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5.xml" ContentType="application/vnd.ms-excel.controlproperties+xml"/>
  <Override PartName="/xl/drawings/drawing11.xml" ContentType="application/vnd.openxmlformats-officedocument.drawing+xml"/>
  <Override PartName="/xl/tables/table4.xml" ContentType="application/vnd.openxmlformats-officedocument.spreadsheetml.table+xml"/>
  <Override PartName="/xl/drawings/drawing1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bookViews>
    <workbookView xWindow="0" yWindow="0" windowWidth="23040" windowHeight="8904" tabRatio="852" firstSheet="5" activeTab="5"/>
  </bookViews>
  <sheets>
    <sheet name="MESAJE" sheetId="56" state="hidden" r:id="rId1"/>
    <sheet name="AUXCLIENTI" sheetId="57" state="hidden" r:id="rId2"/>
    <sheet name="COPERTA" sheetId="40" state="hidden" r:id="rId3"/>
    <sheet name="OFERTA MATERIALE" sheetId="66" r:id="rId4"/>
    <sheet name="Jurnal de modificari" sheetId="68" state="hidden" r:id="rId5"/>
    <sheet name="FORMULAR COMANDA" sheetId="1" r:id="rId6"/>
    <sheet name="Sheet1" sheetId="72" state="hidden" r:id="rId7"/>
    <sheet name="SISTEM PLUVIAL" sheetId="4" r:id="rId8"/>
    <sheet name="SISTEM PLUVIAL MAGNELIS" sheetId="69" r:id="rId9"/>
    <sheet name="COMBCUL" sheetId="73" state="hidden" r:id="rId10"/>
    <sheet name="FORMULAR TABLA SUBTIRE" sheetId="16" r:id="rId11"/>
    <sheet name="FORMULAR ACCESORII SPECIALE" sheetId="70" r:id="rId12"/>
    <sheet name="FAKRO" sheetId="5" r:id="rId13"/>
    <sheet name="VELUX" sheetId="47" r:id="rId14"/>
    <sheet name="RULOURI TABLA" sheetId="31" state="hidden" r:id="rId15"/>
    <sheet name="TAXA FASIERE RULOURI" sheetId="36" state="hidden" r:id="rId16"/>
    <sheet name="PROFILE" sheetId="76" r:id="rId17"/>
    <sheet name="AUX1" sheetId="43" state="hidden" r:id="rId18"/>
    <sheet name="AUX" sheetId="2" state="hidden" r:id="rId19"/>
    <sheet name="RULOURI FASIATE" sheetId="48" r:id="rId20"/>
    <sheet name="Date Client" sheetId="49" state="hidden" r:id="rId21"/>
    <sheet name="Clienti" sheetId="50" state="hidden" r:id="rId22"/>
    <sheet name="ADAOSURI" sheetId="63" r:id="rId23"/>
    <sheet name="ADAOSURI AGENT" sheetId="67" r:id="rId24"/>
    <sheet name="Preturi" sheetId="51" r:id="rId25"/>
    <sheet name="ListaPret" sheetId="75" r:id="rId26"/>
    <sheet name="Preturi Adaos" sheetId="65" state="hidden" r:id="rId27"/>
    <sheet name="Discounturi" sheetId="52" state="hidden" r:id="rId28"/>
    <sheet name="MATRICE" sheetId="77" state="hidden" r:id="rId29"/>
    <sheet name="REZUMAT OFERTA MATERTIALE" sheetId="64" r:id="rId30"/>
    <sheet name="SetariOferta" sheetId="53" r:id="rId31"/>
    <sheet name="LogSap" sheetId="54" r:id="rId32"/>
    <sheet name="Sheet2" sheetId="78" state="hidden" r:id="rId33"/>
  </sheets>
  <functionGroups builtInGroupCount="18"/>
  <externalReferences>
    <externalReference r:id="rId34"/>
  </externalReferences>
  <definedNames>
    <definedName name="_AML_CC">'FORMULAR ACCESORII SPECIALE'!$L$21:$L$55</definedName>
    <definedName name="_AProfil1">PROFILE!$H$26</definedName>
    <definedName name="_AProfil2">PROFILE!$H$43</definedName>
    <definedName name="_ASP_RC">SetariOferta!$AZ$2</definedName>
    <definedName name="_ASP_RL">SetariOferta!$AY$2:$AY$36</definedName>
    <definedName name="_BProfil1">PROFILE!$H$27</definedName>
    <definedName name="_BProfil2">PROFILE!$H$44</definedName>
    <definedName name="_C1Profil1">PROFILE!$H$28</definedName>
    <definedName name="_C1Profil2">PROFILE!$H$45</definedName>
    <definedName name="_C2Profil1">PROFILE!$H$29</definedName>
    <definedName name="_C2Profil2">PROFILE!$H$46</definedName>
    <definedName name="_COD_GAURIRE1">PROFILE!$I$21</definedName>
    <definedName name="_config1">AUX!$B$23</definedName>
    <definedName name="_config2">AUX!$B$30</definedName>
    <definedName name="_DATE_CLIENT_ASISTENT_EMAIL">'Date Client'!$Q$2</definedName>
    <definedName name="_DATE_CLIENT_ASISTENT_NUME">'Date Client'!$O$2</definedName>
    <definedName name="_DATE_CLIENT_ASISTENT_TELEFON">'Date Client'!$P$2</definedName>
    <definedName name="_DATE_CLIENT_COD_CLIENT">'Date Client'!$A$2</definedName>
    <definedName name="_DATE_CLIENT_COD_CLIENT_VERIFICARE">'Date Client'!$A$3</definedName>
    <definedName name="_DATE_CLIENT_COD_CURS">'Date Client'!$H$2</definedName>
    <definedName name="_DATE_CLIENT_COD_JUDET_CLIENT">'Date Client'!$E$2</definedName>
    <definedName name="_DATE_CLIENT_CONTACT_EMAIL_1">'Date Client'!$H$5</definedName>
    <definedName name="_DATE_CLIENT_CONTACT_EMAIL_2">'Date Client'!$H$6</definedName>
    <definedName name="_DATE_CLIENT_CONTACT_FAX_1">'Date Client'!$G$5</definedName>
    <definedName name="_DATE_CLIENT_CONTACT_FAX_2">'Date Client'!$G$6</definedName>
    <definedName name="_DATE_CLIENT_CONTACT_NUME_1">'Date Client'!$C$5</definedName>
    <definedName name="_DATE_CLIENT_CONTACT_NUME_2">'Date Client'!$C$6</definedName>
    <definedName name="_DATE_CLIENT_CONTACT_TEL_FIX_1">'Date Client'!$F$5</definedName>
    <definedName name="_DATE_CLIENT_CONTACT_TEL_FIX_2">'Date Client'!$F$6</definedName>
    <definedName name="_DATE_CLIENT_CONTACT_TEL_MOBIL_1">'Date Client'!$E$5</definedName>
    <definedName name="_DATE_CLIENT_CONTACT_TEL_MOBIL_2">'Date Client'!$E$6</definedName>
    <definedName name="_DATE_CLIENT_CONTRACT_CLIENT">'Date Client'!$G$2</definedName>
    <definedName name="_DATE_CLIENT_CREDIT">'Date Client'!$J$2</definedName>
    <definedName name="_DATE_CLIENT_DESCRIERE_CURS">'Date Client'!$I$2</definedName>
    <definedName name="_DATE_CLIENT_DIRECTOR_EMAIL">'Date Client'!$T$2</definedName>
    <definedName name="_DATE_CLIENT_DIRECTOR_NUME">'Date Client'!$R$2</definedName>
    <definedName name="_DATE_CLIENT_DIRECTOR_TEL">'Date Client'!$S$2</definedName>
    <definedName name="_DATE_CLIENT_GARANTIE">'Date Client'!$L$2</definedName>
    <definedName name="_DATE_CLIENT_JUDET_CLIENT">'Date Client'!$C$2</definedName>
    <definedName name="_DATE_CLIENT_LOCALITATE_CLIENT">'Date Client'!$F$2</definedName>
    <definedName name="_DATE_CLIENT_MESAJ_FACTURA">'Date Client'!$N$2</definedName>
    <definedName name="_DATE_CLIENT_MESAJ_LIVRARE">'Date Client'!$M$2</definedName>
    <definedName name="_DATE_CLIENT_MOD_PLATA">'Date Client'!$K$2</definedName>
    <definedName name="_DATE_CLIENT_NUME_CLIENT">'Date Client'!$B$2</definedName>
    <definedName name="_DATE_CLIENT_STRADA">'Date Client'!$U$2</definedName>
    <definedName name="_DATE_CLIENT_TARA_CLIENT">'Date Client'!$D$2</definedName>
    <definedName name="_DProfil1">PROFILE!$H$30</definedName>
    <definedName name="_DProfil2">PROFILE!$H$47</definedName>
    <definedName name="_FAK_RC">SetariOferta!$W$2</definedName>
    <definedName name="_FAK_RL">SetariOferta!$Y$2:$Y$85</definedName>
    <definedName name="_FAK_TAB_CANTITATE_IERARHIE">SetariOferta!$W$2:$X$2</definedName>
    <definedName name="_FAKPVC_RC">SetariOferta!$AA$2</definedName>
    <definedName name="_FAKPVC_RL">SetariOferta!$AC$2:$AC$73</definedName>
    <definedName name="_FAKPVC_TAB_CANTITATE_IERARHIE">SetariOferta!$AA$2:$AB$2</definedName>
    <definedName name="_FC_ACCESORII_RC_CANTITATE">SetariOferta!$H$2:$H$3</definedName>
    <definedName name="_FC_ACCESORII_RL">SetariOferta!$G$2:$G$53</definedName>
    <definedName name="_FC_ACCESORII_TAB_CANT_NUME">SetariOferta!$H$2:$I$3</definedName>
    <definedName name="_FC_COD_FURNIZOR">'FORMULAR COMANDA'!$J$25</definedName>
    <definedName name="_FC_COD_FURNIZOR2">'FORMULAR COMANDA'!$J$38</definedName>
    <definedName name="_FC_CULOARE">'FORMULAR COMANDA'!$I$24</definedName>
    <definedName name="_FC_CULOARE2">'FORMULAR COMANDA'!$I$37</definedName>
    <definedName name="_FC_FINISAJ">'FORMULAR COMANDA'!$E$24</definedName>
    <definedName name="_FC_FINISAJ2">'FORMULAR COMANDA'!$E$37</definedName>
    <definedName name="_FC_GROSIME">'FORMULAR COMANDA'!$S$24</definedName>
    <definedName name="_FC_GROSIME2">'FORMULAR COMANDA'!$S$37</definedName>
    <definedName name="_FC_INVELITOARE_RC_NR_COLI">SetariOferta!$N$2</definedName>
    <definedName name="_FC_INVELITOARE_RC_NR_COLI2">SetariOferta!$N$94</definedName>
    <definedName name="_FC_INVELITOARE_RL">SetariOferta!$O$2:$O$29</definedName>
    <definedName name="_FC_INVELITOARE_RL2">SetariOferta!$O$94:$O$121</definedName>
    <definedName name="_FC_LATIME">'FORMULAR COMANDA'!$P$24</definedName>
    <definedName name="_FC_LATIME2">'FORMULAR COMANDA'!$P$37</definedName>
    <definedName name="_FC_LINIE_FABRICATIE">'FORMULAR COMANDA'!$R$25</definedName>
    <definedName name="_FC_LINIE_FABRICATIE2">'FORMULAR COMANDA'!$R$38</definedName>
    <definedName name="_FC_MODEL">'AUX1'!$E$1</definedName>
    <definedName name="_FC_MODEL2">'AUX1'!$E$7</definedName>
    <definedName name="_FC_SUPRAFATA">'FORMULAR COMANDA'!$M$23</definedName>
    <definedName name="_FC_SUPRAFATA2">'FORMULAR COMANDA'!$M$36</definedName>
    <definedName name="_FC_TAB_LISTA_ACCESORII">SetariOferta!$J$2:$L$276</definedName>
    <definedName name="_xlnm._FilterDatabase" localSheetId="25" hidden="1">ListaPret!$F$2:$G$2263</definedName>
    <definedName name="_xlnm._FilterDatabase" localSheetId="28" hidden="1">MATRICE!$A$1:$AJ$1735</definedName>
    <definedName name="_xlnm._FilterDatabase" localSheetId="3" hidden="1">'OFERTA MATERIALE'!$A$4:$G$700</definedName>
    <definedName name="_xlnm._FilterDatabase" localSheetId="24" hidden="1">Preturi!$A$1:$N$922</definedName>
    <definedName name="_xlnm._FilterDatabase" localSheetId="26" hidden="1">'Preturi Adaos'!$A$1:$D$1</definedName>
    <definedName name="_xlnm._FilterDatabase" localSheetId="16" hidden="1">PROFILE!$B$39:$R$54</definedName>
    <definedName name="_FTS_COD_FURNIZOR">'FORMULAR TABLA SUBTIRE'!$J$22</definedName>
    <definedName name="_FTS_CULOARE">'FORMULAR TABLA SUBTIRE'!$I$21</definedName>
    <definedName name="_FTS_FINISAJ">'FORMULAR TABLA SUBTIRE'!$E$21</definedName>
    <definedName name="_FTS_GROSIME">'FORMULAR TABLA SUBTIRE'!$R$21</definedName>
    <definedName name="_FTS_INVELITOARE_RC_NR_COLI">SetariOferta!$N$38</definedName>
    <definedName name="_FTS_INVELITOARE_RL">SetariOferta!$O$38:$O$58</definedName>
    <definedName name="_FTS_LATIME">'FORMULAR TABLA SUBTIRE'!$N$21</definedName>
    <definedName name="_FTS_MODEL">'AUX1'!$E$4</definedName>
    <definedName name="_FTS_SUPRAFATA">'FORMULAR TABLA SUBTIRE'!$L$20</definedName>
    <definedName name="_GrProfil1">PROFILE!$H$24</definedName>
    <definedName name="_GrProfil2">PROFILE!$H$41</definedName>
    <definedName name="_H1Profil1">PROFILE!$H$31</definedName>
    <definedName name="_H1Profil2">PROFILE!$H$48</definedName>
    <definedName name="_H2Profil1">PROFILE!$H$32</definedName>
    <definedName name="_H2Profil2">PROFILE!$H$49</definedName>
    <definedName name="_HProfil1">PROFILE!$H$25</definedName>
    <definedName name="_HProfil2">PROFILE!$H$42</definedName>
    <definedName name="_LP_RC">SetariOferta!$AQ$2</definedName>
    <definedName name="_LP_RL">SetariOferta!$AS$2:$AS$7</definedName>
    <definedName name="_LP_TAB_CANTITATE_IERARHIE">SetariOferta!$AQ$2:$AR$2</definedName>
    <definedName name="_MATNR_PROFIL1">'AUX1'!$C$147</definedName>
    <definedName name="_MATNR_PROFIL2">'AUX1'!$C$164</definedName>
    <definedName name="_MLProfil1">PROFILE!$H$34</definedName>
    <definedName name="_MLProfil2">PROFILE!$H$51</definedName>
    <definedName name="_OFERTA_AUART">SetariOferta!$A$2</definedName>
    <definedName name="_OFERTA_COD_CLIENT">'FORMULAR COMANDA'!$P$3</definedName>
    <definedName name="_OFERTA_COD_DESTINATAR">'FORMULAR COMANDA'!$P$12</definedName>
    <definedName name="_OFERTA_COD_JUDET">'FORMULAR COMANDA'!$P$16</definedName>
    <definedName name="_OFERTA_CONTACT_LIVRARE">'FORMULAR COMANDA'!$P$18</definedName>
    <definedName name="_OFERTA_CULOARE_SA">'SISTEM PLUVIAL MAGNELIS'!$A$5</definedName>
    <definedName name="_OFERTA_CULOARE_SM">'SISTEM PLUVIAL'!$D$67</definedName>
    <definedName name="_OFERTA_CULOARE_SP">'SISTEM PLUVIAL'!$D$5</definedName>
    <definedName name="_OFERTA_DATA_OFERTA">'FORMULAR COMANDA'!$F$13</definedName>
    <definedName name="_OFERTA_DEBUG">SetariOferta!$E$2</definedName>
    <definedName name="_OFERTA_DISCOUNT_ACCESORII">'FORMULAR COMANDA'!$O$116</definedName>
    <definedName name="_OFERTA_DISCOUNT_AUXILIARE">'FORMULAR COMANDA'!$O$117</definedName>
    <definedName name="_OFERTA_DISCOUNT_INVELITOARE">'FORMULAR COMANDA'!$O$113</definedName>
    <definedName name="_OFERTA_DISCOUNT_INVELITOARE2">'FORMULAR COMANDA'!$O$114</definedName>
    <definedName name="_OFERTA_DISCOUNT_SIPCA">'FORMULAR COMANDA'!$O$115</definedName>
    <definedName name="_OFERTA_DISCOUNT_SP_COLORAT">'SISTEM PLUVIAL'!$E$57</definedName>
    <definedName name="_OFERTA_DISCOUNT_SP_MAGNELIS">'SISTEM PLUVIAL MAGNELIS'!$E$57</definedName>
    <definedName name="_OFERTA_DISCOUNT_SP_MAT">'SISTEM PLUVIAL'!$E$119</definedName>
    <definedName name="_OFERTA_LIVRARE_CLIENT">'FORMULAR COMANDA'!$P$7</definedName>
    <definedName name="_OFERTA_LOCALITATE">'FORMULAR COMANDA'!$P$17</definedName>
    <definedName name="_OFERTA_NUMAR_OFERTA">'FORMULAR COMANDA'!$F$14</definedName>
    <definedName name="_OFERTA_NUME_DESTINATAR">'FORMULAR COMANDA'!$P$11:$P$11</definedName>
    <definedName name="_OFERTA_SPART">SetariOferta!$D$2</definedName>
    <definedName name="_OFERTA_TEXT_FACTURA">'FORMULAR COMANDA'!$F$19</definedName>
    <definedName name="_OFERTA_TEXT_LIVRARE">'FORMULAR COMANDA'!$F$21</definedName>
    <definedName name="_OFERTA_TEXT_PRODUCTIE">'FORMULAR COMANDA'!$F$20</definedName>
    <definedName name="_OFERTA_TEXT_TRANSPORT">'FORMULAR COMANDA'!$F$18</definedName>
    <definedName name="_OFERTA_UNITATE_LOGISTICA">SetariOferta!$A$12</definedName>
    <definedName name="_OFERTA_VKORG">SetariOferta!$B$2</definedName>
    <definedName name="_OFERTA_VTWEG">SetariOferta!$C$2</definedName>
    <definedName name="_OPTI_RC">SetariOferta!$AI$2</definedName>
    <definedName name="_OPTI_RL">SetariOferta!$AK$2:$AK$22</definedName>
    <definedName name="_OPTI_TAB_CANTITATE_IERARHIE">SetariOferta!$AI$2:$AJ$2</definedName>
    <definedName name="_PASSWORD">SetariOferta!$B$7</definedName>
    <definedName name="_Perforatie1">PROFILE!$H$22</definedName>
    <definedName name="_Perforatie2">PROFILE!$H$39</definedName>
    <definedName name="_Plan1">PROFILE!$P$34</definedName>
    <definedName name="_Plan2">PROFILE!$P$51</definedName>
    <definedName name="_Profil1">PROFILE!$B$22</definedName>
    <definedName name="_Profil2">PROFILE!$B$39</definedName>
    <definedName name="_RC_PROFIL1">SetariOferta!$BD$2</definedName>
    <definedName name="_RC_PROFIL2">SetariOferta!$BG$2</definedName>
    <definedName name="_RL_PROFIL1">SetariOferta!$BE$2:$BE$11</definedName>
    <definedName name="_RL_PROFIL2">SetariOferta!$BH$2:$BH$11</definedName>
    <definedName name="_SCP_RC">SetariOferta!$AM$2</definedName>
    <definedName name="_SCP_RL">SetariOferta!$AO$2:$AO$37</definedName>
    <definedName name="_SCP_TAB_CANTITATE_IERARHIE">SetariOferta!$AM$2:$AN$2</definedName>
    <definedName name="_SIPCA_CANTITATE">'AUX1'!$D$140</definedName>
    <definedName name="_SIPCA_COD_FURNIZOR">'FORMULAR COMANDA'!$J$51</definedName>
    <definedName name="_SIPCA_CULOARE">'FORMULAR COMANDA'!$I$50</definedName>
    <definedName name="_SIPCA_FINISAJ">'FORMULAR COMANDA'!$E$50</definedName>
    <definedName name="_SIPCA_GROSIME">'FORMULAR COMANDA'!$S$50</definedName>
    <definedName name="_SIPCA_MODEL">'AUX1'!$E$6</definedName>
    <definedName name="_SIPCA_RC_NR_COLI">SetariOferta!$N$63</definedName>
    <definedName name="_SIPCA_RL">SetariOferta!$O$63:$O$90</definedName>
    <definedName name="_SPA_RC">SetariOferta!$Q$43</definedName>
    <definedName name="_SPA_RL">SetariOferta!$S$49:$S$98</definedName>
    <definedName name="_SPA_TAB_CANTITATE_IERARHIE">SetariOferta!$Q$43:$R$43</definedName>
    <definedName name="_SPC_RC">SetariOferta!$Q$2</definedName>
    <definedName name="_SPC_RL">SetariOferta!$S$2:$S$48</definedName>
    <definedName name="_SPC_TAB_CANTITATE_IERARHIE">SetariOferta!$Q$2:$R$2</definedName>
    <definedName name="_SPC_TAB_CULORI">SetariOferta!$T$2:$U$20</definedName>
    <definedName name="_SPM_RL">SetariOferta!$S$49:$S$97</definedName>
    <definedName name="_TAB_DISCOUNTURI">Discounturi!$G$2:$J$16</definedName>
    <definedName name="_TAB_LISTA_DESTINATARI">'Date Client'!$A$10:$L$66</definedName>
    <definedName name="_USERNAME">SetariOferta!$A$7</definedName>
    <definedName name="_VELUX_RC">SetariOferta!$AE$2</definedName>
    <definedName name="_VELUX_RL">SetariOferta!$AG$2:$AG$79</definedName>
    <definedName name="_VELUX_TAB_CANTITATE_IERARHIE">SetariOferta!$AE$2:$AF$2</definedName>
    <definedName name="_VELUX2_RC">SetariOferta!$AU$2</definedName>
    <definedName name="_VELUX2_RL">SetariOferta!$AW$2:$AW$68</definedName>
    <definedName name="_VELUX2_TAB_CANTITATE_IERARHIE">SetariOferta!$AU$2:$AV$2</definedName>
    <definedName name="Adaosuri1">ADAOSURI!$K$1</definedName>
    <definedName name="Adaosuri10">ADAOSURI!$K$10</definedName>
    <definedName name="Adaosuri11">ADAOSURI!$K$11</definedName>
    <definedName name="Adaosuri12">ADAOSURI!$K$12</definedName>
    <definedName name="Adaosuri13">ADAOSURI!$K$13</definedName>
    <definedName name="Adaosuri14">ADAOSURI!$K$14</definedName>
    <definedName name="Adaosuri15">ADAOSURI!$K$15</definedName>
    <definedName name="Adaosuri16">ADAOSURI!$K$16</definedName>
    <definedName name="Adaosuri17">ADAOSURI!$K$17</definedName>
    <definedName name="Adaosuri18">ADAOSURI!$K$18</definedName>
    <definedName name="Adaosuri19">ADAOSURI!$K$19</definedName>
    <definedName name="Adaosuri2">ADAOSURI!$K$2</definedName>
    <definedName name="Adaosuri20">ADAOSURI!$K$20</definedName>
    <definedName name="Adaosuri21">ADAOSURI!$K$21</definedName>
    <definedName name="Adaosuri22">ADAOSURI!$K$22</definedName>
    <definedName name="Adaosuri23">ADAOSURI!$K$23</definedName>
    <definedName name="Adaosuri3">ADAOSURI!$K$3</definedName>
    <definedName name="Adaosuri4">ADAOSURI!$K$4</definedName>
    <definedName name="Adaosuri5">ADAOSURI!$K$5</definedName>
    <definedName name="Adaosuri6">ADAOSURI!$K$6</definedName>
    <definedName name="Adaosuri7">ADAOSURI!$K$7</definedName>
    <definedName name="Adaosuri8">ADAOSURI!$K$8</definedName>
    <definedName name="Adaosuri9">ADAOSURI!$K$9</definedName>
    <definedName name="ADRIATIC">AUX!$O$2:$O$3</definedName>
    <definedName name="ALZN">'AUX1'!$Q$2</definedName>
    <definedName name="BALCANIC">AUX!$S$2:$S$3</definedName>
    <definedName name="BO" localSheetId="1">#REF!</definedName>
    <definedName name="bordper">'AUX1'!$Y$2:$Y$5</definedName>
    <definedName name="BRITANIC">AUX!$Q$2:$Q$3</definedName>
    <definedName name="CEC" localSheetId="1">#REF!</definedName>
    <definedName name="CLASIC">AUX!$R$2:$R$3</definedName>
    <definedName name="Coameunghiulare">'AUX1'!$AQ$2:$AQ$7</definedName>
    <definedName name="coltareext">'AUX1'!$AU$2:$AU$5</definedName>
    <definedName name="coltareint">'AUX1'!$AW$2:$AW$5</definedName>
    <definedName name="CONCAVE">'AUX1'!$AG$2:$AG$4</definedName>
    <definedName name="CONVEXE">'AUX1'!$AE$2:$AE$4</definedName>
    <definedName name="cosfum">'AUX1'!$AY$2:$AY$3</definedName>
    <definedName name="CURS_VALUTAR">'FORMULAR COMANDA'!$F$8</definedName>
    <definedName name="DACIC">AUX!$N$2:$N$4</definedName>
    <definedName name="DERIVLUC090">'SISTEM PLUVIAL'!$D$28</definedName>
    <definedName name="DERIVLUC100">'SISTEM PLUVIAL'!$D$53</definedName>
    <definedName name="DERIVMAT090">'SISTEM PLUVIAL'!$D$90</definedName>
    <definedName name="DERIVMAT100">'SISTEM PLUVIAL'!$D$115</definedName>
    <definedName name="DERIVMGN090">'SISTEM PLUVIAL MAGNELIS'!$D$28</definedName>
    <definedName name="DERIVMGN100">'SISTEM PLUVIAL MAGNELIS'!$D$53</definedName>
    <definedName name="dolii">'AUX1'!$AC$2:$AC$6</definedName>
    <definedName name="DPL">'AUX1'!$O$2:$O$15</definedName>
    <definedName name="DPM">'AUX1'!$P$2:$P$6</definedName>
    <definedName name="EmptyRef">MATRICE!$AB$1:$AB$1</definedName>
    <definedName name="FAEHVA00D01">FAKRO!$F$8</definedName>
    <definedName name="FAEHVA00D02">FAKRO!$F$15</definedName>
    <definedName name="FAEHVA00D03">FAKRO!$F$29</definedName>
    <definedName name="FAEHVA00D04">FAKRO!$F$36</definedName>
    <definedName name="FAEHVA00D05">FAKRO!$F$50</definedName>
    <definedName name="FAEHVA00D06">FAKRO!$F$57</definedName>
    <definedName name="FAEHVA00D07">FAKRO!$F$64</definedName>
    <definedName name="FAEHVA00D08">FAKRO!$F$78</definedName>
    <definedName name="FAEHVA00D09">FAKRO!$F$85</definedName>
    <definedName name="FAEHVA00D13">FAKRO!$F$71</definedName>
    <definedName name="FAEHVA00D14">FAKRO!$F$43</definedName>
    <definedName name="FAEHVA00D16">FAKRO!$F$22</definedName>
    <definedName name="FAESV000D01">FAKRO!$F$9</definedName>
    <definedName name="FAESV000D02">FAKRO!$F$16</definedName>
    <definedName name="FAESV000D03">FAKRO!$F$30</definedName>
    <definedName name="FAESV000D04">FAKRO!$F$37</definedName>
    <definedName name="FAESV000D05">FAKRO!$F$51</definedName>
    <definedName name="FAESV000D06">FAKRO!$F$58</definedName>
    <definedName name="FAESV000D07">FAKRO!$F$65</definedName>
    <definedName name="FAESV000D08">FAKRO!$F$79</definedName>
    <definedName name="FAESV000D09">FAKRO!$F$86</definedName>
    <definedName name="FAESV000D13">FAKRO!$F$72</definedName>
    <definedName name="FAESV000D14">FAKRO!$F$44</definedName>
    <definedName name="FAESV000D16">FAKRO!$F$23</definedName>
    <definedName name="FAEZVA00X01">FAKRO!$F$7</definedName>
    <definedName name="FAEZVA00X02">FAKRO!$F$14</definedName>
    <definedName name="FAEZVA00X03">FAKRO!$F$28</definedName>
    <definedName name="FAEZVA00X04">FAKRO!$F$35</definedName>
    <definedName name="FAEZVA00X05">FAKRO!$F$49</definedName>
    <definedName name="FAEZVA00X06">FAKRO!$F$56</definedName>
    <definedName name="FAEZVA00X07">FAKRO!$F$63</definedName>
    <definedName name="FAEZVA00X08">FAKRO!$F$77</definedName>
    <definedName name="FAEZVA00X09">FAKRO!$F$84</definedName>
    <definedName name="FAEZVA00X13">FAKRO!$F$70</definedName>
    <definedName name="FAEZVA00X14">FAKRO!$F$42</definedName>
    <definedName name="FAEZVA00X16">FAKRO!$F$21</definedName>
    <definedName name="FAFTPVU3D01">FAKRO!$F$5</definedName>
    <definedName name="FAFTPVU3D02">FAKRO!$F$12</definedName>
    <definedName name="FAFTPVU3D03">FAKRO!$F$26</definedName>
    <definedName name="FAFTPVU3D04">FAKRO!$F$33</definedName>
    <definedName name="FAFTPVU3D05">FAKRO!$F$47</definedName>
    <definedName name="FAFTPVU3D06">FAKRO!$F$54</definedName>
    <definedName name="FAFTPVU3D07">FAKRO!$F$61</definedName>
    <definedName name="FAFTPVU3D08">FAKRO!$F$75</definedName>
    <definedName name="FAFTPVU3D09">FAKRO!$F$82</definedName>
    <definedName name="FAFTPVU3D13">FAKRO!$F$68</definedName>
    <definedName name="FAFTPVU3D14">FAKRO!$F$40</definedName>
    <definedName name="FAFTPVU3D16">FAKRO!$F$19</definedName>
    <definedName name="FAFTPVU5D01">FAKRO!$F$6</definedName>
    <definedName name="FAFTPVU5D02">FAKRO!$F$13</definedName>
    <definedName name="FAFTPVU5D03">FAKRO!$F$27</definedName>
    <definedName name="FAFTPVU5D04">FAKRO!$F$34</definedName>
    <definedName name="FAFTPVU5D05">FAKRO!$F$48</definedName>
    <definedName name="FAFTPVU5D06">FAKRO!$F$55</definedName>
    <definedName name="FAFTPVU5D07">FAKRO!$F$62</definedName>
    <definedName name="FAFTPVU5D08">FAKRO!$F$76</definedName>
    <definedName name="FAFTPVU5D09">FAKRO!$F$83</definedName>
    <definedName name="FAFTPVU5D13">FAKRO!$F$69</definedName>
    <definedName name="FAFTPVU5D14">FAKRO!$F$41</definedName>
    <definedName name="FAFTPVU5D16">FAKRO!$F$20</definedName>
    <definedName name="FAFTSVU2D01">FAKRO!$F$4</definedName>
    <definedName name="FAFTSVU2D02">FAKRO!$F$11</definedName>
    <definedName name="FAFTSVU2D03">FAKRO!$F$25</definedName>
    <definedName name="FAFTSVU2D04">FAKRO!$F$32</definedName>
    <definedName name="FAFTSVU2D05">FAKRO!$F$46</definedName>
    <definedName name="FAFTSVU2D06">FAKRO!$F$53</definedName>
    <definedName name="FAFTSVU2D07">FAKRO!$F$60</definedName>
    <definedName name="FAFTSVU2D08">FAKRO!$F$74</definedName>
    <definedName name="FAFTSVU2D09">FAKRO!$F$81</definedName>
    <definedName name="FAFTSVU2D13">FAKRO!$F$67</definedName>
    <definedName name="FAFTSVU2D14">FAKRO!$F$39</definedName>
    <definedName name="FAFTSVU2D16">FAKRO!$F$18</definedName>
    <definedName name="FALWF260120">FAKRO!$F$232</definedName>
    <definedName name="FALWF270120">FAKRO!$F$244</definedName>
    <definedName name="FALWF270130">FAKRO!$F$248</definedName>
    <definedName name="FALWF270140">FAKRO!$F$252</definedName>
    <definedName name="FALWK255111">FAKRO!$F$222</definedName>
    <definedName name="FALWK260094">FAKRO!$F$224</definedName>
    <definedName name="FALWK260100">FAKRO!$F$226</definedName>
    <definedName name="FALWK260111">FAKRO!$F$228</definedName>
    <definedName name="FALWK260120">FAKRO!$F$230</definedName>
    <definedName name="FALWK260130">FAKRO!$F$234</definedName>
    <definedName name="FALWK270094">FAKRO!$F$236</definedName>
    <definedName name="FALWK270100">FAKRO!$F$238</definedName>
    <definedName name="FALWK270111">FAKRO!$F$240</definedName>
    <definedName name="FALWK270120">FAKRO!$F$242</definedName>
    <definedName name="FALWK270130">FAKRO!$F$246</definedName>
    <definedName name="FALWK270140">FAKRO!$F$250</definedName>
    <definedName name="FALWK360130">FAKRO!$F$254</definedName>
    <definedName name="FALWK360140">FAKRO!$F$257</definedName>
    <definedName name="FALWK370130">FAKRO!$F$259</definedName>
    <definedName name="FALWK370140">FAKRO!$F$262</definedName>
    <definedName name="FALWS255111">FAKRO!$F$221</definedName>
    <definedName name="FALWS260094">FAKRO!$F$223</definedName>
    <definedName name="FALWS260100">FAKRO!$F$225</definedName>
    <definedName name="FALWS260111">FAKRO!$F$227</definedName>
    <definedName name="FALWS260120">FAKRO!$F$229</definedName>
    <definedName name="FALWS260130">FAKRO!$F$233</definedName>
    <definedName name="FALWS270094">FAKRO!$F$235</definedName>
    <definedName name="FALWS270100">FAKRO!$F$237</definedName>
    <definedName name="FALWS270111">FAKRO!$F$239</definedName>
    <definedName name="FALWS270120">FAKRO!$F$241</definedName>
    <definedName name="FALWS270130">FAKRO!$F$245</definedName>
    <definedName name="FALWS270140">FAKRO!$F$249</definedName>
    <definedName name="FALWS360130">FAKRO!$F$253</definedName>
    <definedName name="FALWS360140">FAKRO!$F$256</definedName>
    <definedName name="FALWS370130">FAKRO!$F$258</definedName>
    <definedName name="FALWS370140">FAKRO!$F$261</definedName>
    <definedName name="FALWT260120">FAKRO!$F$231</definedName>
    <definedName name="FALWT270120">FAKRO!$F$243</definedName>
    <definedName name="FALWT270130">FAKRO!$F$247</definedName>
    <definedName name="FALWT270140">FAKRO!$F$251</definedName>
    <definedName name="FALWT360130">FAKRO!$F$255</definedName>
    <definedName name="FALWT370130">FAKRO!$F$260</definedName>
    <definedName name="FALWT370140">FAKRO!$F$263</definedName>
    <definedName name="FAPTPVU3D01">FAKRO!$F$95</definedName>
    <definedName name="FAPTPVU3D02">FAKRO!$F$101</definedName>
    <definedName name="FAPTPVU3D03">FAKRO!$F$113</definedName>
    <definedName name="FAPTPVU3D04">FAKRO!$F$119</definedName>
    <definedName name="FAPTPVU3D05">FAKRO!$F$131</definedName>
    <definedName name="FAPTPVU3D06">FAKRO!$F$137</definedName>
    <definedName name="FAPTPVU3D07">FAKRO!$F$143</definedName>
    <definedName name="FAPTPVU3D08">FAKRO!$F$155</definedName>
    <definedName name="FAPTPVU3D09">FAKRO!$F$161</definedName>
    <definedName name="FAPTPVU3D13">FAKRO!$F$149</definedName>
    <definedName name="FAPTPVU3D14">FAKRO!$F$125</definedName>
    <definedName name="FAPTPVU3D16">FAKRO!$F$107</definedName>
    <definedName name="FAPTPVU5D01">FAKRO!$F$96</definedName>
    <definedName name="FAPTPVU5D02">FAKRO!$F$102</definedName>
    <definedName name="FAPTPVU5D03">FAKRO!$F$114</definedName>
    <definedName name="FAPTPVU5D04">FAKRO!$F$120</definedName>
    <definedName name="FAPTPVU5D05">FAKRO!$F$132</definedName>
    <definedName name="FAPTPVU5D06">FAKRO!$F$138</definedName>
    <definedName name="FAPTPVU5D07">FAKRO!$F$144</definedName>
    <definedName name="FAPTPVU5D08">FAKRO!$F$156</definedName>
    <definedName name="FAPTPVU5D09">FAKRO!$F$162</definedName>
    <definedName name="FAPTPVU5D13">FAKRO!$F$150</definedName>
    <definedName name="FAPTPVU5D14">FAKRO!$F$126</definedName>
    <definedName name="FAPTPVU5D16">FAKRO!$F$108</definedName>
    <definedName name="FAWGI046X55">FAKRO!$F$207</definedName>
    <definedName name="FAWGI046X75">FAKRO!$F$210</definedName>
    <definedName name="FAWGT046X55">FAKRO!$F$206</definedName>
    <definedName name="FAWGT046X75">FAKRO!$F$209</definedName>
    <definedName name="FAXDP000D01">FAKRO!$F$10</definedName>
    <definedName name="FAXDP000D02">FAKRO!$F$17</definedName>
    <definedName name="FAXDP000D03">FAKRO!$F$31</definedName>
    <definedName name="FAXDP000D04">FAKRO!$F$38</definedName>
    <definedName name="FAXDP000D05">FAKRO!$F$52</definedName>
    <definedName name="FAXDP000D06">FAKRO!$F$59</definedName>
    <definedName name="FAXDP000D07">FAKRO!$F$66</definedName>
    <definedName name="FAXDP000D08">FAKRO!$F$80</definedName>
    <definedName name="FAXDP000D09">FAKRO!$F$87</definedName>
    <definedName name="FAXDP000D13">FAKRO!$F$73</definedName>
    <definedName name="FAXDP000D14">FAKRO!$F$45</definedName>
    <definedName name="FAXDP000D16">FAKRO!$F$24</definedName>
    <definedName name="Fixari">'AUX1'!$AA$2:$AA$4</definedName>
    <definedName name="FRI">'AUX1'!$U$2:$U$3</definedName>
    <definedName name="GDM">'AUX1'!$L$2:$L$10</definedName>
    <definedName name="GOTIC">AUX!$U$2:$U$3</definedName>
    <definedName name="HELLENIC">AUX!$P$2:$P$3</definedName>
    <definedName name="IBERIC">AUX!$T$2:$T$3</definedName>
    <definedName name="INVELITORI_PLATE">AUX!$L$2:$L$13</definedName>
    <definedName name="Lista_H32">OFFSET(MATRICE!$AD$2, MATCH(PROFILE!$H$31, MATRICE!$AC$2:$AC$8, 0)-1, 0, 1, COUNTA(MATRICE!$AD$1:$AK$1))</definedName>
    <definedName name="Lista_H49">OFFSET(MATRICE!$AD$2, MATCH(PROFILE!$H$48, MATRICE!$AC$2:$AC$8, 0)-1, 0, 1, COUNTA(MATRICE!$AD$1:$AK$1))</definedName>
    <definedName name="LISTA_PRETURI">Preturi!$G$2:$I$10000</definedName>
    <definedName name="Listafinisaj">'AUX1'!$I$2:$I$10</definedName>
    <definedName name="ListaModel">'AUX1'!$F$2:$F$73</definedName>
    <definedName name="Listamodelsipca">'AUX1'!$F$88:$F$95</definedName>
    <definedName name="LUCIOS">'AUX1'!$J$2:$J$14</definedName>
    <definedName name="MAT">'AUX1'!$K$2:$K$11</definedName>
    <definedName name="MFT10025000">#REF!</definedName>
    <definedName name="MFT10025MAT">#REF!</definedName>
    <definedName name="MFT10030000">#REF!</definedName>
    <definedName name="MFT10030MAT">#REF!</definedName>
    <definedName name="MFT10035000">#REF!</definedName>
    <definedName name="MFT10040000">#REF!</definedName>
    <definedName name="MGNL">'AUX1'!$Q$8</definedName>
    <definedName name="MODEL_SPECIALE">SetariOferta!$BA$1:$BA$26</definedName>
    <definedName name="MODPLATA" localSheetId="1">#REF!</definedName>
    <definedName name="NUMERAR" localSheetId="1">#REF!</definedName>
    <definedName name="nv_A">OFFSET(MATRICE!$E$2,        MATCH(MATRICE!$R$25,MATRICE!$D$2:$D$9998,0)-1,        0,        COUNTIF(MATRICE!$D$2:$D$9998,MATRICE!$R$25),        1)</definedName>
    <definedName name="nv_A2">OFFSET(MATRICE!$E$2,        MATCH(MATRICE!$S$25,MATRICE!$D$2:$D$9998,0)-1,        0,        COUNTIF(MATRICE!$D$2:$D$9998,MATRICE!$S$25),        1)</definedName>
    <definedName name="nv_B">OFFSET(MATRICE!$G$2,        MATCH(MATRICE!$R$26,MATRICE!$F$2:$F$9998,0)-1,        0,        COUNTIF(MATRICE!$F$2:$F$9998,MATRICE!$R$26),        1)</definedName>
    <definedName name="nv_B2">OFFSET(MATRICE!$G$2,        MATCH(MATRICE!$S$26,MATRICE!$F$2:$F$9998,0)-1,        0,        COUNTIF(MATRICE!$F$2:$F$9998,MATRICE!$S$26),        1)</definedName>
    <definedName name="nv_C1">OFFSET(MATRICE!$I$2,        MATCH(MATRICE!$R$27,MATRICE!$H$2:$H$9998,0)-1,        0,        COUNTIF(MATRICE!$H$2:$H$9998,MATRICE!$R$27),        1)</definedName>
    <definedName name="nv_C12">OFFSET(MATRICE!$I$2,        MATCH(MATRICE!$S$27,MATRICE!$H$2:$H$9998,0)-1,        0,        COUNTIF(MATRICE!$H$2:$H$9998,MATRICE!$S$27),        1)</definedName>
    <definedName name="nv_C2">OFFSET(PROFILE!$K$2,        MATCH(PROFILE!$S$28,PROFILE!$J$2:$J$10000,0)-1,        0,        COUNTIF(PROFILE!$J$2:$J$10000,PROFILE!$S$28),        1)</definedName>
    <definedName name="nv_OptiuniProfil">OFFSET(MATRICE!$T$2,        0,        MATCH(MATRICE!$R$9,MATRICE!$T$1:$Y$1,0)-1,        LOOKUP(2,1/(INDEX(MATRICE!$T$2:$Y$32,0,MATCH(MATRICE!$R$9,MATRICE!$T$1:$Y$1,0))&lt;&gt;""),ROW(MATRICE!$T$2:$T$32))-ROW(MATRICE!$T$2)+1,        1)</definedName>
    <definedName name="nv_OptiuniProfil2">OFFSET(MATRICE!$T$2,        0,        MATCH(MATRICE!$S$9,MATRICE!$T$1:$Y$1,0)-1,        LOOKUP(2,1/(INDEX(MATRICE!$T$2:$Y$32,0,MATCH(MATRICE!$S$9,MATRICE!$T$1:$Y$1,0))&lt;&gt;""),ROW(MATRICE!$T$2:$T$32))-ROW(MATRICE!$T$2)+1,        1)</definedName>
    <definedName name="OFERTA_PRET_INVELITOARE">'FORMULAR COMANDA'!$R$23</definedName>
    <definedName name="Omega">'AUX1'!$AO$2:$AO$3</definedName>
    <definedName name="OP" localSheetId="1">#REF!</definedName>
    <definedName name="Opritor">'AUX1'!$AM$2:$AM$4</definedName>
    <definedName name="OPTILESVD01">FAKRO!$F$178</definedName>
    <definedName name="OPTILESVD02">FAKRO!$F$181</definedName>
    <definedName name="OPTILESVD04">FAKRO!$F$184</definedName>
    <definedName name="OPTILESVD05">FAKRO!$F$187</definedName>
    <definedName name="OPTILESVD06">FAKRO!$F$190</definedName>
    <definedName name="OPTILESVD07">FAKRO!$F$193</definedName>
    <definedName name="OPTILESVD10">FAKRO!$F$196</definedName>
    <definedName name="OPTILFB0D01">FAKRO!$F$176</definedName>
    <definedName name="OPTILFB0D02">FAKRO!$F$179</definedName>
    <definedName name="OPTILFB0D04">FAKRO!$F$182</definedName>
    <definedName name="OPTILFB0D05">FAKRO!$F$185</definedName>
    <definedName name="OPTILFB0D06">FAKRO!$F$188</definedName>
    <definedName name="OPTILFB0D07">FAKRO!$F$191</definedName>
    <definedName name="OPTILFB0D10">FAKRO!$F$194</definedName>
    <definedName name="OPTILOOKX55">FAKRO!$F$205</definedName>
    <definedName name="OPTILOOKX75">FAKRO!$F$208</definedName>
    <definedName name="OPTILRTZD01">FAKRO!$F$177</definedName>
    <definedName name="OPTILRTZD02">FAKRO!$F$180</definedName>
    <definedName name="OPTILRTZD04">FAKRO!$F$183</definedName>
    <definedName name="OPTILRTZD05">FAKRO!$F$186</definedName>
    <definedName name="OPTILRTZD06">FAKRO!$F$189</definedName>
    <definedName name="OPTILRTZD07">FAKRO!$F$192</definedName>
    <definedName name="OPTILRTZD10">FAKRO!$F$195</definedName>
    <definedName name="RAL_8003">'AUX1'!$M$2</definedName>
    <definedName name="ROMANIC">AUX!$V$2:$V$3</definedName>
    <definedName name="scule">'AUX1'!$BG$2:$BG$16</definedName>
    <definedName name="Semicoame">'AUX1'!$AI$2:$AI$3</definedName>
    <definedName name="SMBRA090000">'SISTEM PLUVIAL'!$D$80</definedName>
    <definedName name="SMBRA100000">'SISTEM PLUVIAL'!$D$105</definedName>
    <definedName name="SMBRIDA0000">'SISTEM PLUVIAL'!$D$78</definedName>
    <definedName name="SMBUR0903ML">'SISTEM PLUVIAL'!$D$72</definedName>
    <definedName name="SMBUR1003ML">'SISTEM PLUVIAL'!$D$96</definedName>
    <definedName name="SMC16125000">'SISTEM PLUVIAL'!$D$74</definedName>
    <definedName name="SMC16150000">'SISTEM PLUVIAL'!$D$98</definedName>
    <definedName name="SMC21125000">'SISTEM PLUVIAL'!$D$73</definedName>
    <definedName name="SMC21150000">'SISTEM PLUVIAL'!$D$97</definedName>
    <definedName name="SMC30150TAB">'SISTEM PLUVIAL'!$D$102</definedName>
    <definedName name="SMCAP125000">'SISTEM PLUVIAL'!$D$81</definedName>
    <definedName name="SMCAP150000">'SISTEM PLUVIAL'!$D$106</definedName>
    <definedName name="SMCCB125000">'SISTEM PLUVIAL'!$D$75</definedName>
    <definedName name="SMCCB150000">'SISTEM PLUVIAL'!$D$99</definedName>
    <definedName name="SMCCR125000">'SISTEM PLUVIAL'!$D$77</definedName>
    <definedName name="SMCCR150000">'SISTEM PLUVIAL'!$D$101</definedName>
    <definedName name="SMCEV090000">'SISTEM PLUVIAL'!$D$91</definedName>
    <definedName name="SMCEV100000">'SISTEM PLUVIAL'!$D$116</definedName>
    <definedName name="SMCEX125000">'SISTEM PLUVIAL'!$D$87</definedName>
    <definedName name="SMCEX150000">'SISTEM PLUVIAL'!$D$112</definedName>
    <definedName name="SMCIN125000">'SISTEM PLUVIAL'!$D$88</definedName>
    <definedName name="SMCIN150000">'SISTEM PLUVIAL'!$D$113</definedName>
    <definedName name="SMCOL090000">'SISTEM PLUVIAL'!$D$79</definedName>
    <definedName name="SMCOL100000">'SISTEM PLUVIAL'!$D$104</definedName>
    <definedName name="SMCOT090000">'SISTEM PLUVIAL'!$D$84</definedName>
    <definedName name="SMCOT100000">'SISTEM PLUVIAL'!$D$109</definedName>
    <definedName name="SMCRS125000">'SISTEM PLUVIAL'!$D$76</definedName>
    <definedName name="SMCRS150000">'SISTEM PLUVIAL'!$D$100</definedName>
    <definedName name="SMELI125000">'SISTEM PLUVIAL'!$D$82</definedName>
    <definedName name="SMELI150000">'SISTEM PLUVIAL'!$D$107</definedName>
    <definedName name="SMJGH1252ML">'SISTEM PLUVIAL'!$D$71</definedName>
    <definedName name="SMJGH1253ML">'SISTEM PLUVIAL'!$D$70</definedName>
    <definedName name="SMJGH1254ML">'SISTEM PLUVIAL'!$D$69</definedName>
    <definedName name="SMJGH1502ML">'SISTEM PLUVIAL'!$D$95</definedName>
    <definedName name="SMJGH1503ML">'SISTEM PLUVIAL'!$D$94</definedName>
    <definedName name="SMJGH1504ML">'SISTEM PLUVIAL'!$D$93</definedName>
    <definedName name="SMPAL090000">'SISTEM PLUVIAL'!$D$85</definedName>
    <definedName name="SMPAL100000">'SISTEM PLUVIAL'!$D$110</definedName>
    <definedName name="SMPRE09010M">'SISTEM PLUVIAL'!$D$86</definedName>
    <definedName name="SMPRE10010M">'SISTEM PLUVIAL'!$D$111</definedName>
    <definedName name="SMRAC125000">'SISTEM PLUVIAL'!$D$83</definedName>
    <definedName name="SMRAC150000">'SISTEM PLUVIAL'!$D$108</definedName>
    <definedName name="SMRAM090000">'SISTEM PLUVIAL'!$D$89</definedName>
    <definedName name="SMRAM100000">'SISTEM PLUVIAL'!$D$114</definedName>
    <definedName name="SNBRA090000">'SISTEM PLUVIAL MAGNELIS'!$D$18</definedName>
    <definedName name="SNBRA100000">'SISTEM PLUVIAL MAGNELIS'!$D$43</definedName>
    <definedName name="SNBRIDA0000">'SISTEM PLUVIAL MAGNELIS'!$D$16</definedName>
    <definedName name="SNBUR0903ML">'SISTEM PLUVIAL MAGNELIS'!$D$10</definedName>
    <definedName name="SNBUR1003ML">'SISTEM PLUVIAL MAGNELIS'!$D$34</definedName>
    <definedName name="SNC16125000">'SISTEM PLUVIAL MAGNELIS'!$D$12</definedName>
    <definedName name="SNC16150000">'SISTEM PLUVIAL MAGNELIS'!$D$36</definedName>
    <definedName name="SNC21125000">'SISTEM PLUVIAL MAGNELIS'!$D$11</definedName>
    <definedName name="SNC21150000">'SISTEM PLUVIAL MAGNELIS'!$D$35</definedName>
    <definedName name="SNC30150TAB">'SISTEM PLUVIAL MAGNELIS'!$D$40</definedName>
    <definedName name="SNCAP125000">'SISTEM PLUVIAL MAGNELIS'!$D$19</definedName>
    <definedName name="SNCAP150000">'SISTEM PLUVIAL MAGNELIS'!$D$44</definedName>
    <definedName name="SNCCB125000">'SISTEM PLUVIAL MAGNELIS'!$D$13</definedName>
    <definedName name="SNCCB150000">'SISTEM PLUVIAL MAGNELIS'!$D$37</definedName>
    <definedName name="SNCCR125000">'SISTEM PLUVIAL MAGNELIS'!$D$15</definedName>
    <definedName name="SNCCR150000">'SISTEM PLUVIAL MAGNELIS'!$D$39</definedName>
    <definedName name="SNCEV090000">'SISTEM PLUVIAL MAGNELIS'!$D$29</definedName>
    <definedName name="SNCEV100000">'SISTEM PLUVIAL MAGNELIS'!$D$54</definedName>
    <definedName name="SNCEX125000">'SISTEM PLUVIAL MAGNELIS'!$D$25</definedName>
    <definedName name="SNCEX150000">'SISTEM PLUVIAL MAGNELIS'!$D$50</definedName>
    <definedName name="SNCIN125000">'SISTEM PLUVIAL MAGNELIS'!$D$26</definedName>
    <definedName name="SNCIN150000">'SISTEM PLUVIAL MAGNELIS'!$D$51</definedName>
    <definedName name="SNCOL090000">'SISTEM PLUVIAL MAGNELIS'!$D$17</definedName>
    <definedName name="SNCOL100000">'SISTEM PLUVIAL MAGNELIS'!$D$42</definedName>
    <definedName name="SNCOT090000">'SISTEM PLUVIAL MAGNELIS'!$D$22</definedName>
    <definedName name="SNCOT100000">'SISTEM PLUVIAL MAGNELIS'!$D$47</definedName>
    <definedName name="SNCRS125000">'SISTEM PLUVIAL MAGNELIS'!$D$14</definedName>
    <definedName name="SNCRS150000">'SISTEM PLUVIAL MAGNELIS'!$D$38</definedName>
    <definedName name="SNELI125000">'SISTEM PLUVIAL MAGNELIS'!$D$20</definedName>
    <definedName name="SNELI150000">'SISTEM PLUVIAL MAGNELIS'!$D$45</definedName>
    <definedName name="SNJGH1252ML">'SISTEM PLUVIAL MAGNELIS'!$D$9</definedName>
    <definedName name="SNJGH1253ML">'SISTEM PLUVIAL MAGNELIS'!$D$8</definedName>
    <definedName name="SNJGH1254ML">'SISTEM PLUVIAL MAGNELIS'!$D$7</definedName>
    <definedName name="SNJGH1502ML">'SISTEM PLUVIAL MAGNELIS'!$D$33</definedName>
    <definedName name="SNJGH1503ML">'SISTEM PLUVIAL MAGNELIS'!$D$32</definedName>
    <definedName name="SNJGH1504ML">'SISTEM PLUVIAL MAGNELIS'!$D$31</definedName>
    <definedName name="SNPAL090000">'SISTEM PLUVIAL MAGNELIS'!$D$23</definedName>
    <definedName name="SNPAL100000">'SISTEM PLUVIAL MAGNELIS'!$D$48</definedName>
    <definedName name="SNPRE09010M">'SISTEM PLUVIAL MAGNELIS'!$D$24</definedName>
    <definedName name="SNPRE10010M">'SISTEM PLUVIAL MAGNELIS'!$D$49</definedName>
    <definedName name="SNRAC125000">'SISTEM PLUVIAL MAGNELIS'!$D$21</definedName>
    <definedName name="SNRAC150000">'SISTEM PLUVIAL MAGNELIS'!$D$46</definedName>
    <definedName name="SNRAM090000">'SISTEM PLUVIAL MAGNELIS'!$D$27</definedName>
    <definedName name="SNRAM100000">'SISTEM PLUVIAL MAGNELIS'!$D$52</definedName>
    <definedName name="SPBRA090000">'SISTEM PLUVIAL'!$D$18</definedName>
    <definedName name="SPBRA100000">'SISTEM PLUVIAL'!$D$43</definedName>
    <definedName name="SPBRIDA0000">'SISTEM PLUVIAL'!$D$16</definedName>
    <definedName name="SPBUR0903ML">'SISTEM PLUVIAL'!$D$10</definedName>
    <definedName name="SPBUR1003ML">'SISTEM PLUVIAL'!$D$34</definedName>
    <definedName name="SPC16125000">'SISTEM PLUVIAL'!$D$12</definedName>
    <definedName name="SPC16150000">'SISTEM PLUVIAL'!$D$36</definedName>
    <definedName name="SPC21125000">'SISTEM PLUVIAL'!$D$11</definedName>
    <definedName name="SPC21150000">'SISTEM PLUVIAL'!$D$35</definedName>
    <definedName name="SPC30150TAB">'SISTEM PLUVIAL'!$D$40</definedName>
    <definedName name="SPCAP125000">'SISTEM PLUVIAL'!$D$19</definedName>
    <definedName name="SPCAP150000">'SISTEM PLUVIAL'!$D$44</definedName>
    <definedName name="SPCCB125000">'SISTEM PLUVIAL'!$D$13</definedName>
    <definedName name="SPCCB150000">'SISTEM PLUVIAL'!$D$37</definedName>
    <definedName name="SPCCR125000">'SISTEM PLUVIAL'!$D$15</definedName>
    <definedName name="SPCCR150000">'SISTEM PLUVIAL'!$D$39</definedName>
    <definedName name="SPCEV090000">'SISTEM PLUVIAL'!$D$29</definedName>
    <definedName name="SPCEV100000">'SISTEM PLUVIAL'!$D$54</definedName>
    <definedName name="SPCEX125000">'SISTEM PLUVIAL'!$D$25</definedName>
    <definedName name="SPCEX150000">'SISTEM PLUVIAL'!$D$50</definedName>
    <definedName name="SPCIN125000">'SISTEM PLUVIAL'!$D$26</definedName>
    <definedName name="SPCIN150000">'SISTEM PLUVIAL'!$D$51</definedName>
    <definedName name="SPCOL090000">'SISTEM PLUVIAL'!$D$17</definedName>
    <definedName name="SPCOL100000">'SISTEM PLUVIAL'!$D$42</definedName>
    <definedName name="SPCOT090000">'SISTEM PLUVIAL'!$D$22</definedName>
    <definedName name="SPCOT100000">'SISTEM PLUVIAL'!$D$47</definedName>
    <definedName name="SPCRS125000">'SISTEM PLUVIAL'!$D$14</definedName>
    <definedName name="SPCRS150000">'SISTEM PLUVIAL'!$D$38</definedName>
    <definedName name="SPECIALE">'AUX1'!$AK$2:$AK$26</definedName>
    <definedName name="SPELI125000">'SISTEM PLUVIAL'!$D$20</definedName>
    <definedName name="SPELI150000">'SISTEM PLUVIAL'!$D$45</definedName>
    <definedName name="SPJGH1252ML">'SISTEM PLUVIAL'!$D$9</definedName>
    <definedName name="SPJGH1253ML">'SISTEM PLUVIAL'!$D$8</definedName>
    <definedName name="SPJGH1254ML">'SISTEM PLUVIAL'!$D$7</definedName>
    <definedName name="SPJGH1502ML">'SISTEM PLUVIAL'!$D$33</definedName>
    <definedName name="SPJGH1503ML">'SISTEM PLUVIAL'!$D$32</definedName>
    <definedName name="SPJGH1504ML">'SISTEM PLUVIAL'!$D$31</definedName>
    <definedName name="SPPAL090000">'SISTEM PLUVIAL'!$D$23</definedName>
    <definedName name="SPPAL100000">'SISTEM PLUVIAL'!$D$48</definedName>
    <definedName name="SPPRE09010M">'SISTEM PLUVIAL'!$D$24</definedName>
    <definedName name="SPPRE10010M">'SISTEM PLUVIAL'!$D$49</definedName>
    <definedName name="SPRAC125000">'SISTEM PLUVIAL'!$D$21</definedName>
    <definedName name="SPRAC150000">'SISTEM PLUVIAL'!$D$46</definedName>
    <definedName name="SPRAM090000">'SISTEM PLUVIAL'!$D$27</definedName>
    <definedName name="SPRAM100000">'SISTEM PLUVIAL'!$D$52</definedName>
    <definedName name="streasina">'AUX1'!$W$2:$W$7</definedName>
    <definedName name="Subcoame">'AUX1'!$AS$2:$AS$4</definedName>
    <definedName name="Suruburimetal">'AUX1'!$BE$2:$BE$4</definedName>
    <definedName name="TABELINVELITORI">Table2[]</definedName>
    <definedName name="TABLA_CUTATA">AUX!$K$2:$K$14</definedName>
    <definedName name="taxafasiere">SetariOferta!$B$19</definedName>
    <definedName name="TCT12MAT025">#REF!</definedName>
    <definedName name="TCT12MAT030">#REF!</definedName>
    <definedName name="TCT12UZG025">#REF!</definedName>
    <definedName name="TCT12UZG030">#REF!</definedName>
    <definedName name="TCT12UZG035">#REF!</definedName>
    <definedName name="TCT12UZG040">#REF!</definedName>
    <definedName name="TCT12ZN1025">#REF!</definedName>
    <definedName name="TCT12ZN1030">#REF!</definedName>
    <definedName name="TCT12ZN1035">#REF!</definedName>
    <definedName name="TCT12ZN1040">#REF!</definedName>
    <definedName name="TIGLA_METALICA">AUX!$J$2:$J$11</definedName>
    <definedName name="TIPFRONTON">'AUX1'!$S$2:$S$5</definedName>
    <definedName name="TipInvelitoare">AUX!$I$2:$I$5</definedName>
    <definedName name="TPLANLUC0400">[1]REZIDENTIAL!$H$70</definedName>
    <definedName name="TPLANUZG025">#REF!</definedName>
    <definedName name="TPLANUZG030">#REF!</definedName>
    <definedName name="TPLANUZG040">#REF!</definedName>
    <definedName name="TPLANUZM025">#REF!</definedName>
    <definedName name="TPLANUZM030">#REF!</definedName>
    <definedName name="TPLANZN1025">#REF!</definedName>
    <definedName name="TPLANZN1030">#REF!</definedName>
    <definedName name="TPLANZN1035">#REF!</definedName>
    <definedName name="TPLANZN1040">#REF!</definedName>
    <definedName name="VEBDX055078">VELUX!$E$9</definedName>
    <definedName name="VEBDX055098">VELUX!$E$15</definedName>
    <definedName name="VEBDX066098">VELUX!$E$21</definedName>
    <definedName name="VEBDX066118">VELUX!$E$27</definedName>
    <definedName name="VEBDX066140">VELUX!$E$33</definedName>
    <definedName name="VEBDX078098">VELUX!$E$39</definedName>
    <definedName name="VEBDX078118">VELUX!$E$45</definedName>
    <definedName name="VEBDX078140">VELUX!$E$51</definedName>
    <definedName name="VEBDX078160">VELUX!$E$57</definedName>
    <definedName name="VEBDX094118">VELUX!$E$63</definedName>
    <definedName name="VEBDX094140">VELUX!$E$69</definedName>
    <definedName name="VEBDX114118">VELUX!$E$75</definedName>
    <definedName name="VEBDX114140">VELUX!$E$81</definedName>
    <definedName name="VEEDS055078">VELUX!$E$8</definedName>
    <definedName name="VEEDS055098">VELUX!$E$14</definedName>
    <definedName name="VEEDS066098">VELUX!$E$20</definedName>
    <definedName name="VEEDS066118">VELUX!$E$26</definedName>
    <definedName name="VEEDS066140">VELUX!$E$32</definedName>
    <definedName name="VEEDS078098">VELUX!$E$38</definedName>
    <definedName name="VEEDS078118">VELUX!$E$44</definedName>
    <definedName name="VEEDS078140">VELUX!$E$50</definedName>
    <definedName name="VEEDS078160">VELUX!$E$56</definedName>
    <definedName name="VEEDS094118">VELUX!$E$62</definedName>
    <definedName name="VEEDS094140">VELUX!$E$68</definedName>
    <definedName name="VEEDS114118">VELUX!$E$74</definedName>
    <definedName name="VEEDS114140">VELUX!$E$80</definedName>
    <definedName name="VEEDW055078">VELUX!$E$7</definedName>
    <definedName name="VEEDW055098">VELUX!$E$13</definedName>
    <definedName name="VEEDW066098">VELUX!$E$19</definedName>
    <definedName name="VEEDW066118">VELUX!$E$25</definedName>
    <definedName name="VEEDW066140">VELUX!$E$31</definedName>
    <definedName name="VEEDW078098">VELUX!$E$37</definedName>
    <definedName name="VEEDW078118">VELUX!$E$43</definedName>
    <definedName name="VEEDW078140">VELUX!$E$49</definedName>
    <definedName name="VEEDW078160">VELUX!$E$55</definedName>
    <definedName name="VEEDW094118">VELUX!$E$61</definedName>
    <definedName name="VEEDW094140">VELUX!$E$67</definedName>
    <definedName name="VEEDW114118">VELUX!$E$73</definedName>
    <definedName name="VEEDW114140">VELUX!$E$79</definedName>
    <definedName name="VEGGL055078">VELUX!$E$6</definedName>
    <definedName name="VEGGL055098">VELUX!$E$12</definedName>
    <definedName name="VEGGL066098">VELUX!$E$18</definedName>
    <definedName name="VEGGL066118">VELUX!$E$24</definedName>
    <definedName name="VEGGL066140">VELUX!$E$30</definedName>
    <definedName name="VEGGL078098">VELUX!$E$36</definedName>
    <definedName name="VEGGL078118">VELUX!$E$42</definedName>
    <definedName name="VEGGL078140">VELUX!$E$48</definedName>
    <definedName name="VEGGL078160">VELUX!$E$54</definedName>
    <definedName name="VEGGL094118">VELUX!$E$60</definedName>
    <definedName name="VEGGL094140">VELUX!$E$66</definedName>
    <definedName name="VEGGL114118">VELUX!$E$72</definedName>
    <definedName name="VEGGL114140">VELUX!$E$78</definedName>
    <definedName name="VEGGU055078">VELUX!$E$90</definedName>
    <definedName name="VEGGU055098">VELUX!$E$95</definedName>
    <definedName name="VEGGU066098">VELUX!$E$100</definedName>
    <definedName name="VEGGU066118">VELUX!$E$105</definedName>
    <definedName name="VEGGU066140">VELUX!$E$110</definedName>
    <definedName name="VEGGU078098">VELUX!$E$115</definedName>
    <definedName name="VEGGU078118">VELUX!$E$120</definedName>
    <definedName name="VEGGU078140">VELUX!$E$125</definedName>
    <definedName name="VEGGU078160">VELUX!$E$130</definedName>
    <definedName name="VEGGU094118">VELUX!$E$135</definedName>
    <definedName name="VEGGU094140">VELUX!$E$140</definedName>
    <definedName name="VEGGU114118">VELUX!$E$145</definedName>
    <definedName name="VEGGU114140">VELUX!$E$150</definedName>
    <definedName name="VEGLL055078">VELUX!$E$5</definedName>
    <definedName name="VEGLL055098">VELUX!$E$11</definedName>
    <definedName name="VEGLL066098">VELUX!$E$17</definedName>
    <definedName name="VEGLL066118">VELUX!$E$23</definedName>
    <definedName name="VEGLL066140">VELUX!$E$29</definedName>
    <definedName name="VEGLL078098">VELUX!$E$35</definedName>
    <definedName name="VEGLL078118">VELUX!$E$41</definedName>
    <definedName name="VEGLL078140">VELUX!$E$47</definedName>
    <definedName name="VEGLL078160">VELUX!$E$53</definedName>
    <definedName name="VEGLL094118">VELUX!$E$59</definedName>
    <definedName name="VEGLL094140">VELUX!$E$65</definedName>
    <definedName name="VEGLL114118">VELUX!$E$71</definedName>
    <definedName name="VEGLL114140">VELUX!$E$77</definedName>
    <definedName name="VEGLU055078">VELUX!$E$89</definedName>
    <definedName name="VEGLU055098">VELUX!$E$94</definedName>
    <definedName name="VEGLU066118">VELUX!$E$104</definedName>
    <definedName name="VEGLU066140">VELUX!$E$109</definedName>
    <definedName name="VEGLU078098">VELUX!$E$114</definedName>
    <definedName name="VEGLU078118">VELUX!$E$119</definedName>
    <definedName name="VEGLU078140">VELUX!$E$124</definedName>
    <definedName name="VEGLU078160">VELUX!$E$129</definedName>
    <definedName name="VEGLU094140">VELUX!$E$139</definedName>
    <definedName name="VEGLU114140">VELUX!$E$149</definedName>
    <definedName name="VEGZL055078">VELUX!$E$4</definedName>
    <definedName name="VEGZL055098">VELUX!$E$10</definedName>
    <definedName name="VEGZL066098">VELUX!$E$16</definedName>
    <definedName name="VEGZL066118">VELUX!$E$22</definedName>
    <definedName name="VEGZL066140">VELUX!$E$28</definedName>
    <definedName name="VEGZL078098">VELUX!$E$34</definedName>
    <definedName name="VEGZL078118">VELUX!$E$40</definedName>
    <definedName name="VEGZL078140">VELUX!$E$46</definedName>
    <definedName name="VEGZL078160">VELUX!$E$52</definedName>
    <definedName name="VEGZL094118">VELUX!$E$58</definedName>
    <definedName name="VEGZL094140">VELUX!$E$64</definedName>
    <definedName name="VEGZL114118">VELUX!$E$70</definedName>
    <definedName name="VEGZL114140">VELUX!$E$76</definedName>
    <definedName name="VEVLT045055">VELUX!$E$160</definedName>
    <definedName name="VEVLT046073">VELUX!$E$161</definedName>
    <definedName name="WOOD">'AUX1'!$R$2:$R$4</definedName>
    <definedName name="Z_50E8AEAD_E64F_411E_A648_6357A5CCDCC7_.wvu.Cols" localSheetId="14" hidden="1">'RULOURI TABLA'!#REF!,'RULOURI TABLA'!#REF!</definedName>
    <definedName name="Z_50E8AEAD_E64F_411E_A648_6357A5CCDCC7_.wvu.Cols" localSheetId="15" hidden="1">'TAXA FASIERE RULOURI'!#REF!,'TAXA FASIERE RULOURI'!#REF!</definedName>
    <definedName name="Z_50E8AEAD_E64F_411E_A648_6357A5CCDCC7_.wvu.Rows" localSheetId="14" hidden="1">'RULOURI TABLA'!#REF!,'RULOURI TABLA'!#REF!,'RULOURI TABLA'!#REF!,'RULOURI TABLA'!#REF!</definedName>
    <definedName name="Z_50E8AEAD_E64F_411E_A648_6357A5CCDCC7_.wvu.Rows" localSheetId="7" hidden="1">'SISTEM PLUVIAL'!#REF!</definedName>
    <definedName name="Z_50E8AEAD_E64F_411E_A648_6357A5CCDCC7_.wvu.Rows" localSheetId="15" hidden="1">'TAXA FASIERE RULOURI'!#REF!,'TAXA FASIERE RULOURI'!#REF!,'TAXA FASIERE RULOURI'!#REF!,'TAXA FASIERE RULOURI'!#REF!</definedName>
    <definedName name="ZINCAT">'AUX1'!$N$2</definedName>
  </definedNames>
  <calcPr calcId="162913"/>
  <customWorkbookViews>
    <customWorkbookView name="User - Personal View" guid="{50E8AEAD-E64F-411E-A648-6357A5CCDCC7}" mergeInterval="0" personalView="1" maximized="1" windowWidth="1276" windowHeight="805" tabRatio="717" activeSheetId="6"/>
  </customWorkbookViews>
  <fileRecoveryPr autoRecover="0"/>
</workbook>
</file>

<file path=xl/calcChain.xml><?xml version="1.0" encoding="utf-8"?>
<calcChain xmlns="http://schemas.openxmlformats.org/spreadsheetml/2006/main">
  <c r="G75" i="66" l="1"/>
  <c r="D75" i="66"/>
  <c r="B75" i="66"/>
  <c r="G2299" i="75"/>
  <c r="B2299" i="75" s="1"/>
  <c r="R105" i="1" s="1"/>
  <c r="S105" i="1" s="1"/>
  <c r="G2300" i="75"/>
  <c r="B2300" i="75" s="1"/>
  <c r="G2301" i="75"/>
  <c r="B2301" i="75" s="1"/>
  <c r="G2302" i="75"/>
  <c r="B2302" i="75" s="1"/>
  <c r="G2303" i="75"/>
  <c r="B2303" i="75" s="1"/>
  <c r="G2304" i="75"/>
  <c r="B2304" i="75" s="1"/>
  <c r="G2305" i="75"/>
  <c r="B2305" i="75" s="1"/>
  <c r="H70" i="1"/>
  <c r="H111" i="1"/>
  <c r="H75" i="66" l="1"/>
  <c r="J111" i="1"/>
  <c r="G76" i="66"/>
  <c r="G2279" i="75"/>
  <c r="B2279" i="75" s="1"/>
  <c r="R79" i="1" s="1"/>
  <c r="R111" i="1"/>
  <c r="O38" i="70"/>
  <c r="G6137" i="75" l="1"/>
  <c r="B6137" i="75" s="1"/>
  <c r="G6138" i="75"/>
  <c r="G6139" i="75"/>
  <c r="G6140" i="75"/>
  <c r="G6141" i="75"/>
  <c r="G6142" i="75"/>
  <c r="B6142" i="75" s="1"/>
  <c r="G6143" i="75"/>
  <c r="B6143" i="75" s="1"/>
  <c r="G6144" i="75"/>
  <c r="B6144" i="75" s="1"/>
  <c r="G6145" i="75"/>
  <c r="G6146" i="75"/>
  <c r="G6147" i="75"/>
  <c r="G6148" i="75"/>
  <c r="G6149" i="75"/>
  <c r="G6150" i="75"/>
  <c r="B6150" i="75" s="1"/>
  <c r="G6151" i="75"/>
  <c r="B6151" i="75" s="1"/>
  <c r="G6152" i="75"/>
  <c r="G6153" i="75"/>
  <c r="G6154" i="75"/>
  <c r="G6155" i="75"/>
  <c r="G6156" i="75"/>
  <c r="B6138" i="75"/>
  <c r="B6139" i="75"/>
  <c r="B6140" i="75"/>
  <c r="B6141" i="75"/>
  <c r="B6145" i="75"/>
  <c r="B6146" i="75"/>
  <c r="B6147" i="75"/>
  <c r="B6148" i="75"/>
  <c r="B6149" i="75"/>
  <c r="B6152" i="75"/>
  <c r="B6153" i="75"/>
  <c r="B6154" i="75"/>
  <c r="B6155" i="75"/>
  <c r="B6156" i="75"/>
  <c r="D8" i="70" l="1"/>
  <c r="B134" i="43"/>
  <c r="B135" i="43"/>
  <c r="B136" i="43"/>
  <c r="B137" i="43"/>
  <c r="B138" i="43"/>
  <c r="B139" i="43"/>
  <c r="B133" i="43"/>
  <c r="B127" i="43"/>
  <c r="B128" i="43"/>
  <c r="B129" i="43"/>
  <c r="B130" i="43"/>
  <c r="B131" i="43"/>
  <c r="B132" i="43"/>
  <c r="B126" i="43"/>
  <c r="B120" i="43"/>
  <c r="B121" i="43"/>
  <c r="B122" i="43"/>
  <c r="B123" i="43"/>
  <c r="B124" i="43"/>
  <c r="B125" i="43"/>
  <c r="B119" i="43"/>
  <c r="B113" i="43"/>
  <c r="B114" i="43"/>
  <c r="B115" i="43"/>
  <c r="B116" i="43"/>
  <c r="B117" i="43"/>
  <c r="B118" i="43"/>
  <c r="B112" i="43"/>
  <c r="A134" i="43"/>
  <c r="A135" i="43"/>
  <c r="A136" i="43"/>
  <c r="A137" i="43"/>
  <c r="A138" i="43"/>
  <c r="A139" i="43"/>
  <c r="A133" i="43"/>
  <c r="A127" i="43"/>
  <c r="A128" i="43"/>
  <c r="A129" i="43"/>
  <c r="A130" i="43"/>
  <c r="A131" i="43"/>
  <c r="A132" i="43"/>
  <c r="A126" i="43"/>
  <c r="A120" i="43"/>
  <c r="A121" i="43"/>
  <c r="A122" i="43"/>
  <c r="A123" i="43"/>
  <c r="A124" i="43"/>
  <c r="A125" i="43"/>
  <c r="A119" i="43"/>
  <c r="A113" i="43"/>
  <c r="A114" i="43"/>
  <c r="A115" i="43"/>
  <c r="A116" i="43"/>
  <c r="A117" i="43"/>
  <c r="A118" i="43"/>
  <c r="A112" i="43"/>
  <c r="B101" i="43"/>
  <c r="B102" i="43"/>
  <c r="B103" i="43"/>
  <c r="B104" i="43"/>
  <c r="B105" i="43"/>
  <c r="B106" i="43"/>
  <c r="B100" i="43"/>
  <c r="B94" i="43"/>
  <c r="B95" i="43"/>
  <c r="B96" i="43"/>
  <c r="B97" i="43"/>
  <c r="B98" i="43"/>
  <c r="B99" i="43"/>
  <c r="B93" i="43"/>
  <c r="B87" i="43"/>
  <c r="B88" i="43"/>
  <c r="B89" i="43"/>
  <c r="B90" i="43"/>
  <c r="B91" i="43"/>
  <c r="B92" i="43"/>
  <c r="B86" i="43"/>
  <c r="B80" i="43"/>
  <c r="B81" i="43"/>
  <c r="B82" i="43"/>
  <c r="B83" i="43"/>
  <c r="B84" i="43"/>
  <c r="B85" i="43"/>
  <c r="B79" i="43"/>
  <c r="A101" i="43"/>
  <c r="A102" i="43"/>
  <c r="A103" i="43"/>
  <c r="A104" i="43"/>
  <c r="A105" i="43"/>
  <c r="A106" i="43"/>
  <c r="A100" i="43"/>
  <c r="A99" i="43"/>
  <c r="A94" i="43"/>
  <c r="A95" i="43"/>
  <c r="A96" i="43"/>
  <c r="A97" i="43"/>
  <c r="A98" i="43"/>
  <c r="A93" i="43"/>
  <c r="A87" i="43"/>
  <c r="A88" i="43"/>
  <c r="A89" i="43"/>
  <c r="A90" i="43"/>
  <c r="A91" i="43"/>
  <c r="A92" i="43"/>
  <c r="A86" i="43"/>
  <c r="A79" i="43"/>
  <c r="B30" i="43"/>
  <c r="B25" i="43"/>
  <c r="B26" i="43"/>
  <c r="B27" i="43"/>
  <c r="B28" i="43"/>
  <c r="B29" i="43"/>
  <c r="B24" i="43"/>
  <c r="B18" i="43"/>
  <c r="B19" i="43"/>
  <c r="B20" i="43"/>
  <c r="B21" i="43"/>
  <c r="B22" i="43"/>
  <c r="B23" i="43"/>
  <c r="B17" i="43"/>
  <c r="B11" i="43"/>
  <c r="B12" i="43"/>
  <c r="B13" i="43"/>
  <c r="B14" i="43"/>
  <c r="B15" i="43"/>
  <c r="B16" i="43"/>
  <c r="B10" i="43"/>
  <c r="B4" i="43"/>
  <c r="B5" i="43"/>
  <c r="B6" i="43"/>
  <c r="B7" i="43"/>
  <c r="B8" i="43"/>
  <c r="B9" i="43"/>
  <c r="B3" i="43"/>
  <c r="A28" i="43"/>
  <c r="A29" i="43"/>
  <c r="A30" i="43"/>
  <c r="A25" i="43"/>
  <c r="A26" i="43"/>
  <c r="A27" i="43"/>
  <c r="A24" i="43"/>
  <c r="A18" i="43"/>
  <c r="A19" i="43"/>
  <c r="A20" i="43"/>
  <c r="A21" i="43"/>
  <c r="A22" i="43"/>
  <c r="A23" i="43"/>
  <c r="A17" i="43"/>
  <c r="A11" i="43"/>
  <c r="A12" i="43"/>
  <c r="A13" i="43"/>
  <c r="A14" i="43"/>
  <c r="A15" i="43"/>
  <c r="A16" i="43"/>
  <c r="A10" i="43"/>
  <c r="A9" i="43"/>
  <c r="A4" i="43"/>
  <c r="A5" i="43"/>
  <c r="A6" i="43"/>
  <c r="A7" i="43"/>
  <c r="A8" i="43"/>
  <c r="A3" i="43"/>
  <c r="H51" i="76"/>
  <c r="H34" i="76"/>
  <c r="B167" i="43"/>
  <c r="B168" i="43"/>
  <c r="B169" i="43"/>
  <c r="B170" i="43"/>
  <c r="B171" i="43"/>
  <c r="B172" i="43"/>
  <c r="B173" i="43"/>
  <c r="B174" i="43"/>
  <c r="B175" i="43"/>
  <c r="B166" i="43"/>
  <c r="A167" i="43"/>
  <c r="A168" i="43"/>
  <c r="A169" i="43"/>
  <c r="A170" i="43"/>
  <c r="A171" i="43"/>
  <c r="A172" i="43"/>
  <c r="A173" i="43"/>
  <c r="A174" i="43"/>
  <c r="A175" i="43"/>
  <c r="A166" i="43"/>
  <c r="B150" i="43"/>
  <c r="B151" i="43"/>
  <c r="B152" i="43"/>
  <c r="B153" i="43"/>
  <c r="B154" i="43"/>
  <c r="B155" i="43"/>
  <c r="B156" i="43"/>
  <c r="B157" i="43"/>
  <c r="B158" i="43"/>
  <c r="B149" i="43"/>
  <c r="A157" i="43"/>
  <c r="A158" i="43"/>
  <c r="A150" i="43"/>
  <c r="A151" i="43"/>
  <c r="A152" i="43"/>
  <c r="A153" i="43"/>
  <c r="A154" i="43"/>
  <c r="A155" i="43"/>
  <c r="A156" i="43"/>
  <c r="A149" i="43"/>
  <c r="B28" i="2"/>
  <c r="B27" i="2"/>
  <c r="C27" i="2" s="1"/>
  <c r="B26" i="2"/>
  <c r="B21" i="2"/>
  <c r="B20" i="2"/>
  <c r="C20" i="2" s="1"/>
  <c r="B19" i="2"/>
  <c r="G59" i="64"/>
  <c r="H59" i="64"/>
  <c r="H57" i="64"/>
  <c r="H55" i="64"/>
  <c r="G57" i="64"/>
  <c r="G55" i="64"/>
  <c r="F679" i="66"/>
  <c r="E679" i="66"/>
  <c r="I678" i="66"/>
  <c r="I677" i="66"/>
  <c r="D679" i="66"/>
  <c r="B679" i="66"/>
  <c r="B678" i="66"/>
  <c r="B677" i="66"/>
  <c r="F678" i="66"/>
  <c r="F677" i="66"/>
  <c r="O24" i="70"/>
  <c r="P24" i="1"/>
  <c r="O21" i="70"/>
  <c r="D135" i="43" l="1"/>
  <c r="D134" i="43"/>
  <c r="B30" i="2"/>
  <c r="E30" i="2" s="1"/>
  <c r="D133" i="43"/>
  <c r="D132" i="43"/>
  <c r="D120" i="43"/>
  <c r="D119" i="43"/>
  <c r="D114" i="43"/>
  <c r="C7" i="43"/>
  <c r="D7" i="43" s="1"/>
  <c r="C15" i="43"/>
  <c r="D15" i="43" s="1"/>
  <c r="C23" i="43"/>
  <c r="D23" i="43" s="1"/>
  <c r="C3" i="43"/>
  <c r="D3" i="43" s="1"/>
  <c r="C30" i="43"/>
  <c r="D30" i="43" s="1"/>
  <c r="C8" i="43"/>
  <c r="D8" i="43" s="1"/>
  <c r="C16" i="43"/>
  <c r="D16" i="43" s="1"/>
  <c r="C24" i="43"/>
  <c r="D24" i="43" s="1"/>
  <c r="C19" i="43"/>
  <c r="D19" i="43" s="1"/>
  <c r="C12" i="43"/>
  <c r="D12" i="43" s="1"/>
  <c r="C28" i="43"/>
  <c r="D28" i="43" s="1"/>
  <c r="C6" i="43"/>
  <c r="D6" i="43" s="1"/>
  <c r="C9" i="43"/>
  <c r="D9" i="43" s="1"/>
  <c r="C17" i="43"/>
  <c r="D17" i="43" s="1"/>
  <c r="C25" i="43"/>
  <c r="D25" i="43" s="1"/>
  <c r="C27" i="43"/>
  <c r="D27" i="43" s="1"/>
  <c r="C20" i="43"/>
  <c r="D20" i="43" s="1"/>
  <c r="C14" i="43"/>
  <c r="D14" i="43" s="1"/>
  <c r="C10" i="43"/>
  <c r="D10" i="43" s="1"/>
  <c r="C18" i="43"/>
  <c r="D18" i="43" s="1"/>
  <c r="C26" i="43"/>
  <c r="D26" i="43" s="1"/>
  <c r="C11" i="43"/>
  <c r="D11" i="43" s="1"/>
  <c r="C4" i="43"/>
  <c r="D4" i="43" s="1"/>
  <c r="C22" i="43"/>
  <c r="D22" i="43" s="1"/>
  <c r="C5" i="43"/>
  <c r="D5" i="43" s="1"/>
  <c r="C13" i="43"/>
  <c r="D13" i="43" s="1"/>
  <c r="C21" i="43"/>
  <c r="D21" i="43" s="1"/>
  <c r="C29" i="43"/>
  <c r="D29" i="43" s="1"/>
  <c r="D136" i="43"/>
  <c r="D118" i="43"/>
  <c r="D115" i="43"/>
  <c r="D121" i="43"/>
  <c r="D127" i="43"/>
  <c r="D125" i="43"/>
  <c r="D137" i="43"/>
  <c r="D113" i="43"/>
  <c r="D126" i="43"/>
  <c r="D139" i="43"/>
  <c r="D129" i="43"/>
  <c r="D138" i="43"/>
  <c r="D112" i="43"/>
  <c r="D131" i="43"/>
  <c r="D124" i="43"/>
  <c r="D130" i="43"/>
  <c r="D117" i="43"/>
  <c r="D123" i="43"/>
  <c r="D116" i="43"/>
  <c r="D122" i="43"/>
  <c r="D128" i="43"/>
  <c r="D158" i="43"/>
  <c r="D166" i="43"/>
  <c r="D154" i="43"/>
  <c r="D172" i="43"/>
  <c r="D170" i="43"/>
  <c r="D175" i="43"/>
  <c r="D167" i="43"/>
  <c r="D155" i="43"/>
  <c r="D169" i="43"/>
  <c r="D168" i="43"/>
  <c r="D152" i="43"/>
  <c r="D173" i="43"/>
  <c r="D153" i="43"/>
  <c r="D151" i="43"/>
  <c r="D149" i="43"/>
  <c r="D150" i="43"/>
  <c r="D157" i="43"/>
  <c r="D156" i="43"/>
  <c r="D174" i="43"/>
  <c r="D171" i="43"/>
  <c r="B23" i="2"/>
  <c r="E23" i="2" s="1"/>
  <c r="D176" i="43" l="1"/>
  <c r="D159" i="43"/>
  <c r="E8" i="43"/>
  <c r="E2" i="43"/>
  <c r="H29" i="76"/>
  <c r="H47" i="76"/>
  <c r="H30" i="76"/>
  <c r="Q222" i="77"/>
  <c r="Q223" i="77"/>
  <c r="Q224" i="77"/>
  <c r="Q225" i="77"/>
  <c r="Q226" i="77"/>
  <c r="Q227" i="77"/>
  <c r="Q228" i="77"/>
  <c r="Q229" i="77"/>
  <c r="Q230" i="77"/>
  <c r="Q231" i="77"/>
  <c r="Q232" i="77"/>
  <c r="Q233" i="77"/>
  <c r="Q234" i="77"/>
  <c r="Q235" i="77"/>
  <c r="Q236" i="77"/>
  <c r="Q237" i="77"/>
  <c r="Q238" i="77"/>
  <c r="Q239" i="77"/>
  <c r="Q240" i="77"/>
  <c r="Q241" i="77"/>
  <c r="Q242" i="77"/>
  <c r="Q243" i="77"/>
  <c r="Q244" i="77"/>
  <c r="Q245" i="77"/>
  <c r="Q246" i="77"/>
  <c r="Q247" i="77"/>
  <c r="Q248" i="77"/>
  <c r="Q249" i="77"/>
  <c r="Q250" i="77"/>
  <c r="Q251" i="77"/>
  <c r="Q252" i="77"/>
  <c r="Q253" i="77"/>
  <c r="Q254" i="77"/>
  <c r="Q255" i="77"/>
  <c r="Q256" i="77"/>
  <c r="Q257" i="77"/>
  <c r="Q258" i="77"/>
  <c r="Q259" i="77"/>
  <c r="Q260" i="77"/>
  <c r="Q261" i="77"/>
  <c r="Q262" i="77"/>
  <c r="Q263" i="77"/>
  <c r="Q264" i="77"/>
  <c r="Q265" i="77"/>
  <c r="Q266" i="77"/>
  <c r="Q267" i="77"/>
  <c r="Q268" i="77"/>
  <c r="Q269" i="77"/>
  <c r="Q270" i="77"/>
  <c r="Q271" i="77"/>
  <c r="Q272" i="77"/>
  <c r="Q273" i="77"/>
  <c r="Q274" i="77"/>
  <c r="Q275" i="77"/>
  <c r="Q276" i="77"/>
  <c r="Q277" i="77"/>
  <c r="Q278" i="77"/>
  <c r="Q279" i="77"/>
  <c r="Q280" i="77"/>
  <c r="Q281" i="77"/>
  <c r="Q282" i="77"/>
  <c r="Q283" i="77"/>
  <c r="Q284" i="77"/>
  <c r="Q285" i="77"/>
  <c r="Q286" i="77"/>
  <c r="Q287" i="77"/>
  <c r="Q288" i="77"/>
  <c r="Q289" i="77"/>
  <c r="Q290" i="77"/>
  <c r="Q291" i="77"/>
  <c r="Q292" i="77"/>
  <c r="Q293" i="77"/>
  <c r="Q294" i="77"/>
  <c r="Q295" i="77"/>
  <c r="Q296" i="77"/>
  <c r="Q297" i="77"/>
  <c r="Q298" i="77"/>
  <c r="Q299" i="77"/>
  <c r="Q300" i="77"/>
  <c r="Q301" i="77"/>
  <c r="Q302" i="77"/>
  <c r="Q303" i="77"/>
  <c r="Q304" i="77"/>
  <c r="Q305" i="77"/>
  <c r="Q306" i="77"/>
  <c r="Q307" i="77"/>
  <c r="Q308" i="77"/>
  <c r="Q309" i="77"/>
  <c r="Q310" i="77"/>
  <c r="Q311" i="77"/>
  <c r="Q312" i="77"/>
  <c r="Q313" i="77"/>
  <c r="Q314" i="77"/>
  <c r="Q315" i="77"/>
  <c r="Q316" i="77"/>
  <c r="Q317" i="77"/>
  <c r="Q318" i="77"/>
  <c r="Q319" i="77"/>
  <c r="Q320" i="77"/>
  <c r="Q321" i="77"/>
  <c r="Q322" i="77"/>
  <c r="Q323" i="77"/>
  <c r="Q324" i="77"/>
  <c r="Q325" i="77"/>
  <c r="Q326" i="77"/>
  <c r="Q327" i="77"/>
  <c r="Q328" i="77"/>
  <c r="Q329" i="77"/>
  <c r="Q330" i="77"/>
  <c r="Q331" i="77"/>
  <c r="Q332" i="77"/>
  <c r="Q333" i="77"/>
  <c r="Q334" i="77"/>
  <c r="Q335" i="77"/>
  <c r="Q336" i="77"/>
  <c r="Q337" i="77"/>
  <c r="Q338" i="77"/>
  <c r="Q339" i="77"/>
  <c r="Q340" i="77"/>
  <c r="Q341" i="77"/>
  <c r="Q342" i="77"/>
  <c r="Q343" i="77"/>
  <c r="Q344" i="77"/>
  <c r="Q345" i="77"/>
  <c r="Q346" i="77"/>
  <c r="Q347" i="77"/>
  <c r="Q348" i="77"/>
  <c r="Q349" i="77"/>
  <c r="Q350" i="77"/>
  <c r="Q351" i="77"/>
  <c r="Q352" i="77"/>
  <c r="Q353" i="77"/>
  <c r="Q354" i="77"/>
  <c r="Q355" i="77"/>
  <c r="Q356" i="77"/>
  <c r="Q357" i="77"/>
  <c r="Q358" i="77"/>
  <c r="Q359" i="77"/>
  <c r="Q360" i="77"/>
  <c r="Q361" i="77"/>
  <c r="Q362" i="77"/>
  <c r="Q363" i="77"/>
  <c r="Q364" i="77"/>
  <c r="Q365" i="77"/>
  <c r="Q366" i="77"/>
  <c r="Q367" i="77"/>
  <c r="Q368" i="77"/>
  <c r="Q369" i="77"/>
  <c r="Q370" i="77"/>
  <c r="Q371" i="77"/>
  <c r="Q372" i="77"/>
  <c r="Q373" i="77"/>
  <c r="Q374" i="77"/>
  <c r="Q375" i="77"/>
  <c r="Q376" i="77"/>
  <c r="Q377" i="77"/>
  <c r="Q378" i="77"/>
  <c r="Q379" i="77"/>
  <c r="Q380" i="77"/>
  <c r="Q381" i="77"/>
  <c r="Q382" i="77"/>
  <c r="Q383" i="77"/>
  <c r="Q384" i="77"/>
  <c r="Q385" i="77"/>
  <c r="Q386" i="77"/>
  <c r="Q387" i="77"/>
  <c r="Q388" i="77"/>
  <c r="Q389" i="77"/>
  <c r="Q390" i="77"/>
  <c r="Q391" i="77"/>
  <c r="Q392" i="77"/>
  <c r="Q393" i="77"/>
  <c r="Q394" i="77"/>
  <c r="Q395" i="77"/>
  <c r="Q396" i="77"/>
  <c r="Q397" i="77"/>
  <c r="Q398" i="77"/>
  <c r="Q399" i="77"/>
  <c r="Q400" i="77"/>
  <c r="Q401" i="77"/>
  <c r="Q402" i="77"/>
  <c r="Q403" i="77"/>
  <c r="Q404" i="77"/>
  <c r="Q405" i="77"/>
  <c r="Q406" i="77"/>
  <c r="Q407" i="77"/>
  <c r="Q408" i="77"/>
  <c r="Q409" i="77"/>
  <c r="Q410" i="77"/>
  <c r="Q411" i="77"/>
  <c r="Q412" i="77"/>
  <c r="Q413" i="77"/>
  <c r="Q414" i="77"/>
  <c r="Q415" i="77"/>
  <c r="Q416" i="77"/>
  <c r="Q417" i="77"/>
  <c r="Q418" i="77"/>
  <c r="Q419" i="77"/>
  <c r="Q420" i="77"/>
  <c r="Q421" i="77"/>
  <c r="Q422" i="77"/>
  <c r="Q423" i="77"/>
  <c r="Q424" i="77"/>
  <c r="Q425" i="77"/>
  <c r="Q426" i="77"/>
  <c r="Q427" i="77"/>
  <c r="Q428" i="77"/>
  <c r="Q429" i="77"/>
  <c r="Q430" i="77"/>
  <c r="Q431" i="77"/>
  <c r="Q432" i="77"/>
  <c r="Q433" i="77"/>
  <c r="Q434" i="77"/>
  <c r="Q435" i="77"/>
  <c r="Q436" i="77"/>
  <c r="Q437" i="77"/>
  <c r="Q438" i="77"/>
  <c r="Q439" i="77"/>
  <c r="Q440" i="77"/>
  <c r="Q441" i="77"/>
  <c r="Q442" i="77"/>
  <c r="Q443" i="77"/>
  <c r="Q444" i="77"/>
  <c r="Q445" i="77"/>
  <c r="Q446" i="77"/>
  <c r="Q447" i="77"/>
  <c r="Q448" i="77"/>
  <c r="Q449" i="77"/>
  <c r="Q450" i="77"/>
  <c r="Q451" i="77"/>
  <c r="Q452" i="77"/>
  <c r="Q453" i="77"/>
  <c r="Q454" i="77"/>
  <c r="Q455" i="77"/>
  <c r="Q456" i="77"/>
  <c r="Q457" i="77"/>
  <c r="Q458" i="77"/>
  <c r="Q459" i="77"/>
  <c r="Q460" i="77"/>
  <c r="Q461" i="77"/>
  <c r="Q462" i="77"/>
  <c r="Q463" i="77"/>
  <c r="Q464" i="77"/>
  <c r="Q465" i="77"/>
  <c r="Q466" i="77"/>
  <c r="Q467" i="77"/>
  <c r="Q468" i="77"/>
  <c r="Q469" i="77"/>
  <c r="Q470" i="77"/>
  <c r="Q471" i="77"/>
  <c r="Q472" i="77"/>
  <c r="Q473" i="77"/>
  <c r="Q474" i="77"/>
  <c r="Q475" i="77"/>
  <c r="Q476" i="77"/>
  <c r="Q477" i="77"/>
  <c r="Q478" i="77"/>
  <c r="Q479" i="77"/>
  <c r="Q480" i="77"/>
  <c r="Q481" i="77"/>
  <c r="Q482" i="77"/>
  <c r="Q483" i="77"/>
  <c r="Q484" i="77"/>
  <c r="Q485" i="77"/>
  <c r="Q486" i="77"/>
  <c r="Q487" i="77"/>
  <c r="Q488" i="77"/>
  <c r="Q489" i="77"/>
  <c r="Q490" i="77"/>
  <c r="Q491" i="77"/>
  <c r="Q492" i="77"/>
  <c r="Q493" i="77"/>
  <c r="Q494" i="77"/>
  <c r="Q495" i="77"/>
  <c r="Q496" i="77"/>
  <c r="Q497" i="77"/>
  <c r="Q498" i="77"/>
  <c r="Q499" i="77"/>
  <c r="Q500" i="77"/>
  <c r="Q501" i="77"/>
  <c r="Q502" i="77"/>
  <c r="Q503" i="77"/>
  <c r="Q504" i="77"/>
  <c r="Q505" i="77"/>
  <c r="Q506" i="77"/>
  <c r="Q507" i="77"/>
  <c r="Q508" i="77"/>
  <c r="Q509" i="77"/>
  <c r="Q510" i="77"/>
  <c r="Q511" i="77"/>
  <c r="Q512" i="77"/>
  <c r="Q513" i="77"/>
  <c r="Q514" i="77"/>
  <c r="Q515" i="77"/>
  <c r="Q516" i="77"/>
  <c r="Q517" i="77"/>
  <c r="Q518" i="77"/>
  <c r="Q519" i="77"/>
  <c r="Q520" i="77"/>
  <c r="Q521" i="77"/>
  <c r="Q522" i="77"/>
  <c r="Q523" i="77"/>
  <c r="Q524" i="77"/>
  <c r="Q525" i="77"/>
  <c r="Q526" i="77"/>
  <c r="Q527" i="77"/>
  <c r="Q528" i="77"/>
  <c r="Q529" i="77"/>
  <c r="Q530" i="77"/>
  <c r="Q531" i="77"/>
  <c r="Q532" i="77"/>
  <c r="Q533" i="77"/>
  <c r="Q534" i="77"/>
  <c r="Q535" i="77"/>
  <c r="Q536" i="77"/>
  <c r="Q537" i="77"/>
  <c r="Q538" i="77"/>
  <c r="Q539" i="77"/>
  <c r="Q540" i="77"/>
  <c r="Q541" i="77"/>
  <c r="Q542" i="77"/>
  <c r="Q543" i="77"/>
  <c r="Q544" i="77"/>
  <c r="Q545" i="77"/>
  <c r="Q546" i="77"/>
  <c r="Q547" i="77"/>
  <c r="Q548" i="77"/>
  <c r="Q549" i="77"/>
  <c r="Q550" i="77"/>
  <c r="Q551" i="77"/>
  <c r="Q552" i="77"/>
  <c r="Q553" i="77"/>
  <c r="Q554" i="77"/>
  <c r="Q555" i="77"/>
  <c r="Q556" i="77"/>
  <c r="Q557" i="77"/>
  <c r="Q558" i="77"/>
  <c r="Q559" i="77"/>
  <c r="Q560" i="77"/>
  <c r="Q561" i="77"/>
  <c r="Q562" i="77"/>
  <c r="Q563" i="77"/>
  <c r="Q564" i="77"/>
  <c r="Q565" i="77"/>
  <c r="Q566" i="77"/>
  <c r="Q567" i="77"/>
  <c r="Q568" i="77"/>
  <c r="Q569" i="77"/>
  <c r="Q570" i="77"/>
  <c r="Q571" i="77"/>
  <c r="Q572" i="77"/>
  <c r="Q573" i="77"/>
  <c r="Q574" i="77"/>
  <c r="Q575" i="77"/>
  <c r="Q576" i="77"/>
  <c r="Q577" i="77"/>
  <c r="Q578" i="77"/>
  <c r="Q579" i="77"/>
  <c r="Q580" i="77"/>
  <c r="Q581" i="77"/>
  <c r="Q582" i="77"/>
  <c r="Q583" i="77"/>
  <c r="Q584" i="77"/>
  <c r="Q585" i="77"/>
  <c r="Q586" i="77"/>
  <c r="Q587" i="77"/>
  <c r="Q588" i="77"/>
  <c r="Q589" i="77"/>
  <c r="Q590" i="77"/>
  <c r="Q591" i="77"/>
  <c r="Q592" i="77"/>
  <c r="Q593" i="77"/>
  <c r="Q594" i="77"/>
  <c r="Q595" i="77"/>
  <c r="Q596" i="77"/>
  <c r="Q597" i="77"/>
  <c r="Q598" i="77"/>
  <c r="Q599" i="77"/>
  <c r="Q600" i="77"/>
  <c r="Q601" i="77"/>
  <c r="Q602" i="77"/>
  <c r="Q603" i="77"/>
  <c r="Q604" i="77"/>
  <c r="Q605" i="77"/>
  <c r="Q606" i="77"/>
  <c r="Q607" i="77"/>
  <c r="Q608" i="77"/>
  <c r="Q609" i="77"/>
  <c r="Q610" i="77"/>
  <c r="Q611" i="77"/>
  <c r="Q612" i="77"/>
  <c r="Q613" i="77"/>
  <c r="Q614" i="77"/>
  <c r="Q615" i="77"/>
  <c r="Q616" i="77"/>
  <c r="Q617" i="77"/>
  <c r="Q618" i="77"/>
  <c r="Q619" i="77"/>
  <c r="Q620" i="77"/>
  <c r="Q621" i="77"/>
  <c r="Q622" i="77"/>
  <c r="Q623" i="77"/>
  <c r="Q624" i="77"/>
  <c r="Q625" i="77"/>
  <c r="Q626" i="77"/>
  <c r="Q627" i="77"/>
  <c r="Q628" i="77"/>
  <c r="Q629" i="77"/>
  <c r="Q630" i="77"/>
  <c r="Q631" i="77"/>
  <c r="Q632" i="77"/>
  <c r="Q633" i="77"/>
  <c r="Q634" i="77"/>
  <c r="Q635" i="77"/>
  <c r="Q636" i="77"/>
  <c r="Q637" i="77"/>
  <c r="Q638" i="77"/>
  <c r="Q639" i="77"/>
  <c r="Q640" i="77"/>
  <c r="Q641" i="77"/>
  <c r="Q642" i="77"/>
  <c r="Q643" i="77"/>
  <c r="Q644" i="77"/>
  <c r="Q645" i="77"/>
  <c r="Q646" i="77"/>
  <c r="Q647" i="77"/>
  <c r="Q648" i="77"/>
  <c r="Q649" i="77"/>
  <c r="Q650" i="77"/>
  <c r="Q651" i="77"/>
  <c r="Q652" i="77"/>
  <c r="Q653" i="77"/>
  <c r="Q654" i="77"/>
  <c r="Q655" i="77"/>
  <c r="Q656" i="77"/>
  <c r="Q657" i="77"/>
  <c r="Q658" i="77"/>
  <c r="Q659" i="77"/>
  <c r="Q660" i="77"/>
  <c r="Q661" i="77"/>
  <c r="Q662" i="77"/>
  <c r="Q663" i="77"/>
  <c r="Q664" i="77"/>
  <c r="Q665" i="77"/>
  <c r="Q666" i="77"/>
  <c r="Q667" i="77"/>
  <c r="Q668" i="77"/>
  <c r="Q669" i="77"/>
  <c r="Q670" i="77"/>
  <c r="Q671" i="77"/>
  <c r="Q672" i="77"/>
  <c r="Q673" i="77"/>
  <c r="Q674" i="77"/>
  <c r="Q675" i="77"/>
  <c r="Q676" i="77"/>
  <c r="Q677" i="77"/>
  <c r="Q678" i="77"/>
  <c r="Q679" i="77"/>
  <c r="Q680" i="77"/>
  <c r="Q681" i="77"/>
  <c r="Q682" i="77"/>
  <c r="Q683" i="77"/>
  <c r="Q684" i="77"/>
  <c r="Q685" i="77"/>
  <c r="Q686" i="77"/>
  <c r="Q687" i="77"/>
  <c r="Q688" i="77"/>
  <c r="Q689" i="77"/>
  <c r="Q690" i="77"/>
  <c r="Q691" i="77"/>
  <c r="Q692" i="77"/>
  <c r="Q693" i="77"/>
  <c r="Q694" i="77"/>
  <c r="Q695" i="77"/>
  <c r="Q696" i="77"/>
  <c r="Q697" i="77"/>
  <c r="Q698" i="77"/>
  <c r="Q699" i="77"/>
  <c r="Q700" i="77"/>
  <c r="Q701" i="77"/>
  <c r="Q702" i="77"/>
  <c r="Q703" i="77"/>
  <c r="Q704" i="77"/>
  <c r="Q705" i="77"/>
  <c r="Q706" i="77"/>
  <c r="Q707" i="77"/>
  <c r="Q708" i="77"/>
  <c r="Q709" i="77"/>
  <c r="Q710" i="77"/>
  <c r="Q711" i="77"/>
  <c r="Q712" i="77"/>
  <c r="Q713" i="77"/>
  <c r="Q714" i="77"/>
  <c r="Q715" i="77"/>
  <c r="Q716" i="77"/>
  <c r="Q717" i="77"/>
  <c r="Q718" i="77"/>
  <c r="Q719" i="77"/>
  <c r="Q720" i="77"/>
  <c r="Q721" i="77"/>
  <c r="Q722" i="77"/>
  <c r="Q723" i="77"/>
  <c r="Q724" i="77"/>
  <c r="Q725" i="77"/>
  <c r="Q726" i="77"/>
  <c r="Q727" i="77"/>
  <c r="Q728" i="77"/>
  <c r="Q729" i="77"/>
  <c r="Q730" i="77"/>
  <c r="Q731" i="77"/>
  <c r="Q732" i="77"/>
  <c r="Q733" i="77"/>
  <c r="Q734" i="77"/>
  <c r="Q735" i="77"/>
  <c r="Q736" i="77"/>
  <c r="Q737" i="77"/>
  <c r="Q738" i="77"/>
  <c r="Q739" i="77"/>
  <c r="Q740" i="77"/>
  <c r="Q741" i="77"/>
  <c r="Q742" i="77"/>
  <c r="Q743" i="77"/>
  <c r="Q744" i="77"/>
  <c r="Q745" i="77"/>
  <c r="Q746" i="77"/>
  <c r="Q747" i="77"/>
  <c r="Q748" i="77"/>
  <c r="Q749" i="77"/>
  <c r="Q750" i="77"/>
  <c r="Q751" i="77"/>
  <c r="Q752" i="77"/>
  <c r="Q753" i="77"/>
  <c r="Q754" i="77"/>
  <c r="Q755" i="77"/>
  <c r="Q756" i="77"/>
  <c r="Q757" i="77"/>
  <c r="Q758" i="77"/>
  <c r="Q759" i="77"/>
  <c r="Q760" i="77"/>
  <c r="Q761" i="77"/>
  <c r="Q762" i="77"/>
  <c r="Q763" i="77"/>
  <c r="Q764" i="77"/>
  <c r="Q765" i="77"/>
  <c r="Q766" i="77"/>
  <c r="Q767" i="77"/>
  <c r="Q768" i="77"/>
  <c r="Q769" i="77"/>
  <c r="Q770" i="77"/>
  <c r="Q771" i="77"/>
  <c r="Q772" i="77"/>
  <c r="Q773" i="77"/>
  <c r="Q774" i="77"/>
  <c r="Q775" i="77"/>
  <c r="Q776" i="77"/>
  <c r="Q777" i="77"/>
  <c r="Q778" i="77"/>
  <c r="Q779" i="77"/>
  <c r="Q780" i="77"/>
  <c r="Q781" i="77"/>
  <c r="Q782" i="77"/>
  <c r="Q783" i="77"/>
  <c r="Q784" i="77"/>
  <c r="Q785" i="77"/>
  <c r="Q786" i="77"/>
  <c r="Q787" i="77"/>
  <c r="Q788" i="77"/>
  <c r="Q789" i="77"/>
  <c r="Q790" i="77"/>
  <c r="Q791" i="77"/>
  <c r="Q792" i="77"/>
  <c r="Q793" i="77"/>
  <c r="Q794" i="77"/>
  <c r="Q795" i="77"/>
  <c r="Q796" i="77"/>
  <c r="Q797" i="77"/>
  <c r="Q798" i="77"/>
  <c r="Q799" i="77"/>
  <c r="Q800" i="77"/>
  <c r="Q801" i="77"/>
  <c r="Q802" i="77"/>
  <c r="Q803" i="77"/>
  <c r="Q804" i="77"/>
  <c r="Q805" i="77"/>
  <c r="Q806" i="77"/>
  <c r="Q807" i="77"/>
  <c r="Q808" i="77"/>
  <c r="Q809" i="77"/>
  <c r="Q810" i="77"/>
  <c r="Q811" i="77"/>
  <c r="Q812" i="77"/>
  <c r="Q813" i="77"/>
  <c r="Q814" i="77"/>
  <c r="Q815" i="77"/>
  <c r="Q816" i="77"/>
  <c r="Q817" i="77"/>
  <c r="Q818" i="77"/>
  <c r="Q819" i="77"/>
  <c r="Q820" i="77"/>
  <c r="Q821" i="77"/>
  <c r="Q822" i="77"/>
  <c r="Q823" i="77"/>
  <c r="Q824" i="77"/>
  <c r="Q825" i="77"/>
  <c r="Q826" i="77"/>
  <c r="Q827" i="77"/>
  <c r="Q828" i="77"/>
  <c r="Q829" i="77"/>
  <c r="Q830" i="77"/>
  <c r="Q831" i="77"/>
  <c r="Q832" i="77"/>
  <c r="Q833" i="77"/>
  <c r="Q834" i="77"/>
  <c r="Q835" i="77"/>
  <c r="Q836" i="77"/>
  <c r="Q837" i="77"/>
  <c r="Q838" i="77"/>
  <c r="Q839" i="77"/>
  <c r="Q840" i="77"/>
  <c r="Q841" i="77"/>
  <c r="Q842" i="77"/>
  <c r="Q843" i="77"/>
  <c r="Q844" i="77"/>
  <c r="Q845" i="77"/>
  <c r="Q846" i="77"/>
  <c r="Q847" i="77"/>
  <c r="Q848" i="77"/>
  <c r="Q849" i="77"/>
  <c r="Q850" i="77"/>
  <c r="Q851" i="77"/>
  <c r="Q852" i="77"/>
  <c r="Q853" i="77"/>
  <c r="Q854" i="77"/>
  <c r="Q855" i="77"/>
  <c r="Q856" i="77"/>
  <c r="Q857" i="77"/>
  <c r="Q858" i="77"/>
  <c r="Q859" i="77"/>
  <c r="Q860" i="77"/>
  <c r="Q861" i="77"/>
  <c r="Q862" i="77"/>
  <c r="Q863" i="77"/>
  <c r="Q864" i="77"/>
  <c r="Q865" i="77"/>
  <c r="Q866" i="77"/>
  <c r="Q867" i="77"/>
  <c r="Q868" i="77"/>
  <c r="Q869" i="77"/>
  <c r="Q870" i="77"/>
  <c r="Q871" i="77"/>
  <c r="Q872" i="77"/>
  <c r="Q873" i="77"/>
  <c r="Q874" i="77"/>
  <c r="Q875" i="77"/>
  <c r="Q876" i="77"/>
  <c r="Q877" i="77"/>
  <c r="Q878" i="77"/>
  <c r="Q879" i="77"/>
  <c r="Q880" i="77"/>
  <c r="Q881" i="77"/>
  <c r="Q882" i="77"/>
  <c r="Q883" i="77"/>
  <c r="Q884" i="77"/>
  <c r="Q885" i="77"/>
  <c r="Q886" i="77"/>
  <c r="Q887" i="77"/>
  <c r="Q888" i="77"/>
  <c r="Q889" i="77"/>
  <c r="Q890" i="77"/>
  <c r="Q891" i="77"/>
  <c r="Q892" i="77"/>
  <c r="Q893" i="77"/>
  <c r="Q894" i="77"/>
  <c r="Q895" i="77"/>
  <c r="Q896" i="77"/>
  <c r="Q897" i="77"/>
  <c r="Q898" i="77"/>
  <c r="Q899" i="77"/>
  <c r="Q900" i="77"/>
  <c r="Q901" i="77"/>
  <c r="Q902" i="77"/>
  <c r="Q903" i="77"/>
  <c r="Q904" i="77"/>
  <c r="Q905" i="77"/>
  <c r="Q906" i="77"/>
  <c r="Q907" i="77"/>
  <c r="Q908" i="77"/>
  <c r="Q909" i="77"/>
  <c r="Q910" i="77"/>
  <c r="Q911" i="77"/>
  <c r="Q912" i="77"/>
  <c r="Q913" i="77"/>
  <c r="Q914" i="77"/>
  <c r="Q915" i="77"/>
  <c r="Q916" i="77"/>
  <c r="Q917" i="77"/>
  <c r="Q918" i="77"/>
  <c r="Q919" i="77"/>
  <c r="Q920" i="77"/>
  <c r="Q921" i="77"/>
  <c r="Q922" i="77"/>
  <c r="Q923" i="77"/>
  <c r="Q924" i="77"/>
  <c r="Q925" i="77"/>
  <c r="Q926" i="77"/>
  <c r="Q927" i="77"/>
  <c r="Q928" i="77"/>
  <c r="Q929" i="77"/>
  <c r="Q930" i="77"/>
  <c r="Q931" i="77"/>
  <c r="Q932" i="77"/>
  <c r="Q933" i="77"/>
  <c r="Q934" i="77"/>
  <c r="Q935" i="77"/>
  <c r="Q936" i="77"/>
  <c r="Q937" i="77"/>
  <c r="Q938" i="77"/>
  <c r="Q939" i="77"/>
  <c r="Q940" i="77"/>
  <c r="Q941" i="77"/>
  <c r="Q942" i="77"/>
  <c r="Q943" i="77"/>
  <c r="Q944" i="77"/>
  <c r="Q945" i="77"/>
  <c r="Q946" i="77"/>
  <c r="Q947" i="77"/>
  <c r="Q948" i="77"/>
  <c r="Q949" i="77"/>
  <c r="Q950" i="77"/>
  <c r="Q951" i="77"/>
  <c r="Q952" i="77"/>
  <c r="Q953" i="77"/>
  <c r="Q954" i="77"/>
  <c r="Q955" i="77"/>
  <c r="Q956" i="77"/>
  <c r="Q957" i="77"/>
  <c r="Q958" i="77"/>
  <c r="Q959" i="77"/>
  <c r="Q960" i="77"/>
  <c r="Q961" i="77"/>
  <c r="Q962" i="77"/>
  <c r="Q963" i="77"/>
  <c r="Q964" i="77"/>
  <c r="Q965" i="77"/>
  <c r="Q966" i="77"/>
  <c r="Q967" i="77"/>
  <c r="Q968" i="77"/>
  <c r="Q969" i="77"/>
  <c r="Q970" i="77"/>
  <c r="Q971" i="77"/>
  <c r="Q972" i="77"/>
  <c r="Q973" i="77"/>
  <c r="Q974" i="77"/>
  <c r="Q975" i="77"/>
  <c r="Q976" i="77"/>
  <c r="Q977" i="77"/>
  <c r="Q978" i="77"/>
  <c r="Q979" i="77"/>
  <c r="Q980" i="77"/>
  <c r="Q981" i="77"/>
  <c r="Q982" i="77"/>
  <c r="Q983" i="77"/>
  <c r="Q984" i="77"/>
  <c r="Q985" i="77"/>
  <c r="Q986" i="77"/>
  <c r="Q987" i="77"/>
  <c r="Q988" i="77"/>
  <c r="Q989" i="77"/>
  <c r="Q990" i="77"/>
  <c r="Q991" i="77"/>
  <c r="Q992" i="77"/>
  <c r="Q993" i="77"/>
  <c r="Q994" i="77"/>
  <c r="Q995" i="77"/>
  <c r="Q996" i="77"/>
  <c r="Q997" i="77"/>
  <c r="Q998" i="77"/>
  <c r="Q999" i="77"/>
  <c r="Q1000" i="77"/>
  <c r="Q1001" i="77"/>
  <c r="Q1002" i="77"/>
  <c r="Q1003" i="77"/>
  <c r="Q1004" i="77"/>
  <c r="Q1005" i="77"/>
  <c r="Q1006" i="77"/>
  <c r="Q1007" i="77"/>
  <c r="Q1008" i="77"/>
  <c r="Q1009" i="77"/>
  <c r="Q1010" i="77"/>
  <c r="Q1011" i="77"/>
  <c r="Q1012" i="77"/>
  <c r="Q1013" i="77"/>
  <c r="Q1014" i="77"/>
  <c r="Q1015" i="77"/>
  <c r="Q1016" i="77"/>
  <c r="Q1017" i="77"/>
  <c r="Q1018" i="77"/>
  <c r="Q1019" i="77"/>
  <c r="Q1020" i="77"/>
  <c r="Q1021" i="77"/>
  <c r="Q1022" i="77"/>
  <c r="Q1023" i="77"/>
  <c r="Q1024" i="77"/>
  <c r="Q1025" i="77"/>
  <c r="Q1026" i="77"/>
  <c r="Q1027" i="77"/>
  <c r="Q1028" i="77"/>
  <c r="Q1029" i="77"/>
  <c r="Q1030" i="77"/>
  <c r="Q1031" i="77"/>
  <c r="Q1032" i="77"/>
  <c r="Q1033" i="77"/>
  <c r="Q1034" i="77"/>
  <c r="Q1035" i="77"/>
  <c r="Q1036" i="77"/>
  <c r="Q1037" i="77"/>
  <c r="Q1038" i="77"/>
  <c r="Q1039" i="77"/>
  <c r="Q1040" i="77"/>
  <c r="Q1041" i="77"/>
  <c r="Q1042" i="77"/>
  <c r="Q1043" i="77"/>
  <c r="Q1044" i="77"/>
  <c r="Q1045" i="77"/>
  <c r="Q1046" i="77"/>
  <c r="Q1047" i="77"/>
  <c r="Q1048" i="77"/>
  <c r="Q1049" i="77"/>
  <c r="Q1050" i="77"/>
  <c r="Q1051" i="77"/>
  <c r="Q1052" i="77"/>
  <c r="Q1053" i="77"/>
  <c r="Q1054" i="77"/>
  <c r="Q1055" i="77"/>
  <c r="Q1056" i="77"/>
  <c r="Q1057" i="77"/>
  <c r="Q1058" i="77"/>
  <c r="Q1059" i="77"/>
  <c r="Q1060" i="77"/>
  <c r="Q1061" i="77"/>
  <c r="Q1062" i="77"/>
  <c r="Q1063" i="77"/>
  <c r="Q1064" i="77"/>
  <c r="Q1065" i="77"/>
  <c r="Q1066" i="77"/>
  <c r="Q1067" i="77"/>
  <c r="Q1068" i="77"/>
  <c r="Q1069" i="77"/>
  <c r="Q1070" i="77"/>
  <c r="Q1071" i="77"/>
  <c r="Q1072" i="77"/>
  <c r="Q1073" i="77"/>
  <c r="Q1074" i="77"/>
  <c r="Q1075" i="77"/>
  <c r="Q1076" i="77"/>
  <c r="Q1077" i="77"/>
  <c r="Q1078" i="77"/>
  <c r="Q1079" i="77"/>
  <c r="Q1080" i="77"/>
  <c r="Q1081" i="77"/>
  <c r="Q1082" i="77"/>
  <c r="Q1083" i="77"/>
  <c r="Q1084" i="77"/>
  <c r="Q1085" i="77"/>
  <c r="Q1086" i="77"/>
  <c r="Q1087" i="77"/>
  <c r="Q1088" i="77"/>
  <c r="Q1089" i="77"/>
  <c r="Q1090" i="77"/>
  <c r="Q1091" i="77"/>
  <c r="Q1092" i="77"/>
  <c r="Q1093" i="77"/>
  <c r="Q1094" i="77"/>
  <c r="Q1095" i="77"/>
  <c r="Q1096" i="77"/>
  <c r="Q1097" i="77"/>
  <c r="Q1098" i="77"/>
  <c r="Q1099" i="77"/>
  <c r="Q1100" i="77"/>
  <c r="Q1101" i="77"/>
  <c r="Q1102" i="77"/>
  <c r="Q1103" i="77"/>
  <c r="Q1104" i="77"/>
  <c r="Q1105" i="77"/>
  <c r="Q1106" i="77"/>
  <c r="Q1107" i="77"/>
  <c r="Q1108" i="77"/>
  <c r="Q1109" i="77"/>
  <c r="Q1110" i="77"/>
  <c r="Q1111" i="77"/>
  <c r="Q1112" i="77"/>
  <c r="Q1113" i="77"/>
  <c r="Q1114" i="77"/>
  <c r="Q1115" i="77"/>
  <c r="Q1116" i="77"/>
  <c r="Q1117" i="77"/>
  <c r="Q1118" i="77"/>
  <c r="Q1119" i="77"/>
  <c r="Q1120" i="77"/>
  <c r="Q1121" i="77"/>
  <c r="Q1122" i="77"/>
  <c r="Q1123" i="77"/>
  <c r="Q1124" i="77"/>
  <c r="Q1125" i="77"/>
  <c r="Q1126" i="77"/>
  <c r="Q1127" i="77"/>
  <c r="Q1128" i="77"/>
  <c r="Q1129" i="77"/>
  <c r="Q1130" i="77"/>
  <c r="Q1131" i="77"/>
  <c r="Q1132" i="77"/>
  <c r="Q1133" i="77"/>
  <c r="Q1134" i="77"/>
  <c r="Q1135" i="77"/>
  <c r="Q1136" i="77"/>
  <c r="Q1137" i="77"/>
  <c r="Q1138" i="77"/>
  <c r="Q1139" i="77"/>
  <c r="Q1140" i="77"/>
  <c r="Q1141" i="77"/>
  <c r="Q1142" i="77"/>
  <c r="Q1143" i="77"/>
  <c r="Q1144" i="77"/>
  <c r="Q1145" i="77"/>
  <c r="Q1146" i="77"/>
  <c r="Q1147" i="77"/>
  <c r="Q1148" i="77"/>
  <c r="Q1149" i="77"/>
  <c r="Q1150" i="77"/>
  <c r="Q1151" i="77"/>
  <c r="Q1152" i="77"/>
  <c r="Q1153" i="77"/>
  <c r="Q1154" i="77"/>
  <c r="Q1155" i="77"/>
  <c r="Q1156" i="77"/>
  <c r="Q1157" i="77"/>
  <c r="Q1158" i="77"/>
  <c r="Q1159" i="77"/>
  <c r="Q1160" i="77"/>
  <c r="Q1161" i="77"/>
  <c r="Q1162" i="77"/>
  <c r="Q1163" i="77"/>
  <c r="Q1164" i="77"/>
  <c r="Q1165" i="77"/>
  <c r="Q1166" i="77"/>
  <c r="Q1167" i="77"/>
  <c r="Q1168" i="77"/>
  <c r="Q1169" i="77"/>
  <c r="Q1170" i="77"/>
  <c r="Q1171" i="77"/>
  <c r="Q1172" i="77"/>
  <c r="Q1173" i="77"/>
  <c r="Q1174" i="77"/>
  <c r="Q1175" i="77"/>
  <c r="Q1176" i="77"/>
  <c r="Q1177" i="77"/>
  <c r="Q1178" i="77"/>
  <c r="Q1179" i="77"/>
  <c r="Q1180" i="77"/>
  <c r="Q1181" i="77"/>
  <c r="Q1182" i="77"/>
  <c r="Q1183" i="77"/>
  <c r="Q1184" i="77"/>
  <c r="Q1185" i="77"/>
  <c r="Q1186" i="77"/>
  <c r="Q1187" i="77"/>
  <c r="Q1188" i="77"/>
  <c r="Q1189" i="77"/>
  <c r="Q1190" i="77"/>
  <c r="Q1191" i="77"/>
  <c r="Q1192" i="77"/>
  <c r="Q1193" i="77"/>
  <c r="Q1194" i="77"/>
  <c r="Q1195" i="77"/>
  <c r="Q1196" i="77"/>
  <c r="Q1197" i="77"/>
  <c r="Q1198" i="77"/>
  <c r="Q1199" i="77"/>
  <c r="Q1200" i="77"/>
  <c r="Q1201" i="77"/>
  <c r="Q1202" i="77"/>
  <c r="Q1203" i="77"/>
  <c r="Q1204" i="77"/>
  <c r="Q1205" i="77"/>
  <c r="Q1206" i="77"/>
  <c r="Q1207" i="77"/>
  <c r="Q1208" i="77"/>
  <c r="Q1209" i="77"/>
  <c r="Q1210" i="77"/>
  <c r="Q1211" i="77"/>
  <c r="Q1212" i="77"/>
  <c r="Q1213" i="77"/>
  <c r="Q1214" i="77"/>
  <c r="Q1215" i="77"/>
  <c r="Q1216" i="77"/>
  <c r="Q1217" i="77"/>
  <c r="Q1218" i="77"/>
  <c r="Q1219" i="77"/>
  <c r="Q1220" i="77"/>
  <c r="Q1221" i="77"/>
  <c r="Q1222" i="77"/>
  <c r="Q1223" i="77"/>
  <c r="Q1224" i="77"/>
  <c r="Q1225" i="77"/>
  <c r="Q1226" i="77"/>
  <c r="Q1227" i="77"/>
  <c r="Q1228" i="77"/>
  <c r="Q1229" i="77"/>
  <c r="Q1230" i="77"/>
  <c r="Q1231" i="77"/>
  <c r="Q1232" i="77"/>
  <c r="Q1233" i="77"/>
  <c r="Q1234" i="77"/>
  <c r="Q1235" i="77"/>
  <c r="Q1236" i="77"/>
  <c r="Q1237" i="77"/>
  <c r="Q1238" i="77"/>
  <c r="Q1239" i="77"/>
  <c r="Q1240" i="77"/>
  <c r="Q1241" i="77"/>
  <c r="Q1242" i="77"/>
  <c r="Q1243" i="77"/>
  <c r="Q1244" i="77"/>
  <c r="Q1245" i="77"/>
  <c r="Q1246" i="77"/>
  <c r="Q1247" i="77"/>
  <c r="Q1248" i="77"/>
  <c r="Q1249" i="77"/>
  <c r="Q1250" i="77"/>
  <c r="Q1251" i="77"/>
  <c r="Q1252" i="77"/>
  <c r="Q1253" i="77"/>
  <c r="Q1254" i="77"/>
  <c r="Q1255" i="77"/>
  <c r="Q1256" i="77"/>
  <c r="Q1257" i="77"/>
  <c r="Q1258" i="77"/>
  <c r="Q1259" i="77"/>
  <c r="Q1260" i="77"/>
  <c r="Q1261" i="77"/>
  <c r="Q1262" i="77"/>
  <c r="Q1263" i="77"/>
  <c r="Q1264" i="77"/>
  <c r="Q1265" i="77"/>
  <c r="Q1266" i="77"/>
  <c r="Q1267" i="77"/>
  <c r="Q1268" i="77"/>
  <c r="Q1269" i="77"/>
  <c r="Q1270" i="77"/>
  <c r="Q1271" i="77"/>
  <c r="Q1272" i="77"/>
  <c r="Q1273" i="77"/>
  <c r="Q1274" i="77"/>
  <c r="Q1275" i="77"/>
  <c r="Q1276" i="77"/>
  <c r="Q1277" i="77"/>
  <c r="Q1278" i="77"/>
  <c r="Q1279" i="77"/>
  <c r="Q1280" i="77"/>
  <c r="Q1281" i="77"/>
  <c r="Q1282" i="77"/>
  <c r="Q1283" i="77"/>
  <c r="Q1284" i="77"/>
  <c r="Q1285" i="77"/>
  <c r="Q1286" i="77"/>
  <c r="Q1287" i="77"/>
  <c r="Q1288" i="77"/>
  <c r="Q1289" i="77"/>
  <c r="Q1290" i="77"/>
  <c r="Q1291" i="77"/>
  <c r="Q1292" i="77"/>
  <c r="Q1293" i="77"/>
  <c r="Q1294" i="77"/>
  <c r="Q1295" i="77"/>
  <c r="Q1296" i="77"/>
  <c r="Q1297" i="77"/>
  <c r="Q1298" i="77"/>
  <c r="Q1299" i="77"/>
  <c r="Q1300" i="77"/>
  <c r="Q1301" i="77"/>
  <c r="Q1302" i="77"/>
  <c r="Q1303" i="77"/>
  <c r="Q1304" i="77"/>
  <c r="Q1305" i="77"/>
  <c r="Q1306" i="77"/>
  <c r="Q1307" i="77"/>
  <c r="Q1308" i="77"/>
  <c r="Q1309" i="77"/>
  <c r="Q1310" i="77"/>
  <c r="Q1311" i="77"/>
  <c r="Q1312" i="77"/>
  <c r="Q1313" i="77"/>
  <c r="Q1314" i="77"/>
  <c r="Q1315" i="77"/>
  <c r="Q1316" i="77"/>
  <c r="Q1317" i="77"/>
  <c r="Q1318" i="77"/>
  <c r="Q1319" i="77"/>
  <c r="Q1320" i="77"/>
  <c r="Q1321" i="77"/>
  <c r="Q1322" i="77"/>
  <c r="Q1323" i="77"/>
  <c r="Q1324" i="77"/>
  <c r="Q1325" i="77"/>
  <c r="Q1326" i="77"/>
  <c r="Q1327" i="77"/>
  <c r="Q1328" i="77"/>
  <c r="Q1329" i="77"/>
  <c r="Q1330" i="77"/>
  <c r="Q1331" i="77"/>
  <c r="Q1332" i="77"/>
  <c r="Q1333" i="77"/>
  <c r="Q1334" i="77"/>
  <c r="Q1335" i="77"/>
  <c r="Q1336" i="77"/>
  <c r="Q1337" i="77"/>
  <c r="Q1338" i="77"/>
  <c r="Q1339" i="77"/>
  <c r="Q1340" i="77"/>
  <c r="Q1341" i="77"/>
  <c r="Q1342" i="77"/>
  <c r="Q1343" i="77"/>
  <c r="Q1344" i="77"/>
  <c r="Q1345" i="77"/>
  <c r="Q1346" i="77"/>
  <c r="Q1347" i="77"/>
  <c r="Q1348" i="77"/>
  <c r="Q1349" i="77"/>
  <c r="Q1350" i="77"/>
  <c r="Q1351" i="77"/>
  <c r="Q1352" i="77"/>
  <c r="Q1353" i="77"/>
  <c r="Q1354" i="77"/>
  <c r="Q1355" i="77"/>
  <c r="Q1356" i="77"/>
  <c r="Q1357" i="77"/>
  <c r="Q1358" i="77"/>
  <c r="Q1359" i="77"/>
  <c r="Q1360" i="77"/>
  <c r="Q1361" i="77"/>
  <c r="Q1362" i="77"/>
  <c r="Q1363" i="77"/>
  <c r="Q1364" i="77"/>
  <c r="Q1365" i="77"/>
  <c r="Q1366" i="77"/>
  <c r="Q1367" i="77"/>
  <c r="Q1368" i="77"/>
  <c r="Q1369" i="77"/>
  <c r="Q1370" i="77"/>
  <c r="Q1371" i="77"/>
  <c r="Q1372" i="77"/>
  <c r="Q1373" i="77"/>
  <c r="Q1374" i="77"/>
  <c r="Q1375" i="77"/>
  <c r="Q1376" i="77"/>
  <c r="Q1377" i="77"/>
  <c r="Q1378" i="77"/>
  <c r="Q1379" i="77"/>
  <c r="Q1380" i="77"/>
  <c r="Q1381" i="77"/>
  <c r="Q1382" i="77"/>
  <c r="Q1383" i="77"/>
  <c r="Q1384" i="77"/>
  <c r="Q1385" i="77"/>
  <c r="Q1386" i="77"/>
  <c r="Q1387" i="77"/>
  <c r="Q1388" i="77"/>
  <c r="Q1389" i="77"/>
  <c r="Q1390" i="77"/>
  <c r="Q1391" i="77"/>
  <c r="Q1392" i="77"/>
  <c r="Q1393" i="77"/>
  <c r="Q1394" i="77"/>
  <c r="Q1395" i="77"/>
  <c r="Q1396" i="77"/>
  <c r="Q1397" i="77"/>
  <c r="Q1398" i="77"/>
  <c r="Q1399" i="77"/>
  <c r="Q1400" i="77"/>
  <c r="Q1401" i="77"/>
  <c r="Q1402" i="77"/>
  <c r="Q1403" i="77"/>
  <c r="Q1404" i="77"/>
  <c r="Q1405" i="77"/>
  <c r="Q1406" i="77"/>
  <c r="Q1407" i="77"/>
  <c r="Q1408" i="77"/>
  <c r="Q1409" i="77"/>
  <c r="Q1410" i="77"/>
  <c r="Q1411" i="77"/>
  <c r="Q1412" i="77"/>
  <c r="Q1413" i="77"/>
  <c r="Q1414" i="77"/>
  <c r="Q1415" i="77"/>
  <c r="Q1416" i="77"/>
  <c r="Q1417" i="77"/>
  <c r="Q1418" i="77"/>
  <c r="Q1419" i="77"/>
  <c r="Q1420" i="77"/>
  <c r="Q1421" i="77"/>
  <c r="Q1422" i="77"/>
  <c r="Q1423" i="77"/>
  <c r="Q1424" i="77"/>
  <c r="Q1425" i="77"/>
  <c r="Q1426" i="77"/>
  <c r="Q1427" i="77"/>
  <c r="Q1428" i="77"/>
  <c r="Q1429" i="77"/>
  <c r="Q1430" i="77"/>
  <c r="Q1431" i="77"/>
  <c r="Q1432" i="77"/>
  <c r="Q1433" i="77"/>
  <c r="Q1434" i="77"/>
  <c r="Q1435" i="77"/>
  <c r="Q1436" i="77"/>
  <c r="Q1437" i="77"/>
  <c r="Q1438" i="77"/>
  <c r="Q1439" i="77"/>
  <c r="Q1440" i="77"/>
  <c r="Q1441" i="77"/>
  <c r="Q1442" i="77"/>
  <c r="Q1443" i="77"/>
  <c r="Q1444" i="77"/>
  <c r="Q1445" i="77"/>
  <c r="Q1446" i="77"/>
  <c r="Q1447" i="77"/>
  <c r="Q1448" i="77"/>
  <c r="Q1449" i="77"/>
  <c r="Q1450" i="77"/>
  <c r="Q1451" i="77"/>
  <c r="Q1452" i="77"/>
  <c r="Q1453" i="77"/>
  <c r="Q1454" i="77"/>
  <c r="Q1455" i="77"/>
  <c r="Q1456" i="77"/>
  <c r="Q1457" i="77"/>
  <c r="Q1458" i="77"/>
  <c r="Q1459" i="77"/>
  <c r="Q1460" i="77"/>
  <c r="Q1461" i="77"/>
  <c r="Q1462" i="77"/>
  <c r="Q1463" i="77"/>
  <c r="Q1464" i="77"/>
  <c r="Q1465" i="77"/>
  <c r="Q1466" i="77"/>
  <c r="Q1467" i="77"/>
  <c r="Q1468" i="77"/>
  <c r="Q1469" i="77"/>
  <c r="Q1470" i="77"/>
  <c r="Q1471" i="77"/>
  <c r="Q1472" i="77"/>
  <c r="Q1473" i="77"/>
  <c r="Q1474" i="77"/>
  <c r="Q1475" i="77"/>
  <c r="Q1476" i="77"/>
  <c r="Q1477" i="77"/>
  <c r="Q1478" i="77"/>
  <c r="Q1479" i="77"/>
  <c r="Q1480" i="77"/>
  <c r="Q1481" i="77"/>
  <c r="Q1482" i="77"/>
  <c r="Q1483" i="77"/>
  <c r="Q1484" i="77"/>
  <c r="Q1485" i="77"/>
  <c r="Q1486" i="77"/>
  <c r="Q1487" i="77"/>
  <c r="Q1488" i="77"/>
  <c r="Q1489" i="77"/>
  <c r="Q1490" i="77"/>
  <c r="Q1491" i="77"/>
  <c r="Q1492" i="77"/>
  <c r="Q1493" i="77"/>
  <c r="Q1494" i="77"/>
  <c r="Q1495" i="77"/>
  <c r="Q1496" i="77"/>
  <c r="Q1497" i="77"/>
  <c r="Q1498" i="77"/>
  <c r="Q1499" i="77"/>
  <c r="Q1500" i="77"/>
  <c r="Q1501" i="77"/>
  <c r="Q1502" i="77"/>
  <c r="Q1503" i="77"/>
  <c r="Q1504" i="77"/>
  <c r="Q1505" i="77"/>
  <c r="Q1506" i="77"/>
  <c r="Q1507" i="77"/>
  <c r="Q1508" i="77"/>
  <c r="Q1509" i="77"/>
  <c r="Q1510" i="77"/>
  <c r="Q1511" i="77"/>
  <c r="Q1512" i="77"/>
  <c r="Q1513" i="77"/>
  <c r="Q1514" i="77"/>
  <c r="Q1515" i="77"/>
  <c r="Q1516" i="77"/>
  <c r="Q1517" i="77"/>
  <c r="Q1518" i="77"/>
  <c r="Q1519" i="77"/>
  <c r="Q1520" i="77"/>
  <c r="Q1521" i="77"/>
  <c r="Q1522" i="77"/>
  <c r="Q1523" i="77"/>
  <c r="Q1524" i="77"/>
  <c r="Q1525" i="77"/>
  <c r="Q1526" i="77"/>
  <c r="Q1527" i="77"/>
  <c r="Q1528" i="77"/>
  <c r="Q1529" i="77"/>
  <c r="Q1530" i="77"/>
  <c r="Q1531" i="77"/>
  <c r="Q1532" i="77"/>
  <c r="Q1533" i="77"/>
  <c r="Q1534" i="77"/>
  <c r="Q1535" i="77"/>
  <c r="Q1536" i="77"/>
  <c r="Q1537" i="77"/>
  <c r="Q1538" i="77"/>
  <c r="Q1539" i="77"/>
  <c r="Q1540" i="77"/>
  <c r="Q1541" i="77"/>
  <c r="Q1542" i="77"/>
  <c r="Q1543" i="77"/>
  <c r="Q1544" i="77"/>
  <c r="Q1545" i="77"/>
  <c r="Q1546" i="77"/>
  <c r="Q1547" i="77"/>
  <c r="Q1548" i="77"/>
  <c r="Q1549" i="77"/>
  <c r="Q1550" i="77"/>
  <c r="Q1551" i="77"/>
  <c r="Q1552" i="77"/>
  <c r="Q1553" i="77"/>
  <c r="Q1554" i="77"/>
  <c r="Q1555" i="77"/>
  <c r="Q1556" i="77"/>
  <c r="Q1557" i="77"/>
  <c r="Q1558" i="77"/>
  <c r="Q1559" i="77"/>
  <c r="Q1560" i="77"/>
  <c r="Q1561" i="77"/>
  <c r="Q1562" i="77"/>
  <c r="Q1563" i="77"/>
  <c r="Q1564" i="77"/>
  <c r="Q1565" i="77"/>
  <c r="Q1566" i="77"/>
  <c r="Q1567" i="77"/>
  <c r="Q1568" i="77"/>
  <c r="Q1569" i="77"/>
  <c r="Q1570" i="77"/>
  <c r="Q1571" i="77"/>
  <c r="Q1572" i="77"/>
  <c r="Q1573" i="77"/>
  <c r="Q1574" i="77"/>
  <c r="Q1575" i="77"/>
  <c r="Q1576" i="77"/>
  <c r="Q1577" i="77"/>
  <c r="Q1578" i="77"/>
  <c r="Q1579" i="77"/>
  <c r="Q1580" i="77"/>
  <c r="Q1581" i="77"/>
  <c r="Q1582" i="77"/>
  <c r="Q1583" i="77"/>
  <c r="Q1584" i="77"/>
  <c r="Q1585" i="77"/>
  <c r="Q1586" i="77"/>
  <c r="Q1587" i="77"/>
  <c r="Q1588" i="77"/>
  <c r="Q1589" i="77"/>
  <c r="Q1590" i="77"/>
  <c r="Q1591" i="77"/>
  <c r="Q1592" i="77"/>
  <c r="Q1593" i="77"/>
  <c r="Q1594" i="77"/>
  <c r="Q1595" i="77"/>
  <c r="Q1596" i="77"/>
  <c r="Q1597" i="77"/>
  <c r="Q1598" i="77"/>
  <c r="Q1599" i="77"/>
  <c r="Q1600" i="77"/>
  <c r="Q1601" i="77"/>
  <c r="Q1602" i="77"/>
  <c r="Q1603" i="77"/>
  <c r="Q1604" i="77"/>
  <c r="Q1605" i="77"/>
  <c r="Q1606" i="77"/>
  <c r="Q1607" i="77"/>
  <c r="Q1608" i="77"/>
  <c r="Q1609" i="77"/>
  <c r="Q1610" i="77"/>
  <c r="Q1611" i="77"/>
  <c r="Q1612" i="77"/>
  <c r="Q1613" i="77"/>
  <c r="Q1614" i="77"/>
  <c r="Q1615" i="77"/>
  <c r="Q1616" i="77"/>
  <c r="Q1617" i="77"/>
  <c r="Q1618" i="77"/>
  <c r="Q1619" i="77"/>
  <c r="Q1620" i="77"/>
  <c r="Q1621" i="77"/>
  <c r="Q1622" i="77"/>
  <c r="Q1623" i="77"/>
  <c r="Q1624" i="77"/>
  <c r="Q1625" i="77"/>
  <c r="Q1626" i="77"/>
  <c r="Q1627" i="77"/>
  <c r="Q1628" i="77"/>
  <c r="Q1629" i="77"/>
  <c r="Q1630" i="77"/>
  <c r="Q1631" i="77"/>
  <c r="Q1632" i="77"/>
  <c r="Q1633" i="77"/>
  <c r="Q1634" i="77"/>
  <c r="Q1635" i="77"/>
  <c r="Q1636" i="77"/>
  <c r="Q1637" i="77"/>
  <c r="Q1638" i="77"/>
  <c r="Q1639" i="77"/>
  <c r="Q1640" i="77"/>
  <c r="Q1641" i="77"/>
  <c r="Q1642" i="77"/>
  <c r="Q1643" i="77"/>
  <c r="Q1644" i="77"/>
  <c r="Q1645" i="77"/>
  <c r="Q1646" i="77"/>
  <c r="Q1647" i="77"/>
  <c r="Q1648" i="77"/>
  <c r="Q1649" i="77"/>
  <c r="Q1650" i="77"/>
  <c r="Q1651" i="77"/>
  <c r="Q1652" i="77"/>
  <c r="Q1653" i="77"/>
  <c r="Q1654" i="77"/>
  <c r="Q1655" i="77"/>
  <c r="Q1656" i="77"/>
  <c r="Q1657" i="77"/>
  <c r="Q1658" i="77"/>
  <c r="Q1659" i="77"/>
  <c r="Q1660" i="77"/>
  <c r="Q1661" i="77"/>
  <c r="Q1662" i="77"/>
  <c r="Q1663" i="77"/>
  <c r="Q1664" i="77"/>
  <c r="Q1665" i="77"/>
  <c r="Q1666" i="77"/>
  <c r="Q1667" i="77"/>
  <c r="Q1668" i="77"/>
  <c r="Q1669" i="77"/>
  <c r="Q1670" i="77"/>
  <c r="Q1671" i="77"/>
  <c r="Q1672" i="77"/>
  <c r="Q1673" i="77"/>
  <c r="Q1674" i="77"/>
  <c r="Q1675" i="77"/>
  <c r="Q1676" i="77"/>
  <c r="Q1677" i="77"/>
  <c r="Q1678" i="77"/>
  <c r="Q1679" i="77"/>
  <c r="Q1680" i="77"/>
  <c r="Q1681" i="77"/>
  <c r="Q1682" i="77"/>
  <c r="Q1683" i="77"/>
  <c r="Q1684" i="77"/>
  <c r="Q1685" i="77"/>
  <c r="Q1686" i="77"/>
  <c r="Q1687" i="77"/>
  <c r="Q1688" i="77"/>
  <c r="Q1689" i="77"/>
  <c r="Q1690" i="77"/>
  <c r="Q1691" i="77"/>
  <c r="Q1692" i="77"/>
  <c r="Q1693" i="77"/>
  <c r="Q1694" i="77"/>
  <c r="Q1695" i="77"/>
  <c r="Q1696" i="77"/>
  <c r="Q1697" i="77"/>
  <c r="Q1698" i="77"/>
  <c r="Q1699" i="77"/>
  <c r="Q1700" i="77"/>
  <c r="Q1701" i="77"/>
  <c r="Q1702" i="77"/>
  <c r="Q1703" i="77"/>
  <c r="Q1704" i="77"/>
  <c r="Q1705" i="77"/>
  <c r="Q1706" i="77"/>
  <c r="Q1707" i="77"/>
  <c r="Q1708" i="77"/>
  <c r="Q1709" i="77"/>
  <c r="Q1710" i="77"/>
  <c r="Q1711" i="77"/>
  <c r="Q1712" i="77"/>
  <c r="Q1713" i="77"/>
  <c r="Q1714" i="77"/>
  <c r="Q1715" i="77"/>
  <c r="Q1716" i="77"/>
  <c r="Q1717" i="77"/>
  <c r="Q1718" i="77"/>
  <c r="Q1719" i="77"/>
  <c r="Q1720" i="77"/>
  <c r="Q1721" i="77"/>
  <c r="Q1722" i="77"/>
  <c r="Q1723" i="77"/>
  <c r="Q1724" i="77"/>
  <c r="Q1725" i="77"/>
  <c r="Q1726" i="77"/>
  <c r="Q1727" i="77"/>
  <c r="Q1728" i="77"/>
  <c r="Q1729" i="77"/>
  <c r="Q1730" i="77"/>
  <c r="Q1731" i="77"/>
  <c r="Q1732" i="77"/>
  <c r="Q1733" i="77"/>
  <c r="Q1734" i="77"/>
  <c r="Q1735" i="77"/>
  <c r="Q3" i="77"/>
  <c r="Q4" i="77"/>
  <c r="Q5" i="77"/>
  <c r="Q6" i="77"/>
  <c r="Q7" i="77"/>
  <c r="Q8" i="77"/>
  <c r="Q9" i="77"/>
  <c r="Q10" i="77"/>
  <c r="Q11" i="77"/>
  <c r="Q12" i="77"/>
  <c r="Q13" i="77"/>
  <c r="Q14" i="77"/>
  <c r="Q15" i="77"/>
  <c r="Q16" i="77"/>
  <c r="Q17" i="77"/>
  <c r="Q18" i="77"/>
  <c r="Q19" i="77"/>
  <c r="Q20" i="77"/>
  <c r="Q21" i="77"/>
  <c r="Q22" i="77"/>
  <c r="Q23" i="77"/>
  <c r="Q24" i="77"/>
  <c r="Q25" i="77"/>
  <c r="Q26" i="77"/>
  <c r="Q27" i="77"/>
  <c r="Q28" i="77"/>
  <c r="Q29" i="77"/>
  <c r="Q30" i="77"/>
  <c r="Q31" i="77"/>
  <c r="Q32" i="77"/>
  <c r="Q33" i="77"/>
  <c r="Q34" i="77"/>
  <c r="Q35" i="77"/>
  <c r="Q36" i="77"/>
  <c r="Q37" i="77"/>
  <c r="Q38" i="77"/>
  <c r="Q39" i="77"/>
  <c r="Q40" i="77"/>
  <c r="Q41" i="77"/>
  <c r="Q42" i="77"/>
  <c r="Q43" i="77"/>
  <c r="Q44" i="77"/>
  <c r="Q45" i="77"/>
  <c r="Q46" i="77"/>
  <c r="Q47" i="77"/>
  <c r="Q48" i="77"/>
  <c r="Q49" i="77"/>
  <c r="Q50" i="77"/>
  <c r="Q51" i="77"/>
  <c r="Q52" i="77"/>
  <c r="Q53" i="77"/>
  <c r="Q54" i="77"/>
  <c r="Q55" i="77"/>
  <c r="Q56" i="77"/>
  <c r="Q57" i="77"/>
  <c r="Q58" i="77"/>
  <c r="Q59" i="77"/>
  <c r="Q60" i="77"/>
  <c r="Q61" i="77"/>
  <c r="Q62" i="77"/>
  <c r="Q63" i="77"/>
  <c r="Q64" i="77"/>
  <c r="Q65" i="77"/>
  <c r="Q66" i="77"/>
  <c r="Q67" i="77"/>
  <c r="Q68" i="77"/>
  <c r="Q69" i="77"/>
  <c r="Q70" i="77"/>
  <c r="Q71" i="77"/>
  <c r="Q72" i="77"/>
  <c r="Q73" i="77"/>
  <c r="Q74" i="77"/>
  <c r="Q75" i="77"/>
  <c r="Q76" i="77"/>
  <c r="Q77" i="77"/>
  <c r="Q78" i="77"/>
  <c r="Q79" i="77"/>
  <c r="Q80" i="77"/>
  <c r="Q81" i="77"/>
  <c r="Q82" i="77"/>
  <c r="Q83" i="77"/>
  <c r="Q84" i="77"/>
  <c r="Q85" i="77"/>
  <c r="Q86" i="77"/>
  <c r="Q87" i="77"/>
  <c r="Q88" i="77"/>
  <c r="Q89" i="77"/>
  <c r="Q90" i="77"/>
  <c r="Q91" i="77"/>
  <c r="Q92" i="77"/>
  <c r="Q93" i="77"/>
  <c r="Q94" i="77"/>
  <c r="Q95" i="77"/>
  <c r="Q96" i="77"/>
  <c r="Q97" i="77"/>
  <c r="Q98" i="77"/>
  <c r="Q99" i="77"/>
  <c r="Q100" i="77"/>
  <c r="Q101" i="77"/>
  <c r="Q102" i="77"/>
  <c r="Q103" i="77"/>
  <c r="Q104" i="77"/>
  <c r="Q105" i="77"/>
  <c r="Q106" i="77"/>
  <c r="Q107" i="77"/>
  <c r="Q108" i="77"/>
  <c r="Q109" i="77"/>
  <c r="Q110" i="77"/>
  <c r="Q111" i="77"/>
  <c r="Q112" i="77"/>
  <c r="Q113" i="77"/>
  <c r="Q114" i="77"/>
  <c r="Q115" i="77"/>
  <c r="Q116" i="77"/>
  <c r="Q117" i="77"/>
  <c r="Q118" i="77"/>
  <c r="Q119" i="77"/>
  <c r="Q120" i="77"/>
  <c r="Q121" i="77"/>
  <c r="Q122" i="77"/>
  <c r="Q123" i="77"/>
  <c r="Q124" i="77"/>
  <c r="Q125" i="77"/>
  <c r="Q126" i="77"/>
  <c r="Q127" i="77"/>
  <c r="Q128" i="77"/>
  <c r="Q129" i="77"/>
  <c r="Q130" i="77"/>
  <c r="Q131" i="77"/>
  <c r="Q132" i="77"/>
  <c r="Q133" i="77"/>
  <c r="Q134" i="77"/>
  <c r="Q135" i="77"/>
  <c r="Q136" i="77"/>
  <c r="Q137" i="77"/>
  <c r="Q138" i="77"/>
  <c r="Q139" i="77"/>
  <c r="Q140" i="77"/>
  <c r="Q141" i="77"/>
  <c r="Q142" i="77"/>
  <c r="Q143" i="77"/>
  <c r="Q144" i="77"/>
  <c r="Q145" i="77"/>
  <c r="Q146" i="77"/>
  <c r="Q147" i="77"/>
  <c r="Q148" i="77"/>
  <c r="Q149" i="77"/>
  <c r="Q150" i="77"/>
  <c r="Q151" i="77"/>
  <c r="Q152" i="77"/>
  <c r="Q153" i="77"/>
  <c r="Q154" i="77"/>
  <c r="Q155" i="77"/>
  <c r="Q156" i="77"/>
  <c r="Q157" i="77"/>
  <c r="Q158" i="77"/>
  <c r="Q159" i="77"/>
  <c r="Q160" i="77"/>
  <c r="Q161" i="77"/>
  <c r="Q162" i="77"/>
  <c r="Q163" i="77"/>
  <c r="Q164" i="77"/>
  <c r="Q165" i="77"/>
  <c r="Q166" i="77"/>
  <c r="Q167" i="77"/>
  <c r="Q168" i="77"/>
  <c r="Q169" i="77"/>
  <c r="Q170" i="77"/>
  <c r="Q171" i="77"/>
  <c r="Q172" i="77"/>
  <c r="Q173" i="77"/>
  <c r="Q174" i="77"/>
  <c r="Q175" i="77"/>
  <c r="Q176" i="77"/>
  <c r="Q177" i="77"/>
  <c r="Q178" i="77"/>
  <c r="Q179" i="77"/>
  <c r="Q180" i="77"/>
  <c r="Q181" i="77"/>
  <c r="Q182" i="77"/>
  <c r="Q183" i="77"/>
  <c r="Q184" i="77"/>
  <c r="Q185" i="77"/>
  <c r="Q186" i="77"/>
  <c r="Q187" i="77"/>
  <c r="Q188" i="77"/>
  <c r="Q189" i="77"/>
  <c r="Q190" i="77"/>
  <c r="Q191" i="77"/>
  <c r="Q192" i="77"/>
  <c r="Q193" i="77"/>
  <c r="Q194" i="77"/>
  <c r="Q195" i="77"/>
  <c r="Q196" i="77"/>
  <c r="Q197" i="77"/>
  <c r="Q198" i="77"/>
  <c r="Q199" i="77"/>
  <c r="Q200" i="77"/>
  <c r="Q201" i="77"/>
  <c r="Q202" i="77"/>
  <c r="Q203" i="77"/>
  <c r="Q204" i="77"/>
  <c r="Q205" i="77"/>
  <c r="Q206" i="77"/>
  <c r="Q207" i="77"/>
  <c r="Q208" i="77"/>
  <c r="Q209" i="77"/>
  <c r="Q210" i="77"/>
  <c r="Q211" i="77"/>
  <c r="Q212" i="77"/>
  <c r="Q213" i="77"/>
  <c r="Q214" i="77"/>
  <c r="Q215" i="77"/>
  <c r="Q216" i="77"/>
  <c r="Q217" i="77"/>
  <c r="Q218" i="77"/>
  <c r="Q219" i="77"/>
  <c r="Q220" i="77"/>
  <c r="Q2" i="77"/>
  <c r="H46" i="76"/>
  <c r="Q221" i="77"/>
  <c r="S13" i="77"/>
  <c r="S12" i="77"/>
  <c r="S11" i="77"/>
  <c r="S10" i="77"/>
  <c r="S9" i="77"/>
  <c r="D271" i="77"/>
  <c r="F271" i="77" s="1"/>
  <c r="H271" i="77" s="1"/>
  <c r="D857" i="77"/>
  <c r="F857" i="77" s="1"/>
  <c r="H857" i="77" s="1"/>
  <c r="D564" i="77"/>
  <c r="F564" i="77" s="1"/>
  <c r="H564" i="77" s="1"/>
  <c r="D1443" i="77"/>
  <c r="F1443" i="77" s="1"/>
  <c r="H1443" i="77" s="1"/>
  <c r="D1150" i="77"/>
  <c r="F1150" i="77" s="1"/>
  <c r="H1150" i="77" s="1"/>
  <c r="D273" i="77"/>
  <c r="F273" i="77" s="1"/>
  <c r="H273" i="77" s="1"/>
  <c r="D859" i="77"/>
  <c r="F859" i="77" s="1"/>
  <c r="H859" i="77" s="1"/>
  <c r="D566" i="77"/>
  <c r="F566" i="77" s="1"/>
  <c r="H566" i="77" s="1"/>
  <c r="D1445" i="77"/>
  <c r="F1445" i="77" s="1"/>
  <c r="H1445" i="77" s="1"/>
  <c r="D1152" i="77"/>
  <c r="F1152" i="77" s="1"/>
  <c r="H1152" i="77" s="1"/>
  <c r="D275" i="77"/>
  <c r="F275" i="77" s="1"/>
  <c r="H275" i="77" s="1"/>
  <c r="D861" i="77"/>
  <c r="F861" i="77" s="1"/>
  <c r="H861" i="77" s="1"/>
  <c r="D568" i="77"/>
  <c r="F568" i="77" s="1"/>
  <c r="H568" i="77" s="1"/>
  <c r="D1447" i="77"/>
  <c r="F1447" i="77" s="1"/>
  <c r="H1447" i="77" s="1"/>
  <c r="D1154" i="77"/>
  <c r="F1154" i="77" s="1"/>
  <c r="H1154" i="77" s="1"/>
  <c r="D277" i="77"/>
  <c r="F277" i="77" s="1"/>
  <c r="H277" i="77" s="1"/>
  <c r="D863" i="77"/>
  <c r="F863" i="77" s="1"/>
  <c r="H863" i="77" s="1"/>
  <c r="D570" i="77"/>
  <c r="F570" i="77" s="1"/>
  <c r="H570" i="77" s="1"/>
  <c r="D1449" i="77"/>
  <c r="F1449" i="77" s="1"/>
  <c r="H1449" i="77" s="1"/>
  <c r="D1156" i="77"/>
  <c r="F1156" i="77" s="1"/>
  <c r="H1156" i="77" s="1"/>
  <c r="D279" i="77"/>
  <c r="F279" i="77" s="1"/>
  <c r="H279" i="77" s="1"/>
  <c r="D865" i="77"/>
  <c r="F865" i="77" s="1"/>
  <c r="H865" i="77" s="1"/>
  <c r="D572" i="77"/>
  <c r="F572" i="77" s="1"/>
  <c r="H572" i="77" s="1"/>
  <c r="D1451" i="77"/>
  <c r="F1451" i="77" s="1"/>
  <c r="H1451" i="77" s="1"/>
  <c r="D1158" i="77"/>
  <c r="F1158" i="77" s="1"/>
  <c r="H1158" i="77" s="1"/>
  <c r="D281" i="77"/>
  <c r="F281" i="77" s="1"/>
  <c r="H281" i="77" s="1"/>
  <c r="D867" i="77"/>
  <c r="F867" i="77" s="1"/>
  <c r="H867" i="77" s="1"/>
  <c r="D574" i="77"/>
  <c r="F574" i="77" s="1"/>
  <c r="H574" i="77" s="1"/>
  <c r="D1453" i="77"/>
  <c r="F1453" i="77" s="1"/>
  <c r="H1453" i="77" s="1"/>
  <c r="D1160" i="77"/>
  <c r="F1160" i="77" s="1"/>
  <c r="H1160" i="77" s="1"/>
  <c r="D283" i="77"/>
  <c r="F283" i="77" s="1"/>
  <c r="H283" i="77" s="1"/>
  <c r="D869" i="77"/>
  <c r="F869" i="77" s="1"/>
  <c r="H869" i="77" s="1"/>
  <c r="D576" i="77"/>
  <c r="F576" i="77" s="1"/>
  <c r="H576" i="77" s="1"/>
  <c r="D1455" i="77"/>
  <c r="F1455" i="77" s="1"/>
  <c r="H1455" i="77" s="1"/>
  <c r="D1162" i="77"/>
  <c r="F1162" i="77" s="1"/>
  <c r="H1162" i="77" s="1"/>
  <c r="D285" i="77"/>
  <c r="F285" i="77" s="1"/>
  <c r="H285" i="77" s="1"/>
  <c r="D871" i="77"/>
  <c r="F871" i="77" s="1"/>
  <c r="H871" i="77" s="1"/>
  <c r="D578" i="77"/>
  <c r="F578" i="77" s="1"/>
  <c r="H578" i="77" s="1"/>
  <c r="D1457" i="77"/>
  <c r="F1457" i="77" s="1"/>
  <c r="H1457" i="77" s="1"/>
  <c r="D1164" i="77"/>
  <c r="F1164" i="77" s="1"/>
  <c r="H1164" i="77" s="1"/>
  <c r="D287" i="77"/>
  <c r="F287" i="77" s="1"/>
  <c r="H287" i="77" s="1"/>
  <c r="D873" i="77"/>
  <c r="F873" i="77" s="1"/>
  <c r="H873" i="77" s="1"/>
  <c r="D580" i="77"/>
  <c r="F580" i="77" s="1"/>
  <c r="H580" i="77" s="1"/>
  <c r="D1459" i="77"/>
  <c r="F1459" i="77" s="1"/>
  <c r="H1459" i="77" s="1"/>
  <c r="D1166" i="77"/>
  <c r="F1166" i="77" s="1"/>
  <c r="H1166" i="77" s="1"/>
  <c r="D289" i="77"/>
  <c r="F289" i="77" s="1"/>
  <c r="H289" i="77" s="1"/>
  <c r="D875" i="77"/>
  <c r="F875" i="77" s="1"/>
  <c r="H875" i="77" s="1"/>
  <c r="D582" i="77"/>
  <c r="F582" i="77" s="1"/>
  <c r="H582" i="77" s="1"/>
  <c r="D1461" i="77"/>
  <c r="F1461" i="77" s="1"/>
  <c r="H1461" i="77" s="1"/>
  <c r="D1168" i="77"/>
  <c r="F1168" i="77" s="1"/>
  <c r="H1168" i="77" s="1"/>
  <c r="D291" i="77"/>
  <c r="F291" i="77" s="1"/>
  <c r="H291" i="77" s="1"/>
  <c r="D877" i="77"/>
  <c r="F877" i="77" s="1"/>
  <c r="H877" i="77" s="1"/>
  <c r="D584" i="77"/>
  <c r="F584" i="77" s="1"/>
  <c r="H584" i="77" s="1"/>
  <c r="D1463" i="77"/>
  <c r="F1463" i="77" s="1"/>
  <c r="H1463" i="77" s="1"/>
  <c r="D1170" i="77"/>
  <c r="F1170" i="77" s="1"/>
  <c r="H1170" i="77" s="1"/>
  <c r="D304" i="77"/>
  <c r="F304" i="77" s="1"/>
  <c r="H304" i="77" s="1"/>
  <c r="D890" i="77"/>
  <c r="F890" i="77" s="1"/>
  <c r="H890" i="77" s="1"/>
  <c r="D597" i="77"/>
  <c r="F597" i="77" s="1"/>
  <c r="H597" i="77" s="1"/>
  <c r="D1476" i="77"/>
  <c r="F1476" i="77" s="1"/>
  <c r="H1476" i="77" s="1"/>
  <c r="D1183" i="77"/>
  <c r="F1183" i="77" s="1"/>
  <c r="H1183" i="77" s="1"/>
  <c r="D317" i="77"/>
  <c r="F317" i="77" s="1"/>
  <c r="H317" i="77" s="1"/>
  <c r="D903" i="77"/>
  <c r="F903" i="77" s="1"/>
  <c r="H903" i="77" s="1"/>
  <c r="D610" i="77"/>
  <c r="F610" i="77" s="1"/>
  <c r="H610" i="77" s="1"/>
  <c r="D1489" i="77"/>
  <c r="F1489" i="77" s="1"/>
  <c r="H1489" i="77" s="1"/>
  <c r="D1196" i="77"/>
  <c r="F1196" i="77" s="1"/>
  <c r="H1196" i="77" s="1"/>
  <c r="D330" i="77"/>
  <c r="F330" i="77" s="1"/>
  <c r="H330" i="77" s="1"/>
  <c r="D916" i="77"/>
  <c r="F916" i="77" s="1"/>
  <c r="H916" i="77" s="1"/>
  <c r="D623" i="77"/>
  <c r="F623" i="77" s="1"/>
  <c r="H623" i="77" s="1"/>
  <c r="D1502" i="77"/>
  <c r="F1502" i="77" s="1"/>
  <c r="H1502" i="77" s="1"/>
  <c r="D1209" i="77"/>
  <c r="F1209" i="77" s="1"/>
  <c r="H1209" i="77" s="1"/>
  <c r="D343" i="77"/>
  <c r="F343" i="77" s="1"/>
  <c r="H343" i="77" s="1"/>
  <c r="D929" i="77"/>
  <c r="F929" i="77" s="1"/>
  <c r="H929" i="77" s="1"/>
  <c r="D636" i="77"/>
  <c r="F636" i="77" s="1"/>
  <c r="H636" i="77" s="1"/>
  <c r="D1515" i="77"/>
  <c r="F1515" i="77" s="1"/>
  <c r="H1515" i="77" s="1"/>
  <c r="D1222" i="77"/>
  <c r="F1222" i="77" s="1"/>
  <c r="H1222" i="77" s="1"/>
  <c r="D356" i="77"/>
  <c r="F356" i="77" s="1"/>
  <c r="H356" i="77" s="1"/>
  <c r="D942" i="77"/>
  <c r="F942" i="77" s="1"/>
  <c r="H942" i="77" s="1"/>
  <c r="D649" i="77"/>
  <c r="F649" i="77" s="1"/>
  <c r="H649" i="77" s="1"/>
  <c r="D1528" i="77"/>
  <c r="F1528" i="77" s="1"/>
  <c r="H1528" i="77" s="1"/>
  <c r="D1235" i="77"/>
  <c r="F1235" i="77" s="1"/>
  <c r="H1235" i="77" s="1"/>
  <c r="D369" i="77"/>
  <c r="F369" i="77" s="1"/>
  <c r="H369" i="77" s="1"/>
  <c r="D955" i="77"/>
  <c r="F955" i="77" s="1"/>
  <c r="H955" i="77" s="1"/>
  <c r="D662" i="77"/>
  <c r="F662" i="77" s="1"/>
  <c r="H662" i="77" s="1"/>
  <c r="D1541" i="77"/>
  <c r="F1541" i="77" s="1"/>
  <c r="H1541" i="77" s="1"/>
  <c r="D1248" i="77"/>
  <c r="F1248" i="77" s="1"/>
  <c r="H1248" i="77" s="1"/>
  <c r="D382" i="77"/>
  <c r="F382" i="77" s="1"/>
  <c r="H382" i="77" s="1"/>
  <c r="D968" i="77"/>
  <c r="F968" i="77" s="1"/>
  <c r="H968" i="77" s="1"/>
  <c r="D675" i="77"/>
  <c r="F675" i="77" s="1"/>
  <c r="H675" i="77" s="1"/>
  <c r="D1554" i="77"/>
  <c r="F1554" i="77" s="1"/>
  <c r="H1554" i="77" s="1"/>
  <c r="D1261" i="77"/>
  <c r="F1261" i="77" s="1"/>
  <c r="H1261" i="77" s="1"/>
  <c r="D395" i="77"/>
  <c r="F395" i="77" s="1"/>
  <c r="H395" i="77" s="1"/>
  <c r="D981" i="77"/>
  <c r="F981" i="77" s="1"/>
  <c r="H981" i="77" s="1"/>
  <c r="D688" i="77"/>
  <c r="F688" i="77" s="1"/>
  <c r="H688" i="77" s="1"/>
  <c r="D1567" i="77"/>
  <c r="F1567" i="77" s="1"/>
  <c r="H1567" i="77" s="1"/>
  <c r="D1274" i="77"/>
  <c r="F1274" i="77" s="1"/>
  <c r="H1274" i="77" s="1"/>
  <c r="D408" i="77"/>
  <c r="F408" i="77" s="1"/>
  <c r="H408" i="77" s="1"/>
  <c r="D994" i="77"/>
  <c r="F994" i="77" s="1"/>
  <c r="H994" i="77" s="1"/>
  <c r="D701" i="77"/>
  <c r="F701" i="77" s="1"/>
  <c r="H701" i="77" s="1"/>
  <c r="D1580" i="77"/>
  <c r="F1580" i="77" s="1"/>
  <c r="H1580" i="77" s="1"/>
  <c r="D1287" i="77"/>
  <c r="F1287" i="77" s="1"/>
  <c r="H1287" i="77" s="1"/>
  <c r="D421" i="77"/>
  <c r="F421" i="77" s="1"/>
  <c r="H421" i="77" s="1"/>
  <c r="D1007" i="77"/>
  <c r="F1007" i="77" s="1"/>
  <c r="H1007" i="77" s="1"/>
  <c r="D714" i="77"/>
  <c r="F714" i="77" s="1"/>
  <c r="H714" i="77" s="1"/>
  <c r="D1593" i="77"/>
  <c r="F1593" i="77" s="1"/>
  <c r="H1593" i="77" s="1"/>
  <c r="D1300" i="77"/>
  <c r="F1300" i="77" s="1"/>
  <c r="H1300" i="77" s="1"/>
  <c r="D434" i="77"/>
  <c r="F434" i="77" s="1"/>
  <c r="H434" i="77" s="1"/>
  <c r="D1020" i="77"/>
  <c r="F1020" i="77" s="1"/>
  <c r="H1020" i="77" s="1"/>
  <c r="D727" i="77"/>
  <c r="F727" i="77" s="1"/>
  <c r="H727" i="77" s="1"/>
  <c r="D1606" i="77"/>
  <c r="F1606" i="77" s="1"/>
  <c r="H1606" i="77" s="1"/>
  <c r="D1313" i="77"/>
  <c r="F1313" i="77" s="1"/>
  <c r="H1313" i="77" s="1"/>
  <c r="D447" i="77"/>
  <c r="F447" i="77" s="1"/>
  <c r="H447" i="77" s="1"/>
  <c r="D1033" i="77"/>
  <c r="F1033" i="77" s="1"/>
  <c r="H1033" i="77" s="1"/>
  <c r="D740" i="77"/>
  <c r="F740" i="77" s="1"/>
  <c r="H740" i="77" s="1"/>
  <c r="D1619" i="77"/>
  <c r="F1619" i="77" s="1"/>
  <c r="H1619" i="77" s="1"/>
  <c r="D1326" i="77"/>
  <c r="F1326" i="77" s="1"/>
  <c r="H1326" i="77" s="1"/>
  <c r="D460" i="77"/>
  <c r="F460" i="77" s="1"/>
  <c r="H460" i="77" s="1"/>
  <c r="D1046" i="77"/>
  <c r="F1046" i="77" s="1"/>
  <c r="H1046" i="77" s="1"/>
  <c r="D753" i="77"/>
  <c r="F753" i="77" s="1"/>
  <c r="H753" i="77" s="1"/>
  <c r="D1632" i="77"/>
  <c r="F1632" i="77" s="1"/>
  <c r="H1632" i="77" s="1"/>
  <c r="D1339" i="77"/>
  <c r="F1339" i="77" s="1"/>
  <c r="H1339" i="77" s="1"/>
  <c r="D473" i="77"/>
  <c r="F473" i="77" s="1"/>
  <c r="H473" i="77" s="1"/>
  <c r="D1059" i="77"/>
  <c r="F1059" i="77" s="1"/>
  <c r="H1059" i="77" s="1"/>
  <c r="D766" i="77"/>
  <c r="F766" i="77" s="1"/>
  <c r="H766" i="77" s="1"/>
  <c r="D1645" i="77"/>
  <c r="F1645" i="77" s="1"/>
  <c r="H1645" i="77" s="1"/>
  <c r="D1352" i="77"/>
  <c r="F1352" i="77" s="1"/>
  <c r="H1352" i="77" s="1"/>
  <c r="D486" i="77"/>
  <c r="F486" i="77" s="1"/>
  <c r="H486" i="77" s="1"/>
  <c r="D1072" i="77"/>
  <c r="F1072" i="77" s="1"/>
  <c r="H1072" i="77" s="1"/>
  <c r="D779" i="77"/>
  <c r="F779" i="77" s="1"/>
  <c r="H779" i="77" s="1"/>
  <c r="D1658" i="77"/>
  <c r="F1658" i="77" s="1"/>
  <c r="H1658" i="77" s="1"/>
  <c r="D1365" i="77"/>
  <c r="F1365" i="77" s="1"/>
  <c r="H1365" i="77" s="1"/>
  <c r="D499" i="77"/>
  <c r="F499" i="77" s="1"/>
  <c r="H499" i="77" s="1"/>
  <c r="D1085" i="77"/>
  <c r="F1085" i="77" s="1"/>
  <c r="H1085" i="77" s="1"/>
  <c r="D792" i="77"/>
  <c r="F792" i="77" s="1"/>
  <c r="H792" i="77" s="1"/>
  <c r="D1671" i="77"/>
  <c r="F1671" i="77" s="1"/>
  <c r="H1671" i="77" s="1"/>
  <c r="D1378" i="77"/>
  <c r="F1378" i="77" s="1"/>
  <c r="H1378" i="77" s="1"/>
  <c r="D512" i="77"/>
  <c r="F512" i="77" s="1"/>
  <c r="H512" i="77" s="1"/>
  <c r="D1098" i="77"/>
  <c r="F1098" i="77" s="1"/>
  <c r="H1098" i="77" s="1"/>
  <c r="D805" i="77"/>
  <c r="F805" i="77" s="1"/>
  <c r="H805" i="77" s="1"/>
  <c r="D1684" i="77"/>
  <c r="F1684" i="77" s="1"/>
  <c r="H1684" i="77" s="1"/>
  <c r="D1391" i="77"/>
  <c r="F1391" i="77" s="1"/>
  <c r="H1391" i="77" s="1"/>
  <c r="D525" i="77"/>
  <c r="F525" i="77" s="1"/>
  <c r="H525" i="77" s="1"/>
  <c r="D1111" i="77"/>
  <c r="F1111" i="77" s="1"/>
  <c r="H1111" i="77" s="1"/>
  <c r="D818" i="77"/>
  <c r="F818" i="77" s="1"/>
  <c r="H818" i="77" s="1"/>
  <c r="D1697" i="77"/>
  <c r="F1697" i="77" s="1"/>
  <c r="H1697" i="77" s="1"/>
  <c r="D1404" i="77"/>
  <c r="F1404" i="77" s="1"/>
  <c r="H1404" i="77" s="1"/>
  <c r="D538" i="77"/>
  <c r="F538" i="77" s="1"/>
  <c r="H538" i="77" s="1"/>
  <c r="D1124" i="77"/>
  <c r="F1124" i="77" s="1"/>
  <c r="H1124" i="77" s="1"/>
  <c r="D831" i="77"/>
  <c r="F831" i="77" s="1"/>
  <c r="H831" i="77" s="1"/>
  <c r="D1710" i="77"/>
  <c r="F1710" i="77" s="1"/>
  <c r="H1710" i="77" s="1"/>
  <c r="D1417" i="77"/>
  <c r="F1417" i="77" s="1"/>
  <c r="H1417" i="77" s="1"/>
  <c r="D551" i="77"/>
  <c r="F551" i="77" s="1"/>
  <c r="H551" i="77" s="1"/>
  <c r="D1137" i="77"/>
  <c r="F1137" i="77" s="1"/>
  <c r="H1137" i="77" s="1"/>
  <c r="D844" i="77"/>
  <c r="F844" i="77" s="1"/>
  <c r="H844" i="77" s="1"/>
  <c r="D1723" i="77"/>
  <c r="F1723" i="77" s="1"/>
  <c r="H1723" i="77" s="1"/>
  <c r="D1430" i="77"/>
  <c r="F1430" i="77" s="1"/>
  <c r="H1430" i="77" s="1"/>
  <c r="D272" i="77"/>
  <c r="F272" i="77" s="1"/>
  <c r="H272" i="77" s="1"/>
  <c r="D858" i="77"/>
  <c r="F858" i="77" s="1"/>
  <c r="H858" i="77" s="1"/>
  <c r="D565" i="77"/>
  <c r="F565" i="77" s="1"/>
  <c r="H565" i="77" s="1"/>
  <c r="D1444" i="77"/>
  <c r="F1444" i="77" s="1"/>
  <c r="H1444" i="77" s="1"/>
  <c r="D1151" i="77"/>
  <c r="F1151" i="77" s="1"/>
  <c r="H1151" i="77" s="1"/>
  <c r="D274" i="77"/>
  <c r="F274" i="77" s="1"/>
  <c r="H274" i="77" s="1"/>
  <c r="D860" i="77"/>
  <c r="F860" i="77" s="1"/>
  <c r="H860" i="77" s="1"/>
  <c r="D567" i="77"/>
  <c r="F567" i="77" s="1"/>
  <c r="H567" i="77" s="1"/>
  <c r="D1446" i="77"/>
  <c r="F1446" i="77" s="1"/>
  <c r="H1446" i="77" s="1"/>
  <c r="D1153" i="77"/>
  <c r="F1153" i="77" s="1"/>
  <c r="H1153" i="77" s="1"/>
  <c r="D276" i="77"/>
  <c r="F276" i="77" s="1"/>
  <c r="H276" i="77" s="1"/>
  <c r="D862" i="77"/>
  <c r="F862" i="77" s="1"/>
  <c r="H862" i="77" s="1"/>
  <c r="D569" i="77"/>
  <c r="F569" i="77" s="1"/>
  <c r="H569" i="77" s="1"/>
  <c r="D1448" i="77"/>
  <c r="F1448" i="77" s="1"/>
  <c r="H1448" i="77" s="1"/>
  <c r="D1155" i="77"/>
  <c r="F1155" i="77" s="1"/>
  <c r="H1155" i="77" s="1"/>
  <c r="D278" i="77"/>
  <c r="F278" i="77" s="1"/>
  <c r="H278" i="77" s="1"/>
  <c r="D864" i="77"/>
  <c r="F864" i="77" s="1"/>
  <c r="H864" i="77" s="1"/>
  <c r="D571" i="77"/>
  <c r="F571" i="77" s="1"/>
  <c r="H571" i="77" s="1"/>
  <c r="D1450" i="77"/>
  <c r="F1450" i="77" s="1"/>
  <c r="H1450" i="77" s="1"/>
  <c r="D1157" i="77"/>
  <c r="F1157" i="77" s="1"/>
  <c r="H1157" i="77" s="1"/>
  <c r="D280" i="77"/>
  <c r="F280" i="77" s="1"/>
  <c r="H280" i="77" s="1"/>
  <c r="D866" i="77"/>
  <c r="F866" i="77" s="1"/>
  <c r="H866" i="77" s="1"/>
  <c r="D573" i="77"/>
  <c r="F573" i="77" s="1"/>
  <c r="H573" i="77" s="1"/>
  <c r="D1452" i="77"/>
  <c r="F1452" i="77" s="1"/>
  <c r="H1452" i="77" s="1"/>
  <c r="D1159" i="77"/>
  <c r="F1159" i="77" s="1"/>
  <c r="H1159" i="77" s="1"/>
  <c r="D282" i="77"/>
  <c r="F282" i="77" s="1"/>
  <c r="H282" i="77" s="1"/>
  <c r="D868" i="77"/>
  <c r="F868" i="77" s="1"/>
  <c r="H868" i="77" s="1"/>
  <c r="D575" i="77"/>
  <c r="F575" i="77" s="1"/>
  <c r="H575" i="77" s="1"/>
  <c r="D1454" i="77"/>
  <c r="F1454" i="77" s="1"/>
  <c r="H1454" i="77" s="1"/>
  <c r="D1161" i="77"/>
  <c r="F1161" i="77" s="1"/>
  <c r="H1161" i="77" s="1"/>
  <c r="D284" i="77"/>
  <c r="F284" i="77" s="1"/>
  <c r="H284" i="77" s="1"/>
  <c r="D870" i="77"/>
  <c r="F870" i="77" s="1"/>
  <c r="H870" i="77" s="1"/>
  <c r="D577" i="77"/>
  <c r="F577" i="77" s="1"/>
  <c r="H577" i="77" s="1"/>
  <c r="D1456" i="77"/>
  <c r="F1456" i="77" s="1"/>
  <c r="H1456" i="77" s="1"/>
  <c r="D1163" i="77"/>
  <c r="F1163" i="77" s="1"/>
  <c r="H1163" i="77" s="1"/>
  <c r="D286" i="77"/>
  <c r="F286" i="77" s="1"/>
  <c r="H286" i="77" s="1"/>
  <c r="D872" i="77"/>
  <c r="F872" i="77" s="1"/>
  <c r="H872" i="77" s="1"/>
  <c r="D579" i="77"/>
  <c r="F579" i="77" s="1"/>
  <c r="H579" i="77" s="1"/>
  <c r="D1458" i="77"/>
  <c r="F1458" i="77" s="1"/>
  <c r="H1458" i="77" s="1"/>
  <c r="D1165" i="77"/>
  <c r="F1165" i="77" s="1"/>
  <c r="H1165" i="77" s="1"/>
  <c r="D288" i="77"/>
  <c r="F288" i="77" s="1"/>
  <c r="H288" i="77" s="1"/>
  <c r="D874" i="77"/>
  <c r="F874" i="77" s="1"/>
  <c r="H874" i="77" s="1"/>
  <c r="D581" i="77"/>
  <c r="F581" i="77" s="1"/>
  <c r="H581" i="77" s="1"/>
  <c r="D1460" i="77"/>
  <c r="F1460" i="77" s="1"/>
  <c r="H1460" i="77" s="1"/>
  <c r="D1167" i="77"/>
  <c r="F1167" i="77" s="1"/>
  <c r="H1167" i="77" s="1"/>
  <c r="D290" i="77"/>
  <c r="F290" i="77" s="1"/>
  <c r="H290" i="77" s="1"/>
  <c r="D876" i="77"/>
  <c r="F876" i="77" s="1"/>
  <c r="H876" i="77" s="1"/>
  <c r="D583" i="77"/>
  <c r="F583" i="77" s="1"/>
  <c r="H583" i="77" s="1"/>
  <c r="D1462" i="77"/>
  <c r="F1462" i="77" s="1"/>
  <c r="H1462" i="77" s="1"/>
  <c r="D1169" i="77"/>
  <c r="F1169" i="77" s="1"/>
  <c r="H1169" i="77" s="1"/>
  <c r="D292" i="77"/>
  <c r="F292" i="77" s="1"/>
  <c r="H292" i="77" s="1"/>
  <c r="D878" i="77"/>
  <c r="F878" i="77" s="1"/>
  <c r="H878" i="77" s="1"/>
  <c r="D585" i="77"/>
  <c r="F585" i="77" s="1"/>
  <c r="H585" i="77" s="1"/>
  <c r="D1464" i="77"/>
  <c r="F1464" i="77" s="1"/>
  <c r="H1464" i="77" s="1"/>
  <c r="D1171" i="77"/>
  <c r="F1171" i="77" s="1"/>
  <c r="H1171" i="77" s="1"/>
  <c r="D305" i="77"/>
  <c r="F305" i="77" s="1"/>
  <c r="H305" i="77" s="1"/>
  <c r="D891" i="77"/>
  <c r="F891" i="77" s="1"/>
  <c r="H891" i="77" s="1"/>
  <c r="D598" i="77"/>
  <c r="F598" i="77" s="1"/>
  <c r="H598" i="77" s="1"/>
  <c r="D1477" i="77"/>
  <c r="F1477" i="77" s="1"/>
  <c r="H1477" i="77" s="1"/>
  <c r="D1184" i="77"/>
  <c r="F1184" i="77" s="1"/>
  <c r="H1184" i="77" s="1"/>
  <c r="D318" i="77"/>
  <c r="F318" i="77" s="1"/>
  <c r="H318" i="77" s="1"/>
  <c r="D904" i="77"/>
  <c r="F904" i="77" s="1"/>
  <c r="H904" i="77" s="1"/>
  <c r="D611" i="77"/>
  <c r="F611" i="77" s="1"/>
  <c r="H611" i="77" s="1"/>
  <c r="D1490" i="77"/>
  <c r="F1490" i="77" s="1"/>
  <c r="H1490" i="77" s="1"/>
  <c r="D1197" i="77"/>
  <c r="F1197" i="77" s="1"/>
  <c r="H1197" i="77" s="1"/>
  <c r="D331" i="77"/>
  <c r="F331" i="77" s="1"/>
  <c r="H331" i="77" s="1"/>
  <c r="D917" i="77"/>
  <c r="F917" i="77" s="1"/>
  <c r="H917" i="77" s="1"/>
  <c r="D624" i="77"/>
  <c r="F624" i="77" s="1"/>
  <c r="H624" i="77" s="1"/>
  <c r="D1503" i="77"/>
  <c r="F1503" i="77" s="1"/>
  <c r="H1503" i="77" s="1"/>
  <c r="D1210" i="77"/>
  <c r="F1210" i="77" s="1"/>
  <c r="H1210" i="77" s="1"/>
  <c r="D344" i="77"/>
  <c r="F344" i="77" s="1"/>
  <c r="H344" i="77" s="1"/>
  <c r="D930" i="77"/>
  <c r="F930" i="77" s="1"/>
  <c r="H930" i="77" s="1"/>
  <c r="D637" i="77"/>
  <c r="F637" i="77" s="1"/>
  <c r="H637" i="77" s="1"/>
  <c r="D1516" i="77"/>
  <c r="F1516" i="77" s="1"/>
  <c r="H1516" i="77" s="1"/>
  <c r="D1223" i="77"/>
  <c r="F1223" i="77" s="1"/>
  <c r="H1223" i="77" s="1"/>
  <c r="D357" i="77"/>
  <c r="F357" i="77" s="1"/>
  <c r="H357" i="77" s="1"/>
  <c r="D943" i="77"/>
  <c r="F943" i="77" s="1"/>
  <c r="H943" i="77" s="1"/>
  <c r="D650" i="77"/>
  <c r="F650" i="77" s="1"/>
  <c r="H650" i="77" s="1"/>
  <c r="D1529" i="77"/>
  <c r="F1529" i="77" s="1"/>
  <c r="H1529" i="77" s="1"/>
  <c r="D1236" i="77"/>
  <c r="F1236" i="77" s="1"/>
  <c r="H1236" i="77" s="1"/>
  <c r="D370" i="77"/>
  <c r="F370" i="77" s="1"/>
  <c r="H370" i="77" s="1"/>
  <c r="D956" i="77"/>
  <c r="F956" i="77" s="1"/>
  <c r="H956" i="77" s="1"/>
  <c r="D663" i="77"/>
  <c r="F663" i="77" s="1"/>
  <c r="H663" i="77" s="1"/>
  <c r="D1542" i="77"/>
  <c r="F1542" i="77" s="1"/>
  <c r="H1542" i="77" s="1"/>
  <c r="D1249" i="77"/>
  <c r="F1249" i="77" s="1"/>
  <c r="H1249" i="77" s="1"/>
  <c r="D383" i="77"/>
  <c r="F383" i="77" s="1"/>
  <c r="H383" i="77" s="1"/>
  <c r="D969" i="77"/>
  <c r="F969" i="77" s="1"/>
  <c r="H969" i="77" s="1"/>
  <c r="D676" i="77"/>
  <c r="F676" i="77" s="1"/>
  <c r="H676" i="77" s="1"/>
  <c r="D1555" i="77"/>
  <c r="F1555" i="77" s="1"/>
  <c r="H1555" i="77" s="1"/>
  <c r="D1262" i="77"/>
  <c r="F1262" i="77" s="1"/>
  <c r="H1262" i="77" s="1"/>
  <c r="D396" i="77"/>
  <c r="F396" i="77" s="1"/>
  <c r="H396" i="77" s="1"/>
  <c r="D982" i="77"/>
  <c r="F982" i="77" s="1"/>
  <c r="H982" i="77" s="1"/>
  <c r="D689" i="77"/>
  <c r="F689" i="77" s="1"/>
  <c r="H689" i="77" s="1"/>
  <c r="D1568" i="77"/>
  <c r="F1568" i="77" s="1"/>
  <c r="H1568" i="77" s="1"/>
  <c r="D1275" i="77"/>
  <c r="F1275" i="77" s="1"/>
  <c r="H1275" i="77" s="1"/>
  <c r="D409" i="77"/>
  <c r="F409" i="77" s="1"/>
  <c r="H409" i="77" s="1"/>
  <c r="D995" i="77"/>
  <c r="F995" i="77" s="1"/>
  <c r="H995" i="77" s="1"/>
  <c r="D702" i="77"/>
  <c r="F702" i="77" s="1"/>
  <c r="H702" i="77" s="1"/>
  <c r="D1581" i="77"/>
  <c r="F1581" i="77" s="1"/>
  <c r="H1581" i="77" s="1"/>
  <c r="D1288" i="77"/>
  <c r="F1288" i="77" s="1"/>
  <c r="H1288" i="77" s="1"/>
  <c r="D422" i="77"/>
  <c r="F422" i="77" s="1"/>
  <c r="H422" i="77" s="1"/>
  <c r="D1008" i="77"/>
  <c r="F1008" i="77" s="1"/>
  <c r="H1008" i="77" s="1"/>
  <c r="D715" i="77"/>
  <c r="F715" i="77" s="1"/>
  <c r="H715" i="77" s="1"/>
  <c r="D1594" i="77"/>
  <c r="F1594" i="77" s="1"/>
  <c r="H1594" i="77" s="1"/>
  <c r="D1301" i="77"/>
  <c r="F1301" i="77" s="1"/>
  <c r="H1301" i="77" s="1"/>
  <c r="D435" i="77"/>
  <c r="F435" i="77" s="1"/>
  <c r="H435" i="77" s="1"/>
  <c r="D1021" i="77"/>
  <c r="F1021" i="77" s="1"/>
  <c r="H1021" i="77" s="1"/>
  <c r="D728" i="77"/>
  <c r="F728" i="77" s="1"/>
  <c r="H728" i="77" s="1"/>
  <c r="D1607" i="77"/>
  <c r="F1607" i="77" s="1"/>
  <c r="H1607" i="77" s="1"/>
  <c r="D1314" i="77"/>
  <c r="F1314" i="77" s="1"/>
  <c r="H1314" i="77" s="1"/>
  <c r="D448" i="77"/>
  <c r="F448" i="77" s="1"/>
  <c r="H448" i="77" s="1"/>
  <c r="D1034" i="77"/>
  <c r="F1034" i="77" s="1"/>
  <c r="H1034" i="77" s="1"/>
  <c r="D741" i="77"/>
  <c r="F741" i="77" s="1"/>
  <c r="H741" i="77" s="1"/>
  <c r="D1620" i="77"/>
  <c r="F1620" i="77" s="1"/>
  <c r="H1620" i="77" s="1"/>
  <c r="D1327" i="77"/>
  <c r="F1327" i="77" s="1"/>
  <c r="H1327" i="77" s="1"/>
  <c r="D461" i="77"/>
  <c r="F461" i="77" s="1"/>
  <c r="H461" i="77" s="1"/>
  <c r="D1047" i="77"/>
  <c r="F1047" i="77" s="1"/>
  <c r="H1047" i="77" s="1"/>
  <c r="D754" i="77"/>
  <c r="F754" i="77" s="1"/>
  <c r="H754" i="77" s="1"/>
  <c r="D1633" i="77"/>
  <c r="F1633" i="77" s="1"/>
  <c r="H1633" i="77" s="1"/>
  <c r="D1340" i="77"/>
  <c r="F1340" i="77" s="1"/>
  <c r="H1340" i="77" s="1"/>
  <c r="D474" i="77"/>
  <c r="F474" i="77" s="1"/>
  <c r="H474" i="77" s="1"/>
  <c r="D1060" i="77"/>
  <c r="F1060" i="77" s="1"/>
  <c r="H1060" i="77" s="1"/>
  <c r="D767" i="77"/>
  <c r="F767" i="77" s="1"/>
  <c r="H767" i="77" s="1"/>
  <c r="D1646" i="77"/>
  <c r="F1646" i="77" s="1"/>
  <c r="H1646" i="77" s="1"/>
  <c r="D1353" i="77"/>
  <c r="F1353" i="77" s="1"/>
  <c r="H1353" i="77" s="1"/>
  <c r="D487" i="77"/>
  <c r="F487" i="77" s="1"/>
  <c r="H487" i="77" s="1"/>
  <c r="D1073" i="77"/>
  <c r="F1073" i="77" s="1"/>
  <c r="H1073" i="77" s="1"/>
  <c r="D780" i="77"/>
  <c r="F780" i="77" s="1"/>
  <c r="H780" i="77" s="1"/>
  <c r="D1659" i="77"/>
  <c r="F1659" i="77" s="1"/>
  <c r="H1659" i="77" s="1"/>
  <c r="D1366" i="77"/>
  <c r="F1366" i="77" s="1"/>
  <c r="H1366" i="77" s="1"/>
  <c r="D500" i="77"/>
  <c r="F500" i="77" s="1"/>
  <c r="H500" i="77" s="1"/>
  <c r="D1086" i="77"/>
  <c r="F1086" i="77" s="1"/>
  <c r="H1086" i="77" s="1"/>
  <c r="D793" i="77"/>
  <c r="F793" i="77" s="1"/>
  <c r="H793" i="77" s="1"/>
  <c r="D1672" i="77"/>
  <c r="F1672" i="77" s="1"/>
  <c r="H1672" i="77" s="1"/>
  <c r="D1379" i="77"/>
  <c r="F1379" i="77" s="1"/>
  <c r="H1379" i="77" s="1"/>
  <c r="D513" i="77"/>
  <c r="F513" i="77" s="1"/>
  <c r="H513" i="77" s="1"/>
  <c r="D1099" i="77"/>
  <c r="F1099" i="77" s="1"/>
  <c r="H1099" i="77" s="1"/>
  <c r="D806" i="77"/>
  <c r="F806" i="77" s="1"/>
  <c r="H806" i="77" s="1"/>
  <c r="D1685" i="77"/>
  <c r="F1685" i="77" s="1"/>
  <c r="H1685" i="77" s="1"/>
  <c r="D1392" i="77"/>
  <c r="F1392" i="77" s="1"/>
  <c r="H1392" i="77" s="1"/>
  <c r="D526" i="77"/>
  <c r="F526" i="77" s="1"/>
  <c r="H526" i="77" s="1"/>
  <c r="D1112" i="77"/>
  <c r="F1112" i="77" s="1"/>
  <c r="H1112" i="77" s="1"/>
  <c r="D819" i="77"/>
  <c r="F819" i="77" s="1"/>
  <c r="H819" i="77" s="1"/>
  <c r="D1698" i="77"/>
  <c r="F1698" i="77" s="1"/>
  <c r="H1698" i="77" s="1"/>
  <c r="D1405" i="77"/>
  <c r="F1405" i="77" s="1"/>
  <c r="H1405" i="77" s="1"/>
  <c r="D539" i="77"/>
  <c r="F539" i="77" s="1"/>
  <c r="H539" i="77" s="1"/>
  <c r="D1125" i="77"/>
  <c r="F1125" i="77" s="1"/>
  <c r="H1125" i="77" s="1"/>
  <c r="D832" i="77"/>
  <c r="F832" i="77" s="1"/>
  <c r="H832" i="77" s="1"/>
  <c r="D1711" i="77"/>
  <c r="F1711" i="77" s="1"/>
  <c r="H1711" i="77" s="1"/>
  <c r="D1418" i="77"/>
  <c r="F1418" i="77" s="1"/>
  <c r="H1418" i="77" s="1"/>
  <c r="D552" i="77"/>
  <c r="F552" i="77" s="1"/>
  <c r="H552" i="77" s="1"/>
  <c r="D1138" i="77"/>
  <c r="F1138" i="77" s="1"/>
  <c r="H1138" i="77" s="1"/>
  <c r="D845" i="77"/>
  <c r="F845" i="77" s="1"/>
  <c r="H845" i="77" s="1"/>
  <c r="D1724" i="77"/>
  <c r="F1724" i="77" s="1"/>
  <c r="H1724" i="77" s="1"/>
  <c r="D1431" i="77"/>
  <c r="F1431" i="77" s="1"/>
  <c r="H1431" i="77" s="1"/>
  <c r="D293" i="77"/>
  <c r="F293" i="77" s="1"/>
  <c r="H293" i="77" s="1"/>
  <c r="D879" i="77"/>
  <c r="F879" i="77" s="1"/>
  <c r="H879" i="77" s="1"/>
  <c r="D586" i="77"/>
  <c r="F586" i="77" s="1"/>
  <c r="H586" i="77" s="1"/>
  <c r="D1465" i="77"/>
  <c r="F1465" i="77" s="1"/>
  <c r="H1465" i="77" s="1"/>
  <c r="D1172" i="77"/>
  <c r="F1172" i="77" s="1"/>
  <c r="H1172" i="77" s="1"/>
  <c r="D306" i="77"/>
  <c r="F306" i="77" s="1"/>
  <c r="H306" i="77" s="1"/>
  <c r="D892" i="77"/>
  <c r="F892" i="77" s="1"/>
  <c r="H892" i="77" s="1"/>
  <c r="D599" i="77"/>
  <c r="F599" i="77" s="1"/>
  <c r="H599" i="77" s="1"/>
  <c r="D1478" i="77"/>
  <c r="F1478" i="77" s="1"/>
  <c r="H1478" i="77" s="1"/>
  <c r="D1185" i="77"/>
  <c r="F1185" i="77" s="1"/>
  <c r="H1185" i="77" s="1"/>
  <c r="D319" i="77"/>
  <c r="F319" i="77" s="1"/>
  <c r="H319" i="77" s="1"/>
  <c r="D905" i="77"/>
  <c r="F905" i="77" s="1"/>
  <c r="H905" i="77" s="1"/>
  <c r="D612" i="77"/>
  <c r="F612" i="77" s="1"/>
  <c r="H612" i="77" s="1"/>
  <c r="D1491" i="77"/>
  <c r="F1491" i="77" s="1"/>
  <c r="H1491" i="77" s="1"/>
  <c r="D1198" i="77"/>
  <c r="F1198" i="77" s="1"/>
  <c r="H1198" i="77" s="1"/>
  <c r="D332" i="77"/>
  <c r="F332" i="77" s="1"/>
  <c r="H332" i="77" s="1"/>
  <c r="D918" i="77"/>
  <c r="F918" i="77" s="1"/>
  <c r="H918" i="77" s="1"/>
  <c r="D625" i="77"/>
  <c r="F625" i="77" s="1"/>
  <c r="H625" i="77" s="1"/>
  <c r="D1504" i="77"/>
  <c r="F1504" i="77" s="1"/>
  <c r="H1504" i="77" s="1"/>
  <c r="D1211" i="77"/>
  <c r="F1211" i="77" s="1"/>
  <c r="H1211" i="77" s="1"/>
  <c r="D345" i="77"/>
  <c r="F345" i="77" s="1"/>
  <c r="H345" i="77" s="1"/>
  <c r="D931" i="77"/>
  <c r="F931" i="77" s="1"/>
  <c r="H931" i="77" s="1"/>
  <c r="D638" i="77"/>
  <c r="F638" i="77" s="1"/>
  <c r="H638" i="77" s="1"/>
  <c r="D1517" i="77"/>
  <c r="F1517" i="77" s="1"/>
  <c r="H1517" i="77" s="1"/>
  <c r="D1224" i="77"/>
  <c r="F1224" i="77" s="1"/>
  <c r="H1224" i="77" s="1"/>
  <c r="D358" i="77"/>
  <c r="F358" i="77" s="1"/>
  <c r="H358" i="77" s="1"/>
  <c r="D944" i="77"/>
  <c r="F944" i="77" s="1"/>
  <c r="H944" i="77" s="1"/>
  <c r="D651" i="77"/>
  <c r="F651" i="77" s="1"/>
  <c r="H651" i="77" s="1"/>
  <c r="D1530" i="77"/>
  <c r="F1530" i="77" s="1"/>
  <c r="H1530" i="77" s="1"/>
  <c r="D1237" i="77"/>
  <c r="F1237" i="77" s="1"/>
  <c r="H1237" i="77" s="1"/>
  <c r="D371" i="77"/>
  <c r="F371" i="77" s="1"/>
  <c r="H371" i="77" s="1"/>
  <c r="D957" i="77"/>
  <c r="F957" i="77" s="1"/>
  <c r="H957" i="77" s="1"/>
  <c r="D664" i="77"/>
  <c r="F664" i="77" s="1"/>
  <c r="H664" i="77" s="1"/>
  <c r="D1543" i="77"/>
  <c r="F1543" i="77" s="1"/>
  <c r="H1543" i="77" s="1"/>
  <c r="D1250" i="77"/>
  <c r="F1250" i="77" s="1"/>
  <c r="H1250" i="77" s="1"/>
  <c r="D384" i="77"/>
  <c r="F384" i="77" s="1"/>
  <c r="H384" i="77" s="1"/>
  <c r="D970" i="77"/>
  <c r="F970" i="77" s="1"/>
  <c r="H970" i="77" s="1"/>
  <c r="D677" i="77"/>
  <c r="F677" i="77" s="1"/>
  <c r="H677" i="77" s="1"/>
  <c r="D1556" i="77"/>
  <c r="F1556" i="77" s="1"/>
  <c r="H1556" i="77" s="1"/>
  <c r="D1263" i="77"/>
  <c r="F1263" i="77" s="1"/>
  <c r="H1263" i="77" s="1"/>
  <c r="D397" i="77"/>
  <c r="F397" i="77" s="1"/>
  <c r="H397" i="77" s="1"/>
  <c r="D983" i="77"/>
  <c r="F983" i="77" s="1"/>
  <c r="H983" i="77" s="1"/>
  <c r="D690" i="77"/>
  <c r="F690" i="77" s="1"/>
  <c r="H690" i="77" s="1"/>
  <c r="D1569" i="77"/>
  <c r="F1569" i="77" s="1"/>
  <c r="H1569" i="77" s="1"/>
  <c r="D1276" i="77"/>
  <c r="F1276" i="77" s="1"/>
  <c r="H1276" i="77" s="1"/>
  <c r="D410" i="77"/>
  <c r="F410" i="77" s="1"/>
  <c r="H410" i="77" s="1"/>
  <c r="D996" i="77"/>
  <c r="F996" i="77" s="1"/>
  <c r="H996" i="77" s="1"/>
  <c r="D703" i="77"/>
  <c r="F703" i="77" s="1"/>
  <c r="H703" i="77" s="1"/>
  <c r="D1582" i="77"/>
  <c r="F1582" i="77" s="1"/>
  <c r="H1582" i="77" s="1"/>
  <c r="D1289" i="77"/>
  <c r="F1289" i="77" s="1"/>
  <c r="H1289" i="77" s="1"/>
  <c r="D423" i="77"/>
  <c r="F423" i="77" s="1"/>
  <c r="H423" i="77" s="1"/>
  <c r="D1009" i="77"/>
  <c r="F1009" i="77" s="1"/>
  <c r="H1009" i="77" s="1"/>
  <c r="D716" i="77"/>
  <c r="F716" i="77" s="1"/>
  <c r="H716" i="77" s="1"/>
  <c r="D1595" i="77"/>
  <c r="F1595" i="77" s="1"/>
  <c r="H1595" i="77" s="1"/>
  <c r="D1302" i="77"/>
  <c r="F1302" i="77" s="1"/>
  <c r="H1302" i="77" s="1"/>
  <c r="D436" i="77"/>
  <c r="F436" i="77" s="1"/>
  <c r="H436" i="77" s="1"/>
  <c r="D1022" i="77"/>
  <c r="F1022" i="77" s="1"/>
  <c r="H1022" i="77" s="1"/>
  <c r="D729" i="77"/>
  <c r="F729" i="77" s="1"/>
  <c r="H729" i="77" s="1"/>
  <c r="D1608" i="77"/>
  <c r="F1608" i="77" s="1"/>
  <c r="H1608" i="77" s="1"/>
  <c r="D1315" i="77"/>
  <c r="F1315" i="77" s="1"/>
  <c r="H1315" i="77" s="1"/>
  <c r="D449" i="77"/>
  <c r="F449" i="77" s="1"/>
  <c r="H449" i="77" s="1"/>
  <c r="D1035" i="77"/>
  <c r="F1035" i="77" s="1"/>
  <c r="H1035" i="77" s="1"/>
  <c r="D742" i="77"/>
  <c r="F742" i="77" s="1"/>
  <c r="H742" i="77" s="1"/>
  <c r="D1621" i="77"/>
  <c r="F1621" i="77" s="1"/>
  <c r="H1621" i="77" s="1"/>
  <c r="D1328" i="77"/>
  <c r="F1328" i="77" s="1"/>
  <c r="H1328" i="77" s="1"/>
  <c r="D462" i="77"/>
  <c r="F462" i="77" s="1"/>
  <c r="H462" i="77" s="1"/>
  <c r="D1048" i="77"/>
  <c r="F1048" i="77" s="1"/>
  <c r="H1048" i="77" s="1"/>
  <c r="D755" i="77"/>
  <c r="F755" i="77" s="1"/>
  <c r="H755" i="77" s="1"/>
  <c r="D1634" i="77"/>
  <c r="F1634" i="77" s="1"/>
  <c r="H1634" i="77" s="1"/>
  <c r="D1341" i="77"/>
  <c r="F1341" i="77" s="1"/>
  <c r="H1341" i="77" s="1"/>
  <c r="D475" i="77"/>
  <c r="F475" i="77" s="1"/>
  <c r="H475" i="77" s="1"/>
  <c r="D1061" i="77"/>
  <c r="F1061" i="77" s="1"/>
  <c r="H1061" i="77" s="1"/>
  <c r="D768" i="77"/>
  <c r="F768" i="77" s="1"/>
  <c r="H768" i="77" s="1"/>
  <c r="D1647" i="77"/>
  <c r="F1647" i="77" s="1"/>
  <c r="H1647" i="77" s="1"/>
  <c r="D1354" i="77"/>
  <c r="F1354" i="77" s="1"/>
  <c r="H1354" i="77" s="1"/>
  <c r="D488" i="77"/>
  <c r="F488" i="77" s="1"/>
  <c r="H488" i="77" s="1"/>
  <c r="D1074" i="77"/>
  <c r="F1074" i="77" s="1"/>
  <c r="H1074" i="77" s="1"/>
  <c r="D781" i="77"/>
  <c r="F781" i="77" s="1"/>
  <c r="H781" i="77" s="1"/>
  <c r="D1660" i="77"/>
  <c r="F1660" i="77" s="1"/>
  <c r="H1660" i="77" s="1"/>
  <c r="D1367" i="77"/>
  <c r="F1367" i="77" s="1"/>
  <c r="H1367" i="77" s="1"/>
  <c r="D501" i="77"/>
  <c r="F501" i="77" s="1"/>
  <c r="H501" i="77" s="1"/>
  <c r="D1087" i="77"/>
  <c r="F1087" i="77" s="1"/>
  <c r="H1087" i="77" s="1"/>
  <c r="D794" i="77"/>
  <c r="F794" i="77" s="1"/>
  <c r="H794" i="77" s="1"/>
  <c r="D1673" i="77"/>
  <c r="F1673" i="77" s="1"/>
  <c r="H1673" i="77" s="1"/>
  <c r="D1380" i="77"/>
  <c r="F1380" i="77" s="1"/>
  <c r="H1380" i="77" s="1"/>
  <c r="D514" i="77"/>
  <c r="F514" i="77" s="1"/>
  <c r="H514" i="77" s="1"/>
  <c r="D1100" i="77"/>
  <c r="F1100" i="77" s="1"/>
  <c r="H1100" i="77" s="1"/>
  <c r="D807" i="77"/>
  <c r="F807" i="77" s="1"/>
  <c r="H807" i="77" s="1"/>
  <c r="D1686" i="77"/>
  <c r="F1686" i="77" s="1"/>
  <c r="H1686" i="77" s="1"/>
  <c r="D1393" i="77"/>
  <c r="F1393" i="77" s="1"/>
  <c r="H1393" i="77" s="1"/>
  <c r="D527" i="77"/>
  <c r="F527" i="77" s="1"/>
  <c r="H527" i="77" s="1"/>
  <c r="D1113" i="77"/>
  <c r="F1113" i="77" s="1"/>
  <c r="H1113" i="77" s="1"/>
  <c r="D820" i="77"/>
  <c r="F820" i="77" s="1"/>
  <c r="H820" i="77" s="1"/>
  <c r="D1699" i="77"/>
  <c r="F1699" i="77" s="1"/>
  <c r="H1699" i="77" s="1"/>
  <c r="D1406" i="77"/>
  <c r="F1406" i="77" s="1"/>
  <c r="H1406" i="77" s="1"/>
  <c r="D540" i="77"/>
  <c r="F540" i="77" s="1"/>
  <c r="H540" i="77" s="1"/>
  <c r="D1126" i="77"/>
  <c r="F1126" i="77" s="1"/>
  <c r="H1126" i="77" s="1"/>
  <c r="D833" i="77"/>
  <c r="F833" i="77" s="1"/>
  <c r="H833" i="77" s="1"/>
  <c r="D1712" i="77"/>
  <c r="F1712" i="77" s="1"/>
  <c r="H1712" i="77" s="1"/>
  <c r="D1419" i="77"/>
  <c r="F1419" i="77" s="1"/>
  <c r="H1419" i="77" s="1"/>
  <c r="D553" i="77"/>
  <c r="F553" i="77" s="1"/>
  <c r="H553" i="77" s="1"/>
  <c r="D1139" i="77"/>
  <c r="F1139" i="77" s="1"/>
  <c r="H1139" i="77" s="1"/>
  <c r="D846" i="77"/>
  <c r="F846" i="77" s="1"/>
  <c r="H846" i="77" s="1"/>
  <c r="D1725" i="77"/>
  <c r="F1725" i="77" s="1"/>
  <c r="H1725" i="77" s="1"/>
  <c r="D1432" i="77"/>
  <c r="F1432" i="77" s="1"/>
  <c r="H1432" i="77" s="1"/>
  <c r="D294" i="77"/>
  <c r="F294" i="77" s="1"/>
  <c r="H294" i="77" s="1"/>
  <c r="D880" i="77"/>
  <c r="F880" i="77" s="1"/>
  <c r="H880" i="77" s="1"/>
  <c r="D587" i="77"/>
  <c r="F587" i="77" s="1"/>
  <c r="H587" i="77" s="1"/>
  <c r="D1466" i="77"/>
  <c r="F1466" i="77" s="1"/>
  <c r="H1466" i="77" s="1"/>
  <c r="D1173" i="77"/>
  <c r="F1173" i="77" s="1"/>
  <c r="H1173" i="77" s="1"/>
  <c r="D307" i="77"/>
  <c r="F307" i="77" s="1"/>
  <c r="H307" i="77" s="1"/>
  <c r="D893" i="77"/>
  <c r="F893" i="77" s="1"/>
  <c r="H893" i="77" s="1"/>
  <c r="D600" i="77"/>
  <c r="F600" i="77" s="1"/>
  <c r="H600" i="77" s="1"/>
  <c r="D1479" i="77"/>
  <c r="F1479" i="77" s="1"/>
  <c r="H1479" i="77" s="1"/>
  <c r="D1186" i="77"/>
  <c r="F1186" i="77" s="1"/>
  <c r="H1186" i="77" s="1"/>
  <c r="D320" i="77"/>
  <c r="F320" i="77" s="1"/>
  <c r="H320" i="77" s="1"/>
  <c r="D906" i="77"/>
  <c r="F906" i="77" s="1"/>
  <c r="H906" i="77" s="1"/>
  <c r="D613" i="77"/>
  <c r="F613" i="77" s="1"/>
  <c r="H613" i="77" s="1"/>
  <c r="D1492" i="77"/>
  <c r="F1492" i="77" s="1"/>
  <c r="H1492" i="77" s="1"/>
  <c r="D1199" i="77"/>
  <c r="F1199" i="77" s="1"/>
  <c r="H1199" i="77" s="1"/>
  <c r="D333" i="77"/>
  <c r="F333" i="77" s="1"/>
  <c r="H333" i="77" s="1"/>
  <c r="D919" i="77"/>
  <c r="F919" i="77" s="1"/>
  <c r="H919" i="77" s="1"/>
  <c r="D626" i="77"/>
  <c r="F626" i="77" s="1"/>
  <c r="H626" i="77" s="1"/>
  <c r="D1505" i="77"/>
  <c r="F1505" i="77" s="1"/>
  <c r="H1505" i="77" s="1"/>
  <c r="D1212" i="77"/>
  <c r="F1212" i="77" s="1"/>
  <c r="H1212" i="77" s="1"/>
  <c r="D346" i="77"/>
  <c r="F346" i="77" s="1"/>
  <c r="H346" i="77" s="1"/>
  <c r="D932" i="77"/>
  <c r="F932" i="77" s="1"/>
  <c r="H932" i="77" s="1"/>
  <c r="D639" i="77"/>
  <c r="F639" i="77" s="1"/>
  <c r="H639" i="77" s="1"/>
  <c r="D1518" i="77"/>
  <c r="F1518" i="77" s="1"/>
  <c r="H1518" i="77" s="1"/>
  <c r="D1225" i="77"/>
  <c r="F1225" i="77" s="1"/>
  <c r="H1225" i="77" s="1"/>
  <c r="D359" i="77"/>
  <c r="F359" i="77" s="1"/>
  <c r="H359" i="77" s="1"/>
  <c r="D945" i="77"/>
  <c r="F945" i="77" s="1"/>
  <c r="H945" i="77" s="1"/>
  <c r="D652" i="77"/>
  <c r="F652" i="77" s="1"/>
  <c r="H652" i="77" s="1"/>
  <c r="D1531" i="77"/>
  <c r="F1531" i="77" s="1"/>
  <c r="H1531" i="77" s="1"/>
  <c r="D1238" i="77"/>
  <c r="F1238" i="77" s="1"/>
  <c r="H1238" i="77" s="1"/>
  <c r="D372" i="77"/>
  <c r="F372" i="77" s="1"/>
  <c r="H372" i="77" s="1"/>
  <c r="D958" i="77"/>
  <c r="F958" i="77" s="1"/>
  <c r="H958" i="77" s="1"/>
  <c r="D665" i="77"/>
  <c r="F665" i="77" s="1"/>
  <c r="H665" i="77" s="1"/>
  <c r="D1544" i="77"/>
  <c r="F1544" i="77" s="1"/>
  <c r="H1544" i="77" s="1"/>
  <c r="D1251" i="77"/>
  <c r="F1251" i="77" s="1"/>
  <c r="H1251" i="77" s="1"/>
  <c r="D385" i="77"/>
  <c r="F385" i="77" s="1"/>
  <c r="H385" i="77" s="1"/>
  <c r="D971" i="77"/>
  <c r="F971" i="77" s="1"/>
  <c r="H971" i="77" s="1"/>
  <c r="D678" i="77"/>
  <c r="F678" i="77" s="1"/>
  <c r="H678" i="77" s="1"/>
  <c r="D1557" i="77"/>
  <c r="F1557" i="77" s="1"/>
  <c r="H1557" i="77" s="1"/>
  <c r="D1264" i="77"/>
  <c r="F1264" i="77" s="1"/>
  <c r="H1264" i="77" s="1"/>
  <c r="D398" i="77"/>
  <c r="F398" i="77" s="1"/>
  <c r="H398" i="77" s="1"/>
  <c r="D984" i="77"/>
  <c r="F984" i="77" s="1"/>
  <c r="H984" i="77" s="1"/>
  <c r="D691" i="77"/>
  <c r="F691" i="77" s="1"/>
  <c r="H691" i="77" s="1"/>
  <c r="D1570" i="77"/>
  <c r="F1570" i="77" s="1"/>
  <c r="H1570" i="77" s="1"/>
  <c r="D1277" i="77"/>
  <c r="F1277" i="77" s="1"/>
  <c r="H1277" i="77" s="1"/>
  <c r="D411" i="77"/>
  <c r="F411" i="77" s="1"/>
  <c r="H411" i="77" s="1"/>
  <c r="D997" i="77"/>
  <c r="F997" i="77" s="1"/>
  <c r="H997" i="77" s="1"/>
  <c r="D704" i="77"/>
  <c r="F704" i="77" s="1"/>
  <c r="H704" i="77" s="1"/>
  <c r="D1583" i="77"/>
  <c r="F1583" i="77" s="1"/>
  <c r="H1583" i="77" s="1"/>
  <c r="D1290" i="77"/>
  <c r="F1290" i="77" s="1"/>
  <c r="H1290" i="77" s="1"/>
  <c r="D424" i="77"/>
  <c r="F424" i="77" s="1"/>
  <c r="H424" i="77" s="1"/>
  <c r="D1010" i="77"/>
  <c r="F1010" i="77" s="1"/>
  <c r="H1010" i="77" s="1"/>
  <c r="D717" i="77"/>
  <c r="F717" i="77" s="1"/>
  <c r="H717" i="77" s="1"/>
  <c r="D1596" i="77"/>
  <c r="F1596" i="77" s="1"/>
  <c r="H1596" i="77" s="1"/>
  <c r="D1303" i="77"/>
  <c r="F1303" i="77" s="1"/>
  <c r="H1303" i="77" s="1"/>
  <c r="D437" i="77"/>
  <c r="F437" i="77" s="1"/>
  <c r="H437" i="77" s="1"/>
  <c r="D1023" i="77"/>
  <c r="F1023" i="77" s="1"/>
  <c r="H1023" i="77" s="1"/>
  <c r="D730" i="77"/>
  <c r="F730" i="77" s="1"/>
  <c r="H730" i="77" s="1"/>
  <c r="D1609" i="77"/>
  <c r="F1609" i="77" s="1"/>
  <c r="H1609" i="77" s="1"/>
  <c r="D1316" i="77"/>
  <c r="F1316" i="77" s="1"/>
  <c r="H1316" i="77" s="1"/>
  <c r="D450" i="77"/>
  <c r="F450" i="77" s="1"/>
  <c r="H450" i="77" s="1"/>
  <c r="D1036" i="77"/>
  <c r="F1036" i="77" s="1"/>
  <c r="H1036" i="77" s="1"/>
  <c r="D743" i="77"/>
  <c r="F743" i="77" s="1"/>
  <c r="H743" i="77" s="1"/>
  <c r="D1622" i="77"/>
  <c r="F1622" i="77" s="1"/>
  <c r="H1622" i="77" s="1"/>
  <c r="D1329" i="77"/>
  <c r="F1329" i="77" s="1"/>
  <c r="H1329" i="77" s="1"/>
  <c r="D463" i="77"/>
  <c r="F463" i="77" s="1"/>
  <c r="H463" i="77" s="1"/>
  <c r="D1049" i="77"/>
  <c r="F1049" i="77" s="1"/>
  <c r="H1049" i="77" s="1"/>
  <c r="D756" i="77"/>
  <c r="F756" i="77" s="1"/>
  <c r="H756" i="77" s="1"/>
  <c r="D1635" i="77"/>
  <c r="F1635" i="77" s="1"/>
  <c r="H1635" i="77" s="1"/>
  <c r="D1342" i="77"/>
  <c r="F1342" i="77" s="1"/>
  <c r="H1342" i="77" s="1"/>
  <c r="D476" i="77"/>
  <c r="F476" i="77" s="1"/>
  <c r="H476" i="77" s="1"/>
  <c r="D1062" i="77"/>
  <c r="F1062" i="77" s="1"/>
  <c r="H1062" i="77" s="1"/>
  <c r="D769" i="77"/>
  <c r="F769" i="77" s="1"/>
  <c r="H769" i="77" s="1"/>
  <c r="D1648" i="77"/>
  <c r="F1648" i="77" s="1"/>
  <c r="H1648" i="77" s="1"/>
  <c r="D1355" i="77"/>
  <c r="F1355" i="77" s="1"/>
  <c r="H1355" i="77" s="1"/>
  <c r="D489" i="77"/>
  <c r="F489" i="77" s="1"/>
  <c r="H489" i="77" s="1"/>
  <c r="D1075" i="77"/>
  <c r="F1075" i="77" s="1"/>
  <c r="H1075" i="77" s="1"/>
  <c r="D782" i="77"/>
  <c r="F782" i="77" s="1"/>
  <c r="H782" i="77" s="1"/>
  <c r="D1661" i="77"/>
  <c r="F1661" i="77" s="1"/>
  <c r="H1661" i="77" s="1"/>
  <c r="D1368" i="77"/>
  <c r="F1368" i="77" s="1"/>
  <c r="H1368" i="77" s="1"/>
  <c r="D502" i="77"/>
  <c r="F502" i="77" s="1"/>
  <c r="H502" i="77" s="1"/>
  <c r="D1088" i="77"/>
  <c r="F1088" i="77" s="1"/>
  <c r="H1088" i="77" s="1"/>
  <c r="D795" i="77"/>
  <c r="F795" i="77" s="1"/>
  <c r="H795" i="77" s="1"/>
  <c r="D1674" i="77"/>
  <c r="F1674" i="77" s="1"/>
  <c r="H1674" i="77" s="1"/>
  <c r="D1381" i="77"/>
  <c r="F1381" i="77" s="1"/>
  <c r="H1381" i="77" s="1"/>
  <c r="D515" i="77"/>
  <c r="F515" i="77" s="1"/>
  <c r="H515" i="77" s="1"/>
  <c r="D1101" i="77"/>
  <c r="F1101" i="77" s="1"/>
  <c r="H1101" i="77" s="1"/>
  <c r="D808" i="77"/>
  <c r="F808" i="77" s="1"/>
  <c r="H808" i="77" s="1"/>
  <c r="D1687" i="77"/>
  <c r="F1687" i="77" s="1"/>
  <c r="H1687" i="77" s="1"/>
  <c r="D1394" i="77"/>
  <c r="F1394" i="77" s="1"/>
  <c r="H1394" i="77" s="1"/>
  <c r="D528" i="77"/>
  <c r="F528" i="77" s="1"/>
  <c r="H528" i="77" s="1"/>
  <c r="D1114" i="77"/>
  <c r="F1114" i="77" s="1"/>
  <c r="H1114" i="77" s="1"/>
  <c r="D821" i="77"/>
  <c r="F821" i="77" s="1"/>
  <c r="H821" i="77" s="1"/>
  <c r="D1700" i="77"/>
  <c r="F1700" i="77" s="1"/>
  <c r="H1700" i="77" s="1"/>
  <c r="D1407" i="77"/>
  <c r="F1407" i="77" s="1"/>
  <c r="H1407" i="77" s="1"/>
  <c r="D541" i="77"/>
  <c r="F541" i="77" s="1"/>
  <c r="H541" i="77" s="1"/>
  <c r="D1127" i="77"/>
  <c r="F1127" i="77" s="1"/>
  <c r="H1127" i="77" s="1"/>
  <c r="D834" i="77"/>
  <c r="F834" i="77" s="1"/>
  <c r="H834" i="77" s="1"/>
  <c r="D1713" i="77"/>
  <c r="F1713" i="77" s="1"/>
  <c r="H1713" i="77" s="1"/>
  <c r="D1420" i="77"/>
  <c r="F1420" i="77" s="1"/>
  <c r="H1420" i="77" s="1"/>
  <c r="D554" i="77"/>
  <c r="F554" i="77" s="1"/>
  <c r="H554" i="77" s="1"/>
  <c r="D1140" i="77"/>
  <c r="F1140" i="77" s="1"/>
  <c r="H1140" i="77" s="1"/>
  <c r="D847" i="77"/>
  <c r="F847" i="77" s="1"/>
  <c r="H847" i="77" s="1"/>
  <c r="D1726" i="77"/>
  <c r="F1726" i="77" s="1"/>
  <c r="H1726" i="77" s="1"/>
  <c r="D1433" i="77"/>
  <c r="F1433" i="77" s="1"/>
  <c r="H1433" i="77" s="1"/>
  <c r="D295" i="77"/>
  <c r="F295" i="77" s="1"/>
  <c r="H295" i="77" s="1"/>
  <c r="D881" i="77"/>
  <c r="F881" i="77" s="1"/>
  <c r="H881" i="77" s="1"/>
  <c r="D588" i="77"/>
  <c r="F588" i="77" s="1"/>
  <c r="H588" i="77" s="1"/>
  <c r="D1467" i="77"/>
  <c r="F1467" i="77" s="1"/>
  <c r="H1467" i="77" s="1"/>
  <c r="D1174" i="77"/>
  <c r="F1174" i="77" s="1"/>
  <c r="H1174" i="77" s="1"/>
  <c r="D308" i="77"/>
  <c r="F308" i="77" s="1"/>
  <c r="H308" i="77" s="1"/>
  <c r="D894" i="77"/>
  <c r="F894" i="77" s="1"/>
  <c r="H894" i="77" s="1"/>
  <c r="D601" i="77"/>
  <c r="F601" i="77" s="1"/>
  <c r="H601" i="77" s="1"/>
  <c r="D1480" i="77"/>
  <c r="F1480" i="77" s="1"/>
  <c r="H1480" i="77" s="1"/>
  <c r="D1187" i="77"/>
  <c r="F1187" i="77" s="1"/>
  <c r="H1187" i="77" s="1"/>
  <c r="D321" i="77"/>
  <c r="F321" i="77" s="1"/>
  <c r="H321" i="77" s="1"/>
  <c r="D907" i="77"/>
  <c r="F907" i="77" s="1"/>
  <c r="H907" i="77" s="1"/>
  <c r="D614" i="77"/>
  <c r="F614" i="77" s="1"/>
  <c r="H614" i="77" s="1"/>
  <c r="D1493" i="77"/>
  <c r="F1493" i="77" s="1"/>
  <c r="H1493" i="77" s="1"/>
  <c r="D1200" i="77"/>
  <c r="F1200" i="77" s="1"/>
  <c r="H1200" i="77" s="1"/>
  <c r="D334" i="77"/>
  <c r="F334" i="77" s="1"/>
  <c r="H334" i="77" s="1"/>
  <c r="D920" i="77"/>
  <c r="F920" i="77" s="1"/>
  <c r="H920" i="77" s="1"/>
  <c r="D627" i="77"/>
  <c r="F627" i="77" s="1"/>
  <c r="H627" i="77" s="1"/>
  <c r="D1506" i="77"/>
  <c r="F1506" i="77" s="1"/>
  <c r="H1506" i="77" s="1"/>
  <c r="D1213" i="77"/>
  <c r="F1213" i="77" s="1"/>
  <c r="H1213" i="77" s="1"/>
  <c r="D347" i="77"/>
  <c r="F347" i="77" s="1"/>
  <c r="H347" i="77" s="1"/>
  <c r="D933" i="77"/>
  <c r="F933" i="77" s="1"/>
  <c r="H933" i="77" s="1"/>
  <c r="D640" i="77"/>
  <c r="F640" i="77" s="1"/>
  <c r="H640" i="77" s="1"/>
  <c r="D1519" i="77"/>
  <c r="F1519" i="77" s="1"/>
  <c r="H1519" i="77" s="1"/>
  <c r="D1226" i="77"/>
  <c r="F1226" i="77" s="1"/>
  <c r="H1226" i="77" s="1"/>
  <c r="D360" i="77"/>
  <c r="F360" i="77" s="1"/>
  <c r="H360" i="77" s="1"/>
  <c r="D946" i="77"/>
  <c r="F946" i="77" s="1"/>
  <c r="H946" i="77" s="1"/>
  <c r="D653" i="77"/>
  <c r="F653" i="77" s="1"/>
  <c r="H653" i="77" s="1"/>
  <c r="D1532" i="77"/>
  <c r="F1532" i="77" s="1"/>
  <c r="H1532" i="77" s="1"/>
  <c r="D1239" i="77"/>
  <c r="F1239" i="77" s="1"/>
  <c r="H1239" i="77" s="1"/>
  <c r="D373" i="77"/>
  <c r="F373" i="77" s="1"/>
  <c r="H373" i="77" s="1"/>
  <c r="D959" i="77"/>
  <c r="F959" i="77" s="1"/>
  <c r="H959" i="77" s="1"/>
  <c r="D666" i="77"/>
  <c r="F666" i="77" s="1"/>
  <c r="H666" i="77" s="1"/>
  <c r="D1545" i="77"/>
  <c r="F1545" i="77" s="1"/>
  <c r="H1545" i="77" s="1"/>
  <c r="D1252" i="77"/>
  <c r="F1252" i="77" s="1"/>
  <c r="H1252" i="77" s="1"/>
  <c r="D386" i="77"/>
  <c r="F386" i="77" s="1"/>
  <c r="H386" i="77" s="1"/>
  <c r="D972" i="77"/>
  <c r="F972" i="77" s="1"/>
  <c r="H972" i="77" s="1"/>
  <c r="D679" i="77"/>
  <c r="F679" i="77" s="1"/>
  <c r="H679" i="77" s="1"/>
  <c r="D1558" i="77"/>
  <c r="F1558" i="77" s="1"/>
  <c r="H1558" i="77" s="1"/>
  <c r="D1265" i="77"/>
  <c r="F1265" i="77" s="1"/>
  <c r="H1265" i="77" s="1"/>
  <c r="D399" i="77"/>
  <c r="F399" i="77" s="1"/>
  <c r="H399" i="77" s="1"/>
  <c r="D985" i="77"/>
  <c r="F985" i="77" s="1"/>
  <c r="H985" i="77" s="1"/>
  <c r="D692" i="77"/>
  <c r="F692" i="77" s="1"/>
  <c r="H692" i="77" s="1"/>
  <c r="D1571" i="77"/>
  <c r="F1571" i="77" s="1"/>
  <c r="H1571" i="77" s="1"/>
  <c r="D1278" i="77"/>
  <c r="F1278" i="77" s="1"/>
  <c r="H1278" i="77" s="1"/>
  <c r="D412" i="77"/>
  <c r="F412" i="77" s="1"/>
  <c r="H412" i="77" s="1"/>
  <c r="D998" i="77"/>
  <c r="F998" i="77" s="1"/>
  <c r="H998" i="77" s="1"/>
  <c r="D705" i="77"/>
  <c r="F705" i="77" s="1"/>
  <c r="H705" i="77" s="1"/>
  <c r="D1584" i="77"/>
  <c r="F1584" i="77" s="1"/>
  <c r="H1584" i="77" s="1"/>
  <c r="D1291" i="77"/>
  <c r="F1291" i="77" s="1"/>
  <c r="H1291" i="77" s="1"/>
  <c r="D425" i="77"/>
  <c r="F425" i="77" s="1"/>
  <c r="H425" i="77" s="1"/>
  <c r="D1011" i="77"/>
  <c r="F1011" i="77" s="1"/>
  <c r="H1011" i="77" s="1"/>
  <c r="D718" i="77"/>
  <c r="F718" i="77" s="1"/>
  <c r="H718" i="77" s="1"/>
  <c r="D1597" i="77"/>
  <c r="F1597" i="77" s="1"/>
  <c r="H1597" i="77" s="1"/>
  <c r="D1304" i="77"/>
  <c r="F1304" i="77" s="1"/>
  <c r="H1304" i="77" s="1"/>
  <c r="D438" i="77"/>
  <c r="F438" i="77" s="1"/>
  <c r="H438" i="77" s="1"/>
  <c r="D1024" i="77"/>
  <c r="F1024" i="77" s="1"/>
  <c r="H1024" i="77" s="1"/>
  <c r="D731" i="77"/>
  <c r="F731" i="77" s="1"/>
  <c r="H731" i="77" s="1"/>
  <c r="D1610" i="77"/>
  <c r="F1610" i="77" s="1"/>
  <c r="H1610" i="77" s="1"/>
  <c r="D1317" i="77"/>
  <c r="F1317" i="77" s="1"/>
  <c r="H1317" i="77" s="1"/>
  <c r="D451" i="77"/>
  <c r="F451" i="77" s="1"/>
  <c r="H451" i="77" s="1"/>
  <c r="D1037" i="77"/>
  <c r="F1037" i="77" s="1"/>
  <c r="H1037" i="77" s="1"/>
  <c r="D744" i="77"/>
  <c r="F744" i="77" s="1"/>
  <c r="H744" i="77" s="1"/>
  <c r="D1623" i="77"/>
  <c r="F1623" i="77" s="1"/>
  <c r="H1623" i="77" s="1"/>
  <c r="D1330" i="77"/>
  <c r="F1330" i="77" s="1"/>
  <c r="H1330" i="77" s="1"/>
  <c r="D464" i="77"/>
  <c r="F464" i="77" s="1"/>
  <c r="H464" i="77" s="1"/>
  <c r="D1050" i="77"/>
  <c r="F1050" i="77" s="1"/>
  <c r="H1050" i="77" s="1"/>
  <c r="D757" i="77"/>
  <c r="F757" i="77" s="1"/>
  <c r="H757" i="77" s="1"/>
  <c r="D1636" i="77"/>
  <c r="F1636" i="77" s="1"/>
  <c r="H1636" i="77" s="1"/>
  <c r="D1343" i="77"/>
  <c r="F1343" i="77" s="1"/>
  <c r="H1343" i="77" s="1"/>
  <c r="D477" i="77"/>
  <c r="F477" i="77" s="1"/>
  <c r="H477" i="77" s="1"/>
  <c r="D1063" i="77"/>
  <c r="F1063" i="77" s="1"/>
  <c r="H1063" i="77" s="1"/>
  <c r="D770" i="77"/>
  <c r="F770" i="77" s="1"/>
  <c r="H770" i="77" s="1"/>
  <c r="D1649" i="77"/>
  <c r="F1649" i="77" s="1"/>
  <c r="H1649" i="77" s="1"/>
  <c r="D1356" i="77"/>
  <c r="F1356" i="77" s="1"/>
  <c r="H1356" i="77" s="1"/>
  <c r="D490" i="77"/>
  <c r="F490" i="77" s="1"/>
  <c r="H490" i="77" s="1"/>
  <c r="D1076" i="77"/>
  <c r="F1076" i="77" s="1"/>
  <c r="H1076" i="77" s="1"/>
  <c r="D783" i="77"/>
  <c r="F783" i="77" s="1"/>
  <c r="H783" i="77" s="1"/>
  <c r="D1662" i="77"/>
  <c r="F1662" i="77" s="1"/>
  <c r="H1662" i="77" s="1"/>
  <c r="D1369" i="77"/>
  <c r="F1369" i="77" s="1"/>
  <c r="H1369" i="77" s="1"/>
  <c r="D503" i="77"/>
  <c r="F503" i="77" s="1"/>
  <c r="H503" i="77" s="1"/>
  <c r="D1089" i="77"/>
  <c r="F1089" i="77" s="1"/>
  <c r="H1089" i="77" s="1"/>
  <c r="D796" i="77"/>
  <c r="F796" i="77" s="1"/>
  <c r="H796" i="77" s="1"/>
  <c r="D1675" i="77"/>
  <c r="F1675" i="77" s="1"/>
  <c r="H1675" i="77" s="1"/>
  <c r="D1382" i="77"/>
  <c r="F1382" i="77" s="1"/>
  <c r="H1382" i="77" s="1"/>
  <c r="D516" i="77"/>
  <c r="F516" i="77" s="1"/>
  <c r="H516" i="77" s="1"/>
  <c r="D1102" i="77"/>
  <c r="F1102" i="77" s="1"/>
  <c r="H1102" i="77" s="1"/>
  <c r="D809" i="77"/>
  <c r="F809" i="77" s="1"/>
  <c r="H809" i="77" s="1"/>
  <c r="D1688" i="77"/>
  <c r="F1688" i="77" s="1"/>
  <c r="H1688" i="77" s="1"/>
  <c r="D1395" i="77"/>
  <c r="F1395" i="77" s="1"/>
  <c r="H1395" i="77" s="1"/>
  <c r="D529" i="77"/>
  <c r="F529" i="77" s="1"/>
  <c r="H529" i="77" s="1"/>
  <c r="D1115" i="77"/>
  <c r="F1115" i="77" s="1"/>
  <c r="H1115" i="77" s="1"/>
  <c r="D822" i="77"/>
  <c r="F822" i="77" s="1"/>
  <c r="H822" i="77" s="1"/>
  <c r="D1701" i="77"/>
  <c r="F1701" i="77" s="1"/>
  <c r="H1701" i="77" s="1"/>
  <c r="D1408" i="77"/>
  <c r="F1408" i="77" s="1"/>
  <c r="H1408" i="77" s="1"/>
  <c r="D542" i="77"/>
  <c r="F542" i="77" s="1"/>
  <c r="H542" i="77" s="1"/>
  <c r="D1128" i="77"/>
  <c r="F1128" i="77" s="1"/>
  <c r="H1128" i="77" s="1"/>
  <c r="D835" i="77"/>
  <c r="F835" i="77" s="1"/>
  <c r="H835" i="77" s="1"/>
  <c r="D1714" i="77"/>
  <c r="F1714" i="77" s="1"/>
  <c r="H1714" i="77" s="1"/>
  <c r="D1421" i="77"/>
  <c r="F1421" i="77" s="1"/>
  <c r="H1421" i="77" s="1"/>
  <c r="D555" i="77"/>
  <c r="F555" i="77" s="1"/>
  <c r="H555" i="77" s="1"/>
  <c r="D1141" i="77"/>
  <c r="F1141" i="77" s="1"/>
  <c r="H1141" i="77" s="1"/>
  <c r="D848" i="77"/>
  <c r="F848" i="77" s="1"/>
  <c r="H848" i="77" s="1"/>
  <c r="D1727" i="77"/>
  <c r="F1727" i="77" s="1"/>
  <c r="H1727" i="77" s="1"/>
  <c r="D1434" i="77"/>
  <c r="F1434" i="77" s="1"/>
  <c r="H1434" i="77" s="1"/>
  <c r="D296" i="77"/>
  <c r="F296" i="77" s="1"/>
  <c r="H296" i="77" s="1"/>
  <c r="D882" i="77"/>
  <c r="F882" i="77" s="1"/>
  <c r="H882" i="77" s="1"/>
  <c r="D589" i="77"/>
  <c r="F589" i="77" s="1"/>
  <c r="H589" i="77" s="1"/>
  <c r="D1468" i="77"/>
  <c r="F1468" i="77" s="1"/>
  <c r="H1468" i="77" s="1"/>
  <c r="D1175" i="77"/>
  <c r="F1175" i="77" s="1"/>
  <c r="H1175" i="77" s="1"/>
  <c r="D309" i="77"/>
  <c r="F309" i="77" s="1"/>
  <c r="H309" i="77" s="1"/>
  <c r="D895" i="77"/>
  <c r="F895" i="77" s="1"/>
  <c r="H895" i="77" s="1"/>
  <c r="D602" i="77"/>
  <c r="F602" i="77" s="1"/>
  <c r="H602" i="77" s="1"/>
  <c r="D1481" i="77"/>
  <c r="F1481" i="77" s="1"/>
  <c r="H1481" i="77" s="1"/>
  <c r="D1188" i="77"/>
  <c r="F1188" i="77" s="1"/>
  <c r="H1188" i="77" s="1"/>
  <c r="D322" i="77"/>
  <c r="F322" i="77" s="1"/>
  <c r="H322" i="77" s="1"/>
  <c r="D908" i="77"/>
  <c r="F908" i="77" s="1"/>
  <c r="H908" i="77" s="1"/>
  <c r="D615" i="77"/>
  <c r="F615" i="77" s="1"/>
  <c r="H615" i="77" s="1"/>
  <c r="D1494" i="77"/>
  <c r="F1494" i="77" s="1"/>
  <c r="H1494" i="77" s="1"/>
  <c r="D1201" i="77"/>
  <c r="F1201" i="77" s="1"/>
  <c r="H1201" i="77" s="1"/>
  <c r="D335" i="77"/>
  <c r="F335" i="77" s="1"/>
  <c r="H335" i="77" s="1"/>
  <c r="D921" i="77"/>
  <c r="F921" i="77" s="1"/>
  <c r="H921" i="77" s="1"/>
  <c r="D628" i="77"/>
  <c r="F628" i="77" s="1"/>
  <c r="H628" i="77" s="1"/>
  <c r="D1507" i="77"/>
  <c r="F1507" i="77" s="1"/>
  <c r="H1507" i="77" s="1"/>
  <c r="D1214" i="77"/>
  <c r="F1214" i="77" s="1"/>
  <c r="H1214" i="77" s="1"/>
  <c r="D348" i="77"/>
  <c r="F348" i="77" s="1"/>
  <c r="H348" i="77" s="1"/>
  <c r="D934" i="77"/>
  <c r="F934" i="77" s="1"/>
  <c r="H934" i="77" s="1"/>
  <c r="D641" i="77"/>
  <c r="F641" i="77" s="1"/>
  <c r="H641" i="77" s="1"/>
  <c r="D1520" i="77"/>
  <c r="F1520" i="77" s="1"/>
  <c r="H1520" i="77" s="1"/>
  <c r="D1227" i="77"/>
  <c r="F1227" i="77" s="1"/>
  <c r="H1227" i="77" s="1"/>
  <c r="D361" i="77"/>
  <c r="F361" i="77" s="1"/>
  <c r="H361" i="77" s="1"/>
  <c r="D947" i="77"/>
  <c r="F947" i="77" s="1"/>
  <c r="H947" i="77" s="1"/>
  <c r="D654" i="77"/>
  <c r="F654" i="77" s="1"/>
  <c r="H654" i="77" s="1"/>
  <c r="D1533" i="77"/>
  <c r="F1533" i="77" s="1"/>
  <c r="H1533" i="77" s="1"/>
  <c r="D1240" i="77"/>
  <c r="F1240" i="77" s="1"/>
  <c r="H1240" i="77" s="1"/>
  <c r="D374" i="77"/>
  <c r="F374" i="77" s="1"/>
  <c r="H374" i="77" s="1"/>
  <c r="D960" i="77"/>
  <c r="F960" i="77" s="1"/>
  <c r="H960" i="77" s="1"/>
  <c r="D667" i="77"/>
  <c r="F667" i="77" s="1"/>
  <c r="H667" i="77" s="1"/>
  <c r="D1546" i="77"/>
  <c r="F1546" i="77" s="1"/>
  <c r="H1546" i="77" s="1"/>
  <c r="D1253" i="77"/>
  <c r="F1253" i="77" s="1"/>
  <c r="H1253" i="77" s="1"/>
  <c r="D387" i="77"/>
  <c r="F387" i="77" s="1"/>
  <c r="H387" i="77" s="1"/>
  <c r="D973" i="77"/>
  <c r="F973" i="77" s="1"/>
  <c r="H973" i="77" s="1"/>
  <c r="D680" i="77"/>
  <c r="F680" i="77" s="1"/>
  <c r="H680" i="77" s="1"/>
  <c r="D1559" i="77"/>
  <c r="F1559" i="77" s="1"/>
  <c r="H1559" i="77" s="1"/>
  <c r="D1266" i="77"/>
  <c r="F1266" i="77" s="1"/>
  <c r="H1266" i="77" s="1"/>
  <c r="D400" i="77"/>
  <c r="F400" i="77" s="1"/>
  <c r="H400" i="77" s="1"/>
  <c r="D986" i="77"/>
  <c r="F986" i="77" s="1"/>
  <c r="H986" i="77" s="1"/>
  <c r="D693" i="77"/>
  <c r="F693" i="77" s="1"/>
  <c r="H693" i="77" s="1"/>
  <c r="D1572" i="77"/>
  <c r="F1572" i="77" s="1"/>
  <c r="H1572" i="77" s="1"/>
  <c r="D1279" i="77"/>
  <c r="F1279" i="77" s="1"/>
  <c r="H1279" i="77" s="1"/>
  <c r="D413" i="77"/>
  <c r="F413" i="77" s="1"/>
  <c r="H413" i="77" s="1"/>
  <c r="D999" i="77"/>
  <c r="F999" i="77" s="1"/>
  <c r="H999" i="77" s="1"/>
  <c r="D706" i="77"/>
  <c r="F706" i="77" s="1"/>
  <c r="H706" i="77" s="1"/>
  <c r="D1585" i="77"/>
  <c r="F1585" i="77" s="1"/>
  <c r="H1585" i="77" s="1"/>
  <c r="D1292" i="77"/>
  <c r="F1292" i="77" s="1"/>
  <c r="H1292" i="77" s="1"/>
  <c r="D426" i="77"/>
  <c r="F426" i="77" s="1"/>
  <c r="H426" i="77" s="1"/>
  <c r="D1012" i="77"/>
  <c r="F1012" i="77" s="1"/>
  <c r="H1012" i="77" s="1"/>
  <c r="D719" i="77"/>
  <c r="F719" i="77" s="1"/>
  <c r="H719" i="77" s="1"/>
  <c r="D1598" i="77"/>
  <c r="F1598" i="77" s="1"/>
  <c r="H1598" i="77" s="1"/>
  <c r="D1305" i="77"/>
  <c r="F1305" i="77" s="1"/>
  <c r="H1305" i="77" s="1"/>
  <c r="D439" i="77"/>
  <c r="F439" i="77" s="1"/>
  <c r="H439" i="77" s="1"/>
  <c r="D1025" i="77"/>
  <c r="F1025" i="77" s="1"/>
  <c r="H1025" i="77" s="1"/>
  <c r="D732" i="77"/>
  <c r="F732" i="77" s="1"/>
  <c r="H732" i="77" s="1"/>
  <c r="D1611" i="77"/>
  <c r="F1611" i="77" s="1"/>
  <c r="H1611" i="77" s="1"/>
  <c r="D1318" i="77"/>
  <c r="F1318" i="77" s="1"/>
  <c r="H1318" i="77" s="1"/>
  <c r="D452" i="77"/>
  <c r="F452" i="77" s="1"/>
  <c r="H452" i="77" s="1"/>
  <c r="D1038" i="77"/>
  <c r="F1038" i="77" s="1"/>
  <c r="H1038" i="77" s="1"/>
  <c r="D745" i="77"/>
  <c r="F745" i="77" s="1"/>
  <c r="H745" i="77" s="1"/>
  <c r="D1624" i="77"/>
  <c r="F1624" i="77" s="1"/>
  <c r="H1624" i="77" s="1"/>
  <c r="D1331" i="77"/>
  <c r="F1331" i="77" s="1"/>
  <c r="H1331" i="77" s="1"/>
  <c r="D465" i="77"/>
  <c r="F465" i="77" s="1"/>
  <c r="H465" i="77" s="1"/>
  <c r="D1051" i="77"/>
  <c r="F1051" i="77" s="1"/>
  <c r="H1051" i="77" s="1"/>
  <c r="D758" i="77"/>
  <c r="F758" i="77" s="1"/>
  <c r="H758" i="77" s="1"/>
  <c r="D1637" i="77"/>
  <c r="F1637" i="77" s="1"/>
  <c r="H1637" i="77" s="1"/>
  <c r="D1344" i="77"/>
  <c r="F1344" i="77" s="1"/>
  <c r="H1344" i="77" s="1"/>
  <c r="D478" i="77"/>
  <c r="F478" i="77" s="1"/>
  <c r="H478" i="77" s="1"/>
  <c r="D1064" i="77"/>
  <c r="F1064" i="77" s="1"/>
  <c r="H1064" i="77" s="1"/>
  <c r="D771" i="77"/>
  <c r="F771" i="77" s="1"/>
  <c r="H771" i="77" s="1"/>
  <c r="D1650" i="77"/>
  <c r="F1650" i="77" s="1"/>
  <c r="H1650" i="77" s="1"/>
  <c r="D1357" i="77"/>
  <c r="F1357" i="77" s="1"/>
  <c r="H1357" i="77" s="1"/>
  <c r="D491" i="77"/>
  <c r="F491" i="77" s="1"/>
  <c r="H491" i="77" s="1"/>
  <c r="D1077" i="77"/>
  <c r="F1077" i="77" s="1"/>
  <c r="H1077" i="77" s="1"/>
  <c r="D784" i="77"/>
  <c r="F784" i="77" s="1"/>
  <c r="H784" i="77" s="1"/>
  <c r="D1663" i="77"/>
  <c r="F1663" i="77" s="1"/>
  <c r="H1663" i="77" s="1"/>
  <c r="D1370" i="77"/>
  <c r="F1370" i="77" s="1"/>
  <c r="H1370" i="77" s="1"/>
  <c r="D504" i="77"/>
  <c r="F504" i="77" s="1"/>
  <c r="H504" i="77" s="1"/>
  <c r="D1090" i="77"/>
  <c r="F1090" i="77" s="1"/>
  <c r="H1090" i="77" s="1"/>
  <c r="D797" i="77"/>
  <c r="F797" i="77" s="1"/>
  <c r="H797" i="77" s="1"/>
  <c r="D1676" i="77"/>
  <c r="F1676" i="77" s="1"/>
  <c r="H1676" i="77" s="1"/>
  <c r="D1383" i="77"/>
  <c r="F1383" i="77" s="1"/>
  <c r="H1383" i="77" s="1"/>
  <c r="D517" i="77"/>
  <c r="F517" i="77" s="1"/>
  <c r="H517" i="77" s="1"/>
  <c r="D1103" i="77"/>
  <c r="F1103" i="77" s="1"/>
  <c r="H1103" i="77" s="1"/>
  <c r="D810" i="77"/>
  <c r="F810" i="77" s="1"/>
  <c r="H810" i="77" s="1"/>
  <c r="D1689" i="77"/>
  <c r="F1689" i="77" s="1"/>
  <c r="H1689" i="77" s="1"/>
  <c r="D1396" i="77"/>
  <c r="F1396" i="77" s="1"/>
  <c r="H1396" i="77" s="1"/>
  <c r="D530" i="77"/>
  <c r="F530" i="77" s="1"/>
  <c r="H530" i="77" s="1"/>
  <c r="D1116" i="77"/>
  <c r="F1116" i="77" s="1"/>
  <c r="H1116" i="77" s="1"/>
  <c r="D823" i="77"/>
  <c r="F823" i="77" s="1"/>
  <c r="H823" i="77" s="1"/>
  <c r="D1702" i="77"/>
  <c r="F1702" i="77" s="1"/>
  <c r="H1702" i="77" s="1"/>
  <c r="D1409" i="77"/>
  <c r="F1409" i="77" s="1"/>
  <c r="H1409" i="77" s="1"/>
  <c r="D543" i="77"/>
  <c r="F543" i="77" s="1"/>
  <c r="H543" i="77" s="1"/>
  <c r="D1129" i="77"/>
  <c r="F1129" i="77" s="1"/>
  <c r="H1129" i="77" s="1"/>
  <c r="D836" i="77"/>
  <c r="F836" i="77" s="1"/>
  <c r="H836" i="77" s="1"/>
  <c r="D1715" i="77"/>
  <c r="F1715" i="77" s="1"/>
  <c r="H1715" i="77" s="1"/>
  <c r="D1422" i="77"/>
  <c r="F1422" i="77" s="1"/>
  <c r="H1422" i="77" s="1"/>
  <c r="D556" i="77"/>
  <c r="F556" i="77" s="1"/>
  <c r="H556" i="77" s="1"/>
  <c r="D1142" i="77"/>
  <c r="F1142" i="77" s="1"/>
  <c r="H1142" i="77" s="1"/>
  <c r="D849" i="77"/>
  <c r="F849" i="77" s="1"/>
  <c r="H849" i="77" s="1"/>
  <c r="D1728" i="77"/>
  <c r="F1728" i="77" s="1"/>
  <c r="H1728" i="77" s="1"/>
  <c r="D1435" i="77"/>
  <c r="F1435" i="77" s="1"/>
  <c r="H1435" i="77" s="1"/>
  <c r="D297" i="77"/>
  <c r="F297" i="77" s="1"/>
  <c r="H297" i="77" s="1"/>
  <c r="D883" i="77"/>
  <c r="F883" i="77" s="1"/>
  <c r="H883" i="77" s="1"/>
  <c r="D590" i="77"/>
  <c r="F590" i="77" s="1"/>
  <c r="H590" i="77" s="1"/>
  <c r="D1469" i="77"/>
  <c r="F1469" i="77" s="1"/>
  <c r="H1469" i="77" s="1"/>
  <c r="D1176" i="77"/>
  <c r="F1176" i="77" s="1"/>
  <c r="H1176" i="77" s="1"/>
  <c r="D310" i="77"/>
  <c r="F310" i="77" s="1"/>
  <c r="H310" i="77" s="1"/>
  <c r="D896" i="77"/>
  <c r="F896" i="77" s="1"/>
  <c r="H896" i="77" s="1"/>
  <c r="D603" i="77"/>
  <c r="F603" i="77" s="1"/>
  <c r="H603" i="77" s="1"/>
  <c r="D1482" i="77"/>
  <c r="F1482" i="77" s="1"/>
  <c r="H1482" i="77" s="1"/>
  <c r="D1189" i="77"/>
  <c r="F1189" i="77" s="1"/>
  <c r="H1189" i="77" s="1"/>
  <c r="D323" i="77"/>
  <c r="F323" i="77" s="1"/>
  <c r="H323" i="77" s="1"/>
  <c r="D909" i="77"/>
  <c r="F909" i="77" s="1"/>
  <c r="H909" i="77" s="1"/>
  <c r="D616" i="77"/>
  <c r="F616" i="77" s="1"/>
  <c r="H616" i="77" s="1"/>
  <c r="D1495" i="77"/>
  <c r="F1495" i="77" s="1"/>
  <c r="H1495" i="77" s="1"/>
  <c r="D1202" i="77"/>
  <c r="F1202" i="77" s="1"/>
  <c r="H1202" i="77" s="1"/>
  <c r="D336" i="77"/>
  <c r="F336" i="77" s="1"/>
  <c r="H336" i="77" s="1"/>
  <c r="D922" i="77"/>
  <c r="F922" i="77" s="1"/>
  <c r="H922" i="77" s="1"/>
  <c r="D629" i="77"/>
  <c r="F629" i="77" s="1"/>
  <c r="H629" i="77" s="1"/>
  <c r="D1508" i="77"/>
  <c r="F1508" i="77" s="1"/>
  <c r="H1508" i="77" s="1"/>
  <c r="D1215" i="77"/>
  <c r="F1215" i="77" s="1"/>
  <c r="H1215" i="77" s="1"/>
  <c r="D349" i="77"/>
  <c r="F349" i="77" s="1"/>
  <c r="H349" i="77" s="1"/>
  <c r="D935" i="77"/>
  <c r="F935" i="77" s="1"/>
  <c r="H935" i="77" s="1"/>
  <c r="D642" i="77"/>
  <c r="F642" i="77" s="1"/>
  <c r="H642" i="77" s="1"/>
  <c r="D1521" i="77"/>
  <c r="F1521" i="77" s="1"/>
  <c r="H1521" i="77" s="1"/>
  <c r="D1228" i="77"/>
  <c r="F1228" i="77" s="1"/>
  <c r="H1228" i="77" s="1"/>
  <c r="D362" i="77"/>
  <c r="F362" i="77" s="1"/>
  <c r="H362" i="77" s="1"/>
  <c r="D948" i="77"/>
  <c r="F948" i="77" s="1"/>
  <c r="H948" i="77" s="1"/>
  <c r="D655" i="77"/>
  <c r="F655" i="77" s="1"/>
  <c r="H655" i="77" s="1"/>
  <c r="D1534" i="77"/>
  <c r="F1534" i="77" s="1"/>
  <c r="H1534" i="77" s="1"/>
  <c r="D1241" i="77"/>
  <c r="F1241" i="77" s="1"/>
  <c r="H1241" i="77" s="1"/>
  <c r="D375" i="77"/>
  <c r="F375" i="77" s="1"/>
  <c r="H375" i="77" s="1"/>
  <c r="D961" i="77"/>
  <c r="F961" i="77" s="1"/>
  <c r="H961" i="77" s="1"/>
  <c r="D668" i="77"/>
  <c r="F668" i="77" s="1"/>
  <c r="H668" i="77" s="1"/>
  <c r="D1547" i="77"/>
  <c r="F1547" i="77" s="1"/>
  <c r="H1547" i="77" s="1"/>
  <c r="D1254" i="77"/>
  <c r="F1254" i="77" s="1"/>
  <c r="H1254" i="77" s="1"/>
  <c r="D388" i="77"/>
  <c r="F388" i="77" s="1"/>
  <c r="H388" i="77" s="1"/>
  <c r="D974" i="77"/>
  <c r="F974" i="77" s="1"/>
  <c r="H974" i="77" s="1"/>
  <c r="D681" i="77"/>
  <c r="F681" i="77" s="1"/>
  <c r="H681" i="77" s="1"/>
  <c r="D1560" i="77"/>
  <c r="F1560" i="77" s="1"/>
  <c r="H1560" i="77" s="1"/>
  <c r="D1267" i="77"/>
  <c r="F1267" i="77" s="1"/>
  <c r="H1267" i="77" s="1"/>
  <c r="D401" i="77"/>
  <c r="F401" i="77" s="1"/>
  <c r="H401" i="77" s="1"/>
  <c r="D987" i="77"/>
  <c r="F987" i="77" s="1"/>
  <c r="H987" i="77" s="1"/>
  <c r="D694" i="77"/>
  <c r="F694" i="77" s="1"/>
  <c r="H694" i="77" s="1"/>
  <c r="D1573" i="77"/>
  <c r="F1573" i="77" s="1"/>
  <c r="H1573" i="77" s="1"/>
  <c r="D1280" i="77"/>
  <c r="F1280" i="77" s="1"/>
  <c r="H1280" i="77" s="1"/>
  <c r="D414" i="77"/>
  <c r="F414" i="77" s="1"/>
  <c r="H414" i="77" s="1"/>
  <c r="D1000" i="77"/>
  <c r="F1000" i="77" s="1"/>
  <c r="H1000" i="77" s="1"/>
  <c r="D707" i="77"/>
  <c r="F707" i="77" s="1"/>
  <c r="H707" i="77" s="1"/>
  <c r="D1586" i="77"/>
  <c r="F1586" i="77" s="1"/>
  <c r="H1586" i="77" s="1"/>
  <c r="D1293" i="77"/>
  <c r="F1293" i="77" s="1"/>
  <c r="H1293" i="77" s="1"/>
  <c r="D427" i="77"/>
  <c r="F427" i="77" s="1"/>
  <c r="H427" i="77" s="1"/>
  <c r="D1013" i="77"/>
  <c r="F1013" i="77" s="1"/>
  <c r="H1013" i="77" s="1"/>
  <c r="D720" i="77"/>
  <c r="F720" i="77" s="1"/>
  <c r="H720" i="77" s="1"/>
  <c r="D1599" i="77"/>
  <c r="F1599" i="77" s="1"/>
  <c r="H1599" i="77" s="1"/>
  <c r="D1306" i="77"/>
  <c r="F1306" i="77" s="1"/>
  <c r="H1306" i="77" s="1"/>
  <c r="D440" i="77"/>
  <c r="F440" i="77" s="1"/>
  <c r="H440" i="77" s="1"/>
  <c r="D1026" i="77"/>
  <c r="F1026" i="77" s="1"/>
  <c r="H1026" i="77" s="1"/>
  <c r="D733" i="77"/>
  <c r="F733" i="77" s="1"/>
  <c r="H733" i="77" s="1"/>
  <c r="D1612" i="77"/>
  <c r="F1612" i="77" s="1"/>
  <c r="H1612" i="77" s="1"/>
  <c r="D1319" i="77"/>
  <c r="F1319" i="77" s="1"/>
  <c r="H1319" i="77" s="1"/>
  <c r="D453" i="77"/>
  <c r="F453" i="77" s="1"/>
  <c r="H453" i="77" s="1"/>
  <c r="D1039" i="77"/>
  <c r="F1039" i="77" s="1"/>
  <c r="H1039" i="77" s="1"/>
  <c r="D746" i="77"/>
  <c r="F746" i="77" s="1"/>
  <c r="H746" i="77" s="1"/>
  <c r="D1625" i="77"/>
  <c r="F1625" i="77" s="1"/>
  <c r="H1625" i="77" s="1"/>
  <c r="D1332" i="77"/>
  <c r="F1332" i="77" s="1"/>
  <c r="H1332" i="77" s="1"/>
  <c r="D466" i="77"/>
  <c r="F466" i="77" s="1"/>
  <c r="H466" i="77" s="1"/>
  <c r="D1052" i="77"/>
  <c r="F1052" i="77" s="1"/>
  <c r="H1052" i="77" s="1"/>
  <c r="D759" i="77"/>
  <c r="F759" i="77" s="1"/>
  <c r="H759" i="77" s="1"/>
  <c r="D1638" i="77"/>
  <c r="F1638" i="77" s="1"/>
  <c r="H1638" i="77" s="1"/>
  <c r="D1345" i="77"/>
  <c r="F1345" i="77" s="1"/>
  <c r="H1345" i="77" s="1"/>
  <c r="D479" i="77"/>
  <c r="F479" i="77" s="1"/>
  <c r="H479" i="77" s="1"/>
  <c r="D1065" i="77"/>
  <c r="F1065" i="77" s="1"/>
  <c r="H1065" i="77" s="1"/>
  <c r="D772" i="77"/>
  <c r="F772" i="77" s="1"/>
  <c r="H772" i="77" s="1"/>
  <c r="D1651" i="77"/>
  <c r="F1651" i="77" s="1"/>
  <c r="H1651" i="77" s="1"/>
  <c r="D1358" i="77"/>
  <c r="F1358" i="77" s="1"/>
  <c r="H1358" i="77" s="1"/>
  <c r="D492" i="77"/>
  <c r="F492" i="77" s="1"/>
  <c r="H492" i="77" s="1"/>
  <c r="D1078" i="77"/>
  <c r="F1078" i="77" s="1"/>
  <c r="H1078" i="77" s="1"/>
  <c r="D785" i="77"/>
  <c r="F785" i="77" s="1"/>
  <c r="H785" i="77" s="1"/>
  <c r="D1664" i="77"/>
  <c r="F1664" i="77" s="1"/>
  <c r="H1664" i="77" s="1"/>
  <c r="D1371" i="77"/>
  <c r="F1371" i="77" s="1"/>
  <c r="H1371" i="77" s="1"/>
  <c r="D505" i="77"/>
  <c r="F505" i="77" s="1"/>
  <c r="H505" i="77" s="1"/>
  <c r="D1091" i="77"/>
  <c r="F1091" i="77" s="1"/>
  <c r="H1091" i="77" s="1"/>
  <c r="D798" i="77"/>
  <c r="F798" i="77" s="1"/>
  <c r="H798" i="77" s="1"/>
  <c r="D1677" i="77"/>
  <c r="F1677" i="77" s="1"/>
  <c r="H1677" i="77" s="1"/>
  <c r="D1384" i="77"/>
  <c r="F1384" i="77" s="1"/>
  <c r="H1384" i="77" s="1"/>
  <c r="D518" i="77"/>
  <c r="F518" i="77" s="1"/>
  <c r="H518" i="77" s="1"/>
  <c r="D1104" i="77"/>
  <c r="F1104" i="77" s="1"/>
  <c r="H1104" i="77" s="1"/>
  <c r="D811" i="77"/>
  <c r="F811" i="77" s="1"/>
  <c r="H811" i="77" s="1"/>
  <c r="D1690" i="77"/>
  <c r="F1690" i="77" s="1"/>
  <c r="H1690" i="77" s="1"/>
  <c r="D1397" i="77"/>
  <c r="F1397" i="77" s="1"/>
  <c r="H1397" i="77" s="1"/>
  <c r="D531" i="77"/>
  <c r="F531" i="77" s="1"/>
  <c r="H531" i="77" s="1"/>
  <c r="D1117" i="77"/>
  <c r="F1117" i="77" s="1"/>
  <c r="H1117" i="77" s="1"/>
  <c r="D824" i="77"/>
  <c r="F824" i="77" s="1"/>
  <c r="H824" i="77" s="1"/>
  <c r="D1703" i="77"/>
  <c r="F1703" i="77" s="1"/>
  <c r="H1703" i="77" s="1"/>
  <c r="D1410" i="77"/>
  <c r="F1410" i="77" s="1"/>
  <c r="H1410" i="77" s="1"/>
  <c r="D544" i="77"/>
  <c r="F544" i="77" s="1"/>
  <c r="H544" i="77" s="1"/>
  <c r="D1130" i="77"/>
  <c r="F1130" i="77" s="1"/>
  <c r="H1130" i="77" s="1"/>
  <c r="D837" i="77"/>
  <c r="F837" i="77" s="1"/>
  <c r="H837" i="77" s="1"/>
  <c r="D1716" i="77"/>
  <c r="F1716" i="77" s="1"/>
  <c r="H1716" i="77" s="1"/>
  <c r="D1423" i="77"/>
  <c r="F1423" i="77" s="1"/>
  <c r="H1423" i="77" s="1"/>
  <c r="D557" i="77"/>
  <c r="F557" i="77" s="1"/>
  <c r="H557" i="77" s="1"/>
  <c r="D1143" i="77"/>
  <c r="F1143" i="77" s="1"/>
  <c r="H1143" i="77" s="1"/>
  <c r="D850" i="77"/>
  <c r="F850" i="77" s="1"/>
  <c r="H850" i="77" s="1"/>
  <c r="D1729" i="77"/>
  <c r="F1729" i="77" s="1"/>
  <c r="H1729" i="77" s="1"/>
  <c r="D1436" i="77"/>
  <c r="F1436" i="77" s="1"/>
  <c r="H1436" i="77" s="1"/>
  <c r="D298" i="77"/>
  <c r="F298" i="77" s="1"/>
  <c r="H298" i="77" s="1"/>
  <c r="D884" i="77"/>
  <c r="F884" i="77" s="1"/>
  <c r="H884" i="77" s="1"/>
  <c r="D591" i="77"/>
  <c r="F591" i="77" s="1"/>
  <c r="H591" i="77" s="1"/>
  <c r="D1470" i="77"/>
  <c r="F1470" i="77" s="1"/>
  <c r="H1470" i="77" s="1"/>
  <c r="D1177" i="77"/>
  <c r="F1177" i="77" s="1"/>
  <c r="H1177" i="77" s="1"/>
  <c r="D311" i="77"/>
  <c r="F311" i="77" s="1"/>
  <c r="H311" i="77" s="1"/>
  <c r="D897" i="77"/>
  <c r="F897" i="77" s="1"/>
  <c r="H897" i="77" s="1"/>
  <c r="D604" i="77"/>
  <c r="F604" i="77" s="1"/>
  <c r="H604" i="77" s="1"/>
  <c r="D1483" i="77"/>
  <c r="F1483" i="77" s="1"/>
  <c r="H1483" i="77" s="1"/>
  <c r="D1190" i="77"/>
  <c r="F1190" i="77" s="1"/>
  <c r="H1190" i="77" s="1"/>
  <c r="D324" i="77"/>
  <c r="F324" i="77" s="1"/>
  <c r="H324" i="77" s="1"/>
  <c r="D910" i="77"/>
  <c r="F910" i="77" s="1"/>
  <c r="H910" i="77" s="1"/>
  <c r="D617" i="77"/>
  <c r="F617" i="77" s="1"/>
  <c r="H617" i="77" s="1"/>
  <c r="D1496" i="77"/>
  <c r="F1496" i="77" s="1"/>
  <c r="H1496" i="77" s="1"/>
  <c r="D1203" i="77"/>
  <c r="F1203" i="77" s="1"/>
  <c r="H1203" i="77" s="1"/>
  <c r="D337" i="77"/>
  <c r="F337" i="77" s="1"/>
  <c r="H337" i="77" s="1"/>
  <c r="D923" i="77"/>
  <c r="F923" i="77" s="1"/>
  <c r="H923" i="77" s="1"/>
  <c r="D630" i="77"/>
  <c r="F630" i="77" s="1"/>
  <c r="H630" i="77" s="1"/>
  <c r="D1509" i="77"/>
  <c r="F1509" i="77" s="1"/>
  <c r="H1509" i="77" s="1"/>
  <c r="D1216" i="77"/>
  <c r="F1216" i="77" s="1"/>
  <c r="H1216" i="77" s="1"/>
  <c r="D350" i="77"/>
  <c r="F350" i="77" s="1"/>
  <c r="H350" i="77" s="1"/>
  <c r="D936" i="77"/>
  <c r="F936" i="77" s="1"/>
  <c r="H936" i="77" s="1"/>
  <c r="D643" i="77"/>
  <c r="F643" i="77" s="1"/>
  <c r="H643" i="77" s="1"/>
  <c r="D1522" i="77"/>
  <c r="F1522" i="77" s="1"/>
  <c r="H1522" i="77" s="1"/>
  <c r="D1229" i="77"/>
  <c r="F1229" i="77" s="1"/>
  <c r="H1229" i="77" s="1"/>
  <c r="D363" i="77"/>
  <c r="F363" i="77" s="1"/>
  <c r="H363" i="77" s="1"/>
  <c r="D949" i="77"/>
  <c r="F949" i="77" s="1"/>
  <c r="H949" i="77" s="1"/>
  <c r="D656" i="77"/>
  <c r="F656" i="77" s="1"/>
  <c r="H656" i="77" s="1"/>
  <c r="D1535" i="77"/>
  <c r="F1535" i="77" s="1"/>
  <c r="H1535" i="77" s="1"/>
  <c r="D1242" i="77"/>
  <c r="F1242" i="77" s="1"/>
  <c r="H1242" i="77" s="1"/>
  <c r="D376" i="77"/>
  <c r="F376" i="77" s="1"/>
  <c r="H376" i="77" s="1"/>
  <c r="D962" i="77"/>
  <c r="F962" i="77" s="1"/>
  <c r="H962" i="77" s="1"/>
  <c r="D669" i="77"/>
  <c r="F669" i="77" s="1"/>
  <c r="H669" i="77" s="1"/>
  <c r="D1548" i="77"/>
  <c r="F1548" i="77" s="1"/>
  <c r="H1548" i="77" s="1"/>
  <c r="D1255" i="77"/>
  <c r="F1255" i="77" s="1"/>
  <c r="H1255" i="77" s="1"/>
  <c r="D389" i="77"/>
  <c r="F389" i="77" s="1"/>
  <c r="H389" i="77" s="1"/>
  <c r="D975" i="77"/>
  <c r="F975" i="77" s="1"/>
  <c r="H975" i="77" s="1"/>
  <c r="D682" i="77"/>
  <c r="F682" i="77" s="1"/>
  <c r="H682" i="77" s="1"/>
  <c r="D1561" i="77"/>
  <c r="F1561" i="77" s="1"/>
  <c r="H1561" i="77" s="1"/>
  <c r="D1268" i="77"/>
  <c r="F1268" i="77" s="1"/>
  <c r="H1268" i="77" s="1"/>
  <c r="D402" i="77"/>
  <c r="F402" i="77" s="1"/>
  <c r="H402" i="77" s="1"/>
  <c r="D988" i="77"/>
  <c r="F988" i="77" s="1"/>
  <c r="H988" i="77" s="1"/>
  <c r="D695" i="77"/>
  <c r="F695" i="77" s="1"/>
  <c r="H695" i="77" s="1"/>
  <c r="D1574" i="77"/>
  <c r="F1574" i="77" s="1"/>
  <c r="H1574" i="77" s="1"/>
  <c r="D1281" i="77"/>
  <c r="F1281" i="77" s="1"/>
  <c r="H1281" i="77" s="1"/>
  <c r="D415" i="77"/>
  <c r="F415" i="77" s="1"/>
  <c r="H415" i="77" s="1"/>
  <c r="D1001" i="77"/>
  <c r="F1001" i="77" s="1"/>
  <c r="H1001" i="77" s="1"/>
  <c r="D708" i="77"/>
  <c r="F708" i="77" s="1"/>
  <c r="H708" i="77" s="1"/>
  <c r="D1587" i="77"/>
  <c r="F1587" i="77" s="1"/>
  <c r="H1587" i="77" s="1"/>
  <c r="D1294" i="77"/>
  <c r="F1294" i="77" s="1"/>
  <c r="H1294" i="77" s="1"/>
  <c r="D428" i="77"/>
  <c r="F428" i="77" s="1"/>
  <c r="H428" i="77" s="1"/>
  <c r="D1014" i="77"/>
  <c r="F1014" i="77" s="1"/>
  <c r="H1014" i="77" s="1"/>
  <c r="D721" i="77"/>
  <c r="F721" i="77" s="1"/>
  <c r="H721" i="77" s="1"/>
  <c r="D1600" i="77"/>
  <c r="F1600" i="77" s="1"/>
  <c r="H1600" i="77" s="1"/>
  <c r="D1307" i="77"/>
  <c r="F1307" i="77" s="1"/>
  <c r="H1307" i="77" s="1"/>
  <c r="D441" i="77"/>
  <c r="F441" i="77" s="1"/>
  <c r="H441" i="77" s="1"/>
  <c r="D1027" i="77"/>
  <c r="F1027" i="77" s="1"/>
  <c r="H1027" i="77" s="1"/>
  <c r="D734" i="77"/>
  <c r="F734" i="77" s="1"/>
  <c r="H734" i="77" s="1"/>
  <c r="D1613" i="77"/>
  <c r="F1613" i="77" s="1"/>
  <c r="H1613" i="77" s="1"/>
  <c r="D1320" i="77"/>
  <c r="F1320" i="77" s="1"/>
  <c r="H1320" i="77" s="1"/>
  <c r="D454" i="77"/>
  <c r="F454" i="77" s="1"/>
  <c r="H454" i="77" s="1"/>
  <c r="D1040" i="77"/>
  <c r="F1040" i="77" s="1"/>
  <c r="H1040" i="77" s="1"/>
  <c r="D747" i="77"/>
  <c r="F747" i="77" s="1"/>
  <c r="H747" i="77" s="1"/>
  <c r="D1626" i="77"/>
  <c r="F1626" i="77" s="1"/>
  <c r="H1626" i="77" s="1"/>
  <c r="D1333" i="77"/>
  <c r="F1333" i="77" s="1"/>
  <c r="H1333" i="77" s="1"/>
  <c r="D467" i="77"/>
  <c r="F467" i="77" s="1"/>
  <c r="H467" i="77" s="1"/>
  <c r="D1053" i="77"/>
  <c r="F1053" i="77" s="1"/>
  <c r="H1053" i="77" s="1"/>
  <c r="D760" i="77"/>
  <c r="F760" i="77" s="1"/>
  <c r="H760" i="77" s="1"/>
  <c r="D1639" i="77"/>
  <c r="F1639" i="77" s="1"/>
  <c r="H1639" i="77" s="1"/>
  <c r="D1346" i="77"/>
  <c r="F1346" i="77" s="1"/>
  <c r="H1346" i="77" s="1"/>
  <c r="D480" i="77"/>
  <c r="F480" i="77" s="1"/>
  <c r="H480" i="77" s="1"/>
  <c r="D1066" i="77"/>
  <c r="F1066" i="77" s="1"/>
  <c r="H1066" i="77" s="1"/>
  <c r="D773" i="77"/>
  <c r="F773" i="77" s="1"/>
  <c r="H773" i="77" s="1"/>
  <c r="D1652" i="77"/>
  <c r="F1652" i="77" s="1"/>
  <c r="H1652" i="77" s="1"/>
  <c r="D1359" i="77"/>
  <c r="F1359" i="77" s="1"/>
  <c r="H1359" i="77" s="1"/>
  <c r="D493" i="77"/>
  <c r="F493" i="77" s="1"/>
  <c r="H493" i="77" s="1"/>
  <c r="D1079" i="77"/>
  <c r="F1079" i="77" s="1"/>
  <c r="H1079" i="77" s="1"/>
  <c r="D786" i="77"/>
  <c r="F786" i="77" s="1"/>
  <c r="H786" i="77" s="1"/>
  <c r="D1665" i="77"/>
  <c r="F1665" i="77" s="1"/>
  <c r="H1665" i="77" s="1"/>
  <c r="D1372" i="77"/>
  <c r="F1372" i="77" s="1"/>
  <c r="H1372" i="77" s="1"/>
  <c r="D506" i="77"/>
  <c r="F506" i="77" s="1"/>
  <c r="H506" i="77" s="1"/>
  <c r="D1092" i="77"/>
  <c r="F1092" i="77" s="1"/>
  <c r="H1092" i="77" s="1"/>
  <c r="D799" i="77"/>
  <c r="F799" i="77" s="1"/>
  <c r="H799" i="77" s="1"/>
  <c r="D1678" i="77"/>
  <c r="F1678" i="77" s="1"/>
  <c r="H1678" i="77" s="1"/>
  <c r="D1385" i="77"/>
  <c r="F1385" i="77" s="1"/>
  <c r="H1385" i="77" s="1"/>
  <c r="D519" i="77"/>
  <c r="F519" i="77" s="1"/>
  <c r="H519" i="77" s="1"/>
  <c r="D1105" i="77"/>
  <c r="F1105" i="77" s="1"/>
  <c r="H1105" i="77" s="1"/>
  <c r="D812" i="77"/>
  <c r="F812" i="77" s="1"/>
  <c r="H812" i="77" s="1"/>
  <c r="D1691" i="77"/>
  <c r="F1691" i="77" s="1"/>
  <c r="H1691" i="77" s="1"/>
  <c r="D1398" i="77"/>
  <c r="F1398" i="77" s="1"/>
  <c r="H1398" i="77" s="1"/>
  <c r="D532" i="77"/>
  <c r="F532" i="77" s="1"/>
  <c r="H532" i="77" s="1"/>
  <c r="D1118" i="77"/>
  <c r="F1118" i="77" s="1"/>
  <c r="H1118" i="77" s="1"/>
  <c r="D825" i="77"/>
  <c r="F825" i="77" s="1"/>
  <c r="H825" i="77" s="1"/>
  <c r="D1704" i="77"/>
  <c r="F1704" i="77" s="1"/>
  <c r="H1704" i="77" s="1"/>
  <c r="D1411" i="77"/>
  <c r="F1411" i="77" s="1"/>
  <c r="H1411" i="77" s="1"/>
  <c r="D545" i="77"/>
  <c r="F545" i="77" s="1"/>
  <c r="H545" i="77" s="1"/>
  <c r="D1131" i="77"/>
  <c r="F1131" i="77" s="1"/>
  <c r="H1131" i="77" s="1"/>
  <c r="D838" i="77"/>
  <c r="F838" i="77" s="1"/>
  <c r="H838" i="77" s="1"/>
  <c r="D1717" i="77"/>
  <c r="F1717" i="77" s="1"/>
  <c r="H1717" i="77" s="1"/>
  <c r="D1424" i="77"/>
  <c r="F1424" i="77" s="1"/>
  <c r="H1424" i="77" s="1"/>
  <c r="D558" i="77"/>
  <c r="F558" i="77" s="1"/>
  <c r="H558" i="77" s="1"/>
  <c r="D1144" i="77"/>
  <c r="F1144" i="77" s="1"/>
  <c r="H1144" i="77" s="1"/>
  <c r="D851" i="77"/>
  <c r="F851" i="77" s="1"/>
  <c r="H851" i="77" s="1"/>
  <c r="D1730" i="77"/>
  <c r="F1730" i="77" s="1"/>
  <c r="H1730" i="77" s="1"/>
  <c r="D1437" i="77"/>
  <c r="F1437" i="77" s="1"/>
  <c r="H1437" i="77" s="1"/>
  <c r="D299" i="77"/>
  <c r="F299" i="77" s="1"/>
  <c r="H299" i="77" s="1"/>
  <c r="D885" i="77"/>
  <c r="F885" i="77" s="1"/>
  <c r="H885" i="77" s="1"/>
  <c r="D592" i="77"/>
  <c r="F592" i="77" s="1"/>
  <c r="H592" i="77" s="1"/>
  <c r="D1471" i="77"/>
  <c r="F1471" i="77" s="1"/>
  <c r="H1471" i="77" s="1"/>
  <c r="D1178" i="77"/>
  <c r="F1178" i="77" s="1"/>
  <c r="H1178" i="77" s="1"/>
  <c r="D312" i="77"/>
  <c r="F312" i="77" s="1"/>
  <c r="H312" i="77" s="1"/>
  <c r="D898" i="77"/>
  <c r="F898" i="77" s="1"/>
  <c r="H898" i="77" s="1"/>
  <c r="D605" i="77"/>
  <c r="F605" i="77" s="1"/>
  <c r="H605" i="77" s="1"/>
  <c r="D1484" i="77"/>
  <c r="F1484" i="77" s="1"/>
  <c r="H1484" i="77" s="1"/>
  <c r="D1191" i="77"/>
  <c r="F1191" i="77" s="1"/>
  <c r="H1191" i="77" s="1"/>
  <c r="D325" i="77"/>
  <c r="F325" i="77" s="1"/>
  <c r="H325" i="77" s="1"/>
  <c r="D911" i="77"/>
  <c r="F911" i="77" s="1"/>
  <c r="H911" i="77" s="1"/>
  <c r="D618" i="77"/>
  <c r="F618" i="77" s="1"/>
  <c r="H618" i="77" s="1"/>
  <c r="D1497" i="77"/>
  <c r="F1497" i="77" s="1"/>
  <c r="H1497" i="77" s="1"/>
  <c r="D1204" i="77"/>
  <c r="F1204" i="77" s="1"/>
  <c r="H1204" i="77" s="1"/>
  <c r="D338" i="77"/>
  <c r="F338" i="77" s="1"/>
  <c r="H338" i="77" s="1"/>
  <c r="D924" i="77"/>
  <c r="F924" i="77" s="1"/>
  <c r="H924" i="77" s="1"/>
  <c r="D631" i="77"/>
  <c r="F631" i="77" s="1"/>
  <c r="H631" i="77" s="1"/>
  <c r="D1510" i="77"/>
  <c r="F1510" i="77" s="1"/>
  <c r="H1510" i="77" s="1"/>
  <c r="D1217" i="77"/>
  <c r="F1217" i="77" s="1"/>
  <c r="H1217" i="77" s="1"/>
  <c r="D351" i="77"/>
  <c r="F351" i="77" s="1"/>
  <c r="H351" i="77" s="1"/>
  <c r="D937" i="77"/>
  <c r="F937" i="77" s="1"/>
  <c r="H937" i="77" s="1"/>
  <c r="D644" i="77"/>
  <c r="F644" i="77" s="1"/>
  <c r="H644" i="77" s="1"/>
  <c r="D1523" i="77"/>
  <c r="F1523" i="77" s="1"/>
  <c r="H1523" i="77" s="1"/>
  <c r="D1230" i="77"/>
  <c r="F1230" i="77" s="1"/>
  <c r="H1230" i="77" s="1"/>
  <c r="D364" i="77"/>
  <c r="F364" i="77" s="1"/>
  <c r="H364" i="77" s="1"/>
  <c r="D950" i="77"/>
  <c r="F950" i="77" s="1"/>
  <c r="H950" i="77" s="1"/>
  <c r="D657" i="77"/>
  <c r="F657" i="77" s="1"/>
  <c r="H657" i="77" s="1"/>
  <c r="D1536" i="77"/>
  <c r="F1536" i="77" s="1"/>
  <c r="H1536" i="77" s="1"/>
  <c r="D1243" i="77"/>
  <c r="F1243" i="77" s="1"/>
  <c r="H1243" i="77" s="1"/>
  <c r="D377" i="77"/>
  <c r="F377" i="77" s="1"/>
  <c r="H377" i="77" s="1"/>
  <c r="D963" i="77"/>
  <c r="F963" i="77" s="1"/>
  <c r="H963" i="77" s="1"/>
  <c r="D670" i="77"/>
  <c r="F670" i="77" s="1"/>
  <c r="H670" i="77" s="1"/>
  <c r="D1549" i="77"/>
  <c r="F1549" i="77" s="1"/>
  <c r="H1549" i="77" s="1"/>
  <c r="D1256" i="77"/>
  <c r="F1256" i="77" s="1"/>
  <c r="H1256" i="77" s="1"/>
  <c r="D390" i="77"/>
  <c r="F390" i="77" s="1"/>
  <c r="H390" i="77" s="1"/>
  <c r="D976" i="77"/>
  <c r="F976" i="77" s="1"/>
  <c r="H976" i="77" s="1"/>
  <c r="D683" i="77"/>
  <c r="F683" i="77" s="1"/>
  <c r="H683" i="77" s="1"/>
  <c r="D1562" i="77"/>
  <c r="F1562" i="77" s="1"/>
  <c r="H1562" i="77" s="1"/>
  <c r="D1269" i="77"/>
  <c r="F1269" i="77" s="1"/>
  <c r="H1269" i="77" s="1"/>
  <c r="D403" i="77"/>
  <c r="F403" i="77" s="1"/>
  <c r="H403" i="77" s="1"/>
  <c r="D989" i="77"/>
  <c r="F989" i="77" s="1"/>
  <c r="H989" i="77" s="1"/>
  <c r="D696" i="77"/>
  <c r="F696" i="77" s="1"/>
  <c r="H696" i="77" s="1"/>
  <c r="D1575" i="77"/>
  <c r="F1575" i="77" s="1"/>
  <c r="H1575" i="77" s="1"/>
  <c r="D1282" i="77"/>
  <c r="F1282" i="77" s="1"/>
  <c r="H1282" i="77" s="1"/>
  <c r="D416" i="77"/>
  <c r="F416" i="77" s="1"/>
  <c r="H416" i="77" s="1"/>
  <c r="D1002" i="77"/>
  <c r="F1002" i="77" s="1"/>
  <c r="H1002" i="77" s="1"/>
  <c r="D709" i="77"/>
  <c r="F709" i="77" s="1"/>
  <c r="H709" i="77" s="1"/>
  <c r="D1588" i="77"/>
  <c r="F1588" i="77" s="1"/>
  <c r="H1588" i="77" s="1"/>
  <c r="D1295" i="77"/>
  <c r="F1295" i="77" s="1"/>
  <c r="H1295" i="77" s="1"/>
  <c r="D429" i="77"/>
  <c r="F429" i="77" s="1"/>
  <c r="H429" i="77" s="1"/>
  <c r="D1015" i="77"/>
  <c r="F1015" i="77" s="1"/>
  <c r="H1015" i="77" s="1"/>
  <c r="D722" i="77"/>
  <c r="F722" i="77" s="1"/>
  <c r="H722" i="77" s="1"/>
  <c r="D1601" i="77"/>
  <c r="F1601" i="77" s="1"/>
  <c r="H1601" i="77" s="1"/>
  <c r="D1308" i="77"/>
  <c r="F1308" i="77" s="1"/>
  <c r="H1308" i="77" s="1"/>
  <c r="D442" i="77"/>
  <c r="F442" i="77" s="1"/>
  <c r="H442" i="77" s="1"/>
  <c r="D1028" i="77"/>
  <c r="F1028" i="77" s="1"/>
  <c r="H1028" i="77" s="1"/>
  <c r="D735" i="77"/>
  <c r="F735" i="77" s="1"/>
  <c r="H735" i="77" s="1"/>
  <c r="D1614" i="77"/>
  <c r="F1614" i="77" s="1"/>
  <c r="H1614" i="77" s="1"/>
  <c r="D1321" i="77"/>
  <c r="F1321" i="77" s="1"/>
  <c r="H1321" i="77" s="1"/>
  <c r="D455" i="77"/>
  <c r="F455" i="77" s="1"/>
  <c r="H455" i="77" s="1"/>
  <c r="D1041" i="77"/>
  <c r="F1041" i="77" s="1"/>
  <c r="H1041" i="77" s="1"/>
  <c r="D748" i="77"/>
  <c r="F748" i="77" s="1"/>
  <c r="H748" i="77" s="1"/>
  <c r="D1627" i="77"/>
  <c r="F1627" i="77" s="1"/>
  <c r="H1627" i="77" s="1"/>
  <c r="D1334" i="77"/>
  <c r="F1334" i="77" s="1"/>
  <c r="H1334" i="77" s="1"/>
  <c r="D468" i="77"/>
  <c r="F468" i="77" s="1"/>
  <c r="H468" i="77" s="1"/>
  <c r="D1054" i="77"/>
  <c r="F1054" i="77" s="1"/>
  <c r="H1054" i="77" s="1"/>
  <c r="D761" i="77"/>
  <c r="F761" i="77" s="1"/>
  <c r="H761" i="77" s="1"/>
  <c r="D1640" i="77"/>
  <c r="F1640" i="77" s="1"/>
  <c r="H1640" i="77" s="1"/>
  <c r="D1347" i="77"/>
  <c r="F1347" i="77" s="1"/>
  <c r="H1347" i="77" s="1"/>
  <c r="D481" i="77"/>
  <c r="F481" i="77" s="1"/>
  <c r="H481" i="77" s="1"/>
  <c r="D1067" i="77"/>
  <c r="F1067" i="77" s="1"/>
  <c r="H1067" i="77" s="1"/>
  <c r="D774" i="77"/>
  <c r="F774" i="77" s="1"/>
  <c r="H774" i="77" s="1"/>
  <c r="D1653" i="77"/>
  <c r="F1653" i="77" s="1"/>
  <c r="H1653" i="77" s="1"/>
  <c r="D1360" i="77"/>
  <c r="F1360" i="77" s="1"/>
  <c r="H1360" i="77" s="1"/>
  <c r="D494" i="77"/>
  <c r="F494" i="77" s="1"/>
  <c r="H494" i="77" s="1"/>
  <c r="D1080" i="77"/>
  <c r="F1080" i="77" s="1"/>
  <c r="H1080" i="77" s="1"/>
  <c r="D787" i="77"/>
  <c r="F787" i="77" s="1"/>
  <c r="H787" i="77" s="1"/>
  <c r="D1666" i="77"/>
  <c r="F1666" i="77" s="1"/>
  <c r="H1666" i="77" s="1"/>
  <c r="D1373" i="77"/>
  <c r="F1373" i="77" s="1"/>
  <c r="H1373" i="77" s="1"/>
  <c r="D507" i="77"/>
  <c r="F507" i="77" s="1"/>
  <c r="H507" i="77" s="1"/>
  <c r="D1093" i="77"/>
  <c r="F1093" i="77" s="1"/>
  <c r="H1093" i="77" s="1"/>
  <c r="D800" i="77"/>
  <c r="F800" i="77" s="1"/>
  <c r="H800" i="77" s="1"/>
  <c r="D1679" i="77"/>
  <c r="F1679" i="77" s="1"/>
  <c r="H1679" i="77" s="1"/>
  <c r="D1386" i="77"/>
  <c r="F1386" i="77" s="1"/>
  <c r="H1386" i="77" s="1"/>
  <c r="D520" i="77"/>
  <c r="F520" i="77" s="1"/>
  <c r="H520" i="77" s="1"/>
  <c r="D1106" i="77"/>
  <c r="F1106" i="77" s="1"/>
  <c r="H1106" i="77" s="1"/>
  <c r="D813" i="77"/>
  <c r="F813" i="77" s="1"/>
  <c r="H813" i="77" s="1"/>
  <c r="D1692" i="77"/>
  <c r="F1692" i="77" s="1"/>
  <c r="H1692" i="77" s="1"/>
  <c r="D1399" i="77"/>
  <c r="F1399" i="77" s="1"/>
  <c r="H1399" i="77" s="1"/>
  <c r="D533" i="77"/>
  <c r="F533" i="77" s="1"/>
  <c r="H533" i="77" s="1"/>
  <c r="D1119" i="77"/>
  <c r="F1119" i="77" s="1"/>
  <c r="H1119" i="77" s="1"/>
  <c r="D826" i="77"/>
  <c r="F826" i="77" s="1"/>
  <c r="H826" i="77" s="1"/>
  <c r="D1705" i="77"/>
  <c r="F1705" i="77" s="1"/>
  <c r="H1705" i="77" s="1"/>
  <c r="D1412" i="77"/>
  <c r="F1412" i="77" s="1"/>
  <c r="H1412" i="77" s="1"/>
  <c r="D546" i="77"/>
  <c r="F546" i="77" s="1"/>
  <c r="H546" i="77" s="1"/>
  <c r="D1132" i="77"/>
  <c r="F1132" i="77" s="1"/>
  <c r="H1132" i="77" s="1"/>
  <c r="D839" i="77"/>
  <c r="F839" i="77" s="1"/>
  <c r="H839" i="77" s="1"/>
  <c r="D1718" i="77"/>
  <c r="F1718" i="77" s="1"/>
  <c r="H1718" i="77" s="1"/>
  <c r="D1425" i="77"/>
  <c r="F1425" i="77" s="1"/>
  <c r="H1425" i="77" s="1"/>
  <c r="D559" i="77"/>
  <c r="F559" i="77" s="1"/>
  <c r="H559" i="77" s="1"/>
  <c r="D1145" i="77"/>
  <c r="F1145" i="77" s="1"/>
  <c r="H1145" i="77" s="1"/>
  <c r="D852" i="77"/>
  <c r="F852" i="77" s="1"/>
  <c r="H852" i="77" s="1"/>
  <c r="D1731" i="77"/>
  <c r="F1731" i="77" s="1"/>
  <c r="H1731" i="77" s="1"/>
  <c r="D1438" i="77"/>
  <c r="F1438" i="77" s="1"/>
  <c r="H1438" i="77" s="1"/>
  <c r="D300" i="77"/>
  <c r="F300" i="77" s="1"/>
  <c r="H300" i="77" s="1"/>
  <c r="D886" i="77"/>
  <c r="F886" i="77" s="1"/>
  <c r="H886" i="77" s="1"/>
  <c r="D593" i="77"/>
  <c r="F593" i="77" s="1"/>
  <c r="H593" i="77" s="1"/>
  <c r="D1472" i="77"/>
  <c r="F1472" i="77" s="1"/>
  <c r="H1472" i="77" s="1"/>
  <c r="D1179" i="77"/>
  <c r="F1179" i="77" s="1"/>
  <c r="H1179" i="77" s="1"/>
  <c r="D313" i="77"/>
  <c r="F313" i="77" s="1"/>
  <c r="H313" i="77" s="1"/>
  <c r="D899" i="77"/>
  <c r="F899" i="77" s="1"/>
  <c r="H899" i="77" s="1"/>
  <c r="D606" i="77"/>
  <c r="F606" i="77" s="1"/>
  <c r="H606" i="77" s="1"/>
  <c r="D1485" i="77"/>
  <c r="F1485" i="77" s="1"/>
  <c r="H1485" i="77" s="1"/>
  <c r="D1192" i="77"/>
  <c r="F1192" i="77" s="1"/>
  <c r="H1192" i="77" s="1"/>
  <c r="D326" i="77"/>
  <c r="F326" i="77" s="1"/>
  <c r="H326" i="77" s="1"/>
  <c r="D912" i="77"/>
  <c r="F912" i="77" s="1"/>
  <c r="H912" i="77" s="1"/>
  <c r="D619" i="77"/>
  <c r="F619" i="77" s="1"/>
  <c r="H619" i="77" s="1"/>
  <c r="D1498" i="77"/>
  <c r="F1498" i="77" s="1"/>
  <c r="H1498" i="77" s="1"/>
  <c r="D1205" i="77"/>
  <c r="F1205" i="77" s="1"/>
  <c r="H1205" i="77" s="1"/>
  <c r="D339" i="77"/>
  <c r="F339" i="77" s="1"/>
  <c r="H339" i="77" s="1"/>
  <c r="D925" i="77"/>
  <c r="F925" i="77" s="1"/>
  <c r="H925" i="77" s="1"/>
  <c r="D632" i="77"/>
  <c r="F632" i="77" s="1"/>
  <c r="H632" i="77" s="1"/>
  <c r="D1511" i="77"/>
  <c r="F1511" i="77" s="1"/>
  <c r="H1511" i="77" s="1"/>
  <c r="D1218" i="77"/>
  <c r="F1218" i="77" s="1"/>
  <c r="H1218" i="77" s="1"/>
  <c r="D352" i="77"/>
  <c r="F352" i="77" s="1"/>
  <c r="H352" i="77" s="1"/>
  <c r="D938" i="77"/>
  <c r="F938" i="77" s="1"/>
  <c r="H938" i="77" s="1"/>
  <c r="D645" i="77"/>
  <c r="F645" i="77" s="1"/>
  <c r="H645" i="77" s="1"/>
  <c r="D1524" i="77"/>
  <c r="F1524" i="77" s="1"/>
  <c r="H1524" i="77" s="1"/>
  <c r="D1231" i="77"/>
  <c r="F1231" i="77" s="1"/>
  <c r="H1231" i="77" s="1"/>
  <c r="D365" i="77"/>
  <c r="F365" i="77" s="1"/>
  <c r="H365" i="77" s="1"/>
  <c r="D951" i="77"/>
  <c r="F951" i="77" s="1"/>
  <c r="H951" i="77" s="1"/>
  <c r="D658" i="77"/>
  <c r="F658" i="77" s="1"/>
  <c r="H658" i="77" s="1"/>
  <c r="D1537" i="77"/>
  <c r="F1537" i="77" s="1"/>
  <c r="H1537" i="77" s="1"/>
  <c r="D1244" i="77"/>
  <c r="F1244" i="77" s="1"/>
  <c r="H1244" i="77" s="1"/>
  <c r="D378" i="77"/>
  <c r="F378" i="77" s="1"/>
  <c r="H378" i="77" s="1"/>
  <c r="D964" i="77"/>
  <c r="F964" i="77" s="1"/>
  <c r="H964" i="77" s="1"/>
  <c r="D671" i="77"/>
  <c r="F671" i="77" s="1"/>
  <c r="H671" i="77" s="1"/>
  <c r="D1550" i="77"/>
  <c r="F1550" i="77" s="1"/>
  <c r="H1550" i="77" s="1"/>
  <c r="D1257" i="77"/>
  <c r="F1257" i="77" s="1"/>
  <c r="H1257" i="77" s="1"/>
  <c r="D391" i="77"/>
  <c r="F391" i="77" s="1"/>
  <c r="H391" i="77" s="1"/>
  <c r="D977" i="77"/>
  <c r="F977" i="77" s="1"/>
  <c r="H977" i="77" s="1"/>
  <c r="D684" i="77"/>
  <c r="F684" i="77" s="1"/>
  <c r="H684" i="77" s="1"/>
  <c r="D1563" i="77"/>
  <c r="F1563" i="77" s="1"/>
  <c r="H1563" i="77" s="1"/>
  <c r="D1270" i="77"/>
  <c r="F1270" i="77" s="1"/>
  <c r="H1270" i="77" s="1"/>
  <c r="D404" i="77"/>
  <c r="F404" i="77" s="1"/>
  <c r="H404" i="77" s="1"/>
  <c r="D990" i="77"/>
  <c r="F990" i="77" s="1"/>
  <c r="H990" i="77" s="1"/>
  <c r="D697" i="77"/>
  <c r="F697" i="77" s="1"/>
  <c r="H697" i="77" s="1"/>
  <c r="D1576" i="77"/>
  <c r="F1576" i="77" s="1"/>
  <c r="H1576" i="77" s="1"/>
  <c r="D1283" i="77"/>
  <c r="F1283" i="77" s="1"/>
  <c r="H1283" i="77" s="1"/>
  <c r="D417" i="77"/>
  <c r="F417" i="77" s="1"/>
  <c r="H417" i="77" s="1"/>
  <c r="D1003" i="77"/>
  <c r="F1003" i="77" s="1"/>
  <c r="H1003" i="77" s="1"/>
  <c r="D710" i="77"/>
  <c r="F710" i="77" s="1"/>
  <c r="H710" i="77" s="1"/>
  <c r="D1589" i="77"/>
  <c r="F1589" i="77" s="1"/>
  <c r="H1589" i="77" s="1"/>
  <c r="D1296" i="77"/>
  <c r="F1296" i="77" s="1"/>
  <c r="H1296" i="77" s="1"/>
  <c r="D430" i="77"/>
  <c r="F430" i="77" s="1"/>
  <c r="H430" i="77" s="1"/>
  <c r="D1016" i="77"/>
  <c r="F1016" i="77" s="1"/>
  <c r="H1016" i="77" s="1"/>
  <c r="D723" i="77"/>
  <c r="F723" i="77" s="1"/>
  <c r="H723" i="77" s="1"/>
  <c r="D1602" i="77"/>
  <c r="F1602" i="77" s="1"/>
  <c r="H1602" i="77" s="1"/>
  <c r="D1309" i="77"/>
  <c r="F1309" i="77" s="1"/>
  <c r="H1309" i="77" s="1"/>
  <c r="D443" i="77"/>
  <c r="F443" i="77" s="1"/>
  <c r="H443" i="77" s="1"/>
  <c r="D1029" i="77"/>
  <c r="F1029" i="77" s="1"/>
  <c r="H1029" i="77" s="1"/>
  <c r="D736" i="77"/>
  <c r="F736" i="77" s="1"/>
  <c r="H736" i="77" s="1"/>
  <c r="D1615" i="77"/>
  <c r="F1615" i="77" s="1"/>
  <c r="H1615" i="77" s="1"/>
  <c r="D1322" i="77"/>
  <c r="F1322" i="77" s="1"/>
  <c r="H1322" i="77" s="1"/>
  <c r="D456" i="77"/>
  <c r="F456" i="77" s="1"/>
  <c r="H456" i="77" s="1"/>
  <c r="D1042" i="77"/>
  <c r="F1042" i="77" s="1"/>
  <c r="H1042" i="77" s="1"/>
  <c r="D749" i="77"/>
  <c r="F749" i="77" s="1"/>
  <c r="H749" i="77" s="1"/>
  <c r="D1628" i="77"/>
  <c r="F1628" i="77" s="1"/>
  <c r="H1628" i="77" s="1"/>
  <c r="D1335" i="77"/>
  <c r="F1335" i="77" s="1"/>
  <c r="H1335" i="77" s="1"/>
  <c r="D469" i="77"/>
  <c r="F469" i="77" s="1"/>
  <c r="H469" i="77" s="1"/>
  <c r="D1055" i="77"/>
  <c r="F1055" i="77" s="1"/>
  <c r="H1055" i="77" s="1"/>
  <c r="D762" i="77"/>
  <c r="F762" i="77" s="1"/>
  <c r="H762" i="77" s="1"/>
  <c r="D1641" i="77"/>
  <c r="F1641" i="77" s="1"/>
  <c r="H1641" i="77" s="1"/>
  <c r="D1348" i="77"/>
  <c r="F1348" i="77" s="1"/>
  <c r="H1348" i="77" s="1"/>
  <c r="D482" i="77"/>
  <c r="F482" i="77" s="1"/>
  <c r="H482" i="77" s="1"/>
  <c r="D1068" i="77"/>
  <c r="F1068" i="77" s="1"/>
  <c r="H1068" i="77" s="1"/>
  <c r="D775" i="77"/>
  <c r="F775" i="77" s="1"/>
  <c r="H775" i="77" s="1"/>
  <c r="D1654" i="77"/>
  <c r="F1654" i="77" s="1"/>
  <c r="H1654" i="77" s="1"/>
  <c r="D1361" i="77"/>
  <c r="F1361" i="77" s="1"/>
  <c r="H1361" i="77" s="1"/>
  <c r="D495" i="77"/>
  <c r="F495" i="77" s="1"/>
  <c r="H495" i="77" s="1"/>
  <c r="D1081" i="77"/>
  <c r="F1081" i="77" s="1"/>
  <c r="H1081" i="77" s="1"/>
  <c r="D788" i="77"/>
  <c r="F788" i="77" s="1"/>
  <c r="H788" i="77" s="1"/>
  <c r="D1667" i="77"/>
  <c r="F1667" i="77" s="1"/>
  <c r="H1667" i="77" s="1"/>
  <c r="D1374" i="77"/>
  <c r="F1374" i="77" s="1"/>
  <c r="H1374" i="77" s="1"/>
  <c r="D508" i="77"/>
  <c r="F508" i="77" s="1"/>
  <c r="H508" i="77" s="1"/>
  <c r="D1094" i="77"/>
  <c r="F1094" i="77" s="1"/>
  <c r="H1094" i="77" s="1"/>
  <c r="D801" i="77"/>
  <c r="F801" i="77" s="1"/>
  <c r="H801" i="77" s="1"/>
  <c r="D1680" i="77"/>
  <c r="F1680" i="77" s="1"/>
  <c r="H1680" i="77" s="1"/>
  <c r="D1387" i="77"/>
  <c r="F1387" i="77" s="1"/>
  <c r="H1387" i="77" s="1"/>
  <c r="D521" i="77"/>
  <c r="F521" i="77" s="1"/>
  <c r="H521" i="77" s="1"/>
  <c r="D1107" i="77"/>
  <c r="F1107" i="77" s="1"/>
  <c r="H1107" i="77" s="1"/>
  <c r="D814" i="77"/>
  <c r="F814" i="77" s="1"/>
  <c r="H814" i="77" s="1"/>
  <c r="D1693" i="77"/>
  <c r="F1693" i="77" s="1"/>
  <c r="H1693" i="77" s="1"/>
  <c r="D1400" i="77"/>
  <c r="F1400" i="77" s="1"/>
  <c r="H1400" i="77" s="1"/>
  <c r="D534" i="77"/>
  <c r="F534" i="77" s="1"/>
  <c r="H534" i="77" s="1"/>
  <c r="D1120" i="77"/>
  <c r="F1120" i="77" s="1"/>
  <c r="H1120" i="77" s="1"/>
  <c r="D827" i="77"/>
  <c r="F827" i="77" s="1"/>
  <c r="H827" i="77" s="1"/>
  <c r="D1706" i="77"/>
  <c r="F1706" i="77" s="1"/>
  <c r="H1706" i="77" s="1"/>
  <c r="D1413" i="77"/>
  <c r="F1413" i="77" s="1"/>
  <c r="H1413" i="77" s="1"/>
  <c r="D547" i="77"/>
  <c r="F547" i="77" s="1"/>
  <c r="H547" i="77" s="1"/>
  <c r="D1133" i="77"/>
  <c r="F1133" i="77" s="1"/>
  <c r="H1133" i="77" s="1"/>
  <c r="D840" i="77"/>
  <c r="F840" i="77" s="1"/>
  <c r="H840" i="77" s="1"/>
  <c r="D1719" i="77"/>
  <c r="F1719" i="77" s="1"/>
  <c r="H1719" i="77" s="1"/>
  <c r="D1426" i="77"/>
  <c r="F1426" i="77" s="1"/>
  <c r="H1426" i="77" s="1"/>
  <c r="D560" i="77"/>
  <c r="F560" i="77" s="1"/>
  <c r="H560" i="77" s="1"/>
  <c r="D1146" i="77"/>
  <c r="F1146" i="77" s="1"/>
  <c r="H1146" i="77" s="1"/>
  <c r="D853" i="77"/>
  <c r="F853" i="77" s="1"/>
  <c r="H853" i="77" s="1"/>
  <c r="D1732" i="77"/>
  <c r="F1732" i="77" s="1"/>
  <c r="H1732" i="77" s="1"/>
  <c r="D1439" i="77"/>
  <c r="F1439" i="77" s="1"/>
  <c r="H1439" i="77" s="1"/>
  <c r="D301" i="77"/>
  <c r="F301" i="77" s="1"/>
  <c r="H301" i="77" s="1"/>
  <c r="D887" i="77"/>
  <c r="F887" i="77" s="1"/>
  <c r="H887" i="77" s="1"/>
  <c r="D594" i="77"/>
  <c r="F594" i="77" s="1"/>
  <c r="H594" i="77" s="1"/>
  <c r="D1473" i="77"/>
  <c r="F1473" i="77" s="1"/>
  <c r="H1473" i="77" s="1"/>
  <c r="D1180" i="77"/>
  <c r="F1180" i="77" s="1"/>
  <c r="H1180" i="77" s="1"/>
  <c r="D314" i="77"/>
  <c r="F314" i="77" s="1"/>
  <c r="H314" i="77" s="1"/>
  <c r="D900" i="77"/>
  <c r="F900" i="77" s="1"/>
  <c r="H900" i="77" s="1"/>
  <c r="D607" i="77"/>
  <c r="F607" i="77" s="1"/>
  <c r="H607" i="77" s="1"/>
  <c r="D1486" i="77"/>
  <c r="F1486" i="77" s="1"/>
  <c r="H1486" i="77" s="1"/>
  <c r="D1193" i="77"/>
  <c r="F1193" i="77" s="1"/>
  <c r="H1193" i="77" s="1"/>
  <c r="D327" i="77"/>
  <c r="F327" i="77" s="1"/>
  <c r="H327" i="77" s="1"/>
  <c r="D913" i="77"/>
  <c r="F913" i="77" s="1"/>
  <c r="H913" i="77" s="1"/>
  <c r="D620" i="77"/>
  <c r="F620" i="77" s="1"/>
  <c r="H620" i="77" s="1"/>
  <c r="D1499" i="77"/>
  <c r="F1499" i="77" s="1"/>
  <c r="H1499" i="77" s="1"/>
  <c r="D1206" i="77"/>
  <c r="F1206" i="77" s="1"/>
  <c r="H1206" i="77" s="1"/>
  <c r="D340" i="77"/>
  <c r="F340" i="77" s="1"/>
  <c r="H340" i="77" s="1"/>
  <c r="D926" i="77"/>
  <c r="F926" i="77" s="1"/>
  <c r="H926" i="77" s="1"/>
  <c r="D633" i="77"/>
  <c r="F633" i="77" s="1"/>
  <c r="H633" i="77" s="1"/>
  <c r="D1512" i="77"/>
  <c r="F1512" i="77" s="1"/>
  <c r="H1512" i="77" s="1"/>
  <c r="D1219" i="77"/>
  <c r="F1219" i="77" s="1"/>
  <c r="H1219" i="77" s="1"/>
  <c r="D353" i="77"/>
  <c r="F353" i="77" s="1"/>
  <c r="H353" i="77" s="1"/>
  <c r="D939" i="77"/>
  <c r="F939" i="77" s="1"/>
  <c r="H939" i="77" s="1"/>
  <c r="D646" i="77"/>
  <c r="F646" i="77" s="1"/>
  <c r="H646" i="77" s="1"/>
  <c r="D1525" i="77"/>
  <c r="F1525" i="77" s="1"/>
  <c r="H1525" i="77" s="1"/>
  <c r="D1232" i="77"/>
  <c r="F1232" i="77" s="1"/>
  <c r="H1232" i="77" s="1"/>
  <c r="D366" i="77"/>
  <c r="F366" i="77" s="1"/>
  <c r="H366" i="77" s="1"/>
  <c r="D952" i="77"/>
  <c r="F952" i="77" s="1"/>
  <c r="H952" i="77" s="1"/>
  <c r="D659" i="77"/>
  <c r="F659" i="77" s="1"/>
  <c r="H659" i="77" s="1"/>
  <c r="D1538" i="77"/>
  <c r="F1538" i="77" s="1"/>
  <c r="H1538" i="77" s="1"/>
  <c r="D1245" i="77"/>
  <c r="F1245" i="77" s="1"/>
  <c r="H1245" i="77" s="1"/>
  <c r="D379" i="77"/>
  <c r="F379" i="77" s="1"/>
  <c r="H379" i="77" s="1"/>
  <c r="D965" i="77"/>
  <c r="F965" i="77" s="1"/>
  <c r="H965" i="77" s="1"/>
  <c r="D672" i="77"/>
  <c r="F672" i="77" s="1"/>
  <c r="H672" i="77" s="1"/>
  <c r="D1551" i="77"/>
  <c r="F1551" i="77" s="1"/>
  <c r="H1551" i="77" s="1"/>
  <c r="D1258" i="77"/>
  <c r="F1258" i="77" s="1"/>
  <c r="H1258" i="77" s="1"/>
  <c r="D392" i="77"/>
  <c r="F392" i="77" s="1"/>
  <c r="H392" i="77" s="1"/>
  <c r="D978" i="77"/>
  <c r="F978" i="77" s="1"/>
  <c r="H978" i="77" s="1"/>
  <c r="D685" i="77"/>
  <c r="F685" i="77" s="1"/>
  <c r="H685" i="77" s="1"/>
  <c r="D1564" i="77"/>
  <c r="F1564" i="77" s="1"/>
  <c r="H1564" i="77" s="1"/>
  <c r="D1271" i="77"/>
  <c r="F1271" i="77" s="1"/>
  <c r="H1271" i="77" s="1"/>
  <c r="D405" i="77"/>
  <c r="F405" i="77" s="1"/>
  <c r="H405" i="77" s="1"/>
  <c r="D991" i="77"/>
  <c r="F991" i="77" s="1"/>
  <c r="H991" i="77" s="1"/>
  <c r="D698" i="77"/>
  <c r="F698" i="77" s="1"/>
  <c r="H698" i="77" s="1"/>
  <c r="D1577" i="77"/>
  <c r="F1577" i="77" s="1"/>
  <c r="H1577" i="77" s="1"/>
  <c r="D1284" i="77"/>
  <c r="F1284" i="77" s="1"/>
  <c r="H1284" i="77" s="1"/>
  <c r="D418" i="77"/>
  <c r="F418" i="77" s="1"/>
  <c r="H418" i="77" s="1"/>
  <c r="D1004" i="77"/>
  <c r="F1004" i="77" s="1"/>
  <c r="H1004" i="77" s="1"/>
  <c r="D711" i="77"/>
  <c r="F711" i="77" s="1"/>
  <c r="H711" i="77" s="1"/>
  <c r="D1590" i="77"/>
  <c r="F1590" i="77" s="1"/>
  <c r="H1590" i="77" s="1"/>
  <c r="D1297" i="77"/>
  <c r="F1297" i="77" s="1"/>
  <c r="H1297" i="77" s="1"/>
  <c r="D431" i="77"/>
  <c r="F431" i="77" s="1"/>
  <c r="H431" i="77" s="1"/>
  <c r="D1017" i="77"/>
  <c r="F1017" i="77" s="1"/>
  <c r="H1017" i="77" s="1"/>
  <c r="D724" i="77"/>
  <c r="F724" i="77" s="1"/>
  <c r="H724" i="77" s="1"/>
  <c r="D1603" i="77"/>
  <c r="F1603" i="77" s="1"/>
  <c r="H1603" i="77" s="1"/>
  <c r="D1310" i="77"/>
  <c r="F1310" i="77" s="1"/>
  <c r="H1310" i="77" s="1"/>
  <c r="D444" i="77"/>
  <c r="F444" i="77" s="1"/>
  <c r="H444" i="77" s="1"/>
  <c r="D1030" i="77"/>
  <c r="F1030" i="77" s="1"/>
  <c r="H1030" i="77" s="1"/>
  <c r="D737" i="77"/>
  <c r="F737" i="77" s="1"/>
  <c r="H737" i="77" s="1"/>
  <c r="D1616" i="77"/>
  <c r="F1616" i="77" s="1"/>
  <c r="H1616" i="77" s="1"/>
  <c r="D1323" i="77"/>
  <c r="F1323" i="77" s="1"/>
  <c r="H1323" i="77" s="1"/>
  <c r="D457" i="77"/>
  <c r="F457" i="77" s="1"/>
  <c r="H457" i="77" s="1"/>
  <c r="D1043" i="77"/>
  <c r="F1043" i="77" s="1"/>
  <c r="H1043" i="77" s="1"/>
  <c r="D750" i="77"/>
  <c r="F750" i="77" s="1"/>
  <c r="H750" i="77" s="1"/>
  <c r="D1629" i="77"/>
  <c r="F1629" i="77" s="1"/>
  <c r="H1629" i="77" s="1"/>
  <c r="D1336" i="77"/>
  <c r="F1336" i="77" s="1"/>
  <c r="H1336" i="77" s="1"/>
  <c r="D470" i="77"/>
  <c r="F470" i="77" s="1"/>
  <c r="H470" i="77" s="1"/>
  <c r="D1056" i="77"/>
  <c r="F1056" i="77" s="1"/>
  <c r="H1056" i="77" s="1"/>
  <c r="D763" i="77"/>
  <c r="F763" i="77" s="1"/>
  <c r="H763" i="77" s="1"/>
  <c r="D1642" i="77"/>
  <c r="F1642" i="77" s="1"/>
  <c r="H1642" i="77" s="1"/>
  <c r="D1349" i="77"/>
  <c r="F1349" i="77" s="1"/>
  <c r="H1349" i="77" s="1"/>
  <c r="D483" i="77"/>
  <c r="F483" i="77" s="1"/>
  <c r="H483" i="77" s="1"/>
  <c r="D1069" i="77"/>
  <c r="F1069" i="77" s="1"/>
  <c r="H1069" i="77" s="1"/>
  <c r="D776" i="77"/>
  <c r="F776" i="77" s="1"/>
  <c r="H776" i="77" s="1"/>
  <c r="D1655" i="77"/>
  <c r="F1655" i="77" s="1"/>
  <c r="H1655" i="77" s="1"/>
  <c r="D1362" i="77"/>
  <c r="F1362" i="77" s="1"/>
  <c r="H1362" i="77" s="1"/>
  <c r="D496" i="77"/>
  <c r="F496" i="77" s="1"/>
  <c r="H496" i="77" s="1"/>
  <c r="D1082" i="77"/>
  <c r="F1082" i="77" s="1"/>
  <c r="H1082" i="77" s="1"/>
  <c r="D789" i="77"/>
  <c r="F789" i="77" s="1"/>
  <c r="H789" i="77" s="1"/>
  <c r="D1668" i="77"/>
  <c r="F1668" i="77" s="1"/>
  <c r="H1668" i="77" s="1"/>
  <c r="D1375" i="77"/>
  <c r="F1375" i="77" s="1"/>
  <c r="H1375" i="77" s="1"/>
  <c r="D509" i="77"/>
  <c r="F509" i="77" s="1"/>
  <c r="H509" i="77" s="1"/>
  <c r="D1095" i="77"/>
  <c r="F1095" i="77" s="1"/>
  <c r="H1095" i="77" s="1"/>
  <c r="D802" i="77"/>
  <c r="F802" i="77" s="1"/>
  <c r="H802" i="77" s="1"/>
  <c r="D1681" i="77"/>
  <c r="F1681" i="77" s="1"/>
  <c r="H1681" i="77" s="1"/>
  <c r="D1388" i="77"/>
  <c r="F1388" i="77" s="1"/>
  <c r="H1388" i="77" s="1"/>
  <c r="D522" i="77"/>
  <c r="F522" i="77" s="1"/>
  <c r="H522" i="77" s="1"/>
  <c r="D1108" i="77"/>
  <c r="F1108" i="77" s="1"/>
  <c r="H1108" i="77" s="1"/>
  <c r="D815" i="77"/>
  <c r="F815" i="77" s="1"/>
  <c r="H815" i="77" s="1"/>
  <c r="D1694" i="77"/>
  <c r="F1694" i="77" s="1"/>
  <c r="H1694" i="77" s="1"/>
  <c r="D1401" i="77"/>
  <c r="F1401" i="77" s="1"/>
  <c r="H1401" i="77" s="1"/>
  <c r="D535" i="77"/>
  <c r="F535" i="77" s="1"/>
  <c r="H535" i="77" s="1"/>
  <c r="D1121" i="77"/>
  <c r="F1121" i="77" s="1"/>
  <c r="H1121" i="77" s="1"/>
  <c r="D828" i="77"/>
  <c r="F828" i="77" s="1"/>
  <c r="H828" i="77" s="1"/>
  <c r="D1707" i="77"/>
  <c r="F1707" i="77" s="1"/>
  <c r="H1707" i="77" s="1"/>
  <c r="D1414" i="77"/>
  <c r="F1414" i="77" s="1"/>
  <c r="H1414" i="77" s="1"/>
  <c r="D548" i="77"/>
  <c r="F548" i="77" s="1"/>
  <c r="H548" i="77" s="1"/>
  <c r="D1134" i="77"/>
  <c r="F1134" i="77" s="1"/>
  <c r="H1134" i="77" s="1"/>
  <c r="D841" i="77"/>
  <c r="F841" i="77" s="1"/>
  <c r="H841" i="77" s="1"/>
  <c r="D1720" i="77"/>
  <c r="F1720" i="77" s="1"/>
  <c r="H1720" i="77" s="1"/>
  <c r="D1427" i="77"/>
  <c r="F1427" i="77" s="1"/>
  <c r="H1427" i="77" s="1"/>
  <c r="D561" i="77"/>
  <c r="F561" i="77" s="1"/>
  <c r="H561" i="77" s="1"/>
  <c r="D1147" i="77"/>
  <c r="F1147" i="77" s="1"/>
  <c r="H1147" i="77" s="1"/>
  <c r="D854" i="77"/>
  <c r="F854" i="77" s="1"/>
  <c r="H854" i="77" s="1"/>
  <c r="D1733" i="77"/>
  <c r="F1733" i="77" s="1"/>
  <c r="H1733" i="77" s="1"/>
  <c r="D1440" i="77"/>
  <c r="F1440" i="77" s="1"/>
  <c r="H1440" i="77" s="1"/>
  <c r="D302" i="77"/>
  <c r="F302" i="77" s="1"/>
  <c r="H302" i="77" s="1"/>
  <c r="D888" i="77"/>
  <c r="F888" i="77" s="1"/>
  <c r="H888" i="77" s="1"/>
  <c r="D595" i="77"/>
  <c r="F595" i="77" s="1"/>
  <c r="H595" i="77" s="1"/>
  <c r="D1474" i="77"/>
  <c r="F1474" i="77" s="1"/>
  <c r="H1474" i="77" s="1"/>
  <c r="D1181" i="77"/>
  <c r="F1181" i="77" s="1"/>
  <c r="H1181" i="77" s="1"/>
  <c r="D315" i="77"/>
  <c r="F315" i="77" s="1"/>
  <c r="H315" i="77" s="1"/>
  <c r="D901" i="77"/>
  <c r="F901" i="77" s="1"/>
  <c r="H901" i="77" s="1"/>
  <c r="D608" i="77"/>
  <c r="F608" i="77" s="1"/>
  <c r="H608" i="77" s="1"/>
  <c r="D1487" i="77"/>
  <c r="F1487" i="77" s="1"/>
  <c r="H1487" i="77" s="1"/>
  <c r="D1194" i="77"/>
  <c r="F1194" i="77" s="1"/>
  <c r="H1194" i="77" s="1"/>
  <c r="D328" i="77"/>
  <c r="F328" i="77" s="1"/>
  <c r="H328" i="77" s="1"/>
  <c r="D914" i="77"/>
  <c r="F914" i="77" s="1"/>
  <c r="H914" i="77" s="1"/>
  <c r="D621" i="77"/>
  <c r="F621" i="77" s="1"/>
  <c r="H621" i="77" s="1"/>
  <c r="D1500" i="77"/>
  <c r="F1500" i="77" s="1"/>
  <c r="H1500" i="77" s="1"/>
  <c r="D1207" i="77"/>
  <c r="F1207" i="77" s="1"/>
  <c r="H1207" i="77" s="1"/>
  <c r="D341" i="77"/>
  <c r="F341" i="77" s="1"/>
  <c r="H341" i="77" s="1"/>
  <c r="D927" i="77"/>
  <c r="F927" i="77" s="1"/>
  <c r="H927" i="77" s="1"/>
  <c r="D634" i="77"/>
  <c r="F634" i="77" s="1"/>
  <c r="H634" i="77" s="1"/>
  <c r="D1513" i="77"/>
  <c r="F1513" i="77" s="1"/>
  <c r="H1513" i="77" s="1"/>
  <c r="D1220" i="77"/>
  <c r="F1220" i="77" s="1"/>
  <c r="H1220" i="77" s="1"/>
  <c r="D354" i="77"/>
  <c r="F354" i="77" s="1"/>
  <c r="H354" i="77" s="1"/>
  <c r="D940" i="77"/>
  <c r="F940" i="77" s="1"/>
  <c r="H940" i="77" s="1"/>
  <c r="D647" i="77"/>
  <c r="F647" i="77" s="1"/>
  <c r="H647" i="77" s="1"/>
  <c r="D1526" i="77"/>
  <c r="F1526" i="77" s="1"/>
  <c r="H1526" i="77" s="1"/>
  <c r="D1233" i="77"/>
  <c r="F1233" i="77" s="1"/>
  <c r="H1233" i="77" s="1"/>
  <c r="D367" i="77"/>
  <c r="F367" i="77" s="1"/>
  <c r="H367" i="77" s="1"/>
  <c r="D953" i="77"/>
  <c r="F953" i="77" s="1"/>
  <c r="H953" i="77" s="1"/>
  <c r="D660" i="77"/>
  <c r="F660" i="77" s="1"/>
  <c r="H660" i="77" s="1"/>
  <c r="D1539" i="77"/>
  <c r="F1539" i="77" s="1"/>
  <c r="H1539" i="77" s="1"/>
  <c r="D1246" i="77"/>
  <c r="F1246" i="77" s="1"/>
  <c r="H1246" i="77" s="1"/>
  <c r="D380" i="77"/>
  <c r="F380" i="77" s="1"/>
  <c r="H380" i="77" s="1"/>
  <c r="D966" i="77"/>
  <c r="F966" i="77" s="1"/>
  <c r="H966" i="77" s="1"/>
  <c r="D673" i="77"/>
  <c r="F673" i="77" s="1"/>
  <c r="H673" i="77" s="1"/>
  <c r="D1552" i="77"/>
  <c r="F1552" i="77" s="1"/>
  <c r="H1552" i="77" s="1"/>
  <c r="D1259" i="77"/>
  <c r="F1259" i="77" s="1"/>
  <c r="H1259" i="77" s="1"/>
  <c r="D393" i="77"/>
  <c r="F393" i="77" s="1"/>
  <c r="H393" i="77" s="1"/>
  <c r="D979" i="77"/>
  <c r="F979" i="77" s="1"/>
  <c r="H979" i="77" s="1"/>
  <c r="D686" i="77"/>
  <c r="F686" i="77" s="1"/>
  <c r="H686" i="77" s="1"/>
  <c r="D1565" i="77"/>
  <c r="F1565" i="77" s="1"/>
  <c r="H1565" i="77" s="1"/>
  <c r="D1272" i="77"/>
  <c r="F1272" i="77" s="1"/>
  <c r="H1272" i="77" s="1"/>
  <c r="D406" i="77"/>
  <c r="F406" i="77" s="1"/>
  <c r="H406" i="77" s="1"/>
  <c r="D992" i="77"/>
  <c r="F992" i="77" s="1"/>
  <c r="H992" i="77" s="1"/>
  <c r="D699" i="77"/>
  <c r="F699" i="77" s="1"/>
  <c r="H699" i="77" s="1"/>
  <c r="D1578" i="77"/>
  <c r="F1578" i="77" s="1"/>
  <c r="H1578" i="77" s="1"/>
  <c r="D1285" i="77"/>
  <c r="F1285" i="77" s="1"/>
  <c r="H1285" i="77" s="1"/>
  <c r="D419" i="77"/>
  <c r="F419" i="77" s="1"/>
  <c r="H419" i="77" s="1"/>
  <c r="D1005" i="77"/>
  <c r="F1005" i="77" s="1"/>
  <c r="H1005" i="77" s="1"/>
  <c r="D712" i="77"/>
  <c r="F712" i="77" s="1"/>
  <c r="H712" i="77" s="1"/>
  <c r="D1591" i="77"/>
  <c r="F1591" i="77" s="1"/>
  <c r="H1591" i="77" s="1"/>
  <c r="D1298" i="77"/>
  <c r="F1298" i="77" s="1"/>
  <c r="H1298" i="77" s="1"/>
  <c r="D432" i="77"/>
  <c r="F432" i="77" s="1"/>
  <c r="H432" i="77" s="1"/>
  <c r="D1018" i="77"/>
  <c r="F1018" i="77" s="1"/>
  <c r="H1018" i="77" s="1"/>
  <c r="D725" i="77"/>
  <c r="F725" i="77" s="1"/>
  <c r="H725" i="77" s="1"/>
  <c r="D1604" i="77"/>
  <c r="F1604" i="77" s="1"/>
  <c r="H1604" i="77" s="1"/>
  <c r="D1311" i="77"/>
  <c r="F1311" i="77" s="1"/>
  <c r="H1311" i="77" s="1"/>
  <c r="D445" i="77"/>
  <c r="F445" i="77" s="1"/>
  <c r="H445" i="77" s="1"/>
  <c r="D1031" i="77"/>
  <c r="F1031" i="77" s="1"/>
  <c r="H1031" i="77" s="1"/>
  <c r="D738" i="77"/>
  <c r="F738" i="77" s="1"/>
  <c r="H738" i="77" s="1"/>
  <c r="D1617" i="77"/>
  <c r="F1617" i="77" s="1"/>
  <c r="H1617" i="77" s="1"/>
  <c r="D1324" i="77"/>
  <c r="F1324" i="77" s="1"/>
  <c r="H1324" i="77" s="1"/>
  <c r="D458" i="77"/>
  <c r="F458" i="77" s="1"/>
  <c r="H458" i="77" s="1"/>
  <c r="D1044" i="77"/>
  <c r="F1044" i="77" s="1"/>
  <c r="H1044" i="77" s="1"/>
  <c r="D751" i="77"/>
  <c r="F751" i="77" s="1"/>
  <c r="H751" i="77" s="1"/>
  <c r="D1630" i="77"/>
  <c r="F1630" i="77" s="1"/>
  <c r="H1630" i="77" s="1"/>
  <c r="D1337" i="77"/>
  <c r="F1337" i="77" s="1"/>
  <c r="H1337" i="77" s="1"/>
  <c r="D471" i="77"/>
  <c r="F471" i="77" s="1"/>
  <c r="H471" i="77" s="1"/>
  <c r="D1057" i="77"/>
  <c r="F1057" i="77" s="1"/>
  <c r="H1057" i="77" s="1"/>
  <c r="D764" i="77"/>
  <c r="F764" i="77" s="1"/>
  <c r="H764" i="77" s="1"/>
  <c r="D1643" i="77"/>
  <c r="F1643" i="77" s="1"/>
  <c r="H1643" i="77" s="1"/>
  <c r="D1350" i="77"/>
  <c r="F1350" i="77" s="1"/>
  <c r="H1350" i="77" s="1"/>
  <c r="D484" i="77"/>
  <c r="F484" i="77" s="1"/>
  <c r="H484" i="77" s="1"/>
  <c r="D1070" i="77"/>
  <c r="F1070" i="77" s="1"/>
  <c r="H1070" i="77" s="1"/>
  <c r="D777" i="77"/>
  <c r="F777" i="77" s="1"/>
  <c r="H777" i="77" s="1"/>
  <c r="D1656" i="77"/>
  <c r="F1656" i="77" s="1"/>
  <c r="H1656" i="77" s="1"/>
  <c r="D1363" i="77"/>
  <c r="F1363" i="77" s="1"/>
  <c r="H1363" i="77" s="1"/>
  <c r="D497" i="77"/>
  <c r="F497" i="77" s="1"/>
  <c r="H497" i="77" s="1"/>
  <c r="D1083" i="77"/>
  <c r="F1083" i="77" s="1"/>
  <c r="H1083" i="77" s="1"/>
  <c r="D790" i="77"/>
  <c r="F790" i="77" s="1"/>
  <c r="H790" i="77" s="1"/>
  <c r="D1669" i="77"/>
  <c r="F1669" i="77" s="1"/>
  <c r="H1669" i="77" s="1"/>
  <c r="D1376" i="77"/>
  <c r="F1376" i="77" s="1"/>
  <c r="H1376" i="77" s="1"/>
  <c r="D510" i="77"/>
  <c r="F510" i="77" s="1"/>
  <c r="H510" i="77" s="1"/>
  <c r="D1096" i="77"/>
  <c r="F1096" i="77" s="1"/>
  <c r="H1096" i="77" s="1"/>
  <c r="D803" i="77"/>
  <c r="F803" i="77" s="1"/>
  <c r="H803" i="77" s="1"/>
  <c r="D1682" i="77"/>
  <c r="F1682" i="77" s="1"/>
  <c r="H1682" i="77" s="1"/>
  <c r="D1389" i="77"/>
  <c r="F1389" i="77" s="1"/>
  <c r="H1389" i="77" s="1"/>
  <c r="D523" i="77"/>
  <c r="F523" i="77" s="1"/>
  <c r="H523" i="77" s="1"/>
  <c r="D1109" i="77"/>
  <c r="F1109" i="77" s="1"/>
  <c r="H1109" i="77" s="1"/>
  <c r="D816" i="77"/>
  <c r="F816" i="77" s="1"/>
  <c r="H816" i="77" s="1"/>
  <c r="D1695" i="77"/>
  <c r="F1695" i="77" s="1"/>
  <c r="H1695" i="77" s="1"/>
  <c r="D1402" i="77"/>
  <c r="F1402" i="77" s="1"/>
  <c r="H1402" i="77" s="1"/>
  <c r="D536" i="77"/>
  <c r="F536" i="77" s="1"/>
  <c r="H536" i="77" s="1"/>
  <c r="D1122" i="77"/>
  <c r="F1122" i="77" s="1"/>
  <c r="H1122" i="77" s="1"/>
  <c r="D829" i="77"/>
  <c r="F829" i="77" s="1"/>
  <c r="H829" i="77" s="1"/>
  <c r="D1708" i="77"/>
  <c r="F1708" i="77" s="1"/>
  <c r="H1708" i="77" s="1"/>
  <c r="D1415" i="77"/>
  <c r="F1415" i="77" s="1"/>
  <c r="H1415" i="77" s="1"/>
  <c r="D549" i="77"/>
  <c r="F549" i="77" s="1"/>
  <c r="H549" i="77" s="1"/>
  <c r="D1135" i="77"/>
  <c r="F1135" i="77" s="1"/>
  <c r="H1135" i="77" s="1"/>
  <c r="D842" i="77"/>
  <c r="F842" i="77" s="1"/>
  <c r="H842" i="77" s="1"/>
  <c r="D1721" i="77"/>
  <c r="F1721" i="77" s="1"/>
  <c r="H1721" i="77" s="1"/>
  <c r="D1428" i="77"/>
  <c r="F1428" i="77" s="1"/>
  <c r="H1428" i="77" s="1"/>
  <c r="D562" i="77"/>
  <c r="F562" i="77" s="1"/>
  <c r="H562" i="77" s="1"/>
  <c r="D1148" i="77"/>
  <c r="F1148" i="77" s="1"/>
  <c r="H1148" i="77" s="1"/>
  <c r="D855" i="77"/>
  <c r="F855" i="77" s="1"/>
  <c r="H855" i="77" s="1"/>
  <c r="D1734" i="77"/>
  <c r="F1734" i="77" s="1"/>
  <c r="H1734" i="77" s="1"/>
  <c r="D1441" i="77"/>
  <c r="F1441" i="77" s="1"/>
  <c r="H1441" i="77" s="1"/>
  <c r="D303" i="77"/>
  <c r="F303" i="77" s="1"/>
  <c r="H303" i="77" s="1"/>
  <c r="D889" i="77"/>
  <c r="F889" i="77" s="1"/>
  <c r="H889" i="77" s="1"/>
  <c r="D596" i="77"/>
  <c r="F596" i="77" s="1"/>
  <c r="H596" i="77" s="1"/>
  <c r="D1475" i="77"/>
  <c r="F1475" i="77" s="1"/>
  <c r="H1475" i="77" s="1"/>
  <c r="D1182" i="77"/>
  <c r="F1182" i="77" s="1"/>
  <c r="H1182" i="77" s="1"/>
  <c r="D316" i="77"/>
  <c r="F316" i="77" s="1"/>
  <c r="H316" i="77" s="1"/>
  <c r="D902" i="77"/>
  <c r="F902" i="77" s="1"/>
  <c r="H902" i="77" s="1"/>
  <c r="D609" i="77"/>
  <c r="F609" i="77" s="1"/>
  <c r="H609" i="77" s="1"/>
  <c r="D1488" i="77"/>
  <c r="F1488" i="77" s="1"/>
  <c r="H1488" i="77" s="1"/>
  <c r="D1195" i="77"/>
  <c r="F1195" i="77" s="1"/>
  <c r="H1195" i="77" s="1"/>
  <c r="D329" i="77"/>
  <c r="F329" i="77" s="1"/>
  <c r="H329" i="77" s="1"/>
  <c r="D915" i="77"/>
  <c r="F915" i="77" s="1"/>
  <c r="H915" i="77" s="1"/>
  <c r="D622" i="77"/>
  <c r="F622" i="77" s="1"/>
  <c r="H622" i="77" s="1"/>
  <c r="D1501" i="77"/>
  <c r="F1501" i="77" s="1"/>
  <c r="H1501" i="77" s="1"/>
  <c r="D1208" i="77"/>
  <c r="F1208" i="77" s="1"/>
  <c r="H1208" i="77" s="1"/>
  <c r="D342" i="77"/>
  <c r="F342" i="77" s="1"/>
  <c r="H342" i="77" s="1"/>
  <c r="D928" i="77"/>
  <c r="F928" i="77" s="1"/>
  <c r="H928" i="77" s="1"/>
  <c r="D635" i="77"/>
  <c r="F635" i="77" s="1"/>
  <c r="H635" i="77" s="1"/>
  <c r="D1514" i="77"/>
  <c r="F1514" i="77" s="1"/>
  <c r="H1514" i="77" s="1"/>
  <c r="D1221" i="77"/>
  <c r="F1221" i="77" s="1"/>
  <c r="H1221" i="77" s="1"/>
  <c r="D355" i="77"/>
  <c r="F355" i="77" s="1"/>
  <c r="H355" i="77" s="1"/>
  <c r="D941" i="77"/>
  <c r="F941" i="77" s="1"/>
  <c r="H941" i="77" s="1"/>
  <c r="D648" i="77"/>
  <c r="F648" i="77" s="1"/>
  <c r="H648" i="77" s="1"/>
  <c r="D1527" i="77"/>
  <c r="F1527" i="77" s="1"/>
  <c r="H1527" i="77" s="1"/>
  <c r="D1234" i="77"/>
  <c r="F1234" i="77" s="1"/>
  <c r="H1234" i="77" s="1"/>
  <c r="D368" i="77"/>
  <c r="F368" i="77" s="1"/>
  <c r="H368" i="77" s="1"/>
  <c r="D954" i="77"/>
  <c r="F954" i="77" s="1"/>
  <c r="H954" i="77" s="1"/>
  <c r="D661" i="77"/>
  <c r="F661" i="77" s="1"/>
  <c r="H661" i="77" s="1"/>
  <c r="D1540" i="77"/>
  <c r="F1540" i="77" s="1"/>
  <c r="H1540" i="77" s="1"/>
  <c r="D1247" i="77"/>
  <c r="F1247" i="77" s="1"/>
  <c r="H1247" i="77" s="1"/>
  <c r="D381" i="77"/>
  <c r="F381" i="77" s="1"/>
  <c r="H381" i="77" s="1"/>
  <c r="D967" i="77"/>
  <c r="F967" i="77" s="1"/>
  <c r="H967" i="77" s="1"/>
  <c r="D674" i="77"/>
  <c r="F674" i="77" s="1"/>
  <c r="H674" i="77" s="1"/>
  <c r="D1553" i="77"/>
  <c r="F1553" i="77" s="1"/>
  <c r="H1553" i="77" s="1"/>
  <c r="D1260" i="77"/>
  <c r="F1260" i="77" s="1"/>
  <c r="H1260" i="77" s="1"/>
  <c r="D394" i="77"/>
  <c r="F394" i="77" s="1"/>
  <c r="H394" i="77" s="1"/>
  <c r="D980" i="77"/>
  <c r="F980" i="77" s="1"/>
  <c r="H980" i="77" s="1"/>
  <c r="D687" i="77"/>
  <c r="F687" i="77" s="1"/>
  <c r="H687" i="77" s="1"/>
  <c r="D1566" i="77"/>
  <c r="F1566" i="77" s="1"/>
  <c r="H1566" i="77" s="1"/>
  <c r="D1273" i="77"/>
  <c r="F1273" i="77" s="1"/>
  <c r="H1273" i="77" s="1"/>
  <c r="D407" i="77"/>
  <c r="F407" i="77" s="1"/>
  <c r="H407" i="77" s="1"/>
  <c r="D993" i="77"/>
  <c r="F993" i="77" s="1"/>
  <c r="H993" i="77" s="1"/>
  <c r="D700" i="77"/>
  <c r="F700" i="77" s="1"/>
  <c r="H700" i="77" s="1"/>
  <c r="D1579" i="77"/>
  <c r="F1579" i="77" s="1"/>
  <c r="H1579" i="77" s="1"/>
  <c r="D1286" i="77"/>
  <c r="F1286" i="77" s="1"/>
  <c r="H1286" i="77" s="1"/>
  <c r="D420" i="77"/>
  <c r="F420" i="77" s="1"/>
  <c r="H420" i="77" s="1"/>
  <c r="D1006" i="77"/>
  <c r="F1006" i="77" s="1"/>
  <c r="H1006" i="77" s="1"/>
  <c r="D713" i="77"/>
  <c r="F713" i="77" s="1"/>
  <c r="H713" i="77" s="1"/>
  <c r="D1592" i="77"/>
  <c r="F1592" i="77" s="1"/>
  <c r="H1592" i="77" s="1"/>
  <c r="D1299" i="77"/>
  <c r="F1299" i="77" s="1"/>
  <c r="H1299" i="77" s="1"/>
  <c r="D433" i="77"/>
  <c r="F433" i="77" s="1"/>
  <c r="H433" i="77" s="1"/>
  <c r="D1019" i="77"/>
  <c r="F1019" i="77" s="1"/>
  <c r="H1019" i="77" s="1"/>
  <c r="D726" i="77"/>
  <c r="F726" i="77" s="1"/>
  <c r="H726" i="77" s="1"/>
  <c r="D1605" i="77"/>
  <c r="F1605" i="77" s="1"/>
  <c r="H1605" i="77" s="1"/>
  <c r="D1312" i="77"/>
  <c r="F1312" i="77" s="1"/>
  <c r="H1312" i="77" s="1"/>
  <c r="D446" i="77"/>
  <c r="F446" i="77" s="1"/>
  <c r="H446" i="77" s="1"/>
  <c r="D1032" i="77"/>
  <c r="F1032" i="77" s="1"/>
  <c r="H1032" i="77" s="1"/>
  <c r="D739" i="77"/>
  <c r="F739" i="77" s="1"/>
  <c r="H739" i="77" s="1"/>
  <c r="D1618" i="77"/>
  <c r="F1618" i="77" s="1"/>
  <c r="H1618" i="77" s="1"/>
  <c r="D1325" i="77"/>
  <c r="F1325" i="77" s="1"/>
  <c r="H1325" i="77" s="1"/>
  <c r="D459" i="77"/>
  <c r="F459" i="77" s="1"/>
  <c r="H459" i="77" s="1"/>
  <c r="D1045" i="77"/>
  <c r="F1045" i="77" s="1"/>
  <c r="H1045" i="77" s="1"/>
  <c r="D752" i="77"/>
  <c r="F752" i="77" s="1"/>
  <c r="H752" i="77" s="1"/>
  <c r="D1631" i="77"/>
  <c r="F1631" i="77" s="1"/>
  <c r="H1631" i="77" s="1"/>
  <c r="D1338" i="77"/>
  <c r="F1338" i="77" s="1"/>
  <c r="H1338" i="77" s="1"/>
  <c r="D472" i="77"/>
  <c r="F472" i="77" s="1"/>
  <c r="H472" i="77" s="1"/>
  <c r="D1058" i="77"/>
  <c r="F1058" i="77" s="1"/>
  <c r="H1058" i="77" s="1"/>
  <c r="D765" i="77"/>
  <c r="F765" i="77" s="1"/>
  <c r="H765" i="77" s="1"/>
  <c r="D1644" i="77"/>
  <c r="F1644" i="77" s="1"/>
  <c r="H1644" i="77" s="1"/>
  <c r="D1351" i="77"/>
  <c r="F1351" i="77" s="1"/>
  <c r="H1351" i="77" s="1"/>
  <c r="D485" i="77"/>
  <c r="F485" i="77" s="1"/>
  <c r="H485" i="77" s="1"/>
  <c r="D1071" i="77"/>
  <c r="F1071" i="77" s="1"/>
  <c r="H1071" i="77" s="1"/>
  <c r="D778" i="77"/>
  <c r="F778" i="77" s="1"/>
  <c r="H778" i="77" s="1"/>
  <c r="D1657" i="77"/>
  <c r="F1657" i="77" s="1"/>
  <c r="H1657" i="77" s="1"/>
  <c r="D1364" i="77"/>
  <c r="F1364" i="77" s="1"/>
  <c r="H1364" i="77" s="1"/>
  <c r="D498" i="77"/>
  <c r="F498" i="77" s="1"/>
  <c r="H498" i="77" s="1"/>
  <c r="D1084" i="77"/>
  <c r="F1084" i="77" s="1"/>
  <c r="H1084" i="77" s="1"/>
  <c r="D791" i="77"/>
  <c r="F791" i="77" s="1"/>
  <c r="H791" i="77" s="1"/>
  <c r="D1670" i="77"/>
  <c r="F1670" i="77" s="1"/>
  <c r="H1670" i="77" s="1"/>
  <c r="D1377" i="77"/>
  <c r="F1377" i="77" s="1"/>
  <c r="H1377" i="77" s="1"/>
  <c r="D511" i="77"/>
  <c r="F511" i="77" s="1"/>
  <c r="H511" i="77" s="1"/>
  <c r="D1097" i="77"/>
  <c r="F1097" i="77" s="1"/>
  <c r="H1097" i="77" s="1"/>
  <c r="D804" i="77"/>
  <c r="F804" i="77" s="1"/>
  <c r="H804" i="77" s="1"/>
  <c r="D1683" i="77"/>
  <c r="F1683" i="77" s="1"/>
  <c r="H1683" i="77" s="1"/>
  <c r="D1390" i="77"/>
  <c r="F1390" i="77" s="1"/>
  <c r="H1390" i="77" s="1"/>
  <c r="D524" i="77"/>
  <c r="F524" i="77" s="1"/>
  <c r="H524" i="77" s="1"/>
  <c r="D1110" i="77"/>
  <c r="F1110" i="77" s="1"/>
  <c r="H1110" i="77" s="1"/>
  <c r="D817" i="77"/>
  <c r="F817" i="77" s="1"/>
  <c r="H817" i="77" s="1"/>
  <c r="D1696" i="77"/>
  <c r="F1696" i="77" s="1"/>
  <c r="H1696" i="77" s="1"/>
  <c r="D1403" i="77"/>
  <c r="F1403" i="77" s="1"/>
  <c r="H1403" i="77" s="1"/>
  <c r="D537" i="77"/>
  <c r="F537" i="77" s="1"/>
  <c r="H537" i="77" s="1"/>
  <c r="D1123" i="77"/>
  <c r="F1123" i="77" s="1"/>
  <c r="H1123" i="77" s="1"/>
  <c r="D830" i="77"/>
  <c r="F830" i="77" s="1"/>
  <c r="H830" i="77" s="1"/>
  <c r="D1709" i="77"/>
  <c r="F1709" i="77" s="1"/>
  <c r="H1709" i="77" s="1"/>
  <c r="D1416" i="77"/>
  <c r="F1416" i="77" s="1"/>
  <c r="H1416" i="77" s="1"/>
  <c r="D550" i="77"/>
  <c r="F550" i="77" s="1"/>
  <c r="H550" i="77" s="1"/>
  <c r="D1136" i="77"/>
  <c r="F1136" i="77" s="1"/>
  <c r="H1136" i="77" s="1"/>
  <c r="D843" i="77"/>
  <c r="F843" i="77" s="1"/>
  <c r="H843" i="77" s="1"/>
  <c r="D1722" i="77"/>
  <c r="F1722" i="77" s="1"/>
  <c r="H1722" i="77" s="1"/>
  <c r="D1429" i="77"/>
  <c r="F1429" i="77" s="1"/>
  <c r="H1429" i="77" s="1"/>
  <c r="D563" i="77"/>
  <c r="F563" i="77" s="1"/>
  <c r="H563" i="77" s="1"/>
  <c r="D1149" i="77"/>
  <c r="F1149" i="77" s="1"/>
  <c r="H1149" i="77" s="1"/>
  <c r="D856" i="77"/>
  <c r="F856" i="77" s="1"/>
  <c r="H856" i="77" s="1"/>
  <c r="D1735" i="77"/>
  <c r="F1735" i="77" s="1"/>
  <c r="H1735" i="77" s="1"/>
  <c r="D1442" i="77"/>
  <c r="F1442" i="77" s="1"/>
  <c r="H1442" i="77" s="1"/>
  <c r="C164" i="43"/>
  <c r="H50" i="76"/>
  <c r="E1" i="43"/>
  <c r="H33" i="76"/>
  <c r="E7" i="43"/>
  <c r="C147" i="43"/>
  <c r="H677" i="66" l="1"/>
  <c r="E147" i="43"/>
  <c r="E164" i="43"/>
  <c r="H678" i="66"/>
  <c r="S26" i="77"/>
  <c r="S25" i="77"/>
  <c r="S27" i="77"/>
  <c r="R14" i="77"/>
  <c r="R13" i="77"/>
  <c r="R12" i="77"/>
  <c r="E2" i="78"/>
  <c r="E3" i="78"/>
  <c r="E4" i="78"/>
  <c r="E5" i="78"/>
  <c r="E6" i="78"/>
  <c r="E7" i="78"/>
  <c r="E8" i="78"/>
  <c r="E9" i="78"/>
  <c r="E10" i="78"/>
  <c r="E11" i="78"/>
  <c r="E12" i="78"/>
  <c r="E13" i="78"/>
  <c r="E14" i="78"/>
  <c r="E15" i="78"/>
  <c r="E16" i="78"/>
  <c r="E17" i="78"/>
  <c r="E18" i="78"/>
  <c r="E19" i="78"/>
  <c r="E20" i="78"/>
  <c r="E21" i="78"/>
  <c r="E22" i="78"/>
  <c r="E23" i="78"/>
  <c r="E24" i="78"/>
  <c r="E25" i="78"/>
  <c r="E26" i="78"/>
  <c r="E27" i="78"/>
  <c r="E28" i="78"/>
  <c r="E29" i="78"/>
  <c r="E30" i="78"/>
  <c r="E31" i="78"/>
  <c r="E32" i="78"/>
  <c r="E33" i="78"/>
  <c r="E34" i="78"/>
  <c r="E35" i="78"/>
  <c r="E36" i="78"/>
  <c r="E37" i="78"/>
  <c r="E38" i="78"/>
  <c r="E39" i="78"/>
  <c r="E40" i="78"/>
  <c r="E41" i="78"/>
  <c r="E42" i="78"/>
  <c r="E43" i="78"/>
  <c r="E44" i="78"/>
  <c r="E45" i="78"/>
  <c r="E46" i="78"/>
  <c r="E47" i="78"/>
  <c r="E48" i="78"/>
  <c r="E49" i="78"/>
  <c r="E50" i="78"/>
  <c r="E51" i="78"/>
  <c r="E52" i="78"/>
  <c r="E53" i="78"/>
  <c r="E54" i="78"/>
  <c r="E55" i="78"/>
  <c r="E56" i="78"/>
  <c r="E57" i="78"/>
  <c r="E58" i="78"/>
  <c r="E59" i="78"/>
  <c r="E60" i="78"/>
  <c r="E61" i="78"/>
  <c r="E62" i="78"/>
  <c r="E63" i="78"/>
  <c r="E64" i="78"/>
  <c r="E65" i="78"/>
  <c r="E66" i="78"/>
  <c r="E67" i="78"/>
  <c r="E68" i="78"/>
  <c r="E69" i="78"/>
  <c r="E70" i="78"/>
  <c r="E71" i="78"/>
  <c r="E72" i="78"/>
  <c r="E73" i="78"/>
  <c r="E74" i="78"/>
  <c r="E75" i="78"/>
  <c r="E76" i="78"/>
  <c r="E77" i="78"/>
  <c r="E78" i="78"/>
  <c r="E79" i="78"/>
  <c r="E80" i="78"/>
  <c r="E81" i="78"/>
  <c r="E82" i="78"/>
  <c r="E83" i="78"/>
  <c r="E84" i="78"/>
  <c r="E85" i="78"/>
  <c r="E86" i="78"/>
  <c r="E87" i="78"/>
  <c r="E88" i="78"/>
  <c r="E89" i="78"/>
  <c r="E90" i="78"/>
  <c r="E91" i="78"/>
  <c r="E92" i="78"/>
  <c r="E93" i="78"/>
  <c r="E94" i="78"/>
  <c r="E95" i="78"/>
  <c r="E96" i="78"/>
  <c r="E97" i="78"/>
  <c r="E98" i="78"/>
  <c r="E99" i="78"/>
  <c r="E100" i="78"/>
  <c r="E101" i="78"/>
  <c r="E102" i="78"/>
  <c r="E103" i="78"/>
  <c r="E104" i="78"/>
  <c r="E105" i="78"/>
  <c r="E106" i="78"/>
  <c r="E107" i="78"/>
  <c r="E108" i="78"/>
  <c r="E109" i="78"/>
  <c r="E110" i="78"/>
  <c r="E111" i="78"/>
  <c r="E112" i="78"/>
  <c r="E113" i="78"/>
  <c r="E114" i="78"/>
  <c r="E115" i="78"/>
  <c r="E116" i="78"/>
  <c r="E117" i="78"/>
  <c r="E118" i="78"/>
  <c r="E119" i="78"/>
  <c r="E120" i="78"/>
  <c r="E121" i="78"/>
  <c r="E122" i="78"/>
  <c r="E123" i="78"/>
  <c r="E124" i="78"/>
  <c r="E125" i="78"/>
  <c r="E126" i="78"/>
  <c r="E127" i="78"/>
  <c r="E128" i="78"/>
  <c r="E129" i="78"/>
  <c r="E130" i="78"/>
  <c r="E131" i="78"/>
  <c r="E132" i="78"/>
  <c r="E133" i="78"/>
  <c r="E134" i="78"/>
  <c r="E135" i="78"/>
  <c r="E136" i="78"/>
  <c r="E137" i="78"/>
  <c r="E138" i="78"/>
  <c r="E139" i="78"/>
  <c r="E140" i="78"/>
  <c r="E141" i="78"/>
  <c r="E142" i="78"/>
  <c r="E143" i="78"/>
  <c r="E144" i="78"/>
  <c r="E145" i="78"/>
  <c r="E146" i="78"/>
  <c r="E147" i="78"/>
  <c r="E148" i="78"/>
  <c r="E149" i="78"/>
  <c r="E150" i="78"/>
  <c r="E151" i="78"/>
  <c r="E152" i="78"/>
  <c r="E153" i="78"/>
  <c r="E154" i="78"/>
  <c r="E155" i="78"/>
  <c r="E156" i="78"/>
  <c r="E157" i="78"/>
  <c r="E158" i="78"/>
  <c r="E159" i="78"/>
  <c r="E160" i="78"/>
  <c r="E161" i="78"/>
  <c r="E162" i="78"/>
  <c r="E163" i="78"/>
  <c r="E164" i="78"/>
  <c r="E165" i="78"/>
  <c r="E166" i="78"/>
  <c r="E167" i="78"/>
  <c r="E168" i="78"/>
  <c r="E169" i="78"/>
  <c r="E170" i="78"/>
  <c r="E171" i="78"/>
  <c r="E172" i="78"/>
  <c r="E173" i="78"/>
  <c r="E174" i="78"/>
  <c r="E175" i="78"/>
  <c r="E176" i="78"/>
  <c r="E177" i="78"/>
  <c r="E178" i="78"/>
  <c r="E179" i="78"/>
  <c r="E180" i="78"/>
  <c r="E181" i="78"/>
  <c r="E182" i="78"/>
  <c r="E183" i="78"/>
  <c r="E184" i="78"/>
  <c r="E185" i="78"/>
  <c r="E186" i="78"/>
  <c r="E187" i="78"/>
  <c r="E188" i="78"/>
  <c r="E189" i="78"/>
  <c r="E190" i="78"/>
  <c r="E191" i="78"/>
  <c r="E192" i="78"/>
  <c r="E193" i="78"/>
  <c r="E194" i="78"/>
  <c r="E195" i="78"/>
  <c r="E196" i="78"/>
  <c r="E197" i="78"/>
  <c r="E198" i="78"/>
  <c r="E199" i="78"/>
  <c r="E200" i="78"/>
  <c r="E201" i="78"/>
  <c r="E202" i="78"/>
  <c r="E203" i="78"/>
  <c r="E204" i="78"/>
  <c r="E205" i="78"/>
  <c r="E206" i="78"/>
  <c r="E207" i="78"/>
  <c r="E208" i="78"/>
  <c r="E209" i="78"/>
  <c r="E210" i="78"/>
  <c r="E211" i="78"/>
  <c r="E212" i="78"/>
  <c r="E213" i="78"/>
  <c r="E214" i="78"/>
  <c r="E215" i="78"/>
  <c r="E216" i="78"/>
  <c r="E217" i="78"/>
  <c r="E218" i="78"/>
  <c r="E219" i="78"/>
  <c r="E220" i="78"/>
  <c r="E221" i="78"/>
  <c r="E222" i="78"/>
  <c r="E223" i="78"/>
  <c r="E224" i="78"/>
  <c r="E225" i="78"/>
  <c r="E226" i="78"/>
  <c r="E227" i="78"/>
  <c r="E228" i="78"/>
  <c r="E229" i="78"/>
  <c r="E230" i="78"/>
  <c r="E231" i="78"/>
  <c r="E232" i="78"/>
  <c r="E233" i="78"/>
  <c r="E234" i="78"/>
  <c r="E235" i="78"/>
  <c r="E236" i="78"/>
  <c r="E237" i="78"/>
  <c r="E238" i="78"/>
  <c r="E239" i="78"/>
  <c r="E240" i="78"/>
  <c r="E241" i="78"/>
  <c r="E242" i="78"/>
  <c r="E243" i="78"/>
  <c r="E244" i="78"/>
  <c r="E245" i="78"/>
  <c r="E246" i="78"/>
  <c r="E247" i="78"/>
  <c r="E248" i="78"/>
  <c r="E249" i="78"/>
  <c r="E250" i="78"/>
  <c r="E251" i="78"/>
  <c r="E252" i="78"/>
  <c r="E253" i="78"/>
  <c r="E254" i="78"/>
  <c r="E255" i="78"/>
  <c r="E256" i="78"/>
  <c r="E257" i="78"/>
  <c r="E258" i="78"/>
  <c r="E259" i="78"/>
  <c r="E260" i="78"/>
  <c r="E261" i="78"/>
  <c r="E262" i="78"/>
  <c r="E263" i="78"/>
  <c r="E264" i="78"/>
  <c r="E265" i="78"/>
  <c r="E266" i="78"/>
  <c r="E267" i="78"/>
  <c r="E268" i="78"/>
  <c r="E269" i="78"/>
  <c r="E270" i="78"/>
  <c r="E271" i="78"/>
  <c r="E272" i="78"/>
  <c r="E273" i="78"/>
  <c r="E274" i="78"/>
  <c r="E275" i="78"/>
  <c r="E276" i="78"/>
  <c r="E277" i="78"/>
  <c r="E278" i="78"/>
  <c r="E279" i="78"/>
  <c r="E280" i="78"/>
  <c r="E281" i="78"/>
  <c r="E282" i="78"/>
  <c r="E283" i="78"/>
  <c r="E284" i="78"/>
  <c r="E285" i="78"/>
  <c r="E286" i="78"/>
  <c r="E287" i="78"/>
  <c r="E288" i="78"/>
  <c r="E289" i="78"/>
  <c r="E290" i="78"/>
  <c r="E291" i="78"/>
  <c r="E292" i="78"/>
  <c r="E293" i="78"/>
  <c r="E294" i="78"/>
  <c r="E295" i="78"/>
  <c r="E296" i="78"/>
  <c r="E297" i="78"/>
  <c r="E298" i="78"/>
  <c r="E299" i="78"/>
  <c r="E300" i="78"/>
  <c r="E301" i="78"/>
  <c r="E302" i="78"/>
  <c r="E303" i="78"/>
  <c r="E304" i="78"/>
  <c r="E305" i="78"/>
  <c r="E306" i="78"/>
  <c r="E307" i="78"/>
  <c r="E308" i="78"/>
  <c r="E309" i="78"/>
  <c r="E310" i="78"/>
  <c r="E311" i="78"/>
  <c r="E312" i="78"/>
  <c r="E313" i="78"/>
  <c r="E314" i="78"/>
  <c r="E315" i="78"/>
  <c r="E316" i="78"/>
  <c r="E317" i="78"/>
  <c r="E318" i="78"/>
  <c r="E319" i="78"/>
  <c r="E320" i="78"/>
  <c r="E321" i="78"/>
  <c r="E322" i="78"/>
  <c r="E323" i="78"/>
  <c r="E324" i="78"/>
  <c r="E325" i="78"/>
  <c r="E326" i="78"/>
  <c r="E327" i="78"/>
  <c r="E328" i="78"/>
  <c r="E329" i="78"/>
  <c r="E330" i="78"/>
  <c r="E331" i="78"/>
  <c r="E332" i="78"/>
  <c r="E333" i="78"/>
  <c r="E334" i="78"/>
  <c r="E335" i="78"/>
  <c r="E336" i="78"/>
  <c r="E337" i="78"/>
  <c r="E338" i="78"/>
  <c r="E339" i="78"/>
  <c r="E340" i="78"/>
  <c r="E341" i="78"/>
  <c r="E342" i="78"/>
  <c r="E343" i="78"/>
  <c r="E344" i="78"/>
  <c r="E345" i="78"/>
  <c r="E346" i="78"/>
  <c r="E347" i="78"/>
  <c r="E348" i="78"/>
  <c r="E349" i="78"/>
  <c r="E350" i="78"/>
  <c r="E351" i="78"/>
  <c r="E352" i="78"/>
  <c r="E353" i="78"/>
  <c r="E354" i="78"/>
  <c r="E355" i="78"/>
  <c r="E356" i="78"/>
  <c r="E357" i="78"/>
  <c r="E358" i="78"/>
  <c r="E359" i="78"/>
  <c r="E360" i="78"/>
  <c r="E361" i="78"/>
  <c r="E362" i="78"/>
  <c r="E363" i="78"/>
  <c r="E364" i="78"/>
  <c r="E365" i="78"/>
  <c r="E366" i="78"/>
  <c r="E367" i="78"/>
  <c r="E368" i="78"/>
  <c r="E369" i="78"/>
  <c r="E370" i="78"/>
  <c r="E371" i="78"/>
  <c r="E372" i="78"/>
  <c r="E373" i="78"/>
  <c r="E374" i="78"/>
  <c r="E375" i="78"/>
  <c r="E376" i="78"/>
  <c r="E377" i="78"/>
  <c r="E378" i="78"/>
  <c r="E379" i="78"/>
  <c r="E380" i="78"/>
  <c r="E381" i="78"/>
  <c r="E382" i="78"/>
  <c r="E383" i="78"/>
  <c r="E384" i="78"/>
  <c r="E385" i="78"/>
  <c r="E386" i="78"/>
  <c r="E387" i="78"/>
  <c r="E388" i="78"/>
  <c r="E389" i="78"/>
  <c r="E390" i="78"/>
  <c r="E391" i="78"/>
  <c r="E392" i="78"/>
  <c r="E393" i="78"/>
  <c r="E394" i="78"/>
  <c r="E395" i="78"/>
  <c r="E396" i="78"/>
  <c r="E397" i="78"/>
  <c r="E398" i="78"/>
  <c r="E399" i="78"/>
  <c r="E400" i="78"/>
  <c r="E401" i="78"/>
  <c r="E402" i="78"/>
  <c r="E403" i="78"/>
  <c r="E404" i="78"/>
  <c r="E405" i="78"/>
  <c r="E406" i="78"/>
  <c r="E407" i="78"/>
  <c r="E408" i="78"/>
  <c r="E409" i="78"/>
  <c r="E410" i="78"/>
  <c r="E411" i="78"/>
  <c r="E412" i="78"/>
  <c r="E413" i="78"/>
  <c r="E414" i="78"/>
  <c r="E415" i="78"/>
  <c r="E416" i="78"/>
  <c r="E417" i="78"/>
  <c r="E418" i="78"/>
  <c r="E419" i="78"/>
  <c r="E420" i="78"/>
  <c r="E421" i="78"/>
  <c r="E422" i="78"/>
  <c r="E423" i="78"/>
  <c r="E424" i="78"/>
  <c r="E425" i="78"/>
  <c r="E426" i="78"/>
  <c r="E427" i="78"/>
  <c r="E428" i="78"/>
  <c r="E429" i="78"/>
  <c r="E430" i="78"/>
  <c r="E431" i="78"/>
  <c r="E432" i="78"/>
  <c r="E433" i="78"/>
  <c r="E434" i="78"/>
  <c r="E435" i="78"/>
  <c r="E436" i="78"/>
  <c r="E437" i="78"/>
  <c r="E438" i="78"/>
  <c r="E439" i="78"/>
  <c r="E440" i="78"/>
  <c r="E441" i="78"/>
  <c r="E442" i="78"/>
  <c r="E443" i="78"/>
  <c r="E444" i="78"/>
  <c r="E445" i="78"/>
  <c r="E446" i="78"/>
  <c r="E447" i="78"/>
  <c r="E448" i="78"/>
  <c r="E449" i="78"/>
  <c r="E450" i="78"/>
  <c r="E451" i="78"/>
  <c r="E452" i="78"/>
  <c r="E453" i="78"/>
  <c r="E454" i="78"/>
  <c r="E455" i="78"/>
  <c r="E456" i="78"/>
  <c r="E457" i="78"/>
  <c r="E458" i="78"/>
  <c r="E459" i="78"/>
  <c r="E460" i="78"/>
  <c r="E461" i="78"/>
  <c r="E462" i="78"/>
  <c r="E463" i="78"/>
  <c r="E464" i="78"/>
  <c r="E465" i="78"/>
  <c r="E466" i="78"/>
  <c r="E467" i="78"/>
  <c r="E468" i="78"/>
  <c r="E469" i="78"/>
  <c r="E470" i="78"/>
  <c r="E471" i="78"/>
  <c r="E472" i="78"/>
  <c r="E473" i="78"/>
  <c r="E474" i="78"/>
  <c r="E475" i="78"/>
  <c r="E476" i="78"/>
  <c r="E477" i="78"/>
  <c r="E478" i="78"/>
  <c r="E479" i="78"/>
  <c r="E480" i="78"/>
  <c r="E481" i="78"/>
  <c r="E482" i="78"/>
  <c r="E483" i="78"/>
  <c r="E484" i="78"/>
  <c r="E485" i="78"/>
  <c r="E486" i="78"/>
  <c r="E487" i="78"/>
  <c r="E488" i="78"/>
  <c r="E489" i="78"/>
  <c r="E490" i="78"/>
  <c r="E491" i="78"/>
  <c r="E492" i="78"/>
  <c r="E493" i="78"/>
  <c r="E494" i="78"/>
  <c r="E495" i="78"/>
  <c r="E496" i="78"/>
  <c r="E497" i="78"/>
  <c r="E498" i="78"/>
  <c r="E499" i="78"/>
  <c r="E500" i="78"/>
  <c r="E501" i="78"/>
  <c r="E502" i="78"/>
  <c r="E503" i="78"/>
  <c r="E504" i="78"/>
  <c r="E505" i="78"/>
  <c r="E506" i="78"/>
  <c r="E507" i="78"/>
  <c r="E508" i="78"/>
  <c r="E509" i="78"/>
  <c r="E510" i="78"/>
  <c r="E511" i="78"/>
  <c r="E512" i="78"/>
  <c r="E513" i="78"/>
  <c r="E514" i="78"/>
  <c r="E515" i="78"/>
  <c r="E516" i="78"/>
  <c r="E517" i="78"/>
  <c r="E518" i="78"/>
  <c r="E519" i="78"/>
  <c r="E520" i="78"/>
  <c r="E521" i="78"/>
  <c r="E522" i="78"/>
  <c r="E523" i="78"/>
  <c r="E524" i="78"/>
  <c r="E525" i="78"/>
  <c r="E526" i="78"/>
  <c r="E527" i="78"/>
  <c r="E528" i="78"/>
  <c r="E529" i="78"/>
  <c r="E530" i="78"/>
  <c r="E531" i="78"/>
  <c r="E532" i="78"/>
  <c r="E533" i="78"/>
  <c r="E534" i="78"/>
  <c r="E535" i="78"/>
  <c r="E536" i="78"/>
  <c r="E537" i="78"/>
  <c r="E538" i="78"/>
  <c r="E539" i="78"/>
  <c r="E540" i="78"/>
  <c r="E541" i="78"/>
  <c r="E542" i="78"/>
  <c r="E543" i="78"/>
  <c r="E544" i="78"/>
  <c r="E545" i="78"/>
  <c r="E546" i="78"/>
  <c r="E547" i="78"/>
  <c r="E548" i="78"/>
  <c r="E549" i="78"/>
  <c r="E550" i="78"/>
  <c r="E551" i="78"/>
  <c r="E552" i="78"/>
  <c r="E553" i="78"/>
  <c r="E554" i="78"/>
  <c r="E555" i="78"/>
  <c r="E556" i="78"/>
  <c r="E557" i="78"/>
  <c r="E558" i="78"/>
  <c r="E559" i="78"/>
  <c r="E560" i="78"/>
  <c r="E561" i="78"/>
  <c r="E562" i="78"/>
  <c r="E563" i="78"/>
  <c r="E564" i="78"/>
  <c r="E565" i="78"/>
  <c r="E566" i="78"/>
  <c r="E567" i="78"/>
  <c r="E568" i="78"/>
  <c r="E569" i="78"/>
  <c r="E570" i="78"/>
  <c r="E571" i="78"/>
  <c r="E572" i="78"/>
  <c r="E573" i="78"/>
  <c r="E574" i="78"/>
  <c r="E575" i="78"/>
  <c r="E576" i="78"/>
  <c r="E577" i="78"/>
  <c r="E578" i="78"/>
  <c r="E579" i="78"/>
  <c r="E580" i="78"/>
  <c r="E581" i="78"/>
  <c r="E582" i="78"/>
  <c r="E583" i="78"/>
  <c r="E584" i="78"/>
  <c r="E585" i="78"/>
  <c r="E586" i="78"/>
  <c r="E587" i="78"/>
  <c r="E588" i="78"/>
  <c r="E589" i="78"/>
  <c r="E590" i="78"/>
  <c r="E591" i="78"/>
  <c r="E592" i="78"/>
  <c r="E593" i="78"/>
  <c r="E594" i="78"/>
  <c r="E595" i="78"/>
  <c r="E596" i="78"/>
  <c r="E597" i="78"/>
  <c r="E598" i="78"/>
  <c r="E599" i="78"/>
  <c r="E600" i="78"/>
  <c r="E601" i="78"/>
  <c r="E602" i="78"/>
  <c r="E603" i="78"/>
  <c r="E604" i="78"/>
  <c r="E605" i="78"/>
  <c r="E606" i="78"/>
  <c r="E607" i="78"/>
  <c r="E608" i="78"/>
  <c r="E609" i="78"/>
  <c r="E610" i="78"/>
  <c r="E611" i="78"/>
  <c r="E612" i="78"/>
  <c r="E613" i="78"/>
  <c r="E614" i="78"/>
  <c r="E615" i="78"/>
  <c r="E616" i="78"/>
  <c r="E617" i="78"/>
  <c r="E618" i="78"/>
  <c r="E619" i="78"/>
  <c r="E620" i="78"/>
  <c r="E621" i="78"/>
  <c r="E622" i="78"/>
  <c r="E623" i="78"/>
  <c r="E624" i="78"/>
  <c r="E625" i="78"/>
  <c r="E626" i="78"/>
  <c r="E627" i="78"/>
  <c r="E628" i="78"/>
  <c r="E629" i="78"/>
  <c r="E630" i="78"/>
  <c r="E631" i="78"/>
  <c r="E632" i="78"/>
  <c r="E633" i="78"/>
  <c r="E634" i="78"/>
  <c r="E635" i="78"/>
  <c r="E636" i="78"/>
  <c r="E637" i="78"/>
  <c r="E638" i="78"/>
  <c r="E639" i="78"/>
  <c r="E640" i="78"/>
  <c r="E641" i="78"/>
  <c r="E642" i="78"/>
  <c r="E643" i="78"/>
  <c r="E644" i="78"/>
  <c r="E645" i="78"/>
  <c r="E646" i="78"/>
  <c r="E647" i="78"/>
  <c r="E648" i="78"/>
  <c r="E649" i="78"/>
  <c r="E650" i="78"/>
  <c r="E651" i="78"/>
  <c r="E652" i="78"/>
  <c r="E653" i="78"/>
  <c r="E654" i="78"/>
  <c r="E655" i="78"/>
  <c r="E656" i="78"/>
  <c r="E657" i="78"/>
  <c r="E658" i="78"/>
  <c r="E659" i="78"/>
  <c r="E660" i="78"/>
  <c r="E661" i="78"/>
  <c r="E662" i="78"/>
  <c r="E663" i="78"/>
  <c r="E664" i="78"/>
  <c r="E665" i="78"/>
  <c r="E666" i="78"/>
  <c r="E667" i="78"/>
  <c r="E668" i="78"/>
  <c r="E669" i="78"/>
  <c r="E670" i="78"/>
  <c r="E671" i="78"/>
  <c r="E672" i="78"/>
  <c r="E673" i="78"/>
  <c r="E674" i="78"/>
  <c r="E675" i="78"/>
  <c r="E676" i="78"/>
  <c r="E677" i="78"/>
  <c r="E678" i="78"/>
  <c r="E679" i="78"/>
  <c r="E680" i="78"/>
  <c r="E681" i="78"/>
  <c r="E682" i="78"/>
  <c r="E683" i="78"/>
  <c r="E684" i="78"/>
  <c r="E685" i="78"/>
  <c r="E686" i="78"/>
  <c r="E687" i="78"/>
  <c r="E688" i="78"/>
  <c r="E689" i="78"/>
  <c r="E690" i="78"/>
  <c r="E691" i="78"/>
  <c r="E692" i="78"/>
  <c r="E693" i="78"/>
  <c r="E694" i="78"/>
  <c r="E695" i="78"/>
  <c r="E696" i="78"/>
  <c r="E697" i="78"/>
  <c r="E698" i="78"/>
  <c r="E699" i="78"/>
  <c r="E700" i="78"/>
  <c r="E701" i="78"/>
  <c r="E702" i="78"/>
  <c r="E703" i="78"/>
  <c r="E704" i="78"/>
  <c r="E705" i="78"/>
  <c r="E706" i="78"/>
  <c r="E707" i="78"/>
  <c r="E708" i="78"/>
  <c r="E709" i="78"/>
  <c r="E710" i="78"/>
  <c r="E711" i="78"/>
  <c r="E712" i="78"/>
  <c r="E713" i="78"/>
  <c r="E714" i="78"/>
  <c r="E715" i="78"/>
  <c r="E716" i="78"/>
  <c r="E717" i="78"/>
  <c r="E718" i="78"/>
  <c r="E719" i="78"/>
  <c r="E720" i="78"/>
  <c r="E721" i="78"/>
  <c r="E722" i="78"/>
  <c r="E723" i="78"/>
  <c r="E724" i="78"/>
  <c r="E725" i="78"/>
  <c r="E726" i="78"/>
  <c r="E727" i="78"/>
  <c r="E728" i="78"/>
  <c r="E729" i="78"/>
  <c r="E730" i="78"/>
  <c r="E731" i="78"/>
  <c r="E732" i="78"/>
  <c r="E733" i="78"/>
  <c r="E734" i="78"/>
  <c r="E735" i="78"/>
  <c r="E736" i="78"/>
  <c r="E737" i="78"/>
  <c r="E738" i="78"/>
  <c r="E739" i="78"/>
  <c r="E740" i="78"/>
  <c r="E741" i="78"/>
  <c r="E742" i="78"/>
  <c r="E743" i="78"/>
  <c r="E744" i="78"/>
  <c r="E745" i="78"/>
  <c r="E746" i="78"/>
  <c r="E747" i="78"/>
  <c r="E748" i="78"/>
  <c r="E749" i="78"/>
  <c r="E750" i="78"/>
  <c r="E751" i="78"/>
  <c r="E752" i="78"/>
  <c r="E753" i="78"/>
  <c r="E754" i="78"/>
  <c r="E755" i="78"/>
  <c r="E756" i="78"/>
  <c r="E757" i="78"/>
  <c r="E758" i="78"/>
  <c r="E759" i="78"/>
  <c r="E760" i="78"/>
  <c r="E761" i="78"/>
  <c r="E762" i="78"/>
  <c r="E763" i="78"/>
  <c r="E764" i="78"/>
  <c r="E765" i="78"/>
  <c r="E766" i="78"/>
  <c r="E767" i="78"/>
  <c r="E768" i="78"/>
  <c r="E769" i="78"/>
  <c r="E770" i="78"/>
  <c r="E771" i="78"/>
  <c r="E772" i="78"/>
  <c r="E773" i="78"/>
  <c r="E774" i="78"/>
  <c r="E775" i="78"/>
  <c r="E776" i="78"/>
  <c r="E777" i="78"/>
  <c r="E778" i="78"/>
  <c r="E779" i="78"/>
  <c r="E780" i="78"/>
  <c r="E781" i="78"/>
  <c r="E782" i="78"/>
  <c r="E783" i="78"/>
  <c r="E784" i="78"/>
  <c r="E785" i="78"/>
  <c r="E786" i="78"/>
  <c r="E787" i="78"/>
  <c r="E788" i="78"/>
  <c r="E789" i="78"/>
  <c r="E790" i="78"/>
  <c r="E791" i="78"/>
  <c r="E792" i="78"/>
  <c r="E793" i="78"/>
  <c r="E794" i="78"/>
  <c r="E795" i="78"/>
  <c r="E796" i="78"/>
  <c r="E797" i="78"/>
  <c r="E798" i="78"/>
  <c r="E799" i="78"/>
  <c r="E800" i="78"/>
  <c r="E801" i="78"/>
  <c r="E802" i="78"/>
  <c r="E803" i="78"/>
  <c r="E804" i="78"/>
  <c r="E805" i="78"/>
  <c r="E806" i="78"/>
  <c r="E807" i="78"/>
  <c r="E808" i="78"/>
  <c r="E809" i="78"/>
  <c r="E810" i="78"/>
  <c r="E811" i="78"/>
  <c r="E812" i="78"/>
  <c r="E813" i="78"/>
  <c r="E814" i="78"/>
  <c r="E815" i="78"/>
  <c r="E816" i="78"/>
  <c r="E817" i="78"/>
  <c r="E818" i="78"/>
  <c r="E819" i="78"/>
  <c r="E820" i="78"/>
  <c r="E821" i="78"/>
  <c r="E822" i="78"/>
  <c r="E823" i="78"/>
  <c r="E824" i="78"/>
  <c r="E825" i="78"/>
  <c r="E826" i="78"/>
  <c r="E827" i="78"/>
  <c r="E828" i="78"/>
  <c r="E829" i="78"/>
  <c r="E830" i="78"/>
  <c r="E831" i="78"/>
  <c r="E832" i="78"/>
  <c r="E833" i="78"/>
  <c r="E834" i="78"/>
  <c r="E835" i="78"/>
  <c r="E836" i="78"/>
  <c r="E837" i="78"/>
  <c r="E838" i="78"/>
  <c r="E839" i="78"/>
  <c r="E840" i="78"/>
  <c r="E841" i="78"/>
  <c r="E842" i="78"/>
  <c r="E843" i="78"/>
  <c r="E844" i="78"/>
  <c r="E845" i="78"/>
  <c r="E846" i="78"/>
  <c r="E847" i="78"/>
  <c r="E848" i="78"/>
  <c r="E849" i="78"/>
  <c r="E850" i="78"/>
  <c r="E851" i="78"/>
  <c r="E852" i="78"/>
  <c r="E853" i="78"/>
  <c r="E854" i="78"/>
  <c r="E855" i="78"/>
  <c r="E856" i="78"/>
  <c r="E857" i="78"/>
  <c r="E858" i="78"/>
  <c r="E859" i="78"/>
  <c r="E860" i="78"/>
  <c r="E861" i="78"/>
  <c r="E862" i="78"/>
  <c r="E863" i="78"/>
  <c r="E864" i="78"/>
  <c r="E865" i="78"/>
  <c r="E866" i="78"/>
  <c r="E867" i="78"/>
  <c r="E868" i="78"/>
  <c r="E869" i="78"/>
  <c r="E870" i="78"/>
  <c r="E871" i="78"/>
  <c r="E872" i="78"/>
  <c r="E873" i="78"/>
  <c r="E874" i="78"/>
  <c r="E875" i="78"/>
  <c r="E876" i="78"/>
  <c r="E877" i="78"/>
  <c r="E878" i="78"/>
  <c r="E879" i="78"/>
  <c r="E880" i="78"/>
  <c r="E881" i="78"/>
  <c r="E882" i="78"/>
  <c r="E883" i="78"/>
  <c r="E884" i="78"/>
  <c r="E885" i="78"/>
  <c r="E886" i="78"/>
  <c r="E887" i="78"/>
  <c r="E888" i="78"/>
  <c r="E889" i="78"/>
  <c r="E890" i="78"/>
  <c r="E891" i="78"/>
  <c r="E892" i="78"/>
  <c r="E893" i="78"/>
  <c r="E894" i="78"/>
  <c r="E895" i="78"/>
  <c r="E896" i="78"/>
  <c r="E897" i="78"/>
  <c r="E898" i="78"/>
  <c r="E899" i="78"/>
  <c r="E900" i="78"/>
  <c r="E901" i="78"/>
  <c r="E902" i="78"/>
  <c r="E903" i="78"/>
  <c r="E904" i="78"/>
  <c r="E905" i="78"/>
  <c r="E906" i="78"/>
  <c r="E907" i="78"/>
  <c r="E908" i="78"/>
  <c r="E909" i="78"/>
  <c r="E910" i="78"/>
  <c r="E911" i="78"/>
  <c r="E912" i="78"/>
  <c r="E913" i="78"/>
  <c r="E914" i="78"/>
  <c r="E915" i="78"/>
  <c r="E916" i="78"/>
  <c r="E917" i="78"/>
  <c r="E918" i="78"/>
  <c r="E919" i="78"/>
  <c r="E920" i="78"/>
  <c r="E921" i="78"/>
  <c r="E922" i="78"/>
  <c r="E923" i="78"/>
  <c r="E924" i="78"/>
  <c r="E925" i="78"/>
  <c r="E926" i="78"/>
  <c r="E927" i="78"/>
  <c r="E928" i="78"/>
  <c r="E929" i="78"/>
  <c r="E930" i="78"/>
  <c r="E931" i="78"/>
  <c r="E932" i="78"/>
  <c r="E933" i="78"/>
  <c r="E934" i="78"/>
  <c r="E935" i="78"/>
  <c r="E936" i="78"/>
  <c r="E937" i="78"/>
  <c r="E938" i="78"/>
  <c r="E939" i="78"/>
  <c r="E940" i="78"/>
  <c r="E941" i="78"/>
  <c r="E942" i="78"/>
  <c r="E943" i="78"/>
  <c r="E944" i="78"/>
  <c r="E945" i="78"/>
  <c r="E946" i="78"/>
  <c r="E947" i="78"/>
  <c r="E948" i="78"/>
  <c r="E949" i="78"/>
  <c r="E950" i="78"/>
  <c r="E951" i="78"/>
  <c r="E952" i="78"/>
  <c r="E953" i="78"/>
  <c r="E954" i="78"/>
  <c r="E955" i="78"/>
  <c r="E956" i="78"/>
  <c r="E957" i="78"/>
  <c r="E958" i="78"/>
  <c r="E959" i="78"/>
  <c r="E960" i="78"/>
  <c r="E961" i="78"/>
  <c r="E962" i="78"/>
  <c r="E963" i="78"/>
  <c r="E964" i="78"/>
  <c r="E965" i="78"/>
  <c r="E966" i="78"/>
  <c r="E967" i="78"/>
  <c r="E968" i="78"/>
  <c r="E969" i="78"/>
  <c r="E970" i="78"/>
  <c r="E971" i="78"/>
  <c r="E972" i="78"/>
  <c r="E973" i="78"/>
  <c r="E974" i="78"/>
  <c r="E975" i="78"/>
  <c r="E976" i="78"/>
  <c r="E977" i="78"/>
  <c r="E978" i="78"/>
  <c r="E979" i="78"/>
  <c r="E980" i="78"/>
  <c r="E981" i="78"/>
  <c r="E982" i="78"/>
  <c r="E983" i="78"/>
  <c r="E984" i="78"/>
  <c r="E985" i="78"/>
  <c r="E986" i="78"/>
  <c r="E987" i="78"/>
  <c r="E988" i="78"/>
  <c r="E989" i="78"/>
  <c r="E990" i="78"/>
  <c r="E991" i="78"/>
  <c r="E992" i="78"/>
  <c r="E993" i="78"/>
  <c r="E994" i="78"/>
  <c r="E995" i="78"/>
  <c r="E996" i="78"/>
  <c r="E997" i="78"/>
  <c r="E998" i="78"/>
  <c r="E999" i="78"/>
  <c r="E1000" i="78"/>
  <c r="E1001" i="78"/>
  <c r="E1002" i="78"/>
  <c r="E1003" i="78"/>
  <c r="E1004" i="78"/>
  <c r="E1005" i="78"/>
  <c r="E1006" i="78"/>
  <c r="E1007" i="78"/>
  <c r="E1008" i="78"/>
  <c r="E1009" i="78"/>
  <c r="E1010" i="78"/>
  <c r="E1011" i="78"/>
  <c r="E1012" i="78"/>
  <c r="E1013" i="78"/>
  <c r="E1014" i="78"/>
  <c r="E1015" i="78"/>
  <c r="E1016" i="78"/>
  <c r="E1017" i="78"/>
  <c r="E1018" i="78"/>
  <c r="E1019" i="78"/>
  <c r="E1020" i="78"/>
  <c r="E1021" i="78"/>
  <c r="E1022" i="78"/>
  <c r="E1023" i="78"/>
  <c r="E1024" i="78"/>
  <c r="E1025" i="78"/>
  <c r="E1026" i="78"/>
  <c r="E1027" i="78"/>
  <c r="E1028" i="78"/>
  <c r="E1029" i="78"/>
  <c r="E1030" i="78"/>
  <c r="E1031" i="78"/>
  <c r="E1032" i="78"/>
  <c r="E1033" i="78"/>
  <c r="E1034" i="78"/>
  <c r="E1035" i="78"/>
  <c r="E1036" i="78"/>
  <c r="E1037" i="78"/>
  <c r="E1038" i="78"/>
  <c r="E1039" i="78"/>
  <c r="E1040" i="78"/>
  <c r="E1041" i="78"/>
  <c r="E1042" i="78"/>
  <c r="E1043" i="78"/>
  <c r="E1044" i="78"/>
  <c r="E1045" i="78"/>
  <c r="E1046" i="78"/>
  <c r="E1047" i="78"/>
  <c r="E1048" i="78"/>
  <c r="E1049" i="78"/>
  <c r="E1050" i="78"/>
  <c r="E1051" i="78"/>
  <c r="E1052" i="78"/>
  <c r="E1053" i="78"/>
  <c r="E1054" i="78"/>
  <c r="E1055" i="78"/>
  <c r="E1056" i="78"/>
  <c r="E1057" i="78"/>
  <c r="E1058" i="78"/>
  <c r="E1059" i="78"/>
  <c r="E1060" i="78"/>
  <c r="E1061" i="78"/>
  <c r="E1062" i="78"/>
  <c r="E1063" i="78"/>
  <c r="E1064" i="78"/>
  <c r="E1065" i="78"/>
  <c r="E1066" i="78"/>
  <c r="E1067" i="78"/>
  <c r="E1068" i="78"/>
  <c r="E1069" i="78"/>
  <c r="E1070" i="78"/>
  <c r="E1071" i="78"/>
  <c r="E1072" i="78"/>
  <c r="E1073" i="78"/>
  <c r="E1074" i="78"/>
  <c r="E1075" i="78"/>
  <c r="E1076" i="78"/>
  <c r="E1077" i="78"/>
  <c r="E1078" i="78"/>
  <c r="E1079" i="78"/>
  <c r="E1080" i="78"/>
  <c r="E1081" i="78"/>
  <c r="E1082" i="78"/>
  <c r="E1083" i="78"/>
  <c r="E1084" i="78"/>
  <c r="E1085" i="78"/>
  <c r="E1086" i="78"/>
  <c r="E1087" i="78"/>
  <c r="E1088" i="78"/>
  <c r="E1089" i="78"/>
  <c r="E1090" i="78"/>
  <c r="E1091" i="78"/>
  <c r="E1092" i="78"/>
  <c r="E1093" i="78"/>
  <c r="E1094" i="78"/>
  <c r="E1095" i="78"/>
  <c r="E1096" i="78"/>
  <c r="E1097" i="78"/>
  <c r="E1098" i="78"/>
  <c r="E1099" i="78"/>
  <c r="E1100" i="78"/>
  <c r="E1101" i="78"/>
  <c r="E1102" i="78"/>
  <c r="E1103" i="78"/>
  <c r="E1104" i="78"/>
  <c r="E1105" i="78"/>
  <c r="E1106" i="78"/>
  <c r="E1107" i="78"/>
  <c r="E1108" i="78"/>
  <c r="E1109" i="78"/>
  <c r="E1110" i="78"/>
  <c r="E1111" i="78"/>
  <c r="E1112" i="78"/>
  <c r="E1113" i="78"/>
  <c r="E1114" i="78"/>
  <c r="E1115" i="78"/>
  <c r="E1116" i="78"/>
  <c r="E1117" i="78"/>
  <c r="E1118" i="78"/>
  <c r="E1119" i="78"/>
  <c r="E1120" i="78"/>
  <c r="E1121" i="78"/>
  <c r="E1122" i="78"/>
  <c r="E1123" i="78"/>
  <c r="E1124" i="78"/>
  <c r="E1125" i="78"/>
  <c r="E1126" i="78"/>
  <c r="E1127" i="78"/>
  <c r="E1128" i="78"/>
  <c r="E1129" i="78"/>
  <c r="E1130" i="78"/>
  <c r="E1131" i="78"/>
  <c r="E1132" i="78"/>
  <c r="E1133" i="78"/>
  <c r="E1134" i="78"/>
  <c r="E1135" i="78"/>
  <c r="E1136" i="78"/>
  <c r="E1137" i="78"/>
  <c r="E1138" i="78"/>
  <c r="E1139" i="78"/>
  <c r="E1140" i="78"/>
  <c r="E1141" i="78"/>
  <c r="E1142" i="78"/>
  <c r="E1143" i="78"/>
  <c r="E1144" i="78"/>
  <c r="E1145" i="78"/>
  <c r="E1146" i="78"/>
  <c r="E1147" i="78"/>
  <c r="E1148" i="78"/>
  <c r="E1149" i="78"/>
  <c r="E1150" i="78"/>
  <c r="E1151" i="78"/>
  <c r="E1152" i="78"/>
  <c r="E1153" i="78"/>
  <c r="E1154" i="78"/>
  <c r="E1155" i="78"/>
  <c r="E1156" i="78"/>
  <c r="E1157" i="78"/>
  <c r="E1158" i="78"/>
  <c r="E1159" i="78"/>
  <c r="E1160" i="78"/>
  <c r="E1161" i="78"/>
  <c r="E1162" i="78"/>
  <c r="E1163" i="78"/>
  <c r="E1164" i="78"/>
  <c r="E1165" i="78"/>
  <c r="E1166" i="78"/>
  <c r="E1167" i="78"/>
  <c r="E1168" i="78"/>
  <c r="E1169" i="78"/>
  <c r="E1170" i="78"/>
  <c r="E1171" i="78"/>
  <c r="E1172" i="78"/>
  <c r="E1173" i="78"/>
  <c r="E1174" i="78"/>
  <c r="E1175" i="78"/>
  <c r="E1176" i="78"/>
  <c r="E1177" i="78"/>
  <c r="E1178" i="78"/>
  <c r="E1179" i="78"/>
  <c r="E1180" i="78"/>
  <c r="E1181" i="78"/>
  <c r="E1182" i="78"/>
  <c r="E1183" i="78"/>
  <c r="E1184" i="78"/>
  <c r="E1185" i="78"/>
  <c r="E1186" i="78"/>
  <c r="E1187" i="78"/>
  <c r="E1188" i="78"/>
  <c r="E1189" i="78"/>
  <c r="E1190" i="78"/>
  <c r="E1191" i="78"/>
  <c r="E1192" i="78"/>
  <c r="E1193" i="78"/>
  <c r="E1194" i="78"/>
  <c r="E1195" i="78"/>
  <c r="E1196" i="78"/>
  <c r="E1197" i="78"/>
  <c r="E1198" i="78"/>
  <c r="E1199" i="78"/>
  <c r="E1200" i="78"/>
  <c r="E1201" i="78"/>
  <c r="E1202" i="78"/>
  <c r="E1203" i="78"/>
  <c r="E1204" i="78"/>
  <c r="E1205" i="78"/>
  <c r="E1206" i="78"/>
  <c r="E1207" i="78"/>
  <c r="E1208" i="78"/>
  <c r="E1209" i="78"/>
  <c r="E1210" i="78"/>
  <c r="E1211" i="78"/>
  <c r="E1212" i="78"/>
  <c r="E1213" i="78"/>
  <c r="E1214" i="78"/>
  <c r="E1215" i="78"/>
  <c r="E1216" i="78"/>
  <c r="E1217" i="78"/>
  <c r="E1218" i="78"/>
  <c r="E1219" i="78"/>
  <c r="E1220" i="78"/>
  <c r="E1221" i="78"/>
  <c r="E1222" i="78"/>
  <c r="E1223" i="78"/>
  <c r="E1224" i="78"/>
  <c r="E1225" i="78"/>
  <c r="E1226" i="78"/>
  <c r="E1227" i="78"/>
  <c r="E1228" i="78"/>
  <c r="E1229" i="78"/>
  <c r="E1230" i="78"/>
  <c r="E1231" i="78"/>
  <c r="E1232" i="78"/>
  <c r="E1233" i="78"/>
  <c r="E1234" i="78"/>
  <c r="E1235" i="78"/>
  <c r="E1236" i="78"/>
  <c r="E1237" i="78"/>
  <c r="E1238" i="78"/>
  <c r="E1239" i="78"/>
  <c r="E1240" i="78"/>
  <c r="E1241" i="78"/>
  <c r="E1242" i="78"/>
  <c r="E1243" i="78"/>
  <c r="E1244" i="78"/>
  <c r="E1245" i="78"/>
  <c r="E1246" i="78"/>
  <c r="E1247" i="78"/>
  <c r="E1248" i="78"/>
  <c r="E1249" i="78"/>
  <c r="E1250" i="78"/>
  <c r="E1251" i="78"/>
  <c r="E1252" i="78"/>
  <c r="E1253" i="78"/>
  <c r="E1254" i="78"/>
  <c r="E1255" i="78"/>
  <c r="E1256" i="78"/>
  <c r="E1257" i="78"/>
  <c r="E1258" i="78"/>
  <c r="E1259" i="78"/>
  <c r="E1260" i="78"/>
  <c r="E1261" i="78"/>
  <c r="E1262" i="78"/>
  <c r="E1263" i="78"/>
  <c r="E1264" i="78"/>
  <c r="E1265" i="78"/>
  <c r="E1266" i="78"/>
  <c r="E1267" i="78"/>
  <c r="E1268" i="78"/>
  <c r="E1269" i="78"/>
  <c r="E1270" i="78"/>
  <c r="E1271" i="78"/>
  <c r="E1272" i="78"/>
  <c r="E1273" i="78"/>
  <c r="E1274" i="78"/>
  <c r="E1275" i="78"/>
  <c r="E1276" i="78"/>
  <c r="E1277" i="78"/>
  <c r="E1278" i="78"/>
  <c r="E1279" i="78"/>
  <c r="E1280" i="78"/>
  <c r="E1281" i="78"/>
  <c r="E1282" i="78"/>
  <c r="E1283" i="78"/>
  <c r="E1284" i="78"/>
  <c r="E1285" i="78"/>
  <c r="E1286" i="78"/>
  <c r="E1287" i="78"/>
  <c r="E1288" i="78"/>
  <c r="E1289" i="78"/>
  <c r="E1290" i="78"/>
  <c r="E1291" i="78"/>
  <c r="E1292" i="78"/>
  <c r="E1293" i="78"/>
  <c r="E1294" i="78"/>
  <c r="E1295" i="78"/>
  <c r="E1296" i="78"/>
  <c r="E1297" i="78"/>
  <c r="E1298" i="78"/>
  <c r="E1299" i="78"/>
  <c r="E1300" i="78"/>
  <c r="E1301" i="78"/>
  <c r="E1302" i="78"/>
  <c r="E1303" i="78"/>
  <c r="E1304" i="78"/>
  <c r="E1305" i="78"/>
  <c r="E1306" i="78"/>
  <c r="E1307" i="78"/>
  <c r="E1308" i="78"/>
  <c r="E1309" i="78"/>
  <c r="E1310" i="78"/>
  <c r="E1311" i="78"/>
  <c r="E1312" i="78"/>
  <c r="E1313" i="78"/>
  <c r="E1314" i="78"/>
  <c r="E1315" i="78"/>
  <c r="E1316" i="78"/>
  <c r="E1317" i="78"/>
  <c r="E1318" i="78"/>
  <c r="E1319" i="78"/>
  <c r="E1320" i="78"/>
  <c r="E1321" i="78"/>
  <c r="E1322" i="78"/>
  <c r="E1323" i="78"/>
  <c r="E1324" i="78"/>
  <c r="E1325" i="78"/>
  <c r="E1326" i="78"/>
  <c r="E1327" i="78"/>
  <c r="E1328" i="78"/>
  <c r="E1329" i="78"/>
  <c r="E1330" i="78"/>
  <c r="E1331" i="78"/>
  <c r="E1332" i="78"/>
  <c r="E1333" i="78"/>
  <c r="E1334" i="78"/>
  <c r="E1335" i="78"/>
  <c r="E1336" i="78"/>
  <c r="E1337" i="78"/>
  <c r="E1338" i="78"/>
  <c r="E1339" i="78"/>
  <c r="E1340" i="78"/>
  <c r="E1341" i="78"/>
  <c r="E1342" i="78"/>
  <c r="E1343" i="78"/>
  <c r="E1344" i="78"/>
  <c r="E1345" i="78"/>
  <c r="E1346" i="78"/>
  <c r="E1347" i="78"/>
  <c r="E1348" i="78"/>
  <c r="E1349" i="78"/>
  <c r="E1350" i="78"/>
  <c r="E1351" i="78"/>
  <c r="E1352" i="78"/>
  <c r="E1353" i="78"/>
  <c r="E1354" i="78"/>
  <c r="E1355" i="78"/>
  <c r="E1356" i="78"/>
  <c r="E1357" i="78"/>
  <c r="E1358" i="78"/>
  <c r="E1359" i="78"/>
  <c r="E1360" i="78"/>
  <c r="E1361" i="78"/>
  <c r="E1362" i="78"/>
  <c r="E1363" i="78"/>
  <c r="E1364" i="78"/>
  <c r="E1365" i="78"/>
  <c r="E1366" i="78"/>
  <c r="E1367" i="78"/>
  <c r="E1368" i="78"/>
  <c r="E1369" i="78"/>
  <c r="E1370" i="78"/>
  <c r="E1371" i="78"/>
  <c r="E1372" i="78"/>
  <c r="E1373" i="78"/>
  <c r="E1374" i="78"/>
  <c r="E1375" i="78"/>
  <c r="E1376" i="78"/>
  <c r="E1377" i="78"/>
  <c r="E1378" i="78"/>
  <c r="E1379" i="78"/>
  <c r="E1380" i="78"/>
  <c r="E1381" i="78"/>
  <c r="E1382" i="78"/>
  <c r="E1383" i="78"/>
  <c r="E1384" i="78"/>
  <c r="E1385" i="78"/>
  <c r="E1386" i="78"/>
  <c r="E1387" i="78"/>
  <c r="E1388" i="78"/>
  <c r="E1389" i="78"/>
  <c r="E1390" i="78"/>
  <c r="E1391" i="78"/>
  <c r="E1392" i="78"/>
  <c r="E1393" i="78"/>
  <c r="E1394" i="78"/>
  <c r="E1395" i="78"/>
  <c r="E1396" i="78"/>
  <c r="E1397" i="78"/>
  <c r="E1398" i="78"/>
  <c r="E1399" i="78"/>
  <c r="E1400" i="78"/>
  <c r="E1401" i="78"/>
  <c r="E1402" i="78"/>
  <c r="E1403" i="78"/>
  <c r="E1404" i="78"/>
  <c r="E1405" i="78"/>
  <c r="E1406" i="78"/>
  <c r="E1407" i="78"/>
  <c r="E1408" i="78"/>
  <c r="E1409" i="78"/>
  <c r="E1410" i="78"/>
  <c r="E1411" i="78"/>
  <c r="E1412" i="78"/>
  <c r="E1413" i="78"/>
  <c r="E1414" i="78"/>
  <c r="E1415" i="78"/>
  <c r="E1416" i="78"/>
  <c r="E1417" i="78"/>
  <c r="E1418" i="78"/>
  <c r="E1419" i="78"/>
  <c r="E1420" i="78"/>
  <c r="E1421" i="78"/>
  <c r="E1422" i="78"/>
  <c r="E1423" i="78"/>
  <c r="E1424" i="78"/>
  <c r="E1425" i="78"/>
  <c r="E1426" i="78"/>
  <c r="E1427" i="78"/>
  <c r="E1428" i="78"/>
  <c r="E1429" i="78"/>
  <c r="E1430" i="78"/>
  <c r="E1431" i="78"/>
  <c r="E1432" i="78"/>
  <c r="E1433" i="78"/>
  <c r="E1434" i="78"/>
  <c r="E1435" i="78"/>
  <c r="E1436" i="78"/>
  <c r="E1437" i="78"/>
  <c r="E1438" i="78"/>
  <c r="E1439" i="78"/>
  <c r="E1440" i="78"/>
  <c r="E1441" i="78"/>
  <c r="E1442" i="78"/>
  <c r="E1443" i="78"/>
  <c r="E1444" i="78"/>
  <c r="E1445" i="78"/>
  <c r="E1446" i="78"/>
  <c r="E1447" i="78"/>
  <c r="E1448" i="78"/>
  <c r="E1449" i="78"/>
  <c r="E1450" i="78"/>
  <c r="E1451" i="78"/>
  <c r="E1452" i="78"/>
  <c r="E1453" i="78"/>
  <c r="E1454" i="78"/>
  <c r="E1455" i="78"/>
  <c r="E1456" i="78"/>
  <c r="E1457" i="78"/>
  <c r="E1458" i="78"/>
  <c r="E1459" i="78"/>
  <c r="E1460" i="78"/>
  <c r="E1461" i="78"/>
  <c r="E1462" i="78"/>
  <c r="E1463" i="78"/>
  <c r="E1464" i="78"/>
  <c r="E1465" i="78"/>
  <c r="E1466" i="78"/>
  <c r="E1467" i="78"/>
  <c r="E1468" i="78"/>
  <c r="E1469" i="78"/>
  <c r="E1470" i="78"/>
  <c r="E1471" i="78"/>
  <c r="E1472" i="78"/>
  <c r="E1473" i="78"/>
  <c r="E1474" i="78"/>
  <c r="E1475" i="78"/>
  <c r="E1476" i="78"/>
  <c r="E1477" i="78"/>
  <c r="E1478" i="78"/>
  <c r="E1479" i="78"/>
  <c r="E1480" i="78"/>
  <c r="E1481" i="78"/>
  <c r="E1482" i="78"/>
  <c r="E1483" i="78"/>
  <c r="E1484" i="78"/>
  <c r="E1485" i="78"/>
  <c r="E1486" i="78"/>
  <c r="E1487" i="78"/>
  <c r="E1488" i="78"/>
  <c r="E1489" i="78"/>
  <c r="E1490" i="78"/>
  <c r="E1491" i="78"/>
  <c r="E1492" i="78"/>
  <c r="E1493" i="78"/>
  <c r="E1494" i="78"/>
  <c r="E1495" i="78"/>
  <c r="E1496" i="78"/>
  <c r="E1497" i="78"/>
  <c r="E1498" i="78"/>
  <c r="E1499" i="78"/>
  <c r="E1500" i="78"/>
  <c r="E1501" i="78"/>
  <c r="E1502" i="78"/>
  <c r="E1503" i="78"/>
  <c r="E1504" i="78"/>
  <c r="E1505" i="78"/>
  <c r="E1506" i="78"/>
  <c r="E1507" i="78"/>
  <c r="E1508" i="78"/>
  <c r="E1509" i="78"/>
  <c r="E1510" i="78"/>
  <c r="E1511" i="78"/>
  <c r="E1512" i="78"/>
  <c r="E1513" i="78"/>
  <c r="E1514" i="78"/>
  <c r="E1515" i="78"/>
  <c r="E1516" i="78"/>
  <c r="E1517" i="78"/>
  <c r="E1518" i="78"/>
  <c r="E1519" i="78"/>
  <c r="E1520" i="78"/>
  <c r="E1521" i="78"/>
  <c r="E1522" i="78"/>
  <c r="E1523" i="78"/>
  <c r="E1524" i="78"/>
  <c r="E1525" i="78"/>
  <c r="E1526" i="78"/>
  <c r="E1527" i="78"/>
  <c r="E1528" i="78"/>
  <c r="E1529" i="78"/>
  <c r="E1530" i="78"/>
  <c r="E1531" i="78"/>
  <c r="E1532" i="78"/>
  <c r="E1533" i="78"/>
  <c r="E1534" i="78"/>
  <c r="E1535" i="78"/>
  <c r="E1536" i="78"/>
  <c r="E1537" i="78"/>
  <c r="E1538" i="78"/>
  <c r="E1539" i="78"/>
  <c r="E1540" i="78"/>
  <c r="E1541" i="78"/>
  <c r="E1542" i="78"/>
  <c r="E1543" i="78"/>
  <c r="E1544" i="78"/>
  <c r="E1545" i="78"/>
  <c r="E1546" i="78"/>
  <c r="E1547" i="78"/>
  <c r="E1548" i="78"/>
  <c r="E1549" i="78"/>
  <c r="E1550" i="78"/>
  <c r="E1551" i="78"/>
  <c r="E1552" i="78"/>
  <c r="E1553" i="78"/>
  <c r="E1554" i="78"/>
  <c r="E1555" i="78"/>
  <c r="E1556" i="78"/>
  <c r="E1557" i="78"/>
  <c r="E1558" i="78"/>
  <c r="E1559" i="78"/>
  <c r="E1560" i="78"/>
  <c r="E1561" i="78"/>
  <c r="E1562" i="78"/>
  <c r="E1563" i="78"/>
  <c r="E1564" i="78"/>
  <c r="E1565" i="78"/>
  <c r="E1566" i="78"/>
  <c r="E1567" i="78"/>
  <c r="E1568" i="78"/>
  <c r="E1569" i="78"/>
  <c r="E1570" i="78"/>
  <c r="E1571" i="78"/>
  <c r="E1572" i="78"/>
  <c r="E1573" i="78"/>
  <c r="E1574" i="78"/>
  <c r="E1575" i="78"/>
  <c r="E1576" i="78"/>
  <c r="E1577" i="78"/>
  <c r="E1578" i="78"/>
  <c r="E1579" i="78"/>
  <c r="E1580" i="78"/>
  <c r="E1581" i="78"/>
  <c r="E1582" i="78"/>
  <c r="E1583" i="78"/>
  <c r="E1584" i="78"/>
  <c r="E1585" i="78"/>
  <c r="E1586" i="78"/>
  <c r="E1587" i="78"/>
  <c r="E1588" i="78"/>
  <c r="E1589" i="78"/>
  <c r="E1590" i="78"/>
  <c r="E1591" i="78"/>
  <c r="E1592" i="78"/>
  <c r="E1593" i="78"/>
  <c r="E1594" i="78"/>
  <c r="E1595" i="78"/>
  <c r="E1596" i="78"/>
  <c r="E1597" i="78"/>
  <c r="E1598" i="78"/>
  <c r="E1599" i="78"/>
  <c r="E1600" i="78"/>
  <c r="E1601" i="78"/>
  <c r="E1602" i="78"/>
  <c r="E1603" i="78"/>
  <c r="E1604" i="78"/>
  <c r="E1605" i="78"/>
  <c r="E1606" i="78"/>
  <c r="E1607" i="78"/>
  <c r="E1608" i="78"/>
  <c r="E1609" i="78"/>
  <c r="E1610" i="78"/>
  <c r="E1611" i="78"/>
  <c r="E1612" i="78"/>
  <c r="E1613" i="78"/>
  <c r="E1614" i="78"/>
  <c r="E1615" i="78"/>
  <c r="E1616" i="78"/>
  <c r="E1617" i="78"/>
  <c r="E1618" i="78"/>
  <c r="E1619" i="78"/>
  <c r="E1620" i="78"/>
  <c r="E1621" i="78"/>
  <c r="E1622" i="78"/>
  <c r="E1623" i="78"/>
  <c r="E1624" i="78"/>
  <c r="E1625" i="78"/>
  <c r="E1626" i="78"/>
  <c r="E1627" i="78"/>
  <c r="E1628" i="78"/>
  <c r="E1629" i="78"/>
  <c r="E1630" i="78"/>
  <c r="E1631" i="78"/>
  <c r="E1632" i="78"/>
  <c r="E1633" i="78"/>
  <c r="E1634" i="78"/>
  <c r="E1635" i="78"/>
  <c r="E1636" i="78"/>
  <c r="E1637" i="78"/>
  <c r="E1638" i="78"/>
  <c r="E1639" i="78"/>
  <c r="E1640" i="78"/>
  <c r="E1641" i="78"/>
  <c r="E1642" i="78"/>
  <c r="E1643" i="78"/>
  <c r="E1644" i="78"/>
  <c r="E1645" i="78"/>
  <c r="E1646" i="78"/>
  <c r="E1647" i="78"/>
  <c r="E1648" i="78"/>
  <c r="E1649" i="78"/>
  <c r="E1650" i="78"/>
  <c r="E1651" i="78"/>
  <c r="E1652" i="78"/>
  <c r="E1653" i="78"/>
  <c r="E1654" i="78"/>
  <c r="E1655" i="78"/>
  <c r="E1656" i="78"/>
  <c r="E1657" i="78"/>
  <c r="E1658" i="78"/>
  <c r="E1659" i="78"/>
  <c r="E1660" i="78"/>
  <c r="E1661" i="78"/>
  <c r="E1662" i="78"/>
  <c r="E1663" i="78"/>
  <c r="E1664" i="78"/>
  <c r="E1665" i="78"/>
  <c r="E1666" i="78"/>
  <c r="E1667" i="78"/>
  <c r="E1668" i="78"/>
  <c r="E1669" i="78"/>
  <c r="E1670" i="78"/>
  <c r="E1671" i="78"/>
  <c r="E1672" i="78"/>
  <c r="E1673" i="78"/>
  <c r="E1674" i="78"/>
  <c r="E1675" i="78"/>
  <c r="E1676" i="78"/>
  <c r="E1677" i="78"/>
  <c r="E1678" i="78"/>
  <c r="E1679" i="78"/>
  <c r="E1680" i="78"/>
  <c r="E1681" i="78"/>
  <c r="E1682" i="78"/>
  <c r="E1683" i="78"/>
  <c r="E1684" i="78"/>
  <c r="E1685" i="78"/>
  <c r="E1686" i="78"/>
  <c r="E1687" i="78"/>
  <c r="E1688" i="78"/>
  <c r="E1689" i="78"/>
  <c r="E1690" i="78"/>
  <c r="E1691" i="78"/>
  <c r="E1692" i="78"/>
  <c r="E1693" i="78"/>
  <c r="E1694" i="78"/>
  <c r="E1695" i="78"/>
  <c r="E1696" i="78"/>
  <c r="E1697" i="78"/>
  <c r="E1698" i="78"/>
  <c r="E1699" i="78"/>
  <c r="E1700" i="78"/>
  <c r="E1701" i="78"/>
  <c r="E1702" i="78"/>
  <c r="E1703" i="78"/>
  <c r="E1704" i="78"/>
  <c r="E1705" i="78"/>
  <c r="E1706" i="78"/>
  <c r="E1707" i="78"/>
  <c r="E1708" i="78"/>
  <c r="E1709" i="78"/>
  <c r="E1710" i="78"/>
  <c r="E1711" i="78"/>
  <c r="E1712" i="78"/>
  <c r="E1713" i="78"/>
  <c r="E1714" i="78"/>
  <c r="E1715" i="78"/>
  <c r="E1716" i="78"/>
  <c r="E1717" i="78"/>
  <c r="E1718" i="78"/>
  <c r="E1719" i="78"/>
  <c r="E1720" i="78"/>
  <c r="E1721" i="78"/>
  <c r="E1722" i="78"/>
  <c r="E1723" i="78"/>
  <c r="E1724" i="78"/>
  <c r="E1725" i="78"/>
  <c r="E1726" i="78"/>
  <c r="E1727" i="78"/>
  <c r="E1728" i="78"/>
  <c r="E1729" i="78"/>
  <c r="E1730" i="78"/>
  <c r="E1731" i="78"/>
  <c r="E1732" i="78"/>
  <c r="E1733" i="78"/>
  <c r="E1734" i="78"/>
  <c r="E1735" i="78"/>
  <c r="E1736" i="78"/>
  <c r="E1737" i="78"/>
  <c r="E1738" i="78"/>
  <c r="E1739" i="78"/>
  <c r="E1740" i="78"/>
  <c r="E1741" i="78"/>
  <c r="E1742" i="78"/>
  <c r="E1743" i="78"/>
  <c r="E1744" i="78"/>
  <c r="E1745" i="78"/>
  <c r="E1746" i="78"/>
  <c r="E1747" i="78"/>
  <c r="E1748" i="78"/>
  <c r="E1749" i="78"/>
  <c r="E1750" i="78"/>
  <c r="E1751" i="78"/>
  <c r="E1752" i="78"/>
  <c r="E1753" i="78"/>
  <c r="E1754" i="78"/>
  <c r="E1755" i="78"/>
  <c r="E1756" i="78"/>
  <c r="E1757" i="78"/>
  <c r="E1758" i="78"/>
  <c r="E1759" i="78"/>
  <c r="E1760" i="78"/>
  <c r="E1761" i="78"/>
  <c r="E1762" i="78"/>
  <c r="E1763" i="78"/>
  <c r="E1764" i="78"/>
  <c r="E1765" i="78"/>
  <c r="E1766" i="78"/>
  <c r="E1767" i="78"/>
  <c r="E1768" i="78"/>
  <c r="E1769" i="78"/>
  <c r="E1770" i="78"/>
  <c r="E1771" i="78"/>
  <c r="E1772" i="78"/>
  <c r="E1773" i="78"/>
  <c r="E1774" i="78"/>
  <c r="E1775" i="78"/>
  <c r="E1776" i="78"/>
  <c r="E1777" i="78"/>
  <c r="E1778" i="78"/>
  <c r="E1779" i="78"/>
  <c r="E1780" i="78"/>
  <c r="E1781" i="78"/>
  <c r="E1782" i="78"/>
  <c r="E1783" i="78"/>
  <c r="E1784" i="78"/>
  <c r="E1785" i="78"/>
  <c r="E1786" i="78"/>
  <c r="E1787" i="78"/>
  <c r="E1788" i="78"/>
  <c r="E1789" i="78"/>
  <c r="E1790" i="78"/>
  <c r="E1791" i="78"/>
  <c r="E1792" i="78"/>
  <c r="E1793" i="78"/>
  <c r="E1794" i="78"/>
  <c r="E1795" i="78"/>
  <c r="E1796" i="78"/>
  <c r="E1797" i="78"/>
  <c r="E1798" i="78"/>
  <c r="E1799" i="78"/>
  <c r="E1800" i="78"/>
  <c r="E1801" i="78"/>
  <c r="E1802" i="78"/>
  <c r="E1803" i="78"/>
  <c r="E1804" i="78"/>
  <c r="E1805" i="78"/>
  <c r="E1806" i="78"/>
  <c r="E1807" i="78"/>
  <c r="E1808" i="78"/>
  <c r="E1809" i="78"/>
  <c r="E1810" i="78"/>
  <c r="E1811" i="78"/>
  <c r="E1812" i="78"/>
  <c r="E1813" i="78"/>
  <c r="E1814" i="78"/>
  <c r="E1815" i="78"/>
  <c r="E1816" i="78"/>
  <c r="E1817" i="78"/>
  <c r="E1818" i="78"/>
  <c r="E1819" i="78"/>
  <c r="E1820" i="78"/>
  <c r="E1821" i="78"/>
  <c r="E1822" i="78"/>
  <c r="E1823" i="78"/>
  <c r="E1824" i="78"/>
  <c r="E1825" i="78"/>
  <c r="E1826" i="78"/>
  <c r="E1827" i="78"/>
  <c r="E1828" i="78"/>
  <c r="E1829" i="78"/>
  <c r="E1830" i="78"/>
  <c r="E1831" i="78"/>
  <c r="E1832" i="78"/>
  <c r="E1833" i="78"/>
  <c r="E1834" i="78"/>
  <c r="E1835" i="78"/>
  <c r="E1836" i="78"/>
  <c r="E1837" i="78"/>
  <c r="E1838" i="78"/>
  <c r="E1839" i="78"/>
  <c r="E1840" i="78"/>
  <c r="E1841" i="78"/>
  <c r="E1842" i="78"/>
  <c r="E1843" i="78"/>
  <c r="E1844" i="78"/>
  <c r="E1845" i="78"/>
  <c r="E1846" i="78"/>
  <c r="E1847" i="78"/>
  <c r="E1848" i="78"/>
  <c r="E1849" i="78"/>
  <c r="E1850" i="78"/>
  <c r="E1851" i="78"/>
  <c r="E1852" i="78"/>
  <c r="E1853" i="78"/>
  <c r="E1854" i="78"/>
  <c r="E1855" i="78"/>
  <c r="E1856" i="78"/>
  <c r="E1857" i="78"/>
  <c r="E1858" i="78"/>
  <c r="E1859" i="78"/>
  <c r="E1860" i="78"/>
  <c r="E1861" i="78"/>
  <c r="E1862" i="78"/>
  <c r="E1863" i="78"/>
  <c r="E1864" i="78"/>
  <c r="E1865" i="78"/>
  <c r="E1866" i="78"/>
  <c r="E1867" i="78"/>
  <c r="E1868" i="78"/>
  <c r="E1869" i="78"/>
  <c r="E1870" i="78"/>
  <c r="E1871" i="78"/>
  <c r="E1872" i="78"/>
  <c r="E1873" i="78"/>
  <c r="E1874" i="78"/>
  <c r="E1875" i="78"/>
  <c r="E1876" i="78"/>
  <c r="E1877" i="78"/>
  <c r="E1878" i="78"/>
  <c r="E1879" i="78"/>
  <c r="E1880" i="78"/>
  <c r="E1881" i="78"/>
  <c r="E1882" i="78"/>
  <c r="E1883" i="78"/>
  <c r="E1884" i="78"/>
  <c r="E1885" i="78"/>
  <c r="E1886" i="78"/>
  <c r="E1887" i="78"/>
  <c r="E1888" i="78"/>
  <c r="E1889" i="78"/>
  <c r="E1890" i="78"/>
  <c r="E1891" i="78"/>
  <c r="E1892" i="78"/>
  <c r="E1893" i="78"/>
  <c r="E1894" i="78"/>
  <c r="E1895" i="78"/>
  <c r="E1896" i="78"/>
  <c r="E1897" i="78"/>
  <c r="E1898" i="78"/>
  <c r="E1899" i="78"/>
  <c r="E1900" i="78"/>
  <c r="E1901" i="78"/>
  <c r="E1902" i="78"/>
  <c r="E1903" i="78"/>
  <c r="E1904" i="78"/>
  <c r="E1905" i="78"/>
  <c r="E1906" i="78"/>
  <c r="E1907" i="78"/>
  <c r="E1908" i="78"/>
  <c r="E1909" i="78"/>
  <c r="E1910" i="78"/>
  <c r="E1911" i="78"/>
  <c r="E1912" i="78"/>
  <c r="E1913" i="78"/>
  <c r="E1914" i="78"/>
  <c r="E1915" i="78"/>
  <c r="E1916" i="78"/>
  <c r="E1917" i="78"/>
  <c r="E1918" i="78"/>
  <c r="E1919" i="78"/>
  <c r="E1920" i="78"/>
  <c r="E1921" i="78"/>
  <c r="E1922" i="78"/>
  <c r="E1923" i="78"/>
  <c r="E1924" i="78"/>
  <c r="E1925" i="78"/>
  <c r="E1926" i="78"/>
  <c r="E1927" i="78"/>
  <c r="E1928" i="78"/>
  <c r="E1929" i="78"/>
  <c r="E1930" i="78"/>
  <c r="E1931" i="78"/>
  <c r="E1932" i="78"/>
  <c r="E1933" i="78"/>
  <c r="E1934" i="78"/>
  <c r="E1935" i="78"/>
  <c r="E1936" i="78"/>
  <c r="E1937" i="78"/>
  <c r="E1938" i="78"/>
  <c r="E1939" i="78"/>
  <c r="E1940" i="78"/>
  <c r="E1941" i="78"/>
  <c r="E1942" i="78"/>
  <c r="E1943" i="78"/>
  <c r="E1944" i="78"/>
  <c r="E1945" i="78"/>
  <c r="E1946" i="78"/>
  <c r="E1947" i="78"/>
  <c r="E1948" i="78"/>
  <c r="E1949" i="78"/>
  <c r="E1950" i="78"/>
  <c r="E1951" i="78"/>
  <c r="E1952" i="78"/>
  <c r="E1953" i="78"/>
  <c r="E1954" i="78"/>
  <c r="E1955" i="78"/>
  <c r="E1956" i="78"/>
  <c r="E1957" i="78"/>
  <c r="E1958" i="78"/>
  <c r="E1959" i="78"/>
  <c r="E1960" i="78"/>
  <c r="E1961" i="78"/>
  <c r="E1962" i="78"/>
  <c r="E1963" i="78"/>
  <c r="E1964" i="78"/>
  <c r="E1965" i="78"/>
  <c r="E1966" i="78"/>
  <c r="E1967" i="78"/>
  <c r="E1968" i="78"/>
  <c r="E1969" i="78"/>
  <c r="E1970" i="78"/>
  <c r="E1971" i="78"/>
  <c r="E1972" i="78"/>
  <c r="E1973" i="78"/>
  <c r="E1974" i="78"/>
  <c r="E1975" i="78"/>
  <c r="E1976" i="78"/>
  <c r="E1977" i="78"/>
  <c r="E1978" i="78"/>
  <c r="E1979" i="78"/>
  <c r="E1980" i="78"/>
  <c r="E1981" i="78"/>
  <c r="E1982" i="78"/>
  <c r="E1983" i="78"/>
  <c r="E1984" i="78"/>
  <c r="E1985" i="78"/>
  <c r="E1986" i="78"/>
  <c r="E1987" i="78"/>
  <c r="E1988" i="78"/>
  <c r="E1989" i="78"/>
  <c r="E1990" i="78"/>
  <c r="E1991" i="78"/>
  <c r="E1992" i="78"/>
  <c r="E1993" i="78"/>
  <c r="E1994" i="78"/>
  <c r="E1995" i="78"/>
  <c r="E1996" i="78"/>
  <c r="E1997" i="78"/>
  <c r="E1998" i="78"/>
  <c r="E1999" i="78"/>
  <c r="E2000" i="78"/>
  <c r="E2001" i="78"/>
  <c r="E2002" i="78"/>
  <c r="E2003" i="78"/>
  <c r="E2004" i="78"/>
  <c r="E2005" i="78"/>
  <c r="E2006" i="78"/>
  <c r="E2007" i="78"/>
  <c r="E2008" i="78"/>
  <c r="E2009" i="78"/>
  <c r="E2010" i="78"/>
  <c r="E2011" i="78"/>
  <c r="E2012" i="78"/>
  <c r="E2013" i="78"/>
  <c r="E2014" i="78"/>
  <c r="E2015" i="78"/>
  <c r="E2016" i="78"/>
  <c r="E2017" i="78"/>
  <c r="E2018" i="78"/>
  <c r="E2019" i="78"/>
  <c r="E2020" i="78"/>
  <c r="E2021" i="78"/>
  <c r="E2022" i="78"/>
  <c r="E2023" i="78"/>
  <c r="E2024" i="78"/>
  <c r="E2025" i="78"/>
  <c r="E2026" i="78"/>
  <c r="E2027" i="78"/>
  <c r="E2028" i="78"/>
  <c r="E2029" i="78"/>
  <c r="E2030" i="78"/>
  <c r="E2031" i="78"/>
  <c r="E2032" i="78"/>
  <c r="E2033" i="78"/>
  <c r="E2034" i="78"/>
  <c r="E2035" i="78"/>
  <c r="E2036" i="78"/>
  <c r="E2037" i="78"/>
  <c r="E2038" i="78"/>
  <c r="E2039" i="78"/>
  <c r="E2040" i="78"/>
  <c r="E2041" i="78"/>
  <c r="E2042" i="78"/>
  <c r="E2043" i="78"/>
  <c r="E2044" i="78"/>
  <c r="E2045" i="78"/>
  <c r="E2046" i="78"/>
  <c r="E2047" i="78"/>
  <c r="E2048" i="78"/>
  <c r="E2049" i="78"/>
  <c r="E2050" i="78"/>
  <c r="E2051" i="78"/>
  <c r="E2052" i="78"/>
  <c r="E2053" i="78"/>
  <c r="E2054" i="78"/>
  <c r="E2055" i="78"/>
  <c r="E2056" i="78"/>
  <c r="E2057" i="78"/>
  <c r="E2058" i="78"/>
  <c r="E2059" i="78"/>
  <c r="E2060" i="78"/>
  <c r="E2061" i="78"/>
  <c r="E2062" i="78"/>
  <c r="E2063" i="78"/>
  <c r="E2064" i="78"/>
  <c r="E2065" i="78"/>
  <c r="E2066" i="78"/>
  <c r="E2067" i="78"/>
  <c r="E2068" i="78"/>
  <c r="E2069" i="78"/>
  <c r="E2070" i="78"/>
  <c r="E2071" i="78"/>
  <c r="E2072" i="78"/>
  <c r="E2073" i="78"/>
  <c r="E2074" i="78"/>
  <c r="E2075" i="78"/>
  <c r="E2076" i="78"/>
  <c r="E2077" i="78"/>
  <c r="E2078" i="78"/>
  <c r="E2079" i="78"/>
  <c r="E2080" i="78"/>
  <c r="E2081" i="78"/>
  <c r="E2082" i="78"/>
  <c r="E2083" i="78"/>
  <c r="E2084" i="78"/>
  <c r="E2085" i="78"/>
  <c r="E2086" i="78"/>
  <c r="E2087" i="78"/>
  <c r="E2088" i="78"/>
  <c r="E2089" i="78"/>
  <c r="E2090" i="78"/>
  <c r="E2091" i="78"/>
  <c r="E2092" i="78"/>
  <c r="E2093" i="78"/>
  <c r="E2094" i="78"/>
  <c r="E2095" i="78"/>
  <c r="E2096" i="78"/>
  <c r="E2097" i="78"/>
  <c r="E2098" i="78"/>
  <c r="E2099" i="78"/>
  <c r="E2100" i="78"/>
  <c r="E2101" i="78"/>
  <c r="E2102" i="78"/>
  <c r="E2103" i="78"/>
  <c r="E2104" i="78"/>
  <c r="E2105" i="78"/>
  <c r="E2106" i="78"/>
  <c r="E2107" i="78"/>
  <c r="E2108" i="78"/>
  <c r="E2109" i="78"/>
  <c r="E2110" i="78"/>
  <c r="E2111" i="78"/>
  <c r="E2112" i="78"/>
  <c r="E2113" i="78"/>
  <c r="E2114" i="78"/>
  <c r="E2115" i="78"/>
  <c r="E2116" i="78"/>
  <c r="E2117" i="78"/>
  <c r="E2118" i="78"/>
  <c r="E2119" i="78"/>
  <c r="E2120" i="78"/>
  <c r="E2121" i="78"/>
  <c r="E2122" i="78"/>
  <c r="E2123" i="78"/>
  <c r="E2124" i="78"/>
  <c r="E2125" i="78"/>
  <c r="E2126" i="78"/>
  <c r="E2127" i="78"/>
  <c r="E2128" i="78"/>
  <c r="E2129" i="78"/>
  <c r="E2130" i="78"/>
  <c r="E2131" i="78"/>
  <c r="E2132" i="78"/>
  <c r="E2133" i="78"/>
  <c r="E2134" i="78"/>
  <c r="E2135" i="78"/>
  <c r="E2136" i="78"/>
  <c r="E2137" i="78"/>
  <c r="E2138" i="78"/>
  <c r="E2139" i="78"/>
  <c r="E2140" i="78"/>
  <c r="E2141" i="78"/>
  <c r="E2142" i="78"/>
  <c r="E2143" i="78"/>
  <c r="E2144" i="78"/>
  <c r="E2145" i="78"/>
  <c r="E2146" i="78"/>
  <c r="E2147" i="78"/>
  <c r="E2148" i="78"/>
  <c r="E2149" i="78"/>
  <c r="E2150" i="78"/>
  <c r="E2151" i="78"/>
  <c r="E2152" i="78"/>
  <c r="E2153" i="78"/>
  <c r="E2154" i="78"/>
  <c r="E2155" i="78"/>
  <c r="E2156" i="78"/>
  <c r="E2157" i="78"/>
  <c r="E2158" i="78"/>
  <c r="E2159" i="78"/>
  <c r="E2160" i="78"/>
  <c r="E2161" i="78"/>
  <c r="E2162" i="78"/>
  <c r="E2163" i="78"/>
  <c r="E2164" i="78"/>
  <c r="E2165" i="78"/>
  <c r="E2166" i="78"/>
  <c r="E2167" i="78"/>
  <c r="E2168" i="78"/>
  <c r="E2169" i="78"/>
  <c r="E2170" i="78"/>
  <c r="E2171" i="78"/>
  <c r="E2172" i="78"/>
  <c r="E2173" i="78"/>
  <c r="E2174" i="78"/>
  <c r="E2175" i="78"/>
  <c r="E2176" i="78"/>
  <c r="E2177" i="78"/>
  <c r="E2178" i="78"/>
  <c r="E2179" i="78"/>
  <c r="E2180" i="78"/>
  <c r="E2181" i="78"/>
  <c r="E2182" i="78"/>
  <c r="E2183" i="78"/>
  <c r="E2184" i="78"/>
  <c r="E2185" i="78"/>
  <c r="E2186" i="78"/>
  <c r="E2187" i="78"/>
  <c r="E2188" i="78"/>
  <c r="E2189" i="78"/>
  <c r="E2190" i="78"/>
  <c r="E2191" i="78"/>
  <c r="E2192" i="78"/>
  <c r="E2193" i="78"/>
  <c r="E2194" i="78"/>
  <c r="E2195" i="78"/>
  <c r="E2196" i="78"/>
  <c r="E2197" i="78"/>
  <c r="E2198" i="78"/>
  <c r="E2199" i="78"/>
  <c r="E2200" i="78"/>
  <c r="E2201" i="78"/>
  <c r="E2202" i="78"/>
  <c r="E2203" i="78"/>
  <c r="E2204" i="78"/>
  <c r="E2205" i="78"/>
  <c r="E2206" i="78"/>
  <c r="E2207" i="78"/>
  <c r="E2208" i="78"/>
  <c r="E2209" i="78"/>
  <c r="E2210" i="78"/>
  <c r="E2211" i="78"/>
  <c r="E2212" i="78"/>
  <c r="E2213" i="78"/>
  <c r="E2214" i="78"/>
  <c r="E2215" i="78"/>
  <c r="E2216" i="78"/>
  <c r="E2217" i="78"/>
  <c r="E2218" i="78"/>
  <c r="E2219" i="78"/>
  <c r="E2220" i="78"/>
  <c r="E2221" i="78"/>
  <c r="E2222" i="78"/>
  <c r="E2223" i="78"/>
  <c r="E2224" i="78"/>
  <c r="E2225" i="78"/>
  <c r="E2226" i="78"/>
  <c r="E2227" i="78"/>
  <c r="E2228" i="78"/>
  <c r="E2229" i="78"/>
  <c r="E2230" i="78"/>
  <c r="E2231" i="78"/>
  <c r="E2232" i="78"/>
  <c r="E2233" i="78"/>
  <c r="E2234" i="78"/>
  <c r="E2235" i="78"/>
  <c r="E2236" i="78"/>
  <c r="E2237" i="78"/>
  <c r="E2238" i="78"/>
  <c r="E2239" i="78"/>
  <c r="E2240" i="78"/>
  <c r="E2241" i="78"/>
  <c r="E2242" i="78"/>
  <c r="E2243" i="78"/>
  <c r="E2244" i="78"/>
  <c r="E2245" i="78"/>
  <c r="E2246" i="78"/>
  <c r="E2247" i="78"/>
  <c r="E2248" i="78"/>
  <c r="E2249" i="78"/>
  <c r="E2250" i="78"/>
  <c r="E2251" i="78"/>
  <c r="E2252" i="78"/>
  <c r="E2253" i="78"/>
  <c r="E2254" i="78"/>
  <c r="E2255" i="78"/>
  <c r="E2256" i="78"/>
  <c r="E2257" i="78"/>
  <c r="E2258" i="78"/>
  <c r="E2259" i="78"/>
  <c r="E2260" i="78"/>
  <c r="E2261" i="78"/>
  <c r="E2262" i="78"/>
  <c r="E2263" i="78"/>
  <c r="E2264" i="78"/>
  <c r="E2265" i="78"/>
  <c r="E2266" i="78"/>
  <c r="E2267" i="78"/>
  <c r="E2268" i="78"/>
  <c r="E2269" i="78"/>
  <c r="E2270" i="78"/>
  <c r="E2271" i="78"/>
  <c r="E2272" i="78"/>
  <c r="E2273" i="78"/>
  <c r="E2274" i="78"/>
  <c r="E2275" i="78"/>
  <c r="E2276" i="78"/>
  <c r="E2277" i="78"/>
  <c r="E2278" i="78"/>
  <c r="E2279" i="78"/>
  <c r="E2280" i="78"/>
  <c r="E2281" i="78"/>
  <c r="E2282" i="78"/>
  <c r="E2283" i="78"/>
  <c r="E2284" i="78"/>
  <c r="E2285" i="78"/>
  <c r="E2286" i="78"/>
  <c r="E2287" i="78"/>
  <c r="E2288" i="78"/>
  <c r="E2289" i="78"/>
  <c r="E2290" i="78"/>
  <c r="E2291" i="78"/>
  <c r="E2292" i="78"/>
  <c r="E2293" i="78"/>
  <c r="E2294" i="78"/>
  <c r="E2295" i="78"/>
  <c r="E2296" i="78"/>
  <c r="E2297" i="78"/>
  <c r="E2298" i="78"/>
  <c r="E2299" i="78"/>
  <c r="E2300" i="78"/>
  <c r="E2301" i="78"/>
  <c r="E2302" i="78"/>
  <c r="E2303" i="78"/>
  <c r="E2304" i="78"/>
  <c r="E2305" i="78"/>
  <c r="E2306" i="78"/>
  <c r="E2307" i="78"/>
  <c r="E2308" i="78"/>
  <c r="E2309" i="78"/>
  <c r="E2310" i="78"/>
  <c r="E2311" i="78"/>
  <c r="E2312" i="78"/>
  <c r="E2313" i="78"/>
  <c r="E2314" i="78"/>
  <c r="E2315" i="78"/>
  <c r="E2316" i="78"/>
  <c r="E2317" i="78"/>
  <c r="E2318" i="78"/>
  <c r="E2319" i="78"/>
  <c r="E2320" i="78"/>
  <c r="E2321" i="78"/>
  <c r="E2322" i="78"/>
  <c r="E2323" i="78"/>
  <c r="E2324" i="78"/>
  <c r="E2325" i="78"/>
  <c r="E2326" i="78"/>
  <c r="E2327" i="78"/>
  <c r="E2328" i="78"/>
  <c r="E2329" i="78"/>
  <c r="E2330" i="78"/>
  <c r="E2331" i="78"/>
  <c r="E2332" i="78"/>
  <c r="E2333" i="78"/>
  <c r="E2334" i="78"/>
  <c r="E2335" i="78"/>
  <c r="E2336" i="78"/>
  <c r="E2337" i="78"/>
  <c r="E2338" i="78"/>
  <c r="E2339" i="78"/>
  <c r="E2340" i="78"/>
  <c r="E2341" i="78"/>
  <c r="E2342" i="78"/>
  <c r="E2343" i="78"/>
  <c r="E2344" i="78"/>
  <c r="E2345" i="78"/>
  <c r="E2346" i="78"/>
  <c r="E2347" i="78"/>
  <c r="E2348" i="78"/>
  <c r="E2349" i="78"/>
  <c r="E2350" i="78"/>
  <c r="E2351" i="78"/>
  <c r="E2352" i="78"/>
  <c r="E2353" i="78"/>
  <c r="E2354" i="78"/>
  <c r="E2355" i="78"/>
  <c r="E2356" i="78"/>
  <c r="E2357" i="78"/>
  <c r="E2358" i="78"/>
  <c r="E2359" i="78"/>
  <c r="E2360" i="78"/>
  <c r="E2361" i="78"/>
  <c r="E2362" i="78"/>
  <c r="E2363" i="78"/>
  <c r="E2364" i="78"/>
  <c r="E2365" i="78"/>
  <c r="E2366" i="78"/>
  <c r="E2367" i="78"/>
  <c r="E2368" i="78"/>
  <c r="E2369" i="78"/>
  <c r="E2370" i="78"/>
  <c r="E2371" i="78"/>
  <c r="E2372" i="78"/>
  <c r="E2373" i="78"/>
  <c r="E2374" i="78"/>
  <c r="E2375" i="78"/>
  <c r="E2376" i="78"/>
  <c r="E2377" i="78"/>
  <c r="E2378" i="78"/>
  <c r="E2379" i="78"/>
  <c r="E2380" i="78"/>
  <c r="E2381" i="78"/>
  <c r="E2382" i="78"/>
  <c r="E2383" i="78"/>
  <c r="E2384" i="78"/>
  <c r="E2385" i="78"/>
  <c r="E2386" i="78"/>
  <c r="E2387" i="78"/>
  <c r="E2388" i="78"/>
  <c r="E2389" i="78"/>
  <c r="E2390" i="78"/>
  <c r="E2391" i="78"/>
  <c r="E2392" i="78"/>
  <c r="E2393" i="78"/>
  <c r="E2394" i="78"/>
  <c r="E2395" i="78"/>
  <c r="E2396" i="78"/>
  <c r="E2397" i="78"/>
  <c r="E2398" i="78"/>
  <c r="E2399" i="78"/>
  <c r="E2400" i="78"/>
  <c r="E2401" i="78"/>
  <c r="E2402" i="78"/>
  <c r="E2403" i="78"/>
  <c r="E2404" i="78"/>
  <c r="E2405" i="78"/>
  <c r="E2406" i="78"/>
  <c r="E2407" i="78"/>
  <c r="E2408" i="78"/>
  <c r="E2409" i="78"/>
  <c r="E2410" i="78"/>
  <c r="E2411" i="78"/>
  <c r="E2412" i="78"/>
  <c r="E2413" i="78"/>
  <c r="E2414" i="78"/>
  <c r="E2415" i="78"/>
  <c r="E2416" i="78"/>
  <c r="E2417" i="78"/>
  <c r="E2418" i="78"/>
  <c r="E2419" i="78"/>
  <c r="E2420" i="78"/>
  <c r="E2421" i="78"/>
  <c r="E2422" i="78"/>
  <c r="E2423" i="78"/>
  <c r="E2424" i="78"/>
  <c r="E2425" i="78"/>
  <c r="E2426" i="78"/>
  <c r="E2427" i="78"/>
  <c r="E2428" i="78"/>
  <c r="E2429" i="78"/>
  <c r="E2430" i="78"/>
  <c r="E2431" i="78"/>
  <c r="E2432" i="78"/>
  <c r="E2433" i="78"/>
  <c r="E2434" i="78"/>
  <c r="E2435" i="78"/>
  <c r="E2436" i="78"/>
  <c r="E2437" i="78"/>
  <c r="E2438" i="78"/>
  <c r="E2439" i="78"/>
  <c r="E2440" i="78"/>
  <c r="E2441" i="78"/>
  <c r="E2442" i="78"/>
  <c r="E2443" i="78"/>
  <c r="E2444" i="78"/>
  <c r="E2445" i="78"/>
  <c r="E2446" i="78"/>
  <c r="E2447" i="78"/>
  <c r="E2448" i="78"/>
  <c r="E2449" i="78"/>
  <c r="E2450" i="78"/>
  <c r="E2451" i="78"/>
  <c r="E2452" i="78"/>
  <c r="E2453" i="78"/>
  <c r="E2454" i="78"/>
  <c r="E2455" i="78"/>
  <c r="E2456" i="78"/>
  <c r="E2457" i="78"/>
  <c r="E2458" i="78"/>
  <c r="E2459" i="78"/>
  <c r="E2460" i="78"/>
  <c r="E2461" i="78"/>
  <c r="E2462" i="78"/>
  <c r="E2463" i="78"/>
  <c r="E2464" i="78"/>
  <c r="E2465" i="78"/>
  <c r="E2466" i="78"/>
  <c r="E2467" i="78"/>
  <c r="E2468" i="78"/>
  <c r="E2469" i="78"/>
  <c r="E2470" i="78"/>
  <c r="E2471" i="78"/>
  <c r="E2472" i="78"/>
  <c r="E2473" i="78"/>
  <c r="E2474" i="78"/>
  <c r="E2475" i="78"/>
  <c r="E2476" i="78"/>
  <c r="E2477" i="78"/>
  <c r="E2478" i="78"/>
  <c r="E2479" i="78"/>
  <c r="E2480" i="78"/>
  <c r="E2481" i="78"/>
  <c r="E2482" i="78"/>
  <c r="E2483" i="78"/>
  <c r="E2484" i="78"/>
  <c r="E2485" i="78"/>
  <c r="E2486" i="78"/>
  <c r="E2487" i="78"/>
  <c r="E2488" i="78"/>
  <c r="E2489" i="78"/>
  <c r="E2490" i="78"/>
  <c r="E2491" i="78"/>
  <c r="E2492" i="78"/>
  <c r="E2493" i="78"/>
  <c r="E2494" i="78"/>
  <c r="E2495" i="78"/>
  <c r="E2496" i="78"/>
  <c r="E2497" i="78"/>
  <c r="E2498" i="78"/>
  <c r="E2499" i="78"/>
  <c r="E2500" i="78"/>
  <c r="E2501" i="78"/>
  <c r="E2502" i="78"/>
  <c r="E2503" i="78"/>
  <c r="E2504" i="78"/>
  <c r="E2505" i="78"/>
  <c r="E2506" i="78"/>
  <c r="E2507" i="78"/>
  <c r="E2508" i="78"/>
  <c r="E2509" i="78"/>
  <c r="E2510" i="78"/>
  <c r="E2511" i="78"/>
  <c r="E2512" i="78"/>
  <c r="E2513" i="78"/>
  <c r="E2514" i="78"/>
  <c r="E2515" i="78"/>
  <c r="E2516" i="78"/>
  <c r="E2517" i="78"/>
  <c r="E2518" i="78"/>
  <c r="E2519" i="78"/>
  <c r="E2520" i="78"/>
  <c r="E2521" i="78"/>
  <c r="E2522" i="78"/>
  <c r="E2523" i="78"/>
  <c r="E2524" i="78"/>
  <c r="E2525" i="78"/>
  <c r="E2526" i="78"/>
  <c r="E2527" i="78"/>
  <c r="E2528" i="78"/>
  <c r="E2529" i="78"/>
  <c r="E2530" i="78"/>
  <c r="E2531" i="78"/>
  <c r="E2532" i="78"/>
  <c r="E2533" i="78"/>
  <c r="E2534" i="78"/>
  <c r="E2535" i="78"/>
  <c r="E2536" i="78"/>
  <c r="E2537" i="78"/>
  <c r="E2538" i="78"/>
  <c r="E2539" i="78"/>
  <c r="E2540" i="78"/>
  <c r="E2541" i="78"/>
  <c r="E2542" i="78"/>
  <c r="E2543" i="78"/>
  <c r="E2544" i="78"/>
  <c r="E2545" i="78"/>
  <c r="E2546" i="78"/>
  <c r="E2547" i="78"/>
  <c r="E2548" i="78"/>
  <c r="E2549" i="78"/>
  <c r="E2550" i="78"/>
  <c r="E2551" i="78"/>
  <c r="E2552" i="78"/>
  <c r="E2553" i="78"/>
  <c r="E2554" i="78"/>
  <c r="E2555" i="78"/>
  <c r="E2556" i="78"/>
  <c r="E2557" i="78"/>
  <c r="E2558" i="78"/>
  <c r="E2559" i="78"/>
  <c r="E2560" i="78"/>
  <c r="E2561" i="78"/>
  <c r="E2562" i="78"/>
  <c r="E2563" i="78"/>
  <c r="E2564" i="78"/>
  <c r="E2565" i="78"/>
  <c r="E2566" i="78"/>
  <c r="E2567" i="78"/>
  <c r="E2568" i="78"/>
  <c r="E2569" i="78"/>
  <c r="E2570" i="78"/>
  <c r="E2571" i="78"/>
  <c r="E2572" i="78"/>
  <c r="E2573" i="78"/>
  <c r="E2574" i="78"/>
  <c r="E2575" i="78"/>
  <c r="E2576" i="78"/>
  <c r="E2577" i="78"/>
  <c r="E2578" i="78"/>
  <c r="E2579" i="78"/>
  <c r="E2580" i="78"/>
  <c r="E2581" i="78"/>
  <c r="E2582" i="78"/>
  <c r="E2583" i="78"/>
  <c r="E2584" i="78"/>
  <c r="E2585" i="78"/>
  <c r="E2586" i="78"/>
  <c r="E2587" i="78"/>
  <c r="E2588" i="78"/>
  <c r="E2589" i="78"/>
  <c r="E2590" i="78"/>
  <c r="E2591" i="78"/>
  <c r="E2592" i="78"/>
  <c r="E2593" i="78"/>
  <c r="E2594" i="78"/>
  <c r="E2595" i="78"/>
  <c r="E2596" i="78"/>
  <c r="E2597" i="78"/>
  <c r="E2598" i="78"/>
  <c r="E2599" i="78"/>
  <c r="E2600" i="78"/>
  <c r="E2601" i="78"/>
  <c r="E2602" i="78"/>
  <c r="E2603" i="78"/>
  <c r="E2604" i="78"/>
  <c r="E2605" i="78"/>
  <c r="E2606" i="78"/>
  <c r="E2607" i="78"/>
  <c r="E2608" i="78"/>
  <c r="E2609" i="78"/>
  <c r="E2610" i="78"/>
  <c r="E2611" i="78"/>
  <c r="E2612" i="78"/>
  <c r="E2613" i="78"/>
  <c r="E2614" i="78"/>
  <c r="E2615" i="78"/>
  <c r="E2616" i="78"/>
  <c r="E2617" i="78"/>
  <c r="E2618" i="78"/>
  <c r="E2619" i="78"/>
  <c r="E2620" i="78"/>
  <c r="E2621" i="78"/>
  <c r="E2622" i="78"/>
  <c r="E2623" i="78"/>
  <c r="E2624" i="78"/>
  <c r="E2625" i="78"/>
  <c r="E2626" i="78"/>
  <c r="E2627" i="78"/>
  <c r="E2628" i="78"/>
  <c r="E2629" i="78"/>
  <c r="E2630" i="78"/>
  <c r="E2631" i="78"/>
  <c r="E2632" i="78"/>
  <c r="E2633" i="78"/>
  <c r="E2634" i="78"/>
  <c r="E2635" i="78"/>
  <c r="E2636" i="78"/>
  <c r="E2637" i="78"/>
  <c r="E2638" i="78"/>
  <c r="E2639" i="78"/>
  <c r="E2640" i="78"/>
  <c r="E2641" i="78"/>
  <c r="E2642" i="78"/>
  <c r="E2643" i="78"/>
  <c r="E2644" i="78"/>
  <c r="E2645" i="78"/>
  <c r="E2646" i="78"/>
  <c r="E2647" i="78"/>
  <c r="E2648" i="78"/>
  <c r="E2649" i="78"/>
  <c r="E2650" i="78"/>
  <c r="E2651" i="78"/>
  <c r="E2652" i="78"/>
  <c r="E2653" i="78"/>
  <c r="E2654" i="78"/>
  <c r="E2655" i="78"/>
  <c r="E2656" i="78"/>
  <c r="E2657" i="78"/>
  <c r="E2658" i="78"/>
  <c r="E2659" i="78"/>
  <c r="E2660" i="78"/>
  <c r="E2661" i="78"/>
  <c r="E2662" i="78"/>
  <c r="E2663" i="78"/>
  <c r="E2664" i="78"/>
  <c r="E2665" i="78"/>
  <c r="E2666" i="78"/>
  <c r="E2667" i="78"/>
  <c r="E2668" i="78"/>
  <c r="E2669" i="78"/>
  <c r="E2670" i="78"/>
  <c r="E2671" i="78"/>
  <c r="E2672" i="78"/>
  <c r="E2673" i="78"/>
  <c r="E2674" i="78"/>
  <c r="E2675" i="78"/>
  <c r="E2676" i="78"/>
  <c r="E2677" i="78"/>
  <c r="E2678" i="78"/>
  <c r="E2679" i="78"/>
  <c r="E2680" i="78"/>
  <c r="E2681" i="78"/>
  <c r="E2682" i="78"/>
  <c r="E2683" i="78"/>
  <c r="E2684" i="78"/>
  <c r="E2685" i="78"/>
  <c r="E2686" i="78"/>
  <c r="E2687" i="78"/>
  <c r="E2688" i="78"/>
  <c r="E2689" i="78"/>
  <c r="E2690" i="78"/>
  <c r="E2691" i="78"/>
  <c r="E2692" i="78"/>
  <c r="E2693" i="78"/>
  <c r="E2694" i="78"/>
  <c r="E2695" i="78"/>
  <c r="E2696" i="78"/>
  <c r="E2697" i="78"/>
  <c r="E2698" i="78"/>
  <c r="E2699" i="78"/>
  <c r="E2700" i="78"/>
  <c r="E2701" i="78"/>
  <c r="E2702" i="78"/>
  <c r="E2703" i="78"/>
  <c r="E2704" i="78"/>
  <c r="E2705" i="78"/>
  <c r="E2706" i="78"/>
  <c r="E2707" i="78"/>
  <c r="E2708" i="78"/>
  <c r="E2709" i="78"/>
  <c r="E2710" i="78"/>
  <c r="E2711" i="78"/>
  <c r="E2712" i="78"/>
  <c r="E2713" i="78"/>
  <c r="E2714" i="78"/>
  <c r="E2715" i="78"/>
  <c r="E2716" i="78"/>
  <c r="E2717" i="78"/>
  <c r="E2718" i="78"/>
  <c r="E2719" i="78"/>
  <c r="E2720" i="78"/>
  <c r="E2721" i="78"/>
  <c r="E2722" i="78"/>
  <c r="E2723" i="78"/>
  <c r="E2724" i="78"/>
  <c r="E2725" i="78"/>
  <c r="E2726" i="78"/>
  <c r="E2727" i="78"/>
  <c r="E2728" i="78"/>
  <c r="E2729" i="78"/>
  <c r="E2730" i="78"/>
  <c r="E2731" i="78"/>
  <c r="E2732" i="78"/>
  <c r="E2733" i="78"/>
  <c r="E2734" i="78"/>
  <c r="E2735" i="78"/>
  <c r="E2736" i="78"/>
  <c r="E2737" i="78"/>
  <c r="E2738" i="78"/>
  <c r="E2739" i="78"/>
  <c r="E2740" i="78"/>
  <c r="E2741" i="78"/>
  <c r="E2742" i="78"/>
  <c r="E2743" i="78"/>
  <c r="E2744" i="78"/>
  <c r="E2745" i="78"/>
  <c r="E2746" i="78"/>
  <c r="E2747" i="78"/>
  <c r="E2748" i="78"/>
  <c r="E2749" i="78"/>
  <c r="E2750" i="78"/>
  <c r="E2751" i="78"/>
  <c r="E2752" i="78"/>
  <c r="E2753" i="78"/>
  <c r="E2754" i="78"/>
  <c r="E2755" i="78"/>
  <c r="E2756" i="78"/>
  <c r="E2757" i="78"/>
  <c r="E2758" i="78"/>
  <c r="E2759" i="78"/>
  <c r="E2760" i="78"/>
  <c r="E2761" i="78"/>
  <c r="E2762" i="78"/>
  <c r="E2763" i="78"/>
  <c r="E2764" i="78"/>
  <c r="E2765" i="78"/>
  <c r="E2766" i="78"/>
  <c r="E2767" i="78"/>
  <c r="E2768" i="78"/>
  <c r="E2769" i="78"/>
  <c r="E2770" i="78"/>
  <c r="E2771" i="78"/>
  <c r="E2772" i="78"/>
  <c r="E2773" i="78"/>
  <c r="E2774" i="78"/>
  <c r="E2775" i="78"/>
  <c r="E2776" i="78"/>
  <c r="E2777" i="78"/>
  <c r="E2778" i="78"/>
  <c r="E2779" i="78"/>
  <c r="E2780" i="78"/>
  <c r="E2781" i="78"/>
  <c r="E2782" i="78"/>
  <c r="E2783" i="78"/>
  <c r="E2784" i="78"/>
  <c r="E2785" i="78"/>
  <c r="E2786" i="78"/>
  <c r="E2787" i="78"/>
  <c r="E2788" i="78"/>
  <c r="E2789" i="78"/>
  <c r="E2790" i="78"/>
  <c r="E2791" i="78"/>
  <c r="E2792" i="78"/>
  <c r="E2793" i="78"/>
  <c r="E2794" i="78"/>
  <c r="E2795" i="78"/>
  <c r="E2796" i="78"/>
  <c r="E2797" i="78"/>
  <c r="E2798" i="78"/>
  <c r="E2799" i="78"/>
  <c r="E2800" i="78"/>
  <c r="E2801" i="78"/>
  <c r="E2802" i="78"/>
  <c r="E2803" i="78"/>
  <c r="E2804" i="78"/>
  <c r="E2805" i="78"/>
  <c r="E2806" i="78"/>
  <c r="E2807" i="78"/>
  <c r="E2808" i="78"/>
  <c r="E2809" i="78"/>
  <c r="E2810" i="78"/>
  <c r="E2811" i="78"/>
  <c r="E2812" i="78"/>
  <c r="E2813" i="78"/>
  <c r="E2814" i="78"/>
  <c r="E2815" i="78"/>
  <c r="E2816" i="78"/>
  <c r="E2817" i="78"/>
  <c r="E2818" i="78"/>
  <c r="E2819" i="78"/>
  <c r="E2820" i="78"/>
  <c r="E2821" i="78"/>
  <c r="E2822" i="78"/>
  <c r="E2823" i="78"/>
  <c r="E2824" i="78"/>
  <c r="E2825" i="78"/>
  <c r="E2826" i="78"/>
  <c r="E2827" i="78"/>
  <c r="E2828" i="78"/>
  <c r="E2829" i="78"/>
  <c r="E2830" i="78"/>
  <c r="E2831" i="78"/>
  <c r="E2832" i="78"/>
  <c r="E2833" i="78"/>
  <c r="E2834" i="78"/>
  <c r="E2835" i="78"/>
  <c r="E2836" i="78"/>
  <c r="E2837" i="78"/>
  <c r="E2838" i="78"/>
  <c r="E2839" i="78"/>
  <c r="E2840" i="78"/>
  <c r="E2841" i="78"/>
  <c r="E2842" i="78"/>
  <c r="E2843" i="78"/>
  <c r="E2844" i="78"/>
  <c r="E2845" i="78"/>
  <c r="E2846" i="78"/>
  <c r="E2847" i="78"/>
  <c r="E2848" i="78"/>
  <c r="E2849" i="78"/>
  <c r="E2850" i="78"/>
  <c r="E2851" i="78"/>
  <c r="E2852" i="78"/>
  <c r="E2853" i="78"/>
  <c r="E2854" i="78"/>
  <c r="E2855" i="78"/>
  <c r="E2856" i="78"/>
  <c r="E2857" i="78"/>
  <c r="E2858" i="78"/>
  <c r="E2859" i="78"/>
  <c r="E2860" i="78"/>
  <c r="E2861" i="78"/>
  <c r="E2862" i="78"/>
  <c r="E2863" i="78"/>
  <c r="E2864" i="78"/>
  <c r="E2865" i="78"/>
  <c r="E2866" i="78"/>
  <c r="E2867" i="78"/>
  <c r="E2868" i="78"/>
  <c r="E2869" i="78"/>
  <c r="E2870" i="78"/>
  <c r="E2871" i="78"/>
  <c r="E2872" i="78"/>
  <c r="E2873" i="78"/>
  <c r="E2874" i="78"/>
  <c r="E2875" i="78"/>
  <c r="E2876" i="78"/>
  <c r="E2877" i="78"/>
  <c r="E2878" i="78"/>
  <c r="E2879" i="78"/>
  <c r="E2880" i="78"/>
  <c r="E2881" i="78"/>
  <c r="E2882" i="78"/>
  <c r="E2883" i="78"/>
  <c r="E2884" i="78"/>
  <c r="E2885" i="78"/>
  <c r="E2886" i="78"/>
  <c r="E2887" i="78"/>
  <c r="E2888" i="78"/>
  <c r="E2889" i="78"/>
  <c r="E2890" i="78"/>
  <c r="E2891" i="78"/>
  <c r="E2892" i="78"/>
  <c r="E2893" i="78"/>
  <c r="E2894" i="78"/>
  <c r="E2895" i="78"/>
  <c r="E2896" i="78"/>
  <c r="E2897" i="78"/>
  <c r="E2898" i="78"/>
  <c r="E2899" i="78"/>
  <c r="E2900" i="78"/>
  <c r="E2901" i="78"/>
  <c r="E2902" i="78"/>
  <c r="E2903" i="78"/>
  <c r="E2904" i="78"/>
  <c r="E2905" i="78"/>
  <c r="E2906" i="78"/>
  <c r="E2907" i="78"/>
  <c r="E2908" i="78"/>
  <c r="E2909" i="78"/>
  <c r="E2910" i="78"/>
  <c r="E2911" i="78"/>
  <c r="E2912" i="78"/>
  <c r="E2913" i="78"/>
  <c r="E2914" i="78"/>
  <c r="E2915" i="78"/>
  <c r="E2916" i="78"/>
  <c r="E2917" i="78"/>
  <c r="E2918" i="78"/>
  <c r="E2919" i="78"/>
  <c r="E2920" i="78"/>
  <c r="E2921" i="78"/>
  <c r="E2922" i="78"/>
  <c r="E2923" i="78"/>
  <c r="E2924" i="78"/>
  <c r="E2925" i="78"/>
  <c r="E2926" i="78"/>
  <c r="E2927" i="78"/>
  <c r="E2928" i="78"/>
  <c r="E2929" i="78"/>
  <c r="E2930" i="78"/>
  <c r="E2931" i="78"/>
  <c r="E2932" i="78"/>
  <c r="E2933" i="78"/>
  <c r="E2934" i="78"/>
  <c r="E2935" i="78"/>
  <c r="E2936" i="78"/>
  <c r="E2937" i="78"/>
  <c r="E2938" i="78"/>
  <c r="E2939" i="78"/>
  <c r="E2940" i="78"/>
  <c r="E2941" i="78"/>
  <c r="E2942" i="78"/>
  <c r="E2943" i="78"/>
  <c r="E2944" i="78"/>
  <c r="E2945" i="78"/>
  <c r="E2946" i="78"/>
  <c r="E2947" i="78"/>
  <c r="E2948" i="78"/>
  <c r="E2949" i="78"/>
  <c r="E2950" i="78"/>
  <c r="E2951" i="78"/>
  <c r="E2952" i="78"/>
  <c r="E2953" i="78"/>
  <c r="E2954" i="78"/>
  <c r="E2955" i="78"/>
  <c r="E2956" i="78"/>
  <c r="E2957" i="78"/>
  <c r="E2958" i="78"/>
  <c r="E2959" i="78"/>
  <c r="E2960" i="78"/>
  <c r="E2961" i="78"/>
  <c r="E2962" i="78"/>
  <c r="E2963" i="78"/>
  <c r="E2964" i="78"/>
  <c r="E2965" i="78"/>
  <c r="E2966" i="78"/>
  <c r="E2967" i="78"/>
  <c r="E2968" i="78"/>
  <c r="E2969" i="78"/>
  <c r="E2970" i="78"/>
  <c r="E2971" i="78"/>
  <c r="E2972" i="78"/>
  <c r="E2973" i="78"/>
  <c r="E2974" i="78"/>
  <c r="E2975" i="78"/>
  <c r="E2976" i="78"/>
  <c r="E2977" i="78"/>
  <c r="E2978" i="78"/>
  <c r="E2979" i="78"/>
  <c r="E2980" i="78"/>
  <c r="E2981" i="78"/>
  <c r="E2982" i="78"/>
  <c r="E2983" i="78"/>
  <c r="E2984" i="78"/>
  <c r="E2985" i="78"/>
  <c r="E2986" i="78"/>
  <c r="E2987" i="78"/>
  <c r="E2988" i="78"/>
  <c r="E2989" i="78"/>
  <c r="E2990" i="78"/>
  <c r="E2991" i="78"/>
  <c r="E2992" i="78"/>
  <c r="E2993" i="78"/>
  <c r="E2994" i="78"/>
  <c r="E2995" i="78"/>
  <c r="E2996" i="78"/>
  <c r="E2997" i="78"/>
  <c r="E2998" i="78"/>
  <c r="E2999" i="78"/>
  <c r="E3000" i="78"/>
  <c r="E3001" i="78"/>
  <c r="E3002" i="78"/>
  <c r="E3003" i="78"/>
  <c r="E3004" i="78"/>
  <c r="E3005" i="78"/>
  <c r="E3006" i="78"/>
  <c r="E3007" i="78"/>
  <c r="E3008" i="78"/>
  <c r="E3009" i="78"/>
  <c r="E3010" i="78"/>
  <c r="E3011" i="78"/>
  <c r="E3012" i="78"/>
  <c r="E3013" i="78"/>
  <c r="E3014" i="78"/>
  <c r="E3015" i="78"/>
  <c r="E3016" i="78"/>
  <c r="E3017" i="78"/>
  <c r="E3018" i="78"/>
  <c r="E3019" i="78"/>
  <c r="E3020" i="78"/>
  <c r="E3021" i="78"/>
  <c r="E3022" i="78"/>
  <c r="E3023" i="78"/>
  <c r="E3024" i="78"/>
  <c r="E3025" i="78"/>
  <c r="E3026" i="78"/>
  <c r="E3027" i="78"/>
  <c r="E3028" i="78"/>
  <c r="E3029" i="78"/>
  <c r="E3030" i="78"/>
  <c r="E3031" i="78"/>
  <c r="E3032" i="78"/>
  <c r="E3033" i="78"/>
  <c r="E3034" i="78"/>
  <c r="E3035" i="78"/>
  <c r="E3036" i="78"/>
  <c r="E3037" i="78"/>
  <c r="E3038" i="78"/>
  <c r="E3039" i="78"/>
  <c r="E3040" i="78"/>
  <c r="E3041" i="78"/>
  <c r="E3042" i="78"/>
  <c r="E3043" i="78"/>
  <c r="E3044" i="78"/>
  <c r="E3045" i="78"/>
  <c r="E3046" i="78"/>
  <c r="E3047" i="78"/>
  <c r="E3048" i="78"/>
  <c r="E3049" i="78"/>
  <c r="E3050" i="78"/>
  <c r="E3051" i="78"/>
  <c r="E3052" i="78"/>
  <c r="E3053" i="78"/>
  <c r="E3054" i="78"/>
  <c r="E3055" i="78"/>
  <c r="E3056" i="78"/>
  <c r="E3057" i="78"/>
  <c r="E3058" i="78"/>
  <c r="E3059" i="78"/>
  <c r="E3060" i="78"/>
  <c r="E3061" i="78"/>
  <c r="E3062" i="78"/>
  <c r="E3063" i="78"/>
  <c r="E3064" i="78"/>
  <c r="E3065" i="78"/>
  <c r="E3066" i="78"/>
  <c r="E3067" i="78"/>
  <c r="E3068" i="78"/>
  <c r="E3069" i="78"/>
  <c r="E3070" i="78"/>
  <c r="E3071" i="78"/>
  <c r="E3072" i="78"/>
  <c r="E3073" i="78"/>
  <c r="E3074" i="78"/>
  <c r="E3075" i="78"/>
  <c r="E3076" i="78"/>
  <c r="E3077" i="78"/>
  <c r="E3078" i="78"/>
  <c r="E3079" i="78"/>
  <c r="E3080" i="78"/>
  <c r="E3081" i="78"/>
  <c r="E3082" i="78"/>
  <c r="E3083" i="78"/>
  <c r="E3084" i="78"/>
  <c r="E3085" i="78"/>
  <c r="E3086" i="78"/>
  <c r="E3087" i="78"/>
  <c r="E3088" i="78"/>
  <c r="E3089" i="78"/>
  <c r="E3090" i="78"/>
  <c r="E3091" i="78"/>
  <c r="E3092" i="78"/>
  <c r="E3093" i="78"/>
  <c r="E3094" i="78"/>
  <c r="E3095" i="78"/>
  <c r="E3096" i="78"/>
  <c r="E3097" i="78"/>
  <c r="E3098" i="78"/>
  <c r="E3099" i="78"/>
  <c r="E3100" i="78"/>
  <c r="E3101" i="78"/>
  <c r="E3102" i="78"/>
  <c r="E3103" i="78"/>
  <c r="E3104" i="78"/>
  <c r="E3105" i="78"/>
  <c r="E3106" i="78"/>
  <c r="E3107" i="78"/>
  <c r="E3108" i="78"/>
  <c r="E3109" i="78"/>
  <c r="E3110" i="78"/>
  <c r="E3111" i="78"/>
  <c r="E3112" i="78"/>
  <c r="E3113" i="78"/>
  <c r="E3114" i="78"/>
  <c r="E3115" i="78"/>
  <c r="E3116" i="78"/>
  <c r="E3117" i="78"/>
  <c r="E3118" i="78"/>
  <c r="E3119" i="78"/>
  <c r="E3120" i="78"/>
  <c r="E3121" i="78"/>
  <c r="E3122" i="78"/>
  <c r="E3123" i="78"/>
  <c r="E3124" i="78"/>
  <c r="E3125" i="78"/>
  <c r="E3126" i="78"/>
  <c r="E3127" i="78"/>
  <c r="E3128" i="78"/>
  <c r="E3129" i="78"/>
  <c r="E3130" i="78"/>
  <c r="E3131" i="78"/>
  <c r="E3132" i="78"/>
  <c r="E3133" i="78"/>
  <c r="E3134" i="78"/>
  <c r="E3135" i="78"/>
  <c r="E3136" i="78"/>
  <c r="E3137" i="78"/>
  <c r="E3138" i="78"/>
  <c r="E3139" i="78"/>
  <c r="E3140" i="78"/>
  <c r="E3141" i="78"/>
  <c r="E3142" i="78"/>
  <c r="E3143" i="78"/>
  <c r="E3144" i="78"/>
  <c r="E3145" i="78"/>
  <c r="E3146" i="78"/>
  <c r="E3147" i="78"/>
  <c r="E3148" i="78"/>
  <c r="E3149" i="78"/>
  <c r="E3150" i="78"/>
  <c r="E3151" i="78"/>
  <c r="E3152" i="78"/>
  <c r="E3153" i="78"/>
  <c r="E3154" i="78"/>
  <c r="E3155" i="78"/>
  <c r="E3156" i="78"/>
  <c r="E3157" i="78"/>
  <c r="E3158" i="78"/>
  <c r="E3159" i="78"/>
  <c r="E3160" i="78"/>
  <c r="E3161" i="78"/>
  <c r="E3162" i="78"/>
  <c r="E3163" i="78"/>
  <c r="E3164" i="78"/>
  <c r="E3165" i="78"/>
  <c r="E3166" i="78"/>
  <c r="E3167" i="78"/>
  <c r="E3168" i="78"/>
  <c r="E3169" i="78"/>
  <c r="E3170" i="78"/>
  <c r="E3171" i="78"/>
  <c r="E3172" i="78"/>
  <c r="E3173" i="78"/>
  <c r="E3174" i="78"/>
  <c r="E3175" i="78"/>
  <c r="E3176" i="78"/>
  <c r="E3177" i="78"/>
  <c r="E3178" i="78"/>
  <c r="E3179" i="78"/>
  <c r="E3180" i="78"/>
  <c r="E3181" i="78"/>
  <c r="E3182" i="78"/>
  <c r="E3183" i="78"/>
  <c r="E3184" i="78"/>
  <c r="E3185" i="78"/>
  <c r="E3186" i="78"/>
  <c r="E3187" i="78"/>
  <c r="E3188" i="78"/>
  <c r="E3189" i="78"/>
  <c r="E3190" i="78"/>
  <c r="E3191" i="78"/>
  <c r="E3192" i="78"/>
  <c r="E3193" i="78"/>
  <c r="E3194" i="78"/>
  <c r="E3195" i="78"/>
  <c r="E3196" i="78"/>
  <c r="E3197" i="78"/>
  <c r="E3198" i="78"/>
  <c r="E3199" i="78"/>
  <c r="E3200" i="78"/>
  <c r="E3201" i="78"/>
  <c r="E3202" i="78"/>
  <c r="E3203" i="78"/>
  <c r="E3204" i="78"/>
  <c r="E3205" i="78"/>
  <c r="E3206" i="78"/>
  <c r="E3207" i="78"/>
  <c r="E3208" i="78"/>
  <c r="E3209" i="78"/>
  <c r="E3210" i="78"/>
  <c r="E3211" i="78"/>
  <c r="E3212" i="78"/>
  <c r="E3213" i="78"/>
  <c r="E3214" i="78"/>
  <c r="E3215" i="78"/>
  <c r="E3216" i="78"/>
  <c r="E3217" i="78"/>
  <c r="E3218" i="78"/>
  <c r="E3219" i="78"/>
  <c r="E3220" i="78"/>
  <c r="E3221" i="78"/>
  <c r="E3222" i="78"/>
  <c r="E3223" i="78"/>
  <c r="E3224" i="78"/>
  <c r="E3225" i="78"/>
  <c r="E3226" i="78"/>
  <c r="E3227" i="78"/>
  <c r="E3228" i="78"/>
  <c r="E3229" i="78"/>
  <c r="E3230" i="78"/>
  <c r="E3231" i="78"/>
  <c r="E3232" i="78"/>
  <c r="E3233" i="78"/>
  <c r="E3234" i="78"/>
  <c r="E3235" i="78"/>
  <c r="E3236" i="78"/>
  <c r="E3237" i="78"/>
  <c r="E3238" i="78"/>
  <c r="E3239" i="78"/>
  <c r="E3240" i="78"/>
  <c r="E3241" i="78"/>
  <c r="E3242" i="78"/>
  <c r="E3243" i="78"/>
  <c r="E3244" i="78"/>
  <c r="E3245" i="78"/>
  <c r="E3246" i="78"/>
  <c r="E3247" i="78"/>
  <c r="E3248" i="78"/>
  <c r="E3249" i="78"/>
  <c r="E3250" i="78"/>
  <c r="E3251" i="78"/>
  <c r="E3252" i="78"/>
  <c r="E3253" i="78"/>
  <c r="E3254" i="78"/>
  <c r="E3255" i="78"/>
  <c r="E3256" i="78"/>
  <c r="E3257" i="78"/>
  <c r="E3258" i="78"/>
  <c r="E3259" i="78"/>
  <c r="E3260" i="78"/>
  <c r="E3261" i="78"/>
  <c r="E3262" i="78"/>
  <c r="E3263" i="78"/>
  <c r="E3264" i="78"/>
  <c r="E3265" i="78"/>
  <c r="E3266" i="78"/>
  <c r="E3267" i="78"/>
  <c r="E3268" i="78"/>
  <c r="E3269" i="78"/>
  <c r="E3270" i="78"/>
  <c r="E3271" i="78"/>
  <c r="E3272" i="78"/>
  <c r="E3273" i="78"/>
  <c r="E3274" i="78"/>
  <c r="E3275" i="78"/>
  <c r="E3276" i="78"/>
  <c r="E3277" i="78"/>
  <c r="E3278" i="78"/>
  <c r="E3279" i="78"/>
  <c r="E3280" i="78"/>
  <c r="E3281" i="78"/>
  <c r="E3282" i="78"/>
  <c r="E3283" i="78"/>
  <c r="E3284" i="78"/>
  <c r="E3285" i="78"/>
  <c r="E3286" i="78"/>
  <c r="E3287" i="78"/>
  <c r="E3288" i="78"/>
  <c r="E3289" i="78"/>
  <c r="E3290" i="78"/>
  <c r="E3291" i="78"/>
  <c r="E3292" i="78"/>
  <c r="E3293" i="78"/>
  <c r="E3294" i="78"/>
  <c r="E3295" i="78"/>
  <c r="E3296" i="78"/>
  <c r="E3297" i="78"/>
  <c r="E3298" i="78"/>
  <c r="E3299" i="78"/>
  <c r="E3300" i="78"/>
  <c r="E3301" i="78"/>
  <c r="E3302" i="78"/>
  <c r="E3303" i="78"/>
  <c r="E3304" i="78"/>
  <c r="E3305" i="78"/>
  <c r="E3306" i="78"/>
  <c r="E3307" i="78"/>
  <c r="E3308" i="78"/>
  <c r="E3309" i="78"/>
  <c r="E3310" i="78"/>
  <c r="E3311" i="78"/>
  <c r="E3312" i="78"/>
  <c r="E3313" i="78"/>
  <c r="E3314" i="78"/>
  <c r="E3315" i="78"/>
  <c r="E3316" i="78"/>
  <c r="E3317" i="78"/>
  <c r="E3318" i="78"/>
  <c r="E3319" i="78"/>
  <c r="E3320" i="78"/>
  <c r="E3321" i="78"/>
  <c r="E3322" i="78"/>
  <c r="E3323" i="78"/>
  <c r="E3324" i="78"/>
  <c r="E3325" i="78"/>
  <c r="E3326" i="78"/>
  <c r="E3327" i="78"/>
  <c r="E3328" i="78"/>
  <c r="E3329" i="78"/>
  <c r="E3330" i="78"/>
  <c r="E3331" i="78"/>
  <c r="E3332" i="78"/>
  <c r="E3333" i="78"/>
  <c r="E3334" i="78"/>
  <c r="E3335" i="78"/>
  <c r="E3336" i="78"/>
  <c r="E3337" i="78"/>
  <c r="E3338" i="78"/>
  <c r="E3339" i="78"/>
  <c r="E3340" i="78"/>
  <c r="E3341" i="78"/>
  <c r="E3342" i="78"/>
  <c r="E3343" i="78"/>
  <c r="E3344" i="78"/>
  <c r="E3345" i="78"/>
  <c r="E3346" i="78"/>
  <c r="E3347" i="78"/>
  <c r="E3348" i="78"/>
  <c r="E3349" i="78"/>
  <c r="E3350" i="78"/>
  <c r="E3351" i="78"/>
  <c r="E3352" i="78"/>
  <c r="E3353" i="78"/>
  <c r="E3354" i="78"/>
  <c r="E3355" i="78"/>
  <c r="E3356" i="78"/>
  <c r="E3357" i="78"/>
  <c r="E3358" i="78"/>
  <c r="E3359" i="78"/>
  <c r="E3360" i="78"/>
  <c r="E3361" i="78"/>
  <c r="E3362" i="78"/>
  <c r="E3363" i="78"/>
  <c r="E3364" i="78"/>
  <c r="E3365" i="78"/>
  <c r="E3366" i="78"/>
  <c r="E3367" i="78"/>
  <c r="E3368" i="78"/>
  <c r="E3369" i="78"/>
  <c r="E3370" i="78"/>
  <c r="E3371" i="78"/>
  <c r="E3372" i="78"/>
  <c r="E3373" i="78"/>
  <c r="E3374" i="78"/>
  <c r="E3375" i="78"/>
  <c r="E3376" i="78"/>
  <c r="E3377" i="78"/>
  <c r="E3378" i="78"/>
  <c r="E3379" i="78"/>
  <c r="E3380" i="78"/>
  <c r="E3381" i="78"/>
  <c r="E3382" i="78"/>
  <c r="E3383" i="78"/>
  <c r="E3384" i="78"/>
  <c r="E3385" i="78"/>
  <c r="E3386" i="78"/>
  <c r="E3387" i="78"/>
  <c r="E3388" i="78"/>
  <c r="E3389" i="78"/>
  <c r="E3390" i="78"/>
  <c r="E3391" i="78"/>
  <c r="E3392" i="78"/>
  <c r="E3393" i="78"/>
  <c r="E3394" i="78"/>
  <c r="E3395" i="78"/>
  <c r="E3396" i="78"/>
  <c r="E3397" i="78"/>
  <c r="E3398" i="78"/>
  <c r="E3399" i="78"/>
  <c r="E3400" i="78"/>
  <c r="E3401" i="78"/>
  <c r="E3402" i="78"/>
  <c r="E3403" i="78"/>
  <c r="E3404" i="78"/>
  <c r="E3405" i="78"/>
  <c r="E3406" i="78"/>
  <c r="E3407" i="78"/>
  <c r="E3408" i="78"/>
  <c r="E3409" i="78"/>
  <c r="E3410" i="78"/>
  <c r="E3411" i="78"/>
  <c r="E3412" i="78"/>
  <c r="E3413" i="78"/>
  <c r="E3414" i="78"/>
  <c r="E3415" i="78"/>
  <c r="E3416" i="78"/>
  <c r="E3417" i="78"/>
  <c r="E3418" i="78"/>
  <c r="E3419" i="78"/>
  <c r="E3420" i="78"/>
  <c r="E3421" i="78"/>
  <c r="E3422" i="78"/>
  <c r="E3423" i="78"/>
  <c r="E3424" i="78"/>
  <c r="E3425" i="78"/>
  <c r="E3426" i="78"/>
  <c r="E3427" i="78"/>
  <c r="E3428" i="78"/>
  <c r="E3429" i="78"/>
  <c r="E3430" i="78"/>
  <c r="E3431" i="78"/>
  <c r="E3432" i="78"/>
  <c r="E3433" i="78"/>
  <c r="E3434" i="78"/>
  <c r="E3435" i="78"/>
  <c r="E3436" i="78"/>
  <c r="E3437" i="78"/>
  <c r="E3438" i="78"/>
  <c r="E3439" i="78"/>
  <c r="E3440" i="78"/>
  <c r="E3441" i="78"/>
  <c r="E3442" i="78"/>
  <c r="E3443" i="78"/>
  <c r="E3444" i="78"/>
  <c r="E3445" i="78"/>
  <c r="E3446" i="78"/>
  <c r="E3447" i="78"/>
  <c r="E3448" i="78"/>
  <c r="E3449" i="78"/>
  <c r="E3450" i="78"/>
  <c r="E3451" i="78"/>
  <c r="E3452" i="78"/>
  <c r="E3453" i="78"/>
  <c r="E3454" i="78"/>
  <c r="E3455" i="78"/>
  <c r="E3456" i="78"/>
  <c r="E3457" i="78"/>
  <c r="E3458" i="78"/>
  <c r="E3459" i="78"/>
  <c r="E3460" i="78"/>
  <c r="E3461" i="78"/>
  <c r="E3462" i="78"/>
  <c r="E3463" i="78"/>
  <c r="E3464" i="78"/>
  <c r="E3465" i="78"/>
  <c r="E3466" i="78"/>
  <c r="E3467" i="78"/>
  <c r="E3468" i="78"/>
  <c r="E3469" i="78"/>
  <c r="E3470" i="78"/>
  <c r="E3471" i="78"/>
  <c r="E3472" i="78"/>
  <c r="E3473" i="78"/>
  <c r="E3474" i="78"/>
  <c r="E3475" i="78"/>
  <c r="E3476" i="78"/>
  <c r="E3477" i="78"/>
  <c r="E3478" i="78"/>
  <c r="E3479" i="78"/>
  <c r="E3480" i="78"/>
  <c r="E3481" i="78"/>
  <c r="E3482" i="78"/>
  <c r="E3483" i="78"/>
  <c r="E3484" i="78"/>
  <c r="E3485" i="78"/>
  <c r="E3486" i="78"/>
  <c r="E3487" i="78"/>
  <c r="E3488" i="78"/>
  <c r="E3489" i="78"/>
  <c r="E3490" i="78"/>
  <c r="E3491" i="78"/>
  <c r="E3492" i="78"/>
  <c r="E3493" i="78"/>
  <c r="E3494" i="78"/>
  <c r="E3495" i="78"/>
  <c r="E3496" i="78"/>
  <c r="E3497" i="78"/>
  <c r="E3498" i="78"/>
  <c r="E3499" i="78"/>
  <c r="E3500" i="78"/>
  <c r="E3501" i="78"/>
  <c r="E3502" i="78"/>
  <c r="E3503" i="78"/>
  <c r="E3504" i="78"/>
  <c r="E3505" i="78"/>
  <c r="E3506" i="78"/>
  <c r="E3507" i="78"/>
  <c r="E3508" i="78"/>
  <c r="E3509" i="78"/>
  <c r="E3510" i="78"/>
  <c r="E3511" i="78"/>
  <c r="E3512" i="78"/>
  <c r="E3513" i="78"/>
  <c r="E3514" i="78"/>
  <c r="E3515" i="78"/>
  <c r="E3516" i="78"/>
  <c r="E3517" i="78"/>
  <c r="E3518" i="78"/>
  <c r="E3519" i="78"/>
  <c r="E3520" i="78"/>
  <c r="E3521" i="78"/>
  <c r="E3522" i="78"/>
  <c r="E3523" i="78"/>
  <c r="E3524" i="78"/>
  <c r="E3525" i="78"/>
  <c r="E3526" i="78"/>
  <c r="E3527" i="78"/>
  <c r="E3528" i="78"/>
  <c r="E3529" i="78"/>
  <c r="E3530" i="78"/>
  <c r="E3531" i="78"/>
  <c r="E3532" i="78"/>
  <c r="E3533" i="78"/>
  <c r="E3534" i="78"/>
  <c r="E3535" i="78"/>
  <c r="E3536" i="78"/>
  <c r="E3537" i="78"/>
  <c r="E3538" i="78"/>
  <c r="E3539" i="78"/>
  <c r="E3540" i="78"/>
  <c r="E3541" i="78"/>
  <c r="E3542" i="78"/>
  <c r="E3543" i="78"/>
  <c r="E3544" i="78"/>
  <c r="E3545" i="78"/>
  <c r="E3546" i="78"/>
  <c r="E3547" i="78"/>
  <c r="E3548" i="78"/>
  <c r="E3549" i="78"/>
  <c r="E3550" i="78"/>
  <c r="E3551" i="78"/>
  <c r="E3552" i="78"/>
  <c r="E3553" i="78"/>
  <c r="E3554" i="78"/>
  <c r="E3555" i="78"/>
  <c r="E3556" i="78"/>
  <c r="E3557" i="78"/>
  <c r="E3558" i="78"/>
  <c r="E3559" i="78"/>
  <c r="E3560" i="78"/>
  <c r="E3561" i="78"/>
  <c r="E3562" i="78"/>
  <c r="E3563" i="78"/>
  <c r="E3564" i="78"/>
  <c r="E3565" i="78"/>
  <c r="E3566" i="78"/>
  <c r="E3567" i="78"/>
  <c r="E3568" i="78"/>
  <c r="E3569" i="78"/>
  <c r="E3570" i="78"/>
  <c r="E3571" i="78"/>
  <c r="E3572" i="78"/>
  <c r="E3573" i="78"/>
  <c r="E3574" i="78"/>
  <c r="E3575" i="78"/>
  <c r="E3576" i="78"/>
  <c r="E3577" i="78"/>
  <c r="E3578" i="78"/>
  <c r="E3579" i="78"/>
  <c r="E3580" i="78"/>
  <c r="E3581" i="78"/>
  <c r="E3582" i="78"/>
  <c r="E3583" i="78"/>
  <c r="E3584" i="78"/>
  <c r="E3585" i="78"/>
  <c r="E3586" i="78"/>
  <c r="E3587" i="78"/>
  <c r="E3588" i="78"/>
  <c r="E3589" i="78"/>
  <c r="E3590" i="78"/>
  <c r="E3591" i="78"/>
  <c r="E3592" i="78"/>
  <c r="E3593" i="78"/>
  <c r="E3594" i="78"/>
  <c r="E3595" i="78"/>
  <c r="E3596" i="78"/>
  <c r="E3597" i="78"/>
  <c r="E3598" i="78"/>
  <c r="E3599" i="78"/>
  <c r="E3600" i="78"/>
  <c r="E3601" i="78"/>
  <c r="E3602" i="78"/>
  <c r="E3603" i="78"/>
  <c r="E3604" i="78"/>
  <c r="E3605" i="78"/>
  <c r="E3606" i="78"/>
  <c r="E3607" i="78"/>
  <c r="E3608" i="78"/>
  <c r="E3609" i="78"/>
  <c r="E3610" i="78"/>
  <c r="E3611" i="78"/>
  <c r="E3612" i="78"/>
  <c r="E3613" i="78"/>
  <c r="E3614" i="78"/>
  <c r="E3615" i="78"/>
  <c r="E3616" i="78"/>
  <c r="E3617" i="78"/>
  <c r="E3618" i="78"/>
  <c r="E3619" i="78"/>
  <c r="E3620" i="78"/>
  <c r="E3621" i="78"/>
  <c r="E3622" i="78"/>
  <c r="E3623" i="78"/>
  <c r="E3624" i="78"/>
  <c r="E3625" i="78"/>
  <c r="E3626" i="78"/>
  <c r="E3627" i="78"/>
  <c r="E3628" i="78"/>
  <c r="E3629" i="78"/>
  <c r="E3630" i="78"/>
  <c r="E3631" i="78"/>
  <c r="E3632" i="78"/>
  <c r="E3633" i="78"/>
  <c r="E3634" i="78"/>
  <c r="E3635" i="78"/>
  <c r="E3636" i="78"/>
  <c r="E3637" i="78"/>
  <c r="E3638" i="78"/>
  <c r="E3639" i="78"/>
  <c r="E3640" i="78"/>
  <c r="E3641" i="78"/>
  <c r="E3642" i="78"/>
  <c r="E3643" i="78"/>
  <c r="E3644" i="78"/>
  <c r="E3645" i="78"/>
  <c r="E3646" i="78"/>
  <c r="E3647" i="78"/>
  <c r="E3648" i="78"/>
  <c r="E3649" i="78"/>
  <c r="E3650" i="78"/>
  <c r="E3651" i="78"/>
  <c r="E3652" i="78"/>
  <c r="E3653" i="78"/>
  <c r="E3654" i="78"/>
  <c r="E3655" i="78"/>
  <c r="E3656" i="78"/>
  <c r="E3657" i="78"/>
  <c r="E3658" i="78"/>
  <c r="E3659" i="78"/>
  <c r="E3660" i="78"/>
  <c r="E3661" i="78"/>
  <c r="E3662" i="78"/>
  <c r="E3663" i="78"/>
  <c r="E3664" i="78"/>
  <c r="E3665" i="78"/>
  <c r="E3666" i="78"/>
  <c r="E3667" i="78"/>
  <c r="E3668" i="78"/>
  <c r="E3669" i="78"/>
  <c r="E3670" i="78"/>
  <c r="E3671" i="78"/>
  <c r="E3672" i="78"/>
  <c r="E3673" i="78"/>
  <c r="E3674" i="78"/>
  <c r="E3675" i="78"/>
  <c r="E3676" i="78"/>
  <c r="E3677" i="78"/>
  <c r="E3678" i="78"/>
  <c r="E3679" i="78"/>
  <c r="E3680" i="78"/>
  <c r="E3681" i="78"/>
  <c r="E3682" i="78"/>
  <c r="E3683" i="78"/>
  <c r="E3684" i="78"/>
  <c r="E3685" i="78"/>
  <c r="E3686" i="78"/>
  <c r="E3687" i="78"/>
  <c r="E3688" i="78"/>
  <c r="E3689" i="78"/>
  <c r="E3690" i="78"/>
  <c r="E3691" i="78"/>
  <c r="E3692" i="78"/>
  <c r="E3693" i="78"/>
  <c r="E3694" i="78"/>
  <c r="E3695" i="78"/>
  <c r="E3696" i="78"/>
  <c r="E3697" i="78"/>
  <c r="E3698" i="78"/>
  <c r="E3699" i="78"/>
  <c r="E3700" i="78"/>
  <c r="E3701" i="78"/>
  <c r="E3702" i="78"/>
  <c r="E3703" i="78"/>
  <c r="E3704" i="78"/>
  <c r="E3705" i="78"/>
  <c r="E3706" i="78"/>
  <c r="E3707" i="78"/>
  <c r="E3708" i="78"/>
  <c r="E3709" i="78"/>
  <c r="E3710" i="78"/>
  <c r="E3711" i="78"/>
  <c r="E3712" i="78"/>
  <c r="E3713" i="78"/>
  <c r="E3714" i="78"/>
  <c r="E3715" i="78"/>
  <c r="E3716" i="78"/>
  <c r="E3717" i="78"/>
  <c r="E3718" i="78"/>
  <c r="E3719" i="78"/>
  <c r="E3720" i="78"/>
  <c r="E3721" i="78"/>
  <c r="E3722" i="78"/>
  <c r="E3723" i="78"/>
  <c r="E3724" i="78"/>
  <c r="E3725" i="78"/>
  <c r="E3726" i="78"/>
  <c r="E3727" i="78"/>
  <c r="E3728" i="78"/>
  <c r="E3729" i="78"/>
  <c r="E3730" i="78"/>
  <c r="E3731" i="78"/>
  <c r="E3732" i="78"/>
  <c r="E3733" i="78"/>
  <c r="E3734" i="78"/>
  <c r="E3735" i="78"/>
  <c r="E3736" i="78"/>
  <c r="E3737" i="78"/>
  <c r="E3738" i="78"/>
  <c r="E3739" i="78"/>
  <c r="E3740" i="78"/>
  <c r="E3741" i="78"/>
  <c r="E3742" i="78"/>
  <c r="E3743" i="78"/>
  <c r="E3744" i="78"/>
  <c r="E3745" i="78"/>
  <c r="E3746" i="78"/>
  <c r="E3747" i="78"/>
  <c r="E3748" i="78"/>
  <c r="E3749" i="78"/>
  <c r="E3750" i="78"/>
  <c r="E3751" i="78"/>
  <c r="E3752" i="78"/>
  <c r="E3753" i="78"/>
  <c r="E3754" i="78"/>
  <c r="E3755" i="78"/>
  <c r="E3756" i="78"/>
  <c r="E3757" i="78"/>
  <c r="E3758" i="78"/>
  <c r="E3759" i="78"/>
  <c r="E3760" i="78"/>
  <c r="E3761" i="78"/>
  <c r="E3762" i="78"/>
  <c r="E3763" i="78"/>
  <c r="E3764" i="78"/>
  <c r="E3765" i="78"/>
  <c r="E3766" i="78"/>
  <c r="E3767" i="78"/>
  <c r="E3768" i="78"/>
  <c r="E3769" i="78"/>
  <c r="E3770" i="78"/>
  <c r="E3771" i="78"/>
  <c r="E3772" i="78"/>
  <c r="E3773" i="78"/>
  <c r="E3774" i="78"/>
  <c r="E3775" i="78"/>
  <c r="E3776" i="78"/>
  <c r="E3777" i="78"/>
  <c r="E3778" i="78"/>
  <c r="E3779" i="78"/>
  <c r="E3780" i="78"/>
  <c r="E3781" i="78"/>
  <c r="E3782" i="78"/>
  <c r="E3783" i="78"/>
  <c r="E3784" i="78"/>
  <c r="E3785" i="78"/>
  <c r="E3786" i="78"/>
  <c r="E3787" i="78"/>
  <c r="E3788" i="78"/>
  <c r="E3789" i="78"/>
  <c r="E3790" i="78"/>
  <c r="E3791" i="78"/>
  <c r="E3792" i="78"/>
  <c r="E3793" i="78"/>
  <c r="E3794" i="78"/>
  <c r="E3795" i="78"/>
  <c r="E3796" i="78"/>
  <c r="E3797" i="78"/>
  <c r="E3798" i="78"/>
  <c r="E3799" i="78"/>
  <c r="E3800" i="78"/>
  <c r="E3801" i="78"/>
  <c r="E3802" i="78"/>
  <c r="E3803" i="78"/>
  <c r="E3804" i="78"/>
  <c r="E3805" i="78"/>
  <c r="E3806" i="78"/>
  <c r="E3807" i="78"/>
  <c r="E3808" i="78"/>
  <c r="E3809" i="78"/>
  <c r="E3810" i="78"/>
  <c r="E3811" i="78"/>
  <c r="E3812" i="78"/>
  <c r="E3813" i="78"/>
  <c r="E3814" i="78"/>
  <c r="E3815" i="78"/>
  <c r="E3816" i="78"/>
  <c r="E3817" i="78"/>
  <c r="E3818" i="78"/>
  <c r="E3819" i="78"/>
  <c r="E3820" i="78"/>
  <c r="E3821" i="78"/>
  <c r="E3822" i="78"/>
  <c r="E3823" i="78"/>
  <c r="E3824" i="78"/>
  <c r="E3825" i="78"/>
  <c r="E3826" i="78"/>
  <c r="E3827" i="78"/>
  <c r="E3828" i="78"/>
  <c r="E3829" i="78"/>
  <c r="E3830" i="78"/>
  <c r="E3831" i="78"/>
  <c r="E3832" i="78"/>
  <c r="E3833" i="78"/>
  <c r="E3834" i="78"/>
  <c r="E3835" i="78"/>
  <c r="E3836" i="78"/>
  <c r="E3837" i="78"/>
  <c r="E3838" i="78"/>
  <c r="E3839" i="78"/>
  <c r="E3840" i="78"/>
  <c r="E3841" i="78"/>
  <c r="E3842" i="78"/>
  <c r="E3843" i="78"/>
  <c r="E3844" i="78"/>
  <c r="E3845" i="78"/>
  <c r="E3846" i="78"/>
  <c r="E3847" i="78"/>
  <c r="E3848" i="78"/>
  <c r="E3849" i="78"/>
  <c r="E3850" i="78"/>
  <c r="E3851" i="78"/>
  <c r="E3852" i="78"/>
  <c r="E3853" i="78"/>
  <c r="E3854" i="78"/>
  <c r="E3855" i="78"/>
  <c r="E3856" i="78"/>
  <c r="E3857" i="78"/>
  <c r="E3858" i="78"/>
  <c r="E3859" i="78"/>
  <c r="E3860" i="78"/>
  <c r="E3861" i="78"/>
  <c r="E3862" i="78"/>
  <c r="E3863" i="78"/>
  <c r="E3864" i="78"/>
  <c r="E3865" i="78"/>
  <c r="E3866" i="78"/>
  <c r="E3867" i="78"/>
  <c r="E3868" i="78"/>
  <c r="E3869" i="78"/>
  <c r="E3870" i="78"/>
  <c r="E3871" i="78"/>
  <c r="E3872" i="78"/>
  <c r="E3873" i="78"/>
  <c r="E3874" i="78"/>
  <c r="E3875" i="78"/>
  <c r="E3876" i="78"/>
  <c r="E3877" i="78"/>
  <c r="E3878" i="78"/>
  <c r="E3879" i="78"/>
  <c r="E3880" i="78"/>
  <c r="E3881" i="78"/>
  <c r="E3882" i="78"/>
  <c r="E3883" i="78"/>
  <c r="E3884" i="78"/>
  <c r="E3885" i="78"/>
  <c r="E3886" i="78"/>
  <c r="E3887" i="78"/>
  <c r="E3888" i="78"/>
  <c r="E3889" i="78"/>
  <c r="E3890" i="78"/>
  <c r="E3891" i="78"/>
  <c r="E3892" i="78"/>
  <c r="E3893" i="78"/>
  <c r="E3894" i="78"/>
  <c r="E3895" i="78"/>
  <c r="E3896" i="78"/>
  <c r="E3897" i="78"/>
  <c r="E3898" i="78"/>
  <c r="E3899" i="78"/>
  <c r="E3900" i="78"/>
  <c r="E3901" i="78"/>
  <c r="E3902" i="78"/>
  <c r="E3903" i="78"/>
  <c r="E3904" i="78"/>
  <c r="E3905" i="78"/>
  <c r="E3906" i="78"/>
  <c r="E3907" i="78"/>
  <c r="E3908" i="78"/>
  <c r="E3909" i="78"/>
  <c r="E3910" i="78"/>
  <c r="E3911" i="78"/>
  <c r="E3912" i="78"/>
  <c r="E3913" i="78"/>
  <c r="E3914" i="78"/>
  <c r="E3915" i="78"/>
  <c r="E3916" i="78"/>
  <c r="E3917" i="78"/>
  <c r="E3918" i="78"/>
  <c r="E3919" i="78"/>
  <c r="E3920" i="78"/>
  <c r="E3921" i="78"/>
  <c r="E3922" i="78"/>
  <c r="E3923" i="78"/>
  <c r="E3924" i="78"/>
  <c r="E3925" i="78"/>
  <c r="E3926" i="78"/>
  <c r="E3927" i="78"/>
  <c r="E3928" i="78"/>
  <c r="E3929" i="78"/>
  <c r="E3930" i="78"/>
  <c r="E3931" i="78"/>
  <c r="E3932" i="78"/>
  <c r="E3933" i="78"/>
  <c r="E3934" i="78"/>
  <c r="E3935" i="78"/>
  <c r="E3936" i="78"/>
  <c r="E3937" i="78"/>
  <c r="E3938" i="78"/>
  <c r="E3939" i="78"/>
  <c r="E3940" i="78"/>
  <c r="E3941" i="78"/>
  <c r="E3942" i="78"/>
  <c r="E3943" i="78"/>
  <c r="E3944" i="78"/>
  <c r="E3945" i="78"/>
  <c r="E3946" i="78"/>
  <c r="E3947" i="78"/>
  <c r="E3948" i="78"/>
  <c r="E3949" i="78"/>
  <c r="E3950" i="78"/>
  <c r="E3951" i="78"/>
  <c r="E3952" i="78"/>
  <c r="E3953" i="78"/>
  <c r="E3954" i="78"/>
  <c r="E3955" i="78"/>
  <c r="E3956" i="78"/>
  <c r="E3957" i="78"/>
  <c r="E3958" i="78"/>
  <c r="E3959" i="78"/>
  <c r="E3960" i="78"/>
  <c r="E3961" i="78"/>
  <c r="E3962" i="78"/>
  <c r="E3963" i="78"/>
  <c r="E3964" i="78"/>
  <c r="E3965" i="78"/>
  <c r="E3966" i="78"/>
  <c r="E3967" i="78"/>
  <c r="E3968" i="78"/>
  <c r="E3969" i="78"/>
  <c r="E3970" i="78"/>
  <c r="E3971" i="78"/>
  <c r="E3972" i="78"/>
  <c r="E3973" i="78"/>
  <c r="E3974" i="78"/>
  <c r="E3975" i="78"/>
  <c r="E3976" i="78"/>
  <c r="E3977" i="78"/>
  <c r="E3978" i="78"/>
  <c r="E3979" i="78"/>
  <c r="E3980" i="78"/>
  <c r="E3981" i="78"/>
  <c r="E3982" i="78"/>
  <c r="E3983" i="78"/>
  <c r="E3984" i="78"/>
  <c r="E3985" i="78"/>
  <c r="E3986" i="78"/>
  <c r="E3987" i="78"/>
  <c r="E3988" i="78"/>
  <c r="E3989" i="78"/>
  <c r="E3990" i="78"/>
  <c r="E3991" i="78"/>
  <c r="E3992" i="78"/>
  <c r="E3993" i="78"/>
  <c r="E3994" i="78"/>
  <c r="E3995" i="78"/>
  <c r="E3996" i="78"/>
  <c r="E3997" i="78"/>
  <c r="E3998" i="78"/>
  <c r="E3999" i="78"/>
  <c r="E4000" i="78"/>
  <c r="E4001" i="78"/>
  <c r="E4002" i="78"/>
  <c r="E4003" i="78"/>
  <c r="E4004" i="78"/>
  <c r="E4005" i="78"/>
  <c r="E4006" i="78"/>
  <c r="E4007" i="78"/>
  <c r="E4008" i="78"/>
  <c r="E4009" i="78"/>
  <c r="E4010" i="78"/>
  <c r="E4011" i="78"/>
  <c r="E4012" i="78"/>
  <c r="E4013" i="78"/>
  <c r="E4014" i="78"/>
  <c r="E4015" i="78"/>
  <c r="E4016" i="78"/>
  <c r="E4017" i="78"/>
  <c r="E4018" i="78"/>
  <c r="E4019" i="78"/>
  <c r="E4020" i="78"/>
  <c r="E4021" i="78"/>
  <c r="E4022" i="78"/>
  <c r="E4023" i="78"/>
  <c r="E4024" i="78"/>
  <c r="E4025" i="78"/>
  <c r="E4026" i="78"/>
  <c r="E4027" i="78"/>
  <c r="E4028" i="78"/>
  <c r="E4029" i="78"/>
  <c r="E4030" i="78"/>
  <c r="E4031" i="78"/>
  <c r="E4032" i="78"/>
  <c r="E4033" i="78"/>
  <c r="E4034" i="78"/>
  <c r="E4035" i="78"/>
  <c r="E4036" i="78"/>
  <c r="E4037" i="78"/>
  <c r="E4038" i="78"/>
  <c r="E4039" i="78"/>
  <c r="E4040" i="78"/>
  <c r="E4041" i="78"/>
  <c r="E4042" i="78"/>
  <c r="E4043" i="78"/>
  <c r="E4044" i="78"/>
  <c r="E4045" i="78"/>
  <c r="E4046" i="78"/>
  <c r="E4047" i="78"/>
  <c r="E4048" i="78"/>
  <c r="E4049" i="78"/>
  <c r="E4050" i="78"/>
  <c r="E4051" i="78"/>
  <c r="E4052" i="78"/>
  <c r="E4053" i="78"/>
  <c r="E4054" i="78"/>
  <c r="E4055" i="78"/>
  <c r="E4056" i="78"/>
  <c r="E4057" i="78"/>
  <c r="E4058" i="78"/>
  <c r="E4059" i="78"/>
  <c r="E4060" i="78"/>
  <c r="E4061" i="78"/>
  <c r="E4062" i="78"/>
  <c r="E4063" i="78"/>
  <c r="E4064" i="78"/>
  <c r="E4065" i="78"/>
  <c r="E4066" i="78"/>
  <c r="E4067" i="78"/>
  <c r="E4068" i="78"/>
  <c r="E4069" i="78"/>
  <c r="E4070" i="78"/>
  <c r="E4071" i="78"/>
  <c r="E4072" i="78"/>
  <c r="E4073" i="78"/>
  <c r="E4074" i="78"/>
  <c r="E4075" i="78"/>
  <c r="E4076" i="78"/>
  <c r="E4077" i="78"/>
  <c r="E4078" i="78"/>
  <c r="E4079" i="78"/>
  <c r="E4080" i="78"/>
  <c r="E4081" i="78"/>
  <c r="E4082" i="78"/>
  <c r="E4083" i="78"/>
  <c r="E4084" i="78"/>
  <c r="E4085" i="78"/>
  <c r="E4086" i="78"/>
  <c r="E4087" i="78"/>
  <c r="E4088" i="78"/>
  <c r="E4089" i="78"/>
  <c r="E4090" i="78"/>
  <c r="E4091" i="78"/>
  <c r="E4092" i="78"/>
  <c r="E4093" i="78"/>
  <c r="E4094" i="78"/>
  <c r="E4095" i="78"/>
  <c r="E4096" i="78"/>
  <c r="E4097" i="78"/>
  <c r="E4098" i="78"/>
  <c r="E4099" i="78"/>
  <c r="E4100" i="78"/>
  <c r="E4101" i="78"/>
  <c r="E4102" i="78"/>
  <c r="E4103" i="78"/>
  <c r="E4104" i="78"/>
  <c r="E4105" i="78"/>
  <c r="E4106" i="78"/>
  <c r="E4107" i="78"/>
  <c r="E4108" i="78"/>
  <c r="E4109" i="78"/>
  <c r="E4110" i="78"/>
  <c r="E4111" i="78"/>
  <c r="E4112" i="78"/>
  <c r="E4113" i="78"/>
  <c r="E4114" i="78"/>
  <c r="E4115" i="78"/>
  <c r="E4116" i="78"/>
  <c r="E4117" i="78"/>
  <c r="E4118" i="78"/>
  <c r="E4119" i="78"/>
  <c r="E4120" i="78"/>
  <c r="E4121" i="78"/>
  <c r="E4122" i="78"/>
  <c r="E4123" i="78"/>
  <c r="E4124" i="78"/>
  <c r="E4125" i="78"/>
  <c r="E4126" i="78"/>
  <c r="E4127" i="78"/>
  <c r="E4128" i="78"/>
  <c r="E4129" i="78"/>
  <c r="E4130" i="78"/>
  <c r="E4131" i="78"/>
  <c r="E4132" i="78"/>
  <c r="E4133" i="78"/>
  <c r="E4134" i="78"/>
  <c r="E4135" i="78"/>
  <c r="E4136" i="78"/>
  <c r="E4137" i="78"/>
  <c r="E4138" i="78"/>
  <c r="E4139" i="78"/>
  <c r="E4140" i="78"/>
  <c r="E4141" i="78"/>
  <c r="E4142" i="78"/>
  <c r="E4143" i="78"/>
  <c r="E4144" i="78"/>
  <c r="E4145" i="78"/>
  <c r="E4146" i="78"/>
  <c r="E4147" i="78"/>
  <c r="E4148" i="78"/>
  <c r="E4149" i="78"/>
  <c r="E4150" i="78"/>
  <c r="E4151" i="78"/>
  <c r="E4152" i="78"/>
  <c r="E4153" i="78"/>
  <c r="E4154" i="78"/>
  <c r="E4155" i="78"/>
  <c r="E4156" i="78"/>
  <c r="E4157" i="78"/>
  <c r="E4158" i="78"/>
  <c r="E4159" i="78"/>
  <c r="E4160" i="78"/>
  <c r="E4161" i="78"/>
  <c r="E4162" i="78"/>
  <c r="E4163" i="78"/>
  <c r="E4164" i="78"/>
  <c r="E4165" i="78"/>
  <c r="E4166" i="78"/>
  <c r="E4167" i="78"/>
  <c r="E4168" i="78"/>
  <c r="E4169" i="78"/>
  <c r="E4170" i="78"/>
  <c r="E4171" i="78"/>
  <c r="E4172" i="78"/>
  <c r="E4173" i="78"/>
  <c r="E4174" i="78"/>
  <c r="E4175" i="78"/>
  <c r="E4176" i="78"/>
  <c r="E4177" i="78"/>
  <c r="E4178" i="78"/>
  <c r="E4179" i="78"/>
  <c r="E4180" i="78"/>
  <c r="E4181" i="78"/>
  <c r="E4182" i="78"/>
  <c r="E4183" i="78"/>
  <c r="E4184" i="78"/>
  <c r="E4185" i="78"/>
  <c r="E4186" i="78"/>
  <c r="E4187" i="78"/>
  <c r="E4188" i="78"/>
  <c r="E4189" i="78"/>
  <c r="E4190" i="78"/>
  <c r="E4191" i="78"/>
  <c r="E4192" i="78"/>
  <c r="E4193" i="78"/>
  <c r="E4194" i="78"/>
  <c r="E4195" i="78"/>
  <c r="E4196" i="78"/>
  <c r="E4197" i="78"/>
  <c r="E4198" i="78"/>
  <c r="E4199" i="78"/>
  <c r="E4200" i="78"/>
  <c r="E4201" i="78"/>
  <c r="E4202" i="78"/>
  <c r="E4203" i="78"/>
  <c r="E4204" i="78"/>
  <c r="E4205" i="78"/>
  <c r="E4206" i="78"/>
  <c r="E4207" i="78"/>
  <c r="E4208" i="78"/>
  <c r="E4209" i="78"/>
  <c r="E4210" i="78"/>
  <c r="E4211" i="78"/>
  <c r="E4212" i="78"/>
  <c r="E4213" i="78"/>
  <c r="E4214" i="78"/>
  <c r="E4215" i="78"/>
  <c r="E4216" i="78"/>
  <c r="E4217" i="78"/>
  <c r="E4218" i="78"/>
  <c r="E4219" i="78"/>
  <c r="E4220" i="78"/>
  <c r="E4221" i="78"/>
  <c r="E4222" i="78"/>
  <c r="E4223" i="78"/>
  <c r="E4224" i="78"/>
  <c r="E4225" i="78"/>
  <c r="E4226" i="78"/>
  <c r="E4227" i="78"/>
  <c r="E4228" i="78"/>
  <c r="E4229" i="78"/>
  <c r="E4230" i="78"/>
  <c r="E4231" i="78"/>
  <c r="E4232" i="78"/>
  <c r="E4233" i="78"/>
  <c r="E4234" i="78"/>
  <c r="E4235" i="78"/>
  <c r="E4236" i="78"/>
  <c r="E4237" i="78"/>
  <c r="E4238" i="78"/>
  <c r="E4239" i="78"/>
  <c r="E4240" i="78"/>
  <c r="E4241" i="78"/>
  <c r="E4242" i="78"/>
  <c r="E4243" i="78"/>
  <c r="E4244" i="78"/>
  <c r="E4245" i="78"/>
  <c r="E4246" i="78"/>
  <c r="E4247" i="78"/>
  <c r="E4248" i="78"/>
  <c r="E4249" i="78"/>
  <c r="E4250" i="78"/>
  <c r="E4251" i="78"/>
  <c r="E4252" i="78"/>
  <c r="E4253" i="78"/>
  <c r="E4254" i="78"/>
  <c r="E4255" i="78"/>
  <c r="E4256" i="78"/>
  <c r="E4257" i="78"/>
  <c r="E4258" i="78"/>
  <c r="E4259" i="78"/>
  <c r="E4260" i="78"/>
  <c r="E4261" i="78"/>
  <c r="E4262" i="78"/>
  <c r="E4263" i="78"/>
  <c r="E4264" i="78"/>
  <c r="E4265" i="78"/>
  <c r="E4266" i="78"/>
  <c r="E4267" i="78"/>
  <c r="E4268" i="78"/>
  <c r="E4269" i="78"/>
  <c r="E4270" i="78"/>
  <c r="E4271" i="78"/>
  <c r="E4272" i="78"/>
  <c r="E4273" i="78"/>
  <c r="E4274" i="78"/>
  <c r="E4275" i="78"/>
  <c r="E4276" i="78"/>
  <c r="E4277" i="78"/>
  <c r="E4278" i="78"/>
  <c r="E4279" i="78"/>
  <c r="E4280" i="78"/>
  <c r="E4281" i="78"/>
  <c r="E4282" i="78"/>
  <c r="E4283" i="78"/>
  <c r="E4284" i="78"/>
  <c r="E4285" i="78"/>
  <c r="E4286" i="78"/>
  <c r="E4287" i="78"/>
  <c r="E4288" i="78"/>
  <c r="E4289" i="78"/>
  <c r="E4290" i="78"/>
  <c r="E4291" i="78"/>
  <c r="E4292" i="78"/>
  <c r="E4293" i="78"/>
  <c r="E4294" i="78"/>
  <c r="E4295" i="78"/>
  <c r="E4296" i="78"/>
  <c r="E4297" i="78"/>
  <c r="E4298" i="78"/>
  <c r="E4299" i="78"/>
  <c r="E4300" i="78"/>
  <c r="E4301" i="78"/>
  <c r="E4302" i="78"/>
  <c r="E4303" i="78"/>
  <c r="E4304" i="78"/>
  <c r="E4305" i="78"/>
  <c r="E4306" i="78"/>
  <c r="E4307" i="78"/>
  <c r="E4308" i="78"/>
  <c r="E4309" i="78"/>
  <c r="E4310" i="78"/>
  <c r="E4311" i="78"/>
  <c r="E4312" i="78"/>
  <c r="E4313" i="78"/>
  <c r="E4314" i="78"/>
  <c r="E4315" i="78"/>
  <c r="E4316" i="78"/>
  <c r="E4317" i="78"/>
  <c r="E4318" i="78"/>
  <c r="E4319" i="78"/>
  <c r="E4320" i="78"/>
  <c r="E4321" i="78"/>
  <c r="E4322" i="78"/>
  <c r="E4323" i="78"/>
  <c r="E4324" i="78"/>
  <c r="E4325" i="78"/>
  <c r="E4326" i="78"/>
  <c r="E4327" i="78"/>
  <c r="E4328" i="78"/>
  <c r="E4329" i="78"/>
  <c r="E4330" i="78"/>
  <c r="E4331" i="78"/>
  <c r="E4332" i="78"/>
  <c r="E4333" i="78"/>
  <c r="E4334" i="78"/>
  <c r="E4335" i="78"/>
  <c r="E4336" i="78"/>
  <c r="E4337" i="78"/>
  <c r="E4338" i="78"/>
  <c r="E4339" i="78"/>
  <c r="E4340" i="78"/>
  <c r="E4341" i="78"/>
  <c r="E4342" i="78"/>
  <c r="E4343" i="78"/>
  <c r="E4344" i="78"/>
  <c r="E4345" i="78"/>
  <c r="E4346" i="78"/>
  <c r="E4347" i="78"/>
  <c r="E4348" i="78"/>
  <c r="E4349" i="78"/>
  <c r="E4350" i="78"/>
  <c r="E4351" i="78"/>
  <c r="E4352" i="78"/>
  <c r="E4353" i="78"/>
  <c r="E4354" i="78"/>
  <c r="E4355" i="78"/>
  <c r="E4356" i="78"/>
  <c r="E4357" i="78"/>
  <c r="E4358" i="78"/>
  <c r="E4359" i="78"/>
  <c r="E4360" i="78"/>
  <c r="E4361" i="78"/>
  <c r="E4362" i="78"/>
  <c r="E4363" i="78"/>
  <c r="E4364" i="78"/>
  <c r="E4365" i="78"/>
  <c r="E4366" i="78"/>
  <c r="E4367" i="78"/>
  <c r="E4368" i="78"/>
  <c r="E4369" i="78"/>
  <c r="E4370" i="78"/>
  <c r="E4371" i="78"/>
  <c r="E4372" i="78"/>
  <c r="E4373" i="78"/>
  <c r="E4374" i="78"/>
  <c r="E4375" i="78"/>
  <c r="E4376" i="78"/>
  <c r="E4377" i="78"/>
  <c r="E4378" i="78"/>
  <c r="E4379" i="78"/>
  <c r="E4380" i="78"/>
  <c r="E4381" i="78"/>
  <c r="E4382" i="78"/>
  <c r="E4383" i="78"/>
  <c r="E4384" i="78"/>
  <c r="E4385" i="78"/>
  <c r="E4386" i="78"/>
  <c r="E4387" i="78"/>
  <c r="E4388" i="78"/>
  <c r="E4389" i="78"/>
  <c r="E4390" i="78"/>
  <c r="E4391" i="78"/>
  <c r="E4392" i="78"/>
  <c r="E4393" i="78"/>
  <c r="E4394" i="78"/>
  <c r="E4395" i="78"/>
  <c r="E4396" i="78"/>
  <c r="E4397" i="78"/>
  <c r="E4398" i="78"/>
  <c r="E4399" i="78"/>
  <c r="E4400" i="78"/>
  <c r="E4401" i="78"/>
  <c r="E4402" i="78"/>
  <c r="E4403" i="78"/>
  <c r="E4404" i="78"/>
  <c r="E4405" i="78"/>
  <c r="E4406" i="78"/>
  <c r="E4407" i="78"/>
  <c r="E4408" i="78"/>
  <c r="E4409" i="78"/>
  <c r="E4410" i="78"/>
  <c r="E4411" i="78"/>
  <c r="E4412" i="78"/>
  <c r="E4413" i="78"/>
  <c r="E4414" i="78"/>
  <c r="E4415" i="78"/>
  <c r="E4416" i="78"/>
  <c r="E4417" i="78"/>
  <c r="E4418" i="78"/>
  <c r="E4419" i="78"/>
  <c r="E4420" i="78"/>
  <c r="E4421" i="78"/>
  <c r="E4422" i="78"/>
  <c r="E4423" i="78"/>
  <c r="E4424" i="78"/>
  <c r="E4425" i="78"/>
  <c r="E4426" i="78"/>
  <c r="E4427" i="78"/>
  <c r="E4428" i="78"/>
  <c r="E4429" i="78"/>
  <c r="E4430" i="78"/>
  <c r="E4431" i="78"/>
  <c r="E4432" i="78"/>
  <c r="E4433" i="78"/>
  <c r="E4434" i="78"/>
  <c r="E4435" i="78"/>
  <c r="E4436" i="78"/>
  <c r="E4437" i="78"/>
  <c r="E4438" i="78"/>
  <c r="E4439" i="78"/>
  <c r="E4440" i="78"/>
  <c r="E4441" i="78"/>
  <c r="E4442" i="78"/>
  <c r="E4443" i="78"/>
  <c r="E4444" i="78"/>
  <c r="E4445" i="78"/>
  <c r="E4446" i="78"/>
  <c r="E4447" i="78"/>
  <c r="E4448" i="78"/>
  <c r="E4449" i="78"/>
  <c r="E4450" i="78"/>
  <c r="E4451" i="78"/>
  <c r="E4452" i="78"/>
  <c r="E4453" i="78"/>
  <c r="E4454" i="78"/>
  <c r="E4455" i="78"/>
  <c r="E4456" i="78"/>
  <c r="E4457" i="78"/>
  <c r="E4458" i="78"/>
  <c r="E4459" i="78"/>
  <c r="E4460" i="78"/>
  <c r="E4461" i="78"/>
  <c r="E4462" i="78"/>
  <c r="E4463" i="78"/>
  <c r="E4464" i="78"/>
  <c r="E4465" i="78"/>
  <c r="E4466" i="78"/>
  <c r="E4467" i="78"/>
  <c r="E4468" i="78"/>
  <c r="E4469" i="78"/>
  <c r="E4470" i="78"/>
  <c r="E4471" i="78"/>
  <c r="E4472" i="78"/>
  <c r="E4473" i="78"/>
  <c r="E4474" i="78"/>
  <c r="E4475" i="78"/>
  <c r="E4476" i="78"/>
  <c r="E4477" i="78"/>
  <c r="E4478" i="78"/>
  <c r="E4479" i="78"/>
  <c r="E4480" i="78"/>
  <c r="E4481" i="78"/>
  <c r="E4482" i="78"/>
  <c r="E4483" i="78"/>
  <c r="E4484" i="78"/>
  <c r="E4485" i="78"/>
  <c r="E4486" i="78"/>
  <c r="E4487" i="78"/>
  <c r="E4488" i="78"/>
  <c r="E4489" i="78"/>
  <c r="E4490" i="78"/>
  <c r="E4491" i="78"/>
  <c r="E4492" i="78"/>
  <c r="E4493" i="78"/>
  <c r="E4494" i="78"/>
  <c r="E4495" i="78"/>
  <c r="E4496" i="78"/>
  <c r="E4497" i="78"/>
  <c r="E4498" i="78"/>
  <c r="E4499" i="78"/>
  <c r="E4500" i="78"/>
  <c r="E4501" i="78"/>
  <c r="E4502" i="78"/>
  <c r="E4503" i="78"/>
  <c r="E4504" i="78"/>
  <c r="E4505" i="78"/>
  <c r="E4506" i="78"/>
  <c r="E4507" i="78"/>
  <c r="E4508" i="78"/>
  <c r="E4509" i="78"/>
  <c r="E4510" i="78"/>
  <c r="E4511" i="78"/>
  <c r="E4512" i="78"/>
  <c r="E4513" i="78"/>
  <c r="E4514" i="78"/>
  <c r="E4515" i="78"/>
  <c r="E4516" i="78"/>
  <c r="E4517" i="78"/>
  <c r="E4518" i="78"/>
  <c r="E4519" i="78"/>
  <c r="E4520" i="78"/>
  <c r="E4521" i="78"/>
  <c r="E4522" i="78"/>
  <c r="E4523" i="78"/>
  <c r="E4524" i="78"/>
  <c r="E4525" i="78"/>
  <c r="E4526" i="78"/>
  <c r="E4527" i="78"/>
  <c r="E4528" i="78"/>
  <c r="E4529" i="78"/>
  <c r="E4530" i="78"/>
  <c r="E4531" i="78"/>
  <c r="E4532" i="78"/>
  <c r="E4533" i="78"/>
  <c r="E4534" i="78"/>
  <c r="E4535" i="78"/>
  <c r="E4536" i="78"/>
  <c r="E4537" i="78"/>
  <c r="E4538" i="78"/>
  <c r="E4539" i="78"/>
  <c r="E4540" i="78"/>
  <c r="E4541" i="78"/>
  <c r="E4542" i="78"/>
  <c r="E4543" i="78"/>
  <c r="E4544" i="78"/>
  <c r="E4545" i="78"/>
  <c r="E4546" i="78"/>
  <c r="E4547" i="78"/>
  <c r="E4548" i="78"/>
  <c r="E4549" i="78"/>
  <c r="E4550" i="78"/>
  <c r="E4551" i="78"/>
  <c r="E4552" i="78"/>
  <c r="E4553" i="78"/>
  <c r="E4554" i="78"/>
  <c r="E4555" i="78"/>
  <c r="E4556" i="78"/>
  <c r="E4557" i="78"/>
  <c r="E4558" i="78"/>
  <c r="E4559" i="78"/>
  <c r="E4560" i="78"/>
  <c r="E4561" i="78"/>
  <c r="E4562" i="78"/>
  <c r="E4563" i="78"/>
  <c r="E4564" i="78"/>
  <c r="E4565" i="78"/>
  <c r="E4566" i="78"/>
  <c r="E4567" i="78"/>
  <c r="E4568" i="78"/>
  <c r="E4569" i="78"/>
  <c r="E4570" i="78"/>
  <c r="E4571" i="78"/>
  <c r="E4572" i="78"/>
  <c r="E4573" i="78"/>
  <c r="E4574" i="78"/>
  <c r="E4575" i="78"/>
  <c r="E4576" i="78"/>
  <c r="E4577" i="78"/>
  <c r="E4578" i="78"/>
  <c r="E4579" i="78"/>
  <c r="E4580" i="78"/>
  <c r="E4581" i="78"/>
  <c r="E4582" i="78"/>
  <c r="E4583" i="78"/>
  <c r="E4584" i="78"/>
  <c r="E4585" i="78"/>
  <c r="E4586" i="78"/>
  <c r="E4587" i="78"/>
  <c r="E4588" i="78"/>
  <c r="E4589" i="78"/>
  <c r="E4590" i="78"/>
  <c r="E4591" i="78"/>
  <c r="E4592" i="78"/>
  <c r="E4593" i="78"/>
  <c r="E4594" i="78"/>
  <c r="E4595" i="78"/>
  <c r="E4596" i="78"/>
  <c r="E4597" i="78"/>
  <c r="E4598" i="78"/>
  <c r="E4599" i="78"/>
  <c r="E4600" i="78"/>
  <c r="E4601" i="78"/>
  <c r="E4602" i="78"/>
  <c r="E4603" i="78"/>
  <c r="E4604" i="78"/>
  <c r="E4605" i="78"/>
  <c r="E4606" i="78"/>
  <c r="E4607" i="78"/>
  <c r="E4608" i="78"/>
  <c r="E4609" i="78"/>
  <c r="E4610" i="78"/>
  <c r="E4611" i="78"/>
  <c r="E4612" i="78"/>
  <c r="E4613" i="78"/>
  <c r="E4614" i="78"/>
  <c r="E4615" i="78"/>
  <c r="E4616" i="78"/>
  <c r="E4617" i="78"/>
  <c r="E4618" i="78"/>
  <c r="E4619" i="78"/>
  <c r="E4620" i="78"/>
  <c r="E4621" i="78"/>
  <c r="E4622" i="78"/>
  <c r="E4623" i="78"/>
  <c r="E4624" i="78"/>
  <c r="E4625" i="78"/>
  <c r="E4626" i="78"/>
  <c r="E4627" i="78"/>
  <c r="E4628" i="78"/>
  <c r="E4629" i="78"/>
  <c r="E4630" i="78"/>
  <c r="E4631" i="78"/>
  <c r="E4632" i="78"/>
  <c r="E4633" i="78"/>
  <c r="E4634" i="78"/>
  <c r="E4635" i="78"/>
  <c r="E4636" i="78"/>
  <c r="E4637" i="78"/>
  <c r="E4638" i="78"/>
  <c r="E4639" i="78"/>
  <c r="E4640" i="78"/>
  <c r="E4641" i="78"/>
  <c r="E4642" i="78"/>
  <c r="E4643" i="78"/>
  <c r="E4644" i="78"/>
  <c r="E4645" i="78"/>
  <c r="E4646" i="78"/>
  <c r="E4647" i="78"/>
  <c r="E4648" i="78"/>
  <c r="E4649" i="78"/>
  <c r="E4650" i="78"/>
  <c r="E4651" i="78"/>
  <c r="E4652" i="78"/>
  <c r="E4653" i="78"/>
  <c r="E4654" i="78"/>
  <c r="E4655" i="78"/>
  <c r="E4656" i="78"/>
  <c r="E4657" i="78"/>
  <c r="E4658" i="78"/>
  <c r="E4659" i="78"/>
  <c r="E4660" i="78"/>
  <c r="E4661" i="78"/>
  <c r="E4662" i="78"/>
  <c r="E4663" i="78"/>
  <c r="E4664" i="78"/>
  <c r="E4665" i="78"/>
  <c r="E4666" i="78"/>
  <c r="E4667" i="78"/>
  <c r="E4668" i="78"/>
  <c r="E4669" i="78"/>
  <c r="E4670" i="78"/>
  <c r="E4671" i="78"/>
  <c r="E4672" i="78"/>
  <c r="E4673" i="78"/>
  <c r="E4674" i="78"/>
  <c r="E4675" i="78"/>
  <c r="E4676" i="78"/>
  <c r="E4677" i="78"/>
  <c r="E4678" i="78"/>
  <c r="E4679" i="78"/>
  <c r="E4680" i="78"/>
  <c r="E4681" i="78"/>
  <c r="E4682" i="78"/>
  <c r="E4683" i="78"/>
  <c r="E4684" i="78"/>
  <c r="E4685" i="78"/>
  <c r="E4686" i="78"/>
  <c r="E4687" i="78"/>
  <c r="E4688" i="78"/>
  <c r="E4689" i="78"/>
  <c r="E4690" i="78"/>
  <c r="E4691" i="78"/>
  <c r="E4692" i="78"/>
  <c r="E4693" i="78"/>
  <c r="E4694" i="78"/>
  <c r="E4695" i="78"/>
  <c r="E4696" i="78"/>
  <c r="E4697" i="78"/>
  <c r="E4698" i="78"/>
  <c r="E4699" i="78"/>
  <c r="E4700" i="78"/>
  <c r="E4701" i="78"/>
  <c r="E4702" i="78"/>
  <c r="E4703" i="78"/>
  <c r="E4704" i="78"/>
  <c r="E4705" i="78"/>
  <c r="E4706" i="78"/>
  <c r="E4707" i="78"/>
  <c r="E4708" i="78"/>
  <c r="E4709" i="78"/>
  <c r="E4710" i="78"/>
  <c r="E4711" i="78"/>
  <c r="E4712" i="78"/>
  <c r="E4713" i="78"/>
  <c r="E4714" i="78"/>
  <c r="E4715" i="78"/>
  <c r="E4716" i="78"/>
  <c r="E4717" i="78"/>
  <c r="E4718" i="78"/>
  <c r="E4719" i="78"/>
  <c r="E4720" i="78"/>
  <c r="E4721" i="78"/>
  <c r="E4722" i="78"/>
  <c r="E4723" i="78"/>
  <c r="E4724" i="78"/>
  <c r="E4725" i="78"/>
  <c r="E4726" i="78"/>
  <c r="E4727" i="78"/>
  <c r="E4728" i="78"/>
  <c r="E4729" i="78"/>
  <c r="E4730" i="78"/>
  <c r="E4731" i="78"/>
  <c r="E4732" i="78"/>
  <c r="E4733" i="78"/>
  <c r="E4734" i="78"/>
  <c r="E4735" i="78"/>
  <c r="E4736" i="78"/>
  <c r="E4737" i="78"/>
  <c r="E4738" i="78"/>
  <c r="E4739" i="78"/>
  <c r="E4740" i="78"/>
  <c r="E4741" i="78"/>
  <c r="E4742" i="78"/>
  <c r="E4743" i="78"/>
  <c r="E4744" i="78"/>
  <c r="E4745" i="78"/>
  <c r="E4746" i="78"/>
  <c r="E4747" i="78"/>
  <c r="E4748" i="78"/>
  <c r="E4749" i="78"/>
  <c r="E4750" i="78"/>
  <c r="E4751" i="78"/>
  <c r="E4752" i="78"/>
  <c r="E4753" i="78"/>
  <c r="E4754" i="78"/>
  <c r="E4755" i="78"/>
  <c r="E4756" i="78"/>
  <c r="E4757" i="78"/>
  <c r="E4758" i="78"/>
  <c r="E4759" i="78"/>
  <c r="E4760" i="78"/>
  <c r="E4761" i="78"/>
  <c r="E4762" i="78"/>
  <c r="E4763" i="78"/>
  <c r="E4764" i="78"/>
  <c r="E4765" i="78"/>
  <c r="E4766" i="78"/>
  <c r="E4767" i="78"/>
  <c r="E4768" i="78"/>
  <c r="E4769" i="78"/>
  <c r="E4770" i="78"/>
  <c r="E4771" i="78"/>
  <c r="E4772" i="78"/>
  <c r="E4773" i="78"/>
  <c r="E4774" i="78"/>
  <c r="E4775" i="78"/>
  <c r="E4776" i="78"/>
  <c r="E4777" i="78"/>
  <c r="E4778" i="78"/>
  <c r="E4779" i="78"/>
  <c r="E4780" i="78"/>
  <c r="E4781" i="78"/>
  <c r="E4782" i="78"/>
  <c r="E4783" i="78"/>
  <c r="E4784" i="78"/>
  <c r="E4785" i="78"/>
  <c r="E4786" i="78"/>
  <c r="E4787" i="78"/>
  <c r="E4788" i="78"/>
  <c r="E4789" i="78"/>
  <c r="E4790" i="78"/>
  <c r="E4791" i="78"/>
  <c r="E4792" i="78"/>
  <c r="E4793" i="78"/>
  <c r="E4794" i="78"/>
  <c r="E4795" i="78"/>
  <c r="E4796" i="78"/>
  <c r="E4797" i="78"/>
  <c r="E4798" i="78"/>
  <c r="E4799" i="78"/>
  <c r="E4800" i="78"/>
  <c r="E4801" i="78"/>
  <c r="E4802" i="78"/>
  <c r="E4803" i="78"/>
  <c r="E4804" i="78"/>
  <c r="E4805" i="78"/>
  <c r="E4806" i="78"/>
  <c r="E4807" i="78"/>
  <c r="E4808" i="78"/>
  <c r="E4809" i="78"/>
  <c r="E4810" i="78"/>
  <c r="E4811" i="78"/>
  <c r="E4812" i="78"/>
  <c r="E4813" i="78"/>
  <c r="E4814" i="78"/>
  <c r="E4815" i="78"/>
  <c r="E4816" i="78"/>
  <c r="E4817" i="78"/>
  <c r="E4818" i="78"/>
  <c r="E4819" i="78"/>
  <c r="E4820" i="78"/>
  <c r="E4821" i="78"/>
  <c r="E4822" i="78"/>
  <c r="E4823" i="78"/>
  <c r="E4824" i="78"/>
  <c r="E4825" i="78"/>
  <c r="E4826" i="78"/>
  <c r="E4827" i="78"/>
  <c r="E4828" i="78"/>
  <c r="E4829" i="78"/>
  <c r="E4830" i="78"/>
  <c r="E4831" i="78"/>
  <c r="E4832" i="78"/>
  <c r="E4833" i="78"/>
  <c r="E4834" i="78"/>
  <c r="E4835" i="78"/>
  <c r="E4836" i="78"/>
  <c r="E4837" i="78"/>
  <c r="E4838" i="78"/>
  <c r="E4839" i="78"/>
  <c r="E4840" i="78"/>
  <c r="E4841" i="78"/>
  <c r="E4842" i="78"/>
  <c r="E4843" i="78"/>
  <c r="E4844" i="78"/>
  <c r="E4845" i="78"/>
  <c r="E4846" i="78"/>
  <c r="E4847" i="78"/>
  <c r="E4848" i="78"/>
  <c r="E4849" i="78"/>
  <c r="E4850" i="78"/>
  <c r="E4851" i="78"/>
  <c r="E4852" i="78"/>
  <c r="E4853" i="78"/>
  <c r="E4854" i="78"/>
  <c r="E4855" i="78"/>
  <c r="E4856" i="78"/>
  <c r="E4857" i="78"/>
  <c r="E4858" i="78"/>
  <c r="E4859" i="78"/>
  <c r="E4860" i="78"/>
  <c r="E4861" i="78"/>
  <c r="E4862" i="78"/>
  <c r="E4863" i="78"/>
  <c r="E4864" i="78"/>
  <c r="E4865" i="78"/>
  <c r="E4866" i="78"/>
  <c r="E4867" i="78"/>
  <c r="E4868" i="78"/>
  <c r="E4869" i="78"/>
  <c r="E4870" i="78"/>
  <c r="E4871" i="78"/>
  <c r="E4872" i="78"/>
  <c r="E4873" i="78"/>
  <c r="E4874" i="78"/>
  <c r="E4875" i="78"/>
  <c r="E4876" i="78"/>
  <c r="E4877" i="78"/>
  <c r="E4878" i="78"/>
  <c r="E4879" i="78"/>
  <c r="E4880" i="78"/>
  <c r="E4881" i="78"/>
  <c r="E4882" i="78"/>
  <c r="E4883" i="78"/>
  <c r="E4884" i="78"/>
  <c r="E4885" i="78"/>
  <c r="E4886" i="78"/>
  <c r="E4887" i="78"/>
  <c r="E4888" i="78"/>
  <c r="E4889" i="78"/>
  <c r="E4890" i="78"/>
  <c r="E4891" i="78"/>
  <c r="E4892" i="78"/>
  <c r="E4893" i="78"/>
  <c r="E4894" i="78"/>
  <c r="E4895" i="78"/>
  <c r="E4896" i="78"/>
  <c r="E4897" i="78"/>
  <c r="E4898" i="78"/>
  <c r="E4899" i="78"/>
  <c r="E4900" i="78"/>
  <c r="E4901" i="78"/>
  <c r="E4902" i="78"/>
  <c r="E4903" i="78"/>
  <c r="E4904" i="78"/>
  <c r="E4905" i="78"/>
  <c r="E4906" i="78"/>
  <c r="E4907" i="78"/>
  <c r="E4908" i="78"/>
  <c r="E4909" i="78"/>
  <c r="E4910" i="78"/>
  <c r="E4911" i="78"/>
  <c r="E4912" i="78"/>
  <c r="E4913" i="78"/>
  <c r="E4914" i="78"/>
  <c r="E4915" i="78"/>
  <c r="E4916" i="78"/>
  <c r="E4917" i="78"/>
  <c r="E4918" i="78"/>
  <c r="E4919" i="78"/>
  <c r="E4920" i="78"/>
  <c r="E4921" i="78"/>
  <c r="E4922" i="78"/>
  <c r="E4923" i="78"/>
  <c r="E4924" i="78"/>
  <c r="E4925" i="78"/>
  <c r="E4926" i="78"/>
  <c r="E4927" i="78"/>
  <c r="E4928" i="78"/>
  <c r="E4929" i="78"/>
  <c r="E4930" i="78"/>
  <c r="E4931" i="78"/>
  <c r="E4932" i="78"/>
  <c r="E4933" i="78"/>
  <c r="E4934" i="78"/>
  <c r="E4935" i="78"/>
  <c r="E4936" i="78"/>
  <c r="E4937" i="78"/>
  <c r="E4938" i="78"/>
  <c r="E4939" i="78"/>
  <c r="E4940" i="78"/>
  <c r="E4941" i="78"/>
  <c r="E4942" i="78"/>
  <c r="E4943" i="78"/>
  <c r="E4944" i="78"/>
  <c r="E4945" i="78"/>
  <c r="E4946" i="78"/>
  <c r="E4947" i="78"/>
  <c r="E4948" i="78"/>
  <c r="E4949" i="78"/>
  <c r="E4950" i="78"/>
  <c r="E4951" i="78"/>
  <c r="E4952" i="78"/>
  <c r="E4953" i="78"/>
  <c r="E4954" i="78"/>
  <c r="E4955" i="78"/>
  <c r="E4956" i="78"/>
  <c r="E4957" i="78"/>
  <c r="E4958" i="78"/>
  <c r="E4959" i="78"/>
  <c r="E4960" i="78"/>
  <c r="E4961" i="78"/>
  <c r="E4962" i="78"/>
  <c r="E4963" i="78"/>
  <c r="E4964" i="78"/>
  <c r="E4965" i="78"/>
  <c r="E4966" i="78"/>
  <c r="E4967" i="78"/>
  <c r="E4968" i="78"/>
  <c r="E4969" i="78"/>
  <c r="E4970" i="78"/>
  <c r="E4971" i="78"/>
  <c r="E4972" i="78"/>
  <c r="E4973" i="78"/>
  <c r="E4974" i="78"/>
  <c r="E4975" i="78"/>
  <c r="E4976" i="78"/>
  <c r="E4977" i="78"/>
  <c r="E4978" i="78"/>
  <c r="E4979" i="78"/>
  <c r="E4980" i="78"/>
  <c r="E4981" i="78"/>
  <c r="E4982" i="78"/>
  <c r="E4983" i="78"/>
  <c r="E4984" i="78"/>
  <c r="E4985" i="78"/>
  <c r="E4986" i="78"/>
  <c r="E4987" i="78"/>
  <c r="E4988" i="78"/>
  <c r="E4989" i="78"/>
  <c r="E4990" i="78"/>
  <c r="E4991" i="78"/>
  <c r="E4992" i="78"/>
  <c r="E4993" i="78"/>
  <c r="E4994" i="78"/>
  <c r="E4995" i="78"/>
  <c r="E4996" i="78"/>
  <c r="E4997" i="78"/>
  <c r="E4998" i="78"/>
  <c r="E4999" i="78"/>
  <c r="E5000" i="78"/>
  <c r="E5001" i="78"/>
  <c r="E5002" i="78"/>
  <c r="E5003" i="78"/>
  <c r="E5004" i="78"/>
  <c r="E5005" i="78"/>
  <c r="E5006" i="78"/>
  <c r="E5007" i="78"/>
  <c r="E5008" i="78"/>
  <c r="E5009" i="78"/>
  <c r="E5010" i="78"/>
  <c r="E5011" i="78"/>
  <c r="E5012" i="78"/>
  <c r="E5013" i="78"/>
  <c r="E5014" i="78"/>
  <c r="E5015" i="78"/>
  <c r="E5016" i="78"/>
  <c r="E5017" i="78"/>
  <c r="E5018" i="78"/>
  <c r="E5019" i="78"/>
  <c r="E5020" i="78"/>
  <c r="E5021" i="78"/>
  <c r="E5022" i="78"/>
  <c r="E5023" i="78"/>
  <c r="E5024" i="78"/>
  <c r="E5025" i="78"/>
  <c r="E5026" i="78"/>
  <c r="E5027" i="78"/>
  <c r="E5028" i="78"/>
  <c r="E5029" i="78"/>
  <c r="E5030" i="78"/>
  <c r="E5031" i="78"/>
  <c r="E5032" i="78"/>
  <c r="E5033" i="78"/>
  <c r="E5034" i="78"/>
  <c r="E5035" i="78"/>
  <c r="E5036" i="78"/>
  <c r="E5037" i="78"/>
  <c r="E5038" i="78"/>
  <c r="E5039" i="78"/>
  <c r="E5040" i="78"/>
  <c r="E5041" i="78"/>
  <c r="E5042" i="78"/>
  <c r="E5043" i="78"/>
  <c r="E5044" i="78"/>
  <c r="E5045" i="78"/>
  <c r="E5046" i="78"/>
  <c r="E5047" i="78"/>
  <c r="E5048" i="78"/>
  <c r="E5049" i="78"/>
  <c r="E5050" i="78"/>
  <c r="E5051" i="78"/>
  <c r="E5052" i="78"/>
  <c r="E5053" i="78"/>
  <c r="E5054" i="78"/>
  <c r="E5055" i="78"/>
  <c r="E5056" i="78"/>
  <c r="E5057" i="78"/>
  <c r="E5058" i="78"/>
  <c r="E5059" i="78"/>
  <c r="E5060" i="78"/>
  <c r="E5061" i="78"/>
  <c r="E5062" i="78"/>
  <c r="E5063" i="78"/>
  <c r="E5064" i="78"/>
  <c r="E5065" i="78"/>
  <c r="E5066" i="78"/>
  <c r="E5067" i="78"/>
  <c r="E5068" i="78"/>
  <c r="E5069" i="78"/>
  <c r="E5070" i="78"/>
  <c r="E5071" i="78"/>
  <c r="E5072" i="78"/>
  <c r="E5073" i="78"/>
  <c r="E5074" i="78"/>
  <c r="E5075" i="78"/>
  <c r="E5076" i="78"/>
  <c r="E5077" i="78"/>
  <c r="E5078" i="78"/>
  <c r="E5079" i="78"/>
  <c r="E5080" i="78"/>
  <c r="E5081" i="78"/>
  <c r="E5082" i="78"/>
  <c r="E5083" i="78"/>
  <c r="E5084" i="78"/>
  <c r="E5085" i="78"/>
  <c r="E5086" i="78"/>
  <c r="E5087" i="78"/>
  <c r="E5088" i="78"/>
  <c r="E5089" i="78"/>
  <c r="E5090" i="78"/>
  <c r="E5091" i="78"/>
  <c r="E5092" i="78"/>
  <c r="E5093" i="78"/>
  <c r="E5094" i="78"/>
  <c r="E5095" i="78"/>
  <c r="E5096" i="78"/>
  <c r="E5097" i="78"/>
  <c r="E5098" i="78"/>
  <c r="E5099" i="78"/>
  <c r="E5100" i="78"/>
  <c r="E5101" i="78"/>
  <c r="E5102" i="78"/>
  <c r="E5103" i="78"/>
  <c r="E5104" i="78"/>
  <c r="E5105" i="78"/>
  <c r="E5106" i="78"/>
  <c r="E5107" i="78"/>
  <c r="E5108" i="78"/>
  <c r="E5109" i="78"/>
  <c r="E5110" i="78"/>
  <c r="E5111" i="78"/>
  <c r="E5112" i="78"/>
  <c r="E5113" i="78"/>
  <c r="E5114" i="78"/>
  <c r="E5115" i="78"/>
  <c r="E5116" i="78"/>
  <c r="E5117" i="78"/>
  <c r="E5118" i="78"/>
  <c r="E5119" i="78"/>
  <c r="E5120" i="78"/>
  <c r="E5121" i="78"/>
  <c r="E5122" i="78"/>
  <c r="E5123" i="78"/>
  <c r="E5124" i="78"/>
  <c r="E5125" i="78"/>
  <c r="E5126" i="78"/>
  <c r="E5127" i="78"/>
  <c r="E5128" i="78"/>
  <c r="E5129" i="78"/>
  <c r="E5130" i="78"/>
  <c r="E5131" i="78"/>
  <c r="E5132" i="78"/>
  <c r="E5133" i="78"/>
  <c r="E5134" i="78"/>
  <c r="E5135" i="78"/>
  <c r="E5136" i="78"/>
  <c r="E5137" i="78"/>
  <c r="E5138" i="78"/>
  <c r="E5139" i="78"/>
  <c r="E5140" i="78"/>
  <c r="E5141" i="78"/>
  <c r="E5142" i="78"/>
  <c r="E5143" i="78"/>
  <c r="E5144" i="78"/>
  <c r="E5145" i="78"/>
  <c r="E5146" i="78"/>
  <c r="E5147" i="78"/>
  <c r="E5148" i="78"/>
  <c r="E5149" i="78"/>
  <c r="E5150" i="78"/>
  <c r="E5151" i="78"/>
  <c r="E5152" i="78"/>
  <c r="E5153" i="78"/>
  <c r="E5154" i="78"/>
  <c r="E5155" i="78"/>
  <c r="E5156" i="78"/>
  <c r="E5157" i="78"/>
  <c r="E5158" i="78"/>
  <c r="E5159" i="78"/>
  <c r="E5160" i="78"/>
  <c r="E5161" i="78"/>
  <c r="E5162" i="78"/>
  <c r="E5163" i="78"/>
  <c r="E5164" i="78"/>
  <c r="E5165" i="78"/>
  <c r="E5166" i="78"/>
  <c r="E5167" i="78"/>
  <c r="E5168" i="78"/>
  <c r="E5169" i="78"/>
  <c r="E5170" i="78"/>
  <c r="E5171" i="78"/>
  <c r="E5172" i="78"/>
  <c r="E5173" i="78"/>
  <c r="E5174" i="78"/>
  <c r="E5175" i="78"/>
  <c r="E5176" i="78"/>
  <c r="E5177" i="78"/>
  <c r="E5178" i="78"/>
  <c r="E5179" i="78"/>
  <c r="E5180" i="78"/>
  <c r="E5181" i="78"/>
  <c r="E5182" i="78"/>
  <c r="E5183" i="78"/>
  <c r="E5184" i="78"/>
  <c r="E5185" i="78"/>
  <c r="E5186" i="78"/>
  <c r="E5187" i="78"/>
  <c r="E5188" i="78"/>
  <c r="E5189" i="78"/>
  <c r="E5190" i="78"/>
  <c r="E5191" i="78"/>
  <c r="E5192" i="78"/>
  <c r="E5193" i="78"/>
  <c r="E5194" i="78"/>
  <c r="E5195" i="78"/>
  <c r="E5196" i="78"/>
  <c r="E5197" i="78"/>
  <c r="E5198" i="78"/>
  <c r="E5199" i="78"/>
  <c r="E5200" i="78"/>
  <c r="E5201" i="78"/>
  <c r="E5202" i="78"/>
  <c r="E5203" i="78"/>
  <c r="E5204" i="78"/>
  <c r="E5205" i="78"/>
  <c r="E5206" i="78"/>
  <c r="E5207" i="78"/>
  <c r="E5208" i="78"/>
  <c r="E5209" i="78"/>
  <c r="E5210" i="78"/>
  <c r="E5211" i="78"/>
  <c r="E5212" i="78"/>
  <c r="E5213" i="78"/>
  <c r="E5214" i="78"/>
  <c r="E5215" i="78"/>
  <c r="E5216" i="78"/>
  <c r="E5217" i="78"/>
  <c r="E5218" i="78"/>
  <c r="E5219" i="78"/>
  <c r="E5220" i="78"/>
  <c r="E5221" i="78"/>
  <c r="E5222" i="78"/>
  <c r="E5223" i="78"/>
  <c r="E5224" i="78"/>
  <c r="E5225" i="78"/>
  <c r="E5226" i="78"/>
  <c r="E5227" i="78"/>
  <c r="E5228" i="78"/>
  <c r="E5229" i="78"/>
  <c r="E5230" i="78"/>
  <c r="E5231" i="78"/>
  <c r="E5232" i="78"/>
  <c r="E5233" i="78"/>
  <c r="E5234" i="78"/>
  <c r="E5235" i="78"/>
  <c r="E5236" i="78"/>
  <c r="E5237" i="78"/>
  <c r="E5238" i="78"/>
  <c r="E5239" i="78"/>
  <c r="E5240" i="78"/>
  <c r="E5241" i="78"/>
  <c r="E5242" i="78"/>
  <c r="E5243" i="78"/>
  <c r="E5244" i="78"/>
  <c r="E5245" i="78"/>
  <c r="E5246" i="78"/>
  <c r="E5247" i="78"/>
  <c r="E5248" i="78"/>
  <c r="E5249" i="78"/>
  <c r="E5250" i="78"/>
  <c r="E5251" i="78"/>
  <c r="E5252" i="78"/>
  <c r="E5253" i="78"/>
  <c r="E5254" i="78"/>
  <c r="E5255" i="78"/>
  <c r="E5256" i="78"/>
  <c r="E5257" i="78"/>
  <c r="E5258" i="78"/>
  <c r="E5259" i="78"/>
  <c r="E5260" i="78"/>
  <c r="E5261" i="78"/>
  <c r="E5262" i="78"/>
  <c r="E5263" i="78"/>
  <c r="E5264" i="78"/>
  <c r="E5265" i="78"/>
  <c r="E5266" i="78"/>
  <c r="E5267" i="78"/>
  <c r="E5268" i="78"/>
  <c r="E5269" i="78"/>
  <c r="E5270" i="78"/>
  <c r="E5271" i="78"/>
  <c r="E5272" i="78"/>
  <c r="E5273" i="78"/>
  <c r="E5274" i="78"/>
  <c r="E5275" i="78"/>
  <c r="E5276" i="78"/>
  <c r="E5277" i="78"/>
  <c r="E5278" i="78"/>
  <c r="E5279" i="78"/>
  <c r="E5280" i="78"/>
  <c r="E5281" i="78"/>
  <c r="E5282" i="78"/>
  <c r="E5283" i="78"/>
  <c r="E5284" i="78"/>
  <c r="E5285" i="78"/>
  <c r="E5286" i="78"/>
  <c r="E5287" i="78"/>
  <c r="E5288" i="78"/>
  <c r="E5289" i="78"/>
  <c r="E5290" i="78"/>
  <c r="E5291" i="78"/>
  <c r="E5292" i="78"/>
  <c r="E5293" i="78"/>
  <c r="E5294" i="78"/>
  <c r="E5295" i="78"/>
  <c r="E5296" i="78"/>
  <c r="E5297" i="78"/>
  <c r="E5298" i="78"/>
  <c r="E5299" i="78"/>
  <c r="E5300" i="78"/>
  <c r="E5301" i="78"/>
  <c r="E5302" i="78"/>
  <c r="E5303" i="78"/>
  <c r="E5304" i="78"/>
  <c r="E5305" i="78"/>
  <c r="E5306" i="78"/>
  <c r="E5307" i="78"/>
  <c r="E5308" i="78"/>
  <c r="E5309" i="78"/>
  <c r="E5310" i="78"/>
  <c r="E5311" i="78"/>
  <c r="E5312" i="78"/>
  <c r="E5313" i="78"/>
  <c r="E5314" i="78"/>
  <c r="E5315" i="78"/>
  <c r="E5316" i="78"/>
  <c r="E5317" i="78"/>
  <c r="E5318" i="78"/>
  <c r="E5319" i="78"/>
  <c r="E5320" i="78"/>
  <c r="E5321" i="78"/>
  <c r="E5322" i="78"/>
  <c r="E5323" i="78"/>
  <c r="E5324" i="78"/>
  <c r="E5325" i="78"/>
  <c r="E5326" i="78"/>
  <c r="E5327" i="78"/>
  <c r="E5328" i="78"/>
  <c r="E5329" i="78"/>
  <c r="E5330" i="78"/>
  <c r="E5331" i="78"/>
  <c r="E5332" i="78"/>
  <c r="E5333" i="78"/>
  <c r="E5334" i="78"/>
  <c r="E5335" i="78"/>
  <c r="E5336" i="78"/>
  <c r="E5337" i="78"/>
  <c r="E5338" i="78"/>
  <c r="E5339" i="78"/>
  <c r="E5340" i="78"/>
  <c r="E5341" i="78"/>
  <c r="E5342" i="78"/>
  <c r="E5343" i="78"/>
  <c r="E5344" i="78"/>
  <c r="E5345" i="78"/>
  <c r="E5346" i="78"/>
  <c r="E5347" i="78"/>
  <c r="E5348" i="78"/>
  <c r="E5349" i="78"/>
  <c r="E5350" i="78"/>
  <c r="E5351" i="78"/>
  <c r="E5352" i="78"/>
  <c r="E5353" i="78"/>
  <c r="E5354" i="78"/>
  <c r="E5355" i="78"/>
  <c r="E5356" i="78"/>
  <c r="E5357" i="78"/>
  <c r="E5358" i="78"/>
  <c r="E5359" i="78"/>
  <c r="E5360" i="78"/>
  <c r="E5361" i="78"/>
  <c r="E5362" i="78"/>
  <c r="E5363" i="78"/>
  <c r="E5364" i="78"/>
  <c r="E5365" i="78"/>
  <c r="E5366" i="78"/>
  <c r="E5367" i="78"/>
  <c r="E5368" i="78"/>
  <c r="E5369" i="78"/>
  <c r="E5370" i="78"/>
  <c r="E5371" i="78"/>
  <c r="E5372" i="78"/>
  <c r="E5373" i="78"/>
  <c r="E5374" i="78"/>
  <c r="E5375" i="78"/>
  <c r="E5376" i="78"/>
  <c r="E5377" i="78"/>
  <c r="E5378" i="78"/>
  <c r="E5379" i="78"/>
  <c r="E5380" i="78"/>
  <c r="E5381" i="78"/>
  <c r="E5382" i="78"/>
  <c r="E5383" i="78"/>
  <c r="E5384" i="78"/>
  <c r="E5385" i="78"/>
  <c r="E5386" i="78"/>
  <c r="E5387" i="78"/>
  <c r="E5388" i="78"/>
  <c r="E5389" i="78"/>
  <c r="E5390" i="78"/>
  <c r="E5391" i="78"/>
  <c r="E5392" i="78"/>
  <c r="E5393" i="78"/>
  <c r="E5394" i="78"/>
  <c r="E5395" i="78"/>
  <c r="E5396" i="78"/>
  <c r="E5397" i="78"/>
  <c r="E5398" i="78"/>
  <c r="E5399" i="78"/>
  <c r="E5400" i="78"/>
  <c r="E5401" i="78"/>
  <c r="E5402" i="78"/>
  <c r="E5403" i="78"/>
  <c r="E5404" i="78"/>
  <c r="E5405" i="78"/>
  <c r="E5406" i="78"/>
  <c r="E5407" i="78"/>
  <c r="E5408" i="78"/>
  <c r="E5409" i="78"/>
  <c r="E5410" i="78"/>
  <c r="E5411" i="78"/>
  <c r="E5412" i="78"/>
  <c r="E5413" i="78"/>
  <c r="E5414" i="78"/>
  <c r="E5415" i="78"/>
  <c r="E5416" i="78"/>
  <c r="E5417" i="78"/>
  <c r="E5418" i="78"/>
  <c r="E5419" i="78"/>
  <c r="E5420" i="78"/>
  <c r="E5421" i="78"/>
  <c r="E5422" i="78"/>
  <c r="E5423" i="78"/>
  <c r="E5424" i="78"/>
  <c r="E5425" i="78"/>
  <c r="E5426" i="78"/>
  <c r="E5427" i="78"/>
  <c r="E5428" i="78"/>
  <c r="E5429" i="78"/>
  <c r="E5430" i="78"/>
  <c r="E5431" i="78"/>
  <c r="E5432" i="78"/>
  <c r="E5433" i="78"/>
  <c r="E5434" i="78"/>
  <c r="E5435" i="78"/>
  <c r="E5436" i="78"/>
  <c r="E5437" i="78"/>
  <c r="E5438" i="78"/>
  <c r="E5439" i="78"/>
  <c r="E5440" i="78"/>
  <c r="E5441" i="78"/>
  <c r="E5442" i="78"/>
  <c r="E5443" i="78"/>
  <c r="E5444" i="78"/>
  <c r="E5445" i="78"/>
  <c r="E5446" i="78"/>
  <c r="E5447" i="78"/>
  <c r="E5448" i="78"/>
  <c r="E5449" i="78"/>
  <c r="E5450" i="78"/>
  <c r="E5451" i="78"/>
  <c r="E5452" i="78"/>
  <c r="E5453" i="78"/>
  <c r="E5454" i="78"/>
  <c r="E5455" i="78"/>
  <c r="E5456" i="78"/>
  <c r="E5457" i="78"/>
  <c r="E5458" i="78"/>
  <c r="E5459" i="78"/>
  <c r="E5460" i="78"/>
  <c r="E5461" i="78"/>
  <c r="E5462" i="78"/>
  <c r="E5463" i="78"/>
  <c r="E5464" i="78"/>
  <c r="E5465" i="78"/>
  <c r="E5466" i="78"/>
  <c r="E5467" i="78"/>
  <c r="E5468" i="78"/>
  <c r="E5469" i="78"/>
  <c r="E5470" i="78"/>
  <c r="E5471" i="78"/>
  <c r="E5472" i="78"/>
  <c r="E5473" i="78"/>
  <c r="E5474" i="78"/>
  <c r="E5475" i="78"/>
  <c r="E5476" i="78"/>
  <c r="E5477" i="78"/>
  <c r="E5478" i="78"/>
  <c r="E5479" i="78"/>
  <c r="E5480" i="78"/>
  <c r="E5481" i="78"/>
  <c r="E5482" i="78"/>
  <c r="E5483" i="78"/>
  <c r="E5484" i="78"/>
  <c r="E5485" i="78"/>
  <c r="E5486" i="78"/>
  <c r="E5487" i="78"/>
  <c r="E5488" i="78"/>
  <c r="E5489" i="78"/>
  <c r="E5490" i="78"/>
  <c r="E5491" i="78"/>
  <c r="E5492" i="78"/>
  <c r="E5493" i="78"/>
  <c r="E5494" i="78"/>
  <c r="E5495" i="78"/>
  <c r="E5496" i="78"/>
  <c r="E5497" i="78"/>
  <c r="E5498" i="78"/>
  <c r="E5499" i="78"/>
  <c r="E5500" i="78"/>
  <c r="E5501" i="78"/>
  <c r="E5502" i="78"/>
  <c r="E5503" i="78"/>
  <c r="E5504" i="78"/>
  <c r="E5505" i="78"/>
  <c r="E5506" i="78"/>
  <c r="E5507" i="78"/>
  <c r="E5508" i="78"/>
  <c r="E5509" i="78"/>
  <c r="E5510" i="78"/>
  <c r="E5511" i="78"/>
  <c r="E5512" i="78"/>
  <c r="E5513" i="78"/>
  <c r="E5514" i="78"/>
  <c r="E5515" i="78"/>
  <c r="E5516" i="78"/>
  <c r="E5517" i="78"/>
  <c r="E5518" i="78"/>
  <c r="E5519" i="78"/>
  <c r="E5520" i="78"/>
  <c r="E5521" i="78"/>
  <c r="E5522" i="78"/>
  <c r="E5523" i="78"/>
  <c r="E5524" i="78"/>
  <c r="E5525" i="78"/>
  <c r="E5526" i="78"/>
  <c r="E5527" i="78"/>
  <c r="E5528" i="78"/>
  <c r="E5529" i="78"/>
  <c r="E5530" i="78"/>
  <c r="E5531" i="78"/>
  <c r="E5532" i="78"/>
  <c r="E5533" i="78"/>
  <c r="E5534" i="78"/>
  <c r="E5535" i="78"/>
  <c r="E5536" i="78"/>
  <c r="E5537" i="78"/>
  <c r="E5538" i="78"/>
  <c r="E5539" i="78"/>
  <c r="E5540" i="78"/>
  <c r="E5541" i="78"/>
  <c r="E5542" i="78"/>
  <c r="E5543" i="78"/>
  <c r="E5544" i="78"/>
  <c r="E5545" i="78"/>
  <c r="E5546" i="78"/>
  <c r="E5547" i="78"/>
  <c r="E5548" i="78"/>
  <c r="E5549" i="78"/>
  <c r="E5550" i="78"/>
  <c r="E5551" i="78"/>
  <c r="E5552" i="78"/>
  <c r="E5553" i="78"/>
  <c r="E5554" i="78"/>
  <c r="E5555" i="78"/>
  <c r="E5556" i="78"/>
  <c r="E5557" i="78"/>
  <c r="E5558" i="78"/>
  <c r="E5559" i="78"/>
  <c r="E5560" i="78"/>
  <c r="E5561" i="78"/>
  <c r="E5562" i="78"/>
  <c r="E5563" i="78"/>
  <c r="E5564" i="78"/>
  <c r="E5565" i="78"/>
  <c r="E5566" i="78"/>
  <c r="E5567" i="78"/>
  <c r="E5568" i="78"/>
  <c r="E5569" i="78"/>
  <c r="E5570" i="78"/>
  <c r="E5571" i="78"/>
  <c r="E5572" i="78"/>
  <c r="E5573" i="78"/>
  <c r="E5574" i="78"/>
  <c r="E5575" i="78"/>
  <c r="E5576" i="78"/>
  <c r="E5577" i="78"/>
  <c r="E5578" i="78"/>
  <c r="E5579" i="78"/>
  <c r="E5580" i="78"/>
  <c r="E5581" i="78"/>
  <c r="E5582" i="78"/>
  <c r="E5583" i="78"/>
  <c r="E5584" i="78"/>
  <c r="E5585" i="78"/>
  <c r="E5586" i="78"/>
  <c r="E5587" i="78"/>
  <c r="E5588" i="78"/>
  <c r="E5589" i="78"/>
  <c r="E5590" i="78"/>
  <c r="E5591" i="78"/>
  <c r="E5592" i="78"/>
  <c r="E5593" i="78"/>
  <c r="E5594" i="78"/>
  <c r="E5595" i="78"/>
  <c r="E5596" i="78"/>
  <c r="E5597" i="78"/>
  <c r="E5598" i="78"/>
  <c r="E5599" i="78"/>
  <c r="E5600" i="78"/>
  <c r="E5601" i="78"/>
  <c r="E5602" i="78"/>
  <c r="E5603" i="78"/>
  <c r="E5604" i="78"/>
  <c r="E5605" i="78"/>
  <c r="E5606" i="78"/>
  <c r="E5607" i="78"/>
  <c r="E5608" i="78"/>
  <c r="E5609" i="78"/>
  <c r="E5610" i="78"/>
  <c r="E5611" i="78"/>
  <c r="E5612" i="78"/>
  <c r="E5613" i="78"/>
  <c r="E5614" i="78"/>
  <c r="E5615" i="78"/>
  <c r="E5616" i="78"/>
  <c r="E5617" i="78"/>
  <c r="E5618" i="78"/>
  <c r="E5619" i="78"/>
  <c r="E5620" i="78"/>
  <c r="E5621" i="78"/>
  <c r="E5622" i="78"/>
  <c r="E5623" i="78"/>
  <c r="E5624" i="78"/>
  <c r="E5625" i="78"/>
  <c r="E5626" i="78"/>
  <c r="E5627" i="78"/>
  <c r="E5628" i="78"/>
  <c r="E5629" i="78"/>
  <c r="E5630" i="78"/>
  <c r="E5631" i="78"/>
  <c r="E5632" i="78"/>
  <c r="E5633" i="78"/>
  <c r="E5634" i="78"/>
  <c r="E5635" i="78"/>
  <c r="E5636" i="78"/>
  <c r="E5637" i="78"/>
  <c r="E5638" i="78"/>
  <c r="E5639" i="78"/>
  <c r="E5640" i="78"/>
  <c r="E5641" i="78"/>
  <c r="E5642" i="78"/>
  <c r="E5643" i="78"/>
  <c r="E5644" i="78"/>
  <c r="E5645" i="78"/>
  <c r="E5646" i="78"/>
  <c r="E5647" i="78"/>
  <c r="E5648" i="78"/>
  <c r="E5649" i="78"/>
  <c r="E5650" i="78"/>
  <c r="E5651" i="78"/>
  <c r="E5652" i="78"/>
  <c r="E5653" i="78"/>
  <c r="E5654" i="78"/>
  <c r="E5655" i="78"/>
  <c r="E5656" i="78"/>
  <c r="E5657" i="78"/>
  <c r="E5658" i="78"/>
  <c r="E5659" i="78"/>
  <c r="E5660" i="78"/>
  <c r="E5661" i="78"/>
  <c r="E5662" i="78"/>
  <c r="E5663" i="78"/>
  <c r="E5664" i="78"/>
  <c r="E5665" i="78"/>
  <c r="E5666" i="78"/>
  <c r="E5667" i="78"/>
  <c r="E5668" i="78"/>
  <c r="E5669" i="78"/>
  <c r="E5670" i="78"/>
  <c r="E5671" i="78"/>
  <c r="E5672" i="78"/>
  <c r="E5673" i="78"/>
  <c r="E5674" i="78"/>
  <c r="E5675" i="78"/>
  <c r="E5676" i="78"/>
  <c r="E5677" i="78"/>
  <c r="E5678" i="78"/>
  <c r="E5679" i="78"/>
  <c r="E5680" i="78"/>
  <c r="E5681" i="78"/>
  <c r="E5682" i="78"/>
  <c r="E5683" i="78"/>
  <c r="E5684" i="78"/>
  <c r="E5685" i="78"/>
  <c r="E5686" i="78"/>
  <c r="E5687" i="78"/>
  <c r="E5688" i="78"/>
  <c r="E5689" i="78"/>
  <c r="E5690" i="78"/>
  <c r="E5691" i="78"/>
  <c r="E5692" i="78"/>
  <c r="E5693" i="78"/>
  <c r="E5694" i="78"/>
  <c r="E5695" i="78"/>
  <c r="E5696" i="78"/>
  <c r="E5697" i="78"/>
  <c r="E5698" i="78"/>
  <c r="E5699" i="78"/>
  <c r="E5700" i="78"/>
  <c r="E5701" i="78"/>
  <c r="E5702" i="78"/>
  <c r="E5703" i="78"/>
  <c r="E5704" i="78"/>
  <c r="E5705" i="78"/>
  <c r="E5706" i="78"/>
  <c r="E5707" i="78"/>
  <c r="E5708" i="78"/>
  <c r="E5709" i="78"/>
  <c r="E5710" i="78"/>
  <c r="E5711" i="78"/>
  <c r="E5712" i="78"/>
  <c r="E5713" i="78"/>
  <c r="E5714" i="78"/>
  <c r="E5715" i="78"/>
  <c r="E5716" i="78"/>
  <c r="E5717" i="78"/>
  <c r="E5718" i="78"/>
  <c r="E5719" i="78"/>
  <c r="E5720" i="78"/>
  <c r="E5721" i="78"/>
  <c r="E5722" i="78"/>
  <c r="E5723" i="78"/>
  <c r="E5724" i="78"/>
  <c r="E5725" i="78"/>
  <c r="E5726" i="78"/>
  <c r="E5727" i="78"/>
  <c r="E5728" i="78"/>
  <c r="E5729" i="78"/>
  <c r="E5730" i="78"/>
  <c r="E5731" i="78"/>
  <c r="E5732" i="78"/>
  <c r="E5733" i="78"/>
  <c r="E5734" i="78"/>
  <c r="E5735" i="78"/>
  <c r="E5736" i="78"/>
  <c r="E5737" i="78"/>
  <c r="E5738" i="78"/>
  <c r="E5739" i="78"/>
  <c r="E5740" i="78"/>
  <c r="E5741" i="78"/>
  <c r="E5742" i="78"/>
  <c r="E5743" i="78"/>
  <c r="E5744" i="78"/>
  <c r="E5745" i="78"/>
  <c r="E5746" i="78"/>
  <c r="E5747" i="78"/>
  <c r="E5748" i="78"/>
  <c r="E5749" i="78"/>
  <c r="E5750" i="78"/>
  <c r="E5751" i="78"/>
  <c r="E5752" i="78"/>
  <c r="E5753" i="78"/>
  <c r="E5754" i="78"/>
  <c r="E5755" i="78"/>
  <c r="E5756" i="78"/>
  <c r="E5757" i="78"/>
  <c r="E5758" i="78"/>
  <c r="E5759" i="78"/>
  <c r="E5760" i="78"/>
  <c r="E5761" i="78"/>
  <c r="E5762" i="78"/>
  <c r="E5763" i="78"/>
  <c r="E5764" i="78"/>
  <c r="E5765" i="78"/>
  <c r="E5766" i="78"/>
  <c r="E5767" i="78"/>
  <c r="E5768" i="78"/>
  <c r="E5769" i="78"/>
  <c r="E5770" i="78"/>
  <c r="E5771" i="78"/>
  <c r="E5772" i="78"/>
  <c r="E5773" i="78"/>
  <c r="E5774" i="78"/>
  <c r="E5775" i="78"/>
  <c r="E5776" i="78"/>
  <c r="E5777" i="78"/>
  <c r="E5778" i="78"/>
  <c r="E5779" i="78"/>
  <c r="E5780" i="78"/>
  <c r="E5781" i="78"/>
  <c r="E5782" i="78"/>
  <c r="E5783" i="78"/>
  <c r="E5784" i="78"/>
  <c r="E5785" i="78"/>
  <c r="E5786" i="78"/>
  <c r="E5787" i="78"/>
  <c r="E5788" i="78"/>
  <c r="E5789" i="78"/>
  <c r="E5790" i="78"/>
  <c r="E5791" i="78"/>
  <c r="E5792" i="78"/>
  <c r="E5793" i="78"/>
  <c r="E5794" i="78"/>
  <c r="E5795" i="78"/>
  <c r="E5796" i="78"/>
  <c r="E5797" i="78"/>
  <c r="E5798" i="78"/>
  <c r="E5799" i="78"/>
  <c r="E5800" i="78"/>
  <c r="E5801" i="78"/>
  <c r="E5802" i="78"/>
  <c r="E5803" i="78"/>
  <c r="E5804" i="78"/>
  <c r="E5805" i="78"/>
  <c r="E5806" i="78"/>
  <c r="E5807" i="78"/>
  <c r="E5808" i="78"/>
  <c r="E5809" i="78"/>
  <c r="E5810" i="78"/>
  <c r="E5811" i="78"/>
  <c r="E5812" i="78"/>
  <c r="E5813" i="78"/>
  <c r="E5814" i="78"/>
  <c r="E5815" i="78"/>
  <c r="E5816" i="78"/>
  <c r="E5817" i="78"/>
  <c r="E5818" i="78"/>
  <c r="E5819" i="78"/>
  <c r="E5820" i="78"/>
  <c r="E5821" i="78"/>
  <c r="E5822" i="78"/>
  <c r="E5823" i="78"/>
  <c r="E5824" i="78"/>
  <c r="E5825" i="78"/>
  <c r="E5826" i="78"/>
  <c r="E5827" i="78"/>
  <c r="E5828" i="78"/>
  <c r="E5829" i="78"/>
  <c r="E5830" i="78"/>
  <c r="E5831" i="78"/>
  <c r="E5832" i="78"/>
  <c r="E5833" i="78"/>
  <c r="E5834" i="78"/>
  <c r="E5835" i="78"/>
  <c r="E5836" i="78"/>
  <c r="E5837" i="78"/>
  <c r="E5838" i="78"/>
  <c r="E5839" i="78"/>
  <c r="E5840" i="78"/>
  <c r="E5841" i="78"/>
  <c r="E5842" i="78"/>
  <c r="E5843" i="78"/>
  <c r="E5844" i="78"/>
  <c r="E5845" i="78"/>
  <c r="E5846" i="78"/>
  <c r="E5847" i="78"/>
  <c r="E5848" i="78"/>
  <c r="E5849" i="78"/>
  <c r="E5850" i="78"/>
  <c r="E5851" i="78"/>
  <c r="E5852" i="78"/>
  <c r="E5853" i="78"/>
  <c r="E5854" i="78"/>
  <c r="E5855" i="78"/>
  <c r="E5856" i="78"/>
  <c r="E5857" i="78"/>
  <c r="E5858" i="78"/>
  <c r="E5859" i="78"/>
  <c r="E5860" i="78"/>
  <c r="E5861" i="78"/>
  <c r="E5862" i="78"/>
  <c r="E5863" i="78"/>
  <c r="E5864" i="78"/>
  <c r="E5865" i="78"/>
  <c r="E5866" i="78"/>
  <c r="E5867" i="78"/>
  <c r="E5868" i="78"/>
  <c r="E5869" i="78"/>
  <c r="E5870" i="78"/>
  <c r="E5871" i="78"/>
  <c r="E5872" i="78"/>
  <c r="E5873" i="78"/>
  <c r="E5874" i="78"/>
  <c r="E5875" i="78"/>
  <c r="E5876" i="78"/>
  <c r="E5877" i="78"/>
  <c r="E5878" i="78"/>
  <c r="E5879" i="78"/>
  <c r="E5880" i="78"/>
  <c r="E5881" i="78"/>
  <c r="E5882" i="78"/>
  <c r="E5883" i="78"/>
  <c r="E5884" i="78"/>
  <c r="E5885" i="78"/>
  <c r="E5886" i="78"/>
  <c r="E5887" i="78"/>
  <c r="E5888" i="78"/>
  <c r="E5889" i="78"/>
  <c r="E5890" i="78"/>
  <c r="E5891" i="78"/>
  <c r="E5892" i="78"/>
  <c r="E5893" i="78"/>
  <c r="E5894" i="78"/>
  <c r="E5895" i="78"/>
  <c r="E5896" i="78"/>
  <c r="E5897" i="78"/>
  <c r="E5898" i="78"/>
  <c r="E5899" i="78"/>
  <c r="E5900" i="78"/>
  <c r="E5901" i="78"/>
  <c r="E5902" i="78"/>
  <c r="E5903" i="78"/>
  <c r="E5904" i="78"/>
  <c r="E5905" i="78"/>
  <c r="E5906" i="78"/>
  <c r="E5907" i="78"/>
  <c r="E5908" i="78"/>
  <c r="E5909" i="78"/>
  <c r="E5910" i="78"/>
  <c r="E5911" i="78"/>
  <c r="E5912" i="78"/>
  <c r="E5913" i="78"/>
  <c r="E5914" i="78"/>
  <c r="E5915" i="78"/>
  <c r="E5916" i="78"/>
  <c r="E5917" i="78"/>
  <c r="E5918" i="78"/>
  <c r="E5919" i="78"/>
  <c r="E5920" i="78"/>
  <c r="E5921" i="78"/>
  <c r="E5922" i="78"/>
  <c r="E5923" i="78"/>
  <c r="E5924" i="78"/>
  <c r="E5925" i="78"/>
  <c r="E5926" i="78"/>
  <c r="E5927" i="78"/>
  <c r="E5928" i="78"/>
  <c r="E5929" i="78"/>
  <c r="E5930" i="78"/>
  <c r="E5931" i="78"/>
  <c r="E5932" i="78"/>
  <c r="E5933" i="78"/>
  <c r="E5934" i="78"/>
  <c r="E5935" i="78"/>
  <c r="E5936" i="78"/>
  <c r="E5937" i="78"/>
  <c r="E5938" i="78"/>
  <c r="E5939" i="78"/>
  <c r="E5940" i="78"/>
  <c r="E5941" i="78"/>
  <c r="E5942" i="78"/>
  <c r="E5943" i="78"/>
  <c r="E5944" i="78"/>
  <c r="E5945" i="78"/>
  <c r="E5946" i="78"/>
  <c r="E5947" i="78"/>
  <c r="E5948" i="78"/>
  <c r="E5949" i="78"/>
  <c r="E5950" i="78"/>
  <c r="E5951" i="78"/>
  <c r="E5952" i="78"/>
  <c r="E5953" i="78"/>
  <c r="E5954" i="78"/>
  <c r="E5955" i="78"/>
  <c r="E5956" i="78"/>
  <c r="E5957" i="78"/>
  <c r="E5958" i="78"/>
  <c r="E5959" i="78"/>
  <c r="E5960" i="78"/>
  <c r="E5961" i="78"/>
  <c r="E5962" i="78"/>
  <c r="E5963" i="78"/>
  <c r="E5964" i="78"/>
  <c r="E5965" i="78"/>
  <c r="E5966" i="78"/>
  <c r="E5967" i="78"/>
  <c r="E5968" i="78"/>
  <c r="E5969" i="78"/>
  <c r="E5970" i="78"/>
  <c r="E5971" i="78"/>
  <c r="E5972" i="78"/>
  <c r="E5973" i="78"/>
  <c r="E5974" i="78"/>
  <c r="E5975" i="78"/>
  <c r="E5976" i="78"/>
  <c r="E5977" i="78"/>
  <c r="E5978" i="78"/>
  <c r="E5979" i="78"/>
  <c r="E5980" i="78"/>
  <c r="E5981" i="78"/>
  <c r="E5982" i="78"/>
  <c r="E5983" i="78"/>
  <c r="E5984" i="78"/>
  <c r="E5985" i="78"/>
  <c r="E5986" i="78"/>
  <c r="E5987" i="78"/>
  <c r="E5988" i="78"/>
  <c r="E5989" i="78"/>
  <c r="E5990" i="78"/>
  <c r="E5991" i="78"/>
  <c r="E5992" i="78"/>
  <c r="E5993" i="78"/>
  <c r="E5994" i="78"/>
  <c r="E5995" i="78"/>
  <c r="E5996" i="78"/>
  <c r="E5997" i="78"/>
  <c r="E5998" i="78"/>
  <c r="E5999" i="78"/>
  <c r="E6000" i="78"/>
  <c r="E6001" i="78"/>
  <c r="E6002" i="78"/>
  <c r="E6003" i="78"/>
  <c r="E6004" i="78"/>
  <c r="E6005" i="78"/>
  <c r="E6006" i="78"/>
  <c r="E6007" i="78"/>
  <c r="E6008" i="78"/>
  <c r="E6009" i="78"/>
  <c r="E6010" i="78"/>
  <c r="E6011" i="78"/>
  <c r="E6012" i="78"/>
  <c r="E6013" i="78"/>
  <c r="E6014" i="78"/>
  <c r="E6015" i="78"/>
  <c r="E6016" i="78"/>
  <c r="E6017" i="78"/>
  <c r="E6018" i="78"/>
  <c r="E6019" i="78"/>
  <c r="E6020" i="78"/>
  <c r="E6021" i="78"/>
  <c r="E6022" i="78"/>
  <c r="E6023" i="78"/>
  <c r="E6024" i="78"/>
  <c r="E6025" i="78"/>
  <c r="E6026" i="78"/>
  <c r="E6027" i="78"/>
  <c r="E6028" i="78"/>
  <c r="E6029" i="78"/>
  <c r="E6030" i="78"/>
  <c r="E6031" i="78"/>
  <c r="E6032" i="78"/>
  <c r="E6033" i="78"/>
  <c r="E6034" i="78"/>
  <c r="E6035" i="78"/>
  <c r="E6036" i="78"/>
  <c r="E6037" i="78"/>
  <c r="E6038" i="78"/>
  <c r="E6039" i="78"/>
  <c r="E6040" i="78"/>
  <c r="E6041" i="78"/>
  <c r="E6042" i="78"/>
  <c r="E6043" i="78"/>
  <c r="E6044" i="78"/>
  <c r="E6045" i="78"/>
  <c r="E6046" i="78"/>
  <c r="E6047" i="78"/>
  <c r="E6048" i="78"/>
  <c r="E6049" i="78"/>
  <c r="E6050" i="78"/>
  <c r="E6051" i="78"/>
  <c r="E6052" i="78"/>
  <c r="E6053" i="78"/>
  <c r="E6054" i="78"/>
  <c r="E6055" i="78"/>
  <c r="E6056" i="78"/>
  <c r="E6057" i="78"/>
  <c r="E6058" i="78"/>
  <c r="E6059" i="78"/>
  <c r="E6060" i="78"/>
  <c r="E6061" i="78"/>
  <c r="E6062" i="78"/>
  <c r="E6063" i="78"/>
  <c r="E6064" i="78"/>
  <c r="E6065" i="78"/>
  <c r="E6066" i="78"/>
  <c r="E6067" i="78"/>
  <c r="E6068" i="78"/>
  <c r="E6069" i="78"/>
  <c r="E6070" i="78"/>
  <c r="E6071" i="78"/>
  <c r="E6072" i="78"/>
  <c r="E6073" i="78"/>
  <c r="E6074" i="78"/>
  <c r="E6075" i="78"/>
  <c r="E6076" i="78"/>
  <c r="E6077" i="78"/>
  <c r="E6078" i="78"/>
  <c r="E6079" i="78"/>
  <c r="E6080" i="78"/>
  <c r="E6081" i="78"/>
  <c r="E6082" i="78"/>
  <c r="E6083" i="78"/>
  <c r="E6084" i="78"/>
  <c r="E6085" i="78"/>
  <c r="E6086" i="78"/>
  <c r="E6087" i="78"/>
  <c r="E6088" i="78"/>
  <c r="E6089" i="78"/>
  <c r="E6090" i="78"/>
  <c r="E6091" i="78"/>
  <c r="E6092" i="78"/>
  <c r="E6093" i="78"/>
  <c r="E6094" i="78"/>
  <c r="E6095" i="78"/>
  <c r="E6096" i="78"/>
  <c r="E6097" i="78"/>
  <c r="E6098" i="78"/>
  <c r="E6099" i="78"/>
  <c r="E6100" i="78"/>
  <c r="E6101" i="78"/>
  <c r="E6102" i="78"/>
  <c r="E6103" i="78"/>
  <c r="E6104" i="78"/>
  <c r="E6105" i="78"/>
  <c r="E6106" i="78"/>
  <c r="E6107" i="78"/>
  <c r="E6108" i="78"/>
  <c r="E6109" i="78"/>
  <c r="E6110" i="78"/>
  <c r="E6111" i="78"/>
  <c r="E6112" i="78"/>
  <c r="E6113" i="78"/>
  <c r="E6114" i="78"/>
  <c r="E6115" i="78"/>
  <c r="E6116" i="78"/>
  <c r="E6117" i="78"/>
  <c r="E6118" i="78"/>
  <c r="E6119" i="78"/>
  <c r="E6120" i="78"/>
  <c r="E6121" i="78"/>
  <c r="E6122" i="78"/>
  <c r="E6123" i="78"/>
  <c r="E6124" i="78"/>
  <c r="E6125" i="78"/>
  <c r="E6126" i="78"/>
  <c r="E6127" i="78"/>
  <c r="E6128" i="78"/>
  <c r="E6129" i="78"/>
  <c r="E6130" i="78"/>
  <c r="E6131" i="78"/>
  <c r="E6132" i="78"/>
  <c r="E6133" i="78"/>
  <c r="E6134" i="78"/>
  <c r="E6135" i="78"/>
  <c r="E6136" i="78"/>
  <c r="E6137" i="78"/>
  <c r="E6138" i="78"/>
  <c r="E6139" i="78"/>
  <c r="E6140" i="78"/>
  <c r="E6141" i="78"/>
  <c r="E6142" i="78"/>
  <c r="E6143" i="78"/>
  <c r="E6144" i="78"/>
  <c r="E6145" i="78"/>
  <c r="E6146" i="78"/>
  <c r="E6147" i="78"/>
  <c r="E6148" i="78"/>
  <c r="E6149" i="78"/>
  <c r="E6150" i="78"/>
  <c r="E6151" i="78"/>
  <c r="E6152" i="78"/>
  <c r="E6153" i="78"/>
  <c r="E6154" i="78"/>
  <c r="E6155" i="78"/>
  <c r="E6156" i="78"/>
  <c r="E6157" i="78"/>
  <c r="E6158" i="78"/>
  <c r="E6159" i="78"/>
  <c r="E6160" i="78"/>
  <c r="E6161" i="78"/>
  <c r="E6162" i="78"/>
  <c r="E6163" i="78"/>
  <c r="E6164" i="78"/>
  <c r="E6165" i="78"/>
  <c r="E6166" i="78"/>
  <c r="E6167" i="78"/>
  <c r="E6168" i="78"/>
  <c r="E6169" i="78"/>
  <c r="E6170" i="78"/>
  <c r="E6171" i="78"/>
  <c r="E6172" i="78"/>
  <c r="E6173" i="78"/>
  <c r="E6174" i="78"/>
  <c r="E6175" i="78"/>
  <c r="E6176" i="78"/>
  <c r="E6177" i="78"/>
  <c r="E6178" i="78"/>
  <c r="E6179" i="78"/>
  <c r="E6180" i="78"/>
  <c r="E6181" i="78"/>
  <c r="E6182" i="78"/>
  <c r="E6183" i="78"/>
  <c r="E6184" i="78"/>
  <c r="E6185" i="78"/>
  <c r="E6186" i="78"/>
  <c r="E6187" i="78"/>
  <c r="E6188" i="78"/>
  <c r="E6189" i="78"/>
  <c r="E6190" i="78"/>
  <c r="E6191" i="78"/>
  <c r="E6192" i="78"/>
  <c r="E6193" i="78"/>
  <c r="E6194" i="78"/>
  <c r="E6195" i="78"/>
  <c r="E6196" i="78"/>
  <c r="E6197" i="78"/>
  <c r="E6198" i="78"/>
  <c r="E6199" i="78"/>
  <c r="E6200" i="78"/>
  <c r="E6201" i="78"/>
  <c r="E6202" i="78"/>
  <c r="E6203" i="78"/>
  <c r="E6204" i="78"/>
  <c r="E6205" i="78"/>
  <c r="E6206" i="78"/>
  <c r="E6207" i="78"/>
  <c r="E6208" i="78"/>
  <c r="E6209" i="78"/>
  <c r="E6210" i="78"/>
  <c r="E6211" i="78"/>
  <c r="E6212" i="78"/>
  <c r="E6213" i="78"/>
  <c r="E6214" i="78"/>
  <c r="E6215" i="78"/>
  <c r="E6216" i="78"/>
  <c r="E6217" i="78"/>
  <c r="E6218" i="78"/>
  <c r="E6219" i="78"/>
  <c r="E6220" i="78"/>
  <c r="E6221" i="78"/>
  <c r="E6222" i="78"/>
  <c r="E6223" i="78"/>
  <c r="E6224" i="78"/>
  <c r="E6225" i="78"/>
  <c r="E6226" i="78"/>
  <c r="E6227" i="78"/>
  <c r="E6228" i="78"/>
  <c r="E6229" i="78"/>
  <c r="E6230" i="78"/>
  <c r="E6231" i="78"/>
  <c r="E6232" i="78"/>
  <c r="E6233" i="78"/>
  <c r="E6234" i="78"/>
  <c r="E6235" i="78"/>
  <c r="E6236" i="78"/>
  <c r="E6237" i="78"/>
  <c r="E6238" i="78"/>
  <c r="E6239" i="78"/>
  <c r="E6240" i="78"/>
  <c r="E6241" i="78"/>
  <c r="E6242" i="78"/>
  <c r="E6243" i="78"/>
  <c r="E6244" i="78"/>
  <c r="E6245" i="78"/>
  <c r="E6246" i="78"/>
  <c r="E6247" i="78"/>
  <c r="E6248" i="78"/>
  <c r="E6249" i="78"/>
  <c r="E6250" i="78"/>
  <c r="E6251" i="78"/>
  <c r="E6252" i="78"/>
  <c r="E6253" i="78"/>
  <c r="E6254" i="78"/>
  <c r="E6255" i="78"/>
  <c r="E6256" i="78"/>
  <c r="E6257" i="78"/>
  <c r="E6258" i="78"/>
  <c r="E6259" i="78"/>
  <c r="E6260" i="78"/>
  <c r="E6261" i="78"/>
  <c r="E6262" i="78"/>
  <c r="E6263" i="78"/>
  <c r="E6264" i="78"/>
  <c r="E6265" i="78"/>
  <c r="E6266" i="78"/>
  <c r="E6267" i="78"/>
  <c r="E6268" i="78"/>
  <c r="E6269" i="78"/>
  <c r="E6270" i="78"/>
  <c r="E6271" i="78"/>
  <c r="E6272" i="78"/>
  <c r="E6273" i="78"/>
  <c r="E6274" i="78"/>
  <c r="E6275" i="78"/>
  <c r="E6276" i="78"/>
  <c r="E6277" i="78"/>
  <c r="E6278" i="78"/>
  <c r="E6279" i="78"/>
  <c r="E6280" i="78"/>
  <c r="E6281" i="78"/>
  <c r="E6282" i="78"/>
  <c r="E6283" i="78"/>
  <c r="E6284" i="78"/>
  <c r="E6285" i="78"/>
  <c r="E6286" i="78"/>
  <c r="E6287" i="78"/>
  <c r="E6288" i="78"/>
  <c r="E6289" i="78"/>
  <c r="E6290" i="78"/>
  <c r="E6291" i="78"/>
  <c r="E6292" i="78"/>
  <c r="E6293" i="78"/>
  <c r="E6294" i="78"/>
  <c r="E6295" i="78"/>
  <c r="E6296" i="78"/>
  <c r="E6297" i="78"/>
  <c r="E6298" i="78"/>
  <c r="E6299" i="78"/>
  <c r="E6300" i="78"/>
  <c r="E6301" i="78"/>
  <c r="E6302" i="78"/>
  <c r="E6303" i="78"/>
  <c r="E6304" i="78"/>
  <c r="E6305" i="78"/>
  <c r="E6306" i="78"/>
  <c r="E6307" i="78"/>
  <c r="E6308" i="78"/>
  <c r="E6309" i="78"/>
  <c r="E6310" i="78"/>
  <c r="E6311" i="78"/>
  <c r="E6312" i="78"/>
  <c r="E6313" i="78"/>
  <c r="E6314" i="78"/>
  <c r="E6315" i="78"/>
  <c r="E6316" i="78"/>
  <c r="E6317" i="78"/>
  <c r="E6318" i="78"/>
  <c r="E6319" i="78"/>
  <c r="E6320" i="78"/>
  <c r="E6321" i="78"/>
  <c r="E6322" i="78"/>
  <c r="E6323" i="78"/>
  <c r="E6324" i="78"/>
  <c r="E6325" i="78"/>
  <c r="E6326" i="78"/>
  <c r="E6327" i="78"/>
  <c r="E6328" i="78"/>
  <c r="E6329" i="78"/>
  <c r="E6330" i="78"/>
  <c r="E6331" i="78"/>
  <c r="E6332" i="78"/>
  <c r="E6333" i="78"/>
  <c r="E6334" i="78"/>
  <c r="E6335" i="78"/>
  <c r="E6336" i="78"/>
  <c r="E6337" i="78"/>
  <c r="E6338" i="78"/>
  <c r="E6339" i="78"/>
  <c r="E6340" i="78"/>
  <c r="E6341" i="78"/>
  <c r="E6342" i="78"/>
  <c r="E6343" i="78"/>
  <c r="E6344" i="78"/>
  <c r="E6345" i="78"/>
  <c r="E6346" i="78"/>
  <c r="E6347" i="78"/>
  <c r="E6348" i="78"/>
  <c r="E6349" i="78"/>
  <c r="E6350" i="78"/>
  <c r="E6351" i="78"/>
  <c r="E6352" i="78"/>
  <c r="E6353" i="78"/>
  <c r="E6354" i="78"/>
  <c r="E6355" i="78"/>
  <c r="E6356" i="78"/>
  <c r="E6357" i="78"/>
  <c r="E6358" i="78"/>
  <c r="E6359" i="78"/>
  <c r="E6360" i="78"/>
  <c r="E6361" i="78"/>
  <c r="E6362" i="78"/>
  <c r="E6363" i="78"/>
  <c r="E6364" i="78"/>
  <c r="E6365" i="78"/>
  <c r="E6366" i="78"/>
  <c r="E6367" i="78"/>
  <c r="E6368" i="78"/>
  <c r="E6369" i="78"/>
  <c r="E6370" i="78"/>
  <c r="E6371" i="78"/>
  <c r="E6372" i="78"/>
  <c r="E6373" i="78"/>
  <c r="E6374" i="78"/>
  <c r="E6375" i="78"/>
  <c r="E6376" i="78"/>
  <c r="E6377" i="78"/>
  <c r="E6378" i="78"/>
  <c r="E6379" i="78"/>
  <c r="E6380" i="78"/>
  <c r="E6381" i="78"/>
  <c r="E6382" i="78"/>
  <c r="E6383" i="78"/>
  <c r="E6384" i="78"/>
  <c r="E6385" i="78"/>
  <c r="E6386" i="78"/>
  <c r="E6387" i="78"/>
  <c r="E6388" i="78"/>
  <c r="E6389" i="78"/>
  <c r="E6390" i="78"/>
  <c r="E6391" i="78"/>
  <c r="E6392" i="78"/>
  <c r="E6393" i="78"/>
  <c r="E6394" i="78"/>
  <c r="E6395" i="78"/>
  <c r="E6396" i="78"/>
  <c r="E6397" i="78"/>
  <c r="E6398" i="78"/>
  <c r="E6399" i="78"/>
  <c r="E6400" i="78"/>
  <c r="E6401" i="78"/>
  <c r="E6402" i="78"/>
  <c r="E6403" i="78"/>
  <c r="E6404" i="78"/>
  <c r="E6405" i="78"/>
  <c r="E6406" i="78"/>
  <c r="E6407" i="78"/>
  <c r="E6408" i="78"/>
  <c r="E6409" i="78"/>
  <c r="E6410" i="78"/>
  <c r="E6411" i="78"/>
  <c r="E6412" i="78"/>
  <c r="E6413" i="78"/>
  <c r="E6414" i="78"/>
  <c r="E6415" i="78"/>
  <c r="E6416" i="78"/>
  <c r="E6417" i="78"/>
  <c r="E6418" i="78"/>
  <c r="E6419" i="78"/>
  <c r="E6420" i="78"/>
  <c r="E6421" i="78"/>
  <c r="E6422" i="78"/>
  <c r="E6423" i="78"/>
  <c r="E6424" i="78"/>
  <c r="E6425" i="78"/>
  <c r="E6426" i="78"/>
  <c r="E6427" i="78"/>
  <c r="E6428" i="78"/>
  <c r="E6429" i="78"/>
  <c r="E6430" i="78"/>
  <c r="E6431" i="78"/>
  <c r="E6432" i="78"/>
  <c r="E6433" i="78"/>
  <c r="E6434" i="78"/>
  <c r="E6435" i="78"/>
  <c r="E6436" i="78"/>
  <c r="E6437" i="78"/>
  <c r="E6438" i="78"/>
  <c r="E6439" i="78"/>
  <c r="E6440" i="78"/>
  <c r="E6441" i="78"/>
  <c r="E6442" i="78"/>
  <c r="E6443" i="78"/>
  <c r="E6444" i="78"/>
  <c r="E6445" i="78"/>
  <c r="E6446" i="78"/>
  <c r="E6447" i="78"/>
  <c r="E6448" i="78"/>
  <c r="E6449" i="78"/>
  <c r="E6450" i="78"/>
  <c r="E6451" i="78"/>
  <c r="E6452" i="78"/>
  <c r="E6453" i="78"/>
  <c r="E6454" i="78"/>
  <c r="E6455" i="78"/>
  <c r="E6456" i="78"/>
  <c r="E6457" i="78"/>
  <c r="E6458" i="78"/>
  <c r="E6459" i="78"/>
  <c r="E6460" i="78"/>
  <c r="E6461" i="78"/>
  <c r="E6462" i="78"/>
  <c r="E6463" i="78"/>
  <c r="E6464" i="78"/>
  <c r="E6465" i="78"/>
  <c r="E6466" i="78"/>
  <c r="E6467" i="78"/>
  <c r="E6468" i="78"/>
  <c r="E6469" i="78"/>
  <c r="E6470" i="78"/>
  <c r="E6471" i="78"/>
  <c r="E6472" i="78"/>
  <c r="E6473" i="78"/>
  <c r="E6474" i="78"/>
  <c r="E6475" i="78"/>
  <c r="E6476" i="78"/>
  <c r="E6477" i="78"/>
  <c r="E6478" i="78"/>
  <c r="E6479" i="78"/>
  <c r="E6480" i="78"/>
  <c r="E6481" i="78"/>
  <c r="E6482" i="78"/>
  <c r="E6483" i="78"/>
  <c r="E6484" i="78"/>
  <c r="E6485" i="78"/>
  <c r="E6486" i="78"/>
  <c r="E6487" i="78"/>
  <c r="E6488" i="78"/>
  <c r="E6489" i="78"/>
  <c r="E6490" i="78"/>
  <c r="E6491" i="78"/>
  <c r="E6492" i="78"/>
  <c r="E6493" i="78"/>
  <c r="E6494" i="78"/>
  <c r="E6495" i="78"/>
  <c r="E6496" i="78"/>
  <c r="E6497" i="78"/>
  <c r="E6498" i="78"/>
  <c r="E6499" i="78"/>
  <c r="E6500" i="78"/>
  <c r="E6501" i="78"/>
  <c r="E6502" i="78"/>
  <c r="E6503" i="78"/>
  <c r="E6504" i="78"/>
  <c r="E6505" i="78"/>
  <c r="E6506" i="78"/>
  <c r="E6507" i="78"/>
  <c r="E6508" i="78"/>
  <c r="E6509" i="78"/>
  <c r="E6510" i="78"/>
  <c r="E6511" i="78"/>
  <c r="E6512" i="78"/>
  <c r="E6513" i="78"/>
  <c r="E6514" i="78"/>
  <c r="E6515" i="78"/>
  <c r="E6516" i="78"/>
  <c r="E6517" i="78"/>
  <c r="E6518" i="78"/>
  <c r="E6519" i="78"/>
  <c r="E6520" i="78"/>
  <c r="E6521" i="78"/>
  <c r="E6522" i="78"/>
  <c r="E6523" i="78"/>
  <c r="E6524" i="78"/>
  <c r="E6525" i="78"/>
  <c r="E6526" i="78"/>
  <c r="E6527" i="78"/>
  <c r="E6528" i="78"/>
  <c r="E6529" i="78"/>
  <c r="E6530" i="78"/>
  <c r="E6531" i="78"/>
  <c r="E6532" i="78"/>
  <c r="E6533" i="78"/>
  <c r="E6534" i="78"/>
  <c r="E6535" i="78"/>
  <c r="E6536" i="78"/>
  <c r="E6537" i="78"/>
  <c r="E6538" i="78"/>
  <c r="E6539" i="78"/>
  <c r="E6540" i="78"/>
  <c r="E6541" i="78"/>
  <c r="E6542" i="78"/>
  <c r="E6543" i="78"/>
  <c r="E6544" i="78"/>
  <c r="E6545" i="78"/>
  <c r="E6546" i="78"/>
  <c r="E6547" i="78"/>
  <c r="E6548" i="78"/>
  <c r="E6549" i="78"/>
  <c r="E6550" i="78"/>
  <c r="E6551" i="78"/>
  <c r="E6552" i="78"/>
  <c r="E6553" i="78"/>
  <c r="E6554" i="78"/>
  <c r="E6555" i="78"/>
  <c r="E6556" i="78"/>
  <c r="E6557" i="78"/>
  <c r="E6558" i="78"/>
  <c r="E6559" i="78"/>
  <c r="E6560" i="78"/>
  <c r="E6561" i="78"/>
  <c r="E6562" i="78"/>
  <c r="E6563" i="78"/>
  <c r="E6564" i="78"/>
  <c r="E6565" i="78"/>
  <c r="E6566" i="78"/>
  <c r="E6567" i="78"/>
  <c r="E6568" i="78"/>
  <c r="E6569" i="78"/>
  <c r="E6570" i="78"/>
  <c r="E6571" i="78"/>
  <c r="E6572" i="78"/>
  <c r="E6573" i="78"/>
  <c r="E6574" i="78"/>
  <c r="E6575" i="78"/>
  <c r="E6576" i="78"/>
  <c r="E6577" i="78"/>
  <c r="E6578" i="78"/>
  <c r="E6579" i="78"/>
  <c r="E6580" i="78"/>
  <c r="E6581" i="78"/>
  <c r="E6582" i="78"/>
  <c r="E6583" i="78"/>
  <c r="E6584" i="78"/>
  <c r="E6585" i="78"/>
  <c r="E6586" i="78"/>
  <c r="E6587" i="78"/>
  <c r="E6588" i="78"/>
  <c r="E6589" i="78"/>
  <c r="E6590" i="78"/>
  <c r="E6591" i="78"/>
  <c r="E6592" i="78"/>
  <c r="E6593" i="78"/>
  <c r="E6594" i="78"/>
  <c r="E6595" i="78"/>
  <c r="E6596" i="78"/>
  <c r="E6597" i="78"/>
  <c r="E6598" i="78"/>
  <c r="E6599" i="78"/>
  <c r="E6600" i="78"/>
  <c r="E6601" i="78"/>
  <c r="E6602" i="78"/>
  <c r="E6603" i="78"/>
  <c r="E6604" i="78"/>
  <c r="E6605" i="78"/>
  <c r="E6606" i="78"/>
  <c r="E6607" i="78"/>
  <c r="E6608" i="78"/>
  <c r="E6609" i="78"/>
  <c r="E6610" i="78"/>
  <c r="E6611" i="78"/>
  <c r="E6612" i="78"/>
  <c r="E6613" i="78"/>
  <c r="E6614" i="78"/>
  <c r="E6615" i="78"/>
  <c r="E6616" i="78"/>
  <c r="E6617" i="78"/>
  <c r="E6618" i="78"/>
  <c r="E6619" i="78"/>
  <c r="E6620" i="78"/>
  <c r="E6621" i="78"/>
  <c r="E6622" i="78"/>
  <c r="E6623" i="78"/>
  <c r="E6624" i="78"/>
  <c r="E6625" i="78"/>
  <c r="E6626" i="78"/>
  <c r="E6627" i="78"/>
  <c r="E6628" i="78"/>
  <c r="E6629" i="78"/>
  <c r="E6630" i="78"/>
  <c r="E6631" i="78"/>
  <c r="E6632" i="78"/>
  <c r="E6633" i="78"/>
  <c r="E6634" i="78"/>
  <c r="E6635" i="78"/>
  <c r="E6636" i="78"/>
  <c r="E6637" i="78"/>
  <c r="E6638" i="78"/>
  <c r="E6639" i="78"/>
  <c r="E6640" i="78"/>
  <c r="E6641" i="78"/>
  <c r="E6642" i="78"/>
  <c r="E6643" i="78"/>
  <c r="E6644" i="78"/>
  <c r="E6645" i="78"/>
  <c r="E6646" i="78"/>
  <c r="E6647" i="78"/>
  <c r="E6648" i="78"/>
  <c r="E6649" i="78"/>
  <c r="E6650" i="78"/>
  <c r="E6651" i="78"/>
  <c r="E6652" i="78"/>
  <c r="E6653" i="78"/>
  <c r="E6654" i="78"/>
  <c r="E6655" i="78"/>
  <c r="E6656" i="78"/>
  <c r="E6657" i="78"/>
  <c r="E6658" i="78"/>
  <c r="E6659" i="78"/>
  <c r="E6660" i="78"/>
  <c r="E6661" i="78"/>
  <c r="E6662" i="78"/>
  <c r="E6663" i="78"/>
  <c r="E6664" i="78"/>
  <c r="E6665" i="78"/>
  <c r="E6666" i="78"/>
  <c r="E6667" i="78"/>
  <c r="E6668" i="78"/>
  <c r="E6669" i="78"/>
  <c r="E6670" i="78"/>
  <c r="E6671" i="78"/>
  <c r="E6672" i="78"/>
  <c r="E6673" i="78"/>
  <c r="E6674" i="78"/>
  <c r="E6675" i="78"/>
  <c r="E6676" i="78"/>
  <c r="E6677" i="78"/>
  <c r="E6678" i="78"/>
  <c r="E6679" i="78"/>
  <c r="E6680" i="78"/>
  <c r="E6681" i="78"/>
  <c r="E6682" i="78"/>
  <c r="E6683" i="78"/>
  <c r="E6684" i="78"/>
  <c r="E6685" i="78"/>
  <c r="E6686" i="78"/>
  <c r="E6687" i="78"/>
  <c r="E6688" i="78"/>
  <c r="E6689" i="78"/>
  <c r="E6690" i="78"/>
  <c r="E6691" i="78"/>
  <c r="E6692" i="78"/>
  <c r="E6693" i="78"/>
  <c r="E6694" i="78"/>
  <c r="E6695" i="78"/>
  <c r="E6696" i="78"/>
  <c r="E6697" i="78"/>
  <c r="E6698" i="78"/>
  <c r="E6699" i="78"/>
  <c r="E6700" i="78"/>
  <c r="E6701" i="78"/>
  <c r="E6702" i="78"/>
  <c r="E6703" i="78"/>
  <c r="E6704" i="78"/>
  <c r="E6705" i="78"/>
  <c r="E6706" i="78"/>
  <c r="E6707" i="78"/>
  <c r="E6708" i="78"/>
  <c r="E6709" i="78"/>
  <c r="E6710" i="78"/>
  <c r="E6711" i="78"/>
  <c r="E6712" i="78"/>
  <c r="E6713" i="78"/>
  <c r="E6714" i="78"/>
  <c r="E6715" i="78"/>
  <c r="E6716" i="78"/>
  <c r="E6717" i="78"/>
  <c r="E6718" i="78"/>
  <c r="E6719" i="78"/>
  <c r="E6720" i="78"/>
  <c r="E6721" i="78"/>
  <c r="E6722" i="78"/>
  <c r="E6723" i="78"/>
  <c r="E6724" i="78"/>
  <c r="E6725" i="78"/>
  <c r="E6726" i="78"/>
  <c r="E6727" i="78"/>
  <c r="E6728" i="78"/>
  <c r="E6729" i="78"/>
  <c r="E6730" i="78"/>
  <c r="E6731" i="78"/>
  <c r="E6732" i="78"/>
  <c r="E6733" i="78"/>
  <c r="E6734" i="78"/>
  <c r="E6735" i="78"/>
  <c r="E6736" i="78"/>
  <c r="E6737" i="78"/>
  <c r="E6738" i="78"/>
  <c r="E6739" i="78"/>
  <c r="E6740" i="78"/>
  <c r="E6741" i="78"/>
  <c r="E6742" i="78"/>
  <c r="E6743" i="78"/>
  <c r="E6744" i="78"/>
  <c r="E6745" i="78"/>
  <c r="E6746" i="78"/>
  <c r="E6747" i="78"/>
  <c r="E6748" i="78"/>
  <c r="E6749" i="78"/>
  <c r="E6750" i="78"/>
  <c r="E6751" i="78"/>
  <c r="E6752" i="78"/>
  <c r="E6753" i="78"/>
  <c r="E6754" i="78"/>
  <c r="E6755" i="78"/>
  <c r="E6756" i="78"/>
  <c r="E6757" i="78"/>
  <c r="E6758" i="78"/>
  <c r="E6759" i="78"/>
  <c r="E6760" i="78"/>
  <c r="E6761" i="78"/>
  <c r="E6762" i="78"/>
  <c r="E6763" i="78"/>
  <c r="E6764" i="78"/>
  <c r="E6765" i="78"/>
  <c r="E6766" i="78"/>
  <c r="E6767" i="78"/>
  <c r="E6768" i="78"/>
  <c r="E6769" i="78"/>
  <c r="E6770" i="78"/>
  <c r="E6771" i="78"/>
  <c r="E6772" i="78"/>
  <c r="E6773" i="78"/>
  <c r="E6774" i="78"/>
  <c r="E6775" i="78"/>
  <c r="E6776" i="78"/>
  <c r="E6777" i="78"/>
  <c r="E6778" i="78"/>
  <c r="E6779" i="78"/>
  <c r="E6780" i="78"/>
  <c r="E6781" i="78"/>
  <c r="E6782" i="78"/>
  <c r="E6783" i="78"/>
  <c r="E6784" i="78"/>
  <c r="E6785" i="78"/>
  <c r="E6786" i="78"/>
  <c r="E6787" i="78"/>
  <c r="E6788" i="78"/>
  <c r="E6789" i="78"/>
  <c r="E6790" i="78"/>
  <c r="E6791" i="78"/>
  <c r="E6792" i="78"/>
  <c r="E6793" i="78"/>
  <c r="E6794" i="78"/>
  <c r="E6795" i="78"/>
  <c r="E6796" i="78"/>
  <c r="E6797" i="78"/>
  <c r="E6798" i="78"/>
  <c r="E6799" i="78"/>
  <c r="E6800" i="78"/>
  <c r="E6801" i="78"/>
  <c r="E6802" i="78"/>
  <c r="E6803" i="78"/>
  <c r="E6804" i="78"/>
  <c r="E6805" i="78"/>
  <c r="E6806" i="78"/>
  <c r="E6807" i="78"/>
  <c r="E6808" i="78"/>
  <c r="E6809" i="78"/>
  <c r="E6810" i="78"/>
  <c r="E6811" i="78"/>
  <c r="E6812" i="78"/>
  <c r="E6813" i="78"/>
  <c r="E6814" i="78"/>
  <c r="E6815" i="78"/>
  <c r="E6816" i="78"/>
  <c r="E6817" i="78"/>
  <c r="E6818" i="78"/>
  <c r="E6819" i="78"/>
  <c r="E6820" i="78"/>
  <c r="E6821" i="78"/>
  <c r="E6822" i="78"/>
  <c r="E6823" i="78"/>
  <c r="E6824" i="78"/>
  <c r="E6825" i="78"/>
  <c r="E6826" i="78"/>
  <c r="E6827" i="78"/>
  <c r="E6828" i="78"/>
  <c r="E6829" i="78"/>
  <c r="E6830" i="78"/>
  <c r="E6831" i="78"/>
  <c r="E6832" i="78"/>
  <c r="E6833" i="78"/>
  <c r="E6834" i="78"/>
  <c r="E6835" i="78"/>
  <c r="E6836" i="78"/>
  <c r="E6837" i="78"/>
  <c r="E6838" i="78"/>
  <c r="E6839" i="78"/>
  <c r="E6840" i="78"/>
  <c r="E6841" i="78"/>
  <c r="E6842" i="78"/>
  <c r="E6843" i="78"/>
  <c r="E6844" i="78"/>
  <c r="E6845" i="78"/>
  <c r="E6846" i="78"/>
  <c r="E6847" i="78"/>
  <c r="E6848" i="78"/>
  <c r="E6849" i="78"/>
  <c r="E6850" i="78"/>
  <c r="E6851" i="78"/>
  <c r="E6852" i="78"/>
  <c r="E6853" i="78"/>
  <c r="E6854" i="78"/>
  <c r="E6855" i="78"/>
  <c r="E6856" i="78"/>
  <c r="E6857" i="78"/>
  <c r="E6858" i="78"/>
  <c r="E6859" i="78"/>
  <c r="E6860" i="78"/>
  <c r="E6861" i="78"/>
  <c r="E6862" i="78"/>
  <c r="E6863" i="78"/>
  <c r="E6864" i="78"/>
  <c r="E6865" i="78"/>
  <c r="E6866" i="78"/>
  <c r="E6867" i="78"/>
  <c r="E6868" i="78"/>
  <c r="E6869" i="78"/>
  <c r="E6870" i="78"/>
  <c r="E6871" i="78"/>
  <c r="E6872" i="78"/>
  <c r="E6873" i="78"/>
  <c r="E6874" i="78"/>
  <c r="E6875" i="78"/>
  <c r="E6876" i="78"/>
  <c r="E6877" i="78"/>
  <c r="E6878" i="78"/>
  <c r="E6879" i="78"/>
  <c r="E6880" i="78"/>
  <c r="E6881" i="78"/>
  <c r="E6882" i="78"/>
  <c r="E6883" i="78"/>
  <c r="E6884" i="78"/>
  <c r="E6885" i="78"/>
  <c r="E6886" i="78"/>
  <c r="E6887" i="78"/>
  <c r="E6888" i="78"/>
  <c r="E6889" i="78"/>
  <c r="E6890" i="78"/>
  <c r="E6891" i="78"/>
  <c r="E6892" i="78"/>
  <c r="E6893" i="78"/>
  <c r="E6894" i="78"/>
  <c r="E6895" i="78"/>
  <c r="E6896" i="78"/>
  <c r="E6897" i="78"/>
  <c r="E6898" i="78"/>
  <c r="E6899" i="78"/>
  <c r="E6900" i="78"/>
  <c r="E6901" i="78"/>
  <c r="E6902" i="78"/>
  <c r="E6903" i="78"/>
  <c r="E6904" i="78"/>
  <c r="E6905" i="78"/>
  <c r="E6906" i="78"/>
  <c r="E6907" i="78"/>
  <c r="E6908" i="78"/>
  <c r="E6909" i="78"/>
  <c r="E6910" i="78"/>
  <c r="E6911" i="78"/>
  <c r="E6912" i="78"/>
  <c r="E6913" i="78"/>
  <c r="E6914" i="78"/>
  <c r="E6915" i="78"/>
  <c r="E6916" i="78"/>
  <c r="E6917" i="78"/>
  <c r="E6918" i="78"/>
  <c r="E6919" i="78"/>
  <c r="E6920" i="78"/>
  <c r="E6921" i="78"/>
  <c r="E6922" i="78"/>
  <c r="E6923" i="78"/>
  <c r="E6924" i="78"/>
  <c r="E6925" i="78"/>
  <c r="E6926" i="78"/>
  <c r="E6927" i="78"/>
  <c r="E6928" i="78"/>
  <c r="E6929" i="78"/>
  <c r="E6930" i="78"/>
  <c r="E6931" i="78"/>
  <c r="E6932" i="78"/>
  <c r="E6933" i="78"/>
  <c r="E6934" i="78"/>
  <c r="E6935" i="78"/>
  <c r="E6936" i="78"/>
  <c r="E6937" i="78"/>
  <c r="E6938" i="78"/>
  <c r="E6939" i="78"/>
  <c r="E6940" i="78"/>
  <c r="E6941" i="78"/>
  <c r="E6942" i="78"/>
  <c r="E6943" i="78"/>
  <c r="E6944" i="78"/>
  <c r="E6945" i="78"/>
  <c r="E6946" i="78"/>
  <c r="E6947" i="78"/>
  <c r="E6948" i="78"/>
  <c r="E6949" i="78"/>
  <c r="E6950" i="78"/>
  <c r="E6951" i="78"/>
  <c r="E6952" i="78"/>
  <c r="E6953" i="78"/>
  <c r="E6954" i="78"/>
  <c r="E6955" i="78"/>
  <c r="E6956" i="78"/>
  <c r="E6957" i="78"/>
  <c r="E6958" i="78"/>
  <c r="E6959" i="78"/>
  <c r="E6960" i="78"/>
  <c r="E6961" i="78"/>
  <c r="E6962" i="78"/>
  <c r="E6963" i="78"/>
  <c r="E6964" i="78"/>
  <c r="E6965" i="78"/>
  <c r="E6966" i="78"/>
  <c r="E6967" i="78"/>
  <c r="E6968" i="78"/>
  <c r="E6969" i="78"/>
  <c r="E6970" i="78"/>
  <c r="E6971" i="78"/>
  <c r="E6972" i="78"/>
  <c r="E6973" i="78"/>
  <c r="E6974" i="78"/>
  <c r="E6975" i="78"/>
  <c r="E6976" i="78"/>
  <c r="E6977" i="78"/>
  <c r="E6978" i="78"/>
  <c r="E6979" i="78"/>
  <c r="E6980" i="78"/>
  <c r="E6981" i="78"/>
  <c r="E6982" i="78"/>
  <c r="E6983" i="78"/>
  <c r="E6984" i="78"/>
  <c r="E6985" i="78"/>
  <c r="E6986" i="78"/>
  <c r="E6987" i="78"/>
  <c r="E6988" i="78"/>
  <c r="E6989" i="78"/>
  <c r="E6990" i="78"/>
  <c r="E6991" i="78"/>
  <c r="E6992" i="78"/>
  <c r="E6993" i="78"/>
  <c r="E6994" i="78"/>
  <c r="E6995" i="78"/>
  <c r="E6996" i="78"/>
  <c r="E6997" i="78"/>
  <c r="E6998" i="78"/>
  <c r="E6999" i="78"/>
  <c r="E7000" i="78"/>
  <c r="E7001" i="78"/>
  <c r="E7002" i="78"/>
  <c r="E7003" i="78"/>
  <c r="E7004" i="78"/>
  <c r="E7005" i="78"/>
  <c r="E7006" i="78"/>
  <c r="E7007" i="78"/>
  <c r="E7008" i="78"/>
  <c r="E7009" i="78"/>
  <c r="E7010" i="78"/>
  <c r="E7011" i="78"/>
  <c r="E7012" i="78"/>
  <c r="E7013" i="78"/>
  <c r="E7014" i="78"/>
  <c r="E7015" i="78"/>
  <c r="E7016" i="78"/>
  <c r="E7017" i="78"/>
  <c r="E7018" i="78"/>
  <c r="E7019" i="78"/>
  <c r="E7020" i="78"/>
  <c r="E7021" i="78"/>
  <c r="E7022" i="78"/>
  <c r="E7023" i="78"/>
  <c r="E7024" i="78"/>
  <c r="E7025" i="78"/>
  <c r="E7026" i="78"/>
  <c r="E7027" i="78"/>
  <c r="E7028" i="78"/>
  <c r="E7029" i="78"/>
  <c r="E7030" i="78"/>
  <c r="E7031" i="78"/>
  <c r="E7032" i="78"/>
  <c r="E7033" i="78"/>
  <c r="E7034" i="78"/>
  <c r="E7035" i="78"/>
  <c r="E7036" i="78"/>
  <c r="E7037" i="78"/>
  <c r="E7038" i="78"/>
  <c r="E7039" i="78"/>
  <c r="E7040" i="78"/>
  <c r="E7041" i="78"/>
  <c r="E7042" i="78"/>
  <c r="E7043" i="78"/>
  <c r="E7044" i="78"/>
  <c r="E7045" i="78"/>
  <c r="E7046" i="78"/>
  <c r="E7047" i="78"/>
  <c r="E7048" i="78"/>
  <c r="E7049" i="78"/>
  <c r="E7050" i="78"/>
  <c r="E7051" i="78"/>
  <c r="E7052" i="78"/>
  <c r="E7053" i="78"/>
  <c r="E7054" i="78"/>
  <c r="E7055" i="78"/>
  <c r="E7056" i="78"/>
  <c r="E7057" i="78"/>
  <c r="E7058" i="78"/>
  <c r="E7059" i="78"/>
  <c r="E7060" i="78"/>
  <c r="E7061" i="78"/>
  <c r="E7062" i="78"/>
  <c r="E7063" i="78"/>
  <c r="E7064" i="78"/>
  <c r="E7065" i="78"/>
  <c r="E7066" i="78"/>
  <c r="E7067" i="78"/>
  <c r="E7068" i="78"/>
  <c r="E7069" i="78"/>
  <c r="E7070" i="78"/>
  <c r="E7071" i="78"/>
  <c r="E7072" i="78"/>
  <c r="E7073" i="78"/>
  <c r="E7074" i="78"/>
  <c r="E7075" i="78"/>
  <c r="E7076" i="78"/>
  <c r="E7077" i="78"/>
  <c r="E7078" i="78"/>
  <c r="E7079" i="78"/>
  <c r="E7080" i="78"/>
  <c r="E7081" i="78"/>
  <c r="E7082" i="78"/>
  <c r="E7083" i="78"/>
  <c r="E7084" i="78"/>
  <c r="E7085" i="78"/>
  <c r="E7086" i="78"/>
  <c r="E7087" i="78"/>
  <c r="E7088" i="78"/>
  <c r="E7089" i="78"/>
  <c r="E7090" i="78"/>
  <c r="E7091" i="78"/>
  <c r="E7092" i="78"/>
  <c r="E7093" i="78"/>
  <c r="E7094" i="78"/>
  <c r="E7095" i="78"/>
  <c r="E7096" i="78"/>
  <c r="E7097" i="78"/>
  <c r="E7098" i="78"/>
  <c r="E7099" i="78"/>
  <c r="E7100" i="78"/>
  <c r="E7101" i="78"/>
  <c r="E7102" i="78"/>
  <c r="E7103" i="78"/>
  <c r="E7104" i="78"/>
  <c r="E7105" i="78"/>
  <c r="E7106" i="78"/>
  <c r="E7107" i="78"/>
  <c r="E7108" i="78"/>
  <c r="E7109" i="78"/>
  <c r="E7110" i="78"/>
  <c r="E7111" i="78"/>
  <c r="E7112" i="78"/>
  <c r="E7113" i="78"/>
  <c r="E7114" i="78"/>
  <c r="E7115" i="78"/>
  <c r="E7116" i="78"/>
  <c r="E7117" i="78"/>
  <c r="E7118" i="78"/>
  <c r="E7119" i="78"/>
  <c r="E7120" i="78"/>
  <c r="E7121" i="78"/>
  <c r="E7122" i="78"/>
  <c r="E7123" i="78"/>
  <c r="E7124" i="78"/>
  <c r="E7125" i="78"/>
  <c r="E7126" i="78"/>
  <c r="E7127" i="78"/>
  <c r="E7128" i="78"/>
  <c r="E7129" i="78"/>
  <c r="E7130" i="78"/>
  <c r="E7131" i="78"/>
  <c r="E7132" i="78"/>
  <c r="E7133" i="78"/>
  <c r="E7134" i="78"/>
  <c r="E7135" i="78"/>
  <c r="E7136" i="78"/>
  <c r="E7137" i="78"/>
  <c r="E7138" i="78"/>
  <c r="E7139" i="78"/>
  <c r="E7140" i="78"/>
  <c r="E7141" i="78"/>
  <c r="E7142" i="78"/>
  <c r="E7143" i="78"/>
  <c r="E7144" i="78"/>
  <c r="E7145" i="78"/>
  <c r="E7146" i="78"/>
  <c r="E7147" i="78"/>
  <c r="E7148" i="78"/>
  <c r="E7149" i="78"/>
  <c r="E7150" i="78"/>
  <c r="E7151" i="78"/>
  <c r="E7152" i="78"/>
  <c r="E7153" i="78"/>
  <c r="E7154" i="78"/>
  <c r="E7155" i="78"/>
  <c r="E7156" i="78"/>
  <c r="E7157" i="78"/>
  <c r="E7158" i="78"/>
  <c r="E7159" i="78"/>
  <c r="E7160" i="78"/>
  <c r="E7161" i="78"/>
  <c r="E7162" i="78"/>
  <c r="E7163" i="78"/>
  <c r="E7164" i="78"/>
  <c r="E7165" i="78"/>
  <c r="E7166" i="78"/>
  <c r="E7167" i="78"/>
  <c r="E7168" i="78"/>
  <c r="E7169" i="78"/>
  <c r="E7170" i="78"/>
  <c r="E7171" i="78"/>
  <c r="E7172" i="78"/>
  <c r="E7173" i="78"/>
  <c r="E7174" i="78"/>
  <c r="E7175" i="78"/>
  <c r="E7176" i="78"/>
  <c r="E7177" i="78"/>
  <c r="E7178" i="78"/>
  <c r="E7179" i="78"/>
  <c r="E7180" i="78"/>
  <c r="E1" i="78"/>
  <c r="C2" i="78"/>
  <c r="C3" i="78"/>
  <c r="C4" i="78"/>
  <c r="C5" i="78"/>
  <c r="C6" i="78"/>
  <c r="C7" i="78"/>
  <c r="C8" i="78"/>
  <c r="C9" i="78"/>
  <c r="C10" i="78"/>
  <c r="C11" i="78"/>
  <c r="C12" i="78"/>
  <c r="C13" i="78"/>
  <c r="C14" i="78"/>
  <c r="C15" i="78"/>
  <c r="C16" i="78"/>
  <c r="C17" i="78"/>
  <c r="C18" i="78"/>
  <c r="C19" i="78"/>
  <c r="C20" i="78"/>
  <c r="C21" i="78"/>
  <c r="C22" i="78"/>
  <c r="C23" i="78"/>
  <c r="C24" i="78"/>
  <c r="C25" i="78"/>
  <c r="C26" i="78"/>
  <c r="C27" i="78"/>
  <c r="C28" i="78"/>
  <c r="C29" i="78"/>
  <c r="C30" i="78"/>
  <c r="C31" i="78"/>
  <c r="C32" i="78"/>
  <c r="C33" i="78"/>
  <c r="C34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47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60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73" i="78"/>
  <c r="C74" i="78"/>
  <c r="C75" i="78"/>
  <c r="C76" i="78"/>
  <c r="C77" i="78"/>
  <c r="C78" i="78"/>
  <c r="C79" i="78"/>
  <c r="C80" i="78"/>
  <c r="C81" i="78"/>
  <c r="C82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107" i="78"/>
  <c r="C108" i="78"/>
  <c r="C109" i="78"/>
  <c r="C110" i="78"/>
  <c r="C111" i="78"/>
  <c r="C112" i="78"/>
  <c r="C113" i="78"/>
  <c r="C114" i="78"/>
  <c r="C115" i="78"/>
  <c r="C116" i="78"/>
  <c r="C117" i="78"/>
  <c r="C118" i="78"/>
  <c r="C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44" i="78"/>
  <c r="C145" i="78"/>
  <c r="C146" i="78"/>
  <c r="C147" i="78"/>
  <c r="C148" i="78"/>
  <c r="C149" i="78"/>
  <c r="C150" i="78"/>
  <c r="C151" i="78"/>
  <c r="C152" i="78"/>
  <c r="C153" i="78"/>
  <c r="C154" i="78"/>
  <c r="C155" i="78"/>
  <c r="C156" i="78"/>
  <c r="C157" i="78"/>
  <c r="C158" i="78"/>
  <c r="C159" i="78"/>
  <c r="C160" i="78"/>
  <c r="C161" i="78"/>
  <c r="C162" i="78"/>
  <c r="C163" i="78"/>
  <c r="C164" i="78"/>
  <c r="C165" i="78"/>
  <c r="C166" i="78"/>
  <c r="C167" i="78"/>
  <c r="C168" i="78"/>
  <c r="C169" i="78"/>
  <c r="C170" i="78"/>
  <c r="C171" i="78"/>
  <c r="C172" i="78"/>
  <c r="C173" i="78"/>
  <c r="C174" i="78"/>
  <c r="C175" i="78"/>
  <c r="C176" i="78"/>
  <c r="C177" i="78"/>
  <c r="C178" i="78"/>
  <c r="C179" i="78"/>
  <c r="C180" i="78"/>
  <c r="C181" i="78"/>
  <c r="C182" i="78"/>
  <c r="C183" i="78"/>
  <c r="C184" i="78"/>
  <c r="C185" i="78"/>
  <c r="C186" i="78"/>
  <c r="C187" i="78"/>
  <c r="C188" i="78"/>
  <c r="C189" i="78"/>
  <c r="C190" i="78"/>
  <c r="C191" i="78"/>
  <c r="C192" i="78"/>
  <c r="C193" i="78"/>
  <c r="C194" i="78"/>
  <c r="C195" i="78"/>
  <c r="C196" i="78"/>
  <c r="C197" i="78"/>
  <c r="C198" i="78"/>
  <c r="C199" i="78"/>
  <c r="C200" i="78"/>
  <c r="C201" i="78"/>
  <c r="C202" i="78"/>
  <c r="C203" i="78"/>
  <c r="C204" i="78"/>
  <c r="C205" i="78"/>
  <c r="C206" i="78"/>
  <c r="C207" i="78"/>
  <c r="C208" i="78"/>
  <c r="C209" i="78"/>
  <c r="C210" i="78"/>
  <c r="C211" i="78"/>
  <c r="C212" i="78"/>
  <c r="C213" i="78"/>
  <c r="C214" i="78"/>
  <c r="C215" i="78"/>
  <c r="C216" i="78"/>
  <c r="C217" i="78"/>
  <c r="C218" i="78"/>
  <c r="C219" i="78"/>
  <c r="C220" i="78"/>
  <c r="C221" i="78"/>
  <c r="C222" i="78"/>
  <c r="C223" i="78"/>
  <c r="C224" i="78"/>
  <c r="C225" i="78"/>
  <c r="C226" i="78"/>
  <c r="C227" i="78"/>
  <c r="C228" i="78"/>
  <c r="C229" i="78"/>
  <c r="C230" i="78"/>
  <c r="C231" i="78"/>
  <c r="C232" i="78"/>
  <c r="C233" i="78"/>
  <c r="C234" i="78"/>
  <c r="C235" i="78"/>
  <c r="C236" i="78"/>
  <c r="C237" i="78"/>
  <c r="C238" i="78"/>
  <c r="C239" i="78"/>
  <c r="C240" i="78"/>
  <c r="C241" i="78"/>
  <c r="C242" i="78"/>
  <c r="C243" i="78"/>
  <c r="C244" i="78"/>
  <c r="C245" i="78"/>
  <c r="C246" i="78"/>
  <c r="C247" i="78"/>
  <c r="C248" i="78"/>
  <c r="C249" i="78"/>
  <c r="C250" i="78"/>
  <c r="C251" i="78"/>
  <c r="C252" i="78"/>
  <c r="C253" i="78"/>
  <c r="C254" i="78"/>
  <c r="C255" i="78"/>
  <c r="C256" i="78"/>
  <c r="C257" i="78"/>
  <c r="C258" i="78"/>
  <c r="C259" i="78"/>
  <c r="C260" i="78"/>
  <c r="C261" i="78"/>
  <c r="C262" i="78"/>
  <c r="C263" i="78"/>
  <c r="C264" i="78"/>
  <c r="C265" i="78"/>
  <c r="C266" i="78"/>
  <c r="C267" i="78"/>
  <c r="C268" i="78"/>
  <c r="C269" i="78"/>
  <c r="C270" i="78"/>
  <c r="C271" i="78"/>
  <c r="C272" i="78"/>
  <c r="C273" i="78"/>
  <c r="C274" i="78"/>
  <c r="C275" i="78"/>
  <c r="C276" i="78"/>
  <c r="C277" i="78"/>
  <c r="C278" i="78"/>
  <c r="C279" i="78"/>
  <c r="C280" i="78"/>
  <c r="C281" i="78"/>
  <c r="C282" i="78"/>
  <c r="C283" i="78"/>
  <c r="C284" i="78"/>
  <c r="C285" i="78"/>
  <c r="C286" i="78"/>
  <c r="C287" i="78"/>
  <c r="C288" i="78"/>
  <c r="C289" i="78"/>
  <c r="C290" i="78"/>
  <c r="C291" i="78"/>
  <c r="C292" i="78"/>
  <c r="C293" i="78"/>
  <c r="C294" i="78"/>
  <c r="C295" i="78"/>
  <c r="C296" i="78"/>
  <c r="C297" i="78"/>
  <c r="C298" i="78"/>
  <c r="C299" i="78"/>
  <c r="C300" i="78"/>
  <c r="C301" i="78"/>
  <c r="C302" i="78"/>
  <c r="C303" i="78"/>
  <c r="C304" i="78"/>
  <c r="C305" i="78"/>
  <c r="C306" i="78"/>
  <c r="C307" i="78"/>
  <c r="C308" i="78"/>
  <c r="C309" i="78"/>
  <c r="C310" i="78"/>
  <c r="C311" i="78"/>
  <c r="C312" i="78"/>
  <c r="C313" i="78"/>
  <c r="C314" i="78"/>
  <c r="C315" i="78"/>
  <c r="C316" i="78"/>
  <c r="C317" i="78"/>
  <c r="C318" i="78"/>
  <c r="C319" i="78"/>
  <c r="C320" i="78"/>
  <c r="C321" i="78"/>
  <c r="C322" i="78"/>
  <c r="C323" i="78"/>
  <c r="C324" i="78"/>
  <c r="C325" i="78"/>
  <c r="C326" i="78"/>
  <c r="C327" i="78"/>
  <c r="C328" i="78"/>
  <c r="C329" i="78"/>
  <c r="C330" i="78"/>
  <c r="C331" i="78"/>
  <c r="C332" i="78"/>
  <c r="C333" i="78"/>
  <c r="C334" i="78"/>
  <c r="C335" i="78"/>
  <c r="C336" i="78"/>
  <c r="C337" i="78"/>
  <c r="C338" i="78"/>
  <c r="C339" i="78"/>
  <c r="C340" i="78"/>
  <c r="C341" i="78"/>
  <c r="C342" i="78"/>
  <c r="C343" i="78"/>
  <c r="C344" i="78"/>
  <c r="C345" i="78"/>
  <c r="C346" i="78"/>
  <c r="C347" i="78"/>
  <c r="C348" i="78"/>
  <c r="C349" i="78"/>
  <c r="C350" i="78"/>
  <c r="C351" i="78"/>
  <c r="C352" i="78"/>
  <c r="C353" i="78"/>
  <c r="C354" i="78"/>
  <c r="C355" i="78"/>
  <c r="C356" i="78"/>
  <c r="C357" i="78"/>
  <c r="C358" i="78"/>
  <c r="C359" i="78"/>
  <c r="C360" i="78"/>
  <c r="C361" i="78"/>
  <c r="C362" i="78"/>
  <c r="C363" i="78"/>
  <c r="C364" i="78"/>
  <c r="C365" i="78"/>
  <c r="C366" i="78"/>
  <c r="C367" i="78"/>
  <c r="C368" i="78"/>
  <c r="C369" i="78"/>
  <c r="C370" i="78"/>
  <c r="C371" i="78"/>
  <c r="C372" i="78"/>
  <c r="C373" i="78"/>
  <c r="C374" i="78"/>
  <c r="C375" i="78"/>
  <c r="C376" i="78"/>
  <c r="C377" i="78"/>
  <c r="C378" i="78"/>
  <c r="C379" i="78"/>
  <c r="C380" i="78"/>
  <c r="C381" i="78"/>
  <c r="C382" i="78"/>
  <c r="C383" i="78"/>
  <c r="C384" i="78"/>
  <c r="C385" i="78"/>
  <c r="C386" i="78"/>
  <c r="C387" i="78"/>
  <c r="C388" i="78"/>
  <c r="C389" i="78"/>
  <c r="C390" i="78"/>
  <c r="C391" i="78"/>
  <c r="C392" i="78"/>
  <c r="C393" i="78"/>
  <c r="C394" i="78"/>
  <c r="C395" i="78"/>
  <c r="C396" i="78"/>
  <c r="C397" i="78"/>
  <c r="C398" i="78"/>
  <c r="C399" i="78"/>
  <c r="C400" i="78"/>
  <c r="C401" i="78"/>
  <c r="C402" i="78"/>
  <c r="C403" i="78"/>
  <c r="C404" i="78"/>
  <c r="C405" i="78"/>
  <c r="C406" i="78"/>
  <c r="C407" i="78"/>
  <c r="C408" i="78"/>
  <c r="C409" i="78"/>
  <c r="C410" i="78"/>
  <c r="C411" i="78"/>
  <c r="C412" i="78"/>
  <c r="C413" i="78"/>
  <c r="C414" i="78"/>
  <c r="C415" i="78"/>
  <c r="C416" i="78"/>
  <c r="C417" i="78"/>
  <c r="C418" i="78"/>
  <c r="C419" i="78"/>
  <c r="C420" i="78"/>
  <c r="C421" i="78"/>
  <c r="C422" i="78"/>
  <c r="C423" i="78"/>
  <c r="C424" i="78"/>
  <c r="C425" i="78"/>
  <c r="C426" i="78"/>
  <c r="C427" i="78"/>
  <c r="C428" i="78"/>
  <c r="C429" i="78"/>
  <c r="C430" i="78"/>
  <c r="C431" i="78"/>
  <c r="C432" i="78"/>
  <c r="C433" i="78"/>
  <c r="C434" i="78"/>
  <c r="C435" i="78"/>
  <c r="C436" i="78"/>
  <c r="C437" i="78"/>
  <c r="C438" i="78"/>
  <c r="C439" i="78"/>
  <c r="C440" i="78"/>
  <c r="C441" i="78"/>
  <c r="C442" i="78"/>
  <c r="C443" i="78"/>
  <c r="C444" i="78"/>
  <c r="C445" i="78"/>
  <c r="C446" i="78"/>
  <c r="C447" i="78"/>
  <c r="C448" i="78"/>
  <c r="C449" i="78"/>
  <c r="C450" i="78"/>
  <c r="C451" i="78"/>
  <c r="C452" i="78"/>
  <c r="C453" i="78"/>
  <c r="C454" i="78"/>
  <c r="C455" i="78"/>
  <c r="C456" i="78"/>
  <c r="C457" i="78"/>
  <c r="C458" i="78"/>
  <c r="C459" i="78"/>
  <c r="C460" i="78"/>
  <c r="C461" i="78"/>
  <c r="C462" i="78"/>
  <c r="C463" i="78"/>
  <c r="C464" i="78"/>
  <c r="C465" i="78"/>
  <c r="C466" i="78"/>
  <c r="C467" i="78"/>
  <c r="C468" i="78"/>
  <c r="C469" i="78"/>
  <c r="C470" i="78"/>
  <c r="C471" i="78"/>
  <c r="C472" i="78"/>
  <c r="C473" i="78"/>
  <c r="C474" i="78"/>
  <c r="C475" i="78"/>
  <c r="C476" i="78"/>
  <c r="C477" i="78"/>
  <c r="C478" i="78"/>
  <c r="C479" i="78"/>
  <c r="C480" i="78"/>
  <c r="C481" i="78"/>
  <c r="C482" i="78"/>
  <c r="C483" i="78"/>
  <c r="C484" i="78"/>
  <c r="C485" i="78"/>
  <c r="C486" i="78"/>
  <c r="C487" i="78"/>
  <c r="C488" i="78"/>
  <c r="C489" i="78"/>
  <c r="C490" i="78"/>
  <c r="C491" i="78"/>
  <c r="C492" i="78"/>
  <c r="C493" i="78"/>
  <c r="C494" i="78"/>
  <c r="C495" i="78"/>
  <c r="C496" i="78"/>
  <c r="C497" i="78"/>
  <c r="C498" i="78"/>
  <c r="C499" i="78"/>
  <c r="C500" i="78"/>
  <c r="C501" i="78"/>
  <c r="C502" i="78"/>
  <c r="C503" i="78"/>
  <c r="C504" i="78"/>
  <c r="C505" i="78"/>
  <c r="C506" i="78"/>
  <c r="C507" i="78"/>
  <c r="C508" i="78"/>
  <c r="C509" i="78"/>
  <c r="C510" i="78"/>
  <c r="C511" i="78"/>
  <c r="C512" i="78"/>
  <c r="C513" i="78"/>
  <c r="C514" i="78"/>
  <c r="C515" i="78"/>
  <c r="C516" i="78"/>
  <c r="C517" i="78"/>
  <c r="C518" i="78"/>
  <c r="C519" i="78"/>
  <c r="C520" i="78"/>
  <c r="C521" i="78"/>
  <c r="C522" i="78"/>
  <c r="C523" i="78"/>
  <c r="C524" i="78"/>
  <c r="C525" i="78"/>
  <c r="C526" i="78"/>
  <c r="C527" i="78"/>
  <c r="C528" i="78"/>
  <c r="C529" i="78"/>
  <c r="C530" i="78"/>
  <c r="C531" i="78"/>
  <c r="C532" i="78"/>
  <c r="C533" i="78"/>
  <c r="C534" i="78"/>
  <c r="C535" i="78"/>
  <c r="C536" i="78"/>
  <c r="C537" i="78"/>
  <c r="C538" i="78"/>
  <c r="C539" i="78"/>
  <c r="C540" i="78"/>
  <c r="C541" i="78"/>
  <c r="C542" i="78"/>
  <c r="C543" i="78"/>
  <c r="C544" i="78"/>
  <c r="C545" i="78"/>
  <c r="C546" i="78"/>
  <c r="C547" i="78"/>
  <c r="C548" i="78"/>
  <c r="C549" i="78"/>
  <c r="C550" i="78"/>
  <c r="C551" i="78"/>
  <c r="C552" i="78"/>
  <c r="C553" i="78"/>
  <c r="C554" i="78"/>
  <c r="C555" i="78"/>
  <c r="C556" i="78"/>
  <c r="C557" i="78"/>
  <c r="C558" i="78"/>
  <c r="C559" i="78"/>
  <c r="C560" i="78"/>
  <c r="C561" i="78"/>
  <c r="C562" i="78"/>
  <c r="C563" i="78"/>
  <c r="C564" i="78"/>
  <c r="C565" i="78"/>
  <c r="C566" i="78"/>
  <c r="C567" i="78"/>
  <c r="C568" i="78"/>
  <c r="C569" i="78"/>
  <c r="C570" i="78"/>
  <c r="C571" i="78"/>
  <c r="C572" i="78"/>
  <c r="C573" i="78"/>
  <c r="C574" i="78"/>
  <c r="C575" i="78"/>
  <c r="C576" i="78"/>
  <c r="C577" i="78"/>
  <c r="C578" i="78"/>
  <c r="C579" i="78"/>
  <c r="C580" i="78"/>
  <c r="C581" i="78"/>
  <c r="C582" i="78"/>
  <c r="C583" i="78"/>
  <c r="C584" i="78"/>
  <c r="C585" i="78"/>
  <c r="C586" i="78"/>
  <c r="C587" i="78"/>
  <c r="C588" i="78"/>
  <c r="C589" i="78"/>
  <c r="C590" i="78"/>
  <c r="C591" i="78"/>
  <c r="C592" i="78"/>
  <c r="C593" i="78"/>
  <c r="C594" i="78"/>
  <c r="C595" i="78"/>
  <c r="C596" i="78"/>
  <c r="C597" i="78"/>
  <c r="C598" i="78"/>
  <c r="C599" i="78"/>
  <c r="C600" i="78"/>
  <c r="C601" i="78"/>
  <c r="C602" i="78"/>
  <c r="C603" i="78"/>
  <c r="C604" i="78"/>
  <c r="C605" i="78"/>
  <c r="C606" i="78"/>
  <c r="C607" i="78"/>
  <c r="C608" i="78"/>
  <c r="C609" i="78"/>
  <c r="C610" i="78"/>
  <c r="C611" i="78"/>
  <c r="C612" i="78"/>
  <c r="C613" i="78"/>
  <c r="C614" i="78"/>
  <c r="C615" i="78"/>
  <c r="C616" i="78"/>
  <c r="C617" i="78"/>
  <c r="C618" i="78"/>
  <c r="C619" i="78"/>
  <c r="C620" i="78"/>
  <c r="C621" i="78"/>
  <c r="C622" i="78"/>
  <c r="C623" i="78"/>
  <c r="C624" i="78"/>
  <c r="C625" i="78"/>
  <c r="C626" i="78"/>
  <c r="C627" i="78"/>
  <c r="C628" i="78"/>
  <c r="C629" i="78"/>
  <c r="C630" i="78"/>
  <c r="C631" i="78"/>
  <c r="C632" i="78"/>
  <c r="C633" i="78"/>
  <c r="C634" i="78"/>
  <c r="C635" i="78"/>
  <c r="C636" i="78"/>
  <c r="C637" i="78"/>
  <c r="C638" i="78"/>
  <c r="C639" i="78"/>
  <c r="C640" i="78"/>
  <c r="C641" i="78"/>
  <c r="C642" i="78"/>
  <c r="C643" i="78"/>
  <c r="C644" i="78"/>
  <c r="C645" i="78"/>
  <c r="C646" i="78"/>
  <c r="C647" i="78"/>
  <c r="C648" i="78"/>
  <c r="C649" i="78"/>
  <c r="C650" i="78"/>
  <c r="C651" i="78"/>
  <c r="C652" i="78"/>
  <c r="C653" i="78"/>
  <c r="C654" i="78"/>
  <c r="C655" i="78"/>
  <c r="C656" i="78"/>
  <c r="C657" i="78"/>
  <c r="C658" i="78"/>
  <c r="C659" i="78"/>
  <c r="C660" i="78"/>
  <c r="C661" i="78"/>
  <c r="C662" i="78"/>
  <c r="C663" i="78"/>
  <c r="C664" i="78"/>
  <c r="C665" i="78"/>
  <c r="C666" i="78"/>
  <c r="C667" i="78"/>
  <c r="C668" i="78"/>
  <c r="C669" i="78"/>
  <c r="C670" i="78"/>
  <c r="C671" i="78"/>
  <c r="C672" i="78"/>
  <c r="C673" i="78"/>
  <c r="C674" i="78"/>
  <c r="C675" i="78"/>
  <c r="C676" i="78"/>
  <c r="C677" i="78"/>
  <c r="C678" i="78"/>
  <c r="C679" i="78"/>
  <c r="C680" i="78"/>
  <c r="C681" i="78"/>
  <c r="C682" i="78"/>
  <c r="C683" i="78"/>
  <c r="C684" i="78"/>
  <c r="C685" i="78"/>
  <c r="C686" i="78"/>
  <c r="C687" i="78"/>
  <c r="C688" i="78"/>
  <c r="C689" i="78"/>
  <c r="C690" i="78"/>
  <c r="C691" i="78"/>
  <c r="C692" i="78"/>
  <c r="C693" i="78"/>
  <c r="C694" i="78"/>
  <c r="C695" i="78"/>
  <c r="C696" i="78"/>
  <c r="C697" i="78"/>
  <c r="C698" i="78"/>
  <c r="C699" i="78"/>
  <c r="C700" i="78"/>
  <c r="C701" i="78"/>
  <c r="C702" i="78"/>
  <c r="C703" i="78"/>
  <c r="C704" i="78"/>
  <c r="C705" i="78"/>
  <c r="C706" i="78"/>
  <c r="C707" i="78"/>
  <c r="C708" i="78"/>
  <c r="C709" i="78"/>
  <c r="C710" i="78"/>
  <c r="C711" i="78"/>
  <c r="C712" i="78"/>
  <c r="C713" i="78"/>
  <c r="C714" i="78"/>
  <c r="C715" i="78"/>
  <c r="C716" i="78"/>
  <c r="C717" i="78"/>
  <c r="C718" i="78"/>
  <c r="C719" i="78"/>
  <c r="C720" i="78"/>
  <c r="C721" i="78"/>
  <c r="C722" i="78"/>
  <c r="C723" i="78"/>
  <c r="C724" i="78"/>
  <c r="C725" i="78"/>
  <c r="C726" i="78"/>
  <c r="C727" i="78"/>
  <c r="C728" i="78"/>
  <c r="C729" i="78"/>
  <c r="C730" i="78"/>
  <c r="C731" i="78"/>
  <c r="C732" i="78"/>
  <c r="C733" i="78"/>
  <c r="C734" i="78"/>
  <c r="C735" i="78"/>
  <c r="C736" i="78"/>
  <c r="C737" i="78"/>
  <c r="C738" i="78"/>
  <c r="C739" i="78"/>
  <c r="C740" i="78"/>
  <c r="C741" i="78"/>
  <c r="C742" i="78"/>
  <c r="C743" i="78"/>
  <c r="C744" i="78"/>
  <c r="C745" i="78"/>
  <c r="C746" i="78"/>
  <c r="C747" i="78"/>
  <c r="C748" i="78"/>
  <c r="C749" i="78"/>
  <c r="C750" i="78"/>
  <c r="C751" i="78"/>
  <c r="C752" i="78"/>
  <c r="C753" i="78"/>
  <c r="C754" i="78"/>
  <c r="C755" i="78"/>
  <c r="C756" i="78"/>
  <c r="C757" i="78"/>
  <c r="C758" i="78"/>
  <c r="C759" i="78"/>
  <c r="C760" i="78"/>
  <c r="C761" i="78"/>
  <c r="C762" i="78"/>
  <c r="C763" i="78"/>
  <c r="C764" i="78"/>
  <c r="C765" i="78"/>
  <c r="C766" i="78"/>
  <c r="C767" i="78"/>
  <c r="C768" i="78"/>
  <c r="C769" i="78"/>
  <c r="C770" i="78"/>
  <c r="C771" i="78"/>
  <c r="C772" i="78"/>
  <c r="C773" i="78"/>
  <c r="C774" i="78"/>
  <c r="C775" i="78"/>
  <c r="C776" i="78"/>
  <c r="C777" i="78"/>
  <c r="C778" i="78"/>
  <c r="C779" i="78"/>
  <c r="C780" i="78"/>
  <c r="C781" i="78"/>
  <c r="C782" i="78"/>
  <c r="C783" i="78"/>
  <c r="C784" i="78"/>
  <c r="C785" i="78"/>
  <c r="C786" i="78"/>
  <c r="C787" i="78"/>
  <c r="C788" i="78"/>
  <c r="C789" i="78"/>
  <c r="C790" i="78"/>
  <c r="C791" i="78"/>
  <c r="C792" i="78"/>
  <c r="C793" i="78"/>
  <c r="C794" i="78"/>
  <c r="C795" i="78"/>
  <c r="C796" i="78"/>
  <c r="C797" i="78"/>
  <c r="C798" i="78"/>
  <c r="C799" i="78"/>
  <c r="C800" i="78"/>
  <c r="C801" i="78"/>
  <c r="C802" i="78"/>
  <c r="C803" i="78"/>
  <c r="C804" i="78"/>
  <c r="C805" i="78"/>
  <c r="C806" i="78"/>
  <c r="C807" i="78"/>
  <c r="C808" i="78"/>
  <c r="C809" i="78"/>
  <c r="C810" i="78"/>
  <c r="C811" i="78"/>
  <c r="C812" i="78"/>
  <c r="C813" i="78"/>
  <c r="C814" i="78"/>
  <c r="C815" i="78"/>
  <c r="C816" i="78"/>
  <c r="C817" i="78"/>
  <c r="C818" i="78"/>
  <c r="C819" i="78"/>
  <c r="C820" i="78"/>
  <c r="C821" i="78"/>
  <c r="C822" i="78"/>
  <c r="C823" i="78"/>
  <c r="C824" i="78"/>
  <c r="C825" i="78"/>
  <c r="C826" i="78"/>
  <c r="C827" i="78"/>
  <c r="C828" i="78"/>
  <c r="C829" i="78"/>
  <c r="C830" i="78"/>
  <c r="C831" i="78"/>
  <c r="C832" i="78"/>
  <c r="C833" i="78"/>
  <c r="C834" i="78"/>
  <c r="C835" i="78"/>
  <c r="C836" i="78"/>
  <c r="C837" i="78"/>
  <c r="C838" i="78"/>
  <c r="C839" i="78"/>
  <c r="C840" i="78"/>
  <c r="C841" i="78"/>
  <c r="C842" i="78"/>
  <c r="C843" i="78"/>
  <c r="C844" i="78"/>
  <c r="C845" i="78"/>
  <c r="C846" i="78"/>
  <c r="C847" i="78"/>
  <c r="C848" i="78"/>
  <c r="C849" i="78"/>
  <c r="C850" i="78"/>
  <c r="C851" i="78"/>
  <c r="C852" i="78"/>
  <c r="C853" i="78"/>
  <c r="C854" i="78"/>
  <c r="C855" i="78"/>
  <c r="C856" i="78"/>
  <c r="C857" i="78"/>
  <c r="C858" i="78"/>
  <c r="C859" i="78"/>
  <c r="C860" i="78"/>
  <c r="C861" i="78"/>
  <c r="C862" i="78"/>
  <c r="C863" i="78"/>
  <c r="C864" i="78"/>
  <c r="C865" i="78"/>
  <c r="C866" i="78"/>
  <c r="C867" i="78"/>
  <c r="C868" i="78"/>
  <c r="C869" i="78"/>
  <c r="C870" i="78"/>
  <c r="C871" i="78"/>
  <c r="C872" i="78"/>
  <c r="C873" i="78"/>
  <c r="C874" i="78"/>
  <c r="C875" i="78"/>
  <c r="C876" i="78"/>
  <c r="C877" i="78"/>
  <c r="C878" i="78"/>
  <c r="C879" i="78"/>
  <c r="C880" i="78"/>
  <c r="C881" i="78"/>
  <c r="C882" i="78"/>
  <c r="C883" i="78"/>
  <c r="C884" i="78"/>
  <c r="C885" i="78"/>
  <c r="C886" i="78"/>
  <c r="C887" i="78"/>
  <c r="C888" i="78"/>
  <c r="C889" i="78"/>
  <c r="C890" i="78"/>
  <c r="C891" i="78"/>
  <c r="C892" i="78"/>
  <c r="C893" i="78"/>
  <c r="C894" i="78"/>
  <c r="C895" i="78"/>
  <c r="C896" i="78"/>
  <c r="C897" i="78"/>
  <c r="C898" i="78"/>
  <c r="C899" i="78"/>
  <c r="C900" i="78"/>
  <c r="C901" i="78"/>
  <c r="C902" i="78"/>
  <c r="C903" i="78"/>
  <c r="C904" i="78"/>
  <c r="C905" i="78"/>
  <c r="C906" i="78"/>
  <c r="C907" i="78"/>
  <c r="C908" i="78"/>
  <c r="C909" i="78"/>
  <c r="C910" i="78"/>
  <c r="C911" i="78"/>
  <c r="C912" i="78"/>
  <c r="C913" i="78"/>
  <c r="C914" i="78"/>
  <c r="C915" i="78"/>
  <c r="C916" i="78"/>
  <c r="C917" i="78"/>
  <c r="C918" i="78"/>
  <c r="C919" i="78"/>
  <c r="C920" i="78"/>
  <c r="C921" i="78"/>
  <c r="C922" i="78"/>
  <c r="C923" i="78"/>
  <c r="C924" i="78"/>
  <c r="C925" i="78"/>
  <c r="C926" i="78"/>
  <c r="C927" i="78"/>
  <c r="C928" i="78"/>
  <c r="C929" i="78"/>
  <c r="C930" i="78"/>
  <c r="C931" i="78"/>
  <c r="C932" i="78"/>
  <c r="C933" i="78"/>
  <c r="C934" i="78"/>
  <c r="C935" i="78"/>
  <c r="C936" i="78"/>
  <c r="C937" i="78"/>
  <c r="C938" i="78"/>
  <c r="C939" i="78"/>
  <c r="C940" i="78"/>
  <c r="C941" i="78"/>
  <c r="C942" i="78"/>
  <c r="C943" i="78"/>
  <c r="C944" i="78"/>
  <c r="C945" i="78"/>
  <c r="C946" i="78"/>
  <c r="C947" i="78"/>
  <c r="C948" i="78"/>
  <c r="C949" i="78"/>
  <c r="C950" i="78"/>
  <c r="C951" i="78"/>
  <c r="C952" i="78"/>
  <c r="C953" i="78"/>
  <c r="C954" i="78"/>
  <c r="C955" i="78"/>
  <c r="C956" i="78"/>
  <c r="C957" i="78"/>
  <c r="C958" i="78"/>
  <c r="C959" i="78"/>
  <c r="C960" i="78"/>
  <c r="C961" i="78"/>
  <c r="C962" i="78"/>
  <c r="C963" i="78"/>
  <c r="C964" i="78"/>
  <c r="C965" i="78"/>
  <c r="C966" i="78"/>
  <c r="C967" i="78"/>
  <c r="C968" i="78"/>
  <c r="C969" i="78"/>
  <c r="C970" i="78"/>
  <c r="C971" i="78"/>
  <c r="C972" i="78"/>
  <c r="C973" i="78"/>
  <c r="C974" i="78"/>
  <c r="C975" i="78"/>
  <c r="C976" i="78"/>
  <c r="C977" i="78"/>
  <c r="C978" i="78"/>
  <c r="C979" i="78"/>
  <c r="C980" i="78"/>
  <c r="C981" i="78"/>
  <c r="C982" i="78"/>
  <c r="C983" i="78"/>
  <c r="C984" i="78"/>
  <c r="C985" i="78"/>
  <c r="C986" i="78"/>
  <c r="C987" i="78"/>
  <c r="C988" i="78"/>
  <c r="C989" i="78"/>
  <c r="C990" i="78"/>
  <c r="C991" i="78"/>
  <c r="C992" i="78"/>
  <c r="C993" i="78"/>
  <c r="C994" i="78"/>
  <c r="C995" i="78"/>
  <c r="C996" i="78"/>
  <c r="C997" i="78"/>
  <c r="C998" i="78"/>
  <c r="C999" i="78"/>
  <c r="C1000" i="78"/>
  <c r="C1001" i="78"/>
  <c r="C1002" i="78"/>
  <c r="C1003" i="78"/>
  <c r="C1004" i="78"/>
  <c r="C1005" i="78"/>
  <c r="C1006" i="78"/>
  <c r="C1007" i="78"/>
  <c r="C1008" i="78"/>
  <c r="C1009" i="78"/>
  <c r="C1010" i="78"/>
  <c r="C1011" i="78"/>
  <c r="C1012" i="78"/>
  <c r="C1013" i="78"/>
  <c r="C1014" i="78"/>
  <c r="C1015" i="78"/>
  <c r="C1016" i="78"/>
  <c r="C1017" i="78"/>
  <c r="C1018" i="78"/>
  <c r="C1019" i="78"/>
  <c r="C1020" i="78"/>
  <c r="C1021" i="78"/>
  <c r="C1022" i="78"/>
  <c r="C1023" i="78"/>
  <c r="C1024" i="78"/>
  <c r="C1025" i="78"/>
  <c r="C1026" i="78"/>
  <c r="C1027" i="78"/>
  <c r="C1028" i="78"/>
  <c r="C1029" i="78"/>
  <c r="C1030" i="78"/>
  <c r="C1031" i="78"/>
  <c r="C1032" i="78"/>
  <c r="C1033" i="78"/>
  <c r="C1034" i="78"/>
  <c r="C1035" i="78"/>
  <c r="C1036" i="78"/>
  <c r="C1037" i="78"/>
  <c r="C1038" i="78"/>
  <c r="C1039" i="78"/>
  <c r="C1040" i="78"/>
  <c r="C1041" i="78"/>
  <c r="C1042" i="78"/>
  <c r="C1043" i="78"/>
  <c r="C1044" i="78"/>
  <c r="C1045" i="78"/>
  <c r="C1046" i="78"/>
  <c r="C1047" i="78"/>
  <c r="C1048" i="78"/>
  <c r="C1049" i="78"/>
  <c r="C1050" i="78"/>
  <c r="C1051" i="78"/>
  <c r="C1052" i="78"/>
  <c r="C1053" i="78"/>
  <c r="C1054" i="78"/>
  <c r="C1055" i="78"/>
  <c r="C1056" i="78"/>
  <c r="C1057" i="78"/>
  <c r="C1058" i="78"/>
  <c r="C1059" i="78"/>
  <c r="C1060" i="78"/>
  <c r="C1061" i="78"/>
  <c r="C1062" i="78"/>
  <c r="C1063" i="78"/>
  <c r="C1064" i="78"/>
  <c r="C1065" i="78"/>
  <c r="C1066" i="78"/>
  <c r="C1067" i="78"/>
  <c r="C1068" i="78"/>
  <c r="C1069" i="78"/>
  <c r="C1070" i="78"/>
  <c r="C1071" i="78"/>
  <c r="C1072" i="78"/>
  <c r="C1073" i="78"/>
  <c r="C1074" i="78"/>
  <c r="C1075" i="78"/>
  <c r="C1076" i="78"/>
  <c r="C1077" i="78"/>
  <c r="C1078" i="78"/>
  <c r="C1079" i="78"/>
  <c r="C1080" i="78"/>
  <c r="C1081" i="78"/>
  <c r="C1082" i="78"/>
  <c r="C1083" i="78"/>
  <c r="C1084" i="78"/>
  <c r="C1085" i="78"/>
  <c r="C1086" i="78"/>
  <c r="C1087" i="78"/>
  <c r="C1088" i="78"/>
  <c r="C1089" i="78"/>
  <c r="C1090" i="78"/>
  <c r="C1091" i="78"/>
  <c r="C1092" i="78"/>
  <c r="C1093" i="78"/>
  <c r="C1094" i="78"/>
  <c r="C1095" i="78"/>
  <c r="C1096" i="78"/>
  <c r="C1097" i="78"/>
  <c r="C1098" i="78"/>
  <c r="C1099" i="78"/>
  <c r="C1100" i="78"/>
  <c r="C1101" i="78"/>
  <c r="C1102" i="78"/>
  <c r="C1103" i="78"/>
  <c r="C1104" i="78"/>
  <c r="C1105" i="78"/>
  <c r="C1106" i="78"/>
  <c r="C1107" i="78"/>
  <c r="C1108" i="78"/>
  <c r="C1109" i="78"/>
  <c r="C1110" i="78"/>
  <c r="C1111" i="78"/>
  <c r="C1112" i="78"/>
  <c r="C1113" i="78"/>
  <c r="C1114" i="78"/>
  <c r="C1115" i="78"/>
  <c r="C1116" i="78"/>
  <c r="C1117" i="78"/>
  <c r="C1118" i="78"/>
  <c r="C1119" i="78"/>
  <c r="C1120" i="78"/>
  <c r="C1121" i="78"/>
  <c r="C1122" i="78"/>
  <c r="C1123" i="78"/>
  <c r="C1124" i="78"/>
  <c r="C1125" i="78"/>
  <c r="C1126" i="78"/>
  <c r="C1127" i="78"/>
  <c r="C1128" i="78"/>
  <c r="C1129" i="78"/>
  <c r="C1130" i="78"/>
  <c r="C1131" i="78"/>
  <c r="C1132" i="78"/>
  <c r="C1133" i="78"/>
  <c r="C1134" i="78"/>
  <c r="C1135" i="78"/>
  <c r="C1136" i="78"/>
  <c r="C1137" i="78"/>
  <c r="C1138" i="78"/>
  <c r="C1139" i="78"/>
  <c r="C1140" i="78"/>
  <c r="C1141" i="78"/>
  <c r="C1142" i="78"/>
  <c r="C1143" i="78"/>
  <c r="C1144" i="78"/>
  <c r="C1145" i="78"/>
  <c r="C1146" i="78"/>
  <c r="C1147" i="78"/>
  <c r="C1148" i="78"/>
  <c r="C1149" i="78"/>
  <c r="C1150" i="78"/>
  <c r="C1151" i="78"/>
  <c r="C1152" i="78"/>
  <c r="C1153" i="78"/>
  <c r="C1154" i="78"/>
  <c r="C1155" i="78"/>
  <c r="C1156" i="78"/>
  <c r="C1157" i="78"/>
  <c r="C1158" i="78"/>
  <c r="C1159" i="78"/>
  <c r="C1160" i="78"/>
  <c r="C1161" i="78"/>
  <c r="C1162" i="78"/>
  <c r="C1163" i="78"/>
  <c r="C1164" i="78"/>
  <c r="C1165" i="78"/>
  <c r="C1166" i="78"/>
  <c r="C1167" i="78"/>
  <c r="C1168" i="78"/>
  <c r="C1169" i="78"/>
  <c r="C1170" i="78"/>
  <c r="C1171" i="78"/>
  <c r="C1172" i="78"/>
  <c r="C1173" i="78"/>
  <c r="C1174" i="78"/>
  <c r="C1175" i="78"/>
  <c r="C1176" i="78"/>
  <c r="C1177" i="78"/>
  <c r="C1178" i="78"/>
  <c r="C1179" i="78"/>
  <c r="C1180" i="78"/>
  <c r="C1181" i="78"/>
  <c r="C1182" i="78"/>
  <c r="C1183" i="78"/>
  <c r="C1184" i="78"/>
  <c r="C1185" i="78"/>
  <c r="C1186" i="78"/>
  <c r="C1187" i="78"/>
  <c r="C1188" i="78"/>
  <c r="C1189" i="78"/>
  <c r="C1190" i="78"/>
  <c r="C1191" i="78"/>
  <c r="C1192" i="78"/>
  <c r="C1193" i="78"/>
  <c r="C1194" i="78"/>
  <c r="C1195" i="78"/>
  <c r="C1196" i="78"/>
  <c r="C1197" i="78"/>
  <c r="C1198" i="78"/>
  <c r="C1199" i="78"/>
  <c r="C1200" i="78"/>
  <c r="C1201" i="78"/>
  <c r="C1202" i="78"/>
  <c r="C1203" i="78"/>
  <c r="C1204" i="78"/>
  <c r="C1205" i="78"/>
  <c r="C1206" i="78"/>
  <c r="C1207" i="78"/>
  <c r="C1208" i="78"/>
  <c r="C1209" i="78"/>
  <c r="C1210" i="78"/>
  <c r="C1211" i="78"/>
  <c r="C1212" i="78"/>
  <c r="C1213" i="78"/>
  <c r="C1214" i="78"/>
  <c r="C1215" i="78"/>
  <c r="C1216" i="78"/>
  <c r="C1217" i="78"/>
  <c r="C1218" i="78"/>
  <c r="C1219" i="78"/>
  <c r="C1220" i="78"/>
  <c r="C1221" i="78"/>
  <c r="C1222" i="78"/>
  <c r="C1223" i="78"/>
  <c r="C1224" i="78"/>
  <c r="C1225" i="78"/>
  <c r="C1226" i="78"/>
  <c r="C1227" i="78"/>
  <c r="C1228" i="78"/>
  <c r="C1229" i="78"/>
  <c r="C1230" i="78"/>
  <c r="C1231" i="78"/>
  <c r="C1232" i="78"/>
  <c r="C1233" i="78"/>
  <c r="C1234" i="78"/>
  <c r="C1235" i="78"/>
  <c r="C1236" i="78"/>
  <c r="C1237" i="78"/>
  <c r="C1238" i="78"/>
  <c r="C1239" i="78"/>
  <c r="C1240" i="78"/>
  <c r="C1241" i="78"/>
  <c r="C1242" i="78"/>
  <c r="C1243" i="78"/>
  <c r="C1244" i="78"/>
  <c r="C1245" i="78"/>
  <c r="C1246" i="78"/>
  <c r="C1247" i="78"/>
  <c r="C1248" i="78"/>
  <c r="C1249" i="78"/>
  <c r="C1250" i="78"/>
  <c r="C1251" i="78"/>
  <c r="C1252" i="78"/>
  <c r="C1253" i="78"/>
  <c r="C1254" i="78"/>
  <c r="C1255" i="78"/>
  <c r="C1256" i="78"/>
  <c r="C1257" i="78"/>
  <c r="C1258" i="78"/>
  <c r="C1259" i="78"/>
  <c r="C1260" i="78"/>
  <c r="C1261" i="78"/>
  <c r="C1262" i="78"/>
  <c r="C1263" i="78"/>
  <c r="C1264" i="78"/>
  <c r="C1265" i="78"/>
  <c r="C1266" i="78"/>
  <c r="C1267" i="78"/>
  <c r="C1268" i="78"/>
  <c r="C1269" i="78"/>
  <c r="C1270" i="78"/>
  <c r="C1271" i="78"/>
  <c r="C1272" i="78"/>
  <c r="C1273" i="78"/>
  <c r="C1274" i="78"/>
  <c r="C1275" i="78"/>
  <c r="C1276" i="78"/>
  <c r="C1277" i="78"/>
  <c r="C1278" i="78"/>
  <c r="C1279" i="78"/>
  <c r="C1280" i="78"/>
  <c r="C1281" i="78"/>
  <c r="C1282" i="78"/>
  <c r="C1283" i="78"/>
  <c r="C1284" i="78"/>
  <c r="C1285" i="78"/>
  <c r="C1286" i="78"/>
  <c r="C1287" i="78"/>
  <c r="C1288" i="78"/>
  <c r="C1289" i="78"/>
  <c r="C1290" i="78"/>
  <c r="C1291" i="78"/>
  <c r="C1292" i="78"/>
  <c r="C1293" i="78"/>
  <c r="C1294" i="78"/>
  <c r="C1295" i="78"/>
  <c r="C1296" i="78"/>
  <c r="C1297" i="78"/>
  <c r="C1298" i="78"/>
  <c r="C1299" i="78"/>
  <c r="C1300" i="78"/>
  <c r="C1301" i="78"/>
  <c r="C1302" i="78"/>
  <c r="C1303" i="78"/>
  <c r="C1304" i="78"/>
  <c r="C1305" i="78"/>
  <c r="C1306" i="78"/>
  <c r="C1307" i="78"/>
  <c r="C1308" i="78"/>
  <c r="C1309" i="78"/>
  <c r="C1310" i="78"/>
  <c r="C1311" i="78"/>
  <c r="C1312" i="78"/>
  <c r="C1313" i="78"/>
  <c r="C1314" i="78"/>
  <c r="C1315" i="78"/>
  <c r="C1316" i="78"/>
  <c r="C1317" i="78"/>
  <c r="C1318" i="78"/>
  <c r="C1319" i="78"/>
  <c r="C1320" i="78"/>
  <c r="C1321" i="78"/>
  <c r="C1322" i="78"/>
  <c r="C1323" i="78"/>
  <c r="C1324" i="78"/>
  <c r="C1325" i="78"/>
  <c r="C1326" i="78"/>
  <c r="C1327" i="78"/>
  <c r="C1328" i="78"/>
  <c r="C1329" i="78"/>
  <c r="C1330" i="78"/>
  <c r="C1331" i="78"/>
  <c r="C1332" i="78"/>
  <c r="C1333" i="78"/>
  <c r="C1334" i="78"/>
  <c r="C1335" i="78"/>
  <c r="C1336" i="78"/>
  <c r="C1337" i="78"/>
  <c r="C1338" i="78"/>
  <c r="C1339" i="78"/>
  <c r="C1340" i="78"/>
  <c r="C1341" i="78"/>
  <c r="C1342" i="78"/>
  <c r="C1343" i="78"/>
  <c r="C1344" i="78"/>
  <c r="C1345" i="78"/>
  <c r="C1346" i="78"/>
  <c r="C1347" i="78"/>
  <c r="C1348" i="78"/>
  <c r="C1349" i="78"/>
  <c r="C1350" i="78"/>
  <c r="C1351" i="78"/>
  <c r="C1352" i="78"/>
  <c r="C1353" i="78"/>
  <c r="C1354" i="78"/>
  <c r="C1355" i="78"/>
  <c r="C1356" i="78"/>
  <c r="C1357" i="78"/>
  <c r="C1358" i="78"/>
  <c r="C1359" i="78"/>
  <c r="C1360" i="78"/>
  <c r="C1361" i="78"/>
  <c r="C1362" i="78"/>
  <c r="C1363" i="78"/>
  <c r="C1364" i="78"/>
  <c r="C1365" i="78"/>
  <c r="C1366" i="78"/>
  <c r="C1367" i="78"/>
  <c r="C1368" i="78"/>
  <c r="C1369" i="78"/>
  <c r="C1370" i="78"/>
  <c r="C1371" i="78"/>
  <c r="C1372" i="78"/>
  <c r="C1373" i="78"/>
  <c r="C1374" i="78"/>
  <c r="C1375" i="78"/>
  <c r="C1376" i="78"/>
  <c r="C1377" i="78"/>
  <c r="C1378" i="78"/>
  <c r="C1379" i="78"/>
  <c r="C1380" i="78"/>
  <c r="C1381" i="78"/>
  <c r="C1382" i="78"/>
  <c r="C1383" i="78"/>
  <c r="C1384" i="78"/>
  <c r="C1385" i="78"/>
  <c r="C1386" i="78"/>
  <c r="C1387" i="78"/>
  <c r="C1388" i="78"/>
  <c r="C1389" i="78"/>
  <c r="C1390" i="78"/>
  <c r="C1391" i="78"/>
  <c r="C1392" i="78"/>
  <c r="C1393" i="78"/>
  <c r="C1394" i="78"/>
  <c r="C1395" i="78"/>
  <c r="C1396" i="78"/>
  <c r="C1397" i="78"/>
  <c r="C1398" i="78"/>
  <c r="C1399" i="78"/>
  <c r="C1400" i="78"/>
  <c r="C1401" i="78"/>
  <c r="C1402" i="78"/>
  <c r="C1403" i="78"/>
  <c r="C1404" i="78"/>
  <c r="C1405" i="78"/>
  <c r="C1406" i="78"/>
  <c r="C1407" i="78"/>
  <c r="C1408" i="78"/>
  <c r="C1409" i="78"/>
  <c r="C1410" i="78"/>
  <c r="C1411" i="78"/>
  <c r="C1412" i="78"/>
  <c r="C1413" i="78"/>
  <c r="C1414" i="78"/>
  <c r="C1415" i="78"/>
  <c r="C1416" i="78"/>
  <c r="C1417" i="78"/>
  <c r="C1418" i="78"/>
  <c r="C1419" i="78"/>
  <c r="C1420" i="78"/>
  <c r="C1421" i="78"/>
  <c r="C1422" i="78"/>
  <c r="C1423" i="78"/>
  <c r="C1424" i="78"/>
  <c r="C1425" i="78"/>
  <c r="C1426" i="78"/>
  <c r="C1427" i="78"/>
  <c r="C1428" i="78"/>
  <c r="C1429" i="78"/>
  <c r="C1430" i="78"/>
  <c r="C1431" i="78"/>
  <c r="C1432" i="78"/>
  <c r="C1433" i="78"/>
  <c r="C1434" i="78"/>
  <c r="C1435" i="78"/>
  <c r="C1436" i="78"/>
  <c r="C1437" i="78"/>
  <c r="C1438" i="78"/>
  <c r="C1439" i="78"/>
  <c r="C1440" i="78"/>
  <c r="C1441" i="78"/>
  <c r="C1442" i="78"/>
  <c r="C1443" i="78"/>
  <c r="C1444" i="78"/>
  <c r="C1445" i="78"/>
  <c r="C1446" i="78"/>
  <c r="C1447" i="78"/>
  <c r="C1448" i="78"/>
  <c r="C1449" i="78"/>
  <c r="C1450" i="78"/>
  <c r="C1451" i="78"/>
  <c r="C1452" i="78"/>
  <c r="C1453" i="78"/>
  <c r="C1454" i="78"/>
  <c r="C1455" i="78"/>
  <c r="C1456" i="78"/>
  <c r="C1457" i="78"/>
  <c r="C1458" i="78"/>
  <c r="C1459" i="78"/>
  <c r="C1460" i="78"/>
  <c r="C1461" i="78"/>
  <c r="C1462" i="78"/>
  <c r="C1463" i="78"/>
  <c r="C1464" i="78"/>
  <c r="C1465" i="78"/>
  <c r="C1466" i="78"/>
  <c r="C1467" i="78"/>
  <c r="C1468" i="78"/>
  <c r="C1469" i="78"/>
  <c r="C1470" i="78"/>
  <c r="C1471" i="78"/>
  <c r="C1472" i="78"/>
  <c r="C1473" i="78"/>
  <c r="C1474" i="78"/>
  <c r="C1475" i="78"/>
  <c r="C1476" i="78"/>
  <c r="C1477" i="78"/>
  <c r="C1478" i="78"/>
  <c r="C1479" i="78"/>
  <c r="C1480" i="78"/>
  <c r="C1481" i="78"/>
  <c r="C1482" i="78"/>
  <c r="C1483" i="78"/>
  <c r="C1484" i="78"/>
  <c r="C1485" i="78"/>
  <c r="C1486" i="78"/>
  <c r="C1487" i="78"/>
  <c r="C1488" i="78"/>
  <c r="C1489" i="78"/>
  <c r="C1490" i="78"/>
  <c r="C1491" i="78"/>
  <c r="C1492" i="78"/>
  <c r="C1493" i="78"/>
  <c r="C1494" i="78"/>
  <c r="C1495" i="78"/>
  <c r="C1496" i="78"/>
  <c r="C1497" i="78"/>
  <c r="C1498" i="78"/>
  <c r="C1499" i="78"/>
  <c r="C1500" i="78"/>
  <c r="C1501" i="78"/>
  <c r="C1502" i="78"/>
  <c r="C1503" i="78"/>
  <c r="C1504" i="78"/>
  <c r="C1505" i="78"/>
  <c r="C1506" i="78"/>
  <c r="C1507" i="78"/>
  <c r="C1508" i="78"/>
  <c r="C1509" i="78"/>
  <c r="C1510" i="78"/>
  <c r="C1511" i="78"/>
  <c r="C1512" i="78"/>
  <c r="C1513" i="78"/>
  <c r="C1514" i="78"/>
  <c r="C1515" i="78"/>
  <c r="C1516" i="78"/>
  <c r="C1517" i="78"/>
  <c r="C1518" i="78"/>
  <c r="C1519" i="78"/>
  <c r="C1520" i="78"/>
  <c r="C1521" i="78"/>
  <c r="C1522" i="78"/>
  <c r="C1523" i="78"/>
  <c r="C1524" i="78"/>
  <c r="C1525" i="78"/>
  <c r="C1526" i="78"/>
  <c r="C1527" i="78"/>
  <c r="C1528" i="78"/>
  <c r="C1529" i="78"/>
  <c r="C1530" i="78"/>
  <c r="C1531" i="78"/>
  <c r="C1532" i="78"/>
  <c r="C1533" i="78"/>
  <c r="C1534" i="78"/>
  <c r="C1535" i="78"/>
  <c r="C1536" i="78"/>
  <c r="C1537" i="78"/>
  <c r="C1538" i="78"/>
  <c r="C1539" i="78"/>
  <c r="C1540" i="78"/>
  <c r="C1541" i="78"/>
  <c r="C1542" i="78"/>
  <c r="C1543" i="78"/>
  <c r="C1544" i="78"/>
  <c r="C1545" i="78"/>
  <c r="C1546" i="78"/>
  <c r="C1547" i="78"/>
  <c r="C1548" i="78"/>
  <c r="C1549" i="78"/>
  <c r="C1550" i="78"/>
  <c r="C1551" i="78"/>
  <c r="C1552" i="78"/>
  <c r="C1553" i="78"/>
  <c r="C1554" i="78"/>
  <c r="C1555" i="78"/>
  <c r="C1556" i="78"/>
  <c r="C1557" i="78"/>
  <c r="C1558" i="78"/>
  <c r="C1559" i="78"/>
  <c r="C1560" i="78"/>
  <c r="C1561" i="78"/>
  <c r="C1562" i="78"/>
  <c r="C1563" i="78"/>
  <c r="C1564" i="78"/>
  <c r="C1565" i="78"/>
  <c r="C1566" i="78"/>
  <c r="C1567" i="78"/>
  <c r="C1568" i="78"/>
  <c r="C1569" i="78"/>
  <c r="C1570" i="78"/>
  <c r="C1571" i="78"/>
  <c r="C1572" i="78"/>
  <c r="C1573" i="78"/>
  <c r="C1574" i="78"/>
  <c r="C1575" i="78"/>
  <c r="C1576" i="78"/>
  <c r="C1577" i="78"/>
  <c r="C1578" i="78"/>
  <c r="C1579" i="78"/>
  <c r="C1580" i="78"/>
  <c r="C1581" i="78"/>
  <c r="C1582" i="78"/>
  <c r="C1583" i="78"/>
  <c r="C1584" i="78"/>
  <c r="C1585" i="78"/>
  <c r="C1586" i="78"/>
  <c r="C1587" i="78"/>
  <c r="C1588" i="78"/>
  <c r="C1589" i="78"/>
  <c r="C1590" i="78"/>
  <c r="C1591" i="78"/>
  <c r="C1592" i="78"/>
  <c r="C1593" i="78"/>
  <c r="C1594" i="78"/>
  <c r="C1595" i="78"/>
  <c r="C1596" i="78"/>
  <c r="C1597" i="78"/>
  <c r="C1598" i="78"/>
  <c r="C1599" i="78"/>
  <c r="C1600" i="78"/>
  <c r="C1601" i="78"/>
  <c r="C1602" i="78"/>
  <c r="C1603" i="78"/>
  <c r="C1604" i="78"/>
  <c r="C1605" i="78"/>
  <c r="C1606" i="78"/>
  <c r="C1607" i="78"/>
  <c r="C1608" i="78"/>
  <c r="C1609" i="78"/>
  <c r="C1610" i="78"/>
  <c r="C1611" i="78"/>
  <c r="C1612" i="78"/>
  <c r="C1613" i="78"/>
  <c r="C1614" i="78"/>
  <c r="C1615" i="78"/>
  <c r="C1616" i="78"/>
  <c r="C1617" i="78"/>
  <c r="C1618" i="78"/>
  <c r="C1619" i="78"/>
  <c r="C1620" i="78"/>
  <c r="C1621" i="78"/>
  <c r="C1622" i="78"/>
  <c r="C1623" i="78"/>
  <c r="C1624" i="78"/>
  <c r="C1625" i="78"/>
  <c r="C1626" i="78"/>
  <c r="C1627" i="78"/>
  <c r="C1628" i="78"/>
  <c r="C1629" i="78"/>
  <c r="C1630" i="78"/>
  <c r="C1631" i="78"/>
  <c r="C1632" i="78"/>
  <c r="C1633" i="78"/>
  <c r="C1634" i="78"/>
  <c r="C1635" i="78"/>
  <c r="C1636" i="78"/>
  <c r="C1637" i="78"/>
  <c r="C1638" i="78"/>
  <c r="C1639" i="78"/>
  <c r="C1640" i="78"/>
  <c r="C1641" i="78"/>
  <c r="C1642" i="78"/>
  <c r="C1643" i="78"/>
  <c r="C1644" i="78"/>
  <c r="C1645" i="78"/>
  <c r="C1646" i="78"/>
  <c r="C1647" i="78"/>
  <c r="C1648" i="78"/>
  <c r="C1649" i="78"/>
  <c r="C1650" i="78"/>
  <c r="C1651" i="78"/>
  <c r="C1652" i="78"/>
  <c r="C1653" i="78"/>
  <c r="C1654" i="78"/>
  <c r="C1655" i="78"/>
  <c r="C1656" i="78"/>
  <c r="C1657" i="78"/>
  <c r="C1658" i="78"/>
  <c r="C1659" i="78"/>
  <c r="C1660" i="78"/>
  <c r="C1661" i="78"/>
  <c r="C1662" i="78"/>
  <c r="C1663" i="78"/>
  <c r="C1664" i="78"/>
  <c r="C1665" i="78"/>
  <c r="C1666" i="78"/>
  <c r="C1667" i="78"/>
  <c r="C1668" i="78"/>
  <c r="C1669" i="78"/>
  <c r="C1670" i="78"/>
  <c r="C1671" i="78"/>
  <c r="C1672" i="78"/>
  <c r="C1673" i="78"/>
  <c r="C1674" i="78"/>
  <c r="C1675" i="78"/>
  <c r="C1676" i="78"/>
  <c r="C1677" i="78"/>
  <c r="C1678" i="78"/>
  <c r="C1679" i="78"/>
  <c r="C1680" i="78"/>
  <c r="C1681" i="78"/>
  <c r="C1682" i="78"/>
  <c r="C1683" i="78"/>
  <c r="C1684" i="78"/>
  <c r="C1685" i="78"/>
  <c r="C1686" i="78"/>
  <c r="C1687" i="78"/>
  <c r="C1688" i="78"/>
  <c r="C1689" i="78"/>
  <c r="C1690" i="78"/>
  <c r="C1691" i="78"/>
  <c r="C1692" i="78"/>
  <c r="C1693" i="78"/>
  <c r="C1694" i="78"/>
  <c r="C1695" i="78"/>
  <c r="C1696" i="78"/>
  <c r="C1697" i="78"/>
  <c r="C1698" i="78"/>
  <c r="C1699" i="78"/>
  <c r="C1700" i="78"/>
  <c r="C1701" i="78"/>
  <c r="C1702" i="78"/>
  <c r="C1703" i="78"/>
  <c r="C1704" i="78"/>
  <c r="C1705" i="78"/>
  <c r="C1706" i="78"/>
  <c r="C1707" i="78"/>
  <c r="C1708" i="78"/>
  <c r="C1709" i="78"/>
  <c r="C1710" i="78"/>
  <c r="C1711" i="78"/>
  <c r="C1712" i="78"/>
  <c r="C1713" i="78"/>
  <c r="C1714" i="78"/>
  <c r="C1715" i="78"/>
  <c r="C1716" i="78"/>
  <c r="C1717" i="78"/>
  <c r="C1718" i="78"/>
  <c r="C1719" i="78"/>
  <c r="C1720" i="78"/>
  <c r="C1721" i="78"/>
  <c r="C1722" i="78"/>
  <c r="C1723" i="78"/>
  <c r="C1724" i="78"/>
  <c r="C1725" i="78"/>
  <c r="C1726" i="78"/>
  <c r="C1727" i="78"/>
  <c r="C1728" i="78"/>
  <c r="C1729" i="78"/>
  <c r="C1730" i="78"/>
  <c r="C1731" i="78"/>
  <c r="C1732" i="78"/>
  <c r="C1733" i="78"/>
  <c r="C1734" i="78"/>
  <c r="C1735" i="78"/>
  <c r="C1736" i="78"/>
  <c r="C1737" i="78"/>
  <c r="C1738" i="78"/>
  <c r="C1739" i="78"/>
  <c r="C1740" i="78"/>
  <c r="C1741" i="78"/>
  <c r="C1742" i="78"/>
  <c r="C1743" i="78"/>
  <c r="C1744" i="78"/>
  <c r="C1745" i="78"/>
  <c r="C1746" i="78"/>
  <c r="C1747" i="78"/>
  <c r="C1748" i="78"/>
  <c r="C1749" i="78"/>
  <c r="C1750" i="78"/>
  <c r="C1751" i="78"/>
  <c r="C1752" i="78"/>
  <c r="C1753" i="78"/>
  <c r="C1754" i="78"/>
  <c r="C1755" i="78"/>
  <c r="C1756" i="78"/>
  <c r="C1757" i="78"/>
  <c r="C1758" i="78"/>
  <c r="C1759" i="78"/>
  <c r="C1760" i="78"/>
  <c r="C1761" i="78"/>
  <c r="C1762" i="78"/>
  <c r="C1763" i="78"/>
  <c r="C1764" i="78"/>
  <c r="C1765" i="78"/>
  <c r="C1766" i="78"/>
  <c r="C1767" i="78"/>
  <c r="C1768" i="78"/>
  <c r="C1769" i="78"/>
  <c r="C1770" i="78"/>
  <c r="C1771" i="78"/>
  <c r="C1772" i="78"/>
  <c r="C1773" i="78"/>
  <c r="C1774" i="78"/>
  <c r="C1775" i="78"/>
  <c r="C1776" i="78"/>
  <c r="C1777" i="78"/>
  <c r="C1778" i="78"/>
  <c r="C1779" i="78"/>
  <c r="C1780" i="78"/>
  <c r="C1781" i="78"/>
  <c r="C1782" i="78"/>
  <c r="C1783" i="78"/>
  <c r="C1784" i="78"/>
  <c r="C1785" i="78"/>
  <c r="C1786" i="78"/>
  <c r="C1787" i="78"/>
  <c r="C1788" i="78"/>
  <c r="C1789" i="78"/>
  <c r="C1790" i="78"/>
  <c r="C1791" i="78"/>
  <c r="C1792" i="78"/>
  <c r="C1793" i="78"/>
  <c r="C1794" i="78"/>
  <c r="C1795" i="78"/>
  <c r="C1796" i="78"/>
  <c r="C1797" i="78"/>
  <c r="C1798" i="78"/>
  <c r="C1799" i="78"/>
  <c r="C1800" i="78"/>
  <c r="C1801" i="78"/>
  <c r="C1802" i="78"/>
  <c r="C1803" i="78"/>
  <c r="C1804" i="78"/>
  <c r="C1805" i="78"/>
  <c r="C1806" i="78"/>
  <c r="C1807" i="78"/>
  <c r="C1808" i="78"/>
  <c r="C1809" i="78"/>
  <c r="C1810" i="78"/>
  <c r="C1811" i="78"/>
  <c r="C1812" i="78"/>
  <c r="C1813" i="78"/>
  <c r="C1814" i="78"/>
  <c r="C1815" i="78"/>
  <c r="C1816" i="78"/>
  <c r="C1817" i="78"/>
  <c r="C1818" i="78"/>
  <c r="C1819" i="78"/>
  <c r="C1820" i="78"/>
  <c r="C1821" i="78"/>
  <c r="C1822" i="78"/>
  <c r="C1823" i="78"/>
  <c r="C1824" i="78"/>
  <c r="C1825" i="78"/>
  <c r="C1826" i="78"/>
  <c r="C1827" i="78"/>
  <c r="C1828" i="78"/>
  <c r="C1829" i="78"/>
  <c r="C1830" i="78"/>
  <c r="C1831" i="78"/>
  <c r="C1832" i="78"/>
  <c r="C1833" i="78"/>
  <c r="C1834" i="78"/>
  <c r="C1835" i="78"/>
  <c r="C1836" i="78"/>
  <c r="C1837" i="78"/>
  <c r="C1838" i="78"/>
  <c r="C1839" i="78"/>
  <c r="C1840" i="78"/>
  <c r="C1841" i="78"/>
  <c r="C1842" i="78"/>
  <c r="C1843" i="78"/>
  <c r="C1844" i="78"/>
  <c r="C1845" i="78"/>
  <c r="C1846" i="78"/>
  <c r="C1847" i="78"/>
  <c r="C1848" i="78"/>
  <c r="C1849" i="78"/>
  <c r="C1850" i="78"/>
  <c r="C1851" i="78"/>
  <c r="C1852" i="78"/>
  <c r="C1853" i="78"/>
  <c r="C1854" i="78"/>
  <c r="C1855" i="78"/>
  <c r="C1856" i="78"/>
  <c r="C1857" i="78"/>
  <c r="C1858" i="78"/>
  <c r="C1859" i="78"/>
  <c r="C1860" i="78"/>
  <c r="C1861" i="78"/>
  <c r="C1862" i="78"/>
  <c r="C1863" i="78"/>
  <c r="C1864" i="78"/>
  <c r="C1865" i="78"/>
  <c r="C1866" i="78"/>
  <c r="C1867" i="78"/>
  <c r="C1868" i="78"/>
  <c r="C1869" i="78"/>
  <c r="C1870" i="78"/>
  <c r="C1871" i="78"/>
  <c r="C1872" i="78"/>
  <c r="C1873" i="78"/>
  <c r="C1874" i="78"/>
  <c r="C1875" i="78"/>
  <c r="C1876" i="78"/>
  <c r="C1877" i="78"/>
  <c r="C1878" i="78"/>
  <c r="C1879" i="78"/>
  <c r="C1880" i="78"/>
  <c r="C1881" i="78"/>
  <c r="C1882" i="78"/>
  <c r="C1883" i="78"/>
  <c r="C1884" i="78"/>
  <c r="C1885" i="78"/>
  <c r="C1886" i="78"/>
  <c r="C1887" i="78"/>
  <c r="C1888" i="78"/>
  <c r="C1889" i="78"/>
  <c r="C1890" i="78"/>
  <c r="C1891" i="78"/>
  <c r="C1892" i="78"/>
  <c r="C1893" i="78"/>
  <c r="C1894" i="78"/>
  <c r="C1895" i="78"/>
  <c r="C1896" i="78"/>
  <c r="C1897" i="78"/>
  <c r="C1898" i="78"/>
  <c r="C1899" i="78"/>
  <c r="C1900" i="78"/>
  <c r="C1901" i="78"/>
  <c r="C1902" i="78"/>
  <c r="C1903" i="78"/>
  <c r="C1904" i="78"/>
  <c r="C1905" i="78"/>
  <c r="C1906" i="78"/>
  <c r="C1907" i="78"/>
  <c r="C1908" i="78"/>
  <c r="C1909" i="78"/>
  <c r="C1910" i="78"/>
  <c r="C1911" i="78"/>
  <c r="C1912" i="78"/>
  <c r="C1913" i="78"/>
  <c r="C1914" i="78"/>
  <c r="C1915" i="78"/>
  <c r="C1916" i="78"/>
  <c r="C1917" i="78"/>
  <c r="C1918" i="78"/>
  <c r="C1919" i="78"/>
  <c r="C1920" i="78"/>
  <c r="C1921" i="78"/>
  <c r="C1922" i="78"/>
  <c r="C1923" i="78"/>
  <c r="C1924" i="78"/>
  <c r="C1925" i="78"/>
  <c r="C1926" i="78"/>
  <c r="C1927" i="78"/>
  <c r="C1928" i="78"/>
  <c r="C1929" i="78"/>
  <c r="C1930" i="78"/>
  <c r="C1931" i="78"/>
  <c r="C1932" i="78"/>
  <c r="C1933" i="78"/>
  <c r="C1934" i="78"/>
  <c r="C1935" i="78"/>
  <c r="C1936" i="78"/>
  <c r="C1937" i="78"/>
  <c r="C1938" i="78"/>
  <c r="C1939" i="78"/>
  <c r="C1940" i="78"/>
  <c r="C1941" i="78"/>
  <c r="C1942" i="78"/>
  <c r="C1943" i="78"/>
  <c r="C1944" i="78"/>
  <c r="C1945" i="78"/>
  <c r="C1946" i="78"/>
  <c r="C1947" i="78"/>
  <c r="C1948" i="78"/>
  <c r="C1949" i="78"/>
  <c r="C1950" i="78"/>
  <c r="C1951" i="78"/>
  <c r="C1952" i="78"/>
  <c r="C1953" i="78"/>
  <c r="C1954" i="78"/>
  <c r="C1955" i="78"/>
  <c r="C1956" i="78"/>
  <c r="C1957" i="78"/>
  <c r="C1958" i="78"/>
  <c r="C1959" i="78"/>
  <c r="C1960" i="78"/>
  <c r="C1961" i="78"/>
  <c r="C1962" i="78"/>
  <c r="C1963" i="78"/>
  <c r="C1964" i="78"/>
  <c r="C1965" i="78"/>
  <c r="C1966" i="78"/>
  <c r="C1967" i="78"/>
  <c r="C1968" i="78"/>
  <c r="C1969" i="78"/>
  <c r="C1970" i="78"/>
  <c r="C1971" i="78"/>
  <c r="C1972" i="78"/>
  <c r="C1973" i="78"/>
  <c r="C1974" i="78"/>
  <c r="C1975" i="78"/>
  <c r="C1976" i="78"/>
  <c r="C1977" i="78"/>
  <c r="C1978" i="78"/>
  <c r="C1979" i="78"/>
  <c r="C1980" i="78"/>
  <c r="C1981" i="78"/>
  <c r="C1982" i="78"/>
  <c r="C1983" i="78"/>
  <c r="C1984" i="78"/>
  <c r="C1985" i="78"/>
  <c r="C1986" i="78"/>
  <c r="C1987" i="78"/>
  <c r="C1988" i="78"/>
  <c r="C1989" i="78"/>
  <c r="C1990" i="78"/>
  <c r="C1991" i="78"/>
  <c r="C1992" i="78"/>
  <c r="C1993" i="78"/>
  <c r="C1994" i="78"/>
  <c r="C1995" i="78"/>
  <c r="C1996" i="78"/>
  <c r="C1997" i="78"/>
  <c r="C1998" i="78"/>
  <c r="C1999" i="78"/>
  <c r="C2000" i="78"/>
  <c r="C2001" i="78"/>
  <c r="C2002" i="78"/>
  <c r="C2003" i="78"/>
  <c r="C2004" i="78"/>
  <c r="C2005" i="78"/>
  <c r="C2006" i="78"/>
  <c r="C2007" i="78"/>
  <c r="C2008" i="78"/>
  <c r="C2009" i="78"/>
  <c r="C2010" i="78"/>
  <c r="C2011" i="78"/>
  <c r="C2012" i="78"/>
  <c r="C2013" i="78"/>
  <c r="C2014" i="78"/>
  <c r="C2015" i="78"/>
  <c r="C2016" i="78"/>
  <c r="C2017" i="78"/>
  <c r="C2018" i="78"/>
  <c r="C2019" i="78"/>
  <c r="C2020" i="78"/>
  <c r="C2021" i="78"/>
  <c r="C2022" i="78"/>
  <c r="C2023" i="78"/>
  <c r="C2024" i="78"/>
  <c r="C2025" i="78"/>
  <c r="C2026" i="78"/>
  <c r="C2027" i="78"/>
  <c r="C2028" i="78"/>
  <c r="C2029" i="78"/>
  <c r="C2030" i="78"/>
  <c r="C2031" i="78"/>
  <c r="C2032" i="78"/>
  <c r="C2033" i="78"/>
  <c r="C2034" i="78"/>
  <c r="C2035" i="78"/>
  <c r="C2036" i="78"/>
  <c r="C2037" i="78"/>
  <c r="C2038" i="78"/>
  <c r="C2039" i="78"/>
  <c r="C2040" i="78"/>
  <c r="C2041" i="78"/>
  <c r="C2042" i="78"/>
  <c r="C2043" i="78"/>
  <c r="C2044" i="78"/>
  <c r="C2045" i="78"/>
  <c r="C2046" i="78"/>
  <c r="C2047" i="78"/>
  <c r="C2048" i="78"/>
  <c r="C2049" i="78"/>
  <c r="C2050" i="78"/>
  <c r="C2051" i="78"/>
  <c r="C2052" i="78"/>
  <c r="C2053" i="78"/>
  <c r="C2054" i="78"/>
  <c r="C2055" i="78"/>
  <c r="C2056" i="78"/>
  <c r="C2057" i="78"/>
  <c r="C2058" i="78"/>
  <c r="C2059" i="78"/>
  <c r="C2060" i="78"/>
  <c r="C2061" i="78"/>
  <c r="C2062" i="78"/>
  <c r="C2063" i="78"/>
  <c r="C2064" i="78"/>
  <c r="C2065" i="78"/>
  <c r="C2066" i="78"/>
  <c r="C2067" i="78"/>
  <c r="C2068" i="78"/>
  <c r="C2069" i="78"/>
  <c r="C2070" i="78"/>
  <c r="C2071" i="78"/>
  <c r="C2072" i="78"/>
  <c r="C2073" i="78"/>
  <c r="C2074" i="78"/>
  <c r="C2075" i="78"/>
  <c r="C2076" i="78"/>
  <c r="C2077" i="78"/>
  <c r="C2078" i="78"/>
  <c r="C2079" i="78"/>
  <c r="C2080" i="78"/>
  <c r="C2081" i="78"/>
  <c r="C2082" i="78"/>
  <c r="C2083" i="78"/>
  <c r="C2084" i="78"/>
  <c r="C2085" i="78"/>
  <c r="C2086" i="78"/>
  <c r="C2087" i="78"/>
  <c r="C2088" i="78"/>
  <c r="C2089" i="78"/>
  <c r="C2090" i="78"/>
  <c r="C2091" i="78"/>
  <c r="C2092" i="78"/>
  <c r="C2093" i="78"/>
  <c r="C2094" i="78"/>
  <c r="C2095" i="78"/>
  <c r="C2096" i="78"/>
  <c r="C2097" i="78"/>
  <c r="C2098" i="78"/>
  <c r="C2099" i="78"/>
  <c r="C2100" i="78"/>
  <c r="C2101" i="78"/>
  <c r="C2102" i="78"/>
  <c r="C2103" i="78"/>
  <c r="C2104" i="78"/>
  <c r="C2105" i="78"/>
  <c r="C2106" i="78"/>
  <c r="C2107" i="78"/>
  <c r="C2108" i="78"/>
  <c r="C2109" i="78"/>
  <c r="C2110" i="78"/>
  <c r="C2111" i="78"/>
  <c r="C2112" i="78"/>
  <c r="C2113" i="78"/>
  <c r="C2114" i="78"/>
  <c r="C2115" i="78"/>
  <c r="C2116" i="78"/>
  <c r="C2117" i="78"/>
  <c r="C2118" i="78"/>
  <c r="C2119" i="78"/>
  <c r="C2120" i="78"/>
  <c r="C2121" i="78"/>
  <c r="C2122" i="78"/>
  <c r="C2123" i="78"/>
  <c r="C2124" i="78"/>
  <c r="C2125" i="78"/>
  <c r="C2126" i="78"/>
  <c r="C2127" i="78"/>
  <c r="C2128" i="78"/>
  <c r="C2129" i="78"/>
  <c r="C2130" i="78"/>
  <c r="C2131" i="78"/>
  <c r="C2132" i="78"/>
  <c r="C2133" i="78"/>
  <c r="C2134" i="78"/>
  <c r="C2135" i="78"/>
  <c r="C2136" i="78"/>
  <c r="C2137" i="78"/>
  <c r="C2138" i="78"/>
  <c r="C2139" i="78"/>
  <c r="C2140" i="78"/>
  <c r="C2141" i="78"/>
  <c r="C2142" i="78"/>
  <c r="C2143" i="78"/>
  <c r="C2144" i="78"/>
  <c r="C2145" i="78"/>
  <c r="C2146" i="78"/>
  <c r="C2147" i="78"/>
  <c r="C2148" i="78"/>
  <c r="C2149" i="78"/>
  <c r="C2150" i="78"/>
  <c r="C2151" i="78"/>
  <c r="C2152" i="78"/>
  <c r="C2153" i="78"/>
  <c r="C2154" i="78"/>
  <c r="C2155" i="78"/>
  <c r="C2156" i="78"/>
  <c r="C2157" i="78"/>
  <c r="C2158" i="78"/>
  <c r="C2159" i="78"/>
  <c r="C2160" i="78"/>
  <c r="C2161" i="78"/>
  <c r="C2162" i="78"/>
  <c r="C2163" i="78"/>
  <c r="C2164" i="78"/>
  <c r="C2165" i="78"/>
  <c r="C2166" i="78"/>
  <c r="C2167" i="78"/>
  <c r="C2168" i="78"/>
  <c r="C2169" i="78"/>
  <c r="C2170" i="78"/>
  <c r="C2171" i="78"/>
  <c r="C2172" i="78"/>
  <c r="C2173" i="78"/>
  <c r="C2174" i="78"/>
  <c r="C2175" i="78"/>
  <c r="C2176" i="78"/>
  <c r="C2177" i="78"/>
  <c r="C2178" i="78"/>
  <c r="C2179" i="78"/>
  <c r="C2180" i="78"/>
  <c r="C2181" i="78"/>
  <c r="C2182" i="78"/>
  <c r="C2183" i="78"/>
  <c r="C2184" i="78"/>
  <c r="C2185" i="78"/>
  <c r="C2186" i="78"/>
  <c r="C2187" i="78"/>
  <c r="C2188" i="78"/>
  <c r="C2189" i="78"/>
  <c r="C2190" i="78"/>
  <c r="C2191" i="78"/>
  <c r="C2192" i="78"/>
  <c r="C2193" i="78"/>
  <c r="C2194" i="78"/>
  <c r="C2195" i="78"/>
  <c r="C2196" i="78"/>
  <c r="C2197" i="78"/>
  <c r="C2198" i="78"/>
  <c r="C2199" i="78"/>
  <c r="C2200" i="78"/>
  <c r="C2201" i="78"/>
  <c r="C2202" i="78"/>
  <c r="C2203" i="78"/>
  <c r="C2204" i="78"/>
  <c r="C2205" i="78"/>
  <c r="C2206" i="78"/>
  <c r="C2207" i="78"/>
  <c r="C2208" i="78"/>
  <c r="C2209" i="78"/>
  <c r="C2210" i="78"/>
  <c r="C2211" i="78"/>
  <c r="C2212" i="78"/>
  <c r="C2213" i="78"/>
  <c r="C2214" i="78"/>
  <c r="C2215" i="78"/>
  <c r="C2216" i="78"/>
  <c r="C2217" i="78"/>
  <c r="C2218" i="78"/>
  <c r="C2219" i="78"/>
  <c r="C2220" i="78"/>
  <c r="C2221" i="78"/>
  <c r="C2222" i="78"/>
  <c r="C2223" i="78"/>
  <c r="C2224" i="78"/>
  <c r="C2225" i="78"/>
  <c r="C2226" i="78"/>
  <c r="C2227" i="78"/>
  <c r="C2228" i="78"/>
  <c r="C2229" i="78"/>
  <c r="C2230" i="78"/>
  <c r="C2231" i="78"/>
  <c r="C2232" i="78"/>
  <c r="C2233" i="78"/>
  <c r="C2234" i="78"/>
  <c r="C2235" i="78"/>
  <c r="C2236" i="78"/>
  <c r="C2237" i="78"/>
  <c r="C2238" i="78"/>
  <c r="C2239" i="78"/>
  <c r="C2240" i="78"/>
  <c r="C2241" i="78"/>
  <c r="C2242" i="78"/>
  <c r="C2243" i="78"/>
  <c r="C2244" i="78"/>
  <c r="C2245" i="78"/>
  <c r="C2246" i="78"/>
  <c r="C2247" i="78"/>
  <c r="C2248" i="78"/>
  <c r="C2249" i="78"/>
  <c r="C2250" i="78"/>
  <c r="C2251" i="78"/>
  <c r="C2252" i="78"/>
  <c r="C2253" i="78"/>
  <c r="C2254" i="78"/>
  <c r="C2255" i="78"/>
  <c r="C2256" i="78"/>
  <c r="C2257" i="78"/>
  <c r="C2258" i="78"/>
  <c r="C2259" i="78"/>
  <c r="C2260" i="78"/>
  <c r="C2261" i="78"/>
  <c r="C2262" i="78"/>
  <c r="C2263" i="78"/>
  <c r="C2264" i="78"/>
  <c r="C2265" i="78"/>
  <c r="C2266" i="78"/>
  <c r="C2267" i="78"/>
  <c r="C2268" i="78"/>
  <c r="C2269" i="78"/>
  <c r="C2270" i="78"/>
  <c r="C2271" i="78"/>
  <c r="C2272" i="78"/>
  <c r="C2273" i="78"/>
  <c r="C2274" i="78"/>
  <c r="C2275" i="78"/>
  <c r="C2276" i="78"/>
  <c r="C2277" i="78"/>
  <c r="C2278" i="78"/>
  <c r="C2279" i="78"/>
  <c r="C2280" i="78"/>
  <c r="C2281" i="78"/>
  <c r="C2282" i="78"/>
  <c r="C2283" i="78"/>
  <c r="C2284" i="78"/>
  <c r="C2285" i="78"/>
  <c r="C2286" i="78"/>
  <c r="C2287" i="78"/>
  <c r="C2288" i="78"/>
  <c r="C2289" i="78"/>
  <c r="C2290" i="78"/>
  <c r="C2291" i="78"/>
  <c r="C2292" i="78"/>
  <c r="C2293" i="78"/>
  <c r="C2294" i="78"/>
  <c r="C2295" i="78"/>
  <c r="C2296" i="78"/>
  <c r="C2297" i="78"/>
  <c r="C2298" i="78"/>
  <c r="C2299" i="78"/>
  <c r="C2300" i="78"/>
  <c r="C2301" i="78"/>
  <c r="C2302" i="78"/>
  <c r="C2303" i="78"/>
  <c r="C2304" i="78"/>
  <c r="C2305" i="78"/>
  <c r="C2306" i="78"/>
  <c r="C2307" i="78"/>
  <c r="C2308" i="78"/>
  <c r="C2309" i="78"/>
  <c r="C2310" i="78"/>
  <c r="C2311" i="78"/>
  <c r="C2312" i="78"/>
  <c r="C2313" i="78"/>
  <c r="C2314" i="78"/>
  <c r="C2315" i="78"/>
  <c r="C2316" i="78"/>
  <c r="C2317" i="78"/>
  <c r="C2318" i="78"/>
  <c r="C2319" i="78"/>
  <c r="C2320" i="78"/>
  <c r="C2321" i="78"/>
  <c r="C2322" i="78"/>
  <c r="C2323" i="78"/>
  <c r="C2324" i="78"/>
  <c r="C2325" i="78"/>
  <c r="C2326" i="78"/>
  <c r="C2327" i="78"/>
  <c r="C2328" i="78"/>
  <c r="C2329" i="78"/>
  <c r="C2330" i="78"/>
  <c r="C2331" i="78"/>
  <c r="C2332" i="78"/>
  <c r="C2333" i="78"/>
  <c r="C2334" i="78"/>
  <c r="C2335" i="78"/>
  <c r="C2336" i="78"/>
  <c r="C2337" i="78"/>
  <c r="C2338" i="78"/>
  <c r="C2339" i="78"/>
  <c r="C2340" i="78"/>
  <c r="C2341" i="78"/>
  <c r="C2342" i="78"/>
  <c r="C2343" i="78"/>
  <c r="C2344" i="78"/>
  <c r="C2345" i="78"/>
  <c r="C2346" i="78"/>
  <c r="C2347" i="78"/>
  <c r="C2348" i="78"/>
  <c r="C2349" i="78"/>
  <c r="C2350" i="78"/>
  <c r="C2351" i="78"/>
  <c r="C2352" i="78"/>
  <c r="C2353" i="78"/>
  <c r="C2354" i="78"/>
  <c r="C2355" i="78"/>
  <c r="C2356" i="78"/>
  <c r="C2357" i="78"/>
  <c r="C2358" i="78"/>
  <c r="C2359" i="78"/>
  <c r="C2360" i="78"/>
  <c r="C2361" i="78"/>
  <c r="C2362" i="78"/>
  <c r="C2363" i="78"/>
  <c r="C2364" i="78"/>
  <c r="C2365" i="78"/>
  <c r="C2366" i="78"/>
  <c r="C2367" i="78"/>
  <c r="C2368" i="78"/>
  <c r="C2369" i="78"/>
  <c r="C2370" i="78"/>
  <c r="C2371" i="78"/>
  <c r="C2372" i="78"/>
  <c r="C2373" i="78"/>
  <c r="C2374" i="78"/>
  <c r="C2375" i="78"/>
  <c r="C2376" i="78"/>
  <c r="C2377" i="78"/>
  <c r="C2378" i="78"/>
  <c r="C2379" i="78"/>
  <c r="C2380" i="78"/>
  <c r="C2381" i="78"/>
  <c r="C2382" i="78"/>
  <c r="C2383" i="78"/>
  <c r="C2384" i="78"/>
  <c r="C2385" i="78"/>
  <c r="C2386" i="78"/>
  <c r="C2387" i="78"/>
  <c r="C2388" i="78"/>
  <c r="C2389" i="78"/>
  <c r="C2390" i="78"/>
  <c r="C2391" i="78"/>
  <c r="C2392" i="78"/>
  <c r="C2393" i="78"/>
  <c r="C2394" i="78"/>
  <c r="C2395" i="78"/>
  <c r="C2396" i="78"/>
  <c r="C2397" i="78"/>
  <c r="C2398" i="78"/>
  <c r="C2399" i="78"/>
  <c r="C2400" i="78"/>
  <c r="C2401" i="78"/>
  <c r="C2402" i="78"/>
  <c r="C2403" i="78"/>
  <c r="C2404" i="78"/>
  <c r="C2405" i="78"/>
  <c r="C2406" i="78"/>
  <c r="C2407" i="78"/>
  <c r="C2408" i="78"/>
  <c r="C2409" i="78"/>
  <c r="C2410" i="78"/>
  <c r="C2411" i="78"/>
  <c r="C2412" i="78"/>
  <c r="C2413" i="78"/>
  <c r="C2414" i="78"/>
  <c r="C2415" i="78"/>
  <c r="C2416" i="78"/>
  <c r="C2417" i="78"/>
  <c r="C2418" i="78"/>
  <c r="C2419" i="78"/>
  <c r="C2420" i="78"/>
  <c r="C2421" i="78"/>
  <c r="C2422" i="78"/>
  <c r="C2423" i="78"/>
  <c r="C2424" i="78"/>
  <c r="C2425" i="78"/>
  <c r="C2426" i="78"/>
  <c r="C2427" i="78"/>
  <c r="C2428" i="78"/>
  <c r="C2429" i="78"/>
  <c r="C2430" i="78"/>
  <c r="C2431" i="78"/>
  <c r="C2432" i="78"/>
  <c r="C2433" i="78"/>
  <c r="C2434" i="78"/>
  <c r="C2435" i="78"/>
  <c r="C2436" i="78"/>
  <c r="C2437" i="78"/>
  <c r="C2438" i="78"/>
  <c r="C2439" i="78"/>
  <c r="C2440" i="78"/>
  <c r="C2441" i="78"/>
  <c r="C2442" i="78"/>
  <c r="C2443" i="78"/>
  <c r="C2444" i="78"/>
  <c r="C2445" i="78"/>
  <c r="C2446" i="78"/>
  <c r="C2447" i="78"/>
  <c r="C2448" i="78"/>
  <c r="C2449" i="78"/>
  <c r="C2450" i="78"/>
  <c r="C2451" i="78"/>
  <c r="C2452" i="78"/>
  <c r="C2453" i="78"/>
  <c r="C2454" i="78"/>
  <c r="C2455" i="78"/>
  <c r="C2456" i="78"/>
  <c r="C2457" i="78"/>
  <c r="C2458" i="78"/>
  <c r="C2459" i="78"/>
  <c r="C2460" i="78"/>
  <c r="C2461" i="78"/>
  <c r="C2462" i="78"/>
  <c r="C2463" i="78"/>
  <c r="C2464" i="78"/>
  <c r="C2465" i="78"/>
  <c r="C2466" i="78"/>
  <c r="C2467" i="78"/>
  <c r="C2468" i="78"/>
  <c r="C2469" i="78"/>
  <c r="C2470" i="78"/>
  <c r="C2471" i="78"/>
  <c r="C2472" i="78"/>
  <c r="C2473" i="78"/>
  <c r="C2474" i="78"/>
  <c r="C2475" i="78"/>
  <c r="C2476" i="78"/>
  <c r="C2477" i="78"/>
  <c r="C2478" i="78"/>
  <c r="C2479" i="78"/>
  <c r="C2480" i="78"/>
  <c r="C2481" i="78"/>
  <c r="C2482" i="78"/>
  <c r="C2483" i="78"/>
  <c r="C2484" i="78"/>
  <c r="C2485" i="78"/>
  <c r="C2486" i="78"/>
  <c r="C2487" i="78"/>
  <c r="C2488" i="78"/>
  <c r="C2489" i="78"/>
  <c r="C2490" i="78"/>
  <c r="C2491" i="78"/>
  <c r="C2492" i="78"/>
  <c r="C2493" i="78"/>
  <c r="C2494" i="78"/>
  <c r="C2495" i="78"/>
  <c r="C2496" i="78"/>
  <c r="C2497" i="78"/>
  <c r="C2498" i="78"/>
  <c r="C2499" i="78"/>
  <c r="C2500" i="78"/>
  <c r="C2501" i="78"/>
  <c r="C2502" i="78"/>
  <c r="C2503" i="78"/>
  <c r="C2504" i="78"/>
  <c r="C2505" i="78"/>
  <c r="C2506" i="78"/>
  <c r="C2507" i="78"/>
  <c r="C2508" i="78"/>
  <c r="C2509" i="78"/>
  <c r="C2510" i="78"/>
  <c r="C2511" i="78"/>
  <c r="C2512" i="78"/>
  <c r="C2513" i="78"/>
  <c r="C2514" i="78"/>
  <c r="C2515" i="78"/>
  <c r="C2516" i="78"/>
  <c r="C2517" i="78"/>
  <c r="C2518" i="78"/>
  <c r="C2519" i="78"/>
  <c r="C2520" i="78"/>
  <c r="C2521" i="78"/>
  <c r="C2522" i="78"/>
  <c r="C2523" i="78"/>
  <c r="C2524" i="78"/>
  <c r="C2525" i="78"/>
  <c r="C2526" i="78"/>
  <c r="C2527" i="78"/>
  <c r="C2528" i="78"/>
  <c r="C2529" i="78"/>
  <c r="C2530" i="78"/>
  <c r="C2531" i="78"/>
  <c r="C2532" i="78"/>
  <c r="C2533" i="78"/>
  <c r="C2534" i="78"/>
  <c r="C2535" i="78"/>
  <c r="C2536" i="78"/>
  <c r="C2537" i="78"/>
  <c r="C2538" i="78"/>
  <c r="C2539" i="78"/>
  <c r="C2540" i="78"/>
  <c r="C2541" i="78"/>
  <c r="C2542" i="78"/>
  <c r="C2543" i="78"/>
  <c r="C2544" i="78"/>
  <c r="C2545" i="78"/>
  <c r="C2546" i="78"/>
  <c r="C2547" i="78"/>
  <c r="C2548" i="78"/>
  <c r="C2549" i="78"/>
  <c r="C2550" i="78"/>
  <c r="C2551" i="78"/>
  <c r="C2552" i="78"/>
  <c r="C2553" i="78"/>
  <c r="C2554" i="78"/>
  <c r="C2555" i="78"/>
  <c r="C2556" i="78"/>
  <c r="C2557" i="78"/>
  <c r="C2558" i="78"/>
  <c r="C2559" i="78"/>
  <c r="C2560" i="78"/>
  <c r="C2561" i="78"/>
  <c r="C2562" i="78"/>
  <c r="C2563" i="78"/>
  <c r="C2564" i="78"/>
  <c r="C2565" i="78"/>
  <c r="C2566" i="78"/>
  <c r="C2567" i="78"/>
  <c r="C2568" i="78"/>
  <c r="C2569" i="78"/>
  <c r="C2570" i="78"/>
  <c r="C2571" i="78"/>
  <c r="C2572" i="78"/>
  <c r="C2573" i="78"/>
  <c r="C2574" i="78"/>
  <c r="C2575" i="78"/>
  <c r="C2576" i="78"/>
  <c r="C2577" i="78"/>
  <c r="C2578" i="78"/>
  <c r="C2579" i="78"/>
  <c r="C2580" i="78"/>
  <c r="C2581" i="78"/>
  <c r="C2582" i="78"/>
  <c r="C2583" i="78"/>
  <c r="C2584" i="78"/>
  <c r="C2585" i="78"/>
  <c r="C2586" i="78"/>
  <c r="C2587" i="78"/>
  <c r="C2588" i="78"/>
  <c r="C2589" i="78"/>
  <c r="C2590" i="78"/>
  <c r="C2591" i="78"/>
  <c r="C2592" i="78"/>
  <c r="C2593" i="78"/>
  <c r="C2594" i="78"/>
  <c r="C2595" i="78"/>
  <c r="C2596" i="78"/>
  <c r="C2597" i="78"/>
  <c r="C2598" i="78"/>
  <c r="C2599" i="78"/>
  <c r="C2600" i="78"/>
  <c r="C2601" i="78"/>
  <c r="C2602" i="78"/>
  <c r="C2603" i="78"/>
  <c r="C2604" i="78"/>
  <c r="C2605" i="78"/>
  <c r="C2606" i="78"/>
  <c r="C2607" i="78"/>
  <c r="C2608" i="78"/>
  <c r="C2609" i="78"/>
  <c r="C2610" i="78"/>
  <c r="C2611" i="78"/>
  <c r="C2612" i="78"/>
  <c r="C2613" i="78"/>
  <c r="C2614" i="78"/>
  <c r="C2615" i="78"/>
  <c r="C2616" i="78"/>
  <c r="C2617" i="78"/>
  <c r="C2618" i="78"/>
  <c r="C2619" i="78"/>
  <c r="C2620" i="78"/>
  <c r="C2621" i="78"/>
  <c r="C2622" i="78"/>
  <c r="C2623" i="78"/>
  <c r="C2624" i="78"/>
  <c r="C2625" i="78"/>
  <c r="C2626" i="78"/>
  <c r="C2627" i="78"/>
  <c r="C2628" i="78"/>
  <c r="C2629" i="78"/>
  <c r="C2630" i="78"/>
  <c r="C2631" i="78"/>
  <c r="C2632" i="78"/>
  <c r="C2633" i="78"/>
  <c r="C2634" i="78"/>
  <c r="C2635" i="78"/>
  <c r="C2636" i="78"/>
  <c r="C2637" i="78"/>
  <c r="C2638" i="78"/>
  <c r="C2639" i="78"/>
  <c r="C2640" i="78"/>
  <c r="C2641" i="78"/>
  <c r="C2642" i="78"/>
  <c r="C2643" i="78"/>
  <c r="C2644" i="78"/>
  <c r="C2645" i="78"/>
  <c r="C2646" i="78"/>
  <c r="C2647" i="78"/>
  <c r="C2648" i="78"/>
  <c r="C2649" i="78"/>
  <c r="C2650" i="78"/>
  <c r="C2651" i="78"/>
  <c r="C2652" i="78"/>
  <c r="C2653" i="78"/>
  <c r="C2654" i="78"/>
  <c r="C2655" i="78"/>
  <c r="C2656" i="78"/>
  <c r="C2657" i="78"/>
  <c r="C2658" i="78"/>
  <c r="C2659" i="78"/>
  <c r="C2660" i="78"/>
  <c r="C2661" i="78"/>
  <c r="C2662" i="78"/>
  <c r="C2663" i="78"/>
  <c r="C2664" i="78"/>
  <c r="C2665" i="78"/>
  <c r="C2666" i="78"/>
  <c r="C2667" i="78"/>
  <c r="C2668" i="78"/>
  <c r="C2669" i="78"/>
  <c r="C2670" i="78"/>
  <c r="C2671" i="78"/>
  <c r="C2672" i="78"/>
  <c r="C2673" i="78"/>
  <c r="C2674" i="78"/>
  <c r="C2675" i="78"/>
  <c r="C2676" i="78"/>
  <c r="C2677" i="78"/>
  <c r="C2678" i="78"/>
  <c r="C2679" i="78"/>
  <c r="C2680" i="78"/>
  <c r="C2681" i="78"/>
  <c r="C2682" i="78"/>
  <c r="C2683" i="78"/>
  <c r="C2684" i="78"/>
  <c r="C2685" i="78"/>
  <c r="C2686" i="78"/>
  <c r="C2687" i="78"/>
  <c r="C2688" i="78"/>
  <c r="C2689" i="78"/>
  <c r="C2690" i="78"/>
  <c r="C2691" i="78"/>
  <c r="C2692" i="78"/>
  <c r="C2693" i="78"/>
  <c r="C2694" i="78"/>
  <c r="C2695" i="78"/>
  <c r="C2696" i="78"/>
  <c r="C2697" i="78"/>
  <c r="C2698" i="78"/>
  <c r="C2699" i="78"/>
  <c r="C2700" i="78"/>
  <c r="C2701" i="78"/>
  <c r="C2702" i="78"/>
  <c r="C2703" i="78"/>
  <c r="C2704" i="78"/>
  <c r="C2705" i="78"/>
  <c r="C2706" i="78"/>
  <c r="C2707" i="78"/>
  <c r="C2708" i="78"/>
  <c r="C2709" i="78"/>
  <c r="C2710" i="78"/>
  <c r="C2711" i="78"/>
  <c r="C2712" i="78"/>
  <c r="C2713" i="78"/>
  <c r="C2714" i="78"/>
  <c r="C2715" i="78"/>
  <c r="C2716" i="78"/>
  <c r="C2717" i="78"/>
  <c r="C2718" i="78"/>
  <c r="C2719" i="78"/>
  <c r="C2720" i="78"/>
  <c r="C2721" i="78"/>
  <c r="C2722" i="78"/>
  <c r="C2723" i="78"/>
  <c r="C2724" i="78"/>
  <c r="C2725" i="78"/>
  <c r="C2726" i="78"/>
  <c r="C2727" i="78"/>
  <c r="C2728" i="78"/>
  <c r="C2729" i="78"/>
  <c r="C2730" i="78"/>
  <c r="C2731" i="78"/>
  <c r="C2732" i="78"/>
  <c r="C2733" i="78"/>
  <c r="C2734" i="78"/>
  <c r="C2735" i="78"/>
  <c r="C2736" i="78"/>
  <c r="C2737" i="78"/>
  <c r="C2738" i="78"/>
  <c r="C2739" i="78"/>
  <c r="C2740" i="78"/>
  <c r="C2741" i="78"/>
  <c r="C2742" i="78"/>
  <c r="C2743" i="78"/>
  <c r="C2744" i="78"/>
  <c r="C2745" i="78"/>
  <c r="C2746" i="78"/>
  <c r="C2747" i="78"/>
  <c r="C2748" i="78"/>
  <c r="C2749" i="78"/>
  <c r="C2750" i="78"/>
  <c r="C2751" i="78"/>
  <c r="C2752" i="78"/>
  <c r="C2753" i="78"/>
  <c r="C2754" i="78"/>
  <c r="C2755" i="78"/>
  <c r="C2756" i="78"/>
  <c r="C2757" i="78"/>
  <c r="C2758" i="78"/>
  <c r="C2759" i="78"/>
  <c r="C2760" i="78"/>
  <c r="C2761" i="78"/>
  <c r="C2762" i="78"/>
  <c r="C2763" i="78"/>
  <c r="C2764" i="78"/>
  <c r="C2765" i="78"/>
  <c r="C2766" i="78"/>
  <c r="C2767" i="78"/>
  <c r="C2768" i="78"/>
  <c r="C2769" i="78"/>
  <c r="C2770" i="78"/>
  <c r="C2771" i="78"/>
  <c r="C2772" i="78"/>
  <c r="C2773" i="78"/>
  <c r="C2774" i="78"/>
  <c r="C2775" i="78"/>
  <c r="C2776" i="78"/>
  <c r="C2777" i="78"/>
  <c r="C2778" i="78"/>
  <c r="C2779" i="78"/>
  <c r="C2780" i="78"/>
  <c r="C2781" i="78"/>
  <c r="C2782" i="78"/>
  <c r="C2783" i="78"/>
  <c r="C2784" i="78"/>
  <c r="C2785" i="78"/>
  <c r="C2786" i="78"/>
  <c r="C2787" i="78"/>
  <c r="C2788" i="78"/>
  <c r="C2789" i="78"/>
  <c r="C2790" i="78"/>
  <c r="C2791" i="78"/>
  <c r="C2792" i="78"/>
  <c r="C2793" i="78"/>
  <c r="C2794" i="78"/>
  <c r="C2795" i="78"/>
  <c r="C2796" i="78"/>
  <c r="C2797" i="78"/>
  <c r="C2798" i="78"/>
  <c r="C2799" i="78"/>
  <c r="C2800" i="78"/>
  <c r="C2801" i="78"/>
  <c r="C2802" i="78"/>
  <c r="C2803" i="78"/>
  <c r="C2804" i="78"/>
  <c r="C2805" i="78"/>
  <c r="C2806" i="78"/>
  <c r="C2807" i="78"/>
  <c r="C2808" i="78"/>
  <c r="C2809" i="78"/>
  <c r="C2810" i="78"/>
  <c r="C2811" i="78"/>
  <c r="C2812" i="78"/>
  <c r="C2813" i="78"/>
  <c r="C2814" i="78"/>
  <c r="C2815" i="78"/>
  <c r="C2816" i="78"/>
  <c r="C2817" i="78"/>
  <c r="C2818" i="78"/>
  <c r="C2819" i="78"/>
  <c r="C2820" i="78"/>
  <c r="C2821" i="78"/>
  <c r="C2822" i="78"/>
  <c r="C2823" i="78"/>
  <c r="C2824" i="78"/>
  <c r="C2825" i="78"/>
  <c r="C2826" i="78"/>
  <c r="C2827" i="78"/>
  <c r="C2828" i="78"/>
  <c r="C2829" i="78"/>
  <c r="C2830" i="78"/>
  <c r="C2831" i="78"/>
  <c r="C2832" i="78"/>
  <c r="C2833" i="78"/>
  <c r="C2834" i="78"/>
  <c r="C2835" i="78"/>
  <c r="C2836" i="78"/>
  <c r="C2837" i="78"/>
  <c r="C2838" i="78"/>
  <c r="C2839" i="78"/>
  <c r="C2840" i="78"/>
  <c r="C2841" i="78"/>
  <c r="C2842" i="78"/>
  <c r="C2843" i="78"/>
  <c r="C2844" i="78"/>
  <c r="C2845" i="78"/>
  <c r="C2846" i="78"/>
  <c r="C2847" i="78"/>
  <c r="C2848" i="78"/>
  <c r="C2849" i="78"/>
  <c r="C2850" i="78"/>
  <c r="C2851" i="78"/>
  <c r="C2852" i="78"/>
  <c r="C2853" i="78"/>
  <c r="C2854" i="78"/>
  <c r="C2855" i="78"/>
  <c r="C2856" i="78"/>
  <c r="C2857" i="78"/>
  <c r="C2858" i="78"/>
  <c r="C2859" i="78"/>
  <c r="C2860" i="78"/>
  <c r="C2861" i="78"/>
  <c r="C2862" i="78"/>
  <c r="C2863" i="78"/>
  <c r="C2864" i="78"/>
  <c r="C2865" i="78"/>
  <c r="C2866" i="78"/>
  <c r="C2867" i="78"/>
  <c r="C2868" i="78"/>
  <c r="C2869" i="78"/>
  <c r="C2870" i="78"/>
  <c r="C2871" i="78"/>
  <c r="C2872" i="78"/>
  <c r="C2873" i="78"/>
  <c r="C2874" i="78"/>
  <c r="C2875" i="78"/>
  <c r="C2876" i="78"/>
  <c r="C2877" i="78"/>
  <c r="C2878" i="78"/>
  <c r="C2879" i="78"/>
  <c r="C2880" i="78"/>
  <c r="C2881" i="78"/>
  <c r="C2882" i="78"/>
  <c r="C2883" i="78"/>
  <c r="C2884" i="78"/>
  <c r="C2885" i="78"/>
  <c r="C2886" i="78"/>
  <c r="C2887" i="78"/>
  <c r="C2888" i="78"/>
  <c r="C2889" i="78"/>
  <c r="C2890" i="78"/>
  <c r="C2891" i="78"/>
  <c r="C2892" i="78"/>
  <c r="C2893" i="78"/>
  <c r="C2894" i="78"/>
  <c r="C2895" i="78"/>
  <c r="C2896" i="78"/>
  <c r="C2897" i="78"/>
  <c r="C2898" i="78"/>
  <c r="C2899" i="78"/>
  <c r="C2900" i="78"/>
  <c r="C2901" i="78"/>
  <c r="C2902" i="78"/>
  <c r="C2903" i="78"/>
  <c r="C2904" i="78"/>
  <c r="C2905" i="78"/>
  <c r="C2906" i="78"/>
  <c r="C2907" i="78"/>
  <c r="C2908" i="78"/>
  <c r="C2909" i="78"/>
  <c r="C2910" i="78"/>
  <c r="C2911" i="78"/>
  <c r="C2912" i="78"/>
  <c r="C2913" i="78"/>
  <c r="C2914" i="78"/>
  <c r="C2915" i="78"/>
  <c r="C2916" i="78"/>
  <c r="C2917" i="78"/>
  <c r="C2918" i="78"/>
  <c r="C2919" i="78"/>
  <c r="C2920" i="78"/>
  <c r="C2921" i="78"/>
  <c r="C2922" i="78"/>
  <c r="C2923" i="78"/>
  <c r="C2924" i="78"/>
  <c r="C2925" i="78"/>
  <c r="C2926" i="78"/>
  <c r="C2927" i="78"/>
  <c r="C2928" i="78"/>
  <c r="C2929" i="78"/>
  <c r="C2930" i="78"/>
  <c r="C2931" i="78"/>
  <c r="C2932" i="78"/>
  <c r="C2933" i="78"/>
  <c r="C2934" i="78"/>
  <c r="C2935" i="78"/>
  <c r="C2936" i="78"/>
  <c r="C2937" i="78"/>
  <c r="C2938" i="78"/>
  <c r="C2939" i="78"/>
  <c r="C2940" i="78"/>
  <c r="C2941" i="78"/>
  <c r="C2942" i="78"/>
  <c r="C2943" i="78"/>
  <c r="C2944" i="78"/>
  <c r="C2945" i="78"/>
  <c r="C2946" i="78"/>
  <c r="C2947" i="78"/>
  <c r="C2948" i="78"/>
  <c r="C2949" i="78"/>
  <c r="C2950" i="78"/>
  <c r="C2951" i="78"/>
  <c r="C2952" i="78"/>
  <c r="C2953" i="78"/>
  <c r="C2954" i="78"/>
  <c r="C2955" i="78"/>
  <c r="C2956" i="78"/>
  <c r="C2957" i="78"/>
  <c r="C2958" i="78"/>
  <c r="C2959" i="78"/>
  <c r="C2960" i="78"/>
  <c r="C2961" i="78"/>
  <c r="C2962" i="78"/>
  <c r="C2963" i="78"/>
  <c r="C2964" i="78"/>
  <c r="C2965" i="78"/>
  <c r="C2966" i="78"/>
  <c r="C2967" i="78"/>
  <c r="C2968" i="78"/>
  <c r="C2969" i="78"/>
  <c r="C2970" i="78"/>
  <c r="C2971" i="78"/>
  <c r="C2972" i="78"/>
  <c r="C2973" i="78"/>
  <c r="C2974" i="78"/>
  <c r="C2975" i="78"/>
  <c r="C2976" i="78"/>
  <c r="C2977" i="78"/>
  <c r="C2978" i="78"/>
  <c r="C2979" i="78"/>
  <c r="C2980" i="78"/>
  <c r="C2981" i="78"/>
  <c r="C2982" i="78"/>
  <c r="C2983" i="78"/>
  <c r="C2984" i="78"/>
  <c r="C2985" i="78"/>
  <c r="C2986" i="78"/>
  <c r="C2987" i="78"/>
  <c r="C2988" i="78"/>
  <c r="C2989" i="78"/>
  <c r="C2990" i="78"/>
  <c r="C2991" i="78"/>
  <c r="C2992" i="78"/>
  <c r="C2993" i="78"/>
  <c r="C2994" i="78"/>
  <c r="C2995" i="78"/>
  <c r="C2996" i="78"/>
  <c r="C2997" i="78"/>
  <c r="C2998" i="78"/>
  <c r="C2999" i="78"/>
  <c r="C3000" i="78"/>
  <c r="C3001" i="78"/>
  <c r="C3002" i="78"/>
  <c r="C3003" i="78"/>
  <c r="C3004" i="78"/>
  <c r="C3005" i="78"/>
  <c r="C3006" i="78"/>
  <c r="C3007" i="78"/>
  <c r="C3008" i="78"/>
  <c r="C3009" i="78"/>
  <c r="C3010" i="78"/>
  <c r="C3011" i="78"/>
  <c r="C3012" i="78"/>
  <c r="C3013" i="78"/>
  <c r="C3014" i="78"/>
  <c r="C3015" i="78"/>
  <c r="C3016" i="78"/>
  <c r="C3017" i="78"/>
  <c r="C3018" i="78"/>
  <c r="C3019" i="78"/>
  <c r="C3020" i="78"/>
  <c r="C3021" i="78"/>
  <c r="C3022" i="78"/>
  <c r="C3023" i="78"/>
  <c r="C3024" i="78"/>
  <c r="C3025" i="78"/>
  <c r="C3026" i="78"/>
  <c r="C3027" i="78"/>
  <c r="C3028" i="78"/>
  <c r="C3029" i="78"/>
  <c r="C3030" i="78"/>
  <c r="C3031" i="78"/>
  <c r="C3032" i="78"/>
  <c r="C3033" i="78"/>
  <c r="C3034" i="78"/>
  <c r="C3035" i="78"/>
  <c r="C3036" i="78"/>
  <c r="C3037" i="78"/>
  <c r="C3038" i="78"/>
  <c r="C3039" i="78"/>
  <c r="C3040" i="78"/>
  <c r="C3041" i="78"/>
  <c r="C3042" i="78"/>
  <c r="C3043" i="78"/>
  <c r="C3044" i="78"/>
  <c r="C3045" i="78"/>
  <c r="C3046" i="78"/>
  <c r="C3047" i="78"/>
  <c r="C3048" i="78"/>
  <c r="C3049" i="78"/>
  <c r="C3050" i="78"/>
  <c r="C3051" i="78"/>
  <c r="C3052" i="78"/>
  <c r="C3053" i="78"/>
  <c r="C3054" i="78"/>
  <c r="C3055" i="78"/>
  <c r="C3056" i="78"/>
  <c r="C3057" i="78"/>
  <c r="C3058" i="78"/>
  <c r="C3059" i="78"/>
  <c r="C3060" i="78"/>
  <c r="C3061" i="78"/>
  <c r="C3062" i="78"/>
  <c r="C3063" i="78"/>
  <c r="C3064" i="78"/>
  <c r="C3065" i="78"/>
  <c r="C3066" i="78"/>
  <c r="C3067" i="78"/>
  <c r="C3068" i="78"/>
  <c r="C3069" i="78"/>
  <c r="C3070" i="78"/>
  <c r="C3071" i="78"/>
  <c r="C3072" i="78"/>
  <c r="C3073" i="78"/>
  <c r="C3074" i="78"/>
  <c r="C3075" i="78"/>
  <c r="C3076" i="78"/>
  <c r="C3077" i="78"/>
  <c r="C3078" i="78"/>
  <c r="C3079" i="78"/>
  <c r="C3080" i="78"/>
  <c r="C3081" i="78"/>
  <c r="C3082" i="78"/>
  <c r="C3083" i="78"/>
  <c r="C3084" i="78"/>
  <c r="C3085" i="78"/>
  <c r="C3086" i="78"/>
  <c r="C3087" i="78"/>
  <c r="C3088" i="78"/>
  <c r="C3089" i="78"/>
  <c r="C3090" i="78"/>
  <c r="C3091" i="78"/>
  <c r="C3092" i="78"/>
  <c r="C3093" i="78"/>
  <c r="C3094" i="78"/>
  <c r="C3095" i="78"/>
  <c r="C3096" i="78"/>
  <c r="C3097" i="78"/>
  <c r="C3098" i="78"/>
  <c r="C3099" i="78"/>
  <c r="C3100" i="78"/>
  <c r="C3101" i="78"/>
  <c r="C3102" i="78"/>
  <c r="C3103" i="78"/>
  <c r="C3104" i="78"/>
  <c r="C3105" i="78"/>
  <c r="C3106" i="78"/>
  <c r="C3107" i="78"/>
  <c r="C3108" i="78"/>
  <c r="C3109" i="78"/>
  <c r="C3110" i="78"/>
  <c r="C3111" i="78"/>
  <c r="C3112" i="78"/>
  <c r="C3113" i="78"/>
  <c r="C3114" i="78"/>
  <c r="C3115" i="78"/>
  <c r="C3116" i="78"/>
  <c r="C3117" i="78"/>
  <c r="C3118" i="78"/>
  <c r="C3119" i="78"/>
  <c r="C3120" i="78"/>
  <c r="C3121" i="78"/>
  <c r="C3122" i="78"/>
  <c r="C3123" i="78"/>
  <c r="C3124" i="78"/>
  <c r="C3125" i="78"/>
  <c r="C3126" i="78"/>
  <c r="C3127" i="78"/>
  <c r="C3128" i="78"/>
  <c r="C3129" i="78"/>
  <c r="C3130" i="78"/>
  <c r="C3131" i="78"/>
  <c r="C3132" i="78"/>
  <c r="C3133" i="78"/>
  <c r="C3134" i="78"/>
  <c r="C3135" i="78"/>
  <c r="C3136" i="78"/>
  <c r="C3137" i="78"/>
  <c r="C3138" i="78"/>
  <c r="C3139" i="78"/>
  <c r="C3140" i="78"/>
  <c r="C3141" i="78"/>
  <c r="C3142" i="78"/>
  <c r="C3143" i="78"/>
  <c r="C3144" i="78"/>
  <c r="C3145" i="78"/>
  <c r="C3146" i="78"/>
  <c r="C3147" i="78"/>
  <c r="C3148" i="78"/>
  <c r="C3149" i="78"/>
  <c r="C3150" i="78"/>
  <c r="C3151" i="78"/>
  <c r="C3152" i="78"/>
  <c r="C3153" i="78"/>
  <c r="C3154" i="78"/>
  <c r="C3155" i="78"/>
  <c r="C3156" i="78"/>
  <c r="C3157" i="78"/>
  <c r="C3158" i="78"/>
  <c r="C3159" i="78"/>
  <c r="C3160" i="78"/>
  <c r="C3161" i="78"/>
  <c r="C3162" i="78"/>
  <c r="C3163" i="78"/>
  <c r="C3164" i="78"/>
  <c r="C3165" i="78"/>
  <c r="C3166" i="78"/>
  <c r="C3167" i="78"/>
  <c r="C3168" i="78"/>
  <c r="C3169" i="78"/>
  <c r="C3170" i="78"/>
  <c r="C3171" i="78"/>
  <c r="C3172" i="78"/>
  <c r="C3173" i="78"/>
  <c r="C3174" i="78"/>
  <c r="C3175" i="78"/>
  <c r="C3176" i="78"/>
  <c r="C3177" i="78"/>
  <c r="C3178" i="78"/>
  <c r="C3179" i="78"/>
  <c r="C3180" i="78"/>
  <c r="C3181" i="78"/>
  <c r="C3182" i="78"/>
  <c r="C3183" i="78"/>
  <c r="C3184" i="78"/>
  <c r="C3185" i="78"/>
  <c r="C3186" i="78"/>
  <c r="C3187" i="78"/>
  <c r="C3188" i="78"/>
  <c r="C3189" i="78"/>
  <c r="C3190" i="78"/>
  <c r="C3191" i="78"/>
  <c r="C3192" i="78"/>
  <c r="C3193" i="78"/>
  <c r="C3194" i="78"/>
  <c r="C3195" i="78"/>
  <c r="C3196" i="78"/>
  <c r="C3197" i="78"/>
  <c r="C3198" i="78"/>
  <c r="C3199" i="78"/>
  <c r="C3200" i="78"/>
  <c r="C3201" i="78"/>
  <c r="C3202" i="78"/>
  <c r="C3203" i="78"/>
  <c r="C3204" i="78"/>
  <c r="C3205" i="78"/>
  <c r="C3206" i="78"/>
  <c r="C3207" i="78"/>
  <c r="C3208" i="78"/>
  <c r="C3209" i="78"/>
  <c r="C3210" i="78"/>
  <c r="C3211" i="78"/>
  <c r="C3212" i="78"/>
  <c r="C3213" i="78"/>
  <c r="C3214" i="78"/>
  <c r="C3215" i="78"/>
  <c r="C3216" i="78"/>
  <c r="C3217" i="78"/>
  <c r="C3218" i="78"/>
  <c r="C3219" i="78"/>
  <c r="C3220" i="78"/>
  <c r="C3221" i="78"/>
  <c r="C3222" i="78"/>
  <c r="C3223" i="78"/>
  <c r="C3224" i="78"/>
  <c r="C3225" i="78"/>
  <c r="C3226" i="78"/>
  <c r="C3227" i="78"/>
  <c r="C3228" i="78"/>
  <c r="C3229" i="78"/>
  <c r="C3230" i="78"/>
  <c r="C3231" i="78"/>
  <c r="C3232" i="78"/>
  <c r="C3233" i="78"/>
  <c r="C3234" i="78"/>
  <c r="C3235" i="78"/>
  <c r="C3236" i="78"/>
  <c r="C3237" i="78"/>
  <c r="C3238" i="78"/>
  <c r="C3239" i="78"/>
  <c r="C3240" i="78"/>
  <c r="C3241" i="78"/>
  <c r="C3242" i="78"/>
  <c r="C3243" i="78"/>
  <c r="C3244" i="78"/>
  <c r="C3245" i="78"/>
  <c r="C3246" i="78"/>
  <c r="C3247" i="78"/>
  <c r="C3248" i="78"/>
  <c r="C3249" i="78"/>
  <c r="C3250" i="78"/>
  <c r="C3251" i="78"/>
  <c r="C3252" i="78"/>
  <c r="C3253" i="78"/>
  <c r="C3254" i="78"/>
  <c r="C3255" i="78"/>
  <c r="C3256" i="78"/>
  <c r="C3257" i="78"/>
  <c r="C3258" i="78"/>
  <c r="C3259" i="78"/>
  <c r="C3260" i="78"/>
  <c r="C3261" i="78"/>
  <c r="C3262" i="78"/>
  <c r="C3263" i="78"/>
  <c r="C3264" i="78"/>
  <c r="C3265" i="78"/>
  <c r="C3266" i="78"/>
  <c r="C3267" i="78"/>
  <c r="C3268" i="78"/>
  <c r="C3269" i="78"/>
  <c r="C3270" i="78"/>
  <c r="C3271" i="78"/>
  <c r="C3272" i="78"/>
  <c r="C3273" i="78"/>
  <c r="C3274" i="78"/>
  <c r="C3275" i="78"/>
  <c r="C3276" i="78"/>
  <c r="C3277" i="78"/>
  <c r="C3278" i="78"/>
  <c r="C3279" i="78"/>
  <c r="C3280" i="78"/>
  <c r="C3281" i="78"/>
  <c r="C3282" i="78"/>
  <c r="C3283" i="78"/>
  <c r="C3284" i="78"/>
  <c r="C3285" i="78"/>
  <c r="C3286" i="78"/>
  <c r="C3287" i="78"/>
  <c r="C3288" i="78"/>
  <c r="C3289" i="78"/>
  <c r="C3290" i="78"/>
  <c r="C3291" i="78"/>
  <c r="C3292" i="78"/>
  <c r="C3293" i="78"/>
  <c r="C3294" i="78"/>
  <c r="C3295" i="78"/>
  <c r="C3296" i="78"/>
  <c r="C3297" i="78"/>
  <c r="C3298" i="78"/>
  <c r="C3299" i="78"/>
  <c r="C3300" i="78"/>
  <c r="C3301" i="78"/>
  <c r="C3302" i="78"/>
  <c r="C3303" i="78"/>
  <c r="C3304" i="78"/>
  <c r="C3305" i="78"/>
  <c r="C3306" i="78"/>
  <c r="C3307" i="78"/>
  <c r="C3308" i="78"/>
  <c r="C3309" i="78"/>
  <c r="C3310" i="78"/>
  <c r="C3311" i="78"/>
  <c r="C3312" i="78"/>
  <c r="C3313" i="78"/>
  <c r="C3314" i="78"/>
  <c r="C3315" i="78"/>
  <c r="C3316" i="78"/>
  <c r="C3317" i="78"/>
  <c r="C3318" i="78"/>
  <c r="C3319" i="78"/>
  <c r="C3320" i="78"/>
  <c r="C3321" i="78"/>
  <c r="C3322" i="78"/>
  <c r="C3323" i="78"/>
  <c r="C3324" i="78"/>
  <c r="C3325" i="78"/>
  <c r="C3326" i="78"/>
  <c r="C3327" i="78"/>
  <c r="C3328" i="78"/>
  <c r="C3329" i="78"/>
  <c r="C3330" i="78"/>
  <c r="C3331" i="78"/>
  <c r="C3332" i="78"/>
  <c r="C3333" i="78"/>
  <c r="C3334" i="78"/>
  <c r="C3335" i="78"/>
  <c r="C3336" i="78"/>
  <c r="C3337" i="78"/>
  <c r="C3338" i="78"/>
  <c r="C3339" i="78"/>
  <c r="C3340" i="78"/>
  <c r="C3341" i="78"/>
  <c r="C3342" i="78"/>
  <c r="C3343" i="78"/>
  <c r="C3344" i="78"/>
  <c r="C3345" i="78"/>
  <c r="C3346" i="78"/>
  <c r="C3347" i="78"/>
  <c r="C3348" i="78"/>
  <c r="C3349" i="78"/>
  <c r="C3350" i="78"/>
  <c r="C3351" i="78"/>
  <c r="C3352" i="78"/>
  <c r="C3353" i="78"/>
  <c r="C3354" i="78"/>
  <c r="C3355" i="78"/>
  <c r="C3356" i="78"/>
  <c r="C3357" i="78"/>
  <c r="C3358" i="78"/>
  <c r="C3359" i="78"/>
  <c r="C3360" i="78"/>
  <c r="C3361" i="78"/>
  <c r="C3362" i="78"/>
  <c r="C3363" i="78"/>
  <c r="C3364" i="78"/>
  <c r="C3365" i="78"/>
  <c r="C3366" i="78"/>
  <c r="C3367" i="78"/>
  <c r="C3368" i="78"/>
  <c r="C3369" i="78"/>
  <c r="C3370" i="78"/>
  <c r="C3371" i="78"/>
  <c r="C3372" i="78"/>
  <c r="C3373" i="78"/>
  <c r="C3374" i="78"/>
  <c r="C3375" i="78"/>
  <c r="C3376" i="78"/>
  <c r="C3377" i="78"/>
  <c r="C3378" i="78"/>
  <c r="C3379" i="78"/>
  <c r="C3380" i="78"/>
  <c r="C3381" i="78"/>
  <c r="C3382" i="78"/>
  <c r="C3383" i="78"/>
  <c r="C3384" i="78"/>
  <c r="C3385" i="78"/>
  <c r="C3386" i="78"/>
  <c r="C3387" i="78"/>
  <c r="C3388" i="78"/>
  <c r="C3389" i="78"/>
  <c r="C3390" i="78"/>
  <c r="C3391" i="78"/>
  <c r="C3392" i="78"/>
  <c r="C3393" i="78"/>
  <c r="C3394" i="78"/>
  <c r="C3395" i="78"/>
  <c r="C3396" i="78"/>
  <c r="C3397" i="78"/>
  <c r="C3398" i="78"/>
  <c r="C3399" i="78"/>
  <c r="C3400" i="78"/>
  <c r="C3401" i="78"/>
  <c r="C3402" i="78"/>
  <c r="C3403" i="78"/>
  <c r="C3404" i="78"/>
  <c r="C3405" i="78"/>
  <c r="C3406" i="78"/>
  <c r="C3407" i="78"/>
  <c r="C3408" i="78"/>
  <c r="C3409" i="78"/>
  <c r="C3410" i="78"/>
  <c r="C3411" i="78"/>
  <c r="C3412" i="78"/>
  <c r="C3413" i="78"/>
  <c r="C3414" i="78"/>
  <c r="C3415" i="78"/>
  <c r="C3416" i="78"/>
  <c r="C3417" i="78"/>
  <c r="C3418" i="78"/>
  <c r="C3419" i="78"/>
  <c r="C3420" i="78"/>
  <c r="C3421" i="78"/>
  <c r="C3422" i="78"/>
  <c r="C3423" i="78"/>
  <c r="C3424" i="78"/>
  <c r="C3425" i="78"/>
  <c r="C3426" i="78"/>
  <c r="C3427" i="78"/>
  <c r="C3428" i="78"/>
  <c r="C3429" i="78"/>
  <c r="C3430" i="78"/>
  <c r="C3431" i="78"/>
  <c r="C3432" i="78"/>
  <c r="C3433" i="78"/>
  <c r="C3434" i="78"/>
  <c r="C3435" i="78"/>
  <c r="C3436" i="78"/>
  <c r="C3437" i="78"/>
  <c r="C3438" i="78"/>
  <c r="C3439" i="78"/>
  <c r="C3440" i="78"/>
  <c r="C3441" i="78"/>
  <c r="C3442" i="78"/>
  <c r="C3443" i="78"/>
  <c r="C3444" i="78"/>
  <c r="C3445" i="78"/>
  <c r="C3446" i="78"/>
  <c r="C3447" i="78"/>
  <c r="C3448" i="78"/>
  <c r="C3449" i="78"/>
  <c r="C3450" i="78"/>
  <c r="C3451" i="78"/>
  <c r="C3452" i="78"/>
  <c r="C3453" i="78"/>
  <c r="C3454" i="78"/>
  <c r="C3455" i="78"/>
  <c r="C3456" i="78"/>
  <c r="C3457" i="78"/>
  <c r="C3458" i="78"/>
  <c r="C3459" i="78"/>
  <c r="C3460" i="78"/>
  <c r="C3461" i="78"/>
  <c r="C3462" i="78"/>
  <c r="C3463" i="78"/>
  <c r="C3464" i="78"/>
  <c r="C3465" i="78"/>
  <c r="C3466" i="78"/>
  <c r="C3467" i="78"/>
  <c r="C3468" i="78"/>
  <c r="C3469" i="78"/>
  <c r="C3470" i="78"/>
  <c r="C3471" i="78"/>
  <c r="C3472" i="78"/>
  <c r="C3473" i="78"/>
  <c r="C3474" i="78"/>
  <c r="C3475" i="78"/>
  <c r="C3476" i="78"/>
  <c r="C3477" i="78"/>
  <c r="C3478" i="78"/>
  <c r="C3479" i="78"/>
  <c r="C3480" i="78"/>
  <c r="C3481" i="78"/>
  <c r="C3482" i="78"/>
  <c r="C3483" i="78"/>
  <c r="C3484" i="78"/>
  <c r="C3485" i="78"/>
  <c r="C3486" i="78"/>
  <c r="C3487" i="78"/>
  <c r="C3488" i="78"/>
  <c r="C3489" i="78"/>
  <c r="C3490" i="78"/>
  <c r="C3491" i="78"/>
  <c r="C3492" i="78"/>
  <c r="C3493" i="78"/>
  <c r="C3494" i="78"/>
  <c r="C3495" i="78"/>
  <c r="C3496" i="78"/>
  <c r="C3497" i="78"/>
  <c r="C3498" i="78"/>
  <c r="C3499" i="78"/>
  <c r="C3500" i="78"/>
  <c r="C3501" i="78"/>
  <c r="C3502" i="78"/>
  <c r="C3503" i="78"/>
  <c r="C3504" i="78"/>
  <c r="C3505" i="78"/>
  <c r="C3506" i="78"/>
  <c r="C3507" i="78"/>
  <c r="C3508" i="78"/>
  <c r="C3509" i="78"/>
  <c r="C3510" i="78"/>
  <c r="C3511" i="78"/>
  <c r="C3512" i="78"/>
  <c r="C3513" i="78"/>
  <c r="C3514" i="78"/>
  <c r="C3515" i="78"/>
  <c r="C3516" i="78"/>
  <c r="C3517" i="78"/>
  <c r="C3518" i="78"/>
  <c r="C3519" i="78"/>
  <c r="C3520" i="78"/>
  <c r="C3521" i="78"/>
  <c r="C3522" i="78"/>
  <c r="C3523" i="78"/>
  <c r="C3524" i="78"/>
  <c r="C3525" i="78"/>
  <c r="C3526" i="78"/>
  <c r="C3527" i="78"/>
  <c r="C3528" i="78"/>
  <c r="C3529" i="78"/>
  <c r="C3530" i="78"/>
  <c r="C3531" i="78"/>
  <c r="C3532" i="78"/>
  <c r="C3533" i="78"/>
  <c r="C3534" i="78"/>
  <c r="C3535" i="78"/>
  <c r="C3536" i="78"/>
  <c r="C3537" i="78"/>
  <c r="C3538" i="78"/>
  <c r="C3539" i="78"/>
  <c r="C3540" i="78"/>
  <c r="C3541" i="78"/>
  <c r="C3542" i="78"/>
  <c r="C3543" i="78"/>
  <c r="C3544" i="78"/>
  <c r="C3545" i="78"/>
  <c r="C3546" i="78"/>
  <c r="C3547" i="78"/>
  <c r="C3548" i="78"/>
  <c r="C3549" i="78"/>
  <c r="C3550" i="78"/>
  <c r="C3551" i="78"/>
  <c r="C3552" i="78"/>
  <c r="C3553" i="78"/>
  <c r="C3554" i="78"/>
  <c r="C3555" i="78"/>
  <c r="C3556" i="78"/>
  <c r="C3557" i="78"/>
  <c r="C3558" i="78"/>
  <c r="C3559" i="78"/>
  <c r="C3560" i="78"/>
  <c r="C3561" i="78"/>
  <c r="C3562" i="78"/>
  <c r="C3563" i="78"/>
  <c r="C3564" i="78"/>
  <c r="C3565" i="78"/>
  <c r="C3566" i="78"/>
  <c r="C3567" i="78"/>
  <c r="C3568" i="78"/>
  <c r="C3569" i="78"/>
  <c r="C3570" i="78"/>
  <c r="C3571" i="78"/>
  <c r="C3572" i="78"/>
  <c r="C3573" i="78"/>
  <c r="C3574" i="78"/>
  <c r="C3575" i="78"/>
  <c r="C3576" i="78"/>
  <c r="C3577" i="78"/>
  <c r="C3578" i="78"/>
  <c r="C3579" i="78"/>
  <c r="C3580" i="78"/>
  <c r="C3581" i="78"/>
  <c r="C3582" i="78"/>
  <c r="C3583" i="78"/>
  <c r="C3584" i="78"/>
  <c r="C3585" i="78"/>
  <c r="C3586" i="78"/>
  <c r="C3587" i="78"/>
  <c r="C3588" i="78"/>
  <c r="C3589" i="78"/>
  <c r="C3590" i="78"/>
  <c r="C3591" i="78"/>
  <c r="C3592" i="78"/>
  <c r="C3593" i="78"/>
  <c r="C3594" i="78"/>
  <c r="C3595" i="78"/>
  <c r="C3596" i="78"/>
  <c r="C3597" i="78"/>
  <c r="C3598" i="78"/>
  <c r="C3599" i="78"/>
  <c r="C3600" i="78"/>
  <c r="C3601" i="78"/>
  <c r="C3602" i="78"/>
  <c r="C3603" i="78"/>
  <c r="C3604" i="78"/>
  <c r="C3605" i="78"/>
  <c r="C3606" i="78"/>
  <c r="C3607" i="78"/>
  <c r="C3608" i="78"/>
  <c r="C3609" i="78"/>
  <c r="C3610" i="78"/>
  <c r="C3611" i="78"/>
  <c r="C3612" i="78"/>
  <c r="C3613" i="78"/>
  <c r="C3614" i="78"/>
  <c r="C3615" i="78"/>
  <c r="C3616" i="78"/>
  <c r="C3617" i="78"/>
  <c r="C3618" i="78"/>
  <c r="C3619" i="78"/>
  <c r="C3620" i="78"/>
  <c r="C3621" i="78"/>
  <c r="C3622" i="78"/>
  <c r="C3623" i="78"/>
  <c r="C3624" i="78"/>
  <c r="C3625" i="78"/>
  <c r="C3626" i="78"/>
  <c r="C3627" i="78"/>
  <c r="C3628" i="78"/>
  <c r="C3629" i="78"/>
  <c r="C3630" i="78"/>
  <c r="C3631" i="78"/>
  <c r="C3632" i="78"/>
  <c r="C3633" i="78"/>
  <c r="C3634" i="78"/>
  <c r="C3635" i="78"/>
  <c r="C3636" i="78"/>
  <c r="C3637" i="78"/>
  <c r="C3638" i="78"/>
  <c r="C3639" i="78"/>
  <c r="C3640" i="78"/>
  <c r="C3641" i="78"/>
  <c r="C3642" i="78"/>
  <c r="C3643" i="78"/>
  <c r="C3644" i="78"/>
  <c r="C3645" i="78"/>
  <c r="C3646" i="78"/>
  <c r="C3647" i="78"/>
  <c r="C3648" i="78"/>
  <c r="C3649" i="78"/>
  <c r="C3650" i="78"/>
  <c r="C3651" i="78"/>
  <c r="C3652" i="78"/>
  <c r="C3653" i="78"/>
  <c r="C3654" i="78"/>
  <c r="C3655" i="78"/>
  <c r="C3656" i="78"/>
  <c r="C3657" i="78"/>
  <c r="C3658" i="78"/>
  <c r="C3659" i="78"/>
  <c r="C3660" i="78"/>
  <c r="C3661" i="78"/>
  <c r="C3662" i="78"/>
  <c r="C3663" i="78"/>
  <c r="C3664" i="78"/>
  <c r="C3665" i="78"/>
  <c r="C3666" i="78"/>
  <c r="C3667" i="78"/>
  <c r="C3668" i="78"/>
  <c r="C3669" i="78"/>
  <c r="C3670" i="78"/>
  <c r="C3671" i="78"/>
  <c r="C3672" i="78"/>
  <c r="C3673" i="78"/>
  <c r="C3674" i="78"/>
  <c r="C3675" i="78"/>
  <c r="C3676" i="78"/>
  <c r="C3677" i="78"/>
  <c r="C3678" i="78"/>
  <c r="C3679" i="78"/>
  <c r="C3680" i="78"/>
  <c r="C3681" i="78"/>
  <c r="C3682" i="78"/>
  <c r="C3683" i="78"/>
  <c r="C3684" i="78"/>
  <c r="C3685" i="78"/>
  <c r="C3686" i="78"/>
  <c r="C3687" i="78"/>
  <c r="C3688" i="78"/>
  <c r="C3689" i="78"/>
  <c r="C3690" i="78"/>
  <c r="C3691" i="78"/>
  <c r="C3692" i="78"/>
  <c r="C3693" i="78"/>
  <c r="C3694" i="78"/>
  <c r="C3695" i="78"/>
  <c r="C3696" i="78"/>
  <c r="C3697" i="78"/>
  <c r="C3698" i="78"/>
  <c r="C3699" i="78"/>
  <c r="C3700" i="78"/>
  <c r="C3701" i="78"/>
  <c r="C3702" i="78"/>
  <c r="C3703" i="78"/>
  <c r="C3704" i="78"/>
  <c r="C3705" i="78"/>
  <c r="C3706" i="78"/>
  <c r="C3707" i="78"/>
  <c r="C3708" i="78"/>
  <c r="C3709" i="78"/>
  <c r="C3710" i="78"/>
  <c r="C3711" i="78"/>
  <c r="C3712" i="78"/>
  <c r="C3713" i="78"/>
  <c r="C3714" i="78"/>
  <c r="C3715" i="78"/>
  <c r="C3716" i="78"/>
  <c r="C3717" i="78"/>
  <c r="C3718" i="78"/>
  <c r="C3719" i="78"/>
  <c r="C3720" i="78"/>
  <c r="C3721" i="78"/>
  <c r="C3722" i="78"/>
  <c r="C3723" i="78"/>
  <c r="C3724" i="78"/>
  <c r="C3725" i="78"/>
  <c r="C3726" i="78"/>
  <c r="C3727" i="78"/>
  <c r="C3728" i="78"/>
  <c r="C3729" i="78"/>
  <c r="C3730" i="78"/>
  <c r="C3731" i="78"/>
  <c r="C3732" i="78"/>
  <c r="C3733" i="78"/>
  <c r="C3734" i="78"/>
  <c r="C3735" i="78"/>
  <c r="C3736" i="78"/>
  <c r="C3737" i="78"/>
  <c r="C3738" i="78"/>
  <c r="C3739" i="78"/>
  <c r="C3740" i="78"/>
  <c r="C3741" i="78"/>
  <c r="C3742" i="78"/>
  <c r="C3743" i="78"/>
  <c r="C3744" i="78"/>
  <c r="C3745" i="78"/>
  <c r="C3746" i="78"/>
  <c r="C3747" i="78"/>
  <c r="C3748" i="78"/>
  <c r="C3749" i="78"/>
  <c r="C3750" i="78"/>
  <c r="C3751" i="78"/>
  <c r="C3752" i="78"/>
  <c r="C3753" i="78"/>
  <c r="C3754" i="78"/>
  <c r="C3755" i="78"/>
  <c r="C3756" i="78"/>
  <c r="C3757" i="78"/>
  <c r="C3758" i="78"/>
  <c r="C3759" i="78"/>
  <c r="C3760" i="78"/>
  <c r="C3761" i="78"/>
  <c r="C3762" i="78"/>
  <c r="C3763" i="78"/>
  <c r="C3764" i="78"/>
  <c r="C3765" i="78"/>
  <c r="C3766" i="78"/>
  <c r="C3767" i="78"/>
  <c r="C3768" i="78"/>
  <c r="C3769" i="78"/>
  <c r="C3770" i="78"/>
  <c r="C3771" i="78"/>
  <c r="C3772" i="78"/>
  <c r="C3773" i="78"/>
  <c r="C3774" i="78"/>
  <c r="C3775" i="78"/>
  <c r="C3776" i="78"/>
  <c r="C3777" i="78"/>
  <c r="C3778" i="78"/>
  <c r="C3779" i="78"/>
  <c r="C3780" i="78"/>
  <c r="C3781" i="78"/>
  <c r="C3782" i="78"/>
  <c r="C3783" i="78"/>
  <c r="C3784" i="78"/>
  <c r="C3785" i="78"/>
  <c r="C3786" i="78"/>
  <c r="C3787" i="78"/>
  <c r="C3788" i="78"/>
  <c r="C3789" i="78"/>
  <c r="C3790" i="78"/>
  <c r="C3791" i="78"/>
  <c r="C3792" i="78"/>
  <c r="C3793" i="78"/>
  <c r="C3794" i="78"/>
  <c r="C3795" i="78"/>
  <c r="C3796" i="78"/>
  <c r="C3797" i="78"/>
  <c r="C3798" i="78"/>
  <c r="C3799" i="78"/>
  <c r="C3800" i="78"/>
  <c r="C3801" i="78"/>
  <c r="C3802" i="78"/>
  <c r="C3803" i="78"/>
  <c r="C3804" i="78"/>
  <c r="C3805" i="78"/>
  <c r="C3806" i="78"/>
  <c r="C3807" i="78"/>
  <c r="C3808" i="78"/>
  <c r="C3809" i="78"/>
  <c r="C3810" i="78"/>
  <c r="C3811" i="78"/>
  <c r="C3812" i="78"/>
  <c r="C3813" i="78"/>
  <c r="C3814" i="78"/>
  <c r="C3815" i="78"/>
  <c r="C3816" i="78"/>
  <c r="C3817" i="78"/>
  <c r="C3818" i="78"/>
  <c r="C3819" i="78"/>
  <c r="C3820" i="78"/>
  <c r="C3821" i="78"/>
  <c r="C3822" i="78"/>
  <c r="C3823" i="78"/>
  <c r="C3824" i="78"/>
  <c r="C3825" i="78"/>
  <c r="C3826" i="78"/>
  <c r="C3827" i="78"/>
  <c r="C3828" i="78"/>
  <c r="C3829" i="78"/>
  <c r="C3830" i="78"/>
  <c r="C3831" i="78"/>
  <c r="C3832" i="78"/>
  <c r="C3833" i="78"/>
  <c r="C3834" i="78"/>
  <c r="C3835" i="78"/>
  <c r="C3836" i="78"/>
  <c r="C3837" i="78"/>
  <c r="C3838" i="78"/>
  <c r="C3839" i="78"/>
  <c r="C3840" i="78"/>
  <c r="C3841" i="78"/>
  <c r="C3842" i="78"/>
  <c r="C3843" i="78"/>
  <c r="C3844" i="78"/>
  <c r="C3845" i="78"/>
  <c r="C3846" i="78"/>
  <c r="C3847" i="78"/>
  <c r="C3848" i="78"/>
  <c r="C3849" i="78"/>
  <c r="C3850" i="78"/>
  <c r="C3851" i="78"/>
  <c r="C3852" i="78"/>
  <c r="C3853" i="78"/>
  <c r="C3854" i="78"/>
  <c r="C3855" i="78"/>
  <c r="C3856" i="78"/>
  <c r="C3857" i="78"/>
  <c r="C3858" i="78"/>
  <c r="C3859" i="78"/>
  <c r="C3860" i="78"/>
  <c r="C3861" i="78"/>
  <c r="C3862" i="78"/>
  <c r="C3863" i="78"/>
  <c r="C3864" i="78"/>
  <c r="C3865" i="78"/>
  <c r="C3866" i="78"/>
  <c r="C3867" i="78"/>
  <c r="C3868" i="78"/>
  <c r="C3869" i="78"/>
  <c r="C3870" i="78"/>
  <c r="C3871" i="78"/>
  <c r="C3872" i="78"/>
  <c r="C3873" i="78"/>
  <c r="C3874" i="78"/>
  <c r="C3875" i="78"/>
  <c r="C3876" i="78"/>
  <c r="C3877" i="78"/>
  <c r="C3878" i="78"/>
  <c r="C3879" i="78"/>
  <c r="C3880" i="78"/>
  <c r="C3881" i="78"/>
  <c r="C3882" i="78"/>
  <c r="C3883" i="78"/>
  <c r="C3884" i="78"/>
  <c r="C3885" i="78"/>
  <c r="C3886" i="78"/>
  <c r="C3887" i="78"/>
  <c r="C3888" i="78"/>
  <c r="C3889" i="78"/>
  <c r="C3890" i="78"/>
  <c r="C3891" i="78"/>
  <c r="C3892" i="78"/>
  <c r="C3893" i="78"/>
  <c r="C3894" i="78"/>
  <c r="C3895" i="78"/>
  <c r="C3896" i="78"/>
  <c r="C3897" i="78"/>
  <c r="C3898" i="78"/>
  <c r="C3899" i="78"/>
  <c r="C3900" i="78"/>
  <c r="C3901" i="78"/>
  <c r="C3902" i="78"/>
  <c r="C3903" i="78"/>
  <c r="C3904" i="78"/>
  <c r="C3905" i="78"/>
  <c r="C3906" i="78"/>
  <c r="C3907" i="78"/>
  <c r="C3908" i="78"/>
  <c r="C3909" i="78"/>
  <c r="C3910" i="78"/>
  <c r="C3911" i="78"/>
  <c r="C3912" i="78"/>
  <c r="C3913" i="78"/>
  <c r="C3914" i="78"/>
  <c r="C3915" i="78"/>
  <c r="C3916" i="78"/>
  <c r="C3917" i="78"/>
  <c r="C3918" i="78"/>
  <c r="C3919" i="78"/>
  <c r="C3920" i="78"/>
  <c r="C3921" i="78"/>
  <c r="C3922" i="78"/>
  <c r="C3923" i="78"/>
  <c r="C3924" i="78"/>
  <c r="C3925" i="78"/>
  <c r="C3926" i="78"/>
  <c r="C3927" i="78"/>
  <c r="C3928" i="78"/>
  <c r="C3929" i="78"/>
  <c r="C3930" i="78"/>
  <c r="C3931" i="78"/>
  <c r="C3932" i="78"/>
  <c r="C3933" i="78"/>
  <c r="C3934" i="78"/>
  <c r="C3935" i="78"/>
  <c r="C3936" i="78"/>
  <c r="C3937" i="78"/>
  <c r="C3938" i="78"/>
  <c r="C3939" i="78"/>
  <c r="C3940" i="78"/>
  <c r="C3941" i="78"/>
  <c r="C3942" i="78"/>
  <c r="C3943" i="78"/>
  <c r="C3944" i="78"/>
  <c r="C3945" i="78"/>
  <c r="C3946" i="78"/>
  <c r="C3947" i="78"/>
  <c r="C3948" i="78"/>
  <c r="C3949" i="78"/>
  <c r="C3950" i="78"/>
  <c r="C3951" i="78"/>
  <c r="C3952" i="78"/>
  <c r="C3953" i="78"/>
  <c r="C3954" i="78"/>
  <c r="C3955" i="78"/>
  <c r="C3956" i="78"/>
  <c r="C3957" i="78"/>
  <c r="C3958" i="78"/>
  <c r="C3959" i="78"/>
  <c r="C3960" i="78"/>
  <c r="C3961" i="78"/>
  <c r="C3962" i="78"/>
  <c r="C3963" i="78"/>
  <c r="C3964" i="78"/>
  <c r="C3965" i="78"/>
  <c r="C3966" i="78"/>
  <c r="C3967" i="78"/>
  <c r="C3968" i="78"/>
  <c r="C3969" i="78"/>
  <c r="C3970" i="78"/>
  <c r="C3971" i="78"/>
  <c r="C3972" i="78"/>
  <c r="C3973" i="78"/>
  <c r="C3974" i="78"/>
  <c r="C3975" i="78"/>
  <c r="C3976" i="78"/>
  <c r="C3977" i="78"/>
  <c r="C3978" i="78"/>
  <c r="C3979" i="78"/>
  <c r="C3980" i="78"/>
  <c r="C3981" i="78"/>
  <c r="C3982" i="78"/>
  <c r="C3983" i="78"/>
  <c r="C3984" i="78"/>
  <c r="C3985" i="78"/>
  <c r="C3986" i="78"/>
  <c r="C3987" i="78"/>
  <c r="C3988" i="78"/>
  <c r="C3989" i="78"/>
  <c r="C3990" i="78"/>
  <c r="C3991" i="78"/>
  <c r="C3992" i="78"/>
  <c r="C3993" i="78"/>
  <c r="C3994" i="78"/>
  <c r="C3995" i="78"/>
  <c r="C3996" i="78"/>
  <c r="C3997" i="78"/>
  <c r="C3998" i="78"/>
  <c r="C3999" i="78"/>
  <c r="C4000" i="78"/>
  <c r="C4001" i="78"/>
  <c r="C4002" i="78"/>
  <c r="C4003" i="78"/>
  <c r="C4004" i="78"/>
  <c r="C4005" i="78"/>
  <c r="C4006" i="78"/>
  <c r="C4007" i="78"/>
  <c r="C4008" i="78"/>
  <c r="C4009" i="78"/>
  <c r="C4010" i="78"/>
  <c r="C4011" i="78"/>
  <c r="C4012" i="78"/>
  <c r="C4013" i="78"/>
  <c r="C4014" i="78"/>
  <c r="C4015" i="78"/>
  <c r="C4016" i="78"/>
  <c r="C4017" i="78"/>
  <c r="C4018" i="78"/>
  <c r="C4019" i="78"/>
  <c r="C4020" i="78"/>
  <c r="C4021" i="78"/>
  <c r="C4022" i="78"/>
  <c r="C4023" i="78"/>
  <c r="C4024" i="78"/>
  <c r="C4025" i="78"/>
  <c r="C4026" i="78"/>
  <c r="C4027" i="78"/>
  <c r="C4028" i="78"/>
  <c r="C4029" i="78"/>
  <c r="C4030" i="78"/>
  <c r="C4031" i="78"/>
  <c r="C4032" i="78"/>
  <c r="C4033" i="78"/>
  <c r="C4034" i="78"/>
  <c r="C4035" i="78"/>
  <c r="C4036" i="78"/>
  <c r="C4037" i="78"/>
  <c r="C4038" i="78"/>
  <c r="C4039" i="78"/>
  <c r="C4040" i="78"/>
  <c r="C4041" i="78"/>
  <c r="C4042" i="78"/>
  <c r="C4043" i="78"/>
  <c r="C4044" i="78"/>
  <c r="C4045" i="78"/>
  <c r="C4046" i="78"/>
  <c r="C4047" i="78"/>
  <c r="C4048" i="78"/>
  <c r="C4049" i="78"/>
  <c r="C4050" i="78"/>
  <c r="C4051" i="78"/>
  <c r="C4052" i="78"/>
  <c r="C4053" i="78"/>
  <c r="C4054" i="78"/>
  <c r="C4055" i="78"/>
  <c r="C4056" i="78"/>
  <c r="C4057" i="78"/>
  <c r="C4058" i="78"/>
  <c r="C4059" i="78"/>
  <c r="C4060" i="78"/>
  <c r="C4061" i="78"/>
  <c r="C4062" i="78"/>
  <c r="C4063" i="78"/>
  <c r="C4064" i="78"/>
  <c r="C4065" i="78"/>
  <c r="C4066" i="78"/>
  <c r="C4067" i="78"/>
  <c r="C4068" i="78"/>
  <c r="C4069" i="78"/>
  <c r="C4070" i="78"/>
  <c r="C4071" i="78"/>
  <c r="C4072" i="78"/>
  <c r="C4073" i="78"/>
  <c r="C4074" i="78"/>
  <c r="C4075" i="78"/>
  <c r="C4076" i="78"/>
  <c r="C4077" i="78"/>
  <c r="C4078" i="78"/>
  <c r="C4079" i="78"/>
  <c r="C4080" i="78"/>
  <c r="C4081" i="78"/>
  <c r="C4082" i="78"/>
  <c r="C4083" i="78"/>
  <c r="C4084" i="78"/>
  <c r="C4085" i="78"/>
  <c r="C4086" i="78"/>
  <c r="C4087" i="78"/>
  <c r="C4088" i="78"/>
  <c r="C4089" i="78"/>
  <c r="C4090" i="78"/>
  <c r="C4091" i="78"/>
  <c r="C4092" i="78"/>
  <c r="C4093" i="78"/>
  <c r="C4094" i="78"/>
  <c r="C4095" i="78"/>
  <c r="C4096" i="78"/>
  <c r="C4097" i="78"/>
  <c r="C4098" i="78"/>
  <c r="C4099" i="78"/>
  <c r="C4100" i="78"/>
  <c r="C4101" i="78"/>
  <c r="C4102" i="78"/>
  <c r="C4103" i="78"/>
  <c r="C4104" i="78"/>
  <c r="C4105" i="78"/>
  <c r="C4106" i="78"/>
  <c r="C4107" i="78"/>
  <c r="C4108" i="78"/>
  <c r="C4109" i="78"/>
  <c r="C4110" i="78"/>
  <c r="C4111" i="78"/>
  <c r="C4112" i="78"/>
  <c r="C4113" i="78"/>
  <c r="C4114" i="78"/>
  <c r="C4115" i="78"/>
  <c r="C4116" i="78"/>
  <c r="C4117" i="78"/>
  <c r="C4118" i="78"/>
  <c r="C4119" i="78"/>
  <c r="C4120" i="78"/>
  <c r="C4121" i="78"/>
  <c r="C4122" i="78"/>
  <c r="C4123" i="78"/>
  <c r="C4124" i="78"/>
  <c r="C4125" i="78"/>
  <c r="C4126" i="78"/>
  <c r="C4127" i="78"/>
  <c r="C4128" i="78"/>
  <c r="C4129" i="78"/>
  <c r="C4130" i="78"/>
  <c r="C4131" i="78"/>
  <c r="C4132" i="78"/>
  <c r="C4133" i="78"/>
  <c r="C4134" i="78"/>
  <c r="C4135" i="78"/>
  <c r="C4136" i="78"/>
  <c r="C4137" i="78"/>
  <c r="C4138" i="78"/>
  <c r="C4139" i="78"/>
  <c r="C4140" i="78"/>
  <c r="C4141" i="78"/>
  <c r="C4142" i="78"/>
  <c r="C4143" i="78"/>
  <c r="C4144" i="78"/>
  <c r="C4145" i="78"/>
  <c r="C4146" i="78"/>
  <c r="C4147" i="78"/>
  <c r="C4148" i="78"/>
  <c r="C4149" i="78"/>
  <c r="C4150" i="78"/>
  <c r="C4151" i="78"/>
  <c r="C4152" i="78"/>
  <c r="C4153" i="78"/>
  <c r="C4154" i="78"/>
  <c r="C4155" i="78"/>
  <c r="C4156" i="78"/>
  <c r="C4157" i="78"/>
  <c r="C4158" i="78"/>
  <c r="C4159" i="78"/>
  <c r="C4160" i="78"/>
  <c r="C4161" i="78"/>
  <c r="C4162" i="78"/>
  <c r="C4163" i="78"/>
  <c r="C4164" i="78"/>
  <c r="C4165" i="78"/>
  <c r="C4166" i="78"/>
  <c r="C4167" i="78"/>
  <c r="C4168" i="78"/>
  <c r="C4169" i="78"/>
  <c r="C4170" i="78"/>
  <c r="C4171" i="78"/>
  <c r="C4172" i="78"/>
  <c r="C4173" i="78"/>
  <c r="C4174" i="78"/>
  <c r="C4175" i="78"/>
  <c r="C4176" i="78"/>
  <c r="C4177" i="78"/>
  <c r="C4178" i="78"/>
  <c r="C4179" i="78"/>
  <c r="C4180" i="78"/>
  <c r="C4181" i="78"/>
  <c r="C4182" i="78"/>
  <c r="C4183" i="78"/>
  <c r="C4184" i="78"/>
  <c r="C4185" i="78"/>
  <c r="C4186" i="78"/>
  <c r="C4187" i="78"/>
  <c r="C4188" i="78"/>
  <c r="C4189" i="78"/>
  <c r="C4190" i="78"/>
  <c r="C4191" i="78"/>
  <c r="C4192" i="78"/>
  <c r="C4193" i="78"/>
  <c r="C4194" i="78"/>
  <c r="C4195" i="78"/>
  <c r="C4196" i="78"/>
  <c r="C4197" i="78"/>
  <c r="C4198" i="78"/>
  <c r="C4199" i="78"/>
  <c r="C4200" i="78"/>
  <c r="C4201" i="78"/>
  <c r="C4202" i="78"/>
  <c r="C4203" i="78"/>
  <c r="C4204" i="78"/>
  <c r="C4205" i="78"/>
  <c r="C4206" i="78"/>
  <c r="C4207" i="78"/>
  <c r="C4208" i="78"/>
  <c r="C4209" i="78"/>
  <c r="C4210" i="78"/>
  <c r="C4211" i="78"/>
  <c r="C4212" i="78"/>
  <c r="C4213" i="78"/>
  <c r="C4214" i="78"/>
  <c r="C4215" i="78"/>
  <c r="C4216" i="78"/>
  <c r="C4217" i="78"/>
  <c r="C4218" i="78"/>
  <c r="C4219" i="78"/>
  <c r="C4220" i="78"/>
  <c r="C4221" i="78"/>
  <c r="C4222" i="78"/>
  <c r="C4223" i="78"/>
  <c r="C4224" i="78"/>
  <c r="C4225" i="78"/>
  <c r="C4226" i="78"/>
  <c r="C4227" i="78"/>
  <c r="C4228" i="78"/>
  <c r="C4229" i="78"/>
  <c r="C4230" i="78"/>
  <c r="C4231" i="78"/>
  <c r="C4232" i="78"/>
  <c r="C4233" i="78"/>
  <c r="C4234" i="78"/>
  <c r="C4235" i="78"/>
  <c r="C4236" i="78"/>
  <c r="C4237" i="78"/>
  <c r="C4238" i="78"/>
  <c r="C4239" i="78"/>
  <c r="C4240" i="78"/>
  <c r="C4241" i="78"/>
  <c r="C4242" i="78"/>
  <c r="C4243" i="78"/>
  <c r="C4244" i="78"/>
  <c r="C4245" i="78"/>
  <c r="C4246" i="78"/>
  <c r="C4247" i="78"/>
  <c r="C4248" i="78"/>
  <c r="C4249" i="78"/>
  <c r="C4250" i="78"/>
  <c r="C4251" i="78"/>
  <c r="C4252" i="78"/>
  <c r="C4253" i="78"/>
  <c r="C4254" i="78"/>
  <c r="C4255" i="78"/>
  <c r="C4256" i="78"/>
  <c r="C4257" i="78"/>
  <c r="C4258" i="78"/>
  <c r="C4259" i="78"/>
  <c r="C4260" i="78"/>
  <c r="C4261" i="78"/>
  <c r="C4262" i="78"/>
  <c r="C4263" i="78"/>
  <c r="C4264" i="78"/>
  <c r="C4265" i="78"/>
  <c r="C4266" i="78"/>
  <c r="C4267" i="78"/>
  <c r="C4268" i="78"/>
  <c r="C4269" i="78"/>
  <c r="C4270" i="78"/>
  <c r="C4271" i="78"/>
  <c r="C4272" i="78"/>
  <c r="C4273" i="78"/>
  <c r="C4274" i="78"/>
  <c r="C4275" i="78"/>
  <c r="C4276" i="78"/>
  <c r="C4277" i="78"/>
  <c r="C4278" i="78"/>
  <c r="C4279" i="78"/>
  <c r="C4280" i="78"/>
  <c r="C4281" i="78"/>
  <c r="C4282" i="78"/>
  <c r="C4283" i="78"/>
  <c r="C4284" i="78"/>
  <c r="C4285" i="78"/>
  <c r="C4286" i="78"/>
  <c r="C4287" i="78"/>
  <c r="C4288" i="78"/>
  <c r="C4289" i="78"/>
  <c r="C4290" i="78"/>
  <c r="C4291" i="78"/>
  <c r="C4292" i="78"/>
  <c r="C4293" i="78"/>
  <c r="C4294" i="78"/>
  <c r="C4295" i="78"/>
  <c r="C4296" i="78"/>
  <c r="C4297" i="78"/>
  <c r="C4298" i="78"/>
  <c r="C4299" i="78"/>
  <c r="C4300" i="78"/>
  <c r="C4301" i="78"/>
  <c r="C4302" i="78"/>
  <c r="C4303" i="78"/>
  <c r="C4304" i="78"/>
  <c r="C4305" i="78"/>
  <c r="C4306" i="78"/>
  <c r="C4307" i="78"/>
  <c r="C4308" i="78"/>
  <c r="C4309" i="78"/>
  <c r="C4310" i="78"/>
  <c r="C4311" i="78"/>
  <c r="C4312" i="78"/>
  <c r="C4313" i="78"/>
  <c r="C4314" i="78"/>
  <c r="C4315" i="78"/>
  <c r="C4316" i="78"/>
  <c r="C4317" i="78"/>
  <c r="C4318" i="78"/>
  <c r="C4319" i="78"/>
  <c r="C4320" i="78"/>
  <c r="C4321" i="78"/>
  <c r="C4322" i="78"/>
  <c r="C4323" i="78"/>
  <c r="C4324" i="78"/>
  <c r="C4325" i="78"/>
  <c r="C4326" i="78"/>
  <c r="C4327" i="78"/>
  <c r="C4328" i="78"/>
  <c r="C4329" i="78"/>
  <c r="C4330" i="78"/>
  <c r="C4331" i="78"/>
  <c r="C4332" i="78"/>
  <c r="C4333" i="78"/>
  <c r="C4334" i="78"/>
  <c r="C4335" i="78"/>
  <c r="C4336" i="78"/>
  <c r="C4337" i="78"/>
  <c r="C4338" i="78"/>
  <c r="C4339" i="78"/>
  <c r="C4340" i="78"/>
  <c r="C4341" i="78"/>
  <c r="C4342" i="78"/>
  <c r="C4343" i="78"/>
  <c r="C4344" i="78"/>
  <c r="C4345" i="78"/>
  <c r="C4346" i="78"/>
  <c r="C4347" i="78"/>
  <c r="C4348" i="78"/>
  <c r="C4349" i="78"/>
  <c r="C4350" i="78"/>
  <c r="C4351" i="78"/>
  <c r="C4352" i="78"/>
  <c r="C4353" i="78"/>
  <c r="C4354" i="78"/>
  <c r="C4355" i="78"/>
  <c r="C4356" i="78"/>
  <c r="C4357" i="78"/>
  <c r="C4358" i="78"/>
  <c r="C4359" i="78"/>
  <c r="C4360" i="78"/>
  <c r="C4361" i="78"/>
  <c r="C4362" i="78"/>
  <c r="C4363" i="78"/>
  <c r="C4364" i="78"/>
  <c r="C4365" i="78"/>
  <c r="C4366" i="78"/>
  <c r="C4367" i="78"/>
  <c r="C4368" i="78"/>
  <c r="C4369" i="78"/>
  <c r="C4370" i="78"/>
  <c r="C4371" i="78"/>
  <c r="C4372" i="78"/>
  <c r="C4373" i="78"/>
  <c r="C4374" i="78"/>
  <c r="C4375" i="78"/>
  <c r="C4376" i="78"/>
  <c r="C4377" i="78"/>
  <c r="C4378" i="78"/>
  <c r="C4379" i="78"/>
  <c r="C4380" i="78"/>
  <c r="C4381" i="78"/>
  <c r="C4382" i="78"/>
  <c r="C4383" i="78"/>
  <c r="C4384" i="78"/>
  <c r="C4385" i="78"/>
  <c r="C4386" i="78"/>
  <c r="C4387" i="78"/>
  <c r="C4388" i="78"/>
  <c r="C4389" i="78"/>
  <c r="C4390" i="78"/>
  <c r="C4391" i="78"/>
  <c r="C4392" i="78"/>
  <c r="C4393" i="78"/>
  <c r="C4394" i="78"/>
  <c r="C4395" i="78"/>
  <c r="C4396" i="78"/>
  <c r="C4397" i="78"/>
  <c r="C4398" i="78"/>
  <c r="C4399" i="78"/>
  <c r="C4400" i="78"/>
  <c r="C4401" i="78"/>
  <c r="C4402" i="78"/>
  <c r="C4403" i="78"/>
  <c r="C4404" i="78"/>
  <c r="C4405" i="78"/>
  <c r="C4406" i="78"/>
  <c r="C4407" i="78"/>
  <c r="C4408" i="78"/>
  <c r="C4409" i="78"/>
  <c r="C4410" i="78"/>
  <c r="C4411" i="78"/>
  <c r="C4412" i="78"/>
  <c r="C4413" i="78"/>
  <c r="C4414" i="78"/>
  <c r="C4415" i="78"/>
  <c r="C4416" i="78"/>
  <c r="C4417" i="78"/>
  <c r="C4418" i="78"/>
  <c r="C4419" i="78"/>
  <c r="C4420" i="78"/>
  <c r="C4421" i="78"/>
  <c r="C4422" i="78"/>
  <c r="C4423" i="78"/>
  <c r="C4424" i="78"/>
  <c r="C4425" i="78"/>
  <c r="C4426" i="78"/>
  <c r="C4427" i="78"/>
  <c r="C4428" i="78"/>
  <c r="C4429" i="78"/>
  <c r="C4430" i="78"/>
  <c r="C4431" i="78"/>
  <c r="C4432" i="78"/>
  <c r="C4433" i="78"/>
  <c r="C4434" i="78"/>
  <c r="C4435" i="78"/>
  <c r="C4436" i="78"/>
  <c r="C4437" i="78"/>
  <c r="C4438" i="78"/>
  <c r="C4439" i="78"/>
  <c r="C4440" i="78"/>
  <c r="C4441" i="78"/>
  <c r="C4442" i="78"/>
  <c r="C4443" i="78"/>
  <c r="C4444" i="78"/>
  <c r="C4445" i="78"/>
  <c r="C4446" i="78"/>
  <c r="C4447" i="78"/>
  <c r="C4448" i="78"/>
  <c r="C4449" i="78"/>
  <c r="C4450" i="78"/>
  <c r="C4451" i="78"/>
  <c r="C4452" i="78"/>
  <c r="C4453" i="78"/>
  <c r="C4454" i="78"/>
  <c r="C4455" i="78"/>
  <c r="C4456" i="78"/>
  <c r="C4457" i="78"/>
  <c r="C4458" i="78"/>
  <c r="C4459" i="78"/>
  <c r="C4460" i="78"/>
  <c r="C4461" i="78"/>
  <c r="C4462" i="78"/>
  <c r="C4463" i="78"/>
  <c r="C4464" i="78"/>
  <c r="C4465" i="78"/>
  <c r="C4466" i="78"/>
  <c r="C4467" i="78"/>
  <c r="C4468" i="78"/>
  <c r="C4469" i="78"/>
  <c r="C4470" i="78"/>
  <c r="C4471" i="78"/>
  <c r="C4472" i="78"/>
  <c r="C4473" i="78"/>
  <c r="C4474" i="78"/>
  <c r="C4475" i="78"/>
  <c r="C4476" i="78"/>
  <c r="C4477" i="78"/>
  <c r="C4478" i="78"/>
  <c r="C4479" i="78"/>
  <c r="C4480" i="78"/>
  <c r="C4481" i="78"/>
  <c r="C4482" i="78"/>
  <c r="C4483" i="78"/>
  <c r="C4484" i="78"/>
  <c r="C4485" i="78"/>
  <c r="C4486" i="78"/>
  <c r="C4487" i="78"/>
  <c r="C4488" i="78"/>
  <c r="C4489" i="78"/>
  <c r="C4490" i="78"/>
  <c r="C4491" i="78"/>
  <c r="C4492" i="78"/>
  <c r="C4493" i="78"/>
  <c r="C4494" i="78"/>
  <c r="C4495" i="78"/>
  <c r="C4496" i="78"/>
  <c r="C4497" i="78"/>
  <c r="C4498" i="78"/>
  <c r="C4499" i="78"/>
  <c r="C4500" i="78"/>
  <c r="C4501" i="78"/>
  <c r="C4502" i="78"/>
  <c r="C4503" i="78"/>
  <c r="C4504" i="78"/>
  <c r="C4505" i="78"/>
  <c r="C4506" i="78"/>
  <c r="C4507" i="78"/>
  <c r="C4508" i="78"/>
  <c r="C4509" i="78"/>
  <c r="C4510" i="78"/>
  <c r="C4511" i="78"/>
  <c r="C4512" i="78"/>
  <c r="C4513" i="78"/>
  <c r="C4514" i="78"/>
  <c r="C4515" i="78"/>
  <c r="C4516" i="78"/>
  <c r="C4517" i="78"/>
  <c r="C4518" i="78"/>
  <c r="C4519" i="78"/>
  <c r="C4520" i="78"/>
  <c r="C4521" i="78"/>
  <c r="C4522" i="78"/>
  <c r="C4523" i="78"/>
  <c r="C4524" i="78"/>
  <c r="C4525" i="78"/>
  <c r="C4526" i="78"/>
  <c r="C4527" i="78"/>
  <c r="C4528" i="78"/>
  <c r="C4529" i="78"/>
  <c r="C4530" i="78"/>
  <c r="C4531" i="78"/>
  <c r="C4532" i="78"/>
  <c r="C4533" i="78"/>
  <c r="C4534" i="78"/>
  <c r="C4535" i="78"/>
  <c r="C4536" i="78"/>
  <c r="C4537" i="78"/>
  <c r="C4538" i="78"/>
  <c r="C4539" i="78"/>
  <c r="C4540" i="78"/>
  <c r="C4541" i="78"/>
  <c r="C4542" i="78"/>
  <c r="C4543" i="78"/>
  <c r="C4544" i="78"/>
  <c r="C4545" i="78"/>
  <c r="C4546" i="78"/>
  <c r="C4547" i="78"/>
  <c r="C4548" i="78"/>
  <c r="C4549" i="78"/>
  <c r="C4550" i="78"/>
  <c r="C4551" i="78"/>
  <c r="C4552" i="78"/>
  <c r="C4553" i="78"/>
  <c r="C4554" i="78"/>
  <c r="C4555" i="78"/>
  <c r="C4556" i="78"/>
  <c r="C4557" i="78"/>
  <c r="C4558" i="78"/>
  <c r="C4559" i="78"/>
  <c r="C4560" i="78"/>
  <c r="C4561" i="78"/>
  <c r="C4562" i="78"/>
  <c r="C4563" i="78"/>
  <c r="C4564" i="78"/>
  <c r="C4565" i="78"/>
  <c r="C4566" i="78"/>
  <c r="C4567" i="78"/>
  <c r="C4568" i="78"/>
  <c r="C4569" i="78"/>
  <c r="C4570" i="78"/>
  <c r="C4571" i="78"/>
  <c r="C4572" i="78"/>
  <c r="C4573" i="78"/>
  <c r="C4574" i="78"/>
  <c r="C4575" i="78"/>
  <c r="C4576" i="78"/>
  <c r="C4577" i="78"/>
  <c r="C4578" i="78"/>
  <c r="C4579" i="78"/>
  <c r="C4580" i="78"/>
  <c r="C4581" i="78"/>
  <c r="C4582" i="78"/>
  <c r="C4583" i="78"/>
  <c r="C4584" i="78"/>
  <c r="C4585" i="78"/>
  <c r="C4586" i="78"/>
  <c r="C4587" i="78"/>
  <c r="C4588" i="78"/>
  <c r="C4589" i="78"/>
  <c r="C4590" i="78"/>
  <c r="C4591" i="78"/>
  <c r="C4592" i="78"/>
  <c r="C4593" i="78"/>
  <c r="C4594" i="78"/>
  <c r="C4595" i="78"/>
  <c r="C4596" i="78"/>
  <c r="C4597" i="78"/>
  <c r="C4598" i="78"/>
  <c r="C4599" i="78"/>
  <c r="C4600" i="78"/>
  <c r="C4601" i="78"/>
  <c r="C4602" i="78"/>
  <c r="C4603" i="78"/>
  <c r="C4604" i="78"/>
  <c r="C4605" i="78"/>
  <c r="C4606" i="78"/>
  <c r="C4607" i="78"/>
  <c r="C4608" i="78"/>
  <c r="C4609" i="78"/>
  <c r="C4610" i="78"/>
  <c r="C4611" i="78"/>
  <c r="C4612" i="78"/>
  <c r="C4613" i="78"/>
  <c r="C4614" i="78"/>
  <c r="C4615" i="78"/>
  <c r="C4616" i="78"/>
  <c r="C4617" i="78"/>
  <c r="C4618" i="78"/>
  <c r="C4619" i="78"/>
  <c r="C4620" i="78"/>
  <c r="C4621" i="78"/>
  <c r="C4622" i="78"/>
  <c r="C4623" i="78"/>
  <c r="C4624" i="78"/>
  <c r="C4625" i="78"/>
  <c r="C4626" i="78"/>
  <c r="C4627" i="78"/>
  <c r="C4628" i="78"/>
  <c r="C4629" i="78"/>
  <c r="C4630" i="78"/>
  <c r="C4631" i="78"/>
  <c r="C4632" i="78"/>
  <c r="C4633" i="78"/>
  <c r="C4634" i="78"/>
  <c r="C4635" i="78"/>
  <c r="C4636" i="78"/>
  <c r="C4637" i="78"/>
  <c r="C4638" i="78"/>
  <c r="C4639" i="78"/>
  <c r="C4640" i="78"/>
  <c r="C4641" i="78"/>
  <c r="C4642" i="78"/>
  <c r="C4643" i="78"/>
  <c r="C4644" i="78"/>
  <c r="C4645" i="78"/>
  <c r="C4646" i="78"/>
  <c r="C4647" i="78"/>
  <c r="C4648" i="78"/>
  <c r="C4649" i="78"/>
  <c r="C4650" i="78"/>
  <c r="C4651" i="78"/>
  <c r="C4652" i="78"/>
  <c r="C4653" i="78"/>
  <c r="C4654" i="78"/>
  <c r="C4655" i="78"/>
  <c r="C4656" i="78"/>
  <c r="C4657" i="78"/>
  <c r="C4658" i="78"/>
  <c r="C4659" i="78"/>
  <c r="C4660" i="78"/>
  <c r="C4661" i="78"/>
  <c r="C4662" i="78"/>
  <c r="C4663" i="78"/>
  <c r="C4664" i="78"/>
  <c r="C4665" i="78"/>
  <c r="C4666" i="78"/>
  <c r="C4667" i="78"/>
  <c r="C4668" i="78"/>
  <c r="C4669" i="78"/>
  <c r="C4670" i="78"/>
  <c r="C4671" i="78"/>
  <c r="C4672" i="78"/>
  <c r="C4673" i="78"/>
  <c r="C4674" i="78"/>
  <c r="C4675" i="78"/>
  <c r="C4676" i="78"/>
  <c r="C4677" i="78"/>
  <c r="C4678" i="78"/>
  <c r="C4679" i="78"/>
  <c r="C4680" i="78"/>
  <c r="C4681" i="78"/>
  <c r="C4682" i="78"/>
  <c r="C4683" i="78"/>
  <c r="C4684" i="78"/>
  <c r="C4685" i="78"/>
  <c r="C4686" i="78"/>
  <c r="C4687" i="78"/>
  <c r="C4688" i="78"/>
  <c r="C4689" i="78"/>
  <c r="C4690" i="78"/>
  <c r="C4691" i="78"/>
  <c r="C4692" i="78"/>
  <c r="C4693" i="78"/>
  <c r="C4694" i="78"/>
  <c r="C4695" i="78"/>
  <c r="C4696" i="78"/>
  <c r="C4697" i="78"/>
  <c r="C4698" i="78"/>
  <c r="C4699" i="78"/>
  <c r="C4700" i="78"/>
  <c r="C4701" i="78"/>
  <c r="C4702" i="78"/>
  <c r="C4703" i="78"/>
  <c r="C4704" i="78"/>
  <c r="C4705" i="78"/>
  <c r="C4706" i="78"/>
  <c r="C4707" i="78"/>
  <c r="C4708" i="78"/>
  <c r="C4709" i="78"/>
  <c r="C4710" i="78"/>
  <c r="C4711" i="78"/>
  <c r="C4712" i="78"/>
  <c r="C4713" i="78"/>
  <c r="C4714" i="78"/>
  <c r="C4715" i="78"/>
  <c r="C4716" i="78"/>
  <c r="C4717" i="78"/>
  <c r="C4718" i="78"/>
  <c r="C4719" i="78"/>
  <c r="C4720" i="78"/>
  <c r="C4721" i="78"/>
  <c r="C4722" i="78"/>
  <c r="C4723" i="78"/>
  <c r="C4724" i="78"/>
  <c r="C4725" i="78"/>
  <c r="C4726" i="78"/>
  <c r="C4727" i="78"/>
  <c r="C4728" i="78"/>
  <c r="C4729" i="78"/>
  <c r="C4730" i="78"/>
  <c r="C4731" i="78"/>
  <c r="C4732" i="78"/>
  <c r="C4733" i="78"/>
  <c r="C4734" i="78"/>
  <c r="C4735" i="78"/>
  <c r="C4736" i="78"/>
  <c r="C4737" i="78"/>
  <c r="C4738" i="78"/>
  <c r="C4739" i="78"/>
  <c r="C4740" i="78"/>
  <c r="C4741" i="78"/>
  <c r="C4742" i="78"/>
  <c r="C4743" i="78"/>
  <c r="C4744" i="78"/>
  <c r="C4745" i="78"/>
  <c r="C4746" i="78"/>
  <c r="C4747" i="78"/>
  <c r="C4748" i="78"/>
  <c r="C4749" i="78"/>
  <c r="C4750" i="78"/>
  <c r="C4751" i="78"/>
  <c r="C4752" i="78"/>
  <c r="C4753" i="78"/>
  <c r="C4754" i="78"/>
  <c r="C4755" i="78"/>
  <c r="C4756" i="78"/>
  <c r="C4757" i="78"/>
  <c r="C4758" i="78"/>
  <c r="C4759" i="78"/>
  <c r="C4760" i="78"/>
  <c r="C4761" i="78"/>
  <c r="C4762" i="78"/>
  <c r="C4763" i="78"/>
  <c r="C4764" i="78"/>
  <c r="C4765" i="78"/>
  <c r="C4766" i="78"/>
  <c r="C4767" i="78"/>
  <c r="C4768" i="78"/>
  <c r="C4769" i="78"/>
  <c r="C4770" i="78"/>
  <c r="C4771" i="78"/>
  <c r="C4772" i="78"/>
  <c r="C4773" i="78"/>
  <c r="C4774" i="78"/>
  <c r="C4775" i="78"/>
  <c r="C4776" i="78"/>
  <c r="C4777" i="78"/>
  <c r="C4778" i="78"/>
  <c r="C4779" i="78"/>
  <c r="C4780" i="78"/>
  <c r="C4781" i="78"/>
  <c r="C4782" i="78"/>
  <c r="C4783" i="78"/>
  <c r="C4784" i="78"/>
  <c r="C4785" i="78"/>
  <c r="C4786" i="78"/>
  <c r="C4787" i="78"/>
  <c r="C4788" i="78"/>
  <c r="C4789" i="78"/>
  <c r="C4790" i="78"/>
  <c r="C4791" i="78"/>
  <c r="C4792" i="78"/>
  <c r="C4793" i="78"/>
  <c r="C4794" i="78"/>
  <c r="C4795" i="78"/>
  <c r="C4796" i="78"/>
  <c r="C4797" i="78"/>
  <c r="C4798" i="78"/>
  <c r="C4799" i="78"/>
  <c r="C4800" i="78"/>
  <c r="C4801" i="78"/>
  <c r="C4802" i="78"/>
  <c r="C4803" i="78"/>
  <c r="C4804" i="78"/>
  <c r="C4805" i="78"/>
  <c r="C4806" i="78"/>
  <c r="C4807" i="78"/>
  <c r="C4808" i="78"/>
  <c r="C4809" i="78"/>
  <c r="C4810" i="78"/>
  <c r="C4811" i="78"/>
  <c r="C4812" i="78"/>
  <c r="C4813" i="78"/>
  <c r="C4814" i="78"/>
  <c r="C4815" i="78"/>
  <c r="C4816" i="78"/>
  <c r="C4817" i="78"/>
  <c r="C4818" i="78"/>
  <c r="C4819" i="78"/>
  <c r="C4820" i="78"/>
  <c r="C4821" i="78"/>
  <c r="C4822" i="78"/>
  <c r="C4823" i="78"/>
  <c r="C4824" i="78"/>
  <c r="C4825" i="78"/>
  <c r="C4826" i="78"/>
  <c r="C4827" i="78"/>
  <c r="C4828" i="78"/>
  <c r="C4829" i="78"/>
  <c r="C4830" i="78"/>
  <c r="C4831" i="78"/>
  <c r="C4832" i="78"/>
  <c r="C4833" i="78"/>
  <c r="C4834" i="78"/>
  <c r="C4835" i="78"/>
  <c r="C4836" i="78"/>
  <c r="C4837" i="78"/>
  <c r="C4838" i="78"/>
  <c r="C4839" i="78"/>
  <c r="C4840" i="78"/>
  <c r="C4841" i="78"/>
  <c r="C4842" i="78"/>
  <c r="C4843" i="78"/>
  <c r="C4844" i="78"/>
  <c r="C4845" i="78"/>
  <c r="C4846" i="78"/>
  <c r="C4847" i="78"/>
  <c r="C4848" i="78"/>
  <c r="C4849" i="78"/>
  <c r="C4850" i="78"/>
  <c r="C4851" i="78"/>
  <c r="C4852" i="78"/>
  <c r="C4853" i="78"/>
  <c r="C4854" i="78"/>
  <c r="C4855" i="78"/>
  <c r="C4856" i="78"/>
  <c r="C4857" i="78"/>
  <c r="C4858" i="78"/>
  <c r="C4859" i="78"/>
  <c r="C4860" i="78"/>
  <c r="C4861" i="78"/>
  <c r="C4862" i="78"/>
  <c r="C4863" i="78"/>
  <c r="C4864" i="78"/>
  <c r="C4865" i="78"/>
  <c r="C4866" i="78"/>
  <c r="C4867" i="78"/>
  <c r="C4868" i="78"/>
  <c r="C4869" i="78"/>
  <c r="C4870" i="78"/>
  <c r="C4871" i="78"/>
  <c r="C4872" i="78"/>
  <c r="C4873" i="78"/>
  <c r="C4874" i="78"/>
  <c r="C4875" i="78"/>
  <c r="C4876" i="78"/>
  <c r="C4877" i="78"/>
  <c r="C4878" i="78"/>
  <c r="C4879" i="78"/>
  <c r="C4880" i="78"/>
  <c r="C4881" i="78"/>
  <c r="C4882" i="78"/>
  <c r="C4883" i="78"/>
  <c r="C4884" i="78"/>
  <c r="C4885" i="78"/>
  <c r="C4886" i="78"/>
  <c r="C4887" i="78"/>
  <c r="C4888" i="78"/>
  <c r="C4889" i="78"/>
  <c r="C4890" i="78"/>
  <c r="C4891" i="78"/>
  <c r="C4892" i="78"/>
  <c r="C4893" i="78"/>
  <c r="C4894" i="78"/>
  <c r="C4895" i="78"/>
  <c r="C4896" i="78"/>
  <c r="C4897" i="78"/>
  <c r="C4898" i="78"/>
  <c r="C4899" i="78"/>
  <c r="C4900" i="78"/>
  <c r="C4901" i="78"/>
  <c r="C4902" i="78"/>
  <c r="C4903" i="78"/>
  <c r="C4904" i="78"/>
  <c r="C4905" i="78"/>
  <c r="C4906" i="78"/>
  <c r="C4907" i="78"/>
  <c r="C4908" i="78"/>
  <c r="C4909" i="78"/>
  <c r="C4910" i="78"/>
  <c r="C4911" i="78"/>
  <c r="C4912" i="78"/>
  <c r="C4913" i="78"/>
  <c r="C4914" i="78"/>
  <c r="C4915" i="78"/>
  <c r="C4916" i="78"/>
  <c r="C4917" i="78"/>
  <c r="C4918" i="78"/>
  <c r="C4919" i="78"/>
  <c r="C4920" i="78"/>
  <c r="C4921" i="78"/>
  <c r="C4922" i="78"/>
  <c r="C4923" i="78"/>
  <c r="C4924" i="78"/>
  <c r="C4925" i="78"/>
  <c r="C4926" i="78"/>
  <c r="C4927" i="78"/>
  <c r="C4928" i="78"/>
  <c r="C4929" i="78"/>
  <c r="C4930" i="78"/>
  <c r="C4931" i="78"/>
  <c r="C4932" i="78"/>
  <c r="C4933" i="78"/>
  <c r="C4934" i="78"/>
  <c r="C4935" i="78"/>
  <c r="C4936" i="78"/>
  <c r="C4937" i="78"/>
  <c r="C4938" i="78"/>
  <c r="C4939" i="78"/>
  <c r="C4940" i="78"/>
  <c r="C4941" i="78"/>
  <c r="C4942" i="78"/>
  <c r="C4943" i="78"/>
  <c r="C4944" i="78"/>
  <c r="C4945" i="78"/>
  <c r="C4946" i="78"/>
  <c r="C4947" i="78"/>
  <c r="C4948" i="78"/>
  <c r="C4949" i="78"/>
  <c r="C4950" i="78"/>
  <c r="C4951" i="78"/>
  <c r="C4952" i="78"/>
  <c r="C4953" i="78"/>
  <c r="C4954" i="78"/>
  <c r="C4955" i="78"/>
  <c r="C4956" i="78"/>
  <c r="C4957" i="78"/>
  <c r="C4958" i="78"/>
  <c r="C4959" i="78"/>
  <c r="C4960" i="78"/>
  <c r="C4961" i="78"/>
  <c r="C4962" i="78"/>
  <c r="C4963" i="78"/>
  <c r="C4964" i="78"/>
  <c r="C4965" i="78"/>
  <c r="C4966" i="78"/>
  <c r="C4967" i="78"/>
  <c r="C4968" i="78"/>
  <c r="C4969" i="78"/>
  <c r="C4970" i="78"/>
  <c r="C4971" i="78"/>
  <c r="C4972" i="78"/>
  <c r="C4973" i="78"/>
  <c r="C4974" i="78"/>
  <c r="C4975" i="78"/>
  <c r="C4976" i="78"/>
  <c r="C4977" i="78"/>
  <c r="C4978" i="78"/>
  <c r="C4979" i="78"/>
  <c r="C4980" i="78"/>
  <c r="C4981" i="78"/>
  <c r="C4982" i="78"/>
  <c r="C4983" i="78"/>
  <c r="C4984" i="78"/>
  <c r="C4985" i="78"/>
  <c r="C4986" i="78"/>
  <c r="C4987" i="78"/>
  <c r="C4988" i="78"/>
  <c r="C4989" i="78"/>
  <c r="C4990" i="78"/>
  <c r="C4991" i="78"/>
  <c r="C4992" i="78"/>
  <c r="C4993" i="78"/>
  <c r="C4994" i="78"/>
  <c r="C4995" i="78"/>
  <c r="C4996" i="78"/>
  <c r="C4997" i="78"/>
  <c r="C4998" i="78"/>
  <c r="C4999" i="78"/>
  <c r="C5000" i="78"/>
  <c r="C5001" i="78"/>
  <c r="C5002" i="78"/>
  <c r="C5003" i="78"/>
  <c r="C5004" i="78"/>
  <c r="C5005" i="78"/>
  <c r="C5006" i="78"/>
  <c r="C5007" i="78"/>
  <c r="C5008" i="78"/>
  <c r="C5009" i="78"/>
  <c r="C5010" i="78"/>
  <c r="C5011" i="78"/>
  <c r="C5012" i="78"/>
  <c r="C5013" i="78"/>
  <c r="C5014" i="78"/>
  <c r="C5015" i="78"/>
  <c r="C5016" i="78"/>
  <c r="C5017" i="78"/>
  <c r="C5018" i="78"/>
  <c r="C5019" i="78"/>
  <c r="C5020" i="78"/>
  <c r="C5021" i="78"/>
  <c r="C5022" i="78"/>
  <c r="C5023" i="78"/>
  <c r="C5024" i="78"/>
  <c r="C5025" i="78"/>
  <c r="C5026" i="78"/>
  <c r="C5027" i="78"/>
  <c r="C5028" i="78"/>
  <c r="C5029" i="78"/>
  <c r="C5030" i="78"/>
  <c r="C5031" i="78"/>
  <c r="C5032" i="78"/>
  <c r="C5033" i="78"/>
  <c r="C5034" i="78"/>
  <c r="C5035" i="78"/>
  <c r="C5036" i="78"/>
  <c r="C5037" i="78"/>
  <c r="C5038" i="78"/>
  <c r="C5039" i="78"/>
  <c r="C5040" i="78"/>
  <c r="C5041" i="78"/>
  <c r="C5042" i="78"/>
  <c r="C5043" i="78"/>
  <c r="C5044" i="78"/>
  <c r="C5045" i="78"/>
  <c r="C5046" i="78"/>
  <c r="C5047" i="78"/>
  <c r="C5048" i="78"/>
  <c r="C5049" i="78"/>
  <c r="C5050" i="78"/>
  <c r="C5051" i="78"/>
  <c r="C5052" i="78"/>
  <c r="C5053" i="78"/>
  <c r="C5054" i="78"/>
  <c r="C5055" i="78"/>
  <c r="C5056" i="78"/>
  <c r="C5057" i="78"/>
  <c r="C5058" i="78"/>
  <c r="C5059" i="78"/>
  <c r="C5060" i="78"/>
  <c r="C5061" i="78"/>
  <c r="C5062" i="78"/>
  <c r="C5063" i="78"/>
  <c r="C5064" i="78"/>
  <c r="C5065" i="78"/>
  <c r="C5066" i="78"/>
  <c r="C5067" i="78"/>
  <c r="C5068" i="78"/>
  <c r="C5069" i="78"/>
  <c r="C5070" i="78"/>
  <c r="C5071" i="78"/>
  <c r="C5072" i="78"/>
  <c r="C5073" i="78"/>
  <c r="C5074" i="78"/>
  <c r="C5075" i="78"/>
  <c r="C5076" i="78"/>
  <c r="C5077" i="78"/>
  <c r="C5078" i="78"/>
  <c r="C5079" i="78"/>
  <c r="C5080" i="78"/>
  <c r="C5081" i="78"/>
  <c r="C5082" i="78"/>
  <c r="C5083" i="78"/>
  <c r="C5084" i="78"/>
  <c r="C5085" i="78"/>
  <c r="C5086" i="78"/>
  <c r="C5087" i="78"/>
  <c r="C5088" i="78"/>
  <c r="C5089" i="78"/>
  <c r="C5090" i="78"/>
  <c r="C5091" i="78"/>
  <c r="C5092" i="78"/>
  <c r="C5093" i="78"/>
  <c r="C5094" i="78"/>
  <c r="C5095" i="78"/>
  <c r="C5096" i="78"/>
  <c r="C5097" i="78"/>
  <c r="C5098" i="78"/>
  <c r="C5099" i="78"/>
  <c r="C5100" i="78"/>
  <c r="C5101" i="78"/>
  <c r="C5102" i="78"/>
  <c r="C5103" i="78"/>
  <c r="C5104" i="78"/>
  <c r="C5105" i="78"/>
  <c r="C5106" i="78"/>
  <c r="C5107" i="78"/>
  <c r="C5108" i="78"/>
  <c r="C5109" i="78"/>
  <c r="C5110" i="78"/>
  <c r="C5111" i="78"/>
  <c r="C5112" i="78"/>
  <c r="C5113" i="78"/>
  <c r="C5114" i="78"/>
  <c r="C5115" i="78"/>
  <c r="C5116" i="78"/>
  <c r="C5117" i="78"/>
  <c r="C5118" i="78"/>
  <c r="C5119" i="78"/>
  <c r="C5120" i="78"/>
  <c r="C5121" i="78"/>
  <c r="C5122" i="78"/>
  <c r="C5123" i="78"/>
  <c r="C5124" i="78"/>
  <c r="C5125" i="78"/>
  <c r="C5126" i="78"/>
  <c r="C5127" i="78"/>
  <c r="C5128" i="78"/>
  <c r="C5129" i="78"/>
  <c r="C5130" i="78"/>
  <c r="C5131" i="78"/>
  <c r="C5132" i="78"/>
  <c r="C5133" i="78"/>
  <c r="C5134" i="78"/>
  <c r="C5135" i="78"/>
  <c r="C5136" i="78"/>
  <c r="C5137" i="78"/>
  <c r="C5138" i="78"/>
  <c r="C5139" i="78"/>
  <c r="C5140" i="78"/>
  <c r="C5141" i="78"/>
  <c r="C5142" i="78"/>
  <c r="C5143" i="78"/>
  <c r="C5144" i="78"/>
  <c r="C5145" i="78"/>
  <c r="C5146" i="78"/>
  <c r="C5147" i="78"/>
  <c r="C5148" i="78"/>
  <c r="C5149" i="78"/>
  <c r="C5150" i="78"/>
  <c r="C5151" i="78"/>
  <c r="C5152" i="78"/>
  <c r="C5153" i="78"/>
  <c r="C5154" i="78"/>
  <c r="C5155" i="78"/>
  <c r="C5156" i="78"/>
  <c r="C5157" i="78"/>
  <c r="C5158" i="78"/>
  <c r="C5159" i="78"/>
  <c r="C5160" i="78"/>
  <c r="C5161" i="78"/>
  <c r="C5162" i="78"/>
  <c r="C5163" i="78"/>
  <c r="C5164" i="78"/>
  <c r="C5165" i="78"/>
  <c r="C5166" i="78"/>
  <c r="C5167" i="78"/>
  <c r="C5168" i="78"/>
  <c r="C5169" i="78"/>
  <c r="C5170" i="78"/>
  <c r="C5171" i="78"/>
  <c r="C5172" i="78"/>
  <c r="C5173" i="78"/>
  <c r="C5174" i="78"/>
  <c r="C5175" i="78"/>
  <c r="C5176" i="78"/>
  <c r="C5177" i="78"/>
  <c r="C5178" i="78"/>
  <c r="C5179" i="78"/>
  <c r="C5180" i="78"/>
  <c r="C5181" i="78"/>
  <c r="C5182" i="78"/>
  <c r="C5183" i="78"/>
  <c r="C5184" i="78"/>
  <c r="C5185" i="78"/>
  <c r="C5186" i="78"/>
  <c r="C5187" i="78"/>
  <c r="C5188" i="78"/>
  <c r="C5189" i="78"/>
  <c r="C5190" i="78"/>
  <c r="C5191" i="78"/>
  <c r="C5192" i="78"/>
  <c r="C5193" i="78"/>
  <c r="C5194" i="78"/>
  <c r="C5195" i="78"/>
  <c r="C5196" i="78"/>
  <c r="C5197" i="78"/>
  <c r="C5198" i="78"/>
  <c r="C5199" i="78"/>
  <c r="C5200" i="78"/>
  <c r="C5201" i="78"/>
  <c r="C5202" i="78"/>
  <c r="C5203" i="78"/>
  <c r="C5204" i="78"/>
  <c r="C5205" i="78"/>
  <c r="C5206" i="78"/>
  <c r="C5207" i="78"/>
  <c r="C5208" i="78"/>
  <c r="C5209" i="78"/>
  <c r="C5210" i="78"/>
  <c r="C5211" i="78"/>
  <c r="C5212" i="78"/>
  <c r="C5213" i="78"/>
  <c r="C5214" i="78"/>
  <c r="C5215" i="78"/>
  <c r="C5216" i="78"/>
  <c r="C5217" i="78"/>
  <c r="C5218" i="78"/>
  <c r="C5219" i="78"/>
  <c r="C5220" i="78"/>
  <c r="C5221" i="78"/>
  <c r="C5222" i="78"/>
  <c r="C5223" i="78"/>
  <c r="C5224" i="78"/>
  <c r="C5225" i="78"/>
  <c r="C5226" i="78"/>
  <c r="C5227" i="78"/>
  <c r="C5228" i="78"/>
  <c r="C5229" i="78"/>
  <c r="C5230" i="78"/>
  <c r="C5231" i="78"/>
  <c r="C5232" i="78"/>
  <c r="C5233" i="78"/>
  <c r="C5234" i="78"/>
  <c r="C5235" i="78"/>
  <c r="C5236" i="78"/>
  <c r="C5237" i="78"/>
  <c r="C5238" i="78"/>
  <c r="C5239" i="78"/>
  <c r="C5240" i="78"/>
  <c r="C5241" i="78"/>
  <c r="C5242" i="78"/>
  <c r="C5243" i="78"/>
  <c r="C5244" i="78"/>
  <c r="C5245" i="78"/>
  <c r="C5246" i="78"/>
  <c r="C5247" i="78"/>
  <c r="C5248" i="78"/>
  <c r="C5249" i="78"/>
  <c r="C5250" i="78"/>
  <c r="C5251" i="78"/>
  <c r="C5252" i="78"/>
  <c r="C5253" i="78"/>
  <c r="C5254" i="78"/>
  <c r="C5255" i="78"/>
  <c r="C5256" i="78"/>
  <c r="C5257" i="78"/>
  <c r="C5258" i="78"/>
  <c r="C5259" i="78"/>
  <c r="C5260" i="78"/>
  <c r="C5261" i="78"/>
  <c r="C5262" i="78"/>
  <c r="C5263" i="78"/>
  <c r="C5264" i="78"/>
  <c r="C5265" i="78"/>
  <c r="C5266" i="78"/>
  <c r="C5267" i="78"/>
  <c r="C5268" i="78"/>
  <c r="C5269" i="78"/>
  <c r="C5270" i="78"/>
  <c r="C5271" i="78"/>
  <c r="C5272" i="78"/>
  <c r="C5273" i="78"/>
  <c r="C5274" i="78"/>
  <c r="C5275" i="78"/>
  <c r="C5276" i="78"/>
  <c r="C5277" i="78"/>
  <c r="C5278" i="78"/>
  <c r="C5279" i="78"/>
  <c r="C5280" i="78"/>
  <c r="C5281" i="78"/>
  <c r="C5282" i="78"/>
  <c r="C5283" i="78"/>
  <c r="C5284" i="78"/>
  <c r="C5285" i="78"/>
  <c r="C5286" i="78"/>
  <c r="C5287" i="78"/>
  <c r="C5288" i="78"/>
  <c r="C5289" i="78"/>
  <c r="C5290" i="78"/>
  <c r="C5291" i="78"/>
  <c r="C5292" i="78"/>
  <c r="C5293" i="78"/>
  <c r="C5294" i="78"/>
  <c r="C5295" i="78"/>
  <c r="C5296" i="78"/>
  <c r="C5297" i="78"/>
  <c r="C5298" i="78"/>
  <c r="C5299" i="78"/>
  <c r="C5300" i="78"/>
  <c r="C5301" i="78"/>
  <c r="C5302" i="78"/>
  <c r="C5303" i="78"/>
  <c r="C5304" i="78"/>
  <c r="C5305" i="78"/>
  <c r="C5306" i="78"/>
  <c r="C5307" i="78"/>
  <c r="C5308" i="78"/>
  <c r="C5309" i="78"/>
  <c r="C5310" i="78"/>
  <c r="C5311" i="78"/>
  <c r="C5312" i="78"/>
  <c r="C5313" i="78"/>
  <c r="C5314" i="78"/>
  <c r="C5315" i="78"/>
  <c r="C5316" i="78"/>
  <c r="C5317" i="78"/>
  <c r="C5318" i="78"/>
  <c r="C5319" i="78"/>
  <c r="C5320" i="78"/>
  <c r="C5321" i="78"/>
  <c r="C5322" i="78"/>
  <c r="C5323" i="78"/>
  <c r="C5324" i="78"/>
  <c r="C5325" i="78"/>
  <c r="C5326" i="78"/>
  <c r="C5327" i="78"/>
  <c r="C5328" i="78"/>
  <c r="C5329" i="78"/>
  <c r="C5330" i="78"/>
  <c r="C5331" i="78"/>
  <c r="C5332" i="78"/>
  <c r="C5333" i="78"/>
  <c r="C5334" i="78"/>
  <c r="C5335" i="78"/>
  <c r="C5336" i="78"/>
  <c r="C5337" i="78"/>
  <c r="C5338" i="78"/>
  <c r="C5339" i="78"/>
  <c r="C5340" i="78"/>
  <c r="C5341" i="78"/>
  <c r="C5342" i="78"/>
  <c r="C5343" i="78"/>
  <c r="C5344" i="78"/>
  <c r="C5345" i="78"/>
  <c r="C5346" i="78"/>
  <c r="C5347" i="78"/>
  <c r="C5348" i="78"/>
  <c r="C5349" i="78"/>
  <c r="C5350" i="78"/>
  <c r="C5351" i="78"/>
  <c r="C5352" i="78"/>
  <c r="C5353" i="78"/>
  <c r="C5354" i="78"/>
  <c r="C5355" i="78"/>
  <c r="C5356" i="78"/>
  <c r="C5357" i="78"/>
  <c r="C5358" i="78"/>
  <c r="C5359" i="78"/>
  <c r="C5360" i="78"/>
  <c r="C5361" i="78"/>
  <c r="C5362" i="78"/>
  <c r="C5363" i="78"/>
  <c r="C5364" i="78"/>
  <c r="C5365" i="78"/>
  <c r="C5366" i="78"/>
  <c r="C5367" i="78"/>
  <c r="C5368" i="78"/>
  <c r="C5369" i="78"/>
  <c r="C5370" i="78"/>
  <c r="C5371" i="78"/>
  <c r="C5372" i="78"/>
  <c r="C5373" i="78"/>
  <c r="C5374" i="78"/>
  <c r="C5375" i="78"/>
  <c r="C5376" i="78"/>
  <c r="C5377" i="78"/>
  <c r="C5378" i="78"/>
  <c r="C5379" i="78"/>
  <c r="C5380" i="78"/>
  <c r="C5381" i="78"/>
  <c r="C5382" i="78"/>
  <c r="C5383" i="78"/>
  <c r="C5384" i="78"/>
  <c r="C5385" i="78"/>
  <c r="C5386" i="78"/>
  <c r="C5387" i="78"/>
  <c r="C5388" i="78"/>
  <c r="C5389" i="78"/>
  <c r="C5390" i="78"/>
  <c r="C5391" i="78"/>
  <c r="C5392" i="78"/>
  <c r="C5393" i="78"/>
  <c r="C5394" i="78"/>
  <c r="C5395" i="78"/>
  <c r="C5396" i="78"/>
  <c r="C5397" i="78"/>
  <c r="C5398" i="78"/>
  <c r="C5399" i="78"/>
  <c r="C5400" i="78"/>
  <c r="C5401" i="78"/>
  <c r="C5402" i="78"/>
  <c r="C5403" i="78"/>
  <c r="C5404" i="78"/>
  <c r="C5405" i="78"/>
  <c r="C5406" i="78"/>
  <c r="C5407" i="78"/>
  <c r="C5408" i="78"/>
  <c r="C5409" i="78"/>
  <c r="C5410" i="78"/>
  <c r="C5411" i="78"/>
  <c r="C5412" i="78"/>
  <c r="C5413" i="78"/>
  <c r="C5414" i="78"/>
  <c r="C5415" i="78"/>
  <c r="C5416" i="78"/>
  <c r="C5417" i="78"/>
  <c r="C5418" i="78"/>
  <c r="C5419" i="78"/>
  <c r="C5420" i="78"/>
  <c r="C5421" i="78"/>
  <c r="C5422" i="78"/>
  <c r="C5423" i="78"/>
  <c r="C5424" i="78"/>
  <c r="C5425" i="78"/>
  <c r="C5426" i="78"/>
  <c r="C5427" i="78"/>
  <c r="C5428" i="78"/>
  <c r="C5429" i="78"/>
  <c r="C5430" i="78"/>
  <c r="C5431" i="78"/>
  <c r="C5432" i="78"/>
  <c r="C5433" i="78"/>
  <c r="C5434" i="78"/>
  <c r="C5435" i="78"/>
  <c r="C5436" i="78"/>
  <c r="C5437" i="78"/>
  <c r="C5438" i="78"/>
  <c r="C5439" i="78"/>
  <c r="C5440" i="78"/>
  <c r="C5441" i="78"/>
  <c r="C5442" i="78"/>
  <c r="C5443" i="78"/>
  <c r="C5444" i="78"/>
  <c r="C5445" i="78"/>
  <c r="C5446" i="78"/>
  <c r="C5447" i="78"/>
  <c r="C5448" i="78"/>
  <c r="C5449" i="78"/>
  <c r="C5450" i="78"/>
  <c r="C5451" i="78"/>
  <c r="C5452" i="78"/>
  <c r="C5453" i="78"/>
  <c r="C5454" i="78"/>
  <c r="C5455" i="78"/>
  <c r="C5456" i="78"/>
  <c r="C5457" i="78"/>
  <c r="C5458" i="78"/>
  <c r="C5459" i="78"/>
  <c r="C5460" i="78"/>
  <c r="C5461" i="78"/>
  <c r="C5462" i="78"/>
  <c r="C5463" i="78"/>
  <c r="C5464" i="78"/>
  <c r="C5465" i="78"/>
  <c r="C5466" i="78"/>
  <c r="C5467" i="78"/>
  <c r="C5468" i="78"/>
  <c r="C5469" i="78"/>
  <c r="C5470" i="78"/>
  <c r="C5471" i="78"/>
  <c r="C5472" i="78"/>
  <c r="C5473" i="78"/>
  <c r="C5474" i="78"/>
  <c r="C5475" i="78"/>
  <c r="C5476" i="78"/>
  <c r="C5477" i="78"/>
  <c r="C5478" i="78"/>
  <c r="C5479" i="78"/>
  <c r="C5480" i="78"/>
  <c r="C5481" i="78"/>
  <c r="C5482" i="78"/>
  <c r="C5483" i="78"/>
  <c r="C5484" i="78"/>
  <c r="C5485" i="78"/>
  <c r="C5486" i="78"/>
  <c r="C5487" i="78"/>
  <c r="C5488" i="78"/>
  <c r="C5489" i="78"/>
  <c r="C5490" i="78"/>
  <c r="C5491" i="78"/>
  <c r="C5492" i="78"/>
  <c r="C5493" i="78"/>
  <c r="C5494" i="78"/>
  <c r="C5495" i="78"/>
  <c r="C5496" i="78"/>
  <c r="C5497" i="78"/>
  <c r="C5498" i="78"/>
  <c r="C5499" i="78"/>
  <c r="C5500" i="78"/>
  <c r="C5501" i="78"/>
  <c r="C5502" i="78"/>
  <c r="C5503" i="78"/>
  <c r="C5504" i="78"/>
  <c r="C5505" i="78"/>
  <c r="C5506" i="78"/>
  <c r="C5507" i="78"/>
  <c r="C5508" i="78"/>
  <c r="C5509" i="78"/>
  <c r="C5510" i="78"/>
  <c r="C5511" i="78"/>
  <c r="C5512" i="78"/>
  <c r="C5513" i="78"/>
  <c r="C5514" i="78"/>
  <c r="C5515" i="78"/>
  <c r="C5516" i="78"/>
  <c r="C5517" i="78"/>
  <c r="C5518" i="78"/>
  <c r="C5519" i="78"/>
  <c r="C5520" i="78"/>
  <c r="C5521" i="78"/>
  <c r="C5522" i="78"/>
  <c r="C5523" i="78"/>
  <c r="C5524" i="78"/>
  <c r="C5525" i="78"/>
  <c r="C5526" i="78"/>
  <c r="C5527" i="78"/>
  <c r="C5528" i="78"/>
  <c r="C5529" i="78"/>
  <c r="C5530" i="78"/>
  <c r="C5531" i="78"/>
  <c r="C5532" i="78"/>
  <c r="C5533" i="78"/>
  <c r="C5534" i="78"/>
  <c r="C5535" i="78"/>
  <c r="C5536" i="78"/>
  <c r="C5537" i="78"/>
  <c r="C5538" i="78"/>
  <c r="C5539" i="78"/>
  <c r="C5540" i="78"/>
  <c r="C5541" i="78"/>
  <c r="C5542" i="78"/>
  <c r="C5543" i="78"/>
  <c r="C5544" i="78"/>
  <c r="C5545" i="78"/>
  <c r="C5546" i="78"/>
  <c r="C5547" i="78"/>
  <c r="C5548" i="78"/>
  <c r="C5549" i="78"/>
  <c r="C5550" i="78"/>
  <c r="C5551" i="78"/>
  <c r="C5552" i="78"/>
  <c r="C5553" i="78"/>
  <c r="C5554" i="78"/>
  <c r="C5555" i="78"/>
  <c r="C5556" i="78"/>
  <c r="C5557" i="78"/>
  <c r="C5558" i="78"/>
  <c r="C5559" i="78"/>
  <c r="C5560" i="78"/>
  <c r="C5561" i="78"/>
  <c r="C5562" i="78"/>
  <c r="C5563" i="78"/>
  <c r="C5564" i="78"/>
  <c r="C5565" i="78"/>
  <c r="C5566" i="78"/>
  <c r="C5567" i="78"/>
  <c r="C5568" i="78"/>
  <c r="C5569" i="78"/>
  <c r="C5570" i="78"/>
  <c r="C5571" i="78"/>
  <c r="C5572" i="78"/>
  <c r="C5573" i="78"/>
  <c r="C5574" i="78"/>
  <c r="C5575" i="78"/>
  <c r="C5576" i="78"/>
  <c r="C5577" i="78"/>
  <c r="C5578" i="78"/>
  <c r="C5579" i="78"/>
  <c r="C5580" i="78"/>
  <c r="C5581" i="78"/>
  <c r="C5582" i="78"/>
  <c r="C5583" i="78"/>
  <c r="C5584" i="78"/>
  <c r="C5585" i="78"/>
  <c r="C5586" i="78"/>
  <c r="C5587" i="78"/>
  <c r="C5588" i="78"/>
  <c r="C5589" i="78"/>
  <c r="C5590" i="78"/>
  <c r="C5591" i="78"/>
  <c r="C5592" i="78"/>
  <c r="C5593" i="78"/>
  <c r="C5594" i="78"/>
  <c r="C5595" i="78"/>
  <c r="C5596" i="78"/>
  <c r="C5597" i="78"/>
  <c r="C5598" i="78"/>
  <c r="C5599" i="78"/>
  <c r="C5600" i="78"/>
  <c r="C5601" i="78"/>
  <c r="C5602" i="78"/>
  <c r="C5603" i="78"/>
  <c r="C5604" i="78"/>
  <c r="C5605" i="78"/>
  <c r="C5606" i="78"/>
  <c r="C5607" i="78"/>
  <c r="C5608" i="78"/>
  <c r="C5609" i="78"/>
  <c r="C5610" i="78"/>
  <c r="C5611" i="78"/>
  <c r="C5612" i="78"/>
  <c r="C5613" i="78"/>
  <c r="C5614" i="78"/>
  <c r="C5615" i="78"/>
  <c r="C5616" i="78"/>
  <c r="C5617" i="78"/>
  <c r="C5618" i="78"/>
  <c r="C5619" i="78"/>
  <c r="C5620" i="78"/>
  <c r="C5621" i="78"/>
  <c r="C5622" i="78"/>
  <c r="C5623" i="78"/>
  <c r="C5624" i="78"/>
  <c r="C5625" i="78"/>
  <c r="C5626" i="78"/>
  <c r="C5627" i="78"/>
  <c r="C5628" i="78"/>
  <c r="C5629" i="78"/>
  <c r="C5630" i="78"/>
  <c r="C5631" i="78"/>
  <c r="C5632" i="78"/>
  <c r="C5633" i="78"/>
  <c r="C5634" i="78"/>
  <c r="C5635" i="78"/>
  <c r="C5636" i="78"/>
  <c r="C5637" i="78"/>
  <c r="C5638" i="78"/>
  <c r="C5639" i="78"/>
  <c r="C5640" i="78"/>
  <c r="C5641" i="78"/>
  <c r="C5642" i="78"/>
  <c r="C5643" i="78"/>
  <c r="C5644" i="78"/>
  <c r="C5645" i="78"/>
  <c r="C5646" i="78"/>
  <c r="C5647" i="78"/>
  <c r="C5648" i="78"/>
  <c r="C5649" i="78"/>
  <c r="C5650" i="78"/>
  <c r="C5651" i="78"/>
  <c r="C5652" i="78"/>
  <c r="C5653" i="78"/>
  <c r="C5654" i="78"/>
  <c r="C5655" i="78"/>
  <c r="C5656" i="78"/>
  <c r="C5657" i="78"/>
  <c r="C5658" i="78"/>
  <c r="C5659" i="78"/>
  <c r="C5660" i="78"/>
  <c r="C5661" i="78"/>
  <c r="C5662" i="78"/>
  <c r="C5663" i="78"/>
  <c r="C5664" i="78"/>
  <c r="C5665" i="78"/>
  <c r="C5666" i="78"/>
  <c r="C5667" i="78"/>
  <c r="C5668" i="78"/>
  <c r="C5669" i="78"/>
  <c r="C5670" i="78"/>
  <c r="C5671" i="78"/>
  <c r="C5672" i="78"/>
  <c r="C5673" i="78"/>
  <c r="C5674" i="78"/>
  <c r="C5675" i="78"/>
  <c r="C5676" i="78"/>
  <c r="C5677" i="78"/>
  <c r="C5678" i="78"/>
  <c r="C5679" i="78"/>
  <c r="C5680" i="78"/>
  <c r="C5681" i="78"/>
  <c r="C5682" i="78"/>
  <c r="C5683" i="78"/>
  <c r="C5684" i="78"/>
  <c r="C5685" i="78"/>
  <c r="C5686" i="78"/>
  <c r="C5687" i="78"/>
  <c r="C5688" i="78"/>
  <c r="C5689" i="78"/>
  <c r="C5690" i="78"/>
  <c r="C5691" i="78"/>
  <c r="C5692" i="78"/>
  <c r="C5693" i="78"/>
  <c r="C5694" i="78"/>
  <c r="C5695" i="78"/>
  <c r="C5696" i="78"/>
  <c r="C5697" i="78"/>
  <c r="C5698" i="78"/>
  <c r="C5699" i="78"/>
  <c r="C5700" i="78"/>
  <c r="C5701" i="78"/>
  <c r="C5702" i="78"/>
  <c r="C5703" i="78"/>
  <c r="C5704" i="78"/>
  <c r="C5705" i="78"/>
  <c r="C5706" i="78"/>
  <c r="C5707" i="78"/>
  <c r="C5708" i="78"/>
  <c r="C5709" i="78"/>
  <c r="C5710" i="78"/>
  <c r="C5711" i="78"/>
  <c r="C5712" i="78"/>
  <c r="C5713" i="78"/>
  <c r="C5714" i="78"/>
  <c r="C5715" i="78"/>
  <c r="C5716" i="78"/>
  <c r="C5717" i="78"/>
  <c r="C5718" i="78"/>
  <c r="C5719" i="78"/>
  <c r="C5720" i="78"/>
  <c r="C5721" i="78"/>
  <c r="C5722" i="78"/>
  <c r="C5723" i="78"/>
  <c r="C5724" i="78"/>
  <c r="C5725" i="78"/>
  <c r="C5726" i="78"/>
  <c r="C5727" i="78"/>
  <c r="C5728" i="78"/>
  <c r="C5729" i="78"/>
  <c r="C5730" i="78"/>
  <c r="C5731" i="78"/>
  <c r="C5732" i="78"/>
  <c r="C5733" i="78"/>
  <c r="C5734" i="78"/>
  <c r="C5735" i="78"/>
  <c r="C5736" i="78"/>
  <c r="C5737" i="78"/>
  <c r="C5738" i="78"/>
  <c r="C5739" i="78"/>
  <c r="C5740" i="78"/>
  <c r="C5741" i="78"/>
  <c r="C5742" i="78"/>
  <c r="C5743" i="78"/>
  <c r="C5744" i="78"/>
  <c r="C5745" i="78"/>
  <c r="C5746" i="78"/>
  <c r="C5747" i="78"/>
  <c r="C5748" i="78"/>
  <c r="C5749" i="78"/>
  <c r="C5750" i="78"/>
  <c r="C5751" i="78"/>
  <c r="C5752" i="78"/>
  <c r="C5753" i="78"/>
  <c r="C5754" i="78"/>
  <c r="C5755" i="78"/>
  <c r="C5756" i="78"/>
  <c r="C5757" i="78"/>
  <c r="C5758" i="78"/>
  <c r="C5759" i="78"/>
  <c r="C5760" i="78"/>
  <c r="C5761" i="78"/>
  <c r="C5762" i="78"/>
  <c r="C5763" i="78"/>
  <c r="C5764" i="78"/>
  <c r="C5765" i="78"/>
  <c r="C5766" i="78"/>
  <c r="C5767" i="78"/>
  <c r="C5768" i="78"/>
  <c r="C5769" i="78"/>
  <c r="C5770" i="78"/>
  <c r="C5771" i="78"/>
  <c r="C5772" i="78"/>
  <c r="C5773" i="78"/>
  <c r="C5774" i="78"/>
  <c r="C5775" i="78"/>
  <c r="C5776" i="78"/>
  <c r="C5777" i="78"/>
  <c r="C5778" i="78"/>
  <c r="C5779" i="78"/>
  <c r="C5780" i="78"/>
  <c r="C5781" i="78"/>
  <c r="C5782" i="78"/>
  <c r="C5783" i="78"/>
  <c r="C5784" i="78"/>
  <c r="C5785" i="78"/>
  <c r="C5786" i="78"/>
  <c r="C5787" i="78"/>
  <c r="C5788" i="78"/>
  <c r="C5789" i="78"/>
  <c r="C5790" i="78"/>
  <c r="C5791" i="78"/>
  <c r="C5792" i="78"/>
  <c r="C5793" i="78"/>
  <c r="C5794" i="78"/>
  <c r="C5795" i="78"/>
  <c r="C5796" i="78"/>
  <c r="C5797" i="78"/>
  <c r="C5798" i="78"/>
  <c r="C5799" i="78"/>
  <c r="C5800" i="78"/>
  <c r="C5801" i="78"/>
  <c r="C5802" i="78"/>
  <c r="C5803" i="78"/>
  <c r="C5804" i="78"/>
  <c r="C5805" i="78"/>
  <c r="C5806" i="78"/>
  <c r="C5807" i="78"/>
  <c r="C5808" i="78"/>
  <c r="C5809" i="78"/>
  <c r="C5810" i="78"/>
  <c r="C5811" i="78"/>
  <c r="C5812" i="78"/>
  <c r="C5813" i="78"/>
  <c r="C5814" i="78"/>
  <c r="C5815" i="78"/>
  <c r="C5816" i="78"/>
  <c r="C5817" i="78"/>
  <c r="C5818" i="78"/>
  <c r="C5819" i="78"/>
  <c r="C5820" i="78"/>
  <c r="C5821" i="78"/>
  <c r="C5822" i="78"/>
  <c r="C5823" i="78"/>
  <c r="C5824" i="78"/>
  <c r="C5825" i="78"/>
  <c r="C5826" i="78"/>
  <c r="C5827" i="78"/>
  <c r="C5828" i="78"/>
  <c r="C5829" i="78"/>
  <c r="C5830" i="78"/>
  <c r="C5831" i="78"/>
  <c r="C5832" i="78"/>
  <c r="C5833" i="78"/>
  <c r="C5834" i="78"/>
  <c r="C5835" i="78"/>
  <c r="C5836" i="78"/>
  <c r="C5837" i="78"/>
  <c r="C5838" i="78"/>
  <c r="C5839" i="78"/>
  <c r="C5840" i="78"/>
  <c r="C5841" i="78"/>
  <c r="C5842" i="78"/>
  <c r="C5843" i="78"/>
  <c r="C5844" i="78"/>
  <c r="C5845" i="78"/>
  <c r="C5846" i="78"/>
  <c r="C5847" i="78"/>
  <c r="C5848" i="78"/>
  <c r="C5849" i="78"/>
  <c r="C5850" i="78"/>
  <c r="C5851" i="78"/>
  <c r="C5852" i="78"/>
  <c r="C5853" i="78"/>
  <c r="C5854" i="78"/>
  <c r="C5855" i="78"/>
  <c r="C5856" i="78"/>
  <c r="C5857" i="78"/>
  <c r="C5858" i="78"/>
  <c r="C5859" i="78"/>
  <c r="C5860" i="78"/>
  <c r="C5861" i="78"/>
  <c r="C5862" i="78"/>
  <c r="C5863" i="78"/>
  <c r="C5864" i="78"/>
  <c r="C5865" i="78"/>
  <c r="C5866" i="78"/>
  <c r="C5867" i="78"/>
  <c r="C5868" i="78"/>
  <c r="C5869" i="78"/>
  <c r="C5870" i="78"/>
  <c r="C5871" i="78"/>
  <c r="C5872" i="78"/>
  <c r="C5873" i="78"/>
  <c r="C5874" i="78"/>
  <c r="C5875" i="78"/>
  <c r="C5876" i="78"/>
  <c r="C5877" i="78"/>
  <c r="C5878" i="78"/>
  <c r="C5879" i="78"/>
  <c r="C5880" i="78"/>
  <c r="C5881" i="78"/>
  <c r="C5882" i="78"/>
  <c r="C5883" i="78"/>
  <c r="C5884" i="78"/>
  <c r="C5885" i="78"/>
  <c r="C5886" i="78"/>
  <c r="C5887" i="78"/>
  <c r="C5888" i="78"/>
  <c r="C5889" i="78"/>
  <c r="C5890" i="78"/>
  <c r="C5891" i="78"/>
  <c r="C5892" i="78"/>
  <c r="C5893" i="78"/>
  <c r="C5894" i="78"/>
  <c r="C5895" i="78"/>
  <c r="C5896" i="78"/>
  <c r="C5897" i="78"/>
  <c r="C5898" i="78"/>
  <c r="C5899" i="78"/>
  <c r="C5900" i="78"/>
  <c r="C5901" i="78"/>
  <c r="C5902" i="78"/>
  <c r="C5903" i="78"/>
  <c r="C5904" i="78"/>
  <c r="C5905" i="78"/>
  <c r="C5906" i="78"/>
  <c r="C5907" i="78"/>
  <c r="C5908" i="78"/>
  <c r="C5909" i="78"/>
  <c r="C5910" i="78"/>
  <c r="C5911" i="78"/>
  <c r="C5912" i="78"/>
  <c r="C5913" i="78"/>
  <c r="C5914" i="78"/>
  <c r="C5915" i="78"/>
  <c r="C5916" i="78"/>
  <c r="C5917" i="78"/>
  <c r="C5918" i="78"/>
  <c r="C5919" i="78"/>
  <c r="C5920" i="78"/>
  <c r="C5921" i="78"/>
  <c r="C5922" i="78"/>
  <c r="C5923" i="78"/>
  <c r="C5924" i="78"/>
  <c r="C5925" i="78"/>
  <c r="C5926" i="78"/>
  <c r="C5927" i="78"/>
  <c r="C5928" i="78"/>
  <c r="C5929" i="78"/>
  <c r="C5930" i="78"/>
  <c r="C5931" i="78"/>
  <c r="C5932" i="78"/>
  <c r="C5933" i="78"/>
  <c r="C5934" i="78"/>
  <c r="C5935" i="78"/>
  <c r="C5936" i="78"/>
  <c r="C5937" i="78"/>
  <c r="C5938" i="78"/>
  <c r="C5939" i="78"/>
  <c r="C5940" i="78"/>
  <c r="C5941" i="78"/>
  <c r="C5942" i="78"/>
  <c r="C5943" i="78"/>
  <c r="C5944" i="78"/>
  <c r="C5945" i="78"/>
  <c r="C5946" i="78"/>
  <c r="C5947" i="78"/>
  <c r="C5948" i="78"/>
  <c r="C5949" i="78"/>
  <c r="C5950" i="78"/>
  <c r="C5951" i="78"/>
  <c r="C5952" i="78"/>
  <c r="C5953" i="78"/>
  <c r="C5954" i="78"/>
  <c r="C5955" i="78"/>
  <c r="C5956" i="78"/>
  <c r="C5957" i="78"/>
  <c r="C5958" i="78"/>
  <c r="C5959" i="78"/>
  <c r="C5960" i="78"/>
  <c r="C5961" i="78"/>
  <c r="C5962" i="78"/>
  <c r="C5963" i="78"/>
  <c r="C5964" i="78"/>
  <c r="C5965" i="78"/>
  <c r="C5966" i="78"/>
  <c r="C5967" i="78"/>
  <c r="C5968" i="78"/>
  <c r="C5969" i="78"/>
  <c r="C5970" i="78"/>
  <c r="C5971" i="78"/>
  <c r="C5972" i="78"/>
  <c r="C5973" i="78"/>
  <c r="C5974" i="78"/>
  <c r="C5975" i="78"/>
  <c r="C5976" i="78"/>
  <c r="C5977" i="78"/>
  <c r="C5978" i="78"/>
  <c r="C5979" i="78"/>
  <c r="C5980" i="78"/>
  <c r="C5981" i="78"/>
  <c r="C5982" i="78"/>
  <c r="C5983" i="78"/>
  <c r="C5984" i="78"/>
  <c r="C5985" i="78"/>
  <c r="C5986" i="78"/>
  <c r="C5987" i="78"/>
  <c r="C5988" i="78"/>
  <c r="C5989" i="78"/>
  <c r="C5990" i="78"/>
  <c r="C5991" i="78"/>
  <c r="C5992" i="78"/>
  <c r="C5993" i="78"/>
  <c r="C5994" i="78"/>
  <c r="C5995" i="78"/>
  <c r="C5996" i="78"/>
  <c r="C5997" i="78"/>
  <c r="C5998" i="78"/>
  <c r="C5999" i="78"/>
  <c r="C6000" i="78"/>
  <c r="C6001" i="78"/>
  <c r="C6002" i="78"/>
  <c r="C6003" i="78"/>
  <c r="C6004" i="78"/>
  <c r="C6005" i="78"/>
  <c r="C6006" i="78"/>
  <c r="C6007" i="78"/>
  <c r="C6008" i="78"/>
  <c r="C6009" i="78"/>
  <c r="C6010" i="78"/>
  <c r="C6011" i="78"/>
  <c r="C6012" i="78"/>
  <c r="C6013" i="78"/>
  <c r="C6014" i="78"/>
  <c r="C6015" i="78"/>
  <c r="C6016" i="78"/>
  <c r="C6017" i="78"/>
  <c r="C6018" i="78"/>
  <c r="C6019" i="78"/>
  <c r="C6020" i="78"/>
  <c r="C6021" i="78"/>
  <c r="C6022" i="78"/>
  <c r="C6023" i="78"/>
  <c r="C6024" i="78"/>
  <c r="C6025" i="78"/>
  <c r="C6026" i="78"/>
  <c r="C6027" i="78"/>
  <c r="C6028" i="78"/>
  <c r="C6029" i="78"/>
  <c r="C6030" i="78"/>
  <c r="C6031" i="78"/>
  <c r="C6032" i="78"/>
  <c r="C6033" i="78"/>
  <c r="C6034" i="78"/>
  <c r="C6035" i="78"/>
  <c r="C6036" i="78"/>
  <c r="C6037" i="78"/>
  <c r="C6038" i="78"/>
  <c r="C6039" i="78"/>
  <c r="C6040" i="78"/>
  <c r="C6041" i="78"/>
  <c r="C6042" i="78"/>
  <c r="C6043" i="78"/>
  <c r="C6044" i="78"/>
  <c r="C6045" i="78"/>
  <c r="C6046" i="78"/>
  <c r="C6047" i="78"/>
  <c r="C6048" i="78"/>
  <c r="C6049" i="78"/>
  <c r="C6050" i="78"/>
  <c r="C6051" i="78"/>
  <c r="C6052" i="78"/>
  <c r="C6053" i="78"/>
  <c r="C6054" i="78"/>
  <c r="C6055" i="78"/>
  <c r="C6056" i="78"/>
  <c r="C6057" i="78"/>
  <c r="C6058" i="78"/>
  <c r="C6059" i="78"/>
  <c r="C6060" i="78"/>
  <c r="C6061" i="78"/>
  <c r="C6062" i="78"/>
  <c r="C6063" i="78"/>
  <c r="C6064" i="78"/>
  <c r="C6065" i="78"/>
  <c r="C6066" i="78"/>
  <c r="C6067" i="78"/>
  <c r="C6068" i="78"/>
  <c r="C6069" i="78"/>
  <c r="C6070" i="78"/>
  <c r="C6071" i="78"/>
  <c r="C6072" i="78"/>
  <c r="C6073" i="78"/>
  <c r="C6074" i="78"/>
  <c r="C6075" i="78"/>
  <c r="C6076" i="78"/>
  <c r="C6077" i="78"/>
  <c r="C6078" i="78"/>
  <c r="C6079" i="78"/>
  <c r="C6080" i="78"/>
  <c r="C6081" i="78"/>
  <c r="C6082" i="78"/>
  <c r="C6083" i="78"/>
  <c r="C6084" i="78"/>
  <c r="C6085" i="78"/>
  <c r="C6086" i="78"/>
  <c r="C6087" i="78"/>
  <c r="C6088" i="78"/>
  <c r="C6089" i="78"/>
  <c r="C6090" i="78"/>
  <c r="C6091" i="78"/>
  <c r="C6092" i="78"/>
  <c r="C6093" i="78"/>
  <c r="C6094" i="78"/>
  <c r="C6095" i="78"/>
  <c r="C6096" i="78"/>
  <c r="C6097" i="78"/>
  <c r="C6098" i="78"/>
  <c r="C6099" i="78"/>
  <c r="C6100" i="78"/>
  <c r="C6101" i="78"/>
  <c r="C6102" i="78"/>
  <c r="C6103" i="78"/>
  <c r="C6104" i="78"/>
  <c r="C6105" i="78"/>
  <c r="C6106" i="78"/>
  <c r="C6107" i="78"/>
  <c r="C6108" i="78"/>
  <c r="C6109" i="78"/>
  <c r="C6110" i="78"/>
  <c r="C6111" i="78"/>
  <c r="C6112" i="78"/>
  <c r="C6113" i="78"/>
  <c r="C6114" i="78"/>
  <c r="C6115" i="78"/>
  <c r="C6116" i="78"/>
  <c r="C6117" i="78"/>
  <c r="C6118" i="78"/>
  <c r="C6119" i="78"/>
  <c r="C6120" i="78"/>
  <c r="C6121" i="78"/>
  <c r="C6122" i="78"/>
  <c r="C6123" i="78"/>
  <c r="C6124" i="78"/>
  <c r="C6125" i="78"/>
  <c r="C6126" i="78"/>
  <c r="C6127" i="78"/>
  <c r="C6128" i="78"/>
  <c r="C6129" i="78"/>
  <c r="C6130" i="78"/>
  <c r="C6131" i="78"/>
  <c r="C6132" i="78"/>
  <c r="C6133" i="78"/>
  <c r="C6134" i="78"/>
  <c r="C6135" i="78"/>
  <c r="C6136" i="78"/>
  <c r="C6137" i="78"/>
  <c r="C6138" i="78"/>
  <c r="C6139" i="78"/>
  <c r="C6140" i="78"/>
  <c r="C6141" i="78"/>
  <c r="C6142" i="78"/>
  <c r="C6143" i="78"/>
  <c r="C6144" i="78"/>
  <c r="C6145" i="78"/>
  <c r="C6146" i="78"/>
  <c r="C6147" i="78"/>
  <c r="C6148" i="78"/>
  <c r="C6149" i="78"/>
  <c r="C6150" i="78"/>
  <c r="C6151" i="78"/>
  <c r="C6152" i="78"/>
  <c r="C6153" i="78"/>
  <c r="C6154" i="78"/>
  <c r="C6155" i="78"/>
  <c r="C6156" i="78"/>
  <c r="C6157" i="78"/>
  <c r="C6158" i="78"/>
  <c r="C6159" i="78"/>
  <c r="C6160" i="78"/>
  <c r="C6161" i="78"/>
  <c r="C6162" i="78"/>
  <c r="C6163" i="78"/>
  <c r="C6164" i="78"/>
  <c r="C6165" i="78"/>
  <c r="C6166" i="78"/>
  <c r="C6167" i="78"/>
  <c r="C6168" i="78"/>
  <c r="C6169" i="78"/>
  <c r="C6170" i="78"/>
  <c r="C6171" i="78"/>
  <c r="C6172" i="78"/>
  <c r="C6173" i="78"/>
  <c r="C6174" i="78"/>
  <c r="C6175" i="78"/>
  <c r="C6176" i="78"/>
  <c r="C6177" i="78"/>
  <c r="C6178" i="78"/>
  <c r="C6179" i="78"/>
  <c r="C6180" i="78"/>
  <c r="C6181" i="78"/>
  <c r="C6182" i="78"/>
  <c r="C6183" i="78"/>
  <c r="C6184" i="78"/>
  <c r="C6185" i="78"/>
  <c r="C6186" i="78"/>
  <c r="C6187" i="78"/>
  <c r="C6188" i="78"/>
  <c r="C6189" i="78"/>
  <c r="C6190" i="78"/>
  <c r="C6191" i="78"/>
  <c r="C6192" i="78"/>
  <c r="C6193" i="78"/>
  <c r="C6194" i="78"/>
  <c r="C6195" i="78"/>
  <c r="C6196" i="78"/>
  <c r="C6197" i="78"/>
  <c r="C6198" i="78"/>
  <c r="C6199" i="78"/>
  <c r="C6200" i="78"/>
  <c r="C6201" i="78"/>
  <c r="C6202" i="78"/>
  <c r="C6203" i="78"/>
  <c r="C6204" i="78"/>
  <c r="C6205" i="78"/>
  <c r="C6206" i="78"/>
  <c r="C6207" i="78"/>
  <c r="C6208" i="78"/>
  <c r="C6209" i="78"/>
  <c r="C6210" i="78"/>
  <c r="C6211" i="78"/>
  <c r="C6212" i="78"/>
  <c r="C6213" i="78"/>
  <c r="C6214" i="78"/>
  <c r="C6215" i="78"/>
  <c r="C6216" i="78"/>
  <c r="C6217" i="78"/>
  <c r="C6218" i="78"/>
  <c r="C6219" i="78"/>
  <c r="C6220" i="78"/>
  <c r="C6221" i="78"/>
  <c r="C6222" i="78"/>
  <c r="C6223" i="78"/>
  <c r="C6224" i="78"/>
  <c r="C6225" i="78"/>
  <c r="C6226" i="78"/>
  <c r="C6227" i="78"/>
  <c r="C6228" i="78"/>
  <c r="C6229" i="78"/>
  <c r="C6230" i="78"/>
  <c r="C6231" i="78"/>
  <c r="C6232" i="78"/>
  <c r="C6233" i="78"/>
  <c r="C6234" i="78"/>
  <c r="C6235" i="78"/>
  <c r="C6236" i="78"/>
  <c r="C6237" i="78"/>
  <c r="C6238" i="78"/>
  <c r="C6239" i="78"/>
  <c r="C6240" i="78"/>
  <c r="C6241" i="78"/>
  <c r="C6242" i="78"/>
  <c r="C6243" i="78"/>
  <c r="C6244" i="78"/>
  <c r="C6245" i="78"/>
  <c r="C6246" i="78"/>
  <c r="C6247" i="78"/>
  <c r="C6248" i="78"/>
  <c r="C6249" i="78"/>
  <c r="C6250" i="78"/>
  <c r="C6251" i="78"/>
  <c r="C6252" i="78"/>
  <c r="C6253" i="78"/>
  <c r="C6254" i="78"/>
  <c r="C6255" i="78"/>
  <c r="C6256" i="78"/>
  <c r="C6257" i="78"/>
  <c r="C6258" i="78"/>
  <c r="C6259" i="78"/>
  <c r="C6260" i="78"/>
  <c r="C6261" i="78"/>
  <c r="C6262" i="78"/>
  <c r="C6263" i="78"/>
  <c r="C6264" i="78"/>
  <c r="C6265" i="78"/>
  <c r="C6266" i="78"/>
  <c r="C6267" i="78"/>
  <c r="C6268" i="78"/>
  <c r="C6269" i="78"/>
  <c r="C6270" i="78"/>
  <c r="C6271" i="78"/>
  <c r="C6272" i="78"/>
  <c r="C6273" i="78"/>
  <c r="C6274" i="78"/>
  <c r="C6275" i="78"/>
  <c r="C6276" i="78"/>
  <c r="C6277" i="78"/>
  <c r="C6278" i="78"/>
  <c r="C6279" i="78"/>
  <c r="C6280" i="78"/>
  <c r="C6281" i="78"/>
  <c r="C6282" i="78"/>
  <c r="C6283" i="78"/>
  <c r="C6284" i="78"/>
  <c r="C6285" i="78"/>
  <c r="C6286" i="78"/>
  <c r="C6287" i="78"/>
  <c r="C6288" i="78"/>
  <c r="C6289" i="78"/>
  <c r="C6290" i="78"/>
  <c r="C6291" i="78"/>
  <c r="C6292" i="78"/>
  <c r="C6293" i="78"/>
  <c r="C6294" i="78"/>
  <c r="C6295" i="78"/>
  <c r="C6296" i="78"/>
  <c r="C6297" i="78"/>
  <c r="C6298" i="78"/>
  <c r="C6299" i="78"/>
  <c r="C6300" i="78"/>
  <c r="C6301" i="78"/>
  <c r="C6302" i="78"/>
  <c r="C6303" i="78"/>
  <c r="C6304" i="78"/>
  <c r="C6305" i="78"/>
  <c r="C6306" i="78"/>
  <c r="C6307" i="78"/>
  <c r="C6308" i="78"/>
  <c r="C6309" i="78"/>
  <c r="C6310" i="78"/>
  <c r="C6311" i="78"/>
  <c r="C6312" i="78"/>
  <c r="C6313" i="78"/>
  <c r="C6314" i="78"/>
  <c r="C6315" i="78"/>
  <c r="C6316" i="78"/>
  <c r="C6317" i="78"/>
  <c r="C6318" i="78"/>
  <c r="C6319" i="78"/>
  <c r="C6320" i="78"/>
  <c r="C6321" i="78"/>
  <c r="C6322" i="78"/>
  <c r="C6323" i="78"/>
  <c r="C6324" i="78"/>
  <c r="C6325" i="78"/>
  <c r="C6326" i="78"/>
  <c r="C6327" i="78"/>
  <c r="C6328" i="78"/>
  <c r="C6329" i="78"/>
  <c r="C6330" i="78"/>
  <c r="C6331" i="78"/>
  <c r="C6332" i="78"/>
  <c r="C6333" i="78"/>
  <c r="C6334" i="78"/>
  <c r="C6335" i="78"/>
  <c r="C6336" i="78"/>
  <c r="C6337" i="78"/>
  <c r="C6338" i="78"/>
  <c r="C6339" i="78"/>
  <c r="C6340" i="78"/>
  <c r="C6341" i="78"/>
  <c r="C6342" i="78"/>
  <c r="C6343" i="78"/>
  <c r="C6344" i="78"/>
  <c r="C6345" i="78"/>
  <c r="C6346" i="78"/>
  <c r="C6347" i="78"/>
  <c r="C6348" i="78"/>
  <c r="C6349" i="78"/>
  <c r="C6350" i="78"/>
  <c r="C6351" i="78"/>
  <c r="C6352" i="78"/>
  <c r="C6353" i="78"/>
  <c r="C6354" i="78"/>
  <c r="C6355" i="78"/>
  <c r="C6356" i="78"/>
  <c r="C6357" i="78"/>
  <c r="C6358" i="78"/>
  <c r="C6359" i="78"/>
  <c r="C6360" i="78"/>
  <c r="C6361" i="78"/>
  <c r="C6362" i="78"/>
  <c r="C6363" i="78"/>
  <c r="C6364" i="78"/>
  <c r="C6365" i="78"/>
  <c r="C6366" i="78"/>
  <c r="C6367" i="78"/>
  <c r="C6368" i="78"/>
  <c r="C6369" i="78"/>
  <c r="C6370" i="78"/>
  <c r="C6371" i="78"/>
  <c r="C6372" i="78"/>
  <c r="C6373" i="78"/>
  <c r="C6374" i="78"/>
  <c r="C6375" i="78"/>
  <c r="C6376" i="78"/>
  <c r="C6377" i="78"/>
  <c r="C6378" i="78"/>
  <c r="C6379" i="78"/>
  <c r="C6380" i="78"/>
  <c r="C6381" i="78"/>
  <c r="C6382" i="78"/>
  <c r="C6383" i="78"/>
  <c r="C6384" i="78"/>
  <c r="C6385" i="78"/>
  <c r="C6386" i="78"/>
  <c r="C6387" i="78"/>
  <c r="C6388" i="78"/>
  <c r="C6389" i="78"/>
  <c r="C6390" i="78"/>
  <c r="C6391" i="78"/>
  <c r="C6392" i="78"/>
  <c r="C6393" i="78"/>
  <c r="C6394" i="78"/>
  <c r="C6395" i="78"/>
  <c r="C6396" i="78"/>
  <c r="C6397" i="78"/>
  <c r="C6398" i="78"/>
  <c r="C6399" i="78"/>
  <c r="C6400" i="78"/>
  <c r="C6401" i="78"/>
  <c r="C6402" i="78"/>
  <c r="C6403" i="78"/>
  <c r="C6404" i="78"/>
  <c r="C6405" i="78"/>
  <c r="C6406" i="78"/>
  <c r="C6407" i="78"/>
  <c r="C6408" i="78"/>
  <c r="C6409" i="78"/>
  <c r="C6410" i="78"/>
  <c r="C6411" i="78"/>
  <c r="C6412" i="78"/>
  <c r="C6413" i="78"/>
  <c r="C6414" i="78"/>
  <c r="C6415" i="78"/>
  <c r="C6416" i="78"/>
  <c r="C6417" i="78"/>
  <c r="C6418" i="78"/>
  <c r="C6419" i="78"/>
  <c r="C6420" i="78"/>
  <c r="C6421" i="78"/>
  <c r="C6422" i="78"/>
  <c r="C6423" i="78"/>
  <c r="C6424" i="78"/>
  <c r="C6425" i="78"/>
  <c r="C6426" i="78"/>
  <c r="C6427" i="78"/>
  <c r="C6428" i="78"/>
  <c r="C6429" i="78"/>
  <c r="C6430" i="78"/>
  <c r="C6431" i="78"/>
  <c r="C6432" i="78"/>
  <c r="C6433" i="78"/>
  <c r="C6434" i="78"/>
  <c r="C6435" i="78"/>
  <c r="C6436" i="78"/>
  <c r="C6437" i="78"/>
  <c r="C6438" i="78"/>
  <c r="C6439" i="78"/>
  <c r="C6440" i="78"/>
  <c r="C6441" i="78"/>
  <c r="C6442" i="78"/>
  <c r="C6443" i="78"/>
  <c r="C6444" i="78"/>
  <c r="C6445" i="78"/>
  <c r="C6446" i="78"/>
  <c r="C6447" i="78"/>
  <c r="C6448" i="78"/>
  <c r="C6449" i="78"/>
  <c r="C6450" i="78"/>
  <c r="C6451" i="78"/>
  <c r="C6452" i="78"/>
  <c r="C6453" i="78"/>
  <c r="C6454" i="78"/>
  <c r="C6455" i="78"/>
  <c r="C6456" i="78"/>
  <c r="C6457" i="78"/>
  <c r="C6458" i="78"/>
  <c r="C6459" i="78"/>
  <c r="C6460" i="78"/>
  <c r="C6461" i="78"/>
  <c r="C6462" i="78"/>
  <c r="C6463" i="78"/>
  <c r="C6464" i="78"/>
  <c r="C6465" i="78"/>
  <c r="C6466" i="78"/>
  <c r="C6467" i="78"/>
  <c r="C6468" i="78"/>
  <c r="C6469" i="78"/>
  <c r="C6470" i="78"/>
  <c r="C6471" i="78"/>
  <c r="C6472" i="78"/>
  <c r="C6473" i="78"/>
  <c r="C6474" i="78"/>
  <c r="C6475" i="78"/>
  <c r="C6476" i="78"/>
  <c r="C6477" i="78"/>
  <c r="C6478" i="78"/>
  <c r="C6479" i="78"/>
  <c r="C6480" i="78"/>
  <c r="C6481" i="78"/>
  <c r="C6482" i="78"/>
  <c r="C6483" i="78"/>
  <c r="C6484" i="78"/>
  <c r="C6485" i="78"/>
  <c r="C6486" i="78"/>
  <c r="C6487" i="78"/>
  <c r="C6488" i="78"/>
  <c r="C6489" i="78"/>
  <c r="C6490" i="78"/>
  <c r="C6491" i="78"/>
  <c r="C6492" i="78"/>
  <c r="C6493" i="78"/>
  <c r="C6494" i="78"/>
  <c r="C6495" i="78"/>
  <c r="C6496" i="78"/>
  <c r="C6497" i="78"/>
  <c r="C6498" i="78"/>
  <c r="C6499" i="78"/>
  <c r="C6500" i="78"/>
  <c r="C6501" i="78"/>
  <c r="C6502" i="78"/>
  <c r="C6503" i="78"/>
  <c r="C6504" i="78"/>
  <c r="C6505" i="78"/>
  <c r="C6506" i="78"/>
  <c r="C6507" i="78"/>
  <c r="C6508" i="78"/>
  <c r="C6509" i="78"/>
  <c r="C6510" i="78"/>
  <c r="C6511" i="78"/>
  <c r="C6512" i="78"/>
  <c r="C6513" i="78"/>
  <c r="C6514" i="78"/>
  <c r="C6515" i="78"/>
  <c r="C6516" i="78"/>
  <c r="C6517" i="78"/>
  <c r="C6518" i="78"/>
  <c r="C6519" i="78"/>
  <c r="C6520" i="78"/>
  <c r="C6521" i="78"/>
  <c r="C6522" i="78"/>
  <c r="C6523" i="78"/>
  <c r="C6524" i="78"/>
  <c r="C6525" i="78"/>
  <c r="C6526" i="78"/>
  <c r="C6527" i="78"/>
  <c r="C6528" i="78"/>
  <c r="C6529" i="78"/>
  <c r="C6530" i="78"/>
  <c r="C6531" i="78"/>
  <c r="C6532" i="78"/>
  <c r="C6533" i="78"/>
  <c r="C6534" i="78"/>
  <c r="C6535" i="78"/>
  <c r="C6536" i="78"/>
  <c r="C6537" i="78"/>
  <c r="C6538" i="78"/>
  <c r="C6539" i="78"/>
  <c r="C6540" i="78"/>
  <c r="C6541" i="78"/>
  <c r="C6542" i="78"/>
  <c r="C6543" i="78"/>
  <c r="C6544" i="78"/>
  <c r="C6545" i="78"/>
  <c r="C6546" i="78"/>
  <c r="C6547" i="78"/>
  <c r="C6548" i="78"/>
  <c r="C6549" i="78"/>
  <c r="C6550" i="78"/>
  <c r="C6551" i="78"/>
  <c r="C6552" i="78"/>
  <c r="C6553" i="78"/>
  <c r="C6554" i="78"/>
  <c r="C6555" i="78"/>
  <c r="C6556" i="78"/>
  <c r="C6557" i="78"/>
  <c r="C6558" i="78"/>
  <c r="C6559" i="78"/>
  <c r="C6560" i="78"/>
  <c r="C6561" i="78"/>
  <c r="C6562" i="78"/>
  <c r="C6563" i="78"/>
  <c r="C6564" i="78"/>
  <c r="C6565" i="78"/>
  <c r="C6566" i="78"/>
  <c r="C6567" i="78"/>
  <c r="C6568" i="78"/>
  <c r="C6569" i="78"/>
  <c r="C6570" i="78"/>
  <c r="C6571" i="78"/>
  <c r="C6572" i="78"/>
  <c r="C6573" i="78"/>
  <c r="C6574" i="78"/>
  <c r="C6575" i="78"/>
  <c r="C6576" i="78"/>
  <c r="C6577" i="78"/>
  <c r="C6578" i="78"/>
  <c r="C6579" i="78"/>
  <c r="C6580" i="78"/>
  <c r="C6581" i="78"/>
  <c r="C6582" i="78"/>
  <c r="C6583" i="78"/>
  <c r="C6584" i="78"/>
  <c r="C6585" i="78"/>
  <c r="C6586" i="78"/>
  <c r="C6587" i="78"/>
  <c r="C6588" i="78"/>
  <c r="C6589" i="78"/>
  <c r="C6590" i="78"/>
  <c r="C6591" i="78"/>
  <c r="C6592" i="78"/>
  <c r="C6593" i="78"/>
  <c r="C6594" i="78"/>
  <c r="C6595" i="78"/>
  <c r="C6596" i="78"/>
  <c r="C6597" i="78"/>
  <c r="C6598" i="78"/>
  <c r="C6599" i="78"/>
  <c r="C6600" i="78"/>
  <c r="C6601" i="78"/>
  <c r="C6602" i="78"/>
  <c r="C6603" i="78"/>
  <c r="C6604" i="78"/>
  <c r="C6605" i="78"/>
  <c r="C6606" i="78"/>
  <c r="C6607" i="78"/>
  <c r="C6608" i="78"/>
  <c r="C6609" i="78"/>
  <c r="C6610" i="78"/>
  <c r="C6611" i="78"/>
  <c r="C6612" i="78"/>
  <c r="C6613" i="78"/>
  <c r="C6614" i="78"/>
  <c r="C6615" i="78"/>
  <c r="C6616" i="78"/>
  <c r="C6617" i="78"/>
  <c r="C6618" i="78"/>
  <c r="C6619" i="78"/>
  <c r="C6620" i="78"/>
  <c r="C6621" i="78"/>
  <c r="C6622" i="78"/>
  <c r="C6623" i="78"/>
  <c r="C6624" i="78"/>
  <c r="C6625" i="78"/>
  <c r="C6626" i="78"/>
  <c r="C6627" i="78"/>
  <c r="C6628" i="78"/>
  <c r="C6629" i="78"/>
  <c r="C6630" i="78"/>
  <c r="C6631" i="78"/>
  <c r="C6632" i="78"/>
  <c r="C6633" i="78"/>
  <c r="C6634" i="78"/>
  <c r="C6635" i="78"/>
  <c r="C6636" i="78"/>
  <c r="C6637" i="78"/>
  <c r="C6638" i="78"/>
  <c r="C6639" i="78"/>
  <c r="C6640" i="78"/>
  <c r="C6641" i="78"/>
  <c r="C6642" i="78"/>
  <c r="C6643" i="78"/>
  <c r="C6644" i="78"/>
  <c r="C6645" i="78"/>
  <c r="C6646" i="78"/>
  <c r="C6647" i="78"/>
  <c r="C6648" i="78"/>
  <c r="C6649" i="78"/>
  <c r="C6650" i="78"/>
  <c r="C6651" i="78"/>
  <c r="C6652" i="78"/>
  <c r="C6653" i="78"/>
  <c r="C6654" i="78"/>
  <c r="C6655" i="78"/>
  <c r="C6656" i="78"/>
  <c r="C6657" i="78"/>
  <c r="C6658" i="78"/>
  <c r="C6659" i="78"/>
  <c r="C6660" i="78"/>
  <c r="C6661" i="78"/>
  <c r="C6662" i="78"/>
  <c r="C6663" i="78"/>
  <c r="C6664" i="78"/>
  <c r="C6665" i="78"/>
  <c r="C6666" i="78"/>
  <c r="C6667" i="78"/>
  <c r="C6668" i="78"/>
  <c r="C6669" i="78"/>
  <c r="C6670" i="78"/>
  <c r="C6671" i="78"/>
  <c r="C6672" i="78"/>
  <c r="C6673" i="78"/>
  <c r="C6674" i="78"/>
  <c r="C6675" i="78"/>
  <c r="C6676" i="78"/>
  <c r="C6677" i="78"/>
  <c r="C6678" i="78"/>
  <c r="C6679" i="78"/>
  <c r="C6680" i="78"/>
  <c r="C6681" i="78"/>
  <c r="C6682" i="78"/>
  <c r="C6683" i="78"/>
  <c r="C6684" i="78"/>
  <c r="C6685" i="78"/>
  <c r="C6686" i="78"/>
  <c r="C6687" i="78"/>
  <c r="C6688" i="78"/>
  <c r="C6689" i="78"/>
  <c r="C6690" i="78"/>
  <c r="C6691" i="78"/>
  <c r="C6692" i="78"/>
  <c r="C6693" i="78"/>
  <c r="C6694" i="78"/>
  <c r="C6695" i="78"/>
  <c r="C6696" i="78"/>
  <c r="C6697" i="78"/>
  <c r="C6698" i="78"/>
  <c r="C6699" i="78"/>
  <c r="C6700" i="78"/>
  <c r="C6701" i="78"/>
  <c r="C6702" i="78"/>
  <c r="C6703" i="78"/>
  <c r="C6704" i="78"/>
  <c r="C6705" i="78"/>
  <c r="C6706" i="78"/>
  <c r="C6707" i="78"/>
  <c r="C6708" i="78"/>
  <c r="C6709" i="78"/>
  <c r="C6710" i="78"/>
  <c r="C6711" i="78"/>
  <c r="C6712" i="78"/>
  <c r="C6713" i="78"/>
  <c r="C6714" i="78"/>
  <c r="C6715" i="78"/>
  <c r="C6716" i="78"/>
  <c r="C6717" i="78"/>
  <c r="C6718" i="78"/>
  <c r="C6719" i="78"/>
  <c r="C6720" i="78"/>
  <c r="C6721" i="78"/>
  <c r="C6722" i="78"/>
  <c r="C6723" i="78"/>
  <c r="C6724" i="78"/>
  <c r="C6725" i="78"/>
  <c r="C6726" i="78"/>
  <c r="C6727" i="78"/>
  <c r="C6728" i="78"/>
  <c r="C6729" i="78"/>
  <c r="C6730" i="78"/>
  <c r="C6731" i="78"/>
  <c r="C6732" i="78"/>
  <c r="C6733" i="78"/>
  <c r="C6734" i="78"/>
  <c r="C6735" i="78"/>
  <c r="C6736" i="78"/>
  <c r="C6737" i="78"/>
  <c r="C6738" i="78"/>
  <c r="C6739" i="78"/>
  <c r="C6740" i="78"/>
  <c r="C6741" i="78"/>
  <c r="C6742" i="78"/>
  <c r="C6743" i="78"/>
  <c r="C6744" i="78"/>
  <c r="C6745" i="78"/>
  <c r="C6746" i="78"/>
  <c r="C6747" i="78"/>
  <c r="C6748" i="78"/>
  <c r="C6749" i="78"/>
  <c r="C6750" i="78"/>
  <c r="C6751" i="78"/>
  <c r="C6752" i="78"/>
  <c r="C6753" i="78"/>
  <c r="C6754" i="78"/>
  <c r="C6755" i="78"/>
  <c r="C6756" i="78"/>
  <c r="C6757" i="78"/>
  <c r="C6758" i="78"/>
  <c r="C6759" i="78"/>
  <c r="C6760" i="78"/>
  <c r="C6761" i="78"/>
  <c r="C6762" i="78"/>
  <c r="C6763" i="78"/>
  <c r="C6764" i="78"/>
  <c r="C6765" i="78"/>
  <c r="C6766" i="78"/>
  <c r="C6767" i="78"/>
  <c r="C6768" i="78"/>
  <c r="C6769" i="78"/>
  <c r="C6770" i="78"/>
  <c r="C6771" i="78"/>
  <c r="C6772" i="78"/>
  <c r="C6773" i="78"/>
  <c r="C6774" i="78"/>
  <c r="C6775" i="78"/>
  <c r="C6776" i="78"/>
  <c r="C6777" i="78"/>
  <c r="C6778" i="78"/>
  <c r="C6779" i="78"/>
  <c r="C6780" i="78"/>
  <c r="C6781" i="78"/>
  <c r="C6782" i="78"/>
  <c r="C6783" i="78"/>
  <c r="C6784" i="78"/>
  <c r="C6785" i="78"/>
  <c r="C6786" i="78"/>
  <c r="C6787" i="78"/>
  <c r="C6788" i="78"/>
  <c r="C6789" i="78"/>
  <c r="C6790" i="78"/>
  <c r="C6791" i="78"/>
  <c r="C6792" i="78"/>
  <c r="C6793" i="78"/>
  <c r="C6794" i="78"/>
  <c r="C6795" i="78"/>
  <c r="C6796" i="78"/>
  <c r="C6797" i="78"/>
  <c r="C6798" i="78"/>
  <c r="C6799" i="78"/>
  <c r="C6800" i="78"/>
  <c r="C6801" i="78"/>
  <c r="C6802" i="78"/>
  <c r="C6803" i="78"/>
  <c r="C6804" i="78"/>
  <c r="C6805" i="78"/>
  <c r="C6806" i="78"/>
  <c r="C6807" i="78"/>
  <c r="C6808" i="78"/>
  <c r="C6809" i="78"/>
  <c r="C6810" i="78"/>
  <c r="C6811" i="78"/>
  <c r="C6812" i="78"/>
  <c r="C6813" i="78"/>
  <c r="C6814" i="78"/>
  <c r="C6815" i="78"/>
  <c r="C6816" i="78"/>
  <c r="C6817" i="78"/>
  <c r="C6818" i="78"/>
  <c r="C6819" i="78"/>
  <c r="C6820" i="78"/>
  <c r="C6821" i="78"/>
  <c r="C6822" i="78"/>
  <c r="C6823" i="78"/>
  <c r="C6824" i="78"/>
  <c r="C6825" i="78"/>
  <c r="C6826" i="78"/>
  <c r="C6827" i="78"/>
  <c r="C6828" i="78"/>
  <c r="C6829" i="78"/>
  <c r="C6830" i="78"/>
  <c r="C6831" i="78"/>
  <c r="C6832" i="78"/>
  <c r="C6833" i="78"/>
  <c r="C6834" i="78"/>
  <c r="C6835" i="78"/>
  <c r="C6836" i="78"/>
  <c r="C6837" i="78"/>
  <c r="C6838" i="78"/>
  <c r="C6839" i="78"/>
  <c r="C6840" i="78"/>
  <c r="C6841" i="78"/>
  <c r="C6842" i="78"/>
  <c r="C6843" i="78"/>
  <c r="C6844" i="78"/>
  <c r="C6845" i="78"/>
  <c r="C6846" i="78"/>
  <c r="C6847" i="78"/>
  <c r="C6848" i="78"/>
  <c r="C6849" i="78"/>
  <c r="C6850" i="78"/>
  <c r="C6851" i="78"/>
  <c r="C6852" i="78"/>
  <c r="C6853" i="78"/>
  <c r="C6854" i="78"/>
  <c r="C6855" i="78"/>
  <c r="C6856" i="78"/>
  <c r="C6857" i="78"/>
  <c r="C6858" i="78"/>
  <c r="C6859" i="78"/>
  <c r="C6860" i="78"/>
  <c r="C6861" i="78"/>
  <c r="C6862" i="78"/>
  <c r="C6863" i="78"/>
  <c r="C6864" i="78"/>
  <c r="C6865" i="78"/>
  <c r="C6866" i="78"/>
  <c r="C6867" i="78"/>
  <c r="C6868" i="78"/>
  <c r="C6869" i="78"/>
  <c r="C6870" i="78"/>
  <c r="C6871" i="78"/>
  <c r="C6872" i="78"/>
  <c r="C6873" i="78"/>
  <c r="C6874" i="78"/>
  <c r="C6875" i="78"/>
  <c r="C6876" i="78"/>
  <c r="C6877" i="78"/>
  <c r="C6878" i="78"/>
  <c r="C6879" i="78"/>
  <c r="C6880" i="78"/>
  <c r="C6881" i="78"/>
  <c r="C6882" i="78"/>
  <c r="C6883" i="78"/>
  <c r="C6884" i="78"/>
  <c r="C6885" i="78"/>
  <c r="C6886" i="78"/>
  <c r="C6887" i="78"/>
  <c r="C6888" i="78"/>
  <c r="C6889" i="78"/>
  <c r="C6890" i="78"/>
  <c r="C6891" i="78"/>
  <c r="C6892" i="78"/>
  <c r="C6893" i="78"/>
  <c r="C6894" i="78"/>
  <c r="C6895" i="78"/>
  <c r="C6896" i="78"/>
  <c r="C6897" i="78"/>
  <c r="C6898" i="78"/>
  <c r="C6899" i="78"/>
  <c r="C6900" i="78"/>
  <c r="C6901" i="78"/>
  <c r="C6902" i="78"/>
  <c r="C6903" i="78"/>
  <c r="C6904" i="78"/>
  <c r="C6905" i="78"/>
  <c r="C6906" i="78"/>
  <c r="C6907" i="78"/>
  <c r="C6908" i="78"/>
  <c r="C6909" i="78"/>
  <c r="C6910" i="78"/>
  <c r="C6911" i="78"/>
  <c r="C6912" i="78"/>
  <c r="C6913" i="78"/>
  <c r="C6914" i="78"/>
  <c r="C6915" i="78"/>
  <c r="C6916" i="78"/>
  <c r="C6917" i="78"/>
  <c r="C6918" i="78"/>
  <c r="C6919" i="78"/>
  <c r="C6920" i="78"/>
  <c r="C6921" i="78"/>
  <c r="C6922" i="78"/>
  <c r="C6923" i="78"/>
  <c r="C6924" i="78"/>
  <c r="C6925" i="78"/>
  <c r="C6926" i="78"/>
  <c r="C6927" i="78"/>
  <c r="C6928" i="78"/>
  <c r="C6929" i="78"/>
  <c r="C6930" i="78"/>
  <c r="C6931" i="78"/>
  <c r="C6932" i="78"/>
  <c r="C6933" i="78"/>
  <c r="C6934" i="78"/>
  <c r="C6935" i="78"/>
  <c r="C6936" i="78"/>
  <c r="C6937" i="78"/>
  <c r="C6938" i="78"/>
  <c r="C6939" i="78"/>
  <c r="C6940" i="78"/>
  <c r="C6941" i="78"/>
  <c r="C6942" i="78"/>
  <c r="C6943" i="78"/>
  <c r="C6944" i="78"/>
  <c r="C6945" i="78"/>
  <c r="C6946" i="78"/>
  <c r="C6947" i="78"/>
  <c r="C6948" i="78"/>
  <c r="C6949" i="78"/>
  <c r="C6950" i="78"/>
  <c r="C6951" i="78"/>
  <c r="C6952" i="78"/>
  <c r="C6953" i="78"/>
  <c r="C6954" i="78"/>
  <c r="C6955" i="78"/>
  <c r="C6956" i="78"/>
  <c r="C6957" i="78"/>
  <c r="C6958" i="78"/>
  <c r="C6959" i="78"/>
  <c r="C6960" i="78"/>
  <c r="C6961" i="78"/>
  <c r="C6962" i="78"/>
  <c r="C6963" i="78"/>
  <c r="C6964" i="78"/>
  <c r="C6965" i="78"/>
  <c r="C6966" i="78"/>
  <c r="C6967" i="78"/>
  <c r="C6968" i="78"/>
  <c r="C6969" i="78"/>
  <c r="C6970" i="78"/>
  <c r="C6971" i="78"/>
  <c r="C6972" i="78"/>
  <c r="C6973" i="78"/>
  <c r="C6974" i="78"/>
  <c r="C6975" i="78"/>
  <c r="C6976" i="78"/>
  <c r="C6977" i="78"/>
  <c r="C6978" i="78"/>
  <c r="C6979" i="78"/>
  <c r="C6980" i="78"/>
  <c r="C6981" i="78"/>
  <c r="C6982" i="78"/>
  <c r="C6983" i="78"/>
  <c r="C6984" i="78"/>
  <c r="C6985" i="78"/>
  <c r="C6986" i="78"/>
  <c r="C6987" i="78"/>
  <c r="C6988" i="78"/>
  <c r="C6989" i="78"/>
  <c r="C6990" i="78"/>
  <c r="C6991" i="78"/>
  <c r="C6992" i="78"/>
  <c r="C6993" i="78"/>
  <c r="C6994" i="78"/>
  <c r="C6995" i="78"/>
  <c r="C6996" i="78"/>
  <c r="C6997" i="78"/>
  <c r="C6998" i="78"/>
  <c r="C6999" i="78"/>
  <c r="C7000" i="78"/>
  <c r="C7001" i="78"/>
  <c r="C7002" i="78"/>
  <c r="C7003" i="78"/>
  <c r="C7004" i="78"/>
  <c r="C7005" i="78"/>
  <c r="C7006" i="78"/>
  <c r="C7007" i="78"/>
  <c r="C7008" i="78"/>
  <c r="C7009" i="78"/>
  <c r="C7010" i="78"/>
  <c r="C7011" i="78"/>
  <c r="C7012" i="78"/>
  <c r="C7013" i="78"/>
  <c r="C7014" i="78"/>
  <c r="C7015" i="78"/>
  <c r="C7016" i="78"/>
  <c r="C7017" i="78"/>
  <c r="C7018" i="78"/>
  <c r="C7019" i="78"/>
  <c r="C7020" i="78"/>
  <c r="C7021" i="78"/>
  <c r="C7022" i="78"/>
  <c r="C7023" i="78"/>
  <c r="C7024" i="78"/>
  <c r="C7025" i="78"/>
  <c r="C7026" i="78"/>
  <c r="C7027" i="78"/>
  <c r="C7028" i="78"/>
  <c r="C7029" i="78"/>
  <c r="C7030" i="78"/>
  <c r="C7031" i="78"/>
  <c r="C7032" i="78"/>
  <c r="C7033" i="78"/>
  <c r="C7034" i="78"/>
  <c r="C7035" i="78"/>
  <c r="C7036" i="78"/>
  <c r="C7037" i="78"/>
  <c r="C7038" i="78"/>
  <c r="C7039" i="78"/>
  <c r="C7040" i="78"/>
  <c r="C7041" i="78"/>
  <c r="C7042" i="78"/>
  <c r="C7043" i="78"/>
  <c r="C7044" i="78"/>
  <c r="C7045" i="78"/>
  <c r="C7046" i="78"/>
  <c r="C7047" i="78"/>
  <c r="C7048" i="78"/>
  <c r="C7049" i="78"/>
  <c r="C7050" i="78"/>
  <c r="C7051" i="78"/>
  <c r="C7052" i="78"/>
  <c r="C7053" i="78"/>
  <c r="C7054" i="78"/>
  <c r="C7055" i="78"/>
  <c r="C7056" i="78"/>
  <c r="C7057" i="78"/>
  <c r="C7058" i="78"/>
  <c r="C7059" i="78"/>
  <c r="C7060" i="78"/>
  <c r="C7061" i="78"/>
  <c r="C7062" i="78"/>
  <c r="C7063" i="78"/>
  <c r="C7064" i="78"/>
  <c r="C7065" i="78"/>
  <c r="C7066" i="78"/>
  <c r="C7067" i="78"/>
  <c r="C7068" i="78"/>
  <c r="C7069" i="78"/>
  <c r="C7070" i="78"/>
  <c r="C7071" i="78"/>
  <c r="C7072" i="78"/>
  <c r="C7073" i="78"/>
  <c r="C7074" i="78"/>
  <c r="C7075" i="78"/>
  <c r="C7076" i="78"/>
  <c r="C7077" i="78"/>
  <c r="C7078" i="78"/>
  <c r="C7079" i="78"/>
  <c r="C7080" i="78"/>
  <c r="C7081" i="78"/>
  <c r="C7082" i="78"/>
  <c r="C7083" i="78"/>
  <c r="C7084" i="78"/>
  <c r="C7085" i="78"/>
  <c r="C7086" i="78"/>
  <c r="C7087" i="78"/>
  <c r="C7088" i="78"/>
  <c r="C7089" i="78"/>
  <c r="C7090" i="78"/>
  <c r="C7091" i="78"/>
  <c r="C7092" i="78"/>
  <c r="C7093" i="78"/>
  <c r="C7094" i="78"/>
  <c r="C7095" i="78"/>
  <c r="C7096" i="78"/>
  <c r="C7097" i="78"/>
  <c r="C7098" i="78"/>
  <c r="C7099" i="78"/>
  <c r="C7100" i="78"/>
  <c r="C7101" i="78"/>
  <c r="C7102" i="78"/>
  <c r="C7103" i="78"/>
  <c r="C7104" i="78"/>
  <c r="C7105" i="78"/>
  <c r="C7106" i="78"/>
  <c r="C7107" i="78"/>
  <c r="C7108" i="78"/>
  <c r="C7109" i="78"/>
  <c r="C7110" i="78"/>
  <c r="C7111" i="78"/>
  <c r="C7112" i="78"/>
  <c r="C7113" i="78"/>
  <c r="C7114" i="78"/>
  <c r="C7115" i="78"/>
  <c r="C7116" i="78"/>
  <c r="C7117" i="78"/>
  <c r="C7118" i="78"/>
  <c r="C7119" i="78"/>
  <c r="C7120" i="78"/>
  <c r="C7121" i="78"/>
  <c r="C7122" i="78"/>
  <c r="C7123" i="78"/>
  <c r="C7124" i="78"/>
  <c r="C7125" i="78"/>
  <c r="C7126" i="78"/>
  <c r="C7127" i="78"/>
  <c r="C7128" i="78"/>
  <c r="C7129" i="78"/>
  <c r="C7130" i="78"/>
  <c r="C7131" i="78"/>
  <c r="C7132" i="78"/>
  <c r="C7133" i="78"/>
  <c r="C7134" i="78"/>
  <c r="C7135" i="78"/>
  <c r="C7136" i="78"/>
  <c r="C7137" i="78"/>
  <c r="C7138" i="78"/>
  <c r="C7139" i="78"/>
  <c r="C7140" i="78"/>
  <c r="C7141" i="78"/>
  <c r="C7142" i="78"/>
  <c r="C7143" i="78"/>
  <c r="C7144" i="78"/>
  <c r="C7145" i="78"/>
  <c r="C7146" i="78"/>
  <c r="C7147" i="78"/>
  <c r="C7148" i="78"/>
  <c r="C7149" i="78"/>
  <c r="C7150" i="78"/>
  <c r="C7151" i="78"/>
  <c r="C7152" i="78"/>
  <c r="C7153" i="78"/>
  <c r="C7154" i="78"/>
  <c r="C7155" i="78"/>
  <c r="C7156" i="78"/>
  <c r="C7157" i="78"/>
  <c r="C7158" i="78"/>
  <c r="C7159" i="78"/>
  <c r="C7160" i="78"/>
  <c r="C7161" i="78"/>
  <c r="C7162" i="78"/>
  <c r="C7163" i="78"/>
  <c r="C7164" i="78"/>
  <c r="C7165" i="78"/>
  <c r="C7166" i="78"/>
  <c r="C7167" i="78"/>
  <c r="C7168" i="78"/>
  <c r="C7169" i="78"/>
  <c r="C7170" i="78"/>
  <c r="C7171" i="78"/>
  <c r="C7172" i="78"/>
  <c r="C7173" i="78"/>
  <c r="C7174" i="78"/>
  <c r="C7175" i="78"/>
  <c r="C7176" i="78"/>
  <c r="C7177" i="78"/>
  <c r="C7178" i="78"/>
  <c r="C7179" i="78"/>
  <c r="C7180" i="78"/>
  <c r="C1" i="78"/>
  <c r="R10" i="77"/>
  <c r="D3" i="77"/>
  <c r="F3" i="77" s="1"/>
  <c r="H3" i="77" s="1"/>
  <c r="J3" i="77" s="1"/>
  <c r="D4" i="77"/>
  <c r="F4" i="77" s="1"/>
  <c r="H4" i="77" s="1"/>
  <c r="J4" i="77" s="1"/>
  <c r="D5" i="77"/>
  <c r="F5" i="77" s="1"/>
  <c r="H5" i="77" s="1"/>
  <c r="J5" i="77" s="1"/>
  <c r="D6" i="77"/>
  <c r="F6" i="77" s="1"/>
  <c r="H6" i="77" s="1"/>
  <c r="J6" i="77" s="1"/>
  <c r="D7" i="77"/>
  <c r="F7" i="77" s="1"/>
  <c r="H7" i="77" s="1"/>
  <c r="J7" i="77" s="1"/>
  <c r="D8" i="77"/>
  <c r="F8" i="77" s="1"/>
  <c r="H8" i="77" s="1"/>
  <c r="J8" i="77" s="1"/>
  <c r="D9" i="77"/>
  <c r="F9" i="77" s="1"/>
  <c r="H9" i="77" s="1"/>
  <c r="J9" i="77" s="1"/>
  <c r="D10" i="77"/>
  <c r="F10" i="77" s="1"/>
  <c r="H10" i="77" s="1"/>
  <c r="J10" i="77" s="1"/>
  <c r="D11" i="77"/>
  <c r="F11" i="77" s="1"/>
  <c r="H11" i="77" s="1"/>
  <c r="J11" i="77" s="1"/>
  <c r="D12" i="77"/>
  <c r="F12" i="77" s="1"/>
  <c r="H12" i="77" s="1"/>
  <c r="J12" i="77" s="1"/>
  <c r="D13" i="77"/>
  <c r="F13" i="77" s="1"/>
  <c r="H13" i="77" s="1"/>
  <c r="J13" i="77" s="1"/>
  <c r="D14" i="77"/>
  <c r="F14" i="77" s="1"/>
  <c r="H14" i="77" s="1"/>
  <c r="J14" i="77" s="1"/>
  <c r="D15" i="77"/>
  <c r="F15" i="77" s="1"/>
  <c r="H15" i="77" s="1"/>
  <c r="J15" i="77" s="1"/>
  <c r="D16" i="77"/>
  <c r="F16" i="77" s="1"/>
  <c r="H16" i="77" s="1"/>
  <c r="J16" i="77" s="1"/>
  <c r="D17" i="77"/>
  <c r="F17" i="77" s="1"/>
  <c r="H17" i="77" s="1"/>
  <c r="J17" i="77" s="1"/>
  <c r="D18" i="77"/>
  <c r="F18" i="77" s="1"/>
  <c r="H18" i="77" s="1"/>
  <c r="J18" i="77" s="1"/>
  <c r="D19" i="77"/>
  <c r="F19" i="77" s="1"/>
  <c r="H19" i="77" s="1"/>
  <c r="J19" i="77" s="1"/>
  <c r="D20" i="77"/>
  <c r="F20" i="77" s="1"/>
  <c r="H20" i="77" s="1"/>
  <c r="J20" i="77" s="1"/>
  <c r="D21" i="77"/>
  <c r="F21" i="77" s="1"/>
  <c r="H21" i="77" s="1"/>
  <c r="J21" i="77" s="1"/>
  <c r="D22" i="77"/>
  <c r="F22" i="77" s="1"/>
  <c r="H22" i="77" s="1"/>
  <c r="J22" i="77" s="1"/>
  <c r="D23" i="77"/>
  <c r="F23" i="77" s="1"/>
  <c r="H23" i="77" s="1"/>
  <c r="J23" i="77" s="1"/>
  <c r="D24" i="77"/>
  <c r="F24" i="77" s="1"/>
  <c r="H24" i="77" s="1"/>
  <c r="J24" i="77" s="1"/>
  <c r="D25" i="77"/>
  <c r="F25" i="77" s="1"/>
  <c r="H25" i="77" s="1"/>
  <c r="J25" i="77" s="1"/>
  <c r="D26" i="77"/>
  <c r="F26" i="77" s="1"/>
  <c r="H26" i="77" s="1"/>
  <c r="J26" i="77" s="1"/>
  <c r="D27" i="77"/>
  <c r="F27" i="77" s="1"/>
  <c r="H27" i="77" s="1"/>
  <c r="J27" i="77" s="1"/>
  <c r="D28" i="77"/>
  <c r="F28" i="77" s="1"/>
  <c r="H28" i="77" s="1"/>
  <c r="J28" i="77" s="1"/>
  <c r="D29" i="77"/>
  <c r="F29" i="77" s="1"/>
  <c r="H29" i="77" s="1"/>
  <c r="J29" i="77" s="1"/>
  <c r="D30" i="77"/>
  <c r="F30" i="77" s="1"/>
  <c r="H30" i="77" s="1"/>
  <c r="J30" i="77" s="1"/>
  <c r="D31" i="77"/>
  <c r="F31" i="77" s="1"/>
  <c r="H31" i="77" s="1"/>
  <c r="J31" i="77" s="1"/>
  <c r="D32" i="77"/>
  <c r="F32" i="77" s="1"/>
  <c r="H32" i="77" s="1"/>
  <c r="J32" i="77" s="1"/>
  <c r="D33" i="77"/>
  <c r="F33" i="77" s="1"/>
  <c r="H33" i="77" s="1"/>
  <c r="J33" i="77" s="1"/>
  <c r="D34" i="77"/>
  <c r="F34" i="77" s="1"/>
  <c r="H34" i="77" s="1"/>
  <c r="J34" i="77" s="1"/>
  <c r="D35" i="77"/>
  <c r="F35" i="77" s="1"/>
  <c r="H35" i="77" s="1"/>
  <c r="J35" i="77" s="1"/>
  <c r="D36" i="77"/>
  <c r="F36" i="77" s="1"/>
  <c r="H36" i="77" s="1"/>
  <c r="J36" i="77" s="1"/>
  <c r="D37" i="77"/>
  <c r="F37" i="77" s="1"/>
  <c r="H37" i="77" s="1"/>
  <c r="J37" i="77" s="1"/>
  <c r="D38" i="77"/>
  <c r="F38" i="77" s="1"/>
  <c r="H38" i="77" s="1"/>
  <c r="J38" i="77" s="1"/>
  <c r="D39" i="77"/>
  <c r="F39" i="77" s="1"/>
  <c r="H39" i="77" s="1"/>
  <c r="J39" i="77" s="1"/>
  <c r="D40" i="77"/>
  <c r="F40" i="77" s="1"/>
  <c r="H40" i="77" s="1"/>
  <c r="J40" i="77" s="1"/>
  <c r="D41" i="77"/>
  <c r="F41" i="77" s="1"/>
  <c r="H41" i="77" s="1"/>
  <c r="J41" i="77" s="1"/>
  <c r="D42" i="77"/>
  <c r="F42" i="77" s="1"/>
  <c r="H42" i="77" s="1"/>
  <c r="J42" i="77" s="1"/>
  <c r="D43" i="77"/>
  <c r="F43" i="77" s="1"/>
  <c r="H43" i="77" s="1"/>
  <c r="J43" i="77" s="1"/>
  <c r="D44" i="77"/>
  <c r="F44" i="77" s="1"/>
  <c r="H44" i="77" s="1"/>
  <c r="J44" i="77" s="1"/>
  <c r="D45" i="77"/>
  <c r="F45" i="77" s="1"/>
  <c r="H45" i="77" s="1"/>
  <c r="J45" i="77" s="1"/>
  <c r="D46" i="77"/>
  <c r="F46" i="77" s="1"/>
  <c r="H46" i="77" s="1"/>
  <c r="J46" i="77" s="1"/>
  <c r="D47" i="77"/>
  <c r="F47" i="77" s="1"/>
  <c r="H47" i="77" s="1"/>
  <c r="J47" i="77" s="1"/>
  <c r="D48" i="77"/>
  <c r="F48" i="77" s="1"/>
  <c r="H48" i="77" s="1"/>
  <c r="J48" i="77" s="1"/>
  <c r="D49" i="77"/>
  <c r="F49" i="77" s="1"/>
  <c r="H49" i="77" s="1"/>
  <c r="J49" i="77" s="1"/>
  <c r="D50" i="77"/>
  <c r="F50" i="77" s="1"/>
  <c r="H50" i="77" s="1"/>
  <c r="J50" i="77" s="1"/>
  <c r="D51" i="77"/>
  <c r="F51" i="77" s="1"/>
  <c r="H51" i="77" s="1"/>
  <c r="J51" i="77" s="1"/>
  <c r="D52" i="77"/>
  <c r="F52" i="77" s="1"/>
  <c r="H52" i="77" s="1"/>
  <c r="J52" i="77" s="1"/>
  <c r="D53" i="77"/>
  <c r="F53" i="77" s="1"/>
  <c r="H53" i="77" s="1"/>
  <c r="J53" i="77" s="1"/>
  <c r="D54" i="77"/>
  <c r="F54" i="77" s="1"/>
  <c r="H54" i="77" s="1"/>
  <c r="J54" i="77" s="1"/>
  <c r="D55" i="77"/>
  <c r="F55" i="77" s="1"/>
  <c r="H55" i="77" s="1"/>
  <c r="J55" i="77" s="1"/>
  <c r="D56" i="77"/>
  <c r="F56" i="77" s="1"/>
  <c r="H56" i="77" s="1"/>
  <c r="J56" i="77" s="1"/>
  <c r="D57" i="77"/>
  <c r="F57" i="77" s="1"/>
  <c r="H57" i="77" s="1"/>
  <c r="J57" i="77" s="1"/>
  <c r="D58" i="77"/>
  <c r="F58" i="77" s="1"/>
  <c r="H58" i="77" s="1"/>
  <c r="J58" i="77" s="1"/>
  <c r="D59" i="77"/>
  <c r="F59" i="77" s="1"/>
  <c r="H59" i="77" s="1"/>
  <c r="J59" i="77" s="1"/>
  <c r="D60" i="77"/>
  <c r="F60" i="77" s="1"/>
  <c r="H60" i="77" s="1"/>
  <c r="J60" i="77" s="1"/>
  <c r="D61" i="77"/>
  <c r="F61" i="77" s="1"/>
  <c r="H61" i="77" s="1"/>
  <c r="J61" i="77" s="1"/>
  <c r="D62" i="77"/>
  <c r="F62" i="77" s="1"/>
  <c r="H62" i="77" s="1"/>
  <c r="J62" i="77" s="1"/>
  <c r="D63" i="77"/>
  <c r="F63" i="77" s="1"/>
  <c r="H63" i="77" s="1"/>
  <c r="J63" i="77" s="1"/>
  <c r="D64" i="77"/>
  <c r="F64" i="77" s="1"/>
  <c r="H64" i="77" s="1"/>
  <c r="J64" i="77" s="1"/>
  <c r="D65" i="77"/>
  <c r="F65" i="77" s="1"/>
  <c r="H65" i="77" s="1"/>
  <c r="J65" i="77" s="1"/>
  <c r="D66" i="77"/>
  <c r="F66" i="77" s="1"/>
  <c r="H66" i="77" s="1"/>
  <c r="J66" i="77" s="1"/>
  <c r="D67" i="77"/>
  <c r="F67" i="77" s="1"/>
  <c r="H67" i="77" s="1"/>
  <c r="J67" i="77" s="1"/>
  <c r="D68" i="77"/>
  <c r="F68" i="77" s="1"/>
  <c r="H68" i="77" s="1"/>
  <c r="J68" i="77" s="1"/>
  <c r="D69" i="77"/>
  <c r="F69" i="77" s="1"/>
  <c r="H69" i="77" s="1"/>
  <c r="J69" i="77" s="1"/>
  <c r="D70" i="77"/>
  <c r="F70" i="77" s="1"/>
  <c r="H70" i="77" s="1"/>
  <c r="J70" i="77" s="1"/>
  <c r="D71" i="77"/>
  <c r="F71" i="77" s="1"/>
  <c r="H71" i="77" s="1"/>
  <c r="J71" i="77" s="1"/>
  <c r="D72" i="77"/>
  <c r="F72" i="77" s="1"/>
  <c r="H72" i="77" s="1"/>
  <c r="J72" i="77" s="1"/>
  <c r="D73" i="77"/>
  <c r="F73" i="77" s="1"/>
  <c r="H73" i="77" s="1"/>
  <c r="J73" i="77" s="1"/>
  <c r="D74" i="77"/>
  <c r="F74" i="77" s="1"/>
  <c r="H74" i="77" s="1"/>
  <c r="J74" i="77" s="1"/>
  <c r="D75" i="77"/>
  <c r="F75" i="77" s="1"/>
  <c r="H75" i="77" s="1"/>
  <c r="J75" i="77" s="1"/>
  <c r="D76" i="77"/>
  <c r="F76" i="77" s="1"/>
  <c r="H76" i="77" s="1"/>
  <c r="J76" i="77" s="1"/>
  <c r="D77" i="77"/>
  <c r="F77" i="77" s="1"/>
  <c r="H77" i="77" s="1"/>
  <c r="J77" i="77" s="1"/>
  <c r="D78" i="77"/>
  <c r="F78" i="77" s="1"/>
  <c r="H78" i="77" s="1"/>
  <c r="J78" i="77" s="1"/>
  <c r="D79" i="77"/>
  <c r="F79" i="77" s="1"/>
  <c r="H79" i="77" s="1"/>
  <c r="J79" i="77" s="1"/>
  <c r="D80" i="77"/>
  <c r="F80" i="77" s="1"/>
  <c r="H80" i="77" s="1"/>
  <c r="J80" i="77" s="1"/>
  <c r="D81" i="77"/>
  <c r="F81" i="77" s="1"/>
  <c r="H81" i="77" s="1"/>
  <c r="J81" i="77" s="1"/>
  <c r="D82" i="77"/>
  <c r="F82" i="77" s="1"/>
  <c r="H82" i="77" s="1"/>
  <c r="J82" i="77" s="1"/>
  <c r="D83" i="77"/>
  <c r="F83" i="77" s="1"/>
  <c r="H83" i="77" s="1"/>
  <c r="J83" i="77" s="1"/>
  <c r="D84" i="77"/>
  <c r="F84" i="77" s="1"/>
  <c r="H84" i="77" s="1"/>
  <c r="J84" i="77" s="1"/>
  <c r="D85" i="77"/>
  <c r="F85" i="77" s="1"/>
  <c r="H85" i="77" s="1"/>
  <c r="J85" i="77" s="1"/>
  <c r="D86" i="77"/>
  <c r="F86" i="77" s="1"/>
  <c r="H86" i="77" s="1"/>
  <c r="J86" i="77" s="1"/>
  <c r="D87" i="77"/>
  <c r="F87" i="77" s="1"/>
  <c r="H87" i="77" s="1"/>
  <c r="J87" i="77" s="1"/>
  <c r="D88" i="77"/>
  <c r="F88" i="77" s="1"/>
  <c r="H88" i="77" s="1"/>
  <c r="J88" i="77" s="1"/>
  <c r="D89" i="77"/>
  <c r="F89" i="77" s="1"/>
  <c r="H89" i="77" s="1"/>
  <c r="J89" i="77" s="1"/>
  <c r="D90" i="77"/>
  <c r="F90" i="77" s="1"/>
  <c r="H90" i="77" s="1"/>
  <c r="J90" i="77" s="1"/>
  <c r="D91" i="77"/>
  <c r="F91" i="77" s="1"/>
  <c r="H91" i="77" s="1"/>
  <c r="J91" i="77" s="1"/>
  <c r="D92" i="77"/>
  <c r="F92" i="77" s="1"/>
  <c r="H92" i="77" s="1"/>
  <c r="J92" i="77" s="1"/>
  <c r="D93" i="77"/>
  <c r="F93" i="77" s="1"/>
  <c r="H93" i="77" s="1"/>
  <c r="J93" i="77" s="1"/>
  <c r="D94" i="77"/>
  <c r="F94" i="77" s="1"/>
  <c r="H94" i="77" s="1"/>
  <c r="J94" i="77" s="1"/>
  <c r="D95" i="77"/>
  <c r="F95" i="77" s="1"/>
  <c r="H95" i="77" s="1"/>
  <c r="J95" i="77" s="1"/>
  <c r="D96" i="77"/>
  <c r="F96" i="77" s="1"/>
  <c r="H96" i="77" s="1"/>
  <c r="J96" i="77" s="1"/>
  <c r="D97" i="77"/>
  <c r="F97" i="77" s="1"/>
  <c r="H97" i="77" s="1"/>
  <c r="J97" i="77" s="1"/>
  <c r="D98" i="77"/>
  <c r="F98" i="77" s="1"/>
  <c r="H98" i="77" s="1"/>
  <c r="J98" i="77" s="1"/>
  <c r="D99" i="77"/>
  <c r="F99" i="77" s="1"/>
  <c r="H99" i="77" s="1"/>
  <c r="J99" i="77" s="1"/>
  <c r="D100" i="77"/>
  <c r="F100" i="77" s="1"/>
  <c r="H100" i="77" s="1"/>
  <c r="J100" i="77" s="1"/>
  <c r="D101" i="77"/>
  <c r="F101" i="77" s="1"/>
  <c r="H101" i="77" s="1"/>
  <c r="J101" i="77" s="1"/>
  <c r="D102" i="77"/>
  <c r="F102" i="77" s="1"/>
  <c r="H102" i="77" s="1"/>
  <c r="J102" i="77" s="1"/>
  <c r="D103" i="77"/>
  <c r="F103" i="77" s="1"/>
  <c r="H103" i="77" s="1"/>
  <c r="J103" i="77" s="1"/>
  <c r="D104" i="77"/>
  <c r="F104" i="77" s="1"/>
  <c r="H104" i="77" s="1"/>
  <c r="J104" i="77" s="1"/>
  <c r="D105" i="77"/>
  <c r="F105" i="77" s="1"/>
  <c r="H105" i="77" s="1"/>
  <c r="J105" i="77" s="1"/>
  <c r="D106" i="77"/>
  <c r="F106" i="77" s="1"/>
  <c r="H106" i="77" s="1"/>
  <c r="J106" i="77" s="1"/>
  <c r="D107" i="77"/>
  <c r="F107" i="77" s="1"/>
  <c r="H107" i="77" s="1"/>
  <c r="J107" i="77" s="1"/>
  <c r="D108" i="77"/>
  <c r="F108" i="77" s="1"/>
  <c r="H108" i="77" s="1"/>
  <c r="J108" i="77" s="1"/>
  <c r="D109" i="77"/>
  <c r="F109" i="77" s="1"/>
  <c r="H109" i="77" s="1"/>
  <c r="J109" i="77" s="1"/>
  <c r="D110" i="77"/>
  <c r="F110" i="77" s="1"/>
  <c r="H110" i="77" s="1"/>
  <c r="J110" i="77" s="1"/>
  <c r="D111" i="77"/>
  <c r="F111" i="77" s="1"/>
  <c r="H111" i="77" s="1"/>
  <c r="J111" i="77" s="1"/>
  <c r="D112" i="77"/>
  <c r="F112" i="77" s="1"/>
  <c r="H112" i="77" s="1"/>
  <c r="J112" i="77" s="1"/>
  <c r="D113" i="77"/>
  <c r="F113" i="77" s="1"/>
  <c r="H113" i="77" s="1"/>
  <c r="J113" i="77" s="1"/>
  <c r="D114" i="77"/>
  <c r="F114" i="77" s="1"/>
  <c r="H114" i="77" s="1"/>
  <c r="J114" i="77" s="1"/>
  <c r="D115" i="77"/>
  <c r="F115" i="77" s="1"/>
  <c r="H115" i="77" s="1"/>
  <c r="J115" i="77" s="1"/>
  <c r="D116" i="77"/>
  <c r="F116" i="77" s="1"/>
  <c r="H116" i="77" s="1"/>
  <c r="J116" i="77" s="1"/>
  <c r="D117" i="77"/>
  <c r="F117" i="77" s="1"/>
  <c r="H117" i="77" s="1"/>
  <c r="J117" i="77" s="1"/>
  <c r="D118" i="77"/>
  <c r="F118" i="77" s="1"/>
  <c r="H118" i="77" s="1"/>
  <c r="J118" i="77" s="1"/>
  <c r="D119" i="77"/>
  <c r="F119" i="77" s="1"/>
  <c r="H119" i="77" s="1"/>
  <c r="J119" i="77" s="1"/>
  <c r="D120" i="77"/>
  <c r="F120" i="77" s="1"/>
  <c r="H120" i="77" s="1"/>
  <c r="J120" i="77" s="1"/>
  <c r="D121" i="77"/>
  <c r="F121" i="77" s="1"/>
  <c r="H121" i="77" s="1"/>
  <c r="J121" i="77" s="1"/>
  <c r="D122" i="77"/>
  <c r="F122" i="77" s="1"/>
  <c r="H122" i="77" s="1"/>
  <c r="J122" i="77" s="1"/>
  <c r="D123" i="77"/>
  <c r="F123" i="77" s="1"/>
  <c r="H123" i="77" s="1"/>
  <c r="J123" i="77" s="1"/>
  <c r="D124" i="77"/>
  <c r="F124" i="77" s="1"/>
  <c r="H124" i="77" s="1"/>
  <c r="J124" i="77" s="1"/>
  <c r="D125" i="77"/>
  <c r="F125" i="77" s="1"/>
  <c r="H125" i="77" s="1"/>
  <c r="J125" i="77" s="1"/>
  <c r="D126" i="77"/>
  <c r="F126" i="77" s="1"/>
  <c r="H126" i="77" s="1"/>
  <c r="J126" i="77" s="1"/>
  <c r="D127" i="77"/>
  <c r="F127" i="77" s="1"/>
  <c r="H127" i="77" s="1"/>
  <c r="J127" i="77" s="1"/>
  <c r="D128" i="77"/>
  <c r="F128" i="77" s="1"/>
  <c r="H128" i="77" s="1"/>
  <c r="J128" i="77" s="1"/>
  <c r="D129" i="77"/>
  <c r="F129" i="77" s="1"/>
  <c r="H129" i="77" s="1"/>
  <c r="J129" i="77" s="1"/>
  <c r="D130" i="77"/>
  <c r="F130" i="77" s="1"/>
  <c r="H130" i="77" s="1"/>
  <c r="J130" i="77" s="1"/>
  <c r="D131" i="77"/>
  <c r="F131" i="77" s="1"/>
  <c r="H131" i="77" s="1"/>
  <c r="J131" i="77" s="1"/>
  <c r="D132" i="77"/>
  <c r="F132" i="77" s="1"/>
  <c r="H132" i="77" s="1"/>
  <c r="J132" i="77" s="1"/>
  <c r="D133" i="77"/>
  <c r="F133" i="77" s="1"/>
  <c r="H133" i="77" s="1"/>
  <c r="J133" i="77" s="1"/>
  <c r="D134" i="77"/>
  <c r="F134" i="77" s="1"/>
  <c r="H134" i="77" s="1"/>
  <c r="J134" i="77" s="1"/>
  <c r="D135" i="77"/>
  <c r="F135" i="77" s="1"/>
  <c r="H135" i="77" s="1"/>
  <c r="J135" i="77" s="1"/>
  <c r="D136" i="77"/>
  <c r="F136" i="77" s="1"/>
  <c r="H136" i="77" s="1"/>
  <c r="J136" i="77" s="1"/>
  <c r="D137" i="77"/>
  <c r="F137" i="77" s="1"/>
  <c r="H137" i="77" s="1"/>
  <c r="J137" i="77" s="1"/>
  <c r="D138" i="77"/>
  <c r="F138" i="77" s="1"/>
  <c r="H138" i="77" s="1"/>
  <c r="J138" i="77" s="1"/>
  <c r="D139" i="77"/>
  <c r="F139" i="77" s="1"/>
  <c r="H139" i="77" s="1"/>
  <c r="J139" i="77" s="1"/>
  <c r="D140" i="77"/>
  <c r="F140" i="77" s="1"/>
  <c r="H140" i="77" s="1"/>
  <c r="J140" i="77" s="1"/>
  <c r="D141" i="77"/>
  <c r="F141" i="77" s="1"/>
  <c r="H141" i="77" s="1"/>
  <c r="J141" i="77" s="1"/>
  <c r="D142" i="77"/>
  <c r="F142" i="77" s="1"/>
  <c r="H142" i="77" s="1"/>
  <c r="J142" i="77" s="1"/>
  <c r="D143" i="77"/>
  <c r="F143" i="77" s="1"/>
  <c r="H143" i="77" s="1"/>
  <c r="J143" i="77" s="1"/>
  <c r="D144" i="77"/>
  <c r="F144" i="77" s="1"/>
  <c r="H144" i="77" s="1"/>
  <c r="J144" i="77" s="1"/>
  <c r="D145" i="77"/>
  <c r="F145" i="77" s="1"/>
  <c r="H145" i="77" s="1"/>
  <c r="J145" i="77" s="1"/>
  <c r="D146" i="77"/>
  <c r="F146" i="77" s="1"/>
  <c r="H146" i="77" s="1"/>
  <c r="J146" i="77" s="1"/>
  <c r="D147" i="77"/>
  <c r="F147" i="77" s="1"/>
  <c r="H147" i="77" s="1"/>
  <c r="J147" i="77" s="1"/>
  <c r="D148" i="77"/>
  <c r="F148" i="77" s="1"/>
  <c r="H148" i="77" s="1"/>
  <c r="J148" i="77" s="1"/>
  <c r="D149" i="77"/>
  <c r="F149" i="77" s="1"/>
  <c r="H149" i="77" s="1"/>
  <c r="J149" i="77" s="1"/>
  <c r="D150" i="77"/>
  <c r="F150" i="77" s="1"/>
  <c r="H150" i="77" s="1"/>
  <c r="J150" i="77" s="1"/>
  <c r="D151" i="77"/>
  <c r="F151" i="77" s="1"/>
  <c r="H151" i="77" s="1"/>
  <c r="J151" i="77" s="1"/>
  <c r="D152" i="77"/>
  <c r="F152" i="77" s="1"/>
  <c r="H152" i="77" s="1"/>
  <c r="J152" i="77" s="1"/>
  <c r="D153" i="77"/>
  <c r="F153" i="77" s="1"/>
  <c r="H153" i="77" s="1"/>
  <c r="J153" i="77" s="1"/>
  <c r="D154" i="77"/>
  <c r="F154" i="77" s="1"/>
  <c r="H154" i="77" s="1"/>
  <c r="J154" i="77" s="1"/>
  <c r="D155" i="77"/>
  <c r="F155" i="77" s="1"/>
  <c r="H155" i="77" s="1"/>
  <c r="J155" i="77" s="1"/>
  <c r="D156" i="77"/>
  <c r="F156" i="77" s="1"/>
  <c r="H156" i="77" s="1"/>
  <c r="J156" i="77" s="1"/>
  <c r="D157" i="77"/>
  <c r="F157" i="77" s="1"/>
  <c r="H157" i="77" s="1"/>
  <c r="J157" i="77" s="1"/>
  <c r="D158" i="77"/>
  <c r="F158" i="77" s="1"/>
  <c r="H158" i="77" s="1"/>
  <c r="J158" i="77" s="1"/>
  <c r="D159" i="77"/>
  <c r="F159" i="77" s="1"/>
  <c r="H159" i="77" s="1"/>
  <c r="J159" i="77" s="1"/>
  <c r="D160" i="77"/>
  <c r="F160" i="77" s="1"/>
  <c r="H160" i="77" s="1"/>
  <c r="J160" i="77" s="1"/>
  <c r="D161" i="77"/>
  <c r="F161" i="77" s="1"/>
  <c r="H161" i="77" s="1"/>
  <c r="J161" i="77" s="1"/>
  <c r="D162" i="77"/>
  <c r="F162" i="77" s="1"/>
  <c r="H162" i="77" s="1"/>
  <c r="J162" i="77" s="1"/>
  <c r="D163" i="77"/>
  <c r="F163" i="77" s="1"/>
  <c r="H163" i="77" s="1"/>
  <c r="J163" i="77" s="1"/>
  <c r="D164" i="77"/>
  <c r="F164" i="77" s="1"/>
  <c r="H164" i="77" s="1"/>
  <c r="J164" i="77" s="1"/>
  <c r="D165" i="77"/>
  <c r="F165" i="77" s="1"/>
  <c r="H165" i="77" s="1"/>
  <c r="J165" i="77" s="1"/>
  <c r="D166" i="77"/>
  <c r="F166" i="77" s="1"/>
  <c r="H166" i="77" s="1"/>
  <c r="J166" i="77" s="1"/>
  <c r="D167" i="77"/>
  <c r="F167" i="77" s="1"/>
  <c r="H167" i="77" s="1"/>
  <c r="J167" i="77" s="1"/>
  <c r="D168" i="77"/>
  <c r="F168" i="77" s="1"/>
  <c r="H168" i="77" s="1"/>
  <c r="J168" i="77" s="1"/>
  <c r="D169" i="77"/>
  <c r="F169" i="77" s="1"/>
  <c r="H169" i="77" s="1"/>
  <c r="J169" i="77" s="1"/>
  <c r="D170" i="77"/>
  <c r="F170" i="77" s="1"/>
  <c r="H170" i="77" s="1"/>
  <c r="J170" i="77" s="1"/>
  <c r="D171" i="77"/>
  <c r="F171" i="77" s="1"/>
  <c r="H171" i="77" s="1"/>
  <c r="J171" i="77" s="1"/>
  <c r="D172" i="77"/>
  <c r="F172" i="77" s="1"/>
  <c r="H172" i="77" s="1"/>
  <c r="J172" i="77" s="1"/>
  <c r="D173" i="77"/>
  <c r="F173" i="77" s="1"/>
  <c r="H173" i="77" s="1"/>
  <c r="J173" i="77" s="1"/>
  <c r="D174" i="77"/>
  <c r="F174" i="77" s="1"/>
  <c r="H174" i="77" s="1"/>
  <c r="J174" i="77" s="1"/>
  <c r="D175" i="77"/>
  <c r="F175" i="77" s="1"/>
  <c r="H175" i="77" s="1"/>
  <c r="J175" i="77" s="1"/>
  <c r="D176" i="77"/>
  <c r="F176" i="77" s="1"/>
  <c r="H176" i="77" s="1"/>
  <c r="J176" i="77" s="1"/>
  <c r="D177" i="77"/>
  <c r="F177" i="77" s="1"/>
  <c r="H177" i="77" s="1"/>
  <c r="J177" i="77" s="1"/>
  <c r="D178" i="77"/>
  <c r="F178" i="77" s="1"/>
  <c r="H178" i="77" s="1"/>
  <c r="J178" i="77" s="1"/>
  <c r="D179" i="77"/>
  <c r="F179" i="77" s="1"/>
  <c r="H179" i="77" s="1"/>
  <c r="J179" i="77" s="1"/>
  <c r="D180" i="77"/>
  <c r="F180" i="77" s="1"/>
  <c r="H180" i="77" s="1"/>
  <c r="J180" i="77" s="1"/>
  <c r="D181" i="77"/>
  <c r="F181" i="77" s="1"/>
  <c r="H181" i="77" s="1"/>
  <c r="J181" i="77" s="1"/>
  <c r="D182" i="77"/>
  <c r="F182" i="77" s="1"/>
  <c r="H182" i="77" s="1"/>
  <c r="J182" i="77" s="1"/>
  <c r="D183" i="77"/>
  <c r="F183" i="77" s="1"/>
  <c r="H183" i="77" s="1"/>
  <c r="J183" i="77" s="1"/>
  <c r="D184" i="77"/>
  <c r="F184" i="77" s="1"/>
  <c r="H184" i="77" s="1"/>
  <c r="J184" i="77" s="1"/>
  <c r="D185" i="77"/>
  <c r="F185" i="77" s="1"/>
  <c r="H185" i="77" s="1"/>
  <c r="J185" i="77" s="1"/>
  <c r="D186" i="77"/>
  <c r="F186" i="77" s="1"/>
  <c r="H186" i="77" s="1"/>
  <c r="J186" i="77" s="1"/>
  <c r="D187" i="77"/>
  <c r="F187" i="77" s="1"/>
  <c r="H187" i="77" s="1"/>
  <c r="J187" i="77" s="1"/>
  <c r="D188" i="77"/>
  <c r="F188" i="77" s="1"/>
  <c r="H188" i="77" s="1"/>
  <c r="J188" i="77" s="1"/>
  <c r="D189" i="77"/>
  <c r="F189" i="77" s="1"/>
  <c r="H189" i="77" s="1"/>
  <c r="J189" i="77" s="1"/>
  <c r="D190" i="77"/>
  <c r="F190" i="77" s="1"/>
  <c r="H190" i="77" s="1"/>
  <c r="J190" i="77" s="1"/>
  <c r="D191" i="77"/>
  <c r="F191" i="77" s="1"/>
  <c r="H191" i="77" s="1"/>
  <c r="J191" i="77" s="1"/>
  <c r="D192" i="77"/>
  <c r="F192" i="77" s="1"/>
  <c r="H192" i="77" s="1"/>
  <c r="J192" i="77" s="1"/>
  <c r="D193" i="77"/>
  <c r="F193" i="77" s="1"/>
  <c r="H193" i="77" s="1"/>
  <c r="J193" i="77" s="1"/>
  <c r="D194" i="77"/>
  <c r="F194" i="77" s="1"/>
  <c r="H194" i="77" s="1"/>
  <c r="J194" i="77" s="1"/>
  <c r="D195" i="77"/>
  <c r="F195" i="77" s="1"/>
  <c r="H195" i="77" s="1"/>
  <c r="J195" i="77" s="1"/>
  <c r="D196" i="77"/>
  <c r="F196" i="77" s="1"/>
  <c r="H196" i="77" s="1"/>
  <c r="J196" i="77" s="1"/>
  <c r="D197" i="77"/>
  <c r="F197" i="77" s="1"/>
  <c r="H197" i="77" s="1"/>
  <c r="J197" i="77" s="1"/>
  <c r="D198" i="77"/>
  <c r="F198" i="77" s="1"/>
  <c r="H198" i="77" s="1"/>
  <c r="J198" i="77" s="1"/>
  <c r="D199" i="77"/>
  <c r="F199" i="77" s="1"/>
  <c r="H199" i="77" s="1"/>
  <c r="J199" i="77" s="1"/>
  <c r="D200" i="77"/>
  <c r="F200" i="77" s="1"/>
  <c r="H200" i="77" s="1"/>
  <c r="J200" i="77" s="1"/>
  <c r="D201" i="77"/>
  <c r="F201" i="77" s="1"/>
  <c r="H201" i="77" s="1"/>
  <c r="J201" i="77" s="1"/>
  <c r="D202" i="77"/>
  <c r="F202" i="77" s="1"/>
  <c r="H202" i="77" s="1"/>
  <c r="J202" i="77" s="1"/>
  <c r="D203" i="77"/>
  <c r="F203" i="77" s="1"/>
  <c r="H203" i="77" s="1"/>
  <c r="J203" i="77" s="1"/>
  <c r="D204" i="77"/>
  <c r="F204" i="77" s="1"/>
  <c r="H204" i="77" s="1"/>
  <c r="J204" i="77" s="1"/>
  <c r="D205" i="77"/>
  <c r="F205" i="77" s="1"/>
  <c r="H205" i="77" s="1"/>
  <c r="J205" i="77" s="1"/>
  <c r="D206" i="77"/>
  <c r="F206" i="77" s="1"/>
  <c r="H206" i="77" s="1"/>
  <c r="J206" i="77" s="1"/>
  <c r="D207" i="77"/>
  <c r="F207" i="77" s="1"/>
  <c r="H207" i="77" s="1"/>
  <c r="J207" i="77" s="1"/>
  <c r="D208" i="77"/>
  <c r="F208" i="77" s="1"/>
  <c r="H208" i="77" s="1"/>
  <c r="J208" i="77" s="1"/>
  <c r="D209" i="77"/>
  <c r="F209" i="77" s="1"/>
  <c r="H209" i="77" s="1"/>
  <c r="J209" i="77" s="1"/>
  <c r="D210" i="77"/>
  <c r="F210" i="77" s="1"/>
  <c r="H210" i="77" s="1"/>
  <c r="J210" i="77" s="1"/>
  <c r="D211" i="77"/>
  <c r="F211" i="77" s="1"/>
  <c r="H211" i="77" s="1"/>
  <c r="J211" i="77" s="1"/>
  <c r="D212" i="77"/>
  <c r="F212" i="77" s="1"/>
  <c r="H212" i="77" s="1"/>
  <c r="J212" i="77" s="1"/>
  <c r="D213" i="77"/>
  <c r="F213" i="77" s="1"/>
  <c r="H213" i="77" s="1"/>
  <c r="J213" i="77" s="1"/>
  <c r="D214" i="77"/>
  <c r="F214" i="77" s="1"/>
  <c r="H214" i="77" s="1"/>
  <c r="J214" i="77" s="1"/>
  <c r="D215" i="77"/>
  <c r="F215" i="77" s="1"/>
  <c r="H215" i="77" s="1"/>
  <c r="J215" i="77" s="1"/>
  <c r="D216" i="77"/>
  <c r="F216" i="77" s="1"/>
  <c r="H216" i="77" s="1"/>
  <c r="J216" i="77" s="1"/>
  <c r="D217" i="77"/>
  <c r="F217" i="77" s="1"/>
  <c r="H217" i="77" s="1"/>
  <c r="J217" i="77" s="1"/>
  <c r="D218" i="77"/>
  <c r="F218" i="77" s="1"/>
  <c r="H218" i="77" s="1"/>
  <c r="J218" i="77" s="1"/>
  <c r="D219" i="77"/>
  <c r="F219" i="77" s="1"/>
  <c r="H219" i="77" s="1"/>
  <c r="J219" i="77" s="1"/>
  <c r="D220" i="77"/>
  <c r="F220" i="77" s="1"/>
  <c r="H220" i="77" s="1"/>
  <c r="J220" i="77" s="1"/>
  <c r="D221" i="77"/>
  <c r="F221" i="77" s="1"/>
  <c r="H221" i="77" s="1"/>
  <c r="J221" i="77" s="1"/>
  <c r="D222" i="77"/>
  <c r="F222" i="77" s="1"/>
  <c r="H222" i="77" s="1"/>
  <c r="J222" i="77" s="1"/>
  <c r="D223" i="77"/>
  <c r="F223" i="77" s="1"/>
  <c r="H223" i="77" s="1"/>
  <c r="J223" i="77" s="1"/>
  <c r="D224" i="77"/>
  <c r="F224" i="77" s="1"/>
  <c r="H224" i="77" s="1"/>
  <c r="J224" i="77" s="1"/>
  <c r="D225" i="77"/>
  <c r="F225" i="77" s="1"/>
  <c r="H225" i="77" s="1"/>
  <c r="J225" i="77" s="1"/>
  <c r="D226" i="77"/>
  <c r="F226" i="77" s="1"/>
  <c r="H226" i="77" s="1"/>
  <c r="J226" i="77" s="1"/>
  <c r="D227" i="77"/>
  <c r="F227" i="77" s="1"/>
  <c r="H227" i="77" s="1"/>
  <c r="J227" i="77" s="1"/>
  <c r="D228" i="77"/>
  <c r="F228" i="77" s="1"/>
  <c r="H228" i="77" s="1"/>
  <c r="J228" i="77" s="1"/>
  <c r="D229" i="77"/>
  <c r="F229" i="77" s="1"/>
  <c r="H229" i="77" s="1"/>
  <c r="J229" i="77" s="1"/>
  <c r="D230" i="77"/>
  <c r="F230" i="77" s="1"/>
  <c r="H230" i="77" s="1"/>
  <c r="J230" i="77" s="1"/>
  <c r="D231" i="77"/>
  <c r="F231" i="77" s="1"/>
  <c r="H231" i="77" s="1"/>
  <c r="J231" i="77" s="1"/>
  <c r="D232" i="77"/>
  <c r="F232" i="77" s="1"/>
  <c r="H232" i="77" s="1"/>
  <c r="J232" i="77" s="1"/>
  <c r="D233" i="77"/>
  <c r="F233" i="77" s="1"/>
  <c r="H233" i="77" s="1"/>
  <c r="J233" i="77" s="1"/>
  <c r="D234" i="77"/>
  <c r="F234" i="77" s="1"/>
  <c r="H234" i="77" s="1"/>
  <c r="J234" i="77" s="1"/>
  <c r="D235" i="77"/>
  <c r="F235" i="77" s="1"/>
  <c r="H235" i="77" s="1"/>
  <c r="J235" i="77" s="1"/>
  <c r="D236" i="77"/>
  <c r="F236" i="77" s="1"/>
  <c r="H236" i="77" s="1"/>
  <c r="J236" i="77" s="1"/>
  <c r="D237" i="77"/>
  <c r="F237" i="77" s="1"/>
  <c r="H237" i="77" s="1"/>
  <c r="J237" i="77" s="1"/>
  <c r="D238" i="77"/>
  <c r="F238" i="77" s="1"/>
  <c r="H238" i="77" s="1"/>
  <c r="J238" i="77" s="1"/>
  <c r="D239" i="77"/>
  <c r="F239" i="77" s="1"/>
  <c r="H239" i="77" s="1"/>
  <c r="J239" i="77" s="1"/>
  <c r="D240" i="77"/>
  <c r="F240" i="77" s="1"/>
  <c r="H240" i="77" s="1"/>
  <c r="J240" i="77" s="1"/>
  <c r="D241" i="77"/>
  <c r="F241" i="77" s="1"/>
  <c r="H241" i="77" s="1"/>
  <c r="J241" i="77" s="1"/>
  <c r="D242" i="77"/>
  <c r="F242" i="77" s="1"/>
  <c r="H242" i="77" s="1"/>
  <c r="J242" i="77" s="1"/>
  <c r="D243" i="77"/>
  <c r="F243" i="77" s="1"/>
  <c r="H243" i="77" s="1"/>
  <c r="J243" i="77" s="1"/>
  <c r="D244" i="77"/>
  <c r="F244" i="77" s="1"/>
  <c r="H244" i="77" s="1"/>
  <c r="J244" i="77" s="1"/>
  <c r="D245" i="77"/>
  <c r="F245" i="77" s="1"/>
  <c r="H245" i="77" s="1"/>
  <c r="J245" i="77" s="1"/>
  <c r="D246" i="77"/>
  <c r="F246" i="77" s="1"/>
  <c r="H246" i="77" s="1"/>
  <c r="J246" i="77" s="1"/>
  <c r="D247" i="77"/>
  <c r="F247" i="77" s="1"/>
  <c r="H247" i="77" s="1"/>
  <c r="J247" i="77" s="1"/>
  <c r="D248" i="77"/>
  <c r="F248" i="77" s="1"/>
  <c r="H248" i="77" s="1"/>
  <c r="J248" i="77" s="1"/>
  <c r="D249" i="77"/>
  <c r="F249" i="77" s="1"/>
  <c r="H249" i="77" s="1"/>
  <c r="J249" i="77" s="1"/>
  <c r="D250" i="77"/>
  <c r="F250" i="77" s="1"/>
  <c r="H250" i="77" s="1"/>
  <c r="J250" i="77" s="1"/>
  <c r="D251" i="77"/>
  <c r="F251" i="77" s="1"/>
  <c r="H251" i="77" s="1"/>
  <c r="J251" i="77" s="1"/>
  <c r="D252" i="77"/>
  <c r="F252" i="77" s="1"/>
  <c r="H252" i="77" s="1"/>
  <c r="J252" i="77" s="1"/>
  <c r="D253" i="77"/>
  <c r="F253" i="77" s="1"/>
  <c r="H253" i="77" s="1"/>
  <c r="J253" i="77" s="1"/>
  <c r="D254" i="77"/>
  <c r="F254" i="77" s="1"/>
  <c r="H254" i="77" s="1"/>
  <c r="J254" i="77" s="1"/>
  <c r="D255" i="77"/>
  <c r="F255" i="77" s="1"/>
  <c r="H255" i="77" s="1"/>
  <c r="J255" i="77" s="1"/>
  <c r="D256" i="77"/>
  <c r="F256" i="77" s="1"/>
  <c r="H256" i="77" s="1"/>
  <c r="J256" i="77" s="1"/>
  <c r="D257" i="77"/>
  <c r="F257" i="77" s="1"/>
  <c r="H257" i="77" s="1"/>
  <c r="J257" i="77" s="1"/>
  <c r="D258" i="77"/>
  <c r="F258" i="77" s="1"/>
  <c r="H258" i="77" s="1"/>
  <c r="J258" i="77" s="1"/>
  <c r="D259" i="77"/>
  <c r="F259" i="77" s="1"/>
  <c r="H259" i="77" s="1"/>
  <c r="J259" i="77" s="1"/>
  <c r="D260" i="77"/>
  <c r="F260" i="77" s="1"/>
  <c r="H260" i="77" s="1"/>
  <c r="J260" i="77" s="1"/>
  <c r="D261" i="77"/>
  <c r="F261" i="77" s="1"/>
  <c r="H261" i="77" s="1"/>
  <c r="J261" i="77" s="1"/>
  <c r="D262" i="77"/>
  <c r="F262" i="77" s="1"/>
  <c r="H262" i="77" s="1"/>
  <c r="J262" i="77" s="1"/>
  <c r="D263" i="77"/>
  <c r="F263" i="77" s="1"/>
  <c r="H263" i="77" s="1"/>
  <c r="J263" i="77" s="1"/>
  <c r="D264" i="77"/>
  <c r="F264" i="77" s="1"/>
  <c r="H264" i="77" s="1"/>
  <c r="J264" i="77" s="1"/>
  <c r="D265" i="77"/>
  <c r="F265" i="77" s="1"/>
  <c r="H265" i="77" s="1"/>
  <c r="J265" i="77" s="1"/>
  <c r="D266" i="77"/>
  <c r="F266" i="77" s="1"/>
  <c r="H266" i="77" s="1"/>
  <c r="J266" i="77" s="1"/>
  <c r="D267" i="77"/>
  <c r="F267" i="77" s="1"/>
  <c r="H267" i="77" s="1"/>
  <c r="J267" i="77" s="1"/>
  <c r="D268" i="77"/>
  <c r="F268" i="77" s="1"/>
  <c r="H268" i="77" s="1"/>
  <c r="J268" i="77" s="1"/>
  <c r="D269" i="77"/>
  <c r="F269" i="77" s="1"/>
  <c r="H269" i="77" s="1"/>
  <c r="J269" i="77" s="1"/>
  <c r="D270" i="77"/>
  <c r="F270" i="77" s="1"/>
  <c r="H270" i="77" s="1"/>
  <c r="J270" i="77" s="1"/>
  <c r="D2" i="77"/>
  <c r="F2" i="77" s="1"/>
  <c r="H2" i="77" s="1"/>
  <c r="J2" i="77" s="1"/>
  <c r="R11" i="77"/>
  <c r="R9" i="77"/>
  <c r="R36" i="1"/>
  <c r="R23" i="1"/>
  <c r="R25" i="77" l="1"/>
  <c r="R28" i="77"/>
  <c r="R26" i="77"/>
  <c r="R27" i="77"/>
  <c r="G56" i="64" l="1"/>
  <c r="G677" i="66"/>
  <c r="J677" i="66" s="1"/>
  <c r="I55" i="64" s="1"/>
  <c r="M52" i="76"/>
  <c r="M53" i="76" s="1"/>
  <c r="M54" i="76" s="1"/>
  <c r="G58" i="64"/>
  <c r="G678" i="66"/>
  <c r="J678" i="66" s="1"/>
  <c r="I57" i="64" s="1"/>
  <c r="O15" i="76"/>
  <c r="O14" i="76"/>
  <c r="O13" i="76"/>
  <c r="E13" i="76"/>
  <c r="O12" i="76"/>
  <c r="O10" i="76"/>
  <c r="O9" i="76"/>
  <c r="O8" i="76"/>
  <c r="O6" i="76"/>
  <c r="E6" i="76"/>
  <c r="O5" i="76"/>
  <c r="E5" i="76"/>
  <c r="E4" i="76"/>
  <c r="E3" i="76"/>
  <c r="H685" i="66"/>
  <c r="R49" i="1"/>
  <c r="O4" i="76"/>
  <c r="H135" i="66" l="1"/>
  <c r="G7193" i="75"/>
  <c r="G7192" i="75"/>
  <c r="G7191" i="75"/>
  <c r="G7190" i="75"/>
  <c r="G7189" i="75"/>
  <c r="G7188" i="75"/>
  <c r="G7150" i="75"/>
  <c r="G7149" i="75"/>
  <c r="G7148" i="75"/>
  <c r="G7147" i="75"/>
  <c r="G7146" i="75"/>
  <c r="G6447" i="75"/>
  <c r="G6446" i="75"/>
  <c r="G6445" i="75"/>
  <c r="G6444" i="75"/>
  <c r="G6443" i="75"/>
  <c r="G6442" i="75"/>
  <c r="G6440" i="75"/>
  <c r="G6439" i="75"/>
  <c r="G6438" i="75"/>
  <c r="G6437" i="75"/>
  <c r="G6436" i="75"/>
  <c r="G6435" i="75"/>
  <c r="G2715" i="75"/>
  <c r="G2714" i="75"/>
  <c r="G2713" i="75"/>
  <c r="G2712" i="75"/>
  <c r="G2711" i="75"/>
  <c r="G2710" i="75"/>
  <c r="G2709" i="75"/>
  <c r="B2709" i="75" s="1"/>
  <c r="R98" i="1" s="1"/>
  <c r="H154" i="66" s="1"/>
  <c r="G2708" i="75"/>
  <c r="G2707" i="75"/>
  <c r="G2706" i="75"/>
  <c r="G2705" i="75"/>
  <c r="G2704" i="75"/>
  <c r="G2703" i="75"/>
  <c r="G2702" i="75"/>
  <c r="G2661" i="75"/>
  <c r="G2631" i="75"/>
  <c r="G2630" i="75"/>
  <c r="G2629" i="75"/>
  <c r="G2298" i="75"/>
  <c r="G2297" i="75"/>
  <c r="G2296" i="75"/>
  <c r="G2295" i="75"/>
  <c r="G2294" i="75"/>
  <c r="G2293" i="75"/>
  <c r="G2292" i="75"/>
  <c r="G2291" i="75"/>
  <c r="G2290" i="75"/>
  <c r="G2289" i="75"/>
  <c r="G2288" i="75"/>
  <c r="G2287" i="75"/>
  <c r="G2286" i="75"/>
  <c r="G2285" i="75"/>
  <c r="G2284" i="75"/>
  <c r="G2283" i="75"/>
  <c r="G2282" i="75"/>
  <c r="G2281" i="75"/>
  <c r="G2280" i="75"/>
  <c r="G2278" i="75"/>
  <c r="G2277" i="75"/>
  <c r="G2276" i="75"/>
  <c r="G2275" i="75"/>
  <c r="G2274" i="75"/>
  <c r="G2273" i="75"/>
  <c r="G2272" i="75"/>
  <c r="G2271" i="75"/>
  <c r="G2270" i="75"/>
  <c r="G2269" i="75"/>
  <c r="G2268" i="75"/>
  <c r="G2267" i="75"/>
  <c r="G2266" i="75"/>
  <c r="B2266" i="75" s="1"/>
  <c r="R87" i="1" s="1"/>
  <c r="H143" i="66" s="1"/>
  <c r="G2265" i="75"/>
  <c r="G2264" i="75"/>
  <c r="G2263" i="75"/>
  <c r="G2262" i="75"/>
  <c r="B2262" i="75" s="1"/>
  <c r="G2261" i="75"/>
  <c r="G2260" i="75"/>
  <c r="G2259" i="75"/>
  <c r="G2258" i="75"/>
  <c r="B2258" i="75" s="1"/>
  <c r="G2257" i="75"/>
  <c r="G2256" i="75"/>
  <c r="G2255" i="75"/>
  <c r="G2254" i="75"/>
  <c r="B2254" i="75" s="1"/>
  <c r="G2253" i="75"/>
  <c r="G2252" i="75"/>
  <c r="G2251" i="75"/>
  <c r="G2246" i="75"/>
  <c r="G2245" i="75"/>
  <c r="G2244" i="75"/>
  <c r="G6339" i="75"/>
  <c r="G6340" i="75"/>
  <c r="G6338" i="75"/>
  <c r="G6337" i="75"/>
  <c r="B6337" i="75" s="1"/>
  <c r="G6336" i="75"/>
  <c r="G6335" i="75"/>
  <c r="G6334" i="75"/>
  <c r="G6333" i="75"/>
  <c r="G6332" i="75"/>
  <c r="G6331" i="75"/>
  <c r="G6330" i="75"/>
  <c r="G6329" i="75"/>
  <c r="B6329" i="75" s="1"/>
  <c r="G6328" i="75"/>
  <c r="G6327" i="75"/>
  <c r="G6326" i="75"/>
  <c r="G6325" i="75"/>
  <c r="G6324" i="75"/>
  <c r="G6323" i="75"/>
  <c r="G6322" i="75"/>
  <c r="G6321" i="75"/>
  <c r="B6321" i="75" s="1"/>
  <c r="G6320" i="75"/>
  <c r="G6319" i="75"/>
  <c r="G6318" i="75"/>
  <c r="G6317" i="75"/>
  <c r="G6316" i="75"/>
  <c r="G6315" i="75"/>
  <c r="G6314" i="75"/>
  <c r="G6313" i="75"/>
  <c r="B6313" i="75" s="1"/>
  <c r="G6312" i="75"/>
  <c r="G6311" i="75"/>
  <c r="G6310" i="75"/>
  <c r="G6309" i="75"/>
  <c r="G6308" i="75"/>
  <c r="G6307" i="75"/>
  <c r="G6306" i="75"/>
  <c r="G6305" i="75"/>
  <c r="B6305" i="75" s="1"/>
  <c r="G6304" i="75"/>
  <c r="G6303" i="75"/>
  <c r="G6302" i="75"/>
  <c r="G6301" i="75"/>
  <c r="G6300" i="75"/>
  <c r="G6299" i="75"/>
  <c r="G6298" i="75"/>
  <c r="G6297" i="75"/>
  <c r="B6297" i="75" s="1"/>
  <c r="G6072" i="75"/>
  <c r="G6071" i="75"/>
  <c r="G2556" i="75"/>
  <c r="G2555" i="75"/>
  <c r="G7185" i="75"/>
  <c r="G7184" i="75"/>
  <c r="G7183" i="75"/>
  <c r="G7182" i="75"/>
  <c r="B7182" i="75" s="1"/>
  <c r="G7181" i="75"/>
  <c r="G7180" i="75"/>
  <c r="G7179" i="75"/>
  <c r="G7178" i="75"/>
  <c r="G7177" i="75"/>
  <c r="G7176" i="75"/>
  <c r="G7175" i="75"/>
  <c r="G7174" i="75"/>
  <c r="B7174" i="75" s="1"/>
  <c r="G7173" i="75"/>
  <c r="G7172" i="75"/>
  <c r="G7171" i="75"/>
  <c r="G7170" i="75"/>
  <c r="G7169" i="75"/>
  <c r="G7168" i="75"/>
  <c r="G7167" i="75"/>
  <c r="G7166" i="75"/>
  <c r="B7166" i="75" s="1"/>
  <c r="G7165" i="75"/>
  <c r="G7164" i="75"/>
  <c r="G7163" i="75"/>
  <c r="G7162" i="75"/>
  <c r="G7161" i="75"/>
  <c r="G7160" i="75"/>
  <c r="G7159" i="75"/>
  <c r="G7158" i="75"/>
  <c r="B7158" i="75" s="1"/>
  <c r="G7157" i="75"/>
  <c r="G7156" i="75"/>
  <c r="G7155" i="75"/>
  <c r="G7154" i="75"/>
  <c r="G7153" i="75"/>
  <c r="G7152" i="75"/>
  <c r="G7151" i="75"/>
  <c r="G6434" i="75"/>
  <c r="B6434" i="75" s="1"/>
  <c r="G6433" i="75"/>
  <c r="G6432" i="75"/>
  <c r="G6431" i="75"/>
  <c r="G6430" i="75"/>
  <c r="G6429" i="75"/>
  <c r="G6428" i="75"/>
  <c r="G6427" i="75"/>
  <c r="G6426" i="75"/>
  <c r="B6426" i="75" s="1"/>
  <c r="G6425" i="75"/>
  <c r="G6424" i="75"/>
  <c r="G6423" i="75"/>
  <c r="B6423" i="75" s="1"/>
  <c r="G6422" i="75"/>
  <c r="G6421" i="75"/>
  <c r="G6420" i="75"/>
  <c r="G6419" i="75"/>
  <c r="G6418" i="75"/>
  <c r="B6418" i="75" s="1"/>
  <c r="G6417" i="75"/>
  <c r="G6416" i="75"/>
  <c r="G6415" i="75"/>
  <c r="G6414" i="75"/>
  <c r="G6413" i="75"/>
  <c r="G6412" i="75"/>
  <c r="G6411" i="75"/>
  <c r="G6410" i="75"/>
  <c r="B6410" i="75" s="1"/>
  <c r="G6409" i="75"/>
  <c r="G6408" i="75"/>
  <c r="G6407" i="75"/>
  <c r="G6406" i="75"/>
  <c r="G6405" i="75"/>
  <c r="G6404" i="75"/>
  <c r="G6403" i="75"/>
  <c r="G6402" i="75"/>
  <c r="B6402" i="75" s="1"/>
  <c r="G6401" i="75"/>
  <c r="G6400" i="75"/>
  <c r="G6399" i="75"/>
  <c r="G6398" i="75"/>
  <c r="G6397" i="75"/>
  <c r="G6396" i="75"/>
  <c r="G6395" i="75"/>
  <c r="G6394" i="75"/>
  <c r="B6394" i="75" s="1"/>
  <c r="G6393" i="75"/>
  <c r="G6392" i="75"/>
  <c r="G6391" i="75"/>
  <c r="G6296" i="75"/>
  <c r="G6295" i="75"/>
  <c r="G6294" i="75"/>
  <c r="G6293" i="75"/>
  <c r="G6292" i="75"/>
  <c r="B6292" i="75" s="1"/>
  <c r="G6291" i="75"/>
  <c r="G6290" i="75"/>
  <c r="G6289" i="75"/>
  <c r="G6288" i="75"/>
  <c r="G6287" i="75"/>
  <c r="G6286" i="75"/>
  <c r="G6285" i="75"/>
  <c r="G6284" i="75"/>
  <c r="B6284" i="75" s="1"/>
  <c r="G6283" i="75"/>
  <c r="G6282" i="75"/>
  <c r="G6281" i="75"/>
  <c r="G6280" i="75"/>
  <c r="G6279" i="75"/>
  <c r="G6278" i="75"/>
  <c r="G6277" i="75"/>
  <c r="G6276" i="75"/>
  <c r="B6276" i="75" s="1"/>
  <c r="G6275" i="75"/>
  <c r="G6274" i="75"/>
  <c r="B6274" i="75" s="1"/>
  <c r="G6273" i="75"/>
  <c r="G6272" i="75"/>
  <c r="G6271" i="75"/>
  <c r="G6270" i="75"/>
  <c r="G6269" i="75"/>
  <c r="G6268" i="75"/>
  <c r="B6268" i="75" s="1"/>
  <c r="G6267" i="75"/>
  <c r="G6266" i="75"/>
  <c r="B6266" i="75" s="1"/>
  <c r="G6265" i="75"/>
  <c r="G6264" i="75"/>
  <c r="G6263" i="75"/>
  <c r="G6262" i="75"/>
  <c r="G6261" i="75"/>
  <c r="G6260" i="75"/>
  <c r="B6260" i="75" s="1"/>
  <c r="G6259" i="75"/>
  <c r="G6258" i="75"/>
  <c r="B6258" i="75" s="1"/>
  <c r="G6257" i="75"/>
  <c r="B6257" i="75" s="1"/>
  <c r="G6256" i="75"/>
  <c r="G6255" i="75"/>
  <c r="G6254" i="75"/>
  <c r="G6253" i="75"/>
  <c r="G2552" i="75"/>
  <c r="B2552" i="75" s="1"/>
  <c r="G2553" i="75"/>
  <c r="G2554" i="75"/>
  <c r="B2554" i="75" s="1"/>
  <c r="G2551" i="75"/>
  <c r="B2274" i="75"/>
  <c r="B2283" i="75"/>
  <c r="B2251" i="75"/>
  <c r="G1745" i="75"/>
  <c r="G1746" i="75"/>
  <c r="G1747" i="75"/>
  <c r="G1748" i="75"/>
  <c r="G1749" i="75"/>
  <c r="G1750" i="75"/>
  <c r="G1751" i="75"/>
  <c r="B1751" i="75" s="1"/>
  <c r="G1752" i="75"/>
  <c r="B1752" i="75" s="1"/>
  <c r="G1753" i="75"/>
  <c r="G1754" i="75"/>
  <c r="G1755" i="75"/>
  <c r="G1756" i="75"/>
  <c r="G1757" i="75"/>
  <c r="G1758" i="75"/>
  <c r="G1759" i="75"/>
  <c r="B1759" i="75" s="1"/>
  <c r="G1760" i="75"/>
  <c r="B1760" i="75" s="1"/>
  <c r="G1761" i="75"/>
  <c r="G1762" i="75"/>
  <c r="G1763" i="75"/>
  <c r="G1764" i="75"/>
  <c r="G1765" i="75"/>
  <c r="G1766" i="75"/>
  <c r="G1767" i="75"/>
  <c r="B1767" i="75" s="1"/>
  <c r="G1768" i="75"/>
  <c r="B1768" i="75" s="1"/>
  <c r="G1769" i="75"/>
  <c r="G1770" i="75"/>
  <c r="G1771" i="75"/>
  <c r="G1772" i="75"/>
  <c r="G1773" i="75"/>
  <c r="G1774" i="75"/>
  <c r="G1775" i="75"/>
  <c r="B1775" i="75" s="1"/>
  <c r="G1776" i="75"/>
  <c r="B1776" i="75" s="1"/>
  <c r="G1777" i="75"/>
  <c r="G1778" i="75"/>
  <c r="G1779" i="75"/>
  <c r="G1780" i="75"/>
  <c r="G1781" i="75"/>
  <c r="G1782" i="75"/>
  <c r="G1783" i="75"/>
  <c r="B1783" i="75" s="1"/>
  <c r="G1784" i="75"/>
  <c r="B1784" i="75" s="1"/>
  <c r="G1785" i="75"/>
  <c r="G1786" i="75"/>
  <c r="G1787" i="75"/>
  <c r="G1788" i="75"/>
  <c r="G1789" i="75"/>
  <c r="G1790" i="75"/>
  <c r="G1791" i="75"/>
  <c r="B1791" i="75" s="1"/>
  <c r="G1792" i="75"/>
  <c r="B1792" i="75" s="1"/>
  <c r="G1793" i="75"/>
  <c r="G1794" i="75"/>
  <c r="G1795" i="75"/>
  <c r="G1796" i="75"/>
  <c r="G1797" i="75"/>
  <c r="G1798" i="75"/>
  <c r="G1799" i="75"/>
  <c r="B1799" i="75" s="1"/>
  <c r="G1800" i="75"/>
  <c r="B1800" i="75" s="1"/>
  <c r="G1801" i="75"/>
  <c r="G1802" i="75"/>
  <c r="G1803" i="75"/>
  <c r="G1804" i="75"/>
  <c r="G1805" i="75"/>
  <c r="G1806" i="75"/>
  <c r="G1807" i="75"/>
  <c r="B1807" i="75" s="1"/>
  <c r="G1808" i="75"/>
  <c r="B1808" i="75" s="1"/>
  <c r="G1809" i="75"/>
  <c r="G1810" i="75"/>
  <c r="G1811" i="75"/>
  <c r="G1812" i="75"/>
  <c r="G1813" i="75"/>
  <c r="G1814" i="75"/>
  <c r="G1815" i="75"/>
  <c r="B1815" i="75" s="1"/>
  <c r="G1816" i="75"/>
  <c r="B1816" i="75" s="1"/>
  <c r="G1817" i="75"/>
  <c r="G1818" i="75"/>
  <c r="G1819" i="75"/>
  <c r="G1820" i="75"/>
  <c r="G1821" i="75"/>
  <c r="G1822" i="75"/>
  <c r="G1823" i="75"/>
  <c r="B1823" i="75" s="1"/>
  <c r="G1824" i="75"/>
  <c r="B1824" i="75" s="1"/>
  <c r="G1825" i="75"/>
  <c r="G1826" i="75"/>
  <c r="G1827" i="75"/>
  <c r="G1828" i="75"/>
  <c r="G1829" i="75"/>
  <c r="G1830" i="75"/>
  <c r="G1831" i="75"/>
  <c r="B1831" i="75" s="1"/>
  <c r="G1832" i="75"/>
  <c r="B1832" i="75" s="1"/>
  <c r="G1833" i="75"/>
  <c r="G1834" i="75"/>
  <c r="G1835" i="75"/>
  <c r="G1836" i="75"/>
  <c r="G1837" i="75"/>
  <c r="G1838" i="75"/>
  <c r="G1839" i="75"/>
  <c r="B1839" i="75" s="1"/>
  <c r="G1840" i="75"/>
  <c r="B1840" i="75" s="1"/>
  <c r="G1841" i="75"/>
  <c r="G1842" i="75"/>
  <c r="G1843" i="75"/>
  <c r="G1844" i="75"/>
  <c r="G1845" i="75"/>
  <c r="G1846" i="75"/>
  <c r="G1847" i="75"/>
  <c r="B1847" i="75" s="1"/>
  <c r="G1848" i="75"/>
  <c r="B1848" i="75" s="1"/>
  <c r="G1849" i="75"/>
  <c r="G1850" i="75"/>
  <c r="G1851" i="75"/>
  <c r="G1852" i="75"/>
  <c r="G1853" i="75"/>
  <c r="G1854" i="75"/>
  <c r="G1855" i="75"/>
  <c r="B1855" i="75" s="1"/>
  <c r="G1856" i="75"/>
  <c r="B1856" i="75" s="1"/>
  <c r="G1857" i="75"/>
  <c r="G1858" i="75"/>
  <c r="G1859" i="75"/>
  <c r="G1860" i="75"/>
  <c r="G1861" i="75"/>
  <c r="G1862" i="75"/>
  <c r="G1863" i="75"/>
  <c r="B1863" i="75" s="1"/>
  <c r="G1864" i="75"/>
  <c r="B1864" i="75" s="1"/>
  <c r="G1865" i="75"/>
  <c r="G1866" i="75"/>
  <c r="G1867" i="75"/>
  <c r="G1868" i="75"/>
  <c r="G1869" i="75"/>
  <c r="G1870" i="75"/>
  <c r="G1871" i="75"/>
  <c r="B1871" i="75" s="1"/>
  <c r="G1872" i="75"/>
  <c r="B1872" i="75" s="1"/>
  <c r="G1873" i="75"/>
  <c r="G1874" i="75"/>
  <c r="G1875" i="75"/>
  <c r="G1876" i="75"/>
  <c r="G1877" i="75"/>
  <c r="G1878" i="75"/>
  <c r="G1879" i="75"/>
  <c r="B1879" i="75" s="1"/>
  <c r="G1880" i="75"/>
  <c r="B1880" i="75" s="1"/>
  <c r="G1881" i="75"/>
  <c r="G1882" i="75"/>
  <c r="G1883" i="75"/>
  <c r="G1884" i="75"/>
  <c r="G1885" i="75"/>
  <c r="G1886" i="75"/>
  <c r="G1887" i="75"/>
  <c r="B1887" i="75" s="1"/>
  <c r="G1888" i="75"/>
  <c r="B1888" i="75" s="1"/>
  <c r="G1889" i="75"/>
  <c r="G1890" i="75"/>
  <c r="G1891" i="75"/>
  <c r="G1892" i="75"/>
  <c r="G1893" i="75"/>
  <c r="G1894" i="75"/>
  <c r="G1895" i="75"/>
  <c r="B1895" i="75" s="1"/>
  <c r="G1896" i="75"/>
  <c r="B1896" i="75" s="1"/>
  <c r="G1897" i="75"/>
  <c r="G1898" i="75"/>
  <c r="G1899" i="75"/>
  <c r="G1900" i="75"/>
  <c r="G1901" i="75"/>
  <c r="G1902" i="75"/>
  <c r="G1903" i="75"/>
  <c r="B1903" i="75" s="1"/>
  <c r="G1904" i="75"/>
  <c r="B1904" i="75" s="1"/>
  <c r="G1905" i="75"/>
  <c r="G1906" i="75"/>
  <c r="G1907" i="75"/>
  <c r="G1908" i="75"/>
  <c r="G1909" i="75"/>
  <c r="G1910" i="75"/>
  <c r="G1911" i="75"/>
  <c r="B1911" i="75" s="1"/>
  <c r="G1912" i="75"/>
  <c r="B1912" i="75" s="1"/>
  <c r="G1913" i="75"/>
  <c r="G1914" i="75"/>
  <c r="G1915" i="75"/>
  <c r="G1916" i="75"/>
  <c r="G1917" i="75"/>
  <c r="G1918" i="75"/>
  <c r="G1919" i="75"/>
  <c r="B1919" i="75" s="1"/>
  <c r="G1920" i="75"/>
  <c r="B1920" i="75" s="1"/>
  <c r="G1921" i="75"/>
  <c r="G1922" i="75"/>
  <c r="G1923" i="75"/>
  <c r="G1924" i="75"/>
  <c r="G1925" i="75"/>
  <c r="G1926" i="75"/>
  <c r="G1927" i="75"/>
  <c r="B1927" i="75" s="1"/>
  <c r="G1928" i="75"/>
  <c r="B1928" i="75" s="1"/>
  <c r="G1929" i="75"/>
  <c r="G1930" i="75"/>
  <c r="G1931" i="75"/>
  <c r="G1932" i="75"/>
  <c r="G1933" i="75"/>
  <c r="G1934" i="75"/>
  <c r="G1935" i="75"/>
  <c r="B1935" i="75" s="1"/>
  <c r="G1936" i="75"/>
  <c r="B1936" i="75" s="1"/>
  <c r="G1937" i="75"/>
  <c r="G1938" i="75"/>
  <c r="G1939" i="75"/>
  <c r="G1940" i="75"/>
  <c r="G1941" i="75"/>
  <c r="G1942" i="75"/>
  <c r="G1943" i="75"/>
  <c r="B1943" i="75" s="1"/>
  <c r="G1944" i="75"/>
  <c r="B1944" i="75" s="1"/>
  <c r="G1945" i="75"/>
  <c r="G1946" i="75"/>
  <c r="G1947" i="75"/>
  <c r="G1948" i="75"/>
  <c r="G1949" i="75"/>
  <c r="G1950" i="75"/>
  <c r="G1951" i="75"/>
  <c r="B1951" i="75" s="1"/>
  <c r="G1952" i="75"/>
  <c r="B1952" i="75" s="1"/>
  <c r="G1953" i="75"/>
  <c r="G1954" i="75"/>
  <c r="G1955" i="75"/>
  <c r="G1956" i="75"/>
  <c r="G1957" i="75"/>
  <c r="G1958" i="75"/>
  <c r="G1959" i="75"/>
  <c r="B1959" i="75" s="1"/>
  <c r="G1960" i="75"/>
  <c r="B1960" i="75" s="1"/>
  <c r="G1961" i="75"/>
  <c r="G1962" i="75"/>
  <c r="G1963" i="75"/>
  <c r="G1964" i="75"/>
  <c r="G1965" i="75"/>
  <c r="G1966" i="75"/>
  <c r="G1967" i="75"/>
  <c r="B1967" i="75" s="1"/>
  <c r="G1968" i="75"/>
  <c r="B1968" i="75" s="1"/>
  <c r="G1969" i="75"/>
  <c r="G1970" i="75"/>
  <c r="G1971" i="75"/>
  <c r="G1972" i="75"/>
  <c r="G1973" i="75"/>
  <c r="G1974" i="75"/>
  <c r="G1975" i="75"/>
  <c r="B1975" i="75" s="1"/>
  <c r="G1976" i="75"/>
  <c r="B1976" i="75" s="1"/>
  <c r="G1977" i="75"/>
  <c r="G1978" i="75"/>
  <c r="G1979" i="75"/>
  <c r="G1980" i="75"/>
  <c r="G1981" i="75"/>
  <c r="G1982" i="75"/>
  <c r="G1983" i="75"/>
  <c r="B1983" i="75" s="1"/>
  <c r="G1984" i="75"/>
  <c r="B1984" i="75" s="1"/>
  <c r="G1985" i="75"/>
  <c r="G1986" i="75"/>
  <c r="G1987" i="75"/>
  <c r="G1988" i="75"/>
  <c r="G1989" i="75"/>
  <c r="G1990" i="75"/>
  <c r="G1991" i="75"/>
  <c r="B1991" i="75" s="1"/>
  <c r="G1992" i="75"/>
  <c r="B1992" i="75" s="1"/>
  <c r="G1993" i="75"/>
  <c r="G1994" i="75"/>
  <c r="G1995" i="75"/>
  <c r="G1996" i="75"/>
  <c r="G1997" i="75"/>
  <c r="G1998" i="75"/>
  <c r="G1999" i="75"/>
  <c r="B1999" i="75" s="1"/>
  <c r="G2000" i="75"/>
  <c r="B2000" i="75" s="1"/>
  <c r="G2001" i="75"/>
  <c r="G2002" i="75"/>
  <c r="G2003" i="75"/>
  <c r="G2004" i="75"/>
  <c r="G2005" i="75"/>
  <c r="G2006" i="75"/>
  <c r="G2007" i="75"/>
  <c r="B2007" i="75" s="1"/>
  <c r="G2008" i="75"/>
  <c r="B2008" i="75" s="1"/>
  <c r="G2009" i="75"/>
  <c r="G2010" i="75"/>
  <c r="G2011" i="75"/>
  <c r="G2012" i="75"/>
  <c r="G2013" i="75"/>
  <c r="G2014" i="75"/>
  <c r="G2015" i="75"/>
  <c r="B2015" i="75" s="1"/>
  <c r="G2016" i="75"/>
  <c r="B2016" i="75" s="1"/>
  <c r="G2017" i="75"/>
  <c r="G2018" i="75"/>
  <c r="G2019" i="75"/>
  <c r="G2020" i="75"/>
  <c r="G2021" i="75"/>
  <c r="G2022" i="75"/>
  <c r="G2023" i="75"/>
  <c r="B2023" i="75" s="1"/>
  <c r="G2024" i="75"/>
  <c r="B2024" i="75" s="1"/>
  <c r="G2025" i="75"/>
  <c r="G2026" i="75"/>
  <c r="G2027" i="75"/>
  <c r="G2028" i="75"/>
  <c r="G2029" i="75"/>
  <c r="G2030" i="75"/>
  <c r="G2031" i="75"/>
  <c r="B2031" i="75" s="1"/>
  <c r="G2032" i="75"/>
  <c r="B2032" i="75" s="1"/>
  <c r="G2033" i="75"/>
  <c r="G2034" i="75"/>
  <c r="G2035" i="75"/>
  <c r="G2036" i="75"/>
  <c r="G2037" i="75"/>
  <c r="G2038" i="75"/>
  <c r="G2039" i="75"/>
  <c r="B2039" i="75" s="1"/>
  <c r="G2040" i="75"/>
  <c r="B2040" i="75" s="1"/>
  <c r="G2041" i="75"/>
  <c r="G2042" i="75"/>
  <c r="G2043" i="75"/>
  <c r="G2044" i="75"/>
  <c r="G2045" i="75"/>
  <c r="G2046" i="75"/>
  <c r="G2047" i="75"/>
  <c r="B2047" i="75" s="1"/>
  <c r="G2048" i="75"/>
  <c r="B2048" i="75" s="1"/>
  <c r="G2049" i="75"/>
  <c r="G2050" i="75"/>
  <c r="G2051" i="75"/>
  <c r="G2052" i="75"/>
  <c r="G2053" i="75"/>
  <c r="G2054" i="75"/>
  <c r="G2055" i="75"/>
  <c r="B2055" i="75" s="1"/>
  <c r="G2056" i="75"/>
  <c r="B2056" i="75" s="1"/>
  <c r="G2057" i="75"/>
  <c r="G2058" i="75"/>
  <c r="G2059" i="75"/>
  <c r="G2060" i="75"/>
  <c r="G2061" i="75"/>
  <c r="G2062" i="75"/>
  <c r="G2063" i="75"/>
  <c r="B2063" i="75" s="1"/>
  <c r="G2064" i="75"/>
  <c r="B2064" i="75" s="1"/>
  <c r="G2065" i="75"/>
  <c r="G2066" i="75"/>
  <c r="G2067" i="75"/>
  <c r="G2068" i="75"/>
  <c r="G2069" i="75"/>
  <c r="G2070" i="75"/>
  <c r="G2071" i="75"/>
  <c r="B2071" i="75" s="1"/>
  <c r="G2072" i="75"/>
  <c r="B2072" i="75" s="1"/>
  <c r="G2073" i="75"/>
  <c r="G2074" i="75"/>
  <c r="G2075" i="75"/>
  <c r="G2076" i="75"/>
  <c r="G2077" i="75"/>
  <c r="G2078" i="75"/>
  <c r="G2079" i="75"/>
  <c r="B2079" i="75" s="1"/>
  <c r="G2080" i="75"/>
  <c r="B2080" i="75" s="1"/>
  <c r="G2081" i="75"/>
  <c r="G2082" i="75"/>
  <c r="G2083" i="75"/>
  <c r="G2084" i="75"/>
  <c r="G2085" i="75"/>
  <c r="G2086" i="75"/>
  <c r="G2087" i="75"/>
  <c r="B2087" i="75" s="1"/>
  <c r="G2088" i="75"/>
  <c r="B2088" i="75" s="1"/>
  <c r="G2089" i="75"/>
  <c r="G2090" i="75"/>
  <c r="G2091" i="75"/>
  <c r="G2092" i="75"/>
  <c r="G2093" i="75"/>
  <c r="G2094" i="75"/>
  <c r="G2095" i="75"/>
  <c r="B2095" i="75" s="1"/>
  <c r="G2096" i="75"/>
  <c r="B2096" i="75" s="1"/>
  <c r="G2097" i="75"/>
  <c r="G2098" i="75"/>
  <c r="G2099" i="75"/>
  <c r="G2100" i="75"/>
  <c r="G2101" i="75"/>
  <c r="G2102" i="75"/>
  <c r="G2103" i="75"/>
  <c r="B2103" i="75" s="1"/>
  <c r="G2104" i="75"/>
  <c r="B2104" i="75" s="1"/>
  <c r="G2105" i="75"/>
  <c r="G2106" i="75"/>
  <c r="G2107" i="75"/>
  <c r="G2108" i="75"/>
  <c r="G2109" i="75"/>
  <c r="G2110" i="75"/>
  <c r="G2111" i="75"/>
  <c r="B2111" i="75" s="1"/>
  <c r="G2112" i="75"/>
  <c r="B2112" i="75" s="1"/>
  <c r="G2113" i="75"/>
  <c r="G2114" i="75"/>
  <c r="G2115" i="75"/>
  <c r="G2116" i="75"/>
  <c r="G2117" i="75"/>
  <c r="G2118" i="75"/>
  <c r="G2119" i="75"/>
  <c r="B2119" i="75" s="1"/>
  <c r="G2120" i="75"/>
  <c r="B2120" i="75" s="1"/>
  <c r="G2121" i="75"/>
  <c r="G2122" i="75"/>
  <c r="G2123" i="75"/>
  <c r="G2124" i="75"/>
  <c r="G2125" i="75"/>
  <c r="G2126" i="75"/>
  <c r="G2127" i="75"/>
  <c r="B2127" i="75" s="1"/>
  <c r="G2128" i="75"/>
  <c r="B2128" i="75" s="1"/>
  <c r="G2129" i="75"/>
  <c r="G2130" i="75"/>
  <c r="G2131" i="75"/>
  <c r="G2132" i="75"/>
  <c r="G2133" i="75"/>
  <c r="G2134" i="75"/>
  <c r="G2135" i="75"/>
  <c r="B2135" i="75" s="1"/>
  <c r="G2136" i="75"/>
  <c r="B2136" i="75" s="1"/>
  <c r="G2137" i="75"/>
  <c r="G2138" i="75"/>
  <c r="G2139" i="75"/>
  <c r="G2140" i="75"/>
  <c r="G2141" i="75"/>
  <c r="G2142" i="75"/>
  <c r="G2143" i="75"/>
  <c r="B2143" i="75" s="1"/>
  <c r="G2144" i="75"/>
  <c r="B2144" i="75" s="1"/>
  <c r="G2145" i="75"/>
  <c r="G2146" i="75"/>
  <c r="G2147" i="75"/>
  <c r="G2148" i="75"/>
  <c r="G2149" i="75"/>
  <c r="G2150" i="75"/>
  <c r="G2151" i="75"/>
  <c r="B2151" i="75" s="1"/>
  <c r="G2152" i="75"/>
  <c r="B2152" i="75" s="1"/>
  <c r="G2153" i="75"/>
  <c r="G2154" i="75"/>
  <c r="G2155" i="75"/>
  <c r="G2156" i="75"/>
  <c r="G2157" i="75"/>
  <c r="G2158" i="75"/>
  <c r="G2159" i="75"/>
  <c r="B2159" i="75" s="1"/>
  <c r="G2160" i="75"/>
  <c r="B2160" i="75" s="1"/>
  <c r="G2161" i="75"/>
  <c r="G2162" i="75"/>
  <c r="G2163" i="75"/>
  <c r="G2164" i="75"/>
  <c r="G2165" i="75"/>
  <c r="G2166" i="75"/>
  <c r="G2167" i="75"/>
  <c r="B2167" i="75" s="1"/>
  <c r="G2168" i="75"/>
  <c r="B2168" i="75" s="1"/>
  <c r="G2169" i="75"/>
  <c r="G2170" i="75"/>
  <c r="G2171" i="75"/>
  <c r="G2172" i="75"/>
  <c r="G2173" i="75"/>
  <c r="G2174" i="75"/>
  <c r="G2175" i="75"/>
  <c r="B2175" i="75" s="1"/>
  <c r="G2176" i="75"/>
  <c r="B2176" i="75" s="1"/>
  <c r="G2177" i="75"/>
  <c r="G2178" i="75"/>
  <c r="G2179" i="75"/>
  <c r="G2180" i="75"/>
  <c r="G2181" i="75"/>
  <c r="G2182" i="75"/>
  <c r="G2183" i="75"/>
  <c r="B2183" i="75" s="1"/>
  <c r="G2184" i="75"/>
  <c r="B2184" i="75" s="1"/>
  <c r="G2185" i="75"/>
  <c r="G2186" i="75"/>
  <c r="G2187" i="75"/>
  <c r="G2188" i="75"/>
  <c r="G2189" i="75"/>
  <c r="G2190" i="75"/>
  <c r="G2191" i="75"/>
  <c r="B2191" i="75" s="1"/>
  <c r="G2192" i="75"/>
  <c r="B2192" i="75" s="1"/>
  <c r="G2193" i="75"/>
  <c r="G2194" i="75"/>
  <c r="G2195" i="75"/>
  <c r="G2196" i="75"/>
  <c r="G2197" i="75"/>
  <c r="G2198" i="75"/>
  <c r="G2199" i="75"/>
  <c r="B2199" i="75" s="1"/>
  <c r="G2200" i="75"/>
  <c r="B2200" i="75" s="1"/>
  <c r="G2201" i="75"/>
  <c r="G2202" i="75"/>
  <c r="G2203" i="75"/>
  <c r="G2204" i="75"/>
  <c r="G2205" i="75"/>
  <c r="G2206" i="75"/>
  <c r="G2207" i="75"/>
  <c r="B2207" i="75" s="1"/>
  <c r="G2208" i="75"/>
  <c r="B2208" i="75" s="1"/>
  <c r="G2209" i="75"/>
  <c r="G2210" i="75"/>
  <c r="G2211" i="75"/>
  <c r="G2212" i="75"/>
  <c r="G2213" i="75"/>
  <c r="G2214" i="75"/>
  <c r="G2215" i="75"/>
  <c r="B2215" i="75" s="1"/>
  <c r="G2216" i="75"/>
  <c r="B2216" i="75" s="1"/>
  <c r="G2217" i="75"/>
  <c r="G2218" i="75"/>
  <c r="G2219" i="75"/>
  <c r="G2220" i="75"/>
  <c r="G2221" i="75"/>
  <c r="G2222" i="75"/>
  <c r="G2223" i="75"/>
  <c r="B2223" i="75" s="1"/>
  <c r="G2224" i="75"/>
  <c r="B2224" i="75" s="1"/>
  <c r="G2225" i="75"/>
  <c r="G2226" i="75"/>
  <c r="G2227" i="75"/>
  <c r="G2228" i="75"/>
  <c r="G2229" i="75"/>
  <c r="G2230" i="75"/>
  <c r="G2231" i="75"/>
  <c r="B2231" i="75" s="1"/>
  <c r="G2232" i="75"/>
  <c r="B2232" i="75" s="1"/>
  <c r="G2233" i="75"/>
  <c r="G2234" i="75"/>
  <c r="G2235" i="75"/>
  <c r="G2236" i="75"/>
  <c r="G2237" i="75"/>
  <c r="G2238" i="75"/>
  <c r="G2239" i="75"/>
  <c r="B2239" i="75" s="1"/>
  <c r="G2240" i="75"/>
  <c r="B2240" i="75" s="1"/>
  <c r="G2241" i="75"/>
  <c r="G2242" i="75"/>
  <c r="G2243" i="75"/>
  <c r="G7111" i="75"/>
  <c r="G7112" i="75"/>
  <c r="G7113" i="75"/>
  <c r="G7114" i="75"/>
  <c r="B7114" i="75" s="1"/>
  <c r="G7115" i="75"/>
  <c r="B7115" i="75" s="1"/>
  <c r="G7116" i="75"/>
  <c r="G7117" i="75"/>
  <c r="G7118" i="75"/>
  <c r="G7119" i="75"/>
  <c r="G7110" i="75"/>
  <c r="G7109" i="75"/>
  <c r="G7108" i="75"/>
  <c r="B7108" i="75" s="1"/>
  <c r="G7107" i="75"/>
  <c r="B7107" i="75" s="1"/>
  <c r="G7106" i="75"/>
  <c r="G7105" i="75"/>
  <c r="G7104" i="75"/>
  <c r="G7103" i="75"/>
  <c r="G7102" i="75"/>
  <c r="G7101" i="75"/>
  <c r="G7100" i="75"/>
  <c r="B7100" i="75" s="1"/>
  <c r="G7099" i="75"/>
  <c r="B7099" i="75" s="1"/>
  <c r="G7098" i="75"/>
  <c r="G7097" i="75"/>
  <c r="G7096" i="75"/>
  <c r="G7095" i="75"/>
  <c r="G7094" i="75"/>
  <c r="G7093" i="75"/>
  <c r="G7092" i="75"/>
  <c r="B7092" i="75" s="1"/>
  <c r="G7091" i="75"/>
  <c r="B7091" i="75" s="1"/>
  <c r="G7090" i="75"/>
  <c r="G7089" i="75"/>
  <c r="G7088" i="75"/>
  <c r="G7087" i="75"/>
  <c r="G7086" i="75"/>
  <c r="G7085" i="75"/>
  <c r="G7084" i="75"/>
  <c r="B7084" i="75" s="1"/>
  <c r="G7083" i="75"/>
  <c r="B7083" i="75" s="1"/>
  <c r="G7082" i="75"/>
  <c r="G7081" i="75"/>
  <c r="G7080" i="75"/>
  <c r="G7079" i="75"/>
  <c r="G7078" i="75"/>
  <c r="G7077" i="75"/>
  <c r="G7076" i="75"/>
  <c r="B7076" i="75" s="1"/>
  <c r="G7075" i="75"/>
  <c r="B7075" i="75" s="1"/>
  <c r="G7074" i="75"/>
  <c r="G7073" i="75"/>
  <c r="G7072" i="75"/>
  <c r="G7071" i="75"/>
  <c r="G7070" i="75"/>
  <c r="G7069" i="75"/>
  <c r="G7068" i="75"/>
  <c r="B7068" i="75" s="1"/>
  <c r="G7067" i="75"/>
  <c r="B7067" i="75" s="1"/>
  <c r="G7066" i="75"/>
  <c r="G7065" i="75"/>
  <c r="G7064" i="75"/>
  <c r="G7063" i="75"/>
  <c r="G7062" i="75"/>
  <c r="G7061" i="75"/>
  <c r="G7060" i="75"/>
  <c r="B7060" i="75" s="1"/>
  <c r="G7059" i="75"/>
  <c r="B7059" i="75" s="1"/>
  <c r="G7058" i="75"/>
  <c r="G7057" i="75"/>
  <c r="G7056" i="75"/>
  <c r="G7055" i="75"/>
  <c r="G7054" i="75"/>
  <c r="G7053" i="75"/>
  <c r="G7052" i="75"/>
  <c r="B7052" i="75" s="1"/>
  <c r="G7051" i="75"/>
  <c r="B7051" i="75" s="1"/>
  <c r="G7050" i="75"/>
  <c r="G7049" i="75"/>
  <c r="G7048" i="75"/>
  <c r="G7047" i="75"/>
  <c r="G7046" i="75"/>
  <c r="G7045" i="75"/>
  <c r="G7044" i="75"/>
  <c r="B7044" i="75" s="1"/>
  <c r="G7043" i="75"/>
  <c r="B7043" i="75" s="1"/>
  <c r="G7042" i="75"/>
  <c r="G7041" i="75"/>
  <c r="G7040" i="75"/>
  <c r="G7039" i="75"/>
  <c r="G7038" i="75"/>
  <c r="G7037" i="75"/>
  <c r="G7036" i="75"/>
  <c r="B7036" i="75" s="1"/>
  <c r="G7035" i="75"/>
  <c r="B7035" i="75" s="1"/>
  <c r="G7034" i="75"/>
  <c r="G7033" i="75"/>
  <c r="G7032" i="75"/>
  <c r="G7031" i="75"/>
  <c r="G7030" i="75"/>
  <c r="G7029" i="75"/>
  <c r="G7028" i="75"/>
  <c r="B7028" i="75" s="1"/>
  <c r="G7027" i="75"/>
  <c r="B7027" i="75" s="1"/>
  <c r="G7026" i="75"/>
  <c r="G7025" i="75"/>
  <c r="G7024" i="75"/>
  <c r="G7023" i="75"/>
  <c r="G7022" i="75"/>
  <c r="G7021" i="75"/>
  <c r="G7020" i="75"/>
  <c r="B7020" i="75" s="1"/>
  <c r="G7019" i="75"/>
  <c r="B7019" i="75" s="1"/>
  <c r="G7018" i="75"/>
  <c r="G7017" i="75"/>
  <c r="G7016" i="75"/>
  <c r="G7015" i="75"/>
  <c r="G7014" i="75"/>
  <c r="G7013" i="75"/>
  <c r="G7012" i="75"/>
  <c r="B7012" i="75" s="1"/>
  <c r="G7011" i="75"/>
  <c r="B7011" i="75" s="1"/>
  <c r="G7010" i="75"/>
  <c r="G7009" i="75"/>
  <c r="G7008" i="75"/>
  <c r="G7007" i="75"/>
  <c r="G7006" i="75"/>
  <c r="G7005" i="75"/>
  <c r="G7004" i="75"/>
  <c r="B7004" i="75" s="1"/>
  <c r="G7003" i="75"/>
  <c r="B7003" i="75" s="1"/>
  <c r="G7002" i="75"/>
  <c r="G7001" i="75"/>
  <c r="G7000" i="75"/>
  <c r="G6999" i="75"/>
  <c r="G6998" i="75"/>
  <c r="G6997" i="75"/>
  <c r="G6996" i="75"/>
  <c r="B6996" i="75" s="1"/>
  <c r="G6995" i="75"/>
  <c r="B6995" i="75" s="1"/>
  <c r="G6994" i="75"/>
  <c r="G6993" i="75"/>
  <c r="G6992" i="75"/>
  <c r="G6991" i="75"/>
  <c r="G6990" i="75"/>
  <c r="G6989" i="75"/>
  <c r="G6988" i="75"/>
  <c r="B6988" i="75" s="1"/>
  <c r="G6987" i="75"/>
  <c r="B6987" i="75" s="1"/>
  <c r="G6986" i="75"/>
  <c r="G6985" i="75"/>
  <c r="G6984" i="75"/>
  <c r="G6983" i="75"/>
  <c r="G6982" i="75"/>
  <c r="G6981" i="75"/>
  <c r="G6980" i="75"/>
  <c r="B6980" i="75" s="1"/>
  <c r="G6979" i="75"/>
  <c r="B6979" i="75" s="1"/>
  <c r="G6978" i="75"/>
  <c r="G6977" i="75"/>
  <c r="G6976" i="75"/>
  <c r="G6975" i="75"/>
  <c r="G6974" i="75"/>
  <c r="G6973" i="75"/>
  <c r="G6972" i="75"/>
  <c r="B6972" i="75" s="1"/>
  <c r="G6971" i="75"/>
  <c r="B6971" i="75" s="1"/>
  <c r="G6970" i="75"/>
  <c r="G6969" i="75"/>
  <c r="G6968" i="75"/>
  <c r="G6967" i="75"/>
  <c r="G6966" i="75"/>
  <c r="G6965" i="75"/>
  <c r="G6964" i="75"/>
  <c r="B6964" i="75" s="1"/>
  <c r="G6963" i="75"/>
  <c r="B6963" i="75" s="1"/>
  <c r="G6962" i="75"/>
  <c r="G6961" i="75"/>
  <c r="G6960" i="75"/>
  <c r="G6959" i="75"/>
  <c r="G6958" i="75"/>
  <c r="G6957" i="75"/>
  <c r="G6956" i="75"/>
  <c r="B6956" i="75" s="1"/>
  <c r="G6955" i="75"/>
  <c r="B6955" i="75" s="1"/>
  <c r="G6954" i="75"/>
  <c r="G6953" i="75"/>
  <c r="G6952" i="75"/>
  <c r="G6951" i="75"/>
  <c r="G6950" i="75"/>
  <c r="G6949" i="75"/>
  <c r="G6948" i="75"/>
  <c r="B6948" i="75" s="1"/>
  <c r="G6947" i="75"/>
  <c r="B6947" i="75" s="1"/>
  <c r="G6946" i="75"/>
  <c r="G6945" i="75"/>
  <c r="G6944" i="75"/>
  <c r="G6943" i="75"/>
  <c r="G6942" i="75"/>
  <c r="G6941" i="75"/>
  <c r="G6940" i="75"/>
  <c r="B6940" i="75" s="1"/>
  <c r="G6939" i="75"/>
  <c r="B6939" i="75" s="1"/>
  <c r="G6938" i="75"/>
  <c r="G6937" i="75"/>
  <c r="G6936" i="75"/>
  <c r="G6935" i="75"/>
  <c r="G6934" i="75"/>
  <c r="G6933" i="75"/>
  <c r="G6932" i="75"/>
  <c r="B6932" i="75" s="1"/>
  <c r="G6931" i="75"/>
  <c r="B6931" i="75" s="1"/>
  <c r="G6930" i="75"/>
  <c r="G6929" i="75"/>
  <c r="G6928" i="75"/>
  <c r="G6927" i="75"/>
  <c r="G6926" i="75"/>
  <c r="G6925" i="75"/>
  <c r="G6924" i="75"/>
  <c r="B6924" i="75" s="1"/>
  <c r="G6923" i="75"/>
  <c r="B6923" i="75" s="1"/>
  <c r="G6922" i="75"/>
  <c r="G6921" i="75"/>
  <c r="G6920" i="75"/>
  <c r="G6919" i="75"/>
  <c r="G6918" i="75"/>
  <c r="G6917" i="75"/>
  <c r="G6916" i="75"/>
  <c r="B6916" i="75" s="1"/>
  <c r="G6390" i="75"/>
  <c r="B6390" i="75" s="1"/>
  <c r="G6389" i="75"/>
  <c r="G6388" i="75"/>
  <c r="G6387" i="75"/>
  <c r="G6386" i="75"/>
  <c r="G6385" i="75"/>
  <c r="G6384" i="75"/>
  <c r="G6383" i="75"/>
  <c r="B6383" i="75" s="1"/>
  <c r="G6382" i="75"/>
  <c r="B6382" i="75" s="1"/>
  <c r="G6381" i="75"/>
  <c r="G6380" i="75"/>
  <c r="G6379" i="75"/>
  <c r="G6378" i="75"/>
  <c r="G6377" i="75"/>
  <c r="G6376" i="75"/>
  <c r="G6375" i="75"/>
  <c r="B6375" i="75" s="1"/>
  <c r="G6374" i="75"/>
  <c r="B6374" i="75" s="1"/>
  <c r="G6373" i="75"/>
  <c r="G6372" i="75"/>
  <c r="G6371" i="75"/>
  <c r="G6370" i="75"/>
  <c r="G6369" i="75"/>
  <c r="G6368" i="75"/>
  <c r="G6367" i="75"/>
  <c r="B6367" i="75" s="1"/>
  <c r="G6366" i="75"/>
  <c r="B6366" i="75" s="1"/>
  <c r="G6365" i="75"/>
  <c r="G6364" i="75"/>
  <c r="G6363" i="75"/>
  <c r="G6362" i="75"/>
  <c r="G6361" i="75"/>
  <c r="G6360" i="75"/>
  <c r="G6359" i="75"/>
  <c r="B6359" i="75" s="1"/>
  <c r="G6358" i="75"/>
  <c r="B6358" i="75" s="1"/>
  <c r="G6357" i="75"/>
  <c r="G6356" i="75"/>
  <c r="G6355" i="75"/>
  <c r="G6354" i="75"/>
  <c r="G6353" i="75"/>
  <c r="G6352" i="75"/>
  <c r="G6351" i="75"/>
  <c r="B6351" i="75" s="1"/>
  <c r="G6350" i="75"/>
  <c r="B6350" i="75" s="1"/>
  <c r="G6349" i="75"/>
  <c r="G6348" i="75"/>
  <c r="G6347" i="75"/>
  <c r="G6346" i="75"/>
  <c r="G6345" i="75"/>
  <c r="G6344" i="75"/>
  <c r="G6343" i="75"/>
  <c r="B6343" i="75" s="1"/>
  <c r="G6342" i="75"/>
  <c r="B6342" i="75" s="1"/>
  <c r="G6341" i="75"/>
  <c r="G6136" i="75"/>
  <c r="G6135" i="75"/>
  <c r="G6134" i="75"/>
  <c r="G6133" i="75"/>
  <c r="G6132" i="75"/>
  <c r="G6131" i="75"/>
  <c r="B6131" i="75" s="1"/>
  <c r="G6130" i="75"/>
  <c r="B6130" i="75" s="1"/>
  <c r="G6129" i="75"/>
  <c r="G6128" i="75"/>
  <c r="G6127" i="75"/>
  <c r="G6126" i="75"/>
  <c r="G6125" i="75"/>
  <c r="G6124" i="75"/>
  <c r="G6123" i="75"/>
  <c r="B6123" i="75" s="1"/>
  <c r="G6122" i="75"/>
  <c r="B6122" i="75" s="1"/>
  <c r="G6121" i="75"/>
  <c r="G6120" i="75"/>
  <c r="G6119" i="75"/>
  <c r="G6118" i="75"/>
  <c r="G6117" i="75"/>
  <c r="G6116" i="75"/>
  <c r="G6115" i="75"/>
  <c r="B6115" i="75" s="1"/>
  <c r="G6114" i="75"/>
  <c r="B6114" i="75" s="1"/>
  <c r="G6113" i="75"/>
  <c r="G6112" i="75"/>
  <c r="G6111" i="75"/>
  <c r="G6110" i="75"/>
  <c r="G6109" i="75"/>
  <c r="G6108" i="75"/>
  <c r="G6107" i="75"/>
  <c r="B6107" i="75" s="1"/>
  <c r="G6106" i="75"/>
  <c r="B6106" i="75" s="1"/>
  <c r="G6105" i="75"/>
  <c r="G6104" i="75"/>
  <c r="G6103" i="75"/>
  <c r="G6102" i="75"/>
  <c r="G6101" i="75"/>
  <c r="G6100" i="75"/>
  <c r="G6099" i="75"/>
  <c r="B6099" i="75" s="1"/>
  <c r="G6098" i="75"/>
  <c r="B6098" i="75" s="1"/>
  <c r="G6097" i="75"/>
  <c r="G6096" i="75"/>
  <c r="G6095" i="75"/>
  <c r="G6094" i="75"/>
  <c r="G6093" i="75"/>
  <c r="G6092" i="75"/>
  <c r="G6091" i="75"/>
  <c r="B6091" i="75" s="1"/>
  <c r="G6090" i="75"/>
  <c r="B6090" i="75" s="1"/>
  <c r="G6089" i="75"/>
  <c r="G6088" i="75"/>
  <c r="G6087" i="75"/>
  <c r="G5979" i="75"/>
  <c r="G5978" i="75"/>
  <c r="G5977" i="75"/>
  <c r="G5976" i="75"/>
  <c r="B5976" i="75" s="1"/>
  <c r="G5975" i="75"/>
  <c r="B5975" i="75" s="1"/>
  <c r="G5974" i="75"/>
  <c r="G5973" i="75"/>
  <c r="G5972" i="75"/>
  <c r="G5971" i="75"/>
  <c r="G5970" i="75"/>
  <c r="G5969" i="75"/>
  <c r="G5968" i="75"/>
  <c r="B5968" i="75" s="1"/>
  <c r="G5967" i="75"/>
  <c r="B5967" i="75" s="1"/>
  <c r="G5966" i="75"/>
  <c r="G5965" i="75"/>
  <c r="G5964" i="75"/>
  <c r="G5963" i="75"/>
  <c r="G5962" i="75"/>
  <c r="G5961" i="75"/>
  <c r="G5960" i="75"/>
  <c r="B5960" i="75" s="1"/>
  <c r="G5959" i="75"/>
  <c r="B5959" i="75" s="1"/>
  <c r="G5958" i="75"/>
  <c r="G5957" i="75"/>
  <c r="G5956" i="75"/>
  <c r="G5955" i="75"/>
  <c r="G5954" i="75"/>
  <c r="G5953" i="75"/>
  <c r="G5952" i="75"/>
  <c r="B5952" i="75" s="1"/>
  <c r="G5951" i="75"/>
  <c r="B5951" i="75" s="1"/>
  <c r="G5950" i="75"/>
  <c r="G5949" i="75"/>
  <c r="G5948" i="75"/>
  <c r="G5947" i="75"/>
  <c r="G5946" i="75"/>
  <c r="G5945" i="75"/>
  <c r="G5944" i="75"/>
  <c r="B5944" i="75" s="1"/>
  <c r="G5943" i="75"/>
  <c r="B5943" i="75" s="1"/>
  <c r="G5942" i="75"/>
  <c r="G5941" i="75"/>
  <c r="G5940" i="75"/>
  <c r="G5939" i="75"/>
  <c r="G5938" i="75"/>
  <c r="G5937" i="75"/>
  <c r="G5936" i="75"/>
  <c r="B5936" i="75" s="1"/>
  <c r="G5935" i="75"/>
  <c r="B5935" i="75" s="1"/>
  <c r="G5934" i="75"/>
  <c r="G5933" i="75"/>
  <c r="G5932" i="75"/>
  <c r="G5931" i="75"/>
  <c r="G5930" i="75"/>
  <c r="G5929" i="75"/>
  <c r="G5928" i="75"/>
  <c r="B5928" i="75" s="1"/>
  <c r="G5927" i="75"/>
  <c r="B5927" i="75" s="1"/>
  <c r="G5926" i="75"/>
  <c r="G5925" i="75"/>
  <c r="G5924" i="75"/>
  <c r="G5923" i="75"/>
  <c r="G5922" i="75"/>
  <c r="G5921" i="75"/>
  <c r="G5920" i="75"/>
  <c r="B5920" i="75" s="1"/>
  <c r="G5919" i="75"/>
  <c r="B5919" i="75" s="1"/>
  <c r="G5918" i="75"/>
  <c r="G5917" i="75"/>
  <c r="G5916" i="75"/>
  <c r="G5915" i="75"/>
  <c r="G5914" i="75"/>
  <c r="G5913" i="75"/>
  <c r="G5912" i="75"/>
  <c r="B5912" i="75" s="1"/>
  <c r="G5911" i="75"/>
  <c r="B5911" i="75" s="1"/>
  <c r="G5910" i="75"/>
  <c r="G5909" i="75"/>
  <c r="G5908" i="75"/>
  <c r="G5907" i="75"/>
  <c r="G5906" i="75"/>
  <c r="G5905" i="75"/>
  <c r="G5904" i="75"/>
  <c r="B5904" i="75" s="1"/>
  <c r="G5903" i="75"/>
  <c r="B5903" i="75" s="1"/>
  <c r="G5902" i="75"/>
  <c r="G5901" i="75"/>
  <c r="G5900" i="75"/>
  <c r="G5899" i="75"/>
  <c r="G5898" i="75"/>
  <c r="G5897" i="75"/>
  <c r="G5896" i="75"/>
  <c r="B5896" i="75" s="1"/>
  <c r="G5895" i="75"/>
  <c r="B5895" i="75" s="1"/>
  <c r="G5894" i="75"/>
  <c r="G5893" i="75"/>
  <c r="G5892" i="75"/>
  <c r="G5891" i="75"/>
  <c r="G5890" i="75"/>
  <c r="G5889" i="75"/>
  <c r="G5888" i="75"/>
  <c r="B5888" i="75" s="1"/>
  <c r="G5887" i="75"/>
  <c r="B5887" i="75" s="1"/>
  <c r="G5886" i="75"/>
  <c r="G5885" i="75"/>
  <c r="G5884" i="75"/>
  <c r="G5883" i="75"/>
  <c r="G5882" i="75"/>
  <c r="G5881" i="75"/>
  <c r="G5880" i="75"/>
  <c r="B5880" i="75" s="1"/>
  <c r="G5879" i="75"/>
  <c r="B5879" i="75" s="1"/>
  <c r="G5878" i="75"/>
  <c r="G5877" i="75"/>
  <c r="G5876" i="75"/>
  <c r="G5875" i="75"/>
  <c r="G5874" i="75"/>
  <c r="G5873" i="75"/>
  <c r="G5872" i="75"/>
  <c r="B5872" i="75" s="1"/>
  <c r="G5871" i="75"/>
  <c r="B5871" i="75" s="1"/>
  <c r="G5870" i="75"/>
  <c r="G5869" i="75"/>
  <c r="G5868" i="75"/>
  <c r="G5867" i="75"/>
  <c r="G5866" i="75"/>
  <c r="G5865" i="75"/>
  <c r="G5864" i="75"/>
  <c r="B5864" i="75" s="1"/>
  <c r="G5863" i="75"/>
  <c r="B5863" i="75" s="1"/>
  <c r="G5862" i="75"/>
  <c r="G5861" i="75"/>
  <c r="G5860" i="75"/>
  <c r="G5859" i="75"/>
  <c r="G5858" i="75"/>
  <c r="G5857" i="75"/>
  <c r="G5856" i="75"/>
  <c r="B5856" i="75" s="1"/>
  <c r="G5855" i="75"/>
  <c r="B5855" i="75" s="1"/>
  <c r="G5854" i="75"/>
  <c r="G5853" i="75"/>
  <c r="G5852" i="75"/>
  <c r="G5851" i="75"/>
  <c r="G5850" i="75"/>
  <c r="G5849" i="75"/>
  <c r="G5848" i="75"/>
  <c r="B5848" i="75" s="1"/>
  <c r="G5847" i="75"/>
  <c r="B5847" i="75" s="1"/>
  <c r="G5846" i="75"/>
  <c r="G5845" i="75"/>
  <c r="G5844" i="75"/>
  <c r="G5843" i="75"/>
  <c r="G5842" i="75"/>
  <c r="G5841" i="75"/>
  <c r="G5840" i="75"/>
  <c r="B5840" i="75" s="1"/>
  <c r="G5839" i="75"/>
  <c r="B5839" i="75" s="1"/>
  <c r="G5838" i="75"/>
  <c r="G5837" i="75"/>
  <c r="G5836" i="75"/>
  <c r="G5835" i="75"/>
  <c r="G5834" i="75"/>
  <c r="G5833" i="75"/>
  <c r="G5832" i="75"/>
  <c r="B5832" i="75" s="1"/>
  <c r="G5831" i="75"/>
  <c r="B5831" i="75" s="1"/>
  <c r="G5830" i="75"/>
  <c r="G5829" i="75"/>
  <c r="G5828" i="75"/>
  <c r="G5827" i="75"/>
  <c r="G5826" i="75"/>
  <c r="G5825" i="75"/>
  <c r="G5824" i="75"/>
  <c r="B5824" i="75" s="1"/>
  <c r="G5823" i="75"/>
  <c r="B5823" i="75" s="1"/>
  <c r="G5822" i="75"/>
  <c r="G5821" i="75"/>
  <c r="G5820" i="75"/>
  <c r="G5819" i="75"/>
  <c r="G5818" i="75"/>
  <c r="G5817" i="75"/>
  <c r="G5816" i="75"/>
  <c r="B5816" i="75" s="1"/>
  <c r="G5815" i="75"/>
  <c r="B5815" i="75" s="1"/>
  <c r="G5814" i="75"/>
  <c r="G5813" i="75"/>
  <c r="G5812" i="75"/>
  <c r="G5811" i="75"/>
  <c r="G5810" i="75"/>
  <c r="G5809" i="75"/>
  <c r="G5808" i="75"/>
  <c r="B5808" i="75" s="1"/>
  <c r="G5807" i="75"/>
  <c r="B5807" i="75" s="1"/>
  <c r="G5806" i="75"/>
  <c r="G5805" i="75"/>
  <c r="G5804" i="75"/>
  <c r="G5803" i="75"/>
  <c r="G5802" i="75"/>
  <c r="G5801" i="75"/>
  <c r="G5800" i="75"/>
  <c r="B5800" i="75" s="1"/>
  <c r="G5799" i="75"/>
  <c r="B5799" i="75" s="1"/>
  <c r="G5798" i="75"/>
  <c r="G5797" i="75"/>
  <c r="G5796" i="75"/>
  <c r="G5795" i="75"/>
  <c r="G5794" i="75"/>
  <c r="G5793" i="75"/>
  <c r="G5792" i="75"/>
  <c r="B5792" i="75" s="1"/>
  <c r="G5791" i="75"/>
  <c r="B5791" i="75" s="1"/>
  <c r="G5790" i="75"/>
  <c r="G5789" i="75"/>
  <c r="G5788" i="75"/>
  <c r="G5787" i="75"/>
  <c r="G5786" i="75"/>
  <c r="G5785" i="75"/>
  <c r="G5784" i="75"/>
  <c r="B5784" i="75" s="1"/>
  <c r="G5783" i="75"/>
  <c r="B5783" i="75" s="1"/>
  <c r="G5782" i="75"/>
  <c r="G5781" i="75"/>
  <c r="G5780" i="75"/>
  <c r="G5779" i="75"/>
  <c r="G5778" i="75"/>
  <c r="G5777" i="75"/>
  <c r="G5776" i="75"/>
  <c r="B5776" i="75" s="1"/>
  <c r="G5775" i="75"/>
  <c r="B5775" i="75" s="1"/>
  <c r="G5774" i="75"/>
  <c r="G5773" i="75"/>
  <c r="G5772" i="75"/>
  <c r="G5771" i="75"/>
  <c r="G5770" i="75"/>
  <c r="G5769" i="75"/>
  <c r="G5768" i="75"/>
  <c r="B5768" i="75" s="1"/>
  <c r="G5767" i="75"/>
  <c r="B5767" i="75" s="1"/>
  <c r="G5766" i="75"/>
  <c r="G5765" i="75"/>
  <c r="G5764" i="75"/>
  <c r="G5763" i="75"/>
  <c r="G5762" i="75"/>
  <c r="G5761" i="75"/>
  <c r="G5760" i="75"/>
  <c r="B5760" i="75" s="1"/>
  <c r="G5759" i="75"/>
  <c r="B5759" i="75" s="1"/>
  <c r="G5758" i="75"/>
  <c r="G5757" i="75"/>
  <c r="G5756" i="75"/>
  <c r="G5755" i="75"/>
  <c r="G5754" i="75"/>
  <c r="G5753" i="75"/>
  <c r="G5752" i="75"/>
  <c r="B5752" i="75" s="1"/>
  <c r="G5751" i="75"/>
  <c r="B5751" i="75" s="1"/>
  <c r="G5750" i="75"/>
  <c r="G5749" i="75"/>
  <c r="G5748" i="75"/>
  <c r="G5747" i="75"/>
  <c r="G5746" i="75"/>
  <c r="G5745" i="75"/>
  <c r="G5744" i="75"/>
  <c r="B5744" i="75" s="1"/>
  <c r="G5743" i="75"/>
  <c r="B5743" i="75" s="1"/>
  <c r="G5742" i="75"/>
  <c r="G5741" i="75"/>
  <c r="G5740" i="75"/>
  <c r="G5739" i="75"/>
  <c r="G5738" i="75"/>
  <c r="G5737" i="75"/>
  <c r="G5736" i="75"/>
  <c r="B5736" i="75" s="1"/>
  <c r="G5735" i="75"/>
  <c r="B5735" i="75" s="1"/>
  <c r="G5734" i="75"/>
  <c r="G5733" i="75"/>
  <c r="G5732" i="75"/>
  <c r="G5731" i="75"/>
  <c r="G5730" i="75"/>
  <c r="G5729" i="75"/>
  <c r="G5728" i="75"/>
  <c r="B5728" i="75" s="1"/>
  <c r="G5727" i="75"/>
  <c r="B5727" i="75" s="1"/>
  <c r="G5726" i="75"/>
  <c r="G5725" i="75"/>
  <c r="G5724" i="75"/>
  <c r="G5723" i="75"/>
  <c r="G5722" i="75"/>
  <c r="G5721" i="75"/>
  <c r="G5720" i="75"/>
  <c r="B5720" i="75" s="1"/>
  <c r="G5719" i="75"/>
  <c r="B5719" i="75" s="1"/>
  <c r="G5718" i="75"/>
  <c r="B5718" i="75" s="1"/>
  <c r="G5717" i="75"/>
  <c r="G5716" i="75"/>
  <c r="G5715" i="75"/>
  <c r="G5714" i="75"/>
  <c r="G5713" i="75"/>
  <c r="G5712" i="75"/>
  <c r="B5712" i="75" s="1"/>
  <c r="G5711" i="75"/>
  <c r="B5711" i="75" s="1"/>
  <c r="G5710" i="75"/>
  <c r="G5709" i="75"/>
  <c r="G5708" i="75"/>
  <c r="G5707" i="75"/>
  <c r="G5706" i="75"/>
  <c r="G5705" i="75"/>
  <c r="G5704" i="75"/>
  <c r="B5704" i="75" s="1"/>
  <c r="G5703" i="75"/>
  <c r="B5703" i="75" s="1"/>
  <c r="G5702" i="75"/>
  <c r="G5701" i="75"/>
  <c r="G5700" i="75"/>
  <c r="G5699" i="75"/>
  <c r="G5698" i="75"/>
  <c r="G5697" i="75"/>
  <c r="G5696" i="75"/>
  <c r="B5696" i="75" s="1"/>
  <c r="G5695" i="75"/>
  <c r="B5695" i="75" s="1"/>
  <c r="G5694" i="75"/>
  <c r="G5693" i="75"/>
  <c r="G5692" i="75"/>
  <c r="G5691" i="75"/>
  <c r="G5690" i="75"/>
  <c r="G5689" i="75"/>
  <c r="G5688" i="75"/>
  <c r="B5688" i="75" s="1"/>
  <c r="G5687" i="75"/>
  <c r="B5687" i="75" s="1"/>
  <c r="G5686" i="75"/>
  <c r="G5685" i="75"/>
  <c r="G5684" i="75"/>
  <c r="G5683" i="75"/>
  <c r="G5682" i="75"/>
  <c r="G5681" i="75"/>
  <c r="G5680" i="75"/>
  <c r="B5680" i="75" s="1"/>
  <c r="G5679" i="75"/>
  <c r="B5679" i="75" s="1"/>
  <c r="G5678" i="75"/>
  <c r="G5677" i="75"/>
  <c r="G5676" i="75"/>
  <c r="G5675" i="75"/>
  <c r="G5674" i="75"/>
  <c r="G5673" i="75"/>
  <c r="G5672" i="75"/>
  <c r="B5672" i="75" s="1"/>
  <c r="G5671" i="75"/>
  <c r="B5671" i="75" s="1"/>
  <c r="G5670" i="75"/>
  <c r="G5669" i="75"/>
  <c r="G5668" i="75"/>
  <c r="G5667" i="75"/>
  <c r="G5666" i="75"/>
  <c r="G5665" i="75"/>
  <c r="G5664" i="75"/>
  <c r="B5664" i="75" s="1"/>
  <c r="G5663" i="75"/>
  <c r="B5663" i="75" s="1"/>
  <c r="G5662" i="75"/>
  <c r="G5661" i="75"/>
  <c r="G5660" i="75"/>
  <c r="G5659" i="75"/>
  <c r="G5658" i="75"/>
  <c r="G5657" i="75"/>
  <c r="G5656" i="75"/>
  <c r="B5656" i="75" s="1"/>
  <c r="G5655" i="75"/>
  <c r="B5655" i="75" s="1"/>
  <c r="G5654" i="75"/>
  <c r="G5653" i="75"/>
  <c r="G5652" i="75"/>
  <c r="G5651" i="75"/>
  <c r="G5650" i="75"/>
  <c r="G5649" i="75"/>
  <c r="G5648" i="75"/>
  <c r="B5648" i="75" s="1"/>
  <c r="G5647" i="75"/>
  <c r="B5647" i="75" s="1"/>
  <c r="G5646" i="75"/>
  <c r="G5645" i="75"/>
  <c r="G5644" i="75"/>
  <c r="G5643" i="75"/>
  <c r="G5642" i="75"/>
  <c r="G5641" i="75"/>
  <c r="G5640" i="75"/>
  <c r="B5640" i="75" s="1"/>
  <c r="G5639" i="75"/>
  <c r="B5639" i="75" s="1"/>
  <c r="G5638" i="75"/>
  <c r="G5637" i="75"/>
  <c r="G5636" i="75"/>
  <c r="G5635" i="75"/>
  <c r="G5634" i="75"/>
  <c r="G5633" i="75"/>
  <c r="G5632" i="75"/>
  <c r="B5632" i="75" s="1"/>
  <c r="G5631" i="75"/>
  <c r="B5631" i="75" s="1"/>
  <c r="G5630" i="75"/>
  <c r="G5629" i="75"/>
  <c r="G5628" i="75"/>
  <c r="G5627" i="75"/>
  <c r="G5626" i="75"/>
  <c r="G5625" i="75"/>
  <c r="G5624" i="75"/>
  <c r="B5624" i="75" s="1"/>
  <c r="G5623" i="75"/>
  <c r="B5623" i="75" s="1"/>
  <c r="G5622" i="75"/>
  <c r="G5621" i="75"/>
  <c r="G5620" i="75"/>
  <c r="G5619" i="75"/>
  <c r="G5618" i="75"/>
  <c r="G5617" i="75"/>
  <c r="G5616" i="75"/>
  <c r="B5616" i="75" s="1"/>
  <c r="G5615" i="75"/>
  <c r="B5615" i="75" s="1"/>
  <c r="G5614" i="75"/>
  <c r="G5613" i="75"/>
  <c r="G5612" i="75"/>
  <c r="G5611" i="75"/>
  <c r="G5610" i="75"/>
  <c r="G5609" i="75"/>
  <c r="G5608" i="75"/>
  <c r="B5608" i="75" s="1"/>
  <c r="G5607" i="75"/>
  <c r="B5607" i="75" s="1"/>
  <c r="G5606" i="75"/>
  <c r="G5605" i="75"/>
  <c r="G5604" i="75"/>
  <c r="G5603" i="75"/>
  <c r="G5602" i="75"/>
  <c r="G5601" i="75"/>
  <c r="G5600" i="75"/>
  <c r="B5600" i="75" s="1"/>
  <c r="G5599" i="75"/>
  <c r="B5599" i="75" s="1"/>
  <c r="G5598" i="75"/>
  <c r="G5597" i="75"/>
  <c r="G5596" i="75"/>
  <c r="G5595" i="75"/>
  <c r="G5594" i="75"/>
  <c r="G5593" i="75"/>
  <c r="G5592" i="75"/>
  <c r="B5592" i="75" s="1"/>
  <c r="G5591" i="75"/>
  <c r="B5591" i="75" s="1"/>
  <c r="G5590" i="75"/>
  <c r="G5589" i="75"/>
  <c r="G5588" i="75"/>
  <c r="G5587" i="75"/>
  <c r="G5586" i="75"/>
  <c r="G5585" i="75"/>
  <c r="G5584" i="75"/>
  <c r="B5584" i="75" s="1"/>
  <c r="G5583" i="75"/>
  <c r="B5583" i="75" s="1"/>
  <c r="G5582" i="75"/>
  <c r="G5581" i="75"/>
  <c r="G5580" i="75"/>
  <c r="G5579" i="75"/>
  <c r="G5578" i="75"/>
  <c r="G5577" i="75"/>
  <c r="G5576" i="75"/>
  <c r="B5576" i="75" s="1"/>
  <c r="G5575" i="75"/>
  <c r="B5575" i="75" s="1"/>
  <c r="G5574" i="75"/>
  <c r="G5573" i="75"/>
  <c r="G5572" i="75"/>
  <c r="G5571" i="75"/>
  <c r="G5570" i="75"/>
  <c r="G5569" i="75"/>
  <c r="G5568" i="75"/>
  <c r="B5568" i="75" s="1"/>
  <c r="G5567" i="75"/>
  <c r="B5567" i="75" s="1"/>
  <c r="G5566" i="75"/>
  <c r="G5565" i="75"/>
  <c r="G5564" i="75"/>
  <c r="G5563" i="75"/>
  <c r="G5562" i="75"/>
  <c r="G5561" i="75"/>
  <c r="G5560" i="75"/>
  <c r="B5560" i="75" s="1"/>
  <c r="G5559" i="75"/>
  <c r="B5559" i="75" s="1"/>
  <c r="G5558" i="75"/>
  <c r="G5557" i="75"/>
  <c r="G5556" i="75"/>
  <c r="G5555" i="75"/>
  <c r="G5554" i="75"/>
  <c r="G5553" i="75"/>
  <c r="G5552" i="75"/>
  <c r="B5552" i="75" s="1"/>
  <c r="G5551" i="75"/>
  <c r="B5551" i="75" s="1"/>
  <c r="G5550" i="75"/>
  <c r="G5549" i="75"/>
  <c r="G5548" i="75"/>
  <c r="G5547" i="75"/>
  <c r="G5546" i="75"/>
  <c r="G5545" i="75"/>
  <c r="G5544" i="75"/>
  <c r="B5544" i="75" s="1"/>
  <c r="G5543" i="75"/>
  <c r="B5543" i="75" s="1"/>
  <c r="G5542" i="75"/>
  <c r="G5541" i="75"/>
  <c r="G5540" i="75"/>
  <c r="G5539" i="75"/>
  <c r="G5538" i="75"/>
  <c r="G5537" i="75"/>
  <c r="G5536" i="75"/>
  <c r="B5536" i="75" s="1"/>
  <c r="G5535" i="75"/>
  <c r="B5535" i="75" s="1"/>
  <c r="G5534" i="75"/>
  <c r="G5533" i="75"/>
  <c r="G5532" i="75"/>
  <c r="G5531" i="75"/>
  <c r="G5530" i="75"/>
  <c r="G5529" i="75"/>
  <c r="G5528" i="75"/>
  <c r="B5528" i="75" s="1"/>
  <c r="G5527" i="75"/>
  <c r="B5527" i="75" s="1"/>
  <c r="G5526" i="75"/>
  <c r="G5525" i="75"/>
  <c r="G5524" i="75"/>
  <c r="G5523" i="75"/>
  <c r="G5522" i="75"/>
  <c r="G5521" i="75"/>
  <c r="G5520" i="75"/>
  <c r="B5520" i="75" s="1"/>
  <c r="G5519" i="75"/>
  <c r="B5519" i="75" s="1"/>
  <c r="G5518" i="75"/>
  <c r="G5517" i="75"/>
  <c r="G5516" i="75"/>
  <c r="G5515" i="75"/>
  <c r="G5514" i="75"/>
  <c r="G5513" i="75"/>
  <c r="G5512" i="75"/>
  <c r="B5512" i="75" s="1"/>
  <c r="G5511" i="75"/>
  <c r="B5511" i="75" s="1"/>
  <c r="G5510" i="75"/>
  <c r="G5509" i="75"/>
  <c r="G5508" i="75"/>
  <c r="G5507" i="75"/>
  <c r="G5506" i="75"/>
  <c r="G5505" i="75"/>
  <c r="G5504" i="75"/>
  <c r="B5504" i="75" s="1"/>
  <c r="G5503" i="75"/>
  <c r="B5503" i="75" s="1"/>
  <c r="G5502" i="75"/>
  <c r="G5501" i="75"/>
  <c r="G5500" i="75"/>
  <c r="G5499" i="75"/>
  <c r="G5498" i="75"/>
  <c r="G5497" i="75"/>
  <c r="G5496" i="75"/>
  <c r="B5496" i="75" s="1"/>
  <c r="G5495" i="75"/>
  <c r="B5495" i="75" s="1"/>
  <c r="G5494" i="75"/>
  <c r="G5493" i="75"/>
  <c r="G5492" i="75"/>
  <c r="G5491" i="75"/>
  <c r="G5490" i="75"/>
  <c r="G5489" i="75"/>
  <c r="G5488" i="75"/>
  <c r="B5488" i="75" s="1"/>
  <c r="G5487" i="75"/>
  <c r="B5487" i="75" s="1"/>
  <c r="G5486" i="75"/>
  <c r="G5485" i="75"/>
  <c r="G5484" i="75"/>
  <c r="G5483" i="75"/>
  <c r="G5482" i="75"/>
  <c r="G5481" i="75"/>
  <c r="G5480" i="75"/>
  <c r="B5480" i="75" s="1"/>
  <c r="G5479" i="75"/>
  <c r="B5479" i="75" s="1"/>
  <c r="G5478" i="75"/>
  <c r="G5477" i="75"/>
  <c r="G5476" i="75"/>
  <c r="G5475" i="75"/>
  <c r="G5474" i="75"/>
  <c r="G5473" i="75"/>
  <c r="G5472" i="75"/>
  <c r="B5472" i="75" s="1"/>
  <c r="G5471" i="75"/>
  <c r="B5471" i="75" s="1"/>
  <c r="G5470" i="75"/>
  <c r="G5469" i="75"/>
  <c r="G5468" i="75"/>
  <c r="G5467" i="75"/>
  <c r="G5466" i="75"/>
  <c r="G5465" i="75"/>
  <c r="G5464" i="75"/>
  <c r="B5464" i="75" s="1"/>
  <c r="G5463" i="75"/>
  <c r="B5463" i="75" s="1"/>
  <c r="G5462" i="75"/>
  <c r="G5461" i="75"/>
  <c r="G5460" i="75"/>
  <c r="G5459" i="75"/>
  <c r="G5458" i="75"/>
  <c r="G5457" i="75"/>
  <c r="G5456" i="75"/>
  <c r="B5456" i="75" s="1"/>
  <c r="G5455" i="75"/>
  <c r="B5455" i="75" s="1"/>
  <c r="G5454" i="75"/>
  <c r="G5453" i="75"/>
  <c r="G5452" i="75"/>
  <c r="G5451" i="75"/>
  <c r="G5450" i="75"/>
  <c r="G5449" i="75"/>
  <c r="G5448" i="75"/>
  <c r="B5448" i="75" s="1"/>
  <c r="G5447" i="75"/>
  <c r="B5447" i="75" s="1"/>
  <c r="G5446" i="75"/>
  <c r="G5445" i="75"/>
  <c r="G5444" i="75"/>
  <c r="G5443" i="75"/>
  <c r="G5442" i="75"/>
  <c r="G5441" i="75"/>
  <c r="G5440" i="75"/>
  <c r="B5440" i="75" s="1"/>
  <c r="G5439" i="75"/>
  <c r="B5439" i="75" s="1"/>
  <c r="G5438" i="75"/>
  <c r="G5437" i="75"/>
  <c r="G5436" i="75"/>
  <c r="G5435" i="75"/>
  <c r="G5434" i="75"/>
  <c r="G5433" i="75"/>
  <c r="G5432" i="75"/>
  <c r="B5432" i="75" s="1"/>
  <c r="G5431" i="75"/>
  <c r="B5431" i="75" s="1"/>
  <c r="G5430" i="75"/>
  <c r="G5429" i="75"/>
  <c r="G5428" i="75"/>
  <c r="G5427" i="75"/>
  <c r="G5426" i="75"/>
  <c r="G5425" i="75"/>
  <c r="G5424" i="75"/>
  <c r="B5424" i="75" s="1"/>
  <c r="G5423" i="75"/>
  <c r="B5423" i="75" s="1"/>
  <c r="G5422" i="75"/>
  <c r="G5421" i="75"/>
  <c r="G5420" i="75"/>
  <c r="G5419" i="75"/>
  <c r="G5418" i="75"/>
  <c r="G5417" i="75"/>
  <c r="G5416" i="75"/>
  <c r="B5416" i="75" s="1"/>
  <c r="G5415" i="75"/>
  <c r="B5415" i="75" s="1"/>
  <c r="G5414" i="75"/>
  <c r="G5413" i="75"/>
  <c r="G5412" i="75"/>
  <c r="G5411" i="75"/>
  <c r="G5410" i="75"/>
  <c r="G5409" i="75"/>
  <c r="G5408" i="75"/>
  <c r="B5408" i="75" s="1"/>
  <c r="G5407" i="75"/>
  <c r="B5407" i="75" s="1"/>
  <c r="G5406" i="75"/>
  <c r="G5405" i="75"/>
  <c r="G5404" i="75"/>
  <c r="G5403" i="75"/>
  <c r="G5402" i="75"/>
  <c r="G5401" i="75"/>
  <c r="G5400" i="75"/>
  <c r="B5400" i="75" s="1"/>
  <c r="G5399" i="75"/>
  <c r="B5399" i="75" s="1"/>
  <c r="G5398" i="75"/>
  <c r="G5397" i="75"/>
  <c r="G5396" i="75"/>
  <c r="G5395" i="75"/>
  <c r="G5394" i="75"/>
  <c r="G5393" i="75"/>
  <c r="G5392" i="75"/>
  <c r="B5392" i="75" s="1"/>
  <c r="G5391" i="75"/>
  <c r="B5391" i="75" s="1"/>
  <c r="G5390" i="75"/>
  <c r="G5389" i="75"/>
  <c r="G5388" i="75"/>
  <c r="G5387" i="75"/>
  <c r="G5386" i="75"/>
  <c r="G5385" i="75"/>
  <c r="G5384" i="75"/>
  <c r="B5384" i="75" s="1"/>
  <c r="G5383" i="75"/>
  <c r="B5383" i="75" s="1"/>
  <c r="G5382" i="75"/>
  <c r="G5381" i="75"/>
  <c r="G5380" i="75"/>
  <c r="G5379" i="75"/>
  <c r="G5378" i="75"/>
  <c r="G5377" i="75"/>
  <c r="G5376" i="75"/>
  <c r="B5376" i="75" s="1"/>
  <c r="G5375" i="75"/>
  <c r="B5375" i="75" s="1"/>
  <c r="G5374" i="75"/>
  <c r="G5373" i="75"/>
  <c r="G5372" i="75"/>
  <c r="G5371" i="75"/>
  <c r="G5370" i="75"/>
  <c r="G5369" i="75"/>
  <c r="G5368" i="75"/>
  <c r="B5368" i="75" s="1"/>
  <c r="G5367" i="75"/>
  <c r="B5367" i="75" s="1"/>
  <c r="G5366" i="75"/>
  <c r="G5365" i="75"/>
  <c r="G5364" i="75"/>
  <c r="G5363" i="75"/>
  <c r="G5362" i="75"/>
  <c r="G5361" i="75"/>
  <c r="G5360" i="75"/>
  <c r="B5360" i="75" s="1"/>
  <c r="G5359" i="75"/>
  <c r="B5359" i="75" s="1"/>
  <c r="G5358" i="75"/>
  <c r="G5357" i="75"/>
  <c r="G5356" i="75"/>
  <c r="G5355" i="75"/>
  <c r="G5354" i="75"/>
  <c r="G5353" i="75"/>
  <c r="G5352" i="75"/>
  <c r="B5352" i="75" s="1"/>
  <c r="G5351" i="75"/>
  <c r="B5351" i="75" s="1"/>
  <c r="G5350" i="75"/>
  <c r="G5349" i="75"/>
  <c r="G5348" i="75"/>
  <c r="G5347" i="75"/>
  <c r="G5346" i="75"/>
  <c r="G5345" i="75"/>
  <c r="G5344" i="75"/>
  <c r="B5344" i="75" s="1"/>
  <c r="G5343" i="75"/>
  <c r="B5343" i="75" s="1"/>
  <c r="G5342" i="75"/>
  <c r="G5341" i="75"/>
  <c r="G5340" i="75"/>
  <c r="G5339" i="75"/>
  <c r="G5338" i="75"/>
  <c r="G5337" i="75"/>
  <c r="G5336" i="75"/>
  <c r="B5336" i="75" s="1"/>
  <c r="G5335" i="75"/>
  <c r="B5335" i="75" s="1"/>
  <c r="G5334" i="75"/>
  <c r="G5333" i="75"/>
  <c r="G5332" i="75"/>
  <c r="G5331" i="75"/>
  <c r="G5330" i="75"/>
  <c r="G5329" i="75"/>
  <c r="G5328" i="75"/>
  <c r="B5328" i="75" s="1"/>
  <c r="G5327" i="75"/>
  <c r="B5327" i="75" s="1"/>
  <c r="G5326" i="75"/>
  <c r="G5325" i="75"/>
  <c r="G5324" i="75"/>
  <c r="G5323" i="75"/>
  <c r="G5322" i="75"/>
  <c r="G5321" i="75"/>
  <c r="G5320" i="75"/>
  <c r="B5320" i="75" s="1"/>
  <c r="G5319" i="75"/>
  <c r="B5319" i="75" s="1"/>
  <c r="G5318" i="75"/>
  <c r="G5317" i="75"/>
  <c r="G5316" i="75"/>
  <c r="G5315" i="75"/>
  <c r="G5314" i="75"/>
  <c r="G5313" i="75"/>
  <c r="G5312" i="75"/>
  <c r="B5312" i="75" s="1"/>
  <c r="G5311" i="75"/>
  <c r="B5311" i="75" s="1"/>
  <c r="G5310" i="75"/>
  <c r="G5309" i="75"/>
  <c r="G5308" i="75"/>
  <c r="G5307" i="75"/>
  <c r="G5306" i="75"/>
  <c r="G5305" i="75"/>
  <c r="G5304" i="75"/>
  <c r="B5304" i="75" s="1"/>
  <c r="G5303" i="75"/>
  <c r="B5303" i="75" s="1"/>
  <c r="G5302" i="75"/>
  <c r="G5301" i="75"/>
  <c r="G5300" i="75"/>
  <c r="G5299" i="75"/>
  <c r="G5298" i="75"/>
  <c r="G5297" i="75"/>
  <c r="G5296" i="75"/>
  <c r="B5296" i="75" s="1"/>
  <c r="G5295" i="75"/>
  <c r="B5295" i="75" s="1"/>
  <c r="G5294" i="75"/>
  <c r="G5293" i="75"/>
  <c r="G5292" i="75"/>
  <c r="G5291" i="75"/>
  <c r="G5290" i="75"/>
  <c r="G5289" i="75"/>
  <c r="G5288" i="75"/>
  <c r="B5288" i="75" s="1"/>
  <c r="G5287" i="75"/>
  <c r="B5287" i="75" s="1"/>
  <c r="G5286" i="75"/>
  <c r="G5285" i="75"/>
  <c r="G5284" i="75"/>
  <c r="G5283" i="75"/>
  <c r="G5282" i="75"/>
  <c r="G5281" i="75"/>
  <c r="G5280" i="75"/>
  <c r="B5280" i="75" s="1"/>
  <c r="G5279" i="75"/>
  <c r="B5279" i="75" s="1"/>
  <c r="G5278" i="75"/>
  <c r="G5277" i="75"/>
  <c r="G5276" i="75"/>
  <c r="G5275" i="75"/>
  <c r="G5274" i="75"/>
  <c r="G5273" i="75"/>
  <c r="G5272" i="75"/>
  <c r="B5272" i="75" s="1"/>
  <c r="G5271" i="75"/>
  <c r="B5271" i="75" s="1"/>
  <c r="G5270" i="75"/>
  <c r="G5269" i="75"/>
  <c r="G5268" i="75"/>
  <c r="G5267" i="75"/>
  <c r="G5266" i="75"/>
  <c r="G5265" i="75"/>
  <c r="G5264" i="75"/>
  <c r="B5264" i="75" s="1"/>
  <c r="G5263" i="75"/>
  <c r="B5263" i="75" s="1"/>
  <c r="G5262" i="75"/>
  <c r="G5261" i="75"/>
  <c r="G5260" i="75"/>
  <c r="G5259" i="75"/>
  <c r="G5258" i="75"/>
  <c r="G5257" i="75"/>
  <c r="G5256" i="75"/>
  <c r="B5256" i="75" s="1"/>
  <c r="G5255" i="75"/>
  <c r="B5255" i="75" s="1"/>
  <c r="G5254" i="75"/>
  <c r="G5253" i="75"/>
  <c r="G5252" i="75"/>
  <c r="G5251" i="75"/>
  <c r="G5250" i="75"/>
  <c r="G5249" i="75"/>
  <c r="G5248" i="75"/>
  <c r="B5248" i="75" s="1"/>
  <c r="G5247" i="75"/>
  <c r="B5247" i="75" s="1"/>
  <c r="G5246" i="75"/>
  <c r="G5245" i="75"/>
  <c r="G5244" i="75"/>
  <c r="G5243" i="75"/>
  <c r="G5242" i="75"/>
  <c r="G5241" i="75"/>
  <c r="G5240" i="75"/>
  <c r="B5240" i="75" s="1"/>
  <c r="G5239" i="75"/>
  <c r="B5239" i="75" s="1"/>
  <c r="G5238" i="75"/>
  <c r="G5237" i="75"/>
  <c r="G5236" i="75"/>
  <c r="G5235" i="75"/>
  <c r="G5234" i="75"/>
  <c r="G5233" i="75"/>
  <c r="G5232" i="75"/>
  <c r="B5232" i="75" s="1"/>
  <c r="G5231" i="75"/>
  <c r="B5231" i="75" s="1"/>
  <c r="G5230" i="75"/>
  <c r="G5229" i="75"/>
  <c r="G5228" i="75"/>
  <c r="G5227" i="75"/>
  <c r="G5226" i="75"/>
  <c r="G5225" i="75"/>
  <c r="G5224" i="75"/>
  <c r="B5224" i="75" s="1"/>
  <c r="G5223" i="75"/>
  <c r="B5223" i="75" s="1"/>
  <c r="G5222" i="75"/>
  <c r="G5221" i="75"/>
  <c r="G5220" i="75"/>
  <c r="G5219" i="75"/>
  <c r="G5218" i="75"/>
  <c r="G5217" i="75"/>
  <c r="G5216" i="75"/>
  <c r="B5216" i="75" s="1"/>
  <c r="G5215" i="75"/>
  <c r="B5215" i="75" s="1"/>
  <c r="G5214" i="75"/>
  <c r="G5213" i="75"/>
  <c r="G5212" i="75"/>
  <c r="G5211" i="75"/>
  <c r="G5210" i="75"/>
  <c r="G5209" i="75"/>
  <c r="G5208" i="75"/>
  <c r="B5208" i="75" s="1"/>
  <c r="G5207" i="75"/>
  <c r="B5207" i="75" s="1"/>
  <c r="G5206" i="75"/>
  <c r="G5205" i="75"/>
  <c r="G5204" i="75"/>
  <c r="G5203" i="75"/>
  <c r="G5202" i="75"/>
  <c r="G5201" i="75"/>
  <c r="G5200" i="75"/>
  <c r="B5200" i="75" s="1"/>
  <c r="G5199" i="75"/>
  <c r="B5199" i="75" s="1"/>
  <c r="G5198" i="75"/>
  <c r="G5197" i="75"/>
  <c r="G5196" i="75"/>
  <c r="G5195" i="75"/>
  <c r="G5194" i="75"/>
  <c r="G5193" i="75"/>
  <c r="G5192" i="75"/>
  <c r="B5192" i="75" s="1"/>
  <c r="G5191" i="75"/>
  <c r="B5191" i="75" s="1"/>
  <c r="G5190" i="75"/>
  <c r="G5189" i="75"/>
  <c r="G5188" i="75"/>
  <c r="G5187" i="75"/>
  <c r="G5186" i="75"/>
  <c r="G5185" i="75"/>
  <c r="G5184" i="75"/>
  <c r="B5184" i="75" s="1"/>
  <c r="G5183" i="75"/>
  <c r="B5183" i="75" s="1"/>
  <c r="G5182" i="75"/>
  <c r="G5181" i="75"/>
  <c r="G5180" i="75"/>
  <c r="G5179" i="75"/>
  <c r="G5178" i="75"/>
  <c r="G5177" i="75"/>
  <c r="G5176" i="75"/>
  <c r="B5176" i="75" s="1"/>
  <c r="G5175" i="75"/>
  <c r="B5175" i="75" s="1"/>
  <c r="G5174" i="75"/>
  <c r="G5173" i="75"/>
  <c r="G5172" i="75"/>
  <c r="G5171" i="75"/>
  <c r="G5170" i="75"/>
  <c r="G5169" i="75"/>
  <c r="G5168" i="75"/>
  <c r="B5168" i="75" s="1"/>
  <c r="G5167" i="75"/>
  <c r="B5167" i="75" s="1"/>
  <c r="G5166" i="75"/>
  <c r="G5165" i="75"/>
  <c r="G5164" i="75"/>
  <c r="G5163" i="75"/>
  <c r="G5162" i="75"/>
  <c r="G5161" i="75"/>
  <c r="G5160" i="75"/>
  <c r="B5160" i="75" s="1"/>
  <c r="G5159" i="75"/>
  <c r="B5159" i="75" s="1"/>
  <c r="G5158" i="75"/>
  <c r="G5157" i="75"/>
  <c r="G5156" i="75"/>
  <c r="G5155" i="75"/>
  <c r="G5154" i="75"/>
  <c r="G5153" i="75"/>
  <c r="G5152" i="75"/>
  <c r="B5152" i="75" s="1"/>
  <c r="G5151" i="75"/>
  <c r="B5151" i="75" s="1"/>
  <c r="G5150" i="75"/>
  <c r="G5149" i="75"/>
  <c r="G5148" i="75"/>
  <c r="G5147" i="75"/>
  <c r="G5146" i="75"/>
  <c r="G5145" i="75"/>
  <c r="G5144" i="75"/>
  <c r="B5144" i="75" s="1"/>
  <c r="G5143" i="75"/>
  <c r="B5143" i="75" s="1"/>
  <c r="G5142" i="75"/>
  <c r="G5141" i="75"/>
  <c r="G5140" i="75"/>
  <c r="G5139" i="75"/>
  <c r="G5138" i="75"/>
  <c r="G5137" i="75"/>
  <c r="G5136" i="75"/>
  <c r="B5136" i="75" s="1"/>
  <c r="G5135" i="75"/>
  <c r="B5135" i="75" s="1"/>
  <c r="G5134" i="75"/>
  <c r="G5133" i="75"/>
  <c r="G5132" i="75"/>
  <c r="G5131" i="75"/>
  <c r="G5130" i="75"/>
  <c r="G5129" i="75"/>
  <c r="G5128" i="75"/>
  <c r="B5128" i="75" s="1"/>
  <c r="G5127" i="75"/>
  <c r="B5127" i="75" s="1"/>
  <c r="G5126" i="75"/>
  <c r="G5125" i="75"/>
  <c r="G5124" i="75"/>
  <c r="G5123" i="75"/>
  <c r="G5122" i="75"/>
  <c r="G5121" i="75"/>
  <c r="G5120" i="75"/>
  <c r="B5120" i="75" s="1"/>
  <c r="G5119" i="75"/>
  <c r="B5119" i="75" s="1"/>
  <c r="G5118" i="75"/>
  <c r="G5117" i="75"/>
  <c r="G5116" i="75"/>
  <c r="G5115" i="75"/>
  <c r="G5114" i="75"/>
  <c r="G5113" i="75"/>
  <c r="G5112" i="75"/>
  <c r="B5112" i="75" s="1"/>
  <c r="G5111" i="75"/>
  <c r="B5111" i="75" s="1"/>
  <c r="G5110" i="75"/>
  <c r="G5109" i="75"/>
  <c r="G5108" i="75"/>
  <c r="G5107" i="75"/>
  <c r="G5106" i="75"/>
  <c r="G5105" i="75"/>
  <c r="G5104" i="75"/>
  <c r="B5104" i="75" s="1"/>
  <c r="G5103" i="75"/>
  <c r="B5103" i="75" s="1"/>
  <c r="G5102" i="75"/>
  <c r="G5101" i="75"/>
  <c r="G5100" i="75"/>
  <c r="G5099" i="75"/>
  <c r="G5098" i="75"/>
  <c r="G5097" i="75"/>
  <c r="G5096" i="75"/>
  <c r="B5096" i="75" s="1"/>
  <c r="G5095" i="75"/>
  <c r="B5095" i="75" s="1"/>
  <c r="G5094" i="75"/>
  <c r="G5093" i="75"/>
  <c r="G5092" i="75"/>
  <c r="G5091" i="75"/>
  <c r="G5090" i="75"/>
  <c r="G5089" i="75"/>
  <c r="G5088" i="75"/>
  <c r="B5088" i="75" s="1"/>
  <c r="G5087" i="75"/>
  <c r="B5087" i="75" s="1"/>
  <c r="G5086" i="75"/>
  <c r="G5085" i="75"/>
  <c r="G5084" i="75"/>
  <c r="G5083" i="75"/>
  <c r="G5082" i="75"/>
  <c r="G5081" i="75"/>
  <c r="G5080" i="75"/>
  <c r="B5080" i="75" s="1"/>
  <c r="G5079" i="75"/>
  <c r="B5079" i="75" s="1"/>
  <c r="G5078" i="75"/>
  <c r="G5077" i="75"/>
  <c r="G5076" i="75"/>
  <c r="G5075" i="75"/>
  <c r="G5074" i="75"/>
  <c r="G5073" i="75"/>
  <c r="G5072" i="75"/>
  <c r="B5072" i="75" s="1"/>
  <c r="G5071" i="75"/>
  <c r="B5071" i="75" s="1"/>
  <c r="G5070" i="75"/>
  <c r="G5069" i="75"/>
  <c r="G5068" i="75"/>
  <c r="G5067" i="75"/>
  <c r="G5066" i="75"/>
  <c r="G5065" i="75"/>
  <c r="G5064" i="75"/>
  <c r="B5064" i="75" s="1"/>
  <c r="G5063" i="75"/>
  <c r="B5063" i="75" s="1"/>
  <c r="G5062" i="75"/>
  <c r="G5061" i="75"/>
  <c r="G5060" i="75"/>
  <c r="G5059" i="75"/>
  <c r="G5058" i="75"/>
  <c r="G5057" i="75"/>
  <c r="G5056" i="75"/>
  <c r="B5056" i="75" s="1"/>
  <c r="G5055" i="75"/>
  <c r="B5055" i="75" s="1"/>
  <c r="G5054" i="75"/>
  <c r="G5053" i="75"/>
  <c r="G5052" i="75"/>
  <c r="G5051" i="75"/>
  <c r="G5050" i="75"/>
  <c r="G5049" i="75"/>
  <c r="G5048" i="75"/>
  <c r="B5048" i="75" s="1"/>
  <c r="G5047" i="75"/>
  <c r="B5047" i="75" s="1"/>
  <c r="G5046" i="75"/>
  <c r="G5045" i="75"/>
  <c r="G5044" i="75"/>
  <c r="G5043" i="75"/>
  <c r="G5042" i="75"/>
  <c r="G5041" i="75"/>
  <c r="G5040" i="75"/>
  <c r="B5040" i="75" s="1"/>
  <c r="G5039" i="75"/>
  <c r="B5039" i="75" s="1"/>
  <c r="G5038" i="75"/>
  <c r="G5037" i="75"/>
  <c r="G5036" i="75"/>
  <c r="G5035" i="75"/>
  <c r="G5034" i="75"/>
  <c r="G5033" i="75"/>
  <c r="G5032" i="75"/>
  <c r="B5032" i="75" s="1"/>
  <c r="G5031" i="75"/>
  <c r="B5031" i="75" s="1"/>
  <c r="G5030" i="75"/>
  <c r="G5029" i="75"/>
  <c r="G5028" i="75"/>
  <c r="G5027" i="75"/>
  <c r="G5026" i="75"/>
  <c r="G5025" i="75"/>
  <c r="G5024" i="75"/>
  <c r="B5024" i="75" s="1"/>
  <c r="G5023" i="75"/>
  <c r="B5023" i="75" s="1"/>
  <c r="G5022" i="75"/>
  <c r="G5021" i="75"/>
  <c r="G5020" i="75"/>
  <c r="G5019" i="75"/>
  <c r="G5018" i="75"/>
  <c r="G5017" i="75"/>
  <c r="G5016" i="75"/>
  <c r="B5016" i="75" s="1"/>
  <c r="G5015" i="75"/>
  <c r="B5015" i="75" s="1"/>
  <c r="G5014" i="75"/>
  <c r="G5013" i="75"/>
  <c r="G5012" i="75"/>
  <c r="G5011" i="75"/>
  <c r="G5010" i="75"/>
  <c r="G5009" i="75"/>
  <c r="G5008" i="75"/>
  <c r="B5008" i="75" s="1"/>
  <c r="G5007" i="75"/>
  <c r="B5007" i="75" s="1"/>
  <c r="G5006" i="75"/>
  <c r="G5005" i="75"/>
  <c r="G5004" i="75"/>
  <c r="G5003" i="75"/>
  <c r="G5002" i="75"/>
  <c r="G5001" i="75"/>
  <c r="G5000" i="75"/>
  <c r="B5000" i="75" s="1"/>
  <c r="G4999" i="75"/>
  <c r="B4999" i="75" s="1"/>
  <c r="G4998" i="75"/>
  <c r="G4997" i="75"/>
  <c r="G4996" i="75"/>
  <c r="G4995" i="75"/>
  <c r="G4994" i="75"/>
  <c r="G4993" i="75"/>
  <c r="G4992" i="75"/>
  <c r="B4992" i="75" s="1"/>
  <c r="G4991" i="75"/>
  <c r="B4991" i="75" s="1"/>
  <c r="G4990" i="75"/>
  <c r="G4989" i="75"/>
  <c r="G4988" i="75"/>
  <c r="G4987" i="75"/>
  <c r="G4986" i="75"/>
  <c r="G4985" i="75"/>
  <c r="G4984" i="75"/>
  <c r="B4984" i="75" s="1"/>
  <c r="G4983" i="75"/>
  <c r="B4983" i="75" s="1"/>
  <c r="G4982" i="75"/>
  <c r="G4981" i="75"/>
  <c r="G4980" i="75"/>
  <c r="G4979" i="75"/>
  <c r="G4978" i="75"/>
  <c r="G4977" i="75"/>
  <c r="G4976" i="75"/>
  <c r="B4976" i="75" s="1"/>
  <c r="G4975" i="75"/>
  <c r="B4975" i="75" s="1"/>
  <c r="G4974" i="75"/>
  <c r="G4973" i="75"/>
  <c r="G4972" i="75"/>
  <c r="G4971" i="75"/>
  <c r="G4970" i="75"/>
  <c r="G4969" i="75"/>
  <c r="G4968" i="75"/>
  <c r="B4968" i="75" s="1"/>
  <c r="G4967" i="75"/>
  <c r="B4967" i="75" s="1"/>
  <c r="G4966" i="75"/>
  <c r="G4965" i="75"/>
  <c r="G4964" i="75"/>
  <c r="G4963" i="75"/>
  <c r="G4962" i="75"/>
  <c r="G4961" i="75"/>
  <c r="G4960" i="75"/>
  <c r="B4960" i="75" s="1"/>
  <c r="G4959" i="75"/>
  <c r="B4959" i="75" s="1"/>
  <c r="G4958" i="75"/>
  <c r="G4957" i="75"/>
  <c r="G4956" i="75"/>
  <c r="G4955" i="75"/>
  <c r="G4954" i="75"/>
  <c r="G4953" i="75"/>
  <c r="G4952" i="75"/>
  <c r="B4952" i="75" s="1"/>
  <c r="G4951" i="75"/>
  <c r="B4951" i="75" s="1"/>
  <c r="G4950" i="75"/>
  <c r="G4949" i="75"/>
  <c r="G4948" i="75"/>
  <c r="G4947" i="75"/>
  <c r="G4946" i="75"/>
  <c r="G4945" i="75"/>
  <c r="G4944" i="75"/>
  <c r="B4944" i="75" s="1"/>
  <c r="G4943" i="75"/>
  <c r="B4943" i="75" s="1"/>
  <c r="G4942" i="75"/>
  <c r="G4941" i="75"/>
  <c r="G4940" i="75"/>
  <c r="G4939" i="75"/>
  <c r="G4938" i="75"/>
  <c r="G4937" i="75"/>
  <c r="G4936" i="75"/>
  <c r="B4936" i="75" s="1"/>
  <c r="G4935" i="75"/>
  <c r="B4935" i="75" s="1"/>
  <c r="G4934" i="75"/>
  <c r="G4933" i="75"/>
  <c r="G4932" i="75"/>
  <c r="G4931" i="75"/>
  <c r="G4930" i="75"/>
  <c r="G4929" i="75"/>
  <c r="G4928" i="75"/>
  <c r="B4928" i="75" s="1"/>
  <c r="G4927" i="75"/>
  <c r="B4927" i="75" s="1"/>
  <c r="G4926" i="75"/>
  <c r="G4925" i="75"/>
  <c r="G4924" i="75"/>
  <c r="G4923" i="75"/>
  <c r="G4922" i="75"/>
  <c r="G4921" i="75"/>
  <c r="G4920" i="75"/>
  <c r="B4920" i="75" s="1"/>
  <c r="G4919" i="75"/>
  <c r="B4919" i="75" s="1"/>
  <c r="G4918" i="75"/>
  <c r="G4917" i="75"/>
  <c r="G4916" i="75"/>
  <c r="G4915" i="75"/>
  <c r="G4914" i="75"/>
  <c r="G4913" i="75"/>
  <c r="G4912" i="75"/>
  <c r="B4912" i="75" s="1"/>
  <c r="G4911" i="75"/>
  <c r="B4911" i="75" s="1"/>
  <c r="G4910" i="75"/>
  <c r="G4909" i="75"/>
  <c r="G4908" i="75"/>
  <c r="G4907" i="75"/>
  <c r="G4906" i="75"/>
  <c r="G4905" i="75"/>
  <c r="G4904" i="75"/>
  <c r="B4904" i="75" s="1"/>
  <c r="G4903" i="75"/>
  <c r="B4903" i="75" s="1"/>
  <c r="G4902" i="75"/>
  <c r="G4901" i="75"/>
  <c r="G4900" i="75"/>
  <c r="G4899" i="75"/>
  <c r="G4898" i="75"/>
  <c r="G4897" i="75"/>
  <c r="G4896" i="75"/>
  <c r="B4896" i="75" s="1"/>
  <c r="G4895" i="75"/>
  <c r="B4895" i="75" s="1"/>
  <c r="G4894" i="75"/>
  <c r="G4893" i="75"/>
  <c r="G4892" i="75"/>
  <c r="G4891" i="75"/>
  <c r="G4890" i="75"/>
  <c r="G4889" i="75"/>
  <c r="G4888" i="75"/>
  <c r="B4888" i="75" s="1"/>
  <c r="G4887" i="75"/>
  <c r="B4887" i="75" s="1"/>
  <c r="G4886" i="75"/>
  <c r="G4885" i="75"/>
  <c r="G4884" i="75"/>
  <c r="G4883" i="75"/>
  <c r="G4882" i="75"/>
  <c r="G4881" i="75"/>
  <c r="G4880" i="75"/>
  <c r="B4880" i="75" s="1"/>
  <c r="G4879" i="75"/>
  <c r="B4879" i="75" s="1"/>
  <c r="G4878" i="75"/>
  <c r="G4877" i="75"/>
  <c r="G4876" i="75"/>
  <c r="G4875" i="75"/>
  <c r="G4874" i="75"/>
  <c r="G4873" i="75"/>
  <c r="G4872" i="75"/>
  <c r="B4872" i="75" s="1"/>
  <c r="G4871" i="75"/>
  <c r="B4871" i="75" s="1"/>
  <c r="G4870" i="75"/>
  <c r="G4869" i="75"/>
  <c r="G4868" i="75"/>
  <c r="G4867" i="75"/>
  <c r="G4866" i="75"/>
  <c r="G4865" i="75"/>
  <c r="G4864" i="75"/>
  <c r="B4864" i="75" s="1"/>
  <c r="G4863" i="75"/>
  <c r="B4863" i="75" s="1"/>
  <c r="G4862" i="75"/>
  <c r="G4861" i="75"/>
  <c r="G4860" i="75"/>
  <c r="G4859" i="75"/>
  <c r="G4858" i="75"/>
  <c r="G4857" i="75"/>
  <c r="G4856" i="75"/>
  <c r="B4856" i="75" s="1"/>
  <c r="G4855" i="75"/>
  <c r="B4855" i="75" s="1"/>
  <c r="G4854" i="75"/>
  <c r="G4853" i="75"/>
  <c r="G4852" i="75"/>
  <c r="G4851" i="75"/>
  <c r="G4850" i="75"/>
  <c r="G4849" i="75"/>
  <c r="G4848" i="75"/>
  <c r="B4848" i="75" s="1"/>
  <c r="G4847" i="75"/>
  <c r="B4847" i="75" s="1"/>
  <c r="G4846" i="75"/>
  <c r="G4845" i="75"/>
  <c r="G4844" i="75"/>
  <c r="G4843" i="75"/>
  <c r="G4842" i="75"/>
  <c r="G4841" i="75"/>
  <c r="G4840" i="75"/>
  <c r="B4840" i="75" s="1"/>
  <c r="G4839" i="75"/>
  <c r="B4839" i="75" s="1"/>
  <c r="G4838" i="75"/>
  <c r="G4837" i="75"/>
  <c r="G4836" i="75"/>
  <c r="G4835" i="75"/>
  <c r="G4834" i="75"/>
  <c r="G4833" i="75"/>
  <c r="G4832" i="75"/>
  <c r="B4832" i="75" s="1"/>
  <c r="G4831" i="75"/>
  <c r="B4831" i="75" s="1"/>
  <c r="G4830" i="75"/>
  <c r="G4829" i="75"/>
  <c r="G4828" i="75"/>
  <c r="G4827" i="75"/>
  <c r="G4826" i="75"/>
  <c r="G4825" i="75"/>
  <c r="G4824" i="75"/>
  <c r="B4824" i="75" s="1"/>
  <c r="G4823" i="75"/>
  <c r="B4823" i="75" s="1"/>
  <c r="G4822" i="75"/>
  <c r="G4821" i="75"/>
  <c r="G4820" i="75"/>
  <c r="G4819" i="75"/>
  <c r="G4818" i="75"/>
  <c r="G4817" i="75"/>
  <c r="G4816" i="75"/>
  <c r="B4816" i="75" s="1"/>
  <c r="G4815" i="75"/>
  <c r="B4815" i="75" s="1"/>
  <c r="G4814" i="75"/>
  <c r="G4813" i="75"/>
  <c r="G4812" i="75"/>
  <c r="G4811" i="75"/>
  <c r="G4810" i="75"/>
  <c r="G4809" i="75"/>
  <c r="G4808" i="75"/>
  <c r="B4808" i="75" s="1"/>
  <c r="G4807" i="75"/>
  <c r="B4807" i="75" s="1"/>
  <c r="G4806" i="75"/>
  <c r="G4805" i="75"/>
  <c r="G4804" i="75"/>
  <c r="G4803" i="75"/>
  <c r="G4802" i="75"/>
  <c r="G4801" i="75"/>
  <c r="G4800" i="75"/>
  <c r="B4800" i="75" s="1"/>
  <c r="G4799" i="75"/>
  <c r="B4799" i="75" s="1"/>
  <c r="G4798" i="75"/>
  <c r="G4797" i="75"/>
  <c r="G4796" i="75"/>
  <c r="G4795" i="75"/>
  <c r="G4794" i="75"/>
  <c r="G4793" i="75"/>
  <c r="G4792" i="75"/>
  <c r="B4792" i="75" s="1"/>
  <c r="G4791" i="75"/>
  <c r="B4791" i="75" s="1"/>
  <c r="G4790" i="75"/>
  <c r="G4789" i="75"/>
  <c r="G4788" i="75"/>
  <c r="G4787" i="75"/>
  <c r="G4786" i="75"/>
  <c r="G4785" i="75"/>
  <c r="G4784" i="75"/>
  <c r="B4784" i="75" s="1"/>
  <c r="G4783" i="75"/>
  <c r="B4783" i="75" s="1"/>
  <c r="G4782" i="75"/>
  <c r="G4781" i="75"/>
  <c r="G4780" i="75"/>
  <c r="G4779" i="75"/>
  <c r="G4778" i="75"/>
  <c r="G4777" i="75"/>
  <c r="G4776" i="75"/>
  <c r="B4776" i="75" s="1"/>
  <c r="G4775" i="75"/>
  <c r="B4775" i="75" s="1"/>
  <c r="G4774" i="75"/>
  <c r="G4773" i="75"/>
  <c r="G4772" i="75"/>
  <c r="G4771" i="75"/>
  <c r="G4770" i="75"/>
  <c r="G4769" i="75"/>
  <c r="G4768" i="75"/>
  <c r="B4768" i="75" s="1"/>
  <c r="G4767" i="75"/>
  <c r="B4767" i="75" s="1"/>
  <c r="G4766" i="75"/>
  <c r="G4765" i="75"/>
  <c r="G4764" i="75"/>
  <c r="G4763" i="75"/>
  <c r="G4762" i="75"/>
  <c r="G4761" i="75"/>
  <c r="G4760" i="75"/>
  <c r="B4760" i="75" s="1"/>
  <c r="G4759" i="75"/>
  <c r="B4759" i="75" s="1"/>
  <c r="G4758" i="75"/>
  <c r="G4757" i="75"/>
  <c r="G4756" i="75"/>
  <c r="G4755" i="75"/>
  <c r="G4754" i="75"/>
  <c r="G4753" i="75"/>
  <c r="G4752" i="75"/>
  <c r="B4752" i="75" s="1"/>
  <c r="G4751" i="75"/>
  <c r="B4751" i="75" s="1"/>
  <c r="G4750" i="75"/>
  <c r="G4749" i="75"/>
  <c r="G4748" i="75"/>
  <c r="G4747" i="75"/>
  <c r="G4746" i="75"/>
  <c r="G4745" i="75"/>
  <c r="G4744" i="75"/>
  <c r="B4744" i="75" s="1"/>
  <c r="G4743" i="75"/>
  <c r="B4743" i="75" s="1"/>
  <c r="G4742" i="75"/>
  <c r="G4741" i="75"/>
  <c r="G4740" i="75"/>
  <c r="G4739" i="75"/>
  <c r="G4738" i="75"/>
  <c r="G4737" i="75"/>
  <c r="G4736" i="75"/>
  <c r="B4736" i="75" s="1"/>
  <c r="G4735" i="75"/>
  <c r="B4735" i="75" s="1"/>
  <c r="G4734" i="75"/>
  <c r="G4733" i="75"/>
  <c r="G4732" i="75"/>
  <c r="G4731" i="75"/>
  <c r="G4730" i="75"/>
  <c r="G4729" i="75"/>
  <c r="G4728" i="75"/>
  <c r="B4728" i="75" s="1"/>
  <c r="G4727" i="75"/>
  <c r="B4727" i="75" s="1"/>
  <c r="G4726" i="75"/>
  <c r="G4725" i="75"/>
  <c r="G4724" i="75"/>
  <c r="G4723" i="75"/>
  <c r="G4722" i="75"/>
  <c r="G4721" i="75"/>
  <c r="G4720" i="75"/>
  <c r="B4720" i="75" s="1"/>
  <c r="G4719" i="75"/>
  <c r="B4719" i="75" s="1"/>
  <c r="G4718" i="75"/>
  <c r="G4717" i="75"/>
  <c r="G4716" i="75"/>
  <c r="G4715" i="75"/>
  <c r="G4714" i="75"/>
  <c r="G4713" i="75"/>
  <c r="G4712" i="75"/>
  <c r="B4712" i="75" s="1"/>
  <c r="G4711" i="75"/>
  <c r="B4711" i="75" s="1"/>
  <c r="G4710" i="75"/>
  <c r="G4709" i="75"/>
  <c r="G4708" i="75"/>
  <c r="G4707" i="75"/>
  <c r="G4706" i="75"/>
  <c r="G4705" i="75"/>
  <c r="G4704" i="75"/>
  <c r="B4704" i="75" s="1"/>
  <c r="G4703" i="75"/>
  <c r="B4703" i="75" s="1"/>
  <c r="G4702" i="75"/>
  <c r="G4701" i="75"/>
  <c r="G4700" i="75"/>
  <c r="G4699" i="75"/>
  <c r="G4698" i="75"/>
  <c r="G4697" i="75"/>
  <c r="G4696" i="75"/>
  <c r="B4696" i="75" s="1"/>
  <c r="G4695" i="75"/>
  <c r="B4695" i="75" s="1"/>
  <c r="G4694" i="75"/>
  <c r="G4693" i="75"/>
  <c r="G4692" i="75"/>
  <c r="G4691" i="75"/>
  <c r="G4690" i="75"/>
  <c r="G4689" i="75"/>
  <c r="G4688" i="75"/>
  <c r="B4688" i="75" s="1"/>
  <c r="G4687" i="75"/>
  <c r="B4687" i="75" s="1"/>
  <c r="G4686" i="75"/>
  <c r="G4685" i="75"/>
  <c r="G4684" i="75"/>
  <c r="G4683" i="75"/>
  <c r="G4682" i="75"/>
  <c r="G4681" i="75"/>
  <c r="G4680" i="75"/>
  <c r="B4680" i="75" s="1"/>
  <c r="G4679" i="75"/>
  <c r="B4679" i="75" s="1"/>
  <c r="G4678" i="75"/>
  <c r="G4677" i="75"/>
  <c r="G4676" i="75"/>
  <c r="G4675" i="75"/>
  <c r="G4674" i="75"/>
  <c r="G4673" i="75"/>
  <c r="G4672" i="75"/>
  <c r="B4672" i="75" s="1"/>
  <c r="G4671" i="75"/>
  <c r="B4671" i="75" s="1"/>
  <c r="G4670" i="75"/>
  <c r="G4669" i="75"/>
  <c r="G4668" i="75"/>
  <c r="G4667" i="75"/>
  <c r="G4666" i="75"/>
  <c r="G4665" i="75"/>
  <c r="G4664" i="75"/>
  <c r="B4664" i="75" s="1"/>
  <c r="G4663" i="75"/>
  <c r="B4663" i="75" s="1"/>
  <c r="G4662" i="75"/>
  <c r="G4661" i="75"/>
  <c r="G4660" i="75"/>
  <c r="G4659" i="75"/>
  <c r="G4658" i="75"/>
  <c r="G4657" i="75"/>
  <c r="G4656" i="75"/>
  <c r="B4656" i="75" s="1"/>
  <c r="G4655" i="75"/>
  <c r="B4655" i="75" s="1"/>
  <c r="G4654" i="75"/>
  <c r="G4653" i="75"/>
  <c r="G4652" i="75"/>
  <c r="G4651" i="75"/>
  <c r="G4650" i="75"/>
  <c r="G4649" i="75"/>
  <c r="G4648" i="75"/>
  <c r="B4648" i="75" s="1"/>
  <c r="G4647" i="75"/>
  <c r="B4647" i="75" s="1"/>
  <c r="G4646" i="75"/>
  <c r="G4645" i="75"/>
  <c r="G4644" i="75"/>
  <c r="G4643" i="75"/>
  <c r="G4642" i="75"/>
  <c r="G4641" i="75"/>
  <c r="G4640" i="75"/>
  <c r="B4640" i="75" s="1"/>
  <c r="G4639" i="75"/>
  <c r="B4639" i="75" s="1"/>
  <c r="G4638" i="75"/>
  <c r="G4637" i="75"/>
  <c r="G4636" i="75"/>
  <c r="G4635" i="75"/>
  <c r="G4634" i="75"/>
  <c r="G4633" i="75"/>
  <c r="G4632" i="75"/>
  <c r="B4632" i="75" s="1"/>
  <c r="G4631" i="75"/>
  <c r="B4631" i="75" s="1"/>
  <c r="G4630" i="75"/>
  <c r="G4629" i="75"/>
  <c r="G4628" i="75"/>
  <c r="G4627" i="75"/>
  <c r="G4626" i="75"/>
  <c r="G4625" i="75"/>
  <c r="G4624" i="75"/>
  <c r="B4624" i="75" s="1"/>
  <c r="G4623" i="75"/>
  <c r="B4623" i="75" s="1"/>
  <c r="G4622" i="75"/>
  <c r="G4621" i="75"/>
  <c r="G4620" i="75"/>
  <c r="G4619" i="75"/>
  <c r="G4618" i="75"/>
  <c r="G4617" i="75"/>
  <c r="G4616" i="75"/>
  <c r="B4616" i="75" s="1"/>
  <c r="G4615" i="75"/>
  <c r="B4615" i="75" s="1"/>
  <c r="G4614" i="75"/>
  <c r="G4613" i="75"/>
  <c r="G4612" i="75"/>
  <c r="G4611" i="75"/>
  <c r="G4610" i="75"/>
  <c r="G4609" i="75"/>
  <c r="G4608" i="75"/>
  <c r="B4608" i="75" s="1"/>
  <c r="G4607" i="75"/>
  <c r="B4607" i="75" s="1"/>
  <c r="G4606" i="75"/>
  <c r="G4605" i="75"/>
  <c r="G4604" i="75"/>
  <c r="G4603" i="75"/>
  <c r="G4602" i="75"/>
  <c r="G4601" i="75"/>
  <c r="G4600" i="75"/>
  <c r="B4600" i="75" s="1"/>
  <c r="G4599" i="75"/>
  <c r="B4599" i="75" s="1"/>
  <c r="G4598" i="75"/>
  <c r="G4597" i="75"/>
  <c r="G4596" i="75"/>
  <c r="G4595" i="75"/>
  <c r="G4594" i="75"/>
  <c r="G4593" i="75"/>
  <c r="G4592" i="75"/>
  <c r="B4592" i="75" s="1"/>
  <c r="G4591" i="75"/>
  <c r="B4591" i="75" s="1"/>
  <c r="G4590" i="75"/>
  <c r="G4589" i="75"/>
  <c r="G4588" i="75"/>
  <c r="G4587" i="75"/>
  <c r="G4586" i="75"/>
  <c r="G4585" i="75"/>
  <c r="G4584" i="75"/>
  <c r="B4584" i="75" s="1"/>
  <c r="G4583" i="75"/>
  <c r="B4583" i="75" s="1"/>
  <c r="G4582" i="75"/>
  <c r="G4581" i="75"/>
  <c r="G4580" i="75"/>
  <c r="G4579" i="75"/>
  <c r="G4578" i="75"/>
  <c r="G4577" i="75"/>
  <c r="G4576" i="75"/>
  <c r="B4576" i="75" s="1"/>
  <c r="G4575" i="75"/>
  <c r="B4575" i="75" s="1"/>
  <c r="G4574" i="75"/>
  <c r="G4573" i="75"/>
  <c r="G4572" i="75"/>
  <c r="G4571" i="75"/>
  <c r="G4570" i="75"/>
  <c r="G4569" i="75"/>
  <c r="G4568" i="75"/>
  <c r="B4568" i="75" s="1"/>
  <c r="G4567" i="75"/>
  <c r="B4567" i="75" s="1"/>
  <c r="G4566" i="75"/>
  <c r="G4565" i="75"/>
  <c r="G4564" i="75"/>
  <c r="G4563" i="75"/>
  <c r="G4562" i="75"/>
  <c r="G4561" i="75"/>
  <c r="G4560" i="75"/>
  <c r="B4560" i="75" s="1"/>
  <c r="G4559" i="75"/>
  <c r="B4559" i="75" s="1"/>
  <c r="G4558" i="75"/>
  <c r="G4557" i="75"/>
  <c r="G4556" i="75"/>
  <c r="G4555" i="75"/>
  <c r="G4554" i="75"/>
  <c r="G4553" i="75"/>
  <c r="G4552" i="75"/>
  <c r="B4552" i="75" s="1"/>
  <c r="G4551" i="75"/>
  <c r="B4551" i="75" s="1"/>
  <c r="G4550" i="75"/>
  <c r="G4549" i="75"/>
  <c r="G4548" i="75"/>
  <c r="G4547" i="75"/>
  <c r="G4546" i="75"/>
  <c r="G4545" i="75"/>
  <c r="G4544" i="75"/>
  <c r="B4544" i="75" s="1"/>
  <c r="G4543" i="75"/>
  <c r="B4543" i="75" s="1"/>
  <c r="G4542" i="75"/>
  <c r="G4541" i="75"/>
  <c r="G4540" i="75"/>
  <c r="G4539" i="75"/>
  <c r="G4538" i="75"/>
  <c r="G4537" i="75"/>
  <c r="G4536" i="75"/>
  <c r="B4536" i="75" s="1"/>
  <c r="G4535" i="75"/>
  <c r="B4535" i="75" s="1"/>
  <c r="G4534" i="75"/>
  <c r="G4533" i="75"/>
  <c r="G4532" i="75"/>
  <c r="G4531" i="75"/>
  <c r="G4530" i="75"/>
  <c r="G4529" i="75"/>
  <c r="G4528" i="75"/>
  <c r="B4528" i="75" s="1"/>
  <c r="G4527" i="75"/>
  <c r="B4527" i="75" s="1"/>
  <c r="G4526" i="75"/>
  <c r="G4525" i="75"/>
  <c r="G4524" i="75"/>
  <c r="G4523" i="75"/>
  <c r="G4522" i="75"/>
  <c r="G4521" i="75"/>
  <c r="G4520" i="75"/>
  <c r="B4520" i="75" s="1"/>
  <c r="G4519" i="75"/>
  <c r="B4519" i="75" s="1"/>
  <c r="G4518" i="75"/>
  <c r="G4517" i="75"/>
  <c r="G4516" i="75"/>
  <c r="G4515" i="75"/>
  <c r="G4514" i="75"/>
  <c r="G4513" i="75"/>
  <c r="G4512" i="75"/>
  <c r="B4512" i="75" s="1"/>
  <c r="G4511" i="75"/>
  <c r="B4511" i="75" s="1"/>
  <c r="G4510" i="75"/>
  <c r="G4509" i="75"/>
  <c r="G4508" i="75"/>
  <c r="G4507" i="75"/>
  <c r="G4506" i="75"/>
  <c r="G4505" i="75"/>
  <c r="G4504" i="75"/>
  <c r="B4504" i="75" s="1"/>
  <c r="G4503" i="75"/>
  <c r="B4503" i="75" s="1"/>
  <c r="G4502" i="75"/>
  <c r="G4501" i="75"/>
  <c r="G4500" i="75"/>
  <c r="G4499" i="75"/>
  <c r="G4498" i="75"/>
  <c r="G4497" i="75"/>
  <c r="G4496" i="75"/>
  <c r="B4496" i="75" s="1"/>
  <c r="G4495" i="75"/>
  <c r="B4495" i="75" s="1"/>
  <c r="G4494" i="75"/>
  <c r="G4493" i="75"/>
  <c r="G4492" i="75"/>
  <c r="G4491" i="75"/>
  <c r="G4490" i="75"/>
  <c r="G4489" i="75"/>
  <c r="G4488" i="75"/>
  <c r="B4488" i="75" s="1"/>
  <c r="G4487" i="75"/>
  <c r="B4487" i="75" s="1"/>
  <c r="G4486" i="75"/>
  <c r="G4485" i="75"/>
  <c r="G4484" i="75"/>
  <c r="G4483" i="75"/>
  <c r="G4482" i="75"/>
  <c r="G4481" i="75"/>
  <c r="G4480" i="75"/>
  <c r="B4480" i="75" s="1"/>
  <c r="G4479" i="75"/>
  <c r="B4479" i="75" s="1"/>
  <c r="G4478" i="75"/>
  <c r="G4477" i="75"/>
  <c r="G4476" i="75"/>
  <c r="G4475" i="75"/>
  <c r="G4474" i="75"/>
  <c r="G4473" i="75"/>
  <c r="G4472" i="75"/>
  <c r="B4472" i="75" s="1"/>
  <c r="G4471" i="75"/>
  <c r="B4471" i="75" s="1"/>
  <c r="G4470" i="75"/>
  <c r="G4469" i="75"/>
  <c r="G4468" i="75"/>
  <c r="G4467" i="75"/>
  <c r="G4466" i="75"/>
  <c r="G4465" i="75"/>
  <c r="G4464" i="75"/>
  <c r="B4464" i="75" s="1"/>
  <c r="G4463" i="75"/>
  <c r="B4463" i="75" s="1"/>
  <c r="G4462" i="75"/>
  <c r="G4461" i="75"/>
  <c r="G4460" i="75"/>
  <c r="G4459" i="75"/>
  <c r="G4458" i="75"/>
  <c r="G4457" i="75"/>
  <c r="G4456" i="75"/>
  <c r="B4456" i="75" s="1"/>
  <c r="G4455" i="75"/>
  <c r="B4455" i="75" s="1"/>
  <c r="G4454" i="75"/>
  <c r="G4453" i="75"/>
  <c r="G4452" i="75"/>
  <c r="G4451" i="75"/>
  <c r="G4450" i="75"/>
  <c r="G4449" i="75"/>
  <c r="G4448" i="75"/>
  <c r="B4448" i="75" s="1"/>
  <c r="G4447" i="75"/>
  <c r="B4447" i="75" s="1"/>
  <c r="G4446" i="75"/>
  <c r="G4445" i="75"/>
  <c r="G4444" i="75"/>
  <c r="G4443" i="75"/>
  <c r="G4442" i="75"/>
  <c r="G4441" i="75"/>
  <c r="G4440" i="75"/>
  <c r="B4440" i="75" s="1"/>
  <c r="G4439" i="75"/>
  <c r="B4439" i="75" s="1"/>
  <c r="G4438" i="75"/>
  <c r="G4437" i="75"/>
  <c r="G4436" i="75"/>
  <c r="G4435" i="75"/>
  <c r="G4434" i="75"/>
  <c r="G4433" i="75"/>
  <c r="G4432" i="75"/>
  <c r="B4432" i="75" s="1"/>
  <c r="G4431" i="75"/>
  <c r="B4431" i="75" s="1"/>
  <c r="G4430" i="75"/>
  <c r="G4429" i="75"/>
  <c r="G4428" i="75"/>
  <c r="G4427" i="75"/>
  <c r="G4426" i="75"/>
  <c r="G4425" i="75"/>
  <c r="G4424" i="75"/>
  <c r="B4424" i="75" s="1"/>
  <c r="G4423" i="75"/>
  <c r="B4423" i="75" s="1"/>
  <c r="G4422" i="75"/>
  <c r="G4421" i="75"/>
  <c r="G4420" i="75"/>
  <c r="G4419" i="75"/>
  <c r="G4418" i="75"/>
  <c r="G4417" i="75"/>
  <c r="G4416" i="75"/>
  <c r="B4416" i="75" s="1"/>
  <c r="G4415" i="75"/>
  <c r="B4415" i="75" s="1"/>
  <c r="G4414" i="75"/>
  <c r="G4413" i="75"/>
  <c r="G4412" i="75"/>
  <c r="G4411" i="75"/>
  <c r="G4410" i="75"/>
  <c r="G4409" i="75"/>
  <c r="G4408" i="75"/>
  <c r="B4408" i="75" s="1"/>
  <c r="G4407" i="75"/>
  <c r="B4407" i="75" s="1"/>
  <c r="G4406" i="75"/>
  <c r="G4405" i="75"/>
  <c r="G4404" i="75"/>
  <c r="G4403" i="75"/>
  <c r="G4402" i="75"/>
  <c r="G4401" i="75"/>
  <c r="G4400" i="75"/>
  <c r="B4400" i="75" s="1"/>
  <c r="G4399" i="75"/>
  <c r="B4399" i="75" s="1"/>
  <c r="G4398" i="75"/>
  <c r="G4397" i="75"/>
  <c r="G4396" i="75"/>
  <c r="G4395" i="75"/>
  <c r="G4394" i="75"/>
  <c r="G4393" i="75"/>
  <c r="G4392" i="75"/>
  <c r="B4392" i="75" s="1"/>
  <c r="G4391" i="75"/>
  <c r="B4391" i="75" s="1"/>
  <c r="G4390" i="75"/>
  <c r="G4389" i="75"/>
  <c r="G4388" i="75"/>
  <c r="G4387" i="75"/>
  <c r="G4386" i="75"/>
  <c r="G4385" i="75"/>
  <c r="G4384" i="75"/>
  <c r="B4384" i="75" s="1"/>
  <c r="G4383" i="75"/>
  <c r="B4383" i="75" s="1"/>
  <c r="G4382" i="75"/>
  <c r="G4381" i="75"/>
  <c r="G4380" i="75"/>
  <c r="G4379" i="75"/>
  <c r="G4378" i="75"/>
  <c r="G4377" i="75"/>
  <c r="G4376" i="75"/>
  <c r="B4376" i="75" s="1"/>
  <c r="G4375" i="75"/>
  <c r="B4375" i="75" s="1"/>
  <c r="G4374" i="75"/>
  <c r="G4373" i="75"/>
  <c r="G4372" i="75"/>
  <c r="G4371" i="75"/>
  <c r="G4370" i="75"/>
  <c r="G4369" i="75"/>
  <c r="G4368" i="75"/>
  <c r="B4368" i="75" s="1"/>
  <c r="G4367" i="75"/>
  <c r="B4367" i="75" s="1"/>
  <c r="G4366" i="75"/>
  <c r="G4365" i="75"/>
  <c r="G4364" i="75"/>
  <c r="G4363" i="75"/>
  <c r="G4362" i="75"/>
  <c r="G4361" i="75"/>
  <c r="G4360" i="75"/>
  <c r="B4360" i="75" s="1"/>
  <c r="G4359" i="75"/>
  <c r="B4359" i="75" s="1"/>
  <c r="G4358" i="75"/>
  <c r="G4357" i="75"/>
  <c r="G4356" i="75"/>
  <c r="G4355" i="75"/>
  <c r="G4354" i="75"/>
  <c r="G4353" i="75"/>
  <c r="G4352" i="75"/>
  <c r="B4352" i="75" s="1"/>
  <c r="G4351" i="75"/>
  <c r="B4351" i="75" s="1"/>
  <c r="G4350" i="75"/>
  <c r="G4349" i="75"/>
  <c r="G4348" i="75"/>
  <c r="G4347" i="75"/>
  <c r="G4346" i="75"/>
  <c r="G4345" i="75"/>
  <c r="G4344" i="75"/>
  <c r="B4344" i="75" s="1"/>
  <c r="G4343" i="75"/>
  <c r="B4343" i="75" s="1"/>
  <c r="G4342" i="75"/>
  <c r="G4341" i="75"/>
  <c r="G4340" i="75"/>
  <c r="G4339" i="75"/>
  <c r="G4338" i="75"/>
  <c r="G4337" i="75"/>
  <c r="G4336" i="75"/>
  <c r="B4336" i="75" s="1"/>
  <c r="G4335" i="75"/>
  <c r="B4335" i="75" s="1"/>
  <c r="G4334" i="75"/>
  <c r="G4333" i="75"/>
  <c r="G4332" i="75"/>
  <c r="G4331" i="75"/>
  <c r="G4330" i="75"/>
  <c r="G4329" i="75"/>
  <c r="G4328" i="75"/>
  <c r="B4328" i="75" s="1"/>
  <c r="G4327" i="75"/>
  <c r="B4327" i="75" s="1"/>
  <c r="G4326" i="75"/>
  <c r="G4325" i="75"/>
  <c r="G4324" i="75"/>
  <c r="G4323" i="75"/>
  <c r="G4322" i="75"/>
  <c r="G4321" i="75"/>
  <c r="G4320" i="75"/>
  <c r="B4320" i="75" s="1"/>
  <c r="G4319" i="75"/>
  <c r="B4319" i="75" s="1"/>
  <c r="G4318" i="75"/>
  <c r="G4317" i="75"/>
  <c r="G4316" i="75"/>
  <c r="G4315" i="75"/>
  <c r="G4314" i="75"/>
  <c r="G4313" i="75"/>
  <c r="G4312" i="75"/>
  <c r="B4312" i="75" s="1"/>
  <c r="G4311" i="75"/>
  <c r="B4311" i="75" s="1"/>
  <c r="G4310" i="75"/>
  <c r="G4309" i="75"/>
  <c r="G4308" i="75"/>
  <c r="G4307" i="75"/>
  <c r="G4306" i="75"/>
  <c r="G4305" i="75"/>
  <c r="G4304" i="75"/>
  <c r="B4304" i="75" s="1"/>
  <c r="G4303" i="75"/>
  <c r="B4303" i="75" s="1"/>
  <c r="G4302" i="75"/>
  <c r="G4301" i="75"/>
  <c r="G4300" i="75"/>
  <c r="G4299" i="75"/>
  <c r="G4298" i="75"/>
  <c r="G4297" i="75"/>
  <c r="G4296" i="75"/>
  <c r="B4296" i="75" s="1"/>
  <c r="G4295" i="75"/>
  <c r="B4295" i="75" s="1"/>
  <c r="G4294" i="75"/>
  <c r="G4293" i="75"/>
  <c r="G4292" i="75"/>
  <c r="G4291" i="75"/>
  <c r="G4290" i="75"/>
  <c r="G4289" i="75"/>
  <c r="G4288" i="75"/>
  <c r="B4288" i="75" s="1"/>
  <c r="G4287" i="75"/>
  <c r="B4287" i="75" s="1"/>
  <c r="G4286" i="75"/>
  <c r="G4285" i="75"/>
  <c r="G4284" i="75"/>
  <c r="G4283" i="75"/>
  <c r="G4282" i="75"/>
  <c r="G4281" i="75"/>
  <c r="G4280" i="75"/>
  <c r="B4280" i="75" s="1"/>
  <c r="G4279" i="75"/>
  <c r="B4279" i="75" s="1"/>
  <c r="G4278" i="75"/>
  <c r="G4277" i="75"/>
  <c r="G4276" i="75"/>
  <c r="G4275" i="75"/>
  <c r="G4274" i="75"/>
  <c r="G4273" i="75"/>
  <c r="G4272" i="75"/>
  <c r="B4272" i="75" s="1"/>
  <c r="G4271" i="75"/>
  <c r="B4271" i="75" s="1"/>
  <c r="G4270" i="75"/>
  <c r="G4269" i="75"/>
  <c r="G4268" i="75"/>
  <c r="G4267" i="75"/>
  <c r="G4266" i="75"/>
  <c r="G4265" i="75"/>
  <c r="G4264" i="75"/>
  <c r="B4264" i="75" s="1"/>
  <c r="G4263" i="75"/>
  <c r="B4263" i="75" s="1"/>
  <c r="G4262" i="75"/>
  <c r="G4261" i="75"/>
  <c r="G4260" i="75"/>
  <c r="G4259" i="75"/>
  <c r="G4258" i="75"/>
  <c r="G4257" i="75"/>
  <c r="G4256" i="75"/>
  <c r="B4256" i="75" s="1"/>
  <c r="G4255" i="75"/>
  <c r="B4255" i="75" s="1"/>
  <c r="G4254" i="75"/>
  <c r="G4253" i="75"/>
  <c r="G4252" i="75"/>
  <c r="G4251" i="75"/>
  <c r="G4250" i="75"/>
  <c r="G4249" i="75"/>
  <c r="G4248" i="75"/>
  <c r="B4248" i="75" s="1"/>
  <c r="G4247" i="75"/>
  <c r="B4247" i="75" s="1"/>
  <c r="G4246" i="75"/>
  <c r="G4245" i="75"/>
  <c r="G4244" i="75"/>
  <c r="G4243" i="75"/>
  <c r="G4242" i="75"/>
  <c r="G4241" i="75"/>
  <c r="G4240" i="75"/>
  <c r="B4240" i="75" s="1"/>
  <c r="G4239" i="75"/>
  <c r="B4239" i="75" s="1"/>
  <c r="G4238" i="75"/>
  <c r="G4237" i="75"/>
  <c r="G4236" i="75"/>
  <c r="G4235" i="75"/>
  <c r="G4234" i="75"/>
  <c r="G4233" i="75"/>
  <c r="G4232" i="75"/>
  <c r="B4232" i="75" s="1"/>
  <c r="G4231" i="75"/>
  <c r="B4231" i="75" s="1"/>
  <c r="G4230" i="75"/>
  <c r="G4229" i="75"/>
  <c r="G4228" i="75"/>
  <c r="G4227" i="75"/>
  <c r="G4226" i="75"/>
  <c r="G4225" i="75"/>
  <c r="G4224" i="75"/>
  <c r="B4224" i="75" s="1"/>
  <c r="G4223" i="75"/>
  <c r="B4223" i="75" s="1"/>
  <c r="G4222" i="75"/>
  <c r="G4221" i="75"/>
  <c r="G4220" i="75"/>
  <c r="G4219" i="75"/>
  <c r="G4218" i="75"/>
  <c r="G4217" i="75"/>
  <c r="G4216" i="75"/>
  <c r="B4216" i="75" s="1"/>
  <c r="G4215" i="75"/>
  <c r="B4215" i="75" s="1"/>
  <c r="G4214" i="75"/>
  <c r="G4213" i="75"/>
  <c r="G4212" i="75"/>
  <c r="G4211" i="75"/>
  <c r="G4210" i="75"/>
  <c r="G4209" i="75"/>
  <c r="G4208" i="75"/>
  <c r="B4208" i="75" s="1"/>
  <c r="G4207" i="75"/>
  <c r="B4207" i="75" s="1"/>
  <c r="G4206" i="75"/>
  <c r="G4205" i="75"/>
  <c r="G4204" i="75"/>
  <c r="G4203" i="75"/>
  <c r="G4202" i="75"/>
  <c r="G4201" i="75"/>
  <c r="G4200" i="75"/>
  <c r="B4200" i="75" s="1"/>
  <c r="G4199" i="75"/>
  <c r="B4199" i="75" s="1"/>
  <c r="G4198" i="75"/>
  <c r="G4197" i="75"/>
  <c r="G4196" i="75"/>
  <c r="G4195" i="75"/>
  <c r="G4194" i="75"/>
  <c r="G4193" i="75"/>
  <c r="G4192" i="75"/>
  <c r="B4192" i="75" s="1"/>
  <c r="G4191" i="75"/>
  <c r="B4191" i="75" s="1"/>
  <c r="G4190" i="75"/>
  <c r="G4189" i="75"/>
  <c r="G4188" i="75"/>
  <c r="G4187" i="75"/>
  <c r="G4186" i="75"/>
  <c r="G4185" i="75"/>
  <c r="G4184" i="75"/>
  <c r="B4184" i="75" s="1"/>
  <c r="G4183" i="75"/>
  <c r="B4183" i="75" s="1"/>
  <c r="G4182" i="75"/>
  <c r="G4181" i="75"/>
  <c r="G4180" i="75"/>
  <c r="G4179" i="75"/>
  <c r="G4178" i="75"/>
  <c r="G4177" i="75"/>
  <c r="G4176" i="75"/>
  <c r="B4176" i="75" s="1"/>
  <c r="G4175" i="75"/>
  <c r="B4175" i="75" s="1"/>
  <c r="G4174" i="75"/>
  <c r="G4173" i="75"/>
  <c r="G4172" i="75"/>
  <c r="G4171" i="75"/>
  <c r="G4170" i="75"/>
  <c r="G4169" i="75"/>
  <c r="G4168" i="75"/>
  <c r="B4168" i="75" s="1"/>
  <c r="G4167" i="75"/>
  <c r="B4167" i="75" s="1"/>
  <c r="G4166" i="75"/>
  <c r="G4165" i="75"/>
  <c r="G4164" i="75"/>
  <c r="G4163" i="75"/>
  <c r="G4162" i="75"/>
  <c r="G4161" i="75"/>
  <c r="G4160" i="75"/>
  <c r="B4160" i="75" s="1"/>
  <c r="G4159" i="75"/>
  <c r="B4159" i="75" s="1"/>
  <c r="G4158" i="75"/>
  <c r="G4157" i="75"/>
  <c r="G4156" i="75"/>
  <c r="G4155" i="75"/>
  <c r="G4154" i="75"/>
  <c r="G4153" i="75"/>
  <c r="G4152" i="75"/>
  <c r="B4152" i="75" s="1"/>
  <c r="G4151" i="75"/>
  <c r="B4151" i="75" s="1"/>
  <c r="G4150" i="75"/>
  <c r="G4149" i="75"/>
  <c r="G4148" i="75"/>
  <c r="G4147" i="75"/>
  <c r="G4146" i="75"/>
  <c r="G4145" i="75"/>
  <c r="G4144" i="75"/>
  <c r="B4144" i="75" s="1"/>
  <c r="G4143" i="75"/>
  <c r="B4143" i="75" s="1"/>
  <c r="G4142" i="75"/>
  <c r="G4141" i="75"/>
  <c r="G4140" i="75"/>
  <c r="G4139" i="75"/>
  <c r="G4138" i="75"/>
  <c r="G4137" i="75"/>
  <c r="G4136" i="75"/>
  <c r="B4136" i="75" s="1"/>
  <c r="G4135" i="75"/>
  <c r="B4135" i="75" s="1"/>
  <c r="G4134" i="75"/>
  <c r="G4133" i="75"/>
  <c r="G4132" i="75"/>
  <c r="G4131" i="75"/>
  <c r="G4130" i="75"/>
  <c r="G4129" i="75"/>
  <c r="G4128" i="75"/>
  <c r="B4128" i="75" s="1"/>
  <c r="G4127" i="75"/>
  <c r="B4127" i="75" s="1"/>
  <c r="G4126" i="75"/>
  <c r="G4125" i="75"/>
  <c r="G4124" i="75"/>
  <c r="G4123" i="75"/>
  <c r="G4122" i="75"/>
  <c r="G4121" i="75"/>
  <c r="G4120" i="75"/>
  <c r="B4120" i="75" s="1"/>
  <c r="G4119" i="75"/>
  <c r="B4119" i="75" s="1"/>
  <c r="G4118" i="75"/>
  <c r="G4117" i="75"/>
  <c r="G4116" i="75"/>
  <c r="G4115" i="75"/>
  <c r="G4114" i="75"/>
  <c r="G4113" i="75"/>
  <c r="G4112" i="75"/>
  <c r="B4112" i="75" s="1"/>
  <c r="G4111" i="75"/>
  <c r="B4111" i="75" s="1"/>
  <c r="G4110" i="75"/>
  <c r="G4109" i="75"/>
  <c r="G4108" i="75"/>
  <c r="G4107" i="75"/>
  <c r="G4106" i="75"/>
  <c r="G4105" i="75"/>
  <c r="G4104" i="75"/>
  <c r="B4104" i="75" s="1"/>
  <c r="G4103" i="75"/>
  <c r="B4103" i="75" s="1"/>
  <c r="G4102" i="75"/>
  <c r="G4101" i="75"/>
  <c r="G4100" i="75"/>
  <c r="G4099" i="75"/>
  <c r="G4098" i="75"/>
  <c r="G4097" i="75"/>
  <c r="G4096" i="75"/>
  <c r="B4096" i="75" s="1"/>
  <c r="G4095" i="75"/>
  <c r="B4095" i="75" s="1"/>
  <c r="G4094" i="75"/>
  <c r="G4093" i="75"/>
  <c r="G4092" i="75"/>
  <c r="G4091" i="75"/>
  <c r="G4090" i="75"/>
  <c r="G4089" i="75"/>
  <c r="G4088" i="75"/>
  <c r="B4088" i="75" s="1"/>
  <c r="G4087" i="75"/>
  <c r="B4087" i="75" s="1"/>
  <c r="G4086" i="75"/>
  <c r="G4085" i="75"/>
  <c r="G4084" i="75"/>
  <c r="G4083" i="75"/>
  <c r="G4082" i="75"/>
  <c r="G4081" i="75"/>
  <c r="G4080" i="75"/>
  <c r="B4080" i="75" s="1"/>
  <c r="G4079" i="75"/>
  <c r="B4079" i="75" s="1"/>
  <c r="G4078" i="75"/>
  <c r="G4077" i="75"/>
  <c r="G4076" i="75"/>
  <c r="G4075" i="75"/>
  <c r="G4074" i="75"/>
  <c r="G4073" i="75"/>
  <c r="G4072" i="75"/>
  <c r="B4072" i="75" s="1"/>
  <c r="G4071" i="75"/>
  <c r="B4071" i="75" s="1"/>
  <c r="G4070" i="75"/>
  <c r="G4069" i="75"/>
  <c r="G4068" i="75"/>
  <c r="G4067" i="75"/>
  <c r="G4066" i="75"/>
  <c r="G4065" i="75"/>
  <c r="G4064" i="75"/>
  <c r="B4064" i="75" s="1"/>
  <c r="G4063" i="75"/>
  <c r="B4063" i="75" s="1"/>
  <c r="G4062" i="75"/>
  <c r="G4061" i="75"/>
  <c r="G4060" i="75"/>
  <c r="G4059" i="75"/>
  <c r="G4058" i="75"/>
  <c r="G4057" i="75"/>
  <c r="G4056" i="75"/>
  <c r="B4056" i="75" s="1"/>
  <c r="G4055" i="75"/>
  <c r="B4055" i="75" s="1"/>
  <c r="G4054" i="75"/>
  <c r="G4053" i="75"/>
  <c r="G4052" i="75"/>
  <c r="G4051" i="75"/>
  <c r="G4050" i="75"/>
  <c r="G4049" i="75"/>
  <c r="G4048" i="75"/>
  <c r="B4048" i="75" s="1"/>
  <c r="G4047" i="75"/>
  <c r="B4047" i="75" s="1"/>
  <c r="G4046" i="75"/>
  <c r="G4045" i="75"/>
  <c r="G4044" i="75"/>
  <c r="G4043" i="75"/>
  <c r="G4042" i="75"/>
  <c r="G4041" i="75"/>
  <c r="G4040" i="75"/>
  <c r="B4040" i="75" s="1"/>
  <c r="G4039" i="75"/>
  <c r="B4039" i="75" s="1"/>
  <c r="G4038" i="75"/>
  <c r="G4037" i="75"/>
  <c r="G4036" i="75"/>
  <c r="G4035" i="75"/>
  <c r="G4034" i="75"/>
  <c r="G4033" i="75"/>
  <c r="G4032" i="75"/>
  <c r="B4032" i="75" s="1"/>
  <c r="G4031" i="75"/>
  <c r="B4031" i="75" s="1"/>
  <c r="G4030" i="75"/>
  <c r="G4029" i="75"/>
  <c r="G4028" i="75"/>
  <c r="G4027" i="75"/>
  <c r="G4026" i="75"/>
  <c r="G4025" i="75"/>
  <c r="G4024" i="75"/>
  <c r="B4024" i="75" s="1"/>
  <c r="G4023" i="75"/>
  <c r="B4023" i="75" s="1"/>
  <c r="G4022" i="75"/>
  <c r="G4021" i="75"/>
  <c r="G4020" i="75"/>
  <c r="G4019" i="75"/>
  <c r="G4018" i="75"/>
  <c r="G4017" i="75"/>
  <c r="G4016" i="75"/>
  <c r="B4016" i="75" s="1"/>
  <c r="G4015" i="75"/>
  <c r="B4015" i="75" s="1"/>
  <c r="G4014" i="75"/>
  <c r="G4013" i="75"/>
  <c r="G4012" i="75"/>
  <c r="G4011" i="75"/>
  <c r="G4010" i="75"/>
  <c r="G4009" i="75"/>
  <c r="G4008" i="75"/>
  <c r="B4008" i="75" s="1"/>
  <c r="G4007" i="75"/>
  <c r="B4007" i="75" s="1"/>
  <c r="G4006" i="75"/>
  <c r="G4005" i="75"/>
  <c r="G4004" i="75"/>
  <c r="G4003" i="75"/>
  <c r="G4002" i="75"/>
  <c r="G4001" i="75"/>
  <c r="G4000" i="75"/>
  <c r="B4000" i="75" s="1"/>
  <c r="G3999" i="75"/>
  <c r="B3999" i="75" s="1"/>
  <c r="G3998" i="75"/>
  <c r="G3997" i="75"/>
  <c r="G3996" i="75"/>
  <c r="G3995" i="75"/>
  <c r="G3994" i="75"/>
  <c r="G3993" i="75"/>
  <c r="G3992" i="75"/>
  <c r="B3992" i="75" s="1"/>
  <c r="G3991" i="75"/>
  <c r="B3991" i="75" s="1"/>
  <c r="G3990" i="75"/>
  <c r="G3989" i="75"/>
  <c r="G3988" i="75"/>
  <c r="G3987" i="75"/>
  <c r="G3986" i="75"/>
  <c r="G3985" i="75"/>
  <c r="G3984" i="75"/>
  <c r="B3984" i="75" s="1"/>
  <c r="G3983" i="75"/>
  <c r="B3983" i="75" s="1"/>
  <c r="G3982" i="75"/>
  <c r="G3981" i="75"/>
  <c r="G3980" i="75"/>
  <c r="G3979" i="75"/>
  <c r="G3978" i="75"/>
  <c r="G3977" i="75"/>
  <c r="G3976" i="75"/>
  <c r="B3976" i="75" s="1"/>
  <c r="G3975" i="75"/>
  <c r="B3975" i="75" s="1"/>
  <c r="G3974" i="75"/>
  <c r="G3973" i="75"/>
  <c r="G3972" i="75"/>
  <c r="G3971" i="75"/>
  <c r="G3970" i="75"/>
  <c r="G3969" i="75"/>
  <c r="G3968" i="75"/>
  <c r="B3968" i="75" s="1"/>
  <c r="G3967" i="75"/>
  <c r="B3967" i="75" s="1"/>
  <c r="G3966" i="75"/>
  <c r="G3965" i="75"/>
  <c r="G3964" i="75"/>
  <c r="G3963" i="75"/>
  <c r="G3962" i="75"/>
  <c r="G3961" i="75"/>
  <c r="G3960" i="75"/>
  <c r="B3960" i="75" s="1"/>
  <c r="G3959" i="75"/>
  <c r="B3959" i="75" s="1"/>
  <c r="G3958" i="75"/>
  <c r="G3957" i="75"/>
  <c r="G3956" i="75"/>
  <c r="G3955" i="75"/>
  <c r="G3954" i="75"/>
  <c r="G3953" i="75"/>
  <c r="G3952" i="75"/>
  <c r="B3952" i="75" s="1"/>
  <c r="G3951" i="75"/>
  <c r="B3951" i="75" s="1"/>
  <c r="G3950" i="75"/>
  <c r="G3949" i="75"/>
  <c r="G3948" i="75"/>
  <c r="G3947" i="75"/>
  <c r="G3946" i="75"/>
  <c r="G3945" i="75"/>
  <c r="G3944" i="75"/>
  <c r="B3944" i="75" s="1"/>
  <c r="G3943" i="75"/>
  <c r="B3943" i="75" s="1"/>
  <c r="G3942" i="75"/>
  <c r="G3941" i="75"/>
  <c r="G3940" i="75"/>
  <c r="G3939" i="75"/>
  <c r="G3938" i="75"/>
  <c r="G3937" i="75"/>
  <c r="G3936" i="75"/>
  <c r="B3936" i="75" s="1"/>
  <c r="G3935" i="75"/>
  <c r="B3935" i="75" s="1"/>
  <c r="G3934" i="75"/>
  <c r="G3933" i="75"/>
  <c r="G3932" i="75"/>
  <c r="G3931" i="75"/>
  <c r="G3930" i="75"/>
  <c r="G3929" i="75"/>
  <c r="G3928" i="75"/>
  <c r="B3928" i="75" s="1"/>
  <c r="G3927" i="75"/>
  <c r="B3927" i="75" s="1"/>
  <c r="G3926" i="75"/>
  <c r="G3925" i="75"/>
  <c r="G3924" i="75"/>
  <c r="G3923" i="75"/>
  <c r="G3922" i="75"/>
  <c r="G3921" i="75"/>
  <c r="G3920" i="75"/>
  <c r="B3920" i="75" s="1"/>
  <c r="G3919" i="75"/>
  <c r="B3919" i="75" s="1"/>
  <c r="G3918" i="75"/>
  <c r="G3917" i="75"/>
  <c r="G3916" i="75"/>
  <c r="G3915" i="75"/>
  <c r="G3914" i="75"/>
  <c r="G3913" i="75"/>
  <c r="G3912" i="75"/>
  <c r="B3912" i="75" s="1"/>
  <c r="G3911" i="75"/>
  <c r="B3911" i="75" s="1"/>
  <c r="G3910" i="75"/>
  <c r="G3909" i="75"/>
  <c r="G3908" i="75"/>
  <c r="G3907" i="75"/>
  <c r="G3906" i="75"/>
  <c r="G3905" i="75"/>
  <c r="G3904" i="75"/>
  <c r="B3904" i="75" s="1"/>
  <c r="G3903" i="75"/>
  <c r="B3903" i="75" s="1"/>
  <c r="G3902" i="75"/>
  <c r="G3901" i="75"/>
  <c r="G3900" i="75"/>
  <c r="G3899" i="75"/>
  <c r="G3898" i="75"/>
  <c r="G3897" i="75"/>
  <c r="G3896" i="75"/>
  <c r="B3896" i="75" s="1"/>
  <c r="G3895" i="75"/>
  <c r="B3895" i="75" s="1"/>
  <c r="G3894" i="75"/>
  <c r="G3893" i="75"/>
  <c r="G3892" i="75"/>
  <c r="G3891" i="75"/>
  <c r="G3890" i="75"/>
  <c r="G3889" i="75"/>
  <c r="G3888" i="75"/>
  <c r="B3888" i="75" s="1"/>
  <c r="G3887" i="75"/>
  <c r="B3887" i="75" s="1"/>
  <c r="G3886" i="75"/>
  <c r="G3885" i="75"/>
  <c r="G3884" i="75"/>
  <c r="G3883" i="75"/>
  <c r="G3882" i="75"/>
  <c r="G3881" i="75"/>
  <c r="G3880" i="75"/>
  <c r="B3880" i="75" s="1"/>
  <c r="G3879" i="75"/>
  <c r="B3879" i="75" s="1"/>
  <c r="G3878" i="75"/>
  <c r="G3877" i="75"/>
  <c r="G3876" i="75"/>
  <c r="G3875" i="75"/>
  <c r="G3874" i="75"/>
  <c r="G3873" i="75"/>
  <c r="G3872" i="75"/>
  <c r="B3872" i="75" s="1"/>
  <c r="G3871" i="75"/>
  <c r="B3871" i="75" s="1"/>
  <c r="G3870" i="75"/>
  <c r="G3869" i="75"/>
  <c r="G3868" i="75"/>
  <c r="G3867" i="75"/>
  <c r="G3866" i="75"/>
  <c r="G3865" i="75"/>
  <c r="G3864" i="75"/>
  <c r="B3864" i="75" s="1"/>
  <c r="G3863" i="75"/>
  <c r="B3863" i="75" s="1"/>
  <c r="G3862" i="75"/>
  <c r="G3861" i="75"/>
  <c r="G3860" i="75"/>
  <c r="G3859" i="75"/>
  <c r="G3858" i="75"/>
  <c r="G3857" i="75"/>
  <c r="G3856" i="75"/>
  <c r="B3856" i="75" s="1"/>
  <c r="G3855" i="75"/>
  <c r="B3855" i="75" s="1"/>
  <c r="G3854" i="75"/>
  <c r="G3853" i="75"/>
  <c r="G3852" i="75"/>
  <c r="G3851" i="75"/>
  <c r="G3850" i="75"/>
  <c r="G3849" i="75"/>
  <c r="G3848" i="75"/>
  <c r="B3848" i="75" s="1"/>
  <c r="G3847" i="75"/>
  <c r="B3847" i="75" s="1"/>
  <c r="G3846" i="75"/>
  <c r="G3845" i="75"/>
  <c r="G3844" i="75"/>
  <c r="G3843" i="75"/>
  <c r="G3842" i="75"/>
  <c r="G3841" i="75"/>
  <c r="G3840" i="75"/>
  <c r="B3840" i="75" s="1"/>
  <c r="G3839" i="75"/>
  <c r="B3839" i="75" s="1"/>
  <c r="G3838" i="75"/>
  <c r="G3837" i="75"/>
  <c r="G3836" i="75"/>
  <c r="G3835" i="75"/>
  <c r="G3834" i="75"/>
  <c r="G3833" i="75"/>
  <c r="G3832" i="75"/>
  <c r="B3832" i="75" s="1"/>
  <c r="G3831" i="75"/>
  <c r="B3831" i="75" s="1"/>
  <c r="G3830" i="75"/>
  <c r="G3829" i="75"/>
  <c r="G3828" i="75"/>
  <c r="G3827" i="75"/>
  <c r="G3826" i="75"/>
  <c r="G3825" i="75"/>
  <c r="G3824" i="75"/>
  <c r="B3824" i="75" s="1"/>
  <c r="G3823" i="75"/>
  <c r="B3823" i="75" s="1"/>
  <c r="G3822" i="75"/>
  <c r="G3821" i="75"/>
  <c r="G3820" i="75"/>
  <c r="G3819" i="75"/>
  <c r="G3818" i="75"/>
  <c r="G3817" i="75"/>
  <c r="G3816" i="75"/>
  <c r="B3816" i="75" s="1"/>
  <c r="G3815" i="75"/>
  <c r="B3815" i="75" s="1"/>
  <c r="G3814" i="75"/>
  <c r="G3813" i="75"/>
  <c r="G3812" i="75"/>
  <c r="G3811" i="75"/>
  <c r="G3810" i="75"/>
  <c r="G3809" i="75"/>
  <c r="G3808" i="75"/>
  <c r="B3808" i="75" s="1"/>
  <c r="G3807" i="75"/>
  <c r="B3807" i="75" s="1"/>
  <c r="G3806" i="75"/>
  <c r="G3805" i="75"/>
  <c r="G3804" i="75"/>
  <c r="G3803" i="75"/>
  <c r="G3802" i="75"/>
  <c r="G3801" i="75"/>
  <c r="G3800" i="75"/>
  <c r="B3800" i="75" s="1"/>
  <c r="G3799" i="75"/>
  <c r="B3799" i="75" s="1"/>
  <c r="G3798" i="75"/>
  <c r="G3797" i="75"/>
  <c r="G3796" i="75"/>
  <c r="G3795" i="75"/>
  <c r="G3794" i="75"/>
  <c r="G3793" i="75"/>
  <c r="G3792" i="75"/>
  <c r="B3792" i="75" s="1"/>
  <c r="G3791" i="75"/>
  <c r="B3791" i="75" s="1"/>
  <c r="G3790" i="75"/>
  <c r="G3789" i="75"/>
  <c r="G3788" i="75"/>
  <c r="G3787" i="75"/>
  <c r="G3786" i="75"/>
  <c r="G3785" i="75"/>
  <c r="G3784" i="75"/>
  <c r="B3784" i="75" s="1"/>
  <c r="G3783" i="75"/>
  <c r="B3783" i="75" s="1"/>
  <c r="G3782" i="75"/>
  <c r="G3781" i="75"/>
  <c r="G3780" i="75"/>
  <c r="G3779" i="75"/>
  <c r="G3778" i="75"/>
  <c r="G3777" i="75"/>
  <c r="G3776" i="75"/>
  <c r="B3776" i="75" s="1"/>
  <c r="G3775" i="75"/>
  <c r="B3775" i="75" s="1"/>
  <c r="G3774" i="75"/>
  <c r="G3773" i="75"/>
  <c r="G3772" i="75"/>
  <c r="G3771" i="75"/>
  <c r="G3770" i="75"/>
  <c r="G3769" i="75"/>
  <c r="G3768" i="75"/>
  <c r="B3768" i="75" s="1"/>
  <c r="G3767" i="75"/>
  <c r="B3767" i="75" s="1"/>
  <c r="G3766" i="75"/>
  <c r="G3765" i="75"/>
  <c r="G3764" i="75"/>
  <c r="G3763" i="75"/>
  <c r="G3762" i="75"/>
  <c r="G3761" i="75"/>
  <c r="G3760" i="75"/>
  <c r="B3760" i="75" s="1"/>
  <c r="G3759" i="75"/>
  <c r="B3759" i="75" s="1"/>
  <c r="G3758" i="75"/>
  <c r="G3757" i="75"/>
  <c r="G3756" i="75"/>
  <c r="G3755" i="75"/>
  <c r="G3754" i="75"/>
  <c r="G3753" i="75"/>
  <c r="G3752" i="75"/>
  <c r="B3752" i="75" s="1"/>
  <c r="G3751" i="75"/>
  <c r="B3751" i="75" s="1"/>
  <c r="G3750" i="75"/>
  <c r="G3749" i="75"/>
  <c r="G3748" i="75"/>
  <c r="G3747" i="75"/>
  <c r="G3746" i="75"/>
  <c r="G3745" i="75"/>
  <c r="G3744" i="75"/>
  <c r="B3744" i="75" s="1"/>
  <c r="G3743" i="75"/>
  <c r="B3743" i="75" s="1"/>
  <c r="G3742" i="75"/>
  <c r="G3741" i="75"/>
  <c r="G3740" i="75"/>
  <c r="G3739" i="75"/>
  <c r="G3738" i="75"/>
  <c r="G3737" i="75"/>
  <c r="G3736" i="75"/>
  <c r="B3736" i="75" s="1"/>
  <c r="G3735" i="75"/>
  <c r="B3735" i="75" s="1"/>
  <c r="G3734" i="75"/>
  <c r="G3733" i="75"/>
  <c r="G3732" i="75"/>
  <c r="G3731" i="75"/>
  <c r="G3730" i="75"/>
  <c r="G3729" i="75"/>
  <c r="G3728" i="75"/>
  <c r="B3728" i="75" s="1"/>
  <c r="G3727" i="75"/>
  <c r="B3727" i="75" s="1"/>
  <c r="G3726" i="75"/>
  <c r="G3725" i="75"/>
  <c r="G3724" i="75"/>
  <c r="G3723" i="75"/>
  <c r="G3722" i="75"/>
  <c r="G3721" i="75"/>
  <c r="G3720" i="75"/>
  <c r="B3720" i="75" s="1"/>
  <c r="G3719" i="75"/>
  <c r="B3719" i="75" s="1"/>
  <c r="G3718" i="75"/>
  <c r="G3717" i="75"/>
  <c r="G3716" i="75"/>
  <c r="G3715" i="75"/>
  <c r="G3714" i="75"/>
  <c r="G3713" i="75"/>
  <c r="G3712" i="75"/>
  <c r="B3712" i="75" s="1"/>
  <c r="G3711" i="75"/>
  <c r="B3711" i="75" s="1"/>
  <c r="G3710" i="75"/>
  <c r="G3709" i="75"/>
  <c r="G3708" i="75"/>
  <c r="G3707" i="75"/>
  <c r="G3706" i="75"/>
  <c r="G3705" i="75"/>
  <c r="G3704" i="75"/>
  <c r="B3704" i="75" s="1"/>
  <c r="G3703" i="75"/>
  <c r="B3703" i="75" s="1"/>
  <c r="G3702" i="75"/>
  <c r="G3701" i="75"/>
  <c r="G3700" i="75"/>
  <c r="G3699" i="75"/>
  <c r="G3698" i="75"/>
  <c r="G3697" i="75"/>
  <c r="G3696" i="75"/>
  <c r="B3696" i="75" s="1"/>
  <c r="G3695" i="75"/>
  <c r="B3695" i="75" s="1"/>
  <c r="G3694" i="75"/>
  <c r="G3693" i="75"/>
  <c r="G3692" i="75"/>
  <c r="G3691" i="75"/>
  <c r="G3690" i="75"/>
  <c r="G3689" i="75"/>
  <c r="G3688" i="75"/>
  <c r="B3688" i="75" s="1"/>
  <c r="G3687" i="75"/>
  <c r="B3687" i="75" s="1"/>
  <c r="G3686" i="75"/>
  <c r="G3685" i="75"/>
  <c r="G3684" i="75"/>
  <c r="G3683" i="75"/>
  <c r="G3682" i="75"/>
  <c r="G3681" i="75"/>
  <c r="G3680" i="75"/>
  <c r="B3680" i="75" s="1"/>
  <c r="G3679" i="75"/>
  <c r="B3679" i="75" s="1"/>
  <c r="G3678" i="75"/>
  <c r="G3677" i="75"/>
  <c r="G3676" i="75"/>
  <c r="G3675" i="75"/>
  <c r="G3674" i="75"/>
  <c r="G3673" i="75"/>
  <c r="G3672" i="75"/>
  <c r="B3672" i="75" s="1"/>
  <c r="G3671" i="75"/>
  <c r="B3671" i="75" s="1"/>
  <c r="G3670" i="75"/>
  <c r="G3669" i="75"/>
  <c r="G3668" i="75"/>
  <c r="G3667" i="75"/>
  <c r="G3666" i="75"/>
  <c r="G3665" i="75"/>
  <c r="G3664" i="75"/>
  <c r="B3664" i="75" s="1"/>
  <c r="G3663" i="75"/>
  <c r="B3663" i="75" s="1"/>
  <c r="G3662" i="75"/>
  <c r="G3661" i="75"/>
  <c r="G3660" i="75"/>
  <c r="G3659" i="75"/>
  <c r="G3658" i="75"/>
  <c r="G3657" i="75"/>
  <c r="G3656" i="75"/>
  <c r="B3656" i="75" s="1"/>
  <c r="G3655" i="75"/>
  <c r="B3655" i="75" s="1"/>
  <c r="G3654" i="75"/>
  <c r="G3653" i="75"/>
  <c r="G3652" i="75"/>
  <c r="G3651" i="75"/>
  <c r="G3650" i="75"/>
  <c r="G3649" i="75"/>
  <c r="G3648" i="75"/>
  <c r="B3648" i="75" s="1"/>
  <c r="G3647" i="75"/>
  <c r="B3647" i="75" s="1"/>
  <c r="G3646" i="75"/>
  <c r="G3645" i="75"/>
  <c r="G3644" i="75"/>
  <c r="G3643" i="75"/>
  <c r="G3642" i="75"/>
  <c r="G3641" i="75"/>
  <c r="G3640" i="75"/>
  <c r="B3640" i="75" s="1"/>
  <c r="G3639" i="75"/>
  <c r="B3639" i="75" s="1"/>
  <c r="G3638" i="75"/>
  <c r="G3637" i="75"/>
  <c r="G3636" i="75"/>
  <c r="G3635" i="75"/>
  <c r="G3634" i="75"/>
  <c r="G3633" i="75"/>
  <c r="G3632" i="75"/>
  <c r="B3632" i="75" s="1"/>
  <c r="G3631" i="75"/>
  <c r="B3631" i="75" s="1"/>
  <c r="G3630" i="75"/>
  <c r="G3629" i="75"/>
  <c r="G3628" i="75"/>
  <c r="G3627" i="75"/>
  <c r="G3626" i="75"/>
  <c r="G3625" i="75"/>
  <c r="G3624" i="75"/>
  <c r="B3624" i="75" s="1"/>
  <c r="G3623" i="75"/>
  <c r="B3623" i="75" s="1"/>
  <c r="G3622" i="75"/>
  <c r="G3621" i="75"/>
  <c r="G3620" i="75"/>
  <c r="G3619" i="75"/>
  <c r="G3618" i="75"/>
  <c r="G3617" i="75"/>
  <c r="G3616" i="75"/>
  <c r="B3616" i="75" s="1"/>
  <c r="G3615" i="75"/>
  <c r="B3615" i="75" s="1"/>
  <c r="G3614" i="75"/>
  <c r="G3613" i="75"/>
  <c r="G3612" i="75"/>
  <c r="G3611" i="75"/>
  <c r="G3610" i="75"/>
  <c r="G3609" i="75"/>
  <c r="G3608" i="75"/>
  <c r="B3608" i="75" s="1"/>
  <c r="G3607" i="75"/>
  <c r="B3607" i="75" s="1"/>
  <c r="G3606" i="75"/>
  <c r="G3605" i="75"/>
  <c r="G3604" i="75"/>
  <c r="G3603" i="75"/>
  <c r="G3602" i="75"/>
  <c r="G3601" i="75"/>
  <c r="G3600" i="75"/>
  <c r="B3600" i="75" s="1"/>
  <c r="G3599" i="75"/>
  <c r="B3599" i="75" s="1"/>
  <c r="G3598" i="75"/>
  <c r="G3597" i="75"/>
  <c r="G3596" i="75"/>
  <c r="G3595" i="75"/>
  <c r="G3594" i="75"/>
  <c r="G3593" i="75"/>
  <c r="G3592" i="75"/>
  <c r="B3592" i="75" s="1"/>
  <c r="G3591" i="75"/>
  <c r="B3591" i="75" s="1"/>
  <c r="G3590" i="75"/>
  <c r="G3589" i="75"/>
  <c r="G3588" i="75"/>
  <c r="G3587" i="75"/>
  <c r="G3586" i="75"/>
  <c r="G3585" i="75"/>
  <c r="G3584" i="75"/>
  <c r="B3584" i="75" s="1"/>
  <c r="G3583" i="75"/>
  <c r="B3583" i="75" s="1"/>
  <c r="G3582" i="75"/>
  <c r="G3581" i="75"/>
  <c r="G3580" i="75"/>
  <c r="G3579" i="75"/>
  <c r="G3578" i="75"/>
  <c r="G3577" i="75"/>
  <c r="G3576" i="75"/>
  <c r="B3576" i="75" s="1"/>
  <c r="G3575" i="75"/>
  <c r="B3575" i="75" s="1"/>
  <c r="G3574" i="75"/>
  <c r="G3573" i="75"/>
  <c r="G3572" i="75"/>
  <c r="G3571" i="75"/>
  <c r="G3570" i="75"/>
  <c r="G3569" i="75"/>
  <c r="G3568" i="75"/>
  <c r="B3568" i="75" s="1"/>
  <c r="G3567" i="75"/>
  <c r="B3567" i="75" s="1"/>
  <c r="G3566" i="75"/>
  <c r="G3565" i="75"/>
  <c r="G3564" i="75"/>
  <c r="G3563" i="75"/>
  <c r="G3562" i="75"/>
  <c r="G3561" i="75"/>
  <c r="G3560" i="75"/>
  <c r="B3560" i="75" s="1"/>
  <c r="G3559" i="75"/>
  <c r="B3559" i="75" s="1"/>
  <c r="G3558" i="75"/>
  <c r="G3557" i="75"/>
  <c r="G3556" i="75"/>
  <c r="G3555" i="75"/>
  <c r="G3554" i="75"/>
  <c r="G3553" i="75"/>
  <c r="G3552" i="75"/>
  <c r="B3552" i="75" s="1"/>
  <c r="G3551" i="75"/>
  <c r="B3551" i="75" s="1"/>
  <c r="G3550" i="75"/>
  <c r="G3549" i="75"/>
  <c r="G3548" i="75"/>
  <c r="G3547" i="75"/>
  <c r="G3546" i="75"/>
  <c r="G3545" i="75"/>
  <c r="G3544" i="75"/>
  <c r="B3544" i="75" s="1"/>
  <c r="G3543" i="75"/>
  <c r="B3543" i="75" s="1"/>
  <c r="G3542" i="75"/>
  <c r="G3541" i="75"/>
  <c r="G3540" i="75"/>
  <c r="G3539" i="75"/>
  <c r="G3538" i="75"/>
  <c r="G3537" i="75"/>
  <c r="G3536" i="75"/>
  <c r="B3536" i="75" s="1"/>
  <c r="G3535" i="75"/>
  <c r="B3535" i="75" s="1"/>
  <c r="G3534" i="75"/>
  <c r="G3533" i="75"/>
  <c r="G3532" i="75"/>
  <c r="G3531" i="75"/>
  <c r="G3530" i="75"/>
  <c r="G3529" i="75"/>
  <c r="G3528" i="75"/>
  <c r="B3528" i="75" s="1"/>
  <c r="G3527" i="75"/>
  <c r="B3527" i="75" s="1"/>
  <c r="G3526" i="75"/>
  <c r="G3525" i="75"/>
  <c r="G3524" i="75"/>
  <c r="G3523" i="75"/>
  <c r="G3522" i="75"/>
  <c r="G3521" i="75"/>
  <c r="G3520" i="75"/>
  <c r="B3520" i="75" s="1"/>
  <c r="G3519" i="75"/>
  <c r="B3519" i="75" s="1"/>
  <c r="G3518" i="75"/>
  <c r="G3517" i="75"/>
  <c r="G3516" i="75"/>
  <c r="G3515" i="75"/>
  <c r="G3514" i="75"/>
  <c r="G3513" i="75"/>
  <c r="G3512" i="75"/>
  <c r="B3512" i="75" s="1"/>
  <c r="G3511" i="75"/>
  <c r="B3511" i="75" s="1"/>
  <c r="G3510" i="75"/>
  <c r="G3509" i="75"/>
  <c r="G3508" i="75"/>
  <c r="G3507" i="75"/>
  <c r="G3506" i="75"/>
  <c r="G3505" i="75"/>
  <c r="G3504" i="75"/>
  <c r="B3504" i="75" s="1"/>
  <c r="G3503" i="75"/>
  <c r="B3503" i="75" s="1"/>
  <c r="G3502" i="75"/>
  <c r="G3501" i="75"/>
  <c r="G3500" i="75"/>
  <c r="G3499" i="75"/>
  <c r="G3498" i="75"/>
  <c r="G3497" i="75"/>
  <c r="G3496" i="75"/>
  <c r="B3496" i="75" s="1"/>
  <c r="G3495" i="75"/>
  <c r="B3495" i="75" s="1"/>
  <c r="G3494" i="75"/>
  <c r="G3493" i="75"/>
  <c r="G3492" i="75"/>
  <c r="G3491" i="75"/>
  <c r="G3490" i="75"/>
  <c r="G3489" i="75"/>
  <c r="G3488" i="75"/>
  <c r="B3488" i="75" s="1"/>
  <c r="G3487" i="75"/>
  <c r="B3487" i="75" s="1"/>
  <c r="G3486" i="75"/>
  <c r="G3485" i="75"/>
  <c r="G3484" i="75"/>
  <c r="G3483" i="75"/>
  <c r="G3482" i="75"/>
  <c r="G3481" i="75"/>
  <c r="G3480" i="75"/>
  <c r="B3480" i="75" s="1"/>
  <c r="G3479" i="75"/>
  <c r="B3479" i="75" s="1"/>
  <c r="G3478" i="75"/>
  <c r="G3477" i="75"/>
  <c r="G3476" i="75"/>
  <c r="G3475" i="75"/>
  <c r="G3474" i="75"/>
  <c r="G3473" i="75"/>
  <c r="G3472" i="75"/>
  <c r="B3472" i="75" s="1"/>
  <c r="G3471" i="75"/>
  <c r="B3471" i="75" s="1"/>
  <c r="G3470" i="75"/>
  <c r="G3469" i="75"/>
  <c r="G3468" i="75"/>
  <c r="G3467" i="75"/>
  <c r="G3466" i="75"/>
  <c r="G3465" i="75"/>
  <c r="G3464" i="75"/>
  <c r="B3464" i="75" s="1"/>
  <c r="G3463" i="75"/>
  <c r="B3463" i="75" s="1"/>
  <c r="G3462" i="75"/>
  <c r="G3461" i="75"/>
  <c r="G3460" i="75"/>
  <c r="G3459" i="75"/>
  <c r="G3458" i="75"/>
  <c r="G3457" i="75"/>
  <c r="G3456" i="75"/>
  <c r="B3456" i="75" s="1"/>
  <c r="G3455" i="75"/>
  <c r="B3455" i="75" s="1"/>
  <c r="G3454" i="75"/>
  <c r="G3453" i="75"/>
  <c r="G3452" i="75"/>
  <c r="G3451" i="75"/>
  <c r="G3450" i="75"/>
  <c r="G3449" i="75"/>
  <c r="G3448" i="75"/>
  <c r="B3448" i="75" s="1"/>
  <c r="G3447" i="75"/>
  <c r="B3447" i="75" s="1"/>
  <c r="G3446" i="75"/>
  <c r="G3445" i="75"/>
  <c r="G3444" i="75"/>
  <c r="G3443" i="75"/>
  <c r="G3442" i="75"/>
  <c r="G3441" i="75"/>
  <c r="G3440" i="75"/>
  <c r="B3440" i="75" s="1"/>
  <c r="G3439" i="75"/>
  <c r="B3439" i="75" s="1"/>
  <c r="G3438" i="75"/>
  <c r="G3437" i="75"/>
  <c r="G3436" i="75"/>
  <c r="G3435" i="75"/>
  <c r="G3434" i="75"/>
  <c r="G3433" i="75"/>
  <c r="G3432" i="75"/>
  <c r="B3432" i="75" s="1"/>
  <c r="G3431" i="75"/>
  <c r="B3431" i="75" s="1"/>
  <c r="G3430" i="75"/>
  <c r="G3429" i="75"/>
  <c r="G3428" i="75"/>
  <c r="G3427" i="75"/>
  <c r="G3426" i="75"/>
  <c r="G3425" i="75"/>
  <c r="G3424" i="75"/>
  <c r="B3424" i="75" s="1"/>
  <c r="G3423" i="75"/>
  <c r="B3423" i="75" s="1"/>
  <c r="G3422" i="75"/>
  <c r="G3421" i="75"/>
  <c r="G3420" i="75"/>
  <c r="G3419" i="75"/>
  <c r="G3418" i="75"/>
  <c r="G3417" i="75"/>
  <c r="G3416" i="75"/>
  <c r="B3416" i="75" s="1"/>
  <c r="G3415" i="75"/>
  <c r="B3415" i="75" s="1"/>
  <c r="G3414" i="75"/>
  <c r="G3413" i="75"/>
  <c r="G3412" i="75"/>
  <c r="G3411" i="75"/>
  <c r="G3410" i="75"/>
  <c r="G3409" i="75"/>
  <c r="G3408" i="75"/>
  <c r="B3408" i="75" s="1"/>
  <c r="G3407" i="75"/>
  <c r="B3407" i="75" s="1"/>
  <c r="G3406" i="75"/>
  <c r="G3405" i="75"/>
  <c r="G3404" i="75"/>
  <c r="G3403" i="75"/>
  <c r="G3402" i="75"/>
  <c r="G3401" i="75"/>
  <c r="G3400" i="75"/>
  <c r="B3400" i="75" s="1"/>
  <c r="G3399" i="75"/>
  <c r="B3399" i="75" s="1"/>
  <c r="G3398" i="75"/>
  <c r="G3397" i="75"/>
  <c r="G3396" i="75"/>
  <c r="G3395" i="75"/>
  <c r="G3394" i="75"/>
  <c r="G3393" i="75"/>
  <c r="G3392" i="75"/>
  <c r="B3392" i="75" s="1"/>
  <c r="G3391" i="75"/>
  <c r="B3391" i="75" s="1"/>
  <c r="G3390" i="75"/>
  <c r="G3389" i="75"/>
  <c r="G3388" i="75"/>
  <c r="G3387" i="75"/>
  <c r="G3386" i="75"/>
  <c r="G3385" i="75"/>
  <c r="G3384" i="75"/>
  <c r="B3384" i="75" s="1"/>
  <c r="G3383" i="75"/>
  <c r="B3383" i="75" s="1"/>
  <c r="G3382" i="75"/>
  <c r="G3381" i="75"/>
  <c r="G3380" i="75"/>
  <c r="G3379" i="75"/>
  <c r="G3378" i="75"/>
  <c r="G3377" i="75"/>
  <c r="G3376" i="75"/>
  <c r="B3376" i="75" s="1"/>
  <c r="G3375" i="75"/>
  <c r="B3375" i="75" s="1"/>
  <c r="G3374" i="75"/>
  <c r="G3373" i="75"/>
  <c r="G3372" i="75"/>
  <c r="G3371" i="75"/>
  <c r="G3370" i="75"/>
  <c r="G3369" i="75"/>
  <c r="G3368" i="75"/>
  <c r="B3368" i="75" s="1"/>
  <c r="G3367" i="75"/>
  <c r="B3367" i="75" s="1"/>
  <c r="G3366" i="75"/>
  <c r="G3365" i="75"/>
  <c r="G3364" i="75"/>
  <c r="G3363" i="75"/>
  <c r="G3362" i="75"/>
  <c r="G3361" i="75"/>
  <c r="G3360" i="75"/>
  <c r="B3360" i="75" s="1"/>
  <c r="G3359" i="75"/>
  <c r="B3359" i="75" s="1"/>
  <c r="G3358" i="75"/>
  <c r="G3357" i="75"/>
  <c r="G3356" i="75"/>
  <c r="G3355" i="75"/>
  <c r="G3354" i="75"/>
  <c r="G3353" i="75"/>
  <c r="G3352" i="75"/>
  <c r="B3352" i="75" s="1"/>
  <c r="G3351" i="75"/>
  <c r="B3351" i="75" s="1"/>
  <c r="G3350" i="75"/>
  <c r="G3349" i="75"/>
  <c r="G3348" i="75"/>
  <c r="G3347" i="75"/>
  <c r="G3346" i="75"/>
  <c r="G3345" i="75"/>
  <c r="G3344" i="75"/>
  <c r="B3344" i="75" s="1"/>
  <c r="G3343" i="75"/>
  <c r="B3343" i="75" s="1"/>
  <c r="G3342" i="75"/>
  <c r="G3341" i="75"/>
  <c r="G3340" i="75"/>
  <c r="G3339" i="75"/>
  <c r="G3338" i="75"/>
  <c r="G3337" i="75"/>
  <c r="G3336" i="75"/>
  <c r="B3336" i="75" s="1"/>
  <c r="G3335" i="75"/>
  <c r="B3335" i="75" s="1"/>
  <c r="G3334" i="75"/>
  <c r="G3333" i="75"/>
  <c r="G3332" i="75"/>
  <c r="G3331" i="75"/>
  <c r="G3330" i="75"/>
  <c r="G3329" i="75"/>
  <c r="G3328" i="75"/>
  <c r="B3328" i="75" s="1"/>
  <c r="G3327" i="75"/>
  <c r="B3327" i="75" s="1"/>
  <c r="G3326" i="75"/>
  <c r="G3325" i="75"/>
  <c r="G3324" i="75"/>
  <c r="G3323" i="75"/>
  <c r="G3322" i="75"/>
  <c r="G3321" i="75"/>
  <c r="G3320" i="75"/>
  <c r="B3320" i="75" s="1"/>
  <c r="G3319" i="75"/>
  <c r="B3319" i="75" s="1"/>
  <c r="G3318" i="75"/>
  <c r="G3317" i="75"/>
  <c r="G3316" i="75"/>
  <c r="G3315" i="75"/>
  <c r="G3314" i="75"/>
  <c r="G3313" i="75"/>
  <c r="G3312" i="75"/>
  <c r="B3312" i="75" s="1"/>
  <c r="G3311" i="75"/>
  <c r="B3311" i="75" s="1"/>
  <c r="G3310" i="75"/>
  <c r="G3309" i="75"/>
  <c r="G3308" i="75"/>
  <c r="G3307" i="75"/>
  <c r="G3306" i="75"/>
  <c r="G3305" i="75"/>
  <c r="G3304" i="75"/>
  <c r="B3304" i="75" s="1"/>
  <c r="G3303" i="75"/>
  <c r="B3303" i="75" s="1"/>
  <c r="G3302" i="75"/>
  <c r="G3301" i="75"/>
  <c r="G3300" i="75"/>
  <c r="G3299" i="75"/>
  <c r="G3298" i="75"/>
  <c r="G3297" i="75"/>
  <c r="G3296" i="75"/>
  <c r="B3296" i="75" s="1"/>
  <c r="G3295" i="75"/>
  <c r="B3295" i="75" s="1"/>
  <c r="G3294" i="75"/>
  <c r="G3293" i="75"/>
  <c r="G3292" i="75"/>
  <c r="G3291" i="75"/>
  <c r="G3290" i="75"/>
  <c r="G3289" i="75"/>
  <c r="G3288" i="75"/>
  <c r="B3288" i="75" s="1"/>
  <c r="G3287" i="75"/>
  <c r="B3287" i="75" s="1"/>
  <c r="G3286" i="75"/>
  <c r="G3285" i="75"/>
  <c r="G3284" i="75"/>
  <c r="G3283" i="75"/>
  <c r="G3282" i="75"/>
  <c r="G3281" i="75"/>
  <c r="G3280" i="75"/>
  <c r="B3280" i="75" s="1"/>
  <c r="G3279" i="75"/>
  <c r="B3279" i="75" s="1"/>
  <c r="G3278" i="75"/>
  <c r="G3277" i="75"/>
  <c r="G3276" i="75"/>
  <c r="G3275" i="75"/>
  <c r="G3274" i="75"/>
  <c r="G3273" i="75"/>
  <c r="G3272" i="75"/>
  <c r="B3272" i="75" s="1"/>
  <c r="G3271" i="75"/>
  <c r="B3271" i="75" s="1"/>
  <c r="G3270" i="75"/>
  <c r="G3269" i="75"/>
  <c r="G3268" i="75"/>
  <c r="G3267" i="75"/>
  <c r="G3266" i="75"/>
  <c r="G3265" i="75"/>
  <c r="G3264" i="75"/>
  <c r="B3264" i="75" s="1"/>
  <c r="G3263" i="75"/>
  <c r="B3263" i="75" s="1"/>
  <c r="G3262" i="75"/>
  <c r="G3261" i="75"/>
  <c r="G3260" i="75"/>
  <c r="G3259" i="75"/>
  <c r="G3258" i="75"/>
  <c r="G3257" i="75"/>
  <c r="G3256" i="75"/>
  <c r="B3256" i="75" s="1"/>
  <c r="G3255" i="75"/>
  <c r="B3255" i="75" s="1"/>
  <c r="G3254" i="75"/>
  <c r="G3253" i="75"/>
  <c r="G3252" i="75"/>
  <c r="G3251" i="75"/>
  <c r="G3250" i="75"/>
  <c r="G3249" i="75"/>
  <c r="G3248" i="75"/>
  <c r="B3248" i="75" s="1"/>
  <c r="G3247" i="75"/>
  <c r="B3247" i="75" s="1"/>
  <c r="G3246" i="75"/>
  <c r="G3245" i="75"/>
  <c r="G3244" i="75"/>
  <c r="G3243" i="75"/>
  <c r="G3242" i="75"/>
  <c r="G3241" i="75"/>
  <c r="G3240" i="75"/>
  <c r="B3240" i="75" s="1"/>
  <c r="G3239" i="75"/>
  <c r="B3239" i="75" s="1"/>
  <c r="G3238" i="75"/>
  <c r="G3237" i="75"/>
  <c r="G3236" i="75"/>
  <c r="G3235" i="75"/>
  <c r="G3234" i="75"/>
  <c r="G3233" i="75"/>
  <c r="G3232" i="75"/>
  <c r="B3232" i="75" s="1"/>
  <c r="G3231" i="75"/>
  <c r="B3231" i="75" s="1"/>
  <c r="G3230" i="75"/>
  <c r="G3229" i="75"/>
  <c r="G3228" i="75"/>
  <c r="G3227" i="75"/>
  <c r="G3226" i="75"/>
  <c r="G3225" i="75"/>
  <c r="G3224" i="75"/>
  <c r="B3224" i="75" s="1"/>
  <c r="G3223" i="75"/>
  <c r="B3223" i="75" s="1"/>
  <c r="G3222" i="75"/>
  <c r="G3221" i="75"/>
  <c r="G3220" i="75"/>
  <c r="G3219" i="75"/>
  <c r="G3218" i="75"/>
  <c r="G3217" i="75"/>
  <c r="G3216" i="75"/>
  <c r="B3216" i="75" s="1"/>
  <c r="G3215" i="75"/>
  <c r="B3215" i="75" s="1"/>
  <c r="G3214" i="75"/>
  <c r="G3213" i="75"/>
  <c r="G3212" i="75"/>
  <c r="G3211" i="75"/>
  <c r="G3210" i="75"/>
  <c r="G3209" i="75"/>
  <c r="G3208" i="75"/>
  <c r="B3208" i="75" s="1"/>
  <c r="G3207" i="75"/>
  <c r="B3207" i="75" s="1"/>
  <c r="G3206" i="75"/>
  <c r="G3205" i="75"/>
  <c r="G3204" i="75"/>
  <c r="G3203" i="75"/>
  <c r="G3202" i="75"/>
  <c r="G3201" i="75"/>
  <c r="G3200" i="75"/>
  <c r="B3200" i="75" s="1"/>
  <c r="G3199" i="75"/>
  <c r="B3199" i="75" s="1"/>
  <c r="G3198" i="75"/>
  <c r="G3197" i="75"/>
  <c r="G3196" i="75"/>
  <c r="G3195" i="75"/>
  <c r="G3194" i="75"/>
  <c r="G3193" i="75"/>
  <c r="G3192" i="75"/>
  <c r="B3192" i="75" s="1"/>
  <c r="G3191" i="75"/>
  <c r="B3191" i="75" s="1"/>
  <c r="G3190" i="75"/>
  <c r="G3189" i="75"/>
  <c r="G3188" i="75"/>
  <c r="G3187" i="75"/>
  <c r="G3186" i="75"/>
  <c r="G3185" i="75"/>
  <c r="G3184" i="75"/>
  <c r="B3184" i="75" s="1"/>
  <c r="G3183" i="75"/>
  <c r="B3183" i="75" s="1"/>
  <c r="G3182" i="75"/>
  <c r="G3181" i="75"/>
  <c r="G3180" i="75"/>
  <c r="G3179" i="75"/>
  <c r="G3178" i="75"/>
  <c r="G3177" i="75"/>
  <c r="G3176" i="75"/>
  <c r="B3176" i="75" s="1"/>
  <c r="G3175" i="75"/>
  <c r="B3175" i="75" s="1"/>
  <c r="G3174" i="75"/>
  <c r="G3173" i="75"/>
  <c r="G3172" i="75"/>
  <c r="G3171" i="75"/>
  <c r="G3170" i="75"/>
  <c r="G3169" i="75"/>
  <c r="G3168" i="75"/>
  <c r="B3168" i="75" s="1"/>
  <c r="G3167" i="75"/>
  <c r="B3167" i="75" s="1"/>
  <c r="G3166" i="75"/>
  <c r="G3165" i="75"/>
  <c r="G3164" i="75"/>
  <c r="G3163" i="75"/>
  <c r="G3162" i="75"/>
  <c r="G3161" i="75"/>
  <c r="G3160" i="75"/>
  <c r="B3160" i="75" s="1"/>
  <c r="G3159" i="75"/>
  <c r="B3159" i="75" s="1"/>
  <c r="G3158" i="75"/>
  <c r="G3157" i="75"/>
  <c r="G3156" i="75"/>
  <c r="G3155" i="75"/>
  <c r="G3154" i="75"/>
  <c r="G3153" i="75"/>
  <c r="G3152" i="75"/>
  <c r="B3152" i="75" s="1"/>
  <c r="G3151" i="75"/>
  <c r="B3151" i="75" s="1"/>
  <c r="G3150" i="75"/>
  <c r="G3149" i="75"/>
  <c r="G3148" i="75"/>
  <c r="G3147" i="75"/>
  <c r="G3146" i="75"/>
  <c r="G3145" i="75"/>
  <c r="G3144" i="75"/>
  <c r="B3144" i="75" s="1"/>
  <c r="G3143" i="75"/>
  <c r="B3143" i="75" s="1"/>
  <c r="G3142" i="75"/>
  <c r="G3141" i="75"/>
  <c r="G3140" i="75"/>
  <c r="G3139" i="75"/>
  <c r="G3138" i="75"/>
  <c r="G3137" i="75"/>
  <c r="G3136" i="75"/>
  <c r="B3136" i="75" s="1"/>
  <c r="G3135" i="75"/>
  <c r="B3135" i="75" s="1"/>
  <c r="G3134" i="75"/>
  <c r="G3133" i="75"/>
  <c r="G3132" i="75"/>
  <c r="G3131" i="75"/>
  <c r="G3130" i="75"/>
  <c r="G3129" i="75"/>
  <c r="G3128" i="75"/>
  <c r="B3128" i="75" s="1"/>
  <c r="G3127" i="75"/>
  <c r="B3127" i="75" s="1"/>
  <c r="G3126" i="75"/>
  <c r="G3125" i="75"/>
  <c r="G3124" i="75"/>
  <c r="G3123" i="75"/>
  <c r="G3122" i="75"/>
  <c r="G3121" i="75"/>
  <c r="G3120" i="75"/>
  <c r="B3120" i="75" s="1"/>
  <c r="G3119" i="75"/>
  <c r="B3119" i="75" s="1"/>
  <c r="G3118" i="75"/>
  <c r="G3117" i="75"/>
  <c r="G3116" i="75"/>
  <c r="G3115" i="75"/>
  <c r="G3114" i="75"/>
  <c r="G3113" i="75"/>
  <c r="G3112" i="75"/>
  <c r="B3112" i="75" s="1"/>
  <c r="G3111" i="75"/>
  <c r="B3111" i="75" s="1"/>
  <c r="G3110" i="75"/>
  <c r="G3109" i="75"/>
  <c r="G3108" i="75"/>
  <c r="G3107" i="75"/>
  <c r="G3106" i="75"/>
  <c r="G3105" i="75"/>
  <c r="G3104" i="75"/>
  <c r="B3104" i="75" s="1"/>
  <c r="G3103" i="75"/>
  <c r="B3103" i="75" s="1"/>
  <c r="G3102" i="75"/>
  <c r="G3101" i="75"/>
  <c r="G3100" i="75"/>
  <c r="G3099" i="75"/>
  <c r="G3098" i="75"/>
  <c r="G3097" i="75"/>
  <c r="G3096" i="75"/>
  <c r="B3096" i="75" s="1"/>
  <c r="G3095" i="75"/>
  <c r="B3095" i="75" s="1"/>
  <c r="G3094" i="75"/>
  <c r="G3093" i="75"/>
  <c r="G3092" i="75"/>
  <c r="G3091" i="75"/>
  <c r="G3090" i="75"/>
  <c r="G3089" i="75"/>
  <c r="G3088" i="75"/>
  <c r="B3088" i="75" s="1"/>
  <c r="G3087" i="75"/>
  <c r="B3087" i="75" s="1"/>
  <c r="G3086" i="75"/>
  <c r="G3085" i="75"/>
  <c r="G3084" i="75"/>
  <c r="G3083" i="75"/>
  <c r="G3082" i="75"/>
  <c r="G3081" i="75"/>
  <c r="G3080" i="75"/>
  <c r="B3080" i="75" s="1"/>
  <c r="G3079" i="75"/>
  <c r="B3079" i="75" s="1"/>
  <c r="G3078" i="75"/>
  <c r="G3077" i="75"/>
  <c r="G3076" i="75"/>
  <c r="G3075" i="75"/>
  <c r="G3074" i="75"/>
  <c r="G3073" i="75"/>
  <c r="G3072" i="75"/>
  <c r="B3072" i="75" s="1"/>
  <c r="G3071" i="75"/>
  <c r="B3071" i="75" s="1"/>
  <c r="G3070" i="75"/>
  <c r="G3069" i="75"/>
  <c r="G3068" i="75"/>
  <c r="G3067" i="75"/>
  <c r="G3066" i="75"/>
  <c r="G3065" i="75"/>
  <c r="G3064" i="75"/>
  <c r="B3064" i="75" s="1"/>
  <c r="G3063" i="75"/>
  <c r="B3063" i="75" s="1"/>
  <c r="G3062" i="75"/>
  <c r="G3061" i="75"/>
  <c r="G3060" i="75"/>
  <c r="G3059" i="75"/>
  <c r="G3058" i="75"/>
  <c r="G3057" i="75"/>
  <c r="G3056" i="75"/>
  <c r="B3056" i="75" s="1"/>
  <c r="G3055" i="75"/>
  <c r="B3055" i="75" s="1"/>
  <c r="G3054" i="75"/>
  <c r="G3053" i="75"/>
  <c r="G3052" i="75"/>
  <c r="G3051" i="75"/>
  <c r="G3050" i="75"/>
  <c r="G3049" i="75"/>
  <c r="G3048" i="75"/>
  <c r="B3048" i="75" s="1"/>
  <c r="G3047" i="75"/>
  <c r="B3047" i="75" s="1"/>
  <c r="G3046" i="75"/>
  <c r="G3045" i="75"/>
  <c r="G3044" i="75"/>
  <c r="G3043" i="75"/>
  <c r="G3042" i="75"/>
  <c r="G3041" i="75"/>
  <c r="G3040" i="75"/>
  <c r="B3040" i="75" s="1"/>
  <c r="G3039" i="75"/>
  <c r="B3039" i="75" s="1"/>
  <c r="G3038" i="75"/>
  <c r="G3037" i="75"/>
  <c r="G3036" i="75"/>
  <c r="G3035" i="75"/>
  <c r="G3034" i="75"/>
  <c r="G3033" i="75"/>
  <c r="G3032" i="75"/>
  <c r="B3032" i="75" s="1"/>
  <c r="G3031" i="75"/>
  <c r="B3031" i="75" s="1"/>
  <c r="G3030" i="75"/>
  <c r="G2995" i="75"/>
  <c r="G2994" i="75"/>
  <c r="G2993" i="75"/>
  <c r="G2992" i="75"/>
  <c r="G2991" i="75"/>
  <c r="G2990" i="75"/>
  <c r="B2990" i="75" s="1"/>
  <c r="G2989" i="75"/>
  <c r="B2989" i="75" s="1"/>
  <c r="G2988" i="75"/>
  <c r="G2987" i="75"/>
  <c r="G2986" i="75"/>
  <c r="G2985" i="75"/>
  <c r="G2984" i="75"/>
  <c r="G2983" i="75"/>
  <c r="G2982" i="75"/>
  <c r="B2982" i="75" s="1"/>
  <c r="G2981" i="75"/>
  <c r="B2981" i="75" s="1"/>
  <c r="G2980" i="75"/>
  <c r="G2979" i="75"/>
  <c r="G2978" i="75"/>
  <c r="G2977" i="75"/>
  <c r="G2976" i="75"/>
  <c r="G2975" i="75"/>
  <c r="G2974" i="75"/>
  <c r="B2974" i="75" s="1"/>
  <c r="G2973" i="75"/>
  <c r="B2973" i="75" s="1"/>
  <c r="G2972" i="75"/>
  <c r="G2971" i="75"/>
  <c r="G2970" i="75"/>
  <c r="G2969" i="75"/>
  <c r="G2968" i="75"/>
  <c r="G2967" i="75"/>
  <c r="G2966" i="75"/>
  <c r="B2966" i="75" s="1"/>
  <c r="G2965" i="75"/>
  <c r="B2965" i="75" s="1"/>
  <c r="G2964" i="75"/>
  <c r="G2963" i="75"/>
  <c r="G2962" i="75"/>
  <c r="G2961" i="75"/>
  <c r="G2960" i="75"/>
  <c r="G2959" i="75"/>
  <c r="G2958" i="75"/>
  <c r="B2958" i="75" s="1"/>
  <c r="G2957" i="75"/>
  <c r="B2957" i="75" s="1"/>
  <c r="G2956" i="75"/>
  <c r="G2955" i="75"/>
  <c r="G2954" i="75"/>
  <c r="G2953" i="75"/>
  <c r="G2952" i="75"/>
  <c r="G2951" i="75"/>
  <c r="G2950" i="75"/>
  <c r="B2950" i="75" s="1"/>
  <c r="G2949" i="75"/>
  <c r="B2949" i="75" s="1"/>
  <c r="G2948" i="75"/>
  <c r="G2947" i="75"/>
  <c r="G2946" i="75"/>
  <c r="G2945" i="75"/>
  <c r="G2944" i="75"/>
  <c r="G2943" i="75"/>
  <c r="G2942" i="75"/>
  <c r="B2942" i="75" s="1"/>
  <c r="G2941" i="75"/>
  <c r="B2941" i="75" s="1"/>
  <c r="G2940" i="75"/>
  <c r="G2939" i="75"/>
  <c r="G2938" i="75"/>
  <c r="G2937" i="75"/>
  <c r="G2936" i="75"/>
  <c r="G2935" i="75"/>
  <c r="G2934" i="75"/>
  <c r="B2934" i="75" s="1"/>
  <c r="G2933" i="75"/>
  <c r="B2933" i="75" s="1"/>
  <c r="G2932" i="75"/>
  <c r="G2931" i="75"/>
  <c r="G2930" i="75"/>
  <c r="G2929" i="75"/>
  <c r="G2928" i="75"/>
  <c r="G2927" i="75"/>
  <c r="G2926" i="75"/>
  <c r="B2926" i="75" s="1"/>
  <c r="G2925" i="75"/>
  <c r="B2925" i="75" s="1"/>
  <c r="G2924" i="75"/>
  <c r="G2923" i="75"/>
  <c r="G2922" i="75"/>
  <c r="G2921" i="75"/>
  <c r="G2920" i="75"/>
  <c r="G2919" i="75"/>
  <c r="G2918" i="75"/>
  <c r="B2918" i="75" s="1"/>
  <c r="G2917" i="75"/>
  <c r="B2917" i="75" s="1"/>
  <c r="G2916" i="75"/>
  <c r="G2915" i="75"/>
  <c r="G2914" i="75"/>
  <c r="G2913" i="75"/>
  <c r="G2912" i="75"/>
  <c r="G2911" i="75"/>
  <c r="G2910" i="75"/>
  <c r="B2910" i="75" s="1"/>
  <c r="G2909" i="75"/>
  <c r="B2909" i="75" s="1"/>
  <c r="G2908" i="75"/>
  <c r="G2907" i="75"/>
  <c r="G2906" i="75"/>
  <c r="G2905" i="75"/>
  <c r="G2904" i="75"/>
  <c r="G2903" i="75"/>
  <c r="G2902" i="75"/>
  <c r="B2902" i="75" s="1"/>
  <c r="G2901" i="75"/>
  <c r="B2901" i="75" s="1"/>
  <c r="G2900" i="75"/>
  <c r="G2899" i="75"/>
  <c r="G2898" i="75"/>
  <c r="G2897" i="75"/>
  <c r="G2896" i="75"/>
  <c r="G2895" i="75"/>
  <c r="G2894" i="75"/>
  <c r="B2894" i="75" s="1"/>
  <c r="G2893" i="75"/>
  <c r="B2893" i="75" s="1"/>
  <c r="G2892" i="75"/>
  <c r="G2891" i="75"/>
  <c r="G2890" i="75"/>
  <c r="G2889" i="75"/>
  <c r="G2888" i="75"/>
  <c r="G2887" i="75"/>
  <c r="G2886" i="75"/>
  <c r="B2886" i="75" s="1"/>
  <c r="G2885" i="75"/>
  <c r="B2885" i="75" s="1"/>
  <c r="G2884" i="75"/>
  <c r="G2883" i="75"/>
  <c r="G2882" i="75"/>
  <c r="G2881" i="75"/>
  <c r="G2880" i="75"/>
  <c r="G2879" i="75"/>
  <c r="G2878" i="75"/>
  <c r="B2878" i="75" s="1"/>
  <c r="G2877" i="75"/>
  <c r="B2877" i="75" s="1"/>
  <c r="G2876" i="75"/>
  <c r="G2875" i="75"/>
  <c r="G2874" i="75"/>
  <c r="G2873" i="75"/>
  <c r="G2872" i="75"/>
  <c r="G2871" i="75"/>
  <c r="G2870" i="75"/>
  <c r="B2870" i="75" s="1"/>
  <c r="G2869" i="75"/>
  <c r="B2869" i="75" s="1"/>
  <c r="G2868" i="75"/>
  <c r="G2867" i="75"/>
  <c r="G2866" i="75"/>
  <c r="G2865" i="75"/>
  <c r="G2864" i="75"/>
  <c r="G2863" i="75"/>
  <c r="G2862" i="75"/>
  <c r="B2862" i="75" s="1"/>
  <c r="G2861" i="75"/>
  <c r="B2861" i="75" s="1"/>
  <c r="G2860" i="75"/>
  <c r="G2859" i="75"/>
  <c r="G2858" i="75"/>
  <c r="G2857" i="75"/>
  <c r="G2856" i="75"/>
  <c r="G2855" i="75"/>
  <c r="G2854" i="75"/>
  <c r="B2854" i="75" s="1"/>
  <c r="G2853" i="75"/>
  <c r="B2853" i="75" s="1"/>
  <c r="G2852" i="75"/>
  <c r="G2851" i="75"/>
  <c r="G2850" i="75"/>
  <c r="G2849" i="75"/>
  <c r="G2848" i="75"/>
  <c r="G2847" i="75"/>
  <c r="G2846" i="75"/>
  <c r="B2846" i="75" s="1"/>
  <c r="G2845" i="75"/>
  <c r="B2845" i="75" s="1"/>
  <c r="G2844" i="75"/>
  <c r="G2843" i="75"/>
  <c r="G2842" i="75"/>
  <c r="G2841" i="75"/>
  <c r="G2840" i="75"/>
  <c r="G2839" i="75"/>
  <c r="G2838" i="75"/>
  <c r="B2838" i="75" s="1"/>
  <c r="G2837" i="75"/>
  <c r="B2837" i="75" s="1"/>
  <c r="G2836" i="75"/>
  <c r="G2835" i="75"/>
  <c r="G2834" i="75"/>
  <c r="G2833" i="75"/>
  <c r="G2832" i="75"/>
  <c r="G2831" i="75"/>
  <c r="G2830" i="75"/>
  <c r="B2830" i="75" s="1"/>
  <c r="G2829" i="75"/>
  <c r="B2829" i="75" s="1"/>
  <c r="G2828" i="75"/>
  <c r="G2827" i="75"/>
  <c r="G2826" i="75"/>
  <c r="G2825" i="75"/>
  <c r="G2824" i="75"/>
  <c r="G2823" i="75"/>
  <c r="G2822" i="75"/>
  <c r="B2822" i="75" s="1"/>
  <c r="G2821" i="75"/>
  <c r="B2821" i="75" s="1"/>
  <c r="G2820" i="75"/>
  <c r="G2819" i="75"/>
  <c r="G2818" i="75"/>
  <c r="G2817" i="75"/>
  <c r="G2816" i="75"/>
  <c r="G2815" i="75"/>
  <c r="G2814" i="75"/>
  <c r="B2814" i="75" s="1"/>
  <c r="G2813" i="75"/>
  <c r="B2813" i="75" s="1"/>
  <c r="G2812" i="75"/>
  <c r="G2811" i="75"/>
  <c r="G2810" i="75"/>
  <c r="G2809" i="75"/>
  <c r="G2808" i="75"/>
  <c r="G2807" i="75"/>
  <c r="G2806" i="75"/>
  <c r="B2806" i="75" s="1"/>
  <c r="G2805" i="75"/>
  <c r="B2805" i="75" s="1"/>
  <c r="G2804" i="75"/>
  <c r="G2803" i="75"/>
  <c r="G2802" i="75"/>
  <c r="G2801" i="75"/>
  <c r="G2800" i="75"/>
  <c r="G2799" i="75"/>
  <c r="G2798" i="75"/>
  <c r="B2798" i="75" s="1"/>
  <c r="G2797" i="75"/>
  <c r="B2797" i="75" s="1"/>
  <c r="G2796" i="75"/>
  <c r="G2795" i="75"/>
  <c r="G2794" i="75"/>
  <c r="G2793" i="75"/>
  <c r="G2792" i="75"/>
  <c r="G2791" i="75"/>
  <c r="G2790" i="75"/>
  <c r="B2790" i="75" s="1"/>
  <c r="G2789" i="75"/>
  <c r="B2789" i="75" s="1"/>
  <c r="G2788" i="75"/>
  <c r="G2787" i="75"/>
  <c r="G2786" i="75"/>
  <c r="G2785" i="75"/>
  <c r="G2784" i="75"/>
  <c r="G2783" i="75"/>
  <c r="G2782" i="75"/>
  <c r="B2782" i="75" s="1"/>
  <c r="G2781" i="75"/>
  <c r="B2781" i="75" s="1"/>
  <c r="G2780" i="75"/>
  <c r="G2779" i="75"/>
  <c r="G2778" i="75"/>
  <c r="G2777" i="75"/>
  <c r="G2776" i="75"/>
  <c r="G2775" i="75"/>
  <c r="G2774" i="75"/>
  <c r="B2774" i="75" s="1"/>
  <c r="G2773" i="75"/>
  <c r="B2773" i="75" s="1"/>
  <c r="G2772" i="75"/>
  <c r="G2771" i="75"/>
  <c r="G2770" i="75"/>
  <c r="G2769" i="75"/>
  <c r="G2768" i="75"/>
  <c r="G2767" i="75"/>
  <c r="G2766" i="75"/>
  <c r="B2766" i="75" s="1"/>
  <c r="G2765" i="75"/>
  <c r="B2765" i="75" s="1"/>
  <c r="G2764" i="75"/>
  <c r="G2763" i="75"/>
  <c r="G2762" i="75"/>
  <c r="G2761" i="75"/>
  <c r="G2760" i="75"/>
  <c r="G2759" i="75"/>
  <c r="G2758" i="75"/>
  <c r="B2758" i="75" s="1"/>
  <c r="G2757" i="75"/>
  <c r="B2757" i="75" s="1"/>
  <c r="G2756" i="75"/>
  <c r="G2755" i="75"/>
  <c r="G2754" i="75"/>
  <c r="G2753" i="75"/>
  <c r="G2752" i="75"/>
  <c r="G2751" i="75"/>
  <c r="G2750" i="75"/>
  <c r="B2750" i="75" s="1"/>
  <c r="G2749" i="75"/>
  <c r="B2749" i="75" s="1"/>
  <c r="G2748" i="75"/>
  <c r="G2747" i="75"/>
  <c r="G2746" i="75"/>
  <c r="G2745" i="75"/>
  <c r="G2744" i="75"/>
  <c r="G2743" i="75"/>
  <c r="G2742" i="75"/>
  <c r="B2742" i="75" s="1"/>
  <c r="G2741" i="75"/>
  <c r="B2741" i="75" s="1"/>
  <c r="G2740" i="75"/>
  <c r="B2740" i="75" s="1"/>
  <c r="G2739" i="75"/>
  <c r="G2738" i="75"/>
  <c r="G2737" i="75"/>
  <c r="G2736" i="75"/>
  <c r="G2735" i="75"/>
  <c r="G2734" i="75"/>
  <c r="B2734" i="75" s="1"/>
  <c r="G2733" i="75"/>
  <c r="B2733" i="75" s="1"/>
  <c r="G2732" i="75"/>
  <c r="B2732" i="75" s="1"/>
  <c r="G2731" i="75"/>
  <c r="G2730" i="75"/>
  <c r="G2729" i="75"/>
  <c r="G2728" i="75"/>
  <c r="G2727" i="75"/>
  <c r="G2726" i="75"/>
  <c r="B2726" i="75" s="1"/>
  <c r="G2725" i="75"/>
  <c r="B2725" i="75" s="1"/>
  <c r="G2724" i="75"/>
  <c r="B2724" i="75" s="1"/>
  <c r="G2723" i="75"/>
  <c r="G2722" i="75"/>
  <c r="G2721" i="75"/>
  <c r="G2720" i="75"/>
  <c r="G2719" i="75"/>
  <c r="G2718" i="75"/>
  <c r="B2718" i="75" s="1"/>
  <c r="G2717" i="75"/>
  <c r="B2717" i="75" s="1"/>
  <c r="G2716" i="75"/>
  <c r="B2716" i="75" s="1"/>
  <c r="G2307" i="75"/>
  <c r="G2308" i="75"/>
  <c r="G2309" i="75"/>
  <c r="G2310" i="75"/>
  <c r="G2311" i="75"/>
  <c r="G2312" i="75"/>
  <c r="B2312" i="75" s="1"/>
  <c r="G2313" i="75"/>
  <c r="B2313" i="75" s="1"/>
  <c r="G2314" i="75"/>
  <c r="G2315" i="75"/>
  <c r="G2316" i="75"/>
  <c r="G2317" i="75"/>
  <c r="B2317" i="75" s="1"/>
  <c r="G2318" i="75"/>
  <c r="G2319" i="75"/>
  <c r="G2320" i="75"/>
  <c r="B2320" i="75" s="1"/>
  <c r="G2321" i="75"/>
  <c r="B2321" i="75" s="1"/>
  <c r="G2322" i="75"/>
  <c r="B2322" i="75" s="1"/>
  <c r="G2323" i="75"/>
  <c r="G2324" i="75"/>
  <c r="G2325" i="75"/>
  <c r="G2326" i="75"/>
  <c r="G2327" i="75"/>
  <c r="G2328" i="75"/>
  <c r="B2328" i="75" s="1"/>
  <c r="G2329" i="75"/>
  <c r="B2329" i="75" s="1"/>
  <c r="G2330" i="75"/>
  <c r="B2330" i="75" s="1"/>
  <c r="G2331" i="75"/>
  <c r="G2332" i="75"/>
  <c r="G2333" i="75"/>
  <c r="B2333" i="75" s="1"/>
  <c r="G2334" i="75"/>
  <c r="G2335" i="75"/>
  <c r="G2336" i="75"/>
  <c r="B2336" i="75" s="1"/>
  <c r="G2337" i="75"/>
  <c r="B2337" i="75" s="1"/>
  <c r="G2338" i="75"/>
  <c r="G2339" i="75"/>
  <c r="G2340" i="75"/>
  <c r="G2341" i="75"/>
  <c r="G2342" i="75"/>
  <c r="G2343" i="75"/>
  <c r="G2344" i="75"/>
  <c r="B2344" i="75" s="1"/>
  <c r="G2345" i="75"/>
  <c r="B2345" i="75" s="1"/>
  <c r="G2346" i="75"/>
  <c r="G2347" i="75"/>
  <c r="G2348" i="75"/>
  <c r="G2349" i="75"/>
  <c r="B2349" i="75" s="1"/>
  <c r="G2350" i="75"/>
  <c r="G2351" i="75"/>
  <c r="G2352" i="75"/>
  <c r="B2352" i="75" s="1"/>
  <c r="G2353" i="75"/>
  <c r="B2353" i="75" s="1"/>
  <c r="G2354" i="75"/>
  <c r="B2354" i="75" s="1"/>
  <c r="G2355" i="75"/>
  <c r="G2356" i="75"/>
  <c r="G2357" i="75"/>
  <c r="G2358" i="75"/>
  <c r="G2359" i="75"/>
  <c r="G2360" i="75"/>
  <c r="B2360" i="75" s="1"/>
  <c r="G2361" i="75"/>
  <c r="B2361" i="75" s="1"/>
  <c r="G2362" i="75"/>
  <c r="G2363" i="75"/>
  <c r="G2364" i="75"/>
  <c r="G2365" i="75"/>
  <c r="G2366" i="75"/>
  <c r="G2367" i="75"/>
  <c r="G2368" i="75"/>
  <c r="B2368" i="75" s="1"/>
  <c r="G2369" i="75"/>
  <c r="B2369" i="75" s="1"/>
  <c r="G2370" i="75"/>
  <c r="B2370" i="75" s="1"/>
  <c r="G2371" i="75"/>
  <c r="G2372" i="75"/>
  <c r="G2373" i="75"/>
  <c r="B2373" i="75" s="1"/>
  <c r="G2374" i="75"/>
  <c r="G2375" i="75"/>
  <c r="G2376" i="75"/>
  <c r="B2376" i="75" s="1"/>
  <c r="G2377" i="75"/>
  <c r="B2377" i="75" s="1"/>
  <c r="G2378" i="75"/>
  <c r="G2379" i="75"/>
  <c r="G2380" i="75"/>
  <c r="G2381" i="75"/>
  <c r="B2381" i="75" s="1"/>
  <c r="G2382" i="75"/>
  <c r="G2383" i="75"/>
  <c r="G2384" i="75"/>
  <c r="B2384" i="75" s="1"/>
  <c r="G2385" i="75"/>
  <c r="B2385" i="75" s="1"/>
  <c r="G2386" i="75"/>
  <c r="G2387" i="75"/>
  <c r="G2388" i="75"/>
  <c r="G2389" i="75"/>
  <c r="G2390" i="75"/>
  <c r="G2391" i="75"/>
  <c r="G2392" i="75"/>
  <c r="B2392" i="75" s="1"/>
  <c r="G2393" i="75"/>
  <c r="B2393" i="75" s="1"/>
  <c r="G2394" i="75"/>
  <c r="B2394" i="75" s="1"/>
  <c r="G2395" i="75"/>
  <c r="G2396" i="75"/>
  <c r="G2397" i="75"/>
  <c r="G2398" i="75"/>
  <c r="G2399" i="75"/>
  <c r="G2400" i="75"/>
  <c r="B2400" i="75" s="1"/>
  <c r="G2401" i="75"/>
  <c r="B2401" i="75" s="1"/>
  <c r="G2402" i="75"/>
  <c r="B2402" i="75" s="1"/>
  <c r="G2403" i="75"/>
  <c r="G2404" i="75"/>
  <c r="G2405" i="75"/>
  <c r="B2405" i="75" s="1"/>
  <c r="G2406" i="75"/>
  <c r="G2407" i="75"/>
  <c r="G2408" i="75"/>
  <c r="B2408" i="75" s="1"/>
  <c r="G2409" i="75"/>
  <c r="B2409" i="75" s="1"/>
  <c r="G2410" i="75"/>
  <c r="B2410" i="75" s="1"/>
  <c r="G2411" i="75"/>
  <c r="G2412" i="75"/>
  <c r="G2413" i="75"/>
  <c r="B2413" i="75" s="1"/>
  <c r="G2414" i="75"/>
  <c r="G2415" i="75"/>
  <c r="G2416" i="75"/>
  <c r="B2416" i="75" s="1"/>
  <c r="R110" i="1" s="1"/>
  <c r="H165" i="66" s="1"/>
  <c r="G2417" i="75"/>
  <c r="B2417" i="75" s="1"/>
  <c r="G2418" i="75"/>
  <c r="B2418" i="75" s="1"/>
  <c r="G2419" i="75"/>
  <c r="G2420" i="75"/>
  <c r="G2421" i="75"/>
  <c r="G2422" i="75"/>
  <c r="G2423" i="75"/>
  <c r="G2424" i="75"/>
  <c r="B2424" i="75" s="1"/>
  <c r="G2425" i="75"/>
  <c r="B2425" i="75" s="1"/>
  <c r="G2426" i="75"/>
  <c r="B2426" i="75" s="1"/>
  <c r="G2427" i="75"/>
  <c r="G2428" i="75"/>
  <c r="G2429" i="75"/>
  <c r="B2429" i="75" s="1"/>
  <c r="G2430" i="75"/>
  <c r="G2431" i="75"/>
  <c r="G2432" i="75"/>
  <c r="B2432" i="75" s="1"/>
  <c r="G2433" i="75"/>
  <c r="B2433" i="75" s="1"/>
  <c r="G2434" i="75"/>
  <c r="B2434" i="75" s="1"/>
  <c r="G2435" i="75"/>
  <c r="G2436" i="75"/>
  <c r="G2437" i="75"/>
  <c r="G2438" i="75"/>
  <c r="G2439" i="75"/>
  <c r="G2440" i="75"/>
  <c r="B2440" i="75" s="1"/>
  <c r="G2441" i="75"/>
  <c r="B2441" i="75" s="1"/>
  <c r="G2442" i="75"/>
  <c r="B2442" i="75" s="1"/>
  <c r="G2443" i="75"/>
  <c r="G2444" i="75"/>
  <c r="G2445" i="75"/>
  <c r="G2446" i="75"/>
  <c r="G2447" i="75"/>
  <c r="G2448" i="75"/>
  <c r="B2448" i="75" s="1"/>
  <c r="G2449" i="75"/>
  <c r="B2449" i="75" s="1"/>
  <c r="G2450" i="75"/>
  <c r="B2450" i="75" s="1"/>
  <c r="G2451" i="75"/>
  <c r="G2452" i="75"/>
  <c r="G2453" i="75"/>
  <c r="B2453" i="75" s="1"/>
  <c r="G2454" i="75"/>
  <c r="G2455" i="75"/>
  <c r="G2456" i="75"/>
  <c r="B2456" i="75" s="1"/>
  <c r="G2457" i="75"/>
  <c r="B2457" i="75" s="1"/>
  <c r="G2458" i="75"/>
  <c r="B2458" i="75" s="1"/>
  <c r="G2459" i="75"/>
  <c r="G2460" i="75"/>
  <c r="G2461" i="75"/>
  <c r="B2461" i="75" s="1"/>
  <c r="G2462" i="75"/>
  <c r="G2463" i="75"/>
  <c r="G2464" i="75"/>
  <c r="B2464" i="75" s="1"/>
  <c r="G2465" i="75"/>
  <c r="B2465" i="75" s="1"/>
  <c r="G2466" i="75"/>
  <c r="B2466" i="75" s="1"/>
  <c r="G2467" i="75"/>
  <c r="G2468" i="75"/>
  <c r="G2469" i="75"/>
  <c r="B2469" i="75" s="1"/>
  <c r="G2470" i="75"/>
  <c r="G2471" i="75"/>
  <c r="G2472" i="75"/>
  <c r="B2472" i="75" s="1"/>
  <c r="G2473" i="75"/>
  <c r="B2473" i="75" s="1"/>
  <c r="G2474" i="75"/>
  <c r="B2474" i="75" s="1"/>
  <c r="G2475" i="75"/>
  <c r="G2476" i="75"/>
  <c r="G2477" i="75"/>
  <c r="G2478" i="75"/>
  <c r="G2479" i="75"/>
  <c r="G2480" i="75"/>
  <c r="B2480" i="75" s="1"/>
  <c r="G2481" i="75"/>
  <c r="B2481" i="75" s="1"/>
  <c r="G2482" i="75"/>
  <c r="B2482" i="75" s="1"/>
  <c r="G2483" i="75"/>
  <c r="G2484" i="75"/>
  <c r="G2485" i="75"/>
  <c r="G2486" i="75"/>
  <c r="G2487" i="75"/>
  <c r="G2488" i="75"/>
  <c r="B2488" i="75" s="1"/>
  <c r="G2489" i="75"/>
  <c r="B2489" i="75" s="1"/>
  <c r="G2490" i="75"/>
  <c r="B2490" i="75" s="1"/>
  <c r="G2491" i="75"/>
  <c r="G2492" i="75"/>
  <c r="G2493" i="75"/>
  <c r="G2494" i="75"/>
  <c r="G2495" i="75"/>
  <c r="G2496" i="75"/>
  <c r="B2496" i="75" s="1"/>
  <c r="G2497" i="75"/>
  <c r="B2497" i="75" s="1"/>
  <c r="G2498" i="75"/>
  <c r="B2498" i="75" s="1"/>
  <c r="G2499" i="75"/>
  <c r="G2500" i="75"/>
  <c r="G2501" i="75"/>
  <c r="G2502" i="75"/>
  <c r="G2503" i="75"/>
  <c r="G2504" i="75"/>
  <c r="B2504" i="75" s="1"/>
  <c r="G2505" i="75"/>
  <c r="B2505" i="75" s="1"/>
  <c r="G2506" i="75"/>
  <c r="B2506" i="75" s="1"/>
  <c r="G2507" i="75"/>
  <c r="G2508" i="75"/>
  <c r="G2509" i="75"/>
  <c r="G2510" i="75"/>
  <c r="G2511" i="75"/>
  <c r="G2512" i="75"/>
  <c r="B2512" i="75" s="1"/>
  <c r="G2513" i="75"/>
  <c r="B2513" i="75" s="1"/>
  <c r="G2514" i="75"/>
  <c r="B2514" i="75" s="1"/>
  <c r="G2515" i="75"/>
  <c r="G2516" i="75"/>
  <c r="G2517" i="75"/>
  <c r="G2518" i="75"/>
  <c r="G2519" i="75"/>
  <c r="G2520" i="75"/>
  <c r="B2520" i="75" s="1"/>
  <c r="G2521" i="75"/>
  <c r="B2521" i="75" s="1"/>
  <c r="G2522" i="75"/>
  <c r="B2522" i="75" s="1"/>
  <c r="G2523" i="75"/>
  <c r="G2524" i="75"/>
  <c r="G2525" i="75"/>
  <c r="G2526" i="75"/>
  <c r="G2527" i="75"/>
  <c r="G2528" i="75"/>
  <c r="B2528" i="75" s="1"/>
  <c r="G2529" i="75"/>
  <c r="B2529" i="75" s="1"/>
  <c r="G2530" i="75"/>
  <c r="B2530" i="75" s="1"/>
  <c r="G2531" i="75"/>
  <c r="G2532" i="75"/>
  <c r="G2533" i="75"/>
  <c r="B2533" i="75" s="1"/>
  <c r="G2534" i="75"/>
  <c r="G2535" i="75"/>
  <c r="G2536" i="75"/>
  <c r="B2536" i="75" s="1"/>
  <c r="G2537" i="75"/>
  <c r="B2537" i="75" s="1"/>
  <c r="G2538" i="75"/>
  <c r="B2538" i="75" s="1"/>
  <c r="G2539" i="75"/>
  <c r="G2540" i="75"/>
  <c r="G2541" i="75"/>
  <c r="G2542" i="75"/>
  <c r="G2543" i="75"/>
  <c r="G2544" i="75"/>
  <c r="B2544" i="75" s="1"/>
  <c r="G2545" i="75"/>
  <c r="B2545" i="75" s="1"/>
  <c r="G2546" i="75"/>
  <c r="B2546" i="75" s="1"/>
  <c r="G2547" i="75"/>
  <c r="G2548" i="75"/>
  <c r="G2549" i="75"/>
  <c r="G2550" i="75"/>
  <c r="G2306" i="75"/>
  <c r="G6449" i="75"/>
  <c r="B6449" i="75" s="1"/>
  <c r="G6450" i="75"/>
  <c r="B6450" i="75" s="1"/>
  <c r="G6451" i="75"/>
  <c r="B6451" i="75" s="1"/>
  <c r="G6448" i="75"/>
  <c r="G6915" i="75"/>
  <c r="G6914" i="75"/>
  <c r="G6815" i="75"/>
  <c r="G6816" i="75"/>
  <c r="B6816" i="75" s="1"/>
  <c r="G6817" i="75"/>
  <c r="B6817" i="75" s="1"/>
  <c r="G6818" i="75"/>
  <c r="B6818" i="75" s="1"/>
  <c r="G6819" i="75"/>
  <c r="G6820" i="75"/>
  <c r="G6821" i="75"/>
  <c r="B6821" i="75" s="1"/>
  <c r="G6822" i="75"/>
  <c r="G6823" i="75"/>
  <c r="G6824" i="75"/>
  <c r="G6825" i="75"/>
  <c r="B6825" i="75" s="1"/>
  <c r="G6826" i="75"/>
  <c r="B6826" i="75" s="1"/>
  <c r="G6827" i="75"/>
  <c r="B6827" i="75" s="1"/>
  <c r="G6828" i="75"/>
  <c r="G6829" i="75"/>
  <c r="B6829" i="75" s="1"/>
  <c r="G6830" i="75"/>
  <c r="G6831" i="75"/>
  <c r="G6832" i="75"/>
  <c r="G6833" i="75"/>
  <c r="B6833" i="75" s="1"/>
  <c r="G6834" i="75"/>
  <c r="B6834" i="75" s="1"/>
  <c r="G6835" i="75"/>
  <c r="B6835" i="75" s="1"/>
  <c r="G6836" i="75"/>
  <c r="G6837" i="75"/>
  <c r="B6837" i="75" s="1"/>
  <c r="G6838" i="75"/>
  <c r="G6839" i="75"/>
  <c r="G6840" i="75"/>
  <c r="G6841" i="75"/>
  <c r="B6841" i="75" s="1"/>
  <c r="G6842" i="75"/>
  <c r="B6842" i="75" s="1"/>
  <c r="G6843" i="75"/>
  <c r="G6844" i="75"/>
  <c r="G6845" i="75"/>
  <c r="B6845" i="75" s="1"/>
  <c r="G6846" i="75"/>
  <c r="G6847" i="75"/>
  <c r="G6848" i="75"/>
  <c r="G6849" i="75"/>
  <c r="B6849" i="75" s="1"/>
  <c r="G6850" i="75"/>
  <c r="B6850" i="75" s="1"/>
  <c r="G6851" i="75"/>
  <c r="B6851" i="75" s="1"/>
  <c r="G6852" i="75"/>
  <c r="G6853" i="75"/>
  <c r="B6853" i="75" s="1"/>
  <c r="G6854" i="75"/>
  <c r="G6855" i="75"/>
  <c r="G6856" i="75"/>
  <c r="G6857" i="75"/>
  <c r="B6857" i="75" s="1"/>
  <c r="G6858" i="75"/>
  <c r="B6858" i="75" s="1"/>
  <c r="G6859" i="75"/>
  <c r="B6859" i="75" s="1"/>
  <c r="G6860" i="75"/>
  <c r="G6861" i="75"/>
  <c r="B6861" i="75" s="1"/>
  <c r="G6862" i="75"/>
  <c r="G6863" i="75"/>
  <c r="G6864" i="75"/>
  <c r="G6865" i="75"/>
  <c r="B6865" i="75" s="1"/>
  <c r="G6866" i="75"/>
  <c r="B6866" i="75" s="1"/>
  <c r="G6867" i="75"/>
  <c r="B6867" i="75" s="1"/>
  <c r="G6868" i="75"/>
  <c r="G6869" i="75"/>
  <c r="B6869" i="75" s="1"/>
  <c r="G6870" i="75"/>
  <c r="G6871" i="75"/>
  <c r="G6872" i="75"/>
  <c r="G6873" i="75"/>
  <c r="B6873" i="75" s="1"/>
  <c r="G6874" i="75"/>
  <c r="B6874" i="75" s="1"/>
  <c r="G6875" i="75"/>
  <c r="B6875" i="75" s="1"/>
  <c r="G6876" i="75"/>
  <c r="G6877" i="75"/>
  <c r="B6877" i="75" s="1"/>
  <c r="G6878" i="75"/>
  <c r="G6879" i="75"/>
  <c r="G6880" i="75"/>
  <c r="G6881" i="75"/>
  <c r="B6881" i="75" s="1"/>
  <c r="G6882" i="75"/>
  <c r="B6882" i="75" s="1"/>
  <c r="G6883" i="75"/>
  <c r="B6883" i="75" s="1"/>
  <c r="G6884" i="75"/>
  <c r="G6885" i="75"/>
  <c r="B6885" i="75" s="1"/>
  <c r="G6886" i="75"/>
  <c r="G6887" i="75"/>
  <c r="G6888" i="75"/>
  <c r="G6889" i="75"/>
  <c r="B6889" i="75" s="1"/>
  <c r="G6890" i="75"/>
  <c r="B6890" i="75" s="1"/>
  <c r="G6891" i="75"/>
  <c r="B6891" i="75" s="1"/>
  <c r="G6892" i="75"/>
  <c r="G6893" i="75"/>
  <c r="B6893" i="75" s="1"/>
  <c r="G6894" i="75"/>
  <c r="G6895" i="75"/>
  <c r="G6896" i="75"/>
  <c r="G6897" i="75"/>
  <c r="B6897" i="75" s="1"/>
  <c r="G6898" i="75"/>
  <c r="B6898" i="75" s="1"/>
  <c r="G6899" i="75"/>
  <c r="G6900" i="75"/>
  <c r="G6901" i="75"/>
  <c r="B6901" i="75" s="1"/>
  <c r="G6902" i="75"/>
  <c r="G6903" i="75"/>
  <c r="G6904" i="75"/>
  <c r="G6905" i="75"/>
  <c r="B6905" i="75" s="1"/>
  <c r="G6906" i="75"/>
  <c r="B6906" i="75" s="1"/>
  <c r="G6907" i="75"/>
  <c r="B6907" i="75" s="1"/>
  <c r="G6908" i="75"/>
  <c r="G6909" i="75"/>
  <c r="B6909" i="75" s="1"/>
  <c r="G6910" i="75"/>
  <c r="G6911" i="75"/>
  <c r="G6912" i="75"/>
  <c r="G6913" i="75"/>
  <c r="B6913" i="75" s="1"/>
  <c r="G6814" i="75"/>
  <c r="B6814" i="75" s="1"/>
  <c r="G6779" i="75"/>
  <c r="B6779" i="75" s="1"/>
  <c r="G6780" i="75"/>
  <c r="G6781" i="75"/>
  <c r="B6781" i="75" s="1"/>
  <c r="G6782" i="75"/>
  <c r="G6783" i="75"/>
  <c r="G6784" i="75"/>
  <c r="G6785" i="75"/>
  <c r="B6785" i="75" s="1"/>
  <c r="G6786" i="75"/>
  <c r="B6786" i="75" s="1"/>
  <c r="G6787" i="75"/>
  <c r="B6787" i="75" s="1"/>
  <c r="G6788" i="75"/>
  <c r="G6789" i="75"/>
  <c r="B6789" i="75" s="1"/>
  <c r="G6790" i="75"/>
  <c r="G6791" i="75"/>
  <c r="G6792" i="75"/>
  <c r="G6793" i="75"/>
  <c r="B6793" i="75" s="1"/>
  <c r="G6794" i="75"/>
  <c r="B6794" i="75" s="1"/>
  <c r="G6795" i="75"/>
  <c r="B6795" i="75" s="1"/>
  <c r="G6796" i="75"/>
  <c r="G6797" i="75"/>
  <c r="B6797" i="75" s="1"/>
  <c r="G6798" i="75"/>
  <c r="G6799" i="75"/>
  <c r="B6799" i="75" s="1"/>
  <c r="G6800" i="75"/>
  <c r="G6801" i="75"/>
  <c r="B6801" i="75" s="1"/>
  <c r="G6802" i="75"/>
  <c r="B6802" i="75" s="1"/>
  <c r="G6803" i="75"/>
  <c r="B6803" i="75" s="1"/>
  <c r="G6804" i="75"/>
  <c r="G6805" i="75"/>
  <c r="B6805" i="75" s="1"/>
  <c r="G6806" i="75"/>
  <c r="G6807" i="75"/>
  <c r="G6808" i="75"/>
  <c r="G6809" i="75"/>
  <c r="B6809" i="75" s="1"/>
  <c r="G6810" i="75"/>
  <c r="B6810" i="75" s="1"/>
  <c r="G6811" i="75"/>
  <c r="B6811" i="75" s="1"/>
  <c r="G6812" i="75"/>
  <c r="G6813" i="75"/>
  <c r="B6813" i="75" s="1"/>
  <c r="G6778" i="75"/>
  <c r="G3029" i="75"/>
  <c r="G3028" i="75"/>
  <c r="G3027" i="75"/>
  <c r="B3027" i="75" s="1"/>
  <c r="G3026" i="75"/>
  <c r="B3026" i="75" s="1"/>
  <c r="G3025" i="75"/>
  <c r="B3025" i="75" s="1"/>
  <c r="G3024" i="75"/>
  <c r="G3023" i="75"/>
  <c r="B3023" i="75" s="1"/>
  <c r="G3020" i="75"/>
  <c r="G3019" i="75"/>
  <c r="G3018" i="75"/>
  <c r="G3017" i="75"/>
  <c r="B3017" i="75" s="1"/>
  <c r="G3016" i="75"/>
  <c r="B3016" i="75" s="1"/>
  <c r="G3015" i="75"/>
  <c r="B3015" i="75" s="1"/>
  <c r="G3014" i="75"/>
  <c r="G3013" i="75"/>
  <c r="B3013" i="75" s="1"/>
  <c r="G3012" i="75"/>
  <c r="G3011" i="75"/>
  <c r="G3010" i="75"/>
  <c r="G3009" i="75"/>
  <c r="B3009" i="75" s="1"/>
  <c r="G3008" i="75"/>
  <c r="B3008" i="75" s="1"/>
  <c r="G3007" i="75"/>
  <c r="B3007" i="75" s="1"/>
  <c r="G3006" i="75"/>
  <c r="G3005" i="75"/>
  <c r="B3005" i="75" s="1"/>
  <c r="G3004" i="75"/>
  <c r="G3003" i="75"/>
  <c r="G3002" i="75"/>
  <c r="G3001" i="75"/>
  <c r="B3001" i="75" s="1"/>
  <c r="G3000" i="75"/>
  <c r="B3000" i="75" s="1"/>
  <c r="G3022" i="75"/>
  <c r="B3022" i="75" s="1"/>
  <c r="G3021" i="75"/>
  <c r="G2689" i="75"/>
  <c r="B2689" i="75" s="1"/>
  <c r="G2688" i="75"/>
  <c r="B2688" i="75" s="1"/>
  <c r="G2687" i="75"/>
  <c r="G2686" i="75"/>
  <c r="G7145" i="75"/>
  <c r="B7145" i="75" s="1"/>
  <c r="G7144" i="75"/>
  <c r="B7144" i="75" s="1"/>
  <c r="G7143" i="75"/>
  <c r="B7143" i="75" s="1"/>
  <c r="G7142" i="75"/>
  <c r="G7141" i="75"/>
  <c r="B7141" i="75" s="1"/>
  <c r="G7140" i="75"/>
  <c r="G7139" i="75"/>
  <c r="G7138" i="75"/>
  <c r="G7137" i="75"/>
  <c r="B7137" i="75" s="1"/>
  <c r="G7136" i="75"/>
  <c r="B7136" i="75" s="1"/>
  <c r="G7135" i="75"/>
  <c r="B7135" i="75" s="1"/>
  <c r="G7134" i="75"/>
  <c r="G7133" i="75"/>
  <c r="G7132" i="75"/>
  <c r="G2660" i="75"/>
  <c r="G2633" i="75"/>
  <c r="G2634" i="75"/>
  <c r="B2634" i="75" s="1"/>
  <c r="G2635" i="75"/>
  <c r="B2635" i="75" s="1"/>
  <c r="G2636" i="75"/>
  <c r="B2636" i="75" s="1"/>
  <c r="G2637" i="75"/>
  <c r="G2638" i="75"/>
  <c r="B2638" i="75" s="1"/>
  <c r="G2639" i="75"/>
  <c r="B2639" i="75" s="1"/>
  <c r="G2640" i="75"/>
  <c r="G2641" i="75"/>
  <c r="G2642" i="75"/>
  <c r="B2642" i="75" s="1"/>
  <c r="G2643" i="75"/>
  <c r="B2643" i="75" s="1"/>
  <c r="G2644" i="75"/>
  <c r="B2644" i="75" s="1"/>
  <c r="G2645" i="75"/>
  <c r="G2646" i="75"/>
  <c r="B2646" i="75" s="1"/>
  <c r="G2647" i="75"/>
  <c r="B2647" i="75" s="1"/>
  <c r="G2648" i="75"/>
  <c r="G2649" i="75"/>
  <c r="G2650" i="75"/>
  <c r="B2650" i="75" s="1"/>
  <c r="G2651" i="75"/>
  <c r="B2651" i="75" s="1"/>
  <c r="G2652" i="75"/>
  <c r="B2652" i="75" s="1"/>
  <c r="G2653" i="75"/>
  <c r="G2654" i="75"/>
  <c r="B2654" i="75" s="1"/>
  <c r="G2655" i="75"/>
  <c r="B2655" i="75" s="1"/>
  <c r="G2656" i="75"/>
  <c r="G2657" i="75"/>
  <c r="G2658" i="75"/>
  <c r="B2658" i="75" s="1"/>
  <c r="G2659" i="75"/>
  <c r="B2659" i="75" s="1"/>
  <c r="G2632" i="75"/>
  <c r="B2632" i="75" s="1"/>
  <c r="G7124" i="75"/>
  <c r="G7125" i="75"/>
  <c r="G7126" i="75"/>
  <c r="G7127" i="75"/>
  <c r="G7128" i="75"/>
  <c r="G7129" i="75"/>
  <c r="B7129" i="75" s="1"/>
  <c r="G7130" i="75"/>
  <c r="B7130" i="75" s="1"/>
  <c r="G7131" i="75"/>
  <c r="B7131" i="75" s="1"/>
  <c r="G2557" i="75"/>
  <c r="G7123" i="75"/>
  <c r="G7122" i="75"/>
  <c r="G7121" i="75"/>
  <c r="G7120" i="75"/>
  <c r="G2701" i="75"/>
  <c r="B2701" i="75" s="1"/>
  <c r="G2700" i="75"/>
  <c r="B2700" i="75" s="1"/>
  <c r="G2699" i="75"/>
  <c r="B2699" i="75" s="1"/>
  <c r="G2698" i="75"/>
  <c r="G2697" i="75"/>
  <c r="B2697" i="75" s="1"/>
  <c r="G2696" i="75"/>
  <c r="G2695" i="75"/>
  <c r="G2694" i="75"/>
  <c r="G2693" i="75"/>
  <c r="B2693" i="75" s="1"/>
  <c r="G2692" i="75"/>
  <c r="B2692" i="75" s="1"/>
  <c r="G2691" i="75"/>
  <c r="B2691" i="75" s="1"/>
  <c r="G2690" i="75"/>
  <c r="G2685" i="75"/>
  <c r="B2685" i="75" s="1"/>
  <c r="G2684" i="75"/>
  <c r="G2683" i="75"/>
  <c r="G2682" i="75"/>
  <c r="G2681" i="75"/>
  <c r="B2681" i="75" s="1"/>
  <c r="G2680" i="75"/>
  <c r="B2680" i="75" s="1"/>
  <c r="G2679" i="75"/>
  <c r="B2679" i="75" s="1"/>
  <c r="G2678" i="75"/>
  <c r="G2677" i="75"/>
  <c r="B2677" i="75" s="1"/>
  <c r="G2676" i="75"/>
  <c r="G2675" i="75"/>
  <c r="G2674" i="75"/>
  <c r="G2673" i="75"/>
  <c r="B2673" i="75" s="1"/>
  <c r="G2672" i="75"/>
  <c r="B2672" i="75" s="1"/>
  <c r="G2671" i="75"/>
  <c r="B2671" i="75" s="1"/>
  <c r="G2670" i="75"/>
  <c r="G2669" i="75"/>
  <c r="B2669" i="75" s="1"/>
  <c r="G2668" i="75"/>
  <c r="G2667" i="75"/>
  <c r="G2666" i="75"/>
  <c r="G2665" i="75"/>
  <c r="B2665" i="75" s="1"/>
  <c r="G2664" i="75"/>
  <c r="B2664" i="75" s="1"/>
  <c r="G2663" i="75"/>
  <c r="B2663" i="75" s="1"/>
  <c r="G2662" i="75"/>
  <c r="G2628" i="75"/>
  <c r="B2628" i="75" s="1"/>
  <c r="G2627" i="75"/>
  <c r="G2626" i="75"/>
  <c r="G2625" i="75"/>
  <c r="G2624" i="75"/>
  <c r="B2624" i="75" s="1"/>
  <c r="G2623" i="75"/>
  <c r="B2623" i="75" s="1"/>
  <c r="G2622" i="75"/>
  <c r="B2622" i="75" s="1"/>
  <c r="G2621" i="75"/>
  <c r="G2620" i="75"/>
  <c r="B2620" i="75" s="1"/>
  <c r="G2619" i="75"/>
  <c r="G2618" i="75"/>
  <c r="G2617" i="75"/>
  <c r="G2616" i="75"/>
  <c r="B2616" i="75" s="1"/>
  <c r="G2615" i="75"/>
  <c r="B2615" i="75" s="1"/>
  <c r="G2614" i="75"/>
  <c r="B2614" i="75" s="1"/>
  <c r="G2613" i="75"/>
  <c r="G2612" i="75"/>
  <c r="B2612" i="75" s="1"/>
  <c r="G2611" i="75"/>
  <c r="G2610" i="75"/>
  <c r="G2609" i="75"/>
  <c r="G2608" i="75"/>
  <c r="B2608" i="75" s="1"/>
  <c r="G2607" i="75"/>
  <c r="B2607" i="75" s="1"/>
  <c r="G2606" i="75"/>
  <c r="B2606" i="75" s="1"/>
  <c r="G2605" i="75"/>
  <c r="G2604" i="75"/>
  <c r="B2604" i="75" s="1"/>
  <c r="G2603" i="75"/>
  <c r="G2602" i="75"/>
  <c r="G2601" i="75"/>
  <c r="G2600" i="75"/>
  <c r="B2600" i="75" s="1"/>
  <c r="G2599" i="75"/>
  <c r="B2599" i="75" s="1"/>
  <c r="G2598" i="75"/>
  <c r="B2598" i="75" s="1"/>
  <c r="G2597" i="75"/>
  <c r="G2596" i="75"/>
  <c r="B2596" i="75" s="1"/>
  <c r="G2595" i="75"/>
  <c r="G2594" i="75"/>
  <c r="G2593" i="75"/>
  <c r="G2592" i="75"/>
  <c r="B2592" i="75" s="1"/>
  <c r="G2591" i="75"/>
  <c r="B2591" i="75" s="1"/>
  <c r="G2590" i="75"/>
  <c r="B2590" i="75" s="1"/>
  <c r="G2589" i="75"/>
  <c r="G2588" i="75"/>
  <c r="B2588" i="75" s="1"/>
  <c r="G2587" i="75"/>
  <c r="G2586" i="75"/>
  <c r="G2585" i="75"/>
  <c r="G2584" i="75"/>
  <c r="B2584" i="75" s="1"/>
  <c r="G2583" i="75"/>
  <c r="B2583" i="75" s="1"/>
  <c r="G2582" i="75"/>
  <c r="B2582" i="75" s="1"/>
  <c r="G2581" i="75"/>
  <c r="G2580" i="75"/>
  <c r="B2580" i="75" s="1"/>
  <c r="G2579" i="75"/>
  <c r="G2578" i="75"/>
  <c r="G2577" i="75"/>
  <c r="G2576" i="75"/>
  <c r="B2576" i="75" s="1"/>
  <c r="G2575" i="75"/>
  <c r="B2575" i="75" s="1"/>
  <c r="G2574" i="75"/>
  <c r="B2574" i="75" s="1"/>
  <c r="G2573" i="75"/>
  <c r="G2572" i="75"/>
  <c r="B2572" i="75" s="1"/>
  <c r="G2571" i="75"/>
  <c r="G2570" i="75"/>
  <c r="G2569" i="75"/>
  <c r="G2568" i="75"/>
  <c r="B2568" i="75" s="1"/>
  <c r="G2567" i="75"/>
  <c r="B2567" i="75" s="1"/>
  <c r="G2566" i="75"/>
  <c r="B2566" i="75" s="1"/>
  <c r="G2565" i="75"/>
  <c r="G2564" i="75"/>
  <c r="B2564" i="75" s="1"/>
  <c r="G2563" i="75"/>
  <c r="G2562" i="75"/>
  <c r="G2561" i="75"/>
  <c r="G2560" i="75"/>
  <c r="B2560" i="75" s="1"/>
  <c r="G2559" i="75"/>
  <c r="B2559" i="75" s="1"/>
  <c r="G2558" i="75"/>
  <c r="B2558" i="75" s="1"/>
  <c r="G7202" i="75"/>
  <c r="G7201" i="75"/>
  <c r="B7201" i="75" s="1"/>
  <c r="G7200" i="75"/>
  <c r="G7199" i="75"/>
  <c r="G7198" i="75"/>
  <c r="G7197" i="75"/>
  <c r="B7197" i="75" s="1"/>
  <c r="G7196" i="75"/>
  <c r="B7196" i="75" s="1"/>
  <c r="G7195" i="75"/>
  <c r="B7195" i="75" s="1"/>
  <c r="G7194" i="75"/>
  <c r="G6487" i="75"/>
  <c r="B6487" i="75" s="1"/>
  <c r="G6486" i="75"/>
  <c r="G6485" i="75"/>
  <c r="G6484" i="75"/>
  <c r="G6483" i="75"/>
  <c r="B6483" i="75" s="1"/>
  <c r="G6482" i="75"/>
  <c r="B6482" i="75" s="1"/>
  <c r="G6481" i="75"/>
  <c r="B6481" i="75" s="1"/>
  <c r="G6480" i="75"/>
  <c r="G6478" i="75"/>
  <c r="B6478" i="75" s="1"/>
  <c r="G6477" i="75"/>
  <c r="G2999" i="75"/>
  <c r="G2998" i="75"/>
  <c r="B2998" i="75" s="1"/>
  <c r="G2997" i="75"/>
  <c r="B2997" i="75" s="1"/>
  <c r="G2996" i="75"/>
  <c r="B2996" i="75" s="1"/>
  <c r="G7187" i="75"/>
  <c r="B7187" i="75" s="1"/>
  <c r="G6252" i="75"/>
  <c r="G6251" i="75"/>
  <c r="B6251" i="75" s="1"/>
  <c r="G6250" i="75"/>
  <c r="G6249" i="75"/>
  <c r="G6248" i="75"/>
  <c r="G6247" i="75"/>
  <c r="B6247" i="75" s="1"/>
  <c r="G6246" i="75"/>
  <c r="B6246" i="75" s="1"/>
  <c r="G6245" i="75"/>
  <c r="B6245" i="75" s="1"/>
  <c r="G6244" i="75"/>
  <c r="G6243" i="75"/>
  <c r="B6243" i="75" s="1"/>
  <c r="G6242" i="75"/>
  <c r="G6241" i="75"/>
  <c r="G6240" i="75"/>
  <c r="G6239" i="75"/>
  <c r="B6239" i="75" s="1"/>
  <c r="G6238" i="75"/>
  <c r="B6238" i="75" s="1"/>
  <c r="G6237" i="75"/>
  <c r="B6237" i="75" s="1"/>
  <c r="G6236" i="75"/>
  <c r="G6235" i="75"/>
  <c r="B6235" i="75" s="1"/>
  <c r="G6234" i="75"/>
  <c r="G6233" i="75"/>
  <c r="G6232" i="75"/>
  <c r="G6231" i="75"/>
  <c r="B6231" i="75" s="1"/>
  <c r="G6230" i="75"/>
  <c r="B6230" i="75" s="1"/>
  <c r="G6229" i="75"/>
  <c r="B6229" i="75" s="1"/>
  <c r="G6228" i="75"/>
  <c r="G6227" i="75"/>
  <c r="B6227" i="75" s="1"/>
  <c r="G6226" i="75"/>
  <c r="G6225" i="75"/>
  <c r="G6224" i="75"/>
  <c r="G6223" i="75"/>
  <c r="B6223" i="75" s="1"/>
  <c r="G6222" i="75"/>
  <c r="B6222" i="75" s="1"/>
  <c r="G6221" i="75"/>
  <c r="B6221" i="75" s="1"/>
  <c r="G6220" i="75"/>
  <c r="G6219" i="75"/>
  <c r="B6219" i="75" s="1"/>
  <c r="G6218" i="75"/>
  <c r="G6217" i="75"/>
  <c r="G6216" i="75"/>
  <c r="G6215" i="75"/>
  <c r="B6215" i="75" s="1"/>
  <c r="G6214" i="75"/>
  <c r="B6214" i="75" s="1"/>
  <c r="G6213" i="75"/>
  <c r="B6213" i="75" s="1"/>
  <c r="G6212" i="75"/>
  <c r="G6211" i="75"/>
  <c r="B6211" i="75" s="1"/>
  <c r="G6210" i="75"/>
  <c r="G6209" i="75"/>
  <c r="G6208" i="75"/>
  <c r="G6207" i="75"/>
  <c r="B6207" i="75" s="1"/>
  <c r="G6206" i="75"/>
  <c r="B6206" i="75" s="1"/>
  <c r="G6205" i="75"/>
  <c r="B6205" i="75" s="1"/>
  <c r="G6179" i="75"/>
  <c r="G6158" i="75"/>
  <c r="B6158" i="75" s="1"/>
  <c r="G6159" i="75"/>
  <c r="G6160" i="75"/>
  <c r="G6161" i="75"/>
  <c r="G6162" i="75"/>
  <c r="B6162" i="75" s="1"/>
  <c r="G6163" i="75"/>
  <c r="B6163" i="75" s="1"/>
  <c r="G6164" i="75"/>
  <c r="B6164" i="75" s="1"/>
  <c r="G6165" i="75"/>
  <c r="G6166" i="75"/>
  <c r="B6166" i="75" s="1"/>
  <c r="G6167" i="75"/>
  <c r="G6168" i="75"/>
  <c r="G6169" i="75"/>
  <c r="G6170" i="75"/>
  <c r="B6170" i="75" s="1"/>
  <c r="G6171" i="75"/>
  <c r="B6171" i="75" s="1"/>
  <c r="G6172" i="75"/>
  <c r="B6172" i="75" s="1"/>
  <c r="G6173" i="75"/>
  <c r="G6174" i="75"/>
  <c r="B6174" i="75" s="1"/>
  <c r="G6175" i="75"/>
  <c r="G6176" i="75"/>
  <c r="G6177" i="75"/>
  <c r="G6178" i="75"/>
  <c r="B6178" i="75" s="1"/>
  <c r="G6157" i="75"/>
  <c r="B6157" i="75" s="1"/>
  <c r="G7186" i="75"/>
  <c r="B7186" i="75" s="1"/>
  <c r="G6074" i="75"/>
  <c r="G6075" i="75"/>
  <c r="B6075" i="75" s="1"/>
  <c r="G6076" i="75"/>
  <c r="G6077" i="75"/>
  <c r="G6078" i="75"/>
  <c r="G6079" i="75"/>
  <c r="B6079" i="75" s="1"/>
  <c r="G6080" i="75"/>
  <c r="B6080" i="75" s="1"/>
  <c r="G6081" i="75"/>
  <c r="B6081" i="75" s="1"/>
  <c r="G6082" i="75"/>
  <c r="G6083" i="75"/>
  <c r="B6083" i="75" s="1"/>
  <c r="G6084" i="75"/>
  <c r="G6085" i="75"/>
  <c r="G6086" i="75"/>
  <c r="G6073" i="75"/>
  <c r="B6073" i="75" s="1"/>
  <c r="G6441" i="75"/>
  <c r="B6441" i="75" s="1"/>
  <c r="R70" i="1" s="1"/>
  <c r="H126" i="66" s="1"/>
  <c r="G2248" i="75"/>
  <c r="B2248" i="75" s="1"/>
  <c r="R72" i="1" s="1"/>
  <c r="H128" i="66" s="1"/>
  <c r="G2249" i="75"/>
  <c r="G2250" i="75"/>
  <c r="B2250" i="75" s="1"/>
  <c r="R73" i="1" s="1"/>
  <c r="H129" i="66" s="1"/>
  <c r="G2247" i="75"/>
  <c r="B2247" i="75" s="1"/>
  <c r="G7209" i="75"/>
  <c r="G7208" i="75"/>
  <c r="G7207" i="75"/>
  <c r="B7207" i="75" s="1"/>
  <c r="G7206" i="75"/>
  <c r="B7206" i="75" s="1"/>
  <c r="G7205" i="75"/>
  <c r="B7205" i="75" s="1"/>
  <c r="G7204" i="75"/>
  <c r="G7203" i="75"/>
  <c r="B7203" i="75" s="1"/>
  <c r="G6777" i="75"/>
  <c r="G6776" i="75"/>
  <c r="G6775" i="75"/>
  <c r="G6774" i="75"/>
  <c r="B6774" i="75" s="1"/>
  <c r="G6773" i="75"/>
  <c r="B6773" i="75" s="1"/>
  <c r="G6772" i="75"/>
  <c r="B6772" i="75" s="1"/>
  <c r="G6771" i="75"/>
  <c r="G6770" i="75"/>
  <c r="B6770" i="75" s="1"/>
  <c r="G6769" i="75"/>
  <c r="G6768" i="75"/>
  <c r="G6767" i="75"/>
  <c r="G6766" i="75"/>
  <c r="B6766" i="75" s="1"/>
  <c r="G6765" i="75"/>
  <c r="B6765" i="75" s="1"/>
  <c r="G6764" i="75"/>
  <c r="B6764" i="75" s="1"/>
  <c r="G6763" i="75"/>
  <c r="G6762" i="75"/>
  <c r="B6762" i="75" s="1"/>
  <c r="G6761" i="75"/>
  <c r="G6760" i="75"/>
  <c r="G6759" i="75"/>
  <c r="B6759" i="75" s="1"/>
  <c r="G6758" i="75"/>
  <c r="B6758" i="75" s="1"/>
  <c r="G6757" i="75"/>
  <c r="B6757" i="75" s="1"/>
  <c r="G6756" i="75"/>
  <c r="B6756" i="75" s="1"/>
  <c r="G6755" i="75"/>
  <c r="G6754" i="75"/>
  <c r="B6754" i="75" s="1"/>
  <c r="G6753" i="75"/>
  <c r="G6752" i="75"/>
  <c r="G6751" i="75"/>
  <c r="B6751" i="75" s="1"/>
  <c r="G6750" i="75"/>
  <c r="B6750" i="75" s="1"/>
  <c r="G6749" i="75"/>
  <c r="B6749" i="75" s="1"/>
  <c r="G6748" i="75"/>
  <c r="B6748" i="75" s="1"/>
  <c r="G6747" i="75"/>
  <c r="G6746" i="75"/>
  <c r="B6746" i="75" s="1"/>
  <c r="G6745" i="75"/>
  <c r="G6744" i="75"/>
  <c r="G6743" i="75"/>
  <c r="B6743" i="75" s="1"/>
  <c r="G6742" i="75"/>
  <c r="B6742" i="75" s="1"/>
  <c r="G6741" i="75"/>
  <c r="B6741" i="75" s="1"/>
  <c r="G6740" i="75"/>
  <c r="B6740" i="75" s="1"/>
  <c r="G6739" i="75"/>
  <c r="G6738" i="75"/>
  <c r="B6738" i="75" s="1"/>
  <c r="G6737" i="75"/>
  <c r="G6736" i="75"/>
  <c r="G6735" i="75"/>
  <c r="B6735" i="75" s="1"/>
  <c r="G6734" i="75"/>
  <c r="B6734" i="75" s="1"/>
  <c r="G6733" i="75"/>
  <c r="B6733" i="75" s="1"/>
  <c r="G6732" i="75"/>
  <c r="B6732" i="75" s="1"/>
  <c r="G6731" i="75"/>
  <c r="G6730" i="75"/>
  <c r="B6730" i="75" s="1"/>
  <c r="G6729" i="75"/>
  <c r="G6728" i="75"/>
  <c r="G6727" i="75"/>
  <c r="G6726" i="75"/>
  <c r="B6726" i="75" s="1"/>
  <c r="G6725" i="75"/>
  <c r="B6725" i="75" s="1"/>
  <c r="G6724" i="75"/>
  <c r="B6724" i="75" s="1"/>
  <c r="G6723" i="75"/>
  <c r="G6722" i="75"/>
  <c r="B6722" i="75" s="1"/>
  <c r="G6721" i="75"/>
  <c r="G6720" i="75"/>
  <c r="G6719" i="75"/>
  <c r="B6719" i="75" s="1"/>
  <c r="G6718" i="75"/>
  <c r="B6718" i="75" s="1"/>
  <c r="G6717" i="75"/>
  <c r="B6717" i="75" s="1"/>
  <c r="G6716" i="75"/>
  <c r="B6716" i="75" s="1"/>
  <c r="G6715" i="75"/>
  <c r="G6714" i="75"/>
  <c r="B6714" i="75" s="1"/>
  <c r="G6713" i="75"/>
  <c r="G6712" i="75"/>
  <c r="G6711" i="75"/>
  <c r="B6711" i="75" s="1"/>
  <c r="G6710" i="75"/>
  <c r="B6710" i="75" s="1"/>
  <c r="G6709" i="75"/>
  <c r="B6709" i="75" s="1"/>
  <c r="G6708" i="75"/>
  <c r="B6708" i="75" s="1"/>
  <c r="G6707" i="75"/>
  <c r="G6706" i="75"/>
  <c r="B6706" i="75" s="1"/>
  <c r="G6705" i="75"/>
  <c r="G6704" i="75"/>
  <c r="G6703" i="75"/>
  <c r="B6703" i="75" s="1"/>
  <c r="G6702" i="75"/>
  <c r="B6702" i="75" s="1"/>
  <c r="G6701" i="75"/>
  <c r="B6701" i="75" s="1"/>
  <c r="G6700" i="75"/>
  <c r="B6700" i="75" s="1"/>
  <c r="G6699" i="75"/>
  <c r="G6698" i="75"/>
  <c r="B6698" i="75" s="1"/>
  <c r="G6697" i="75"/>
  <c r="G6696" i="75"/>
  <c r="G6695" i="75"/>
  <c r="G6694" i="75"/>
  <c r="B6694" i="75" s="1"/>
  <c r="G6693" i="75"/>
  <c r="B6693" i="75" s="1"/>
  <c r="G6692" i="75"/>
  <c r="B6692" i="75" s="1"/>
  <c r="G6691" i="75"/>
  <c r="G6690" i="75"/>
  <c r="B6690" i="75" s="1"/>
  <c r="G6689" i="75"/>
  <c r="G6688" i="75"/>
  <c r="G6687" i="75"/>
  <c r="G6686" i="75"/>
  <c r="B6686" i="75" s="1"/>
  <c r="G6685" i="75"/>
  <c r="B6685" i="75" s="1"/>
  <c r="G6684" i="75"/>
  <c r="B6684" i="75" s="1"/>
  <c r="G6683" i="75"/>
  <c r="G6682" i="75"/>
  <c r="B6682" i="75" s="1"/>
  <c r="G6681" i="75"/>
  <c r="G6680" i="75"/>
  <c r="G6679" i="75"/>
  <c r="B6679" i="75" s="1"/>
  <c r="G6678" i="75"/>
  <c r="B6678" i="75" s="1"/>
  <c r="G6677" i="75"/>
  <c r="B6677" i="75" s="1"/>
  <c r="G6676" i="75"/>
  <c r="B6676" i="75" s="1"/>
  <c r="G6675" i="75"/>
  <c r="G6674" i="75"/>
  <c r="G6673" i="75"/>
  <c r="G6672" i="75"/>
  <c r="G6671" i="75"/>
  <c r="B6671" i="75" s="1"/>
  <c r="G6670" i="75"/>
  <c r="B6670" i="75" s="1"/>
  <c r="G6669" i="75"/>
  <c r="B6669" i="75" s="1"/>
  <c r="G6668" i="75"/>
  <c r="B6668" i="75" s="1"/>
  <c r="G6667" i="75"/>
  <c r="G6666" i="75"/>
  <c r="B6666" i="75" s="1"/>
  <c r="G6665" i="75"/>
  <c r="G6664" i="75"/>
  <c r="G6663" i="75"/>
  <c r="B6663" i="75" s="1"/>
  <c r="G6662" i="75"/>
  <c r="B6662" i="75" s="1"/>
  <c r="G6661" i="75"/>
  <c r="B6661" i="75" s="1"/>
  <c r="G6660" i="75"/>
  <c r="B6660" i="75" s="1"/>
  <c r="G6659" i="75"/>
  <c r="G6658" i="75"/>
  <c r="B6658" i="75" s="1"/>
  <c r="G6657" i="75"/>
  <c r="G6656" i="75"/>
  <c r="G6655" i="75"/>
  <c r="B6655" i="75" s="1"/>
  <c r="G6654" i="75"/>
  <c r="B6654" i="75" s="1"/>
  <c r="G6653" i="75"/>
  <c r="B6653" i="75" s="1"/>
  <c r="G6652" i="75"/>
  <c r="B6652" i="75" s="1"/>
  <c r="G6651" i="75"/>
  <c r="G6650" i="75"/>
  <c r="B6650" i="75" s="1"/>
  <c r="G6649" i="75"/>
  <c r="G6648" i="75"/>
  <c r="G6647" i="75"/>
  <c r="B6647" i="75" s="1"/>
  <c r="G6646" i="75"/>
  <c r="B6646" i="75" s="1"/>
  <c r="G6645" i="75"/>
  <c r="B6645" i="75" s="1"/>
  <c r="G6644" i="75"/>
  <c r="B6644" i="75" s="1"/>
  <c r="G6643" i="75"/>
  <c r="G6642" i="75"/>
  <c r="B6642" i="75" s="1"/>
  <c r="G6641" i="75"/>
  <c r="G6640" i="75"/>
  <c r="G6639" i="75"/>
  <c r="B6639" i="75" s="1"/>
  <c r="G6638" i="75"/>
  <c r="B6638" i="75" s="1"/>
  <c r="G6637" i="75"/>
  <c r="B6637" i="75" s="1"/>
  <c r="G6636" i="75"/>
  <c r="G6635" i="75"/>
  <c r="G6634" i="75"/>
  <c r="B6634" i="75" s="1"/>
  <c r="G6633" i="75"/>
  <c r="G6632" i="75"/>
  <c r="G6631" i="75"/>
  <c r="B6631" i="75" s="1"/>
  <c r="G6630" i="75"/>
  <c r="B6630" i="75" s="1"/>
  <c r="G6629" i="75"/>
  <c r="B6629" i="75" s="1"/>
  <c r="G6628" i="75"/>
  <c r="B6628" i="75" s="1"/>
  <c r="G6627" i="75"/>
  <c r="G6626" i="75"/>
  <c r="B6626" i="75" s="1"/>
  <c r="G6625" i="75"/>
  <c r="G6624" i="75"/>
  <c r="G6623" i="75"/>
  <c r="B6623" i="75" s="1"/>
  <c r="G6622" i="75"/>
  <c r="B6622" i="75" s="1"/>
  <c r="G6621" i="75"/>
  <c r="B6621" i="75" s="1"/>
  <c r="G6620" i="75"/>
  <c r="B6620" i="75" s="1"/>
  <c r="G6619" i="75"/>
  <c r="G6618" i="75"/>
  <c r="B6618" i="75" s="1"/>
  <c r="G6617" i="75"/>
  <c r="G6616" i="75"/>
  <c r="G6615" i="75"/>
  <c r="B6615" i="75" s="1"/>
  <c r="G6614" i="75"/>
  <c r="B6614" i="75" s="1"/>
  <c r="G6613" i="75"/>
  <c r="B6613" i="75" s="1"/>
  <c r="G6612" i="75"/>
  <c r="B6612" i="75" s="1"/>
  <c r="G6611" i="75"/>
  <c r="G6610" i="75"/>
  <c r="B6610" i="75" s="1"/>
  <c r="G6609" i="75"/>
  <c r="G6608" i="75"/>
  <c r="G6607" i="75"/>
  <c r="B6607" i="75" s="1"/>
  <c r="G6606" i="75"/>
  <c r="B6606" i="75" s="1"/>
  <c r="G6605" i="75"/>
  <c r="B6605" i="75" s="1"/>
  <c r="G6604" i="75"/>
  <c r="B6604" i="75" s="1"/>
  <c r="G6603" i="75"/>
  <c r="G6602" i="75"/>
  <c r="B6602" i="75" s="1"/>
  <c r="G6601" i="75"/>
  <c r="G6600" i="75"/>
  <c r="G6599" i="75"/>
  <c r="B6599" i="75" s="1"/>
  <c r="G6598" i="75"/>
  <c r="B6598" i="75" s="1"/>
  <c r="G6597" i="75"/>
  <c r="B6597" i="75" s="1"/>
  <c r="G6596" i="75"/>
  <c r="B6596" i="75" s="1"/>
  <c r="G6595" i="75"/>
  <c r="G6594" i="75"/>
  <c r="B6594" i="75" s="1"/>
  <c r="G6593" i="75"/>
  <c r="G6592" i="75"/>
  <c r="G6591" i="75"/>
  <c r="B6591" i="75" s="1"/>
  <c r="G6590" i="75"/>
  <c r="B6590" i="75" s="1"/>
  <c r="G6589" i="75"/>
  <c r="B6589" i="75" s="1"/>
  <c r="G6588" i="75"/>
  <c r="B6588" i="75" s="1"/>
  <c r="G6587" i="75"/>
  <c r="G6586" i="75"/>
  <c r="B6586" i="75" s="1"/>
  <c r="G6585" i="75"/>
  <c r="G6584" i="75"/>
  <c r="G6583" i="75"/>
  <c r="B6583" i="75" s="1"/>
  <c r="G6582" i="75"/>
  <c r="B6582" i="75" s="1"/>
  <c r="G6581" i="75"/>
  <c r="B6581" i="75" s="1"/>
  <c r="G6580" i="75"/>
  <c r="B6580" i="75" s="1"/>
  <c r="G6579" i="75"/>
  <c r="G6578" i="75"/>
  <c r="B6578" i="75" s="1"/>
  <c r="G6577" i="75"/>
  <c r="G6576" i="75"/>
  <c r="G6575" i="75"/>
  <c r="B6575" i="75" s="1"/>
  <c r="G6574" i="75"/>
  <c r="B6574" i="75" s="1"/>
  <c r="G6573" i="75"/>
  <c r="B6573" i="75" s="1"/>
  <c r="G6572" i="75"/>
  <c r="B6572" i="75" s="1"/>
  <c r="G6571" i="75"/>
  <c r="G6570" i="75"/>
  <c r="B6570" i="75" s="1"/>
  <c r="G6569" i="75"/>
  <c r="G6568" i="75"/>
  <c r="G6567" i="75"/>
  <c r="B6567" i="75" s="1"/>
  <c r="G6566" i="75"/>
  <c r="B6566" i="75" s="1"/>
  <c r="G6565" i="75"/>
  <c r="B6565" i="75" s="1"/>
  <c r="G6564" i="75"/>
  <c r="B6564" i="75" s="1"/>
  <c r="G6563" i="75"/>
  <c r="G6562" i="75"/>
  <c r="B6562" i="75" s="1"/>
  <c r="G6561" i="75"/>
  <c r="G6560" i="75"/>
  <c r="G6559" i="75"/>
  <c r="B6559" i="75" s="1"/>
  <c r="G6558" i="75"/>
  <c r="B6558" i="75" s="1"/>
  <c r="G6557" i="75"/>
  <c r="B6557" i="75" s="1"/>
  <c r="G6556" i="75"/>
  <c r="B6556" i="75" s="1"/>
  <c r="G6555" i="75"/>
  <c r="G6554" i="75"/>
  <c r="B6554" i="75" s="1"/>
  <c r="G6553" i="75"/>
  <c r="G6552" i="75"/>
  <c r="G6551" i="75"/>
  <c r="B6551" i="75" s="1"/>
  <c r="G6550" i="75"/>
  <c r="B6550" i="75" s="1"/>
  <c r="G6549" i="75"/>
  <c r="B6549" i="75" s="1"/>
  <c r="G6548" i="75"/>
  <c r="B6548" i="75" s="1"/>
  <c r="G6547" i="75"/>
  <c r="G6546" i="75"/>
  <c r="B6546" i="75" s="1"/>
  <c r="G6545" i="75"/>
  <c r="G6544" i="75"/>
  <c r="G6543" i="75"/>
  <c r="B6543" i="75" s="1"/>
  <c r="G6542" i="75"/>
  <c r="B6542" i="75" s="1"/>
  <c r="G6541" i="75"/>
  <c r="B6541" i="75" s="1"/>
  <c r="G6540" i="75"/>
  <c r="B6540" i="75" s="1"/>
  <c r="G6539" i="75"/>
  <c r="G6538" i="75"/>
  <c r="B6538" i="75" s="1"/>
  <c r="G6537" i="75"/>
  <c r="G6536" i="75"/>
  <c r="G6535" i="75"/>
  <c r="B6535" i="75" s="1"/>
  <c r="G6534" i="75"/>
  <c r="B6534" i="75" s="1"/>
  <c r="G6533" i="75"/>
  <c r="B6533" i="75" s="1"/>
  <c r="G6532" i="75"/>
  <c r="B6532" i="75" s="1"/>
  <c r="G6531" i="75"/>
  <c r="G6530" i="75"/>
  <c r="B6530" i="75" s="1"/>
  <c r="G6529" i="75"/>
  <c r="G6528" i="75"/>
  <c r="G6527" i="75"/>
  <c r="B6527" i="75" s="1"/>
  <c r="G6526" i="75"/>
  <c r="B6526" i="75" s="1"/>
  <c r="G6525" i="75"/>
  <c r="B6525" i="75" s="1"/>
  <c r="G6524" i="75"/>
  <c r="B6524" i="75" s="1"/>
  <c r="G6523" i="75"/>
  <c r="G6522" i="75"/>
  <c r="B6522" i="75" s="1"/>
  <c r="G6521" i="75"/>
  <c r="G6520" i="75"/>
  <c r="G6519" i="75"/>
  <c r="B6519" i="75" s="1"/>
  <c r="G6518" i="75"/>
  <c r="B6518" i="75" s="1"/>
  <c r="G6517" i="75"/>
  <c r="B6517" i="75" s="1"/>
  <c r="G6516" i="75"/>
  <c r="B6516" i="75" s="1"/>
  <c r="G6515" i="75"/>
  <c r="G6514" i="75"/>
  <c r="B6514" i="75" s="1"/>
  <c r="G6513" i="75"/>
  <c r="G6512" i="75"/>
  <c r="G6511" i="75"/>
  <c r="B6511" i="75" s="1"/>
  <c r="G6510" i="75"/>
  <c r="B6510" i="75" s="1"/>
  <c r="G6509" i="75"/>
  <c r="B6509" i="75" s="1"/>
  <c r="G6508" i="75"/>
  <c r="B6508" i="75" s="1"/>
  <c r="G6507" i="75"/>
  <c r="G6506" i="75"/>
  <c r="B6506" i="75" s="1"/>
  <c r="G6505" i="75"/>
  <c r="G6504" i="75"/>
  <c r="G6503" i="75"/>
  <c r="B6503" i="75" s="1"/>
  <c r="G6502" i="75"/>
  <c r="B6502" i="75" s="1"/>
  <c r="G6501" i="75"/>
  <c r="B6501" i="75" s="1"/>
  <c r="G6500" i="75"/>
  <c r="B6500" i="75" s="1"/>
  <c r="G6499" i="75"/>
  <c r="G6498" i="75"/>
  <c r="B6498" i="75" s="1"/>
  <c r="G6497" i="75"/>
  <c r="G6496" i="75"/>
  <c r="G6495" i="75"/>
  <c r="B6495" i="75" s="1"/>
  <c r="G6494" i="75"/>
  <c r="B6494" i="75" s="1"/>
  <c r="G6493" i="75"/>
  <c r="B6493" i="75" s="1"/>
  <c r="G6492" i="75"/>
  <c r="B6492" i="75" s="1"/>
  <c r="G6491" i="75"/>
  <c r="G6490" i="75"/>
  <c r="B6490" i="75" s="1"/>
  <c r="G6489" i="75"/>
  <c r="G6488" i="75"/>
  <c r="G6479" i="75"/>
  <c r="B6479" i="75" s="1"/>
  <c r="G6476" i="75"/>
  <c r="B6476" i="75" s="1"/>
  <c r="G6475" i="75"/>
  <c r="B6475" i="75" s="1"/>
  <c r="G6474" i="75"/>
  <c r="B6474" i="75" s="1"/>
  <c r="G6473" i="75"/>
  <c r="G6472" i="75"/>
  <c r="B6472" i="75" s="1"/>
  <c r="G6471" i="75"/>
  <c r="G6470" i="75"/>
  <c r="G6469" i="75"/>
  <c r="B6469" i="75" s="1"/>
  <c r="G6468" i="75"/>
  <c r="B6468" i="75" s="1"/>
  <c r="G6467" i="75"/>
  <c r="B6467" i="75" s="1"/>
  <c r="G6466" i="75"/>
  <c r="B6466" i="75" s="1"/>
  <c r="G6465" i="75"/>
  <c r="G6464" i="75"/>
  <c r="B6464" i="75" s="1"/>
  <c r="G6463" i="75"/>
  <c r="G6462" i="75"/>
  <c r="G6461" i="75"/>
  <c r="B6461" i="75" s="1"/>
  <c r="G6460" i="75"/>
  <c r="B6460" i="75" s="1"/>
  <c r="G6459" i="75"/>
  <c r="B6459" i="75" s="1"/>
  <c r="G6458" i="75"/>
  <c r="B6458" i="75" s="1"/>
  <c r="G6457" i="75"/>
  <c r="G6456" i="75"/>
  <c r="B6456" i="75" s="1"/>
  <c r="G6455" i="75"/>
  <c r="G6454" i="75"/>
  <c r="G6453" i="75"/>
  <c r="B6453" i="75" s="1"/>
  <c r="G6452" i="75"/>
  <c r="B6452" i="75" s="1"/>
  <c r="G6204" i="75"/>
  <c r="B6204" i="75" s="1"/>
  <c r="G6203" i="75"/>
  <c r="B6203" i="75" s="1"/>
  <c r="G6202" i="75"/>
  <c r="G6201" i="75"/>
  <c r="B6201" i="75" s="1"/>
  <c r="G6200" i="75"/>
  <c r="G6199" i="75"/>
  <c r="G6198" i="75"/>
  <c r="B6198" i="75" s="1"/>
  <c r="G6197" i="75"/>
  <c r="B6197" i="75" s="1"/>
  <c r="G6196" i="75"/>
  <c r="B6196" i="75" s="1"/>
  <c r="G6195" i="75"/>
  <c r="B6195" i="75" s="1"/>
  <c r="G6194" i="75"/>
  <c r="G6193" i="75"/>
  <c r="B6193" i="75" s="1"/>
  <c r="G6192" i="75"/>
  <c r="G6191" i="75"/>
  <c r="G6190" i="75"/>
  <c r="B6190" i="75" s="1"/>
  <c r="G6189" i="75"/>
  <c r="B6189" i="75" s="1"/>
  <c r="G6188" i="75"/>
  <c r="B6188" i="75" s="1"/>
  <c r="G6187" i="75"/>
  <c r="B6187" i="75" s="1"/>
  <c r="G6186" i="75"/>
  <c r="G6185" i="75"/>
  <c r="B6185" i="75" s="1"/>
  <c r="G6184" i="75"/>
  <c r="G6183" i="75"/>
  <c r="G6182" i="75"/>
  <c r="B6182" i="75" s="1"/>
  <c r="G6181" i="75"/>
  <c r="B6181" i="75" s="1"/>
  <c r="G6180" i="75"/>
  <c r="B6180" i="75" s="1"/>
  <c r="G6070" i="75"/>
  <c r="B6070" i="75" s="1"/>
  <c r="G6069" i="75"/>
  <c r="G6068" i="75"/>
  <c r="B6068" i="75" s="1"/>
  <c r="G6067" i="75"/>
  <c r="G6066" i="75"/>
  <c r="G6065" i="75"/>
  <c r="B6065" i="75" s="1"/>
  <c r="G6064" i="75"/>
  <c r="B6064" i="75" s="1"/>
  <c r="G6063" i="75"/>
  <c r="B6063" i="75" s="1"/>
  <c r="G6062" i="75"/>
  <c r="B6062" i="75" s="1"/>
  <c r="G6061" i="75"/>
  <c r="G6060" i="75"/>
  <c r="B6060" i="75" s="1"/>
  <c r="G6059" i="75"/>
  <c r="G6058" i="75"/>
  <c r="G6057" i="75"/>
  <c r="B6057" i="75" s="1"/>
  <c r="G6056" i="75"/>
  <c r="B6056" i="75" s="1"/>
  <c r="G6055" i="75"/>
  <c r="B6055" i="75" s="1"/>
  <c r="G6054" i="75"/>
  <c r="B6054" i="75" s="1"/>
  <c r="G6053" i="75"/>
  <c r="G6052" i="75"/>
  <c r="B6052" i="75" s="1"/>
  <c r="G6051" i="75"/>
  <c r="G6050" i="75"/>
  <c r="G6049" i="75"/>
  <c r="B6049" i="75" s="1"/>
  <c r="G6048" i="75"/>
  <c r="B6048" i="75" s="1"/>
  <c r="G6047" i="75"/>
  <c r="B6047" i="75" s="1"/>
  <c r="G6046" i="75"/>
  <c r="B6046" i="75" s="1"/>
  <c r="G6045" i="75"/>
  <c r="G6044" i="75"/>
  <c r="B6044" i="75" s="1"/>
  <c r="G6043" i="75"/>
  <c r="G6042" i="75"/>
  <c r="G6041" i="75"/>
  <c r="B6041" i="75" s="1"/>
  <c r="G6040" i="75"/>
  <c r="B6040" i="75" s="1"/>
  <c r="G6039" i="75"/>
  <c r="B6039" i="75" s="1"/>
  <c r="G6038" i="75"/>
  <c r="B6038" i="75" s="1"/>
  <c r="G6037" i="75"/>
  <c r="G6036" i="75"/>
  <c r="B6036" i="75" s="1"/>
  <c r="G6035" i="75"/>
  <c r="G6034" i="75"/>
  <c r="G6033" i="75"/>
  <c r="B6033" i="75" s="1"/>
  <c r="G6032" i="75"/>
  <c r="B6032" i="75" s="1"/>
  <c r="G6031" i="75"/>
  <c r="B6031" i="75" s="1"/>
  <c r="G6030" i="75"/>
  <c r="B6030" i="75" s="1"/>
  <c r="G6029" i="75"/>
  <c r="G6028" i="75"/>
  <c r="B6028" i="75" s="1"/>
  <c r="G6027" i="75"/>
  <c r="G6026" i="75"/>
  <c r="G6025" i="75"/>
  <c r="B6025" i="75" s="1"/>
  <c r="G6024" i="75"/>
  <c r="B6024" i="75" s="1"/>
  <c r="G6023" i="75"/>
  <c r="B6023" i="75" s="1"/>
  <c r="G6022" i="75"/>
  <c r="B6022" i="75" s="1"/>
  <c r="G6021" i="75"/>
  <c r="G6020" i="75"/>
  <c r="B6020" i="75" s="1"/>
  <c r="G6019" i="75"/>
  <c r="G6018" i="75"/>
  <c r="G6017" i="75"/>
  <c r="B6017" i="75" s="1"/>
  <c r="G6016" i="75"/>
  <c r="B6016" i="75" s="1"/>
  <c r="G6015" i="75"/>
  <c r="B6015" i="75" s="1"/>
  <c r="G6014" i="75"/>
  <c r="B6014" i="75" s="1"/>
  <c r="G6013" i="75"/>
  <c r="G6012" i="75"/>
  <c r="B6012" i="75" s="1"/>
  <c r="G6011" i="75"/>
  <c r="G6010" i="75"/>
  <c r="G6009" i="75"/>
  <c r="B6009" i="75" s="1"/>
  <c r="G6008" i="75"/>
  <c r="B6008" i="75" s="1"/>
  <c r="G6007" i="75"/>
  <c r="B6007" i="75" s="1"/>
  <c r="G6006" i="75"/>
  <c r="B6006" i="75" s="1"/>
  <c r="G6005" i="75"/>
  <c r="G6004" i="75"/>
  <c r="B6004" i="75" s="1"/>
  <c r="G6003" i="75"/>
  <c r="G6002" i="75"/>
  <c r="B6002" i="75" s="1"/>
  <c r="G6001" i="75"/>
  <c r="B6001" i="75" s="1"/>
  <c r="G6000" i="75"/>
  <c r="B6000" i="75" s="1"/>
  <c r="G5999" i="75"/>
  <c r="B5999" i="75" s="1"/>
  <c r="G5998" i="75"/>
  <c r="B5998" i="75" s="1"/>
  <c r="G5997" i="75"/>
  <c r="G5996" i="75"/>
  <c r="B5996" i="75" s="1"/>
  <c r="G5995" i="75"/>
  <c r="G5994" i="75"/>
  <c r="G5993" i="75"/>
  <c r="B5993" i="75" s="1"/>
  <c r="G5992" i="75"/>
  <c r="B5992" i="75" s="1"/>
  <c r="G5991" i="75"/>
  <c r="B5991" i="75" s="1"/>
  <c r="G5990" i="75"/>
  <c r="B5990" i="75" s="1"/>
  <c r="G5989" i="75"/>
  <c r="G5988" i="75"/>
  <c r="B5988" i="75" s="1"/>
  <c r="G5987" i="75"/>
  <c r="G5986" i="75"/>
  <c r="B5986" i="75" s="1"/>
  <c r="G5985" i="75"/>
  <c r="B5985" i="75" s="1"/>
  <c r="G5984" i="75"/>
  <c r="B5984" i="75" s="1"/>
  <c r="G5983" i="75"/>
  <c r="B5983" i="75" s="1"/>
  <c r="G5982" i="75"/>
  <c r="B5982" i="75" s="1"/>
  <c r="G5981" i="75"/>
  <c r="G5980" i="75"/>
  <c r="B5980" i="75" s="1"/>
  <c r="G495" i="75"/>
  <c r="B495" i="75" s="1"/>
  <c r="G496" i="75"/>
  <c r="B496" i="75" s="1"/>
  <c r="G497" i="75"/>
  <c r="B497" i="75" s="1"/>
  <c r="G498" i="75"/>
  <c r="B498" i="75" s="1"/>
  <c r="G499" i="75"/>
  <c r="B499" i="75" s="1"/>
  <c r="G500" i="75"/>
  <c r="B500" i="75" s="1"/>
  <c r="G501" i="75"/>
  <c r="B501" i="75" s="1"/>
  <c r="G502" i="75"/>
  <c r="B502" i="75" s="1"/>
  <c r="G503" i="75"/>
  <c r="B503" i="75" s="1"/>
  <c r="G504" i="75"/>
  <c r="B504" i="75" s="1"/>
  <c r="G505" i="75"/>
  <c r="B505" i="75" s="1"/>
  <c r="G506" i="75"/>
  <c r="B506" i="75" s="1"/>
  <c r="G507" i="75"/>
  <c r="B507" i="75" s="1"/>
  <c r="G508" i="75"/>
  <c r="B508" i="75" s="1"/>
  <c r="G509" i="75"/>
  <c r="B509" i="75" s="1"/>
  <c r="G510" i="75"/>
  <c r="B510" i="75" s="1"/>
  <c r="G511" i="75"/>
  <c r="B511" i="75" s="1"/>
  <c r="G512" i="75"/>
  <c r="B512" i="75" s="1"/>
  <c r="G513" i="75"/>
  <c r="B513" i="75" s="1"/>
  <c r="G514" i="75"/>
  <c r="B514" i="75" s="1"/>
  <c r="G515" i="75"/>
  <c r="B515" i="75" s="1"/>
  <c r="G516" i="75"/>
  <c r="B516" i="75" s="1"/>
  <c r="G517" i="75"/>
  <c r="B517" i="75" s="1"/>
  <c r="G518" i="75"/>
  <c r="B518" i="75" s="1"/>
  <c r="G519" i="75"/>
  <c r="B519" i="75" s="1"/>
  <c r="G520" i="75"/>
  <c r="B520" i="75" s="1"/>
  <c r="G521" i="75"/>
  <c r="B521" i="75" s="1"/>
  <c r="G522" i="75"/>
  <c r="B522" i="75" s="1"/>
  <c r="G523" i="75"/>
  <c r="B523" i="75" s="1"/>
  <c r="G524" i="75"/>
  <c r="B524" i="75" s="1"/>
  <c r="G525" i="75"/>
  <c r="B525" i="75" s="1"/>
  <c r="G526" i="75"/>
  <c r="B526" i="75" s="1"/>
  <c r="G527" i="75"/>
  <c r="B527" i="75" s="1"/>
  <c r="G528" i="75"/>
  <c r="B528" i="75" s="1"/>
  <c r="G529" i="75"/>
  <c r="B529" i="75" s="1"/>
  <c r="G530" i="75"/>
  <c r="B530" i="75" s="1"/>
  <c r="G531" i="75"/>
  <c r="B531" i="75" s="1"/>
  <c r="G532" i="75"/>
  <c r="B532" i="75" s="1"/>
  <c r="G533" i="75"/>
  <c r="B533" i="75" s="1"/>
  <c r="G534" i="75"/>
  <c r="B534" i="75" s="1"/>
  <c r="G535" i="75"/>
  <c r="B535" i="75" s="1"/>
  <c r="G536" i="75"/>
  <c r="B536" i="75" s="1"/>
  <c r="G537" i="75"/>
  <c r="B537" i="75" s="1"/>
  <c r="G538" i="75"/>
  <c r="B538" i="75" s="1"/>
  <c r="G539" i="75"/>
  <c r="B539" i="75" s="1"/>
  <c r="G540" i="75"/>
  <c r="B540" i="75" s="1"/>
  <c r="G541" i="75"/>
  <c r="B541" i="75" s="1"/>
  <c r="G542" i="75"/>
  <c r="B542" i="75" s="1"/>
  <c r="G543" i="75"/>
  <c r="B543" i="75" s="1"/>
  <c r="G544" i="75"/>
  <c r="B544" i="75" s="1"/>
  <c r="G545" i="75"/>
  <c r="B545" i="75" s="1"/>
  <c r="G546" i="75"/>
  <c r="B546" i="75" s="1"/>
  <c r="G547" i="75"/>
  <c r="B547" i="75" s="1"/>
  <c r="G548" i="75"/>
  <c r="B548" i="75" s="1"/>
  <c r="G549" i="75"/>
  <c r="B549" i="75" s="1"/>
  <c r="G550" i="75"/>
  <c r="B550" i="75" s="1"/>
  <c r="G551" i="75"/>
  <c r="B551" i="75" s="1"/>
  <c r="G552" i="75"/>
  <c r="B552" i="75" s="1"/>
  <c r="G553" i="75"/>
  <c r="B553" i="75" s="1"/>
  <c r="G554" i="75"/>
  <c r="B554" i="75" s="1"/>
  <c r="G555" i="75"/>
  <c r="B555" i="75" s="1"/>
  <c r="G556" i="75"/>
  <c r="B556" i="75" s="1"/>
  <c r="G557" i="75"/>
  <c r="B557" i="75" s="1"/>
  <c r="G558" i="75"/>
  <c r="B558" i="75" s="1"/>
  <c r="G559" i="75"/>
  <c r="B559" i="75" s="1"/>
  <c r="G560" i="75"/>
  <c r="B560" i="75" s="1"/>
  <c r="G561" i="75"/>
  <c r="B561" i="75" s="1"/>
  <c r="G562" i="75"/>
  <c r="B562" i="75" s="1"/>
  <c r="G563" i="75"/>
  <c r="B563" i="75" s="1"/>
  <c r="G564" i="75"/>
  <c r="B564" i="75" s="1"/>
  <c r="G565" i="75"/>
  <c r="B565" i="75" s="1"/>
  <c r="G566" i="75"/>
  <c r="B566" i="75" s="1"/>
  <c r="G567" i="75"/>
  <c r="B567" i="75" s="1"/>
  <c r="G568" i="75"/>
  <c r="B568" i="75" s="1"/>
  <c r="G569" i="75"/>
  <c r="B569" i="75" s="1"/>
  <c r="G570" i="75"/>
  <c r="B570" i="75" s="1"/>
  <c r="G571" i="75"/>
  <c r="B571" i="75" s="1"/>
  <c r="G572" i="75"/>
  <c r="B572" i="75" s="1"/>
  <c r="G573" i="75"/>
  <c r="B573" i="75" s="1"/>
  <c r="G574" i="75"/>
  <c r="B574" i="75" s="1"/>
  <c r="G575" i="75"/>
  <c r="B575" i="75" s="1"/>
  <c r="G576" i="75"/>
  <c r="B576" i="75" s="1"/>
  <c r="G577" i="75"/>
  <c r="B577" i="75" s="1"/>
  <c r="G578" i="75"/>
  <c r="B578" i="75" s="1"/>
  <c r="G579" i="75"/>
  <c r="B579" i="75" s="1"/>
  <c r="G580" i="75"/>
  <c r="B580" i="75" s="1"/>
  <c r="G581" i="75"/>
  <c r="B581" i="75" s="1"/>
  <c r="G582" i="75"/>
  <c r="B582" i="75" s="1"/>
  <c r="G583" i="75"/>
  <c r="B583" i="75" s="1"/>
  <c r="G584" i="75"/>
  <c r="B584" i="75" s="1"/>
  <c r="G585" i="75"/>
  <c r="B585" i="75" s="1"/>
  <c r="G586" i="75"/>
  <c r="B586" i="75" s="1"/>
  <c r="G587" i="75"/>
  <c r="B587" i="75" s="1"/>
  <c r="G588" i="75"/>
  <c r="B588" i="75" s="1"/>
  <c r="G589" i="75"/>
  <c r="B589" i="75" s="1"/>
  <c r="G590" i="75"/>
  <c r="B590" i="75" s="1"/>
  <c r="G591" i="75"/>
  <c r="B591" i="75" s="1"/>
  <c r="G592" i="75"/>
  <c r="B592" i="75" s="1"/>
  <c r="G593" i="75"/>
  <c r="B593" i="75" s="1"/>
  <c r="G594" i="75"/>
  <c r="B594" i="75" s="1"/>
  <c r="G595" i="75"/>
  <c r="B595" i="75" s="1"/>
  <c r="G596" i="75"/>
  <c r="B596" i="75" s="1"/>
  <c r="G597" i="75"/>
  <c r="B597" i="75" s="1"/>
  <c r="G598" i="75"/>
  <c r="B598" i="75" s="1"/>
  <c r="G599" i="75"/>
  <c r="B599" i="75" s="1"/>
  <c r="G600" i="75"/>
  <c r="B600" i="75" s="1"/>
  <c r="G601" i="75"/>
  <c r="B601" i="75" s="1"/>
  <c r="G602" i="75"/>
  <c r="B602" i="75" s="1"/>
  <c r="G603" i="75"/>
  <c r="B603" i="75" s="1"/>
  <c r="G604" i="75"/>
  <c r="B604" i="75" s="1"/>
  <c r="G605" i="75"/>
  <c r="B605" i="75" s="1"/>
  <c r="G606" i="75"/>
  <c r="B606" i="75" s="1"/>
  <c r="G607" i="75"/>
  <c r="B607" i="75" s="1"/>
  <c r="G608" i="75"/>
  <c r="B608" i="75" s="1"/>
  <c r="G609" i="75"/>
  <c r="B609" i="75" s="1"/>
  <c r="G610" i="75"/>
  <c r="B610" i="75" s="1"/>
  <c r="G611" i="75"/>
  <c r="B611" i="75" s="1"/>
  <c r="G612" i="75"/>
  <c r="B612" i="75" s="1"/>
  <c r="G613" i="75"/>
  <c r="B613" i="75" s="1"/>
  <c r="G614" i="75"/>
  <c r="B614" i="75" s="1"/>
  <c r="G615" i="75"/>
  <c r="G616" i="75"/>
  <c r="B616" i="75" s="1"/>
  <c r="G617" i="75"/>
  <c r="B617" i="75" s="1"/>
  <c r="G618" i="75"/>
  <c r="B618" i="75" s="1"/>
  <c r="G619" i="75"/>
  <c r="B619" i="75" s="1"/>
  <c r="G620" i="75"/>
  <c r="B620" i="75" s="1"/>
  <c r="G621" i="75"/>
  <c r="B621" i="75" s="1"/>
  <c r="G622" i="75"/>
  <c r="B622" i="75" s="1"/>
  <c r="G623" i="75"/>
  <c r="B623" i="75" s="1"/>
  <c r="G624" i="75"/>
  <c r="B624" i="75" s="1"/>
  <c r="G625" i="75"/>
  <c r="B625" i="75" s="1"/>
  <c r="G626" i="75"/>
  <c r="B626" i="75" s="1"/>
  <c r="G627" i="75"/>
  <c r="B627" i="75" s="1"/>
  <c r="G628" i="75"/>
  <c r="B628" i="75" s="1"/>
  <c r="G629" i="75"/>
  <c r="B629" i="75" s="1"/>
  <c r="G630" i="75"/>
  <c r="B630" i="75" s="1"/>
  <c r="G631" i="75"/>
  <c r="B631" i="75" s="1"/>
  <c r="G632" i="75"/>
  <c r="B632" i="75" s="1"/>
  <c r="G633" i="75"/>
  <c r="B633" i="75" s="1"/>
  <c r="G634" i="75"/>
  <c r="B634" i="75" s="1"/>
  <c r="G635" i="75"/>
  <c r="B635" i="75" s="1"/>
  <c r="G636" i="75"/>
  <c r="B636" i="75" s="1"/>
  <c r="G637" i="75"/>
  <c r="B637" i="75" s="1"/>
  <c r="G638" i="75"/>
  <c r="B638" i="75" s="1"/>
  <c r="G639" i="75"/>
  <c r="B639" i="75" s="1"/>
  <c r="G640" i="75"/>
  <c r="B640" i="75" s="1"/>
  <c r="G641" i="75"/>
  <c r="B641" i="75" s="1"/>
  <c r="G642" i="75"/>
  <c r="B642" i="75" s="1"/>
  <c r="G643" i="75"/>
  <c r="B643" i="75" s="1"/>
  <c r="G644" i="75"/>
  <c r="B644" i="75" s="1"/>
  <c r="G645" i="75"/>
  <c r="G646" i="75"/>
  <c r="B646" i="75" s="1"/>
  <c r="G647" i="75"/>
  <c r="B647" i="75" s="1"/>
  <c r="G648" i="75"/>
  <c r="B648" i="75" s="1"/>
  <c r="G649" i="75"/>
  <c r="B649" i="75" s="1"/>
  <c r="G650" i="75"/>
  <c r="B650" i="75" s="1"/>
  <c r="G651" i="75"/>
  <c r="B651" i="75" s="1"/>
  <c r="G652" i="75"/>
  <c r="B652" i="75" s="1"/>
  <c r="G653" i="75"/>
  <c r="B653" i="75" s="1"/>
  <c r="G654" i="75"/>
  <c r="B654" i="75" s="1"/>
  <c r="G655" i="75"/>
  <c r="G656" i="75"/>
  <c r="B656" i="75" s="1"/>
  <c r="G657" i="75"/>
  <c r="B657" i="75" s="1"/>
  <c r="G658" i="75"/>
  <c r="B658" i="75" s="1"/>
  <c r="G659" i="75"/>
  <c r="B659" i="75" s="1"/>
  <c r="G660" i="75"/>
  <c r="B660" i="75" s="1"/>
  <c r="G661" i="75"/>
  <c r="B661" i="75" s="1"/>
  <c r="G662" i="75"/>
  <c r="B662" i="75" s="1"/>
  <c r="G663" i="75"/>
  <c r="B663" i="75" s="1"/>
  <c r="G664" i="75"/>
  <c r="B664" i="75" s="1"/>
  <c r="G665" i="75"/>
  <c r="B665" i="75" s="1"/>
  <c r="G666" i="75"/>
  <c r="B666" i="75" s="1"/>
  <c r="G667" i="75"/>
  <c r="B667" i="75" s="1"/>
  <c r="G668" i="75"/>
  <c r="B668" i="75" s="1"/>
  <c r="G669" i="75"/>
  <c r="B669" i="75" s="1"/>
  <c r="G670" i="75"/>
  <c r="B670" i="75" s="1"/>
  <c r="G671" i="75"/>
  <c r="B671" i="75" s="1"/>
  <c r="G672" i="75"/>
  <c r="B672" i="75" s="1"/>
  <c r="G673" i="75"/>
  <c r="B673" i="75" s="1"/>
  <c r="G674" i="75"/>
  <c r="B674" i="75" s="1"/>
  <c r="G675" i="75"/>
  <c r="B675" i="75" s="1"/>
  <c r="G676" i="75"/>
  <c r="B676" i="75" s="1"/>
  <c r="G677" i="75"/>
  <c r="B677" i="75" s="1"/>
  <c r="G678" i="75"/>
  <c r="B678" i="75" s="1"/>
  <c r="G679" i="75"/>
  <c r="B679" i="75" s="1"/>
  <c r="G680" i="75"/>
  <c r="B680" i="75" s="1"/>
  <c r="G681" i="75"/>
  <c r="B681" i="75" s="1"/>
  <c r="G682" i="75"/>
  <c r="B682" i="75" s="1"/>
  <c r="G683" i="75"/>
  <c r="B683" i="75" s="1"/>
  <c r="G684" i="75"/>
  <c r="B684" i="75" s="1"/>
  <c r="G685" i="75"/>
  <c r="B685" i="75" s="1"/>
  <c r="G686" i="75"/>
  <c r="B686" i="75" s="1"/>
  <c r="G687" i="75"/>
  <c r="B687" i="75" s="1"/>
  <c r="G688" i="75"/>
  <c r="B688" i="75" s="1"/>
  <c r="G689" i="75"/>
  <c r="B689" i="75" s="1"/>
  <c r="G690" i="75"/>
  <c r="B690" i="75" s="1"/>
  <c r="G691" i="75"/>
  <c r="B691" i="75" s="1"/>
  <c r="G692" i="75"/>
  <c r="B692" i="75" s="1"/>
  <c r="G693" i="75"/>
  <c r="B693" i="75" s="1"/>
  <c r="G694" i="75"/>
  <c r="B694" i="75" s="1"/>
  <c r="G695" i="75"/>
  <c r="B695" i="75" s="1"/>
  <c r="G696" i="75"/>
  <c r="B696" i="75" s="1"/>
  <c r="G697" i="75"/>
  <c r="B697" i="75" s="1"/>
  <c r="G698" i="75"/>
  <c r="B698" i="75" s="1"/>
  <c r="G699" i="75"/>
  <c r="B699" i="75" s="1"/>
  <c r="G700" i="75"/>
  <c r="B700" i="75" s="1"/>
  <c r="G701" i="75"/>
  <c r="B701" i="75" s="1"/>
  <c r="G702" i="75"/>
  <c r="B702" i="75" s="1"/>
  <c r="G703" i="75"/>
  <c r="B703" i="75" s="1"/>
  <c r="G704" i="75"/>
  <c r="B704" i="75" s="1"/>
  <c r="G705" i="75"/>
  <c r="B705" i="75" s="1"/>
  <c r="G706" i="75"/>
  <c r="B706" i="75" s="1"/>
  <c r="G707" i="75"/>
  <c r="B707" i="75" s="1"/>
  <c r="G708" i="75"/>
  <c r="B708" i="75" s="1"/>
  <c r="G709" i="75"/>
  <c r="B709" i="75" s="1"/>
  <c r="G710" i="75"/>
  <c r="B710" i="75" s="1"/>
  <c r="G711" i="75"/>
  <c r="B711" i="75" s="1"/>
  <c r="G712" i="75"/>
  <c r="B712" i="75" s="1"/>
  <c r="G713" i="75"/>
  <c r="B713" i="75" s="1"/>
  <c r="G714" i="75"/>
  <c r="B714" i="75" s="1"/>
  <c r="G715" i="75"/>
  <c r="B715" i="75" s="1"/>
  <c r="G716" i="75"/>
  <c r="B716" i="75" s="1"/>
  <c r="G717" i="75"/>
  <c r="B717" i="75" s="1"/>
  <c r="G718" i="75"/>
  <c r="B718" i="75" s="1"/>
  <c r="G719" i="75"/>
  <c r="B719" i="75" s="1"/>
  <c r="G720" i="75"/>
  <c r="B720" i="75" s="1"/>
  <c r="G721" i="75"/>
  <c r="B721" i="75" s="1"/>
  <c r="G722" i="75"/>
  <c r="B722" i="75" s="1"/>
  <c r="G723" i="75"/>
  <c r="B723" i="75" s="1"/>
  <c r="G724" i="75"/>
  <c r="B724" i="75" s="1"/>
  <c r="G725" i="75"/>
  <c r="B725" i="75" s="1"/>
  <c r="G726" i="75"/>
  <c r="B726" i="75" s="1"/>
  <c r="G727" i="75"/>
  <c r="B727" i="75" s="1"/>
  <c r="G728" i="75"/>
  <c r="B728" i="75" s="1"/>
  <c r="G729" i="75"/>
  <c r="B729" i="75" s="1"/>
  <c r="G730" i="75"/>
  <c r="B730" i="75" s="1"/>
  <c r="G731" i="75"/>
  <c r="B731" i="75" s="1"/>
  <c r="G732" i="75"/>
  <c r="B732" i="75" s="1"/>
  <c r="G733" i="75"/>
  <c r="B733" i="75" s="1"/>
  <c r="G734" i="75"/>
  <c r="B734" i="75" s="1"/>
  <c r="G735" i="75"/>
  <c r="B735" i="75" s="1"/>
  <c r="G736" i="75"/>
  <c r="B736" i="75" s="1"/>
  <c r="G737" i="75"/>
  <c r="B737" i="75" s="1"/>
  <c r="G738" i="75"/>
  <c r="B738" i="75" s="1"/>
  <c r="G739" i="75"/>
  <c r="B739" i="75" s="1"/>
  <c r="G740" i="75"/>
  <c r="B740" i="75" s="1"/>
  <c r="G741" i="75"/>
  <c r="G742" i="75"/>
  <c r="B742" i="75" s="1"/>
  <c r="G743" i="75"/>
  <c r="B743" i="75" s="1"/>
  <c r="G744" i="75"/>
  <c r="B744" i="75" s="1"/>
  <c r="G745" i="75"/>
  <c r="B745" i="75" s="1"/>
  <c r="G746" i="75"/>
  <c r="B746" i="75" s="1"/>
  <c r="G747" i="75"/>
  <c r="B747" i="75" s="1"/>
  <c r="G748" i="75"/>
  <c r="B748" i="75" s="1"/>
  <c r="G749" i="75"/>
  <c r="B749" i="75" s="1"/>
  <c r="G750" i="75"/>
  <c r="B750" i="75" s="1"/>
  <c r="G751" i="75"/>
  <c r="G752" i="75"/>
  <c r="B752" i="75" s="1"/>
  <c r="G753" i="75"/>
  <c r="B753" i="75" s="1"/>
  <c r="G754" i="75"/>
  <c r="B754" i="75" s="1"/>
  <c r="G755" i="75"/>
  <c r="B755" i="75" s="1"/>
  <c r="G756" i="75"/>
  <c r="B756" i="75" s="1"/>
  <c r="G757" i="75"/>
  <c r="B757" i="75" s="1"/>
  <c r="G758" i="75"/>
  <c r="B758" i="75" s="1"/>
  <c r="G759" i="75"/>
  <c r="B759" i="75" s="1"/>
  <c r="G760" i="75"/>
  <c r="B760" i="75" s="1"/>
  <c r="G761" i="75"/>
  <c r="B761" i="75" s="1"/>
  <c r="G762" i="75"/>
  <c r="B762" i="75" s="1"/>
  <c r="G763" i="75"/>
  <c r="B763" i="75" s="1"/>
  <c r="G764" i="75"/>
  <c r="B764" i="75" s="1"/>
  <c r="G765" i="75"/>
  <c r="B765" i="75" s="1"/>
  <c r="G766" i="75"/>
  <c r="B766" i="75" s="1"/>
  <c r="G767" i="75"/>
  <c r="B767" i="75" s="1"/>
  <c r="G768" i="75"/>
  <c r="B768" i="75" s="1"/>
  <c r="G769" i="75"/>
  <c r="B769" i="75" s="1"/>
  <c r="G770" i="75"/>
  <c r="B770" i="75" s="1"/>
  <c r="G771" i="75"/>
  <c r="B771" i="75" s="1"/>
  <c r="G772" i="75"/>
  <c r="B772" i="75" s="1"/>
  <c r="G773" i="75"/>
  <c r="B773" i="75" s="1"/>
  <c r="G774" i="75"/>
  <c r="B774" i="75" s="1"/>
  <c r="G775" i="75"/>
  <c r="B775" i="75" s="1"/>
  <c r="G776" i="75"/>
  <c r="B776" i="75" s="1"/>
  <c r="G777" i="75"/>
  <c r="B777" i="75" s="1"/>
  <c r="G778" i="75"/>
  <c r="B778" i="75" s="1"/>
  <c r="G779" i="75"/>
  <c r="B779" i="75" s="1"/>
  <c r="G780" i="75"/>
  <c r="B780" i="75" s="1"/>
  <c r="G781" i="75"/>
  <c r="B781" i="75" s="1"/>
  <c r="G782" i="75"/>
  <c r="B782" i="75" s="1"/>
  <c r="G783" i="75"/>
  <c r="B783" i="75" s="1"/>
  <c r="G784" i="75"/>
  <c r="B784" i="75" s="1"/>
  <c r="G785" i="75"/>
  <c r="B785" i="75" s="1"/>
  <c r="G786" i="75"/>
  <c r="B786" i="75" s="1"/>
  <c r="G787" i="75"/>
  <c r="B787" i="75" s="1"/>
  <c r="G788" i="75"/>
  <c r="B788" i="75" s="1"/>
  <c r="G789" i="75"/>
  <c r="B789" i="75" s="1"/>
  <c r="G790" i="75"/>
  <c r="B790" i="75" s="1"/>
  <c r="G791" i="75"/>
  <c r="B791" i="75" s="1"/>
  <c r="G792" i="75"/>
  <c r="B792" i="75" s="1"/>
  <c r="G793" i="75"/>
  <c r="B793" i="75" s="1"/>
  <c r="G794" i="75"/>
  <c r="B794" i="75" s="1"/>
  <c r="G795" i="75"/>
  <c r="B795" i="75" s="1"/>
  <c r="G796" i="75"/>
  <c r="B796" i="75" s="1"/>
  <c r="G797" i="75"/>
  <c r="B797" i="75" s="1"/>
  <c r="G798" i="75"/>
  <c r="B798" i="75" s="1"/>
  <c r="G799" i="75"/>
  <c r="B799" i="75" s="1"/>
  <c r="G800" i="75"/>
  <c r="B800" i="75" s="1"/>
  <c r="G801" i="75"/>
  <c r="B801" i="75" s="1"/>
  <c r="G802" i="75"/>
  <c r="B802" i="75" s="1"/>
  <c r="G803" i="75"/>
  <c r="B803" i="75" s="1"/>
  <c r="G804" i="75"/>
  <c r="B804" i="75" s="1"/>
  <c r="G805" i="75"/>
  <c r="B805" i="75" s="1"/>
  <c r="G806" i="75"/>
  <c r="B806" i="75" s="1"/>
  <c r="G807" i="75"/>
  <c r="G808" i="75"/>
  <c r="B808" i="75" s="1"/>
  <c r="G809" i="75"/>
  <c r="B809" i="75" s="1"/>
  <c r="G810" i="75"/>
  <c r="B810" i="75" s="1"/>
  <c r="G811" i="75"/>
  <c r="B811" i="75" s="1"/>
  <c r="G812" i="75"/>
  <c r="B812" i="75" s="1"/>
  <c r="G813" i="75"/>
  <c r="G814" i="75"/>
  <c r="B814" i="75" s="1"/>
  <c r="G815" i="75"/>
  <c r="B815" i="75" s="1"/>
  <c r="G816" i="75"/>
  <c r="B816" i="75" s="1"/>
  <c r="G817" i="75"/>
  <c r="B817" i="75" s="1"/>
  <c r="G818" i="75"/>
  <c r="B818" i="75" s="1"/>
  <c r="G819" i="75"/>
  <c r="B819" i="75" s="1"/>
  <c r="G820" i="75"/>
  <c r="B820" i="75" s="1"/>
  <c r="G821" i="75"/>
  <c r="B821" i="75" s="1"/>
  <c r="G822" i="75"/>
  <c r="B822" i="75" s="1"/>
  <c r="G823" i="75"/>
  <c r="B823" i="75" s="1"/>
  <c r="G824" i="75"/>
  <c r="B824" i="75" s="1"/>
  <c r="G825" i="75"/>
  <c r="B825" i="75" s="1"/>
  <c r="G826" i="75"/>
  <c r="B826" i="75" s="1"/>
  <c r="G827" i="75"/>
  <c r="B827" i="75" s="1"/>
  <c r="G828" i="75"/>
  <c r="B828" i="75" s="1"/>
  <c r="G829" i="75"/>
  <c r="B829" i="75" s="1"/>
  <c r="G830" i="75"/>
  <c r="B830" i="75" s="1"/>
  <c r="G831" i="75"/>
  <c r="B831" i="75" s="1"/>
  <c r="G832" i="75"/>
  <c r="B832" i="75" s="1"/>
  <c r="G833" i="75"/>
  <c r="B833" i="75" s="1"/>
  <c r="G834" i="75"/>
  <c r="B834" i="75" s="1"/>
  <c r="G835" i="75"/>
  <c r="B835" i="75" s="1"/>
  <c r="G836" i="75"/>
  <c r="B836" i="75" s="1"/>
  <c r="G837" i="75"/>
  <c r="B837" i="75" s="1"/>
  <c r="G838" i="75"/>
  <c r="B838" i="75" s="1"/>
  <c r="G839" i="75"/>
  <c r="B839" i="75" s="1"/>
  <c r="G840" i="75"/>
  <c r="B840" i="75" s="1"/>
  <c r="G841" i="75"/>
  <c r="B841" i="75" s="1"/>
  <c r="G842" i="75"/>
  <c r="B842" i="75" s="1"/>
  <c r="G843" i="75"/>
  <c r="B843" i="75" s="1"/>
  <c r="G844" i="75"/>
  <c r="B844" i="75" s="1"/>
  <c r="G845" i="75"/>
  <c r="G846" i="75"/>
  <c r="B846" i="75" s="1"/>
  <c r="G847" i="75"/>
  <c r="B847" i="75" s="1"/>
  <c r="G848" i="75"/>
  <c r="B848" i="75" s="1"/>
  <c r="G849" i="75"/>
  <c r="B849" i="75" s="1"/>
  <c r="G850" i="75"/>
  <c r="B850" i="75" s="1"/>
  <c r="G851" i="75"/>
  <c r="B851" i="75" s="1"/>
  <c r="G852" i="75"/>
  <c r="B852" i="75" s="1"/>
  <c r="G853" i="75"/>
  <c r="B853" i="75" s="1"/>
  <c r="G854" i="75"/>
  <c r="B854" i="75" s="1"/>
  <c r="G855" i="75"/>
  <c r="B855" i="75" s="1"/>
  <c r="G856" i="75"/>
  <c r="B856" i="75" s="1"/>
  <c r="G857" i="75"/>
  <c r="B857" i="75" s="1"/>
  <c r="G858" i="75"/>
  <c r="B858" i="75" s="1"/>
  <c r="G859" i="75"/>
  <c r="B859" i="75" s="1"/>
  <c r="G860" i="75"/>
  <c r="B860" i="75" s="1"/>
  <c r="G861" i="75"/>
  <c r="G862" i="75"/>
  <c r="B862" i="75" s="1"/>
  <c r="G863" i="75"/>
  <c r="B863" i="75" s="1"/>
  <c r="G864" i="75"/>
  <c r="B864" i="75" s="1"/>
  <c r="G865" i="75"/>
  <c r="B865" i="75" s="1"/>
  <c r="G866" i="75"/>
  <c r="B866" i="75" s="1"/>
  <c r="G867" i="75"/>
  <c r="B867" i="75" s="1"/>
  <c r="G868" i="75"/>
  <c r="B868" i="75" s="1"/>
  <c r="G869" i="75"/>
  <c r="B869" i="75" s="1"/>
  <c r="G870" i="75"/>
  <c r="B870" i="75" s="1"/>
  <c r="G871" i="75"/>
  <c r="G872" i="75"/>
  <c r="B872" i="75" s="1"/>
  <c r="G873" i="75"/>
  <c r="B873" i="75" s="1"/>
  <c r="G874" i="75"/>
  <c r="B874" i="75" s="1"/>
  <c r="G875" i="75"/>
  <c r="B875" i="75" s="1"/>
  <c r="G876" i="75"/>
  <c r="B876" i="75" s="1"/>
  <c r="G877" i="75"/>
  <c r="G878" i="75"/>
  <c r="B878" i="75" s="1"/>
  <c r="G879" i="75"/>
  <c r="B879" i="75" s="1"/>
  <c r="G880" i="75"/>
  <c r="B880" i="75" s="1"/>
  <c r="G881" i="75"/>
  <c r="B881" i="75" s="1"/>
  <c r="G882" i="75"/>
  <c r="B882" i="75" s="1"/>
  <c r="G883" i="75"/>
  <c r="B883" i="75" s="1"/>
  <c r="G884" i="75"/>
  <c r="B884" i="75" s="1"/>
  <c r="G885" i="75"/>
  <c r="B885" i="75" s="1"/>
  <c r="G886" i="75"/>
  <c r="B886" i="75" s="1"/>
  <c r="G887" i="75"/>
  <c r="B887" i="75" s="1"/>
  <c r="G888" i="75"/>
  <c r="B888" i="75" s="1"/>
  <c r="G889" i="75"/>
  <c r="B889" i="75" s="1"/>
  <c r="G890" i="75"/>
  <c r="B890" i="75" s="1"/>
  <c r="G891" i="75"/>
  <c r="B891" i="75" s="1"/>
  <c r="G892" i="75"/>
  <c r="B892" i="75" s="1"/>
  <c r="G893" i="75"/>
  <c r="B893" i="75" s="1"/>
  <c r="G894" i="75"/>
  <c r="B894" i="75" s="1"/>
  <c r="G895" i="75"/>
  <c r="B895" i="75" s="1"/>
  <c r="G896" i="75"/>
  <c r="B896" i="75" s="1"/>
  <c r="G897" i="75"/>
  <c r="B897" i="75" s="1"/>
  <c r="G898" i="75"/>
  <c r="B898" i="75" s="1"/>
  <c r="G899" i="75"/>
  <c r="B899" i="75" s="1"/>
  <c r="G900" i="75"/>
  <c r="B900" i="75" s="1"/>
  <c r="G901" i="75"/>
  <c r="B901" i="75" s="1"/>
  <c r="G902" i="75"/>
  <c r="B902" i="75" s="1"/>
  <c r="G903" i="75"/>
  <c r="B903" i="75" s="1"/>
  <c r="G904" i="75"/>
  <c r="B904" i="75" s="1"/>
  <c r="G905" i="75"/>
  <c r="B905" i="75" s="1"/>
  <c r="G906" i="75"/>
  <c r="B906" i="75" s="1"/>
  <c r="G907" i="75"/>
  <c r="B907" i="75" s="1"/>
  <c r="G908" i="75"/>
  <c r="B908" i="75" s="1"/>
  <c r="G909" i="75"/>
  <c r="B909" i="75" s="1"/>
  <c r="G910" i="75"/>
  <c r="B910" i="75" s="1"/>
  <c r="G911" i="75"/>
  <c r="G912" i="75"/>
  <c r="B912" i="75" s="1"/>
  <c r="G913" i="75"/>
  <c r="B913" i="75" s="1"/>
  <c r="G914" i="75"/>
  <c r="B914" i="75" s="1"/>
  <c r="G915" i="75"/>
  <c r="B915" i="75" s="1"/>
  <c r="G916" i="75"/>
  <c r="B916" i="75" s="1"/>
  <c r="G917" i="75"/>
  <c r="B917" i="75" s="1"/>
  <c r="G918" i="75"/>
  <c r="B918" i="75" s="1"/>
  <c r="G919" i="75"/>
  <c r="B919" i="75" s="1"/>
  <c r="G920" i="75"/>
  <c r="B920" i="75" s="1"/>
  <c r="G921" i="75"/>
  <c r="B921" i="75" s="1"/>
  <c r="G922" i="75"/>
  <c r="B922" i="75" s="1"/>
  <c r="G923" i="75"/>
  <c r="B923" i="75" s="1"/>
  <c r="G924" i="75"/>
  <c r="B924" i="75" s="1"/>
  <c r="G925" i="75"/>
  <c r="B925" i="75" s="1"/>
  <c r="G926" i="75"/>
  <c r="B926" i="75" s="1"/>
  <c r="G927" i="75"/>
  <c r="B927" i="75" s="1"/>
  <c r="G928" i="75"/>
  <c r="B928" i="75" s="1"/>
  <c r="G929" i="75"/>
  <c r="B929" i="75" s="1"/>
  <c r="G930" i="75"/>
  <c r="B930" i="75" s="1"/>
  <c r="G931" i="75"/>
  <c r="B931" i="75" s="1"/>
  <c r="G932" i="75"/>
  <c r="B932" i="75" s="1"/>
  <c r="G933" i="75"/>
  <c r="B933" i="75" s="1"/>
  <c r="G934" i="75"/>
  <c r="B934" i="75" s="1"/>
  <c r="G935" i="75"/>
  <c r="B935" i="75" s="1"/>
  <c r="G936" i="75"/>
  <c r="B936" i="75" s="1"/>
  <c r="G937" i="75"/>
  <c r="B937" i="75" s="1"/>
  <c r="G938" i="75"/>
  <c r="B938" i="75" s="1"/>
  <c r="G939" i="75"/>
  <c r="B939" i="75" s="1"/>
  <c r="G940" i="75"/>
  <c r="B940" i="75" s="1"/>
  <c r="G941" i="75"/>
  <c r="B941" i="75" s="1"/>
  <c r="G942" i="75"/>
  <c r="B942" i="75" s="1"/>
  <c r="G943" i="75"/>
  <c r="B943" i="75" s="1"/>
  <c r="G944" i="75"/>
  <c r="B944" i="75" s="1"/>
  <c r="G945" i="75"/>
  <c r="B945" i="75" s="1"/>
  <c r="G946" i="75"/>
  <c r="B946" i="75" s="1"/>
  <c r="G947" i="75"/>
  <c r="B947" i="75" s="1"/>
  <c r="G948" i="75"/>
  <c r="B948" i="75" s="1"/>
  <c r="G949" i="75"/>
  <c r="B949" i="75" s="1"/>
  <c r="G950" i="75"/>
  <c r="B950" i="75" s="1"/>
  <c r="G951" i="75"/>
  <c r="B951" i="75" s="1"/>
  <c r="G952" i="75"/>
  <c r="B952" i="75" s="1"/>
  <c r="G953" i="75"/>
  <c r="B953" i="75" s="1"/>
  <c r="G954" i="75"/>
  <c r="B954" i="75" s="1"/>
  <c r="G955" i="75"/>
  <c r="B955" i="75" s="1"/>
  <c r="G956" i="75"/>
  <c r="B956" i="75" s="1"/>
  <c r="G957" i="75"/>
  <c r="B957" i="75" s="1"/>
  <c r="G958" i="75"/>
  <c r="B958" i="75" s="1"/>
  <c r="G959" i="75"/>
  <c r="B959" i="75" s="1"/>
  <c r="G960" i="75"/>
  <c r="B960" i="75" s="1"/>
  <c r="G961" i="75"/>
  <c r="B961" i="75" s="1"/>
  <c r="G962" i="75"/>
  <c r="B962" i="75" s="1"/>
  <c r="G963" i="75"/>
  <c r="B963" i="75" s="1"/>
  <c r="G964" i="75"/>
  <c r="B964" i="75" s="1"/>
  <c r="G965" i="75"/>
  <c r="B965" i="75" s="1"/>
  <c r="G966" i="75"/>
  <c r="B966" i="75" s="1"/>
  <c r="G967" i="75"/>
  <c r="B967" i="75" s="1"/>
  <c r="G968" i="75"/>
  <c r="B968" i="75" s="1"/>
  <c r="G969" i="75"/>
  <c r="B969" i="75" s="1"/>
  <c r="G970" i="75"/>
  <c r="B970" i="75" s="1"/>
  <c r="G971" i="75"/>
  <c r="B971" i="75" s="1"/>
  <c r="G972" i="75"/>
  <c r="B972" i="75" s="1"/>
  <c r="G973" i="75"/>
  <c r="B973" i="75" s="1"/>
  <c r="G974" i="75"/>
  <c r="B974" i="75" s="1"/>
  <c r="G975" i="75"/>
  <c r="B975" i="75" s="1"/>
  <c r="G976" i="75"/>
  <c r="B976" i="75" s="1"/>
  <c r="G977" i="75"/>
  <c r="B977" i="75" s="1"/>
  <c r="G978" i="75"/>
  <c r="B978" i="75" s="1"/>
  <c r="G979" i="75"/>
  <c r="B979" i="75" s="1"/>
  <c r="G980" i="75"/>
  <c r="B980" i="75" s="1"/>
  <c r="G981" i="75"/>
  <c r="B981" i="75" s="1"/>
  <c r="G982" i="75"/>
  <c r="B982" i="75" s="1"/>
  <c r="G983" i="75"/>
  <c r="B983" i="75" s="1"/>
  <c r="G984" i="75"/>
  <c r="B984" i="75" s="1"/>
  <c r="G985" i="75"/>
  <c r="B985" i="75" s="1"/>
  <c r="G986" i="75"/>
  <c r="B986" i="75" s="1"/>
  <c r="G987" i="75"/>
  <c r="B987" i="75" s="1"/>
  <c r="G988" i="75"/>
  <c r="B988" i="75" s="1"/>
  <c r="G989" i="75"/>
  <c r="B989" i="75" s="1"/>
  <c r="G990" i="75"/>
  <c r="B990" i="75" s="1"/>
  <c r="G991" i="75"/>
  <c r="B991" i="75" s="1"/>
  <c r="G992" i="75"/>
  <c r="B992" i="75" s="1"/>
  <c r="G993" i="75"/>
  <c r="B993" i="75" s="1"/>
  <c r="G994" i="75"/>
  <c r="B994" i="75" s="1"/>
  <c r="G995" i="75"/>
  <c r="B995" i="75" s="1"/>
  <c r="G996" i="75"/>
  <c r="B996" i="75" s="1"/>
  <c r="G997" i="75"/>
  <c r="B997" i="75" s="1"/>
  <c r="G998" i="75"/>
  <c r="B998" i="75" s="1"/>
  <c r="G999" i="75"/>
  <c r="B999" i="75" s="1"/>
  <c r="G1000" i="75"/>
  <c r="B1000" i="75" s="1"/>
  <c r="G1001" i="75"/>
  <c r="B1001" i="75" s="1"/>
  <c r="G1002" i="75"/>
  <c r="B1002" i="75" s="1"/>
  <c r="G1003" i="75"/>
  <c r="B1003" i="75" s="1"/>
  <c r="G1004" i="75"/>
  <c r="B1004" i="75" s="1"/>
  <c r="G1005" i="75"/>
  <c r="G1006" i="75"/>
  <c r="B1006" i="75" s="1"/>
  <c r="G1007" i="75"/>
  <c r="G1008" i="75"/>
  <c r="B1008" i="75" s="1"/>
  <c r="G1009" i="75"/>
  <c r="B1009" i="75" s="1"/>
  <c r="G1010" i="75"/>
  <c r="B1010" i="75" s="1"/>
  <c r="G1011" i="75"/>
  <c r="B1011" i="75" s="1"/>
  <c r="G1012" i="75"/>
  <c r="B1012" i="75" s="1"/>
  <c r="G1013" i="75"/>
  <c r="B1013" i="75" s="1"/>
  <c r="G1014" i="75"/>
  <c r="B1014" i="75" s="1"/>
  <c r="G1015" i="75"/>
  <c r="B1015" i="75" s="1"/>
  <c r="G1016" i="75"/>
  <c r="B1016" i="75" s="1"/>
  <c r="G1017" i="75"/>
  <c r="B1017" i="75" s="1"/>
  <c r="G1018" i="75"/>
  <c r="B1018" i="75" s="1"/>
  <c r="G1019" i="75"/>
  <c r="B1019" i="75" s="1"/>
  <c r="G1020" i="75"/>
  <c r="B1020" i="75" s="1"/>
  <c r="G1021" i="75"/>
  <c r="B1021" i="75" s="1"/>
  <c r="G1022" i="75"/>
  <c r="B1022" i="75" s="1"/>
  <c r="G1023" i="75"/>
  <c r="B1023" i="75" s="1"/>
  <c r="G1024" i="75"/>
  <c r="B1024" i="75" s="1"/>
  <c r="G1025" i="75"/>
  <c r="B1025" i="75" s="1"/>
  <c r="G1026" i="75"/>
  <c r="B1026" i="75" s="1"/>
  <c r="G1027" i="75"/>
  <c r="B1027" i="75" s="1"/>
  <c r="G1028" i="75"/>
  <c r="B1028" i="75" s="1"/>
  <c r="G1029" i="75"/>
  <c r="B1029" i="75" s="1"/>
  <c r="G1030" i="75"/>
  <c r="B1030" i="75" s="1"/>
  <c r="G1031" i="75"/>
  <c r="B1031" i="75" s="1"/>
  <c r="G1032" i="75"/>
  <c r="B1032" i="75" s="1"/>
  <c r="G1033" i="75"/>
  <c r="B1033" i="75" s="1"/>
  <c r="G1034" i="75"/>
  <c r="B1034" i="75" s="1"/>
  <c r="G1035" i="75"/>
  <c r="B1035" i="75" s="1"/>
  <c r="G1036" i="75"/>
  <c r="B1036" i="75" s="1"/>
  <c r="G1037" i="75"/>
  <c r="B1037" i="75" s="1"/>
  <c r="G1038" i="75"/>
  <c r="B1038" i="75" s="1"/>
  <c r="G1039" i="75"/>
  <c r="B1039" i="75" s="1"/>
  <c r="G1040" i="75"/>
  <c r="B1040" i="75" s="1"/>
  <c r="G1041" i="75"/>
  <c r="B1041" i="75" s="1"/>
  <c r="G1042" i="75"/>
  <c r="B1042" i="75" s="1"/>
  <c r="G1043" i="75"/>
  <c r="B1043" i="75" s="1"/>
  <c r="G1044" i="75"/>
  <c r="B1044" i="75" s="1"/>
  <c r="G1045" i="75"/>
  <c r="B1045" i="75" s="1"/>
  <c r="G1046" i="75"/>
  <c r="B1046" i="75" s="1"/>
  <c r="G1047" i="75"/>
  <c r="B1047" i="75" s="1"/>
  <c r="G1048" i="75"/>
  <c r="B1048" i="75" s="1"/>
  <c r="G1049" i="75"/>
  <c r="B1049" i="75" s="1"/>
  <c r="G1050" i="75"/>
  <c r="B1050" i="75" s="1"/>
  <c r="G1051" i="75"/>
  <c r="B1051" i="75" s="1"/>
  <c r="G1052" i="75"/>
  <c r="B1052" i="75" s="1"/>
  <c r="G1053" i="75"/>
  <c r="B1053" i="75" s="1"/>
  <c r="G1054" i="75"/>
  <c r="B1054" i="75" s="1"/>
  <c r="G1055" i="75"/>
  <c r="B1055" i="75" s="1"/>
  <c r="G1056" i="75"/>
  <c r="B1056" i="75" s="1"/>
  <c r="G1057" i="75"/>
  <c r="B1057" i="75" s="1"/>
  <c r="G1058" i="75"/>
  <c r="B1058" i="75" s="1"/>
  <c r="G1059" i="75"/>
  <c r="B1059" i="75" s="1"/>
  <c r="G1060" i="75"/>
  <c r="B1060" i="75" s="1"/>
  <c r="G1061" i="75"/>
  <c r="B1061" i="75" s="1"/>
  <c r="G1062" i="75"/>
  <c r="B1062" i="75" s="1"/>
  <c r="G1063" i="75"/>
  <c r="B1063" i="75" s="1"/>
  <c r="G1064" i="75"/>
  <c r="B1064" i="75" s="1"/>
  <c r="G1065" i="75"/>
  <c r="B1065" i="75" s="1"/>
  <c r="G1066" i="75"/>
  <c r="B1066" i="75" s="1"/>
  <c r="G1067" i="75"/>
  <c r="B1067" i="75" s="1"/>
  <c r="G1068" i="75"/>
  <c r="B1068" i="75" s="1"/>
  <c r="G1069" i="75"/>
  <c r="B1069" i="75" s="1"/>
  <c r="G1070" i="75"/>
  <c r="B1070" i="75" s="1"/>
  <c r="G1071" i="75"/>
  <c r="G1072" i="75"/>
  <c r="B1072" i="75" s="1"/>
  <c r="G1073" i="75"/>
  <c r="B1073" i="75" s="1"/>
  <c r="G1074" i="75"/>
  <c r="B1074" i="75" s="1"/>
  <c r="G1075" i="75"/>
  <c r="B1075" i="75" s="1"/>
  <c r="G1076" i="75"/>
  <c r="B1076" i="75" s="1"/>
  <c r="G1077" i="75"/>
  <c r="G1078" i="75"/>
  <c r="B1078" i="75" s="1"/>
  <c r="G1079" i="75"/>
  <c r="B1079" i="75" s="1"/>
  <c r="G1080" i="75"/>
  <c r="B1080" i="75" s="1"/>
  <c r="G1081" i="75"/>
  <c r="B1081" i="75" s="1"/>
  <c r="G1082" i="75"/>
  <c r="B1082" i="75" s="1"/>
  <c r="G1083" i="75"/>
  <c r="B1083" i="75" s="1"/>
  <c r="G1084" i="75"/>
  <c r="B1084" i="75" s="1"/>
  <c r="G1085" i="75"/>
  <c r="B1085" i="75" s="1"/>
  <c r="G1086" i="75"/>
  <c r="B1086" i="75" s="1"/>
  <c r="G1087" i="75"/>
  <c r="B1087" i="75" s="1"/>
  <c r="G1088" i="75"/>
  <c r="B1088" i="75" s="1"/>
  <c r="G1089" i="75"/>
  <c r="B1089" i="75" s="1"/>
  <c r="G1090" i="75"/>
  <c r="B1090" i="75" s="1"/>
  <c r="G1091" i="75"/>
  <c r="B1091" i="75" s="1"/>
  <c r="G1092" i="75"/>
  <c r="B1092" i="75" s="1"/>
  <c r="G1093" i="75"/>
  <c r="B1093" i="75" s="1"/>
  <c r="G1094" i="75"/>
  <c r="B1094" i="75" s="1"/>
  <c r="G1095" i="75"/>
  <c r="B1095" i="75" s="1"/>
  <c r="G1096" i="75"/>
  <c r="B1096" i="75" s="1"/>
  <c r="G1097" i="75"/>
  <c r="B1097" i="75" s="1"/>
  <c r="G1098" i="75"/>
  <c r="B1098" i="75" s="1"/>
  <c r="G1099" i="75"/>
  <c r="B1099" i="75" s="1"/>
  <c r="G1100" i="75"/>
  <c r="B1100" i="75" s="1"/>
  <c r="G1101" i="75"/>
  <c r="B1101" i="75" s="1"/>
  <c r="G1102" i="75"/>
  <c r="B1102" i="75" s="1"/>
  <c r="G1103" i="75"/>
  <c r="B1103" i="75" s="1"/>
  <c r="G1104" i="75"/>
  <c r="B1104" i="75" s="1"/>
  <c r="G1105" i="75"/>
  <c r="B1105" i="75" s="1"/>
  <c r="G1106" i="75"/>
  <c r="B1106" i="75" s="1"/>
  <c r="G1107" i="75"/>
  <c r="B1107" i="75" s="1"/>
  <c r="G1108" i="75"/>
  <c r="B1108" i="75" s="1"/>
  <c r="G1109" i="75"/>
  <c r="B1109" i="75" s="1"/>
  <c r="G1110" i="75"/>
  <c r="B1110" i="75" s="1"/>
  <c r="G1111" i="75"/>
  <c r="B1111" i="75" s="1"/>
  <c r="G1112" i="75"/>
  <c r="B1112" i="75" s="1"/>
  <c r="G1113" i="75"/>
  <c r="B1113" i="75" s="1"/>
  <c r="G1114" i="75"/>
  <c r="B1114" i="75" s="1"/>
  <c r="G1115" i="75"/>
  <c r="B1115" i="75" s="1"/>
  <c r="G1116" i="75"/>
  <c r="B1116" i="75" s="1"/>
  <c r="G1117" i="75"/>
  <c r="B1117" i="75" s="1"/>
  <c r="G1118" i="75"/>
  <c r="B1118" i="75" s="1"/>
  <c r="G1119" i="75"/>
  <c r="B1119" i="75" s="1"/>
  <c r="G1120" i="75"/>
  <c r="B1120" i="75" s="1"/>
  <c r="G1121" i="75"/>
  <c r="B1121" i="75" s="1"/>
  <c r="G1122" i="75"/>
  <c r="B1122" i="75" s="1"/>
  <c r="G1123" i="75"/>
  <c r="B1123" i="75" s="1"/>
  <c r="G1124" i="75"/>
  <c r="B1124" i="75" s="1"/>
  <c r="G1125" i="75"/>
  <c r="B1125" i="75" s="1"/>
  <c r="G1126" i="75"/>
  <c r="B1126" i="75" s="1"/>
  <c r="G1127" i="75"/>
  <c r="B1127" i="75" s="1"/>
  <c r="G1128" i="75"/>
  <c r="B1128" i="75" s="1"/>
  <c r="G1129" i="75"/>
  <c r="B1129" i="75" s="1"/>
  <c r="G1130" i="75"/>
  <c r="B1130" i="75" s="1"/>
  <c r="G1131" i="75"/>
  <c r="B1131" i="75" s="1"/>
  <c r="G1132" i="75"/>
  <c r="B1132" i="75" s="1"/>
  <c r="G1133" i="75"/>
  <c r="B1133" i="75" s="1"/>
  <c r="G1134" i="75"/>
  <c r="B1134" i="75" s="1"/>
  <c r="G1135" i="75"/>
  <c r="B1135" i="75" s="1"/>
  <c r="G1136" i="75"/>
  <c r="B1136" i="75" s="1"/>
  <c r="G1137" i="75"/>
  <c r="B1137" i="75" s="1"/>
  <c r="G1138" i="75"/>
  <c r="B1138" i="75" s="1"/>
  <c r="G1139" i="75"/>
  <c r="B1139" i="75" s="1"/>
  <c r="G1140" i="75"/>
  <c r="B1140" i="75" s="1"/>
  <c r="G1141" i="75"/>
  <c r="B1141" i="75" s="1"/>
  <c r="G1142" i="75"/>
  <c r="B1142" i="75" s="1"/>
  <c r="G1143" i="75"/>
  <c r="B1143" i="75" s="1"/>
  <c r="G1144" i="75"/>
  <c r="B1144" i="75" s="1"/>
  <c r="G1145" i="75"/>
  <c r="B1145" i="75" s="1"/>
  <c r="G1146" i="75"/>
  <c r="B1146" i="75" s="1"/>
  <c r="G1147" i="75"/>
  <c r="B1147" i="75" s="1"/>
  <c r="G1148" i="75"/>
  <c r="B1148" i="75" s="1"/>
  <c r="G1149" i="75"/>
  <c r="B1149" i="75" s="1"/>
  <c r="G1150" i="75"/>
  <c r="B1150" i="75" s="1"/>
  <c r="G1151" i="75"/>
  <c r="B1151" i="75" s="1"/>
  <c r="G1152" i="75"/>
  <c r="B1152" i="75" s="1"/>
  <c r="G1153" i="75"/>
  <c r="B1153" i="75" s="1"/>
  <c r="G1154" i="75"/>
  <c r="B1154" i="75" s="1"/>
  <c r="G1155" i="75"/>
  <c r="B1155" i="75" s="1"/>
  <c r="G1156" i="75"/>
  <c r="B1156" i="75" s="1"/>
  <c r="G1157" i="75"/>
  <c r="B1157" i="75" s="1"/>
  <c r="G1158" i="75"/>
  <c r="B1158" i="75" s="1"/>
  <c r="G1159" i="75"/>
  <c r="B1159" i="75" s="1"/>
  <c r="G1160" i="75"/>
  <c r="B1160" i="75" s="1"/>
  <c r="G1161" i="75"/>
  <c r="B1161" i="75" s="1"/>
  <c r="G1162" i="75"/>
  <c r="B1162" i="75" s="1"/>
  <c r="G1163" i="75"/>
  <c r="B1163" i="75" s="1"/>
  <c r="G1164" i="75"/>
  <c r="B1164" i="75" s="1"/>
  <c r="G1165" i="75"/>
  <c r="B1165" i="75" s="1"/>
  <c r="G1166" i="75"/>
  <c r="B1166" i="75" s="1"/>
  <c r="G1167" i="75"/>
  <c r="B1167" i="75" s="1"/>
  <c r="G1168" i="75"/>
  <c r="B1168" i="75" s="1"/>
  <c r="G1169" i="75"/>
  <c r="B1169" i="75" s="1"/>
  <c r="G1170" i="75"/>
  <c r="B1170" i="75" s="1"/>
  <c r="G1171" i="75"/>
  <c r="B1171" i="75" s="1"/>
  <c r="G1172" i="75"/>
  <c r="B1172" i="75" s="1"/>
  <c r="G1173" i="75"/>
  <c r="G1174" i="75"/>
  <c r="B1174" i="75" s="1"/>
  <c r="G1175" i="75"/>
  <c r="B1175" i="75" s="1"/>
  <c r="G1176" i="75"/>
  <c r="B1176" i="75" s="1"/>
  <c r="G1177" i="75"/>
  <c r="B1177" i="75" s="1"/>
  <c r="G1178" i="75"/>
  <c r="B1178" i="75" s="1"/>
  <c r="G1179" i="75"/>
  <c r="B1179" i="75" s="1"/>
  <c r="G1180" i="75"/>
  <c r="B1180" i="75" s="1"/>
  <c r="G1181" i="75"/>
  <c r="B1181" i="75" s="1"/>
  <c r="G1182" i="75"/>
  <c r="B1182" i="75" s="1"/>
  <c r="G1183" i="75"/>
  <c r="B1183" i="75" s="1"/>
  <c r="G1184" i="75"/>
  <c r="B1184" i="75" s="1"/>
  <c r="G1185" i="75"/>
  <c r="B1185" i="75" s="1"/>
  <c r="G1186" i="75"/>
  <c r="B1186" i="75" s="1"/>
  <c r="G1187" i="75"/>
  <c r="B1187" i="75" s="1"/>
  <c r="G1188" i="75"/>
  <c r="B1188" i="75" s="1"/>
  <c r="G1189" i="75"/>
  <c r="B1189" i="75" s="1"/>
  <c r="G1190" i="75"/>
  <c r="B1190" i="75" s="1"/>
  <c r="G1191" i="75"/>
  <c r="B1191" i="75" s="1"/>
  <c r="G1192" i="75"/>
  <c r="B1192" i="75" s="1"/>
  <c r="G1193" i="75"/>
  <c r="B1193" i="75" s="1"/>
  <c r="G1194" i="75"/>
  <c r="B1194" i="75" s="1"/>
  <c r="G1195" i="75"/>
  <c r="B1195" i="75" s="1"/>
  <c r="G1196" i="75"/>
  <c r="B1196" i="75" s="1"/>
  <c r="G1197" i="75"/>
  <c r="B1197" i="75" s="1"/>
  <c r="G1198" i="75"/>
  <c r="B1198" i="75" s="1"/>
  <c r="G1199" i="75"/>
  <c r="B1199" i="75" s="1"/>
  <c r="G1200" i="75"/>
  <c r="B1200" i="75" s="1"/>
  <c r="G1201" i="75"/>
  <c r="B1201" i="75" s="1"/>
  <c r="G1202" i="75"/>
  <c r="B1202" i="75" s="1"/>
  <c r="G1203" i="75"/>
  <c r="B1203" i="75" s="1"/>
  <c r="G1204" i="75"/>
  <c r="B1204" i="75" s="1"/>
  <c r="G1205" i="75"/>
  <c r="B1205" i="75" s="1"/>
  <c r="G1206" i="75"/>
  <c r="B1206" i="75" s="1"/>
  <c r="G1207" i="75"/>
  <c r="B1207" i="75" s="1"/>
  <c r="G1208" i="75"/>
  <c r="B1208" i="75" s="1"/>
  <c r="G1209" i="75"/>
  <c r="B1209" i="75" s="1"/>
  <c r="G1210" i="75"/>
  <c r="B1210" i="75" s="1"/>
  <c r="G1211" i="75"/>
  <c r="B1211" i="75" s="1"/>
  <c r="G1212" i="75"/>
  <c r="B1212" i="75" s="1"/>
  <c r="G1213" i="75"/>
  <c r="B1213" i="75" s="1"/>
  <c r="G1214" i="75"/>
  <c r="B1214" i="75" s="1"/>
  <c r="G1215" i="75"/>
  <c r="B1215" i="75" s="1"/>
  <c r="G1216" i="75"/>
  <c r="B1216" i="75" s="1"/>
  <c r="G1217" i="75"/>
  <c r="B1217" i="75" s="1"/>
  <c r="G1218" i="75"/>
  <c r="B1218" i="75" s="1"/>
  <c r="G1219" i="75"/>
  <c r="B1219" i="75" s="1"/>
  <c r="G1220" i="75"/>
  <c r="B1220" i="75" s="1"/>
  <c r="G1221" i="75"/>
  <c r="B1221" i="75" s="1"/>
  <c r="G1222" i="75"/>
  <c r="B1222" i="75" s="1"/>
  <c r="G1223" i="75"/>
  <c r="B1223" i="75" s="1"/>
  <c r="G1224" i="75"/>
  <c r="B1224" i="75" s="1"/>
  <c r="G1225" i="75"/>
  <c r="B1225" i="75" s="1"/>
  <c r="G1226" i="75"/>
  <c r="B1226" i="75" s="1"/>
  <c r="G1227" i="75"/>
  <c r="B1227" i="75" s="1"/>
  <c r="G1228" i="75"/>
  <c r="B1228" i="75" s="1"/>
  <c r="G1229" i="75"/>
  <c r="B1229" i="75" s="1"/>
  <c r="G1230" i="75"/>
  <c r="B1230" i="75" s="1"/>
  <c r="G1231" i="75"/>
  <c r="B1231" i="75" s="1"/>
  <c r="G1232" i="75"/>
  <c r="B1232" i="75" s="1"/>
  <c r="G1233" i="75"/>
  <c r="B1233" i="75" s="1"/>
  <c r="G1234" i="75"/>
  <c r="B1234" i="75" s="1"/>
  <c r="G1235" i="75"/>
  <c r="B1235" i="75" s="1"/>
  <c r="G1236" i="75"/>
  <c r="B1236" i="75" s="1"/>
  <c r="G1237" i="75"/>
  <c r="B1237" i="75" s="1"/>
  <c r="G1238" i="75"/>
  <c r="B1238" i="75" s="1"/>
  <c r="G1239" i="75"/>
  <c r="B1239" i="75" s="1"/>
  <c r="G1240" i="75"/>
  <c r="B1240" i="75" s="1"/>
  <c r="G1241" i="75"/>
  <c r="B1241" i="75" s="1"/>
  <c r="G1242" i="75"/>
  <c r="B1242" i="75" s="1"/>
  <c r="G494" i="75"/>
  <c r="B494" i="75" s="1"/>
  <c r="G11" i="75"/>
  <c r="B11" i="75" s="1"/>
  <c r="G1744" i="75"/>
  <c r="B1744" i="75" s="1"/>
  <c r="G1743" i="75"/>
  <c r="B1743" i="75" s="1"/>
  <c r="G1742" i="75"/>
  <c r="B1742" i="75" s="1"/>
  <c r="G1741" i="75"/>
  <c r="B1741" i="75" s="1"/>
  <c r="G1740" i="75"/>
  <c r="B1740" i="75" s="1"/>
  <c r="G1739" i="75"/>
  <c r="B1739" i="75" s="1"/>
  <c r="G1738" i="75"/>
  <c r="B1738" i="75" s="1"/>
  <c r="G1737" i="75"/>
  <c r="B1737" i="75" s="1"/>
  <c r="G1736" i="75"/>
  <c r="B1736" i="75" s="1"/>
  <c r="G1735" i="75"/>
  <c r="B1735" i="75" s="1"/>
  <c r="G1734" i="75"/>
  <c r="B1734" i="75" s="1"/>
  <c r="G1733" i="75"/>
  <c r="B1733" i="75" s="1"/>
  <c r="G1732" i="75"/>
  <c r="B1732" i="75" s="1"/>
  <c r="G1731" i="75"/>
  <c r="B1731" i="75" s="1"/>
  <c r="G1730" i="75"/>
  <c r="B1730" i="75" s="1"/>
  <c r="G1729" i="75"/>
  <c r="B1729" i="75" s="1"/>
  <c r="G1728" i="75"/>
  <c r="B1728" i="75" s="1"/>
  <c r="G1727" i="75"/>
  <c r="B1727" i="75" s="1"/>
  <c r="G1726" i="75"/>
  <c r="B1726" i="75" s="1"/>
  <c r="G1725" i="75"/>
  <c r="B1725" i="75" s="1"/>
  <c r="G1724" i="75"/>
  <c r="B1724" i="75" s="1"/>
  <c r="G1723" i="75"/>
  <c r="B1723" i="75" s="1"/>
  <c r="G1722" i="75"/>
  <c r="B1722" i="75" s="1"/>
  <c r="G1721" i="75"/>
  <c r="B1721" i="75" s="1"/>
  <c r="G1720" i="75"/>
  <c r="B1720" i="75" s="1"/>
  <c r="G1719" i="75"/>
  <c r="B1719" i="75" s="1"/>
  <c r="G1718" i="75"/>
  <c r="B1718" i="75" s="1"/>
  <c r="G1717" i="75"/>
  <c r="B1717" i="75" s="1"/>
  <c r="G1716" i="75"/>
  <c r="B1716" i="75" s="1"/>
  <c r="G1715" i="75"/>
  <c r="B1715" i="75" s="1"/>
  <c r="G1714" i="75"/>
  <c r="B1714" i="75" s="1"/>
  <c r="G1713" i="75"/>
  <c r="B1713" i="75" s="1"/>
  <c r="G1712" i="75"/>
  <c r="B1712" i="75" s="1"/>
  <c r="G1711" i="75"/>
  <c r="B1711" i="75" s="1"/>
  <c r="G1710" i="75"/>
  <c r="B1710" i="75" s="1"/>
  <c r="G1709" i="75"/>
  <c r="B1709" i="75" s="1"/>
  <c r="G1708" i="75"/>
  <c r="B1708" i="75" s="1"/>
  <c r="G1707" i="75"/>
  <c r="B1707" i="75" s="1"/>
  <c r="G1706" i="75"/>
  <c r="B1706" i="75" s="1"/>
  <c r="G1705" i="75"/>
  <c r="B1705" i="75" s="1"/>
  <c r="G1704" i="75"/>
  <c r="B1704" i="75" s="1"/>
  <c r="G1703" i="75"/>
  <c r="B1703" i="75" s="1"/>
  <c r="G1702" i="75"/>
  <c r="B1702" i="75" s="1"/>
  <c r="G1701" i="75"/>
  <c r="B1701" i="75" s="1"/>
  <c r="G1700" i="75"/>
  <c r="B1700" i="75" s="1"/>
  <c r="G1699" i="75"/>
  <c r="B1699" i="75" s="1"/>
  <c r="G1698" i="75"/>
  <c r="B1698" i="75" s="1"/>
  <c r="G1697" i="75"/>
  <c r="B1697" i="75" s="1"/>
  <c r="G1696" i="75"/>
  <c r="B1696" i="75" s="1"/>
  <c r="G1695" i="75"/>
  <c r="B1695" i="75" s="1"/>
  <c r="G1694" i="75"/>
  <c r="B1694" i="75" s="1"/>
  <c r="G1693" i="75"/>
  <c r="B1693" i="75" s="1"/>
  <c r="G1692" i="75"/>
  <c r="B1692" i="75" s="1"/>
  <c r="G1691" i="75"/>
  <c r="B1691" i="75" s="1"/>
  <c r="G1690" i="75"/>
  <c r="B1690" i="75" s="1"/>
  <c r="G1689" i="75"/>
  <c r="B1689" i="75" s="1"/>
  <c r="G1688" i="75"/>
  <c r="G1687" i="75"/>
  <c r="B1687" i="75" s="1"/>
  <c r="G1686" i="75"/>
  <c r="B1686" i="75" s="1"/>
  <c r="G1685" i="75"/>
  <c r="B1685" i="75" s="1"/>
  <c r="G1684" i="75"/>
  <c r="B1684" i="75" s="1"/>
  <c r="G1683" i="75"/>
  <c r="B1683" i="75" s="1"/>
  <c r="G1682" i="75"/>
  <c r="B1682" i="75" s="1"/>
  <c r="G1681" i="75"/>
  <c r="B1681" i="75" s="1"/>
  <c r="G1680" i="75"/>
  <c r="B1680" i="75" s="1"/>
  <c r="G1679" i="75"/>
  <c r="B1679" i="75" s="1"/>
  <c r="G1678" i="75"/>
  <c r="B1678" i="75" s="1"/>
  <c r="G1677" i="75"/>
  <c r="B1677" i="75" s="1"/>
  <c r="G1676" i="75"/>
  <c r="B1676" i="75" s="1"/>
  <c r="G1675" i="75"/>
  <c r="B1675" i="75" s="1"/>
  <c r="G1674" i="75"/>
  <c r="B1674" i="75" s="1"/>
  <c r="G1673" i="75"/>
  <c r="B1673" i="75" s="1"/>
  <c r="G1672" i="75"/>
  <c r="B1672" i="75" s="1"/>
  <c r="G1671" i="75"/>
  <c r="B1671" i="75" s="1"/>
  <c r="G1670" i="75"/>
  <c r="B1670" i="75" s="1"/>
  <c r="G1669" i="75"/>
  <c r="B1669" i="75" s="1"/>
  <c r="G1668" i="75"/>
  <c r="B1668" i="75" s="1"/>
  <c r="G1667" i="75"/>
  <c r="B1667" i="75" s="1"/>
  <c r="G1666" i="75"/>
  <c r="B1666" i="75" s="1"/>
  <c r="G1665" i="75"/>
  <c r="B1665" i="75" s="1"/>
  <c r="G1664" i="75"/>
  <c r="B1664" i="75" s="1"/>
  <c r="G1663" i="75"/>
  <c r="B1663" i="75" s="1"/>
  <c r="G1662" i="75"/>
  <c r="B1662" i="75" s="1"/>
  <c r="G1661" i="75"/>
  <c r="B1661" i="75" s="1"/>
  <c r="G1660" i="75"/>
  <c r="B1660" i="75" s="1"/>
  <c r="G1659" i="75"/>
  <c r="B1659" i="75" s="1"/>
  <c r="G1658" i="75"/>
  <c r="B1658" i="75" s="1"/>
  <c r="G1657" i="75"/>
  <c r="B1657" i="75" s="1"/>
  <c r="G1656" i="75"/>
  <c r="B1656" i="75" s="1"/>
  <c r="G1655" i="75"/>
  <c r="B1655" i="75" s="1"/>
  <c r="G1654" i="75"/>
  <c r="B1654" i="75" s="1"/>
  <c r="G1653" i="75"/>
  <c r="B1653" i="75" s="1"/>
  <c r="G1652" i="75"/>
  <c r="B1652" i="75" s="1"/>
  <c r="G1651" i="75"/>
  <c r="B1651" i="75" s="1"/>
  <c r="G1650" i="75"/>
  <c r="B1650" i="75" s="1"/>
  <c r="G1649" i="75"/>
  <c r="B1649" i="75" s="1"/>
  <c r="G1648" i="75"/>
  <c r="B1648" i="75" s="1"/>
  <c r="G1647" i="75"/>
  <c r="B1647" i="75" s="1"/>
  <c r="G1646" i="75"/>
  <c r="B1646" i="75" s="1"/>
  <c r="G1645" i="75"/>
  <c r="B1645" i="75" s="1"/>
  <c r="G1644" i="75"/>
  <c r="B1644" i="75" s="1"/>
  <c r="G1643" i="75"/>
  <c r="B1643" i="75" s="1"/>
  <c r="G1642" i="75"/>
  <c r="B1642" i="75" s="1"/>
  <c r="G1641" i="75"/>
  <c r="B1641" i="75" s="1"/>
  <c r="G1640" i="75"/>
  <c r="B1640" i="75" s="1"/>
  <c r="G1639" i="75"/>
  <c r="B1639" i="75" s="1"/>
  <c r="G1638" i="75"/>
  <c r="B1638" i="75" s="1"/>
  <c r="G1637" i="75"/>
  <c r="B1637" i="75" s="1"/>
  <c r="G1636" i="75"/>
  <c r="B1636" i="75" s="1"/>
  <c r="G1635" i="75"/>
  <c r="B1635" i="75" s="1"/>
  <c r="G1634" i="75"/>
  <c r="B1634" i="75" s="1"/>
  <c r="G1633" i="75"/>
  <c r="B1633" i="75" s="1"/>
  <c r="G1632" i="75"/>
  <c r="G1631" i="75"/>
  <c r="B1631" i="75" s="1"/>
  <c r="G1630" i="75"/>
  <c r="B1630" i="75" s="1"/>
  <c r="G1629" i="75"/>
  <c r="B1629" i="75" s="1"/>
  <c r="G1628" i="75"/>
  <c r="B1628" i="75" s="1"/>
  <c r="G1627" i="75"/>
  <c r="B1627" i="75" s="1"/>
  <c r="G1626" i="75"/>
  <c r="B1626" i="75" s="1"/>
  <c r="G1625" i="75"/>
  <c r="B1625" i="75" s="1"/>
  <c r="G1624" i="75"/>
  <c r="B1624" i="75" s="1"/>
  <c r="G1623" i="75"/>
  <c r="B1623" i="75" s="1"/>
  <c r="G1622" i="75"/>
  <c r="B1622" i="75" s="1"/>
  <c r="G1621" i="75"/>
  <c r="B1621" i="75" s="1"/>
  <c r="G1620" i="75"/>
  <c r="B1620" i="75" s="1"/>
  <c r="G1619" i="75"/>
  <c r="B1619" i="75" s="1"/>
  <c r="G1618" i="75"/>
  <c r="B1618" i="75" s="1"/>
  <c r="G1617" i="75"/>
  <c r="B1617" i="75" s="1"/>
  <c r="G1616" i="75"/>
  <c r="B1616" i="75" s="1"/>
  <c r="G1615" i="75"/>
  <c r="B1615" i="75" s="1"/>
  <c r="G1614" i="75"/>
  <c r="B1614" i="75" s="1"/>
  <c r="G1613" i="75"/>
  <c r="B1613" i="75" s="1"/>
  <c r="G1612" i="75"/>
  <c r="B1612" i="75" s="1"/>
  <c r="G1611" i="75"/>
  <c r="B1611" i="75" s="1"/>
  <c r="G1610" i="75"/>
  <c r="B1610" i="75" s="1"/>
  <c r="G1609" i="75"/>
  <c r="B1609" i="75" s="1"/>
  <c r="G1608" i="75"/>
  <c r="B1608" i="75" s="1"/>
  <c r="G1607" i="75"/>
  <c r="B1607" i="75" s="1"/>
  <c r="G1606" i="75"/>
  <c r="B1606" i="75" s="1"/>
  <c r="G1605" i="75"/>
  <c r="B1605" i="75" s="1"/>
  <c r="G1604" i="75"/>
  <c r="B1604" i="75" s="1"/>
  <c r="G1603" i="75"/>
  <c r="B1603" i="75" s="1"/>
  <c r="G1602" i="75"/>
  <c r="B1602" i="75" s="1"/>
  <c r="G1601" i="75"/>
  <c r="B1601" i="75" s="1"/>
  <c r="G1600" i="75"/>
  <c r="B1600" i="75" s="1"/>
  <c r="G1599" i="75"/>
  <c r="B1599" i="75" s="1"/>
  <c r="G1598" i="75"/>
  <c r="B1598" i="75" s="1"/>
  <c r="G1597" i="75"/>
  <c r="B1597" i="75" s="1"/>
  <c r="G1596" i="75"/>
  <c r="B1596" i="75" s="1"/>
  <c r="G1595" i="75"/>
  <c r="B1595" i="75" s="1"/>
  <c r="G1594" i="75"/>
  <c r="B1594" i="75" s="1"/>
  <c r="G1593" i="75"/>
  <c r="B1593" i="75" s="1"/>
  <c r="G1592" i="75"/>
  <c r="B1592" i="75" s="1"/>
  <c r="G1591" i="75"/>
  <c r="B1591" i="75" s="1"/>
  <c r="G1590" i="75"/>
  <c r="B1590" i="75" s="1"/>
  <c r="G1589" i="75"/>
  <c r="B1589" i="75" s="1"/>
  <c r="G1588" i="75"/>
  <c r="B1588" i="75" s="1"/>
  <c r="G1587" i="75"/>
  <c r="B1587" i="75" s="1"/>
  <c r="G1586" i="75"/>
  <c r="B1586" i="75" s="1"/>
  <c r="G1585" i="75"/>
  <c r="B1585" i="75" s="1"/>
  <c r="G1584" i="75"/>
  <c r="G1583" i="75"/>
  <c r="B1583" i="75" s="1"/>
  <c r="G1582" i="75"/>
  <c r="B1582" i="75" s="1"/>
  <c r="G1581" i="75"/>
  <c r="B1581" i="75" s="1"/>
  <c r="G1580" i="75"/>
  <c r="B1580" i="75" s="1"/>
  <c r="G1579" i="75"/>
  <c r="B1579" i="75" s="1"/>
  <c r="G1578" i="75"/>
  <c r="B1578" i="75" s="1"/>
  <c r="G1577" i="75"/>
  <c r="B1577" i="75" s="1"/>
  <c r="G1576" i="75"/>
  <c r="B1576" i="75" s="1"/>
  <c r="G1575" i="75"/>
  <c r="B1575" i="75" s="1"/>
  <c r="G1574" i="75"/>
  <c r="B1574" i="75" s="1"/>
  <c r="G1573" i="75"/>
  <c r="B1573" i="75" s="1"/>
  <c r="G1572" i="75"/>
  <c r="B1572" i="75" s="1"/>
  <c r="G1571" i="75"/>
  <c r="B1571" i="75" s="1"/>
  <c r="G1570" i="75"/>
  <c r="B1570" i="75" s="1"/>
  <c r="G1569" i="75"/>
  <c r="B1569" i="75" s="1"/>
  <c r="G1568" i="75"/>
  <c r="B1568" i="75" s="1"/>
  <c r="G1567" i="75"/>
  <c r="B1567" i="75" s="1"/>
  <c r="G1566" i="75"/>
  <c r="B1566" i="75" s="1"/>
  <c r="G1565" i="75"/>
  <c r="B1565" i="75" s="1"/>
  <c r="G1564" i="75"/>
  <c r="B1564" i="75" s="1"/>
  <c r="G1563" i="75"/>
  <c r="B1563" i="75" s="1"/>
  <c r="G1562" i="75"/>
  <c r="B1562" i="75" s="1"/>
  <c r="G1561" i="75"/>
  <c r="B1561" i="75" s="1"/>
  <c r="G1560" i="75"/>
  <c r="G1559" i="75"/>
  <c r="B1559" i="75" s="1"/>
  <c r="G1558" i="75"/>
  <c r="B1558" i="75" s="1"/>
  <c r="G1557" i="75"/>
  <c r="B1557" i="75" s="1"/>
  <c r="G1556" i="75"/>
  <c r="B1556" i="75" s="1"/>
  <c r="G1555" i="75"/>
  <c r="B1555" i="75" s="1"/>
  <c r="G1554" i="75"/>
  <c r="B1554" i="75" s="1"/>
  <c r="G1553" i="75"/>
  <c r="B1553" i="75" s="1"/>
  <c r="G1552" i="75"/>
  <c r="B1552" i="75" s="1"/>
  <c r="G1551" i="75"/>
  <c r="B1551" i="75" s="1"/>
  <c r="G1550" i="75"/>
  <c r="B1550" i="75" s="1"/>
  <c r="G1549" i="75"/>
  <c r="B1549" i="75" s="1"/>
  <c r="G1548" i="75"/>
  <c r="B1548" i="75" s="1"/>
  <c r="G1547" i="75"/>
  <c r="B1547" i="75" s="1"/>
  <c r="G1546" i="75"/>
  <c r="B1546" i="75" s="1"/>
  <c r="G1545" i="75"/>
  <c r="B1545" i="75" s="1"/>
  <c r="G1544" i="75"/>
  <c r="B1544" i="75" s="1"/>
  <c r="G1543" i="75"/>
  <c r="B1543" i="75" s="1"/>
  <c r="G1542" i="75"/>
  <c r="B1542" i="75" s="1"/>
  <c r="G1541" i="75"/>
  <c r="B1541" i="75" s="1"/>
  <c r="G1540" i="75"/>
  <c r="B1540" i="75" s="1"/>
  <c r="G1539" i="75"/>
  <c r="B1539" i="75" s="1"/>
  <c r="G1538" i="75"/>
  <c r="B1538" i="75" s="1"/>
  <c r="G1537" i="75"/>
  <c r="B1537" i="75" s="1"/>
  <c r="G1536" i="75"/>
  <c r="B1536" i="75" s="1"/>
  <c r="G1535" i="75"/>
  <c r="B1535" i="75" s="1"/>
  <c r="G1534" i="75"/>
  <c r="B1534" i="75" s="1"/>
  <c r="G1533" i="75"/>
  <c r="B1533" i="75" s="1"/>
  <c r="G1532" i="75"/>
  <c r="B1532" i="75" s="1"/>
  <c r="G1531" i="75"/>
  <c r="B1531" i="75" s="1"/>
  <c r="G1530" i="75"/>
  <c r="B1530" i="75" s="1"/>
  <c r="G1529" i="75"/>
  <c r="B1529" i="75" s="1"/>
  <c r="G1528" i="75"/>
  <c r="B1528" i="75" s="1"/>
  <c r="G1527" i="75"/>
  <c r="B1527" i="75" s="1"/>
  <c r="G1526" i="75"/>
  <c r="B1526" i="75" s="1"/>
  <c r="G1525" i="75"/>
  <c r="B1525" i="75" s="1"/>
  <c r="G1524" i="75"/>
  <c r="B1524" i="75" s="1"/>
  <c r="G1523" i="75"/>
  <c r="B1523" i="75" s="1"/>
  <c r="G1522" i="75"/>
  <c r="B1522" i="75" s="1"/>
  <c r="G1521" i="75"/>
  <c r="B1521" i="75" s="1"/>
  <c r="G1520" i="75"/>
  <c r="B1520" i="75" s="1"/>
  <c r="G1519" i="75"/>
  <c r="B1519" i="75" s="1"/>
  <c r="G1518" i="75"/>
  <c r="B1518" i="75" s="1"/>
  <c r="G1517" i="75"/>
  <c r="B1517" i="75" s="1"/>
  <c r="G1516" i="75"/>
  <c r="B1516" i="75" s="1"/>
  <c r="G1515" i="75"/>
  <c r="B1515" i="75" s="1"/>
  <c r="G1514" i="75"/>
  <c r="B1514" i="75" s="1"/>
  <c r="G1513" i="75"/>
  <c r="B1513" i="75" s="1"/>
  <c r="G1512" i="75"/>
  <c r="B1512" i="75" s="1"/>
  <c r="G1511" i="75"/>
  <c r="B1511" i="75" s="1"/>
  <c r="G1510" i="75"/>
  <c r="B1510" i="75" s="1"/>
  <c r="G1509" i="75"/>
  <c r="B1509" i="75" s="1"/>
  <c r="G1508" i="75"/>
  <c r="B1508" i="75" s="1"/>
  <c r="G1507" i="75"/>
  <c r="B1507" i="75" s="1"/>
  <c r="G1506" i="75"/>
  <c r="B1506" i="75" s="1"/>
  <c r="G1505" i="75"/>
  <c r="B1505" i="75" s="1"/>
  <c r="G1504" i="75"/>
  <c r="B1504" i="75" s="1"/>
  <c r="G1503" i="75"/>
  <c r="B1503" i="75" s="1"/>
  <c r="G1502" i="75"/>
  <c r="B1502" i="75" s="1"/>
  <c r="G1501" i="75"/>
  <c r="B1501" i="75" s="1"/>
  <c r="G1500" i="75"/>
  <c r="B1500" i="75" s="1"/>
  <c r="G1499" i="75"/>
  <c r="B1499" i="75" s="1"/>
  <c r="G1498" i="75"/>
  <c r="B1498" i="75" s="1"/>
  <c r="G1497" i="75"/>
  <c r="B1497" i="75" s="1"/>
  <c r="G1496" i="75"/>
  <c r="G1495" i="75"/>
  <c r="B1495" i="75" s="1"/>
  <c r="G1494" i="75"/>
  <c r="B1494" i="75" s="1"/>
  <c r="G1493" i="75"/>
  <c r="B1493" i="75" s="1"/>
  <c r="G1492" i="75"/>
  <c r="B1492" i="75" s="1"/>
  <c r="G1491" i="75"/>
  <c r="B1491" i="75" s="1"/>
  <c r="G1490" i="75"/>
  <c r="B1490" i="75" s="1"/>
  <c r="G1489" i="75"/>
  <c r="B1489" i="75" s="1"/>
  <c r="G1488" i="75"/>
  <c r="B1488" i="75" s="1"/>
  <c r="G1487" i="75"/>
  <c r="B1487" i="75" s="1"/>
  <c r="G1486" i="75"/>
  <c r="B1486" i="75" s="1"/>
  <c r="G1485" i="75"/>
  <c r="B1485" i="75" s="1"/>
  <c r="G1484" i="75"/>
  <c r="B1484" i="75" s="1"/>
  <c r="G1483" i="75"/>
  <c r="B1483" i="75" s="1"/>
  <c r="G1482" i="75"/>
  <c r="B1482" i="75" s="1"/>
  <c r="G1481" i="75"/>
  <c r="B1481" i="75" s="1"/>
  <c r="G1480" i="75"/>
  <c r="G1479" i="75"/>
  <c r="B1479" i="75" s="1"/>
  <c r="G1478" i="75"/>
  <c r="B1478" i="75" s="1"/>
  <c r="G1477" i="75"/>
  <c r="B1477" i="75" s="1"/>
  <c r="G1476" i="75"/>
  <c r="B1476" i="75" s="1"/>
  <c r="G1475" i="75"/>
  <c r="B1475" i="75" s="1"/>
  <c r="G1474" i="75"/>
  <c r="B1474" i="75" s="1"/>
  <c r="G1473" i="75"/>
  <c r="B1473" i="75" s="1"/>
  <c r="G1472" i="75"/>
  <c r="B1472" i="75" s="1"/>
  <c r="G1471" i="75"/>
  <c r="B1471" i="75" s="1"/>
  <c r="G1470" i="75"/>
  <c r="B1470" i="75" s="1"/>
  <c r="G1469" i="75"/>
  <c r="B1469" i="75" s="1"/>
  <c r="G1468" i="75"/>
  <c r="B1468" i="75" s="1"/>
  <c r="G1467" i="75"/>
  <c r="B1467" i="75" s="1"/>
  <c r="G1466" i="75"/>
  <c r="B1466" i="75" s="1"/>
  <c r="G1465" i="75"/>
  <c r="B1465" i="75" s="1"/>
  <c r="G1464" i="75"/>
  <c r="B1464" i="75" s="1"/>
  <c r="G1463" i="75"/>
  <c r="B1463" i="75" s="1"/>
  <c r="G1462" i="75"/>
  <c r="B1462" i="75" s="1"/>
  <c r="G1461" i="75"/>
  <c r="B1461" i="75" s="1"/>
  <c r="G1460" i="75"/>
  <c r="B1460" i="75" s="1"/>
  <c r="G1459" i="75"/>
  <c r="B1459" i="75" s="1"/>
  <c r="G1458" i="75"/>
  <c r="B1458" i="75" s="1"/>
  <c r="G1457" i="75"/>
  <c r="B1457" i="75" s="1"/>
  <c r="G1456" i="75"/>
  <c r="B1456" i="75" s="1"/>
  <c r="G1455" i="75"/>
  <c r="B1455" i="75" s="1"/>
  <c r="G1454" i="75"/>
  <c r="B1454" i="75" s="1"/>
  <c r="G1453" i="75"/>
  <c r="B1453" i="75" s="1"/>
  <c r="G1452" i="75"/>
  <c r="B1452" i="75" s="1"/>
  <c r="G1451" i="75"/>
  <c r="B1451" i="75" s="1"/>
  <c r="G1450" i="75"/>
  <c r="B1450" i="75" s="1"/>
  <c r="G1449" i="75"/>
  <c r="B1449" i="75" s="1"/>
  <c r="G1448" i="75"/>
  <c r="B1448" i="75" s="1"/>
  <c r="G1447" i="75"/>
  <c r="B1447" i="75" s="1"/>
  <c r="G1446" i="75"/>
  <c r="B1446" i="75" s="1"/>
  <c r="G1445" i="75"/>
  <c r="B1445" i="75" s="1"/>
  <c r="G1444" i="75"/>
  <c r="B1444" i="75" s="1"/>
  <c r="G1443" i="75"/>
  <c r="B1443" i="75" s="1"/>
  <c r="G1442" i="75"/>
  <c r="B1442" i="75" s="1"/>
  <c r="G1441" i="75"/>
  <c r="B1441" i="75" s="1"/>
  <c r="G1440" i="75"/>
  <c r="B1440" i="75" s="1"/>
  <c r="G1439" i="75"/>
  <c r="B1439" i="75" s="1"/>
  <c r="G1438" i="75"/>
  <c r="B1438" i="75" s="1"/>
  <c r="G1437" i="75"/>
  <c r="B1437" i="75" s="1"/>
  <c r="G1436" i="75"/>
  <c r="B1436" i="75" s="1"/>
  <c r="G1435" i="75"/>
  <c r="B1435" i="75" s="1"/>
  <c r="G1434" i="75"/>
  <c r="B1434" i="75" s="1"/>
  <c r="G1433" i="75"/>
  <c r="B1433" i="75" s="1"/>
  <c r="G1432" i="75"/>
  <c r="B1432" i="75" s="1"/>
  <c r="G1431" i="75"/>
  <c r="B1431" i="75" s="1"/>
  <c r="G1430" i="75"/>
  <c r="B1430" i="75" s="1"/>
  <c r="G1429" i="75"/>
  <c r="B1429" i="75" s="1"/>
  <c r="G1428" i="75"/>
  <c r="B1428" i="75" s="1"/>
  <c r="G1427" i="75"/>
  <c r="B1427" i="75" s="1"/>
  <c r="G1426" i="75"/>
  <c r="B1426" i="75" s="1"/>
  <c r="G1425" i="75"/>
  <c r="B1425" i="75" s="1"/>
  <c r="G1424" i="75"/>
  <c r="B1424" i="75" s="1"/>
  <c r="G1423" i="75"/>
  <c r="B1423" i="75" s="1"/>
  <c r="G1422" i="75"/>
  <c r="B1422" i="75" s="1"/>
  <c r="G1421" i="75"/>
  <c r="B1421" i="75" s="1"/>
  <c r="G1420" i="75"/>
  <c r="B1420" i="75" s="1"/>
  <c r="G1419" i="75"/>
  <c r="B1419" i="75" s="1"/>
  <c r="G1418" i="75"/>
  <c r="B1418" i="75" s="1"/>
  <c r="G1417" i="75"/>
  <c r="B1417" i="75" s="1"/>
  <c r="G1416" i="75"/>
  <c r="B1416" i="75" s="1"/>
  <c r="G1415" i="75"/>
  <c r="B1415" i="75" s="1"/>
  <c r="G1414" i="75"/>
  <c r="B1414" i="75" s="1"/>
  <c r="G1413" i="75"/>
  <c r="B1413" i="75" s="1"/>
  <c r="G1412" i="75"/>
  <c r="B1412" i="75" s="1"/>
  <c r="G1411" i="75"/>
  <c r="B1411" i="75" s="1"/>
  <c r="G1410" i="75"/>
  <c r="B1410" i="75" s="1"/>
  <c r="G1409" i="75"/>
  <c r="B1409" i="75" s="1"/>
  <c r="G1408" i="75"/>
  <c r="B1408" i="75" s="1"/>
  <c r="G1407" i="75"/>
  <c r="B1407" i="75" s="1"/>
  <c r="G1406" i="75"/>
  <c r="B1406" i="75" s="1"/>
  <c r="G1405" i="75"/>
  <c r="B1405" i="75" s="1"/>
  <c r="G1404" i="75"/>
  <c r="B1404" i="75" s="1"/>
  <c r="G1403" i="75"/>
  <c r="B1403" i="75" s="1"/>
  <c r="G1402" i="75"/>
  <c r="B1402" i="75" s="1"/>
  <c r="G1401" i="75"/>
  <c r="B1401" i="75" s="1"/>
  <c r="G1400" i="75"/>
  <c r="B1400" i="75" s="1"/>
  <c r="G1399" i="75"/>
  <c r="B1399" i="75" s="1"/>
  <c r="G1398" i="75"/>
  <c r="B1398" i="75" s="1"/>
  <c r="G1397" i="75"/>
  <c r="B1397" i="75" s="1"/>
  <c r="G1396" i="75"/>
  <c r="B1396" i="75" s="1"/>
  <c r="G1395" i="75"/>
  <c r="B1395" i="75" s="1"/>
  <c r="G1394" i="75"/>
  <c r="B1394" i="75" s="1"/>
  <c r="G1393" i="75"/>
  <c r="B1393" i="75" s="1"/>
  <c r="G1392" i="75"/>
  <c r="B1392" i="75" s="1"/>
  <c r="G1391" i="75"/>
  <c r="B1391" i="75" s="1"/>
  <c r="G1390" i="75"/>
  <c r="B1390" i="75" s="1"/>
  <c r="G1389" i="75"/>
  <c r="B1389" i="75" s="1"/>
  <c r="G1388" i="75"/>
  <c r="B1388" i="75" s="1"/>
  <c r="G1387" i="75"/>
  <c r="B1387" i="75" s="1"/>
  <c r="G1386" i="75"/>
  <c r="B1386" i="75" s="1"/>
  <c r="G1385" i="75"/>
  <c r="B1385" i="75" s="1"/>
  <c r="G1384" i="75"/>
  <c r="B1384" i="75" s="1"/>
  <c r="G1383" i="75"/>
  <c r="B1383" i="75" s="1"/>
  <c r="G1382" i="75"/>
  <c r="B1382" i="75" s="1"/>
  <c r="G1381" i="75"/>
  <c r="B1381" i="75" s="1"/>
  <c r="G1380" i="75"/>
  <c r="B1380" i="75" s="1"/>
  <c r="G1379" i="75"/>
  <c r="B1379" i="75" s="1"/>
  <c r="G1378" i="75"/>
  <c r="B1378" i="75" s="1"/>
  <c r="G1377" i="75"/>
  <c r="B1377" i="75" s="1"/>
  <c r="G1376" i="75"/>
  <c r="G1375" i="75"/>
  <c r="B1375" i="75" s="1"/>
  <c r="G1374" i="75"/>
  <c r="B1374" i="75" s="1"/>
  <c r="G1373" i="75"/>
  <c r="B1373" i="75" s="1"/>
  <c r="G1372" i="75"/>
  <c r="B1372" i="75" s="1"/>
  <c r="G1371" i="75"/>
  <c r="B1371" i="75" s="1"/>
  <c r="G1370" i="75"/>
  <c r="B1370" i="75" s="1"/>
  <c r="G1369" i="75"/>
  <c r="B1369" i="75" s="1"/>
  <c r="G1368" i="75"/>
  <c r="B1368" i="75" s="1"/>
  <c r="G1367" i="75"/>
  <c r="B1367" i="75" s="1"/>
  <c r="G1366" i="75"/>
  <c r="B1366" i="75" s="1"/>
  <c r="G1365" i="75"/>
  <c r="B1365" i="75" s="1"/>
  <c r="G1364" i="75"/>
  <c r="B1364" i="75" s="1"/>
  <c r="G1363" i="75"/>
  <c r="B1363" i="75" s="1"/>
  <c r="G1362" i="75"/>
  <c r="B1362" i="75" s="1"/>
  <c r="G1361" i="75"/>
  <c r="B1361" i="75" s="1"/>
  <c r="G1360" i="75"/>
  <c r="B1360" i="75" s="1"/>
  <c r="G1359" i="75"/>
  <c r="B1359" i="75" s="1"/>
  <c r="G1358" i="75"/>
  <c r="B1358" i="75" s="1"/>
  <c r="G1357" i="75"/>
  <c r="B1357" i="75" s="1"/>
  <c r="G1356" i="75"/>
  <c r="B1356" i="75" s="1"/>
  <c r="G1355" i="75"/>
  <c r="B1355" i="75" s="1"/>
  <c r="G1354" i="75"/>
  <c r="B1354" i="75" s="1"/>
  <c r="G1353" i="75"/>
  <c r="B1353" i="75" s="1"/>
  <c r="G1352" i="75"/>
  <c r="B1352" i="75" s="1"/>
  <c r="G1351" i="75"/>
  <c r="B1351" i="75" s="1"/>
  <c r="G1350" i="75"/>
  <c r="B1350" i="75" s="1"/>
  <c r="G1349" i="75"/>
  <c r="B1349" i="75" s="1"/>
  <c r="G1348" i="75"/>
  <c r="B1348" i="75" s="1"/>
  <c r="G1347" i="75"/>
  <c r="B1347" i="75" s="1"/>
  <c r="G1346" i="75"/>
  <c r="B1346" i="75" s="1"/>
  <c r="G1345" i="75"/>
  <c r="B1345" i="75" s="1"/>
  <c r="G1344" i="75"/>
  <c r="B1344" i="75" s="1"/>
  <c r="G1343" i="75"/>
  <c r="B1343" i="75" s="1"/>
  <c r="G1342" i="75"/>
  <c r="B1342" i="75" s="1"/>
  <c r="G1341" i="75"/>
  <c r="B1341" i="75" s="1"/>
  <c r="G1340" i="75"/>
  <c r="B1340" i="75" s="1"/>
  <c r="G1339" i="75"/>
  <c r="B1339" i="75" s="1"/>
  <c r="G1338" i="75"/>
  <c r="B1338" i="75" s="1"/>
  <c r="G1337" i="75"/>
  <c r="B1337" i="75" s="1"/>
  <c r="G1336" i="75"/>
  <c r="B1336" i="75" s="1"/>
  <c r="G1335" i="75"/>
  <c r="B1335" i="75" s="1"/>
  <c r="G1334" i="75"/>
  <c r="B1334" i="75" s="1"/>
  <c r="G1333" i="75"/>
  <c r="B1333" i="75" s="1"/>
  <c r="G1332" i="75"/>
  <c r="B1332" i="75" s="1"/>
  <c r="G1331" i="75"/>
  <c r="B1331" i="75" s="1"/>
  <c r="G1330" i="75"/>
  <c r="B1330" i="75" s="1"/>
  <c r="G1329" i="75"/>
  <c r="B1329" i="75" s="1"/>
  <c r="G1328" i="75"/>
  <c r="G1327" i="75"/>
  <c r="B1327" i="75" s="1"/>
  <c r="G1326" i="75"/>
  <c r="B1326" i="75" s="1"/>
  <c r="G1325" i="75"/>
  <c r="B1325" i="75" s="1"/>
  <c r="G1324" i="75"/>
  <c r="B1324" i="75" s="1"/>
  <c r="G1323" i="75"/>
  <c r="B1323" i="75" s="1"/>
  <c r="G1322" i="75"/>
  <c r="B1322" i="75" s="1"/>
  <c r="G1321" i="75"/>
  <c r="B1321" i="75" s="1"/>
  <c r="G1320" i="75"/>
  <c r="B1320" i="75" s="1"/>
  <c r="G1319" i="75"/>
  <c r="B1319" i="75" s="1"/>
  <c r="G1318" i="75"/>
  <c r="B1318" i="75" s="1"/>
  <c r="G1317" i="75"/>
  <c r="B1317" i="75" s="1"/>
  <c r="G1316" i="75"/>
  <c r="B1316" i="75" s="1"/>
  <c r="G1315" i="75"/>
  <c r="B1315" i="75" s="1"/>
  <c r="G1314" i="75"/>
  <c r="B1314" i="75" s="1"/>
  <c r="G1313" i="75"/>
  <c r="B1313" i="75" s="1"/>
  <c r="G1312" i="75"/>
  <c r="B1312" i="75" s="1"/>
  <c r="G1311" i="75"/>
  <c r="B1311" i="75" s="1"/>
  <c r="G1310" i="75"/>
  <c r="B1310" i="75" s="1"/>
  <c r="G1309" i="75"/>
  <c r="B1309" i="75" s="1"/>
  <c r="G1308" i="75"/>
  <c r="B1308" i="75" s="1"/>
  <c r="G1307" i="75"/>
  <c r="B1307" i="75" s="1"/>
  <c r="G1306" i="75"/>
  <c r="B1306" i="75" s="1"/>
  <c r="G1305" i="75"/>
  <c r="B1305" i="75" s="1"/>
  <c r="G1304" i="75"/>
  <c r="B1304" i="75" s="1"/>
  <c r="G1303" i="75"/>
  <c r="B1303" i="75" s="1"/>
  <c r="G1302" i="75"/>
  <c r="B1302" i="75" s="1"/>
  <c r="G1301" i="75"/>
  <c r="B1301" i="75" s="1"/>
  <c r="G1300" i="75"/>
  <c r="B1300" i="75" s="1"/>
  <c r="G1299" i="75"/>
  <c r="B1299" i="75" s="1"/>
  <c r="G1298" i="75"/>
  <c r="B1298" i="75" s="1"/>
  <c r="G1297" i="75"/>
  <c r="B1297" i="75" s="1"/>
  <c r="G1296" i="75"/>
  <c r="B1296" i="75" s="1"/>
  <c r="G1295" i="75"/>
  <c r="B1295" i="75" s="1"/>
  <c r="G1294" i="75"/>
  <c r="B1294" i="75" s="1"/>
  <c r="G1293" i="75"/>
  <c r="B1293" i="75" s="1"/>
  <c r="G1292" i="75"/>
  <c r="B1292" i="75" s="1"/>
  <c r="G1291" i="75"/>
  <c r="B1291" i="75" s="1"/>
  <c r="G1290" i="75"/>
  <c r="B1290" i="75" s="1"/>
  <c r="G1289" i="75"/>
  <c r="B1289" i="75" s="1"/>
  <c r="G1288" i="75"/>
  <c r="B1288" i="75" s="1"/>
  <c r="G1287" i="75"/>
  <c r="B1287" i="75" s="1"/>
  <c r="G1286" i="75"/>
  <c r="B1286" i="75" s="1"/>
  <c r="G1285" i="75"/>
  <c r="B1285" i="75" s="1"/>
  <c r="G1284" i="75"/>
  <c r="B1284" i="75" s="1"/>
  <c r="G1283" i="75"/>
  <c r="B1283" i="75" s="1"/>
  <c r="G1282" i="75"/>
  <c r="B1282" i="75" s="1"/>
  <c r="G1281" i="75"/>
  <c r="B1281" i="75" s="1"/>
  <c r="G1280" i="75"/>
  <c r="B1280" i="75" s="1"/>
  <c r="G1279" i="75"/>
  <c r="B1279" i="75" s="1"/>
  <c r="G1278" i="75"/>
  <c r="B1278" i="75" s="1"/>
  <c r="G1277" i="75"/>
  <c r="B1277" i="75" s="1"/>
  <c r="G1276" i="75"/>
  <c r="B1276" i="75" s="1"/>
  <c r="G1275" i="75"/>
  <c r="B1275" i="75" s="1"/>
  <c r="G1274" i="75"/>
  <c r="B1274" i="75" s="1"/>
  <c r="G1273" i="75"/>
  <c r="B1273" i="75" s="1"/>
  <c r="G1272" i="75"/>
  <c r="B1272" i="75" s="1"/>
  <c r="G1271" i="75"/>
  <c r="B1271" i="75" s="1"/>
  <c r="G1270" i="75"/>
  <c r="B1270" i="75" s="1"/>
  <c r="G1269" i="75"/>
  <c r="B1269" i="75" s="1"/>
  <c r="G1268" i="75"/>
  <c r="B1268" i="75" s="1"/>
  <c r="G1267" i="75"/>
  <c r="B1267" i="75" s="1"/>
  <c r="G1266" i="75"/>
  <c r="B1266" i="75" s="1"/>
  <c r="G1265" i="75"/>
  <c r="B1265" i="75" s="1"/>
  <c r="G1264" i="75"/>
  <c r="B1264" i="75" s="1"/>
  <c r="G1263" i="75"/>
  <c r="B1263" i="75" s="1"/>
  <c r="G1262" i="75"/>
  <c r="B1262" i="75" s="1"/>
  <c r="G1261" i="75"/>
  <c r="B1261" i="75" s="1"/>
  <c r="G1260" i="75"/>
  <c r="B1260" i="75" s="1"/>
  <c r="G1259" i="75"/>
  <c r="B1259" i="75" s="1"/>
  <c r="G1258" i="75"/>
  <c r="B1258" i="75" s="1"/>
  <c r="G1257" i="75"/>
  <c r="B1257" i="75" s="1"/>
  <c r="G1256" i="75"/>
  <c r="B1256" i="75" s="1"/>
  <c r="G1255" i="75"/>
  <c r="B1255" i="75" s="1"/>
  <c r="G1254" i="75"/>
  <c r="B1254" i="75" s="1"/>
  <c r="G1253" i="75"/>
  <c r="B1253" i="75" s="1"/>
  <c r="G1252" i="75"/>
  <c r="B1252" i="75" s="1"/>
  <c r="G1251" i="75"/>
  <c r="B1251" i="75" s="1"/>
  <c r="G1250" i="75"/>
  <c r="B1250" i="75" s="1"/>
  <c r="G1249" i="75"/>
  <c r="B1249" i="75" s="1"/>
  <c r="G1248" i="75"/>
  <c r="G1247" i="75"/>
  <c r="B1247" i="75" s="1"/>
  <c r="G1246" i="75"/>
  <c r="B1246" i="75" s="1"/>
  <c r="G1245" i="75"/>
  <c r="B1245" i="75" s="1"/>
  <c r="G1244" i="75"/>
  <c r="B1244" i="75" s="1"/>
  <c r="G1243" i="75"/>
  <c r="B1243" i="75" s="1"/>
  <c r="G493" i="75"/>
  <c r="B493" i="75" s="1"/>
  <c r="G492" i="75"/>
  <c r="B492" i="75" s="1"/>
  <c r="G491" i="75"/>
  <c r="G490" i="75"/>
  <c r="B490" i="75" s="1"/>
  <c r="G489" i="75"/>
  <c r="B489" i="75" s="1"/>
  <c r="G488" i="75"/>
  <c r="B488" i="75" s="1"/>
  <c r="G487" i="75"/>
  <c r="B487" i="75" s="1"/>
  <c r="G486" i="75"/>
  <c r="B486" i="75" s="1"/>
  <c r="G485" i="75"/>
  <c r="B485" i="75" s="1"/>
  <c r="G484" i="75"/>
  <c r="B484" i="75" s="1"/>
  <c r="G483" i="75"/>
  <c r="B483" i="75" s="1"/>
  <c r="G482" i="75"/>
  <c r="B482" i="75" s="1"/>
  <c r="G481" i="75"/>
  <c r="B481" i="75" s="1"/>
  <c r="G480" i="75"/>
  <c r="B480" i="75" s="1"/>
  <c r="G479" i="75"/>
  <c r="B479" i="75" s="1"/>
  <c r="G478" i="75"/>
  <c r="B478" i="75" s="1"/>
  <c r="G477" i="75"/>
  <c r="B477" i="75" s="1"/>
  <c r="G476" i="75"/>
  <c r="B476" i="75" s="1"/>
  <c r="G475" i="75"/>
  <c r="B475" i="75" s="1"/>
  <c r="G474" i="75"/>
  <c r="B474" i="75" s="1"/>
  <c r="G473" i="75"/>
  <c r="B473" i="75" s="1"/>
  <c r="G472" i="75"/>
  <c r="B472" i="75" s="1"/>
  <c r="G471" i="75"/>
  <c r="B471" i="75" s="1"/>
  <c r="G470" i="75"/>
  <c r="B470" i="75" s="1"/>
  <c r="G469" i="75"/>
  <c r="B469" i="75" s="1"/>
  <c r="G468" i="75"/>
  <c r="B468" i="75" s="1"/>
  <c r="G467" i="75"/>
  <c r="B467" i="75" s="1"/>
  <c r="G466" i="75"/>
  <c r="B466" i="75" s="1"/>
  <c r="G465" i="75"/>
  <c r="B465" i="75" s="1"/>
  <c r="G464" i="75"/>
  <c r="B464" i="75" s="1"/>
  <c r="G463" i="75"/>
  <c r="B463" i="75" s="1"/>
  <c r="G462" i="75"/>
  <c r="B462" i="75" s="1"/>
  <c r="G461" i="75"/>
  <c r="B461" i="75" s="1"/>
  <c r="G460" i="75"/>
  <c r="B460" i="75" s="1"/>
  <c r="G459" i="75"/>
  <c r="B459" i="75" s="1"/>
  <c r="G458" i="75"/>
  <c r="B458" i="75" s="1"/>
  <c r="G457" i="75"/>
  <c r="B457" i="75" s="1"/>
  <c r="G456" i="75"/>
  <c r="B456" i="75" s="1"/>
  <c r="G455" i="75"/>
  <c r="B455" i="75" s="1"/>
  <c r="G454" i="75"/>
  <c r="B454" i="75" s="1"/>
  <c r="G453" i="75"/>
  <c r="B453" i="75" s="1"/>
  <c r="G452" i="75"/>
  <c r="B452" i="75" s="1"/>
  <c r="G451" i="75"/>
  <c r="B451" i="75" s="1"/>
  <c r="G450" i="75"/>
  <c r="B450" i="75" s="1"/>
  <c r="G449" i="75"/>
  <c r="B449" i="75" s="1"/>
  <c r="G448" i="75"/>
  <c r="B448" i="75" s="1"/>
  <c r="G447" i="75"/>
  <c r="B447" i="75" s="1"/>
  <c r="G446" i="75"/>
  <c r="B446" i="75" s="1"/>
  <c r="G445" i="75"/>
  <c r="B445" i="75" s="1"/>
  <c r="G444" i="75"/>
  <c r="B444" i="75" s="1"/>
  <c r="G443" i="75"/>
  <c r="B443" i="75" s="1"/>
  <c r="G442" i="75"/>
  <c r="B442" i="75" s="1"/>
  <c r="G441" i="75"/>
  <c r="B441" i="75" s="1"/>
  <c r="G440" i="75"/>
  <c r="B440" i="75" s="1"/>
  <c r="G439" i="75"/>
  <c r="B439" i="75" s="1"/>
  <c r="G438" i="75"/>
  <c r="B438" i="75" s="1"/>
  <c r="G437" i="75"/>
  <c r="B437" i="75" s="1"/>
  <c r="G436" i="75"/>
  <c r="B436" i="75" s="1"/>
  <c r="G435" i="75"/>
  <c r="B435" i="75" s="1"/>
  <c r="G434" i="75"/>
  <c r="B434" i="75" s="1"/>
  <c r="G433" i="75"/>
  <c r="B433" i="75" s="1"/>
  <c r="G432" i="75"/>
  <c r="B432" i="75" s="1"/>
  <c r="G431" i="75"/>
  <c r="B431" i="75" s="1"/>
  <c r="G430" i="75"/>
  <c r="B430" i="75" s="1"/>
  <c r="G429" i="75"/>
  <c r="B429" i="75" s="1"/>
  <c r="G428" i="75"/>
  <c r="B428" i="75" s="1"/>
  <c r="G427" i="75"/>
  <c r="B427" i="75" s="1"/>
  <c r="G426" i="75"/>
  <c r="B426" i="75" s="1"/>
  <c r="G425" i="75"/>
  <c r="B425" i="75" s="1"/>
  <c r="G424" i="75"/>
  <c r="B424" i="75" s="1"/>
  <c r="G423" i="75"/>
  <c r="B423" i="75" s="1"/>
  <c r="G422" i="75"/>
  <c r="B422" i="75" s="1"/>
  <c r="G421" i="75"/>
  <c r="B421" i="75" s="1"/>
  <c r="G420" i="75"/>
  <c r="B420" i="75" s="1"/>
  <c r="G419" i="75"/>
  <c r="B419" i="75" s="1"/>
  <c r="G418" i="75"/>
  <c r="B418" i="75" s="1"/>
  <c r="G417" i="75"/>
  <c r="B417" i="75" s="1"/>
  <c r="G416" i="75"/>
  <c r="B416" i="75" s="1"/>
  <c r="G415" i="75"/>
  <c r="B415" i="75" s="1"/>
  <c r="G414" i="75"/>
  <c r="B414" i="75" s="1"/>
  <c r="G413" i="75"/>
  <c r="B413" i="75" s="1"/>
  <c r="G412" i="75"/>
  <c r="B412" i="75" s="1"/>
  <c r="G411" i="75"/>
  <c r="B411" i="75" s="1"/>
  <c r="G410" i="75"/>
  <c r="B410" i="75" s="1"/>
  <c r="G409" i="75"/>
  <c r="B409" i="75" s="1"/>
  <c r="G408" i="75"/>
  <c r="B408" i="75" s="1"/>
  <c r="G407" i="75"/>
  <c r="B407" i="75" s="1"/>
  <c r="G406" i="75"/>
  <c r="B406" i="75" s="1"/>
  <c r="G405" i="75"/>
  <c r="B405" i="75" s="1"/>
  <c r="G404" i="75"/>
  <c r="B404" i="75" s="1"/>
  <c r="G403" i="75"/>
  <c r="B403" i="75" s="1"/>
  <c r="G402" i="75"/>
  <c r="B402" i="75" s="1"/>
  <c r="G401" i="75"/>
  <c r="B401" i="75" s="1"/>
  <c r="G400" i="75"/>
  <c r="B400" i="75" s="1"/>
  <c r="G399" i="75"/>
  <c r="B399" i="75" s="1"/>
  <c r="G398" i="75"/>
  <c r="B398" i="75" s="1"/>
  <c r="G397" i="75"/>
  <c r="B397" i="75" s="1"/>
  <c r="G396" i="75"/>
  <c r="B396" i="75" s="1"/>
  <c r="G395" i="75"/>
  <c r="B395" i="75" s="1"/>
  <c r="G394" i="75"/>
  <c r="B394" i="75" s="1"/>
  <c r="G393" i="75"/>
  <c r="B393" i="75" s="1"/>
  <c r="G392" i="75"/>
  <c r="B392" i="75" s="1"/>
  <c r="G391" i="75"/>
  <c r="B391" i="75" s="1"/>
  <c r="G390" i="75"/>
  <c r="B390" i="75" s="1"/>
  <c r="G389" i="75"/>
  <c r="B389" i="75" s="1"/>
  <c r="G388" i="75"/>
  <c r="B388" i="75" s="1"/>
  <c r="G387" i="75"/>
  <c r="B387" i="75" s="1"/>
  <c r="G386" i="75"/>
  <c r="B386" i="75" s="1"/>
  <c r="G385" i="75"/>
  <c r="B385" i="75" s="1"/>
  <c r="G384" i="75"/>
  <c r="B384" i="75" s="1"/>
  <c r="G383" i="75"/>
  <c r="B383" i="75" s="1"/>
  <c r="G382" i="75"/>
  <c r="B382" i="75" s="1"/>
  <c r="G381" i="75"/>
  <c r="B381" i="75" s="1"/>
  <c r="G380" i="75"/>
  <c r="B380" i="75" s="1"/>
  <c r="G379" i="75"/>
  <c r="B379" i="75" s="1"/>
  <c r="G378" i="75"/>
  <c r="B378" i="75" s="1"/>
  <c r="G377" i="75"/>
  <c r="B377" i="75" s="1"/>
  <c r="G376" i="75"/>
  <c r="B376" i="75" s="1"/>
  <c r="G375" i="75"/>
  <c r="B375" i="75" s="1"/>
  <c r="G374" i="75"/>
  <c r="B374" i="75" s="1"/>
  <c r="G373" i="75"/>
  <c r="B373" i="75" s="1"/>
  <c r="G372" i="75"/>
  <c r="B372" i="75" s="1"/>
  <c r="G371" i="75"/>
  <c r="B371" i="75" s="1"/>
  <c r="G370" i="75"/>
  <c r="B370" i="75" s="1"/>
  <c r="G369" i="75"/>
  <c r="B369" i="75" s="1"/>
  <c r="G368" i="75"/>
  <c r="B368" i="75" s="1"/>
  <c r="G367" i="75"/>
  <c r="B367" i="75" s="1"/>
  <c r="G366" i="75"/>
  <c r="B366" i="75" s="1"/>
  <c r="G365" i="75"/>
  <c r="B365" i="75" s="1"/>
  <c r="G364" i="75"/>
  <c r="B364" i="75" s="1"/>
  <c r="G363" i="75"/>
  <c r="B363" i="75" s="1"/>
  <c r="G362" i="75"/>
  <c r="B362" i="75" s="1"/>
  <c r="G361" i="75"/>
  <c r="B361" i="75" s="1"/>
  <c r="G360" i="75"/>
  <c r="B360" i="75" s="1"/>
  <c r="G359" i="75"/>
  <c r="B359" i="75" s="1"/>
  <c r="G358" i="75"/>
  <c r="B358" i="75" s="1"/>
  <c r="G357" i="75"/>
  <c r="B357" i="75" s="1"/>
  <c r="G356" i="75"/>
  <c r="B356" i="75" s="1"/>
  <c r="G355" i="75"/>
  <c r="B355" i="75" s="1"/>
  <c r="G354" i="75"/>
  <c r="B354" i="75" s="1"/>
  <c r="G353" i="75"/>
  <c r="B353" i="75" s="1"/>
  <c r="G352" i="75"/>
  <c r="B352" i="75" s="1"/>
  <c r="G351" i="75"/>
  <c r="B351" i="75" s="1"/>
  <c r="G350" i="75"/>
  <c r="B350" i="75" s="1"/>
  <c r="G349" i="75"/>
  <c r="B349" i="75" s="1"/>
  <c r="G348" i="75"/>
  <c r="B348" i="75" s="1"/>
  <c r="G347" i="75"/>
  <c r="B347" i="75" s="1"/>
  <c r="G346" i="75"/>
  <c r="B346" i="75" s="1"/>
  <c r="G345" i="75"/>
  <c r="B345" i="75" s="1"/>
  <c r="G344" i="75"/>
  <c r="B344" i="75" s="1"/>
  <c r="G343" i="75"/>
  <c r="B343" i="75" s="1"/>
  <c r="G342" i="75"/>
  <c r="B342" i="75" s="1"/>
  <c r="G341" i="75"/>
  <c r="B341" i="75" s="1"/>
  <c r="G340" i="75"/>
  <c r="B340" i="75" s="1"/>
  <c r="G339" i="75"/>
  <c r="B339" i="75" s="1"/>
  <c r="G338" i="75"/>
  <c r="B338" i="75" s="1"/>
  <c r="G337" i="75"/>
  <c r="B337" i="75" s="1"/>
  <c r="G336" i="75"/>
  <c r="B336" i="75" s="1"/>
  <c r="G335" i="75"/>
  <c r="B335" i="75" s="1"/>
  <c r="G334" i="75"/>
  <c r="B334" i="75" s="1"/>
  <c r="G333" i="75"/>
  <c r="B333" i="75" s="1"/>
  <c r="G332" i="75"/>
  <c r="B332" i="75" s="1"/>
  <c r="G331" i="75"/>
  <c r="B331" i="75" s="1"/>
  <c r="G330" i="75"/>
  <c r="B330" i="75" s="1"/>
  <c r="G329" i="75"/>
  <c r="B329" i="75" s="1"/>
  <c r="G328" i="75"/>
  <c r="B328" i="75" s="1"/>
  <c r="G327" i="75"/>
  <c r="B327" i="75" s="1"/>
  <c r="G326" i="75"/>
  <c r="B326" i="75" s="1"/>
  <c r="G325" i="75"/>
  <c r="B325" i="75" s="1"/>
  <c r="G324" i="75"/>
  <c r="B324" i="75" s="1"/>
  <c r="G323" i="75"/>
  <c r="B323" i="75" s="1"/>
  <c r="G322" i="75"/>
  <c r="B322" i="75" s="1"/>
  <c r="G321" i="75"/>
  <c r="B321" i="75" s="1"/>
  <c r="G320" i="75"/>
  <c r="B320" i="75" s="1"/>
  <c r="G319" i="75"/>
  <c r="B319" i="75" s="1"/>
  <c r="G318" i="75"/>
  <c r="B318" i="75" s="1"/>
  <c r="G317" i="75"/>
  <c r="B317" i="75" s="1"/>
  <c r="G316" i="75"/>
  <c r="B316" i="75" s="1"/>
  <c r="G315" i="75"/>
  <c r="B315" i="75" s="1"/>
  <c r="G314" i="75"/>
  <c r="B314" i="75" s="1"/>
  <c r="G313" i="75"/>
  <c r="B313" i="75" s="1"/>
  <c r="G312" i="75"/>
  <c r="B312" i="75" s="1"/>
  <c r="G311" i="75"/>
  <c r="B311" i="75" s="1"/>
  <c r="G310" i="75"/>
  <c r="B310" i="75" s="1"/>
  <c r="G309" i="75"/>
  <c r="B309" i="75" s="1"/>
  <c r="G308" i="75"/>
  <c r="B308" i="75" s="1"/>
  <c r="G307" i="75"/>
  <c r="B307" i="75" s="1"/>
  <c r="G306" i="75"/>
  <c r="B306" i="75" s="1"/>
  <c r="G305" i="75"/>
  <c r="B305" i="75" s="1"/>
  <c r="G304" i="75"/>
  <c r="B304" i="75" s="1"/>
  <c r="G303" i="75"/>
  <c r="B303" i="75" s="1"/>
  <c r="G302" i="75"/>
  <c r="B302" i="75" s="1"/>
  <c r="G301" i="75"/>
  <c r="B301" i="75" s="1"/>
  <c r="G300" i="75"/>
  <c r="B300" i="75" s="1"/>
  <c r="G299" i="75"/>
  <c r="B299" i="75" s="1"/>
  <c r="G298" i="75"/>
  <c r="B298" i="75" s="1"/>
  <c r="G297" i="75"/>
  <c r="B297" i="75" s="1"/>
  <c r="G296" i="75"/>
  <c r="B296" i="75" s="1"/>
  <c r="G295" i="75"/>
  <c r="B295" i="75" s="1"/>
  <c r="G294" i="75"/>
  <c r="B294" i="75" s="1"/>
  <c r="G293" i="75"/>
  <c r="B293" i="75" s="1"/>
  <c r="G292" i="75"/>
  <c r="B292" i="75" s="1"/>
  <c r="G291" i="75"/>
  <c r="B291" i="75" s="1"/>
  <c r="G290" i="75"/>
  <c r="B290" i="75" s="1"/>
  <c r="G289" i="75"/>
  <c r="B289" i="75" s="1"/>
  <c r="G288" i="75"/>
  <c r="B288" i="75" s="1"/>
  <c r="G287" i="75"/>
  <c r="B287" i="75" s="1"/>
  <c r="G286" i="75"/>
  <c r="B286" i="75" s="1"/>
  <c r="G285" i="75"/>
  <c r="B285" i="75" s="1"/>
  <c r="G284" i="75"/>
  <c r="B284" i="75" s="1"/>
  <c r="G283" i="75"/>
  <c r="B283" i="75" s="1"/>
  <c r="G282" i="75"/>
  <c r="B282" i="75" s="1"/>
  <c r="G281" i="75"/>
  <c r="B281" i="75" s="1"/>
  <c r="G280" i="75"/>
  <c r="B280" i="75" s="1"/>
  <c r="G279" i="75"/>
  <c r="B279" i="75" s="1"/>
  <c r="G278" i="75"/>
  <c r="B278" i="75" s="1"/>
  <c r="G277" i="75"/>
  <c r="B277" i="75" s="1"/>
  <c r="G276" i="75"/>
  <c r="B276" i="75" s="1"/>
  <c r="G275" i="75"/>
  <c r="B275" i="75" s="1"/>
  <c r="G274" i="75"/>
  <c r="B274" i="75" s="1"/>
  <c r="G273" i="75"/>
  <c r="B273" i="75" s="1"/>
  <c r="G272" i="75"/>
  <c r="B272" i="75" s="1"/>
  <c r="G271" i="75"/>
  <c r="B271" i="75" s="1"/>
  <c r="G270" i="75"/>
  <c r="B270" i="75" s="1"/>
  <c r="G269" i="75"/>
  <c r="B269" i="75" s="1"/>
  <c r="G268" i="75"/>
  <c r="B268" i="75" s="1"/>
  <c r="G267" i="75"/>
  <c r="B267" i="75" s="1"/>
  <c r="G266" i="75"/>
  <c r="B266" i="75" s="1"/>
  <c r="G265" i="75"/>
  <c r="B265" i="75" s="1"/>
  <c r="G264" i="75"/>
  <c r="B264" i="75" s="1"/>
  <c r="G263" i="75"/>
  <c r="B263" i="75" s="1"/>
  <c r="G262" i="75"/>
  <c r="B262" i="75" s="1"/>
  <c r="G261" i="75"/>
  <c r="B261" i="75" s="1"/>
  <c r="G260" i="75"/>
  <c r="B260" i="75" s="1"/>
  <c r="G259" i="75"/>
  <c r="B259" i="75" s="1"/>
  <c r="G258" i="75"/>
  <c r="B258" i="75" s="1"/>
  <c r="G257" i="75"/>
  <c r="B257" i="75" s="1"/>
  <c r="G256" i="75"/>
  <c r="B256" i="75" s="1"/>
  <c r="G255" i="75"/>
  <c r="B255" i="75" s="1"/>
  <c r="G254" i="75"/>
  <c r="B254" i="75" s="1"/>
  <c r="G253" i="75"/>
  <c r="B253" i="75" s="1"/>
  <c r="G252" i="75"/>
  <c r="B252" i="75" s="1"/>
  <c r="G251" i="75"/>
  <c r="B251" i="75" s="1"/>
  <c r="G250" i="75"/>
  <c r="B250" i="75" s="1"/>
  <c r="G249" i="75"/>
  <c r="B249" i="75" s="1"/>
  <c r="G248" i="75"/>
  <c r="B248" i="75" s="1"/>
  <c r="G247" i="75"/>
  <c r="B247" i="75" s="1"/>
  <c r="G246" i="75"/>
  <c r="B246" i="75" s="1"/>
  <c r="G245" i="75"/>
  <c r="B245" i="75" s="1"/>
  <c r="G244" i="75"/>
  <c r="B244" i="75" s="1"/>
  <c r="G243" i="75"/>
  <c r="B243" i="75" s="1"/>
  <c r="G242" i="75"/>
  <c r="B242" i="75" s="1"/>
  <c r="G241" i="75"/>
  <c r="B241" i="75" s="1"/>
  <c r="G240" i="75"/>
  <c r="B240" i="75" s="1"/>
  <c r="G239" i="75"/>
  <c r="B239" i="75" s="1"/>
  <c r="G238" i="75"/>
  <c r="B238" i="75" s="1"/>
  <c r="G237" i="75"/>
  <c r="B237" i="75" s="1"/>
  <c r="G236" i="75"/>
  <c r="B236" i="75" s="1"/>
  <c r="G235" i="75"/>
  <c r="B235" i="75" s="1"/>
  <c r="G234" i="75"/>
  <c r="B234" i="75" s="1"/>
  <c r="G233" i="75"/>
  <c r="B233" i="75" s="1"/>
  <c r="G232" i="75"/>
  <c r="B232" i="75" s="1"/>
  <c r="G231" i="75"/>
  <c r="B231" i="75" s="1"/>
  <c r="G230" i="75"/>
  <c r="B230" i="75" s="1"/>
  <c r="G229" i="75"/>
  <c r="B229" i="75" s="1"/>
  <c r="G228" i="75"/>
  <c r="B228" i="75" s="1"/>
  <c r="G227" i="75"/>
  <c r="B227" i="75" s="1"/>
  <c r="G226" i="75"/>
  <c r="B226" i="75" s="1"/>
  <c r="G225" i="75"/>
  <c r="B225" i="75" s="1"/>
  <c r="G224" i="75"/>
  <c r="B224" i="75" s="1"/>
  <c r="G223" i="75"/>
  <c r="B223" i="75" s="1"/>
  <c r="G222" i="75"/>
  <c r="B222" i="75" s="1"/>
  <c r="G221" i="75"/>
  <c r="B221" i="75" s="1"/>
  <c r="G220" i="75"/>
  <c r="B220" i="75" s="1"/>
  <c r="G219" i="75"/>
  <c r="B219" i="75" s="1"/>
  <c r="G218" i="75"/>
  <c r="B218" i="75" s="1"/>
  <c r="G217" i="75"/>
  <c r="B217" i="75" s="1"/>
  <c r="G216" i="75"/>
  <c r="B216" i="75" s="1"/>
  <c r="G215" i="75"/>
  <c r="B215" i="75" s="1"/>
  <c r="G214" i="75"/>
  <c r="B214" i="75" s="1"/>
  <c r="G213" i="75"/>
  <c r="B213" i="75" s="1"/>
  <c r="G212" i="75"/>
  <c r="B212" i="75" s="1"/>
  <c r="G211" i="75"/>
  <c r="B211" i="75" s="1"/>
  <c r="G210" i="75"/>
  <c r="B210" i="75" s="1"/>
  <c r="G209" i="75"/>
  <c r="B209" i="75" s="1"/>
  <c r="G208" i="75"/>
  <c r="B208" i="75" s="1"/>
  <c r="G207" i="75"/>
  <c r="B207" i="75" s="1"/>
  <c r="G206" i="75"/>
  <c r="B206" i="75" s="1"/>
  <c r="G205" i="75"/>
  <c r="B205" i="75" s="1"/>
  <c r="G204" i="75"/>
  <c r="B204" i="75" s="1"/>
  <c r="G203" i="75"/>
  <c r="B203" i="75" s="1"/>
  <c r="G202" i="75"/>
  <c r="B202" i="75" s="1"/>
  <c r="G201" i="75"/>
  <c r="B201" i="75" s="1"/>
  <c r="G200" i="75"/>
  <c r="B200" i="75" s="1"/>
  <c r="G199" i="75"/>
  <c r="B199" i="75" s="1"/>
  <c r="G198" i="75"/>
  <c r="B198" i="75" s="1"/>
  <c r="G197" i="75"/>
  <c r="B197" i="75" s="1"/>
  <c r="G196" i="75"/>
  <c r="B196" i="75" s="1"/>
  <c r="G195" i="75"/>
  <c r="B195" i="75" s="1"/>
  <c r="G194" i="75"/>
  <c r="B194" i="75" s="1"/>
  <c r="G193" i="75"/>
  <c r="B193" i="75" s="1"/>
  <c r="G192" i="75"/>
  <c r="B192" i="75" s="1"/>
  <c r="G191" i="75"/>
  <c r="B191" i="75" s="1"/>
  <c r="G190" i="75"/>
  <c r="B190" i="75" s="1"/>
  <c r="G189" i="75"/>
  <c r="B189" i="75" s="1"/>
  <c r="G188" i="75"/>
  <c r="B188" i="75" s="1"/>
  <c r="G187" i="75"/>
  <c r="B187" i="75" s="1"/>
  <c r="G186" i="75"/>
  <c r="B186" i="75" s="1"/>
  <c r="G185" i="75"/>
  <c r="B185" i="75" s="1"/>
  <c r="G184" i="75"/>
  <c r="B184" i="75" s="1"/>
  <c r="G183" i="75"/>
  <c r="B183" i="75" s="1"/>
  <c r="G182" i="75"/>
  <c r="B182" i="75" s="1"/>
  <c r="G181" i="75"/>
  <c r="B181" i="75" s="1"/>
  <c r="G180" i="75"/>
  <c r="B180" i="75" s="1"/>
  <c r="G179" i="75"/>
  <c r="B179" i="75" s="1"/>
  <c r="G178" i="75"/>
  <c r="B178" i="75" s="1"/>
  <c r="G177" i="75"/>
  <c r="B177" i="75" s="1"/>
  <c r="G176" i="75"/>
  <c r="B176" i="75" s="1"/>
  <c r="G175" i="75"/>
  <c r="B175" i="75" s="1"/>
  <c r="G174" i="75"/>
  <c r="B174" i="75" s="1"/>
  <c r="G173" i="75"/>
  <c r="B173" i="75" s="1"/>
  <c r="G172" i="75"/>
  <c r="B172" i="75" s="1"/>
  <c r="G171" i="75"/>
  <c r="B171" i="75" s="1"/>
  <c r="G170" i="75"/>
  <c r="B170" i="75" s="1"/>
  <c r="G169" i="75"/>
  <c r="B169" i="75" s="1"/>
  <c r="G168" i="75"/>
  <c r="B168" i="75" s="1"/>
  <c r="G167" i="75"/>
  <c r="B167" i="75" s="1"/>
  <c r="G166" i="75"/>
  <c r="B166" i="75" s="1"/>
  <c r="G165" i="75"/>
  <c r="B165" i="75" s="1"/>
  <c r="G164" i="75"/>
  <c r="B164" i="75" s="1"/>
  <c r="G163" i="75"/>
  <c r="B163" i="75" s="1"/>
  <c r="G162" i="75"/>
  <c r="B162" i="75" s="1"/>
  <c r="G161" i="75"/>
  <c r="B161" i="75" s="1"/>
  <c r="G160" i="75"/>
  <c r="B160" i="75" s="1"/>
  <c r="G159" i="75"/>
  <c r="B159" i="75" s="1"/>
  <c r="G158" i="75"/>
  <c r="B158" i="75" s="1"/>
  <c r="G157" i="75"/>
  <c r="B157" i="75" s="1"/>
  <c r="G156" i="75"/>
  <c r="B156" i="75" s="1"/>
  <c r="G155" i="75"/>
  <c r="B155" i="75" s="1"/>
  <c r="G154" i="75"/>
  <c r="B154" i="75" s="1"/>
  <c r="G153" i="75"/>
  <c r="B153" i="75" s="1"/>
  <c r="G152" i="75"/>
  <c r="B152" i="75" s="1"/>
  <c r="G151" i="75"/>
  <c r="B151" i="75" s="1"/>
  <c r="G150" i="75"/>
  <c r="B150" i="75" s="1"/>
  <c r="G149" i="75"/>
  <c r="B149" i="75" s="1"/>
  <c r="G148" i="75"/>
  <c r="B148" i="75" s="1"/>
  <c r="G147" i="75"/>
  <c r="B147" i="75" s="1"/>
  <c r="G146" i="75"/>
  <c r="B146" i="75" s="1"/>
  <c r="G145" i="75"/>
  <c r="B145" i="75" s="1"/>
  <c r="G144" i="75"/>
  <c r="B144" i="75" s="1"/>
  <c r="G143" i="75"/>
  <c r="B143" i="75" s="1"/>
  <c r="G142" i="75"/>
  <c r="B142" i="75" s="1"/>
  <c r="G141" i="75"/>
  <c r="B141" i="75" s="1"/>
  <c r="G140" i="75"/>
  <c r="B140" i="75" s="1"/>
  <c r="G139" i="75"/>
  <c r="B139" i="75" s="1"/>
  <c r="G138" i="75"/>
  <c r="B138" i="75" s="1"/>
  <c r="G137" i="75"/>
  <c r="B137" i="75" s="1"/>
  <c r="G136" i="75"/>
  <c r="B136" i="75" s="1"/>
  <c r="G135" i="75"/>
  <c r="B135" i="75" s="1"/>
  <c r="G134" i="75"/>
  <c r="B134" i="75" s="1"/>
  <c r="G133" i="75"/>
  <c r="B133" i="75" s="1"/>
  <c r="G132" i="75"/>
  <c r="B132" i="75" s="1"/>
  <c r="G131" i="75"/>
  <c r="B131" i="75" s="1"/>
  <c r="G130" i="75"/>
  <c r="B130" i="75" s="1"/>
  <c r="G129" i="75"/>
  <c r="B129" i="75" s="1"/>
  <c r="G128" i="75"/>
  <c r="B128" i="75" s="1"/>
  <c r="G127" i="75"/>
  <c r="B127" i="75" s="1"/>
  <c r="G126" i="75"/>
  <c r="B126" i="75" s="1"/>
  <c r="G125" i="75"/>
  <c r="B125" i="75" s="1"/>
  <c r="G124" i="75"/>
  <c r="B124" i="75" s="1"/>
  <c r="G123" i="75"/>
  <c r="B123" i="75" s="1"/>
  <c r="G122" i="75"/>
  <c r="B122" i="75" s="1"/>
  <c r="G121" i="75"/>
  <c r="B121" i="75" s="1"/>
  <c r="G120" i="75"/>
  <c r="B120" i="75" s="1"/>
  <c r="G119" i="75"/>
  <c r="B119" i="75" s="1"/>
  <c r="G118" i="75"/>
  <c r="B118" i="75" s="1"/>
  <c r="G117" i="75"/>
  <c r="B117" i="75" s="1"/>
  <c r="G116" i="75"/>
  <c r="B116" i="75" s="1"/>
  <c r="G115" i="75"/>
  <c r="B115" i="75" s="1"/>
  <c r="G114" i="75"/>
  <c r="B114" i="75" s="1"/>
  <c r="G113" i="75"/>
  <c r="B113" i="75" s="1"/>
  <c r="G112" i="75"/>
  <c r="B112" i="75" s="1"/>
  <c r="G111" i="75"/>
  <c r="B111" i="75" s="1"/>
  <c r="G110" i="75"/>
  <c r="B110" i="75" s="1"/>
  <c r="G109" i="75"/>
  <c r="B109" i="75" s="1"/>
  <c r="G108" i="75"/>
  <c r="B108" i="75" s="1"/>
  <c r="G107" i="75"/>
  <c r="B107" i="75" s="1"/>
  <c r="G106" i="75"/>
  <c r="B106" i="75" s="1"/>
  <c r="G105" i="75"/>
  <c r="B105" i="75" s="1"/>
  <c r="G104" i="75"/>
  <c r="B104" i="75" s="1"/>
  <c r="G103" i="75"/>
  <c r="B103" i="75" s="1"/>
  <c r="G102" i="75"/>
  <c r="B102" i="75" s="1"/>
  <c r="G101" i="75"/>
  <c r="B101" i="75" s="1"/>
  <c r="G100" i="75"/>
  <c r="B100" i="75" s="1"/>
  <c r="G99" i="75"/>
  <c r="B99" i="75" s="1"/>
  <c r="G98" i="75"/>
  <c r="B98" i="75" s="1"/>
  <c r="G97" i="75"/>
  <c r="B97" i="75" s="1"/>
  <c r="G96" i="75"/>
  <c r="B96" i="75" s="1"/>
  <c r="G95" i="75"/>
  <c r="B95" i="75" s="1"/>
  <c r="G94" i="75"/>
  <c r="B94" i="75" s="1"/>
  <c r="G93" i="75"/>
  <c r="B93" i="75" s="1"/>
  <c r="G92" i="75"/>
  <c r="B92" i="75" s="1"/>
  <c r="G91" i="75"/>
  <c r="B91" i="75" s="1"/>
  <c r="G90" i="75"/>
  <c r="B90" i="75" s="1"/>
  <c r="G89" i="75"/>
  <c r="B89" i="75" s="1"/>
  <c r="G88" i="75"/>
  <c r="B88" i="75" s="1"/>
  <c r="G87" i="75"/>
  <c r="B87" i="75" s="1"/>
  <c r="G86" i="75"/>
  <c r="B86" i="75" s="1"/>
  <c r="G85" i="75"/>
  <c r="B85" i="75" s="1"/>
  <c r="G84" i="75"/>
  <c r="B84" i="75" s="1"/>
  <c r="G83" i="75"/>
  <c r="B83" i="75" s="1"/>
  <c r="G82" i="75"/>
  <c r="B82" i="75" s="1"/>
  <c r="G81" i="75"/>
  <c r="B81" i="75" s="1"/>
  <c r="G80" i="75"/>
  <c r="B80" i="75" s="1"/>
  <c r="G79" i="75"/>
  <c r="B79" i="75" s="1"/>
  <c r="G78" i="75"/>
  <c r="B78" i="75" s="1"/>
  <c r="G77" i="75"/>
  <c r="B77" i="75" s="1"/>
  <c r="G76" i="75"/>
  <c r="B76" i="75" s="1"/>
  <c r="G75" i="75"/>
  <c r="B75" i="75" s="1"/>
  <c r="G74" i="75"/>
  <c r="B74" i="75" s="1"/>
  <c r="G73" i="75"/>
  <c r="B73" i="75" s="1"/>
  <c r="G72" i="75"/>
  <c r="B72" i="75" s="1"/>
  <c r="G71" i="75"/>
  <c r="B71" i="75" s="1"/>
  <c r="G70" i="75"/>
  <c r="B70" i="75" s="1"/>
  <c r="G69" i="75"/>
  <c r="B69" i="75" s="1"/>
  <c r="G68" i="75"/>
  <c r="B68" i="75" s="1"/>
  <c r="G67" i="75"/>
  <c r="B67" i="75" s="1"/>
  <c r="G66" i="75"/>
  <c r="B66" i="75" s="1"/>
  <c r="G65" i="75"/>
  <c r="B65" i="75" s="1"/>
  <c r="G64" i="75"/>
  <c r="B64" i="75" s="1"/>
  <c r="G63" i="75"/>
  <c r="B63" i="75" s="1"/>
  <c r="G62" i="75"/>
  <c r="B62" i="75" s="1"/>
  <c r="G61" i="75"/>
  <c r="B61" i="75" s="1"/>
  <c r="G60" i="75"/>
  <c r="B60" i="75" s="1"/>
  <c r="G59" i="75"/>
  <c r="B59" i="75" s="1"/>
  <c r="G58" i="75"/>
  <c r="B58" i="75" s="1"/>
  <c r="G57" i="75"/>
  <c r="B57" i="75" s="1"/>
  <c r="G56" i="75"/>
  <c r="B56" i="75" s="1"/>
  <c r="G55" i="75"/>
  <c r="B55" i="75" s="1"/>
  <c r="G54" i="75"/>
  <c r="B54" i="75" s="1"/>
  <c r="G53" i="75"/>
  <c r="B53" i="75" s="1"/>
  <c r="G52" i="75"/>
  <c r="B52" i="75" s="1"/>
  <c r="G51" i="75"/>
  <c r="B51" i="75" s="1"/>
  <c r="G50" i="75"/>
  <c r="B50" i="75" s="1"/>
  <c r="G49" i="75"/>
  <c r="B49" i="75" s="1"/>
  <c r="G48" i="75"/>
  <c r="B48" i="75" s="1"/>
  <c r="G47" i="75"/>
  <c r="B47" i="75" s="1"/>
  <c r="G46" i="75"/>
  <c r="B46" i="75" s="1"/>
  <c r="G45" i="75"/>
  <c r="B45" i="75" s="1"/>
  <c r="G44" i="75"/>
  <c r="B44" i="75" s="1"/>
  <c r="G43" i="75"/>
  <c r="B43" i="75" s="1"/>
  <c r="G42" i="75"/>
  <c r="B42" i="75" s="1"/>
  <c r="G41" i="75"/>
  <c r="B41" i="75" s="1"/>
  <c r="G40" i="75"/>
  <c r="B40" i="75" s="1"/>
  <c r="G39" i="75"/>
  <c r="B39" i="75" s="1"/>
  <c r="G38" i="75"/>
  <c r="B38" i="75" s="1"/>
  <c r="G37" i="75"/>
  <c r="B37" i="75" s="1"/>
  <c r="G36" i="75"/>
  <c r="B36" i="75" s="1"/>
  <c r="G35" i="75"/>
  <c r="B35" i="75" s="1"/>
  <c r="G34" i="75"/>
  <c r="B34" i="75" s="1"/>
  <c r="G33" i="75"/>
  <c r="B33" i="75" s="1"/>
  <c r="G32" i="75"/>
  <c r="B32" i="75" s="1"/>
  <c r="G31" i="75"/>
  <c r="B31" i="75" s="1"/>
  <c r="G30" i="75"/>
  <c r="B30" i="75" s="1"/>
  <c r="G29" i="75"/>
  <c r="B29" i="75" s="1"/>
  <c r="G28" i="75"/>
  <c r="B28" i="75" s="1"/>
  <c r="G27" i="75"/>
  <c r="B27" i="75" s="1"/>
  <c r="G26" i="75"/>
  <c r="B26" i="75" s="1"/>
  <c r="G25" i="75"/>
  <c r="B25" i="75" s="1"/>
  <c r="G24" i="75"/>
  <c r="B24" i="75" s="1"/>
  <c r="G23" i="75"/>
  <c r="B23" i="75" s="1"/>
  <c r="G22" i="75"/>
  <c r="B22" i="75" s="1"/>
  <c r="G21" i="75"/>
  <c r="B21" i="75" s="1"/>
  <c r="G20" i="75"/>
  <c r="B20" i="75" s="1"/>
  <c r="G19" i="75"/>
  <c r="G18" i="75"/>
  <c r="B18" i="75" s="1"/>
  <c r="G17" i="75"/>
  <c r="B17" i="75" s="1"/>
  <c r="G16" i="75"/>
  <c r="B16" i="75" s="1"/>
  <c r="G15" i="75"/>
  <c r="B15" i="75" s="1"/>
  <c r="G14" i="75"/>
  <c r="B14" i="75" s="1"/>
  <c r="G13" i="75"/>
  <c r="B13" i="75" s="1"/>
  <c r="G12" i="75"/>
  <c r="B12" i="75" s="1"/>
  <c r="B19" i="75"/>
  <c r="B491" i="75"/>
  <c r="B615" i="75"/>
  <c r="B645" i="75"/>
  <c r="B655" i="75"/>
  <c r="B741" i="75"/>
  <c r="B751" i="75"/>
  <c r="B807" i="75"/>
  <c r="B813" i="75"/>
  <c r="B845" i="75"/>
  <c r="B861" i="75"/>
  <c r="B871" i="75"/>
  <c r="B877" i="75"/>
  <c r="B911" i="75"/>
  <c r="B1005" i="75"/>
  <c r="B1007" i="75"/>
  <c r="B1071" i="75"/>
  <c r="B1077" i="75"/>
  <c r="B1173" i="75"/>
  <c r="B1248" i="75"/>
  <c r="B1328" i="75"/>
  <c r="B1376" i="75"/>
  <c r="B1480" i="75"/>
  <c r="B1496" i="75"/>
  <c r="B1560" i="75"/>
  <c r="B1584" i="75"/>
  <c r="B1632" i="75"/>
  <c r="B1688" i="75"/>
  <c r="B1745" i="75"/>
  <c r="B1746" i="75"/>
  <c r="B1747" i="75"/>
  <c r="B1748" i="75"/>
  <c r="B1749" i="75"/>
  <c r="B1750" i="75"/>
  <c r="B1753" i="75"/>
  <c r="B1754" i="75"/>
  <c r="B1755" i="75"/>
  <c r="B1756" i="75"/>
  <c r="B1757" i="75"/>
  <c r="B1758" i="75"/>
  <c r="B1761" i="75"/>
  <c r="B1762" i="75"/>
  <c r="B1763" i="75"/>
  <c r="B1764" i="75"/>
  <c r="B1765" i="75"/>
  <c r="B1766" i="75"/>
  <c r="B1769" i="75"/>
  <c r="B1770" i="75"/>
  <c r="B1771" i="75"/>
  <c r="B1772" i="75"/>
  <c r="B1773" i="75"/>
  <c r="B1774" i="75"/>
  <c r="B1777" i="75"/>
  <c r="B1778" i="75"/>
  <c r="B1779" i="75"/>
  <c r="B1780" i="75"/>
  <c r="B1781" i="75"/>
  <c r="B1782" i="75"/>
  <c r="B1785" i="75"/>
  <c r="B1786" i="75"/>
  <c r="B1787" i="75"/>
  <c r="B1788" i="75"/>
  <c r="B1789" i="75"/>
  <c r="B1790" i="75"/>
  <c r="B1793" i="75"/>
  <c r="B1794" i="75"/>
  <c r="B1795" i="75"/>
  <c r="B1796" i="75"/>
  <c r="B1797" i="75"/>
  <c r="B1798" i="75"/>
  <c r="B1801" i="75"/>
  <c r="B1802" i="75"/>
  <c r="B1803" i="75"/>
  <c r="B1804" i="75"/>
  <c r="B1805" i="75"/>
  <c r="B1806" i="75"/>
  <c r="B1809" i="75"/>
  <c r="B1810" i="75"/>
  <c r="B1811" i="75"/>
  <c r="B1812" i="75"/>
  <c r="B1813" i="75"/>
  <c r="B1814" i="75"/>
  <c r="B1817" i="75"/>
  <c r="B1818" i="75"/>
  <c r="B1819" i="75"/>
  <c r="B1820" i="75"/>
  <c r="B1821" i="75"/>
  <c r="B1822" i="75"/>
  <c r="B1825" i="75"/>
  <c r="B1826" i="75"/>
  <c r="B1827" i="75"/>
  <c r="B1828" i="75"/>
  <c r="B1829" i="75"/>
  <c r="B1830" i="75"/>
  <c r="B1833" i="75"/>
  <c r="B1834" i="75"/>
  <c r="B1835" i="75"/>
  <c r="B1836" i="75"/>
  <c r="B1837" i="75"/>
  <c r="B1838" i="75"/>
  <c r="B1841" i="75"/>
  <c r="B1842" i="75"/>
  <c r="B1843" i="75"/>
  <c r="B1844" i="75"/>
  <c r="B1845" i="75"/>
  <c r="B1846" i="75"/>
  <c r="B1849" i="75"/>
  <c r="B1850" i="75"/>
  <c r="B1851" i="75"/>
  <c r="B1852" i="75"/>
  <c r="B1853" i="75"/>
  <c r="B1854" i="75"/>
  <c r="B1857" i="75"/>
  <c r="B1858" i="75"/>
  <c r="B1859" i="75"/>
  <c r="B1860" i="75"/>
  <c r="B1861" i="75"/>
  <c r="B1862" i="75"/>
  <c r="B1865" i="75"/>
  <c r="B1866" i="75"/>
  <c r="B1867" i="75"/>
  <c r="B1868" i="75"/>
  <c r="B1869" i="75"/>
  <c r="B1870" i="75"/>
  <c r="B1873" i="75"/>
  <c r="B1874" i="75"/>
  <c r="B1875" i="75"/>
  <c r="B1876" i="75"/>
  <c r="B1877" i="75"/>
  <c r="B1878" i="75"/>
  <c r="B1881" i="75"/>
  <c r="B1882" i="75"/>
  <c r="B1883" i="75"/>
  <c r="B1884" i="75"/>
  <c r="B1885" i="75"/>
  <c r="B1886" i="75"/>
  <c r="B1889" i="75"/>
  <c r="B1890" i="75"/>
  <c r="B1891" i="75"/>
  <c r="B1892" i="75"/>
  <c r="B1893" i="75"/>
  <c r="B1894" i="75"/>
  <c r="B1897" i="75"/>
  <c r="B1898" i="75"/>
  <c r="B1899" i="75"/>
  <c r="B1900" i="75"/>
  <c r="B1901" i="75"/>
  <c r="B1902" i="75"/>
  <c r="B1905" i="75"/>
  <c r="B1906" i="75"/>
  <c r="B1907" i="75"/>
  <c r="B1908" i="75"/>
  <c r="B1909" i="75"/>
  <c r="B1910" i="75"/>
  <c r="B1913" i="75"/>
  <c r="B1914" i="75"/>
  <c r="B1915" i="75"/>
  <c r="B1916" i="75"/>
  <c r="B1917" i="75"/>
  <c r="B1918" i="75"/>
  <c r="B1921" i="75"/>
  <c r="B1922" i="75"/>
  <c r="B1923" i="75"/>
  <c r="B1924" i="75"/>
  <c r="B1925" i="75"/>
  <c r="B1926" i="75"/>
  <c r="B1929" i="75"/>
  <c r="B1930" i="75"/>
  <c r="B1931" i="75"/>
  <c r="B1932" i="75"/>
  <c r="B1933" i="75"/>
  <c r="B1934" i="75"/>
  <c r="B1937" i="75"/>
  <c r="B1938" i="75"/>
  <c r="B1939" i="75"/>
  <c r="B1940" i="75"/>
  <c r="B1941" i="75"/>
  <c r="B1942" i="75"/>
  <c r="B1945" i="75"/>
  <c r="B1946" i="75"/>
  <c r="B1947" i="75"/>
  <c r="B1948" i="75"/>
  <c r="B1949" i="75"/>
  <c r="B1950" i="75"/>
  <c r="B1953" i="75"/>
  <c r="B1954" i="75"/>
  <c r="B1955" i="75"/>
  <c r="B1956" i="75"/>
  <c r="B1957" i="75"/>
  <c r="B1958" i="75"/>
  <c r="B1961" i="75"/>
  <c r="B1962" i="75"/>
  <c r="B1963" i="75"/>
  <c r="B1964" i="75"/>
  <c r="B1965" i="75"/>
  <c r="B1966" i="75"/>
  <c r="B1969" i="75"/>
  <c r="B1970" i="75"/>
  <c r="B1971" i="75"/>
  <c r="B1972" i="75"/>
  <c r="B1973" i="75"/>
  <c r="B1974" i="75"/>
  <c r="B1977" i="75"/>
  <c r="B1978" i="75"/>
  <c r="B1979" i="75"/>
  <c r="B1980" i="75"/>
  <c r="B1981" i="75"/>
  <c r="B1982" i="75"/>
  <c r="B1985" i="75"/>
  <c r="B1986" i="75"/>
  <c r="B1987" i="75"/>
  <c r="B1988" i="75"/>
  <c r="B1989" i="75"/>
  <c r="B1990" i="75"/>
  <c r="B1993" i="75"/>
  <c r="B1994" i="75"/>
  <c r="B1995" i="75"/>
  <c r="B1996" i="75"/>
  <c r="B1997" i="75"/>
  <c r="B1998" i="75"/>
  <c r="B2001" i="75"/>
  <c r="B2002" i="75"/>
  <c r="B2003" i="75"/>
  <c r="B2004" i="75"/>
  <c r="B2005" i="75"/>
  <c r="B2006" i="75"/>
  <c r="B2009" i="75"/>
  <c r="B2010" i="75"/>
  <c r="B2011" i="75"/>
  <c r="B2012" i="75"/>
  <c r="B2013" i="75"/>
  <c r="B2014" i="75"/>
  <c r="B2017" i="75"/>
  <c r="B2018" i="75"/>
  <c r="B2019" i="75"/>
  <c r="B2020" i="75"/>
  <c r="B2021" i="75"/>
  <c r="B2022" i="75"/>
  <c r="B2025" i="75"/>
  <c r="B2026" i="75"/>
  <c r="B2027" i="75"/>
  <c r="B2028" i="75"/>
  <c r="B2029" i="75"/>
  <c r="B2030" i="75"/>
  <c r="B2033" i="75"/>
  <c r="B2034" i="75"/>
  <c r="B2035" i="75"/>
  <c r="B2036" i="75"/>
  <c r="B2037" i="75"/>
  <c r="B2038" i="75"/>
  <c r="B2041" i="75"/>
  <c r="B2042" i="75"/>
  <c r="B2043" i="75"/>
  <c r="B2044" i="75"/>
  <c r="B2045" i="75"/>
  <c r="B2046" i="75"/>
  <c r="B2049" i="75"/>
  <c r="B2050" i="75"/>
  <c r="B2051" i="75"/>
  <c r="B2052" i="75"/>
  <c r="B2053" i="75"/>
  <c r="B2054" i="75"/>
  <c r="B2057" i="75"/>
  <c r="B2058" i="75"/>
  <c r="B2059" i="75"/>
  <c r="B2060" i="75"/>
  <c r="B2061" i="75"/>
  <c r="B2062" i="75"/>
  <c r="B2065" i="75"/>
  <c r="B2066" i="75"/>
  <c r="B2067" i="75"/>
  <c r="B2068" i="75"/>
  <c r="B2069" i="75"/>
  <c r="B2070" i="75"/>
  <c r="B2073" i="75"/>
  <c r="B2074" i="75"/>
  <c r="B2075" i="75"/>
  <c r="B2076" i="75"/>
  <c r="B2077" i="75"/>
  <c r="B2078" i="75"/>
  <c r="B2081" i="75"/>
  <c r="B2082" i="75"/>
  <c r="B2083" i="75"/>
  <c r="B2084" i="75"/>
  <c r="B2085" i="75"/>
  <c r="B2086" i="75"/>
  <c r="B2089" i="75"/>
  <c r="B2090" i="75"/>
  <c r="B2091" i="75"/>
  <c r="B2092" i="75"/>
  <c r="B2093" i="75"/>
  <c r="B2094" i="75"/>
  <c r="B2097" i="75"/>
  <c r="B2098" i="75"/>
  <c r="B2099" i="75"/>
  <c r="B2100" i="75"/>
  <c r="B2101" i="75"/>
  <c r="B2102" i="75"/>
  <c r="B2105" i="75"/>
  <c r="B2106" i="75"/>
  <c r="B2107" i="75"/>
  <c r="B2108" i="75"/>
  <c r="B2109" i="75"/>
  <c r="B2110" i="75"/>
  <c r="B2113" i="75"/>
  <c r="B2114" i="75"/>
  <c r="B2115" i="75"/>
  <c r="B2116" i="75"/>
  <c r="B2117" i="75"/>
  <c r="B2118" i="75"/>
  <c r="B2121" i="75"/>
  <c r="B2122" i="75"/>
  <c r="B2123" i="75"/>
  <c r="B2124" i="75"/>
  <c r="B2125" i="75"/>
  <c r="B2126" i="75"/>
  <c r="B2129" i="75"/>
  <c r="B2130" i="75"/>
  <c r="B2131" i="75"/>
  <c r="B2132" i="75"/>
  <c r="B2133" i="75"/>
  <c r="B2134" i="75"/>
  <c r="B2137" i="75"/>
  <c r="B2138" i="75"/>
  <c r="B2139" i="75"/>
  <c r="B2140" i="75"/>
  <c r="B2141" i="75"/>
  <c r="B2142" i="75"/>
  <c r="B2145" i="75"/>
  <c r="B2146" i="75"/>
  <c r="B2147" i="75"/>
  <c r="B2148" i="75"/>
  <c r="B2149" i="75"/>
  <c r="B2150" i="75"/>
  <c r="B2153" i="75"/>
  <c r="B2154" i="75"/>
  <c r="B2155" i="75"/>
  <c r="B2156" i="75"/>
  <c r="B2157" i="75"/>
  <c r="B2158" i="75"/>
  <c r="B2161" i="75"/>
  <c r="B2162" i="75"/>
  <c r="B2163" i="75"/>
  <c r="B2164" i="75"/>
  <c r="B2165" i="75"/>
  <c r="B2166" i="75"/>
  <c r="B2169" i="75"/>
  <c r="B2170" i="75"/>
  <c r="B2171" i="75"/>
  <c r="B2172" i="75"/>
  <c r="B2173" i="75"/>
  <c r="B2174" i="75"/>
  <c r="B2177" i="75"/>
  <c r="B2178" i="75"/>
  <c r="B2179" i="75"/>
  <c r="B2180" i="75"/>
  <c r="B2181" i="75"/>
  <c r="B2182" i="75"/>
  <c r="B2185" i="75"/>
  <c r="B2186" i="75"/>
  <c r="B2187" i="75"/>
  <c r="B2188" i="75"/>
  <c r="B2189" i="75"/>
  <c r="B2190" i="75"/>
  <c r="B2193" i="75"/>
  <c r="B2194" i="75"/>
  <c r="B2195" i="75"/>
  <c r="B2196" i="75"/>
  <c r="B2197" i="75"/>
  <c r="B2198" i="75"/>
  <c r="B2201" i="75"/>
  <c r="B2202" i="75"/>
  <c r="B2203" i="75"/>
  <c r="B2204" i="75"/>
  <c r="B2205" i="75"/>
  <c r="B2206" i="75"/>
  <c r="B2209" i="75"/>
  <c r="B2210" i="75"/>
  <c r="B2211" i="75"/>
  <c r="B2212" i="75"/>
  <c r="B2213" i="75"/>
  <c r="B2214" i="75"/>
  <c r="B2217" i="75"/>
  <c r="B2218" i="75"/>
  <c r="B2219" i="75"/>
  <c r="B2220" i="75"/>
  <c r="B2221" i="75"/>
  <c r="B2222" i="75"/>
  <c r="B2225" i="75"/>
  <c r="B2226" i="75"/>
  <c r="B2227" i="75"/>
  <c r="B2228" i="75"/>
  <c r="B2229" i="75"/>
  <c r="B2230" i="75"/>
  <c r="B2233" i="75"/>
  <c r="B2234" i="75"/>
  <c r="B2235" i="75"/>
  <c r="B2236" i="75"/>
  <c r="B2237" i="75"/>
  <c r="B2238" i="75"/>
  <c r="B2241" i="75"/>
  <c r="B2242" i="75"/>
  <c r="B2243" i="75"/>
  <c r="B2244" i="75"/>
  <c r="B2245" i="75"/>
  <c r="B2246" i="75"/>
  <c r="B2249" i="75"/>
  <c r="B2252" i="75"/>
  <c r="B2253" i="75"/>
  <c r="B2255" i="75"/>
  <c r="B2256" i="75"/>
  <c r="B2257" i="75"/>
  <c r="B2259" i="75"/>
  <c r="B2260" i="75"/>
  <c r="B2261" i="75"/>
  <c r="B2263" i="75"/>
  <c r="B2264" i="75"/>
  <c r="B2265" i="75"/>
  <c r="R86" i="1" s="1"/>
  <c r="H142" i="66" s="1"/>
  <c r="B2267" i="75"/>
  <c r="R91" i="1" s="1"/>
  <c r="H147" i="66" s="1"/>
  <c r="B2268" i="75"/>
  <c r="B2269" i="75"/>
  <c r="R85" i="1" s="1"/>
  <c r="H141" i="66" s="1"/>
  <c r="B2270" i="75"/>
  <c r="B2271" i="75"/>
  <c r="R71" i="1" s="1"/>
  <c r="H127" i="66" s="1"/>
  <c r="B2272" i="75"/>
  <c r="R92" i="1" s="1"/>
  <c r="H148" i="66" s="1"/>
  <c r="B2273" i="75"/>
  <c r="R93" i="1" s="1"/>
  <c r="H149" i="66" s="1"/>
  <c r="B2275" i="75"/>
  <c r="B2276" i="75"/>
  <c r="R90" i="1" s="1"/>
  <c r="H146" i="66" s="1"/>
  <c r="B2277" i="75"/>
  <c r="R89" i="1" s="1"/>
  <c r="H145" i="66" s="1"/>
  <c r="B2278" i="75"/>
  <c r="R88" i="1" s="1"/>
  <c r="H144" i="66" s="1"/>
  <c r="B2280" i="75"/>
  <c r="B2281" i="75"/>
  <c r="B2282" i="75"/>
  <c r="B2284" i="75"/>
  <c r="B2285" i="75"/>
  <c r="B2286" i="75"/>
  <c r="B2287" i="75"/>
  <c r="B2288" i="75"/>
  <c r="R84" i="1" s="1"/>
  <c r="H140" i="66" s="1"/>
  <c r="B2289" i="75"/>
  <c r="B2290" i="75"/>
  <c r="B2291" i="75"/>
  <c r="B2292" i="75"/>
  <c r="B2293" i="75"/>
  <c r="B2294" i="75"/>
  <c r="B2295" i="75"/>
  <c r="B2296" i="75"/>
  <c r="B2297" i="75"/>
  <c r="B2298" i="75"/>
  <c r="R76" i="1" s="1"/>
  <c r="H132" i="66" s="1"/>
  <c r="B2306" i="75"/>
  <c r="B2307" i="75"/>
  <c r="B2308" i="75"/>
  <c r="B2309" i="75"/>
  <c r="B2310" i="75"/>
  <c r="B2311" i="75"/>
  <c r="B2314" i="75"/>
  <c r="B2315" i="75"/>
  <c r="B2316" i="75"/>
  <c r="B2318" i="75"/>
  <c r="B2319" i="75"/>
  <c r="B2323" i="75"/>
  <c r="B2324" i="75"/>
  <c r="B2325" i="75"/>
  <c r="B2326" i="75"/>
  <c r="B2327" i="75"/>
  <c r="B2331" i="75"/>
  <c r="B2332" i="75"/>
  <c r="B2334" i="75"/>
  <c r="B2335" i="75"/>
  <c r="B2338" i="75"/>
  <c r="B2339" i="75"/>
  <c r="B2340" i="75"/>
  <c r="B2341" i="75"/>
  <c r="B2342" i="75"/>
  <c r="B2343" i="75"/>
  <c r="B2346" i="75"/>
  <c r="B2347" i="75"/>
  <c r="B2348" i="75"/>
  <c r="B2350" i="75"/>
  <c r="B2351" i="75"/>
  <c r="B2355" i="75"/>
  <c r="B2356" i="75"/>
  <c r="B2357" i="75"/>
  <c r="B2358" i="75"/>
  <c r="B2359" i="75"/>
  <c r="B2362" i="75"/>
  <c r="B2363" i="75"/>
  <c r="B2364" i="75"/>
  <c r="B2365" i="75"/>
  <c r="B2366" i="75"/>
  <c r="B2367" i="75"/>
  <c r="B2371" i="75"/>
  <c r="B2372" i="75"/>
  <c r="B2374" i="75"/>
  <c r="B2375" i="75"/>
  <c r="B2378" i="75"/>
  <c r="B2379" i="75"/>
  <c r="B2380" i="75"/>
  <c r="B2382" i="75"/>
  <c r="B2383" i="75"/>
  <c r="B2386" i="75"/>
  <c r="B2387" i="75"/>
  <c r="B2388" i="75"/>
  <c r="B2389" i="75"/>
  <c r="B2390" i="75"/>
  <c r="B2391" i="75"/>
  <c r="B2395" i="75"/>
  <c r="B2396" i="75"/>
  <c r="B2397" i="75"/>
  <c r="B2398" i="75"/>
  <c r="B2399" i="75"/>
  <c r="B2403" i="75"/>
  <c r="B2404" i="75"/>
  <c r="B2406" i="75"/>
  <c r="B2407" i="75"/>
  <c r="B2411" i="75"/>
  <c r="B2412" i="75"/>
  <c r="B2414" i="75"/>
  <c r="B2415" i="75"/>
  <c r="B2419" i="75"/>
  <c r="B2420" i="75"/>
  <c r="B2421" i="75"/>
  <c r="B2422" i="75"/>
  <c r="B2423" i="75"/>
  <c r="B2427" i="75"/>
  <c r="B2428" i="75"/>
  <c r="B2430" i="75"/>
  <c r="B2431" i="75"/>
  <c r="B2435" i="75"/>
  <c r="B2436" i="75"/>
  <c r="B2437" i="75"/>
  <c r="B2438" i="75"/>
  <c r="B2439" i="75"/>
  <c r="B2443" i="75"/>
  <c r="B2444" i="75"/>
  <c r="B2445" i="75"/>
  <c r="B2446" i="75"/>
  <c r="B2447" i="75"/>
  <c r="B2451" i="75"/>
  <c r="B2452" i="75"/>
  <c r="B2454" i="75"/>
  <c r="B2455" i="75"/>
  <c r="B2459" i="75"/>
  <c r="B2460" i="75"/>
  <c r="B2462" i="75"/>
  <c r="B2463" i="75"/>
  <c r="B2467" i="75"/>
  <c r="B2468" i="75"/>
  <c r="B2470" i="75"/>
  <c r="B2471" i="75"/>
  <c r="B2475" i="75"/>
  <c r="B2476" i="75"/>
  <c r="B2477" i="75"/>
  <c r="B2478" i="75"/>
  <c r="B2479" i="75"/>
  <c r="B2483" i="75"/>
  <c r="B2484" i="75"/>
  <c r="B2485" i="75"/>
  <c r="B2486" i="75"/>
  <c r="B2487" i="75"/>
  <c r="B2491" i="75"/>
  <c r="B2492" i="75"/>
  <c r="B2493" i="75"/>
  <c r="B2494" i="75"/>
  <c r="B2495" i="75"/>
  <c r="B2499" i="75"/>
  <c r="B2500" i="75"/>
  <c r="B2501" i="75"/>
  <c r="B2502" i="75"/>
  <c r="B2503" i="75"/>
  <c r="B2507" i="75"/>
  <c r="B2508" i="75"/>
  <c r="B2509" i="75"/>
  <c r="B2510" i="75"/>
  <c r="B2511" i="75"/>
  <c r="B2515" i="75"/>
  <c r="B2516" i="75"/>
  <c r="B2517" i="75"/>
  <c r="B2518" i="75"/>
  <c r="B2519" i="75"/>
  <c r="B2523" i="75"/>
  <c r="B2524" i="75"/>
  <c r="B2525" i="75"/>
  <c r="B2526" i="75"/>
  <c r="B2527" i="75"/>
  <c r="B2531" i="75"/>
  <c r="B2532" i="75"/>
  <c r="B2534" i="75"/>
  <c r="B2535" i="75"/>
  <c r="B2539" i="75"/>
  <c r="B2540" i="75"/>
  <c r="B2541" i="75"/>
  <c r="B2542" i="75"/>
  <c r="B2543" i="75"/>
  <c r="B2547" i="75"/>
  <c r="B2548" i="75"/>
  <c r="B2549" i="75"/>
  <c r="B2550" i="75"/>
  <c r="B2551" i="75"/>
  <c r="B2553" i="75"/>
  <c r="B2555" i="75"/>
  <c r="B2556" i="75"/>
  <c r="B2557" i="75"/>
  <c r="B2561" i="75"/>
  <c r="B2562" i="75"/>
  <c r="B2563" i="75"/>
  <c r="B2565" i="75"/>
  <c r="B2569" i="75"/>
  <c r="B2570" i="75"/>
  <c r="B2571" i="75"/>
  <c r="B2573" i="75"/>
  <c r="B2577" i="75"/>
  <c r="B2578" i="75"/>
  <c r="B2579" i="75"/>
  <c r="B2581" i="75"/>
  <c r="B2585" i="75"/>
  <c r="B2586" i="75"/>
  <c r="B2587" i="75"/>
  <c r="B2589" i="75"/>
  <c r="B2593" i="75"/>
  <c r="B2594" i="75"/>
  <c r="B2595" i="75"/>
  <c r="B2597" i="75"/>
  <c r="B2601" i="75"/>
  <c r="B2602" i="75"/>
  <c r="B2603" i="75"/>
  <c r="B2605" i="75"/>
  <c r="B2609" i="75"/>
  <c r="B2610" i="75"/>
  <c r="B2611" i="75"/>
  <c r="B2613" i="75"/>
  <c r="B2617" i="75"/>
  <c r="B2618" i="75"/>
  <c r="B2619" i="75"/>
  <c r="B2621" i="75"/>
  <c r="B2625" i="75"/>
  <c r="B2626" i="75"/>
  <c r="B2627" i="75"/>
  <c r="B2629" i="75"/>
  <c r="B2630" i="75"/>
  <c r="R103" i="1" s="1"/>
  <c r="H159" i="66" s="1"/>
  <c r="B2631" i="75"/>
  <c r="R104" i="1" s="1"/>
  <c r="H160" i="66" s="1"/>
  <c r="B2633" i="75"/>
  <c r="B2637" i="75"/>
  <c r="B2640" i="75"/>
  <c r="B2641" i="75"/>
  <c r="B2645" i="75"/>
  <c r="B2648" i="75"/>
  <c r="B2649" i="75"/>
  <c r="B2653" i="75"/>
  <c r="B2656" i="75"/>
  <c r="B2657" i="75"/>
  <c r="B2660" i="75"/>
  <c r="B2661" i="75"/>
  <c r="R96" i="1" s="1"/>
  <c r="H152" i="66" s="1"/>
  <c r="B2662" i="75"/>
  <c r="B2666" i="75"/>
  <c r="B2667" i="75"/>
  <c r="B2668" i="75"/>
  <c r="B2670" i="75"/>
  <c r="B2674" i="75"/>
  <c r="B2675" i="75"/>
  <c r="B2676" i="75"/>
  <c r="B2678" i="75"/>
  <c r="B2682" i="75"/>
  <c r="B2683" i="75"/>
  <c r="B2684" i="75"/>
  <c r="B2686" i="75"/>
  <c r="B2687" i="75"/>
  <c r="B2690" i="75"/>
  <c r="B2694" i="75"/>
  <c r="B2695" i="75"/>
  <c r="B2696" i="75"/>
  <c r="B2698" i="75"/>
  <c r="B2702" i="75"/>
  <c r="B2703" i="75"/>
  <c r="B2704" i="75"/>
  <c r="B2705" i="75"/>
  <c r="B2706" i="75"/>
  <c r="B2707" i="75"/>
  <c r="B2708" i="75"/>
  <c r="R97" i="1" s="1"/>
  <c r="H153" i="66" s="1"/>
  <c r="B2710" i="75"/>
  <c r="R99" i="1" s="1"/>
  <c r="H155" i="66" s="1"/>
  <c r="B2711" i="75"/>
  <c r="R100" i="1" s="1"/>
  <c r="H156" i="66" s="1"/>
  <c r="B2712" i="75"/>
  <c r="R101" i="1" s="1"/>
  <c r="H157" i="66" s="1"/>
  <c r="B2713" i="75"/>
  <c r="R102" i="1" s="1"/>
  <c r="H158" i="66" s="1"/>
  <c r="B2714" i="75"/>
  <c r="R95" i="1" s="1"/>
  <c r="H151" i="66" s="1"/>
  <c r="B2715" i="75"/>
  <c r="R109" i="1" s="1"/>
  <c r="H164" i="66" s="1"/>
  <c r="B2719" i="75"/>
  <c r="B2720" i="75"/>
  <c r="B2721" i="75"/>
  <c r="B2722" i="75"/>
  <c r="B2723" i="75"/>
  <c r="B2727" i="75"/>
  <c r="B2728" i="75"/>
  <c r="B2729" i="75"/>
  <c r="B2730" i="75"/>
  <c r="B2731" i="75"/>
  <c r="B2735" i="75"/>
  <c r="B2736" i="75"/>
  <c r="B2737" i="75"/>
  <c r="B2738" i="75"/>
  <c r="B2739" i="75"/>
  <c r="B2743" i="75"/>
  <c r="B2744" i="75"/>
  <c r="B2745" i="75"/>
  <c r="B2746" i="75"/>
  <c r="B2747" i="75"/>
  <c r="B2748" i="75"/>
  <c r="B2751" i="75"/>
  <c r="B2752" i="75"/>
  <c r="B2753" i="75"/>
  <c r="B2754" i="75"/>
  <c r="B2755" i="75"/>
  <c r="B2756" i="75"/>
  <c r="B2759" i="75"/>
  <c r="B2760" i="75"/>
  <c r="B2761" i="75"/>
  <c r="B2762" i="75"/>
  <c r="B2763" i="75"/>
  <c r="B2764" i="75"/>
  <c r="B2767" i="75"/>
  <c r="B2768" i="75"/>
  <c r="B2769" i="75"/>
  <c r="B2770" i="75"/>
  <c r="B2771" i="75"/>
  <c r="B2772" i="75"/>
  <c r="B2775" i="75"/>
  <c r="B2776" i="75"/>
  <c r="B2777" i="75"/>
  <c r="B2778" i="75"/>
  <c r="B2779" i="75"/>
  <c r="B2780" i="75"/>
  <c r="B2783" i="75"/>
  <c r="B2784" i="75"/>
  <c r="B2785" i="75"/>
  <c r="B2786" i="75"/>
  <c r="B2787" i="75"/>
  <c r="B2788" i="75"/>
  <c r="B2791" i="75"/>
  <c r="B2792" i="75"/>
  <c r="B2793" i="75"/>
  <c r="B2794" i="75"/>
  <c r="B2795" i="75"/>
  <c r="B2796" i="75"/>
  <c r="B2799" i="75"/>
  <c r="B2800" i="75"/>
  <c r="B2801" i="75"/>
  <c r="B2802" i="75"/>
  <c r="B2803" i="75"/>
  <c r="B2804" i="75"/>
  <c r="B2807" i="75"/>
  <c r="B2808" i="75"/>
  <c r="B2809" i="75"/>
  <c r="B2810" i="75"/>
  <c r="B2811" i="75"/>
  <c r="B2812" i="75"/>
  <c r="B2815" i="75"/>
  <c r="B2816" i="75"/>
  <c r="B2817" i="75"/>
  <c r="B2818" i="75"/>
  <c r="B2819" i="75"/>
  <c r="B2820" i="75"/>
  <c r="B2823" i="75"/>
  <c r="B2824" i="75"/>
  <c r="B2825" i="75"/>
  <c r="B2826" i="75"/>
  <c r="B2827" i="75"/>
  <c r="B2828" i="75"/>
  <c r="B2831" i="75"/>
  <c r="B2832" i="75"/>
  <c r="B2833" i="75"/>
  <c r="B2834" i="75"/>
  <c r="B2835" i="75"/>
  <c r="B2836" i="75"/>
  <c r="B2839" i="75"/>
  <c r="B2840" i="75"/>
  <c r="B2841" i="75"/>
  <c r="B2842" i="75"/>
  <c r="B2843" i="75"/>
  <c r="B2844" i="75"/>
  <c r="B2847" i="75"/>
  <c r="B2848" i="75"/>
  <c r="B2849" i="75"/>
  <c r="B2850" i="75"/>
  <c r="B2851" i="75"/>
  <c r="B2852" i="75"/>
  <c r="B2855" i="75"/>
  <c r="B2856" i="75"/>
  <c r="B2857" i="75"/>
  <c r="B2858" i="75"/>
  <c r="B2859" i="75"/>
  <c r="B2860" i="75"/>
  <c r="B2863" i="75"/>
  <c r="B2864" i="75"/>
  <c r="B2865" i="75"/>
  <c r="B2866" i="75"/>
  <c r="B2867" i="75"/>
  <c r="B2868" i="75"/>
  <c r="B2871" i="75"/>
  <c r="B2872" i="75"/>
  <c r="B2873" i="75"/>
  <c r="B2874" i="75"/>
  <c r="B2875" i="75"/>
  <c r="B2876" i="75"/>
  <c r="B2879" i="75"/>
  <c r="B2880" i="75"/>
  <c r="B2881" i="75"/>
  <c r="B2882" i="75"/>
  <c r="B2883" i="75"/>
  <c r="B2884" i="75"/>
  <c r="B2887" i="75"/>
  <c r="B2888" i="75"/>
  <c r="B2889" i="75"/>
  <c r="B2890" i="75"/>
  <c r="B2891" i="75"/>
  <c r="B2892" i="75"/>
  <c r="B2895" i="75"/>
  <c r="B2896" i="75"/>
  <c r="B2897" i="75"/>
  <c r="B2898" i="75"/>
  <c r="B2899" i="75"/>
  <c r="B2900" i="75"/>
  <c r="B2903" i="75"/>
  <c r="B2904" i="75"/>
  <c r="B2905" i="75"/>
  <c r="B2906" i="75"/>
  <c r="B2907" i="75"/>
  <c r="B2908" i="75"/>
  <c r="B2911" i="75"/>
  <c r="B2912" i="75"/>
  <c r="B2913" i="75"/>
  <c r="B2914" i="75"/>
  <c r="B2915" i="75"/>
  <c r="B2916" i="75"/>
  <c r="B2919" i="75"/>
  <c r="B2920" i="75"/>
  <c r="B2921" i="75"/>
  <c r="B2922" i="75"/>
  <c r="B2923" i="75"/>
  <c r="B2924" i="75"/>
  <c r="B2927" i="75"/>
  <c r="B2928" i="75"/>
  <c r="B2929" i="75"/>
  <c r="B2930" i="75"/>
  <c r="B2931" i="75"/>
  <c r="B2932" i="75"/>
  <c r="B2935" i="75"/>
  <c r="B2936" i="75"/>
  <c r="B2937" i="75"/>
  <c r="B2938" i="75"/>
  <c r="B2939" i="75"/>
  <c r="B2940" i="75"/>
  <c r="B2943" i="75"/>
  <c r="B2944" i="75"/>
  <c r="B2945" i="75"/>
  <c r="B2946" i="75"/>
  <c r="B2947" i="75"/>
  <c r="B2948" i="75"/>
  <c r="B2951" i="75"/>
  <c r="B2952" i="75"/>
  <c r="B2953" i="75"/>
  <c r="B2954" i="75"/>
  <c r="B2955" i="75"/>
  <c r="B2956" i="75"/>
  <c r="B2959" i="75"/>
  <c r="B2960" i="75"/>
  <c r="B2961" i="75"/>
  <c r="B2962" i="75"/>
  <c r="B2963" i="75"/>
  <c r="B2964" i="75"/>
  <c r="B2967" i="75"/>
  <c r="B2968" i="75"/>
  <c r="B2969" i="75"/>
  <c r="B2970" i="75"/>
  <c r="B2971" i="75"/>
  <c r="B2972" i="75"/>
  <c r="B2975" i="75"/>
  <c r="B2976" i="75"/>
  <c r="B2977" i="75"/>
  <c r="B2978" i="75"/>
  <c r="B2979" i="75"/>
  <c r="B2980" i="75"/>
  <c r="B2983" i="75"/>
  <c r="B2984" i="75"/>
  <c r="B2985" i="75"/>
  <c r="B2986" i="75"/>
  <c r="B2987" i="75"/>
  <c r="B2988" i="75"/>
  <c r="B2991" i="75"/>
  <c r="B2992" i="75"/>
  <c r="B2993" i="75"/>
  <c r="B2994" i="75"/>
  <c r="B2995" i="75"/>
  <c r="B2999" i="75"/>
  <c r="B3002" i="75"/>
  <c r="B3003" i="75"/>
  <c r="B3004" i="75"/>
  <c r="B3006" i="75"/>
  <c r="B3010" i="75"/>
  <c r="B3011" i="75"/>
  <c r="B3012" i="75"/>
  <c r="B3014" i="75"/>
  <c r="B3018" i="75"/>
  <c r="B3019" i="75"/>
  <c r="B3020" i="75"/>
  <c r="B3021" i="75"/>
  <c r="B3024" i="75"/>
  <c r="B3028" i="75"/>
  <c r="B3029" i="75"/>
  <c r="B3030" i="75"/>
  <c r="B3033" i="75"/>
  <c r="B3034" i="75"/>
  <c r="B3035" i="75"/>
  <c r="B3036" i="75"/>
  <c r="B3037" i="75"/>
  <c r="B3038" i="75"/>
  <c r="B3041" i="75"/>
  <c r="B3042" i="75"/>
  <c r="B3043" i="75"/>
  <c r="B3044" i="75"/>
  <c r="B3045" i="75"/>
  <c r="B3046" i="75"/>
  <c r="B3049" i="75"/>
  <c r="B3050" i="75"/>
  <c r="B3051" i="75"/>
  <c r="B3052" i="75"/>
  <c r="B3053" i="75"/>
  <c r="B3054" i="75"/>
  <c r="B3057" i="75"/>
  <c r="B3058" i="75"/>
  <c r="B3059" i="75"/>
  <c r="B3060" i="75"/>
  <c r="B3061" i="75"/>
  <c r="B3062" i="75"/>
  <c r="B3065" i="75"/>
  <c r="B3066" i="75"/>
  <c r="B3067" i="75"/>
  <c r="B3068" i="75"/>
  <c r="B3069" i="75"/>
  <c r="B3070" i="75"/>
  <c r="B3073" i="75"/>
  <c r="B3074" i="75"/>
  <c r="B3075" i="75"/>
  <c r="B3076" i="75"/>
  <c r="B3077" i="75"/>
  <c r="B3078" i="75"/>
  <c r="B3081" i="75"/>
  <c r="B3082" i="75"/>
  <c r="B3083" i="75"/>
  <c r="B3084" i="75"/>
  <c r="B3085" i="75"/>
  <c r="B3086" i="75"/>
  <c r="B3089" i="75"/>
  <c r="B3090" i="75"/>
  <c r="B3091" i="75"/>
  <c r="B3092" i="75"/>
  <c r="B3093" i="75"/>
  <c r="B3094" i="75"/>
  <c r="B3097" i="75"/>
  <c r="B3098" i="75"/>
  <c r="B3099" i="75"/>
  <c r="B3100" i="75"/>
  <c r="B3101" i="75"/>
  <c r="B3102" i="75"/>
  <c r="B3105" i="75"/>
  <c r="B3106" i="75"/>
  <c r="B3107" i="75"/>
  <c r="B3108" i="75"/>
  <c r="B3109" i="75"/>
  <c r="B3110" i="75"/>
  <c r="B3113" i="75"/>
  <c r="B3114" i="75"/>
  <c r="B3115" i="75"/>
  <c r="B3116" i="75"/>
  <c r="B3117" i="75"/>
  <c r="B3118" i="75"/>
  <c r="B3121" i="75"/>
  <c r="B3122" i="75"/>
  <c r="B3123" i="75"/>
  <c r="B3124" i="75"/>
  <c r="B3125" i="75"/>
  <c r="B3126" i="75"/>
  <c r="B3129" i="75"/>
  <c r="B3130" i="75"/>
  <c r="B3131" i="75"/>
  <c r="B3132" i="75"/>
  <c r="B3133" i="75"/>
  <c r="B3134" i="75"/>
  <c r="B3137" i="75"/>
  <c r="B3138" i="75"/>
  <c r="B3139" i="75"/>
  <c r="B3140" i="75"/>
  <c r="B3141" i="75"/>
  <c r="B3142" i="75"/>
  <c r="B3145" i="75"/>
  <c r="B3146" i="75"/>
  <c r="B3147" i="75"/>
  <c r="B3148" i="75"/>
  <c r="B3149" i="75"/>
  <c r="B3150" i="75"/>
  <c r="B3153" i="75"/>
  <c r="B3154" i="75"/>
  <c r="B3155" i="75"/>
  <c r="B3156" i="75"/>
  <c r="B3157" i="75"/>
  <c r="B3158" i="75"/>
  <c r="B3161" i="75"/>
  <c r="B3162" i="75"/>
  <c r="B3163" i="75"/>
  <c r="B3164" i="75"/>
  <c r="B3165" i="75"/>
  <c r="B3166" i="75"/>
  <c r="B3169" i="75"/>
  <c r="B3170" i="75"/>
  <c r="B3171" i="75"/>
  <c r="B3172" i="75"/>
  <c r="B3173" i="75"/>
  <c r="B3174" i="75"/>
  <c r="B3177" i="75"/>
  <c r="B3178" i="75"/>
  <c r="B3179" i="75"/>
  <c r="B3180" i="75"/>
  <c r="B3181" i="75"/>
  <c r="B3182" i="75"/>
  <c r="B3185" i="75"/>
  <c r="B3186" i="75"/>
  <c r="B3187" i="75"/>
  <c r="B3188" i="75"/>
  <c r="B3189" i="75"/>
  <c r="B3190" i="75"/>
  <c r="B3193" i="75"/>
  <c r="B3194" i="75"/>
  <c r="B3195" i="75"/>
  <c r="B3196" i="75"/>
  <c r="B3197" i="75"/>
  <c r="B3198" i="75"/>
  <c r="B3201" i="75"/>
  <c r="B3202" i="75"/>
  <c r="B3203" i="75"/>
  <c r="B3204" i="75"/>
  <c r="B3205" i="75"/>
  <c r="B3206" i="75"/>
  <c r="B3209" i="75"/>
  <c r="B3210" i="75"/>
  <c r="B3211" i="75"/>
  <c r="B3212" i="75"/>
  <c r="B3213" i="75"/>
  <c r="B3214" i="75"/>
  <c r="B3217" i="75"/>
  <c r="B3218" i="75"/>
  <c r="B3219" i="75"/>
  <c r="B3220" i="75"/>
  <c r="B3221" i="75"/>
  <c r="B3222" i="75"/>
  <c r="B3225" i="75"/>
  <c r="B3226" i="75"/>
  <c r="B3227" i="75"/>
  <c r="B3228" i="75"/>
  <c r="B3229" i="75"/>
  <c r="B3230" i="75"/>
  <c r="B3233" i="75"/>
  <c r="B3234" i="75"/>
  <c r="B3235" i="75"/>
  <c r="B3236" i="75"/>
  <c r="B3237" i="75"/>
  <c r="B3238" i="75"/>
  <c r="B3241" i="75"/>
  <c r="B3242" i="75"/>
  <c r="B3243" i="75"/>
  <c r="B3244" i="75"/>
  <c r="B3245" i="75"/>
  <c r="B3246" i="75"/>
  <c r="B3249" i="75"/>
  <c r="B3250" i="75"/>
  <c r="B3251" i="75"/>
  <c r="B3252" i="75"/>
  <c r="B3253" i="75"/>
  <c r="B3254" i="75"/>
  <c r="B3257" i="75"/>
  <c r="B3258" i="75"/>
  <c r="B3259" i="75"/>
  <c r="B3260" i="75"/>
  <c r="B3261" i="75"/>
  <c r="B3262" i="75"/>
  <c r="B3265" i="75"/>
  <c r="B3266" i="75"/>
  <c r="B3267" i="75"/>
  <c r="B3268" i="75"/>
  <c r="B3269" i="75"/>
  <c r="B3270" i="75"/>
  <c r="B3273" i="75"/>
  <c r="B3274" i="75"/>
  <c r="B3275" i="75"/>
  <c r="B3276" i="75"/>
  <c r="B3277" i="75"/>
  <c r="B3278" i="75"/>
  <c r="B3281" i="75"/>
  <c r="B3282" i="75"/>
  <c r="B3283" i="75"/>
  <c r="B3284" i="75"/>
  <c r="B3285" i="75"/>
  <c r="B3286" i="75"/>
  <c r="B3289" i="75"/>
  <c r="B3290" i="75"/>
  <c r="B3291" i="75"/>
  <c r="B3292" i="75"/>
  <c r="B3293" i="75"/>
  <c r="B3294" i="75"/>
  <c r="B3297" i="75"/>
  <c r="B3298" i="75"/>
  <c r="B3299" i="75"/>
  <c r="B3300" i="75"/>
  <c r="B3301" i="75"/>
  <c r="B3302" i="75"/>
  <c r="B3305" i="75"/>
  <c r="B3306" i="75"/>
  <c r="B3307" i="75"/>
  <c r="B3308" i="75"/>
  <c r="B3309" i="75"/>
  <c r="B3310" i="75"/>
  <c r="B3313" i="75"/>
  <c r="B3314" i="75"/>
  <c r="B3315" i="75"/>
  <c r="B3316" i="75"/>
  <c r="B3317" i="75"/>
  <c r="B3318" i="75"/>
  <c r="B3321" i="75"/>
  <c r="B3322" i="75"/>
  <c r="B3323" i="75"/>
  <c r="B3324" i="75"/>
  <c r="B3325" i="75"/>
  <c r="B3326" i="75"/>
  <c r="B3329" i="75"/>
  <c r="B3330" i="75"/>
  <c r="B3331" i="75"/>
  <c r="B3332" i="75"/>
  <c r="B3333" i="75"/>
  <c r="B3334" i="75"/>
  <c r="B3337" i="75"/>
  <c r="B3338" i="75"/>
  <c r="B3339" i="75"/>
  <c r="B3340" i="75"/>
  <c r="B3341" i="75"/>
  <c r="B3342" i="75"/>
  <c r="B3345" i="75"/>
  <c r="B3346" i="75"/>
  <c r="B3347" i="75"/>
  <c r="B3348" i="75"/>
  <c r="B3349" i="75"/>
  <c r="B3350" i="75"/>
  <c r="B3353" i="75"/>
  <c r="B3354" i="75"/>
  <c r="B3355" i="75"/>
  <c r="B3356" i="75"/>
  <c r="B3357" i="75"/>
  <c r="B3358" i="75"/>
  <c r="B3361" i="75"/>
  <c r="B3362" i="75"/>
  <c r="B3363" i="75"/>
  <c r="B3364" i="75"/>
  <c r="B3365" i="75"/>
  <c r="B3366" i="75"/>
  <c r="B3369" i="75"/>
  <c r="B3370" i="75"/>
  <c r="B3371" i="75"/>
  <c r="B3372" i="75"/>
  <c r="B3373" i="75"/>
  <c r="B3374" i="75"/>
  <c r="B3377" i="75"/>
  <c r="B3378" i="75"/>
  <c r="B3379" i="75"/>
  <c r="B3380" i="75"/>
  <c r="B3381" i="75"/>
  <c r="B3382" i="75"/>
  <c r="B3385" i="75"/>
  <c r="B3386" i="75"/>
  <c r="B3387" i="75"/>
  <c r="B3388" i="75"/>
  <c r="B3389" i="75"/>
  <c r="B3390" i="75"/>
  <c r="B3393" i="75"/>
  <c r="B3394" i="75"/>
  <c r="B3395" i="75"/>
  <c r="B3396" i="75"/>
  <c r="B3397" i="75"/>
  <c r="B3398" i="75"/>
  <c r="B3401" i="75"/>
  <c r="B3402" i="75"/>
  <c r="B3403" i="75"/>
  <c r="B3404" i="75"/>
  <c r="B3405" i="75"/>
  <c r="B3406" i="75"/>
  <c r="B3409" i="75"/>
  <c r="B3410" i="75"/>
  <c r="B3411" i="75"/>
  <c r="B3412" i="75"/>
  <c r="B3413" i="75"/>
  <c r="B3414" i="75"/>
  <c r="B3417" i="75"/>
  <c r="B3418" i="75"/>
  <c r="B3419" i="75"/>
  <c r="B3420" i="75"/>
  <c r="B3421" i="75"/>
  <c r="B3422" i="75"/>
  <c r="B3425" i="75"/>
  <c r="B3426" i="75"/>
  <c r="B3427" i="75"/>
  <c r="B3428" i="75"/>
  <c r="B3429" i="75"/>
  <c r="B3430" i="75"/>
  <c r="B3433" i="75"/>
  <c r="B3434" i="75"/>
  <c r="B3435" i="75"/>
  <c r="B3436" i="75"/>
  <c r="B3437" i="75"/>
  <c r="B3438" i="75"/>
  <c r="B3441" i="75"/>
  <c r="B3442" i="75"/>
  <c r="B3443" i="75"/>
  <c r="B3444" i="75"/>
  <c r="B3445" i="75"/>
  <c r="B3446" i="75"/>
  <c r="B3449" i="75"/>
  <c r="B3450" i="75"/>
  <c r="B3451" i="75"/>
  <c r="B3452" i="75"/>
  <c r="B3453" i="75"/>
  <c r="B3454" i="75"/>
  <c r="B3457" i="75"/>
  <c r="B3458" i="75"/>
  <c r="B3459" i="75"/>
  <c r="B3460" i="75"/>
  <c r="B3461" i="75"/>
  <c r="B3462" i="75"/>
  <c r="B3465" i="75"/>
  <c r="B3466" i="75"/>
  <c r="B3467" i="75"/>
  <c r="B3468" i="75"/>
  <c r="B3469" i="75"/>
  <c r="B3470" i="75"/>
  <c r="B3473" i="75"/>
  <c r="B3474" i="75"/>
  <c r="B3475" i="75"/>
  <c r="B3476" i="75"/>
  <c r="B3477" i="75"/>
  <c r="B3478" i="75"/>
  <c r="B3481" i="75"/>
  <c r="B3482" i="75"/>
  <c r="B3483" i="75"/>
  <c r="B3484" i="75"/>
  <c r="B3485" i="75"/>
  <c r="B3486" i="75"/>
  <c r="B3489" i="75"/>
  <c r="B3490" i="75"/>
  <c r="B3491" i="75"/>
  <c r="B3492" i="75"/>
  <c r="B3493" i="75"/>
  <c r="B3494" i="75"/>
  <c r="B3497" i="75"/>
  <c r="B3498" i="75"/>
  <c r="B3499" i="75"/>
  <c r="B3500" i="75"/>
  <c r="B3501" i="75"/>
  <c r="B3502" i="75"/>
  <c r="B3505" i="75"/>
  <c r="B3506" i="75"/>
  <c r="B3507" i="75"/>
  <c r="B3508" i="75"/>
  <c r="B3509" i="75"/>
  <c r="B3510" i="75"/>
  <c r="B3513" i="75"/>
  <c r="B3514" i="75"/>
  <c r="B3515" i="75"/>
  <c r="B3516" i="75"/>
  <c r="B3517" i="75"/>
  <c r="B3518" i="75"/>
  <c r="B3521" i="75"/>
  <c r="B3522" i="75"/>
  <c r="B3523" i="75"/>
  <c r="B3524" i="75"/>
  <c r="B3525" i="75"/>
  <c r="B3526" i="75"/>
  <c r="B3529" i="75"/>
  <c r="B3530" i="75"/>
  <c r="B3531" i="75"/>
  <c r="B3532" i="75"/>
  <c r="B3533" i="75"/>
  <c r="B3534" i="75"/>
  <c r="B3537" i="75"/>
  <c r="B3538" i="75"/>
  <c r="B3539" i="75"/>
  <c r="B3540" i="75"/>
  <c r="B3541" i="75"/>
  <c r="B3542" i="75"/>
  <c r="B3545" i="75"/>
  <c r="B3546" i="75"/>
  <c r="B3547" i="75"/>
  <c r="B3548" i="75"/>
  <c r="B3549" i="75"/>
  <c r="B3550" i="75"/>
  <c r="B3553" i="75"/>
  <c r="B3554" i="75"/>
  <c r="B3555" i="75"/>
  <c r="B3556" i="75"/>
  <c r="B3557" i="75"/>
  <c r="B3558" i="75"/>
  <c r="B3561" i="75"/>
  <c r="B3562" i="75"/>
  <c r="B3563" i="75"/>
  <c r="B3564" i="75"/>
  <c r="B3565" i="75"/>
  <c r="B3566" i="75"/>
  <c r="B3569" i="75"/>
  <c r="B3570" i="75"/>
  <c r="B3571" i="75"/>
  <c r="B3572" i="75"/>
  <c r="B3573" i="75"/>
  <c r="B3574" i="75"/>
  <c r="B3577" i="75"/>
  <c r="B3578" i="75"/>
  <c r="B3579" i="75"/>
  <c r="B3580" i="75"/>
  <c r="B3581" i="75"/>
  <c r="B3582" i="75"/>
  <c r="B3585" i="75"/>
  <c r="B3586" i="75"/>
  <c r="B3587" i="75"/>
  <c r="B3588" i="75"/>
  <c r="B3589" i="75"/>
  <c r="B3590" i="75"/>
  <c r="B3593" i="75"/>
  <c r="B3594" i="75"/>
  <c r="B3595" i="75"/>
  <c r="B3596" i="75"/>
  <c r="B3597" i="75"/>
  <c r="B3598" i="75"/>
  <c r="B3601" i="75"/>
  <c r="B3602" i="75"/>
  <c r="B3603" i="75"/>
  <c r="B3604" i="75"/>
  <c r="B3605" i="75"/>
  <c r="B3606" i="75"/>
  <c r="B3609" i="75"/>
  <c r="B3610" i="75"/>
  <c r="B3611" i="75"/>
  <c r="B3612" i="75"/>
  <c r="B3613" i="75"/>
  <c r="B3614" i="75"/>
  <c r="B3617" i="75"/>
  <c r="B3618" i="75"/>
  <c r="B3619" i="75"/>
  <c r="B3620" i="75"/>
  <c r="B3621" i="75"/>
  <c r="B3622" i="75"/>
  <c r="B3625" i="75"/>
  <c r="B3626" i="75"/>
  <c r="B3627" i="75"/>
  <c r="B3628" i="75"/>
  <c r="B3629" i="75"/>
  <c r="B3630" i="75"/>
  <c r="B3633" i="75"/>
  <c r="B3634" i="75"/>
  <c r="B3635" i="75"/>
  <c r="B3636" i="75"/>
  <c r="B3637" i="75"/>
  <c r="B3638" i="75"/>
  <c r="B3641" i="75"/>
  <c r="B3642" i="75"/>
  <c r="B3643" i="75"/>
  <c r="B3644" i="75"/>
  <c r="B3645" i="75"/>
  <c r="B3646" i="75"/>
  <c r="B3649" i="75"/>
  <c r="B3650" i="75"/>
  <c r="B3651" i="75"/>
  <c r="B3652" i="75"/>
  <c r="B3653" i="75"/>
  <c r="B3654" i="75"/>
  <c r="B3657" i="75"/>
  <c r="B3658" i="75"/>
  <c r="B3659" i="75"/>
  <c r="B3660" i="75"/>
  <c r="B3661" i="75"/>
  <c r="B3662" i="75"/>
  <c r="B3665" i="75"/>
  <c r="B3666" i="75"/>
  <c r="B3667" i="75"/>
  <c r="B3668" i="75"/>
  <c r="B3669" i="75"/>
  <c r="B3670" i="75"/>
  <c r="B3673" i="75"/>
  <c r="B3674" i="75"/>
  <c r="B3675" i="75"/>
  <c r="B3676" i="75"/>
  <c r="B3677" i="75"/>
  <c r="B3678" i="75"/>
  <c r="B3681" i="75"/>
  <c r="B3682" i="75"/>
  <c r="B3683" i="75"/>
  <c r="B3684" i="75"/>
  <c r="B3685" i="75"/>
  <c r="B3686" i="75"/>
  <c r="B3689" i="75"/>
  <c r="B3690" i="75"/>
  <c r="B3691" i="75"/>
  <c r="B3692" i="75"/>
  <c r="B3693" i="75"/>
  <c r="B3694" i="75"/>
  <c r="B3697" i="75"/>
  <c r="B3698" i="75"/>
  <c r="B3699" i="75"/>
  <c r="B3700" i="75"/>
  <c r="B3701" i="75"/>
  <c r="B3702" i="75"/>
  <c r="B3705" i="75"/>
  <c r="B3706" i="75"/>
  <c r="B3707" i="75"/>
  <c r="B3708" i="75"/>
  <c r="B3709" i="75"/>
  <c r="B3710" i="75"/>
  <c r="B3713" i="75"/>
  <c r="B3714" i="75"/>
  <c r="B3715" i="75"/>
  <c r="B3716" i="75"/>
  <c r="B3717" i="75"/>
  <c r="B3718" i="75"/>
  <c r="B3721" i="75"/>
  <c r="B3722" i="75"/>
  <c r="B3723" i="75"/>
  <c r="B3724" i="75"/>
  <c r="B3725" i="75"/>
  <c r="B3726" i="75"/>
  <c r="B3729" i="75"/>
  <c r="B3730" i="75"/>
  <c r="B3731" i="75"/>
  <c r="B3732" i="75"/>
  <c r="B3733" i="75"/>
  <c r="B3734" i="75"/>
  <c r="B3737" i="75"/>
  <c r="B3738" i="75"/>
  <c r="B3739" i="75"/>
  <c r="B3740" i="75"/>
  <c r="B3741" i="75"/>
  <c r="B3742" i="75"/>
  <c r="B3745" i="75"/>
  <c r="B3746" i="75"/>
  <c r="B3747" i="75"/>
  <c r="B3748" i="75"/>
  <c r="B3749" i="75"/>
  <c r="B3750" i="75"/>
  <c r="B3753" i="75"/>
  <c r="B3754" i="75"/>
  <c r="B3755" i="75"/>
  <c r="B3756" i="75"/>
  <c r="B3757" i="75"/>
  <c r="B3758" i="75"/>
  <c r="B3761" i="75"/>
  <c r="B3762" i="75"/>
  <c r="B3763" i="75"/>
  <c r="B3764" i="75"/>
  <c r="B3765" i="75"/>
  <c r="B3766" i="75"/>
  <c r="B3769" i="75"/>
  <c r="B3770" i="75"/>
  <c r="B3771" i="75"/>
  <c r="B3772" i="75"/>
  <c r="B3773" i="75"/>
  <c r="B3774" i="75"/>
  <c r="B3777" i="75"/>
  <c r="B3778" i="75"/>
  <c r="B3779" i="75"/>
  <c r="B3780" i="75"/>
  <c r="B3781" i="75"/>
  <c r="B3782" i="75"/>
  <c r="B3785" i="75"/>
  <c r="B3786" i="75"/>
  <c r="B3787" i="75"/>
  <c r="B3788" i="75"/>
  <c r="B3789" i="75"/>
  <c r="B3790" i="75"/>
  <c r="B3793" i="75"/>
  <c r="B3794" i="75"/>
  <c r="B3795" i="75"/>
  <c r="B3796" i="75"/>
  <c r="B3797" i="75"/>
  <c r="B3798" i="75"/>
  <c r="B3801" i="75"/>
  <c r="B3802" i="75"/>
  <c r="B3803" i="75"/>
  <c r="B3804" i="75"/>
  <c r="B3805" i="75"/>
  <c r="B3806" i="75"/>
  <c r="B3809" i="75"/>
  <c r="B3810" i="75"/>
  <c r="B3811" i="75"/>
  <c r="B3812" i="75"/>
  <c r="B3813" i="75"/>
  <c r="B3814" i="75"/>
  <c r="B3817" i="75"/>
  <c r="B3818" i="75"/>
  <c r="B3819" i="75"/>
  <c r="B3820" i="75"/>
  <c r="B3821" i="75"/>
  <c r="B3822" i="75"/>
  <c r="B3825" i="75"/>
  <c r="B3826" i="75"/>
  <c r="B3827" i="75"/>
  <c r="B3828" i="75"/>
  <c r="B3829" i="75"/>
  <c r="B3830" i="75"/>
  <c r="B3833" i="75"/>
  <c r="B3834" i="75"/>
  <c r="B3835" i="75"/>
  <c r="B3836" i="75"/>
  <c r="B3837" i="75"/>
  <c r="B3838" i="75"/>
  <c r="B3841" i="75"/>
  <c r="B3842" i="75"/>
  <c r="B3843" i="75"/>
  <c r="B3844" i="75"/>
  <c r="B3845" i="75"/>
  <c r="B3846" i="75"/>
  <c r="B3849" i="75"/>
  <c r="B3850" i="75"/>
  <c r="B3851" i="75"/>
  <c r="B3852" i="75"/>
  <c r="B3853" i="75"/>
  <c r="B3854" i="75"/>
  <c r="B3857" i="75"/>
  <c r="B3858" i="75"/>
  <c r="B3859" i="75"/>
  <c r="B3860" i="75"/>
  <c r="B3861" i="75"/>
  <c r="B3862" i="75"/>
  <c r="B3865" i="75"/>
  <c r="B3866" i="75"/>
  <c r="B3867" i="75"/>
  <c r="B3868" i="75"/>
  <c r="B3869" i="75"/>
  <c r="B3870" i="75"/>
  <c r="B3873" i="75"/>
  <c r="B3874" i="75"/>
  <c r="B3875" i="75"/>
  <c r="B3876" i="75"/>
  <c r="B3877" i="75"/>
  <c r="B3878" i="75"/>
  <c r="B3881" i="75"/>
  <c r="B3882" i="75"/>
  <c r="B3883" i="75"/>
  <c r="B3884" i="75"/>
  <c r="B3885" i="75"/>
  <c r="B3886" i="75"/>
  <c r="B3889" i="75"/>
  <c r="B3890" i="75"/>
  <c r="B3891" i="75"/>
  <c r="B3892" i="75"/>
  <c r="B3893" i="75"/>
  <c r="B3894" i="75"/>
  <c r="B3897" i="75"/>
  <c r="B3898" i="75"/>
  <c r="B3899" i="75"/>
  <c r="B3900" i="75"/>
  <c r="B3901" i="75"/>
  <c r="B3902" i="75"/>
  <c r="B3905" i="75"/>
  <c r="B3906" i="75"/>
  <c r="B3907" i="75"/>
  <c r="B3908" i="75"/>
  <c r="B3909" i="75"/>
  <c r="B3910" i="75"/>
  <c r="B3913" i="75"/>
  <c r="B3914" i="75"/>
  <c r="B3915" i="75"/>
  <c r="B3916" i="75"/>
  <c r="B3917" i="75"/>
  <c r="B3918" i="75"/>
  <c r="B3921" i="75"/>
  <c r="B3922" i="75"/>
  <c r="B3923" i="75"/>
  <c r="B3924" i="75"/>
  <c r="B3925" i="75"/>
  <c r="B3926" i="75"/>
  <c r="B3929" i="75"/>
  <c r="B3930" i="75"/>
  <c r="B3931" i="75"/>
  <c r="B3932" i="75"/>
  <c r="B3933" i="75"/>
  <c r="B3934" i="75"/>
  <c r="B3937" i="75"/>
  <c r="B3938" i="75"/>
  <c r="B3939" i="75"/>
  <c r="B3940" i="75"/>
  <c r="B3941" i="75"/>
  <c r="B3942" i="75"/>
  <c r="B3945" i="75"/>
  <c r="B3946" i="75"/>
  <c r="B3947" i="75"/>
  <c r="B3948" i="75"/>
  <c r="B3949" i="75"/>
  <c r="B3950" i="75"/>
  <c r="B3953" i="75"/>
  <c r="B3954" i="75"/>
  <c r="B3955" i="75"/>
  <c r="B3956" i="75"/>
  <c r="B3957" i="75"/>
  <c r="B3958" i="75"/>
  <c r="B3961" i="75"/>
  <c r="B3962" i="75"/>
  <c r="B3963" i="75"/>
  <c r="B3964" i="75"/>
  <c r="B3965" i="75"/>
  <c r="B3966" i="75"/>
  <c r="B3969" i="75"/>
  <c r="B3970" i="75"/>
  <c r="B3971" i="75"/>
  <c r="B3972" i="75"/>
  <c r="B3973" i="75"/>
  <c r="B3974" i="75"/>
  <c r="B3977" i="75"/>
  <c r="B3978" i="75"/>
  <c r="B3979" i="75"/>
  <c r="B3980" i="75"/>
  <c r="B3981" i="75"/>
  <c r="B3982" i="75"/>
  <c r="B3985" i="75"/>
  <c r="B3986" i="75"/>
  <c r="B3987" i="75"/>
  <c r="B3988" i="75"/>
  <c r="B3989" i="75"/>
  <c r="B3990" i="75"/>
  <c r="B3993" i="75"/>
  <c r="B3994" i="75"/>
  <c r="B3995" i="75"/>
  <c r="B3996" i="75"/>
  <c r="B3997" i="75"/>
  <c r="B3998" i="75"/>
  <c r="B4001" i="75"/>
  <c r="B4002" i="75"/>
  <c r="B4003" i="75"/>
  <c r="B4004" i="75"/>
  <c r="B4005" i="75"/>
  <c r="B4006" i="75"/>
  <c r="B4009" i="75"/>
  <c r="B4010" i="75"/>
  <c r="B4011" i="75"/>
  <c r="B4012" i="75"/>
  <c r="B4013" i="75"/>
  <c r="B4014" i="75"/>
  <c r="B4017" i="75"/>
  <c r="B4018" i="75"/>
  <c r="B4019" i="75"/>
  <c r="B4020" i="75"/>
  <c r="B4021" i="75"/>
  <c r="B4022" i="75"/>
  <c r="B4025" i="75"/>
  <c r="B4026" i="75"/>
  <c r="B4027" i="75"/>
  <c r="B4028" i="75"/>
  <c r="B4029" i="75"/>
  <c r="B4030" i="75"/>
  <c r="B4033" i="75"/>
  <c r="B4034" i="75"/>
  <c r="B4035" i="75"/>
  <c r="B4036" i="75"/>
  <c r="B4037" i="75"/>
  <c r="B4038" i="75"/>
  <c r="B4041" i="75"/>
  <c r="B4042" i="75"/>
  <c r="B4043" i="75"/>
  <c r="B4044" i="75"/>
  <c r="B4045" i="75"/>
  <c r="B4046" i="75"/>
  <c r="B4049" i="75"/>
  <c r="B4050" i="75"/>
  <c r="B4051" i="75"/>
  <c r="B4052" i="75"/>
  <c r="B4053" i="75"/>
  <c r="B4054" i="75"/>
  <c r="B4057" i="75"/>
  <c r="B4058" i="75"/>
  <c r="B4059" i="75"/>
  <c r="B4060" i="75"/>
  <c r="B4061" i="75"/>
  <c r="B4062" i="75"/>
  <c r="B4065" i="75"/>
  <c r="B4066" i="75"/>
  <c r="B4067" i="75"/>
  <c r="B4068" i="75"/>
  <c r="B4069" i="75"/>
  <c r="B4070" i="75"/>
  <c r="B4073" i="75"/>
  <c r="B4074" i="75"/>
  <c r="B4075" i="75"/>
  <c r="B4076" i="75"/>
  <c r="B4077" i="75"/>
  <c r="B4078" i="75"/>
  <c r="B4081" i="75"/>
  <c r="B4082" i="75"/>
  <c r="B4083" i="75"/>
  <c r="B4084" i="75"/>
  <c r="B4085" i="75"/>
  <c r="B4086" i="75"/>
  <c r="B4089" i="75"/>
  <c r="B4090" i="75"/>
  <c r="B4091" i="75"/>
  <c r="B4092" i="75"/>
  <c r="B4093" i="75"/>
  <c r="B4094" i="75"/>
  <c r="B4097" i="75"/>
  <c r="B4098" i="75"/>
  <c r="B4099" i="75"/>
  <c r="B4100" i="75"/>
  <c r="B4101" i="75"/>
  <c r="B4102" i="75"/>
  <c r="B4105" i="75"/>
  <c r="B4106" i="75"/>
  <c r="B4107" i="75"/>
  <c r="B4108" i="75"/>
  <c r="B4109" i="75"/>
  <c r="B4110" i="75"/>
  <c r="B4113" i="75"/>
  <c r="B4114" i="75"/>
  <c r="B4115" i="75"/>
  <c r="B4116" i="75"/>
  <c r="B4117" i="75"/>
  <c r="B4118" i="75"/>
  <c r="B4121" i="75"/>
  <c r="B4122" i="75"/>
  <c r="B4123" i="75"/>
  <c r="B4124" i="75"/>
  <c r="B4125" i="75"/>
  <c r="B4126" i="75"/>
  <c r="B4129" i="75"/>
  <c r="B4130" i="75"/>
  <c r="B4131" i="75"/>
  <c r="B4132" i="75"/>
  <c r="B4133" i="75"/>
  <c r="B4134" i="75"/>
  <c r="B4137" i="75"/>
  <c r="B4138" i="75"/>
  <c r="B4139" i="75"/>
  <c r="B4140" i="75"/>
  <c r="B4141" i="75"/>
  <c r="B4142" i="75"/>
  <c r="B4145" i="75"/>
  <c r="B4146" i="75"/>
  <c r="B4147" i="75"/>
  <c r="B4148" i="75"/>
  <c r="B4149" i="75"/>
  <c r="B4150" i="75"/>
  <c r="B4153" i="75"/>
  <c r="B4154" i="75"/>
  <c r="B4155" i="75"/>
  <c r="B4156" i="75"/>
  <c r="B4157" i="75"/>
  <c r="B4158" i="75"/>
  <c r="B4161" i="75"/>
  <c r="B4162" i="75"/>
  <c r="B4163" i="75"/>
  <c r="B4164" i="75"/>
  <c r="B4165" i="75"/>
  <c r="B4166" i="75"/>
  <c r="B4169" i="75"/>
  <c r="B4170" i="75"/>
  <c r="B4171" i="75"/>
  <c r="B4172" i="75"/>
  <c r="B4173" i="75"/>
  <c r="B4174" i="75"/>
  <c r="B4177" i="75"/>
  <c r="B4178" i="75"/>
  <c r="B4179" i="75"/>
  <c r="B4180" i="75"/>
  <c r="B4181" i="75"/>
  <c r="B4182" i="75"/>
  <c r="B4185" i="75"/>
  <c r="B4186" i="75"/>
  <c r="B4187" i="75"/>
  <c r="B4188" i="75"/>
  <c r="B4189" i="75"/>
  <c r="B4190" i="75"/>
  <c r="B4193" i="75"/>
  <c r="B4194" i="75"/>
  <c r="B4195" i="75"/>
  <c r="B4196" i="75"/>
  <c r="B4197" i="75"/>
  <c r="B4198" i="75"/>
  <c r="B4201" i="75"/>
  <c r="B4202" i="75"/>
  <c r="B4203" i="75"/>
  <c r="B4204" i="75"/>
  <c r="B4205" i="75"/>
  <c r="B4206" i="75"/>
  <c r="B4209" i="75"/>
  <c r="B4210" i="75"/>
  <c r="B4211" i="75"/>
  <c r="B4212" i="75"/>
  <c r="B4213" i="75"/>
  <c r="B4214" i="75"/>
  <c r="B4217" i="75"/>
  <c r="B4218" i="75"/>
  <c r="B4219" i="75"/>
  <c r="B4220" i="75"/>
  <c r="B4221" i="75"/>
  <c r="B4222" i="75"/>
  <c r="B4225" i="75"/>
  <c r="B4226" i="75"/>
  <c r="B4227" i="75"/>
  <c r="B4228" i="75"/>
  <c r="B4229" i="75"/>
  <c r="B4230" i="75"/>
  <c r="B4233" i="75"/>
  <c r="B4234" i="75"/>
  <c r="B4235" i="75"/>
  <c r="B4236" i="75"/>
  <c r="B4237" i="75"/>
  <c r="B4238" i="75"/>
  <c r="B4241" i="75"/>
  <c r="B4242" i="75"/>
  <c r="B4243" i="75"/>
  <c r="B4244" i="75"/>
  <c r="B4245" i="75"/>
  <c r="B4246" i="75"/>
  <c r="B4249" i="75"/>
  <c r="B4250" i="75"/>
  <c r="B4251" i="75"/>
  <c r="B4252" i="75"/>
  <c r="B4253" i="75"/>
  <c r="B4254" i="75"/>
  <c r="B4257" i="75"/>
  <c r="B4258" i="75"/>
  <c r="B4259" i="75"/>
  <c r="B4260" i="75"/>
  <c r="B4261" i="75"/>
  <c r="B4262" i="75"/>
  <c r="B4265" i="75"/>
  <c r="B4266" i="75"/>
  <c r="B4267" i="75"/>
  <c r="B4268" i="75"/>
  <c r="B4269" i="75"/>
  <c r="B4270" i="75"/>
  <c r="B4273" i="75"/>
  <c r="B4274" i="75"/>
  <c r="B4275" i="75"/>
  <c r="B4276" i="75"/>
  <c r="B4277" i="75"/>
  <c r="B4278" i="75"/>
  <c r="B4281" i="75"/>
  <c r="B4282" i="75"/>
  <c r="B4283" i="75"/>
  <c r="B4284" i="75"/>
  <c r="B4285" i="75"/>
  <c r="B4286" i="75"/>
  <c r="B4289" i="75"/>
  <c r="B4290" i="75"/>
  <c r="B4291" i="75"/>
  <c r="B4292" i="75"/>
  <c r="B4293" i="75"/>
  <c r="B4294" i="75"/>
  <c r="B4297" i="75"/>
  <c r="B4298" i="75"/>
  <c r="B4299" i="75"/>
  <c r="B4300" i="75"/>
  <c r="B4301" i="75"/>
  <c r="B4302" i="75"/>
  <c r="B4305" i="75"/>
  <c r="B4306" i="75"/>
  <c r="B4307" i="75"/>
  <c r="B4308" i="75"/>
  <c r="B4309" i="75"/>
  <c r="B4310" i="75"/>
  <c r="B4313" i="75"/>
  <c r="B4314" i="75"/>
  <c r="B4315" i="75"/>
  <c r="B4316" i="75"/>
  <c r="B4317" i="75"/>
  <c r="B4318" i="75"/>
  <c r="B4321" i="75"/>
  <c r="B4322" i="75"/>
  <c r="B4323" i="75"/>
  <c r="B4324" i="75"/>
  <c r="B4325" i="75"/>
  <c r="B4326" i="75"/>
  <c r="B4329" i="75"/>
  <c r="B4330" i="75"/>
  <c r="B4331" i="75"/>
  <c r="B4332" i="75"/>
  <c r="B4333" i="75"/>
  <c r="B4334" i="75"/>
  <c r="B4337" i="75"/>
  <c r="B4338" i="75"/>
  <c r="B4339" i="75"/>
  <c r="B4340" i="75"/>
  <c r="B4341" i="75"/>
  <c r="B4342" i="75"/>
  <c r="B4345" i="75"/>
  <c r="B4346" i="75"/>
  <c r="B4347" i="75"/>
  <c r="B4348" i="75"/>
  <c r="B4349" i="75"/>
  <c r="B4350" i="75"/>
  <c r="B4353" i="75"/>
  <c r="B4354" i="75"/>
  <c r="B4355" i="75"/>
  <c r="B4356" i="75"/>
  <c r="B4357" i="75"/>
  <c r="B4358" i="75"/>
  <c r="B4361" i="75"/>
  <c r="B4362" i="75"/>
  <c r="B4363" i="75"/>
  <c r="B4364" i="75"/>
  <c r="B4365" i="75"/>
  <c r="B4366" i="75"/>
  <c r="B4369" i="75"/>
  <c r="B4370" i="75"/>
  <c r="B4371" i="75"/>
  <c r="B4372" i="75"/>
  <c r="B4373" i="75"/>
  <c r="B4374" i="75"/>
  <c r="B4377" i="75"/>
  <c r="B4378" i="75"/>
  <c r="B4379" i="75"/>
  <c r="B4380" i="75"/>
  <c r="B4381" i="75"/>
  <c r="B4382" i="75"/>
  <c r="B4385" i="75"/>
  <c r="B4386" i="75"/>
  <c r="B4387" i="75"/>
  <c r="B4388" i="75"/>
  <c r="B4389" i="75"/>
  <c r="B4390" i="75"/>
  <c r="B4393" i="75"/>
  <c r="B4394" i="75"/>
  <c r="B4395" i="75"/>
  <c r="B4396" i="75"/>
  <c r="B4397" i="75"/>
  <c r="B4398" i="75"/>
  <c r="B4401" i="75"/>
  <c r="B4402" i="75"/>
  <c r="B4403" i="75"/>
  <c r="B4404" i="75"/>
  <c r="B4405" i="75"/>
  <c r="B4406" i="75"/>
  <c r="B4409" i="75"/>
  <c r="B4410" i="75"/>
  <c r="B4411" i="75"/>
  <c r="B4412" i="75"/>
  <c r="B4413" i="75"/>
  <c r="B4414" i="75"/>
  <c r="B4417" i="75"/>
  <c r="B4418" i="75"/>
  <c r="B4419" i="75"/>
  <c r="B4420" i="75"/>
  <c r="B4421" i="75"/>
  <c r="B4422" i="75"/>
  <c r="B4425" i="75"/>
  <c r="B4426" i="75"/>
  <c r="B4427" i="75"/>
  <c r="B4428" i="75"/>
  <c r="B4429" i="75"/>
  <c r="B4430" i="75"/>
  <c r="B4433" i="75"/>
  <c r="B4434" i="75"/>
  <c r="B4435" i="75"/>
  <c r="B4436" i="75"/>
  <c r="B4437" i="75"/>
  <c r="B4438" i="75"/>
  <c r="B4441" i="75"/>
  <c r="B4442" i="75"/>
  <c r="B4443" i="75"/>
  <c r="B4444" i="75"/>
  <c r="B4445" i="75"/>
  <c r="B4446" i="75"/>
  <c r="B4449" i="75"/>
  <c r="B4450" i="75"/>
  <c r="B4451" i="75"/>
  <c r="B4452" i="75"/>
  <c r="B4453" i="75"/>
  <c r="B4454" i="75"/>
  <c r="B4457" i="75"/>
  <c r="B4458" i="75"/>
  <c r="B4459" i="75"/>
  <c r="B4460" i="75"/>
  <c r="B4461" i="75"/>
  <c r="B4462" i="75"/>
  <c r="B4465" i="75"/>
  <c r="B4466" i="75"/>
  <c r="B4467" i="75"/>
  <c r="B4468" i="75"/>
  <c r="B4469" i="75"/>
  <c r="B4470" i="75"/>
  <c r="B4473" i="75"/>
  <c r="B4474" i="75"/>
  <c r="B4475" i="75"/>
  <c r="B4476" i="75"/>
  <c r="B4477" i="75"/>
  <c r="B4478" i="75"/>
  <c r="B4481" i="75"/>
  <c r="B4482" i="75"/>
  <c r="B4483" i="75"/>
  <c r="B4484" i="75"/>
  <c r="B4485" i="75"/>
  <c r="B4486" i="75"/>
  <c r="B4489" i="75"/>
  <c r="B4490" i="75"/>
  <c r="B4491" i="75"/>
  <c r="B4492" i="75"/>
  <c r="B4493" i="75"/>
  <c r="B4494" i="75"/>
  <c r="B4497" i="75"/>
  <c r="B4498" i="75"/>
  <c r="B4499" i="75"/>
  <c r="B4500" i="75"/>
  <c r="B4501" i="75"/>
  <c r="B4502" i="75"/>
  <c r="B4505" i="75"/>
  <c r="B4506" i="75"/>
  <c r="B4507" i="75"/>
  <c r="B4508" i="75"/>
  <c r="B4509" i="75"/>
  <c r="B4510" i="75"/>
  <c r="B4513" i="75"/>
  <c r="B4514" i="75"/>
  <c r="B4515" i="75"/>
  <c r="B4516" i="75"/>
  <c r="B4517" i="75"/>
  <c r="B4518" i="75"/>
  <c r="B4521" i="75"/>
  <c r="B4522" i="75"/>
  <c r="B4523" i="75"/>
  <c r="B4524" i="75"/>
  <c r="B4525" i="75"/>
  <c r="B4526" i="75"/>
  <c r="B4529" i="75"/>
  <c r="B4530" i="75"/>
  <c r="B4531" i="75"/>
  <c r="B4532" i="75"/>
  <c r="B4533" i="75"/>
  <c r="B4534" i="75"/>
  <c r="B4537" i="75"/>
  <c r="B4538" i="75"/>
  <c r="B4539" i="75"/>
  <c r="B4540" i="75"/>
  <c r="B4541" i="75"/>
  <c r="B4542" i="75"/>
  <c r="B4545" i="75"/>
  <c r="B4546" i="75"/>
  <c r="B4547" i="75"/>
  <c r="B4548" i="75"/>
  <c r="B4549" i="75"/>
  <c r="B4550" i="75"/>
  <c r="B4553" i="75"/>
  <c r="B4554" i="75"/>
  <c r="B4555" i="75"/>
  <c r="B4556" i="75"/>
  <c r="B4557" i="75"/>
  <c r="B4558" i="75"/>
  <c r="B4561" i="75"/>
  <c r="B4562" i="75"/>
  <c r="B4563" i="75"/>
  <c r="B4564" i="75"/>
  <c r="B4565" i="75"/>
  <c r="B4566" i="75"/>
  <c r="B4569" i="75"/>
  <c r="B4570" i="75"/>
  <c r="B4571" i="75"/>
  <c r="B4572" i="75"/>
  <c r="B4573" i="75"/>
  <c r="B4574" i="75"/>
  <c r="B4577" i="75"/>
  <c r="B4578" i="75"/>
  <c r="B4579" i="75"/>
  <c r="B4580" i="75"/>
  <c r="B4581" i="75"/>
  <c r="B4582" i="75"/>
  <c r="B4585" i="75"/>
  <c r="B4586" i="75"/>
  <c r="B4587" i="75"/>
  <c r="B4588" i="75"/>
  <c r="B4589" i="75"/>
  <c r="B4590" i="75"/>
  <c r="B4593" i="75"/>
  <c r="B4594" i="75"/>
  <c r="B4595" i="75"/>
  <c r="B4596" i="75"/>
  <c r="B4597" i="75"/>
  <c r="B4598" i="75"/>
  <c r="B4601" i="75"/>
  <c r="B4602" i="75"/>
  <c r="B4603" i="75"/>
  <c r="B4604" i="75"/>
  <c r="B4605" i="75"/>
  <c r="B4606" i="75"/>
  <c r="B4609" i="75"/>
  <c r="B4610" i="75"/>
  <c r="B4611" i="75"/>
  <c r="B4612" i="75"/>
  <c r="B4613" i="75"/>
  <c r="B4614" i="75"/>
  <c r="B4617" i="75"/>
  <c r="B4618" i="75"/>
  <c r="B4619" i="75"/>
  <c r="B4620" i="75"/>
  <c r="B4621" i="75"/>
  <c r="B4622" i="75"/>
  <c r="B4625" i="75"/>
  <c r="B4626" i="75"/>
  <c r="B4627" i="75"/>
  <c r="B4628" i="75"/>
  <c r="B4629" i="75"/>
  <c r="B4630" i="75"/>
  <c r="B4633" i="75"/>
  <c r="B4634" i="75"/>
  <c r="B4635" i="75"/>
  <c r="B4636" i="75"/>
  <c r="B4637" i="75"/>
  <c r="B4638" i="75"/>
  <c r="B4641" i="75"/>
  <c r="B4642" i="75"/>
  <c r="B4643" i="75"/>
  <c r="B4644" i="75"/>
  <c r="B4645" i="75"/>
  <c r="B4646" i="75"/>
  <c r="B4649" i="75"/>
  <c r="B4650" i="75"/>
  <c r="B4651" i="75"/>
  <c r="B4652" i="75"/>
  <c r="B4653" i="75"/>
  <c r="B4654" i="75"/>
  <c r="B4657" i="75"/>
  <c r="B4658" i="75"/>
  <c r="B4659" i="75"/>
  <c r="B4660" i="75"/>
  <c r="B4661" i="75"/>
  <c r="B4662" i="75"/>
  <c r="B4665" i="75"/>
  <c r="B4666" i="75"/>
  <c r="B4667" i="75"/>
  <c r="B4668" i="75"/>
  <c r="B4669" i="75"/>
  <c r="B4670" i="75"/>
  <c r="B4673" i="75"/>
  <c r="B4674" i="75"/>
  <c r="B4675" i="75"/>
  <c r="B4676" i="75"/>
  <c r="B4677" i="75"/>
  <c r="B4678" i="75"/>
  <c r="B4681" i="75"/>
  <c r="B4682" i="75"/>
  <c r="B4683" i="75"/>
  <c r="B4684" i="75"/>
  <c r="B4685" i="75"/>
  <c r="B4686" i="75"/>
  <c r="B4689" i="75"/>
  <c r="B4690" i="75"/>
  <c r="B4691" i="75"/>
  <c r="B4692" i="75"/>
  <c r="B4693" i="75"/>
  <c r="B4694" i="75"/>
  <c r="B4697" i="75"/>
  <c r="B4698" i="75"/>
  <c r="B4699" i="75"/>
  <c r="B4700" i="75"/>
  <c r="B4701" i="75"/>
  <c r="B4702" i="75"/>
  <c r="B4705" i="75"/>
  <c r="B4706" i="75"/>
  <c r="B4707" i="75"/>
  <c r="B4708" i="75"/>
  <c r="B4709" i="75"/>
  <c r="B4710" i="75"/>
  <c r="B4713" i="75"/>
  <c r="B4714" i="75"/>
  <c r="B4715" i="75"/>
  <c r="B4716" i="75"/>
  <c r="B4717" i="75"/>
  <c r="B4718" i="75"/>
  <c r="B4721" i="75"/>
  <c r="B4722" i="75"/>
  <c r="B4723" i="75"/>
  <c r="B4724" i="75"/>
  <c r="B4725" i="75"/>
  <c r="B4726" i="75"/>
  <c r="B4729" i="75"/>
  <c r="B4730" i="75"/>
  <c r="B4731" i="75"/>
  <c r="B4732" i="75"/>
  <c r="B4733" i="75"/>
  <c r="B4734" i="75"/>
  <c r="B4737" i="75"/>
  <c r="B4738" i="75"/>
  <c r="B4739" i="75"/>
  <c r="B4740" i="75"/>
  <c r="B4741" i="75"/>
  <c r="B4742" i="75"/>
  <c r="B4745" i="75"/>
  <c r="B4746" i="75"/>
  <c r="B4747" i="75"/>
  <c r="B4748" i="75"/>
  <c r="B4749" i="75"/>
  <c r="B4750" i="75"/>
  <c r="B4753" i="75"/>
  <c r="B4754" i="75"/>
  <c r="B4755" i="75"/>
  <c r="B4756" i="75"/>
  <c r="B4757" i="75"/>
  <c r="B4758" i="75"/>
  <c r="B4761" i="75"/>
  <c r="B4762" i="75"/>
  <c r="B4763" i="75"/>
  <c r="B4764" i="75"/>
  <c r="B4765" i="75"/>
  <c r="B4766" i="75"/>
  <c r="B4769" i="75"/>
  <c r="B4770" i="75"/>
  <c r="B4771" i="75"/>
  <c r="B4772" i="75"/>
  <c r="B4773" i="75"/>
  <c r="B4774" i="75"/>
  <c r="B4777" i="75"/>
  <c r="B4778" i="75"/>
  <c r="B4779" i="75"/>
  <c r="B4780" i="75"/>
  <c r="B4781" i="75"/>
  <c r="B4782" i="75"/>
  <c r="B4785" i="75"/>
  <c r="B4786" i="75"/>
  <c r="B4787" i="75"/>
  <c r="B4788" i="75"/>
  <c r="B4789" i="75"/>
  <c r="B4790" i="75"/>
  <c r="B4793" i="75"/>
  <c r="B4794" i="75"/>
  <c r="B4795" i="75"/>
  <c r="B4796" i="75"/>
  <c r="B4797" i="75"/>
  <c r="B4798" i="75"/>
  <c r="B4801" i="75"/>
  <c r="B4802" i="75"/>
  <c r="B4803" i="75"/>
  <c r="B4804" i="75"/>
  <c r="B4805" i="75"/>
  <c r="B4806" i="75"/>
  <c r="B4809" i="75"/>
  <c r="B4810" i="75"/>
  <c r="B4811" i="75"/>
  <c r="B4812" i="75"/>
  <c r="B4813" i="75"/>
  <c r="B4814" i="75"/>
  <c r="B4817" i="75"/>
  <c r="B4818" i="75"/>
  <c r="B4819" i="75"/>
  <c r="B4820" i="75"/>
  <c r="B4821" i="75"/>
  <c r="B4822" i="75"/>
  <c r="B4825" i="75"/>
  <c r="B4826" i="75"/>
  <c r="B4827" i="75"/>
  <c r="B4828" i="75"/>
  <c r="B4829" i="75"/>
  <c r="B4830" i="75"/>
  <c r="B4833" i="75"/>
  <c r="B4834" i="75"/>
  <c r="B4835" i="75"/>
  <c r="B4836" i="75"/>
  <c r="B4837" i="75"/>
  <c r="B4838" i="75"/>
  <c r="B4841" i="75"/>
  <c r="B4842" i="75"/>
  <c r="B4843" i="75"/>
  <c r="B4844" i="75"/>
  <c r="B4845" i="75"/>
  <c r="B4846" i="75"/>
  <c r="B4849" i="75"/>
  <c r="B4850" i="75"/>
  <c r="B4851" i="75"/>
  <c r="B4852" i="75"/>
  <c r="B4853" i="75"/>
  <c r="B4854" i="75"/>
  <c r="B4857" i="75"/>
  <c r="B4858" i="75"/>
  <c r="B4859" i="75"/>
  <c r="B4860" i="75"/>
  <c r="B4861" i="75"/>
  <c r="B4862" i="75"/>
  <c r="B4865" i="75"/>
  <c r="B4866" i="75"/>
  <c r="B4867" i="75"/>
  <c r="B4868" i="75"/>
  <c r="B4869" i="75"/>
  <c r="B4870" i="75"/>
  <c r="B4873" i="75"/>
  <c r="B4874" i="75"/>
  <c r="B4875" i="75"/>
  <c r="B4876" i="75"/>
  <c r="B4877" i="75"/>
  <c r="B4878" i="75"/>
  <c r="B4881" i="75"/>
  <c r="B4882" i="75"/>
  <c r="B4883" i="75"/>
  <c r="B4884" i="75"/>
  <c r="B4885" i="75"/>
  <c r="B4886" i="75"/>
  <c r="B4889" i="75"/>
  <c r="B4890" i="75"/>
  <c r="B4891" i="75"/>
  <c r="B4892" i="75"/>
  <c r="B4893" i="75"/>
  <c r="B4894" i="75"/>
  <c r="B4897" i="75"/>
  <c r="B4898" i="75"/>
  <c r="B4899" i="75"/>
  <c r="B4900" i="75"/>
  <c r="B4901" i="75"/>
  <c r="B4902" i="75"/>
  <c r="B4905" i="75"/>
  <c r="B4906" i="75"/>
  <c r="B4907" i="75"/>
  <c r="B4908" i="75"/>
  <c r="B4909" i="75"/>
  <c r="B4910" i="75"/>
  <c r="B4913" i="75"/>
  <c r="B4914" i="75"/>
  <c r="B4915" i="75"/>
  <c r="B4916" i="75"/>
  <c r="B4917" i="75"/>
  <c r="B4918" i="75"/>
  <c r="B4921" i="75"/>
  <c r="B4922" i="75"/>
  <c r="B4923" i="75"/>
  <c r="B4924" i="75"/>
  <c r="B4925" i="75"/>
  <c r="B4926" i="75"/>
  <c r="B4929" i="75"/>
  <c r="B4930" i="75"/>
  <c r="B4931" i="75"/>
  <c r="B4932" i="75"/>
  <c r="B4933" i="75"/>
  <c r="B4934" i="75"/>
  <c r="B4937" i="75"/>
  <c r="B4938" i="75"/>
  <c r="B4939" i="75"/>
  <c r="B4940" i="75"/>
  <c r="B4941" i="75"/>
  <c r="B4942" i="75"/>
  <c r="B4945" i="75"/>
  <c r="B4946" i="75"/>
  <c r="B4947" i="75"/>
  <c r="B4948" i="75"/>
  <c r="B4949" i="75"/>
  <c r="B4950" i="75"/>
  <c r="B4953" i="75"/>
  <c r="B4954" i="75"/>
  <c r="B4955" i="75"/>
  <c r="B4956" i="75"/>
  <c r="B4957" i="75"/>
  <c r="B4958" i="75"/>
  <c r="B4961" i="75"/>
  <c r="B4962" i="75"/>
  <c r="B4963" i="75"/>
  <c r="B4964" i="75"/>
  <c r="B4965" i="75"/>
  <c r="B4966" i="75"/>
  <c r="B4969" i="75"/>
  <c r="B4970" i="75"/>
  <c r="B4971" i="75"/>
  <c r="B4972" i="75"/>
  <c r="B4973" i="75"/>
  <c r="B4974" i="75"/>
  <c r="B4977" i="75"/>
  <c r="B4978" i="75"/>
  <c r="B4979" i="75"/>
  <c r="B4980" i="75"/>
  <c r="B4981" i="75"/>
  <c r="B4982" i="75"/>
  <c r="B4985" i="75"/>
  <c r="B4986" i="75"/>
  <c r="B4987" i="75"/>
  <c r="B4988" i="75"/>
  <c r="B4989" i="75"/>
  <c r="B4990" i="75"/>
  <c r="B4993" i="75"/>
  <c r="B4994" i="75"/>
  <c r="B4995" i="75"/>
  <c r="B4996" i="75"/>
  <c r="B4997" i="75"/>
  <c r="B4998" i="75"/>
  <c r="B5001" i="75"/>
  <c r="B5002" i="75"/>
  <c r="B5003" i="75"/>
  <c r="B5004" i="75"/>
  <c r="B5005" i="75"/>
  <c r="B5006" i="75"/>
  <c r="B5009" i="75"/>
  <c r="B5010" i="75"/>
  <c r="B5011" i="75"/>
  <c r="B5012" i="75"/>
  <c r="B5013" i="75"/>
  <c r="B5014" i="75"/>
  <c r="B5017" i="75"/>
  <c r="B5018" i="75"/>
  <c r="B5019" i="75"/>
  <c r="B5020" i="75"/>
  <c r="B5021" i="75"/>
  <c r="B5022" i="75"/>
  <c r="B5025" i="75"/>
  <c r="B5026" i="75"/>
  <c r="B5027" i="75"/>
  <c r="B5028" i="75"/>
  <c r="B5029" i="75"/>
  <c r="B5030" i="75"/>
  <c r="B5033" i="75"/>
  <c r="B5034" i="75"/>
  <c r="B5035" i="75"/>
  <c r="B5036" i="75"/>
  <c r="B5037" i="75"/>
  <c r="B5038" i="75"/>
  <c r="B5041" i="75"/>
  <c r="B5042" i="75"/>
  <c r="B5043" i="75"/>
  <c r="B5044" i="75"/>
  <c r="B5045" i="75"/>
  <c r="B5046" i="75"/>
  <c r="B5049" i="75"/>
  <c r="B5050" i="75"/>
  <c r="B5051" i="75"/>
  <c r="B5052" i="75"/>
  <c r="B5053" i="75"/>
  <c r="B5054" i="75"/>
  <c r="B5057" i="75"/>
  <c r="B5058" i="75"/>
  <c r="B5059" i="75"/>
  <c r="B5060" i="75"/>
  <c r="B5061" i="75"/>
  <c r="B5062" i="75"/>
  <c r="B5065" i="75"/>
  <c r="B5066" i="75"/>
  <c r="B5067" i="75"/>
  <c r="B5068" i="75"/>
  <c r="B5069" i="75"/>
  <c r="B5070" i="75"/>
  <c r="B5073" i="75"/>
  <c r="B5074" i="75"/>
  <c r="B5075" i="75"/>
  <c r="B5076" i="75"/>
  <c r="B5077" i="75"/>
  <c r="B5078" i="75"/>
  <c r="B5081" i="75"/>
  <c r="B5082" i="75"/>
  <c r="B5083" i="75"/>
  <c r="B5084" i="75"/>
  <c r="B5085" i="75"/>
  <c r="B5086" i="75"/>
  <c r="B5089" i="75"/>
  <c r="B5090" i="75"/>
  <c r="B5091" i="75"/>
  <c r="B5092" i="75"/>
  <c r="B5093" i="75"/>
  <c r="B5094" i="75"/>
  <c r="B5097" i="75"/>
  <c r="B5098" i="75"/>
  <c r="B5099" i="75"/>
  <c r="B5100" i="75"/>
  <c r="B5101" i="75"/>
  <c r="B5102" i="75"/>
  <c r="B5105" i="75"/>
  <c r="B5106" i="75"/>
  <c r="B5107" i="75"/>
  <c r="B5108" i="75"/>
  <c r="B5109" i="75"/>
  <c r="B5110" i="75"/>
  <c r="B5113" i="75"/>
  <c r="B5114" i="75"/>
  <c r="B5115" i="75"/>
  <c r="B5116" i="75"/>
  <c r="B5117" i="75"/>
  <c r="B5118" i="75"/>
  <c r="B5121" i="75"/>
  <c r="B5122" i="75"/>
  <c r="B5123" i="75"/>
  <c r="B5124" i="75"/>
  <c r="B5125" i="75"/>
  <c r="B5126" i="75"/>
  <c r="B5129" i="75"/>
  <c r="B5130" i="75"/>
  <c r="B5131" i="75"/>
  <c r="B5132" i="75"/>
  <c r="B5133" i="75"/>
  <c r="B5134" i="75"/>
  <c r="B5137" i="75"/>
  <c r="B5138" i="75"/>
  <c r="B5139" i="75"/>
  <c r="B5140" i="75"/>
  <c r="B5141" i="75"/>
  <c r="B5142" i="75"/>
  <c r="B5145" i="75"/>
  <c r="B5146" i="75"/>
  <c r="B5147" i="75"/>
  <c r="B5148" i="75"/>
  <c r="B5149" i="75"/>
  <c r="B5150" i="75"/>
  <c r="B5153" i="75"/>
  <c r="B5154" i="75"/>
  <c r="B5155" i="75"/>
  <c r="B5156" i="75"/>
  <c r="B5157" i="75"/>
  <c r="B5158" i="75"/>
  <c r="B5161" i="75"/>
  <c r="B5162" i="75"/>
  <c r="B5163" i="75"/>
  <c r="B5164" i="75"/>
  <c r="B5165" i="75"/>
  <c r="B5166" i="75"/>
  <c r="B5169" i="75"/>
  <c r="B5170" i="75"/>
  <c r="B5171" i="75"/>
  <c r="B5172" i="75"/>
  <c r="B5173" i="75"/>
  <c r="B5174" i="75"/>
  <c r="B5177" i="75"/>
  <c r="B5178" i="75"/>
  <c r="B5179" i="75"/>
  <c r="B5180" i="75"/>
  <c r="B5181" i="75"/>
  <c r="B5182" i="75"/>
  <c r="B5185" i="75"/>
  <c r="B5186" i="75"/>
  <c r="B5187" i="75"/>
  <c r="B5188" i="75"/>
  <c r="B5189" i="75"/>
  <c r="B5190" i="75"/>
  <c r="B5193" i="75"/>
  <c r="B5194" i="75"/>
  <c r="B5195" i="75"/>
  <c r="B5196" i="75"/>
  <c r="B5197" i="75"/>
  <c r="B5198" i="75"/>
  <c r="B5201" i="75"/>
  <c r="B5202" i="75"/>
  <c r="B5203" i="75"/>
  <c r="B5204" i="75"/>
  <c r="B5205" i="75"/>
  <c r="B5206" i="75"/>
  <c r="B5209" i="75"/>
  <c r="B5210" i="75"/>
  <c r="B5211" i="75"/>
  <c r="B5212" i="75"/>
  <c r="B5213" i="75"/>
  <c r="B5214" i="75"/>
  <c r="B5217" i="75"/>
  <c r="B5218" i="75"/>
  <c r="B5219" i="75"/>
  <c r="B5220" i="75"/>
  <c r="B5221" i="75"/>
  <c r="B5222" i="75"/>
  <c r="B5225" i="75"/>
  <c r="B5226" i="75"/>
  <c r="B5227" i="75"/>
  <c r="B5228" i="75"/>
  <c r="B5229" i="75"/>
  <c r="B5230" i="75"/>
  <c r="B5233" i="75"/>
  <c r="B5234" i="75"/>
  <c r="B5235" i="75"/>
  <c r="B5236" i="75"/>
  <c r="B5237" i="75"/>
  <c r="B5238" i="75"/>
  <c r="B5241" i="75"/>
  <c r="B5242" i="75"/>
  <c r="B5243" i="75"/>
  <c r="B5244" i="75"/>
  <c r="B5245" i="75"/>
  <c r="B5246" i="75"/>
  <c r="B5249" i="75"/>
  <c r="B5250" i="75"/>
  <c r="B5251" i="75"/>
  <c r="B5252" i="75"/>
  <c r="B5253" i="75"/>
  <c r="B5254" i="75"/>
  <c r="B5257" i="75"/>
  <c r="B5258" i="75"/>
  <c r="B5259" i="75"/>
  <c r="B5260" i="75"/>
  <c r="B5261" i="75"/>
  <c r="B5262" i="75"/>
  <c r="B5265" i="75"/>
  <c r="B5266" i="75"/>
  <c r="B5267" i="75"/>
  <c r="B5268" i="75"/>
  <c r="B5269" i="75"/>
  <c r="B5270" i="75"/>
  <c r="B5273" i="75"/>
  <c r="B5274" i="75"/>
  <c r="B5275" i="75"/>
  <c r="B5276" i="75"/>
  <c r="B5277" i="75"/>
  <c r="B5278" i="75"/>
  <c r="B5281" i="75"/>
  <c r="B5282" i="75"/>
  <c r="B5283" i="75"/>
  <c r="B5284" i="75"/>
  <c r="B5285" i="75"/>
  <c r="B5286" i="75"/>
  <c r="B5289" i="75"/>
  <c r="B5290" i="75"/>
  <c r="B5291" i="75"/>
  <c r="B5292" i="75"/>
  <c r="B5293" i="75"/>
  <c r="B5294" i="75"/>
  <c r="B5297" i="75"/>
  <c r="B5298" i="75"/>
  <c r="B5299" i="75"/>
  <c r="B5300" i="75"/>
  <c r="B5301" i="75"/>
  <c r="B5302" i="75"/>
  <c r="B5305" i="75"/>
  <c r="B5306" i="75"/>
  <c r="B5307" i="75"/>
  <c r="B5308" i="75"/>
  <c r="B5309" i="75"/>
  <c r="B5310" i="75"/>
  <c r="B5313" i="75"/>
  <c r="B5314" i="75"/>
  <c r="B5315" i="75"/>
  <c r="B5316" i="75"/>
  <c r="B5317" i="75"/>
  <c r="B5318" i="75"/>
  <c r="B5321" i="75"/>
  <c r="B5322" i="75"/>
  <c r="B5323" i="75"/>
  <c r="B5324" i="75"/>
  <c r="B5325" i="75"/>
  <c r="B5326" i="75"/>
  <c r="B5329" i="75"/>
  <c r="B5330" i="75"/>
  <c r="B5331" i="75"/>
  <c r="B5332" i="75"/>
  <c r="B5333" i="75"/>
  <c r="B5334" i="75"/>
  <c r="B5337" i="75"/>
  <c r="B5338" i="75"/>
  <c r="B5339" i="75"/>
  <c r="B5340" i="75"/>
  <c r="B5341" i="75"/>
  <c r="B5342" i="75"/>
  <c r="B5345" i="75"/>
  <c r="B5346" i="75"/>
  <c r="B5347" i="75"/>
  <c r="B5348" i="75"/>
  <c r="B5349" i="75"/>
  <c r="B5350" i="75"/>
  <c r="B5353" i="75"/>
  <c r="B5354" i="75"/>
  <c r="B5355" i="75"/>
  <c r="B5356" i="75"/>
  <c r="B5357" i="75"/>
  <c r="B5358" i="75"/>
  <c r="B5361" i="75"/>
  <c r="B5362" i="75"/>
  <c r="B5363" i="75"/>
  <c r="B5364" i="75"/>
  <c r="B5365" i="75"/>
  <c r="B5366" i="75"/>
  <c r="B5369" i="75"/>
  <c r="B5370" i="75"/>
  <c r="B5371" i="75"/>
  <c r="B5372" i="75"/>
  <c r="B5373" i="75"/>
  <c r="B5374" i="75"/>
  <c r="B5377" i="75"/>
  <c r="B5378" i="75"/>
  <c r="B5379" i="75"/>
  <c r="B5380" i="75"/>
  <c r="B5381" i="75"/>
  <c r="B5382" i="75"/>
  <c r="B5385" i="75"/>
  <c r="B5386" i="75"/>
  <c r="B5387" i="75"/>
  <c r="B5388" i="75"/>
  <c r="B5389" i="75"/>
  <c r="B5390" i="75"/>
  <c r="B5393" i="75"/>
  <c r="B5394" i="75"/>
  <c r="B5395" i="75"/>
  <c r="B5396" i="75"/>
  <c r="B5397" i="75"/>
  <c r="B5398" i="75"/>
  <c r="B5401" i="75"/>
  <c r="B5402" i="75"/>
  <c r="B5403" i="75"/>
  <c r="B5404" i="75"/>
  <c r="B5405" i="75"/>
  <c r="B5406" i="75"/>
  <c r="B5409" i="75"/>
  <c r="B5410" i="75"/>
  <c r="B5411" i="75"/>
  <c r="B5412" i="75"/>
  <c r="B5413" i="75"/>
  <c r="B5414" i="75"/>
  <c r="B5417" i="75"/>
  <c r="B5418" i="75"/>
  <c r="B5419" i="75"/>
  <c r="B5420" i="75"/>
  <c r="B5421" i="75"/>
  <c r="B5422" i="75"/>
  <c r="B5425" i="75"/>
  <c r="B5426" i="75"/>
  <c r="B5427" i="75"/>
  <c r="B5428" i="75"/>
  <c r="B5429" i="75"/>
  <c r="B5430" i="75"/>
  <c r="B5433" i="75"/>
  <c r="B5434" i="75"/>
  <c r="B5435" i="75"/>
  <c r="B5436" i="75"/>
  <c r="B5437" i="75"/>
  <c r="B5438" i="75"/>
  <c r="B5441" i="75"/>
  <c r="B5442" i="75"/>
  <c r="B5443" i="75"/>
  <c r="B5444" i="75"/>
  <c r="B5445" i="75"/>
  <c r="B5446" i="75"/>
  <c r="B5449" i="75"/>
  <c r="B5450" i="75"/>
  <c r="B5451" i="75"/>
  <c r="B5452" i="75"/>
  <c r="B5453" i="75"/>
  <c r="B5454" i="75"/>
  <c r="B5457" i="75"/>
  <c r="B5458" i="75"/>
  <c r="B5459" i="75"/>
  <c r="B5460" i="75"/>
  <c r="B5461" i="75"/>
  <c r="B5462" i="75"/>
  <c r="B5465" i="75"/>
  <c r="B5466" i="75"/>
  <c r="B5467" i="75"/>
  <c r="B5468" i="75"/>
  <c r="B5469" i="75"/>
  <c r="B5470" i="75"/>
  <c r="B5473" i="75"/>
  <c r="B5474" i="75"/>
  <c r="B5475" i="75"/>
  <c r="B5476" i="75"/>
  <c r="B5477" i="75"/>
  <c r="B5478" i="75"/>
  <c r="B5481" i="75"/>
  <c r="B5482" i="75"/>
  <c r="B5483" i="75"/>
  <c r="B5484" i="75"/>
  <c r="B5485" i="75"/>
  <c r="B5486" i="75"/>
  <c r="B5489" i="75"/>
  <c r="B5490" i="75"/>
  <c r="B5491" i="75"/>
  <c r="B5492" i="75"/>
  <c r="B5493" i="75"/>
  <c r="B5494" i="75"/>
  <c r="B5497" i="75"/>
  <c r="B5498" i="75"/>
  <c r="B5499" i="75"/>
  <c r="B5500" i="75"/>
  <c r="B5501" i="75"/>
  <c r="B5502" i="75"/>
  <c r="B5505" i="75"/>
  <c r="B5506" i="75"/>
  <c r="B5507" i="75"/>
  <c r="B5508" i="75"/>
  <c r="B5509" i="75"/>
  <c r="B5510" i="75"/>
  <c r="B5513" i="75"/>
  <c r="B5514" i="75"/>
  <c r="B5515" i="75"/>
  <c r="B5516" i="75"/>
  <c r="B5517" i="75"/>
  <c r="B5518" i="75"/>
  <c r="B5521" i="75"/>
  <c r="B5522" i="75"/>
  <c r="B5523" i="75"/>
  <c r="B5524" i="75"/>
  <c r="B5525" i="75"/>
  <c r="B5526" i="75"/>
  <c r="B5529" i="75"/>
  <c r="B5530" i="75"/>
  <c r="B5531" i="75"/>
  <c r="B5532" i="75"/>
  <c r="B5533" i="75"/>
  <c r="B5534" i="75"/>
  <c r="B5537" i="75"/>
  <c r="B5538" i="75"/>
  <c r="B5539" i="75"/>
  <c r="B5540" i="75"/>
  <c r="B5541" i="75"/>
  <c r="B5542" i="75"/>
  <c r="B5545" i="75"/>
  <c r="B5546" i="75"/>
  <c r="B5547" i="75"/>
  <c r="B5548" i="75"/>
  <c r="B5549" i="75"/>
  <c r="B5550" i="75"/>
  <c r="B5553" i="75"/>
  <c r="B5554" i="75"/>
  <c r="B5555" i="75"/>
  <c r="B5556" i="75"/>
  <c r="B5557" i="75"/>
  <c r="B5558" i="75"/>
  <c r="B5561" i="75"/>
  <c r="B5562" i="75"/>
  <c r="B5563" i="75"/>
  <c r="B5564" i="75"/>
  <c r="B5565" i="75"/>
  <c r="B5566" i="75"/>
  <c r="B5569" i="75"/>
  <c r="B5570" i="75"/>
  <c r="B5571" i="75"/>
  <c r="B5572" i="75"/>
  <c r="B5573" i="75"/>
  <c r="B5574" i="75"/>
  <c r="B5577" i="75"/>
  <c r="B5578" i="75"/>
  <c r="B5579" i="75"/>
  <c r="B5580" i="75"/>
  <c r="B5581" i="75"/>
  <c r="B5582" i="75"/>
  <c r="B5585" i="75"/>
  <c r="B5586" i="75"/>
  <c r="B5587" i="75"/>
  <c r="B5588" i="75"/>
  <c r="B5589" i="75"/>
  <c r="B5590" i="75"/>
  <c r="B5593" i="75"/>
  <c r="B5594" i="75"/>
  <c r="B5595" i="75"/>
  <c r="B5596" i="75"/>
  <c r="B5597" i="75"/>
  <c r="B5598" i="75"/>
  <c r="B5601" i="75"/>
  <c r="B5602" i="75"/>
  <c r="B5603" i="75"/>
  <c r="B5604" i="75"/>
  <c r="B5605" i="75"/>
  <c r="B5606" i="75"/>
  <c r="B5609" i="75"/>
  <c r="B5610" i="75"/>
  <c r="B5611" i="75"/>
  <c r="B5612" i="75"/>
  <c r="B5613" i="75"/>
  <c r="B5614" i="75"/>
  <c r="B5617" i="75"/>
  <c r="B5618" i="75"/>
  <c r="B5619" i="75"/>
  <c r="B5620" i="75"/>
  <c r="B5621" i="75"/>
  <c r="B5622" i="75"/>
  <c r="B5625" i="75"/>
  <c r="B5626" i="75"/>
  <c r="B5627" i="75"/>
  <c r="B5628" i="75"/>
  <c r="B5629" i="75"/>
  <c r="B5630" i="75"/>
  <c r="B5633" i="75"/>
  <c r="B5634" i="75"/>
  <c r="B5635" i="75"/>
  <c r="B5636" i="75"/>
  <c r="B5637" i="75"/>
  <c r="B5638" i="75"/>
  <c r="B5641" i="75"/>
  <c r="B5642" i="75"/>
  <c r="B5643" i="75"/>
  <c r="B5644" i="75"/>
  <c r="B5645" i="75"/>
  <c r="B5646" i="75"/>
  <c r="B5649" i="75"/>
  <c r="B5650" i="75"/>
  <c r="B5651" i="75"/>
  <c r="B5652" i="75"/>
  <c r="B5653" i="75"/>
  <c r="B5654" i="75"/>
  <c r="B5657" i="75"/>
  <c r="B5658" i="75"/>
  <c r="B5659" i="75"/>
  <c r="B5660" i="75"/>
  <c r="B5661" i="75"/>
  <c r="B5662" i="75"/>
  <c r="B5665" i="75"/>
  <c r="B5666" i="75"/>
  <c r="B5667" i="75"/>
  <c r="B5668" i="75"/>
  <c r="B5669" i="75"/>
  <c r="B5670" i="75"/>
  <c r="B5673" i="75"/>
  <c r="B5674" i="75"/>
  <c r="B5675" i="75"/>
  <c r="B5676" i="75"/>
  <c r="B5677" i="75"/>
  <c r="B5678" i="75"/>
  <c r="B5681" i="75"/>
  <c r="B5682" i="75"/>
  <c r="B5683" i="75"/>
  <c r="B5684" i="75"/>
  <c r="B5685" i="75"/>
  <c r="B5686" i="75"/>
  <c r="B5689" i="75"/>
  <c r="B5690" i="75"/>
  <c r="B5691" i="75"/>
  <c r="B5692" i="75"/>
  <c r="B5693" i="75"/>
  <c r="B5694" i="75"/>
  <c r="B5697" i="75"/>
  <c r="B5698" i="75"/>
  <c r="B5699" i="75"/>
  <c r="B5700" i="75"/>
  <c r="B5701" i="75"/>
  <c r="B5702" i="75"/>
  <c r="B5705" i="75"/>
  <c r="B5706" i="75"/>
  <c r="B5707" i="75"/>
  <c r="B5708" i="75"/>
  <c r="B5709" i="75"/>
  <c r="B5710" i="75"/>
  <c r="B5713" i="75"/>
  <c r="B5714" i="75"/>
  <c r="B5715" i="75"/>
  <c r="B5716" i="75"/>
  <c r="B5717" i="75"/>
  <c r="B5721" i="75"/>
  <c r="B5722" i="75"/>
  <c r="B5723" i="75"/>
  <c r="B5724" i="75"/>
  <c r="B5725" i="75"/>
  <c r="B5726" i="75"/>
  <c r="B5729" i="75"/>
  <c r="B5730" i="75"/>
  <c r="B5731" i="75"/>
  <c r="B5732" i="75"/>
  <c r="B5733" i="75"/>
  <c r="B5734" i="75"/>
  <c r="B5737" i="75"/>
  <c r="B5738" i="75"/>
  <c r="B5739" i="75"/>
  <c r="B5740" i="75"/>
  <c r="B5741" i="75"/>
  <c r="B5742" i="75"/>
  <c r="B5745" i="75"/>
  <c r="B5746" i="75"/>
  <c r="B5747" i="75"/>
  <c r="B5748" i="75"/>
  <c r="B5749" i="75"/>
  <c r="B5750" i="75"/>
  <c r="B5753" i="75"/>
  <c r="B5754" i="75"/>
  <c r="B5755" i="75"/>
  <c r="B5756" i="75"/>
  <c r="B5757" i="75"/>
  <c r="B5758" i="75"/>
  <c r="B5761" i="75"/>
  <c r="B5762" i="75"/>
  <c r="B5763" i="75"/>
  <c r="B5764" i="75"/>
  <c r="B5765" i="75"/>
  <c r="B5766" i="75"/>
  <c r="B5769" i="75"/>
  <c r="B5770" i="75"/>
  <c r="B5771" i="75"/>
  <c r="B5772" i="75"/>
  <c r="B5773" i="75"/>
  <c r="B5774" i="75"/>
  <c r="B5777" i="75"/>
  <c r="B5778" i="75"/>
  <c r="B5779" i="75"/>
  <c r="B5780" i="75"/>
  <c r="B5781" i="75"/>
  <c r="B5782" i="75"/>
  <c r="B5785" i="75"/>
  <c r="B5786" i="75"/>
  <c r="B5787" i="75"/>
  <c r="B5788" i="75"/>
  <c r="B5789" i="75"/>
  <c r="B5790" i="75"/>
  <c r="B5793" i="75"/>
  <c r="B5794" i="75"/>
  <c r="B5795" i="75"/>
  <c r="B5796" i="75"/>
  <c r="B5797" i="75"/>
  <c r="B5798" i="75"/>
  <c r="B5801" i="75"/>
  <c r="B5802" i="75"/>
  <c r="B5803" i="75"/>
  <c r="B5804" i="75"/>
  <c r="B5805" i="75"/>
  <c r="B5806" i="75"/>
  <c r="B5809" i="75"/>
  <c r="B5810" i="75"/>
  <c r="B5811" i="75"/>
  <c r="B5812" i="75"/>
  <c r="B5813" i="75"/>
  <c r="B5814" i="75"/>
  <c r="B5817" i="75"/>
  <c r="B5818" i="75"/>
  <c r="B5819" i="75"/>
  <c r="B5820" i="75"/>
  <c r="B5821" i="75"/>
  <c r="B5822" i="75"/>
  <c r="B5825" i="75"/>
  <c r="B5826" i="75"/>
  <c r="B5827" i="75"/>
  <c r="B5828" i="75"/>
  <c r="B5829" i="75"/>
  <c r="B5830" i="75"/>
  <c r="B5833" i="75"/>
  <c r="B5834" i="75"/>
  <c r="B5835" i="75"/>
  <c r="B5836" i="75"/>
  <c r="B5837" i="75"/>
  <c r="B5838" i="75"/>
  <c r="B5841" i="75"/>
  <c r="B5842" i="75"/>
  <c r="B5843" i="75"/>
  <c r="B5844" i="75"/>
  <c r="B5845" i="75"/>
  <c r="B5846" i="75"/>
  <c r="B5849" i="75"/>
  <c r="B5850" i="75"/>
  <c r="B5851" i="75"/>
  <c r="B5852" i="75"/>
  <c r="B5853" i="75"/>
  <c r="B5854" i="75"/>
  <c r="B5857" i="75"/>
  <c r="B5858" i="75"/>
  <c r="B5859" i="75"/>
  <c r="B5860" i="75"/>
  <c r="B5861" i="75"/>
  <c r="B5862" i="75"/>
  <c r="B5865" i="75"/>
  <c r="B5866" i="75"/>
  <c r="B5867" i="75"/>
  <c r="B5868" i="75"/>
  <c r="B5869" i="75"/>
  <c r="B5870" i="75"/>
  <c r="B5873" i="75"/>
  <c r="B5874" i="75"/>
  <c r="B5875" i="75"/>
  <c r="B5876" i="75"/>
  <c r="B5877" i="75"/>
  <c r="B5878" i="75"/>
  <c r="B5881" i="75"/>
  <c r="B5882" i="75"/>
  <c r="B5883" i="75"/>
  <c r="B5884" i="75"/>
  <c r="B5885" i="75"/>
  <c r="B5886" i="75"/>
  <c r="B5889" i="75"/>
  <c r="B5890" i="75"/>
  <c r="B5891" i="75"/>
  <c r="B5892" i="75"/>
  <c r="B5893" i="75"/>
  <c r="B5894" i="75"/>
  <c r="B5897" i="75"/>
  <c r="B5898" i="75"/>
  <c r="B5899" i="75"/>
  <c r="B5900" i="75"/>
  <c r="B5901" i="75"/>
  <c r="B5902" i="75"/>
  <c r="B5905" i="75"/>
  <c r="B5906" i="75"/>
  <c r="B5907" i="75"/>
  <c r="B5908" i="75"/>
  <c r="B5909" i="75"/>
  <c r="B5910" i="75"/>
  <c r="B5913" i="75"/>
  <c r="B5914" i="75"/>
  <c r="B5915" i="75"/>
  <c r="B5916" i="75"/>
  <c r="B5917" i="75"/>
  <c r="B5918" i="75"/>
  <c r="B5921" i="75"/>
  <c r="B5922" i="75"/>
  <c r="B5923" i="75"/>
  <c r="B5924" i="75"/>
  <c r="B5925" i="75"/>
  <c r="B5926" i="75"/>
  <c r="B5929" i="75"/>
  <c r="B5930" i="75"/>
  <c r="B5931" i="75"/>
  <c r="B5932" i="75"/>
  <c r="B5933" i="75"/>
  <c r="B5934" i="75"/>
  <c r="B5937" i="75"/>
  <c r="B5938" i="75"/>
  <c r="B5939" i="75"/>
  <c r="B5940" i="75"/>
  <c r="B5941" i="75"/>
  <c r="B5942" i="75"/>
  <c r="B5945" i="75"/>
  <c r="B5946" i="75"/>
  <c r="B5947" i="75"/>
  <c r="B5948" i="75"/>
  <c r="B5949" i="75"/>
  <c r="B5950" i="75"/>
  <c r="B5953" i="75"/>
  <c r="B5954" i="75"/>
  <c r="B5955" i="75"/>
  <c r="B5956" i="75"/>
  <c r="B5957" i="75"/>
  <c r="B5958" i="75"/>
  <c r="B5961" i="75"/>
  <c r="B5962" i="75"/>
  <c r="B5963" i="75"/>
  <c r="B5964" i="75"/>
  <c r="B5965" i="75"/>
  <c r="B5966" i="75"/>
  <c r="B5969" i="75"/>
  <c r="B5970" i="75"/>
  <c r="B5971" i="75"/>
  <c r="B5972" i="75"/>
  <c r="B5973" i="75"/>
  <c r="B5974" i="75"/>
  <c r="B5977" i="75"/>
  <c r="B5978" i="75"/>
  <c r="B5979" i="75"/>
  <c r="B5981" i="75"/>
  <c r="B5987" i="75"/>
  <c r="B5989" i="75"/>
  <c r="B5994" i="75"/>
  <c r="B5995" i="75"/>
  <c r="B5997" i="75"/>
  <c r="B6003" i="75"/>
  <c r="B6005" i="75"/>
  <c r="B6010" i="75"/>
  <c r="B6011" i="75"/>
  <c r="B6013" i="75"/>
  <c r="B6018" i="75"/>
  <c r="B6019" i="75"/>
  <c r="B6021" i="75"/>
  <c r="B6026" i="75"/>
  <c r="B6027" i="75"/>
  <c r="B6029" i="75"/>
  <c r="B6034" i="75"/>
  <c r="B6035" i="75"/>
  <c r="B6037" i="75"/>
  <c r="B6042" i="75"/>
  <c r="B6043" i="75"/>
  <c r="B6045" i="75"/>
  <c r="B6050" i="75"/>
  <c r="B6051" i="75"/>
  <c r="B6053" i="75"/>
  <c r="B6058" i="75"/>
  <c r="B6059" i="75"/>
  <c r="B6061" i="75"/>
  <c r="B6066" i="75"/>
  <c r="B6067" i="75"/>
  <c r="B6069" i="75"/>
  <c r="B6071" i="75"/>
  <c r="B6072" i="75"/>
  <c r="B6074" i="75"/>
  <c r="B6076" i="75"/>
  <c r="B6077" i="75"/>
  <c r="B6078" i="75"/>
  <c r="B6082" i="75"/>
  <c r="B6084" i="75"/>
  <c r="B6085" i="75"/>
  <c r="B6086" i="75"/>
  <c r="B6087" i="75"/>
  <c r="B6088" i="75"/>
  <c r="B6089" i="75"/>
  <c r="B6092" i="75"/>
  <c r="B6093" i="75"/>
  <c r="B6094" i="75"/>
  <c r="B6095" i="75"/>
  <c r="B6096" i="75"/>
  <c r="B6097" i="75"/>
  <c r="B6100" i="75"/>
  <c r="B6101" i="75"/>
  <c r="B6102" i="75"/>
  <c r="B6103" i="75"/>
  <c r="B6104" i="75"/>
  <c r="B6105" i="75"/>
  <c r="B6108" i="75"/>
  <c r="B6109" i="75"/>
  <c r="B6110" i="75"/>
  <c r="B6111" i="75"/>
  <c r="B6112" i="75"/>
  <c r="B6113" i="75"/>
  <c r="B6116" i="75"/>
  <c r="B6117" i="75"/>
  <c r="B6118" i="75"/>
  <c r="B6119" i="75"/>
  <c r="B6120" i="75"/>
  <c r="B6121" i="75"/>
  <c r="B6124" i="75"/>
  <c r="B6125" i="75"/>
  <c r="B6126" i="75"/>
  <c r="B6127" i="75"/>
  <c r="B6128" i="75"/>
  <c r="B6129" i="75"/>
  <c r="B6132" i="75"/>
  <c r="B6133" i="75"/>
  <c r="B6134" i="75"/>
  <c r="B6135" i="75"/>
  <c r="B6136" i="75"/>
  <c r="B6159" i="75"/>
  <c r="B6160" i="75"/>
  <c r="B6161" i="75"/>
  <c r="B6165" i="75"/>
  <c r="B6167" i="75"/>
  <c r="B6168" i="75"/>
  <c r="B6169" i="75"/>
  <c r="B6173" i="75"/>
  <c r="B6175" i="75"/>
  <c r="B6176" i="75"/>
  <c r="B6177" i="75"/>
  <c r="B6179" i="75"/>
  <c r="B6183" i="75"/>
  <c r="B6184" i="75"/>
  <c r="B6186" i="75"/>
  <c r="B6191" i="75"/>
  <c r="B6192" i="75"/>
  <c r="B6194" i="75"/>
  <c r="B6199" i="75"/>
  <c r="B6200" i="75"/>
  <c r="B6202" i="75"/>
  <c r="B6208" i="75"/>
  <c r="B6209" i="75"/>
  <c r="B6210" i="75"/>
  <c r="B6212" i="75"/>
  <c r="B6216" i="75"/>
  <c r="B6217" i="75"/>
  <c r="B6218" i="75"/>
  <c r="B6220" i="75"/>
  <c r="B6224" i="75"/>
  <c r="B6225" i="75"/>
  <c r="B6226" i="75"/>
  <c r="B6228" i="75"/>
  <c r="B6232" i="75"/>
  <c r="B6233" i="75"/>
  <c r="B6234" i="75"/>
  <c r="B6236" i="75"/>
  <c r="B6240" i="75"/>
  <c r="B6241" i="75"/>
  <c r="B6242" i="75"/>
  <c r="B6244" i="75"/>
  <c r="B6248" i="75"/>
  <c r="B6249" i="75"/>
  <c r="B6250" i="75"/>
  <c r="B6252" i="75"/>
  <c r="B6253" i="75"/>
  <c r="B6254" i="75"/>
  <c r="B6255" i="75"/>
  <c r="B6256" i="75"/>
  <c r="B6259" i="75"/>
  <c r="B6261" i="75"/>
  <c r="B6262" i="75"/>
  <c r="B6263" i="75"/>
  <c r="B6264" i="75"/>
  <c r="B6265" i="75"/>
  <c r="B6267" i="75"/>
  <c r="B6269" i="75"/>
  <c r="B6270" i="75"/>
  <c r="B6271" i="75"/>
  <c r="B6272" i="75"/>
  <c r="B6273" i="75"/>
  <c r="B6275" i="75"/>
  <c r="B6277" i="75"/>
  <c r="B6278" i="75"/>
  <c r="B6279" i="75"/>
  <c r="B6280" i="75"/>
  <c r="B6281" i="75"/>
  <c r="B6282" i="75"/>
  <c r="B6283" i="75"/>
  <c r="B6285" i="75"/>
  <c r="B6286" i="75"/>
  <c r="B6287" i="75"/>
  <c r="B6288" i="75"/>
  <c r="B6289" i="75"/>
  <c r="B6290" i="75"/>
  <c r="B6291" i="75"/>
  <c r="B6293" i="75"/>
  <c r="B6294" i="75"/>
  <c r="B6295" i="75"/>
  <c r="B6296" i="75"/>
  <c r="B6298" i="75"/>
  <c r="B6299" i="75"/>
  <c r="B6300" i="75"/>
  <c r="B6301" i="75"/>
  <c r="B6302" i="75"/>
  <c r="B6303" i="75"/>
  <c r="B6304" i="75"/>
  <c r="B6306" i="75"/>
  <c r="B6307" i="75"/>
  <c r="B6308" i="75"/>
  <c r="B6309" i="75"/>
  <c r="B6310" i="75"/>
  <c r="B6311" i="75"/>
  <c r="B6312" i="75"/>
  <c r="B6314" i="75"/>
  <c r="B6315" i="75"/>
  <c r="B6316" i="75"/>
  <c r="B6317" i="75"/>
  <c r="B6318" i="75"/>
  <c r="B6319" i="75"/>
  <c r="B6320" i="75"/>
  <c r="B6322" i="75"/>
  <c r="B6323" i="75"/>
  <c r="B6324" i="75"/>
  <c r="B6325" i="75"/>
  <c r="B6326" i="75"/>
  <c r="B6327" i="75"/>
  <c r="B6328" i="75"/>
  <c r="B6330" i="75"/>
  <c r="B6331" i="75"/>
  <c r="B6332" i="75"/>
  <c r="B6333" i="75"/>
  <c r="B6334" i="75"/>
  <c r="B6335" i="75"/>
  <c r="B6336" i="75"/>
  <c r="B6338" i="75"/>
  <c r="B6339" i="75"/>
  <c r="B6340" i="75"/>
  <c r="B6341" i="75"/>
  <c r="B6344" i="75"/>
  <c r="B6345" i="75"/>
  <c r="B6346" i="75"/>
  <c r="B6347" i="75"/>
  <c r="B6348" i="75"/>
  <c r="B6349" i="75"/>
  <c r="B6352" i="75"/>
  <c r="B6353" i="75"/>
  <c r="B6354" i="75"/>
  <c r="B6355" i="75"/>
  <c r="B6356" i="75"/>
  <c r="B6357" i="75"/>
  <c r="B6360" i="75"/>
  <c r="B6361" i="75"/>
  <c r="B6362" i="75"/>
  <c r="B6363" i="75"/>
  <c r="B6364" i="75"/>
  <c r="B6365" i="75"/>
  <c r="B6368" i="75"/>
  <c r="B6369" i="75"/>
  <c r="B6370" i="75"/>
  <c r="B6371" i="75"/>
  <c r="B6372" i="75"/>
  <c r="B6373" i="75"/>
  <c r="B6376" i="75"/>
  <c r="B6377" i="75"/>
  <c r="B6378" i="75"/>
  <c r="B6379" i="75"/>
  <c r="B6380" i="75"/>
  <c r="B6381" i="75"/>
  <c r="B6384" i="75"/>
  <c r="B6385" i="75"/>
  <c r="B6386" i="75"/>
  <c r="B6387" i="75"/>
  <c r="B6388" i="75"/>
  <c r="B6389" i="75"/>
  <c r="B6391" i="75"/>
  <c r="B6392" i="75"/>
  <c r="B6393" i="75"/>
  <c r="B6395" i="75"/>
  <c r="B6396" i="75"/>
  <c r="B6397" i="75"/>
  <c r="B6398" i="75"/>
  <c r="B6399" i="75"/>
  <c r="B6400" i="75"/>
  <c r="B6401" i="75"/>
  <c r="B6403" i="75"/>
  <c r="B6404" i="75"/>
  <c r="B6405" i="75"/>
  <c r="B6406" i="75"/>
  <c r="B6407" i="75"/>
  <c r="B6408" i="75"/>
  <c r="B6409" i="75"/>
  <c r="B6411" i="75"/>
  <c r="B6412" i="75"/>
  <c r="B6413" i="75"/>
  <c r="B6414" i="75"/>
  <c r="B6415" i="75"/>
  <c r="B6416" i="75"/>
  <c r="B6417" i="75"/>
  <c r="B6419" i="75"/>
  <c r="B6420" i="75"/>
  <c r="B6421" i="75"/>
  <c r="B6422" i="75"/>
  <c r="B6424" i="75"/>
  <c r="B6425" i="75"/>
  <c r="B6427" i="75"/>
  <c r="B6428" i="75"/>
  <c r="B6429" i="75"/>
  <c r="B6430" i="75"/>
  <c r="B6431" i="75"/>
  <c r="B6432" i="75"/>
  <c r="B6433" i="75"/>
  <c r="B6435" i="75"/>
  <c r="R65" i="1" s="1"/>
  <c r="H121" i="66" s="1"/>
  <c r="B6436" i="75"/>
  <c r="R64" i="1" s="1"/>
  <c r="H120" i="66" s="1"/>
  <c r="B6437" i="75"/>
  <c r="R67" i="1" s="1"/>
  <c r="H123" i="66" s="1"/>
  <c r="B6438" i="75"/>
  <c r="R66" i="1" s="1"/>
  <c r="H122" i="66" s="1"/>
  <c r="B6439" i="75"/>
  <c r="R69" i="1" s="1"/>
  <c r="H125" i="66" s="1"/>
  <c r="B6440" i="75"/>
  <c r="R68" i="1" s="1"/>
  <c r="H124" i="66" s="1"/>
  <c r="B6442" i="75"/>
  <c r="B6443" i="75"/>
  <c r="B6444" i="75"/>
  <c r="B6445" i="75"/>
  <c r="B6446" i="75"/>
  <c r="B6447" i="75"/>
  <c r="B6448" i="75"/>
  <c r="B6454" i="75"/>
  <c r="B6455" i="75"/>
  <c r="B6457" i="75"/>
  <c r="B6462" i="75"/>
  <c r="B6463" i="75"/>
  <c r="B6465" i="75"/>
  <c r="B6470" i="75"/>
  <c r="B6471" i="75"/>
  <c r="B6473" i="75"/>
  <c r="B6477" i="75"/>
  <c r="B6480" i="75"/>
  <c r="B6484" i="75"/>
  <c r="B6485" i="75"/>
  <c r="B6486" i="75"/>
  <c r="B6488" i="75"/>
  <c r="B6489" i="75"/>
  <c r="B6491" i="75"/>
  <c r="B6496" i="75"/>
  <c r="B6497" i="75"/>
  <c r="B6499" i="75"/>
  <c r="B6504" i="75"/>
  <c r="B6505" i="75"/>
  <c r="B6507" i="75"/>
  <c r="B6512" i="75"/>
  <c r="B6513" i="75"/>
  <c r="B6515" i="75"/>
  <c r="B6520" i="75"/>
  <c r="B6521" i="75"/>
  <c r="B6523" i="75"/>
  <c r="B6528" i="75"/>
  <c r="B6529" i="75"/>
  <c r="B6531" i="75"/>
  <c r="B6536" i="75"/>
  <c r="B6537" i="75"/>
  <c r="B6539" i="75"/>
  <c r="B6544" i="75"/>
  <c r="B6545" i="75"/>
  <c r="B6547" i="75"/>
  <c r="B6552" i="75"/>
  <c r="B6553" i="75"/>
  <c r="B6555" i="75"/>
  <c r="B6560" i="75"/>
  <c r="B6561" i="75"/>
  <c r="B6563" i="75"/>
  <c r="B6568" i="75"/>
  <c r="B6569" i="75"/>
  <c r="B6571" i="75"/>
  <c r="B6576" i="75"/>
  <c r="B6577" i="75"/>
  <c r="B6579" i="75"/>
  <c r="B6584" i="75"/>
  <c r="B6585" i="75"/>
  <c r="B6587" i="75"/>
  <c r="B6592" i="75"/>
  <c r="B6593" i="75"/>
  <c r="B6595" i="75"/>
  <c r="B6600" i="75"/>
  <c r="B6601" i="75"/>
  <c r="B6603" i="75"/>
  <c r="B6608" i="75"/>
  <c r="B6609" i="75"/>
  <c r="B6611" i="75"/>
  <c r="B6616" i="75"/>
  <c r="B6617" i="75"/>
  <c r="B6619" i="75"/>
  <c r="B6624" i="75"/>
  <c r="B6625" i="75"/>
  <c r="B6627" i="75"/>
  <c r="B6632" i="75"/>
  <c r="B6633" i="75"/>
  <c r="B6635" i="75"/>
  <c r="B6636" i="75"/>
  <c r="B6640" i="75"/>
  <c r="B6641" i="75"/>
  <c r="B6643" i="75"/>
  <c r="B6648" i="75"/>
  <c r="B6649" i="75"/>
  <c r="B6651" i="75"/>
  <c r="B6656" i="75"/>
  <c r="B6657" i="75"/>
  <c r="B6659" i="75"/>
  <c r="B6664" i="75"/>
  <c r="B6665" i="75"/>
  <c r="B6667" i="75"/>
  <c r="B6672" i="75"/>
  <c r="B6673" i="75"/>
  <c r="B6674" i="75"/>
  <c r="B6675" i="75"/>
  <c r="B6680" i="75"/>
  <c r="B6681" i="75"/>
  <c r="B6683" i="75"/>
  <c r="B6687" i="75"/>
  <c r="B6688" i="75"/>
  <c r="B6689" i="75"/>
  <c r="B6691" i="75"/>
  <c r="B6695" i="75"/>
  <c r="B6696" i="75"/>
  <c r="B6697" i="75"/>
  <c r="B6699" i="75"/>
  <c r="B6704" i="75"/>
  <c r="B6705" i="75"/>
  <c r="B6707" i="75"/>
  <c r="B6712" i="75"/>
  <c r="B6713" i="75"/>
  <c r="B6715" i="75"/>
  <c r="B6720" i="75"/>
  <c r="B6721" i="75"/>
  <c r="B6723" i="75"/>
  <c r="B6727" i="75"/>
  <c r="B6728" i="75"/>
  <c r="B6729" i="75"/>
  <c r="B6731" i="75"/>
  <c r="B6736" i="75"/>
  <c r="B6737" i="75"/>
  <c r="B6739" i="75"/>
  <c r="B6744" i="75"/>
  <c r="B6745" i="75"/>
  <c r="B6747" i="75"/>
  <c r="B6752" i="75"/>
  <c r="B6753" i="75"/>
  <c r="B6755" i="75"/>
  <c r="B6760" i="75"/>
  <c r="B6761" i="75"/>
  <c r="B6763" i="75"/>
  <c r="B6767" i="75"/>
  <c r="B6768" i="75"/>
  <c r="B6769" i="75"/>
  <c r="B6771" i="75"/>
  <c r="B6775" i="75"/>
  <c r="B6776" i="75"/>
  <c r="B6777" i="75"/>
  <c r="B6778" i="75"/>
  <c r="B6780" i="75"/>
  <c r="B6782" i="75"/>
  <c r="B6783" i="75"/>
  <c r="B6784" i="75"/>
  <c r="B6788" i="75"/>
  <c r="B6790" i="75"/>
  <c r="B6791" i="75"/>
  <c r="B6792" i="75"/>
  <c r="B6796" i="75"/>
  <c r="B6798" i="75"/>
  <c r="B6800" i="75"/>
  <c r="B6804" i="75"/>
  <c r="B6806" i="75"/>
  <c r="B6807" i="75"/>
  <c r="B6808" i="75"/>
  <c r="B6812" i="75"/>
  <c r="B6815" i="75"/>
  <c r="B6819" i="75"/>
  <c r="B6820" i="75"/>
  <c r="B6822" i="75"/>
  <c r="B6823" i="75"/>
  <c r="B6824" i="75"/>
  <c r="B6828" i="75"/>
  <c r="B6830" i="75"/>
  <c r="B6831" i="75"/>
  <c r="B6832" i="75"/>
  <c r="B6836" i="75"/>
  <c r="B6838" i="75"/>
  <c r="B6839" i="75"/>
  <c r="B6840" i="75"/>
  <c r="B6843" i="75"/>
  <c r="B6844" i="75"/>
  <c r="B6846" i="75"/>
  <c r="B6847" i="75"/>
  <c r="B6848" i="75"/>
  <c r="B6852" i="75"/>
  <c r="B6854" i="75"/>
  <c r="B6855" i="75"/>
  <c r="B6856" i="75"/>
  <c r="B6860" i="75"/>
  <c r="B6862" i="75"/>
  <c r="B6863" i="75"/>
  <c r="B6864" i="75"/>
  <c r="B6868" i="75"/>
  <c r="B6870" i="75"/>
  <c r="B6871" i="75"/>
  <c r="B6872" i="75"/>
  <c r="B6876" i="75"/>
  <c r="B6878" i="75"/>
  <c r="B6879" i="75"/>
  <c r="B6880" i="75"/>
  <c r="B6884" i="75"/>
  <c r="B6886" i="75"/>
  <c r="B6887" i="75"/>
  <c r="B6888" i="75"/>
  <c r="B6892" i="75"/>
  <c r="B6894" i="75"/>
  <c r="B6895" i="75"/>
  <c r="B6896" i="75"/>
  <c r="B6899" i="75"/>
  <c r="B6900" i="75"/>
  <c r="B6902" i="75"/>
  <c r="B6903" i="75"/>
  <c r="B6904" i="75"/>
  <c r="B6908" i="75"/>
  <c r="B6910" i="75"/>
  <c r="B6911" i="75"/>
  <c r="B6912" i="75"/>
  <c r="B6914" i="75"/>
  <c r="B6915" i="75"/>
  <c r="B6917" i="75"/>
  <c r="B6918" i="75"/>
  <c r="B6919" i="75"/>
  <c r="B6920" i="75"/>
  <c r="B6921" i="75"/>
  <c r="B6922" i="75"/>
  <c r="B6925" i="75"/>
  <c r="B6926" i="75"/>
  <c r="B6927" i="75"/>
  <c r="B6928" i="75"/>
  <c r="B6929" i="75"/>
  <c r="B6930" i="75"/>
  <c r="B6933" i="75"/>
  <c r="B6934" i="75"/>
  <c r="B6935" i="75"/>
  <c r="B6936" i="75"/>
  <c r="B6937" i="75"/>
  <c r="B6938" i="75"/>
  <c r="B6941" i="75"/>
  <c r="B6942" i="75"/>
  <c r="B6943" i="75"/>
  <c r="B6944" i="75"/>
  <c r="B6945" i="75"/>
  <c r="B6946" i="75"/>
  <c r="B6949" i="75"/>
  <c r="B6950" i="75"/>
  <c r="B6951" i="75"/>
  <c r="B6952" i="75"/>
  <c r="B6953" i="75"/>
  <c r="B6954" i="75"/>
  <c r="B6957" i="75"/>
  <c r="B6958" i="75"/>
  <c r="B6959" i="75"/>
  <c r="B6960" i="75"/>
  <c r="B6961" i="75"/>
  <c r="B6962" i="75"/>
  <c r="B6965" i="75"/>
  <c r="B6966" i="75"/>
  <c r="B6967" i="75"/>
  <c r="B6968" i="75"/>
  <c r="B6969" i="75"/>
  <c r="B6970" i="75"/>
  <c r="B6973" i="75"/>
  <c r="B6974" i="75"/>
  <c r="B6975" i="75"/>
  <c r="B6976" i="75"/>
  <c r="B6977" i="75"/>
  <c r="B6978" i="75"/>
  <c r="B6981" i="75"/>
  <c r="B6982" i="75"/>
  <c r="B6983" i="75"/>
  <c r="B6984" i="75"/>
  <c r="B6985" i="75"/>
  <c r="B6986" i="75"/>
  <c r="B6989" i="75"/>
  <c r="B6990" i="75"/>
  <c r="B6991" i="75"/>
  <c r="B6992" i="75"/>
  <c r="B6993" i="75"/>
  <c r="B6994" i="75"/>
  <c r="B6997" i="75"/>
  <c r="B6998" i="75"/>
  <c r="B6999" i="75"/>
  <c r="B7000" i="75"/>
  <c r="B7001" i="75"/>
  <c r="B7002" i="75"/>
  <c r="B7005" i="75"/>
  <c r="B7006" i="75"/>
  <c r="B7007" i="75"/>
  <c r="B7008" i="75"/>
  <c r="B7009" i="75"/>
  <c r="B7010" i="75"/>
  <c r="B7013" i="75"/>
  <c r="B7014" i="75"/>
  <c r="B7015" i="75"/>
  <c r="B7016" i="75"/>
  <c r="B7017" i="75"/>
  <c r="B7018" i="75"/>
  <c r="B7021" i="75"/>
  <c r="B7022" i="75"/>
  <c r="B7023" i="75"/>
  <c r="B7024" i="75"/>
  <c r="B7025" i="75"/>
  <c r="B7026" i="75"/>
  <c r="B7029" i="75"/>
  <c r="B7030" i="75"/>
  <c r="B7031" i="75"/>
  <c r="B7032" i="75"/>
  <c r="B7033" i="75"/>
  <c r="B7034" i="75"/>
  <c r="B7037" i="75"/>
  <c r="B7038" i="75"/>
  <c r="B7039" i="75"/>
  <c r="B7040" i="75"/>
  <c r="B7041" i="75"/>
  <c r="B7042" i="75"/>
  <c r="B7045" i="75"/>
  <c r="B7046" i="75"/>
  <c r="B7047" i="75"/>
  <c r="B7048" i="75"/>
  <c r="B7049" i="75"/>
  <c r="B7050" i="75"/>
  <c r="B7053" i="75"/>
  <c r="B7054" i="75"/>
  <c r="B7055" i="75"/>
  <c r="B7056" i="75"/>
  <c r="B7057" i="75"/>
  <c r="B7058" i="75"/>
  <c r="B7061" i="75"/>
  <c r="B7062" i="75"/>
  <c r="B7063" i="75"/>
  <c r="B7064" i="75"/>
  <c r="B7065" i="75"/>
  <c r="B7066" i="75"/>
  <c r="B7069" i="75"/>
  <c r="B7070" i="75"/>
  <c r="B7071" i="75"/>
  <c r="B7072" i="75"/>
  <c r="B7073" i="75"/>
  <c r="B7074" i="75"/>
  <c r="B7077" i="75"/>
  <c r="B7078" i="75"/>
  <c r="B7079" i="75"/>
  <c r="B7080" i="75"/>
  <c r="B7081" i="75"/>
  <c r="B7082" i="75"/>
  <c r="B7085" i="75"/>
  <c r="B7086" i="75"/>
  <c r="B7087" i="75"/>
  <c r="B7088" i="75"/>
  <c r="B7089" i="75"/>
  <c r="B7090" i="75"/>
  <c r="B7093" i="75"/>
  <c r="B7094" i="75"/>
  <c r="B7095" i="75"/>
  <c r="B7096" i="75"/>
  <c r="B7097" i="75"/>
  <c r="B7098" i="75"/>
  <c r="B7101" i="75"/>
  <c r="B7102" i="75"/>
  <c r="B7103" i="75"/>
  <c r="B7104" i="75"/>
  <c r="B7105" i="75"/>
  <c r="B7106" i="75"/>
  <c r="B7109" i="75"/>
  <c r="B7110" i="75"/>
  <c r="B7111" i="75"/>
  <c r="B7112" i="75"/>
  <c r="B7113" i="75"/>
  <c r="B7116" i="75"/>
  <c r="B7117" i="75"/>
  <c r="B7118" i="75"/>
  <c r="B7119" i="75"/>
  <c r="B7120" i="75"/>
  <c r="B7121" i="75"/>
  <c r="B7122" i="75"/>
  <c r="B7123" i="75"/>
  <c r="B7124" i="75"/>
  <c r="B7125" i="75"/>
  <c r="B7126" i="75"/>
  <c r="B7127" i="75"/>
  <c r="B7128" i="75"/>
  <c r="B7132" i="75"/>
  <c r="B7133" i="75"/>
  <c r="B7134" i="75"/>
  <c r="B7138" i="75"/>
  <c r="B7139" i="75"/>
  <c r="B7140" i="75"/>
  <c r="B7142" i="75"/>
  <c r="B7146" i="75"/>
  <c r="B7147" i="75"/>
  <c r="B7148" i="75"/>
  <c r="B7149" i="75"/>
  <c r="B7150" i="75"/>
  <c r="B7151" i="75"/>
  <c r="B7152" i="75"/>
  <c r="B7153" i="75"/>
  <c r="B7154" i="75"/>
  <c r="B7155" i="75"/>
  <c r="B7156" i="75"/>
  <c r="B7157" i="75"/>
  <c r="B7159" i="75"/>
  <c r="B7160" i="75"/>
  <c r="B7161" i="75"/>
  <c r="B7162" i="75"/>
  <c r="B7163" i="75"/>
  <c r="B7164" i="75"/>
  <c r="B7165" i="75"/>
  <c r="B7167" i="75"/>
  <c r="B7168" i="75"/>
  <c r="B7169" i="75"/>
  <c r="B7170" i="75"/>
  <c r="B7171" i="75"/>
  <c r="B7172" i="75"/>
  <c r="B7173" i="75"/>
  <c r="B7175" i="75"/>
  <c r="B7176" i="75"/>
  <c r="B7177" i="75"/>
  <c r="B7178" i="75"/>
  <c r="B7179" i="75"/>
  <c r="B7180" i="75"/>
  <c r="B7181" i="75"/>
  <c r="B7183" i="75"/>
  <c r="B7184" i="75"/>
  <c r="B7185" i="75"/>
  <c r="B7188" i="75"/>
  <c r="B7189" i="75"/>
  <c r="B7190" i="75"/>
  <c r="B7191" i="75"/>
  <c r="B7192" i="75"/>
  <c r="B7193" i="75"/>
  <c r="B7194" i="75"/>
  <c r="B7198" i="75"/>
  <c r="B7199" i="75"/>
  <c r="B7200" i="75"/>
  <c r="B7202" i="75"/>
  <c r="B7204" i="75"/>
  <c r="B7208" i="75"/>
  <c r="B7209" i="75"/>
  <c r="G3" i="75"/>
  <c r="B3" i="75" s="1"/>
  <c r="G4" i="75"/>
  <c r="B4" i="75" s="1"/>
  <c r="G5" i="75"/>
  <c r="B5" i="75" s="1"/>
  <c r="G6" i="75"/>
  <c r="B6" i="75" s="1"/>
  <c r="G7" i="75"/>
  <c r="B7" i="75" s="1"/>
  <c r="G8" i="75"/>
  <c r="B8" i="75" s="1"/>
  <c r="G9" i="75"/>
  <c r="B9" i="75" s="1"/>
  <c r="G10" i="75"/>
  <c r="B10" i="75" s="1"/>
  <c r="G2" i="75"/>
  <c r="B2" i="75" s="1"/>
  <c r="R74" i="1"/>
  <c r="H130" i="66" s="1"/>
  <c r="R108" i="1"/>
  <c r="F132" i="5"/>
  <c r="D14" i="69"/>
  <c r="D29" i="4"/>
  <c r="F76" i="5"/>
  <c r="F82" i="5"/>
  <c r="E150" i="47"/>
  <c r="E30" i="47"/>
  <c r="E22" i="47"/>
  <c r="F102" i="5"/>
  <c r="D83" i="4"/>
  <c r="D26" i="69"/>
  <c r="F56" i="5"/>
  <c r="D13" i="4"/>
  <c r="E129" i="47"/>
  <c r="F191" i="5"/>
  <c r="F27" i="5"/>
  <c r="F6" i="5"/>
  <c r="F239" i="5"/>
  <c r="D99" i="4"/>
  <c r="D16" i="69"/>
  <c r="E95" i="47"/>
  <c r="E130" i="47"/>
  <c r="F206" i="5"/>
  <c r="D88" i="4"/>
  <c r="F108" i="5"/>
  <c r="F209" i="5"/>
  <c r="F236" i="5"/>
  <c r="D48" i="69"/>
  <c r="D95" i="4"/>
  <c r="F125" i="5"/>
  <c r="D114" i="4"/>
  <c r="D74" i="4"/>
  <c r="D29" i="69"/>
  <c r="F45" i="5"/>
  <c r="F28" i="5"/>
  <c r="F22" i="5"/>
  <c r="D10" i="69"/>
  <c r="F23" i="5"/>
  <c r="F227" i="5"/>
  <c r="F261" i="5"/>
  <c r="F181" i="5"/>
  <c r="F183" i="5"/>
  <c r="F60" i="5"/>
  <c r="D43" i="69"/>
  <c r="F257" i="5"/>
  <c r="F72" i="5"/>
  <c r="D93" i="4"/>
  <c r="D50" i="69"/>
  <c r="D35" i="4"/>
  <c r="E37" i="47"/>
  <c r="F43" i="5"/>
  <c r="E139" i="47"/>
  <c r="D69" i="4"/>
  <c r="E73" i="47"/>
  <c r="D102" i="4"/>
  <c r="D15" i="4"/>
  <c r="D21" i="4"/>
  <c r="F189" i="5"/>
  <c r="D9" i="69"/>
  <c r="D48" i="4"/>
  <c r="F180" i="5"/>
  <c r="F34" i="5"/>
  <c r="F15" i="5"/>
  <c r="F237" i="5"/>
  <c r="E49" i="47"/>
  <c r="D77" i="4"/>
  <c r="F12" i="5"/>
  <c r="F50" i="5"/>
  <c r="F207" i="5"/>
  <c r="F79" i="5"/>
  <c r="F55" i="5"/>
  <c r="D108" i="4"/>
  <c r="F187" i="5"/>
  <c r="F44" i="5"/>
  <c r="D17" i="4"/>
  <c r="D82" i="4"/>
  <c r="F35" i="5"/>
  <c r="F240" i="5"/>
  <c r="F73" i="5"/>
  <c r="F80" i="5"/>
  <c r="E56" i="47"/>
  <c r="F78" i="5"/>
  <c r="F143" i="5"/>
  <c r="F120" i="5"/>
  <c r="F67" i="5"/>
  <c r="D28" i="69"/>
  <c r="F57" i="5"/>
  <c r="E44" i="47"/>
  <c r="F33" i="5"/>
  <c r="E19" i="47"/>
  <c r="F208" i="5"/>
  <c r="F205" i="5"/>
  <c r="E100" i="47"/>
  <c r="D25" i="4"/>
  <c r="F178" i="5"/>
  <c r="E29" i="47"/>
  <c r="F107" i="5"/>
  <c r="D113" i="4"/>
  <c r="D87" i="4"/>
  <c r="D115" i="4"/>
  <c r="F87" i="5"/>
  <c r="F126" i="5"/>
  <c r="F83" i="5"/>
  <c r="D50" i="4"/>
  <c r="E34" i="47"/>
  <c r="F247" i="5"/>
  <c r="E115" i="47"/>
  <c r="D84" i="4"/>
  <c r="E125" i="47"/>
  <c r="D23" i="69"/>
  <c r="D79" i="4"/>
  <c r="E4" i="47"/>
  <c r="D44" i="4"/>
  <c r="D45" i="4"/>
  <c r="F156" i="5"/>
  <c r="D8" i="69"/>
  <c r="E39" i="47"/>
  <c r="F68" i="5"/>
  <c r="F47" i="5"/>
  <c r="E14" i="47"/>
  <c r="E47" i="47"/>
  <c r="E10" i="47"/>
  <c r="E8" i="47"/>
  <c r="D39" i="4"/>
  <c r="F81" i="5"/>
  <c r="E45" i="47"/>
  <c r="F223" i="5"/>
  <c r="D91" i="4"/>
  <c r="D39" i="69"/>
  <c r="F155" i="5"/>
  <c r="D46" i="69"/>
  <c r="D73" i="4"/>
  <c r="D40" i="4"/>
  <c r="E120" i="47"/>
  <c r="D33" i="69"/>
  <c r="E51" i="47"/>
  <c r="E12" i="47"/>
  <c r="F30" i="5"/>
  <c r="E26" i="47"/>
  <c r="F29" i="5"/>
  <c r="D78" i="4"/>
  <c r="F248" i="5"/>
  <c r="F131" i="5"/>
  <c r="D11" i="4"/>
  <c r="D31" i="69"/>
  <c r="F70" i="5"/>
  <c r="D17" i="69"/>
  <c r="F149" i="5"/>
  <c r="D51" i="4"/>
  <c r="F26" i="5"/>
  <c r="D46" i="4"/>
  <c r="D72" i="4"/>
  <c r="F186" i="5"/>
  <c r="D19" i="4"/>
  <c r="F11" i="5"/>
  <c r="D14" i="4"/>
  <c r="D19" i="69"/>
  <c r="E48" i="47"/>
  <c r="D71" i="4"/>
  <c r="F39" i="5"/>
  <c r="E5" i="47"/>
  <c r="D31" i="4"/>
  <c r="F77" i="5"/>
  <c r="D18" i="69"/>
  <c r="E35" i="47"/>
  <c r="D100" i="4"/>
  <c r="E54" i="47"/>
  <c r="F46" i="5"/>
  <c r="E68" i="47"/>
  <c r="E145" i="47"/>
  <c r="E66" i="47"/>
  <c r="F41" i="5"/>
  <c r="F251" i="5"/>
  <c r="D54" i="4"/>
  <c r="E36" i="47"/>
  <c r="E109" i="47"/>
  <c r="F194" i="5"/>
  <c r="D23" i="4"/>
  <c r="F37" i="5"/>
  <c r="D27" i="69"/>
  <c r="F150" i="5"/>
  <c r="E53" i="47"/>
  <c r="D104" i="4"/>
  <c r="F234" i="5"/>
  <c r="F40" i="5"/>
  <c r="E32" i="47"/>
  <c r="F238" i="5"/>
  <c r="D20" i="4"/>
  <c r="F192" i="5"/>
  <c r="D9" i="4"/>
  <c r="E28" i="47"/>
  <c r="F232" i="5"/>
  <c r="E76" i="47"/>
  <c r="E58" i="47"/>
  <c r="E27" i="47"/>
  <c r="D109" i="4"/>
  <c r="E42" i="47"/>
  <c r="F144" i="5"/>
  <c r="D43" i="4"/>
  <c r="E52" i="47"/>
  <c r="D76" i="4"/>
  <c r="F195" i="5"/>
  <c r="E16" i="47"/>
  <c r="E59" i="47"/>
  <c r="D21" i="69"/>
  <c r="D85" i="4"/>
  <c r="F65" i="5"/>
  <c r="D45" i="69"/>
  <c r="D12" i="69"/>
  <c r="D47" i="69"/>
  <c r="F84" i="5"/>
  <c r="D42" i="4"/>
  <c r="D32" i="69"/>
  <c r="E62" i="47"/>
  <c r="E161" i="47"/>
  <c r="F101" i="5"/>
  <c r="E13" i="47"/>
  <c r="E119" i="47"/>
  <c r="F95" i="5"/>
  <c r="F231" i="5"/>
  <c r="D37" i="4"/>
  <c r="F244" i="5"/>
  <c r="E78" i="47"/>
  <c r="D106" i="4"/>
  <c r="F262" i="5"/>
  <c r="E40" i="47"/>
  <c r="D18" i="4"/>
  <c r="D10" i="4"/>
  <c r="D112" i="4"/>
  <c r="F228" i="5"/>
  <c r="F182" i="5"/>
  <c r="F260" i="5"/>
  <c r="D22" i="4"/>
  <c r="F51" i="5"/>
  <c r="F193" i="5"/>
  <c r="E81" i="47"/>
  <c r="D24" i="69"/>
  <c r="F196" i="5"/>
  <c r="F245" i="5"/>
  <c r="F42" i="5"/>
  <c r="D8" i="4"/>
  <c r="D44" i="69"/>
  <c r="F246" i="5"/>
  <c r="D97" i="4"/>
  <c r="F69" i="5"/>
  <c r="F59" i="5"/>
  <c r="D94" i="4"/>
  <c r="D47" i="4"/>
  <c r="D80" i="4"/>
  <c r="E41" i="47"/>
  <c r="F137" i="5"/>
  <c r="F235" i="5"/>
  <c r="D13" i="69"/>
  <c r="F177" i="5"/>
  <c r="E61" i="47"/>
  <c r="F66" i="5"/>
  <c r="D20" i="69"/>
  <c r="F185" i="5"/>
  <c r="D7" i="69"/>
  <c r="F162" i="5"/>
  <c r="D42" i="69"/>
  <c r="E6" i="47"/>
  <c r="D52" i="4"/>
  <c r="F113" i="5"/>
  <c r="D38" i="69"/>
  <c r="E77" i="47"/>
  <c r="E104" i="47"/>
  <c r="D35" i="69"/>
  <c r="D15" i="69"/>
  <c r="E72" i="47"/>
  <c r="E140" i="47"/>
  <c r="F230" i="5"/>
  <c r="E17" i="47"/>
  <c r="D89" i="4"/>
  <c r="F253" i="5"/>
  <c r="D25" i="69"/>
  <c r="F86" i="5"/>
  <c r="F225" i="5"/>
  <c r="F14" i="5"/>
  <c r="E46" i="47"/>
  <c r="F9" i="5"/>
  <c r="F74" i="5"/>
  <c r="E9" i="47"/>
  <c r="E135" i="47"/>
  <c r="F254" i="5"/>
  <c r="E21" i="47"/>
  <c r="F256" i="5"/>
  <c r="F224" i="5"/>
  <c r="F85" i="5"/>
  <c r="D37" i="69"/>
  <c r="D53" i="69"/>
  <c r="D40" i="69"/>
  <c r="D96" i="4"/>
  <c r="F258" i="5"/>
  <c r="E57" i="47"/>
  <c r="F4" i="5"/>
  <c r="F243" i="5"/>
  <c r="D51" i="69"/>
  <c r="F233" i="5"/>
  <c r="E43" i="47"/>
  <c r="E124" i="47"/>
  <c r="F13" i="5"/>
  <c r="E38" i="47"/>
  <c r="F226" i="5"/>
  <c r="D81" i="4"/>
  <c r="E70" i="47"/>
  <c r="E74" i="47"/>
  <c r="F114" i="5"/>
  <c r="D86" i="4"/>
  <c r="F61" i="5"/>
  <c r="F24" i="5"/>
  <c r="F242" i="5"/>
  <c r="F19" i="5"/>
  <c r="O22" i="70"/>
  <c r="F138" i="5"/>
  <c r="D36" i="4"/>
  <c r="E50" i="47"/>
  <c r="E65" i="47"/>
  <c r="D49" i="4"/>
  <c r="F62" i="5"/>
  <c r="F5" i="5"/>
  <c r="F119" i="5"/>
  <c r="F250" i="5"/>
  <c r="E23" i="47"/>
  <c r="D32" i="4"/>
  <c r="E15" i="47"/>
  <c r="D75" i="4"/>
  <c r="F179" i="5"/>
  <c r="F18" i="5"/>
  <c r="F49" i="5"/>
  <c r="E18" i="47"/>
  <c r="E114" i="47"/>
  <c r="Q20" i="16"/>
  <c r="R107" i="1"/>
  <c r="F96" i="5"/>
  <c r="D49" i="69"/>
  <c r="D107" i="4"/>
  <c r="F25" i="5"/>
  <c r="F38" i="5"/>
  <c r="D34" i="4"/>
  <c r="E33" i="47"/>
  <c r="D12" i="4"/>
  <c r="D53" i="4"/>
  <c r="D98" i="4"/>
  <c r="D26" i="4"/>
  <c r="F176" i="5"/>
  <c r="F20" i="5"/>
  <c r="D11" i="69"/>
  <c r="E160" i="47"/>
  <c r="F54" i="5"/>
  <c r="F64" i="5"/>
  <c r="E75" i="47"/>
  <c r="F48" i="5"/>
  <c r="E105" i="47"/>
  <c r="E11" i="47"/>
  <c r="F263" i="5"/>
  <c r="D105" i="4"/>
  <c r="F8" i="5"/>
  <c r="F10" i="5"/>
  <c r="E79" i="47"/>
  <c r="D110" i="4"/>
  <c r="F36" i="5"/>
  <c r="E63" i="47"/>
  <c r="D116" i="4"/>
  <c r="F58" i="5"/>
  <c r="D22" i="69"/>
  <c r="F259" i="5"/>
  <c r="E31" i="47"/>
  <c r="F190" i="5"/>
  <c r="F255" i="5"/>
  <c r="D28" i="4"/>
  <c r="E71" i="47"/>
  <c r="D52" i="69"/>
  <c r="F17" i="5"/>
  <c r="D101" i="4"/>
  <c r="E60" i="47"/>
  <c r="D70" i="4"/>
  <c r="F241" i="5"/>
  <c r="F52" i="5"/>
  <c r="F63" i="5"/>
  <c r="F32" i="5"/>
  <c r="F31" i="5"/>
  <c r="F75" i="5"/>
  <c r="E64" i="47"/>
  <c r="E67" i="47"/>
  <c r="F7" i="5"/>
  <c r="E90" i="47"/>
  <c r="F249" i="5"/>
  <c r="F53" i="5"/>
  <c r="D33" i="4"/>
  <c r="D90" i="4"/>
  <c r="E110" i="47"/>
  <c r="F222" i="5"/>
  <c r="D38" i="4"/>
  <c r="F184" i="5"/>
  <c r="E69" i="47"/>
  <c r="D34" i="69"/>
  <c r="D24" i="4"/>
  <c r="D111" i="4"/>
  <c r="E20" i="47"/>
  <c r="E80" i="47"/>
  <c r="D27" i="4"/>
  <c r="F229" i="5"/>
  <c r="F161" i="5"/>
  <c r="E89" i="47"/>
  <c r="F188" i="5"/>
  <c r="E24" i="47"/>
  <c r="D7" i="4"/>
  <c r="F210" i="5"/>
  <c r="F21" i="5"/>
  <c r="E7" i="47"/>
  <c r="E55" i="47"/>
  <c r="D54" i="69"/>
  <c r="D16" i="4"/>
  <c r="D36" i="69"/>
  <c r="F71" i="5"/>
  <c r="E25" i="47"/>
  <c r="F252" i="5"/>
  <c r="E149" i="47"/>
  <c r="F16" i="5"/>
  <c r="H673" i="66" l="1"/>
  <c r="M35" i="76"/>
  <c r="M36" i="76" s="1"/>
  <c r="M37" i="76" s="1"/>
  <c r="H668" i="66"/>
  <c r="H661" i="66"/>
  <c r="H664" i="66"/>
  <c r="H650" i="66"/>
  <c r="H665" i="66"/>
  <c r="H653" i="66"/>
  <c r="H662" i="66"/>
  <c r="H655" i="66"/>
  <c r="H671" i="66"/>
  <c r="H659" i="66"/>
  <c r="H647" i="66"/>
  <c r="H663" i="66"/>
  <c r="H670" i="66"/>
  <c r="H645" i="66"/>
  <c r="H666" i="66"/>
  <c r="H649" i="66"/>
  <c r="H656" i="66"/>
  <c r="H651" i="66"/>
  <c r="H660" i="66"/>
  <c r="H669" i="66"/>
  <c r="H652" i="66"/>
  <c r="H658" i="66"/>
  <c r="H672" i="66"/>
  <c r="H654" i="66"/>
  <c r="H646" i="66"/>
  <c r="H667" i="66"/>
  <c r="H648" i="66"/>
  <c r="H657" i="66"/>
  <c r="H186" i="66"/>
  <c r="H176" i="66"/>
  <c r="H181" i="66"/>
  <c r="H198" i="66"/>
  <c r="H211" i="66"/>
  <c r="H207" i="66"/>
  <c r="H234" i="66"/>
  <c r="H230" i="66"/>
  <c r="H242" i="66"/>
  <c r="H251" i="66"/>
  <c r="H257" i="66"/>
  <c r="H268" i="66"/>
  <c r="H287" i="66"/>
  <c r="H269" i="66"/>
  <c r="H296" i="66"/>
  <c r="H300" i="66"/>
  <c r="H303" i="66"/>
  <c r="H179" i="66"/>
  <c r="H192" i="66"/>
  <c r="H174" i="66"/>
  <c r="H200" i="66"/>
  <c r="H212" i="66"/>
  <c r="H208" i="66"/>
  <c r="H233" i="66"/>
  <c r="H223" i="66"/>
  <c r="H252" i="66"/>
  <c r="H228" i="66"/>
  <c r="H244" i="66"/>
  <c r="H258" i="66"/>
  <c r="H254" i="66"/>
  <c r="H272" i="66"/>
  <c r="H285" i="66"/>
  <c r="H289" i="66"/>
  <c r="H298" i="66"/>
  <c r="H304" i="66"/>
  <c r="H194" i="66"/>
  <c r="H184" i="66"/>
  <c r="H189" i="66"/>
  <c r="H199" i="66"/>
  <c r="H213" i="66"/>
  <c r="H215" i="66"/>
  <c r="H225" i="66"/>
  <c r="H238" i="66"/>
  <c r="H220" i="66"/>
  <c r="H249" i="66"/>
  <c r="H266" i="66"/>
  <c r="H281" i="66"/>
  <c r="H277" i="66"/>
  <c r="H297" i="66"/>
  <c r="H290" i="66"/>
  <c r="H311" i="66"/>
  <c r="H178" i="66"/>
  <c r="H191" i="66"/>
  <c r="H173" i="66"/>
  <c r="H197" i="66"/>
  <c r="H218" i="66"/>
  <c r="H219" i="66"/>
  <c r="H240" i="66"/>
  <c r="H222" i="66"/>
  <c r="H250" i="66"/>
  <c r="H243" i="66"/>
  <c r="H282" i="66"/>
  <c r="H279" i="66"/>
  <c r="H284" i="66"/>
  <c r="H295" i="66"/>
  <c r="H308" i="66"/>
  <c r="H310" i="66"/>
  <c r="H193" i="66"/>
  <c r="H183" i="66"/>
  <c r="H195" i="66"/>
  <c r="H204" i="66"/>
  <c r="H210" i="66"/>
  <c r="H235" i="66"/>
  <c r="H232" i="66"/>
  <c r="H237" i="66"/>
  <c r="H248" i="66"/>
  <c r="H253" i="66"/>
  <c r="H256" i="66"/>
  <c r="H274" i="66"/>
  <c r="H271" i="66"/>
  <c r="H276" i="66"/>
  <c r="H294" i="66"/>
  <c r="H307" i="66"/>
  <c r="H302" i="66"/>
  <c r="H175" i="66"/>
  <c r="H217" i="66"/>
  <c r="H229" i="66"/>
  <c r="H286" i="66"/>
  <c r="H293" i="66"/>
  <c r="H172" i="66"/>
  <c r="H203" i="66"/>
  <c r="H227" i="66"/>
  <c r="H247" i="66"/>
  <c r="H273" i="66"/>
  <c r="H306" i="66"/>
  <c r="H185" i="66"/>
  <c r="H196" i="66"/>
  <c r="H224" i="66"/>
  <c r="H261" i="66"/>
  <c r="H283" i="66"/>
  <c r="H309" i="66"/>
  <c r="H188" i="66"/>
  <c r="H177" i="66"/>
  <c r="H190" i="66"/>
  <c r="H202" i="66"/>
  <c r="H206" i="66"/>
  <c r="H209" i="66"/>
  <c r="H226" i="66"/>
  <c r="H239" i="66"/>
  <c r="H221" i="66"/>
  <c r="H246" i="66"/>
  <c r="H260" i="66"/>
  <c r="H255" i="66"/>
  <c r="H288" i="66"/>
  <c r="H278" i="66"/>
  <c r="H275" i="66"/>
  <c r="H292" i="66"/>
  <c r="H305" i="66"/>
  <c r="H301" i="66"/>
  <c r="H180" i="66"/>
  <c r="H187" i="66"/>
  <c r="H182" i="66"/>
  <c r="H201" i="66"/>
  <c r="H214" i="66"/>
  <c r="H216" i="66"/>
  <c r="H241" i="66"/>
  <c r="H231" i="66"/>
  <c r="H236" i="66"/>
  <c r="H245" i="66"/>
  <c r="H259" i="66"/>
  <c r="H262" i="66"/>
  <c r="H280" i="66"/>
  <c r="H270" i="66"/>
  <c r="H267" i="66"/>
  <c r="H291" i="66"/>
  <c r="H312" i="66"/>
  <c r="H162" i="66"/>
  <c r="H163" i="66"/>
  <c r="H317" i="66"/>
  <c r="H323" i="66"/>
  <c r="H322" i="66"/>
  <c r="H321" i="66"/>
  <c r="H320" i="66"/>
  <c r="H319" i="66"/>
  <c r="H318" i="66"/>
  <c r="H354" i="66"/>
  <c r="H395" i="66"/>
  <c r="H387" i="66"/>
  <c r="H379" i="66"/>
  <c r="H371" i="66"/>
  <c r="H363" i="66"/>
  <c r="H355" i="66"/>
  <c r="H347" i="66"/>
  <c r="H339" i="66"/>
  <c r="H331" i="66"/>
  <c r="H394" i="66"/>
  <c r="H330" i="66"/>
  <c r="H393" i="66"/>
  <c r="H385" i="66"/>
  <c r="H377" i="66"/>
  <c r="H369" i="66"/>
  <c r="H361" i="66"/>
  <c r="H353" i="66"/>
  <c r="H345" i="66"/>
  <c r="H337" i="66"/>
  <c r="H329" i="66"/>
  <c r="H378" i="66"/>
  <c r="H400" i="66"/>
  <c r="H392" i="66"/>
  <c r="H384" i="66"/>
  <c r="H376" i="66"/>
  <c r="H368" i="66"/>
  <c r="H360" i="66"/>
  <c r="H352" i="66"/>
  <c r="H344" i="66"/>
  <c r="H336" i="66"/>
  <c r="H328" i="66"/>
  <c r="H362" i="66"/>
  <c r="H399" i="66"/>
  <c r="H391" i="66"/>
  <c r="H383" i="66"/>
  <c r="H375" i="66"/>
  <c r="H367" i="66"/>
  <c r="H359" i="66"/>
  <c r="H351" i="66"/>
  <c r="H343" i="66"/>
  <c r="H335" i="66"/>
  <c r="H327" i="66"/>
  <c r="H338" i="66"/>
  <c r="H398" i="66"/>
  <c r="H390" i="66"/>
  <c r="H382" i="66"/>
  <c r="H374" i="66"/>
  <c r="H366" i="66"/>
  <c r="H358" i="66"/>
  <c r="H350" i="66"/>
  <c r="H342" i="66"/>
  <c r="H334" i="66"/>
  <c r="H326" i="66"/>
  <c r="H386" i="66"/>
  <c r="H370" i="66"/>
  <c r="H397" i="66"/>
  <c r="H389" i="66"/>
  <c r="H381" i="66"/>
  <c r="H373" i="66"/>
  <c r="H365" i="66"/>
  <c r="H357" i="66"/>
  <c r="H349" i="66"/>
  <c r="H341" i="66"/>
  <c r="H333" i="66"/>
  <c r="H325" i="66"/>
  <c r="H346" i="66"/>
  <c r="H396" i="66"/>
  <c r="H388" i="66"/>
  <c r="H380" i="66"/>
  <c r="H372" i="66"/>
  <c r="H364" i="66"/>
  <c r="H356" i="66"/>
  <c r="H348" i="66"/>
  <c r="H340" i="66"/>
  <c r="H332" i="66"/>
  <c r="H324" i="66"/>
  <c r="H401" i="66"/>
  <c r="H402" i="66"/>
  <c r="H407" i="66"/>
  <c r="H408" i="66"/>
  <c r="H413" i="66"/>
  <c r="H414" i="66"/>
  <c r="H420" i="66"/>
  <c r="H419" i="66"/>
  <c r="H425" i="66"/>
  <c r="H426" i="66"/>
  <c r="H431" i="66"/>
  <c r="H432" i="66"/>
  <c r="H437" i="66"/>
  <c r="H438" i="66"/>
  <c r="H443" i="66"/>
  <c r="H444" i="66"/>
  <c r="H449" i="66"/>
  <c r="H450" i="66"/>
  <c r="H455" i="66"/>
  <c r="H456" i="66"/>
  <c r="H461" i="66"/>
  <c r="H462" i="66"/>
  <c r="H467" i="66"/>
  <c r="H468" i="66"/>
  <c r="H473" i="66"/>
  <c r="H489" i="66"/>
  <c r="H481" i="66"/>
  <c r="H488" i="66"/>
  <c r="H480" i="66"/>
  <c r="H487" i="66"/>
  <c r="H479" i="66"/>
  <c r="H486" i="66"/>
  <c r="H478" i="66"/>
  <c r="H493" i="66"/>
  <c r="H485" i="66"/>
  <c r="H477" i="66"/>
  <c r="H492" i="66"/>
  <c r="H484" i="66"/>
  <c r="H476" i="66"/>
  <c r="H491" i="66"/>
  <c r="H483" i="66"/>
  <c r="H475" i="66"/>
  <c r="H490" i="66"/>
  <c r="H482" i="66"/>
  <c r="H474" i="66"/>
  <c r="H494" i="66"/>
  <c r="H499" i="66"/>
  <c r="H498" i="66"/>
  <c r="H497" i="66"/>
  <c r="H496" i="66"/>
  <c r="H495" i="66"/>
  <c r="H500" i="66"/>
  <c r="H572" i="66"/>
  <c r="H564" i="66"/>
  <c r="H556" i="66"/>
  <c r="H548" i="66"/>
  <c r="H540" i="66"/>
  <c r="H532" i="66"/>
  <c r="H524" i="66"/>
  <c r="H516" i="66"/>
  <c r="H508" i="66"/>
  <c r="H571" i="66"/>
  <c r="H563" i="66"/>
  <c r="H555" i="66"/>
  <c r="H547" i="66"/>
  <c r="H539" i="66"/>
  <c r="H531" i="66"/>
  <c r="H523" i="66"/>
  <c r="H515" i="66"/>
  <c r="H507" i="66"/>
  <c r="H570" i="66"/>
  <c r="H562" i="66"/>
  <c r="H554" i="66"/>
  <c r="H546" i="66"/>
  <c r="H538" i="66"/>
  <c r="H530" i="66"/>
  <c r="H522" i="66"/>
  <c r="H514" i="66"/>
  <c r="H506" i="66"/>
  <c r="H577" i="66"/>
  <c r="H569" i="66"/>
  <c r="H561" i="66"/>
  <c r="H553" i="66"/>
  <c r="H545" i="66"/>
  <c r="H537" i="66"/>
  <c r="H529" i="66"/>
  <c r="H521" i="66"/>
  <c r="H513" i="66"/>
  <c r="H505" i="66"/>
  <c r="H576" i="66"/>
  <c r="H568" i="66"/>
  <c r="H560" i="66"/>
  <c r="H552" i="66"/>
  <c r="H544" i="66"/>
  <c r="H536" i="66"/>
  <c r="H528" i="66"/>
  <c r="H520" i="66"/>
  <c r="H512" i="66"/>
  <c r="H504" i="66"/>
  <c r="H575" i="66"/>
  <c r="H567" i="66"/>
  <c r="H559" i="66"/>
  <c r="H551" i="66"/>
  <c r="H543" i="66"/>
  <c r="H535" i="66"/>
  <c r="H527" i="66"/>
  <c r="H519" i="66"/>
  <c r="H511" i="66"/>
  <c r="H503" i="66"/>
  <c r="H574" i="66"/>
  <c r="H566" i="66"/>
  <c r="H558" i="66"/>
  <c r="H550" i="66"/>
  <c r="H542" i="66"/>
  <c r="H534" i="66"/>
  <c r="H526" i="66"/>
  <c r="H518" i="66"/>
  <c r="H510" i="66"/>
  <c r="H502" i="66"/>
  <c r="H573" i="66"/>
  <c r="H565" i="66"/>
  <c r="H557" i="66"/>
  <c r="H549" i="66"/>
  <c r="H541" i="66"/>
  <c r="H533" i="66"/>
  <c r="H525" i="66"/>
  <c r="H517" i="66"/>
  <c r="H509" i="66"/>
  <c r="H501" i="66"/>
  <c r="H578" i="66"/>
  <c r="H579" i="66"/>
  <c r="H583" i="66"/>
  <c r="H587" i="66"/>
  <c r="H591" i="66"/>
  <c r="H592" i="66"/>
  <c r="H596" i="66"/>
  <c r="H597" i="66"/>
  <c r="H601" i="66"/>
  <c r="H602" i="66"/>
  <c r="H606" i="66"/>
  <c r="H607" i="66"/>
  <c r="H611" i="66"/>
  <c r="H612" i="66"/>
  <c r="H616" i="66"/>
  <c r="H617" i="66"/>
  <c r="H621" i="66"/>
  <c r="H625" i="66"/>
  <c r="H626" i="66"/>
  <c r="H630" i="66"/>
  <c r="H634" i="66"/>
  <c r="H635" i="66"/>
  <c r="H639" i="66"/>
  <c r="H640" i="66"/>
  <c r="H81" i="66"/>
  <c r="H20" i="66"/>
  <c r="H82" i="66"/>
  <c r="H23" i="66"/>
  <c r="H683" i="66"/>
  <c r="F100" i="66"/>
  <c r="F101" i="66"/>
  <c r="F102" i="66"/>
  <c r="F103" i="66"/>
  <c r="F104" i="66"/>
  <c r="F105" i="66"/>
  <c r="F106" i="66"/>
  <c r="F107" i="66"/>
  <c r="F108" i="66"/>
  <c r="F109" i="66"/>
  <c r="F110" i="66"/>
  <c r="F111" i="66"/>
  <c r="F112" i="66"/>
  <c r="F113" i="66"/>
  <c r="F114" i="66"/>
  <c r="E100" i="66"/>
  <c r="E101" i="66"/>
  <c r="E102" i="66"/>
  <c r="E103" i="66"/>
  <c r="E104" i="66"/>
  <c r="E105" i="66"/>
  <c r="E106" i="66"/>
  <c r="E107" i="66"/>
  <c r="E108" i="66"/>
  <c r="E109" i="66"/>
  <c r="E110" i="66"/>
  <c r="E111" i="66"/>
  <c r="E112" i="66"/>
  <c r="E113" i="66"/>
  <c r="E114" i="66"/>
  <c r="D100" i="66"/>
  <c r="D101" i="66"/>
  <c r="D102" i="66"/>
  <c r="D103" i="66"/>
  <c r="D104" i="66"/>
  <c r="D105" i="66"/>
  <c r="D106" i="66"/>
  <c r="D107" i="66"/>
  <c r="D108" i="66"/>
  <c r="D109" i="66"/>
  <c r="D110" i="66"/>
  <c r="D111" i="66"/>
  <c r="D112" i="66"/>
  <c r="D113" i="66"/>
  <c r="D114" i="66"/>
  <c r="B114" i="66"/>
  <c r="B111" i="66"/>
  <c r="B112" i="66"/>
  <c r="B113" i="66"/>
  <c r="B108" i="66"/>
  <c r="B109" i="66"/>
  <c r="B110" i="66"/>
  <c r="B100" i="66"/>
  <c r="B101" i="66"/>
  <c r="B102" i="66"/>
  <c r="B103" i="66"/>
  <c r="B104" i="66"/>
  <c r="B105" i="66"/>
  <c r="B106" i="66"/>
  <c r="B107" i="66"/>
  <c r="R40" i="70"/>
  <c r="R41" i="70"/>
  <c r="R42" i="70"/>
  <c r="R43" i="70"/>
  <c r="R44" i="70"/>
  <c r="R45" i="70"/>
  <c r="R46" i="70"/>
  <c r="R47" i="70"/>
  <c r="R48" i="70"/>
  <c r="R49" i="70"/>
  <c r="R50" i="70"/>
  <c r="R51" i="70"/>
  <c r="R52" i="70"/>
  <c r="R53" i="70"/>
  <c r="R54" i="70"/>
  <c r="M40" i="70"/>
  <c r="G100" i="66" s="1"/>
  <c r="M41" i="70"/>
  <c r="G101" i="66" s="1"/>
  <c r="M42" i="70"/>
  <c r="G102" i="66" s="1"/>
  <c r="M43" i="70"/>
  <c r="G103" i="66" s="1"/>
  <c r="M44" i="70"/>
  <c r="G104" i="66" s="1"/>
  <c r="M45" i="70"/>
  <c r="G105" i="66" s="1"/>
  <c r="M46" i="70"/>
  <c r="G106" i="66" s="1"/>
  <c r="M47" i="70"/>
  <c r="G107" i="66" s="1"/>
  <c r="M48" i="70"/>
  <c r="G108" i="66" s="1"/>
  <c r="M49" i="70"/>
  <c r="G109" i="66" s="1"/>
  <c r="M50" i="70"/>
  <c r="G110" i="66" s="1"/>
  <c r="M51" i="70"/>
  <c r="G111" i="66" s="1"/>
  <c r="M52" i="70"/>
  <c r="G112" i="66" s="1"/>
  <c r="M53" i="70"/>
  <c r="G113" i="66" s="1"/>
  <c r="M54" i="70"/>
  <c r="G114" i="66" s="1"/>
  <c r="M39" i="70"/>
  <c r="O44" i="70"/>
  <c r="O51" i="70"/>
  <c r="O42" i="70"/>
  <c r="O49" i="70"/>
  <c r="O48" i="70"/>
  <c r="O45" i="70"/>
  <c r="O53" i="70"/>
  <c r="P4" i="1"/>
  <c r="O50" i="70"/>
  <c r="O46" i="70"/>
  <c r="O54" i="70"/>
  <c r="O40" i="70"/>
  <c r="O41" i="70"/>
  <c r="O52" i="70"/>
  <c r="H112" i="66" l="1"/>
  <c r="H106" i="66"/>
  <c r="H108" i="66"/>
  <c r="H113" i="66"/>
  <c r="H114" i="66"/>
  <c r="H105" i="66"/>
  <c r="H102" i="66"/>
  <c r="H101" i="66"/>
  <c r="H111" i="66"/>
  <c r="H109" i="66"/>
  <c r="H100" i="66"/>
  <c r="H104" i="66"/>
  <c r="H110" i="66"/>
  <c r="P46" i="70"/>
  <c r="P45" i="70"/>
  <c r="P54" i="70"/>
  <c r="P52" i="70"/>
  <c r="P44" i="70"/>
  <c r="P48" i="70"/>
  <c r="P53" i="70"/>
  <c r="P50" i="70"/>
  <c r="P42" i="70"/>
  <c r="P51" i="70"/>
  <c r="P49" i="70"/>
  <c r="P41" i="70"/>
  <c r="P40" i="70"/>
  <c r="E290" i="66"/>
  <c r="G290" i="66"/>
  <c r="B290" i="66"/>
  <c r="E267" i="66"/>
  <c r="G267" i="66"/>
  <c r="B267" i="66"/>
  <c r="E243" i="66"/>
  <c r="G243" i="66"/>
  <c r="B243" i="66"/>
  <c r="E220" i="66"/>
  <c r="G220" i="66"/>
  <c r="B220" i="66"/>
  <c r="G196" i="66"/>
  <c r="E196" i="66"/>
  <c r="B196" i="66"/>
  <c r="G173" i="66"/>
  <c r="E173" i="66"/>
  <c r="B173" i="66"/>
  <c r="M25" i="48" l="1"/>
  <c r="D126" i="73"/>
  <c r="M21" i="70"/>
  <c r="M23" i="70"/>
  <c r="O23" i="70"/>
  <c r="G60" i="64" l="1"/>
  <c r="G679" i="66"/>
  <c r="G676" i="66" s="1"/>
  <c r="G680" i="66" s="1"/>
  <c r="H84" i="66"/>
  <c r="H83" i="66"/>
  <c r="F5" i="47"/>
  <c r="F6" i="47"/>
  <c r="F10" i="47"/>
  <c r="F11" i="47"/>
  <c r="F12" i="47"/>
  <c r="F4" i="47"/>
  <c r="Q16" i="53" l="1"/>
  <c r="Q15" i="53"/>
  <c r="E6" i="43" l="1"/>
  <c r="G301" i="66"/>
  <c r="G298" i="66"/>
  <c r="E298" i="66"/>
  <c r="E299" i="66"/>
  <c r="E300" i="66"/>
  <c r="E301" i="66"/>
  <c r="B301" i="66"/>
  <c r="B298" i="66"/>
  <c r="G277" i="66"/>
  <c r="E277" i="66"/>
  <c r="B277" i="66"/>
  <c r="G254" i="66"/>
  <c r="E254" i="66"/>
  <c r="B254" i="66"/>
  <c r="G251" i="66"/>
  <c r="E251" i="66"/>
  <c r="B251" i="66"/>
  <c r="G230" i="66"/>
  <c r="E230" i="66"/>
  <c r="B230" i="66"/>
  <c r="G207" i="66"/>
  <c r="G204" i="66"/>
  <c r="E207" i="66"/>
  <c r="E204" i="66"/>
  <c r="B207" i="66"/>
  <c r="B204" i="66"/>
  <c r="G183" i="66"/>
  <c r="E183" i="66"/>
  <c r="B183" i="66"/>
  <c r="I473" i="66"/>
  <c r="I645" i="66" l="1"/>
  <c r="R22" i="70"/>
  <c r="R24" i="70"/>
  <c r="R27" i="70"/>
  <c r="R21" i="70"/>
  <c r="B161" i="66"/>
  <c r="B162" i="66"/>
  <c r="B163" i="66"/>
  <c r="B165" i="66"/>
  <c r="B164" i="66"/>
  <c r="B160" i="66"/>
  <c r="B159" i="66"/>
  <c r="G261" i="5" l="1"/>
  <c r="G94" i="4" l="1"/>
  <c r="G70" i="4"/>
  <c r="G32" i="4"/>
  <c r="G8" i="4"/>
  <c r="E297" i="66"/>
  <c r="G297" i="66"/>
  <c r="B297" i="66"/>
  <c r="G274" i="66"/>
  <c r="E274" i="66"/>
  <c r="B274" i="66"/>
  <c r="R106" i="1"/>
  <c r="H161" i="66" l="1"/>
  <c r="G80" i="4"/>
  <c r="G40" i="4"/>
  <c r="G102" i="4"/>
  <c r="G43" i="4"/>
  <c r="G105" i="4"/>
  <c r="G18" i="4"/>
  <c r="S107" i="1"/>
  <c r="S106" i="1"/>
  <c r="S108" i="1"/>
  <c r="G250" i="66"/>
  <c r="E250" i="66"/>
  <c r="B250" i="66"/>
  <c r="G227" i="66"/>
  <c r="E227" i="66"/>
  <c r="B227" i="66"/>
  <c r="B203" i="66"/>
  <c r="G203" i="66"/>
  <c r="E203" i="66"/>
  <c r="G180" i="66"/>
  <c r="B180" i="66"/>
  <c r="E180" i="66"/>
  <c r="M24" i="70" l="1"/>
  <c r="B158" i="66"/>
  <c r="B167" i="66"/>
  <c r="G159" i="66"/>
  <c r="G160" i="66"/>
  <c r="G161" i="66"/>
  <c r="G162" i="66"/>
  <c r="M61" i="1" l="1"/>
  <c r="R29" i="70"/>
  <c r="R23" i="70"/>
  <c r="R25" i="70"/>
  <c r="R26" i="70"/>
  <c r="R28" i="70"/>
  <c r="R30" i="70"/>
  <c r="R31" i="70"/>
  <c r="R32" i="70"/>
  <c r="R33" i="70"/>
  <c r="R34" i="70"/>
  <c r="R35" i="70"/>
  <c r="R36" i="70"/>
  <c r="R37" i="70"/>
  <c r="R38" i="70"/>
  <c r="R39" i="70"/>
  <c r="R55" i="70"/>
  <c r="G311" i="66"/>
  <c r="E311" i="66"/>
  <c r="B311" i="66"/>
  <c r="G287" i="66"/>
  <c r="B287" i="66"/>
  <c r="E287" i="66"/>
  <c r="B264" i="66"/>
  <c r="G264" i="66"/>
  <c r="E264" i="66"/>
  <c r="G240" i="66"/>
  <c r="E240" i="66"/>
  <c r="B240" i="66"/>
  <c r="G217" i="66"/>
  <c r="E217" i="66"/>
  <c r="B217" i="66"/>
  <c r="G193" i="66"/>
  <c r="E193" i="66"/>
  <c r="B193" i="66"/>
  <c r="B194" i="66"/>
  <c r="F133" i="5" l="1"/>
  <c r="H439" i="66" s="1"/>
  <c r="F97" i="5"/>
  <c r="H403" i="66" s="1"/>
  <c r="F103" i="5"/>
  <c r="H409" i="66" s="1"/>
  <c r="F109" i="5"/>
  <c r="H415" i="66" s="1"/>
  <c r="F121" i="5"/>
  <c r="H427" i="66" s="1"/>
  <c r="F139" i="5"/>
  <c r="H445" i="66" s="1"/>
  <c r="F145" i="5"/>
  <c r="H451" i="66" s="1"/>
  <c r="F151" i="5"/>
  <c r="H457" i="66" s="1"/>
  <c r="F157" i="5"/>
  <c r="H463" i="66" s="1"/>
  <c r="F115" i="5"/>
  <c r="H421" i="66" s="1"/>
  <c r="F127" i="5"/>
  <c r="H433" i="66" s="1"/>
  <c r="F163" i="5"/>
  <c r="H469" i="66" s="1"/>
  <c r="S102" i="1"/>
  <c r="G47" i="64"/>
  <c r="G46" i="64"/>
  <c r="G44" i="64"/>
  <c r="G43" i="64"/>
  <c r="G42" i="64"/>
  <c r="G40" i="64"/>
  <c r="H31" i="64"/>
  <c r="G31" i="64"/>
  <c r="G34" i="64"/>
  <c r="G33" i="64"/>
  <c r="G32" i="64"/>
  <c r="H684" i="66"/>
  <c r="H686" i="66" s="1"/>
  <c r="G163" i="66" l="1"/>
  <c r="G164" i="66"/>
  <c r="G165" i="66"/>
  <c r="G166" i="66"/>
  <c r="G167" i="66"/>
  <c r="B166" i="66"/>
  <c r="G74" i="66"/>
  <c r="G68" i="66"/>
  <c r="E74" i="66"/>
  <c r="F74" i="66"/>
  <c r="E76" i="66"/>
  <c r="F76" i="66"/>
  <c r="E68" i="66"/>
  <c r="F68" i="66"/>
  <c r="E69" i="66"/>
  <c r="F69" i="66"/>
  <c r="G69" i="66"/>
  <c r="E70" i="66"/>
  <c r="F70" i="66"/>
  <c r="G70" i="66"/>
  <c r="E71" i="66"/>
  <c r="F71" i="66"/>
  <c r="G71" i="66"/>
  <c r="E72" i="66"/>
  <c r="F72" i="66"/>
  <c r="G72" i="66"/>
  <c r="E73" i="66"/>
  <c r="F73" i="66"/>
  <c r="G73" i="66"/>
  <c r="D68" i="66"/>
  <c r="D69" i="66"/>
  <c r="D70" i="66"/>
  <c r="D71" i="66"/>
  <c r="D72" i="66"/>
  <c r="D73" i="66"/>
  <c r="B73" i="66"/>
  <c r="B74" i="66"/>
  <c r="B76" i="66"/>
  <c r="B68" i="66"/>
  <c r="B69" i="66"/>
  <c r="B70" i="66"/>
  <c r="B71" i="66"/>
  <c r="B72" i="66"/>
  <c r="B28" i="66"/>
  <c r="I23" i="66"/>
  <c r="I22" i="66"/>
  <c r="F23" i="66"/>
  <c r="E23" i="66"/>
  <c r="D23" i="66"/>
  <c r="B23" i="66"/>
  <c r="F8" i="16"/>
  <c r="I21" i="66"/>
  <c r="F21" i="66"/>
  <c r="E21" i="66"/>
  <c r="D21" i="66"/>
  <c r="B21" i="66"/>
  <c r="F22" i="66"/>
  <c r="E22" i="66"/>
  <c r="D22" i="66"/>
  <c r="H36" i="64"/>
  <c r="H27" i="64"/>
  <c r="G29" i="64"/>
  <c r="G28" i="64"/>
  <c r="G27" i="64"/>
  <c r="H22" i="64"/>
  <c r="G25" i="64"/>
  <c r="G24" i="64"/>
  <c r="G23" i="64"/>
  <c r="G22" i="64"/>
  <c r="S79" i="1"/>
  <c r="H166" i="66" l="1"/>
  <c r="S111" i="1"/>
  <c r="A84" i="43" l="1"/>
  <c r="A85" i="43"/>
  <c r="A80" i="43"/>
  <c r="A81" i="43"/>
  <c r="A82" i="43"/>
  <c r="A83" i="43"/>
  <c r="I266" i="66"/>
  <c r="P37" i="1"/>
  <c r="C81" i="43" l="1"/>
  <c r="D81" i="43" s="1"/>
  <c r="C89" i="43"/>
  <c r="D89" i="43" s="1"/>
  <c r="C97" i="43"/>
  <c r="D97" i="43" s="1"/>
  <c r="C105" i="43"/>
  <c r="D105" i="43" s="1"/>
  <c r="C82" i="43"/>
  <c r="D82" i="43" s="1"/>
  <c r="C90" i="43"/>
  <c r="D90" i="43" s="1"/>
  <c r="C98" i="43"/>
  <c r="D98" i="43" s="1"/>
  <c r="C106" i="43"/>
  <c r="D106" i="43" s="1"/>
  <c r="C83" i="43"/>
  <c r="D83" i="43" s="1"/>
  <c r="C91" i="43"/>
  <c r="D91" i="43" s="1"/>
  <c r="C99" i="43"/>
  <c r="D99" i="43" s="1"/>
  <c r="C79" i="43"/>
  <c r="D79" i="43" s="1"/>
  <c r="C101" i="43"/>
  <c r="D101" i="43" s="1"/>
  <c r="C104" i="43"/>
  <c r="D104" i="43" s="1"/>
  <c r="C84" i="43"/>
  <c r="D84" i="43" s="1"/>
  <c r="C92" i="43"/>
  <c r="D92" i="43" s="1"/>
  <c r="C100" i="43"/>
  <c r="D100" i="43" s="1"/>
  <c r="C93" i="43"/>
  <c r="D93" i="43" s="1"/>
  <c r="C80" i="43"/>
  <c r="D80" i="43" s="1"/>
  <c r="C85" i="43"/>
  <c r="D85" i="43" s="1"/>
  <c r="C88" i="43"/>
  <c r="D88" i="43" s="1"/>
  <c r="C86" i="43"/>
  <c r="D86" i="43" s="1"/>
  <c r="C94" i="43"/>
  <c r="D94" i="43" s="1"/>
  <c r="C102" i="43"/>
  <c r="D102" i="43" s="1"/>
  <c r="C87" i="43"/>
  <c r="D87" i="43" s="1"/>
  <c r="C95" i="43"/>
  <c r="D95" i="43" s="1"/>
  <c r="C103" i="43"/>
  <c r="D103" i="43" s="1"/>
  <c r="C96" i="43"/>
  <c r="D96" i="43" s="1"/>
  <c r="H40" i="64"/>
  <c r="I172" i="66"/>
  <c r="G36" i="64"/>
  <c r="H61" i="64"/>
  <c r="M18" i="70"/>
  <c r="M17" i="70"/>
  <c r="M16" i="70"/>
  <c r="M11" i="70"/>
  <c r="M7" i="70"/>
  <c r="M3" i="70"/>
  <c r="O43" i="70"/>
  <c r="H103" i="66" l="1"/>
  <c r="P43" i="70"/>
  <c r="J173" i="66"/>
  <c r="J196" i="66"/>
  <c r="J204" i="66"/>
  <c r="J207" i="66"/>
  <c r="J183" i="66"/>
  <c r="D140" i="43"/>
  <c r="G22" i="66" s="1"/>
  <c r="D107" i="43"/>
  <c r="M36" i="1" s="1"/>
  <c r="I81" i="66"/>
  <c r="F115" i="66"/>
  <c r="F82" i="66"/>
  <c r="F83" i="66"/>
  <c r="F84" i="66"/>
  <c r="F85" i="66"/>
  <c r="F86" i="66"/>
  <c r="F87" i="66"/>
  <c r="F88" i="66"/>
  <c r="F89" i="66"/>
  <c r="F90" i="66"/>
  <c r="F91" i="66"/>
  <c r="F92" i="66"/>
  <c r="F93" i="66"/>
  <c r="F94" i="66"/>
  <c r="F95" i="66"/>
  <c r="F96" i="66"/>
  <c r="F97" i="66"/>
  <c r="F98" i="66"/>
  <c r="F99" i="66"/>
  <c r="F81" i="66"/>
  <c r="E82" i="66"/>
  <c r="E83" i="66"/>
  <c r="E84" i="66"/>
  <c r="E85" i="66"/>
  <c r="E86" i="66"/>
  <c r="E87" i="66"/>
  <c r="E88" i="66"/>
  <c r="E89" i="66"/>
  <c r="E90" i="66"/>
  <c r="E91" i="66"/>
  <c r="E92" i="66"/>
  <c r="E93" i="66"/>
  <c r="E94" i="66"/>
  <c r="E95" i="66"/>
  <c r="E96" i="66"/>
  <c r="E97" i="66"/>
  <c r="E98" i="66"/>
  <c r="E99" i="66"/>
  <c r="E115" i="66"/>
  <c r="E81" i="66"/>
  <c r="D82" i="66"/>
  <c r="D83" i="66"/>
  <c r="D84" i="66"/>
  <c r="D85" i="66"/>
  <c r="D86" i="66"/>
  <c r="D87" i="66"/>
  <c r="D88" i="66"/>
  <c r="D89" i="66"/>
  <c r="D90" i="66"/>
  <c r="D91" i="66"/>
  <c r="D92" i="66"/>
  <c r="D93" i="66"/>
  <c r="D94" i="66"/>
  <c r="D95" i="66"/>
  <c r="D96" i="66"/>
  <c r="D97" i="66"/>
  <c r="D98" i="66"/>
  <c r="D99" i="66"/>
  <c r="D115" i="66"/>
  <c r="D81" i="66"/>
  <c r="B92" i="66"/>
  <c r="B93" i="66"/>
  <c r="B94" i="66"/>
  <c r="B95" i="66"/>
  <c r="B96" i="66"/>
  <c r="B97" i="66"/>
  <c r="B98" i="66"/>
  <c r="B99" i="66"/>
  <c r="B115" i="66"/>
  <c r="B82" i="66"/>
  <c r="B83" i="66"/>
  <c r="B84" i="66"/>
  <c r="B85" i="66"/>
  <c r="B86" i="66"/>
  <c r="B87" i="66"/>
  <c r="B88" i="66"/>
  <c r="B89" i="66"/>
  <c r="B90" i="66"/>
  <c r="B91" i="66"/>
  <c r="B81" i="66"/>
  <c r="M26" i="70"/>
  <c r="G86" i="66" s="1"/>
  <c r="M25" i="70"/>
  <c r="G85" i="66" s="1"/>
  <c r="G84" i="66"/>
  <c r="G83" i="66"/>
  <c r="M22" i="70"/>
  <c r="G82" i="66" s="1"/>
  <c r="M27" i="70"/>
  <c r="G87" i="66" s="1"/>
  <c r="M28" i="70"/>
  <c r="G88" i="66" s="1"/>
  <c r="M29" i="70"/>
  <c r="G89" i="66" s="1"/>
  <c r="M30" i="70"/>
  <c r="G90" i="66" s="1"/>
  <c r="M31" i="70"/>
  <c r="G91" i="66" s="1"/>
  <c r="M32" i="70"/>
  <c r="G92" i="66" s="1"/>
  <c r="M33" i="70"/>
  <c r="G93" i="66" s="1"/>
  <c r="M34" i="70"/>
  <c r="G94" i="66" s="1"/>
  <c r="M35" i="70"/>
  <c r="G95" i="66" s="1"/>
  <c r="M36" i="70"/>
  <c r="G96" i="66" s="1"/>
  <c r="M37" i="70"/>
  <c r="G97" i="66" s="1"/>
  <c r="M38" i="70"/>
  <c r="G98" i="66" s="1"/>
  <c r="G99" i="66"/>
  <c r="M55" i="70"/>
  <c r="G115" i="66" s="1"/>
  <c r="J100" i="66" l="1"/>
  <c r="J108" i="66"/>
  <c r="J105" i="66"/>
  <c r="J104" i="66"/>
  <c r="J113" i="66"/>
  <c r="J114" i="66"/>
  <c r="J102" i="66"/>
  <c r="J111" i="66"/>
  <c r="J110" i="66"/>
  <c r="J112" i="66"/>
  <c r="J101" i="66"/>
  <c r="J109" i="66"/>
  <c r="J106" i="66"/>
  <c r="J103" i="66"/>
  <c r="P22" i="70"/>
  <c r="G41" i="64"/>
  <c r="G26" i="64"/>
  <c r="G21" i="66"/>
  <c r="M49" i="1"/>
  <c r="G30" i="64"/>
  <c r="G81" i="66"/>
  <c r="G79" i="66" s="1"/>
  <c r="O35" i="70"/>
  <c r="O30" i="70"/>
  <c r="O26" i="70"/>
  <c r="O32" i="70"/>
  <c r="O31" i="70"/>
  <c r="O34" i="70"/>
  <c r="O55" i="70"/>
  <c r="O28" i="70"/>
  <c r="O33" i="70"/>
  <c r="O27" i="70"/>
  <c r="O29" i="70"/>
  <c r="O37" i="70"/>
  <c r="O39" i="70"/>
  <c r="O25" i="70"/>
  <c r="O36" i="70"/>
  <c r="G80" i="66" l="1"/>
  <c r="G116" i="66"/>
  <c r="H98" i="66"/>
  <c r="J98" i="66" s="1"/>
  <c r="H93" i="66"/>
  <c r="J93" i="66" s="1"/>
  <c r="H85" i="66"/>
  <c r="J85" i="66" s="1"/>
  <c r="H88" i="66"/>
  <c r="J88" i="66" s="1"/>
  <c r="H89" i="66"/>
  <c r="J89" i="66" s="1"/>
  <c r="H115" i="66"/>
  <c r="J115" i="66" s="1"/>
  <c r="H90" i="66"/>
  <c r="J90" i="66" s="1"/>
  <c r="H96" i="66"/>
  <c r="J96" i="66" s="1"/>
  <c r="H94" i="66"/>
  <c r="J94" i="66" s="1"/>
  <c r="H99" i="66"/>
  <c r="J99" i="66" s="1"/>
  <c r="H92" i="66"/>
  <c r="J92" i="66" s="1"/>
  <c r="H91" i="66"/>
  <c r="J91" i="66" s="1"/>
  <c r="H95" i="66"/>
  <c r="J95" i="66" s="1"/>
  <c r="H97" i="66"/>
  <c r="J97" i="66" s="1"/>
  <c r="H86" i="66"/>
  <c r="J86" i="66" s="1"/>
  <c r="H87" i="66"/>
  <c r="J87" i="66" s="1"/>
  <c r="P35" i="70"/>
  <c r="P33" i="70"/>
  <c r="P38" i="70"/>
  <c r="P34" i="70"/>
  <c r="P29" i="70"/>
  <c r="P30" i="70"/>
  <c r="P37" i="70"/>
  <c r="P39" i="70"/>
  <c r="P36" i="70"/>
  <c r="P32" i="70"/>
  <c r="P31" i="70"/>
  <c r="P55" i="70"/>
  <c r="P21" i="70"/>
  <c r="J81" i="66"/>
  <c r="P28" i="70"/>
  <c r="P25" i="70"/>
  <c r="P27" i="70"/>
  <c r="J82" i="66"/>
  <c r="J84" i="66"/>
  <c r="P24" i="70"/>
  <c r="J83" i="66"/>
  <c r="P23" i="70"/>
  <c r="P26" i="70"/>
  <c r="D14" i="70"/>
  <c r="G219" i="66"/>
  <c r="G221" i="66"/>
  <c r="G222" i="66"/>
  <c r="G223" i="66"/>
  <c r="G224" i="66"/>
  <c r="G225" i="66"/>
  <c r="G226" i="66"/>
  <c r="G228" i="66"/>
  <c r="G229" i="66"/>
  <c r="G231" i="66"/>
  <c r="G232" i="66"/>
  <c r="G233" i="66"/>
  <c r="G234" i="66"/>
  <c r="G235" i="66"/>
  <c r="G236" i="66"/>
  <c r="G237" i="66"/>
  <c r="G238" i="66"/>
  <c r="G239" i="66"/>
  <c r="G241" i="66"/>
  <c r="G242" i="66"/>
  <c r="O47" i="70"/>
  <c r="H107" i="66" l="1"/>
  <c r="J107" i="66" s="1"/>
  <c r="J116" i="66" s="1"/>
  <c r="I40" i="64" s="1"/>
  <c r="P47" i="70"/>
  <c r="O56" i="70" s="1"/>
  <c r="O57" i="70" s="1"/>
  <c r="O58" i="70" s="1"/>
  <c r="O59" i="70" s="1"/>
  <c r="S90" i="1"/>
  <c r="S93" i="1"/>
  <c r="G291" i="66"/>
  <c r="G292" i="66"/>
  <c r="G293" i="66"/>
  <c r="G294" i="66"/>
  <c r="G295" i="66"/>
  <c r="G296" i="66"/>
  <c r="G299" i="66"/>
  <c r="G300" i="66"/>
  <c r="G302" i="66"/>
  <c r="G303" i="66"/>
  <c r="G304" i="66"/>
  <c r="G305" i="66"/>
  <c r="G306" i="66"/>
  <c r="G307" i="66"/>
  <c r="G308" i="66"/>
  <c r="G309" i="66"/>
  <c r="G310" i="66"/>
  <c r="G312" i="66"/>
  <c r="G289" i="66"/>
  <c r="G268" i="66"/>
  <c r="G269" i="66"/>
  <c r="G270" i="66"/>
  <c r="G271" i="66"/>
  <c r="G272" i="66"/>
  <c r="G273" i="66"/>
  <c r="G275" i="66"/>
  <c r="G276" i="66"/>
  <c r="G278" i="66"/>
  <c r="G279" i="66"/>
  <c r="G280" i="66"/>
  <c r="G281" i="66"/>
  <c r="G282" i="66"/>
  <c r="G283" i="66"/>
  <c r="G284" i="66"/>
  <c r="G285" i="66"/>
  <c r="G286" i="66"/>
  <c r="G288" i="66"/>
  <c r="G266" i="66"/>
  <c r="I219" i="66"/>
  <c r="G265" i="66"/>
  <c r="G244" i="66"/>
  <c r="G245" i="66"/>
  <c r="G246" i="66"/>
  <c r="G247" i="66"/>
  <c r="G248" i="66"/>
  <c r="G249" i="66"/>
  <c r="G252" i="66"/>
  <c r="G253" i="66"/>
  <c r="G255" i="66"/>
  <c r="G256" i="66"/>
  <c r="G257" i="66"/>
  <c r="G258" i="66"/>
  <c r="G259" i="66"/>
  <c r="G260" i="66"/>
  <c r="G261" i="66"/>
  <c r="G262" i="66"/>
  <c r="G263" i="66"/>
  <c r="E244" i="66"/>
  <c r="E245" i="66"/>
  <c r="E246" i="66"/>
  <c r="E247" i="66"/>
  <c r="E248" i="66"/>
  <c r="E249" i="66"/>
  <c r="E252" i="66"/>
  <c r="E253" i="66"/>
  <c r="E255" i="66"/>
  <c r="E256" i="66"/>
  <c r="E257" i="66"/>
  <c r="E258" i="66"/>
  <c r="E259" i="66"/>
  <c r="E260" i="66"/>
  <c r="E261" i="66"/>
  <c r="E262" i="66"/>
  <c r="E263" i="66"/>
  <c r="E265" i="66"/>
  <c r="E242" i="66"/>
  <c r="E221" i="66"/>
  <c r="E222" i="66"/>
  <c r="E223" i="66"/>
  <c r="E224" i="66"/>
  <c r="E225" i="66"/>
  <c r="E226" i="66"/>
  <c r="E228" i="66"/>
  <c r="E229" i="66"/>
  <c r="E231" i="66"/>
  <c r="E232" i="66"/>
  <c r="E233" i="66"/>
  <c r="E234" i="66"/>
  <c r="E235" i="66"/>
  <c r="E236" i="66"/>
  <c r="E237" i="66"/>
  <c r="E238" i="66"/>
  <c r="E239" i="66"/>
  <c r="E241" i="66"/>
  <c r="E219" i="66"/>
  <c r="B244" i="66"/>
  <c r="B245" i="66"/>
  <c r="B246" i="66"/>
  <c r="B247" i="66"/>
  <c r="B248" i="66"/>
  <c r="B249" i="66"/>
  <c r="B252" i="66"/>
  <c r="B253" i="66"/>
  <c r="B255" i="66"/>
  <c r="B256" i="66"/>
  <c r="B257" i="66"/>
  <c r="B258" i="66"/>
  <c r="B259" i="66"/>
  <c r="B260" i="66"/>
  <c r="B261" i="66"/>
  <c r="B262" i="66"/>
  <c r="B263" i="66"/>
  <c r="B265" i="66"/>
  <c r="B242" i="66"/>
  <c r="B241" i="66"/>
  <c r="B236" i="66"/>
  <c r="B237" i="66"/>
  <c r="B238" i="66"/>
  <c r="B239" i="66"/>
  <c r="B221" i="66"/>
  <c r="B222" i="66"/>
  <c r="B223" i="66"/>
  <c r="B224" i="66"/>
  <c r="B225" i="66"/>
  <c r="B226" i="66"/>
  <c r="B228" i="66"/>
  <c r="B229" i="66"/>
  <c r="B231" i="66"/>
  <c r="B232" i="66"/>
  <c r="B233" i="66"/>
  <c r="B234" i="66"/>
  <c r="B235" i="66"/>
  <c r="B219" i="66"/>
  <c r="B291" i="66"/>
  <c r="B292" i="66"/>
  <c r="B293" i="66"/>
  <c r="B294" i="66"/>
  <c r="B295" i="66"/>
  <c r="B296" i="66"/>
  <c r="B299" i="66"/>
  <c r="B300" i="66"/>
  <c r="B302" i="66"/>
  <c r="B303" i="66"/>
  <c r="B304" i="66"/>
  <c r="B305" i="66"/>
  <c r="B306" i="66"/>
  <c r="B307" i="66"/>
  <c r="B308" i="66"/>
  <c r="B309" i="66"/>
  <c r="B310" i="66"/>
  <c r="B312" i="66"/>
  <c r="B289" i="66"/>
  <c r="B268" i="66"/>
  <c r="B269" i="66"/>
  <c r="B270" i="66"/>
  <c r="B271" i="66"/>
  <c r="B272" i="66"/>
  <c r="B273" i="66"/>
  <c r="B275" i="66"/>
  <c r="B276" i="66"/>
  <c r="B278" i="66"/>
  <c r="B279" i="66"/>
  <c r="B280" i="66"/>
  <c r="B281" i="66"/>
  <c r="B282" i="66"/>
  <c r="B283" i="66"/>
  <c r="B284" i="66"/>
  <c r="B285" i="66"/>
  <c r="B286" i="66"/>
  <c r="B288" i="66"/>
  <c r="B266" i="66"/>
  <c r="D4" i="69"/>
  <c r="D3" i="69"/>
  <c r="D2" i="69"/>
  <c r="F18" i="1"/>
  <c r="J220" i="66" l="1"/>
  <c r="J243" i="66"/>
  <c r="J230" i="66"/>
  <c r="J254" i="66"/>
  <c r="J251" i="66"/>
  <c r="H65" i="64"/>
  <c r="P15" i="1"/>
  <c r="M15" i="70" s="1"/>
  <c r="B124" i="64"/>
  <c r="M4" i="70" l="1"/>
  <c r="H113" i="64"/>
  <c r="F16" i="47" l="1"/>
  <c r="G222" i="5" l="1"/>
  <c r="H221" i="5" s="1"/>
  <c r="F38" i="66" l="1"/>
  <c r="I639" i="66" l="1"/>
  <c r="I578" i="66"/>
  <c r="I500" i="66"/>
  <c r="I317" i="66"/>
  <c r="I120" i="66" l="1"/>
  <c r="I28" i="66"/>
  <c r="J75" i="66" s="1"/>
  <c r="I20" i="66"/>
  <c r="G645" i="66"/>
  <c r="G646" i="66"/>
  <c r="J646" i="66" s="1"/>
  <c r="G647" i="66"/>
  <c r="J647" i="66" s="1"/>
  <c r="G648" i="66"/>
  <c r="J648" i="66" s="1"/>
  <c r="G649" i="66"/>
  <c r="J649" i="66" s="1"/>
  <c r="G650" i="66"/>
  <c r="J650" i="66" s="1"/>
  <c r="G651" i="66"/>
  <c r="J651" i="66" s="1"/>
  <c r="G652" i="66"/>
  <c r="J652" i="66" s="1"/>
  <c r="G653" i="66"/>
  <c r="J653" i="66" s="1"/>
  <c r="G654" i="66"/>
  <c r="J654" i="66" s="1"/>
  <c r="G655" i="66"/>
  <c r="J655" i="66" s="1"/>
  <c r="G656" i="66"/>
  <c r="J656" i="66" s="1"/>
  <c r="G657" i="66"/>
  <c r="J657" i="66" s="1"/>
  <c r="G658" i="66"/>
  <c r="J658" i="66" s="1"/>
  <c r="G659" i="66"/>
  <c r="J659" i="66" s="1"/>
  <c r="G660" i="66"/>
  <c r="J660" i="66" s="1"/>
  <c r="G661" i="66"/>
  <c r="J661" i="66" s="1"/>
  <c r="G662" i="66"/>
  <c r="J662" i="66" s="1"/>
  <c r="G663" i="66"/>
  <c r="J663" i="66" s="1"/>
  <c r="G664" i="66"/>
  <c r="J664" i="66" s="1"/>
  <c r="G665" i="66"/>
  <c r="J665" i="66" s="1"/>
  <c r="G666" i="66"/>
  <c r="J666" i="66" s="1"/>
  <c r="G667" i="66"/>
  <c r="J667" i="66" s="1"/>
  <c r="G668" i="66"/>
  <c r="J668" i="66" s="1"/>
  <c r="G669" i="66"/>
  <c r="J669" i="66" s="1"/>
  <c r="G670" i="66"/>
  <c r="J670" i="66" s="1"/>
  <c r="G671" i="66"/>
  <c r="J671" i="66" s="1"/>
  <c r="G672" i="66"/>
  <c r="J672" i="66" s="1"/>
  <c r="G673" i="66"/>
  <c r="J673" i="66" s="1"/>
  <c r="B645" i="66"/>
  <c r="B646" i="66"/>
  <c r="B647" i="66"/>
  <c r="B648" i="66"/>
  <c r="B649" i="66"/>
  <c r="B650" i="66"/>
  <c r="B651" i="66"/>
  <c r="B652" i="66"/>
  <c r="B653" i="66"/>
  <c r="B654" i="66"/>
  <c r="B655" i="66"/>
  <c r="B656" i="66"/>
  <c r="B657" i="66"/>
  <c r="B658" i="66"/>
  <c r="B659" i="66"/>
  <c r="B660" i="66"/>
  <c r="B661" i="66"/>
  <c r="B662" i="66"/>
  <c r="B663" i="66"/>
  <c r="B664" i="66"/>
  <c r="B665" i="66"/>
  <c r="B666" i="66"/>
  <c r="B667" i="66"/>
  <c r="B668" i="66"/>
  <c r="B669" i="66"/>
  <c r="B670" i="66"/>
  <c r="B671" i="66"/>
  <c r="B672" i="66"/>
  <c r="B673" i="66"/>
  <c r="G640" i="66"/>
  <c r="G639" i="66"/>
  <c r="G579" i="66"/>
  <c r="G580" i="66"/>
  <c r="G581" i="66"/>
  <c r="G582" i="66"/>
  <c r="G583" i="66"/>
  <c r="G584" i="66"/>
  <c r="G585" i="66"/>
  <c r="G586" i="66"/>
  <c r="G587" i="66"/>
  <c r="G588" i="66"/>
  <c r="G589" i="66"/>
  <c r="G590" i="66"/>
  <c r="G591" i="66"/>
  <c r="G592" i="66"/>
  <c r="G593" i="66"/>
  <c r="G594" i="66"/>
  <c r="G595" i="66"/>
  <c r="G596" i="66"/>
  <c r="G597" i="66"/>
  <c r="G598" i="66"/>
  <c r="G599" i="66"/>
  <c r="G600" i="66"/>
  <c r="G601" i="66"/>
  <c r="G602" i="66"/>
  <c r="G603" i="66"/>
  <c r="G604" i="66"/>
  <c r="G605" i="66"/>
  <c r="G606" i="66"/>
  <c r="G607" i="66"/>
  <c r="G608" i="66"/>
  <c r="G609" i="66"/>
  <c r="G610" i="66"/>
  <c r="G611" i="66"/>
  <c r="G612" i="66"/>
  <c r="G613" i="66"/>
  <c r="G614" i="66"/>
  <c r="G615" i="66"/>
  <c r="G616" i="66"/>
  <c r="G617" i="66"/>
  <c r="G618" i="66"/>
  <c r="G619" i="66"/>
  <c r="G620" i="66"/>
  <c r="G621" i="66"/>
  <c r="G622" i="66"/>
  <c r="G623" i="66"/>
  <c r="G624" i="66"/>
  <c r="G625" i="66"/>
  <c r="G626" i="66"/>
  <c r="G627" i="66"/>
  <c r="G628" i="66"/>
  <c r="G629" i="66"/>
  <c r="G630" i="66"/>
  <c r="G631" i="66"/>
  <c r="G632" i="66"/>
  <c r="G633" i="66"/>
  <c r="G634" i="66"/>
  <c r="G635" i="66"/>
  <c r="G636" i="66"/>
  <c r="G637" i="66"/>
  <c r="G638" i="66"/>
  <c r="G578" i="66"/>
  <c r="G501" i="66"/>
  <c r="G502" i="66"/>
  <c r="G503" i="66"/>
  <c r="G504" i="66"/>
  <c r="G505" i="66"/>
  <c r="G506" i="66"/>
  <c r="G507" i="66"/>
  <c r="G508" i="66"/>
  <c r="G509" i="66"/>
  <c r="G510" i="66"/>
  <c r="G511" i="66"/>
  <c r="G512" i="66"/>
  <c r="G513" i="66"/>
  <c r="G514" i="66"/>
  <c r="G515" i="66"/>
  <c r="G516" i="66"/>
  <c r="G517" i="66"/>
  <c r="G518" i="66"/>
  <c r="G519" i="66"/>
  <c r="G520" i="66"/>
  <c r="G521" i="66"/>
  <c r="G522" i="66"/>
  <c r="G523" i="66"/>
  <c r="G524" i="66"/>
  <c r="G525" i="66"/>
  <c r="G526" i="66"/>
  <c r="G527" i="66"/>
  <c r="G528" i="66"/>
  <c r="G529" i="66"/>
  <c r="G530" i="66"/>
  <c r="G531" i="66"/>
  <c r="J531" i="66" s="1"/>
  <c r="G532" i="66"/>
  <c r="G533" i="66"/>
  <c r="G534" i="66"/>
  <c r="G535" i="66"/>
  <c r="G536" i="66"/>
  <c r="G537" i="66"/>
  <c r="G538" i="66"/>
  <c r="G539" i="66"/>
  <c r="G540" i="66"/>
  <c r="G541" i="66"/>
  <c r="G542" i="66"/>
  <c r="G543" i="66"/>
  <c r="G544" i="66"/>
  <c r="G545" i="66"/>
  <c r="G546" i="66"/>
  <c r="G547" i="66"/>
  <c r="G548" i="66"/>
  <c r="G549" i="66"/>
  <c r="G550" i="66"/>
  <c r="G551" i="66"/>
  <c r="G552" i="66"/>
  <c r="G553" i="66"/>
  <c r="G554" i="66"/>
  <c r="G555" i="66"/>
  <c r="G556" i="66"/>
  <c r="G557" i="66"/>
  <c r="G558" i="66"/>
  <c r="G559" i="66"/>
  <c r="G560" i="66"/>
  <c r="G561" i="66"/>
  <c r="G562" i="66"/>
  <c r="G563" i="66"/>
  <c r="G564" i="66"/>
  <c r="G565" i="66"/>
  <c r="G566" i="66"/>
  <c r="G567" i="66"/>
  <c r="G568" i="66"/>
  <c r="G569" i="66"/>
  <c r="G570" i="66"/>
  <c r="G571" i="66"/>
  <c r="G572" i="66"/>
  <c r="G573" i="66"/>
  <c r="G574" i="66"/>
  <c r="G575" i="66"/>
  <c r="G576" i="66"/>
  <c r="G577" i="66"/>
  <c r="G500" i="66"/>
  <c r="G495" i="66"/>
  <c r="G496" i="66"/>
  <c r="G497" i="66"/>
  <c r="G498" i="66"/>
  <c r="G499" i="66"/>
  <c r="G494" i="66"/>
  <c r="G473" i="66"/>
  <c r="J473" i="66" s="1"/>
  <c r="G474" i="66"/>
  <c r="J474" i="66" s="1"/>
  <c r="G475" i="66"/>
  <c r="J475" i="66" s="1"/>
  <c r="G476" i="66"/>
  <c r="J476" i="66" s="1"/>
  <c r="G477" i="66"/>
  <c r="J477" i="66" s="1"/>
  <c r="G478" i="66"/>
  <c r="J478" i="66" s="1"/>
  <c r="G479" i="66"/>
  <c r="J479" i="66" s="1"/>
  <c r="G480" i="66"/>
  <c r="J480" i="66" s="1"/>
  <c r="G481" i="66"/>
  <c r="J481" i="66" s="1"/>
  <c r="G482" i="66"/>
  <c r="J482" i="66" s="1"/>
  <c r="G483" i="66"/>
  <c r="J483" i="66" s="1"/>
  <c r="G484" i="66"/>
  <c r="G485" i="66"/>
  <c r="J485" i="66" s="1"/>
  <c r="G486" i="66"/>
  <c r="J486" i="66" s="1"/>
  <c r="G487" i="66"/>
  <c r="J487" i="66" s="1"/>
  <c r="G488" i="66"/>
  <c r="J488" i="66" s="1"/>
  <c r="G489" i="66"/>
  <c r="J489" i="66" s="1"/>
  <c r="G490" i="66"/>
  <c r="J490" i="66" s="1"/>
  <c r="G491" i="66"/>
  <c r="J491" i="66" s="1"/>
  <c r="G492" i="66"/>
  <c r="J492" i="66" s="1"/>
  <c r="G493" i="66"/>
  <c r="J493" i="66" s="1"/>
  <c r="G402" i="66"/>
  <c r="G403" i="66"/>
  <c r="G404" i="66"/>
  <c r="G405" i="66"/>
  <c r="G406" i="66"/>
  <c r="G407" i="66"/>
  <c r="G408" i="66"/>
  <c r="G409" i="66"/>
  <c r="G410" i="66"/>
  <c r="G411" i="66"/>
  <c r="G412" i="66"/>
  <c r="G413" i="66"/>
  <c r="G414" i="66"/>
  <c r="G415" i="66"/>
  <c r="G416" i="66"/>
  <c r="G417" i="66"/>
  <c r="G418" i="66"/>
  <c r="G419" i="66"/>
  <c r="G420" i="66"/>
  <c r="G421" i="66"/>
  <c r="G422" i="66"/>
  <c r="G423" i="66"/>
  <c r="G424" i="66"/>
  <c r="G425" i="66"/>
  <c r="G426" i="66"/>
  <c r="G427" i="66"/>
  <c r="G428" i="66"/>
  <c r="G429" i="66"/>
  <c r="G430" i="66"/>
  <c r="G431" i="66"/>
  <c r="G432" i="66"/>
  <c r="G433" i="66"/>
  <c r="G434" i="66"/>
  <c r="G435" i="66"/>
  <c r="G436" i="66"/>
  <c r="G437" i="66"/>
  <c r="G438" i="66"/>
  <c r="G439" i="66"/>
  <c r="G440" i="66"/>
  <c r="G441" i="66"/>
  <c r="G442" i="66"/>
  <c r="G443" i="66"/>
  <c r="G444" i="66"/>
  <c r="G445" i="66"/>
  <c r="G446" i="66"/>
  <c r="G447" i="66"/>
  <c r="G448" i="66"/>
  <c r="G449" i="66"/>
  <c r="G450" i="66"/>
  <c r="G451" i="66"/>
  <c r="G452" i="66"/>
  <c r="G453" i="66"/>
  <c r="G454" i="66"/>
  <c r="G455" i="66"/>
  <c r="G456" i="66"/>
  <c r="G457" i="66"/>
  <c r="G458" i="66"/>
  <c r="G459" i="66"/>
  <c r="G460" i="66"/>
  <c r="G461" i="66"/>
  <c r="G462" i="66"/>
  <c r="G463" i="66"/>
  <c r="G464" i="66"/>
  <c r="G465" i="66"/>
  <c r="G466" i="66"/>
  <c r="G467" i="66"/>
  <c r="G468" i="66"/>
  <c r="G469" i="66"/>
  <c r="G470" i="66"/>
  <c r="G471" i="66"/>
  <c r="G472" i="66"/>
  <c r="G401" i="66"/>
  <c r="G318" i="66"/>
  <c r="G319" i="66"/>
  <c r="G320" i="66"/>
  <c r="G321" i="66"/>
  <c r="J321" i="66" s="1"/>
  <c r="G322" i="66"/>
  <c r="G323" i="66"/>
  <c r="G324" i="66"/>
  <c r="G325" i="66"/>
  <c r="G326" i="66"/>
  <c r="G327" i="66"/>
  <c r="G328" i="66"/>
  <c r="G329" i="66"/>
  <c r="G330" i="66"/>
  <c r="G331" i="66"/>
  <c r="G332" i="66"/>
  <c r="G333" i="66"/>
  <c r="G334" i="66"/>
  <c r="G335" i="66"/>
  <c r="G336" i="66"/>
  <c r="G337" i="66"/>
  <c r="G338" i="66"/>
  <c r="G339" i="66"/>
  <c r="G340" i="66"/>
  <c r="G341" i="66"/>
  <c r="G342" i="66"/>
  <c r="G343" i="66"/>
  <c r="G344" i="66"/>
  <c r="G345" i="66"/>
  <c r="G346" i="66"/>
  <c r="G347" i="66"/>
  <c r="G348" i="66"/>
  <c r="G349" i="66"/>
  <c r="G350" i="66"/>
  <c r="G351" i="66"/>
  <c r="G352" i="66"/>
  <c r="G353" i="66"/>
  <c r="G354" i="66"/>
  <c r="G355" i="66"/>
  <c r="G356" i="66"/>
  <c r="G357" i="66"/>
  <c r="G358" i="66"/>
  <c r="G359" i="66"/>
  <c r="G360" i="66"/>
  <c r="G361" i="66"/>
  <c r="G362" i="66"/>
  <c r="G363" i="66"/>
  <c r="G364" i="66"/>
  <c r="G365" i="66"/>
  <c r="G366" i="66"/>
  <c r="G367" i="66"/>
  <c r="G368" i="66"/>
  <c r="G369" i="66"/>
  <c r="G370" i="66"/>
  <c r="G371" i="66"/>
  <c r="G372" i="66"/>
  <c r="G373" i="66"/>
  <c r="G374" i="66"/>
  <c r="G375" i="66"/>
  <c r="G376" i="66"/>
  <c r="G377" i="66"/>
  <c r="G378" i="66"/>
  <c r="G379" i="66"/>
  <c r="G380" i="66"/>
  <c r="G381" i="66"/>
  <c r="G382" i="66"/>
  <c r="G383" i="66"/>
  <c r="G384" i="66"/>
  <c r="G385" i="66"/>
  <c r="G386" i="66"/>
  <c r="G387" i="66"/>
  <c r="G388" i="66"/>
  <c r="G389" i="66"/>
  <c r="G390" i="66"/>
  <c r="G391" i="66"/>
  <c r="G392" i="66"/>
  <c r="G393" i="66"/>
  <c r="G394" i="66"/>
  <c r="G395" i="66"/>
  <c r="G396" i="66"/>
  <c r="G397" i="66"/>
  <c r="G398" i="66"/>
  <c r="G399" i="66"/>
  <c r="G400" i="66"/>
  <c r="G317" i="66"/>
  <c r="D319" i="66"/>
  <c r="D320" i="66"/>
  <c r="D321" i="66"/>
  <c r="D322" i="66"/>
  <c r="D318" i="66"/>
  <c r="D317" i="66"/>
  <c r="B640" i="66"/>
  <c r="B639" i="66"/>
  <c r="B579" i="66"/>
  <c r="B580" i="66"/>
  <c r="B581" i="66"/>
  <c r="B582" i="66"/>
  <c r="B583" i="66"/>
  <c r="B584" i="66"/>
  <c r="B585" i="66"/>
  <c r="B586" i="66"/>
  <c r="B587" i="66"/>
  <c r="B588" i="66"/>
  <c r="B589" i="66"/>
  <c r="B590" i="66"/>
  <c r="B591" i="66"/>
  <c r="B592" i="66"/>
  <c r="B593" i="66"/>
  <c r="B594" i="66"/>
  <c r="B595" i="66"/>
  <c r="B596" i="66"/>
  <c r="B597" i="66"/>
  <c r="B598" i="66"/>
  <c r="B599" i="66"/>
  <c r="B600" i="66"/>
  <c r="B601" i="66"/>
  <c r="B602" i="66"/>
  <c r="B603" i="66"/>
  <c r="B604" i="66"/>
  <c r="B605" i="66"/>
  <c r="B606" i="66"/>
  <c r="B607" i="66"/>
  <c r="B608" i="66"/>
  <c r="B609" i="66"/>
  <c r="B610" i="66"/>
  <c r="B611" i="66"/>
  <c r="B612" i="66"/>
  <c r="B613" i="66"/>
  <c r="B614" i="66"/>
  <c r="B615" i="66"/>
  <c r="B616" i="66"/>
  <c r="B617" i="66"/>
  <c r="B618" i="66"/>
  <c r="B619" i="66"/>
  <c r="B620" i="66"/>
  <c r="B621" i="66"/>
  <c r="B622" i="66"/>
  <c r="B623" i="66"/>
  <c r="B624" i="66"/>
  <c r="B625" i="66"/>
  <c r="B626" i="66"/>
  <c r="B627" i="66"/>
  <c r="B628" i="66"/>
  <c r="B629" i="66"/>
  <c r="B630" i="66"/>
  <c r="B631" i="66"/>
  <c r="B632" i="66"/>
  <c r="B633" i="66"/>
  <c r="B634" i="66"/>
  <c r="B635" i="66"/>
  <c r="B636" i="66"/>
  <c r="B637" i="66"/>
  <c r="B638" i="66"/>
  <c r="B578" i="66"/>
  <c r="B501" i="66"/>
  <c r="B502" i="66"/>
  <c r="B503" i="66"/>
  <c r="B504" i="66"/>
  <c r="B505" i="66"/>
  <c r="B506" i="66"/>
  <c r="B507" i="66"/>
  <c r="B508" i="66"/>
  <c r="B509" i="66"/>
  <c r="B510" i="66"/>
  <c r="B511" i="66"/>
  <c r="B512" i="66"/>
  <c r="B513" i="66"/>
  <c r="B514" i="66"/>
  <c r="B515" i="66"/>
  <c r="B516" i="66"/>
  <c r="B517" i="66"/>
  <c r="B518" i="66"/>
  <c r="B519" i="66"/>
  <c r="B520" i="66"/>
  <c r="B521" i="66"/>
  <c r="B522" i="66"/>
  <c r="B523" i="66"/>
  <c r="B524" i="66"/>
  <c r="B525" i="66"/>
  <c r="B526" i="66"/>
  <c r="B527" i="66"/>
  <c r="B528" i="66"/>
  <c r="B529" i="66"/>
  <c r="B530" i="66"/>
  <c r="B531" i="66"/>
  <c r="B532" i="66"/>
  <c r="B533" i="66"/>
  <c r="B534" i="66"/>
  <c r="B535" i="66"/>
  <c r="B536" i="66"/>
  <c r="B537" i="66"/>
  <c r="B538" i="66"/>
  <c r="B539" i="66"/>
  <c r="B540" i="66"/>
  <c r="B541" i="66"/>
  <c r="B542" i="66"/>
  <c r="B543" i="66"/>
  <c r="B544" i="66"/>
  <c r="B545" i="66"/>
  <c r="B546" i="66"/>
  <c r="B547" i="66"/>
  <c r="B548" i="66"/>
  <c r="B549" i="66"/>
  <c r="B550" i="66"/>
  <c r="B551" i="66"/>
  <c r="B552" i="66"/>
  <c r="B553" i="66"/>
  <c r="B554" i="66"/>
  <c r="B555" i="66"/>
  <c r="B556" i="66"/>
  <c r="B557" i="66"/>
  <c r="B558" i="66"/>
  <c r="B559" i="66"/>
  <c r="B560" i="66"/>
  <c r="B561" i="66"/>
  <c r="B562" i="66"/>
  <c r="B563" i="66"/>
  <c r="B564" i="66"/>
  <c r="B565" i="66"/>
  <c r="B566" i="66"/>
  <c r="B567" i="66"/>
  <c r="B568" i="66"/>
  <c r="B569" i="66"/>
  <c r="B570" i="66"/>
  <c r="B571" i="66"/>
  <c r="B572" i="66"/>
  <c r="B573" i="66"/>
  <c r="B574" i="66"/>
  <c r="B575" i="66"/>
  <c r="B576" i="66"/>
  <c r="B577" i="66"/>
  <c r="B500" i="66"/>
  <c r="B495" i="66"/>
  <c r="B496" i="66"/>
  <c r="B497" i="66"/>
  <c r="B498" i="66"/>
  <c r="B499" i="66"/>
  <c r="B494" i="66"/>
  <c r="B473" i="66"/>
  <c r="B474" i="66"/>
  <c r="B475" i="66"/>
  <c r="B476" i="66"/>
  <c r="B477" i="66"/>
  <c r="B478" i="66"/>
  <c r="B479" i="66"/>
  <c r="B480" i="66"/>
  <c r="B481" i="66"/>
  <c r="B482" i="66"/>
  <c r="B483" i="66"/>
  <c r="B484" i="66"/>
  <c r="B485" i="66"/>
  <c r="B486" i="66"/>
  <c r="B487" i="66"/>
  <c r="B488" i="66"/>
  <c r="B489" i="66"/>
  <c r="B490" i="66"/>
  <c r="B491" i="66"/>
  <c r="B492" i="66"/>
  <c r="B493" i="66"/>
  <c r="B402" i="66"/>
  <c r="B403" i="66"/>
  <c r="B404" i="66"/>
  <c r="B405" i="66"/>
  <c r="B406" i="66"/>
  <c r="B407" i="66"/>
  <c r="B408" i="66"/>
  <c r="B409" i="66"/>
  <c r="B410" i="66"/>
  <c r="B411" i="66"/>
  <c r="B412" i="66"/>
  <c r="B413" i="66"/>
  <c r="B414" i="66"/>
  <c r="B415" i="66"/>
  <c r="B416" i="66"/>
  <c r="B417" i="66"/>
  <c r="B418" i="66"/>
  <c r="B419" i="66"/>
  <c r="B420" i="66"/>
  <c r="B421" i="66"/>
  <c r="B422" i="66"/>
  <c r="B423" i="66"/>
  <c r="B424" i="66"/>
  <c r="B425" i="66"/>
  <c r="B426" i="66"/>
  <c r="B427" i="66"/>
  <c r="B428" i="66"/>
  <c r="B429" i="66"/>
  <c r="B430" i="66"/>
  <c r="B431" i="66"/>
  <c r="B432" i="66"/>
  <c r="B433" i="66"/>
  <c r="B434" i="66"/>
  <c r="B435" i="66"/>
  <c r="B436" i="66"/>
  <c r="B437" i="66"/>
  <c r="B438" i="66"/>
  <c r="B439" i="66"/>
  <c r="B440" i="66"/>
  <c r="B441" i="66"/>
  <c r="B442" i="66"/>
  <c r="B443" i="66"/>
  <c r="B444" i="66"/>
  <c r="B445" i="66"/>
  <c r="B446" i="66"/>
  <c r="B447" i="66"/>
  <c r="B448" i="66"/>
  <c r="B449" i="66"/>
  <c r="B450" i="66"/>
  <c r="B451" i="66"/>
  <c r="B452" i="66"/>
  <c r="B453" i="66"/>
  <c r="B454" i="66"/>
  <c r="B455" i="66"/>
  <c r="B456" i="66"/>
  <c r="B457" i="66"/>
  <c r="B458" i="66"/>
  <c r="B459" i="66"/>
  <c r="B460" i="66"/>
  <c r="B461" i="66"/>
  <c r="B462" i="66"/>
  <c r="B463" i="66"/>
  <c r="B464" i="66"/>
  <c r="B465" i="66"/>
  <c r="B466" i="66"/>
  <c r="B467" i="66"/>
  <c r="B468" i="66"/>
  <c r="B469" i="66"/>
  <c r="B470" i="66"/>
  <c r="B471" i="66"/>
  <c r="B472" i="66"/>
  <c r="B401" i="66"/>
  <c r="B400" i="66"/>
  <c r="B318" i="66"/>
  <c r="B319" i="66"/>
  <c r="B320" i="66"/>
  <c r="B321" i="66"/>
  <c r="B322" i="66"/>
  <c r="B323" i="66"/>
  <c r="B324" i="66"/>
  <c r="B325" i="66"/>
  <c r="B326" i="66"/>
  <c r="B327" i="66"/>
  <c r="B328" i="66"/>
  <c r="B329" i="66"/>
  <c r="B330" i="66"/>
  <c r="B331" i="66"/>
  <c r="B332" i="66"/>
  <c r="B333" i="66"/>
  <c r="B334" i="66"/>
  <c r="B335" i="66"/>
  <c r="B336" i="66"/>
  <c r="B337" i="66"/>
  <c r="B338" i="66"/>
  <c r="B339" i="66"/>
  <c r="B340" i="66"/>
  <c r="B341" i="66"/>
  <c r="B342" i="66"/>
  <c r="B343" i="66"/>
  <c r="B344" i="66"/>
  <c r="B345" i="66"/>
  <c r="B346" i="66"/>
  <c r="B347" i="66"/>
  <c r="B348" i="66"/>
  <c r="B349" i="66"/>
  <c r="B350" i="66"/>
  <c r="B351" i="66"/>
  <c r="B352" i="66"/>
  <c r="B353" i="66"/>
  <c r="B354" i="66"/>
  <c r="B355" i="66"/>
  <c r="B356" i="66"/>
  <c r="B357" i="66"/>
  <c r="B358" i="66"/>
  <c r="B359" i="66"/>
  <c r="B360" i="66"/>
  <c r="B361" i="66"/>
  <c r="B362" i="66"/>
  <c r="B363" i="66"/>
  <c r="B364" i="66"/>
  <c r="B365" i="66"/>
  <c r="B366" i="66"/>
  <c r="B367" i="66"/>
  <c r="B368" i="66"/>
  <c r="B369" i="66"/>
  <c r="B370" i="66"/>
  <c r="B371" i="66"/>
  <c r="B372" i="66"/>
  <c r="B373" i="66"/>
  <c r="B374" i="66"/>
  <c r="B375" i="66"/>
  <c r="B376" i="66"/>
  <c r="B377" i="66"/>
  <c r="B378" i="66"/>
  <c r="B379" i="66"/>
  <c r="B380" i="66"/>
  <c r="B381" i="66"/>
  <c r="B382" i="66"/>
  <c r="B383" i="66"/>
  <c r="B384" i="66"/>
  <c r="B385" i="66"/>
  <c r="B386" i="66"/>
  <c r="B387" i="66"/>
  <c r="B388" i="66"/>
  <c r="B389" i="66"/>
  <c r="B390" i="66"/>
  <c r="B391" i="66"/>
  <c r="B392" i="66"/>
  <c r="B393" i="66"/>
  <c r="B394" i="66"/>
  <c r="B395" i="66"/>
  <c r="B396" i="66"/>
  <c r="B397" i="66"/>
  <c r="B398" i="66"/>
  <c r="B399" i="66"/>
  <c r="B317" i="66"/>
  <c r="G197" i="66"/>
  <c r="G198" i="66"/>
  <c r="G199" i="66"/>
  <c r="G200" i="66"/>
  <c r="G201" i="66"/>
  <c r="G202" i="66"/>
  <c r="G205" i="66"/>
  <c r="G206" i="66"/>
  <c r="G208" i="66"/>
  <c r="G209" i="66"/>
  <c r="G210" i="66"/>
  <c r="G211" i="66"/>
  <c r="G212" i="66"/>
  <c r="G213" i="66"/>
  <c r="G214" i="66"/>
  <c r="G215" i="66"/>
  <c r="G216" i="66"/>
  <c r="G218" i="66"/>
  <c r="G195" i="66"/>
  <c r="G174" i="66"/>
  <c r="G175" i="66"/>
  <c r="G176" i="66"/>
  <c r="G177" i="66"/>
  <c r="G178" i="66"/>
  <c r="G179" i="66"/>
  <c r="G181" i="66"/>
  <c r="G182" i="66"/>
  <c r="G184" i="66"/>
  <c r="G185" i="66"/>
  <c r="G186" i="66"/>
  <c r="G187" i="66"/>
  <c r="G188" i="66"/>
  <c r="G189" i="66"/>
  <c r="G190" i="66"/>
  <c r="G191" i="66"/>
  <c r="G192" i="66"/>
  <c r="G194" i="66"/>
  <c r="G172" i="66"/>
  <c r="B197" i="66"/>
  <c r="B198" i="66"/>
  <c r="B199" i="66"/>
  <c r="B200" i="66"/>
  <c r="B201" i="66"/>
  <c r="B202" i="66"/>
  <c r="B205" i="66"/>
  <c r="B206" i="66"/>
  <c r="B208" i="66"/>
  <c r="B209" i="66"/>
  <c r="B210" i="66"/>
  <c r="B211" i="66"/>
  <c r="B212" i="66"/>
  <c r="B213" i="66"/>
  <c r="B214" i="66"/>
  <c r="B215" i="66"/>
  <c r="B216" i="66"/>
  <c r="B218" i="66"/>
  <c r="B195" i="66"/>
  <c r="B174" i="66"/>
  <c r="B175" i="66"/>
  <c r="B176" i="66"/>
  <c r="B177" i="66"/>
  <c r="B178" i="66"/>
  <c r="B179" i="66"/>
  <c r="B181" i="66"/>
  <c r="B182" i="66"/>
  <c r="B184" i="66"/>
  <c r="B185" i="66"/>
  <c r="B186" i="66"/>
  <c r="B187" i="66"/>
  <c r="B188" i="66"/>
  <c r="B189" i="66"/>
  <c r="B190" i="66"/>
  <c r="B191" i="66"/>
  <c r="B192" i="66"/>
  <c r="B172" i="66"/>
  <c r="G121" i="66"/>
  <c r="G122" i="66"/>
  <c r="G123" i="66"/>
  <c r="G124" i="66"/>
  <c r="G125" i="66"/>
  <c r="G126" i="66"/>
  <c r="G127" i="66"/>
  <c r="G128" i="66"/>
  <c r="G129" i="66"/>
  <c r="G130" i="66"/>
  <c r="G131" i="66"/>
  <c r="G132" i="66"/>
  <c r="G133" i="66"/>
  <c r="G134" i="66"/>
  <c r="G135" i="66"/>
  <c r="G136" i="66"/>
  <c r="G137" i="66"/>
  <c r="G138" i="66"/>
  <c r="G139" i="66"/>
  <c r="G140" i="66"/>
  <c r="G141" i="66"/>
  <c r="G142" i="66"/>
  <c r="G143" i="66"/>
  <c r="G144" i="66"/>
  <c r="G145" i="66"/>
  <c r="G146" i="66"/>
  <c r="G147" i="66"/>
  <c r="G148" i="66"/>
  <c r="G149" i="66"/>
  <c r="G150" i="66"/>
  <c r="G151" i="66"/>
  <c r="G152" i="66"/>
  <c r="G153" i="66"/>
  <c r="G154" i="66"/>
  <c r="G155" i="66"/>
  <c r="G156" i="66"/>
  <c r="G157" i="66"/>
  <c r="G158" i="66"/>
  <c r="G120" i="66"/>
  <c r="B121" i="66"/>
  <c r="B122" i="66"/>
  <c r="B123" i="66"/>
  <c r="B124" i="66"/>
  <c r="B125" i="66"/>
  <c r="B126" i="66"/>
  <c r="B127" i="66"/>
  <c r="B128" i="66"/>
  <c r="B129" i="66"/>
  <c r="B130" i="66"/>
  <c r="B131" i="66"/>
  <c r="B132" i="66"/>
  <c r="B133" i="66"/>
  <c r="B134" i="66"/>
  <c r="B135" i="66"/>
  <c r="B136" i="66"/>
  <c r="B137" i="66"/>
  <c r="B138" i="66"/>
  <c r="B139" i="66"/>
  <c r="B140" i="66"/>
  <c r="B141" i="66"/>
  <c r="B142" i="66"/>
  <c r="B143" i="66"/>
  <c r="B144" i="66"/>
  <c r="B145" i="66"/>
  <c r="B146" i="66"/>
  <c r="B147" i="66"/>
  <c r="B148" i="66"/>
  <c r="B149" i="66"/>
  <c r="B150" i="66"/>
  <c r="B151" i="66"/>
  <c r="B152" i="66"/>
  <c r="B153" i="66"/>
  <c r="B154" i="66"/>
  <c r="B155" i="66"/>
  <c r="B156" i="66"/>
  <c r="B157" i="66"/>
  <c r="B120" i="66"/>
  <c r="G29" i="66"/>
  <c r="G30" i="66"/>
  <c r="G31" i="66"/>
  <c r="G32" i="66"/>
  <c r="G33" i="66"/>
  <c r="G34" i="66"/>
  <c r="G35" i="66"/>
  <c r="G36" i="66"/>
  <c r="G37" i="66"/>
  <c r="G38" i="66"/>
  <c r="G39" i="66"/>
  <c r="G40" i="66"/>
  <c r="G41" i="66"/>
  <c r="G42" i="66"/>
  <c r="G43" i="66"/>
  <c r="G44" i="66"/>
  <c r="G45" i="66"/>
  <c r="G46" i="66"/>
  <c r="G47" i="66"/>
  <c r="G48" i="66"/>
  <c r="G49" i="66"/>
  <c r="G50" i="66"/>
  <c r="G51" i="66"/>
  <c r="G52" i="66"/>
  <c r="G53" i="66"/>
  <c r="G54" i="66"/>
  <c r="G55" i="66"/>
  <c r="G56" i="66"/>
  <c r="G57" i="66"/>
  <c r="G58" i="66"/>
  <c r="G59" i="66"/>
  <c r="G60" i="66"/>
  <c r="G61" i="66"/>
  <c r="G62" i="66"/>
  <c r="G63" i="66"/>
  <c r="G64" i="66"/>
  <c r="G65" i="66"/>
  <c r="G66" i="66"/>
  <c r="G67" i="66"/>
  <c r="G28" i="66"/>
  <c r="B62" i="66"/>
  <c r="B63" i="66"/>
  <c r="B64" i="66"/>
  <c r="B65" i="66"/>
  <c r="B66" i="66"/>
  <c r="B67" i="66"/>
  <c r="B46" i="66"/>
  <c r="B47" i="66"/>
  <c r="B48" i="66"/>
  <c r="B49" i="66"/>
  <c r="B50" i="66"/>
  <c r="B51" i="66"/>
  <c r="B52" i="66"/>
  <c r="B53" i="66"/>
  <c r="B54" i="66"/>
  <c r="B55" i="66"/>
  <c r="B56" i="66"/>
  <c r="B57" i="66"/>
  <c r="B58" i="66"/>
  <c r="B59" i="66"/>
  <c r="B60" i="66"/>
  <c r="B61" i="66"/>
  <c r="B29" i="66"/>
  <c r="B30" i="66"/>
  <c r="B31" i="66"/>
  <c r="B32" i="66"/>
  <c r="B33" i="66"/>
  <c r="B34" i="66"/>
  <c r="B35" i="66"/>
  <c r="B36" i="66"/>
  <c r="B37" i="66"/>
  <c r="B38" i="66"/>
  <c r="B39" i="66"/>
  <c r="B40" i="66"/>
  <c r="B41" i="66"/>
  <c r="B42" i="66"/>
  <c r="B43" i="66"/>
  <c r="B44" i="66"/>
  <c r="B45" i="66"/>
  <c r="B20" i="66"/>
  <c r="E312" i="66"/>
  <c r="E310" i="66"/>
  <c r="E309" i="66"/>
  <c r="E308" i="66"/>
  <c r="E307" i="66"/>
  <c r="E306" i="66"/>
  <c r="E305" i="66"/>
  <c r="E304" i="66"/>
  <c r="E303" i="66"/>
  <c r="E302" i="66"/>
  <c r="E296" i="66"/>
  <c r="E295" i="66"/>
  <c r="E294" i="66"/>
  <c r="E293" i="66"/>
  <c r="E292" i="66"/>
  <c r="E291" i="66"/>
  <c r="E289" i="66"/>
  <c r="E288" i="66"/>
  <c r="E286" i="66"/>
  <c r="E285" i="66"/>
  <c r="E284" i="66"/>
  <c r="E283" i="66"/>
  <c r="E282" i="66"/>
  <c r="E281" i="66"/>
  <c r="E280" i="66"/>
  <c r="E279" i="66"/>
  <c r="E278" i="66"/>
  <c r="E276" i="66"/>
  <c r="E275" i="66"/>
  <c r="E273" i="66"/>
  <c r="E272" i="66"/>
  <c r="E271" i="66"/>
  <c r="E270" i="66"/>
  <c r="E269" i="66"/>
  <c r="E268" i="66"/>
  <c r="E266" i="66"/>
  <c r="E218" i="66"/>
  <c r="E216" i="66"/>
  <c r="E215" i="66"/>
  <c r="E214" i="66"/>
  <c r="E213" i="66"/>
  <c r="E212" i="66"/>
  <c r="E211" i="66"/>
  <c r="E210" i="66"/>
  <c r="E209" i="66"/>
  <c r="E208" i="66"/>
  <c r="E206" i="66"/>
  <c r="E205" i="66"/>
  <c r="E202" i="66"/>
  <c r="E201" i="66"/>
  <c r="E200" i="66"/>
  <c r="E199" i="66"/>
  <c r="E198" i="66"/>
  <c r="E197" i="66"/>
  <c r="E195" i="66"/>
  <c r="E194" i="66"/>
  <c r="E192" i="66"/>
  <c r="E191" i="66"/>
  <c r="E190" i="66"/>
  <c r="E189" i="66"/>
  <c r="E188" i="66"/>
  <c r="E187" i="66"/>
  <c r="E186" i="66"/>
  <c r="E185" i="66"/>
  <c r="E184" i="66"/>
  <c r="E182" i="66"/>
  <c r="E181" i="66"/>
  <c r="E179" i="66"/>
  <c r="E178" i="66"/>
  <c r="E177" i="66"/>
  <c r="E176" i="66"/>
  <c r="E175" i="66"/>
  <c r="E174" i="66"/>
  <c r="E172" i="66"/>
  <c r="E132" i="66"/>
  <c r="D132" i="66"/>
  <c r="E131" i="66"/>
  <c r="D131" i="66"/>
  <c r="E130" i="66"/>
  <c r="D130" i="66"/>
  <c r="D126" i="66"/>
  <c r="D125" i="66"/>
  <c r="D124" i="66"/>
  <c r="D123" i="66"/>
  <c r="D122" i="66"/>
  <c r="D121" i="66"/>
  <c r="D120" i="66"/>
  <c r="D76" i="66"/>
  <c r="D74" i="66"/>
  <c r="F67" i="66"/>
  <c r="E67" i="66"/>
  <c r="D67" i="66"/>
  <c r="F66" i="66"/>
  <c r="E66" i="66"/>
  <c r="D66" i="66"/>
  <c r="F65" i="66"/>
  <c r="E65" i="66"/>
  <c r="D65" i="66"/>
  <c r="F64" i="66"/>
  <c r="E64" i="66"/>
  <c r="D64" i="66"/>
  <c r="F63" i="66"/>
  <c r="E63" i="66"/>
  <c r="D63" i="66"/>
  <c r="F62" i="66"/>
  <c r="E62" i="66"/>
  <c r="D62" i="66"/>
  <c r="F61" i="66"/>
  <c r="E61" i="66"/>
  <c r="D61" i="66"/>
  <c r="F60" i="66"/>
  <c r="E60" i="66"/>
  <c r="D60" i="66"/>
  <c r="F59" i="66"/>
  <c r="E59" i="66"/>
  <c r="D59" i="66"/>
  <c r="F58" i="66"/>
  <c r="E58" i="66"/>
  <c r="D58" i="66"/>
  <c r="F57" i="66"/>
  <c r="E57" i="66"/>
  <c r="D57" i="66"/>
  <c r="F56" i="66"/>
  <c r="E56" i="66"/>
  <c r="D56" i="66"/>
  <c r="F55" i="66"/>
  <c r="E55" i="66"/>
  <c r="D55" i="66"/>
  <c r="F54" i="66"/>
  <c r="E54" i="66"/>
  <c r="D54" i="66"/>
  <c r="F53" i="66"/>
  <c r="E53" i="66"/>
  <c r="D53" i="66"/>
  <c r="F52" i="66"/>
  <c r="E52" i="66"/>
  <c r="D52" i="66"/>
  <c r="F51" i="66"/>
  <c r="E51" i="66"/>
  <c r="D51" i="66"/>
  <c r="F50" i="66"/>
  <c r="E50" i="66"/>
  <c r="D50" i="66"/>
  <c r="F49" i="66"/>
  <c r="E49" i="66"/>
  <c r="D49" i="66"/>
  <c r="F48" i="66"/>
  <c r="E48" i="66"/>
  <c r="D48" i="66"/>
  <c r="F47" i="66"/>
  <c r="E47" i="66"/>
  <c r="D47" i="66"/>
  <c r="F46" i="66"/>
  <c r="E46" i="66"/>
  <c r="D46" i="66"/>
  <c r="F45" i="66"/>
  <c r="E45" i="66"/>
  <c r="D45" i="66"/>
  <c r="F44" i="66"/>
  <c r="E44" i="66"/>
  <c r="D44" i="66"/>
  <c r="F43" i="66"/>
  <c r="E43" i="66"/>
  <c r="D43" i="66"/>
  <c r="F42" i="66"/>
  <c r="E42" i="66"/>
  <c r="D42" i="66"/>
  <c r="F41" i="66"/>
  <c r="E41" i="66"/>
  <c r="D41" i="66"/>
  <c r="F40" i="66"/>
  <c r="E40" i="66"/>
  <c r="D40" i="66"/>
  <c r="F39" i="66"/>
  <c r="E39" i="66"/>
  <c r="D39" i="66"/>
  <c r="E38" i="66"/>
  <c r="D38" i="66"/>
  <c r="F37" i="66"/>
  <c r="E37" i="66"/>
  <c r="D37" i="66"/>
  <c r="F36" i="66"/>
  <c r="E36" i="66"/>
  <c r="D36" i="66"/>
  <c r="F35" i="66"/>
  <c r="E35" i="66"/>
  <c r="D35" i="66"/>
  <c r="F34" i="66"/>
  <c r="E34" i="66"/>
  <c r="D34" i="66"/>
  <c r="F33" i="66"/>
  <c r="E33" i="66"/>
  <c r="D33" i="66"/>
  <c r="F32" i="66"/>
  <c r="E32" i="66"/>
  <c r="D32" i="66"/>
  <c r="F31" i="66"/>
  <c r="E31" i="66"/>
  <c r="D31" i="66"/>
  <c r="F30" i="66"/>
  <c r="E30" i="66"/>
  <c r="D30" i="66"/>
  <c r="F29" i="66"/>
  <c r="E29" i="66"/>
  <c r="D29" i="66"/>
  <c r="F28" i="66"/>
  <c r="E28" i="66"/>
  <c r="D28" i="66"/>
  <c r="F20" i="66"/>
  <c r="E20" i="66"/>
  <c r="D20" i="66"/>
  <c r="J645" i="66" l="1"/>
  <c r="G643" i="66"/>
  <c r="G118" i="66"/>
  <c r="G119" i="66" s="1"/>
  <c r="G315" i="66"/>
  <c r="G316" i="66" s="1"/>
  <c r="G26" i="66"/>
  <c r="G27" i="66" s="1"/>
  <c r="G170" i="66"/>
  <c r="J161" i="66"/>
  <c r="J162" i="66"/>
  <c r="J163" i="66"/>
  <c r="J639" i="66"/>
  <c r="J640" i="66"/>
  <c r="H54" i="64"/>
  <c r="H53" i="64"/>
  <c r="H52" i="64"/>
  <c r="E213" i="5"/>
  <c r="I494" i="66" s="1"/>
  <c r="H51" i="64"/>
  <c r="G54" i="64"/>
  <c r="G53" i="64"/>
  <c r="G52" i="64"/>
  <c r="G51" i="64"/>
  <c r="G168" i="66" l="1"/>
  <c r="G77" i="66"/>
  <c r="G641" i="66"/>
  <c r="G171" i="66"/>
  <c r="G313" i="66"/>
  <c r="G74" i="64"/>
  <c r="G73" i="64"/>
  <c r="E169" i="5"/>
  <c r="I401" i="66" s="1"/>
  <c r="H42" i="64"/>
  <c r="H17" i="64"/>
  <c r="G39" i="64" l="1"/>
  <c r="G38" i="64"/>
  <c r="G37" i="64"/>
  <c r="G20" i="64" l="1"/>
  <c r="G19" i="64"/>
  <c r="G18" i="64"/>
  <c r="G17" i="64"/>
  <c r="C2" i="65" l="1"/>
  <c r="D2" i="65"/>
  <c r="C3" i="65"/>
  <c r="D3" i="65"/>
  <c r="C4" i="65"/>
  <c r="D4" i="65"/>
  <c r="C5" i="65"/>
  <c r="D5" i="65"/>
  <c r="C6" i="65"/>
  <c r="D6" i="65"/>
  <c r="C7" i="65"/>
  <c r="D7" i="65"/>
  <c r="C8" i="65"/>
  <c r="D8" i="65"/>
  <c r="C9" i="65"/>
  <c r="D9" i="65"/>
  <c r="C10" i="65"/>
  <c r="D10" i="65"/>
  <c r="C11" i="65"/>
  <c r="D11" i="65"/>
  <c r="C12" i="65"/>
  <c r="D12" i="65"/>
  <c r="C13" i="65"/>
  <c r="D13" i="65"/>
  <c r="C14" i="65"/>
  <c r="D14" i="65"/>
  <c r="C15" i="65"/>
  <c r="D15" i="65"/>
  <c r="C16" i="65"/>
  <c r="D16" i="65"/>
  <c r="C17" i="65"/>
  <c r="D17" i="65"/>
  <c r="C18" i="65"/>
  <c r="D18" i="65"/>
  <c r="C19" i="65"/>
  <c r="D19" i="65"/>
  <c r="C20" i="65"/>
  <c r="D20" i="65"/>
  <c r="C21" i="65"/>
  <c r="D21" i="65"/>
  <c r="C22" i="65"/>
  <c r="D22" i="65"/>
  <c r="C23" i="65"/>
  <c r="D23" i="65"/>
  <c r="C24" i="65"/>
  <c r="D24" i="65"/>
  <c r="C25" i="65"/>
  <c r="D25" i="65"/>
  <c r="C26" i="65"/>
  <c r="D26" i="65"/>
  <c r="C27" i="65"/>
  <c r="D27" i="65"/>
  <c r="C28" i="65"/>
  <c r="D28" i="65"/>
  <c r="C29" i="65"/>
  <c r="D29" i="65"/>
  <c r="C30" i="65"/>
  <c r="D30" i="65"/>
  <c r="C31" i="65"/>
  <c r="D31" i="65"/>
  <c r="C32" i="65"/>
  <c r="D32" i="65"/>
  <c r="C33" i="65"/>
  <c r="D33" i="65"/>
  <c r="C34" i="65"/>
  <c r="D34" i="65"/>
  <c r="C35" i="65"/>
  <c r="D35" i="65"/>
  <c r="C36" i="65"/>
  <c r="D36" i="65"/>
  <c r="C37" i="65"/>
  <c r="D37" i="65"/>
  <c r="C38" i="65"/>
  <c r="D38" i="65"/>
  <c r="C39" i="65"/>
  <c r="D39" i="65"/>
  <c r="C40" i="65"/>
  <c r="D40" i="65"/>
  <c r="C41" i="65"/>
  <c r="D41" i="65"/>
  <c r="C42" i="65"/>
  <c r="D42" i="65"/>
  <c r="C43" i="65"/>
  <c r="D43" i="65"/>
  <c r="C44" i="65"/>
  <c r="D44" i="65"/>
  <c r="C45" i="65"/>
  <c r="D45" i="65"/>
  <c r="C46" i="65"/>
  <c r="D46" i="65"/>
  <c r="C47" i="65"/>
  <c r="D47" i="65"/>
  <c r="C48" i="65"/>
  <c r="D48" i="65"/>
  <c r="C49" i="65"/>
  <c r="D49" i="65"/>
  <c r="C50" i="65"/>
  <c r="D50" i="65"/>
  <c r="C51" i="65"/>
  <c r="D51" i="65"/>
  <c r="C52" i="65"/>
  <c r="D52" i="65"/>
  <c r="C53" i="65"/>
  <c r="D53" i="65"/>
  <c r="C54" i="65"/>
  <c r="D54" i="65"/>
  <c r="C55" i="65"/>
  <c r="D55" i="65"/>
  <c r="C56" i="65"/>
  <c r="D56" i="65"/>
  <c r="C57" i="65"/>
  <c r="D57" i="65"/>
  <c r="C58" i="65"/>
  <c r="D58" i="65"/>
  <c r="C59" i="65"/>
  <c r="D59" i="65"/>
  <c r="C60" i="65"/>
  <c r="D60" i="65"/>
  <c r="C61" i="65"/>
  <c r="D61" i="65"/>
  <c r="C62" i="65"/>
  <c r="D62" i="65"/>
  <c r="C63" i="65"/>
  <c r="D63" i="65"/>
  <c r="C64" i="65"/>
  <c r="D64" i="65"/>
  <c r="C65" i="65"/>
  <c r="D65" i="65"/>
  <c r="C66" i="65"/>
  <c r="D66" i="65"/>
  <c r="C67" i="65"/>
  <c r="D67" i="65"/>
  <c r="C68" i="65"/>
  <c r="D68" i="65"/>
  <c r="C69" i="65"/>
  <c r="D69" i="65"/>
  <c r="C70" i="65"/>
  <c r="D70" i="65"/>
  <c r="C71" i="65"/>
  <c r="D71" i="65"/>
  <c r="C72" i="65"/>
  <c r="D72" i="65"/>
  <c r="C73" i="65"/>
  <c r="D73" i="65"/>
  <c r="C74" i="65"/>
  <c r="D74" i="65"/>
  <c r="C75" i="65"/>
  <c r="D75" i="65"/>
  <c r="C76" i="65"/>
  <c r="D76" i="65"/>
  <c r="C77" i="65"/>
  <c r="D77" i="65"/>
  <c r="C78" i="65"/>
  <c r="D78" i="65"/>
  <c r="C79" i="65"/>
  <c r="D79" i="65"/>
  <c r="C80" i="65"/>
  <c r="D80" i="65"/>
  <c r="C81" i="65"/>
  <c r="D81" i="65"/>
  <c r="C82" i="65"/>
  <c r="D82" i="65"/>
  <c r="C83" i="65"/>
  <c r="D83" i="65"/>
  <c r="C84" i="65"/>
  <c r="D84" i="65"/>
  <c r="C85" i="65"/>
  <c r="D85" i="65"/>
  <c r="C86" i="65"/>
  <c r="D86" i="65"/>
  <c r="C87" i="65"/>
  <c r="D87" i="65"/>
  <c r="C88" i="65"/>
  <c r="D88" i="65"/>
  <c r="C89" i="65"/>
  <c r="D89" i="65"/>
  <c r="C90" i="65"/>
  <c r="D90" i="65"/>
  <c r="C91" i="65"/>
  <c r="D91" i="65"/>
  <c r="C92" i="65"/>
  <c r="D92" i="65"/>
  <c r="C93" i="65"/>
  <c r="D93" i="65"/>
  <c r="C94" i="65"/>
  <c r="D94" i="65"/>
  <c r="C95" i="65"/>
  <c r="D95" i="65"/>
  <c r="C96" i="65"/>
  <c r="D96" i="65"/>
  <c r="C97" i="65"/>
  <c r="D97" i="65"/>
  <c r="C98" i="65"/>
  <c r="D98" i="65"/>
  <c r="C99" i="65"/>
  <c r="D99" i="65"/>
  <c r="C100" i="65"/>
  <c r="D100" i="65"/>
  <c r="C101" i="65"/>
  <c r="D101" i="65"/>
  <c r="C102" i="65"/>
  <c r="D102" i="65"/>
  <c r="C103" i="65"/>
  <c r="D103" i="65"/>
  <c r="C104" i="65"/>
  <c r="D104" i="65"/>
  <c r="C105" i="65"/>
  <c r="D105" i="65"/>
  <c r="C106" i="65"/>
  <c r="D106" i="65"/>
  <c r="C107" i="65"/>
  <c r="D107" i="65"/>
  <c r="C108" i="65"/>
  <c r="D108" i="65"/>
  <c r="C109" i="65"/>
  <c r="D109" i="65"/>
  <c r="C110" i="65"/>
  <c r="D110" i="65"/>
  <c r="C111" i="65"/>
  <c r="D111" i="65"/>
  <c r="C112" i="65"/>
  <c r="D112" i="65"/>
  <c r="C113" i="65"/>
  <c r="D113" i="65"/>
  <c r="C114" i="65"/>
  <c r="D114" i="65"/>
  <c r="C115" i="65"/>
  <c r="D115" i="65"/>
  <c r="C116" i="65"/>
  <c r="D116" i="65"/>
  <c r="C117" i="65"/>
  <c r="D117" i="65"/>
  <c r="C118" i="65"/>
  <c r="D118" i="65"/>
  <c r="C119" i="65"/>
  <c r="D119" i="65"/>
  <c r="C120" i="65"/>
  <c r="D120" i="65"/>
  <c r="C121" i="65"/>
  <c r="D121" i="65"/>
  <c r="C122" i="65"/>
  <c r="D122" i="65"/>
  <c r="C123" i="65"/>
  <c r="D123" i="65"/>
  <c r="C124" i="65"/>
  <c r="D124" i="65"/>
  <c r="C125" i="65"/>
  <c r="D125" i="65"/>
  <c r="C126" i="65"/>
  <c r="D126" i="65"/>
  <c r="C127" i="65"/>
  <c r="D127" i="65"/>
  <c r="C128" i="65"/>
  <c r="D128" i="65"/>
  <c r="C129" i="65"/>
  <c r="D129" i="65"/>
  <c r="C130" i="65"/>
  <c r="D130" i="65"/>
  <c r="C131" i="65"/>
  <c r="D131" i="65"/>
  <c r="C132" i="65"/>
  <c r="D132" i="65"/>
  <c r="C133" i="65"/>
  <c r="D133" i="65"/>
  <c r="C134" i="65"/>
  <c r="D134" i="65"/>
  <c r="C135" i="65"/>
  <c r="D135" i="65"/>
  <c r="C136" i="65"/>
  <c r="D136" i="65"/>
  <c r="C137" i="65"/>
  <c r="D137" i="65"/>
  <c r="C138" i="65"/>
  <c r="D138" i="65"/>
  <c r="C139" i="65"/>
  <c r="D139" i="65"/>
  <c r="C140" i="65"/>
  <c r="D140" i="65"/>
  <c r="C141" i="65"/>
  <c r="D141" i="65"/>
  <c r="C142" i="65"/>
  <c r="D142" i="65"/>
  <c r="C143" i="65"/>
  <c r="D143" i="65"/>
  <c r="C144" i="65"/>
  <c r="D144" i="65"/>
  <c r="C145" i="65"/>
  <c r="D145" i="65"/>
  <c r="C146" i="65"/>
  <c r="D146" i="65"/>
  <c r="C147" i="65"/>
  <c r="D147" i="65"/>
  <c r="C148" i="65"/>
  <c r="D148" i="65"/>
  <c r="C149" i="65"/>
  <c r="D149" i="65"/>
  <c r="C150" i="65"/>
  <c r="D150" i="65"/>
  <c r="C151" i="65"/>
  <c r="D151" i="65"/>
  <c r="C152" i="65"/>
  <c r="D152" i="65"/>
  <c r="C153" i="65"/>
  <c r="D153" i="65"/>
  <c r="C154" i="65"/>
  <c r="D154" i="65"/>
  <c r="C155" i="65"/>
  <c r="D155" i="65"/>
  <c r="C156" i="65"/>
  <c r="D156" i="65"/>
  <c r="C157" i="65"/>
  <c r="D157" i="65"/>
  <c r="C158" i="65"/>
  <c r="D158" i="65"/>
  <c r="C159" i="65"/>
  <c r="D159" i="65"/>
  <c r="C160" i="65"/>
  <c r="D160" i="65"/>
  <c r="C161" i="65"/>
  <c r="D161" i="65"/>
  <c r="C162" i="65"/>
  <c r="D162" i="65"/>
  <c r="C163" i="65"/>
  <c r="D163" i="65"/>
  <c r="C164" i="65"/>
  <c r="D164" i="65"/>
  <c r="C165" i="65"/>
  <c r="D165" i="65"/>
  <c r="C166" i="65"/>
  <c r="D166" i="65"/>
  <c r="C167" i="65"/>
  <c r="D167" i="65"/>
  <c r="C168" i="65"/>
  <c r="D168" i="65"/>
  <c r="C169" i="65"/>
  <c r="D169" i="65"/>
  <c r="C170" i="65"/>
  <c r="D170" i="65"/>
  <c r="C171" i="65"/>
  <c r="D171" i="65"/>
  <c r="C172" i="65"/>
  <c r="D172" i="65"/>
  <c r="C173" i="65"/>
  <c r="D173" i="65"/>
  <c r="C174" i="65"/>
  <c r="D174" i="65"/>
  <c r="C175" i="65"/>
  <c r="D175" i="65"/>
  <c r="C176" i="65"/>
  <c r="D176" i="65"/>
  <c r="C177" i="65"/>
  <c r="D177" i="65"/>
  <c r="C178" i="65"/>
  <c r="D178" i="65"/>
  <c r="C179" i="65"/>
  <c r="D179" i="65"/>
  <c r="C180" i="65"/>
  <c r="D180" i="65"/>
  <c r="C181" i="65"/>
  <c r="D181" i="65"/>
  <c r="C182" i="65"/>
  <c r="D182" i="65"/>
  <c r="C183" i="65"/>
  <c r="D183" i="65"/>
  <c r="C184" i="65"/>
  <c r="D184" i="65"/>
  <c r="C185" i="65"/>
  <c r="D185" i="65"/>
  <c r="C186" i="65"/>
  <c r="D186" i="65"/>
  <c r="C187" i="65"/>
  <c r="D187" i="65"/>
  <c r="C188" i="65"/>
  <c r="D188" i="65"/>
  <c r="C189" i="65"/>
  <c r="D189" i="65"/>
  <c r="C190" i="65"/>
  <c r="D190" i="65"/>
  <c r="C191" i="65"/>
  <c r="D191" i="65"/>
  <c r="C192" i="65"/>
  <c r="D192" i="65"/>
  <c r="C193" i="65"/>
  <c r="D193" i="65"/>
  <c r="C194" i="65"/>
  <c r="D194" i="65"/>
  <c r="C195" i="65"/>
  <c r="D195" i="65"/>
  <c r="C196" i="65"/>
  <c r="D196" i="65"/>
  <c r="C197" i="65"/>
  <c r="D197" i="65"/>
  <c r="C198" i="65"/>
  <c r="D198" i="65"/>
  <c r="C199" i="65"/>
  <c r="D199" i="65"/>
  <c r="C200" i="65"/>
  <c r="D200" i="65"/>
  <c r="C201" i="65"/>
  <c r="D201" i="65"/>
  <c r="C202" i="65"/>
  <c r="D202" i="65"/>
  <c r="C203" i="65"/>
  <c r="D203" i="65"/>
  <c r="C204" i="65"/>
  <c r="D204" i="65"/>
  <c r="C205" i="65"/>
  <c r="D205" i="65"/>
  <c r="C206" i="65"/>
  <c r="D206" i="65"/>
  <c r="C207" i="65"/>
  <c r="D207" i="65"/>
  <c r="C208" i="65"/>
  <c r="D208" i="65"/>
  <c r="C209" i="65"/>
  <c r="D209" i="65"/>
  <c r="C210" i="65"/>
  <c r="D210" i="65"/>
  <c r="C211" i="65"/>
  <c r="D211" i="65"/>
  <c r="C212" i="65"/>
  <c r="D212" i="65"/>
  <c r="C213" i="65"/>
  <c r="D213" i="65"/>
  <c r="C214" i="65"/>
  <c r="D214" i="65"/>
  <c r="C215" i="65"/>
  <c r="D215" i="65"/>
  <c r="C216" i="65"/>
  <c r="D216" i="65"/>
  <c r="C217" i="65"/>
  <c r="D217" i="65"/>
  <c r="C218" i="65"/>
  <c r="D218" i="65"/>
  <c r="C219" i="65"/>
  <c r="D219" i="65"/>
  <c r="C220" i="65"/>
  <c r="D220" i="65"/>
  <c r="C221" i="65"/>
  <c r="D221" i="65"/>
  <c r="C222" i="65"/>
  <c r="D222" i="65"/>
  <c r="C223" i="65"/>
  <c r="D223" i="65"/>
  <c r="C224" i="65"/>
  <c r="D224" i="65"/>
  <c r="C225" i="65"/>
  <c r="D225" i="65"/>
  <c r="C226" i="65"/>
  <c r="D226" i="65"/>
  <c r="C227" i="65"/>
  <c r="D227" i="65"/>
  <c r="C228" i="65"/>
  <c r="D228" i="65"/>
  <c r="C229" i="65"/>
  <c r="D229" i="65"/>
  <c r="C230" i="65"/>
  <c r="D230" i="65"/>
  <c r="C231" i="65"/>
  <c r="D231" i="65"/>
  <c r="C232" i="65"/>
  <c r="D232" i="65"/>
  <c r="C233" i="65"/>
  <c r="D233" i="65"/>
  <c r="C234" i="65"/>
  <c r="D234" i="65"/>
  <c r="C235" i="65"/>
  <c r="D235" i="65"/>
  <c r="C236" i="65"/>
  <c r="D236" i="65"/>
  <c r="C237" i="65"/>
  <c r="D237" i="65"/>
  <c r="C238" i="65"/>
  <c r="D238" i="65"/>
  <c r="C239" i="65"/>
  <c r="D239" i="65"/>
  <c r="C240" i="65"/>
  <c r="D240" i="65"/>
  <c r="C241" i="65"/>
  <c r="D241" i="65"/>
  <c r="C242" i="65"/>
  <c r="D242" i="65"/>
  <c r="C243" i="65"/>
  <c r="D243" i="65"/>
  <c r="C244" i="65"/>
  <c r="D244" i="65"/>
  <c r="C245" i="65"/>
  <c r="D245" i="65"/>
  <c r="C246" i="65"/>
  <c r="D246" i="65"/>
  <c r="C247" i="65"/>
  <c r="D247" i="65"/>
  <c r="C248" i="65"/>
  <c r="D248" i="65"/>
  <c r="C249" i="65"/>
  <c r="D249" i="65"/>
  <c r="C250" i="65"/>
  <c r="D250" i="65"/>
  <c r="C251" i="65"/>
  <c r="D251" i="65"/>
  <c r="C252" i="65"/>
  <c r="D252" i="65"/>
  <c r="C253" i="65"/>
  <c r="D253" i="65"/>
  <c r="C254" i="65"/>
  <c r="D254" i="65"/>
  <c r="C255" i="65"/>
  <c r="D255" i="65"/>
  <c r="C256" i="65"/>
  <c r="D256" i="65"/>
  <c r="C257" i="65"/>
  <c r="D257" i="65"/>
  <c r="C258" i="65"/>
  <c r="D258" i="65"/>
  <c r="C259" i="65"/>
  <c r="D259" i="65"/>
  <c r="C260" i="65"/>
  <c r="D260" i="65"/>
  <c r="C261" i="65"/>
  <c r="D261" i="65"/>
  <c r="C262" i="65"/>
  <c r="D262" i="65"/>
  <c r="C263" i="65"/>
  <c r="D263" i="65"/>
  <c r="C264" i="65"/>
  <c r="D264" i="65"/>
  <c r="C265" i="65"/>
  <c r="D265" i="65"/>
  <c r="C266" i="65"/>
  <c r="D266" i="65"/>
  <c r="C267" i="65"/>
  <c r="D267" i="65"/>
  <c r="C268" i="65"/>
  <c r="D268" i="65"/>
  <c r="C269" i="65"/>
  <c r="D269" i="65"/>
  <c r="C270" i="65"/>
  <c r="D270" i="65"/>
  <c r="C271" i="65"/>
  <c r="D271" i="65"/>
  <c r="C272" i="65"/>
  <c r="D272" i="65"/>
  <c r="C273" i="65"/>
  <c r="D273" i="65"/>
  <c r="C274" i="65"/>
  <c r="D274" i="65"/>
  <c r="C275" i="65"/>
  <c r="D275" i="65"/>
  <c r="C276" i="65"/>
  <c r="D276" i="65"/>
  <c r="C277" i="65"/>
  <c r="D277" i="65"/>
  <c r="C278" i="65"/>
  <c r="D278" i="65"/>
  <c r="C279" i="65"/>
  <c r="D279" i="65"/>
  <c r="C280" i="65"/>
  <c r="D280" i="65"/>
  <c r="C281" i="65"/>
  <c r="D281" i="65"/>
  <c r="C282" i="65"/>
  <c r="D282" i="65"/>
  <c r="C283" i="65"/>
  <c r="D283" i="65"/>
  <c r="C284" i="65"/>
  <c r="D284" i="65"/>
  <c r="C285" i="65"/>
  <c r="D285" i="65"/>
  <c r="C286" i="65"/>
  <c r="D286" i="65"/>
  <c r="C287" i="65"/>
  <c r="D287" i="65"/>
  <c r="C288" i="65"/>
  <c r="D288" i="65"/>
  <c r="C289" i="65"/>
  <c r="D289" i="65"/>
  <c r="C290" i="65"/>
  <c r="D290" i="65"/>
  <c r="C291" i="65"/>
  <c r="D291" i="65"/>
  <c r="C292" i="65"/>
  <c r="D292" i="65"/>
  <c r="C293" i="65"/>
  <c r="D293" i="65"/>
  <c r="C294" i="65"/>
  <c r="D294" i="65"/>
  <c r="C295" i="65"/>
  <c r="D295" i="65"/>
  <c r="C296" i="65"/>
  <c r="D296" i="65"/>
  <c r="C297" i="65"/>
  <c r="D297" i="65"/>
  <c r="C298" i="65"/>
  <c r="D298" i="65"/>
  <c r="C299" i="65"/>
  <c r="D299" i="65"/>
  <c r="C300" i="65"/>
  <c r="D300" i="65"/>
  <c r="C301" i="65"/>
  <c r="D301" i="65"/>
  <c r="C302" i="65"/>
  <c r="D302" i="65"/>
  <c r="C303" i="65"/>
  <c r="D303" i="65"/>
  <c r="C304" i="65"/>
  <c r="D304" i="65"/>
  <c r="C305" i="65"/>
  <c r="D305" i="65"/>
  <c r="C306" i="65"/>
  <c r="D306" i="65"/>
  <c r="C307" i="65"/>
  <c r="D307" i="65"/>
  <c r="C308" i="65"/>
  <c r="D308" i="65"/>
  <c r="C309" i="65"/>
  <c r="D309" i="65"/>
  <c r="C310" i="65"/>
  <c r="D310" i="65"/>
  <c r="C311" i="65"/>
  <c r="D311" i="65"/>
  <c r="C312" i="65"/>
  <c r="D312" i="65"/>
  <c r="C313" i="65"/>
  <c r="D313" i="65"/>
  <c r="C314" i="65"/>
  <c r="D314" i="65"/>
  <c r="C315" i="65"/>
  <c r="D315" i="65"/>
  <c r="C316" i="65"/>
  <c r="D316" i="65"/>
  <c r="C317" i="65"/>
  <c r="D317" i="65"/>
  <c r="C318" i="65"/>
  <c r="D318" i="65"/>
  <c r="C319" i="65"/>
  <c r="D319" i="65"/>
  <c r="C320" i="65"/>
  <c r="D320" i="65"/>
  <c r="C321" i="65"/>
  <c r="D321" i="65"/>
  <c r="C322" i="65"/>
  <c r="D322" i="65"/>
  <c r="C323" i="65"/>
  <c r="D323" i="65"/>
  <c r="C324" i="65"/>
  <c r="D324" i="65"/>
  <c r="C325" i="65"/>
  <c r="D325" i="65"/>
  <c r="C326" i="65"/>
  <c r="D326" i="65"/>
  <c r="C327" i="65"/>
  <c r="D327" i="65"/>
  <c r="C328" i="65"/>
  <c r="D328" i="65"/>
  <c r="C329" i="65"/>
  <c r="D329" i="65"/>
  <c r="C330" i="65"/>
  <c r="D330" i="65"/>
  <c r="C331" i="65"/>
  <c r="D331" i="65"/>
  <c r="C332" i="65"/>
  <c r="D332" i="65"/>
  <c r="C333" i="65"/>
  <c r="D333" i="65"/>
  <c r="C334" i="65"/>
  <c r="D334" i="65"/>
  <c r="C335" i="65"/>
  <c r="D335" i="65"/>
  <c r="C336" i="65"/>
  <c r="D336" i="65"/>
  <c r="C337" i="65"/>
  <c r="D337" i="65"/>
  <c r="C338" i="65"/>
  <c r="D338" i="65"/>
  <c r="C339" i="65"/>
  <c r="D339" i="65"/>
  <c r="C340" i="65"/>
  <c r="D340" i="65"/>
  <c r="C341" i="65"/>
  <c r="D341" i="65"/>
  <c r="C342" i="65"/>
  <c r="D342" i="65"/>
  <c r="C343" i="65"/>
  <c r="D343" i="65"/>
  <c r="C344" i="65"/>
  <c r="D344" i="65"/>
  <c r="C345" i="65"/>
  <c r="D345" i="65"/>
  <c r="C346" i="65"/>
  <c r="D346" i="65"/>
  <c r="C347" i="65"/>
  <c r="D347" i="65"/>
  <c r="C348" i="65"/>
  <c r="D348" i="65"/>
  <c r="C349" i="65"/>
  <c r="D349" i="65"/>
  <c r="C350" i="65"/>
  <c r="D350" i="65"/>
  <c r="C351" i="65"/>
  <c r="D351" i="65"/>
  <c r="C352" i="65"/>
  <c r="D352" i="65"/>
  <c r="C353" i="65"/>
  <c r="D353" i="65"/>
  <c r="C354" i="65"/>
  <c r="D354" i="65"/>
  <c r="C355" i="65"/>
  <c r="D355" i="65"/>
  <c r="C356" i="65"/>
  <c r="D356" i="65"/>
  <c r="C357" i="65"/>
  <c r="D357" i="65"/>
  <c r="C358" i="65"/>
  <c r="D358" i="65"/>
  <c r="C359" i="65"/>
  <c r="D359" i="65"/>
  <c r="C360" i="65"/>
  <c r="D360" i="65"/>
  <c r="C361" i="65"/>
  <c r="D361" i="65"/>
  <c r="C362" i="65"/>
  <c r="D362" i="65"/>
  <c r="C363" i="65"/>
  <c r="D363" i="65"/>
  <c r="C364" i="65"/>
  <c r="D364" i="65"/>
  <c r="C365" i="65"/>
  <c r="D365" i="65"/>
  <c r="C366" i="65"/>
  <c r="D366" i="65"/>
  <c r="C367" i="65"/>
  <c r="D367" i="65"/>
  <c r="C368" i="65"/>
  <c r="D368" i="65"/>
  <c r="C369" i="65"/>
  <c r="D369" i="65"/>
  <c r="C370" i="65"/>
  <c r="D370" i="65"/>
  <c r="C371" i="65"/>
  <c r="D371" i="65"/>
  <c r="C372" i="65"/>
  <c r="D372" i="65"/>
  <c r="C373" i="65"/>
  <c r="D373" i="65"/>
  <c r="C374" i="65"/>
  <c r="D374" i="65"/>
  <c r="C375" i="65"/>
  <c r="D375" i="65"/>
  <c r="C376" i="65"/>
  <c r="D376" i="65"/>
  <c r="C377" i="65"/>
  <c r="D377" i="65"/>
  <c r="C378" i="65"/>
  <c r="D378" i="65"/>
  <c r="C379" i="65"/>
  <c r="D379" i="65"/>
  <c r="C380" i="65"/>
  <c r="D380" i="65"/>
  <c r="C381" i="65"/>
  <c r="D381" i="65"/>
  <c r="C382" i="65"/>
  <c r="D382" i="65"/>
  <c r="C383" i="65"/>
  <c r="D383" i="65"/>
  <c r="C384" i="65"/>
  <c r="D384" i="65"/>
  <c r="C385" i="65"/>
  <c r="D385" i="65"/>
  <c r="C386" i="65"/>
  <c r="D386" i="65"/>
  <c r="C387" i="65"/>
  <c r="D387" i="65"/>
  <c r="C388" i="65"/>
  <c r="D388" i="65"/>
  <c r="C389" i="65"/>
  <c r="D389" i="65"/>
  <c r="C390" i="65"/>
  <c r="D390" i="65"/>
  <c r="C391" i="65"/>
  <c r="D391" i="65"/>
  <c r="C392" i="65"/>
  <c r="D392" i="65"/>
  <c r="C393" i="65"/>
  <c r="D393" i="65"/>
  <c r="C394" i="65"/>
  <c r="D394" i="65"/>
  <c r="C395" i="65"/>
  <c r="D395" i="65"/>
  <c r="C396" i="65"/>
  <c r="D396" i="65"/>
  <c r="C397" i="65"/>
  <c r="D397" i="65"/>
  <c r="C398" i="65"/>
  <c r="D398" i="65"/>
  <c r="C399" i="65"/>
  <c r="D399" i="65"/>
  <c r="C400" i="65"/>
  <c r="D400" i="65"/>
  <c r="C401" i="65"/>
  <c r="D401" i="65"/>
  <c r="C402" i="65"/>
  <c r="D402" i="65"/>
  <c r="C403" i="65"/>
  <c r="D403" i="65"/>
  <c r="C404" i="65"/>
  <c r="D404" i="65"/>
  <c r="C405" i="65"/>
  <c r="D405" i="65"/>
  <c r="C406" i="65"/>
  <c r="D406" i="65"/>
  <c r="C407" i="65"/>
  <c r="D407" i="65"/>
  <c r="C408" i="65"/>
  <c r="D408" i="65"/>
  <c r="C409" i="65"/>
  <c r="D409" i="65"/>
  <c r="C410" i="65"/>
  <c r="D410" i="65"/>
  <c r="C411" i="65"/>
  <c r="D411" i="65"/>
  <c r="C412" i="65"/>
  <c r="D412" i="65"/>
  <c r="C413" i="65"/>
  <c r="D413" i="65"/>
  <c r="C414" i="65"/>
  <c r="D414" i="65"/>
  <c r="C415" i="65"/>
  <c r="D415" i="65"/>
  <c r="C416" i="65"/>
  <c r="D416" i="65"/>
  <c r="C417" i="65"/>
  <c r="D417" i="65"/>
  <c r="C418" i="65"/>
  <c r="D418" i="65"/>
  <c r="C419" i="65"/>
  <c r="D419" i="65"/>
  <c r="C420" i="65"/>
  <c r="D420" i="65"/>
  <c r="C421" i="65"/>
  <c r="D421" i="65"/>
  <c r="C422" i="65"/>
  <c r="D422" i="65"/>
  <c r="C423" i="65"/>
  <c r="D423" i="65"/>
  <c r="C424" i="65"/>
  <c r="D424" i="65"/>
  <c r="C425" i="65"/>
  <c r="D425" i="65"/>
  <c r="C426" i="65"/>
  <c r="D426" i="65"/>
  <c r="C427" i="65"/>
  <c r="D427" i="65"/>
  <c r="C428" i="65"/>
  <c r="D428" i="65"/>
  <c r="C429" i="65"/>
  <c r="D429" i="65"/>
  <c r="C430" i="65"/>
  <c r="D430" i="65"/>
  <c r="C431" i="65"/>
  <c r="D431" i="65"/>
  <c r="C432" i="65"/>
  <c r="D432" i="65"/>
  <c r="C433" i="65"/>
  <c r="D433" i="65"/>
  <c r="C434" i="65"/>
  <c r="D434" i="65"/>
  <c r="C435" i="65"/>
  <c r="D435" i="65"/>
  <c r="C436" i="65"/>
  <c r="D436" i="65"/>
  <c r="C437" i="65"/>
  <c r="D437" i="65"/>
  <c r="C438" i="65"/>
  <c r="D438" i="65"/>
  <c r="C439" i="65"/>
  <c r="D439" i="65"/>
  <c r="C440" i="65"/>
  <c r="D440" i="65"/>
  <c r="C441" i="65"/>
  <c r="D441" i="65"/>
  <c r="C442" i="65"/>
  <c r="D442" i="65"/>
  <c r="C443" i="65"/>
  <c r="D443" i="65"/>
  <c r="C444" i="65"/>
  <c r="D444" i="65"/>
  <c r="C445" i="65"/>
  <c r="D445" i="65"/>
  <c r="C446" i="65"/>
  <c r="D446" i="65"/>
  <c r="C447" i="65"/>
  <c r="D447" i="65"/>
  <c r="C448" i="65"/>
  <c r="D448" i="65"/>
  <c r="C449" i="65"/>
  <c r="D449" i="65"/>
  <c r="C450" i="65"/>
  <c r="D450" i="65"/>
  <c r="C451" i="65"/>
  <c r="D451" i="65"/>
  <c r="C452" i="65"/>
  <c r="D452" i="65"/>
  <c r="C453" i="65"/>
  <c r="D453" i="65"/>
  <c r="C454" i="65"/>
  <c r="D454" i="65"/>
  <c r="C455" i="65"/>
  <c r="D455" i="65"/>
  <c r="C456" i="65"/>
  <c r="D456" i="65"/>
  <c r="C457" i="65"/>
  <c r="D457" i="65"/>
  <c r="C458" i="65"/>
  <c r="D458" i="65"/>
  <c r="C459" i="65"/>
  <c r="D459" i="65"/>
  <c r="C460" i="65"/>
  <c r="D460" i="65"/>
  <c r="C461" i="65"/>
  <c r="D461" i="65"/>
  <c r="C462" i="65"/>
  <c r="D462" i="65"/>
  <c r="C463" i="65"/>
  <c r="D463" i="65"/>
  <c r="C464" i="65"/>
  <c r="D464" i="65"/>
  <c r="C465" i="65"/>
  <c r="D465" i="65"/>
  <c r="C466" i="65"/>
  <c r="D466" i="65"/>
  <c r="C467" i="65"/>
  <c r="D467" i="65"/>
  <c r="C468" i="65"/>
  <c r="D468" i="65"/>
  <c r="C469" i="65"/>
  <c r="D469" i="65"/>
  <c r="C470" i="65"/>
  <c r="D470" i="65"/>
  <c r="C471" i="65"/>
  <c r="D471" i="65"/>
  <c r="C472" i="65"/>
  <c r="D472" i="65"/>
  <c r="C473" i="65"/>
  <c r="D473" i="65"/>
  <c r="C474" i="65"/>
  <c r="D474" i="65"/>
  <c r="C475" i="65"/>
  <c r="D475" i="65"/>
  <c r="C476" i="65"/>
  <c r="D476" i="65"/>
  <c r="C477" i="65"/>
  <c r="D477" i="65"/>
  <c r="C478" i="65"/>
  <c r="D478" i="65"/>
  <c r="C479" i="65"/>
  <c r="D479" i="65"/>
  <c r="C480" i="65"/>
  <c r="D480" i="65"/>
  <c r="C481" i="65"/>
  <c r="D481" i="65"/>
  <c r="C482" i="65"/>
  <c r="D482" i="65"/>
  <c r="C483" i="65"/>
  <c r="D483" i="65"/>
  <c r="C484" i="65"/>
  <c r="D484" i="65"/>
  <c r="C485" i="65"/>
  <c r="D485" i="65"/>
  <c r="C486" i="65"/>
  <c r="D486" i="65"/>
  <c r="C487" i="65"/>
  <c r="D487" i="65"/>
  <c r="C488" i="65"/>
  <c r="D488" i="65"/>
  <c r="C489" i="65"/>
  <c r="D489" i="65"/>
  <c r="C490" i="65"/>
  <c r="D490" i="65"/>
  <c r="C491" i="65"/>
  <c r="D491" i="65"/>
  <c r="C492" i="65"/>
  <c r="D492" i="65"/>
  <c r="C493" i="65"/>
  <c r="D493" i="65"/>
  <c r="C494" i="65"/>
  <c r="D494" i="65"/>
  <c r="C495" i="65"/>
  <c r="D495" i="65"/>
  <c r="C496" i="65"/>
  <c r="D496" i="65"/>
  <c r="C497" i="65"/>
  <c r="D497" i="65"/>
  <c r="C498" i="65"/>
  <c r="D498" i="65"/>
  <c r="C499" i="65"/>
  <c r="D499" i="65"/>
  <c r="C500" i="65"/>
  <c r="D500" i="65"/>
  <c r="C501" i="65"/>
  <c r="D501" i="65"/>
  <c r="C502" i="65"/>
  <c r="D502" i="65"/>
  <c r="C503" i="65"/>
  <c r="D503" i="65"/>
  <c r="C504" i="65"/>
  <c r="D504" i="65"/>
  <c r="C505" i="65"/>
  <c r="D505" i="65"/>
  <c r="C506" i="65"/>
  <c r="D506" i="65"/>
  <c r="C507" i="65"/>
  <c r="D507" i="65"/>
  <c r="C508" i="65"/>
  <c r="D508" i="65"/>
  <c r="C509" i="65"/>
  <c r="D509" i="65"/>
  <c r="C510" i="65"/>
  <c r="D510" i="65"/>
  <c r="C511" i="65"/>
  <c r="D511" i="65"/>
  <c r="C512" i="65"/>
  <c r="D512" i="65"/>
  <c r="C513" i="65"/>
  <c r="D513" i="65"/>
  <c r="C514" i="65"/>
  <c r="D514" i="65"/>
  <c r="C515" i="65"/>
  <c r="D515" i="65"/>
  <c r="C516" i="65"/>
  <c r="D516" i="65"/>
  <c r="C517" i="65"/>
  <c r="D517" i="65"/>
  <c r="C518" i="65"/>
  <c r="D518" i="65"/>
  <c r="C519" i="65"/>
  <c r="D519" i="65"/>
  <c r="C520" i="65"/>
  <c r="D520" i="65"/>
  <c r="C521" i="65"/>
  <c r="D521" i="65"/>
  <c r="C522" i="65"/>
  <c r="D522" i="65"/>
  <c r="C523" i="65"/>
  <c r="D523" i="65"/>
  <c r="C524" i="65"/>
  <c r="D524" i="65"/>
  <c r="C525" i="65"/>
  <c r="D525" i="65"/>
  <c r="C526" i="65"/>
  <c r="D526" i="65"/>
  <c r="C527" i="65"/>
  <c r="D527" i="65"/>
  <c r="C528" i="65"/>
  <c r="D528" i="65"/>
  <c r="C529" i="65"/>
  <c r="D529" i="65"/>
  <c r="C530" i="65"/>
  <c r="D530" i="65"/>
  <c r="C531" i="65"/>
  <c r="D531" i="65"/>
  <c r="C532" i="65"/>
  <c r="D532" i="65"/>
  <c r="C533" i="65"/>
  <c r="D533" i="65"/>
  <c r="C534" i="65"/>
  <c r="D534" i="65"/>
  <c r="C535" i="65"/>
  <c r="D535" i="65"/>
  <c r="C536" i="65"/>
  <c r="D536" i="65"/>
  <c r="C537" i="65"/>
  <c r="D537" i="65"/>
  <c r="C538" i="65"/>
  <c r="D538" i="65"/>
  <c r="C539" i="65"/>
  <c r="D539" i="65"/>
  <c r="C540" i="65"/>
  <c r="D540" i="65"/>
  <c r="C541" i="65"/>
  <c r="D541" i="65"/>
  <c r="C542" i="65"/>
  <c r="D542" i="65"/>
  <c r="C543" i="65"/>
  <c r="D543" i="65"/>
  <c r="C544" i="65"/>
  <c r="D544" i="65"/>
  <c r="C545" i="65"/>
  <c r="D545" i="65"/>
  <c r="C546" i="65"/>
  <c r="D546" i="65"/>
  <c r="C547" i="65"/>
  <c r="D547" i="65"/>
  <c r="C548" i="65"/>
  <c r="D548" i="65"/>
  <c r="C549" i="65"/>
  <c r="D549" i="65"/>
  <c r="C550" i="65"/>
  <c r="D550" i="65"/>
  <c r="C551" i="65"/>
  <c r="D551" i="65"/>
  <c r="C552" i="65"/>
  <c r="D552" i="65"/>
  <c r="C553" i="65"/>
  <c r="D553" i="65"/>
  <c r="C554" i="65"/>
  <c r="D554" i="65"/>
  <c r="C555" i="65"/>
  <c r="D555" i="65"/>
  <c r="C556" i="65"/>
  <c r="D556" i="65"/>
  <c r="C557" i="65"/>
  <c r="D557" i="65"/>
  <c r="C558" i="65"/>
  <c r="D558" i="65"/>
  <c r="C559" i="65"/>
  <c r="D559" i="65"/>
  <c r="C560" i="65"/>
  <c r="D560" i="65"/>
  <c r="C561" i="65"/>
  <c r="D561" i="65"/>
  <c r="C562" i="65"/>
  <c r="D562" i="65"/>
  <c r="C563" i="65"/>
  <c r="D563" i="65"/>
  <c r="C564" i="65"/>
  <c r="D564" i="65"/>
  <c r="C565" i="65"/>
  <c r="D565" i="65"/>
  <c r="C566" i="65"/>
  <c r="D566" i="65"/>
  <c r="C567" i="65"/>
  <c r="D567" i="65"/>
  <c r="C568" i="65"/>
  <c r="D568" i="65"/>
  <c r="C569" i="65"/>
  <c r="D569" i="65"/>
  <c r="C570" i="65"/>
  <c r="D570" i="65"/>
  <c r="C571" i="65"/>
  <c r="D571" i="65"/>
  <c r="C572" i="65"/>
  <c r="D572" i="65"/>
  <c r="C573" i="65"/>
  <c r="D573" i="65"/>
  <c r="C574" i="65"/>
  <c r="D574" i="65"/>
  <c r="C575" i="65"/>
  <c r="D575" i="65"/>
  <c r="C576" i="65"/>
  <c r="D576" i="65"/>
  <c r="C577" i="65"/>
  <c r="D577" i="65"/>
  <c r="C578" i="65"/>
  <c r="D578" i="65"/>
  <c r="C579" i="65"/>
  <c r="D579" i="65"/>
  <c r="C580" i="65"/>
  <c r="D580" i="65"/>
  <c r="C581" i="65"/>
  <c r="D581" i="65"/>
  <c r="C582" i="65"/>
  <c r="D582" i="65"/>
  <c r="C583" i="65"/>
  <c r="D583" i="65"/>
  <c r="C584" i="65"/>
  <c r="D584" i="65"/>
  <c r="C585" i="65"/>
  <c r="D585" i="65"/>
  <c r="C586" i="65"/>
  <c r="D586" i="65"/>
  <c r="C587" i="65"/>
  <c r="D587" i="65"/>
  <c r="C588" i="65"/>
  <c r="D588" i="65"/>
  <c r="C589" i="65"/>
  <c r="D589" i="65"/>
  <c r="C590" i="65"/>
  <c r="D590" i="65"/>
  <c r="C591" i="65"/>
  <c r="D591" i="65"/>
  <c r="C592" i="65"/>
  <c r="D592" i="65"/>
  <c r="C593" i="65"/>
  <c r="D593" i="65"/>
  <c r="C594" i="65"/>
  <c r="D594" i="65"/>
  <c r="C595" i="65"/>
  <c r="D595" i="65"/>
  <c r="C596" i="65"/>
  <c r="D596" i="65"/>
  <c r="C597" i="65"/>
  <c r="D597" i="65"/>
  <c r="C598" i="65"/>
  <c r="D598" i="65"/>
  <c r="C599" i="65"/>
  <c r="D599" i="65"/>
  <c r="C600" i="65"/>
  <c r="D600" i="65"/>
  <c r="C601" i="65"/>
  <c r="D601" i="65"/>
  <c r="C602" i="65"/>
  <c r="D602" i="65"/>
  <c r="C603" i="65"/>
  <c r="D603" i="65"/>
  <c r="C604" i="65"/>
  <c r="D604" i="65"/>
  <c r="C605" i="65"/>
  <c r="D605" i="65"/>
  <c r="C606" i="65"/>
  <c r="D606" i="65"/>
  <c r="C607" i="65"/>
  <c r="D607" i="65"/>
  <c r="C608" i="65"/>
  <c r="D608" i="65"/>
  <c r="C609" i="65"/>
  <c r="D609" i="65"/>
  <c r="C610" i="65"/>
  <c r="D610" i="65"/>
  <c r="C611" i="65"/>
  <c r="D611" i="65"/>
  <c r="C612" i="65"/>
  <c r="D612" i="65"/>
  <c r="C613" i="65"/>
  <c r="D613" i="65"/>
  <c r="C614" i="65"/>
  <c r="D614" i="65"/>
  <c r="C615" i="65"/>
  <c r="D615" i="65"/>
  <c r="C616" i="65"/>
  <c r="D616" i="65"/>
  <c r="C617" i="65"/>
  <c r="D617" i="65"/>
  <c r="C618" i="65"/>
  <c r="D618" i="65"/>
  <c r="C619" i="65"/>
  <c r="D619" i="65"/>
  <c r="C620" i="65"/>
  <c r="D620" i="65"/>
  <c r="C621" i="65"/>
  <c r="D621" i="65"/>
  <c r="C622" i="65"/>
  <c r="D622" i="65"/>
  <c r="C623" i="65"/>
  <c r="D623" i="65"/>
  <c r="C624" i="65"/>
  <c r="D624" i="65"/>
  <c r="C625" i="65"/>
  <c r="D625" i="65"/>
  <c r="C626" i="65"/>
  <c r="D626" i="65"/>
  <c r="C627" i="65"/>
  <c r="D627" i="65"/>
  <c r="C628" i="65"/>
  <c r="D628" i="65"/>
  <c r="C629" i="65"/>
  <c r="D629" i="65"/>
  <c r="C630" i="65"/>
  <c r="D630" i="65"/>
  <c r="C631" i="65"/>
  <c r="D631" i="65"/>
  <c r="C632" i="65"/>
  <c r="D632" i="65"/>
  <c r="C633" i="65"/>
  <c r="D633" i="65"/>
  <c r="C634" i="65"/>
  <c r="D634" i="65"/>
  <c r="C635" i="65"/>
  <c r="D635" i="65"/>
  <c r="C636" i="65"/>
  <c r="D636" i="65"/>
  <c r="C637" i="65"/>
  <c r="D637" i="65"/>
  <c r="C638" i="65"/>
  <c r="D638" i="65"/>
  <c r="C639" i="65"/>
  <c r="D639" i="65"/>
  <c r="C640" i="65"/>
  <c r="D640" i="65"/>
  <c r="C641" i="65"/>
  <c r="D641" i="65"/>
  <c r="C642" i="65"/>
  <c r="D642" i="65"/>
  <c r="C643" i="65"/>
  <c r="D643" i="65"/>
  <c r="C644" i="65"/>
  <c r="D644" i="65"/>
  <c r="C645" i="65"/>
  <c r="D645" i="65"/>
  <c r="C646" i="65"/>
  <c r="D646" i="65"/>
  <c r="C647" i="65"/>
  <c r="D647" i="65"/>
  <c r="C648" i="65"/>
  <c r="D648" i="65"/>
  <c r="C649" i="65"/>
  <c r="D649" i="65"/>
  <c r="C650" i="65"/>
  <c r="D650" i="65"/>
  <c r="C651" i="65"/>
  <c r="D651" i="65"/>
  <c r="C652" i="65"/>
  <c r="D652" i="65"/>
  <c r="C653" i="65"/>
  <c r="D653" i="65"/>
  <c r="C654" i="65"/>
  <c r="D654" i="65"/>
  <c r="C655" i="65"/>
  <c r="D655" i="65"/>
  <c r="C656" i="65"/>
  <c r="D656" i="65"/>
  <c r="C657" i="65"/>
  <c r="D657" i="65"/>
  <c r="C658" i="65"/>
  <c r="D658" i="65"/>
  <c r="C659" i="65"/>
  <c r="D659" i="65"/>
  <c r="C660" i="65"/>
  <c r="D660" i="65"/>
  <c r="C661" i="65"/>
  <c r="D661" i="65"/>
  <c r="C662" i="65"/>
  <c r="D662" i="65"/>
  <c r="C663" i="65"/>
  <c r="D663" i="65"/>
  <c r="C664" i="65"/>
  <c r="D664" i="65"/>
  <c r="C665" i="65"/>
  <c r="D665" i="65"/>
  <c r="C666" i="65"/>
  <c r="D666" i="65"/>
  <c r="C667" i="65"/>
  <c r="D667" i="65"/>
  <c r="C668" i="65"/>
  <c r="D668" i="65"/>
  <c r="C669" i="65"/>
  <c r="D669" i="65"/>
  <c r="C670" i="65"/>
  <c r="D670" i="65"/>
  <c r="C671" i="65"/>
  <c r="D671" i="65"/>
  <c r="C672" i="65"/>
  <c r="D672" i="65"/>
  <c r="C673" i="65"/>
  <c r="D673" i="65"/>
  <c r="C674" i="65"/>
  <c r="D674" i="65"/>
  <c r="C675" i="65"/>
  <c r="D675" i="65"/>
  <c r="C676" i="65"/>
  <c r="D676" i="65"/>
  <c r="C677" i="65"/>
  <c r="D677" i="65"/>
  <c r="C678" i="65"/>
  <c r="D678" i="65"/>
  <c r="C679" i="65"/>
  <c r="D679" i="65"/>
  <c r="C680" i="65"/>
  <c r="D680" i="65"/>
  <c r="C681" i="65"/>
  <c r="D681" i="65"/>
  <c r="C682" i="65"/>
  <c r="D682" i="65"/>
  <c r="C683" i="65"/>
  <c r="D683" i="65"/>
  <c r="C684" i="65"/>
  <c r="D684" i="65"/>
  <c r="C685" i="65"/>
  <c r="D685" i="65"/>
  <c r="C686" i="65"/>
  <c r="D686" i="65"/>
  <c r="C687" i="65"/>
  <c r="D687" i="65"/>
  <c r="C688" i="65"/>
  <c r="D688" i="65"/>
  <c r="C689" i="65"/>
  <c r="D689" i="65"/>
  <c r="C690" i="65"/>
  <c r="D690" i="65"/>
  <c r="C691" i="65"/>
  <c r="D691" i="65"/>
  <c r="C692" i="65"/>
  <c r="D692" i="65"/>
  <c r="C693" i="65"/>
  <c r="D693" i="65"/>
  <c r="C694" i="65"/>
  <c r="D694" i="65"/>
  <c r="C695" i="65"/>
  <c r="D695" i="65"/>
  <c r="C696" i="65"/>
  <c r="D696" i="65"/>
  <c r="C697" i="65"/>
  <c r="D697" i="65"/>
  <c r="C698" i="65"/>
  <c r="D698" i="65"/>
  <c r="C699" i="65"/>
  <c r="D699" i="65"/>
  <c r="C700" i="65"/>
  <c r="D700" i="65"/>
  <c r="C701" i="65"/>
  <c r="D701" i="65"/>
  <c r="C702" i="65"/>
  <c r="D702" i="65"/>
  <c r="C703" i="65"/>
  <c r="D703" i="65"/>
  <c r="C704" i="65"/>
  <c r="D704" i="65"/>
  <c r="C705" i="65"/>
  <c r="D705" i="65"/>
  <c r="C706" i="65"/>
  <c r="D706" i="65"/>
  <c r="C707" i="65"/>
  <c r="D707" i="65"/>
  <c r="C708" i="65"/>
  <c r="D708" i="65"/>
  <c r="C709" i="65"/>
  <c r="D709" i="65"/>
  <c r="C710" i="65"/>
  <c r="D710" i="65"/>
  <c r="C711" i="65"/>
  <c r="D711" i="65"/>
  <c r="C712" i="65"/>
  <c r="D712" i="65"/>
  <c r="C713" i="65"/>
  <c r="D713" i="65"/>
  <c r="C714" i="65"/>
  <c r="D714" i="65"/>
  <c r="C715" i="65"/>
  <c r="D715" i="65"/>
  <c r="C716" i="65"/>
  <c r="D716" i="65"/>
  <c r="C717" i="65"/>
  <c r="D717" i="65"/>
  <c r="C718" i="65"/>
  <c r="D718" i="65"/>
  <c r="C719" i="65"/>
  <c r="D719" i="65"/>
  <c r="C720" i="65"/>
  <c r="D720" i="65"/>
  <c r="C721" i="65"/>
  <c r="D721" i="65"/>
  <c r="C722" i="65"/>
  <c r="D722" i="65"/>
  <c r="C723" i="65"/>
  <c r="D723" i="65"/>
  <c r="C724" i="65"/>
  <c r="D724" i="65"/>
  <c r="C725" i="65"/>
  <c r="D725" i="65"/>
  <c r="C726" i="65"/>
  <c r="D726" i="65"/>
  <c r="C727" i="65"/>
  <c r="D727" i="65"/>
  <c r="C728" i="65"/>
  <c r="D728" i="65"/>
  <c r="C729" i="65"/>
  <c r="D729" i="65"/>
  <c r="C730" i="65"/>
  <c r="D730" i="65"/>
  <c r="C731" i="65"/>
  <c r="D731" i="65"/>
  <c r="C732" i="65"/>
  <c r="D732" i="65"/>
  <c r="C733" i="65"/>
  <c r="D733" i="65"/>
  <c r="C734" i="65"/>
  <c r="D734" i="65"/>
  <c r="C735" i="65"/>
  <c r="D735" i="65"/>
  <c r="C736" i="65"/>
  <c r="D736" i="65"/>
  <c r="C737" i="65"/>
  <c r="D737" i="65"/>
  <c r="C738" i="65"/>
  <c r="D738" i="65"/>
  <c r="C739" i="65"/>
  <c r="D739" i="65"/>
  <c r="C740" i="65"/>
  <c r="D740" i="65"/>
  <c r="C741" i="65"/>
  <c r="D741" i="65"/>
  <c r="C742" i="65"/>
  <c r="D742" i="65"/>
  <c r="C743" i="65"/>
  <c r="D743" i="65"/>
  <c r="C744" i="65"/>
  <c r="D744" i="65"/>
  <c r="C745" i="65"/>
  <c r="D745" i="65"/>
  <c r="C746" i="65"/>
  <c r="D746" i="65"/>
  <c r="C747" i="65"/>
  <c r="D747" i="65"/>
  <c r="C748" i="65"/>
  <c r="D748" i="65"/>
  <c r="C749" i="65"/>
  <c r="D749" i="65"/>
  <c r="C750" i="65"/>
  <c r="D750" i="65"/>
  <c r="C751" i="65"/>
  <c r="D751" i="65"/>
  <c r="C752" i="65"/>
  <c r="D752" i="65"/>
  <c r="C753" i="65"/>
  <c r="D753" i="65"/>
  <c r="C754" i="65"/>
  <c r="D754" i="65"/>
  <c r="C755" i="65"/>
  <c r="D755" i="65"/>
  <c r="C756" i="65"/>
  <c r="D756" i="65"/>
  <c r="C757" i="65"/>
  <c r="D757" i="65"/>
  <c r="C758" i="65"/>
  <c r="D758" i="65"/>
  <c r="C759" i="65"/>
  <c r="D759" i="65"/>
  <c r="C760" i="65"/>
  <c r="D760" i="65"/>
  <c r="C761" i="65"/>
  <c r="D761" i="65"/>
  <c r="C762" i="65"/>
  <c r="D762" i="65"/>
  <c r="C763" i="65"/>
  <c r="D763" i="65"/>
  <c r="C764" i="65"/>
  <c r="D764" i="65"/>
  <c r="C765" i="65"/>
  <c r="D765" i="65"/>
  <c r="C766" i="65"/>
  <c r="D766" i="65"/>
  <c r="C767" i="65"/>
  <c r="D767" i="65"/>
  <c r="C768" i="65"/>
  <c r="D768" i="65"/>
  <c r="C769" i="65"/>
  <c r="D769" i="65"/>
  <c r="C770" i="65"/>
  <c r="D770" i="65"/>
  <c r="C771" i="65"/>
  <c r="D771" i="65"/>
  <c r="C772" i="65"/>
  <c r="D772" i="65"/>
  <c r="C773" i="65"/>
  <c r="D773" i="65"/>
  <c r="C774" i="65"/>
  <c r="D774" i="65"/>
  <c r="C775" i="65"/>
  <c r="D775" i="65"/>
  <c r="C776" i="65"/>
  <c r="D776" i="65"/>
  <c r="C777" i="65"/>
  <c r="D777" i="65"/>
  <c r="C778" i="65"/>
  <c r="D778" i="65"/>
  <c r="C779" i="65"/>
  <c r="D779" i="65"/>
  <c r="C780" i="65"/>
  <c r="D780" i="65"/>
  <c r="C781" i="65"/>
  <c r="D781" i="65"/>
  <c r="C782" i="65"/>
  <c r="D782" i="65"/>
  <c r="C783" i="65"/>
  <c r="D783" i="65"/>
  <c r="C784" i="65"/>
  <c r="D784" i="65"/>
  <c r="C785" i="65"/>
  <c r="D785" i="65"/>
  <c r="C786" i="65"/>
  <c r="D786" i="65"/>
  <c r="C787" i="65"/>
  <c r="D787" i="65"/>
  <c r="C788" i="65"/>
  <c r="D788" i="65"/>
  <c r="C789" i="65"/>
  <c r="D789" i="65"/>
  <c r="C790" i="65"/>
  <c r="D790" i="65"/>
  <c r="C791" i="65"/>
  <c r="D791" i="65"/>
  <c r="C792" i="65"/>
  <c r="D792" i="65"/>
  <c r="C793" i="65"/>
  <c r="D793" i="65"/>
  <c r="C794" i="65"/>
  <c r="D794" i="65"/>
  <c r="C795" i="65"/>
  <c r="D795" i="65"/>
  <c r="C796" i="65"/>
  <c r="D796" i="65"/>
  <c r="C797" i="65"/>
  <c r="D797" i="65"/>
  <c r="C798" i="65"/>
  <c r="D798" i="65"/>
  <c r="C799" i="65"/>
  <c r="D799" i="65"/>
  <c r="C800" i="65"/>
  <c r="D800" i="65"/>
  <c r="C801" i="65"/>
  <c r="D801" i="65"/>
  <c r="C802" i="65"/>
  <c r="D802" i="65"/>
  <c r="C803" i="65"/>
  <c r="D803" i="65"/>
  <c r="C804" i="65"/>
  <c r="D804" i="65"/>
  <c r="C805" i="65"/>
  <c r="D805" i="65"/>
  <c r="C806" i="65"/>
  <c r="D806" i="65"/>
  <c r="C807" i="65"/>
  <c r="D807" i="65"/>
  <c r="C808" i="65"/>
  <c r="D808" i="65"/>
  <c r="C809" i="65"/>
  <c r="D809" i="65"/>
  <c r="C810" i="65"/>
  <c r="D810" i="65"/>
  <c r="C811" i="65"/>
  <c r="D811" i="65"/>
  <c r="C812" i="65"/>
  <c r="D812" i="65"/>
  <c r="C813" i="65"/>
  <c r="D813" i="65"/>
  <c r="C814" i="65"/>
  <c r="D814" i="65"/>
  <c r="C815" i="65"/>
  <c r="D815" i="65"/>
  <c r="C816" i="65"/>
  <c r="D816" i="65"/>
  <c r="C817" i="65"/>
  <c r="D817" i="65"/>
  <c r="C818" i="65"/>
  <c r="D818" i="65"/>
  <c r="C819" i="65"/>
  <c r="D819" i="65"/>
  <c r="C820" i="65"/>
  <c r="D820" i="65"/>
  <c r="C821" i="65"/>
  <c r="D821" i="65"/>
  <c r="C822" i="65"/>
  <c r="D822" i="65"/>
  <c r="C823" i="65"/>
  <c r="D823" i="65"/>
  <c r="C824" i="65"/>
  <c r="D824" i="65"/>
  <c r="C825" i="65"/>
  <c r="D825" i="65"/>
  <c r="C826" i="65"/>
  <c r="D826" i="65"/>
  <c r="C827" i="65"/>
  <c r="D827" i="65"/>
  <c r="C828" i="65"/>
  <c r="D828" i="65"/>
  <c r="C829" i="65"/>
  <c r="D829" i="65"/>
  <c r="C830" i="65"/>
  <c r="D830" i="65"/>
  <c r="C831" i="65"/>
  <c r="D831" i="65"/>
  <c r="C832" i="65"/>
  <c r="D832" i="65"/>
  <c r="C833" i="65"/>
  <c r="D833" i="65"/>
  <c r="C834" i="65"/>
  <c r="D834" i="65"/>
  <c r="C835" i="65"/>
  <c r="D835" i="65"/>
  <c r="C836" i="65"/>
  <c r="D836" i="65"/>
  <c r="C837" i="65"/>
  <c r="D837" i="65"/>
  <c r="C838" i="65"/>
  <c r="D838" i="65"/>
  <c r="C839" i="65"/>
  <c r="D839" i="65"/>
  <c r="C840" i="65"/>
  <c r="D840" i="65"/>
  <c r="C841" i="65"/>
  <c r="D841" i="65"/>
  <c r="C842" i="65"/>
  <c r="D842" i="65"/>
  <c r="C843" i="65"/>
  <c r="D843" i="65"/>
  <c r="C844" i="65"/>
  <c r="D844" i="65"/>
  <c r="C845" i="65"/>
  <c r="D845" i="65"/>
  <c r="C846" i="65"/>
  <c r="D846" i="65"/>
  <c r="C847" i="65"/>
  <c r="D847" i="65"/>
  <c r="C848" i="65"/>
  <c r="D848" i="65"/>
  <c r="C849" i="65"/>
  <c r="D849" i="65"/>
  <c r="C850" i="65"/>
  <c r="D850" i="65"/>
  <c r="C851" i="65"/>
  <c r="D851" i="65"/>
  <c r="C852" i="65"/>
  <c r="D852" i="65"/>
  <c r="C853" i="65"/>
  <c r="D853" i="65"/>
  <c r="C854" i="65"/>
  <c r="D854" i="65"/>
  <c r="C855" i="65"/>
  <c r="D855" i="65"/>
  <c r="C856" i="65"/>
  <c r="D856" i="65"/>
  <c r="C857" i="65"/>
  <c r="D857" i="65"/>
  <c r="C858" i="65"/>
  <c r="D858" i="65"/>
  <c r="C859" i="65"/>
  <c r="D859" i="65"/>
  <c r="C860" i="65"/>
  <c r="D860" i="65"/>
  <c r="C861" i="65"/>
  <c r="D861" i="65"/>
  <c r="C862" i="65"/>
  <c r="D862" i="65"/>
  <c r="C863" i="65"/>
  <c r="D863" i="65"/>
  <c r="C864" i="65"/>
  <c r="D864" i="65"/>
  <c r="C865" i="65"/>
  <c r="D865" i="65"/>
  <c r="C866" i="65"/>
  <c r="D866" i="65"/>
  <c r="C867" i="65"/>
  <c r="D867" i="65"/>
  <c r="C868" i="65"/>
  <c r="D868" i="65"/>
  <c r="C869" i="65"/>
  <c r="D869" i="65"/>
  <c r="C870" i="65"/>
  <c r="D870" i="65"/>
  <c r="C871" i="65"/>
  <c r="D871" i="65"/>
  <c r="C872" i="65"/>
  <c r="D872" i="65"/>
  <c r="C873" i="65"/>
  <c r="D873" i="65"/>
  <c r="C874" i="65"/>
  <c r="D874" i="65"/>
  <c r="C875" i="65"/>
  <c r="D875" i="65"/>
  <c r="C876" i="65"/>
  <c r="D876" i="65"/>
  <c r="C877" i="65"/>
  <c r="D877" i="65"/>
  <c r="C878" i="65"/>
  <c r="D878" i="65"/>
  <c r="C879" i="65"/>
  <c r="D879" i="65"/>
  <c r="C880" i="65"/>
  <c r="D880" i="65"/>
  <c r="C881" i="65"/>
  <c r="D881" i="65"/>
  <c r="C882" i="65"/>
  <c r="D882" i="65"/>
  <c r="C883" i="65"/>
  <c r="D883" i="65"/>
  <c r="C884" i="65"/>
  <c r="D884" i="65"/>
  <c r="C885" i="65"/>
  <c r="D885" i="65"/>
  <c r="C886" i="65"/>
  <c r="D886" i="65"/>
  <c r="C887" i="65"/>
  <c r="D887" i="65"/>
  <c r="C888" i="65"/>
  <c r="D888" i="65"/>
  <c r="C889" i="65"/>
  <c r="D889" i="65"/>
  <c r="C890" i="65"/>
  <c r="D890" i="65"/>
  <c r="C891" i="65"/>
  <c r="D891" i="65"/>
  <c r="C892" i="65"/>
  <c r="D892" i="65"/>
  <c r="C893" i="65"/>
  <c r="D893" i="65"/>
  <c r="C894" i="65"/>
  <c r="D894" i="65"/>
  <c r="C895" i="65"/>
  <c r="D895" i="65"/>
  <c r="C896" i="65"/>
  <c r="D896" i="65"/>
  <c r="C897" i="65"/>
  <c r="D897" i="65"/>
  <c r="C898" i="65"/>
  <c r="D898" i="65"/>
  <c r="C899" i="65"/>
  <c r="D899" i="65"/>
  <c r="C900" i="65"/>
  <c r="D900" i="65"/>
  <c r="C901" i="65"/>
  <c r="D901" i="65"/>
  <c r="C902" i="65"/>
  <c r="D902" i="65"/>
  <c r="C903" i="65"/>
  <c r="D903" i="65"/>
  <c r="C904" i="65"/>
  <c r="D904" i="65"/>
  <c r="C905" i="65"/>
  <c r="D905" i="65"/>
  <c r="C906" i="65"/>
  <c r="D906" i="65"/>
  <c r="C907" i="65"/>
  <c r="D907" i="65"/>
  <c r="C908" i="65"/>
  <c r="D908" i="65"/>
  <c r="C909" i="65"/>
  <c r="D909" i="65"/>
  <c r="C910" i="65"/>
  <c r="D910" i="65"/>
  <c r="C911" i="65"/>
  <c r="D911" i="65"/>
  <c r="C912" i="65"/>
  <c r="D912" i="65"/>
  <c r="C913" i="65"/>
  <c r="D913" i="65"/>
  <c r="C914" i="65"/>
  <c r="D914" i="65"/>
  <c r="C915" i="65"/>
  <c r="D915" i="65"/>
  <c r="C916" i="65"/>
  <c r="D916" i="65"/>
  <c r="C917" i="65"/>
  <c r="D917" i="65"/>
  <c r="C918" i="65"/>
  <c r="D918" i="65"/>
  <c r="C919" i="65"/>
  <c r="D919" i="65"/>
  <c r="C920" i="65"/>
  <c r="D920" i="65"/>
  <c r="C921" i="65"/>
  <c r="D921" i="65"/>
  <c r="C922" i="65"/>
  <c r="D922" i="65"/>
  <c r="C923" i="65"/>
  <c r="D923" i="65"/>
  <c r="C924" i="65"/>
  <c r="D924" i="65"/>
  <c r="C925" i="65"/>
  <c r="D925" i="65"/>
  <c r="C926" i="65"/>
  <c r="D926" i="65"/>
  <c r="C927" i="65"/>
  <c r="D927" i="65"/>
  <c r="C928" i="65"/>
  <c r="D928" i="65"/>
  <c r="C929" i="65"/>
  <c r="D929" i="65"/>
  <c r="C930" i="65"/>
  <c r="D930" i="65"/>
  <c r="C931" i="65"/>
  <c r="D931" i="65"/>
  <c r="C932" i="65"/>
  <c r="D932" i="65"/>
  <c r="C933" i="65"/>
  <c r="D933" i="65"/>
  <c r="C934" i="65"/>
  <c r="D934" i="65"/>
  <c r="C935" i="65"/>
  <c r="D935" i="65"/>
  <c r="C936" i="65"/>
  <c r="D936" i="65"/>
  <c r="C937" i="65"/>
  <c r="D937" i="65"/>
  <c r="C938" i="65"/>
  <c r="D938" i="65"/>
  <c r="C939" i="65"/>
  <c r="D939" i="65"/>
  <c r="C940" i="65"/>
  <c r="D940" i="65"/>
  <c r="C941" i="65"/>
  <c r="D941" i="65"/>
  <c r="C942" i="65"/>
  <c r="D942" i="65"/>
  <c r="C943" i="65"/>
  <c r="D943" i="65"/>
  <c r="C944" i="65"/>
  <c r="D944" i="65"/>
  <c r="C945" i="65"/>
  <c r="D945" i="65"/>
  <c r="C946" i="65"/>
  <c r="D946" i="65"/>
  <c r="C947" i="65"/>
  <c r="D947" i="65"/>
  <c r="C948" i="65"/>
  <c r="D948" i="65"/>
  <c r="C949" i="65"/>
  <c r="D949" i="65"/>
  <c r="C950" i="65"/>
  <c r="D950" i="65"/>
  <c r="C951" i="65"/>
  <c r="D951" i="65"/>
  <c r="C952" i="65"/>
  <c r="D952" i="65"/>
  <c r="C953" i="65"/>
  <c r="D953" i="65"/>
  <c r="C954" i="65"/>
  <c r="D954" i="65"/>
  <c r="C955" i="65"/>
  <c r="D955" i="65"/>
  <c r="C956" i="65"/>
  <c r="D956" i="65"/>
  <c r="C957" i="65"/>
  <c r="D957" i="65"/>
  <c r="C958" i="65"/>
  <c r="D958" i="65"/>
  <c r="C959" i="65"/>
  <c r="D959" i="65"/>
  <c r="C960" i="65"/>
  <c r="D960" i="65"/>
  <c r="C961" i="65"/>
  <c r="D961" i="65"/>
  <c r="C962" i="65"/>
  <c r="D962" i="65"/>
  <c r="C963" i="65"/>
  <c r="D963" i="65"/>
  <c r="C964" i="65"/>
  <c r="D964" i="65"/>
  <c r="C965" i="65"/>
  <c r="D965" i="65"/>
  <c r="C966" i="65"/>
  <c r="D966" i="65"/>
  <c r="C967" i="65"/>
  <c r="D967" i="65"/>
  <c r="C968" i="65"/>
  <c r="D968" i="65"/>
  <c r="C969" i="65"/>
  <c r="D969" i="65"/>
  <c r="C970" i="65"/>
  <c r="D970" i="65"/>
  <c r="C971" i="65"/>
  <c r="D971" i="65"/>
  <c r="C972" i="65"/>
  <c r="D972" i="65"/>
  <c r="C973" i="65"/>
  <c r="D973" i="65"/>
  <c r="C974" i="65"/>
  <c r="D974" i="65"/>
  <c r="C975" i="65"/>
  <c r="D975" i="65"/>
  <c r="C976" i="65"/>
  <c r="D976" i="65"/>
  <c r="C977" i="65"/>
  <c r="D977" i="65"/>
  <c r="C978" i="65"/>
  <c r="D978" i="65"/>
  <c r="C979" i="65"/>
  <c r="D979" i="65"/>
  <c r="C980" i="65"/>
  <c r="D980" i="65"/>
  <c r="C981" i="65"/>
  <c r="D981" i="65"/>
  <c r="C982" i="65"/>
  <c r="D982" i="65"/>
  <c r="C983" i="65"/>
  <c r="D983" i="65"/>
  <c r="C984" i="65"/>
  <c r="D984" i="65"/>
  <c r="C985" i="65"/>
  <c r="D985" i="65"/>
  <c r="C986" i="65"/>
  <c r="D986" i="65"/>
  <c r="C987" i="65"/>
  <c r="D987" i="65"/>
  <c r="C988" i="65"/>
  <c r="D988" i="65"/>
  <c r="C989" i="65"/>
  <c r="D989" i="65"/>
  <c r="C990" i="65"/>
  <c r="D990" i="65"/>
  <c r="C991" i="65"/>
  <c r="D991" i="65"/>
  <c r="C992" i="65"/>
  <c r="D992" i="65"/>
  <c r="C993" i="65"/>
  <c r="D993" i="65"/>
  <c r="C994" i="65"/>
  <c r="D994" i="65"/>
  <c r="C995" i="65"/>
  <c r="D995" i="65"/>
  <c r="C996" i="65"/>
  <c r="D996" i="65"/>
  <c r="C997" i="65"/>
  <c r="D997" i="65"/>
  <c r="C998" i="65"/>
  <c r="D998" i="65"/>
  <c r="C999" i="65"/>
  <c r="D999" i="65"/>
  <c r="C1000" i="65"/>
  <c r="D1000" i="65"/>
  <c r="C1001" i="65"/>
  <c r="D1001" i="65"/>
  <c r="C1002" i="65"/>
  <c r="D1002" i="65"/>
  <c r="C1003" i="65"/>
  <c r="D1003" i="65"/>
  <c r="C1004" i="65"/>
  <c r="D1004" i="65"/>
  <c r="C1005" i="65"/>
  <c r="D1005" i="65"/>
  <c r="C1006" i="65"/>
  <c r="D1006" i="65"/>
  <c r="C1007" i="65"/>
  <c r="D1007" i="65"/>
  <c r="C1008" i="65"/>
  <c r="D1008" i="65"/>
  <c r="C1009" i="65"/>
  <c r="D1009" i="65"/>
  <c r="C1010" i="65"/>
  <c r="D1010" i="65"/>
  <c r="C1011" i="65"/>
  <c r="D1011" i="65"/>
  <c r="C1012" i="65"/>
  <c r="D1012" i="65"/>
  <c r="C1013" i="65"/>
  <c r="D1013" i="65"/>
  <c r="C1014" i="65"/>
  <c r="D1014" i="65"/>
  <c r="C1015" i="65"/>
  <c r="D1015" i="65"/>
  <c r="C1016" i="65"/>
  <c r="D1016" i="65"/>
  <c r="C1017" i="65"/>
  <c r="D1017" i="65"/>
  <c r="C1018" i="65"/>
  <c r="D1018" i="65"/>
  <c r="C1019" i="65"/>
  <c r="D1019" i="65"/>
  <c r="C1020" i="65"/>
  <c r="D1020" i="65"/>
  <c r="C1021" i="65"/>
  <c r="D1021" i="65"/>
  <c r="C1022" i="65"/>
  <c r="D1022" i="65"/>
  <c r="C1023" i="65"/>
  <c r="D1023" i="65"/>
  <c r="C1024" i="65"/>
  <c r="D1024" i="65"/>
  <c r="C1025" i="65"/>
  <c r="D1025" i="65"/>
  <c r="C1026" i="65"/>
  <c r="D1026" i="65"/>
  <c r="C1027" i="65"/>
  <c r="D1027" i="65"/>
  <c r="C1028" i="65"/>
  <c r="D1028" i="65"/>
  <c r="C1029" i="65"/>
  <c r="D1029" i="65"/>
  <c r="C1030" i="65"/>
  <c r="D1030" i="65"/>
  <c r="C1031" i="65"/>
  <c r="D1031" i="65"/>
  <c r="C1032" i="65"/>
  <c r="D1032" i="65"/>
  <c r="C1033" i="65"/>
  <c r="D1033" i="65"/>
  <c r="C1034" i="65"/>
  <c r="D1034" i="65"/>
  <c r="C1035" i="65"/>
  <c r="D1035" i="65"/>
  <c r="C1036" i="65"/>
  <c r="D1036" i="65"/>
  <c r="C1037" i="65"/>
  <c r="D1037" i="65"/>
  <c r="C1038" i="65"/>
  <c r="D1038" i="65"/>
  <c r="C1039" i="65"/>
  <c r="D1039" i="65"/>
  <c r="C1040" i="65"/>
  <c r="D1040" i="65"/>
  <c r="C1041" i="65"/>
  <c r="D1041" i="65"/>
  <c r="C1042" i="65"/>
  <c r="D1042" i="65"/>
  <c r="C1043" i="65"/>
  <c r="D1043" i="65"/>
  <c r="C1044" i="65"/>
  <c r="D1044" i="65"/>
  <c r="C1045" i="65"/>
  <c r="D1045" i="65"/>
  <c r="C1046" i="65"/>
  <c r="D1046" i="65"/>
  <c r="C1047" i="65"/>
  <c r="D1047" i="65"/>
  <c r="C1048" i="65"/>
  <c r="D1048" i="65"/>
  <c r="C1049" i="65"/>
  <c r="D1049" i="65"/>
  <c r="C1050" i="65"/>
  <c r="D1050" i="65"/>
  <c r="C1051" i="65"/>
  <c r="D1051" i="65"/>
  <c r="C1052" i="65"/>
  <c r="D1052" i="65"/>
  <c r="C1053" i="65"/>
  <c r="D1053" i="65"/>
  <c r="C1054" i="65"/>
  <c r="D1054" i="65"/>
  <c r="C1055" i="65"/>
  <c r="D1055" i="65"/>
  <c r="C1056" i="65"/>
  <c r="D1056" i="65"/>
  <c r="C1057" i="65"/>
  <c r="D1057" i="65"/>
  <c r="C1058" i="65"/>
  <c r="D1058" i="65"/>
  <c r="C1059" i="65"/>
  <c r="D1059" i="65"/>
  <c r="C1060" i="65"/>
  <c r="D1060" i="65"/>
  <c r="C1061" i="65"/>
  <c r="D1061" i="65"/>
  <c r="C1062" i="65"/>
  <c r="D1062" i="65"/>
  <c r="C1063" i="65"/>
  <c r="D1063" i="65"/>
  <c r="C1064" i="65"/>
  <c r="D1064" i="65"/>
  <c r="C1065" i="65"/>
  <c r="D1065" i="65"/>
  <c r="C1066" i="65"/>
  <c r="D1066" i="65"/>
  <c r="C1067" i="65"/>
  <c r="D1067" i="65"/>
  <c r="C1068" i="65"/>
  <c r="D1068" i="65"/>
  <c r="C1069" i="65"/>
  <c r="D1069" i="65"/>
  <c r="C1070" i="65"/>
  <c r="D1070" i="65"/>
  <c r="C1071" i="65"/>
  <c r="D1071" i="65"/>
  <c r="C1072" i="65"/>
  <c r="D1072" i="65"/>
  <c r="C1073" i="65"/>
  <c r="D1073" i="65"/>
  <c r="C1074" i="65"/>
  <c r="D1074" i="65"/>
  <c r="C1075" i="65"/>
  <c r="D1075" i="65"/>
  <c r="C1076" i="65"/>
  <c r="D1076" i="65"/>
  <c r="C1077" i="65"/>
  <c r="D1077" i="65"/>
  <c r="C1078" i="65"/>
  <c r="D1078" i="65"/>
  <c r="C1079" i="65"/>
  <c r="D1079" i="65"/>
  <c r="C1080" i="65"/>
  <c r="D1080" i="65"/>
  <c r="C1081" i="65"/>
  <c r="D1081" i="65"/>
  <c r="C1082" i="65"/>
  <c r="D1082" i="65"/>
  <c r="C1083" i="65"/>
  <c r="D1083" i="65"/>
  <c r="C1084" i="65"/>
  <c r="D1084" i="65"/>
  <c r="C1085" i="65"/>
  <c r="D1085" i="65"/>
  <c r="C1086" i="65"/>
  <c r="D1086" i="65"/>
  <c r="C1087" i="65"/>
  <c r="D1087" i="65"/>
  <c r="C1088" i="65"/>
  <c r="D1088" i="65"/>
  <c r="C1089" i="65"/>
  <c r="D1089" i="65"/>
  <c r="C1090" i="65"/>
  <c r="D1090" i="65"/>
  <c r="C1091" i="65"/>
  <c r="D1091" i="65"/>
  <c r="C1092" i="65"/>
  <c r="D1092" i="65"/>
  <c r="C1093" i="65"/>
  <c r="D1093" i="65"/>
  <c r="C1094" i="65"/>
  <c r="D1094" i="65"/>
  <c r="C1095" i="65"/>
  <c r="D1095" i="65"/>
  <c r="C1096" i="65"/>
  <c r="D1096" i="65"/>
  <c r="C1097" i="65"/>
  <c r="D1097" i="65"/>
  <c r="C1098" i="65"/>
  <c r="D1098" i="65"/>
  <c r="C1099" i="65"/>
  <c r="D1099" i="65"/>
  <c r="C1100" i="65"/>
  <c r="D1100" i="65"/>
  <c r="C1101" i="65"/>
  <c r="D1101" i="65"/>
  <c r="C1102" i="65"/>
  <c r="D1102" i="65"/>
  <c r="C1103" i="65"/>
  <c r="D1103" i="65"/>
  <c r="C1104" i="65"/>
  <c r="D1104" i="65"/>
  <c r="C1105" i="65"/>
  <c r="D1105" i="65"/>
  <c r="C1106" i="65"/>
  <c r="D1106" i="65"/>
  <c r="C1107" i="65"/>
  <c r="D1107" i="65"/>
  <c r="C1108" i="65"/>
  <c r="D1108" i="65"/>
  <c r="C1109" i="65"/>
  <c r="D1109" i="65"/>
  <c r="C1110" i="65"/>
  <c r="D1110" i="65"/>
  <c r="C1111" i="65"/>
  <c r="D1111" i="65"/>
  <c r="C1112" i="65"/>
  <c r="D1112" i="65"/>
  <c r="C1113" i="65"/>
  <c r="D1113" i="65"/>
  <c r="C1114" i="65"/>
  <c r="D1114" i="65"/>
  <c r="C1115" i="65"/>
  <c r="D1115" i="65"/>
  <c r="C1116" i="65"/>
  <c r="D1116" i="65"/>
  <c r="C1117" i="65"/>
  <c r="D1117" i="65"/>
  <c r="C1118" i="65"/>
  <c r="D1118" i="65"/>
  <c r="C1119" i="65"/>
  <c r="D1119" i="65"/>
  <c r="C1120" i="65"/>
  <c r="D1120" i="65"/>
  <c r="C1121" i="65"/>
  <c r="D1121" i="65"/>
  <c r="C1122" i="65"/>
  <c r="D1122" i="65"/>
  <c r="C1123" i="65"/>
  <c r="D1123" i="65"/>
  <c r="C1124" i="65"/>
  <c r="D1124" i="65"/>
  <c r="C1125" i="65"/>
  <c r="D1125" i="65"/>
  <c r="C1126" i="65"/>
  <c r="D1126" i="65"/>
  <c r="C1127" i="65"/>
  <c r="D1127" i="65"/>
  <c r="C1128" i="65"/>
  <c r="D1128" i="65"/>
  <c r="C1129" i="65"/>
  <c r="D1129" i="65"/>
  <c r="C1130" i="65"/>
  <c r="D1130" i="65"/>
  <c r="C1131" i="65"/>
  <c r="D1131" i="65"/>
  <c r="C1132" i="65"/>
  <c r="D1132" i="65"/>
  <c r="C1133" i="65"/>
  <c r="D1133" i="65"/>
  <c r="C1134" i="65"/>
  <c r="D1134" i="65"/>
  <c r="C1135" i="65"/>
  <c r="D1135" i="65"/>
  <c r="C1136" i="65"/>
  <c r="D1136" i="65"/>
  <c r="C1137" i="65"/>
  <c r="D1137" i="65"/>
  <c r="C1138" i="65"/>
  <c r="D1138" i="65"/>
  <c r="C1139" i="65"/>
  <c r="D1139" i="65"/>
  <c r="C1140" i="65"/>
  <c r="D1140" i="65"/>
  <c r="C1141" i="65"/>
  <c r="D1141" i="65"/>
  <c r="C1142" i="65"/>
  <c r="D1142" i="65"/>
  <c r="C1143" i="65"/>
  <c r="D1143" i="65"/>
  <c r="C1144" i="65"/>
  <c r="D1144" i="65"/>
  <c r="C1145" i="65"/>
  <c r="D1145" i="65"/>
  <c r="C1146" i="65"/>
  <c r="D1146" i="65"/>
  <c r="C1147" i="65"/>
  <c r="D1147" i="65"/>
  <c r="C1148" i="65"/>
  <c r="D1148" i="65"/>
  <c r="C1149" i="65"/>
  <c r="D1149" i="65"/>
  <c r="C1150" i="65"/>
  <c r="D1150" i="65"/>
  <c r="C1151" i="65"/>
  <c r="D1151" i="65"/>
  <c r="C1152" i="65"/>
  <c r="D1152" i="65"/>
  <c r="C1153" i="65"/>
  <c r="D1153" i="65"/>
  <c r="C1154" i="65"/>
  <c r="D1154" i="65"/>
  <c r="C1155" i="65"/>
  <c r="D1155" i="65"/>
  <c r="C1156" i="65"/>
  <c r="D1156" i="65"/>
  <c r="C1157" i="65"/>
  <c r="D1157" i="65"/>
  <c r="C1158" i="65"/>
  <c r="D1158" i="65"/>
  <c r="C1159" i="65"/>
  <c r="D1159" i="65"/>
  <c r="C1160" i="65"/>
  <c r="D1160" i="65"/>
  <c r="C1161" i="65"/>
  <c r="D1161" i="65"/>
  <c r="C1162" i="65"/>
  <c r="D1162" i="65"/>
  <c r="C1163" i="65"/>
  <c r="D1163" i="65"/>
  <c r="C1164" i="65"/>
  <c r="D1164" i="65"/>
  <c r="C1165" i="65"/>
  <c r="D1165" i="65"/>
  <c r="C1166" i="65"/>
  <c r="D1166" i="65"/>
  <c r="C1167" i="65"/>
  <c r="D1167" i="65"/>
  <c r="C1168" i="65"/>
  <c r="D1168" i="65"/>
  <c r="C1169" i="65"/>
  <c r="D1169" i="65"/>
  <c r="C1170" i="65"/>
  <c r="D1170" i="65"/>
  <c r="C1171" i="65"/>
  <c r="D1171" i="65"/>
  <c r="C1172" i="65"/>
  <c r="D1172" i="65"/>
  <c r="C1173" i="65"/>
  <c r="D1173" i="65"/>
  <c r="C1174" i="65"/>
  <c r="D1174" i="65"/>
  <c r="C1175" i="65"/>
  <c r="D1175" i="65"/>
  <c r="C1176" i="65"/>
  <c r="D1176" i="65"/>
  <c r="C1177" i="65"/>
  <c r="D1177" i="65"/>
  <c r="C1178" i="65"/>
  <c r="D1178" i="65"/>
  <c r="C1179" i="65"/>
  <c r="D1179" i="65"/>
  <c r="C1180" i="65"/>
  <c r="D1180" i="65"/>
  <c r="C1181" i="65"/>
  <c r="D1181" i="65"/>
  <c r="C1182" i="65"/>
  <c r="D1182" i="65"/>
  <c r="C1183" i="65"/>
  <c r="D1183" i="65"/>
  <c r="C1184" i="65"/>
  <c r="D1184" i="65"/>
  <c r="C1185" i="65"/>
  <c r="D1185" i="65"/>
  <c r="C1186" i="65"/>
  <c r="D1186" i="65"/>
  <c r="C1187" i="65"/>
  <c r="D1187" i="65"/>
  <c r="C1188" i="65"/>
  <c r="D1188" i="65"/>
  <c r="C1189" i="65"/>
  <c r="D1189" i="65"/>
  <c r="C1190" i="65"/>
  <c r="D1190" i="65"/>
  <c r="C1191" i="65"/>
  <c r="D1191" i="65"/>
  <c r="C1192" i="65"/>
  <c r="D1192" i="65"/>
  <c r="C1193" i="65"/>
  <c r="D1193" i="65"/>
  <c r="C1194" i="65"/>
  <c r="D1194" i="65"/>
  <c r="C1195" i="65"/>
  <c r="D1195" i="65"/>
  <c r="C1196" i="65"/>
  <c r="D1196" i="65"/>
  <c r="C1197" i="65"/>
  <c r="D1197" i="65"/>
  <c r="C1198" i="65"/>
  <c r="D1198" i="65"/>
  <c r="C1199" i="65"/>
  <c r="D1199" i="65"/>
  <c r="C1200" i="65"/>
  <c r="D1200" i="65"/>
  <c r="C1201" i="65"/>
  <c r="D1201" i="65"/>
  <c r="C1202" i="65"/>
  <c r="D1202" i="65"/>
  <c r="C1203" i="65"/>
  <c r="D1203" i="65"/>
  <c r="C1204" i="65"/>
  <c r="D1204" i="65"/>
  <c r="C1205" i="65"/>
  <c r="D1205" i="65"/>
  <c r="C1206" i="65"/>
  <c r="D1206" i="65"/>
  <c r="C1207" i="65"/>
  <c r="D1207" i="65"/>
  <c r="C1208" i="65"/>
  <c r="D1208" i="65"/>
  <c r="C1209" i="65"/>
  <c r="D1209" i="65"/>
  <c r="C1210" i="65"/>
  <c r="D1210" i="65"/>
  <c r="C1211" i="65"/>
  <c r="D1211" i="65"/>
  <c r="C1212" i="65"/>
  <c r="D1212" i="65"/>
  <c r="C1213" i="65"/>
  <c r="D1213" i="65"/>
  <c r="C1214" i="65"/>
  <c r="D1214" i="65"/>
  <c r="C1215" i="65"/>
  <c r="D1215" i="65"/>
  <c r="C1216" i="65"/>
  <c r="D1216" i="65"/>
  <c r="C1217" i="65"/>
  <c r="D1217" i="65"/>
  <c r="C1218" i="65"/>
  <c r="D1218" i="65"/>
  <c r="C1219" i="65"/>
  <c r="D1219" i="65"/>
  <c r="C1220" i="65"/>
  <c r="D1220" i="65"/>
  <c r="C1221" i="65"/>
  <c r="D1221" i="65"/>
  <c r="C1222" i="65"/>
  <c r="D1222" i="65"/>
  <c r="C1223" i="65"/>
  <c r="D1223" i="65"/>
  <c r="C1224" i="65"/>
  <c r="D1224" i="65"/>
  <c r="C1225" i="65"/>
  <c r="D1225" i="65"/>
  <c r="C1226" i="65"/>
  <c r="D1226" i="65"/>
  <c r="C1227" i="65"/>
  <c r="D1227" i="65"/>
  <c r="C1228" i="65"/>
  <c r="D1228" i="65"/>
  <c r="C1229" i="65"/>
  <c r="D1229" i="65"/>
  <c r="C1230" i="65"/>
  <c r="D1230" i="65"/>
  <c r="C1231" i="65"/>
  <c r="D1231" i="65"/>
  <c r="C1232" i="65"/>
  <c r="D1232" i="65"/>
  <c r="C1233" i="65"/>
  <c r="D1233" i="65"/>
  <c r="C1234" i="65"/>
  <c r="D1234" i="65"/>
  <c r="C1235" i="65"/>
  <c r="D1235" i="65"/>
  <c r="C1236" i="65"/>
  <c r="D1236" i="65"/>
  <c r="C1237" i="65"/>
  <c r="D1237" i="65"/>
  <c r="C1238" i="65"/>
  <c r="D1238" i="65"/>
  <c r="C1239" i="65"/>
  <c r="D1239" i="65"/>
  <c r="C1240" i="65"/>
  <c r="D1240" i="65"/>
  <c r="C1241" i="65"/>
  <c r="D1241" i="65"/>
  <c r="C1242" i="65"/>
  <c r="D1242" i="65"/>
  <c r="C1243" i="65"/>
  <c r="D1243" i="65"/>
  <c r="C1244" i="65"/>
  <c r="D1244" i="65"/>
  <c r="C1245" i="65"/>
  <c r="D1245" i="65"/>
  <c r="C1246" i="65"/>
  <c r="D1246" i="65"/>
  <c r="C1247" i="65"/>
  <c r="D1247" i="65"/>
  <c r="C1248" i="65"/>
  <c r="D1248" i="65"/>
  <c r="C1249" i="65"/>
  <c r="D1249" i="65"/>
  <c r="C1250" i="65"/>
  <c r="D1250" i="65"/>
  <c r="C1251" i="65"/>
  <c r="D1251" i="65"/>
  <c r="C1252" i="65"/>
  <c r="D1252" i="65"/>
  <c r="C1253" i="65"/>
  <c r="D1253" i="65"/>
  <c r="C1254" i="65"/>
  <c r="D1254" i="65"/>
  <c r="C1255" i="65"/>
  <c r="D1255" i="65"/>
  <c r="C1256" i="65"/>
  <c r="D1256" i="65"/>
  <c r="C1257" i="65"/>
  <c r="D1257" i="65"/>
  <c r="C1258" i="65"/>
  <c r="D1258" i="65"/>
  <c r="C1259" i="65"/>
  <c r="D1259" i="65"/>
  <c r="C1260" i="65"/>
  <c r="D1260" i="65"/>
  <c r="C1261" i="65"/>
  <c r="D1261" i="65"/>
  <c r="C1262" i="65"/>
  <c r="D1262" i="65"/>
  <c r="C1263" i="65"/>
  <c r="D1263" i="65"/>
  <c r="C1264" i="65"/>
  <c r="D1264" i="65"/>
  <c r="C1265" i="65"/>
  <c r="D1265" i="65"/>
  <c r="C1266" i="65"/>
  <c r="D1266" i="65"/>
  <c r="C1267" i="65"/>
  <c r="D1267" i="65"/>
  <c r="C1268" i="65"/>
  <c r="D1268" i="65"/>
  <c r="C1269" i="65"/>
  <c r="D1269" i="65"/>
  <c r="C1270" i="65"/>
  <c r="D1270" i="65"/>
  <c r="C1271" i="65"/>
  <c r="D1271" i="65"/>
  <c r="C1272" i="65"/>
  <c r="D1272" i="65"/>
  <c r="C1273" i="65"/>
  <c r="D1273" i="65"/>
  <c r="C1274" i="65"/>
  <c r="D1274" i="65"/>
  <c r="C1275" i="65"/>
  <c r="D1275" i="65"/>
  <c r="C1276" i="65"/>
  <c r="D1276" i="65"/>
  <c r="C1277" i="65"/>
  <c r="D1277" i="65"/>
  <c r="C1278" i="65"/>
  <c r="D1278" i="65"/>
  <c r="C1279" i="65"/>
  <c r="D1279" i="65"/>
  <c r="C1280" i="65"/>
  <c r="D1280" i="65"/>
  <c r="C1281" i="65"/>
  <c r="D1281" i="65"/>
  <c r="C1282" i="65"/>
  <c r="D1282" i="65"/>
  <c r="C1283" i="65"/>
  <c r="D1283" i="65"/>
  <c r="C1284" i="65"/>
  <c r="D1284" i="65"/>
  <c r="C1285" i="65"/>
  <c r="D1285" i="65"/>
  <c r="C1286" i="65"/>
  <c r="D1286" i="65"/>
  <c r="C1287" i="65"/>
  <c r="D1287" i="65"/>
  <c r="C1288" i="65"/>
  <c r="D1288" i="65"/>
  <c r="C1289" i="65"/>
  <c r="D1289" i="65"/>
  <c r="C1290" i="65"/>
  <c r="D1290" i="65"/>
  <c r="C1291" i="65"/>
  <c r="D1291" i="65"/>
  <c r="C1292" i="65"/>
  <c r="D1292" i="65"/>
  <c r="C1293" i="65"/>
  <c r="D1293" i="65"/>
  <c r="C1294" i="65"/>
  <c r="D1294" i="65"/>
  <c r="C1295" i="65"/>
  <c r="D1295" i="65"/>
  <c r="C1296" i="65"/>
  <c r="D1296" i="65"/>
  <c r="C1297" i="65"/>
  <c r="D1297" i="65"/>
  <c r="C1298" i="65"/>
  <c r="D1298" i="65"/>
  <c r="C1299" i="65"/>
  <c r="D1299" i="65"/>
  <c r="C1300" i="65"/>
  <c r="D1300" i="65"/>
  <c r="C1301" i="65"/>
  <c r="D1301" i="65"/>
  <c r="C1302" i="65"/>
  <c r="D1302" i="65"/>
  <c r="C1303" i="65"/>
  <c r="D1303" i="65"/>
  <c r="C1304" i="65"/>
  <c r="D1304" i="65"/>
  <c r="C1305" i="65"/>
  <c r="D1305" i="65"/>
  <c r="C1306" i="65"/>
  <c r="D1306" i="65"/>
  <c r="C1307" i="65"/>
  <c r="D1307" i="65"/>
  <c r="C1308" i="65"/>
  <c r="D1308" i="65"/>
  <c r="C1309" i="65"/>
  <c r="D1309" i="65"/>
  <c r="C1310" i="65"/>
  <c r="D1310" i="65"/>
  <c r="C1311" i="65"/>
  <c r="D1311" i="65"/>
  <c r="C1312" i="65"/>
  <c r="D1312" i="65"/>
  <c r="C1313" i="65"/>
  <c r="D1313" i="65"/>
  <c r="C1314" i="65"/>
  <c r="D1314" i="65"/>
  <c r="C1315" i="65"/>
  <c r="D1315" i="65"/>
  <c r="C1316" i="65"/>
  <c r="D1316" i="65"/>
  <c r="C1317" i="65"/>
  <c r="D1317" i="65"/>
  <c r="C1318" i="65"/>
  <c r="D1318" i="65"/>
  <c r="C1319" i="65"/>
  <c r="D1319" i="65"/>
  <c r="C1320" i="65"/>
  <c r="D1320" i="65"/>
  <c r="C1321" i="65"/>
  <c r="D1321" i="65"/>
  <c r="C1322" i="65"/>
  <c r="D1322" i="65"/>
  <c r="C1323" i="65"/>
  <c r="D1323" i="65"/>
  <c r="C1324" i="65"/>
  <c r="D1324" i="65"/>
  <c r="C1325" i="65"/>
  <c r="D1325" i="65"/>
  <c r="C1326" i="65"/>
  <c r="D1326" i="65"/>
  <c r="C1327" i="65"/>
  <c r="D1327" i="65"/>
  <c r="C1328" i="65"/>
  <c r="D1328" i="65"/>
  <c r="C1329" i="65"/>
  <c r="D1329" i="65"/>
  <c r="C1330" i="65"/>
  <c r="D1330" i="65"/>
  <c r="C1331" i="65"/>
  <c r="D1331" i="65"/>
  <c r="C1332" i="65"/>
  <c r="D1332" i="65"/>
  <c r="C1333" i="65"/>
  <c r="D1333" i="65"/>
  <c r="C1334" i="65"/>
  <c r="D1334" i="65"/>
  <c r="C1335" i="65"/>
  <c r="D1335" i="65"/>
  <c r="C1336" i="65"/>
  <c r="D1336" i="65"/>
  <c r="C1337" i="65"/>
  <c r="D1337" i="65"/>
  <c r="C1338" i="65"/>
  <c r="D1338" i="65"/>
  <c r="C1339" i="65"/>
  <c r="D1339" i="65"/>
  <c r="C1340" i="65"/>
  <c r="D1340" i="65"/>
  <c r="C1341" i="65"/>
  <c r="D1341" i="65"/>
  <c r="C1342" i="65"/>
  <c r="D1342" i="65"/>
  <c r="C1343" i="65"/>
  <c r="D1343" i="65"/>
  <c r="C1344" i="65"/>
  <c r="D1344" i="65"/>
  <c r="C1345" i="65"/>
  <c r="D1345" i="65"/>
  <c r="C1346" i="65"/>
  <c r="D1346" i="65"/>
  <c r="C1347" i="65"/>
  <c r="D1347" i="65"/>
  <c r="C1348" i="65"/>
  <c r="D1348" i="65"/>
  <c r="C1349" i="65"/>
  <c r="D1349" i="65"/>
  <c r="C1350" i="65"/>
  <c r="D1350" i="65"/>
  <c r="C1351" i="65"/>
  <c r="D1351" i="65"/>
  <c r="C1352" i="65"/>
  <c r="D1352" i="65"/>
  <c r="C1353" i="65"/>
  <c r="D1353" i="65"/>
  <c r="C1354" i="65"/>
  <c r="D1354" i="65"/>
  <c r="C1355" i="65"/>
  <c r="D1355" i="65"/>
  <c r="C1356" i="65"/>
  <c r="D1356" i="65"/>
  <c r="C1357" i="65"/>
  <c r="D1357" i="65"/>
  <c r="C1358" i="65"/>
  <c r="D1358" i="65"/>
  <c r="C1359" i="65"/>
  <c r="D1359" i="65"/>
  <c r="C1360" i="65"/>
  <c r="D1360" i="65"/>
  <c r="C1361" i="65"/>
  <c r="D1361" i="65"/>
  <c r="C1362" i="65"/>
  <c r="D1362" i="65"/>
  <c r="C1363" i="65"/>
  <c r="D1363" i="65"/>
  <c r="C1364" i="65"/>
  <c r="D1364" i="65"/>
  <c r="C1365" i="65"/>
  <c r="D1365" i="65"/>
  <c r="C1366" i="65"/>
  <c r="D1366" i="65"/>
  <c r="C1367" i="65"/>
  <c r="D1367" i="65"/>
  <c r="C1368" i="65"/>
  <c r="D1368" i="65"/>
  <c r="C1369" i="65"/>
  <c r="D1369" i="65"/>
  <c r="C1370" i="65"/>
  <c r="D1370" i="65"/>
  <c r="C1371" i="65"/>
  <c r="D1371" i="65"/>
  <c r="C1372" i="65"/>
  <c r="D1372" i="65"/>
  <c r="C1373" i="65"/>
  <c r="D1373" i="65"/>
  <c r="C1374" i="65"/>
  <c r="D1374" i="65"/>
  <c r="C1375" i="65"/>
  <c r="D1375" i="65"/>
  <c r="C1376" i="65"/>
  <c r="D1376" i="65"/>
  <c r="C1377" i="65"/>
  <c r="D1377" i="65"/>
  <c r="C1378" i="65"/>
  <c r="D1378" i="65"/>
  <c r="C1379" i="65"/>
  <c r="D1379" i="65"/>
  <c r="C1380" i="65"/>
  <c r="D1380" i="65"/>
  <c r="C1381" i="65"/>
  <c r="D1381" i="65"/>
  <c r="C1382" i="65"/>
  <c r="D1382" i="65"/>
  <c r="C1383" i="65"/>
  <c r="D1383" i="65"/>
  <c r="C1384" i="65"/>
  <c r="D1384" i="65"/>
  <c r="C1385" i="65"/>
  <c r="D1385" i="65"/>
  <c r="C1386" i="65"/>
  <c r="D1386" i="65"/>
  <c r="C1387" i="65"/>
  <c r="D1387" i="65"/>
  <c r="C1388" i="65"/>
  <c r="D1388" i="65"/>
  <c r="C1389" i="65"/>
  <c r="D1389" i="65"/>
  <c r="C1390" i="65"/>
  <c r="D1390" i="65"/>
  <c r="C1391" i="65"/>
  <c r="D1391" i="65"/>
  <c r="C1392" i="65"/>
  <c r="D1392" i="65"/>
  <c r="C1393" i="65"/>
  <c r="D1393" i="65"/>
  <c r="C1394" i="65"/>
  <c r="D1394" i="65"/>
  <c r="C1395" i="65"/>
  <c r="D1395" i="65"/>
  <c r="C1396" i="65"/>
  <c r="D1396" i="65"/>
  <c r="C1397" i="65"/>
  <c r="D1397" i="65"/>
  <c r="C1398" i="65"/>
  <c r="D1398" i="65"/>
  <c r="C1399" i="65"/>
  <c r="D1399" i="65"/>
  <c r="C1400" i="65"/>
  <c r="D1400" i="65"/>
  <c r="C1401" i="65"/>
  <c r="D1401" i="65"/>
  <c r="C1402" i="65"/>
  <c r="D1402" i="65"/>
  <c r="C1403" i="65"/>
  <c r="D1403" i="65"/>
  <c r="C1404" i="65"/>
  <c r="D1404" i="65"/>
  <c r="C1405" i="65"/>
  <c r="D1405" i="65"/>
  <c r="C1406" i="65"/>
  <c r="D1406" i="65"/>
  <c r="C1407" i="65"/>
  <c r="D1407" i="65"/>
  <c r="C1408" i="65"/>
  <c r="D1408" i="65"/>
  <c r="C1409" i="65"/>
  <c r="D1409" i="65"/>
  <c r="C1410" i="65"/>
  <c r="D1410" i="65"/>
  <c r="C1411" i="65"/>
  <c r="D1411" i="65"/>
  <c r="C1412" i="65"/>
  <c r="D1412" i="65"/>
  <c r="C1413" i="65"/>
  <c r="D1413" i="65"/>
  <c r="C1414" i="65"/>
  <c r="D1414" i="65"/>
  <c r="C1415" i="65"/>
  <c r="D1415" i="65"/>
  <c r="C1416" i="65"/>
  <c r="D1416" i="65"/>
  <c r="C1417" i="65"/>
  <c r="D1417" i="65"/>
  <c r="C1418" i="65"/>
  <c r="D1418" i="65"/>
  <c r="C1419" i="65"/>
  <c r="D1419" i="65"/>
  <c r="C1420" i="65"/>
  <c r="D1420" i="65"/>
  <c r="C1421" i="65"/>
  <c r="D1421" i="65"/>
  <c r="C1422" i="65"/>
  <c r="D1422" i="65"/>
  <c r="C1423" i="65"/>
  <c r="D1423" i="65"/>
  <c r="C1424" i="65"/>
  <c r="D1424" i="65"/>
  <c r="C1425" i="65"/>
  <c r="D1425" i="65"/>
  <c r="C1426" i="65"/>
  <c r="D1426" i="65"/>
  <c r="C1427" i="65"/>
  <c r="D1427" i="65"/>
  <c r="C1428" i="65"/>
  <c r="D1428" i="65"/>
  <c r="C1429" i="65"/>
  <c r="D1429" i="65"/>
  <c r="C1430" i="65"/>
  <c r="D1430" i="65"/>
  <c r="C1431" i="65"/>
  <c r="D1431" i="65"/>
  <c r="C1432" i="65"/>
  <c r="D1432" i="65"/>
  <c r="C1433" i="65"/>
  <c r="D1433" i="65"/>
  <c r="C1434" i="65"/>
  <c r="D1434" i="65"/>
  <c r="C1435" i="65"/>
  <c r="D1435" i="65"/>
  <c r="C1436" i="65"/>
  <c r="D1436" i="65"/>
  <c r="C1437" i="65"/>
  <c r="D1437" i="65"/>
  <c r="C1438" i="65"/>
  <c r="D1438" i="65"/>
  <c r="C1439" i="65"/>
  <c r="D1439" i="65"/>
  <c r="C1440" i="65"/>
  <c r="D1440" i="65"/>
  <c r="C1441" i="65"/>
  <c r="D1441" i="65"/>
  <c r="C1442" i="65"/>
  <c r="D1442" i="65"/>
  <c r="C1443" i="65"/>
  <c r="D1443" i="65"/>
  <c r="C1444" i="65"/>
  <c r="D1444" i="65"/>
  <c r="C1445" i="65"/>
  <c r="D1445" i="65"/>
  <c r="C1446" i="65"/>
  <c r="D1446" i="65"/>
  <c r="C1447" i="65"/>
  <c r="D1447" i="65"/>
  <c r="C1448" i="65"/>
  <c r="D1448" i="65"/>
  <c r="C1449" i="65"/>
  <c r="D1449" i="65"/>
  <c r="C1450" i="65"/>
  <c r="D1450" i="65"/>
  <c r="C1451" i="65"/>
  <c r="D1451" i="65"/>
  <c r="C1452" i="65"/>
  <c r="D1452" i="65"/>
  <c r="C1453" i="65"/>
  <c r="D1453" i="65"/>
  <c r="C1454" i="65"/>
  <c r="D1454" i="65"/>
  <c r="C1455" i="65"/>
  <c r="D1455" i="65"/>
  <c r="C1456" i="65"/>
  <c r="D1456" i="65"/>
  <c r="C1457" i="65"/>
  <c r="D1457" i="65"/>
  <c r="C1458" i="65"/>
  <c r="D1458" i="65"/>
  <c r="C1459" i="65"/>
  <c r="D1459" i="65"/>
  <c r="C1460" i="65"/>
  <c r="D1460" i="65"/>
  <c r="C1461" i="65"/>
  <c r="D1461" i="65"/>
  <c r="C1462" i="65"/>
  <c r="D1462" i="65"/>
  <c r="C1463" i="65"/>
  <c r="D1463" i="65"/>
  <c r="C1464" i="65"/>
  <c r="D1464" i="65"/>
  <c r="C1465" i="65"/>
  <c r="D1465" i="65"/>
  <c r="C1466" i="65"/>
  <c r="D1466" i="65"/>
  <c r="C1467" i="65"/>
  <c r="D1467" i="65"/>
  <c r="C1468" i="65"/>
  <c r="D1468" i="65"/>
  <c r="C1469" i="65"/>
  <c r="D1469" i="65"/>
  <c r="C1470" i="65"/>
  <c r="D1470" i="65"/>
  <c r="C1471" i="65"/>
  <c r="D1471" i="65"/>
  <c r="C1472" i="65"/>
  <c r="D1472" i="65"/>
  <c r="C1473" i="65"/>
  <c r="D1473" i="65"/>
  <c r="C1474" i="65"/>
  <c r="D1474" i="65"/>
  <c r="C1475" i="65"/>
  <c r="D1475" i="65"/>
  <c r="C1476" i="65"/>
  <c r="D1476" i="65"/>
  <c r="C1477" i="65"/>
  <c r="D1477" i="65"/>
  <c r="C1478" i="65"/>
  <c r="D1478" i="65"/>
  <c r="C1479" i="65"/>
  <c r="D1479" i="65"/>
  <c r="C1480" i="65"/>
  <c r="D1480" i="65"/>
  <c r="C1481" i="65"/>
  <c r="D1481" i="65"/>
  <c r="C1482" i="65"/>
  <c r="D1482" i="65"/>
  <c r="C1483" i="65"/>
  <c r="D1483" i="65"/>
  <c r="C1484" i="65"/>
  <c r="D1484" i="65"/>
  <c r="C1485" i="65"/>
  <c r="D1485" i="65"/>
  <c r="C1486" i="65"/>
  <c r="D1486" i="65"/>
  <c r="C1487" i="65"/>
  <c r="D1487" i="65"/>
  <c r="C1488" i="65"/>
  <c r="D1488" i="65"/>
  <c r="C1489" i="65"/>
  <c r="D1489" i="65"/>
  <c r="C1490" i="65"/>
  <c r="D1490" i="65"/>
  <c r="C1491" i="65"/>
  <c r="D1491" i="65"/>
  <c r="C1492" i="65"/>
  <c r="D1492" i="65"/>
  <c r="C1493" i="65"/>
  <c r="D1493" i="65"/>
  <c r="C1494" i="65"/>
  <c r="D1494" i="65"/>
  <c r="C1495" i="65"/>
  <c r="D1495" i="65"/>
  <c r="C1496" i="65"/>
  <c r="D1496" i="65"/>
  <c r="C1497" i="65"/>
  <c r="D1497" i="65"/>
  <c r="C1498" i="65"/>
  <c r="D1498" i="65"/>
  <c r="C1499" i="65"/>
  <c r="D1499" i="65"/>
  <c r="C1500" i="65"/>
  <c r="D1500" i="65"/>
  <c r="C1501" i="65"/>
  <c r="D1501" i="65"/>
  <c r="C1502" i="65"/>
  <c r="D1502" i="65"/>
  <c r="C1503" i="65"/>
  <c r="D1503" i="65"/>
  <c r="C1504" i="65"/>
  <c r="D1504" i="65"/>
  <c r="C1505" i="65"/>
  <c r="D1505" i="65"/>
  <c r="C1506" i="65"/>
  <c r="D1506" i="65"/>
  <c r="C1507" i="65"/>
  <c r="D1507" i="65"/>
  <c r="C1508" i="65"/>
  <c r="D1508" i="65"/>
  <c r="C1509" i="65"/>
  <c r="D1509" i="65"/>
  <c r="C1510" i="65"/>
  <c r="D1510" i="65"/>
  <c r="C1511" i="65"/>
  <c r="D1511" i="65"/>
  <c r="C1512" i="65"/>
  <c r="D1512" i="65"/>
  <c r="C1513" i="65"/>
  <c r="D1513" i="65"/>
  <c r="C1514" i="65"/>
  <c r="D1514" i="65"/>
  <c r="C1515" i="65"/>
  <c r="D1515" i="65"/>
  <c r="C1516" i="65"/>
  <c r="D1516" i="65"/>
  <c r="C1517" i="65"/>
  <c r="D1517" i="65"/>
  <c r="C1518" i="65"/>
  <c r="D1518" i="65"/>
  <c r="C1519" i="65"/>
  <c r="D1519" i="65"/>
  <c r="C1520" i="65"/>
  <c r="D1520" i="65"/>
  <c r="C1521" i="65"/>
  <c r="D1521" i="65"/>
  <c r="C1522" i="65"/>
  <c r="D1522" i="65"/>
  <c r="C1523" i="65"/>
  <c r="D1523" i="65"/>
  <c r="C1524" i="65"/>
  <c r="D1524" i="65"/>
  <c r="C1525" i="65"/>
  <c r="D1525" i="65"/>
  <c r="C1526" i="65"/>
  <c r="D1526" i="65"/>
  <c r="C1527" i="65"/>
  <c r="D1527" i="65"/>
  <c r="C1528" i="65"/>
  <c r="D1528" i="65"/>
  <c r="C1529" i="65"/>
  <c r="D1529" i="65"/>
  <c r="C1530" i="65"/>
  <c r="D1530" i="65"/>
  <c r="C1531" i="65"/>
  <c r="D1531" i="65"/>
  <c r="C1532" i="65"/>
  <c r="D1532" i="65"/>
  <c r="C1533" i="65"/>
  <c r="D1533" i="65"/>
  <c r="C1534" i="65"/>
  <c r="D1534" i="65"/>
  <c r="C1535" i="65"/>
  <c r="D1535" i="65"/>
  <c r="C1536" i="65"/>
  <c r="D1536" i="65"/>
  <c r="C1537" i="65"/>
  <c r="D1537" i="65"/>
  <c r="C1538" i="65"/>
  <c r="D1538" i="65"/>
  <c r="C1539" i="65"/>
  <c r="D1539" i="65"/>
  <c r="C1540" i="65"/>
  <c r="D1540" i="65"/>
  <c r="C1541" i="65"/>
  <c r="D1541" i="65"/>
  <c r="C1542" i="65"/>
  <c r="D1542" i="65"/>
  <c r="C1543" i="65"/>
  <c r="D1543" i="65"/>
  <c r="C1544" i="65"/>
  <c r="D1544" i="65"/>
  <c r="C1545" i="65"/>
  <c r="D1545" i="65"/>
  <c r="C1546" i="65"/>
  <c r="D1546" i="65"/>
  <c r="C1547" i="65"/>
  <c r="D1547" i="65"/>
  <c r="C1548" i="65"/>
  <c r="D1548" i="65"/>
  <c r="C1549" i="65"/>
  <c r="D1549" i="65"/>
  <c r="C1550" i="65"/>
  <c r="D1550" i="65"/>
  <c r="C1551" i="65"/>
  <c r="D1551" i="65"/>
  <c r="C1552" i="65"/>
  <c r="D1552" i="65"/>
  <c r="C1553" i="65"/>
  <c r="D1553" i="65"/>
  <c r="C1554" i="65"/>
  <c r="D1554" i="65"/>
  <c r="C1555" i="65"/>
  <c r="D1555" i="65"/>
  <c r="C1556" i="65"/>
  <c r="D1556" i="65"/>
  <c r="C1557" i="65"/>
  <c r="D1557" i="65"/>
  <c r="C1558" i="65"/>
  <c r="D1558" i="65"/>
  <c r="C1559" i="65"/>
  <c r="D1559" i="65"/>
  <c r="C1560" i="65"/>
  <c r="D1560" i="65"/>
  <c r="C1561" i="65"/>
  <c r="D1561" i="65"/>
  <c r="C1562" i="65"/>
  <c r="D1562" i="65"/>
  <c r="C1563" i="65"/>
  <c r="D1563" i="65"/>
  <c r="C1564" i="65"/>
  <c r="D1564" i="65"/>
  <c r="C1565" i="65"/>
  <c r="D1565" i="65"/>
  <c r="C1566" i="65"/>
  <c r="D1566" i="65"/>
  <c r="C1567" i="65"/>
  <c r="D1567" i="65"/>
  <c r="C1568" i="65"/>
  <c r="D1568" i="65"/>
  <c r="C1569" i="65"/>
  <c r="D1569" i="65"/>
  <c r="C1570" i="65"/>
  <c r="D1570" i="65"/>
  <c r="C1571" i="65"/>
  <c r="D1571" i="65"/>
  <c r="C1572" i="65"/>
  <c r="D1572" i="65"/>
  <c r="C1573" i="65"/>
  <c r="D1573" i="65"/>
  <c r="C1574" i="65"/>
  <c r="D1574" i="65"/>
  <c r="C1575" i="65"/>
  <c r="D1575" i="65"/>
  <c r="C1576" i="65"/>
  <c r="D1576" i="65"/>
  <c r="C1577" i="65"/>
  <c r="D1577" i="65"/>
  <c r="C1578" i="65"/>
  <c r="D1578" i="65"/>
  <c r="C1579" i="65"/>
  <c r="D1579" i="65"/>
  <c r="C1580" i="65"/>
  <c r="D1580" i="65"/>
  <c r="C1581" i="65"/>
  <c r="D1581" i="65"/>
  <c r="C1582" i="65"/>
  <c r="D1582" i="65"/>
  <c r="C1583" i="65"/>
  <c r="D1583" i="65"/>
  <c r="C1584" i="65"/>
  <c r="D1584" i="65"/>
  <c r="C1585" i="65"/>
  <c r="D1585" i="65"/>
  <c r="C1586" i="65"/>
  <c r="D1586" i="65"/>
  <c r="C1587" i="65"/>
  <c r="D1587" i="65"/>
  <c r="C1588" i="65"/>
  <c r="D1588" i="65"/>
  <c r="C1589" i="65"/>
  <c r="D1589" i="65"/>
  <c r="C1590" i="65"/>
  <c r="D1590" i="65"/>
  <c r="C1591" i="65"/>
  <c r="D1591" i="65"/>
  <c r="C1592" i="65"/>
  <c r="D1592" i="65"/>
  <c r="C1593" i="65"/>
  <c r="D1593" i="65"/>
  <c r="C1594" i="65"/>
  <c r="D1594" i="65"/>
  <c r="C1595" i="65"/>
  <c r="D1595" i="65"/>
  <c r="C1596" i="65"/>
  <c r="D1596" i="65"/>
  <c r="C1597" i="65"/>
  <c r="D1597" i="65"/>
  <c r="C1598" i="65"/>
  <c r="D1598" i="65"/>
  <c r="C1599" i="65"/>
  <c r="D1599" i="65"/>
  <c r="C1600" i="65"/>
  <c r="D1600" i="65"/>
  <c r="C1601" i="65"/>
  <c r="D1601" i="65"/>
  <c r="C1602" i="65"/>
  <c r="D1602" i="65"/>
  <c r="C1603" i="65"/>
  <c r="D1603" i="65"/>
  <c r="C1604" i="65"/>
  <c r="D1604" i="65"/>
  <c r="C1605" i="65"/>
  <c r="D1605" i="65"/>
  <c r="C1606" i="65"/>
  <c r="D1606" i="65"/>
  <c r="C1607" i="65"/>
  <c r="D1607" i="65"/>
  <c r="C1608" i="65"/>
  <c r="D1608" i="65"/>
  <c r="C1609" i="65"/>
  <c r="D1609" i="65"/>
  <c r="C1610" i="65"/>
  <c r="D1610" i="65"/>
  <c r="C1611" i="65"/>
  <c r="D1611" i="65"/>
  <c r="C1612" i="65"/>
  <c r="D1612" i="65"/>
  <c r="C1613" i="65"/>
  <c r="D1613" i="65"/>
  <c r="C1614" i="65"/>
  <c r="D1614" i="65"/>
  <c r="C1615" i="65"/>
  <c r="D1615" i="65"/>
  <c r="C1616" i="65"/>
  <c r="D1616" i="65"/>
  <c r="C1617" i="65"/>
  <c r="D1617" i="65"/>
  <c r="C1618" i="65"/>
  <c r="D1618" i="65"/>
  <c r="C1619" i="65"/>
  <c r="D1619" i="65"/>
  <c r="C1620" i="65"/>
  <c r="D1620" i="65"/>
  <c r="C1621" i="65"/>
  <c r="D1621" i="65"/>
  <c r="C1622" i="65"/>
  <c r="D1622" i="65"/>
  <c r="C1623" i="65"/>
  <c r="D1623" i="65"/>
  <c r="C1624" i="65"/>
  <c r="D1624" i="65"/>
  <c r="C1625" i="65"/>
  <c r="D1625" i="65"/>
  <c r="C1626" i="65"/>
  <c r="D1626" i="65"/>
  <c r="C1627" i="65"/>
  <c r="D1627" i="65"/>
  <c r="C1628" i="65"/>
  <c r="D1628" i="65"/>
  <c r="C1629" i="65"/>
  <c r="D1629" i="65"/>
  <c r="C1630" i="65"/>
  <c r="D1630" i="65"/>
  <c r="C1631" i="65"/>
  <c r="D1631" i="65"/>
  <c r="C1632" i="65"/>
  <c r="D1632" i="65"/>
  <c r="C1633" i="65"/>
  <c r="D1633" i="65"/>
  <c r="C1634" i="65"/>
  <c r="D1634" i="65"/>
  <c r="C1635" i="65"/>
  <c r="D1635" i="65"/>
  <c r="C1636" i="65"/>
  <c r="D1636" i="65"/>
  <c r="C1637" i="65"/>
  <c r="D1637" i="65"/>
  <c r="C1638" i="65"/>
  <c r="D1638" i="65"/>
  <c r="C1639" i="65"/>
  <c r="D1639" i="65"/>
  <c r="C1640" i="65"/>
  <c r="D1640" i="65"/>
  <c r="C1641" i="65"/>
  <c r="D1641" i="65"/>
  <c r="C1642" i="65"/>
  <c r="D1642" i="65"/>
  <c r="C1643" i="65"/>
  <c r="D1643" i="65"/>
  <c r="C1644" i="65"/>
  <c r="D1644" i="65"/>
  <c r="C1645" i="65"/>
  <c r="D1645" i="65"/>
  <c r="C1646" i="65"/>
  <c r="D1646" i="65"/>
  <c r="C1647" i="65"/>
  <c r="D1647" i="65"/>
  <c r="C1648" i="65"/>
  <c r="D1648" i="65"/>
  <c r="C1649" i="65"/>
  <c r="D1649" i="65"/>
  <c r="C1650" i="65"/>
  <c r="D1650" i="65"/>
  <c r="C1651" i="65"/>
  <c r="D1651" i="65"/>
  <c r="C1652" i="65"/>
  <c r="D1652" i="65"/>
  <c r="C1653" i="65"/>
  <c r="D1653" i="65"/>
  <c r="C1654" i="65"/>
  <c r="D1654" i="65"/>
  <c r="C1655" i="65"/>
  <c r="D1655" i="65"/>
  <c r="C1656" i="65"/>
  <c r="D1656" i="65"/>
  <c r="C1657" i="65"/>
  <c r="D1657" i="65"/>
  <c r="C1658" i="65"/>
  <c r="D1658" i="65"/>
  <c r="C1659" i="65"/>
  <c r="D1659" i="65"/>
  <c r="C1660" i="65"/>
  <c r="D1660" i="65"/>
  <c r="C1661" i="65"/>
  <c r="D1661" i="65"/>
  <c r="C1662" i="65"/>
  <c r="D1662" i="65"/>
  <c r="C1663" i="65"/>
  <c r="D1663" i="65"/>
  <c r="C1664" i="65"/>
  <c r="D1664" i="65"/>
  <c r="C1665" i="65"/>
  <c r="D1665" i="65"/>
  <c r="C1666" i="65"/>
  <c r="D1666" i="65"/>
  <c r="C1667" i="65"/>
  <c r="D1667" i="65"/>
  <c r="C1668" i="65"/>
  <c r="D1668" i="65"/>
  <c r="C1669" i="65"/>
  <c r="D1669" i="65"/>
  <c r="C1670" i="65"/>
  <c r="D1670" i="65"/>
  <c r="C1671" i="65"/>
  <c r="D1671" i="65"/>
  <c r="C1672" i="65"/>
  <c r="D1672" i="65"/>
  <c r="C1673" i="65"/>
  <c r="D1673" i="65"/>
  <c r="C1674" i="65"/>
  <c r="D1674" i="65"/>
  <c r="C1675" i="65"/>
  <c r="D1675" i="65"/>
  <c r="C1676" i="65"/>
  <c r="D1676" i="65"/>
  <c r="C1677" i="65"/>
  <c r="D1677" i="65"/>
  <c r="C1678" i="65"/>
  <c r="D1678" i="65"/>
  <c r="C1679" i="65"/>
  <c r="D1679" i="65"/>
  <c r="C1680" i="65"/>
  <c r="D1680" i="65"/>
  <c r="C1681" i="65"/>
  <c r="D1681" i="65"/>
  <c r="C1682" i="65"/>
  <c r="D1682" i="65"/>
  <c r="C1683" i="65"/>
  <c r="D1683" i="65"/>
  <c r="C1684" i="65"/>
  <c r="D1684" i="65"/>
  <c r="C1685" i="65"/>
  <c r="D1685" i="65"/>
  <c r="C1686" i="65"/>
  <c r="D1686" i="65"/>
  <c r="C1687" i="65"/>
  <c r="D1687" i="65"/>
  <c r="C1688" i="65"/>
  <c r="D1688" i="65"/>
  <c r="C1689" i="65"/>
  <c r="D1689" i="65"/>
  <c r="C1690" i="65"/>
  <c r="D1690" i="65"/>
  <c r="C1691" i="65"/>
  <c r="D1691" i="65"/>
  <c r="C1692" i="65"/>
  <c r="D1692" i="65"/>
  <c r="C1693" i="65"/>
  <c r="D1693" i="65"/>
  <c r="C1694" i="65"/>
  <c r="D1694" i="65"/>
  <c r="C1695" i="65"/>
  <c r="D1695" i="65"/>
  <c r="C1696" i="65"/>
  <c r="D1696" i="65"/>
  <c r="C1697" i="65"/>
  <c r="D1697" i="65"/>
  <c r="C1698" i="65"/>
  <c r="D1698" i="65"/>
  <c r="C1699" i="65"/>
  <c r="D1699" i="65"/>
  <c r="C1700" i="65"/>
  <c r="D1700" i="65"/>
  <c r="C1701" i="65"/>
  <c r="D1701" i="65"/>
  <c r="C1702" i="65"/>
  <c r="D1702" i="65"/>
  <c r="C1703" i="65"/>
  <c r="D1703" i="65"/>
  <c r="C1704" i="65"/>
  <c r="D1704" i="65"/>
  <c r="C1705" i="65"/>
  <c r="D1705" i="65"/>
  <c r="C1706" i="65"/>
  <c r="D1706" i="65"/>
  <c r="C1707" i="65"/>
  <c r="D1707" i="65"/>
  <c r="C1708" i="65"/>
  <c r="D1708" i="65"/>
  <c r="C1709" i="65"/>
  <c r="D1709" i="65"/>
  <c r="C1710" i="65"/>
  <c r="D1710" i="65"/>
  <c r="C1711" i="65"/>
  <c r="D1711" i="65"/>
  <c r="C1712" i="65"/>
  <c r="D1712" i="65"/>
  <c r="C1713" i="65"/>
  <c r="D1713" i="65"/>
  <c r="C1714" i="65"/>
  <c r="D1714" i="65"/>
  <c r="C1715" i="65"/>
  <c r="D1715" i="65"/>
  <c r="C1716" i="65"/>
  <c r="D1716" i="65"/>
  <c r="C1717" i="65"/>
  <c r="D1717" i="65"/>
  <c r="C1718" i="65"/>
  <c r="D1718" i="65"/>
  <c r="C1719" i="65"/>
  <c r="D1719" i="65"/>
  <c r="C1720" i="65"/>
  <c r="D1720" i="65"/>
  <c r="C1721" i="65"/>
  <c r="D1721" i="65"/>
  <c r="C1722" i="65"/>
  <c r="D1722" i="65"/>
  <c r="C1723" i="65"/>
  <c r="D1723" i="65"/>
  <c r="C1724" i="65"/>
  <c r="D1724" i="65"/>
  <c r="C1725" i="65"/>
  <c r="D1725" i="65"/>
  <c r="C1726" i="65"/>
  <c r="D1726" i="65"/>
  <c r="C1727" i="65"/>
  <c r="D1727" i="65"/>
  <c r="C1728" i="65"/>
  <c r="D1728" i="65"/>
  <c r="C1729" i="65"/>
  <c r="D1729" i="65"/>
  <c r="C1730" i="65"/>
  <c r="D1730" i="65"/>
  <c r="C1731" i="65"/>
  <c r="D1731" i="65"/>
  <c r="C1732" i="65"/>
  <c r="D1732" i="65"/>
  <c r="C1733" i="65"/>
  <c r="D1733" i="65"/>
  <c r="C1734" i="65"/>
  <c r="D1734" i="65"/>
  <c r="C1735" i="65"/>
  <c r="D1735" i="65"/>
  <c r="C1736" i="65"/>
  <c r="D1736" i="65"/>
  <c r="C1737" i="65"/>
  <c r="D1737" i="65"/>
  <c r="C1738" i="65"/>
  <c r="D1738" i="65"/>
  <c r="C1739" i="65"/>
  <c r="D1739" i="65"/>
  <c r="C1740" i="65"/>
  <c r="D1740" i="65"/>
  <c r="C1741" i="65"/>
  <c r="D1741" i="65"/>
  <c r="C1742" i="65"/>
  <c r="D1742" i="65"/>
  <c r="C1743" i="65"/>
  <c r="D1743" i="65"/>
  <c r="C1744" i="65"/>
  <c r="D1744" i="65"/>
  <c r="C1745" i="65"/>
  <c r="D1745" i="65"/>
  <c r="C1746" i="65"/>
  <c r="D1746" i="65"/>
  <c r="C1747" i="65"/>
  <c r="D1747" i="65"/>
  <c r="C1748" i="65"/>
  <c r="D1748" i="65"/>
  <c r="C1749" i="65"/>
  <c r="D1749" i="65"/>
  <c r="C1750" i="65"/>
  <c r="D1750" i="65"/>
  <c r="C1751" i="65"/>
  <c r="D1751" i="65"/>
  <c r="C1752" i="65"/>
  <c r="D1752" i="65"/>
  <c r="C1753" i="65"/>
  <c r="D1753" i="65"/>
  <c r="C1754" i="65"/>
  <c r="D1754" i="65"/>
  <c r="C1755" i="65"/>
  <c r="D1755" i="65"/>
  <c r="C1756" i="65"/>
  <c r="D1756" i="65"/>
  <c r="C1757" i="65"/>
  <c r="D1757" i="65"/>
  <c r="C1758" i="65"/>
  <c r="D1758" i="65"/>
  <c r="C1759" i="65"/>
  <c r="D1759" i="65"/>
  <c r="C1760" i="65"/>
  <c r="D1760" i="65"/>
  <c r="C1761" i="65"/>
  <c r="D1761" i="65"/>
  <c r="C1762" i="65"/>
  <c r="D1762" i="65"/>
  <c r="C1763" i="65"/>
  <c r="D1763" i="65"/>
  <c r="C1764" i="65"/>
  <c r="D1764" i="65"/>
  <c r="C1765" i="65"/>
  <c r="D1765" i="65"/>
  <c r="C1766" i="65"/>
  <c r="D1766" i="65"/>
  <c r="C1767" i="65"/>
  <c r="D1767" i="65"/>
  <c r="C1768" i="65"/>
  <c r="D1768" i="65"/>
  <c r="C1769" i="65"/>
  <c r="D1769" i="65"/>
  <c r="C1770" i="65"/>
  <c r="D1770" i="65"/>
  <c r="C1771" i="65"/>
  <c r="D1771" i="65"/>
  <c r="C1772" i="65"/>
  <c r="D1772" i="65"/>
  <c r="C1773" i="65"/>
  <c r="D1773" i="65"/>
  <c r="C1774" i="65"/>
  <c r="D1774" i="65"/>
  <c r="C1775" i="65"/>
  <c r="D1775" i="65"/>
  <c r="C1776" i="65"/>
  <c r="D1776" i="65"/>
  <c r="C1777" i="65"/>
  <c r="D1777" i="65"/>
  <c r="C1778" i="65"/>
  <c r="D1778" i="65"/>
  <c r="C1779" i="65"/>
  <c r="D1779" i="65"/>
  <c r="C1780" i="65"/>
  <c r="D1780" i="65"/>
  <c r="C1781" i="65"/>
  <c r="D1781" i="65"/>
  <c r="C1782" i="65"/>
  <c r="D1782" i="65"/>
  <c r="C1783" i="65"/>
  <c r="D1783" i="65"/>
  <c r="C1784" i="65"/>
  <c r="D1784" i="65"/>
  <c r="C1785" i="65"/>
  <c r="D1785" i="65"/>
  <c r="C1786" i="65"/>
  <c r="D1786" i="65"/>
  <c r="C1787" i="65"/>
  <c r="D1787" i="65"/>
  <c r="C1788" i="65"/>
  <c r="D1788" i="65"/>
  <c r="C1789" i="65"/>
  <c r="D1789" i="65"/>
  <c r="C1790" i="65"/>
  <c r="D1790" i="65"/>
  <c r="C1791" i="65"/>
  <c r="D1791" i="65"/>
  <c r="C1792" i="65"/>
  <c r="D1792" i="65"/>
  <c r="C1793" i="65"/>
  <c r="D1793" i="65"/>
  <c r="C1794" i="65"/>
  <c r="D1794" i="65"/>
  <c r="C1795" i="65"/>
  <c r="D1795" i="65"/>
  <c r="C1796" i="65"/>
  <c r="D1796" i="65"/>
  <c r="C1797" i="65"/>
  <c r="D1797" i="65"/>
  <c r="C1798" i="65"/>
  <c r="D1798" i="65"/>
  <c r="C1799" i="65"/>
  <c r="D1799" i="65"/>
  <c r="C1800" i="65"/>
  <c r="D1800" i="65"/>
  <c r="C1801" i="65"/>
  <c r="D1801" i="65"/>
  <c r="C1802" i="65"/>
  <c r="D1802" i="65"/>
  <c r="C1803" i="65"/>
  <c r="D1803" i="65"/>
  <c r="C1804" i="65"/>
  <c r="D1804" i="65"/>
  <c r="C1805" i="65"/>
  <c r="D1805" i="65"/>
  <c r="C1806" i="65"/>
  <c r="D1806" i="65"/>
  <c r="C1807" i="65"/>
  <c r="D1807" i="65"/>
  <c r="C1808" i="65"/>
  <c r="D1808" i="65"/>
  <c r="C1809" i="65"/>
  <c r="D1809" i="65"/>
  <c r="C1810" i="65"/>
  <c r="D1810" i="65"/>
  <c r="C1811" i="65"/>
  <c r="D1811" i="65"/>
  <c r="C1812" i="65"/>
  <c r="D1812" i="65"/>
  <c r="C1813" i="65"/>
  <c r="D1813" i="65"/>
  <c r="C1814" i="65"/>
  <c r="D1814" i="65"/>
  <c r="C1815" i="65"/>
  <c r="D1815" i="65"/>
  <c r="C1816" i="65"/>
  <c r="D1816" i="65"/>
  <c r="C1817" i="65"/>
  <c r="D1817" i="65"/>
  <c r="C1818" i="65"/>
  <c r="D1818" i="65"/>
  <c r="C1819" i="65"/>
  <c r="D1819" i="65"/>
  <c r="C1820" i="65"/>
  <c r="D1820" i="65"/>
  <c r="C1821" i="65"/>
  <c r="D1821" i="65"/>
  <c r="C1822" i="65"/>
  <c r="D1822" i="65"/>
  <c r="C1823" i="65"/>
  <c r="D1823" i="65"/>
  <c r="C1824" i="65"/>
  <c r="D1824" i="65"/>
  <c r="C1825" i="65"/>
  <c r="D1825" i="65"/>
  <c r="C1826" i="65"/>
  <c r="D1826" i="65"/>
  <c r="C1827" i="65"/>
  <c r="D1827" i="65"/>
  <c r="C1828" i="65"/>
  <c r="D1828" i="65"/>
  <c r="C1829" i="65"/>
  <c r="D1829" i="65"/>
  <c r="C1830" i="65"/>
  <c r="D1830" i="65"/>
  <c r="C1831" i="65"/>
  <c r="D1831" i="65"/>
  <c r="C1832" i="65"/>
  <c r="D1832" i="65"/>
  <c r="C1833" i="65"/>
  <c r="D1833" i="65"/>
  <c r="C1834" i="65"/>
  <c r="D1834" i="65"/>
  <c r="C1835" i="65"/>
  <c r="D1835" i="65"/>
  <c r="C1836" i="65"/>
  <c r="D1836" i="65"/>
  <c r="C1837" i="65"/>
  <c r="D1837" i="65"/>
  <c r="C1838" i="65"/>
  <c r="D1838" i="65"/>
  <c r="C1839" i="65"/>
  <c r="D1839" i="65"/>
  <c r="C1840" i="65"/>
  <c r="D1840" i="65"/>
  <c r="C1841" i="65"/>
  <c r="D1841" i="65"/>
  <c r="C1842" i="65"/>
  <c r="D1842" i="65"/>
  <c r="C1843" i="65"/>
  <c r="D1843" i="65"/>
  <c r="C1844" i="65"/>
  <c r="D1844" i="65"/>
  <c r="C1845" i="65"/>
  <c r="D1845" i="65"/>
  <c r="C1846" i="65"/>
  <c r="D1846" i="65"/>
  <c r="C1847" i="65"/>
  <c r="D1847" i="65"/>
  <c r="C1848" i="65"/>
  <c r="D1848" i="65"/>
  <c r="C1849" i="65"/>
  <c r="D1849" i="65"/>
  <c r="C1850" i="65"/>
  <c r="D1850" i="65"/>
  <c r="C1851" i="65"/>
  <c r="D1851" i="65"/>
  <c r="C1852" i="65"/>
  <c r="D1852" i="65"/>
  <c r="C1853" i="65"/>
  <c r="D1853" i="65"/>
  <c r="C1854" i="65"/>
  <c r="D1854" i="65"/>
  <c r="C1855" i="65"/>
  <c r="D1855" i="65"/>
  <c r="C1856" i="65"/>
  <c r="D1856" i="65"/>
  <c r="C1857" i="65"/>
  <c r="D1857" i="65"/>
  <c r="C1858" i="65"/>
  <c r="D1858" i="65"/>
  <c r="C1859" i="65"/>
  <c r="D1859" i="65"/>
  <c r="C1860" i="65"/>
  <c r="D1860" i="65"/>
  <c r="C1861" i="65"/>
  <c r="D1861" i="65"/>
  <c r="C1862" i="65"/>
  <c r="D1862" i="65"/>
  <c r="C1863" i="65"/>
  <c r="D1863" i="65"/>
  <c r="C1864" i="65"/>
  <c r="D1864" i="65"/>
  <c r="C1865" i="65"/>
  <c r="D1865" i="65"/>
  <c r="C1866" i="65"/>
  <c r="D1866" i="65"/>
  <c r="C1867" i="65"/>
  <c r="D1867" i="65"/>
  <c r="C1868" i="65"/>
  <c r="D1868" i="65"/>
  <c r="C1869" i="65"/>
  <c r="D1869" i="65"/>
  <c r="C1870" i="65"/>
  <c r="D1870" i="65"/>
  <c r="C1871" i="65"/>
  <c r="D1871" i="65"/>
  <c r="C1872" i="65"/>
  <c r="D1872" i="65"/>
  <c r="C1873" i="65"/>
  <c r="D1873" i="65"/>
  <c r="C1874" i="65"/>
  <c r="D1874" i="65"/>
  <c r="C1875" i="65"/>
  <c r="D1875" i="65"/>
  <c r="C1876" i="65"/>
  <c r="D1876" i="65"/>
  <c r="C1877" i="65"/>
  <c r="D1877" i="65"/>
  <c r="C1878" i="65"/>
  <c r="D1878" i="65"/>
  <c r="C1879" i="65"/>
  <c r="D1879" i="65"/>
  <c r="C1880" i="65"/>
  <c r="D1880" i="65"/>
  <c r="C1881" i="65"/>
  <c r="D1881" i="65"/>
  <c r="C1882" i="65"/>
  <c r="D1882" i="65"/>
  <c r="C1883" i="65"/>
  <c r="D1883" i="65"/>
  <c r="C1884" i="65"/>
  <c r="D1884" i="65"/>
  <c r="C1885" i="65"/>
  <c r="D1885" i="65"/>
  <c r="C1886" i="65"/>
  <c r="D1886" i="65"/>
  <c r="C1887" i="65"/>
  <c r="D1887" i="65"/>
  <c r="C1888" i="65"/>
  <c r="D1888" i="65"/>
  <c r="C1889" i="65"/>
  <c r="D1889" i="65"/>
  <c r="C1890" i="65"/>
  <c r="D1890" i="65"/>
  <c r="C1891" i="65"/>
  <c r="D1891" i="65"/>
  <c r="C1892" i="65"/>
  <c r="D1892" i="65"/>
  <c r="C1893" i="65"/>
  <c r="D1893" i="65"/>
  <c r="C1894" i="65"/>
  <c r="D1894" i="65"/>
  <c r="C1895" i="65"/>
  <c r="D1895" i="65"/>
  <c r="C1896" i="65"/>
  <c r="D1896" i="65"/>
  <c r="C1897" i="65"/>
  <c r="D1897" i="65"/>
  <c r="C1898" i="65"/>
  <c r="D1898" i="65"/>
  <c r="C1899" i="65"/>
  <c r="D1899" i="65"/>
  <c r="C1900" i="65"/>
  <c r="D1900" i="65"/>
  <c r="C1901" i="65"/>
  <c r="D1901" i="65"/>
  <c r="C1902" i="65"/>
  <c r="D1902" i="65"/>
  <c r="C1903" i="65"/>
  <c r="D1903" i="65"/>
  <c r="C1904" i="65"/>
  <c r="D1904" i="65"/>
  <c r="C1905" i="65"/>
  <c r="D1905" i="65"/>
  <c r="C1906" i="65"/>
  <c r="D1906" i="65"/>
  <c r="C1907" i="65"/>
  <c r="D1907" i="65"/>
  <c r="C1908" i="65"/>
  <c r="D1908" i="65"/>
  <c r="C1909" i="65"/>
  <c r="D1909" i="65"/>
  <c r="C1910" i="65"/>
  <c r="D1910" i="65"/>
  <c r="C1911" i="65"/>
  <c r="D1911" i="65"/>
  <c r="C1912" i="65"/>
  <c r="D1912" i="65"/>
  <c r="C1913" i="65"/>
  <c r="D1913" i="65"/>
  <c r="C1914" i="65"/>
  <c r="D1914" i="65"/>
  <c r="C1915" i="65"/>
  <c r="D1915" i="65"/>
  <c r="C1916" i="65"/>
  <c r="D1916" i="65"/>
  <c r="C1917" i="65"/>
  <c r="D1917" i="65"/>
  <c r="C1918" i="65"/>
  <c r="D1918" i="65"/>
  <c r="C1919" i="65"/>
  <c r="D1919" i="65"/>
  <c r="C1920" i="65"/>
  <c r="D1920" i="65"/>
  <c r="C1921" i="65"/>
  <c r="D1921" i="65"/>
  <c r="C1922" i="65"/>
  <c r="D1922" i="65"/>
  <c r="C1923" i="65"/>
  <c r="D1923" i="65"/>
  <c r="C1924" i="65"/>
  <c r="D1924" i="65"/>
  <c r="C1925" i="65"/>
  <c r="D1925" i="65"/>
  <c r="C1926" i="65"/>
  <c r="D1926" i="65"/>
  <c r="C1927" i="65"/>
  <c r="D1927" i="65"/>
  <c r="C1928" i="65"/>
  <c r="D1928" i="65"/>
  <c r="C1929" i="65"/>
  <c r="D1929" i="65"/>
  <c r="C1930" i="65"/>
  <c r="D1930" i="65"/>
  <c r="C1931" i="65"/>
  <c r="D1931" i="65"/>
  <c r="C1932" i="65"/>
  <c r="D1932" i="65"/>
  <c r="C1933" i="65"/>
  <c r="D1933" i="65"/>
  <c r="C1934" i="65"/>
  <c r="D1934" i="65"/>
  <c r="C1935" i="65"/>
  <c r="D1935" i="65"/>
  <c r="C1936" i="65"/>
  <c r="D1936" i="65"/>
  <c r="C1937" i="65"/>
  <c r="D1937" i="65"/>
  <c r="C1938" i="65"/>
  <c r="D1938" i="65"/>
  <c r="C1939" i="65"/>
  <c r="D1939" i="65"/>
  <c r="C1940" i="65"/>
  <c r="D1940" i="65"/>
  <c r="C1941" i="65"/>
  <c r="D1941" i="65"/>
  <c r="C1942" i="65"/>
  <c r="D1942" i="65"/>
  <c r="C1943" i="65"/>
  <c r="D1943" i="65"/>
  <c r="C1944" i="65"/>
  <c r="D1944" i="65"/>
  <c r="C1945" i="65"/>
  <c r="D1945" i="65"/>
  <c r="C1946" i="65"/>
  <c r="D1946" i="65"/>
  <c r="C1947" i="65"/>
  <c r="D1947" i="65"/>
  <c r="C1948" i="65"/>
  <c r="D1948" i="65"/>
  <c r="C1949" i="65"/>
  <c r="D1949" i="65"/>
  <c r="C1950" i="65"/>
  <c r="D1950" i="65"/>
  <c r="C1951" i="65"/>
  <c r="D1951" i="65"/>
  <c r="C1952" i="65"/>
  <c r="D1952" i="65"/>
  <c r="C1953" i="65"/>
  <c r="D1953" i="65"/>
  <c r="C1954" i="65"/>
  <c r="D1954" i="65"/>
  <c r="C1955" i="65"/>
  <c r="D1955" i="65"/>
  <c r="C1956" i="65"/>
  <c r="D1956" i="65"/>
  <c r="C1957" i="65"/>
  <c r="D1957" i="65"/>
  <c r="C1958" i="65"/>
  <c r="D1958" i="65"/>
  <c r="C1959" i="65"/>
  <c r="D1959" i="65"/>
  <c r="C1960" i="65"/>
  <c r="D1960" i="65"/>
  <c r="C1961" i="65"/>
  <c r="D1961" i="65"/>
  <c r="C1962" i="65"/>
  <c r="D1962" i="65"/>
  <c r="C1963" i="65"/>
  <c r="D1963" i="65"/>
  <c r="C1964" i="65"/>
  <c r="D1964" i="65"/>
  <c r="C1965" i="65"/>
  <c r="D1965" i="65"/>
  <c r="C1966" i="65"/>
  <c r="D1966" i="65"/>
  <c r="C1967" i="65"/>
  <c r="D1967" i="65"/>
  <c r="C1968" i="65"/>
  <c r="D1968" i="65"/>
  <c r="C1969" i="65"/>
  <c r="D1969" i="65"/>
  <c r="C1970" i="65"/>
  <c r="D1970" i="65"/>
  <c r="C1971" i="65"/>
  <c r="D1971" i="65"/>
  <c r="C1972" i="65"/>
  <c r="D1972" i="65"/>
  <c r="C1973" i="65"/>
  <c r="D1973" i="65"/>
  <c r="C1974" i="65"/>
  <c r="D1974" i="65"/>
  <c r="C1975" i="65"/>
  <c r="D1975" i="65"/>
  <c r="C1976" i="65"/>
  <c r="D1976" i="65"/>
  <c r="C1977" i="65"/>
  <c r="D1977" i="65"/>
  <c r="C1978" i="65"/>
  <c r="D1978" i="65"/>
  <c r="C1979" i="65"/>
  <c r="D1979" i="65"/>
  <c r="C1980" i="65"/>
  <c r="D1980" i="65"/>
  <c r="C1981" i="65"/>
  <c r="D1981" i="65"/>
  <c r="C1982" i="65"/>
  <c r="D1982" i="65"/>
  <c r="C1983" i="65"/>
  <c r="D1983" i="65"/>
  <c r="C1984" i="65"/>
  <c r="D1984" i="65"/>
  <c r="C1985" i="65"/>
  <c r="D1985" i="65"/>
  <c r="C1986" i="65"/>
  <c r="D1986" i="65"/>
  <c r="C1987" i="65"/>
  <c r="D1987" i="65"/>
  <c r="C1988" i="65"/>
  <c r="D1988" i="65"/>
  <c r="C1989" i="65"/>
  <c r="D1989" i="65"/>
  <c r="C1990" i="65"/>
  <c r="D1990" i="65"/>
  <c r="C1991" i="65"/>
  <c r="D1991" i="65"/>
  <c r="C1992" i="65"/>
  <c r="D1992" i="65"/>
  <c r="C1993" i="65"/>
  <c r="D1993" i="65"/>
  <c r="C1994" i="65"/>
  <c r="D1994" i="65"/>
  <c r="C1995" i="65"/>
  <c r="D1995" i="65"/>
  <c r="C1996" i="65"/>
  <c r="D1996" i="65"/>
  <c r="C1997" i="65"/>
  <c r="D1997" i="65"/>
  <c r="C1998" i="65"/>
  <c r="D1998" i="65"/>
  <c r="C1999" i="65"/>
  <c r="D1999" i="65"/>
  <c r="C2000" i="65"/>
  <c r="D2000" i="65"/>
  <c r="C2001" i="65"/>
  <c r="D2001" i="65"/>
  <c r="C2002" i="65"/>
  <c r="D2002" i="65"/>
  <c r="A1901" i="65"/>
  <c r="A1902" i="65"/>
  <c r="A1903" i="65"/>
  <c r="A1904" i="65"/>
  <c r="A1905" i="65"/>
  <c r="A1906" i="65"/>
  <c r="A1907" i="65"/>
  <c r="A1908" i="65"/>
  <c r="A1909" i="65"/>
  <c r="A1910" i="65"/>
  <c r="A1911" i="65"/>
  <c r="A1912" i="65"/>
  <c r="A1913" i="65"/>
  <c r="A1914" i="65"/>
  <c r="A1915" i="65"/>
  <c r="A1916" i="65"/>
  <c r="A1917" i="65"/>
  <c r="A1918" i="65"/>
  <c r="A1919" i="65"/>
  <c r="A1920" i="65"/>
  <c r="A1921" i="65"/>
  <c r="A1922" i="65"/>
  <c r="A1923" i="65"/>
  <c r="A1924" i="65"/>
  <c r="A1925" i="65"/>
  <c r="A1926" i="65"/>
  <c r="A1927" i="65"/>
  <c r="A1928" i="65"/>
  <c r="A1929" i="65"/>
  <c r="A1930" i="65"/>
  <c r="A1931" i="65"/>
  <c r="A1932" i="65"/>
  <c r="A1933" i="65"/>
  <c r="A1934" i="65"/>
  <c r="A1935" i="65"/>
  <c r="A1936" i="65"/>
  <c r="A1937" i="65"/>
  <c r="A1938" i="65"/>
  <c r="A1939" i="65"/>
  <c r="A1940" i="65"/>
  <c r="A1941" i="65"/>
  <c r="A1942" i="65"/>
  <c r="A1943" i="65"/>
  <c r="A1944" i="65"/>
  <c r="A1945" i="65"/>
  <c r="A1946" i="65"/>
  <c r="A1947" i="65"/>
  <c r="A1948" i="65"/>
  <c r="A1949" i="65"/>
  <c r="A1950" i="65"/>
  <c r="A1951" i="65"/>
  <c r="A1952" i="65"/>
  <c r="A1953" i="65"/>
  <c r="A1954" i="65"/>
  <c r="A1955" i="65"/>
  <c r="A1956" i="65"/>
  <c r="A1957" i="65"/>
  <c r="A1958" i="65"/>
  <c r="A1959" i="65"/>
  <c r="A1960" i="65"/>
  <c r="A1961" i="65"/>
  <c r="A1962" i="65"/>
  <c r="A1963" i="65"/>
  <c r="A1964" i="65"/>
  <c r="A1965" i="65"/>
  <c r="A1966" i="65"/>
  <c r="A1967" i="65"/>
  <c r="A1968" i="65"/>
  <c r="A1969" i="65"/>
  <c r="A1970" i="65"/>
  <c r="A1971" i="65"/>
  <c r="A1972" i="65"/>
  <c r="A1973" i="65"/>
  <c r="A1974" i="65"/>
  <c r="A1975" i="65"/>
  <c r="A1976" i="65"/>
  <c r="A1977" i="65"/>
  <c r="A1978" i="65"/>
  <c r="A1979" i="65"/>
  <c r="A1980" i="65"/>
  <c r="A1981" i="65"/>
  <c r="A1982" i="65"/>
  <c r="A1983" i="65"/>
  <c r="A1984" i="65"/>
  <c r="A1985" i="65"/>
  <c r="A1986" i="65"/>
  <c r="A1987" i="65"/>
  <c r="A1988" i="65"/>
  <c r="A1989" i="65"/>
  <c r="A1990" i="65"/>
  <c r="A1991" i="65"/>
  <c r="A1992" i="65"/>
  <c r="A1993" i="65"/>
  <c r="A1994" i="65"/>
  <c r="A1995" i="65"/>
  <c r="A1996" i="65"/>
  <c r="A1997" i="65"/>
  <c r="A1998" i="65"/>
  <c r="A1999" i="65"/>
  <c r="A2000" i="65"/>
  <c r="A2001" i="65"/>
  <c r="A2002" i="65"/>
  <c r="A30" i="65"/>
  <c r="A31" i="65"/>
  <c r="A32" i="65"/>
  <c r="A33" i="65"/>
  <c r="A34" i="65"/>
  <c r="A35" i="65"/>
  <c r="A36" i="65"/>
  <c r="A37" i="65"/>
  <c r="A38" i="65"/>
  <c r="A39" i="65"/>
  <c r="A40" i="65"/>
  <c r="A41" i="65"/>
  <c r="A42" i="65"/>
  <c r="A43" i="65"/>
  <c r="A44" i="65"/>
  <c r="A45" i="65"/>
  <c r="A46" i="65"/>
  <c r="A47" i="65"/>
  <c r="A48" i="65"/>
  <c r="A49" i="65"/>
  <c r="A50" i="65"/>
  <c r="A51" i="65"/>
  <c r="A52" i="65"/>
  <c r="A53" i="65"/>
  <c r="A54" i="65"/>
  <c r="A55" i="65"/>
  <c r="A56" i="65"/>
  <c r="A57" i="65"/>
  <c r="A58" i="65"/>
  <c r="A59" i="65"/>
  <c r="A60" i="65"/>
  <c r="A61" i="65"/>
  <c r="A62" i="65"/>
  <c r="A63" i="65"/>
  <c r="A64" i="65"/>
  <c r="A65" i="65"/>
  <c r="A66" i="65"/>
  <c r="A67" i="65"/>
  <c r="A68" i="65"/>
  <c r="A69" i="65"/>
  <c r="A70" i="65"/>
  <c r="A71" i="65"/>
  <c r="A72" i="65"/>
  <c r="A73" i="65"/>
  <c r="A74" i="65"/>
  <c r="A75" i="65"/>
  <c r="A76" i="65"/>
  <c r="A77" i="65"/>
  <c r="A78" i="65"/>
  <c r="A79" i="65"/>
  <c r="A80" i="65"/>
  <c r="A81" i="65"/>
  <c r="A82" i="65"/>
  <c r="A83" i="65"/>
  <c r="A84" i="65"/>
  <c r="A85" i="65"/>
  <c r="A86" i="65"/>
  <c r="A87" i="65"/>
  <c r="A88" i="65"/>
  <c r="A89" i="65"/>
  <c r="A90" i="65"/>
  <c r="A91" i="65"/>
  <c r="A92" i="65"/>
  <c r="A93" i="65"/>
  <c r="A94" i="65"/>
  <c r="A95" i="65"/>
  <c r="A96" i="65"/>
  <c r="A97" i="65"/>
  <c r="A98" i="65"/>
  <c r="A99" i="65"/>
  <c r="A100" i="65"/>
  <c r="A101" i="65"/>
  <c r="A102" i="65"/>
  <c r="A103" i="65"/>
  <c r="A104" i="65"/>
  <c r="A105" i="65"/>
  <c r="A106" i="65"/>
  <c r="A107" i="65"/>
  <c r="A108" i="65"/>
  <c r="A109" i="65"/>
  <c r="A110" i="65"/>
  <c r="A111" i="65"/>
  <c r="A112" i="65"/>
  <c r="A113" i="65"/>
  <c r="A114" i="65"/>
  <c r="A115" i="65"/>
  <c r="A116" i="65"/>
  <c r="A117" i="65"/>
  <c r="A118" i="65"/>
  <c r="A119" i="65"/>
  <c r="A120" i="65"/>
  <c r="A121" i="65"/>
  <c r="A122" i="65"/>
  <c r="A123" i="65"/>
  <c r="A124" i="65"/>
  <c r="A125" i="65"/>
  <c r="A126" i="65"/>
  <c r="A127" i="65"/>
  <c r="A128" i="65"/>
  <c r="A129" i="65"/>
  <c r="A130" i="65"/>
  <c r="A131" i="65"/>
  <c r="A132" i="65"/>
  <c r="A133" i="65"/>
  <c r="A134" i="65"/>
  <c r="A135" i="65"/>
  <c r="A136" i="65"/>
  <c r="A137" i="65"/>
  <c r="A138" i="65"/>
  <c r="A139" i="65"/>
  <c r="A140" i="65"/>
  <c r="A141" i="65"/>
  <c r="A142" i="65"/>
  <c r="A143" i="65"/>
  <c r="A144" i="65"/>
  <c r="A145" i="65"/>
  <c r="A146" i="65"/>
  <c r="A147" i="65"/>
  <c r="A148" i="65"/>
  <c r="A149" i="65"/>
  <c r="A150" i="65"/>
  <c r="A151" i="65"/>
  <c r="A152" i="65"/>
  <c r="A153" i="65"/>
  <c r="A154" i="65"/>
  <c r="A155" i="65"/>
  <c r="A156" i="65"/>
  <c r="A157" i="65"/>
  <c r="A158" i="65"/>
  <c r="A159" i="65"/>
  <c r="A160" i="65"/>
  <c r="A161" i="65"/>
  <c r="A162" i="65"/>
  <c r="A163" i="65"/>
  <c r="A164" i="65"/>
  <c r="A165" i="65"/>
  <c r="A166" i="65"/>
  <c r="A167" i="65"/>
  <c r="A168" i="65"/>
  <c r="A169" i="65"/>
  <c r="A170" i="65"/>
  <c r="A171" i="65"/>
  <c r="A172" i="65"/>
  <c r="A173" i="65"/>
  <c r="A174" i="65"/>
  <c r="A175" i="65"/>
  <c r="A176" i="65"/>
  <c r="A177" i="65"/>
  <c r="A178" i="65"/>
  <c r="A179" i="65"/>
  <c r="A180" i="65"/>
  <c r="A181" i="65"/>
  <c r="A182" i="65"/>
  <c r="A183" i="65"/>
  <c r="A184" i="65"/>
  <c r="A185" i="65"/>
  <c r="A186" i="65"/>
  <c r="A187" i="65"/>
  <c r="A188" i="65"/>
  <c r="A189" i="65"/>
  <c r="A190" i="65"/>
  <c r="A191" i="65"/>
  <c r="A192" i="65"/>
  <c r="A193" i="65"/>
  <c r="A194" i="65"/>
  <c r="A195" i="65"/>
  <c r="A196" i="65"/>
  <c r="A197" i="65"/>
  <c r="A198" i="65"/>
  <c r="A199" i="65"/>
  <c r="A200" i="65"/>
  <c r="A201" i="65"/>
  <c r="A202" i="65"/>
  <c r="A203" i="65"/>
  <c r="A204" i="65"/>
  <c r="A205" i="65"/>
  <c r="A206" i="65"/>
  <c r="A207" i="65"/>
  <c r="A208" i="65"/>
  <c r="A209" i="65"/>
  <c r="A210" i="65"/>
  <c r="A211" i="65"/>
  <c r="A212" i="65"/>
  <c r="A213" i="65"/>
  <c r="A214" i="65"/>
  <c r="A215" i="65"/>
  <c r="A216" i="65"/>
  <c r="A217" i="65"/>
  <c r="A218" i="65"/>
  <c r="A219" i="65"/>
  <c r="A220" i="65"/>
  <c r="A221" i="65"/>
  <c r="A222" i="65"/>
  <c r="A223" i="65"/>
  <c r="A224" i="65"/>
  <c r="A225" i="65"/>
  <c r="A226" i="65"/>
  <c r="A227" i="65"/>
  <c r="A228" i="65"/>
  <c r="A229" i="65"/>
  <c r="A230" i="65"/>
  <c r="A231" i="65"/>
  <c r="A232" i="65"/>
  <c r="A233" i="65"/>
  <c r="A234" i="65"/>
  <c r="A235" i="65"/>
  <c r="A236" i="65"/>
  <c r="A237" i="65"/>
  <c r="A238" i="65"/>
  <c r="A239" i="65"/>
  <c r="A240" i="65"/>
  <c r="A241" i="65"/>
  <c r="A242" i="65"/>
  <c r="A243" i="65"/>
  <c r="A244" i="65"/>
  <c r="A245" i="65"/>
  <c r="A246" i="65"/>
  <c r="A247" i="65"/>
  <c r="A248" i="65"/>
  <c r="A249" i="65"/>
  <c r="A250" i="65"/>
  <c r="A251" i="65"/>
  <c r="A252" i="65"/>
  <c r="A253" i="65"/>
  <c r="A254" i="65"/>
  <c r="A255" i="65"/>
  <c r="A256" i="65"/>
  <c r="A257" i="65"/>
  <c r="A258" i="65"/>
  <c r="A259" i="65"/>
  <c r="A260" i="65"/>
  <c r="A261" i="65"/>
  <c r="A262" i="65"/>
  <c r="A263" i="65"/>
  <c r="A264" i="65"/>
  <c r="A265" i="65"/>
  <c r="A266" i="65"/>
  <c r="A267" i="65"/>
  <c r="A268" i="65"/>
  <c r="A269" i="65"/>
  <c r="A270" i="65"/>
  <c r="A271" i="65"/>
  <c r="A272" i="65"/>
  <c r="A273" i="65"/>
  <c r="A274" i="65"/>
  <c r="A275" i="65"/>
  <c r="A276" i="65"/>
  <c r="A277" i="65"/>
  <c r="A278" i="65"/>
  <c r="A279" i="65"/>
  <c r="A280" i="65"/>
  <c r="A281" i="65"/>
  <c r="A282" i="65"/>
  <c r="A283" i="65"/>
  <c r="A284" i="65"/>
  <c r="A285" i="65"/>
  <c r="A286" i="65"/>
  <c r="A287" i="65"/>
  <c r="A288" i="65"/>
  <c r="A289" i="65"/>
  <c r="A290" i="65"/>
  <c r="A291" i="65"/>
  <c r="A292" i="65"/>
  <c r="A293" i="65"/>
  <c r="A294" i="65"/>
  <c r="A295" i="65"/>
  <c r="A296" i="65"/>
  <c r="A297" i="65"/>
  <c r="A298" i="65"/>
  <c r="A299" i="65"/>
  <c r="A300" i="65"/>
  <c r="A301" i="65"/>
  <c r="A302" i="65"/>
  <c r="A303" i="65"/>
  <c r="A304" i="65"/>
  <c r="A305" i="65"/>
  <c r="A306" i="65"/>
  <c r="A307" i="65"/>
  <c r="A308" i="65"/>
  <c r="A309" i="65"/>
  <c r="A310" i="65"/>
  <c r="A311" i="65"/>
  <c r="A312" i="65"/>
  <c r="A313" i="65"/>
  <c r="A314" i="65"/>
  <c r="A315" i="65"/>
  <c r="A316" i="65"/>
  <c r="A317" i="65"/>
  <c r="A318" i="65"/>
  <c r="A319" i="65"/>
  <c r="A320" i="65"/>
  <c r="A321" i="65"/>
  <c r="A322" i="65"/>
  <c r="A323" i="65"/>
  <c r="A324" i="65"/>
  <c r="A325" i="65"/>
  <c r="A326" i="65"/>
  <c r="A327" i="65"/>
  <c r="A328" i="65"/>
  <c r="A329" i="65"/>
  <c r="A330" i="65"/>
  <c r="A331" i="65"/>
  <c r="A332" i="65"/>
  <c r="A333" i="65"/>
  <c r="A334" i="65"/>
  <c r="A335" i="65"/>
  <c r="A336" i="65"/>
  <c r="A337" i="65"/>
  <c r="A338" i="65"/>
  <c r="A339" i="65"/>
  <c r="A340" i="65"/>
  <c r="A341" i="65"/>
  <c r="A342" i="65"/>
  <c r="A343" i="65"/>
  <c r="A344" i="65"/>
  <c r="A345" i="65"/>
  <c r="A346" i="65"/>
  <c r="A347" i="65"/>
  <c r="A348" i="65"/>
  <c r="A349" i="65"/>
  <c r="A350" i="65"/>
  <c r="A351" i="65"/>
  <c r="A352" i="65"/>
  <c r="A353" i="65"/>
  <c r="A354" i="65"/>
  <c r="A355" i="65"/>
  <c r="A356" i="65"/>
  <c r="A357" i="65"/>
  <c r="A358" i="65"/>
  <c r="A359" i="65"/>
  <c r="A360" i="65"/>
  <c r="A361" i="65"/>
  <c r="A362" i="65"/>
  <c r="A363" i="65"/>
  <c r="A364" i="65"/>
  <c r="A365" i="65"/>
  <c r="A366" i="65"/>
  <c r="A367" i="65"/>
  <c r="A368" i="65"/>
  <c r="A369" i="65"/>
  <c r="A370" i="65"/>
  <c r="A371" i="65"/>
  <c r="A372" i="65"/>
  <c r="A373" i="65"/>
  <c r="A374" i="65"/>
  <c r="A375" i="65"/>
  <c r="A376" i="65"/>
  <c r="A377" i="65"/>
  <c r="A378" i="65"/>
  <c r="A379" i="65"/>
  <c r="A380" i="65"/>
  <c r="A381" i="65"/>
  <c r="A382" i="65"/>
  <c r="A383" i="65"/>
  <c r="A384" i="65"/>
  <c r="A385" i="65"/>
  <c r="A386" i="65"/>
  <c r="A387" i="65"/>
  <c r="A388" i="65"/>
  <c r="A389" i="65"/>
  <c r="A390" i="65"/>
  <c r="A391" i="65"/>
  <c r="A392" i="65"/>
  <c r="A393" i="65"/>
  <c r="A394" i="65"/>
  <c r="A395" i="65"/>
  <c r="A396" i="65"/>
  <c r="A397" i="65"/>
  <c r="A398" i="65"/>
  <c r="A399" i="65"/>
  <c r="A400" i="65"/>
  <c r="A401" i="65"/>
  <c r="A402" i="65"/>
  <c r="A403" i="65"/>
  <c r="A404" i="65"/>
  <c r="A405" i="65"/>
  <c r="A406" i="65"/>
  <c r="A407" i="65"/>
  <c r="A408" i="65"/>
  <c r="A409" i="65"/>
  <c r="A410" i="65"/>
  <c r="A411" i="65"/>
  <c r="A412" i="65"/>
  <c r="A413" i="65"/>
  <c r="A414" i="65"/>
  <c r="A415" i="65"/>
  <c r="A416" i="65"/>
  <c r="A417" i="65"/>
  <c r="A418" i="65"/>
  <c r="A419" i="65"/>
  <c r="A420" i="65"/>
  <c r="A421" i="65"/>
  <c r="A422" i="65"/>
  <c r="A423" i="65"/>
  <c r="A424" i="65"/>
  <c r="A425" i="65"/>
  <c r="A426" i="65"/>
  <c r="A427" i="65"/>
  <c r="A428" i="65"/>
  <c r="A429" i="65"/>
  <c r="A430" i="65"/>
  <c r="A431" i="65"/>
  <c r="A432" i="65"/>
  <c r="A433" i="65"/>
  <c r="A434" i="65"/>
  <c r="A435" i="65"/>
  <c r="A436" i="65"/>
  <c r="A437" i="65"/>
  <c r="A438" i="65"/>
  <c r="A439" i="65"/>
  <c r="A440" i="65"/>
  <c r="A441" i="65"/>
  <c r="A442" i="65"/>
  <c r="A443" i="65"/>
  <c r="A444" i="65"/>
  <c r="A445" i="65"/>
  <c r="A446" i="65"/>
  <c r="A447" i="65"/>
  <c r="A448" i="65"/>
  <c r="A449" i="65"/>
  <c r="A450" i="65"/>
  <c r="A451" i="65"/>
  <c r="A452" i="65"/>
  <c r="A453" i="65"/>
  <c r="A454" i="65"/>
  <c r="A455" i="65"/>
  <c r="A456" i="65"/>
  <c r="A457" i="65"/>
  <c r="A458" i="65"/>
  <c r="A459" i="65"/>
  <c r="A460" i="65"/>
  <c r="A461" i="65"/>
  <c r="A462" i="65"/>
  <c r="A463" i="65"/>
  <c r="A464" i="65"/>
  <c r="A465" i="65"/>
  <c r="A466" i="65"/>
  <c r="A467" i="65"/>
  <c r="A468" i="65"/>
  <c r="A469" i="65"/>
  <c r="A470" i="65"/>
  <c r="A471" i="65"/>
  <c r="A472" i="65"/>
  <c r="A473" i="65"/>
  <c r="A474" i="65"/>
  <c r="A475" i="65"/>
  <c r="A476" i="65"/>
  <c r="A477" i="65"/>
  <c r="A478" i="65"/>
  <c r="A479" i="65"/>
  <c r="A480" i="65"/>
  <c r="A481" i="65"/>
  <c r="A482" i="65"/>
  <c r="A483" i="65"/>
  <c r="A484" i="65"/>
  <c r="A485" i="65"/>
  <c r="A486" i="65"/>
  <c r="A487" i="65"/>
  <c r="A488" i="65"/>
  <c r="A489" i="65"/>
  <c r="A490" i="65"/>
  <c r="A491" i="65"/>
  <c r="A492" i="65"/>
  <c r="A493" i="65"/>
  <c r="A494" i="65"/>
  <c r="A495" i="65"/>
  <c r="A496" i="65"/>
  <c r="A497" i="65"/>
  <c r="A498" i="65"/>
  <c r="A499" i="65"/>
  <c r="A500" i="65"/>
  <c r="A501" i="65"/>
  <c r="A502" i="65"/>
  <c r="A503" i="65"/>
  <c r="A504" i="65"/>
  <c r="A505" i="65"/>
  <c r="A506" i="65"/>
  <c r="A507" i="65"/>
  <c r="A508" i="65"/>
  <c r="A509" i="65"/>
  <c r="A510" i="65"/>
  <c r="A511" i="65"/>
  <c r="A512" i="65"/>
  <c r="A513" i="65"/>
  <c r="A514" i="65"/>
  <c r="A515" i="65"/>
  <c r="A516" i="65"/>
  <c r="A517" i="65"/>
  <c r="A518" i="65"/>
  <c r="A519" i="65"/>
  <c r="A520" i="65"/>
  <c r="A521" i="65"/>
  <c r="A522" i="65"/>
  <c r="A523" i="65"/>
  <c r="A524" i="65"/>
  <c r="A525" i="65"/>
  <c r="A526" i="65"/>
  <c r="A527" i="65"/>
  <c r="A528" i="65"/>
  <c r="A529" i="65"/>
  <c r="A530" i="65"/>
  <c r="A531" i="65"/>
  <c r="A532" i="65"/>
  <c r="A533" i="65"/>
  <c r="A534" i="65"/>
  <c r="A535" i="65"/>
  <c r="A536" i="65"/>
  <c r="A537" i="65"/>
  <c r="A538" i="65"/>
  <c r="A539" i="65"/>
  <c r="A540" i="65"/>
  <c r="A541" i="65"/>
  <c r="A542" i="65"/>
  <c r="A543" i="65"/>
  <c r="A544" i="65"/>
  <c r="A545" i="65"/>
  <c r="A546" i="65"/>
  <c r="A547" i="65"/>
  <c r="A548" i="65"/>
  <c r="A549" i="65"/>
  <c r="A550" i="65"/>
  <c r="A551" i="65"/>
  <c r="A552" i="65"/>
  <c r="A553" i="65"/>
  <c r="A554" i="65"/>
  <c r="A555" i="65"/>
  <c r="A556" i="65"/>
  <c r="A557" i="65"/>
  <c r="A558" i="65"/>
  <c r="A559" i="65"/>
  <c r="A560" i="65"/>
  <c r="A561" i="65"/>
  <c r="A562" i="65"/>
  <c r="A563" i="65"/>
  <c r="A564" i="65"/>
  <c r="A565" i="65"/>
  <c r="A566" i="65"/>
  <c r="A567" i="65"/>
  <c r="A568" i="65"/>
  <c r="A569" i="65"/>
  <c r="A570" i="65"/>
  <c r="A571" i="65"/>
  <c r="A572" i="65"/>
  <c r="A573" i="65"/>
  <c r="A574" i="65"/>
  <c r="A575" i="65"/>
  <c r="A576" i="65"/>
  <c r="A577" i="65"/>
  <c r="A578" i="65"/>
  <c r="A579" i="65"/>
  <c r="A580" i="65"/>
  <c r="A581" i="65"/>
  <c r="A582" i="65"/>
  <c r="A583" i="65"/>
  <c r="A584" i="65"/>
  <c r="A585" i="65"/>
  <c r="A586" i="65"/>
  <c r="A587" i="65"/>
  <c r="A588" i="65"/>
  <c r="A589" i="65"/>
  <c r="A590" i="65"/>
  <c r="A591" i="65"/>
  <c r="A592" i="65"/>
  <c r="A593" i="65"/>
  <c r="A594" i="65"/>
  <c r="A595" i="65"/>
  <c r="A596" i="65"/>
  <c r="A597" i="65"/>
  <c r="A598" i="65"/>
  <c r="A599" i="65"/>
  <c r="A600" i="65"/>
  <c r="A601" i="65"/>
  <c r="A602" i="65"/>
  <c r="A603" i="65"/>
  <c r="A604" i="65"/>
  <c r="A605" i="65"/>
  <c r="A606" i="65"/>
  <c r="A607" i="65"/>
  <c r="A608" i="65"/>
  <c r="A609" i="65"/>
  <c r="A610" i="65"/>
  <c r="A611" i="65"/>
  <c r="A612" i="65"/>
  <c r="A613" i="65"/>
  <c r="A614" i="65"/>
  <c r="A615" i="65"/>
  <c r="A616" i="65"/>
  <c r="A617" i="65"/>
  <c r="A618" i="65"/>
  <c r="A619" i="65"/>
  <c r="A620" i="65"/>
  <c r="A621" i="65"/>
  <c r="A622" i="65"/>
  <c r="A623" i="65"/>
  <c r="A624" i="65"/>
  <c r="A625" i="65"/>
  <c r="A626" i="65"/>
  <c r="A627" i="65"/>
  <c r="A628" i="65"/>
  <c r="A629" i="65"/>
  <c r="A630" i="65"/>
  <c r="A631" i="65"/>
  <c r="A632" i="65"/>
  <c r="A633" i="65"/>
  <c r="A634" i="65"/>
  <c r="A635" i="65"/>
  <c r="A636" i="65"/>
  <c r="A637" i="65"/>
  <c r="A638" i="65"/>
  <c r="A639" i="65"/>
  <c r="A640" i="65"/>
  <c r="A641" i="65"/>
  <c r="A642" i="65"/>
  <c r="A643" i="65"/>
  <c r="A644" i="65"/>
  <c r="A645" i="65"/>
  <c r="A646" i="65"/>
  <c r="A647" i="65"/>
  <c r="A648" i="65"/>
  <c r="A649" i="65"/>
  <c r="A650" i="65"/>
  <c r="A651" i="65"/>
  <c r="A652" i="65"/>
  <c r="A653" i="65"/>
  <c r="A654" i="65"/>
  <c r="A655" i="65"/>
  <c r="A656" i="65"/>
  <c r="A657" i="65"/>
  <c r="A658" i="65"/>
  <c r="A659" i="65"/>
  <c r="A660" i="65"/>
  <c r="A661" i="65"/>
  <c r="A662" i="65"/>
  <c r="A663" i="65"/>
  <c r="A664" i="65"/>
  <c r="A665" i="65"/>
  <c r="A666" i="65"/>
  <c r="A667" i="65"/>
  <c r="A668" i="65"/>
  <c r="A669" i="65"/>
  <c r="A670" i="65"/>
  <c r="A671" i="65"/>
  <c r="A672" i="65"/>
  <c r="A673" i="65"/>
  <c r="A674" i="65"/>
  <c r="A675" i="65"/>
  <c r="A676" i="65"/>
  <c r="A677" i="65"/>
  <c r="A678" i="65"/>
  <c r="A679" i="65"/>
  <c r="A680" i="65"/>
  <c r="A681" i="65"/>
  <c r="A682" i="65"/>
  <c r="A683" i="65"/>
  <c r="A684" i="65"/>
  <c r="A685" i="65"/>
  <c r="A686" i="65"/>
  <c r="A687" i="65"/>
  <c r="A688" i="65"/>
  <c r="A689" i="65"/>
  <c r="A690" i="65"/>
  <c r="A691" i="65"/>
  <c r="A692" i="65"/>
  <c r="A693" i="65"/>
  <c r="A694" i="65"/>
  <c r="A695" i="65"/>
  <c r="A696" i="65"/>
  <c r="A697" i="65"/>
  <c r="A698" i="65"/>
  <c r="A699" i="65"/>
  <c r="A700" i="65"/>
  <c r="A701" i="65"/>
  <c r="A702" i="65"/>
  <c r="A703" i="65"/>
  <c r="A704" i="65"/>
  <c r="A705" i="65"/>
  <c r="A706" i="65"/>
  <c r="A707" i="65"/>
  <c r="A708" i="65"/>
  <c r="A709" i="65"/>
  <c r="A710" i="65"/>
  <c r="A711" i="65"/>
  <c r="A712" i="65"/>
  <c r="A713" i="65"/>
  <c r="A714" i="65"/>
  <c r="A715" i="65"/>
  <c r="A716" i="65"/>
  <c r="A717" i="65"/>
  <c r="A718" i="65"/>
  <c r="A719" i="65"/>
  <c r="A720" i="65"/>
  <c r="A721" i="65"/>
  <c r="A722" i="65"/>
  <c r="A723" i="65"/>
  <c r="A724" i="65"/>
  <c r="A725" i="65"/>
  <c r="A726" i="65"/>
  <c r="A727" i="65"/>
  <c r="A728" i="65"/>
  <c r="A729" i="65"/>
  <c r="A730" i="65"/>
  <c r="A731" i="65"/>
  <c r="A732" i="65"/>
  <c r="A733" i="65"/>
  <c r="A734" i="65"/>
  <c r="A735" i="65"/>
  <c r="A736" i="65"/>
  <c r="A737" i="65"/>
  <c r="A738" i="65"/>
  <c r="A739" i="65"/>
  <c r="A740" i="65"/>
  <c r="A741" i="65"/>
  <c r="A742" i="65"/>
  <c r="A743" i="65"/>
  <c r="A744" i="65"/>
  <c r="A745" i="65"/>
  <c r="A746" i="65"/>
  <c r="A747" i="65"/>
  <c r="A748" i="65"/>
  <c r="A749" i="65"/>
  <c r="A750" i="65"/>
  <c r="A751" i="65"/>
  <c r="A752" i="65"/>
  <c r="A753" i="65"/>
  <c r="A754" i="65"/>
  <c r="A755" i="65"/>
  <c r="A756" i="65"/>
  <c r="A757" i="65"/>
  <c r="A758" i="65"/>
  <c r="A759" i="65"/>
  <c r="A760" i="65"/>
  <c r="A761" i="65"/>
  <c r="A762" i="65"/>
  <c r="A763" i="65"/>
  <c r="A764" i="65"/>
  <c r="A765" i="65"/>
  <c r="A766" i="65"/>
  <c r="A767" i="65"/>
  <c r="A768" i="65"/>
  <c r="A769" i="65"/>
  <c r="A770" i="65"/>
  <c r="A771" i="65"/>
  <c r="A772" i="65"/>
  <c r="A773" i="65"/>
  <c r="A774" i="65"/>
  <c r="A775" i="65"/>
  <c r="A776" i="65"/>
  <c r="A777" i="65"/>
  <c r="A778" i="65"/>
  <c r="A779" i="65"/>
  <c r="A780" i="65"/>
  <c r="A781" i="65"/>
  <c r="A782" i="65"/>
  <c r="A783" i="65"/>
  <c r="A784" i="65"/>
  <c r="A785" i="65"/>
  <c r="A786" i="65"/>
  <c r="A787" i="65"/>
  <c r="A788" i="65"/>
  <c r="A789" i="65"/>
  <c r="A790" i="65"/>
  <c r="A791" i="65"/>
  <c r="A792" i="65"/>
  <c r="A793" i="65"/>
  <c r="A794" i="65"/>
  <c r="A795" i="65"/>
  <c r="A796" i="65"/>
  <c r="A797" i="65"/>
  <c r="A798" i="65"/>
  <c r="A799" i="65"/>
  <c r="A800" i="65"/>
  <c r="A801" i="65"/>
  <c r="A802" i="65"/>
  <c r="A803" i="65"/>
  <c r="A804" i="65"/>
  <c r="A805" i="65"/>
  <c r="A806" i="65"/>
  <c r="A807" i="65"/>
  <c r="A808" i="65"/>
  <c r="A809" i="65"/>
  <c r="A810" i="65"/>
  <c r="A811" i="65"/>
  <c r="A812" i="65"/>
  <c r="A813" i="65"/>
  <c r="A814" i="65"/>
  <c r="A815" i="65"/>
  <c r="A816" i="65"/>
  <c r="A817" i="65"/>
  <c r="A818" i="65"/>
  <c r="A819" i="65"/>
  <c r="A820" i="65"/>
  <c r="A821" i="65"/>
  <c r="A822" i="65"/>
  <c r="A823" i="65"/>
  <c r="A824" i="65"/>
  <c r="A825" i="65"/>
  <c r="A826" i="65"/>
  <c r="A827" i="65"/>
  <c r="A828" i="65"/>
  <c r="A829" i="65"/>
  <c r="A830" i="65"/>
  <c r="A831" i="65"/>
  <c r="A832" i="65"/>
  <c r="A833" i="65"/>
  <c r="A834" i="65"/>
  <c r="A835" i="65"/>
  <c r="A836" i="65"/>
  <c r="A837" i="65"/>
  <c r="A838" i="65"/>
  <c r="A839" i="65"/>
  <c r="A840" i="65"/>
  <c r="A841" i="65"/>
  <c r="A842" i="65"/>
  <c r="A843" i="65"/>
  <c r="A844" i="65"/>
  <c r="A845" i="65"/>
  <c r="A846" i="65"/>
  <c r="A847" i="65"/>
  <c r="A848" i="65"/>
  <c r="A849" i="65"/>
  <c r="A850" i="65"/>
  <c r="A851" i="65"/>
  <c r="A852" i="65"/>
  <c r="A853" i="65"/>
  <c r="A854" i="65"/>
  <c r="A855" i="65"/>
  <c r="A856" i="65"/>
  <c r="A857" i="65"/>
  <c r="A858" i="65"/>
  <c r="A859" i="65"/>
  <c r="A860" i="65"/>
  <c r="A861" i="65"/>
  <c r="A862" i="65"/>
  <c r="A863" i="65"/>
  <c r="A864" i="65"/>
  <c r="A865" i="65"/>
  <c r="A866" i="65"/>
  <c r="A867" i="65"/>
  <c r="A868" i="65"/>
  <c r="A869" i="65"/>
  <c r="A870" i="65"/>
  <c r="A871" i="65"/>
  <c r="A872" i="65"/>
  <c r="A873" i="65"/>
  <c r="A874" i="65"/>
  <c r="A875" i="65"/>
  <c r="A876" i="65"/>
  <c r="A877" i="65"/>
  <c r="A878" i="65"/>
  <c r="A879" i="65"/>
  <c r="A880" i="65"/>
  <c r="A881" i="65"/>
  <c r="A882" i="65"/>
  <c r="A883" i="65"/>
  <c r="A884" i="65"/>
  <c r="A885" i="65"/>
  <c r="A886" i="65"/>
  <c r="A887" i="65"/>
  <c r="A888" i="65"/>
  <c r="A889" i="65"/>
  <c r="A890" i="65"/>
  <c r="A891" i="65"/>
  <c r="A892" i="65"/>
  <c r="A893" i="65"/>
  <c r="A894" i="65"/>
  <c r="A895" i="65"/>
  <c r="A896" i="65"/>
  <c r="A897" i="65"/>
  <c r="A898" i="65"/>
  <c r="A899" i="65"/>
  <c r="A900" i="65"/>
  <c r="A901" i="65"/>
  <c r="A902" i="65"/>
  <c r="A903" i="65"/>
  <c r="A904" i="65"/>
  <c r="A905" i="65"/>
  <c r="A906" i="65"/>
  <c r="A907" i="65"/>
  <c r="A908" i="65"/>
  <c r="A909" i="65"/>
  <c r="A910" i="65"/>
  <c r="A911" i="65"/>
  <c r="A912" i="65"/>
  <c r="A913" i="65"/>
  <c r="A914" i="65"/>
  <c r="A915" i="65"/>
  <c r="A916" i="65"/>
  <c r="A917" i="65"/>
  <c r="A918" i="65"/>
  <c r="A919" i="65"/>
  <c r="A920" i="65"/>
  <c r="A921" i="65"/>
  <c r="A922" i="65"/>
  <c r="A923" i="65"/>
  <c r="A924" i="65"/>
  <c r="A925" i="65"/>
  <c r="A926" i="65"/>
  <c r="A927" i="65"/>
  <c r="A928" i="65"/>
  <c r="A929" i="65"/>
  <c r="A930" i="65"/>
  <c r="A931" i="65"/>
  <c r="A932" i="65"/>
  <c r="A933" i="65"/>
  <c r="A934" i="65"/>
  <c r="A935" i="65"/>
  <c r="A936" i="65"/>
  <c r="A937" i="65"/>
  <c r="A938" i="65"/>
  <c r="A939" i="65"/>
  <c r="A940" i="65"/>
  <c r="A941" i="65"/>
  <c r="A942" i="65"/>
  <c r="A943" i="65"/>
  <c r="A944" i="65"/>
  <c r="A945" i="65"/>
  <c r="A946" i="65"/>
  <c r="A947" i="65"/>
  <c r="A948" i="65"/>
  <c r="A949" i="65"/>
  <c r="A950" i="65"/>
  <c r="A951" i="65"/>
  <c r="A952" i="65"/>
  <c r="A953" i="65"/>
  <c r="A954" i="65"/>
  <c r="A955" i="65"/>
  <c r="A956" i="65"/>
  <c r="A957" i="65"/>
  <c r="A958" i="65"/>
  <c r="A959" i="65"/>
  <c r="A960" i="65"/>
  <c r="A961" i="65"/>
  <c r="A962" i="65"/>
  <c r="A963" i="65"/>
  <c r="A964" i="65"/>
  <c r="A965" i="65"/>
  <c r="A966" i="65"/>
  <c r="A967" i="65"/>
  <c r="A968" i="65"/>
  <c r="A969" i="65"/>
  <c r="A970" i="65"/>
  <c r="A971" i="65"/>
  <c r="A972" i="65"/>
  <c r="A973" i="65"/>
  <c r="A974" i="65"/>
  <c r="A975" i="65"/>
  <c r="A976" i="65"/>
  <c r="A977" i="65"/>
  <c r="A978" i="65"/>
  <c r="A979" i="65"/>
  <c r="A980" i="65"/>
  <c r="A981" i="65"/>
  <c r="A982" i="65"/>
  <c r="A983" i="65"/>
  <c r="A984" i="65"/>
  <c r="A985" i="65"/>
  <c r="A986" i="65"/>
  <c r="A987" i="65"/>
  <c r="A988" i="65"/>
  <c r="A989" i="65"/>
  <c r="A990" i="65"/>
  <c r="A991" i="65"/>
  <c r="A992" i="65"/>
  <c r="A993" i="65"/>
  <c r="A994" i="65"/>
  <c r="A995" i="65"/>
  <c r="A996" i="65"/>
  <c r="A997" i="65"/>
  <c r="A998" i="65"/>
  <c r="A999" i="65"/>
  <c r="A1000" i="65"/>
  <c r="A1001" i="65"/>
  <c r="A1002" i="65"/>
  <c r="A1003" i="65"/>
  <c r="A1004" i="65"/>
  <c r="A1005" i="65"/>
  <c r="A1006" i="65"/>
  <c r="A1007" i="65"/>
  <c r="A1008" i="65"/>
  <c r="A1009" i="65"/>
  <c r="A1010" i="65"/>
  <c r="A1011" i="65"/>
  <c r="A1012" i="65"/>
  <c r="A1013" i="65"/>
  <c r="A1014" i="65"/>
  <c r="A1015" i="65"/>
  <c r="A1016" i="65"/>
  <c r="A1017" i="65"/>
  <c r="A1018" i="65"/>
  <c r="A1019" i="65"/>
  <c r="A1020" i="65"/>
  <c r="A1021" i="65"/>
  <c r="A1022" i="65"/>
  <c r="A1023" i="65"/>
  <c r="A1024" i="65"/>
  <c r="A1025" i="65"/>
  <c r="A1026" i="65"/>
  <c r="A1027" i="65"/>
  <c r="A1028" i="65"/>
  <c r="A1029" i="65"/>
  <c r="A1030" i="65"/>
  <c r="A1031" i="65"/>
  <c r="A1032" i="65"/>
  <c r="A1033" i="65"/>
  <c r="A1034" i="65"/>
  <c r="A1035" i="65"/>
  <c r="A1036" i="65"/>
  <c r="A1037" i="65"/>
  <c r="A1038" i="65"/>
  <c r="A1039" i="65"/>
  <c r="A1040" i="65"/>
  <c r="A1041" i="65"/>
  <c r="A1042" i="65"/>
  <c r="A1043" i="65"/>
  <c r="A1044" i="65"/>
  <c r="A1045" i="65"/>
  <c r="A1046" i="65"/>
  <c r="A1047" i="65"/>
  <c r="A1048" i="65"/>
  <c r="A1049" i="65"/>
  <c r="A1050" i="65"/>
  <c r="A1051" i="65"/>
  <c r="A1052" i="65"/>
  <c r="A1053" i="65"/>
  <c r="A1054" i="65"/>
  <c r="A1055" i="65"/>
  <c r="A1056" i="65"/>
  <c r="A1057" i="65"/>
  <c r="A1058" i="65"/>
  <c r="A1059" i="65"/>
  <c r="A1060" i="65"/>
  <c r="A1061" i="65"/>
  <c r="A1062" i="65"/>
  <c r="A1063" i="65"/>
  <c r="A1064" i="65"/>
  <c r="A1065" i="65"/>
  <c r="A1066" i="65"/>
  <c r="A1067" i="65"/>
  <c r="A1068" i="65"/>
  <c r="A1069" i="65"/>
  <c r="A1070" i="65"/>
  <c r="A1071" i="65"/>
  <c r="A1072" i="65"/>
  <c r="A1073" i="65"/>
  <c r="A1074" i="65"/>
  <c r="A1075" i="65"/>
  <c r="A1076" i="65"/>
  <c r="A1077" i="65"/>
  <c r="A1078" i="65"/>
  <c r="A1079" i="65"/>
  <c r="A1080" i="65"/>
  <c r="A1081" i="65"/>
  <c r="A1082" i="65"/>
  <c r="A1083" i="65"/>
  <c r="A1084" i="65"/>
  <c r="A1085" i="65"/>
  <c r="A1086" i="65"/>
  <c r="A1087" i="65"/>
  <c r="A1088" i="65"/>
  <c r="A1089" i="65"/>
  <c r="A1090" i="65"/>
  <c r="A1091" i="65"/>
  <c r="A1092" i="65"/>
  <c r="A1093" i="65"/>
  <c r="A1094" i="65"/>
  <c r="A1095" i="65"/>
  <c r="A1096" i="65"/>
  <c r="A1097" i="65"/>
  <c r="A1098" i="65"/>
  <c r="A1099" i="65"/>
  <c r="A1100" i="65"/>
  <c r="A1101" i="65"/>
  <c r="A1102" i="65"/>
  <c r="A1103" i="65"/>
  <c r="A1104" i="65"/>
  <c r="A1105" i="65"/>
  <c r="A1106" i="65"/>
  <c r="A1107" i="65"/>
  <c r="A1108" i="65"/>
  <c r="A1109" i="65"/>
  <c r="A1110" i="65"/>
  <c r="A1111" i="65"/>
  <c r="A1112" i="65"/>
  <c r="A1113" i="65"/>
  <c r="A1114" i="65"/>
  <c r="A1115" i="65"/>
  <c r="A1116" i="65"/>
  <c r="A1117" i="65"/>
  <c r="A1118" i="65"/>
  <c r="A1119" i="65"/>
  <c r="A1120" i="65"/>
  <c r="A1121" i="65"/>
  <c r="A1122" i="65"/>
  <c r="A1123" i="65"/>
  <c r="A1124" i="65"/>
  <c r="A1125" i="65"/>
  <c r="A1126" i="65"/>
  <c r="A1127" i="65"/>
  <c r="A1128" i="65"/>
  <c r="A1129" i="65"/>
  <c r="A1130" i="65"/>
  <c r="A1131" i="65"/>
  <c r="A1132" i="65"/>
  <c r="A1133" i="65"/>
  <c r="A1134" i="65"/>
  <c r="A1135" i="65"/>
  <c r="A1136" i="65"/>
  <c r="A1137" i="65"/>
  <c r="A1138" i="65"/>
  <c r="A1139" i="65"/>
  <c r="A1140" i="65"/>
  <c r="A1141" i="65"/>
  <c r="A1142" i="65"/>
  <c r="A1143" i="65"/>
  <c r="A1144" i="65"/>
  <c r="A1145" i="65"/>
  <c r="A1146" i="65"/>
  <c r="A1147" i="65"/>
  <c r="A1148" i="65"/>
  <c r="A1149" i="65"/>
  <c r="A1150" i="65"/>
  <c r="A1151" i="65"/>
  <c r="A1152" i="65"/>
  <c r="A1153" i="65"/>
  <c r="A1154" i="65"/>
  <c r="A1155" i="65"/>
  <c r="A1156" i="65"/>
  <c r="A1157" i="65"/>
  <c r="A1158" i="65"/>
  <c r="A1159" i="65"/>
  <c r="A1160" i="65"/>
  <c r="A1161" i="65"/>
  <c r="A1162" i="65"/>
  <c r="A1163" i="65"/>
  <c r="A1164" i="65"/>
  <c r="A1165" i="65"/>
  <c r="A1166" i="65"/>
  <c r="A1167" i="65"/>
  <c r="A1168" i="65"/>
  <c r="A1169" i="65"/>
  <c r="A1170" i="65"/>
  <c r="A1171" i="65"/>
  <c r="A1172" i="65"/>
  <c r="A1173" i="65"/>
  <c r="A1174" i="65"/>
  <c r="A1175" i="65"/>
  <c r="A1176" i="65"/>
  <c r="A1177" i="65"/>
  <c r="A1178" i="65"/>
  <c r="A1179" i="65"/>
  <c r="A1180" i="65"/>
  <c r="A1181" i="65"/>
  <c r="A1182" i="65"/>
  <c r="A1183" i="65"/>
  <c r="A1184" i="65"/>
  <c r="A1185" i="65"/>
  <c r="A1186" i="65"/>
  <c r="A1187" i="65"/>
  <c r="A1188" i="65"/>
  <c r="A1189" i="65"/>
  <c r="A1190" i="65"/>
  <c r="A1191" i="65"/>
  <c r="A1192" i="65"/>
  <c r="A1193" i="65"/>
  <c r="A1194" i="65"/>
  <c r="A1195" i="65"/>
  <c r="A1196" i="65"/>
  <c r="A1197" i="65"/>
  <c r="A1198" i="65"/>
  <c r="A1199" i="65"/>
  <c r="A1200" i="65"/>
  <c r="A1201" i="65"/>
  <c r="A1202" i="65"/>
  <c r="A1203" i="65"/>
  <c r="A1204" i="65"/>
  <c r="A1205" i="65"/>
  <c r="A1206" i="65"/>
  <c r="A1207" i="65"/>
  <c r="A1208" i="65"/>
  <c r="A1209" i="65"/>
  <c r="A1210" i="65"/>
  <c r="A1211" i="65"/>
  <c r="A1212" i="65"/>
  <c r="A1213" i="65"/>
  <c r="A1214" i="65"/>
  <c r="A1215" i="65"/>
  <c r="A1216" i="65"/>
  <c r="A1217" i="65"/>
  <c r="A1218" i="65"/>
  <c r="A1219" i="65"/>
  <c r="A1220" i="65"/>
  <c r="A1221" i="65"/>
  <c r="A1222" i="65"/>
  <c r="A1223" i="65"/>
  <c r="A1224" i="65"/>
  <c r="A1225" i="65"/>
  <c r="A1226" i="65"/>
  <c r="A1227" i="65"/>
  <c r="A1228" i="65"/>
  <c r="A1229" i="65"/>
  <c r="A1230" i="65"/>
  <c r="A1231" i="65"/>
  <c r="A1232" i="65"/>
  <c r="A1233" i="65"/>
  <c r="A1234" i="65"/>
  <c r="A1235" i="65"/>
  <c r="A1236" i="65"/>
  <c r="A1237" i="65"/>
  <c r="A1238" i="65"/>
  <c r="A1239" i="65"/>
  <c r="A1240" i="65"/>
  <c r="A1241" i="65"/>
  <c r="A1242" i="65"/>
  <c r="A1243" i="65"/>
  <c r="A1244" i="65"/>
  <c r="A1245" i="65"/>
  <c r="A1246" i="65"/>
  <c r="A1247" i="65"/>
  <c r="A1248" i="65"/>
  <c r="A1249" i="65"/>
  <c r="A1250" i="65"/>
  <c r="A1251" i="65"/>
  <c r="A1252" i="65"/>
  <c r="A1253" i="65"/>
  <c r="A1254" i="65"/>
  <c r="A1255" i="65"/>
  <c r="A1256" i="65"/>
  <c r="A1257" i="65"/>
  <c r="A1258" i="65"/>
  <c r="A1259" i="65"/>
  <c r="A1260" i="65"/>
  <c r="A1261" i="65"/>
  <c r="A1262" i="65"/>
  <c r="A1263" i="65"/>
  <c r="A1264" i="65"/>
  <c r="A1265" i="65"/>
  <c r="A1266" i="65"/>
  <c r="A1267" i="65"/>
  <c r="A1268" i="65"/>
  <c r="A1269" i="65"/>
  <c r="A1270" i="65"/>
  <c r="A1271" i="65"/>
  <c r="A1272" i="65"/>
  <c r="A1273" i="65"/>
  <c r="A1274" i="65"/>
  <c r="A1275" i="65"/>
  <c r="A1276" i="65"/>
  <c r="A1277" i="65"/>
  <c r="A1278" i="65"/>
  <c r="A1279" i="65"/>
  <c r="A1280" i="65"/>
  <c r="A1281" i="65"/>
  <c r="A1282" i="65"/>
  <c r="A1283" i="65"/>
  <c r="A1284" i="65"/>
  <c r="A1285" i="65"/>
  <c r="A1286" i="65"/>
  <c r="A1287" i="65"/>
  <c r="A1288" i="65"/>
  <c r="A1289" i="65"/>
  <c r="A1290" i="65"/>
  <c r="A1291" i="65"/>
  <c r="A1292" i="65"/>
  <c r="A1293" i="65"/>
  <c r="A1294" i="65"/>
  <c r="A1295" i="65"/>
  <c r="A1296" i="65"/>
  <c r="A1297" i="65"/>
  <c r="A1298" i="65"/>
  <c r="A1299" i="65"/>
  <c r="A1300" i="65"/>
  <c r="A1301" i="65"/>
  <c r="A1302" i="65"/>
  <c r="A1303" i="65"/>
  <c r="A1304" i="65"/>
  <c r="A1305" i="65"/>
  <c r="A1306" i="65"/>
  <c r="A1307" i="65"/>
  <c r="A1308" i="65"/>
  <c r="A1309" i="65"/>
  <c r="A1310" i="65"/>
  <c r="A1311" i="65"/>
  <c r="A1312" i="65"/>
  <c r="A1313" i="65"/>
  <c r="A1314" i="65"/>
  <c r="A1315" i="65"/>
  <c r="A1316" i="65"/>
  <c r="A1317" i="65"/>
  <c r="A1318" i="65"/>
  <c r="A1319" i="65"/>
  <c r="A1320" i="65"/>
  <c r="A1321" i="65"/>
  <c r="A1322" i="65"/>
  <c r="A1323" i="65"/>
  <c r="A1324" i="65"/>
  <c r="A1325" i="65"/>
  <c r="A1326" i="65"/>
  <c r="A1327" i="65"/>
  <c r="A1328" i="65"/>
  <c r="A1329" i="65"/>
  <c r="A1330" i="65"/>
  <c r="A1331" i="65"/>
  <c r="A1332" i="65"/>
  <c r="A1333" i="65"/>
  <c r="A1334" i="65"/>
  <c r="A1335" i="65"/>
  <c r="A1336" i="65"/>
  <c r="A1337" i="65"/>
  <c r="A1338" i="65"/>
  <c r="A1339" i="65"/>
  <c r="A1340" i="65"/>
  <c r="A1341" i="65"/>
  <c r="A1342" i="65"/>
  <c r="A1343" i="65"/>
  <c r="A1344" i="65"/>
  <c r="A1345" i="65"/>
  <c r="A1346" i="65"/>
  <c r="A1347" i="65"/>
  <c r="A1348" i="65"/>
  <c r="A1349" i="65"/>
  <c r="A1350" i="65"/>
  <c r="A1351" i="65"/>
  <c r="A1352" i="65"/>
  <c r="A1353" i="65"/>
  <c r="A1354" i="65"/>
  <c r="A1355" i="65"/>
  <c r="A1356" i="65"/>
  <c r="A1357" i="65"/>
  <c r="A1358" i="65"/>
  <c r="A1359" i="65"/>
  <c r="A1360" i="65"/>
  <c r="A1361" i="65"/>
  <c r="A1362" i="65"/>
  <c r="A1363" i="65"/>
  <c r="A1364" i="65"/>
  <c r="A1365" i="65"/>
  <c r="A1366" i="65"/>
  <c r="A1367" i="65"/>
  <c r="A1368" i="65"/>
  <c r="A1369" i="65"/>
  <c r="A1370" i="65"/>
  <c r="A1371" i="65"/>
  <c r="A1372" i="65"/>
  <c r="A1373" i="65"/>
  <c r="A1374" i="65"/>
  <c r="A1375" i="65"/>
  <c r="A1376" i="65"/>
  <c r="A1377" i="65"/>
  <c r="A1378" i="65"/>
  <c r="A1379" i="65"/>
  <c r="A1380" i="65"/>
  <c r="A1381" i="65"/>
  <c r="A1382" i="65"/>
  <c r="A1383" i="65"/>
  <c r="A1384" i="65"/>
  <c r="A1385" i="65"/>
  <c r="A1386" i="65"/>
  <c r="A1387" i="65"/>
  <c r="A1388" i="65"/>
  <c r="A1389" i="65"/>
  <c r="A1390" i="65"/>
  <c r="A1391" i="65"/>
  <c r="A1392" i="65"/>
  <c r="A1393" i="65"/>
  <c r="A1394" i="65"/>
  <c r="A1395" i="65"/>
  <c r="A1396" i="65"/>
  <c r="A1397" i="65"/>
  <c r="A1398" i="65"/>
  <c r="A1399" i="65"/>
  <c r="A1400" i="65"/>
  <c r="A1401" i="65"/>
  <c r="A1402" i="65"/>
  <c r="A1403" i="65"/>
  <c r="A1404" i="65"/>
  <c r="A1405" i="65"/>
  <c r="A1406" i="65"/>
  <c r="A1407" i="65"/>
  <c r="A1408" i="65"/>
  <c r="A1409" i="65"/>
  <c r="A1410" i="65"/>
  <c r="A1411" i="65"/>
  <c r="A1412" i="65"/>
  <c r="A1413" i="65"/>
  <c r="A1414" i="65"/>
  <c r="A1415" i="65"/>
  <c r="A1416" i="65"/>
  <c r="A1417" i="65"/>
  <c r="A1418" i="65"/>
  <c r="A1419" i="65"/>
  <c r="A1420" i="65"/>
  <c r="A1421" i="65"/>
  <c r="A1422" i="65"/>
  <c r="A1423" i="65"/>
  <c r="A1424" i="65"/>
  <c r="A1425" i="65"/>
  <c r="A1426" i="65"/>
  <c r="A1427" i="65"/>
  <c r="A1428" i="65"/>
  <c r="A1429" i="65"/>
  <c r="A1430" i="65"/>
  <c r="A1431" i="65"/>
  <c r="A1432" i="65"/>
  <c r="A1433" i="65"/>
  <c r="A1434" i="65"/>
  <c r="A1435" i="65"/>
  <c r="A1436" i="65"/>
  <c r="A1437" i="65"/>
  <c r="A1438" i="65"/>
  <c r="A1439" i="65"/>
  <c r="A1440" i="65"/>
  <c r="A1441" i="65"/>
  <c r="A1442" i="65"/>
  <c r="A1443" i="65"/>
  <c r="A1444" i="65"/>
  <c r="A1445" i="65"/>
  <c r="A1446" i="65"/>
  <c r="A1447" i="65"/>
  <c r="A1448" i="65"/>
  <c r="A1449" i="65"/>
  <c r="A1450" i="65"/>
  <c r="A1451" i="65"/>
  <c r="A1452" i="65"/>
  <c r="A1453" i="65"/>
  <c r="A1454" i="65"/>
  <c r="A1455" i="65"/>
  <c r="A1456" i="65"/>
  <c r="A1457" i="65"/>
  <c r="A1458" i="65"/>
  <c r="A1459" i="65"/>
  <c r="A1460" i="65"/>
  <c r="A1461" i="65"/>
  <c r="A1462" i="65"/>
  <c r="A1463" i="65"/>
  <c r="A1464" i="65"/>
  <c r="A1465" i="65"/>
  <c r="A1466" i="65"/>
  <c r="A1467" i="65"/>
  <c r="A1468" i="65"/>
  <c r="A1469" i="65"/>
  <c r="A1470" i="65"/>
  <c r="A1471" i="65"/>
  <c r="A1472" i="65"/>
  <c r="A1473" i="65"/>
  <c r="A1474" i="65"/>
  <c r="A1475" i="65"/>
  <c r="A1476" i="65"/>
  <c r="A1477" i="65"/>
  <c r="A1478" i="65"/>
  <c r="A1479" i="65"/>
  <c r="A1480" i="65"/>
  <c r="A1481" i="65"/>
  <c r="A1482" i="65"/>
  <c r="A1483" i="65"/>
  <c r="A1484" i="65"/>
  <c r="A1485" i="65"/>
  <c r="A1486" i="65"/>
  <c r="A1487" i="65"/>
  <c r="A1488" i="65"/>
  <c r="A1489" i="65"/>
  <c r="A1490" i="65"/>
  <c r="A1491" i="65"/>
  <c r="A1492" i="65"/>
  <c r="A1493" i="65"/>
  <c r="A1494" i="65"/>
  <c r="A1495" i="65"/>
  <c r="A1496" i="65"/>
  <c r="A1497" i="65"/>
  <c r="A1498" i="65"/>
  <c r="A1499" i="65"/>
  <c r="A1500" i="65"/>
  <c r="A1501" i="65"/>
  <c r="A1502" i="65"/>
  <c r="A1503" i="65"/>
  <c r="A1504" i="65"/>
  <c r="A1505" i="65"/>
  <c r="A1506" i="65"/>
  <c r="A1507" i="65"/>
  <c r="A1508" i="65"/>
  <c r="A1509" i="65"/>
  <c r="A1510" i="65"/>
  <c r="A1511" i="65"/>
  <c r="A1512" i="65"/>
  <c r="A1513" i="65"/>
  <c r="A1514" i="65"/>
  <c r="A1515" i="65"/>
  <c r="A1516" i="65"/>
  <c r="A1517" i="65"/>
  <c r="A1518" i="65"/>
  <c r="A1519" i="65"/>
  <c r="A1520" i="65"/>
  <c r="A1521" i="65"/>
  <c r="A1522" i="65"/>
  <c r="A1523" i="65"/>
  <c r="A1524" i="65"/>
  <c r="A1525" i="65"/>
  <c r="A1526" i="65"/>
  <c r="A1527" i="65"/>
  <c r="A1528" i="65"/>
  <c r="A1529" i="65"/>
  <c r="A1530" i="65"/>
  <c r="A1531" i="65"/>
  <c r="A1532" i="65"/>
  <c r="A1533" i="65"/>
  <c r="A1534" i="65"/>
  <c r="A1535" i="65"/>
  <c r="A1536" i="65"/>
  <c r="A1537" i="65"/>
  <c r="A1538" i="65"/>
  <c r="A1539" i="65"/>
  <c r="A1540" i="65"/>
  <c r="A1541" i="65"/>
  <c r="A1542" i="65"/>
  <c r="A1543" i="65"/>
  <c r="A1544" i="65"/>
  <c r="A1545" i="65"/>
  <c r="A1546" i="65"/>
  <c r="A1547" i="65"/>
  <c r="A1548" i="65"/>
  <c r="A1549" i="65"/>
  <c r="A1550" i="65"/>
  <c r="A1551" i="65"/>
  <c r="A1552" i="65"/>
  <c r="A1553" i="65"/>
  <c r="A1554" i="65"/>
  <c r="A1555" i="65"/>
  <c r="A1556" i="65"/>
  <c r="A1557" i="65"/>
  <c r="A1558" i="65"/>
  <c r="A1559" i="65"/>
  <c r="A1560" i="65"/>
  <c r="A1561" i="65"/>
  <c r="A1562" i="65"/>
  <c r="A1563" i="65"/>
  <c r="A1564" i="65"/>
  <c r="A1565" i="65"/>
  <c r="A1566" i="65"/>
  <c r="A1567" i="65"/>
  <c r="A1568" i="65"/>
  <c r="A1569" i="65"/>
  <c r="A1570" i="65"/>
  <c r="A1571" i="65"/>
  <c r="A1572" i="65"/>
  <c r="A1573" i="65"/>
  <c r="A1574" i="65"/>
  <c r="A1575" i="65"/>
  <c r="A1576" i="65"/>
  <c r="A1577" i="65"/>
  <c r="A1578" i="65"/>
  <c r="A1579" i="65"/>
  <c r="A1580" i="65"/>
  <c r="A1581" i="65"/>
  <c r="A1582" i="65"/>
  <c r="A1583" i="65"/>
  <c r="A1584" i="65"/>
  <c r="A1585" i="65"/>
  <c r="A1586" i="65"/>
  <c r="A1587" i="65"/>
  <c r="A1588" i="65"/>
  <c r="A1589" i="65"/>
  <c r="A1590" i="65"/>
  <c r="A1591" i="65"/>
  <c r="A1592" i="65"/>
  <c r="A1593" i="65"/>
  <c r="A1594" i="65"/>
  <c r="A1595" i="65"/>
  <c r="A1596" i="65"/>
  <c r="A1597" i="65"/>
  <c r="A1598" i="65"/>
  <c r="A1599" i="65"/>
  <c r="A1600" i="65"/>
  <c r="A1601" i="65"/>
  <c r="A1602" i="65"/>
  <c r="A1603" i="65"/>
  <c r="A1604" i="65"/>
  <c r="A1605" i="65"/>
  <c r="A1606" i="65"/>
  <c r="A1607" i="65"/>
  <c r="A1608" i="65"/>
  <c r="A1609" i="65"/>
  <c r="A1610" i="65"/>
  <c r="A1611" i="65"/>
  <c r="A1612" i="65"/>
  <c r="A1613" i="65"/>
  <c r="A1614" i="65"/>
  <c r="A1615" i="65"/>
  <c r="A1616" i="65"/>
  <c r="A1617" i="65"/>
  <c r="A1618" i="65"/>
  <c r="A1619" i="65"/>
  <c r="A1620" i="65"/>
  <c r="A1621" i="65"/>
  <c r="A1622" i="65"/>
  <c r="A1623" i="65"/>
  <c r="A1624" i="65"/>
  <c r="A1625" i="65"/>
  <c r="A1626" i="65"/>
  <c r="A1627" i="65"/>
  <c r="A1628" i="65"/>
  <c r="A1629" i="65"/>
  <c r="A1630" i="65"/>
  <c r="A1631" i="65"/>
  <c r="A1632" i="65"/>
  <c r="A1633" i="65"/>
  <c r="A1634" i="65"/>
  <c r="A1635" i="65"/>
  <c r="A1636" i="65"/>
  <c r="A1637" i="65"/>
  <c r="A1638" i="65"/>
  <c r="A1639" i="65"/>
  <c r="A1640" i="65"/>
  <c r="A1641" i="65"/>
  <c r="A1642" i="65"/>
  <c r="A1643" i="65"/>
  <c r="A1644" i="65"/>
  <c r="A1645" i="65"/>
  <c r="A1646" i="65"/>
  <c r="A1647" i="65"/>
  <c r="A1648" i="65"/>
  <c r="A1649" i="65"/>
  <c r="A1650" i="65"/>
  <c r="A1651" i="65"/>
  <c r="A1652" i="65"/>
  <c r="A1653" i="65"/>
  <c r="A1654" i="65"/>
  <c r="A1655" i="65"/>
  <c r="A1656" i="65"/>
  <c r="A1657" i="65"/>
  <c r="A1658" i="65"/>
  <c r="A1659" i="65"/>
  <c r="A1660" i="65"/>
  <c r="A1661" i="65"/>
  <c r="A1662" i="65"/>
  <c r="A1663" i="65"/>
  <c r="A1664" i="65"/>
  <c r="A1665" i="65"/>
  <c r="A1666" i="65"/>
  <c r="A1667" i="65"/>
  <c r="A1668" i="65"/>
  <c r="A1669" i="65"/>
  <c r="A1670" i="65"/>
  <c r="A1671" i="65"/>
  <c r="A1672" i="65"/>
  <c r="A1673" i="65"/>
  <c r="A1674" i="65"/>
  <c r="A1675" i="65"/>
  <c r="A1676" i="65"/>
  <c r="A1677" i="65"/>
  <c r="A1678" i="65"/>
  <c r="A1679" i="65"/>
  <c r="A1680" i="65"/>
  <c r="A1681" i="65"/>
  <c r="A1682" i="65"/>
  <c r="A1683" i="65"/>
  <c r="A1684" i="65"/>
  <c r="A1685" i="65"/>
  <c r="A1686" i="65"/>
  <c r="A1687" i="65"/>
  <c r="A1688" i="65"/>
  <c r="A1689" i="65"/>
  <c r="A1690" i="65"/>
  <c r="A1691" i="65"/>
  <c r="A1692" i="65"/>
  <c r="A1693" i="65"/>
  <c r="A1694" i="65"/>
  <c r="A1695" i="65"/>
  <c r="A1696" i="65"/>
  <c r="A1697" i="65"/>
  <c r="A1698" i="65"/>
  <c r="A1699" i="65"/>
  <c r="A1700" i="65"/>
  <c r="A1701" i="65"/>
  <c r="A1702" i="65"/>
  <c r="A1703" i="65"/>
  <c r="A1704" i="65"/>
  <c r="A1705" i="65"/>
  <c r="A1706" i="65"/>
  <c r="A1707" i="65"/>
  <c r="A1708" i="65"/>
  <c r="A1709" i="65"/>
  <c r="A1710" i="65"/>
  <c r="A1711" i="65"/>
  <c r="A1712" i="65"/>
  <c r="A1713" i="65"/>
  <c r="A1714" i="65"/>
  <c r="A1715" i="65"/>
  <c r="A1716" i="65"/>
  <c r="A1717" i="65"/>
  <c r="A1718" i="65"/>
  <c r="A1719" i="65"/>
  <c r="A1720" i="65"/>
  <c r="A1721" i="65"/>
  <c r="A1722" i="65"/>
  <c r="A1723" i="65"/>
  <c r="A1724" i="65"/>
  <c r="A1725" i="65"/>
  <c r="A1726" i="65"/>
  <c r="A1727" i="65"/>
  <c r="A1728" i="65"/>
  <c r="A1729" i="65"/>
  <c r="A1730" i="65"/>
  <c r="A1731" i="65"/>
  <c r="A1732" i="65"/>
  <c r="A1733" i="65"/>
  <c r="A1734" i="65"/>
  <c r="A1735" i="65"/>
  <c r="A1736" i="65"/>
  <c r="A1737" i="65"/>
  <c r="A1738" i="65"/>
  <c r="A1739" i="65"/>
  <c r="A1740" i="65"/>
  <c r="A1741" i="65"/>
  <c r="A1742" i="65"/>
  <c r="A1743" i="65"/>
  <c r="A1744" i="65"/>
  <c r="A1745" i="65"/>
  <c r="A1746" i="65"/>
  <c r="A1747" i="65"/>
  <c r="A1748" i="65"/>
  <c r="A1749" i="65"/>
  <c r="A1750" i="65"/>
  <c r="A1751" i="65"/>
  <c r="A1752" i="65"/>
  <c r="A1753" i="65"/>
  <c r="A1754" i="65"/>
  <c r="A1755" i="65"/>
  <c r="A1756" i="65"/>
  <c r="A1757" i="65"/>
  <c r="A1758" i="65"/>
  <c r="A1759" i="65"/>
  <c r="A1760" i="65"/>
  <c r="A1761" i="65"/>
  <c r="A1762" i="65"/>
  <c r="A1763" i="65"/>
  <c r="A1764" i="65"/>
  <c r="A1765" i="65"/>
  <c r="A1766" i="65"/>
  <c r="A1767" i="65"/>
  <c r="A1768" i="65"/>
  <c r="A1769" i="65"/>
  <c r="A1770" i="65"/>
  <c r="A1771" i="65"/>
  <c r="A1772" i="65"/>
  <c r="A1773" i="65"/>
  <c r="A1774" i="65"/>
  <c r="A1775" i="65"/>
  <c r="A1776" i="65"/>
  <c r="A1777" i="65"/>
  <c r="A1778" i="65"/>
  <c r="A1779" i="65"/>
  <c r="A1780" i="65"/>
  <c r="A1781" i="65"/>
  <c r="A1782" i="65"/>
  <c r="A1783" i="65"/>
  <c r="A1784" i="65"/>
  <c r="A1785" i="65"/>
  <c r="A1786" i="65"/>
  <c r="A1787" i="65"/>
  <c r="A1788" i="65"/>
  <c r="A1789" i="65"/>
  <c r="A1790" i="65"/>
  <c r="A1791" i="65"/>
  <c r="A1792" i="65"/>
  <c r="A1793" i="65"/>
  <c r="A1794" i="65"/>
  <c r="A1795" i="65"/>
  <c r="A1796" i="65"/>
  <c r="A1797" i="65"/>
  <c r="A1798" i="65"/>
  <c r="A1799" i="65"/>
  <c r="A1800" i="65"/>
  <c r="A1801" i="65"/>
  <c r="A1802" i="65"/>
  <c r="A1803" i="65"/>
  <c r="A1804" i="65"/>
  <c r="A1805" i="65"/>
  <c r="A1806" i="65"/>
  <c r="A1807" i="65"/>
  <c r="A1808" i="65"/>
  <c r="A1809" i="65"/>
  <c r="A1810" i="65"/>
  <c r="A1811" i="65"/>
  <c r="A1812" i="65"/>
  <c r="A1813" i="65"/>
  <c r="A1814" i="65"/>
  <c r="A1815" i="65"/>
  <c r="A1816" i="65"/>
  <c r="A1817" i="65"/>
  <c r="A1818" i="65"/>
  <c r="A1819" i="65"/>
  <c r="A1820" i="65"/>
  <c r="A1821" i="65"/>
  <c r="A1822" i="65"/>
  <c r="A1823" i="65"/>
  <c r="A1824" i="65"/>
  <c r="A1825" i="65"/>
  <c r="A1826" i="65"/>
  <c r="A1827" i="65"/>
  <c r="A1828" i="65"/>
  <c r="A1829" i="65"/>
  <c r="A1830" i="65"/>
  <c r="A1831" i="65"/>
  <c r="A1832" i="65"/>
  <c r="A1833" i="65"/>
  <c r="A1834" i="65"/>
  <c r="A1835" i="65"/>
  <c r="A1836" i="65"/>
  <c r="A1837" i="65"/>
  <c r="A1838" i="65"/>
  <c r="A1839" i="65"/>
  <c r="A1840" i="65"/>
  <c r="A1841" i="65"/>
  <c r="A1842" i="65"/>
  <c r="A1843" i="65"/>
  <c r="A1844" i="65"/>
  <c r="A1845" i="65"/>
  <c r="A1846" i="65"/>
  <c r="A1847" i="65"/>
  <c r="A1848" i="65"/>
  <c r="A1849" i="65"/>
  <c r="A1850" i="65"/>
  <c r="A1851" i="65"/>
  <c r="A1852" i="65"/>
  <c r="A1853" i="65"/>
  <c r="A1854" i="65"/>
  <c r="A1855" i="65"/>
  <c r="A1856" i="65"/>
  <c r="A1857" i="65"/>
  <c r="A1858" i="65"/>
  <c r="A1859" i="65"/>
  <c r="A1860" i="65"/>
  <c r="A1861" i="65"/>
  <c r="A1862" i="65"/>
  <c r="A1863" i="65"/>
  <c r="A1864" i="65"/>
  <c r="A1865" i="65"/>
  <c r="A1866" i="65"/>
  <c r="A1867" i="65"/>
  <c r="A1868" i="65"/>
  <c r="A1869" i="65"/>
  <c r="A1870" i="65"/>
  <c r="A1871" i="65"/>
  <c r="A1872" i="65"/>
  <c r="A1873" i="65"/>
  <c r="A1874" i="65"/>
  <c r="A1875" i="65"/>
  <c r="A1876" i="65"/>
  <c r="A1877" i="65"/>
  <c r="A1878" i="65"/>
  <c r="A1879" i="65"/>
  <c r="A1880" i="65"/>
  <c r="A1881" i="65"/>
  <c r="A1882" i="65"/>
  <c r="A1883" i="65"/>
  <c r="A1884" i="65"/>
  <c r="A1885" i="65"/>
  <c r="A1886" i="65"/>
  <c r="A1887" i="65"/>
  <c r="A1888" i="65"/>
  <c r="A1889" i="65"/>
  <c r="A1890" i="65"/>
  <c r="A1891" i="65"/>
  <c r="A1892" i="65"/>
  <c r="A1893" i="65"/>
  <c r="A1894" i="65"/>
  <c r="A1895" i="65"/>
  <c r="A1896" i="65"/>
  <c r="A1897" i="65"/>
  <c r="A1898" i="65"/>
  <c r="A1899" i="65"/>
  <c r="A1900" i="65"/>
  <c r="A2" i="65"/>
  <c r="A3" i="65"/>
  <c r="A4" i="65"/>
  <c r="A5" i="65"/>
  <c r="A6" i="65"/>
  <c r="A7" i="65"/>
  <c r="A8" i="65"/>
  <c r="A9" i="65"/>
  <c r="A10" i="65"/>
  <c r="A11" i="65"/>
  <c r="A12" i="65"/>
  <c r="A13" i="65"/>
  <c r="A14" i="65"/>
  <c r="A15" i="65"/>
  <c r="A16" i="65"/>
  <c r="A17" i="65"/>
  <c r="A18" i="65"/>
  <c r="A19" i="65"/>
  <c r="A20" i="65"/>
  <c r="A21" i="65"/>
  <c r="A22" i="65"/>
  <c r="A23" i="65"/>
  <c r="A24" i="65"/>
  <c r="A25" i="65"/>
  <c r="A26" i="65"/>
  <c r="A27" i="65"/>
  <c r="A28" i="65"/>
  <c r="A29" i="65"/>
  <c r="D1" i="65"/>
  <c r="A1" i="65"/>
  <c r="G8" i="69" l="1"/>
  <c r="J267" i="66"/>
  <c r="G32" i="69"/>
  <c r="J290" i="66"/>
  <c r="J298" i="66"/>
  <c r="G40" i="69"/>
  <c r="G15" i="4"/>
  <c r="J180" i="66"/>
  <c r="G101" i="4"/>
  <c r="J250" i="66"/>
  <c r="G77" i="4"/>
  <c r="J227" i="66"/>
  <c r="G39" i="4"/>
  <c r="J203" i="66"/>
  <c r="G15" i="69"/>
  <c r="J274" i="66"/>
  <c r="G39" i="69"/>
  <c r="J297" i="66"/>
  <c r="J193" i="66"/>
  <c r="J217" i="66"/>
  <c r="G28" i="4"/>
  <c r="G53" i="4"/>
  <c r="D41" i="69"/>
  <c r="G41" i="69" s="1"/>
  <c r="G22" i="69"/>
  <c r="G47" i="69"/>
  <c r="G36" i="69"/>
  <c r="G12" i="69"/>
  <c r="G7" i="69"/>
  <c r="G31" i="69"/>
  <c r="G46" i="69"/>
  <c r="G21" i="69"/>
  <c r="G11" i="69"/>
  <c r="G35" i="69"/>
  <c r="G54" i="69"/>
  <c r="G29" i="69"/>
  <c r="G45" i="69"/>
  <c r="G20" i="69"/>
  <c r="G10" i="69"/>
  <c r="G34" i="69"/>
  <c r="G27" i="69"/>
  <c r="G52" i="69"/>
  <c r="G44" i="69"/>
  <c r="G19" i="69"/>
  <c r="G9" i="69"/>
  <c r="G33" i="69"/>
  <c r="G26" i="69"/>
  <c r="G51" i="69"/>
  <c r="G17" i="69"/>
  <c r="G42" i="69"/>
  <c r="G48" i="69"/>
  <c r="G23" i="69"/>
  <c r="G50" i="69"/>
  <c r="G25" i="69"/>
  <c r="D103" i="4"/>
  <c r="H299" i="66" s="1"/>
  <c r="J252" i="66"/>
  <c r="J228" i="66"/>
  <c r="G16" i="69"/>
  <c r="G13" i="69"/>
  <c r="G37" i="69"/>
  <c r="G24" i="69"/>
  <c r="G49" i="69"/>
  <c r="G14" i="69"/>
  <c r="G38" i="69"/>
  <c r="Q13" i="53"/>
  <c r="Q14" i="53"/>
  <c r="J277" i="66" l="1"/>
  <c r="G18" i="69"/>
  <c r="G43" i="69"/>
  <c r="J301" i="66"/>
  <c r="J246" i="66"/>
  <c r="J258" i="66"/>
  <c r="J236" i="66"/>
  <c r="J238" i="66"/>
  <c r="H263" i="66"/>
  <c r="J263" i="66" s="1"/>
  <c r="J223" i="66"/>
  <c r="J234" i="66"/>
  <c r="J260" i="66"/>
  <c r="J262" i="66"/>
  <c r="J239" i="66"/>
  <c r="J233" i="66"/>
  <c r="J225" i="66"/>
  <c r="J311" i="66"/>
  <c r="G53" i="69"/>
  <c r="J221" i="66"/>
  <c r="J222" i="66"/>
  <c r="J257" i="66"/>
  <c r="J248" i="66"/>
  <c r="G28" i="69"/>
  <c r="J287" i="66"/>
  <c r="J244" i="66"/>
  <c r="J245" i="66"/>
  <c r="J242" i="66"/>
  <c r="J259" i="66"/>
  <c r="J237" i="66"/>
  <c r="J231" i="66"/>
  <c r="J256" i="66"/>
  <c r="J219" i="66"/>
  <c r="J235" i="66"/>
  <c r="J261" i="66"/>
  <c r="J255" i="66"/>
  <c r="J232" i="66"/>
  <c r="J247" i="66"/>
  <c r="J249" i="66"/>
  <c r="J253" i="66"/>
  <c r="H264" i="66"/>
  <c r="J264" i="66" s="1"/>
  <c r="G115" i="4"/>
  <c r="H265" i="66"/>
  <c r="J265" i="66" s="1"/>
  <c r="J224" i="66"/>
  <c r="J226" i="66"/>
  <c r="J229" i="66"/>
  <c r="J240" i="66"/>
  <c r="G90" i="4"/>
  <c r="J241" i="66"/>
  <c r="E5" i="43"/>
  <c r="E4" i="43"/>
  <c r="F55" i="69" l="1"/>
  <c r="O7" i="16"/>
  <c r="O11" i="16"/>
  <c r="O16" i="16"/>
  <c r="O17" i="16"/>
  <c r="O18" i="16"/>
  <c r="O3" i="16"/>
  <c r="B49" i="43"/>
  <c r="B50" i="43"/>
  <c r="B51" i="43"/>
  <c r="B48" i="43"/>
  <c r="B42" i="43"/>
  <c r="B43" i="43"/>
  <c r="B44" i="43"/>
  <c r="B41" i="43"/>
  <c r="A49" i="43"/>
  <c r="A50" i="43"/>
  <c r="A51" i="43"/>
  <c r="A48" i="43"/>
  <c r="A44" i="43"/>
  <c r="A43" i="43"/>
  <c r="A42" i="43"/>
  <c r="A41" i="43"/>
  <c r="A37" i="43"/>
  <c r="N21" i="16"/>
  <c r="F56" i="69" l="1"/>
  <c r="F57" i="69" s="1"/>
  <c r="F160" i="47" l="1"/>
  <c r="G160" i="47" s="1"/>
  <c r="F161" i="47"/>
  <c r="G161" i="47" s="1"/>
  <c r="G162" i="47" l="1"/>
  <c r="G124" i="64"/>
  <c r="G163" i="47" l="1"/>
  <c r="G164" i="47" s="1"/>
  <c r="G75" i="64"/>
  <c r="E21" i="36" l="1"/>
  <c r="E22" i="36" s="1"/>
  <c r="E23" i="36" s="1"/>
  <c r="E24" i="36" s="1"/>
  <c r="E25" i="36" s="1"/>
  <c r="E26" i="36" s="1"/>
  <c r="E27" i="36" s="1"/>
  <c r="E28" i="36" s="1"/>
  <c r="D66" i="4" l="1"/>
  <c r="D65" i="4"/>
  <c r="D64" i="4"/>
  <c r="F4" i="1" l="1"/>
  <c r="D4" i="70" s="1"/>
  <c r="J550" i="66" l="1"/>
  <c r="J621" i="66"/>
  <c r="J522" i="66"/>
  <c r="J545" i="66"/>
  <c r="J534" i="66"/>
  <c r="J568" i="66"/>
  <c r="J390" i="66"/>
  <c r="J617" i="66"/>
  <c r="J579" i="66"/>
  <c r="J391" i="66"/>
  <c r="J443" i="66"/>
  <c r="J511" i="66"/>
  <c r="J596" i="66"/>
  <c r="J521" i="66"/>
  <c r="J449" i="66"/>
  <c r="J518" i="66"/>
  <c r="J612" i="66"/>
  <c r="J354" i="66"/>
  <c r="J541" i="66"/>
  <c r="J529" i="66"/>
  <c r="J495" i="66"/>
  <c r="J370" i="66"/>
  <c r="J587" i="66"/>
  <c r="J394" i="66"/>
  <c r="J364" i="66"/>
  <c r="J382" i="66"/>
  <c r="J527" i="66"/>
  <c r="J561" i="66"/>
  <c r="J328" i="66"/>
  <c r="J329" i="66"/>
  <c r="J538" i="66"/>
  <c r="J340" i="66"/>
  <c r="J438" i="66"/>
  <c r="J345" i="66"/>
  <c r="J359" i="66"/>
  <c r="J327" i="66"/>
  <c r="J510" i="66"/>
  <c r="J408" i="66"/>
  <c r="J380" i="66"/>
  <c r="J320" i="66"/>
  <c r="J573" i="66"/>
  <c r="J373" i="66"/>
  <c r="J341" i="66"/>
  <c r="J372" i="66"/>
  <c r="J626" i="66"/>
  <c r="J509" i="66"/>
  <c r="J560" i="66"/>
  <c r="J386" i="66"/>
  <c r="J426" i="66"/>
  <c r="J607" i="66"/>
  <c r="J532" i="66"/>
  <c r="J383" i="66"/>
  <c r="J381" i="66"/>
  <c r="J356" i="66"/>
  <c r="J437" i="66"/>
  <c r="J332" i="66"/>
  <c r="J546" i="66"/>
  <c r="J395" i="66"/>
  <c r="J355" i="66"/>
  <c r="J388" i="66"/>
  <c r="J506" i="66"/>
  <c r="J630" i="66"/>
  <c r="J558" i="66"/>
  <c r="J566" i="66"/>
  <c r="J520" i="66"/>
  <c r="J322" i="66"/>
  <c r="J496" i="66"/>
  <c r="J347" i="66"/>
  <c r="J625" i="66"/>
  <c r="J330" i="66"/>
  <c r="J634" i="66"/>
  <c r="J456" i="66"/>
  <c r="J574" i="66"/>
  <c r="J503" i="66"/>
  <c r="J324" i="66"/>
  <c r="J358" i="66"/>
  <c r="J467" i="66"/>
  <c r="J540" i="66"/>
  <c r="J565" i="66"/>
  <c r="J578" i="66"/>
  <c r="J567" i="66"/>
  <c r="J611" i="66"/>
  <c r="J552" i="66"/>
  <c r="J392" i="66"/>
  <c r="J519" i="66"/>
  <c r="J577" i="66"/>
  <c r="J571" i="66"/>
  <c r="J572" i="66"/>
  <c r="J400" i="66"/>
  <c r="J444" i="66"/>
  <c r="J349" i="66"/>
  <c r="J564" i="66"/>
  <c r="J389" i="66"/>
  <c r="J502" i="66"/>
  <c r="J325" i="66"/>
  <c r="J338" i="66"/>
  <c r="J497" i="66"/>
  <c r="J553" i="66"/>
  <c r="J402" i="66"/>
  <c r="J384" i="66"/>
  <c r="J462" i="66"/>
  <c r="J533" i="66"/>
  <c r="J525" i="66"/>
  <c r="J360" i="66"/>
  <c r="J357" i="66"/>
  <c r="J523" i="66"/>
  <c r="J450" i="66"/>
  <c r="J562" i="66"/>
  <c r="J512" i="66"/>
  <c r="J537" i="66"/>
  <c r="J378" i="66"/>
  <c r="J375" i="66"/>
  <c r="J419" i="66"/>
  <c r="J344" i="66"/>
  <c r="J362" i="66"/>
  <c r="J335" i="66"/>
  <c r="J399" i="66"/>
  <c r="J367" i="66"/>
  <c r="J549" i="66"/>
  <c r="J336" i="66"/>
  <c r="J616" i="66"/>
  <c r="J455" i="66"/>
  <c r="J398" i="66"/>
  <c r="J346" i="66"/>
  <c r="J517" i="66"/>
  <c r="J602" i="66"/>
  <c r="J576" i="66"/>
  <c r="J548" i="66"/>
  <c r="J337" i="66"/>
  <c r="J323" i="66"/>
  <c r="J542" i="66"/>
  <c r="J339" i="66"/>
  <c r="J363" i="66"/>
  <c r="J377" i="66"/>
  <c r="J556" i="66"/>
  <c r="J557" i="66"/>
  <c r="J353" i="66"/>
  <c r="J530" i="66"/>
  <c r="J601" i="66"/>
  <c r="J365" i="66"/>
  <c r="J606" i="66"/>
  <c r="J591" i="66"/>
  <c r="J366" i="66"/>
  <c r="J513" i="66"/>
  <c r="J507" i="66"/>
  <c r="J468" i="66"/>
  <c r="J414" i="66"/>
  <c r="J374" i="66"/>
  <c r="J547" i="66"/>
  <c r="J559" i="66"/>
  <c r="J515" i="66"/>
  <c r="J407" i="66"/>
  <c r="J396" i="66"/>
  <c r="J516" i="66"/>
  <c r="J461" i="66"/>
  <c r="J536" i="66"/>
  <c r="J343" i="66"/>
  <c r="J535" i="66"/>
  <c r="J432" i="66"/>
  <c r="J420" i="66"/>
  <c r="J592" i="66"/>
  <c r="J583" i="66"/>
  <c r="J401" i="66"/>
  <c r="J318" i="66"/>
  <c r="J397" i="66"/>
  <c r="J361" i="66"/>
  <c r="J317" i="66"/>
  <c r="J498" i="66"/>
  <c r="J597" i="66"/>
  <c r="J431" i="66"/>
  <c r="J352" i="66"/>
  <c r="J342" i="66"/>
  <c r="J543" i="66"/>
  <c r="J371" i="66"/>
  <c r="J528" i="66"/>
  <c r="J351" i="66"/>
  <c r="J514" i="66"/>
  <c r="J333" i="66"/>
  <c r="J350" i="66"/>
  <c r="J334" i="66"/>
  <c r="J331" i="66"/>
  <c r="J563" i="66"/>
  <c r="J501" i="66"/>
  <c r="J494" i="66"/>
  <c r="J326" i="66"/>
  <c r="J500" i="66"/>
  <c r="J413" i="66"/>
  <c r="J539" i="66"/>
  <c r="J524" i="66"/>
  <c r="J635" i="66"/>
  <c r="J379" i="66"/>
  <c r="J570" i="66"/>
  <c r="J368" i="66"/>
  <c r="J376" i="66"/>
  <c r="J499" i="66"/>
  <c r="J505" i="66"/>
  <c r="J555" i="66"/>
  <c r="J575" i="66"/>
  <c r="J369" i="66"/>
  <c r="J425" i="66"/>
  <c r="J393" i="66"/>
  <c r="J348" i="66"/>
  <c r="J504" i="66"/>
  <c r="J569" i="66"/>
  <c r="J526" i="66"/>
  <c r="J508" i="66"/>
  <c r="J319" i="66"/>
  <c r="J544" i="66"/>
  <c r="J387" i="66"/>
  <c r="J551" i="66"/>
  <c r="J554" i="66"/>
  <c r="J385" i="66"/>
  <c r="G240" i="5"/>
  <c r="H239" i="5" s="1"/>
  <c r="G245" i="5"/>
  <c r="E92" i="47"/>
  <c r="H581" i="66" s="1"/>
  <c r="E103" i="47"/>
  <c r="H590" i="66" s="1"/>
  <c r="G46" i="5"/>
  <c r="F123" i="5"/>
  <c r="H429" i="66" s="1"/>
  <c r="G37" i="5"/>
  <c r="G182" i="5"/>
  <c r="G32" i="5"/>
  <c r="G9" i="5"/>
  <c r="F99" i="5"/>
  <c r="H405" i="66" s="1"/>
  <c r="F18" i="47"/>
  <c r="F95" i="47"/>
  <c r="F117" i="5"/>
  <c r="H423" i="66" s="1"/>
  <c r="G30" i="5"/>
  <c r="G49" i="5"/>
  <c r="F130" i="47"/>
  <c r="G239" i="5"/>
  <c r="G260" i="5"/>
  <c r="G244" i="5"/>
  <c r="G56" i="5"/>
  <c r="E98" i="47"/>
  <c r="H586" i="66" s="1"/>
  <c r="F36" i="47"/>
  <c r="F122" i="5"/>
  <c r="H428" i="66" s="1"/>
  <c r="G36" i="5"/>
  <c r="F111" i="5"/>
  <c r="H417" i="66" s="1"/>
  <c r="G23" i="5"/>
  <c r="G253" i="5"/>
  <c r="F135" i="5"/>
  <c r="H441" i="66" s="1"/>
  <c r="G51" i="5"/>
  <c r="F30" i="47"/>
  <c r="G259" i="5"/>
  <c r="G71" i="5"/>
  <c r="F152" i="5"/>
  <c r="H458" i="66" s="1"/>
  <c r="G208" i="5"/>
  <c r="G78" i="5"/>
  <c r="F158" i="5"/>
  <c r="H464" i="66" s="1"/>
  <c r="G61" i="5"/>
  <c r="G177" i="5"/>
  <c r="F135" i="47"/>
  <c r="G11" i="5"/>
  <c r="E151" i="47"/>
  <c r="H636" i="66" s="1"/>
  <c r="F114" i="47"/>
  <c r="F54" i="47"/>
  <c r="G225" i="5"/>
  <c r="G28" i="5"/>
  <c r="F109" i="47"/>
  <c r="G19" i="5"/>
  <c r="G205" i="5"/>
  <c r="G209" i="5"/>
  <c r="F42" i="47"/>
  <c r="G41" i="5"/>
  <c r="G17" i="5"/>
  <c r="F106" i="5"/>
  <c r="H412" i="66" s="1"/>
  <c r="G114" i="5"/>
  <c r="G236" i="5"/>
  <c r="H235" i="5" s="1"/>
  <c r="G85" i="5"/>
  <c r="F164" i="5"/>
  <c r="G83" i="5"/>
  <c r="G68" i="5"/>
  <c r="G101" i="5"/>
  <c r="G95" i="5"/>
  <c r="G227" i="5"/>
  <c r="G42" i="5"/>
  <c r="G149" i="5"/>
  <c r="E102" i="47"/>
  <c r="H589" i="66" s="1"/>
  <c r="G251" i="5"/>
  <c r="G195" i="5"/>
  <c r="G102" i="5"/>
  <c r="F60" i="47"/>
  <c r="G223" i="5"/>
  <c r="G107" i="5"/>
  <c r="E93" i="47"/>
  <c r="H582" i="66" s="1"/>
  <c r="F100" i="47"/>
  <c r="G248" i="5"/>
  <c r="G33" i="5"/>
  <c r="E141" i="47"/>
  <c r="H627" i="66" s="1"/>
  <c r="G108" i="5"/>
  <c r="E147" i="47"/>
  <c r="H632" i="66" s="1"/>
  <c r="F104" i="47"/>
  <c r="G120" i="5"/>
  <c r="G143" i="5"/>
  <c r="G256" i="5"/>
  <c r="F124" i="47"/>
  <c r="G188" i="5"/>
  <c r="G125" i="5"/>
  <c r="G131" i="5"/>
  <c r="E131" i="47"/>
  <c r="H618" i="66" s="1"/>
  <c r="E96" i="47"/>
  <c r="H584" i="66" s="1"/>
  <c r="G207" i="5"/>
  <c r="G187" i="5"/>
  <c r="G252" i="5"/>
  <c r="F72" i="47"/>
  <c r="F129" i="5"/>
  <c r="H435" i="66" s="1"/>
  <c r="G44" i="5"/>
  <c r="G250" i="5"/>
  <c r="G14" i="5"/>
  <c r="G138" i="5"/>
  <c r="E132" i="47"/>
  <c r="H619" i="66" s="1"/>
  <c r="F90" i="47"/>
  <c r="G176" i="5"/>
  <c r="E143" i="47"/>
  <c r="H629" i="66" s="1"/>
  <c r="G7" i="5"/>
  <c r="E116" i="47"/>
  <c r="H603" i="66" s="1"/>
  <c r="F129" i="47"/>
  <c r="G63" i="5"/>
  <c r="E112" i="47"/>
  <c r="H599" i="66" s="1"/>
  <c r="F159" i="5"/>
  <c r="H465" i="66" s="1"/>
  <c r="G79" i="5"/>
  <c r="G96" i="5"/>
  <c r="G21" i="5"/>
  <c r="G194" i="5"/>
  <c r="G255" i="5"/>
  <c r="G184" i="5"/>
  <c r="G193" i="5"/>
  <c r="G233" i="5"/>
  <c r="F124" i="5"/>
  <c r="H430" i="66" s="1"/>
  <c r="G38" i="5"/>
  <c r="G40" i="5"/>
  <c r="G206" i="5"/>
  <c r="G183" i="5"/>
  <c r="G192" i="5"/>
  <c r="F105" i="47"/>
  <c r="F110" i="5"/>
  <c r="H416" i="66" s="1"/>
  <c r="G22" i="5"/>
  <c r="E126" i="47"/>
  <c r="H613" i="66" s="1"/>
  <c r="F118" i="5"/>
  <c r="H424" i="66" s="1"/>
  <c r="G31" i="5"/>
  <c r="F142" i="5"/>
  <c r="H448" i="66" s="1"/>
  <c r="G59" i="5"/>
  <c r="G82" i="5"/>
  <c r="E138" i="47"/>
  <c r="H624" i="66" s="1"/>
  <c r="G231" i="5"/>
  <c r="F105" i="5"/>
  <c r="H411" i="66" s="1"/>
  <c r="G16" i="5"/>
  <c r="F110" i="47"/>
  <c r="G77" i="5"/>
  <c r="G4" i="5"/>
  <c r="F89" i="47"/>
  <c r="E97" i="47"/>
  <c r="H585" i="66" s="1"/>
  <c r="E118" i="47"/>
  <c r="H605" i="66" s="1"/>
  <c r="G47" i="5"/>
  <c r="G27" i="5"/>
  <c r="G84" i="5"/>
  <c r="G35" i="5"/>
  <c r="E153" i="47"/>
  <c r="H638" i="66" s="1"/>
  <c r="G20" i="5"/>
  <c r="F139" i="47"/>
  <c r="G226" i="5"/>
  <c r="H225" i="5" s="1"/>
  <c r="G181" i="5"/>
  <c r="E152" i="47"/>
  <c r="H637" i="66" s="1"/>
  <c r="G132" i="5"/>
  <c r="F48" i="47"/>
  <c r="G150" i="5"/>
  <c r="G26" i="5"/>
  <c r="E111" i="47"/>
  <c r="H598" i="66" s="1"/>
  <c r="F125" i="47"/>
  <c r="G8" i="5"/>
  <c r="F98" i="5"/>
  <c r="H404" i="66" s="1"/>
  <c r="G75" i="5"/>
  <c r="F115" i="47"/>
  <c r="G237" i="5"/>
  <c r="F147" i="5"/>
  <c r="H453" i="66" s="1"/>
  <c r="G65" i="5"/>
  <c r="E127" i="47"/>
  <c r="H614" i="66" s="1"/>
  <c r="F140" i="47"/>
  <c r="G144" i="5"/>
  <c r="F100" i="5"/>
  <c r="H406" i="66" s="1"/>
  <c r="G10" i="5"/>
  <c r="E128" i="47"/>
  <c r="H615" i="66" s="1"/>
  <c r="G190" i="5"/>
  <c r="G179" i="5"/>
  <c r="G48" i="5"/>
  <c r="G62" i="5"/>
  <c r="G126" i="5"/>
  <c r="E101" i="47"/>
  <c r="H588" i="66" s="1"/>
  <c r="G210" i="5"/>
  <c r="G12" i="5"/>
  <c r="E107" i="47"/>
  <c r="H594" i="66" s="1"/>
  <c r="G53" i="5"/>
  <c r="F153" i="5"/>
  <c r="H459" i="66" s="1"/>
  <c r="G72" i="5"/>
  <c r="G258" i="5"/>
  <c r="F150" i="47"/>
  <c r="G247" i="5"/>
  <c r="G119" i="5"/>
  <c r="G25" i="5"/>
  <c r="F148" i="5"/>
  <c r="H454" i="66" s="1"/>
  <c r="G66" i="5"/>
  <c r="F119" i="47"/>
  <c r="G81" i="5"/>
  <c r="E146" i="47"/>
  <c r="H631" i="66" s="1"/>
  <c r="F149" i="47"/>
  <c r="E142" i="47"/>
  <c r="H628" i="66" s="1"/>
  <c r="G34" i="5"/>
  <c r="G15" i="5"/>
  <c r="F104" i="5"/>
  <c r="H410" i="66" s="1"/>
  <c r="G180" i="5"/>
  <c r="F66" i="47"/>
  <c r="E137" i="47"/>
  <c r="H623" i="66" s="1"/>
  <c r="E117" i="47"/>
  <c r="H604" i="66" s="1"/>
  <c r="G232" i="5"/>
  <c r="E148" i="47"/>
  <c r="H633" i="66" s="1"/>
  <c r="E106" i="47"/>
  <c r="H593" i="66" s="1"/>
  <c r="G113" i="5"/>
  <c r="F120" i="47"/>
  <c r="G238" i="5"/>
  <c r="H237" i="5" s="1"/>
  <c r="G263" i="5"/>
  <c r="F130" i="5"/>
  <c r="H436" i="66" s="1"/>
  <c r="G45" i="5"/>
  <c r="E123" i="47"/>
  <c r="H610" i="66" s="1"/>
  <c r="G185" i="5"/>
  <c r="G60" i="5"/>
  <c r="G235" i="5"/>
  <c r="G70" i="5"/>
  <c r="G67" i="5"/>
  <c r="G156" i="5"/>
  <c r="G76" i="5"/>
  <c r="G196" i="5"/>
  <c r="F154" i="5"/>
  <c r="H460" i="66" s="1"/>
  <c r="G73" i="5"/>
  <c r="F146" i="5"/>
  <c r="H452" i="66" s="1"/>
  <c r="G64" i="5"/>
  <c r="F145" i="47"/>
  <c r="G243" i="5"/>
  <c r="E133" i="47"/>
  <c r="H620" i="66" s="1"/>
  <c r="G155" i="5"/>
  <c r="G39" i="5"/>
  <c r="G69" i="5"/>
  <c r="G229" i="5"/>
  <c r="G246" i="5"/>
  <c r="G57" i="5"/>
  <c r="F140" i="5"/>
  <c r="H446" i="66" s="1"/>
  <c r="E136" i="47"/>
  <c r="H622" i="66" s="1"/>
  <c r="E121" i="47"/>
  <c r="H608" i="66" s="1"/>
  <c r="G262" i="5"/>
  <c r="G230" i="5"/>
  <c r="G162" i="5"/>
  <c r="F78" i="47"/>
  <c r="F136" i="5"/>
  <c r="H442" i="66" s="1"/>
  <c r="G52" i="5"/>
  <c r="G186" i="5"/>
  <c r="G55" i="5"/>
  <c r="F141" i="5"/>
  <c r="H447" i="66" s="1"/>
  <c r="G58" i="5"/>
  <c r="G249" i="5"/>
  <c r="G178" i="5"/>
  <c r="G241" i="5"/>
  <c r="G54" i="5"/>
  <c r="G254" i="5"/>
  <c r="F165" i="5"/>
  <c r="H471" i="66" s="1"/>
  <c r="G86" i="5"/>
  <c r="F160" i="5"/>
  <c r="H466" i="66" s="1"/>
  <c r="G80" i="5"/>
  <c r="F128" i="5"/>
  <c r="H434" i="66" s="1"/>
  <c r="G43" i="5"/>
  <c r="G137" i="5"/>
  <c r="G50" i="5"/>
  <c r="F134" i="5"/>
  <c r="H440" i="66" s="1"/>
  <c r="G234" i="5"/>
  <c r="H233" i="5" s="1"/>
  <c r="E113" i="47"/>
  <c r="H600" i="66" s="1"/>
  <c r="G29" i="5"/>
  <c r="F116" i="5"/>
  <c r="H422" i="66" s="1"/>
  <c r="G6" i="5"/>
  <c r="G257" i="5"/>
  <c r="H256" i="5" s="1"/>
  <c r="G224" i="5"/>
  <c r="H223" i="5" s="1"/>
  <c r="G74" i="5"/>
  <c r="G161" i="5"/>
  <c r="E108" i="47"/>
  <c r="H595" i="66" s="1"/>
  <c r="G242" i="5"/>
  <c r="F166" i="5"/>
  <c r="H472" i="66" s="1"/>
  <c r="G87" i="5"/>
  <c r="G5" i="5"/>
  <c r="E91" i="47"/>
  <c r="H580" i="66" s="1"/>
  <c r="G13" i="5"/>
  <c r="G228" i="5"/>
  <c r="H227" i="5" s="1"/>
  <c r="F24" i="47"/>
  <c r="F112" i="5"/>
  <c r="H418" i="66" s="1"/>
  <c r="G24" i="5"/>
  <c r="G191" i="5"/>
  <c r="G18" i="5"/>
  <c r="E122" i="47"/>
  <c r="H609" i="66" s="1"/>
  <c r="G189" i="5"/>
  <c r="B2" i="57"/>
  <c r="B3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B32" i="57"/>
  <c r="B33" i="57"/>
  <c r="B34" i="57"/>
  <c r="B35" i="57"/>
  <c r="B36" i="57"/>
  <c r="B37" i="57"/>
  <c r="B38" i="57"/>
  <c r="B39" i="57"/>
  <c r="B40" i="57"/>
  <c r="B41" i="57"/>
  <c r="B42" i="57"/>
  <c r="B43" i="57"/>
  <c r="B44" i="57"/>
  <c r="B45" i="57"/>
  <c r="B46" i="57"/>
  <c r="B47" i="57"/>
  <c r="B48" i="57"/>
  <c r="B49" i="57"/>
  <c r="B50" i="57"/>
  <c r="B51" i="57"/>
  <c r="B52" i="57"/>
  <c r="B53" i="57"/>
  <c r="B54" i="57"/>
  <c r="B55" i="57"/>
  <c r="B56" i="57"/>
  <c r="B57" i="57"/>
  <c r="B58" i="57"/>
  <c r="B59" i="57"/>
  <c r="B60" i="57"/>
  <c r="B61" i="57"/>
  <c r="B62" i="57"/>
  <c r="B63" i="57"/>
  <c r="B64" i="57"/>
  <c r="B65" i="57"/>
  <c r="B66" i="57"/>
  <c r="B67" i="57"/>
  <c r="B68" i="57"/>
  <c r="B69" i="57"/>
  <c r="B70" i="57"/>
  <c r="B71" i="57"/>
  <c r="B72" i="57"/>
  <c r="B73" i="57"/>
  <c r="B74" i="57"/>
  <c r="B75" i="57"/>
  <c r="B76" i="57"/>
  <c r="B77" i="57"/>
  <c r="B78" i="57"/>
  <c r="B79" i="57"/>
  <c r="B80" i="57"/>
  <c r="B81" i="57"/>
  <c r="B82" i="57"/>
  <c r="B83" i="57"/>
  <c r="B84" i="57"/>
  <c r="B85" i="57"/>
  <c r="B86" i="57"/>
  <c r="B87" i="57"/>
  <c r="B88" i="57"/>
  <c r="B89" i="57"/>
  <c r="B90" i="57"/>
  <c r="B91" i="57"/>
  <c r="B92" i="57"/>
  <c r="B93" i="57"/>
  <c r="B94" i="57"/>
  <c r="B95" i="57"/>
  <c r="B96" i="57"/>
  <c r="B97" i="57"/>
  <c r="B98" i="57"/>
  <c r="B99" i="57"/>
  <c r="B100" i="57"/>
  <c r="B101" i="57"/>
  <c r="B102" i="57"/>
  <c r="B103" i="57"/>
  <c r="B104" i="57"/>
  <c r="B105" i="57"/>
  <c r="B106" i="57"/>
  <c r="B107" i="57"/>
  <c r="B108" i="57"/>
  <c r="B109" i="57"/>
  <c r="B110" i="57"/>
  <c r="B111" i="57"/>
  <c r="B112" i="57"/>
  <c r="B113" i="57"/>
  <c r="B114" i="57"/>
  <c r="B115" i="57"/>
  <c r="B116" i="57"/>
  <c r="B117" i="57"/>
  <c r="B118" i="57"/>
  <c r="B119" i="57"/>
  <c r="B120" i="57"/>
  <c r="B121" i="57"/>
  <c r="B122" i="57"/>
  <c r="B123" i="57"/>
  <c r="B124" i="57"/>
  <c r="B125" i="57"/>
  <c r="B126" i="57"/>
  <c r="B127" i="57"/>
  <c r="B128" i="57"/>
  <c r="B129" i="57"/>
  <c r="B130" i="57"/>
  <c r="B131" i="57"/>
  <c r="B132" i="57"/>
  <c r="B133" i="57"/>
  <c r="B134" i="57"/>
  <c r="B135" i="57"/>
  <c r="B136" i="57"/>
  <c r="B137" i="57"/>
  <c r="B138" i="57"/>
  <c r="B139" i="57"/>
  <c r="B140" i="57"/>
  <c r="B141" i="57"/>
  <c r="B142" i="57"/>
  <c r="B143" i="57"/>
  <c r="B144" i="57"/>
  <c r="B145" i="57"/>
  <c r="B146" i="57"/>
  <c r="B147" i="57"/>
  <c r="B148" i="57"/>
  <c r="B149" i="57"/>
  <c r="B150" i="57"/>
  <c r="B151" i="57"/>
  <c r="B152" i="57"/>
  <c r="B153" i="57"/>
  <c r="B154" i="57"/>
  <c r="B155" i="57"/>
  <c r="B156" i="57"/>
  <c r="B157" i="57"/>
  <c r="B158" i="57"/>
  <c r="B159" i="57"/>
  <c r="B160" i="57"/>
  <c r="B161" i="57"/>
  <c r="B162" i="57"/>
  <c r="B163" i="57"/>
  <c r="B164" i="57"/>
  <c r="B165" i="57"/>
  <c r="B166" i="57"/>
  <c r="B167" i="57"/>
  <c r="B168" i="57"/>
  <c r="B169" i="57"/>
  <c r="B170" i="57"/>
  <c r="B171" i="57"/>
  <c r="B172" i="57"/>
  <c r="B173" i="57"/>
  <c r="B174" i="57"/>
  <c r="B175" i="57"/>
  <c r="B176" i="57"/>
  <c r="B177" i="57"/>
  <c r="B178" i="57"/>
  <c r="B179" i="57"/>
  <c r="B180" i="57"/>
  <c r="B181" i="57"/>
  <c r="B182" i="57"/>
  <c r="B183" i="57"/>
  <c r="B184" i="57"/>
  <c r="B185" i="57"/>
  <c r="B186" i="57"/>
  <c r="B187" i="57"/>
  <c r="B188" i="57"/>
  <c r="B189" i="57"/>
  <c r="B190" i="57"/>
  <c r="B191" i="57"/>
  <c r="B192" i="57"/>
  <c r="B193" i="57"/>
  <c r="B194" i="57"/>
  <c r="B195" i="57"/>
  <c r="B196" i="57"/>
  <c r="B197" i="57"/>
  <c r="B198" i="57"/>
  <c r="B199" i="57"/>
  <c r="B200" i="57"/>
  <c r="B201" i="57"/>
  <c r="B202" i="57"/>
  <c r="B203" i="57"/>
  <c r="B204" i="57"/>
  <c r="B205" i="57"/>
  <c r="B206" i="57"/>
  <c r="B207" i="57"/>
  <c r="B208" i="57"/>
  <c r="B209" i="57"/>
  <c r="B210" i="57"/>
  <c r="B211" i="57"/>
  <c r="B212" i="57"/>
  <c r="B213" i="57"/>
  <c r="B214" i="57"/>
  <c r="B215" i="57"/>
  <c r="B216" i="57"/>
  <c r="B217" i="57"/>
  <c r="B218" i="57"/>
  <c r="B219" i="57"/>
  <c r="B220" i="57"/>
  <c r="B221" i="57"/>
  <c r="B222" i="57"/>
  <c r="B223" i="57"/>
  <c r="B224" i="57"/>
  <c r="B225" i="57"/>
  <c r="B226" i="57"/>
  <c r="B227" i="57"/>
  <c r="B228" i="57"/>
  <c r="B229" i="57"/>
  <c r="B230" i="57"/>
  <c r="B231" i="57"/>
  <c r="B232" i="57"/>
  <c r="B233" i="57"/>
  <c r="B234" i="57"/>
  <c r="B235" i="57"/>
  <c r="B236" i="57"/>
  <c r="B237" i="57"/>
  <c r="B238" i="57"/>
  <c r="B239" i="57"/>
  <c r="B240" i="57"/>
  <c r="B241" i="57"/>
  <c r="B242" i="57"/>
  <c r="B243" i="57"/>
  <c r="B244" i="57"/>
  <c r="B245" i="57"/>
  <c r="B246" i="57"/>
  <c r="B247" i="57"/>
  <c r="B248" i="57"/>
  <c r="B249" i="57"/>
  <c r="B250" i="57"/>
  <c r="B251" i="57"/>
  <c r="B252" i="57"/>
  <c r="B253" i="57"/>
  <c r="B254" i="57"/>
  <c r="B255" i="57"/>
  <c r="B256" i="57"/>
  <c r="B257" i="57"/>
  <c r="B258" i="57"/>
  <c r="B259" i="57"/>
  <c r="B260" i="57"/>
  <c r="B261" i="57"/>
  <c r="B262" i="57"/>
  <c r="B263" i="57"/>
  <c r="B264" i="57"/>
  <c r="B265" i="57"/>
  <c r="B266" i="57"/>
  <c r="B267" i="57"/>
  <c r="B268" i="57"/>
  <c r="B269" i="57"/>
  <c r="B270" i="57"/>
  <c r="B271" i="57"/>
  <c r="B272" i="57"/>
  <c r="B273" i="57"/>
  <c r="B274" i="57"/>
  <c r="B275" i="57"/>
  <c r="B276" i="57"/>
  <c r="B277" i="57"/>
  <c r="B278" i="57"/>
  <c r="B279" i="57"/>
  <c r="B280" i="57"/>
  <c r="B281" i="57"/>
  <c r="B282" i="57"/>
  <c r="B283" i="57"/>
  <c r="B284" i="57"/>
  <c r="B285" i="57"/>
  <c r="B286" i="57"/>
  <c r="B287" i="57"/>
  <c r="B288" i="57"/>
  <c r="B289" i="57"/>
  <c r="B290" i="57"/>
  <c r="B291" i="57"/>
  <c r="B292" i="57"/>
  <c r="B293" i="57"/>
  <c r="B294" i="57"/>
  <c r="B295" i="57"/>
  <c r="B296" i="57"/>
  <c r="B297" i="57"/>
  <c r="B298" i="57"/>
  <c r="B299" i="57"/>
  <c r="B300" i="57"/>
  <c r="B301" i="57"/>
  <c r="B302" i="57"/>
  <c r="B303" i="57"/>
  <c r="B304" i="57"/>
  <c r="B305" i="57"/>
  <c r="B306" i="57"/>
  <c r="B307" i="57"/>
  <c r="B308" i="57"/>
  <c r="B309" i="57"/>
  <c r="B310" i="57"/>
  <c r="B311" i="57"/>
  <c r="B312" i="57"/>
  <c r="B313" i="57"/>
  <c r="B314" i="57"/>
  <c r="B315" i="57"/>
  <c r="B316" i="57"/>
  <c r="B317" i="57"/>
  <c r="B318" i="57"/>
  <c r="B319" i="57"/>
  <c r="B320" i="57"/>
  <c r="B321" i="57"/>
  <c r="B322" i="57"/>
  <c r="B323" i="57"/>
  <c r="B324" i="57"/>
  <c r="B325" i="57"/>
  <c r="B326" i="57"/>
  <c r="B327" i="57"/>
  <c r="B328" i="57"/>
  <c r="B329" i="57"/>
  <c r="B330" i="57"/>
  <c r="B331" i="57"/>
  <c r="B332" i="57"/>
  <c r="B333" i="57"/>
  <c r="B334" i="57"/>
  <c r="B335" i="57"/>
  <c r="B336" i="57"/>
  <c r="B337" i="57"/>
  <c r="B338" i="57"/>
  <c r="B339" i="57"/>
  <c r="B340" i="57"/>
  <c r="B341" i="57"/>
  <c r="B342" i="57"/>
  <c r="B343" i="57"/>
  <c r="B344" i="57"/>
  <c r="B345" i="57"/>
  <c r="B346" i="57"/>
  <c r="B347" i="57"/>
  <c r="B348" i="57"/>
  <c r="B349" i="57"/>
  <c r="B350" i="57"/>
  <c r="B351" i="57"/>
  <c r="B352" i="57"/>
  <c r="B353" i="57"/>
  <c r="B354" i="57"/>
  <c r="B355" i="57"/>
  <c r="B356" i="57"/>
  <c r="B357" i="57"/>
  <c r="B358" i="57"/>
  <c r="B359" i="57"/>
  <c r="B360" i="57"/>
  <c r="B361" i="57"/>
  <c r="B362" i="57"/>
  <c r="B363" i="57"/>
  <c r="B364" i="57"/>
  <c r="B365" i="57"/>
  <c r="B366" i="57"/>
  <c r="B367" i="57"/>
  <c r="B368" i="57"/>
  <c r="B369" i="57"/>
  <c r="B370" i="57"/>
  <c r="B371" i="57"/>
  <c r="B372" i="57"/>
  <c r="B373" i="57"/>
  <c r="B374" i="57"/>
  <c r="B375" i="57"/>
  <c r="B376" i="57"/>
  <c r="B377" i="57"/>
  <c r="B378" i="57"/>
  <c r="B379" i="57"/>
  <c r="B380" i="57"/>
  <c r="B381" i="57"/>
  <c r="B382" i="57"/>
  <c r="B383" i="57"/>
  <c r="B384" i="57"/>
  <c r="B385" i="57"/>
  <c r="B386" i="57"/>
  <c r="B387" i="57"/>
  <c r="B388" i="57"/>
  <c r="B389" i="57"/>
  <c r="B390" i="57"/>
  <c r="B391" i="57"/>
  <c r="B392" i="57"/>
  <c r="B393" i="57"/>
  <c r="B394" i="57"/>
  <c r="B395" i="57"/>
  <c r="B396" i="57"/>
  <c r="B397" i="57"/>
  <c r="B398" i="57"/>
  <c r="B399" i="57"/>
  <c r="B400" i="57"/>
  <c r="B401" i="57"/>
  <c r="B402" i="57"/>
  <c r="B403" i="57"/>
  <c r="B404" i="57"/>
  <c r="B405" i="57"/>
  <c r="B406" i="57"/>
  <c r="B407" i="57"/>
  <c r="B408" i="57"/>
  <c r="B409" i="57"/>
  <c r="B410" i="57"/>
  <c r="B411" i="57"/>
  <c r="B412" i="57"/>
  <c r="B413" i="57"/>
  <c r="B414" i="57"/>
  <c r="B415" i="57"/>
  <c r="B416" i="57"/>
  <c r="B417" i="57"/>
  <c r="B418" i="57"/>
  <c r="B419" i="57"/>
  <c r="B420" i="57"/>
  <c r="B421" i="57"/>
  <c r="B422" i="57"/>
  <c r="B423" i="57"/>
  <c r="B424" i="57"/>
  <c r="B425" i="57"/>
  <c r="B426" i="57"/>
  <c r="B427" i="57"/>
  <c r="B428" i="57"/>
  <c r="B429" i="57"/>
  <c r="B430" i="57"/>
  <c r="B431" i="57"/>
  <c r="B432" i="57"/>
  <c r="B433" i="57"/>
  <c r="B434" i="57"/>
  <c r="B435" i="57"/>
  <c r="B436" i="57"/>
  <c r="B437" i="57"/>
  <c r="B438" i="57"/>
  <c r="B439" i="57"/>
  <c r="B440" i="57"/>
  <c r="B441" i="57"/>
  <c r="B442" i="57"/>
  <c r="B443" i="57"/>
  <c r="B444" i="57"/>
  <c r="B445" i="57"/>
  <c r="B446" i="57"/>
  <c r="B447" i="57"/>
  <c r="B448" i="57"/>
  <c r="B449" i="57"/>
  <c r="B450" i="57"/>
  <c r="B451" i="57"/>
  <c r="B452" i="57"/>
  <c r="B453" i="57"/>
  <c r="B454" i="57"/>
  <c r="B455" i="57"/>
  <c r="B456" i="57"/>
  <c r="B457" i="57"/>
  <c r="B458" i="57"/>
  <c r="B459" i="57"/>
  <c r="B460" i="57"/>
  <c r="B461" i="57"/>
  <c r="B462" i="57"/>
  <c r="B463" i="57"/>
  <c r="B464" i="57"/>
  <c r="B465" i="57"/>
  <c r="B466" i="57"/>
  <c r="B467" i="57"/>
  <c r="B468" i="57"/>
  <c r="B469" i="57"/>
  <c r="B470" i="57"/>
  <c r="B471" i="57"/>
  <c r="B472" i="57"/>
  <c r="B473" i="57"/>
  <c r="B474" i="57"/>
  <c r="B475" i="57"/>
  <c r="B476" i="57"/>
  <c r="B477" i="57"/>
  <c r="B478" i="57"/>
  <c r="B479" i="57"/>
  <c r="B480" i="57"/>
  <c r="B481" i="57"/>
  <c r="B482" i="57"/>
  <c r="B483" i="57"/>
  <c r="B484" i="57"/>
  <c r="B485" i="57"/>
  <c r="B486" i="57"/>
  <c r="B487" i="57"/>
  <c r="B488" i="57"/>
  <c r="B489" i="57"/>
  <c r="B490" i="57"/>
  <c r="B491" i="57"/>
  <c r="B492" i="57"/>
  <c r="B493" i="57"/>
  <c r="B494" i="57"/>
  <c r="B495" i="57"/>
  <c r="B496" i="57"/>
  <c r="B497" i="57"/>
  <c r="B498" i="57"/>
  <c r="B499" i="57"/>
  <c r="B500" i="57"/>
  <c r="B501" i="57"/>
  <c r="B502" i="57"/>
  <c r="B503" i="57"/>
  <c r="B504" i="57"/>
  <c r="B505" i="57"/>
  <c r="B506" i="57"/>
  <c r="B507" i="57"/>
  <c r="B508" i="57"/>
  <c r="B509" i="57"/>
  <c r="B510" i="57"/>
  <c r="B511" i="57"/>
  <c r="B512" i="57"/>
  <c r="B513" i="57"/>
  <c r="B514" i="57"/>
  <c r="B515" i="57"/>
  <c r="B516" i="57"/>
  <c r="B517" i="57"/>
  <c r="B518" i="57"/>
  <c r="B519" i="57"/>
  <c r="B520" i="57"/>
  <c r="B521" i="57"/>
  <c r="B522" i="57"/>
  <c r="B523" i="57"/>
  <c r="B524" i="57"/>
  <c r="B525" i="57"/>
  <c r="B526" i="57"/>
  <c r="B527" i="57"/>
  <c r="B528" i="57"/>
  <c r="B529" i="57"/>
  <c r="B530" i="57"/>
  <c r="B531" i="57"/>
  <c r="B532" i="57"/>
  <c r="B533" i="57"/>
  <c r="B534" i="57"/>
  <c r="B535" i="57"/>
  <c r="B536" i="57"/>
  <c r="B537" i="57"/>
  <c r="B538" i="57"/>
  <c r="B539" i="57"/>
  <c r="B540" i="57"/>
  <c r="B541" i="57"/>
  <c r="B542" i="57"/>
  <c r="B543" i="57"/>
  <c r="B544" i="57"/>
  <c r="B545" i="57"/>
  <c r="B546" i="57"/>
  <c r="B547" i="57"/>
  <c r="B548" i="57"/>
  <c r="B549" i="57"/>
  <c r="B550" i="57"/>
  <c r="B551" i="57"/>
  <c r="B552" i="57"/>
  <c r="B553" i="57"/>
  <c r="B554" i="57"/>
  <c r="B555" i="57"/>
  <c r="B556" i="57"/>
  <c r="B557" i="57"/>
  <c r="B558" i="57"/>
  <c r="B559" i="57"/>
  <c r="B560" i="57"/>
  <c r="B561" i="57"/>
  <c r="B562" i="57"/>
  <c r="B563" i="57"/>
  <c r="B564" i="57"/>
  <c r="B565" i="57"/>
  <c r="B566" i="57"/>
  <c r="B567" i="57"/>
  <c r="B568" i="57"/>
  <c r="B569" i="57"/>
  <c r="B570" i="57"/>
  <c r="B571" i="57"/>
  <c r="B572" i="57"/>
  <c r="B573" i="57"/>
  <c r="B574" i="57"/>
  <c r="B575" i="57"/>
  <c r="B576" i="57"/>
  <c r="B577" i="57"/>
  <c r="B578" i="57"/>
  <c r="B579" i="57"/>
  <c r="B580" i="57"/>
  <c r="B581" i="57"/>
  <c r="B582" i="57"/>
  <c r="B583" i="57"/>
  <c r="B584" i="57"/>
  <c r="B585" i="57"/>
  <c r="B586" i="57"/>
  <c r="B587" i="57"/>
  <c r="B588" i="57"/>
  <c r="B589" i="57"/>
  <c r="B590" i="57"/>
  <c r="B591" i="57"/>
  <c r="B592" i="57"/>
  <c r="B593" i="57"/>
  <c r="B594" i="57"/>
  <c r="B595" i="57"/>
  <c r="B596" i="57"/>
  <c r="B597" i="57"/>
  <c r="B598" i="57"/>
  <c r="B599" i="57"/>
  <c r="B600" i="57"/>
  <c r="B601" i="57"/>
  <c r="B602" i="57"/>
  <c r="B603" i="57"/>
  <c r="B604" i="57"/>
  <c r="B605" i="57"/>
  <c r="B606" i="57"/>
  <c r="B607" i="57"/>
  <c r="B608" i="57"/>
  <c r="B609" i="57"/>
  <c r="B610" i="57"/>
  <c r="B611" i="57"/>
  <c r="B612" i="57"/>
  <c r="B613" i="57"/>
  <c r="B614" i="57"/>
  <c r="B615" i="57"/>
  <c r="B616" i="57"/>
  <c r="B617" i="57"/>
  <c r="B618" i="57"/>
  <c r="B619" i="57"/>
  <c r="B620" i="57"/>
  <c r="B621" i="57"/>
  <c r="B622" i="57"/>
  <c r="B623" i="57"/>
  <c r="B624" i="57"/>
  <c r="B625" i="57"/>
  <c r="B626" i="57"/>
  <c r="B627" i="57"/>
  <c r="B628" i="57"/>
  <c r="B629" i="57"/>
  <c r="B630" i="57"/>
  <c r="B631" i="57"/>
  <c r="B632" i="57"/>
  <c r="B633" i="57"/>
  <c r="B634" i="57"/>
  <c r="B635" i="57"/>
  <c r="B636" i="57"/>
  <c r="B637" i="57"/>
  <c r="B638" i="57"/>
  <c r="B639" i="57"/>
  <c r="B640" i="57"/>
  <c r="B641" i="57"/>
  <c r="B642" i="57"/>
  <c r="B643" i="57"/>
  <c r="B644" i="57"/>
  <c r="B645" i="57"/>
  <c r="B646" i="57"/>
  <c r="B647" i="57"/>
  <c r="B648" i="57"/>
  <c r="B649" i="57"/>
  <c r="B650" i="57"/>
  <c r="B651" i="57"/>
  <c r="B652" i="57"/>
  <c r="B653" i="57"/>
  <c r="B654" i="57"/>
  <c r="B655" i="57"/>
  <c r="B656" i="57"/>
  <c r="B657" i="57"/>
  <c r="B658" i="57"/>
  <c r="B659" i="57"/>
  <c r="B660" i="57"/>
  <c r="B661" i="57"/>
  <c r="B662" i="57"/>
  <c r="B663" i="57"/>
  <c r="B664" i="57"/>
  <c r="B665" i="57"/>
  <c r="B666" i="57"/>
  <c r="B667" i="57"/>
  <c r="B668" i="57"/>
  <c r="B669" i="57"/>
  <c r="B670" i="57"/>
  <c r="B671" i="57"/>
  <c r="B672" i="57"/>
  <c r="B673" i="57"/>
  <c r="B674" i="57"/>
  <c r="B675" i="57"/>
  <c r="B676" i="57"/>
  <c r="B677" i="57"/>
  <c r="B678" i="57"/>
  <c r="B679" i="57"/>
  <c r="B680" i="57"/>
  <c r="B681" i="57"/>
  <c r="B682" i="57"/>
  <c r="B683" i="57"/>
  <c r="B684" i="57"/>
  <c r="B685" i="57"/>
  <c r="B686" i="57"/>
  <c r="B687" i="57"/>
  <c r="B688" i="57"/>
  <c r="B689" i="57"/>
  <c r="B690" i="57"/>
  <c r="B691" i="57"/>
  <c r="B692" i="57"/>
  <c r="B693" i="57"/>
  <c r="B694" i="57"/>
  <c r="B695" i="57"/>
  <c r="B696" i="57"/>
  <c r="B697" i="57"/>
  <c r="B698" i="57"/>
  <c r="B699" i="57"/>
  <c r="B700" i="57"/>
  <c r="B701" i="57"/>
  <c r="B702" i="57"/>
  <c r="B703" i="57"/>
  <c r="B704" i="57"/>
  <c r="B705" i="57"/>
  <c r="B706" i="57"/>
  <c r="B707" i="57"/>
  <c r="B708" i="57"/>
  <c r="B709" i="57"/>
  <c r="B710" i="57"/>
  <c r="B711" i="57"/>
  <c r="B712" i="57"/>
  <c r="B713" i="57"/>
  <c r="B714" i="57"/>
  <c r="B715" i="57"/>
  <c r="B716" i="57"/>
  <c r="B717" i="57"/>
  <c r="B718" i="57"/>
  <c r="B719" i="57"/>
  <c r="B720" i="57"/>
  <c r="B721" i="57"/>
  <c r="B722" i="57"/>
  <c r="B723" i="57"/>
  <c r="B724" i="57"/>
  <c r="B725" i="57"/>
  <c r="B726" i="57"/>
  <c r="B727" i="57"/>
  <c r="B728" i="57"/>
  <c r="B729" i="57"/>
  <c r="B730" i="57"/>
  <c r="B731" i="57"/>
  <c r="B732" i="57"/>
  <c r="B733" i="57"/>
  <c r="B734" i="57"/>
  <c r="B735" i="57"/>
  <c r="B736" i="57"/>
  <c r="B737" i="57"/>
  <c r="B738" i="57"/>
  <c r="B739" i="57"/>
  <c r="B740" i="57"/>
  <c r="B741" i="57"/>
  <c r="B742" i="57"/>
  <c r="B743" i="57"/>
  <c r="B744" i="57"/>
  <c r="B745" i="57"/>
  <c r="B746" i="57"/>
  <c r="B747" i="57"/>
  <c r="B748" i="57"/>
  <c r="B749" i="57"/>
  <c r="B750" i="57"/>
  <c r="B751" i="57"/>
  <c r="B752" i="57"/>
  <c r="B753" i="57"/>
  <c r="B754" i="57"/>
  <c r="B755" i="57"/>
  <c r="B756" i="57"/>
  <c r="B757" i="57"/>
  <c r="B758" i="57"/>
  <c r="B759" i="57"/>
  <c r="B760" i="57"/>
  <c r="B761" i="57"/>
  <c r="B762" i="57"/>
  <c r="B763" i="57"/>
  <c r="B764" i="57"/>
  <c r="B765" i="57"/>
  <c r="B766" i="57"/>
  <c r="B767" i="57"/>
  <c r="B768" i="57"/>
  <c r="B769" i="57"/>
  <c r="B770" i="57"/>
  <c r="B771" i="57"/>
  <c r="B772" i="57"/>
  <c r="B773" i="57"/>
  <c r="B774" i="57"/>
  <c r="B775" i="57"/>
  <c r="B776" i="57"/>
  <c r="B777" i="57"/>
  <c r="B778" i="57"/>
  <c r="B779" i="57"/>
  <c r="B780" i="57"/>
  <c r="B781" i="57"/>
  <c r="B782" i="57"/>
  <c r="B783" i="57"/>
  <c r="B784" i="57"/>
  <c r="B785" i="57"/>
  <c r="B786" i="57"/>
  <c r="B787" i="57"/>
  <c r="B788" i="57"/>
  <c r="B789" i="57"/>
  <c r="B790" i="57"/>
  <c r="B791" i="57"/>
  <c r="B792" i="57"/>
  <c r="B793" i="57"/>
  <c r="B794" i="57"/>
  <c r="B795" i="57"/>
  <c r="B796" i="57"/>
  <c r="B797" i="57"/>
  <c r="B798" i="57"/>
  <c r="B799" i="57"/>
  <c r="B800" i="57"/>
  <c r="B801" i="57"/>
  <c r="B802" i="57"/>
  <c r="B803" i="57"/>
  <c r="B804" i="57"/>
  <c r="B805" i="57"/>
  <c r="B806" i="57"/>
  <c r="B807" i="57"/>
  <c r="B808" i="57"/>
  <c r="B809" i="57"/>
  <c r="B810" i="57"/>
  <c r="B811" i="57"/>
  <c r="B812" i="57"/>
  <c r="B813" i="57"/>
  <c r="B814" i="57"/>
  <c r="B815" i="57"/>
  <c r="B816" i="57"/>
  <c r="B817" i="57"/>
  <c r="B818" i="57"/>
  <c r="B819" i="57"/>
  <c r="B820" i="57"/>
  <c r="B821" i="57"/>
  <c r="B822" i="57"/>
  <c r="B823" i="57"/>
  <c r="B824" i="57"/>
  <c r="B825" i="57"/>
  <c r="B826" i="57"/>
  <c r="B827" i="57"/>
  <c r="B828" i="57"/>
  <c r="B829" i="57"/>
  <c r="B830" i="57"/>
  <c r="B831" i="57"/>
  <c r="B832" i="57"/>
  <c r="B833" i="57"/>
  <c r="B834" i="57"/>
  <c r="B835" i="57"/>
  <c r="B836" i="57"/>
  <c r="B837" i="57"/>
  <c r="B838" i="57"/>
  <c r="B839" i="57"/>
  <c r="B840" i="57"/>
  <c r="B841" i="57"/>
  <c r="B842" i="57"/>
  <c r="B843" i="57"/>
  <c r="B844" i="57"/>
  <c r="B845" i="57"/>
  <c r="B846" i="57"/>
  <c r="B847" i="57"/>
  <c r="B848" i="57"/>
  <c r="B849" i="57"/>
  <c r="B850" i="57"/>
  <c r="B851" i="57"/>
  <c r="B852" i="57"/>
  <c r="B853" i="57"/>
  <c r="B854" i="57"/>
  <c r="B855" i="57"/>
  <c r="B856" i="57"/>
  <c r="B857" i="57"/>
  <c r="B858" i="57"/>
  <c r="B859" i="57"/>
  <c r="B860" i="57"/>
  <c r="B861" i="57"/>
  <c r="B862" i="57"/>
  <c r="B863" i="57"/>
  <c r="B864" i="57"/>
  <c r="B865" i="57"/>
  <c r="B866" i="57"/>
  <c r="B867" i="57"/>
  <c r="B868" i="57"/>
  <c r="B869" i="57"/>
  <c r="B870" i="57"/>
  <c r="B871" i="57"/>
  <c r="B872" i="57"/>
  <c r="B873" i="57"/>
  <c r="B874" i="57"/>
  <c r="B875" i="57"/>
  <c r="B876" i="57"/>
  <c r="B877" i="57"/>
  <c r="B878" i="57"/>
  <c r="B879" i="57"/>
  <c r="B880" i="57"/>
  <c r="B881" i="57"/>
  <c r="B882" i="57"/>
  <c r="B883" i="57"/>
  <c r="B884" i="57"/>
  <c r="B885" i="57"/>
  <c r="B886" i="57"/>
  <c r="B887" i="57"/>
  <c r="B888" i="57"/>
  <c r="B889" i="57"/>
  <c r="B890" i="57"/>
  <c r="B891" i="57"/>
  <c r="B892" i="57"/>
  <c r="B893" i="57"/>
  <c r="B894" i="57"/>
  <c r="B895" i="57"/>
  <c r="B896" i="57"/>
  <c r="B897" i="57"/>
  <c r="B898" i="57"/>
  <c r="B899" i="57"/>
  <c r="B900" i="57"/>
  <c r="B901" i="57"/>
  <c r="B902" i="57"/>
  <c r="B903" i="57"/>
  <c r="B904" i="57"/>
  <c r="B905" i="57"/>
  <c r="B906" i="57"/>
  <c r="B907" i="57"/>
  <c r="B908" i="57"/>
  <c r="B909" i="57"/>
  <c r="B910" i="57"/>
  <c r="B911" i="57"/>
  <c r="B912" i="57"/>
  <c r="B913" i="57"/>
  <c r="B914" i="57"/>
  <c r="B915" i="57"/>
  <c r="B916" i="57"/>
  <c r="B917" i="57"/>
  <c r="B918" i="57"/>
  <c r="B919" i="57"/>
  <c r="B920" i="57"/>
  <c r="B921" i="57"/>
  <c r="B922" i="57"/>
  <c r="B923" i="57"/>
  <c r="B924" i="57"/>
  <c r="B925" i="57"/>
  <c r="B926" i="57"/>
  <c r="B927" i="57"/>
  <c r="B928" i="57"/>
  <c r="B929" i="57"/>
  <c r="B930" i="57"/>
  <c r="B931" i="57"/>
  <c r="B932" i="57"/>
  <c r="B933" i="57"/>
  <c r="B934" i="57"/>
  <c r="B935" i="57"/>
  <c r="B936" i="57"/>
  <c r="B937" i="57"/>
  <c r="B938" i="57"/>
  <c r="B939" i="57"/>
  <c r="B940" i="57"/>
  <c r="B941" i="57"/>
  <c r="B942" i="57"/>
  <c r="B943" i="57"/>
  <c r="B944" i="57"/>
  <c r="B945" i="57"/>
  <c r="B946" i="57"/>
  <c r="B947" i="57"/>
  <c r="B948" i="57"/>
  <c r="B949" i="57"/>
  <c r="B950" i="57"/>
  <c r="B951" i="57"/>
  <c r="B952" i="57"/>
  <c r="B953" i="57"/>
  <c r="B954" i="57"/>
  <c r="B955" i="57"/>
  <c r="B956" i="57"/>
  <c r="B957" i="57"/>
  <c r="B958" i="57"/>
  <c r="B959" i="57"/>
  <c r="B960" i="57"/>
  <c r="B961" i="57"/>
  <c r="B962" i="57"/>
  <c r="B963" i="57"/>
  <c r="B964" i="57"/>
  <c r="B965" i="57"/>
  <c r="B966" i="57"/>
  <c r="B967" i="57"/>
  <c r="B968" i="57"/>
  <c r="B969" i="57"/>
  <c r="B970" i="57"/>
  <c r="B971" i="57"/>
  <c r="B972" i="57"/>
  <c r="B973" i="57"/>
  <c r="B974" i="57"/>
  <c r="B975" i="57"/>
  <c r="B976" i="57"/>
  <c r="B977" i="57"/>
  <c r="B978" i="57"/>
  <c r="B979" i="57"/>
  <c r="B980" i="57"/>
  <c r="B981" i="57"/>
  <c r="B982" i="57"/>
  <c r="B983" i="57"/>
  <c r="B984" i="57"/>
  <c r="B985" i="57"/>
  <c r="B986" i="57"/>
  <c r="B987" i="57"/>
  <c r="B988" i="57"/>
  <c r="B989" i="57"/>
  <c r="B990" i="57"/>
  <c r="B991" i="57"/>
  <c r="B992" i="57"/>
  <c r="B993" i="57"/>
  <c r="B994" i="57"/>
  <c r="B995" i="57"/>
  <c r="B996" i="57"/>
  <c r="B997" i="57"/>
  <c r="B998" i="57"/>
  <c r="B999" i="57"/>
  <c r="B1000" i="57"/>
  <c r="B1001" i="57"/>
  <c r="B1002" i="57"/>
  <c r="B1003" i="57"/>
  <c r="B1004" i="57"/>
  <c r="B1005" i="57"/>
  <c r="B1006" i="57"/>
  <c r="B1007" i="57"/>
  <c r="B1008" i="57"/>
  <c r="B1009" i="57"/>
  <c r="B1010" i="57"/>
  <c r="B1011" i="57"/>
  <c r="B1012" i="57"/>
  <c r="B1013" i="57"/>
  <c r="B1014" i="57"/>
  <c r="B1015" i="57"/>
  <c r="B1016" i="57"/>
  <c r="B1017" i="57"/>
  <c r="B1018" i="57"/>
  <c r="B1019" i="57"/>
  <c r="B1020" i="57"/>
  <c r="B1021" i="57"/>
  <c r="B1022" i="57"/>
  <c r="B1023" i="57"/>
  <c r="B1024" i="57"/>
  <c r="B1025" i="57"/>
  <c r="B1026" i="57"/>
  <c r="B1027" i="57"/>
  <c r="B1028" i="57"/>
  <c r="B1029" i="57"/>
  <c r="B1030" i="57"/>
  <c r="B1031" i="57"/>
  <c r="B1032" i="57"/>
  <c r="B1033" i="57"/>
  <c r="B1034" i="57"/>
  <c r="B1035" i="57"/>
  <c r="B1036" i="57"/>
  <c r="B1037" i="57"/>
  <c r="B1038" i="57"/>
  <c r="B1039" i="57"/>
  <c r="B1040" i="57"/>
  <c r="B1041" i="57"/>
  <c r="B1042" i="57"/>
  <c r="B1043" i="57"/>
  <c r="B1044" i="57"/>
  <c r="B1045" i="57"/>
  <c r="B1046" i="57"/>
  <c r="B1047" i="57"/>
  <c r="B1048" i="57"/>
  <c r="B1049" i="57"/>
  <c r="B1050" i="57"/>
  <c r="B1051" i="57"/>
  <c r="B1052" i="57"/>
  <c r="B1053" i="57"/>
  <c r="B1054" i="57"/>
  <c r="B1055" i="57"/>
  <c r="B1056" i="57"/>
  <c r="B1057" i="57"/>
  <c r="B1058" i="57"/>
  <c r="B1059" i="57"/>
  <c r="B1060" i="57"/>
  <c r="B1061" i="57"/>
  <c r="B1062" i="57"/>
  <c r="B1063" i="57"/>
  <c r="B1064" i="57"/>
  <c r="B1065" i="57"/>
  <c r="B1066" i="57"/>
  <c r="B1067" i="57"/>
  <c r="B1068" i="57"/>
  <c r="B1069" i="57"/>
  <c r="B1070" i="57"/>
  <c r="B1071" i="57"/>
  <c r="B1072" i="57"/>
  <c r="B1073" i="57"/>
  <c r="B1074" i="57"/>
  <c r="B1075" i="57"/>
  <c r="B1076" i="57"/>
  <c r="B1077" i="57"/>
  <c r="B1078" i="57"/>
  <c r="B1079" i="57"/>
  <c r="B1080" i="57"/>
  <c r="B1081" i="57"/>
  <c r="B1082" i="57"/>
  <c r="B1083" i="57"/>
  <c r="B1084" i="57"/>
  <c r="B1085" i="57"/>
  <c r="B1086" i="57"/>
  <c r="B1087" i="57"/>
  <c r="B1088" i="57"/>
  <c r="B1089" i="57"/>
  <c r="B1090" i="57"/>
  <c r="B1091" i="57"/>
  <c r="B1092" i="57"/>
  <c r="B1093" i="57"/>
  <c r="B1094" i="57"/>
  <c r="B1095" i="57"/>
  <c r="B1096" i="57"/>
  <c r="B1097" i="57"/>
  <c r="B1098" i="57"/>
  <c r="B1099" i="57"/>
  <c r="B1100" i="57"/>
  <c r="B1101" i="57"/>
  <c r="B1102" i="57"/>
  <c r="B1103" i="57"/>
  <c r="B1104" i="57"/>
  <c r="B1105" i="57"/>
  <c r="B1106" i="57"/>
  <c r="B1107" i="57"/>
  <c r="B1108" i="57"/>
  <c r="B1109" i="57"/>
  <c r="B1110" i="57"/>
  <c r="B1111" i="57"/>
  <c r="B1112" i="57"/>
  <c r="B1113" i="57"/>
  <c r="B1114" i="57"/>
  <c r="B1115" i="57"/>
  <c r="B1116" i="57"/>
  <c r="B1117" i="57"/>
  <c r="B1118" i="57"/>
  <c r="B1119" i="57"/>
  <c r="B1120" i="57"/>
  <c r="B1121" i="57"/>
  <c r="B1122" i="57"/>
  <c r="B1123" i="57"/>
  <c r="B1124" i="57"/>
  <c r="B1125" i="57"/>
  <c r="B1126" i="57"/>
  <c r="B1127" i="57"/>
  <c r="B1128" i="57"/>
  <c r="B1129" i="57"/>
  <c r="B1130" i="57"/>
  <c r="B1131" i="57"/>
  <c r="B1132" i="57"/>
  <c r="B1133" i="57"/>
  <c r="B1134" i="57"/>
  <c r="B1135" i="57"/>
  <c r="B1136" i="57"/>
  <c r="B1137" i="57"/>
  <c r="B1138" i="57"/>
  <c r="B1139" i="57"/>
  <c r="B1140" i="57"/>
  <c r="B1141" i="57"/>
  <c r="B1142" i="57"/>
  <c r="B1143" i="57"/>
  <c r="B1144" i="57"/>
  <c r="B1145" i="57"/>
  <c r="B1146" i="57"/>
  <c r="B1147" i="57"/>
  <c r="B1148" i="57"/>
  <c r="B1149" i="57"/>
  <c r="B1150" i="57"/>
  <c r="B1151" i="57"/>
  <c r="B1152" i="57"/>
  <c r="B1153" i="57"/>
  <c r="B1154" i="57"/>
  <c r="B1155" i="57"/>
  <c r="B1156" i="57"/>
  <c r="B1157" i="57"/>
  <c r="B1158" i="57"/>
  <c r="B1159" i="57"/>
  <c r="B1160" i="57"/>
  <c r="B1161" i="57"/>
  <c r="B1162" i="57"/>
  <c r="B1163" i="57"/>
  <c r="B1164" i="57"/>
  <c r="B1165" i="57"/>
  <c r="B1166" i="57"/>
  <c r="B1167" i="57"/>
  <c r="B1168" i="57"/>
  <c r="B1169" i="57"/>
  <c r="B1170" i="57"/>
  <c r="B1171" i="57"/>
  <c r="B1172" i="57"/>
  <c r="B1173" i="57"/>
  <c r="B1174" i="57"/>
  <c r="B1175" i="57"/>
  <c r="B1176" i="57"/>
  <c r="B1177" i="57"/>
  <c r="B1178" i="57"/>
  <c r="B1179" i="57"/>
  <c r="B1180" i="57"/>
  <c r="B1181" i="57"/>
  <c r="B1182" i="57"/>
  <c r="B1183" i="57"/>
  <c r="B1184" i="57"/>
  <c r="B1185" i="57"/>
  <c r="B1186" i="57"/>
  <c r="B1187" i="57"/>
  <c r="B1188" i="57"/>
  <c r="B1189" i="57"/>
  <c r="B1190" i="57"/>
  <c r="B1191" i="57"/>
  <c r="B1192" i="57"/>
  <c r="B1193" i="57"/>
  <c r="B1194" i="57"/>
  <c r="B1195" i="57"/>
  <c r="B1196" i="57"/>
  <c r="B1197" i="57"/>
  <c r="B1198" i="57"/>
  <c r="B1199" i="57"/>
  <c r="B1200" i="57"/>
  <c r="B1201" i="57"/>
  <c r="B1202" i="57"/>
  <c r="B1203" i="57"/>
  <c r="B1204" i="57"/>
  <c r="B1205" i="57"/>
  <c r="B1206" i="57"/>
  <c r="B1207" i="57"/>
  <c r="B1208" i="57"/>
  <c r="B1209" i="57"/>
  <c r="B1210" i="57"/>
  <c r="B1211" i="57"/>
  <c r="B1212" i="57"/>
  <c r="B1213" i="57"/>
  <c r="B1214" i="57"/>
  <c r="B1215" i="57"/>
  <c r="B1216" i="57"/>
  <c r="B1217" i="57"/>
  <c r="B1218" i="57"/>
  <c r="B1219" i="57"/>
  <c r="B1220" i="57"/>
  <c r="B1221" i="57"/>
  <c r="B1222" i="57"/>
  <c r="B1223" i="57"/>
  <c r="B1224" i="57"/>
  <c r="B1225" i="57"/>
  <c r="B1226" i="57"/>
  <c r="B1227" i="57"/>
  <c r="B1228" i="57"/>
  <c r="B1229" i="57"/>
  <c r="B1230" i="57"/>
  <c r="B1231" i="57"/>
  <c r="B1232" i="57"/>
  <c r="B1233" i="57"/>
  <c r="B1234" i="57"/>
  <c r="B1235" i="57"/>
  <c r="B1236" i="57"/>
  <c r="B1237" i="57"/>
  <c r="B1238" i="57"/>
  <c r="B1239" i="57"/>
  <c r="B1240" i="57"/>
  <c r="B1241" i="57"/>
  <c r="B1242" i="57"/>
  <c r="B1243" i="57"/>
  <c r="B1244" i="57"/>
  <c r="B1245" i="57"/>
  <c r="B1246" i="57"/>
  <c r="B1247" i="57"/>
  <c r="B1248" i="57"/>
  <c r="B1249" i="57"/>
  <c r="B1250" i="57"/>
  <c r="B1251" i="57"/>
  <c r="B1252" i="57"/>
  <c r="B1253" i="57"/>
  <c r="B1254" i="57"/>
  <c r="B1255" i="57"/>
  <c r="B1256" i="57"/>
  <c r="B1257" i="57"/>
  <c r="B1258" i="57"/>
  <c r="B1259" i="57"/>
  <c r="B1260" i="57"/>
  <c r="B1261" i="57"/>
  <c r="B1262" i="57"/>
  <c r="B1263" i="57"/>
  <c r="B1264" i="57"/>
  <c r="B1265" i="57"/>
  <c r="B1266" i="57"/>
  <c r="B1267" i="57"/>
  <c r="B1268" i="57"/>
  <c r="B1269" i="57"/>
  <c r="B1270" i="57"/>
  <c r="B1271" i="57"/>
  <c r="B1272" i="57"/>
  <c r="B1273" i="57"/>
  <c r="B1274" i="57"/>
  <c r="B1275" i="57"/>
  <c r="B1276" i="57"/>
  <c r="B1277" i="57"/>
  <c r="B1278" i="57"/>
  <c r="B1279" i="57"/>
  <c r="B1280" i="57"/>
  <c r="B1281" i="57"/>
  <c r="B1282" i="57"/>
  <c r="B1283" i="57"/>
  <c r="B1284" i="57"/>
  <c r="B1285" i="57"/>
  <c r="B1286" i="57"/>
  <c r="B1287" i="57"/>
  <c r="B1288" i="57"/>
  <c r="B1289" i="57"/>
  <c r="B1290" i="57"/>
  <c r="B1291" i="57"/>
  <c r="B1292" i="57"/>
  <c r="B1293" i="57"/>
  <c r="B1294" i="57"/>
  <c r="B1295" i="57"/>
  <c r="B1296" i="57"/>
  <c r="B1297" i="57"/>
  <c r="B1298" i="57"/>
  <c r="B1299" i="57"/>
  <c r="B1300" i="57"/>
  <c r="B1301" i="57"/>
  <c r="B1302" i="57"/>
  <c r="B1303" i="57"/>
  <c r="B1304" i="57"/>
  <c r="B1305" i="57"/>
  <c r="B1306" i="57"/>
  <c r="B1307" i="57"/>
  <c r="B1308" i="57"/>
  <c r="B1309" i="57"/>
  <c r="B1310" i="57"/>
  <c r="B1311" i="57"/>
  <c r="B1312" i="57"/>
  <c r="B1313" i="57"/>
  <c r="B1314" i="57"/>
  <c r="B1315" i="57"/>
  <c r="B1316" i="57"/>
  <c r="B1317" i="57"/>
  <c r="B1318" i="57"/>
  <c r="B1319" i="57"/>
  <c r="B1320" i="57"/>
  <c r="B1321" i="57"/>
  <c r="B1322" i="57"/>
  <c r="B1323" i="57"/>
  <c r="B1324" i="57"/>
  <c r="B1325" i="57"/>
  <c r="B1326" i="57"/>
  <c r="B1327" i="57"/>
  <c r="B1328" i="57"/>
  <c r="B1329" i="57"/>
  <c r="B1330" i="57"/>
  <c r="B1331" i="57"/>
  <c r="B1332" i="57"/>
  <c r="B1333" i="57"/>
  <c r="B1334" i="57"/>
  <c r="B1335" i="57"/>
  <c r="B1336" i="57"/>
  <c r="B1337" i="57"/>
  <c r="B1338" i="57"/>
  <c r="B1339" i="57"/>
  <c r="B1340" i="57"/>
  <c r="B1341" i="57"/>
  <c r="B1342" i="57"/>
  <c r="B1343" i="57"/>
  <c r="B1344" i="57"/>
  <c r="B1345" i="57"/>
  <c r="B1346" i="57"/>
  <c r="B1347" i="57"/>
  <c r="B1348" i="57"/>
  <c r="B1349" i="57"/>
  <c r="B1350" i="57"/>
  <c r="B1351" i="57"/>
  <c r="B1352" i="57"/>
  <c r="B1353" i="57"/>
  <c r="B1354" i="57"/>
  <c r="B1355" i="57"/>
  <c r="B1356" i="57"/>
  <c r="B1357" i="57"/>
  <c r="B1358" i="57"/>
  <c r="B1359" i="57"/>
  <c r="B1360" i="57"/>
  <c r="B1361" i="57"/>
  <c r="B1362" i="57"/>
  <c r="B1363" i="57"/>
  <c r="B1364" i="57"/>
  <c r="B1365" i="57"/>
  <c r="B1366" i="57"/>
  <c r="B1367" i="57"/>
  <c r="B1368" i="57"/>
  <c r="B1369" i="57"/>
  <c r="B1370" i="57"/>
  <c r="B1371" i="57"/>
  <c r="B1372" i="57"/>
  <c r="B1373" i="57"/>
  <c r="B1374" i="57"/>
  <c r="B1375" i="57"/>
  <c r="B1376" i="57"/>
  <c r="B1377" i="57"/>
  <c r="B1378" i="57"/>
  <c r="B1379" i="57"/>
  <c r="B1380" i="57"/>
  <c r="B1381" i="57"/>
  <c r="B1382" i="57"/>
  <c r="B1383" i="57"/>
  <c r="B1384" i="57"/>
  <c r="B1385" i="57"/>
  <c r="B1386" i="57"/>
  <c r="B1387" i="57"/>
  <c r="B1388" i="57"/>
  <c r="B1389" i="57"/>
  <c r="B1390" i="57"/>
  <c r="B1391" i="57"/>
  <c r="B1392" i="57"/>
  <c r="B1393" i="57"/>
  <c r="B1394" i="57"/>
  <c r="B1395" i="57"/>
  <c r="B1396" i="57"/>
  <c r="B1397" i="57"/>
  <c r="B1398" i="57"/>
  <c r="B1399" i="57"/>
  <c r="B1400" i="57"/>
  <c r="B1401" i="57"/>
  <c r="B1402" i="57"/>
  <c r="B1403" i="57"/>
  <c r="B1404" i="57"/>
  <c r="B1405" i="57"/>
  <c r="B1406" i="57"/>
  <c r="B1407" i="57"/>
  <c r="B1408" i="57"/>
  <c r="B1409" i="57"/>
  <c r="B1410" i="57"/>
  <c r="B1411" i="57"/>
  <c r="B1412" i="57"/>
  <c r="B1413" i="57"/>
  <c r="B1414" i="57"/>
  <c r="B1415" i="57"/>
  <c r="B1416" i="57"/>
  <c r="B1417" i="57"/>
  <c r="B1418" i="57"/>
  <c r="B1419" i="57"/>
  <c r="B1420" i="57"/>
  <c r="B1421" i="57"/>
  <c r="B1422" i="57"/>
  <c r="B1423" i="57"/>
  <c r="B1424" i="57"/>
  <c r="B1425" i="57"/>
  <c r="B1426" i="57"/>
  <c r="B1427" i="57"/>
  <c r="B1428" i="57"/>
  <c r="B1429" i="57"/>
  <c r="B1430" i="57"/>
  <c r="B1431" i="57"/>
  <c r="B1432" i="57"/>
  <c r="B1433" i="57"/>
  <c r="B1434" i="57"/>
  <c r="B1435" i="57"/>
  <c r="B1436" i="57"/>
  <c r="B1437" i="57"/>
  <c r="B1438" i="57"/>
  <c r="B1439" i="57"/>
  <c r="B1440" i="57"/>
  <c r="B1441" i="57"/>
  <c r="B1442" i="57"/>
  <c r="B1443" i="57"/>
  <c r="B1444" i="57"/>
  <c r="B1445" i="57"/>
  <c r="B1446" i="57"/>
  <c r="B1447" i="57"/>
  <c r="B1448" i="57"/>
  <c r="B1449" i="57"/>
  <c r="B1450" i="57"/>
  <c r="B1451" i="57"/>
  <c r="B1452" i="57"/>
  <c r="B1453" i="57"/>
  <c r="B1454" i="57"/>
  <c r="B1455" i="57"/>
  <c r="B1456" i="57"/>
  <c r="B1457" i="57"/>
  <c r="B1458" i="57"/>
  <c r="B1459" i="57"/>
  <c r="B1460" i="57"/>
  <c r="B1461" i="57"/>
  <c r="B1462" i="57"/>
  <c r="B1463" i="57"/>
  <c r="B1464" i="57"/>
  <c r="B1465" i="57"/>
  <c r="B1466" i="57"/>
  <c r="B1467" i="57"/>
  <c r="B1468" i="57"/>
  <c r="B1469" i="57"/>
  <c r="B1470" i="57"/>
  <c r="B1471" i="57"/>
  <c r="B1472" i="57"/>
  <c r="B1473" i="57"/>
  <c r="B1474" i="57"/>
  <c r="B1475" i="57"/>
  <c r="B1476" i="57"/>
  <c r="B1477" i="57"/>
  <c r="B1478" i="57"/>
  <c r="B1479" i="57"/>
  <c r="B1480" i="57"/>
  <c r="B1481" i="57"/>
  <c r="B1482" i="57"/>
  <c r="B1483" i="57"/>
  <c r="B1484" i="57"/>
  <c r="B1485" i="57"/>
  <c r="B1486" i="57"/>
  <c r="B1487" i="57"/>
  <c r="B1488" i="57"/>
  <c r="B1489" i="57"/>
  <c r="B1490" i="57"/>
  <c r="B1491" i="57"/>
  <c r="B1492" i="57"/>
  <c r="B1493" i="57"/>
  <c r="B1494" i="57"/>
  <c r="B1495" i="57"/>
  <c r="B1496" i="57"/>
  <c r="B1497" i="57"/>
  <c r="B1498" i="57"/>
  <c r="B1499" i="57"/>
  <c r="B1500" i="57"/>
  <c r="B1501" i="57"/>
  <c r="B1502" i="57"/>
  <c r="B1503" i="57"/>
  <c r="B1504" i="57"/>
  <c r="B1505" i="57"/>
  <c r="B1506" i="57"/>
  <c r="B1507" i="57"/>
  <c r="B1508" i="57"/>
  <c r="B1509" i="57"/>
  <c r="B1510" i="57"/>
  <c r="B1511" i="57"/>
  <c r="B1512" i="57"/>
  <c r="B1513" i="57"/>
  <c r="B1514" i="57"/>
  <c r="B1515" i="57"/>
  <c r="B1516" i="57"/>
  <c r="B1517" i="57"/>
  <c r="B1518" i="57"/>
  <c r="B1519" i="57"/>
  <c r="B1520" i="57"/>
  <c r="B1521" i="57"/>
  <c r="B1522" i="57"/>
  <c r="B1523" i="57"/>
  <c r="B1524" i="57"/>
  <c r="B1525" i="57"/>
  <c r="B1526" i="57"/>
  <c r="B1527" i="57"/>
  <c r="B1528" i="57"/>
  <c r="B1529" i="57"/>
  <c r="B1530" i="57"/>
  <c r="B1531" i="57"/>
  <c r="B1532" i="57"/>
  <c r="B1533" i="57"/>
  <c r="B1534" i="57"/>
  <c r="B1535" i="57"/>
  <c r="B1536" i="57"/>
  <c r="B1537" i="57"/>
  <c r="B1538" i="57"/>
  <c r="B1539" i="57"/>
  <c r="B1540" i="57"/>
  <c r="B1541" i="57"/>
  <c r="B1542" i="57"/>
  <c r="B1543" i="57"/>
  <c r="B1544" i="57"/>
  <c r="B1545" i="57"/>
  <c r="B1546" i="57"/>
  <c r="B1547" i="57"/>
  <c r="B1548" i="57"/>
  <c r="B1549" i="57"/>
  <c r="B1550" i="57"/>
  <c r="B1551" i="57"/>
  <c r="B1552" i="57"/>
  <c r="B1553" i="57"/>
  <c r="B1554" i="57"/>
  <c r="B1555" i="57"/>
  <c r="B1556" i="57"/>
  <c r="B1557" i="57"/>
  <c r="B1558" i="57"/>
  <c r="B1559" i="57"/>
  <c r="B1560" i="57"/>
  <c r="B1561" i="57"/>
  <c r="B1562" i="57"/>
  <c r="B1563" i="57"/>
  <c r="B1564" i="57"/>
  <c r="B1565" i="57"/>
  <c r="B1566" i="57"/>
  <c r="B1567" i="57"/>
  <c r="B1568" i="57"/>
  <c r="B1569" i="57"/>
  <c r="B1570" i="57"/>
  <c r="B1571" i="57"/>
  <c r="B1572" i="57"/>
  <c r="B1573" i="57"/>
  <c r="B1574" i="57"/>
  <c r="B1575" i="57"/>
  <c r="B1576" i="57"/>
  <c r="B1577" i="57"/>
  <c r="B1578" i="57"/>
  <c r="B1579" i="57"/>
  <c r="B1580" i="57"/>
  <c r="B1581" i="57"/>
  <c r="B1582" i="57"/>
  <c r="B1583" i="57"/>
  <c r="B1584" i="57"/>
  <c r="B1585" i="57"/>
  <c r="B1586" i="57"/>
  <c r="B1587" i="57"/>
  <c r="B1588" i="57"/>
  <c r="B1589" i="57"/>
  <c r="B1590" i="57"/>
  <c r="B1591" i="57"/>
  <c r="B1592" i="57"/>
  <c r="B1593" i="57"/>
  <c r="B1594" i="57"/>
  <c r="B1595" i="57"/>
  <c r="B1596" i="57"/>
  <c r="B1597" i="57"/>
  <c r="B1598" i="57"/>
  <c r="B1599" i="57"/>
  <c r="B1600" i="57"/>
  <c r="B1601" i="57"/>
  <c r="B1602" i="57"/>
  <c r="B1603" i="57"/>
  <c r="B1604" i="57"/>
  <c r="B1605" i="57"/>
  <c r="B1606" i="57"/>
  <c r="B1607" i="57"/>
  <c r="B1608" i="57"/>
  <c r="B1609" i="57"/>
  <c r="B1610" i="57"/>
  <c r="B1611" i="57"/>
  <c r="B1612" i="57"/>
  <c r="B1613" i="57"/>
  <c r="B1614" i="57"/>
  <c r="B1615" i="57"/>
  <c r="B1616" i="57"/>
  <c r="B1617" i="57"/>
  <c r="B1618" i="57"/>
  <c r="B1619" i="57"/>
  <c r="B1620" i="57"/>
  <c r="B1621" i="57"/>
  <c r="B1622" i="57"/>
  <c r="B1623" i="57"/>
  <c r="B1624" i="57"/>
  <c r="B1625" i="57"/>
  <c r="B1626" i="57"/>
  <c r="B1627" i="57"/>
  <c r="B1628" i="57"/>
  <c r="B1629" i="57"/>
  <c r="B1630" i="57"/>
  <c r="B1631" i="57"/>
  <c r="B1632" i="57"/>
  <c r="B1633" i="57"/>
  <c r="B1634" i="57"/>
  <c r="B1635" i="57"/>
  <c r="B1636" i="57"/>
  <c r="B1637" i="57"/>
  <c r="B1638" i="57"/>
  <c r="B1639" i="57"/>
  <c r="B1640" i="57"/>
  <c r="B1641" i="57"/>
  <c r="B1642" i="57"/>
  <c r="B1643" i="57"/>
  <c r="B1644" i="57"/>
  <c r="B1645" i="57"/>
  <c r="B1646" i="57"/>
  <c r="B1647" i="57"/>
  <c r="B1648" i="57"/>
  <c r="B1649" i="57"/>
  <c r="B1650" i="57"/>
  <c r="B1651" i="57"/>
  <c r="B1652" i="57"/>
  <c r="B1653" i="57"/>
  <c r="B1654" i="57"/>
  <c r="B1655" i="57"/>
  <c r="B1656" i="57"/>
  <c r="B1657" i="57"/>
  <c r="B1658" i="57"/>
  <c r="B1659" i="57"/>
  <c r="B1660" i="57"/>
  <c r="B1661" i="57"/>
  <c r="B1662" i="57"/>
  <c r="B1663" i="57"/>
  <c r="B1664" i="57"/>
  <c r="B1665" i="57"/>
  <c r="B1666" i="57"/>
  <c r="B1667" i="57"/>
  <c r="B1668" i="57"/>
  <c r="B1669" i="57"/>
  <c r="B1670" i="57"/>
  <c r="B1671" i="57"/>
  <c r="B1672" i="57"/>
  <c r="B1673" i="57"/>
  <c r="B1674" i="57"/>
  <c r="B1675" i="57"/>
  <c r="B1676" i="57"/>
  <c r="B1677" i="57"/>
  <c r="B1678" i="57"/>
  <c r="B1679" i="57"/>
  <c r="B1680" i="57"/>
  <c r="B1681" i="57"/>
  <c r="B1682" i="57"/>
  <c r="B1683" i="57"/>
  <c r="B1684" i="57"/>
  <c r="B1685" i="57"/>
  <c r="B1686" i="57"/>
  <c r="B1687" i="57"/>
  <c r="B1688" i="57"/>
  <c r="B1689" i="57"/>
  <c r="B1690" i="57"/>
  <c r="B1691" i="57"/>
  <c r="B1692" i="57"/>
  <c r="B1693" i="57"/>
  <c r="B1694" i="57"/>
  <c r="B1695" i="57"/>
  <c r="B1696" i="57"/>
  <c r="B1697" i="57"/>
  <c r="B1698" i="57"/>
  <c r="B1699" i="57"/>
  <c r="B1700" i="57"/>
  <c r="B1701" i="57"/>
  <c r="B1702" i="57"/>
  <c r="B1703" i="57"/>
  <c r="B1704" i="57"/>
  <c r="B1705" i="57"/>
  <c r="B1706" i="57"/>
  <c r="B1707" i="57"/>
  <c r="B1708" i="57"/>
  <c r="B1709" i="57"/>
  <c r="B1710" i="57"/>
  <c r="B1711" i="57"/>
  <c r="B1712" i="57"/>
  <c r="B1713" i="57"/>
  <c r="B1714" i="57"/>
  <c r="B1715" i="57"/>
  <c r="B1716" i="57"/>
  <c r="B1717" i="57"/>
  <c r="B1718" i="57"/>
  <c r="B1719" i="57"/>
  <c r="B1720" i="57"/>
  <c r="B1721" i="57"/>
  <c r="B1722" i="57"/>
  <c r="B1723" i="57"/>
  <c r="B1724" i="57"/>
  <c r="B1725" i="57"/>
  <c r="B1726" i="57"/>
  <c r="B1727" i="57"/>
  <c r="B1728" i="57"/>
  <c r="B1729" i="57"/>
  <c r="B1730" i="57"/>
  <c r="B1731" i="57"/>
  <c r="B1732" i="57"/>
  <c r="B1733" i="57"/>
  <c r="B1734" i="57"/>
  <c r="B1735" i="57"/>
  <c r="B1736" i="57"/>
  <c r="B1737" i="57"/>
  <c r="B1738" i="57"/>
  <c r="B1739" i="57"/>
  <c r="B1740" i="57"/>
  <c r="B1741" i="57"/>
  <c r="B1742" i="57"/>
  <c r="B1743" i="57"/>
  <c r="B1744" i="57"/>
  <c r="B1745" i="57"/>
  <c r="B1746" i="57"/>
  <c r="B1747" i="57"/>
  <c r="B1748" i="57"/>
  <c r="B1749" i="57"/>
  <c r="B1750" i="57"/>
  <c r="B1751" i="57"/>
  <c r="B1752" i="57"/>
  <c r="B1753" i="57"/>
  <c r="B1754" i="57"/>
  <c r="B1755" i="57"/>
  <c r="B1756" i="57"/>
  <c r="B1757" i="57"/>
  <c r="B1758" i="57"/>
  <c r="B1759" i="57"/>
  <c r="B1760" i="57"/>
  <c r="B1761" i="57"/>
  <c r="B1762" i="57"/>
  <c r="B1763" i="57"/>
  <c r="B1764" i="57"/>
  <c r="B1765" i="57"/>
  <c r="B1766" i="57"/>
  <c r="B1767" i="57"/>
  <c r="B1768" i="57"/>
  <c r="B1769" i="57"/>
  <c r="B1770" i="57"/>
  <c r="B1771" i="57"/>
  <c r="B1772" i="57"/>
  <c r="B1773" i="57"/>
  <c r="B1774" i="57"/>
  <c r="B1775" i="57"/>
  <c r="B1776" i="57"/>
  <c r="B1777" i="57"/>
  <c r="B1778" i="57"/>
  <c r="B1779" i="57"/>
  <c r="B1780" i="57"/>
  <c r="B1781" i="57"/>
  <c r="B1782" i="57"/>
  <c r="B1783" i="57"/>
  <c r="B1784" i="57"/>
  <c r="B1785" i="57"/>
  <c r="B1786" i="57"/>
  <c r="B1787" i="57"/>
  <c r="B1788" i="57"/>
  <c r="B1789" i="57"/>
  <c r="B1790" i="57"/>
  <c r="B1791" i="57"/>
  <c r="B1792" i="57"/>
  <c r="B1793" i="57"/>
  <c r="B1794" i="57"/>
  <c r="B1795" i="57"/>
  <c r="B1796" i="57"/>
  <c r="B1797" i="57"/>
  <c r="B1798" i="57"/>
  <c r="B1799" i="57"/>
  <c r="B1800" i="57"/>
  <c r="B1801" i="57"/>
  <c r="B1802" i="57"/>
  <c r="B1803" i="57"/>
  <c r="B1804" i="57"/>
  <c r="B1805" i="57"/>
  <c r="B1806" i="57"/>
  <c r="B1807" i="57"/>
  <c r="B1808" i="57"/>
  <c r="B1809" i="57"/>
  <c r="B1810" i="57"/>
  <c r="B1811" i="57"/>
  <c r="B1812" i="57"/>
  <c r="B1813" i="57"/>
  <c r="B1814" i="57"/>
  <c r="B1815" i="57"/>
  <c r="B1816" i="57"/>
  <c r="B1817" i="57"/>
  <c r="B1818" i="57"/>
  <c r="B1819" i="57"/>
  <c r="B1820" i="57"/>
  <c r="B1821" i="57"/>
  <c r="B1822" i="57"/>
  <c r="B1823" i="57"/>
  <c r="B1824" i="57"/>
  <c r="B1825" i="57"/>
  <c r="B1826" i="57"/>
  <c r="B1827" i="57"/>
  <c r="B1828" i="57"/>
  <c r="B1829" i="57"/>
  <c r="B1830" i="57"/>
  <c r="B1831" i="57"/>
  <c r="B1832" i="57"/>
  <c r="B1833" i="57"/>
  <c r="B1834" i="57"/>
  <c r="B1835" i="57"/>
  <c r="B1836" i="57"/>
  <c r="B1837" i="57"/>
  <c r="B1838" i="57"/>
  <c r="B1839" i="57"/>
  <c r="B1840" i="57"/>
  <c r="B1841" i="57"/>
  <c r="B1842" i="57"/>
  <c r="B1843" i="57"/>
  <c r="B1844" i="57"/>
  <c r="B1845" i="57"/>
  <c r="B1846" i="57"/>
  <c r="B1847" i="57"/>
  <c r="B1848" i="57"/>
  <c r="B1849" i="57"/>
  <c r="B1850" i="57"/>
  <c r="B1851" i="57"/>
  <c r="B1852" i="57"/>
  <c r="B1853" i="57"/>
  <c r="B1854" i="57"/>
  <c r="B1855" i="57"/>
  <c r="B1856" i="57"/>
  <c r="B1857" i="57"/>
  <c r="B1858" i="57"/>
  <c r="B1859" i="57"/>
  <c r="B1860" i="57"/>
  <c r="B1861" i="57"/>
  <c r="B1862" i="57"/>
  <c r="B1863" i="57"/>
  <c r="B1864" i="57"/>
  <c r="B1865" i="57"/>
  <c r="B1866" i="57"/>
  <c r="B1867" i="57"/>
  <c r="B1868" i="57"/>
  <c r="B1869" i="57"/>
  <c r="B1870" i="57"/>
  <c r="B1871" i="57"/>
  <c r="B1872" i="57"/>
  <c r="B1873" i="57"/>
  <c r="B1874" i="57"/>
  <c r="B1875" i="57"/>
  <c r="B1876" i="57"/>
  <c r="B1877" i="57"/>
  <c r="B1878" i="57"/>
  <c r="B1879" i="57"/>
  <c r="B1880" i="57"/>
  <c r="B1881" i="57"/>
  <c r="B1882" i="57"/>
  <c r="B1883" i="57"/>
  <c r="B1884" i="57"/>
  <c r="B1885" i="57"/>
  <c r="B1886" i="57"/>
  <c r="B1887" i="57"/>
  <c r="B1888" i="57"/>
  <c r="B1889" i="57"/>
  <c r="B1890" i="57"/>
  <c r="B1891" i="57"/>
  <c r="B1892" i="57"/>
  <c r="B1893" i="57"/>
  <c r="B1894" i="57"/>
  <c r="B1895" i="57"/>
  <c r="B1896" i="57"/>
  <c r="B1897" i="57"/>
  <c r="B1898" i="57"/>
  <c r="B1899" i="57"/>
  <c r="B1900" i="57"/>
  <c r="B1901" i="57"/>
  <c r="B1902" i="57"/>
  <c r="B1903" i="57"/>
  <c r="B1904" i="57"/>
  <c r="B1905" i="57"/>
  <c r="B1906" i="57"/>
  <c r="B1907" i="57"/>
  <c r="B1908" i="57"/>
  <c r="B1909" i="57"/>
  <c r="B1910" i="57"/>
  <c r="B1911" i="57"/>
  <c r="B1912" i="57"/>
  <c r="B1913" i="57"/>
  <c r="B1914" i="57"/>
  <c r="B1915" i="57"/>
  <c r="B1916" i="57"/>
  <c r="B1917" i="57"/>
  <c r="B1918" i="57"/>
  <c r="B1919" i="57"/>
  <c r="B1920" i="57"/>
  <c r="B1921" i="57"/>
  <c r="B1922" i="57"/>
  <c r="B1923" i="57"/>
  <c r="B1924" i="57"/>
  <c r="B1925" i="57"/>
  <c r="B1926" i="57"/>
  <c r="B1927" i="57"/>
  <c r="B1928" i="57"/>
  <c r="B1929" i="57"/>
  <c r="B1930" i="57"/>
  <c r="B1931" i="57"/>
  <c r="B1932" i="57"/>
  <c r="B1933" i="57"/>
  <c r="B1934" i="57"/>
  <c r="B1935" i="57"/>
  <c r="B1936" i="57"/>
  <c r="B1937" i="57"/>
  <c r="B1938" i="57"/>
  <c r="B1939" i="57"/>
  <c r="B1940" i="57"/>
  <c r="B1941" i="57"/>
  <c r="B1942" i="57"/>
  <c r="B1943" i="57"/>
  <c r="B1944" i="57"/>
  <c r="B1945" i="57"/>
  <c r="B1946" i="57"/>
  <c r="B1947" i="57"/>
  <c r="B1948" i="57"/>
  <c r="B1949" i="57"/>
  <c r="B1950" i="57"/>
  <c r="B1951" i="57"/>
  <c r="B1952" i="57"/>
  <c r="B1953" i="57"/>
  <c r="B1954" i="57"/>
  <c r="B1955" i="57"/>
  <c r="B1956" i="57"/>
  <c r="B1957" i="57"/>
  <c r="B1958" i="57"/>
  <c r="B1959" i="57"/>
  <c r="B1960" i="57"/>
  <c r="B1961" i="57"/>
  <c r="B1962" i="57"/>
  <c r="B1963" i="57"/>
  <c r="B1964" i="57"/>
  <c r="B1965" i="57"/>
  <c r="B1966" i="57"/>
  <c r="B1967" i="57"/>
  <c r="B1968" i="57"/>
  <c r="B1969" i="57"/>
  <c r="B1970" i="57"/>
  <c r="B1971" i="57"/>
  <c r="B1972" i="57"/>
  <c r="B1973" i="57"/>
  <c r="B1974" i="57"/>
  <c r="B1975" i="57"/>
  <c r="B1976" i="57"/>
  <c r="B1977" i="57"/>
  <c r="B1978" i="57"/>
  <c r="B1979" i="57"/>
  <c r="B1980" i="57"/>
  <c r="B1981" i="57"/>
  <c r="B1982" i="57"/>
  <c r="B1983" i="57"/>
  <c r="B1984" i="57"/>
  <c r="B1985" i="57"/>
  <c r="B1986" i="57"/>
  <c r="B1987" i="57"/>
  <c r="B1988" i="57"/>
  <c r="B1989" i="57"/>
  <c r="B1990" i="57"/>
  <c r="B1991" i="57"/>
  <c r="B1992" i="57"/>
  <c r="B1993" i="57"/>
  <c r="B1994" i="57"/>
  <c r="B1995" i="57"/>
  <c r="B1996" i="57"/>
  <c r="B1997" i="57"/>
  <c r="B1998" i="57"/>
  <c r="B1999" i="57"/>
  <c r="B2000" i="57"/>
  <c r="B2001" i="57"/>
  <c r="B2002" i="57"/>
  <c r="B2003" i="57"/>
  <c r="B2004" i="57"/>
  <c r="B2005" i="57"/>
  <c r="B2006" i="57"/>
  <c r="B2007" i="57"/>
  <c r="B2008" i="57"/>
  <c r="B2009" i="57"/>
  <c r="B2010" i="57"/>
  <c r="B2011" i="57"/>
  <c r="B2012" i="57"/>
  <c r="B2013" i="57"/>
  <c r="B2014" i="57"/>
  <c r="B2015" i="57"/>
  <c r="B2016" i="57"/>
  <c r="B2017" i="57"/>
  <c r="B2018" i="57"/>
  <c r="B2019" i="57"/>
  <c r="B2020" i="57"/>
  <c r="B2021" i="57"/>
  <c r="B2022" i="57"/>
  <c r="B2023" i="57"/>
  <c r="B2024" i="57"/>
  <c r="B2025" i="57"/>
  <c r="B2026" i="57"/>
  <c r="B2027" i="57"/>
  <c r="B2028" i="57"/>
  <c r="B2029" i="57"/>
  <c r="B2030" i="57"/>
  <c r="B2031" i="57"/>
  <c r="B2032" i="57"/>
  <c r="B2033" i="57"/>
  <c r="B2034" i="57"/>
  <c r="B2035" i="57"/>
  <c r="B2036" i="57"/>
  <c r="B2037" i="57"/>
  <c r="B2038" i="57"/>
  <c r="B2039" i="57"/>
  <c r="B2040" i="57"/>
  <c r="B2041" i="57"/>
  <c r="B2042" i="57"/>
  <c r="B2043" i="57"/>
  <c r="B2044" i="57"/>
  <c r="B2045" i="57"/>
  <c r="B2046" i="57"/>
  <c r="B2047" i="57"/>
  <c r="B2048" i="57"/>
  <c r="B2049" i="57"/>
  <c r="B2050" i="57"/>
  <c r="B2051" i="57"/>
  <c r="B2052" i="57"/>
  <c r="B2053" i="57"/>
  <c r="B2054" i="57"/>
  <c r="B2055" i="57"/>
  <c r="B2056" i="57"/>
  <c r="B2057" i="57"/>
  <c r="B2058" i="57"/>
  <c r="B2059" i="57"/>
  <c r="B2060" i="57"/>
  <c r="B2061" i="57"/>
  <c r="B2062" i="57"/>
  <c r="B2063" i="57"/>
  <c r="B2064" i="57"/>
  <c r="B2065" i="57"/>
  <c r="B2066" i="57"/>
  <c r="B2067" i="57"/>
  <c r="B2068" i="57"/>
  <c r="B2069" i="57"/>
  <c r="B2070" i="57"/>
  <c r="B2071" i="57"/>
  <c r="B2072" i="57"/>
  <c r="B2073" i="57"/>
  <c r="B2074" i="57"/>
  <c r="B2075" i="57"/>
  <c r="B2076" i="57"/>
  <c r="B2077" i="57"/>
  <c r="B2078" i="57"/>
  <c r="B2079" i="57"/>
  <c r="B2080" i="57"/>
  <c r="B2081" i="57"/>
  <c r="B2082" i="57"/>
  <c r="B2083" i="57"/>
  <c r="B2084" i="57"/>
  <c r="B2085" i="57"/>
  <c r="B2086" i="57"/>
  <c r="B2087" i="57"/>
  <c r="B2088" i="57"/>
  <c r="B2089" i="57"/>
  <c r="B2090" i="57"/>
  <c r="B2091" i="57"/>
  <c r="B2092" i="57"/>
  <c r="B2093" i="57"/>
  <c r="B2094" i="57"/>
  <c r="B2095" i="57"/>
  <c r="B2096" i="57"/>
  <c r="B2097" i="57"/>
  <c r="B2098" i="57"/>
  <c r="B2099" i="57"/>
  <c r="B2100" i="57"/>
  <c r="B2101" i="57"/>
  <c r="B2102" i="57"/>
  <c r="B2103" i="57"/>
  <c r="B2104" i="57"/>
  <c r="B2105" i="57"/>
  <c r="B2106" i="57"/>
  <c r="B2107" i="57"/>
  <c r="B2108" i="57"/>
  <c r="B2109" i="57"/>
  <c r="B2110" i="57"/>
  <c r="B2111" i="57"/>
  <c r="B2112" i="57"/>
  <c r="B2113" i="57"/>
  <c r="B2114" i="57"/>
  <c r="B2115" i="57"/>
  <c r="B2116" i="57"/>
  <c r="B2117" i="57"/>
  <c r="B2118" i="57"/>
  <c r="B2119" i="57"/>
  <c r="B2120" i="57"/>
  <c r="B2121" i="57"/>
  <c r="B2122" i="57"/>
  <c r="B2123" i="57"/>
  <c r="B2124" i="57"/>
  <c r="B2125" i="57"/>
  <c r="B2126" i="57"/>
  <c r="B2127" i="57"/>
  <c r="B2128" i="57"/>
  <c r="B2129" i="57"/>
  <c r="B2130" i="57"/>
  <c r="B2131" i="57"/>
  <c r="B2132" i="57"/>
  <c r="B2133" i="57"/>
  <c r="B2134" i="57"/>
  <c r="B2135" i="57"/>
  <c r="B2136" i="57"/>
  <c r="B2137" i="57"/>
  <c r="B2138" i="57"/>
  <c r="B2139" i="57"/>
  <c r="B2140" i="57"/>
  <c r="B2141" i="57"/>
  <c r="B2142" i="57"/>
  <c r="B2143" i="57"/>
  <c r="B2144" i="57"/>
  <c r="B2145" i="57"/>
  <c r="B2146" i="57"/>
  <c r="B2147" i="57"/>
  <c r="B2148" i="57"/>
  <c r="B2149" i="57"/>
  <c r="B2150" i="57"/>
  <c r="B2151" i="57"/>
  <c r="B2152" i="57"/>
  <c r="B2153" i="57"/>
  <c r="B2154" i="57"/>
  <c r="B2155" i="57"/>
  <c r="B2156" i="57"/>
  <c r="B2157" i="57"/>
  <c r="B2158" i="57"/>
  <c r="B2159" i="57"/>
  <c r="B2160" i="57"/>
  <c r="B2161" i="57"/>
  <c r="B2162" i="57"/>
  <c r="B2163" i="57"/>
  <c r="B2164" i="57"/>
  <c r="B2165" i="57"/>
  <c r="B2166" i="57"/>
  <c r="B2167" i="57"/>
  <c r="B2168" i="57"/>
  <c r="B2169" i="57"/>
  <c r="B2170" i="57"/>
  <c r="B2171" i="57"/>
  <c r="B2172" i="57"/>
  <c r="B2173" i="57"/>
  <c r="B2174" i="57"/>
  <c r="B2175" i="57"/>
  <c r="B2176" i="57"/>
  <c r="B2177" i="57"/>
  <c r="B2178" i="57"/>
  <c r="B2179" i="57"/>
  <c r="B2180" i="57"/>
  <c r="B2181" i="57"/>
  <c r="B2182" i="57"/>
  <c r="B2183" i="57"/>
  <c r="B2184" i="57"/>
  <c r="B2185" i="57"/>
  <c r="B2186" i="57"/>
  <c r="B2187" i="57"/>
  <c r="B2188" i="57"/>
  <c r="B2189" i="57"/>
  <c r="B2190" i="57"/>
  <c r="B2191" i="57"/>
  <c r="B2192" i="57"/>
  <c r="B2193" i="57"/>
  <c r="B2194" i="57"/>
  <c r="B2195" i="57"/>
  <c r="B2196" i="57"/>
  <c r="B2197" i="57"/>
  <c r="B2198" i="57"/>
  <c r="B2199" i="57"/>
  <c r="B2200" i="57"/>
  <c r="B2201" i="57"/>
  <c r="B2202" i="57"/>
  <c r="B2203" i="57"/>
  <c r="B2204" i="57"/>
  <c r="B2205" i="57"/>
  <c r="B2206" i="57"/>
  <c r="B2207" i="57"/>
  <c r="B2208" i="57"/>
  <c r="B2209" i="57"/>
  <c r="B2210" i="57"/>
  <c r="B2211" i="57"/>
  <c r="B2212" i="57"/>
  <c r="B2213" i="57"/>
  <c r="B2214" i="57"/>
  <c r="B2215" i="57"/>
  <c r="B2216" i="57"/>
  <c r="B2217" i="57"/>
  <c r="B2218" i="57"/>
  <c r="B2219" i="57"/>
  <c r="B2220" i="57"/>
  <c r="B2221" i="57"/>
  <c r="B2222" i="57"/>
  <c r="B2223" i="57"/>
  <c r="B2224" i="57"/>
  <c r="B2225" i="57"/>
  <c r="B2226" i="57"/>
  <c r="B2227" i="57"/>
  <c r="B2228" i="57"/>
  <c r="B2229" i="57"/>
  <c r="B2230" i="57"/>
  <c r="B2231" i="57"/>
  <c r="B2232" i="57"/>
  <c r="B2233" i="57"/>
  <c r="B2234" i="57"/>
  <c r="B2235" i="57"/>
  <c r="B2236" i="57"/>
  <c r="B2237" i="57"/>
  <c r="B2238" i="57"/>
  <c r="B2239" i="57"/>
  <c r="B2240" i="57"/>
  <c r="B2241" i="57"/>
  <c r="B2242" i="57"/>
  <c r="B2243" i="57"/>
  <c r="B2244" i="57"/>
  <c r="B2245" i="57"/>
  <c r="B2246" i="57"/>
  <c r="B2247" i="57"/>
  <c r="B2248" i="57"/>
  <c r="B2249" i="57"/>
  <c r="B2250" i="57"/>
  <c r="B2251" i="57"/>
  <c r="B2252" i="57"/>
  <c r="B2253" i="57"/>
  <c r="B2254" i="57"/>
  <c r="B2255" i="57"/>
  <c r="B2256" i="57"/>
  <c r="B2257" i="57"/>
  <c r="B2258" i="57"/>
  <c r="B2259" i="57"/>
  <c r="B2260" i="57"/>
  <c r="B2261" i="57"/>
  <c r="B2262" i="57"/>
  <c r="B2263" i="57"/>
  <c r="B2264" i="57"/>
  <c r="B2265" i="57"/>
  <c r="B2266" i="57"/>
  <c r="B2267" i="57"/>
  <c r="B2268" i="57"/>
  <c r="B2269" i="57"/>
  <c r="B2270" i="57"/>
  <c r="B2271" i="57"/>
  <c r="B2272" i="57"/>
  <c r="B2273" i="57"/>
  <c r="B2274" i="57"/>
  <c r="B2275" i="57"/>
  <c r="B2276" i="57"/>
  <c r="B2277" i="57"/>
  <c r="B2278" i="57"/>
  <c r="B2279" i="57"/>
  <c r="B2280" i="57"/>
  <c r="B2281" i="57"/>
  <c r="B2282" i="57"/>
  <c r="B2283" i="57"/>
  <c r="B2284" i="57"/>
  <c r="B2285" i="57"/>
  <c r="B2286" i="57"/>
  <c r="B2287" i="57"/>
  <c r="B2288" i="57"/>
  <c r="B2289" i="57"/>
  <c r="B2290" i="57"/>
  <c r="B2291" i="57"/>
  <c r="B2292" i="57"/>
  <c r="B2293" i="57"/>
  <c r="B2294" i="57"/>
  <c r="B2295" i="57"/>
  <c r="B2296" i="57"/>
  <c r="B2297" i="57"/>
  <c r="B2298" i="57"/>
  <c r="B2299" i="57"/>
  <c r="B2300" i="57"/>
  <c r="B2301" i="57"/>
  <c r="B2302" i="57"/>
  <c r="B2303" i="57"/>
  <c r="B2304" i="57"/>
  <c r="B2305" i="57"/>
  <c r="B2306" i="57"/>
  <c r="B2307" i="57"/>
  <c r="B2308" i="57"/>
  <c r="B2309" i="57"/>
  <c r="B2310" i="57"/>
  <c r="B2311" i="57"/>
  <c r="B2312" i="57"/>
  <c r="B2313" i="57"/>
  <c r="B2314" i="57"/>
  <c r="B2315" i="57"/>
  <c r="B2316" i="57"/>
  <c r="B2317" i="57"/>
  <c r="B2318" i="57"/>
  <c r="B2319" i="57"/>
  <c r="B2320" i="57"/>
  <c r="B2321" i="57"/>
  <c r="B2322" i="57"/>
  <c r="B2323" i="57"/>
  <c r="B2324" i="57"/>
  <c r="B2325" i="57"/>
  <c r="B2326" i="57"/>
  <c r="B2327" i="57"/>
  <c r="B2328" i="57"/>
  <c r="B2329" i="57"/>
  <c r="B2330" i="57"/>
  <c r="B2331" i="57"/>
  <c r="B2332" i="57"/>
  <c r="B2333" i="57"/>
  <c r="B2334" i="57"/>
  <c r="B2335" i="57"/>
  <c r="B2336" i="57"/>
  <c r="B2337" i="57"/>
  <c r="B2338" i="57"/>
  <c r="B2339" i="57"/>
  <c r="B2340" i="57"/>
  <c r="B2341" i="57"/>
  <c r="B2342" i="57"/>
  <c r="B2343" i="57"/>
  <c r="B2344" i="57"/>
  <c r="B2345" i="57"/>
  <c r="B2346" i="57"/>
  <c r="B2347" i="57"/>
  <c r="B2348" i="57"/>
  <c r="B2349" i="57"/>
  <c r="B2350" i="57"/>
  <c r="B2351" i="57"/>
  <c r="B2352" i="57"/>
  <c r="B2353" i="57"/>
  <c r="B2354" i="57"/>
  <c r="B2355" i="57"/>
  <c r="B2356" i="57"/>
  <c r="B2357" i="57"/>
  <c r="B2358" i="57"/>
  <c r="B2359" i="57"/>
  <c r="B2360" i="57"/>
  <c r="B2361" i="57"/>
  <c r="B2362" i="57"/>
  <c r="B2363" i="57"/>
  <c r="B2364" i="57"/>
  <c r="B2365" i="57"/>
  <c r="B2366" i="57"/>
  <c r="B2367" i="57"/>
  <c r="B2368" i="57"/>
  <c r="B2369" i="57"/>
  <c r="B2370" i="57"/>
  <c r="B2371" i="57"/>
  <c r="B2372" i="57"/>
  <c r="B2373" i="57"/>
  <c r="B2374" i="57"/>
  <c r="B2375" i="57"/>
  <c r="B2376" i="57"/>
  <c r="B2377" i="57"/>
  <c r="B2378" i="57"/>
  <c r="B2379" i="57"/>
  <c r="B2380" i="57"/>
  <c r="B2381" i="57"/>
  <c r="B2382" i="57"/>
  <c r="B2383" i="57"/>
  <c r="B2384" i="57"/>
  <c r="B2385" i="57"/>
  <c r="B2386" i="57"/>
  <c r="B2387" i="57"/>
  <c r="B2388" i="57"/>
  <c r="B2389" i="57"/>
  <c r="B2390" i="57"/>
  <c r="B2391" i="57"/>
  <c r="B2392" i="57"/>
  <c r="B2393" i="57"/>
  <c r="B2394" i="57"/>
  <c r="B2395" i="57"/>
  <c r="B2396" i="57"/>
  <c r="B2397" i="57"/>
  <c r="B2398" i="57"/>
  <c r="B2399" i="57"/>
  <c r="B2400" i="57"/>
  <c r="B2401" i="57"/>
  <c r="B2402" i="57"/>
  <c r="B2403" i="57"/>
  <c r="B2404" i="57"/>
  <c r="B2405" i="57"/>
  <c r="B2406" i="57"/>
  <c r="B2407" i="57"/>
  <c r="B2408" i="57"/>
  <c r="B2409" i="57"/>
  <c r="B2410" i="57"/>
  <c r="B2411" i="57"/>
  <c r="B2412" i="57"/>
  <c r="B2413" i="57"/>
  <c r="B2414" i="57"/>
  <c r="B2415" i="57"/>
  <c r="B2416" i="57"/>
  <c r="B2417" i="57"/>
  <c r="B2418" i="57"/>
  <c r="B2419" i="57"/>
  <c r="B2420" i="57"/>
  <c r="B2421" i="57"/>
  <c r="B2422" i="57"/>
  <c r="B2423" i="57"/>
  <c r="B2424" i="57"/>
  <c r="B2425" i="57"/>
  <c r="B2426" i="57"/>
  <c r="B2427" i="57"/>
  <c r="B2428" i="57"/>
  <c r="B2429" i="57"/>
  <c r="B2430" i="57"/>
  <c r="B2431" i="57"/>
  <c r="B2432" i="57"/>
  <c r="B2433" i="57"/>
  <c r="B2434" i="57"/>
  <c r="B2435" i="57"/>
  <c r="B2436" i="57"/>
  <c r="B2437" i="57"/>
  <c r="B2438" i="57"/>
  <c r="B2439" i="57"/>
  <c r="B2440" i="57"/>
  <c r="B2441" i="57"/>
  <c r="B2442" i="57"/>
  <c r="B2443" i="57"/>
  <c r="B2444" i="57"/>
  <c r="B2445" i="57"/>
  <c r="B2446" i="57"/>
  <c r="B2447" i="57"/>
  <c r="B2448" i="57"/>
  <c r="B2449" i="57"/>
  <c r="B2450" i="57"/>
  <c r="B2451" i="57"/>
  <c r="B2452" i="57"/>
  <c r="B2453" i="57"/>
  <c r="B2454" i="57"/>
  <c r="B2455" i="57"/>
  <c r="B2456" i="57"/>
  <c r="B2457" i="57"/>
  <c r="B2458" i="57"/>
  <c r="B2459" i="57"/>
  <c r="B2460" i="57"/>
  <c r="B2461" i="57"/>
  <c r="B2462" i="57"/>
  <c r="B2463" i="57"/>
  <c r="B2464" i="57"/>
  <c r="B2465" i="57"/>
  <c r="B2466" i="57"/>
  <c r="B2467" i="57"/>
  <c r="B2468" i="57"/>
  <c r="B2469" i="57"/>
  <c r="B2470" i="57"/>
  <c r="B2471" i="57"/>
  <c r="B2472" i="57"/>
  <c r="B2473" i="57"/>
  <c r="B2474" i="57"/>
  <c r="B2475" i="57"/>
  <c r="B2476" i="57"/>
  <c r="B2477" i="57"/>
  <c r="B2478" i="57"/>
  <c r="B2479" i="57"/>
  <c r="B2480" i="57"/>
  <c r="B2481" i="57"/>
  <c r="B2482" i="57"/>
  <c r="B2483" i="57"/>
  <c r="B2484" i="57"/>
  <c r="B2485" i="57"/>
  <c r="B2486" i="57"/>
  <c r="B2487" i="57"/>
  <c r="B2488" i="57"/>
  <c r="B2489" i="57"/>
  <c r="B2490" i="57"/>
  <c r="B2491" i="57"/>
  <c r="B2492" i="57"/>
  <c r="B2493" i="57"/>
  <c r="B2494" i="57"/>
  <c r="B2495" i="57"/>
  <c r="B2496" i="57"/>
  <c r="B2497" i="57"/>
  <c r="B2498" i="57"/>
  <c r="B2499" i="57"/>
  <c r="B2500" i="57"/>
  <c r="B2501" i="57"/>
  <c r="B2502" i="57"/>
  <c r="B2503" i="57"/>
  <c r="B2504" i="57"/>
  <c r="B2505" i="57"/>
  <c r="B2506" i="57"/>
  <c r="B2507" i="57"/>
  <c r="B2508" i="57"/>
  <c r="B2509" i="57"/>
  <c r="B2510" i="57"/>
  <c r="B2511" i="57"/>
  <c r="B2512" i="57"/>
  <c r="B2513" i="57"/>
  <c r="B2514" i="57"/>
  <c r="B2515" i="57"/>
  <c r="B2516" i="57"/>
  <c r="B2517" i="57"/>
  <c r="B2518" i="57"/>
  <c r="B2519" i="57"/>
  <c r="B2520" i="57"/>
  <c r="B2521" i="57"/>
  <c r="B2522" i="57"/>
  <c r="B2523" i="57"/>
  <c r="B2524" i="57"/>
  <c r="B2525" i="57"/>
  <c r="B2526" i="57"/>
  <c r="B2527" i="57"/>
  <c r="B2528" i="57"/>
  <c r="B2529" i="57"/>
  <c r="B2530" i="57"/>
  <c r="B2531" i="57"/>
  <c r="B2532" i="57"/>
  <c r="B2533" i="57"/>
  <c r="B2534" i="57"/>
  <c r="B2535" i="57"/>
  <c r="B2536" i="57"/>
  <c r="B2537" i="57"/>
  <c r="B2538" i="57"/>
  <c r="B2539" i="57"/>
  <c r="B2540" i="57"/>
  <c r="B2541" i="57"/>
  <c r="B2542" i="57"/>
  <c r="B2543" i="57"/>
  <c r="B2544" i="57"/>
  <c r="B2545" i="57"/>
  <c r="B2546" i="57"/>
  <c r="B2547" i="57"/>
  <c r="B2548" i="57"/>
  <c r="B2549" i="57"/>
  <c r="B2550" i="57"/>
  <c r="B2551" i="57"/>
  <c r="B2552" i="57"/>
  <c r="B2553" i="57"/>
  <c r="B2554" i="57"/>
  <c r="B2555" i="57"/>
  <c r="B2556" i="57"/>
  <c r="B2557" i="57"/>
  <c r="B2558" i="57"/>
  <c r="B2559" i="57"/>
  <c r="B2560" i="57"/>
  <c r="B2561" i="57"/>
  <c r="B2562" i="57"/>
  <c r="B2563" i="57"/>
  <c r="B2564" i="57"/>
  <c r="B2565" i="57"/>
  <c r="B2566" i="57"/>
  <c r="B2567" i="57"/>
  <c r="B2568" i="57"/>
  <c r="B2569" i="57"/>
  <c r="B2570" i="57"/>
  <c r="B2571" i="57"/>
  <c r="B2572" i="57"/>
  <c r="B2573" i="57"/>
  <c r="B2574" i="57"/>
  <c r="B2575" i="57"/>
  <c r="B2576" i="57"/>
  <c r="B2577" i="57"/>
  <c r="B2578" i="57"/>
  <c r="B2579" i="57"/>
  <c r="B2580" i="57"/>
  <c r="B2581" i="57"/>
  <c r="B2582" i="57"/>
  <c r="B2583" i="57"/>
  <c r="B2584" i="57"/>
  <c r="B2585" i="57"/>
  <c r="B2586" i="57"/>
  <c r="B2587" i="57"/>
  <c r="B2588" i="57"/>
  <c r="B2589" i="57"/>
  <c r="B2590" i="57"/>
  <c r="B2591" i="57"/>
  <c r="B2592" i="57"/>
  <c r="B2593" i="57"/>
  <c r="B2594" i="57"/>
  <c r="B2595" i="57"/>
  <c r="B2596" i="57"/>
  <c r="B2597" i="57"/>
  <c r="B2598" i="57"/>
  <c r="B2599" i="57"/>
  <c r="B2600" i="57"/>
  <c r="B2601" i="57"/>
  <c r="B2602" i="57"/>
  <c r="B2603" i="57"/>
  <c r="B2604" i="57"/>
  <c r="B2605" i="57"/>
  <c r="B2606" i="57"/>
  <c r="B2607" i="57"/>
  <c r="B2608" i="57"/>
  <c r="B2609" i="57"/>
  <c r="B2610" i="57"/>
  <c r="B2611" i="57"/>
  <c r="B2612" i="57"/>
  <c r="B2613" i="57"/>
  <c r="B2614" i="57"/>
  <c r="B2615" i="57"/>
  <c r="B2616" i="57"/>
  <c r="B2617" i="57"/>
  <c r="B2618" i="57"/>
  <c r="B2619" i="57"/>
  <c r="B2620" i="57"/>
  <c r="B2621" i="57"/>
  <c r="B2622" i="57"/>
  <c r="B2623" i="57"/>
  <c r="B2624" i="57"/>
  <c r="B2625" i="57"/>
  <c r="B2626" i="57"/>
  <c r="B2627" i="57"/>
  <c r="B2628" i="57"/>
  <c r="B2629" i="57"/>
  <c r="B2630" i="57"/>
  <c r="B2631" i="57"/>
  <c r="B2632" i="57"/>
  <c r="B2633" i="57"/>
  <c r="B2634" i="57"/>
  <c r="B2635" i="57"/>
  <c r="B2636" i="57"/>
  <c r="B2637" i="57"/>
  <c r="B2638" i="57"/>
  <c r="B2639" i="57"/>
  <c r="B2640" i="57"/>
  <c r="B2641" i="57"/>
  <c r="B2642" i="57"/>
  <c r="B2643" i="57"/>
  <c r="B2644" i="57"/>
  <c r="B2645" i="57"/>
  <c r="B2646" i="57"/>
  <c r="B2647" i="57"/>
  <c r="B2648" i="57"/>
  <c r="B2649" i="57"/>
  <c r="B2650" i="57"/>
  <c r="B2651" i="57"/>
  <c r="B2652" i="57"/>
  <c r="B2653" i="57"/>
  <c r="B2654" i="57"/>
  <c r="B2655" i="57"/>
  <c r="B2656" i="57"/>
  <c r="B2657" i="57"/>
  <c r="B2658" i="57"/>
  <c r="B2659" i="57"/>
  <c r="B2660" i="57"/>
  <c r="B2661" i="57"/>
  <c r="B2662" i="57"/>
  <c r="B2663" i="57"/>
  <c r="B2664" i="57"/>
  <c r="B2665" i="57"/>
  <c r="B2666" i="57"/>
  <c r="B2667" i="57"/>
  <c r="B2668" i="57"/>
  <c r="B2669" i="57"/>
  <c r="B2670" i="57"/>
  <c r="B2671" i="57"/>
  <c r="B2672" i="57"/>
  <c r="B2673" i="57"/>
  <c r="B2674" i="57"/>
  <c r="B2675" i="57"/>
  <c r="B2676" i="57"/>
  <c r="B2677" i="57"/>
  <c r="B2678" i="57"/>
  <c r="B2679" i="57"/>
  <c r="B2680" i="57"/>
  <c r="B2681" i="57"/>
  <c r="B2682" i="57"/>
  <c r="B2683" i="57"/>
  <c r="B2684" i="57"/>
  <c r="B2685" i="57"/>
  <c r="B2686" i="57"/>
  <c r="B2687" i="57"/>
  <c r="B2688" i="57"/>
  <c r="B2689" i="57"/>
  <c r="B2690" i="57"/>
  <c r="B2691" i="57"/>
  <c r="B2692" i="57"/>
  <c r="B2693" i="57"/>
  <c r="B2694" i="57"/>
  <c r="B2695" i="57"/>
  <c r="B2696" i="57"/>
  <c r="B2697" i="57"/>
  <c r="B2698" i="57"/>
  <c r="B2699" i="57"/>
  <c r="B2700" i="57"/>
  <c r="B2701" i="57"/>
  <c r="B2702" i="57"/>
  <c r="B2703" i="57"/>
  <c r="B2704" i="57"/>
  <c r="B2705" i="57"/>
  <c r="B2706" i="57"/>
  <c r="B2707" i="57"/>
  <c r="B2708" i="57"/>
  <c r="B2709" i="57"/>
  <c r="B2710" i="57"/>
  <c r="B2711" i="57"/>
  <c r="B2712" i="57"/>
  <c r="B2713" i="57"/>
  <c r="B2714" i="57"/>
  <c r="B2715" i="57"/>
  <c r="B2716" i="57"/>
  <c r="B2717" i="57"/>
  <c r="B2718" i="57"/>
  <c r="B2719" i="57"/>
  <c r="B2720" i="57"/>
  <c r="B2721" i="57"/>
  <c r="B2722" i="57"/>
  <c r="B2723" i="57"/>
  <c r="B2724" i="57"/>
  <c r="B2725" i="57"/>
  <c r="B2726" i="57"/>
  <c r="B2727" i="57"/>
  <c r="B2728" i="57"/>
  <c r="B2729" i="57"/>
  <c r="B2730" i="57"/>
  <c r="B2731" i="57"/>
  <c r="B2732" i="57"/>
  <c r="B2733" i="57"/>
  <c r="B2734" i="57"/>
  <c r="B2735" i="57"/>
  <c r="B2736" i="57"/>
  <c r="B2737" i="57"/>
  <c r="B2738" i="57"/>
  <c r="B2739" i="57"/>
  <c r="B2740" i="57"/>
  <c r="B2741" i="57"/>
  <c r="B2742" i="57"/>
  <c r="B2743" i="57"/>
  <c r="B2744" i="57"/>
  <c r="B2745" i="57"/>
  <c r="B2746" i="57"/>
  <c r="B2747" i="57"/>
  <c r="B2748" i="57"/>
  <c r="B2749" i="57"/>
  <c r="B2750" i="57"/>
  <c r="B2751" i="57"/>
  <c r="B2752" i="57"/>
  <c r="B2753" i="57"/>
  <c r="B2754" i="57"/>
  <c r="B2755" i="57"/>
  <c r="B2756" i="57"/>
  <c r="B2757" i="57"/>
  <c r="B2758" i="57"/>
  <c r="B2759" i="57"/>
  <c r="B2760" i="57"/>
  <c r="B2761" i="57"/>
  <c r="B2762" i="57"/>
  <c r="B2763" i="57"/>
  <c r="B2764" i="57"/>
  <c r="B2765" i="57"/>
  <c r="B2766" i="57"/>
  <c r="B2767" i="57"/>
  <c r="B2768" i="57"/>
  <c r="B2769" i="57"/>
  <c r="B2770" i="57"/>
  <c r="B2771" i="57"/>
  <c r="B2772" i="57"/>
  <c r="B2773" i="57"/>
  <c r="B2774" i="57"/>
  <c r="B2775" i="57"/>
  <c r="B2776" i="57"/>
  <c r="B2777" i="57"/>
  <c r="B2778" i="57"/>
  <c r="B2779" i="57"/>
  <c r="B2780" i="57"/>
  <c r="B2781" i="57"/>
  <c r="B2782" i="57"/>
  <c r="B2783" i="57"/>
  <c r="B2784" i="57"/>
  <c r="B2785" i="57"/>
  <c r="B2786" i="57"/>
  <c r="B2787" i="57"/>
  <c r="B2788" i="57"/>
  <c r="B2789" i="57"/>
  <c r="B2790" i="57"/>
  <c r="B2791" i="57"/>
  <c r="B2792" i="57"/>
  <c r="B2793" i="57"/>
  <c r="B2794" i="57"/>
  <c r="B2795" i="57"/>
  <c r="B2796" i="57"/>
  <c r="B2797" i="57"/>
  <c r="B2798" i="57"/>
  <c r="B2799" i="57"/>
  <c r="B2800" i="57"/>
  <c r="B2801" i="57"/>
  <c r="B2802" i="57"/>
  <c r="B2803" i="57"/>
  <c r="B2804" i="57"/>
  <c r="B2805" i="57"/>
  <c r="B2806" i="57"/>
  <c r="B2807" i="57"/>
  <c r="B2808" i="57"/>
  <c r="B2809" i="57"/>
  <c r="B2810" i="57"/>
  <c r="B2811" i="57"/>
  <c r="B2812" i="57"/>
  <c r="B2813" i="57"/>
  <c r="B2814" i="57"/>
  <c r="B2815" i="57"/>
  <c r="B2816" i="57"/>
  <c r="B2817" i="57"/>
  <c r="B2818" i="57"/>
  <c r="B2819" i="57"/>
  <c r="B2820" i="57"/>
  <c r="B2821" i="57"/>
  <c r="B2822" i="57"/>
  <c r="B2823" i="57"/>
  <c r="B2824" i="57"/>
  <c r="B2825" i="57"/>
  <c r="B2826" i="57"/>
  <c r="B2827" i="57"/>
  <c r="B2828" i="57"/>
  <c r="B2829" i="57"/>
  <c r="B2830" i="57"/>
  <c r="B2831" i="57"/>
  <c r="B2832" i="57"/>
  <c r="B2833" i="57"/>
  <c r="B2834" i="57"/>
  <c r="B2835" i="57"/>
  <c r="B2836" i="57"/>
  <c r="B2837" i="57"/>
  <c r="B2838" i="57"/>
  <c r="B2839" i="57"/>
  <c r="B2840" i="57"/>
  <c r="B2841" i="57"/>
  <c r="B2842" i="57"/>
  <c r="B2843" i="57"/>
  <c r="B2844" i="57"/>
  <c r="B2845" i="57"/>
  <c r="B2846" i="57"/>
  <c r="B2847" i="57"/>
  <c r="B2848" i="57"/>
  <c r="B2849" i="57"/>
  <c r="B2850" i="57"/>
  <c r="B2851" i="57"/>
  <c r="B2852" i="57"/>
  <c r="B2853" i="57"/>
  <c r="B2854" i="57"/>
  <c r="B2855" i="57"/>
  <c r="B2856" i="57"/>
  <c r="B2857" i="57"/>
  <c r="B2858" i="57"/>
  <c r="B2859" i="57"/>
  <c r="B2860" i="57"/>
  <c r="B2861" i="57"/>
  <c r="B2862" i="57"/>
  <c r="B2863" i="57"/>
  <c r="B2864" i="57"/>
  <c r="B2865" i="57"/>
  <c r="B2866" i="57"/>
  <c r="B2867" i="57"/>
  <c r="B2868" i="57"/>
  <c r="B2869" i="57"/>
  <c r="B2870" i="57"/>
  <c r="B2871" i="57"/>
  <c r="B2872" i="57"/>
  <c r="B2873" i="57"/>
  <c r="B2874" i="57"/>
  <c r="B2875" i="57"/>
  <c r="B2876" i="57"/>
  <c r="B2877" i="57"/>
  <c r="B2878" i="57"/>
  <c r="B2879" i="57"/>
  <c r="B2880" i="57"/>
  <c r="B2881" i="57"/>
  <c r="B2882" i="57"/>
  <c r="B2883" i="57"/>
  <c r="B2884" i="57"/>
  <c r="B2885" i="57"/>
  <c r="B2886" i="57"/>
  <c r="B2887" i="57"/>
  <c r="B2888" i="57"/>
  <c r="B2889" i="57"/>
  <c r="B2890" i="57"/>
  <c r="B2891" i="57"/>
  <c r="B2892" i="57"/>
  <c r="B2893" i="57"/>
  <c r="B2894" i="57"/>
  <c r="B2895" i="57"/>
  <c r="B2896" i="57"/>
  <c r="B2897" i="57"/>
  <c r="B2898" i="57"/>
  <c r="B2899" i="57"/>
  <c r="B2900" i="57"/>
  <c r="B2901" i="57"/>
  <c r="B2902" i="57"/>
  <c r="B2903" i="57"/>
  <c r="B2904" i="57"/>
  <c r="B2905" i="57"/>
  <c r="B2906" i="57"/>
  <c r="B2907" i="57"/>
  <c r="B2908" i="57"/>
  <c r="B2909" i="57"/>
  <c r="B2910" i="57"/>
  <c r="B2911" i="57"/>
  <c r="B2912" i="57"/>
  <c r="B2913" i="57"/>
  <c r="B2914" i="57"/>
  <c r="B2915" i="57"/>
  <c r="B2916" i="57"/>
  <c r="B2917" i="57"/>
  <c r="B2918" i="57"/>
  <c r="B2919" i="57"/>
  <c r="B2920" i="57"/>
  <c r="B2921" i="57"/>
  <c r="B2922" i="57"/>
  <c r="B2923" i="57"/>
  <c r="B2924" i="57"/>
  <c r="B2925" i="57"/>
  <c r="B2926" i="57"/>
  <c r="B2927" i="57"/>
  <c r="B2928" i="57"/>
  <c r="B2929" i="57"/>
  <c r="B2930" i="57"/>
  <c r="B2931" i="57"/>
  <c r="B2932" i="57"/>
  <c r="B2933" i="57"/>
  <c r="B2934" i="57"/>
  <c r="B2935" i="57"/>
  <c r="B2936" i="57"/>
  <c r="B2937" i="57"/>
  <c r="B2938" i="57"/>
  <c r="B2939" i="57"/>
  <c r="B2940" i="57"/>
  <c r="B2941" i="57"/>
  <c r="B2942" i="57"/>
  <c r="B2943" i="57"/>
  <c r="B2944" i="57"/>
  <c r="B2945" i="57"/>
  <c r="B2946" i="57"/>
  <c r="B2947" i="57"/>
  <c r="B2948" i="57"/>
  <c r="B2949" i="57"/>
  <c r="B2950" i="57"/>
  <c r="B2951" i="57"/>
  <c r="B2952" i="57"/>
  <c r="B2953" i="57"/>
  <c r="B2954" i="57"/>
  <c r="B2955" i="57"/>
  <c r="B2956" i="57"/>
  <c r="B2957" i="57"/>
  <c r="B2958" i="57"/>
  <c r="B2959" i="57"/>
  <c r="B2960" i="57"/>
  <c r="B2961" i="57"/>
  <c r="B2962" i="57"/>
  <c r="B2963" i="57"/>
  <c r="B2964" i="57"/>
  <c r="B2965" i="57"/>
  <c r="B2966" i="57"/>
  <c r="B2967" i="57"/>
  <c r="B2968" i="57"/>
  <c r="B2969" i="57"/>
  <c r="B2970" i="57"/>
  <c r="B2971" i="57"/>
  <c r="B2972" i="57"/>
  <c r="B2973" i="57"/>
  <c r="B2974" i="57"/>
  <c r="B2975" i="57"/>
  <c r="B2976" i="57"/>
  <c r="B2977" i="57"/>
  <c r="B2978" i="57"/>
  <c r="B2979" i="57"/>
  <c r="B2980" i="57"/>
  <c r="B2981" i="57"/>
  <c r="B2982" i="57"/>
  <c r="B2983" i="57"/>
  <c r="B2984" i="57"/>
  <c r="B2985" i="57"/>
  <c r="B2986" i="57"/>
  <c r="B2987" i="57"/>
  <c r="B2988" i="57"/>
  <c r="B2989" i="57"/>
  <c r="B2990" i="57"/>
  <c r="B2991" i="57"/>
  <c r="B2992" i="57"/>
  <c r="B2993" i="57"/>
  <c r="B2994" i="57"/>
  <c r="B2995" i="57"/>
  <c r="B2996" i="57"/>
  <c r="B2997" i="57"/>
  <c r="B2998" i="57"/>
  <c r="B2999" i="57"/>
  <c r="B3000" i="57"/>
  <c r="B3001" i="57"/>
  <c r="B3002" i="57"/>
  <c r="B3003" i="57"/>
  <c r="B3004" i="57"/>
  <c r="B3005" i="57"/>
  <c r="B3006" i="57"/>
  <c r="B3007" i="57"/>
  <c r="B3008" i="57"/>
  <c r="B3009" i="57"/>
  <c r="B3010" i="57"/>
  <c r="B3011" i="57"/>
  <c r="B3012" i="57"/>
  <c r="B3013" i="57"/>
  <c r="B3014" i="57"/>
  <c r="B3015" i="57"/>
  <c r="B3016" i="57"/>
  <c r="B3017" i="57"/>
  <c r="B3018" i="57"/>
  <c r="B3019" i="57"/>
  <c r="B3020" i="57"/>
  <c r="B3021" i="57"/>
  <c r="B3022" i="57"/>
  <c r="B3023" i="57"/>
  <c r="B3024" i="57"/>
  <c r="B3025" i="57"/>
  <c r="B3026" i="57"/>
  <c r="B3027" i="57"/>
  <c r="B3028" i="57"/>
  <c r="B3029" i="57"/>
  <c r="B3030" i="57"/>
  <c r="B3031" i="57"/>
  <c r="B3032" i="57"/>
  <c r="B3033" i="57"/>
  <c r="B3034" i="57"/>
  <c r="B3035" i="57"/>
  <c r="B3036" i="57"/>
  <c r="B3037" i="57"/>
  <c r="B3038" i="57"/>
  <c r="B3039" i="57"/>
  <c r="B3040" i="57"/>
  <c r="B3041" i="57"/>
  <c r="B3042" i="57"/>
  <c r="B3043" i="57"/>
  <c r="B3044" i="57"/>
  <c r="B3045" i="57"/>
  <c r="B3046" i="57"/>
  <c r="B3047" i="57"/>
  <c r="B3048" i="57"/>
  <c r="B3049" i="57"/>
  <c r="B3050" i="57"/>
  <c r="B3051" i="57"/>
  <c r="B3052" i="57"/>
  <c r="B3053" i="57"/>
  <c r="B3054" i="57"/>
  <c r="B3055" i="57"/>
  <c r="B3056" i="57"/>
  <c r="B3057" i="57"/>
  <c r="B3058" i="57"/>
  <c r="B3059" i="57"/>
  <c r="B3060" i="57"/>
  <c r="B3061" i="57"/>
  <c r="B3062" i="57"/>
  <c r="B3063" i="57"/>
  <c r="B3064" i="57"/>
  <c r="B3065" i="57"/>
  <c r="B3066" i="57"/>
  <c r="B3067" i="57"/>
  <c r="B3068" i="57"/>
  <c r="B3069" i="57"/>
  <c r="B3070" i="57"/>
  <c r="B3071" i="57"/>
  <c r="B3072" i="57"/>
  <c r="B3073" i="57"/>
  <c r="B3074" i="57"/>
  <c r="B3075" i="57"/>
  <c r="B3076" i="57"/>
  <c r="B3077" i="57"/>
  <c r="B3078" i="57"/>
  <c r="B3079" i="57"/>
  <c r="B3080" i="57"/>
  <c r="B3081" i="57"/>
  <c r="B3082" i="57"/>
  <c r="B3083" i="57"/>
  <c r="B3084" i="57"/>
  <c r="B3085" i="57"/>
  <c r="B3086" i="57"/>
  <c r="B3087" i="57"/>
  <c r="B3088" i="57"/>
  <c r="B3089" i="57"/>
  <c r="B3090" i="57"/>
  <c r="B3091" i="57"/>
  <c r="B3092" i="57"/>
  <c r="B3093" i="57"/>
  <c r="B3094" i="57"/>
  <c r="B3095" i="57"/>
  <c r="B3096" i="57"/>
  <c r="B3097" i="57"/>
  <c r="B3098" i="57"/>
  <c r="B3099" i="57"/>
  <c r="B3100" i="57"/>
  <c r="B3101" i="57"/>
  <c r="B3102" i="57"/>
  <c r="B3103" i="57"/>
  <c r="B3104" i="57"/>
  <c r="B3105" i="57"/>
  <c r="B3106" i="57"/>
  <c r="B3107" i="57"/>
  <c r="B3108" i="57"/>
  <c r="B3109" i="57"/>
  <c r="B3110" i="57"/>
  <c r="B3111" i="57"/>
  <c r="B3112" i="57"/>
  <c r="B3113" i="57"/>
  <c r="B3114" i="57"/>
  <c r="B3115" i="57"/>
  <c r="B3116" i="57"/>
  <c r="B3117" i="57"/>
  <c r="B3118" i="57"/>
  <c r="B3119" i="57"/>
  <c r="B3120" i="57"/>
  <c r="B3121" i="57"/>
  <c r="B3122" i="57"/>
  <c r="B3123" i="57"/>
  <c r="B3124" i="57"/>
  <c r="B3125" i="57"/>
  <c r="B3126" i="57"/>
  <c r="B3127" i="57"/>
  <c r="B3128" i="57"/>
  <c r="B3129" i="57"/>
  <c r="B3130" i="57"/>
  <c r="B3131" i="57"/>
  <c r="B3132" i="57"/>
  <c r="B3133" i="57"/>
  <c r="B3134" i="57"/>
  <c r="B3135" i="57"/>
  <c r="B3136" i="57"/>
  <c r="B3137" i="57"/>
  <c r="B3138" i="57"/>
  <c r="B3139" i="57"/>
  <c r="B3140" i="57"/>
  <c r="B3141" i="57"/>
  <c r="B3142" i="57"/>
  <c r="B3143" i="57"/>
  <c r="B3144" i="57"/>
  <c r="B3145" i="57"/>
  <c r="B3146" i="57"/>
  <c r="B3147" i="57"/>
  <c r="B3148" i="57"/>
  <c r="B3149" i="57"/>
  <c r="B3150" i="57"/>
  <c r="B3151" i="57"/>
  <c r="B3152" i="57"/>
  <c r="B3153" i="57"/>
  <c r="B3154" i="57"/>
  <c r="B3155" i="57"/>
  <c r="B3156" i="57"/>
  <c r="B3157" i="57"/>
  <c r="B3158" i="57"/>
  <c r="B3159" i="57"/>
  <c r="B3160" i="57"/>
  <c r="B3161" i="57"/>
  <c r="B3162" i="57"/>
  <c r="B3163" i="57"/>
  <c r="B3164" i="57"/>
  <c r="B3165" i="57"/>
  <c r="B3166" i="57"/>
  <c r="B3167" i="57"/>
  <c r="B3168" i="57"/>
  <c r="B3169" i="57"/>
  <c r="B3170" i="57"/>
  <c r="B3171" i="57"/>
  <c r="B3172" i="57"/>
  <c r="B3173" i="57"/>
  <c r="B3174" i="57"/>
  <c r="B3175" i="57"/>
  <c r="B3176" i="57"/>
  <c r="B3177" i="57"/>
  <c r="B3178" i="57"/>
  <c r="B3179" i="57"/>
  <c r="B3180" i="57"/>
  <c r="B3181" i="57"/>
  <c r="B3182" i="57"/>
  <c r="B3183" i="57"/>
  <c r="B3184" i="57"/>
  <c r="B3185" i="57"/>
  <c r="B3186" i="57"/>
  <c r="B3187" i="57"/>
  <c r="B3188" i="57"/>
  <c r="B3189" i="57"/>
  <c r="B3190" i="57"/>
  <c r="B3191" i="57"/>
  <c r="B3192" i="57"/>
  <c r="B3193" i="57"/>
  <c r="B3194" i="57"/>
  <c r="B3195" i="57"/>
  <c r="B3196" i="57"/>
  <c r="B3197" i="57"/>
  <c r="B3198" i="57"/>
  <c r="B3199" i="57"/>
  <c r="B3200" i="57"/>
  <c r="B3201" i="57"/>
  <c r="B3202" i="57"/>
  <c r="B3203" i="57"/>
  <c r="B3204" i="57"/>
  <c r="B3205" i="57"/>
  <c r="B3206" i="57"/>
  <c r="B3207" i="57"/>
  <c r="B3208" i="57"/>
  <c r="B3209" i="57"/>
  <c r="B3210" i="57"/>
  <c r="B3211" i="57"/>
  <c r="B3212" i="57"/>
  <c r="B3213" i="57"/>
  <c r="B3214" i="57"/>
  <c r="B3215" i="57"/>
  <c r="B3216" i="57"/>
  <c r="B3217" i="57"/>
  <c r="B3218" i="57"/>
  <c r="B3219" i="57"/>
  <c r="B3220" i="57"/>
  <c r="B3221" i="57"/>
  <c r="B3222" i="57"/>
  <c r="B3223" i="57"/>
  <c r="B3224" i="57"/>
  <c r="B3225" i="57"/>
  <c r="B3226" i="57"/>
  <c r="B3227" i="57"/>
  <c r="B3228" i="57"/>
  <c r="B3229" i="57"/>
  <c r="B3230" i="57"/>
  <c r="B3231" i="57"/>
  <c r="B3232" i="57"/>
  <c r="B3233" i="57"/>
  <c r="B3234" i="57"/>
  <c r="B3235" i="57"/>
  <c r="B3236" i="57"/>
  <c r="B3237" i="57"/>
  <c r="B3238" i="57"/>
  <c r="B3239" i="57"/>
  <c r="B3240" i="57"/>
  <c r="B3241" i="57"/>
  <c r="B3242" i="57"/>
  <c r="B3243" i="57"/>
  <c r="B3244" i="57"/>
  <c r="B3245" i="57"/>
  <c r="B3246" i="57"/>
  <c r="B3247" i="57"/>
  <c r="B3248" i="57"/>
  <c r="B3249" i="57"/>
  <c r="B3250" i="57"/>
  <c r="B3251" i="57"/>
  <c r="B3252" i="57"/>
  <c r="B3253" i="57"/>
  <c r="B3254" i="57"/>
  <c r="B3255" i="57"/>
  <c r="B3256" i="57"/>
  <c r="B3257" i="57"/>
  <c r="B3258" i="57"/>
  <c r="B3259" i="57"/>
  <c r="B3260" i="57"/>
  <c r="B3261" i="57"/>
  <c r="B3262" i="57"/>
  <c r="B3263" i="57"/>
  <c r="B3264" i="57"/>
  <c r="B3265" i="57"/>
  <c r="B3266" i="57"/>
  <c r="B3267" i="57"/>
  <c r="B3268" i="57"/>
  <c r="B3269" i="57"/>
  <c r="B3270" i="57"/>
  <c r="B3271" i="57"/>
  <c r="B3272" i="57"/>
  <c r="B3273" i="57"/>
  <c r="B3274" i="57"/>
  <c r="B3275" i="57"/>
  <c r="B3276" i="57"/>
  <c r="B3277" i="57"/>
  <c r="B3278" i="57"/>
  <c r="B3279" i="57"/>
  <c r="B3280" i="57"/>
  <c r="B3281" i="57"/>
  <c r="B3282" i="57"/>
  <c r="B3283" i="57"/>
  <c r="B3284" i="57"/>
  <c r="B3285" i="57"/>
  <c r="B3286" i="57"/>
  <c r="B3287" i="57"/>
  <c r="B3288" i="57"/>
  <c r="B3289" i="57"/>
  <c r="B3290" i="57"/>
  <c r="B3291" i="57"/>
  <c r="B3292" i="57"/>
  <c r="B3293" i="57"/>
  <c r="B3294" i="57"/>
  <c r="B3295" i="57"/>
  <c r="B3296" i="57"/>
  <c r="B3297" i="57"/>
  <c r="B3298" i="57"/>
  <c r="B3299" i="57"/>
  <c r="B3300" i="57"/>
  <c r="B3301" i="57"/>
  <c r="B3302" i="57"/>
  <c r="B3303" i="57"/>
  <c r="B3304" i="57"/>
  <c r="B3305" i="57"/>
  <c r="B3306" i="57"/>
  <c r="B3307" i="57"/>
  <c r="B3308" i="57"/>
  <c r="B3309" i="57"/>
  <c r="B3310" i="57"/>
  <c r="B3311" i="57"/>
  <c r="B3312" i="57"/>
  <c r="B3313" i="57"/>
  <c r="B3314" i="57"/>
  <c r="B3315" i="57"/>
  <c r="B3316" i="57"/>
  <c r="B3317" i="57"/>
  <c r="B3318" i="57"/>
  <c r="B3319" i="57"/>
  <c r="B3320" i="57"/>
  <c r="B3321" i="57"/>
  <c r="B3322" i="57"/>
  <c r="B3323" i="57"/>
  <c r="B3324" i="57"/>
  <c r="B3325" i="57"/>
  <c r="B3326" i="57"/>
  <c r="B3327" i="57"/>
  <c r="B3328" i="57"/>
  <c r="B3329" i="57"/>
  <c r="B3330" i="57"/>
  <c r="B3331" i="57"/>
  <c r="B3332" i="57"/>
  <c r="B3333" i="57"/>
  <c r="B3334" i="57"/>
  <c r="B3335" i="57"/>
  <c r="B3336" i="57"/>
  <c r="B3337" i="57"/>
  <c r="B3338" i="57"/>
  <c r="B3339" i="57"/>
  <c r="B3340" i="57"/>
  <c r="B3341" i="57"/>
  <c r="B3342" i="57"/>
  <c r="B3343" i="57"/>
  <c r="B3344" i="57"/>
  <c r="B3345" i="57"/>
  <c r="B3346" i="57"/>
  <c r="B3347" i="57"/>
  <c r="B3348" i="57"/>
  <c r="B3349" i="57"/>
  <c r="B3350" i="57"/>
  <c r="B3351" i="57"/>
  <c r="B3352" i="57"/>
  <c r="B3353" i="57"/>
  <c r="B3354" i="57"/>
  <c r="B3355" i="57"/>
  <c r="B3356" i="57"/>
  <c r="B3357" i="57"/>
  <c r="B3358" i="57"/>
  <c r="B3359" i="57"/>
  <c r="B3360" i="57"/>
  <c r="B3361" i="57"/>
  <c r="B3362" i="57"/>
  <c r="B3363" i="57"/>
  <c r="B3364" i="57"/>
  <c r="B3365" i="57"/>
  <c r="B3366" i="57"/>
  <c r="B3367" i="57"/>
  <c r="B3368" i="57"/>
  <c r="B3369" i="57"/>
  <c r="B3370" i="57"/>
  <c r="B3371" i="57"/>
  <c r="B3372" i="57"/>
  <c r="B3373" i="57"/>
  <c r="B3374" i="57"/>
  <c r="B3375" i="57"/>
  <c r="B3376" i="57"/>
  <c r="B3377" i="57"/>
  <c r="B3378" i="57"/>
  <c r="B3379" i="57"/>
  <c r="B3380" i="57"/>
  <c r="B3381" i="57"/>
  <c r="B3382" i="57"/>
  <c r="B3383" i="57"/>
  <c r="B3384" i="57"/>
  <c r="B3385" i="57"/>
  <c r="B3386" i="57"/>
  <c r="B3387" i="57"/>
  <c r="B3388" i="57"/>
  <c r="B3389" i="57"/>
  <c r="B3390" i="57"/>
  <c r="B3391" i="57"/>
  <c r="B3392" i="57"/>
  <c r="B3393" i="57"/>
  <c r="B3394" i="57"/>
  <c r="B3395" i="57"/>
  <c r="B3396" i="57"/>
  <c r="B3397" i="57"/>
  <c r="B3398" i="57"/>
  <c r="B3399" i="57"/>
  <c r="B3400" i="57"/>
  <c r="B3401" i="57"/>
  <c r="B3402" i="57"/>
  <c r="B3403" i="57"/>
  <c r="B3404" i="57"/>
  <c r="B3405" i="57"/>
  <c r="B3406" i="57"/>
  <c r="B3407" i="57"/>
  <c r="B3408" i="57"/>
  <c r="B3409" i="57"/>
  <c r="B3410" i="57"/>
  <c r="B3411" i="57"/>
  <c r="B3412" i="57"/>
  <c r="B3413" i="57"/>
  <c r="B3414" i="57"/>
  <c r="B3415" i="57"/>
  <c r="B3416" i="57"/>
  <c r="B3417" i="57"/>
  <c r="B3418" i="57"/>
  <c r="B3419" i="57"/>
  <c r="B3420" i="57"/>
  <c r="B3421" i="57"/>
  <c r="B3422" i="57"/>
  <c r="B3423" i="57"/>
  <c r="B3424" i="57"/>
  <c r="B3425" i="57"/>
  <c r="B3426" i="57"/>
  <c r="B3427" i="57"/>
  <c r="B3428" i="57"/>
  <c r="B3429" i="57"/>
  <c r="B3430" i="57"/>
  <c r="B3431" i="57"/>
  <c r="B3432" i="57"/>
  <c r="B3433" i="57"/>
  <c r="B3434" i="57"/>
  <c r="B3435" i="57"/>
  <c r="B3436" i="57"/>
  <c r="B3437" i="57"/>
  <c r="B3438" i="57"/>
  <c r="B3439" i="57"/>
  <c r="B3440" i="57"/>
  <c r="B3441" i="57"/>
  <c r="B3442" i="57"/>
  <c r="B3443" i="57"/>
  <c r="B3444" i="57"/>
  <c r="B3445" i="57"/>
  <c r="B3446" i="57"/>
  <c r="B3447" i="57"/>
  <c r="B3448" i="57"/>
  <c r="B3449" i="57"/>
  <c r="B3450" i="57"/>
  <c r="B3451" i="57"/>
  <c r="B3452" i="57"/>
  <c r="B3453" i="57"/>
  <c r="B3454" i="57"/>
  <c r="B3455" i="57"/>
  <c r="B3456" i="57"/>
  <c r="B3457" i="57"/>
  <c r="B3458" i="57"/>
  <c r="B3459" i="57"/>
  <c r="B3460" i="57"/>
  <c r="B3461" i="57"/>
  <c r="B3462" i="57"/>
  <c r="B3463" i="57"/>
  <c r="B3464" i="57"/>
  <c r="B3465" i="57"/>
  <c r="B3466" i="57"/>
  <c r="B3467" i="57"/>
  <c r="B3468" i="57"/>
  <c r="B3469" i="57"/>
  <c r="B3470" i="57"/>
  <c r="B3471" i="57"/>
  <c r="B3472" i="57"/>
  <c r="B3473" i="57"/>
  <c r="B3474" i="57"/>
  <c r="B3475" i="57"/>
  <c r="B3476" i="57"/>
  <c r="B3477" i="57"/>
  <c r="B3478" i="57"/>
  <c r="B3479" i="57"/>
  <c r="B3480" i="57"/>
  <c r="B3481" i="57"/>
  <c r="B3482" i="57"/>
  <c r="B3483" i="57"/>
  <c r="B3484" i="57"/>
  <c r="B3485" i="57"/>
  <c r="B3486" i="57"/>
  <c r="B3487" i="57"/>
  <c r="B3488" i="57"/>
  <c r="B3489" i="57"/>
  <c r="B3490" i="57"/>
  <c r="B3491" i="57"/>
  <c r="B3492" i="57"/>
  <c r="B3493" i="57"/>
  <c r="B3494" i="57"/>
  <c r="B3495" i="57"/>
  <c r="B3496" i="57"/>
  <c r="B3497" i="57"/>
  <c r="B3498" i="57"/>
  <c r="B3499" i="57"/>
  <c r="B3500" i="57"/>
  <c r="B3501" i="57"/>
  <c r="B3502" i="57"/>
  <c r="B3503" i="57"/>
  <c r="B3504" i="57"/>
  <c r="B3505" i="57"/>
  <c r="B3506" i="57"/>
  <c r="B3507" i="57"/>
  <c r="B3508" i="57"/>
  <c r="B3509" i="57"/>
  <c r="B3510" i="57"/>
  <c r="B3511" i="57"/>
  <c r="B3512" i="57"/>
  <c r="B3513" i="57"/>
  <c r="B3514" i="57"/>
  <c r="B3515" i="57"/>
  <c r="B3516" i="57"/>
  <c r="B3517" i="57"/>
  <c r="B3518" i="57"/>
  <c r="B3519" i="57"/>
  <c r="B3520" i="57"/>
  <c r="B3521" i="57"/>
  <c r="B3522" i="57"/>
  <c r="B3523" i="57"/>
  <c r="B3524" i="57"/>
  <c r="B3525" i="57"/>
  <c r="B3526" i="57"/>
  <c r="B3527" i="57"/>
  <c r="B3528" i="57"/>
  <c r="B3529" i="57"/>
  <c r="B3530" i="57"/>
  <c r="B3531" i="57"/>
  <c r="B3532" i="57"/>
  <c r="B3533" i="57"/>
  <c r="B3534" i="57"/>
  <c r="B3535" i="57"/>
  <c r="B3536" i="57"/>
  <c r="B3537" i="57"/>
  <c r="B3538" i="57"/>
  <c r="B3539" i="57"/>
  <c r="B3540" i="57"/>
  <c r="B3541" i="57"/>
  <c r="B3542" i="57"/>
  <c r="B3543" i="57"/>
  <c r="B3544" i="57"/>
  <c r="B3545" i="57"/>
  <c r="B3546" i="57"/>
  <c r="B3547" i="57"/>
  <c r="B3548" i="57"/>
  <c r="B3549" i="57"/>
  <c r="B3550" i="57"/>
  <c r="B3551" i="57"/>
  <c r="B3552" i="57"/>
  <c r="B3553" i="57"/>
  <c r="B3554" i="57"/>
  <c r="B3555" i="57"/>
  <c r="B3556" i="57"/>
  <c r="B3557" i="57"/>
  <c r="B3558" i="57"/>
  <c r="B3559" i="57"/>
  <c r="B3560" i="57"/>
  <c r="B3561" i="57"/>
  <c r="B3562" i="57"/>
  <c r="B3563" i="57"/>
  <c r="B3564" i="57"/>
  <c r="B3565" i="57"/>
  <c r="B3566" i="57"/>
  <c r="B3567" i="57"/>
  <c r="B3568" i="57"/>
  <c r="B3569" i="57"/>
  <c r="B3570" i="57"/>
  <c r="B3571" i="57"/>
  <c r="B3572" i="57"/>
  <c r="B3573" i="57"/>
  <c r="B3574" i="57"/>
  <c r="B3575" i="57"/>
  <c r="B3576" i="57"/>
  <c r="B3577" i="57"/>
  <c r="B3578" i="57"/>
  <c r="B3579" i="57"/>
  <c r="B3580" i="57"/>
  <c r="B3581" i="57"/>
  <c r="B3582" i="57"/>
  <c r="B3583" i="57"/>
  <c r="B3584" i="57"/>
  <c r="B3585" i="57"/>
  <c r="B3586" i="57"/>
  <c r="B3587" i="57"/>
  <c r="B3588" i="57"/>
  <c r="B3589" i="57"/>
  <c r="B3590" i="57"/>
  <c r="B3591" i="57"/>
  <c r="B3592" i="57"/>
  <c r="B3593" i="57"/>
  <c r="B3594" i="57"/>
  <c r="B3595" i="57"/>
  <c r="B3596" i="57"/>
  <c r="B3597" i="57"/>
  <c r="B3598" i="57"/>
  <c r="B3599" i="57"/>
  <c r="B3600" i="57"/>
  <c r="B3601" i="57"/>
  <c r="B3602" i="57"/>
  <c r="B3603" i="57"/>
  <c r="B3604" i="57"/>
  <c r="B3605" i="57"/>
  <c r="B3606" i="57"/>
  <c r="B3607" i="57"/>
  <c r="B3608" i="57"/>
  <c r="B3609" i="57"/>
  <c r="B3610" i="57"/>
  <c r="B3611" i="57"/>
  <c r="B3612" i="57"/>
  <c r="B3613" i="57"/>
  <c r="B3614" i="57"/>
  <c r="B3615" i="57"/>
  <c r="B3616" i="57"/>
  <c r="B3617" i="57"/>
  <c r="B3618" i="57"/>
  <c r="B3619" i="57"/>
  <c r="B3620" i="57"/>
  <c r="B3621" i="57"/>
  <c r="B3622" i="57"/>
  <c r="B3623" i="57"/>
  <c r="B3624" i="57"/>
  <c r="B3625" i="57"/>
  <c r="B3626" i="57"/>
  <c r="B3627" i="57"/>
  <c r="B3628" i="57"/>
  <c r="B3629" i="57"/>
  <c r="B3630" i="57"/>
  <c r="B3631" i="57"/>
  <c r="B3632" i="57"/>
  <c r="B3633" i="57"/>
  <c r="B3634" i="57"/>
  <c r="B3635" i="57"/>
  <c r="B3636" i="57"/>
  <c r="B3637" i="57"/>
  <c r="B3638" i="57"/>
  <c r="B3639" i="57"/>
  <c r="B3640" i="57"/>
  <c r="B3641" i="57"/>
  <c r="B3642" i="57"/>
  <c r="B3643" i="57"/>
  <c r="B3644" i="57"/>
  <c r="B3645" i="57"/>
  <c r="B3646" i="57"/>
  <c r="B3647" i="57"/>
  <c r="B3648" i="57"/>
  <c r="B3649" i="57"/>
  <c r="B3650" i="57"/>
  <c r="B3651" i="57"/>
  <c r="B3652" i="57"/>
  <c r="B3653" i="57"/>
  <c r="B3654" i="57"/>
  <c r="B3655" i="57"/>
  <c r="B3656" i="57"/>
  <c r="B3657" i="57"/>
  <c r="B3658" i="57"/>
  <c r="B3659" i="57"/>
  <c r="B3660" i="57"/>
  <c r="B3661" i="57"/>
  <c r="B3662" i="57"/>
  <c r="B3663" i="57"/>
  <c r="B3664" i="57"/>
  <c r="B3665" i="57"/>
  <c r="B3666" i="57"/>
  <c r="B3667" i="57"/>
  <c r="B3668" i="57"/>
  <c r="B3669" i="57"/>
  <c r="B3670" i="57"/>
  <c r="B3671" i="57"/>
  <c r="B3672" i="57"/>
  <c r="B3673" i="57"/>
  <c r="B3674" i="57"/>
  <c r="B3675" i="57"/>
  <c r="B3676" i="57"/>
  <c r="B3677" i="57"/>
  <c r="B3678" i="57"/>
  <c r="B3679" i="57"/>
  <c r="B3680" i="57"/>
  <c r="B3681" i="57"/>
  <c r="B3682" i="57"/>
  <c r="B3683" i="57"/>
  <c r="B3684" i="57"/>
  <c r="B3685" i="57"/>
  <c r="B3686" i="57"/>
  <c r="B3687" i="57"/>
  <c r="B3688" i="57"/>
  <c r="B3689" i="57"/>
  <c r="B3690" i="57"/>
  <c r="B3691" i="57"/>
  <c r="B3692" i="57"/>
  <c r="B3693" i="57"/>
  <c r="B3694" i="57"/>
  <c r="B3695" i="57"/>
  <c r="B3696" i="57"/>
  <c r="B3697" i="57"/>
  <c r="B3698" i="57"/>
  <c r="B3699" i="57"/>
  <c r="B3700" i="57"/>
  <c r="B3701" i="57"/>
  <c r="B3702" i="57"/>
  <c r="B3703" i="57"/>
  <c r="B3704" i="57"/>
  <c r="B3705" i="57"/>
  <c r="B3706" i="57"/>
  <c r="B3707" i="57"/>
  <c r="B3708" i="57"/>
  <c r="B3709" i="57"/>
  <c r="B3710" i="57"/>
  <c r="B3711" i="57"/>
  <c r="B3712" i="57"/>
  <c r="B3713" i="57"/>
  <c r="B3714" i="57"/>
  <c r="B3715" i="57"/>
  <c r="B3716" i="57"/>
  <c r="B3717" i="57"/>
  <c r="B3718" i="57"/>
  <c r="B3719" i="57"/>
  <c r="B3720" i="57"/>
  <c r="B3721" i="57"/>
  <c r="B3722" i="57"/>
  <c r="B3723" i="57"/>
  <c r="B3724" i="57"/>
  <c r="B3725" i="57"/>
  <c r="B3726" i="57"/>
  <c r="B3727" i="57"/>
  <c r="B3728" i="57"/>
  <c r="B3729" i="57"/>
  <c r="B3730" i="57"/>
  <c r="B3731" i="57"/>
  <c r="B3732" i="57"/>
  <c r="B3733" i="57"/>
  <c r="B3734" i="57"/>
  <c r="B3735" i="57"/>
  <c r="B3736" i="57"/>
  <c r="B3737" i="57"/>
  <c r="B3738" i="57"/>
  <c r="B3739" i="57"/>
  <c r="B3740" i="57"/>
  <c r="B3741" i="57"/>
  <c r="B3742" i="57"/>
  <c r="B3743" i="57"/>
  <c r="B3744" i="57"/>
  <c r="B3745" i="57"/>
  <c r="B3746" i="57"/>
  <c r="B3747" i="57"/>
  <c r="B3748" i="57"/>
  <c r="B3749" i="57"/>
  <c r="B3750" i="57"/>
  <c r="B3751" i="57"/>
  <c r="B3752" i="57"/>
  <c r="B3753" i="57"/>
  <c r="B3754" i="57"/>
  <c r="B3755" i="57"/>
  <c r="B3756" i="57"/>
  <c r="B3757" i="57"/>
  <c r="B3758" i="57"/>
  <c r="B3759" i="57"/>
  <c r="B3760" i="57"/>
  <c r="B3761" i="57"/>
  <c r="B3762" i="57"/>
  <c r="B3763" i="57"/>
  <c r="B3764" i="57"/>
  <c r="B3765" i="57"/>
  <c r="B3766" i="57"/>
  <c r="B3767" i="57"/>
  <c r="B3768" i="57"/>
  <c r="B3769" i="57"/>
  <c r="B3770" i="57"/>
  <c r="B3771" i="57"/>
  <c r="B3772" i="57"/>
  <c r="B3773" i="57"/>
  <c r="B3774" i="57"/>
  <c r="B3775" i="57"/>
  <c r="B3776" i="57"/>
  <c r="B3777" i="57"/>
  <c r="B3778" i="57"/>
  <c r="B3779" i="57"/>
  <c r="B3780" i="57"/>
  <c r="B3781" i="57"/>
  <c r="B3782" i="57"/>
  <c r="B3783" i="57"/>
  <c r="B3784" i="57"/>
  <c r="B3785" i="57"/>
  <c r="B3786" i="57"/>
  <c r="B3787" i="57"/>
  <c r="B3788" i="57"/>
  <c r="B3789" i="57"/>
  <c r="B3790" i="57"/>
  <c r="B3791" i="57"/>
  <c r="B3792" i="57"/>
  <c r="B3793" i="57"/>
  <c r="B3794" i="57"/>
  <c r="B3795" i="57"/>
  <c r="B3796" i="57"/>
  <c r="B3797" i="57"/>
  <c r="B3798" i="57"/>
  <c r="B3799" i="57"/>
  <c r="B3800" i="57"/>
  <c r="B3801" i="57"/>
  <c r="B3802" i="57"/>
  <c r="B3803" i="57"/>
  <c r="B3804" i="57"/>
  <c r="B3805" i="57"/>
  <c r="B3806" i="57"/>
  <c r="B3807" i="57"/>
  <c r="B3808" i="57"/>
  <c r="B3809" i="57"/>
  <c r="B3810" i="57"/>
  <c r="B3811" i="57"/>
  <c r="B3812" i="57"/>
  <c r="B3813" i="57"/>
  <c r="B3814" i="57"/>
  <c r="B3815" i="57"/>
  <c r="B3816" i="57"/>
  <c r="B3817" i="57"/>
  <c r="B3818" i="57"/>
  <c r="B3819" i="57"/>
  <c r="B3820" i="57"/>
  <c r="B3821" i="57"/>
  <c r="B3822" i="57"/>
  <c r="B3823" i="57"/>
  <c r="B3824" i="57"/>
  <c r="B3825" i="57"/>
  <c r="B3826" i="57"/>
  <c r="B3827" i="57"/>
  <c r="B3828" i="57"/>
  <c r="B3829" i="57"/>
  <c r="B3830" i="57"/>
  <c r="B3831" i="57"/>
  <c r="B3832" i="57"/>
  <c r="B3833" i="57"/>
  <c r="B3834" i="57"/>
  <c r="B3835" i="57"/>
  <c r="B3836" i="57"/>
  <c r="B3837" i="57"/>
  <c r="B3838" i="57"/>
  <c r="B3839" i="57"/>
  <c r="B3840" i="57"/>
  <c r="B3841" i="57"/>
  <c r="B3842" i="57"/>
  <c r="B3843" i="57"/>
  <c r="B3844" i="57"/>
  <c r="B3845" i="57"/>
  <c r="B3846" i="57"/>
  <c r="B3847" i="57"/>
  <c r="B3848" i="57"/>
  <c r="B3849" i="57"/>
  <c r="B3850" i="57"/>
  <c r="B3851" i="57"/>
  <c r="B3852" i="57"/>
  <c r="B3853" i="57"/>
  <c r="B3854" i="57"/>
  <c r="B3855" i="57"/>
  <c r="B3856" i="57"/>
  <c r="B3857" i="57"/>
  <c r="B3858" i="57"/>
  <c r="B3859" i="57"/>
  <c r="B3860" i="57"/>
  <c r="B3861" i="57"/>
  <c r="B3862" i="57"/>
  <c r="B3863" i="57"/>
  <c r="B3864" i="57"/>
  <c r="B3865" i="57"/>
  <c r="B3866" i="57"/>
  <c r="B3867" i="57"/>
  <c r="B3868" i="57"/>
  <c r="B3869" i="57"/>
  <c r="B3870" i="57"/>
  <c r="B3871" i="57"/>
  <c r="B3872" i="57"/>
  <c r="B3873" i="57"/>
  <c r="B3874" i="57"/>
  <c r="B3875" i="57"/>
  <c r="B3876" i="57"/>
  <c r="B3877" i="57"/>
  <c r="B3878" i="57"/>
  <c r="B3879" i="57"/>
  <c r="B3880" i="57"/>
  <c r="B3881" i="57"/>
  <c r="B3882" i="57"/>
  <c r="B3883" i="57"/>
  <c r="B3884" i="57"/>
  <c r="B3885" i="57"/>
  <c r="B3886" i="57"/>
  <c r="B3887" i="57"/>
  <c r="B3888" i="57"/>
  <c r="B3889" i="57"/>
  <c r="B3890" i="57"/>
  <c r="B3891" i="57"/>
  <c r="B3892" i="57"/>
  <c r="B3893" i="57"/>
  <c r="B3894" i="57"/>
  <c r="B3895" i="57"/>
  <c r="B3896" i="57"/>
  <c r="B3897" i="57"/>
  <c r="B3898" i="57"/>
  <c r="B3899" i="57"/>
  <c r="B3900" i="57"/>
  <c r="B3901" i="57"/>
  <c r="B3902" i="57"/>
  <c r="B3903" i="57"/>
  <c r="B3904" i="57"/>
  <c r="B3905" i="57"/>
  <c r="B3906" i="57"/>
  <c r="B3907" i="57"/>
  <c r="B3908" i="57"/>
  <c r="B3909" i="57"/>
  <c r="B3910" i="57"/>
  <c r="B3911" i="57"/>
  <c r="B3912" i="57"/>
  <c r="B3913" i="57"/>
  <c r="B3914" i="57"/>
  <c r="B3915" i="57"/>
  <c r="B3916" i="57"/>
  <c r="B3917" i="57"/>
  <c r="B3918" i="57"/>
  <c r="B3919" i="57"/>
  <c r="B3920" i="57"/>
  <c r="B3921" i="57"/>
  <c r="B3922" i="57"/>
  <c r="B3923" i="57"/>
  <c r="B3924" i="57"/>
  <c r="B3925" i="57"/>
  <c r="B3926" i="57"/>
  <c r="B3927" i="57"/>
  <c r="B3928" i="57"/>
  <c r="B3929" i="57"/>
  <c r="B3930" i="57"/>
  <c r="B3931" i="57"/>
  <c r="B3932" i="57"/>
  <c r="B3933" i="57"/>
  <c r="B3934" i="57"/>
  <c r="B3935" i="57"/>
  <c r="B3936" i="57"/>
  <c r="B3937" i="57"/>
  <c r="B3938" i="57"/>
  <c r="B3939" i="57"/>
  <c r="B3940" i="57"/>
  <c r="B3941" i="57"/>
  <c r="B3942" i="57"/>
  <c r="B3943" i="57"/>
  <c r="B3944" i="57"/>
  <c r="B3945" i="57"/>
  <c r="B3946" i="57"/>
  <c r="B3947" i="57"/>
  <c r="B3948" i="57"/>
  <c r="B3949" i="57"/>
  <c r="B3950" i="57"/>
  <c r="B3951" i="57"/>
  <c r="B3952" i="57"/>
  <c r="B3953" i="57"/>
  <c r="B3954" i="57"/>
  <c r="B3955" i="57"/>
  <c r="B3956" i="57"/>
  <c r="B3957" i="57"/>
  <c r="B3958" i="57"/>
  <c r="B3959" i="57"/>
  <c r="B3960" i="57"/>
  <c r="B3961" i="57"/>
  <c r="B3962" i="57"/>
  <c r="B3963" i="57"/>
  <c r="B3964" i="57"/>
  <c r="B3965" i="57"/>
  <c r="B3966" i="57"/>
  <c r="B3967" i="57"/>
  <c r="B3968" i="57"/>
  <c r="B3969" i="57"/>
  <c r="B3970" i="57"/>
  <c r="B3971" i="57"/>
  <c r="B3972" i="57"/>
  <c r="B3973" i="57"/>
  <c r="B3974" i="57"/>
  <c r="B3975" i="57"/>
  <c r="B3976" i="57"/>
  <c r="B3977" i="57"/>
  <c r="B3978" i="57"/>
  <c r="B3979" i="57"/>
  <c r="B3980" i="57"/>
  <c r="B3981" i="57"/>
  <c r="B3982" i="57"/>
  <c r="B3983" i="57"/>
  <c r="B3984" i="57"/>
  <c r="B3985" i="57"/>
  <c r="B3986" i="57"/>
  <c r="B3987" i="57"/>
  <c r="B3988" i="57"/>
  <c r="B3989" i="57"/>
  <c r="B3990" i="57"/>
  <c r="B3991" i="57"/>
  <c r="B3992" i="57"/>
  <c r="B3993" i="57"/>
  <c r="B3994" i="57"/>
  <c r="B3995" i="57"/>
  <c r="B3996" i="57"/>
  <c r="B3997" i="57"/>
  <c r="B3998" i="57"/>
  <c r="B3999" i="57"/>
  <c r="B4000" i="57"/>
  <c r="B4001" i="57"/>
  <c r="B4002" i="57"/>
  <c r="B4003" i="57"/>
  <c r="B4004" i="57"/>
  <c r="B4005" i="57"/>
  <c r="B4006" i="57"/>
  <c r="B4007" i="57"/>
  <c r="B4008" i="57"/>
  <c r="B4009" i="57"/>
  <c r="B4010" i="57"/>
  <c r="B4011" i="57"/>
  <c r="B4012" i="57"/>
  <c r="B4013" i="57"/>
  <c r="B4014" i="57"/>
  <c r="B4015" i="57"/>
  <c r="B4016" i="57"/>
  <c r="B4017" i="57"/>
  <c r="B4018" i="57"/>
  <c r="B4019" i="57"/>
  <c r="B4020" i="57"/>
  <c r="B4021" i="57"/>
  <c r="B4022" i="57"/>
  <c r="B4023" i="57"/>
  <c r="B4024" i="57"/>
  <c r="B4025" i="57"/>
  <c r="B4026" i="57"/>
  <c r="B4027" i="57"/>
  <c r="B4028" i="57"/>
  <c r="B4029" i="57"/>
  <c r="B4030" i="57"/>
  <c r="B4031" i="57"/>
  <c r="B4032" i="57"/>
  <c r="B4033" i="57"/>
  <c r="B4034" i="57"/>
  <c r="B4035" i="57"/>
  <c r="B4036" i="57"/>
  <c r="B4037" i="57"/>
  <c r="B4038" i="57"/>
  <c r="B4039" i="57"/>
  <c r="B4040" i="57"/>
  <c r="B4041" i="57"/>
  <c r="B4042" i="57"/>
  <c r="B4043" i="57"/>
  <c r="B4044" i="57"/>
  <c r="B4045" i="57"/>
  <c r="B4046" i="57"/>
  <c r="B4047" i="57"/>
  <c r="B4048" i="57"/>
  <c r="B4049" i="57"/>
  <c r="B4050" i="57"/>
  <c r="B4051" i="57"/>
  <c r="B4052" i="57"/>
  <c r="B4053" i="57"/>
  <c r="B4054" i="57"/>
  <c r="B4055" i="57"/>
  <c r="B4056" i="57"/>
  <c r="B4057" i="57"/>
  <c r="B4058" i="57"/>
  <c r="B4059" i="57"/>
  <c r="B4060" i="57"/>
  <c r="B4061" i="57"/>
  <c r="B4062" i="57"/>
  <c r="B4063" i="57"/>
  <c r="B4064" i="57"/>
  <c r="B4065" i="57"/>
  <c r="B4066" i="57"/>
  <c r="B4067" i="57"/>
  <c r="B4068" i="57"/>
  <c r="B4069" i="57"/>
  <c r="B4070" i="57"/>
  <c r="B4071" i="57"/>
  <c r="B4072" i="57"/>
  <c r="B4073" i="57"/>
  <c r="B4074" i="57"/>
  <c r="B4075" i="57"/>
  <c r="B4076" i="57"/>
  <c r="B4077" i="57"/>
  <c r="B4078" i="57"/>
  <c r="B4079" i="57"/>
  <c r="B4080" i="57"/>
  <c r="B4081" i="57"/>
  <c r="B4082" i="57"/>
  <c r="B4083" i="57"/>
  <c r="B4084" i="57"/>
  <c r="B4085" i="57"/>
  <c r="B4086" i="57"/>
  <c r="B4087" i="57"/>
  <c r="B4088" i="57"/>
  <c r="B4089" i="57"/>
  <c r="B4090" i="57"/>
  <c r="B4091" i="57"/>
  <c r="B4092" i="57"/>
  <c r="B4093" i="57"/>
  <c r="B4094" i="57"/>
  <c r="B4095" i="57"/>
  <c r="B4096" i="57"/>
  <c r="B4097" i="57"/>
  <c r="B4098" i="57"/>
  <c r="B4099" i="57"/>
  <c r="B4100" i="57"/>
  <c r="B4101" i="57"/>
  <c r="B4102" i="57"/>
  <c r="B4103" i="57"/>
  <c r="B4104" i="57"/>
  <c r="B4105" i="57"/>
  <c r="B4106" i="57"/>
  <c r="B4107" i="57"/>
  <c r="B4108" i="57"/>
  <c r="B4109" i="57"/>
  <c r="B4110" i="57"/>
  <c r="B4111" i="57"/>
  <c r="B4112" i="57"/>
  <c r="B4113" i="57"/>
  <c r="B4114" i="57"/>
  <c r="B4115" i="57"/>
  <c r="B4116" i="57"/>
  <c r="B4117" i="57"/>
  <c r="B4118" i="57"/>
  <c r="B4119" i="57"/>
  <c r="B4120" i="57"/>
  <c r="B4121" i="57"/>
  <c r="B4122" i="57"/>
  <c r="B4123" i="57"/>
  <c r="B4124" i="57"/>
  <c r="B4125" i="57"/>
  <c r="B4126" i="57"/>
  <c r="B4127" i="57"/>
  <c r="B4128" i="57"/>
  <c r="B4129" i="57"/>
  <c r="B4130" i="57"/>
  <c r="B4131" i="57"/>
  <c r="B4132" i="57"/>
  <c r="B4133" i="57"/>
  <c r="B4134" i="57"/>
  <c r="B4135" i="57"/>
  <c r="B4136" i="57"/>
  <c r="B4137" i="57"/>
  <c r="B4138" i="57"/>
  <c r="B4139" i="57"/>
  <c r="B4140" i="57"/>
  <c r="B4141" i="57"/>
  <c r="B4142" i="57"/>
  <c r="B4143" i="57"/>
  <c r="B4144" i="57"/>
  <c r="B4145" i="57"/>
  <c r="B4146" i="57"/>
  <c r="B4147" i="57"/>
  <c r="B4148" i="57"/>
  <c r="B4149" i="57"/>
  <c r="B4150" i="57"/>
  <c r="B4151" i="57"/>
  <c r="B4152" i="57"/>
  <c r="B4153" i="57"/>
  <c r="B4154" i="57"/>
  <c r="B4155" i="57"/>
  <c r="B4156" i="57"/>
  <c r="B4157" i="57"/>
  <c r="B4158" i="57"/>
  <c r="B4159" i="57"/>
  <c r="B4160" i="57"/>
  <c r="B4161" i="57"/>
  <c r="B4162" i="57"/>
  <c r="B4163" i="57"/>
  <c r="B4164" i="57"/>
  <c r="B4165" i="57"/>
  <c r="B4166" i="57"/>
  <c r="B4167" i="57"/>
  <c r="B4168" i="57"/>
  <c r="B4169" i="57"/>
  <c r="B4170" i="57"/>
  <c r="B4171" i="57"/>
  <c r="B4172" i="57"/>
  <c r="B4173" i="57"/>
  <c r="B4174" i="57"/>
  <c r="B4175" i="57"/>
  <c r="B4176" i="57"/>
  <c r="B4177" i="57"/>
  <c r="B4178" i="57"/>
  <c r="B4179" i="57"/>
  <c r="B4180" i="57"/>
  <c r="B4181" i="57"/>
  <c r="B4182" i="57"/>
  <c r="B4183" i="57"/>
  <c r="B4184" i="57"/>
  <c r="B4185" i="57"/>
  <c r="B4186" i="57"/>
  <c r="B4187" i="57"/>
  <c r="B4188" i="57"/>
  <c r="B4189" i="57"/>
  <c r="B4190" i="57"/>
  <c r="B4191" i="57"/>
  <c r="B4192" i="57"/>
  <c r="B4193" i="57"/>
  <c r="B4194" i="57"/>
  <c r="B4195" i="57"/>
  <c r="B4196" i="57"/>
  <c r="B4197" i="57"/>
  <c r="B4198" i="57"/>
  <c r="B4199" i="57"/>
  <c r="B4200" i="57"/>
  <c r="B4201" i="57"/>
  <c r="B4202" i="57"/>
  <c r="B4203" i="57"/>
  <c r="B4204" i="57"/>
  <c r="B4205" i="57"/>
  <c r="B4206" i="57"/>
  <c r="B4207" i="57"/>
  <c r="B4208" i="57"/>
  <c r="B4209" i="57"/>
  <c r="B4210" i="57"/>
  <c r="B4211" i="57"/>
  <c r="B4212" i="57"/>
  <c r="B4213" i="57"/>
  <c r="B4214" i="57"/>
  <c r="B4215" i="57"/>
  <c r="B4216" i="57"/>
  <c r="B4217" i="57"/>
  <c r="B4218" i="57"/>
  <c r="B4219" i="57"/>
  <c r="B4220" i="57"/>
  <c r="B4221" i="57"/>
  <c r="B4222" i="57"/>
  <c r="B4223" i="57"/>
  <c r="B4224" i="57"/>
  <c r="B4225" i="57"/>
  <c r="B4226" i="57"/>
  <c r="B4227" i="57"/>
  <c r="B4228" i="57"/>
  <c r="B4229" i="57"/>
  <c r="B4230" i="57"/>
  <c r="B4231" i="57"/>
  <c r="B4232" i="57"/>
  <c r="B4233" i="57"/>
  <c r="B4234" i="57"/>
  <c r="B4235" i="57"/>
  <c r="B4236" i="57"/>
  <c r="B4237" i="57"/>
  <c r="B4238" i="57"/>
  <c r="B4239" i="57"/>
  <c r="B4240" i="57"/>
  <c r="B4241" i="57"/>
  <c r="B4242" i="57"/>
  <c r="B4243" i="57"/>
  <c r="B4244" i="57"/>
  <c r="B4245" i="57"/>
  <c r="B4246" i="57"/>
  <c r="B4247" i="57"/>
  <c r="B4248" i="57"/>
  <c r="B4249" i="57"/>
  <c r="B4250" i="57"/>
  <c r="B4251" i="57"/>
  <c r="B4252" i="57"/>
  <c r="B4253" i="57"/>
  <c r="B4254" i="57"/>
  <c r="B4255" i="57"/>
  <c r="B4256" i="57"/>
  <c r="B4257" i="57"/>
  <c r="B4258" i="57"/>
  <c r="B4259" i="57"/>
  <c r="B4260" i="57"/>
  <c r="B4261" i="57"/>
  <c r="B4262" i="57"/>
  <c r="B4263" i="57"/>
  <c r="B4264" i="57"/>
  <c r="B4265" i="57"/>
  <c r="B4266" i="57"/>
  <c r="B4267" i="57"/>
  <c r="B4268" i="57"/>
  <c r="B4269" i="57"/>
  <c r="B4270" i="57"/>
  <c r="B4271" i="57"/>
  <c r="B4272" i="57"/>
  <c r="B4273" i="57"/>
  <c r="B4274" i="57"/>
  <c r="B4275" i="57"/>
  <c r="B4276" i="57"/>
  <c r="B4277" i="57"/>
  <c r="B4278" i="57"/>
  <c r="B4279" i="57"/>
  <c r="B4280" i="57"/>
  <c r="B4281" i="57"/>
  <c r="B4282" i="57"/>
  <c r="B4283" i="57"/>
  <c r="B4284" i="57"/>
  <c r="B4285" i="57"/>
  <c r="B4286" i="57"/>
  <c r="B4287" i="57"/>
  <c r="B4288" i="57"/>
  <c r="B4289" i="57"/>
  <c r="B4290" i="57"/>
  <c r="B4291" i="57"/>
  <c r="B4292" i="57"/>
  <c r="B4293" i="57"/>
  <c r="B4294" i="57"/>
  <c r="B4295" i="57"/>
  <c r="B4296" i="57"/>
  <c r="B4297" i="57"/>
  <c r="B4298" i="57"/>
  <c r="B4299" i="57"/>
  <c r="B4300" i="57"/>
  <c r="B4301" i="57"/>
  <c r="B4302" i="57"/>
  <c r="B4303" i="57"/>
  <c r="B4304" i="57"/>
  <c r="B4305" i="57"/>
  <c r="B4306" i="57"/>
  <c r="B4307" i="57"/>
  <c r="B4308" i="57"/>
  <c r="B4309" i="57"/>
  <c r="B4310" i="57"/>
  <c r="B4311" i="57"/>
  <c r="B4312" i="57"/>
  <c r="B4313" i="57"/>
  <c r="B4314" i="57"/>
  <c r="B4315" i="57"/>
  <c r="B4316" i="57"/>
  <c r="B4317" i="57"/>
  <c r="B4318" i="57"/>
  <c r="B4319" i="57"/>
  <c r="B4320" i="57"/>
  <c r="B4321" i="57"/>
  <c r="B4322" i="57"/>
  <c r="B4323" i="57"/>
  <c r="B4324" i="57"/>
  <c r="B4325" i="57"/>
  <c r="B4326" i="57"/>
  <c r="B4327" i="57"/>
  <c r="B4328" i="57"/>
  <c r="B4329" i="57"/>
  <c r="B4330" i="57"/>
  <c r="B4331" i="57"/>
  <c r="B4332" i="57"/>
  <c r="B4333" i="57"/>
  <c r="B4334" i="57"/>
  <c r="B4335" i="57"/>
  <c r="B4336" i="57"/>
  <c r="B4337" i="57"/>
  <c r="B4338" i="57"/>
  <c r="B4339" i="57"/>
  <c r="B4340" i="57"/>
  <c r="B4341" i="57"/>
  <c r="B4342" i="57"/>
  <c r="B4343" i="57"/>
  <c r="B4344" i="57"/>
  <c r="B4345" i="57"/>
  <c r="B4346" i="57"/>
  <c r="B4347" i="57"/>
  <c r="B4348" i="57"/>
  <c r="B4349" i="57"/>
  <c r="B4350" i="57"/>
  <c r="B4351" i="57"/>
  <c r="B4352" i="57"/>
  <c r="B4353" i="57"/>
  <c r="B4354" i="57"/>
  <c r="B4355" i="57"/>
  <c r="B4356" i="57"/>
  <c r="B4357" i="57"/>
  <c r="B4358" i="57"/>
  <c r="B4359" i="57"/>
  <c r="B4360" i="57"/>
  <c r="B4361" i="57"/>
  <c r="B4362" i="57"/>
  <c r="B4363" i="57"/>
  <c r="B4364" i="57"/>
  <c r="B4365" i="57"/>
  <c r="B4366" i="57"/>
  <c r="B4367" i="57"/>
  <c r="B4368" i="57"/>
  <c r="B4369" i="57"/>
  <c r="B4370" i="57"/>
  <c r="B4371" i="57"/>
  <c r="B4372" i="57"/>
  <c r="B4373" i="57"/>
  <c r="B4374" i="57"/>
  <c r="B4375" i="57"/>
  <c r="B4376" i="57"/>
  <c r="B4377" i="57"/>
  <c r="B4378" i="57"/>
  <c r="B4379" i="57"/>
  <c r="B4380" i="57"/>
  <c r="B4381" i="57"/>
  <c r="B4382" i="57"/>
  <c r="B4383" i="57"/>
  <c r="B4384" i="57"/>
  <c r="B4385" i="57"/>
  <c r="B4386" i="57"/>
  <c r="B4387" i="57"/>
  <c r="B4388" i="57"/>
  <c r="B4389" i="57"/>
  <c r="B4390" i="57"/>
  <c r="B4391" i="57"/>
  <c r="B4392" i="57"/>
  <c r="B4393" i="57"/>
  <c r="B4394" i="57"/>
  <c r="B4395" i="57"/>
  <c r="B4396" i="57"/>
  <c r="B4397" i="57"/>
  <c r="B4398" i="57"/>
  <c r="B4399" i="57"/>
  <c r="B4400" i="57"/>
  <c r="B4401" i="57"/>
  <c r="B4402" i="57"/>
  <c r="B4403" i="57"/>
  <c r="B4404" i="57"/>
  <c r="B4405" i="57"/>
  <c r="B4406" i="57"/>
  <c r="B4407" i="57"/>
  <c r="B4408" i="57"/>
  <c r="B4409" i="57"/>
  <c r="B4410" i="57"/>
  <c r="B4411" i="57"/>
  <c r="B4412" i="57"/>
  <c r="B4413" i="57"/>
  <c r="B4414" i="57"/>
  <c r="B4415" i="57"/>
  <c r="B4416" i="57"/>
  <c r="B4417" i="57"/>
  <c r="B4418" i="57"/>
  <c r="B4419" i="57"/>
  <c r="B4420" i="57"/>
  <c r="B4421" i="57"/>
  <c r="B4422" i="57"/>
  <c r="B4423" i="57"/>
  <c r="B4424" i="57"/>
  <c r="B4425" i="57"/>
  <c r="B4426" i="57"/>
  <c r="B4427" i="57"/>
  <c r="B4428" i="57"/>
  <c r="B4429" i="57"/>
  <c r="B4430" i="57"/>
  <c r="B4431" i="57"/>
  <c r="B4432" i="57"/>
  <c r="B4433" i="57"/>
  <c r="B4434" i="57"/>
  <c r="B4435" i="57"/>
  <c r="B4436" i="57"/>
  <c r="B4437" i="57"/>
  <c r="B4438" i="57"/>
  <c r="B4439" i="57"/>
  <c r="B4440" i="57"/>
  <c r="B4441" i="57"/>
  <c r="B4442" i="57"/>
  <c r="B4443" i="57"/>
  <c r="B4444" i="57"/>
  <c r="B4445" i="57"/>
  <c r="B4446" i="57"/>
  <c r="B4447" i="57"/>
  <c r="B4448" i="57"/>
  <c r="B4449" i="57"/>
  <c r="B4450" i="57"/>
  <c r="B4451" i="57"/>
  <c r="B4452" i="57"/>
  <c r="B4453" i="57"/>
  <c r="B4454" i="57"/>
  <c r="B4455" i="57"/>
  <c r="B4456" i="57"/>
  <c r="B4457" i="57"/>
  <c r="B4458" i="57"/>
  <c r="B4459" i="57"/>
  <c r="B4460" i="57"/>
  <c r="B4461" i="57"/>
  <c r="B4462" i="57"/>
  <c r="B4463" i="57"/>
  <c r="B4464" i="57"/>
  <c r="B4465" i="57"/>
  <c r="B4466" i="57"/>
  <c r="B4467" i="57"/>
  <c r="B4468" i="57"/>
  <c r="B4469" i="57"/>
  <c r="B4470" i="57"/>
  <c r="B4471" i="57"/>
  <c r="B4472" i="57"/>
  <c r="B4473" i="57"/>
  <c r="B4474" i="57"/>
  <c r="B4475" i="57"/>
  <c r="B4476" i="57"/>
  <c r="B4477" i="57"/>
  <c r="B4478" i="57"/>
  <c r="B4479" i="57"/>
  <c r="B4480" i="57"/>
  <c r="B4481" i="57"/>
  <c r="B4482" i="57"/>
  <c r="B4483" i="57"/>
  <c r="B4484" i="57"/>
  <c r="B4485" i="57"/>
  <c r="B4486" i="57"/>
  <c r="B4487" i="57"/>
  <c r="B4488" i="57"/>
  <c r="B4489" i="57"/>
  <c r="B4490" i="57"/>
  <c r="B4491" i="57"/>
  <c r="B4492" i="57"/>
  <c r="B4493" i="57"/>
  <c r="B4494" i="57"/>
  <c r="B4495" i="57"/>
  <c r="B4496" i="57"/>
  <c r="B4497" i="57"/>
  <c r="B4498" i="57"/>
  <c r="B4499" i="57"/>
  <c r="B4500" i="57"/>
  <c r="B4501" i="57"/>
  <c r="B4502" i="57"/>
  <c r="B4503" i="57"/>
  <c r="B4504" i="57"/>
  <c r="B4505" i="57"/>
  <c r="B4506" i="57"/>
  <c r="B4507" i="57"/>
  <c r="B4508" i="57"/>
  <c r="B4509" i="57"/>
  <c r="B4510" i="57"/>
  <c r="B4511" i="57"/>
  <c r="B4512" i="57"/>
  <c r="B4513" i="57"/>
  <c r="B4514" i="57"/>
  <c r="B4515" i="57"/>
  <c r="B4516" i="57"/>
  <c r="B4517" i="57"/>
  <c r="B4518" i="57"/>
  <c r="B4519" i="57"/>
  <c r="B4520" i="57"/>
  <c r="B4521" i="57"/>
  <c r="B4522" i="57"/>
  <c r="B4523" i="57"/>
  <c r="B4524" i="57"/>
  <c r="B4525" i="57"/>
  <c r="B4526" i="57"/>
  <c r="B4527" i="57"/>
  <c r="B4528" i="57"/>
  <c r="B4529" i="57"/>
  <c r="B4530" i="57"/>
  <c r="B4531" i="57"/>
  <c r="B4532" i="57"/>
  <c r="B4533" i="57"/>
  <c r="B4534" i="57"/>
  <c r="B4535" i="57"/>
  <c r="B4536" i="57"/>
  <c r="B4537" i="57"/>
  <c r="B4538" i="57"/>
  <c r="B4539" i="57"/>
  <c r="B4540" i="57"/>
  <c r="B4541" i="57"/>
  <c r="B4542" i="57"/>
  <c r="B4543" i="57"/>
  <c r="B4544" i="57"/>
  <c r="B4545" i="57"/>
  <c r="B4546" i="57"/>
  <c r="B4547" i="57"/>
  <c r="B4548" i="57"/>
  <c r="B4549" i="57"/>
  <c r="B4550" i="57"/>
  <c r="B4551" i="57"/>
  <c r="B4552" i="57"/>
  <c r="B4553" i="57"/>
  <c r="B4554" i="57"/>
  <c r="B4555" i="57"/>
  <c r="B4556" i="57"/>
  <c r="B4557" i="57"/>
  <c r="B4558" i="57"/>
  <c r="B4559" i="57"/>
  <c r="B4560" i="57"/>
  <c r="B4561" i="57"/>
  <c r="B4562" i="57"/>
  <c r="B4563" i="57"/>
  <c r="B4564" i="57"/>
  <c r="B4565" i="57"/>
  <c r="B4566" i="57"/>
  <c r="B4567" i="57"/>
  <c r="B4568" i="57"/>
  <c r="B4569" i="57"/>
  <c r="B4570" i="57"/>
  <c r="B4571" i="57"/>
  <c r="B4572" i="57"/>
  <c r="B4573" i="57"/>
  <c r="B4574" i="57"/>
  <c r="B4575" i="57"/>
  <c r="B4576" i="57"/>
  <c r="B4577" i="57"/>
  <c r="B4578" i="57"/>
  <c r="B4579" i="57"/>
  <c r="B4580" i="57"/>
  <c r="B4581" i="57"/>
  <c r="B4582" i="57"/>
  <c r="B4583" i="57"/>
  <c r="B4584" i="57"/>
  <c r="B4585" i="57"/>
  <c r="B4586" i="57"/>
  <c r="B4587" i="57"/>
  <c r="B4588" i="57"/>
  <c r="B4589" i="57"/>
  <c r="B4590" i="57"/>
  <c r="B4591" i="57"/>
  <c r="B4592" i="57"/>
  <c r="B4593" i="57"/>
  <c r="B4594" i="57"/>
  <c r="B4595" i="57"/>
  <c r="B4596" i="57"/>
  <c r="B4597" i="57"/>
  <c r="B4598" i="57"/>
  <c r="B4599" i="57"/>
  <c r="B4600" i="57"/>
  <c r="B4601" i="57"/>
  <c r="B4602" i="57"/>
  <c r="B4603" i="57"/>
  <c r="B4604" i="57"/>
  <c r="B4605" i="57"/>
  <c r="B4606" i="57"/>
  <c r="B4607" i="57"/>
  <c r="B4608" i="57"/>
  <c r="B4609" i="57"/>
  <c r="B4610" i="57"/>
  <c r="B4611" i="57"/>
  <c r="B4612" i="57"/>
  <c r="B4613" i="57"/>
  <c r="B4614" i="57"/>
  <c r="B4615" i="57"/>
  <c r="B4616" i="57"/>
  <c r="B4617" i="57"/>
  <c r="B4618" i="57"/>
  <c r="B4619" i="57"/>
  <c r="B4620" i="57"/>
  <c r="B4621" i="57"/>
  <c r="B4622" i="57"/>
  <c r="B4623" i="57"/>
  <c r="B4624" i="57"/>
  <c r="B4625" i="57"/>
  <c r="B4626" i="57"/>
  <c r="B4627" i="57"/>
  <c r="B4628" i="57"/>
  <c r="B4629" i="57"/>
  <c r="B4630" i="57"/>
  <c r="B4631" i="57"/>
  <c r="B4632" i="57"/>
  <c r="B4633" i="57"/>
  <c r="B4634" i="57"/>
  <c r="B4635" i="57"/>
  <c r="B4636" i="57"/>
  <c r="B4637" i="57"/>
  <c r="B4638" i="57"/>
  <c r="B4639" i="57"/>
  <c r="B4640" i="57"/>
  <c r="B4641" i="57"/>
  <c r="B4642" i="57"/>
  <c r="B4643" i="57"/>
  <c r="B4644" i="57"/>
  <c r="B4645" i="57"/>
  <c r="B4646" i="57"/>
  <c r="B4647" i="57"/>
  <c r="B4648" i="57"/>
  <c r="B4649" i="57"/>
  <c r="B4650" i="57"/>
  <c r="B4651" i="57"/>
  <c r="B4652" i="57"/>
  <c r="B4653" i="57"/>
  <c r="B4654" i="57"/>
  <c r="B4655" i="57"/>
  <c r="B4656" i="57"/>
  <c r="B4657" i="57"/>
  <c r="B4658" i="57"/>
  <c r="B4659" i="57"/>
  <c r="B4660" i="57"/>
  <c r="B4661" i="57"/>
  <c r="B4662" i="57"/>
  <c r="B4663" i="57"/>
  <c r="B4664" i="57"/>
  <c r="B4665" i="57"/>
  <c r="B4666" i="57"/>
  <c r="B4667" i="57"/>
  <c r="B4668" i="57"/>
  <c r="B4669" i="57"/>
  <c r="B4670" i="57"/>
  <c r="B4671" i="57"/>
  <c r="B4672" i="57"/>
  <c r="B4673" i="57"/>
  <c r="B4674" i="57"/>
  <c r="B4675" i="57"/>
  <c r="B4676" i="57"/>
  <c r="B4677" i="57"/>
  <c r="B4678" i="57"/>
  <c r="B4679" i="57"/>
  <c r="B4680" i="57"/>
  <c r="B4681" i="57"/>
  <c r="B4682" i="57"/>
  <c r="B4683" i="57"/>
  <c r="B4684" i="57"/>
  <c r="B4685" i="57"/>
  <c r="B4686" i="57"/>
  <c r="B4687" i="57"/>
  <c r="B4688" i="57"/>
  <c r="B4689" i="57"/>
  <c r="B4690" i="57"/>
  <c r="B4691" i="57"/>
  <c r="B4692" i="57"/>
  <c r="B4693" i="57"/>
  <c r="B4694" i="57"/>
  <c r="B4695" i="57"/>
  <c r="B4696" i="57"/>
  <c r="B4697" i="57"/>
  <c r="B4698" i="57"/>
  <c r="B4699" i="57"/>
  <c r="B4700" i="57"/>
  <c r="B4701" i="57"/>
  <c r="B4702" i="57"/>
  <c r="B4703" i="57"/>
  <c r="B4704" i="57"/>
  <c r="B4705" i="57"/>
  <c r="B4706" i="57"/>
  <c r="B4707" i="57"/>
  <c r="B4708" i="57"/>
  <c r="B4709" i="57"/>
  <c r="B4710" i="57"/>
  <c r="B4711" i="57"/>
  <c r="B4712" i="57"/>
  <c r="B4713" i="57"/>
  <c r="B4714" i="57"/>
  <c r="B4715" i="57"/>
  <c r="B4716" i="57"/>
  <c r="B4717" i="57"/>
  <c r="B4718" i="57"/>
  <c r="B4719" i="57"/>
  <c r="B4720" i="57"/>
  <c r="B4721" i="57"/>
  <c r="B4722" i="57"/>
  <c r="B4723" i="57"/>
  <c r="B4724" i="57"/>
  <c r="B4725" i="57"/>
  <c r="B4726" i="57"/>
  <c r="B4727" i="57"/>
  <c r="B4728" i="57"/>
  <c r="B4729" i="57"/>
  <c r="B4730" i="57"/>
  <c r="B4731" i="57"/>
  <c r="B4732" i="57"/>
  <c r="B4733" i="57"/>
  <c r="B4734" i="57"/>
  <c r="B4735" i="57"/>
  <c r="B4736" i="57"/>
  <c r="B4737" i="57"/>
  <c r="B4738" i="57"/>
  <c r="B4739" i="57"/>
  <c r="B4740" i="57"/>
  <c r="B4741" i="57"/>
  <c r="B4742" i="57"/>
  <c r="B4743" i="57"/>
  <c r="B4744" i="57"/>
  <c r="B4745" i="57"/>
  <c r="B4746" i="57"/>
  <c r="B4747" i="57"/>
  <c r="B4748" i="57"/>
  <c r="B4749" i="57"/>
  <c r="B4750" i="57"/>
  <c r="B4751" i="57"/>
  <c r="B4752" i="57"/>
  <c r="B4753" i="57"/>
  <c r="B4754" i="57"/>
  <c r="B4755" i="57"/>
  <c r="B4756" i="57"/>
  <c r="B4757" i="57"/>
  <c r="B4758" i="57"/>
  <c r="B4759" i="57"/>
  <c r="B4760" i="57"/>
  <c r="B4761" i="57"/>
  <c r="B4762" i="57"/>
  <c r="B4763" i="57"/>
  <c r="B4764" i="57"/>
  <c r="B4765" i="57"/>
  <c r="B4766" i="57"/>
  <c r="B4767" i="57"/>
  <c r="B4768" i="57"/>
  <c r="B4769" i="57"/>
  <c r="B4770" i="57"/>
  <c r="B4771" i="57"/>
  <c r="B4772" i="57"/>
  <c r="B4773" i="57"/>
  <c r="B4774" i="57"/>
  <c r="B4775" i="57"/>
  <c r="B4776" i="57"/>
  <c r="B4777" i="57"/>
  <c r="B4778" i="57"/>
  <c r="B4779" i="57"/>
  <c r="B4780" i="57"/>
  <c r="B4781" i="57"/>
  <c r="B4782" i="57"/>
  <c r="B4783" i="57"/>
  <c r="B4784" i="57"/>
  <c r="B4785" i="57"/>
  <c r="B4786" i="57"/>
  <c r="B4787" i="57"/>
  <c r="B4788" i="57"/>
  <c r="B4789" i="57"/>
  <c r="B4790" i="57"/>
  <c r="B4791" i="57"/>
  <c r="B4792" i="57"/>
  <c r="B4793" i="57"/>
  <c r="B4794" i="57"/>
  <c r="B4795" i="57"/>
  <c r="B4796" i="57"/>
  <c r="B4797" i="57"/>
  <c r="B4798" i="57"/>
  <c r="B4799" i="57"/>
  <c r="B4800" i="57"/>
  <c r="B4801" i="57"/>
  <c r="B4802" i="57"/>
  <c r="B4803" i="57"/>
  <c r="B4804" i="57"/>
  <c r="B4805" i="57"/>
  <c r="B4806" i="57"/>
  <c r="B4807" i="57"/>
  <c r="B4808" i="57"/>
  <c r="B4809" i="57"/>
  <c r="B4810" i="57"/>
  <c r="B4811" i="57"/>
  <c r="B4812" i="57"/>
  <c r="B4813" i="57"/>
  <c r="B4814" i="57"/>
  <c r="B4815" i="57"/>
  <c r="B4816" i="57"/>
  <c r="B4817" i="57"/>
  <c r="B4818" i="57"/>
  <c r="B4819" i="57"/>
  <c r="B4820" i="57"/>
  <c r="B4821" i="57"/>
  <c r="B4822" i="57"/>
  <c r="B4823" i="57"/>
  <c r="B4824" i="57"/>
  <c r="B4825" i="57"/>
  <c r="B4826" i="57"/>
  <c r="B4827" i="57"/>
  <c r="B4828" i="57"/>
  <c r="B4829" i="57"/>
  <c r="B4830" i="57"/>
  <c r="B4831" i="57"/>
  <c r="B4832" i="57"/>
  <c r="B4833" i="57"/>
  <c r="B4834" i="57"/>
  <c r="B4835" i="57"/>
  <c r="B4836" i="57"/>
  <c r="B4837" i="57"/>
  <c r="B4838" i="57"/>
  <c r="B4839" i="57"/>
  <c r="B4840" i="57"/>
  <c r="B4841" i="57"/>
  <c r="B4842" i="57"/>
  <c r="B4843" i="57"/>
  <c r="B4844" i="57"/>
  <c r="B4845" i="57"/>
  <c r="B4846" i="57"/>
  <c r="B4847" i="57"/>
  <c r="B4848" i="57"/>
  <c r="B4849" i="57"/>
  <c r="B4850" i="57"/>
  <c r="B4851" i="57"/>
  <c r="B4852" i="57"/>
  <c r="B4853" i="57"/>
  <c r="B4854" i="57"/>
  <c r="B4855" i="57"/>
  <c r="B4856" i="57"/>
  <c r="B4857" i="57"/>
  <c r="B4858" i="57"/>
  <c r="B4859" i="57"/>
  <c r="B4860" i="57"/>
  <c r="B4861" i="57"/>
  <c r="B4862" i="57"/>
  <c r="B4863" i="57"/>
  <c r="B4864" i="57"/>
  <c r="B4865" i="57"/>
  <c r="B4866" i="57"/>
  <c r="B4867" i="57"/>
  <c r="B4868" i="57"/>
  <c r="B4869" i="57"/>
  <c r="B4870" i="57"/>
  <c r="B4871" i="57"/>
  <c r="B4872" i="57"/>
  <c r="B4873" i="57"/>
  <c r="B4874" i="57"/>
  <c r="B4875" i="57"/>
  <c r="B4876" i="57"/>
  <c r="B4877" i="57"/>
  <c r="B4878" i="57"/>
  <c r="B4879" i="57"/>
  <c r="B4880" i="57"/>
  <c r="B4881" i="57"/>
  <c r="B4882" i="57"/>
  <c r="B4883" i="57"/>
  <c r="B4884" i="57"/>
  <c r="B4885" i="57"/>
  <c r="B4886" i="57"/>
  <c r="B4887" i="57"/>
  <c r="B4888" i="57"/>
  <c r="B4889" i="57"/>
  <c r="B4890" i="57"/>
  <c r="B4891" i="57"/>
  <c r="B4892" i="57"/>
  <c r="B4893" i="57"/>
  <c r="B4894" i="57"/>
  <c r="B4895" i="57"/>
  <c r="B4896" i="57"/>
  <c r="B4897" i="57"/>
  <c r="B4898" i="57"/>
  <c r="B4899" i="57"/>
  <c r="B4900" i="57"/>
  <c r="B4901" i="57"/>
  <c r="B4902" i="57"/>
  <c r="B4903" i="57"/>
  <c r="B4904" i="57"/>
  <c r="B4905" i="57"/>
  <c r="B4906" i="57"/>
  <c r="B4907" i="57"/>
  <c r="B4908" i="57"/>
  <c r="B4909" i="57"/>
  <c r="B4910" i="57"/>
  <c r="B4911" i="57"/>
  <c r="B4912" i="57"/>
  <c r="B4913" i="57"/>
  <c r="B4914" i="57"/>
  <c r="B4915" i="57"/>
  <c r="B4916" i="57"/>
  <c r="B4917" i="57"/>
  <c r="B4918" i="57"/>
  <c r="B4919" i="57"/>
  <c r="B4920" i="57"/>
  <c r="B4921" i="57"/>
  <c r="B4922" i="57"/>
  <c r="B4923" i="57"/>
  <c r="B4924" i="57"/>
  <c r="B4925" i="57"/>
  <c r="B4926" i="57"/>
  <c r="B4927" i="57"/>
  <c r="B4928" i="57"/>
  <c r="B4929" i="57"/>
  <c r="B4930" i="57"/>
  <c r="B4931" i="57"/>
  <c r="B4932" i="57"/>
  <c r="B4933" i="57"/>
  <c r="B4934" i="57"/>
  <c r="B4935" i="57"/>
  <c r="B4936" i="57"/>
  <c r="B4937" i="57"/>
  <c r="B4938" i="57"/>
  <c r="B4939" i="57"/>
  <c r="B4940" i="57"/>
  <c r="B4941" i="57"/>
  <c r="B4942" i="57"/>
  <c r="B4943" i="57"/>
  <c r="B4944" i="57"/>
  <c r="B4945" i="57"/>
  <c r="B4946" i="57"/>
  <c r="B4947" i="57"/>
  <c r="B4948" i="57"/>
  <c r="B4949" i="57"/>
  <c r="B4950" i="57"/>
  <c r="B4951" i="57"/>
  <c r="B4952" i="57"/>
  <c r="B4953" i="57"/>
  <c r="B4954" i="57"/>
  <c r="B4955" i="57"/>
  <c r="B4956" i="57"/>
  <c r="B4957" i="57"/>
  <c r="B4958" i="57"/>
  <c r="B4959" i="57"/>
  <c r="B4960" i="57"/>
  <c r="B4961" i="57"/>
  <c r="B4962" i="57"/>
  <c r="B4963" i="57"/>
  <c r="B4964" i="57"/>
  <c r="B4965" i="57"/>
  <c r="B4966" i="57"/>
  <c r="B4967" i="57"/>
  <c r="B4968" i="57"/>
  <c r="B4969" i="57"/>
  <c r="B4970" i="57"/>
  <c r="B4971" i="57"/>
  <c r="B4972" i="57"/>
  <c r="B4973" i="57"/>
  <c r="B4974" i="57"/>
  <c r="B4975" i="57"/>
  <c r="B4976" i="57"/>
  <c r="B4977" i="57"/>
  <c r="B4978" i="57"/>
  <c r="B4979" i="57"/>
  <c r="B4980" i="57"/>
  <c r="B4981" i="57"/>
  <c r="B4982" i="57"/>
  <c r="B4983" i="57"/>
  <c r="B4984" i="57"/>
  <c r="B4985" i="57"/>
  <c r="B4986" i="57"/>
  <c r="B4987" i="57"/>
  <c r="B4988" i="57"/>
  <c r="B4989" i="57"/>
  <c r="B4990" i="57"/>
  <c r="B4991" i="57"/>
  <c r="B4992" i="57"/>
  <c r="B4993" i="57"/>
  <c r="B4994" i="57"/>
  <c r="B4995" i="57"/>
  <c r="B4996" i="57"/>
  <c r="B4997" i="57"/>
  <c r="B4998" i="57"/>
  <c r="B4999" i="57"/>
  <c r="B5000" i="57"/>
  <c r="B5001" i="57"/>
  <c r="B5002" i="57"/>
  <c r="B5003" i="57"/>
  <c r="B5004" i="57"/>
  <c r="B5005" i="57"/>
  <c r="B5006" i="57"/>
  <c r="B5007" i="57"/>
  <c r="B5008" i="57"/>
  <c r="B5009" i="57"/>
  <c r="B5010" i="57"/>
  <c r="B5011" i="57"/>
  <c r="B5012" i="57"/>
  <c r="B5013" i="57"/>
  <c r="B5014" i="57"/>
  <c r="B5015" i="57"/>
  <c r="B5016" i="57"/>
  <c r="B5017" i="57"/>
  <c r="B5018" i="57"/>
  <c r="B5019" i="57"/>
  <c r="B5020" i="57"/>
  <c r="B5021" i="57"/>
  <c r="B5022" i="57"/>
  <c r="B5023" i="57"/>
  <c r="B5024" i="57"/>
  <c r="B5025" i="57"/>
  <c r="B5026" i="57"/>
  <c r="B5027" i="57"/>
  <c r="B5028" i="57"/>
  <c r="B5029" i="57"/>
  <c r="B5030" i="57"/>
  <c r="B5031" i="57"/>
  <c r="B5032" i="57"/>
  <c r="B5033" i="57"/>
  <c r="B5034" i="57"/>
  <c r="B5035" i="57"/>
  <c r="B5036" i="57"/>
  <c r="B5037" i="57"/>
  <c r="B5038" i="57"/>
  <c r="B5039" i="57"/>
  <c r="B5040" i="57"/>
  <c r="B5041" i="57"/>
  <c r="B5042" i="57"/>
  <c r="B5043" i="57"/>
  <c r="B5044" i="57"/>
  <c r="B5045" i="57"/>
  <c r="B5046" i="57"/>
  <c r="B5047" i="57"/>
  <c r="B5048" i="57"/>
  <c r="B5049" i="57"/>
  <c r="B5050" i="57"/>
  <c r="B5051" i="57"/>
  <c r="B5052" i="57"/>
  <c r="B5053" i="57"/>
  <c r="B5054" i="57"/>
  <c r="B5055" i="57"/>
  <c r="B5056" i="57"/>
  <c r="B5057" i="57"/>
  <c r="B5058" i="57"/>
  <c r="B5059" i="57"/>
  <c r="B5060" i="57"/>
  <c r="B5061" i="57"/>
  <c r="B5062" i="57"/>
  <c r="B5063" i="57"/>
  <c r="B5064" i="57"/>
  <c r="B5065" i="57"/>
  <c r="B5066" i="57"/>
  <c r="B5067" i="57"/>
  <c r="B5068" i="57"/>
  <c r="B5069" i="57"/>
  <c r="B5070" i="57"/>
  <c r="B5071" i="57"/>
  <c r="B5072" i="57"/>
  <c r="B5073" i="57"/>
  <c r="B5074" i="57"/>
  <c r="B5075" i="57"/>
  <c r="B5076" i="57"/>
  <c r="B5077" i="57"/>
  <c r="B5078" i="57"/>
  <c r="B5079" i="57"/>
  <c r="B5080" i="57"/>
  <c r="B5081" i="57"/>
  <c r="B5082" i="57"/>
  <c r="B5083" i="57"/>
  <c r="B5084" i="57"/>
  <c r="B5085" i="57"/>
  <c r="B5086" i="57"/>
  <c r="B5087" i="57"/>
  <c r="B5088" i="57"/>
  <c r="B5089" i="57"/>
  <c r="B5090" i="57"/>
  <c r="B5091" i="57"/>
  <c r="B5092" i="57"/>
  <c r="B5093" i="57"/>
  <c r="B5094" i="57"/>
  <c r="B5095" i="57"/>
  <c r="B5096" i="57"/>
  <c r="B5097" i="57"/>
  <c r="B5098" i="57"/>
  <c r="B5099" i="57"/>
  <c r="B5100" i="57"/>
  <c r="B5101" i="57"/>
  <c r="B5102" i="57"/>
  <c r="B5103" i="57"/>
  <c r="B5104" i="57"/>
  <c r="B5105" i="57"/>
  <c r="B5106" i="57"/>
  <c r="B5107" i="57"/>
  <c r="B5108" i="57"/>
  <c r="B5109" i="57"/>
  <c r="B5110" i="57"/>
  <c r="B5111" i="57"/>
  <c r="B5112" i="57"/>
  <c r="B5113" i="57"/>
  <c r="B5114" i="57"/>
  <c r="B5115" i="57"/>
  <c r="B5116" i="57"/>
  <c r="B5117" i="57"/>
  <c r="B5118" i="57"/>
  <c r="B5119" i="57"/>
  <c r="B5120" i="57"/>
  <c r="B5121" i="57"/>
  <c r="B5122" i="57"/>
  <c r="B5123" i="57"/>
  <c r="B5124" i="57"/>
  <c r="B5125" i="57"/>
  <c r="B5126" i="57"/>
  <c r="B5127" i="57"/>
  <c r="B5128" i="57"/>
  <c r="B5129" i="57"/>
  <c r="B5130" i="57"/>
  <c r="B5131" i="57"/>
  <c r="B5132" i="57"/>
  <c r="B5133" i="57"/>
  <c r="B5134" i="57"/>
  <c r="B5135" i="57"/>
  <c r="B5136" i="57"/>
  <c r="B5137" i="57"/>
  <c r="B5138" i="57"/>
  <c r="B5139" i="57"/>
  <c r="B5140" i="57"/>
  <c r="B5141" i="57"/>
  <c r="B5142" i="57"/>
  <c r="B5143" i="57"/>
  <c r="B5144" i="57"/>
  <c r="B5145" i="57"/>
  <c r="B5146" i="57"/>
  <c r="B5147" i="57"/>
  <c r="B5148" i="57"/>
  <c r="B5149" i="57"/>
  <c r="B5150" i="57"/>
  <c r="B5151" i="57"/>
  <c r="B5152" i="57"/>
  <c r="B5153" i="57"/>
  <c r="B5154" i="57"/>
  <c r="B5155" i="57"/>
  <c r="B5156" i="57"/>
  <c r="B5157" i="57"/>
  <c r="B5158" i="57"/>
  <c r="B5159" i="57"/>
  <c r="B5160" i="57"/>
  <c r="B5161" i="57"/>
  <c r="B5162" i="57"/>
  <c r="B5163" i="57"/>
  <c r="B5164" i="57"/>
  <c r="B5165" i="57"/>
  <c r="B5166" i="57"/>
  <c r="B5167" i="57"/>
  <c r="B5168" i="57"/>
  <c r="B5169" i="57"/>
  <c r="B5170" i="57"/>
  <c r="B5171" i="57"/>
  <c r="B5172" i="57"/>
  <c r="B5173" i="57"/>
  <c r="B5174" i="57"/>
  <c r="B5175" i="57"/>
  <c r="B5176" i="57"/>
  <c r="B5177" i="57"/>
  <c r="B5178" i="57"/>
  <c r="B5179" i="57"/>
  <c r="B5180" i="57"/>
  <c r="B5181" i="57"/>
  <c r="B5182" i="57"/>
  <c r="B5183" i="57"/>
  <c r="B5184" i="57"/>
  <c r="B5185" i="57"/>
  <c r="B5186" i="57"/>
  <c r="B5187" i="57"/>
  <c r="B5188" i="57"/>
  <c r="B5189" i="57"/>
  <c r="B5190" i="57"/>
  <c r="B5191" i="57"/>
  <c r="B5192" i="57"/>
  <c r="B5193" i="57"/>
  <c r="B5194" i="57"/>
  <c r="B5195" i="57"/>
  <c r="B5196" i="57"/>
  <c r="B5197" i="57"/>
  <c r="B5198" i="57"/>
  <c r="B5199" i="57"/>
  <c r="B5200" i="57"/>
  <c r="B5201" i="57"/>
  <c r="B5202" i="57"/>
  <c r="B5203" i="57"/>
  <c r="B5204" i="57"/>
  <c r="B5205" i="57"/>
  <c r="B5206" i="57"/>
  <c r="B5207" i="57"/>
  <c r="B5208" i="57"/>
  <c r="B5209" i="57"/>
  <c r="B5210" i="57"/>
  <c r="B5211" i="57"/>
  <c r="B5212" i="57"/>
  <c r="B5213" i="57"/>
  <c r="B5214" i="57"/>
  <c r="B5215" i="57"/>
  <c r="B5216" i="57"/>
  <c r="B5217" i="57"/>
  <c r="B5218" i="57"/>
  <c r="B5219" i="57"/>
  <c r="B5220" i="57"/>
  <c r="B5221" i="57"/>
  <c r="B5222" i="57"/>
  <c r="B5223" i="57"/>
  <c r="B5224" i="57"/>
  <c r="B5225" i="57"/>
  <c r="B5226" i="57"/>
  <c r="B5227" i="57"/>
  <c r="B5228" i="57"/>
  <c r="B5229" i="57"/>
  <c r="B5230" i="57"/>
  <c r="B5231" i="57"/>
  <c r="B5232" i="57"/>
  <c r="B5233" i="57"/>
  <c r="B5234" i="57"/>
  <c r="B5235" i="57"/>
  <c r="B5236" i="57"/>
  <c r="B5237" i="57"/>
  <c r="B5238" i="57"/>
  <c r="B5239" i="57"/>
  <c r="B5240" i="57"/>
  <c r="B5241" i="57"/>
  <c r="B5242" i="57"/>
  <c r="B5243" i="57"/>
  <c r="B5244" i="57"/>
  <c r="B5245" i="57"/>
  <c r="B5246" i="57"/>
  <c r="B5247" i="57"/>
  <c r="B5248" i="57"/>
  <c r="B5249" i="57"/>
  <c r="B5250" i="57"/>
  <c r="B5251" i="57"/>
  <c r="B5252" i="57"/>
  <c r="B5253" i="57"/>
  <c r="B5254" i="57"/>
  <c r="B5255" i="57"/>
  <c r="B5256" i="57"/>
  <c r="B5257" i="57"/>
  <c r="B5258" i="57"/>
  <c r="B5259" i="57"/>
  <c r="B5260" i="57"/>
  <c r="B5261" i="57"/>
  <c r="B5262" i="57"/>
  <c r="B5263" i="57"/>
  <c r="B5264" i="57"/>
  <c r="B5265" i="57"/>
  <c r="B5266" i="57"/>
  <c r="B5267" i="57"/>
  <c r="B5268" i="57"/>
  <c r="B5269" i="57"/>
  <c r="B5270" i="57"/>
  <c r="B5271" i="57"/>
  <c r="B5272" i="57"/>
  <c r="B5273" i="57"/>
  <c r="B5274" i="57"/>
  <c r="B5275" i="57"/>
  <c r="B5276" i="57"/>
  <c r="B5277" i="57"/>
  <c r="B5278" i="57"/>
  <c r="B5279" i="57"/>
  <c r="B5280" i="57"/>
  <c r="B5281" i="57"/>
  <c r="B5282" i="57"/>
  <c r="B5283" i="57"/>
  <c r="B5284" i="57"/>
  <c r="B5285" i="57"/>
  <c r="B5286" i="57"/>
  <c r="B5287" i="57"/>
  <c r="B5288" i="57"/>
  <c r="B5289" i="57"/>
  <c r="B5290" i="57"/>
  <c r="B5291" i="57"/>
  <c r="B5292" i="57"/>
  <c r="B5293" i="57"/>
  <c r="B5294" i="57"/>
  <c r="B5295" i="57"/>
  <c r="B5296" i="57"/>
  <c r="B5297" i="57"/>
  <c r="B5298" i="57"/>
  <c r="B5299" i="57"/>
  <c r="B5300" i="57"/>
  <c r="B5301" i="57"/>
  <c r="B5302" i="57"/>
  <c r="B5303" i="57"/>
  <c r="B5304" i="57"/>
  <c r="B5305" i="57"/>
  <c r="B5306" i="57"/>
  <c r="B5307" i="57"/>
  <c r="B5308" i="57"/>
  <c r="B5309" i="57"/>
  <c r="B5310" i="57"/>
  <c r="B5311" i="57"/>
  <c r="B5312" i="57"/>
  <c r="B5313" i="57"/>
  <c r="B5314" i="57"/>
  <c r="B5315" i="57"/>
  <c r="B5316" i="57"/>
  <c r="B5317" i="57"/>
  <c r="B5318" i="57"/>
  <c r="B5319" i="57"/>
  <c r="B5320" i="57"/>
  <c r="B5321" i="57"/>
  <c r="B5322" i="57"/>
  <c r="B5323" i="57"/>
  <c r="B5324" i="57"/>
  <c r="B5325" i="57"/>
  <c r="B5326" i="57"/>
  <c r="B5327" i="57"/>
  <c r="B5328" i="57"/>
  <c r="B5329" i="57"/>
  <c r="B5330" i="57"/>
  <c r="B5331" i="57"/>
  <c r="B5332" i="57"/>
  <c r="B5333" i="57"/>
  <c r="B5334" i="57"/>
  <c r="B5335" i="57"/>
  <c r="B5336" i="57"/>
  <c r="B5337" i="57"/>
  <c r="B5338" i="57"/>
  <c r="B5339" i="57"/>
  <c r="B5340" i="57"/>
  <c r="B5341" i="57"/>
  <c r="B5342" i="57"/>
  <c r="B5343" i="57"/>
  <c r="B5344" i="57"/>
  <c r="B5345" i="57"/>
  <c r="B5346" i="57"/>
  <c r="B5347" i="57"/>
  <c r="B5348" i="57"/>
  <c r="B5349" i="57"/>
  <c r="B5350" i="57"/>
  <c r="B5351" i="57"/>
  <c r="B5352" i="57"/>
  <c r="B5353" i="57"/>
  <c r="B5354" i="57"/>
  <c r="B5355" i="57"/>
  <c r="B5356" i="57"/>
  <c r="B5357" i="57"/>
  <c r="B5358" i="57"/>
  <c r="B5359" i="57"/>
  <c r="B5360" i="57"/>
  <c r="B5361" i="57"/>
  <c r="B5362" i="57"/>
  <c r="B5363" i="57"/>
  <c r="B5364" i="57"/>
  <c r="B5365" i="57"/>
  <c r="B5366" i="57"/>
  <c r="B5367" i="57"/>
  <c r="B5368" i="57"/>
  <c r="B5369" i="57"/>
  <c r="B5370" i="57"/>
  <c r="B5371" i="57"/>
  <c r="B5372" i="57"/>
  <c r="B5373" i="57"/>
  <c r="B5374" i="57"/>
  <c r="B5375" i="57"/>
  <c r="B5376" i="57"/>
  <c r="B5377" i="57"/>
  <c r="B5378" i="57"/>
  <c r="B5379" i="57"/>
  <c r="B5380" i="57"/>
  <c r="B5381" i="57"/>
  <c r="B5382" i="57"/>
  <c r="B5383" i="57"/>
  <c r="B5384" i="57"/>
  <c r="B5385" i="57"/>
  <c r="B5386" i="57"/>
  <c r="B5387" i="57"/>
  <c r="B5388" i="57"/>
  <c r="B5389" i="57"/>
  <c r="B5390" i="57"/>
  <c r="B5391" i="57"/>
  <c r="B5392" i="57"/>
  <c r="B5393" i="57"/>
  <c r="B5394" i="57"/>
  <c r="B5395" i="57"/>
  <c r="B5396" i="57"/>
  <c r="B5397" i="57"/>
  <c r="B5398" i="57"/>
  <c r="B5399" i="57"/>
  <c r="B5400" i="57"/>
  <c r="B5401" i="57"/>
  <c r="B5402" i="57"/>
  <c r="B5403" i="57"/>
  <c r="B5404" i="57"/>
  <c r="B5405" i="57"/>
  <c r="B5406" i="57"/>
  <c r="B5407" i="57"/>
  <c r="B5408" i="57"/>
  <c r="B5409" i="57"/>
  <c r="B5410" i="57"/>
  <c r="B5411" i="57"/>
  <c r="B5412" i="57"/>
  <c r="B5413" i="57"/>
  <c r="B5414" i="57"/>
  <c r="B5415" i="57"/>
  <c r="B5416" i="57"/>
  <c r="B5417" i="57"/>
  <c r="B5418" i="57"/>
  <c r="B5419" i="57"/>
  <c r="B5420" i="57"/>
  <c r="B5421" i="57"/>
  <c r="B5422" i="57"/>
  <c r="B5423" i="57"/>
  <c r="B5424" i="57"/>
  <c r="B5425" i="57"/>
  <c r="B5426" i="57"/>
  <c r="B5427" i="57"/>
  <c r="B5428" i="57"/>
  <c r="B5429" i="57"/>
  <c r="B5430" i="57"/>
  <c r="B5431" i="57"/>
  <c r="B5432" i="57"/>
  <c r="B5433" i="57"/>
  <c r="B5434" i="57"/>
  <c r="B5435" i="57"/>
  <c r="B5436" i="57"/>
  <c r="B5437" i="57"/>
  <c r="B5438" i="57"/>
  <c r="B5439" i="57"/>
  <c r="B5440" i="57"/>
  <c r="B5441" i="57"/>
  <c r="B5442" i="57"/>
  <c r="B5443" i="57"/>
  <c r="B5444" i="57"/>
  <c r="B5445" i="57"/>
  <c r="B5446" i="57"/>
  <c r="B5447" i="57"/>
  <c r="B5448" i="57"/>
  <c r="B5449" i="57"/>
  <c r="B5450" i="57"/>
  <c r="B5451" i="57"/>
  <c r="B5452" i="57"/>
  <c r="B5453" i="57"/>
  <c r="B5454" i="57"/>
  <c r="B5455" i="57"/>
  <c r="B5456" i="57"/>
  <c r="B5457" i="57"/>
  <c r="B5458" i="57"/>
  <c r="B5459" i="57"/>
  <c r="B5460" i="57"/>
  <c r="B5461" i="57"/>
  <c r="B5462" i="57"/>
  <c r="B5463" i="57"/>
  <c r="B5464" i="57"/>
  <c r="B5465" i="57"/>
  <c r="B5466" i="57"/>
  <c r="B5467" i="57"/>
  <c r="B5468" i="57"/>
  <c r="B5469" i="57"/>
  <c r="B5470" i="57"/>
  <c r="B5471" i="57"/>
  <c r="B5472" i="57"/>
  <c r="B5473" i="57"/>
  <c r="B5474" i="57"/>
  <c r="B5475" i="57"/>
  <c r="B5476" i="57"/>
  <c r="B5477" i="57"/>
  <c r="B5478" i="57"/>
  <c r="B5479" i="57"/>
  <c r="B5480" i="57"/>
  <c r="B5481" i="57"/>
  <c r="B5482" i="57"/>
  <c r="B5483" i="57"/>
  <c r="B5484" i="57"/>
  <c r="B5485" i="57"/>
  <c r="B5486" i="57"/>
  <c r="B5487" i="57"/>
  <c r="B5488" i="57"/>
  <c r="B5489" i="57"/>
  <c r="B5490" i="57"/>
  <c r="B5491" i="57"/>
  <c r="B5492" i="57"/>
  <c r="B5493" i="57"/>
  <c r="B5494" i="57"/>
  <c r="B5495" i="57"/>
  <c r="B5496" i="57"/>
  <c r="B5497" i="57"/>
  <c r="B5498" i="57"/>
  <c r="B5499" i="57"/>
  <c r="B5500" i="57"/>
  <c r="B5501" i="57"/>
  <c r="B5502" i="57"/>
  <c r="B5503" i="57"/>
  <c r="B5504" i="57"/>
  <c r="B5505" i="57"/>
  <c r="B5506" i="57"/>
  <c r="B5507" i="57"/>
  <c r="B5508" i="57"/>
  <c r="B5509" i="57"/>
  <c r="B5510" i="57"/>
  <c r="B5511" i="57"/>
  <c r="B5512" i="57"/>
  <c r="B5513" i="57"/>
  <c r="B5514" i="57"/>
  <c r="B5515" i="57"/>
  <c r="B5516" i="57"/>
  <c r="B5517" i="57"/>
  <c r="B5518" i="57"/>
  <c r="B5519" i="57"/>
  <c r="B5520" i="57"/>
  <c r="B5521" i="57"/>
  <c r="B5522" i="57"/>
  <c r="B5523" i="57"/>
  <c r="B5524" i="57"/>
  <c r="B5525" i="57"/>
  <c r="B5526" i="57"/>
  <c r="B5527" i="57"/>
  <c r="B5528" i="57"/>
  <c r="B5529" i="57"/>
  <c r="B5530" i="57"/>
  <c r="B5531" i="57"/>
  <c r="B5532" i="57"/>
  <c r="B5533" i="57"/>
  <c r="B5534" i="57"/>
  <c r="B5535" i="57"/>
  <c r="B5536" i="57"/>
  <c r="B5537" i="57"/>
  <c r="B5538" i="57"/>
  <c r="B5539" i="57"/>
  <c r="B5540" i="57"/>
  <c r="B5541" i="57"/>
  <c r="B5542" i="57"/>
  <c r="B5543" i="57"/>
  <c r="B5544" i="57"/>
  <c r="B5545" i="57"/>
  <c r="B5546" i="57"/>
  <c r="B5547" i="57"/>
  <c r="B5548" i="57"/>
  <c r="B5549" i="57"/>
  <c r="B5550" i="57"/>
  <c r="B5551" i="57"/>
  <c r="B5552" i="57"/>
  <c r="B5553" i="57"/>
  <c r="B5554" i="57"/>
  <c r="B5555" i="57"/>
  <c r="B5556" i="57"/>
  <c r="B5557" i="57"/>
  <c r="B5558" i="57"/>
  <c r="B5559" i="57"/>
  <c r="B5560" i="57"/>
  <c r="B5561" i="57"/>
  <c r="B5562" i="57"/>
  <c r="B5563" i="57"/>
  <c r="B5564" i="57"/>
  <c r="B5565" i="57"/>
  <c r="B5566" i="57"/>
  <c r="B5567" i="57"/>
  <c r="B5568" i="57"/>
  <c r="B5569" i="57"/>
  <c r="B5570" i="57"/>
  <c r="B5571" i="57"/>
  <c r="B5572" i="57"/>
  <c r="B5573" i="57"/>
  <c r="B5574" i="57"/>
  <c r="B5575" i="57"/>
  <c r="B5576" i="57"/>
  <c r="B5577" i="57"/>
  <c r="B5578" i="57"/>
  <c r="B5579" i="57"/>
  <c r="B5580" i="57"/>
  <c r="B5581" i="57"/>
  <c r="B5582" i="57"/>
  <c r="B5583" i="57"/>
  <c r="B5584" i="57"/>
  <c r="B5585" i="57"/>
  <c r="B5586" i="57"/>
  <c r="B5587" i="57"/>
  <c r="B5588" i="57"/>
  <c r="B5589" i="57"/>
  <c r="B5590" i="57"/>
  <c r="B5591" i="57"/>
  <c r="B5592" i="57"/>
  <c r="B5593" i="57"/>
  <c r="B5594" i="57"/>
  <c r="B5595" i="57"/>
  <c r="B5596" i="57"/>
  <c r="B5597" i="57"/>
  <c r="B5598" i="57"/>
  <c r="B5599" i="57"/>
  <c r="B5600" i="57"/>
  <c r="B5601" i="57"/>
  <c r="B5602" i="57"/>
  <c r="B5603" i="57"/>
  <c r="B5604" i="57"/>
  <c r="B5605" i="57"/>
  <c r="B5606" i="57"/>
  <c r="B5607" i="57"/>
  <c r="B5608" i="57"/>
  <c r="B5609" i="57"/>
  <c r="B5610" i="57"/>
  <c r="B5611" i="57"/>
  <c r="B5612" i="57"/>
  <c r="B5613" i="57"/>
  <c r="B5614" i="57"/>
  <c r="B5615" i="57"/>
  <c r="B5616" i="57"/>
  <c r="B5617" i="57"/>
  <c r="B5618" i="57"/>
  <c r="B5619" i="57"/>
  <c r="B5620" i="57"/>
  <c r="B5621" i="57"/>
  <c r="B5622" i="57"/>
  <c r="B5623" i="57"/>
  <c r="B5624" i="57"/>
  <c r="B5625" i="57"/>
  <c r="B5626" i="57"/>
  <c r="B5627" i="57"/>
  <c r="B5628" i="57"/>
  <c r="B5629" i="57"/>
  <c r="B5630" i="57"/>
  <c r="B5631" i="57"/>
  <c r="B5632" i="57"/>
  <c r="B5633" i="57"/>
  <c r="B5634" i="57"/>
  <c r="B5635" i="57"/>
  <c r="B5636" i="57"/>
  <c r="B5637" i="57"/>
  <c r="B5638" i="57"/>
  <c r="B5639" i="57"/>
  <c r="B5640" i="57"/>
  <c r="B5641" i="57"/>
  <c r="B5642" i="57"/>
  <c r="B5643" i="57"/>
  <c r="B5644" i="57"/>
  <c r="B5645" i="57"/>
  <c r="B5646" i="57"/>
  <c r="B5647" i="57"/>
  <c r="B5648" i="57"/>
  <c r="B5649" i="57"/>
  <c r="B5650" i="57"/>
  <c r="B5651" i="57"/>
  <c r="B5652" i="57"/>
  <c r="B5653" i="57"/>
  <c r="B5654" i="57"/>
  <c r="B5655" i="57"/>
  <c r="B5656" i="57"/>
  <c r="B5657" i="57"/>
  <c r="B5658" i="57"/>
  <c r="B5659" i="57"/>
  <c r="B5660" i="57"/>
  <c r="B5661" i="57"/>
  <c r="B5662" i="57"/>
  <c r="B5663" i="57"/>
  <c r="B5664" i="57"/>
  <c r="B5665" i="57"/>
  <c r="B5666" i="57"/>
  <c r="B5667" i="57"/>
  <c r="B5668" i="57"/>
  <c r="B5669" i="57"/>
  <c r="B5670" i="57"/>
  <c r="B5671" i="57"/>
  <c r="B5672" i="57"/>
  <c r="B5673" i="57"/>
  <c r="B5674" i="57"/>
  <c r="B5675" i="57"/>
  <c r="B5676" i="57"/>
  <c r="B5677" i="57"/>
  <c r="B5678" i="57"/>
  <c r="B5679" i="57"/>
  <c r="B5680" i="57"/>
  <c r="B5681" i="57"/>
  <c r="B5682" i="57"/>
  <c r="B5683" i="57"/>
  <c r="B5684" i="57"/>
  <c r="B5685" i="57"/>
  <c r="B5686" i="57"/>
  <c r="B5687" i="57"/>
  <c r="B5688" i="57"/>
  <c r="B5689" i="57"/>
  <c r="B5690" i="57"/>
  <c r="B5691" i="57"/>
  <c r="B5692" i="57"/>
  <c r="B5693" i="57"/>
  <c r="B5694" i="57"/>
  <c r="B5695" i="57"/>
  <c r="B5696" i="57"/>
  <c r="B5697" i="57"/>
  <c r="B5698" i="57"/>
  <c r="B5699" i="57"/>
  <c r="B5700" i="57"/>
  <c r="B5701" i="57"/>
  <c r="B5702" i="57"/>
  <c r="B5703" i="57"/>
  <c r="B5704" i="57"/>
  <c r="B5705" i="57"/>
  <c r="B5706" i="57"/>
  <c r="B5707" i="57"/>
  <c r="B5708" i="57"/>
  <c r="B5709" i="57"/>
  <c r="B5710" i="57"/>
  <c r="B5711" i="57"/>
  <c r="B5712" i="57"/>
  <c r="B5713" i="57"/>
  <c r="B5714" i="57"/>
  <c r="B5715" i="57"/>
  <c r="B5716" i="57"/>
  <c r="B5717" i="57"/>
  <c r="B5718" i="57"/>
  <c r="B5719" i="57"/>
  <c r="B5720" i="57"/>
  <c r="B5721" i="57"/>
  <c r="B5722" i="57"/>
  <c r="B5723" i="57"/>
  <c r="B5724" i="57"/>
  <c r="B5725" i="57"/>
  <c r="B5726" i="57"/>
  <c r="B5727" i="57"/>
  <c r="B5728" i="57"/>
  <c r="B5729" i="57"/>
  <c r="B5730" i="57"/>
  <c r="B5731" i="57"/>
  <c r="B5732" i="57"/>
  <c r="B5733" i="57"/>
  <c r="B5734" i="57"/>
  <c r="B5735" i="57"/>
  <c r="B5736" i="57"/>
  <c r="B5737" i="57"/>
  <c r="B5738" i="57"/>
  <c r="B5739" i="57"/>
  <c r="B5740" i="57"/>
  <c r="B5741" i="57"/>
  <c r="B5742" i="57"/>
  <c r="B5743" i="57"/>
  <c r="B5744" i="57"/>
  <c r="B5745" i="57"/>
  <c r="B5746" i="57"/>
  <c r="B5747" i="57"/>
  <c r="B5748" i="57"/>
  <c r="B5749" i="57"/>
  <c r="B5750" i="57"/>
  <c r="B5751" i="57"/>
  <c r="B5752" i="57"/>
  <c r="B5753" i="57"/>
  <c r="B5754" i="57"/>
  <c r="B5755" i="57"/>
  <c r="B5756" i="57"/>
  <c r="B5757" i="57"/>
  <c r="B5758" i="57"/>
  <c r="B5759" i="57"/>
  <c r="B5760" i="57"/>
  <c r="B5761" i="57"/>
  <c r="B5762" i="57"/>
  <c r="B5763" i="57"/>
  <c r="B5764" i="57"/>
  <c r="B5765" i="57"/>
  <c r="B5766" i="57"/>
  <c r="B5767" i="57"/>
  <c r="B5768" i="57"/>
  <c r="B5769" i="57"/>
  <c r="B5770" i="57"/>
  <c r="B5771" i="57"/>
  <c r="B5772" i="57"/>
  <c r="B5773" i="57"/>
  <c r="B5774" i="57"/>
  <c r="B5775" i="57"/>
  <c r="B5776" i="57"/>
  <c r="B5777" i="57"/>
  <c r="B5778" i="57"/>
  <c r="B5779" i="57"/>
  <c r="B5780" i="57"/>
  <c r="B5781" i="57"/>
  <c r="B5782" i="57"/>
  <c r="B5783" i="57"/>
  <c r="B5784" i="57"/>
  <c r="B5785" i="57"/>
  <c r="B5786" i="57"/>
  <c r="B5787" i="57"/>
  <c r="B5788" i="57"/>
  <c r="B5789" i="57"/>
  <c r="B5790" i="57"/>
  <c r="B5791" i="57"/>
  <c r="B5792" i="57"/>
  <c r="B5793" i="57"/>
  <c r="B5794" i="57"/>
  <c r="B5795" i="57"/>
  <c r="B5796" i="57"/>
  <c r="B5797" i="57"/>
  <c r="B5798" i="57"/>
  <c r="B5799" i="57"/>
  <c r="B5800" i="57"/>
  <c r="B5801" i="57"/>
  <c r="B5802" i="57"/>
  <c r="B5803" i="57"/>
  <c r="B5804" i="57"/>
  <c r="B5805" i="57"/>
  <c r="B5806" i="57"/>
  <c r="B5807" i="57"/>
  <c r="B5808" i="57"/>
  <c r="B5809" i="57"/>
  <c r="B5810" i="57"/>
  <c r="B5811" i="57"/>
  <c r="B5812" i="57"/>
  <c r="B5813" i="57"/>
  <c r="B5814" i="57"/>
  <c r="B5815" i="57"/>
  <c r="B5816" i="57"/>
  <c r="B5817" i="57"/>
  <c r="B5818" i="57"/>
  <c r="B5819" i="57"/>
  <c r="B5820" i="57"/>
  <c r="B5821" i="57"/>
  <c r="B5822" i="57"/>
  <c r="B5823" i="57"/>
  <c r="B5824" i="57"/>
  <c r="B5825" i="57"/>
  <c r="B5826" i="57"/>
  <c r="B5827" i="57"/>
  <c r="B5828" i="57"/>
  <c r="B5829" i="57"/>
  <c r="B5830" i="57"/>
  <c r="B5831" i="57"/>
  <c r="B5832" i="57"/>
  <c r="B5833" i="57"/>
  <c r="B5834" i="57"/>
  <c r="B5835" i="57"/>
  <c r="B5836" i="57"/>
  <c r="B5837" i="57"/>
  <c r="B5838" i="57"/>
  <c r="B5839" i="57"/>
  <c r="B5840" i="57"/>
  <c r="B5841" i="57"/>
  <c r="B5842" i="57"/>
  <c r="B5843" i="57"/>
  <c r="B5844" i="57"/>
  <c r="B5845" i="57"/>
  <c r="B5846" i="57"/>
  <c r="B5847" i="57"/>
  <c r="B5848" i="57"/>
  <c r="B5849" i="57"/>
  <c r="B5850" i="57"/>
  <c r="B5851" i="57"/>
  <c r="B5852" i="57"/>
  <c r="B5853" i="57"/>
  <c r="B5854" i="57"/>
  <c r="B5855" i="57"/>
  <c r="B5856" i="57"/>
  <c r="B5857" i="57"/>
  <c r="B5858" i="57"/>
  <c r="B5859" i="57"/>
  <c r="B5860" i="57"/>
  <c r="B5861" i="57"/>
  <c r="B5862" i="57"/>
  <c r="B5863" i="57"/>
  <c r="B5864" i="57"/>
  <c r="B5865" i="57"/>
  <c r="B5866" i="57"/>
  <c r="B5867" i="57"/>
  <c r="B5868" i="57"/>
  <c r="B5869" i="57"/>
  <c r="B5870" i="57"/>
  <c r="B5871" i="57"/>
  <c r="B5872" i="57"/>
  <c r="B5873" i="57"/>
  <c r="B5874" i="57"/>
  <c r="B5875" i="57"/>
  <c r="B5876" i="57"/>
  <c r="B5877" i="57"/>
  <c r="B5878" i="57"/>
  <c r="B5879" i="57"/>
  <c r="B5880" i="57"/>
  <c r="B5881" i="57"/>
  <c r="B5882" i="57"/>
  <c r="B5883" i="57"/>
  <c r="B5884" i="57"/>
  <c r="B5885" i="57"/>
  <c r="B5886" i="57"/>
  <c r="B5887" i="57"/>
  <c r="B5888" i="57"/>
  <c r="B5889" i="57"/>
  <c r="B5890" i="57"/>
  <c r="B5891" i="57"/>
  <c r="B5892" i="57"/>
  <c r="B5893" i="57"/>
  <c r="B5894" i="57"/>
  <c r="B5895" i="57"/>
  <c r="B5896" i="57"/>
  <c r="B5897" i="57"/>
  <c r="B5898" i="57"/>
  <c r="B5899" i="57"/>
  <c r="B5900" i="57"/>
  <c r="B5901" i="57"/>
  <c r="B5902" i="57"/>
  <c r="B5903" i="57"/>
  <c r="B5904" i="57"/>
  <c r="B5905" i="57"/>
  <c r="B5906" i="57"/>
  <c r="B5907" i="57"/>
  <c r="B5908" i="57"/>
  <c r="B5909" i="57"/>
  <c r="B5910" i="57"/>
  <c r="B5911" i="57"/>
  <c r="B5912" i="57"/>
  <c r="B5913" i="57"/>
  <c r="B5914" i="57"/>
  <c r="B5915" i="57"/>
  <c r="B5916" i="57"/>
  <c r="B5917" i="57"/>
  <c r="B5918" i="57"/>
  <c r="B5919" i="57"/>
  <c r="B5920" i="57"/>
  <c r="B5921" i="57"/>
  <c r="B5922" i="57"/>
  <c r="B5923" i="57"/>
  <c r="B5924" i="57"/>
  <c r="B5925" i="57"/>
  <c r="B5926" i="57"/>
  <c r="B5927" i="57"/>
  <c r="B5928" i="57"/>
  <c r="B5929" i="57"/>
  <c r="B5930" i="57"/>
  <c r="B5931" i="57"/>
  <c r="B5932" i="57"/>
  <c r="B5933" i="57"/>
  <c r="B5934" i="57"/>
  <c r="B5935" i="57"/>
  <c r="B5936" i="57"/>
  <c r="B5937" i="57"/>
  <c r="B5938" i="57"/>
  <c r="B5939" i="57"/>
  <c r="B5940" i="57"/>
  <c r="B5941" i="57"/>
  <c r="B5942" i="57"/>
  <c r="B5943" i="57"/>
  <c r="B5944" i="57"/>
  <c r="B5945" i="57"/>
  <c r="B5946" i="57"/>
  <c r="B5947" i="57"/>
  <c r="B5948" i="57"/>
  <c r="B5949" i="57"/>
  <c r="B5950" i="57"/>
  <c r="B5951" i="57"/>
  <c r="B5952" i="57"/>
  <c r="B5953" i="57"/>
  <c r="B5954" i="57"/>
  <c r="B5955" i="57"/>
  <c r="B5956" i="57"/>
  <c r="B5957" i="57"/>
  <c r="B5958" i="57"/>
  <c r="B5959" i="57"/>
  <c r="B5960" i="57"/>
  <c r="B5961" i="57"/>
  <c r="B5962" i="57"/>
  <c r="B5963" i="57"/>
  <c r="B5964" i="57"/>
  <c r="B5965" i="57"/>
  <c r="B5966" i="57"/>
  <c r="B5967" i="57"/>
  <c r="B5968" i="57"/>
  <c r="B5969" i="57"/>
  <c r="B5970" i="57"/>
  <c r="B5971" i="57"/>
  <c r="B5972" i="57"/>
  <c r="B5973" i="57"/>
  <c r="B5974" i="57"/>
  <c r="B5975" i="57"/>
  <c r="B5976" i="57"/>
  <c r="B5977" i="57"/>
  <c r="B5978" i="57"/>
  <c r="B5979" i="57"/>
  <c r="B5980" i="57"/>
  <c r="B5981" i="57"/>
  <c r="B5982" i="57"/>
  <c r="B5983" i="57"/>
  <c r="B5984" i="57"/>
  <c r="B5985" i="57"/>
  <c r="B5986" i="57"/>
  <c r="B5987" i="57"/>
  <c r="B5988" i="57"/>
  <c r="B5989" i="57"/>
  <c r="B5990" i="57"/>
  <c r="B5991" i="57"/>
  <c r="B5992" i="57"/>
  <c r="B5993" i="57"/>
  <c r="B5994" i="57"/>
  <c r="B5995" i="57"/>
  <c r="B5996" i="57"/>
  <c r="B5997" i="57"/>
  <c r="B5998" i="57"/>
  <c r="B5999" i="57"/>
  <c r="B6000" i="57"/>
  <c r="B6001" i="57"/>
  <c r="B6002" i="57"/>
  <c r="B6003" i="57"/>
  <c r="B6004" i="57"/>
  <c r="B6005" i="57"/>
  <c r="B6006" i="57"/>
  <c r="B6007" i="57"/>
  <c r="B6008" i="57"/>
  <c r="B6009" i="57"/>
  <c r="B6010" i="57"/>
  <c r="B6011" i="57"/>
  <c r="B6012" i="57"/>
  <c r="B6013" i="57"/>
  <c r="B6014" i="57"/>
  <c r="B6015" i="57"/>
  <c r="B6016" i="57"/>
  <c r="B6017" i="57"/>
  <c r="B6018" i="57"/>
  <c r="B6019" i="57"/>
  <c r="B6020" i="57"/>
  <c r="B6021" i="57"/>
  <c r="B6022" i="57"/>
  <c r="B6023" i="57"/>
  <c r="B6024" i="57"/>
  <c r="B6025" i="57"/>
  <c r="B6026" i="57"/>
  <c r="B6027" i="57"/>
  <c r="B6028" i="57"/>
  <c r="B6029" i="57"/>
  <c r="B6030" i="57"/>
  <c r="B6031" i="57"/>
  <c r="B6032" i="57"/>
  <c r="B6033" i="57"/>
  <c r="B6034" i="57"/>
  <c r="B6035" i="57"/>
  <c r="B6036" i="57"/>
  <c r="B6037" i="57"/>
  <c r="B6038" i="57"/>
  <c r="B6039" i="57"/>
  <c r="B6040" i="57"/>
  <c r="B6041" i="57"/>
  <c r="B6042" i="57"/>
  <c r="B6043" i="57"/>
  <c r="B6044" i="57"/>
  <c r="B6045" i="57"/>
  <c r="B6046" i="57"/>
  <c r="B6047" i="57"/>
  <c r="B6048" i="57"/>
  <c r="B6049" i="57"/>
  <c r="B6050" i="57"/>
  <c r="B6051" i="57"/>
  <c r="B6052" i="57"/>
  <c r="B6053" i="57"/>
  <c r="B6054" i="57"/>
  <c r="B6055" i="57"/>
  <c r="B6056" i="57"/>
  <c r="B6057" i="57"/>
  <c r="B6058" i="57"/>
  <c r="B6059" i="57"/>
  <c r="B6060" i="57"/>
  <c r="B6061" i="57"/>
  <c r="B6062" i="57"/>
  <c r="B6063" i="57"/>
  <c r="B6064" i="57"/>
  <c r="B6065" i="57"/>
  <c r="B6066" i="57"/>
  <c r="B6067" i="57"/>
  <c r="B6068" i="57"/>
  <c r="B6069" i="57"/>
  <c r="B6070" i="57"/>
  <c r="B6071" i="57"/>
  <c r="B6072" i="57"/>
  <c r="B6073" i="57"/>
  <c r="B6074" i="57"/>
  <c r="B6075" i="57"/>
  <c r="B6076" i="57"/>
  <c r="B6077" i="57"/>
  <c r="B6078" i="57"/>
  <c r="B6079" i="57"/>
  <c r="B6080" i="57"/>
  <c r="B6081" i="57"/>
  <c r="B6082" i="57"/>
  <c r="B6083" i="57"/>
  <c r="B6084" i="57"/>
  <c r="B6085" i="57"/>
  <c r="B6086" i="57"/>
  <c r="B6087" i="57"/>
  <c r="B6088" i="57"/>
  <c r="B6089" i="57"/>
  <c r="B6090" i="57"/>
  <c r="B6091" i="57"/>
  <c r="B6092" i="57"/>
  <c r="B6093" i="57"/>
  <c r="B6094" i="57"/>
  <c r="B6095" i="57"/>
  <c r="B6096" i="57"/>
  <c r="B6097" i="57"/>
  <c r="B6098" i="57"/>
  <c r="B6099" i="57"/>
  <c r="B6100" i="57"/>
  <c r="B6101" i="57"/>
  <c r="B6102" i="57"/>
  <c r="B6103" i="57"/>
  <c r="B6104" i="57"/>
  <c r="B6105" i="57"/>
  <c r="B6106" i="57"/>
  <c r="B6107" i="57"/>
  <c r="B6108" i="57"/>
  <c r="B6109" i="57"/>
  <c r="B6110" i="57"/>
  <c r="B6111" i="57"/>
  <c r="B6112" i="57"/>
  <c r="B6113" i="57"/>
  <c r="B6114" i="57"/>
  <c r="B6115" i="57"/>
  <c r="B6116" i="57"/>
  <c r="B6117" i="57"/>
  <c r="B6118" i="57"/>
  <c r="B6119" i="57"/>
  <c r="B6120" i="57"/>
  <c r="B6121" i="57"/>
  <c r="B6122" i="57"/>
  <c r="B6123" i="57"/>
  <c r="B6124" i="57"/>
  <c r="B6125" i="57"/>
  <c r="B6126" i="57"/>
  <c r="B6127" i="57"/>
  <c r="B6128" i="57"/>
  <c r="B6129" i="57"/>
  <c r="B6130" i="57"/>
  <c r="B6131" i="57"/>
  <c r="B6132" i="57"/>
  <c r="B6133" i="57"/>
  <c r="B6134" i="57"/>
  <c r="B6135" i="57"/>
  <c r="B6136" i="57"/>
  <c r="B6137" i="57"/>
  <c r="B6138" i="57"/>
  <c r="B6139" i="57"/>
  <c r="B6140" i="57"/>
  <c r="B6141" i="57"/>
  <c r="B6142" i="57"/>
  <c r="B6143" i="57"/>
  <c r="B6144" i="57"/>
  <c r="B6145" i="57"/>
  <c r="B6146" i="57"/>
  <c r="B6147" i="57"/>
  <c r="B6148" i="57"/>
  <c r="B6149" i="57"/>
  <c r="B6150" i="57"/>
  <c r="B6151" i="57"/>
  <c r="B6152" i="57"/>
  <c r="B6153" i="57"/>
  <c r="B6154" i="57"/>
  <c r="B6155" i="57"/>
  <c r="B6156" i="57"/>
  <c r="B6157" i="57"/>
  <c r="B6158" i="57"/>
  <c r="B6159" i="57"/>
  <c r="B6160" i="57"/>
  <c r="B6161" i="57"/>
  <c r="B6162" i="57"/>
  <c r="B6163" i="57"/>
  <c r="B6164" i="57"/>
  <c r="B6165" i="57"/>
  <c r="B6166" i="57"/>
  <c r="B6167" i="57"/>
  <c r="B6168" i="57"/>
  <c r="B6169" i="57"/>
  <c r="B6170" i="57"/>
  <c r="B6171" i="57"/>
  <c r="B6172" i="57"/>
  <c r="B6173" i="57"/>
  <c r="B6174" i="57"/>
  <c r="B6175" i="57"/>
  <c r="B6176" i="57"/>
  <c r="B6177" i="57"/>
  <c r="B6178" i="57"/>
  <c r="B6179" i="57"/>
  <c r="B6180" i="57"/>
  <c r="B6181" i="57"/>
  <c r="B6182" i="57"/>
  <c r="B6183" i="57"/>
  <c r="B6184" i="57"/>
  <c r="B6185" i="57"/>
  <c r="B6186" i="57"/>
  <c r="B6187" i="57"/>
  <c r="B6188" i="57"/>
  <c r="B6189" i="57"/>
  <c r="B6190" i="57"/>
  <c r="B6191" i="57"/>
  <c r="B6192" i="57"/>
  <c r="B6193" i="57"/>
  <c r="B6194" i="57"/>
  <c r="B6195" i="57"/>
  <c r="B6196" i="57"/>
  <c r="B6197" i="57"/>
  <c r="B6198" i="57"/>
  <c r="B6199" i="57"/>
  <c r="B6200" i="57"/>
  <c r="B6201" i="57"/>
  <c r="B6202" i="57"/>
  <c r="B6203" i="57"/>
  <c r="B6204" i="57"/>
  <c r="B6205" i="57"/>
  <c r="B6206" i="57"/>
  <c r="B6207" i="57"/>
  <c r="B6208" i="57"/>
  <c r="B6209" i="57"/>
  <c r="B6210" i="57"/>
  <c r="B6211" i="57"/>
  <c r="B6212" i="57"/>
  <c r="B6213" i="57"/>
  <c r="B6214" i="57"/>
  <c r="B6215" i="57"/>
  <c r="B6216" i="57"/>
  <c r="B6217" i="57"/>
  <c r="B6218" i="57"/>
  <c r="B6219" i="57"/>
  <c r="B6220" i="57"/>
  <c r="B6221" i="57"/>
  <c r="B6222" i="57"/>
  <c r="B6223" i="57"/>
  <c r="B6224" i="57"/>
  <c r="B6225" i="57"/>
  <c r="B6226" i="57"/>
  <c r="B6227" i="57"/>
  <c r="B6228" i="57"/>
  <c r="B6229" i="57"/>
  <c r="B6230" i="57"/>
  <c r="B6231" i="57"/>
  <c r="B6232" i="57"/>
  <c r="B6233" i="57"/>
  <c r="B6234" i="57"/>
  <c r="B6235" i="57"/>
  <c r="B6236" i="57"/>
  <c r="B6237" i="57"/>
  <c r="B6238" i="57"/>
  <c r="B6239" i="57"/>
  <c r="B6240" i="57"/>
  <c r="B6241" i="57"/>
  <c r="B6242" i="57"/>
  <c r="B6243" i="57"/>
  <c r="B6244" i="57"/>
  <c r="B6245" i="57"/>
  <c r="B6246" i="57"/>
  <c r="B6247" i="57"/>
  <c r="B6248" i="57"/>
  <c r="B6249" i="57"/>
  <c r="B6250" i="57"/>
  <c r="B6251" i="57"/>
  <c r="B6252" i="57"/>
  <c r="B6253" i="57"/>
  <c r="B6254" i="57"/>
  <c r="B6255" i="57"/>
  <c r="B6256" i="57"/>
  <c r="B6257" i="57"/>
  <c r="B6258" i="57"/>
  <c r="B6259" i="57"/>
  <c r="B6260" i="57"/>
  <c r="B6261" i="57"/>
  <c r="B6262" i="57"/>
  <c r="B6263" i="57"/>
  <c r="B6264" i="57"/>
  <c r="B6265" i="57"/>
  <c r="B6266" i="57"/>
  <c r="B6267" i="57"/>
  <c r="B6268" i="57"/>
  <c r="B6269" i="57"/>
  <c r="B6270" i="57"/>
  <c r="B6271" i="57"/>
  <c r="B6272" i="57"/>
  <c r="B6273" i="57"/>
  <c r="B6274" i="57"/>
  <c r="B6275" i="57"/>
  <c r="B6276" i="57"/>
  <c r="B6277" i="57"/>
  <c r="B6278" i="57"/>
  <c r="B6279" i="57"/>
  <c r="B6280" i="57"/>
  <c r="B6281" i="57"/>
  <c r="B6282" i="57"/>
  <c r="B6283" i="57"/>
  <c r="B6284" i="57"/>
  <c r="B6285" i="57"/>
  <c r="B6286" i="57"/>
  <c r="B6287" i="57"/>
  <c r="B6288" i="57"/>
  <c r="B6289" i="57"/>
  <c r="B6290" i="57"/>
  <c r="B6291" i="57"/>
  <c r="B6292" i="57"/>
  <c r="B6293" i="57"/>
  <c r="B6294" i="57"/>
  <c r="B6295" i="57"/>
  <c r="B6296" i="57"/>
  <c r="B6297" i="57"/>
  <c r="B6298" i="57"/>
  <c r="B6299" i="57"/>
  <c r="B6300" i="57"/>
  <c r="B6301" i="57"/>
  <c r="B6302" i="57"/>
  <c r="B6303" i="57"/>
  <c r="B6304" i="57"/>
  <c r="B6305" i="57"/>
  <c r="B6306" i="57"/>
  <c r="B6307" i="57"/>
  <c r="B6308" i="57"/>
  <c r="B6309" i="57"/>
  <c r="B6310" i="57"/>
  <c r="B6311" i="57"/>
  <c r="B6312" i="57"/>
  <c r="B6313" i="57"/>
  <c r="B6314" i="57"/>
  <c r="B6315" i="57"/>
  <c r="B6316" i="57"/>
  <c r="B6317" i="57"/>
  <c r="B6318" i="57"/>
  <c r="B6319" i="57"/>
  <c r="B6320" i="57"/>
  <c r="B6321" i="57"/>
  <c r="B6322" i="57"/>
  <c r="B6323" i="57"/>
  <c r="B6324" i="57"/>
  <c r="B6325" i="57"/>
  <c r="B6326" i="57"/>
  <c r="B6327" i="57"/>
  <c r="B6328" i="57"/>
  <c r="B6329" i="57"/>
  <c r="B6330" i="57"/>
  <c r="B6331" i="57"/>
  <c r="B6332" i="57"/>
  <c r="B6333" i="57"/>
  <c r="B6334" i="57"/>
  <c r="B6335" i="57"/>
  <c r="B6336" i="57"/>
  <c r="B6337" i="57"/>
  <c r="B6338" i="57"/>
  <c r="B6339" i="57"/>
  <c r="B6340" i="57"/>
  <c r="B6341" i="57"/>
  <c r="B6342" i="57"/>
  <c r="B6343" i="57"/>
  <c r="B6344" i="57"/>
  <c r="B6345" i="57"/>
  <c r="B6346" i="57"/>
  <c r="B6347" i="57"/>
  <c r="B6348" i="57"/>
  <c r="B6349" i="57"/>
  <c r="B6350" i="57"/>
  <c r="B6351" i="57"/>
  <c r="B6352" i="57"/>
  <c r="B6353" i="57"/>
  <c r="B6354" i="57"/>
  <c r="B6355" i="57"/>
  <c r="B6356" i="57"/>
  <c r="B6357" i="57"/>
  <c r="B6358" i="57"/>
  <c r="B6359" i="57"/>
  <c r="B6360" i="57"/>
  <c r="B6361" i="57"/>
  <c r="B6362" i="57"/>
  <c r="B6363" i="57"/>
  <c r="B6364" i="57"/>
  <c r="B6365" i="57"/>
  <c r="B6366" i="57"/>
  <c r="B6367" i="57"/>
  <c r="B6368" i="57"/>
  <c r="B6369" i="57"/>
  <c r="B6370" i="57"/>
  <c r="B6371" i="57"/>
  <c r="B6372" i="57"/>
  <c r="B6373" i="57"/>
  <c r="B6374" i="57"/>
  <c r="B6375" i="57"/>
  <c r="B6376" i="57"/>
  <c r="B6377" i="57"/>
  <c r="B6378" i="57"/>
  <c r="B6379" i="57"/>
  <c r="B6380" i="57"/>
  <c r="B6381" i="57"/>
  <c r="B6382" i="57"/>
  <c r="B6383" i="57"/>
  <c r="B6384" i="57"/>
  <c r="B6385" i="57"/>
  <c r="B6386" i="57"/>
  <c r="B6387" i="57"/>
  <c r="B6388" i="57"/>
  <c r="B6389" i="57"/>
  <c r="B6390" i="57"/>
  <c r="B6391" i="57"/>
  <c r="B6392" i="57"/>
  <c r="B6393" i="57"/>
  <c r="B6394" i="57"/>
  <c r="B6395" i="57"/>
  <c r="B6396" i="57"/>
  <c r="B6397" i="57"/>
  <c r="B6398" i="57"/>
  <c r="B6399" i="57"/>
  <c r="B6400" i="57"/>
  <c r="B6401" i="57"/>
  <c r="B6402" i="57"/>
  <c r="B6403" i="57"/>
  <c r="B6404" i="57"/>
  <c r="B6405" i="57"/>
  <c r="B6406" i="57"/>
  <c r="B6407" i="57"/>
  <c r="B6408" i="57"/>
  <c r="B6409" i="57"/>
  <c r="B6410" i="57"/>
  <c r="B6411" i="57"/>
  <c r="B6412" i="57"/>
  <c r="B6413" i="57"/>
  <c r="B6414" i="57"/>
  <c r="B6415" i="57"/>
  <c r="B6416" i="57"/>
  <c r="B6417" i="57"/>
  <c r="B6418" i="57"/>
  <c r="B6419" i="57"/>
  <c r="B6420" i="57"/>
  <c r="B6421" i="57"/>
  <c r="B6422" i="57"/>
  <c r="B6423" i="57"/>
  <c r="B6424" i="57"/>
  <c r="B6425" i="57"/>
  <c r="B6426" i="57"/>
  <c r="B6427" i="57"/>
  <c r="B6428" i="57"/>
  <c r="B6429" i="57"/>
  <c r="B6430" i="57"/>
  <c r="B6431" i="57"/>
  <c r="B6432" i="57"/>
  <c r="B6433" i="57"/>
  <c r="B6434" i="57"/>
  <c r="B6435" i="57"/>
  <c r="B6436" i="57"/>
  <c r="B6437" i="57"/>
  <c r="B6438" i="57"/>
  <c r="B6439" i="57"/>
  <c r="B6440" i="57"/>
  <c r="B6441" i="57"/>
  <c r="B6442" i="57"/>
  <c r="B6443" i="57"/>
  <c r="B6444" i="57"/>
  <c r="B6445" i="57"/>
  <c r="B6446" i="57"/>
  <c r="B6447" i="57"/>
  <c r="B6448" i="57"/>
  <c r="B6449" i="57"/>
  <c r="B6450" i="57"/>
  <c r="B6451" i="57"/>
  <c r="B6452" i="57"/>
  <c r="B6453" i="57"/>
  <c r="B6454" i="57"/>
  <c r="B6455" i="57"/>
  <c r="B6456" i="57"/>
  <c r="B6457" i="57"/>
  <c r="B6458" i="57"/>
  <c r="B6459" i="57"/>
  <c r="B6460" i="57"/>
  <c r="B6461" i="57"/>
  <c r="B6462" i="57"/>
  <c r="B6463" i="57"/>
  <c r="B6464" i="57"/>
  <c r="B6465" i="57"/>
  <c r="B6466" i="57"/>
  <c r="B6467" i="57"/>
  <c r="B6468" i="57"/>
  <c r="B6469" i="57"/>
  <c r="B6470" i="57"/>
  <c r="B6471" i="57"/>
  <c r="B6472" i="57"/>
  <c r="B6473" i="57"/>
  <c r="B6474" i="57"/>
  <c r="B6475" i="57"/>
  <c r="B6476" i="57"/>
  <c r="B6477" i="57"/>
  <c r="B6478" i="57"/>
  <c r="B6479" i="57"/>
  <c r="B6480" i="57"/>
  <c r="B6481" i="57"/>
  <c r="B6482" i="57"/>
  <c r="B6483" i="57"/>
  <c r="B6484" i="57"/>
  <c r="B6485" i="57"/>
  <c r="B6486" i="57"/>
  <c r="B6487" i="57"/>
  <c r="B6488" i="57"/>
  <c r="B6489" i="57"/>
  <c r="B6490" i="57"/>
  <c r="B6491" i="57"/>
  <c r="B6492" i="57"/>
  <c r="B6493" i="57"/>
  <c r="B6494" i="57"/>
  <c r="B6495" i="57"/>
  <c r="B6496" i="57"/>
  <c r="B6497" i="57"/>
  <c r="B6498" i="57"/>
  <c r="B6499" i="57"/>
  <c r="B6500" i="57"/>
  <c r="B6501" i="57"/>
  <c r="B6502" i="57"/>
  <c r="B6503" i="57"/>
  <c r="B6504" i="57"/>
  <c r="B6505" i="57"/>
  <c r="B6506" i="57"/>
  <c r="B6507" i="57"/>
  <c r="B6508" i="57"/>
  <c r="B6509" i="57"/>
  <c r="B6510" i="57"/>
  <c r="B6511" i="57"/>
  <c r="B6512" i="57"/>
  <c r="B6513" i="57"/>
  <c r="B6514" i="57"/>
  <c r="B6515" i="57"/>
  <c r="B6516" i="57"/>
  <c r="B6517" i="57"/>
  <c r="B6518" i="57"/>
  <c r="B6519" i="57"/>
  <c r="B6520" i="57"/>
  <c r="B6521" i="57"/>
  <c r="B6522" i="57"/>
  <c r="B6523" i="57"/>
  <c r="B6524" i="57"/>
  <c r="B6525" i="57"/>
  <c r="B6526" i="57"/>
  <c r="B6527" i="57"/>
  <c r="B6528" i="57"/>
  <c r="B6529" i="57"/>
  <c r="B6530" i="57"/>
  <c r="B6531" i="57"/>
  <c r="B6532" i="57"/>
  <c r="B6533" i="57"/>
  <c r="B6534" i="57"/>
  <c r="B6535" i="57"/>
  <c r="B6536" i="57"/>
  <c r="B6537" i="57"/>
  <c r="B6538" i="57"/>
  <c r="B6539" i="57"/>
  <c r="B6540" i="57"/>
  <c r="B6541" i="57"/>
  <c r="B6542" i="57"/>
  <c r="B6543" i="57"/>
  <c r="B6544" i="57"/>
  <c r="B6545" i="57"/>
  <c r="B6546" i="57"/>
  <c r="B6547" i="57"/>
  <c r="B6548" i="57"/>
  <c r="B6549" i="57"/>
  <c r="B6550" i="57"/>
  <c r="B6551" i="57"/>
  <c r="B6552" i="57"/>
  <c r="B6553" i="57"/>
  <c r="B6554" i="57"/>
  <c r="B6555" i="57"/>
  <c r="B6556" i="57"/>
  <c r="B6557" i="57"/>
  <c r="B6558" i="57"/>
  <c r="B6559" i="57"/>
  <c r="B6560" i="57"/>
  <c r="B6561" i="57"/>
  <c r="B6562" i="57"/>
  <c r="B6563" i="57"/>
  <c r="B6564" i="57"/>
  <c r="B6565" i="57"/>
  <c r="B6566" i="57"/>
  <c r="B6567" i="57"/>
  <c r="B6568" i="57"/>
  <c r="B6569" i="57"/>
  <c r="B6570" i="57"/>
  <c r="B6571" i="57"/>
  <c r="B6572" i="57"/>
  <c r="B6573" i="57"/>
  <c r="B6574" i="57"/>
  <c r="B6575" i="57"/>
  <c r="B6576" i="57"/>
  <c r="B6577" i="57"/>
  <c r="B6578" i="57"/>
  <c r="B6579" i="57"/>
  <c r="B6580" i="57"/>
  <c r="B6581" i="57"/>
  <c r="B6582" i="57"/>
  <c r="B6583" i="57"/>
  <c r="B6584" i="57"/>
  <c r="B6585" i="57"/>
  <c r="B6586" i="57"/>
  <c r="B6587" i="57"/>
  <c r="B6588" i="57"/>
  <c r="B6589" i="57"/>
  <c r="B6590" i="57"/>
  <c r="B6591" i="57"/>
  <c r="B6592" i="57"/>
  <c r="B6593" i="57"/>
  <c r="B6594" i="57"/>
  <c r="B6595" i="57"/>
  <c r="B6596" i="57"/>
  <c r="B6597" i="57"/>
  <c r="B6598" i="57"/>
  <c r="B6599" i="57"/>
  <c r="B6600" i="57"/>
  <c r="B6601" i="57"/>
  <c r="B6602" i="57"/>
  <c r="B6603" i="57"/>
  <c r="B6604" i="57"/>
  <c r="B6605" i="57"/>
  <c r="B6606" i="57"/>
  <c r="B6607" i="57"/>
  <c r="B6608" i="57"/>
  <c r="B6609" i="57"/>
  <c r="B6610" i="57"/>
  <c r="B6611" i="57"/>
  <c r="B6612" i="57"/>
  <c r="B6613" i="57"/>
  <c r="B6614" i="57"/>
  <c r="B6615" i="57"/>
  <c r="B6616" i="57"/>
  <c r="B6617" i="57"/>
  <c r="B6618" i="57"/>
  <c r="B6619" i="57"/>
  <c r="B6620" i="57"/>
  <c r="B6621" i="57"/>
  <c r="B6622" i="57"/>
  <c r="B6623" i="57"/>
  <c r="B6624" i="57"/>
  <c r="B6625" i="57"/>
  <c r="B6626" i="57"/>
  <c r="B6627" i="57"/>
  <c r="B6628" i="57"/>
  <c r="B6629" i="57"/>
  <c r="B6630" i="57"/>
  <c r="B6631" i="57"/>
  <c r="B6632" i="57"/>
  <c r="B6633" i="57"/>
  <c r="B6634" i="57"/>
  <c r="B6635" i="57"/>
  <c r="B6636" i="57"/>
  <c r="B6637" i="57"/>
  <c r="B6638" i="57"/>
  <c r="B6639" i="57"/>
  <c r="B6640" i="57"/>
  <c r="B6641" i="57"/>
  <c r="B6642" i="57"/>
  <c r="B6643" i="57"/>
  <c r="B6644" i="57"/>
  <c r="B6645" i="57"/>
  <c r="B6646" i="57"/>
  <c r="B6647" i="57"/>
  <c r="B6648" i="57"/>
  <c r="B6649" i="57"/>
  <c r="B6650" i="57"/>
  <c r="B6651" i="57"/>
  <c r="B6652" i="57"/>
  <c r="B6653" i="57"/>
  <c r="B6654" i="57"/>
  <c r="B6655" i="57"/>
  <c r="B6656" i="57"/>
  <c r="B6657" i="57"/>
  <c r="B6658" i="57"/>
  <c r="B6659" i="57"/>
  <c r="B6660" i="57"/>
  <c r="B6661" i="57"/>
  <c r="B6662" i="57"/>
  <c r="B6663" i="57"/>
  <c r="B6664" i="57"/>
  <c r="B6665" i="57"/>
  <c r="B6666" i="57"/>
  <c r="B6667" i="57"/>
  <c r="B6668" i="57"/>
  <c r="B6669" i="57"/>
  <c r="B6670" i="57"/>
  <c r="B6671" i="57"/>
  <c r="B6672" i="57"/>
  <c r="B6673" i="57"/>
  <c r="B6674" i="57"/>
  <c r="B6675" i="57"/>
  <c r="B6676" i="57"/>
  <c r="B6677" i="57"/>
  <c r="B6678" i="57"/>
  <c r="B6679" i="57"/>
  <c r="B6680" i="57"/>
  <c r="B6681" i="57"/>
  <c r="B6682" i="57"/>
  <c r="B6683" i="57"/>
  <c r="B6684" i="57"/>
  <c r="B6685" i="57"/>
  <c r="B6686" i="57"/>
  <c r="B6687" i="57"/>
  <c r="B6688" i="57"/>
  <c r="B6689" i="57"/>
  <c r="B6690" i="57"/>
  <c r="B6691" i="57"/>
  <c r="B6692" i="57"/>
  <c r="B6693" i="57"/>
  <c r="B6694" i="57"/>
  <c r="B6695" i="57"/>
  <c r="B6696" i="57"/>
  <c r="B6697" i="57"/>
  <c r="B6698" i="57"/>
  <c r="B6699" i="57"/>
  <c r="B6700" i="57"/>
  <c r="B6701" i="57"/>
  <c r="B6702" i="57"/>
  <c r="B6703" i="57"/>
  <c r="B6704" i="57"/>
  <c r="B6705" i="57"/>
  <c r="B6706" i="57"/>
  <c r="B6707" i="57"/>
  <c r="B6708" i="57"/>
  <c r="B6709" i="57"/>
  <c r="B6710" i="57"/>
  <c r="B6711" i="57"/>
  <c r="B6712" i="57"/>
  <c r="B6713" i="57"/>
  <c r="B6714" i="57"/>
  <c r="B6715" i="57"/>
  <c r="B6716" i="57"/>
  <c r="B6717" i="57"/>
  <c r="B6718" i="57"/>
  <c r="B6719" i="57"/>
  <c r="B6720" i="57"/>
  <c r="B6721" i="57"/>
  <c r="B6722" i="57"/>
  <c r="B6723" i="57"/>
  <c r="B6724" i="57"/>
  <c r="B6725" i="57"/>
  <c r="B6726" i="57"/>
  <c r="B6727" i="57"/>
  <c r="B6728" i="57"/>
  <c r="B6729" i="57"/>
  <c r="B6730" i="57"/>
  <c r="B6731" i="57"/>
  <c r="B6732" i="57"/>
  <c r="B6733" i="57"/>
  <c r="B6734" i="57"/>
  <c r="B6735" i="57"/>
  <c r="B6736" i="57"/>
  <c r="B6737" i="57"/>
  <c r="B6738" i="57"/>
  <c r="B6739" i="57"/>
  <c r="B6740" i="57"/>
  <c r="B6741" i="57"/>
  <c r="B6742" i="57"/>
  <c r="B6743" i="57"/>
  <c r="B6744" i="57"/>
  <c r="B6745" i="57"/>
  <c r="B6746" i="57"/>
  <c r="B6747" i="57"/>
  <c r="B6748" i="57"/>
  <c r="B6749" i="57"/>
  <c r="B6750" i="57"/>
  <c r="B6751" i="57"/>
  <c r="B6752" i="57"/>
  <c r="B6753" i="57"/>
  <c r="B6754" i="57"/>
  <c r="B6755" i="57"/>
  <c r="B6756" i="57"/>
  <c r="B6757" i="57"/>
  <c r="B6758" i="57"/>
  <c r="B6759" i="57"/>
  <c r="B6760" i="57"/>
  <c r="B6761" i="57"/>
  <c r="B6762" i="57"/>
  <c r="B6763" i="57"/>
  <c r="B6764" i="57"/>
  <c r="B6765" i="57"/>
  <c r="B6766" i="57"/>
  <c r="B6767" i="57"/>
  <c r="B6768" i="57"/>
  <c r="B6769" i="57"/>
  <c r="B6770" i="57"/>
  <c r="B6771" i="57"/>
  <c r="B6772" i="57"/>
  <c r="B6773" i="57"/>
  <c r="B6774" i="57"/>
  <c r="B6775" i="57"/>
  <c r="B6776" i="57"/>
  <c r="B6777" i="57"/>
  <c r="B6778" i="57"/>
  <c r="B6779" i="57"/>
  <c r="B6780" i="57"/>
  <c r="B6781" i="57"/>
  <c r="B6782" i="57"/>
  <c r="B6783" i="57"/>
  <c r="B6784" i="57"/>
  <c r="B6785" i="57"/>
  <c r="B6786" i="57"/>
  <c r="B6787" i="57"/>
  <c r="B6788" i="57"/>
  <c r="B6789" i="57"/>
  <c r="B6790" i="57"/>
  <c r="B6791" i="57"/>
  <c r="B6792" i="57"/>
  <c r="B6793" i="57"/>
  <c r="B6794" i="57"/>
  <c r="B6795" i="57"/>
  <c r="B6796" i="57"/>
  <c r="B6797" i="57"/>
  <c r="B6798" i="57"/>
  <c r="B6799" i="57"/>
  <c r="B6800" i="57"/>
  <c r="B6801" i="57"/>
  <c r="B6802" i="57"/>
  <c r="B6803" i="57"/>
  <c r="B6804" i="57"/>
  <c r="B6805" i="57"/>
  <c r="B6806" i="57"/>
  <c r="B6807" i="57"/>
  <c r="B6808" i="57"/>
  <c r="B6809" i="57"/>
  <c r="B6810" i="57"/>
  <c r="B6811" i="57"/>
  <c r="B6812" i="57"/>
  <c r="B6813" i="57"/>
  <c r="B6814" i="57"/>
  <c r="B6815" i="57"/>
  <c r="B6816" i="57"/>
  <c r="B6817" i="57"/>
  <c r="B6818" i="57"/>
  <c r="B6819" i="57"/>
  <c r="B6820" i="57"/>
  <c r="B6821" i="57"/>
  <c r="B6822" i="57"/>
  <c r="B6823" i="57"/>
  <c r="B6824" i="57"/>
  <c r="B6825" i="57"/>
  <c r="B6826" i="57"/>
  <c r="B6827" i="57"/>
  <c r="B6828" i="57"/>
  <c r="B6829" i="57"/>
  <c r="B6830" i="57"/>
  <c r="B6831" i="57"/>
  <c r="B6832" i="57"/>
  <c r="B6833" i="57"/>
  <c r="B6834" i="57"/>
  <c r="B6835" i="57"/>
  <c r="B6836" i="57"/>
  <c r="B6837" i="57"/>
  <c r="B6838" i="57"/>
  <c r="B6839" i="57"/>
  <c r="B6840" i="57"/>
  <c r="B6841" i="57"/>
  <c r="B6842" i="57"/>
  <c r="B6843" i="57"/>
  <c r="B6844" i="57"/>
  <c r="B6845" i="57"/>
  <c r="B6846" i="57"/>
  <c r="B6847" i="57"/>
  <c r="B6848" i="57"/>
  <c r="B6849" i="57"/>
  <c r="B6850" i="57"/>
  <c r="B6851" i="57"/>
  <c r="B6852" i="57"/>
  <c r="B6853" i="57"/>
  <c r="B6854" i="57"/>
  <c r="B6855" i="57"/>
  <c r="B6856" i="57"/>
  <c r="B6857" i="57"/>
  <c r="B6858" i="57"/>
  <c r="B6859" i="57"/>
  <c r="B6860" i="57"/>
  <c r="B6861" i="57"/>
  <c r="B6862" i="57"/>
  <c r="B6863" i="57"/>
  <c r="B6864" i="57"/>
  <c r="B6865" i="57"/>
  <c r="B6866" i="57"/>
  <c r="B6867" i="57"/>
  <c r="B6868" i="57"/>
  <c r="B6869" i="57"/>
  <c r="B6870" i="57"/>
  <c r="B6871" i="57"/>
  <c r="B6872" i="57"/>
  <c r="B6873" i="57"/>
  <c r="B6874" i="57"/>
  <c r="B6875" i="57"/>
  <c r="B6876" i="57"/>
  <c r="B6877" i="57"/>
  <c r="B6878" i="57"/>
  <c r="B6879" i="57"/>
  <c r="B6880" i="57"/>
  <c r="B6881" i="57"/>
  <c r="B6882" i="57"/>
  <c r="B6883" i="57"/>
  <c r="B6884" i="57"/>
  <c r="B6885" i="57"/>
  <c r="B6886" i="57"/>
  <c r="B6887" i="57"/>
  <c r="B6888" i="57"/>
  <c r="B6889" i="57"/>
  <c r="B6890" i="57"/>
  <c r="B6891" i="57"/>
  <c r="B6892" i="57"/>
  <c r="B6893" i="57"/>
  <c r="B6894" i="57"/>
  <c r="B6895" i="57"/>
  <c r="B6896" i="57"/>
  <c r="B6897" i="57"/>
  <c r="B6898" i="57"/>
  <c r="B6899" i="57"/>
  <c r="B6900" i="57"/>
  <c r="B6901" i="57"/>
  <c r="B6902" i="57"/>
  <c r="B6903" i="57"/>
  <c r="B6904" i="57"/>
  <c r="B6905" i="57"/>
  <c r="B6906" i="57"/>
  <c r="B6907" i="57"/>
  <c r="B6908" i="57"/>
  <c r="B6909" i="57"/>
  <c r="B6910" i="57"/>
  <c r="B6911" i="57"/>
  <c r="B6912" i="57"/>
  <c r="B6913" i="57"/>
  <c r="B6914" i="57"/>
  <c r="B6915" i="57"/>
  <c r="B6916" i="57"/>
  <c r="B6917" i="57"/>
  <c r="B6918" i="57"/>
  <c r="B6919" i="57"/>
  <c r="B6920" i="57"/>
  <c r="B6921" i="57"/>
  <c r="B6922" i="57"/>
  <c r="B6923" i="57"/>
  <c r="B6924" i="57"/>
  <c r="B6925" i="57"/>
  <c r="B6926" i="57"/>
  <c r="B6927" i="57"/>
  <c r="B6928" i="57"/>
  <c r="B6929" i="57"/>
  <c r="B6930" i="57"/>
  <c r="B6931" i="57"/>
  <c r="B6932" i="57"/>
  <c r="B6933" i="57"/>
  <c r="B6934" i="57"/>
  <c r="B6935" i="57"/>
  <c r="B6936" i="57"/>
  <c r="B6937" i="57"/>
  <c r="B6938" i="57"/>
  <c r="B6939" i="57"/>
  <c r="B6940" i="57"/>
  <c r="B6941" i="57"/>
  <c r="B6942" i="57"/>
  <c r="B6943" i="57"/>
  <c r="B6944" i="57"/>
  <c r="B6945" i="57"/>
  <c r="B6946" i="57"/>
  <c r="B6947" i="57"/>
  <c r="B6948" i="57"/>
  <c r="B6949" i="57"/>
  <c r="B6950" i="57"/>
  <c r="B6951" i="57"/>
  <c r="B6952" i="57"/>
  <c r="B6953" i="57"/>
  <c r="B6954" i="57"/>
  <c r="B6955" i="57"/>
  <c r="B6956" i="57"/>
  <c r="B6957" i="57"/>
  <c r="B6958" i="57"/>
  <c r="B6959" i="57"/>
  <c r="B6960" i="57"/>
  <c r="B6961" i="57"/>
  <c r="B6962" i="57"/>
  <c r="B6963" i="57"/>
  <c r="B6964" i="57"/>
  <c r="B6965" i="57"/>
  <c r="B6966" i="57"/>
  <c r="B6967" i="57"/>
  <c r="B6968" i="57"/>
  <c r="B6969" i="57"/>
  <c r="B6970" i="57"/>
  <c r="B6971" i="57"/>
  <c r="B6972" i="57"/>
  <c r="B6973" i="57"/>
  <c r="B6974" i="57"/>
  <c r="B6975" i="57"/>
  <c r="B6976" i="57"/>
  <c r="B6977" i="57"/>
  <c r="B6978" i="57"/>
  <c r="B6979" i="57"/>
  <c r="B6980" i="57"/>
  <c r="B6981" i="57"/>
  <c r="B6982" i="57"/>
  <c r="B6983" i="57"/>
  <c r="B6984" i="57"/>
  <c r="B6985" i="57"/>
  <c r="B6986" i="57"/>
  <c r="B6987" i="57"/>
  <c r="B6988" i="57"/>
  <c r="B6989" i="57"/>
  <c r="B6990" i="57"/>
  <c r="B6991" i="57"/>
  <c r="B6992" i="57"/>
  <c r="B6993" i="57"/>
  <c r="B6994" i="57"/>
  <c r="B6995" i="57"/>
  <c r="B6996" i="57"/>
  <c r="B6997" i="57"/>
  <c r="B6998" i="57"/>
  <c r="B6999" i="57"/>
  <c r="B7000" i="57"/>
  <c r="B7001" i="57"/>
  <c r="B7002" i="57"/>
  <c r="B7003" i="57"/>
  <c r="B7004" i="57"/>
  <c r="B7005" i="57"/>
  <c r="B7006" i="57"/>
  <c r="B7007" i="57"/>
  <c r="B7008" i="57"/>
  <c r="B7009" i="57"/>
  <c r="B7010" i="57"/>
  <c r="B7011" i="57"/>
  <c r="B7012" i="57"/>
  <c r="B7013" i="57"/>
  <c r="B7014" i="57"/>
  <c r="B7015" i="57"/>
  <c r="B7016" i="57"/>
  <c r="B7017" i="57"/>
  <c r="B7018" i="57"/>
  <c r="B7019" i="57"/>
  <c r="B7020" i="57"/>
  <c r="B7021" i="57"/>
  <c r="B7022" i="57"/>
  <c r="B7023" i="57"/>
  <c r="B7024" i="57"/>
  <c r="B7025" i="57"/>
  <c r="B7026" i="57"/>
  <c r="B7027" i="57"/>
  <c r="B7028" i="57"/>
  <c r="B7029" i="57"/>
  <c r="B7030" i="57"/>
  <c r="B7031" i="57"/>
  <c r="B7032" i="57"/>
  <c r="B7033" i="57"/>
  <c r="B7034" i="57"/>
  <c r="B7035" i="57"/>
  <c r="B7036" i="57"/>
  <c r="B7037" i="57"/>
  <c r="B7038" i="57"/>
  <c r="B7039" i="57"/>
  <c r="B7040" i="57"/>
  <c r="B7041" i="57"/>
  <c r="B7042" i="57"/>
  <c r="B7043" i="57"/>
  <c r="B7044" i="57"/>
  <c r="B7045" i="57"/>
  <c r="B7046" i="57"/>
  <c r="B7047" i="57"/>
  <c r="B7048" i="57"/>
  <c r="B7049" i="57"/>
  <c r="B7050" i="57"/>
  <c r="B7051" i="57"/>
  <c r="B7052" i="57"/>
  <c r="B7053" i="57"/>
  <c r="B7054" i="57"/>
  <c r="B7055" i="57"/>
  <c r="B7056" i="57"/>
  <c r="B7057" i="57"/>
  <c r="B7058" i="57"/>
  <c r="B7059" i="57"/>
  <c r="B7060" i="57"/>
  <c r="B7061" i="57"/>
  <c r="B7062" i="57"/>
  <c r="B7063" i="57"/>
  <c r="B7064" i="57"/>
  <c r="B7065" i="57"/>
  <c r="B7066" i="57"/>
  <c r="B7067" i="57"/>
  <c r="B7068" i="57"/>
  <c r="B7069" i="57"/>
  <c r="B7070" i="57"/>
  <c r="B7071" i="57"/>
  <c r="B7072" i="57"/>
  <c r="B7073" i="57"/>
  <c r="B7074" i="57"/>
  <c r="B7075" i="57"/>
  <c r="B7076" i="57"/>
  <c r="B7077" i="57"/>
  <c r="B7078" i="57"/>
  <c r="B7079" i="57"/>
  <c r="B7080" i="57"/>
  <c r="B7081" i="57"/>
  <c r="B7082" i="57"/>
  <c r="B7083" i="57"/>
  <c r="B7084" i="57"/>
  <c r="B7085" i="57"/>
  <c r="B7086" i="57"/>
  <c r="B7087" i="57"/>
  <c r="B7088" i="57"/>
  <c r="B7089" i="57"/>
  <c r="B7090" i="57"/>
  <c r="B7091" i="57"/>
  <c r="B7092" i="57"/>
  <c r="B7093" i="57"/>
  <c r="B7094" i="57"/>
  <c r="B7095" i="57"/>
  <c r="B7096" i="57"/>
  <c r="B7097" i="57"/>
  <c r="B7098" i="57"/>
  <c r="B7099" i="57"/>
  <c r="B7100" i="57"/>
  <c r="B7101" i="57"/>
  <c r="B7102" i="57"/>
  <c r="B7103" i="57"/>
  <c r="B7104" i="57"/>
  <c r="B7105" i="57"/>
  <c r="B7106" i="57"/>
  <c r="B7107" i="57"/>
  <c r="B7108" i="57"/>
  <c r="B7109" i="57"/>
  <c r="B7110" i="57"/>
  <c r="B7111" i="57"/>
  <c r="B7112" i="57"/>
  <c r="B7113" i="57"/>
  <c r="B7114" i="57"/>
  <c r="B7115" i="57"/>
  <c r="B7116" i="57"/>
  <c r="B7117" i="57"/>
  <c r="B7118" i="57"/>
  <c r="B7119" i="57"/>
  <c r="B7120" i="57"/>
  <c r="B7121" i="57"/>
  <c r="B7122" i="57"/>
  <c r="B7123" i="57"/>
  <c r="B7124" i="57"/>
  <c r="B7125" i="57"/>
  <c r="B7126" i="57"/>
  <c r="B7127" i="57"/>
  <c r="B7128" i="57"/>
  <c r="B7129" i="57"/>
  <c r="B7130" i="57"/>
  <c r="B7131" i="57"/>
  <c r="B7132" i="57"/>
  <c r="B7133" i="57"/>
  <c r="B7134" i="57"/>
  <c r="B7135" i="57"/>
  <c r="B7136" i="57"/>
  <c r="B7137" i="57"/>
  <c r="B7138" i="57"/>
  <c r="B7139" i="57"/>
  <c r="B7140" i="57"/>
  <c r="B7141" i="57"/>
  <c r="B7142" i="57"/>
  <c r="B7143" i="57"/>
  <c r="B7144" i="57"/>
  <c r="B7145" i="57"/>
  <c r="B7146" i="57"/>
  <c r="B7147" i="57"/>
  <c r="B7148" i="57"/>
  <c r="B7149" i="57"/>
  <c r="B7150" i="57"/>
  <c r="B7151" i="57"/>
  <c r="B7152" i="57"/>
  <c r="B7153" i="57"/>
  <c r="B7154" i="57"/>
  <c r="B7155" i="57"/>
  <c r="B7156" i="57"/>
  <c r="B7157" i="57"/>
  <c r="B7158" i="57"/>
  <c r="B7159" i="57"/>
  <c r="B7160" i="57"/>
  <c r="B7161" i="57"/>
  <c r="B7162" i="57"/>
  <c r="B7163" i="57"/>
  <c r="B7164" i="57"/>
  <c r="B7165" i="57"/>
  <c r="B7166" i="57"/>
  <c r="B7167" i="57"/>
  <c r="B7168" i="57"/>
  <c r="B7169" i="57"/>
  <c r="B7170" i="57"/>
  <c r="B7171" i="57"/>
  <c r="B7172" i="57"/>
  <c r="B7173" i="57"/>
  <c r="B7174" i="57"/>
  <c r="B7175" i="57"/>
  <c r="B7176" i="57"/>
  <c r="B7177" i="57"/>
  <c r="B7178" i="57"/>
  <c r="B7179" i="57"/>
  <c r="B7180" i="57"/>
  <c r="B7181" i="57"/>
  <c r="B7182" i="57"/>
  <c r="B7183" i="57"/>
  <c r="B7184" i="57"/>
  <c r="B7185" i="57"/>
  <c r="B7186" i="57"/>
  <c r="B7187" i="57"/>
  <c r="B7188" i="57"/>
  <c r="B7189" i="57"/>
  <c r="B7190" i="57"/>
  <c r="B7191" i="57"/>
  <c r="B7192" i="57"/>
  <c r="B7193" i="57"/>
  <c r="B7194" i="57"/>
  <c r="B7195" i="57"/>
  <c r="B7196" i="57"/>
  <c r="B7197" i="57"/>
  <c r="B7198" i="57"/>
  <c r="B7199" i="57"/>
  <c r="B7200" i="57"/>
  <c r="B7201" i="57"/>
  <c r="B7202" i="57"/>
  <c r="B7203" i="57"/>
  <c r="B7204" i="57"/>
  <c r="B7205" i="57"/>
  <c r="B7206" i="57"/>
  <c r="B7207" i="57"/>
  <c r="B7208" i="57"/>
  <c r="B7209" i="57"/>
  <c r="B7210" i="57"/>
  <c r="B7211" i="57"/>
  <c r="B7212" i="57"/>
  <c r="B7213" i="57"/>
  <c r="B7214" i="57"/>
  <c r="B7215" i="57"/>
  <c r="B7216" i="57"/>
  <c r="B7217" i="57"/>
  <c r="B7218" i="57"/>
  <c r="B7219" i="57"/>
  <c r="B7220" i="57"/>
  <c r="B7221" i="57"/>
  <c r="B7222" i="57"/>
  <c r="B7223" i="57"/>
  <c r="B7224" i="57"/>
  <c r="B7225" i="57"/>
  <c r="B7226" i="57"/>
  <c r="B7227" i="57"/>
  <c r="B7228" i="57"/>
  <c r="B7229" i="57"/>
  <c r="B7230" i="57"/>
  <c r="B7231" i="57"/>
  <c r="B7232" i="57"/>
  <c r="B7233" i="57"/>
  <c r="B7234" i="57"/>
  <c r="B7235" i="57"/>
  <c r="B7236" i="57"/>
  <c r="B7237" i="57"/>
  <c r="B7238" i="57"/>
  <c r="B7239" i="57"/>
  <c r="B7240" i="57"/>
  <c r="B7241" i="57"/>
  <c r="B7242" i="57"/>
  <c r="B7243" i="57"/>
  <c r="B7244" i="57"/>
  <c r="B7245" i="57"/>
  <c r="B7246" i="57"/>
  <c r="B7247" i="57"/>
  <c r="B7248" i="57"/>
  <c r="B7249" i="57"/>
  <c r="B7250" i="57"/>
  <c r="B7251" i="57"/>
  <c r="B7252" i="57"/>
  <c r="B7253" i="57"/>
  <c r="B7254" i="57"/>
  <c r="B7255" i="57"/>
  <c r="B7256" i="57"/>
  <c r="B7257" i="57"/>
  <c r="B7258" i="57"/>
  <c r="B7259" i="57"/>
  <c r="B7260" i="57"/>
  <c r="B7261" i="57"/>
  <c r="B7262" i="57"/>
  <c r="B7263" i="57"/>
  <c r="B7264" i="57"/>
  <c r="B7265" i="57"/>
  <c r="B7266" i="57"/>
  <c r="B7267" i="57"/>
  <c r="B7268" i="57"/>
  <c r="B7269" i="57"/>
  <c r="B7270" i="57"/>
  <c r="B7271" i="57"/>
  <c r="B7272" i="57"/>
  <c r="B7273" i="57"/>
  <c r="B7274" i="57"/>
  <c r="B7275" i="57"/>
  <c r="B7276" i="57"/>
  <c r="B7277" i="57"/>
  <c r="B7278" i="57"/>
  <c r="B7279" i="57"/>
  <c r="B7280" i="57"/>
  <c r="B7281" i="57"/>
  <c r="B7282" i="57"/>
  <c r="B7283" i="57"/>
  <c r="B7284" i="57"/>
  <c r="B7285" i="57"/>
  <c r="B7286" i="57"/>
  <c r="B7287" i="57"/>
  <c r="B7288" i="57"/>
  <c r="B7289" i="57"/>
  <c r="B7290" i="57"/>
  <c r="B7291" i="57"/>
  <c r="B7292" i="57"/>
  <c r="B7293" i="57"/>
  <c r="B7294" i="57"/>
  <c r="B7295" i="57"/>
  <c r="B7296" i="57"/>
  <c r="B7297" i="57"/>
  <c r="B7298" i="57"/>
  <c r="B7299" i="57"/>
  <c r="B7300" i="57"/>
  <c r="B7301" i="57"/>
  <c r="B7302" i="57"/>
  <c r="B7303" i="57"/>
  <c r="B7304" i="57"/>
  <c r="B7305" i="57"/>
  <c r="B7306" i="57"/>
  <c r="B7307" i="57"/>
  <c r="B7308" i="57"/>
  <c r="B7309" i="57"/>
  <c r="B7310" i="57"/>
  <c r="B7311" i="57"/>
  <c r="B7312" i="57"/>
  <c r="B7313" i="57"/>
  <c r="B7314" i="57"/>
  <c r="B7315" i="57"/>
  <c r="B7316" i="57"/>
  <c r="B7317" i="57"/>
  <c r="B7318" i="57"/>
  <c r="B7319" i="57"/>
  <c r="B7320" i="57"/>
  <c r="B7321" i="57"/>
  <c r="B7322" i="57"/>
  <c r="B7323" i="57"/>
  <c r="B7324" i="57"/>
  <c r="B7325" i="57"/>
  <c r="B7326" i="57"/>
  <c r="B7327" i="57"/>
  <c r="B7328" i="57"/>
  <c r="B7329" i="57"/>
  <c r="B7330" i="57"/>
  <c r="B7331" i="57"/>
  <c r="B7332" i="57"/>
  <c r="B7333" i="57"/>
  <c r="B7334" i="57"/>
  <c r="B7335" i="57"/>
  <c r="B7336" i="57"/>
  <c r="B7337" i="57"/>
  <c r="B7338" i="57"/>
  <c r="B7339" i="57"/>
  <c r="B7340" i="57"/>
  <c r="B7341" i="57"/>
  <c r="B7342" i="57"/>
  <c r="B7343" i="57"/>
  <c r="B7344" i="57"/>
  <c r="B7345" i="57"/>
  <c r="B7346" i="57"/>
  <c r="B7347" i="57"/>
  <c r="B7348" i="57"/>
  <c r="B7349" i="57"/>
  <c r="B7350" i="57"/>
  <c r="B7351" i="57"/>
  <c r="B7352" i="57"/>
  <c r="B7353" i="57"/>
  <c r="B7354" i="57"/>
  <c r="B7355" i="57"/>
  <c r="B7356" i="57"/>
  <c r="B7357" i="57"/>
  <c r="B7358" i="57"/>
  <c r="B7359" i="57"/>
  <c r="B7360" i="57"/>
  <c r="B7361" i="57"/>
  <c r="B7362" i="57"/>
  <c r="B7363" i="57"/>
  <c r="B7364" i="57"/>
  <c r="B7365" i="57"/>
  <c r="B7366" i="57"/>
  <c r="B7367" i="57"/>
  <c r="B7368" i="57"/>
  <c r="B7369" i="57"/>
  <c r="B7370" i="57"/>
  <c r="B7371" i="57"/>
  <c r="B7372" i="57"/>
  <c r="B7373" i="57"/>
  <c r="B7374" i="57"/>
  <c r="B7375" i="57"/>
  <c r="B7376" i="57"/>
  <c r="B7377" i="57"/>
  <c r="B7378" i="57"/>
  <c r="B7379" i="57"/>
  <c r="B7380" i="57"/>
  <c r="B7381" i="57"/>
  <c r="B7382" i="57"/>
  <c r="B7383" i="57"/>
  <c r="B7384" i="57"/>
  <c r="B7385" i="57"/>
  <c r="B7386" i="57"/>
  <c r="B7387" i="57"/>
  <c r="B7388" i="57"/>
  <c r="B7389" i="57"/>
  <c r="B7390" i="57"/>
  <c r="B7391" i="57"/>
  <c r="B7392" i="57"/>
  <c r="B7393" i="57"/>
  <c r="B7394" i="57"/>
  <c r="B7395" i="57"/>
  <c r="B7396" i="57"/>
  <c r="B7397" i="57"/>
  <c r="B7398" i="57"/>
  <c r="B7399" i="57"/>
  <c r="B7400" i="57"/>
  <c r="B7401" i="57"/>
  <c r="B7402" i="57"/>
  <c r="B7403" i="57"/>
  <c r="B7404" i="57"/>
  <c r="B7405" i="57"/>
  <c r="B7406" i="57"/>
  <c r="B7407" i="57"/>
  <c r="B7408" i="57"/>
  <c r="B7409" i="57"/>
  <c r="B7410" i="57"/>
  <c r="B7411" i="57"/>
  <c r="B7412" i="57"/>
  <c r="B7413" i="57"/>
  <c r="B7414" i="57"/>
  <c r="B7415" i="57"/>
  <c r="B7416" i="57"/>
  <c r="B7417" i="57"/>
  <c r="B7418" i="57"/>
  <c r="B7419" i="57"/>
  <c r="B7420" i="57"/>
  <c r="B7421" i="57"/>
  <c r="B7422" i="57"/>
  <c r="B7423" i="57"/>
  <c r="B7424" i="57"/>
  <c r="B7425" i="57"/>
  <c r="B7426" i="57"/>
  <c r="B7427" i="57"/>
  <c r="B7428" i="57"/>
  <c r="B7429" i="57"/>
  <c r="B7430" i="57"/>
  <c r="B7431" i="57"/>
  <c r="B7432" i="57"/>
  <c r="B7433" i="57"/>
  <c r="B7434" i="57"/>
  <c r="B7435" i="57"/>
  <c r="B7436" i="57"/>
  <c r="B7437" i="57"/>
  <c r="B7438" i="57"/>
  <c r="B7439" i="57"/>
  <c r="B7440" i="57"/>
  <c r="B7441" i="57"/>
  <c r="B7442" i="57"/>
  <c r="B7443" i="57"/>
  <c r="B7444" i="57"/>
  <c r="B7445" i="57"/>
  <c r="B7446" i="57"/>
  <c r="B7447" i="57"/>
  <c r="B7448" i="57"/>
  <c r="B7449" i="57"/>
  <c r="B7450" i="57"/>
  <c r="B7451" i="57"/>
  <c r="B7452" i="57"/>
  <c r="B7453" i="57"/>
  <c r="B7454" i="57"/>
  <c r="B7455" i="57"/>
  <c r="B7456" i="57"/>
  <c r="B7457" i="57"/>
  <c r="B7458" i="57"/>
  <c r="B7459" i="57"/>
  <c r="B7460" i="57"/>
  <c r="B7461" i="57"/>
  <c r="B7462" i="57"/>
  <c r="B7463" i="57"/>
  <c r="B7464" i="57"/>
  <c r="B7465" i="57"/>
  <c r="B7466" i="57"/>
  <c r="B7467" i="57"/>
  <c r="B7468" i="57"/>
  <c r="B7469" i="57"/>
  <c r="B7470" i="57"/>
  <c r="B7471" i="57"/>
  <c r="B7472" i="57"/>
  <c r="B7473" i="57"/>
  <c r="B7474" i="57"/>
  <c r="B7475" i="57"/>
  <c r="B7476" i="57"/>
  <c r="B7477" i="57"/>
  <c r="B7478" i="57"/>
  <c r="B7479" i="57"/>
  <c r="B7480" i="57"/>
  <c r="B7481" i="57"/>
  <c r="B7482" i="57"/>
  <c r="B7483" i="57"/>
  <c r="B7484" i="57"/>
  <c r="B7485" i="57"/>
  <c r="B7486" i="57"/>
  <c r="B7487" i="57"/>
  <c r="B7488" i="57"/>
  <c r="B7489" i="57"/>
  <c r="B7490" i="57"/>
  <c r="B7491" i="57"/>
  <c r="B7492" i="57"/>
  <c r="B7493" i="57"/>
  <c r="B7494" i="57"/>
  <c r="B7495" i="57"/>
  <c r="B7496" i="57"/>
  <c r="B7497" i="57"/>
  <c r="B7498" i="57"/>
  <c r="B7499" i="57"/>
  <c r="B7500" i="57"/>
  <c r="B7501" i="57"/>
  <c r="B7502" i="57"/>
  <c r="B7503" i="57"/>
  <c r="B7504" i="57"/>
  <c r="B7505" i="57"/>
  <c r="B7506" i="57"/>
  <c r="B7507" i="57"/>
  <c r="B7508" i="57"/>
  <c r="B7509" i="57"/>
  <c r="B7510" i="57"/>
  <c r="B7511" i="57"/>
  <c r="B7512" i="57"/>
  <c r="B7513" i="57"/>
  <c r="B7514" i="57"/>
  <c r="B7515" i="57"/>
  <c r="B7516" i="57"/>
  <c r="B7517" i="57"/>
  <c r="B7518" i="57"/>
  <c r="B7519" i="57"/>
  <c r="B7520" i="57"/>
  <c r="B7521" i="57"/>
  <c r="B7522" i="57"/>
  <c r="B7523" i="57"/>
  <c r="B7524" i="57"/>
  <c r="B7525" i="57"/>
  <c r="B7526" i="57"/>
  <c r="B7527" i="57"/>
  <c r="B7528" i="57"/>
  <c r="B7529" i="57"/>
  <c r="B7530" i="57"/>
  <c r="B7531" i="57"/>
  <c r="B7532" i="57"/>
  <c r="B7533" i="57"/>
  <c r="B7534" i="57"/>
  <c r="B7535" i="57"/>
  <c r="B7536" i="57"/>
  <c r="B7537" i="57"/>
  <c r="B7538" i="57"/>
  <c r="B7539" i="57"/>
  <c r="B7540" i="57"/>
  <c r="B7541" i="57"/>
  <c r="B7542" i="57"/>
  <c r="B7543" i="57"/>
  <c r="B7544" i="57"/>
  <c r="B7545" i="57"/>
  <c r="B7546" i="57"/>
  <c r="B7547" i="57"/>
  <c r="B7548" i="57"/>
  <c r="B7549" i="57"/>
  <c r="B7550" i="57"/>
  <c r="B7551" i="57"/>
  <c r="B7552" i="57"/>
  <c r="B7553" i="57"/>
  <c r="B7554" i="57"/>
  <c r="B7555" i="57"/>
  <c r="B7556" i="57"/>
  <c r="B7557" i="57"/>
  <c r="B7558" i="57"/>
  <c r="B7559" i="57"/>
  <c r="B7560" i="57"/>
  <c r="B7561" i="57"/>
  <c r="B7562" i="57"/>
  <c r="B7563" i="57"/>
  <c r="B7564" i="57"/>
  <c r="B7565" i="57"/>
  <c r="B7566" i="57"/>
  <c r="B7567" i="57"/>
  <c r="B7568" i="57"/>
  <c r="B7569" i="57"/>
  <c r="B7570" i="57"/>
  <c r="B7571" i="57"/>
  <c r="B7572" i="57"/>
  <c r="B7573" i="57"/>
  <c r="B7574" i="57"/>
  <c r="B7575" i="57"/>
  <c r="B7576" i="57"/>
  <c r="B7577" i="57"/>
  <c r="B7578" i="57"/>
  <c r="B7579" i="57"/>
  <c r="B7580" i="57"/>
  <c r="B7581" i="57"/>
  <c r="B7582" i="57"/>
  <c r="B7583" i="57"/>
  <c r="B7584" i="57"/>
  <c r="B7585" i="57"/>
  <c r="B7586" i="57"/>
  <c r="B7587" i="57"/>
  <c r="B7588" i="57"/>
  <c r="B7589" i="57"/>
  <c r="B7590" i="57"/>
  <c r="B7591" i="57"/>
  <c r="B7592" i="57"/>
  <c r="B7593" i="57"/>
  <c r="B7594" i="57"/>
  <c r="B7595" i="57"/>
  <c r="B7596" i="57"/>
  <c r="B7597" i="57"/>
  <c r="B7598" i="57"/>
  <c r="B7599" i="57"/>
  <c r="B7600" i="57"/>
  <c r="B7601" i="57"/>
  <c r="B7602" i="57"/>
  <c r="B7603" i="57"/>
  <c r="B7604" i="57"/>
  <c r="B7605" i="57"/>
  <c r="B7606" i="57"/>
  <c r="B7607" i="57"/>
  <c r="B7608" i="57"/>
  <c r="B7609" i="57"/>
  <c r="B7610" i="57"/>
  <c r="B7611" i="57"/>
  <c r="B7612" i="57"/>
  <c r="B7613" i="57"/>
  <c r="B7614" i="57"/>
  <c r="B7615" i="57"/>
  <c r="B7616" i="57"/>
  <c r="B7617" i="57"/>
  <c r="B7618" i="57"/>
  <c r="B7619" i="57"/>
  <c r="B7620" i="57"/>
  <c r="B7621" i="57"/>
  <c r="B7622" i="57"/>
  <c r="B7623" i="57"/>
  <c r="B7624" i="57"/>
  <c r="B7625" i="57"/>
  <c r="B7626" i="57"/>
  <c r="B7627" i="57"/>
  <c r="B7628" i="57"/>
  <c r="B7629" i="57"/>
  <c r="B7630" i="57"/>
  <c r="B7631" i="57"/>
  <c r="B7632" i="57"/>
  <c r="B7633" i="57"/>
  <c r="B7634" i="57"/>
  <c r="B7635" i="57"/>
  <c r="B7636" i="57"/>
  <c r="B7637" i="57"/>
  <c r="B7638" i="57"/>
  <c r="B7639" i="57"/>
  <c r="B7640" i="57"/>
  <c r="B7641" i="57"/>
  <c r="B7642" i="57"/>
  <c r="B7643" i="57"/>
  <c r="B7644" i="57"/>
  <c r="B7645" i="57"/>
  <c r="B7646" i="57"/>
  <c r="B7647" i="57"/>
  <c r="B7648" i="57"/>
  <c r="B7649" i="57"/>
  <c r="B7650" i="57"/>
  <c r="B7651" i="57"/>
  <c r="B7652" i="57"/>
  <c r="B7653" i="57"/>
  <c r="B7654" i="57"/>
  <c r="B7655" i="57"/>
  <c r="B7656" i="57"/>
  <c r="B7657" i="57"/>
  <c r="B7658" i="57"/>
  <c r="B7659" i="57"/>
  <c r="B7660" i="57"/>
  <c r="B7661" i="57"/>
  <c r="B7662" i="57"/>
  <c r="B7663" i="57"/>
  <c r="B7664" i="57"/>
  <c r="B7665" i="57"/>
  <c r="B7666" i="57"/>
  <c r="B7667" i="57"/>
  <c r="B7668" i="57"/>
  <c r="B7669" i="57"/>
  <c r="B7670" i="57"/>
  <c r="B7671" i="57"/>
  <c r="B7672" i="57"/>
  <c r="B7673" i="57"/>
  <c r="B7674" i="57"/>
  <c r="B7675" i="57"/>
  <c r="B7676" i="57"/>
  <c r="B7677" i="57"/>
  <c r="B7678" i="57"/>
  <c r="B7679" i="57"/>
  <c r="B7680" i="57"/>
  <c r="B7681" i="57"/>
  <c r="B7682" i="57"/>
  <c r="B7683" i="57"/>
  <c r="B7684" i="57"/>
  <c r="B7685" i="57"/>
  <c r="B7686" i="57"/>
  <c r="B7687" i="57"/>
  <c r="B7688" i="57"/>
  <c r="B7689" i="57"/>
  <c r="B7690" i="57"/>
  <c r="B7691" i="57"/>
  <c r="B7692" i="57"/>
  <c r="B7693" i="57"/>
  <c r="B7694" i="57"/>
  <c r="B7695" i="57"/>
  <c r="B7696" i="57"/>
  <c r="B7697" i="57"/>
  <c r="B7698" i="57"/>
  <c r="B7699" i="57"/>
  <c r="B7700" i="57"/>
  <c r="B7701" i="57"/>
  <c r="B7702" i="57"/>
  <c r="B7703" i="57"/>
  <c r="B7704" i="57"/>
  <c r="B7705" i="57"/>
  <c r="B7706" i="57"/>
  <c r="B7707" i="57"/>
  <c r="B7708" i="57"/>
  <c r="B7709" i="57"/>
  <c r="B7710" i="57"/>
  <c r="B7711" i="57"/>
  <c r="B7712" i="57"/>
  <c r="B7713" i="57"/>
  <c r="B7714" i="57"/>
  <c r="B7715" i="57"/>
  <c r="B7716" i="57"/>
  <c r="B7717" i="57"/>
  <c r="B7718" i="57"/>
  <c r="B7719" i="57"/>
  <c r="B7720" i="57"/>
  <c r="B7721" i="57"/>
  <c r="B7722" i="57"/>
  <c r="B7723" i="57"/>
  <c r="B7724" i="57"/>
  <c r="B7725" i="57"/>
  <c r="B7726" i="57"/>
  <c r="B7727" i="57"/>
  <c r="B7728" i="57"/>
  <c r="B7729" i="57"/>
  <c r="B7730" i="57"/>
  <c r="B7731" i="57"/>
  <c r="B7732" i="57"/>
  <c r="B7733" i="57"/>
  <c r="B7734" i="57"/>
  <c r="B7735" i="57"/>
  <c r="B7736" i="57"/>
  <c r="B7737" i="57"/>
  <c r="B7738" i="57"/>
  <c r="B7739" i="57"/>
  <c r="B7740" i="57"/>
  <c r="B7741" i="57"/>
  <c r="B7742" i="57"/>
  <c r="B7743" i="57"/>
  <c r="B7744" i="57"/>
  <c r="B7745" i="57"/>
  <c r="B7746" i="57"/>
  <c r="B7747" i="57"/>
  <c r="B7748" i="57"/>
  <c r="B7749" i="57"/>
  <c r="B7750" i="57"/>
  <c r="B7751" i="57"/>
  <c r="B7752" i="57"/>
  <c r="B7753" i="57"/>
  <c r="B7754" i="57"/>
  <c r="B7755" i="57"/>
  <c r="B7756" i="57"/>
  <c r="B7757" i="57"/>
  <c r="B7758" i="57"/>
  <c r="B7759" i="57"/>
  <c r="B7760" i="57"/>
  <c r="B7761" i="57"/>
  <c r="B7762" i="57"/>
  <c r="B7763" i="57"/>
  <c r="B7764" i="57"/>
  <c r="B7765" i="57"/>
  <c r="B7766" i="57"/>
  <c r="B7767" i="57"/>
  <c r="B7768" i="57"/>
  <c r="B7769" i="57"/>
  <c r="B7770" i="57"/>
  <c r="B7771" i="57"/>
  <c r="B7772" i="57"/>
  <c r="B7773" i="57"/>
  <c r="B7774" i="57"/>
  <c r="B7775" i="57"/>
  <c r="B7776" i="57"/>
  <c r="B7777" i="57"/>
  <c r="B7778" i="57"/>
  <c r="B7779" i="57"/>
  <c r="B7780" i="57"/>
  <c r="B7781" i="57"/>
  <c r="B7782" i="57"/>
  <c r="B7783" i="57"/>
  <c r="B7784" i="57"/>
  <c r="B7785" i="57"/>
  <c r="B7786" i="57"/>
  <c r="B7787" i="57"/>
  <c r="B7788" i="57"/>
  <c r="B7789" i="57"/>
  <c r="B7790" i="57"/>
  <c r="B7791" i="57"/>
  <c r="B7792" i="57"/>
  <c r="B7793" i="57"/>
  <c r="B7794" i="57"/>
  <c r="B7795" i="57"/>
  <c r="B7796" i="57"/>
  <c r="B7797" i="57"/>
  <c r="B7798" i="57"/>
  <c r="B7799" i="57"/>
  <c r="B7800" i="57"/>
  <c r="B7801" i="57"/>
  <c r="B7802" i="57"/>
  <c r="B7803" i="57"/>
  <c r="B7804" i="57"/>
  <c r="B7805" i="57"/>
  <c r="B7806" i="57"/>
  <c r="B7807" i="57"/>
  <c r="B7808" i="57"/>
  <c r="B7809" i="57"/>
  <c r="B7810" i="57"/>
  <c r="B7811" i="57"/>
  <c r="B7812" i="57"/>
  <c r="B7813" i="57"/>
  <c r="B7814" i="57"/>
  <c r="B7815" i="57"/>
  <c r="B7816" i="57"/>
  <c r="B7817" i="57"/>
  <c r="B7818" i="57"/>
  <c r="B7819" i="57"/>
  <c r="B7820" i="57"/>
  <c r="B7821" i="57"/>
  <c r="B7822" i="57"/>
  <c r="B7823" i="57"/>
  <c r="B7824" i="57"/>
  <c r="B7825" i="57"/>
  <c r="B7826" i="57"/>
  <c r="B7827" i="57"/>
  <c r="B7828" i="57"/>
  <c r="B7829" i="57"/>
  <c r="B7830" i="57"/>
  <c r="B7831" i="57"/>
  <c r="B7832" i="57"/>
  <c r="B7833" i="57"/>
  <c r="B7834" i="57"/>
  <c r="B7835" i="57"/>
  <c r="B7836" i="57"/>
  <c r="B7837" i="57"/>
  <c r="B7838" i="57"/>
  <c r="B7839" i="57"/>
  <c r="B7840" i="57"/>
  <c r="B7841" i="57"/>
  <c r="B7842" i="57"/>
  <c r="B7843" i="57"/>
  <c r="B7844" i="57"/>
  <c r="B7845" i="57"/>
  <c r="B7846" i="57"/>
  <c r="B7847" i="57"/>
  <c r="B7848" i="57"/>
  <c r="B7849" i="57"/>
  <c r="B7850" i="57"/>
  <c r="B7851" i="57"/>
  <c r="B7852" i="57"/>
  <c r="B7853" i="57"/>
  <c r="B7854" i="57"/>
  <c r="B7855" i="57"/>
  <c r="B7856" i="57"/>
  <c r="B7857" i="57"/>
  <c r="B7858" i="57"/>
  <c r="B7859" i="57"/>
  <c r="B7860" i="57"/>
  <c r="B7861" i="57"/>
  <c r="B7862" i="57"/>
  <c r="B7863" i="57"/>
  <c r="B7864" i="57"/>
  <c r="B7865" i="57"/>
  <c r="B7866" i="57"/>
  <c r="B7867" i="57"/>
  <c r="B7868" i="57"/>
  <c r="B7869" i="57"/>
  <c r="B7870" i="57"/>
  <c r="B7871" i="57"/>
  <c r="B7872" i="57"/>
  <c r="B7873" i="57"/>
  <c r="B7874" i="57"/>
  <c r="B7875" i="57"/>
  <c r="B7876" i="57"/>
  <c r="B7877" i="57"/>
  <c r="B7878" i="57"/>
  <c r="B7879" i="57"/>
  <c r="B7880" i="57"/>
  <c r="B7881" i="57"/>
  <c r="B7882" i="57"/>
  <c r="B7883" i="57"/>
  <c r="B7884" i="57"/>
  <c r="B7885" i="57"/>
  <c r="B7886" i="57"/>
  <c r="B7887" i="57"/>
  <c r="B7888" i="57"/>
  <c r="B7889" i="57"/>
  <c r="B7890" i="57"/>
  <c r="B7891" i="57"/>
  <c r="B7892" i="57"/>
  <c r="B7893" i="57"/>
  <c r="B7894" i="57"/>
  <c r="B7895" i="57"/>
  <c r="B7896" i="57"/>
  <c r="B7897" i="57"/>
  <c r="B7898" i="57"/>
  <c r="B7899" i="57"/>
  <c r="B7900" i="57"/>
  <c r="B7901" i="57"/>
  <c r="B7902" i="57"/>
  <c r="B7903" i="57"/>
  <c r="B7904" i="57"/>
  <c r="B7905" i="57"/>
  <c r="B7906" i="57"/>
  <c r="B7907" i="57"/>
  <c r="B7908" i="57"/>
  <c r="B7909" i="57"/>
  <c r="B7910" i="57"/>
  <c r="B7911" i="57"/>
  <c r="B7912" i="57"/>
  <c r="B7913" i="57"/>
  <c r="B7914" i="57"/>
  <c r="B7915" i="57"/>
  <c r="B7916" i="57"/>
  <c r="B7917" i="57"/>
  <c r="B7918" i="57"/>
  <c r="B7919" i="57"/>
  <c r="B7920" i="57"/>
  <c r="B7921" i="57"/>
  <c r="B7922" i="57"/>
  <c r="B7923" i="57"/>
  <c r="B7924" i="57"/>
  <c r="B7925" i="57"/>
  <c r="B7926" i="57"/>
  <c r="B7927" i="57"/>
  <c r="B7928" i="57"/>
  <c r="B7929" i="57"/>
  <c r="B7930" i="57"/>
  <c r="B7931" i="57"/>
  <c r="B7932" i="57"/>
  <c r="B7933" i="57"/>
  <c r="B7934" i="57"/>
  <c r="B7935" i="57"/>
  <c r="B7936" i="57"/>
  <c r="B7937" i="57"/>
  <c r="B7938" i="57"/>
  <c r="B7939" i="57"/>
  <c r="B7940" i="57"/>
  <c r="B7941" i="57"/>
  <c r="B7942" i="57"/>
  <c r="B7943" i="57"/>
  <c r="B7944" i="57"/>
  <c r="B7945" i="57"/>
  <c r="B7946" i="57"/>
  <c r="B7947" i="57"/>
  <c r="B7948" i="57"/>
  <c r="B7949" i="57"/>
  <c r="B7950" i="57"/>
  <c r="B7951" i="57"/>
  <c r="B7952" i="57"/>
  <c r="B7953" i="57"/>
  <c r="B7954" i="57"/>
  <c r="B7955" i="57"/>
  <c r="B7956" i="57"/>
  <c r="B7957" i="57"/>
  <c r="B7958" i="57"/>
  <c r="B7959" i="57"/>
  <c r="B7960" i="57"/>
  <c r="B7961" i="57"/>
  <c r="B7962" i="57"/>
  <c r="B7963" i="57"/>
  <c r="B7964" i="57"/>
  <c r="B7965" i="57"/>
  <c r="B7966" i="57"/>
  <c r="B7967" i="57"/>
  <c r="B7968" i="57"/>
  <c r="B7969" i="57"/>
  <c r="B7970" i="57"/>
  <c r="B7971" i="57"/>
  <c r="B7972" i="57"/>
  <c r="B7973" i="57"/>
  <c r="B7974" i="57"/>
  <c r="B7975" i="57"/>
  <c r="B7976" i="57"/>
  <c r="B7977" i="57"/>
  <c r="B7978" i="57"/>
  <c r="B7979" i="57"/>
  <c r="B7980" i="57"/>
  <c r="B7981" i="57"/>
  <c r="B7982" i="57"/>
  <c r="B7983" i="57"/>
  <c r="B7984" i="57"/>
  <c r="B7985" i="57"/>
  <c r="B7986" i="57"/>
  <c r="B7987" i="57"/>
  <c r="B7988" i="57"/>
  <c r="B7989" i="57"/>
  <c r="B7990" i="57"/>
  <c r="B7991" i="57"/>
  <c r="B7992" i="57"/>
  <c r="B7993" i="57"/>
  <c r="B7994" i="57"/>
  <c r="B7995" i="57"/>
  <c r="B7996" i="57"/>
  <c r="B7997" i="57"/>
  <c r="B7998" i="57"/>
  <c r="B7999" i="57"/>
  <c r="B8000" i="57"/>
  <c r="B8001" i="57"/>
  <c r="B8002" i="57"/>
  <c r="B8003" i="57"/>
  <c r="B8004" i="57"/>
  <c r="B8005" i="57"/>
  <c r="B8006" i="57"/>
  <c r="B8007" i="57"/>
  <c r="B8008" i="57"/>
  <c r="B8009" i="57"/>
  <c r="B8010" i="57"/>
  <c r="B8011" i="57"/>
  <c r="B8012" i="57"/>
  <c r="B8013" i="57"/>
  <c r="B8014" i="57"/>
  <c r="B8015" i="57"/>
  <c r="B8016" i="57"/>
  <c r="B8017" i="57"/>
  <c r="B8018" i="57"/>
  <c r="B8019" i="57"/>
  <c r="B8020" i="57"/>
  <c r="B8021" i="57"/>
  <c r="B8022" i="57"/>
  <c r="B8023" i="57"/>
  <c r="B8024" i="57"/>
  <c r="B8025" i="57"/>
  <c r="B8026" i="57"/>
  <c r="B8027" i="57"/>
  <c r="B8028" i="57"/>
  <c r="B8029" i="57"/>
  <c r="B8030" i="57"/>
  <c r="B8031" i="57"/>
  <c r="B8032" i="57"/>
  <c r="B8033" i="57"/>
  <c r="B8034" i="57"/>
  <c r="B8035" i="57"/>
  <c r="B8036" i="57"/>
  <c r="B8037" i="57"/>
  <c r="B8038" i="57"/>
  <c r="B8039" i="57"/>
  <c r="B8040" i="57"/>
  <c r="B8041" i="57"/>
  <c r="B8042" i="57"/>
  <c r="B8043" i="57"/>
  <c r="B8044" i="57"/>
  <c r="B8045" i="57"/>
  <c r="B8046" i="57"/>
  <c r="B8047" i="57"/>
  <c r="B8048" i="57"/>
  <c r="B8049" i="57"/>
  <c r="B8050" i="57"/>
  <c r="B8051" i="57"/>
  <c r="B8052" i="57"/>
  <c r="B8053" i="57"/>
  <c r="B8054" i="57"/>
  <c r="B8055" i="57"/>
  <c r="B8056" i="57"/>
  <c r="B8057" i="57"/>
  <c r="B8058" i="57"/>
  <c r="B8059" i="57"/>
  <c r="B8060" i="57"/>
  <c r="B8061" i="57"/>
  <c r="B8062" i="57"/>
  <c r="B8063" i="57"/>
  <c r="B8064" i="57"/>
  <c r="B8065" i="57"/>
  <c r="B8066" i="57"/>
  <c r="B8067" i="57"/>
  <c r="B8068" i="57"/>
  <c r="B8069" i="57"/>
  <c r="B8070" i="57"/>
  <c r="B8071" i="57"/>
  <c r="B8072" i="57"/>
  <c r="B8073" i="57"/>
  <c r="B8074" i="57"/>
  <c r="B8075" i="57"/>
  <c r="B8076" i="57"/>
  <c r="B8077" i="57"/>
  <c r="B8078" i="57"/>
  <c r="B8079" i="57"/>
  <c r="B8080" i="57"/>
  <c r="B8081" i="57"/>
  <c r="B8082" i="57"/>
  <c r="B8083" i="57"/>
  <c r="B8084" i="57"/>
  <c r="B8085" i="57"/>
  <c r="B8086" i="57"/>
  <c r="B8087" i="57"/>
  <c r="B8088" i="57"/>
  <c r="B8089" i="57"/>
  <c r="B8090" i="57"/>
  <c r="B8091" i="57"/>
  <c r="B8092" i="57"/>
  <c r="B8093" i="57"/>
  <c r="B8094" i="57"/>
  <c r="B8095" i="57"/>
  <c r="B8096" i="57"/>
  <c r="B8097" i="57"/>
  <c r="B8098" i="57"/>
  <c r="B8099" i="57"/>
  <c r="B8100" i="57"/>
  <c r="B8101" i="57"/>
  <c r="B8102" i="57"/>
  <c r="B8103" i="57"/>
  <c r="B8104" i="57"/>
  <c r="B8105" i="57"/>
  <c r="B8106" i="57"/>
  <c r="B8107" i="57"/>
  <c r="B8108" i="57"/>
  <c r="B8109" i="57"/>
  <c r="B8110" i="57"/>
  <c r="B8111" i="57"/>
  <c r="B8112" i="57"/>
  <c r="B8113" i="57"/>
  <c r="B8114" i="57"/>
  <c r="B8115" i="57"/>
  <c r="B8116" i="57"/>
  <c r="B8117" i="57"/>
  <c r="B8118" i="57"/>
  <c r="B8119" i="57"/>
  <c r="B8120" i="57"/>
  <c r="B8121" i="57"/>
  <c r="B8122" i="57"/>
  <c r="B8123" i="57"/>
  <c r="B8124" i="57"/>
  <c r="B8125" i="57"/>
  <c r="B8126" i="57"/>
  <c r="B8127" i="57"/>
  <c r="B8128" i="57"/>
  <c r="B8129" i="57"/>
  <c r="B8130" i="57"/>
  <c r="B8131" i="57"/>
  <c r="B8132" i="57"/>
  <c r="B8133" i="57"/>
  <c r="B8134" i="57"/>
  <c r="B8135" i="57"/>
  <c r="B8136" i="57"/>
  <c r="B8137" i="57"/>
  <c r="B8138" i="57"/>
  <c r="B8139" i="57"/>
  <c r="B8140" i="57"/>
  <c r="B8141" i="57"/>
  <c r="B8142" i="57"/>
  <c r="B8143" i="57"/>
  <c r="B8144" i="57"/>
  <c r="B8145" i="57"/>
  <c r="B8146" i="57"/>
  <c r="B8147" i="57"/>
  <c r="B8148" i="57"/>
  <c r="B8149" i="57"/>
  <c r="B8150" i="57"/>
  <c r="B8151" i="57"/>
  <c r="B8152" i="57"/>
  <c r="B8153" i="57"/>
  <c r="B8154" i="57"/>
  <c r="B8155" i="57"/>
  <c r="B8156" i="57"/>
  <c r="B8157" i="57"/>
  <c r="B8158" i="57"/>
  <c r="B8159" i="57"/>
  <c r="B8160" i="57"/>
  <c r="B8161" i="57"/>
  <c r="B8162" i="57"/>
  <c r="B8163" i="57"/>
  <c r="B8164" i="57"/>
  <c r="B8165" i="57"/>
  <c r="B8166" i="57"/>
  <c r="B8167" i="57"/>
  <c r="B8168" i="57"/>
  <c r="B8169" i="57"/>
  <c r="B8170" i="57"/>
  <c r="B8171" i="57"/>
  <c r="B8172" i="57"/>
  <c r="B8173" i="57"/>
  <c r="B8174" i="57"/>
  <c r="B8175" i="57"/>
  <c r="B8176" i="57"/>
  <c r="B8177" i="57"/>
  <c r="B8178" i="57"/>
  <c r="B8179" i="57"/>
  <c r="B8180" i="57"/>
  <c r="B8181" i="57"/>
  <c r="B8182" i="57"/>
  <c r="B8183" i="57"/>
  <c r="B8184" i="57"/>
  <c r="B8185" i="57"/>
  <c r="B8186" i="57"/>
  <c r="B8187" i="57"/>
  <c r="B8188" i="57"/>
  <c r="B8189" i="57"/>
  <c r="B8190" i="57"/>
  <c r="B8191" i="57"/>
  <c r="B8192" i="57"/>
  <c r="B8193" i="57"/>
  <c r="B8194" i="57"/>
  <c r="B8195" i="57"/>
  <c r="B8196" i="57"/>
  <c r="B8197" i="57"/>
  <c r="B8198" i="57"/>
  <c r="B8199" i="57"/>
  <c r="B8200" i="57"/>
  <c r="B8201" i="57"/>
  <c r="B8202" i="57"/>
  <c r="B8203" i="57"/>
  <c r="B8204" i="57"/>
  <c r="B8205" i="57"/>
  <c r="B8206" i="57"/>
  <c r="B8207" i="57"/>
  <c r="B8208" i="57"/>
  <c r="B8209" i="57"/>
  <c r="B8210" i="57"/>
  <c r="B8211" i="57"/>
  <c r="B8212" i="57"/>
  <c r="B8213" i="57"/>
  <c r="B8214" i="57"/>
  <c r="B8215" i="57"/>
  <c r="B8216" i="57"/>
  <c r="B8217" i="57"/>
  <c r="B8218" i="57"/>
  <c r="B8219" i="57"/>
  <c r="B8220" i="57"/>
  <c r="B8221" i="57"/>
  <c r="B8222" i="57"/>
  <c r="B8223" i="57"/>
  <c r="B8224" i="57"/>
  <c r="B8225" i="57"/>
  <c r="B8226" i="57"/>
  <c r="B8227" i="57"/>
  <c r="B8228" i="57"/>
  <c r="B8229" i="57"/>
  <c r="B8230" i="57"/>
  <c r="B8231" i="57"/>
  <c r="B8232" i="57"/>
  <c r="B8233" i="57"/>
  <c r="B8234" i="57"/>
  <c r="B8235" i="57"/>
  <c r="B8236" i="57"/>
  <c r="B8237" i="57"/>
  <c r="B8238" i="57"/>
  <c r="B8239" i="57"/>
  <c r="B8240" i="57"/>
  <c r="B8241" i="57"/>
  <c r="B8242" i="57"/>
  <c r="B8243" i="57"/>
  <c r="B8244" i="57"/>
  <c r="B8245" i="57"/>
  <c r="B8246" i="57"/>
  <c r="B8247" i="57"/>
  <c r="B8248" i="57"/>
  <c r="B8249" i="57"/>
  <c r="B8250" i="57"/>
  <c r="B8251" i="57"/>
  <c r="B8252" i="57"/>
  <c r="B8253" i="57"/>
  <c r="B8254" i="57"/>
  <c r="B8255" i="57"/>
  <c r="B8256" i="57"/>
  <c r="B8257" i="57"/>
  <c r="B8258" i="57"/>
  <c r="B8259" i="57"/>
  <c r="B8260" i="57"/>
  <c r="B8261" i="57"/>
  <c r="B8262" i="57"/>
  <c r="B8263" i="57"/>
  <c r="B8264" i="57"/>
  <c r="B8265" i="57"/>
  <c r="B8266" i="57"/>
  <c r="B8267" i="57"/>
  <c r="B8268" i="57"/>
  <c r="B8269" i="57"/>
  <c r="B8270" i="57"/>
  <c r="B8271" i="57"/>
  <c r="B8272" i="57"/>
  <c r="B8273" i="57"/>
  <c r="B8274" i="57"/>
  <c r="B8275" i="57"/>
  <c r="B8276" i="57"/>
  <c r="B8277" i="57"/>
  <c r="B8278" i="57"/>
  <c r="B8279" i="57"/>
  <c r="B8280" i="57"/>
  <c r="B8281" i="57"/>
  <c r="B8282" i="57"/>
  <c r="B8283" i="57"/>
  <c r="B8284" i="57"/>
  <c r="B8285" i="57"/>
  <c r="B8286" i="57"/>
  <c r="B8287" i="57"/>
  <c r="B8288" i="57"/>
  <c r="B8289" i="57"/>
  <c r="B8290" i="57"/>
  <c r="B8291" i="57"/>
  <c r="B8292" i="57"/>
  <c r="B8293" i="57"/>
  <c r="B8294" i="57"/>
  <c r="B8295" i="57"/>
  <c r="B8296" i="57"/>
  <c r="B8297" i="57"/>
  <c r="B8298" i="57"/>
  <c r="B8299" i="57"/>
  <c r="B8300" i="57"/>
  <c r="B8301" i="57"/>
  <c r="B8302" i="57"/>
  <c r="B8303" i="57"/>
  <c r="B8304" i="57"/>
  <c r="B8305" i="57"/>
  <c r="B8306" i="57"/>
  <c r="B8307" i="57"/>
  <c r="B8308" i="57"/>
  <c r="B8309" i="57"/>
  <c r="B8310" i="57"/>
  <c r="B8311" i="57"/>
  <c r="B8312" i="57"/>
  <c r="B8313" i="57"/>
  <c r="B8314" i="57"/>
  <c r="B8315" i="57"/>
  <c r="B8316" i="57"/>
  <c r="B8317" i="57"/>
  <c r="B8318" i="57"/>
  <c r="B8319" i="57"/>
  <c r="B8320" i="57"/>
  <c r="B8321" i="57"/>
  <c r="B8322" i="57"/>
  <c r="B8323" i="57"/>
  <c r="B8324" i="57"/>
  <c r="B8325" i="57"/>
  <c r="B8326" i="57"/>
  <c r="B8327" i="57"/>
  <c r="B8328" i="57"/>
  <c r="B8329" i="57"/>
  <c r="B8330" i="57"/>
  <c r="B8331" i="57"/>
  <c r="B8332" i="57"/>
  <c r="B8333" i="57"/>
  <c r="B8334" i="57"/>
  <c r="B8335" i="57"/>
  <c r="B8336" i="57"/>
  <c r="B8337" i="57"/>
  <c r="B8338" i="57"/>
  <c r="B8339" i="57"/>
  <c r="B8340" i="57"/>
  <c r="B8341" i="57"/>
  <c r="B8342" i="57"/>
  <c r="B8343" i="57"/>
  <c r="B8344" i="57"/>
  <c r="B8345" i="57"/>
  <c r="B8346" i="57"/>
  <c r="B8347" i="57"/>
  <c r="B8348" i="57"/>
  <c r="B8349" i="57"/>
  <c r="B8350" i="57"/>
  <c r="B8351" i="57"/>
  <c r="B8352" i="57"/>
  <c r="B8353" i="57"/>
  <c r="B8354" i="57"/>
  <c r="B8355" i="57"/>
  <c r="B8356" i="57"/>
  <c r="B8357" i="57"/>
  <c r="B8358" i="57"/>
  <c r="B8359" i="57"/>
  <c r="B8360" i="57"/>
  <c r="B8361" i="57"/>
  <c r="B8362" i="57"/>
  <c r="B8363" i="57"/>
  <c r="B8364" i="57"/>
  <c r="B8365" i="57"/>
  <c r="B8366" i="57"/>
  <c r="B8367" i="57"/>
  <c r="B8368" i="57"/>
  <c r="B8369" i="57"/>
  <c r="B8370" i="57"/>
  <c r="B8371" i="57"/>
  <c r="B8372" i="57"/>
  <c r="B8373" i="57"/>
  <c r="B8374" i="57"/>
  <c r="B8375" i="57"/>
  <c r="B8376" i="57"/>
  <c r="B8377" i="57"/>
  <c r="B8378" i="57"/>
  <c r="B8379" i="57"/>
  <c r="B8380" i="57"/>
  <c r="B8381" i="57"/>
  <c r="B8382" i="57"/>
  <c r="B8383" i="57"/>
  <c r="B8384" i="57"/>
  <c r="B8385" i="57"/>
  <c r="B8386" i="57"/>
  <c r="B8387" i="57"/>
  <c r="B8388" i="57"/>
  <c r="B8389" i="57"/>
  <c r="B8390" i="57"/>
  <c r="B8391" i="57"/>
  <c r="B8392" i="57"/>
  <c r="B8393" i="57"/>
  <c r="B8394" i="57"/>
  <c r="B8395" i="57"/>
  <c r="B8396" i="57"/>
  <c r="B8397" i="57"/>
  <c r="B8398" i="57"/>
  <c r="B8399" i="57"/>
  <c r="B8400" i="57"/>
  <c r="B8401" i="57"/>
  <c r="B8402" i="57"/>
  <c r="B8403" i="57"/>
  <c r="B8404" i="57"/>
  <c r="B8405" i="57"/>
  <c r="B8406" i="57"/>
  <c r="B8407" i="57"/>
  <c r="B8408" i="57"/>
  <c r="B8409" i="57"/>
  <c r="B8410" i="57"/>
  <c r="B8411" i="57"/>
  <c r="B8412" i="57"/>
  <c r="B8413" i="57"/>
  <c r="B8414" i="57"/>
  <c r="B8415" i="57"/>
  <c r="B8416" i="57"/>
  <c r="B8417" i="57"/>
  <c r="B8418" i="57"/>
  <c r="B8419" i="57"/>
  <c r="B8420" i="57"/>
  <c r="B8421" i="57"/>
  <c r="B8422" i="57"/>
  <c r="B8423" i="57"/>
  <c r="B8424" i="57"/>
  <c r="B8425" i="57"/>
  <c r="B8426" i="57"/>
  <c r="B8427" i="57"/>
  <c r="B8428" i="57"/>
  <c r="B8429" i="57"/>
  <c r="B8430" i="57"/>
  <c r="B8431" i="57"/>
  <c r="B8432" i="57"/>
  <c r="B8433" i="57"/>
  <c r="B8434" i="57"/>
  <c r="B8435" i="57"/>
  <c r="B8436" i="57"/>
  <c r="B8437" i="57"/>
  <c r="B8438" i="57"/>
  <c r="B8439" i="57"/>
  <c r="B8440" i="57"/>
  <c r="B8441" i="57"/>
  <c r="B8442" i="57"/>
  <c r="B8443" i="57"/>
  <c r="B8444" i="57"/>
  <c r="B8445" i="57"/>
  <c r="B8446" i="57"/>
  <c r="B8447" i="57"/>
  <c r="B8448" i="57"/>
  <c r="B8449" i="57"/>
  <c r="B8450" i="57"/>
  <c r="B8451" i="57"/>
  <c r="B8452" i="57"/>
  <c r="B8453" i="57"/>
  <c r="B8454" i="57"/>
  <c r="B8455" i="57"/>
  <c r="B8456" i="57"/>
  <c r="B8457" i="57"/>
  <c r="B8458" i="57"/>
  <c r="B8459" i="57"/>
  <c r="B8460" i="57"/>
  <c r="B8461" i="57"/>
  <c r="B8462" i="57"/>
  <c r="B8463" i="57"/>
  <c r="B8464" i="57"/>
  <c r="B8465" i="57"/>
  <c r="B8466" i="57"/>
  <c r="B8467" i="57"/>
  <c r="B8468" i="57"/>
  <c r="B8469" i="57"/>
  <c r="B8470" i="57"/>
  <c r="B8471" i="57"/>
  <c r="B8472" i="57"/>
  <c r="B8473" i="57"/>
  <c r="B8474" i="57"/>
  <c r="B8475" i="57"/>
  <c r="B8476" i="57"/>
  <c r="B8477" i="57"/>
  <c r="B8478" i="57"/>
  <c r="B8479" i="57"/>
  <c r="B8480" i="57"/>
  <c r="B8481" i="57"/>
  <c r="B8482" i="57"/>
  <c r="B8483" i="57"/>
  <c r="B8484" i="57"/>
  <c r="B8485" i="57"/>
  <c r="B8486" i="57"/>
  <c r="B8487" i="57"/>
  <c r="B8488" i="57"/>
  <c r="B8489" i="57"/>
  <c r="B8490" i="57"/>
  <c r="B8491" i="57"/>
  <c r="B8492" i="57"/>
  <c r="B8493" i="57"/>
  <c r="B8494" i="57"/>
  <c r="B8495" i="57"/>
  <c r="B8496" i="57"/>
  <c r="B8497" i="57"/>
  <c r="B8498" i="57"/>
  <c r="B8499" i="57"/>
  <c r="B8500" i="57"/>
  <c r="B1" i="57"/>
  <c r="A3" i="57"/>
  <c r="A4" i="57"/>
  <c r="A5" i="57"/>
  <c r="A6" i="57"/>
  <c r="A7" i="57"/>
  <c r="A8" i="57"/>
  <c r="A9" i="57"/>
  <c r="A10" i="57"/>
  <c r="A11" i="57"/>
  <c r="A12" i="57"/>
  <c r="A13" i="57"/>
  <c r="A14" i="57"/>
  <c r="A15" i="57"/>
  <c r="A16" i="57"/>
  <c r="A17" i="57"/>
  <c r="A18" i="57"/>
  <c r="A19" i="57"/>
  <c r="A20" i="57"/>
  <c r="A21" i="57"/>
  <c r="A22" i="57"/>
  <c r="A23" i="57"/>
  <c r="A24" i="57"/>
  <c r="A25" i="57"/>
  <c r="A26" i="57"/>
  <c r="A27" i="57"/>
  <c r="A28" i="57"/>
  <c r="A29" i="57"/>
  <c r="A30" i="57"/>
  <c r="A31" i="57"/>
  <c r="A32" i="57"/>
  <c r="A33" i="57"/>
  <c r="A34" i="57"/>
  <c r="A35" i="57"/>
  <c r="A36" i="57"/>
  <c r="A37" i="57"/>
  <c r="A38" i="57"/>
  <c r="A39" i="57"/>
  <c r="A40" i="57"/>
  <c r="A41" i="57"/>
  <c r="A42" i="57"/>
  <c r="A43" i="57"/>
  <c r="A44" i="57"/>
  <c r="A45" i="57"/>
  <c r="A46" i="57"/>
  <c r="A47" i="57"/>
  <c r="A48" i="57"/>
  <c r="A49" i="57"/>
  <c r="A50" i="57"/>
  <c r="A51" i="57"/>
  <c r="A52" i="57"/>
  <c r="A53" i="57"/>
  <c r="A54" i="57"/>
  <c r="A55" i="57"/>
  <c r="A56" i="57"/>
  <c r="A57" i="57"/>
  <c r="A58" i="57"/>
  <c r="A59" i="57"/>
  <c r="A60" i="57"/>
  <c r="A61" i="57"/>
  <c r="A62" i="57"/>
  <c r="A63" i="57"/>
  <c r="A64" i="57"/>
  <c r="A65" i="57"/>
  <c r="A66" i="57"/>
  <c r="A67" i="57"/>
  <c r="A68" i="57"/>
  <c r="A69" i="57"/>
  <c r="A70" i="57"/>
  <c r="A71" i="57"/>
  <c r="A72" i="57"/>
  <c r="A73" i="57"/>
  <c r="A74" i="57"/>
  <c r="A75" i="57"/>
  <c r="A76" i="57"/>
  <c r="A77" i="57"/>
  <c r="A78" i="57"/>
  <c r="A79" i="57"/>
  <c r="A80" i="57"/>
  <c r="A81" i="57"/>
  <c r="A82" i="57"/>
  <c r="A83" i="57"/>
  <c r="A84" i="57"/>
  <c r="A85" i="57"/>
  <c r="A86" i="57"/>
  <c r="A87" i="57"/>
  <c r="A88" i="57"/>
  <c r="A89" i="57"/>
  <c r="A90" i="57"/>
  <c r="A91" i="57"/>
  <c r="A92" i="57"/>
  <c r="A93" i="57"/>
  <c r="A94" i="57"/>
  <c r="A95" i="57"/>
  <c r="A96" i="57"/>
  <c r="A97" i="57"/>
  <c r="A98" i="57"/>
  <c r="A99" i="57"/>
  <c r="A100" i="57"/>
  <c r="A101" i="57"/>
  <c r="A102" i="57"/>
  <c r="A103" i="57"/>
  <c r="A104" i="57"/>
  <c r="A105" i="57"/>
  <c r="A106" i="57"/>
  <c r="A107" i="57"/>
  <c r="A108" i="57"/>
  <c r="A109" i="57"/>
  <c r="A110" i="57"/>
  <c r="A111" i="57"/>
  <c r="A112" i="57"/>
  <c r="A113" i="57"/>
  <c r="A114" i="57"/>
  <c r="A115" i="57"/>
  <c r="A116" i="57"/>
  <c r="A117" i="57"/>
  <c r="A118" i="57"/>
  <c r="A119" i="57"/>
  <c r="A120" i="57"/>
  <c r="A121" i="57"/>
  <c r="A122" i="57"/>
  <c r="A123" i="57"/>
  <c r="A124" i="57"/>
  <c r="A125" i="57"/>
  <c r="A126" i="57"/>
  <c r="A127" i="57"/>
  <c r="A128" i="57"/>
  <c r="A129" i="57"/>
  <c r="A130" i="57"/>
  <c r="A131" i="57"/>
  <c r="A132" i="57"/>
  <c r="A133" i="57"/>
  <c r="A134" i="57"/>
  <c r="A135" i="57"/>
  <c r="A136" i="57"/>
  <c r="A137" i="57"/>
  <c r="A138" i="57"/>
  <c r="A139" i="57"/>
  <c r="A140" i="57"/>
  <c r="A141" i="57"/>
  <c r="A142" i="57"/>
  <c r="A143" i="57"/>
  <c r="A144" i="57"/>
  <c r="A145" i="57"/>
  <c r="A146" i="57"/>
  <c r="A147" i="57"/>
  <c r="A148" i="57"/>
  <c r="A149" i="57"/>
  <c r="A150" i="57"/>
  <c r="A151" i="57"/>
  <c r="A152" i="57"/>
  <c r="A153" i="57"/>
  <c r="A154" i="57"/>
  <c r="A155" i="57"/>
  <c r="A156" i="57"/>
  <c r="A157" i="57"/>
  <c r="A158" i="57"/>
  <c r="A159" i="57"/>
  <c r="A160" i="57"/>
  <c r="A161" i="57"/>
  <c r="A162" i="57"/>
  <c r="A163" i="57"/>
  <c r="A164" i="57"/>
  <c r="A165" i="57"/>
  <c r="A166" i="57"/>
  <c r="A167" i="57"/>
  <c r="A168" i="57"/>
  <c r="A169" i="57"/>
  <c r="A170" i="57"/>
  <c r="A171" i="57"/>
  <c r="A172" i="57"/>
  <c r="A173" i="57"/>
  <c r="A174" i="57"/>
  <c r="A175" i="57"/>
  <c r="A176" i="57"/>
  <c r="A177" i="57"/>
  <c r="A178" i="57"/>
  <c r="A179" i="57"/>
  <c r="A180" i="57"/>
  <c r="A181" i="57"/>
  <c r="A182" i="57"/>
  <c r="A183" i="57"/>
  <c r="A184" i="57"/>
  <c r="A185" i="57"/>
  <c r="A186" i="57"/>
  <c r="A187" i="57"/>
  <c r="A188" i="57"/>
  <c r="A189" i="57"/>
  <c r="A190" i="57"/>
  <c r="A191" i="57"/>
  <c r="A192" i="57"/>
  <c r="A193" i="57"/>
  <c r="A194" i="57"/>
  <c r="A195" i="57"/>
  <c r="A196" i="57"/>
  <c r="A197" i="57"/>
  <c r="A198" i="57"/>
  <c r="A199" i="57"/>
  <c r="A200" i="57"/>
  <c r="A201" i="57"/>
  <c r="A202" i="57"/>
  <c r="A203" i="57"/>
  <c r="A204" i="57"/>
  <c r="A205" i="57"/>
  <c r="A206" i="57"/>
  <c r="A207" i="57"/>
  <c r="A208" i="57"/>
  <c r="A209" i="57"/>
  <c r="A210" i="57"/>
  <c r="A211" i="57"/>
  <c r="A212" i="57"/>
  <c r="A213" i="57"/>
  <c r="A214" i="57"/>
  <c r="A215" i="57"/>
  <c r="A216" i="57"/>
  <c r="A217" i="57"/>
  <c r="A218" i="57"/>
  <c r="A219" i="57"/>
  <c r="A220" i="57"/>
  <c r="A221" i="57"/>
  <c r="A222" i="57"/>
  <c r="A223" i="57"/>
  <c r="A224" i="57"/>
  <c r="A225" i="57"/>
  <c r="A226" i="57"/>
  <c r="A227" i="57"/>
  <c r="A228" i="57"/>
  <c r="A229" i="57"/>
  <c r="A230" i="57"/>
  <c r="A231" i="57"/>
  <c r="A232" i="57"/>
  <c r="A233" i="57"/>
  <c r="A234" i="57"/>
  <c r="A235" i="57"/>
  <c r="A236" i="57"/>
  <c r="A237" i="57"/>
  <c r="A238" i="57"/>
  <c r="A239" i="57"/>
  <c r="A240" i="57"/>
  <c r="A241" i="57"/>
  <c r="A242" i="57"/>
  <c r="A243" i="57"/>
  <c r="A244" i="57"/>
  <c r="A245" i="57"/>
  <c r="A246" i="57"/>
  <c r="A247" i="57"/>
  <c r="A248" i="57"/>
  <c r="A249" i="57"/>
  <c r="A250" i="57"/>
  <c r="A251" i="57"/>
  <c r="A252" i="57"/>
  <c r="A253" i="57"/>
  <c r="A254" i="57"/>
  <c r="A255" i="57"/>
  <c r="A256" i="57"/>
  <c r="A257" i="57"/>
  <c r="A258" i="57"/>
  <c r="A259" i="57"/>
  <c r="A260" i="57"/>
  <c r="A261" i="57"/>
  <c r="A262" i="57"/>
  <c r="A263" i="57"/>
  <c r="A264" i="57"/>
  <c r="A265" i="57"/>
  <c r="A266" i="57"/>
  <c r="A267" i="57"/>
  <c r="A268" i="57"/>
  <c r="A269" i="57"/>
  <c r="A270" i="57"/>
  <c r="A271" i="57"/>
  <c r="A272" i="57"/>
  <c r="A273" i="57"/>
  <c r="A274" i="57"/>
  <c r="A275" i="57"/>
  <c r="A276" i="57"/>
  <c r="A277" i="57"/>
  <c r="A278" i="57"/>
  <c r="A279" i="57"/>
  <c r="A280" i="57"/>
  <c r="A281" i="57"/>
  <c r="A282" i="57"/>
  <c r="A283" i="57"/>
  <c r="A284" i="57"/>
  <c r="A285" i="57"/>
  <c r="A286" i="57"/>
  <c r="A287" i="57"/>
  <c r="A288" i="57"/>
  <c r="A289" i="57"/>
  <c r="A290" i="57"/>
  <c r="A291" i="57"/>
  <c r="A292" i="57"/>
  <c r="A293" i="57"/>
  <c r="A294" i="57"/>
  <c r="A295" i="57"/>
  <c r="A296" i="57"/>
  <c r="A297" i="57"/>
  <c r="A298" i="57"/>
  <c r="A299" i="57"/>
  <c r="A300" i="57"/>
  <c r="A301" i="57"/>
  <c r="A302" i="57"/>
  <c r="A303" i="57"/>
  <c r="A304" i="57"/>
  <c r="A305" i="57"/>
  <c r="A306" i="57"/>
  <c r="A307" i="57"/>
  <c r="A308" i="57"/>
  <c r="A309" i="57"/>
  <c r="A310" i="57"/>
  <c r="A311" i="57"/>
  <c r="A312" i="57"/>
  <c r="A313" i="57"/>
  <c r="A314" i="57"/>
  <c r="A315" i="57"/>
  <c r="A316" i="57"/>
  <c r="A317" i="57"/>
  <c r="A318" i="57"/>
  <c r="A319" i="57"/>
  <c r="A320" i="57"/>
  <c r="A321" i="57"/>
  <c r="A322" i="57"/>
  <c r="A323" i="57"/>
  <c r="A324" i="57"/>
  <c r="A325" i="57"/>
  <c r="A326" i="57"/>
  <c r="A327" i="57"/>
  <c r="A328" i="57"/>
  <c r="A329" i="57"/>
  <c r="A330" i="57"/>
  <c r="A331" i="57"/>
  <c r="A332" i="57"/>
  <c r="A333" i="57"/>
  <c r="A334" i="57"/>
  <c r="A335" i="57"/>
  <c r="A336" i="57"/>
  <c r="A337" i="57"/>
  <c r="A338" i="57"/>
  <c r="A339" i="57"/>
  <c r="A340" i="57"/>
  <c r="A341" i="57"/>
  <c r="A342" i="57"/>
  <c r="A343" i="57"/>
  <c r="A344" i="57"/>
  <c r="A345" i="57"/>
  <c r="A346" i="57"/>
  <c r="A347" i="57"/>
  <c r="A348" i="57"/>
  <c r="A349" i="57"/>
  <c r="A350" i="57"/>
  <c r="A351" i="57"/>
  <c r="A352" i="57"/>
  <c r="A353" i="57"/>
  <c r="A354" i="57"/>
  <c r="A355" i="57"/>
  <c r="A356" i="57"/>
  <c r="A357" i="57"/>
  <c r="A358" i="57"/>
  <c r="A359" i="57"/>
  <c r="A360" i="57"/>
  <c r="A361" i="57"/>
  <c r="A362" i="57"/>
  <c r="A363" i="57"/>
  <c r="A364" i="57"/>
  <c r="A365" i="57"/>
  <c r="A366" i="57"/>
  <c r="A367" i="57"/>
  <c r="A368" i="57"/>
  <c r="A369" i="57"/>
  <c r="A370" i="57"/>
  <c r="A371" i="57"/>
  <c r="A372" i="57"/>
  <c r="A373" i="57"/>
  <c r="A374" i="57"/>
  <c r="A375" i="57"/>
  <c r="A376" i="57"/>
  <c r="A377" i="57"/>
  <c r="A378" i="57"/>
  <c r="A379" i="57"/>
  <c r="A380" i="57"/>
  <c r="A381" i="57"/>
  <c r="A382" i="57"/>
  <c r="A383" i="57"/>
  <c r="A384" i="57"/>
  <c r="A385" i="57"/>
  <c r="A386" i="57"/>
  <c r="A387" i="57"/>
  <c r="A388" i="57"/>
  <c r="A389" i="57"/>
  <c r="A390" i="57"/>
  <c r="A391" i="57"/>
  <c r="A392" i="57"/>
  <c r="A393" i="57"/>
  <c r="A394" i="57"/>
  <c r="A395" i="57"/>
  <c r="A396" i="57"/>
  <c r="A397" i="57"/>
  <c r="A398" i="57"/>
  <c r="A399" i="57"/>
  <c r="A400" i="57"/>
  <c r="A401" i="57"/>
  <c r="A402" i="57"/>
  <c r="A403" i="57"/>
  <c r="A404" i="57"/>
  <c r="A405" i="57"/>
  <c r="A406" i="57"/>
  <c r="A407" i="57"/>
  <c r="A408" i="57"/>
  <c r="A409" i="57"/>
  <c r="A410" i="57"/>
  <c r="A411" i="57"/>
  <c r="A412" i="57"/>
  <c r="A413" i="57"/>
  <c r="A414" i="57"/>
  <c r="A415" i="57"/>
  <c r="A416" i="57"/>
  <c r="A417" i="57"/>
  <c r="A418" i="57"/>
  <c r="A419" i="57"/>
  <c r="A420" i="57"/>
  <c r="A421" i="57"/>
  <c r="A422" i="57"/>
  <c r="A423" i="57"/>
  <c r="A424" i="57"/>
  <c r="A425" i="57"/>
  <c r="A426" i="57"/>
  <c r="A427" i="57"/>
  <c r="A428" i="57"/>
  <c r="A429" i="57"/>
  <c r="A430" i="57"/>
  <c r="A431" i="57"/>
  <c r="A432" i="57"/>
  <c r="A433" i="57"/>
  <c r="A434" i="57"/>
  <c r="A435" i="57"/>
  <c r="A436" i="57"/>
  <c r="A437" i="57"/>
  <c r="A438" i="57"/>
  <c r="A439" i="57"/>
  <c r="A440" i="57"/>
  <c r="A441" i="57"/>
  <c r="A442" i="57"/>
  <c r="A443" i="57"/>
  <c r="A444" i="57"/>
  <c r="A445" i="57"/>
  <c r="A446" i="57"/>
  <c r="A447" i="57"/>
  <c r="A448" i="57"/>
  <c r="A449" i="57"/>
  <c r="A450" i="57"/>
  <c r="A451" i="57"/>
  <c r="A452" i="57"/>
  <c r="A453" i="57"/>
  <c r="A454" i="57"/>
  <c r="A455" i="57"/>
  <c r="A456" i="57"/>
  <c r="A457" i="57"/>
  <c r="A458" i="57"/>
  <c r="A459" i="57"/>
  <c r="A460" i="57"/>
  <c r="A461" i="57"/>
  <c r="A462" i="57"/>
  <c r="A463" i="57"/>
  <c r="A464" i="57"/>
  <c r="A465" i="57"/>
  <c r="A466" i="57"/>
  <c r="A467" i="57"/>
  <c r="A468" i="57"/>
  <c r="A469" i="57"/>
  <c r="A470" i="57"/>
  <c r="A471" i="57"/>
  <c r="A472" i="57"/>
  <c r="A473" i="57"/>
  <c r="A474" i="57"/>
  <c r="A475" i="57"/>
  <c r="A476" i="57"/>
  <c r="A477" i="57"/>
  <c r="A478" i="57"/>
  <c r="A479" i="57"/>
  <c r="A480" i="57"/>
  <c r="A481" i="57"/>
  <c r="A482" i="57"/>
  <c r="A483" i="57"/>
  <c r="A484" i="57"/>
  <c r="A485" i="57"/>
  <c r="A486" i="57"/>
  <c r="A487" i="57"/>
  <c r="A488" i="57"/>
  <c r="A489" i="57"/>
  <c r="A490" i="57"/>
  <c r="A491" i="57"/>
  <c r="A492" i="57"/>
  <c r="A493" i="57"/>
  <c r="A494" i="57"/>
  <c r="A495" i="57"/>
  <c r="A496" i="57"/>
  <c r="A497" i="57"/>
  <c r="A498" i="57"/>
  <c r="A499" i="57"/>
  <c r="A500" i="57"/>
  <c r="A501" i="57"/>
  <c r="A502" i="57"/>
  <c r="A503" i="57"/>
  <c r="A504" i="57"/>
  <c r="A505" i="57"/>
  <c r="A506" i="57"/>
  <c r="A507" i="57"/>
  <c r="A508" i="57"/>
  <c r="A509" i="57"/>
  <c r="A510" i="57"/>
  <c r="A511" i="57"/>
  <c r="A512" i="57"/>
  <c r="A513" i="57"/>
  <c r="A514" i="57"/>
  <c r="A515" i="57"/>
  <c r="A516" i="57"/>
  <c r="A517" i="57"/>
  <c r="A518" i="57"/>
  <c r="A519" i="57"/>
  <c r="A520" i="57"/>
  <c r="A521" i="57"/>
  <c r="A522" i="57"/>
  <c r="A523" i="57"/>
  <c r="A524" i="57"/>
  <c r="A525" i="57"/>
  <c r="A526" i="57"/>
  <c r="A527" i="57"/>
  <c r="A528" i="57"/>
  <c r="A529" i="57"/>
  <c r="A530" i="57"/>
  <c r="A531" i="57"/>
  <c r="A532" i="57"/>
  <c r="A533" i="57"/>
  <c r="A534" i="57"/>
  <c r="A535" i="57"/>
  <c r="A536" i="57"/>
  <c r="A537" i="57"/>
  <c r="A538" i="57"/>
  <c r="A539" i="57"/>
  <c r="A540" i="57"/>
  <c r="A541" i="57"/>
  <c r="A542" i="57"/>
  <c r="A543" i="57"/>
  <c r="A544" i="57"/>
  <c r="A545" i="57"/>
  <c r="A546" i="57"/>
  <c r="A547" i="57"/>
  <c r="A548" i="57"/>
  <c r="A549" i="57"/>
  <c r="A550" i="57"/>
  <c r="A551" i="57"/>
  <c r="A552" i="57"/>
  <c r="A553" i="57"/>
  <c r="A554" i="57"/>
  <c r="A555" i="57"/>
  <c r="A556" i="57"/>
  <c r="A557" i="57"/>
  <c r="A558" i="57"/>
  <c r="A559" i="57"/>
  <c r="A560" i="57"/>
  <c r="A561" i="57"/>
  <c r="A562" i="57"/>
  <c r="A563" i="57"/>
  <c r="A564" i="57"/>
  <c r="A565" i="57"/>
  <c r="A566" i="57"/>
  <c r="A567" i="57"/>
  <c r="A568" i="57"/>
  <c r="A569" i="57"/>
  <c r="A570" i="57"/>
  <c r="A571" i="57"/>
  <c r="A572" i="57"/>
  <c r="A573" i="57"/>
  <c r="A574" i="57"/>
  <c r="A575" i="57"/>
  <c r="A576" i="57"/>
  <c r="A577" i="57"/>
  <c r="A578" i="57"/>
  <c r="A579" i="57"/>
  <c r="A580" i="57"/>
  <c r="A581" i="57"/>
  <c r="A582" i="57"/>
  <c r="A583" i="57"/>
  <c r="A584" i="57"/>
  <c r="A585" i="57"/>
  <c r="A586" i="57"/>
  <c r="A587" i="57"/>
  <c r="A588" i="57"/>
  <c r="A589" i="57"/>
  <c r="A590" i="57"/>
  <c r="A591" i="57"/>
  <c r="A592" i="57"/>
  <c r="A593" i="57"/>
  <c r="A594" i="57"/>
  <c r="A595" i="57"/>
  <c r="A596" i="57"/>
  <c r="A597" i="57"/>
  <c r="A598" i="57"/>
  <c r="A599" i="57"/>
  <c r="A600" i="57"/>
  <c r="A601" i="57"/>
  <c r="A602" i="57"/>
  <c r="A603" i="57"/>
  <c r="A604" i="57"/>
  <c r="A605" i="57"/>
  <c r="A606" i="57"/>
  <c r="A607" i="57"/>
  <c r="A608" i="57"/>
  <c r="A609" i="57"/>
  <c r="A610" i="57"/>
  <c r="A611" i="57"/>
  <c r="A612" i="57"/>
  <c r="A613" i="57"/>
  <c r="A614" i="57"/>
  <c r="A615" i="57"/>
  <c r="A616" i="57"/>
  <c r="A617" i="57"/>
  <c r="A618" i="57"/>
  <c r="A619" i="57"/>
  <c r="A620" i="57"/>
  <c r="A621" i="57"/>
  <c r="A622" i="57"/>
  <c r="A623" i="57"/>
  <c r="A624" i="57"/>
  <c r="A625" i="57"/>
  <c r="A626" i="57"/>
  <c r="A627" i="57"/>
  <c r="A628" i="57"/>
  <c r="A629" i="57"/>
  <c r="A630" i="57"/>
  <c r="A631" i="57"/>
  <c r="A632" i="57"/>
  <c r="A633" i="57"/>
  <c r="A634" i="57"/>
  <c r="A635" i="57"/>
  <c r="A636" i="57"/>
  <c r="A637" i="57"/>
  <c r="A638" i="57"/>
  <c r="A639" i="57"/>
  <c r="A640" i="57"/>
  <c r="A641" i="57"/>
  <c r="A642" i="57"/>
  <c r="A643" i="57"/>
  <c r="A644" i="57"/>
  <c r="A645" i="57"/>
  <c r="A646" i="57"/>
  <c r="A647" i="57"/>
  <c r="A648" i="57"/>
  <c r="A649" i="57"/>
  <c r="A650" i="57"/>
  <c r="A651" i="57"/>
  <c r="A652" i="57"/>
  <c r="A653" i="57"/>
  <c r="A654" i="57"/>
  <c r="A655" i="57"/>
  <c r="A656" i="57"/>
  <c r="A657" i="57"/>
  <c r="A658" i="57"/>
  <c r="A659" i="57"/>
  <c r="A660" i="57"/>
  <c r="A661" i="57"/>
  <c r="A662" i="57"/>
  <c r="A663" i="57"/>
  <c r="A664" i="57"/>
  <c r="A665" i="57"/>
  <c r="A666" i="57"/>
  <c r="A667" i="57"/>
  <c r="A668" i="57"/>
  <c r="A669" i="57"/>
  <c r="A670" i="57"/>
  <c r="A671" i="57"/>
  <c r="A672" i="57"/>
  <c r="A673" i="57"/>
  <c r="A674" i="57"/>
  <c r="A675" i="57"/>
  <c r="A676" i="57"/>
  <c r="A677" i="57"/>
  <c r="A678" i="57"/>
  <c r="A679" i="57"/>
  <c r="A680" i="57"/>
  <c r="A681" i="57"/>
  <c r="A682" i="57"/>
  <c r="A683" i="57"/>
  <c r="A684" i="57"/>
  <c r="A685" i="57"/>
  <c r="A686" i="57"/>
  <c r="A687" i="57"/>
  <c r="A688" i="57"/>
  <c r="A689" i="57"/>
  <c r="A690" i="57"/>
  <c r="A691" i="57"/>
  <c r="A692" i="57"/>
  <c r="A693" i="57"/>
  <c r="A694" i="57"/>
  <c r="A695" i="57"/>
  <c r="A696" i="57"/>
  <c r="A697" i="57"/>
  <c r="A698" i="57"/>
  <c r="A699" i="57"/>
  <c r="A700" i="57"/>
  <c r="A701" i="57"/>
  <c r="A702" i="57"/>
  <c r="A703" i="57"/>
  <c r="A704" i="57"/>
  <c r="A705" i="57"/>
  <c r="A706" i="57"/>
  <c r="A707" i="57"/>
  <c r="A708" i="57"/>
  <c r="A709" i="57"/>
  <c r="A710" i="57"/>
  <c r="A711" i="57"/>
  <c r="A712" i="57"/>
  <c r="A713" i="57"/>
  <c r="A714" i="57"/>
  <c r="A715" i="57"/>
  <c r="A716" i="57"/>
  <c r="A717" i="57"/>
  <c r="A718" i="57"/>
  <c r="A719" i="57"/>
  <c r="A720" i="57"/>
  <c r="A721" i="57"/>
  <c r="A722" i="57"/>
  <c r="A723" i="57"/>
  <c r="A724" i="57"/>
  <c r="A725" i="57"/>
  <c r="A726" i="57"/>
  <c r="A727" i="57"/>
  <c r="A728" i="57"/>
  <c r="A729" i="57"/>
  <c r="A730" i="57"/>
  <c r="A731" i="57"/>
  <c r="A732" i="57"/>
  <c r="A733" i="57"/>
  <c r="A734" i="57"/>
  <c r="A735" i="57"/>
  <c r="A736" i="57"/>
  <c r="A737" i="57"/>
  <c r="A738" i="57"/>
  <c r="A739" i="57"/>
  <c r="A740" i="57"/>
  <c r="A741" i="57"/>
  <c r="A742" i="57"/>
  <c r="A743" i="57"/>
  <c r="A744" i="57"/>
  <c r="A745" i="57"/>
  <c r="A746" i="57"/>
  <c r="A747" i="57"/>
  <c r="A748" i="57"/>
  <c r="A749" i="57"/>
  <c r="A750" i="57"/>
  <c r="A751" i="57"/>
  <c r="A752" i="57"/>
  <c r="A753" i="57"/>
  <c r="A754" i="57"/>
  <c r="A755" i="57"/>
  <c r="A756" i="57"/>
  <c r="A757" i="57"/>
  <c r="A758" i="57"/>
  <c r="A759" i="57"/>
  <c r="A760" i="57"/>
  <c r="A761" i="57"/>
  <c r="A762" i="57"/>
  <c r="A763" i="57"/>
  <c r="A764" i="57"/>
  <c r="A765" i="57"/>
  <c r="A766" i="57"/>
  <c r="A767" i="57"/>
  <c r="A768" i="57"/>
  <c r="A769" i="57"/>
  <c r="A770" i="57"/>
  <c r="A771" i="57"/>
  <c r="A772" i="57"/>
  <c r="A773" i="57"/>
  <c r="A774" i="57"/>
  <c r="A775" i="57"/>
  <c r="A776" i="57"/>
  <c r="A777" i="57"/>
  <c r="A778" i="57"/>
  <c r="A779" i="57"/>
  <c r="A780" i="57"/>
  <c r="A781" i="57"/>
  <c r="A782" i="57"/>
  <c r="A783" i="57"/>
  <c r="A784" i="57"/>
  <c r="A785" i="57"/>
  <c r="A786" i="57"/>
  <c r="A787" i="57"/>
  <c r="A788" i="57"/>
  <c r="A789" i="57"/>
  <c r="A790" i="57"/>
  <c r="A791" i="57"/>
  <c r="A792" i="57"/>
  <c r="A793" i="57"/>
  <c r="A794" i="57"/>
  <c r="A795" i="57"/>
  <c r="A796" i="57"/>
  <c r="A797" i="57"/>
  <c r="A798" i="57"/>
  <c r="A799" i="57"/>
  <c r="A800" i="57"/>
  <c r="A801" i="57"/>
  <c r="A802" i="57"/>
  <c r="A803" i="57"/>
  <c r="A804" i="57"/>
  <c r="A805" i="57"/>
  <c r="A806" i="57"/>
  <c r="A807" i="57"/>
  <c r="A808" i="57"/>
  <c r="A809" i="57"/>
  <c r="A810" i="57"/>
  <c r="A811" i="57"/>
  <c r="A812" i="57"/>
  <c r="A813" i="57"/>
  <c r="A814" i="57"/>
  <c r="A815" i="57"/>
  <c r="A816" i="57"/>
  <c r="A817" i="57"/>
  <c r="A818" i="57"/>
  <c r="A819" i="57"/>
  <c r="A820" i="57"/>
  <c r="A821" i="57"/>
  <c r="A822" i="57"/>
  <c r="A823" i="57"/>
  <c r="A824" i="57"/>
  <c r="A825" i="57"/>
  <c r="A826" i="57"/>
  <c r="A827" i="57"/>
  <c r="A828" i="57"/>
  <c r="A829" i="57"/>
  <c r="A830" i="57"/>
  <c r="A831" i="57"/>
  <c r="A832" i="57"/>
  <c r="A833" i="57"/>
  <c r="A834" i="57"/>
  <c r="A835" i="57"/>
  <c r="A836" i="57"/>
  <c r="A837" i="57"/>
  <c r="A838" i="57"/>
  <c r="A839" i="57"/>
  <c r="A840" i="57"/>
  <c r="A841" i="57"/>
  <c r="A842" i="57"/>
  <c r="A843" i="57"/>
  <c r="A844" i="57"/>
  <c r="A845" i="57"/>
  <c r="A846" i="57"/>
  <c r="A847" i="57"/>
  <c r="A848" i="57"/>
  <c r="A849" i="57"/>
  <c r="A850" i="57"/>
  <c r="A851" i="57"/>
  <c r="A852" i="57"/>
  <c r="A853" i="57"/>
  <c r="A854" i="57"/>
  <c r="A855" i="57"/>
  <c r="A856" i="57"/>
  <c r="A857" i="57"/>
  <c r="A858" i="57"/>
  <c r="A859" i="57"/>
  <c r="A860" i="57"/>
  <c r="A861" i="57"/>
  <c r="A862" i="57"/>
  <c r="A863" i="57"/>
  <c r="A864" i="57"/>
  <c r="A865" i="57"/>
  <c r="A866" i="57"/>
  <c r="A867" i="57"/>
  <c r="A868" i="57"/>
  <c r="A869" i="57"/>
  <c r="A870" i="57"/>
  <c r="A871" i="57"/>
  <c r="A872" i="57"/>
  <c r="A873" i="57"/>
  <c r="A874" i="57"/>
  <c r="A875" i="57"/>
  <c r="A876" i="57"/>
  <c r="A877" i="57"/>
  <c r="A878" i="57"/>
  <c r="A879" i="57"/>
  <c r="A880" i="57"/>
  <c r="A881" i="57"/>
  <c r="A882" i="57"/>
  <c r="A883" i="57"/>
  <c r="A884" i="57"/>
  <c r="A885" i="57"/>
  <c r="A886" i="57"/>
  <c r="A887" i="57"/>
  <c r="A888" i="57"/>
  <c r="A889" i="57"/>
  <c r="A890" i="57"/>
  <c r="A891" i="57"/>
  <c r="A892" i="57"/>
  <c r="A893" i="57"/>
  <c r="A894" i="57"/>
  <c r="A895" i="57"/>
  <c r="A896" i="57"/>
  <c r="A897" i="57"/>
  <c r="A898" i="57"/>
  <c r="A899" i="57"/>
  <c r="A900" i="57"/>
  <c r="A901" i="57"/>
  <c r="A902" i="57"/>
  <c r="A903" i="57"/>
  <c r="A904" i="57"/>
  <c r="A905" i="57"/>
  <c r="A906" i="57"/>
  <c r="A907" i="57"/>
  <c r="A908" i="57"/>
  <c r="A909" i="57"/>
  <c r="A910" i="57"/>
  <c r="A911" i="57"/>
  <c r="A912" i="57"/>
  <c r="A913" i="57"/>
  <c r="A914" i="57"/>
  <c r="A915" i="57"/>
  <c r="A916" i="57"/>
  <c r="A917" i="57"/>
  <c r="A918" i="57"/>
  <c r="A919" i="57"/>
  <c r="A920" i="57"/>
  <c r="A921" i="57"/>
  <c r="A922" i="57"/>
  <c r="A923" i="57"/>
  <c r="A924" i="57"/>
  <c r="A925" i="57"/>
  <c r="A926" i="57"/>
  <c r="A927" i="57"/>
  <c r="A928" i="57"/>
  <c r="A929" i="57"/>
  <c r="A930" i="57"/>
  <c r="A931" i="57"/>
  <c r="A932" i="57"/>
  <c r="A933" i="57"/>
  <c r="A934" i="57"/>
  <c r="A935" i="57"/>
  <c r="A936" i="57"/>
  <c r="A937" i="57"/>
  <c r="A938" i="57"/>
  <c r="A939" i="57"/>
  <c r="A940" i="57"/>
  <c r="A941" i="57"/>
  <c r="A942" i="57"/>
  <c r="A943" i="57"/>
  <c r="A944" i="57"/>
  <c r="A945" i="57"/>
  <c r="A946" i="57"/>
  <c r="A947" i="57"/>
  <c r="A948" i="57"/>
  <c r="A949" i="57"/>
  <c r="A950" i="57"/>
  <c r="A951" i="57"/>
  <c r="A952" i="57"/>
  <c r="A953" i="57"/>
  <c r="A954" i="57"/>
  <c r="A955" i="57"/>
  <c r="A956" i="57"/>
  <c r="A957" i="57"/>
  <c r="A958" i="57"/>
  <c r="A959" i="57"/>
  <c r="A960" i="57"/>
  <c r="A961" i="57"/>
  <c r="A962" i="57"/>
  <c r="A963" i="57"/>
  <c r="A964" i="57"/>
  <c r="A965" i="57"/>
  <c r="A966" i="57"/>
  <c r="A967" i="57"/>
  <c r="A968" i="57"/>
  <c r="A969" i="57"/>
  <c r="A970" i="57"/>
  <c r="A971" i="57"/>
  <c r="A972" i="57"/>
  <c r="A973" i="57"/>
  <c r="A974" i="57"/>
  <c r="A975" i="57"/>
  <c r="A976" i="57"/>
  <c r="A977" i="57"/>
  <c r="A978" i="57"/>
  <c r="A979" i="57"/>
  <c r="A980" i="57"/>
  <c r="A981" i="57"/>
  <c r="A982" i="57"/>
  <c r="A983" i="57"/>
  <c r="A984" i="57"/>
  <c r="A985" i="57"/>
  <c r="A986" i="57"/>
  <c r="A987" i="57"/>
  <c r="A988" i="57"/>
  <c r="A989" i="57"/>
  <c r="A990" i="57"/>
  <c r="A991" i="57"/>
  <c r="A992" i="57"/>
  <c r="A993" i="57"/>
  <c r="A994" i="57"/>
  <c r="A995" i="57"/>
  <c r="A996" i="57"/>
  <c r="A997" i="57"/>
  <c r="A998" i="57"/>
  <c r="A999" i="57"/>
  <c r="A1000" i="57"/>
  <c r="A1001" i="57"/>
  <c r="A1002" i="57"/>
  <c r="A1003" i="57"/>
  <c r="A1004" i="57"/>
  <c r="A1005" i="57"/>
  <c r="A1006" i="57"/>
  <c r="A1007" i="57"/>
  <c r="A1008" i="57"/>
  <c r="A1009" i="57"/>
  <c r="A1010" i="57"/>
  <c r="A1011" i="57"/>
  <c r="A1012" i="57"/>
  <c r="A1013" i="57"/>
  <c r="A1014" i="57"/>
  <c r="A1015" i="57"/>
  <c r="A1016" i="57"/>
  <c r="A1017" i="57"/>
  <c r="A1018" i="57"/>
  <c r="A1019" i="57"/>
  <c r="A1020" i="57"/>
  <c r="A1021" i="57"/>
  <c r="A1022" i="57"/>
  <c r="A1023" i="57"/>
  <c r="A1024" i="57"/>
  <c r="A1025" i="57"/>
  <c r="A1026" i="57"/>
  <c r="A1027" i="57"/>
  <c r="A1028" i="57"/>
  <c r="A1029" i="57"/>
  <c r="A1030" i="57"/>
  <c r="A1031" i="57"/>
  <c r="A1032" i="57"/>
  <c r="A1033" i="57"/>
  <c r="A1034" i="57"/>
  <c r="A1035" i="57"/>
  <c r="A1036" i="57"/>
  <c r="A1037" i="57"/>
  <c r="A1038" i="57"/>
  <c r="A1039" i="57"/>
  <c r="A1040" i="57"/>
  <c r="A1041" i="57"/>
  <c r="A1042" i="57"/>
  <c r="A1043" i="57"/>
  <c r="A1044" i="57"/>
  <c r="A1045" i="57"/>
  <c r="A1046" i="57"/>
  <c r="A1047" i="57"/>
  <c r="A1048" i="57"/>
  <c r="A1049" i="57"/>
  <c r="A1050" i="57"/>
  <c r="A1051" i="57"/>
  <c r="A1052" i="57"/>
  <c r="A1053" i="57"/>
  <c r="A1054" i="57"/>
  <c r="A1055" i="57"/>
  <c r="A1056" i="57"/>
  <c r="A1057" i="57"/>
  <c r="A1058" i="57"/>
  <c r="A1059" i="57"/>
  <c r="A1060" i="57"/>
  <c r="A1061" i="57"/>
  <c r="A1062" i="57"/>
  <c r="A1063" i="57"/>
  <c r="A1064" i="57"/>
  <c r="A1065" i="57"/>
  <c r="A1066" i="57"/>
  <c r="A1067" i="57"/>
  <c r="A1068" i="57"/>
  <c r="A1069" i="57"/>
  <c r="A1070" i="57"/>
  <c r="A1071" i="57"/>
  <c r="A1072" i="57"/>
  <c r="A1073" i="57"/>
  <c r="A1074" i="57"/>
  <c r="A1075" i="57"/>
  <c r="A1076" i="57"/>
  <c r="A1077" i="57"/>
  <c r="A1078" i="57"/>
  <c r="A1079" i="57"/>
  <c r="A1080" i="57"/>
  <c r="A1081" i="57"/>
  <c r="A1082" i="57"/>
  <c r="A1083" i="57"/>
  <c r="A1084" i="57"/>
  <c r="A1085" i="57"/>
  <c r="A1086" i="57"/>
  <c r="A1087" i="57"/>
  <c r="A1088" i="57"/>
  <c r="A1089" i="57"/>
  <c r="A1090" i="57"/>
  <c r="A1091" i="57"/>
  <c r="A1092" i="57"/>
  <c r="A1093" i="57"/>
  <c r="A1094" i="57"/>
  <c r="A1095" i="57"/>
  <c r="A1096" i="57"/>
  <c r="A1097" i="57"/>
  <c r="A1098" i="57"/>
  <c r="A1099" i="57"/>
  <c r="A1100" i="57"/>
  <c r="A1101" i="57"/>
  <c r="A1102" i="57"/>
  <c r="A1103" i="57"/>
  <c r="A1104" i="57"/>
  <c r="A1105" i="57"/>
  <c r="A1106" i="57"/>
  <c r="A1107" i="57"/>
  <c r="A1108" i="57"/>
  <c r="A1109" i="57"/>
  <c r="A1110" i="57"/>
  <c r="A1111" i="57"/>
  <c r="A1112" i="57"/>
  <c r="A1113" i="57"/>
  <c r="A1114" i="57"/>
  <c r="A1115" i="57"/>
  <c r="A1116" i="57"/>
  <c r="A1117" i="57"/>
  <c r="A1118" i="57"/>
  <c r="A1119" i="57"/>
  <c r="A1120" i="57"/>
  <c r="A1121" i="57"/>
  <c r="A1122" i="57"/>
  <c r="A1123" i="57"/>
  <c r="A1124" i="57"/>
  <c r="A1125" i="57"/>
  <c r="A1126" i="57"/>
  <c r="A1127" i="57"/>
  <c r="A1128" i="57"/>
  <c r="A1129" i="57"/>
  <c r="A1130" i="57"/>
  <c r="A1131" i="57"/>
  <c r="A1132" i="57"/>
  <c r="A1133" i="57"/>
  <c r="A1134" i="57"/>
  <c r="A1135" i="57"/>
  <c r="A1136" i="57"/>
  <c r="A1137" i="57"/>
  <c r="A1138" i="57"/>
  <c r="A1139" i="57"/>
  <c r="A1140" i="57"/>
  <c r="A1141" i="57"/>
  <c r="A1142" i="57"/>
  <c r="A1143" i="57"/>
  <c r="A1144" i="57"/>
  <c r="A1145" i="57"/>
  <c r="A1146" i="57"/>
  <c r="A1147" i="57"/>
  <c r="A1148" i="57"/>
  <c r="A1149" i="57"/>
  <c r="A1150" i="57"/>
  <c r="A1151" i="57"/>
  <c r="A1152" i="57"/>
  <c r="A1153" i="57"/>
  <c r="A1154" i="57"/>
  <c r="A1155" i="57"/>
  <c r="A1156" i="57"/>
  <c r="A1157" i="57"/>
  <c r="A1158" i="57"/>
  <c r="A1159" i="57"/>
  <c r="A1160" i="57"/>
  <c r="A1161" i="57"/>
  <c r="A1162" i="57"/>
  <c r="A1163" i="57"/>
  <c r="A1164" i="57"/>
  <c r="A1165" i="57"/>
  <c r="A1166" i="57"/>
  <c r="A1167" i="57"/>
  <c r="A1168" i="57"/>
  <c r="A1169" i="57"/>
  <c r="A1170" i="57"/>
  <c r="A1171" i="57"/>
  <c r="A1172" i="57"/>
  <c r="A1173" i="57"/>
  <c r="A1174" i="57"/>
  <c r="A1175" i="57"/>
  <c r="A1176" i="57"/>
  <c r="A1177" i="57"/>
  <c r="A1178" i="57"/>
  <c r="A1179" i="57"/>
  <c r="A1180" i="57"/>
  <c r="A1181" i="57"/>
  <c r="A1182" i="57"/>
  <c r="A1183" i="57"/>
  <c r="A1184" i="57"/>
  <c r="A1185" i="57"/>
  <c r="A1186" i="57"/>
  <c r="A1187" i="57"/>
  <c r="A1188" i="57"/>
  <c r="A1189" i="57"/>
  <c r="A1190" i="57"/>
  <c r="A1191" i="57"/>
  <c r="A1192" i="57"/>
  <c r="A1193" i="57"/>
  <c r="A1194" i="57"/>
  <c r="A1195" i="57"/>
  <c r="A1196" i="57"/>
  <c r="A1197" i="57"/>
  <c r="A1198" i="57"/>
  <c r="A1199" i="57"/>
  <c r="A1200" i="57"/>
  <c r="A1201" i="57"/>
  <c r="A1202" i="57"/>
  <c r="A1203" i="57"/>
  <c r="A1204" i="57"/>
  <c r="A1205" i="57"/>
  <c r="A1206" i="57"/>
  <c r="A1207" i="57"/>
  <c r="A1208" i="57"/>
  <c r="A1209" i="57"/>
  <c r="A1210" i="57"/>
  <c r="A1211" i="57"/>
  <c r="A1212" i="57"/>
  <c r="A1213" i="57"/>
  <c r="A1214" i="57"/>
  <c r="A1215" i="57"/>
  <c r="A1216" i="57"/>
  <c r="A1217" i="57"/>
  <c r="A1218" i="57"/>
  <c r="A1219" i="57"/>
  <c r="A1220" i="57"/>
  <c r="A1221" i="57"/>
  <c r="A1222" i="57"/>
  <c r="A1223" i="57"/>
  <c r="A1224" i="57"/>
  <c r="A1225" i="57"/>
  <c r="A1226" i="57"/>
  <c r="A1227" i="57"/>
  <c r="A1228" i="57"/>
  <c r="A1229" i="57"/>
  <c r="A1230" i="57"/>
  <c r="A1231" i="57"/>
  <c r="A1232" i="57"/>
  <c r="A1233" i="57"/>
  <c r="A1234" i="57"/>
  <c r="A1235" i="57"/>
  <c r="A1236" i="57"/>
  <c r="A1237" i="57"/>
  <c r="A1238" i="57"/>
  <c r="A1239" i="57"/>
  <c r="A1240" i="57"/>
  <c r="A1241" i="57"/>
  <c r="A1242" i="57"/>
  <c r="A1243" i="57"/>
  <c r="A1244" i="57"/>
  <c r="A1245" i="57"/>
  <c r="A1246" i="57"/>
  <c r="A1247" i="57"/>
  <c r="A1248" i="57"/>
  <c r="A1249" i="57"/>
  <c r="A1250" i="57"/>
  <c r="A1251" i="57"/>
  <c r="A1252" i="57"/>
  <c r="A1253" i="57"/>
  <c r="A1254" i="57"/>
  <c r="A1255" i="57"/>
  <c r="A1256" i="57"/>
  <c r="A1257" i="57"/>
  <c r="A1258" i="57"/>
  <c r="A1259" i="57"/>
  <c r="A1260" i="57"/>
  <c r="A1261" i="57"/>
  <c r="A1262" i="57"/>
  <c r="A1263" i="57"/>
  <c r="A1264" i="57"/>
  <c r="A1265" i="57"/>
  <c r="A1266" i="57"/>
  <c r="A1267" i="57"/>
  <c r="A1268" i="57"/>
  <c r="A1269" i="57"/>
  <c r="A1270" i="57"/>
  <c r="A1271" i="57"/>
  <c r="A1272" i="57"/>
  <c r="A1273" i="57"/>
  <c r="A1274" i="57"/>
  <c r="A1275" i="57"/>
  <c r="A1276" i="57"/>
  <c r="A1277" i="57"/>
  <c r="A1278" i="57"/>
  <c r="A1279" i="57"/>
  <c r="A1280" i="57"/>
  <c r="A1281" i="57"/>
  <c r="A1282" i="57"/>
  <c r="A1283" i="57"/>
  <c r="A1284" i="57"/>
  <c r="A1285" i="57"/>
  <c r="A1286" i="57"/>
  <c r="A1287" i="57"/>
  <c r="A1288" i="57"/>
  <c r="A1289" i="57"/>
  <c r="A1290" i="57"/>
  <c r="A1291" i="57"/>
  <c r="A1292" i="57"/>
  <c r="A1293" i="57"/>
  <c r="A1294" i="57"/>
  <c r="A1295" i="57"/>
  <c r="A1296" i="57"/>
  <c r="A1297" i="57"/>
  <c r="A1298" i="57"/>
  <c r="A1299" i="57"/>
  <c r="A1300" i="57"/>
  <c r="A1301" i="57"/>
  <c r="A1302" i="57"/>
  <c r="A1303" i="57"/>
  <c r="A1304" i="57"/>
  <c r="A1305" i="57"/>
  <c r="A1306" i="57"/>
  <c r="A1307" i="57"/>
  <c r="A1308" i="57"/>
  <c r="A1309" i="57"/>
  <c r="A1310" i="57"/>
  <c r="A1311" i="57"/>
  <c r="A1312" i="57"/>
  <c r="A1313" i="57"/>
  <c r="A1314" i="57"/>
  <c r="A1315" i="57"/>
  <c r="A1316" i="57"/>
  <c r="A1317" i="57"/>
  <c r="A1318" i="57"/>
  <c r="A1319" i="57"/>
  <c r="A1320" i="57"/>
  <c r="A1321" i="57"/>
  <c r="A1322" i="57"/>
  <c r="A1323" i="57"/>
  <c r="A1324" i="57"/>
  <c r="A1325" i="57"/>
  <c r="A1326" i="57"/>
  <c r="A1327" i="57"/>
  <c r="A1328" i="57"/>
  <c r="A1329" i="57"/>
  <c r="A1330" i="57"/>
  <c r="A1331" i="57"/>
  <c r="A1332" i="57"/>
  <c r="A1333" i="57"/>
  <c r="A1334" i="57"/>
  <c r="A1335" i="57"/>
  <c r="A1336" i="57"/>
  <c r="A1337" i="57"/>
  <c r="A1338" i="57"/>
  <c r="A1339" i="57"/>
  <c r="A1340" i="57"/>
  <c r="A1341" i="57"/>
  <c r="A1342" i="57"/>
  <c r="A1343" i="57"/>
  <c r="A1344" i="57"/>
  <c r="A1345" i="57"/>
  <c r="A1346" i="57"/>
  <c r="A1347" i="57"/>
  <c r="A1348" i="57"/>
  <c r="A1349" i="57"/>
  <c r="A1350" i="57"/>
  <c r="A1351" i="57"/>
  <c r="A1352" i="57"/>
  <c r="A1353" i="57"/>
  <c r="A1354" i="57"/>
  <c r="A1355" i="57"/>
  <c r="A1356" i="57"/>
  <c r="A1357" i="57"/>
  <c r="A1358" i="57"/>
  <c r="A1359" i="57"/>
  <c r="A1360" i="57"/>
  <c r="A1361" i="57"/>
  <c r="A1362" i="57"/>
  <c r="A1363" i="57"/>
  <c r="A1364" i="57"/>
  <c r="A1365" i="57"/>
  <c r="A1366" i="57"/>
  <c r="A1367" i="57"/>
  <c r="A1368" i="57"/>
  <c r="A1369" i="57"/>
  <c r="A1370" i="57"/>
  <c r="A1371" i="57"/>
  <c r="A1372" i="57"/>
  <c r="A1373" i="57"/>
  <c r="A1374" i="57"/>
  <c r="A1375" i="57"/>
  <c r="A1376" i="57"/>
  <c r="A1377" i="57"/>
  <c r="A1378" i="57"/>
  <c r="A1379" i="57"/>
  <c r="A1380" i="57"/>
  <c r="A1381" i="57"/>
  <c r="A1382" i="57"/>
  <c r="A1383" i="57"/>
  <c r="A1384" i="57"/>
  <c r="A1385" i="57"/>
  <c r="A1386" i="57"/>
  <c r="A1387" i="57"/>
  <c r="A1388" i="57"/>
  <c r="A1389" i="57"/>
  <c r="A1390" i="57"/>
  <c r="A1391" i="57"/>
  <c r="A1392" i="57"/>
  <c r="A1393" i="57"/>
  <c r="A1394" i="57"/>
  <c r="A1395" i="57"/>
  <c r="A1396" i="57"/>
  <c r="A1397" i="57"/>
  <c r="A1398" i="57"/>
  <c r="A1399" i="57"/>
  <c r="A1400" i="57"/>
  <c r="A1401" i="57"/>
  <c r="A1402" i="57"/>
  <c r="A1403" i="57"/>
  <c r="A1404" i="57"/>
  <c r="A1405" i="57"/>
  <c r="A1406" i="57"/>
  <c r="A1407" i="57"/>
  <c r="A1408" i="57"/>
  <c r="A1409" i="57"/>
  <c r="A1410" i="57"/>
  <c r="A1411" i="57"/>
  <c r="A1412" i="57"/>
  <c r="A1413" i="57"/>
  <c r="A1414" i="57"/>
  <c r="A1415" i="57"/>
  <c r="A1416" i="57"/>
  <c r="A1417" i="57"/>
  <c r="A1418" i="57"/>
  <c r="A1419" i="57"/>
  <c r="A1420" i="57"/>
  <c r="A1421" i="57"/>
  <c r="A1422" i="57"/>
  <c r="A1423" i="57"/>
  <c r="A1424" i="57"/>
  <c r="A1425" i="57"/>
  <c r="A1426" i="57"/>
  <c r="A1427" i="57"/>
  <c r="A1428" i="57"/>
  <c r="A1429" i="57"/>
  <c r="A1430" i="57"/>
  <c r="A1431" i="57"/>
  <c r="A1432" i="57"/>
  <c r="A1433" i="57"/>
  <c r="A1434" i="57"/>
  <c r="A1435" i="57"/>
  <c r="A1436" i="57"/>
  <c r="A1437" i="57"/>
  <c r="A1438" i="57"/>
  <c r="A1439" i="57"/>
  <c r="A1440" i="57"/>
  <c r="A1441" i="57"/>
  <c r="A1442" i="57"/>
  <c r="A1443" i="57"/>
  <c r="A1444" i="57"/>
  <c r="A1445" i="57"/>
  <c r="A1446" i="57"/>
  <c r="A1447" i="57"/>
  <c r="A1448" i="57"/>
  <c r="A1449" i="57"/>
  <c r="A1450" i="57"/>
  <c r="A1451" i="57"/>
  <c r="A1452" i="57"/>
  <c r="A1453" i="57"/>
  <c r="A1454" i="57"/>
  <c r="A1455" i="57"/>
  <c r="A1456" i="57"/>
  <c r="A1457" i="57"/>
  <c r="A1458" i="57"/>
  <c r="A1459" i="57"/>
  <c r="A1460" i="57"/>
  <c r="A1461" i="57"/>
  <c r="A1462" i="57"/>
  <c r="A1463" i="57"/>
  <c r="A1464" i="57"/>
  <c r="A1465" i="57"/>
  <c r="A1466" i="57"/>
  <c r="A1467" i="57"/>
  <c r="A1468" i="57"/>
  <c r="A1469" i="57"/>
  <c r="A1470" i="57"/>
  <c r="A1471" i="57"/>
  <c r="A1472" i="57"/>
  <c r="A1473" i="57"/>
  <c r="A1474" i="57"/>
  <c r="A1475" i="57"/>
  <c r="A1476" i="57"/>
  <c r="A1477" i="57"/>
  <c r="A1478" i="57"/>
  <c r="A1479" i="57"/>
  <c r="A1480" i="57"/>
  <c r="A1481" i="57"/>
  <c r="A1482" i="57"/>
  <c r="A1483" i="57"/>
  <c r="A1484" i="57"/>
  <c r="A1485" i="57"/>
  <c r="A1486" i="57"/>
  <c r="A1487" i="57"/>
  <c r="A1488" i="57"/>
  <c r="A1489" i="57"/>
  <c r="A1490" i="57"/>
  <c r="A1491" i="57"/>
  <c r="A1492" i="57"/>
  <c r="A1493" i="57"/>
  <c r="A1494" i="57"/>
  <c r="A1495" i="57"/>
  <c r="A1496" i="57"/>
  <c r="A1497" i="57"/>
  <c r="A1498" i="57"/>
  <c r="A1499" i="57"/>
  <c r="A1500" i="57"/>
  <c r="A1501" i="57"/>
  <c r="A1502" i="57"/>
  <c r="A1503" i="57"/>
  <c r="A1504" i="57"/>
  <c r="A1505" i="57"/>
  <c r="A1506" i="57"/>
  <c r="A1507" i="57"/>
  <c r="A1508" i="57"/>
  <c r="A1509" i="57"/>
  <c r="A1510" i="57"/>
  <c r="A1511" i="57"/>
  <c r="A1512" i="57"/>
  <c r="A1513" i="57"/>
  <c r="A1514" i="57"/>
  <c r="A1515" i="57"/>
  <c r="A1516" i="57"/>
  <c r="A1517" i="57"/>
  <c r="A1518" i="57"/>
  <c r="A1519" i="57"/>
  <c r="A1520" i="57"/>
  <c r="A1521" i="57"/>
  <c r="A1522" i="57"/>
  <c r="A1523" i="57"/>
  <c r="A1524" i="57"/>
  <c r="A1525" i="57"/>
  <c r="A1526" i="57"/>
  <c r="A1527" i="57"/>
  <c r="A1528" i="57"/>
  <c r="A1529" i="57"/>
  <c r="A1530" i="57"/>
  <c r="A1531" i="57"/>
  <c r="A1532" i="57"/>
  <c r="A1533" i="57"/>
  <c r="A1534" i="57"/>
  <c r="A1535" i="57"/>
  <c r="A1536" i="57"/>
  <c r="A1537" i="57"/>
  <c r="A1538" i="57"/>
  <c r="A1539" i="57"/>
  <c r="A1540" i="57"/>
  <c r="A1541" i="57"/>
  <c r="A1542" i="57"/>
  <c r="A1543" i="57"/>
  <c r="A1544" i="57"/>
  <c r="A1545" i="57"/>
  <c r="A1546" i="57"/>
  <c r="A1547" i="57"/>
  <c r="A1548" i="57"/>
  <c r="A1549" i="57"/>
  <c r="A1550" i="57"/>
  <c r="A1551" i="57"/>
  <c r="A1552" i="57"/>
  <c r="A1553" i="57"/>
  <c r="A1554" i="57"/>
  <c r="A1555" i="57"/>
  <c r="A1556" i="57"/>
  <c r="A1557" i="57"/>
  <c r="A1558" i="57"/>
  <c r="A1559" i="57"/>
  <c r="A1560" i="57"/>
  <c r="A1561" i="57"/>
  <c r="A1562" i="57"/>
  <c r="A1563" i="57"/>
  <c r="A1564" i="57"/>
  <c r="A1565" i="57"/>
  <c r="A1566" i="57"/>
  <c r="A1567" i="57"/>
  <c r="A1568" i="57"/>
  <c r="A1569" i="57"/>
  <c r="A1570" i="57"/>
  <c r="A1571" i="57"/>
  <c r="A1572" i="57"/>
  <c r="A1573" i="57"/>
  <c r="A1574" i="57"/>
  <c r="A1575" i="57"/>
  <c r="A1576" i="57"/>
  <c r="A1577" i="57"/>
  <c r="A1578" i="57"/>
  <c r="A1579" i="57"/>
  <c r="A1580" i="57"/>
  <c r="A1581" i="57"/>
  <c r="A1582" i="57"/>
  <c r="A1583" i="57"/>
  <c r="A1584" i="57"/>
  <c r="A1585" i="57"/>
  <c r="A1586" i="57"/>
  <c r="A1587" i="57"/>
  <c r="A1588" i="57"/>
  <c r="A1589" i="57"/>
  <c r="A1590" i="57"/>
  <c r="A1591" i="57"/>
  <c r="A1592" i="57"/>
  <c r="A1593" i="57"/>
  <c r="A1594" i="57"/>
  <c r="A1595" i="57"/>
  <c r="A1596" i="57"/>
  <c r="A1597" i="57"/>
  <c r="A1598" i="57"/>
  <c r="A1599" i="57"/>
  <c r="A1600" i="57"/>
  <c r="A1601" i="57"/>
  <c r="A1602" i="57"/>
  <c r="A1603" i="57"/>
  <c r="A1604" i="57"/>
  <c r="A1605" i="57"/>
  <c r="A1606" i="57"/>
  <c r="A1607" i="57"/>
  <c r="A1608" i="57"/>
  <c r="A1609" i="57"/>
  <c r="A1610" i="57"/>
  <c r="A1611" i="57"/>
  <c r="A1612" i="57"/>
  <c r="A1613" i="57"/>
  <c r="A1614" i="57"/>
  <c r="A1615" i="57"/>
  <c r="A1616" i="57"/>
  <c r="A1617" i="57"/>
  <c r="A1618" i="57"/>
  <c r="A1619" i="57"/>
  <c r="A1620" i="57"/>
  <c r="A1621" i="57"/>
  <c r="A1622" i="57"/>
  <c r="A1623" i="57"/>
  <c r="A1624" i="57"/>
  <c r="A1625" i="57"/>
  <c r="A1626" i="57"/>
  <c r="A1627" i="57"/>
  <c r="A1628" i="57"/>
  <c r="A1629" i="57"/>
  <c r="A1630" i="57"/>
  <c r="A1631" i="57"/>
  <c r="A1632" i="57"/>
  <c r="A1633" i="57"/>
  <c r="A1634" i="57"/>
  <c r="A1635" i="57"/>
  <c r="A1636" i="57"/>
  <c r="A1637" i="57"/>
  <c r="A1638" i="57"/>
  <c r="A1639" i="57"/>
  <c r="A1640" i="57"/>
  <c r="A1641" i="57"/>
  <c r="A1642" i="57"/>
  <c r="A1643" i="57"/>
  <c r="A1644" i="57"/>
  <c r="A1645" i="57"/>
  <c r="A1646" i="57"/>
  <c r="A1647" i="57"/>
  <c r="A1648" i="57"/>
  <c r="A1649" i="57"/>
  <c r="A1650" i="57"/>
  <c r="A1651" i="57"/>
  <c r="A1652" i="57"/>
  <c r="A1653" i="57"/>
  <c r="A1654" i="57"/>
  <c r="A1655" i="57"/>
  <c r="A1656" i="57"/>
  <c r="A1657" i="57"/>
  <c r="A1658" i="57"/>
  <c r="A1659" i="57"/>
  <c r="A1660" i="57"/>
  <c r="A1661" i="57"/>
  <c r="A1662" i="57"/>
  <c r="A1663" i="57"/>
  <c r="A1664" i="57"/>
  <c r="A1665" i="57"/>
  <c r="A1666" i="57"/>
  <c r="A1667" i="57"/>
  <c r="A1668" i="57"/>
  <c r="A1669" i="57"/>
  <c r="A1670" i="57"/>
  <c r="A1671" i="57"/>
  <c r="A1672" i="57"/>
  <c r="A1673" i="57"/>
  <c r="A1674" i="57"/>
  <c r="A1675" i="57"/>
  <c r="A1676" i="57"/>
  <c r="A1677" i="57"/>
  <c r="A1678" i="57"/>
  <c r="A1679" i="57"/>
  <c r="A1680" i="57"/>
  <c r="A1681" i="57"/>
  <c r="A1682" i="57"/>
  <c r="A1683" i="57"/>
  <c r="A1684" i="57"/>
  <c r="A1685" i="57"/>
  <c r="A1686" i="57"/>
  <c r="A1687" i="57"/>
  <c r="A1688" i="57"/>
  <c r="A1689" i="57"/>
  <c r="A1690" i="57"/>
  <c r="A1691" i="57"/>
  <c r="A1692" i="57"/>
  <c r="A1693" i="57"/>
  <c r="A1694" i="57"/>
  <c r="A1695" i="57"/>
  <c r="A1696" i="57"/>
  <c r="A1697" i="57"/>
  <c r="A1698" i="57"/>
  <c r="A1699" i="57"/>
  <c r="A1700" i="57"/>
  <c r="A1701" i="57"/>
  <c r="A1702" i="57"/>
  <c r="A1703" i="57"/>
  <c r="A1704" i="57"/>
  <c r="A1705" i="57"/>
  <c r="A1706" i="57"/>
  <c r="A1707" i="57"/>
  <c r="A1708" i="57"/>
  <c r="A1709" i="57"/>
  <c r="A1710" i="57"/>
  <c r="A1711" i="57"/>
  <c r="A1712" i="57"/>
  <c r="A1713" i="57"/>
  <c r="A1714" i="57"/>
  <c r="A1715" i="57"/>
  <c r="A1716" i="57"/>
  <c r="A1717" i="57"/>
  <c r="A1718" i="57"/>
  <c r="A1719" i="57"/>
  <c r="A1720" i="57"/>
  <c r="A1721" i="57"/>
  <c r="A1722" i="57"/>
  <c r="A1723" i="57"/>
  <c r="A1724" i="57"/>
  <c r="A1725" i="57"/>
  <c r="A1726" i="57"/>
  <c r="A1727" i="57"/>
  <c r="A1728" i="57"/>
  <c r="A1729" i="57"/>
  <c r="A1730" i="57"/>
  <c r="A1731" i="57"/>
  <c r="A1732" i="57"/>
  <c r="A1733" i="57"/>
  <c r="A1734" i="57"/>
  <c r="A1735" i="57"/>
  <c r="A1736" i="57"/>
  <c r="A1737" i="57"/>
  <c r="A1738" i="57"/>
  <c r="A1739" i="57"/>
  <c r="A1740" i="57"/>
  <c r="A1741" i="57"/>
  <c r="A1742" i="57"/>
  <c r="A1743" i="57"/>
  <c r="A1744" i="57"/>
  <c r="A1745" i="57"/>
  <c r="A1746" i="57"/>
  <c r="A1747" i="57"/>
  <c r="A1748" i="57"/>
  <c r="A1749" i="57"/>
  <c r="A1750" i="57"/>
  <c r="A1751" i="57"/>
  <c r="A1752" i="57"/>
  <c r="A1753" i="57"/>
  <c r="A1754" i="57"/>
  <c r="A1755" i="57"/>
  <c r="A1756" i="57"/>
  <c r="A1757" i="57"/>
  <c r="A1758" i="57"/>
  <c r="A1759" i="57"/>
  <c r="A1760" i="57"/>
  <c r="A1761" i="57"/>
  <c r="A1762" i="57"/>
  <c r="A1763" i="57"/>
  <c r="A1764" i="57"/>
  <c r="A1765" i="57"/>
  <c r="A1766" i="57"/>
  <c r="A1767" i="57"/>
  <c r="A1768" i="57"/>
  <c r="A1769" i="57"/>
  <c r="A1770" i="57"/>
  <c r="A1771" i="57"/>
  <c r="A1772" i="57"/>
  <c r="A1773" i="57"/>
  <c r="A1774" i="57"/>
  <c r="A1775" i="57"/>
  <c r="A1776" i="57"/>
  <c r="A1777" i="57"/>
  <c r="A1778" i="57"/>
  <c r="A1779" i="57"/>
  <c r="A1780" i="57"/>
  <c r="A1781" i="57"/>
  <c r="A1782" i="57"/>
  <c r="A1783" i="57"/>
  <c r="A1784" i="57"/>
  <c r="A1785" i="57"/>
  <c r="A1786" i="57"/>
  <c r="A1787" i="57"/>
  <c r="A1788" i="57"/>
  <c r="A1789" i="57"/>
  <c r="A1790" i="57"/>
  <c r="A1791" i="57"/>
  <c r="A1792" i="57"/>
  <c r="A1793" i="57"/>
  <c r="A1794" i="57"/>
  <c r="A1795" i="57"/>
  <c r="A1796" i="57"/>
  <c r="A1797" i="57"/>
  <c r="A1798" i="57"/>
  <c r="A1799" i="57"/>
  <c r="A1800" i="57"/>
  <c r="A1801" i="57"/>
  <c r="A1802" i="57"/>
  <c r="A1803" i="57"/>
  <c r="A1804" i="57"/>
  <c r="A1805" i="57"/>
  <c r="A1806" i="57"/>
  <c r="A1807" i="57"/>
  <c r="A1808" i="57"/>
  <c r="A1809" i="57"/>
  <c r="A1810" i="57"/>
  <c r="A1811" i="57"/>
  <c r="A1812" i="57"/>
  <c r="A1813" i="57"/>
  <c r="A1814" i="57"/>
  <c r="A1815" i="57"/>
  <c r="A1816" i="57"/>
  <c r="A1817" i="57"/>
  <c r="A1818" i="57"/>
  <c r="A1819" i="57"/>
  <c r="A1820" i="57"/>
  <c r="A1821" i="57"/>
  <c r="A1822" i="57"/>
  <c r="A1823" i="57"/>
  <c r="A1824" i="57"/>
  <c r="A1825" i="57"/>
  <c r="A1826" i="57"/>
  <c r="A1827" i="57"/>
  <c r="A1828" i="57"/>
  <c r="A1829" i="57"/>
  <c r="A1830" i="57"/>
  <c r="A1831" i="57"/>
  <c r="A1832" i="57"/>
  <c r="A1833" i="57"/>
  <c r="A1834" i="57"/>
  <c r="A1835" i="57"/>
  <c r="A1836" i="57"/>
  <c r="A1837" i="57"/>
  <c r="A1838" i="57"/>
  <c r="A1839" i="57"/>
  <c r="A1840" i="57"/>
  <c r="A1841" i="57"/>
  <c r="A1842" i="57"/>
  <c r="A1843" i="57"/>
  <c r="A1844" i="57"/>
  <c r="A1845" i="57"/>
  <c r="A1846" i="57"/>
  <c r="A1847" i="57"/>
  <c r="A1848" i="57"/>
  <c r="A1849" i="57"/>
  <c r="A1850" i="57"/>
  <c r="A1851" i="57"/>
  <c r="A1852" i="57"/>
  <c r="A1853" i="57"/>
  <c r="A1854" i="57"/>
  <c r="A1855" i="57"/>
  <c r="A1856" i="57"/>
  <c r="A1857" i="57"/>
  <c r="A1858" i="57"/>
  <c r="A1859" i="57"/>
  <c r="A1860" i="57"/>
  <c r="A1861" i="57"/>
  <c r="A1862" i="57"/>
  <c r="A1863" i="57"/>
  <c r="A1864" i="57"/>
  <c r="A1865" i="57"/>
  <c r="A1866" i="57"/>
  <c r="A1867" i="57"/>
  <c r="A1868" i="57"/>
  <c r="A1869" i="57"/>
  <c r="A1870" i="57"/>
  <c r="A1871" i="57"/>
  <c r="A1872" i="57"/>
  <c r="A1873" i="57"/>
  <c r="A1874" i="57"/>
  <c r="A1875" i="57"/>
  <c r="A1876" i="57"/>
  <c r="A1877" i="57"/>
  <c r="A1878" i="57"/>
  <c r="A1879" i="57"/>
  <c r="A1880" i="57"/>
  <c r="A1881" i="57"/>
  <c r="A1882" i="57"/>
  <c r="A1883" i="57"/>
  <c r="A1884" i="57"/>
  <c r="A1885" i="57"/>
  <c r="A1886" i="57"/>
  <c r="A1887" i="57"/>
  <c r="A1888" i="57"/>
  <c r="A1889" i="57"/>
  <c r="A1890" i="57"/>
  <c r="A1891" i="57"/>
  <c r="A1892" i="57"/>
  <c r="A1893" i="57"/>
  <c r="A1894" i="57"/>
  <c r="A1895" i="57"/>
  <c r="A1896" i="57"/>
  <c r="A1897" i="57"/>
  <c r="A1898" i="57"/>
  <c r="A1899" i="57"/>
  <c r="A1900" i="57"/>
  <c r="A1901" i="57"/>
  <c r="A1902" i="57"/>
  <c r="A1903" i="57"/>
  <c r="A1904" i="57"/>
  <c r="A1905" i="57"/>
  <c r="A1906" i="57"/>
  <c r="A1907" i="57"/>
  <c r="A1908" i="57"/>
  <c r="A1909" i="57"/>
  <c r="A1910" i="57"/>
  <c r="A1911" i="57"/>
  <c r="A1912" i="57"/>
  <c r="A1913" i="57"/>
  <c r="A1914" i="57"/>
  <c r="A1915" i="57"/>
  <c r="A1916" i="57"/>
  <c r="A1917" i="57"/>
  <c r="A1918" i="57"/>
  <c r="A1919" i="57"/>
  <c r="A1920" i="57"/>
  <c r="A1921" i="57"/>
  <c r="A1922" i="57"/>
  <c r="A1923" i="57"/>
  <c r="A1924" i="57"/>
  <c r="A1925" i="57"/>
  <c r="A1926" i="57"/>
  <c r="A1927" i="57"/>
  <c r="A1928" i="57"/>
  <c r="A1929" i="57"/>
  <c r="A1930" i="57"/>
  <c r="A1931" i="57"/>
  <c r="A1932" i="57"/>
  <c r="A1933" i="57"/>
  <c r="A1934" i="57"/>
  <c r="A1935" i="57"/>
  <c r="A1936" i="57"/>
  <c r="A1937" i="57"/>
  <c r="A1938" i="57"/>
  <c r="A1939" i="57"/>
  <c r="A1940" i="57"/>
  <c r="A1941" i="57"/>
  <c r="A1942" i="57"/>
  <c r="A1943" i="57"/>
  <c r="A1944" i="57"/>
  <c r="A1945" i="57"/>
  <c r="A1946" i="57"/>
  <c r="A1947" i="57"/>
  <c r="A1948" i="57"/>
  <c r="A1949" i="57"/>
  <c r="A1950" i="57"/>
  <c r="A1951" i="57"/>
  <c r="A1952" i="57"/>
  <c r="A1953" i="57"/>
  <c r="A1954" i="57"/>
  <c r="A1955" i="57"/>
  <c r="A1956" i="57"/>
  <c r="A1957" i="57"/>
  <c r="A1958" i="57"/>
  <c r="A1959" i="57"/>
  <c r="A1960" i="57"/>
  <c r="A1961" i="57"/>
  <c r="A1962" i="57"/>
  <c r="A1963" i="57"/>
  <c r="A1964" i="57"/>
  <c r="A1965" i="57"/>
  <c r="A1966" i="57"/>
  <c r="A1967" i="57"/>
  <c r="A1968" i="57"/>
  <c r="A1969" i="57"/>
  <c r="A1970" i="57"/>
  <c r="A1971" i="57"/>
  <c r="A1972" i="57"/>
  <c r="A1973" i="57"/>
  <c r="A1974" i="57"/>
  <c r="A1975" i="57"/>
  <c r="A1976" i="57"/>
  <c r="A1977" i="57"/>
  <c r="A1978" i="57"/>
  <c r="A1979" i="57"/>
  <c r="A1980" i="57"/>
  <c r="A1981" i="57"/>
  <c r="A1982" i="57"/>
  <c r="A1983" i="57"/>
  <c r="A1984" i="57"/>
  <c r="A1985" i="57"/>
  <c r="A1986" i="57"/>
  <c r="A1987" i="57"/>
  <c r="A1988" i="57"/>
  <c r="A1989" i="57"/>
  <c r="A1990" i="57"/>
  <c r="A1991" i="57"/>
  <c r="A1992" i="57"/>
  <c r="A1993" i="57"/>
  <c r="A1994" i="57"/>
  <c r="A1995" i="57"/>
  <c r="A1996" i="57"/>
  <c r="A1997" i="57"/>
  <c r="A1998" i="57"/>
  <c r="A1999" i="57"/>
  <c r="A2000" i="57"/>
  <c r="A2001" i="57"/>
  <c r="A2002" i="57"/>
  <c r="A2003" i="57"/>
  <c r="A2004" i="57"/>
  <c r="A2005" i="57"/>
  <c r="A2006" i="57"/>
  <c r="A2007" i="57"/>
  <c r="A2008" i="57"/>
  <c r="A2009" i="57"/>
  <c r="A2010" i="57"/>
  <c r="A2011" i="57"/>
  <c r="A2012" i="57"/>
  <c r="A2013" i="57"/>
  <c r="A2014" i="57"/>
  <c r="A2015" i="57"/>
  <c r="A2016" i="57"/>
  <c r="A2017" i="57"/>
  <c r="A2018" i="57"/>
  <c r="A2019" i="57"/>
  <c r="A2020" i="57"/>
  <c r="A2021" i="57"/>
  <c r="A2022" i="57"/>
  <c r="A2023" i="57"/>
  <c r="A2024" i="57"/>
  <c r="A2025" i="57"/>
  <c r="A2026" i="57"/>
  <c r="A2027" i="57"/>
  <c r="A2028" i="57"/>
  <c r="A2029" i="57"/>
  <c r="A2030" i="57"/>
  <c r="A2031" i="57"/>
  <c r="A2032" i="57"/>
  <c r="A2033" i="57"/>
  <c r="A2034" i="57"/>
  <c r="A2035" i="57"/>
  <c r="A2036" i="57"/>
  <c r="A2037" i="57"/>
  <c r="A2038" i="57"/>
  <c r="A2039" i="57"/>
  <c r="A2040" i="57"/>
  <c r="A2041" i="57"/>
  <c r="A2042" i="57"/>
  <c r="A2043" i="57"/>
  <c r="A2044" i="57"/>
  <c r="A2045" i="57"/>
  <c r="A2046" i="57"/>
  <c r="A2047" i="57"/>
  <c r="A2048" i="57"/>
  <c r="A2049" i="57"/>
  <c r="A2050" i="57"/>
  <c r="A2051" i="57"/>
  <c r="A2052" i="57"/>
  <c r="A2053" i="57"/>
  <c r="A2054" i="57"/>
  <c r="A2055" i="57"/>
  <c r="A2056" i="57"/>
  <c r="A2057" i="57"/>
  <c r="A2058" i="57"/>
  <c r="A2059" i="57"/>
  <c r="A2060" i="57"/>
  <c r="A2061" i="57"/>
  <c r="A2062" i="57"/>
  <c r="A2063" i="57"/>
  <c r="A2064" i="57"/>
  <c r="A2065" i="57"/>
  <c r="A2066" i="57"/>
  <c r="A2067" i="57"/>
  <c r="A2068" i="57"/>
  <c r="A2069" i="57"/>
  <c r="A2070" i="57"/>
  <c r="A2071" i="57"/>
  <c r="A2072" i="57"/>
  <c r="A2073" i="57"/>
  <c r="A2074" i="57"/>
  <c r="A2075" i="57"/>
  <c r="A2076" i="57"/>
  <c r="A2077" i="57"/>
  <c r="A2078" i="57"/>
  <c r="A2079" i="57"/>
  <c r="A2080" i="57"/>
  <c r="A2081" i="57"/>
  <c r="A2082" i="57"/>
  <c r="A2083" i="57"/>
  <c r="A2084" i="57"/>
  <c r="A2085" i="57"/>
  <c r="A2086" i="57"/>
  <c r="A2087" i="57"/>
  <c r="A2088" i="57"/>
  <c r="A2089" i="57"/>
  <c r="A2090" i="57"/>
  <c r="A2091" i="57"/>
  <c r="A2092" i="57"/>
  <c r="A2093" i="57"/>
  <c r="A2094" i="57"/>
  <c r="A2095" i="57"/>
  <c r="A2096" i="57"/>
  <c r="A2097" i="57"/>
  <c r="A2098" i="57"/>
  <c r="A2099" i="57"/>
  <c r="A2100" i="57"/>
  <c r="A2101" i="57"/>
  <c r="A2102" i="57"/>
  <c r="A2103" i="57"/>
  <c r="A2104" i="57"/>
  <c r="A2105" i="57"/>
  <c r="A2106" i="57"/>
  <c r="A2107" i="57"/>
  <c r="A2108" i="57"/>
  <c r="A2109" i="57"/>
  <c r="A2110" i="57"/>
  <c r="A2111" i="57"/>
  <c r="A2112" i="57"/>
  <c r="A2113" i="57"/>
  <c r="A2114" i="57"/>
  <c r="A2115" i="57"/>
  <c r="A2116" i="57"/>
  <c r="A2117" i="57"/>
  <c r="A2118" i="57"/>
  <c r="A2119" i="57"/>
  <c r="A2120" i="57"/>
  <c r="A2121" i="57"/>
  <c r="A2122" i="57"/>
  <c r="A2123" i="57"/>
  <c r="A2124" i="57"/>
  <c r="A2125" i="57"/>
  <c r="A2126" i="57"/>
  <c r="A2127" i="57"/>
  <c r="A2128" i="57"/>
  <c r="A2129" i="57"/>
  <c r="A2130" i="57"/>
  <c r="A2131" i="57"/>
  <c r="A2132" i="57"/>
  <c r="A2133" i="57"/>
  <c r="A2134" i="57"/>
  <c r="A2135" i="57"/>
  <c r="A2136" i="57"/>
  <c r="A2137" i="57"/>
  <c r="A2138" i="57"/>
  <c r="A2139" i="57"/>
  <c r="A2140" i="57"/>
  <c r="A2141" i="57"/>
  <c r="A2142" i="57"/>
  <c r="A2143" i="57"/>
  <c r="A2144" i="57"/>
  <c r="A2145" i="57"/>
  <c r="A2146" i="57"/>
  <c r="A2147" i="57"/>
  <c r="A2148" i="57"/>
  <c r="A2149" i="57"/>
  <c r="A2150" i="57"/>
  <c r="A2151" i="57"/>
  <c r="A2152" i="57"/>
  <c r="A2153" i="57"/>
  <c r="A2154" i="57"/>
  <c r="A2155" i="57"/>
  <c r="A2156" i="57"/>
  <c r="A2157" i="57"/>
  <c r="A2158" i="57"/>
  <c r="A2159" i="57"/>
  <c r="A2160" i="57"/>
  <c r="A2161" i="57"/>
  <c r="A2162" i="57"/>
  <c r="A2163" i="57"/>
  <c r="A2164" i="57"/>
  <c r="A2165" i="57"/>
  <c r="A2166" i="57"/>
  <c r="A2167" i="57"/>
  <c r="A2168" i="57"/>
  <c r="A2169" i="57"/>
  <c r="A2170" i="57"/>
  <c r="A2171" i="57"/>
  <c r="A2172" i="57"/>
  <c r="A2173" i="57"/>
  <c r="A2174" i="57"/>
  <c r="A2175" i="57"/>
  <c r="A2176" i="57"/>
  <c r="A2177" i="57"/>
  <c r="A2178" i="57"/>
  <c r="A2179" i="57"/>
  <c r="A2180" i="57"/>
  <c r="A2181" i="57"/>
  <c r="A2182" i="57"/>
  <c r="A2183" i="57"/>
  <c r="A2184" i="57"/>
  <c r="A2185" i="57"/>
  <c r="A2186" i="57"/>
  <c r="A2187" i="57"/>
  <c r="A2188" i="57"/>
  <c r="A2189" i="57"/>
  <c r="A2190" i="57"/>
  <c r="A2191" i="57"/>
  <c r="A2192" i="57"/>
  <c r="A2193" i="57"/>
  <c r="A2194" i="57"/>
  <c r="A2195" i="57"/>
  <c r="A2196" i="57"/>
  <c r="A2197" i="57"/>
  <c r="A2198" i="57"/>
  <c r="A2199" i="57"/>
  <c r="A2200" i="57"/>
  <c r="A2201" i="57"/>
  <c r="A2202" i="57"/>
  <c r="A2203" i="57"/>
  <c r="A2204" i="57"/>
  <c r="A2205" i="57"/>
  <c r="A2206" i="57"/>
  <c r="A2207" i="57"/>
  <c r="A2208" i="57"/>
  <c r="A2209" i="57"/>
  <c r="A2210" i="57"/>
  <c r="A2211" i="57"/>
  <c r="A2212" i="57"/>
  <c r="A2213" i="57"/>
  <c r="A2214" i="57"/>
  <c r="A2215" i="57"/>
  <c r="A2216" i="57"/>
  <c r="A2217" i="57"/>
  <c r="A2218" i="57"/>
  <c r="A2219" i="57"/>
  <c r="A2220" i="57"/>
  <c r="A2221" i="57"/>
  <c r="A2222" i="57"/>
  <c r="A2223" i="57"/>
  <c r="A2224" i="57"/>
  <c r="A2225" i="57"/>
  <c r="A2226" i="57"/>
  <c r="A2227" i="57"/>
  <c r="A2228" i="57"/>
  <c r="A2229" i="57"/>
  <c r="A2230" i="57"/>
  <c r="A2231" i="57"/>
  <c r="A2232" i="57"/>
  <c r="A2233" i="57"/>
  <c r="A2234" i="57"/>
  <c r="A2235" i="57"/>
  <c r="A2236" i="57"/>
  <c r="A2237" i="57"/>
  <c r="A2238" i="57"/>
  <c r="A2239" i="57"/>
  <c r="A2240" i="57"/>
  <c r="A2241" i="57"/>
  <c r="A2242" i="57"/>
  <c r="A2243" i="57"/>
  <c r="A2244" i="57"/>
  <c r="A2245" i="57"/>
  <c r="A2246" i="57"/>
  <c r="A2247" i="57"/>
  <c r="A2248" i="57"/>
  <c r="A2249" i="57"/>
  <c r="A2250" i="57"/>
  <c r="A2251" i="57"/>
  <c r="A2252" i="57"/>
  <c r="A2253" i="57"/>
  <c r="A2254" i="57"/>
  <c r="A2255" i="57"/>
  <c r="A2256" i="57"/>
  <c r="A2257" i="57"/>
  <c r="A2258" i="57"/>
  <c r="A2259" i="57"/>
  <c r="A2260" i="57"/>
  <c r="A2261" i="57"/>
  <c r="A2262" i="57"/>
  <c r="A2263" i="57"/>
  <c r="A2264" i="57"/>
  <c r="A2265" i="57"/>
  <c r="A2266" i="57"/>
  <c r="A2267" i="57"/>
  <c r="A2268" i="57"/>
  <c r="A2269" i="57"/>
  <c r="A2270" i="57"/>
  <c r="A2271" i="57"/>
  <c r="A2272" i="57"/>
  <c r="A2273" i="57"/>
  <c r="A2274" i="57"/>
  <c r="A2275" i="57"/>
  <c r="A2276" i="57"/>
  <c r="A2277" i="57"/>
  <c r="A2278" i="57"/>
  <c r="A2279" i="57"/>
  <c r="A2280" i="57"/>
  <c r="A2281" i="57"/>
  <c r="A2282" i="57"/>
  <c r="A2283" i="57"/>
  <c r="A2284" i="57"/>
  <c r="A2285" i="57"/>
  <c r="A2286" i="57"/>
  <c r="A2287" i="57"/>
  <c r="A2288" i="57"/>
  <c r="A2289" i="57"/>
  <c r="A2290" i="57"/>
  <c r="A2291" i="57"/>
  <c r="A2292" i="57"/>
  <c r="A2293" i="57"/>
  <c r="A2294" i="57"/>
  <c r="A2295" i="57"/>
  <c r="A2296" i="57"/>
  <c r="A2297" i="57"/>
  <c r="A2298" i="57"/>
  <c r="A2299" i="57"/>
  <c r="A2300" i="57"/>
  <c r="A2301" i="57"/>
  <c r="A2302" i="57"/>
  <c r="A2303" i="57"/>
  <c r="A2304" i="57"/>
  <c r="A2305" i="57"/>
  <c r="A2306" i="57"/>
  <c r="A2307" i="57"/>
  <c r="A2308" i="57"/>
  <c r="A2309" i="57"/>
  <c r="A2310" i="57"/>
  <c r="A2311" i="57"/>
  <c r="A2312" i="57"/>
  <c r="A2313" i="57"/>
  <c r="A2314" i="57"/>
  <c r="A2315" i="57"/>
  <c r="A2316" i="57"/>
  <c r="A2317" i="57"/>
  <c r="A2318" i="57"/>
  <c r="A2319" i="57"/>
  <c r="A2320" i="57"/>
  <c r="A2321" i="57"/>
  <c r="A2322" i="57"/>
  <c r="A2323" i="57"/>
  <c r="A2324" i="57"/>
  <c r="A2325" i="57"/>
  <c r="A2326" i="57"/>
  <c r="A2327" i="57"/>
  <c r="A2328" i="57"/>
  <c r="A2329" i="57"/>
  <c r="A2330" i="57"/>
  <c r="A2331" i="57"/>
  <c r="A2332" i="57"/>
  <c r="A2333" i="57"/>
  <c r="A2334" i="57"/>
  <c r="A2335" i="57"/>
  <c r="A2336" i="57"/>
  <c r="A2337" i="57"/>
  <c r="A2338" i="57"/>
  <c r="A2339" i="57"/>
  <c r="A2340" i="57"/>
  <c r="A2341" i="57"/>
  <c r="A2342" i="57"/>
  <c r="A2343" i="57"/>
  <c r="A2344" i="57"/>
  <c r="A2345" i="57"/>
  <c r="A2346" i="57"/>
  <c r="A2347" i="57"/>
  <c r="A2348" i="57"/>
  <c r="A2349" i="57"/>
  <c r="A2350" i="57"/>
  <c r="A2351" i="57"/>
  <c r="A2352" i="57"/>
  <c r="A2353" i="57"/>
  <c r="A2354" i="57"/>
  <c r="A2355" i="57"/>
  <c r="A2356" i="57"/>
  <c r="A2357" i="57"/>
  <c r="A2358" i="57"/>
  <c r="A2359" i="57"/>
  <c r="A2360" i="57"/>
  <c r="A2361" i="57"/>
  <c r="A2362" i="57"/>
  <c r="A2363" i="57"/>
  <c r="A2364" i="57"/>
  <c r="A2365" i="57"/>
  <c r="A2366" i="57"/>
  <c r="A2367" i="57"/>
  <c r="A2368" i="57"/>
  <c r="A2369" i="57"/>
  <c r="A2370" i="57"/>
  <c r="A2371" i="57"/>
  <c r="A2372" i="57"/>
  <c r="A2373" i="57"/>
  <c r="A2374" i="57"/>
  <c r="A2375" i="57"/>
  <c r="A2376" i="57"/>
  <c r="A2377" i="57"/>
  <c r="A2378" i="57"/>
  <c r="A2379" i="57"/>
  <c r="A2380" i="57"/>
  <c r="A2381" i="57"/>
  <c r="A2382" i="57"/>
  <c r="A2383" i="57"/>
  <c r="A2384" i="57"/>
  <c r="A2385" i="57"/>
  <c r="A2386" i="57"/>
  <c r="A2387" i="57"/>
  <c r="A2388" i="57"/>
  <c r="A2389" i="57"/>
  <c r="A2390" i="57"/>
  <c r="A2391" i="57"/>
  <c r="A2392" i="57"/>
  <c r="A2393" i="57"/>
  <c r="A2394" i="57"/>
  <c r="A2395" i="57"/>
  <c r="A2396" i="57"/>
  <c r="A2397" i="57"/>
  <c r="A2398" i="57"/>
  <c r="A2399" i="57"/>
  <c r="A2400" i="57"/>
  <c r="A2401" i="57"/>
  <c r="A2402" i="57"/>
  <c r="A2403" i="57"/>
  <c r="A2404" i="57"/>
  <c r="A2405" i="57"/>
  <c r="A2406" i="57"/>
  <c r="A2407" i="57"/>
  <c r="A2408" i="57"/>
  <c r="A2409" i="57"/>
  <c r="A2410" i="57"/>
  <c r="A2411" i="57"/>
  <c r="A2412" i="57"/>
  <c r="A2413" i="57"/>
  <c r="A2414" i="57"/>
  <c r="A2415" i="57"/>
  <c r="A2416" i="57"/>
  <c r="A2417" i="57"/>
  <c r="A2418" i="57"/>
  <c r="A2419" i="57"/>
  <c r="A2420" i="57"/>
  <c r="A2421" i="57"/>
  <c r="A2422" i="57"/>
  <c r="A2423" i="57"/>
  <c r="A2424" i="57"/>
  <c r="A2425" i="57"/>
  <c r="A2426" i="57"/>
  <c r="A2427" i="57"/>
  <c r="A2428" i="57"/>
  <c r="A2429" i="57"/>
  <c r="A2430" i="57"/>
  <c r="A2431" i="57"/>
  <c r="A2432" i="57"/>
  <c r="A2433" i="57"/>
  <c r="A2434" i="57"/>
  <c r="A2435" i="57"/>
  <c r="A2436" i="57"/>
  <c r="A2437" i="57"/>
  <c r="A2438" i="57"/>
  <c r="A2439" i="57"/>
  <c r="A2440" i="57"/>
  <c r="A2441" i="57"/>
  <c r="A2442" i="57"/>
  <c r="A2443" i="57"/>
  <c r="A2444" i="57"/>
  <c r="A2445" i="57"/>
  <c r="A2446" i="57"/>
  <c r="A2447" i="57"/>
  <c r="A2448" i="57"/>
  <c r="A2449" i="57"/>
  <c r="A2450" i="57"/>
  <c r="A2451" i="57"/>
  <c r="A2452" i="57"/>
  <c r="A2453" i="57"/>
  <c r="A2454" i="57"/>
  <c r="A2455" i="57"/>
  <c r="A2456" i="57"/>
  <c r="A2457" i="57"/>
  <c r="A2458" i="57"/>
  <c r="A2459" i="57"/>
  <c r="A2460" i="57"/>
  <c r="A2461" i="57"/>
  <c r="A2462" i="57"/>
  <c r="A2463" i="57"/>
  <c r="A2464" i="57"/>
  <c r="A2465" i="57"/>
  <c r="A2466" i="57"/>
  <c r="A2467" i="57"/>
  <c r="A2468" i="57"/>
  <c r="A2469" i="57"/>
  <c r="A2470" i="57"/>
  <c r="A2471" i="57"/>
  <c r="A2472" i="57"/>
  <c r="A2473" i="57"/>
  <c r="A2474" i="57"/>
  <c r="A2475" i="57"/>
  <c r="A2476" i="57"/>
  <c r="A2477" i="57"/>
  <c r="A2478" i="57"/>
  <c r="A2479" i="57"/>
  <c r="A2480" i="57"/>
  <c r="A2481" i="57"/>
  <c r="A2482" i="57"/>
  <c r="A2483" i="57"/>
  <c r="A2484" i="57"/>
  <c r="A2485" i="57"/>
  <c r="A2486" i="57"/>
  <c r="A2487" i="57"/>
  <c r="A2488" i="57"/>
  <c r="A2489" i="57"/>
  <c r="A2490" i="57"/>
  <c r="A2491" i="57"/>
  <c r="A2492" i="57"/>
  <c r="A2493" i="57"/>
  <c r="A2494" i="57"/>
  <c r="A2495" i="57"/>
  <c r="A2496" i="57"/>
  <c r="A2497" i="57"/>
  <c r="A2498" i="57"/>
  <c r="A2499" i="57"/>
  <c r="A2500" i="57"/>
  <c r="A2501" i="57"/>
  <c r="A2502" i="57"/>
  <c r="A2503" i="57"/>
  <c r="A2504" i="57"/>
  <c r="A2505" i="57"/>
  <c r="A2506" i="57"/>
  <c r="A2507" i="57"/>
  <c r="A2508" i="57"/>
  <c r="A2509" i="57"/>
  <c r="A2510" i="57"/>
  <c r="A2511" i="57"/>
  <c r="A2512" i="57"/>
  <c r="A2513" i="57"/>
  <c r="A2514" i="57"/>
  <c r="A2515" i="57"/>
  <c r="A2516" i="57"/>
  <c r="A2517" i="57"/>
  <c r="A2518" i="57"/>
  <c r="A2519" i="57"/>
  <c r="A2520" i="57"/>
  <c r="A2521" i="57"/>
  <c r="A2522" i="57"/>
  <c r="A2523" i="57"/>
  <c r="A2524" i="57"/>
  <c r="A2525" i="57"/>
  <c r="A2526" i="57"/>
  <c r="A2527" i="57"/>
  <c r="A2528" i="57"/>
  <c r="A2529" i="57"/>
  <c r="A2530" i="57"/>
  <c r="A2531" i="57"/>
  <c r="A2532" i="57"/>
  <c r="A2533" i="57"/>
  <c r="A2534" i="57"/>
  <c r="A2535" i="57"/>
  <c r="A2536" i="57"/>
  <c r="A2537" i="57"/>
  <c r="A2538" i="57"/>
  <c r="A2539" i="57"/>
  <c r="A2540" i="57"/>
  <c r="A2541" i="57"/>
  <c r="A2542" i="57"/>
  <c r="A2543" i="57"/>
  <c r="A2544" i="57"/>
  <c r="A2545" i="57"/>
  <c r="A2546" i="57"/>
  <c r="A2547" i="57"/>
  <c r="A2548" i="57"/>
  <c r="A2549" i="57"/>
  <c r="A2550" i="57"/>
  <c r="A2551" i="57"/>
  <c r="A2552" i="57"/>
  <c r="A2553" i="57"/>
  <c r="A2554" i="57"/>
  <c r="A2555" i="57"/>
  <c r="A2556" i="57"/>
  <c r="A2557" i="57"/>
  <c r="A2558" i="57"/>
  <c r="A2559" i="57"/>
  <c r="A2560" i="57"/>
  <c r="A2561" i="57"/>
  <c r="A2562" i="57"/>
  <c r="A2563" i="57"/>
  <c r="A2564" i="57"/>
  <c r="A2565" i="57"/>
  <c r="A2566" i="57"/>
  <c r="A2567" i="57"/>
  <c r="A2568" i="57"/>
  <c r="A2569" i="57"/>
  <c r="A2570" i="57"/>
  <c r="A2571" i="57"/>
  <c r="A2572" i="57"/>
  <c r="A2573" i="57"/>
  <c r="A2574" i="57"/>
  <c r="A2575" i="57"/>
  <c r="A2576" i="57"/>
  <c r="A2577" i="57"/>
  <c r="A2578" i="57"/>
  <c r="A2579" i="57"/>
  <c r="A2580" i="57"/>
  <c r="A2581" i="57"/>
  <c r="A2582" i="57"/>
  <c r="A2583" i="57"/>
  <c r="A2584" i="57"/>
  <c r="A2585" i="57"/>
  <c r="A2586" i="57"/>
  <c r="A2587" i="57"/>
  <c r="A2588" i="57"/>
  <c r="A2589" i="57"/>
  <c r="A2590" i="57"/>
  <c r="A2591" i="57"/>
  <c r="A2592" i="57"/>
  <c r="A2593" i="57"/>
  <c r="A2594" i="57"/>
  <c r="A2595" i="57"/>
  <c r="A2596" i="57"/>
  <c r="A2597" i="57"/>
  <c r="A2598" i="57"/>
  <c r="A2599" i="57"/>
  <c r="A2600" i="57"/>
  <c r="A2601" i="57"/>
  <c r="A2602" i="57"/>
  <c r="A2603" i="57"/>
  <c r="A2604" i="57"/>
  <c r="A2605" i="57"/>
  <c r="A2606" i="57"/>
  <c r="A2607" i="57"/>
  <c r="A2608" i="57"/>
  <c r="A2609" i="57"/>
  <c r="A2610" i="57"/>
  <c r="A2611" i="57"/>
  <c r="A2612" i="57"/>
  <c r="A2613" i="57"/>
  <c r="A2614" i="57"/>
  <c r="A2615" i="57"/>
  <c r="A2616" i="57"/>
  <c r="A2617" i="57"/>
  <c r="A2618" i="57"/>
  <c r="A2619" i="57"/>
  <c r="A2620" i="57"/>
  <c r="A2621" i="57"/>
  <c r="A2622" i="57"/>
  <c r="A2623" i="57"/>
  <c r="A2624" i="57"/>
  <c r="A2625" i="57"/>
  <c r="A2626" i="57"/>
  <c r="A2627" i="57"/>
  <c r="A2628" i="57"/>
  <c r="A2629" i="57"/>
  <c r="A2630" i="57"/>
  <c r="A2631" i="57"/>
  <c r="A2632" i="57"/>
  <c r="A2633" i="57"/>
  <c r="A2634" i="57"/>
  <c r="A2635" i="57"/>
  <c r="A2636" i="57"/>
  <c r="A2637" i="57"/>
  <c r="A2638" i="57"/>
  <c r="A2639" i="57"/>
  <c r="A2640" i="57"/>
  <c r="A2641" i="57"/>
  <c r="A2642" i="57"/>
  <c r="A2643" i="57"/>
  <c r="A2644" i="57"/>
  <c r="A2645" i="57"/>
  <c r="A2646" i="57"/>
  <c r="A2647" i="57"/>
  <c r="A2648" i="57"/>
  <c r="A2649" i="57"/>
  <c r="A2650" i="57"/>
  <c r="A2651" i="57"/>
  <c r="A2652" i="57"/>
  <c r="A2653" i="57"/>
  <c r="A2654" i="57"/>
  <c r="A2655" i="57"/>
  <c r="A2656" i="57"/>
  <c r="A2657" i="57"/>
  <c r="A2658" i="57"/>
  <c r="A2659" i="57"/>
  <c r="A2660" i="57"/>
  <c r="A2661" i="57"/>
  <c r="A2662" i="57"/>
  <c r="A2663" i="57"/>
  <c r="A2664" i="57"/>
  <c r="A2665" i="57"/>
  <c r="A2666" i="57"/>
  <c r="A2667" i="57"/>
  <c r="A2668" i="57"/>
  <c r="A2669" i="57"/>
  <c r="A2670" i="57"/>
  <c r="A2671" i="57"/>
  <c r="A2672" i="57"/>
  <c r="A2673" i="57"/>
  <c r="A2674" i="57"/>
  <c r="A2675" i="57"/>
  <c r="A2676" i="57"/>
  <c r="A2677" i="57"/>
  <c r="A2678" i="57"/>
  <c r="A2679" i="57"/>
  <c r="A2680" i="57"/>
  <c r="A2681" i="57"/>
  <c r="A2682" i="57"/>
  <c r="A2683" i="57"/>
  <c r="A2684" i="57"/>
  <c r="A2685" i="57"/>
  <c r="A2686" i="57"/>
  <c r="A2687" i="57"/>
  <c r="A2688" i="57"/>
  <c r="A2689" i="57"/>
  <c r="A2690" i="57"/>
  <c r="A2691" i="57"/>
  <c r="A2692" i="57"/>
  <c r="A2693" i="57"/>
  <c r="A2694" i="57"/>
  <c r="A2695" i="57"/>
  <c r="A2696" i="57"/>
  <c r="A2697" i="57"/>
  <c r="A2698" i="57"/>
  <c r="A2699" i="57"/>
  <c r="A2700" i="57"/>
  <c r="A2701" i="57"/>
  <c r="A2702" i="57"/>
  <c r="A2703" i="57"/>
  <c r="A2704" i="57"/>
  <c r="A2705" i="57"/>
  <c r="A2706" i="57"/>
  <c r="A2707" i="57"/>
  <c r="A2708" i="57"/>
  <c r="A2709" i="57"/>
  <c r="A2710" i="57"/>
  <c r="A2711" i="57"/>
  <c r="A2712" i="57"/>
  <c r="A2713" i="57"/>
  <c r="A2714" i="57"/>
  <c r="A2715" i="57"/>
  <c r="A2716" i="57"/>
  <c r="A2717" i="57"/>
  <c r="A2718" i="57"/>
  <c r="A2719" i="57"/>
  <c r="A2720" i="57"/>
  <c r="A2721" i="57"/>
  <c r="A2722" i="57"/>
  <c r="A2723" i="57"/>
  <c r="A2724" i="57"/>
  <c r="A2725" i="57"/>
  <c r="A2726" i="57"/>
  <c r="A2727" i="57"/>
  <c r="A2728" i="57"/>
  <c r="A2729" i="57"/>
  <c r="A2730" i="57"/>
  <c r="A2731" i="57"/>
  <c r="A2732" i="57"/>
  <c r="A2733" i="57"/>
  <c r="A2734" i="57"/>
  <c r="A2735" i="57"/>
  <c r="A2736" i="57"/>
  <c r="A2737" i="57"/>
  <c r="A2738" i="57"/>
  <c r="A2739" i="57"/>
  <c r="A2740" i="57"/>
  <c r="A2741" i="57"/>
  <c r="A2742" i="57"/>
  <c r="A2743" i="57"/>
  <c r="A2744" i="57"/>
  <c r="A2745" i="57"/>
  <c r="A2746" i="57"/>
  <c r="A2747" i="57"/>
  <c r="A2748" i="57"/>
  <c r="A2749" i="57"/>
  <c r="A2750" i="57"/>
  <c r="A2751" i="57"/>
  <c r="A2752" i="57"/>
  <c r="A2753" i="57"/>
  <c r="A2754" i="57"/>
  <c r="A2755" i="57"/>
  <c r="A2756" i="57"/>
  <c r="A2757" i="57"/>
  <c r="A2758" i="57"/>
  <c r="A2759" i="57"/>
  <c r="A2760" i="57"/>
  <c r="A2761" i="57"/>
  <c r="A2762" i="57"/>
  <c r="A2763" i="57"/>
  <c r="A2764" i="57"/>
  <c r="A2765" i="57"/>
  <c r="A2766" i="57"/>
  <c r="A2767" i="57"/>
  <c r="A2768" i="57"/>
  <c r="A2769" i="57"/>
  <c r="A2770" i="57"/>
  <c r="A2771" i="57"/>
  <c r="A2772" i="57"/>
  <c r="A2773" i="57"/>
  <c r="A2774" i="57"/>
  <c r="A2775" i="57"/>
  <c r="A2776" i="57"/>
  <c r="A2777" i="57"/>
  <c r="A2778" i="57"/>
  <c r="A2779" i="57"/>
  <c r="A2780" i="57"/>
  <c r="A2781" i="57"/>
  <c r="A2782" i="57"/>
  <c r="A2783" i="57"/>
  <c r="A2784" i="57"/>
  <c r="A2785" i="57"/>
  <c r="A2786" i="57"/>
  <c r="A2787" i="57"/>
  <c r="A2788" i="57"/>
  <c r="A2789" i="57"/>
  <c r="A2790" i="57"/>
  <c r="A2791" i="57"/>
  <c r="A2792" i="57"/>
  <c r="A2793" i="57"/>
  <c r="A2794" i="57"/>
  <c r="A2795" i="57"/>
  <c r="A2796" i="57"/>
  <c r="A2797" i="57"/>
  <c r="A2798" i="57"/>
  <c r="A2799" i="57"/>
  <c r="A2800" i="57"/>
  <c r="A2801" i="57"/>
  <c r="A2802" i="57"/>
  <c r="A2803" i="57"/>
  <c r="A2804" i="57"/>
  <c r="A2805" i="57"/>
  <c r="A2806" i="57"/>
  <c r="A2807" i="57"/>
  <c r="A2808" i="57"/>
  <c r="A2809" i="57"/>
  <c r="A2810" i="57"/>
  <c r="A2811" i="57"/>
  <c r="A2812" i="57"/>
  <c r="A2813" i="57"/>
  <c r="A2814" i="57"/>
  <c r="A2815" i="57"/>
  <c r="A2816" i="57"/>
  <c r="A2817" i="57"/>
  <c r="A2818" i="57"/>
  <c r="A2819" i="57"/>
  <c r="A2820" i="57"/>
  <c r="A2821" i="57"/>
  <c r="A2822" i="57"/>
  <c r="A2823" i="57"/>
  <c r="A2824" i="57"/>
  <c r="A2825" i="57"/>
  <c r="A2826" i="57"/>
  <c r="A2827" i="57"/>
  <c r="A2828" i="57"/>
  <c r="A2829" i="57"/>
  <c r="A2830" i="57"/>
  <c r="A2831" i="57"/>
  <c r="A2832" i="57"/>
  <c r="A2833" i="57"/>
  <c r="A2834" i="57"/>
  <c r="A2835" i="57"/>
  <c r="A2836" i="57"/>
  <c r="A2837" i="57"/>
  <c r="A2838" i="57"/>
  <c r="A2839" i="57"/>
  <c r="A2840" i="57"/>
  <c r="A2841" i="57"/>
  <c r="A2842" i="57"/>
  <c r="A2843" i="57"/>
  <c r="A2844" i="57"/>
  <c r="A2845" i="57"/>
  <c r="A2846" i="57"/>
  <c r="A2847" i="57"/>
  <c r="A2848" i="57"/>
  <c r="A2849" i="57"/>
  <c r="A2850" i="57"/>
  <c r="A2851" i="57"/>
  <c r="A2852" i="57"/>
  <c r="A2853" i="57"/>
  <c r="A2854" i="57"/>
  <c r="A2855" i="57"/>
  <c r="A2856" i="57"/>
  <c r="A2857" i="57"/>
  <c r="A2858" i="57"/>
  <c r="A2859" i="57"/>
  <c r="A2860" i="57"/>
  <c r="A2861" i="57"/>
  <c r="A2862" i="57"/>
  <c r="A2863" i="57"/>
  <c r="A2864" i="57"/>
  <c r="A2865" i="57"/>
  <c r="A2866" i="57"/>
  <c r="A2867" i="57"/>
  <c r="A2868" i="57"/>
  <c r="A2869" i="57"/>
  <c r="A2870" i="57"/>
  <c r="A2871" i="57"/>
  <c r="A2872" i="57"/>
  <c r="A2873" i="57"/>
  <c r="A2874" i="57"/>
  <c r="A2875" i="57"/>
  <c r="A2876" i="57"/>
  <c r="A2877" i="57"/>
  <c r="A2878" i="57"/>
  <c r="A2879" i="57"/>
  <c r="A2880" i="57"/>
  <c r="A2881" i="57"/>
  <c r="A2882" i="57"/>
  <c r="A2883" i="57"/>
  <c r="A2884" i="57"/>
  <c r="A2885" i="57"/>
  <c r="A2886" i="57"/>
  <c r="A2887" i="57"/>
  <c r="A2888" i="57"/>
  <c r="A2889" i="57"/>
  <c r="A2890" i="57"/>
  <c r="A2891" i="57"/>
  <c r="A2892" i="57"/>
  <c r="A2893" i="57"/>
  <c r="A2894" i="57"/>
  <c r="A2895" i="57"/>
  <c r="A2896" i="57"/>
  <c r="A2897" i="57"/>
  <c r="A2898" i="57"/>
  <c r="A2899" i="57"/>
  <c r="A2900" i="57"/>
  <c r="A2901" i="57"/>
  <c r="A2902" i="57"/>
  <c r="A2903" i="57"/>
  <c r="A2904" i="57"/>
  <c r="A2905" i="57"/>
  <c r="A2906" i="57"/>
  <c r="A2907" i="57"/>
  <c r="A2908" i="57"/>
  <c r="A2909" i="57"/>
  <c r="A2910" i="57"/>
  <c r="A2911" i="57"/>
  <c r="A2912" i="57"/>
  <c r="A2913" i="57"/>
  <c r="A2914" i="57"/>
  <c r="A2915" i="57"/>
  <c r="A2916" i="57"/>
  <c r="A2917" i="57"/>
  <c r="A2918" i="57"/>
  <c r="A2919" i="57"/>
  <c r="A2920" i="57"/>
  <c r="A2921" i="57"/>
  <c r="A2922" i="57"/>
  <c r="A2923" i="57"/>
  <c r="A2924" i="57"/>
  <c r="A2925" i="57"/>
  <c r="A2926" i="57"/>
  <c r="A2927" i="57"/>
  <c r="A2928" i="57"/>
  <c r="A2929" i="57"/>
  <c r="A2930" i="57"/>
  <c r="A2931" i="57"/>
  <c r="A2932" i="57"/>
  <c r="A2933" i="57"/>
  <c r="A2934" i="57"/>
  <c r="A2935" i="57"/>
  <c r="A2936" i="57"/>
  <c r="A2937" i="57"/>
  <c r="A2938" i="57"/>
  <c r="A2939" i="57"/>
  <c r="A2940" i="57"/>
  <c r="A2941" i="57"/>
  <c r="A2942" i="57"/>
  <c r="A2943" i="57"/>
  <c r="A2944" i="57"/>
  <c r="A2945" i="57"/>
  <c r="A2946" i="57"/>
  <c r="A2947" i="57"/>
  <c r="A2948" i="57"/>
  <c r="A2949" i="57"/>
  <c r="A2950" i="57"/>
  <c r="A2951" i="57"/>
  <c r="A2952" i="57"/>
  <c r="A2953" i="57"/>
  <c r="A2954" i="57"/>
  <c r="A2955" i="57"/>
  <c r="A2956" i="57"/>
  <c r="A2957" i="57"/>
  <c r="A2958" i="57"/>
  <c r="A2959" i="57"/>
  <c r="A2960" i="57"/>
  <c r="A2961" i="57"/>
  <c r="A2962" i="57"/>
  <c r="A2963" i="57"/>
  <c r="A2964" i="57"/>
  <c r="A2965" i="57"/>
  <c r="A2966" i="57"/>
  <c r="A2967" i="57"/>
  <c r="A2968" i="57"/>
  <c r="A2969" i="57"/>
  <c r="A2970" i="57"/>
  <c r="A2971" i="57"/>
  <c r="A2972" i="57"/>
  <c r="A2973" i="57"/>
  <c r="A2974" i="57"/>
  <c r="A2975" i="57"/>
  <c r="A2976" i="57"/>
  <c r="A2977" i="57"/>
  <c r="A2978" i="57"/>
  <c r="A2979" i="57"/>
  <c r="A2980" i="57"/>
  <c r="A2981" i="57"/>
  <c r="A2982" i="57"/>
  <c r="A2983" i="57"/>
  <c r="A2984" i="57"/>
  <c r="A2985" i="57"/>
  <c r="A2986" i="57"/>
  <c r="A2987" i="57"/>
  <c r="A2988" i="57"/>
  <c r="A2989" i="57"/>
  <c r="A2990" i="57"/>
  <c r="A2991" i="57"/>
  <c r="A2992" i="57"/>
  <c r="A2993" i="57"/>
  <c r="A2994" i="57"/>
  <c r="A2995" i="57"/>
  <c r="A2996" i="57"/>
  <c r="A2997" i="57"/>
  <c r="A2998" i="57"/>
  <c r="A2999" i="57"/>
  <c r="A3000" i="57"/>
  <c r="A3001" i="57"/>
  <c r="A3002" i="57"/>
  <c r="A3003" i="57"/>
  <c r="A3004" i="57"/>
  <c r="A3005" i="57"/>
  <c r="A3006" i="57"/>
  <c r="A3007" i="57"/>
  <c r="A3008" i="57"/>
  <c r="A3009" i="57"/>
  <c r="A3010" i="57"/>
  <c r="A3011" i="57"/>
  <c r="A3012" i="57"/>
  <c r="A3013" i="57"/>
  <c r="A3014" i="57"/>
  <c r="A3015" i="57"/>
  <c r="A3016" i="57"/>
  <c r="A3017" i="57"/>
  <c r="A3018" i="57"/>
  <c r="A3019" i="57"/>
  <c r="A3020" i="57"/>
  <c r="A3021" i="57"/>
  <c r="A3022" i="57"/>
  <c r="A3023" i="57"/>
  <c r="A3024" i="57"/>
  <c r="A3025" i="57"/>
  <c r="A3026" i="57"/>
  <c r="A3027" i="57"/>
  <c r="A3028" i="57"/>
  <c r="A3029" i="57"/>
  <c r="A3030" i="57"/>
  <c r="A3031" i="57"/>
  <c r="A3032" i="57"/>
  <c r="A3033" i="57"/>
  <c r="A3034" i="57"/>
  <c r="A3035" i="57"/>
  <c r="A3036" i="57"/>
  <c r="A3037" i="57"/>
  <c r="A3038" i="57"/>
  <c r="A3039" i="57"/>
  <c r="A3040" i="57"/>
  <c r="A3041" i="57"/>
  <c r="A3042" i="57"/>
  <c r="A3043" i="57"/>
  <c r="A3044" i="57"/>
  <c r="A3045" i="57"/>
  <c r="A3046" i="57"/>
  <c r="A3047" i="57"/>
  <c r="A3048" i="57"/>
  <c r="A3049" i="57"/>
  <c r="A3050" i="57"/>
  <c r="A3051" i="57"/>
  <c r="A3052" i="57"/>
  <c r="A3053" i="57"/>
  <c r="A3054" i="57"/>
  <c r="A3055" i="57"/>
  <c r="A3056" i="57"/>
  <c r="A3057" i="57"/>
  <c r="A3058" i="57"/>
  <c r="A3059" i="57"/>
  <c r="A3060" i="57"/>
  <c r="A3061" i="57"/>
  <c r="A3062" i="57"/>
  <c r="A3063" i="57"/>
  <c r="A3064" i="57"/>
  <c r="A3065" i="57"/>
  <c r="A3066" i="57"/>
  <c r="A3067" i="57"/>
  <c r="A3068" i="57"/>
  <c r="A3069" i="57"/>
  <c r="A3070" i="57"/>
  <c r="A3071" i="57"/>
  <c r="A3072" i="57"/>
  <c r="A3073" i="57"/>
  <c r="A3074" i="57"/>
  <c r="A3075" i="57"/>
  <c r="A3076" i="57"/>
  <c r="A3077" i="57"/>
  <c r="A3078" i="57"/>
  <c r="A3079" i="57"/>
  <c r="A3080" i="57"/>
  <c r="A3081" i="57"/>
  <c r="A3082" i="57"/>
  <c r="A3083" i="57"/>
  <c r="A3084" i="57"/>
  <c r="A3085" i="57"/>
  <c r="A3086" i="57"/>
  <c r="A3087" i="57"/>
  <c r="A3088" i="57"/>
  <c r="A3089" i="57"/>
  <c r="A3090" i="57"/>
  <c r="A3091" i="57"/>
  <c r="A3092" i="57"/>
  <c r="A3093" i="57"/>
  <c r="A3094" i="57"/>
  <c r="A3095" i="57"/>
  <c r="A3096" i="57"/>
  <c r="A3097" i="57"/>
  <c r="A3098" i="57"/>
  <c r="A3099" i="57"/>
  <c r="A3100" i="57"/>
  <c r="A3101" i="57"/>
  <c r="A3102" i="57"/>
  <c r="A3103" i="57"/>
  <c r="A3104" i="57"/>
  <c r="A3105" i="57"/>
  <c r="A3106" i="57"/>
  <c r="A3107" i="57"/>
  <c r="A3108" i="57"/>
  <c r="A3109" i="57"/>
  <c r="A3110" i="57"/>
  <c r="A3111" i="57"/>
  <c r="A3112" i="57"/>
  <c r="A3113" i="57"/>
  <c r="A3114" i="57"/>
  <c r="A3115" i="57"/>
  <c r="A3116" i="57"/>
  <c r="A3117" i="57"/>
  <c r="A3118" i="57"/>
  <c r="A3119" i="57"/>
  <c r="A3120" i="57"/>
  <c r="A3121" i="57"/>
  <c r="A3122" i="57"/>
  <c r="A3123" i="57"/>
  <c r="A3124" i="57"/>
  <c r="A3125" i="57"/>
  <c r="A3126" i="57"/>
  <c r="A3127" i="57"/>
  <c r="A3128" i="57"/>
  <c r="A3129" i="57"/>
  <c r="A3130" i="57"/>
  <c r="A3131" i="57"/>
  <c r="A3132" i="57"/>
  <c r="A3133" i="57"/>
  <c r="A3134" i="57"/>
  <c r="A3135" i="57"/>
  <c r="A3136" i="57"/>
  <c r="A3137" i="57"/>
  <c r="A3138" i="57"/>
  <c r="A3139" i="57"/>
  <c r="A3140" i="57"/>
  <c r="A3141" i="57"/>
  <c r="A3142" i="57"/>
  <c r="A3143" i="57"/>
  <c r="A3144" i="57"/>
  <c r="A3145" i="57"/>
  <c r="A3146" i="57"/>
  <c r="A3147" i="57"/>
  <c r="A3148" i="57"/>
  <c r="A3149" i="57"/>
  <c r="A3150" i="57"/>
  <c r="A3151" i="57"/>
  <c r="A3152" i="57"/>
  <c r="A3153" i="57"/>
  <c r="A3154" i="57"/>
  <c r="A3155" i="57"/>
  <c r="A3156" i="57"/>
  <c r="A3157" i="57"/>
  <c r="A3158" i="57"/>
  <c r="A3159" i="57"/>
  <c r="A3160" i="57"/>
  <c r="A3161" i="57"/>
  <c r="A3162" i="57"/>
  <c r="A3163" i="57"/>
  <c r="A3164" i="57"/>
  <c r="A3165" i="57"/>
  <c r="A3166" i="57"/>
  <c r="A3167" i="57"/>
  <c r="A3168" i="57"/>
  <c r="A3169" i="57"/>
  <c r="A3170" i="57"/>
  <c r="A3171" i="57"/>
  <c r="A3172" i="57"/>
  <c r="A3173" i="57"/>
  <c r="A3174" i="57"/>
  <c r="A3175" i="57"/>
  <c r="A3176" i="57"/>
  <c r="A3177" i="57"/>
  <c r="A3178" i="57"/>
  <c r="A3179" i="57"/>
  <c r="A3180" i="57"/>
  <c r="A3181" i="57"/>
  <c r="A3182" i="57"/>
  <c r="A3183" i="57"/>
  <c r="A3184" i="57"/>
  <c r="A3185" i="57"/>
  <c r="A3186" i="57"/>
  <c r="A3187" i="57"/>
  <c r="A3188" i="57"/>
  <c r="A3189" i="57"/>
  <c r="A3190" i="57"/>
  <c r="A3191" i="57"/>
  <c r="A3192" i="57"/>
  <c r="A3193" i="57"/>
  <c r="A3194" i="57"/>
  <c r="A3195" i="57"/>
  <c r="A3196" i="57"/>
  <c r="A3197" i="57"/>
  <c r="A3198" i="57"/>
  <c r="A3199" i="57"/>
  <c r="A3200" i="57"/>
  <c r="A3201" i="57"/>
  <c r="A3202" i="57"/>
  <c r="A3203" i="57"/>
  <c r="A3204" i="57"/>
  <c r="A3205" i="57"/>
  <c r="A3206" i="57"/>
  <c r="A3207" i="57"/>
  <c r="A3208" i="57"/>
  <c r="A3209" i="57"/>
  <c r="A3210" i="57"/>
  <c r="A3211" i="57"/>
  <c r="A3212" i="57"/>
  <c r="A3213" i="57"/>
  <c r="A3214" i="57"/>
  <c r="A3215" i="57"/>
  <c r="A3216" i="57"/>
  <c r="A3217" i="57"/>
  <c r="A3218" i="57"/>
  <c r="A3219" i="57"/>
  <c r="A3220" i="57"/>
  <c r="A3221" i="57"/>
  <c r="A3222" i="57"/>
  <c r="A3223" i="57"/>
  <c r="A3224" i="57"/>
  <c r="A3225" i="57"/>
  <c r="A3226" i="57"/>
  <c r="A3227" i="57"/>
  <c r="A3228" i="57"/>
  <c r="A3229" i="57"/>
  <c r="A3230" i="57"/>
  <c r="A3231" i="57"/>
  <c r="A3232" i="57"/>
  <c r="A3233" i="57"/>
  <c r="A3234" i="57"/>
  <c r="A3235" i="57"/>
  <c r="A3236" i="57"/>
  <c r="A3237" i="57"/>
  <c r="A3238" i="57"/>
  <c r="A3239" i="57"/>
  <c r="A3240" i="57"/>
  <c r="A3241" i="57"/>
  <c r="A3242" i="57"/>
  <c r="A3243" i="57"/>
  <c r="A3244" i="57"/>
  <c r="A3245" i="57"/>
  <c r="A3246" i="57"/>
  <c r="A3247" i="57"/>
  <c r="A3248" i="57"/>
  <c r="A3249" i="57"/>
  <c r="A3250" i="57"/>
  <c r="A3251" i="57"/>
  <c r="A3252" i="57"/>
  <c r="A3253" i="57"/>
  <c r="A3254" i="57"/>
  <c r="A3255" i="57"/>
  <c r="A3256" i="57"/>
  <c r="A3257" i="57"/>
  <c r="A3258" i="57"/>
  <c r="A3259" i="57"/>
  <c r="A3260" i="57"/>
  <c r="A3261" i="57"/>
  <c r="A3262" i="57"/>
  <c r="A3263" i="57"/>
  <c r="A3264" i="57"/>
  <c r="A3265" i="57"/>
  <c r="A3266" i="57"/>
  <c r="A3267" i="57"/>
  <c r="A3268" i="57"/>
  <c r="A3269" i="57"/>
  <c r="A3270" i="57"/>
  <c r="A3271" i="57"/>
  <c r="A3272" i="57"/>
  <c r="A3273" i="57"/>
  <c r="A3274" i="57"/>
  <c r="A3275" i="57"/>
  <c r="A3276" i="57"/>
  <c r="A3277" i="57"/>
  <c r="A3278" i="57"/>
  <c r="A3279" i="57"/>
  <c r="A3280" i="57"/>
  <c r="A3281" i="57"/>
  <c r="A3282" i="57"/>
  <c r="A3283" i="57"/>
  <c r="A3284" i="57"/>
  <c r="A3285" i="57"/>
  <c r="A3286" i="57"/>
  <c r="A3287" i="57"/>
  <c r="A3288" i="57"/>
  <c r="A3289" i="57"/>
  <c r="A3290" i="57"/>
  <c r="A3291" i="57"/>
  <c r="A3292" i="57"/>
  <c r="A3293" i="57"/>
  <c r="A3294" i="57"/>
  <c r="A3295" i="57"/>
  <c r="A3296" i="57"/>
  <c r="A3297" i="57"/>
  <c r="A3298" i="57"/>
  <c r="A3299" i="57"/>
  <c r="A3300" i="57"/>
  <c r="A3301" i="57"/>
  <c r="A3302" i="57"/>
  <c r="A3303" i="57"/>
  <c r="A3304" i="57"/>
  <c r="A3305" i="57"/>
  <c r="A3306" i="57"/>
  <c r="A3307" i="57"/>
  <c r="A3308" i="57"/>
  <c r="A3309" i="57"/>
  <c r="A3310" i="57"/>
  <c r="A3311" i="57"/>
  <c r="A3312" i="57"/>
  <c r="A3313" i="57"/>
  <c r="A3314" i="57"/>
  <c r="A3315" i="57"/>
  <c r="A3316" i="57"/>
  <c r="A3317" i="57"/>
  <c r="A3318" i="57"/>
  <c r="A3319" i="57"/>
  <c r="A3320" i="57"/>
  <c r="A3321" i="57"/>
  <c r="A3322" i="57"/>
  <c r="A3323" i="57"/>
  <c r="A3324" i="57"/>
  <c r="A3325" i="57"/>
  <c r="A3326" i="57"/>
  <c r="A3327" i="57"/>
  <c r="A3328" i="57"/>
  <c r="A3329" i="57"/>
  <c r="A3330" i="57"/>
  <c r="A3331" i="57"/>
  <c r="A3332" i="57"/>
  <c r="A3333" i="57"/>
  <c r="A3334" i="57"/>
  <c r="A3335" i="57"/>
  <c r="A3336" i="57"/>
  <c r="A3337" i="57"/>
  <c r="A3338" i="57"/>
  <c r="A3339" i="57"/>
  <c r="A3340" i="57"/>
  <c r="A3341" i="57"/>
  <c r="A3342" i="57"/>
  <c r="A3343" i="57"/>
  <c r="A3344" i="57"/>
  <c r="A3345" i="57"/>
  <c r="A3346" i="57"/>
  <c r="A3347" i="57"/>
  <c r="A3348" i="57"/>
  <c r="A3349" i="57"/>
  <c r="A3350" i="57"/>
  <c r="A3351" i="57"/>
  <c r="A3352" i="57"/>
  <c r="A3353" i="57"/>
  <c r="A3354" i="57"/>
  <c r="A3355" i="57"/>
  <c r="A3356" i="57"/>
  <c r="A3357" i="57"/>
  <c r="A3358" i="57"/>
  <c r="A3359" i="57"/>
  <c r="A3360" i="57"/>
  <c r="A3361" i="57"/>
  <c r="A3362" i="57"/>
  <c r="A3363" i="57"/>
  <c r="A3364" i="57"/>
  <c r="A3365" i="57"/>
  <c r="A3366" i="57"/>
  <c r="A3367" i="57"/>
  <c r="A3368" i="57"/>
  <c r="A3369" i="57"/>
  <c r="A3370" i="57"/>
  <c r="A3371" i="57"/>
  <c r="A3372" i="57"/>
  <c r="A3373" i="57"/>
  <c r="A3374" i="57"/>
  <c r="A3375" i="57"/>
  <c r="A3376" i="57"/>
  <c r="A3377" i="57"/>
  <c r="A3378" i="57"/>
  <c r="A3379" i="57"/>
  <c r="A3380" i="57"/>
  <c r="A3381" i="57"/>
  <c r="A3382" i="57"/>
  <c r="A3383" i="57"/>
  <c r="A3384" i="57"/>
  <c r="A3385" i="57"/>
  <c r="A3386" i="57"/>
  <c r="A3387" i="57"/>
  <c r="A3388" i="57"/>
  <c r="A3389" i="57"/>
  <c r="A3390" i="57"/>
  <c r="A3391" i="57"/>
  <c r="A3392" i="57"/>
  <c r="A3393" i="57"/>
  <c r="A3394" i="57"/>
  <c r="A3395" i="57"/>
  <c r="A3396" i="57"/>
  <c r="A3397" i="57"/>
  <c r="A3398" i="57"/>
  <c r="A3399" i="57"/>
  <c r="A3400" i="57"/>
  <c r="A3401" i="57"/>
  <c r="A3402" i="57"/>
  <c r="A3403" i="57"/>
  <c r="A3404" i="57"/>
  <c r="A3405" i="57"/>
  <c r="A3406" i="57"/>
  <c r="A3407" i="57"/>
  <c r="A3408" i="57"/>
  <c r="A3409" i="57"/>
  <c r="A3410" i="57"/>
  <c r="A3411" i="57"/>
  <c r="A3412" i="57"/>
  <c r="A3413" i="57"/>
  <c r="A3414" i="57"/>
  <c r="A3415" i="57"/>
  <c r="A3416" i="57"/>
  <c r="A3417" i="57"/>
  <c r="A3418" i="57"/>
  <c r="A3419" i="57"/>
  <c r="A3420" i="57"/>
  <c r="A3421" i="57"/>
  <c r="A3422" i="57"/>
  <c r="A3423" i="57"/>
  <c r="A3424" i="57"/>
  <c r="A3425" i="57"/>
  <c r="A3426" i="57"/>
  <c r="A3427" i="57"/>
  <c r="A3428" i="57"/>
  <c r="A3429" i="57"/>
  <c r="A3430" i="57"/>
  <c r="A3431" i="57"/>
  <c r="A3432" i="57"/>
  <c r="A3433" i="57"/>
  <c r="A3434" i="57"/>
  <c r="A3435" i="57"/>
  <c r="A3436" i="57"/>
  <c r="A3437" i="57"/>
  <c r="A3438" i="57"/>
  <c r="A3439" i="57"/>
  <c r="A3440" i="57"/>
  <c r="A3441" i="57"/>
  <c r="A3442" i="57"/>
  <c r="A3443" i="57"/>
  <c r="A3444" i="57"/>
  <c r="A3445" i="57"/>
  <c r="A3446" i="57"/>
  <c r="A3447" i="57"/>
  <c r="A3448" i="57"/>
  <c r="A3449" i="57"/>
  <c r="A3450" i="57"/>
  <c r="A3451" i="57"/>
  <c r="A3452" i="57"/>
  <c r="A3453" i="57"/>
  <c r="A3454" i="57"/>
  <c r="A3455" i="57"/>
  <c r="A3456" i="57"/>
  <c r="A3457" i="57"/>
  <c r="A3458" i="57"/>
  <c r="A3459" i="57"/>
  <c r="A3460" i="57"/>
  <c r="A3461" i="57"/>
  <c r="A3462" i="57"/>
  <c r="A3463" i="57"/>
  <c r="A3464" i="57"/>
  <c r="A3465" i="57"/>
  <c r="A3466" i="57"/>
  <c r="A3467" i="57"/>
  <c r="A3468" i="57"/>
  <c r="A3469" i="57"/>
  <c r="A3470" i="57"/>
  <c r="A3471" i="57"/>
  <c r="A3472" i="57"/>
  <c r="A3473" i="57"/>
  <c r="A3474" i="57"/>
  <c r="A3475" i="57"/>
  <c r="A3476" i="57"/>
  <c r="A3477" i="57"/>
  <c r="A3478" i="57"/>
  <c r="A3479" i="57"/>
  <c r="A3480" i="57"/>
  <c r="A3481" i="57"/>
  <c r="A3482" i="57"/>
  <c r="A3483" i="57"/>
  <c r="A3484" i="57"/>
  <c r="A3485" i="57"/>
  <c r="A3486" i="57"/>
  <c r="A3487" i="57"/>
  <c r="A3488" i="57"/>
  <c r="A3489" i="57"/>
  <c r="A3490" i="57"/>
  <c r="A3491" i="57"/>
  <c r="A3492" i="57"/>
  <c r="A3493" i="57"/>
  <c r="A3494" i="57"/>
  <c r="A3495" i="57"/>
  <c r="A3496" i="57"/>
  <c r="A3497" i="57"/>
  <c r="A3498" i="57"/>
  <c r="A3499" i="57"/>
  <c r="A3500" i="57"/>
  <c r="A3501" i="57"/>
  <c r="A3502" i="57"/>
  <c r="A3503" i="57"/>
  <c r="A3504" i="57"/>
  <c r="A3505" i="57"/>
  <c r="A3506" i="57"/>
  <c r="A3507" i="57"/>
  <c r="A3508" i="57"/>
  <c r="A3509" i="57"/>
  <c r="A3510" i="57"/>
  <c r="A3511" i="57"/>
  <c r="A3512" i="57"/>
  <c r="A3513" i="57"/>
  <c r="A3514" i="57"/>
  <c r="A3515" i="57"/>
  <c r="A3516" i="57"/>
  <c r="A3517" i="57"/>
  <c r="A3518" i="57"/>
  <c r="A3519" i="57"/>
  <c r="A3520" i="57"/>
  <c r="A3521" i="57"/>
  <c r="A3522" i="57"/>
  <c r="A3523" i="57"/>
  <c r="A3524" i="57"/>
  <c r="A3525" i="57"/>
  <c r="A3526" i="57"/>
  <c r="A3527" i="57"/>
  <c r="A3528" i="57"/>
  <c r="A3529" i="57"/>
  <c r="A3530" i="57"/>
  <c r="A3531" i="57"/>
  <c r="A3532" i="57"/>
  <c r="A3533" i="57"/>
  <c r="A3534" i="57"/>
  <c r="A3535" i="57"/>
  <c r="A3536" i="57"/>
  <c r="A3537" i="57"/>
  <c r="A3538" i="57"/>
  <c r="A3539" i="57"/>
  <c r="A3540" i="57"/>
  <c r="A3541" i="57"/>
  <c r="A3542" i="57"/>
  <c r="A3543" i="57"/>
  <c r="A3544" i="57"/>
  <c r="A3545" i="57"/>
  <c r="A3546" i="57"/>
  <c r="A3547" i="57"/>
  <c r="A3548" i="57"/>
  <c r="A3549" i="57"/>
  <c r="A3550" i="57"/>
  <c r="A3551" i="57"/>
  <c r="A3552" i="57"/>
  <c r="A3553" i="57"/>
  <c r="A3554" i="57"/>
  <c r="A3555" i="57"/>
  <c r="A3556" i="57"/>
  <c r="A3557" i="57"/>
  <c r="A3558" i="57"/>
  <c r="A3559" i="57"/>
  <c r="A3560" i="57"/>
  <c r="A3561" i="57"/>
  <c r="A3562" i="57"/>
  <c r="A3563" i="57"/>
  <c r="A3564" i="57"/>
  <c r="A3565" i="57"/>
  <c r="A3566" i="57"/>
  <c r="A3567" i="57"/>
  <c r="A3568" i="57"/>
  <c r="A3569" i="57"/>
  <c r="A3570" i="57"/>
  <c r="A3571" i="57"/>
  <c r="A3572" i="57"/>
  <c r="A3573" i="57"/>
  <c r="A3574" i="57"/>
  <c r="A3575" i="57"/>
  <c r="A3576" i="57"/>
  <c r="A3577" i="57"/>
  <c r="A3578" i="57"/>
  <c r="A3579" i="57"/>
  <c r="A3580" i="57"/>
  <c r="A3581" i="57"/>
  <c r="A3582" i="57"/>
  <c r="A3583" i="57"/>
  <c r="A3584" i="57"/>
  <c r="A3585" i="57"/>
  <c r="A3586" i="57"/>
  <c r="A3587" i="57"/>
  <c r="A3588" i="57"/>
  <c r="A3589" i="57"/>
  <c r="A3590" i="57"/>
  <c r="A3591" i="57"/>
  <c r="A3592" i="57"/>
  <c r="A3593" i="57"/>
  <c r="A3594" i="57"/>
  <c r="A3595" i="57"/>
  <c r="A3596" i="57"/>
  <c r="A3597" i="57"/>
  <c r="A3598" i="57"/>
  <c r="A3599" i="57"/>
  <c r="A3600" i="57"/>
  <c r="A3601" i="57"/>
  <c r="A3602" i="57"/>
  <c r="A3603" i="57"/>
  <c r="A3604" i="57"/>
  <c r="A3605" i="57"/>
  <c r="A3606" i="57"/>
  <c r="A3607" i="57"/>
  <c r="A3608" i="57"/>
  <c r="A3609" i="57"/>
  <c r="A3610" i="57"/>
  <c r="A3611" i="57"/>
  <c r="A3612" i="57"/>
  <c r="A3613" i="57"/>
  <c r="A3614" i="57"/>
  <c r="A3615" i="57"/>
  <c r="A3616" i="57"/>
  <c r="A3617" i="57"/>
  <c r="A3618" i="57"/>
  <c r="A3619" i="57"/>
  <c r="A3620" i="57"/>
  <c r="A3621" i="57"/>
  <c r="A3622" i="57"/>
  <c r="A3623" i="57"/>
  <c r="A3624" i="57"/>
  <c r="A3625" i="57"/>
  <c r="A3626" i="57"/>
  <c r="A3627" i="57"/>
  <c r="A3628" i="57"/>
  <c r="A3629" i="57"/>
  <c r="A3630" i="57"/>
  <c r="A3631" i="57"/>
  <c r="A3632" i="57"/>
  <c r="A3633" i="57"/>
  <c r="A3634" i="57"/>
  <c r="A3635" i="57"/>
  <c r="A3636" i="57"/>
  <c r="A3637" i="57"/>
  <c r="A3638" i="57"/>
  <c r="A3639" i="57"/>
  <c r="A3640" i="57"/>
  <c r="A3641" i="57"/>
  <c r="A3642" i="57"/>
  <c r="A3643" i="57"/>
  <c r="A3644" i="57"/>
  <c r="A3645" i="57"/>
  <c r="A3646" i="57"/>
  <c r="A3647" i="57"/>
  <c r="A3648" i="57"/>
  <c r="A3649" i="57"/>
  <c r="A3650" i="57"/>
  <c r="A3651" i="57"/>
  <c r="A3652" i="57"/>
  <c r="A3653" i="57"/>
  <c r="A3654" i="57"/>
  <c r="A3655" i="57"/>
  <c r="A3656" i="57"/>
  <c r="A3657" i="57"/>
  <c r="A3658" i="57"/>
  <c r="A3659" i="57"/>
  <c r="A3660" i="57"/>
  <c r="A3661" i="57"/>
  <c r="A3662" i="57"/>
  <c r="A3663" i="57"/>
  <c r="A3664" i="57"/>
  <c r="A3665" i="57"/>
  <c r="A3666" i="57"/>
  <c r="A3667" i="57"/>
  <c r="A3668" i="57"/>
  <c r="A3669" i="57"/>
  <c r="A3670" i="57"/>
  <c r="A3671" i="57"/>
  <c r="A3672" i="57"/>
  <c r="A3673" i="57"/>
  <c r="A3674" i="57"/>
  <c r="A3675" i="57"/>
  <c r="A3676" i="57"/>
  <c r="A3677" i="57"/>
  <c r="A3678" i="57"/>
  <c r="A3679" i="57"/>
  <c r="A3680" i="57"/>
  <c r="A3681" i="57"/>
  <c r="A3682" i="57"/>
  <c r="A3683" i="57"/>
  <c r="A3684" i="57"/>
  <c r="A3685" i="57"/>
  <c r="A3686" i="57"/>
  <c r="A3687" i="57"/>
  <c r="A3688" i="57"/>
  <c r="A3689" i="57"/>
  <c r="A3690" i="57"/>
  <c r="A3691" i="57"/>
  <c r="A3692" i="57"/>
  <c r="A3693" i="57"/>
  <c r="A3694" i="57"/>
  <c r="A3695" i="57"/>
  <c r="A3696" i="57"/>
  <c r="A3697" i="57"/>
  <c r="A3698" i="57"/>
  <c r="A3699" i="57"/>
  <c r="A3700" i="57"/>
  <c r="A3701" i="57"/>
  <c r="A3702" i="57"/>
  <c r="A3703" i="57"/>
  <c r="A3704" i="57"/>
  <c r="A3705" i="57"/>
  <c r="A3706" i="57"/>
  <c r="A3707" i="57"/>
  <c r="A3708" i="57"/>
  <c r="A3709" i="57"/>
  <c r="A3710" i="57"/>
  <c r="A3711" i="57"/>
  <c r="A3712" i="57"/>
  <c r="A3713" i="57"/>
  <c r="A3714" i="57"/>
  <c r="A3715" i="57"/>
  <c r="A3716" i="57"/>
  <c r="A3717" i="57"/>
  <c r="A3718" i="57"/>
  <c r="A3719" i="57"/>
  <c r="A3720" i="57"/>
  <c r="A3721" i="57"/>
  <c r="A3722" i="57"/>
  <c r="A3723" i="57"/>
  <c r="A3724" i="57"/>
  <c r="A3725" i="57"/>
  <c r="A3726" i="57"/>
  <c r="A3727" i="57"/>
  <c r="A3728" i="57"/>
  <c r="A3729" i="57"/>
  <c r="A3730" i="57"/>
  <c r="A3731" i="57"/>
  <c r="A3732" i="57"/>
  <c r="A3733" i="57"/>
  <c r="A3734" i="57"/>
  <c r="A3735" i="57"/>
  <c r="A3736" i="57"/>
  <c r="A3737" i="57"/>
  <c r="A3738" i="57"/>
  <c r="A3739" i="57"/>
  <c r="A3740" i="57"/>
  <c r="A3741" i="57"/>
  <c r="A3742" i="57"/>
  <c r="A3743" i="57"/>
  <c r="A3744" i="57"/>
  <c r="A3745" i="57"/>
  <c r="A3746" i="57"/>
  <c r="A3747" i="57"/>
  <c r="A3748" i="57"/>
  <c r="A3749" i="57"/>
  <c r="A3750" i="57"/>
  <c r="A3751" i="57"/>
  <c r="A3752" i="57"/>
  <c r="A3753" i="57"/>
  <c r="A3754" i="57"/>
  <c r="A3755" i="57"/>
  <c r="A3756" i="57"/>
  <c r="A3757" i="57"/>
  <c r="A3758" i="57"/>
  <c r="A3759" i="57"/>
  <c r="A3760" i="57"/>
  <c r="A3761" i="57"/>
  <c r="A3762" i="57"/>
  <c r="A3763" i="57"/>
  <c r="A3764" i="57"/>
  <c r="A3765" i="57"/>
  <c r="A3766" i="57"/>
  <c r="A3767" i="57"/>
  <c r="A3768" i="57"/>
  <c r="A3769" i="57"/>
  <c r="A3770" i="57"/>
  <c r="A3771" i="57"/>
  <c r="A3772" i="57"/>
  <c r="A3773" i="57"/>
  <c r="A3774" i="57"/>
  <c r="A3775" i="57"/>
  <c r="A3776" i="57"/>
  <c r="A3777" i="57"/>
  <c r="A3778" i="57"/>
  <c r="A3779" i="57"/>
  <c r="A3780" i="57"/>
  <c r="A3781" i="57"/>
  <c r="A3782" i="57"/>
  <c r="A3783" i="57"/>
  <c r="A3784" i="57"/>
  <c r="A3785" i="57"/>
  <c r="A3786" i="57"/>
  <c r="A3787" i="57"/>
  <c r="A3788" i="57"/>
  <c r="A3789" i="57"/>
  <c r="A3790" i="57"/>
  <c r="A3791" i="57"/>
  <c r="A3792" i="57"/>
  <c r="A3793" i="57"/>
  <c r="A3794" i="57"/>
  <c r="A3795" i="57"/>
  <c r="A3796" i="57"/>
  <c r="A3797" i="57"/>
  <c r="A3798" i="57"/>
  <c r="A3799" i="57"/>
  <c r="A3800" i="57"/>
  <c r="A3801" i="57"/>
  <c r="A3802" i="57"/>
  <c r="A3803" i="57"/>
  <c r="A3804" i="57"/>
  <c r="A3805" i="57"/>
  <c r="A3806" i="57"/>
  <c r="A3807" i="57"/>
  <c r="A3808" i="57"/>
  <c r="A3809" i="57"/>
  <c r="A3810" i="57"/>
  <c r="A3811" i="57"/>
  <c r="A3812" i="57"/>
  <c r="A3813" i="57"/>
  <c r="A3814" i="57"/>
  <c r="A3815" i="57"/>
  <c r="A3816" i="57"/>
  <c r="A3817" i="57"/>
  <c r="A3818" i="57"/>
  <c r="A3819" i="57"/>
  <c r="A3820" i="57"/>
  <c r="A3821" i="57"/>
  <c r="A3822" i="57"/>
  <c r="A3823" i="57"/>
  <c r="A3824" i="57"/>
  <c r="A3825" i="57"/>
  <c r="A3826" i="57"/>
  <c r="A3827" i="57"/>
  <c r="A3828" i="57"/>
  <c r="A3829" i="57"/>
  <c r="A3830" i="57"/>
  <c r="A3831" i="57"/>
  <c r="A3832" i="57"/>
  <c r="A3833" i="57"/>
  <c r="A3834" i="57"/>
  <c r="A3835" i="57"/>
  <c r="A3836" i="57"/>
  <c r="A3837" i="57"/>
  <c r="A3838" i="57"/>
  <c r="A3839" i="57"/>
  <c r="A3840" i="57"/>
  <c r="A3841" i="57"/>
  <c r="A3842" i="57"/>
  <c r="A3843" i="57"/>
  <c r="A3844" i="57"/>
  <c r="A3845" i="57"/>
  <c r="A3846" i="57"/>
  <c r="A3847" i="57"/>
  <c r="A3848" i="57"/>
  <c r="A3849" i="57"/>
  <c r="A3850" i="57"/>
  <c r="A3851" i="57"/>
  <c r="A3852" i="57"/>
  <c r="A3853" i="57"/>
  <c r="A3854" i="57"/>
  <c r="A3855" i="57"/>
  <c r="A3856" i="57"/>
  <c r="A3857" i="57"/>
  <c r="A3858" i="57"/>
  <c r="A3859" i="57"/>
  <c r="A3860" i="57"/>
  <c r="A3861" i="57"/>
  <c r="A3862" i="57"/>
  <c r="A3863" i="57"/>
  <c r="A3864" i="57"/>
  <c r="A3865" i="57"/>
  <c r="A3866" i="57"/>
  <c r="A3867" i="57"/>
  <c r="A3868" i="57"/>
  <c r="A3869" i="57"/>
  <c r="A3870" i="57"/>
  <c r="A3871" i="57"/>
  <c r="A3872" i="57"/>
  <c r="A3873" i="57"/>
  <c r="A3874" i="57"/>
  <c r="A3875" i="57"/>
  <c r="A3876" i="57"/>
  <c r="A3877" i="57"/>
  <c r="A3878" i="57"/>
  <c r="A3879" i="57"/>
  <c r="A3880" i="57"/>
  <c r="A3881" i="57"/>
  <c r="A3882" i="57"/>
  <c r="A3883" i="57"/>
  <c r="A3884" i="57"/>
  <c r="A3885" i="57"/>
  <c r="A3886" i="57"/>
  <c r="A3887" i="57"/>
  <c r="A3888" i="57"/>
  <c r="A3889" i="57"/>
  <c r="A3890" i="57"/>
  <c r="A3891" i="57"/>
  <c r="A3892" i="57"/>
  <c r="A3893" i="57"/>
  <c r="A3894" i="57"/>
  <c r="A3895" i="57"/>
  <c r="A3896" i="57"/>
  <c r="A3897" i="57"/>
  <c r="A3898" i="57"/>
  <c r="A3899" i="57"/>
  <c r="A3900" i="57"/>
  <c r="A3901" i="57"/>
  <c r="A3902" i="57"/>
  <c r="A3903" i="57"/>
  <c r="A3904" i="57"/>
  <c r="A3905" i="57"/>
  <c r="A3906" i="57"/>
  <c r="A3907" i="57"/>
  <c r="A3908" i="57"/>
  <c r="A3909" i="57"/>
  <c r="A3910" i="57"/>
  <c r="A3911" i="57"/>
  <c r="A3912" i="57"/>
  <c r="A3913" i="57"/>
  <c r="A3914" i="57"/>
  <c r="A3915" i="57"/>
  <c r="A3916" i="57"/>
  <c r="A3917" i="57"/>
  <c r="A3918" i="57"/>
  <c r="A3919" i="57"/>
  <c r="A3920" i="57"/>
  <c r="A3921" i="57"/>
  <c r="A3922" i="57"/>
  <c r="A3923" i="57"/>
  <c r="A3924" i="57"/>
  <c r="A3925" i="57"/>
  <c r="A3926" i="57"/>
  <c r="A3927" i="57"/>
  <c r="A3928" i="57"/>
  <c r="A3929" i="57"/>
  <c r="A3930" i="57"/>
  <c r="A3931" i="57"/>
  <c r="A3932" i="57"/>
  <c r="A3933" i="57"/>
  <c r="A3934" i="57"/>
  <c r="A3935" i="57"/>
  <c r="A3936" i="57"/>
  <c r="A3937" i="57"/>
  <c r="A3938" i="57"/>
  <c r="A3939" i="57"/>
  <c r="A3940" i="57"/>
  <c r="A3941" i="57"/>
  <c r="A3942" i="57"/>
  <c r="A3943" i="57"/>
  <c r="A3944" i="57"/>
  <c r="A3945" i="57"/>
  <c r="A3946" i="57"/>
  <c r="A3947" i="57"/>
  <c r="A3948" i="57"/>
  <c r="A3949" i="57"/>
  <c r="A3950" i="57"/>
  <c r="A3951" i="57"/>
  <c r="A3952" i="57"/>
  <c r="A3953" i="57"/>
  <c r="A3954" i="57"/>
  <c r="A3955" i="57"/>
  <c r="A3956" i="57"/>
  <c r="A3957" i="57"/>
  <c r="A3958" i="57"/>
  <c r="A3959" i="57"/>
  <c r="A3960" i="57"/>
  <c r="A3961" i="57"/>
  <c r="A3962" i="57"/>
  <c r="A3963" i="57"/>
  <c r="A3964" i="57"/>
  <c r="A3965" i="57"/>
  <c r="A3966" i="57"/>
  <c r="A3967" i="57"/>
  <c r="A3968" i="57"/>
  <c r="A3969" i="57"/>
  <c r="A3970" i="57"/>
  <c r="A3971" i="57"/>
  <c r="A3972" i="57"/>
  <c r="A3973" i="57"/>
  <c r="A3974" i="57"/>
  <c r="A3975" i="57"/>
  <c r="A3976" i="57"/>
  <c r="A3977" i="57"/>
  <c r="A3978" i="57"/>
  <c r="A3979" i="57"/>
  <c r="A3980" i="57"/>
  <c r="A3981" i="57"/>
  <c r="A3982" i="57"/>
  <c r="A3983" i="57"/>
  <c r="A3984" i="57"/>
  <c r="A3985" i="57"/>
  <c r="A3986" i="57"/>
  <c r="A3987" i="57"/>
  <c r="A3988" i="57"/>
  <c r="A3989" i="57"/>
  <c r="A3990" i="57"/>
  <c r="A3991" i="57"/>
  <c r="A3992" i="57"/>
  <c r="A3993" i="57"/>
  <c r="A3994" i="57"/>
  <c r="A3995" i="57"/>
  <c r="A3996" i="57"/>
  <c r="A3997" i="57"/>
  <c r="A3998" i="57"/>
  <c r="A3999" i="57"/>
  <c r="A4000" i="57"/>
  <c r="A4001" i="57"/>
  <c r="A4002" i="57"/>
  <c r="A4003" i="57"/>
  <c r="A4004" i="57"/>
  <c r="A4005" i="57"/>
  <c r="A4006" i="57"/>
  <c r="A4007" i="57"/>
  <c r="A4008" i="57"/>
  <c r="A4009" i="57"/>
  <c r="A4010" i="57"/>
  <c r="A4011" i="57"/>
  <c r="A4012" i="57"/>
  <c r="A4013" i="57"/>
  <c r="A4014" i="57"/>
  <c r="A4015" i="57"/>
  <c r="A4016" i="57"/>
  <c r="A4017" i="57"/>
  <c r="A4018" i="57"/>
  <c r="A4019" i="57"/>
  <c r="A4020" i="57"/>
  <c r="A4021" i="57"/>
  <c r="A4022" i="57"/>
  <c r="A4023" i="57"/>
  <c r="A4024" i="57"/>
  <c r="A4025" i="57"/>
  <c r="A4026" i="57"/>
  <c r="A4027" i="57"/>
  <c r="A4028" i="57"/>
  <c r="A4029" i="57"/>
  <c r="A4030" i="57"/>
  <c r="A4031" i="57"/>
  <c r="A4032" i="57"/>
  <c r="A4033" i="57"/>
  <c r="A4034" i="57"/>
  <c r="A4035" i="57"/>
  <c r="A4036" i="57"/>
  <c r="A4037" i="57"/>
  <c r="A4038" i="57"/>
  <c r="A4039" i="57"/>
  <c r="A4040" i="57"/>
  <c r="A4041" i="57"/>
  <c r="A4042" i="57"/>
  <c r="A4043" i="57"/>
  <c r="A4044" i="57"/>
  <c r="A4045" i="57"/>
  <c r="A4046" i="57"/>
  <c r="A4047" i="57"/>
  <c r="A4048" i="57"/>
  <c r="A4049" i="57"/>
  <c r="A4050" i="57"/>
  <c r="A4051" i="57"/>
  <c r="A4052" i="57"/>
  <c r="A4053" i="57"/>
  <c r="A4054" i="57"/>
  <c r="A4055" i="57"/>
  <c r="A4056" i="57"/>
  <c r="A4057" i="57"/>
  <c r="A4058" i="57"/>
  <c r="A4059" i="57"/>
  <c r="A4060" i="57"/>
  <c r="A4061" i="57"/>
  <c r="A4062" i="57"/>
  <c r="A4063" i="57"/>
  <c r="A4064" i="57"/>
  <c r="A4065" i="57"/>
  <c r="A4066" i="57"/>
  <c r="A4067" i="57"/>
  <c r="A4068" i="57"/>
  <c r="A4069" i="57"/>
  <c r="A4070" i="57"/>
  <c r="A4071" i="57"/>
  <c r="A4072" i="57"/>
  <c r="A4073" i="57"/>
  <c r="A4074" i="57"/>
  <c r="A4075" i="57"/>
  <c r="A4076" i="57"/>
  <c r="A4077" i="57"/>
  <c r="A4078" i="57"/>
  <c r="A4079" i="57"/>
  <c r="A4080" i="57"/>
  <c r="A4081" i="57"/>
  <c r="A4082" i="57"/>
  <c r="A4083" i="57"/>
  <c r="A4084" i="57"/>
  <c r="A4085" i="57"/>
  <c r="A4086" i="57"/>
  <c r="A4087" i="57"/>
  <c r="A4088" i="57"/>
  <c r="A4089" i="57"/>
  <c r="A4090" i="57"/>
  <c r="A4091" i="57"/>
  <c r="A4092" i="57"/>
  <c r="A4093" i="57"/>
  <c r="A4094" i="57"/>
  <c r="A4095" i="57"/>
  <c r="A4096" i="57"/>
  <c r="A4097" i="57"/>
  <c r="A4098" i="57"/>
  <c r="A4099" i="57"/>
  <c r="A4100" i="57"/>
  <c r="A4101" i="57"/>
  <c r="A4102" i="57"/>
  <c r="A4103" i="57"/>
  <c r="A4104" i="57"/>
  <c r="A4105" i="57"/>
  <c r="A4106" i="57"/>
  <c r="A4107" i="57"/>
  <c r="A4108" i="57"/>
  <c r="A4109" i="57"/>
  <c r="A4110" i="57"/>
  <c r="A4111" i="57"/>
  <c r="A4112" i="57"/>
  <c r="A4113" i="57"/>
  <c r="A4114" i="57"/>
  <c r="A4115" i="57"/>
  <c r="A4116" i="57"/>
  <c r="A4117" i="57"/>
  <c r="A4118" i="57"/>
  <c r="A4119" i="57"/>
  <c r="A4120" i="57"/>
  <c r="A4121" i="57"/>
  <c r="A4122" i="57"/>
  <c r="A4123" i="57"/>
  <c r="A4124" i="57"/>
  <c r="A4125" i="57"/>
  <c r="A4126" i="57"/>
  <c r="A4127" i="57"/>
  <c r="A4128" i="57"/>
  <c r="A4129" i="57"/>
  <c r="A4130" i="57"/>
  <c r="A4131" i="57"/>
  <c r="A4132" i="57"/>
  <c r="A4133" i="57"/>
  <c r="A4134" i="57"/>
  <c r="A4135" i="57"/>
  <c r="A4136" i="57"/>
  <c r="A4137" i="57"/>
  <c r="A4138" i="57"/>
  <c r="A4139" i="57"/>
  <c r="A4140" i="57"/>
  <c r="A4141" i="57"/>
  <c r="A4142" i="57"/>
  <c r="A4143" i="57"/>
  <c r="A4144" i="57"/>
  <c r="A4145" i="57"/>
  <c r="A4146" i="57"/>
  <c r="A4147" i="57"/>
  <c r="A4148" i="57"/>
  <c r="A4149" i="57"/>
  <c r="A4150" i="57"/>
  <c r="A4151" i="57"/>
  <c r="A4152" i="57"/>
  <c r="A4153" i="57"/>
  <c r="A4154" i="57"/>
  <c r="A4155" i="57"/>
  <c r="A4156" i="57"/>
  <c r="A4157" i="57"/>
  <c r="A4158" i="57"/>
  <c r="A4159" i="57"/>
  <c r="A4160" i="57"/>
  <c r="A4161" i="57"/>
  <c r="A4162" i="57"/>
  <c r="A4163" i="57"/>
  <c r="A4164" i="57"/>
  <c r="A4165" i="57"/>
  <c r="A4166" i="57"/>
  <c r="A4167" i="57"/>
  <c r="A4168" i="57"/>
  <c r="A4169" i="57"/>
  <c r="A4170" i="57"/>
  <c r="A4171" i="57"/>
  <c r="A4172" i="57"/>
  <c r="A4173" i="57"/>
  <c r="A4174" i="57"/>
  <c r="A4175" i="57"/>
  <c r="A4176" i="57"/>
  <c r="A4177" i="57"/>
  <c r="A4178" i="57"/>
  <c r="A4179" i="57"/>
  <c r="A4180" i="57"/>
  <c r="A4181" i="57"/>
  <c r="A4182" i="57"/>
  <c r="A4183" i="57"/>
  <c r="A4184" i="57"/>
  <c r="A4185" i="57"/>
  <c r="A4186" i="57"/>
  <c r="A4187" i="57"/>
  <c r="A4188" i="57"/>
  <c r="A4189" i="57"/>
  <c r="A4190" i="57"/>
  <c r="A4191" i="57"/>
  <c r="A4192" i="57"/>
  <c r="A4193" i="57"/>
  <c r="A4194" i="57"/>
  <c r="A4195" i="57"/>
  <c r="A4196" i="57"/>
  <c r="A4197" i="57"/>
  <c r="A4198" i="57"/>
  <c r="A4199" i="57"/>
  <c r="A4200" i="57"/>
  <c r="A4201" i="57"/>
  <c r="A4202" i="57"/>
  <c r="A4203" i="57"/>
  <c r="A4204" i="57"/>
  <c r="A4205" i="57"/>
  <c r="A4206" i="57"/>
  <c r="A4207" i="57"/>
  <c r="A4208" i="57"/>
  <c r="A4209" i="57"/>
  <c r="A4210" i="57"/>
  <c r="A4211" i="57"/>
  <c r="A4212" i="57"/>
  <c r="A4213" i="57"/>
  <c r="A4214" i="57"/>
  <c r="A4215" i="57"/>
  <c r="A4216" i="57"/>
  <c r="A4217" i="57"/>
  <c r="A4218" i="57"/>
  <c r="A4219" i="57"/>
  <c r="A4220" i="57"/>
  <c r="A4221" i="57"/>
  <c r="A4222" i="57"/>
  <c r="A4223" i="57"/>
  <c r="A4224" i="57"/>
  <c r="A4225" i="57"/>
  <c r="A4226" i="57"/>
  <c r="A4227" i="57"/>
  <c r="A4228" i="57"/>
  <c r="A4229" i="57"/>
  <c r="A4230" i="57"/>
  <c r="A4231" i="57"/>
  <c r="A4232" i="57"/>
  <c r="A4233" i="57"/>
  <c r="A4234" i="57"/>
  <c r="A4235" i="57"/>
  <c r="A4236" i="57"/>
  <c r="A4237" i="57"/>
  <c r="A4238" i="57"/>
  <c r="A4239" i="57"/>
  <c r="A4240" i="57"/>
  <c r="A4241" i="57"/>
  <c r="A4242" i="57"/>
  <c r="A4243" i="57"/>
  <c r="A4244" i="57"/>
  <c r="A4245" i="57"/>
  <c r="A4246" i="57"/>
  <c r="A4247" i="57"/>
  <c r="A4248" i="57"/>
  <c r="A4249" i="57"/>
  <c r="A4250" i="57"/>
  <c r="A4251" i="57"/>
  <c r="A4252" i="57"/>
  <c r="A4253" i="57"/>
  <c r="A4254" i="57"/>
  <c r="A4255" i="57"/>
  <c r="A4256" i="57"/>
  <c r="A4257" i="57"/>
  <c r="A4258" i="57"/>
  <c r="A4259" i="57"/>
  <c r="A4260" i="57"/>
  <c r="A4261" i="57"/>
  <c r="A4262" i="57"/>
  <c r="A4263" i="57"/>
  <c r="A4264" i="57"/>
  <c r="A4265" i="57"/>
  <c r="A4266" i="57"/>
  <c r="A4267" i="57"/>
  <c r="A4268" i="57"/>
  <c r="A4269" i="57"/>
  <c r="A4270" i="57"/>
  <c r="A4271" i="57"/>
  <c r="A4272" i="57"/>
  <c r="A4273" i="57"/>
  <c r="A4274" i="57"/>
  <c r="A4275" i="57"/>
  <c r="A4276" i="57"/>
  <c r="A4277" i="57"/>
  <c r="A4278" i="57"/>
  <c r="A4279" i="57"/>
  <c r="A4280" i="57"/>
  <c r="A4281" i="57"/>
  <c r="A4282" i="57"/>
  <c r="A4283" i="57"/>
  <c r="A4284" i="57"/>
  <c r="A4285" i="57"/>
  <c r="A4286" i="57"/>
  <c r="A4287" i="57"/>
  <c r="A4288" i="57"/>
  <c r="A4289" i="57"/>
  <c r="A4290" i="57"/>
  <c r="A4291" i="57"/>
  <c r="A4292" i="57"/>
  <c r="A4293" i="57"/>
  <c r="A4294" i="57"/>
  <c r="A4295" i="57"/>
  <c r="A4296" i="57"/>
  <c r="A4297" i="57"/>
  <c r="A4298" i="57"/>
  <c r="A4299" i="57"/>
  <c r="A4300" i="57"/>
  <c r="A4301" i="57"/>
  <c r="A4302" i="57"/>
  <c r="A4303" i="57"/>
  <c r="A4304" i="57"/>
  <c r="A4305" i="57"/>
  <c r="A4306" i="57"/>
  <c r="A4307" i="57"/>
  <c r="A4308" i="57"/>
  <c r="A4309" i="57"/>
  <c r="A4310" i="57"/>
  <c r="A4311" i="57"/>
  <c r="A4312" i="57"/>
  <c r="A4313" i="57"/>
  <c r="A4314" i="57"/>
  <c r="A4315" i="57"/>
  <c r="A4316" i="57"/>
  <c r="A4317" i="57"/>
  <c r="A4318" i="57"/>
  <c r="A4319" i="57"/>
  <c r="A4320" i="57"/>
  <c r="A4321" i="57"/>
  <c r="A4322" i="57"/>
  <c r="A4323" i="57"/>
  <c r="A4324" i="57"/>
  <c r="A4325" i="57"/>
  <c r="A4326" i="57"/>
  <c r="A4327" i="57"/>
  <c r="A4328" i="57"/>
  <c r="A4329" i="57"/>
  <c r="A4330" i="57"/>
  <c r="A4331" i="57"/>
  <c r="A4332" i="57"/>
  <c r="A4333" i="57"/>
  <c r="A4334" i="57"/>
  <c r="A4335" i="57"/>
  <c r="A4336" i="57"/>
  <c r="A4337" i="57"/>
  <c r="A4338" i="57"/>
  <c r="A4339" i="57"/>
  <c r="A4340" i="57"/>
  <c r="A4341" i="57"/>
  <c r="A4342" i="57"/>
  <c r="A4343" i="57"/>
  <c r="A4344" i="57"/>
  <c r="A4345" i="57"/>
  <c r="A4346" i="57"/>
  <c r="A4347" i="57"/>
  <c r="A4348" i="57"/>
  <c r="A4349" i="57"/>
  <c r="A4350" i="57"/>
  <c r="A4351" i="57"/>
  <c r="A4352" i="57"/>
  <c r="A4353" i="57"/>
  <c r="A4354" i="57"/>
  <c r="A4355" i="57"/>
  <c r="A4356" i="57"/>
  <c r="A4357" i="57"/>
  <c r="A4358" i="57"/>
  <c r="A4359" i="57"/>
  <c r="A4360" i="57"/>
  <c r="A4361" i="57"/>
  <c r="A4362" i="57"/>
  <c r="A4363" i="57"/>
  <c r="A4364" i="57"/>
  <c r="A4365" i="57"/>
  <c r="A4366" i="57"/>
  <c r="A4367" i="57"/>
  <c r="A4368" i="57"/>
  <c r="A4369" i="57"/>
  <c r="A4370" i="57"/>
  <c r="A4371" i="57"/>
  <c r="A4372" i="57"/>
  <c r="A4373" i="57"/>
  <c r="A4374" i="57"/>
  <c r="A4375" i="57"/>
  <c r="A4376" i="57"/>
  <c r="A4377" i="57"/>
  <c r="A4378" i="57"/>
  <c r="A4379" i="57"/>
  <c r="A4380" i="57"/>
  <c r="A4381" i="57"/>
  <c r="A4382" i="57"/>
  <c r="A4383" i="57"/>
  <c r="A4384" i="57"/>
  <c r="A4385" i="57"/>
  <c r="A4386" i="57"/>
  <c r="A4387" i="57"/>
  <c r="A4388" i="57"/>
  <c r="A4389" i="57"/>
  <c r="A4390" i="57"/>
  <c r="A4391" i="57"/>
  <c r="A4392" i="57"/>
  <c r="A4393" i="57"/>
  <c r="A4394" i="57"/>
  <c r="A4395" i="57"/>
  <c r="A4396" i="57"/>
  <c r="A4397" i="57"/>
  <c r="A4398" i="57"/>
  <c r="A4399" i="57"/>
  <c r="A4400" i="57"/>
  <c r="A4401" i="57"/>
  <c r="A4402" i="57"/>
  <c r="A4403" i="57"/>
  <c r="A4404" i="57"/>
  <c r="A4405" i="57"/>
  <c r="A4406" i="57"/>
  <c r="A4407" i="57"/>
  <c r="A4408" i="57"/>
  <c r="A4409" i="57"/>
  <c r="A4410" i="57"/>
  <c r="A4411" i="57"/>
  <c r="A4412" i="57"/>
  <c r="A4413" i="57"/>
  <c r="A4414" i="57"/>
  <c r="A4415" i="57"/>
  <c r="A4416" i="57"/>
  <c r="A4417" i="57"/>
  <c r="A4418" i="57"/>
  <c r="A4419" i="57"/>
  <c r="A4420" i="57"/>
  <c r="A4421" i="57"/>
  <c r="A4422" i="57"/>
  <c r="A4423" i="57"/>
  <c r="A4424" i="57"/>
  <c r="A4425" i="57"/>
  <c r="A4426" i="57"/>
  <c r="A4427" i="57"/>
  <c r="A4428" i="57"/>
  <c r="A4429" i="57"/>
  <c r="A4430" i="57"/>
  <c r="A4431" i="57"/>
  <c r="A4432" i="57"/>
  <c r="A4433" i="57"/>
  <c r="A4434" i="57"/>
  <c r="A4435" i="57"/>
  <c r="A4436" i="57"/>
  <c r="A4437" i="57"/>
  <c r="A4438" i="57"/>
  <c r="A4439" i="57"/>
  <c r="A4440" i="57"/>
  <c r="A4441" i="57"/>
  <c r="A4442" i="57"/>
  <c r="A4443" i="57"/>
  <c r="A4444" i="57"/>
  <c r="A4445" i="57"/>
  <c r="A4446" i="57"/>
  <c r="A4447" i="57"/>
  <c r="A4448" i="57"/>
  <c r="A4449" i="57"/>
  <c r="A4450" i="57"/>
  <c r="A4451" i="57"/>
  <c r="A4452" i="57"/>
  <c r="A4453" i="57"/>
  <c r="A4454" i="57"/>
  <c r="A4455" i="57"/>
  <c r="A4456" i="57"/>
  <c r="A4457" i="57"/>
  <c r="A4458" i="57"/>
  <c r="A4459" i="57"/>
  <c r="A4460" i="57"/>
  <c r="A4461" i="57"/>
  <c r="A4462" i="57"/>
  <c r="A4463" i="57"/>
  <c r="A4464" i="57"/>
  <c r="A4465" i="57"/>
  <c r="A4466" i="57"/>
  <c r="A4467" i="57"/>
  <c r="A4468" i="57"/>
  <c r="A4469" i="57"/>
  <c r="A4470" i="57"/>
  <c r="A4471" i="57"/>
  <c r="A4472" i="57"/>
  <c r="A4473" i="57"/>
  <c r="A4474" i="57"/>
  <c r="A4475" i="57"/>
  <c r="A4476" i="57"/>
  <c r="A4477" i="57"/>
  <c r="A4478" i="57"/>
  <c r="A4479" i="57"/>
  <c r="A4480" i="57"/>
  <c r="A4481" i="57"/>
  <c r="A4482" i="57"/>
  <c r="A4483" i="57"/>
  <c r="A4484" i="57"/>
  <c r="A4485" i="57"/>
  <c r="A4486" i="57"/>
  <c r="A4487" i="57"/>
  <c r="A4488" i="57"/>
  <c r="A4489" i="57"/>
  <c r="A4490" i="57"/>
  <c r="A4491" i="57"/>
  <c r="A4492" i="57"/>
  <c r="A4493" i="57"/>
  <c r="A4494" i="57"/>
  <c r="A4495" i="57"/>
  <c r="A4496" i="57"/>
  <c r="A4497" i="57"/>
  <c r="A4498" i="57"/>
  <c r="A4499" i="57"/>
  <c r="A4500" i="57"/>
  <c r="A4501" i="57"/>
  <c r="A4502" i="57"/>
  <c r="A4503" i="57"/>
  <c r="A4504" i="57"/>
  <c r="A4505" i="57"/>
  <c r="A4506" i="57"/>
  <c r="A4507" i="57"/>
  <c r="A4508" i="57"/>
  <c r="A4509" i="57"/>
  <c r="A4510" i="57"/>
  <c r="A4511" i="57"/>
  <c r="A4512" i="57"/>
  <c r="A4513" i="57"/>
  <c r="A4514" i="57"/>
  <c r="A4515" i="57"/>
  <c r="A4516" i="57"/>
  <c r="A4517" i="57"/>
  <c r="A4518" i="57"/>
  <c r="A4519" i="57"/>
  <c r="A4520" i="57"/>
  <c r="A4521" i="57"/>
  <c r="A4522" i="57"/>
  <c r="A4523" i="57"/>
  <c r="A4524" i="57"/>
  <c r="A4525" i="57"/>
  <c r="A4526" i="57"/>
  <c r="A4527" i="57"/>
  <c r="A4528" i="57"/>
  <c r="A4529" i="57"/>
  <c r="A4530" i="57"/>
  <c r="A4531" i="57"/>
  <c r="A4532" i="57"/>
  <c r="A4533" i="57"/>
  <c r="A4534" i="57"/>
  <c r="A4535" i="57"/>
  <c r="A4536" i="57"/>
  <c r="A4537" i="57"/>
  <c r="A4538" i="57"/>
  <c r="A4539" i="57"/>
  <c r="A4540" i="57"/>
  <c r="A4541" i="57"/>
  <c r="A4542" i="57"/>
  <c r="A4543" i="57"/>
  <c r="A4544" i="57"/>
  <c r="A4545" i="57"/>
  <c r="A4546" i="57"/>
  <c r="A4547" i="57"/>
  <c r="A4548" i="57"/>
  <c r="A4549" i="57"/>
  <c r="A4550" i="57"/>
  <c r="A4551" i="57"/>
  <c r="A4552" i="57"/>
  <c r="A4553" i="57"/>
  <c r="A4554" i="57"/>
  <c r="A4555" i="57"/>
  <c r="A4556" i="57"/>
  <c r="A4557" i="57"/>
  <c r="A4558" i="57"/>
  <c r="A4559" i="57"/>
  <c r="A4560" i="57"/>
  <c r="A4561" i="57"/>
  <c r="A4562" i="57"/>
  <c r="A4563" i="57"/>
  <c r="A4564" i="57"/>
  <c r="A4565" i="57"/>
  <c r="A4566" i="57"/>
  <c r="A4567" i="57"/>
  <c r="A4568" i="57"/>
  <c r="A4569" i="57"/>
  <c r="A4570" i="57"/>
  <c r="A4571" i="57"/>
  <c r="A4572" i="57"/>
  <c r="A4573" i="57"/>
  <c r="A4574" i="57"/>
  <c r="A4575" i="57"/>
  <c r="A4576" i="57"/>
  <c r="A4577" i="57"/>
  <c r="A4578" i="57"/>
  <c r="A4579" i="57"/>
  <c r="A4580" i="57"/>
  <c r="A4581" i="57"/>
  <c r="A4582" i="57"/>
  <c r="A4583" i="57"/>
  <c r="A4584" i="57"/>
  <c r="A4585" i="57"/>
  <c r="A4586" i="57"/>
  <c r="A4587" i="57"/>
  <c r="A4588" i="57"/>
  <c r="A4589" i="57"/>
  <c r="A4590" i="57"/>
  <c r="A4591" i="57"/>
  <c r="A4592" i="57"/>
  <c r="A4593" i="57"/>
  <c r="A4594" i="57"/>
  <c r="A4595" i="57"/>
  <c r="A4596" i="57"/>
  <c r="A4597" i="57"/>
  <c r="A4598" i="57"/>
  <c r="A4599" i="57"/>
  <c r="A4600" i="57"/>
  <c r="A4601" i="57"/>
  <c r="A4602" i="57"/>
  <c r="A4603" i="57"/>
  <c r="A4604" i="57"/>
  <c r="A4605" i="57"/>
  <c r="A4606" i="57"/>
  <c r="A4607" i="57"/>
  <c r="A4608" i="57"/>
  <c r="A4609" i="57"/>
  <c r="A4610" i="57"/>
  <c r="A4611" i="57"/>
  <c r="A4612" i="57"/>
  <c r="A4613" i="57"/>
  <c r="A4614" i="57"/>
  <c r="A4615" i="57"/>
  <c r="A4616" i="57"/>
  <c r="A4617" i="57"/>
  <c r="A4618" i="57"/>
  <c r="A4619" i="57"/>
  <c r="A4620" i="57"/>
  <c r="A4621" i="57"/>
  <c r="A4622" i="57"/>
  <c r="A4623" i="57"/>
  <c r="A4624" i="57"/>
  <c r="A4625" i="57"/>
  <c r="A4626" i="57"/>
  <c r="A4627" i="57"/>
  <c r="A4628" i="57"/>
  <c r="A4629" i="57"/>
  <c r="A4630" i="57"/>
  <c r="A4631" i="57"/>
  <c r="A4632" i="57"/>
  <c r="A4633" i="57"/>
  <c r="A4634" i="57"/>
  <c r="A4635" i="57"/>
  <c r="A4636" i="57"/>
  <c r="A4637" i="57"/>
  <c r="A4638" i="57"/>
  <c r="A4639" i="57"/>
  <c r="A4640" i="57"/>
  <c r="A4641" i="57"/>
  <c r="A4642" i="57"/>
  <c r="A4643" i="57"/>
  <c r="A4644" i="57"/>
  <c r="A4645" i="57"/>
  <c r="A4646" i="57"/>
  <c r="A4647" i="57"/>
  <c r="A4648" i="57"/>
  <c r="A4649" i="57"/>
  <c r="A4650" i="57"/>
  <c r="A4651" i="57"/>
  <c r="A4652" i="57"/>
  <c r="A4653" i="57"/>
  <c r="A4654" i="57"/>
  <c r="A4655" i="57"/>
  <c r="A4656" i="57"/>
  <c r="A4657" i="57"/>
  <c r="A4658" i="57"/>
  <c r="A4659" i="57"/>
  <c r="A4660" i="57"/>
  <c r="A4661" i="57"/>
  <c r="A4662" i="57"/>
  <c r="A4663" i="57"/>
  <c r="A4664" i="57"/>
  <c r="A4665" i="57"/>
  <c r="A4666" i="57"/>
  <c r="A4667" i="57"/>
  <c r="A4668" i="57"/>
  <c r="A4669" i="57"/>
  <c r="A4670" i="57"/>
  <c r="A4671" i="57"/>
  <c r="A4672" i="57"/>
  <c r="A4673" i="57"/>
  <c r="A4674" i="57"/>
  <c r="A4675" i="57"/>
  <c r="A4676" i="57"/>
  <c r="A4677" i="57"/>
  <c r="A4678" i="57"/>
  <c r="A4679" i="57"/>
  <c r="A4680" i="57"/>
  <c r="A4681" i="57"/>
  <c r="A4682" i="57"/>
  <c r="A4683" i="57"/>
  <c r="A4684" i="57"/>
  <c r="A4685" i="57"/>
  <c r="A4686" i="57"/>
  <c r="A4687" i="57"/>
  <c r="A4688" i="57"/>
  <c r="A4689" i="57"/>
  <c r="A4690" i="57"/>
  <c r="A4691" i="57"/>
  <c r="A4692" i="57"/>
  <c r="A4693" i="57"/>
  <c r="A4694" i="57"/>
  <c r="A4695" i="57"/>
  <c r="A4696" i="57"/>
  <c r="A4697" i="57"/>
  <c r="A4698" i="57"/>
  <c r="A4699" i="57"/>
  <c r="A4700" i="57"/>
  <c r="A4701" i="57"/>
  <c r="A4702" i="57"/>
  <c r="A4703" i="57"/>
  <c r="A4704" i="57"/>
  <c r="A4705" i="57"/>
  <c r="A4706" i="57"/>
  <c r="A4707" i="57"/>
  <c r="A4708" i="57"/>
  <c r="A4709" i="57"/>
  <c r="A4710" i="57"/>
  <c r="A4711" i="57"/>
  <c r="A4712" i="57"/>
  <c r="A4713" i="57"/>
  <c r="A4714" i="57"/>
  <c r="A4715" i="57"/>
  <c r="A4716" i="57"/>
  <c r="A4717" i="57"/>
  <c r="A4718" i="57"/>
  <c r="A4719" i="57"/>
  <c r="A4720" i="57"/>
  <c r="A4721" i="57"/>
  <c r="A4722" i="57"/>
  <c r="A4723" i="57"/>
  <c r="A4724" i="57"/>
  <c r="A4725" i="57"/>
  <c r="A4726" i="57"/>
  <c r="A4727" i="57"/>
  <c r="A4728" i="57"/>
  <c r="A4729" i="57"/>
  <c r="A4730" i="57"/>
  <c r="A4731" i="57"/>
  <c r="A4732" i="57"/>
  <c r="A4733" i="57"/>
  <c r="A4734" i="57"/>
  <c r="A4735" i="57"/>
  <c r="A4736" i="57"/>
  <c r="A4737" i="57"/>
  <c r="A4738" i="57"/>
  <c r="A4739" i="57"/>
  <c r="A4740" i="57"/>
  <c r="A4741" i="57"/>
  <c r="A4742" i="57"/>
  <c r="A4743" i="57"/>
  <c r="A4744" i="57"/>
  <c r="A4745" i="57"/>
  <c r="A4746" i="57"/>
  <c r="A4747" i="57"/>
  <c r="A4748" i="57"/>
  <c r="A4749" i="57"/>
  <c r="A4750" i="57"/>
  <c r="A4751" i="57"/>
  <c r="A4752" i="57"/>
  <c r="A4753" i="57"/>
  <c r="A4754" i="57"/>
  <c r="A4755" i="57"/>
  <c r="A4756" i="57"/>
  <c r="A4757" i="57"/>
  <c r="A4758" i="57"/>
  <c r="A4759" i="57"/>
  <c r="A4760" i="57"/>
  <c r="A4761" i="57"/>
  <c r="A4762" i="57"/>
  <c r="A4763" i="57"/>
  <c r="A4764" i="57"/>
  <c r="A4765" i="57"/>
  <c r="A4766" i="57"/>
  <c r="A4767" i="57"/>
  <c r="A4768" i="57"/>
  <c r="A4769" i="57"/>
  <c r="A4770" i="57"/>
  <c r="A4771" i="57"/>
  <c r="A4772" i="57"/>
  <c r="A4773" i="57"/>
  <c r="A4774" i="57"/>
  <c r="A4775" i="57"/>
  <c r="A4776" i="57"/>
  <c r="A4777" i="57"/>
  <c r="A4778" i="57"/>
  <c r="A4779" i="57"/>
  <c r="A4780" i="57"/>
  <c r="A4781" i="57"/>
  <c r="A4782" i="57"/>
  <c r="A4783" i="57"/>
  <c r="A4784" i="57"/>
  <c r="A4785" i="57"/>
  <c r="A4786" i="57"/>
  <c r="A4787" i="57"/>
  <c r="A4788" i="57"/>
  <c r="A4789" i="57"/>
  <c r="A4790" i="57"/>
  <c r="A4791" i="57"/>
  <c r="A4792" i="57"/>
  <c r="A4793" i="57"/>
  <c r="A4794" i="57"/>
  <c r="A4795" i="57"/>
  <c r="A4796" i="57"/>
  <c r="A4797" i="57"/>
  <c r="A4798" i="57"/>
  <c r="A4799" i="57"/>
  <c r="A4800" i="57"/>
  <c r="A4801" i="57"/>
  <c r="A4802" i="57"/>
  <c r="A4803" i="57"/>
  <c r="A4804" i="57"/>
  <c r="A4805" i="57"/>
  <c r="A4806" i="57"/>
  <c r="A4807" i="57"/>
  <c r="A4808" i="57"/>
  <c r="A4809" i="57"/>
  <c r="A4810" i="57"/>
  <c r="A4811" i="57"/>
  <c r="A4812" i="57"/>
  <c r="A4813" i="57"/>
  <c r="A4814" i="57"/>
  <c r="A4815" i="57"/>
  <c r="A4816" i="57"/>
  <c r="A4817" i="57"/>
  <c r="A4818" i="57"/>
  <c r="A4819" i="57"/>
  <c r="A4820" i="57"/>
  <c r="A4821" i="57"/>
  <c r="A4822" i="57"/>
  <c r="A4823" i="57"/>
  <c r="A4824" i="57"/>
  <c r="A4825" i="57"/>
  <c r="A4826" i="57"/>
  <c r="A4827" i="57"/>
  <c r="A4828" i="57"/>
  <c r="A4829" i="57"/>
  <c r="A4830" i="57"/>
  <c r="A4831" i="57"/>
  <c r="A4832" i="57"/>
  <c r="A4833" i="57"/>
  <c r="A4834" i="57"/>
  <c r="A4835" i="57"/>
  <c r="A4836" i="57"/>
  <c r="A4837" i="57"/>
  <c r="A4838" i="57"/>
  <c r="A4839" i="57"/>
  <c r="A4840" i="57"/>
  <c r="A4841" i="57"/>
  <c r="A4842" i="57"/>
  <c r="A4843" i="57"/>
  <c r="A4844" i="57"/>
  <c r="A4845" i="57"/>
  <c r="A4846" i="57"/>
  <c r="A4847" i="57"/>
  <c r="A4848" i="57"/>
  <c r="A4849" i="57"/>
  <c r="A4850" i="57"/>
  <c r="A4851" i="57"/>
  <c r="A4852" i="57"/>
  <c r="A4853" i="57"/>
  <c r="A4854" i="57"/>
  <c r="A4855" i="57"/>
  <c r="A4856" i="57"/>
  <c r="A4857" i="57"/>
  <c r="A4858" i="57"/>
  <c r="A4859" i="57"/>
  <c r="A4860" i="57"/>
  <c r="A4861" i="57"/>
  <c r="A4862" i="57"/>
  <c r="A4863" i="57"/>
  <c r="A4864" i="57"/>
  <c r="A4865" i="57"/>
  <c r="A4866" i="57"/>
  <c r="A4867" i="57"/>
  <c r="A4868" i="57"/>
  <c r="A4869" i="57"/>
  <c r="A4870" i="57"/>
  <c r="A4871" i="57"/>
  <c r="A4872" i="57"/>
  <c r="A4873" i="57"/>
  <c r="A4874" i="57"/>
  <c r="A4875" i="57"/>
  <c r="A4876" i="57"/>
  <c r="A4877" i="57"/>
  <c r="A4878" i="57"/>
  <c r="A4879" i="57"/>
  <c r="A4880" i="57"/>
  <c r="A4881" i="57"/>
  <c r="A4882" i="57"/>
  <c r="A4883" i="57"/>
  <c r="A4884" i="57"/>
  <c r="A4885" i="57"/>
  <c r="A4886" i="57"/>
  <c r="A4887" i="57"/>
  <c r="A4888" i="57"/>
  <c r="A4889" i="57"/>
  <c r="A4890" i="57"/>
  <c r="A4891" i="57"/>
  <c r="A4892" i="57"/>
  <c r="A4893" i="57"/>
  <c r="A4894" i="57"/>
  <c r="A4895" i="57"/>
  <c r="A4896" i="57"/>
  <c r="A4897" i="57"/>
  <c r="A4898" i="57"/>
  <c r="A4899" i="57"/>
  <c r="A4900" i="57"/>
  <c r="A4901" i="57"/>
  <c r="A4902" i="57"/>
  <c r="A4903" i="57"/>
  <c r="A4904" i="57"/>
  <c r="A4905" i="57"/>
  <c r="A4906" i="57"/>
  <c r="A4907" i="57"/>
  <c r="A4908" i="57"/>
  <c r="A4909" i="57"/>
  <c r="A4910" i="57"/>
  <c r="A4911" i="57"/>
  <c r="A4912" i="57"/>
  <c r="A4913" i="57"/>
  <c r="A4914" i="57"/>
  <c r="A4915" i="57"/>
  <c r="A4916" i="57"/>
  <c r="A4917" i="57"/>
  <c r="A4918" i="57"/>
  <c r="A4919" i="57"/>
  <c r="A4920" i="57"/>
  <c r="A4921" i="57"/>
  <c r="A4922" i="57"/>
  <c r="A4923" i="57"/>
  <c r="A4924" i="57"/>
  <c r="A4925" i="57"/>
  <c r="A4926" i="57"/>
  <c r="A4927" i="57"/>
  <c r="A4928" i="57"/>
  <c r="A4929" i="57"/>
  <c r="A4930" i="57"/>
  <c r="A4931" i="57"/>
  <c r="A4932" i="57"/>
  <c r="A4933" i="57"/>
  <c r="A4934" i="57"/>
  <c r="A4935" i="57"/>
  <c r="A4936" i="57"/>
  <c r="A4937" i="57"/>
  <c r="A4938" i="57"/>
  <c r="A4939" i="57"/>
  <c r="A4940" i="57"/>
  <c r="A4941" i="57"/>
  <c r="A4942" i="57"/>
  <c r="A4943" i="57"/>
  <c r="A4944" i="57"/>
  <c r="A4945" i="57"/>
  <c r="A4946" i="57"/>
  <c r="A4947" i="57"/>
  <c r="A4948" i="57"/>
  <c r="A4949" i="57"/>
  <c r="A4950" i="57"/>
  <c r="A4951" i="57"/>
  <c r="A4952" i="57"/>
  <c r="A4953" i="57"/>
  <c r="A4954" i="57"/>
  <c r="A4955" i="57"/>
  <c r="A4956" i="57"/>
  <c r="A4957" i="57"/>
  <c r="A4958" i="57"/>
  <c r="A4959" i="57"/>
  <c r="A4960" i="57"/>
  <c r="A4961" i="57"/>
  <c r="A4962" i="57"/>
  <c r="A4963" i="57"/>
  <c r="A4964" i="57"/>
  <c r="A4965" i="57"/>
  <c r="A4966" i="57"/>
  <c r="A4967" i="57"/>
  <c r="A4968" i="57"/>
  <c r="A4969" i="57"/>
  <c r="A4970" i="57"/>
  <c r="A4971" i="57"/>
  <c r="A4972" i="57"/>
  <c r="A4973" i="57"/>
  <c r="A4974" i="57"/>
  <c r="A4975" i="57"/>
  <c r="A4976" i="57"/>
  <c r="A4977" i="57"/>
  <c r="A4978" i="57"/>
  <c r="A4979" i="57"/>
  <c r="A4980" i="57"/>
  <c r="A4981" i="57"/>
  <c r="A4982" i="57"/>
  <c r="A4983" i="57"/>
  <c r="A4984" i="57"/>
  <c r="A4985" i="57"/>
  <c r="A4986" i="57"/>
  <c r="A4987" i="57"/>
  <c r="A4988" i="57"/>
  <c r="A4989" i="57"/>
  <c r="A4990" i="57"/>
  <c r="A4991" i="57"/>
  <c r="A4992" i="57"/>
  <c r="A4993" i="57"/>
  <c r="A4994" i="57"/>
  <c r="A4995" i="57"/>
  <c r="A4996" i="57"/>
  <c r="A4997" i="57"/>
  <c r="A4998" i="57"/>
  <c r="A4999" i="57"/>
  <c r="A5000" i="57"/>
  <c r="A5001" i="57"/>
  <c r="A5002" i="57"/>
  <c r="A5003" i="57"/>
  <c r="A5004" i="57"/>
  <c r="A5005" i="57"/>
  <c r="A5006" i="57"/>
  <c r="A5007" i="57"/>
  <c r="A5008" i="57"/>
  <c r="A5009" i="57"/>
  <c r="A5010" i="57"/>
  <c r="A5011" i="57"/>
  <c r="A5012" i="57"/>
  <c r="A5013" i="57"/>
  <c r="A5014" i="57"/>
  <c r="A5015" i="57"/>
  <c r="A5016" i="57"/>
  <c r="A5017" i="57"/>
  <c r="A5018" i="57"/>
  <c r="A5019" i="57"/>
  <c r="A5020" i="57"/>
  <c r="A5021" i="57"/>
  <c r="A5022" i="57"/>
  <c r="A5023" i="57"/>
  <c r="A5024" i="57"/>
  <c r="A5025" i="57"/>
  <c r="A5026" i="57"/>
  <c r="A5027" i="57"/>
  <c r="A5028" i="57"/>
  <c r="A5029" i="57"/>
  <c r="A5030" i="57"/>
  <c r="A5031" i="57"/>
  <c r="A5032" i="57"/>
  <c r="A5033" i="57"/>
  <c r="A5034" i="57"/>
  <c r="A5035" i="57"/>
  <c r="A5036" i="57"/>
  <c r="A5037" i="57"/>
  <c r="A5038" i="57"/>
  <c r="A5039" i="57"/>
  <c r="A5040" i="57"/>
  <c r="A5041" i="57"/>
  <c r="A5042" i="57"/>
  <c r="A5043" i="57"/>
  <c r="A5044" i="57"/>
  <c r="A5045" i="57"/>
  <c r="A5046" i="57"/>
  <c r="A5047" i="57"/>
  <c r="A5048" i="57"/>
  <c r="A5049" i="57"/>
  <c r="A5050" i="57"/>
  <c r="A5051" i="57"/>
  <c r="A5052" i="57"/>
  <c r="A5053" i="57"/>
  <c r="A5054" i="57"/>
  <c r="A5055" i="57"/>
  <c r="A5056" i="57"/>
  <c r="A5057" i="57"/>
  <c r="A5058" i="57"/>
  <c r="A5059" i="57"/>
  <c r="A5060" i="57"/>
  <c r="A5061" i="57"/>
  <c r="A5062" i="57"/>
  <c r="A5063" i="57"/>
  <c r="A5064" i="57"/>
  <c r="A5065" i="57"/>
  <c r="A5066" i="57"/>
  <c r="A5067" i="57"/>
  <c r="A5068" i="57"/>
  <c r="A5069" i="57"/>
  <c r="A5070" i="57"/>
  <c r="A5071" i="57"/>
  <c r="A5072" i="57"/>
  <c r="A5073" i="57"/>
  <c r="A5074" i="57"/>
  <c r="A5075" i="57"/>
  <c r="A5076" i="57"/>
  <c r="A5077" i="57"/>
  <c r="A5078" i="57"/>
  <c r="A5079" i="57"/>
  <c r="A5080" i="57"/>
  <c r="A5081" i="57"/>
  <c r="A5082" i="57"/>
  <c r="A5083" i="57"/>
  <c r="A5084" i="57"/>
  <c r="A5085" i="57"/>
  <c r="A5086" i="57"/>
  <c r="A5087" i="57"/>
  <c r="A5088" i="57"/>
  <c r="A5089" i="57"/>
  <c r="A5090" i="57"/>
  <c r="A5091" i="57"/>
  <c r="A5092" i="57"/>
  <c r="A5093" i="57"/>
  <c r="A5094" i="57"/>
  <c r="A5095" i="57"/>
  <c r="A5096" i="57"/>
  <c r="A5097" i="57"/>
  <c r="A5098" i="57"/>
  <c r="A5099" i="57"/>
  <c r="A5100" i="57"/>
  <c r="A5101" i="57"/>
  <c r="A5102" i="57"/>
  <c r="A5103" i="57"/>
  <c r="A5104" i="57"/>
  <c r="A5105" i="57"/>
  <c r="A5106" i="57"/>
  <c r="A5107" i="57"/>
  <c r="A5108" i="57"/>
  <c r="A5109" i="57"/>
  <c r="A5110" i="57"/>
  <c r="A5111" i="57"/>
  <c r="A5112" i="57"/>
  <c r="A5113" i="57"/>
  <c r="A5114" i="57"/>
  <c r="A5115" i="57"/>
  <c r="A5116" i="57"/>
  <c r="A5117" i="57"/>
  <c r="A5118" i="57"/>
  <c r="A5119" i="57"/>
  <c r="A5120" i="57"/>
  <c r="A5121" i="57"/>
  <c r="A5122" i="57"/>
  <c r="A5123" i="57"/>
  <c r="A5124" i="57"/>
  <c r="A5125" i="57"/>
  <c r="A5126" i="57"/>
  <c r="A5127" i="57"/>
  <c r="A5128" i="57"/>
  <c r="A5129" i="57"/>
  <c r="A5130" i="57"/>
  <c r="A5131" i="57"/>
  <c r="A5132" i="57"/>
  <c r="A5133" i="57"/>
  <c r="A5134" i="57"/>
  <c r="A5135" i="57"/>
  <c r="A5136" i="57"/>
  <c r="A5137" i="57"/>
  <c r="A5138" i="57"/>
  <c r="A5139" i="57"/>
  <c r="A5140" i="57"/>
  <c r="A5141" i="57"/>
  <c r="A5142" i="57"/>
  <c r="A5143" i="57"/>
  <c r="A5144" i="57"/>
  <c r="A5145" i="57"/>
  <c r="A5146" i="57"/>
  <c r="A5147" i="57"/>
  <c r="A5148" i="57"/>
  <c r="A5149" i="57"/>
  <c r="A5150" i="57"/>
  <c r="A5151" i="57"/>
  <c r="A5152" i="57"/>
  <c r="A5153" i="57"/>
  <c r="A5154" i="57"/>
  <c r="A5155" i="57"/>
  <c r="A5156" i="57"/>
  <c r="A5157" i="57"/>
  <c r="A5158" i="57"/>
  <c r="A5159" i="57"/>
  <c r="A5160" i="57"/>
  <c r="A5161" i="57"/>
  <c r="A5162" i="57"/>
  <c r="A5163" i="57"/>
  <c r="A5164" i="57"/>
  <c r="A5165" i="57"/>
  <c r="A5166" i="57"/>
  <c r="A5167" i="57"/>
  <c r="A5168" i="57"/>
  <c r="A5169" i="57"/>
  <c r="A5170" i="57"/>
  <c r="A5171" i="57"/>
  <c r="A5172" i="57"/>
  <c r="A5173" i="57"/>
  <c r="A5174" i="57"/>
  <c r="A5175" i="57"/>
  <c r="A5176" i="57"/>
  <c r="A5177" i="57"/>
  <c r="A5178" i="57"/>
  <c r="A5179" i="57"/>
  <c r="A5180" i="57"/>
  <c r="A5181" i="57"/>
  <c r="A5182" i="57"/>
  <c r="A5183" i="57"/>
  <c r="A5184" i="57"/>
  <c r="A5185" i="57"/>
  <c r="A5186" i="57"/>
  <c r="A5187" i="57"/>
  <c r="A5188" i="57"/>
  <c r="A5189" i="57"/>
  <c r="A5190" i="57"/>
  <c r="A5191" i="57"/>
  <c r="A5192" i="57"/>
  <c r="A5193" i="57"/>
  <c r="A5194" i="57"/>
  <c r="A5195" i="57"/>
  <c r="A5196" i="57"/>
  <c r="A5197" i="57"/>
  <c r="A5198" i="57"/>
  <c r="A5199" i="57"/>
  <c r="A5200" i="57"/>
  <c r="A5201" i="57"/>
  <c r="A5202" i="57"/>
  <c r="A5203" i="57"/>
  <c r="A5204" i="57"/>
  <c r="A5205" i="57"/>
  <c r="A5206" i="57"/>
  <c r="A5207" i="57"/>
  <c r="A5208" i="57"/>
  <c r="A5209" i="57"/>
  <c r="A5210" i="57"/>
  <c r="A5211" i="57"/>
  <c r="A5212" i="57"/>
  <c r="A5213" i="57"/>
  <c r="A5214" i="57"/>
  <c r="A5215" i="57"/>
  <c r="A5216" i="57"/>
  <c r="A5217" i="57"/>
  <c r="A5218" i="57"/>
  <c r="A5219" i="57"/>
  <c r="A5220" i="57"/>
  <c r="A5221" i="57"/>
  <c r="A5222" i="57"/>
  <c r="A5223" i="57"/>
  <c r="A5224" i="57"/>
  <c r="A5225" i="57"/>
  <c r="A5226" i="57"/>
  <c r="A5227" i="57"/>
  <c r="A5228" i="57"/>
  <c r="A5229" i="57"/>
  <c r="A5230" i="57"/>
  <c r="A5231" i="57"/>
  <c r="A5232" i="57"/>
  <c r="A5233" i="57"/>
  <c r="A5234" i="57"/>
  <c r="A5235" i="57"/>
  <c r="A5236" i="57"/>
  <c r="A5237" i="57"/>
  <c r="A5238" i="57"/>
  <c r="A5239" i="57"/>
  <c r="A5240" i="57"/>
  <c r="A5241" i="57"/>
  <c r="A5242" i="57"/>
  <c r="A5243" i="57"/>
  <c r="A5244" i="57"/>
  <c r="A5245" i="57"/>
  <c r="A5246" i="57"/>
  <c r="A5247" i="57"/>
  <c r="A5248" i="57"/>
  <c r="A5249" i="57"/>
  <c r="A5250" i="57"/>
  <c r="A5251" i="57"/>
  <c r="A5252" i="57"/>
  <c r="A5253" i="57"/>
  <c r="A5254" i="57"/>
  <c r="A5255" i="57"/>
  <c r="A5256" i="57"/>
  <c r="A5257" i="57"/>
  <c r="A5258" i="57"/>
  <c r="A5259" i="57"/>
  <c r="A5260" i="57"/>
  <c r="A5261" i="57"/>
  <c r="A5262" i="57"/>
  <c r="A5263" i="57"/>
  <c r="A5264" i="57"/>
  <c r="A5265" i="57"/>
  <c r="A5266" i="57"/>
  <c r="A5267" i="57"/>
  <c r="A5268" i="57"/>
  <c r="A5269" i="57"/>
  <c r="A5270" i="57"/>
  <c r="A5271" i="57"/>
  <c r="A5272" i="57"/>
  <c r="A5273" i="57"/>
  <c r="A5274" i="57"/>
  <c r="A5275" i="57"/>
  <c r="A5276" i="57"/>
  <c r="A5277" i="57"/>
  <c r="A5278" i="57"/>
  <c r="A5279" i="57"/>
  <c r="A5280" i="57"/>
  <c r="A5281" i="57"/>
  <c r="A5282" i="57"/>
  <c r="A5283" i="57"/>
  <c r="A5284" i="57"/>
  <c r="A5285" i="57"/>
  <c r="A5286" i="57"/>
  <c r="A5287" i="57"/>
  <c r="A5288" i="57"/>
  <c r="A5289" i="57"/>
  <c r="A5290" i="57"/>
  <c r="A5291" i="57"/>
  <c r="A5292" i="57"/>
  <c r="A5293" i="57"/>
  <c r="A5294" i="57"/>
  <c r="A5295" i="57"/>
  <c r="A5296" i="57"/>
  <c r="A5297" i="57"/>
  <c r="A5298" i="57"/>
  <c r="A5299" i="57"/>
  <c r="A5300" i="57"/>
  <c r="A5301" i="57"/>
  <c r="A5302" i="57"/>
  <c r="A5303" i="57"/>
  <c r="A5304" i="57"/>
  <c r="A5305" i="57"/>
  <c r="A5306" i="57"/>
  <c r="A5307" i="57"/>
  <c r="A5308" i="57"/>
  <c r="A5309" i="57"/>
  <c r="A5310" i="57"/>
  <c r="A5311" i="57"/>
  <c r="A5312" i="57"/>
  <c r="A5313" i="57"/>
  <c r="A5314" i="57"/>
  <c r="A5315" i="57"/>
  <c r="A5316" i="57"/>
  <c r="A5317" i="57"/>
  <c r="A5318" i="57"/>
  <c r="A5319" i="57"/>
  <c r="A5320" i="57"/>
  <c r="A5321" i="57"/>
  <c r="A5322" i="57"/>
  <c r="A5323" i="57"/>
  <c r="A5324" i="57"/>
  <c r="A5325" i="57"/>
  <c r="A5326" i="57"/>
  <c r="A5327" i="57"/>
  <c r="A5328" i="57"/>
  <c r="A5329" i="57"/>
  <c r="A5330" i="57"/>
  <c r="A5331" i="57"/>
  <c r="A5332" i="57"/>
  <c r="A5333" i="57"/>
  <c r="A5334" i="57"/>
  <c r="A5335" i="57"/>
  <c r="A5336" i="57"/>
  <c r="A5337" i="57"/>
  <c r="A5338" i="57"/>
  <c r="A5339" i="57"/>
  <c r="A5340" i="57"/>
  <c r="A5341" i="57"/>
  <c r="A5342" i="57"/>
  <c r="A5343" i="57"/>
  <c r="A5344" i="57"/>
  <c r="A5345" i="57"/>
  <c r="A5346" i="57"/>
  <c r="A5347" i="57"/>
  <c r="A5348" i="57"/>
  <c r="A5349" i="57"/>
  <c r="A5350" i="57"/>
  <c r="A5351" i="57"/>
  <c r="A5352" i="57"/>
  <c r="A5353" i="57"/>
  <c r="A5354" i="57"/>
  <c r="A5355" i="57"/>
  <c r="A5356" i="57"/>
  <c r="A5357" i="57"/>
  <c r="A5358" i="57"/>
  <c r="A5359" i="57"/>
  <c r="A5360" i="57"/>
  <c r="A5361" i="57"/>
  <c r="A5362" i="57"/>
  <c r="A5363" i="57"/>
  <c r="A5364" i="57"/>
  <c r="A5365" i="57"/>
  <c r="A5366" i="57"/>
  <c r="A5367" i="57"/>
  <c r="A5368" i="57"/>
  <c r="A5369" i="57"/>
  <c r="A5370" i="57"/>
  <c r="A5371" i="57"/>
  <c r="A5372" i="57"/>
  <c r="A5373" i="57"/>
  <c r="A5374" i="57"/>
  <c r="A5375" i="57"/>
  <c r="A5376" i="57"/>
  <c r="A5377" i="57"/>
  <c r="A5378" i="57"/>
  <c r="A5379" i="57"/>
  <c r="A5380" i="57"/>
  <c r="A5381" i="57"/>
  <c r="A5382" i="57"/>
  <c r="A5383" i="57"/>
  <c r="A5384" i="57"/>
  <c r="A5385" i="57"/>
  <c r="A5386" i="57"/>
  <c r="A5387" i="57"/>
  <c r="A5388" i="57"/>
  <c r="A5389" i="57"/>
  <c r="A5390" i="57"/>
  <c r="A5391" i="57"/>
  <c r="A5392" i="57"/>
  <c r="A5393" i="57"/>
  <c r="A5394" i="57"/>
  <c r="A5395" i="57"/>
  <c r="A5396" i="57"/>
  <c r="A5397" i="57"/>
  <c r="A5398" i="57"/>
  <c r="A5399" i="57"/>
  <c r="A5400" i="57"/>
  <c r="A5401" i="57"/>
  <c r="A5402" i="57"/>
  <c r="A5403" i="57"/>
  <c r="A5404" i="57"/>
  <c r="A5405" i="57"/>
  <c r="A5406" i="57"/>
  <c r="A5407" i="57"/>
  <c r="A5408" i="57"/>
  <c r="A5409" i="57"/>
  <c r="A5410" i="57"/>
  <c r="A5411" i="57"/>
  <c r="A5412" i="57"/>
  <c r="A5413" i="57"/>
  <c r="A5414" i="57"/>
  <c r="A5415" i="57"/>
  <c r="A5416" i="57"/>
  <c r="A5417" i="57"/>
  <c r="A5418" i="57"/>
  <c r="A5419" i="57"/>
  <c r="A5420" i="57"/>
  <c r="A5421" i="57"/>
  <c r="A5422" i="57"/>
  <c r="A5423" i="57"/>
  <c r="A5424" i="57"/>
  <c r="A5425" i="57"/>
  <c r="A5426" i="57"/>
  <c r="A5427" i="57"/>
  <c r="A5428" i="57"/>
  <c r="A5429" i="57"/>
  <c r="A5430" i="57"/>
  <c r="A5431" i="57"/>
  <c r="A5432" i="57"/>
  <c r="A5433" i="57"/>
  <c r="A5434" i="57"/>
  <c r="A5435" i="57"/>
  <c r="A5436" i="57"/>
  <c r="A5437" i="57"/>
  <c r="A5438" i="57"/>
  <c r="A5439" i="57"/>
  <c r="A5440" i="57"/>
  <c r="A5441" i="57"/>
  <c r="A5442" i="57"/>
  <c r="A5443" i="57"/>
  <c r="A5444" i="57"/>
  <c r="A5445" i="57"/>
  <c r="A5446" i="57"/>
  <c r="A5447" i="57"/>
  <c r="A5448" i="57"/>
  <c r="A5449" i="57"/>
  <c r="A5450" i="57"/>
  <c r="A5451" i="57"/>
  <c r="A5452" i="57"/>
  <c r="A5453" i="57"/>
  <c r="A5454" i="57"/>
  <c r="A5455" i="57"/>
  <c r="A5456" i="57"/>
  <c r="A5457" i="57"/>
  <c r="A5458" i="57"/>
  <c r="A5459" i="57"/>
  <c r="A5460" i="57"/>
  <c r="A5461" i="57"/>
  <c r="A5462" i="57"/>
  <c r="A5463" i="57"/>
  <c r="A5464" i="57"/>
  <c r="A5465" i="57"/>
  <c r="A5466" i="57"/>
  <c r="A5467" i="57"/>
  <c r="A5468" i="57"/>
  <c r="A5469" i="57"/>
  <c r="A5470" i="57"/>
  <c r="A5471" i="57"/>
  <c r="A5472" i="57"/>
  <c r="A5473" i="57"/>
  <c r="A5474" i="57"/>
  <c r="A5475" i="57"/>
  <c r="A5476" i="57"/>
  <c r="A5477" i="57"/>
  <c r="A5478" i="57"/>
  <c r="A5479" i="57"/>
  <c r="A5480" i="57"/>
  <c r="A5481" i="57"/>
  <c r="A5482" i="57"/>
  <c r="A5483" i="57"/>
  <c r="A5484" i="57"/>
  <c r="A5485" i="57"/>
  <c r="A5486" i="57"/>
  <c r="A5487" i="57"/>
  <c r="A5488" i="57"/>
  <c r="A5489" i="57"/>
  <c r="A5490" i="57"/>
  <c r="A5491" i="57"/>
  <c r="A5492" i="57"/>
  <c r="A5493" i="57"/>
  <c r="A5494" i="57"/>
  <c r="A5495" i="57"/>
  <c r="A5496" i="57"/>
  <c r="A5497" i="57"/>
  <c r="A5498" i="57"/>
  <c r="A5499" i="57"/>
  <c r="A5500" i="57"/>
  <c r="A5501" i="57"/>
  <c r="A5502" i="57"/>
  <c r="A5503" i="57"/>
  <c r="A5504" i="57"/>
  <c r="A5505" i="57"/>
  <c r="A5506" i="57"/>
  <c r="A5507" i="57"/>
  <c r="A5508" i="57"/>
  <c r="A5509" i="57"/>
  <c r="A5510" i="57"/>
  <c r="A5511" i="57"/>
  <c r="A5512" i="57"/>
  <c r="A5513" i="57"/>
  <c r="A5514" i="57"/>
  <c r="A5515" i="57"/>
  <c r="A5516" i="57"/>
  <c r="A5517" i="57"/>
  <c r="A5518" i="57"/>
  <c r="A5519" i="57"/>
  <c r="A5520" i="57"/>
  <c r="A5521" i="57"/>
  <c r="A5522" i="57"/>
  <c r="A5523" i="57"/>
  <c r="A5524" i="57"/>
  <c r="A5525" i="57"/>
  <c r="A5526" i="57"/>
  <c r="A5527" i="57"/>
  <c r="A5528" i="57"/>
  <c r="A5529" i="57"/>
  <c r="A5530" i="57"/>
  <c r="A5531" i="57"/>
  <c r="A5532" i="57"/>
  <c r="A5533" i="57"/>
  <c r="A5534" i="57"/>
  <c r="A5535" i="57"/>
  <c r="A5536" i="57"/>
  <c r="A5537" i="57"/>
  <c r="A5538" i="57"/>
  <c r="A5539" i="57"/>
  <c r="A5540" i="57"/>
  <c r="A5541" i="57"/>
  <c r="A5542" i="57"/>
  <c r="A5543" i="57"/>
  <c r="A5544" i="57"/>
  <c r="A5545" i="57"/>
  <c r="A5546" i="57"/>
  <c r="A5547" i="57"/>
  <c r="A5548" i="57"/>
  <c r="A5549" i="57"/>
  <c r="A5550" i="57"/>
  <c r="A5551" i="57"/>
  <c r="A5552" i="57"/>
  <c r="A5553" i="57"/>
  <c r="A5554" i="57"/>
  <c r="A5555" i="57"/>
  <c r="A5556" i="57"/>
  <c r="A5557" i="57"/>
  <c r="A5558" i="57"/>
  <c r="A5559" i="57"/>
  <c r="A5560" i="57"/>
  <c r="A5561" i="57"/>
  <c r="A5562" i="57"/>
  <c r="A5563" i="57"/>
  <c r="A5564" i="57"/>
  <c r="A5565" i="57"/>
  <c r="A5566" i="57"/>
  <c r="A5567" i="57"/>
  <c r="A5568" i="57"/>
  <c r="A5569" i="57"/>
  <c r="A5570" i="57"/>
  <c r="A5571" i="57"/>
  <c r="A5572" i="57"/>
  <c r="A5573" i="57"/>
  <c r="A5574" i="57"/>
  <c r="A5575" i="57"/>
  <c r="A5576" i="57"/>
  <c r="A5577" i="57"/>
  <c r="A5578" i="57"/>
  <c r="A5579" i="57"/>
  <c r="A5580" i="57"/>
  <c r="A5581" i="57"/>
  <c r="A5582" i="57"/>
  <c r="A5583" i="57"/>
  <c r="A5584" i="57"/>
  <c r="A5585" i="57"/>
  <c r="A5586" i="57"/>
  <c r="A5587" i="57"/>
  <c r="A5588" i="57"/>
  <c r="A5589" i="57"/>
  <c r="A5590" i="57"/>
  <c r="A5591" i="57"/>
  <c r="A5592" i="57"/>
  <c r="A5593" i="57"/>
  <c r="A5594" i="57"/>
  <c r="A5595" i="57"/>
  <c r="A5596" i="57"/>
  <c r="A5597" i="57"/>
  <c r="A5598" i="57"/>
  <c r="A5599" i="57"/>
  <c r="A5600" i="57"/>
  <c r="A5601" i="57"/>
  <c r="A5602" i="57"/>
  <c r="A5603" i="57"/>
  <c r="A5604" i="57"/>
  <c r="A5605" i="57"/>
  <c r="A5606" i="57"/>
  <c r="A5607" i="57"/>
  <c r="A5608" i="57"/>
  <c r="A5609" i="57"/>
  <c r="A5610" i="57"/>
  <c r="A5611" i="57"/>
  <c r="A5612" i="57"/>
  <c r="A5613" i="57"/>
  <c r="A5614" i="57"/>
  <c r="A5615" i="57"/>
  <c r="A5616" i="57"/>
  <c r="A5617" i="57"/>
  <c r="A5618" i="57"/>
  <c r="A5619" i="57"/>
  <c r="A5620" i="57"/>
  <c r="A5621" i="57"/>
  <c r="A5622" i="57"/>
  <c r="A5623" i="57"/>
  <c r="A5624" i="57"/>
  <c r="A5625" i="57"/>
  <c r="A5626" i="57"/>
  <c r="A5627" i="57"/>
  <c r="A5628" i="57"/>
  <c r="A5629" i="57"/>
  <c r="A5630" i="57"/>
  <c r="A5631" i="57"/>
  <c r="A5632" i="57"/>
  <c r="A5633" i="57"/>
  <c r="A5634" i="57"/>
  <c r="A5635" i="57"/>
  <c r="A5636" i="57"/>
  <c r="A5637" i="57"/>
  <c r="A5638" i="57"/>
  <c r="A5639" i="57"/>
  <c r="A5640" i="57"/>
  <c r="A5641" i="57"/>
  <c r="A5642" i="57"/>
  <c r="A5643" i="57"/>
  <c r="A5644" i="57"/>
  <c r="A5645" i="57"/>
  <c r="A5646" i="57"/>
  <c r="A5647" i="57"/>
  <c r="A5648" i="57"/>
  <c r="A5649" i="57"/>
  <c r="A5650" i="57"/>
  <c r="A5651" i="57"/>
  <c r="A5652" i="57"/>
  <c r="A5653" i="57"/>
  <c r="A5654" i="57"/>
  <c r="A5655" i="57"/>
  <c r="A5656" i="57"/>
  <c r="A5657" i="57"/>
  <c r="A5658" i="57"/>
  <c r="A5659" i="57"/>
  <c r="A5660" i="57"/>
  <c r="A5661" i="57"/>
  <c r="A5662" i="57"/>
  <c r="A5663" i="57"/>
  <c r="A5664" i="57"/>
  <c r="A5665" i="57"/>
  <c r="A5666" i="57"/>
  <c r="A5667" i="57"/>
  <c r="A5668" i="57"/>
  <c r="A5669" i="57"/>
  <c r="A5670" i="57"/>
  <c r="A5671" i="57"/>
  <c r="A5672" i="57"/>
  <c r="A5673" i="57"/>
  <c r="A5674" i="57"/>
  <c r="A5675" i="57"/>
  <c r="A5676" i="57"/>
  <c r="A5677" i="57"/>
  <c r="A5678" i="57"/>
  <c r="A5679" i="57"/>
  <c r="A5680" i="57"/>
  <c r="A5681" i="57"/>
  <c r="A5682" i="57"/>
  <c r="A5683" i="57"/>
  <c r="A5684" i="57"/>
  <c r="A5685" i="57"/>
  <c r="A5686" i="57"/>
  <c r="A5687" i="57"/>
  <c r="A5688" i="57"/>
  <c r="A5689" i="57"/>
  <c r="A5690" i="57"/>
  <c r="A5691" i="57"/>
  <c r="A5692" i="57"/>
  <c r="A5693" i="57"/>
  <c r="A5694" i="57"/>
  <c r="A5695" i="57"/>
  <c r="A5696" i="57"/>
  <c r="A5697" i="57"/>
  <c r="A5698" i="57"/>
  <c r="A5699" i="57"/>
  <c r="A5700" i="57"/>
  <c r="A5701" i="57"/>
  <c r="A5702" i="57"/>
  <c r="A5703" i="57"/>
  <c r="A5704" i="57"/>
  <c r="A5705" i="57"/>
  <c r="A5706" i="57"/>
  <c r="A5707" i="57"/>
  <c r="A5708" i="57"/>
  <c r="A5709" i="57"/>
  <c r="A5710" i="57"/>
  <c r="A5711" i="57"/>
  <c r="A5712" i="57"/>
  <c r="A5713" i="57"/>
  <c r="A5714" i="57"/>
  <c r="A5715" i="57"/>
  <c r="A5716" i="57"/>
  <c r="A5717" i="57"/>
  <c r="A5718" i="57"/>
  <c r="A5719" i="57"/>
  <c r="A5720" i="57"/>
  <c r="A5721" i="57"/>
  <c r="A5722" i="57"/>
  <c r="A5723" i="57"/>
  <c r="A5724" i="57"/>
  <c r="A5725" i="57"/>
  <c r="A5726" i="57"/>
  <c r="A5727" i="57"/>
  <c r="A5728" i="57"/>
  <c r="A5729" i="57"/>
  <c r="A5730" i="57"/>
  <c r="A5731" i="57"/>
  <c r="A5732" i="57"/>
  <c r="A5733" i="57"/>
  <c r="A5734" i="57"/>
  <c r="A5735" i="57"/>
  <c r="A5736" i="57"/>
  <c r="A5737" i="57"/>
  <c r="A5738" i="57"/>
  <c r="A5739" i="57"/>
  <c r="A5740" i="57"/>
  <c r="A5741" i="57"/>
  <c r="A5742" i="57"/>
  <c r="A5743" i="57"/>
  <c r="A5744" i="57"/>
  <c r="A5745" i="57"/>
  <c r="A5746" i="57"/>
  <c r="A5747" i="57"/>
  <c r="A5748" i="57"/>
  <c r="A5749" i="57"/>
  <c r="A5750" i="57"/>
  <c r="A5751" i="57"/>
  <c r="A5752" i="57"/>
  <c r="A5753" i="57"/>
  <c r="A5754" i="57"/>
  <c r="A5755" i="57"/>
  <c r="A5756" i="57"/>
  <c r="A5757" i="57"/>
  <c r="A5758" i="57"/>
  <c r="A5759" i="57"/>
  <c r="A5760" i="57"/>
  <c r="A5761" i="57"/>
  <c r="A5762" i="57"/>
  <c r="A5763" i="57"/>
  <c r="A5764" i="57"/>
  <c r="A5765" i="57"/>
  <c r="A5766" i="57"/>
  <c r="A5767" i="57"/>
  <c r="A5768" i="57"/>
  <c r="A5769" i="57"/>
  <c r="A5770" i="57"/>
  <c r="A5771" i="57"/>
  <c r="A5772" i="57"/>
  <c r="A5773" i="57"/>
  <c r="A5774" i="57"/>
  <c r="A5775" i="57"/>
  <c r="A5776" i="57"/>
  <c r="A5777" i="57"/>
  <c r="A5778" i="57"/>
  <c r="A5779" i="57"/>
  <c r="A5780" i="57"/>
  <c r="A5781" i="57"/>
  <c r="A5782" i="57"/>
  <c r="A5783" i="57"/>
  <c r="A5784" i="57"/>
  <c r="A5785" i="57"/>
  <c r="A5786" i="57"/>
  <c r="A5787" i="57"/>
  <c r="A5788" i="57"/>
  <c r="A5789" i="57"/>
  <c r="A5790" i="57"/>
  <c r="A5791" i="57"/>
  <c r="A5792" i="57"/>
  <c r="A5793" i="57"/>
  <c r="A5794" i="57"/>
  <c r="A5795" i="57"/>
  <c r="A5796" i="57"/>
  <c r="A5797" i="57"/>
  <c r="A5798" i="57"/>
  <c r="A5799" i="57"/>
  <c r="A5800" i="57"/>
  <c r="A5801" i="57"/>
  <c r="A5802" i="57"/>
  <c r="A5803" i="57"/>
  <c r="A5804" i="57"/>
  <c r="A5805" i="57"/>
  <c r="A5806" i="57"/>
  <c r="A5807" i="57"/>
  <c r="A5808" i="57"/>
  <c r="A5809" i="57"/>
  <c r="A5810" i="57"/>
  <c r="A5811" i="57"/>
  <c r="A5812" i="57"/>
  <c r="A5813" i="57"/>
  <c r="A5814" i="57"/>
  <c r="A5815" i="57"/>
  <c r="A5816" i="57"/>
  <c r="A5817" i="57"/>
  <c r="A5818" i="57"/>
  <c r="A5819" i="57"/>
  <c r="A5820" i="57"/>
  <c r="A5821" i="57"/>
  <c r="A5822" i="57"/>
  <c r="A5823" i="57"/>
  <c r="A5824" i="57"/>
  <c r="A5825" i="57"/>
  <c r="A5826" i="57"/>
  <c r="A5827" i="57"/>
  <c r="A5828" i="57"/>
  <c r="A5829" i="57"/>
  <c r="A5830" i="57"/>
  <c r="A5831" i="57"/>
  <c r="A5832" i="57"/>
  <c r="A5833" i="57"/>
  <c r="A5834" i="57"/>
  <c r="A5835" i="57"/>
  <c r="A5836" i="57"/>
  <c r="A5837" i="57"/>
  <c r="A5838" i="57"/>
  <c r="A5839" i="57"/>
  <c r="A5840" i="57"/>
  <c r="A5841" i="57"/>
  <c r="A5842" i="57"/>
  <c r="A5843" i="57"/>
  <c r="A5844" i="57"/>
  <c r="A5845" i="57"/>
  <c r="A5846" i="57"/>
  <c r="A5847" i="57"/>
  <c r="A5848" i="57"/>
  <c r="A5849" i="57"/>
  <c r="A5850" i="57"/>
  <c r="A5851" i="57"/>
  <c r="A5852" i="57"/>
  <c r="A5853" i="57"/>
  <c r="A5854" i="57"/>
  <c r="A5855" i="57"/>
  <c r="A5856" i="57"/>
  <c r="A5857" i="57"/>
  <c r="A5858" i="57"/>
  <c r="A5859" i="57"/>
  <c r="A5860" i="57"/>
  <c r="A5861" i="57"/>
  <c r="A5862" i="57"/>
  <c r="A5863" i="57"/>
  <c r="A5864" i="57"/>
  <c r="A5865" i="57"/>
  <c r="A5866" i="57"/>
  <c r="A5867" i="57"/>
  <c r="A5868" i="57"/>
  <c r="A5869" i="57"/>
  <c r="A5870" i="57"/>
  <c r="A5871" i="57"/>
  <c r="A5872" i="57"/>
  <c r="A5873" i="57"/>
  <c r="A5874" i="57"/>
  <c r="A5875" i="57"/>
  <c r="A5876" i="57"/>
  <c r="A5877" i="57"/>
  <c r="A5878" i="57"/>
  <c r="A5879" i="57"/>
  <c r="A5880" i="57"/>
  <c r="A5881" i="57"/>
  <c r="A5882" i="57"/>
  <c r="A5883" i="57"/>
  <c r="A5884" i="57"/>
  <c r="A5885" i="57"/>
  <c r="A5886" i="57"/>
  <c r="A5887" i="57"/>
  <c r="A5888" i="57"/>
  <c r="A5889" i="57"/>
  <c r="A5890" i="57"/>
  <c r="A5891" i="57"/>
  <c r="A5892" i="57"/>
  <c r="A5893" i="57"/>
  <c r="A5894" i="57"/>
  <c r="A5895" i="57"/>
  <c r="A5896" i="57"/>
  <c r="A5897" i="57"/>
  <c r="A5898" i="57"/>
  <c r="A5899" i="57"/>
  <c r="A5900" i="57"/>
  <c r="A5901" i="57"/>
  <c r="A5902" i="57"/>
  <c r="A5903" i="57"/>
  <c r="A5904" i="57"/>
  <c r="A5905" i="57"/>
  <c r="A5906" i="57"/>
  <c r="A5907" i="57"/>
  <c r="A5908" i="57"/>
  <c r="A5909" i="57"/>
  <c r="A5910" i="57"/>
  <c r="A5911" i="57"/>
  <c r="A5912" i="57"/>
  <c r="A5913" i="57"/>
  <c r="A5914" i="57"/>
  <c r="A5915" i="57"/>
  <c r="A5916" i="57"/>
  <c r="A5917" i="57"/>
  <c r="A5918" i="57"/>
  <c r="A5919" i="57"/>
  <c r="A5920" i="57"/>
  <c r="A5921" i="57"/>
  <c r="A5922" i="57"/>
  <c r="A5923" i="57"/>
  <c r="A5924" i="57"/>
  <c r="A5925" i="57"/>
  <c r="A5926" i="57"/>
  <c r="A5927" i="57"/>
  <c r="A5928" i="57"/>
  <c r="A5929" i="57"/>
  <c r="A5930" i="57"/>
  <c r="A5931" i="57"/>
  <c r="A5932" i="57"/>
  <c r="A5933" i="57"/>
  <c r="A5934" i="57"/>
  <c r="A5935" i="57"/>
  <c r="A5936" i="57"/>
  <c r="A5937" i="57"/>
  <c r="A5938" i="57"/>
  <c r="A5939" i="57"/>
  <c r="A5940" i="57"/>
  <c r="A5941" i="57"/>
  <c r="A5942" i="57"/>
  <c r="A5943" i="57"/>
  <c r="A5944" i="57"/>
  <c r="A5945" i="57"/>
  <c r="A5946" i="57"/>
  <c r="A5947" i="57"/>
  <c r="A5948" i="57"/>
  <c r="A5949" i="57"/>
  <c r="A5950" i="57"/>
  <c r="A5951" i="57"/>
  <c r="A5952" i="57"/>
  <c r="A5953" i="57"/>
  <c r="A5954" i="57"/>
  <c r="A5955" i="57"/>
  <c r="A5956" i="57"/>
  <c r="A5957" i="57"/>
  <c r="A5958" i="57"/>
  <c r="A5959" i="57"/>
  <c r="A5960" i="57"/>
  <c r="A5961" i="57"/>
  <c r="A5962" i="57"/>
  <c r="A5963" i="57"/>
  <c r="A5964" i="57"/>
  <c r="A5965" i="57"/>
  <c r="A5966" i="57"/>
  <c r="A5967" i="57"/>
  <c r="A5968" i="57"/>
  <c r="A5969" i="57"/>
  <c r="A5970" i="57"/>
  <c r="A5971" i="57"/>
  <c r="A5972" i="57"/>
  <c r="A5973" i="57"/>
  <c r="A5974" i="57"/>
  <c r="A5975" i="57"/>
  <c r="A5976" i="57"/>
  <c r="A5977" i="57"/>
  <c r="A5978" i="57"/>
  <c r="A5979" i="57"/>
  <c r="A5980" i="57"/>
  <c r="A5981" i="57"/>
  <c r="A5982" i="57"/>
  <c r="A5983" i="57"/>
  <c r="A5984" i="57"/>
  <c r="A5985" i="57"/>
  <c r="A5986" i="57"/>
  <c r="A5987" i="57"/>
  <c r="A5988" i="57"/>
  <c r="A5989" i="57"/>
  <c r="A5990" i="57"/>
  <c r="A5991" i="57"/>
  <c r="A5992" i="57"/>
  <c r="A5993" i="57"/>
  <c r="A5994" i="57"/>
  <c r="A5995" i="57"/>
  <c r="A5996" i="57"/>
  <c r="A5997" i="57"/>
  <c r="A5998" i="57"/>
  <c r="A5999" i="57"/>
  <c r="A6000" i="57"/>
  <c r="A6001" i="57"/>
  <c r="A6002" i="57"/>
  <c r="A6003" i="57"/>
  <c r="A6004" i="57"/>
  <c r="A6005" i="57"/>
  <c r="A6006" i="57"/>
  <c r="A6007" i="57"/>
  <c r="A6008" i="57"/>
  <c r="A6009" i="57"/>
  <c r="A6010" i="57"/>
  <c r="A6011" i="57"/>
  <c r="A6012" i="57"/>
  <c r="A6013" i="57"/>
  <c r="A6014" i="57"/>
  <c r="A6015" i="57"/>
  <c r="A6016" i="57"/>
  <c r="A6017" i="57"/>
  <c r="A6018" i="57"/>
  <c r="A6019" i="57"/>
  <c r="A6020" i="57"/>
  <c r="A6021" i="57"/>
  <c r="A6022" i="57"/>
  <c r="A6023" i="57"/>
  <c r="A6024" i="57"/>
  <c r="A6025" i="57"/>
  <c r="A6026" i="57"/>
  <c r="A6027" i="57"/>
  <c r="A6028" i="57"/>
  <c r="A6029" i="57"/>
  <c r="A6030" i="57"/>
  <c r="A6031" i="57"/>
  <c r="A6032" i="57"/>
  <c r="A6033" i="57"/>
  <c r="A6034" i="57"/>
  <c r="A6035" i="57"/>
  <c r="A6036" i="57"/>
  <c r="A6037" i="57"/>
  <c r="A6038" i="57"/>
  <c r="A6039" i="57"/>
  <c r="A6040" i="57"/>
  <c r="A6041" i="57"/>
  <c r="A6042" i="57"/>
  <c r="A6043" i="57"/>
  <c r="A6044" i="57"/>
  <c r="A6045" i="57"/>
  <c r="A6046" i="57"/>
  <c r="A6047" i="57"/>
  <c r="A6048" i="57"/>
  <c r="A6049" i="57"/>
  <c r="A6050" i="57"/>
  <c r="A6051" i="57"/>
  <c r="A6052" i="57"/>
  <c r="A6053" i="57"/>
  <c r="A6054" i="57"/>
  <c r="A6055" i="57"/>
  <c r="A6056" i="57"/>
  <c r="A6057" i="57"/>
  <c r="A6058" i="57"/>
  <c r="A6059" i="57"/>
  <c r="A6060" i="57"/>
  <c r="A6061" i="57"/>
  <c r="A6062" i="57"/>
  <c r="A6063" i="57"/>
  <c r="A6064" i="57"/>
  <c r="A6065" i="57"/>
  <c r="A6066" i="57"/>
  <c r="A6067" i="57"/>
  <c r="A6068" i="57"/>
  <c r="A6069" i="57"/>
  <c r="A6070" i="57"/>
  <c r="A6071" i="57"/>
  <c r="A6072" i="57"/>
  <c r="A6073" i="57"/>
  <c r="A6074" i="57"/>
  <c r="A6075" i="57"/>
  <c r="A6076" i="57"/>
  <c r="A6077" i="57"/>
  <c r="A6078" i="57"/>
  <c r="A6079" i="57"/>
  <c r="A6080" i="57"/>
  <c r="A6081" i="57"/>
  <c r="A6082" i="57"/>
  <c r="A6083" i="57"/>
  <c r="A6084" i="57"/>
  <c r="A6085" i="57"/>
  <c r="A6086" i="57"/>
  <c r="A6087" i="57"/>
  <c r="A6088" i="57"/>
  <c r="A6089" i="57"/>
  <c r="A6090" i="57"/>
  <c r="A6091" i="57"/>
  <c r="A6092" i="57"/>
  <c r="A6093" i="57"/>
  <c r="A6094" i="57"/>
  <c r="A6095" i="57"/>
  <c r="A6096" i="57"/>
  <c r="A6097" i="57"/>
  <c r="A6098" i="57"/>
  <c r="A6099" i="57"/>
  <c r="A6100" i="57"/>
  <c r="A6101" i="57"/>
  <c r="A6102" i="57"/>
  <c r="A6103" i="57"/>
  <c r="A6104" i="57"/>
  <c r="A6105" i="57"/>
  <c r="A6106" i="57"/>
  <c r="A6107" i="57"/>
  <c r="A6108" i="57"/>
  <c r="A6109" i="57"/>
  <c r="A6110" i="57"/>
  <c r="A6111" i="57"/>
  <c r="A6112" i="57"/>
  <c r="A6113" i="57"/>
  <c r="A6114" i="57"/>
  <c r="A6115" i="57"/>
  <c r="A6116" i="57"/>
  <c r="A6117" i="57"/>
  <c r="A6118" i="57"/>
  <c r="A6119" i="57"/>
  <c r="A6120" i="57"/>
  <c r="A6121" i="57"/>
  <c r="A6122" i="57"/>
  <c r="A6123" i="57"/>
  <c r="A6124" i="57"/>
  <c r="A6125" i="57"/>
  <c r="A6126" i="57"/>
  <c r="A6127" i="57"/>
  <c r="A6128" i="57"/>
  <c r="A6129" i="57"/>
  <c r="A6130" i="57"/>
  <c r="A6131" i="57"/>
  <c r="A6132" i="57"/>
  <c r="A6133" i="57"/>
  <c r="A6134" i="57"/>
  <c r="A6135" i="57"/>
  <c r="A6136" i="57"/>
  <c r="A6137" i="57"/>
  <c r="A6138" i="57"/>
  <c r="A6139" i="57"/>
  <c r="A6140" i="57"/>
  <c r="A6141" i="57"/>
  <c r="A6142" i="57"/>
  <c r="A6143" i="57"/>
  <c r="A6144" i="57"/>
  <c r="A6145" i="57"/>
  <c r="A6146" i="57"/>
  <c r="A6147" i="57"/>
  <c r="A6148" i="57"/>
  <c r="A6149" i="57"/>
  <c r="A6150" i="57"/>
  <c r="A6151" i="57"/>
  <c r="A6152" i="57"/>
  <c r="A6153" i="57"/>
  <c r="A6154" i="57"/>
  <c r="A6155" i="57"/>
  <c r="A6156" i="57"/>
  <c r="A6157" i="57"/>
  <c r="A6158" i="57"/>
  <c r="A6159" i="57"/>
  <c r="A6160" i="57"/>
  <c r="A6161" i="57"/>
  <c r="A6162" i="57"/>
  <c r="A6163" i="57"/>
  <c r="A6164" i="57"/>
  <c r="A6165" i="57"/>
  <c r="A6166" i="57"/>
  <c r="A6167" i="57"/>
  <c r="A6168" i="57"/>
  <c r="A6169" i="57"/>
  <c r="A6170" i="57"/>
  <c r="A6171" i="57"/>
  <c r="A6172" i="57"/>
  <c r="A6173" i="57"/>
  <c r="A6174" i="57"/>
  <c r="A6175" i="57"/>
  <c r="A6176" i="57"/>
  <c r="A6177" i="57"/>
  <c r="A6178" i="57"/>
  <c r="A6179" i="57"/>
  <c r="A6180" i="57"/>
  <c r="A6181" i="57"/>
  <c r="A6182" i="57"/>
  <c r="A6183" i="57"/>
  <c r="A6184" i="57"/>
  <c r="A6185" i="57"/>
  <c r="A6186" i="57"/>
  <c r="A6187" i="57"/>
  <c r="A6188" i="57"/>
  <c r="A6189" i="57"/>
  <c r="A6190" i="57"/>
  <c r="A6191" i="57"/>
  <c r="A6192" i="57"/>
  <c r="A6193" i="57"/>
  <c r="A6194" i="57"/>
  <c r="A6195" i="57"/>
  <c r="A6196" i="57"/>
  <c r="A6197" i="57"/>
  <c r="A6198" i="57"/>
  <c r="A6199" i="57"/>
  <c r="A6200" i="57"/>
  <c r="A6201" i="57"/>
  <c r="A6202" i="57"/>
  <c r="A6203" i="57"/>
  <c r="A6204" i="57"/>
  <c r="A6205" i="57"/>
  <c r="A6206" i="57"/>
  <c r="A6207" i="57"/>
  <c r="A6208" i="57"/>
  <c r="A6209" i="57"/>
  <c r="A6210" i="57"/>
  <c r="A6211" i="57"/>
  <c r="A6212" i="57"/>
  <c r="A6213" i="57"/>
  <c r="A6214" i="57"/>
  <c r="A6215" i="57"/>
  <c r="A6216" i="57"/>
  <c r="A6217" i="57"/>
  <c r="A6218" i="57"/>
  <c r="A6219" i="57"/>
  <c r="A6220" i="57"/>
  <c r="A6221" i="57"/>
  <c r="A6222" i="57"/>
  <c r="A6223" i="57"/>
  <c r="A6224" i="57"/>
  <c r="A6225" i="57"/>
  <c r="A6226" i="57"/>
  <c r="A6227" i="57"/>
  <c r="A6228" i="57"/>
  <c r="A6229" i="57"/>
  <c r="A6230" i="57"/>
  <c r="A6231" i="57"/>
  <c r="A6232" i="57"/>
  <c r="A6233" i="57"/>
  <c r="A6234" i="57"/>
  <c r="A6235" i="57"/>
  <c r="A6236" i="57"/>
  <c r="A6237" i="57"/>
  <c r="A6238" i="57"/>
  <c r="A6239" i="57"/>
  <c r="A6240" i="57"/>
  <c r="A6241" i="57"/>
  <c r="A6242" i="57"/>
  <c r="A6243" i="57"/>
  <c r="A6244" i="57"/>
  <c r="A6245" i="57"/>
  <c r="A6246" i="57"/>
  <c r="A6247" i="57"/>
  <c r="A6248" i="57"/>
  <c r="A6249" i="57"/>
  <c r="A6250" i="57"/>
  <c r="A6251" i="57"/>
  <c r="A6252" i="57"/>
  <c r="A6253" i="57"/>
  <c r="A6254" i="57"/>
  <c r="A6255" i="57"/>
  <c r="A6256" i="57"/>
  <c r="A6257" i="57"/>
  <c r="A6258" i="57"/>
  <c r="A6259" i="57"/>
  <c r="A6260" i="57"/>
  <c r="A6261" i="57"/>
  <c r="A6262" i="57"/>
  <c r="A6263" i="57"/>
  <c r="A6264" i="57"/>
  <c r="A6265" i="57"/>
  <c r="A6266" i="57"/>
  <c r="A6267" i="57"/>
  <c r="A6268" i="57"/>
  <c r="A6269" i="57"/>
  <c r="A6270" i="57"/>
  <c r="A6271" i="57"/>
  <c r="A6272" i="57"/>
  <c r="A6273" i="57"/>
  <c r="A6274" i="57"/>
  <c r="A6275" i="57"/>
  <c r="A6276" i="57"/>
  <c r="A6277" i="57"/>
  <c r="A6278" i="57"/>
  <c r="A6279" i="57"/>
  <c r="A6280" i="57"/>
  <c r="A6281" i="57"/>
  <c r="A6282" i="57"/>
  <c r="A6283" i="57"/>
  <c r="A6284" i="57"/>
  <c r="A6285" i="57"/>
  <c r="A6286" i="57"/>
  <c r="A6287" i="57"/>
  <c r="A6288" i="57"/>
  <c r="A6289" i="57"/>
  <c r="A6290" i="57"/>
  <c r="A6291" i="57"/>
  <c r="A6292" i="57"/>
  <c r="A6293" i="57"/>
  <c r="A6294" i="57"/>
  <c r="A6295" i="57"/>
  <c r="A6296" i="57"/>
  <c r="A6297" i="57"/>
  <c r="A6298" i="57"/>
  <c r="A6299" i="57"/>
  <c r="A6300" i="57"/>
  <c r="A6301" i="57"/>
  <c r="A6302" i="57"/>
  <c r="A6303" i="57"/>
  <c r="A6304" i="57"/>
  <c r="A6305" i="57"/>
  <c r="A6306" i="57"/>
  <c r="A6307" i="57"/>
  <c r="A6308" i="57"/>
  <c r="A6309" i="57"/>
  <c r="A6310" i="57"/>
  <c r="A6311" i="57"/>
  <c r="A6312" i="57"/>
  <c r="A6313" i="57"/>
  <c r="A6314" i="57"/>
  <c r="A6315" i="57"/>
  <c r="A6316" i="57"/>
  <c r="A6317" i="57"/>
  <c r="A6318" i="57"/>
  <c r="A6319" i="57"/>
  <c r="A6320" i="57"/>
  <c r="A6321" i="57"/>
  <c r="A6322" i="57"/>
  <c r="A6323" i="57"/>
  <c r="A6324" i="57"/>
  <c r="A6325" i="57"/>
  <c r="A6326" i="57"/>
  <c r="A6327" i="57"/>
  <c r="A6328" i="57"/>
  <c r="A6329" i="57"/>
  <c r="A6330" i="57"/>
  <c r="A6331" i="57"/>
  <c r="A6332" i="57"/>
  <c r="A6333" i="57"/>
  <c r="A6334" i="57"/>
  <c r="A6335" i="57"/>
  <c r="A6336" i="57"/>
  <c r="A6337" i="57"/>
  <c r="A6338" i="57"/>
  <c r="A6339" i="57"/>
  <c r="A6340" i="57"/>
  <c r="A6341" i="57"/>
  <c r="A6342" i="57"/>
  <c r="A6343" i="57"/>
  <c r="A6344" i="57"/>
  <c r="A6345" i="57"/>
  <c r="A6346" i="57"/>
  <c r="A6347" i="57"/>
  <c r="A6348" i="57"/>
  <c r="A6349" i="57"/>
  <c r="A6350" i="57"/>
  <c r="A6351" i="57"/>
  <c r="A6352" i="57"/>
  <c r="A6353" i="57"/>
  <c r="A6354" i="57"/>
  <c r="A6355" i="57"/>
  <c r="A6356" i="57"/>
  <c r="A6357" i="57"/>
  <c r="A6358" i="57"/>
  <c r="A6359" i="57"/>
  <c r="A6360" i="57"/>
  <c r="A6361" i="57"/>
  <c r="A6362" i="57"/>
  <c r="A6363" i="57"/>
  <c r="A6364" i="57"/>
  <c r="A6365" i="57"/>
  <c r="A6366" i="57"/>
  <c r="A6367" i="57"/>
  <c r="A6368" i="57"/>
  <c r="A6369" i="57"/>
  <c r="A6370" i="57"/>
  <c r="A6371" i="57"/>
  <c r="A6372" i="57"/>
  <c r="A6373" i="57"/>
  <c r="A6374" i="57"/>
  <c r="A6375" i="57"/>
  <c r="A6376" i="57"/>
  <c r="A6377" i="57"/>
  <c r="A6378" i="57"/>
  <c r="A6379" i="57"/>
  <c r="A6380" i="57"/>
  <c r="A6381" i="57"/>
  <c r="A6382" i="57"/>
  <c r="A6383" i="57"/>
  <c r="A6384" i="57"/>
  <c r="A6385" i="57"/>
  <c r="A6386" i="57"/>
  <c r="A6387" i="57"/>
  <c r="A6388" i="57"/>
  <c r="A6389" i="57"/>
  <c r="A6390" i="57"/>
  <c r="A6391" i="57"/>
  <c r="A6392" i="57"/>
  <c r="A6393" i="57"/>
  <c r="A6394" i="57"/>
  <c r="A6395" i="57"/>
  <c r="A6396" i="57"/>
  <c r="A6397" i="57"/>
  <c r="A6398" i="57"/>
  <c r="A6399" i="57"/>
  <c r="A6400" i="57"/>
  <c r="A6401" i="57"/>
  <c r="A6402" i="57"/>
  <c r="A6403" i="57"/>
  <c r="A6404" i="57"/>
  <c r="A6405" i="57"/>
  <c r="A6406" i="57"/>
  <c r="A6407" i="57"/>
  <c r="A6408" i="57"/>
  <c r="A6409" i="57"/>
  <c r="A6410" i="57"/>
  <c r="A6411" i="57"/>
  <c r="A6412" i="57"/>
  <c r="A6413" i="57"/>
  <c r="A6414" i="57"/>
  <c r="A6415" i="57"/>
  <c r="A6416" i="57"/>
  <c r="A6417" i="57"/>
  <c r="A6418" i="57"/>
  <c r="A6419" i="57"/>
  <c r="A6420" i="57"/>
  <c r="A6421" i="57"/>
  <c r="A6422" i="57"/>
  <c r="A6423" i="57"/>
  <c r="A6424" i="57"/>
  <c r="A6425" i="57"/>
  <c r="A6426" i="57"/>
  <c r="A6427" i="57"/>
  <c r="A6428" i="57"/>
  <c r="A6429" i="57"/>
  <c r="A6430" i="57"/>
  <c r="A6431" i="57"/>
  <c r="A6432" i="57"/>
  <c r="A6433" i="57"/>
  <c r="A6434" i="57"/>
  <c r="A6435" i="57"/>
  <c r="A6436" i="57"/>
  <c r="A6437" i="57"/>
  <c r="A6438" i="57"/>
  <c r="A6439" i="57"/>
  <c r="A6440" i="57"/>
  <c r="A6441" i="57"/>
  <c r="A6442" i="57"/>
  <c r="A6443" i="57"/>
  <c r="A6444" i="57"/>
  <c r="A6445" i="57"/>
  <c r="A6446" i="57"/>
  <c r="A6447" i="57"/>
  <c r="A6448" i="57"/>
  <c r="A6449" i="57"/>
  <c r="A6450" i="57"/>
  <c r="A6451" i="57"/>
  <c r="A6452" i="57"/>
  <c r="A6453" i="57"/>
  <c r="A6454" i="57"/>
  <c r="A6455" i="57"/>
  <c r="A6456" i="57"/>
  <c r="A6457" i="57"/>
  <c r="A6458" i="57"/>
  <c r="A6459" i="57"/>
  <c r="A6460" i="57"/>
  <c r="A6461" i="57"/>
  <c r="A6462" i="57"/>
  <c r="A6463" i="57"/>
  <c r="A6464" i="57"/>
  <c r="A6465" i="57"/>
  <c r="A6466" i="57"/>
  <c r="A6467" i="57"/>
  <c r="A6468" i="57"/>
  <c r="A6469" i="57"/>
  <c r="A6470" i="57"/>
  <c r="A6471" i="57"/>
  <c r="A6472" i="57"/>
  <c r="A6473" i="57"/>
  <c r="A6474" i="57"/>
  <c r="A6475" i="57"/>
  <c r="A6476" i="57"/>
  <c r="A6477" i="57"/>
  <c r="A6478" i="57"/>
  <c r="A6479" i="57"/>
  <c r="A6480" i="57"/>
  <c r="A6481" i="57"/>
  <c r="A6482" i="57"/>
  <c r="A6483" i="57"/>
  <c r="A6484" i="57"/>
  <c r="A6485" i="57"/>
  <c r="A6486" i="57"/>
  <c r="A6487" i="57"/>
  <c r="A6488" i="57"/>
  <c r="A6489" i="57"/>
  <c r="A6490" i="57"/>
  <c r="A6491" i="57"/>
  <c r="A6492" i="57"/>
  <c r="A6493" i="57"/>
  <c r="A6494" i="57"/>
  <c r="A6495" i="57"/>
  <c r="A6496" i="57"/>
  <c r="A6497" i="57"/>
  <c r="A6498" i="57"/>
  <c r="A6499" i="57"/>
  <c r="A6500" i="57"/>
  <c r="A6501" i="57"/>
  <c r="A6502" i="57"/>
  <c r="A6503" i="57"/>
  <c r="A6504" i="57"/>
  <c r="A6505" i="57"/>
  <c r="A6506" i="57"/>
  <c r="A6507" i="57"/>
  <c r="A6508" i="57"/>
  <c r="A6509" i="57"/>
  <c r="A6510" i="57"/>
  <c r="A6511" i="57"/>
  <c r="A6512" i="57"/>
  <c r="A6513" i="57"/>
  <c r="A6514" i="57"/>
  <c r="A6515" i="57"/>
  <c r="A6516" i="57"/>
  <c r="A6517" i="57"/>
  <c r="A6518" i="57"/>
  <c r="A6519" i="57"/>
  <c r="A6520" i="57"/>
  <c r="A6521" i="57"/>
  <c r="A6522" i="57"/>
  <c r="A6523" i="57"/>
  <c r="A6524" i="57"/>
  <c r="A6525" i="57"/>
  <c r="A6526" i="57"/>
  <c r="A6527" i="57"/>
  <c r="A6528" i="57"/>
  <c r="A6529" i="57"/>
  <c r="A6530" i="57"/>
  <c r="A6531" i="57"/>
  <c r="A6532" i="57"/>
  <c r="A6533" i="57"/>
  <c r="A6534" i="57"/>
  <c r="A6535" i="57"/>
  <c r="A6536" i="57"/>
  <c r="A6537" i="57"/>
  <c r="A6538" i="57"/>
  <c r="A6539" i="57"/>
  <c r="A6540" i="57"/>
  <c r="A6541" i="57"/>
  <c r="A6542" i="57"/>
  <c r="A6543" i="57"/>
  <c r="A6544" i="57"/>
  <c r="A6545" i="57"/>
  <c r="A6546" i="57"/>
  <c r="A6547" i="57"/>
  <c r="A6548" i="57"/>
  <c r="A6549" i="57"/>
  <c r="A6550" i="57"/>
  <c r="A6551" i="57"/>
  <c r="A6552" i="57"/>
  <c r="A6553" i="57"/>
  <c r="A6554" i="57"/>
  <c r="A6555" i="57"/>
  <c r="A6556" i="57"/>
  <c r="A6557" i="57"/>
  <c r="A6558" i="57"/>
  <c r="A6559" i="57"/>
  <c r="A6560" i="57"/>
  <c r="A6561" i="57"/>
  <c r="A6562" i="57"/>
  <c r="A6563" i="57"/>
  <c r="A6564" i="57"/>
  <c r="A6565" i="57"/>
  <c r="A6566" i="57"/>
  <c r="A6567" i="57"/>
  <c r="A6568" i="57"/>
  <c r="A6569" i="57"/>
  <c r="A6570" i="57"/>
  <c r="A6571" i="57"/>
  <c r="A6572" i="57"/>
  <c r="A6573" i="57"/>
  <c r="A6574" i="57"/>
  <c r="A6575" i="57"/>
  <c r="A6576" i="57"/>
  <c r="A6577" i="57"/>
  <c r="A6578" i="57"/>
  <c r="A6579" i="57"/>
  <c r="A6580" i="57"/>
  <c r="A6581" i="57"/>
  <c r="A6582" i="57"/>
  <c r="A6583" i="57"/>
  <c r="A6584" i="57"/>
  <c r="A6585" i="57"/>
  <c r="A6586" i="57"/>
  <c r="A6587" i="57"/>
  <c r="A6588" i="57"/>
  <c r="A6589" i="57"/>
  <c r="A6590" i="57"/>
  <c r="A6591" i="57"/>
  <c r="A6592" i="57"/>
  <c r="A6593" i="57"/>
  <c r="A6594" i="57"/>
  <c r="A6595" i="57"/>
  <c r="A6596" i="57"/>
  <c r="A6597" i="57"/>
  <c r="A6598" i="57"/>
  <c r="A6599" i="57"/>
  <c r="A6600" i="57"/>
  <c r="A6601" i="57"/>
  <c r="A6602" i="57"/>
  <c r="A6603" i="57"/>
  <c r="A6604" i="57"/>
  <c r="A6605" i="57"/>
  <c r="A6606" i="57"/>
  <c r="A6607" i="57"/>
  <c r="A6608" i="57"/>
  <c r="A6609" i="57"/>
  <c r="A6610" i="57"/>
  <c r="A6611" i="57"/>
  <c r="A6612" i="57"/>
  <c r="A6613" i="57"/>
  <c r="A6614" i="57"/>
  <c r="A6615" i="57"/>
  <c r="A6616" i="57"/>
  <c r="A6617" i="57"/>
  <c r="A6618" i="57"/>
  <c r="A6619" i="57"/>
  <c r="A6620" i="57"/>
  <c r="A6621" i="57"/>
  <c r="A6622" i="57"/>
  <c r="A6623" i="57"/>
  <c r="A6624" i="57"/>
  <c r="A6625" i="57"/>
  <c r="A6626" i="57"/>
  <c r="A6627" i="57"/>
  <c r="A6628" i="57"/>
  <c r="A6629" i="57"/>
  <c r="A6630" i="57"/>
  <c r="A6631" i="57"/>
  <c r="A6632" i="57"/>
  <c r="A6633" i="57"/>
  <c r="A6634" i="57"/>
  <c r="A6635" i="57"/>
  <c r="A6636" i="57"/>
  <c r="A6637" i="57"/>
  <c r="A6638" i="57"/>
  <c r="A6639" i="57"/>
  <c r="A6640" i="57"/>
  <c r="A6641" i="57"/>
  <c r="A6642" i="57"/>
  <c r="A6643" i="57"/>
  <c r="A6644" i="57"/>
  <c r="A6645" i="57"/>
  <c r="A6646" i="57"/>
  <c r="A6647" i="57"/>
  <c r="A6648" i="57"/>
  <c r="A6649" i="57"/>
  <c r="A6650" i="57"/>
  <c r="A6651" i="57"/>
  <c r="A6652" i="57"/>
  <c r="A6653" i="57"/>
  <c r="A6654" i="57"/>
  <c r="A6655" i="57"/>
  <c r="A6656" i="57"/>
  <c r="A6657" i="57"/>
  <c r="A6658" i="57"/>
  <c r="A6659" i="57"/>
  <c r="A6660" i="57"/>
  <c r="A6661" i="57"/>
  <c r="A6662" i="57"/>
  <c r="A6663" i="57"/>
  <c r="A6664" i="57"/>
  <c r="A6665" i="57"/>
  <c r="A6666" i="57"/>
  <c r="A6667" i="57"/>
  <c r="A6668" i="57"/>
  <c r="A6669" i="57"/>
  <c r="A6670" i="57"/>
  <c r="A6671" i="57"/>
  <c r="A6672" i="57"/>
  <c r="A6673" i="57"/>
  <c r="A6674" i="57"/>
  <c r="A6675" i="57"/>
  <c r="A6676" i="57"/>
  <c r="A6677" i="57"/>
  <c r="A6678" i="57"/>
  <c r="A6679" i="57"/>
  <c r="A6680" i="57"/>
  <c r="A6681" i="57"/>
  <c r="A6682" i="57"/>
  <c r="A6683" i="57"/>
  <c r="A6684" i="57"/>
  <c r="A6685" i="57"/>
  <c r="A6686" i="57"/>
  <c r="A6687" i="57"/>
  <c r="A6688" i="57"/>
  <c r="A6689" i="57"/>
  <c r="A6690" i="57"/>
  <c r="A6691" i="57"/>
  <c r="A6692" i="57"/>
  <c r="A6693" i="57"/>
  <c r="A6694" i="57"/>
  <c r="A6695" i="57"/>
  <c r="A6696" i="57"/>
  <c r="A6697" i="57"/>
  <c r="A6698" i="57"/>
  <c r="A6699" i="57"/>
  <c r="A6700" i="57"/>
  <c r="A6701" i="57"/>
  <c r="A6702" i="57"/>
  <c r="A6703" i="57"/>
  <c r="A6704" i="57"/>
  <c r="A6705" i="57"/>
  <c r="A6706" i="57"/>
  <c r="A6707" i="57"/>
  <c r="A6708" i="57"/>
  <c r="A6709" i="57"/>
  <c r="A6710" i="57"/>
  <c r="A6711" i="57"/>
  <c r="A6712" i="57"/>
  <c r="A6713" i="57"/>
  <c r="A6714" i="57"/>
  <c r="A6715" i="57"/>
  <c r="A6716" i="57"/>
  <c r="A6717" i="57"/>
  <c r="A6718" i="57"/>
  <c r="A6719" i="57"/>
  <c r="A6720" i="57"/>
  <c r="A6721" i="57"/>
  <c r="A6722" i="57"/>
  <c r="A6723" i="57"/>
  <c r="A6724" i="57"/>
  <c r="A6725" i="57"/>
  <c r="A6726" i="57"/>
  <c r="A6727" i="57"/>
  <c r="A6728" i="57"/>
  <c r="A6729" i="57"/>
  <c r="A6730" i="57"/>
  <c r="A6731" i="57"/>
  <c r="A6732" i="57"/>
  <c r="A6733" i="57"/>
  <c r="A6734" i="57"/>
  <c r="A6735" i="57"/>
  <c r="A6736" i="57"/>
  <c r="A6737" i="57"/>
  <c r="A6738" i="57"/>
  <c r="A6739" i="57"/>
  <c r="A6740" i="57"/>
  <c r="A6741" i="57"/>
  <c r="A6742" i="57"/>
  <c r="A6743" i="57"/>
  <c r="A6744" i="57"/>
  <c r="A6745" i="57"/>
  <c r="A6746" i="57"/>
  <c r="A6747" i="57"/>
  <c r="A6748" i="57"/>
  <c r="A6749" i="57"/>
  <c r="A6750" i="57"/>
  <c r="A6751" i="57"/>
  <c r="A6752" i="57"/>
  <c r="A6753" i="57"/>
  <c r="A6754" i="57"/>
  <c r="A6755" i="57"/>
  <c r="A6756" i="57"/>
  <c r="A6757" i="57"/>
  <c r="A6758" i="57"/>
  <c r="A6759" i="57"/>
  <c r="A6760" i="57"/>
  <c r="A6761" i="57"/>
  <c r="A6762" i="57"/>
  <c r="A6763" i="57"/>
  <c r="A6764" i="57"/>
  <c r="A6765" i="57"/>
  <c r="A6766" i="57"/>
  <c r="A6767" i="57"/>
  <c r="A6768" i="57"/>
  <c r="A6769" i="57"/>
  <c r="A6770" i="57"/>
  <c r="A6771" i="57"/>
  <c r="A6772" i="57"/>
  <c r="A6773" i="57"/>
  <c r="A6774" i="57"/>
  <c r="A6775" i="57"/>
  <c r="A6776" i="57"/>
  <c r="A6777" i="57"/>
  <c r="A6778" i="57"/>
  <c r="A6779" i="57"/>
  <c r="A6780" i="57"/>
  <c r="A6781" i="57"/>
  <c r="A6782" i="57"/>
  <c r="A6783" i="57"/>
  <c r="A6784" i="57"/>
  <c r="A6785" i="57"/>
  <c r="A6786" i="57"/>
  <c r="A6787" i="57"/>
  <c r="A6788" i="57"/>
  <c r="A6789" i="57"/>
  <c r="A6790" i="57"/>
  <c r="A6791" i="57"/>
  <c r="A6792" i="57"/>
  <c r="A6793" i="57"/>
  <c r="A6794" i="57"/>
  <c r="A6795" i="57"/>
  <c r="A6796" i="57"/>
  <c r="A6797" i="57"/>
  <c r="A6798" i="57"/>
  <c r="A6799" i="57"/>
  <c r="A6800" i="57"/>
  <c r="A6801" i="57"/>
  <c r="A6802" i="57"/>
  <c r="A6803" i="57"/>
  <c r="A6804" i="57"/>
  <c r="A6805" i="57"/>
  <c r="A6806" i="57"/>
  <c r="A6807" i="57"/>
  <c r="A6808" i="57"/>
  <c r="A6809" i="57"/>
  <c r="A6810" i="57"/>
  <c r="A6811" i="57"/>
  <c r="A6812" i="57"/>
  <c r="A6813" i="57"/>
  <c r="A6814" i="57"/>
  <c r="A6815" i="57"/>
  <c r="A6816" i="57"/>
  <c r="A6817" i="57"/>
  <c r="A6818" i="57"/>
  <c r="A6819" i="57"/>
  <c r="A6820" i="57"/>
  <c r="A6821" i="57"/>
  <c r="A6822" i="57"/>
  <c r="A6823" i="57"/>
  <c r="A6824" i="57"/>
  <c r="A6825" i="57"/>
  <c r="A6826" i="57"/>
  <c r="A6827" i="57"/>
  <c r="A6828" i="57"/>
  <c r="A6829" i="57"/>
  <c r="A6830" i="57"/>
  <c r="A6831" i="57"/>
  <c r="A6832" i="57"/>
  <c r="A6833" i="57"/>
  <c r="A6834" i="57"/>
  <c r="A6835" i="57"/>
  <c r="A6836" i="57"/>
  <c r="A6837" i="57"/>
  <c r="A6838" i="57"/>
  <c r="A6839" i="57"/>
  <c r="A6840" i="57"/>
  <c r="A6841" i="57"/>
  <c r="A6842" i="57"/>
  <c r="A6843" i="57"/>
  <c r="A6844" i="57"/>
  <c r="A6845" i="57"/>
  <c r="A6846" i="57"/>
  <c r="A6847" i="57"/>
  <c r="A6848" i="57"/>
  <c r="A6849" i="57"/>
  <c r="A6850" i="57"/>
  <c r="A6851" i="57"/>
  <c r="A6852" i="57"/>
  <c r="A6853" i="57"/>
  <c r="A6854" i="57"/>
  <c r="A6855" i="57"/>
  <c r="A6856" i="57"/>
  <c r="A6857" i="57"/>
  <c r="A6858" i="57"/>
  <c r="A6859" i="57"/>
  <c r="A6860" i="57"/>
  <c r="A6861" i="57"/>
  <c r="A6862" i="57"/>
  <c r="A6863" i="57"/>
  <c r="A6864" i="57"/>
  <c r="A6865" i="57"/>
  <c r="A6866" i="57"/>
  <c r="A6867" i="57"/>
  <c r="A6868" i="57"/>
  <c r="A6869" i="57"/>
  <c r="A6870" i="57"/>
  <c r="A6871" i="57"/>
  <c r="A6872" i="57"/>
  <c r="A6873" i="57"/>
  <c r="A6874" i="57"/>
  <c r="A6875" i="57"/>
  <c r="A6876" i="57"/>
  <c r="A6877" i="57"/>
  <c r="A6878" i="57"/>
  <c r="A6879" i="57"/>
  <c r="A6880" i="57"/>
  <c r="A6881" i="57"/>
  <c r="A6882" i="57"/>
  <c r="A6883" i="57"/>
  <c r="A6884" i="57"/>
  <c r="A6885" i="57"/>
  <c r="A6886" i="57"/>
  <c r="A6887" i="57"/>
  <c r="A6888" i="57"/>
  <c r="A6889" i="57"/>
  <c r="A6890" i="57"/>
  <c r="A6891" i="57"/>
  <c r="A6892" i="57"/>
  <c r="A6893" i="57"/>
  <c r="A6894" i="57"/>
  <c r="A6895" i="57"/>
  <c r="A6896" i="57"/>
  <c r="A6897" i="57"/>
  <c r="A6898" i="57"/>
  <c r="A6899" i="57"/>
  <c r="A6900" i="57"/>
  <c r="A6901" i="57"/>
  <c r="A6902" i="57"/>
  <c r="A6903" i="57"/>
  <c r="A6904" i="57"/>
  <c r="A6905" i="57"/>
  <c r="A6906" i="57"/>
  <c r="A6907" i="57"/>
  <c r="A6908" i="57"/>
  <c r="A6909" i="57"/>
  <c r="A6910" i="57"/>
  <c r="A6911" i="57"/>
  <c r="A6912" i="57"/>
  <c r="A6913" i="57"/>
  <c r="A6914" i="57"/>
  <c r="A6915" i="57"/>
  <c r="A6916" i="57"/>
  <c r="A6917" i="57"/>
  <c r="A6918" i="57"/>
  <c r="A6919" i="57"/>
  <c r="A6920" i="57"/>
  <c r="A6921" i="57"/>
  <c r="A6922" i="57"/>
  <c r="A6923" i="57"/>
  <c r="A6924" i="57"/>
  <c r="A6925" i="57"/>
  <c r="A6926" i="57"/>
  <c r="A6927" i="57"/>
  <c r="A6928" i="57"/>
  <c r="A6929" i="57"/>
  <c r="A6930" i="57"/>
  <c r="A6931" i="57"/>
  <c r="A6932" i="57"/>
  <c r="A6933" i="57"/>
  <c r="A6934" i="57"/>
  <c r="A6935" i="57"/>
  <c r="A6936" i="57"/>
  <c r="A6937" i="57"/>
  <c r="A6938" i="57"/>
  <c r="A6939" i="57"/>
  <c r="A6940" i="57"/>
  <c r="A6941" i="57"/>
  <c r="A6942" i="57"/>
  <c r="A6943" i="57"/>
  <c r="A6944" i="57"/>
  <c r="A6945" i="57"/>
  <c r="A6946" i="57"/>
  <c r="A6947" i="57"/>
  <c r="A6948" i="57"/>
  <c r="A6949" i="57"/>
  <c r="A6950" i="57"/>
  <c r="A6951" i="57"/>
  <c r="A6952" i="57"/>
  <c r="A6953" i="57"/>
  <c r="A6954" i="57"/>
  <c r="A6955" i="57"/>
  <c r="A6956" i="57"/>
  <c r="A6957" i="57"/>
  <c r="A6958" i="57"/>
  <c r="A6959" i="57"/>
  <c r="A6960" i="57"/>
  <c r="A6961" i="57"/>
  <c r="A6962" i="57"/>
  <c r="A6963" i="57"/>
  <c r="A6964" i="57"/>
  <c r="A6965" i="57"/>
  <c r="A6966" i="57"/>
  <c r="A6967" i="57"/>
  <c r="A6968" i="57"/>
  <c r="A6969" i="57"/>
  <c r="A6970" i="57"/>
  <c r="A6971" i="57"/>
  <c r="A6972" i="57"/>
  <c r="A6973" i="57"/>
  <c r="A6974" i="57"/>
  <c r="A6975" i="57"/>
  <c r="A6976" i="57"/>
  <c r="A6977" i="57"/>
  <c r="A6978" i="57"/>
  <c r="A6979" i="57"/>
  <c r="A6980" i="57"/>
  <c r="A6981" i="57"/>
  <c r="A6982" i="57"/>
  <c r="A6983" i="57"/>
  <c r="A6984" i="57"/>
  <c r="A6985" i="57"/>
  <c r="A6986" i="57"/>
  <c r="A6987" i="57"/>
  <c r="A6988" i="57"/>
  <c r="A6989" i="57"/>
  <c r="A6990" i="57"/>
  <c r="A6991" i="57"/>
  <c r="A6992" i="57"/>
  <c r="A6993" i="57"/>
  <c r="A6994" i="57"/>
  <c r="A6995" i="57"/>
  <c r="A6996" i="57"/>
  <c r="A6997" i="57"/>
  <c r="A6998" i="57"/>
  <c r="A6999" i="57"/>
  <c r="A7000" i="57"/>
  <c r="A7001" i="57"/>
  <c r="A7002" i="57"/>
  <c r="A7003" i="57"/>
  <c r="A7004" i="57"/>
  <c r="A7005" i="57"/>
  <c r="A7006" i="57"/>
  <c r="A7007" i="57"/>
  <c r="A7008" i="57"/>
  <c r="A7009" i="57"/>
  <c r="A7010" i="57"/>
  <c r="A7011" i="57"/>
  <c r="A7012" i="57"/>
  <c r="A7013" i="57"/>
  <c r="A7014" i="57"/>
  <c r="A7015" i="57"/>
  <c r="A7016" i="57"/>
  <c r="A7017" i="57"/>
  <c r="A7018" i="57"/>
  <c r="A7019" i="57"/>
  <c r="A7020" i="57"/>
  <c r="A7021" i="57"/>
  <c r="A7022" i="57"/>
  <c r="A7023" i="57"/>
  <c r="A7024" i="57"/>
  <c r="A7025" i="57"/>
  <c r="A7026" i="57"/>
  <c r="A7027" i="57"/>
  <c r="A7028" i="57"/>
  <c r="A7029" i="57"/>
  <c r="A7030" i="57"/>
  <c r="A7031" i="57"/>
  <c r="A7032" i="57"/>
  <c r="A7033" i="57"/>
  <c r="A7034" i="57"/>
  <c r="A7035" i="57"/>
  <c r="A7036" i="57"/>
  <c r="A7037" i="57"/>
  <c r="A7038" i="57"/>
  <c r="A7039" i="57"/>
  <c r="A7040" i="57"/>
  <c r="A7041" i="57"/>
  <c r="A7042" i="57"/>
  <c r="A7043" i="57"/>
  <c r="A7044" i="57"/>
  <c r="A7045" i="57"/>
  <c r="A7046" i="57"/>
  <c r="A7047" i="57"/>
  <c r="A7048" i="57"/>
  <c r="A7049" i="57"/>
  <c r="A7050" i="57"/>
  <c r="A7051" i="57"/>
  <c r="A7052" i="57"/>
  <c r="A7053" i="57"/>
  <c r="A7054" i="57"/>
  <c r="A7055" i="57"/>
  <c r="A7056" i="57"/>
  <c r="A7057" i="57"/>
  <c r="A7058" i="57"/>
  <c r="A7059" i="57"/>
  <c r="A7060" i="57"/>
  <c r="A7061" i="57"/>
  <c r="A7062" i="57"/>
  <c r="A7063" i="57"/>
  <c r="A7064" i="57"/>
  <c r="A7065" i="57"/>
  <c r="A7066" i="57"/>
  <c r="A7067" i="57"/>
  <c r="A7068" i="57"/>
  <c r="A7069" i="57"/>
  <c r="A7070" i="57"/>
  <c r="A7071" i="57"/>
  <c r="A7072" i="57"/>
  <c r="A7073" i="57"/>
  <c r="A7074" i="57"/>
  <c r="A7075" i="57"/>
  <c r="A7076" i="57"/>
  <c r="A7077" i="57"/>
  <c r="A7078" i="57"/>
  <c r="A7079" i="57"/>
  <c r="A7080" i="57"/>
  <c r="A7081" i="57"/>
  <c r="A7082" i="57"/>
  <c r="A7083" i="57"/>
  <c r="A7084" i="57"/>
  <c r="A7085" i="57"/>
  <c r="A7086" i="57"/>
  <c r="A7087" i="57"/>
  <c r="A7088" i="57"/>
  <c r="A7089" i="57"/>
  <c r="A7090" i="57"/>
  <c r="A7091" i="57"/>
  <c r="A7092" i="57"/>
  <c r="A7093" i="57"/>
  <c r="A7094" i="57"/>
  <c r="A7095" i="57"/>
  <c r="A7096" i="57"/>
  <c r="A7097" i="57"/>
  <c r="A7098" i="57"/>
  <c r="A7099" i="57"/>
  <c r="A7100" i="57"/>
  <c r="A7101" i="57"/>
  <c r="A7102" i="57"/>
  <c r="A7103" i="57"/>
  <c r="A7104" i="57"/>
  <c r="A7105" i="57"/>
  <c r="A7106" i="57"/>
  <c r="A7107" i="57"/>
  <c r="A7108" i="57"/>
  <c r="A7109" i="57"/>
  <c r="A7110" i="57"/>
  <c r="A7111" i="57"/>
  <c r="A7112" i="57"/>
  <c r="A7113" i="57"/>
  <c r="A7114" i="57"/>
  <c r="A7115" i="57"/>
  <c r="A7116" i="57"/>
  <c r="A7117" i="57"/>
  <c r="A7118" i="57"/>
  <c r="A7119" i="57"/>
  <c r="A7120" i="57"/>
  <c r="A7121" i="57"/>
  <c r="A7122" i="57"/>
  <c r="A7123" i="57"/>
  <c r="A7124" i="57"/>
  <c r="A7125" i="57"/>
  <c r="A7126" i="57"/>
  <c r="A7127" i="57"/>
  <c r="A7128" i="57"/>
  <c r="A7129" i="57"/>
  <c r="A7130" i="57"/>
  <c r="A7131" i="57"/>
  <c r="A7132" i="57"/>
  <c r="A7133" i="57"/>
  <c r="A7134" i="57"/>
  <c r="A7135" i="57"/>
  <c r="A7136" i="57"/>
  <c r="A7137" i="57"/>
  <c r="A7138" i="57"/>
  <c r="A7139" i="57"/>
  <c r="A7140" i="57"/>
  <c r="A7141" i="57"/>
  <c r="A7142" i="57"/>
  <c r="A7143" i="57"/>
  <c r="A7144" i="57"/>
  <c r="A7145" i="57"/>
  <c r="A7146" i="57"/>
  <c r="A7147" i="57"/>
  <c r="A7148" i="57"/>
  <c r="A7149" i="57"/>
  <c r="A7150" i="57"/>
  <c r="A7151" i="57"/>
  <c r="A7152" i="57"/>
  <c r="A7153" i="57"/>
  <c r="A7154" i="57"/>
  <c r="A7155" i="57"/>
  <c r="A7156" i="57"/>
  <c r="A7157" i="57"/>
  <c r="A7158" i="57"/>
  <c r="A7159" i="57"/>
  <c r="A7160" i="57"/>
  <c r="A7161" i="57"/>
  <c r="A7162" i="57"/>
  <c r="A7163" i="57"/>
  <c r="A7164" i="57"/>
  <c r="A7165" i="57"/>
  <c r="A7166" i="57"/>
  <c r="A7167" i="57"/>
  <c r="A7168" i="57"/>
  <c r="A7169" i="57"/>
  <c r="A7170" i="57"/>
  <c r="A7171" i="57"/>
  <c r="A7172" i="57"/>
  <c r="A7173" i="57"/>
  <c r="A7174" i="57"/>
  <c r="A7175" i="57"/>
  <c r="A7176" i="57"/>
  <c r="A7177" i="57"/>
  <c r="A7178" i="57"/>
  <c r="A7179" i="57"/>
  <c r="A7180" i="57"/>
  <c r="A7181" i="57"/>
  <c r="A7182" i="57"/>
  <c r="A7183" i="57"/>
  <c r="A7184" i="57"/>
  <c r="A7185" i="57"/>
  <c r="A7186" i="57"/>
  <c r="A7187" i="57"/>
  <c r="A7188" i="57"/>
  <c r="A7189" i="57"/>
  <c r="A7190" i="57"/>
  <c r="A7191" i="57"/>
  <c r="A7192" i="57"/>
  <c r="A7193" i="57"/>
  <c r="A7194" i="57"/>
  <c r="A7195" i="57"/>
  <c r="A7196" i="57"/>
  <c r="A7197" i="57"/>
  <c r="A7198" i="57"/>
  <c r="A7199" i="57"/>
  <c r="A7200" i="57"/>
  <c r="A7201" i="57"/>
  <c r="A7202" i="57"/>
  <c r="A7203" i="57"/>
  <c r="A7204" i="57"/>
  <c r="A7205" i="57"/>
  <c r="A7206" i="57"/>
  <c r="A7207" i="57"/>
  <c r="A7208" i="57"/>
  <c r="A7209" i="57"/>
  <c r="A7210" i="57"/>
  <c r="A7211" i="57"/>
  <c r="A7212" i="57"/>
  <c r="A7213" i="57"/>
  <c r="A7214" i="57"/>
  <c r="A7215" i="57"/>
  <c r="A7216" i="57"/>
  <c r="A7217" i="57"/>
  <c r="A7218" i="57"/>
  <c r="A7219" i="57"/>
  <c r="A7220" i="57"/>
  <c r="A7221" i="57"/>
  <c r="A7222" i="57"/>
  <c r="A7223" i="57"/>
  <c r="A7224" i="57"/>
  <c r="A7225" i="57"/>
  <c r="A7226" i="57"/>
  <c r="A7227" i="57"/>
  <c r="A7228" i="57"/>
  <c r="A7229" i="57"/>
  <c r="A7230" i="57"/>
  <c r="A7231" i="57"/>
  <c r="A7232" i="57"/>
  <c r="A7233" i="57"/>
  <c r="A7234" i="57"/>
  <c r="A7235" i="57"/>
  <c r="A7236" i="57"/>
  <c r="A7237" i="57"/>
  <c r="A7238" i="57"/>
  <c r="A7239" i="57"/>
  <c r="A7240" i="57"/>
  <c r="A7241" i="57"/>
  <c r="A7242" i="57"/>
  <c r="A7243" i="57"/>
  <c r="A7244" i="57"/>
  <c r="A7245" i="57"/>
  <c r="A7246" i="57"/>
  <c r="A7247" i="57"/>
  <c r="A7248" i="57"/>
  <c r="A7249" i="57"/>
  <c r="A7250" i="57"/>
  <c r="A7251" i="57"/>
  <c r="A7252" i="57"/>
  <c r="A7253" i="57"/>
  <c r="A7254" i="57"/>
  <c r="A7255" i="57"/>
  <c r="A7256" i="57"/>
  <c r="A7257" i="57"/>
  <c r="A7258" i="57"/>
  <c r="A7259" i="57"/>
  <c r="A7260" i="57"/>
  <c r="A7261" i="57"/>
  <c r="A7262" i="57"/>
  <c r="A7263" i="57"/>
  <c r="A7264" i="57"/>
  <c r="A7265" i="57"/>
  <c r="A7266" i="57"/>
  <c r="A7267" i="57"/>
  <c r="A7268" i="57"/>
  <c r="A7269" i="57"/>
  <c r="A7270" i="57"/>
  <c r="A7271" i="57"/>
  <c r="A7272" i="57"/>
  <c r="A7273" i="57"/>
  <c r="A7274" i="57"/>
  <c r="A7275" i="57"/>
  <c r="A7276" i="57"/>
  <c r="A7277" i="57"/>
  <c r="A7278" i="57"/>
  <c r="A7279" i="57"/>
  <c r="A7280" i="57"/>
  <c r="A7281" i="57"/>
  <c r="A7282" i="57"/>
  <c r="A7283" i="57"/>
  <c r="A7284" i="57"/>
  <c r="A7285" i="57"/>
  <c r="A7286" i="57"/>
  <c r="A7287" i="57"/>
  <c r="A7288" i="57"/>
  <c r="A7289" i="57"/>
  <c r="A7290" i="57"/>
  <c r="A7291" i="57"/>
  <c r="A7292" i="57"/>
  <c r="A7293" i="57"/>
  <c r="A7294" i="57"/>
  <c r="A7295" i="57"/>
  <c r="A7296" i="57"/>
  <c r="A7297" i="57"/>
  <c r="A7298" i="57"/>
  <c r="A7299" i="57"/>
  <c r="A7300" i="57"/>
  <c r="A7301" i="57"/>
  <c r="A7302" i="57"/>
  <c r="A7303" i="57"/>
  <c r="A7304" i="57"/>
  <c r="A7305" i="57"/>
  <c r="A7306" i="57"/>
  <c r="A7307" i="57"/>
  <c r="A7308" i="57"/>
  <c r="A7309" i="57"/>
  <c r="A7310" i="57"/>
  <c r="A7311" i="57"/>
  <c r="A7312" i="57"/>
  <c r="A7313" i="57"/>
  <c r="A7314" i="57"/>
  <c r="A7315" i="57"/>
  <c r="A7316" i="57"/>
  <c r="A7317" i="57"/>
  <c r="A7318" i="57"/>
  <c r="A7319" i="57"/>
  <c r="A7320" i="57"/>
  <c r="A7321" i="57"/>
  <c r="A7322" i="57"/>
  <c r="A7323" i="57"/>
  <c r="A7324" i="57"/>
  <c r="A7325" i="57"/>
  <c r="A7326" i="57"/>
  <c r="A7327" i="57"/>
  <c r="A7328" i="57"/>
  <c r="A7329" i="57"/>
  <c r="A7330" i="57"/>
  <c r="A7331" i="57"/>
  <c r="A7332" i="57"/>
  <c r="A7333" i="57"/>
  <c r="A7334" i="57"/>
  <c r="A7335" i="57"/>
  <c r="A7336" i="57"/>
  <c r="A7337" i="57"/>
  <c r="A7338" i="57"/>
  <c r="A7339" i="57"/>
  <c r="A7340" i="57"/>
  <c r="A7341" i="57"/>
  <c r="A7342" i="57"/>
  <c r="A7343" i="57"/>
  <c r="A7344" i="57"/>
  <c r="A7345" i="57"/>
  <c r="A7346" i="57"/>
  <c r="A7347" i="57"/>
  <c r="A7348" i="57"/>
  <c r="A7349" i="57"/>
  <c r="A7350" i="57"/>
  <c r="A7351" i="57"/>
  <c r="A7352" i="57"/>
  <c r="A7353" i="57"/>
  <c r="A7354" i="57"/>
  <c r="A7355" i="57"/>
  <c r="A7356" i="57"/>
  <c r="A7357" i="57"/>
  <c r="A7358" i="57"/>
  <c r="A7359" i="57"/>
  <c r="A7360" i="57"/>
  <c r="A7361" i="57"/>
  <c r="A7362" i="57"/>
  <c r="A7363" i="57"/>
  <c r="A7364" i="57"/>
  <c r="A7365" i="57"/>
  <c r="A7366" i="57"/>
  <c r="A7367" i="57"/>
  <c r="A7368" i="57"/>
  <c r="A7369" i="57"/>
  <c r="A7370" i="57"/>
  <c r="A7371" i="57"/>
  <c r="A7372" i="57"/>
  <c r="A7373" i="57"/>
  <c r="A7374" i="57"/>
  <c r="A7375" i="57"/>
  <c r="A7376" i="57"/>
  <c r="A7377" i="57"/>
  <c r="A7378" i="57"/>
  <c r="A7379" i="57"/>
  <c r="A7380" i="57"/>
  <c r="A7381" i="57"/>
  <c r="A7382" i="57"/>
  <c r="A7383" i="57"/>
  <c r="A7384" i="57"/>
  <c r="A7385" i="57"/>
  <c r="A7386" i="57"/>
  <c r="A7387" i="57"/>
  <c r="A7388" i="57"/>
  <c r="A7389" i="57"/>
  <c r="A7390" i="57"/>
  <c r="A7391" i="57"/>
  <c r="A7392" i="57"/>
  <c r="A7393" i="57"/>
  <c r="A7394" i="57"/>
  <c r="A7395" i="57"/>
  <c r="A7396" i="57"/>
  <c r="A7397" i="57"/>
  <c r="A7398" i="57"/>
  <c r="A7399" i="57"/>
  <c r="A7400" i="57"/>
  <c r="A7401" i="57"/>
  <c r="A7402" i="57"/>
  <c r="A7403" i="57"/>
  <c r="A7404" i="57"/>
  <c r="A7405" i="57"/>
  <c r="A7406" i="57"/>
  <c r="A7407" i="57"/>
  <c r="A7408" i="57"/>
  <c r="A7409" i="57"/>
  <c r="A7410" i="57"/>
  <c r="A7411" i="57"/>
  <c r="A7412" i="57"/>
  <c r="A7413" i="57"/>
  <c r="A7414" i="57"/>
  <c r="A7415" i="57"/>
  <c r="A7416" i="57"/>
  <c r="A7417" i="57"/>
  <c r="A7418" i="57"/>
  <c r="A7419" i="57"/>
  <c r="A7420" i="57"/>
  <c r="A7421" i="57"/>
  <c r="A7422" i="57"/>
  <c r="A7423" i="57"/>
  <c r="A7424" i="57"/>
  <c r="A7425" i="57"/>
  <c r="A7426" i="57"/>
  <c r="A7427" i="57"/>
  <c r="A7428" i="57"/>
  <c r="A7429" i="57"/>
  <c r="A7430" i="57"/>
  <c r="A7431" i="57"/>
  <c r="A7432" i="57"/>
  <c r="A7433" i="57"/>
  <c r="A7434" i="57"/>
  <c r="A7435" i="57"/>
  <c r="A7436" i="57"/>
  <c r="A7437" i="57"/>
  <c r="A7438" i="57"/>
  <c r="A7439" i="57"/>
  <c r="A7440" i="57"/>
  <c r="A7441" i="57"/>
  <c r="A7442" i="57"/>
  <c r="A7443" i="57"/>
  <c r="A7444" i="57"/>
  <c r="A7445" i="57"/>
  <c r="A7446" i="57"/>
  <c r="A7447" i="57"/>
  <c r="A7448" i="57"/>
  <c r="A7449" i="57"/>
  <c r="A7450" i="57"/>
  <c r="A7451" i="57"/>
  <c r="A7452" i="57"/>
  <c r="A7453" i="57"/>
  <c r="A7454" i="57"/>
  <c r="A7455" i="57"/>
  <c r="A7456" i="57"/>
  <c r="A7457" i="57"/>
  <c r="A7458" i="57"/>
  <c r="A7459" i="57"/>
  <c r="A7460" i="57"/>
  <c r="A7461" i="57"/>
  <c r="A7462" i="57"/>
  <c r="A7463" i="57"/>
  <c r="A7464" i="57"/>
  <c r="A7465" i="57"/>
  <c r="A7466" i="57"/>
  <c r="A7467" i="57"/>
  <c r="A7468" i="57"/>
  <c r="A7469" i="57"/>
  <c r="A7470" i="57"/>
  <c r="A7471" i="57"/>
  <c r="A7472" i="57"/>
  <c r="A7473" i="57"/>
  <c r="A7474" i="57"/>
  <c r="A7475" i="57"/>
  <c r="A7476" i="57"/>
  <c r="A7477" i="57"/>
  <c r="A7478" i="57"/>
  <c r="A7479" i="57"/>
  <c r="A7480" i="57"/>
  <c r="A7481" i="57"/>
  <c r="A7482" i="57"/>
  <c r="A7483" i="57"/>
  <c r="A7484" i="57"/>
  <c r="A7485" i="57"/>
  <c r="A7486" i="57"/>
  <c r="A7487" i="57"/>
  <c r="A7488" i="57"/>
  <c r="A7489" i="57"/>
  <c r="A7490" i="57"/>
  <c r="A7491" i="57"/>
  <c r="A7492" i="57"/>
  <c r="A7493" i="57"/>
  <c r="A7494" i="57"/>
  <c r="A7495" i="57"/>
  <c r="A7496" i="57"/>
  <c r="A7497" i="57"/>
  <c r="A7498" i="57"/>
  <c r="A7499" i="57"/>
  <c r="A7500" i="57"/>
  <c r="A7501" i="57"/>
  <c r="A7502" i="57"/>
  <c r="A7503" i="57"/>
  <c r="A7504" i="57"/>
  <c r="A7505" i="57"/>
  <c r="A7506" i="57"/>
  <c r="A7507" i="57"/>
  <c r="A7508" i="57"/>
  <c r="A7509" i="57"/>
  <c r="A7510" i="57"/>
  <c r="A7511" i="57"/>
  <c r="A7512" i="57"/>
  <c r="A7513" i="57"/>
  <c r="A7514" i="57"/>
  <c r="A7515" i="57"/>
  <c r="A7516" i="57"/>
  <c r="A7517" i="57"/>
  <c r="A7518" i="57"/>
  <c r="A7519" i="57"/>
  <c r="A7520" i="57"/>
  <c r="A7521" i="57"/>
  <c r="A7522" i="57"/>
  <c r="A7523" i="57"/>
  <c r="A7524" i="57"/>
  <c r="A7525" i="57"/>
  <c r="A7526" i="57"/>
  <c r="A7527" i="57"/>
  <c r="A7528" i="57"/>
  <c r="A7529" i="57"/>
  <c r="A7530" i="57"/>
  <c r="A7531" i="57"/>
  <c r="A7532" i="57"/>
  <c r="A7533" i="57"/>
  <c r="A7534" i="57"/>
  <c r="A7535" i="57"/>
  <c r="A7536" i="57"/>
  <c r="A7537" i="57"/>
  <c r="A7538" i="57"/>
  <c r="A7539" i="57"/>
  <c r="A7540" i="57"/>
  <c r="A7541" i="57"/>
  <c r="A7542" i="57"/>
  <c r="A7543" i="57"/>
  <c r="A7544" i="57"/>
  <c r="A7545" i="57"/>
  <c r="A7546" i="57"/>
  <c r="A7547" i="57"/>
  <c r="A7548" i="57"/>
  <c r="A7549" i="57"/>
  <c r="A7550" i="57"/>
  <c r="A7551" i="57"/>
  <c r="A7552" i="57"/>
  <c r="A7553" i="57"/>
  <c r="A7554" i="57"/>
  <c r="A7555" i="57"/>
  <c r="A7556" i="57"/>
  <c r="A7557" i="57"/>
  <c r="A7558" i="57"/>
  <c r="A7559" i="57"/>
  <c r="A7560" i="57"/>
  <c r="A7561" i="57"/>
  <c r="A7562" i="57"/>
  <c r="A7563" i="57"/>
  <c r="A7564" i="57"/>
  <c r="A7565" i="57"/>
  <c r="A7566" i="57"/>
  <c r="A7567" i="57"/>
  <c r="A7568" i="57"/>
  <c r="A7569" i="57"/>
  <c r="A7570" i="57"/>
  <c r="A7571" i="57"/>
  <c r="A7572" i="57"/>
  <c r="A7573" i="57"/>
  <c r="A7574" i="57"/>
  <c r="A7575" i="57"/>
  <c r="A7576" i="57"/>
  <c r="A7577" i="57"/>
  <c r="A7578" i="57"/>
  <c r="A7579" i="57"/>
  <c r="A7580" i="57"/>
  <c r="A7581" i="57"/>
  <c r="A7582" i="57"/>
  <c r="A7583" i="57"/>
  <c r="A7584" i="57"/>
  <c r="A7585" i="57"/>
  <c r="A7586" i="57"/>
  <c r="A7587" i="57"/>
  <c r="A7588" i="57"/>
  <c r="A7589" i="57"/>
  <c r="A7590" i="57"/>
  <c r="A7591" i="57"/>
  <c r="A7592" i="57"/>
  <c r="A7593" i="57"/>
  <c r="A7594" i="57"/>
  <c r="A7595" i="57"/>
  <c r="A7596" i="57"/>
  <c r="A7597" i="57"/>
  <c r="A7598" i="57"/>
  <c r="A7599" i="57"/>
  <c r="A7600" i="57"/>
  <c r="A7601" i="57"/>
  <c r="A7602" i="57"/>
  <c r="A7603" i="57"/>
  <c r="A7604" i="57"/>
  <c r="A7605" i="57"/>
  <c r="A7606" i="57"/>
  <c r="A7607" i="57"/>
  <c r="A7608" i="57"/>
  <c r="A7609" i="57"/>
  <c r="A7610" i="57"/>
  <c r="A7611" i="57"/>
  <c r="A7612" i="57"/>
  <c r="A7613" i="57"/>
  <c r="A7614" i="57"/>
  <c r="A7615" i="57"/>
  <c r="A7616" i="57"/>
  <c r="A7617" i="57"/>
  <c r="A7618" i="57"/>
  <c r="A7619" i="57"/>
  <c r="A7620" i="57"/>
  <c r="A7621" i="57"/>
  <c r="A7622" i="57"/>
  <c r="A7623" i="57"/>
  <c r="A7624" i="57"/>
  <c r="A7625" i="57"/>
  <c r="A7626" i="57"/>
  <c r="A7627" i="57"/>
  <c r="A7628" i="57"/>
  <c r="A7629" i="57"/>
  <c r="A7630" i="57"/>
  <c r="A7631" i="57"/>
  <c r="A7632" i="57"/>
  <c r="A7633" i="57"/>
  <c r="A7634" i="57"/>
  <c r="A7635" i="57"/>
  <c r="A7636" i="57"/>
  <c r="A7637" i="57"/>
  <c r="A7638" i="57"/>
  <c r="A7639" i="57"/>
  <c r="A7640" i="57"/>
  <c r="A7641" i="57"/>
  <c r="A7642" i="57"/>
  <c r="A7643" i="57"/>
  <c r="A7644" i="57"/>
  <c r="A7645" i="57"/>
  <c r="A7646" i="57"/>
  <c r="A7647" i="57"/>
  <c r="A7648" i="57"/>
  <c r="A7649" i="57"/>
  <c r="A7650" i="57"/>
  <c r="A7651" i="57"/>
  <c r="A7652" i="57"/>
  <c r="A7653" i="57"/>
  <c r="A7654" i="57"/>
  <c r="A7655" i="57"/>
  <c r="A7656" i="57"/>
  <c r="A7657" i="57"/>
  <c r="A7658" i="57"/>
  <c r="A7659" i="57"/>
  <c r="A7660" i="57"/>
  <c r="A7661" i="57"/>
  <c r="A7662" i="57"/>
  <c r="A7663" i="57"/>
  <c r="A7664" i="57"/>
  <c r="A7665" i="57"/>
  <c r="A7666" i="57"/>
  <c r="A7667" i="57"/>
  <c r="A7668" i="57"/>
  <c r="A7669" i="57"/>
  <c r="A7670" i="57"/>
  <c r="A7671" i="57"/>
  <c r="A7672" i="57"/>
  <c r="A7673" i="57"/>
  <c r="A7674" i="57"/>
  <c r="A7675" i="57"/>
  <c r="A7676" i="57"/>
  <c r="A7677" i="57"/>
  <c r="A7678" i="57"/>
  <c r="A7679" i="57"/>
  <c r="A7680" i="57"/>
  <c r="A7681" i="57"/>
  <c r="A7682" i="57"/>
  <c r="A7683" i="57"/>
  <c r="A7684" i="57"/>
  <c r="A7685" i="57"/>
  <c r="A7686" i="57"/>
  <c r="A7687" i="57"/>
  <c r="A7688" i="57"/>
  <c r="A7689" i="57"/>
  <c r="A7690" i="57"/>
  <c r="A7691" i="57"/>
  <c r="A7692" i="57"/>
  <c r="A7693" i="57"/>
  <c r="A7694" i="57"/>
  <c r="A7695" i="57"/>
  <c r="A7696" i="57"/>
  <c r="A7697" i="57"/>
  <c r="A7698" i="57"/>
  <c r="A7699" i="57"/>
  <c r="A7700" i="57"/>
  <c r="A7701" i="57"/>
  <c r="A7702" i="57"/>
  <c r="A7703" i="57"/>
  <c r="A7704" i="57"/>
  <c r="A7705" i="57"/>
  <c r="A7706" i="57"/>
  <c r="A7707" i="57"/>
  <c r="A7708" i="57"/>
  <c r="A7709" i="57"/>
  <c r="A7710" i="57"/>
  <c r="A7711" i="57"/>
  <c r="A7712" i="57"/>
  <c r="A7713" i="57"/>
  <c r="A7714" i="57"/>
  <c r="A7715" i="57"/>
  <c r="A7716" i="57"/>
  <c r="A7717" i="57"/>
  <c r="A7718" i="57"/>
  <c r="A7719" i="57"/>
  <c r="A7720" i="57"/>
  <c r="A7721" i="57"/>
  <c r="A7722" i="57"/>
  <c r="A7723" i="57"/>
  <c r="A7724" i="57"/>
  <c r="A7725" i="57"/>
  <c r="A7726" i="57"/>
  <c r="A7727" i="57"/>
  <c r="A7728" i="57"/>
  <c r="A7729" i="57"/>
  <c r="A7730" i="57"/>
  <c r="A7731" i="57"/>
  <c r="A7732" i="57"/>
  <c r="A7733" i="57"/>
  <c r="A7734" i="57"/>
  <c r="A7735" i="57"/>
  <c r="A7736" i="57"/>
  <c r="A7737" i="57"/>
  <c r="A7738" i="57"/>
  <c r="A7739" i="57"/>
  <c r="A7740" i="57"/>
  <c r="A7741" i="57"/>
  <c r="A7742" i="57"/>
  <c r="A7743" i="57"/>
  <c r="A7744" i="57"/>
  <c r="A7745" i="57"/>
  <c r="A7746" i="57"/>
  <c r="A7747" i="57"/>
  <c r="A7748" i="57"/>
  <c r="A7749" i="57"/>
  <c r="A7750" i="57"/>
  <c r="A7751" i="57"/>
  <c r="A7752" i="57"/>
  <c r="A7753" i="57"/>
  <c r="A7754" i="57"/>
  <c r="A7755" i="57"/>
  <c r="A7756" i="57"/>
  <c r="A7757" i="57"/>
  <c r="A7758" i="57"/>
  <c r="A7759" i="57"/>
  <c r="A7760" i="57"/>
  <c r="A7761" i="57"/>
  <c r="A7762" i="57"/>
  <c r="A7763" i="57"/>
  <c r="A7764" i="57"/>
  <c r="A7765" i="57"/>
  <c r="A7766" i="57"/>
  <c r="A7767" i="57"/>
  <c r="A7768" i="57"/>
  <c r="A7769" i="57"/>
  <c r="A7770" i="57"/>
  <c r="A7771" i="57"/>
  <c r="A7772" i="57"/>
  <c r="A7773" i="57"/>
  <c r="A7774" i="57"/>
  <c r="A7775" i="57"/>
  <c r="A7776" i="57"/>
  <c r="A7777" i="57"/>
  <c r="A7778" i="57"/>
  <c r="A7779" i="57"/>
  <c r="A7780" i="57"/>
  <c r="A7781" i="57"/>
  <c r="A7782" i="57"/>
  <c r="A7783" i="57"/>
  <c r="A7784" i="57"/>
  <c r="A7785" i="57"/>
  <c r="A7786" i="57"/>
  <c r="A7787" i="57"/>
  <c r="A7788" i="57"/>
  <c r="A7789" i="57"/>
  <c r="A7790" i="57"/>
  <c r="A7791" i="57"/>
  <c r="A7792" i="57"/>
  <c r="A7793" i="57"/>
  <c r="A7794" i="57"/>
  <c r="A7795" i="57"/>
  <c r="A7796" i="57"/>
  <c r="A7797" i="57"/>
  <c r="A7798" i="57"/>
  <c r="A7799" i="57"/>
  <c r="A7800" i="57"/>
  <c r="A7801" i="57"/>
  <c r="A7802" i="57"/>
  <c r="A7803" i="57"/>
  <c r="A7804" i="57"/>
  <c r="A7805" i="57"/>
  <c r="A7806" i="57"/>
  <c r="A7807" i="57"/>
  <c r="A7808" i="57"/>
  <c r="A7809" i="57"/>
  <c r="A7810" i="57"/>
  <c r="A7811" i="57"/>
  <c r="A7812" i="57"/>
  <c r="A7813" i="57"/>
  <c r="A7814" i="57"/>
  <c r="A7815" i="57"/>
  <c r="A7816" i="57"/>
  <c r="A7817" i="57"/>
  <c r="A7818" i="57"/>
  <c r="A7819" i="57"/>
  <c r="A7820" i="57"/>
  <c r="A7821" i="57"/>
  <c r="A7822" i="57"/>
  <c r="A7823" i="57"/>
  <c r="A7824" i="57"/>
  <c r="A7825" i="57"/>
  <c r="A7826" i="57"/>
  <c r="A7827" i="57"/>
  <c r="A7828" i="57"/>
  <c r="A7829" i="57"/>
  <c r="A7830" i="57"/>
  <c r="A7831" i="57"/>
  <c r="A7832" i="57"/>
  <c r="A7833" i="57"/>
  <c r="A7834" i="57"/>
  <c r="A7835" i="57"/>
  <c r="A7836" i="57"/>
  <c r="A7837" i="57"/>
  <c r="A7838" i="57"/>
  <c r="A7839" i="57"/>
  <c r="A7840" i="57"/>
  <c r="A7841" i="57"/>
  <c r="A7842" i="57"/>
  <c r="A7843" i="57"/>
  <c r="A7844" i="57"/>
  <c r="A7845" i="57"/>
  <c r="A7846" i="57"/>
  <c r="A7847" i="57"/>
  <c r="A7848" i="57"/>
  <c r="A7849" i="57"/>
  <c r="A7850" i="57"/>
  <c r="A7851" i="57"/>
  <c r="A7852" i="57"/>
  <c r="A7853" i="57"/>
  <c r="A7854" i="57"/>
  <c r="A7855" i="57"/>
  <c r="A7856" i="57"/>
  <c r="A7857" i="57"/>
  <c r="A7858" i="57"/>
  <c r="A7859" i="57"/>
  <c r="A7860" i="57"/>
  <c r="A7861" i="57"/>
  <c r="A7862" i="57"/>
  <c r="A7863" i="57"/>
  <c r="A7864" i="57"/>
  <c r="A7865" i="57"/>
  <c r="A7866" i="57"/>
  <c r="A7867" i="57"/>
  <c r="A7868" i="57"/>
  <c r="A7869" i="57"/>
  <c r="A7870" i="57"/>
  <c r="A7871" i="57"/>
  <c r="A7872" i="57"/>
  <c r="A7873" i="57"/>
  <c r="A7874" i="57"/>
  <c r="A7875" i="57"/>
  <c r="A7876" i="57"/>
  <c r="A7877" i="57"/>
  <c r="A7878" i="57"/>
  <c r="A7879" i="57"/>
  <c r="A7880" i="57"/>
  <c r="A7881" i="57"/>
  <c r="A7882" i="57"/>
  <c r="A7883" i="57"/>
  <c r="A7884" i="57"/>
  <c r="A7885" i="57"/>
  <c r="A7886" i="57"/>
  <c r="A7887" i="57"/>
  <c r="A7888" i="57"/>
  <c r="A7889" i="57"/>
  <c r="A7890" i="57"/>
  <c r="A7891" i="57"/>
  <c r="A7892" i="57"/>
  <c r="A7893" i="57"/>
  <c r="A7894" i="57"/>
  <c r="A7895" i="57"/>
  <c r="A7896" i="57"/>
  <c r="A7897" i="57"/>
  <c r="A7898" i="57"/>
  <c r="A7899" i="57"/>
  <c r="A7900" i="57"/>
  <c r="A7901" i="57"/>
  <c r="A7902" i="57"/>
  <c r="A7903" i="57"/>
  <c r="A7904" i="57"/>
  <c r="A7905" i="57"/>
  <c r="A7906" i="57"/>
  <c r="A7907" i="57"/>
  <c r="A7908" i="57"/>
  <c r="A7909" i="57"/>
  <c r="A7910" i="57"/>
  <c r="A7911" i="57"/>
  <c r="A7912" i="57"/>
  <c r="A7913" i="57"/>
  <c r="A7914" i="57"/>
  <c r="A7915" i="57"/>
  <c r="A7916" i="57"/>
  <c r="A7917" i="57"/>
  <c r="A7918" i="57"/>
  <c r="A7919" i="57"/>
  <c r="A7920" i="57"/>
  <c r="A7921" i="57"/>
  <c r="A7922" i="57"/>
  <c r="A7923" i="57"/>
  <c r="A7924" i="57"/>
  <c r="A7925" i="57"/>
  <c r="A7926" i="57"/>
  <c r="A7927" i="57"/>
  <c r="A7928" i="57"/>
  <c r="A7929" i="57"/>
  <c r="A7930" i="57"/>
  <c r="A7931" i="57"/>
  <c r="A7932" i="57"/>
  <c r="A7933" i="57"/>
  <c r="A7934" i="57"/>
  <c r="A7935" i="57"/>
  <c r="A7936" i="57"/>
  <c r="A7937" i="57"/>
  <c r="A7938" i="57"/>
  <c r="A7939" i="57"/>
  <c r="A7940" i="57"/>
  <c r="A7941" i="57"/>
  <c r="A7942" i="57"/>
  <c r="A7943" i="57"/>
  <c r="A7944" i="57"/>
  <c r="A7945" i="57"/>
  <c r="A7946" i="57"/>
  <c r="A7947" i="57"/>
  <c r="A7948" i="57"/>
  <c r="A7949" i="57"/>
  <c r="A7950" i="57"/>
  <c r="A7951" i="57"/>
  <c r="A7952" i="57"/>
  <c r="A7953" i="57"/>
  <c r="A7954" i="57"/>
  <c r="A7955" i="57"/>
  <c r="A7956" i="57"/>
  <c r="A7957" i="57"/>
  <c r="A7958" i="57"/>
  <c r="A7959" i="57"/>
  <c r="A7960" i="57"/>
  <c r="A7961" i="57"/>
  <c r="A7962" i="57"/>
  <c r="A7963" i="57"/>
  <c r="A7964" i="57"/>
  <c r="A7965" i="57"/>
  <c r="A7966" i="57"/>
  <c r="A7967" i="57"/>
  <c r="A7968" i="57"/>
  <c r="A7969" i="57"/>
  <c r="A7970" i="57"/>
  <c r="A7971" i="57"/>
  <c r="A7972" i="57"/>
  <c r="A7973" i="57"/>
  <c r="A7974" i="57"/>
  <c r="A7975" i="57"/>
  <c r="A7976" i="57"/>
  <c r="A7977" i="57"/>
  <c r="A7978" i="57"/>
  <c r="A7979" i="57"/>
  <c r="A7980" i="57"/>
  <c r="A7981" i="57"/>
  <c r="A7982" i="57"/>
  <c r="A7983" i="57"/>
  <c r="A7984" i="57"/>
  <c r="A7985" i="57"/>
  <c r="A7986" i="57"/>
  <c r="A7987" i="57"/>
  <c r="A7988" i="57"/>
  <c r="A7989" i="57"/>
  <c r="A7990" i="57"/>
  <c r="A7991" i="57"/>
  <c r="A7992" i="57"/>
  <c r="A7993" i="57"/>
  <c r="A7994" i="57"/>
  <c r="A7995" i="57"/>
  <c r="A7996" i="57"/>
  <c r="A7997" i="57"/>
  <c r="A7998" i="57"/>
  <c r="A7999" i="57"/>
  <c r="A8000" i="57"/>
  <c r="A8001" i="57"/>
  <c r="A8002" i="57"/>
  <c r="A8003" i="57"/>
  <c r="A8004" i="57"/>
  <c r="A8005" i="57"/>
  <c r="A8006" i="57"/>
  <c r="A8007" i="57"/>
  <c r="A8008" i="57"/>
  <c r="A8009" i="57"/>
  <c r="A8010" i="57"/>
  <c r="A8011" i="57"/>
  <c r="A8012" i="57"/>
  <c r="A8013" i="57"/>
  <c r="A8014" i="57"/>
  <c r="A8015" i="57"/>
  <c r="A8016" i="57"/>
  <c r="A8017" i="57"/>
  <c r="A8018" i="57"/>
  <c r="A8019" i="57"/>
  <c r="A8020" i="57"/>
  <c r="A8021" i="57"/>
  <c r="A8022" i="57"/>
  <c r="A8023" i="57"/>
  <c r="A8024" i="57"/>
  <c r="A8025" i="57"/>
  <c r="A8026" i="57"/>
  <c r="A8027" i="57"/>
  <c r="A8028" i="57"/>
  <c r="A8029" i="57"/>
  <c r="A8030" i="57"/>
  <c r="A8031" i="57"/>
  <c r="A8032" i="57"/>
  <c r="A8033" i="57"/>
  <c r="A8034" i="57"/>
  <c r="A8035" i="57"/>
  <c r="A8036" i="57"/>
  <c r="A8037" i="57"/>
  <c r="A8038" i="57"/>
  <c r="A8039" i="57"/>
  <c r="A8040" i="57"/>
  <c r="A8041" i="57"/>
  <c r="A8042" i="57"/>
  <c r="A8043" i="57"/>
  <c r="A8044" i="57"/>
  <c r="A8045" i="57"/>
  <c r="A8046" i="57"/>
  <c r="A8047" i="57"/>
  <c r="A8048" i="57"/>
  <c r="A8049" i="57"/>
  <c r="A8050" i="57"/>
  <c r="A8051" i="57"/>
  <c r="A8052" i="57"/>
  <c r="A8053" i="57"/>
  <c r="A8054" i="57"/>
  <c r="A8055" i="57"/>
  <c r="A8056" i="57"/>
  <c r="A8057" i="57"/>
  <c r="A8058" i="57"/>
  <c r="A8059" i="57"/>
  <c r="A8060" i="57"/>
  <c r="A8061" i="57"/>
  <c r="A8062" i="57"/>
  <c r="A8063" i="57"/>
  <c r="A8064" i="57"/>
  <c r="A8065" i="57"/>
  <c r="A8066" i="57"/>
  <c r="A8067" i="57"/>
  <c r="A8068" i="57"/>
  <c r="A8069" i="57"/>
  <c r="A8070" i="57"/>
  <c r="A8071" i="57"/>
  <c r="A8072" i="57"/>
  <c r="A8073" i="57"/>
  <c r="A8074" i="57"/>
  <c r="A8075" i="57"/>
  <c r="A8076" i="57"/>
  <c r="A8077" i="57"/>
  <c r="A8078" i="57"/>
  <c r="A8079" i="57"/>
  <c r="A8080" i="57"/>
  <c r="A8081" i="57"/>
  <c r="A8082" i="57"/>
  <c r="A8083" i="57"/>
  <c r="A8084" i="57"/>
  <c r="A8085" i="57"/>
  <c r="A8086" i="57"/>
  <c r="A8087" i="57"/>
  <c r="A8088" i="57"/>
  <c r="A8089" i="57"/>
  <c r="A8090" i="57"/>
  <c r="A8091" i="57"/>
  <c r="A8092" i="57"/>
  <c r="A8093" i="57"/>
  <c r="A8094" i="57"/>
  <c r="A8095" i="57"/>
  <c r="A8096" i="57"/>
  <c r="A8097" i="57"/>
  <c r="A8098" i="57"/>
  <c r="A8099" i="57"/>
  <c r="A8100" i="57"/>
  <c r="A8101" i="57"/>
  <c r="A8102" i="57"/>
  <c r="A8103" i="57"/>
  <c r="A8104" i="57"/>
  <c r="A8105" i="57"/>
  <c r="A8106" i="57"/>
  <c r="A8107" i="57"/>
  <c r="A8108" i="57"/>
  <c r="A8109" i="57"/>
  <c r="A8110" i="57"/>
  <c r="A8111" i="57"/>
  <c r="A8112" i="57"/>
  <c r="A8113" i="57"/>
  <c r="A8114" i="57"/>
  <c r="A8115" i="57"/>
  <c r="A8116" i="57"/>
  <c r="A8117" i="57"/>
  <c r="A8118" i="57"/>
  <c r="A8119" i="57"/>
  <c r="A8120" i="57"/>
  <c r="A8121" i="57"/>
  <c r="A8122" i="57"/>
  <c r="A8123" i="57"/>
  <c r="A8124" i="57"/>
  <c r="A8125" i="57"/>
  <c r="A8126" i="57"/>
  <c r="A8127" i="57"/>
  <c r="A8128" i="57"/>
  <c r="A8129" i="57"/>
  <c r="A8130" i="57"/>
  <c r="A8131" i="57"/>
  <c r="A8132" i="57"/>
  <c r="A8133" i="57"/>
  <c r="A8134" i="57"/>
  <c r="A8135" i="57"/>
  <c r="A8136" i="57"/>
  <c r="A8137" i="57"/>
  <c r="A8138" i="57"/>
  <c r="A8139" i="57"/>
  <c r="A8140" i="57"/>
  <c r="A8141" i="57"/>
  <c r="A8142" i="57"/>
  <c r="A8143" i="57"/>
  <c r="A8144" i="57"/>
  <c r="A8145" i="57"/>
  <c r="A8146" i="57"/>
  <c r="A8147" i="57"/>
  <c r="A8148" i="57"/>
  <c r="A8149" i="57"/>
  <c r="A8150" i="57"/>
  <c r="A8151" i="57"/>
  <c r="A8152" i="57"/>
  <c r="A8153" i="57"/>
  <c r="A8154" i="57"/>
  <c r="A8155" i="57"/>
  <c r="A8156" i="57"/>
  <c r="A8157" i="57"/>
  <c r="A8158" i="57"/>
  <c r="A8159" i="57"/>
  <c r="A8160" i="57"/>
  <c r="A8161" i="57"/>
  <c r="A8162" i="57"/>
  <c r="A8163" i="57"/>
  <c r="A8164" i="57"/>
  <c r="A8165" i="57"/>
  <c r="A8166" i="57"/>
  <c r="A8167" i="57"/>
  <c r="A8168" i="57"/>
  <c r="A8169" i="57"/>
  <c r="A8170" i="57"/>
  <c r="A8171" i="57"/>
  <c r="A8172" i="57"/>
  <c r="A8173" i="57"/>
  <c r="A8174" i="57"/>
  <c r="A8175" i="57"/>
  <c r="A8176" i="57"/>
  <c r="A8177" i="57"/>
  <c r="A8178" i="57"/>
  <c r="A8179" i="57"/>
  <c r="A8180" i="57"/>
  <c r="A8181" i="57"/>
  <c r="A8182" i="57"/>
  <c r="A8183" i="57"/>
  <c r="A8184" i="57"/>
  <c r="A8185" i="57"/>
  <c r="A8186" i="57"/>
  <c r="A8187" i="57"/>
  <c r="A8188" i="57"/>
  <c r="A8189" i="57"/>
  <c r="A8190" i="57"/>
  <c r="A8191" i="57"/>
  <c r="A8192" i="57"/>
  <c r="A8193" i="57"/>
  <c r="A8194" i="57"/>
  <c r="A8195" i="57"/>
  <c r="A8196" i="57"/>
  <c r="A8197" i="57"/>
  <c r="A8198" i="57"/>
  <c r="A8199" i="57"/>
  <c r="A8200" i="57"/>
  <c r="A8201" i="57"/>
  <c r="A8202" i="57"/>
  <c r="A8203" i="57"/>
  <c r="A8204" i="57"/>
  <c r="A8205" i="57"/>
  <c r="A8206" i="57"/>
  <c r="A8207" i="57"/>
  <c r="A8208" i="57"/>
  <c r="A8209" i="57"/>
  <c r="A8210" i="57"/>
  <c r="A8211" i="57"/>
  <c r="A8212" i="57"/>
  <c r="A8213" i="57"/>
  <c r="A8214" i="57"/>
  <c r="A8215" i="57"/>
  <c r="A8216" i="57"/>
  <c r="A8217" i="57"/>
  <c r="A8218" i="57"/>
  <c r="A8219" i="57"/>
  <c r="A8220" i="57"/>
  <c r="A8221" i="57"/>
  <c r="A8222" i="57"/>
  <c r="A8223" i="57"/>
  <c r="A8224" i="57"/>
  <c r="A8225" i="57"/>
  <c r="A8226" i="57"/>
  <c r="A8227" i="57"/>
  <c r="A8228" i="57"/>
  <c r="A8229" i="57"/>
  <c r="A8230" i="57"/>
  <c r="A8231" i="57"/>
  <c r="A8232" i="57"/>
  <c r="A8233" i="57"/>
  <c r="A8234" i="57"/>
  <c r="A8235" i="57"/>
  <c r="A8236" i="57"/>
  <c r="A8237" i="57"/>
  <c r="A8238" i="57"/>
  <c r="A8239" i="57"/>
  <c r="A8240" i="57"/>
  <c r="A8241" i="57"/>
  <c r="A8242" i="57"/>
  <c r="A8243" i="57"/>
  <c r="A8244" i="57"/>
  <c r="A8245" i="57"/>
  <c r="A8246" i="57"/>
  <c r="A8247" i="57"/>
  <c r="A8248" i="57"/>
  <c r="A8249" i="57"/>
  <c r="A8250" i="57"/>
  <c r="A8251" i="57"/>
  <c r="A8252" i="57"/>
  <c r="A8253" i="57"/>
  <c r="A8254" i="57"/>
  <c r="A8255" i="57"/>
  <c r="A8256" i="57"/>
  <c r="A8257" i="57"/>
  <c r="A8258" i="57"/>
  <c r="A8259" i="57"/>
  <c r="A8260" i="57"/>
  <c r="A8261" i="57"/>
  <c r="A8262" i="57"/>
  <c r="A8263" i="57"/>
  <c r="A8264" i="57"/>
  <c r="A8265" i="57"/>
  <c r="A8266" i="57"/>
  <c r="A8267" i="57"/>
  <c r="A8268" i="57"/>
  <c r="A8269" i="57"/>
  <c r="A8270" i="57"/>
  <c r="A8271" i="57"/>
  <c r="A8272" i="57"/>
  <c r="A8273" i="57"/>
  <c r="A8274" i="57"/>
  <c r="A8275" i="57"/>
  <c r="A8276" i="57"/>
  <c r="A8277" i="57"/>
  <c r="A8278" i="57"/>
  <c r="A8279" i="57"/>
  <c r="A8280" i="57"/>
  <c r="A8281" i="57"/>
  <c r="A8282" i="57"/>
  <c r="A8283" i="57"/>
  <c r="A8284" i="57"/>
  <c r="A8285" i="57"/>
  <c r="A8286" i="57"/>
  <c r="A8287" i="57"/>
  <c r="A8288" i="57"/>
  <c r="A8289" i="57"/>
  <c r="A8290" i="57"/>
  <c r="A8291" i="57"/>
  <c r="A8292" i="57"/>
  <c r="A8293" i="57"/>
  <c r="A8294" i="57"/>
  <c r="A8295" i="57"/>
  <c r="A8296" i="57"/>
  <c r="A8297" i="57"/>
  <c r="A8298" i="57"/>
  <c r="A8299" i="57"/>
  <c r="A8300" i="57"/>
  <c r="A8301" i="57"/>
  <c r="A8302" i="57"/>
  <c r="A8303" i="57"/>
  <c r="A8304" i="57"/>
  <c r="A8305" i="57"/>
  <c r="A8306" i="57"/>
  <c r="A8307" i="57"/>
  <c r="A8308" i="57"/>
  <c r="A8309" i="57"/>
  <c r="A8310" i="57"/>
  <c r="A8311" i="57"/>
  <c r="A8312" i="57"/>
  <c r="A8313" i="57"/>
  <c r="A8314" i="57"/>
  <c r="A8315" i="57"/>
  <c r="A8316" i="57"/>
  <c r="A8317" i="57"/>
  <c r="A8318" i="57"/>
  <c r="A8319" i="57"/>
  <c r="A8320" i="57"/>
  <c r="A8321" i="57"/>
  <c r="A8322" i="57"/>
  <c r="A8323" i="57"/>
  <c r="A8324" i="57"/>
  <c r="A8325" i="57"/>
  <c r="A8326" i="57"/>
  <c r="A8327" i="57"/>
  <c r="A8328" i="57"/>
  <c r="A8329" i="57"/>
  <c r="A8330" i="57"/>
  <c r="A8331" i="57"/>
  <c r="A8332" i="57"/>
  <c r="A8333" i="57"/>
  <c r="A8334" i="57"/>
  <c r="A8335" i="57"/>
  <c r="A8336" i="57"/>
  <c r="A8337" i="57"/>
  <c r="A8338" i="57"/>
  <c r="A8339" i="57"/>
  <c r="A8340" i="57"/>
  <c r="A8341" i="57"/>
  <c r="A8342" i="57"/>
  <c r="A8343" i="57"/>
  <c r="A8344" i="57"/>
  <c r="A8345" i="57"/>
  <c r="A8346" i="57"/>
  <c r="A8347" i="57"/>
  <c r="A8348" i="57"/>
  <c r="A8349" i="57"/>
  <c r="A8350" i="57"/>
  <c r="A8351" i="57"/>
  <c r="A8352" i="57"/>
  <c r="A8353" i="57"/>
  <c r="A8354" i="57"/>
  <c r="A8355" i="57"/>
  <c r="A8356" i="57"/>
  <c r="A8357" i="57"/>
  <c r="A8358" i="57"/>
  <c r="A8359" i="57"/>
  <c r="A8360" i="57"/>
  <c r="A8361" i="57"/>
  <c r="A8362" i="57"/>
  <c r="A8363" i="57"/>
  <c r="A8364" i="57"/>
  <c r="A8365" i="57"/>
  <c r="A8366" i="57"/>
  <c r="A8367" i="57"/>
  <c r="A8368" i="57"/>
  <c r="A8369" i="57"/>
  <c r="A8370" i="57"/>
  <c r="A8371" i="57"/>
  <c r="A8372" i="57"/>
  <c r="A8373" i="57"/>
  <c r="A8374" i="57"/>
  <c r="A8375" i="57"/>
  <c r="A8376" i="57"/>
  <c r="A8377" i="57"/>
  <c r="A8378" i="57"/>
  <c r="A8379" i="57"/>
  <c r="A8380" i="57"/>
  <c r="A8381" i="57"/>
  <c r="A8382" i="57"/>
  <c r="A8383" i="57"/>
  <c r="A8384" i="57"/>
  <c r="A8385" i="57"/>
  <c r="A8386" i="57"/>
  <c r="A8387" i="57"/>
  <c r="A8388" i="57"/>
  <c r="A8389" i="57"/>
  <c r="A8390" i="57"/>
  <c r="A8391" i="57"/>
  <c r="A8392" i="57"/>
  <c r="A8393" i="57"/>
  <c r="A8394" i="57"/>
  <c r="A8395" i="57"/>
  <c r="A8396" i="57"/>
  <c r="A8397" i="57"/>
  <c r="A8398" i="57"/>
  <c r="A8399" i="57"/>
  <c r="A8400" i="57"/>
  <c r="A8401" i="57"/>
  <c r="A8402" i="57"/>
  <c r="A8403" i="57"/>
  <c r="A8404" i="57"/>
  <c r="A8405" i="57"/>
  <c r="A8406" i="57"/>
  <c r="A8407" i="57"/>
  <c r="A8408" i="57"/>
  <c r="A8409" i="57"/>
  <c r="A8410" i="57"/>
  <c r="A8411" i="57"/>
  <c r="A8412" i="57"/>
  <c r="A8413" i="57"/>
  <c r="A8414" i="57"/>
  <c r="A8415" i="57"/>
  <c r="A8416" i="57"/>
  <c r="A8417" i="57"/>
  <c r="A8418" i="57"/>
  <c r="A8419" i="57"/>
  <c r="A8420" i="57"/>
  <c r="A8421" i="57"/>
  <c r="A8422" i="57"/>
  <c r="A8423" i="57"/>
  <c r="A8424" i="57"/>
  <c r="A8425" i="57"/>
  <c r="A8426" i="57"/>
  <c r="A8427" i="57"/>
  <c r="A8428" i="57"/>
  <c r="A8429" i="57"/>
  <c r="A8430" i="57"/>
  <c r="A8431" i="57"/>
  <c r="A8432" i="57"/>
  <c r="A8433" i="57"/>
  <c r="A8434" i="57"/>
  <c r="A8435" i="57"/>
  <c r="A8436" i="57"/>
  <c r="A8437" i="57"/>
  <c r="A8438" i="57"/>
  <c r="A8439" i="57"/>
  <c r="A8440" i="57"/>
  <c r="A8441" i="57"/>
  <c r="A8442" i="57"/>
  <c r="A8443" i="57"/>
  <c r="A8444" i="57"/>
  <c r="A8445" i="57"/>
  <c r="A8446" i="57"/>
  <c r="A8447" i="57"/>
  <c r="A8448" i="57"/>
  <c r="A8449" i="57"/>
  <c r="A8450" i="57"/>
  <c r="A8451" i="57"/>
  <c r="A8452" i="57"/>
  <c r="A8453" i="57"/>
  <c r="A8454" i="57"/>
  <c r="A8455" i="57"/>
  <c r="A8456" i="57"/>
  <c r="A8457" i="57"/>
  <c r="A8458" i="57"/>
  <c r="A8459" i="57"/>
  <c r="A8460" i="57"/>
  <c r="A8461" i="57"/>
  <c r="A8462" i="57"/>
  <c r="A8463" i="57"/>
  <c r="A8464" i="57"/>
  <c r="A8465" i="57"/>
  <c r="A8466" i="57"/>
  <c r="A8467" i="57"/>
  <c r="A8468" i="57"/>
  <c r="A8469" i="57"/>
  <c r="A8470" i="57"/>
  <c r="A8471" i="57"/>
  <c r="A8472" i="57"/>
  <c r="A8473" i="57"/>
  <c r="A8474" i="57"/>
  <c r="A8475" i="57"/>
  <c r="A8476" i="57"/>
  <c r="A8477" i="57"/>
  <c r="A8478" i="57"/>
  <c r="A8479" i="57"/>
  <c r="A8480" i="57"/>
  <c r="A8481" i="57"/>
  <c r="A8482" i="57"/>
  <c r="A8483" i="57"/>
  <c r="A8484" i="57"/>
  <c r="A8485" i="57"/>
  <c r="A8486" i="57"/>
  <c r="A8487" i="57"/>
  <c r="A8488" i="57"/>
  <c r="A8489" i="57"/>
  <c r="A8490" i="57"/>
  <c r="A8491" i="57"/>
  <c r="A8492" i="57"/>
  <c r="A8493" i="57"/>
  <c r="A8494" i="57"/>
  <c r="A8495" i="57"/>
  <c r="A8496" i="57"/>
  <c r="A8497" i="57"/>
  <c r="A8498" i="57"/>
  <c r="A8499" i="57"/>
  <c r="A8500" i="57"/>
  <c r="A2" i="57"/>
  <c r="A1" i="57"/>
  <c r="H470" i="66" l="1"/>
  <c r="J470" i="66" s="1"/>
  <c r="H191" i="5"/>
  <c r="H176" i="5"/>
  <c r="H194" i="5"/>
  <c r="H188" i="5"/>
  <c r="H185" i="5"/>
  <c r="H179" i="5"/>
  <c r="H182" i="5"/>
  <c r="H261" i="5"/>
  <c r="H253" i="5"/>
  <c r="H245" i="5"/>
  <c r="H258" i="5"/>
  <c r="H249" i="5"/>
  <c r="H229" i="5"/>
  <c r="J674" i="66"/>
  <c r="F122" i="47"/>
  <c r="J609" i="66"/>
  <c r="G112" i="5"/>
  <c r="J418" i="66"/>
  <c r="F91" i="47"/>
  <c r="J580" i="66"/>
  <c r="G166" i="5"/>
  <c r="J472" i="66"/>
  <c r="F108" i="47"/>
  <c r="J595" i="66"/>
  <c r="G116" i="5"/>
  <c r="J422" i="66"/>
  <c r="F113" i="47"/>
  <c r="J600" i="66"/>
  <c r="G134" i="5"/>
  <c r="J440" i="66"/>
  <c r="G128" i="5"/>
  <c r="J434" i="66"/>
  <c r="G160" i="5"/>
  <c r="J466" i="66"/>
  <c r="G165" i="5"/>
  <c r="J471" i="66"/>
  <c r="G141" i="5"/>
  <c r="J447" i="66"/>
  <c r="G136" i="5"/>
  <c r="J442" i="66"/>
  <c r="F121" i="47"/>
  <c r="J608" i="66"/>
  <c r="F136" i="47"/>
  <c r="J622" i="66"/>
  <c r="G140" i="5"/>
  <c r="J446" i="66"/>
  <c r="F133" i="47"/>
  <c r="J620" i="66"/>
  <c r="G146" i="5"/>
  <c r="J452" i="66"/>
  <c r="G154" i="5"/>
  <c r="J460" i="66"/>
  <c r="G151" i="5"/>
  <c r="J457" i="66"/>
  <c r="F123" i="47"/>
  <c r="J610" i="66"/>
  <c r="G130" i="5"/>
  <c r="J436" i="66"/>
  <c r="F106" i="47"/>
  <c r="J593" i="66"/>
  <c r="F148" i="47"/>
  <c r="J633" i="66"/>
  <c r="F117" i="47"/>
  <c r="J604" i="66"/>
  <c r="F137" i="47"/>
  <c r="J623" i="66"/>
  <c r="G104" i="5"/>
  <c r="J410" i="66"/>
  <c r="F142" i="47"/>
  <c r="J628" i="66"/>
  <c r="F146" i="47"/>
  <c r="J631" i="66"/>
  <c r="G148" i="5"/>
  <c r="J454" i="66"/>
  <c r="G153" i="5"/>
  <c r="J459" i="66"/>
  <c r="F107" i="47"/>
  <c r="J594" i="66"/>
  <c r="F101" i="47"/>
  <c r="J588" i="66"/>
  <c r="F128" i="47"/>
  <c r="J615" i="66"/>
  <c r="G100" i="5"/>
  <c r="J406" i="66"/>
  <c r="F127" i="47"/>
  <c r="J614" i="66"/>
  <c r="G147" i="5"/>
  <c r="J453" i="66"/>
  <c r="G98" i="5"/>
  <c r="J404" i="66"/>
  <c r="F111" i="47"/>
  <c r="J598" i="66"/>
  <c r="F152" i="47"/>
  <c r="J637" i="66"/>
  <c r="F153" i="47"/>
  <c r="J638" i="66"/>
  <c r="G121" i="5"/>
  <c r="J427" i="66"/>
  <c r="G163" i="5"/>
  <c r="J469" i="66"/>
  <c r="F118" i="47"/>
  <c r="J605" i="66"/>
  <c r="F97" i="47"/>
  <c r="J585" i="66"/>
  <c r="G157" i="5"/>
  <c r="J463" i="66"/>
  <c r="G105" i="5"/>
  <c r="J411" i="66"/>
  <c r="F138" i="47"/>
  <c r="J624" i="66"/>
  <c r="G142" i="5"/>
  <c r="J448" i="66"/>
  <c r="G118" i="5"/>
  <c r="J424" i="66"/>
  <c r="F126" i="47"/>
  <c r="J613" i="66"/>
  <c r="G110" i="5"/>
  <c r="J416" i="66"/>
  <c r="G124" i="5"/>
  <c r="J430" i="66"/>
  <c r="G109" i="5"/>
  <c r="J415" i="66"/>
  <c r="G159" i="5"/>
  <c r="J465" i="66"/>
  <c r="F112" i="47"/>
  <c r="J599" i="66"/>
  <c r="G145" i="5"/>
  <c r="J451" i="66"/>
  <c r="F116" i="47"/>
  <c r="J603" i="66"/>
  <c r="G97" i="5"/>
  <c r="J403" i="66"/>
  <c r="F143" i="47"/>
  <c r="J629" i="66"/>
  <c r="F132" i="47"/>
  <c r="J619" i="66"/>
  <c r="G103" i="5"/>
  <c r="J409" i="66"/>
  <c r="G129" i="5"/>
  <c r="J435" i="66"/>
  <c r="F96" i="47"/>
  <c r="J584" i="66"/>
  <c r="F131" i="47"/>
  <c r="J618" i="66"/>
  <c r="F147" i="47"/>
  <c r="J632" i="66"/>
  <c r="F141" i="47"/>
  <c r="J627" i="66"/>
  <c r="F93" i="47"/>
  <c r="J582" i="66"/>
  <c r="F102" i="47"/>
  <c r="J589" i="66"/>
  <c r="G127" i="5"/>
  <c r="J433" i="66"/>
  <c r="G164" i="5"/>
  <c r="G106" i="5"/>
  <c r="J412" i="66"/>
  <c r="G115" i="5"/>
  <c r="J421" i="66"/>
  <c r="F151" i="47"/>
  <c r="J636" i="66"/>
  <c r="G158" i="5"/>
  <c r="J464" i="66"/>
  <c r="G152" i="5"/>
  <c r="J458" i="66"/>
  <c r="G135" i="5"/>
  <c r="J441" i="66"/>
  <c r="G111" i="5"/>
  <c r="J417" i="66"/>
  <c r="G122" i="5"/>
  <c r="J428" i="66"/>
  <c r="F98" i="47"/>
  <c r="J586" i="66"/>
  <c r="G139" i="5"/>
  <c r="J445" i="66"/>
  <c r="G133" i="5"/>
  <c r="J439" i="66"/>
  <c r="G117" i="5"/>
  <c r="J423" i="66"/>
  <c r="G99" i="5"/>
  <c r="J405" i="66"/>
  <c r="G123" i="5"/>
  <c r="J429" i="66"/>
  <c r="F103" i="47"/>
  <c r="J590" i="66"/>
  <c r="F92" i="47"/>
  <c r="J581" i="66"/>
  <c r="H53" i="5"/>
  <c r="H67" i="5"/>
  <c r="H60" i="5"/>
  <c r="H39" i="5"/>
  <c r="H4" i="5"/>
  <c r="H74" i="5"/>
  <c r="H208" i="5"/>
  <c r="H81" i="5"/>
  <c r="H46" i="5"/>
  <c r="H25" i="5"/>
  <c r="H11" i="5"/>
  <c r="H241" i="5"/>
  <c r="H205" i="5"/>
  <c r="H18" i="5"/>
  <c r="H32" i="5"/>
  <c r="H149" i="5" l="1"/>
  <c r="H264" i="5"/>
  <c r="H197" i="5"/>
  <c r="J484" i="66"/>
  <c r="I52" i="64" s="1"/>
  <c r="H211" i="5"/>
  <c r="H212" i="5" s="1"/>
  <c r="I54" i="64"/>
  <c r="I51" i="64"/>
  <c r="I53" i="64"/>
  <c r="G129" i="47"/>
  <c r="G139" i="47"/>
  <c r="G104" i="47"/>
  <c r="G99" i="47"/>
  <c r="G149" i="47"/>
  <c r="G144" i="47"/>
  <c r="G119" i="47"/>
  <c r="G124" i="47"/>
  <c r="H137" i="5"/>
  <c r="H161" i="5"/>
  <c r="H119" i="5"/>
  <c r="H143" i="5"/>
  <c r="H113" i="5"/>
  <c r="G114" i="47"/>
  <c r="G109" i="47"/>
  <c r="G134" i="47"/>
  <c r="H155" i="5"/>
  <c r="G89" i="47"/>
  <c r="G94" i="47"/>
  <c r="H107" i="5"/>
  <c r="H131" i="5"/>
  <c r="H125" i="5"/>
  <c r="H95" i="5"/>
  <c r="H101" i="5"/>
  <c r="D4" i="4"/>
  <c r="D3" i="4"/>
  <c r="D2" i="4"/>
  <c r="J641" i="66" l="1"/>
  <c r="H198" i="5"/>
  <c r="H199" i="5" s="1"/>
  <c r="H265" i="5"/>
  <c r="H266" i="5" s="1"/>
  <c r="G154" i="47"/>
  <c r="H167" i="5"/>
  <c r="O4" i="16"/>
  <c r="H168" i="5" l="1"/>
  <c r="H169" i="5" s="1"/>
  <c r="G155" i="47"/>
  <c r="G156" i="47" s="1"/>
  <c r="C30" i="40"/>
  <c r="C29" i="40"/>
  <c r="C28" i="40"/>
  <c r="C27" i="40"/>
  <c r="C26" i="40"/>
  <c r="C25" i="40"/>
  <c r="C17" i="40"/>
  <c r="C10" i="40"/>
  <c r="C21" i="40"/>
  <c r="C20" i="40"/>
  <c r="C19" i="40"/>
  <c r="C18" i="40"/>
  <c r="C16" i="40"/>
  <c r="C15" i="40"/>
  <c r="C14" i="40"/>
  <c r="C13" i="40"/>
  <c r="C12" i="40"/>
  <c r="C11" i="40"/>
  <c r="C9" i="40"/>
  <c r="C8" i="40"/>
  <c r="C7" i="40"/>
  <c r="C6" i="40"/>
  <c r="O15" i="16" l="1"/>
  <c r="P13" i="1"/>
  <c r="O14" i="16" l="1"/>
  <c r="M14" i="70"/>
  <c r="O13" i="16"/>
  <c r="M13" i="70"/>
  <c r="F14" i="16"/>
  <c r="P12" i="1" l="1"/>
  <c r="P10" i="1"/>
  <c r="O10" i="16" l="1"/>
  <c r="M10" i="70"/>
  <c r="O12" i="16"/>
  <c r="M12" i="70"/>
  <c r="F13" i="1"/>
  <c r="D13" i="70" s="1"/>
  <c r="F6" i="1"/>
  <c r="D6" i="70" s="1"/>
  <c r="F3" i="1"/>
  <c r="D3" i="70" s="1"/>
  <c r="P9" i="1"/>
  <c r="P8" i="1"/>
  <c r="P6" i="1"/>
  <c r="P5" i="1"/>
  <c r="O8" i="16" l="1"/>
  <c r="M8" i="70"/>
  <c r="O9" i="16"/>
  <c r="M9" i="70"/>
  <c r="O5" i="16"/>
  <c r="M5" i="70"/>
  <c r="O6" i="16"/>
  <c r="M6" i="70"/>
  <c r="F13" i="16"/>
  <c r="B45" i="43" l="1"/>
  <c r="B46" i="43"/>
  <c r="B47" i="43"/>
  <c r="B38" i="43"/>
  <c r="B39" i="43"/>
  <c r="B40" i="43"/>
  <c r="B37" i="43"/>
  <c r="A45" i="43"/>
  <c r="A46" i="43"/>
  <c r="A47" i="43"/>
  <c r="A38" i="43"/>
  <c r="A39" i="43"/>
  <c r="A40" i="43"/>
  <c r="F7" i="48" l="1"/>
  <c r="F5" i="48"/>
  <c r="F4" i="48"/>
  <c r="F6" i="16"/>
  <c r="F4" i="16"/>
  <c r="F3" i="16"/>
  <c r="F20" i="36" l="1"/>
  <c r="F21" i="36"/>
  <c r="F22" i="36" l="1"/>
  <c r="F23" i="36" l="1"/>
  <c r="F5" i="1"/>
  <c r="D5" i="70" s="1"/>
  <c r="F6" i="48" l="1"/>
  <c r="F5" i="16"/>
  <c r="F24" i="36"/>
  <c r="F25" i="36" l="1"/>
  <c r="F26" i="36" l="1"/>
  <c r="F28" i="36" l="1"/>
  <c r="F27" i="36"/>
  <c r="C51" i="43" l="1"/>
  <c r="D51" i="43" s="1"/>
  <c r="C38" i="43"/>
  <c r="D38" i="43" s="1"/>
  <c r="C45" i="43"/>
  <c r="D45" i="43" s="1"/>
  <c r="C43" i="43"/>
  <c r="D43" i="43" s="1"/>
  <c r="C47" i="43"/>
  <c r="D47" i="43" s="1"/>
  <c r="C44" i="43"/>
  <c r="D44" i="43" s="1"/>
  <c r="C48" i="43"/>
  <c r="D48" i="43" s="1"/>
  <c r="C37" i="43"/>
  <c r="D37" i="43" s="1"/>
  <c r="C41" i="43"/>
  <c r="D41" i="43" s="1"/>
  <c r="C46" i="43"/>
  <c r="D46" i="43" s="1"/>
  <c r="C39" i="43"/>
  <c r="D39" i="43" s="1"/>
  <c r="C49" i="43"/>
  <c r="D49" i="43" s="1"/>
  <c r="C50" i="43"/>
  <c r="D50" i="43" s="1"/>
  <c r="C40" i="43"/>
  <c r="D40" i="43" s="1"/>
  <c r="C42" i="43"/>
  <c r="D42" i="43" s="1"/>
  <c r="D52" i="43" l="1"/>
  <c r="L20" i="16" s="1"/>
  <c r="G35" i="64" l="1"/>
  <c r="G23" i="66"/>
  <c r="J23" i="66" s="1"/>
  <c r="F80" i="47"/>
  <c r="F68" i="47"/>
  <c r="F73" i="47"/>
  <c r="F8" i="47"/>
  <c r="F9" i="47"/>
  <c r="F20" i="47"/>
  <c r="F46" i="47"/>
  <c r="F25" i="47"/>
  <c r="F51" i="47"/>
  <c r="F17" i="47"/>
  <c r="F49" i="47"/>
  <c r="F64" i="47"/>
  <c r="F29" i="47"/>
  <c r="F67" i="47"/>
  <c r="F59" i="47"/>
  <c r="F75" i="47"/>
  <c r="F61" i="47"/>
  <c r="F28" i="47"/>
  <c r="F33" i="47"/>
  <c r="F70" i="47"/>
  <c r="F81" i="47"/>
  <c r="F74" i="47"/>
  <c r="F45" i="47"/>
  <c r="F43" i="47"/>
  <c r="F7" i="47"/>
  <c r="F44" i="47"/>
  <c r="F50" i="47"/>
  <c r="F40" i="47"/>
  <c r="F41" i="47"/>
  <c r="F79" i="47"/>
  <c r="F76" i="47"/>
  <c r="F57" i="47"/>
  <c r="F35" i="47"/>
  <c r="F77" i="47"/>
  <c r="F27" i="47"/>
  <c r="F47" i="47"/>
  <c r="F22" i="47"/>
  <c r="F32" i="47"/>
  <c r="F53" i="47"/>
  <c r="F56" i="47"/>
  <c r="F14" i="47"/>
  <c r="F63" i="47"/>
  <c r="F15" i="47"/>
  <c r="F55" i="47"/>
  <c r="F62" i="47"/>
  <c r="F71" i="47"/>
  <c r="F69" i="47"/>
  <c r="F19" i="47"/>
  <c r="F31" i="47"/>
  <c r="F34" i="47"/>
  <c r="F52" i="47"/>
  <c r="F37" i="47"/>
  <c r="F38" i="47"/>
  <c r="F23" i="47"/>
  <c r="F21" i="47"/>
  <c r="F65" i="47"/>
  <c r="F58" i="47"/>
  <c r="F13" i="47"/>
  <c r="F26" i="47"/>
  <c r="F39" i="47"/>
  <c r="D31" i="43" l="1"/>
  <c r="M23" i="1" s="1"/>
  <c r="G113" i="1" s="1"/>
  <c r="Q113" i="1" s="1"/>
  <c r="G4" i="47"/>
  <c r="G28" i="47"/>
  <c r="G64" i="47"/>
  <c r="G58" i="47"/>
  <c r="G76" i="47"/>
  <c r="G34" i="47"/>
  <c r="G52" i="47"/>
  <c r="G10" i="47"/>
  <c r="G40" i="47"/>
  <c r="G70" i="47"/>
  <c r="G46" i="47"/>
  <c r="G16" i="47"/>
  <c r="G22" i="47"/>
  <c r="G20" i="66" l="1"/>
  <c r="G24" i="66" s="1"/>
  <c r="G21" i="64"/>
  <c r="G82" i="47"/>
  <c r="H88" i="5"/>
  <c r="H89" i="5" s="1"/>
  <c r="J20" i="66" l="1"/>
  <c r="G18" i="66"/>
  <c r="G19" i="66" s="1"/>
  <c r="G83" i="47"/>
  <c r="G84" i="47" s="1"/>
  <c r="H90" i="5"/>
  <c r="H213" i="5" l="1"/>
  <c r="J135" i="66" l="1"/>
  <c r="J288" i="66" l="1"/>
  <c r="G91" i="4"/>
  <c r="J294" i="66"/>
  <c r="G98" i="4"/>
  <c r="J282" i="66"/>
  <c r="G85" i="4"/>
  <c r="G81" i="4"/>
  <c r="J278" i="66"/>
  <c r="G93" i="4"/>
  <c r="J289" i="66"/>
  <c r="G82" i="4"/>
  <c r="J279" i="66"/>
  <c r="J307" i="66"/>
  <c r="G111" i="4"/>
  <c r="J308" i="66"/>
  <c r="G112" i="4"/>
  <c r="J273" i="66"/>
  <c r="G76" i="4"/>
  <c r="G89" i="4"/>
  <c r="J286" i="66"/>
  <c r="J291" i="66"/>
  <c r="G95" i="4"/>
  <c r="J268" i="66"/>
  <c r="G71" i="4"/>
  <c r="G86" i="4"/>
  <c r="J283" i="66"/>
  <c r="J280" i="66"/>
  <c r="G83" i="4"/>
  <c r="G87" i="4"/>
  <c r="J284" i="66"/>
  <c r="G100" i="4"/>
  <c r="J296" i="66"/>
  <c r="G72" i="4"/>
  <c r="J269" i="66"/>
  <c r="G110" i="4"/>
  <c r="J306" i="66"/>
  <c r="J285" i="66"/>
  <c r="G88" i="4"/>
  <c r="G113" i="4"/>
  <c r="J309" i="66"/>
  <c r="J266" i="66"/>
  <c r="G69" i="4"/>
  <c r="J276" i="66"/>
  <c r="G79" i="4"/>
  <c r="J312" i="66"/>
  <c r="G116" i="4"/>
  <c r="J302" i="66"/>
  <c r="G106" i="4"/>
  <c r="G97" i="4"/>
  <c r="J293" i="66"/>
  <c r="J275" i="66"/>
  <c r="G78" i="4"/>
  <c r="J310" i="66"/>
  <c r="G114" i="4"/>
  <c r="J303" i="66"/>
  <c r="G107" i="4"/>
  <c r="J304" i="66"/>
  <c r="G108" i="4"/>
  <c r="J281" i="66"/>
  <c r="G84" i="4"/>
  <c r="G73" i="4"/>
  <c r="J270" i="66"/>
  <c r="J292" i="66"/>
  <c r="G96" i="4"/>
  <c r="G104" i="4"/>
  <c r="J300" i="66"/>
  <c r="G74" i="4"/>
  <c r="J271" i="66"/>
  <c r="J295" i="66"/>
  <c r="G99" i="4"/>
  <c r="J305" i="66"/>
  <c r="G109" i="4"/>
  <c r="J272" i="66"/>
  <c r="G75" i="4"/>
  <c r="G103" i="4" l="1"/>
  <c r="F117" i="4" s="1"/>
  <c r="J299" i="66"/>
  <c r="F118" i="4" l="1"/>
  <c r="F119" i="4" s="1"/>
  <c r="J146" i="66"/>
  <c r="J149" i="66" l="1"/>
  <c r="J166" i="66" l="1"/>
  <c r="H21" i="66" l="1"/>
  <c r="J21" i="66" s="1"/>
  <c r="G114" i="1"/>
  <c r="Q114" i="1" s="1"/>
  <c r="I22" i="64" l="1"/>
  <c r="J158" i="66"/>
  <c r="S96" i="1"/>
  <c r="J152" i="66"/>
  <c r="I17" i="64" l="1"/>
  <c r="H107" i="1"/>
  <c r="R78" i="1"/>
  <c r="R25" i="48"/>
  <c r="H109" i="1"/>
  <c r="H79" i="1"/>
  <c r="H106" i="1"/>
  <c r="H110" i="1"/>
  <c r="H108" i="1"/>
  <c r="R77" i="1"/>
  <c r="H679" i="66" l="1"/>
  <c r="J679" i="66" s="1"/>
  <c r="H133" i="66"/>
  <c r="J133" i="66" s="1"/>
  <c r="H134" i="66"/>
  <c r="J134" i="66" s="1"/>
  <c r="H22" i="66"/>
  <c r="J22" i="66" s="1"/>
  <c r="J24" i="66" s="1"/>
  <c r="G44" i="48"/>
  <c r="S77" i="1"/>
  <c r="G115" i="1"/>
  <c r="Q115" i="1" s="1"/>
  <c r="J108" i="1"/>
  <c r="H72" i="66"/>
  <c r="J72" i="66" s="1"/>
  <c r="S78" i="1"/>
  <c r="H74" i="66"/>
  <c r="J74" i="66" s="1"/>
  <c r="J110" i="1"/>
  <c r="H71" i="66"/>
  <c r="J71" i="66" s="1"/>
  <c r="J107" i="1"/>
  <c r="L29" i="16"/>
  <c r="I31" i="64"/>
  <c r="H70" i="66"/>
  <c r="J70" i="66" s="1"/>
  <c r="J106" i="1"/>
  <c r="J109" i="1"/>
  <c r="H73" i="66"/>
  <c r="J73" i="66" s="1"/>
  <c r="J79" i="1"/>
  <c r="H43" i="66"/>
  <c r="J43" i="66" s="1"/>
  <c r="H75" i="1"/>
  <c r="H69" i="1"/>
  <c r="H65" i="1"/>
  <c r="H67" i="1"/>
  <c r="H76" i="1"/>
  <c r="J680" i="66" l="1"/>
  <c r="I59" i="64"/>
  <c r="I27" i="64"/>
  <c r="G45" i="48"/>
  <c r="G46" i="48" s="1"/>
  <c r="L30" i="16"/>
  <c r="L31" i="16"/>
  <c r="L32" i="16" s="1"/>
  <c r="H40" i="66"/>
  <c r="J40" i="66" s="1"/>
  <c r="J76" i="1"/>
  <c r="J75" i="1"/>
  <c r="H39" i="66"/>
  <c r="J39" i="66" s="1"/>
  <c r="H34" i="66"/>
  <c r="J34" i="66" s="1"/>
  <c r="J70" i="1"/>
  <c r="J69" i="1"/>
  <c r="H33" i="66"/>
  <c r="J33" i="66" s="1"/>
  <c r="J67" i="1"/>
  <c r="H31" i="66"/>
  <c r="J31" i="66" s="1"/>
  <c r="J185" i="66"/>
  <c r="G20" i="4"/>
  <c r="J190" i="66"/>
  <c r="G25" i="4"/>
  <c r="G14" i="4"/>
  <c r="J179" i="66"/>
  <c r="G42" i="4"/>
  <c r="J206" i="66"/>
  <c r="G7" i="4"/>
  <c r="J172" i="66"/>
  <c r="J208" i="66"/>
  <c r="G44" i="4"/>
  <c r="J120" i="66"/>
  <c r="G36" i="4"/>
  <c r="J200" i="66"/>
  <c r="J199" i="66"/>
  <c r="G35" i="4"/>
  <c r="J192" i="66"/>
  <c r="G27" i="4"/>
  <c r="J218" i="66"/>
  <c r="G54" i="4"/>
  <c r="J174" i="66"/>
  <c r="G9" i="4"/>
  <c r="G37" i="4"/>
  <c r="J201" i="66"/>
  <c r="G45" i="4"/>
  <c r="J209" i="66"/>
  <c r="G12" i="4"/>
  <c r="J177" i="66"/>
  <c r="J195" i="66"/>
  <c r="G31" i="4"/>
  <c r="G24" i="4"/>
  <c r="J189" i="66"/>
  <c r="G33" i="4"/>
  <c r="J197" i="66"/>
  <c r="G34" i="4"/>
  <c r="J198" i="66"/>
  <c r="J202" i="66"/>
  <c r="G38" i="4"/>
  <c r="J178" i="66"/>
  <c r="G13" i="4"/>
  <c r="J187" i="66"/>
  <c r="G22" i="4"/>
  <c r="G19" i="4"/>
  <c r="J184" i="66"/>
  <c r="S66" i="1"/>
  <c r="J215" i="66"/>
  <c r="G51" i="4"/>
  <c r="J212" i="66"/>
  <c r="G48" i="4"/>
  <c r="G49" i="4"/>
  <c r="J213" i="66"/>
  <c r="J123" i="66"/>
  <c r="G46" i="4"/>
  <c r="J210" i="66"/>
  <c r="J159" i="66"/>
  <c r="J214" i="66"/>
  <c r="G50" i="4"/>
  <c r="J121" i="66"/>
  <c r="J151" i="66"/>
  <c r="G26" i="4"/>
  <c r="J191" i="66"/>
  <c r="G47" i="4"/>
  <c r="J211" i="66"/>
  <c r="J216" i="66"/>
  <c r="G52" i="4"/>
  <c r="J154" i="66"/>
  <c r="J194" i="66"/>
  <c r="G29" i="4"/>
  <c r="J182" i="66"/>
  <c r="G17" i="4"/>
  <c r="J175" i="66"/>
  <c r="G10" i="4"/>
  <c r="G21" i="4"/>
  <c r="J186" i="66"/>
  <c r="S69" i="1"/>
  <c r="J124" i="66"/>
  <c r="J176" i="66"/>
  <c r="G11" i="4"/>
  <c r="G23" i="4"/>
  <c r="J188" i="66"/>
  <c r="J153" i="66"/>
  <c r="J181" i="66"/>
  <c r="D41" i="4"/>
  <c r="G16" i="4"/>
  <c r="J65" i="1"/>
  <c r="H29" i="66"/>
  <c r="J29" i="66" s="1"/>
  <c r="R83" i="1"/>
  <c r="R80" i="1"/>
  <c r="H100" i="1"/>
  <c r="H85" i="1"/>
  <c r="H103" i="1"/>
  <c r="H91" i="1"/>
  <c r="H102" i="1"/>
  <c r="H96" i="1"/>
  <c r="H81" i="1"/>
  <c r="H74" i="1"/>
  <c r="H68" i="1"/>
  <c r="H92" i="1"/>
  <c r="H73" i="1"/>
  <c r="H93" i="1"/>
  <c r="H112" i="1"/>
  <c r="R94" i="1"/>
  <c r="H101" i="1"/>
  <c r="H98" i="1"/>
  <c r="H104" i="1"/>
  <c r="H88" i="1"/>
  <c r="H82" i="1"/>
  <c r="H95" i="1"/>
  <c r="H80" i="1"/>
  <c r="H66" i="1"/>
  <c r="R81" i="1"/>
  <c r="H105" i="1"/>
  <c r="H86" i="1"/>
  <c r="H77" i="1"/>
  <c r="R82" i="1"/>
  <c r="H94" i="1"/>
  <c r="H64" i="1"/>
  <c r="H84" i="1"/>
  <c r="H90" i="1"/>
  <c r="R75" i="1"/>
  <c r="H99" i="1"/>
  <c r="H83" i="1"/>
  <c r="H78" i="1"/>
  <c r="H72" i="1"/>
  <c r="R112" i="1"/>
  <c r="H97" i="1"/>
  <c r="H89" i="1"/>
  <c r="H87" i="1"/>
  <c r="H71" i="1"/>
  <c r="H76" i="66" l="1"/>
  <c r="J76" i="66" s="1"/>
  <c r="J112" i="1"/>
  <c r="H150" i="66"/>
  <c r="J150" i="66" s="1"/>
  <c r="H136" i="66"/>
  <c r="J136" i="66" s="1"/>
  <c r="H167" i="66"/>
  <c r="J167" i="66" s="1"/>
  <c r="H139" i="66"/>
  <c r="J139" i="66" s="1"/>
  <c r="H137" i="66"/>
  <c r="J137" i="66" s="1"/>
  <c r="H131" i="66"/>
  <c r="J131" i="66" s="1"/>
  <c r="H138" i="66"/>
  <c r="J138" i="66" s="1"/>
  <c r="G41" i="4"/>
  <c r="F55" i="4" s="1"/>
  <c r="H205" i="66"/>
  <c r="J205" i="66" s="1"/>
  <c r="J313" i="66" s="1"/>
  <c r="I48" i="64" s="1"/>
  <c r="S98" i="1"/>
  <c r="S81" i="1"/>
  <c r="S82" i="1"/>
  <c r="S94" i="1"/>
  <c r="S80" i="1"/>
  <c r="S83" i="1"/>
  <c r="S112" i="1"/>
  <c r="H37" i="66"/>
  <c r="J37" i="66" s="1"/>
  <c r="J73" i="1"/>
  <c r="J64" i="1"/>
  <c r="H28" i="66"/>
  <c r="J28" i="66" s="1"/>
  <c r="J90" i="1"/>
  <c r="H54" i="66"/>
  <c r="J54" i="66" s="1"/>
  <c r="H65" i="66"/>
  <c r="J65" i="66" s="1"/>
  <c r="J101" i="1"/>
  <c r="H61" i="66"/>
  <c r="J61" i="66" s="1"/>
  <c r="J97" i="1"/>
  <c r="J102" i="1"/>
  <c r="H66" i="66"/>
  <c r="J66" i="66" s="1"/>
  <c r="H50" i="66"/>
  <c r="J50" i="66" s="1"/>
  <c r="J86" i="1"/>
  <c r="J83" i="1"/>
  <c r="H47" i="66"/>
  <c r="J47" i="66" s="1"/>
  <c r="J88" i="1"/>
  <c r="H52" i="66"/>
  <c r="J52" i="66" s="1"/>
  <c r="S75" i="1"/>
  <c r="H48" i="66"/>
  <c r="J48" i="66" s="1"/>
  <c r="J84" i="1"/>
  <c r="J80" i="1"/>
  <c r="H44" i="66"/>
  <c r="J44" i="66" s="1"/>
  <c r="H62" i="66"/>
  <c r="J62" i="66" s="1"/>
  <c r="J98" i="1"/>
  <c r="H64" i="66"/>
  <c r="J64" i="66" s="1"/>
  <c r="J100" i="1"/>
  <c r="H63" i="66"/>
  <c r="J63" i="66" s="1"/>
  <c r="J99" i="1"/>
  <c r="H69" i="66"/>
  <c r="J69" i="66" s="1"/>
  <c r="J105" i="1"/>
  <c r="H45" i="66"/>
  <c r="J45" i="66" s="1"/>
  <c r="J81" i="1"/>
  <c r="H55" i="66"/>
  <c r="J55" i="66" s="1"/>
  <c r="J91" i="1"/>
  <c r="J77" i="1"/>
  <c r="H41" i="66"/>
  <c r="J41" i="66" s="1"/>
  <c r="H68" i="66"/>
  <c r="J68" i="66" s="1"/>
  <c r="J104" i="1"/>
  <c r="J85" i="1"/>
  <c r="H49" i="66"/>
  <c r="J49" i="66" s="1"/>
  <c r="J94" i="1"/>
  <c r="H58" i="66"/>
  <c r="J58" i="66" s="1"/>
  <c r="H38" i="66"/>
  <c r="J38" i="66" s="1"/>
  <c r="J74" i="1"/>
  <c r="J82" i="1"/>
  <c r="H46" i="66"/>
  <c r="J46" i="66" s="1"/>
  <c r="J66" i="1"/>
  <c r="H30" i="66"/>
  <c r="J30" i="66" s="1"/>
  <c r="H36" i="66"/>
  <c r="J36" i="66" s="1"/>
  <c r="J72" i="1"/>
  <c r="J71" i="1"/>
  <c r="H35" i="66"/>
  <c r="J35" i="66" s="1"/>
  <c r="H67" i="66"/>
  <c r="J67" i="66" s="1"/>
  <c r="J103" i="1"/>
  <c r="J93" i="1"/>
  <c r="H57" i="66"/>
  <c r="J57" i="66" s="1"/>
  <c r="J87" i="1"/>
  <c r="H51" i="66"/>
  <c r="J51" i="66" s="1"/>
  <c r="H32" i="66"/>
  <c r="J32" i="66" s="1"/>
  <c r="J68" i="1"/>
  <c r="H60" i="66"/>
  <c r="J60" i="66" s="1"/>
  <c r="J96" i="1"/>
  <c r="J92" i="1"/>
  <c r="H56" i="66"/>
  <c r="J56" i="66" s="1"/>
  <c r="J78" i="1"/>
  <c r="H42" i="66"/>
  <c r="J42" i="66" s="1"/>
  <c r="J89" i="1"/>
  <c r="H53" i="66"/>
  <c r="J53" i="66" s="1"/>
  <c r="J95" i="1"/>
  <c r="H59" i="66"/>
  <c r="J59" i="66" s="1"/>
  <c r="S64" i="1"/>
  <c r="J122" i="66"/>
  <c r="S67" i="1"/>
  <c r="S65" i="1"/>
  <c r="S103" i="1"/>
  <c r="J125" i="66"/>
  <c r="S95" i="1"/>
  <c r="S68" i="1"/>
  <c r="S97" i="1"/>
  <c r="J148" i="66"/>
  <c r="S92" i="1"/>
  <c r="J127" i="66"/>
  <c r="S71" i="1"/>
  <c r="S100" i="1"/>
  <c r="J156" i="66"/>
  <c r="J141" i="66"/>
  <c r="S85" i="1"/>
  <c r="S73" i="1"/>
  <c r="J129" i="66"/>
  <c r="J165" i="66"/>
  <c r="S110" i="1"/>
  <c r="J147" i="66"/>
  <c r="S91" i="1"/>
  <c r="S109" i="1"/>
  <c r="J164" i="66"/>
  <c r="J128" i="66"/>
  <c r="S72" i="1"/>
  <c r="J144" i="66"/>
  <c r="S88" i="1"/>
  <c r="S76" i="1"/>
  <c r="J132" i="66"/>
  <c r="S89" i="1"/>
  <c r="J145" i="66"/>
  <c r="J143" i="66"/>
  <c r="S87" i="1"/>
  <c r="J157" i="66"/>
  <c r="S101" i="1"/>
  <c r="S86" i="1"/>
  <c r="J142" i="66"/>
  <c r="J130" i="66"/>
  <c r="S74" i="1"/>
  <c r="J140" i="66"/>
  <c r="S84" i="1"/>
  <c r="J126" i="66"/>
  <c r="S70" i="1"/>
  <c r="S99" i="1"/>
  <c r="J155" i="66"/>
  <c r="S104" i="1"/>
  <c r="J160" i="66"/>
  <c r="G116" i="1" l="1"/>
  <c r="Q116" i="1" s="1"/>
  <c r="G117" i="1"/>
  <c r="Q117" i="1" s="1"/>
  <c r="F56" i="4"/>
  <c r="F57" i="4" s="1"/>
  <c r="J77" i="66"/>
  <c r="I36" i="64" s="1"/>
  <c r="H48" i="64"/>
  <c r="J168" i="66"/>
  <c r="I42" i="64" s="1"/>
  <c r="O118" i="1" l="1"/>
  <c r="H62" i="64"/>
  <c r="O119" i="1" l="1"/>
  <c r="O120" i="1" s="1"/>
  <c r="H63" i="64"/>
  <c r="H64" i="64" s="1"/>
  <c r="H66" i="64" s="1"/>
  <c r="H79" i="64" s="1"/>
  <c r="H81" i="64" s="1"/>
  <c r="S14" i="77"/>
  <c r="S28" i="77" s="1"/>
  <c r="G644" i="66"/>
  <c r="G674" i="66"/>
</calcChain>
</file>

<file path=xl/comments1.xml><?xml version="1.0" encoding="utf-8"?>
<comments xmlns="http://schemas.openxmlformats.org/spreadsheetml/2006/main">
  <authors>
    <author>User</author>
  </authors>
  <commentList>
    <comment ref="C81" authorId="0" shapeId="0">
      <text>
        <r>
          <rPr>
            <b/>
            <sz val="9"/>
            <color indexed="81"/>
            <rFont val="Tahoma"/>
            <family val="2"/>
            <charset val="238"/>
          </rPr>
          <t>Author:</t>
        </r>
        <r>
          <rPr>
            <sz val="9"/>
            <color indexed="81"/>
            <rFont val="Tahoma"/>
            <family val="2"/>
            <charset val="238"/>
          </rPr>
          <t xml:space="preserve">
Accesoriu Special D01 :  0 -  50  mm
Accesoriu Special D02 :  51-100  mm
Accesoriu Special D03 : 101-150 mm
Accesoriu Special D04 : 151 -200 mm
Accesoriu Special D05 : 201-250 mm
Accesoriu Special D06 : 251-300 mm
Accesoriu Special D07 : 301-350 mm
Accesoriu Special D08 : 351-400 mm
Accesoriu Special D09 : 401-450 mm
Accesoriu Special D10 : 451-500 mm
Accesoriu Special D11 : 501-550 mm
Accesoriu Special D12 : 551-600 mm
Accesoriu Special D13 : 601-650 mm
Accesoriu Special D14 : 651-700 mm
Accesoriu Special D15 : 701-750 mm
Accesoriu Special D16 : 751-800 mm
Accesoriu Special D17 : 801-850 mm
Accesoriu Special D18 : 851-900 mm
Accesoriu Special D19 : 901-950 mm
Accesoriu Special D20 : 951-1000mm
Accesoriu Special D21 :1001-1050mm
Accesoriu Special D22 :1051-1100mm
Accesoriu Special D23 :1101-1150mm
Accesoriu Special D24 :1151-1200mm
Accesoriu Special D25 :1201-1250mm
</t>
        </r>
      </text>
    </comment>
    <comment ref="C90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Author:
Accesoriu Special D01 :  0 -  50  mm
Accesoriu Special D02 :  51-100  mm
Accesoriu Special D03 : 101-150 mm
Accesoriu Special D04 : 151 -200 mm
Accesoriu Special D05 : 201-250 mm
Accesoriu Special D06 : 251-300 mm
Accesoriu Special D07 : 301-350 mm
Accesoriu Special D08 : 351-400 mm
Accesoriu Special D09 : 401-450 mm
Accesoriu Special D10 : 451-500 mm
Accesoriu Special D11 : 501-550 mm
Accesoriu Special D12 : 551-600 mm
Accesoriu Special D13 : 601-650 mm
Accesoriu Special D14 : 651-700 mm
Accesoriu Special D15 : 701-750 mm
Accesoriu Special D16 : 751-800 mm
Accesoriu Special D17 : 801-850 mm
Accesoriu Special D18 : 851-900 mm
Accesoriu Special D19 : 901-950 mm
Accesoriu Special D20 : 951-1000mm
Accesoriu Special D21 :1001-1050mm
Accesoriu Special D22 :1051-1100mm
Accesoriu Special D23 :1101-1150mm
Accesoriu Special D24 :1151-1200mm
Accesoriu Special D25 :1201-1250mm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<sst xmlns="http://schemas.openxmlformats.org/spreadsheetml/2006/main" count="169744" uniqueCount="28425">
  <si>
    <t>m2</t>
  </si>
  <si>
    <t xml:space="preserve">Latimea totala : </t>
  </si>
  <si>
    <t>m</t>
  </si>
  <si>
    <t>mm</t>
  </si>
  <si>
    <t>Cant.</t>
  </si>
  <si>
    <t>U.m.</t>
  </si>
  <si>
    <t>Pret unitar</t>
  </si>
  <si>
    <t>Valoarea:</t>
  </si>
  <si>
    <t>Capac de coama</t>
  </si>
  <si>
    <t>Inchidere coama</t>
  </si>
  <si>
    <t xml:space="preserve">Total general: </t>
  </si>
  <si>
    <t>Total inclusiv TVA:</t>
  </si>
  <si>
    <t>MAT</t>
  </si>
  <si>
    <t>Lucios</t>
  </si>
  <si>
    <t>Bilka 35</t>
  </si>
  <si>
    <t>Bilka 40</t>
  </si>
  <si>
    <t>Balcanic 35</t>
  </si>
  <si>
    <t>Balcanic 40</t>
  </si>
  <si>
    <t>T 8</t>
  </si>
  <si>
    <t>TABLA PLANA</t>
  </si>
  <si>
    <t>Cleste indoit carlige</t>
  </si>
  <si>
    <t>Pret</t>
  </si>
  <si>
    <t>Cantitate</t>
  </si>
  <si>
    <t>Pret total EUR</t>
  </si>
  <si>
    <t>Colier burlan 90</t>
  </si>
  <si>
    <t>Colier burlan 100</t>
  </si>
  <si>
    <t xml:space="preserve">Capac jgheab 125 </t>
  </si>
  <si>
    <t xml:space="preserve">Capac jgheab 150 </t>
  </si>
  <si>
    <t>Element imbinare jgheab 125</t>
  </si>
  <si>
    <t>Element imbinare jgheab 150</t>
  </si>
  <si>
    <t>Racord jgheab - burlan 125/90</t>
  </si>
  <si>
    <t>Racord jgheab - burlan 150/100</t>
  </si>
  <si>
    <t>Cot de 60 grade   90</t>
  </si>
  <si>
    <t>Cot de 60 grade   100</t>
  </si>
  <si>
    <t>Palnie  90</t>
  </si>
  <si>
    <t>Palnie  100</t>
  </si>
  <si>
    <t>Prelungitor intermediar 100 /1 m/</t>
  </si>
  <si>
    <t>Ramificatie burlan 90</t>
  </si>
  <si>
    <t>Ramificatie burlan 100</t>
  </si>
  <si>
    <t>Cot de evacuare 90</t>
  </si>
  <si>
    <t>Cot de evacuare 100</t>
  </si>
  <si>
    <t>Coltar exterior de 90 grade 125</t>
  </si>
  <si>
    <t>Coltar interior de 90 grade  125</t>
  </si>
  <si>
    <t>Coltar exterior de 90 grade 150</t>
  </si>
  <si>
    <t>Coltar interior de 90 grade  150</t>
  </si>
  <si>
    <t>RETROPANEL</t>
  </si>
  <si>
    <t>ZINCAT</t>
  </si>
  <si>
    <t>Bordura fronton 312.5mm</t>
  </si>
  <si>
    <t>Prelungitor intermediar 90 /1 m</t>
  </si>
  <si>
    <t>MARO INCHIS - (387) - RAL 8019</t>
  </si>
  <si>
    <t>MARO - (434) -RAL 8017</t>
  </si>
  <si>
    <t>ROSU - (758) - RAL 3009</t>
  </si>
  <si>
    <t>ALB - (001) - RAL 9002</t>
  </si>
  <si>
    <t>NEGRU - (015) - RAL 9005</t>
  </si>
  <si>
    <t>VISINIU - (781) - RAL 3005</t>
  </si>
  <si>
    <t>GRAFIT  - (087) - RAL 7011</t>
  </si>
  <si>
    <t>CARAMIZIU - (742)- RAL 8004</t>
  </si>
  <si>
    <t>ARGINTIU - (044) - RAL 9006</t>
  </si>
  <si>
    <t>ALAMA - (778) - RAL 8003</t>
  </si>
  <si>
    <t>VERDE - (830)- RAL 6020</t>
  </si>
  <si>
    <t>E-mail</t>
  </si>
  <si>
    <t>Telefon :</t>
  </si>
  <si>
    <t>Client</t>
  </si>
  <si>
    <t>Persoana de contact</t>
  </si>
  <si>
    <t>Rama invelitori ondulate TZ</t>
  </si>
  <si>
    <t>Modalitate plata</t>
  </si>
  <si>
    <t>E-mail :</t>
  </si>
  <si>
    <t>LINIE PRODUCTIE</t>
  </si>
  <si>
    <t>QUARTZ</t>
  </si>
  <si>
    <t xml:space="preserve">LINIA 1 </t>
  </si>
  <si>
    <t xml:space="preserve">LINIA 2 </t>
  </si>
  <si>
    <t>LINIA 3</t>
  </si>
  <si>
    <t>LINIA 4</t>
  </si>
  <si>
    <t>LINIA 5</t>
  </si>
  <si>
    <t>BALCANIC</t>
  </si>
  <si>
    <t>Fronton sub tigla 312.5mm</t>
  </si>
  <si>
    <t>Grosime</t>
  </si>
  <si>
    <t>Folie difuza 140g.</t>
  </si>
  <si>
    <t>Folie difuza 150g.</t>
  </si>
  <si>
    <t>Cleste mufat</t>
  </si>
  <si>
    <t>Iberic 35</t>
  </si>
  <si>
    <t>Iberic 40</t>
  </si>
  <si>
    <t>Romanic 35</t>
  </si>
  <si>
    <t>Romanic 40</t>
  </si>
  <si>
    <t>Coama unghiulara 312.5mm</t>
  </si>
  <si>
    <t>Dolie 312.5 mm</t>
  </si>
  <si>
    <t>Dolie 625 mm</t>
  </si>
  <si>
    <t>Dolie 417 mm</t>
  </si>
  <si>
    <t>Coama unghiulara 417 mm</t>
  </si>
  <si>
    <t>Bordura Streasina 178 mm</t>
  </si>
  <si>
    <t>Bordura Streasina 208 mm</t>
  </si>
  <si>
    <t>Bordura Streasina 156 mm</t>
  </si>
  <si>
    <t>Ruperea pantei convexa</t>
  </si>
  <si>
    <t>Ruperea pantei concava</t>
  </si>
  <si>
    <t>Bordura la perete 208 mm</t>
  </si>
  <si>
    <t>Bordura la perete 178 mm</t>
  </si>
  <si>
    <t>Fixarea placilor pe zid 250 mm</t>
  </si>
  <si>
    <t>Fixarea placilor pe zid 208 mm</t>
  </si>
  <si>
    <t>Bordura fronton 312.5 mm</t>
  </si>
  <si>
    <t>Bordura fronton 250 mm</t>
  </si>
  <si>
    <t>Fronton sub tigla</t>
  </si>
  <si>
    <t>Paravant de baza</t>
  </si>
  <si>
    <t>Coltar exterior 312.5mm</t>
  </si>
  <si>
    <t>Coltar interior 250mm</t>
  </si>
  <si>
    <t>Holtsuruburi Zincat 4.8*35</t>
  </si>
  <si>
    <t>Holtsuruburi Zincat 4.8*20</t>
  </si>
  <si>
    <t>Holts. Zincat 4.8*19- 500buc</t>
  </si>
  <si>
    <t>Holts. Zincat 4.8*19- 250buc</t>
  </si>
  <si>
    <t>Holtsuruburi 4.8*19- 500buc</t>
  </si>
  <si>
    <t>Holtsuruburi 4.8*19- 250buc</t>
  </si>
  <si>
    <t>Holtsuruburi 4.8*70</t>
  </si>
  <si>
    <t>Holtsuruburi 4.8*55</t>
  </si>
  <si>
    <t>ROSU - RAL 3011</t>
  </si>
  <si>
    <t>CARPATIC</t>
  </si>
  <si>
    <t>IBERIC</t>
  </si>
  <si>
    <t>** Preturile sunt exprimate in Euro si nu contin TVA</t>
  </si>
  <si>
    <t>TELEFON :</t>
  </si>
  <si>
    <t>NUME CLIENT :</t>
  </si>
  <si>
    <t>LOCUL DESCARCARII :</t>
  </si>
  <si>
    <t>TELEFON</t>
  </si>
  <si>
    <t xml:space="preserve">Rama ESV </t>
  </si>
  <si>
    <t>55*78</t>
  </si>
  <si>
    <t>DIMENSIUNE</t>
  </si>
  <si>
    <t>55*98</t>
  </si>
  <si>
    <t>66*98</t>
  </si>
  <si>
    <t>66*118</t>
  </si>
  <si>
    <t>78*98</t>
  </si>
  <si>
    <t>78*118</t>
  </si>
  <si>
    <t>78*140</t>
  </si>
  <si>
    <t>94*118</t>
  </si>
  <si>
    <t>94*140</t>
  </si>
  <si>
    <t>78*160</t>
  </si>
  <si>
    <t>66*140</t>
  </si>
  <si>
    <t>55*118</t>
  </si>
  <si>
    <t>Total - fara TVA ( Euro )</t>
  </si>
  <si>
    <t xml:space="preserve">FERESTRE DE MANSARDA - FAKRO </t>
  </si>
  <si>
    <t>REPREZENTANTI BILKA ( FABRICA )</t>
  </si>
  <si>
    <t>Judet</t>
  </si>
  <si>
    <t xml:space="preserve">Localitate </t>
  </si>
  <si>
    <t>Garantie plata</t>
  </si>
  <si>
    <t xml:space="preserve">INFORMATII CLIENT </t>
  </si>
  <si>
    <t xml:space="preserve">Curs Euro </t>
  </si>
  <si>
    <t xml:space="preserve">Limita credit </t>
  </si>
  <si>
    <t>FO1-01-01-rev,24,03,2015</t>
  </si>
  <si>
    <t>LUCIOS</t>
  </si>
  <si>
    <t>ARGINTIU   - RAL 9007</t>
  </si>
  <si>
    <t xml:space="preserve">Brida jgheab </t>
  </si>
  <si>
    <t>Nr</t>
  </si>
  <si>
    <t>1250 mm</t>
  </si>
  <si>
    <t>625 mm</t>
  </si>
  <si>
    <t>417 mm</t>
  </si>
  <si>
    <t>250 mm</t>
  </si>
  <si>
    <t>208 mm</t>
  </si>
  <si>
    <t>178 mm</t>
  </si>
  <si>
    <t>156 mm</t>
  </si>
  <si>
    <t>Latime tabla plana ( mm )</t>
  </si>
  <si>
    <t>312,50 mm</t>
  </si>
  <si>
    <t>46*55</t>
  </si>
  <si>
    <t>46*75</t>
  </si>
  <si>
    <t xml:space="preserve"> </t>
  </si>
  <si>
    <t xml:space="preserve">FERESTRE DE MANSARDA -  OPTILIGHT </t>
  </si>
  <si>
    <t>60*120</t>
  </si>
  <si>
    <t>70*120</t>
  </si>
  <si>
    <t>Culori disponibile</t>
  </si>
  <si>
    <t xml:space="preserve"> 3005 (visiniu = 781 ) ; 3009 ( rosu maroniu = 758 ) ; 3011 ( rosu ) ; 6020 ( verde = 830 ) ; 7011 ( grafit = 087 ) 8003 ( alama = 778 ) ; 8004 ( caramiziu = 742 ) ; 8017 ( maro = 434 ) ; 8019 ( maro inchis = 387 ) ; 9010 ( alb = 001 ) ; 9005 ( negru = 015 ) ; 9006 ( argintiu = 044 )</t>
  </si>
  <si>
    <t xml:space="preserve">Fereastra B fara clapeta </t>
  </si>
  <si>
    <t>45*55</t>
  </si>
  <si>
    <t xml:space="preserve"> -</t>
  </si>
  <si>
    <t>Cleste indoit carlige + Foarfeca pelican + Cleste mufat burlane</t>
  </si>
  <si>
    <t>TABLA FALTUITA</t>
  </si>
  <si>
    <t>0.40 mm</t>
  </si>
  <si>
    <t>SSAB</t>
  </si>
  <si>
    <t>0.50 mm</t>
  </si>
  <si>
    <t>0.60 mm</t>
  </si>
  <si>
    <t>RULOURI FASIATE</t>
  </si>
  <si>
    <t>Latime fasia 3</t>
  </si>
  <si>
    <t>Latime fasia 4</t>
  </si>
  <si>
    <t>Latime fasia 5</t>
  </si>
  <si>
    <t>Latime fasia 6</t>
  </si>
  <si>
    <t>Latime fasia 7</t>
  </si>
  <si>
    <t>Latime fasia 8</t>
  </si>
  <si>
    <t>Gotic 35</t>
  </si>
  <si>
    <t>Gotic 40</t>
  </si>
  <si>
    <t>Bordura fronton 360 mm</t>
  </si>
  <si>
    <t>Bordura Streasina 250 mm</t>
  </si>
  <si>
    <t>Bordura la perete 250 mm</t>
  </si>
  <si>
    <t>Opritor zapada 2m</t>
  </si>
  <si>
    <t>Opritor zapada 1.25m</t>
  </si>
  <si>
    <t>Colector fronton 156 mm</t>
  </si>
  <si>
    <t>Colector fronton 250 mm</t>
  </si>
  <si>
    <t>Foarfeca pelican</t>
  </si>
  <si>
    <t>Element suprapunere Retro 60 mm</t>
  </si>
  <si>
    <t>Element suprapunere Retro 80 mm</t>
  </si>
  <si>
    <t>GRANDE MAT</t>
  </si>
  <si>
    <t>SISTEM PLUVIAL BILKA - COLORAT</t>
  </si>
  <si>
    <t>Mod ambalare</t>
  </si>
  <si>
    <t>Denumire produs</t>
  </si>
  <si>
    <t>5 buc / pachet</t>
  </si>
  <si>
    <t>Jgheab de scurgere 125 / 4m</t>
  </si>
  <si>
    <t>2 buc / pachet</t>
  </si>
  <si>
    <t>Burlan de scurgere a apei 90 / 3m</t>
  </si>
  <si>
    <t>60 buc / cutie</t>
  </si>
  <si>
    <t xml:space="preserve">Carlig jgheab 125 / 210 mm </t>
  </si>
  <si>
    <t>100 buc / cutie</t>
  </si>
  <si>
    <t xml:space="preserve">Carlig jgheab 125 / 160 mm </t>
  </si>
  <si>
    <t>Carlig jgheab 125 / COMBI</t>
  </si>
  <si>
    <t>600 buc / cutie</t>
  </si>
  <si>
    <t>50 buc / cutie</t>
  </si>
  <si>
    <t>30 buc / cutie</t>
  </si>
  <si>
    <t>20 buc / cutie</t>
  </si>
  <si>
    <t>15 buc / cutie</t>
  </si>
  <si>
    <t>10 buc / cutie</t>
  </si>
  <si>
    <t>Jgheab de scurgere 150 / 4m</t>
  </si>
  <si>
    <t>Burlan de scurgere a apei 100 / 3m</t>
  </si>
  <si>
    <t xml:space="preserve">Carlig jgheab 150 / 210 mm </t>
  </si>
  <si>
    <t>80 buc / cutie</t>
  </si>
  <si>
    <t xml:space="preserve">Carlig jgheab 150 / 160 mm      </t>
  </si>
  <si>
    <t>Carlig jgheab 150 / COMBI</t>
  </si>
  <si>
    <t>16 buc / cutie</t>
  </si>
  <si>
    <t>24 buc / cutie</t>
  </si>
  <si>
    <t>8 buc / cutie</t>
  </si>
  <si>
    <t>15 ani garantie pentru culoare si 30 ani pentru  coroziune</t>
  </si>
  <si>
    <t>GDM</t>
  </si>
  <si>
    <t>BUC</t>
  </si>
  <si>
    <t>UM</t>
  </si>
  <si>
    <t>0.70 mm</t>
  </si>
  <si>
    <t>Desfasurata accesoriu</t>
  </si>
  <si>
    <t>0.37 mm</t>
  </si>
  <si>
    <t>0.45 mm</t>
  </si>
  <si>
    <t>0.50  mm</t>
  </si>
  <si>
    <t>Strat vopsea</t>
  </si>
  <si>
    <t>25 micr. ext / 7 micr. int</t>
  </si>
  <si>
    <t>DX51 - Zn 225</t>
  </si>
  <si>
    <t>0.55 mm</t>
  </si>
  <si>
    <t>DX51 - Zn 275</t>
  </si>
  <si>
    <t>50 micr. ext / 12 micr. int</t>
  </si>
  <si>
    <t>Textura vopsea</t>
  </si>
  <si>
    <t>35 micr. ext / 7 micr. int</t>
  </si>
  <si>
    <t>DUBLU VOPSIT</t>
  </si>
  <si>
    <t>0.57 mm</t>
  </si>
  <si>
    <t>1.00 mm</t>
  </si>
  <si>
    <t>Latime rulou</t>
  </si>
  <si>
    <t>Tip otel + strat zinc</t>
  </si>
  <si>
    <t>TABLA ROLA</t>
  </si>
  <si>
    <t>0.35 mm</t>
  </si>
  <si>
    <t>0.25 mm</t>
  </si>
  <si>
    <t>0.30 mm</t>
  </si>
  <si>
    <t>1000 mm</t>
  </si>
  <si>
    <t>DX51 - Zn 100</t>
  </si>
  <si>
    <t>indisponibil pentru vanzare</t>
  </si>
  <si>
    <t>dublu vopsit</t>
  </si>
  <si>
    <t>9002 + 9006</t>
  </si>
  <si>
    <t>3000 + 3005 + 3009 + 3011 + 5010 + 6005 + 7024 + 8004 + 8017 + 9002 + 9005 + 9006</t>
  </si>
  <si>
    <t>0.45 mm - ral 8003</t>
  </si>
  <si>
    <t>3005 + 3011 + 8017</t>
  </si>
  <si>
    <t>8003 ( Alama )</t>
  </si>
  <si>
    <t>3005 M + 8017 M + 8019 M + 9005 M</t>
  </si>
  <si>
    <t>3005 M + 3009 M + 6020 M + 7024 M + 8004 M + 8017 M + 8019 M + 9005 M</t>
  </si>
  <si>
    <t xml:space="preserve"> 3005 (visiniu = 781 ) ; 3009 ( rosu maroniu = 758 ) ; 3011 ( rosu = 769 ) ; 6020 ( verde = 830 ) ; 7011 ( grafit = 087 ) ; 8003 ( alama = 778 ) ; 8004 ( caramiziu = 742 ) ; 8017 ( maro = 434 ) ; 8019 ( maro inchis = 387 ) ; 9002 ( alb = 001 ) ; 9005 ( negru = 015 ) ; 9006 ( argintiu = 044 )</t>
  </si>
  <si>
    <t>Disponibilitate culori in stoc</t>
  </si>
  <si>
    <t>*La cerere se pot furniza si alte nuante sau alte grosimi</t>
  </si>
  <si>
    <t>114*140</t>
  </si>
  <si>
    <t>114*118</t>
  </si>
  <si>
    <t>Rama ESV ( invelitori plate )</t>
  </si>
  <si>
    <t>FERESTRE DE MANSARDA - VELUX</t>
  </si>
  <si>
    <t>Kit termoizolare termica - BDX 2000</t>
  </si>
  <si>
    <t>Kit termoizolare termica -  XDP</t>
  </si>
  <si>
    <t>55*111</t>
  </si>
  <si>
    <t>60*94</t>
  </si>
  <si>
    <t>60*100</t>
  </si>
  <si>
    <t>60*111</t>
  </si>
  <si>
    <t>60*130</t>
  </si>
  <si>
    <t>70*94</t>
  </si>
  <si>
    <t>70*100</t>
  </si>
  <si>
    <t>70*111</t>
  </si>
  <si>
    <t>70*130</t>
  </si>
  <si>
    <t>70*140</t>
  </si>
  <si>
    <t>60*140</t>
  </si>
  <si>
    <t>46*73</t>
  </si>
  <si>
    <t>125 mm</t>
  </si>
  <si>
    <t>TAXA FASIERE TABLA ROLA</t>
  </si>
  <si>
    <t xml:space="preserve">Nr fasii  </t>
  </si>
  <si>
    <t xml:space="preserve">COSTURI REBOBINARE TABLA ROLA </t>
  </si>
  <si>
    <t xml:space="preserve">2 fasii  </t>
  </si>
  <si>
    <t xml:space="preserve">3 fasii </t>
  </si>
  <si>
    <t xml:space="preserve">4 fasii </t>
  </si>
  <si>
    <t xml:space="preserve">5 fasii </t>
  </si>
  <si>
    <t xml:space="preserve">6 fasii </t>
  </si>
  <si>
    <t xml:space="preserve">7 fasii  </t>
  </si>
  <si>
    <t xml:space="preserve">8 fasii  </t>
  </si>
  <si>
    <t xml:space="preserve">10 fasii </t>
  </si>
  <si>
    <t>* Nota - taxele de rebobinare de mai sus se vor adauga la preturile / mp de tabla plana stabilte atat in sectorul ,,Rezidential'' cat si pentru cele din sectorul ''Industrial''</t>
  </si>
  <si>
    <t>2 mini - roluri</t>
  </si>
  <si>
    <t>Nr mini-rulouri</t>
  </si>
  <si>
    <t>3 mini - roluri</t>
  </si>
  <si>
    <t>4 mini - roluri</t>
  </si>
  <si>
    <t>5 mini - roluri</t>
  </si>
  <si>
    <t>6 mini - roluri</t>
  </si>
  <si>
    <t>7 mini - roluri</t>
  </si>
  <si>
    <t>8 mini - roluri</t>
  </si>
  <si>
    <t>9 mini - roluri</t>
  </si>
  <si>
    <t>10 mini - roluri</t>
  </si>
  <si>
    <t>Cost rebobinare tabla rola / kg  in mini-rulouri</t>
  </si>
  <si>
    <t>Localitate</t>
  </si>
  <si>
    <t>Adresa sediu social</t>
  </si>
  <si>
    <t>Telefon fix</t>
  </si>
  <si>
    <t>Fax</t>
  </si>
  <si>
    <t>COD CLIENT</t>
  </si>
  <si>
    <t>Asistent vanzari ( birou )</t>
  </si>
  <si>
    <t>Director Zonal</t>
  </si>
  <si>
    <t>Telefon mobil</t>
  </si>
  <si>
    <t>E-mail fabrica</t>
  </si>
  <si>
    <t>office@bilka.ro</t>
  </si>
  <si>
    <t>0268.548.117</t>
  </si>
  <si>
    <t>0268.548.116</t>
  </si>
  <si>
    <t>Telefon mobil - secretariat</t>
  </si>
  <si>
    <t>Telefon fix - secretariat</t>
  </si>
  <si>
    <t>0730.303.030</t>
  </si>
  <si>
    <t>DOSAR   LISTE   PRETURI</t>
  </si>
  <si>
    <t>Mesaj pt productie</t>
  </si>
  <si>
    <t>Mesaj pt sofer</t>
  </si>
  <si>
    <t>Mesaj pt facturare</t>
  </si>
  <si>
    <t>Adresa depozit / punct de lucru</t>
  </si>
  <si>
    <t>LOC LIVRARE / SANTIER</t>
  </si>
  <si>
    <t>Nr contract + data emiterii</t>
  </si>
  <si>
    <t>Nume Client</t>
  </si>
  <si>
    <t>Numar oferta</t>
  </si>
  <si>
    <t>Data ofertarii</t>
  </si>
  <si>
    <t>Informatii   Client   &amp;   Furnizor</t>
  </si>
  <si>
    <t>CULOARE</t>
  </si>
  <si>
    <t>TEXTURA VOPSEA</t>
  </si>
  <si>
    <t>Pret / m2</t>
  </si>
  <si>
    <t>Nume asistent vanzari ( birou )</t>
  </si>
  <si>
    <t>INFORMATII FURNIZOR</t>
  </si>
  <si>
    <t>CRITERII COLABORARE</t>
  </si>
  <si>
    <t>Grosime (mm)</t>
  </si>
  <si>
    <t>COD FURNIZOR MATERIE PRIMA</t>
  </si>
  <si>
    <t>COD 35</t>
  </si>
  <si>
    <t>Lungime coala</t>
  </si>
  <si>
    <t>nr coli</t>
  </si>
  <si>
    <t>Nr.</t>
  </si>
  <si>
    <t>SE RIDICA BO / CEC</t>
  </si>
  <si>
    <t>CUT</t>
  </si>
  <si>
    <t>INVELITOARE</t>
  </si>
  <si>
    <t xml:space="preserve">Suprafata totala </t>
  </si>
  <si>
    <t>Persoana contact</t>
  </si>
  <si>
    <t xml:space="preserve">Persoana contact </t>
  </si>
  <si>
    <t>Localitate depozit / punct de lucru</t>
  </si>
  <si>
    <t>Judet depozit / punct de lucru</t>
  </si>
  <si>
    <t>INFORMATII  GENERALE</t>
  </si>
  <si>
    <t>NUME CLIENT</t>
  </si>
  <si>
    <t xml:space="preserve">Fereastra  - PTP - V U3 </t>
  </si>
  <si>
    <r>
      <t>Fereastra  - PTP - V U5 (</t>
    </r>
    <r>
      <rPr>
        <b/>
        <i/>
        <sz val="7"/>
        <rFont val="Calibri"/>
        <family val="2"/>
        <scheme val="minor"/>
      </rPr>
      <t xml:space="preserve"> cu trei foi de sticla</t>
    </r>
    <r>
      <rPr>
        <b/>
        <sz val="7"/>
        <rFont val="Calibri"/>
        <family val="2"/>
        <scheme val="minor"/>
      </rPr>
      <t xml:space="preserve"> ) </t>
    </r>
  </si>
  <si>
    <r>
      <t xml:space="preserve">Cost fasiere + rebobinare / mp pentru rulouri cu lungime  </t>
    </r>
    <r>
      <rPr>
        <b/>
        <sz val="12"/>
        <color theme="0"/>
        <rFont val="Calibri"/>
        <family val="2"/>
      </rPr>
      <t>&gt;  50 ml</t>
    </r>
  </si>
  <si>
    <t>* Nota - taxele  din tabelul de mai sus se vor adauga la preturile / mp de tabla plana stabilte atat in sectorul ,,Rezidential'' cat si pentru cele din sectorul ''Industrial''</t>
  </si>
  <si>
    <r>
      <t>Cost fasiere + rebobinare / mp pentru rulouri cu lungime &lt;</t>
    </r>
    <r>
      <rPr>
        <b/>
        <sz val="12"/>
        <color theme="0"/>
        <rFont val="Calibri"/>
        <family val="2"/>
      </rPr>
      <t xml:space="preserve">  50 ml</t>
    </r>
  </si>
  <si>
    <t>Cost rebobinare tabla rola / tona  in mini-rulouri</t>
  </si>
  <si>
    <t xml:space="preserve"> COSTURI FASIERE + REBOBINARE RULOURI TABLA</t>
  </si>
  <si>
    <t>SCARI MODULARE DIN LEMN PENTRU ACCES POD</t>
  </si>
  <si>
    <r>
      <t xml:space="preserve">AVIZ LA LIVRARE </t>
    </r>
    <r>
      <rPr>
        <b/>
        <sz val="12"/>
        <rFont val="Calibri"/>
        <family val="2"/>
        <scheme val="minor"/>
      </rPr>
      <t>→</t>
    </r>
    <r>
      <rPr>
        <b/>
        <i/>
        <sz val="12"/>
        <rFont val="Calibri"/>
        <family val="2"/>
        <scheme val="minor"/>
      </rPr>
      <t xml:space="preserve"> FACTURA PE MAIL</t>
    </r>
  </si>
  <si>
    <t>PRODUS</t>
  </si>
  <si>
    <t>Suprafata totala :</t>
  </si>
  <si>
    <t>Latime fasia 1</t>
  </si>
  <si>
    <t>Latime fasia 2</t>
  </si>
  <si>
    <t>Latime fasia 9</t>
  </si>
  <si>
    <t>Latime fasia 10</t>
  </si>
  <si>
    <t>LATIME  FASIE</t>
  </si>
  <si>
    <t>NR FASII</t>
  </si>
  <si>
    <t>LUNGIME FASIE</t>
  </si>
  <si>
    <t>Latime fasia 11</t>
  </si>
  <si>
    <t>Latime fasia 12</t>
  </si>
  <si>
    <t>Latime fasia 13</t>
  </si>
  <si>
    <t>Latime fasia 14</t>
  </si>
  <si>
    <t>Latime fasia 15</t>
  </si>
  <si>
    <t>ml</t>
  </si>
  <si>
    <t>LUNGIME</t>
  </si>
  <si>
    <t>BUCATI</t>
  </si>
  <si>
    <t>LATIME</t>
  </si>
  <si>
    <t>SUPRAFATA</t>
  </si>
  <si>
    <t>CALCUL SUPRAFATA Tigla</t>
  </si>
  <si>
    <t xml:space="preserve">SUPRAFATA TOTALA: </t>
  </si>
  <si>
    <t>COD</t>
  </si>
  <si>
    <t>CLASIC 35</t>
  </si>
  <si>
    <t>CLASIC 40</t>
  </si>
  <si>
    <t>BALCANIC 35</t>
  </si>
  <si>
    <t>BALCANIC 40</t>
  </si>
  <si>
    <t>IBERIC 35</t>
  </si>
  <si>
    <t>IBERIC 40</t>
  </si>
  <si>
    <t>GOTIC 35</t>
  </si>
  <si>
    <t>GOTIC 40</t>
  </si>
  <si>
    <t>ROMANIC 35</t>
  </si>
  <si>
    <t>ROMANIC 40</t>
  </si>
  <si>
    <t>T 8 A</t>
  </si>
  <si>
    <t>LISTA INVELITORI- BK_MODEL-cellE25</t>
  </si>
  <si>
    <t>Finisaj - BK_FINISAJ</t>
  </si>
  <si>
    <t>RAL</t>
  </si>
  <si>
    <t>CULORI LUCIOS</t>
  </si>
  <si>
    <t>CULORI MAT</t>
  </si>
  <si>
    <t>CULORI GDM</t>
  </si>
  <si>
    <t>CULORI 8003</t>
  </si>
  <si>
    <t>CULORI ZINCAT</t>
  </si>
  <si>
    <t>ZINC</t>
  </si>
  <si>
    <t>RAL_8003</t>
  </si>
  <si>
    <t>TIP FRONTOANE</t>
  </si>
  <si>
    <t>BORDURA FRONTON 360 MM</t>
  </si>
  <si>
    <t>BORDURA FRONTON 312 MM</t>
  </si>
  <si>
    <t>BORDURA FRONTON 250 MM</t>
  </si>
  <si>
    <t>COAMA MARE</t>
  </si>
  <si>
    <t>COAMA MICA</t>
  </si>
  <si>
    <t>COLECTOR FRONTON 156 MM</t>
  </si>
  <si>
    <t>COLECTOR FRONTON 250 MM</t>
  </si>
  <si>
    <t>FRI</t>
  </si>
  <si>
    <t>FRONTON SUB TIGLA 312 MM</t>
  </si>
  <si>
    <t>BORDURA STREASINA 208 MM</t>
  </si>
  <si>
    <t>BORDURA STREASINA 178 MM</t>
  </si>
  <si>
    <t>BORDURA STREASINA 250 MM</t>
  </si>
  <si>
    <t>BORDURA STREASINA 156 MM</t>
  </si>
  <si>
    <t>Streasina</t>
  </si>
  <si>
    <t>BORDURA FRONTON RETRO 312MM</t>
  </si>
  <si>
    <t>BORD. STREASINA RETRO 312MM</t>
  </si>
  <si>
    <t>BORD. PER. LATERAL RETRO 250MM</t>
  </si>
  <si>
    <t>BORD. PER. ORIZ. RETRO 312MM</t>
  </si>
  <si>
    <t>BORDURA LA PERETE 208 MM</t>
  </si>
  <si>
    <t>BORDURA LA PERETE 250 MM</t>
  </si>
  <si>
    <t>BORDURA LA PERETE 178 MM</t>
  </si>
  <si>
    <t>Borduri la perete</t>
  </si>
  <si>
    <t>FIXAREA PLACILOR PE ZID 250 MM</t>
  </si>
  <si>
    <t>FIXAREA PLACILOR PE ZID 208 MM</t>
  </si>
  <si>
    <t>Fixari la perete</t>
  </si>
  <si>
    <t>ACCESORIU SPECIAL D01</t>
  </si>
  <si>
    <t>ACCESORIU SPECIAL D02</t>
  </si>
  <si>
    <t>ACCESORIU SPECIAL D03</t>
  </si>
  <si>
    <t>ACCESORIU SPECIAL D04</t>
  </si>
  <si>
    <t>ACCESORIU SPECIAL D05</t>
  </si>
  <si>
    <t>ACCESORIU SPECIAL D06</t>
  </si>
  <si>
    <t>ACCESORIU SPECIAL D07</t>
  </si>
  <si>
    <t>ACCESORIU SPECIAL D08</t>
  </si>
  <si>
    <t>ACCESORIU SPECIAL D09</t>
  </si>
  <si>
    <t>ACCESORIU SPECIAL D10</t>
  </si>
  <si>
    <t>ACCESORIU SPECIAL D11</t>
  </si>
  <si>
    <t>ACCESORIU SPECIAL D12</t>
  </si>
  <si>
    <t>ACCESORIU SPECIAL D13</t>
  </si>
  <si>
    <t>ACCESORIU SPECIAL D14</t>
  </si>
  <si>
    <t>ACCESORIU SPECIAL D15</t>
  </si>
  <si>
    <t>ACCESORIU SPECIAL D16</t>
  </si>
  <si>
    <t>ACCESORIU SPECIAL D17</t>
  </si>
  <si>
    <t>ACCESORIU SPECIAL D18</t>
  </si>
  <si>
    <t>ACCESORIU SPECIAL D19</t>
  </si>
  <si>
    <t>ACCESORIU SPECIAL D20</t>
  </si>
  <si>
    <t>ACCESORIU SPECIAL D21</t>
  </si>
  <si>
    <t>ACCESORIU SPECIAL D22</t>
  </si>
  <si>
    <t>ACCESORIU SPECIAL D23</t>
  </si>
  <si>
    <t>ACCESORIU SPECIAL D24</t>
  </si>
  <si>
    <t>ACCESORIU SPECIAL D25</t>
  </si>
  <si>
    <t>DOLIE 417 MM</t>
  </si>
  <si>
    <t>DOLIE 625 MM</t>
  </si>
  <si>
    <t>DOLIE 312 MM</t>
  </si>
  <si>
    <t>DOLIE RETRO 417MM</t>
  </si>
  <si>
    <t>DOLIE RETRO 625MM</t>
  </si>
  <si>
    <t>DOLII</t>
  </si>
  <si>
    <t>RUPEREA PANTEI CONVEXA 208 MM</t>
  </si>
  <si>
    <t>RUPEREA PANTEI CONVEXA 250 MM</t>
  </si>
  <si>
    <t>RUP. PANTA CONV. RETRO 312MM</t>
  </si>
  <si>
    <t>RUP. PANTA CONC. RETRO 312MM</t>
  </si>
  <si>
    <t>RUPEREA PANTEI CONCAVA 208 MM</t>
  </si>
  <si>
    <t>RUPEREA PANTEI CONCAVA 250 MM</t>
  </si>
  <si>
    <t>RUPERI DE PANTA CONVEXE</t>
  </si>
  <si>
    <t>RUPERI DE PANTA CONCAVE</t>
  </si>
  <si>
    <t>SEMICOAME</t>
  </si>
  <si>
    <t>SEMICOAMA 312 MM</t>
  </si>
  <si>
    <t>OPRITOR ZAPADA 2 ML</t>
  </si>
  <si>
    <t>OPRITOR ZAPADA 1.25 ML</t>
  </si>
  <si>
    <t>OPRITOR ZAPADA OMEGA</t>
  </si>
  <si>
    <t>OPRITOR ZAPADA RETRO TIP BARA</t>
  </si>
  <si>
    <t>PIESA CONEC. OPR. ZAPADA RETRO</t>
  </si>
  <si>
    <t>Opritor</t>
  </si>
  <si>
    <t>Omega</t>
  </si>
  <si>
    <t>SPECIALE</t>
  </si>
  <si>
    <t>COAMA UNG. INDUSTRIALA 417MM</t>
  </si>
  <si>
    <t>COAMA UNG. INDUSTRIALA 312MM</t>
  </si>
  <si>
    <t>COAMA UNGHIULARA 312 MM</t>
  </si>
  <si>
    <t>COAMA UNGHIULARA 417 MM</t>
  </si>
  <si>
    <t>COAMA RETRO 417MM</t>
  </si>
  <si>
    <t>Coameunghiulare</t>
  </si>
  <si>
    <t>SUBCOAMA INDUSTRIALA 417MM</t>
  </si>
  <si>
    <t>SUBCOAMA INDUSTRIALA 312MM</t>
  </si>
  <si>
    <t>SUPORT COAMA RETRO 125MM</t>
  </si>
  <si>
    <t>Subcoame</t>
  </si>
  <si>
    <t>COLTAR EXT. INDUSTRIAL 417 MM</t>
  </si>
  <si>
    <t>COLTAR EXT. INDUSTRIAL 312MM</t>
  </si>
  <si>
    <t>COLTAR EXT. INDUSTRIAL 250 MM</t>
  </si>
  <si>
    <t>COLTAR INT. INDUSTRIAL 417 MM</t>
  </si>
  <si>
    <t>COLTAR INT. INDUSTRIAL 312MM</t>
  </si>
  <si>
    <t>COLTAR INT. INDUSTRIAL 250 MM</t>
  </si>
  <si>
    <t>ELEMENT MIC SUPRAP. RETRO 60MM</t>
  </si>
  <si>
    <t>ELEMENT MARE SUPRAP.RETRO 80MM</t>
  </si>
  <si>
    <t>coltareext</t>
  </si>
  <si>
    <t>coltareint</t>
  </si>
  <si>
    <t>PROFIL U TABLA CUTATA T8 45MM</t>
  </si>
  <si>
    <t>PROFIL U TABLA CUTATA T18 60MM</t>
  </si>
  <si>
    <t>PROFIL U TABLA CUT. T35 100MM</t>
  </si>
  <si>
    <t>PROFIL U TABLA CUT. T45 110MM</t>
  </si>
  <si>
    <t>SET COS FUM ( 4 PIESE  )</t>
  </si>
  <si>
    <t>SET COS FUM ( 4 PIESE  ) RETRO</t>
  </si>
  <si>
    <t>TABLA PLANA 2.00*1.25</t>
  </si>
  <si>
    <t>cosfum</t>
  </si>
  <si>
    <t>HOLTS. PT LEMN 100 BUC  4.8*70</t>
  </si>
  <si>
    <t>HOLTS. PT LEMN 100 BUC  4.8*60</t>
  </si>
  <si>
    <t>HOLTS. PT LEMN 100 BUC  4.8*55</t>
  </si>
  <si>
    <t>HOLTS. PT LEMN 100 BUC  4.8*50</t>
  </si>
  <si>
    <t>HOLTS. PT LEMN 250 BUC  4.8*35</t>
  </si>
  <si>
    <t>HOLTS. PT LEMN 250 BUC  4.8*20</t>
  </si>
  <si>
    <t>HOLTS. PT LEMN 500 BUC  4.8*35</t>
  </si>
  <si>
    <t>HOLTS. PT LEMN 500 BUC  4.8*20</t>
  </si>
  <si>
    <t>HOLTS. PT METAL 250 BUC 4.8*19</t>
  </si>
  <si>
    <t>HOLTS. PT METAL 250 BUC 4.8*35</t>
  </si>
  <si>
    <t>HOLTS. PT METAL 500 BUC 4.8*19</t>
  </si>
  <si>
    <t>HOLTS. RETRO PANEL 500 BUC</t>
  </si>
  <si>
    <t>CAPAC DE COAMA</t>
  </si>
  <si>
    <t>INCHIDERE DE COAMA</t>
  </si>
  <si>
    <t>FOLIE SOFT</t>
  </si>
  <si>
    <t>FOLIE SOFT TYVEK</t>
  </si>
  <si>
    <t>FOLIE ANTICONDENS 95 G.</t>
  </si>
  <si>
    <t>FOLIE ANTICONDENS 120 G.</t>
  </si>
  <si>
    <t>FOLIE ANTICONDENS 140 G.</t>
  </si>
  <si>
    <t>FOLIE ANTICONDENS 150 G.</t>
  </si>
  <si>
    <t>FOLIE ANTICONDENS 180 G.</t>
  </si>
  <si>
    <t>FOLIE ANTICONDENS BILKA 95 G.</t>
  </si>
  <si>
    <t>FOLIE ANTICONDENS BILKA 120 G.</t>
  </si>
  <si>
    <t>FOLIE ANTICONDENS BILKA 140 G.</t>
  </si>
  <si>
    <t>FOLIE ANTICONDENS BILKA 150 G.</t>
  </si>
  <si>
    <t>FOLIE ANTICONDENS BILKA 180 G.</t>
  </si>
  <si>
    <t>CLEMA FIXA FALT VERTICAL 25*30</t>
  </si>
  <si>
    <t>CLEMA FIXA FALT VERTICAL 32*30</t>
  </si>
  <si>
    <t>CLEMA MOBILA FALT VERT. 25*55</t>
  </si>
  <si>
    <t>CLEMA MOBILA FALT VERT. 32*55</t>
  </si>
  <si>
    <t>PIEPTENE STREASINA</t>
  </si>
  <si>
    <t>PIEPTENE STREASINA VENTILATIE</t>
  </si>
  <si>
    <t>SPRAY RETUS</t>
  </si>
  <si>
    <t>MARKER RETUS</t>
  </si>
  <si>
    <t>BANDA ETANSARE UNIVERSALA</t>
  </si>
  <si>
    <t>BANDA ETANSARE COAMA CLASIC</t>
  </si>
  <si>
    <t>BANDA ETANSARE STREAS. CLASIC</t>
  </si>
  <si>
    <t>BANDA ETANSARE STREASINA T18</t>
  </si>
  <si>
    <t>BANDA ETANSARE COAMA T18</t>
  </si>
  <si>
    <t>BANDA ETANSARE STREASINA T35</t>
  </si>
  <si>
    <t>BANDA ETANSARE COAMA T35</t>
  </si>
  <si>
    <t>BANDA ETANSARE STREASINA T45</t>
  </si>
  <si>
    <t>BANDA ETANSARE COAMA T45</t>
  </si>
  <si>
    <t>BANDA BUTILICA DUBLU ADEZIVA</t>
  </si>
  <si>
    <t>BANDA ANTIPASARI</t>
  </si>
  <si>
    <t>BANDA BITUMINOASA 7,5CM*10M</t>
  </si>
  <si>
    <t>BANDA BITUMINOASA 10CM*10M</t>
  </si>
  <si>
    <t>BANDA BITUMINOASA 15CM*10M</t>
  </si>
  <si>
    <t>BANDA BITUMINOASA 30CM*10M</t>
  </si>
  <si>
    <t>MASTIC ETANSARE</t>
  </si>
  <si>
    <t>MASTIC ETANSARE PREMIUM</t>
  </si>
  <si>
    <t>PISTOL MASTIC</t>
  </si>
  <si>
    <t>CLESTE DE MUFAT BURLANE</t>
  </si>
  <si>
    <t>CLESTE DE INDOIT CARLIGE</t>
  </si>
  <si>
    <t>CLESTE PTR FALT 45 GRADE</t>
  </si>
  <si>
    <t>CLESTE PTR FALT 90 GRADE</t>
  </si>
  <si>
    <t>CLESTE PTR FALT DREPT</t>
  </si>
  <si>
    <t>PRISMA METALICA SIMPLA</t>
  </si>
  <si>
    <t>PRISMA METALICA DUBLA</t>
  </si>
  <si>
    <t>FOARFECA PELICAN</t>
  </si>
  <si>
    <t>FOARFECA STANGA</t>
  </si>
  <si>
    <t>FOARFECA DREAPTA</t>
  </si>
  <si>
    <t>CIOCAN PLASTIC PLAT</t>
  </si>
  <si>
    <t>CIOCAN PLASTIC ROTUND</t>
  </si>
  <si>
    <t>CIOCAN PLASIC RECTANGULAR</t>
  </si>
  <si>
    <t>SABLON MARCARE INOX</t>
  </si>
  <si>
    <t>RULETA CU FIR CRETAT</t>
  </si>
  <si>
    <t>MEMBRANA 150G/COVOR V. 300GR</t>
  </si>
  <si>
    <t>Suruburimetal</t>
  </si>
  <si>
    <t>SNUR BUTILIC 2MM*8MM*22.5ML</t>
  </si>
  <si>
    <t>SNUR BUTILIC 2MM*15MM*18ML</t>
  </si>
  <si>
    <t>CALCUL SUPRAFATA TABLA SUBTIRE</t>
  </si>
  <si>
    <t>SPRAY RETUS LUCIOS</t>
  </si>
  <si>
    <t>SPRAY RETUS MAT</t>
  </si>
  <si>
    <t/>
  </si>
  <si>
    <t>Tip Document</t>
  </si>
  <si>
    <t>Organizatie Vanzare</t>
  </si>
  <si>
    <t>Canal Distributie</t>
  </si>
  <si>
    <t>Divizie</t>
  </si>
  <si>
    <t>Activate Debug</t>
  </si>
  <si>
    <t>Linie Accesoriu</t>
  </si>
  <si>
    <t>Nume Accesoriu</t>
  </si>
  <si>
    <t>Clasa Accesoriu</t>
  </si>
  <si>
    <t>Unitate Masura</t>
  </si>
  <si>
    <t>Range Linii Dimensiuni Invelitoare</t>
  </si>
  <si>
    <t>Range Linii SP</t>
  </si>
  <si>
    <t>Culoare SP</t>
  </si>
  <si>
    <t>Cod Culoare SP</t>
  </si>
  <si>
    <t>Range Coloane FAKRO</t>
  </si>
  <si>
    <t>Range Linii FAKRO</t>
  </si>
  <si>
    <t>Range Coloane OPTI</t>
  </si>
  <si>
    <t>Range Linii OPTI</t>
  </si>
  <si>
    <t>ZQT</t>
  </si>
  <si>
    <t>00</t>
  </si>
  <si>
    <t>BK_ACCESORII</t>
  </si>
  <si>
    <t>UserName</t>
  </si>
  <si>
    <t>Password</t>
  </si>
  <si>
    <t>Unitate Logistica</t>
  </si>
  <si>
    <t>Brasov</t>
  </si>
  <si>
    <t>Sibiu</t>
  </si>
  <si>
    <t>Cluj</t>
  </si>
  <si>
    <t>BK_AC_FINS_CULOARE</t>
  </si>
  <si>
    <t>BK_AC_NUME</t>
  </si>
  <si>
    <t>Conditie</t>
  </si>
  <si>
    <t>Descriere Conditie</t>
  </si>
  <si>
    <t>Tabel</t>
  </si>
  <si>
    <t>Desc Segv Access</t>
  </si>
  <si>
    <t>Dep. Vanz</t>
  </si>
  <si>
    <t>Ierarhie</t>
  </si>
  <si>
    <t>Suma</t>
  </si>
  <si>
    <t>Moneda</t>
  </si>
  <si>
    <t>Per</t>
  </si>
  <si>
    <t>Valabil de la</t>
  </si>
  <si>
    <t>Valabil pana la</t>
  </si>
  <si>
    <t>Cod Client</t>
  </si>
  <si>
    <t>Nume Judet Client</t>
  </si>
  <si>
    <t>Tara</t>
  </si>
  <si>
    <t>Cod Judet Client</t>
  </si>
  <si>
    <t>Localitate Client</t>
  </si>
  <si>
    <t>Nr Contract</t>
  </si>
  <si>
    <t>Tip Curs</t>
  </si>
  <si>
    <t>Descriere Tip Curs</t>
  </si>
  <si>
    <t>Credit</t>
  </si>
  <si>
    <t>Mod Plata</t>
  </si>
  <si>
    <t>Garantie</t>
  </si>
  <si>
    <t>Mesaj Livrare</t>
  </si>
  <si>
    <t>Mesaj Factura</t>
  </si>
  <si>
    <t>Nume Asistent</t>
  </si>
  <si>
    <t>Telefon Asistent</t>
  </si>
  <si>
    <t>Email Asistent</t>
  </si>
  <si>
    <t>Nume Director</t>
  </si>
  <si>
    <t>Telefon Director</t>
  </si>
  <si>
    <t>Email Director</t>
  </si>
  <si>
    <t>0.00</t>
  </si>
  <si>
    <t>Email</t>
  </si>
  <si>
    <t>Nume Destinatar</t>
  </si>
  <si>
    <t>Cod Destinatar</t>
  </si>
  <si>
    <t>Nume Judet Destinatar</t>
  </si>
  <si>
    <t>Tara Destinatar</t>
  </si>
  <si>
    <t>Cod Judet Destinatar</t>
  </si>
  <si>
    <t>Localitate Destinatar</t>
  </si>
  <si>
    <t>DPL</t>
  </si>
  <si>
    <t>Judet Santier</t>
  </si>
  <si>
    <t>Localitate Santier</t>
  </si>
  <si>
    <t>Culori SP Colorat</t>
  </si>
  <si>
    <t>Livrare Direct la Client (pct Lucru)</t>
  </si>
  <si>
    <t>Descriere ierarhie</t>
  </si>
  <si>
    <t>Range Coloane Nr. Coli Invelitoare</t>
  </si>
  <si>
    <t>Coloana Nume Accesoriu</t>
  </si>
  <si>
    <t>Coloana Cantitate</t>
  </si>
  <si>
    <t>Range Coloane Ierarhie SP Colorat</t>
  </si>
  <si>
    <t>Range Coloane Cantitate SP Colorat</t>
  </si>
  <si>
    <t>Range Coloane Ierarhie FAKRO</t>
  </si>
  <si>
    <t>Range Coloane FAKRO PVC</t>
  </si>
  <si>
    <t>Range Coloane Ierarhie FAKRO PVC</t>
  </si>
  <si>
    <t>Range Linii FAKRO PVC</t>
  </si>
  <si>
    <t>Range Coloane Ierarhie VELUX</t>
  </si>
  <si>
    <t>Range Linii VELUX</t>
  </si>
  <si>
    <t>Range Coloane VELUX</t>
  </si>
  <si>
    <t>Range Coloane Ierarhie OPTI</t>
  </si>
  <si>
    <t>Range Coloane Scari Pod</t>
  </si>
  <si>
    <t>Range Coloane Ierarhie Scari Pod</t>
  </si>
  <si>
    <t>Range Linii Scari Pod</t>
  </si>
  <si>
    <t>Range Coloane Luminatoare Pod</t>
  </si>
  <si>
    <t>Range Coloane Ierarhie Luminatoare Pod</t>
  </si>
  <si>
    <t>Range Linii Luminatoate Pod</t>
  </si>
  <si>
    <t>BK_AC_NUME_CULOARE</t>
  </si>
  <si>
    <t>Categorie PA</t>
  </si>
  <si>
    <t>Numar PA</t>
  </si>
  <si>
    <t>Nume PA</t>
  </si>
  <si>
    <t>Tip PA</t>
  </si>
  <si>
    <t>Tel Mobil</t>
  </si>
  <si>
    <t>Tel Fix</t>
  </si>
  <si>
    <t>Persona Contact</t>
  </si>
  <si>
    <t>Telefon Mobil</t>
  </si>
  <si>
    <t>Telefon Fix</t>
  </si>
  <si>
    <t>Strada</t>
  </si>
  <si>
    <t>Total  - fara TVA ( EURO )</t>
  </si>
  <si>
    <t>Tabla subtire</t>
  </si>
  <si>
    <t>ALB - (001) - RAL 9010</t>
  </si>
  <si>
    <t>ZPRL</t>
  </si>
  <si>
    <t>ABF31LUC040</t>
  </si>
  <si>
    <t>EUR</t>
  </si>
  <si>
    <t>1</t>
  </si>
  <si>
    <t>ABF31LUC045</t>
  </si>
  <si>
    <t>ABF31LUC050</t>
  </si>
  <si>
    <t>ACMAR803045</t>
  </si>
  <si>
    <t>ACMARLUC045</t>
  </si>
  <si>
    <t>ACMARLUC050</t>
  </si>
  <si>
    <t>ACMARMAT045</t>
  </si>
  <si>
    <t>ACMARMAT050</t>
  </si>
  <si>
    <t>ACMARMAT060</t>
  </si>
  <si>
    <t>ACMIC803045</t>
  </si>
  <si>
    <t>ACMICLUC040</t>
  </si>
  <si>
    <t>ACMICLUC045</t>
  </si>
  <si>
    <t>ACMICLUC050</t>
  </si>
  <si>
    <t>ACMICMAT045</t>
  </si>
  <si>
    <t>ACMICMAT050</t>
  </si>
  <si>
    <t>ACMICMAT060</t>
  </si>
  <si>
    <t>AXCAPLUC000</t>
  </si>
  <si>
    <t>AXSPRLUC400</t>
  </si>
  <si>
    <t>FAEZVA00D01</t>
  </si>
  <si>
    <t>FAEZVA00D02</t>
  </si>
  <si>
    <t>FAFTSVU2D01</t>
  </si>
  <si>
    <t>FAFTSVU2D02</t>
  </si>
  <si>
    <t>FOL75BLK095</t>
  </si>
  <si>
    <t>FOL75BLK120</t>
  </si>
  <si>
    <t>FOL75BLK140</t>
  </si>
  <si>
    <t>FOL75BLK150</t>
  </si>
  <si>
    <t>SPBRIDA0000</t>
  </si>
  <si>
    <t>SPBUR0903ML</t>
  </si>
  <si>
    <t>SPBUR1003ML</t>
  </si>
  <si>
    <t>SPCAP125000</t>
  </si>
  <si>
    <t>SPCAP150000</t>
  </si>
  <si>
    <t>SPELI125000</t>
  </si>
  <si>
    <t>SPELI150000</t>
  </si>
  <si>
    <t>SUCLE408020</t>
  </si>
  <si>
    <t>SUCLE408035</t>
  </si>
  <si>
    <t>TMBLCMAT060</t>
  </si>
  <si>
    <t>M2</t>
  </si>
  <si>
    <t>TMCLS803045</t>
  </si>
  <si>
    <t>TMCLSLUC040</t>
  </si>
  <si>
    <t>TMCLSLUC050</t>
  </si>
  <si>
    <t>TMCLSMAT045</t>
  </si>
  <si>
    <t>TMCLSMAT050</t>
  </si>
  <si>
    <t>TMCLSMAT060</t>
  </si>
  <si>
    <t>TMROMLUC050</t>
  </si>
  <si>
    <t>TMROMMAT050</t>
  </si>
  <si>
    <t>TMROMMAT060</t>
  </si>
  <si>
    <t>ABF25803045</t>
  </si>
  <si>
    <t>ABF25GDM050</t>
  </si>
  <si>
    <t>ABF25LUC040</t>
  </si>
  <si>
    <t>ABF25LUC045</t>
  </si>
  <si>
    <t>ABF25LUC050</t>
  </si>
  <si>
    <t>ABF25MAT045</t>
  </si>
  <si>
    <t>ABF25MAT050</t>
  </si>
  <si>
    <t>ABF25MAT060</t>
  </si>
  <si>
    <t>ABF25ZNC037</t>
  </si>
  <si>
    <t>ABF25ZNC040</t>
  </si>
  <si>
    <t>ABF25ZNC045</t>
  </si>
  <si>
    <t>ABF25ZNC050</t>
  </si>
  <si>
    <t>ABF25ZNC060</t>
  </si>
  <si>
    <t>ABF25ZNC070</t>
  </si>
  <si>
    <t>ABF31803045</t>
  </si>
  <si>
    <t>ABF31GDM050</t>
  </si>
  <si>
    <t>ABF31MAT045</t>
  </si>
  <si>
    <t>ABF31MAT050</t>
  </si>
  <si>
    <t>ABF31MAT060</t>
  </si>
  <si>
    <t>ABF31ZNC037</t>
  </si>
  <si>
    <t>ABF31ZNC040</t>
  </si>
  <si>
    <t>ABF31ZNC045</t>
  </si>
  <si>
    <t>ABF31ZNC050</t>
  </si>
  <si>
    <t>ABF31ZNC060</t>
  </si>
  <si>
    <t>ABF31ZNC070</t>
  </si>
  <si>
    <t>ABF36803045</t>
  </si>
  <si>
    <t>ABF36GDM050</t>
  </si>
  <si>
    <t>ABF36LUC040</t>
  </si>
  <si>
    <t>ABF36LUC045</t>
  </si>
  <si>
    <t>ABF36LUC050</t>
  </si>
  <si>
    <t>ABF36MAT045</t>
  </si>
  <si>
    <t>ABF36MAT050</t>
  </si>
  <si>
    <t>ABF36MAT060</t>
  </si>
  <si>
    <t>ABF36ZNC037</t>
  </si>
  <si>
    <t>ABF36ZNC040</t>
  </si>
  <si>
    <t>ABF36ZNC045</t>
  </si>
  <si>
    <t>ABF36ZNC050</t>
  </si>
  <si>
    <t>ABF36ZNC060</t>
  </si>
  <si>
    <t>ABF36ZNC070</t>
  </si>
  <si>
    <t>ABP17803045</t>
  </si>
  <si>
    <t>ABP17GDM050</t>
  </si>
  <si>
    <t>ABP17LUC040</t>
  </si>
  <si>
    <t>ABP17LUC045</t>
  </si>
  <si>
    <t>ABP17LUC050</t>
  </si>
  <si>
    <t>ABP17MAT045</t>
  </si>
  <si>
    <t>ABP17MAT050</t>
  </si>
  <si>
    <t>ABP17MAT060</t>
  </si>
  <si>
    <t>ABP17ZNC037</t>
  </si>
  <si>
    <t>ABP17ZNC040</t>
  </si>
  <si>
    <t>ABP17ZNC045</t>
  </si>
  <si>
    <t>ABP17ZNC050</t>
  </si>
  <si>
    <t>ABP17ZNC060</t>
  </si>
  <si>
    <t>ABP17ZNC070</t>
  </si>
  <si>
    <t>ABP20803045</t>
  </si>
  <si>
    <t>ABP20GDM050</t>
  </si>
  <si>
    <t>ABP20LUC040</t>
  </si>
  <si>
    <t>ABP20LUC045</t>
  </si>
  <si>
    <t>ABP20LUC050</t>
  </si>
  <si>
    <t>ABP20MAT045</t>
  </si>
  <si>
    <t>ABP20MAT050</t>
  </si>
  <si>
    <t>ABP20MAT060</t>
  </si>
  <si>
    <t>ABP20ZNC037</t>
  </si>
  <si>
    <t>ABP20ZNC040</t>
  </si>
  <si>
    <t>ABP20ZNC045</t>
  </si>
  <si>
    <t>ABP20ZNC050</t>
  </si>
  <si>
    <t>ABP20ZNC060</t>
  </si>
  <si>
    <t>ABP20ZNC070</t>
  </si>
  <si>
    <t>ABP25803045</t>
  </si>
  <si>
    <t>ABP25GDM050</t>
  </si>
  <si>
    <t>ABP25LUC040</t>
  </si>
  <si>
    <t>ABP25LUC045</t>
  </si>
  <si>
    <t>ABP25LUC050</t>
  </si>
  <si>
    <t>ABP25MAT045</t>
  </si>
  <si>
    <t>ABP25MAT050</t>
  </si>
  <si>
    <t>ABP25MAT060</t>
  </si>
  <si>
    <t>ABP25ZNC037</t>
  </si>
  <si>
    <t>ABP25ZNC040</t>
  </si>
  <si>
    <t>ABP25ZNC045</t>
  </si>
  <si>
    <t>ABP25ZNC050</t>
  </si>
  <si>
    <t>ABP25ZNC060</t>
  </si>
  <si>
    <t>ABP25ZNC070</t>
  </si>
  <si>
    <t>ABPL2803045</t>
  </si>
  <si>
    <t>ABPL2GDM050</t>
  </si>
  <si>
    <t>ABPL2LUC045</t>
  </si>
  <si>
    <t>ABPL2LUC050</t>
  </si>
  <si>
    <t>ABPL2MAT045</t>
  </si>
  <si>
    <t>ABPL2MAT050</t>
  </si>
  <si>
    <t>ABPL2MAT060</t>
  </si>
  <si>
    <t>ABPO3803045</t>
  </si>
  <si>
    <t>ABPO3GDM050</t>
  </si>
  <si>
    <t>ABPO3LUC045</t>
  </si>
  <si>
    <t>ABPO3LUC050</t>
  </si>
  <si>
    <t>ABPO3MAT045</t>
  </si>
  <si>
    <t>ABPO3MAT050</t>
  </si>
  <si>
    <t>ABPO3MAT060</t>
  </si>
  <si>
    <t>ACF15803045</t>
  </si>
  <si>
    <t>ACF15GDM050</t>
  </si>
  <si>
    <t>ACF15LUC040</t>
  </si>
  <si>
    <t>ACF15LUC045</t>
  </si>
  <si>
    <t>ACF15LUC050</t>
  </si>
  <si>
    <t>ACF15MAT045</t>
  </si>
  <si>
    <t>ACF15MAT050</t>
  </si>
  <si>
    <t>ACF15MAT060</t>
  </si>
  <si>
    <t>ACF15ZNC037</t>
  </si>
  <si>
    <t>ACF15ZNC040</t>
  </si>
  <si>
    <t>ACF15ZNC045</t>
  </si>
  <si>
    <t>ACF15ZNC050</t>
  </si>
  <si>
    <t>ACF15ZNC060</t>
  </si>
  <si>
    <t>ACF15ZNC070</t>
  </si>
  <si>
    <t>ACF25803045</t>
  </si>
  <si>
    <t>ACF25GDM050</t>
  </si>
  <si>
    <t>ACF25LUC040</t>
  </si>
  <si>
    <t>ACF25LUC045</t>
  </si>
  <si>
    <t>ACF25LUC050</t>
  </si>
  <si>
    <t>ACF25MAT045</t>
  </si>
  <si>
    <t>ACF25MAT050</t>
  </si>
  <si>
    <t>ACF25MAT060</t>
  </si>
  <si>
    <t>ACF25ZNC037</t>
  </si>
  <si>
    <t>ACF25ZNC040</t>
  </si>
  <si>
    <t>ACF25ZNC045</t>
  </si>
  <si>
    <t>ACF25ZNC050</t>
  </si>
  <si>
    <t>ACF25ZNC060</t>
  </si>
  <si>
    <t>ACF25ZNC070</t>
  </si>
  <si>
    <t>ACI31803045</t>
  </si>
  <si>
    <t>ACI31GDM050</t>
  </si>
  <si>
    <t>ACI31LUC040</t>
  </si>
  <si>
    <t>ACI31LUC045</t>
  </si>
  <si>
    <t>ACI31LUC050</t>
  </si>
  <si>
    <t>ACI31LUC070</t>
  </si>
  <si>
    <t>ACI31MAT045</t>
  </si>
  <si>
    <t>ACI31MAT050</t>
  </si>
  <si>
    <t>ACI31MAT060</t>
  </si>
  <si>
    <t>ACI31ZNC037</t>
  </si>
  <si>
    <t>ACI31ZNC040</t>
  </si>
  <si>
    <t>ACI31ZNC045</t>
  </si>
  <si>
    <t>ACI31ZNC050</t>
  </si>
  <si>
    <t>ACI31ZNC060</t>
  </si>
  <si>
    <t>ACI31ZNC070</t>
  </si>
  <si>
    <t>ACI41803045</t>
  </si>
  <si>
    <t>ACI41GDM050</t>
  </si>
  <si>
    <t>ACI41LUC040</t>
  </si>
  <si>
    <t>ACI41LUC045</t>
  </si>
  <si>
    <t>ACI41LUC050</t>
  </si>
  <si>
    <t>ACI41LUC070</t>
  </si>
  <si>
    <t>ACI41MAT045</t>
  </si>
  <si>
    <t>ACI41MAT050</t>
  </si>
  <si>
    <t>ACI41MAT060</t>
  </si>
  <si>
    <t>ACI41ZNC037</t>
  </si>
  <si>
    <t>ACI41ZNC040</t>
  </si>
  <si>
    <t>ACI41ZNC045</t>
  </si>
  <si>
    <t>ACI41ZNC050</t>
  </si>
  <si>
    <t>ACI41ZNC060</t>
  </si>
  <si>
    <t>ACI41ZNC070</t>
  </si>
  <si>
    <t>ACL25803045</t>
  </si>
  <si>
    <t>ACL25GDM050</t>
  </si>
  <si>
    <t>ACL25LUC040</t>
  </si>
  <si>
    <t>ACL25LUC045</t>
  </si>
  <si>
    <t>ACL25LUC050</t>
  </si>
  <si>
    <t>ACL25LUC070</t>
  </si>
  <si>
    <t>ACL25MAT045</t>
  </si>
  <si>
    <t>ACL25MAT050</t>
  </si>
  <si>
    <t>ACL25MAT060</t>
  </si>
  <si>
    <t>ACL25ZNC037</t>
  </si>
  <si>
    <t>ACL25ZNC040</t>
  </si>
  <si>
    <t>ACL25ZNC045</t>
  </si>
  <si>
    <t>ACL25ZNC050</t>
  </si>
  <si>
    <t>ACL25ZNC060</t>
  </si>
  <si>
    <t>ACL25ZNC070</t>
  </si>
  <si>
    <t>ACL31803045</t>
  </si>
  <si>
    <t>ACL31GDM050</t>
  </si>
  <si>
    <t>ACL31LUC040</t>
  </si>
  <si>
    <t>ACL31LUC045</t>
  </si>
  <si>
    <t>ACL31LUC050</t>
  </si>
  <si>
    <t>ACL31LUC070</t>
  </si>
  <si>
    <t>ACL31MAT045</t>
  </si>
  <si>
    <t>ACL31MAT050</t>
  </si>
  <si>
    <t>ACL31MAT060</t>
  </si>
  <si>
    <t>ACL31ZNC037</t>
  </si>
  <si>
    <t>ACL31ZNC040</t>
  </si>
  <si>
    <t>ACL31ZNC045</t>
  </si>
  <si>
    <t>ACL31ZNC050</t>
  </si>
  <si>
    <t>ACL31ZNC060</t>
  </si>
  <si>
    <t>ACL31ZNC070</t>
  </si>
  <si>
    <t>ACL41803045</t>
  </si>
  <si>
    <t>ACL41GDM050</t>
  </si>
  <si>
    <t>ACL41LUC040</t>
  </si>
  <si>
    <t>ACL41LUC045</t>
  </si>
  <si>
    <t>ACL41LUC050</t>
  </si>
  <si>
    <t>ACL41LUC070</t>
  </si>
  <si>
    <t>ACL41MAT045</t>
  </si>
  <si>
    <t>ACL41MAT050</t>
  </si>
  <si>
    <t>ACL41MAT060</t>
  </si>
  <si>
    <t>ACL41ZNC037</t>
  </si>
  <si>
    <t>ACL41ZNC040</t>
  </si>
  <si>
    <t>ACL41ZNC045</t>
  </si>
  <si>
    <t>ACL41ZNC050</t>
  </si>
  <si>
    <t>ACL41ZNC060</t>
  </si>
  <si>
    <t>ACL41ZNC070</t>
  </si>
  <si>
    <t>ACMARGDM050</t>
  </si>
  <si>
    <t>ACMICGDM050</t>
  </si>
  <si>
    <t>ACR41803045</t>
  </si>
  <si>
    <t>ACR41GDM050</t>
  </si>
  <si>
    <t>ACR41LUC045</t>
  </si>
  <si>
    <t>ACR41LUC050</t>
  </si>
  <si>
    <t>ACR41MAT045</t>
  </si>
  <si>
    <t>ACR41MAT050</t>
  </si>
  <si>
    <t>ACR41MAT060</t>
  </si>
  <si>
    <t>ACU31803045</t>
  </si>
  <si>
    <t>ACU31GDM050</t>
  </si>
  <si>
    <t>ACU31LUC040</t>
  </si>
  <si>
    <t>ACU31LUC045</t>
  </si>
  <si>
    <t>ACU31LUC050</t>
  </si>
  <si>
    <t>ACU31MAT045</t>
  </si>
  <si>
    <t>ACU31MAT050</t>
  </si>
  <si>
    <t>ACU31MAT060</t>
  </si>
  <si>
    <t>ACU31ZNC037</t>
  </si>
  <si>
    <t>ACU31ZNC040</t>
  </si>
  <si>
    <t>ACU31ZNC045</t>
  </si>
  <si>
    <t>ACU31ZNC050</t>
  </si>
  <si>
    <t>ACU31ZNC060</t>
  </si>
  <si>
    <t>ACU31ZNC070</t>
  </si>
  <si>
    <t>ACU41803045</t>
  </si>
  <si>
    <t>ACU41GDM050</t>
  </si>
  <si>
    <t>ACU41LUC040</t>
  </si>
  <si>
    <t>ACU41LUC045</t>
  </si>
  <si>
    <t>ACU41LUC050</t>
  </si>
  <si>
    <t>ACU41MAT045</t>
  </si>
  <si>
    <t>ACU41MAT050</t>
  </si>
  <si>
    <t>ACU41MAT060</t>
  </si>
  <si>
    <t>ACU41ZNC037</t>
  </si>
  <si>
    <t>ACU41ZNC040</t>
  </si>
  <si>
    <t>ACU41ZNC045</t>
  </si>
  <si>
    <t>ACU41ZNC050</t>
  </si>
  <si>
    <t>ACU41ZNC060</t>
  </si>
  <si>
    <t>ADO31803045</t>
  </si>
  <si>
    <t>ADO31GDM050</t>
  </si>
  <si>
    <t>ADO31LUC040</t>
  </si>
  <si>
    <t>ADO31LUC045</t>
  </si>
  <si>
    <t>ADO31LUC050</t>
  </si>
  <si>
    <t>ADO31MAT045</t>
  </si>
  <si>
    <t>ADO31MAT050</t>
  </si>
  <si>
    <t>ADO31MAT060</t>
  </si>
  <si>
    <t>ADO31ZNC037</t>
  </si>
  <si>
    <t>ADO31ZNC040</t>
  </si>
  <si>
    <t>ADO31ZNC045</t>
  </si>
  <si>
    <t>ADO31ZNC050</t>
  </si>
  <si>
    <t>ADO31ZNC060</t>
  </si>
  <si>
    <t>ADO31ZNC070</t>
  </si>
  <si>
    <t>ADO41803045</t>
  </si>
  <si>
    <t>ADO41GDM050</t>
  </si>
  <si>
    <t>ADO41LUC040</t>
  </si>
  <si>
    <t>ADO41LUC045</t>
  </si>
  <si>
    <t>ADO41LUC050</t>
  </si>
  <si>
    <t>ADO41MAT045</t>
  </si>
  <si>
    <t>ADO41MAT050</t>
  </si>
  <si>
    <t>ADO41MAT060</t>
  </si>
  <si>
    <t>ADO41ZNC037</t>
  </si>
  <si>
    <t>ADO41ZNC040</t>
  </si>
  <si>
    <t>ADO41ZNC045</t>
  </si>
  <si>
    <t>ADO41ZNC050</t>
  </si>
  <si>
    <t>ADO41ZNC060</t>
  </si>
  <si>
    <t>ADO41ZNC070</t>
  </si>
  <si>
    <t>ADO62803045</t>
  </si>
  <si>
    <t>ADO62GDM050</t>
  </si>
  <si>
    <t>ADO62LUC040</t>
  </si>
  <si>
    <t>ADO62LUC045</t>
  </si>
  <si>
    <t>ADO62LUC050</t>
  </si>
  <si>
    <t>ADO62MAT045</t>
  </si>
  <si>
    <t>ADO62MAT050</t>
  </si>
  <si>
    <t>ADO62MAT060</t>
  </si>
  <si>
    <t>ADO62ZNC037</t>
  </si>
  <si>
    <t>ADO62ZNC040</t>
  </si>
  <si>
    <t>ADO62ZNC045</t>
  </si>
  <si>
    <t>ADO62ZNC050</t>
  </si>
  <si>
    <t>ADO62ZNC060</t>
  </si>
  <si>
    <t>ADO62ZNC070</t>
  </si>
  <si>
    <t>ADR41803045</t>
  </si>
  <si>
    <t>ADR41GDM050</t>
  </si>
  <si>
    <t>ADR41LUC045</t>
  </si>
  <si>
    <t>ADR41LUC050</t>
  </si>
  <si>
    <t>ADR41MAT045</t>
  </si>
  <si>
    <t>ADR41MAT050</t>
  </si>
  <si>
    <t>ADR41MAT060</t>
  </si>
  <si>
    <t>ADR62803045</t>
  </si>
  <si>
    <t>ADR62GDM050</t>
  </si>
  <si>
    <t>ADR62LUC045</t>
  </si>
  <si>
    <t>ADR62LUC050</t>
  </si>
  <si>
    <t>ADR62MAT045</t>
  </si>
  <si>
    <t>ADR62MAT050</t>
  </si>
  <si>
    <t>ADR62MAT060</t>
  </si>
  <si>
    <t>AES60803045</t>
  </si>
  <si>
    <t>AES60GDM050</t>
  </si>
  <si>
    <t>AES60LUC045</t>
  </si>
  <si>
    <t>AES60LUC050</t>
  </si>
  <si>
    <t>AES60MAT045</t>
  </si>
  <si>
    <t>AES60MAT050</t>
  </si>
  <si>
    <t>AES60MAT060</t>
  </si>
  <si>
    <t>AES80803045</t>
  </si>
  <si>
    <t>AES80GDM050</t>
  </si>
  <si>
    <t>AES80LUC045</t>
  </si>
  <si>
    <t>AES80LUC050</t>
  </si>
  <si>
    <t>AES80MAT045</t>
  </si>
  <si>
    <t>AES80MAT050</t>
  </si>
  <si>
    <t>AES80MAT060</t>
  </si>
  <si>
    <t>AFP20803045</t>
  </si>
  <si>
    <t>AFP20GDM050</t>
  </si>
  <si>
    <t>AFP20LUC040</t>
  </si>
  <si>
    <t>AFP20LUC045</t>
  </si>
  <si>
    <t>AFP20LUC050</t>
  </si>
  <si>
    <t>AFP20MAT045</t>
  </si>
  <si>
    <t>AFP20MAT050</t>
  </si>
  <si>
    <t>AFP20MAT060</t>
  </si>
  <si>
    <t>AFP20ZNC037</t>
  </si>
  <si>
    <t>AFP20ZNC040</t>
  </si>
  <si>
    <t>AFP20ZNC045</t>
  </si>
  <si>
    <t>AFP20ZNC050</t>
  </si>
  <si>
    <t>AFP20ZNC060</t>
  </si>
  <si>
    <t>AFP20ZNC070</t>
  </si>
  <si>
    <t>AFP25803045</t>
  </si>
  <si>
    <t>AFP25GDM050</t>
  </si>
  <si>
    <t>AFP25LUC040</t>
  </si>
  <si>
    <t>AFP25LUC045</t>
  </si>
  <si>
    <t>AFP25LUC050</t>
  </si>
  <si>
    <t>AFP25MAT045</t>
  </si>
  <si>
    <t>AFP25MAT050</t>
  </si>
  <si>
    <t>AFP25MAT060</t>
  </si>
  <si>
    <t>AFP25ZNC037</t>
  </si>
  <si>
    <t>AFP25ZNC040</t>
  </si>
  <si>
    <t>AFP25ZNC045</t>
  </si>
  <si>
    <t>AFP25ZNC050</t>
  </si>
  <si>
    <t>AFP25ZNC060</t>
  </si>
  <si>
    <t>AFP25ZNC070</t>
  </si>
  <si>
    <t>AFR31803045</t>
  </si>
  <si>
    <t>AFR31GDM050</t>
  </si>
  <si>
    <t>AFR31LUC045</t>
  </si>
  <si>
    <t>AFR31LUC050</t>
  </si>
  <si>
    <t>AFR31MAT045</t>
  </si>
  <si>
    <t>AFR31MAT050</t>
  </si>
  <si>
    <t>AFR31MAT060</t>
  </si>
  <si>
    <t>AOMEG803045</t>
  </si>
  <si>
    <t>AOMEGGDM050</t>
  </si>
  <si>
    <t>AOMEGLUC040</t>
  </si>
  <si>
    <t>0.90</t>
  </si>
  <si>
    <t>AOMEGLUC045</t>
  </si>
  <si>
    <t>AOMEGLUC050</t>
  </si>
  <si>
    <t>AOMEGMAT045</t>
  </si>
  <si>
    <t>AOMEGMAT050</t>
  </si>
  <si>
    <t>AOMEGMAT060</t>
  </si>
  <si>
    <t>AOMEGZNC037</t>
  </si>
  <si>
    <t>AOMEGZNC040</t>
  </si>
  <si>
    <t>AOMEGZNC045</t>
  </si>
  <si>
    <t>AOMEGZNC050</t>
  </si>
  <si>
    <t>AOMEGZNC060</t>
  </si>
  <si>
    <t>AOMEGZNC070</t>
  </si>
  <si>
    <t>AOZ12803045</t>
  </si>
  <si>
    <t>AOZ12GDM050</t>
  </si>
  <si>
    <t>AOZ12LUC040</t>
  </si>
  <si>
    <t>AOZ12LUC045</t>
  </si>
  <si>
    <t>AOZ12LUC050</t>
  </si>
  <si>
    <t>AOZ12MAT045</t>
  </si>
  <si>
    <t>AOZ12MAT050</t>
  </si>
  <si>
    <t>AOZ12MAT060</t>
  </si>
  <si>
    <t>AOZ12ZNC037</t>
  </si>
  <si>
    <t>AOZ12ZNC040</t>
  </si>
  <si>
    <t>AOZ12ZNC045</t>
  </si>
  <si>
    <t>AOZ12ZNC050</t>
  </si>
  <si>
    <t>AOZ12ZNC060</t>
  </si>
  <si>
    <t>AOZ12ZNC070</t>
  </si>
  <si>
    <t>AOZ20803045</t>
  </si>
  <si>
    <t>AOZ20GDM050</t>
  </si>
  <si>
    <t>AOZ20LUC040</t>
  </si>
  <si>
    <t>AOZ20LUC045</t>
  </si>
  <si>
    <t>AOZ20LUC050</t>
  </si>
  <si>
    <t>AOZ20MAT045</t>
  </si>
  <si>
    <t>AOZ20MAT050</t>
  </si>
  <si>
    <t>AOZ20MAT060</t>
  </si>
  <si>
    <t>AOZ20ZNC037</t>
  </si>
  <si>
    <t>AOZ20ZNC040</t>
  </si>
  <si>
    <t>AOZ20ZNC045</t>
  </si>
  <si>
    <t>AOZ20ZNC050</t>
  </si>
  <si>
    <t>AOZ20ZNC060</t>
  </si>
  <si>
    <t>AOZ20ZNC070</t>
  </si>
  <si>
    <t>AOZRB2ML000</t>
  </si>
  <si>
    <t>APCOZRB0000</t>
  </si>
  <si>
    <t>APU08803045</t>
  </si>
  <si>
    <t>APU08GDM050</t>
  </si>
  <si>
    <t>APU08LUC040</t>
  </si>
  <si>
    <t>APU08LUC045</t>
  </si>
  <si>
    <t>APU08LUC050</t>
  </si>
  <si>
    <t>APU08LUC070</t>
  </si>
  <si>
    <t>APU08MAT045</t>
  </si>
  <si>
    <t>APU08MAT050</t>
  </si>
  <si>
    <t>APU08MAT060</t>
  </si>
  <si>
    <t>APU08ZNC037</t>
  </si>
  <si>
    <t>APU08ZNC040</t>
  </si>
  <si>
    <t>APU08ZNC045</t>
  </si>
  <si>
    <t>APU08ZNC050</t>
  </si>
  <si>
    <t>APU08ZNC060</t>
  </si>
  <si>
    <t>APU08ZNC070</t>
  </si>
  <si>
    <t>APU18803045</t>
  </si>
  <si>
    <t>APU18GDM050</t>
  </si>
  <si>
    <t>APU18LUC040</t>
  </si>
  <si>
    <t>APU18LUC045</t>
  </si>
  <si>
    <t>APU18LUC050</t>
  </si>
  <si>
    <t>APU18LUC070</t>
  </si>
  <si>
    <t>APU18MAT045</t>
  </si>
  <si>
    <t>APU18MAT050</t>
  </si>
  <si>
    <t>APU18MAT060</t>
  </si>
  <si>
    <t>APU18ZNC037</t>
  </si>
  <si>
    <t>APU18ZNC040</t>
  </si>
  <si>
    <t>APU18ZNC045</t>
  </si>
  <si>
    <t>APU18ZNC050</t>
  </si>
  <si>
    <t>APU18ZNC060</t>
  </si>
  <si>
    <t>APU18ZNC070</t>
  </si>
  <si>
    <t>APU35803045</t>
  </si>
  <si>
    <t>APU35GDM050</t>
  </si>
  <si>
    <t>APU35LUC040</t>
  </si>
  <si>
    <t>APU35LUC045</t>
  </si>
  <si>
    <t>APU35LUC050</t>
  </si>
  <si>
    <t>APU35LUC070</t>
  </si>
  <si>
    <t>APU35MAT045</t>
  </si>
  <si>
    <t>APU35MAT050</t>
  </si>
  <si>
    <t>APU35MAT060</t>
  </si>
  <si>
    <t>APU35ZNC037</t>
  </si>
  <si>
    <t>APU35ZNC040</t>
  </si>
  <si>
    <t>APU35ZNC045</t>
  </si>
  <si>
    <t>APU35ZNC050</t>
  </si>
  <si>
    <t>APU35ZNC060</t>
  </si>
  <si>
    <t>APU35ZNC070</t>
  </si>
  <si>
    <t>APU45803045</t>
  </si>
  <si>
    <t>APU45GDM050</t>
  </si>
  <si>
    <t>APU45LUC040</t>
  </si>
  <si>
    <t>APU45LUC045</t>
  </si>
  <si>
    <t>APU45LUC050</t>
  </si>
  <si>
    <t>APU45LUC070</t>
  </si>
  <si>
    <t>APU45MAT045</t>
  </si>
  <si>
    <t>APU45MAT050</t>
  </si>
  <si>
    <t>APU45MAT060</t>
  </si>
  <si>
    <t>APU45ZNC037</t>
  </si>
  <si>
    <t>APU45ZNC040</t>
  </si>
  <si>
    <t>APU45ZNC045</t>
  </si>
  <si>
    <t>APU45ZNC050</t>
  </si>
  <si>
    <t>APU45ZNC060</t>
  </si>
  <si>
    <t>APU45ZNC070</t>
  </si>
  <si>
    <t>ARP20803045</t>
  </si>
  <si>
    <t>ARP20GDM050</t>
  </si>
  <si>
    <t>ARP20LUC040</t>
  </si>
  <si>
    <t>ARP20LUC045</t>
  </si>
  <si>
    <t>ARP20LUC050</t>
  </si>
  <si>
    <t>ARP20MAT045</t>
  </si>
  <si>
    <t>ARP20MAT050</t>
  </si>
  <si>
    <t>ARP20MAT060</t>
  </si>
  <si>
    <t>ARP20ZNC037</t>
  </si>
  <si>
    <t>ARP20ZNC040</t>
  </si>
  <si>
    <t>ARP20ZNC045</t>
  </si>
  <si>
    <t>ARP20ZNC050</t>
  </si>
  <si>
    <t>ARP20ZNC060</t>
  </si>
  <si>
    <t>ARP20ZNC070</t>
  </si>
  <si>
    <t>ARP25803045</t>
  </si>
  <si>
    <t>ARP25GDM050</t>
  </si>
  <si>
    <t>ARP25LUC040</t>
  </si>
  <si>
    <t>ARP25LUC045</t>
  </si>
  <si>
    <t>ARP25LUC050</t>
  </si>
  <si>
    <t>ARP25MAT045</t>
  </si>
  <si>
    <t>ARP25MAT050</t>
  </si>
  <si>
    <t>ARP25MAT060</t>
  </si>
  <si>
    <t>ARP25ZNC037</t>
  </si>
  <si>
    <t>ARP25ZNC040</t>
  </si>
  <si>
    <t>ARP25ZNC045</t>
  </si>
  <si>
    <t>ARP25ZNC050</t>
  </si>
  <si>
    <t>ARP25ZNC060</t>
  </si>
  <si>
    <t>ARP25ZNC070</t>
  </si>
  <si>
    <t>ARPR3803045</t>
  </si>
  <si>
    <t>ARPR3GDM050</t>
  </si>
  <si>
    <t>ARPR3LUC045</t>
  </si>
  <si>
    <t>ARPR3LUC050</t>
  </si>
  <si>
    <t>ARPR3MAT045</t>
  </si>
  <si>
    <t>ARPR3MAT050</t>
  </si>
  <si>
    <t>ARPR3MAT060</t>
  </si>
  <si>
    <t>ASC12803045</t>
  </si>
  <si>
    <t>ASC12GDM050</t>
  </si>
  <si>
    <t>ASC12LUC045</t>
  </si>
  <si>
    <t>ASC12LUC050</t>
  </si>
  <si>
    <t>ASC12MAT045</t>
  </si>
  <si>
    <t>ASC12MAT050</t>
  </si>
  <si>
    <t>ASC12MAT060</t>
  </si>
  <si>
    <t>ASCF4803045</t>
  </si>
  <si>
    <t>ASCF4GDM050</t>
  </si>
  <si>
    <t>ASCF4LUC040</t>
  </si>
  <si>
    <t>ASCF4LUC045</t>
  </si>
  <si>
    <t>ASCF4LUC050</t>
  </si>
  <si>
    <t>ASCF4MAT045</t>
  </si>
  <si>
    <t>ASCF4MAT050</t>
  </si>
  <si>
    <t>ASCF4MAT060</t>
  </si>
  <si>
    <t>ASCF4ZNC037</t>
  </si>
  <si>
    <t>ASCF4ZNC040</t>
  </si>
  <si>
    <t>ASCF4ZNC045</t>
  </si>
  <si>
    <t>ASCF4ZNC050</t>
  </si>
  <si>
    <t>ASCF4ZNC060</t>
  </si>
  <si>
    <t>ASCF4ZNC070</t>
  </si>
  <si>
    <t>ASCFR803045</t>
  </si>
  <si>
    <t>ASCFRGDM050</t>
  </si>
  <si>
    <t>ASCFRLUC045</t>
  </si>
  <si>
    <t>ASCFRLUC050</t>
  </si>
  <si>
    <t>ASCFRMAT045</t>
  </si>
  <si>
    <t>ASCFRMAT050</t>
  </si>
  <si>
    <t>ASCFRMAT060</t>
  </si>
  <si>
    <t>ASI31803045</t>
  </si>
  <si>
    <t>ASI31GDM050</t>
  </si>
  <si>
    <t>ASI31LUC040</t>
  </si>
  <si>
    <t>ASI31LUC045</t>
  </si>
  <si>
    <t>ASI31LUC050</t>
  </si>
  <si>
    <t>ASI31LUC070</t>
  </si>
  <si>
    <t>ASI31MAT045</t>
  </si>
  <si>
    <t>ASI31MAT050</t>
  </si>
  <si>
    <t>ASI31MAT060</t>
  </si>
  <si>
    <t>ASI31ZNC037</t>
  </si>
  <si>
    <t>ASI31ZNC040</t>
  </si>
  <si>
    <t>ASI31ZNC045</t>
  </si>
  <si>
    <t>ASI31ZNC050</t>
  </si>
  <si>
    <t>ASI31ZNC060</t>
  </si>
  <si>
    <t>ASI31ZNC070</t>
  </si>
  <si>
    <t>ASI41803045</t>
  </si>
  <si>
    <t>ASI41GDM050</t>
  </si>
  <si>
    <t>ASI41LUC040</t>
  </si>
  <si>
    <t>ASI41LUC045</t>
  </si>
  <si>
    <t>ASI41LUC050</t>
  </si>
  <si>
    <t>ASI41LUC070</t>
  </si>
  <si>
    <t>ASI41MAT045</t>
  </si>
  <si>
    <t>ASI41MAT050</t>
  </si>
  <si>
    <t>ASI41MAT060</t>
  </si>
  <si>
    <t>ASI41ZNC037</t>
  </si>
  <si>
    <t>ASI41ZNC040</t>
  </si>
  <si>
    <t>ASI41ZNC045</t>
  </si>
  <si>
    <t>ASI41ZNC050</t>
  </si>
  <si>
    <t>ASI41ZNC060</t>
  </si>
  <si>
    <t>ASI41ZNC070</t>
  </si>
  <si>
    <t>ASM31803045</t>
  </si>
  <si>
    <t>ASM31GDM050</t>
  </si>
  <si>
    <t>ASM31LUC040</t>
  </si>
  <si>
    <t>ASM31LUC045</t>
  </si>
  <si>
    <t>ASM31LUC050</t>
  </si>
  <si>
    <t>ASM31MAT045</t>
  </si>
  <si>
    <t>ASM31MAT050</t>
  </si>
  <si>
    <t>ASM31MAT060</t>
  </si>
  <si>
    <t>ASM31ZNC037</t>
  </si>
  <si>
    <t>ASM31ZNC040</t>
  </si>
  <si>
    <t>ASM31ZNC045</t>
  </si>
  <si>
    <t>ASM31ZNC050</t>
  </si>
  <si>
    <t>ASM31ZNC060</t>
  </si>
  <si>
    <t>ASM31ZNC070</t>
  </si>
  <si>
    <t>ASP01803045</t>
  </si>
  <si>
    <t>ASP01GDM050</t>
  </si>
  <si>
    <t>ASP01LUC040</t>
  </si>
  <si>
    <t>ASP01LUC045</t>
  </si>
  <si>
    <t>ASP01LUC050</t>
  </si>
  <si>
    <t>ASP01LUC070</t>
  </si>
  <si>
    <t>ASP01MAT045</t>
  </si>
  <si>
    <t>ASP01MAT050</t>
  </si>
  <si>
    <t>ASP01MAT060</t>
  </si>
  <si>
    <t>ASP01ZNC037</t>
  </si>
  <si>
    <t>ASP01ZNC040</t>
  </si>
  <si>
    <t>ASP01ZNC045</t>
  </si>
  <si>
    <t>ASP01ZNC050</t>
  </si>
  <si>
    <t>ASP01ZNC060</t>
  </si>
  <si>
    <t>ASP01ZNC070</t>
  </si>
  <si>
    <t>ASP02803045</t>
  </si>
  <si>
    <t>ASP02GDM050</t>
  </si>
  <si>
    <t>ASP02LUC040</t>
  </si>
  <si>
    <t>ASP02LUC045</t>
  </si>
  <si>
    <t>ASP02LUC050</t>
  </si>
  <si>
    <t>ASP02LUC070</t>
  </si>
  <si>
    <t>ASP02MAT045</t>
  </si>
  <si>
    <t>ASP02MAT050</t>
  </si>
  <si>
    <t>ASP02MAT060</t>
  </si>
  <si>
    <t>ASP02ZNC037</t>
  </si>
  <si>
    <t>ASP02ZNC040</t>
  </si>
  <si>
    <t>ASP02ZNC045</t>
  </si>
  <si>
    <t>ASP02ZNC050</t>
  </si>
  <si>
    <t>ASP02ZNC060</t>
  </si>
  <si>
    <t>ASP02ZNC070</t>
  </si>
  <si>
    <t>ASP03803045</t>
  </si>
  <si>
    <t>ASP03GDM050</t>
  </si>
  <si>
    <t>ASP03LUC040</t>
  </si>
  <si>
    <t>ASP03LUC045</t>
  </si>
  <si>
    <t>ASP03LUC050</t>
  </si>
  <si>
    <t>ASP03LUC070</t>
  </si>
  <si>
    <t>ASP03MAT045</t>
  </si>
  <si>
    <t>ASP03MAT050</t>
  </si>
  <si>
    <t>ASP03MAT060</t>
  </si>
  <si>
    <t>ASP03ZNC037</t>
  </si>
  <si>
    <t>ASP03ZNC040</t>
  </si>
  <si>
    <t>ASP03ZNC045</t>
  </si>
  <si>
    <t>ASP03ZNC050</t>
  </si>
  <si>
    <t>ASP03ZNC060</t>
  </si>
  <si>
    <t>ASP03ZNC070</t>
  </si>
  <si>
    <t>ASP04803045</t>
  </si>
  <si>
    <t>ASP04GDM050</t>
  </si>
  <si>
    <t>ASP04LUC040</t>
  </si>
  <si>
    <t>ASP04LUC045</t>
  </si>
  <si>
    <t>ASP04LUC050</t>
  </si>
  <si>
    <t>ASP04LUC070</t>
  </si>
  <si>
    <t>ASP04MAT045</t>
  </si>
  <si>
    <t>ASP04MAT050</t>
  </si>
  <si>
    <t>ASP04MAT060</t>
  </si>
  <si>
    <t>ASP04ZNC037</t>
  </si>
  <si>
    <t>ASP04ZNC040</t>
  </si>
  <si>
    <t>ASP04ZNC045</t>
  </si>
  <si>
    <t>ASP04ZNC050</t>
  </si>
  <si>
    <t>ASP04ZNC060</t>
  </si>
  <si>
    <t>ASP04ZNC070</t>
  </si>
  <si>
    <t>ASP05803045</t>
  </si>
  <si>
    <t>ASP05GDM050</t>
  </si>
  <si>
    <t>ASP05LUC040</t>
  </si>
  <si>
    <t>ASP05LUC045</t>
  </si>
  <si>
    <t>ASP05LUC050</t>
  </si>
  <si>
    <t>ASP05LUC070</t>
  </si>
  <si>
    <t>ASP05MAT045</t>
  </si>
  <si>
    <t>ASP05MAT050</t>
  </si>
  <si>
    <t>ASP05MAT060</t>
  </si>
  <si>
    <t>ASP05ZNC037</t>
  </si>
  <si>
    <t>ASP05ZNC040</t>
  </si>
  <si>
    <t>ASP05ZNC045</t>
  </si>
  <si>
    <t>ASP05ZNC050</t>
  </si>
  <si>
    <t>ASP05ZNC060</t>
  </si>
  <si>
    <t>ASP05ZNC070</t>
  </si>
  <si>
    <t>ASP06803045</t>
  </si>
  <si>
    <t>ASP06GDM050</t>
  </si>
  <si>
    <t>ASP06LUC040</t>
  </si>
  <si>
    <t>ASP06LUC045</t>
  </si>
  <si>
    <t>ASP06LUC050</t>
  </si>
  <si>
    <t>ASP06LUC070</t>
  </si>
  <si>
    <t>ASP06MAT045</t>
  </si>
  <si>
    <t>ASP06MAT050</t>
  </si>
  <si>
    <t>ASP06MAT060</t>
  </si>
  <si>
    <t>ASP06ZNC037</t>
  </si>
  <si>
    <t>ASP06ZNC040</t>
  </si>
  <si>
    <t>ASP06ZNC045</t>
  </si>
  <si>
    <t>ASP06ZNC050</t>
  </si>
  <si>
    <t>ASP06ZNC060</t>
  </si>
  <si>
    <t>ASP06ZNC070</t>
  </si>
  <si>
    <t>ASP07803045</t>
  </si>
  <si>
    <t>ASP07GDM050</t>
  </si>
  <si>
    <t>ASP07LUC040</t>
  </si>
  <si>
    <t>ASP07LUC045</t>
  </si>
  <si>
    <t>ASP07LUC050</t>
  </si>
  <si>
    <t>ASP07LUC070</t>
  </si>
  <si>
    <t>ASP07MAT045</t>
  </si>
  <si>
    <t>ASP07MAT050</t>
  </si>
  <si>
    <t>ASP07MAT060</t>
  </si>
  <si>
    <t>ASP07ZNC037</t>
  </si>
  <si>
    <t>ASP07ZNC040</t>
  </si>
  <si>
    <t>ASP07ZNC045</t>
  </si>
  <si>
    <t>ASP07ZNC050</t>
  </si>
  <si>
    <t>ASP07ZNC060</t>
  </si>
  <si>
    <t>ASP07ZNC070</t>
  </si>
  <si>
    <t>ASP08803045</t>
  </si>
  <si>
    <t>ASP08GDM050</t>
  </si>
  <si>
    <t>ASP08LUC040</t>
  </si>
  <si>
    <t>ASP08LUC045</t>
  </si>
  <si>
    <t>ASP08LUC050</t>
  </si>
  <si>
    <t>ASP08LUC070</t>
  </si>
  <si>
    <t>ASP08MAT045</t>
  </si>
  <si>
    <t>ASP08MAT050</t>
  </si>
  <si>
    <t>ASP08MAT060</t>
  </si>
  <si>
    <t>ASP08ZNC037</t>
  </si>
  <si>
    <t>ASP08ZNC040</t>
  </si>
  <si>
    <t>ASP08ZNC045</t>
  </si>
  <si>
    <t>ASP08ZNC050</t>
  </si>
  <si>
    <t>ASP08ZNC060</t>
  </si>
  <si>
    <t>ASP08ZNC070</t>
  </si>
  <si>
    <t>ASP09803045</t>
  </si>
  <si>
    <t>ASP09GDM050</t>
  </si>
  <si>
    <t>ASP09LUC040</t>
  </si>
  <si>
    <t>ASP09LUC045</t>
  </si>
  <si>
    <t>ASP09LUC050</t>
  </si>
  <si>
    <t>ASP09LUC070</t>
  </si>
  <si>
    <t>ASP09MAT045</t>
  </si>
  <si>
    <t>ASP09MAT050</t>
  </si>
  <si>
    <t>ASP09MAT060</t>
  </si>
  <si>
    <t>ASP09ZNC037</t>
  </si>
  <si>
    <t>ASP09ZNC040</t>
  </si>
  <si>
    <t>ASP09ZNC045</t>
  </si>
  <si>
    <t>ASP09ZNC050</t>
  </si>
  <si>
    <t>ASP09ZNC060</t>
  </si>
  <si>
    <t>ASP09ZNC070</t>
  </si>
  <si>
    <t>ASP10803045</t>
  </si>
  <si>
    <t>ASP10GDM050</t>
  </si>
  <si>
    <t>ASP10LUC040</t>
  </si>
  <si>
    <t>ASP10LUC045</t>
  </si>
  <si>
    <t>ASP10LUC050</t>
  </si>
  <si>
    <t>ASP10LUC070</t>
  </si>
  <si>
    <t>ASP10MAT045</t>
  </si>
  <si>
    <t>ASP10MAT050</t>
  </si>
  <si>
    <t>ASP10MAT060</t>
  </si>
  <si>
    <t>ASP10ZNC037</t>
  </si>
  <si>
    <t>ASP10ZNC040</t>
  </si>
  <si>
    <t>ASP10ZNC045</t>
  </si>
  <si>
    <t>ASP10ZNC050</t>
  </si>
  <si>
    <t>ASP10ZNC060</t>
  </si>
  <si>
    <t>ASP10ZNC070</t>
  </si>
  <si>
    <t>ASP11803045</t>
  </si>
  <si>
    <t>ASP11GDM050</t>
  </si>
  <si>
    <t>ASP11LUC040</t>
  </si>
  <si>
    <t>ASP11LUC045</t>
  </si>
  <si>
    <t>ASP11LUC050</t>
  </si>
  <si>
    <t>ASP11LUC070</t>
  </si>
  <si>
    <t>ASP11MAT045</t>
  </si>
  <si>
    <t>ASP11MAT050</t>
  </si>
  <si>
    <t>ASP11MAT060</t>
  </si>
  <si>
    <t>ASP11ZNC037</t>
  </si>
  <si>
    <t>ASP11ZNC040</t>
  </si>
  <si>
    <t>ASP11ZNC045</t>
  </si>
  <si>
    <t>ASP11ZNC050</t>
  </si>
  <si>
    <t>ASP11ZNC060</t>
  </si>
  <si>
    <t>ASP11ZNC070</t>
  </si>
  <si>
    <t>ASP12803045</t>
  </si>
  <si>
    <t>ASP12GDM050</t>
  </si>
  <si>
    <t>ASP12LUC040</t>
  </si>
  <si>
    <t>ASP12LUC045</t>
  </si>
  <si>
    <t>ASP12LUC050</t>
  </si>
  <si>
    <t>ASP12LUC070</t>
  </si>
  <si>
    <t>ASP12MAT045</t>
  </si>
  <si>
    <t>ASP12MAT050</t>
  </si>
  <si>
    <t>ASP12MAT060</t>
  </si>
  <si>
    <t>ASP12ZNC037</t>
  </si>
  <si>
    <t>ASP12ZNC040</t>
  </si>
  <si>
    <t>ASP12ZNC045</t>
  </si>
  <si>
    <t>ASP12ZNC050</t>
  </si>
  <si>
    <t>ASP12ZNC060</t>
  </si>
  <si>
    <t>ASP12ZNC070</t>
  </si>
  <si>
    <t>ASP13803045</t>
  </si>
  <si>
    <t>ASP13GDM050</t>
  </si>
  <si>
    <t>ASP13LUC040</t>
  </si>
  <si>
    <t>ASP13LUC045</t>
  </si>
  <si>
    <t>ASP13LUC050</t>
  </si>
  <si>
    <t>ASP13LUC070</t>
  </si>
  <si>
    <t>ASP13MAT045</t>
  </si>
  <si>
    <t>ASP13MAT050</t>
  </si>
  <si>
    <t>ASP13MAT060</t>
  </si>
  <si>
    <t>ASP13ZNC037</t>
  </si>
  <si>
    <t>ASP13ZNC040</t>
  </si>
  <si>
    <t>ASP13ZNC045</t>
  </si>
  <si>
    <t>ASP13ZNC050</t>
  </si>
  <si>
    <t>ASP13ZNC060</t>
  </si>
  <si>
    <t>ASP13ZNC070</t>
  </si>
  <si>
    <t>ASP14803045</t>
  </si>
  <si>
    <t>ASP14GDM050</t>
  </si>
  <si>
    <t>ASP14LUC040</t>
  </si>
  <si>
    <t>ASP14LUC045</t>
  </si>
  <si>
    <t>ASP14LUC050</t>
  </si>
  <si>
    <t>ASP14LUC070</t>
  </si>
  <si>
    <t>ASP14MAT045</t>
  </si>
  <si>
    <t>ASP14MAT050</t>
  </si>
  <si>
    <t>ASP14MAT060</t>
  </si>
  <si>
    <t>ASP14ZNC037</t>
  </si>
  <si>
    <t>ASP14ZNC040</t>
  </si>
  <si>
    <t>ASP14ZNC045</t>
  </si>
  <si>
    <t>ASP14ZNC050</t>
  </si>
  <si>
    <t>ASP14ZNC060</t>
  </si>
  <si>
    <t>ASP14ZNC070</t>
  </si>
  <si>
    <t>ASP15803045</t>
  </si>
  <si>
    <t>ASP15GDM050</t>
  </si>
  <si>
    <t>ASP15LUC040</t>
  </si>
  <si>
    <t>ASP15LUC045</t>
  </si>
  <si>
    <t>ASP15LUC050</t>
  </si>
  <si>
    <t>ASP15LUC070</t>
  </si>
  <si>
    <t>ASP15MAT045</t>
  </si>
  <si>
    <t>ASP15MAT050</t>
  </si>
  <si>
    <t>ASP15MAT060</t>
  </si>
  <si>
    <t>ASP15ZNC037</t>
  </si>
  <si>
    <t>ASP15ZNC040</t>
  </si>
  <si>
    <t>ASP15ZNC045</t>
  </si>
  <si>
    <t>ASP15ZNC050</t>
  </si>
  <si>
    <t>ASP15ZNC060</t>
  </si>
  <si>
    <t>ASP15ZNC070</t>
  </si>
  <si>
    <t>ASP16803045</t>
  </si>
  <si>
    <t>ASP16GDM050</t>
  </si>
  <si>
    <t>ASP16LUC040</t>
  </si>
  <si>
    <t>ASP16LUC045</t>
  </si>
  <si>
    <t>ASP16LUC050</t>
  </si>
  <si>
    <t>ASP16LUC070</t>
  </si>
  <si>
    <t>ASP16MAT045</t>
  </si>
  <si>
    <t>ASP16MAT050</t>
  </si>
  <si>
    <t>ASP16MAT060</t>
  </si>
  <si>
    <t>ASP16ZNC037</t>
  </si>
  <si>
    <t>ASP16ZNC040</t>
  </si>
  <si>
    <t>ASP16ZNC045</t>
  </si>
  <si>
    <t>ASP16ZNC050</t>
  </si>
  <si>
    <t>ASP16ZNC060</t>
  </si>
  <si>
    <t>ASP16ZNC070</t>
  </si>
  <si>
    <t>ASP17803045</t>
  </si>
  <si>
    <t>ASP17GDM050</t>
  </si>
  <si>
    <t>ASP17LUC040</t>
  </si>
  <si>
    <t>ASP17LUC045</t>
  </si>
  <si>
    <t>ASP17LUC050</t>
  </si>
  <si>
    <t>ASP17LUC070</t>
  </si>
  <si>
    <t>ASP17MAT045</t>
  </si>
  <si>
    <t>ASP17MAT050</t>
  </si>
  <si>
    <t>ASP17MAT060</t>
  </si>
  <si>
    <t>ASP17ZNC037</t>
  </si>
  <si>
    <t>ASP17ZNC040</t>
  </si>
  <si>
    <t>ASP17ZNC045</t>
  </si>
  <si>
    <t>ASP17ZNC050</t>
  </si>
  <si>
    <t>ASP17ZNC060</t>
  </si>
  <si>
    <t>ASP17ZNC070</t>
  </si>
  <si>
    <t>ASP18803045</t>
  </si>
  <si>
    <t>ASP18GDM050</t>
  </si>
  <si>
    <t>ASP18LUC040</t>
  </si>
  <si>
    <t>ASP18LUC045</t>
  </si>
  <si>
    <t>ASP18LUC050</t>
  </si>
  <si>
    <t>ASP18LUC070</t>
  </si>
  <si>
    <t>ASP18MAT045</t>
  </si>
  <si>
    <t>ASP18MAT050</t>
  </si>
  <si>
    <t>ASP18MAT060</t>
  </si>
  <si>
    <t>ASP18ZNC037</t>
  </si>
  <si>
    <t>ASP18ZNC040</t>
  </si>
  <si>
    <t>ASP18ZNC045</t>
  </si>
  <si>
    <t>ASP18ZNC050</t>
  </si>
  <si>
    <t>ASP18ZNC060</t>
  </si>
  <si>
    <t>ASP18ZNC070</t>
  </si>
  <si>
    <t>ASP19803045</t>
  </si>
  <si>
    <t>ASP19GDM050</t>
  </si>
  <si>
    <t>ASP19LUC040</t>
  </si>
  <si>
    <t>ASP19LUC045</t>
  </si>
  <si>
    <t>ASP19LUC050</t>
  </si>
  <si>
    <t>ASP19LUC070</t>
  </si>
  <si>
    <t>ASP19MAT045</t>
  </si>
  <si>
    <t>ASP19MAT050</t>
  </si>
  <si>
    <t>ASP19MAT060</t>
  </si>
  <si>
    <t>ASP19ZNC037</t>
  </si>
  <si>
    <t>ASP19ZNC040</t>
  </si>
  <si>
    <t>ASP19ZNC045</t>
  </si>
  <si>
    <t>ASP19ZNC050</t>
  </si>
  <si>
    <t>ASP19ZNC060</t>
  </si>
  <si>
    <t>ASP19ZNC070</t>
  </si>
  <si>
    <t>ASP20803045</t>
  </si>
  <si>
    <t>ASP20GDM050</t>
  </si>
  <si>
    <t>ASP20LUC040</t>
  </si>
  <si>
    <t>ASP20LUC045</t>
  </si>
  <si>
    <t>ASP20LUC050</t>
  </si>
  <si>
    <t>ASP20LUC070</t>
  </si>
  <si>
    <t>ASP20MAT045</t>
  </si>
  <si>
    <t>ASP20MAT050</t>
  </si>
  <si>
    <t>ASP20MAT060</t>
  </si>
  <si>
    <t>ASP20ZNC037</t>
  </si>
  <si>
    <t>ASP20ZNC040</t>
  </si>
  <si>
    <t>ASP20ZNC045</t>
  </si>
  <si>
    <t>ASP20ZNC050</t>
  </si>
  <si>
    <t>ASP20ZNC060</t>
  </si>
  <si>
    <t>ASP20ZNC070</t>
  </si>
  <si>
    <t>ASP21803045</t>
  </si>
  <si>
    <t>ASP21GDM050</t>
  </si>
  <si>
    <t>ASP21LUC040</t>
  </si>
  <si>
    <t>ASP21LUC045</t>
  </si>
  <si>
    <t>ASP21LUC050</t>
  </si>
  <si>
    <t>ASP21LUC070</t>
  </si>
  <si>
    <t>ASP21MAT045</t>
  </si>
  <si>
    <t>ASP21MAT050</t>
  </si>
  <si>
    <t>ASP21MAT060</t>
  </si>
  <si>
    <t>ASP21ZNC037</t>
  </si>
  <si>
    <t>ASP21ZNC040</t>
  </si>
  <si>
    <t>ASP21ZNC045</t>
  </si>
  <si>
    <t>ASP21ZNC050</t>
  </si>
  <si>
    <t>ASP21ZNC060</t>
  </si>
  <si>
    <t>ASP21ZNC070</t>
  </si>
  <si>
    <t>ASP22803045</t>
  </si>
  <si>
    <t>ASP22GDM050</t>
  </si>
  <si>
    <t>ASP22LUC040</t>
  </si>
  <si>
    <t>ASP22LUC045</t>
  </si>
  <si>
    <t>ASP22LUC050</t>
  </si>
  <si>
    <t>ASP22LUC070</t>
  </si>
  <si>
    <t>ASP22MAT045</t>
  </si>
  <si>
    <t>ASP22MAT050</t>
  </si>
  <si>
    <t>ASP22MAT060</t>
  </si>
  <si>
    <t>ASP22ZNC037</t>
  </si>
  <si>
    <t>ASP22ZNC040</t>
  </si>
  <si>
    <t>ASP22ZNC045</t>
  </si>
  <si>
    <t>ASP22ZNC050</t>
  </si>
  <si>
    <t>ASP22ZNC060</t>
  </si>
  <si>
    <t>ASP22ZNC070</t>
  </si>
  <si>
    <t>ASP23803045</t>
  </si>
  <si>
    <t>ASP23GDM050</t>
  </si>
  <si>
    <t>ASP23LUC040</t>
  </si>
  <si>
    <t>ASP23LUC045</t>
  </si>
  <si>
    <t>ASP23LUC050</t>
  </si>
  <si>
    <t>ASP23LUC070</t>
  </si>
  <si>
    <t>ASP23MAT045</t>
  </si>
  <si>
    <t>ASP23MAT050</t>
  </si>
  <si>
    <t>ASP23MAT060</t>
  </si>
  <si>
    <t>ASP23ZNC037</t>
  </si>
  <si>
    <t>ASP23ZNC040</t>
  </si>
  <si>
    <t>ASP23ZNC045</t>
  </si>
  <si>
    <t>ASP23ZNC050</t>
  </si>
  <si>
    <t>ASP23ZNC060</t>
  </si>
  <si>
    <t>ASP23ZNC070</t>
  </si>
  <si>
    <t>ASP24803045</t>
  </si>
  <si>
    <t>ASP24GDM050</t>
  </si>
  <si>
    <t>ASP24LUC040</t>
  </si>
  <si>
    <t>ASP24LUC045</t>
  </si>
  <si>
    <t>ASP24LUC050</t>
  </si>
  <si>
    <t>ASP24LUC070</t>
  </si>
  <si>
    <t>ASP24MAT045</t>
  </si>
  <si>
    <t>ASP24MAT050</t>
  </si>
  <si>
    <t>ASP24MAT060</t>
  </si>
  <si>
    <t>ASP24ZNC037</t>
  </si>
  <si>
    <t>ASP24ZNC040</t>
  </si>
  <si>
    <t>ASP24ZNC045</t>
  </si>
  <si>
    <t>ASP24ZNC050</t>
  </si>
  <si>
    <t>ASP24ZNC060</t>
  </si>
  <si>
    <t>ASP24ZNC070</t>
  </si>
  <si>
    <t>ASP25803045</t>
  </si>
  <si>
    <t>ASP25GDM050</t>
  </si>
  <si>
    <t>ASP25LUC040</t>
  </si>
  <si>
    <t>ASP25LUC045</t>
  </si>
  <si>
    <t>ASP25LUC050</t>
  </si>
  <si>
    <t>ASP25LUC070</t>
  </si>
  <si>
    <t>ASP25MAT045</t>
  </si>
  <si>
    <t>ASP25MAT050</t>
  </si>
  <si>
    <t>ASP25MAT060</t>
  </si>
  <si>
    <t>ASP25ZNC037</t>
  </si>
  <si>
    <t>ASP25ZNC040</t>
  </si>
  <si>
    <t>ASP25ZNC045</t>
  </si>
  <si>
    <t>ASP25ZNC050</t>
  </si>
  <si>
    <t>ASP25ZNC060</t>
  </si>
  <si>
    <t>ASP25ZNC070</t>
  </si>
  <si>
    <t>ASR31803045</t>
  </si>
  <si>
    <t>ASR31GDM050</t>
  </si>
  <si>
    <t>ASR31LUC045</t>
  </si>
  <si>
    <t>ASR31LUC050</t>
  </si>
  <si>
    <t>ASR31MAT045</t>
  </si>
  <si>
    <t>ASR31MAT050</t>
  </si>
  <si>
    <t>ASR31MAT060</t>
  </si>
  <si>
    <t>AST15803045</t>
  </si>
  <si>
    <t>AST15GDM050</t>
  </si>
  <si>
    <t>AST15LUC040</t>
  </si>
  <si>
    <t>AST15LUC045</t>
  </si>
  <si>
    <t>AST15LUC050</t>
  </si>
  <si>
    <t>AST15MAT045</t>
  </si>
  <si>
    <t>AST15MAT050</t>
  </si>
  <si>
    <t>AST15MAT060</t>
  </si>
  <si>
    <t>AST15ZNC037</t>
  </si>
  <si>
    <t>AST15ZNC040</t>
  </si>
  <si>
    <t>AST15ZNC045</t>
  </si>
  <si>
    <t>AST15ZNC050</t>
  </si>
  <si>
    <t>AST15ZNC060</t>
  </si>
  <si>
    <t>AST15ZNC070</t>
  </si>
  <si>
    <t>AST17803045</t>
  </si>
  <si>
    <t>AST17GDM050</t>
  </si>
  <si>
    <t>AST17LUC040</t>
  </si>
  <si>
    <t>AST17LUC045</t>
  </si>
  <si>
    <t>AST17LUC050</t>
  </si>
  <si>
    <t>AST17MAT045</t>
  </si>
  <si>
    <t>AST17MAT050</t>
  </si>
  <si>
    <t>AST17MAT060</t>
  </si>
  <si>
    <t>AST17ZNC037</t>
  </si>
  <si>
    <t>AST17ZNC040</t>
  </si>
  <si>
    <t>AST17ZNC045</t>
  </si>
  <si>
    <t>AST17ZNC050</t>
  </si>
  <si>
    <t>AST17ZNC060</t>
  </si>
  <si>
    <t>AST17ZNC070</t>
  </si>
  <si>
    <t>AST20803045</t>
  </si>
  <si>
    <t>AST20GDM050</t>
  </si>
  <si>
    <t>AST20LUC040</t>
  </si>
  <si>
    <t>AST20LUC045</t>
  </si>
  <si>
    <t>AST20LUC050</t>
  </si>
  <si>
    <t>AST20MAT045</t>
  </si>
  <si>
    <t>AST20MAT050</t>
  </si>
  <si>
    <t>AST20MAT060</t>
  </si>
  <si>
    <t>AST20ZNC037</t>
  </si>
  <si>
    <t>AST20ZNC040</t>
  </si>
  <si>
    <t>AST20ZNC045</t>
  </si>
  <si>
    <t>AST20ZNC050</t>
  </si>
  <si>
    <t>AST20ZNC060</t>
  </si>
  <si>
    <t>AST20ZNC070</t>
  </si>
  <si>
    <t>AST25803045</t>
  </si>
  <si>
    <t>AST25GDM050</t>
  </si>
  <si>
    <t>AST25LUC040</t>
  </si>
  <si>
    <t>AST25LUC045</t>
  </si>
  <si>
    <t>AST25LUC050</t>
  </si>
  <si>
    <t>AST25MAT045</t>
  </si>
  <si>
    <t>AST25MAT050</t>
  </si>
  <si>
    <t>AST25MAT060</t>
  </si>
  <si>
    <t>AST25ZNC037</t>
  </si>
  <si>
    <t>AST25ZNC040</t>
  </si>
  <si>
    <t>AST25ZNC045</t>
  </si>
  <si>
    <t>AST25ZNC050</t>
  </si>
  <si>
    <t>AST25ZNC060</t>
  </si>
  <si>
    <t>AST25ZNC070</t>
  </si>
  <si>
    <t>ASTR2803045</t>
  </si>
  <si>
    <t>ASTR2GDM050</t>
  </si>
  <si>
    <t>ASTR2LUC045</t>
  </si>
  <si>
    <t>ASTR2LUC050</t>
  </si>
  <si>
    <t>ASTR2MAT045</t>
  </si>
  <si>
    <t>ASTR2MAT050</t>
  </si>
  <si>
    <t>ASTR2MAT060</t>
  </si>
  <si>
    <t>ASTR3803045</t>
  </si>
  <si>
    <t>ASTR3GDM050</t>
  </si>
  <si>
    <t>ASTR3LUC045</t>
  </si>
  <si>
    <t>ASTR3LUC050</t>
  </si>
  <si>
    <t>ASTR3MAT045</t>
  </si>
  <si>
    <t>ASTR3MAT050</t>
  </si>
  <si>
    <t>ASTR3MAT060</t>
  </si>
  <si>
    <t>AXCAPGDM000</t>
  </si>
  <si>
    <t>AXCAPMAT000</t>
  </si>
  <si>
    <t>AXCLEFIX25X</t>
  </si>
  <si>
    <t>AXCLEFIX32X</t>
  </si>
  <si>
    <t>AXCLEMOB25X</t>
  </si>
  <si>
    <t>AXCLEMOB32X</t>
  </si>
  <si>
    <t>AXINCGDM000</t>
  </si>
  <si>
    <t>AXINCLUC000</t>
  </si>
  <si>
    <t>AXINCMAT000</t>
  </si>
  <si>
    <t>AXMAS300PRE</t>
  </si>
  <si>
    <t>AXMAS300UNI</t>
  </si>
  <si>
    <t>AXMASPISTOL</t>
  </si>
  <si>
    <t>AXPIESTRUNI</t>
  </si>
  <si>
    <t>AXPIESTRVEN</t>
  </si>
  <si>
    <t>AXSPRMAT400</t>
  </si>
  <si>
    <t>BANDAAER501</t>
  </si>
  <si>
    <t>BANDAANT345</t>
  </si>
  <si>
    <t>BANDABCO531</t>
  </si>
  <si>
    <t>BANDABIT075</t>
  </si>
  <si>
    <t>BANDABIT100</t>
  </si>
  <si>
    <t>BANDABIT150</t>
  </si>
  <si>
    <t>BANDABIT300</t>
  </si>
  <si>
    <t>BANDABUT315</t>
  </si>
  <si>
    <t>BANDAETACLS</t>
  </si>
  <si>
    <t>BANDAETAT18</t>
  </si>
  <si>
    <t>BANDAETAT35</t>
  </si>
  <si>
    <t>BANDAETAT45</t>
  </si>
  <si>
    <t>BANDAETAUNI</t>
  </si>
  <si>
    <t>FAEHVA00D01</t>
  </si>
  <si>
    <t>FAEHVA00D02</t>
  </si>
  <si>
    <t>FAEHVA00D03</t>
  </si>
  <si>
    <t>FAEHVA00D04</t>
  </si>
  <si>
    <t>FAEHVA00D05</t>
  </si>
  <si>
    <t>FAEHVA00D06</t>
  </si>
  <si>
    <t>FAEHVA00D07</t>
  </si>
  <si>
    <t>FAEHVA00D08</t>
  </si>
  <si>
    <t>FAEHVA00D09</t>
  </si>
  <si>
    <t>FAEHVA00D13</t>
  </si>
  <si>
    <t>FAEHVA00D14</t>
  </si>
  <si>
    <t>FAEHVA00D16</t>
  </si>
  <si>
    <t>FAESV000D01</t>
  </si>
  <si>
    <t>FAESV000D02</t>
  </si>
  <si>
    <t>FAESV000D03</t>
  </si>
  <si>
    <t>FAESV000D04</t>
  </si>
  <si>
    <t>FAESV000D05</t>
  </si>
  <si>
    <t>FAESV000D06</t>
  </si>
  <si>
    <t>FAESV000D07</t>
  </si>
  <si>
    <t>FAESV000D08</t>
  </si>
  <si>
    <t>FAESV000D09</t>
  </si>
  <si>
    <t>FAESV000D13</t>
  </si>
  <si>
    <t>FAESV000D14</t>
  </si>
  <si>
    <t>FAESV000D16</t>
  </si>
  <si>
    <t>FAEZVA00D03</t>
  </si>
  <si>
    <t>FAEZVA00D04</t>
  </si>
  <si>
    <t>FAEZVA00D05</t>
  </si>
  <si>
    <t>FAEZVA00D06</t>
  </si>
  <si>
    <t>66.00</t>
  </si>
  <si>
    <t>FAEZVA00D07</t>
  </si>
  <si>
    <t>FAEZVA00D08</t>
  </si>
  <si>
    <t>FAEZVA00D09</t>
  </si>
  <si>
    <t>FAEZVA00D13</t>
  </si>
  <si>
    <t>FAEZVA00D14</t>
  </si>
  <si>
    <t>FAEZVA00D16</t>
  </si>
  <si>
    <t>FAFTPVU3D01</t>
  </si>
  <si>
    <t>FAFTPVU3D02</t>
  </si>
  <si>
    <t>FAFTPVU3D03</t>
  </si>
  <si>
    <t>FAFTPVU3D04</t>
  </si>
  <si>
    <t>FAFTPVU3D05</t>
  </si>
  <si>
    <t>FAFTPVU3D06</t>
  </si>
  <si>
    <t>FAFTPVU3D07</t>
  </si>
  <si>
    <t>FAFTPVU3D08</t>
  </si>
  <si>
    <t>FAFTPVU3D09</t>
  </si>
  <si>
    <t>FAFTPVU3D13</t>
  </si>
  <si>
    <t>FAFTPVU3D14</t>
  </si>
  <si>
    <t>FAFTPVU3D16</t>
  </si>
  <si>
    <t>FAFTSVU2D03</t>
  </si>
  <si>
    <t>FAFTSVU2D04</t>
  </si>
  <si>
    <t>FAFTSVU2D05</t>
  </si>
  <si>
    <t>FAFTSVU2D06</t>
  </si>
  <si>
    <t>FAFTSVU2D07</t>
  </si>
  <si>
    <t>FAFTSVU2D08</t>
  </si>
  <si>
    <t>FAFTSVU2D09</t>
  </si>
  <si>
    <t>FAFTSVU2D13</t>
  </si>
  <si>
    <t>FAFTSVU2D14</t>
  </si>
  <si>
    <t>FAFTSVU2D16</t>
  </si>
  <si>
    <t>FALWF260120</t>
  </si>
  <si>
    <t>FALWF270120</t>
  </si>
  <si>
    <t>FALWF270130</t>
  </si>
  <si>
    <t>FALWK255111</t>
  </si>
  <si>
    <t>FALWK260094</t>
  </si>
  <si>
    <t>FALWK260100</t>
  </si>
  <si>
    <t>FALWK260120</t>
  </si>
  <si>
    <t>FALWK260130</t>
  </si>
  <si>
    <t>FALWK270094</t>
  </si>
  <si>
    <t>FALWK270100</t>
  </si>
  <si>
    <t>FALWK270111</t>
  </si>
  <si>
    <t>FALWK270120</t>
  </si>
  <si>
    <t>FALWK270130</t>
  </si>
  <si>
    <t>FALWK270140</t>
  </si>
  <si>
    <t>FALWK360130</t>
  </si>
  <si>
    <t>FALWK360140</t>
  </si>
  <si>
    <t>FALWK370130</t>
  </si>
  <si>
    <t>FALWK370140</t>
  </si>
  <si>
    <t>FALWS255111</t>
  </si>
  <si>
    <t>FALWS260094</t>
  </si>
  <si>
    <t>FALWS260100</t>
  </si>
  <si>
    <t>FALWS260120</t>
  </si>
  <si>
    <t>FALWS260130</t>
  </si>
  <si>
    <t>FALWS270094</t>
  </si>
  <si>
    <t>FALWS270100</t>
  </si>
  <si>
    <t>FALWS270111</t>
  </si>
  <si>
    <t>FALWS270120</t>
  </si>
  <si>
    <t>FALWS270130</t>
  </si>
  <si>
    <t>FALWS270140</t>
  </si>
  <si>
    <t>FALWS360130</t>
  </si>
  <si>
    <t>FALWS360140</t>
  </si>
  <si>
    <t>FALWS370130</t>
  </si>
  <si>
    <t>FALWS370140</t>
  </si>
  <si>
    <t>FALWT260120</t>
  </si>
  <si>
    <t>FALWT270120</t>
  </si>
  <si>
    <t>FALWT270130</t>
  </si>
  <si>
    <t>FALWT270140</t>
  </si>
  <si>
    <t>FALWT360130</t>
  </si>
  <si>
    <t>FALWT370130</t>
  </si>
  <si>
    <t>FALWT370140</t>
  </si>
  <si>
    <t>FAPTPVU3D01</t>
  </si>
  <si>
    <t>FAPTPVU3D02</t>
  </si>
  <si>
    <t>FAPTPVU3D03</t>
  </si>
  <si>
    <t>FAPTPVU3D04</t>
  </si>
  <si>
    <t>FAPTPVU3D05</t>
  </si>
  <si>
    <t>FAPTPVU3D06</t>
  </si>
  <si>
    <t>FAPTPVU3D07</t>
  </si>
  <si>
    <t>FAPTPVU3D08</t>
  </si>
  <si>
    <t>FAPTPVU3D09</t>
  </si>
  <si>
    <t>FAPTPVU3D13</t>
  </si>
  <si>
    <t>FAPTPVU3D14</t>
  </si>
  <si>
    <t>FAPTPVU3D16</t>
  </si>
  <si>
    <t>FAPTPVU5D01</t>
  </si>
  <si>
    <t>FAPTPVU5D02</t>
  </si>
  <si>
    <t>FAPTPVU5D03</t>
  </si>
  <si>
    <t>FAPTPVU5D04</t>
  </si>
  <si>
    <t>FAPTPVU5D05</t>
  </si>
  <si>
    <t>FAPTPVU5D06</t>
  </si>
  <si>
    <t>FAPTPVU5D07</t>
  </si>
  <si>
    <t>FAPTPVU5D08</t>
  </si>
  <si>
    <t>FAPTPVU5D09</t>
  </si>
  <si>
    <t>FAPTPVU5D13</t>
  </si>
  <si>
    <t>FAPTPVU5D14</t>
  </si>
  <si>
    <t>FAPTPVU5D16</t>
  </si>
  <si>
    <t>FAXDP000D01</t>
  </si>
  <si>
    <t>FAXDP000D02</t>
  </si>
  <si>
    <t>FAXDP000D03</t>
  </si>
  <si>
    <t>FAXDP000D04</t>
  </si>
  <si>
    <t>FAXDP000D05</t>
  </si>
  <si>
    <t>FAXDP000D06</t>
  </si>
  <si>
    <t>FAXDP000D07</t>
  </si>
  <si>
    <t>FAXDP000D08</t>
  </si>
  <si>
    <t>FAXDP000D09</t>
  </si>
  <si>
    <t>FAXDP000D13</t>
  </si>
  <si>
    <t>FAXDP000D14</t>
  </si>
  <si>
    <t>FAXDP000D16</t>
  </si>
  <si>
    <t>FOL75BLK180</t>
  </si>
  <si>
    <t>FOL75NIN095</t>
  </si>
  <si>
    <t>FOL75NIN120</t>
  </si>
  <si>
    <t>FOL75NIN140</t>
  </si>
  <si>
    <t>FOL75NIN150</t>
  </si>
  <si>
    <t>FOL75NIN180</t>
  </si>
  <si>
    <t>FOL75SFT000</t>
  </si>
  <si>
    <t>FOLVE150300</t>
  </si>
  <si>
    <t>OPTILESVD01</t>
  </si>
  <si>
    <t>OPTILESVD02</t>
  </si>
  <si>
    <t>OPTILESVD04</t>
  </si>
  <si>
    <t>OPTILESVD05</t>
  </si>
  <si>
    <t>OPTILESVD06</t>
  </si>
  <si>
    <t>OPTILESVD07</t>
  </si>
  <si>
    <t>OPTILFB0D01</t>
  </si>
  <si>
    <t>OPTILFB0D02</t>
  </si>
  <si>
    <t>OPTILFB0D04</t>
  </si>
  <si>
    <t>OPTILFB0D05</t>
  </si>
  <si>
    <t>OPTILFB0D06</t>
  </si>
  <si>
    <t>OPTILFB0D07</t>
  </si>
  <si>
    <t>OPTILFVBD01</t>
  </si>
  <si>
    <t>OPTILFVBD02</t>
  </si>
  <si>
    <t>OPTILFVBD04</t>
  </si>
  <si>
    <t>OPTILFVBD05</t>
  </si>
  <si>
    <t>OPTILFVBD06</t>
  </si>
  <si>
    <t>OPTILFVBD07</t>
  </si>
  <si>
    <t>OPTILOOKX55</t>
  </si>
  <si>
    <t>OPTILOOKX75</t>
  </si>
  <si>
    <t>OPTILRTZD01</t>
  </si>
  <si>
    <t>OPTILRTZD02</t>
  </si>
  <si>
    <t>OPTILRTZD04</t>
  </si>
  <si>
    <t>OPTILRTZD05</t>
  </si>
  <si>
    <t>OPTILRTZD06</t>
  </si>
  <si>
    <t>OPTILRTZD07</t>
  </si>
  <si>
    <t>RETDR803045</t>
  </si>
  <si>
    <t>RETDRGDM050</t>
  </si>
  <si>
    <t>RETDRLUC045</t>
  </si>
  <si>
    <t>RETDRLUC050</t>
  </si>
  <si>
    <t>RETDRMAT045</t>
  </si>
  <si>
    <t>RETDRMAT050</t>
  </si>
  <si>
    <t>RETDRMAT060</t>
  </si>
  <si>
    <t>RETRO803045</t>
  </si>
  <si>
    <t>RETROGDM050</t>
  </si>
  <si>
    <t>RETROLUC045</t>
  </si>
  <si>
    <t>RETROLUC050</t>
  </si>
  <si>
    <t>RETROMAT045</t>
  </si>
  <si>
    <t>RETROMAT050</t>
  </si>
  <si>
    <t>RETROMAT060</t>
  </si>
  <si>
    <t>SABRIDA0000</t>
  </si>
  <si>
    <t>SABUR0903ML</t>
  </si>
  <si>
    <t>SABUR1003ML</t>
  </si>
  <si>
    <t>SAC16125000</t>
  </si>
  <si>
    <t>SAC16150000</t>
  </si>
  <si>
    <t>SAC21125000</t>
  </si>
  <si>
    <t>SAC21150000</t>
  </si>
  <si>
    <t>SACAB125000</t>
  </si>
  <si>
    <t>SACAB150000</t>
  </si>
  <si>
    <t>SACAP125000</t>
  </si>
  <si>
    <t>SACAP150000</t>
  </si>
  <si>
    <t>SACEV090000</t>
  </si>
  <si>
    <t>SACEV100000</t>
  </si>
  <si>
    <t>SACEX125000</t>
  </si>
  <si>
    <t>SACEX150000</t>
  </si>
  <si>
    <t>SACIN125000</t>
  </si>
  <si>
    <t>SACIN150000</t>
  </si>
  <si>
    <t>SACOL090000</t>
  </si>
  <si>
    <t>SACOL100000</t>
  </si>
  <si>
    <t>SACOT090000</t>
  </si>
  <si>
    <t>SACOT100000</t>
  </si>
  <si>
    <t>SAELI125000</t>
  </si>
  <si>
    <t>SAELI150000</t>
  </si>
  <si>
    <t>SAJGH1252ML</t>
  </si>
  <si>
    <t>SAJGH1254ML</t>
  </si>
  <si>
    <t>SAJGH1502ML</t>
  </si>
  <si>
    <t>SAJGH1504ML</t>
  </si>
  <si>
    <t>SAPAL090000</t>
  </si>
  <si>
    <t>SAPAL100000</t>
  </si>
  <si>
    <t>SAPRE09010M</t>
  </si>
  <si>
    <t>SAPRE10010M</t>
  </si>
  <si>
    <t>SARAC125000</t>
  </si>
  <si>
    <t>SARAC150000</t>
  </si>
  <si>
    <t>SARAM090000</t>
  </si>
  <si>
    <t>SARAM100000</t>
  </si>
  <si>
    <t>SCULESTBC45</t>
  </si>
  <si>
    <t>SCULESTBC90</t>
  </si>
  <si>
    <t>SCULESTBCFD</t>
  </si>
  <si>
    <t>SCULESTBCIC</t>
  </si>
  <si>
    <t>SCULESTBCMB</t>
  </si>
  <si>
    <t>SCULESTBCP0</t>
  </si>
  <si>
    <t>SCULESTBCPP</t>
  </si>
  <si>
    <t>SCULESTBCPR</t>
  </si>
  <si>
    <t>SCULESTBFSD</t>
  </si>
  <si>
    <t>SCULESTBPEL</t>
  </si>
  <si>
    <t>SCULESTBPMD</t>
  </si>
  <si>
    <t>SCULESTBPMS</t>
  </si>
  <si>
    <t>SCULESTBRFC</t>
  </si>
  <si>
    <t>SCULESTBSMI</t>
  </si>
  <si>
    <t>SPC16125000</t>
  </si>
  <si>
    <t>SPC16150000</t>
  </si>
  <si>
    <t>SPC21125000</t>
  </si>
  <si>
    <t>SPC21150000</t>
  </si>
  <si>
    <t>SPCCB125000</t>
  </si>
  <si>
    <t>SPCCB150000</t>
  </si>
  <si>
    <t>SPCEV090000</t>
  </si>
  <si>
    <t>SPCEV100000</t>
  </si>
  <si>
    <t>SPCEX125000</t>
  </si>
  <si>
    <t>SPCEX150000</t>
  </si>
  <si>
    <t>SPCIN125000</t>
  </si>
  <si>
    <t>SPCIN150000</t>
  </si>
  <si>
    <t>SPCOL090000</t>
  </si>
  <si>
    <t>SPCOL100000</t>
  </si>
  <si>
    <t>SPCOT090000</t>
  </si>
  <si>
    <t>SPCOT100000</t>
  </si>
  <si>
    <t>SPJGH1252ML</t>
  </si>
  <si>
    <t>SPJGH1254ML</t>
  </si>
  <si>
    <t>SPJGH1502ML</t>
  </si>
  <si>
    <t>SPJGH1504ML</t>
  </si>
  <si>
    <t>SPPAL090000</t>
  </si>
  <si>
    <t>SPPAL100000</t>
  </si>
  <si>
    <t>SPPRE09010M</t>
  </si>
  <si>
    <t>SPPRE10010M</t>
  </si>
  <si>
    <t>SPRAC125000</t>
  </si>
  <si>
    <t>SPRAC150000</t>
  </si>
  <si>
    <t>SPRAM090000</t>
  </si>
  <si>
    <t>SPRAM100000</t>
  </si>
  <si>
    <t>SUCLE408050</t>
  </si>
  <si>
    <t>SUCLE408055</t>
  </si>
  <si>
    <t>SUCLE408060</t>
  </si>
  <si>
    <t>SUCLE408070</t>
  </si>
  <si>
    <t>SUCM5408019</t>
  </si>
  <si>
    <t>SUCME408019</t>
  </si>
  <si>
    <t>SUCME408035</t>
  </si>
  <si>
    <t>SURLINOX000</t>
  </si>
  <si>
    <t>SUZLE408020</t>
  </si>
  <si>
    <t>SUZLE408035</t>
  </si>
  <si>
    <t>SUZM5408019</t>
  </si>
  <si>
    <t>SUZME408019</t>
  </si>
  <si>
    <t>TCT08803045</t>
  </si>
  <si>
    <t>TCT08GDM050</t>
  </si>
  <si>
    <t>TCT08LUC040</t>
  </si>
  <si>
    <t>TCT08LUC045</t>
  </si>
  <si>
    <t>TCT08LUC050</t>
  </si>
  <si>
    <t>TCT08MAT045</t>
  </si>
  <si>
    <t>TCT08MAT050</t>
  </si>
  <si>
    <t>TCT08MAT060</t>
  </si>
  <si>
    <t>TCT08UZG025</t>
  </si>
  <si>
    <t>RON</t>
  </si>
  <si>
    <t>TCT08UZG030</t>
  </si>
  <si>
    <t>TCT08UZG035</t>
  </si>
  <si>
    <t>TCT08UZG040</t>
  </si>
  <si>
    <t>TCT08ZN1025</t>
  </si>
  <si>
    <t>TCT08ZN1030</t>
  </si>
  <si>
    <t>TCT08ZN1035</t>
  </si>
  <si>
    <t>TCT08ZN1040</t>
  </si>
  <si>
    <t>TCT08ZN2037</t>
  </si>
  <si>
    <t>TCT08ZN2040</t>
  </si>
  <si>
    <t>TCT08ZN2045</t>
  </si>
  <si>
    <t>TCT08ZN2050</t>
  </si>
  <si>
    <t>TCT18803045</t>
  </si>
  <si>
    <t>TCT18GDM050</t>
  </si>
  <si>
    <t>TCT18LUC040</t>
  </si>
  <si>
    <t>TCT18LUC045</t>
  </si>
  <si>
    <t>TCT18LUC050</t>
  </si>
  <si>
    <t>TCT18MAT045</t>
  </si>
  <si>
    <t>TCT18MAT050</t>
  </si>
  <si>
    <t>TCT18MAT060</t>
  </si>
  <si>
    <t>TCT18ZNC037</t>
  </si>
  <si>
    <t>TCT18ZNC040</t>
  </si>
  <si>
    <t>TCT18ZNC045</t>
  </si>
  <si>
    <t>TCT18ZNC050</t>
  </si>
  <si>
    <t>TCT35803045</t>
  </si>
  <si>
    <t>TCT35GDM050</t>
  </si>
  <si>
    <t>TCT35LUC040</t>
  </si>
  <si>
    <t>TCT35LUC045</t>
  </si>
  <si>
    <t>TCT35LUC050</t>
  </si>
  <si>
    <t>TCT35LUC070</t>
  </si>
  <si>
    <t>TCT35MAT045</t>
  </si>
  <si>
    <t>TCT35MAT050</t>
  </si>
  <si>
    <t>TCT35MAT060</t>
  </si>
  <si>
    <t>TCT35ZNC037</t>
  </si>
  <si>
    <t>TCT35ZNC040</t>
  </si>
  <si>
    <t>TCT35ZNC045</t>
  </si>
  <si>
    <t>TCT35ZNC050</t>
  </si>
  <si>
    <t>TCT35ZNC060</t>
  </si>
  <si>
    <t>TCT35ZNC070</t>
  </si>
  <si>
    <t>TCT45803045</t>
  </si>
  <si>
    <t>TCT45GDM050</t>
  </si>
  <si>
    <t>TCT45LUC040</t>
  </si>
  <si>
    <t>TCT45LUC045</t>
  </si>
  <si>
    <t>TCT45LUC050</t>
  </si>
  <si>
    <t>TCT45LUC070</t>
  </si>
  <si>
    <t>TCT45MAT045</t>
  </si>
  <si>
    <t>TCT45MAT050</t>
  </si>
  <si>
    <t>TCT45MAT060</t>
  </si>
  <si>
    <t>TCT45ZNC037</t>
  </si>
  <si>
    <t>TCT45ZNC040</t>
  </si>
  <si>
    <t>TCT45ZNC045</t>
  </si>
  <si>
    <t>TCT45ZNC050</t>
  </si>
  <si>
    <t>TCT45ZNC060</t>
  </si>
  <si>
    <t>TCT45ZNC070</t>
  </si>
  <si>
    <t>TDT35803045</t>
  </si>
  <si>
    <t>TDT35GDM050</t>
  </si>
  <si>
    <t>TDT35LUC040</t>
  </si>
  <si>
    <t>TDT35LUC045</t>
  </si>
  <si>
    <t>TDT35LUC050</t>
  </si>
  <si>
    <t>TDT35LUC070</t>
  </si>
  <si>
    <t>TDT35MAT045</t>
  </si>
  <si>
    <t>TDT35MAT050</t>
  </si>
  <si>
    <t>TDT35MAT060</t>
  </si>
  <si>
    <t>TDT35ZNC037</t>
  </si>
  <si>
    <t>TDT35ZNC040</t>
  </si>
  <si>
    <t>TDT35ZNC045</t>
  </si>
  <si>
    <t>TDT35ZNC050</t>
  </si>
  <si>
    <t>TDT35ZNC060</t>
  </si>
  <si>
    <t>TDT35ZNC070</t>
  </si>
  <si>
    <t>TFALT803045</t>
  </si>
  <si>
    <t>TFALTGDM050</t>
  </si>
  <si>
    <t>TFALTLUC045</t>
  </si>
  <si>
    <t>TFALTLUC050</t>
  </si>
  <si>
    <t>TFALTMAT045</t>
  </si>
  <si>
    <t>TFALTMAT050</t>
  </si>
  <si>
    <t>TFALTMAT060</t>
  </si>
  <si>
    <t>TFALTSPX060</t>
  </si>
  <si>
    <t>TMBLC803045</t>
  </si>
  <si>
    <t>TMBLCGDM050</t>
  </si>
  <si>
    <t>TMBLCLUC045</t>
  </si>
  <si>
    <t>TMBLCLUC050</t>
  </si>
  <si>
    <t>TMBLCMAT045</t>
  </si>
  <si>
    <t>TMBLCMAT050</t>
  </si>
  <si>
    <t>TMCLSGDM050</t>
  </si>
  <si>
    <t>TMCLSLUC045</t>
  </si>
  <si>
    <t>TMGOT803045</t>
  </si>
  <si>
    <t>TMGOTGDM050</t>
  </si>
  <si>
    <t>TMGOTLUC045</t>
  </si>
  <si>
    <t>TMGOTLUC050</t>
  </si>
  <si>
    <t>TMGOTMAT045</t>
  </si>
  <si>
    <t>TMGOTMAT050</t>
  </si>
  <si>
    <t>TMGOTMAT060</t>
  </si>
  <si>
    <t>TMIBE803045</t>
  </si>
  <si>
    <t>TMIBEGDM050</t>
  </si>
  <si>
    <t>TMIBELUC045</t>
  </si>
  <si>
    <t>TMIBELUC050</t>
  </si>
  <si>
    <t>TMIBEMAT045</t>
  </si>
  <si>
    <t>TMIBEMAT050</t>
  </si>
  <si>
    <t>TMIBEMAT060</t>
  </si>
  <si>
    <t>TMROMGDM050</t>
  </si>
  <si>
    <t>TPLAN803045</t>
  </si>
  <si>
    <t>TPLANGDM050</t>
  </si>
  <si>
    <t>TPLANLUC040</t>
  </si>
  <si>
    <t>TPLANLUC045</t>
  </si>
  <si>
    <t>TPLANLUC050</t>
  </si>
  <si>
    <t>TPLANLUC070</t>
  </si>
  <si>
    <t>TPLANMAT045</t>
  </si>
  <si>
    <t>TPLANMAT050</t>
  </si>
  <si>
    <t>TPLANMAT060</t>
  </si>
  <si>
    <t>TPLANUZG025</t>
  </si>
  <si>
    <t>TPLANUZG030</t>
  </si>
  <si>
    <t>TPLANUZG035</t>
  </si>
  <si>
    <t>TPLANUZG040</t>
  </si>
  <si>
    <t>TPLANZN1025</t>
  </si>
  <si>
    <t>TPLANZN1030</t>
  </si>
  <si>
    <t>TPLANZN1035</t>
  </si>
  <si>
    <t>TPLANZN1040</t>
  </si>
  <si>
    <t>TPLANZN2037</t>
  </si>
  <si>
    <t>TPLANZN2040</t>
  </si>
  <si>
    <t>TPLANZN2045</t>
  </si>
  <si>
    <t>TPLANZN2050</t>
  </si>
  <si>
    <t>TPLANZN2060</t>
  </si>
  <si>
    <t>TPLANZN2070</t>
  </si>
  <si>
    <t>VEBDX055078</t>
  </si>
  <si>
    <t>VEBDX055098</t>
  </si>
  <si>
    <t>VEBDX066098</t>
  </si>
  <si>
    <t>VEBDX066118</t>
  </si>
  <si>
    <t>VEBDX066140</t>
  </si>
  <si>
    <t>VEBDX078098</t>
  </si>
  <si>
    <t>VEBDX078118</t>
  </si>
  <si>
    <t>VEBDX078140</t>
  </si>
  <si>
    <t>VEBDX078160</t>
  </si>
  <si>
    <t>VEBDX094118</t>
  </si>
  <si>
    <t>VEBDX094140</t>
  </si>
  <si>
    <t>VEBDX114118</t>
  </si>
  <si>
    <t>VEBDX114140</t>
  </si>
  <si>
    <t>VEEDS055078</t>
  </si>
  <si>
    <t>VEEDS055098</t>
  </si>
  <si>
    <t>VEEDS066098</t>
  </si>
  <si>
    <t>VEEDS066118</t>
  </si>
  <si>
    <t>VEEDS066140</t>
  </si>
  <si>
    <t>VEEDS078098</t>
  </si>
  <si>
    <t>VEEDS078118</t>
  </si>
  <si>
    <t>VEEDS078140</t>
  </si>
  <si>
    <t>VEEDS078160</t>
  </si>
  <si>
    <t>VEEDS094118</t>
  </si>
  <si>
    <t>VEEDS094140</t>
  </si>
  <si>
    <t>VEEDS114118</t>
  </si>
  <si>
    <t>VEEDS114140</t>
  </si>
  <si>
    <t>VEEDW055078</t>
  </si>
  <si>
    <t>VEEDW055098</t>
  </si>
  <si>
    <t>VEEDW066098</t>
  </si>
  <si>
    <t>VEEDW066118</t>
  </si>
  <si>
    <t>VEEDW066140</t>
  </si>
  <si>
    <t>VEEDW078098</t>
  </si>
  <si>
    <t>VEEDW078118</t>
  </si>
  <si>
    <t>VEEDW078140</t>
  </si>
  <si>
    <t>VEEDW078160</t>
  </si>
  <si>
    <t>VEEDW094118</t>
  </si>
  <si>
    <t>VEEDW094140</t>
  </si>
  <si>
    <t>VEEDW114118</t>
  </si>
  <si>
    <t>VEEDW114140</t>
  </si>
  <si>
    <t>VEGLL055078</t>
  </si>
  <si>
    <t>VEGLL055098</t>
  </si>
  <si>
    <t>VEGLL066098</t>
  </si>
  <si>
    <t>VEGLL066118</t>
  </si>
  <si>
    <t>VEGLL066140</t>
  </si>
  <si>
    <t>VEGLL078098</t>
  </si>
  <si>
    <t>VEGLL078118</t>
  </si>
  <si>
    <t>VEGLL078140</t>
  </si>
  <si>
    <t>VEGLL078160</t>
  </si>
  <si>
    <t>VEGLL094118</t>
  </si>
  <si>
    <t>VEGLL094140</t>
  </si>
  <si>
    <t>VEGLL114118</t>
  </si>
  <si>
    <t>VEGLL114140</t>
  </si>
  <si>
    <t>VEGZL055078</t>
  </si>
  <si>
    <t>VEGZL055098</t>
  </si>
  <si>
    <t>VEGZL066098</t>
  </si>
  <si>
    <t>VEGZL066118</t>
  </si>
  <si>
    <t>VEGZL066140</t>
  </si>
  <si>
    <t>VEGZL078098</t>
  </si>
  <si>
    <t>VEGZL078118</t>
  </si>
  <si>
    <t>VEGZL078140</t>
  </si>
  <si>
    <t>VEGZL078160</t>
  </si>
  <si>
    <t>VEGZL094118</t>
  </si>
  <si>
    <t>VEGZL094140</t>
  </si>
  <si>
    <t>VEGZL114118</t>
  </si>
  <si>
    <t>VEGZL114140</t>
  </si>
  <si>
    <t>VEVLT045055</t>
  </si>
  <si>
    <t>VEVLT046073</t>
  </si>
  <si>
    <t>SE RIDICA BO</t>
  </si>
  <si>
    <t>SE INCASEAZA BANII</t>
  </si>
  <si>
    <t>FACE OP</t>
  </si>
  <si>
    <t>MESAJE SOFER</t>
  </si>
  <si>
    <t>MESAJE FACTURARE</t>
  </si>
  <si>
    <t>SE TAIE CHITANTA ! LIVRARE DOAR CU AVIZ , FACTURA PE MAIL!</t>
  </si>
  <si>
    <t>SE ACHITA CU OP! LIVRARE DOAR CU AVIZ , FACTURA PE MAIL!</t>
  </si>
  <si>
    <t>LIVRARE CU AVIZ! FACTURA PE MAIL</t>
  </si>
  <si>
    <t xml:space="preserve">SUNA LA VANZARI INAINTE DE FACTURARE ! </t>
  </si>
  <si>
    <t>PARAVANT DE BAZA 312MM</t>
  </si>
  <si>
    <t>ARGINTIU - (045) - RAL 9006</t>
  </si>
  <si>
    <t>ROSU-(769) - RAL 3011</t>
  </si>
  <si>
    <t>ACI31WOD045</t>
  </si>
  <si>
    <t>ACI41WOD045</t>
  </si>
  <si>
    <t>ACL25WOD045</t>
  </si>
  <si>
    <t>ACL31WOD045</t>
  </si>
  <si>
    <t>ACL41WOD045</t>
  </si>
  <si>
    <t>ACU41ZNC070</t>
  </si>
  <si>
    <t>APU08WOD045</t>
  </si>
  <si>
    <t>APU18WOD045</t>
  </si>
  <si>
    <t>APU35WOD045</t>
  </si>
  <si>
    <t>APU45WOD045</t>
  </si>
  <si>
    <t>ASI31WOD045</t>
  </si>
  <si>
    <t>ASI41WOD045</t>
  </si>
  <si>
    <t>ASP01WOD045</t>
  </si>
  <si>
    <t>ASP02WOD045</t>
  </si>
  <si>
    <t>ASP03WOD045</t>
  </si>
  <si>
    <t>ASP04WOD045</t>
  </si>
  <si>
    <t>ASP05WOD045</t>
  </si>
  <si>
    <t>ASP06WOD045</t>
  </si>
  <si>
    <t>ASP07WOD045</t>
  </si>
  <si>
    <t>ASP08WOD045</t>
  </si>
  <si>
    <t>ASP09WOD045</t>
  </si>
  <si>
    <t>ASP10WOD045</t>
  </si>
  <si>
    <t>ASP11WOD045</t>
  </si>
  <si>
    <t>ASP12WOD045</t>
  </si>
  <si>
    <t>ASP13WOD045</t>
  </si>
  <si>
    <t>ASP14WOD045</t>
  </si>
  <si>
    <t>ASP15WOD045</t>
  </si>
  <si>
    <t>ASP16WOD045</t>
  </si>
  <si>
    <t>ASP17WOD045</t>
  </si>
  <si>
    <t>ASP18WOD045</t>
  </si>
  <si>
    <t>ASP19WOD045</t>
  </si>
  <si>
    <t>ASP20WOD045</t>
  </si>
  <si>
    <t>ASP21WOD045</t>
  </si>
  <si>
    <t>ASP22WOD045</t>
  </si>
  <si>
    <t>ASP23WOD045</t>
  </si>
  <si>
    <t>ASP24WOD045</t>
  </si>
  <si>
    <t>ASP25WOD045</t>
  </si>
  <si>
    <t>TCT08WOD045</t>
  </si>
  <si>
    <t>TCT18WOD045</t>
  </si>
  <si>
    <t>TCT35WOD045</t>
  </si>
  <si>
    <t>TCT45WOD045</t>
  </si>
  <si>
    <t>TDT35WOD045</t>
  </si>
  <si>
    <t>TDT45WOD045</t>
  </si>
  <si>
    <t>TPLANWOD045</t>
  </si>
  <si>
    <t>H = 2.80 m</t>
  </si>
  <si>
    <t>H = 3.05 m</t>
  </si>
  <si>
    <t>LWF (rezistenta la foc - 45 minute)</t>
  </si>
  <si>
    <t>TOTAL GENERAL</t>
  </si>
  <si>
    <t>*** Cursul euro: cursul oficial afisat de BNR din ziua facturarii + 1%</t>
  </si>
  <si>
    <t>WOOD</t>
  </si>
  <si>
    <t>FINISAJ</t>
  </si>
  <si>
    <t>Pret / mp</t>
  </si>
  <si>
    <t>finisaj lucios</t>
  </si>
  <si>
    <t>finisaj wood</t>
  </si>
  <si>
    <t xml:space="preserve"> PALISANDER ANTICATO ; PALISANDER GOLDEN</t>
  </si>
  <si>
    <t>finisaj mat</t>
  </si>
  <si>
    <t xml:space="preserve">Carlig jgheab rasucit 125 </t>
  </si>
  <si>
    <t>FINISAJ  VOPSEA</t>
  </si>
  <si>
    <t>SIPCAALZ050</t>
  </si>
  <si>
    <t>M</t>
  </si>
  <si>
    <t>31.12.9999</t>
  </si>
  <si>
    <t>SIPCADPL057</t>
  </si>
  <si>
    <t>SIPCAGDM050</t>
  </si>
  <si>
    <t>SIPCALUC040</t>
  </si>
  <si>
    <t>SIPCALUC045</t>
  </si>
  <si>
    <t>SIPCALUC050</t>
  </si>
  <si>
    <t>SIPCALUC070</t>
  </si>
  <si>
    <t>SIPCAMAT045</t>
  </si>
  <si>
    <t>SIPCAMAT050</t>
  </si>
  <si>
    <t>SIPCAMAT060</t>
  </si>
  <si>
    <t>SIPCAWOD045</t>
  </si>
  <si>
    <t>SIPCAZNC040</t>
  </si>
  <si>
    <t>SIPCAZNC045</t>
  </si>
  <si>
    <t>SIPCAZNC050</t>
  </si>
  <si>
    <t>SIPCAZNC060</t>
  </si>
  <si>
    <t>SIPCAZNC070</t>
  </si>
  <si>
    <t>SIPCA803045</t>
  </si>
  <si>
    <t>Rama EHV - A pentru Romanic (cu jgheab ascuns)</t>
  </si>
  <si>
    <t xml:space="preserve">Pret fara TVA </t>
  </si>
  <si>
    <t>Total EUR</t>
  </si>
  <si>
    <t xml:space="preserve">Total fara TVA </t>
  </si>
  <si>
    <t>Rama EHV - A (pentru Romanic / cu jgheab ascuns)</t>
  </si>
  <si>
    <t>FERESTRE DE MANSARDA - FAKRO PVC (cu rezistenta ridicata la umezeala)</t>
  </si>
  <si>
    <t>LWS SMART (usa termoizolanta ;fara maner; usa bej)</t>
  </si>
  <si>
    <t>LWK Komfort (usa termoizolanta ; cu maner ; usa alba)</t>
  </si>
  <si>
    <t>LWT Thermo (usa supertermoizolatoare ; cu maner ; usa  alba)</t>
  </si>
  <si>
    <t>LWS SMART ( usa termoizolanta ;fara maner; usa bej )</t>
  </si>
  <si>
    <t>Inaltime</t>
  </si>
  <si>
    <t>Dimensiune</t>
  </si>
  <si>
    <t xml:space="preserve">Luminator pod - VLT 1000    </t>
  </si>
  <si>
    <t>DENUMIRE PRODUS</t>
  </si>
  <si>
    <t>FERESTRE LUMINATOARE PENTRU POD - VELUX (VLT)</t>
  </si>
  <si>
    <t>70 buc / cutie</t>
  </si>
  <si>
    <t>Luminator WGT (rama etansare inclusa)</t>
  </si>
  <si>
    <t>Luminator WGI (rama etansare inclusa)</t>
  </si>
  <si>
    <t>Luminator WGI(rama etansare inclusa)</t>
  </si>
  <si>
    <t>Luminator OPTILOOK (rama etansare inclusa)</t>
  </si>
  <si>
    <t>FERESTRE LUMINATOARE &amp; ACCES ACOPERIS NELOCUIBIL</t>
  </si>
  <si>
    <t>Euro / tona</t>
  </si>
  <si>
    <t>Nume :</t>
  </si>
  <si>
    <t>C.U.I :</t>
  </si>
  <si>
    <t>Judet :</t>
  </si>
  <si>
    <t>Localitate :</t>
  </si>
  <si>
    <t>Adresa :</t>
  </si>
  <si>
    <t>Telefon firma :</t>
  </si>
  <si>
    <t>Telefon mobil :</t>
  </si>
  <si>
    <t>Numar oferta :</t>
  </si>
  <si>
    <t>Data oferta :</t>
  </si>
  <si>
    <t>Judet santier :</t>
  </si>
  <si>
    <t>Localitate santier :</t>
  </si>
  <si>
    <t>Finisaj vopsea</t>
  </si>
  <si>
    <t>Culoare (Ral)</t>
  </si>
  <si>
    <t>Suprafata totala (m2)</t>
  </si>
  <si>
    <t>Adresa santier :</t>
  </si>
  <si>
    <t>Telefon santier 1 :</t>
  </si>
  <si>
    <t>Telefon santier 2 :</t>
  </si>
  <si>
    <t>Dimensiune (mm)</t>
  </si>
  <si>
    <t>Cantitate (ml)</t>
  </si>
  <si>
    <t>Total fara TVA (Euro)</t>
  </si>
  <si>
    <t xml:space="preserve">INFO OFERTA MATERIALE </t>
  </si>
  <si>
    <t>Reprez. vanzari :</t>
  </si>
  <si>
    <t>Total accesorii (buc)</t>
  </si>
  <si>
    <t>Model invelitoare</t>
  </si>
  <si>
    <t xml:space="preserve">Tip folie </t>
  </si>
  <si>
    <t>pag. 1/2</t>
  </si>
  <si>
    <t>Total cutii fixare in metal</t>
  </si>
  <si>
    <t>Total cutii fixare in lemn</t>
  </si>
  <si>
    <t>Total cutii fixare RETRO</t>
  </si>
  <si>
    <t>Total nr. role</t>
  </si>
  <si>
    <t>INFO CUMPARATOR</t>
  </si>
  <si>
    <t>INFO VANZATOR</t>
  </si>
  <si>
    <t>pag. 2/2</t>
  </si>
  <si>
    <t>TOTAL  (fara reducere)</t>
  </si>
  <si>
    <t>TOTAL  (cu reducere)</t>
  </si>
  <si>
    <t>1 Euro = BNR + 1% (cotatia din ziua facturarii)</t>
  </si>
  <si>
    <t>Nume Client :</t>
  </si>
  <si>
    <t>Nr oferta :</t>
  </si>
  <si>
    <t xml:space="preserve">     □ aviz de insotire</t>
  </si>
  <si>
    <t xml:space="preserve">     □ certificat de garantie</t>
  </si>
  <si>
    <t>OFERTA SISTEM PENTRU ACOPERIS</t>
  </si>
  <si>
    <t>*Cumparatorul poate returna produsele comandate si livrate/ridicate in termen de maxim 14 zile calendaristice de la receptie</t>
  </si>
  <si>
    <t xml:space="preserve">***** Accesoriile/profilele de tinichigerie speciale profilate la dimensiuni si forme non-standard  NU se returneaza </t>
  </si>
  <si>
    <t>****** Materialele asupra carora au fost efectuate interventii neautorizate sau au fost montate  NU se returneaza</t>
  </si>
  <si>
    <t xml:space="preserve">** Costurile privind expeditia materialelor returnate din santier la sediul VANZATORULUI vor fi suportate de catre CUMPARATOR </t>
  </si>
  <si>
    <r>
      <rPr>
        <b/>
        <sz val="12"/>
        <color theme="1"/>
        <rFont val="Calibri"/>
        <family val="2"/>
        <scheme val="minor"/>
      </rPr>
      <t xml:space="preserve">     □ factura fiscala</t>
    </r>
    <r>
      <rPr>
        <sz val="12"/>
        <color theme="1"/>
        <rFont val="Calibri"/>
        <family val="2"/>
        <scheme val="minor"/>
      </rPr>
      <t xml:space="preserve"> </t>
    </r>
  </si>
  <si>
    <r>
      <rPr>
        <b/>
        <sz val="12"/>
        <color theme="1"/>
        <rFont val="Calibri"/>
        <family val="2"/>
        <scheme val="minor"/>
      </rPr>
      <t xml:space="preserve">     □ declaratie de performanta</t>
    </r>
    <r>
      <rPr>
        <sz val="12"/>
        <color theme="1"/>
        <rFont val="Calibri"/>
        <family val="2"/>
        <scheme val="minor"/>
      </rPr>
      <t xml:space="preserve"> </t>
    </r>
  </si>
  <si>
    <t>* materialele comandate se vor livra/ridica in termen de 1-3 zile lucratoare de la confirmarea platii</t>
  </si>
  <si>
    <t>** pentru livrarille in santier, cumparatorul este obligat sa asigure descarcarea materialelor</t>
  </si>
  <si>
    <t>*** receptia cantitativa si calitativa a materialelor se face in momentul descarcarii / ridicarii acestora</t>
  </si>
  <si>
    <t xml:space="preserve">***** ambalajele (palet lemn/stand metalic) sunt cu valoare si se vor returna </t>
  </si>
  <si>
    <t xml:space="preserve">**** defectele sau lipsurile se vor consemna in scris pe avizul de insotire in momentul receptiei </t>
  </si>
  <si>
    <t>1. MODALITATEA DE PLATA A MATERIALELOR</t>
  </si>
  <si>
    <t>2. TRANSPORTUL SI RECEPTIA MATERIALELOR</t>
  </si>
  <si>
    <t>3. DOCUMENTE DE INSOTIRE A MATERIALELOR</t>
  </si>
  <si>
    <t>4. DIVERSE</t>
  </si>
  <si>
    <t>5. POLITICA DE RETUR A MATERIALELOR</t>
  </si>
  <si>
    <r>
      <rPr>
        <b/>
        <sz val="18"/>
        <color theme="1"/>
        <rFont val="Calibri"/>
        <family val="2"/>
        <scheme val="minor"/>
      </rPr>
      <t>□</t>
    </r>
    <r>
      <rPr>
        <b/>
        <sz val="14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>cu transport inclus</t>
    </r>
    <r>
      <rPr>
        <sz val="12"/>
        <color theme="1"/>
        <rFont val="Calibri"/>
        <family val="2"/>
        <scheme val="minor"/>
      </rPr>
      <t xml:space="preserve"> (materialele se vor livra de vanzator la adresa stabilita/indicata de cumparator) </t>
    </r>
  </si>
  <si>
    <r>
      <rPr>
        <b/>
        <sz val="18"/>
        <color theme="1"/>
        <rFont val="Calibri"/>
        <family val="2"/>
        <scheme val="minor"/>
      </rPr>
      <t>□</t>
    </r>
    <r>
      <rPr>
        <b/>
        <sz val="14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 xml:space="preserve">fara transport </t>
    </r>
    <r>
      <rPr>
        <sz val="12"/>
        <color theme="1"/>
        <rFont val="Calibri"/>
        <family val="2"/>
        <scheme val="minor"/>
      </rPr>
      <t>(materialele se vor ridica de cumparator de la sediul vanzatorului)</t>
    </r>
  </si>
  <si>
    <t xml:space="preserve">*** Tigla metalica este fabricata/debitata pe baza de comanda speciala personalizata dupa specificatiile clientului si  NU se returneaza </t>
  </si>
  <si>
    <t xml:space="preserve">**** Tabla cutata este fabricata/debitata pe baza de comanda speciala personalizata dupa specificatiile clientului si  NU se returneaza  </t>
  </si>
  <si>
    <t>Vanzator,</t>
  </si>
  <si>
    <t>Cumparator,</t>
  </si>
  <si>
    <t>(preturile din oferta de materiale sunt in EURO si se vor achita in LEI la cursul BNR + 1 % din ziua facturarii)</t>
  </si>
  <si>
    <t>TOTAL - TVA INCLUS (EURO)</t>
  </si>
  <si>
    <t>TOTAL - TVA INCLUS (LEI)</t>
  </si>
  <si>
    <t>HOLTSURUBURI PENTRU FIXARE</t>
  </si>
  <si>
    <t>ELEMENTE DE ETANSARE + AUXILIARE (inclusiv elemente + kit ventilatie)</t>
  </si>
  <si>
    <t>ELEMENTE FIXARE RETRO/TABLA FALTUITA (surub Retro + cleme)</t>
  </si>
  <si>
    <t>MEMBRANE PENTRU RETRO/FALTUITA</t>
  </si>
  <si>
    <t>UNELTE DE TINICHIGERIE</t>
  </si>
  <si>
    <t>SIPCA METALICA PENTRU GARD (colorat + zincat)</t>
  </si>
  <si>
    <t>TABLA CUTATA SUBTIRE UZ GOSPODARESC (colorat + zincat)</t>
  </si>
  <si>
    <t xml:space="preserve">SISTEM PLUVIAL COLORAT </t>
  </si>
  <si>
    <t>FAKRO</t>
  </si>
  <si>
    <t>VELUX</t>
  </si>
  <si>
    <t>Fereastra Standard - GZL - 1051</t>
  </si>
  <si>
    <t xml:space="preserve">Fereastra Standard - FTS - V U2 </t>
  </si>
  <si>
    <t>Fereastra Premium - FTP - V U5 ( cu trei foi de sticla )</t>
  </si>
  <si>
    <t>FERESTRE DE MANSARDA - VELUX PVC (cu rezistenta ridicata la umezeala)</t>
  </si>
  <si>
    <t>Fereastra Standard Plus - GLU - 0061 (3 foi de sticla)</t>
  </si>
  <si>
    <t>Fereastra Standard Plus - GLL - 1061 ( 3 foi de sticla )</t>
  </si>
  <si>
    <t xml:space="preserve">Fereastra Standard Plus - FTP - V U3 </t>
  </si>
  <si>
    <t>indisponibil</t>
  </si>
  <si>
    <t>Ferestre luminatoare &amp; acces acoperis (Optilook/WGT/WGI)</t>
  </si>
  <si>
    <t>Ferestre Optilight</t>
  </si>
  <si>
    <t>Ferestre luminatoare acoperis (VLT)</t>
  </si>
  <si>
    <t>TOTAL - TVA INCLUS</t>
  </si>
  <si>
    <t>TOTAL ACCESORII TINICHIGERIE</t>
  </si>
  <si>
    <t>TOTAL AUXILIARE</t>
  </si>
  <si>
    <t>ACCESORII TINICHIGERIE</t>
  </si>
  <si>
    <t>ABF25LUC070</t>
  </si>
  <si>
    <t>ABF25WOD045</t>
  </si>
  <si>
    <t>ABF31LUC070</t>
  </si>
  <si>
    <t>ABF31WOD045</t>
  </si>
  <si>
    <t>ABF36LUC070</t>
  </si>
  <si>
    <t>ABF36WOD045</t>
  </si>
  <si>
    <t>ABP17LUC070</t>
  </si>
  <si>
    <t>ABP17WOD045</t>
  </si>
  <si>
    <t>ABP20LUC070</t>
  </si>
  <si>
    <t>ABP20WOD045</t>
  </si>
  <si>
    <t>ABP25LUC070</t>
  </si>
  <si>
    <t>ABP25WOD045</t>
  </si>
  <si>
    <t>ABPL2WOD045</t>
  </si>
  <si>
    <t>ABPO3WOD045</t>
  </si>
  <si>
    <t>ACF15LUC070</t>
  </si>
  <si>
    <t>ACF15WOD045</t>
  </si>
  <si>
    <t>ACF25LUC070</t>
  </si>
  <si>
    <t>ACF25WOD045</t>
  </si>
  <si>
    <t>ACMARWOD045</t>
  </si>
  <si>
    <t>ACMICWOD045</t>
  </si>
  <si>
    <t>ACR41WOD045</t>
  </si>
  <si>
    <t>ACU31LUC070</t>
  </si>
  <si>
    <t>ACU31WOD045</t>
  </si>
  <si>
    <t>ACU41LUC070</t>
  </si>
  <si>
    <t>ACU41WOD045</t>
  </si>
  <si>
    <t>ADO31LUC070</t>
  </si>
  <si>
    <t>ADO31WOD045</t>
  </si>
  <si>
    <t>ADO41LUC070</t>
  </si>
  <si>
    <t>ADO41WOD045</t>
  </si>
  <si>
    <t>ADO62LUC070</t>
  </si>
  <si>
    <t>ADO62WOD045</t>
  </si>
  <si>
    <t>ADR41WOD045</t>
  </si>
  <si>
    <t>ADR62WOD045</t>
  </si>
  <si>
    <t>AES60WOD045</t>
  </si>
  <si>
    <t>AES80WOD045</t>
  </si>
  <si>
    <t>AFP20LUC070</t>
  </si>
  <si>
    <t>AFP20WOD045</t>
  </si>
  <si>
    <t>AFP25LUC070</t>
  </si>
  <si>
    <t>AFP25WOD045</t>
  </si>
  <si>
    <t>AFR31WOD045</t>
  </si>
  <si>
    <t>AOMEGWOD045</t>
  </si>
  <si>
    <t>AOZ12LUC070</t>
  </si>
  <si>
    <t>AOZ12WOD045</t>
  </si>
  <si>
    <t>AOZ20LUC070</t>
  </si>
  <si>
    <t>AOZ20WOD045</t>
  </si>
  <si>
    <t>APU12803045</t>
  </si>
  <si>
    <t>APU12GDM050</t>
  </si>
  <si>
    <t>APU12LUC040</t>
  </si>
  <si>
    <t>APU12LUC045</t>
  </si>
  <si>
    <t>APU12LUC050</t>
  </si>
  <si>
    <t>APU12LUC070</t>
  </si>
  <si>
    <t>APU12MAT045</t>
  </si>
  <si>
    <t>APU12MAT050</t>
  </si>
  <si>
    <t>APU12MAT060</t>
  </si>
  <si>
    <t>APU12WOD045</t>
  </si>
  <si>
    <t>APU12ZNC037</t>
  </si>
  <si>
    <t>APU12ZNC040</t>
  </si>
  <si>
    <t>APU12ZNC045</t>
  </si>
  <si>
    <t>APU12ZNC050</t>
  </si>
  <si>
    <t>APU12ZNC060</t>
  </si>
  <si>
    <t>APU12ZNC070</t>
  </si>
  <si>
    <t>ARP20LUC070</t>
  </si>
  <si>
    <t>ARP20WOD045</t>
  </si>
  <si>
    <t>ARP25LUC070</t>
  </si>
  <si>
    <t>ARP25WOD045</t>
  </si>
  <si>
    <t>ARPR3WOD045</t>
  </si>
  <si>
    <t>ASC12WOD045</t>
  </si>
  <si>
    <t>ASCF4LUC070</t>
  </si>
  <si>
    <t>ASCF4WOD045</t>
  </si>
  <si>
    <t>ASCFRWOD045</t>
  </si>
  <si>
    <t>ASM31LUC070</t>
  </si>
  <si>
    <t>ASM31WOD045</t>
  </si>
  <si>
    <t>ASP01DPL060</t>
  </si>
  <si>
    <t>ASP02DPL060</t>
  </si>
  <si>
    <t>ASP03DPL060</t>
  </si>
  <si>
    <t>ASP04DPL060</t>
  </si>
  <si>
    <t>ASP05DPL060</t>
  </si>
  <si>
    <t>ASP06DPL060</t>
  </si>
  <si>
    <t>ASP07DPL060</t>
  </si>
  <si>
    <t>ASP08DPL060</t>
  </si>
  <si>
    <t>ASP09DPL060</t>
  </si>
  <si>
    <t>ASP10DPL060</t>
  </si>
  <si>
    <t>ASP11DPL060</t>
  </si>
  <si>
    <t>ASP12DPL060</t>
  </si>
  <si>
    <t>ASP13DPL060</t>
  </si>
  <si>
    <t>ASP14DPL060</t>
  </si>
  <si>
    <t>ASP15DPL060</t>
  </si>
  <si>
    <t>ASP16DPL060</t>
  </si>
  <si>
    <t>ASP17DPL060</t>
  </si>
  <si>
    <t>ASP18DPL060</t>
  </si>
  <si>
    <t>ASP19DPL060</t>
  </si>
  <si>
    <t>ASP20DPL060</t>
  </si>
  <si>
    <t>ASP21DPL060</t>
  </si>
  <si>
    <t>ASP22DPL060</t>
  </si>
  <si>
    <t>ASP23DPL060</t>
  </si>
  <si>
    <t>ASP24DPL060</t>
  </si>
  <si>
    <t>ASP25DPL060</t>
  </si>
  <si>
    <t>ASR31WOD045</t>
  </si>
  <si>
    <t>AST15LUC070</t>
  </si>
  <si>
    <t>AST15WOD045</t>
  </si>
  <si>
    <t>AST17LUC070</t>
  </si>
  <si>
    <t>AST17WOD045</t>
  </si>
  <si>
    <t>AST20LUC070</t>
  </si>
  <si>
    <t>AST20WOD045</t>
  </si>
  <si>
    <t>AST25LUC070</t>
  </si>
  <si>
    <t>AST25WOD045</t>
  </si>
  <si>
    <t>ASTR2WOD045</t>
  </si>
  <si>
    <t>ASTR3WOD045</t>
  </si>
  <si>
    <t>AXCOSVENBLC</t>
  </si>
  <si>
    <t>AXCOSVENCLS</t>
  </si>
  <si>
    <t>AXCOSVENGOT</t>
  </si>
  <si>
    <t>AXCOSVENIBE</t>
  </si>
  <si>
    <t>AXCOSVENPLT</t>
  </si>
  <si>
    <t>AXCOSVENROM</t>
  </si>
  <si>
    <t>AXCOSVENUNI</t>
  </si>
  <si>
    <t>AXINCGDMMIC</t>
  </si>
  <si>
    <t>AXINCLUCMIC</t>
  </si>
  <si>
    <t>AXINCMATMIC</t>
  </si>
  <si>
    <t>AXSNR6MM8ML</t>
  </si>
  <si>
    <t>BANDABCO523</t>
  </si>
  <si>
    <t>BANDABIC075</t>
  </si>
  <si>
    <t>BANDABIC100</t>
  </si>
  <si>
    <t>BANDABIC150</t>
  </si>
  <si>
    <t>BANDABIC300</t>
  </si>
  <si>
    <t>BANDAETABLC</t>
  </si>
  <si>
    <t>BANDAETAGOT</t>
  </si>
  <si>
    <t>BANDAETAIBE</t>
  </si>
  <si>
    <t>BANDAETAROM</t>
  </si>
  <si>
    <t>COVVENTL300</t>
  </si>
  <si>
    <t>FAFTPVU5D01</t>
  </si>
  <si>
    <t>FAFTPVU5D02</t>
  </si>
  <si>
    <t>FAFTPVU5D03</t>
  </si>
  <si>
    <t>FAFTPVU5D04</t>
  </si>
  <si>
    <t>FAFTPVU5D05</t>
  </si>
  <si>
    <t>FAFTPVU5D06</t>
  </si>
  <si>
    <t>FAFTPVU5D07</t>
  </si>
  <si>
    <t>FAFTPVU5D08</t>
  </si>
  <si>
    <t>FAFTPVU5D09</t>
  </si>
  <si>
    <t>FAFTPVU5D13</t>
  </si>
  <si>
    <t>FAFTPVU5D14</t>
  </si>
  <si>
    <t>FAFTPVU5D16</t>
  </si>
  <si>
    <t>FAL30BLK090</t>
  </si>
  <si>
    <t>FAL75BLK090</t>
  </si>
  <si>
    <t>FAL75BLK150</t>
  </si>
  <si>
    <t>FALWF270140</t>
  </si>
  <si>
    <t>FALWK260111</t>
  </si>
  <si>
    <t>FALWS260111</t>
  </si>
  <si>
    <t>FAWGI046X55</t>
  </si>
  <si>
    <t>FAWGI046X75</t>
  </si>
  <si>
    <t>FAWGT046X55</t>
  </si>
  <si>
    <t>FAWGT046X75</t>
  </si>
  <si>
    <t>MFT10025000</t>
  </si>
  <si>
    <t>MFT10030000</t>
  </si>
  <si>
    <t>OPTILESVD10</t>
  </si>
  <si>
    <t>OPTILFB0D10</t>
  </si>
  <si>
    <t>OPTILFVBD10</t>
  </si>
  <si>
    <t>OPTILRTZD10</t>
  </si>
  <si>
    <t>RETDRWOD045</t>
  </si>
  <si>
    <t>RETROWOD045</t>
  </si>
  <si>
    <t>RETSC803045</t>
  </si>
  <si>
    <t>RETSCGDM050</t>
  </si>
  <si>
    <t>RETSCLUC045</t>
  </si>
  <si>
    <t>RETSCLUC050</t>
  </si>
  <si>
    <t>RETSCMAT045</t>
  </si>
  <si>
    <t>RETSCMAT050</t>
  </si>
  <si>
    <t>RETSCMAT060</t>
  </si>
  <si>
    <t>RETSCWOD045</t>
  </si>
  <si>
    <t>SACRS125000</t>
  </si>
  <si>
    <t>SACRS150000</t>
  </si>
  <si>
    <t>SIN18803045</t>
  </si>
  <si>
    <t>SIN18GDM050</t>
  </si>
  <si>
    <t>SIN18LUC040</t>
  </si>
  <si>
    <t>SIN18LUC045</t>
  </si>
  <si>
    <t>SIN18LUC050</t>
  </si>
  <si>
    <t>SIN18LUC070</t>
  </si>
  <si>
    <t>SIN18MAT045</t>
  </si>
  <si>
    <t>SIN18MAT050</t>
  </si>
  <si>
    <t>SIN18MAT060</t>
  </si>
  <si>
    <t>SIN18WOD045</t>
  </si>
  <si>
    <t>SIN18ZNC037</t>
  </si>
  <si>
    <t>SIN18ZNC040</t>
  </si>
  <si>
    <t>SIN18ZNC045</t>
  </si>
  <si>
    <t>SIN18ZNC050</t>
  </si>
  <si>
    <t>SIN18ZNC060</t>
  </si>
  <si>
    <t>SIN18ZNC070</t>
  </si>
  <si>
    <t>SPCRS125000</t>
  </si>
  <si>
    <t>SPCRS150000</t>
  </si>
  <si>
    <t>SUCME408025</t>
  </si>
  <si>
    <t>SUZLE408055</t>
  </si>
  <si>
    <t>SUZLE408070</t>
  </si>
  <si>
    <t>SUZME408025</t>
  </si>
  <si>
    <t>SUZME408035</t>
  </si>
  <si>
    <t>TCT12803045</t>
  </si>
  <si>
    <t>TCT12GDM050</t>
  </si>
  <si>
    <t>TCT12LUC040</t>
  </si>
  <si>
    <t>TCT12LUC045</t>
  </si>
  <si>
    <t>TCT12LUC050</t>
  </si>
  <si>
    <t>TCT12MAT045</t>
  </si>
  <si>
    <t>TCT12MAT050</t>
  </si>
  <si>
    <t>TCT12MAT060</t>
  </si>
  <si>
    <t>TCT12UZG025</t>
  </si>
  <si>
    <t>TCT12UZG030</t>
  </si>
  <si>
    <t>TCT12UZG035</t>
  </si>
  <si>
    <t>TCT12UZG040</t>
  </si>
  <si>
    <t>TCT12WOD045</t>
  </si>
  <si>
    <t>TCT12ZN1025</t>
  </si>
  <si>
    <t>TCT12ZN1030</t>
  </si>
  <si>
    <t>TCT12ZN1035</t>
  </si>
  <si>
    <t>TCT12ZN1040</t>
  </si>
  <si>
    <t>TCT12ZN2037</t>
  </si>
  <si>
    <t>TCT12ZN2040</t>
  </si>
  <si>
    <t>TCT12ZN2045</t>
  </si>
  <si>
    <t>TCT12ZN2050</t>
  </si>
  <si>
    <t>TCT18LUC070</t>
  </si>
  <si>
    <t>TCT18ZNC060</t>
  </si>
  <si>
    <t>TCT18ZNC070</t>
  </si>
  <si>
    <t>TDT18803045</t>
  </si>
  <si>
    <t>TDT18GDM050</t>
  </si>
  <si>
    <t>TDT18LUC040</t>
  </si>
  <si>
    <t>TDT18LUC045</t>
  </si>
  <si>
    <t>TDT18LUC050</t>
  </si>
  <si>
    <t>TDT18LUC070</t>
  </si>
  <si>
    <t>TDT18MAT045</t>
  </si>
  <si>
    <t>TDT18MAT050</t>
  </si>
  <si>
    <t>TDT18MAT060</t>
  </si>
  <si>
    <t>TDT18WOD045</t>
  </si>
  <si>
    <t>TDT45803045</t>
  </si>
  <si>
    <t>TDT45GDM050</t>
  </si>
  <si>
    <t>TDT45LUC040</t>
  </si>
  <si>
    <t>TDT45LUC045</t>
  </si>
  <si>
    <t>TDT45LUC050</t>
  </si>
  <si>
    <t>TDT45LUC070</t>
  </si>
  <si>
    <t>TDT45MAT045</t>
  </si>
  <si>
    <t>TDT45MAT050</t>
  </si>
  <si>
    <t>TDT45MAT060</t>
  </si>
  <si>
    <t>TDT45ZNC037</t>
  </si>
  <si>
    <t>TDT45ZNC040</t>
  </si>
  <si>
    <t>TDT45ZNC045</t>
  </si>
  <si>
    <t>TDT45ZNC050</t>
  </si>
  <si>
    <t>TDT45ZNC060</t>
  </si>
  <si>
    <t>TDT45ZNC070</t>
  </si>
  <si>
    <t>TFALTWOD045</t>
  </si>
  <si>
    <t>TMBLCWOD045</t>
  </si>
  <si>
    <t>TMCLSWOD045</t>
  </si>
  <si>
    <t>TMGOTWOD045</t>
  </si>
  <si>
    <t>TMIBEWOD045</t>
  </si>
  <si>
    <t>VEGGL055078</t>
  </si>
  <si>
    <t>VEGGL055098</t>
  </si>
  <si>
    <t>VEGGL066098</t>
  </si>
  <si>
    <t>VEGGL066118</t>
  </si>
  <si>
    <t>VEGGL066140</t>
  </si>
  <si>
    <t>VEGGL078098</t>
  </si>
  <si>
    <t>VEGGL078118</t>
  </si>
  <si>
    <t>VEGGL078140</t>
  </si>
  <si>
    <t>VEGGL078160</t>
  </si>
  <si>
    <t>VEGGL094118</t>
  </si>
  <si>
    <t>VEGGL094140</t>
  </si>
  <si>
    <t>VEGGL114118</t>
  </si>
  <si>
    <t>VEGGL114140</t>
  </si>
  <si>
    <t>VEGGU055078</t>
  </si>
  <si>
    <t>VEGGU055098</t>
  </si>
  <si>
    <t>VEGGU066098</t>
  </si>
  <si>
    <t>VEGGU066118</t>
  </si>
  <si>
    <t>VEGGU066140</t>
  </si>
  <si>
    <t>VEGGU078098</t>
  </si>
  <si>
    <t>VEGGU078118</t>
  </si>
  <si>
    <t>VEGGU078140</t>
  </si>
  <si>
    <t>VEGGU078160</t>
  </si>
  <si>
    <t>VEGGU094118</t>
  </si>
  <si>
    <t>VEGGU094140</t>
  </si>
  <si>
    <t>VEGGU114118</t>
  </si>
  <si>
    <t>VEGGU114140</t>
  </si>
  <si>
    <t>VEGLU055078</t>
  </si>
  <si>
    <t>VEGLU066118</t>
  </si>
  <si>
    <t>VEGLU066140</t>
  </si>
  <si>
    <t>VEGLU078098</t>
  </si>
  <si>
    <t>VEGLU078118</t>
  </si>
  <si>
    <t>VEGLU078140</t>
  </si>
  <si>
    <t>VEGLU078160</t>
  </si>
  <si>
    <t>VEGLU094140</t>
  </si>
  <si>
    <t>VEGLU114140</t>
  </si>
  <si>
    <t>CULORI WOOD</t>
  </si>
  <si>
    <t>GWPA</t>
  </si>
  <si>
    <t>GWPG</t>
  </si>
  <si>
    <t>INCHIDERE DE COAMA MICA</t>
  </si>
  <si>
    <t>INCHIDERE DE COAMA MARE</t>
  </si>
  <si>
    <t>HOLTS. PT METAL 250 BUC 4.8*25</t>
  </si>
  <si>
    <t>BANDA ETANSARE COAMA</t>
  </si>
  <si>
    <t>BANDA BIT. 7,5CM*10M RAL 8004</t>
  </si>
  <si>
    <t>BANDA BIT. 7,5CM*10M RAL 8017</t>
  </si>
  <si>
    <t>BANDA BIT. 7,5CM*10M RAL 9006</t>
  </si>
  <si>
    <t>BANDA BIT. 10CM*10M RAL 8004</t>
  </si>
  <si>
    <t>BANDA BIT. 10CM*10M RAL 8017</t>
  </si>
  <si>
    <t>BANDA BIT. 10CM*10M RAL 9006</t>
  </si>
  <si>
    <t>BANDA BIT. 15CM*10M RAL 8004</t>
  </si>
  <si>
    <t>BANDA BIT. 15CM*10M RAL 8017</t>
  </si>
  <si>
    <t>BANDA BIT. 15CM*10M RAL 9006</t>
  </si>
  <si>
    <t>BANDA BIT. 30CM*10M RAL 8004</t>
  </si>
  <si>
    <t>BANDA BIT. 30CM*10M RAL 8017</t>
  </si>
  <si>
    <t>BANDA BIT. 30CM*10M RAL 9006</t>
  </si>
  <si>
    <t>BANDA COAMA 310MM RAL 7024</t>
  </si>
  <si>
    <t>BANDA COAMA 310MM RAL 8004</t>
  </si>
  <si>
    <t>BANDA COAMA 310MM RAL 8017</t>
  </si>
  <si>
    <t>BANDA COAMA 310MM RAL 9005</t>
  </si>
  <si>
    <t>BANDA COAMA 230MM RAL 7024</t>
  </si>
  <si>
    <t>BANDA COAMA 230MM RAL 8004</t>
  </si>
  <si>
    <t>BANDA COAMA 230MM RAL 8017</t>
  </si>
  <si>
    <t>BANDA COAMA 230MM RAL 9005</t>
  </si>
  <si>
    <t>SELECTEAZA UNELTE</t>
  </si>
  <si>
    <t>FOLIE ANTIDROP 100GR.-75MP</t>
  </si>
  <si>
    <t>ELEMENT MIC SUPRAPUNERE RETRO 60MM</t>
  </si>
  <si>
    <t>ELEMENT MARE SUPRAPUNERE RETRO 80MM</t>
  </si>
  <si>
    <t>MASTIC ETANSARE UNIVERSAL</t>
  </si>
  <si>
    <t>BANDA COAMA 310MM RAL 3011</t>
  </si>
  <si>
    <t>BANDA COAMA 230MM RAL 3011</t>
  </si>
  <si>
    <t>MEMBRANA 150 G.RETRO/FALTUITA</t>
  </si>
  <si>
    <t>PROFIL U TABLA CUTATA T12</t>
  </si>
  <si>
    <t>AUXILIARE</t>
  </si>
  <si>
    <t>RETROPANEL DRIPSTOP</t>
  </si>
  <si>
    <t>RETROPANEL SOUNDCONTROL</t>
  </si>
  <si>
    <t>T 8 P</t>
  </si>
  <si>
    <t>T 18 P</t>
  </si>
  <si>
    <t>T 18 A</t>
  </si>
  <si>
    <t>T 18 A Dripstop</t>
  </si>
  <si>
    <t>T 35 P</t>
  </si>
  <si>
    <t>T 35 A</t>
  </si>
  <si>
    <t>T 35 A Dripstop</t>
  </si>
  <si>
    <t>T 45 P</t>
  </si>
  <si>
    <t>T 45 A</t>
  </si>
  <si>
    <t>T 45 A Dripstop</t>
  </si>
  <si>
    <t>S18 SINUS</t>
  </si>
  <si>
    <t>T 12 P</t>
  </si>
  <si>
    <t>T 12 A</t>
  </si>
  <si>
    <t>SEMICOAMA RETRO 370MM</t>
  </si>
  <si>
    <t>Informatii Accesorii de Tinichigerie &amp; Auxiliare</t>
  </si>
  <si>
    <t>ML</t>
  </si>
  <si>
    <t>MATERIAL</t>
  </si>
  <si>
    <t>FORMULAR OFERTARE TABLA SUBTIRE - UZ GOSPODARESC</t>
  </si>
  <si>
    <t>Cantitate :</t>
  </si>
  <si>
    <t xml:space="preserve">Latime totala </t>
  </si>
  <si>
    <t>Pret/m2</t>
  </si>
  <si>
    <t>SIPCA GARD</t>
  </si>
  <si>
    <t>Nume asistent vanzari</t>
  </si>
  <si>
    <t>FURNIZOR MATERIE PRIMA</t>
  </si>
  <si>
    <t>TOTAL - TVA INCLUS:</t>
  </si>
  <si>
    <t>Pret/ML</t>
  </si>
  <si>
    <t>BANDA ETANSARE COAMA BALCANIC</t>
  </si>
  <si>
    <t>BANDA ETANSARE COAMA IBERIC</t>
  </si>
  <si>
    <t>BANDA ETANSARE COAMA GOTIC</t>
  </si>
  <si>
    <t>BANDA ETANSARE COAMA ROMANIC</t>
  </si>
  <si>
    <t>BANDA ETANSARE STREAS.CLASIC</t>
  </si>
  <si>
    <t>BANDA ETANSARE STREAS.BALCANIC</t>
  </si>
  <si>
    <t>BANDA ETANSARE STREAS.IBERIC</t>
  </si>
  <si>
    <t>BANDA ETANSARE STREAS.GOTIC</t>
  </si>
  <si>
    <t>BANDA ETANSARE STREAS.ROMANIC</t>
  </si>
  <si>
    <t>COS VENTILARE CLASIC 3009</t>
  </si>
  <si>
    <t>COS VENTILARE CLASIC 3011</t>
  </si>
  <si>
    <t>COS VENTILARE CLASIC 8017</t>
  </si>
  <si>
    <t>COS VENTILARE CLASIC 9005</t>
  </si>
  <si>
    <t>COS VENTILARE BALCANIC 3009</t>
  </si>
  <si>
    <t>COS VENTILARE BALCANIC 8017</t>
  </si>
  <si>
    <t>COS VENTILARE BALCANIC 9005</t>
  </si>
  <si>
    <t>COS VENTILARE IBERIC 3009</t>
  </si>
  <si>
    <t>COS VENTILARE IBERIC 8017</t>
  </si>
  <si>
    <t>COS VENTILARE IBERIC 9005</t>
  </si>
  <si>
    <t>COS VENTILARE GOTIC 3009</t>
  </si>
  <si>
    <t>COS VENTILARE GOTIC 8017</t>
  </si>
  <si>
    <t>COS VENTILARE GOTIC 9005</t>
  </si>
  <si>
    <t>COS VENTILARE ROMANIC 3009</t>
  </si>
  <si>
    <t>COS VENTILARE ROMANIC 8017</t>
  </si>
  <si>
    <t>COS VENTILARE ROMANIC 9005</t>
  </si>
  <si>
    <t>COS VENTILARE RETROPANEL 7024</t>
  </si>
  <si>
    <t>COS VENTILARE RETROPANEL 9005</t>
  </si>
  <si>
    <t>COS VENTILARE UNIVERSAL 3009</t>
  </si>
  <si>
    <t>COS VENTILARE UNIVERSAL 7024</t>
  </si>
  <si>
    <t>COS VENTILARE UNIVERSAL 8017</t>
  </si>
  <si>
    <t>COS VENTILARE UNIVERSAL 8019</t>
  </si>
  <si>
    <t>FOLIE BILKA ALUM. -90GR. -75MP</t>
  </si>
  <si>
    <t>FOLIE BILKA ALUM. -90GR. -30MP</t>
  </si>
  <si>
    <t>FOLIE BILKA ALUM. -150GR. -75MP</t>
  </si>
  <si>
    <t>FOLIE BILKA ALUM. -150GR.-75MP</t>
  </si>
  <si>
    <t>COVOR VENTILATIE RETRO/FALT.</t>
  </si>
  <si>
    <t>Range Coloane VELUX2</t>
  </si>
  <si>
    <t>Range Coloane Ierarhie VELUX2</t>
  </si>
  <si>
    <t>Range Linii VELUX2</t>
  </si>
  <si>
    <t>SIPCA</t>
  </si>
  <si>
    <t>Casute verificare</t>
  </si>
  <si>
    <t>FAN75BLK100</t>
  </si>
  <si>
    <t>BORD. STREASINA RETRO 250 MM</t>
  </si>
  <si>
    <t>Carlig jgheab rasucit 150</t>
  </si>
  <si>
    <t>Pret fara adaos</t>
  </si>
  <si>
    <t>Pret cu adaos</t>
  </si>
  <si>
    <t>Scari acces Fakro</t>
  </si>
  <si>
    <t>Folie Anticondens</t>
  </si>
  <si>
    <t>Discount 
%</t>
  </si>
  <si>
    <t>DISCOUNTURI ACORDATE</t>
  </si>
  <si>
    <t>→</t>
  </si>
  <si>
    <t>TOTAL INCLUSIV TVA ( EURO) CU DISCOUNT</t>
  </si>
  <si>
    <t>Total elemente auxiliare</t>
  </si>
  <si>
    <t>Ferestre Fakro</t>
  </si>
  <si>
    <t>Ferestre Velux</t>
  </si>
  <si>
    <t>Model</t>
  </si>
  <si>
    <t>Culoare</t>
  </si>
  <si>
    <t>Finisaj</t>
  </si>
  <si>
    <t>Discount</t>
  </si>
  <si>
    <t>Total:</t>
  </si>
  <si>
    <t>Denumire</t>
  </si>
  <si>
    <t>Pret (Euro)</t>
  </si>
  <si>
    <t>U.M.</t>
  </si>
  <si>
    <t>-</t>
  </si>
  <si>
    <t>INOX</t>
  </si>
  <si>
    <t>SUL</t>
  </si>
  <si>
    <t>SISTEM PLUVIAL</t>
  </si>
  <si>
    <t>Pret fara TVA (Euro)</t>
  </si>
  <si>
    <t>125/90</t>
  </si>
  <si>
    <t>150/100</t>
  </si>
  <si>
    <t>FERESTRE DE MANSARDA</t>
  </si>
  <si>
    <t>FAKRO - PVC</t>
  </si>
  <si>
    <t>OPTILIGHT</t>
  </si>
  <si>
    <t>VELUX - PVC</t>
  </si>
  <si>
    <t>Pret (euro)</t>
  </si>
  <si>
    <t>Pret Lista</t>
  </si>
  <si>
    <t>Jgheab de scurgere 125 / 2m</t>
  </si>
  <si>
    <t>Jgheab de scurgere 150 / 2m</t>
  </si>
  <si>
    <t>□ Decopertare acoperis vechi :</t>
  </si>
  <si>
    <t>lei</t>
  </si>
  <si>
    <t xml:space="preserve">□ Montaj invelitoare noua : </t>
  </si>
  <si>
    <t>□ Montaj sistem pluvial :</t>
  </si>
  <si>
    <t>□ Montaj ferestre mansarda :</t>
  </si>
  <si>
    <t>□ Reparatie/reconditionare structura lemn veche :</t>
  </si>
  <si>
    <t xml:space="preserve">□ Constructie structura lemn noua: </t>
  </si>
  <si>
    <t>□ Material lemnos (sipca lemn/capriori) :</t>
  </si>
  <si>
    <t>□ Cuie fixare structura lemn :</t>
  </si>
  <si>
    <t>□ Elemente fixare structura lemn(coltare metalice):</t>
  </si>
  <si>
    <t>□ Alte materiale auxiliare/servicii :</t>
  </si>
  <si>
    <t xml:space="preserve">TOTAL : </t>
  </si>
  <si>
    <r>
      <t xml:space="preserve">□ </t>
    </r>
    <r>
      <rPr>
        <b/>
        <sz val="11"/>
        <color theme="1"/>
        <rFont val="Calibri"/>
        <family val="2"/>
        <scheme val="minor"/>
      </rPr>
      <t xml:space="preserve">Total valoare materiale : </t>
    </r>
  </si>
  <si>
    <r>
      <t xml:space="preserve">□ </t>
    </r>
    <r>
      <rPr>
        <b/>
        <sz val="11"/>
        <color theme="1"/>
        <rFont val="Calibri"/>
        <family val="2"/>
        <scheme val="minor"/>
      </rPr>
      <t>Avans : din valoarea totala a materialelor</t>
    </r>
  </si>
  <si>
    <t>□ Diferenta de plata se va achita astfel :</t>
  </si>
  <si>
    <r>
      <t xml:space="preserve">□ </t>
    </r>
    <r>
      <rPr>
        <b/>
        <sz val="11"/>
        <color theme="1"/>
        <rFont val="Calibri"/>
        <family val="2"/>
        <scheme val="minor"/>
      </rPr>
      <t>inainte de livrare cu _____ zile</t>
    </r>
    <r>
      <rPr>
        <b/>
        <sz val="12"/>
        <color theme="1"/>
        <rFont val="Calibri"/>
        <family val="2"/>
        <scheme val="minor"/>
      </rPr>
      <t xml:space="preserve"> / □ la livrare / □ dupa livrare in termen de _____ zile</t>
    </r>
  </si>
  <si>
    <r>
      <t xml:space="preserve">□ </t>
    </r>
    <r>
      <rPr>
        <b/>
        <sz val="11"/>
        <color theme="1"/>
        <rFont val="Calibri"/>
        <family val="2"/>
        <scheme val="minor"/>
      </rPr>
      <t>virament bancar</t>
    </r>
    <r>
      <rPr>
        <b/>
        <sz val="12"/>
        <color theme="1"/>
        <rFont val="Calibri"/>
        <family val="2"/>
        <scheme val="minor"/>
      </rPr>
      <t xml:space="preserve">  / □ numerar / □ cu instrument de plata</t>
    </r>
  </si>
  <si>
    <t>296.00</t>
  </si>
  <si>
    <t>BK_ACCESORII_FC</t>
  </si>
  <si>
    <t>8.50</t>
  </si>
  <si>
    <t>1.15</t>
  </si>
  <si>
    <t>AOMEGLUC070</t>
  </si>
  <si>
    <t>2.41</t>
  </si>
  <si>
    <t>RETRODUO</t>
  </si>
  <si>
    <t>1.35</t>
  </si>
  <si>
    <t>7.50</t>
  </si>
  <si>
    <t>17.00</t>
  </si>
  <si>
    <t>902</t>
  </si>
  <si>
    <t>Dep.vânz./IerarhProd</t>
  </si>
  <si>
    <t>RETRODUO DRIPSTOP</t>
  </si>
  <si>
    <t>CURS EURO</t>
  </si>
  <si>
    <t>INFORMATII OFERTA</t>
  </si>
  <si>
    <t>BANDA ETANSARE STREAS. T18</t>
  </si>
  <si>
    <t>BANDA ETANSARE STREAS. T35</t>
  </si>
  <si>
    <t>BANDA ETANSARE STREAS. T45</t>
  </si>
  <si>
    <t>MEMBRANE + FOLII ANTICONDENS</t>
  </si>
  <si>
    <t>7.00</t>
  </si>
  <si>
    <t>OBSERVATII</t>
  </si>
  <si>
    <t>SELECTIE BANDA BITUMINOASA</t>
  </si>
  <si>
    <t>Adaugare sistem pluvial MAT</t>
  </si>
  <si>
    <t>04.03.2022</t>
  </si>
  <si>
    <t>20 ani garantie pentru culoare si 30 ani pentru  coroziune</t>
  </si>
  <si>
    <t>SISTEM PLUVIAL BILKA - MAT</t>
  </si>
  <si>
    <t>RAL 8017 MAT</t>
  </si>
  <si>
    <t>RAL 8019 MAT</t>
  </si>
  <si>
    <t>RAL 9005 MAT</t>
  </si>
  <si>
    <t>RAL 7024 MAT</t>
  </si>
  <si>
    <t>52.00</t>
  </si>
  <si>
    <t>105.00</t>
  </si>
  <si>
    <t>1.42</t>
  </si>
  <si>
    <t>76.00</t>
  </si>
  <si>
    <t>83.00</t>
  </si>
  <si>
    <t>85.00</t>
  </si>
  <si>
    <t>101.00</t>
  </si>
  <si>
    <t>38.00</t>
  </si>
  <si>
    <t>112.00</t>
  </si>
  <si>
    <t>DPM</t>
  </si>
  <si>
    <t>CULORI DPL</t>
  </si>
  <si>
    <t>Culori DPM</t>
  </si>
  <si>
    <t>BANDA ANTIPASARI INOX 60 TEPI</t>
  </si>
  <si>
    <t>BANDA ANTIPASARI INOX 80 TEPI</t>
  </si>
  <si>
    <t>BANDA COAMA 150MM</t>
  </si>
  <si>
    <t>Lungime</t>
  </si>
  <si>
    <t>Bucati</t>
  </si>
  <si>
    <t>Pret ML</t>
  </si>
  <si>
    <t>6.10</t>
  </si>
  <si>
    <t>0.50</t>
  </si>
  <si>
    <t>14.50</t>
  </si>
  <si>
    <t>1.10</t>
  </si>
  <si>
    <t>Total ML</t>
  </si>
  <si>
    <t>Valoare fara TVA</t>
  </si>
  <si>
    <t>DISCOUNT OFERIT</t>
  </si>
  <si>
    <t>PRET FARA TVA</t>
  </si>
  <si>
    <t>TOTAL FARA TVA</t>
  </si>
  <si>
    <t>ACCESORII TINICHIGERIE CU LUNGIMI SPECIALE</t>
  </si>
  <si>
    <t>Range linii accesorii speciale</t>
  </si>
  <si>
    <t>11.32</t>
  </si>
  <si>
    <t>1.61</t>
  </si>
  <si>
    <t>0.91</t>
  </si>
  <si>
    <t>5.66</t>
  </si>
  <si>
    <t>2.79</t>
  </si>
  <si>
    <t>31.00</t>
  </si>
  <si>
    <t>3.16</t>
  </si>
  <si>
    <t>1.79</t>
  </si>
  <si>
    <t>1.52</t>
  </si>
  <si>
    <t>2.59</t>
  </si>
  <si>
    <t>1.72</t>
  </si>
  <si>
    <t>74.00</t>
  </si>
  <si>
    <t>367.00</t>
  </si>
  <si>
    <t>59.00</t>
  </si>
  <si>
    <t>172.00</t>
  </si>
  <si>
    <t>162.00</t>
  </si>
  <si>
    <t>53.00</t>
  </si>
  <si>
    <t>1.84</t>
  </si>
  <si>
    <t>2.46</t>
  </si>
  <si>
    <t>2.77</t>
  </si>
  <si>
    <t>10.05</t>
  </si>
  <si>
    <t>Desfasurata</t>
  </si>
  <si>
    <t>Model Speciale</t>
  </si>
  <si>
    <t>SISTEM PLUVIAL BILKA - MAGNELIS</t>
  </si>
  <si>
    <t>MAGNELIS</t>
  </si>
  <si>
    <t>10 ani garantie pentru coroziune</t>
  </si>
  <si>
    <t>MGNL</t>
  </si>
  <si>
    <t>Total ML accesorii</t>
  </si>
  <si>
    <t>Total cu discount fara TVA (Euro)</t>
  </si>
  <si>
    <t>250.00</t>
  </si>
  <si>
    <t>341.00</t>
  </si>
  <si>
    <t>CULORI MGNL</t>
  </si>
  <si>
    <t>0.88</t>
  </si>
  <si>
    <t>137.00</t>
  </si>
  <si>
    <t>304.00</t>
  </si>
  <si>
    <t>171.00</t>
  </si>
  <si>
    <t>353.00</t>
  </si>
  <si>
    <t>192.00</t>
  </si>
  <si>
    <t>158.00</t>
  </si>
  <si>
    <t>160.00</t>
  </si>
  <si>
    <t>168.00</t>
  </si>
  <si>
    <t>34.00</t>
  </si>
  <si>
    <t>41.00</t>
  </si>
  <si>
    <t>12.18</t>
  </si>
  <si>
    <t>8.73</t>
  </si>
  <si>
    <t>8.65</t>
  </si>
  <si>
    <t>11.86</t>
  </si>
  <si>
    <t>MODEL</t>
  </si>
  <si>
    <t>CALCUL SUPRAFATA Tigla-Invelitoare 2</t>
  </si>
  <si>
    <t>CALCUL SIPCA NOU</t>
  </si>
  <si>
    <t>SIPCA DE GARD</t>
  </si>
  <si>
    <t xml:space="preserve">Denumire produs: </t>
  </si>
  <si>
    <t>ROLA</t>
  </si>
  <si>
    <t>Banda butilica dublu adeziva</t>
  </si>
  <si>
    <t>TOTAL INVELITOARE PRINCIPALA</t>
  </si>
  <si>
    <t>TOTAL INVELITOARE SECUNDARA</t>
  </si>
  <si>
    <t>TOTAL SIPCA DE GARD</t>
  </si>
  <si>
    <t>1. INVELITOARE PRINCIPALA</t>
  </si>
  <si>
    <t>2. INVELITOARE SECUNDARA</t>
  </si>
  <si>
    <t>3. SIPCA METALICA PENTRU GARD</t>
  </si>
  <si>
    <t xml:space="preserve">TOTAL FARA TVA : </t>
  </si>
  <si>
    <t>DISCOUNT</t>
  </si>
  <si>
    <t>SISTEM PLUVIAL  MAGNELIS</t>
  </si>
  <si>
    <t>4. TABLA UZ GOSPODARESC</t>
  </si>
  <si>
    <t xml:space="preserve">5. ACCESORII TINICHIGERIE </t>
  </si>
  <si>
    <t>6. ACCESORII SPECIALE</t>
  </si>
  <si>
    <t>7. SURUBURI FIXARE</t>
  </si>
  <si>
    <t>8. FOLIE (75 mp/rola)</t>
  </si>
  <si>
    <t>9. AUXILIARE</t>
  </si>
  <si>
    <t>10. SISTEM PLUVIAL</t>
  </si>
  <si>
    <t>11.FERESTRE MANSARDA</t>
  </si>
  <si>
    <t>ACCESORII</t>
  </si>
  <si>
    <t>RETRO DUO MICRORIBS</t>
  </si>
  <si>
    <t>RETRO DUO MICRORIBS DRIPSTOP</t>
  </si>
  <si>
    <t>Derivatie evacuare 90</t>
  </si>
  <si>
    <t>Derivatie evacuare 100</t>
  </si>
  <si>
    <t>Derivatie evacuare 090</t>
  </si>
  <si>
    <t>8.00</t>
  </si>
  <si>
    <t>RO</t>
  </si>
  <si>
    <t>ABF25MAT040</t>
  </si>
  <si>
    <t>ABF31MAT040</t>
  </si>
  <si>
    <t>ABF36MAT040</t>
  </si>
  <si>
    <t>ABP17MAT040</t>
  </si>
  <si>
    <t>ABP20MAT040</t>
  </si>
  <si>
    <t>ABP25MAT040</t>
  </si>
  <si>
    <t>ACF15MAT040</t>
  </si>
  <si>
    <t>ACF25MAT040</t>
  </si>
  <si>
    <t>ACI31MAT040</t>
  </si>
  <si>
    <t>ACI41MAT040</t>
  </si>
  <si>
    <t>ACL25MAT040</t>
  </si>
  <si>
    <t>ACL31MAT040</t>
  </si>
  <si>
    <t>ACL41MAT040</t>
  </si>
  <si>
    <t>ACMICMAT040</t>
  </si>
  <si>
    <t>ACU31MAT040</t>
  </si>
  <si>
    <t>ACU41MAT040</t>
  </si>
  <si>
    <t>ADO31MAT040</t>
  </si>
  <si>
    <t>ADO41MAT040</t>
  </si>
  <si>
    <t>ADO62MAT040</t>
  </si>
  <si>
    <t>AFP20MAT040</t>
  </si>
  <si>
    <t>AFP25MAT040</t>
  </si>
  <si>
    <t>AML01803045</t>
  </si>
  <si>
    <t>AML01DPL060</t>
  </si>
  <si>
    <t>AML01DPM060</t>
  </si>
  <si>
    <t>AML01GDM050</t>
  </si>
  <si>
    <t>AML01LUC040</t>
  </si>
  <si>
    <t>AML01LUC045</t>
  </si>
  <si>
    <t>AML01LUC050</t>
  </si>
  <si>
    <t>AML01LUC070</t>
  </si>
  <si>
    <t>AML01MAT040</t>
  </si>
  <si>
    <t>AML01MAT045</t>
  </si>
  <si>
    <t>AML01MAT050</t>
  </si>
  <si>
    <t>AML01MAT060</t>
  </si>
  <si>
    <t>AML01WOD045</t>
  </si>
  <si>
    <t>AML01ZNC037</t>
  </si>
  <si>
    <t>AML01ZNC040</t>
  </si>
  <si>
    <t>AML01ZNC045</t>
  </si>
  <si>
    <t>AML01ZNC050</t>
  </si>
  <si>
    <t>AML01ZNC060</t>
  </si>
  <si>
    <t>AML01ZNC070</t>
  </si>
  <si>
    <t>AML02803045</t>
  </si>
  <si>
    <t>AML02DPL060</t>
  </si>
  <si>
    <t>AML02DPM060</t>
  </si>
  <si>
    <t>AML02GDM050</t>
  </si>
  <si>
    <t>AML02LUC040</t>
  </si>
  <si>
    <t>AML02LUC045</t>
  </si>
  <si>
    <t>AML02LUC050</t>
  </si>
  <si>
    <t>AML02LUC070</t>
  </si>
  <si>
    <t>AML02MAT040</t>
  </si>
  <si>
    <t>AML02MAT045</t>
  </si>
  <si>
    <t>AML02MAT050</t>
  </si>
  <si>
    <t>AML02MAT060</t>
  </si>
  <si>
    <t>AML02WOD045</t>
  </si>
  <si>
    <t>AML02ZNC037</t>
  </si>
  <si>
    <t>AML02ZNC040</t>
  </si>
  <si>
    <t>AML02ZNC045</t>
  </si>
  <si>
    <t>AML02ZNC050</t>
  </si>
  <si>
    <t>AML02ZNC060</t>
  </si>
  <si>
    <t>AML02ZNC070</t>
  </si>
  <si>
    <t>1.13</t>
  </si>
  <si>
    <t>AML03803045</t>
  </si>
  <si>
    <t>AML03DPL060</t>
  </si>
  <si>
    <t>AML03DPM060</t>
  </si>
  <si>
    <t>AML03GDM050</t>
  </si>
  <si>
    <t>AML03LUC040</t>
  </si>
  <si>
    <t>AML03LUC045</t>
  </si>
  <si>
    <t>AML03LUC050</t>
  </si>
  <si>
    <t>AML03LUC070</t>
  </si>
  <si>
    <t>AML03MAT040</t>
  </si>
  <si>
    <t>AML03MAT045</t>
  </si>
  <si>
    <t>AML03MAT050</t>
  </si>
  <si>
    <t>AML03MAT060</t>
  </si>
  <si>
    <t>AML03WOD045</t>
  </si>
  <si>
    <t>AML03ZNC037</t>
  </si>
  <si>
    <t>AML03ZNC040</t>
  </si>
  <si>
    <t>AML03ZNC045</t>
  </si>
  <si>
    <t>AML03ZNC050</t>
  </si>
  <si>
    <t>AML03ZNC060</t>
  </si>
  <si>
    <t>AML03ZNC070</t>
  </si>
  <si>
    <t>AML04803045</t>
  </si>
  <si>
    <t>AML04DPL060</t>
  </si>
  <si>
    <t>AML04DPM060</t>
  </si>
  <si>
    <t>AML04GDM050</t>
  </si>
  <si>
    <t>AML04LUC040</t>
  </si>
  <si>
    <t>AML04LUC045</t>
  </si>
  <si>
    <t>AML04LUC050</t>
  </si>
  <si>
    <t>AML04LUC070</t>
  </si>
  <si>
    <t>AML04MAT040</t>
  </si>
  <si>
    <t>AML04MAT045</t>
  </si>
  <si>
    <t>AML04MAT050</t>
  </si>
  <si>
    <t>AML04MAT060</t>
  </si>
  <si>
    <t>2.05</t>
  </si>
  <si>
    <t>AML04WOD045</t>
  </si>
  <si>
    <t>AML04ZNC037</t>
  </si>
  <si>
    <t>AML04ZNC040</t>
  </si>
  <si>
    <t>AML04ZNC045</t>
  </si>
  <si>
    <t>AML04ZNC050</t>
  </si>
  <si>
    <t>1.59</t>
  </si>
  <si>
    <t>AML04ZNC060</t>
  </si>
  <si>
    <t>AML04ZNC070</t>
  </si>
  <si>
    <t>AML05803045</t>
  </si>
  <si>
    <t>AML05DPL060</t>
  </si>
  <si>
    <t>AML05DPM060</t>
  </si>
  <si>
    <t>AML05GDM050</t>
  </si>
  <si>
    <t>AML05LUC040</t>
  </si>
  <si>
    <t>AML05LUC045</t>
  </si>
  <si>
    <t>AML05LUC050</t>
  </si>
  <si>
    <t>AML05LUC070</t>
  </si>
  <si>
    <t>AML05MAT040</t>
  </si>
  <si>
    <t>AML05MAT045</t>
  </si>
  <si>
    <t>AML05MAT050</t>
  </si>
  <si>
    <t>AML05MAT060</t>
  </si>
  <si>
    <t>AML05WOD045</t>
  </si>
  <si>
    <t>AML05ZNC037</t>
  </si>
  <si>
    <t>AML05ZNC040</t>
  </si>
  <si>
    <t>AML05ZNC045</t>
  </si>
  <si>
    <t>AML05ZNC050</t>
  </si>
  <si>
    <t>AML05ZNC060</t>
  </si>
  <si>
    <t>AML05ZNC070</t>
  </si>
  <si>
    <t>AML06803045</t>
  </si>
  <si>
    <t>AML06DPL060</t>
  </si>
  <si>
    <t>AML06DPM060</t>
  </si>
  <si>
    <t>AML06GDM050</t>
  </si>
  <si>
    <t>AML06LUC040</t>
  </si>
  <si>
    <t>AML06LUC045</t>
  </si>
  <si>
    <t>AML06LUC050</t>
  </si>
  <si>
    <t>AML06LUC070</t>
  </si>
  <si>
    <t>AML06MAT040</t>
  </si>
  <si>
    <t>AML06MAT045</t>
  </si>
  <si>
    <t>AML06MAT050</t>
  </si>
  <si>
    <t>AML06MAT060</t>
  </si>
  <si>
    <t>AML06WOD045</t>
  </si>
  <si>
    <t>AML06ZNC037</t>
  </si>
  <si>
    <t>AML06ZNC040</t>
  </si>
  <si>
    <t>AML06ZNC045</t>
  </si>
  <si>
    <t>AML06ZNC050</t>
  </si>
  <si>
    <t>AML06ZNC060</t>
  </si>
  <si>
    <t>AML06ZNC070</t>
  </si>
  <si>
    <t>AML07803045</t>
  </si>
  <si>
    <t>AML07DPL060</t>
  </si>
  <si>
    <t>AML07DPM060</t>
  </si>
  <si>
    <t>AML07GDM050</t>
  </si>
  <si>
    <t>AML07LUC040</t>
  </si>
  <si>
    <t>AML07LUC045</t>
  </si>
  <si>
    <t>AML07LUC050</t>
  </si>
  <si>
    <t>AML07LUC070</t>
  </si>
  <si>
    <t>AML07MAT040</t>
  </si>
  <si>
    <t>AML07MAT045</t>
  </si>
  <si>
    <t>AML07MAT050</t>
  </si>
  <si>
    <t>AML07MAT060</t>
  </si>
  <si>
    <t>AML07WOD045</t>
  </si>
  <si>
    <t>AML07ZNC037</t>
  </si>
  <si>
    <t>2.00</t>
  </si>
  <si>
    <t>AML07ZNC040</t>
  </si>
  <si>
    <t>AML07ZNC045</t>
  </si>
  <si>
    <t>AML07ZNC050</t>
  </si>
  <si>
    <t>AML07ZNC060</t>
  </si>
  <si>
    <t>AML07ZNC070</t>
  </si>
  <si>
    <t>AML08803045</t>
  </si>
  <si>
    <t>AML08DPL060</t>
  </si>
  <si>
    <t>AML08DPM060</t>
  </si>
  <si>
    <t>AML08GDM050</t>
  </si>
  <si>
    <t>AML08LUC040</t>
  </si>
  <si>
    <t>AML08LUC045</t>
  </si>
  <si>
    <t>AML08LUC050</t>
  </si>
  <si>
    <t>AML08LUC070</t>
  </si>
  <si>
    <t>AML08MAT040</t>
  </si>
  <si>
    <t>AML08MAT045</t>
  </si>
  <si>
    <t>AML08MAT050</t>
  </si>
  <si>
    <t>AML08MAT060</t>
  </si>
  <si>
    <t>AML08WOD045</t>
  </si>
  <si>
    <t>AML08ZNC037</t>
  </si>
  <si>
    <t>AML08ZNC040</t>
  </si>
  <si>
    <t>AML08ZNC045</t>
  </si>
  <si>
    <t>AML08ZNC050</t>
  </si>
  <si>
    <t>AML08ZNC060</t>
  </si>
  <si>
    <t>AML08ZNC070</t>
  </si>
  <si>
    <t>AML09803045</t>
  </si>
  <si>
    <t>AML09DPL060</t>
  </si>
  <si>
    <t>AML09DPM060</t>
  </si>
  <si>
    <t>AML09GDM050</t>
  </si>
  <si>
    <t>AML09LUC040</t>
  </si>
  <si>
    <t>AML09LUC045</t>
  </si>
  <si>
    <t>AML09LUC050</t>
  </si>
  <si>
    <t>AML09LUC070</t>
  </si>
  <si>
    <t>AML09MAT040</t>
  </si>
  <si>
    <t>AML09MAT045</t>
  </si>
  <si>
    <t>AML09MAT050</t>
  </si>
  <si>
    <t>AML09MAT060</t>
  </si>
  <si>
    <t>AML09WOD045</t>
  </si>
  <si>
    <t>AML09ZNC037</t>
  </si>
  <si>
    <t>AML09ZNC040</t>
  </si>
  <si>
    <t>AML09ZNC045</t>
  </si>
  <si>
    <t>AML09ZNC050</t>
  </si>
  <si>
    <t>AML09ZNC060</t>
  </si>
  <si>
    <t>AML09ZNC070</t>
  </si>
  <si>
    <t>AML10803045</t>
  </si>
  <si>
    <t>AML10DPL060</t>
  </si>
  <si>
    <t>AML10DPM060</t>
  </si>
  <si>
    <t>AML10GDM050</t>
  </si>
  <si>
    <t>AML10LUC040</t>
  </si>
  <si>
    <t>AML10LUC045</t>
  </si>
  <si>
    <t>AML10LUC050</t>
  </si>
  <si>
    <t>AML10LUC070</t>
  </si>
  <si>
    <t>AML10MAT040</t>
  </si>
  <si>
    <t>AML10MAT045</t>
  </si>
  <si>
    <t>AML10MAT050</t>
  </si>
  <si>
    <t>AML10MAT060</t>
  </si>
  <si>
    <t>AML10WOD045</t>
  </si>
  <si>
    <t>AML10ZNC037</t>
  </si>
  <si>
    <t>AML10ZNC040</t>
  </si>
  <si>
    <t>AML10ZNC045</t>
  </si>
  <si>
    <t>AML10ZNC050</t>
  </si>
  <si>
    <t>AML10ZNC060</t>
  </si>
  <si>
    <t>AML10ZNC070</t>
  </si>
  <si>
    <t>AML11803045</t>
  </si>
  <si>
    <t>AML11DPL060</t>
  </si>
  <si>
    <t>AML11DPM060</t>
  </si>
  <si>
    <t>AML11GDM050</t>
  </si>
  <si>
    <t>AML11LUC040</t>
  </si>
  <si>
    <t>AML11LUC045</t>
  </si>
  <si>
    <t>AML11LUC050</t>
  </si>
  <si>
    <t>AML11LUC070</t>
  </si>
  <si>
    <t>AML11MAT040</t>
  </si>
  <si>
    <t>AML11MAT045</t>
  </si>
  <si>
    <t>AML11MAT050</t>
  </si>
  <si>
    <t>AML11MAT060</t>
  </si>
  <si>
    <t>AML11WOD045</t>
  </si>
  <si>
    <t>AML11ZNC037</t>
  </si>
  <si>
    <t>AML11ZNC040</t>
  </si>
  <si>
    <t>AML11ZNC045</t>
  </si>
  <si>
    <t>AML11ZNC050</t>
  </si>
  <si>
    <t>AML11ZNC060</t>
  </si>
  <si>
    <t>AML11ZNC070</t>
  </si>
  <si>
    <t>AML12803045</t>
  </si>
  <si>
    <t>AML12DPL060</t>
  </si>
  <si>
    <t>AML12DPM060</t>
  </si>
  <si>
    <t>AML12GDM050</t>
  </si>
  <si>
    <t>AML12LUC040</t>
  </si>
  <si>
    <t>AML12LUC045</t>
  </si>
  <si>
    <t>AML12LUC050</t>
  </si>
  <si>
    <t>AML12LUC070</t>
  </si>
  <si>
    <t>AML12MAT040</t>
  </si>
  <si>
    <t>AML12MAT045</t>
  </si>
  <si>
    <t>AML12MAT050</t>
  </si>
  <si>
    <t>AML12MAT060</t>
  </si>
  <si>
    <t>AML12WOD045</t>
  </si>
  <si>
    <t>AML12ZNC037</t>
  </si>
  <si>
    <t>AML12ZNC040</t>
  </si>
  <si>
    <t>AML12ZNC045</t>
  </si>
  <si>
    <t>AML12ZNC050</t>
  </si>
  <si>
    <t>AML12ZNC060</t>
  </si>
  <si>
    <t>AML12ZNC070</t>
  </si>
  <si>
    <t>AML13803045</t>
  </si>
  <si>
    <t>AML13DPL060</t>
  </si>
  <si>
    <t>AML13DPM060</t>
  </si>
  <si>
    <t>AML13GDM050</t>
  </si>
  <si>
    <t>AML13LUC040</t>
  </si>
  <si>
    <t>AML13LUC045</t>
  </si>
  <si>
    <t>AML13LUC050</t>
  </si>
  <si>
    <t>AML13LUC070</t>
  </si>
  <si>
    <t>AML13MAT040</t>
  </si>
  <si>
    <t>AML13MAT045</t>
  </si>
  <si>
    <t>AML13MAT050</t>
  </si>
  <si>
    <t>AML13MAT060</t>
  </si>
  <si>
    <t>AML13WOD045</t>
  </si>
  <si>
    <t>AML13ZNC037</t>
  </si>
  <si>
    <t>AML13ZNC040</t>
  </si>
  <si>
    <t>AML13ZNC045</t>
  </si>
  <si>
    <t>AML13ZNC050</t>
  </si>
  <si>
    <t>AML13ZNC060</t>
  </si>
  <si>
    <t>AML13ZNC070</t>
  </si>
  <si>
    <t>AML14803045</t>
  </si>
  <si>
    <t>AML14DPL060</t>
  </si>
  <si>
    <t>AML14DPM060</t>
  </si>
  <si>
    <t>AML14GDM050</t>
  </si>
  <si>
    <t>AML14LUC040</t>
  </si>
  <si>
    <t>AML14LUC045</t>
  </si>
  <si>
    <t>AML14LUC050</t>
  </si>
  <si>
    <t>AML14LUC070</t>
  </si>
  <si>
    <t>AML14MAT040</t>
  </si>
  <si>
    <t>AML14MAT045</t>
  </si>
  <si>
    <t>AML14MAT050</t>
  </si>
  <si>
    <t>AML14MAT060</t>
  </si>
  <si>
    <t>AML14WOD045</t>
  </si>
  <si>
    <t>AML14ZNC037</t>
  </si>
  <si>
    <t>AML14ZNC040</t>
  </si>
  <si>
    <t>AML14ZNC045</t>
  </si>
  <si>
    <t>AML14ZNC050</t>
  </si>
  <si>
    <t>AML14ZNC060</t>
  </si>
  <si>
    <t>AML14ZNC070</t>
  </si>
  <si>
    <t>AML15803045</t>
  </si>
  <si>
    <t>AML15DPL060</t>
  </si>
  <si>
    <t>AML15DPM060</t>
  </si>
  <si>
    <t>AML15GDM050</t>
  </si>
  <si>
    <t>AML15LUC040</t>
  </si>
  <si>
    <t>AML15LUC045</t>
  </si>
  <si>
    <t>AML15LUC050</t>
  </si>
  <si>
    <t>AML15LUC070</t>
  </si>
  <si>
    <t>AML15MAT040</t>
  </si>
  <si>
    <t>AML15MAT045</t>
  </si>
  <si>
    <t>AML15MAT050</t>
  </si>
  <si>
    <t>AML15MAT060</t>
  </si>
  <si>
    <t>AML15WOD045</t>
  </si>
  <si>
    <t>AML15ZNC037</t>
  </si>
  <si>
    <t>AML15ZNC040</t>
  </si>
  <si>
    <t>AML15ZNC045</t>
  </si>
  <si>
    <t>AML15ZNC050</t>
  </si>
  <si>
    <t>AML15ZNC060</t>
  </si>
  <si>
    <t>AML15ZNC070</t>
  </si>
  <si>
    <t>AML16803045</t>
  </si>
  <si>
    <t>AML16DPL060</t>
  </si>
  <si>
    <t>AML16DPM060</t>
  </si>
  <si>
    <t>AML16GDM050</t>
  </si>
  <si>
    <t>AML16LUC040</t>
  </si>
  <si>
    <t>AML16LUC045</t>
  </si>
  <si>
    <t>AML16LUC050</t>
  </si>
  <si>
    <t>AML16LUC070</t>
  </si>
  <si>
    <t>AML16MAT040</t>
  </si>
  <si>
    <t>AML16MAT045</t>
  </si>
  <si>
    <t>AML16MAT050</t>
  </si>
  <si>
    <t>AML16MAT060</t>
  </si>
  <si>
    <t>AML16WOD045</t>
  </si>
  <si>
    <t>AML16ZNC037</t>
  </si>
  <si>
    <t>AML16ZNC040</t>
  </si>
  <si>
    <t>AML16ZNC045</t>
  </si>
  <si>
    <t>AML16ZNC050</t>
  </si>
  <si>
    <t>AML16ZNC060</t>
  </si>
  <si>
    <t>AML16ZNC070</t>
  </si>
  <si>
    <t>AML17803045</t>
  </si>
  <si>
    <t>AML17DPL060</t>
  </si>
  <si>
    <t>AML17DPM060</t>
  </si>
  <si>
    <t>AML17GDM050</t>
  </si>
  <si>
    <t>AML17LUC040</t>
  </si>
  <si>
    <t>AML17LUC045</t>
  </si>
  <si>
    <t>6.88</t>
  </si>
  <si>
    <t>AML17LUC050</t>
  </si>
  <si>
    <t>AML17LUC070</t>
  </si>
  <si>
    <t>AML17MAT040</t>
  </si>
  <si>
    <t>AML17MAT045</t>
  </si>
  <si>
    <t>AML17MAT050</t>
  </si>
  <si>
    <t>AML17MAT060</t>
  </si>
  <si>
    <t>AML17WOD045</t>
  </si>
  <si>
    <t>AML17ZNC037</t>
  </si>
  <si>
    <t>AML17ZNC040</t>
  </si>
  <si>
    <t>AML17ZNC045</t>
  </si>
  <si>
    <t>AML17ZNC050</t>
  </si>
  <si>
    <t>AML17ZNC060</t>
  </si>
  <si>
    <t>AML17ZNC070</t>
  </si>
  <si>
    <t>AML18803045</t>
  </si>
  <si>
    <t>AML18DPL060</t>
  </si>
  <si>
    <t>AML18DPM060</t>
  </si>
  <si>
    <t>AML18GDM050</t>
  </si>
  <si>
    <t>AML18LUC040</t>
  </si>
  <si>
    <t>AML18LUC045</t>
  </si>
  <si>
    <t>7.28</t>
  </si>
  <si>
    <t>AML18LUC050</t>
  </si>
  <si>
    <t>AML18LUC070</t>
  </si>
  <si>
    <t>AML18MAT040</t>
  </si>
  <si>
    <t>AML18MAT045</t>
  </si>
  <si>
    <t>AML18MAT050</t>
  </si>
  <si>
    <t>AML18MAT060</t>
  </si>
  <si>
    <t>AML18WOD045</t>
  </si>
  <si>
    <t>AML18ZNC037</t>
  </si>
  <si>
    <t>AML18ZNC040</t>
  </si>
  <si>
    <t>AML18ZNC045</t>
  </si>
  <si>
    <t>AML18ZNC050</t>
  </si>
  <si>
    <t>AML18ZNC060</t>
  </si>
  <si>
    <t>AML18ZNC070</t>
  </si>
  <si>
    <t>AML19803045</t>
  </si>
  <si>
    <t>AML19DPL060</t>
  </si>
  <si>
    <t>AML19DPM060</t>
  </si>
  <si>
    <t>AML19GDM050</t>
  </si>
  <si>
    <t>AML19LUC040</t>
  </si>
  <si>
    <t>AML19LUC045</t>
  </si>
  <si>
    <t>AML19LUC050</t>
  </si>
  <si>
    <t>AML19LUC070</t>
  </si>
  <si>
    <t>AML19MAT040</t>
  </si>
  <si>
    <t>AML19MAT045</t>
  </si>
  <si>
    <t>AML19MAT050</t>
  </si>
  <si>
    <t>AML19MAT060</t>
  </si>
  <si>
    <t>AML19WOD045</t>
  </si>
  <si>
    <t>AML19ZNC037</t>
  </si>
  <si>
    <t>AML19ZNC040</t>
  </si>
  <si>
    <t>AML19ZNC045</t>
  </si>
  <si>
    <t>AML19ZNC050</t>
  </si>
  <si>
    <t>AML19ZNC060</t>
  </si>
  <si>
    <t>AML19ZNC070</t>
  </si>
  <si>
    <t>AML20803045</t>
  </si>
  <si>
    <t>AML20DPL060</t>
  </si>
  <si>
    <t>AML20DPM060</t>
  </si>
  <si>
    <t>AML20GDM050</t>
  </si>
  <si>
    <t>AML20LUC040</t>
  </si>
  <si>
    <t>AML20LUC045</t>
  </si>
  <si>
    <t>AML20LUC050</t>
  </si>
  <si>
    <t>AML20LUC070</t>
  </si>
  <si>
    <t>AML20MAT040</t>
  </si>
  <si>
    <t>AML20MAT045</t>
  </si>
  <si>
    <t>AML20MAT050</t>
  </si>
  <si>
    <t>AML20MAT060</t>
  </si>
  <si>
    <t>AML20WOD045</t>
  </si>
  <si>
    <t>AML20ZNC037</t>
  </si>
  <si>
    <t>AML20ZNC040</t>
  </si>
  <si>
    <t>AML20ZNC045</t>
  </si>
  <si>
    <t>AML20ZNC050</t>
  </si>
  <si>
    <t>AML20ZNC060</t>
  </si>
  <si>
    <t>AML20ZNC070</t>
  </si>
  <si>
    <t>AML21803045</t>
  </si>
  <si>
    <t>AML21DPL060</t>
  </si>
  <si>
    <t>AML21DPM060</t>
  </si>
  <si>
    <t>AML21GDM050</t>
  </si>
  <si>
    <t>AML21LUC040</t>
  </si>
  <si>
    <t>AML21LUC045</t>
  </si>
  <si>
    <t>AML21LUC050</t>
  </si>
  <si>
    <t>AML21LUC070</t>
  </si>
  <si>
    <t>AML21MAT040</t>
  </si>
  <si>
    <t>AML21MAT045</t>
  </si>
  <si>
    <t>AML21MAT050</t>
  </si>
  <si>
    <t>AML21MAT060</t>
  </si>
  <si>
    <t>AML21WOD045</t>
  </si>
  <si>
    <t>AML21ZNC037</t>
  </si>
  <si>
    <t>AML21ZNC040</t>
  </si>
  <si>
    <t>AML21ZNC045</t>
  </si>
  <si>
    <t>AML21ZNC050</t>
  </si>
  <si>
    <t>AML21ZNC060</t>
  </si>
  <si>
    <t>AML21ZNC070</t>
  </si>
  <si>
    <t>AML22803045</t>
  </si>
  <si>
    <t>AML22DPL060</t>
  </si>
  <si>
    <t>AML22DPM060</t>
  </si>
  <si>
    <t>AML22GDM050</t>
  </si>
  <si>
    <t>AML22LUC040</t>
  </si>
  <si>
    <t>AML22LUC045</t>
  </si>
  <si>
    <t>AML22LUC050</t>
  </si>
  <si>
    <t>AML22LUC070</t>
  </si>
  <si>
    <t>AML22MAT040</t>
  </si>
  <si>
    <t>AML22MAT045</t>
  </si>
  <si>
    <t>AML22MAT050</t>
  </si>
  <si>
    <t>AML22MAT060</t>
  </si>
  <si>
    <t>AML22WOD045</t>
  </si>
  <si>
    <t>AML22ZNC037</t>
  </si>
  <si>
    <t>AML22ZNC040</t>
  </si>
  <si>
    <t>AML22ZNC045</t>
  </si>
  <si>
    <t>AML22ZNC050</t>
  </si>
  <si>
    <t>AML22ZNC060</t>
  </si>
  <si>
    <t>AML22ZNC070</t>
  </si>
  <si>
    <t>AML23803045</t>
  </si>
  <si>
    <t>AML23DPL060</t>
  </si>
  <si>
    <t>AML23DPM060</t>
  </si>
  <si>
    <t>AML23GDM050</t>
  </si>
  <si>
    <t>AML23LUC040</t>
  </si>
  <si>
    <t>AML23LUC045</t>
  </si>
  <si>
    <t>AML23LUC050</t>
  </si>
  <si>
    <t>AML23LUC070</t>
  </si>
  <si>
    <t>AML23MAT040</t>
  </si>
  <si>
    <t>AML23MAT045</t>
  </si>
  <si>
    <t>AML23MAT050</t>
  </si>
  <si>
    <t>AML23MAT060</t>
  </si>
  <si>
    <t>AML23WOD045</t>
  </si>
  <si>
    <t>AML23ZNC037</t>
  </si>
  <si>
    <t>AML23ZNC040</t>
  </si>
  <si>
    <t>AML23ZNC045</t>
  </si>
  <si>
    <t>AML23ZNC050</t>
  </si>
  <si>
    <t>AML23ZNC060</t>
  </si>
  <si>
    <t>AML23ZNC070</t>
  </si>
  <si>
    <t>AML24803045</t>
  </si>
  <si>
    <t>AML24DPL060</t>
  </si>
  <si>
    <t>AML24DPM060</t>
  </si>
  <si>
    <t>AML24GDM050</t>
  </si>
  <si>
    <t>AML24LUC040</t>
  </si>
  <si>
    <t>AML24LUC045</t>
  </si>
  <si>
    <t>AML24LUC050</t>
  </si>
  <si>
    <t>AML24LUC070</t>
  </si>
  <si>
    <t>AML24MAT040</t>
  </si>
  <si>
    <t>9.09</t>
  </si>
  <si>
    <t>AML24MAT045</t>
  </si>
  <si>
    <t>AML24MAT050</t>
  </si>
  <si>
    <t>AML24MAT060</t>
  </si>
  <si>
    <t>AML24WOD045</t>
  </si>
  <si>
    <t>AML24ZNC037</t>
  </si>
  <si>
    <t>AML24ZNC040</t>
  </si>
  <si>
    <t>AML24ZNC045</t>
  </si>
  <si>
    <t>AML24ZNC050</t>
  </si>
  <si>
    <t>AML24ZNC060</t>
  </si>
  <si>
    <t>AML24ZNC070</t>
  </si>
  <si>
    <t>AML25803045</t>
  </si>
  <si>
    <t>AML25DPL060</t>
  </si>
  <si>
    <t>AML25DPM060</t>
  </si>
  <si>
    <t>AML25GDM050</t>
  </si>
  <si>
    <t>AML25LUC040</t>
  </si>
  <si>
    <t>AML25LUC045</t>
  </si>
  <si>
    <t>AML25LUC050</t>
  </si>
  <si>
    <t>AML25LUC070</t>
  </si>
  <si>
    <t>AML25MAT040</t>
  </si>
  <si>
    <t>AML25MAT045</t>
  </si>
  <si>
    <t>AML25MAT050</t>
  </si>
  <si>
    <t>AML25MAT060</t>
  </si>
  <si>
    <t>AML25WOD045</t>
  </si>
  <si>
    <t>AML25ZNC037</t>
  </si>
  <si>
    <t>AML25ZNC040</t>
  </si>
  <si>
    <t>AML25ZNC045</t>
  </si>
  <si>
    <t>AML25ZNC050</t>
  </si>
  <si>
    <t>AML25ZNC060</t>
  </si>
  <si>
    <t>AML25ZNC070</t>
  </si>
  <si>
    <t>AOZ12MAT040</t>
  </si>
  <si>
    <t>AOZ20MAT040</t>
  </si>
  <si>
    <t>APU08MAT040</t>
  </si>
  <si>
    <t>APU12MAT040</t>
  </si>
  <si>
    <t>APU18MAT040</t>
  </si>
  <si>
    <t>1.08</t>
  </si>
  <si>
    <t>APU35MAT040</t>
  </si>
  <si>
    <t>1.47</t>
  </si>
  <si>
    <t>APU45MAT040</t>
  </si>
  <si>
    <t>ARP20MAT040</t>
  </si>
  <si>
    <t>ARP25MAT040</t>
  </si>
  <si>
    <t>ASCF4MAT040</t>
  </si>
  <si>
    <t>ASI31MAT040</t>
  </si>
  <si>
    <t>ASI41MAT040</t>
  </si>
  <si>
    <t>ASM31MAT040</t>
  </si>
  <si>
    <t>ASP01DPM060</t>
  </si>
  <si>
    <t>ASP01MAT040</t>
  </si>
  <si>
    <t>ASP02DPM060</t>
  </si>
  <si>
    <t>ASP02MAT040</t>
  </si>
  <si>
    <t>ASP03DPM060</t>
  </si>
  <si>
    <t>ASP03MAT040</t>
  </si>
  <si>
    <t>ASP04DPM060</t>
  </si>
  <si>
    <t>ASP04MAT040</t>
  </si>
  <si>
    <t>ASP05DPM060</t>
  </si>
  <si>
    <t>ASP05MAT040</t>
  </si>
  <si>
    <t>ASP06DPM060</t>
  </si>
  <si>
    <t>ASP06MAT040</t>
  </si>
  <si>
    <t>ASP07DPM060</t>
  </si>
  <si>
    <t>ASP07MAT040</t>
  </si>
  <si>
    <t>ASP08DPM060</t>
  </si>
  <si>
    <t>ASP08MAT040</t>
  </si>
  <si>
    <t>ASP09DPM060</t>
  </si>
  <si>
    <t>ASP09MAT040</t>
  </si>
  <si>
    <t>ASP10DPM060</t>
  </si>
  <si>
    <t>ASP10MAT040</t>
  </si>
  <si>
    <t>ASP11DPM060</t>
  </si>
  <si>
    <t>ASP11MAT040</t>
  </si>
  <si>
    <t>ASP12DPM060</t>
  </si>
  <si>
    <t>ASP12MAT040</t>
  </si>
  <si>
    <t>ASP13DPM060</t>
  </si>
  <si>
    <t>ASP13MAT040</t>
  </si>
  <si>
    <t>ASP14DPM060</t>
  </si>
  <si>
    <t>ASP14MAT040</t>
  </si>
  <si>
    <t>8.14</t>
  </si>
  <si>
    <t>ASP15DPM060</t>
  </si>
  <si>
    <t>ASP15MAT040</t>
  </si>
  <si>
    <t>ASP16DPM060</t>
  </si>
  <si>
    <t>ASP16MAT040</t>
  </si>
  <si>
    <t>ASP17DPM060</t>
  </si>
  <si>
    <t>ASP17MAT040</t>
  </si>
  <si>
    <t>ASP18DPM060</t>
  </si>
  <si>
    <t>ASP18MAT040</t>
  </si>
  <si>
    <t>ASP19DPM060</t>
  </si>
  <si>
    <t>ASP19MAT040</t>
  </si>
  <si>
    <t>ASP20DPM060</t>
  </si>
  <si>
    <t>ASP20MAT040</t>
  </si>
  <si>
    <t>ASP21DPM060</t>
  </si>
  <si>
    <t>ASP21MAT040</t>
  </si>
  <si>
    <t>ASP22DPM060</t>
  </si>
  <si>
    <t>ASP22MAT040</t>
  </si>
  <si>
    <t>ASP23DPM060</t>
  </si>
  <si>
    <t>ASP23MAT040</t>
  </si>
  <si>
    <t>ASP24DPM060</t>
  </si>
  <si>
    <t>ASP24MAT040</t>
  </si>
  <si>
    <t>ASP25DPM060</t>
  </si>
  <si>
    <t>ASP25MAT040</t>
  </si>
  <si>
    <t>AST15MAT040</t>
  </si>
  <si>
    <t>AST17MAT040</t>
  </si>
  <si>
    <t>AST20MAT040</t>
  </si>
  <si>
    <t>AST25MAT040</t>
  </si>
  <si>
    <t>BANDAANT160</t>
  </si>
  <si>
    <t>BANDAANT180</t>
  </si>
  <si>
    <t>BANDABCO515</t>
  </si>
  <si>
    <t>72.00</t>
  </si>
  <si>
    <t>62.00</t>
  </si>
  <si>
    <t>78.00</t>
  </si>
  <si>
    <t>89.00</t>
  </si>
  <si>
    <t>91.00</t>
  </si>
  <si>
    <t>370.00</t>
  </si>
  <si>
    <t>206.00</t>
  </si>
  <si>
    <t>454.00</t>
  </si>
  <si>
    <t>289.00</t>
  </si>
  <si>
    <t>111.00</t>
  </si>
  <si>
    <t>54.00</t>
  </si>
  <si>
    <t>58.00</t>
  </si>
  <si>
    <t>RDDUOGDM050</t>
  </si>
  <si>
    <t>RDDUOLUC045</t>
  </si>
  <si>
    <t>RDDUOLUC050</t>
  </si>
  <si>
    <t>RDDUOMAT045</t>
  </si>
  <si>
    <t>RDDUOMAT050</t>
  </si>
  <si>
    <t>RDDUOMAT060</t>
  </si>
  <si>
    <t>RDDUOWOD045</t>
  </si>
  <si>
    <t>REDUO803045</t>
  </si>
  <si>
    <t>REDUOGDM050</t>
  </si>
  <si>
    <t>REDUOLUC045</t>
  </si>
  <si>
    <t>REDUOLUC050</t>
  </si>
  <si>
    <t>REDUOMAT045</t>
  </si>
  <si>
    <t>REDUOMAT050</t>
  </si>
  <si>
    <t>REDUOMAT060</t>
  </si>
  <si>
    <t>REDUOWOD045</t>
  </si>
  <si>
    <t>SIN18MAT040</t>
  </si>
  <si>
    <t>SIPCADPM057</t>
  </si>
  <si>
    <t>SIPCAMAT040</t>
  </si>
  <si>
    <t>SIPCAMGN050</t>
  </si>
  <si>
    <t>SMBRIDA0000</t>
  </si>
  <si>
    <t>SMBUR0903ML</t>
  </si>
  <si>
    <t>SMBUR1003ML</t>
  </si>
  <si>
    <t>SMC16125000</t>
  </si>
  <si>
    <t>SMC16150000</t>
  </si>
  <si>
    <t>SMC21125000</t>
  </si>
  <si>
    <t>SMC21150000</t>
  </si>
  <si>
    <t>SMCAP125000</t>
  </si>
  <si>
    <t>SMCAP150000</t>
  </si>
  <si>
    <t>SMCCB125000</t>
  </si>
  <si>
    <t>SMCCB150000</t>
  </si>
  <si>
    <t>SMCEV090000</t>
  </si>
  <si>
    <t>SMCEV100000</t>
  </si>
  <si>
    <t>SMCEX125000</t>
  </si>
  <si>
    <t>SMCEX150000</t>
  </si>
  <si>
    <t>SMCIN125000</t>
  </si>
  <si>
    <t>SMCIN150000</t>
  </si>
  <si>
    <t>SMCOL090000</t>
  </si>
  <si>
    <t>SMCOL100000</t>
  </si>
  <si>
    <t>SMCOT090000</t>
  </si>
  <si>
    <t>SMCOT100000</t>
  </si>
  <si>
    <t>SMCRS125000</t>
  </si>
  <si>
    <t>SMCRS150000</t>
  </si>
  <si>
    <t>SMELI125000</t>
  </si>
  <si>
    <t>SMELI150000</t>
  </si>
  <si>
    <t>SMJGH1252ML</t>
  </si>
  <si>
    <t>SMJGH1254ML</t>
  </si>
  <si>
    <t>SMJGH1502ML</t>
  </si>
  <si>
    <t>SMJGH1504ML</t>
  </si>
  <si>
    <t>SMPAL090000</t>
  </si>
  <si>
    <t>SMPAL100000</t>
  </si>
  <si>
    <t>SMPRE09010M</t>
  </si>
  <si>
    <t>SMPRE10010M</t>
  </si>
  <si>
    <t>SMRAC125000</t>
  </si>
  <si>
    <t>SMRAC150000</t>
  </si>
  <si>
    <t>SMRAM090000</t>
  </si>
  <si>
    <t>SMRAM100000</t>
  </si>
  <si>
    <t>SNBRIDA0000</t>
  </si>
  <si>
    <t>SNBUR0903ML</t>
  </si>
  <si>
    <t>SNBUR1003ML</t>
  </si>
  <si>
    <t>SNC16125000</t>
  </si>
  <si>
    <t>SNC16150000</t>
  </si>
  <si>
    <t>SNC21125000</t>
  </si>
  <si>
    <t>SNC21150000</t>
  </si>
  <si>
    <t>SNCAP125000</t>
  </si>
  <si>
    <t>SNCAP150000</t>
  </si>
  <si>
    <t>SNCCB125000</t>
  </si>
  <si>
    <t>SNCCB150000</t>
  </si>
  <si>
    <t>SNCEV090000</t>
  </si>
  <si>
    <t>2.12</t>
  </si>
  <si>
    <t>SNCEV100000</t>
  </si>
  <si>
    <t>SNCEX125000</t>
  </si>
  <si>
    <t>SNCEX150000</t>
  </si>
  <si>
    <t>SNCIN125000</t>
  </si>
  <si>
    <t>SNCIN150000</t>
  </si>
  <si>
    <t>SNCOL090000</t>
  </si>
  <si>
    <t>SNCOL100000</t>
  </si>
  <si>
    <t>SNCOT090000</t>
  </si>
  <si>
    <t>SNCOT100000</t>
  </si>
  <si>
    <t>SNCRS125000</t>
  </si>
  <si>
    <t>SNCRS150000</t>
  </si>
  <si>
    <t>SNELI125000</t>
  </si>
  <si>
    <t>SNELI150000</t>
  </si>
  <si>
    <t>SNJGH1252ML</t>
  </si>
  <si>
    <t>SNJGH1254ML</t>
  </si>
  <si>
    <t>SNJGH1502ML</t>
  </si>
  <si>
    <t>SNJGH1504ML</t>
  </si>
  <si>
    <t>SNPAL090000</t>
  </si>
  <si>
    <t>SNPAL100000</t>
  </si>
  <si>
    <t>SNPRE09010M</t>
  </si>
  <si>
    <t>SNPRE10010M</t>
  </si>
  <si>
    <t>SNRAC125000</t>
  </si>
  <si>
    <t>SNRAC150000</t>
  </si>
  <si>
    <t>SNRAM090000</t>
  </si>
  <si>
    <t>SNRAM100000</t>
  </si>
  <si>
    <t>2.50</t>
  </si>
  <si>
    <t>TCT08MAT040</t>
  </si>
  <si>
    <t>TCT12MAT040</t>
  </si>
  <si>
    <t>9.29</t>
  </si>
  <si>
    <t>TCT18MAT040</t>
  </si>
  <si>
    <t>TCT35MAT040</t>
  </si>
  <si>
    <t>TCT45MAT040</t>
  </si>
  <si>
    <t>TDT18MAT040</t>
  </si>
  <si>
    <t>11.03</t>
  </si>
  <si>
    <t>TDT35MAT040</t>
  </si>
  <si>
    <t>TDT45MAT040</t>
  </si>
  <si>
    <t>TFALTMPX060</t>
  </si>
  <si>
    <t>TMCLSMAT040</t>
  </si>
  <si>
    <t>TPLANMAT040</t>
  </si>
  <si>
    <t>617.00</t>
  </si>
  <si>
    <t>786.00</t>
  </si>
  <si>
    <t>313.00</t>
  </si>
  <si>
    <t>DERIVLUC090</t>
  </si>
  <si>
    <t>DERIVLUC100</t>
  </si>
  <si>
    <t>DERIVMAT090</t>
  </si>
  <si>
    <t>DERIVMAT100</t>
  </si>
  <si>
    <t>DERIVMGN090</t>
  </si>
  <si>
    <t>DERIVMGN100</t>
  </si>
  <si>
    <t>RDDUO803045</t>
  </si>
  <si>
    <t>10.12</t>
  </si>
  <si>
    <t>41.25</t>
  </si>
  <si>
    <t>1.98</t>
  </si>
  <si>
    <t>5.59</t>
  </si>
  <si>
    <t>10.15</t>
  </si>
  <si>
    <t>7.74</t>
  </si>
  <si>
    <t>1.44</t>
  </si>
  <si>
    <t>82.50</t>
  </si>
  <si>
    <t>55.00</t>
  </si>
  <si>
    <t>32.00</t>
  </si>
  <si>
    <t>52.50</t>
  </si>
  <si>
    <t>10.09</t>
  </si>
  <si>
    <t>12.04.2021</t>
  </si>
  <si>
    <t>01.01.2018</t>
  </si>
  <si>
    <t>14.75</t>
  </si>
  <si>
    <t>28.00</t>
  </si>
  <si>
    <t>35.00</t>
  </si>
  <si>
    <t>18.05.2022</t>
  </si>
  <si>
    <t>31.12.2028</t>
  </si>
  <si>
    <t>11.89</t>
  </si>
  <si>
    <t>T</t>
  </si>
  <si>
    <t>Curs BNR + 1%</t>
  </si>
  <si>
    <t>ACB41803045</t>
  </si>
  <si>
    <t>ACB41GDM050</t>
  </si>
  <si>
    <t>ACB41LUC045</t>
  </si>
  <si>
    <t>ACB41LUC050</t>
  </si>
  <si>
    <t>ACB41MAT045</t>
  </si>
  <si>
    <t>ACB41MAT050</t>
  </si>
  <si>
    <t>ACB41MAT060</t>
  </si>
  <si>
    <t>ACB41WOD045</t>
  </si>
  <si>
    <t>ASB41803045</t>
  </si>
  <si>
    <t>ASB41GDM050</t>
  </si>
  <si>
    <t>ASB41LUC045</t>
  </si>
  <si>
    <t>ASB41LUC050</t>
  </si>
  <si>
    <t>ASB41MAT045</t>
  </si>
  <si>
    <t>ASB41MAT050</t>
  </si>
  <si>
    <t>ASB41MAT060</t>
  </si>
  <si>
    <t>ASB41WOD045</t>
  </si>
  <si>
    <t>FOL75BLK200</t>
  </si>
  <si>
    <t>TMBRI803045</t>
  </si>
  <si>
    <t>TMBRIGDM050</t>
  </si>
  <si>
    <t>TMBRILUC045</t>
  </si>
  <si>
    <t>TMBRILUC050</t>
  </si>
  <si>
    <t>TMBRIMAT045</t>
  </si>
  <si>
    <t>TMBRIMAT050</t>
  </si>
  <si>
    <t>TMBRIMAT060</t>
  </si>
  <si>
    <t>TMBRIWOD045</t>
  </si>
  <si>
    <t>BRITANIC 35</t>
  </si>
  <si>
    <t>BRITANIC 40</t>
  </si>
  <si>
    <t>COAMA BRITANIC 417MM</t>
  </si>
  <si>
    <t>SEMICOAMA BRITANIC 417MM</t>
  </si>
  <si>
    <t>FOLIE ANTICONDENS BILKA 200 G.</t>
  </si>
  <si>
    <t>FOLIE ANTICONDENS 200 G.</t>
  </si>
  <si>
    <t>PIEPTENE STREASINA 8004</t>
  </si>
  <si>
    <t>PIEPTENE STREASINA 8017</t>
  </si>
  <si>
    <t>PIEPTENE STREASINA 9005</t>
  </si>
  <si>
    <t>BANDA AERISIRE STREASINA 8004</t>
  </si>
  <si>
    <t>BANDA AERISIRE STREASINA 8017</t>
  </si>
  <si>
    <t>BANDA AERISIRE STREASINA 9005</t>
  </si>
  <si>
    <t>FAEZVA00X01</t>
  </si>
  <si>
    <t>FAEZVA00X02</t>
  </si>
  <si>
    <t>96.00</t>
  </si>
  <si>
    <t>FAEZVA00X03</t>
  </si>
  <si>
    <t>FAEZVA00X04</t>
  </si>
  <si>
    <t>FAEZVA00X05</t>
  </si>
  <si>
    <t>FAEZVA00X06</t>
  </si>
  <si>
    <t>FAEZVA00X07</t>
  </si>
  <si>
    <t>FAEZVA00X08</t>
  </si>
  <si>
    <t>FAEZVA00X09</t>
  </si>
  <si>
    <t>FAEZVA00X13</t>
  </si>
  <si>
    <t>126.00</t>
  </si>
  <si>
    <t>FAEZVA00X14</t>
  </si>
  <si>
    <t>FAEZVA00X16</t>
  </si>
  <si>
    <t>57.00</t>
  </si>
  <si>
    <t>61.00</t>
  </si>
  <si>
    <t>119.00</t>
  </si>
  <si>
    <t>123.00</t>
  </si>
  <si>
    <t>132.00</t>
  </si>
  <si>
    <t>134.00</t>
  </si>
  <si>
    <t>139.00</t>
  </si>
  <si>
    <t>135.00</t>
  </si>
  <si>
    <t>478.00</t>
  </si>
  <si>
    <t>520.00</t>
  </si>
  <si>
    <t>550.00</t>
  </si>
  <si>
    <t>556.00</t>
  </si>
  <si>
    <t>653.00</t>
  </si>
  <si>
    <t>702.00</t>
  </si>
  <si>
    <t>768.00</t>
  </si>
  <si>
    <t>620.00</t>
  </si>
  <si>
    <t>360.00</t>
  </si>
  <si>
    <t>364.00</t>
  </si>
  <si>
    <t>404.00</t>
  </si>
  <si>
    <t>503.00</t>
  </si>
  <si>
    <t>384.00</t>
  </si>
  <si>
    <t>273.00</t>
  </si>
  <si>
    <t>292.00</t>
  </si>
  <si>
    <t>323.00</t>
  </si>
  <si>
    <t>317.00</t>
  </si>
  <si>
    <t>342.00</t>
  </si>
  <si>
    <t>403.00</t>
  </si>
  <si>
    <t>Rama EZV - A pt invelitori ondulate (cu jgheab ascuns) cu kit XDP</t>
  </si>
  <si>
    <t>Rama EZV - A pt invelitori ondulate (cu jgheab ascuns)cu kit XDP</t>
  </si>
  <si>
    <t>Rama EDW 2000 (invelitori ondulate)</t>
  </si>
  <si>
    <t>Rama EDS 2000 (invelitori plate)</t>
  </si>
  <si>
    <t>Fereastra Premium - GGL - 3068 ( 3 foi de sticla )</t>
  </si>
  <si>
    <t>Fereastra Premium - GGU - 0068 ( 3 foi de sticla )</t>
  </si>
  <si>
    <t>01.06.2023</t>
  </si>
  <si>
    <t>8.91</t>
  </si>
  <si>
    <t>4.74</t>
  </si>
  <si>
    <t>6.23</t>
  </si>
  <si>
    <t>6.69</t>
  </si>
  <si>
    <t>8.36</t>
  </si>
  <si>
    <t>4.51</t>
  </si>
  <si>
    <t>2.60</t>
  </si>
  <si>
    <t>4.46</t>
  </si>
  <si>
    <t>7.64</t>
  </si>
  <si>
    <t>8.31</t>
  </si>
  <si>
    <t>7.66</t>
  </si>
  <si>
    <t>1.67</t>
  </si>
  <si>
    <t>2.65</t>
  </si>
  <si>
    <t>1.92</t>
  </si>
  <si>
    <t>0.79</t>
  </si>
  <si>
    <t>0.62</t>
  </si>
  <si>
    <t>1.07</t>
  </si>
  <si>
    <t>1.00</t>
  </si>
  <si>
    <t>0.76</t>
  </si>
  <si>
    <t>2.47</t>
  </si>
  <si>
    <t>1.14</t>
  </si>
  <si>
    <t>1.58</t>
  </si>
  <si>
    <t>3.18</t>
  </si>
  <si>
    <t>3.29</t>
  </si>
  <si>
    <t>2.31</t>
  </si>
  <si>
    <t>1.99</t>
  </si>
  <si>
    <t>2.68</t>
  </si>
  <si>
    <t>3.69</t>
  </si>
  <si>
    <t>5.76</t>
  </si>
  <si>
    <t>3.48</t>
  </si>
  <si>
    <t>5.36</t>
  </si>
  <si>
    <t>7.15</t>
  </si>
  <si>
    <t>10.32</t>
  </si>
  <si>
    <t>7.52</t>
  </si>
  <si>
    <t>5.31</t>
  </si>
  <si>
    <t>11.91</t>
  </si>
  <si>
    <t>12.70</t>
  </si>
  <si>
    <t>6.06</t>
  </si>
  <si>
    <t>7.79</t>
  </si>
  <si>
    <t>10.13</t>
  </si>
  <si>
    <t>10.39</t>
  </si>
  <si>
    <t>8.70</t>
  </si>
  <si>
    <t>9.17</t>
  </si>
  <si>
    <t>0.85</t>
  </si>
  <si>
    <t>3.90</t>
  </si>
  <si>
    <t>0.70</t>
  </si>
  <si>
    <t>1.49</t>
  </si>
  <si>
    <t>1.66</t>
  </si>
  <si>
    <t>3.43</t>
  </si>
  <si>
    <t>1.56</t>
  </si>
  <si>
    <t>10.11</t>
  </si>
  <si>
    <t>12.90</t>
  </si>
  <si>
    <t>1.64</t>
  </si>
  <si>
    <t>3.32</t>
  </si>
  <si>
    <t>3.15</t>
  </si>
  <si>
    <t>7.69</t>
  </si>
  <si>
    <t>5.90</t>
  </si>
  <si>
    <t>8.41</t>
  </si>
  <si>
    <t>10.22</t>
  </si>
  <si>
    <t>10.65</t>
  </si>
  <si>
    <t>12.53</t>
  </si>
  <si>
    <t>8.49</t>
  </si>
  <si>
    <t>9.58</t>
  </si>
  <si>
    <t>GRI -(035)- RAL 7016</t>
  </si>
  <si>
    <t>4.91</t>
  </si>
  <si>
    <t>7.12</t>
  </si>
  <si>
    <t>7.43</t>
  </si>
  <si>
    <t>3.12</t>
  </si>
  <si>
    <t>3.56</t>
  </si>
  <si>
    <t>3.72</t>
  </si>
  <si>
    <t>3.65</t>
  </si>
  <si>
    <t>2.14</t>
  </si>
  <si>
    <t>1.80</t>
  </si>
  <si>
    <t>14.76</t>
  </si>
  <si>
    <t>15.20</t>
  </si>
  <si>
    <t>8.99</t>
  </si>
  <si>
    <t>1.11</t>
  </si>
  <si>
    <t>0.66</t>
  </si>
  <si>
    <t>0.45</t>
  </si>
  <si>
    <t>0.40</t>
  </si>
  <si>
    <t>0.61</t>
  </si>
  <si>
    <t>2.30</t>
  </si>
  <si>
    <t>1.62</t>
  </si>
  <si>
    <t>2.10</t>
  </si>
  <si>
    <t>2.21</t>
  </si>
  <si>
    <t>2.70</t>
  </si>
  <si>
    <t>2.88</t>
  </si>
  <si>
    <t>1.90</t>
  </si>
  <si>
    <t>3.98</t>
  </si>
  <si>
    <t>3.60</t>
  </si>
  <si>
    <t>2.53</t>
  </si>
  <si>
    <t>4.23</t>
  </si>
  <si>
    <t>5.12</t>
  </si>
  <si>
    <t>3.64</t>
  </si>
  <si>
    <t>4.50</t>
  </si>
  <si>
    <t>6.64</t>
  </si>
  <si>
    <t>4.24</t>
  </si>
  <si>
    <t>4.95</t>
  </si>
  <si>
    <t>5.30</t>
  </si>
  <si>
    <t>5.52</t>
  </si>
  <si>
    <t>4.45</t>
  </si>
  <si>
    <t>7.89</t>
  </si>
  <si>
    <t>5.78</t>
  </si>
  <si>
    <t>4.85</t>
  </si>
  <si>
    <t>6.75</t>
  </si>
  <si>
    <t>4.43</t>
  </si>
  <si>
    <t>11.18</t>
  </si>
  <si>
    <t>8.19</t>
  </si>
  <si>
    <t>11.69</t>
  </si>
  <si>
    <t>7.99</t>
  </si>
  <si>
    <t>13.28</t>
  </si>
  <si>
    <t>10.58</t>
  </si>
  <si>
    <t>9.89</t>
  </si>
  <si>
    <t>10.60</t>
  </si>
  <si>
    <t>15.28</t>
  </si>
  <si>
    <t>7.44</t>
  </si>
  <si>
    <t>0.74</t>
  </si>
  <si>
    <t>0.94</t>
  </si>
  <si>
    <t>1.36</t>
  </si>
  <si>
    <t>1.17</t>
  </si>
  <si>
    <t>1.82</t>
  </si>
  <si>
    <t>2.92</t>
  </si>
  <si>
    <t>17.27</t>
  </si>
  <si>
    <t>13.75</t>
  </si>
  <si>
    <t>16.17</t>
  </si>
  <si>
    <t>20.19</t>
  </si>
  <si>
    <t>16.98</t>
  </si>
  <si>
    <t>16.96</t>
  </si>
  <si>
    <t>19.78</t>
  </si>
  <si>
    <t>15.80</t>
  </si>
  <si>
    <t>6.30</t>
  </si>
  <si>
    <t>10.50</t>
  </si>
  <si>
    <t>45.00</t>
  </si>
  <si>
    <t>17.25</t>
  </si>
  <si>
    <t>13.62</t>
  </si>
  <si>
    <t>7.90</t>
  </si>
  <si>
    <t>11.06</t>
  </si>
  <si>
    <t>6.83</t>
  </si>
  <si>
    <t>1.12</t>
  </si>
  <si>
    <t>1.81</t>
  </si>
  <si>
    <t>14.01</t>
  </si>
  <si>
    <t>15.76</t>
  </si>
  <si>
    <t>3.55</t>
  </si>
  <si>
    <t>10.31</t>
  </si>
  <si>
    <t>6.76</t>
  </si>
  <si>
    <t>6.11</t>
  </si>
  <si>
    <t>9.87</t>
  </si>
  <si>
    <t>6.91</t>
  </si>
  <si>
    <t>7.37</t>
  </si>
  <si>
    <t>8.33</t>
  </si>
  <si>
    <t>12.40</t>
  </si>
  <si>
    <t>Carlig jgheab 125  reglabil</t>
  </si>
  <si>
    <t>Carlig jgheab 150  reglabil</t>
  </si>
  <si>
    <t>SMCCR125000</t>
  </si>
  <si>
    <t>SMCCR150000</t>
  </si>
  <si>
    <t>SNCCR125000</t>
  </si>
  <si>
    <t>SNCCR150000</t>
  </si>
  <si>
    <t>SPCCR125000</t>
  </si>
  <si>
    <t>SPCCR150000</t>
  </si>
  <si>
    <t>SIPCADPL040</t>
  </si>
  <si>
    <t>SIPCADPM040</t>
  </si>
  <si>
    <t>BRITANIC RETRO</t>
  </si>
  <si>
    <t>ABF25LUC060</t>
  </si>
  <si>
    <t>ABF31LUC060</t>
  </si>
  <si>
    <t>ABF36LUC060</t>
  </si>
  <si>
    <t>ABP17LUC060</t>
  </si>
  <si>
    <t>ABP20LUC060</t>
  </si>
  <si>
    <t>ABP25LUC060</t>
  </si>
  <si>
    <t>ABPO3LUC060</t>
  </si>
  <si>
    <t>ACB41LUC060</t>
  </si>
  <si>
    <t>ACF15LUC060</t>
  </si>
  <si>
    <t>ACF25LUC060</t>
  </si>
  <si>
    <t>ACI31LUC060</t>
  </si>
  <si>
    <t>ACI41LUC060</t>
  </si>
  <si>
    <t>ACL25LUC060</t>
  </si>
  <si>
    <t>ACL31LUC060</t>
  </si>
  <si>
    <t>ACL41LUC060</t>
  </si>
  <si>
    <t>ACR41LUC060</t>
  </si>
  <si>
    <t>ACU31LUC060</t>
  </si>
  <si>
    <t>ACU41LUC060</t>
  </si>
  <si>
    <t>ADO31LUC060</t>
  </si>
  <si>
    <t>ADO41LUC060</t>
  </si>
  <si>
    <t>ADO62LUC060</t>
  </si>
  <si>
    <t>ADR41LUC060</t>
  </si>
  <si>
    <t>ADR62LUC060</t>
  </si>
  <si>
    <t>AES60LUC060</t>
  </si>
  <si>
    <t>AES80LUC060</t>
  </si>
  <si>
    <t>AFP20LUC060</t>
  </si>
  <si>
    <t>AFP25LUC060</t>
  </si>
  <si>
    <t>AFR31LUC060</t>
  </si>
  <si>
    <t>AML01LUC060</t>
  </si>
  <si>
    <t>AML02LUC060</t>
  </si>
  <si>
    <t>AML03LUC060</t>
  </si>
  <si>
    <t>AML04LUC060</t>
  </si>
  <si>
    <t>AML05LUC060</t>
  </si>
  <si>
    <t>2.73</t>
  </si>
  <si>
    <t>AML06LUC060</t>
  </si>
  <si>
    <t>AML07LUC060</t>
  </si>
  <si>
    <t>AML08LUC060</t>
  </si>
  <si>
    <t>AML09LUC060</t>
  </si>
  <si>
    <t>AML10LUC060</t>
  </si>
  <si>
    <t>5.46</t>
  </si>
  <si>
    <t>AML11LUC060</t>
  </si>
  <si>
    <t>AML12LUC060</t>
  </si>
  <si>
    <t>AML13LUC060</t>
  </si>
  <si>
    <t>AML14LUC060</t>
  </si>
  <si>
    <t>AML15LUC060</t>
  </si>
  <si>
    <t>AML16LUC060</t>
  </si>
  <si>
    <t>AML17LUC060</t>
  </si>
  <si>
    <t>AML18LUC060</t>
  </si>
  <si>
    <t>9.83</t>
  </si>
  <si>
    <t>AML19LUC060</t>
  </si>
  <si>
    <t>AML20LUC060</t>
  </si>
  <si>
    <t>AML21LUC060</t>
  </si>
  <si>
    <t>AML22LUC060</t>
  </si>
  <si>
    <t>AML23LUC060</t>
  </si>
  <si>
    <t>AML24LUC060</t>
  </si>
  <si>
    <t>AML25LUC060</t>
  </si>
  <si>
    <t>0.75</t>
  </si>
  <si>
    <t>AOZ12LUC060</t>
  </si>
  <si>
    <t>AOZ20LUC060</t>
  </si>
  <si>
    <t>APU08LUC060</t>
  </si>
  <si>
    <t>APU12LUC060</t>
  </si>
  <si>
    <t>APU18LUC060</t>
  </si>
  <si>
    <t>APU35LUC060</t>
  </si>
  <si>
    <t>APU45LUC060</t>
  </si>
  <si>
    <t>ARP20LUC060</t>
  </si>
  <si>
    <t>ARP25LUC060</t>
  </si>
  <si>
    <t>ARPR3LUC060</t>
  </si>
  <si>
    <t>ASB41LUC060</t>
  </si>
  <si>
    <t>ASC12LUC060</t>
  </si>
  <si>
    <t>ASCF4LUC060</t>
  </si>
  <si>
    <t>ASI31LUC060</t>
  </si>
  <si>
    <t>ASI41LUC060</t>
  </si>
  <si>
    <t>ASM31LUC060</t>
  </si>
  <si>
    <t>ASP01LUC060</t>
  </si>
  <si>
    <t>ASP02LUC060</t>
  </si>
  <si>
    <t>ASP03LUC060</t>
  </si>
  <si>
    <t>ASP04LUC060</t>
  </si>
  <si>
    <t>ASP05LUC060</t>
  </si>
  <si>
    <t>ASP06LUC060</t>
  </si>
  <si>
    <t>ASP07LUC060</t>
  </si>
  <si>
    <t>ASP08LUC060</t>
  </si>
  <si>
    <t>ASP09LUC060</t>
  </si>
  <si>
    <t>ASP10LUC060</t>
  </si>
  <si>
    <t>ASP11LUC060</t>
  </si>
  <si>
    <t>ASP12LUC060</t>
  </si>
  <si>
    <t>ASP13LUC060</t>
  </si>
  <si>
    <t>ASP14LUC060</t>
  </si>
  <si>
    <t>ASP15LUC060</t>
  </si>
  <si>
    <t>ASP16LUC060</t>
  </si>
  <si>
    <t>ASP17LUC060</t>
  </si>
  <si>
    <t>ASP18LUC060</t>
  </si>
  <si>
    <t>ASP19LUC060</t>
  </si>
  <si>
    <t>ASP20LUC060</t>
  </si>
  <si>
    <t>ASP21LUC060</t>
  </si>
  <si>
    <t>ASP22LUC060</t>
  </si>
  <si>
    <t>ASP23LUC060</t>
  </si>
  <si>
    <t>ASP24LUC060</t>
  </si>
  <si>
    <t>ASP25LUC060</t>
  </si>
  <si>
    <t>ASR31LUC060</t>
  </si>
  <si>
    <t>AST15LUC060</t>
  </si>
  <si>
    <t>AST17LUC060</t>
  </si>
  <si>
    <t>AST20LUC060</t>
  </si>
  <si>
    <t>AST25LUC060</t>
  </si>
  <si>
    <t>ASTR2LUC060</t>
  </si>
  <si>
    <t>ASTR3LUC060</t>
  </si>
  <si>
    <t>BANDAETAEXP</t>
  </si>
  <si>
    <t>79.00</t>
  </si>
  <si>
    <t>462.00</t>
  </si>
  <si>
    <t>FOL30BLK095</t>
  </si>
  <si>
    <t>FOL30BLK120</t>
  </si>
  <si>
    <t>15.18</t>
  </si>
  <si>
    <t>FOL30BLK140</t>
  </si>
  <si>
    <t>FOL30BLK150</t>
  </si>
  <si>
    <t>FOL30BLK180</t>
  </si>
  <si>
    <t>23.43</t>
  </si>
  <si>
    <t>MFT10025MAT</t>
  </si>
  <si>
    <t>MFT10030MAT</t>
  </si>
  <si>
    <t>18.70</t>
  </si>
  <si>
    <t>RDDUOLUC060</t>
  </si>
  <si>
    <t>REDUOLUC060</t>
  </si>
  <si>
    <t>RETDRLUC060</t>
  </si>
  <si>
    <t>RETROLUC060</t>
  </si>
  <si>
    <t>RETSCLUC060</t>
  </si>
  <si>
    <t>SIN18DPL040</t>
  </si>
  <si>
    <t>SIN18DPL060</t>
  </si>
  <si>
    <t>SIN18DPM040</t>
  </si>
  <si>
    <t>7.45</t>
  </si>
  <si>
    <t>SIN18DPM060</t>
  </si>
  <si>
    <t>SIN18LUC060</t>
  </si>
  <si>
    <t>SIPCALUC060</t>
  </si>
  <si>
    <t>SMBRA090000</t>
  </si>
  <si>
    <t>SMBRA100000</t>
  </si>
  <si>
    <t>SNBRA090000</t>
  </si>
  <si>
    <t>SNBRA100000</t>
  </si>
  <si>
    <t>SPBRA090000</t>
  </si>
  <si>
    <t>SPBRA100000</t>
  </si>
  <si>
    <t>TCT08DPL040</t>
  </si>
  <si>
    <t>TCT08DPM040</t>
  </si>
  <si>
    <t>TCT08LUC060</t>
  </si>
  <si>
    <t>TCT08MPX060</t>
  </si>
  <si>
    <t>TCT08SPX060</t>
  </si>
  <si>
    <t>TCT12DPL040</t>
  </si>
  <si>
    <t>TCT12DPM040</t>
  </si>
  <si>
    <t>6.90</t>
  </si>
  <si>
    <t>TCT12MAT025</t>
  </si>
  <si>
    <t>TCT12MAT030</t>
  </si>
  <si>
    <t>TCT18DPL040</t>
  </si>
  <si>
    <t>TCT18DPM040</t>
  </si>
  <si>
    <t>6.95</t>
  </si>
  <si>
    <t>TCT18LUC060</t>
  </si>
  <si>
    <t>TCT18MPX060</t>
  </si>
  <si>
    <t>TCT18SPX060</t>
  </si>
  <si>
    <t>TCT35DPL040</t>
  </si>
  <si>
    <t>TCT35DPM040</t>
  </si>
  <si>
    <t>TCT35LUC060</t>
  </si>
  <si>
    <t>TCT35MPX060</t>
  </si>
  <si>
    <t>TCT35SPX060</t>
  </si>
  <si>
    <t>11.80</t>
  </si>
  <si>
    <t>TCT45DPL040</t>
  </si>
  <si>
    <t>TCT45DPM040</t>
  </si>
  <si>
    <t>TCT45DPM060</t>
  </si>
  <si>
    <t>TCT45LUC060</t>
  </si>
  <si>
    <t>TCT45SPX060</t>
  </si>
  <si>
    <t>TDT18LUC060</t>
  </si>
  <si>
    <t>TDT35LUC060</t>
  </si>
  <si>
    <t>TDT45LUC060</t>
  </si>
  <si>
    <t>10.24</t>
  </si>
  <si>
    <t>TMBLCLUC060</t>
  </si>
  <si>
    <t>TMBRILUC060</t>
  </si>
  <si>
    <t>TMCLSLUC060</t>
  </si>
  <si>
    <t>TMGOTLUC060</t>
  </si>
  <si>
    <t>TMIBELUC060</t>
  </si>
  <si>
    <t>TMROMLUC060</t>
  </si>
  <si>
    <t>TPLANDPL040</t>
  </si>
  <si>
    <t>TPLANDPM040</t>
  </si>
  <si>
    <t>TPLANLUC060</t>
  </si>
  <si>
    <t>TPLANMPX060</t>
  </si>
  <si>
    <t>TPLANSPX060</t>
  </si>
  <si>
    <t>TPLANUZM025</t>
  </si>
  <si>
    <t>TPLANUZM030</t>
  </si>
  <si>
    <t>ACMARLUC060</t>
  </si>
  <si>
    <t>ACMICLUC060</t>
  </si>
  <si>
    <t>ASCFRLUC060</t>
  </si>
  <si>
    <t>TFALTLUC060</t>
  </si>
  <si>
    <t>FOLIE ANTICONDENS 95 G</t>
  </si>
  <si>
    <t>FOLIE ANTIC. 30MP BILKA 95</t>
  </si>
  <si>
    <t>FOLIE ANTIC. 30MP BILKA 120</t>
  </si>
  <si>
    <t>FOLIE ANTIC. 30MP BILKA 140</t>
  </si>
  <si>
    <t>FOLIE ANTIC. 30MP BILKA 150</t>
  </si>
  <si>
    <t>FOLIE ANTICONDENS 30 MP</t>
  </si>
  <si>
    <t>FOLIE ANTIC. 30MP BILKA 180</t>
  </si>
  <si>
    <t>0.60</t>
  </si>
  <si>
    <t>0.37</t>
  </si>
  <si>
    <t>Bordura fronton 250 mm RAL 8003 0.45 mm</t>
  </si>
  <si>
    <t>Bordura fronton 250 mm Grandemat 0.50 mm</t>
  </si>
  <si>
    <t>Bordura fronton 250 mm Lucios 0.40 mm</t>
  </si>
  <si>
    <t>Bordura fronton 250 mm Lucios 0.45 mm</t>
  </si>
  <si>
    <t>Bordura fronton 250 mm Lucios 0.50 mm</t>
  </si>
  <si>
    <t>Bordura fronton 250MM 0.60MM</t>
  </si>
  <si>
    <t>Bordura fronton 250 mm Lucios 0.70 mm</t>
  </si>
  <si>
    <t>Bordura Fronton 250 mm Mat 0.40 mm</t>
  </si>
  <si>
    <t>Bordura fronton 250 mm Mat 0.45 mm</t>
  </si>
  <si>
    <t>Bordura fronton 250 mm Mat 0.50 mm</t>
  </si>
  <si>
    <t>Bordura fronton 250 mm Mat 0.60 mm</t>
  </si>
  <si>
    <t>Bordura Fronton 250mm Wood 0.45mm</t>
  </si>
  <si>
    <t>Bordura fronton 250 mm Zincat 0.37 mm</t>
  </si>
  <si>
    <t>Bordura fronton 250 mm Zincat 0.40 mm</t>
  </si>
  <si>
    <t>Bordura fronton 250 mm Zincat 0.45 mm</t>
  </si>
  <si>
    <t>Bordura fronton 250 mm Zincat 0.50 mm</t>
  </si>
  <si>
    <t>Bordura fronton 250 mm Zincat 0.60 mm</t>
  </si>
  <si>
    <t>Bordura fronton 250 mm Zincat 0.70 mm</t>
  </si>
  <si>
    <t>Bordura fronton 312 mm RAL 8003 0.45 mm</t>
  </si>
  <si>
    <t>Bordura fronton 312 mm Grandemat 0.50 mm</t>
  </si>
  <si>
    <t>Bordura fronton 312 mm Lucios 0.40 mm</t>
  </si>
  <si>
    <t>Bordura fronton 312 mm Lucios 0.45 mm</t>
  </si>
  <si>
    <t>Bordura fronton 312 mm Lucios 0.50 mm</t>
  </si>
  <si>
    <t>Bordura fronton 312mm lucios 0.60mm</t>
  </si>
  <si>
    <t>Bordura fronton 312 mm Lucios 0.70 mm</t>
  </si>
  <si>
    <t>Bordura Fronton 312 mm Mat 0.40 mm</t>
  </si>
  <si>
    <t>Bordura fronton 312 mm Mat 0.45 mm</t>
  </si>
  <si>
    <t>Bordura fronton 312 mm Mat 0.50 mm</t>
  </si>
  <si>
    <t>Bordura fronton 312 mm Mat 0.60 mm</t>
  </si>
  <si>
    <t>Bordura Fronton 312mm Wood 0.45mm</t>
  </si>
  <si>
    <t>Bordura fronton 312 mm Zincat 0.37 mm</t>
  </si>
  <si>
    <t>Bordura fronton 312 mm Zincat 0.40 mm</t>
  </si>
  <si>
    <t>Bordura fronton 312 mm Zincat 0.45 mm</t>
  </si>
  <si>
    <t>Bordura fronton 312 mm Zincat 0.50 mm</t>
  </si>
  <si>
    <t>Bordura fronton 312 mm Zincat 0.60 mm</t>
  </si>
  <si>
    <t>Bordura fronton 312 mm Zincat 0.70 mm</t>
  </si>
  <si>
    <t>Bordura fronton 360 mm RAL 8003 0.45 mm</t>
  </si>
  <si>
    <t>Bordura fronton 360 mm Grandemat 0.50 mm</t>
  </si>
  <si>
    <t>Bordura fronton 360 mm Lucios 0.40 mm</t>
  </si>
  <si>
    <t>Bordura fronton 360 mm Lucios 0.45 mm</t>
  </si>
  <si>
    <t>Bordura fronton 360 mm Lucios 0.50 mm</t>
  </si>
  <si>
    <t>Bordura fronton 360mm lucios 0.60mm</t>
  </si>
  <si>
    <t>Bordura fronton 360 mm Lucios 0.70 mm</t>
  </si>
  <si>
    <t>Bordura Fronton 360 mm Mat 0.40 mm</t>
  </si>
  <si>
    <t>Bordura fronton 360 mm Mat 0.45 mm</t>
  </si>
  <si>
    <t>Bordura fronton 360 mm Mat 0.50 mm</t>
  </si>
  <si>
    <t>Bordura fronton 360 mm Mat 0.60 mm</t>
  </si>
  <si>
    <t>Bordura Fronton 360mm Wood 0.45mm</t>
  </si>
  <si>
    <t>Bordura fronton 360 mm Zincat 0.37 mm</t>
  </si>
  <si>
    <t>Bordura fronton 360 mm Zincat 0.40 mm</t>
  </si>
  <si>
    <t>Bordura fronton 360 mm Zincat 0.45 mm</t>
  </si>
  <si>
    <t>Bordura fronton 360 mm Zincat 0.50 mm</t>
  </si>
  <si>
    <t>Bordura fronton 360 mm Zincat 0.60 mm</t>
  </si>
  <si>
    <t>Bordura fronton 360 mm Zincat 0.70 mm</t>
  </si>
  <si>
    <t>Bordura la perete 178 mm Ral 8003 0.45mm</t>
  </si>
  <si>
    <t>Bordura la perete 178 mm GDM 0.50mm</t>
  </si>
  <si>
    <t>Bordura la perete 178 mm Lucios 0.40 mm</t>
  </si>
  <si>
    <t>Bordura la perete 178 mm Lucios 0.45 mm</t>
  </si>
  <si>
    <t>Bordura la perete 178 mm Lucios 0.50 mm</t>
  </si>
  <si>
    <t>Bordura la perete 178mm lucios 0.60mm</t>
  </si>
  <si>
    <t>Bordura la perete 178 mm Lucios 0.70 mm</t>
  </si>
  <si>
    <t>Bordura perete 178 mm Mat 0.40 mm</t>
  </si>
  <si>
    <t>Bordura la perete 178 mm Mat 0.45 mm</t>
  </si>
  <si>
    <t>Bordura la perete 178 mm Mat 0.50 mm</t>
  </si>
  <si>
    <t>Bordura la perete 178 mm Mat 0.60 mm</t>
  </si>
  <si>
    <t>Bordura la perete 178mm Wood 0.45mm</t>
  </si>
  <si>
    <t>Bordura la perete 178 mm Zincat 0.37 mm</t>
  </si>
  <si>
    <t>Bordura la perete 178 mm Zincat 0.40 mm</t>
  </si>
  <si>
    <t>Bordura la perete 178 mm Zincat 0.45 mm</t>
  </si>
  <si>
    <t>Bordura la perete 178 mm Zincat 0.50 mm</t>
  </si>
  <si>
    <t>Bordura la perete 178 mm Zincat 0.60 mm</t>
  </si>
  <si>
    <t>Bordura la perete 178 mm Zincat 0.70 mm</t>
  </si>
  <si>
    <t>Bordura la perete 208 mm Ral 8003 0.45mm</t>
  </si>
  <si>
    <t>Bordura la perete 208 mm GDM 0.50mm</t>
  </si>
  <si>
    <t>Bordura la perete 208 mm Lucios 0.40 mm</t>
  </si>
  <si>
    <t>Bordura la perete 208 mm Lucios 0.45 mm</t>
  </si>
  <si>
    <t>Bordura la perete 208 mm Lucios 0.50 mm</t>
  </si>
  <si>
    <t>Bordura la perete 208mm lucios 0.60mm</t>
  </si>
  <si>
    <t>Bordura la perete 208 mm Lucios 0.70 mm</t>
  </si>
  <si>
    <t>Bordura perete 208 mm Mat 0.40 mm</t>
  </si>
  <si>
    <t>Bordura la perete 208 mm Mat 0.45 mm</t>
  </si>
  <si>
    <t>Bordura la perete 208 mm Mat 0.50 mm</t>
  </si>
  <si>
    <t>Bordura la perete 208 mm Mat 0.60 mm</t>
  </si>
  <si>
    <t>Bordura la perete 208mm Wood 0.45mm</t>
  </si>
  <si>
    <t>Bordura la perete 208 mm Zincat 0.37 mm</t>
  </si>
  <si>
    <t>Bordura la perete 208 mm Zincat 0.40 mm</t>
  </si>
  <si>
    <t>Bordura la perete 208 mm Zincat 0.45 mm</t>
  </si>
  <si>
    <t>Bordura la perete 208 mm Zincat 0.50 mm</t>
  </si>
  <si>
    <t>Bordura la perete 208 mm Zincat 0.60 mm</t>
  </si>
  <si>
    <t>Bordura la perete 208 mm Zincat 0.70 mm</t>
  </si>
  <si>
    <t>Bordura la perete 250 mm Ral 8003 0.45mm</t>
  </si>
  <si>
    <t>Bordura la perete 250 mm GDM 0.50mm</t>
  </si>
  <si>
    <t>Bordura la perete 250 mm Lucios 0.40 mm</t>
  </si>
  <si>
    <t>Bordura la perete 250 mm Lucios 0.45 mm</t>
  </si>
  <si>
    <t>Bordura la perete 250 mm Lucios 0.50 mm</t>
  </si>
  <si>
    <t>Bordura la perete 250mm lucios 0.60mm</t>
  </si>
  <si>
    <t>Bordura la perete 250 mm Lucios 0.70 mm</t>
  </si>
  <si>
    <t>Bordura perete 250 mm Mat 0.40 mm</t>
  </si>
  <si>
    <t>Bordura la perete 250 mm Mat 0.45 mm</t>
  </si>
  <si>
    <t>Bordura la perete 250 mm Mat 0.50 mm</t>
  </si>
  <si>
    <t>Bordura la perete 250 mm Mat 0.60 mm</t>
  </si>
  <si>
    <t>Bordura la perete 250mm Wood 0.45mm</t>
  </si>
  <si>
    <t>Bordura la perete 250 mm Zincat 0.37 mm</t>
  </si>
  <si>
    <t>Bordura la perete 250 mm Zincat 0.40 mm</t>
  </si>
  <si>
    <t>Bordura la perete 250 mm Zincat 0.45 mm</t>
  </si>
  <si>
    <t>Bordura la perete 250 mm Zincat 0.50 mm</t>
  </si>
  <si>
    <t>Bordura la perete 250 mm Zincat 0.60 mm</t>
  </si>
  <si>
    <t>Bordura la perete 250 mm Zincat 0.70 mm</t>
  </si>
  <si>
    <t>Bord. per.lat. Retro 250mm 8003 0.45mm</t>
  </si>
  <si>
    <t>Bord. perete lat. Retro 250mm GDM 0.50mm</t>
  </si>
  <si>
    <t>Bord. per.lat. Retro 250mm Lucios 0.45mm</t>
  </si>
  <si>
    <t>Bord. per.lat. Retro 250mm Lucios 0.50mm</t>
  </si>
  <si>
    <t>Bord. perete lat. Retro 250mm Mat 0.45mm</t>
  </si>
  <si>
    <t>Bord. perete lat. Retro 250mm Mat 0.50mm</t>
  </si>
  <si>
    <t>Bord. perete lat. Retro 250mm Mat 0.60mm</t>
  </si>
  <si>
    <t>Bordura perete laterala Wood 0.45mm</t>
  </si>
  <si>
    <t>Bord. per.oriz. Retro 312mm RAL8003 0.45</t>
  </si>
  <si>
    <t>Bord. per.oriz. Retro 312mm GDM 0.50mm</t>
  </si>
  <si>
    <t>Bord. per.oriz. Retro 312mm Luc.0.45mm</t>
  </si>
  <si>
    <t>Bord. per.oriz. Retro 312mm Luc.0.50mm</t>
  </si>
  <si>
    <t>Bordura la perete orizontal lucios 0.60m</t>
  </si>
  <si>
    <t>Bord. per.oriz. Retro 312mm Mat 0.45mm</t>
  </si>
  <si>
    <t>Bord. per.oriz. Retro 312mm Mat 0.50mm</t>
  </si>
  <si>
    <t>Bord. per.oriz. Retro 312mm Mat 0.60mm</t>
  </si>
  <si>
    <t>Bordura perete orizontal Wood 0.45mm</t>
  </si>
  <si>
    <t>Coama Ungh. Britanic 417MM Ral 8003 0.45</t>
  </si>
  <si>
    <t>Coama Ungh. Britanic 417MM GDM 0.50MM</t>
  </si>
  <si>
    <t>Coama Ungh. Britanic 417MM Lucios 0.45MM</t>
  </si>
  <si>
    <t>Coama Ungh. Britanic 417MM Lucios 0.50MM</t>
  </si>
  <si>
    <t>Coama Ungh. Britanic 417MM Lucios 0.60MM</t>
  </si>
  <si>
    <t>Coama Ungh. Britanic 417MM MAT 0.45MM</t>
  </si>
  <si>
    <t>Coama Ungh. Britanic 417MM MAT 0.50MM</t>
  </si>
  <si>
    <t>Coama Ungh. Britanic 417MM MAT 0.60MM</t>
  </si>
  <si>
    <t>Coama Ungh. Britanic 417MM Wood 0.45MM</t>
  </si>
  <si>
    <t>Colector fronton 156 mm Ral 8003 0.45 mm</t>
  </si>
  <si>
    <t>Colector fronton 156 mm Grandemat 0.50mm</t>
  </si>
  <si>
    <t>Colector fronton 156 mm Lucios 0.40 mm</t>
  </si>
  <si>
    <t>Colector fronton 156 mm Lucios 0.45 mm</t>
  </si>
  <si>
    <t>Colector fronton 156 mm Lucios 0.50 mm</t>
  </si>
  <si>
    <t>Colector fronton 156mm lucios 0.60mm</t>
  </si>
  <si>
    <t>Colector fronton 156 mm Lucios 0.70 mm</t>
  </si>
  <si>
    <t>Colector fronton 156 mm Mat 0.40 mm</t>
  </si>
  <si>
    <t>Colector fronton 156 mm Mat 0.45 mm</t>
  </si>
  <si>
    <t>Colector fronton 156 mm Mat 0.50 mm</t>
  </si>
  <si>
    <t>Colector fronton 156 mm Mat 0.60 mm</t>
  </si>
  <si>
    <t>Colector fronton 156mm Wood 0.45mm</t>
  </si>
  <si>
    <t>Colector fronton 156 mm Zincat 0.37 mm</t>
  </si>
  <si>
    <t>Colector fronton 156 mm Zincat 0.40 mm</t>
  </si>
  <si>
    <t>Colector fronton 156 mm Zincat 0.45 mm</t>
  </si>
  <si>
    <t>Colector fronton 156 mm Zincat 0.50 mm</t>
  </si>
  <si>
    <t>Colector fronton 156 mm Zincat 0.60 mm</t>
  </si>
  <si>
    <t>Colector fronton 156 mm Zincat 0.70 mm</t>
  </si>
  <si>
    <t>Colector fronton 250 mm Ral 8003 0.45mm</t>
  </si>
  <si>
    <t>Colector fronton 250 mm Grandemat 0.50mm</t>
  </si>
  <si>
    <t>Colector fronton 250 mm Lucios 0.40 mm</t>
  </si>
  <si>
    <t>Colector fronton 250 mm Lucios 0.45 mm</t>
  </si>
  <si>
    <t>Colector fronton 250 mm Lucios 0.50 mm</t>
  </si>
  <si>
    <t>Colector fronton 250mm lucios 0.60mm</t>
  </si>
  <si>
    <t>Colector fronton 250 mm Lucios 0.70 mm</t>
  </si>
  <si>
    <t>Colector fronton 250 mm Mat 0.40 mm</t>
  </si>
  <si>
    <t>Colector fronton 250 mm Mat 0.45 mm</t>
  </si>
  <si>
    <t>Colector fronton 250 mm Mat 0.50 mm</t>
  </si>
  <si>
    <t>Colector fronton 250 mm Mat 0.60 mm</t>
  </si>
  <si>
    <t>Colector fronton 250mm Wood 0.45mm</t>
  </si>
  <si>
    <t>Colector fronton 250 mm Zincat 0.37 mm</t>
  </si>
  <si>
    <t>Colector fronton 250 mm Zincat 0.40 mm</t>
  </si>
  <si>
    <t>Colector fronton 250 mm Zincat 0.45 mm</t>
  </si>
  <si>
    <t>Colector fronton 250 mm Zincat 0.50 mm</t>
  </si>
  <si>
    <t>Colector fronton 250 mm Zincat 0.60 mm</t>
  </si>
  <si>
    <t>Colector fronton 250 mm Zincat 0.70 mm</t>
  </si>
  <si>
    <t>Coama ungh. indust 312mm 8003 0.45mm</t>
  </si>
  <si>
    <t>Coama ungh. Industr. 312mm GDM 0.50mm</t>
  </si>
  <si>
    <t>Coama ungh. Indus. 312mm Lucios 0.40mm</t>
  </si>
  <si>
    <t>Coama ungh. Indus. 312mm Lucios 0.45mm</t>
  </si>
  <si>
    <t>Coama ungh. Indus. 312mm Lucios 0.50mm</t>
  </si>
  <si>
    <t>Coama ungh. indust. 312mm lucios 0.60mm</t>
  </si>
  <si>
    <t>Coama ungh. Indus. 312mm Lucios 0.70mm</t>
  </si>
  <si>
    <t>Coama Ungh. Indus. 312mm Mat 0.40 mm</t>
  </si>
  <si>
    <t>Coama ungh. Indust. 312mm Mat 0.45mm</t>
  </si>
  <si>
    <t>Coama ungh. Indust. 312mm Mat 0.50mm</t>
  </si>
  <si>
    <t>Coama ungh. Indust. 312mm Mat 0.60mm</t>
  </si>
  <si>
    <t>Coama ungh. Industr. 312mm Wood 0.45 mm</t>
  </si>
  <si>
    <t>Coama ungh. Indust. 312mm ZNC 0.37mm</t>
  </si>
  <si>
    <t>Coama ungh. Indust. 312mm ZNC 0.40mm</t>
  </si>
  <si>
    <t>Coama ungh. Indust. 312mm ZNC 0.45mm</t>
  </si>
  <si>
    <t>Coama ungh. Indust. 312mm ZNC 0.50mm</t>
  </si>
  <si>
    <t>Coama ungh. Indust. 312mm ZNC 0.60mm</t>
  </si>
  <si>
    <t>Coama ungh. Indust. 312mm ZNC 0.70mm</t>
  </si>
  <si>
    <t>Coama ungh. indust 417mm Ral 8003 0.45mm</t>
  </si>
  <si>
    <t>Coama ungh. industriala 417mm GDM 0.50mm</t>
  </si>
  <si>
    <t>Coama ungh. Industr. 417mm Lucios 0.40mm</t>
  </si>
  <si>
    <t>Coama ungh. Industr. 417mm Lucios 0.45mm</t>
  </si>
  <si>
    <t>Coama ungh. Industr. 417mm Lucios 0.50mm</t>
  </si>
  <si>
    <t>Coama ungh. indust. 416mm lucios 0.60mm</t>
  </si>
  <si>
    <t>Coama ungh. Industr. 417mm Lucios 0.70mm</t>
  </si>
  <si>
    <t>Coama Ungh. Indus. 417mm Mat 0.40 mm</t>
  </si>
  <si>
    <t>Coama ungh. industriala 417mm Mat 0.45mm</t>
  </si>
  <si>
    <t>Coama ungh. industriala 417mm Mat 0.50mm</t>
  </si>
  <si>
    <t>Coama ungh. industriala 417mm Mat 0.60mm</t>
  </si>
  <si>
    <t>Coama ungh. industriala 417mm Wood 0.45</t>
  </si>
  <si>
    <t>Coama ungh. industriala 417mm ZNC 0.37mm</t>
  </si>
  <si>
    <t>Coama ungh. industriala 417mm ZNC 0.40mm</t>
  </si>
  <si>
    <t>Coama ungh. industriala 417mm ZNC 0.45mm</t>
  </si>
  <si>
    <t>Coama ungh. industriala 417mm ZNC 0.50mm</t>
  </si>
  <si>
    <t>Coama ungh. industriala 417mm ZNC 0.60mm</t>
  </si>
  <si>
    <t>Coama ungh. industriala 417mm ZNC 0.70mm</t>
  </si>
  <si>
    <t>Coltar industrial 250mm RAL 8003 0.45mm</t>
  </si>
  <si>
    <t>Coltar industrial 250mm Grandemat 0.50mm</t>
  </si>
  <si>
    <t>Coltar industrial 250mm Lucios 0.40mm</t>
  </si>
  <si>
    <t>Coltar industrial 250mm Lucios 0.45mm</t>
  </si>
  <si>
    <t>Coltar industrial 250mm Lucios 0.50mm</t>
  </si>
  <si>
    <t>Coltar industrial 250mm lucios 0.60mm</t>
  </si>
  <si>
    <t>Coltar industrial 250mm Lucios 0.70mm</t>
  </si>
  <si>
    <t>Coltar industrial 250mm Mat 0.40 mm</t>
  </si>
  <si>
    <t>Coltar industrial 250mm Mat 0.45mm</t>
  </si>
  <si>
    <t>Coltar industrial 250mm Mat 0.50mm</t>
  </si>
  <si>
    <t>Coltar industrial 250mm Mat 0.60mm</t>
  </si>
  <si>
    <t>Coltar industrial 250mm Wood 0.45 mm</t>
  </si>
  <si>
    <t>Coltar industrial 250mm Zincat 0.37mm</t>
  </si>
  <si>
    <t>Coltar industrial 250mm Zincat 0.40mm</t>
  </si>
  <si>
    <t>Coltar industrial 250mm Zincat 0.45mm</t>
  </si>
  <si>
    <t>Coltar industrial 250mm Zincat 0.50mm</t>
  </si>
  <si>
    <t>Coltar industrial 250mm Zincat 0.60mm</t>
  </si>
  <si>
    <t>Coltar industrial 250mm Zincat 0.70mm</t>
  </si>
  <si>
    <t>Coltar industrial 312mm RAL8003 0.45mm</t>
  </si>
  <si>
    <t>Coltar industrial 312mm GDM 0.50mm</t>
  </si>
  <si>
    <t>Coltar industrial 312mm Lucios 0.40mm</t>
  </si>
  <si>
    <t>Coltar industrial 312mm Lucios 0.45mm</t>
  </si>
  <si>
    <t>Coltar industrial 312mm Lucios 0.50mm</t>
  </si>
  <si>
    <t>Coltar industrial 312mm lucios 0.60mm</t>
  </si>
  <si>
    <t>Coltar industrial 312mm Lucios 0.70mm</t>
  </si>
  <si>
    <t>Coltar industrial 312mm Mat 0.40 mm</t>
  </si>
  <si>
    <t>Coltar industrial 312mm Mat 0.45mm</t>
  </si>
  <si>
    <t>Coltar industrial 312mm Mat 0.50mm</t>
  </si>
  <si>
    <t>Coltar industrial 312mm Mat 0.60mm</t>
  </si>
  <si>
    <t>Coltar industrial 312mm Wood 0.45 mm</t>
  </si>
  <si>
    <t>Coltar industrial 312mm Zincat 0.37mm</t>
  </si>
  <si>
    <t>Coltar industrial 312mm Zincat 0.40mm</t>
  </si>
  <si>
    <t>Coltar industrial 312mm Zincat 0.45mm</t>
  </si>
  <si>
    <t>Coltar industrial 312mm Zincat 0.50mm</t>
  </si>
  <si>
    <t>Coltar industrial 312mm Zincat 0.60mm</t>
  </si>
  <si>
    <t>Coltar industrial 312mm Zincat 0.70mm</t>
  </si>
  <si>
    <t>Coltar industrial 417mm RAL 8003 0.45mm</t>
  </si>
  <si>
    <t>Coltar industrial 417mm Grandemat 0.50mm</t>
  </si>
  <si>
    <t>Coltar industrial 417mm Lucios 0.40mm</t>
  </si>
  <si>
    <t>Coltar industrial 417mm Lucios 0.45mm</t>
  </si>
  <si>
    <t>Coltar industrial 417mm Lucios 0.50mm</t>
  </si>
  <si>
    <t>Coltar industrial 416mm lucios 0.60mm</t>
  </si>
  <si>
    <t>Coltar industrial 417mm Lucios 0.70mm</t>
  </si>
  <si>
    <t>Coltar industrial 417mm Mat 0.40 mm</t>
  </si>
  <si>
    <t>Coltar industrial 417mm Mat 0.45mm</t>
  </si>
  <si>
    <t>Coltar industrial 417mm Mat 0.50mm</t>
  </si>
  <si>
    <t>Coltar industrial 417mm Mat 0.60mm</t>
  </si>
  <si>
    <t>Coltar industrial 417mm Wood 0.45 mm</t>
  </si>
  <si>
    <t>Coltar industrial 417mm Zincat 0.37mm</t>
  </si>
  <si>
    <t>Coltar industrial 417mm Zincat 0.40mm</t>
  </si>
  <si>
    <t>Coltar industrial 417mm Zincat 0.45mm</t>
  </si>
  <si>
    <t>Coltar industrial 417mm Zincat 0.50mm</t>
  </si>
  <si>
    <t>Coltar industrial 417mm Zincat 0.60mm</t>
  </si>
  <si>
    <t>Coltar industrial 417mm Zincat 0.70mm</t>
  </si>
  <si>
    <t>Coama Mare Ral 8003 0.45 mm</t>
  </si>
  <si>
    <t>Coama Mare Grandemat</t>
  </si>
  <si>
    <t>Coama Mare Lucios 0.45 mm</t>
  </si>
  <si>
    <t>Coama Mare Lucios 0.50 mm</t>
  </si>
  <si>
    <t>Coama mare lucios 0.60mm</t>
  </si>
  <si>
    <t>Coama Mare Mat 0.45 mm</t>
  </si>
  <si>
    <t>Coama Mare Mat 0.50 mm</t>
  </si>
  <si>
    <t>Coama Mare Mat 0.60 mm</t>
  </si>
  <si>
    <t>Coama Mare Wood 0.45mm</t>
  </si>
  <si>
    <t>Coama Mica Ral 8003 0.45 mm</t>
  </si>
  <si>
    <t>Coama Mica Grandemat 0.50 mm</t>
  </si>
  <si>
    <t>Coama Mica Lucios 0.40 mm</t>
  </si>
  <si>
    <t>Coama Mica Lucios 0.45 mm</t>
  </si>
  <si>
    <t>Coama Mica Lucios 0.50 mm</t>
  </si>
  <si>
    <t>Coama mica lucios 0.60mm</t>
  </si>
  <si>
    <t>Coama Mica Mat 0.40 mm</t>
  </si>
  <si>
    <t>Coama Mica Mat 0.45 mm</t>
  </si>
  <si>
    <t>Coama Mica Mat 0.50 mm</t>
  </si>
  <si>
    <t>Coama Mica Mat 0.60 mm</t>
  </si>
  <si>
    <t>Coama mica Wood 0.45mm</t>
  </si>
  <si>
    <t>Coama Retropanel 417 mm Ral 8003 0.45mm</t>
  </si>
  <si>
    <t>Coama Retropanel 417 mm Grandemat 0.50mm</t>
  </si>
  <si>
    <t>Coama Retropanel 417 mm Lucios 0.45 mm</t>
  </si>
  <si>
    <t>Coama Retropanel 417 mm Lucios 0.50 mm</t>
  </si>
  <si>
    <t>Coama retro 416mm lucios 0.60mm</t>
  </si>
  <si>
    <t>Coama Retropanel 417 mm Mat 0.45 mm</t>
  </si>
  <si>
    <t>Coama Retropanel 417 mm Mat 0.50 mm</t>
  </si>
  <si>
    <t>Coama Retropanel 417 mm Mat 0.60 mm</t>
  </si>
  <si>
    <t>Coama retropanel Wood 0.45mm</t>
  </si>
  <si>
    <t>Coama unghiulara 312 mm Ral 8003 0.45mm</t>
  </si>
  <si>
    <t>Coama unghiulara 312 mm Grandemat 0.50mm</t>
  </si>
  <si>
    <t>Coama unghiulara 312 mm Lucios 0.40 mm</t>
  </si>
  <si>
    <t>Coama unghiulara 312 mm Lucios 0.45 mm</t>
  </si>
  <si>
    <t>Coama unghiulara 312 mm Lucios 0.50 mm</t>
  </si>
  <si>
    <t>Coama unghiulara 312mm lucios 0.60mm</t>
  </si>
  <si>
    <t>Coama unghiulara 312 mm Lucios 0.70 mm</t>
  </si>
  <si>
    <t>Coama Unghiulara 312mm Mat 0.40 mm</t>
  </si>
  <si>
    <t>Coama unghiulara 312 mm Mat 0.45 mm</t>
  </si>
  <si>
    <t>Coama unghiulara 312 mm Mat 0.50 mm</t>
  </si>
  <si>
    <t>Coama unghiulara 312 mm Mat 0.60 mm</t>
  </si>
  <si>
    <t>Coama unghiulara 312mm Wood 0.45mm</t>
  </si>
  <si>
    <t>Coama unghiulara 312 mm Zincat 0.37 mm</t>
  </si>
  <si>
    <t>Coama unghiulara 312 mm Zincat 0.40 mm</t>
  </si>
  <si>
    <t>Coama unghiulara 312 mm Zincat 0.45 mm</t>
  </si>
  <si>
    <t>Coama unghiulara 312 mm Zincat 0.50 mm</t>
  </si>
  <si>
    <t>Coama unghiulara 312 mm Zincat 0.60 mm</t>
  </si>
  <si>
    <t>Coama unghiulara 312 mm Zincat 0.70 mm</t>
  </si>
  <si>
    <t>Coama unghiulara 417 mm Ral 8003 0.45mm</t>
  </si>
  <si>
    <t>Coama unghiulara 417 mm Grandemat 0.50mm</t>
  </si>
  <si>
    <t>Coama unghiulara 417 mm Lucios 0.40 mm</t>
  </si>
  <si>
    <t>Coama unghiulara 417 mm Lucios 0.45 mm</t>
  </si>
  <si>
    <t>Coama unghiulara 417mm Lucios 0.50 mm</t>
  </si>
  <si>
    <t>Coama unghiulara 416mm lucios 0.60mm</t>
  </si>
  <si>
    <t>Coama unghiulara 417 mm Lucios 0.70 mm</t>
  </si>
  <si>
    <t>Coama Unghiulara 417mm Mat 0.40 mm</t>
  </si>
  <si>
    <t>Coama unghiulara 417 mm Mat 0.45 mm</t>
  </si>
  <si>
    <t>Coama unghiulara 417 mm Mat 0.50 mm</t>
  </si>
  <si>
    <t>Coama unghiulara 417 mm Mat 0.60 mm</t>
  </si>
  <si>
    <t>Coama unghiulara 416mm Wood 0.45mm</t>
  </si>
  <si>
    <t>Coama unghiulara 417 mm Zincat 0.37 mm</t>
  </si>
  <si>
    <t>Coama unghiulara 417 mm Zincat 0.40 mm</t>
  </si>
  <si>
    <t>Coama unghiulara 417 mm Zincat 0.45 mm</t>
  </si>
  <si>
    <t>Coama unghiulara 417 mm Zincat 0.50 mm</t>
  </si>
  <si>
    <t>Coama unghiulara 417 mm Zincat 0.60 mm</t>
  </si>
  <si>
    <t>Coama unghiulara 417 mm Zincat 0.70 mm</t>
  </si>
  <si>
    <t>Dolie 312 mm Ral 8003 0.45 mm</t>
  </si>
  <si>
    <t>Dolie 312 mm Grandemat 0.50 mm</t>
  </si>
  <si>
    <t>Dolie 312 mm Lucios 0.40 mm</t>
  </si>
  <si>
    <t>Dolie 312 mm Lucios 0.45 mm</t>
  </si>
  <si>
    <t>Dolie 312 mm Lucios 0.50 mm</t>
  </si>
  <si>
    <t>Dolie 312mm lucios 0.60mm</t>
  </si>
  <si>
    <t>Dolie 312 mm Lucios 0.70 mm</t>
  </si>
  <si>
    <t>Dolie 312mm Mat 0.40 mm</t>
  </si>
  <si>
    <t>Dolie 312 mm Mat 0.45 mm</t>
  </si>
  <si>
    <t>Dolie 312 mm Mat 0.50 mm</t>
  </si>
  <si>
    <t>Dolie 312 mm Mat 0.60 mm</t>
  </si>
  <si>
    <t>Dolie 312mm Wood 0.45mm</t>
  </si>
  <si>
    <t>Dolie 312 mm Zincat 0.37 mm</t>
  </si>
  <si>
    <t>Dolie 312 mm Zincat 0.40 mm</t>
  </si>
  <si>
    <t>Dolie 312 mm Zincat 0.45 mm</t>
  </si>
  <si>
    <t>Dolie 312 mm Zincat 0.50 mm</t>
  </si>
  <si>
    <t>Dolie 312 mm Zincat 0.60 mm</t>
  </si>
  <si>
    <t>Dolie 312 mm Zincat 0.70 mm</t>
  </si>
  <si>
    <t>Dolie 417 mm Ral 8003 0.45 mm</t>
  </si>
  <si>
    <t>Dolie 417 mm Grandemat 0.50 mm</t>
  </si>
  <si>
    <t>Dolie 417 mm Lucios 0.40 mm</t>
  </si>
  <si>
    <t>Dolie 417 mm Lucios 0.45 mm</t>
  </si>
  <si>
    <t>Dolie 417 mm Lucios 0.50 mm</t>
  </si>
  <si>
    <t>Dolie 416mm lucios 0.60mm</t>
  </si>
  <si>
    <t>Dolie 417 mm Lucios 0.70 mm</t>
  </si>
  <si>
    <t>Dolie 417mm Mat 0.40 mm</t>
  </si>
  <si>
    <t>Dolie 417 mm Mat 0.45 mm</t>
  </si>
  <si>
    <t>Dolie 417 mm Mat 0.50 mm</t>
  </si>
  <si>
    <t>Dolie 417 mm Mat 0.60 mm</t>
  </si>
  <si>
    <t>Dolie 416mm Wood 0.45mm</t>
  </si>
  <si>
    <t>Dolie 417 mm Zincat 0.37 mm</t>
  </si>
  <si>
    <t>Dolie 417 mm Zincat 0.40 mm</t>
  </si>
  <si>
    <t>Dolie 417 mm Zincat 0.45 mm</t>
  </si>
  <si>
    <t>Dolie 417 mm Zincat 0.50 mm</t>
  </si>
  <si>
    <t>Dolie 417 mm Zincat 0.60 mm</t>
  </si>
  <si>
    <t>Dolie 417 mm Zincat 0.70 mm</t>
  </si>
  <si>
    <t>Dolie 625 mm Ral 8003 0.45 mm</t>
  </si>
  <si>
    <t>Dolie 625 mm Grandemat 0.50 mm</t>
  </si>
  <si>
    <t>Dolie 625 mm Lucios 0.40 mm</t>
  </si>
  <si>
    <t>Dolie 625 mm Lucios 0.45 mm</t>
  </si>
  <si>
    <t>Dolie 625 mm Lucios 0.50 mm</t>
  </si>
  <si>
    <t>Dolie 625mm lucios 0.60mm</t>
  </si>
  <si>
    <t>Dolie 625 mm Lucios 0.70 mm</t>
  </si>
  <si>
    <t>Dolie 625mm Mat 0.40 mm</t>
  </si>
  <si>
    <t>Dolie 625 mm Mat 0.45 mm</t>
  </si>
  <si>
    <t>Dolie 625 mm Mat 0.50 mm</t>
  </si>
  <si>
    <t>Dolie 625 mm Mat 0.60 mm</t>
  </si>
  <si>
    <t>Dolie 625mm Wood 0.45mm</t>
  </si>
  <si>
    <t>Dolie 625 mm Zincat 0.37 mm</t>
  </si>
  <si>
    <t>Dolie 625 mm Zincat 0.40 mm</t>
  </si>
  <si>
    <t>Dolie 625 mm Zincat 0.45 mm</t>
  </si>
  <si>
    <t>Dolie 625 mm Zincat 0.50 mm</t>
  </si>
  <si>
    <t>Dolie 625 mm Zincat 0.60 mm</t>
  </si>
  <si>
    <t>Dolie 625 mm Zincat 0.70 mm</t>
  </si>
  <si>
    <t>Dolie Retropanel 417 mm Ral 8003 0.45 mm</t>
  </si>
  <si>
    <t>Dolie Retropanel 417 mm Grandemat 0.50mm</t>
  </si>
  <si>
    <t>Dolie Retropanel 417 mm Lucios 0.45 mm</t>
  </si>
  <si>
    <t>Dolie Retropanel 417 mm Lucios 0.50 mm</t>
  </si>
  <si>
    <t>Dolie retro 416mm lucios 0.60mm</t>
  </si>
  <si>
    <t>Dolie Retropanel 417 mm Mat 0.45 mm</t>
  </si>
  <si>
    <t>Dolie Retropanel 417 mm Mat 0.50 mm</t>
  </si>
  <si>
    <t>Dolie Retropanel 417 mm Mat 0.60 mm</t>
  </si>
  <si>
    <t>Dolie retropanel 416mm Wood 0.45mm</t>
  </si>
  <si>
    <t>Dolie Retropanel 625 mm Ral 8003 0.45 mm</t>
  </si>
  <si>
    <t>Dolie Retropanel 625 mm Grandemat 0.50mm</t>
  </si>
  <si>
    <t>Dolie Retropanel 625 mm Lucios 0.45 mm</t>
  </si>
  <si>
    <t>Dolie Retropanel 625 mm Lucios 0.50 mm</t>
  </si>
  <si>
    <t>Dolie retro 625mm lucios 0.60mm</t>
  </si>
  <si>
    <t>Dolie Retropanel 625 mm Mat 0.45 mm</t>
  </si>
  <si>
    <t>Dolie Retropanel 625 mm Mat 0.50 mm</t>
  </si>
  <si>
    <t>Dolie Retropanel 625 mm Mat 0.60 mm</t>
  </si>
  <si>
    <t>Dolie retropanel 625mm Wood 0.45mm</t>
  </si>
  <si>
    <t>Element supr. Retro 60mm Ral 8003 0.45mm</t>
  </si>
  <si>
    <t>Element suprapun. Retro 60mm GDM 0.50mm</t>
  </si>
  <si>
    <t>Element suprap. Retro 60mm Lucios 0.45mm</t>
  </si>
  <si>
    <t>Element suprap. Retro 60mm Lucios 0.50mm</t>
  </si>
  <si>
    <t>Element suprapunere 60mm lucios 0.60mm</t>
  </si>
  <si>
    <t>Element suprapun. Retro 60mm Mat 0.45mm</t>
  </si>
  <si>
    <t>Element suprapun. Retro 60mm Mat 0.50mm</t>
  </si>
  <si>
    <t>Element suprapun. Retro 60mm Mat 0.60mm</t>
  </si>
  <si>
    <t>Elem. suprap. 60mm Retrop Wood 0.45mm</t>
  </si>
  <si>
    <t>Element supr. Retro 80mm Ral 8003 0.45mm</t>
  </si>
  <si>
    <t>Element suprapun. Retro 80mm GDM 0.50mm</t>
  </si>
  <si>
    <t>Element suprap. Retro 80mm Lucios 0.45mm</t>
  </si>
  <si>
    <t>Element suprap. Retro 80mm Lucios 0.50mm</t>
  </si>
  <si>
    <t>Element suprapunere 80mm lucios 0.60mm</t>
  </si>
  <si>
    <t>Element suprapun. Retro 80mm Mat 0.45mm</t>
  </si>
  <si>
    <t>Element suprapun. Retro 80mm Mat 0.50mm</t>
  </si>
  <si>
    <t>Element suprapun. Retro 80mm Mat 0.60mm</t>
  </si>
  <si>
    <t>Elem. suprap. 80mm Retrop Wood 0.45mm</t>
  </si>
  <si>
    <t>Fix. placilor pe zid 208 mm 8003 0.50 mm</t>
  </si>
  <si>
    <t>Fix. placilor pe zid 208 mm GDM 0.50 mm</t>
  </si>
  <si>
    <t>Fix. placilor pe zid 208 mm Luc. 0.40 mm</t>
  </si>
  <si>
    <t>Fix. placilor pe zid 208 mm Luc. 0.45 mm</t>
  </si>
  <si>
    <t>Fix. placilor pe zid 208 mm Luc. 0.50 mm</t>
  </si>
  <si>
    <t>Fixarea placilor 208mm lucios 0.60mm</t>
  </si>
  <si>
    <t>Fix. placilor pe zid 208 mm Luc. 0.70 mm</t>
  </si>
  <si>
    <t>Fixarea pl. pe zid 208mm Mat 0.40 mm</t>
  </si>
  <si>
    <t>Fix. placilor pe zid 208 mm Mat 0.45 mm</t>
  </si>
  <si>
    <t>Fix. placilor pe zid 208 mm Mat 0.50 mm</t>
  </si>
  <si>
    <t>Fix. placilor pe zid 208 mm Mat 0.60 mm</t>
  </si>
  <si>
    <t>Fixarea pl. la zid 208mm Wood 0.45mm</t>
  </si>
  <si>
    <t>Fix. placilor pe zid 208 mm ZNC 0.37 mm</t>
  </si>
  <si>
    <t>Fix. placilor pe zid 208 mm ZNC 0.40 mm</t>
  </si>
  <si>
    <t>Fix. placilor pe zid 208 mm ZNC 0.45 mm</t>
  </si>
  <si>
    <t>Fix. placilor pe zid 208 mm ZNC 0.50 mm</t>
  </si>
  <si>
    <t>Fix. placilor pe zid 208 mm ZNC 0.60 mm</t>
  </si>
  <si>
    <t>Fix. placilor pe zid 208 mm ZNC 0.70 mm</t>
  </si>
  <si>
    <t>Fix. placilor pe zid 250 mm 8003 0.50 mm</t>
  </si>
  <si>
    <t>Fix. placilor pe zid 250 mm GDM 0.50 mm</t>
  </si>
  <si>
    <t>Fix. placilor pe zid 250 mm Luc. 0.40 mm</t>
  </si>
  <si>
    <t>Fix. placilor pe zid 250 mm Luc. 0.45 mm</t>
  </si>
  <si>
    <t>Fix. placilor pe zid 250 mm Luc. 0.50 mm</t>
  </si>
  <si>
    <t>Fixarea placilor 250mm lucios 0.60mm</t>
  </si>
  <si>
    <t>Fix. placilor pe zid 250 mm Luc. 0.70 mm</t>
  </si>
  <si>
    <t>Fixarea pl. pe zid 250mm Mat 0.40 mm</t>
  </si>
  <si>
    <t>Fix. placilor pe zid 250 mm Mat 0.45 mm</t>
  </si>
  <si>
    <t>Fix. placilor pe zid 250 mm Mat 0.50 mm</t>
  </si>
  <si>
    <t>Fix. placilor pe zid 250 mm Mat 0.60 mm</t>
  </si>
  <si>
    <t>Fixarea pl. la zid 250mm Wood 0.45mm</t>
  </si>
  <si>
    <t>Fix. placilor pe zid 250 mm ZNC 0.37 mm</t>
  </si>
  <si>
    <t>Fix. placilor pe zid 250 mm ZNC 0.40 mm</t>
  </si>
  <si>
    <t>Fix. placilor pe zid 250 mm ZNC 0.45 mm</t>
  </si>
  <si>
    <t>Fix. placilor pe zid 250 mm ZNC 0.50 mm</t>
  </si>
  <si>
    <t>Fix. placilor pe zid 250 mm ZNC 0.60 mm</t>
  </si>
  <si>
    <t>Fix. placilor pe zid 250 mm ZNC 0.70 mm</t>
  </si>
  <si>
    <t>Fronton Retro 312 mm Ral 8003 0.45mm</t>
  </si>
  <si>
    <t>Bord. fronton Retro 312 mm GDM 0.50mm</t>
  </si>
  <si>
    <t>Bord. fronton Retro 312mm Lucios 0.45mm</t>
  </si>
  <si>
    <t>Bord. fronton Retro 312mm Lucios 0.50mm</t>
  </si>
  <si>
    <t>Fronton retro 312mm lucios 0.60</t>
  </si>
  <si>
    <t>Bord. fronton Retro 312 mm Mat 0.45mm</t>
  </si>
  <si>
    <t>Bord. fronton Retro 312 mm Mat 0.50mm</t>
  </si>
  <si>
    <t>Bord. fronton Retro 312 mm Mat 0.60mm</t>
  </si>
  <si>
    <t>Fixarea pl. retro 312mm Wood 0.45mm</t>
  </si>
  <si>
    <t>Accesoriu Special ML Wood 0.45 D01</t>
  </si>
  <si>
    <t>Accesoriu Special ML DPL 0.60 D01</t>
  </si>
  <si>
    <t>Accesoriu Special ML DPM 0.60 D01</t>
  </si>
  <si>
    <t>Accesoriu Special ML GDM 0.60 D01</t>
  </si>
  <si>
    <t>Accesoriu Special ML Lucios 0.40 D01</t>
  </si>
  <si>
    <t>Accesoriu Special ML Lucios 0.45 D01</t>
  </si>
  <si>
    <t>Accesoriu Special ML Lucios 0.50 D01</t>
  </si>
  <si>
    <t>ACCES. SPECIAL ML D01</t>
  </si>
  <si>
    <t>Accesoriu Special ML Lucios 0.70 D01</t>
  </si>
  <si>
    <t>Accesoriu Special ML MAT 0.40 D01</t>
  </si>
  <si>
    <t>Accesoriu Special ML MAT 0.45 D01</t>
  </si>
  <si>
    <t>Accesoriu Special ML MAT 0.50 D01</t>
  </si>
  <si>
    <t>Accesoriu Special ML MAT 0.60 D01</t>
  </si>
  <si>
    <t>Accesoriu Special ML ZNC 0.37 D01</t>
  </si>
  <si>
    <t>Accesoriu Special ML ZNC 0.40 D01</t>
  </si>
  <si>
    <t>Accesoriu Special ML ZNC 0.45 D01</t>
  </si>
  <si>
    <t>Accesoriu Special ML ZNC 0.50 D01</t>
  </si>
  <si>
    <t>Accesoriu Special ML ZNC 0.60 D01</t>
  </si>
  <si>
    <t>Accesoriu Special ML ZNC 0.70 D01</t>
  </si>
  <si>
    <t>Accesoriu Special ML Wood 0.45 D02</t>
  </si>
  <si>
    <t>Accesoriu Special ML DPL 0.60 D02</t>
  </si>
  <si>
    <t>Accesoriu Special ML DPM 0.60 D02</t>
  </si>
  <si>
    <t>Accesoriu Special ML GDM 0.60 D02</t>
  </si>
  <si>
    <t>Accesoriu Special ML Lucios 0.40 D02</t>
  </si>
  <si>
    <t>Accesoriu Special ML Lucios 0.45 D02</t>
  </si>
  <si>
    <t>Accesoriu Special ML Lucios 0.50 D02</t>
  </si>
  <si>
    <t>ACCES. SPECIAL ML D02</t>
  </si>
  <si>
    <t>Accesoriu Special ML Lucios 0.70 D02</t>
  </si>
  <si>
    <t>Accesoriu Special ML MAT 0.40 D02</t>
  </si>
  <si>
    <t>Accesoriu Special ML MAT 0.45 D02</t>
  </si>
  <si>
    <t>Accesoriu Special ML MAT 0.50 D02</t>
  </si>
  <si>
    <t>Accesoriu Special ML MAT 0.60 D02</t>
  </si>
  <si>
    <t>Accesoriu Special ML ZNC 0.37 D02</t>
  </si>
  <si>
    <t>Accesoriu Special ML ZNC 0.40 D02</t>
  </si>
  <si>
    <t>Accesoriu Special ML ZNC 0.45 D02</t>
  </si>
  <si>
    <t>Accesoriu Special ML ZNC 0.50 D02</t>
  </si>
  <si>
    <t>Accesoriu Special ML ZNC 0.60 D02</t>
  </si>
  <si>
    <t>Accesoriu Special ML ZNC 0.70 D02</t>
  </si>
  <si>
    <t>Accesoriu Special ML Wood 0.45 D03</t>
  </si>
  <si>
    <t>Accesoriu Special ML DPL 0.60 D03</t>
  </si>
  <si>
    <t>Accesoriu Special ML DPM 0.60 D03</t>
  </si>
  <si>
    <t>Accesoriu Special ML GDM 0.60 D03</t>
  </si>
  <si>
    <t>Accesoriu Special ML Lucios 0.40 D03</t>
  </si>
  <si>
    <t>Accesoriu Special ML Lucios 0.45 D03</t>
  </si>
  <si>
    <t>Accesoriu Special ML Lucios 0.50 D03</t>
  </si>
  <si>
    <t>ACCES. SPECIAL ML D03</t>
  </si>
  <si>
    <t>Accesoriu Special ML Lucios 0.70 D03</t>
  </si>
  <si>
    <t>Accesoriu Special ML MAT 0.40 D03</t>
  </si>
  <si>
    <t>Accesoriu Special ML MAT 0.45 D03</t>
  </si>
  <si>
    <t>Accesoriu Special ML MAT 0.50 D03</t>
  </si>
  <si>
    <t>Accesoriu Special ML MAT 0.60 D03</t>
  </si>
  <si>
    <t>Accesoriu Special ML ZNC 0.37 D03</t>
  </si>
  <si>
    <t>Accesoriu Special ML ZNC 0.40 D03</t>
  </si>
  <si>
    <t>Accesoriu Special ML ZNC 0.45 D03</t>
  </si>
  <si>
    <t>Accesoriu Special ML ZNC 0.50 D03</t>
  </si>
  <si>
    <t>Accesoriu Special ML ZNC 0.60 D03</t>
  </si>
  <si>
    <t>Accesoriu Special ML ZNC 0.70 D03</t>
  </si>
  <si>
    <t>Accesoriu Special ML Wood 0.45 D04</t>
  </si>
  <si>
    <t>Accesoriu Special ML DPL 0.60 D04</t>
  </si>
  <si>
    <t>Accesoriu Special ML DPM 0.60 D04</t>
  </si>
  <si>
    <t>Accesoriu Special ML GDM 0.60 D04</t>
  </si>
  <si>
    <t>Accesoriu Special ML Lucios 0.40 D04</t>
  </si>
  <si>
    <t>Accesoriu Special ML Lucios 0.45 D04</t>
  </si>
  <si>
    <t>Accesoriu Special ML Lucios 0.50 D04</t>
  </si>
  <si>
    <t>ACCES. SPECIAL ML D04</t>
  </si>
  <si>
    <t>Accesoriu Special ML Lucios 0.70 D04</t>
  </si>
  <si>
    <t>Accesoriu Special ML MAT 0.40 D04</t>
  </si>
  <si>
    <t>Accesoriu Special ML MAT 0.45 D04</t>
  </si>
  <si>
    <t>Accesoriu Special ML MAT 0.50 D04</t>
  </si>
  <si>
    <t>Accesoriu Special ML MAT 0.60 D04</t>
  </si>
  <si>
    <t>Accesoriu Special ML ZNC 0.37 D04</t>
  </si>
  <si>
    <t>Accesoriu Special ML ZNC 0.40 D04</t>
  </si>
  <si>
    <t>Accesoriu Special ML ZNC 0.45 D04</t>
  </si>
  <si>
    <t>Accesoriu Special ML ZNC 0.50 D04</t>
  </si>
  <si>
    <t>Accesoriu Special ML ZNC 0.60 D04</t>
  </si>
  <si>
    <t>Accesoriu Special ML ZNC 0.70 D04</t>
  </si>
  <si>
    <t>Accesoriu Special ML Wood 0.45 D05</t>
  </si>
  <si>
    <t>Accesoriu Special ML DPL 0.60 D05</t>
  </si>
  <si>
    <t>Accesoriu Special ML DPM 0.60 D05</t>
  </si>
  <si>
    <t>Accesoriu Special ML GDM 0.60 D05</t>
  </si>
  <si>
    <t>Accesoriu Special ML Lucios 0.40 D05</t>
  </si>
  <si>
    <t>Accesoriu Special ML Lucios 0.45 D05</t>
  </si>
  <si>
    <t>Accesoriu Special ML Lucios 0.50 D05</t>
  </si>
  <si>
    <t>ACCES. SPECIAL ML D05</t>
  </si>
  <si>
    <t>Accesoriu Special ML Lucios 0.70 D05</t>
  </si>
  <si>
    <t>Accesoriu Special ML MAT 0.40 D05</t>
  </si>
  <si>
    <t>Accesoriu Special ML MAT 0.45 D05</t>
  </si>
  <si>
    <t>Accesoriu Special ML MAT 0.50 D05</t>
  </si>
  <si>
    <t>Accesoriu Special ML MAT 0.60 D05</t>
  </si>
  <si>
    <t>Accesoriu Special ML ZNC 0.37 D05</t>
  </si>
  <si>
    <t>Accesoriu Special ML ZNC 0.40 D05</t>
  </si>
  <si>
    <t>Accesoriu Special ML ZNC 0.45 D05</t>
  </si>
  <si>
    <t>Accesoriu Special ML ZNC 0.50 D05</t>
  </si>
  <si>
    <t>Accesoriu Special ML ZNC 0.60 D05</t>
  </si>
  <si>
    <t>Accesoriu Special ML ZNC 0.70 D05</t>
  </si>
  <si>
    <t>Accesoriu Special ML Wood 0.45 D06</t>
  </si>
  <si>
    <t>Accesoriu Special ML DPL 0.60 D06</t>
  </si>
  <si>
    <t>Accesoriu Special ML DPM 0.60 D06</t>
  </si>
  <si>
    <t>Accesoriu Special ML GDM 0.60 D06</t>
  </si>
  <si>
    <t>Accesoriu Special ML Lucios 0.40 D06</t>
  </si>
  <si>
    <t>Accesoriu Special ML Lucios 0.45 D06</t>
  </si>
  <si>
    <t>Accesoriu Special ML Lucios 0.50 D06</t>
  </si>
  <si>
    <t>ACCES. SPECIAL ML D06</t>
  </si>
  <si>
    <t>Accesoriu Special ML Lucios 0.70 D06</t>
  </si>
  <si>
    <t>Accesoriu Special ML MAT 0.40 D06</t>
  </si>
  <si>
    <t>Accesoriu Special ML MAT 0.45 D06</t>
  </si>
  <si>
    <t>Accesoriu Special ML MAT 0.50 D06</t>
  </si>
  <si>
    <t>Accesoriu Special ML MAT 0.60 D06</t>
  </si>
  <si>
    <t>Accesoriu Special ML ZNC 0.37 D06</t>
  </si>
  <si>
    <t>Accesoriu Special ML ZNC 0.40 D06</t>
  </si>
  <si>
    <t>Accesoriu Special ML ZNC 0.45 D06</t>
  </si>
  <si>
    <t>Accesoriu Special ML ZNC 0.50 D06</t>
  </si>
  <si>
    <t>Accesoriu Special ML ZNC 0.60 D06</t>
  </si>
  <si>
    <t>Accesoriu Special ML ZNC 0.70 D06</t>
  </si>
  <si>
    <t>Accesoriu Special ML Wood 0.45 D07</t>
  </si>
  <si>
    <t>Accesoriu Special ML DPL 0.60 D07</t>
  </si>
  <si>
    <t>Accesoriu Special ML DPM 0.60 D07</t>
  </si>
  <si>
    <t>Accesoriu Special ML GDM 0.60 D07</t>
  </si>
  <si>
    <t>Accesoriu Special ML Lucios 0.40 D07</t>
  </si>
  <si>
    <t>Accesoriu Special ML Lucios 0.45 D07</t>
  </si>
  <si>
    <t>Accesoriu Special ML Lucios 0.50 D07</t>
  </si>
  <si>
    <t>ACCES. SPECIAL ML D07</t>
  </si>
  <si>
    <t>Accesoriu Special ML Lucios 0.70 D07</t>
  </si>
  <si>
    <t>Accesoriu Special ML MAT 0.40 D07</t>
  </si>
  <si>
    <t>Accesoriu Special ML MAT 0.45 D07</t>
  </si>
  <si>
    <t>Accesoriu Special ML MAT 0.50 D07</t>
  </si>
  <si>
    <t>Accesoriu Special ML MAT 0.60 D07</t>
  </si>
  <si>
    <t>Accesoriu Special ML ZNC 0.37 D07</t>
  </si>
  <si>
    <t>Accesoriu Special ML ZNC 0.40 D07</t>
  </si>
  <si>
    <t>Accesoriu Special ML ZNC 0.45 D07</t>
  </si>
  <si>
    <t>Accesoriu Special ML ZNC 0.50 D07</t>
  </si>
  <si>
    <t>Accesoriu Special ML ZNC 0.60 D07</t>
  </si>
  <si>
    <t>Accesoriu Special ML ZNC 0.70 D07</t>
  </si>
  <si>
    <t>Accesoriu Special ML Wood 0.45 D08</t>
  </si>
  <si>
    <t>Accesoriu Special ML DPL 0.60 D08</t>
  </si>
  <si>
    <t>Accesoriu Special ML DPM 0.60 D08</t>
  </si>
  <si>
    <t>Accesoriu Special ML GDM 0.60 D08</t>
  </si>
  <si>
    <t>Accesoriu Special ML Lucios 0.40 D08</t>
  </si>
  <si>
    <t>Accesoriu Special ML Lucios 0.45 D08</t>
  </si>
  <si>
    <t>Accesoriu Special ML Lucios 0.50 D08</t>
  </si>
  <si>
    <t>ACCES. SPECIAL ML D08</t>
  </si>
  <si>
    <t>Accesoriu Special ML Lucios 0.70 D08</t>
  </si>
  <si>
    <t>Accesoriu Special ML MAT 0.40 D08</t>
  </si>
  <si>
    <t>Accesoriu Special ML MAT 0.45 D08</t>
  </si>
  <si>
    <t>Accesoriu Special ML MAT 0.50 D08</t>
  </si>
  <si>
    <t>Accesoriu Special ML MAT 0.60 D08</t>
  </si>
  <si>
    <t>Accesoriu Special ML ZNC 0.37 D08</t>
  </si>
  <si>
    <t>Accesoriu Special ML ZNC 0.40 D08</t>
  </si>
  <si>
    <t>Accesoriu Special ML ZNC 0.45 D08</t>
  </si>
  <si>
    <t>Accesoriu Special ML ZNC 0.50 D08</t>
  </si>
  <si>
    <t>Accesoriu Special ML ZNC 0.60 D08</t>
  </si>
  <si>
    <t>Accesoriu Special ML ZNC 0.70 D08</t>
  </si>
  <si>
    <t>Accesoriu Special ML Wood 0.45 D09</t>
  </si>
  <si>
    <t>Accesoriu Special ML DPL 0.60 D09</t>
  </si>
  <si>
    <t>Accesoriu Special ML DPM 0.60 D09</t>
  </si>
  <si>
    <t>Accesoriu Special ML GDM 0.60 D09</t>
  </si>
  <si>
    <t>Accesoriu Special ML Lucios 0.40 D09</t>
  </si>
  <si>
    <t>Accesoriu Special ML Lucios 0.45 D09</t>
  </si>
  <si>
    <t>Accesoriu Special ML Lucios 0.50 D09</t>
  </si>
  <si>
    <t>ACCES. SPECIAL ML D09</t>
  </si>
  <si>
    <t>Accesoriu Special ML Lucios 0.70 D09</t>
  </si>
  <si>
    <t>Accesoriu Special ML MAT 0.40 D09</t>
  </si>
  <si>
    <t>Accesoriu Special ML MAT 0.45 D09</t>
  </si>
  <si>
    <t>Accesoriu Special ML MAT 0.50 D09</t>
  </si>
  <si>
    <t>Accesoriu Special ML MAT 0.60 D09</t>
  </si>
  <si>
    <t>Accesoriu Special ML ZNC 0.37 D09</t>
  </si>
  <si>
    <t>Accesoriu Special ML ZNC 0.40 D09</t>
  </si>
  <si>
    <t>Accesoriu Special ML ZNC 0.45 D09</t>
  </si>
  <si>
    <t>Accesoriu Special ML ZNC 0.50 D09</t>
  </si>
  <si>
    <t>Accesoriu Special ML ZNC 0.60 D09</t>
  </si>
  <si>
    <t>Accesoriu Special ML ZNC 0.70 D09</t>
  </si>
  <si>
    <t>Accesoriu Special ML Wood 0.45 D10</t>
  </si>
  <si>
    <t>Accesoriu Special ML DPL 0.60 D10</t>
  </si>
  <si>
    <t>Accesoriu Special ML DPM 0.60 D10</t>
  </si>
  <si>
    <t>Accesoriu Special ML GDM 0.60 D10</t>
  </si>
  <si>
    <t>Accesoriu Special ML Lucios 0.40 D10</t>
  </si>
  <si>
    <t>Accesoriu Special ML Lucios 0.45 D10</t>
  </si>
  <si>
    <t>Accesoriu Special ML Lucios 0.50 D10</t>
  </si>
  <si>
    <t>ACCES. SPECIAL ML D10</t>
  </si>
  <si>
    <t>Accesoriu Special ML Lucios 0.70 D10</t>
  </si>
  <si>
    <t>Accesoriu Special ML MAT 0.40 D10</t>
  </si>
  <si>
    <t>Accesoriu Special ML MAT 0.45 D10</t>
  </si>
  <si>
    <t>Accesoriu Special ML MAT 0.50 D10</t>
  </si>
  <si>
    <t>Accesoriu Special ML MAT 0.60 D10</t>
  </si>
  <si>
    <t>Accesoriu Special ML ZNC 0.37 D10</t>
  </si>
  <si>
    <t>Accesoriu Special ML ZNC 0.40 D10</t>
  </si>
  <si>
    <t>Accesoriu Special ML ZNC 0.45 D10</t>
  </si>
  <si>
    <t>Accesoriu Special ML ZNC 0.50 D10</t>
  </si>
  <si>
    <t>Accesoriu Special ML ZNC 0.60 D10</t>
  </si>
  <si>
    <t>Accesoriu Special ML ZNC 0.70 D10</t>
  </si>
  <si>
    <t>Accesoriu Special ML Wood 0.45 D11</t>
  </si>
  <si>
    <t>Accesoriu Special ML DPL 0.60 D11</t>
  </si>
  <si>
    <t>Accesoriu Special ML DPM 0.60 D11</t>
  </si>
  <si>
    <t>Accesoriu Special ML GDM 0.60 D11</t>
  </si>
  <si>
    <t>Accesoriu Special ML Lucios 0.40 D11</t>
  </si>
  <si>
    <t>Accesoriu Special ML Lucios 0.45 D11</t>
  </si>
  <si>
    <t>Accesoriu Special ML Lucios 0.50 D11</t>
  </si>
  <si>
    <t>ACCES. SPECIAL ML D11</t>
  </si>
  <si>
    <t>Accesoriu Special ML Lucios 0.70 D11</t>
  </si>
  <si>
    <t>Accesoriu Special ML MAT 0.40 D11</t>
  </si>
  <si>
    <t>Accesoriu Special ML MAT 0.45 D11</t>
  </si>
  <si>
    <t>Accesoriu Special ML MAT 0.50 D11</t>
  </si>
  <si>
    <t>Accesoriu Special ML MAT 0.60 D11</t>
  </si>
  <si>
    <t>Accesoriu Special ML ZNC 0.37 D11</t>
  </si>
  <si>
    <t>Accesoriu Special ML ZNC 0.40 D11</t>
  </si>
  <si>
    <t>Accesoriu Special ML ZNC 0.45 D11</t>
  </si>
  <si>
    <t>Accesoriu Special ML ZNC 0.50 D11</t>
  </si>
  <si>
    <t>Accesoriu Special ML ZNC 0.60 D11</t>
  </si>
  <si>
    <t>Accesoriu Special ML ZNC 0.70 D11</t>
  </si>
  <si>
    <t>Accesoriu Special ML Wood 0.45 D12</t>
  </si>
  <si>
    <t>Accesoriu Special ML DPL 0.60 D12</t>
  </si>
  <si>
    <t>Accesoriu Special ML DPM 0.60 D12</t>
  </si>
  <si>
    <t>Accesoriu Special ML GDM 0.60 D12</t>
  </si>
  <si>
    <t>Accesoriu Special ML Lucios 0.40 D12</t>
  </si>
  <si>
    <t>Accesoriu Special ML Lucios 0.45 D12</t>
  </si>
  <si>
    <t>Accesoriu Special ML Lucios 0.50 D12</t>
  </si>
  <si>
    <t>ACCES. SPECIAL ML D12</t>
  </si>
  <si>
    <t>Accesoriu Special ML Lucios 0.70 D12</t>
  </si>
  <si>
    <t>Accesoriu Special ML MAT 0.40 D12</t>
  </si>
  <si>
    <t>Accesoriu Special ML MAT 0.45 D12</t>
  </si>
  <si>
    <t>Accesoriu Special ML MAT 0.50 D12</t>
  </si>
  <si>
    <t>Accesoriu Special ML MAT 0.60 D12</t>
  </si>
  <si>
    <t>Accesoriu Special ML ZNC 0.37 D12</t>
  </si>
  <si>
    <t>Accesoriu Special ML ZNC 0.40 D12</t>
  </si>
  <si>
    <t>Accesoriu Special ML ZNC 0.45 D12</t>
  </si>
  <si>
    <t>Accesoriu Special ML ZNC 0.50 D12</t>
  </si>
  <si>
    <t>Accesoriu Special ML ZNC 0.60 D12</t>
  </si>
  <si>
    <t>Accesoriu Special ML ZNC 0.70 D12</t>
  </si>
  <si>
    <t>Accesoriu Special ML Wood 0.45 D13</t>
  </si>
  <si>
    <t>Accesoriu Special ML DPL 0.60 D13</t>
  </si>
  <si>
    <t>Accesoriu Special ML DPM 0.60 D13</t>
  </si>
  <si>
    <t>Accesoriu Special ML GDM 0.60 D13</t>
  </si>
  <si>
    <t>Accesoriu Special ML Lucios 0.40 D13</t>
  </si>
  <si>
    <t>Accesoriu Special ML Lucios 0.45 D13</t>
  </si>
  <si>
    <t>Accesoriu Special ML Lucios 0.50 D13</t>
  </si>
  <si>
    <t>ACCES. SPECIAL ML D13</t>
  </si>
  <si>
    <t>Accesoriu Special ML Lucios 0.70 D13</t>
  </si>
  <si>
    <t>Accesoriu Special ML MAT 0.40 D13</t>
  </si>
  <si>
    <t>Accesoriu Special ML MAT 0.45 D13</t>
  </si>
  <si>
    <t>Accesoriu Special ML MAT 0.50 D13</t>
  </si>
  <si>
    <t>Accesoriu Special ML MAT 0.60 D13</t>
  </si>
  <si>
    <t>Accesoriu Special ML ZNC 0.37 D13</t>
  </si>
  <si>
    <t>Accesoriu Special ML ZNC 0.40 D13</t>
  </si>
  <si>
    <t>Accesoriu Special ML ZNC 0.45 D13</t>
  </si>
  <si>
    <t>Accesoriu Special ML ZNC 0.50 D13</t>
  </si>
  <si>
    <t>Accesoriu Special ML ZNC 0.60 D13</t>
  </si>
  <si>
    <t>Accesoriu Special ML ZNC 0.70 D13</t>
  </si>
  <si>
    <t>Accesoriu Special ML Wood 0.45 D14</t>
  </si>
  <si>
    <t>Accesoriu Special ML DPL 0.60 D14</t>
  </si>
  <si>
    <t>Accesoriu Special ML DPM 0.60 D14</t>
  </si>
  <si>
    <t>Accesoriu Special ML GDM 0.60 D14</t>
  </si>
  <si>
    <t>Accesoriu Special ML Lucios 0.40 D14</t>
  </si>
  <si>
    <t>Accesoriu Special ML Lucios 0.45 D14</t>
  </si>
  <si>
    <t>Accesoriu Special ML Lucios 0.50 D14</t>
  </si>
  <si>
    <t>ACCES. SPECIAL ML D14</t>
  </si>
  <si>
    <t>Accesoriu Special ML Lucios 0.70 D14</t>
  </si>
  <si>
    <t>Accesoriu Special ML MAT 0.40 D14</t>
  </si>
  <si>
    <t>Accesoriu Special ML MAT 0.45 D14</t>
  </si>
  <si>
    <t>Accesoriu Special ML MAT 0.50 D14</t>
  </si>
  <si>
    <t>Accesoriu Special ML MAT 0.60 D14</t>
  </si>
  <si>
    <t>Accesoriu Special ML ZNC 0.37 D14</t>
  </si>
  <si>
    <t>Accesoriu Special ML ZNC 0.40 D14</t>
  </si>
  <si>
    <t>Accesoriu Special ML ZNC 0.45 D14</t>
  </si>
  <si>
    <t>Accesoriu Special ML ZNC 0.50 D14</t>
  </si>
  <si>
    <t>Accesoriu Special ML ZNC 0.60 D14</t>
  </si>
  <si>
    <t>Accesoriu Special ML ZNC 0.70 D14</t>
  </si>
  <si>
    <t>Accesoriu Special ML Wood 0.45 D15</t>
  </si>
  <si>
    <t>Accesoriu Special ML DPL 0.60 D15</t>
  </si>
  <si>
    <t>Accesoriu Special ML DPM 0.60 D15</t>
  </si>
  <si>
    <t>Accesoriu Special ML GDM 0.60 D15</t>
  </si>
  <si>
    <t>Accesoriu Special ML Lucios 0.40 D15</t>
  </si>
  <si>
    <t>Accesoriu Special ML Lucios 0.45 D15</t>
  </si>
  <si>
    <t>Accesoriu Special ML Lucios 0.50 D15</t>
  </si>
  <si>
    <t>ACCES. SPECIAL ML D15</t>
  </si>
  <si>
    <t>Accesoriu Special ML Lucios 0.70 D15</t>
  </si>
  <si>
    <t>Accesoriu Special ML MAT 0.40 D15</t>
  </si>
  <si>
    <t>Accesoriu Special ML MAT 0.45 D15</t>
  </si>
  <si>
    <t>Accesoriu Special ML MAT 0.50 D15</t>
  </si>
  <si>
    <t>Accesoriu Special ML MAT 0.60 D15</t>
  </si>
  <si>
    <t>Accesoriu Special ML ZNC 0.37 D15</t>
  </si>
  <si>
    <t>Accesoriu Special ML ZNC 0.40 D15</t>
  </si>
  <si>
    <t>Accesoriu Special ML ZNC 0.45 D15</t>
  </si>
  <si>
    <t>Accesoriu Special ML ZNC 0.50 D15</t>
  </si>
  <si>
    <t>Accesoriu Special ML ZNC 0.60 D15</t>
  </si>
  <si>
    <t>Accesoriu Special ML ZNC 0.70 D15</t>
  </si>
  <si>
    <t>Accesoriu Special ML Wood 0.45 D16</t>
  </si>
  <si>
    <t>Accesoriu Special ML DPL 0.60 D16</t>
  </si>
  <si>
    <t>Accesoriu Special ML DPM 0.60 D16</t>
  </si>
  <si>
    <t>Accesoriu Special ML GDM 0.60 D16</t>
  </si>
  <si>
    <t>Accesoriu Special ML Lucios 0.40 D16</t>
  </si>
  <si>
    <t>Accesoriu Special ML Lucios 0.45 D16</t>
  </si>
  <si>
    <t>Accesoriu Special ML Lucios 0.50 D16</t>
  </si>
  <si>
    <t>ACCES. SPECIAL ML D16</t>
  </si>
  <si>
    <t>Accesoriu Special ML Lucios 0.70 D16</t>
  </si>
  <si>
    <t>Accesoriu Special ML MAT 0.40 D16</t>
  </si>
  <si>
    <t>Accesoriu Special ML MAT 0.45 D16</t>
  </si>
  <si>
    <t>Accesoriu Special ML MAT 0.50 D16</t>
  </si>
  <si>
    <t>Accesoriu Special ML MAT 0.60 D16</t>
  </si>
  <si>
    <t>Accesoriu Special ML ZNC 0.37 D16</t>
  </si>
  <si>
    <t>Accesoriu Special ML ZNC 0.40 D16</t>
  </si>
  <si>
    <t>Accesoriu Special ML ZNC 0.45 D16</t>
  </si>
  <si>
    <t>Accesoriu Special ML ZNC 0.50 D16</t>
  </si>
  <si>
    <t>Accesoriu Special ML ZNC 0.60 D16</t>
  </si>
  <si>
    <t>Accesoriu Special ML ZNC 0.70 D16</t>
  </si>
  <si>
    <t>Accesoriu Special ML Wood 0.45 D17</t>
  </si>
  <si>
    <t>Accesoriu Special ML DPL 0.60 D17</t>
  </si>
  <si>
    <t>Accesoriu Special ML DPM 0.60 D17</t>
  </si>
  <si>
    <t>Accesoriu Special ML GDM 0.60 D17</t>
  </si>
  <si>
    <t>Accesoriu Special ML Lucios 0.40 D17</t>
  </si>
  <si>
    <t>Accesoriu Special ML Lucios 0.45 D17</t>
  </si>
  <si>
    <t>Accesoriu Special ML Lucios 0.50 D17</t>
  </si>
  <si>
    <t>ACCES. SPECIAL ML D17</t>
  </si>
  <si>
    <t>Accesoriu Special ML Lucios 0.70 D17</t>
  </si>
  <si>
    <t>Accesoriu Special ML MAT 0.40 D17</t>
  </si>
  <si>
    <t>Accesoriu Special ML MAT 0.45 D17</t>
  </si>
  <si>
    <t>Accesoriu Special ML MAT 0.50 D17</t>
  </si>
  <si>
    <t>Accesoriu Special ML MAT 0.60 D17</t>
  </si>
  <si>
    <t>Accesoriu Special ML ZNC 0.37 D17</t>
  </si>
  <si>
    <t>Accesoriu Special ML ZNC 0.40 D17</t>
  </si>
  <si>
    <t>Accesoriu Special ML ZNC 0.45 D17</t>
  </si>
  <si>
    <t>Accesoriu Special ML ZNC 0.50 D17</t>
  </si>
  <si>
    <t>Accesoriu Special ML ZNC 0.60 D17</t>
  </si>
  <si>
    <t>Accesoriu Special ML ZNC 0.70 D17</t>
  </si>
  <si>
    <t>Accesoriu Special ML Wood 0.45 D18</t>
  </si>
  <si>
    <t>Accesoriu Special ML DPL 0.60 D18</t>
  </si>
  <si>
    <t>Accesoriu Special ML DPM 0.60 D18</t>
  </si>
  <si>
    <t>Accesoriu Special ML GDM 0.60 D18</t>
  </si>
  <si>
    <t>Accesoriu Special ML Lucios 0.40 D18</t>
  </si>
  <si>
    <t>Accesoriu Special ML Lucios 0.45 D18</t>
  </si>
  <si>
    <t>Accesoriu Special ML Lucios 0.50 D18</t>
  </si>
  <si>
    <t>ACCES. SPECIAL ML D18</t>
  </si>
  <si>
    <t>Accesoriu Special ML Lucios 0.70 D18</t>
  </si>
  <si>
    <t>Accesoriu Special ML MAT 0.40 D18</t>
  </si>
  <si>
    <t>Accesoriu Special ML MAT 0.45 D18</t>
  </si>
  <si>
    <t>Accesoriu Special ML MAT 0.50 D18</t>
  </si>
  <si>
    <t>Accesoriu Special ML MAT 0.60 D18</t>
  </si>
  <si>
    <t>Accesoriu Special ML ZNC 0.37 D18</t>
  </si>
  <si>
    <t>Accesoriu Special ML ZNC 0.40 D18</t>
  </si>
  <si>
    <t>Accesoriu Special ML ZNC 0.45 D18</t>
  </si>
  <si>
    <t>Accesoriu Special ML ZNC 0.50 D18</t>
  </si>
  <si>
    <t>Accesoriu Special ML ZNC 0.60 D18</t>
  </si>
  <si>
    <t>Accesoriu Special ML ZNC 0.70 D18</t>
  </si>
  <si>
    <t>Accesoriu Special ML Wood 0.45 D19</t>
  </si>
  <si>
    <t>Accesoriu Special ML DPL 0.60 D19</t>
  </si>
  <si>
    <t>Accesoriu Special ML DPM 0.60 D19</t>
  </si>
  <si>
    <t>Accesoriu Special ML GDM 0.60 D19</t>
  </si>
  <si>
    <t>Accesoriu Special ML Lucios 0.40 D19</t>
  </si>
  <si>
    <t>Accesoriu Special ML Lucios 0.45 D19</t>
  </si>
  <si>
    <t>Accesoriu Special ML Lucios 0.50 D19</t>
  </si>
  <si>
    <t>ACCES. SPECIAL ML D19</t>
  </si>
  <si>
    <t>Accesoriu Special ML Lucios 0.70 D19</t>
  </si>
  <si>
    <t>Accesoriu Special ML MAT 0.40 D19</t>
  </si>
  <si>
    <t>Accesoriu Special ML MAT 0.45 D19</t>
  </si>
  <si>
    <t>Accesoriu Special ML MAT 0.50 D19</t>
  </si>
  <si>
    <t>Accesoriu Special ML MAT 0.60 D19</t>
  </si>
  <si>
    <t>Accesoriu Special ML ZNC 0.37 D19</t>
  </si>
  <si>
    <t>Accesoriu Special ML ZNC 0.40 D19</t>
  </si>
  <si>
    <t>Accesoriu Special ML ZNC 0.45 D19</t>
  </si>
  <si>
    <t>Accesoriu Special ML ZNC 0.50 D19</t>
  </si>
  <si>
    <t>Accesoriu Special ML ZNC 0.60 D19</t>
  </si>
  <si>
    <t>Accesoriu Special ML ZNC 0.70 D19</t>
  </si>
  <si>
    <t>Accesoriu Special ML Wood 0.45 D20</t>
  </si>
  <si>
    <t>Accesoriu Special ML DPL 0.60 D20</t>
  </si>
  <si>
    <t>Accesoriu Special ML DPM 0.60 D20</t>
  </si>
  <si>
    <t>Accesoriu Special ML GDM 0.60 D20</t>
  </si>
  <si>
    <t>Accesoriu Special ML Lucios 0.40 D20</t>
  </si>
  <si>
    <t>Accesoriu Special ML Lucios 0.45 D20</t>
  </si>
  <si>
    <t>Accesoriu Special ML Lucios 0.50 D20</t>
  </si>
  <si>
    <t>ACCES. SPECIAL ML D20</t>
  </si>
  <si>
    <t>Accesoriu Special ML Lucios 0.70 D20</t>
  </si>
  <si>
    <t>Accesoriu Special ML MAT 0.40 D20</t>
  </si>
  <si>
    <t>Accesoriu Special ML MAT 0.45 D20</t>
  </si>
  <si>
    <t>Accesoriu Special ML MAT 0.50 D20</t>
  </si>
  <si>
    <t>Accesoriu Special ML MAT 0.60 D20</t>
  </si>
  <si>
    <t>Accesoriu Special ML ZNC 0.37 D20</t>
  </si>
  <si>
    <t>Accesoriu Special ML ZNC 0.40 D20</t>
  </si>
  <si>
    <t>Accesoriu Special ML ZNC 0.45 D20</t>
  </si>
  <si>
    <t>Accesoriu Special ML ZNC 0.50 D20</t>
  </si>
  <si>
    <t>Accesoriu Special ML ZNC 0.60 D20</t>
  </si>
  <si>
    <t>Accesoriu Special ML ZNC 0.70 D20</t>
  </si>
  <si>
    <t>Accesoriu Special ML Wood 0.45 D21</t>
  </si>
  <si>
    <t>Accesoriu Special ML DPL 0.60 D21</t>
  </si>
  <si>
    <t>Accesoriu Special ML DPM 0.60 D21</t>
  </si>
  <si>
    <t>Accesoriu Special ML GDM 0.60 D21</t>
  </si>
  <si>
    <t>Accesoriu Special ML Lucios 0.40 D21</t>
  </si>
  <si>
    <t>Accesoriu Special ML Lucios 0.45 D21</t>
  </si>
  <si>
    <t>Accesoriu Special ML Lucios 0.50 D21</t>
  </si>
  <si>
    <t>ACCES. SPECIAL ML D21</t>
  </si>
  <si>
    <t>Accesoriu Special ML Lucios 0.70 D21</t>
  </si>
  <si>
    <t>Accesoriu Special ML MAT 0.40 D21</t>
  </si>
  <si>
    <t>Accesoriu Special ML MAT 0.45 D21</t>
  </si>
  <si>
    <t>Accesoriu Special ML MAT 0.50 D21</t>
  </si>
  <si>
    <t>Accesoriu Special ML MAT 0.60 D21</t>
  </si>
  <si>
    <t>Accesoriu Special ML ZNC 0.37 D21</t>
  </si>
  <si>
    <t>Accesoriu Special ML ZNC 0.40 D21</t>
  </si>
  <si>
    <t>Accesoriu Special ML ZNC 0.45 D21</t>
  </si>
  <si>
    <t>Accesoriu Special ML ZNC 0.50 D21</t>
  </si>
  <si>
    <t>Accesoriu Special ML ZNC 0.60 D21</t>
  </si>
  <si>
    <t>Accesoriu Special ML ZNC 0.70 D21</t>
  </si>
  <si>
    <t>Accesoriu Special ML Wood 0.45 D22</t>
  </si>
  <si>
    <t>Accesoriu Special ML DPL 0.60 D22</t>
  </si>
  <si>
    <t>Accesoriu Special ML DPM 0.60 D22</t>
  </si>
  <si>
    <t>Accesoriu Special ML GDM 0.60 D22</t>
  </si>
  <si>
    <t>Accesoriu Special ML Lucios 0.40 D22</t>
  </si>
  <si>
    <t>Accesoriu Special ML Lucios 0.45 D22</t>
  </si>
  <si>
    <t>Accesoriu Special ML Lucios 0.50 D22</t>
  </si>
  <si>
    <t>ACCES. SPECIAL ML D22</t>
  </si>
  <si>
    <t>Accesoriu Special ML Lucios 0.70 D22</t>
  </si>
  <si>
    <t>Accesoriu Special ML MAT 0.40 D22</t>
  </si>
  <si>
    <t>Accesoriu Special ML MAT 0.45 D22</t>
  </si>
  <si>
    <t>Accesoriu Special ML MAT 0.50 D22</t>
  </si>
  <si>
    <t>Accesoriu Special ML MAT 0.60 D22</t>
  </si>
  <si>
    <t>Accesoriu Special ML ZNC 0.37 D22</t>
  </si>
  <si>
    <t>Accesoriu Special ML ZNC 0.40 D22</t>
  </si>
  <si>
    <t>Accesoriu Special ML ZNC 0.45 D22</t>
  </si>
  <si>
    <t>Accesoriu Special ML ZNC 0.50 D22</t>
  </si>
  <si>
    <t>Accesoriu Special ML ZNC 0.60 D22</t>
  </si>
  <si>
    <t>Accesoriu Special ML ZNC 0.70 D22</t>
  </si>
  <si>
    <t>Accesoriu Special ML Wood 0.45 D23</t>
  </si>
  <si>
    <t>Accesoriu Special ML DPL 0.60 D23</t>
  </si>
  <si>
    <t>Accesoriu Special ML DPM 0.60 D23</t>
  </si>
  <si>
    <t>Accesoriu Special ML GDM 0.60 D23</t>
  </si>
  <si>
    <t>Accesoriu Special ML Lucios 0.40 D23</t>
  </si>
  <si>
    <t>Accesoriu Special ML Lucios 0.45 D23</t>
  </si>
  <si>
    <t>Accesoriu Special ML Lucios 0.50 D23</t>
  </si>
  <si>
    <t>ACCES. SPECIAL ML D23</t>
  </si>
  <si>
    <t>Accesoriu Special ML Lucios 0.70 D23</t>
  </si>
  <si>
    <t>Accesoriu Special ML MAT 0.40 D23</t>
  </si>
  <si>
    <t>Accesoriu Special ML MAT 0.45 D23</t>
  </si>
  <si>
    <t>Accesoriu Special ML MAT 0.50 D23</t>
  </si>
  <si>
    <t>Accesoriu Special ML MAT 0.60 D23</t>
  </si>
  <si>
    <t>Accesoriu Special ML ZNC 0.37 D23</t>
  </si>
  <si>
    <t>Accesoriu Special ML ZNC 0.40 D23</t>
  </si>
  <si>
    <t>Accesoriu Special ML ZNC 0.45 D23</t>
  </si>
  <si>
    <t>Accesoriu Special ML ZNC 0.50 D23</t>
  </si>
  <si>
    <t>Accesoriu Special ML ZNC 0.60 D23</t>
  </si>
  <si>
    <t>Accesoriu Special ML ZNC 0.70 D23</t>
  </si>
  <si>
    <t>Accesoriu Special ML Wood 0.45 D24</t>
  </si>
  <si>
    <t>Accesoriu Special ML DPL 0.60 D24</t>
  </si>
  <si>
    <t>Accesoriu Special ML DPM 0.60 D24</t>
  </si>
  <si>
    <t>Accesoriu Special ML GDM 0.60 D24</t>
  </si>
  <si>
    <t>Accesoriu Special ML Lucios 0.40 D24</t>
  </si>
  <si>
    <t>Accesoriu Special ML Lucios 0.45 D24</t>
  </si>
  <si>
    <t>Accesoriu Special ML Lucios 0.50 D24</t>
  </si>
  <si>
    <t>ACCES. SPECIAL ML D24</t>
  </si>
  <si>
    <t>Accesoriu Special ML Lucios 0.70 D24</t>
  </si>
  <si>
    <t>Accesoriu Special ML MAT 0.40 D24</t>
  </si>
  <si>
    <t>Accesoriu Special ML MAT 0.45 D24</t>
  </si>
  <si>
    <t>Accesoriu Special ML MAT 0.50 D24</t>
  </si>
  <si>
    <t>Accesoriu Special ML MAT 0.60 D24</t>
  </si>
  <si>
    <t>Accesoriu Special ML ZNC 0.37 D24</t>
  </si>
  <si>
    <t>Accesoriu Special ML ZNC 0.40 D24</t>
  </si>
  <si>
    <t>Accesoriu Special ML ZNC 0.45 D24</t>
  </si>
  <si>
    <t>Accesoriu Special ML ZNC 0.50 D24</t>
  </si>
  <si>
    <t>Accesoriu Special ML ZNC 0.60 D24</t>
  </si>
  <si>
    <t>Accesoriu Special ML ZNC 0.70 D24</t>
  </si>
  <si>
    <t>Accesoriu Special ML Wood 0.45 D25</t>
  </si>
  <si>
    <t>Accesoriu Special ML DPL 0.60 D25</t>
  </si>
  <si>
    <t>Accesoriu Special ML DPM 0.60 D25</t>
  </si>
  <si>
    <t>Accesoriu Special ML GDM 0.60 D25</t>
  </si>
  <si>
    <t>Accesoriu Special ML Lucios 0.40 D25</t>
  </si>
  <si>
    <t>Accesoriu Special ML Lucios 0.45 D25</t>
  </si>
  <si>
    <t>Accesoriu Special ML Lucios 0.50 D25</t>
  </si>
  <si>
    <t>ACCES. SPECIAL ML D25</t>
  </si>
  <si>
    <t>Accesoriu Special ML Lucios 0.70 D25</t>
  </si>
  <si>
    <t>Accesoriu Special ML MAT 0.40 D25</t>
  </si>
  <si>
    <t>Accesoriu Special ML MAT 0.45 D25</t>
  </si>
  <si>
    <t>Accesoriu Special ML MAT 0.50 D25</t>
  </si>
  <si>
    <t>Accesoriu Special ML MAT 0.60 D25</t>
  </si>
  <si>
    <t>Accesoriu Special ML ZNC 0.37 D25</t>
  </si>
  <si>
    <t>Accesoriu Special ML ZNC 0.40 D25</t>
  </si>
  <si>
    <t>Accesoriu Special ML ZNC 0.45 D25</t>
  </si>
  <si>
    <t>Accesoriu Special ML ZNC 0.50 D25</t>
  </si>
  <si>
    <t>Accesoriu Special ML ZNC 0.60 D25</t>
  </si>
  <si>
    <t>Accesoriu Special ML ZNC 0.70 D25</t>
  </si>
  <si>
    <t>Opritor zapada Omega Ral 8003 0.50 mm</t>
  </si>
  <si>
    <t>Opritor zapada Omega Grandemat 0.50 mm</t>
  </si>
  <si>
    <t>Opritor zapada Omega Lucios 0.50 mm</t>
  </si>
  <si>
    <t>Opritor zapada Omega Mat 0.50 mm</t>
  </si>
  <si>
    <t>Omega Wood 0.45mm</t>
  </si>
  <si>
    <t>Opritor zapada Omega Zincat 0.50 mm</t>
  </si>
  <si>
    <t>Opritor Zapada 1.25ML Ral 8003 0.45 mm</t>
  </si>
  <si>
    <t>Opritor Zapada 1.25ML Grandemat 0.50 mm</t>
  </si>
  <si>
    <t>Opritor Zapada 1.25ML Lucios 0.40 mm</t>
  </si>
  <si>
    <t>Opritor Zapada 1.25ML Lucios 0.45 mm</t>
  </si>
  <si>
    <t>Opritor Zapada 1.25ML Lucios 0.50 mm</t>
  </si>
  <si>
    <t>Opritor zapada 1.25m lucios 0.60</t>
  </si>
  <si>
    <t>Opritor Zapada 1.25ML Lucios 0.70 mm</t>
  </si>
  <si>
    <t>Opritor zapada 1.25m Mat 0.40 mm</t>
  </si>
  <si>
    <t>Opritor Zapada 1.25ML Mat 0.45 mm</t>
  </si>
  <si>
    <t>Opritor Zapada 1.25ML Mat 0.50 mm</t>
  </si>
  <si>
    <t>Opritor Zapada 1.25ML Mat 0.60 mm</t>
  </si>
  <si>
    <t>Opritor zapada 1.25m Wood 0.45mm</t>
  </si>
  <si>
    <t>Opritor Zapada 1.25ML Zincat 0.37 mm</t>
  </si>
  <si>
    <t>Opritor Zapada 1.25ML Zincat 0.40 mm</t>
  </si>
  <si>
    <t>Opritor Zapada 1.25ML Zincat 0.45 mm</t>
  </si>
  <si>
    <t>Opritor Zapada 1.25ML Zincat 0.50 mm</t>
  </si>
  <si>
    <t>Opritor Zapada 1.25ML Zincat 0.60 mm</t>
  </si>
  <si>
    <t>Opritor Zapada 1.25ML Zincat 0.70 mm</t>
  </si>
  <si>
    <t>Opritor Zapada 2ML RAL 8003 0.45 mm</t>
  </si>
  <si>
    <t>Opritor Zapada 2ML Grandemat 0.50 mm</t>
  </si>
  <si>
    <t>Opritor Zapada 2ML Lucios 0.40 mm</t>
  </si>
  <si>
    <t>Opritor Zapada 2ML Lucios 0.45 mm</t>
  </si>
  <si>
    <t>Opritor Zapada 2ML Lucios 0.50 mm</t>
  </si>
  <si>
    <t>Opritor zapada 2.00m lucios 0.60</t>
  </si>
  <si>
    <t>Opritor Zapada 2ML Lucios 0.70 mm</t>
  </si>
  <si>
    <t>Opritor zapada 2m Mat 0.40 mm</t>
  </si>
  <si>
    <t>Opritor Zapada 2ML Mat 0.45 mm</t>
  </si>
  <si>
    <t>Opritor Zapada 2ML Mat 0.50 mm</t>
  </si>
  <si>
    <t>Opritor Zapada 2ML Mat 0.60 mm</t>
  </si>
  <si>
    <t>Opritor zapada 2m Wood 0.45mm</t>
  </si>
  <si>
    <t>Opritor Zapada 2ML Zincat 0.37 mm</t>
  </si>
  <si>
    <t>Opritor Zapada 2ML Zincat 0.40 mm</t>
  </si>
  <si>
    <t>Opritor Zapada 2ML Zincat 0.45 mm</t>
  </si>
  <si>
    <t>Opritor Zapada 2ML Zincat 0.50 mm</t>
  </si>
  <si>
    <t>Opritor Zapada 2ML Zincat 0.60 mm</t>
  </si>
  <si>
    <t>Opritor Zapada 2ML Zincat 0.70 mm</t>
  </si>
  <si>
    <t>Opritor zapada Retropanel Tip Bara 2ML</t>
  </si>
  <si>
    <t>Piesa Conectare Opritor Zapada Tip Bara</t>
  </si>
  <si>
    <t>Profil U T8 45mm Ral 8003 0.45mm</t>
  </si>
  <si>
    <t>Profil U T8 45mm GDM 0.50mm</t>
  </si>
  <si>
    <t>Profil U T8 45mm Lucios 0.40mm</t>
  </si>
  <si>
    <t>Profil U T8 45mm Lucios 0.45mm</t>
  </si>
  <si>
    <t>Profil U T8 45mm Lucios 0.50mm</t>
  </si>
  <si>
    <t>Profil U T8 lucios 0.60mm</t>
  </si>
  <si>
    <t>Profil U T8 45mm Lucios 0.70mm</t>
  </si>
  <si>
    <t>Profil U T8 Mat 0.40 mm</t>
  </si>
  <si>
    <t>Profil U T8 45mm Mat 0.45 mm</t>
  </si>
  <si>
    <t>Profil U T8 45mm Mat 0.50 mm</t>
  </si>
  <si>
    <t>Profil U T8 45mm Mat 0.60 mm</t>
  </si>
  <si>
    <t>Profil U T8 45mm Wood 0.45 mm</t>
  </si>
  <si>
    <t>Profil U T8 45mm Zincat 0.37mm</t>
  </si>
  <si>
    <t>Profil U T8 45mm Zincat 0.40mm</t>
  </si>
  <si>
    <t>Profil U T8 45mm Zincat 0.45mm</t>
  </si>
  <si>
    <t>Profil U T8 45mm Zincat 0.50mm</t>
  </si>
  <si>
    <t>Profil U T8 45mm Zincat 0.60mm</t>
  </si>
  <si>
    <t>Profil U T8 45mm Zincat 0.70mm</t>
  </si>
  <si>
    <t>Profil U T12 8003 0.45mm</t>
  </si>
  <si>
    <t>Profil U T12 GDM 0.50mm</t>
  </si>
  <si>
    <t>Profil U T12 Lucios 0.40mm</t>
  </si>
  <si>
    <t>Profil U T12 Lucios 0.45mm</t>
  </si>
  <si>
    <t>Profil U T12 Lucios 0.50mm</t>
  </si>
  <si>
    <t>Profil U T12 lucios 0.60mm</t>
  </si>
  <si>
    <t>Profil U T12 Lucios 0.70mm</t>
  </si>
  <si>
    <t>Profil U T12 Mat 0.40</t>
  </si>
  <si>
    <t>Profil U T12 MAT 0.45mm</t>
  </si>
  <si>
    <t>Profil U T12 MAT 0.50mm</t>
  </si>
  <si>
    <t>Profil U T12 MAT 0.60mm</t>
  </si>
  <si>
    <t>Profil U T12 Wood 0.45mm</t>
  </si>
  <si>
    <t>Profil U T12 Zincat 0.37mm</t>
  </si>
  <si>
    <t>Profil U T12 Zincat 0.40mm</t>
  </si>
  <si>
    <t>Profil U T12 Zincat 0.45mm</t>
  </si>
  <si>
    <t>Profil U T12 Zincat 0.50mm</t>
  </si>
  <si>
    <t>Profil U T12 Zincat 0.60mm</t>
  </si>
  <si>
    <t>Profil U T12 Zincat 0.70mm</t>
  </si>
  <si>
    <t>Profil U T18 60mm Ral 8003 0.45mm</t>
  </si>
  <si>
    <t>Profil U T18 60mm GDM 0.50mm</t>
  </si>
  <si>
    <t>Profil U T18 60mm Lucios 0.40mm</t>
  </si>
  <si>
    <t>Profil U T18 60mm Lucios 0.45mm</t>
  </si>
  <si>
    <t>Profil U T18 60mm Lucios 0.50mm</t>
  </si>
  <si>
    <t>Profil U T18 lucios 0.60mm</t>
  </si>
  <si>
    <t>Profil U T18 60mm Lucios 0.70mm</t>
  </si>
  <si>
    <t>Profil U T18 Mat 0.40 mm</t>
  </si>
  <si>
    <t>Profil U T18 60mm Mat 0.45 mm</t>
  </si>
  <si>
    <t>Profil U T18 60mm Mat 0.50 mm</t>
  </si>
  <si>
    <t>Profil U T18 60mm Mat 0.60 mm</t>
  </si>
  <si>
    <t>Profil U T18 60mm Wood 0.45 mm</t>
  </si>
  <si>
    <t>Profil U T18 60mm Zincat 0.37mm</t>
  </si>
  <si>
    <t>Profil U T18 60mm Zincat 0.40mm</t>
  </si>
  <si>
    <t>Profil U T18 60mm Zincat 0.45mm</t>
  </si>
  <si>
    <t>Profil U T18 60mm Zincat 0.50mm</t>
  </si>
  <si>
    <t>Profil U T18 60mm Zincat 0.60mm</t>
  </si>
  <si>
    <t>Profil U T18 60mm Zincat 0.70mm</t>
  </si>
  <si>
    <t>Profil U T35 100mm Ral 8003 0.45mm</t>
  </si>
  <si>
    <t>Profil U T35 100mm GDM 0.50mm</t>
  </si>
  <si>
    <t>Profil U T35 100mm Lucios 0.40mm</t>
  </si>
  <si>
    <t>Profil U T35 100mm Lucios 0.45mm</t>
  </si>
  <si>
    <t>Profil U T35 100mm Lucios 0.50mm</t>
  </si>
  <si>
    <t>Profil U T35 lucios 0.60mm</t>
  </si>
  <si>
    <t>Profil U T35 100mm Lucios 0.70mm</t>
  </si>
  <si>
    <t>Profil U T35 Mat 0.40 mm</t>
  </si>
  <si>
    <t>Profil U T35 100mm Mat 0.45 mm</t>
  </si>
  <si>
    <t>Profil U T35 100mm Mat 0.50 mm</t>
  </si>
  <si>
    <t>Profil U T35 100mm Mat 0.60 mm</t>
  </si>
  <si>
    <t>Profil U T35 100mm Wood 0.45 mm</t>
  </si>
  <si>
    <t>Profil U T35 100mm Zincat 0.37mm</t>
  </si>
  <si>
    <t>Profil U T35 100mm Zincat 0.40mm</t>
  </si>
  <si>
    <t>Profil U T35 100mm Zincat 0.45mm</t>
  </si>
  <si>
    <t>Profil U T35 100mm Zincat 0.50mm</t>
  </si>
  <si>
    <t>Profil U T35 100mm Zincat 0.60mm</t>
  </si>
  <si>
    <t>Profil U T35 100mm Zincat 0.70mm</t>
  </si>
  <si>
    <t>Profil U T45 110mm Ral 8003 0.45mm</t>
  </si>
  <si>
    <t>Profil U T45 110mm GDM 0.50mm</t>
  </si>
  <si>
    <t>Profil U T45 110mm Lucios 0.40mm</t>
  </si>
  <si>
    <t>Profil U T45 110mm Lucios 0.45mm</t>
  </si>
  <si>
    <t>Profil U T45 110mm Lucios 0.50mm</t>
  </si>
  <si>
    <t>Profil U T45 lucios 0.60mm</t>
  </si>
  <si>
    <t>Profil U T45 110mm Lucios 0.70mm</t>
  </si>
  <si>
    <t>Profil U T45 Mat 0.40 mm</t>
  </si>
  <si>
    <t>Profil U T45 110mm Mat 0.45 mm</t>
  </si>
  <si>
    <t>Profil U T45 110mm Mat 0.50 mm</t>
  </si>
  <si>
    <t>Profil U T45 110mm Mat 0.60 mm</t>
  </si>
  <si>
    <t>Profil U T45 110mm Wood 0.45 mm</t>
  </si>
  <si>
    <t>Profil U T45 110mm Zincat 0.37mm</t>
  </si>
  <si>
    <t>Profil U T45 110mm Zincat 0.40mm</t>
  </si>
  <si>
    <t>Profil U T45 110mm Zincat 0.45mm</t>
  </si>
  <si>
    <t>Profil U T45 110mm Zincat 0.50mm</t>
  </si>
  <si>
    <t>Profil U T45 110mm Zincat 0.60mm</t>
  </si>
  <si>
    <t>Profil U T45 110mm Zincat 0.70mm</t>
  </si>
  <si>
    <t>Ruperea pantei 208 mm Ral 8003 0.45 mm</t>
  </si>
  <si>
    <t>Ruperea pantei 208 mm Grandemat 0.50 mm</t>
  </si>
  <si>
    <t>Ruperea pantei 208 mm Lucios 0.40 mm</t>
  </si>
  <si>
    <t>Ruperea pantei 208 mm Lucios 0.45 mm</t>
  </si>
  <si>
    <t>Ruperea pantei 208 mm Lucios 0.50 mm</t>
  </si>
  <si>
    <t>Rupere pantei 208mm lucios 0.60mm</t>
  </si>
  <si>
    <t>Ruperea pantei 208 mm Lucios 0.70 mm</t>
  </si>
  <si>
    <t>Ruperea pantei 208mm Mat 0.40 mm</t>
  </si>
  <si>
    <t>Ruperea pantei 208 mm Mat 0.45 mm</t>
  </si>
  <si>
    <t>Ruperea pantei 208 mm Mat 0.50 mm</t>
  </si>
  <si>
    <t>Ruperea pantei 208 mm Mat 0.60 mm</t>
  </si>
  <si>
    <t>Ruperea pantei 208mm Wood 0.45mm</t>
  </si>
  <si>
    <t>Ruperea pantei 208 mm Zincat 0.37 mm</t>
  </si>
  <si>
    <t>Ruperea pantei 208 mm Zincat 0.40 mm</t>
  </si>
  <si>
    <t>Ruperea pantei 208 mm Zincat 0.45 mm</t>
  </si>
  <si>
    <t>Ruperea pantei 208 mm Zincat 0.50 mm</t>
  </si>
  <si>
    <t>Ruperea pantei 208 mm Zincat 0.60 mm</t>
  </si>
  <si>
    <t>Ruperea pantei 208 mm Zincat 0.70 mm</t>
  </si>
  <si>
    <t>Ruperea pantei 250 mm Ral 8003 0.45 mm</t>
  </si>
  <si>
    <t>Ruperea pantei 250 mm Grandemat 0.50 mm</t>
  </si>
  <si>
    <t>Ruperea pantei 250 mm Lucios 0.40 mm</t>
  </si>
  <si>
    <t>Ruperea pantei 250 mm Lucios 0.45 mm</t>
  </si>
  <si>
    <t>Ruperea pantei 250 mm Lucios 0.50 mm</t>
  </si>
  <si>
    <t>Rupere pantei 250mm lucios 0.60mm</t>
  </si>
  <si>
    <t>Ruperea pantei 250 mm Lucios 0.70 mm</t>
  </si>
  <si>
    <t>Ruperea pantei 250mm Mat 0.40 mm</t>
  </si>
  <si>
    <t>Ruperea pantei 250 mm Mat 0.45 mm</t>
  </si>
  <si>
    <t>Ruperea pantei 250 mm Mat 0.50 mm</t>
  </si>
  <si>
    <t>Ruperea pantei 250 mm Mat 0.60 mm</t>
  </si>
  <si>
    <t>Ruperea pantei 250mm Wood 0.45mm</t>
  </si>
  <si>
    <t>Ruperea pantei 250 mm Zincat 0.37 mm</t>
  </si>
  <si>
    <t>Ruperea pantei 250 mm Zincat 0.40 mm</t>
  </si>
  <si>
    <t>Ruperea pantei 250 mm Zincat 0.45 mm</t>
  </si>
  <si>
    <t>Ruperea pantei 250 mm Zincat 0.50 mm</t>
  </si>
  <si>
    <t>Ruperea pantei 250 mm Zincat 0.60 mm</t>
  </si>
  <si>
    <t>Ruperea pantei 250 mm Zincat 0.70 mm</t>
  </si>
  <si>
    <t>Rup. pantei Retro 312mm Ral8003 0.45mm</t>
  </si>
  <si>
    <t>Ruperea pantei Retro 312mm GDM 0.50mm</t>
  </si>
  <si>
    <t>Rup. pantei Retro 312mm Lucios 0.45mm</t>
  </si>
  <si>
    <t>Rup. pantei Retro 312mm Lucios 0.50mm</t>
  </si>
  <si>
    <t>Ruperea pantei retro 312mm lucios 0.60mm</t>
  </si>
  <si>
    <t>Ruperea pantei Retro 312mm Mat 0.45mm</t>
  </si>
  <si>
    <t>Ruperea pantei Retro 312mm Mat 0.50mm</t>
  </si>
  <si>
    <t>Ruperea pantei Retro 312mm Mat 0.60mm</t>
  </si>
  <si>
    <t>Ruperea pantei Retro Wood 0.45mm</t>
  </si>
  <si>
    <t>Semicoama Britanic 8003 0.45MM</t>
  </si>
  <si>
    <t>Semicoama Britanic GDM 0.50MM</t>
  </si>
  <si>
    <t>Semicoama Britanic Lucios 0.45MM</t>
  </si>
  <si>
    <t>Semicoama Britanic Lucios 0.50MM</t>
  </si>
  <si>
    <t>Semicoama Britanic Lucios 0.60MM</t>
  </si>
  <si>
    <t>Semicoama Britanic MAT 0.45MM</t>
  </si>
  <si>
    <t>Semicoama Britanic MAT 0.50MM</t>
  </si>
  <si>
    <t>Semicoama Britanic MAT 0.60MM</t>
  </si>
  <si>
    <t>Semicoama Britanic WOOD 0.45MM</t>
  </si>
  <si>
    <t>Suport coama Retro 125 mm Ral8003 0.45mm</t>
  </si>
  <si>
    <t>Suport coama Retro 125 mm GDM 0.50mm</t>
  </si>
  <si>
    <t>Suport coama Retro 125 mm Lucios 0.45mm</t>
  </si>
  <si>
    <t>Suport coama Retro 125 mm Lucios 0.50mm</t>
  </si>
  <si>
    <t>Suport coama retro lucios 0.60mm</t>
  </si>
  <si>
    <t>Suport coama Retro 125 mm Mat 0.45mm</t>
  </si>
  <si>
    <t>Suport coama Retro 125 mm Mat 0.50mm</t>
  </si>
  <si>
    <t>Suport coama Retro 125 mm Mat 0.60mm</t>
  </si>
  <si>
    <t>Sub Coama Retro Wood 0.45mm</t>
  </si>
  <si>
    <t>Set cos fum 4 piese/1.25m 8003 0.45mm</t>
  </si>
  <si>
    <t>Set cos fum 4 piese/1.25m GDM 0.50mm</t>
  </si>
  <si>
    <t>Set cos fum 4 piese/1.25m Lucios 0.40 mm</t>
  </si>
  <si>
    <t>Set cos fum 4 piese/1.25m Lucios 0.45 mm</t>
  </si>
  <si>
    <t>Set cos fum 4 piese/1.25m Lucios 0.50 mm</t>
  </si>
  <si>
    <t>Set cos fum 4 piese lucios 0.60mm</t>
  </si>
  <si>
    <t>Set cos fum 4 piese/1.25m Lucios 0.70 mm</t>
  </si>
  <si>
    <t>Set cos fum 4 piese Mat 0.40mm</t>
  </si>
  <si>
    <t>Set cos fum 4 piese/1.25m Mat 0.45 mm</t>
  </si>
  <si>
    <t>Set cos fum 4 piese/1.25m Mat 0.50 mm</t>
  </si>
  <si>
    <t>Set cos fum 4 piese/1.25m Mat 0.60 mm</t>
  </si>
  <si>
    <t>Set cof fum Wood 0.45mm</t>
  </si>
  <si>
    <t>Set cos fum 4 piese/1.25m Zincat 0.37 mm</t>
  </si>
  <si>
    <t>Set cos fum 4 piese/1.25m Zincat 0.40 mm</t>
  </si>
  <si>
    <t>Set cos fum 4 piese/1.25m Zincat 0.45 mm</t>
  </si>
  <si>
    <t>Set cos fum 4 piese/1.25m Zincat 0.50 mm</t>
  </si>
  <si>
    <t>Set cos fum 4 piese/1.25m Zincat 0.60 mm</t>
  </si>
  <si>
    <t>Set cos fum 4 piese/1.25m Zincat 0.70 mm</t>
  </si>
  <si>
    <t>Set cos fum Retro 4 ps/1.25m 8003 0.45mm</t>
  </si>
  <si>
    <t>Set cos fum Retro 4 ps/1.25m GDM 0.50mm</t>
  </si>
  <si>
    <t>Set cos fum Retro 4 ps/1.25m Luc. 0.45mm</t>
  </si>
  <si>
    <t>Set cos fum Retro 4 ps/1.25m Luc. 0.50mm</t>
  </si>
  <si>
    <t>Set cos fum retro lucios 0.60mm</t>
  </si>
  <si>
    <t>Set cos fum Retro 4 ps/1.25m Mat 0.45mm</t>
  </si>
  <si>
    <t>Set cos fum Retro 4 ps/1.25m Mat 0.50mm</t>
  </si>
  <si>
    <t>Set cos fum Retro 4 ps/1.25m Mat 0.60mm</t>
  </si>
  <si>
    <t>Set cos fum retro Wood 0.45mm</t>
  </si>
  <si>
    <t>Subcoama industriala 312mm 8003 0.45mm</t>
  </si>
  <si>
    <t>Subcoama industriala 312mm GDM 0.50mm</t>
  </si>
  <si>
    <t>Subcoama indust. 312mm Lucios 0.40mm</t>
  </si>
  <si>
    <t>Subcoama indust. 312mm Lucios 0.45mm</t>
  </si>
  <si>
    <t>Subcoama indust. 312mm Lucios 0.50mm</t>
  </si>
  <si>
    <t>Subcoama industriala 312mm lucios 0.60mm</t>
  </si>
  <si>
    <t>Subcoama indust. 312mm Lucios 0.70mm</t>
  </si>
  <si>
    <t>Sub coama Industr. 312mm Mat 0.40mm</t>
  </si>
  <si>
    <t>Subcoama industriala 312mm Mat 0.45mm</t>
  </si>
  <si>
    <t>Subcoama industriala 312mm Mat 0.50mm</t>
  </si>
  <si>
    <t>Subcoama industriala 312mm Mat 0.60mm</t>
  </si>
  <si>
    <t>Subcoama industriala 312mm Wood 0.45 mm</t>
  </si>
  <si>
    <t>Subcoama industr. 312mm Zincat 0.37mm</t>
  </si>
  <si>
    <t>Subcoama industr. 312mm Zincat 0.40mm</t>
  </si>
  <si>
    <t>Subcoama industr. 312mm Zincat 0.45mm</t>
  </si>
  <si>
    <t>Subcoama industr. 312mm Zincat 0.50mm</t>
  </si>
  <si>
    <t>Subcoama industr. 312mm Zincat 0.60mm</t>
  </si>
  <si>
    <t>Subcoama industr. 312mm Zincat 0.70mm</t>
  </si>
  <si>
    <t>Subcoama industriala 417mm 8003 0.45mm</t>
  </si>
  <si>
    <t>Subcoama industriala 417mm GDM 0.50mm</t>
  </si>
  <si>
    <t>Subcoama industriala 417mm Lucios 0.40mm</t>
  </si>
  <si>
    <t>Subcoama industriala 417mm Lucios 0.45mm</t>
  </si>
  <si>
    <t>Subcoama industriala 417mm Lucios 0.50mm</t>
  </si>
  <si>
    <t>Subcoama industriala 416mm lucios 0.60mm</t>
  </si>
  <si>
    <t>Subcoama industriala 417mm Lucios 0.70mm</t>
  </si>
  <si>
    <t>Sub coama Industr. 417mm Mat 0.40mm</t>
  </si>
  <si>
    <t>Subcoama industriala 417mm Mat 0.45mm</t>
  </si>
  <si>
    <t>Subcoama industriala 417mm Mat 0.50mm</t>
  </si>
  <si>
    <t>Subcoama industriala 417mm Mat 0.60mm</t>
  </si>
  <si>
    <t>Subcoama industriala 417mm Wood 0.45 mm</t>
  </si>
  <si>
    <t>Subcoama industriala 417mm Zincat 0.37mm</t>
  </si>
  <si>
    <t>Subcoama industriala 417mm Zincat 0.40mm</t>
  </si>
  <si>
    <t>Subcoama industriala 417mm Zincat 0.45mm</t>
  </si>
  <si>
    <t>Subcoama industriala 417mm Zincat 0.50mm</t>
  </si>
  <si>
    <t>Subcoama industriala 417mm Zincat 0.60mm</t>
  </si>
  <si>
    <t>Subcoama industriala 417mm Zincat 0.70mm</t>
  </si>
  <si>
    <t>Semicoama 312 mm Ral 8003 0.45mm</t>
  </si>
  <si>
    <t>Semicoama 312 mm GDM 0.50mm</t>
  </si>
  <si>
    <t>Semicoama 312 mm Lucios 0.40 mm</t>
  </si>
  <si>
    <t>Semicoama 312 mm Lucios 0.45 mm</t>
  </si>
  <si>
    <t>Semicoama 312 mm Lucios 0.50 mm</t>
  </si>
  <si>
    <t>Semicoama lucios 0.60mm</t>
  </si>
  <si>
    <t>Semicoama 312 mm Lucios 0.70 mm</t>
  </si>
  <si>
    <t>Semicoama 312mm Mat 0.40 mm</t>
  </si>
  <si>
    <t>Semicoama 312 mm Mat 0.45 mm</t>
  </si>
  <si>
    <t>Semicoama 312 mm Mat 0.50 mm</t>
  </si>
  <si>
    <t>Semicoama 312 mm Mat 0.60 mm</t>
  </si>
  <si>
    <t>Semicoama 312mm Wood 0.45mm</t>
  </si>
  <si>
    <t>Semicoama 312 mm Zincat 0.37 mm</t>
  </si>
  <si>
    <t>Semicoama 312 mm Zincat 0.40 mm</t>
  </si>
  <si>
    <t>Semicoama 312 mm Zincat 0.45 mm</t>
  </si>
  <si>
    <t>Semicoama 312 mm Zincat 0.50 mm</t>
  </si>
  <si>
    <t>Semicoama 312 mm Zincat 0.60 mm</t>
  </si>
  <si>
    <t>Semicoama 312 mm Zincat 0.70 mm</t>
  </si>
  <si>
    <t>Acc. special 0-50mm Ral 8003 0.45mm</t>
  </si>
  <si>
    <t>Accesorii Speciale D01 dubluvopsite 0.60</t>
  </si>
  <si>
    <t>Accesoriu special dublu vopsit MAT 0.60</t>
  </si>
  <si>
    <t>Accesoriu special 0-50mm GDM 0.50mm</t>
  </si>
  <si>
    <t>Accesoriu special 0-50mm Luc 0.40mm</t>
  </si>
  <si>
    <t>Accesoriu special 0-50mm Luc 0.45mm</t>
  </si>
  <si>
    <t>Accesoriu special 0-50mm Luc 0.50mm</t>
  </si>
  <si>
    <t>Accesorii speciale D01 lucios 0.60mm</t>
  </si>
  <si>
    <t>Accesoriu special 0-50mm Luc 0.70mm</t>
  </si>
  <si>
    <t>ACCES.SP. MAT 0.40 mm 0-50mm</t>
  </si>
  <si>
    <t>Accesoriu special 0-50mm Mat 0.45mm</t>
  </si>
  <si>
    <t>Accesoriu special 0-50mm Mat 0.50mm</t>
  </si>
  <si>
    <t>Accesoriu special 0-50mm Mat 0.60mm</t>
  </si>
  <si>
    <t>Accesoriu special 0-50mm ZNC 0.37mm</t>
  </si>
  <si>
    <t>Accesoriu special 0-50mm ZNC 0.40mm</t>
  </si>
  <si>
    <t>Accesoriu special 0-50mm ZNC 0.45mm</t>
  </si>
  <si>
    <t>Accesoriu special 0-50mm ZNC 0.50mm</t>
  </si>
  <si>
    <t>Accesoriu special 0-50mm ZNC 0.60mm</t>
  </si>
  <si>
    <t>Accesoriu special 0-50mm ZNC 0.70mm</t>
  </si>
  <si>
    <t>Acc. special 51-100mm Ral 8003 0.45mm</t>
  </si>
  <si>
    <t>Accesorii Speciale D02 dubluvopsite 0.60</t>
  </si>
  <si>
    <t>Accesoriu special DPM 0.60MM D02</t>
  </si>
  <si>
    <t>Accesoriu special 51-100mm GDM 0.50mm</t>
  </si>
  <si>
    <t>Accesoriu special 51-100mm Luc 0.40mm</t>
  </si>
  <si>
    <t>Accesoriu special 51-100mm Luc 0.45mm</t>
  </si>
  <si>
    <t>Accesoriu special 51-100mm Luc 0.50mm</t>
  </si>
  <si>
    <t>Accesorii speciale D02 lucios 0.60mm</t>
  </si>
  <si>
    <t>Accesoriu special 51-100mm Luc 0.70mm</t>
  </si>
  <si>
    <t>ACCES.SP. MAT 0.40 mm 51-100mm</t>
  </si>
  <si>
    <t>Accesoriu special 51-100mm Mat 0.45mm</t>
  </si>
  <si>
    <t>Accesoriu special 51-100mm Mat 0.50mm</t>
  </si>
  <si>
    <t>Accesoriu special 51-100mm Mat 0.60mm</t>
  </si>
  <si>
    <t>Accesoriu special 51-100mm ZNC 0.37mm</t>
  </si>
  <si>
    <t>Accesoriu special 51-100mm ZNC 0.40mm</t>
  </si>
  <si>
    <t>Accesoriu special 51-100mm ZNC 0.45mm</t>
  </si>
  <si>
    <t>Accesoriu special 51-100mm ZNC 0.50mm</t>
  </si>
  <si>
    <t>Accesoriu special 51-100mm ZNC 0.60mm</t>
  </si>
  <si>
    <t>Accesoriu special 51-100mm ZNC 0.70mm</t>
  </si>
  <si>
    <t>Acc. special 101-150mm Ral 8003 0.45mm</t>
  </si>
  <si>
    <t>Accesorii Speciale D03 dubluvopsite 0.60</t>
  </si>
  <si>
    <t>Accesoriu special DPM 0.60MM D03</t>
  </si>
  <si>
    <t>Accesoriu special 101-150mm GDM 0.50mm</t>
  </si>
  <si>
    <t>Accesoriu special 101-150mm Luc 0.40mm</t>
  </si>
  <si>
    <t>Accesoriu special 101-150mm Luc 0.45mm</t>
  </si>
  <si>
    <t>Accesoriu special 101-150mm Luc 0.50mm</t>
  </si>
  <si>
    <t>Accesorii speciale D03 lucios 0.60mm</t>
  </si>
  <si>
    <t>Accesoriu special 101-150mm Luc 0.70mm</t>
  </si>
  <si>
    <t>ACCES.SP. MAT 0.40 mm 101-150mm</t>
  </si>
  <si>
    <t>Accesoriu special 101-150mm Mat 0.45mm</t>
  </si>
  <si>
    <t>Accesoriu special 101-150mm Mat 0.50mm</t>
  </si>
  <si>
    <t>Accesoriu special 101-150mm Mat 0.60mm</t>
  </si>
  <si>
    <t>Accesoriu special 101-150mm ZNC 0.37mm</t>
  </si>
  <si>
    <t>Accesoriu special 101-150mm ZNC 0.40mm</t>
  </si>
  <si>
    <t>Accesoriu special 101-150mm ZNC 0.45mm</t>
  </si>
  <si>
    <t>Accesoriu special 101-150mm ZNC 0.50mm</t>
  </si>
  <si>
    <t>Accesoriu special 101-150mm ZNC 0.60mm</t>
  </si>
  <si>
    <t>Accesoriu special 101-150mm ZNC 0.70mm</t>
  </si>
  <si>
    <t>Acc. special 151-200mm Ral 8003 0.45mm</t>
  </si>
  <si>
    <t>Accesorii Speciale D04 dubluvopsite 0.60</t>
  </si>
  <si>
    <t>Accesoriu special DPM 0.60MM D04</t>
  </si>
  <si>
    <t>Accesoriu special 151-200mm GDM 0.50mm</t>
  </si>
  <si>
    <t>Accesoriu special 151-200mm Luc 0.40mm</t>
  </si>
  <si>
    <t>Accesoriu special 151-200mm Luc 0.45mm</t>
  </si>
  <si>
    <t>Accesoriu special 151-200mm Luc 0.50mm</t>
  </si>
  <si>
    <t>Accesorii speciale D04 lucios 0.60mm</t>
  </si>
  <si>
    <t>Accesoriu special 151-200mm Luc 0.70mm</t>
  </si>
  <si>
    <t>ACCES.SP. MAT 0.40 mm 151-200mm</t>
  </si>
  <si>
    <t>Accesoriu special 151-200mm Mat 0.45mm</t>
  </si>
  <si>
    <t>Accesoriu special 151-200mm Mat 0.50mm</t>
  </si>
  <si>
    <t>Accesoriu special 151-200mm Mat 0.60mm</t>
  </si>
  <si>
    <t>Accesoriu special 151-200mm ZNC 0.37mm</t>
  </si>
  <si>
    <t>Accesoriu special 151-200mm ZNC 0.40mm</t>
  </si>
  <si>
    <t>Accesoriu special 151-200mm ZNC 0.45mm</t>
  </si>
  <si>
    <t>Accesoriu special 151-200mm ZNC 0.50mm</t>
  </si>
  <si>
    <t>Accesoriu special 151-200mm ZNC 0.60mm</t>
  </si>
  <si>
    <t>Accesoriu special 151-200mm ZNC 0.70mm</t>
  </si>
  <si>
    <t>Acc. special 201-250mm Ral 8003 0.45mm</t>
  </si>
  <si>
    <t>Accesorii Speciale D05 dubluvopsite 0.60</t>
  </si>
  <si>
    <t>Accesoriu special DPM 0.60MM D05</t>
  </si>
  <si>
    <t>Accesoriu special 201-250mm GDM 0.50mm</t>
  </si>
  <si>
    <t>Accesoriu special 201-250mm Luc 0.40mm</t>
  </si>
  <si>
    <t>Accesoriu special 201-250mm Luc 0.45mm</t>
  </si>
  <si>
    <t>Accesoriu special 201-250mm Luc 0.50mm</t>
  </si>
  <si>
    <t>Accesorii speciale D05 lucios 0.60mm</t>
  </si>
  <si>
    <t>Accesoriu special 201-250mm Luc 0.70mm</t>
  </si>
  <si>
    <t>ACCES.SP. MAT 0.40 mm 201-250mm</t>
  </si>
  <si>
    <t>Accesoriu special 201-250mm Mat 0.45mm</t>
  </si>
  <si>
    <t>Accesoriu special 201-250mm Mat 0.50mm</t>
  </si>
  <si>
    <t>Accesoriu special 201-250mm Mat 0.60mm</t>
  </si>
  <si>
    <t>Accesoriu special 201-250mm ZNC 0.37mm</t>
  </si>
  <si>
    <t>Accesoriu special 201-250mm ZNC 0.40mm</t>
  </si>
  <si>
    <t>Accesoriu special 201-250mm ZNC 0.45mm</t>
  </si>
  <si>
    <t>Accesoriu special 201-250mm ZNC 0.50mm</t>
  </si>
  <si>
    <t>Accesoriu special 201-250mm ZNC 0.60mm</t>
  </si>
  <si>
    <t>Accesoriu special 201-250mm ZNC 0.70mm</t>
  </si>
  <si>
    <t>Acc. special 251-300mm Ral 8003 0.45mm</t>
  </si>
  <si>
    <t>Accesorii Speciale D06 dubluvopsite 0.60</t>
  </si>
  <si>
    <t>Accesoriu special DPM 0.60MM D06</t>
  </si>
  <si>
    <t>Accesoriu special 251-300mm GDM 0.50mm</t>
  </si>
  <si>
    <t>Accesoriu special 251-300mm Luc 0.40mm</t>
  </si>
  <si>
    <t>Accesoriu special 251-300mm Luc 0.45mm</t>
  </si>
  <si>
    <t>Accesoriu special 251-300mm Luc 0.50mm</t>
  </si>
  <si>
    <t>Accesorii speciale D06 lucios 0.60mm</t>
  </si>
  <si>
    <t>Accesoriu special 251-300mm Luc 0.70mm</t>
  </si>
  <si>
    <t>ACCES.SP. MAT 0.40 mm 251-300mm</t>
  </si>
  <si>
    <t>Accesoriu special 251-300mm Mat 0.45mm</t>
  </si>
  <si>
    <t>Accesoriu special 251-300mm Mat 0.50mm</t>
  </si>
  <si>
    <t>Accesoriu special 251-300mm Mat 0.60mm</t>
  </si>
  <si>
    <t>Accesoriu special 251-300mm ZNC 0.37mm</t>
  </si>
  <si>
    <t>Accesoriu special 251-300mm ZNC 0.40mm</t>
  </si>
  <si>
    <t>Accesoriu special 251-300mm ZNC 0.45mm</t>
  </si>
  <si>
    <t>Accesoriu special 251-300mm ZNC 0.50mm</t>
  </si>
  <si>
    <t>Accesoriu special 251-300mm ZNC 0.60mm</t>
  </si>
  <si>
    <t>Accesoriu special 251-300mm ZNC 0.70mm</t>
  </si>
  <si>
    <t>Acc. special 301-350mm Ral 8003 0.45mm</t>
  </si>
  <si>
    <t>Accesorii Speciale D07 dubluvopsite 0.60</t>
  </si>
  <si>
    <t>Accesoriu special DPM 0.60MM D07</t>
  </si>
  <si>
    <t>Accesoriu special 301-350mm GDM 0.50mm</t>
  </si>
  <si>
    <t>Accesoriu special 301-350mm Luc 0.40mm</t>
  </si>
  <si>
    <t>Accesoriu special 301-350mm Luc 0.45mm</t>
  </si>
  <si>
    <t>Accesoriu special 301-350mm Luc 0.50mm</t>
  </si>
  <si>
    <t>Accesorii speciale D07 lucios 0.60mm</t>
  </si>
  <si>
    <t>Accesoriu special 301-350mm Luc 0.70mm</t>
  </si>
  <si>
    <t>ACCES.SP. MAT 0.40 mm 301-350mm</t>
  </si>
  <si>
    <t>Accesoriu special 301-350mm Mat 0.45mm</t>
  </si>
  <si>
    <t>Accesoriu special 301-350mm Mat 0.50mm</t>
  </si>
  <si>
    <t>Accesoriu special 301-350mm Mat 0.60mm</t>
  </si>
  <si>
    <t>Accesoriu special 301-350mm ZNC 0.37mm</t>
  </si>
  <si>
    <t>Accesoriu special 301-350mm ZNC 0.40mm</t>
  </si>
  <si>
    <t>Accesoriu special 301-350mm ZNC 0.45mm</t>
  </si>
  <si>
    <t>Accesoriu special 301-350mm ZNC 0.50mm</t>
  </si>
  <si>
    <t>Accesoriu special 301-350mm ZNC 0.60mm</t>
  </si>
  <si>
    <t>Accesoriu special 301-350mm ZNC 0.70mm</t>
  </si>
  <si>
    <t>Acc. special 351-400mm Ral 8003 0.45mm</t>
  </si>
  <si>
    <t>Accesorii Speciale D08 dubluvopsite 0.60</t>
  </si>
  <si>
    <t>Accesoriu special DPM 0.60MM D08</t>
  </si>
  <si>
    <t>Accesoriu special 351-400mm GDM 0.50mm</t>
  </si>
  <si>
    <t>Accesoriu special 351-400mm Luc 0.40mm</t>
  </si>
  <si>
    <t>Accesoriu special 351-400mm Luc 0.45mm</t>
  </si>
  <si>
    <t>Accesoriu special 351-400mm Luc 0.50mm</t>
  </si>
  <si>
    <t>Accesorii speciale D08 lucios 0.60mm</t>
  </si>
  <si>
    <t>Accesoriu special 351-400mm Luc 0.70mm</t>
  </si>
  <si>
    <t>ACCES.SP. MAT 0.40 mm 351-400mm</t>
  </si>
  <si>
    <t>Accesoriu special 351-400mm Mat 0.45mm</t>
  </si>
  <si>
    <t>Accesoriu special 351-400mm Mat 0.50mm</t>
  </si>
  <si>
    <t>Accesoriu special 351-400mm Mat 0.60mm</t>
  </si>
  <si>
    <t>Accesoriu special 351-400mm ZNC 0.37mm</t>
  </si>
  <si>
    <t>Accesoriu special 351-400mm ZNC 0.40mm</t>
  </si>
  <si>
    <t>Accesoriu special 351-400mm ZNC 0.45mm</t>
  </si>
  <si>
    <t>Accesoriu special 351-400mm ZNC 0.50mm</t>
  </si>
  <si>
    <t>Accesoriu special 351-400mm ZNC 0.60mm</t>
  </si>
  <si>
    <t>Accesoriu special 351-400mm ZNC 0.70mm</t>
  </si>
  <si>
    <t>Acc. special 401-450mm Ral 8003 0.45mm</t>
  </si>
  <si>
    <t>Accesorii Speciale D09 dubluvopsite 0.60</t>
  </si>
  <si>
    <t>Accesoriu special DPM 0.60MM D09</t>
  </si>
  <si>
    <t>Accesoriu special 401-450mm GDM 0.50mm</t>
  </si>
  <si>
    <t>Accesoriu special 401-450mm Luc 0.40mm</t>
  </si>
  <si>
    <t>Accesoriu special 401-450mm Luc 0.45mm</t>
  </si>
  <si>
    <t>Accesoriu special 401-450mm Luc 0.50mm</t>
  </si>
  <si>
    <t>Accesorii speciale D09 lucios 0.60mm</t>
  </si>
  <si>
    <t>Accesoriu special 401-450mm Luc 0.70mm</t>
  </si>
  <si>
    <t>ACCES.SP. MAT 0.40 mm 401-450mm</t>
  </si>
  <si>
    <t>Accesoriu special 401-450mm Mat 0.45mm</t>
  </si>
  <si>
    <t>Accesoriu special 401-450mm Mat 0.50mm</t>
  </si>
  <si>
    <t>Accesoriu special 401-450mm Mat 0.60mm</t>
  </si>
  <si>
    <t>Accesoriu special 401-450mm ZNC 0.37mm</t>
  </si>
  <si>
    <t>Accesoriu special 401-450mm ZNC 0.40mm</t>
  </si>
  <si>
    <t>Accesoriu special 401-450mm ZNC 0.45mm</t>
  </si>
  <si>
    <t>Accesoriu special 401-450mm ZNC 0.50mm</t>
  </si>
  <si>
    <t>Accesoriu special 401-450mm ZNC 0.60mm</t>
  </si>
  <si>
    <t>Accesoriu special 401-450mm ZNC 0.70mm</t>
  </si>
  <si>
    <t>Acc. special 451-500mm Ral 8003 0.45mm</t>
  </si>
  <si>
    <t>Accesorii Speciale D10 dubluvopsite 0.60</t>
  </si>
  <si>
    <t>Accesoriu special DPM 0.60MM D10</t>
  </si>
  <si>
    <t>Accesoriu special 451-500mm GDM 0.50mm</t>
  </si>
  <si>
    <t>Accesoriu special 451-500mm Luc 0.40mm</t>
  </si>
  <si>
    <t>Accesoriu special 451-500mm Luc 0.45mm</t>
  </si>
  <si>
    <t>Accesoriu special 451-500mm Luc 0.50mm</t>
  </si>
  <si>
    <t>Accesorii speciale D10 lucios 0.60mm</t>
  </si>
  <si>
    <t>Accesoriu special 451-500mm Luc 0.70mm</t>
  </si>
  <si>
    <t>ACCES.SP. MAT 0.40 mm 451-500mm</t>
  </si>
  <si>
    <t>Accesoriu special 451-500mm Mat 0.45mm</t>
  </si>
  <si>
    <t>Accesoriu special 451-500mm Mat 0.50mm</t>
  </si>
  <si>
    <t>Accesoriu special 451-500mm Mat 0.60mm</t>
  </si>
  <si>
    <t>Accesoriu special 451-500mm ZNC 0.37mm</t>
  </si>
  <si>
    <t>Accesoriu special 451-500mm ZNC 0.40mm</t>
  </si>
  <si>
    <t>Accesoriu special 451-500mm ZNC 0.45mm</t>
  </si>
  <si>
    <t>Accesoriu special 451-500mm ZNC 0.50mm</t>
  </si>
  <si>
    <t>Accesoriu special 451-500mm ZNC 0.60mm</t>
  </si>
  <si>
    <t>Accesoriu special 451-500mm ZNC 0.70mm</t>
  </si>
  <si>
    <t>Acc. special 501-550mm Ral 8003 0.45mm</t>
  </si>
  <si>
    <t>Accesorii Speciale D11 dubluvopsite 0.60</t>
  </si>
  <si>
    <t>Accesoriu special DPM 0.60MM D11</t>
  </si>
  <si>
    <t>Accesoriu special 501-550mm GDM 0.50mm</t>
  </si>
  <si>
    <t>Accesoriu special 501-550mm Luc 0.40mm</t>
  </si>
  <si>
    <t>Accesoriu special 501-550mm Luc 0.45mm</t>
  </si>
  <si>
    <t>Accesoriu special 501-550mm Luc 0.50mm</t>
  </si>
  <si>
    <t>Accesorii speciale D11 lucios 0.60mm</t>
  </si>
  <si>
    <t>Accesoriu special 501-550mm Luc 0.70mm</t>
  </si>
  <si>
    <t>ACCES.SP. MAT 0.40 mm 501-550mm</t>
  </si>
  <si>
    <t>Accesoriu special 501-550mm Mat 0.45mm</t>
  </si>
  <si>
    <t>Accesoriu special 501-550mm Mat 0.50mm</t>
  </si>
  <si>
    <t>Accesoriu special 501-550mm Mat 0.60mm</t>
  </si>
  <si>
    <t>Accesoriu special 501-550mm ZNC 0.37mm</t>
  </si>
  <si>
    <t>Accesoriu special 501-550mm ZNC 0.40mm</t>
  </si>
  <si>
    <t>Accesoriu special 501-550mm ZNC 0.45mm</t>
  </si>
  <si>
    <t>Accesoriu special 501-550mm ZNC 0.50mm</t>
  </si>
  <si>
    <t>Accesoriu special 501-550mm ZNC 0.60mm</t>
  </si>
  <si>
    <t>Accesoriu special 501-550mm ZNC 0.70mm</t>
  </si>
  <si>
    <t>Acc. special 551-600mm Ral 8003 0.45mm</t>
  </si>
  <si>
    <t>Accesorii Speciale D12 dubluvopsite 0.60</t>
  </si>
  <si>
    <t>Accesoriu special DPM 0.60MM D12</t>
  </si>
  <si>
    <t>Accesoriu special 551-600mm GDM 0.50mm</t>
  </si>
  <si>
    <t>Accesoriu special 551-600mm Luc 0.40mm</t>
  </si>
  <si>
    <t>Accesoriu special 551-600mm Luc 0.45mm</t>
  </si>
  <si>
    <t>Accesoriu special 551-600mm Luc 0.50mm</t>
  </si>
  <si>
    <t>Accesorii speciale D12 lucios 0.60mm</t>
  </si>
  <si>
    <t>Accesoriu special 551-600mm Luc 0.70mm</t>
  </si>
  <si>
    <t>ACCES.SP. MAT 0.40 mm 551-600mm</t>
  </si>
  <si>
    <t>Accesoriu special 551-600mm Mat 0.45mm</t>
  </si>
  <si>
    <t>Accesoriu special 551-600mm Mat 0.50mm</t>
  </si>
  <si>
    <t>Accesoriu special 551-600mm Mat 0.60mm</t>
  </si>
  <si>
    <t>Accesoriu special 551-600mm ZNC 0.37mm</t>
  </si>
  <si>
    <t>Accesoriu special 551-600mm ZNC 0.40mm</t>
  </si>
  <si>
    <t>Accesoriu special 551-600mm ZNC 0.45mm</t>
  </si>
  <si>
    <t>Accesoriu special 551-600mm ZNC 0.50mm</t>
  </si>
  <si>
    <t>Accesoriu special 551-600mm ZNC 0.60mm</t>
  </si>
  <si>
    <t>Accesoriu special 551-600mm ZNC 0.70mm</t>
  </si>
  <si>
    <t>Acc. special 601-650mm Ral 8003 0.45mm</t>
  </si>
  <si>
    <t>Accesorii Speciale D13 dubluvopsite 0.60</t>
  </si>
  <si>
    <t>Accesoriu special DPM 0.60MM D13</t>
  </si>
  <si>
    <t>Accesoriu special 601-650mm GDM 0.50mm</t>
  </si>
  <si>
    <t>Accesoriu special 601-650mm Luc 0.40mm</t>
  </si>
  <si>
    <t>Accesoriu special 601-650mm Luc 0.45mm</t>
  </si>
  <si>
    <t>Accesoriu special 601-650mm Luc 0.50mm</t>
  </si>
  <si>
    <t>Accesorii speciale D13 lucios 0.60mm</t>
  </si>
  <si>
    <t>Accesoriu special 601-650mm Luc 0.70mm</t>
  </si>
  <si>
    <t>ACCES.SP. MAT 0.40 mm 601-650mm</t>
  </si>
  <si>
    <t>Accesoriu special 601-650mm Mat 0.45mm</t>
  </si>
  <si>
    <t>Accesoriu special 601-650mm Mat 0.50mm</t>
  </si>
  <si>
    <t>Accesoriu special 601-650mm Mat 0.60mm</t>
  </si>
  <si>
    <t>Accesoriu special 601-650mm ZNC 0.37mm</t>
  </si>
  <si>
    <t>Accesoriu special 601-650mm ZNC 0.40mm</t>
  </si>
  <si>
    <t>Accesoriu special 601-650mm ZNC 0.45mm</t>
  </si>
  <si>
    <t>Accesoriu special 601-650mm ZNC 0.50mm</t>
  </si>
  <si>
    <t>Accesoriu special 601-650mm ZNC 0.60mm</t>
  </si>
  <si>
    <t>Accesoriu special 601-650mm ZNC 0.70mm</t>
  </si>
  <si>
    <t>Acc. special 651-700mm Ral 8003 0.45mm</t>
  </si>
  <si>
    <t>Accesorii Speciale D14 dubluvopsite 0.60</t>
  </si>
  <si>
    <t>Accesoriu special DPM 0.60MM D14</t>
  </si>
  <si>
    <t>Accesoriu special 651-700mm GDM 0.50mm</t>
  </si>
  <si>
    <t>Accesoriu special 651-700mm Luc 0.40mm</t>
  </si>
  <si>
    <t>Accesoriu special 651-700mm Luc 0.45mm</t>
  </si>
  <si>
    <t>Accesoriu special 651-700mm Luc 0.50mm</t>
  </si>
  <si>
    <t>Accesorii speciale D14 lucios 0.60mm</t>
  </si>
  <si>
    <t>Accesoriu special 651-700mm Luc 0.70mm</t>
  </si>
  <si>
    <t>ACCES.SP. MAT 0.40 mm 651-700mm</t>
  </si>
  <si>
    <t>Accesoriu special 651-700mm Mat 0.45mm</t>
  </si>
  <si>
    <t>Accesoriu special 651-700mm Mat 0.50mm</t>
  </si>
  <si>
    <t>Accesoriu special 651-700mm Mat 0.60mm</t>
  </si>
  <si>
    <t>Accesoriu special 651-700mm ZNC 0.37mm</t>
  </si>
  <si>
    <t>Accesoriu special 651-700mm ZNC 0.40mm</t>
  </si>
  <si>
    <t>Accesoriu special 651-700mm ZNC 0.45mm</t>
  </si>
  <si>
    <t>Accesoriu special 651-700mm ZNC 0.50mm</t>
  </si>
  <si>
    <t>Accesoriu special 651-700mm ZNC 0.60mm</t>
  </si>
  <si>
    <t>Accesoriu special 651-700mm ZNC 0.70mm</t>
  </si>
  <si>
    <t>Acc. special 701-750mm Ral 8003 0.45mm</t>
  </si>
  <si>
    <t>Accesorii Speciale D15 dubluvopsite 0.60</t>
  </si>
  <si>
    <t>Accesoriu special DPM 0.60MM D15</t>
  </si>
  <si>
    <t>Accesoriu special 701-750mm GDM 0.50mm</t>
  </si>
  <si>
    <t>Accesoriu special 701-750mm Luc 0.40mm</t>
  </si>
  <si>
    <t>Accesoriu special 701-750mm Luc 0.45mm</t>
  </si>
  <si>
    <t>Accesoriu special 701-750mm Luc 0.50mm</t>
  </si>
  <si>
    <t>Accesorii speciale D15 lucios 0.60mm</t>
  </si>
  <si>
    <t>Accesoriu special 701-750mm Luc 0.70mm</t>
  </si>
  <si>
    <t>ACCES.SP. MAT 0.40 mm 701-750mm</t>
  </si>
  <si>
    <t>Accesoriu special 701-750mm Mat 0.45mm</t>
  </si>
  <si>
    <t>Accesoriu special 701-750mm Mat 0.50mm</t>
  </si>
  <si>
    <t>Accesoriu special 701-750mm Mat 0.60mm</t>
  </si>
  <si>
    <t>Accesoriu special 701-750mm ZNC 0.37mm</t>
  </si>
  <si>
    <t>Accesoriu special 701-750mm ZNC 0.40mm</t>
  </si>
  <si>
    <t>Accesoriu special 701-750mm ZNC 0.45mm</t>
  </si>
  <si>
    <t>Accesoriu special 701-750mm ZNC 0.50mm</t>
  </si>
  <si>
    <t>Accesoriu special 701-750mm ZNC 0.60mm</t>
  </si>
  <si>
    <t>Accesoriu special 701-750mm ZNC 0.70mm</t>
  </si>
  <si>
    <t>Acc. special 751-800mm Ral 8003 0.45mm</t>
  </si>
  <si>
    <t>Accesorii Speciale D16 dubluvopsite 0.60</t>
  </si>
  <si>
    <t>Accesoriu special DPM 0.60MM D16</t>
  </si>
  <si>
    <t>Accesoriu special 751-800mm GDM 0.50mm</t>
  </si>
  <si>
    <t>Accesoriu special 751-800mm Luc 0.40mm</t>
  </si>
  <si>
    <t>Accesoriu special 751-800mm Luc 0.45mm</t>
  </si>
  <si>
    <t>Accesoriu special 751-800mm Luc 0.50mm</t>
  </si>
  <si>
    <t>Accesorii speciale D16 lucios 0.60mm</t>
  </si>
  <si>
    <t>Accesoriu special 751-800mm Luc 0.70mm</t>
  </si>
  <si>
    <t>ACCES.SP. MAT 0.40 mm 751-800mm</t>
  </si>
  <si>
    <t>Accesoriu special 751-800mm Mat 0.45mm</t>
  </si>
  <si>
    <t>Accesoriu special 751-800mm Mat 0.50mm</t>
  </si>
  <si>
    <t>Accesoriu special 751-800mm Mat 0.60mm</t>
  </si>
  <si>
    <t>Accesoriu special 751-800mm ZNC 0.37mm</t>
  </si>
  <si>
    <t>Accesoriu special 751-800mm ZNC 0.40mm</t>
  </si>
  <si>
    <t>Accesoriu special 751-800mm ZNC 0.45mm</t>
  </si>
  <si>
    <t>Accesoriu special 751-800mm ZNC 0.50mm</t>
  </si>
  <si>
    <t>Accesoriu special 751-800mm ZNC 0.60mm</t>
  </si>
  <si>
    <t>Accesoriu special 751-800mm ZNC 0.70mm</t>
  </si>
  <si>
    <t>Acc. special 801-850mm Ral 8003 0.45mm</t>
  </si>
  <si>
    <t>Accesorii Speciale D17 dubluvopsite 0.60</t>
  </si>
  <si>
    <t>Accesoriu special DPM 0.60MM D17</t>
  </si>
  <si>
    <t>Accesoriu special 801-850mm GDM 0.50mm</t>
  </si>
  <si>
    <t>Accesoriu special 801-850mm Luc 0.40mm</t>
  </si>
  <si>
    <t>Accesoriu special 801-850mm Luc 0.45mm</t>
  </si>
  <si>
    <t>Accesoriu special 801-850mm Luc 0.50mm</t>
  </si>
  <si>
    <t>Accesorii speciale D17 lucios 0.60mm</t>
  </si>
  <si>
    <t>Accesoriu special 801-850mm Luc 0.70mm</t>
  </si>
  <si>
    <t>ACCES.SP. MAT 0.40 mm 801-850mm</t>
  </si>
  <si>
    <t>Accesoriu special 801-850mm Mat 0.45mm</t>
  </si>
  <si>
    <t>Accesoriu special 801-850mm Mat 0.50mm</t>
  </si>
  <si>
    <t>Accesoriu special 801-850mm Mat 0.60mm</t>
  </si>
  <si>
    <t>Accesoriu special 801-850mm ZNC 0.37mm</t>
  </si>
  <si>
    <t>Accesoriu special 801-850mm ZNC 0.40mm</t>
  </si>
  <si>
    <t>Accesoriu special 801-850mm ZNC 0.45mm</t>
  </si>
  <si>
    <t>Accesoriu special 801-850mm ZNC 0.50mm</t>
  </si>
  <si>
    <t>Accesoriu special 801-850mm ZNC 0.60mm</t>
  </si>
  <si>
    <t>Accesoriu special 801-850mm ZNC 0.70mm</t>
  </si>
  <si>
    <t>Acc. special 851-900mm Ral 8003 0.45mm</t>
  </si>
  <si>
    <t>Accesorii Speciale D18 dubluvopsite 0.60</t>
  </si>
  <si>
    <t>Accesoriu special DPM 0.60MM D18</t>
  </si>
  <si>
    <t>Accesoriu special 851-900mm GDM 0.50mm</t>
  </si>
  <si>
    <t>Accesoriu special 851-900mm Luc 0.40mm</t>
  </si>
  <si>
    <t>Accesoriu special 851-900mm Luc 0.45mm</t>
  </si>
  <si>
    <t>Accesoriu special 851-900mm Luc 0.50mm</t>
  </si>
  <si>
    <t>Accesorii speciale D18 lucios 0.60mm</t>
  </si>
  <si>
    <t>Accesoriu special 851-900mm Luc 0.70mm</t>
  </si>
  <si>
    <t>ACCES.SP. MAT 0.40 mm 851-900mm</t>
  </si>
  <si>
    <t>Accesoriu special 851-900mm Mat 0.45mm</t>
  </si>
  <si>
    <t>Accesoriu special 851-900mm Mat 0.50mm</t>
  </si>
  <si>
    <t>Accesoriu special 851-900mm Mat 0.60mm</t>
  </si>
  <si>
    <t>Accesoriu special 851-900mm ZNC 0.37mm</t>
  </si>
  <si>
    <t>Accesoriu special 851-900mm ZNC 0.40mm</t>
  </si>
  <si>
    <t>Accesoriu special 851-900mm ZNC 0.45mm</t>
  </si>
  <si>
    <t>Accesoriu special 851-900mm ZNC 0.50mm</t>
  </si>
  <si>
    <t>Accesoriu special 851-900mm ZNC 0.60mm</t>
  </si>
  <si>
    <t>Accesoriu special 851-900mm ZNC 0.70mm</t>
  </si>
  <si>
    <t>Acc. special 901-950mm Ral 8003 0.45mm</t>
  </si>
  <si>
    <t>Accesorii Speciale D19 dubluvopsite 0.60</t>
  </si>
  <si>
    <t>Accesoriu special DPM 0.60MM D19</t>
  </si>
  <si>
    <t>Accesoriu special 901-950mm GDM 0.50mm</t>
  </si>
  <si>
    <t>Accesoriu special 901-950mm Luc 0.40mm</t>
  </si>
  <si>
    <t>Accesoriu special 901-950mm Luc 0.45mm</t>
  </si>
  <si>
    <t>Accesoriu special 901-950mm Luc 0.50mm</t>
  </si>
  <si>
    <t>Accesorii speciale D19 lucios 0.60mm</t>
  </si>
  <si>
    <t>Accesoriu special 901-950mm Luc 0.70mm</t>
  </si>
  <si>
    <t>ACCES.SP. MAT 0.40 mm 901-950mm</t>
  </si>
  <si>
    <t>Accesoriu special 901-950mm Mat 0.45mm</t>
  </si>
  <si>
    <t>Accesoriu special 901-950mm Mat 0.50mm</t>
  </si>
  <si>
    <t>Accesoriu special 901-950mm Mat 0.60mm</t>
  </si>
  <si>
    <t>Accesoriu special 901-950mm ZNC 0.37mm</t>
  </si>
  <si>
    <t>Accesoriu special 901-950mm ZNC 0.40mm</t>
  </si>
  <si>
    <t>Accesoriu special 901-950mm ZNC 0.45mm</t>
  </si>
  <si>
    <t>Accesoriu special 901-950mm ZNC 0.50mm</t>
  </si>
  <si>
    <t>Accesoriu special 901-950mm ZNC 0.60mm</t>
  </si>
  <si>
    <t>Accesoriu special 901-950mm ZNC 0.70mm</t>
  </si>
  <si>
    <t>Acc. special 951-1000mm Ral 8003 0.45mm</t>
  </si>
  <si>
    <t>Accesorii Speciale D20 dubluvopsite 0.60</t>
  </si>
  <si>
    <t>Accesoriu special DPM 0.60MM D20</t>
  </si>
  <si>
    <t>Accesoriu special 951-1000mm GDM 0.50mm</t>
  </si>
  <si>
    <t>Accesoriu special 951-1000mm Luc 0.40mm</t>
  </si>
  <si>
    <t>Accesoriu special 951-1000mm Luc 0.45mm</t>
  </si>
  <si>
    <t>Accesoriu special 951-1000mm Luc 0.50mm</t>
  </si>
  <si>
    <t>Accesorii speciale D20 lucios 0.60mm</t>
  </si>
  <si>
    <t>Accesoriu special 951-1000mm Luc 0.70mm</t>
  </si>
  <si>
    <t>ACCES.SP. MAT 0.40 mm 951-1000mm</t>
  </si>
  <si>
    <t>Accesoriu special 951-1000mm Mat 0.45mm</t>
  </si>
  <si>
    <t>Accesoriu special 951-1000mm Mat 0.50mm</t>
  </si>
  <si>
    <t>Accesoriu special 951-1000mm Mat 0.60mm</t>
  </si>
  <si>
    <t>Accesoriu special 951-1000mm ZNC 0.37mm</t>
  </si>
  <si>
    <t>Accesoriu special 951-1000mm ZNC 0.40mm</t>
  </si>
  <si>
    <t>Accesoriu special 951-1000mm ZNC 0.45mm</t>
  </si>
  <si>
    <t>Accesoriu special 951-1000mm ZNC 0.50mm</t>
  </si>
  <si>
    <t>Accesoriu special 951-1000mm ZNC 0.60mm</t>
  </si>
  <si>
    <t>Accesoriu special 951-1000mm ZNC 0.70mm</t>
  </si>
  <si>
    <t>Acc. special 1001-1050mm Ral 8003 0.45mm</t>
  </si>
  <si>
    <t>Accesorii Speciale D21 dubluvopsite 0.60</t>
  </si>
  <si>
    <t>Accesoriu special DPM 0.60MM D21</t>
  </si>
  <si>
    <t>Accesoriu special 1001-1050mm GDM 0.50mm</t>
  </si>
  <si>
    <t>Accesoriu special 1001-1050mm Luc 0.40mm</t>
  </si>
  <si>
    <t>Accesoriu special 1001-1050mm Luc 0.45mm</t>
  </si>
  <si>
    <t>Accesoriu special 1001-1050mm Luc 0.50mm</t>
  </si>
  <si>
    <t>Accesoriu special 1001-1050mm Luc 0.70mm</t>
  </si>
  <si>
    <t>ACCES.SP. MAT 0.40 mm 1001-1050mm</t>
  </si>
  <si>
    <t>Accesoriu special 1001-1050mm Mat 0.45mm</t>
  </si>
  <si>
    <t>Accesoriu special 1001-1050mm Mat 0.50mm</t>
  </si>
  <si>
    <t>Accesoriu special 1001-1050mm Mat 0.60mm</t>
  </si>
  <si>
    <t>Accesoriu special 1001-1050mm ZNC 0.37mm</t>
  </si>
  <si>
    <t>Accesoriu special 1001-1050mm ZNC 0.40mm</t>
  </si>
  <si>
    <t>Accesoriu special 1001-1050mm ZNC 0.45mm</t>
  </si>
  <si>
    <t>Accesoriu special 1001-1050mm ZNC 0.50mm</t>
  </si>
  <si>
    <t>Accesoriu special 1001-1050mm ZNC 0.60mm</t>
  </si>
  <si>
    <t>Accesoriu special 1001-1050mm ZNC 0.70mm</t>
  </si>
  <si>
    <t>Acc. special 1051-1100mm Ral 8003 0.45mm</t>
  </si>
  <si>
    <t>Accesorii Speciale D22 dubluvopsite 0.60</t>
  </si>
  <si>
    <t>Accesoriu special DPM 0.60MM D22</t>
  </si>
  <si>
    <t>Accesoriu special 1051-1100mm GDM 0.50mm</t>
  </si>
  <si>
    <t>Accesoriu special 1051-1100mm Luc 0.40mm</t>
  </si>
  <si>
    <t>Accesoriu special 1051-1100mm Luc 0.45mm</t>
  </si>
  <si>
    <t>Accesoriu special 1051-1100mm Luc 0.50mm</t>
  </si>
  <si>
    <t>Accesorii speciale D22 lucios 0.60mm</t>
  </si>
  <si>
    <t>Accesoriu special 1051-1100mm Luc 0.70mm</t>
  </si>
  <si>
    <t>ACCES.SP. MAT 0.40 mm 1051-1100mm</t>
  </si>
  <si>
    <t>Accesoriu special 1051-1100mm Mat 0.45mm</t>
  </si>
  <si>
    <t>Accesoriu special 1051-1100mm Mat 0.50mm</t>
  </si>
  <si>
    <t>Accesoriu special 1051-1100mm Mat 0.60mm</t>
  </si>
  <si>
    <t>Accesoriu special 1051-1100mm ZNC 0.37mm</t>
  </si>
  <si>
    <t>Accesoriu special 1051-1100mm ZNC 0.40mm</t>
  </si>
  <si>
    <t>Accesoriu special 1051-1100mm ZNC 0.45mm</t>
  </si>
  <si>
    <t>Accesoriu special 1051-1100mm ZNC 0.50mm</t>
  </si>
  <si>
    <t>Accesoriu special 1051-1100mm ZNC 0.60mm</t>
  </si>
  <si>
    <t>Accesoriu special 1051-1100mm ZNC 0.70mm</t>
  </si>
  <si>
    <t>Acc. special 1101-1150mm Ral 8003 0.45mm</t>
  </si>
  <si>
    <t>Accesorii Speciale D23 dubluvopsite 0.60</t>
  </si>
  <si>
    <t>Accesoriu special DPM 0.60MM D23</t>
  </si>
  <si>
    <t>Accesoriu special 1101-1150mm GDM 0.50mm</t>
  </si>
  <si>
    <t>Accesoriu special 1101-1150mm Luc 0.40mm</t>
  </si>
  <si>
    <t>Accesoriu special 1101-1150mm Luc 0.45mm</t>
  </si>
  <si>
    <t>Accesoriu special 1101-1150mm Luc 0.50mm</t>
  </si>
  <si>
    <t>Accesorii speciale D23 lucios 0.60mm</t>
  </si>
  <si>
    <t>Accesoriu special 1101-1150mm Luc 0.70mm</t>
  </si>
  <si>
    <t>ACCES.SP. MAT 0.40 mm 1101-1150mm</t>
  </si>
  <si>
    <t>Accesoriu special 1101-1150mm Mat 0.45mm</t>
  </si>
  <si>
    <t>Accesoriu special 1101-1150mm Mat 0.50mm</t>
  </si>
  <si>
    <t>Accesoriu special 1101-1150mm Mat 0.60mm</t>
  </si>
  <si>
    <t>Accesoriu special 1101-1150mm WOD 0.50mm</t>
  </si>
  <si>
    <t>Accesoriu special 1101-1150mm ZNC 0.37mm</t>
  </si>
  <si>
    <t>Accesoriu special 1101-1150mm ZNC 0.40mm</t>
  </si>
  <si>
    <t>Accesoriu special 1101-1150mm ZNC 0.45mm</t>
  </si>
  <si>
    <t>Accesoriu special 1101-1150mm ZNC 0.50mm</t>
  </si>
  <si>
    <t>Accesoriu special 1101-1150mm ZNC 0.60mm</t>
  </si>
  <si>
    <t>Accesoriu special 1101-1150mm ZNC 0.70mm</t>
  </si>
  <si>
    <t>Acc. special 1151-1200mm Ral 8003 0.45mm</t>
  </si>
  <si>
    <t>Accesorii Speciale D24 dubluvopsite 0.60</t>
  </si>
  <si>
    <t>Accesoriu special DPM 0.60MM D24</t>
  </si>
  <si>
    <t>Accesoriu special 1151-1200mm GDM 0.50mm</t>
  </si>
  <si>
    <t>Accesoriu special 1151-1200mm Luc 0.40mm</t>
  </si>
  <si>
    <t>Accesoriu special 1151-1200mm Luc 0.45mm</t>
  </si>
  <si>
    <t>Accesoriu special 1151-1200mm Luc 0.50mm</t>
  </si>
  <si>
    <t>Accesorii speciale D24 lucios 0.60mm</t>
  </si>
  <si>
    <t>Accesoriu special 1151-1200mm Luc 0.70mm</t>
  </si>
  <si>
    <t>ACCES.SP. MAT 0.40 mm 1151-1200mm</t>
  </si>
  <si>
    <t>Accesoriu special 1151-1200mm Mat 0.45mm</t>
  </si>
  <si>
    <t>Accesoriu special 1151-1200mm Mat 0.50mm</t>
  </si>
  <si>
    <t>Accesoriu special 1151-1200mm Mat 0.60mm</t>
  </si>
  <si>
    <t>Accesoriu special 1151-1200mm ZNC 0.37mm</t>
  </si>
  <si>
    <t>Accesoriu special 1151-1200mm ZNC 0.40mm</t>
  </si>
  <si>
    <t>Accesoriu special 1151-1200mm ZNC 0.45mm</t>
  </si>
  <si>
    <t>Accesoriu special 1151-1200mm ZNC 0.50mm</t>
  </si>
  <si>
    <t>Accesoriu special 1151-1200mm ZNC 0.60mm</t>
  </si>
  <si>
    <t>Accesoriu special 1151-1200mm ZNC 0.70mm</t>
  </si>
  <si>
    <t>Acc. special 1201-1250mm Ral 8003 0.45mm</t>
  </si>
  <si>
    <t>Accesorii Speciale D25 dubluvopsite 0.60</t>
  </si>
  <si>
    <t>Accesoriu special DPM 0.60MM D25</t>
  </si>
  <si>
    <t>Accesoriu special 1201-1250mm GDM 0.50mm</t>
  </si>
  <si>
    <t>Accesoriu special 1201-1250mm Luc 0.40mm</t>
  </si>
  <si>
    <t>Accesoriu special 1201-1250mm Luc 0.45mm</t>
  </si>
  <si>
    <t>Accesoriu special 1201-1250mm Luc 0.50mm</t>
  </si>
  <si>
    <t>Accesorii speciale D25 lucios 0.60mm</t>
  </si>
  <si>
    <t>Accesoriu special 1201-1250mm Luc 0.70mm</t>
  </si>
  <si>
    <t>ACCES.SP. MAT 0.40 mm 1201-1250mm</t>
  </si>
  <si>
    <t>Accesoriu special 1201-1250mm Mat 0.45mm</t>
  </si>
  <si>
    <t>Accesoriu special 1201-1250mm Mat 0.50mm</t>
  </si>
  <si>
    <t>Accesoriu special 1201-1250mm Mat 0.60mm</t>
  </si>
  <si>
    <t>Accesoriu special 1201-1250mm ZNC 0.37mm</t>
  </si>
  <si>
    <t>Accesoriu special 1201-1250mm ZNC 0.40mm</t>
  </si>
  <si>
    <t>Accesoriu special 1201-1250mm ZNC 0.45mm</t>
  </si>
  <si>
    <t>Accesoriu special 1201-1250mm ZNC 0.50mm</t>
  </si>
  <si>
    <t>Accesoriu special 1201-1250mm ZNC 0.60mm</t>
  </si>
  <si>
    <t>Accesoriu special 1201-1250mm ZNC 0.70mm</t>
  </si>
  <si>
    <t>Semicoama Retro 312mm RAL 8003 0.45mm</t>
  </si>
  <si>
    <t>Semicoama Retropanel 312mm GDM 0.50mm</t>
  </si>
  <si>
    <t>Semicoama Retro 312mm Lucios 0.45mm</t>
  </si>
  <si>
    <t>Semicoama Retro 312mm Lucios 0.50mm</t>
  </si>
  <si>
    <t>Semicoama retro 312mm lucios 0.60mm</t>
  </si>
  <si>
    <t>Semicoama Retropanel 312mm Mat 0.45 mm</t>
  </si>
  <si>
    <t>Semicoama Retropanel 312mm Mat 0.50 mm</t>
  </si>
  <si>
    <t>Semicoama Retropanel 312mm Mat 0.60 mm</t>
  </si>
  <si>
    <t>Semicoama Retro 312mm Wood 0.45mm</t>
  </si>
  <si>
    <t>Bord. Streasina 2ML 156 mm 8003 0.45 mm</t>
  </si>
  <si>
    <t>Bord. Streasina 2ML 156 mm GDM 0.50 mm</t>
  </si>
  <si>
    <t>Bord. Streasina 2ML 156 mm Lucios 0.40mm</t>
  </si>
  <si>
    <t>Bord. Streasina 2ML 156 mm Lucios 0.45mm</t>
  </si>
  <si>
    <t>Bord. Streasina 2ML 156 mm Lucios 0.50mm</t>
  </si>
  <si>
    <t>Bordura streasina 156mm lucios 0.60mm</t>
  </si>
  <si>
    <t>Bord. Streasina 2ML 156 mm Lucios 0.70mm</t>
  </si>
  <si>
    <t>Bordura Streasina 156mm Mat 0.40 mm</t>
  </si>
  <si>
    <t>Bord. Streasina 2ML 156 mm Mat 0.45 mm</t>
  </si>
  <si>
    <t>Bord. Streasina 2ML 156 mm Mat 0.50 mm</t>
  </si>
  <si>
    <t>Bord. Streasina 2ML 156 mm Mat 0.60 mm</t>
  </si>
  <si>
    <t>Bord. Streasina 156mm Wood 0.45mm</t>
  </si>
  <si>
    <t>Bord. Streasina 2ML 156 mm Zincat 0.37mm</t>
  </si>
  <si>
    <t>Bord. Streasina 2ML 156 mm Zincat 0.40mm</t>
  </si>
  <si>
    <t>Bord. Streasina 2ML 156 mm Zincat 0.45mm</t>
  </si>
  <si>
    <t>Bord. Streasina 2ML 156 mm Zincat 0.50mm</t>
  </si>
  <si>
    <t>Bord. Streasina 2ML 156 mm Zincat 0.60mm</t>
  </si>
  <si>
    <t>Bord. Streasina 2ML 156 mm Zincat 0.70mm</t>
  </si>
  <si>
    <t>Bord. Streasina 2ML 178 mm 8003 0.45 mm</t>
  </si>
  <si>
    <t>Bord. Streasina 2ML 178 mm GDM 0.50 mm</t>
  </si>
  <si>
    <t>Bord. Streasina 2ML 178 mm Lucios 0.40mm</t>
  </si>
  <si>
    <t>Bord. Streasina 2ML 178 mm Lucios 0.45mm</t>
  </si>
  <si>
    <t>Bord. Streasina 2ML 178 mm Lucios 0.50mm</t>
  </si>
  <si>
    <t>Bordura streasina 178mm lucios 0.60mm</t>
  </si>
  <si>
    <t>Bord. Streasina 2ML 178 mm Lucios 0.70mm</t>
  </si>
  <si>
    <t>Bordura Streasina 178mm Mat 0.40 mm</t>
  </si>
  <si>
    <t>Bord. Streasina 2ML 178 mm Mat 0.45 mm</t>
  </si>
  <si>
    <t>Bord. Streasina 2ML 178 mm Mat 0.50 mm</t>
  </si>
  <si>
    <t>Bord. Streasina 2ML 178 mm Mat 0.60 mm</t>
  </si>
  <si>
    <t>Bord. Streasina 178mm Wood 0.45mm</t>
  </si>
  <si>
    <t>Bord. Streasina 2ML 178 mm Zincat 0.37mm</t>
  </si>
  <si>
    <t>Bord. Streasina 2ML 178 mm Zincat 0.40mm</t>
  </si>
  <si>
    <t>Bord. Streasina 2ML 178 mm Zincat 0.45mm</t>
  </si>
  <si>
    <t>Bord. Streasina 2ML 178 mm Zincat 0.50mm</t>
  </si>
  <si>
    <t>Bord. Streasina 2ML 178 mm Zincat 0.60mm</t>
  </si>
  <si>
    <t>Bord. Streasina 2ML 178 mm Zincat 0.70mm</t>
  </si>
  <si>
    <t>Bord. Streasina 2ML 208 mm 8003 0.45 mm</t>
  </si>
  <si>
    <t>Bord. Streasina 2ML 208 mm GDM 0.50 mm</t>
  </si>
  <si>
    <t>Bord. Streasina 2ML 208 mm Lucios 0.40mm</t>
  </si>
  <si>
    <t>Bord. Streasina 2ML 208 mm Lucios 0.45mm</t>
  </si>
  <si>
    <t>Bord. Streasina 2ML 208 mm Lucios 0.50mm</t>
  </si>
  <si>
    <t>Bordura streasina 208mm lucios 0.60mm</t>
  </si>
  <si>
    <t>Bord. Streasina 2ML 208 mm Lucios 0.70mm</t>
  </si>
  <si>
    <t>Bordura Streasina 208mm Mat 0.40 mm</t>
  </si>
  <si>
    <t>Bord. Streasina 2ML 208 mm Mat 0.45 mm</t>
  </si>
  <si>
    <t>Bord. Streasina 2ML 208 mm Mat 0.50 mm</t>
  </si>
  <si>
    <t>Bord. Streasina 2ML 208 mm Mat 0.60 mm</t>
  </si>
  <si>
    <t>Bord. Streasina 208mm Wood 0.45mm</t>
  </si>
  <si>
    <t>Bord. Streasina 2ML 208 mm Zincat 0.37mm</t>
  </si>
  <si>
    <t>Bord. Streasina 2ML 208 mm Zincat 0.40mm</t>
  </si>
  <si>
    <t>Bord. Streasina 2ML 208 mm Zincat 0.45mm</t>
  </si>
  <si>
    <t>Bord. Streasina 2ML 208 mm Zincat 0.50mm</t>
  </si>
  <si>
    <t>Bord. Streasina 2ML 208 mm Zincat 0.60mm</t>
  </si>
  <si>
    <t>Bord. Streasina 2ML 208 mm Zincat 0.70mm</t>
  </si>
  <si>
    <t>Bord. Streasina 2ML 250 mm 8003 0.45 mm</t>
  </si>
  <si>
    <t>Bord. Streasina 2ML 250 mm GDM 0.50 mm</t>
  </si>
  <si>
    <t>Bord. Streasina 2ML 250 mm Lucios 0.40mm</t>
  </si>
  <si>
    <t>Bord. Streasina 2ML 250 mm Lucios 0.45mm</t>
  </si>
  <si>
    <t>Bord. Streasina 2ML 250 mm Lucios 0.50mm</t>
  </si>
  <si>
    <t>Bordura streasina 250mm lucios 0.60mm</t>
  </si>
  <si>
    <t>Bord. Streasina 2ML 250 mm Lucios 0.70mm</t>
  </si>
  <si>
    <t>Bordura Streasina 250mm Mat 0.40 mm</t>
  </si>
  <si>
    <t>Bord. Streasina 2ML 250 mm Mat 0.45 mm</t>
  </si>
  <si>
    <t>Bord. Streasina 2ML 250 mm Mat 0.50 mm</t>
  </si>
  <si>
    <t>Bord. Streasina 2ML 250 mm Mat 0.60 mm</t>
  </si>
  <si>
    <t>Bord. Streasina 250mm Wood 0.45mm</t>
  </si>
  <si>
    <t>Bord. Streasina 2ML 250 mm Zincat 0.37mm</t>
  </si>
  <si>
    <t>Bord. Streasina 2ML 250 mm Zincat 0.40mm</t>
  </si>
  <si>
    <t>Bord. Streasina 2ML 250 mm Zincat 0.45mm</t>
  </si>
  <si>
    <t>Bord. Streasina 2ML 250 mm Zincat 0.50mm</t>
  </si>
  <si>
    <t>Bord. Streasina 2ML 250 mm Zincat 0.60mm</t>
  </si>
  <si>
    <t>Bord. Streasina 2ML 250 mm Zincat 0.70mm</t>
  </si>
  <si>
    <t>Bord. Str. Retro 250mm RAL8003 0.45mm</t>
  </si>
  <si>
    <t>Bord. Streasina Retro 250mm GDM 0.50mm</t>
  </si>
  <si>
    <t>Bord. Str. Retro 250mm Lucios 0.45mm</t>
  </si>
  <si>
    <t>Bord. Str. Retro 250mm Lucios 0.50mm</t>
  </si>
  <si>
    <t>Streasina retro 250mm lucios 0.60mm</t>
  </si>
  <si>
    <t>Bord. Streasina Retro 250mm Mat 0.45mm</t>
  </si>
  <si>
    <t>Bord. Streasina Retro 250mm Mat 0.50mm</t>
  </si>
  <si>
    <t>Bord. Streasina Retro 250mm Mat 0.60mm</t>
  </si>
  <si>
    <t>Streasina Retro 250mm Wood 0.45mm</t>
  </si>
  <si>
    <t>Bord. Str. Retro 312mm RAL8003 0.45mm</t>
  </si>
  <si>
    <t>Bord. Streasina Retro 312mm GDM 0.50mm</t>
  </si>
  <si>
    <t>Bord. Str. Retro 312mm Lucios 0.45mm</t>
  </si>
  <si>
    <t>Bord. Str. Retro 312mm Lucios 0.50mm</t>
  </si>
  <si>
    <t>Streasina retro 312mm lucios 0.60mm</t>
  </si>
  <si>
    <t>Bord. Streasina Retro 312mm Mat 0.45mm</t>
  </si>
  <si>
    <t>Bord. Streasina Retro 312mm Mat 0.50mm</t>
  </si>
  <si>
    <t>Bord. Streasina Retro 312mm Mat 0.60mm</t>
  </si>
  <si>
    <t>Streasina Retro 312mm Wood 0.45mm</t>
  </si>
  <si>
    <t>Capac coama Grandemat</t>
  </si>
  <si>
    <t>Capac coama Lucios</t>
  </si>
  <si>
    <t>Capac coama Mat</t>
  </si>
  <si>
    <t>Clema fixa ptr falt vertical Inox 25X</t>
  </si>
  <si>
    <t>Clema fixa ptr falt vertical Inox 32X</t>
  </si>
  <si>
    <t>Clema mobila falt vertical Inox 25X</t>
  </si>
  <si>
    <t>Clema mobila falt vertical Inox 32X</t>
  </si>
  <si>
    <t>Cos Ventilare Balcanic</t>
  </si>
  <si>
    <t>Cos Ventilare Clasic</t>
  </si>
  <si>
    <t>Cos Ventilare Gotic</t>
  </si>
  <si>
    <t>Cos Ventilare Iberic</t>
  </si>
  <si>
    <t>Cos Ventilare Invelitori Plate</t>
  </si>
  <si>
    <t>Cos Ventilare Romanic</t>
  </si>
  <si>
    <t>Cos Ventilare Universal</t>
  </si>
  <si>
    <t>Inchidere coama MARE Grandemat</t>
  </si>
  <si>
    <t>Inchidere coama MICA GRANDEMAT</t>
  </si>
  <si>
    <t>Inchidere coama mare Lucios</t>
  </si>
  <si>
    <t>Inchidere coama mica Lucios</t>
  </si>
  <si>
    <t>Inchidere coama mare Mat</t>
  </si>
  <si>
    <t>Inchidere coama mica Mat</t>
  </si>
  <si>
    <t>Mastic etansare 300ml Bilka Premium</t>
  </si>
  <si>
    <t>Mastic etansare 300ml Bilka</t>
  </si>
  <si>
    <t>Pistol Mastic Etansare</t>
  </si>
  <si>
    <t>Piepteni streasina</t>
  </si>
  <si>
    <t>Piepteni streasina cu ventilatie</t>
  </si>
  <si>
    <t>Snur butilic 6mm *8ml</t>
  </si>
  <si>
    <t>Spray corector Lucios 400ml</t>
  </si>
  <si>
    <t>Spray corector Mat 400ml</t>
  </si>
  <si>
    <t>Banda aerisire streasina 5m*100mm</t>
  </si>
  <si>
    <t>Banda antipasari inox 60 de tepi</t>
  </si>
  <si>
    <t>Banda antipasari inox 80 de tepi</t>
  </si>
  <si>
    <t>Banda antipasari suport policarb. 345mm</t>
  </si>
  <si>
    <t>Banda Coama 5*150mm</t>
  </si>
  <si>
    <t>Banda coama 5m *230mm</t>
  </si>
  <si>
    <t>Banda coama 5m*310mm</t>
  </si>
  <si>
    <t>Banda bituminoasa colorata 75mm</t>
  </si>
  <si>
    <t>Banda bituminoasa colorata 100mm</t>
  </si>
  <si>
    <t>Banda bituminoasa colorata 150mm</t>
  </si>
  <si>
    <t>Banda bituminoasa colorata 300mm</t>
  </si>
  <si>
    <t>Banda bituminoasa 7.5cm*10ml</t>
  </si>
  <si>
    <t>Banda bituminoasa 10cm*10ml</t>
  </si>
  <si>
    <t>Banda bituminoasa 15cm*10ml</t>
  </si>
  <si>
    <t>Banda bituminoasa 30cm*10ml</t>
  </si>
  <si>
    <t>Banda butilica dublu adeziva 3*15mm 15ml</t>
  </si>
  <si>
    <t>Banda etansare tigla balcanic</t>
  </si>
  <si>
    <t>Banda etansare tigla clasic</t>
  </si>
  <si>
    <t>Banda Etansare Expandabila 10*10*12.5</t>
  </si>
  <si>
    <t>Banda Etansare Gotic</t>
  </si>
  <si>
    <t>Banda Etansare Iberic</t>
  </si>
  <si>
    <t>Banda Etansare Romanic</t>
  </si>
  <si>
    <t>Banda etansare T18</t>
  </si>
  <si>
    <t>Banda etansare T35</t>
  </si>
  <si>
    <t>Banda etansare T45</t>
  </si>
  <si>
    <t>Banda etansare universala</t>
  </si>
  <si>
    <t>Covor Ventilatie 300Gr.</t>
  </si>
  <si>
    <t>DERIVATIE EVACUARE LUCIOS 90</t>
  </si>
  <si>
    <t>DERIVATIE EVACUARE LUCIOS 100</t>
  </si>
  <si>
    <t>DERIVATIE EVACUARE MAT 090</t>
  </si>
  <si>
    <t>DERIVATIE EVACUARE MAT 100</t>
  </si>
  <si>
    <t>DERIVATIE EVACUARE MAGNELIS 090</t>
  </si>
  <si>
    <t>DERIVATIE EVACUARE MAGNELIS 100</t>
  </si>
  <si>
    <t>Rame Fakro EHV-A D01 55*78</t>
  </si>
  <si>
    <t>Rame Fakro EHV-A D02 55*98</t>
  </si>
  <si>
    <t>Rame Fakro EHV-A D03 66*98</t>
  </si>
  <si>
    <t>Rame Fakro EHV-A D04 66*118</t>
  </si>
  <si>
    <t>Rame Fakro EHV-A D05 78*98</t>
  </si>
  <si>
    <t>Rame Fakro EHV-A D06 78*118</t>
  </si>
  <si>
    <t>Rame Fakro EHV-A D07 78*140</t>
  </si>
  <si>
    <t>Rame Fakro EHV-A D08 94*118</t>
  </si>
  <si>
    <t>Rame Fakro EHV-A D09 94*140</t>
  </si>
  <si>
    <t>Rame Fakro EHV-A D13 78*160</t>
  </si>
  <si>
    <t>Rame Fakro EHV-A D14 66*140</t>
  </si>
  <si>
    <t>Rame Fakro EHV-A D16 55*118</t>
  </si>
  <si>
    <t>Rame Fakro ESV D01 55*78</t>
  </si>
  <si>
    <t>Rame Fakro ESV D02 55*98</t>
  </si>
  <si>
    <t>Rame Fakro ESV D03 66*98</t>
  </si>
  <si>
    <t>Rame Fakro ESV D04 66*118</t>
  </si>
  <si>
    <t>Rame Fakro ESV D05 78*98</t>
  </si>
  <si>
    <t>Rame Fakro ESV D06 78*118</t>
  </si>
  <si>
    <t>Rame Fakro ESV D07 78*140</t>
  </si>
  <si>
    <t>Rame Fakro ESV D08 94*118</t>
  </si>
  <si>
    <t>Rame Fakro ESV D09 94*140</t>
  </si>
  <si>
    <t>Rame Fakro ESV D13 78*160</t>
  </si>
  <si>
    <t>Rame Fakro ESV D14 66*140</t>
  </si>
  <si>
    <t>Rame Fakro ESV D16 55*118</t>
  </si>
  <si>
    <t>Rama Fakro EZV-A cu Kit XDP D01</t>
  </si>
  <si>
    <t>Rama Fakro EZV-A cu Kit XDP D02</t>
  </si>
  <si>
    <t>Rama Fakro EZV-A cu Kit XDP D03</t>
  </si>
  <si>
    <t>Rama Fakro EZV-A cu Kit XDP D04</t>
  </si>
  <si>
    <t>Rama Fakro EZV-A cu Kit XDP D05</t>
  </si>
  <si>
    <t>Rama Fakro EZV-A cu Kit XDP D06</t>
  </si>
  <si>
    <t>Rama Fakro EZV-A cu Kit XDP D07</t>
  </si>
  <si>
    <t>Rama Fakro EZV-A cu Kit XDP D08</t>
  </si>
  <si>
    <t>Rama Fakro EZV-A cu Kit XDP D09</t>
  </si>
  <si>
    <t>Rama Fakro EZV-A cu Kit XDP D13</t>
  </si>
  <si>
    <t>Rama Fakro EZV-A cu Kit XDP D14</t>
  </si>
  <si>
    <t>Rama Fakro EZV-A cu Kit XDP D16</t>
  </si>
  <si>
    <t>Ferestre Fakro FTP-V U3 D01 55*78</t>
  </si>
  <si>
    <t>Ferestre Fakro FTP-V U3 D02 55*98</t>
  </si>
  <si>
    <t>Ferestre Fakro FTP-V U3 D03 66*98</t>
  </si>
  <si>
    <t>Ferestre Fakro FTP-V U3 D04 66*118</t>
  </si>
  <si>
    <t>Ferestre Fakro FTP-V U3 D05 78*98</t>
  </si>
  <si>
    <t>Ferestre Fakro FTP-V U3 D06 78*118</t>
  </si>
  <si>
    <t>Ferestre Fakro FTP-V U3 D07 78*140</t>
  </si>
  <si>
    <t>Ferestre Fakro FTP-V U3 D08 94*118</t>
  </si>
  <si>
    <t>Ferestre Fakro FTP-V U3 D09 94*140</t>
  </si>
  <si>
    <t>Ferestre Fakro FTP-V U3 D13 78*160</t>
  </si>
  <si>
    <t>Ferestre Fakro FTP-V U3 D14 66*140</t>
  </si>
  <si>
    <t>Ferestre Fakro FTP-V U3 D16 55*118</t>
  </si>
  <si>
    <t>Ferestre Fakro FTPVU5 55*78</t>
  </si>
  <si>
    <t>Ferestre Fakro FTPVU5 55*98</t>
  </si>
  <si>
    <t>Ferestre Fakro FTPVU5 66*98</t>
  </si>
  <si>
    <t>Ferestre Fakro FTP-V U5 D04 66*118</t>
  </si>
  <si>
    <t>Ferestre Fakro FTPVU5 78*98</t>
  </si>
  <si>
    <t>Ferestre Fakro FTPVU5 78*118</t>
  </si>
  <si>
    <t>Ferestre Fakro FTPVU5 78*140</t>
  </si>
  <si>
    <t>Ferestre Fakro FTPVU5 94*118</t>
  </si>
  <si>
    <t>Ferestre Fakro FTPVU5 94*140</t>
  </si>
  <si>
    <t>Ferestre Fakro FTPVU5 78*160</t>
  </si>
  <si>
    <t>Ferestre Fakro FTPVU5 66*140</t>
  </si>
  <si>
    <t>Ferestre Fakro FTPVU5 55*118</t>
  </si>
  <si>
    <t>Ferestre Fakro FTS-V U2 D01 55*78</t>
  </si>
  <si>
    <t>Ferestre Fakro FTS-V U2 D02 55*98</t>
  </si>
  <si>
    <t>Ferestre Fakro FTS-V U2 D03 66*98</t>
  </si>
  <si>
    <t>Ferestre Fakro FTS-V U2 D04 66*118</t>
  </si>
  <si>
    <t>Ferestre Fakro FTS-V U2 D05 78*98</t>
  </si>
  <si>
    <t>Ferestre Fakro FTS-V U2 D06 78*118</t>
  </si>
  <si>
    <t>Ferestre Fakro FTS-V U2 D07 78*140</t>
  </si>
  <si>
    <t>Ferestre Fakro FTS-V U2 D08 94*118</t>
  </si>
  <si>
    <t>Ferestre Fakro FTS-V U2 D09 94*140</t>
  </si>
  <si>
    <t>Ferestre Fakro FTS-V U2 D13 78*160</t>
  </si>
  <si>
    <t>Ferestre Fakro FTS-V U2 D14 66*140</t>
  </si>
  <si>
    <t>Ferestre Fakro FTS-V U2 D16 55*118</t>
  </si>
  <si>
    <t>Folie Aluminiu Bilka 90 gr 30 mp</t>
  </si>
  <si>
    <t>Folie Aluminiu Bilka 90gr 75 mp</t>
  </si>
  <si>
    <t>Folie Aluminiu Bilka 150gr 75 mp</t>
  </si>
  <si>
    <t>Scara Fakro LWF H2.85 60*120</t>
  </si>
  <si>
    <t>Scara Fakro LWF H2.85 70*120</t>
  </si>
  <si>
    <t>Scara Fakro LWF H2.85 70*130</t>
  </si>
  <si>
    <t>Scara Fakro LWF H2.85 70*140</t>
  </si>
  <si>
    <t>Scara Fakro LWK Komfort H2.85 55*111</t>
  </si>
  <si>
    <t>Scara Fakro LWK Komfort H2.85 60*94</t>
  </si>
  <si>
    <t>Scara Fakro LWK Komfort H2.85 60*100</t>
  </si>
  <si>
    <t>Scara Fakro LWK 2.8H 60*111</t>
  </si>
  <si>
    <t>Scara Fakro LWK Komfort H2.85 60*120</t>
  </si>
  <si>
    <t>Scara Fakro LWK Komfort H2.85 60*130</t>
  </si>
  <si>
    <t>Scara Fakro LWK Komfort H2.85 70*094</t>
  </si>
  <si>
    <t>Scara Fakro LWK Komfort H2.85 70*100</t>
  </si>
  <si>
    <t>Scara Fakro LWK Komfort H2.85 70*111</t>
  </si>
  <si>
    <t>Scara Fakro LWK Komfort H2.85 70*120</t>
  </si>
  <si>
    <t>Scara Fakro LWK Komfort H2.85 70*130</t>
  </si>
  <si>
    <t>Scara Fakro LWK Komfort H2.85 70*140</t>
  </si>
  <si>
    <t>Scara Fakro LWK Komfort H3.05 60*130</t>
  </si>
  <si>
    <t>Scara Fakro LWK Komfort H3.05 60*140</t>
  </si>
  <si>
    <t>Scara Fakro LWK Komfort H3.05 70*130</t>
  </si>
  <si>
    <t>Scara Fakro LWK Komfort H3.05 70*140</t>
  </si>
  <si>
    <t>Scara Fakro LWS Smart H2.85 60*120</t>
  </si>
  <si>
    <t>Scara Fakro LWS Smart H2.85 70*120</t>
  </si>
  <si>
    <t>Scara Fakro LWT H2.85 60*120</t>
  </si>
  <si>
    <t>Scara Fakro LWT H2.85 70*120</t>
  </si>
  <si>
    <t>Scara Fakro LWT H2.85 70*130</t>
  </si>
  <si>
    <t>Scara Fakro LWT H2.85 70*140</t>
  </si>
  <si>
    <t>Scara Fakro LWT H3.05 60*130</t>
  </si>
  <si>
    <t>Scara Fakro LWT H3.05 70*130</t>
  </si>
  <si>
    <t>Folie Antidrop Bilka 100gr</t>
  </si>
  <si>
    <t>Ferestre Fakro PTP-V U3 D01 55*78</t>
  </si>
  <si>
    <t>Ferestre Fakro PTP-V U3 D02 55*98</t>
  </si>
  <si>
    <t>Ferestre Fakro PTP-V U3 D03 66*98</t>
  </si>
  <si>
    <t>Ferestre Fakro PTP-V U3 D04 66*118</t>
  </si>
  <si>
    <t>Ferestre Fakro PTP-V U3 D05 78*98</t>
  </si>
  <si>
    <t>Ferestre Fakro PTP-V U3 D06 78*118</t>
  </si>
  <si>
    <t>Ferestre Fakro PTP-V U3 D07 78*140</t>
  </si>
  <si>
    <t>Ferestre Fakro PTP-V U3 D08 94*118</t>
  </si>
  <si>
    <t>Ferestre Fakro PTP-V U3 D09 94*140</t>
  </si>
  <si>
    <t>Ferestre Fakro PTP-V U3 D13 78*160</t>
  </si>
  <si>
    <t>Ferestre Fakro PTP-V U3 D14 66*140</t>
  </si>
  <si>
    <t>Ferestre Fakro PTP-V U3 D16 55*118</t>
  </si>
  <si>
    <t>Ferestre Fakro PTP-V U5 D01 55*78</t>
  </si>
  <si>
    <t>Ferestre Fakro PTP-V U5 D02 55*98</t>
  </si>
  <si>
    <t>Ferestre Fakro PTP-V U5 D03 66*98</t>
  </si>
  <si>
    <t>Ferestre Fakro PTP-V U5 D04 66*118</t>
  </si>
  <si>
    <t>Ferestre Fakro PTP-V U5 D05 78*98</t>
  </si>
  <si>
    <t>Ferestre Fakro PTP-V U5 D06 78*118</t>
  </si>
  <si>
    <t>Ferestre Fakro PTP-V U5 D07 78*140</t>
  </si>
  <si>
    <t>Ferestre Fakro PTP-V U5 D08 94*118</t>
  </si>
  <si>
    <t>Ferestre Fakro PTP-V U5 D09 94*140</t>
  </si>
  <si>
    <t>Ferestre Fakro PTP-V U5 D13 78*160</t>
  </si>
  <si>
    <t>Ferestre Fakro PTP-V U5 D14 66*140</t>
  </si>
  <si>
    <t>Ferestre Fakro PTP-V U5 D16 55*118</t>
  </si>
  <si>
    <t>Ferestre acces acoperis Fakro WGI 46*55</t>
  </si>
  <si>
    <t>Ferestre acces acoperis Fakro WGI 46*75</t>
  </si>
  <si>
    <t>Ferestre acces acoperis Fakro WGT 46*55</t>
  </si>
  <si>
    <t>Ferestre acces acoperis Fakro WGT 46*75</t>
  </si>
  <si>
    <t>Kit termoizolare Fakro XDP D01 55*78</t>
  </si>
  <si>
    <t>Kit termoizolare Fakro XDP D02 55*98</t>
  </si>
  <si>
    <t>Kit termoizolare Fakro XDP D03 66*98</t>
  </si>
  <si>
    <t>Kit termoizolare Fakro XDP D04 66*118</t>
  </si>
  <si>
    <t>Kit termoizolare Fakro XDP D05 78*98</t>
  </si>
  <si>
    <t>Kit termoizolare Fakro XDP D06 78*118</t>
  </si>
  <si>
    <t>Kit termoizolare Fakro XDP D07 78*140</t>
  </si>
  <si>
    <t>Kit termoizolare Fakro XDP D08 94*118</t>
  </si>
  <si>
    <t>Kit termoizolare Fakro XDP D09 94*140</t>
  </si>
  <si>
    <t>Kit termoizolare Fakro XDP D13 78*160</t>
  </si>
  <si>
    <t>Kit termoizolare Fakro XDP D14 66*140</t>
  </si>
  <si>
    <t>Kit termoizolare Fakro XDP D16 55*118</t>
  </si>
  <si>
    <t>Folie anticondens 30mp Bilka 95gr</t>
  </si>
  <si>
    <t>Folie anticondens 30mp Bilka 120gr</t>
  </si>
  <si>
    <t>Folie anticondens 30mp Bilka 140gr</t>
  </si>
  <si>
    <t>Folie anticondens 30mp Bilka 150gr</t>
  </si>
  <si>
    <t>Folie anticondens 30mp Bilka 180gr</t>
  </si>
  <si>
    <t>Folie anticondens 75mp Bilka 95 grame</t>
  </si>
  <si>
    <t>Folie anticondens 75mp Bilka 120 grame</t>
  </si>
  <si>
    <t>Folie anticondens 75mp Bilka 140 grame</t>
  </si>
  <si>
    <t>Folie anticondens 75mp Bilka 150 grame</t>
  </si>
  <si>
    <t>Folie anticondens 75mp Bilka 180 grame</t>
  </si>
  <si>
    <t>Folie Anticondens 75MP 200Gr cu 2 benzi</t>
  </si>
  <si>
    <t>Folie soft 75mp</t>
  </si>
  <si>
    <t>Membrana 150gr cu covor de ventil. 300gr</t>
  </si>
  <si>
    <t>T10 Stoc Marfa 0.25mm</t>
  </si>
  <si>
    <t>T10 Stoc MAT 0.25</t>
  </si>
  <si>
    <t>T10 Stoc Marfa 0.30mm</t>
  </si>
  <si>
    <t>T10 Stoc MAT 0.30</t>
  </si>
  <si>
    <t>Optilight Rame inv. plate ESV 55*78</t>
  </si>
  <si>
    <t>Optilight Rame inv. plate ESV 55*98</t>
  </si>
  <si>
    <t>Optilight Rame inv. plate ESV 66*118</t>
  </si>
  <si>
    <t>Optilight Rame inv. plate ESV 78*98</t>
  </si>
  <si>
    <t>Optilight Rame inv. plate ESV 78*118</t>
  </si>
  <si>
    <t>Optilight Rame inv. plate ESV 78*140</t>
  </si>
  <si>
    <t>Optilight Rame inv. plate ESV 114*118</t>
  </si>
  <si>
    <t>Optilight Ferestre B fara clapeta 55*78</t>
  </si>
  <si>
    <t>Optilight Ferestre B fara clapeta 55*98</t>
  </si>
  <si>
    <t>Optilight Ferestre B fara clapeta 66*118</t>
  </si>
  <si>
    <t>Optilight Ferestre B fara clapeta 78*98</t>
  </si>
  <si>
    <t>Optilight Ferestre B fara clapeta 78*118</t>
  </si>
  <si>
    <t>Optilight Ferestre B fara clapeta 78*140</t>
  </si>
  <si>
    <t>Optilight Ferestre B fara clapeta114*118</t>
  </si>
  <si>
    <t>Optilight Ferestre VB cu clapeta 55*78</t>
  </si>
  <si>
    <t>Optilight Ferestre VB cu clapeta 55*98</t>
  </si>
  <si>
    <t>Optilight Ferestre VB cu clapeta 66*118</t>
  </si>
  <si>
    <t>Optilight Ferestre VB cu clapeta 78*98</t>
  </si>
  <si>
    <t>Optilight Ferestre VB cu clapeta 78*118</t>
  </si>
  <si>
    <t>Optilight Ferestre VB cu clapeta 78*140</t>
  </si>
  <si>
    <t>Optilight Ferestre VB cu clapeta 114*118</t>
  </si>
  <si>
    <t>Luminatoare Optilook 46*55</t>
  </si>
  <si>
    <t>Luminatoare Optilook 46*75</t>
  </si>
  <si>
    <t>Optilight Rame inv. ondulate TZ 55*78</t>
  </si>
  <si>
    <t>Optilight Rame inv. ondulate TZ 55*98</t>
  </si>
  <si>
    <t>Optilight Rame inv. ondulate TZ 66*118</t>
  </si>
  <si>
    <t>Optilight Rame inv. ondulate TZ 78*98</t>
  </si>
  <si>
    <t>Optilight Rame inv. ondulate TZ 78*118</t>
  </si>
  <si>
    <t>Optilight Rame inv. ondulate TZ 78*140</t>
  </si>
  <si>
    <t>Optilight Rame inv. ondulate TZ 114*118</t>
  </si>
  <si>
    <t>RetroDuo Dripstop Ral 8003</t>
  </si>
  <si>
    <t>RetroDuo Gdm 0.50mm Dripstop</t>
  </si>
  <si>
    <t>RetroDuo Lucios 0.45mm Dripstop</t>
  </si>
  <si>
    <t>RetroDuo Lucios 0.50mm Dripstop</t>
  </si>
  <si>
    <t>RETRODUO DRIPSTOP 0.60MM</t>
  </si>
  <si>
    <t>RetroDuo Mat 0.45mm Dripstop</t>
  </si>
  <si>
    <t>RetroDuo Mat 0.50mm Dripstop</t>
  </si>
  <si>
    <t>RetroDuo Mat 0.60mm Dripstop</t>
  </si>
  <si>
    <t>RetroDuo Wood 0.45mm Dripstop</t>
  </si>
  <si>
    <t>RetroDuo RAL 8003 0.45mm</t>
  </si>
  <si>
    <t>RetroDuo Gdm 0.50mm</t>
  </si>
  <si>
    <t>RetroDuo Lucios 0.45mm</t>
  </si>
  <si>
    <t>RetroDuo Lucios 0.50mm</t>
  </si>
  <si>
    <t>RETRODUO LUCIOS 0.60MM</t>
  </si>
  <si>
    <t>RetroDuo Mat 0.45mm</t>
  </si>
  <si>
    <t>RetroDuo Mat 0.50mm</t>
  </si>
  <si>
    <t>RetroDuo Mat 0.60mm</t>
  </si>
  <si>
    <t>RetroDuo Wood 0.45mm</t>
  </si>
  <si>
    <t>Retropanel Dripstop RAL 8003 0.45 mm</t>
  </si>
  <si>
    <t>Retropanel Dripstop Grandemat 0.50 mm</t>
  </si>
  <si>
    <t>Retropanel Dripstop Lucios 0.45 mm</t>
  </si>
  <si>
    <t>Retropanel Dripstop Lucios 0.50 mm</t>
  </si>
  <si>
    <t>RETROPANEL DRIPSTOP LUCIOS 0.60MM</t>
  </si>
  <si>
    <t>Retropanel Dripstop Mat 0.45 mm</t>
  </si>
  <si>
    <t>Retropanel Dripstop Mat 0.50 mm</t>
  </si>
  <si>
    <t>Retropanel Dripstop Mat 0.60 mm</t>
  </si>
  <si>
    <t>Retropanel Dripstop Wood 0.45 mm</t>
  </si>
  <si>
    <t>Retropanel RAL 8003 0.45 mm</t>
  </si>
  <si>
    <t>Retropanel Grandemat 0.50 mm</t>
  </si>
  <si>
    <t>Retropanel Lucios 0.45 mm</t>
  </si>
  <si>
    <t>Retropanel Lucios 0.50 mm</t>
  </si>
  <si>
    <t>RETROPANEL LUCIOS 0.60</t>
  </si>
  <si>
    <t>Retropanel Mat 0.45 mm</t>
  </si>
  <si>
    <t>Retropanel Mat 0.50 mm</t>
  </si>
  <si>
    <t>Retropanel Mat 0.60 mm</t>
  </si>
  <si>
    <t>Retropanel Wood 0.45</t>
  </si>
  <si>
    <t>RETROPANEL SOUNDCONTROL 8003</t>
  </si>
  <si>
    <t>RETROPANEL SOUNDCONTROL GRANDEMAT 0.50MM</t>
  </si>
  <si>
    <t>RETROPANEL SOUNDCONTROL LUCIOS 0.45MM</t>
  </si>
  <si>
    <t>RETROPANEL SOUNDCONTROL LUCIOS 0.50MM</t>
  </si>
  <si>
    <t>Retro Sound Control Lucios 0.60mm</t>
  </si>
  <si>
    <t>RETROPANEL SOUNDCONTROL MAT 0.45MM</t>
  </si>
  <si>
    <t>RETROPANEL SOUNDCONTROL MAT 0.50MM</t>
  </si>
  <si>
    <t>RETROPANEL SOUNDCONTROL MAT 0.60MM</t>
  </si>
  <si>
    <t>RETROPANEL SOUNDCONTROL WOOD 0.45MM</t>
  </si>
  <si>
    <t>Carlig Rasucit Aluzinc 125</t>
  </si>
  <si>
    <t>Carlig Rasucit Aluzinc 150</t>
  </si>
  <si>
    <t>Cleste pentru falt 45 de grade Stubai</t>
  </si>
  <si>
    <t>Cleste pentru falt 90 de grade Stubai</t>
  </si>
  <si>
    <t>Cleste pentru falt drept Stubai</t>
  </si>
  <si>
    <t>Cleste de indoit carlige Stubai</t>
  </si>
  <si>
    <t>Cleste de mufat burlane Stubai</t>
  </si>
  <si>
    <t>Ciocan plastic rectangular Stubai</t>
  </si>
  <si>
    <t>Ciocan plastic plat Stubai</t>
  </si>
  <si>
    <t>Ciocan plastic rotund Stubai</t>
  </si>
  <si>
    <t>Foarfeca Stubai</t>
  </si>
  <si>
    <t>Foarfeca pelican Stubai</t>
  </si>
  <si>
    <t>Prisma metalica dubla pentru inchis falt</t>
  </si>
  <si>
    <t>Prisma metalica simpla pentru faltuire</t>
  </si>
  <si>
    <t>RuleTa cu fir cretat ptr trasare Stubai</t>
  </si>
  <si>
    <t>Sablon marcare inox Stubai</t>
  </si>
  <si>
    <t>Sinus 18 RAL 8003 0.45mm</t>
  </si>
  <si>
    <t>Sinus 18 Dubluvopsit Lucios 0.40mm</t>
  </si>
  <si>
    <t>Sinus 18 DPL 0.60</t>
  </si>
  <si>
    <t>Sinus 18 Dubluvopsit MAT 0.40mm</t>
  </si>
  <si>
    <t>Sinus 18 DPM 0.60</t>
  </si>
  <si>
    <t>Sinus 18 Grandemat 0.50mm</t>
  </si>
  <si>
    <t>Sinus 18 Lucios 0.40mm</t>
  </si>
  <si>
    <t>Sinus 18 Lucios 0.45mm</t>
  </si>
  <si>
    <t>Sinus 18 Lucios 0.50mm</t>
  </si>
  <si>
    <t>SINUS 18 LUCIOS 0.60</t>
  </si>
  <si>
    <t>Sinus 18 Lucios 0.70mm</t>
  </si>
  <si>
    <t>Sinus 18 Mat 0.40 MM</t>
  </si>
  <si>
    <t>Sinus 18 Mat 0.45mm</t>
  </si>
  <si>
    <t>Sinus 18 Mat 0.50mm</t>
  </si>
  <si>
    <t>Sinus 18 Mat 0.60mm</t>
  </si>
  <si>
    <t>Sinus 18 Wood 0.45mm</t>
  </si>
  <si>
    <t>Sinus 18 Zincat 0.37mm</t>
  </si>
  <si>
    <t>Sinus 18 ZINCAT 0.40mm</t>
  </si>
  <si>
    <t>Sinus 18 ZINCAT 0.45mm</t>
  </si>
  <si>
    <t>Sinus 18 ZINCAT 0.50mm</t>
  </si>
  <si>
    <t>Sinus 18 ZINCAT 0.60mm</t>
  </si>
  <si>
    <t>Sinus 18 ZINCAT 0.70mm</t>
  </si>
  <si>
    <t>Sipca de gard 8003 0.45mm</t>
  </si>
  <si>
    <t>SIPCA DE GARD DUBLUVOPSITA LUCIOS 0.40</t>
  </si>
  <si>
    <t>Sipca de gard dubluvopsit SSAB 0.57mm</t>
  </si>
  <si>
    <t>SIPCA DE GARD DUBLUVOPSITA MAT 0.40</t>
  </si>
  <si>
    <t>Sipca Dubluvopsita MAT</t>
  </si>
  <si>
    <t>Sipca de gard GDM 0.50mm</t>
  </si>
  <si>
    <t>Sipca de gard Lucios 0.40mm</t>
  </si>
  <si>
    <t>Sipca de gard Lucios 0.45mm</t>
  </si>
  <si>
    <t>Sipca de gard Lucios 0.50mm</t>
  </si>
  <si>
    <t>SIPCA DE GARD LUCIOS 0.60MM</t>
  </si>
  <si>
    <t>Sipca de gard Lucios 0.70mm</t>
  </si>
  <si>
    <t>SIPCA DE GARD MAT 0.40 MM</t>
  </si>
  <si>
    <t>Sipca de gard Mat 0.45mm</t>
  </si>
  <si>
    <t>Sipca de gard Mat 0.50mm</t>
  </si>
  <si>
    <t>Sipca de gard Mat 0.60mm</t>
  </si>
  <si>
    <t>Sipca Magnelis 0.50mm</t>
  </si>
  <si>
    <t>Sipca de gard Wood 0.45mm</t>
  </si>
  <si>
    <t>Sipca de gard Zincat 0.40mm</t>
  </si>
  <si>
    <t>Sipca de gard Zincat 0.45mm</t>
  </si>
  <si>
    <t>Sipca de gard Zincat 0.50mm</t>
  </si>
  <si>
    <t>Sipca de gard Zincat 0.60mm</t>
  </si>
  <si>
    <t>Sipca de gard Zincat 0.70mm</t>
  </si>
  <si>
    <t>BRATARA BURLAN 90 MAT</t>
  </si>
  <si>
    <t>BRATARA BURLAN 100 MAT</t>
  </si>
  <si>
    <t>Brida MAT</t>
  </si>
  <si>
    <t>Burlan Mat 90 3 ML</t>
  </si>
  <si>
    <t>Burlan Mat 100 3 ML</t>
  </si>
  <si>
    <t>Carlig Jgheab 150/160 MAT</t>
  </si>
  <si>
    <t>Carlig Jgheab 125/210 MAT</t>
  </si>
  <si>
    <t>Carlig Jgheab 150/210 MAT</t>
  </si>
  <si>
    <t>Capac jgheab 125 Mat</t>
  </si>
  <si>
    <t>Capac jgheab 150 Mat</t>
  </si>
  <si>
    <t>Carlig Combi Mat 125</t>
  </si>
  <si>
    <t>Carlig Combi Mat 150</t>
  </si>
  <si>
    <t>Carlig Jgheab Reglabil DPM 125</t>
  </si>
  <si>
    <t>Carlig Jgheab Reglabil DPM 150</t>
  </si>
  <si>
    <t>Cot evacuare MAT 90</t>
  </si>
  <si>
    <t>Cot evacuare MAT 100</t>
  </si>
  <si>
    <t>Coltar exterior Jgheab MAT 125</t>
  </si>
  <si>
    <t>Coltar exterior Jgheab MAT 150</t>
  </si>
  <si>
    <t>Coltar interior Jgheab MAT 125</t>
  </si>
  <si>
    <t>Coltar interior Jgheab MAT 150</t>
  </si>
  <si>
    <t>Sistem pluvial Mat- Colier burlan 90</t>
  </si>
  <si>
    <t>Cot burlan 90 Mat</t>
  </si>
  <si>
    <t>Cot burlan 100 Mat</t>
  </si>
  <si>
    <t>Carlig Rasucit MAT 125</t>
  </si>
  <si>
    <t>Carlig Rasucit MAT 150</t>
  </si>
  <si>
    <t>Element imbinare MAT 125</t>
  </si>
  <si>
    <t>Element imbinare MAT 150</t>
  </si>
  <si>
    <t>Jgheab de scurgere mat 125/2ml</t>
  </si>
  <si>
    <t>Sistem pluvial Mat Jgheab 125 4ML</t>
  </si>
  <si>
    <t>Jgheab de scurgere mat 150/2ml</t>
  </si>
  <si>
    <t>Jgheab de scurgere mat 150/4ml</t>
  </si>
  <si>
    <t>Palnie MAT 90</t>
  </si>
  <si>
    <t>Palnie MAT 100</t>
  </si>
  <si>
    <t>Prelungitor Mat 90 1ML</t>
  </si>
  <si>
    <t>Prelungitor Mat 100 1ML</t>
  </si>
  <si>
    <t>Racord Jgheab burlan 125/90 MAT</t>
  </si>
  <si>
    <t>Racord Jgheab burlan 150/100 MAT</t>
  </si>
  <si>
    <t>Ramificati Burlan MAT 90</t>
  </si>
  <si>
    <t>Ramificati Burlan MAT 100</t>
  </si>
  <si>
    <t>BRATARA BURLAN 90 MAGNELIS</t>
  </si>
  <si>
    <t>BRATARA BURLAN 100 MAGNELIS</t>
  </si>
  <si>
    <t>Brida Magnelis</t>
  </si>
  <si>
    <t>Burlan Magnelis 90 3ML</t>
  </si>
  <si>
    <t>Burlan Magnelis 100 3ML</t>
  </si>
  <si>
    <t>Carlig Jgheab 160 Magnelis 125</t>
  </si>
  <si>
    <t>Carlig Jgheab 160 Magnelis 150</t>
  </si>
  <si>
    <t>Carlig Jgheab 210 Magnelis 125</t>
  </si>
  <si>
    <t>Carlig Jgheab 210 Magnelis 150</t>
  </si>
  <si>
    <t>Capac jgheab Magnelis 125</t>
  </si>
  <si>
    <t>Capac jgheab Magnelis 150</t>
  </si>
  <si>
    <t>Carlig Combi Magnelis 125</t>
  </si>
  <si>
    <t>Carlig Combi Magnelis 150</t>
  </si>
  <si>
    <t>Carlig Jgheab Reglabil MAGNELIS 125</t>
  </si>
  <si>
    <t>Carlig Jgheab Reglabil MAGNELIS 150</t>
  </si>
  <si>
    <t>Cot Evacuare Magnelis 90</t>
  </si>
  <si>
    <t>Cot Evacuare Magnelis 100</t>
  </si>
  <si>
    <t>Coltar Exterior Magnelis 125</t>
  </si>
  <si>
    <t>Coltar Exterior Magnelis 150</t>
  </si>
  <si>
    <t>Coltar Interior Magnelis 125</t>
  </si>
  <si>
    <t>Coltar Interior Magnelis 150</t>
  </si>
  <si>
    <t>Colier Burlan Magnelis 90</t>
  </si>
  <si>
    <t>Colier Burlan Magnelis 100</t>
  </si>
  <si>
    <t>Cot burlan Magnelis 90</t>
  </si>
  <si>
    <t>Cot burlan Magnelis 100</t>
  </si>
  <si>
    <t>Carlig Rasucit Magnelis 125</t>
  </si>
  <si>
    <t>Carlig Rasucit Magnelis 150</t>
  </si>
  <si>
    <t>Element Imbinare Magnelis 125</t>
  </si>
  <si>
    <t>Element Imbinare Magnelis 150</t>
  </si>
  <si>
    <t>Jgheab Magnelis 125 2ML</t>
  </si>
  <si>
    <t>Jgheab Magnelis 125 4ML</t>
  </si>
  <si>
    <t>Jgheab Magnelis 150 2ML</t>
  </si>
  <si>
    <t>Jgheab Magnelis 150 4ML</t>
  </si>
  <si>
    <t>Palnie Magnelis 90</t>
  </si>
  <si>
    <t>Palnie Magnelis 100</t>
  </si>
  <si>
    <t>Prelungitor Magnelis 90 1M</t>
  </si>
  <si>
    <t>Prelungitor Magnelis 100 1M</t>
  </si>
  <si>
    <t>Racord Jgheab Burlan Magnelis 125</t>
  </si>
  <si>
    <t>Racord Jgheab Burlan Magnelis 150</t>
  </si>
  <si>
    <t>Ramificatie Magnelis 90</t>
  </si>
  <si>
    <t>Ramificatie Magnelis 100</t>
  </si>
  <si>
    <t>BRATARA BURLAN 90</t>
  </si>
  <si>
    <t>BRATARA BURLAN 100</t>
  </si>
  <si>
    <t>Brida jgheab Lucios</t>
  </si>
  <si>
    <t>Burlan Lucios 90 3 ml</t>
  </si>
  <si>
    <t>Burlan Lucios 100 3 ml</t>
  </si>
  <si>
    <t>Carlig Lucios 160mm 125</t>
  </si>
  <si>
    <t>Carlig Lucios 160mm 150</t>
  </si>
  <si>
    <t>Carlig Lucios 210mm 125</t>
  </si>
  <si>
    <t>Carlig Lucios 210mm 150</t>
  </si>
  <si>
    <t>Capac Jgheab Lucios 125</t>
  </si>
  <si>
    <t>Capac Jgheab Lucios 150</t>
  </si>
  <si>
    <t>Carlig Lucios Combi 125</t>
  </si>
  <si>
    <t>Carlig Lucios Combi 150</t>
  </si>
  <si>
    <t>Carlig Jgheab Reglabil DPL 125</t>
  </si>
  <si>
    <t>Carlig Jgheab Reglabil DPL 150</t>
  </si>
  <si>
    <t>Cot Evacuare Lucios 90</t>
  </si>
  <si>
    <t>Cot Evacuare Lucios 100</t>
  </si>
  <si>
    <t>Coltar Exterior Lucios 125</t>
  </si>
  <si>
    <t>Coltar Exterior Lucios 150</t>
  </si>
  <si>
    <t>Coltar Interior Lucios 125</t>
  </si>
  <si>
    <t>Coltar Interior Lucios 150</t>
  </si>
  <si>
    <t>Colier Burlan Lucios 90</t>
  </si>
  <si>
    <t>Colier Burlan Lucios 100</t>
  </si>
  <si>
    <t>Cot 60 Grade Lucios 90</t>
  </si>
  <si>
    <t>Cot 60 Grade Lucios 100</t>
  </si>
  <si>
    <t>Carlig Rasucit 125</t>
  </si>
  <si>
    <t>Carlig Rasucit 150</t>
  </si>
  <si>
    <t>Element Imbinare Lucios 125</t>
  </si>
  <si>
    <t>Element Imbinare Lucios 150</t>
  </si>
  <si>
    <t>Jgheab Lucios 125 2ML</t>
  </si>
  <si>
    <t>Jgheab Lucios 125 4ml</t>
  </si>
  <si>
    <t>Jgheab Lucios 150 2ML</t>
  </si>
  <si>
    <t>Jgheab Lucios 150 4ml</t>
  </si>
  <si>
    <t>Palnie Lucios 90</t>
  </si>
  <si>
    <t>Palnie Lucios 100</t>
  </si>
  <si>
    <t>Prelungitor Lucios 90 1ml</t>
  </si>
  <si>
    <t>Prelungitor Lucios 100 1ml</t>
  </si>
  <si>
    <t>Racord Jgheab Burlan Lucios 125</t>
  </si>
  <si>
    <t>Racord Jgheab Burlan Lucios 150</t>
  </si>
  <si>
    <t>Ramificatie Lucios 90</t>
  </si>
  <si>
    <t>Ramificatie Lucios 100</t>
  </si>
  <si>
    <t>Holts. colorat ptr lemn 250 buc  4.8*20</t>
  </si>
  <si>
    <t>Holts. colorat ptr lemn 250 buc  4.8*35</t>
  </si>
  <si>
    <t>Holts. colorat ptr lemn 100 buc  4.8*55</t>
  </si>
  <si>
    <t>Holts. colorat ptr lemn 100 buc  4.8*70</t>
  </si>
  <si>
    <t>Holts. colorat ptr metal 250 buc 4.8*19</t>
  </si>
  <si>
    <t>Holts. colorat ptr metal 250 buc 4.8*35</t>
  </si>
  <si>
    <t>Surub fixare Retropanel Inox 500 buc</t>
  </si>
  <si>
    <t>Holtsurub zincat ptr lemn 250 buc 4.8*20</t>
  </si>
  <si>
    <t>Holtsurub zincat ptr lemn 250 buc 4.8*35</t>
  </si>
  <si>
    <t>Suruburi Zincat lemn 4.8*55 100buc</t>
  </si>
  <si>
    <t>Suruburi Zincat lemn 4.8*70 100buc</t>
  </si>
  <si>
    <t>Holts. zincat ptr metal 250 buc 4.8*19</t>
  </si>
  <si>
    <t>Holts. zincat ptr metal 250 buc 4.8*35</t>
  </si>
  <si>
    <t>Tabla cutata T8 Ral 8003 l=1.2m 0.45 mm</t>
  </si>
  <si>
    <t>T8 Dublu Vopsit Lucios 0.40mm</t>
  </si>
  <si>
    <t>T8 Dublu Vopsit Mat 0.40MM</t>
  </si>
  <si>
    <t>Tabla cutata T8 Grandemat 0.50 mm</t>
  </si>
  <si>
    <t>Tabla cutata T8 Lucios 0.40 mm</t>
  </si>
  <si>
    <t>Tabla cutata T8 Lucios 0.45 mm</t>
  </si>
  <si>
    <t>Tabla cutata T8 Lucios 0.50 mm</t>
  </si>
  <si>
    <t>T8 LUCIOS 0.60MM</t>
  </si>
  <si>
    <t>T8 MAT 0.40 MM</t>
  </si>
  <si>
    <t>Tabla cutata T8 Mat 0.45 mm</t>
  </si>
  <si>
    <t>Tabla cutata T8 Mat 0.50 mm</t>
  </si>
  <si>
    <t>Tabla cutata T8 Mat 0.60 mm</t>
  </si>
  <si>
    <t>Tabla Cutata T8 Dubluvopsit Mat SSAB 0.6</t>
  </si>
  <si>
    <t>Tabla cutata T8 SSAB PLX 0.60 mm</t>
  </si>
  <si>
    <t>Tabla Cutata T8 Wood 0.45mm</t>
  </si>
  <si>
    <t>Tabla cutata T8 Zincat l=1.20m 0.37 mm</t>
  </si>
  <si>
    <t>Tabla cutata T8 Zincat l=1.20m 0.40 mm</t>
  </si>
  <si>
    <t>Tabla cutata T8 Zincat l=1.20m 0.45 mm</t>
  </si>
  <si>
    <t>Tabla cutata T8 Zincat l=1.20m 0.50 mm</t>
  </si>
  <si>
    <t>T12 Dubluvopsit Lucios 0.40</t>
  </si>
  <si>
    <t>T12 Dubluvopsit Mat 0.40</t>
  </si>
  <si>
    <t>Tabla cutata T12 LUCIOS 0.40mm</t>
  </si>
  <si>
    <t>Tabla cutata T12 Mat 0.25MM</t>
  </si>
  <si>
    <t>Tabla cutata T12 Mat 0.30MM</t>
  </si>
  <si>
    <t>T12 MAT 0.40 MM</t>
  </si>
  <si>
    <t>Tabla cutata T12 UZG 0.25mm</t>
  </si>
  <si>
    <t>Tabla cutata T12 UZG 0.30mm</t>
  </si>
  <si>
    <t>Tabla cutata T12 UZG 0.35mm</t>
  </si>
  <si>
    <t>Tabla cutata T12 UZG 0.40mm</t>
  </si>
  <si>
    <t>Tabla cutata T12 ZN 0.25mm l=0.91</t>
  </si>
  <si>
    <t>Tabla cutata T12 ZN 0.30mm l=0.91</t>
  </si>
  <si>
    <t>Tabla cutata T12 ZN 0.35mm l=0.91</t>
  </si>
  <si>
    <t>Tabla cutata T12 ZN 0.40mm l=0.91</t>
  </si>
  <si>
    <t>Tabla cutata T12 ZN 0.37mm l=1.14</t>
  </si>
  <si>
    <t>Tabla cutata T12 ZN 0.40mm l=1.14</t>
  </si>
  <si>
    <t>Tabla cutata T12 ZN 0.45mm l=1.14</t>
  </si>
  <si>
    <t>Tabla cutata T12 ZN 0.50mm l=1.14</t>
  </si>
  <si>
    <t>Tabla cutata T18 RAL 8003 0.45 mm</t>
  </si>
  <si>
    <t>T18 Dublu Vopsit Lucios 0.40mm</t>
  </si>
  <si>
    <t>T18 Dublu Vopsit MAT 0.40mm</t>
  </si>
  <si>
    <t>Tabla cutata T18 Grandemat 0.50 mm</t>
  </si>
  <si>
    <t>Tabla cutata T18 Lucios 0.40 mm</t>
  </si>
  <si>
    <t>Tabla cutata T18 Lucios 0.45 mm</t>
  </si>
  <si>
    <t>Tabla cutata T18 Lucios 0.50 mm</t>
  </si>
  <si>
    <t>T18 LUCIOS 0.60MM</t>
  </si>
  <si>
    <t>Tabla cutata T18 Lucios 0.70 mm</t>
  </si>
  <si>
    <t>T18 MAT 0.40 MM</t>
  </si>
  <si>
    <t>Tabla cutata T18 Mat 0.45 mm</t>
  </si>
  <si>
    <t>Tabla cutata T18 Mat 0.50 mm</t>
  </si>
  <si>
    <t>Tabla cutata T18 Mat 0.60 mm</t>
  </si>
  <si>
    <t>Tabla Cutata T18 Dubluvopsit Mat Ssab0.6</t>
  </si>
  <si>
    <t>Tabla cutata T18 SSAB PLX 0.60 mm</t>
  </si>
  <si>
    <t>Tabla Cutata T18 Wood 0.45mm</t>
  </si>
  <si>
    <t>Tabla cutata T18 Zincat 0.37 mm</t>
  </si>
  <si>
    <t>Tabla cutata T18 Zincat 0.40 mm</t>
  </si>
  <si>
    <t>Tabla cutata T18 Zincat 0.45 mm</t>
  </si>
  <si>
    <t>Tabla cutata T18 Zincat 0.50 mm</t>
  </si>
  <si>
    <t>Tabla cutata T18 Zincat 0.60 mm</t>
  </si>
  <si>
    <t>Tabla cutata T18 Zincat 0.70 mm</t>
  </si>
  <si>
    <t>Tabla cutata T35 Ral 8003 0.45 mm</t>
  </si>
  <si>
    <t>T35 Dublu Vopsit Lucios 0.40mm</t>
  </si>
  <si>
    <t>T35 Dubluvopsit MAT 0.40MM</t>
  </si>
  <si>
    <t>Tabla cutata T35 Gradenmat 0.50 mm</t>
  </si>
  <si>
    <t>Tabla cutata T35 Lucios 0.40 mm</t>
  </si>
  <si>
    <t>Tabla cutata T35 Lucios 0.45 mm</t>
  </si>
  <si>
    <t>Tabla cutata T35 Lucios 0.50 mm</t>
  </si>
  <si>
    <t>T35 LUCIOS 0.60MM</t>
  </si>
  <si>
    <t>Tabla cutata T35 Lucios 0.70 mm</t>
  </si>
  <si>
    <t>T35 MAT 0.40 MM</t>
  </si>
  <si>
    <t>Tabla cutata T35 Mat 0.45 mm</t>
  </si>
  <si>
    <t>Tabla cutata T35 Mat 0.50 mm</t>
  </si>
  <si>
    <t>Tabla cutata T35 Mat 0.60 mm</t>
  </si>
  <si>
    <t>Tabla Cutata T35 DPM 0.60mm</t>
  </si>
  <si>
    <t>Tabla cutata T35 SSAB PLX 0.60 mm</t>
  </si>
  <si>
    <t>Tabla Cutata T35 Wood 0.45mm</t>
  </si>
  <si>
    <t>Tabla cutata T35 Zincat 0.37 mm</t>
  </si>
  <si>
    <t>Tabla cutata T35 Zincat 0.40 mm</t>
  </si>
  <si>
    <t>Tabla cutata T35 Zincat 0.45 mm</t>
  </si>
  <si>
    <t>Tabla cutata T35 Zincat 0.50 mm</t>
  </si>
  <si>
    <t>Tabla cutata T35 Zincat 0.60 mm</t>
  </si>
  <si>
    <t>Tabla cutata T35 Zincat 0.70 mm</t>
  </si>
  <si>
    <t>Tabla cutata T45 Ral 8003 0.45 mm</t>
  </si>
  <si>
    <t>T45 Dublu Vopsit Lucios 0.40MM</t>
  </si>
  <si>
    <t>Tabla Cutata T45 DPM 0.40MM</t>
  </si>
  <si>
    <t>Tabla Cutata T45 Dublu vopsit mat 0.60mm</t>
  </si>
  <si>
    <t>Tabla cutata T45 Grandemat 0.50 mm</t>
  </si>
  <si>
    <t>Tabla cutata T45 Lucios 0.40 mm</t>
  </si>
  <si>
    <t>Tabla cutata T45 Lucios 0.45 mm</t>
  </si>
  <si>
    <t>Tabla cutata T45 Lucios 0.50 mm</t>
  </si>
  <si>
    <t>T45 LUCIOS 0.60MM</t>
  </si>
  <si>
    <t>Tabla cutata T45 Lucios 0.70 mm</t>
  </si>
  <si>
    <t>T45 MAT 0.40 MM</t>
  </si>
  <si>
    <t>Tabla cutata T45 Mat 0.45 mm</t>
  </si>
  <si>
    <t>Tabla cutata T45 Mat 0.50 mm</t>
  </si>
  <si>
    <t>Tabla cutata T45 Mat 0.60 mm</t>
  </si>
  <si>
    <t>Tabla cutata T45 SSAB PLX 0.60 mm</t>
  </si>
  <si>
    <t>Tabla Cutata T45 Wood 0.45mm</t>
  </si>
  <si>
    <t>Tabla cutata T45 Zincat 0.37 mm</t>
  </si>
  <si>
    <t>Tabla cutata T45 Zincat 0.40 mm</t>
  </si>
  <si>
    <t>Tabla cutata T45 Zincat 0.45 mm</t>
  </si>
  <si>
    <t>Tabla cutata T45 Zincat 0.50 mm</t>
  </si>
  <si>
    <t>Tabla cutata T45 Zincat 0.60 mm</t>
  </si>
  <si>
    <t>Tabla cutata T45 Zincat 0.70 mm</t>
  </si>
  <si>
    <t>Tabla cut.T18 cu Dripstop Ral8003 0.45mm</t>
  </si>
  <si>
    <t>Tabla cut. T18 cu Dripstop GDM 0.50mm</t>
  </si>
  <si>
    <t>Tabla cut. T18 cu Dripstop Lucios 0.40mm</t>
  </si>
  <si>
    <t>Tabla cut. T18 cu Dripstop Lucios 0.45mm</t>
  </si>
  <si>
    <t>Tabla cut. T18 cu Dripstop Lucios 0.50mm</t>
  </si>
  <si>
    <t>T18 DRIPSTOP LUCIOS 0.60MM</t>
  </si>
  <si>
    <t>Tabla cut. T18 cu Dripstop Lucios 0.70mm</t>
  </si>
  <si>
    <t>T18 MAT 0.40 MM DRIPSTOP</t>
  </si>
  <si>
    <t>Tabla cutata T18 cu Dripstop Mat 0.45mm</t>
  </si>
  <si>
    <t>Tabla cutata T18 cu Dripstop Mat 0.50mm</t>
  </si>
  <si>
    <t>Tabla cutata T18 cu Dripstop Mat 0.60mm</t>
  </si>
  <si>
    <t>Tabla cutata T18 cu Dripstop Wood 0.45mm</t>
  </si>
  <si>
    <t>Tabla cut.T35 cu Dripstop Ral8003 0.45mm</t>
  </si>
  <si>
    <t>Tabla cutata T35 cu Dripstop GDM 0.50mm</t>
  </si>
  <si>
    <t>Tabla cut. T35 cu Dripstop Lucios 0.40mm</t>
  </si>
  <si>
    <t>Tabla cut. T35 cu Dripstop Lucios 0.45mm</t>
  </si>
  <si>
    <t>Tabla cut. T35 cu Dripstop Lucios 0.50mm</t>
  </si>
  <si>
    <t>T35 DRIPSTOP LUCIOS 0.60MM</t>
  </si>
  <si>
    <t>Tabla cut. T35 cu Dripstop Lucios 0.70mm</t>
  </si>
  <si>
    <t>T35 MAT 0.40 MM DRIPSTOP</t>
  </si>
  <si>
    <t>Tabla cutata T35 cu Dripstop Mat 0.45mm</t>
  </si>
  <si>
    <t>Tabla cutata T35 cu Dripstop Mat 0.50mm</t>
  </si>
  <si>
    <t>Tabla cutata T35 cu Dripstop Mat 0.60mm</t>
  </si>
  <si>
    <t>Tabla Cutata T35 cu Dripstop WOOD 0.45mm</t>
  </si>
  <si>
    <t>Tabla cut. T35 cu Dripstop Zincat 0.37mm</t>
  </si>
  <si>
    <t>Tabla cut. T35 cu Dripstop Zincat 0.40mm</t>
  </si>
  <si>
    <t>Tabla cut. T35 cu Dripstop Zincat 0.45mm</t>
  </si>
  <si>
    <t>Tabla cut. T35 cu Dripstop Zincat 0.50mm</t>
  </si>
  <si>
    <t>Tabla cut. T35 cu Dripstop Zincat 0.60mm</t>
  </si>
  <si>
    <t>Tabla cut. T35 cu Dripstop Zincat 0.70mm</t>
  </si>
  <si>
    <t>Tabla cut.T45 cu Dripstop Ral8003 0.45mm</t>
  </si>
  <si>
    <t>Tabla cutata T45 cu Dripstop GDM 0.50mm</t>
  </si>
  <si>
    <t>Tabla cut. T45 cu Dripstop Lucios 0.40mm</t>
  </si>
  <si>
    <t>Tabla cut. T45 cu Dripstop Lucios 0.45mm</t>
  </si>
  <si>
    <t>Tabla cut. T45 cu Dripstop Lucios 0.50mm</t>
  </si>
  <si>
    <t>T45 DRIPSTOP LUCIOS 0.60MM</t>
  </si>
  <si>
    <t>Tabla cut. T45 cu Dripstop Lucios 0.70mm</t>
  </si>
  <si>
    <t>T45 MAT 0.40 MM DRIPSTOP</t>
  </si>
  <si>
    <t>Tabla cutata T45 cu Dripstop Mat 0.45mm</t>
  </si>
  <si>
    <t>Tabla cutata T45 cu Dripstop Mat 0.50mm</t>
  </si>
  <si>
    <t>Tabla cutata T45 cu Dripstop Mat 0.60mm</t>
  </si>
  <si>
    <t>Tabla Cutata T45 cu Dripstop WOOD 0.45mm</t>
  </si>
  <si>
    <t>Tabla cut. T45 cu Dripstop Zincat 0.37mm</t>
  </si>
  <si>
    <t>Tabla cut. T45 cu Dripstop Zincat 0.40mm</t>
  </si>
  <si>
    <t>Tabla cut. T45 cu Dripstop Zincat 0.45mm</t>
  </si>
  <si>
    <t>Tabla cut. T45 cu Dripstop Zincat 0.50mm</t>
  </si>
  <si>
    <t>Tabla cut. T45 cu Dripstop Zincat 0.60mm</t>
  </si>
  <si>
    <t>Tabla cut. T45 cu Dripstop Zincat 0.70mm</t>
  </si>
  <si>
    <t>Tabla Faltuita Ral 8003 0.45</t>
  </si>
  <si>
    <t>Tabla Faltuita Grandemat 0.50 mm</t>
  </si>
  <si>
    <t>Tabla Faltuita Lucios 0.45 mm</t>
  </si>
  <si>
    <t>Tabla Faltuita Lucios 0.50 mm</t>
  </si>
  <si>
    <t>TABLA FALTUITA LUCIOS 0.60</t>
  </si>
  <si>
    <t>Tabla Faltuita Mat 0.45 mm</t>
  </si>
  <si>
    <t>Tabla Faltuita Mat 0.50 mm</t>
  </si>
  <si>
    <t>Tabla Faltuita Mat 0.60 mm</t>
  </si>
  <si>
    <t>Tabla Faltuita MAT PLX 0.60MM</t>
  </si>
  <si>
    <t>Tabla Faltuita SSAB PLX 0.60 mm</t>
  </si>
  <si>
    <t>Tabla Faltuita Wood 0.45</t>
  </si>
  <si>
    <t>Tigla Metalica Balcanic RAL 8003 0.45</t>
  </si>
  <si>
    <t>Tigla Metalica Balcanic Grandemat 0.50mm</t>
  </si>
  <si>
    <t>Tigla Metalica Balcanic Lucios 0.45 mm</t>
  </si>
  <si>
    <t>Tigla Metalica Balcanic Lucios 0.50 mm</t>
  </si>
  <si>
    <t>BALCANIC LUCIOS 0.60MM</t>
  </si>
  <si>
    <t>Tigla Metalica Balcanic Mat 0.45 mm</t>
  </si>
  <si>
    <t>Tigla Metalica Balcanic Mat 0.50 mm</t>
  </si>
  <si>
    <t>Tigla Metalica Balcanic Mat 0.60 mm</t>
  </si>
  <si>
    <t>Tigla Metalica Balcanic Wood 0.45mm</t>
  </si>
  <si>
    <t>Tigla Metalica Britanic RAL 8003 0.45</t>
  </si>
  <si>
    <t>Tigla Metalica Britanic GDM 0.50mm</t>
  </si>
  <si>
    <t>Tigla Metalica Britanic Lucios 0.45mm</t>
  </si>
  <si>
    <t>Tigla Metalica Britanic Lucios 0.50mm</t>
  </si>
  <si>
    <t>Tigla Metalica Britanic Lucios 0.60mm</t>
  </si>
  <si>
    <t>Tigla Metalica Britanic MAT 0.45mm</t>
  </si>
  <si>
    <t>Tigla Metalica Britanic MAT 0.50mm</t>
  </si>
  <si>
    <t>Tigla Metalica Britanic MAT 0.60mm</t>
  </si>
  <si>
    <t>Britanic Wood 0.45MM</t>
  </si>
  <si>
    <t>Tigla Metalica Clasic RAL 8003 0.45 mm</t>
  </si>
  <si>
    <t>Tigla Metalica Clasic Grandemat 0.50 mm</t>
  </si>
  <si>
    <t>Tigla Metalica Clasic Lucios 0.40 mm</t>
  </si>
  <si>
    <t>Tigla Metalica Clasic Lucios 0.45 mm</t>
  </si>
  <si>
    <t>Tigla Metalica Clasic Lucios 0.50 mm</t>
  </si>
  <si>
    <t>CLASIC LUCIOS 0.60MM</t>
  </si>
  <si>
    <t>CLASIC MAT 0.40 MM</t>
  </si>
  <si>
    <t>Tigla Metalica Clasic Mat 0.45 mm</t>
  </si>
  <si>
    <t>Tigla Metalica Clasic Mat 0.50 mm</t>
  </si>
  <si>
    <t>Tigla Metalica Clasic Mat 0.60 mm</t>
  </si>
  <si>
    <t>Tigla Metalica Clasic Wood 0.45mm</t>
  </si>
  <si>
    <t>Tigla Metalica Gotic RAL 8003 0.45 mm</t>
  </si>
  <si>
    <t>Tigla Metalica Gotic Grandemat 0.50 mm</t>
  </si>
  <si>
    <t>Tigla Metalica Gotic Lucios 0.45 mm</t>
  </si>
  <si>
    <t>Tigla Metalica Gotic Lucios 0.50 mm</t>
  </si>
  <si>
    <t>GOTIC LUCIOS 0.60MM</t>
  </si>
  <si>
    <t>Tigla Metalica Gotic Mat 0.45 mm</t>
  </si>
  <si>
    <t>Tigla Metalica Gotic Mat 0.50 mm</t>
  </si>
  <si>
    <t>Tigla Metalica Gotic Mat 0.60 mm</t>
  </si>
  <si>
    <t>Tigla Metalica Gotic Wood 0.45mm</t>
  </si>
  <si>
    <t>Tigla Metalica Iberic Ral 8003 0.45 mm</t>
  </si>
  <si>
    <t>Tigla Metalica Iberic Grandemat 0.50 mm</t>
  </si>
  <si>
    <t>Tigla Metalica Iberic Lucios 0.45 mm</t>
  </si>
  <si>
    <t>Tigla Metalica Iberic Lucios 0.50 mm</t>
  </si>
  <si>
    <t>IBERIC LUCIOS 0.60MM</t>
  </si>
  <si>
    <t>Tigla Metalica Iberic Mat 0.45 mm</t>
  </si>
  <si>
    <t>Tigla Metalica Iberic Mat 0.50 mm</t>
  </si>
  <si>
    <t>Tigla Metalica Iberic Mat 0.60 mm</t>
  </si>
  <si>
    <t>Tigla Metalica Iberic Wood 0.45mm</t>
  </si>
  <si>
    <t>Tigla Metalica Romanic Grandemat 0.50 mm</t>
  </si>
  <si>
    <t>Tigla Metalica Romanic Lucios 0.50 mm</t>
  </si>
  <si>
    <t>ROMANIC LUCIOS 0.60MM</t>
  </si>
  <si>
    <t>Tigla Metalica Romanic Mat 0.50 mm</t>
  </si>
  <si>
    <t>Tigla Metalica Romanic Mat 0.60 mm</t>
  </si>
  <si>
    <t>Tabla Plana Ral 8003 0.45 mm</t>
  </si>
  <si>
    <t>Tabla Plana Dubluvopsit Lucios 0.40MM</t>
  </si>
  <si>
    <t>Tabla Plana Dubluvopsita Mata 0.40</t>
  </si>
  <si>
    <t>Tabla Plana Grandemat 0.50 mm</t>
  </si>
  <si>
    <t>Tabla Plana Lucios 0.40 mm</t>
  </si>
  <si>
    <t>Tabla Plana Lucios 0.45 mm</t>
  </si>
  <si>
    <t>Tabla Plana Lucios 0.50 mm</t>
  </si>
  <si>
    <t>TABLA PLANA LUCIOS 0.60MM</t>
  </si>
  <si>
    <t>Tabla Plana Lucios 0.70 mm</t>
  </si>
  <si>
    <t>TABLA PLANA MAT 0.40MM</t>
  </si>
  <si>
    <t>Tabla Plana Mat 0.45 mm</t>
  </si>
  <si>
    <t>Tabla Plana Mat 0.50 mm</t>
  </si>
  <si>
    <t>Tabla Plana Mat 0.60 mm</t>
  </si>
  <si>
    <t>Tabla Plana SSAB MAT 0.60mm</t>
  </si>
  <si>
    <t>Tabla Plana SSAB PLX 0.60 mm</t>
  </si>
  <si>
    <t>Tabla plana Lucios Uz G. l=1.00m 0.25 mm</t>
  </si>
  <si>
    <t>Tabla plana Lucios Uz G. l=1.00m 0.30 mm</t>
  </si>
  <si>
    <t>Tabla plana Lucios Uz G. l=1.00m 0.35 mm</t>
  </si>
  <si>
    <t>Tabla plana Lucios Uz G. l=1.00m 0.40 mm</t>
  </si>
  <si>
    <t>Tabla Plana Uz Gospodaresc MAT 0.25mm</t>
  </si>
  <si>
    <t>Tabla Plana Uz Gospodaresc MAT 0.30mm</t>
  </si>
  <si>
    <t>Tabla Plana Wood 0.45mm</t>
  </si>
  <si>
    <t>Tabla Plana Zincat l=1.00m 0.25 mm</t>
  </si>
  <si>
    <t>Tabla Plana Zincat l=1.00m 0.30 mm</t>
  </si>
  <si>
    <t>Tabla Plana Zincat l=1.00m 0.35 mm</t>
  </si>
  <si>
    <t>Tabla Plana Zincat l=1.00m 0.40 mm</t>
  </si>
  <si>
    <t>Tabla Plana Zincat l=1.25m 0.37 mm</t>
  </si>
  <si>
    <t>Tabla Plana Zincat l=1.25m 0.40 mm</t>
  </si>
  <si>
    <t>Tabla Plana Zincat l=1.25m 0.45 mm</t>
  </si>
  <si>
    <t>Tabla Plana Zincat l=1.25m 0.50 mm</t>
  </si>
  <si>
    <t>Tabla Plana Zincat l=1.25m 0.60 mm</t>
  </si>
  <si>
    <t>Tabla Plana Zincat l=1.25m 0.70 mm</t>
  </si>
  <si>
    <t>Kit termoizolare Velux BDX200 0000 55*78</t>
  </si>
  <si>
    <t>Kit termoizolare Velux BDX200 0000 55*98</t>
  </si>
  <si>
    <t>Kit termoizolare Velux BDX200 0000 66*98</t>
  </si>
  <si>
    <t>Kit termoizolare Velux BDX2000 66*118</t>
  </si>
  <si>
    <t>Kit termoizolare Velux BDX2000 66*140</t>
  </si>
  <si>
    <t>Kit termoizolare Velux BDX200 0000 78*98</t>
  </si>
  <si>
    <t>Kit termoizolare Velux BDX2000 78*118</t>
  </si>
  <si>
    <t>Kit termoizolare Velux BDX2000 78*140</t>
  </si>
  <si>
    <t>Kit termoizolare Velux BDX2000 78*160</t>
  </si>
  <si>
    <t>Kit termoizolare Velux BDX2000 94*118</t>
  </si>
  <si>
    <t>Kit termoizolare Velux BDX2000 94*140</t>
  </si>
  <si>
    <t>Kit termoizolare Velux BDX2000 114*118</t>
  </si>
  <si>
    <t>Kit termoizolare Velux BDX2000 114*140</t>
  </si>
  <si>
    <t>RAME Velux EDS 0000 55*78</t>
  </si>
  <si>
    <t>RAME Velux EDS 0000 55*98</t>
  </si>
  <si>
    <t>RAME Velux EDS 0000 66*98</t>
  </si>
  <si>
    <t>RAME Velux EDS 0000 66*118</t>
  </si>
  <si>
    <t>RAME Velux EDS 0000 66*140</t>
  </si>
  <si>
    <t>RAME Velux EDS 0000 78*98</t>
  </si>
  <si>
    <t>RAME Velux EDS 0000 78*118</t>
  </si>
  <si>
    <t>RAME Velux EDS 0000 78*140</t>
  </si>
  <si>
    <t>RAME Velux EDS 0000 78*160</t>
  </si>
  <si>
    <t>RAME Velux EDS 0000 94*118</t>
  </si>
  <si>
    <t>RAME Velux EDS 0000 94*140</t>
  </si>
  <si>
    <t>RAME Velux EDS 0000 114*118</t>
  </si>
  <si>
    <t>RAME Velux EDS 0000 114*140</t>
  </si>
  <si>
    <t>RAME Velux EDW 0000 55*78</t>
  </si>
  <si>
    <t>RAME Velux EDW 0000 55*98</t>
  </si>
  <si>
    <t>RAME Velux EDW 0000 66*98</t>
  </si>
  <si>
    <t>RAME Velux EDW 0000 66*118</t>
  </si>
  <si>
    <t>RAME Velux EDW 0000 66*140</t>
  </si>
  <si>
    <t>RAME Velux EDW 0000 78*98</t>
  </si>
  <si>
    <t>RAME Velux EDW 0000 78*118</t>
  </si>
  <si>
    <t>RAME Velux EDW 0000 78*140</t>
  </si>
  <si>
    <t>RAME Velux EDW 0000 78*160</t>
  </si>
  <si>
    <t>RAME Velux EDW 0000 94*118</t>
  </si>
  <si>
    <t>RAME Velux EDW 0000 94*140</t>
  </si>
  <si>
    <t>RAME Velux EDW 0000 114*118</t>
  </si>
  <si>
    <t>RAME Velux EDW 0000 114*140</t>
  </si>
  <si>
    <t>Ferestre Velux GGL 3066 55*78</t>
  </si>
  <si>
    <t>Ferestre Velux GGL 3066 55*98</t>
  </si>
  <si>
    <t>Ferestre Velux GGL 3066 66*98</t>
  </si>
  <si>
    <t>Ferestre Velux GGL 3066 66*118</t>
  </si>
  <si>
    <t>Ferestre Velux GGL 3066 66*140</t>
  </si>
  <si>
    <t>Ferestre Velux GGL 3066 78*98</t>
  </si>
  <si>
    <t>Ferestre Velux GGL 3066 78*118</t>
  </si>
  <si>
    <t>Ferestre Velux GGL 3066 78*140</t>
  </si>
  <si>
    <t>Ferestre Velux GGL 3066 78*160</t>
  </si>
  <si>
    <t>Ferestre Velux GGL 3066 94*118</t>
  </si>
  <si>
    <t>Ferestre Velux GGL 3066 94*140</t>
  </si>
  <si>
    <t>Ferestre Velux GGL 3066 114*118</t>
  </si>
  <si>
    <t>Ferestre Velux GGL 3066 114*140</t>
  </si>
  <si>
    <t>Ferestre Velux GGU 0066 55*78</t>
  </si>
  <si>
    <t>Ferestre Velux GGU 0066 55*98</t>
  </si>
  <si>
    <t>Ferestre Velux GGU 0066 66*98</t>
  </si>
  <si>
    <t>Ferestre Velux GGU 0066 66*118</t>
  </si>
  <si>
    <t>Ferestre Velux GGU 0066 66*140</t>
  </si>
  <si>
    <t>Ferestre Velux GGU 0066 78*98</t>
  </si>
  <si>
    <t>Ferestre Velux GGU 0066 78*118</t>
  </si>
  <si>
    <t>Ferestre Velux GGU 0066 78*140</t>
  </si>
  <si>
    <t>Ferestre Velux GGU 0066 78*160</t>
  </si>
  <si>
    <t>Ferestre Velux GGU 0066 94*118</t>
  </si>
  <si>
    <t>Ferestre Velux GGU 0066 94*140</t>
  </si>
  <si>
    <t>Ferestru Velux GGU 0066 114*118</t>
  </si>
  <si>
    <t>Ferestru Velux GGU 0066 114*140</t>
  </si>
  <si>
    <t>Fereastra Velux GLL-1061 55*78</t>
  </si>
  <si>
    <t>Fereastra Velux GLL-1061 55*98</t>
  </si>
  <si>
    <t>Fereastra Velux GLL-1061 66*98</t>
  </si>
  <si>
    <t>Fereastra Velux GLL-1061 66*118</t>
  </si>
  <si>
    <t>Fereastra Velux GLL-1061 66*140</t>
  </si>
  <si>
    <t>Fereastra Velux GLL-1061 78*98</t>
  </si>
  <si>
    <t>Fereastra Velux GLL-1061 78*118</t>
  </si>
  <si>
    <t>Fereastra Velux GLL-1061 78*140</t>
  </si>
  <si>
    <t>Fereastra Velux GLL-1061 78*160</t>
  </si>
  <si>
    <t>Fereastra Velux GLL-1061 94*118</t>
  </si>
  <si>
    <t>Fereastra Velux GLL-1061 94*140</t>
  </si>
  <si>
    <t>Fereastra Velux GLL-1061 114*118</t>
  </si>
  <si>
    <t>Fereastra Velux GLL-1061 114*140</t>
  </si>
  <si>
    <t>Ferestre Velux GLU 55*78</t>
  </si>
  <si>
    <t>Ferestre Velux GLU 66*118</t>
  </si>
  <si>
    <t>Ferestre Velux GLU 66*140</t>
  </si>
  <si>
    <t>Ferestre Velux GLU 78*98 0061</t>
  </si>
  <si>
    <t>Ferestre Velux GLU 78*118 0061</t>
  </si>
  <si>
    <t>Ferestre Velux GLU 78*140 0061</t>
  </si>
  <si>
    <t>Ferestre Velux GLU 78*160 0061</t>
  </si>
  <si>
    <t>Ferestre Velux GLU 94*140 0061</t>
  </si>
  <si>
    <t>Ferestre Velux GLU 114*140 0061</t>
  </si>
  <si>
    <t>Fereastra Velux GZL-1051 55*78</t>
  </si>
  <si>
    <t>Fereastra Velux GZL-1051 55*98</t>
  </si>
  <si>
    <t>Fereastra Velux GZL-1051 66*98</t>
  </si>
  <si>
    <t>Fereastra Velux GZL-1051 66*118</t>
  </si>
  <si>
    <t>Fereastra Velux GZL-1051 66*140</t>
  </si>
  <si>
    <t>Fereastra Velux GZL-1051 78*98</t>
  </si>
  <si>
    <t>Fereastra Velux GZL-1051 78*118</t>
  </si>
  <si>
    <t>Fereastra Velux GZL-1051 78*140</t>
  </si>
  <si>
    <t>Fereastra Velux GZL-1051 78*160</t>
  </si>
  <si>
    <t>Fereastra Velux GZL-1051 94*118</t>
  </si>
  <si>
    <t>Fereastra Velux GZL-1051 94*140</t>
  </si>
  <si>
    <t>Fereastra Velux GZL-1051 114*118</t>
  </si>
  <si>
    <t>Fereastra Velux GZL-1051 114*140</t>
  </si>
  <si>
    <t>Luminator Velux 45*55</t>
  </si>
  <si>
    <t>Luminator Velux 46*73</t>
  </si>
  <si>
    <t>Opritor zapada Omega Lucios 0.40 mm</t>
  </si>
  <si>
    <t>Opritor zapada Omega Lucios 0.45 mm</t>
  </si>
  <si>
    <t>Opritor zapada Omega Lucios 0.70 mm</t>
  </si>
  <si>
    <t>Opritor zapada Omega Mat 0.45 mm</t>
  </si>
  <si>
    <t>Opritor zapada Omega Mat 0.60 mm</t>
  </si>
  <si>
    <t>Opritor zapada Omega Zincat 0.37 mm</t>
  </si>
  <si>
    <t>Opritor zapada Omega Zincat 0.40 mm</t>
  </si>
  <si>
    <t>Opritor zapada Omega Zincat 0.45 mm</t>
  </si>
  <si>
    <t>Opritor zapada Omega Zincat 0.60 mm</t>
  </si>
  <si>
    <t>Opritor zapada Omega Zincat 0.70 mm</t>
  </si>
  <si>
    <t>Rame Fakro EZV-A D01 55*78</t>
  </si>
  <si>
    <t>Rame Fakro EZV-A D02 55*98</t>
  </si>
  <si>
    <t>Rame Fakro EZV-A D03 66*98</t>
  </si>
  <si>
    <t>Rame Fakro EZV-A D04 66*118</t>
  </si>
  <si>
    <t>Rame Fakro EZV-A D05 78*98</t>
  </si>
  <si>
    <t>Rame Fakro EZV-A D06 78*118</t>
  </si>
  <si>
    <t>Rame Fakro EZV-A D07 78*140</t>
  </si>
  <si>
    <t>Rame Fakro EZV-A D08 94*118</t>
  </si>
  <si>
    <t>Rame Fakro EZV-A D09 94*140</t>
  </si>
  <si>
    <t>Rame Fakro EZV-A D13 78*160</t>
  </si>
  <si>
    <t>Rame Fakro EZV-A D14 66*140</t>
  </si>
  <si>
    <t>Rame Fakro EZV-A D16 55*118</t>
  </si>
  <si>
    <t>Scara Fakro LWS Smart H2.85 55*111</t>
  </si>
  <si>
    <t>Scara Fakro LWS Smart H2.85 60*94</t>
  </si>
  <si>
    <t>Scara Fakro LWS Smart H2.85 60*100</t>
  </si>
  <si>
    <t>Scara Fakro LWS 2.8H 60*111</t>
  </si>
  <si>
    <t>Scara Fakro LWS Smart H2.85 60*130</t>
  </si>
  <si>
    <t>Scara Fakro LWS Smart H2.85 70*094</t>
  </si>
  <si>
    <t>Scara Fakro LWS Smart H2.85 70*100</t>
  </si>
  <si>
    <t>Scara Fakro LWS Smart H2.85 70*111</t>
  </si>
  <si>
    <t>Scara Fakro LWS Smart H2.85 70*130</t>
  </si>
  <si>
    <t>Scara Fakro LWS Smart H2.85 70*140</t>
  </si>
  <si>
    <t>Scara Fakro LWS Smart H3.05 60*130</t>
  </si>
  <si>
    <t>Scara Fakro LWS Smart H3.05 60*140</t>
  </si>
  <si>
    <t>Scara Fakro LWS Smart H3.05 70*130</t>
  </si>
  <si>
    <t>Scara Fakro LWS Smart H3.05 70*140</t>
  </si>
  <si>
    <t>Folie anticondens 75mp Neinscrip. 95gr.</t>
  </si>
  <si>
    <t>Folie anticondens 75mp Neinscrip. 120gr.</t>
  </si>
  <si>
    <t>Folie anticondens 75mp Neinscrip. 140gr.</t>
  </si>
  <si>
    <t>Folie anticondens 75mp Neinscrip. 150gr.</t>
  </si>
  <si>
    <t>Folie anticondens 75mp Neinscrip. 180gr.</t>
  </si>
  <si>
    <t>Brida jgheab alunzinc</t>
  </si>
  <si>
    <t>Burlan Aluzinc 90 3 ml</t>
  </si>
  <si>
    <t>Burlan Aluzinc 100 3 ml</t>
  </si>
  <si>
    <t>Carlig Aluzinc 160mm 125</t>
  </si>
  <si>
    <t>Carlig Aluzinc 160mm 150</t>
  </si>
  <si>
    <t>Carlig Aluzinc 210mm 125</t>
  </si>
  <si>
    <t>Carlig Aluzinc 210mm 150</t>
  </si>
  <si>
    <t>Carlig Aluzinc  Combi 125</t>
  </si>
  <si>
    <t>Carlig Aluzinc  Combi 150</t>
  </si>
  <si>
    <t>Capac Jgheab Aluzinc 125</t>
  </si>
  <si>
    <t>Capac Jgheab Aluzinc 150</t>
  </si>
  <si>
    <t>Cot Evacuare Aluzinc 90</t>
  </si>
  <si>
    <t>Cot Evacuare Aluzinc 100</t>
  </si>
  <si>
    <t>Coltar Exterior Aluzinc 125</t>
  </si>
  <si>
    <t>Coltar Exterior Aluzinc 150</t>
  </si>
  <si>
    <t>Coltar Interior Aluzinc 125</t>
  </si>
  <si>
    <t>Coltar Interior Aluzinc 150</t>
  </si>
  <si>
    <t>Colier Burlan Aluzinc 90</t>
  </si>
  <si>
    <t>Colier Burlan Aluzinc 100</t>
  </si>
  <si>
    <t>Cot 60 Grade Aluzinc 90</t>
  </si>
  <si>
    <t>Cot 60 Grade Aluzinc 100</t>
  </si>
  <si>
    <t>Element Imbinare Aluzinc 125</t>
  </si>
  <si>
    <t>Element Imbinare Aluzinc 150</t>
  </si>
  <si>
    <t>Jgheab Aluzinc 125 2ML</t>
  </si>
  <si>
    <t>Jgheab Aluzinc 125 4ml</t>
  </si>
  <si>
    <t>Jgheab Aluzinc 150 2ML</t>
  </si>
  <si>
    <t>Jgheab Aluzinc 150 4ml</t>
  </si>
  <si>
    <t>Palnie Aluzinc 90</t>
  </si>
  <si>
    <t>Palnie Aluzinc 100</t>
  </si>
  <si>
    <t>Prelungitor Aluzinc 90 1ml</t>
  </si>
  <si>
    <t>Prelungitor Aluzinc 100 1ml</t>
  </si>
  <si>
    <t>Racord Jgheab Burlan Aluzinc 125</t>
  </si>
  <si>
    <t>Racord Jgheab Burlan Aluzinc 150</t>
  </si>
  <si>
    <t>Ramificatie Aluzinc 90</t>
  </si>
  <si>
    <t>Ramificatie Aluzinc 100</t>
  </si>
  <si>
    <t>Sipca de gard Aluzinc 0.50 mm</t>
  </si>
  <si>
    <t>Holts. colorat ptr lemn 100 buc  4.8*50</t>
  </si>
  <si>
    <t>Holts. colorat ptr lemn 100 buc  4.8*60</t>
  </si>
  <si>
    <t>Holts. colorat ptr metal 500 buc 4.8*19</t>
  </si>
  <si>
    <t>Holtsurub colorat metal 4.8*25</t>
  </si>
  <si>
    <t>Holts. zincat ptr metal 500 buc 4.8*19</t>
  </si>
  <si>
    <t>Holtsurub zincat metal 4.8*25</t>
  </si>
  <si>
    <t>Tabla cutata T8 Uz Gospodaresc 0.25 mm</t>
  </si>
  <si>
    <t>Tabla cutata T8 Uz Gospodaresc 0.30 mm</t>
  </si>
  <si>
    <t>Tabla cutata T8 Uz Gospodaresc 0.35 mm</t>
  </si>
  <si>
    <t>Tabla cutata T8 Uz Gospodaresc 0.40 mm</t>
  </si>
  <si>
    <t>Tabla cutata T8 Zincat l=0.96m 0.25 mm</t>
  </si>
  <si>
    <t>Tabla cutata T8 Zincat l=0.96m 0.30 mm</t>
  </si>
  <si>
    <t>Tabla cutata T8 Zincat l=0.96m 0.35 mm</t>
  </si>
  <si>
    <t>Tabla cutata T8 Zincat l=0.96m 0.40 mm</t>
  </si>
  <si>
    <t>Tabla cutata T12 RAL 8003 0.45mm</t>
  </si>
  <si>
    <t>Tabla cutata T12 GDM 0.50mm</t>
  </si>
  <si>
    <t>Tabla cutata T12 LUCIOS 0.45mm</t>
  </si>
  <si>
    <t>Tabla cutata T12 LUCIOS 0.50mm</t>
  </si>
  <si>
    <t>Tabla cutata T12 MAT 0.45mm</t>
  </si>
  <si>
    <t>Tabla cutata T12 MAT 0.50mm</t>
  </si>
  <si>
    <t>Tabla cutata T12 MAT 0.60mm</t>
  </si>
  <si>
    <t>Tabla cutata T12 Wood 0.45mm</t>
  </si>
  <si>
    <t>FOL30BLK200</t>
  </si>
  <si>
    <t>30.00</t>
  </si>
  <si>
    <t>Folie anticondens 30mp Bilka 200gr</t>
  </si>
  <si>
    <t>FOLIE ANTIC. 30MP BILKA 200</t>
  </si>
  <si>
    <t>ABPL2LUC060</t>
  </si>
  <si>
    <t>Bordura la perete lateral lucios 0.60mm</t>
  </si>
  <si>
    <t>01.01.2024</t>
  </si>
  <si>
    <t>13.67</t>
  </si>
  <si>
    <t>3.54</t>
  </si>
  <si>
    <t>12.11</t>
  </si>
  <si>
    <t>8.15</t>
  </si>
  <si>
    <t>3.74</t>
  </si>
  <si>
    <t>2.87</t>
  </si>
  <si>
    <t>5.42</t>
  </si>
  <si>
    <t>6.07</t>
  </si>
  <si>
    <t>4.67</t>
  </si>
  <si>
    <t>7.60</t>
  </si>
  <si>
    <t>9.62</t>
  </si>
  <si>
    <t>4.69</t>
  </si>
  <si>
    <t>4.12</t>
  </si>
  <si>
    <t>3.06</t>
  </si>
  <si>
    <t>3.03</t>
  </si>
  <si>
    <t>3.80</t>
  </si>
  <si>
    <t>3.39</t>
  </si>
  <si>
    <t>7.32</t>
  </si>
  <si>
    <t>14.43</t>
  </si>
  <si>
    <t>12.14</t>
  </si>
  <si>
    <t>9.35</t>
  </si>
  <si>
    <t>12.63</t>
  </si>
  <si>
    <t>13.56</t>
  </si>
  <si>
    <t>1.21</t>
  </si>
  <si>
    <t>1.43</t>
  </si>
  <si>
    <t>2.03</t>
  </si>
  <si>
    <t>0.81</t>
  </si>
  <si>
    <t>1.50</t>
  </si>
  <si>
    <t>1.32</t>
  </si>
  <si>
    <t>1.54</t>
  </si>
  <si>
    <t>1.27</t>
  </si>
  <si>
    <t>1.77</t>
  </si>
  <si>
    <t>2.44</t>
  </si>
  <si>
    <t>3.25</t>
  </si>
  <si>
    <t>6.38</t>
  </si>
  <si>
    <t>2.02</t>
  </si>
  <si>
    <t>3.01</t>
  </si>
  <si>
    <t>2.43</t>
  </si>
  <si>
    <t>4.55</t>
  </si>
  <si>
    <t>2.26</t>
  </si>
  <si>
    <t>2.83</t>
  </si>
  <si>
    <t>5.19</t>
  </si>
  <si>
    <t>3.08</t>
  </si>
  <si>
    <t>3.86</t>
  </si>
  <si>
    <t>3.84</t>
  </si>
  <si>
    <t>5.47</t>
  </si>
  <si>
    <t>3.53</t>
  </si>
  <si>
    <t>4.88</t>
  </si>
  <si>
    <t>11.48</t>
  </si>
  <si>
    <t>3.78</t>
  </si>
  <si>
    <t>3.97</t>
  </si>
  <si>
    <t>3.17</t>
  </si>
  <si>
    <t>5.29</t>
  </si>
  <si>
    <t>14.03</t>
  </si>
  <si>
    <t>4.63</t>
  </si>
  <si>
    <t>4.86</t>
  </si>
  <si>
    <t>15.30</t>
  </si>
  <si>
    <t>8.44</t>
  </si>
  <si>
    <t>14.92</t>
  </si>
  <si>
    <t>7.10</t>
  </si>
  <si>
    <t>5.40</t>
  </si>
  <si>
    <t>5.89</t>
  </si>
  <si>
    <t>9.96</t>
  </si>
  <si>
    <t>4.75</t>
  </si>
  <si>
    <t>6.62</t>
  </si>
  <si>
    <t>7.94</t>
  </si>
  <si>
    <t>7.71</t>
  </si>
  <si>
    <t>10.63</t>
  </si>
  <si>
    <t>8.47</t>
  </si>
  <si>
    <t>11.04</t>
  </si>
  <si>
    <t>11.29</t>
  </si>
  <si>
    <t>11.62</t>
  </si>
  <si>
    <t>5.50</t>
  </si>
  <si>
    <t>9.00</t>
  </si>
  <si>
    <t>9.03</t>
  </si>
  <si>
    <t>5.70</t>
  </si>
  <si>
    <t>9.13</t>
  </si>
  <si>
    <t>10.80</t>
  </si>
  <si>
    <t>6.14</t>
  </si>
  <si>
    <t>7.68</t>
  </si>
  <si>
    <t>13.15</t>
  </si>
  <si>
    <t>10.92</t>
  </si>
  <si>
    <t>10.03</t>
  </si>
  <si>
    <t>6.33</t>
  </si>
  <si>
    <t>8.83</t>
  </si>
  <si>
    <t>6.79</t>
  </si>
  <si>
    <t>9.71</t>
  </si>
  <si>
    <t>12.50</t>
  </si>
  <si>
    <t>13.42</t>
  </si>
  <si>
    <t>15.12</t>
  </si>
  <si>
    <t>11.08</t>
  </si>
  <si>
    <t>12.17</t>
  </si>
  <si>
    <t>15.58</t>
  </si>
  <si>
    <t>11.57</t>
  </si>
  <si>
    <t>15.94</t>
  </si>
  <si>
    <t>11.53</t>
  </si>
  <si>
    <t>31.88</t>
  </si>
  <si>
    <t>13.65</t>
  </si>
  <si>
    <t>12.02</t>
  </si>
  <si>
    <t>7.91</t>
  </si>
  <si>
    <t>13.23</t>
  </si>
  <si>
    <t>3.04</t>
  </si>
  <si>
    <t>1.78</t>
  </si>
  <si>
    <t>2.23</t>
  </si>
  <si>
    <t>1.87</t>
  </si>
  <si>
    <t>2.04</t>
  </si>
  <si>
    <t>0.83</t>
  </si>
  <si>
    <t>1.70</t>
  </si>
  <si>
    <t>14.07</t>
  </si>
  <si>
    <t>16.88</t>
  </si>
  <si>
    <t>10.93</t>
  </si>
  <si>
    <t>15.87</t>
  </si>
  <si>
    <t>14.04</t>
  </si>
  <si>
    <t>14.42</t>
  </si>
  <si>
    <t>17.05</t>
  </si>
  <si>
    <t>9.50</t>
  </si>
  <si>
    <t>13.24</t>
  </si>
  <si>
    <t>15.88</t>
  </si>
  <si>
    <t>12.33</t>
  </si>
  <si>
    <t>21.25</t>
  </si>
  <si>
    <t>14.13</t>
  </si>
  <si>
    <t>16.93</t>
  </si>
  <si>
    <t>19.53</t>
  </si>
  <si>
    <t>22.08</t>
  </si>
  <si>
    <t>22.35</t>
  </si>
  <si>
    <t>18.57</t>
  </si>
  <si>
    <t>14.30</t>
  </si>
  <si>
    <t>17.35</t>
  </si>
  <si>
    <t>19.66</t>
  </si>
  <si>
    <t>11.40</t>
  </si>
  <si>
    <t>15.89</t>
  </si>
  <si>
    <t>19.05</t>
  </si>
  <si>
    <t>14.65</t>
  </si>
  <si>
    <t>21.60</t>
  </si>
  <si>
    <t>12.29</t>
  </si>
  <si>
    <t>15.36</t>
  </si>
  <si>
    <t>20.06</t>
  </si>
  <si>
    <t>12.66</t>
  </si>
  <si>
    <t>12.93</t>
  </si>
  <si>
    <t>17.66</t>
  </si>
  <si>
    <t>21.17</t>
  </si>
  <si>
    <t>27.27</t>
  </si>
  <si>
    <t>16.19</t>
  </si>
  <si>
    <t>13.30</t>
  </si>
  <si>
    <t>13.58</t>
  </si>
  <si>
    <t>18.50</t>
  </si>
  <si>
    <t>22.07</t>
  </si>
  <si>
    <t>30.24</t>
  </si>
  <si>
    <t>22.11</t>
  </si>
  <si>
    <t>24.34</t>
  </si>
  <si>
    <t>31.17</t>
  </si>
  <si>
    <t>15.52</t>
  </si>
  <si>
    <t>21.19</t>
  </si>
  <si>
    <t>15.83</t>
  </si>
  <si>
    <t>20.22</t>
  </si>
  <si>
    <t>26.46</t>
  </si>
  <si>
    <t>33.00</t>
  </si>
  <si>
    <t>15.82</t>
  </si>
  <si>
    <t>3.20</t>
  </si>
  <si>
    <t>2.90</t>
  </si>
  <si>
    <t>2.56</t>
  </si>
  <si>
    <t>10.00</t>
  </si>
  <si>
    <t>12.00</t>
  </si>
  <si>
    <t>11.00</t>
  </si>
  <si>
    <t>19.80</t>
  </si>
  <si>
    <t>42.00</t>
  </si>
  <si>
    <t>9.72</t>
  </si>
  <si>
    <t>9.26</t>
  </si>
  <si>
    <t>12.82</t>
  </si>
  <si>
    <t>11.44</t>
  </si>
  <si>
    <t>8.82</t>
  </si>
  <si>
    <t>13.94</t>
  </si>
  <si>
    <t>11.63</t>
  </si>
  <si>
    <t>27.00</t>
  </si>
  <si>
    <t>63.00</t>
  </si>
  <si>
    <t>10.44</t>
  </si>
  <si>
    <t>7.72</t>
  </si>
  <si>
    <t>6.59</t>
  </si>
  <si>
    <t>1.24</t>
  </si>
  <si>
    <t>1.57</t>
  </si>
  <si>
    <t>9.90</t>
  </si>
  <si>
    <t>1.74</t>
  </si>
  <si>
    <t>8.25</t>
  </si>
  <si>
    <t>16.70</t>
  </si>
  <si>
    <t>4.84</t>
  </si>
  <si>
    <t>16.80</t>
  </si>
  <si>
    <t>6.68</t>
  </si>
  <si>
    <t>12.10</t>
  </si>
  <si>
    <t>4.99</t>
  </si>
  <si>
    <t>5.09</t>
  </si>
  <si>
    <t>9.34</t>
  </si>
  <si>
    <t>11.22</t>
  </si>
  <si>
    <t>8.13</t>
  </si>
  <si>
    <t>9.33</t>
  </si>
  <si>
    <t>10.84</t>
  </si>
  <si>
    <t>130.00</t>
  </si>
  <si>
    <t>103.00</t>
  </si>
  <si>
    <t>117.00</t>
  </si>
  <si>
    <t>124.00</t>
  </si>
  <si>
    <t>128.00</t>
  </si>
  <si>
    <t>142.00</t>
  </si>
  <si>
    <t>401.00</t>
  </si>
  <si>
    <t>502.00</t>
  </si>
  <si>
    <t>527.00</t>
  </si>
  <si>
    <t>419.00</t>
  </si>
  <si>
    <t>535.00</t>
  </si>
  <si>
    <t>226.00</t>
  </si>
  <si>
    <t>204.00</t>
  </si>
  <si>
    <t>421.00</t>
  </si>
  <si>
    <t>470.00</t>
  </si>
  <si>
    <t>511.00</t>
  </si>
  <si>
    <t>47.00</t>
  </si>
  <si>
    <t>56.00</t>
  </si>
  <si>
    <t>174.00</t>
  </si>
  <si>
    <t>202.00</t>
  </si>
  <si>
    <t>198.00</t>
  </si>
  <si>
    <t>227.00</t>
  </si>
  <si>
    <t>60.00</t>
  </si>
  <si>
    <t>SIBER803045</t>
  </si>
  <si>
    <t>SIPCA BERNA 8003 0.45MM</t>
  </si>
  <si>
    <t>SIBERDPL040</t>
  </si>
  <si>
    <t>SIPCA BERNA DUBLUVOPSITA LUCIOS 0.40MM</t>
  </si>
  <si>
    <t>SIBERDPL060</t>
  </si>
  <si>
    <t>SIPCA BERNA DUBLUVOPSITA LUCIOS 0.60MM</t>
  </si>
  <si>
    <t>SIBERDPM040</t>
  </si>
  <si>
    <t>SIPCA BERNA DUBLUVOPSITA MAT 0.40MM</t>
  </si>
  <si>
    <t>SIBERDPM060</t>
  </si>
  <si>
    <t>SIPCA BERNA DUBLUVOPSITA MAT 0.60MM</t>
  </si>
  <si>
    <t>SIBERGDM050</t>
  </si>
  <si>
    <t>SIPCA BERNA GRANDEMAT 0.50MM</t>
  </si>
  <si>
    <t>SIBERLUC040</t>
  </si>
  <si>
    <t>SIPCA BERNA LUCIOS 0.40MM</t>
  </si>
  <si>
    <t>SIBERLUC045</t>
  </si>
  <si>
    <t>SIPCA BERNA LUCIOS 0.45MM</t>
  </si>
  <si>
    <t>SIBERLUC050</t>
  </si>
  <si>
    <t>SIPCA BERNA LUCIOS 0.50MM</t>
  </si>
  <si>
    <t>SIBERMAT040</t>
  </si>
  <si>
    <t>SIPCA BERNA MAT 0.40MM</t>
  </si>
  <si>
    <t>SIBERMAT045</t>
  </si>
  <si>
    <t>1.25</t>
  </si>
  <si>
    <t>SIPCA BERNA MAT 0.45MM</t>
  </si>
  <si>
    <t>SIBERMAT050</t>
  </si>
  <si>
    <t>SIPCA BERNA MAT 0.50MM</t>
  </si>
  <si>
    <t>SIBERMGN050</t>
  </si>
  <si>
    <t>SIPCA BERNA MAGNELIS 0.50MM</t>
  </si>
  <si>
    <t>SIBERWOD045</t>
  </si>
  <si>
    <t>SIPCA BERNA WOOD 0.45MM</t>
  </si>
  <si>
    <t>SIBERZNC040</t>
  </si>
  <si>
    <t>SIPCA BERNA ZINCAT 0.40MM</t>
  </si>
  <si>
    <t>SIBERZNC045</t>
  </si>
  <si>
    <t>SIPCA BERNA ZINCAT 0.45MM</t>
  </si>
  <si>
    <t>SIBERZNC050</t>
  </si>
  <si>
    <t>SIPCA BERNA ZINCAT 0.50MM</t>
  </si>
  <si>
    <t>SISOF803045</t>
  </si>
  <si>
    <t>Sipca Sofia RAL 8003 0.45MM</t>
  </si>
  <si>
    <t>SISOFDPL040</t>
  </si>
  <si>
    <t>Sipca Sofia Dubluvopsit Lucios 0.40MM</t>
  </si>
  <si>
    <t>SISOFDPL060</t>
  </si>
  <si>
    <t>Sipca Sofia Dubluvopsit Lucios 0.60MM</t>
  </si>
  <si>
    <t>SISOFDPM040</t>
  </si>
  <si>
    <t>Sipca Sofia Dubluvopsit Mat 0.40MM</t>
  </si>
  <si>
    <t>SISOFDPM060</t>
  </si>
  <si>
    <t>Sipca Sofia Dubluvopsit Mat 0.60MM</t>
  </si>
  <si>
    <t>SISOFGDM050</t>
  </si>
  <si>
    <t>Sipca Sofia Grandemat 0.50MM</t>
  </si>
  <si>
    <t>SISOFLUC040</t>
  </si>
  <si>
    <t>Sipca Sofia Lucios 0.40MM</t>
  </si>
  <si>
    <t>SISOFLUC045</t>
  </si>
  <si>
    <t>Sipca Sofia Lucios 0.45MM</t>
  </si>
  <si>
    <t>SISOFLUC050</t>
  </si>
  <si>
    <t>Sipca Sofia Lucios 0.50MM</t>
  </si>
  <si>
    <t>SISOFMAT040</t>
  </si>
  <si>
    <t>Sipca Sofia Mat 0.40MM</t>
  </si>
  <si>
    <t>SISOFMAT045</t>
  </si>
  <si>
    <t>Sipca Sofia Mat 0.45MM</t>
  </si>
  <si>
    <t>SISOFMAT050</t>
  </si>
  <si>
    <t>Sipca Sofia Mat 0.50MM</t>
  </si>
  <si>
    <t>SISOFMGN050</t>
  </si>
  <si>
    <t>Sipca Sofia Magnelis 0.50MM</t>
  </si>
  <si>
    <t>SISOFWOD045</t>
  </si>
  <si>
    <t>Sipca Sofia Wood 0.45MM</t>
  </si>
  <si>
    <t>SISOFZNC040</t>
  </si>
  <si>
    <t>Sipca SOfia Zincat 0.40MM</t>
  </si>
  <si>
    <t>SISOFZNC045</t>
  </si>
  <si>
    <t>Sipca SOfia Zincat 0.45MM</t>
  </si>
  <si>
    <t>SISOFZNC050</t>
  </si>
  <si>
    <t>Sipca SOfia Zincat 0.50MM</t>
  </si>
  <si>
    <t>SMC30150TAB</t>
  </si>
  <si>
    <t>CARLIG JGHEAB MAT 150/300MM</t>
  </si>
  <si>
    <t>SNC30150TAB</t>
  </si>
  <si>
    <t>Carlig Jgheab 300 Magnelis 150 cu tablit</t>
  </si>
  <si>
    <t>SPC30150TAB</t>
  </si>
  <si>
    <t>Carlig jgheab 150/300mm cu tablita</t>
  </si>
  <si>
    <t>145.00</t>
  </si>
  <si>
    <t>155.00</t>
  </si>
  <si>
    <t>163.00</t>
  </si>
  <si>
    <t>161.00</t>
  </si>
  <si>
    <t>562.00</t>
  </si>
  <si>
    <t>610.00</t>
  </si>
  <si>
    <t>757.00</t>
  </si>
  <si>
    <t>714.00</t>
  </si>
  <si>
    <t>763.00</t>
  </si>
  <si>
    <t>836.00</t>
  </si>
  <si>
    <t>580.00</t>
  </si>
  <si>
    <t>687.00</t>
  </si>
  <si>
    <t>717.00</t>
  </si>
  <si>
    <t>816.00</t>
  </si>
  <si>
    <t>946.00</t>
  </si>
  <si>
    <t>986.00</t>
  </si>
  <si>
    <t>953.00</t>
  </si>
  <si>
    <t>937.00</t>
  </si>
  <si>
    <t>1045.00</t>
  </si>
  <si>
    <t>365.00</t>
  </si>
  <si>
    <t>430.00</t>
  </si>
  <si>
    <t>498.00</t>
  </si>
  <si>
    <t>457.00</t>
  </si>
  <si>
    <t>537.00</t>
  </si>
  <si>
    <t>623.00</t>
  </si>
  <si>
    <t>628.00</t>
  </si>
  <si>
    <t>688.00</t>
  </si>
  <si>
    <t>394.00</t>
  </si>
  <si>
    <t>372.00</t>
  </si>
  <si>
    <t>397.00</t>
  </si>
  <si>
    <t>435.00</t>
  </si>
  <si>
    <t>Bratara burlan 90</t>
  </si>
  <si>
    <t>Bratara burlan 100</t>
  </si>
  <si>
    <t>Carlig jgheab 150/300 cu tablita</t>
  </si>
  <si>
    <t>56 buc / cutie</t>
  </si>
  <si>
    <t>OSLO ROTUND</t>
  </si>
  <si>
    <t>OSLO DREPT</t>
  </si>
  <si>
    <t>BERNA ROTUNDA</t>
  </si>
  <si>
    <t>BERNA DREAPTA</t>
  </si>
  <si>
    <t>SOFIA ROTUNDA</t>
  </si>
  <si>
    <t>SOFIA DREAPTA</t>
  </si>
  <si>
    <t>TDBLC803045</t>
  </si>
  <si>
    <t>Balcanic 8003 0.45mm cu Dripstop</t>
  </si>
  <si>
    <t>TDBLCGDM050</t>
  </si>
  <si>
    <t>Balcanic GDM 0.50mm cu Dripstop</t>
  </si>
  <si>
    <t>TDBLCLUC045</t>
  </si>
  <si>
    <t>Balcanic lucios 0.45mm cu Dripstop</t>
  </si>
  <si>
    <t>TDBLCLUC050</t>
  </si>
  <si>
    <t>Balcanic lucios 0.50mm cu Dripstop</t>
  </si>
  <si>
    <t>TDBLCLUC060</t>
  </si>
  <si>
    <t>BALCANIC DRIPSTOP LUCIOS 0.60MM</t>
  </si>
  <si>
    <t>TDBLCMAT045</t>
  </si>
  <si>
    <t>Balcanic Mat 0.45mm cu Dripstop</t>
  </si>
  <si>
    <t>TDBLCMAT050</t>
  </si>
  <si>
    <t>Balcanic Mat 0.50mm cu Dripstop</t>
  </si>
  <si>
    <t>TDBLCMAT060</t>
  </si>
  <si>
    <t>Balcanic Mat 0.60mm cu Dripstop</t>
  </si>
  <si>
    <t>TDBLCWOD045</t>
  </si>
  <si>
    <t>Balcanic Wood 0.45mm cu Dripstop</t>
  </si>
  <si>
    <t>TDCLS803045</t>
  </si>
  <si>
    <t>Clasic 8003 0.45mm cu Dripstop</t>
  </si>
  <si>
    <t>TDCLSGDM050</t>
  </si>
  <si>
    <t>Clasic GDM 0.50mm cu Dripstop</t>
  </si>
  <si>
    <t>TDCLSLUC040</t>
  </si>
  <si>
    <t>Clasic lucios 0.40mm cu Dripstop</t>
  </si>
  <si>
    <t>TDCLSLUC045</t>
  </si>
  <si>
    <t>8.16</t>
  </si>
  <si>
    <t>Clasic lucios 0.45mm cu Dripstop</t>
  </si>
  <si>
    <t>TDCLSLUC050</t>
  </si>
  <si>
    <t>8.64</t>
  </si>
  <si>
    <t>Clasic lucios 0.50mm cu Dripstop</t>
  </si>
  <si>
    <t>TDCLSLUC060</t>
  </si>
  <si>
    <t>9.59</t>
  </si>
  <si>
    <t>CLASIC DRIPSTOP LUCIOS 0.60MM</t>
  </si>
  <si>
    <t>TDCLSMAT040</t>
  </si>
  <si>
    <t>CLASIC DRIPSTOP MAT 0.40 MM</t>
  </si>
  <si>
    <t>TDCLSMAT045</t>
  </si>
  <si>
    <t>Clasic mat 0.45mm cu Dripstop</t>
  </si>
  <si>
    <t>TDCLSMAT050</t>
  </si>
  <si>
    <t>Clasic mat 0.50mm cu Dripstop</t>
  </si>
  <si>
    <t>TDCLSMAT060</t>
  </si>
  <si>
    <t>9.92</t>
  </si>
  <si>
    <t>Clasic mat 0.60mm cu Dripstop</t>
  </si>
  <si>
    <t>TDCLSWOD045</t>
  </si>
  <si>
    <t>Clasic Wood 0.45mm cu Dripstop</t>
  </si>
  <si>
    <t>TDGOT803045</t>
  </si>
  <si>
    <t>Gotic 8003 0.45mm cu Dripstop</t>
  </si>
  <si>
    <t>TDGOTGDM050</t>
  </si>
  <si>
    <t>11.49</t>
  </si>
  <si>
    <t>Gotic GDM 0.50mm cu Dripstop</t>
  </si>
  <si>
    <t>TDGOTLUC045</t>
  </si>
  <si>
    <t>Gotic Lucios 0.45 mm cu Dripstop</t>
  </si>
  <si>
    <t>TDGOTLUC050</t>
  </si>
  <si>
    <t>Gotic Lucios 0.50 mm cu Dripstop</t>
  </si>
  <si>
    <t>TDGOTLUC060</t>
  </si>
  <si>
    <t>GOTIC DRIPSTOP LUCIOS 0.60MM</t>
  </si>
  <si>
    <t>TDGOTMAT045</t>
  </si>
  <si>
    <t>Gotic Mat 0.45mm cu Dripstop</t>
  </si>
  <si>
    <t>TDGOTMAT050</t>
  </si>
  <si>
    <t>Gotic Mat 0.50mm cu Dripstop</t>
  </si>
  <si>
    <t>TDGOTMAT060</t>
  </si>
  <si>
    <t>Gotic Mat 0.60mm cu Dripstop</t>
  </si>
  <si>
    <t>TDGOTWOD045</t>
  </si>
  <si>
    <t>Gotic Wood 0.45mm cu Dripstop</t>
  </si>
  <si>
    <t>TDIBE803045</t>
  </si>
  <si>
    <t>Iberic 8003 0.45mm cu Dripstop</t>
  </si>
  <si>
    <t>TDIBEGDM050</t>
  </si>
  <si>
    <t>iberic GDM 0.50mm cu Dripstop</t>
  </si>
  <si>
    <t>TDIBELUC045</t>
  </si>
  <si>
    <t>Iberic Lucios 0.45mm cu Dripstop</t>
  </si>
  <si>
    <t>TDIBELUC050</t>
  </si>
  <si>
    <t>Iberic Lucios 0.50mm cu Dripstop</t>
  </si>
  <si>
    <t>TDIBELUC060</t>
  </si>
  <si>
    <t>IBERIC DRIPSTOP LUCIOS 0.60MM</t>
  </si>
  <si>
    <t>TDIBEMAT045</t>
  </si>
  <si>
    <t>Iberic Mat 0.45mm cu Dripstop</t>
  </si>
  <si>
    <t>TDIBEMAT050</t>
  </si>
  <si>
    <t>Iberic Mat 0.50mm cu Dripstop</t>
  </si>
  <si>
    <t>TDIBEMAT060</t>
  </si>
  <si>
    <t>Iberic Mat 0.60mm cu Dripstop</t>
  </si>
  <si>
    <t>TDIBEWOD045</t>
  </si>
  <si>
    <t>Iberic Wood 0.45mm cu Dripstop</t>
  </si>
  <si>
    <t>CLASIC 35 DRIPSTOP</t>
  </si>
  <si>
    <t>CLASIC 40 DRIPSTOP</t>
  </si>
  <si>
    <t>BALCANIC 35 DRIPSTOP</t>
  </si>
  <si>
    <t>BALCANIC 40 DRIPSTOP</t>
  </si>
  <si>
    <t>IBERIC 35 DRIPSTOP</t>
  </si>
  <si>
    <t>IBERIC 40 DRIPSTOP</t>
  </si>
  <si>
    <t>GOTIC 35 DRIPSTOP</t>
  </si>
  <si>
    <t>GOTIC 40 DRIPSTOP</t>
  </si>
  <si>
    <t>ABF25WOD050</t>
  </si>
  <si>
    <t>Bordura Fronton 250mm Wood 0.50MM</t>
  </si>
  <si>
    <t>ABF31WOD050</t>
  </si>
  <si>
    <t>Bordura Fronton 312mm Wood 0.50MM</t>
  </si>
  <si>
    <t>ABF36WOD050</t>
  </si>
  <si>
    <t>Bordura Fronton 360mm Wood 0.50MM</t>
  </si>
  <si>
    <t>ABP17WOD050</t>
  </si>
  <si>
    <t>Bordura la perete 178mm Wood 0.50MM</t>
  </si>
  <si>
    <t>ABP20WOD050</t>
  </si>
  <si>
    <t>Bordura la perete 208mm Wood 0.50MM</t>
  </si>
  <si>
    <t>ABP25WOD050</t>
  </si>
  <si>
    <t>Bordura la perete 250mm Wood 0.50MM</t>
  </si>
  <si>
    <t>ABPL2WOD050</t>
  </si>
  <si>
    <t>Bordura perete lateral  Wood 0.50MM</t>
  </si>
  <si>
    <t>ABPO3WOD050</t>
  </si>
  <si>
    <t>Bordura perete Orizontal Wood 0.50MM</t>
  </si>
  <si>
    <t>ACB41WOD050</t>
  </si>
  <si>
    <t>Coama Britanic Wood 0.50MM</t>
  </si>
  <si>
    <t>ACF15WOD050</t>
  </si>
  <si>
    <t>Colector fronton 156mm Wood 0.50MM</t>
  </si>
  <si>
    <t>ACF25WOD050</t>
  </si>
  <si>
    <t>Colector fronton 250mm Wood 0.50MM</t>
  </si>
  <si>
    <t>ACI31WOD050</t>
  </si>
  <si>
    <t>Coama ungh. Indus.312mm Wood 0.50MM</t>
  </si>
  <si>
    <t>ACI41WOD050</t>
  </si>
  <si>
    <t>Coama ungh. Indus.417mm Wood 0.50MM</t>
  </si>
  <si>
    <t>ACL25WOD050</t>
  </si>
  <si>
    <t>Coltar industrial 250mm Wood 0.50MM</t>
  </si>
  <si>
    <t>ACL31WOD050</t>
  </si>
  <si>
    <t>Coltar industrial 312mm Wood 0.50MM</t>
  </si>
  <si>
    <t>ACL41WOD050</t>
  </si>
  <si>
    <t>Coltar industrial 417mm Wood 0.50MM</t>
  </si>
  <si>
    <t>ACMARWOD050</t>
  </si>
  <si>
    <t>Coama Mare Wood 0.50MM</t>
  </si>
  <si>
    <t>ACMICWOD050</t>
  </si>
  <si>
    <t>Coama mica Wood 0.50MM</t>
  </si>
  <si>
    <t>ACR41WOD050</t>
  </si>
  <si>
    <t>Coama Retro Wood 0.50MM</t>
  </si>
  <si>
    <t>ACU31WOD050</t>
  </si>
  <si>
    <t>Coama unghiulara 312mm Wood 0.50MM</t>
  </si>
  <si>
    <t>ACU41WOD050</t>
  </si>
  <si>
    <t>Coama unghiulara 417mm Wood 0.50MM</t>
  </si>
  <si>
    <t>ADO31WOD050</t>
  </si>
  <si>
    <t>Dolie 312mm Wood 0.50MM</t>
  </si>
  <si>
    <t>ADO41WOD050</t>
  </si>
  <si>
    <t>Dolie 417mm Wood 0.50MM</t>
  </si>
  <si>
    <t>ADO62WOD050</t>
  </si>
  <si>
    <t>Dolie 625mm Wood 0.50MM</t>
  </si>
  <si>
    <t>ADR41WOD050</t>
  </si>
  <si>
    <t>Dolie retro 417mm Wood 0.50MM</t>
  </si>
  <si>
    <t>ADR62WOD050</t>
  </si>
  <si>
    <t>Dolie retro 625mm Wood 0.50MM</t>
  </si>
  <si>
    <t>AES60WOD050</t>
  </si>
  <si>
    <t>Element suprapunere 60mm Wood 0.50MM</t>
  </si>
  <si>
    <t>AES80WOD050</t>
  </si>
  <si>
    <t>Element suprapunere 80mm Wood 0.50MM</t>
  </si>
  <si>
    <t>AFP20WOD050</t>
  </si>
  <si>
    <t>Fixarea pl. pe zid 208mm Wood 0.50MM</t>
  </si>
  <si>
    <t>AFP25WOD050</t>
  </si>
  <si>
    <t>Fixarea pl. pe zid 250mm Wood 0.50MM</t>
  </si>
  <si>
    <t>AFR31WOD050</t>
  </si>
  <si>
    <t>Fronton retro 312mm Wood 0.50MM</t>
  </si>
  <si>
    <t>AML01WOD050</t>
  </si>
  <si>
    <t>ACCESORIU CONFIGURABIL D01 WOOD 0.50MM</t>
  </si>
  <si>
    <t>AML02WOD050</t>
  </si>
  <si>
    <t>ACCESORIU CONFIGURABIL D02 WOOD 0.50MM</t>
  </si>
  <si>
    <t>2.37</t>
  </si>
  <si>
    <t>AML03WOD050</t>
  </si>
  <si>
    <t>ACCESORIU CONFIGURABIL D03 WOOD 0.50MM</t>
  </si>
  <si>
    <t>AML04WOD050</t>
  </si>
  <si>
    <t>ACCESORIU CONFIGURABIL D04 WOOD 0.50MM</t>
  </si>
  <si>
    <t>3.95</t>
  </si>
  <si>
    <t>5.64</t>
  </si>
  <si>
    <t>AML05WOD050</t>
  </si>
  <si>
    <t>ACCESORIU CONFIGURABIL D05 WOOD 0.50MM</t>
  </si>
  <si>
    <t>AML06WOD050</t>
  </si>
  <si>
    <t>ACCESORIU CONFIGURABIL D06 WOOD 0.50MM</t>
  </si>
  <si>
    <t>5.53</t>
  </si>
  <si>
    <t>AML07WOD050</t>
  </si>
  <si>
    <t>ACCESORIU CONFIGURABIL D07 WOOD 0.50MM</t>
  </si>
  <si>
    <t>AML08WOD050</t>
  </si>
  <si>
    <t>ACCESORIU CONFIGURABIL D08 WOOD 0.50MM</t>
  </si>
  <si>
    <t>AML09WOD050</t>
  </si>
  <si>
    <t>ACCESORIU CONFIGURABIL D09 WOOD 0.50MM</t>
  </si>
  <si>
    <t>AML10WOD050</t>
  </si>
  <si>
    <t>ACCESORIU CONFIGURABIL D10 WOOD 0.50MM</t>
  </si>
  <si>
    <t>AML11WOD050</t>
  </si>
  <si>
    <t>ACCESORIU CONFIGURABIL D11 WOOD 0.50MM</t>
  </si>
  <si>
    <t>9.48</t>
  </si>
  <si>
    <t>AML12WOD050</t>
  </si>
  <si>
    <t>ACCESORIU CONFIGURABIL D12 WOOD 0.50MM</t>
  </si>
  <si>
    <t>AML13WOD050</t>
  </si>
  <si>
    <t>ACCESORIU CONFIGURABIL D13 WOOD 0.50MM</t>
  </si>
  <si>
    <t>AML14WOD050</t>
  </si>
  <si>
    <t>ACCESORIU CONFIGURABIL D14 WOOD 0.50MM</t>
  </si>
  <si>
    <t>16.91</t>
  </si>
  <si>
    <t>AML15WOD050</t>
  </si>
  <si>
    <t>ACCESORIU CONFIGURABIL D15 WOOD 0.50MM</t>
  </si>
  <si>
    <t>12.64</t>
  </si>
  <si>
    <t>AML16WOD050</t>
  </si>
  <si>
    <t>ACCESORIU CONFIGURABIL D16 WOOD 0.50MM</t>
  </si>
  <si>
    <t>13.43</t>
  </si>
  <si>
    <t>AML17WOD050</t>
  </si>
  <si>
    <t>ACCESORIU CONFIGURABIL D17 WOOD 0.50MM</t>
  </si>
  <si>
    <t>14.22</t>
  </si>
  <si>
    <t>AML18WOD050</t>
  </si>
  <si>
    <t>ACCESORIU CONFIGURABIL D18 WOOD 0.50MM</t>
  </si>
  <si>
    <t>AML19WOD050</t>
  </si>
  <si>
    <t>ACCESORIU CONFIGURABIL D19 WOOD 0.50MM</t>
  </si>
  <si>
    <t>22.55</t>
  </si>
  <si>
    <t>AML20WOD050</t>
  </si>
  <si>
    <t>ACCESORIU CONFIGURABIL D20 WOOD 0.50MM</t>
  </si>
  <si>
    <t>AML21WOD050</t>
  </si>
  <si>
    <t>ACCESORIU CONFIGURABIL D21 WOOD 0.50MM</t>
  </si>
  <si>
    <t>AML22WOD050</t>
  </si>
  <si>
    <t>ACCESORIU CONFIGURABIL D22 WOOD 0.50MM</t>
  </si>
  <si>
    <t>AML23WOD050</t>
  </si>
  <si>
    <t>ACCESORIU CONFIGURABIL D23 WOOD 0.50MM</t>
  </si>
  <si>
    <t>AML24WOD050</t>
  </si>
  <si>
    <t>ACCESORIU CONFIGURABIL D24 WOOD 0.50MM</t>
  </si>
  <si>
    <t>AML25WOD050</t>
  </si>
  <si>
    <t>ACCESORIU CONFIGURABIL D25 WOOD 0.50MM</t>
  </si>
  <si>
    <t>AOZ12WOD050</t>
  </si>
  <si>
    <t>Opritor zapada 1.25m Wood 0.50MM</t>
  </si>
  <si>
    <t>AOZ20WOD050</t>
  </si>
  <si>
    <t>Opritor zapada 208mm Wood 0.50MM</t>
  </si>
  <si>
    <t>APU08WOD050</t>
  </si>
  <si>
    <t>Profil U T8 Wood 0.50mm</t>
  </si>
  <si>
    <t>APU12WOD050</t>
  </si>
  <si>
    <t>Profil U T12 Wood 0.50mm</t>
  </si>
  <si>
    <t>APU18WOD050</t>
  </si>
  <si>
    <t>Profil U T18 Wood 0.50mm</t>
  </si>
  <si>
    <t>APU35WOD050</t>
  </si>
  <si>
    <t>Profil U T35 Wood 0.50mm</t>
  </si>
  <si>
    <t>APU45WOD050</t>
  </si>
  <si>
    <t>Profil U T45 Wood 0.50mm</t>
  </si>
  <si>
    <t>ARP20WOD050</t>
  </si>
  <si>
    <t>Ruperea pantei 208mm Wood 0.50mm</t>
  </si>
  <si>
    <t>ARP25WOD050</t>
  </si>
  <si>
    <t>Ruperea pantei 250mm Wood 0.50mm</t>
  </si>
  <si>
    <t>ARPR3WOD050</t>
  </si>
  <si>
    <t>Ruperea pantei retro 312mm Wood 0.50mm</t>
  </si>
  <si>
    <t>ASB41WOD050</t>
  </si>
  <si>
    <t>Semicoama Britanic Wood 0.50</t>
  </si>
  <si>
    <t>ASC12WOD050</t>
  </si>
  <si>
    <t>Sub coama 125mm Wood 0.50mm</t>
  </si>
  <si>
    <t>ASCF4WOD050</t>
  </si>
  <si>
    <t>Set cos fum Wood 0.50mm</t>
  </si>
  <si>
    <t>ASCFRWOD050</t>
  </si>
  <si>
    <t>Set cos fum retro Wood 0.50mm</t>
  </si>
  <si>
    <t>ASI31WOD050</t>
  </si>
  <si>
    <t>Subcoama indus. 312mm Wood 0.50mm</t>
  </si>
  <si>
    <t>ASI41WOD050</t>
  </si>
  <si>
    <t>Subcoama indus. 417mm Wood 0.50mm</t>
  </si>
  <si>
    <t>ASM31WOD050</t>
  </si>
  <si>
    <t>Semicoama 312mm Wood 0.50mm</t>
  </si>
  <si>
    <t>ASP01WOD050</t>
  </si>
  <si>
    <t>Accesoriu special D01 Wood 0.50MM</t>
  </si>
  <si>
    <t>ASP02WOD050</t>
  </si>
  <si>
    <t>Accesoriu special D02 Wood 0.50MM</t>
  </si>
  <si>
    <t>ASP03WOD050</t>
  </si>
  <si>
    <t>Accesoriu special D03 Wood 0.50MM</t>
  </si>
  <si>
    <t>ASP04WOD050</t>
  </si>
  <si>
    <t>Accesoriu special D04 Wood 0.50MM</t>
  </si>
  <si>
    <t>ASP05WOD050</t>
  </si>
  <si>
    <t>Accesoriu special D05 Wood 0.50MM</t>
  </si>
  <si>
    <t>ASP06WOD050</t>
  </si>
  <si>
    <t>Accesoriu special D06 Wood 0.50MM</t>
  </si>
  <si>
    <t>ASP07WOD050</t>
  </si>
  <si>
    <t>Accesoriu special D07 Wood 0.50MM</t>
  </si>
  <si>
    <t>ASP08WOD050</t>
  </si>
  <si>
    <t>Accesoriu special D08 Wood 0.50MM</t>
  </si>
  <si>
    <t>ASP09WOD050</t>
  </si>
  <si>
    <t>Accesoriu special D09 Wood 0.50MM</t>
  </si>
  <si>
    <t>ASP10WOD050</t>
  </si>
  <si>
    <t>Accesoriu special D10 Wood 0.50MM</t>
  </si>
  <si>
    <t>ASP11WOD050</t>
  </si>
  <si>
    <t>Accesoriu special D11 Wood 0.50MM</t>
  </si>
  <si>
    <t>ASP12WOD050</t>
  </si>
  <si>
    <t>Accesoriu special D12 Wood 0.50MM</t>
  </si>
  <si>
    <t>ASP13WOD050</t>
  </si>
  <si>
    <t>Accesoriu special D13 Wood 0.50MM</t>
  </si>
  <si>
    <t>ASP14WOD050</t>
  </si>
  <si>
    <t>Accesoriu special D14 Wood 0.50MM</t>
  </si>
  <si>
    <t>ASP15WOD050</t>
  </si>
  <si>
    <t>Accesoriu special D15 Wood 0.50MM</t>
  </si>
  <si>
    <t>ASP16WOD050</t>
  </si>
  <si>
    <t>Accesoriu special D16 Wood 0.50MM</t>
  </si>
  <si>
    <t>ASP17WOD050</t>
  </si>
  <si>
    <t>Accesoriu special D17 Wood 0.50MM</t>
  </si>
  <si>
    <t>ASP18WOD050</t>
  </si>
  <si>
    <t>Accesoriu special D18 Wood 0.50MM</t>
  </si>
  <si>
    <t>ASP19WOD050</t>
  </si>
  <si>
    <t>Accesoriu special D19 Wood 0.50MM</t>
  </si>
  <si>
    <t>ASP20WOD050</t>
  </si>
  <si>
    <t>Accesoriu special D20 Wood 0.50MM</t>
  </si>
  <si>
    <t>ASP21WOD050</t>
  </si>
  <si>
    <t>Accesoriu special D21 Wood 0.50MM</t>
  </si>
  <si>
    <t>ASP22WOD050</t>
  </si>
  <si>
    <t>Accesoriu special D22 Wood 0.50MM</t>
  </si>
  <si>
    <t>ASP23WOD050</t>
  </si>
  <si>
    <t>Accesoriu special D23 Wood 0.50MM</t>
  </si>
  <si>
    <t>37.91</t>
  </si>
  <si>
    <t>ASP24WOD050</t>
  </si>
  <si>
    <t>Accesoriu special D24 Wood 0.50MM</t>
  </si>
  <si>
    <t>ASP25WOD050</t>
  </si>
  <si>
    <t>Accesoriu special D25 Wood 0.50MM</t>
  </si>
  <si>
    <t>ASR31WOD050</t>
  </si>
  <si>
    <t>Semicoama retro 370mm Wood 0.50MM</t>
  </si>
  <si>
    <t>AST15WOD050</t>
  </si>
  <si>
    <t>Streasina 156mm Wood 0.50MM</t>
  </si>
  <si>
    <t>AST17WOD050</t>
  </si>
  <si>
    <t>Streasina 178mm Wood 0.50MM</t>
  </si>
  <si>
    <t>AST20WOD050</t>
  </si>
  <si>
    <t>Streasina 208mm Wood 0.50MM</t>
  </si>
  <si>
    <t>AST25WOD050</t>
  </si>
  <si>
    <t>Streasina 250mm Wood 0.50MM</t>
  </si>
  <si>
    <t>ASTR2WOD050</t>
  </si>
  <si>
    <t>Streasina retro 250mm Wood 0.50MM</t>
  </si>
  <si>
    <t>ASTR3WOD050</t>
  </si>
  <si>
    <t>Streasina retro 312mm Wood 0.50MM</t>
  </si>
  <si>
    <t>RDDUOWOD050</t>
  </si>
  <si>
    <t>Retroduo Dripstop Wood 0.50MM</t>
  </si>
  <si>
    <t>REDUOWOD050</t>
  </si>
  <si>
    <t>Retroduo Wood 0.50MM</t>
  </si>
  <si>
    <t>RETDRWOD050</t>
  </si>
  <si>
    <t>Retropanel Dripstop Wood 0.50MM</t>
  </si>
  <si>
    <t>RETROWOD050</t>
  </si>
  <si>
    <t>Retropanel Wood 0.50MM</t>
  </si>
  <si>
    <t>RETSCWOD050</t>
  </si>
  <si>
    <t>Retrosound Control Wood 0.50</t>
  </si>
  <si>
    <t>SIBERDPL050</t>
  </si>
  <si>
    <t>SIPCA BERNA DPL 0.50MM</t>
  </si>
  <si>
    <t>SIBERDPM050</t>
  </si>
  <si>
    <t>SIPCA BERNA DPM 0.50MM</t>
  </si>
  <si>
    <t>SIBERWOD050</t>
  </si>
  <si>
    <t>Sipca Berna Wood 0.50MM</t>
  </si>
  <si>
    <t>SIN18DPL050</t>
  </si>
  <si>
    <t>Sinus 18 Dubluvopsit Mat</t>
  </si>
  <si>
    <t>SIN18WOD050</t>
  </si>
  <si>
    <t>Sinus 18 Wood 0.50 MM</t>
  </si>
  <si>
    <t>SIPCADPL050</t>
  </si>
  <si>
    <t>SIPCA OSLO DPL 0.50MM</t>
  </si>
  <si>
    <t>SIPCADPM050</t>
  </si>
  <si>
    <t>Sipca Oslo DPM 0.50MM</t>
  </si>
  <si>
    <t>SIPCAWOD050</t>
  </si>
  <si>
    <t>Sipca Wood 0.50 MM</t>
  </si>
  <si>
    <t>SISOFDPL050</t>
  </si>
  <si>
    <t>SIPCA SOFIA DPL 0.50MM</t>
  </si>
  <si>
    <t>SISOFDPM050</t>
  </si>
  <si>
    <t>SIPCA SOFIA DPM 0.50MM</t>
  </si>
  <si>
    <t>SISOFWOD050</t>
  </si>
  <si>
    <t>Sipca Sofia Wood 0.50MM</t>
  </si>
  <si>
    <t>TCT08DPL050</t>
  </si>
  <si>
    <t>Tabla Cutata T8 DPL 0.50MM</t>
  </si>
  <si>
    <t>TCT08DPM050</t>
  </si>
  <si>
    <t>Tabla Cutata T8 DPM 0.50MM</t>
  </si>
  <si>
    <t>TCT08WOD050</t>
  </si>
  <si>
    <t>Tabla Cutata T8 Wood 0.50MM</t>
  </si>
  <si>
    <t>TCT18DPL050</t>
  </si>
  <si>
    <t>Tabla Cutata T18 DPL 0.50MM</t>
  </si>
  <si>
    <t>TCT18DPM050</t>
  </si>
  <si>
    <t>8.27</t>
  </si>
  <si>
    <t>Tabla Cutata T18 DPM 0.50MM</t>
  </si>
  <si>
    <t>TCT18WOD050</t>
  </si>
  <si>
    <t>Tabla Cutata T18 Wood 0.50MM</t>
  </si>
  <si>
    <t>TCT35DPL050</t>
  </si>
  <si>
    <t>Tabla Cutata T35 DPL 0.50MM</t>
  </si>
  <si>
    <t>TCT35DPM050</t>
  </si>
  <si>
    <t>Tabla Cutata T35 DPM 0.50MM</t>
  </si>
  <si>
    <t>TCT35WOD050</t>
  </si>
  <si>
    <t>Tabla Cutata T35 Wood 0.50MM</t>
  </si>
  <si>
    <t>TCT45DPL050</t>
  </si>
  <si>
    <t>Tabla Cutata T45 DPL 0.50MM</t>
  </si>
  <si>
    <t>TCT45DPM050</t>
  </si>
  <si>
    <t>Tabla Cutata T45 DPM 0.50MM</t>
  </si>
  <si>
    <t>TCT45WOD050</t>
  </si>
  <si>
    <t>Tabla Cutata T45 Wood 0.50MM</t>
  </si>
  <si>
    <t>TDBLCWOD050</t>
  </si>
  <si>
    <t>BALCANIC DRIPSTOP WOOD 0.50MM</t>
  </si>
  <si>
    <t>TDCLSWOD050</t>
  </si>
  <si>
    <t>CLASIC DRIPSTOP WOOD 0.50MM</t>
  </si>
  <si>
    <t>TDGOTWOD050</t>
  </si>
  <si>
    <t>GOTIC DRIPSTOP WOOD 0.50MM</t>
  </si>
  <si>
    <t>TDIBEWOD050</t>
  </si>
  <si>
    <t>IBERIC DRIPSTOP WOOD 0.50MM</t>
  </si>
  <si>
    <t>TDT18WOD050</t>
  </si>
  <si>
    <t>T 18 DRIPSTOP WOOD 0.50MM</t>
  </si>
  <si>
    <t>TDT35WOD050</t>
  </si>
  <si>
    <t>T 35 DRIPSTOP WOOD 0.50MM</t>
  </si>
  <si>
    <t>TDT45WOD050</t>
  </si>
  <si>
    <t>T 45 DRIPSTOP WOOD 0.50MM</t>
  </si>
  <si>
    <t>17.70</t>
  </si>
  <si>
    <t>TFALTWOD050</t>
  </si>
  <si>
    <t>Tabla Faltuita Wood 0.50</t>
  </si>
  <si>
    <t>TMBLCWOD050</t>
  </si>
  <si>
    <t>Balcanic Wood 0.50MM</t>
  </si>
  <si>
    <t>TMBRIWOD050</t>
  </si>
  <si>
    <t>BRITANIC WOOD 0.50MM</t>
  </si>
  <si>
    <t>TMCLSWOD050</t>
  </si>
  <si>
    <t>Clasic Wood 0.50MM</t>
  </si>
  <si>
    <t>TMGOTWOD050</t>
  </si>
  <si>
    <t>GOTIC WOOD 0.50 MM</t>
  </si>
  <si>
    <t>TMIBEWOD050</t>
  </si>
  <si>
    <t>Iberic Wood 0.50MM</t>
  </si>
  <si>
    <t>TMROMWOD050</t>
  </si>
  <si>
    <t>ROMANIC WOOD 0.50 MM</t>
  </si>
  <si>
    <t>TPLANDPL050</t>
  </si>
  <si>
    <t>Tabla Plana DPL 0.50mm</t>
  </si>
  <si>
    <t>TPLANDPM050</t>
  </si>
  <si>
    <t>Tabla Plana DPM 0.50mm</t>
  </si>
  <si>
    <t>TPLANWOD050</t>
  </si>
  <si>
    <t>Tabla Plana Black Wood 0.50MM</t>
  </si>
  <si>
    <t>15.00</t>
  </si>
  <si>
    <t>4.13</t>
  </si>
  <si>
    <t>3.62</t>
  </si>
  <si>
    <t>AML01DPL050</t>
  </si>
  <si>
    <t>Accesoriu Special ML DPL D01</t>
  </si>
  <si>
    <t>AML01DPM050</t>
  </si>
  <si>
    <t>Accesoriu Special ML DPM D01</t>
  </si>
  <si>
    <t>AML01MGN050</t>
  </si>
  <si>
    <t>ACCESORIU SECIAL CONFIGURABIL D01</t>
  </si>
  <si>
    <t>AML02DPL050</t>
  </si>
  <si>
    <t>Accesoriu Special ML DPL D02</t>
  </si>
  <si>
    <t>AML02DPM050</t>
  </si>
  <si>
    <t>Accesoriu Special ML DPM D02</t>
  </si>
  <si>
    <t>AML02MGN050</t>
  </si>
  <si>
    <t>ACCESORIU SECIAL CONFIGURABIL D02</t>
  </si>
  <si>
    <t>AML03DPL050</t>
  </si>
  <si>
    <t>Accesoriu Special ML DPL D03</t>
  </si>
  <si>
    <t>AML03DPM050</t>
  </si>
  <si>
    <t>Accesoriu Special ML DPM D03</t>
  </si>
  <si>
    <t>AML03MGN050</t>
  </si>
  <si>
    <t>ACCESORIU SECIAL CONFIGURABIL D03</t>
  </si>
  <si>
    <t>AML04DPL050</t>
  </si>
  <si>
    <t>Accesoriu Special ML DPL D04</t>
  </si>
  <si>
    <t>AML04DPM050</t>
  </si>
  <si>
    <t>Accesoriu Special ML DPM D04</t>
  </si>
  <si>
    <t>AML04MGN050</t>
  </si>
  <si>
    <t>ACCESORIU SECIAL CONFIGURABIL D04</t>
  </si>
  <si>
    <t>AML05DPL050</t>
  </si>
  <si>
    <t>Accesoriu Special ML DPL D05</t>
  </si>
  <si>
    <t>AML05DPM050</t>
  </si>
  <si>
    <t>Accesoriu Special ML DPM D05</t>
  </si>
  <si>
    <t>AML05MGN050</t>
  </si>
  <si>
    <t>ACCESORIU SECIAL CONFIGURABIL D05</t>
  </si>
  <si>
    <t>AML06DPL050</t>
  </si>
  <si>
    <t>Accesoriu Special ML DPL D06</t>
  </si>
  <si>
    <t>AML06DPM050</t>
  </si>
  <si>
    <t>Accesoriu Special ML DPM D06</t>
  </si>
  <si>
    <t>AML06MGN050</t>
  </si>
  <si>
    <t>ACCESORIU SECIAL CONFIGURABIL D06</t>
  </si>
  <si>
    <t>AML07DPL050</t>
  </si>
  <si>
    <t>Accesoriu Special ML DPL D07</t>
  </si>
  <si>
    <t>AML07DPM050</t>
  </si>
  <si>
    <t>Accesoriu Special ML DPM D07</t>
  </si>
  <si>
    <t>AML07MGN050</t>
  </si>
  <si>
    <t>ACCESORIU SECIAL CONFIGURABIL D07</t>
  </si>
  <si>
    <t>AML08DPL050</t>
  </si>
  <si>
    <t>Accesoriu Special ML DPL D08</t>
  </si>
  <si>
    <t>AML08DPM050</t>
  </si>
  <si>
    <t>Accesoriu Special ML DPM D08</t>
  </si>
  <si>
    <t>AML08MGN050</t>
  </si>
  <si>
    <t>ACCESORIU SECIAL CONFIGURABIL D08</t>
  </si>
  <si>
    <t>AML09DPL050</t>
  </si>
  <si>
    <t>Accesoriu Special ML DPL D09</t>
  </si>
  <si>
    <t>AML09DPM050</t>
  </si>
  <si>
    <t>Accesoriu Special ML DPM D09</t>
  </si>
  <si>
    <t>AML09MGN050</t>
  </si>
  <si>
    <t>ACCESORIU SECIAL CONFIGURABIL D09</t>
  </si>
  <si>
    <t>AML10DPL050</t>
  </si>
  <si>
    <t>Accesoriu Special ML DPL D10</t>
  </si>
  <si>
    <t>AML10DPM050</t>
  </si>
  <si>
    <t>Accesoriu Special ML DPM D10</t>
  </si>
  <si>
    <t>AML10MGN050</t>
  </si>
  <si>
    <t>ACCESORIU SECIAL CONFIGURABIL D10</t>
  </si>
  <si>
    <t>6.51</t>
  </si>
  <si>
    <t>AML11DPL050</t>
  </si>
  <si>
    <t>5.83</t>
  </si>
  <si>
    <t>Accesoriu Special ML DPL D11</t>
  </si>
  <si>
    <t>AML11DPM050</t>
  </si>
  <si>
    <t>Accesoriu Special ML DPM D11</t>
  </si>
  <si>
    <t>AML11MGN050</t>
  </si>
  <si>
    <t>ACCESORIU SECIAL CONFIGURABIL D11</t>
  </si>
  <si>
    <t>AML12DPL050</t>
  </si>
  <si>
    <t>Accesoriu Special ML DPL D12</t>
  </si>
  <si>
    <t>AML12DPM050</t>
  </si>
  <si>
    <t>Accesoriu Special ML DPM D12</t>
  </si>
  <si>
    <t>AML12MGN050</t>
  </si>
  <si>
    <t>ACCESORIU SECIAL CONFIGURABIL D12</t>
  </si>
  <si>
    <t>AML13DPL050</t>
  </si>
  <si>
    <t>6.89</t>
  </si>
  <si>
    <t>Accesoriu Special ML DPL D13</t>
  </si>
  <si>
    <t>AML13DPM050</t>
  </si>
  <si>
    <t>Accesoriu Special ML DPM D13</t>
  </si>
  <si>
    <t>AML13MGN050</t>
  </si>
  <si>
    <t>ACCESORIU SECIAL CONFIGURABIL D13</t>
  </si>
  <si>
    <t>AML14DPL050</t>
  </si>
  <si>
    <t>7.42</t>
  </si>
  <si>
    <t>Accesoriu Special ML DPL D14</t>
  </si>
  <si>
    <t>AML14DPM050</t>
  </si>
  <si>
    <t>Accesoriu Special ML DPM D14</t>
  </si>
  <si>
    <t>AML14MGN050</t>
  </si>
  <si>
    <t>ACCESORIU SECIAL CONFIGURABIL D14</t>
  </si>
  <si>
    <t>9.11</t>
  </si>
  <si>
    <t>AML15DPL050</t>
  </si>
  <si>
    <t>Accesoriu Special ML DPL D15</t>
  </si>
  <si>
    <t>AML15DPM050</t>
  </si>
  <si>
    <t>Accesoriu Special ML DPM D15</t>
  </si>
  <si>
    <t>AML15MGN050</t>
  </si>
  <si>
    <t>ACCESORIU SECIAL CONFIGURABIL D15</t>
  </si>
  <si>
    <t>AML16DPL050</t>
  </si>
  <si>
    <t>Accesoriu Special ML DPL D16</t>
  </si>
  <si>
    <t>AML16DPM050</t>
  </si>
  <si>
    <t>Accesoriu Special ML DPM D16</t>
  </si>
  <si>
    <t>AML16MGN050</t>
  </si>
  <si>
    <t>ACCESORIU SECIAL CONFIGURABIL D16</t>
  </si>
  <si>
    <t>AML17DPL050</t>
  </si>
  <si>
    <t>Accesoriu Special ML DPL D17</t>
  </si>
  <si>
    <t>AML17DPM050</t>
  </si>
  <si>
    <t>Accesoriu Special ML DPM D17</t>
  </si>
  <si>
    <t>AML17MGN050</t>
  </si>
  <si>
    <t>ACCESORIU SECIAL CONFIGURABIL D17</t>
  </si>
  <si>
    <t>AML18DPL050</t>
  </si>
  <si>
    <t>Accesoriu Special ML DPL D18</t>
  </si>
  <si>
    <t>AML18DPM050</t>
  </si>
  <si>
    <t>Accesoriu Special ML DPM D18</t>
  </si>
  <si>
    <t>AML18MGN050</t>
  </si>
  <si>
    <t>ACCESORIU SECIAL CONFIGURABIL D18</t>
  </si>
  <si>
    <t>11.71</t>
  </si>
  <si>
    <t>AML19DPL050</t>
  </si>
  <si>
    <t>Accesoriu Special ML DPL D19</t>
  </si>
  <si>
    <t>AML19DPM050</t>
  </si>
  <si>
    <t>Accesoriu Special ML DPM D19</t>
  </si>
  <si>
    <t>AML19MGN050</t>
  </si>
  <si>
    <t>ACCESORIU SECIAL CONFIGURABIL D19</t>
  </si>
  <si>
    <t>AML20DPL050</t>
  </si>
  <si>
    <t>Accesoriu Special ML DPL D20</t>
  </si>
  <si>
    <t>AML20DPM050</t>
  </si>
  <si>
    <t>Accesoriu Special ML DPM D20</t>
  </si>
  <si>
    <t>AML20MGN050</t>
  </si>
  <si>
    <t>ACCESORIU SECIAL CONFIGURABIL D20</t>
  </si>
  <si>
    <t>AML21DPL050</t>
  </si>
  <si>
    <t>Accesoriu Special ML DPL D21</t>
  </si>
  <si>
    <t>AML21DPM050</t>
  </si>
  <si>
    <t>Accesoriu Special ML DPM D21</t>
  </si>
  <si>
    <t>AML21MGN050</t>
  </si>
  <si>
    <t>ACCESORIU SECIAL CONFIGURABIL D21</t>
  </si>
  <si>
    <t>13.66</t>
  </si>
  <si>
    <t>AML22DPL050</t>
  </si>
  <si>
    <t>11.66</t>
  </si>
  <si>
    <t>Accesoriu Special ML DPL D22</t>
  </si>
  <si>
    <t>AML22DPM050</t>
  </si>
  <si>
    <t>Accesoriu Special ML DPM D22</t>
  </si>
  <si>
    <t>AML22MGN050</t>
  </si>
  <si>
    <t>ACCESORIU SECIAL CONFIGURABIL D22</t>
  </si>
  <si>
    <t>AML23DPL050</t>
  </si>
  <si>
    <t>12.19</t>
  </si>
  <si>
    <t>Accesoriu Special ML DPL D23</t>
  </si>
  <si>
    <t>AML23DPM050</t>
  </si>
  <si>
    <t>Accesoriu Special ML DPM D23</t>
  </si>
  <si>
    <t>AML23MGN050</t>
  </si>
  <si>
    <t>ACCESORIU SECIAL CONFIGURABIL D23</t>
  </si>
  <si>
    <t>AML24DPL050</t>
  </si>
  <si>
    <t>Accesoriu Special ML DPL D24</t>
  </si>
  <si>
    <t>AML24DPM050</t>
  </si>
  <si>
    <t>Accesoriu Special ML DPM D24</t>
  </si>
  <si>
    <t>AML24MGN050</t>
  </si>
  <si>
    <t>ACCESORIU SECIAL CONFIGURABIL D24</t>
  </si>
  <si>
    <t>AML25DPL050</t>
  </si>
  <si>
    <t>Accesoriu Special ML DPL D25</t>
  </si>
  <si>
    <t>AML25DPM050</t>
  </si>
  <si>
    <t>Accesoriu Special ML DPM D25</t>
  </si>
  <si>
    <t>AML25MGN050</t>
  </si>
  <si>
    <t>ACCESORIU SECIAL CONFIGURABIL D25</t>
  </si>
  <si>
    <t>ASP01DPL050</t>
  </si>
  <si>
    <t>Accesoriu special D01 DPL 0.50mm</t>
  </si>
  <si>
    <t>ASP01DPM050</t>
  </si>
  <si>
    <t>Accesoriu special D01 DPM 0.50mm</t>
  </si>
  <si>
    <t>ASP01MGN050</t>
  </si>
  <si>
    <t>Accesoriu Special Magnelis 0.50MM D01</t>
  </si>
  <si>
    <t>ASP02DPL050</t>
  </si>
  <si>
    <t>Accesoriu special D02 DPL 0.50mm</t>
  </si>
  <si>
    <t>ASP02DPM050</t>
  </si>
  <si>
    <t>Accesoriu special D02 DPM 0.50mm</t>
  </si>
  <si>
    <t>ASP02MGN050</t>
  </si>
  <si>
    <t>Acesoriu Special D02 Magnelis 0.50</t>
  </si>
  <si>
    <t>ASP03DPL050</t>
  </si>
  <si>
    <t>Accesoriu special D03 DPL 0.50mm</t>
  </si>
  <si>
    <t>ASP03DPM050</t>
  </si>
  <si>
    <t>3.31</t>
  </si>
  <si>
    <t>Accesoriu special D03 DPM 0.50mm</t>
  </si>
  <si>
    <t>ASP03MGN050</t>
  </si>
  <si>
    <t>Accesoriu Special Magnelis 0.50MM D03</t>
  </si>
  <si>
    <t>ASP04DPL050</t>
  </si>
  <si>
    <t>Accesoriu special D04 DPL 0.50mm</t>
  </si>
  <si>
    <t>ASP04DPM050</t>
  </si>
  <si>
    <t>Accesoriu special D04 DPM 0.50mm</t>
  </si>
  <si>
    <t>ASP04MGN050</t>
  </si>
  <si>
    <t>Accesoriu Special Magnelis 0.50MM D04</t>
  </si>
  <si>
    <t>ASP05DPL050</t>
  </si>
  <si>
    <t>Accesoriu special D05 DPL 0.50mm</t>
  </si>
  <si>
    <t>ASP05DPM050</t>
  </si>
  <si>
    <t>Accesoriu special D05 DPM 0.50mm</t>
  </si>
  <si>
    <t>ASP05MGN050</t>
  </si>
  <si>
    <t>Accesoriu Special Magnelis 0.50MM D05</t>
  </si>
  <si>
    <t>ASP06DPL050</t>
  </si>
  <si>
    <t>Accesoriu special D06 DPL 0.50mm</t>
  </si>
  <si>
    <t>ASP06DPM050</t>
  </si>
  <si>
    <t>Accesoriu special D06 DPM 0.50mm</t>
  </si>
  <si>
    <t>ASP06MGN050</t>
  </si>
  <si>
    <t>Accesorii speciale Magnelis 0.50mm</t>
  </si>
  <si>
    <t>ASP07DPL050</t>
  </si>
  <si>
    <t>Accesoriu special D07 DPL 0.50mm</t>
  </si>
  <si>
    <t>ASP07DPM050</t>
  </si>
  <si>
    <t>Accesoriu special D07 DPM 0.50mm</t>
  </si>
  <si>
    <t>ASP07MGN050</t>
  </si>
  <si>
    <t>Accesoriu Special Magnelis 0.50MM D07</t>
  </si>
  <si>
    <t>ASP08DPL050</t>
  </si>
  <si>
    <t>Accesoriu special D08 DPL 0.50mm</t>
  </si>
  <si>
    <t>ASP08DPM050</t>
  </si>
  <si>
    <t>Accesoriu special D08 DPM 0.50mm</t>
  </si>
  <si>
    <t>ASP08MGN050</t>
  </si>
  <si>
    <t>Accesoriu Special Magnelis 0.50MM D08</t>
  </si>
  <si>
    <t>ASP09DPL050</t>
  </si>
  <si>
    <t>Accesoriu special D09 DPL 0.50mm</t>
  </si>
  <si>
    <t>ASP09DPM050</t>
  </si>
  <si>
    <t>9.93</t>
  </si>
  <si>
    <t>Accesoriu special D09 DPM 0.50mm</t>
  </si>
  <si>
    <t>ASP09MGN050</t>
  </si>
  <si>
    <t>Accesoriu Special Magnelis 0.50MM D09</t>
  </si>
  <si>
    <t>ASP10DPL050</t>
  </si>
  <si>
    <t>Accesoriu special D10 DPL 0.50mm</t>
  </si>
  <si>
    <t>ASP10DPM050</t>
  </si>
  <si>
    <t>Accesoriu special D10 DPM 0.50mm</t>
  </si>
  <si>
    <t>ASP10MGN050</t>
  </si>
  <si>
    <t>Accesoriu Special Magnelis 0.50MM D10</t>
  </si>
  <si>
    <t>ASP11DPL050</t>
  </si>
  <si>
    <t>Accesoriu special D11 DPL 0.50mm</t>
  </si>
  <si>
    <t>ASP11DPM050</t>
  </si>
  <si>
    <t>Accesoriu special D11 DPM 0.50mm</t>
  </si>
  <si>
    <t>ASP11MGN050</t>
  </si>
  <si>
    <t>Accesoriu Special Magnelis 0.50MM D11</t>
  </si>
  <si>
    <t>ASP12DPL050</t>
  </si>
  <si>
    <t>Accesoriu special D12 DPL 0.50mm</t>
  </si>
  <si>
    <t>ASP12DPM050</t>
  </si>
  <si>
    <t>Accesoriu special D12 DPM 0.50mm</t>
  </si>
  <si>
    <t>ASP12MGN050</t>
  </si>
  <si>
    <t>Accesoriu Special Magnelis 0.50MM D12</t>
  </si>
  <si>
    <t>ASP13DPL050</t>
  </si>
  <si>
    <t>Accesoriu special D13 DPL 0.50mm</t>
  </si>
  <si>
    <t>ASP13DPM050</t>
  </si>
  <si>
    <t>Accesoriu special D13 DPM 0.50mm</t>
  </si>
  <si>
    <t>ASP13MGN050</t>
  </si>
  <si>
    <t>Accesoriu Special Magnelis 0.50MM D13</t>
  </si>
  <si>
    <t>ASP14DPL050</t>
  </si>
  <si>
    <t>Accesoriu special D14 DPL 0.50mm</t>
  </si>
  <si>
    <t>ASP14DPM050</t>
  </si>
  <si>
    <t>Accesoriu special D14 DPM 0.50mm</t>
  </si>
  <si>
    <t>ASP14MGN050</t>
  </si>
  <si>
    <t>Accesoriu Special Magnelis 0.50MM D14</t>
  </si>
  <si>
    <t>18.22</t>
  </si>
  <si>
    <t>ASP15DPL050</t>
  </si>
  <si>
    <t>Accesoriu special D15 DPL 0.50mm</t>
  </si>
  <si>
    <t>ASP15DPM050</t>
  </si>
  <si>
    <t>16.55</t>
  </si>
  <si>
    <t>Accesoriu special D15 DPM 0.50mm</t>
  </si>
  <si>
    <t>ASP15MGN050</t>
  </si>
  <si>
    <t>Accesoriu Special Magnelis 0.50MM D15</t>
  </si>
  <si>
    <t>ASP16DPL050</t>
  </si>
  <si>
    <t>Accesoriu special D16 DPL 0.50mm</t>
  </si>
  <si>
    <t>ASP16DPM050</t>
  </si>
  <si>
    <t>17.65</t>
  </si>
  <si>
    <t>Accesoriu special D16 DPM 0.50mm</t>
  </si>
  <si>
    <t>ASP16MGN050</t>
  </si>
  <si>
    <t>Accesoriu Special Magnelis 0.50MM D16</t>
  </si>
  <si>
    <t>ASP17DPL050</t>
  </si>
  <si>
    <t>Accesoriu special D17 DPL 0.50mm</t>
  </si>
  <si>
    <t>ASP17DPM050</t>
  </si>
  <si>
    <t>Accesoriu special D17 DPM 0.50mm</t>
  </si>
  <si>
    <t>ASP17MGN050</t>
  </si>
  <si>
    <t>Accesoriu Special Magnelis 0.50MM D17</t>
  </si>
  <si>
    <t>22.12</t>
  </si>
  <si>
    <t>ASP18DPL050</t>
  </si>
  <si>
    <t>Accesoriu special D18 DPL 0.50mm</t>
  </si>
  <si>
    <t>ASP18DPM050</t>
  </si>
  <si>
    <t>19.86</t>
  </si>
  <si>
    <t>Accesoriu special D18 DPM 0.50mm</t>
  </si>
  <si>
    <t>ASP18MGN050</t>
  </si>
  <si>
    <t>Accesoriu Special Magnelis 0.50MM D18</t>
  </si>
  <si>
    <t>ASP19DPL050</t>
  </si>
  <si>
    <t>Accesoriu special D19 DPL 0.50mm</t>
  </si>
  <si>
    <t>ASP19DPM050</t>
  </si>
  <si>
    <t>Accesoriu special D19 DPM 0.50mm</t>
  </si>
  <si>
    <t>ASP19MGN050</t>
  </si>
  <si>
    <t>Accesoriu Special Magnelis 0.50MM D19</t>
  </si>
  <si>
    <t>ASP20DPL050</t>
  </si>
  <si>
    <t>Accesoriu special D20 DPL 0.50mm</t>
  </si>
  <si>
    <t>ASP20DPM050</t>
  </si>
  <si>
    <t>Accesoriu special D20 DPM 0.50mm</t>
  </si>
  <si>
    <t>ASP20MGN050</t>
  </si>
  <si>
    <t>Accesoriu Special Magnelis 0.50MM D20</t>
  </si>
  <si>
    <t>ASP21DPL050</t>
  </si>
  <si>
    <t>Accesoriu special D21 DPL 0.50mm</t>
  </si>
  <si>
    <t>ASP21DPM050</t>
  </si>
  <si>
    <t>Accesoriu special D21 DPM 0.50mm</t>
  </si>
  <si>
    <t>ASP21MGN050</t>
  </si>
  <si>
    <t>Accesoriu Special Magnelis 0.50MM D21</t>
  </si>
  <si>
    <t>ASP22DPL050</t>
  </si>
  <si>
    <t>23.33</t>
  </si>
  <si>
    <t>Accesoriu special D22 DPL 0.50mm</t>
  </si>
  <si>
    <t>ASP22DPM050</t>
  </si>
  <si>
    <t>Accesoriu special D22 DPM 0.50mm</t>
  </si>
  <si>
    <t>ASP22MGN050</t>
  </si>
  <si>
    <t>Accesoriu Special Magnelis 0.50MM D22</t>
  </si>
  <si>
    <t>ASP23DPL050</t>
  </si>
  <si>
    <t>Accesoriu special D23 DPL 0.50mm</t>
  </si>
  <si>
    <t>ASP23DPM050</t>
  </si>
  <si>
    <t>Accesoriu special D23 DPM 0.50mm</t>
  </si>
  <si>
    <t>ASP23MGN050</t>
  </si>
  <si>
    <t>Accesoriu Special Magnelis 0.50MM D23</t>
  </si>
  <si>
    <t>29.93</t>
  </si>
  <si>
    <t>ASP24DPL050</t>
  </si>
  <si>
    <t>Accesoriu special D24 DPL 0.50mm</t>
  </si>
  <si>
    <t>ASP24DPM050</t>
  </si>
  <si>
    <t>Accesoriu special D24 DPM 0.50mm</t>
  </si>
  <si>
    <t>ASP24MGN050</t>
  </si>
  <si>
    <t>Accesoriu Special Magnelis 0.50MM D24</t>
  </si>
  <si>
    <t>ASP25DPL050</t>
  </si>
  <si>
    <t>Accesoriu special D25 DPL 0.50mm</t>
  </si>
  <si>
    <t>ASP25DPM050</t>
  </si>
  <si>
    <t>Accesoriu special D25 DPM 0.50mm</t>
  </si>
  <si>
    <t>ASP25MGN050</t>
  </si>
  <si>
    <t>Accesoriu Special Magnelis 0.50MM D25</t>
  </si>
  <si>
    <t>RETRODPL050</t>
  </si>
  <si>
    <t>Retropanel Dubluvopsit Lucios 0.50MM</t>
  </si>
  <si>
    <t>RETRODPM050</t>
  </si>
  <si>
    <t>Retropanel Dubluvopsit Mat 0.50MM</t>
  </si>
  <si>
    <t>RETROMGN050</t>
  </si>
  <si>
    <t>RETROPANEL MAGNELIS 0.50MM</t>
  </si>
  <si>
    <t>RETROMPX060</t>
  </si>
  <si>
    <t>RETROPANEL DUBLUVOPSIT SSAB MAT 0.60mm</t>
  </si>
  <si>
    <t>RETROSPX060</t>
  </si>
  <si>
    <t>RETROPANEL DUBLUVOPSIT SSAB LUCIOS 0.60m</t>
  </si>
  <si>
    <t>10.29</t>
  </si>
  <si>
    <t>11.14</t>
  </si>
  <si>
    <t>11.39</t>
  </si>
  <si>
    <t>11.79</t>
  </si>
  <si>
    <t>TFALTDPL050</t>
  </si>
  <si>
    <t>Tabla Faltuita dubluvopsit lucios 0.50MM</t>
  </si>
  <si>
    <t>TFALTDPM050</t>
  </si>
  <si>
    <t>Tabla Faltuita dubluvopsit Mat 0.50MM</t>
  </si>
  <si>
    <t>TFALTMGN050</t>
  </si>
  <si>
    <t>TABLA FALTUITA MAGNELIS 0.50MM</t>
  </si>
  <si>
    <t>TPLANMGN050</t>
  </si>
  <si>
    <t>Tabla Plana Magnelis 0.50</t>
  </si>
  <si>
    <t>RETROPANEL MICRO-RIBS</t>
  </si>
  <si>
    <t>RETROPANEL FLAT</t>
  </si>
  <si>
    <t>RETROPANEL MICRO-RIBS DRIPSTOP</t>
  </si>
  <si>
    <t>RETROPANEL FLAT DRIPSTOP</t>
  </si>
  <si>
    <t>RETROPANEL MICRO-RIBS SOUNDCONTROL</t>
  </si>
  <si>
    <t>RETROPANEL FLAT SOUNDCONTROL</t>
  </si>
  <si>
    <t>RETRO MR</t>
  </si>
  <si>
    <t>RETRO FLAT</t>
  </si>
  <si>
    <t>RETRO MR DRIP</t>
  </si>
  <si>
    <t>RETRO FLAT DRIP</t>
  </si>
  <si>
    <t>RETRO MR SOUNDC</t>
  </si>
  <si>
    <t>RETRO FLAT SOUN</t>
  </si>
  <si>
    <t>GWBW</t>
  </si>
  <si>
    <t>GROSIME</t>
  </si>
  <si>
    <t>AML-uri</t>
  </si>
  <si>
    <t>LUC</t>
  </si>
  <si>
    <t>050</t>
  </si>
  <si>
    <t>LUC0503011</t>
  </si>
  <si>
    <t>LUC0503005</t>
  </si>
  <si>
    <t>LUC0503009</t>
  </si>
  <si>
    <t>LUC0508017</t>
  </si>
  <si>
    <t>LUC0509002</t>
  </si>
  <si>
    <t>Column1</t>
  </si>
  <si>
    <t>Column2</t>
  </si>
  <si>
    <t>Column3</t>
  </si>
  <si>
    <t>Column4</t>
  </si>
  <si>
    <t>Total</t>
  </si>
  <si>
    <t>MAT0508017</t>
  </si>
  <si>
    <t>MAT0508019</t>
  </si>
  <si>
    <t>MAT0509005</t>
  </si>
  <si>
    <t>COMBINATIE</t>
  </si>
  <si>
    <t>040</t>
  </si>
  <si>
    <t>LUC0403011</t>
  </si>
  <si>
    <t>LUC0403005</t>
  </si>
  <si>
    <t>LUC0407024</t>
  </si>
  <si>
    <t>LUC0408017</t>
  </si>
  <si>
    <t>LUC0407016</t>
  </si>
  <si>
    <t>045</t>
  </si>
  <si>
    <t>060</t>
  </si>
  <si>
    <t>LUC0453000</t>
  </si>
  <si>
    <t>LUC0453005</t>
  </si>
  <si>
    <t>LUC0453009</t>
  </si>
  <si>
    <t>LUC0453011</t>
  </si>
  <si>
    <t>LUC0455010</t>
  </si>
  <si>
    <t>LUC0456005</t>
  </si>
  <si>
    <t>LUC0457016</t>
  </si>
  <si>
    <t>LUC0457024</t>
  </si>
  <si>
    <t>LUC0458003</t>
  </si>
  <si>
    <t>LUC0458004</t>
  </si>
  <si>
    <t>LUC0458017</t>
  </si>
  <si>
    <t>LUC0459002</t>
  </si>
  <si>
    <t>LUC0459005</t>
  </si>
  <si>
    <t>LUC0459006</t>
  </si>
  <si>
    <t>070</t>
  </si>
  <si>
    <t>LUC0505010</t>
  </si>
  <si>
    <t>LUC0506005</t>
  </si>
  <si>
    <t>LUC0507016</t>
  </si>
  <si>
    <t>LUC0507024</t>
  </si>
  <si>
    <t>LUC0508004</t>
  </si>
  <si>
    <t>LUC0509006</t>
  </si>
  <si>
    <t>LUC0509005</t>
  </si>
  <si>
    <t>LUC0607016</t>
  </si>
  <si>
    <t>LUC0609002</t>
  </si>
  <si>
    <t>LUC0609006</t>
  </si>
  <si>
    <t>LUC0709002</t>
  </si>
  <si>
    <t>LUC0709006</t>
  </si>
  <si>
    <t>WOD</t>
  </si>
  <si>
    <t>WOD045GWPA</t>
  </si>
  <si>
    <t>WOD045GWPG</t>
  </si>
  <si>
    <t>WOD050GWBW</t>
  </si>
  <si>
    <t>WOD050GWPG</t>
  </si>
  <si>
    <t>MAT0407016</t>
  </si>
  <si>
    <t>MAT0407024</t>
  </si>
  <si>
    <t>MAT0408017</t>
  </si>
  <si>
    <t>MAT0408019</t>
  </si>
  <si>
    <t>MAT0409005</t>
  </si>
  <si>
    <t>MAT0453005</t>
  </si>
  <si>
    <t>MAT0453009</t>
  </si>
  <si>
    <t>MAT0456020</t>
  </si>
  <si>
    <t>MAT0457016</t>
  </si>
  <si>
    <t>MAT0457024</t>
  </si>
  <si>
    <t>MAT0458004</t>
  </si>
  <si>
    <t>MAT0458017</t>
  </si>
  <si>
    <t>MAT0458019</t>
  </si>
  <si>
    <t>MAT0459005</t>
  </si>
  <si>
    <t>MAT0503005</t>
  </si>
  <si>
    <t>MAT0503009</t>
  </si>
  <si>
    <t>MAT0506020</t>
  </si>
  <si>
    <t>MAT0506005</t>
  </si>
  <si>
    <t>MAT0507016</t>
  </si>
  <si>
    <t>MAT0507024</t>
  </si>
  <si>
    <t>MAT0508004</t>
  </si>
  <si>
    <t>MAT0603005</t>
  </si>
  <si>
    <t>MAT0607016</t>
  </si>
  <si>
    <t>MAT0608017</t>
  </si>
  <si>
    <t>MAT0608019</t>
  </si>
  <si>
    <t>MAT0609005</t>
  </si>
  <si>
    <t>GDM0503005</t>
  </si>
  <si>
    <t>GDM0503011</t>
  </si>
  <si>
    <t>GDM0506005</t>
  </si>
  <si>
    <t>GDM0507011</t>
  </si>
  <si>
    <t>GDM0507024</t>
  </si>
  <si>
    <t>GDM0508004</t>
  </si>
  <si>
    <t>GDM0508017</t>
  </si>
  <si>
    <t>GDM0508019</t>
  </si>
  <si>
    <t>GDM0509005</t>
  </si>
  <si>
    <t>DPM0407016</t>
  </si>
  <si>
    <t>DPM0407024</t>
  </si>
  <si>
    <t>DPM0408017</t>
  </si>
  <si>
    <t>DPM0408019</t>
  </si>
  <si>
    <t>DPM0409005</t>
  </si>
  <si>
    <t>DPL0407024</t>
  </si>
  <si>
    <t>DPL0407016</t>
  </si>
  <si>
    <t>DPL0408017</t>
  </si>
  <si>
    <t>DPL0508017</t>
  </si>
  <si>
    <t>DPL0507016</t>
  </si>
  <si>
    <t>DPM0508017</t>
  </si>
  <si>
    <t>DPM0507016</t>
  </si>
  <si>
    <t>DPM0609005</t>
  </si>
  <si>
    <t>DPM0608019</t>
  </si>
  <si>
    <t>DPM0608017</t>
  </si>
  <si>
    <t>DPM0607024</t>
  </si>
  <si>
    <t>DPL0609010</t>
  </si>
  <si>
    <t>DPL0609006</t>
  </si>
  <si>
    <t>DPL0607011</t>
  </si>
  <si>
    <t>DPL0607016</t>
  </si>
  <si>
    <t>DPL0608003</t>
  </si>
  <si>
    <t>DPL0603009</t>
  </si>
  <si>
    <t>DPL0603011</t>
  </si>
  <si>
    <t>DPL0608004</t>
  </si>
  <si>
    <t>DPL0603005</t>
  </si>
  <si>
    <t>DPL0606020</t>
  </si>
  <si>
    <t>DPL0608017</t>
  </si>
  <si>
    <t>DPL0609005</t>
  </si>
  <si>
    <t>DPL0608019</t>
  </si>
  <si>
    <t>INVELITORI</t>
  </si>
  <si>
    <t>IERARHIE MODEL</t>
  </si>
  <si>
    <t>TCT35SPX0608017</t>
  </si>
  <si>
    <t>TCT35SPX0609005</t>
  </si>
  <si>
    <t>TCT35LUC0508017</t>
  </si>
  <si>
    <t>TCT35LUC0503011</t>
  </si>
  <si>
    <t>TMCLSLUC0453000</t>
  </si>
  <si>
    <t>TMCLSLUC0453005</t>
  </si>
  <si>
    <t>TMCLSLUC0453009</t>
  </si>
  <si>
    <t>RDDUOGDM0503005</t>
  </si>
  <si>
    <t>RDDUOGDM0503011</t>
  </si>
  <si>
    <t>RDDUOGDM0506005</t>
  </si>
  <si>
    <t>RDDUOGDM0507011</t>
  </si>
  <si>
    <t>RDDUOGDM0507024</t>
  </si>
  <si>
    <t>RDDUOGDM0508004</t>
  </si>
  <si>
    <t>RDDUOGDM0508017</t>
  </si>
  <si>
    <t>RDDUOGDM0508019</t>
  </si>
  <si>
    <t>RDDUOGDM0509005</t>
  </si>
  <si>
    <t>RDDUOLUC0453000</t>
  </si>
  <si>
    <t>RDDUOLUC0453005</t>
  </si>
  <si>
    <t>RDDUOLUC0453009</t>
  </si>
  <si>
    <t>RDDUOLUC0453011</t>
  </si>
  <si>
    <t>RDDUOLUC0455010</t>
  </si>
  <si>
    <t>RDDUOLUC0456005</t>
  </si>
  <si>
    <t>RDDUOLUC0457016</t>
  </si>
  <si>
    <t>RDDUOLUC0457024</t>
  </si>
  <si>
    <t>RDDUOLUC0458004</t>
  </si>
  <si>
    <t>RDDUOLUC0458017</t>
  </si>
  <si>
    <t>RDDUOLUC0459002</t>
  </si>
  <si>
    <t>RDDUOLUC0459005</t>
  </si>
  <si>
    <t>RDDUOLUC0459006</t>
  </si>
  <si>
    <t>RDDUOLUC0503005</t>
  </si>
  <si>
    <t>RDDUOLUC0503009</t>
  </si>
  <si>
    <t>RDDUOLUC0503011</t>
  </si>
  <si>
    <t>RDDUOLUC0505010</t>
  </si>
  <si>
    <t>RDDUOLUC0506005</t>
  </si>
  <si>
    <t>RDDUOLUC0507016</t>
  </si>
  <si>
    <t>RDDUOLUC0507024</t>
  </si>
  <si>
    <t>RDDUOLUC0508004</t>
  </si>
  <si>
    <t>RDDUOLUC0508017</t>
  </si>
  <si>
    <t>RDDUOLUC0509002</t>
  </si>
  <si>
    <t>RDDUOLUC0509005</t>
  </si>
  <si>
    <t>RDDUOLUC0509006</t>
  </si>
  <si>
    <t>RDDUOLUC0607016</t>
  </si>
  <si>
    <t>RDDUOLUC0609002</t>
  </si>
  <si>
    <t>RDDUOMAT0453005</t>
  </si>
  <si>
    <t>RDDUOMAT0453009</t>
  </si>
  <si>
    <t>RDDUOMAT0456020</t>
  </si>
  <si>
    <t>RDDUOMAT0457024</t>
  </si>
  <si>
    <t>RDDUOMAT0458004</t>
  </si>
  <si>
    <t>RDDUOMAT0458017</t>
  </si>
  <si>
    <t>RDDUOMAT0458019</t>
  </si>
  <si>
    <t>RDDUOMAT0459005</t>
  </si>
  <si>
    <t>RDDUOMAT0503005</t>
  </si>
  <si>
    <t>RDDUOMAT0503009</t>
  </si>
  <si>
    <t>RDDUOMAT0506005</t>
  </si>
  <si>
    <t>RDDUOMAT0506020</t>
  </si>
  <si>
    <t>RDDUOMAT0507016</t>
  </si>
  <si>
    <t>RDDUOMAT0507024</t>
  </si>
  <si>
    <t>RDDUOMAT0508004</t>
  </si>
  <si>
    <t>RDDUOMAT0508017</t>
  </si>
  <si>
    <t>RDDUOMAT0508019</t>
  </si>
  <si>
    <t>RDDUOMAT0509005</t>
  </si>
  <si>
    <t>RDDUOMAT0603005</t>
  </si>
  <si>
    <t>RDDUOMAT0608017</t>
  </si>
  <si>
    <t>RDDUOMAT0608019</t>
  </si>
  <si>
    <t>RDDUOMAT0609005</t>
  </si>
  <si>
    <t>RDDUOWOD045GWPA</t>
  </si>
  <si>
    <t>RDDUOWOD045GWPG</t>
  </si>
  <si>
    <t>RDDUOWOD050GWPG</t>
  </si>
  <si>
    <t>RDDUOWOD050GWBW</t>
  </si>
  <si>
    <t>RDDUOZNC045ZINC</t>
  </si>
  <si>
    <t>RDDUOZNC050ZINC</t>
  </si>
  <si>
    <t>RDDUOZNC060ZINC</t>
  </si>
  <si>
    <t>RDDUO8030458003</t>
  </si>
  <si>
    <t>TMCLSMAT0457016</t>
  </si>
  <si>
    <t>REDUOGDM0503005</t>
  </si>
  <si>
    <t>REDUOGDM0503011</t>
  </si>
  <si>
    <t>REDUOGDM0506005</t>
  </si>
  <si>
    <t>REDUOGDM0507011</t>
  </si>
  <si>
    <t>REDUOGDM0507024</t>
  </si>
  <si>
    <t>REDUOGDM0508004</t>
  </si>
  <si>
    <t>REDUOGDM0508017</t>
  </si>
  <si>
    <t>REDUOGDM0508019</t>
  </si>
  <si>
    <t>REDUOGDM0509005</t>
  </si>
  <si>
    <t>REDUOLUC0453000</t>
  </si>
  <si>
    <t>REDUOLUC0453005</t>
  </si>
  <si>
    <t>REDUOLUC0453009</t>
  </si>
  <si>
    <t>REDUOLUC0453011</t>
  </si>
  <si>
    <t>REDUOLUC0455010</t>
  </si>
  <si>
    <t>REDUOLUC0456005</t>
  </si>
  <si>
    <t>REDUOLUC0457016</t>
  </si>
  <si>
    <t>REDUOLUC0457024</t>
  </si>
  <si>
    <t>REDUOLUC0458004</t>
  </si>
  <si>
    <t>REDUOLUC0458017</t>
  </si>
  <si>
    <t>REDUOLUC0459002</t>
  </si>
  <si>
    <t>REDUOLUC0459005</t>
  </si>
  <si>
    <t>REDUOLUC0459006</t>
  </si>
  <si>
    <t>REDUOLUC0503005</t>
  </si>
  <si>
    <t>REDUOLUC0503009</t>
  </si>
  <si>
    <t>REDUOLUC0503011</t>
  </si>
  <si>
    <t>REDUOLUC0505010</t>
  </si>
  <si>
    <t>REDUOLUC0506005</t>
  </si>
  <si>
    <t>REDUOLUC0507016</t>
  </si>
  <si>
    <t>REDUOLUC0507024</t>
  </si>
  <si>
    <t>REDUOLUC0508004</t>
  </si>
  <si>
    <t>REDUOLUC0508017</t>
  </si>
  <si>
    <t>REDUOLUC0509002</t>
  </si>
  <si>
    <t>REDUOLUC0509005</t>
  </si>
  <si>
    <t>REDUOLUC0509006</t>
  </si>
  <si>
    <t>REDUOLUC0607016</t>
  </si>
  <si>
    <t>REDUOLUC0609002</t>
  </si>
  <si>
    <t>REDUOLUC0709002</t>
  </si>
  <si>
    <t>REDUOLUC0709006</t>
  </si>
  <si>
    <t>REDUOMAT0453005</t>
  </si>
  <si>
    <t>REDUOMAT0453009</t>
  </si>
  <si>
    <t>REDUOMAT0456020</t>
  </si>
  <si>
    <t>REDUOMAT0457016</t>
  </si>
  <si>
    <t>REDUOMAT0457024</t>
  </si>
  <si>
    <t>REDUOMAT0458004</t>
  </si>
  <si>
    <t>REDUOMAT0458017</t>
  </si>
  <si>
    <t>REDUOMAT0458019</t>
  </si>
  <si>
    <t>REDUOMAT0459005</t>
  </si>
  <si>
    <t>REDUOMAT0503005</t>
  </si>
  <si>
    <t>REDUOMAT0503009</t>
  </si>
  <si>
    <t>REDUOMAT0506005</t>
  </si>
  <si>
    <t>REDUOMAT0506020</t>
  </si>
  <si>
    <t>REDUOMAT0507016</t>
  </si>
  <si>
    <t>REDUOMAT0507024</t>
  </si>
  <si>
    <t>REDUOMAT0508004</t>
  </si>
  <si>
    <t>REDUOMAT0508017</t>
  </si>
  <si>
    <t>REDUOMAT0508019</t>
  </si>
  <si>
    <t>REDUOMAT0509005</t>
  </si>
  <si>
    <t>REDUOMAT0603005</t>
  </si>
  <si>
    <t>REDUOMAT0607016</t>
  </si>
  <si>
    <t>REDUOMAT0608017</t>
  </si>
  <si>
    <t>REDUOMAT0608019</t>
  </si>
  <si>
    <t>REDUOMAT0609005</t>
  </si>
  <si>
    <t>REDUOWOD045GWPA</t>
  </si>
  <si>
    <t>REDUOWOD045GWPG</t>
  </si>
  <si>
    <t>REDUOWOD050GWBW</t>
  </si>
  <si>
    <t>REDUOWOD050GWPG</t>
  </si>
  <si>
    <t>REDUOZNC045ZINC</t>
  </si>
  <si>
    <t>REDUOZNC050ZINC</t>
  </si>
  <si>
    <t>REDUOZNC060ZINC</t>
  </si>
  <si>
    <t>REDUOZNC070ZINC</t>
  </si>
  <si>
    <t>REDUO8030458003</t>
  </si>
  <si>
    <t>REDUODPM0507016</t>
  </si>
  <si>
    <t>RETDR8030458003</t>
  </si>
  <si>
    <t>RETDRGDM0503005</t>
  </si>
  <si>
    <t>RETDRGDM0503011</t>
  </si>
  <si>
    <t>RETDRGDM0506005</t>
  </si>
  <si>
    <t>RETDRGDM0507011</t>
  </si>
  <si>
    <t>RETDRGDM0507024</t>
  </si>
  <si>
    <t>RETDRGDM0508004</t>
  </si>
  <si>
    <t>RETDRGDM0508017</t>
  </si>
  <si>
    <t>RETDRGDM0508019</t>
  </si>
  <si>
    <t>RETDRGDM0509005</t>
  </si>
  <si>
    <t>RETDRLUC0453000</t>
  </si>
  <si>
    <t>RETDRLUC0453005</t>
  </si>
  <si>
    <t>RETDRLUC0453009</t>
  </si>
  <si>
    <t>RETDRLUC0453011</t>
  </si>
  <si>
    <t>RETDRLUC0455010</t>
  </si>
  <si>
    <t>RETDRLUC0456005</t>
  </si>
  <si>
    <t>RETDRLUC0457016</t>
  </si>
  <si>
    <t>RETDRLUC0457024</t>
  </si>
  <si>
    <t>RETDRLUC0458004</t>
  </si>
  <si>
    <t>RETDRLUC0458017</t>
  </si>
  <si>
    <t>RETDRLUC0459002</t>
  </si>
  <si>
    <t>RETDRLUC0459005</t>
  </si>
  <si>
    <t>RETDRLUC0459006</t>
  </si>
  <si>
    <t>RETDRLUC0503005</t>
  </si>
  <si>
    <t>RETDRLUC0503011</t>
  </si>
  <si>
    <t>RETDRLUC0505010</t>
  </si>
  <si>
    <t>RETDRLUC0506005</t>
  </si>
  <si>
    <t>RETDRLUC0507016</t>
  </si>
  <si>
    <t>RETDRLUC0507024</t>
  </si>
  <si>
    <t>RETDRLUC0508004</t>
  </si>
  <si>
    <t>RETDRLUC0508017</t>
  </si>
  <si>
    <t>RETDRLUC0509002</t>
  </si>
  <si>
    <t>RETDRLUC0509005</t>
  </si>
  <si>
    <t>RETDRLUC0509006</t>
  </si>
  <si>
    <t>RETDRLUC0607016</t>
  </si>
  <si>
    <t>RETDRLUC0609002</t>
  </si>
  <si>
    <t>RETDRMAT0453005</t>
  </si>
  <si>
    <t>RETDRMAT0453009</t>
  </si>
  <si>
    <t>RETDRMAT0456020</t>
  </si>
  <si>
    <t>RETDRMAT0457016</t>
  </si>
  <si>
    <t>RETDRMAT0457024</t>
  </si>
  <si>
    <t>RETDRMAT0458004</t>
  </si>
  <si>
    <t>RETDRMAT0458017</t>
  </si>
  <si>
    <t>RETDRMAT0458019</t>
  </si>
  <si>
    <t>RETDRMAT0459005</t>
  </si>
  <si>
    <t>RETDRMAT0503005</t>
  </si>
  <si>
    <t>RETDRMAT0503009</t>
  </si>
  <si>
    <t>RETDRMAT0506005</t>
  </si>
  <si>
    <t>RETDRMAT0506020</t>
  </si>
  <si>
    <t>RETDRMAT0507016</t>
  </si>
  <si>
    <t>RETDRMAT0507024</t>
  </si>
  <si>
    <t>RETDRMAT0508004</t>
  </si>
  <si>
    <t>RETDRMAT0508017</t>
  </si>
  <si>
    <t>RETDRMAT0508019</t>
  </si>
  <si>
    <t>RETDRMAT0509005</t>
  </si>
  <si>
    <t>RETDRMAT0603005</t>
  </si>
  <si>
    <t>RETDRMAT0607016</t>
  </si>
  <si>
    <t>RETDRMAT0608017</t>
  </si>
  <si>
    <t>RETDRMAT0608019</t>
  </si>
  <si>
    <t>RETDRMAT0609005</t>
  </si>
  <si>
    <t>RETDRWOD045GWPA</t>
  </si>
  <si>
    <t>RETDRWOD045GWPG</t>
  </si>
  <si>
    <t>RETDRWOD050GWPG</t>
  </si>
  <si>
    <t>RETDRZNC045ZINC</t>
  </si>
  <si>
    <t>RETDRZNC050ZINC</t>
  </si>
  <si>
    <t>RETDRZNC060ZINC</t>
  </si>
  <si>
    <t>RETRO8030458003</t>
  </si>
  <si>
    <t>RETRODPL0507016</t>
  </si>
  <si>
    <t>RETRODPL0508017</t>
  </si>
  <si>
    <t>RETRODPM0507016</t>
  </si>
  <si>
    <t>RETRODPM0508017</t>
  </si>
  <si>
    <t>RETROGDM0503005</t>
  </si>
  <si>
    <t>RETROGDM0503011</t>
  </si>
  <si>
    <t>RETROGDM0506005</t>
  </si>
  <si>
    <t>RETROGDM0507011</t>
  </si>
  <si>
    <t>RETROGDM0507024</t>
  </si>
  <si>
    <t>RETROGDM0508004</t>
  </si>
  <si>
    <t>RETROGDM0508017</t>
  </si>
  <si>
    <t>RETROGDM0508019</t>
  </si>
  <si>
    <t>RETROGDM0509005</t>
  </si>
  <si>
    <t>RETROLUC0453000</t>
  </si>
  <si>
    <t>RETROLUC0453005</t>
  </si>
  <si>
    <t>RETROLUC0453009</t>
  </si>
  <si>
    <t>RETROLUC0453011</t>
  </si>
  <si>
    <t>RETROLUC0455010</t>
  </si>
  <si>
    <t>RETROLUC0456005</t>
  </si>
  <si>
    <t>RETROLUC0457016</t>
  </si>
  <si>
    <t>RETROLUC0457024</t>
  </si>
  <si>
    <t>RETROLUC0458004</t>
  </si>
  <si>
    <t>RETROLUC0458017</t>
  </si>
  <si>
    <t>RETROLUC0459002</t>
  </si>
  <si>
    <t>RETROLUC0459005</t>
  </si>
  <si>
    <t>RETROLUC0459006</t>
  </si>
  <si>
    <t>RETROLUC0503005</t>
  </si>
  <si>
    <t>RETROLUC0503009</t>
  </si>
  <si>
    <t>RETROLUC0503011</t>
  </si>
  <si>
    <t>RETROLUC0505010</t>
  </si>
  <si>
    <t>RETROLUC0506005</t>
  </si>
  <si>
    <t>RETROLUC0507016</t>
  </si>
  <si>
    <t>RETROLUC0507024</t>
  </si>
  <si>
    <t>RETROLUC0508004</t>
  </si>
  <si>
    <t>RETROLUC0508017</t>
  </si>
  <si>
    <t>RETROLUC0509002</t>
  </si>
  <si>
    <t>RETROLUC0509005</t>
  </si>
  <si>
    <t>RETROLUC0509006</t>
  </si>
  <si>
    <t>RETROLUC0607016</t>
  </si>
  <si>
    <t>RETROLUC0609002</t>
  </si>
  <si>
    <t>RETROLUC0609006</t>
  </si>
  <si>
    <t>RETROMAT0453005</t>
  </si>
  <si>
    <t>RETROMAT0453009</t>
  </si>
  <si>
    <t>RETROMAT0456020</t>
  </si>
  <si>
    <t>RETROMAT0457016</t>
  </si>
  <si>
    <t>RETROMAT0457024</t>
  </si>
  <si>
    <t>RETROMAT0458004</t>
  </si>
  <si>
    <t>RETROMAT0458017</t>
  </si>
  <si>
    <t>RETROMAT0458019</t>
  </si>
  <si>
    <t>RETROMAT0459005</t>
  </si>
  <si>
    <t>RETROMAT0503005</t>
  </si>
  <si>
    <t>RETROMAT0503009</t>
  </si>
  <si>
    <t>RETROMAT0506005</t>
  </si>
  <si>
    <t>RETROMAT0506020</t>
  </si>
  <si>
    <t>RETROMAT0507016</t>
  </si>
  <si>
    <t>RETROMAT0507024</t>
  </si>
  <si>
    <t>RETROMAT0508004</t>
  </si>
  <si>
    <t>RETROMAT0508017</t>
  </si>
  <si>
    <t>RETROMAT0508019</t>
  </si>
  <si>
    <t>RETROMAT0509005</t>
  </si>
  <si>
    <t>RETROMAT0603005</t>
  </si>
  <si>
    <t>RETROMAT0607016</t>
  </si>
  <si>
    <t>RETROMAT0608017</t>
  </si>
  <si>
    <t>RETROMAT0608019</t>
  </si>
  <si>
    <t>RETROMAT0609005</t>
  </si>
  <si>
    <t>RETROWOD045GWPA</t>
  </si>
  <si>
    <t>RETROWOD045GWPG</t>
  </si>
  <si>
    <t>RETROWOD050GWBW</t>
  </si>
  <si>
    <t>RETROWOD050GWPG</t>
  </si>
  <si>
    <t>RETROMPX0609005</t>
  </si>
  <si>
    <t>RETROSPX0607016</t>
  </si>
  <si>
    <t>RETROLUC0507035</t>
  </si>
  <si>
    <t>RETROMGN050MGNL</t>
  </si>
  <si>
    <t>PRDIV0000007024</t>
  </si>
  <si>
    <t>RETRODPM0608017</t>
  </si>
  <si>
    <t>PRDIV0000007011</t>
  </si>
  <si>
    <t>PRDIV0000007016</t>
  </si>
  <si>
    <t>RETROSPX0608004</t>
  </si>
  <si>
    <t>PRDIV0000009005</t>
  </si>
  <si>
    <t>PRDIV0000009006</t>
  </si>
  <si>
    <t>PRDIV0000009010</t>
  </si>
  <si>
    <t>RETSC8030458003</t>
  </si>
  <si>
    <t>RETSCGDM0503005</t>
  </si>
  <si>
    <t>RETSCGDM0503011</t>
  </si>
  <si>
    <t>RETSCGDM0506005</t>
  </si>
  <si>
    <t>RETSCGDM0507011</t>
  </si>
  <si>
    <t>RETSCGDM0507024</t>
  </si>
  <si>
    <t>RETSCGDM0508004</t>
  </si>
  <si>
    <t>RETSCGDM0508017</t>
  </si>
  <si>
    <t>RETSCGDM0508019</t>
  </si>
  <si>
    <t>RETSCGDM0509005</t>
  </si>
  <si>
    <t>RETSCLUC0453000</t>
  </si>
  <si>
    <t>RETSCLUC0453005</t>
  </si>
  <si>
    <t>RETSCLUC0453009</t>
  </si>
  <si>
    <t>RETSCLUC0453011</t>
  </si>
  <si>
    <t>RETSCLUC0455010</t>
  </si>
  <si>
    <t>RETSCLUC0456005</t>
  </si>
  <si>
    <t>RETSCLUC0457024</t>
  </si>
  <si>
    <t>RETSCLUC0458004</t>
  </si>
  <si>
    <t>RETSCLUC0458017</t>
  </si>
  <si>
    <t>RETSCLUC0459002</t>
  </si>
  <si>
    <t>RETSCLUC0459005</t>
  </si>
  <si>
    <t>RETSCLUC0459006</t>
  </si>
  <si>
    <t>RETSCLUC0503005</t>
  </si>
  <si>
    <t>RETSCLUC0503009</t>
  </si>
  <si>
    <t>RETSCLUC0503011</t>
  </si>
  <si>
    <t>RETSCLUC0505010</t>
  </si>
  <si>
    <t>RETSCLUC0507016</t>
  </si>
  <si>
    <t>RETSCLUC0507024</t>
  </si>
  <si>
    <t>RETSCLUC0508004</t>
  </si>
  <si>
    <t>RETSCLUC0508017</t>
  </si>
  <si>
    <t>RETSCLUC0509002</t>
  </si>
  <si>
    <t>RETSCLUC0509005</t>
  </si>
  <si>
    <t>RETSCLUC0509006</t>
  </si>
  <si>
    <t>RETSCLUC0501015</t>
  </si>
  <si>
    <t>RETSCLUC0607016</t>
  </si>
  <si>
    <t>RETSCMAT0453005</t>
  </si>
  <si>
    <t>RETSCMAT0453009</t>
  </si>
  <si>
    <t>RETSCMAT0456020</t>
  </si>
  <si>
    <t>RETSCMAT0457016</t>
  </si>
  <si>
    <t>RETSCMAT0457024</t>
  </si>
  <si>
    <t>RETSCMAT0458004</t>
  </si>
  <si>
    <t>RETSCMAT0458017</t>
  </si>
  <si>
    <t>RETSCMAT0458019</t>
  </si>
  <si>
    <t>RETSCMAT0459005</t>
  </si>
  <si>
    <t>RETSCMAT0503005</t>
  </si>
  <si>
    <t>RETSCMAT0503009</t>
  </si>
  <si>
    <t>RETSCMAT0506020</t>
  </si>
  <si>
    <t>RETSCMAT0507016</t>
  </si>
  <si>
    <t>RETSCMAT0507024</t>
  </si>
  <si>
    <t>RETSCMAT0508004</t>
  </si>
  <si>
    <t>RETSCMAT0508017</t>
  </si>
  <si>
    <t>RETSCMAT0508019</t>
  </si>
  <si>
    <t>RETSCMAT0509005</t>
  </si>
  <si>
    <t>RETSCMAT0603005</t>
  </si>
  <si>
    <t>RETSCMAT0607016</t>
  </si>
  <si>
    <t>RETSCMAT0608017</t>
  </si>
  <si>
    <t>RETSCMAT0608019</t>
  </si>
  <si>
    <t>RETSCMAT0609005</t>
  </si>
  <si>
    <t>RETSCWOD045GWPA</t>
  </si>
  <si>
    <t>RETSCWOD045GWPG</t>
  </si>
  <si>
    <t>RETSCWOD050GWBW</t>
  </si>
  <si>
    <t>RETSCZNC045ZINC</t>
  </si>
  <si>
    <t>RETSCZNC050ZINC</t>
  </si>
  <si>
    <t>RETSCZNC060ZINC</t>
  </si>
  <si>
    <t>TC153LUC0759002</t>
  </si>
  <si>
    <t>TC153LUC0889002</t>
  </si>
  <si>
    <t>TC153LUC1009002</t>
  </si>
  <si>
    <t>TC153LUC1259002</t>
  </si>
  <si>
    <t>TCT088030458003</t>
  </si>
  <si>
    <t>TCT08DPL0407016</t>
  </si>
  <si>
    <t>TCT08DPL0407024</t>
  </si>
  <si>
    <t>TCT08DPL0408017</t>
  </si>
  <si>
    <t>TCT08DPL0507016</t>
  </si>
  <si>
    <t>TCT08DPL0508017</t>
  </si>
  <si>
    <t>TCT08DPM0407016</t>
  </si>
  <si>
    <t>TCT08DPM0407024</t>
  </si>
  <si>
    <t>TCT08DPM0408017</t>
  </si>
  <si>
    <t>TCT08DPM0408019</t>
  </si>
  <si>
    <t>TCT08DPM0409005</t>
  </si>
  <si>
    <t>TCT08DPM0507016</t>
  </si>
  <si>
    <t>TCT08DPM0508017</t>
  </si>
  <si>
    <t>TCT08GDM0503005</t>
  </si>
  <si>
    <t>TCT08GDM0503011</t>
  </si>
  <si>
    <t>TCT08GDM0506005</t>
  </si>
  <si>
    <t>TCT08GDM0507011</t>
  </si>
  <si>
    <t>TCT08GDM0507024</t>
  </si>
  <si>
    <t>TCT08GDM0508004</t>
  </si>
  <si>
    <t>TCT08GDM0508017</t>
  </si>
  <si>
    <t>TCT08GDM0508019</t>
  </si>
  <si>
    <t>TCT08GDM0509005</t>
  </si>
  <si>
    <t>TCT08LUC0403005</t>
  </si>
  <si>
    <t>TCT08LUC0403011</t>
  </si>
  <si>
    <t>TCT08LUC0407016</t>
  </si>
  <si>
    <t>TCT08LUC0407024</t>
  </si>
  <si>
    <t>TCT08LUC0408017</t>
  </si>
  <si>
    <t>TCT08LUC0453000</t>
  </si>
  <si>
    <t>TCT08LUC0453005</t>
  </si>
  <si>
    <t>TCT08LUC0453009</t>
  </si>
  <si>
    <t>TCT08LUC0453011</t>
  </si>
  <si>
    <t>TCT08LUC0455010</t>
  </si>
  <si>
    <t>TCT08LUC0456005</t>
  </si>
  <si>
    <t>TCT08LUC0457016</t>
  </si>
  <si>
    <t>TCT08LUC0457024</t>
  </si>
  <si>
    <t>TCT08LUC0458004</t>
  </si>
  <si>
    <t>TCT08LUC0458017</t>
  </si>
  <si>
    <t>TCT08LUC0459002</t>
  </si>
  <si>
    <t>TCT08LUC0459005</t>
  </si>
  <si>
    <t>TCT08LUC0459006</t>
  </si>
  <si>
    <t>TCT08LUC0503005</t>
  </si>
  <si>
    <t>TCT08LUC0503009</t>
  </si>
  <si>
    <t>TCT08LUC0503011</t>
  </si>
  <si>
    <t>TCT08LUC0505010</t>
  </si>
  <si>
    <t>TCT08LUC0506005</t>
  </si>
  <si>
    <t>TCT08LUC0507016</t>
  </si>
  <si>
    <t>TCT08LUC0507024</t>
  </si>
  <si>
    <t>TCT08LUC0508004</t>
  </si>
  <si>
    <t>TCT08LUC0508017</t>
  </si>
  <si>
    <t>TCT08LUC0509002</t>
  </si>
  <si>
    <t>TCT08LUC0509005</t>
  </si>
  <si>
    <t>TCT08LUC0509006</t>
  </si>
  <si>
    <t>TCT08LUC0607016</t>
  </si>
  <si>
    <t>TCT08LUC0609002</t>
  </si>
  <si>
    <t>TCT08MAT0407016</t>
  </si>
  <si>
    <t>TCT08MAT0407024</t>
  </si>
  <si>
    <t>TCT08MAT0408017</t>
  </si>
  <si>
    <t>TMCLSMAT0508019</t>
  </si>
  <si>
    <t>TMCLSMAT0509005</t>
  </si>
  <si>
    <t>TCT08MAT0453005</t>
  </si>
  <si>
    <t>TCT08MAT0453009</t>
  </si>
  <si>
    <t>TCT08MAT0456020</t>
  </si>
  <si>
    <t>TCT08MAT0457016</t>
  </si>
  <si>
    <t>TCT08MAT0457024</t>
  </si>
  <si>
    <t>TCT08MAT0458004</t>
  </si>
  <si>
    <t>TCT08MAT0458017</t>
  </si>
  <si>
    <t>TCT08MAT0458019</t>
  </si>
  <si>
    <t>TCT08MAT0459005</t>
  </si>
  <si>
    <t>TCT08MAT0503005</t>
  </si>
  <si>
    <t>TCT08MAT0503009</t>
  </si>
  <si>
    <t>TCT08MAT0506005</t>
  </si>
  <si>
    <t>TCT08MAT0506020</t>
  </si>
  <si>
    <t>TCT08MAT0507016</t>
  </si>
  <si>
    <t>TCT08MAT0507024</t>
  </si>
  <si>
    <t>TCT08MAT0508004</t>
  </si>
  <si>
    <t>TCT08MAT0508017</t>
  </si>
  <si>
    <t>TCT08MAT0508019</t>
  </si>
  <si>
    <t>TCT08MAT0509005</t>
  </si>
  <si>
    <t>TCT08MAT0603005</t>
  </si>
  <si>
    <t>TCT08MAT0607016</t>
  </si>
  <si>
    <t>TCT08MAT0608017</t>
  </si>
  <si>
    <t>TCT08MAT0608019</t>
  </si>
  <si>
    <t>TCT08MAT0609005</t>
  </si>
  <si>
    <t>TCT08SPX0603005</t>
  </si>
  <si>
    <t>TCT08SPX0603009</t>
  </si>
  <si>
    <t>TCT08SPX0603011</t>
  </si>
  <si>
    <t>TCT08SPX0606020</t>
  </si>
  <si>
    <t>TCT08SPX0607011</t>
  </si>
  <si>
    <t>TCT08SPX0608003</t>
  </si>
  <si>
    <t>TCT08SPX0608004</t>
  </si>
  <si>
    <t>TCT08SPX0608017</t>
  </si>
  <si>
    <t>TCT08SPX0608019</t>
  </si>
  <si>
    <t>TCT08SPX0609005</t>
  </si>
  <si>
    <t>TCT08SPX0609006</t>
  </si>
  <si>
    <t>TCT08SPX0609007</t>
  </si>
  <si>
    <t>TCT08SPX0609010</t>
  </si>
  <si>
    <t>TCT08WOD045GWPA</t>
  </si>
  <si>
    <t>TCT08WOD045GWPG</t>
  </si>
  <si>
    <t>TCT08WOD050GWPG</t>
  </si>
  <si>
    <t>TCT08WOD050GWBW</t>
  </si>
  <si>
    <t>TCT08ZN2037ZINC</t>
  </si>
  <si>
    <t>TCT08ZN2040ZINC</t>
  </si>
  <si>
    <t>TCT08ZN2045ZINC</t>
  </si>
  <si>
    <t>TCT08ZN2050ZINC</t>
  </si>
  <si>
    <t>TCT08ZN2060ZINC</t>
  </si>
  <si>
    <t>TCT08ZN2070ZINC</t>
  </si>
  <si>
    <t>TCT128030458003</t>
  </si>
  <si>
    <t>TCT12DPL0407024</t>
  </si>
  <si>
    <t>TCT12DPL0408017</t>
  </si>
  <si>
    <t>TCT12DPM0407016</t>
  </si>
  <si>
    <t>TCT12DPM0407024</t>
  </si>
  <si>
    <t>TCT12DPM0408017</t>
  </si>
  <si>
    <t>TCT12DPM0408019</t>
  </si>
  <si>
    <t>TCT12DPM0409005</t>
  </si>
  <si>
    <t>TCT12GDM0503005</t>
  </si>
  <si>
    <t>TCT12GDM0503011</t>
  </si>
  <si>
    <t>TCT12GDM0506005</t>
  </si>
  <si>
    <t>TCT12GDM0507011</t>
  </si>
  <si>
    <t>TCT12GDM0507024</t>
  </si>
  <si>
    <t>TCT12GDM0508004</t>
  </si>
  <si>
    <t>TCT12GDM0508017</t>
  </si>
  <si>
    <t>TCT12GDM0508019</t>
  </si>
  <si>
    <t>TCT12GDM0509005</t>
  </si>
  <si>
    <t>TCT12LUC0403005</t>
  </si>
  <si>
    <t>TCT12LUC0403011</t>
  </si>
  <si>
    <t>TCT12LUC0407016</t>
  </si>
  <si>
    <t>TCT12LUC0407024</t>
  </si>
  <si>
    <t>TCT12LUC0408017</t>
  </si>
  <si>
    <t>TCT12LUC0453000</t>
  </si>
  <si>
    <t>TCT12LUC0453005</t>
  </si>
  <si>
    <t>TCT12LUC0453009</t>
  </si>
  <si>
    <t>TCT12LUC0453011</t>
  </si>
  <si>
    <t>TCT12LUC0455010</t>
  </si>
  <si>
    <t>TCT12LUC0456005</t>
  </si>
  <si>
    <t>TCT12LUC0457016</t>
  </si>
  <si>
    <t>TCT12LUC0457024</t>
  </si>
  <si>
    <t>TCT12LUC0458004</t>
  </si>
  <si>
    <t>TCT12LUC0458017</t>
  </si>
  <si>
    <t>TCT12LUC0459002</t>
  </si>
  <si>
    <t>TCT12LUC0459005</t>
  </si>
  <si>
    <t>TCT12LUC0459006</t>
  </si>
  <si>
    <t>TCT12LUC0503005</t>
  </si>
  <si>
    <t>TCT12LUC0503009</t>
  </si>
  <si>
    <t>TCT12LUC0503011</t>
  </si>
  <si>
    <t>TCT12LUC0505010</t>
  </si>
  <si>
    <t>TCT12LUC0506005</t>
  </si>
  <si>
    <t>TCT12LUC0507016</t>
  </si>
  <si>
    <t>TCT12LUC0507024</t>
  </si>
  <si>
    <t>TCT12LUC0508004</t>
  </si>
  <si>
    <t>TCT12LUC0508017</t>
  </si>
  <si>
    <t>TCT12LUC0509002</t>
  </si>
  <si>
    <t>TCT12LUC0509005</t>
  </si>
  <si>
    <t>TCT12LUC0509006</t>
  </si>
  <si>
    <t>TCT12LUC0607016</t>
  </si>
  <si>
    <t>TCT12LUC0609002</t>
  </si>
  <si>
    <t>TCT12LUC0709002</t>
  </si>
  <si>
    <t>TCT12LUC0709006</t>
  </si>
  <si>
    <t>TCT12MAT0407016</t>
  </si>
  <si>
    <t>TCT12MAT0407024</t>
  </si>
  <si>
    <t>TCT12MAT0408017</t>
  </si>
  <si>
    <t>TCT12MAT0453005</t>
  </si>
  <si>
    <t>TCT12MAT0453009</t>
  </si>
  <si>
    <t>TCT12MAT0456020</t>
  </si>
  <si>
    <t>TCT12MAT0457016</t>
  </si>
  <si>
    <t>TCT12MAT0457024</t>
  </si>
  <si>
    <t>TCT12MAT0458004</t>
  </si>
  <si>
    <t>TCT12MAT0458017</t>
  </si>
  <si>
    <t>TCT12MAT0458019</t>
  </si>
  <si>
    <t>TCT12MAT0459005</t>
  </si>
  <si>
    <t>TCT12MAT0503005</t>
  </si>
  <si>
    <t>TCT12MAT0503009</t>
  </si>
  <si>
    <t>TCT12MAT0506005</t>
  </si>
  <si>
    <t>TCT12MAT0506020</t>
  </si>
  <si>
    <t>TCT12MAT0507016</t>
  </si>
  <si>
    <t>TCT12MAT0507024</t>
  </si>
  <si>
    <t>TCT12MAT0508004</t>
  </si>
  <si>
    <t>TCT12MAT0508017</t>
  </si>
  <si>
    <t>TCT12MAT0508019</t>
  </si>
  <si>
    <t>TCT12MAT0509005</t>
  </si>
  <si>
    <t>TCT12MAT0603005</t>
  </si>
  <si>
    <t>TCT12MAT0608017</t>
  </si>
  <si>
    <t>TCT12MAT0608019</t>
  </si>
  <si>
    <t>TCT12MAT0609005</t>
  </si>
  <si>
    <t>TCT12WOD045GWPA</t>
  </si>
  <si>
    <t>TCT12WOD045GWPG</t>
  </si>
  <si>
    <t>TCT12ZN1025ZINC</t>
  </si>
  <si>
    <t>TCT12ZN1030ZINC</t>
  </si>
  <si>
    <t>TCT12ZN1035ZINC</t>
  </si>
  <si>
    <t>TCT12ZN1040ZINC</t>
  </si>
  <si>
    <t>TCT12ZN2037ZINC</t>
  </si>
  <si>
    <t>TCT12ZN2040ZINC</t>
  </si>
  <si>
    <t>TCT12ZN2045ZINC</t>
  </si>
  <si>
    <t>TCT12ZN2050ZINC</t>
  </si>
  <si>
    <t>TCT12ZN2060ZINC</t>
  </si>
  <si>
    <t>TCT12ZN2070ZINC</t>
  </si>
  <si>
    <t>TCT188030458003</t>
  </si>
  <si>
    <t>TCT18DPL0407016</t>
  </si>
  <si>
    <t>TCT18DPL0407024</t>
  </si>
  <si>
    <t>TCT18DPL0408017</t>
  </si>
  <si>
    <t>TCT18DPL0507016</t>
  </si>
  <si>
    <t>TCT18DPL0508017</t>
  </si>
  <si>
    <t>TCT18DPM0407016</t>
  </si>
  <si>
    <t>TCT18DPM0407024</t>
  </si>
  <si>
    <t>TCT18DPM0408017</t>
  </si>
  <si>
    <t>TCT18DPM0408019</t>
  </si>
  <si>
    <t>TCT18DPM0409005</t>
  </si>
  <si>
    <t>TCT18DPM0507016</t>
  </si>
  <si>
    <t>TCT18DPM0508017</t>
  </si>
  <si>
    <t>TCT18GDM0503005</t>
  </si>
  <si>
    <t>TCT18GDM0503011</t>
  </si>
  <si>
    <t>TCT18GDM0506005</t>
  </si>
  <si>
    <t>TCT18GDM0507011</t>
  </si>
  <si>
    <t>TCT18GDM0507024</t>
  </si>
  <si>
    <t>TCT18GDM0508004</t>
  </si>
  <si>
    <t>TCT18GDM0508017</t>
  </si>
  <si>
    <t>TCT18GDM0508019</t>
  </si>
  <si>
    <t>TCT18GDM0509005</t>
  </si>
  <si>
    <t>TCT18LUC0403005</t>
  </si>
  <si>
    <t>TCT18LUC0403011</t>
  </si>
  <si>
    <t>TCT18LUC0406005</t>
  </si>
  <si>
    <t>TCT18LUC0407016</t>
  </si>
  <si>
    <t>TCT18LUC0407024</t>
  </si>
  <si>
    <t>TCT18LUC0408017</t>
  </si>
  <si>
    <t>TCT18LUC0409005</t>
  </si>
  <si>
    <t>TCT18LUC0409006</t>
  </si>
  <si>
    <t>TCT18LUC0453000</t>
  </si>
  <si>
    <t>TCT18LUC0453005</t>
  </si>
  <si>
    <t>TCT18LUC0453009</t>
  </si>
  <si>
    <t>TCT18LUC0453011</t>
  </si>
  <si>
    <t>TCT18LUC0455010</t>
  </si>
  <si>
    <t>TCT18LUC0456005</t>
  </si>
  <si>
    <t>TCT18LUC0457016</t>
  </si>
  <si>
    <t>TCT18LUC0457024</t>
  </si>
  <si>
    <t>TCT18LUC0458004</t>
  </si>
  <si>
    <t>TCT18LUC0458017</t>
  </si>
  <si>
    <t>TCT18LUC0459002</t>
  </si>
  <si>
    <t>TCT18LUC0459005</t>
  </si>
  <si>
    <t>TCT18LUC0459006</t>
  </si>
  <si>
    <t>TCT18LUC0503005</t>
  </si>
  <si>
    <t>TCT18LUC0503009</t>
  </si>
  <si>
    <t>TCT18LUC0503011</t>
  </si>
  <si>
    <t>TCT18LUC0505010</t>
  </si>
  <si>
    <t>TCT18LUC0506005</t>
  </si>
  <si>
    <t>TCT18LUC0507016</t>
  </si>
  <si>
    <t>TCT18LUC0507024</t>
  </si>
  <si>
    <t>TCT18LUC0508004</t>
  </si>
  <si>
    <t>TCT18LUC0508017</t>
  </si>
  <si>
    <t>TCT18LUC0509002</t>
  </si>
  <si>
    <t>TCT18LUC0509005</t>
  </si>
  <si>
    <t>TCT18LUC0509006</t>
  </si>
  <si>
    <t>TCT18LUC0607016</t>
  </si>
  <si>
    <t>TCT18LUC0609002</t>
  </si>
  <si>
    <t>TCT18LUC0609006</t>
  </si>
  <si>
    <t>TCT18LUC0707016</t>
  </si>
  <si>
    <t>TCT18LUC0709002</t>
  </si>
  <si>
    <t>TCT18LUC0709006</t>
  </si>
  <si>
    <t>TCT18LUC0709007</t>
  </si>
  <si>
    <t>TCT18LUC040GWPA</t>
  </si>
  <si>
    <t>TCT18LUC040GWPG</t>
  </si>
  <si>
    <t>TMCLSMAT0506005</t>
  </si>
  <si>
    <t>TCT18MAT0407016</t>
  </si>
  <si>
    <t>TCT18MAT0407024</t>
  </si>
  <si>
    <t>TCT18MAT0408017</t>
  </si>
  <si>
    <t>TCT18MAT0453005</t>
  </si>
  <si>
    <t>TCT18MAT0453009</t>
  </si>
  <si>
    <t>TCT18MAT0456020</t>
  </si>
  <si>
    <t>TCT18MAT0457016</t>
  </si>
  <si>
    <t>TCT18MAT0457024</t>
  </si>
  <si>
    <t>TCT18MAT0458004</t>
  </si>
  <si>
    <t>TCT18MAT0458017</t>
  </si>
  <si>
    <t>TCT18MAT0458019</t>
  </si>
  <si>
    <t>TCT18MAT0459005</t>
  </si>
  <si>
    <t>TCT18MAT0503005</t>
  </si>
  <si>
    <t>TCT18MAT0503009</t>
  </si>
  <si>
    <t>TCT18MAT0506005</t>
  </si>
  <si>
    <t>TCT18MAT0506020</t>
  </si>
  <si>
    <t>TCT18MAT0507016</t>
  </si>
  <si>
    <t>TCT18MAT0507024</t>
  </si>
  <si>
    <t>TCT18MAT0508004</t>
  </si>
  <si>
    <t>TCT18MAT0508017</t>
  </si>
  <si>
    <t>TCT18MAT0508019</t>
  </si>
  <si>
    <t>TCT18MAT0509005</t>
  </si>
  <si>
    <t>TCT18MAT0603005</t>
  </si>
  <si>
    <t>TCT18MAT0607016</t>
  </si>
  <si>
    <t>TCT18MAT0608017</t>
  </si>
  <si>
    <t>TCT18MAT0608019</t>
  </si>
  <si>
    <t>TCT18MAT0609005</t>
  </si>
  <si>
    <t>TCT18MPX0608017</t>
  </si>
  <si>
    <t>TCT18MPX0608019</t>
  </si>
  <si>
    <t>TCT18MPX0609005</t>
  </si>
  <si>
    <t>TCT18SPX0603005</t>
  </si>
  <si>
    <t>TCT18SPX0603009</t>
  </si>
  <si>
    <t>TCT18SPX0603011</t>
  </si>
  <si>
    <t>TCT18SPX0606020</t>
  </si>
  <si>
    <t>TCT18SPX0607011</t>
  </si>
  <si>
    <t>TCT18SPX0607016</t>
  </si>
  <si>
    <t>TCT18SPX0608003</t>
  </si>
  <si>
    <t>TCT18SPX0608004</t>
  </si>
  <si>
    <t>TCT18SPX0608017</t>
  </si>
  <si>
    <t>TCT18SPX0608019</t>
  </si>
  <si>
    <t>TCT18SPX0609005</t>
  </si>
  <si>
    <t>TCT18SPX0609006</t>
  </si>
  <si>
    <t>TCT18SPX0609007</t>
  </si>
  <si>
    <t>TCT18SPX0609010</t>
  </si>
  <si>
    <t>TCT18WOD045GWPA</t>
  </si>
  <si>
    <t>TCT18WOD045GWPG</t>
  </si>
  <si>
    <t>TCT18WOD050GWPG</t>
  </si>
  <si>
    <t>TCT18WOD050GWBW</t>
  </si>
  <si>
    <t>TCT18ZNC037ZINC</t>
  </si>
  <si>
    <t>TCT18ZNC040ZINC</t>
  </si>
  <si>
    <t>TCT18ZNC045ZINC</t>
  </si>
  <si>
    <t>TCT18ZNC050ZINC</t>
  </si>
  <si>
    <t>TCT18ZNC060ZINC</t>
  </si>
  <si>
    <t>TCT18ZNC070ZINC</t>
  </si>
  <si>
    <t>TCT358030458003</t>
  </si>
  <si>
    <t>TCT35DPL0407024</t>
  </si>
  <si>
    <t>TCT35DPL0507016</t>
  </si>
  <si>
    <t>TCT35DPM0407016</t>
  </si>
  <si>
    <t>TCT35DPM0407024</t>
  </si>
  <si>
    <t>TCT35DPM0408017</t>
  </si>
  <si>
    <t>TCT35DPM0408019</t>
  </si>
  <si>
    <t>TCT35DPM0409005</t>
  </si>
  <si>
    <t>TCT35DPM0507016</t>
  </si>
  <si>
    <t>TCT35DPM0508017</t>
  </si>
  <si>
    <t>TCT35GDM0503005</t>
  </si>
  <si>
    <t>TCT35GDM0503011</t>
  </si>
  <si>
    <t>TCT35GDM0506005</t>
  </si>
  <si>
    <t>TCT35GDM0507011</t>
  </si>
  <si>
    <t>TCT35GDM0507024</t>
  </si>
  <si>
    <t>TCT35GDM0508004</t>
  </si>
  <si>
    <t>TCT35GDM0508017</t>
  </si>
  <si>
    <t>TCT35GDM0508019</t>
  </si>
  <si>
    <t>TCT35GDM0509005</t>
  </si>
  <si>
    <t>TCT35LUC0403005</t>
  </si>
  <si>
    <t>TCT35LUC0403011</t>
  </si>
  <si>
    <t>TCT35LUC0406005</t>
  </si>
  <si>
    <t>TCT35LUC0407016</t>
  </si>
  <si>
    <t>TCT35LUC0407024</t>
  </si>
  <si>
    <t>TCT35LUC0408017</t>
  </si>
  <si>
    <t>TCT35LUC0453000</t>
  </si>
  <si>
    <t>TCT35LUC0453005</t>
  </si>
  <si>
    <t>TCT35LUC0453009</t>
  </si>
  <si>
    <t>TCT35LUC0453011</t>
  </si>
  <si>
    <t>TCT35LUC0455010</t>
  </si>
  <si>
    <t>TCT35LUC0456005</t>
  </si>
  <si>
    <t>TCT35LUC0457016</t>
  </si>
  <si>
    <t>TCT35LUC0457024</t>
  </si>
  <si>
    <t>TCT35LUC0458004</t>
  </si>
  <si>
    <t>TCT35LUC0458017</t>
  </si>
  <si>
    <t>TCT35LUC0459002</t>
  </si>
  <si>
    <t>TCT35LUC0459005</t>
  </si>
  <si>
    <t>TCT35LUC0459006</t>
  </si>
  <si>
    <t>TCT35LUC0501015</t>
  </si>
  <si>
    <t>TCT35LUC0503005</t>
  </si>
  <si>
    <t>TCT35LUC0503009</t>
  </si>
  <si>
    <t>TCT35LUC0505010</t>
  </si>
  <si>
    <t>TCT35LUC0506005</t>
  </si>
  <si>
    <t>TCT35LUC0507016</t>
  </si>
  <si>
    <t>TCT35LUC0507024</t>
  </si>
  <si>
    <t>TCT35LUC0508004</t>
  </si>
  <si>
    <t>TCT35LUC0509002</t>
  </si>
  <si>
    <t>TCT35LUC0509005</t>
  </si>
  <si>
    <t>TCT35LUC0509006</t>
  </si>
  <si>
    <t>PRDIV0000005010</t>
  </si>
  <si>
    <t>TCT35LUC0607016</t>
  </si>
  <si>
    <t>TCT35LUC0609002</t>
  </si>
  <si>
    <t>TCT35LUC0609006</t>
  </si>
  <si>
    <t>TCT35LUC0707016</t>
  </si>
  <si>
    <t>TCT35LUC0709002</t>
  </si>
  <si>
    <t>TCT35LUC0709006</t>
  </si>
  <si>
    <t>TCT35LUC0709007</t>
  </si>
  <si>
    <t>TCT35MAT0407016</t>
  </si>
  <si>
    <t>TCT35MAT0407024</t>
  </si>
  <si>
    <t>TCT35MAT0408017</t>
  </si>
  <si>
    <t>TCT35MAT0453005</t>
  </si>
  <si>
    <t>TCT35MAT0453009</t>
  </si>
  <si>
    <t>TCT35MAT0456020</t>
  </si>
  <si>
    <t>TCT35MAT0457016</t>
  </si>
  <si>
    <t>TCT35MAT0457024</t>
  </si>
  <si>
    <t>TCT35MAT0458004</t>
  </si>
  <si>
    <t>TCT35MAT0458017</t>
  </si>
  <si>
    <t>TCT35MAT0458019</t>
  </si>
  <si>
    <t>TCT35MAT0459005</t>
  </si>
  <si>
    <t>TCT35MAT0503005</t>
  </si>
  <si>
    <t>TCT35MAT0503009</t>
  </si>
  <si>
    <t>TCT35MAT0506005</t>
  </si>
  <si>
    <t>TCT35MAT0506020</t>
  </si>
  <si>
    <t>TCT35MAT0507016</t>
  </si>
  <si>
    <t>TCT35MAT0507024</t>
  </si>
  <si>
    <t>TCT35MAT0508004</t>
  </si>
  <si>
    <t>TCT35MAT0508017</t>
  </si>
  <si>
    <t>TCT35MAT0508019</t>
  </si>
  <si>
    <t>TCT35MAT0509005</t>
  </si>
  <si>
    <t>TCT35MAT0603005</t>
  </si>
  <si>
    <t>TCT35MAT0607016</t>
  </si>
  <si>
    <t>TCT35MAT0608017</t>
  </si>
  <si>
    <t>TCT35MAT0608019</t>
  </si>
  <si>
    <t>TCT35MAT0609005</t>
  </si>
  <si>
    <t>TCT35MGN050MGNL</t>
  </si>
  <si>
    <t>TCT35MPX0607024</t>
  </si>
  <si>
    <t>TCT35MPX0608017</t>
  </si>
  <si>
    <t>TCT35MPX0608019</t>
  </si>
  <si>
    <t>TCT35SPX0603005</t>
  </si>
  <si>
    <t>TCT35SPX0603009</t>
  </si>
  <si>
    <t>TCT35SPX0603011</t>
  </si>
  <si>
    <t>TCT35SPX0606020</t>
  </si>
  <si>
    <t>TCT35SPX0607011</t>
  </si>
  <si>
    <t>TCT35SPX0607016</t>
  </si>
  <si>
    <t>TCT35SPX0608003</t>
  </si>
  <si>
    <t>TCT35SPX0608004</t>
  </si>
  <si>
    <t>TCT35SPX0608019</t>
  </si>
  <si>
    <t>TCT35SPX0609006</t>
  </si>
  <si>
    <t>TCT35SPX0609007</t>
  </si>
  <si>
    <t>TCT35SPX0609010</t>
  </si>
  <si>
    <t>PRDIV0000008019</t>
  </si>
  <si>
    <t>TCT35WOD045GWPA</t>
  </si>
  <si>
    <t>TCT35WOD045GWPG</t>
  </si>
  <si>
    <t>TCT35WOD050GWPG</t>
  </si>
  <si>
    <t>TCT35WOD050GWBW</t>
  </si>
  <si>
    <t>TCT35ZNC037ZINC</t>
  </si>
  <si>
    <t>TCT35ZNC040ZINC</t>
  </si>
  <si>
    <t>TCT35ZNC045ZINC</t>
  </si>
  <si>
    <t>TCT35ZNC050ZINC</t>
  </si>
  <si>
    <t>TCT35ZNC060ZINC</t>
  </si>
  <si>
    <t>TCT35ZNC070ZINC</t>
  </si>
  <si>
    <t>TCT458030458003</t>
  </si>
  <si>
    <t>TCT45DPL0408017</t>
  </si>
  <si>
    <t>TCT45DPL0507016</t>
  </si>
  <si>
    <t>TCT45DPL0508017</t>
  </si>
  <si>
    <t>TCT45DPM0407016</t>
  </si>
  <si>
    <t>TCT45DPM0407024</t>
  </si>
  <si>
    <t>TCT45DPM0408017</t>
  </si>
  <si>
    <t>TCT45DPM0507016</t>
  </si>
  <si>
    <t>TCT45DPM0508017</t>
  </si>
  <si>
    <t>TCT45DPM1007024</t>
  </si>
  <si>
    <t>TCT45GDM0503005</t>
  </si>
  <si>
    <t>TCT45GDM0503011</t>
  </si>
  <si>
    <t>TCT45GDM0506005</t>
  </si>
  <si>
    <t>TCT45GDM0507011</t>
  </si>
  <si>
    <t>TCT45GDM0507024</t>
  </si>
  <si>
    <t>TCT45GDM0508004</t>
  </si>
  <si>
    <t>TCT45GDM0508017</t>
  </si>
  <si>
    <t>TCT45GDM0508019</t>
  </si>
  <si>
    <t>TCT45GDM0509005</t>
  </si>
  <si>
    <t>TCT45LUC0403005</t>
  </si>
  <si>
    <t>TCT45LUC0403011</t>
  </si>
  <si>
    <t>TCT45LUC0407016</t>
  </si>
  <si>
    <t>TCT45LUC0407024</t>
  </si>
  <si>
    <t>TCT45LUC0408017</t>
  </si>
  <si>
    <t>TCT45LUC0453000</t>
  </si>
  <si>
    <t>TCT45LUC0453005</t>
  </si>
  <si>
    <t>TCT45LUC0453009</t>
  </si>
  <si>
    <t>TCT45LUC0453011</t>
  </si>
  <si>
    <t>TCT45LUC0455010</t>
  </si>
  <si>
    <t>TCT45LUC0456005</t>
  </si>
  <si>
    <t>TCT45LUC0457016</t>
  </si>
  <si>
    <t>TCT45LUC0457024</t>
  </si>
  <si>
    <t>TCT45LUC0458004</t>
  </si>
  <si>
    <t>TCT45LUC0458017</t>
  </si>
  <si>
    <t>TCT45LUC0459002</t>
  </si>
  <si>
    <t>TCT45LUC0459005</t>
  </si>
  <si>
    <t>TCT45LUC0459006</t>
  </si>
  <si>
    <t>TCT45LUC0503005</t>
  </si>
  <si>
    <t>TCT45LUC0503009</t>
  </si>
  <si>
    <t>TCT45LUC0503011</t>
  </si>
  <si>
    <t>TCT45LUC0505010</t>
  </si>
  <si>
    <t>TCT45LUC0506005</t>
  </si>
  <si>
    <t>TCT45LUC0507016</t>
  </si>
  <si>
    <t>TCT45LUC0507024</t>
  </si>
  <si>
    <t>TCT45LUC0508004</t>
  </si>
  <si>
    <t>TCT45LUC0508017</t>
  </si>
  <si>
    <t>TCT45LUC0509002</t>
  </si>
  <si>
    <t>TCT45LUC0509005</t>
  </si>
  <si>
    <t>TCT45LUC0509006</t>
  </si>
  <si>
    <t>TCT45LUC0607016</t>
  </si>
  <si>
    <t>TCT45LUC0609002</t>
  </si>
  <si>
    <t>TCT45LUC0609006</t>
  </si>
  <si>
    <t>TCT45LUC0707016</t>
  </si>
  <si>
    <t>TCT45LUC0709002</t>
  </si>
  <si>
    <t>TCT45LUC0709006</t>
  </si>
  <si>
    <t>TCT45LUC0709007</t>
  </si>
  <si>
    <t>TCT45MAT0407016</t>
  </si>
  <si>
    <t>TCT45MAT0407024</t>
  </si>
  <si>
    <t>TCT45MAT0408017</t>
  </si>
  <si>
    <t>TCT45MAT0453005</t>
  </si>
  <si>
    <t>TCT45MAT0453009</t>
  </si>
  <si>
    <t>TCT45MAT0456020</t>
  </si>
  <si>
    <t>TCT45MAT0457016</t>
  </si>
  <si>
    <t>TCT45MAT0457024</t>
  </si>
  <si>
    <t>TCT45MAT0458004</t>
  </si>
  <si>
    <t>TCT45MAT0458017</t>
  </si>
  <si>
    <t>TCT45MAT0458019</t>
  </si>
  <si>
    <t>TCT45MAT0459005</t>
  </si>
  <si>
    <t>TCT45MAT0503005</t>
  </si>
  <si>
    <t>TCT45MAT0503009</t>
  </si>
  <si>
    <t>TCT45MAT0506005</t>
  </si>
  <si>
    <t>TCT45MAT0506020</t>
  </si>
  <si>
    <t>TCT45MAT0507016</t>
  </si>
  <si>
    <t>TCT45MAT0507024</t>
  </si>
  <si>
    <t>TCT45MAT0508004</t>
  </si>
  <si>
    <t>TCT45MAT0508017</t>
  </si>
  <si>
    <t>TCT45MAT0508019</t>
  </si>
  <si>
    <t>TCT45MAT0509005</t>
  </si>
  <si>
    <t>TCT45MAT0603005</t>
  </si>
  <si>
    <t>TCT45MAT0607016</t>
  </si>
  <si>
    <t>TCT45MAT0608017</t>
  </si>
  <si>
    <t>TCT45MAT0608019</t>
  </si>
  <si>
    <t>TCT45MAT0609005</t>
  </si>
  <si>
    <t>TCT45DPM0607024</t>
  </si>
  <si>
    <t>TCT45DPM0608019</t>
  </si>
  <si>
    <t>TCT45SPX0603005</t>
  </si>
  <si>
    <t>TCT45SPX0603009</t>
  </si>
  <si>
    <t>TCT45SPX0603011</t>
  </si>
  <si>
    <t>TCT45SPX0606020</t>
  </si>
  <si>
    <t>TCT45SPX0607011</t>
  </si>
  <si>
    <t>TCT45SPX0607016</t>
  </si>
  <si>
    <t>TCT45SPX0608003</t>
  </si>
  <si>
    <t>TCT45SPX0608004</t>
  </si>
  <si>
    <t>TCT45SPX0608017</t>
  </si>
  <si>
    <t>TCT45SPX0608019</t>
  </si>
  <si>
    <t>TCT45SPX0609005</t>
  </si>
  <si>
    <t>TCT45SPX0609006</t>
  </si>
  <si>
    <t>TCT45SPX0609007</t>
  </si>
  <si>
    <t>TCT45SPX0609010</t>
  </si>
  <si>
    <t>TCT45WOD045GWPA</t>
  </si>
  <si>
    <t>TCT45WOD045GWPG</t>
  </si>
  <si>
    <t>TCT45WOD050GWPG</t>
  </si>
  <si>
    <t>TCT45WOD050GWBW</t>
  </si>
  <si>
    <t>TCT45ZNC037ZINC</t>
  </si>
  <si>
    <t>TCT45ZNC040ZINC</t>
  </si>
  <si>
    <t>TCT45ZNC045ZINC</t>
  </si>
  <si>
    <t>TCT45ZNC050ZINC</t>
  </si>
  <si>
    <t>TCT45ZNC060ZINC</t>
  </si>
  <si>
    <t>TCT45ZNC070ZINC</t>
  </si>
  <si>
    <t>TCT55ZN2070ZINC</t>
  </si>
  <si>
    <t>TCT08LUC0406005</t>
  </si>
  <si>
    <t>TCT08LUC0503000</t>
  </si>
  <si>
    <t>TCT08LUC0507035</t>
  </si>
  <si>
    <t>TCT08LUC0609006</t>
  </si>
  <si>
    <t>PRDIV0000009002</t>
  </si>
  <si>
    <t>TCT08MPX0607024</t>
  </si>
  <si>
    <t>TCT08MPX0608017</t>
  </si>
  <si>
    <t>TCT08MPX0608019</t>
  </si>
  <si>
    <t>TCT08MPX0609005</t>
  </si>
  <si>
    <t>TCT08SPX0607016</t>
  </si>
  <si>
    <t>TCT08ZN1025ZINC</t>
  </si>
  <si>
    <t>TCT08ZN1030ZINC</t>
  </si>
  <si>
    <t>TCT08ZN1035ZINC</t>
  </si>
  <si>
    <t>TCT08ZN1040ZINC</t>
  </si>
  <si>
    <t>PRDIV0000001015</t>
  </si>
  <si>
    <t>PRDIV0000001018</t>
  </si>
  <si>
    <t>PRDIV0000002011</t>
  </si>
  <si>
    <t>TCT35MPX0609005</t>
  </si>
  <si>
    <t>TDT088030458003</t>
  </si>
  <si>
    <t>TDT08GDM0503005</t>
  </si>
  <si>
    <t>TDT08GDM0503011</t>
  </si>
  <si>
    <t>TDT08GDM0506005</t>
  </si>
  <si>
    <t>TDT08GDM0507024</t>
  </si>
  <si>
    <t>TDT08GDM0508004</t>
  </si>
  <si>
    <t>TDT08GDM0508017</t>
  </si>
  <si>
    <t>TDT08GDM0508019</t>
  </si>
  <si>
    <t>TDT08GDM0509005</t>
  </si>
  <si>
    <t>TDT08LUC0403005</t>
  </si>
  <si>
    <t>TDT08LUC0403011</t>
  </si>
  <si>
    <t>TDT08LUC0407016</t>
  </si>
  <si>
    <t>TDT08LUC0407024</t>
  </si>
  <si>
    <t>TDT08LUC0408017</t>
  </si>
  <si>
    <t>TDT08LUC0453000</t>
  </si>
  <si>
    <t>TDT08LUC0453005</t>
  </si>
  <si>
    <t>TDT08LUC0453009</t>
  </si>
  <si>
    <t>TDT08LUC0453011</t>
  </si>
  <si>
    <t>TDT08LUC0455010</t>
  </si>
  <si>
    <t>TDT08LUC0456005</t>
  </si>
  <si>
    <t>TDT08LUC0457016</t>
  </si>
  <si>
    <t>TDT08LUC0457024</t>
  </si>
  <si>
    <t>TDT08LUC0458004</t>
  </si>
  <si>
    <t>TDT08LUC0458017</t>
  </si>
  <si>
    <t>TDT08LUC0459002</t>
  </si>
  <si>
    <t>TDT08LUC0459005</t>
  </si>
  <si>
    <t>TDT08LUC0459006</t>
  </si>
  <si>
    <t>TDT08LUC0503005</t>
  </si>
  <si>
    <t>TDT08LUC0503011</t>
  </si>
  <si>
    <t>TDT08LUC0505010</t>
  </si>
  <si>
    <t>TDT08LUC0506005</t>
  </si>
  <si>
    <t>TDT08LUC0507016</t>
  </si>
  <si>
    <t>TDT08LUC0508017</t>
  </si>
  <si>
    <t>TDT08LUC0509002</t>
  </si>
  <si>
    <t>TDT08LUC0509005</t>
  </si>
  <si>
    <t>TDT08LUC0607016</t>
  </si>
  <si>
    <t>TDT08LUC0609002</t>
  </si>
  <si>
    <t>TDT08MAT0407016</t>
  </si>
  <si>
    <t>TDT08MAT0407024</t>
  </si>
  <si>
    <t>TDT08MAT0408017</t>
  </si>
  <si>
    <t>TDT08MAT0453005</t>
  </si>
  <si>
    <t>TDT08MAT0453009</t>
  </si>
  <si>
    <t>TDT08MAT0456020</t>
  </si>
  <si>
    <t>TDT08MAT0457016</t>
  </si>
  <si>
    <t>TDT08MAT0457024</t>
  </si>
  <si>
    <t>TDT08MAT0458004</t>
  </si>
  <si>
    <t>TDT08MAT0458017</t>
  </si>
  <si>
    <t>TDT08MAT0458019</t>
  </si>
  <si>
    <t>TDT08MAT0459005</t>
  </si>
  <si>
    <t>TDT08MAT0503005</t>
  </si>
  <si>
    <t>TDT08MAT0503009</t>
  </si>
  <si>
    <t>TDT08MAT0506005</t>
  </si>
  <si>
    <t>TDT08MAT0506020</t>
  </si>
  <si>
    <t>TDT08MAT0507016</t>
  </si>
  <si>
    <t>TDT08MAT0507024</t>
  </si>
  <si>
    <t>TDT08MAT0508004</t>
  </si>
  <si>
    <t>TDT08MAT0508017</t>
  </si>
  <si>
    <t>TDT08MAT0508019</t>
  </si>
  <si>
    <t>TDT08MAT0509005</t>
  </si>
  <si>
    <t>TDT08MAT0603005</t>
  </si>
  <si>
    <t>TDT08MAT0608017</t>
  </si>
  <si>
    <t>TDT08MAT0608019</t>
  </si>
  <si>
    <t>TDT08MAT0609005</t>
  </si>
  <si>
    <t>TDT08WOD050GWPG</t>
  </si>
  <si>
    <t>TDT08WOD050GWBW</t>
  </si>
  <si>
    <t>TDT08ZN2037ZINC</t>
  </si>
  <si>
    <t>TDT08ZN2040ZINC</t>
  </si>
  <si>
    <t>TDT08ZN2045ZINC</t>
  </si>
  <si>
    <t>TDT08ZN2050ZINC</t>
  </si>
  <si>
    <t>TDT08ZN2060ZINC</t>
  </si>
  <si>
    <t>TDT08ZN2070ZINC</t>
  </si>
  <si>
    <t>TDT188030458003</t>
  </si>
  <si>
    <t>TDT18GDM0503005</t>
  </si>
  <si>
    <t>TDT18GDM0503011</t>
  </si>
  <si>
    <t>TDT18GDM0506005</t>
  </si>
  <si>
    <t>TDT18GDM0507011</t>
  </si>
  <si>
    <t>TDT18GDM0507024</t>
  </si>
  <si>
    <t>TDT18GDM0508004</t>
  </si>
  <si>
    <t>TDT18GDM0508017</t>
  </si>
  <si>
    <t>TDT18GDM0508019</t>
  </si>
  <si>
    <t>TDT18GDM0509005</t>
  </si>
  <si>
    <t>TDT18LUC0403005</t>
  </si>
  <si>
    <t>TDT18LUC0403011</t>
  </si>
  <si>
    <t>TDT18LUC0407016</t>
  </si>
  <si>
    <t>TDT18LUC0407024</t>
  </si>
  <si>
    <t>TDT18LUC0408017</t>
  </si>
  <si>
    <t>TDT18LUC0453000</t>
  </si>
  <si>
    <t>TDT18LUC0453005</t>
  </si>
  <si>
    <t>TDT18LUC0453009</t>
  </si>
  <si>
    <t>TDT18LUC0453011</t>
  </si>
  <si>
    <t>TDT18LUC0455010</t>
  </si>
  <si>
    <t>TDT18LUC0456005</t>
  </si>
  <si>
    <t>TDT18LUC0457016</t>
  </si>
  <si>
    <t>TDT18LUC0457024</t>
  </si>
  <si>
    <t>TDT18LUC0458004</t>
  </si>
  <si>
    <t>TDT18LUC0458017</t>
  </si>
  <si>
    <t>TDT18LUC0459002</t>
  </si>
  <si>
    <t>TDT18LUC0459005</t>
  </si>
  <si>
    <t>TDT18LUC0459006</t>
  </si>
  <si>
    <t>TDT18LUC0503005</t>
  </si>
  <si>
    <t>TDT18LUC0503009</t>
  </si>
  <si>
    <t>TDT18LUC0503011</t>
  </si>
  <si>
    <t>TDT18LUC0505010</t>
  </si>
  <si>
    <t>TDT18LUC0506005</t>
  </si>
  <si>
    <t>TDT18LUC0507016</t>
  </si>
  <si>
    <t>TDT18LUC0507024</t>
  </si>
  <si>
    <t>TDT18LUC0508004</t>
  </si>
  <si>
    <t>TDT18LUC0508017</t>
  </si>
  <si>
    <t>TDT18LUC0509002</t>
  </si>
  <si>
    <t>TDT18LUC0509005</t>
  </si>
  <si>
    <t>TDT18LUC0509006</t>
  </si>
  <si>
    <t>TDT18LUC0607016</t>
  </si>
  <si>
    <t>TDT18LUC0609002</t>
  </si>
  <si>
    <t>TDT18LUC0709002</t>
  </si>
  <si>
    <t>TDT18LUC0709006</t>
  </si>
  <si>
    <t>TDT18MAT0407016</t>
  </si>
  <si>
    <t>TDT18MAT0407024</t>
  </si>
  <si>
    <t>TDT18MAT0408017</t>
  </si>
  <si>
    <t>TDT18MAT0453005</t>
  </si>
  <si>
    <t>TDT18MAT0453009</t>
  </si>
  <si>
    <t>TDT18MAT0456020</t>
  </si>
  <si>
    <t>TDT18MAT0457016</t>
  </si>
  <si>
    <t>TDT18MAT0457024</t>
  </si>
  <si>
    <t>TDT18MAT0458004</t>
  </si>
  <si>
    <t>TDT18MAT0458017</t>
  </si>
  <si>
    <t>TDT18MAT0458019</t>
  </si>
  <si>
    <t>TDT18MAT0459005</t>
  </si>
  <si>
    <t>TDT18MAT0503005</t>
  </si>
  <si>
    <t>TDT18MAT0503009</t>
  </si>
  <si>
    <t>TDT18MAT0506005</t>
  </si>
  <si>
    <t>TDT18MAT0506020</t>
  </si>
  <si>
    <t>TDT18MAT0507016</t>
  </si>
  <si>
    <t>TDT18MAT0507024</t>
  </si>
  <si>
    <t>TDT18MAT0508004</t>
  </si>
  <si>
    <t>TDT18MAT0508017</t>
  </si>
  <si>
    <t>TDT18MAT0508019</t>
  </si>
  <si>
    <t>TDT18MAT0509005</t>
  </si>
  <si>
    <t>TDT18MAT0603005</t>
  </si>
  <si>
    <t>TDT18MAT0607016</t>
  </si>
  <si>
    <t>TDT18MAT0608017</t>
  </si>
  <si>
    <t>TDT18MAT0608019</t>
  </si>
  <si>
    <t>TDT18MAT0609005</t>
  </si>
  <si>
    <t>TDT18WOD045GWPA</t>
  </si>
  <si>
    <t>TDT18WOD050GWPG</t>
  </si>
  <si>
    <t>TDT18WOD050GWBW</t>
  </si>
  <si>
    <t>TDT18ZNC037ZINC</t>
  </si>
  <si>
    <t>TDT18ZNC040ZINC</t>
  </si>
  <si>
    <t>TDT18ZNC045ZINC</t>
  </si>
  <si>
    <t>TDT18ZNC050ZINC</t>
  </si>
  <si>
    <t>TDT18ZNC060ZINC</t>
  </si>
  <si>
    <t>TDT18ZNC070ZINC</t>
  </si>
  <si>
    <t>TDT358030458003</t>
  </si>
  <si>
    <t>TDT35GDM0503005</t>
  </si>
  <si>
    <t>TDT35GDM0503011</t>
  </si>
  <si>
    <t>TDT35GDM0506005</t>
  </si>
  <si>
    <t>TDT35GDM0507011</t>
  </si>
  <si>
    <t>TDT35GDM0507024</t>
  </si>
  <si>
    <t>TDT35GDM0508004</t>
  </si>
  <si>
    <t>TDT35GDM0508017</t>
  </si>
  <si>
    <t>TDT35GDM0508019</t>
  </si>
  <si>
    <t>TDT35GDM0509005</t>
  </si>
  <si>
    <t>TDT35LUC0403005</t>
  </si>
  <si>
    <t>TDT35LUC0403011</t>
  </si>
  <si>
    <t>TDT35LUC0407016</t>
  </si>
  <si>
    <t>TDT35LUC0407024</t>
  </si>
  <si>
    <t>TDT35LUC0408017</t>
  </si>
  <si>
    <t>TDT35LUC0453000</t>
  </si>
  <si>
    <t>TDT35LUC0453005</t>
  </si>
  <si>
    <t>TDT35LUC0453009</t>
  </si>
  <si>
    <t>TDT35LUC0453011</t>
  </si>
  <si>
    <t>TDT35LUC0455010</t>
  </si>
  <si>
    <t>TDT35LUC0456005</t>
  </si>
  <si>
    <t>TDT35LUC0457016</t>
  </si>
  <si>
    <t>TDT35LUC0457024</t>
  </si>
  <si>
    <t>TDT35LUC0458004</t>
  </si>
  <si>
    <t>TDT35LUC0458017</t>
  </si>
  <si>
    <t>TDT35LUC0459002</t>
  </si>
  <si>
    <t>TDT35LUC0459005</t>
  </si>
  <si>
    <t>TDT35LUC0459006</t>
  </si>
  <si>
    <t>TDT35LUC0503005</t>
  </si>
  <si>
    <t>TDT35LUC0503009</t>
  </si>
  <si>
    <t>TDT35LUC0503011</t>
  </si>
  <si>
    <t>TDT35LUC0505010</t>
  </si>
  <si>
    <t>TDT35LUC0506005</t>
  </si>
  <si>
    <t>TDT35LUC0507016</t>
  </si>
  <si>
    <t>TDT35LUC0507024</t>
  </si>
  <si>
    <t>TDT35LUC0508004</t>
  </si>
  <si>
    <t>TDT35LUC0508017</t>
  </si>
  <si>
    <t>TDT35LUC0509002</t>
  </si>
  <si>
    <t>TDT35LUC0509005</t>
  </si>
  <si>
    <t>TDT35LUC0509006</t>
  </si>
  <si>
    <t>TDT35LUC0607016</t>
  </si>
  <si>
    <t>TDT35LUC0609002</t>
  </si>
  <si>
    <t>TDT35LUC0609006</t>
  </si>
  <si>
    <t>TDT35LUC0707016</t>
  </si>
  <si>
    <t>TDT35LUC0709002</t>
  </si>
  <si>
    <t>TDT35LUC0709006</t>
  </si>
  <si>
    <t>TDT35MAT0407016</t>
  </si>
  <si>
    <t>TDT35MAT0407024</t>
  </si>
  <si>
    <t>TDT35MAT0408017</t>
  </si>
  <si>
    <t>TDT35MAT0453005</t>
  </si>
  <si>
    <t>TDT35MAT0453009</t>
  </si>
  <si>
    <t>TDT35MAT0456020</t>
  </si>
  <si>
    <t>TDT35MAT0457016</t>
  </si>
  <si>
    <t>TDT35MAT0457024</t>
  </si>
  <si>
    <t>TDT35MAT0458004</t>
  </si>
  <si>
    <t>TDT35MAT0458017</t>
  </si>
  <si>
    <t>TDT35MAT0458019</t>
  </si>
  <si>
    <t>TDT35MAT0459005</t>
  </si>
  <si>
    <t>TDT35MAT0503005</t>
  </si>
  <si>
    <t>TDT35MAT0503009</t>
  </si>
  <si>
    <t>TDT35MAT0506005</t>
  </si>
  <si>
    <t>TDT35MAT0506020</t>
  </si>
  <si>
    <t>TDT35MAT0507016</t>
  </si>
  <si>
    <t>TDT35MAT0507024</t>
  </si>
  <si>
    <t>TDT35MAT0508004</t>
  </si>
  <si>
    <t>TDT35MAT0508017</t>
  </si>
  <si>
    <t>TDT35MAT0508019</t>
  </si>
  <si>
    <t>TDT35MAT0509005</t>
  </si>
  <si>
    <t>TDT35MAT0603005</t>
  </si>
  <si>
    <t>TDT35MAT0607016</t>
  </si>
  <si>
    <t>TDT35MAT0608017</t>
  </si>
  <si>
    <t>TDT35MAT0608019</t>
  </si>
  <si>
    <t>TDT35MAT0609005</t>
  </si>
  <si>
    <t>TDT35WOD045GWPA</t>
  </si>
  <si>
    <t>TDT35WOD045GWPG</t>
  </si>
  <si>
    <t>TDT35WOD050GWPG</t>
  </si>
  <si>
    <t>TDT35WOD050GWBW</t>
  </si>
  <si>
    <t>TDT35ZNC037ZINC</t>
  </si>
  <si>
    <t>TDT35ZNC040ZINC</t>
  </si>
  <si>
    <t>TDT35ZNC045ZINC</t>
  </si>
  <si>
    <t>TDT35ZNC050ZINC</t>
  </si>
  <si>
    <t>TDT35ZNC060ZINC</t>
  </si>
  <si>
    <t>TDT35ZNC070ZINC</t>
  </si>
  <si>
    <t>TDT458030458003</t>
  </si>
  <si>
    <t>TDT45GDM0503005</t>
  </si>
  <si>
    <t>TDT45GDM0503011</t>
  </si>
  <si>
    <t>TDT45GDM0506005</t>
  </si>
  <si>
    <t>TDT45GDM0507011</t>
  </si>
  <si>
    <t>TDT45GDM0507024</t>
  </si>
  <si>
    <t>TDT45GDM0508004</t>
  </si>
  <si>
    <t>TDT45GDM0508017</t>
  </si>
  <si>
    <t>TDT45GDM0508019</t>
  </si>
  <si>
    <t>TDT45GDM0509005</t>
  </si>
  <si>
    <t>TDT45LUC0403005</t>
  </si>
  <si>
    <t>TDT45LUC0403011</t>
  </si>
  <si>
    <t>TDT45LUC0407016</t>
  </si>
  <si>
    <t>TDT45LUC0407024</t>
  </si>
  <si>
    <t>TDT45LUC0408017</t>
  </si>
  <si>
    <t>TDT45LUC0453000</t>
  </si>
  <si>
    <t>TDT45LUC0453005</t>
  </si>
  <si>
    <t>TDT45LUC0453009</t>
  </si>
  <si>
    <t>TDT45LUC0453011</t>
  </si>
  <si>
    <t>TDT45LUC0455010</t>
  </si>
  <si>
    <t>TDT45LUC0456005</t>
  </si>
  <si>
    <t>TDT45LUC0457016</t>
  </si>
  <si>
    <t>TDT45LUC0457024</t>
  </si>
  <si>
    <t>TDT45LUC0458004</t>
  </si>
  <si>
    <t>TDT45LUC0458017</t>
  </si>
  <si>
    <t>TDT45LUC0459002</t>
  </si>
  <si>
    <t>TDT45LUC0459005</t>
  </si>
  <si>
    <t>TDT45LUC0459006</t>
  </si>
  <si>
    <t>TDT45LUC0503005</t>
  </si>
  <si>
    <t>TDT45LUC0503009</t>
  </si>
  <si>
    <t>TDT45LUC0503011</t>
  </si>
  <si>
    <t>TDT45LUC0505010</t>
  </si>
  <si>
    <t>TDT45LUC0506005</t>
  </si>
  <si>
    <t>TDT45LUC0507016</t>
  </si>
  <si>
    <t>TDT45LUC0507024</t>
  </si>
  <si>
    <t>TDT45LUC0508004</t>
  </si>
  <si>
    <t>TDT45LUC0508017</t>
  </si>
  <si>
    <t>TDT45LUC0509002</t>
  </si>
  <si>
    <t>TDT45LUC0509005</t>
  </si>
  <si>
    <t>TDT45LUC0509006</t>
  </si>
  <si>
    <t>TDT45LUC0607016</t>
  </si>
  <si>
    <t>TDT45LUC0609002</t>
  </si>
  <si>
    <t>TDT45LUC0609006</t>
  </si>
  <si>
    <t>TDT45LUC0707016</t>
  </si>
  <si>
    <t>TDT45LUC0709002</t>
  </si>
  <si>
    <t>TDT45LUC0709006</t>
  </si>
  <si>
    <t>TDT45MAT0407016</t>
  </si>
  <si>
    <t>TDT45MAT0407024</t>
  </si>
  <si>
    <t>TDT45MAT0408017</t>
  </si>
  <si>
    <t>TDT45MAT0453005</t>
  </si>
  <si>
    <t>TDT45MAT0453009</t>
  </si>
  <si>
    <t>TDT45MAT0456020</t>
  </si>
  <si>
    <t>TDT45MAT0457016</t>
  </si>
  <si>
    <t>TDT45MAT0457024</t>
  </si>
  <si>
    <t>TDT45MAT0458004</t>
  </si>
  <si>
    <t>TDT45MAT0458017</t>
  </si>
  <si>
    <t>TDT45MAT0458019</t>
  </si>
  <si>
    <t>TDT45MAT0459005</t>
  </si>
  <si>
    <t>TDT45MAT0503005</t>
  </si>
  <si>
    <t>TDT45MAT0503009</t>
  </si>
  <si>
    <t>TDT45MAT0506005</t>
  </si>
  <si>
    <t>TDT45MAT0506020</t>
  </si>
  <si>
    <t>TDT45MAT0507016</t>
  </si>
  <si>
    <t>TDT45MAT0507024</t>
  </si>
  <si>
    <t>TDT45MAT0508004</t>
  </si>
  <si>
    <t>TDT45MAT0508017</t>
  </si>
  <si>
    <t>TDT45MAT0508019</t>
  </si>
  <si>
    <t>TDT45MAT0509005</t>
  </si>
  <si>
    <t>TDT45MAT0603005</t>
  </si>
  <si>
    <t>TDT45MAT0607016</t>
  </si>
  <si>
    <t>TDT45MAT0608017</t>
  </si>
  <si>
    <t>TDT45MAT0608019</t>
  </si>
  <si>
    <t>TDT45MAT0609005</t>
  </si>
  <si>
    <t>TDT45WOD045GWPA</t>
  </si>
  <si>
    <t>TDT45WOD045GWPG</t>
  </si>
  <si>
    <t>TDT45WOD050GWPG</t>
  </si>
  <si>
    <t>TDT45WOD050GWBW</t>
  </si>
  <si>
    <t>TDT45ZNC037ZINC</t>
  </si>
  <si>
    <t>TDT45ZNC040ZINC</t>
  </si>
  <si>
    <t>TDT45ZNC045ZINC</t>
  </si>
  <si>
    <t>TDT45ZNC050ZINC</t>
  </si>
  <si>
    <t>TDT45ZNC060ZINC</t>
  </si>
  <si>
    <t>TDT45ZNC070ZINC</t>
  </si>
  <si>
    <t>TDBLC8030458003</t>
  </si>
  <si>
    <t>TDBLCGDM0503005</t>
  </si>
  <si>
    <t>TDBLCGDM0503011</t>
  </si>
  <si>
    <t>TDBLCGDM0506005</t>
  </si>
  <si>
    <t>TDBLCGDM0507011</t>
  </si>
  <si>
    <t>TDBLCGDM0507024</t>
  </si>
  <si>
    <t>TDBLCGDM0508004</t>
  </si>
  <si>
    <t>TDBLCGDM0508017</t>
  </si>
  <si>
    <t>TDBLCGDM0508019</t>
  </si>
  <si>
    <t>TDBLCGDM0509005</t>
  </si>
  <si>
    <t>TDBLCLUC0453000</t>
  </si>
  <si>
    <t>TDBLCLUC0453005</t>
  </si>
  <si>
    <t>TDBLCLUC0453009</t>
  </si>
  <si>
    <t>TDBLCLUC0453011</t>
  </si>
  <si>
    <t>TDBLCLUC0455010</t>
  </si>
  <si>
    <t>TDBLCLUC0456005</t>
  </si>
  <si>
    <t>TDBLCLUC0457016</t>
  </si>
  <si>
    <t>TDBLCLUC0457024</t>
  </si>
  <si>
    <t>TDBLCLUC0458004</t>
  </si>
  <si>
    <t>TDBLCLUC0458017</t>
  </si>
  <si>
    <t>TDBLCLUC0459002</t>
  </si>
  <si>
    <t>TDBLCLUC0459005</t>
  </si>
  <si>
    <t>TDBLCLUC0459006</t>
  </si>
  <si>
    <t>TDBLCLUC0503005</t>
  </si>
  <si>
    <t>TDBLCLUC0503009</t>
  </si>
  <si>
    <t>TDBLCLUC0503011</t>
  </si>
  <si>
    <t>TDBLCLUC0505010</t>
  </si>
  <si>
    <t>TDBLCLUC0506005</t>
  </si>
  <si>
    <t>TDBLCLUC0507016</t>
  </si>
  <si>
    <t>TDBLCLUC0507024</t>
  </si>
  <si>
    <t>TDBLCLUC0508004</t>
  </si>
  <si>
    <t>TDBLCLUC0508017</t>
  </si>
  <si>
    <t>TDBLCLUC0509002</t>
  </si>
  <si>
    <t>TDBLCLUC0509005</t>
  </si>
  <si>
    <t>TDBLCLUC0509006</t>
  </si>
  <si>
    <t>TDBLCLUC0607016</t>
  </si>
  <si>
    <t>TDBLCLUC0609002</t>
  </si>
  <si>
    <t>TDBLCMAT0453005</t>
  </si>
  <si>
    <t>TDBLCMAT0453009</t>
  </si>
  <si>
    <t>TDBLCMAT0456020</t>
  </si>
  <si>
    <t>TDBLCMAT0457016</t>
  </si>
  <si>
    <t>TDBLCMAT0457024</t>
  </si>
  <si>
    <t>TDBLCMAT0458004</t>
  </si>
  <si>
    <t>TDBLCMAT0458017</t>
  </si>
  <si>
    <t>TDBLCMAT0458019</t>
  </si>
  <si>
    <t>TDBLCMAT0459005</t>
  </si>
  <si>
    <t>TDBLCMAT0503005</t>
  </si>
  <si>
    <t>TDBLCMAT0503009</t>
  </si>
  <si>
    <t>TDBLCMAT0506005</t>
  </si>
  <si>
    <t>TDBLCMAT0506020</t>
  </si>
  <si>
    <t>TDBLCMAT0507016</t>
  </si>
  <si>
    <t>TDBLCMAT0507024</t>
  </si>
  <si>
    <t>TDBLCMAT0508004</t>
  </si>
  <si>
    <t>TDBLCMAT0508017</t>
  </si>
  <si>
    <t>TDBLCMAT0508019</t>
  </si>
  <si>
    <t>TDBLCMAT0509005</t>
  </si>
  <si>
    <t>TDBLCMAT0603005</t>
  </si>
  <si>
    <t>TDBLCMAT0607016</t>
  </si>
  <si>
    <t>TDBLCMAT0608017</t>
  </si>
  <si>
    <t>TDBLCMAT0608019</t>
  </si>
  <si>
    <t>TDBLCMAT0609005</t>
  </si>
  <si>
    <t>TDBLCWOD045GWPA</t>
  </si>
  <si>
    <t>TDBLCWOD045GWPG</t>
  </si>
  <si>
    <t>TDBLCWOD050GWBW</t>
  </si>
  <si>
    <t>TDBLCWOD050GWPG</t>
  </si>
  <si>
    <t>TDBLCZNC045ZINC</t>
  </si>
  <si>
    <t>TDBLCZNC050ZINC</t>
  </si>
  <si>
    <t>TDBLCZNC060ZINC</t>
  </si>
  <si>
    <t>TDBRIGDM0503005</t>
  </si>
  <si>
    <t>TDBRIGDM0503011</t>
  </si>
  <si>
    <t>TDBRIGDM0506005</t>
  </si>
  <si>
    <t>TDBRIGDM0507011</t>
  </si>
  <si>
    <t>TDBRIGDM0507024</t>
  </si>
  <si>
    <t>TDBRIGDM0508004</t>
  </si>
  <si>
    <t>TDBRIGDM0508017</t>
  </si>
  <si>
    <t>TDBRIGDM0508019</t>
  </si>
  <si>
    <t>TDBRIGDM0509005</t>
  </si>
  <si>
    <t>TDBRILUC0403005</t>
  </si>
  <si>
    <t>TDBRILUC0403011</t>
  </si>
  <si>
    <t>TDBRILUC0407016</t>
  </si>
  <si>
    <t>TDBRILUC0407024</t>
  </si>
  <si>
    <t>TDBRILUC0408017</t>
  </si>
  <si>
    <t>TDBRILUC0409005</t>
  </si>
  <si>
    <t>TDBRILUC0453000</t>
  </si>
  <si>
    <t>TDBRILUC0453005</t>
  </si>
  <si>
    <t>TDBRILUC0453009</t>
  </si>
  <si>
    <t>TDBRILUC0453011</t>
  </si>
  <si>
    <t>TDBRILUC0455010</t>
  </si>
  <si>
    <t>TDBRILUC0456005</t>
  </si>
  <si>
    <t>TDBRILUC0457016</t>
  </si>
  <si>
    <t>TDBRILUC0457024</t>
  </si>
  <si>
    <t>TDBRILUC0458003</t>
  </si>
  <si>
    <t>TDBRILUC0458004</t>
  </si>
  <si>
    <t>TDBRILUC0458017</t>
  </si>
  <si>
    <t>TDBRILUC0459002</t>
  </si>
  <si>
    <t>TDBRILUC0459005</t>
  </si>
  <si>
    <t>TDBRILUC0459006</t>
  </si>
  <si>
    <t>TDBRILUC0503005</t>
  </si>
  <si>
    <t>TDBRILUC0503009</t>
  </si>
  <si>
    <t>TDBRILUC0503011</t>
  </si>
  <si>
    <t>TDBRILUC0505010</t>
  </si>
  <si>
    <t>TDBRILUC0506005</t>
  </si>
  <si>
    <t>TDBRILUC0507016</t>
  </si>
  <si>
    <t>TDBRILUC0507024</t>
  </si>
  <si>
    <t>TDBRILUC0508004</t>
  </si>
  <si>
    <t>TDBRILUC0508017</t>
  </si>
  <si>
    <t>TDBRILUC0509002</t>
  </si>
  <si>
    <t>TDBRILUC0509005</t>
  </si>
  <si>
    <t>TDBRILUC0509006</t>
  </si>
  <si>
    <t>TDBRILUC0607016</t>
  </si>
  <si>
    <t>TDBRILUC0609002</t>
  </si>
  <si>
    <t>TDBRIMAT0407016</t>
  </si>
  <si>
    <t>TDBRIMAT0407024</t>
  </si>
  <si>
    <t>TDBRIMAT0408017</t>
  </si>
  <si>
    <t>TDBRIMAT0453005</t>
  </si>
  <si>
    <t>TDBRIMAT0453009</t>
  </si>
  <si>
    <t>TDBRIMAT0456020</t>
  </si>
  <si>
    <t>TDBRIMAT0457016</t>
  </si>
  <si>
    <t>TDBRIMAT0457024</t>
  </si>
  <si>
    <t>TDBRIMAT0458004</t>
  </si>
  <si>
    <t>TDBRIMAT0458017</t>
  </si>
  <si>
    <t>TDBRIMAT0458019</t>
  </si>
  <si>
    <t>TDBRIMAT0459005</t>
  </si>
  <si>
    <t>TDBRIMAT0503005</t>
  </si>
  <si>
    <t>TDBRIMAT0503009</t>
  </si>
  <si>
    <t>TDBRIMAT0506005</t>
  </si>
  <si>
    <t>TDBRIMAT0506020</t>
  </si>
  <si>
    <t>TDBRIMAT0507016</t>
  </si>
  <si>
    <t>TDBRIMAT0507024</t>
  </si>
  <si>
    <t>TDBRIMAT0508004</t>
  </si>
  <si>
    <t>TDBRIMAT0508017</t>
  </si>
  <si>
    <t>TDBRIMAT0508019</t>
  </si>
  <si>
    <t>TDBRIMAT0509005</t>
  </si>
  <si>
    <t>TDBRIMAT0603005</t>
  </si>
  <si>
    <t>TDBRIMAT0608017</t>
  </si>
  <si>
    <t>TDBRIMAT0608019</t>
  </si>
  <si>
    <t>TDBRIMAT0609005</t>
  </si>
  <si>
    <t>TDBRIZNC040ZINC</t>
  </si>
  <si>
    <t>TDBRIZNC045ZINC</t>
  </si>
  <si>
    <t>TDBRIZNC050ZINC</t>
  </si>
  <si>
    <t>TDBRIZNC060ZINC</t>
  </si>
  <si>
    <t>TDCLS8030458003</t>
  </si>
  <si>
    <t>TDCLSGDM0503005</t>
  </si>
  <si>
    <t>TDCLSGDM0503011</t>
  </si>
  <si>
    <t>TDCLSGDM0506005</t>
  </si>
  <si>
    <t>TDCLSGDM0507011</t>
  </si>
  <si>
    <t>TDCLSGDM0507024</t>
  </si>
  <si>
    <t>TDCLSGDM0508004</t>
  </si>
  <si>
    <t>TDCLSGDM0508017</t>
  </si>
  <si>
    <t>TDCLSGDM0508019</t>
  </si>
  <si>
    <t>TDCLSGDM0509005</t>
  </si>
  <si>
    <t>TDCLSLUC0403005</t>
  </si>
  <si>
    <t>TDCLSLUC0403011</t>
  </si>
  <si>
    <t>TDCLSLUC0407016</t>
  </si>
  <si>
    <t>TDCLSLUC0407024</t>
  </si>
  <si>
    <t>TDCLSLUC0408017</t>
  </si>
  <si>
    <t>TDCLSLUC0453000</t>
  </si>
  <si>
    <t>TDCLSLUC0453005</t>
  </si>
  <si>
    <t>TDCLSLUC0453009</t>
  </si>
  <si>
    <t>TDCLSLUC0453011</t>
  </si>
  <si>
    <t>TDCLSLUC0455010</t>
  </si>
  <si>
    <t>TDCLSLUC0456005</t>
  </si>
  <si>
    <t>TDCLSLUC0457016</t>
  </si>
  <si>
    <t>TDCLSLUC0457024</t>
  </si>
  <si>
    <t>TDCLSLUC0458004</t>
  </si>
  <si>
    <t>TDCLSLUC0458017</t>
  </si>
  <si>
    <t>TDCLSLUC0459002</t>
  </si>
  <si>
    <t>TDCLSLUC0459005</t>
  </si>
  <si>
    <t>TDCLSLUC0459006</t>
  </si>
  <si>
    <t>TDCLSLUC0503005</t>
  </si>
  <si>
    <t>TDCLSLUC0503009</t>
  </si>
  <si>
    <t>TDCLSLUC0503011</t>
  </si>
  <si>
    <t>TDCLSLUC0505010</t>
  </si>
  <si>
    <t>TDCLSLUC0506005</t>
  </si>
  <si>
    <t>TDCLSLUC0507016</t>
  </si>
  <si>
    <t>TDCLSLUC0507024</t>
  </si>
  <si>
    <t>TDCLSLUC0508004</t>
  </si>
  <si>
    <t>TDCLSLUC0508017</t>
  </si>
  <si>
    <t>TDCLSLUC0509002</t>
  </si>
  <si>
    <t>TDCLSLUC0509005</t>
  </si>
  <si>
    <t>TDCLSLUC0509006</t>
  </si>
  <si>
    <t>TDCLSLUC0607016</t>
  </si>
  <si>
    <t>TDCLSLUC0609002</t>
  </si>
  <si>
    <t>TDCLSMAT0407016</t>
  </si>
  <si>
    <t>TDCLSMAT0407024</t>
  </si>
  <si>
    <t>TDCLSMAT0408017</t>
  </si>
  <si>
    <t>TDCLSMAT0453005</t>
  </si>
  <si>
    <t>TDCLSMAT0453009</t>
  </si>
  <si>
    <t>TDCLSMAT0456020</t>
  </si>
  <si>
    <t>TDCLSMAT0457016</t>
  </si>
  <si>
    <t>TDCLSMAT0457024</t>
  </si>
  <si>
    <t>TDCLSMAT0458004</t>
  </si>
  <si>
    <t>TDCLSMAT0458017</t>
  </si>
  <si>
    <t>TDCLSMAT0458019</t>
  </si>
  <si>
    <t>TDCLSMAT0459005</t>
  </si>
  <si>
    <t>TDCLSMAT0503005</t>
  </si>
  <si>
    <t>TDCLSMAT0503009</t>
  </si>
  <si>
    <t>TDCLSMAT0506005</t>
  </si>
  <si>
    <t>TDCLSMAT0506020</t>
  </si>
  <si>
    <t>TDCLSMAT0507016</t>
  </si>
  <si>
    <t>TDCLSMAT0507024</t>
  </si>
  <si>
    <t>TDCLSMAT0508004</t>
  </si>
  <si>
    <t>TDCLSMAT0508017</t>
  </si>
  <si>
    <t>TDCLSMAT0508019</t>
  </si>
  <si>
    <t>TDCLSMAT0509005</t>
  </si>
  <si>
    <t>TDCLSMAT0603005</t>
  </si>
  <si>
    <t>TDCLSMAT0607016</t>
  </si>
  <si>
    <t>TDCLSMAT0608017</t>
  </si>
  <si>
    <t>TDCLSMAT0608019</t>
  </si>
  <si>
    <t>TDCLSMAT0609005</t>
  </si>
  <si>
    <t>TDCLSWOD045GWPA</t>
  </si>
  <si>
    <t>TDCLSWOD045GWPG</t>
  </si>
  <si>
    <t>TDCLSWOD050GWBW</t>
  </si>
  <si>
    <t>TDCLSWOD050GWPG</t>
  </si>
  <si>
    <t>TDCLSZNC040ZINC</t>
  </si>
  <si>
    <t>TDCLSZNC045ZINC</t>
  </si>
  <si>
    <t>TDCLSZNC050ZINC</t>
  </si>
  <si>
    <t>TDCLSZNC060ZINC</t>
  </si>
  <si>
    <t>TDGOT8030458003</t>
  </si>
  <si>
    <t>TDGOTGDM0503005</t>
  </si>
  <si>
    <t>TDGOTGDM0503011</t>
  </si>
  <si>
    <t>TDGOTGDM0506005</t>
  </si>
  <si>
    <t>TDGOTGDM0507011</t>
  </si>
  <si>
    <t>TDGOTGDM0507024</t>
  </si>
  <si>
    <t>TDGOTGDM0508004</t>
  </si>
  <si>
    <t>TDGOTGDM0508017</t>
  </si>
  <si>
    <t>TDGOTGDM0508019</t>
  </si>
  <si>
    <t>TDGOTGDM0509005</t>
  </si>
  <si>
    <t>TDGOTLUC0453000</t>
  </si>
  <si>
    <t>TDGOTLUC0453005</t>
  </si>
  <si>
    <t>TDGOTLUC0453009</t>
  </si>
  <si>
    <t>TDGOTLUC0453011</t>
  </si>
  <si>
    <t>TDGOTLUC0455010</t>
  </si>
  <si>
    <t>TDGOTLUC0456005</t>
  </si>
  <si>
    <t>TDGOTLUC0457016</t>
  </si>
  <si>
    <t>TDGOTLUC0457024</t>
  </si>
  <si>
    <t>TDGOTLUC0458004</t>
  </si>
  <si>
    <t>TDGOTLUC0458017</t>
  </si>
  <si>
    <t>TDGOTLUC0459002</t>
  </si>
  <si>
    <t>TDGOTLUC0459005</t>
  </si>
  <si>
    <t>TDGOTLUC0459006</t>
  </si>
  <si>
    <t>TDGOTLUC0503005</t>
  </si>
  <si>
    <t>TDGOTLUC0503009</t>
  </si>
  <si>
    <t>TDGOTLUC0503011</t>
  </si>
  <si>
    <t>TDGOTLUC0505010</t>
  </si>
  <si>
    <t>TDGOTLUC0506005</t>
  </si>
  <si>
    <t>TDGOTLUC0507016</t>
  </si>
  <si>
    <t>TDGOTLUC0507024</t>
  </si>
  <si>
    <t>TDGOTLUC0508004</t>
  </si>
  <si>
    <t>TDGOTLUC0508017</t>
  </si>
  <si>
    <t>TDGOTLUC0509002</t>
  </si>
  <si>
    <t>TDGOTLUC0509005</t>
  </si>
  <si>
    <t>TDGOTLUC0509006</t>
  </si>
  <si>
    <t>TDGOTLUC0607016</t>
  </si>
  <si>
    <t>TDGOTLUC0609002</t>
  </si>
  <si>
    <t>TDGOTMAT0453005</t>
  </si>
  <si>
    <t>TDGOTMAT0453009</t>
  </si>
  <si>
    <t>TDGOTMAT0456020</t>
  </si>
  <si>
    <t>TDGOTMAT0457016</t>
  </si>
  <si>
    <t>TDGOTMAT0457024</t>
  </si>
  <si>
    <t>TDGOTMAT0458004</t>
  </si>
  <si>
    <t>TDGOTMAT0458017</t>
  </si>
  <si>
    <t>TDGOTMAT0458019</t>
  </si>
  <si>
    <t>TDGOTMAT0459005</t>
  </si>
  <si>
    <t>TDGOTMAT0503005</t>
  </si>
  <si>
    <t>TDGOTMAT0503009</t>
  </si>
  <si>
    <t>TDGOTMAT0506005</t>
  </si>
  <si>
    <t>TDGOTMAT0506020</t>
  </si>
  <si>
    <t>TDGOTMAT0507016</t>
  </si>
  <si>
    <t>TDGOTMAT0507024</t>
  </si>
  <si>
    <t>TDGOTMAT0508004</t>
  </si>
  <si>
    <t>TDGOTMAT0508017</t>
  </si>
  <si>
    <t>TDGOTMAT0508019</t>
  </si>
  <si>
    <t>TDGOTMAT0509005</t>
  </si>
  <si>
    <t>TDGOTMAT0603005</t>
  </si>
  <si>
    <t>TDGOTMAT0607016</t>
  </si>
  <si>
    <t>TDGOTMAT0608017</t>
  </si>
  <si>
    <t>TDGOTMAT0608019</t>
  </si>
  <si>
    <t>TDGOTMAT0609005</t>
  </si>
  <si>
    <t>TDGOTWOD045GWPA</t>
  </si>
  <si>
    <t>TDGOTWOD045GWPG</t>
  </si>
  <si>
    <t>TDGOTWOD050GWBW</t>
  </si>
  <si>
    <t>TDGOTWOD050GWPG</t>
  </si>
  <si>
    <t>TDGOTZNC045ZINC</t>
  </si>
  <si>
    <t>TDGOTZNC050ZINC</t>
  </si>
  <si>
    <t>TDGOTZNC060ZINC</t>
  </si>
  <si>
    <t>TDIBE8030458003</t>
  </si>
  <si>
    <t>TDIBEGDM0503005</t>
  </si>
  <si>
    <t>TDIBEGDM0503011</t>
  </si>
  <si>
    <t>TDIBEGDM0506005</t>
  </si>
  <si>
    <t>TDIBEGDM0507011</t>
  </si>
  <si>
    <t>TDIBEGDM0507024</t>
  </si>
  <si>
    <t>TDIBEGDM0508004</t>
  </si>
  <si>
    <t>TDIBEGDM0508017</t>
  </si>
  <si>
    <t>TDIBEGDM0508019</t>
  </si>
  <si>
    <t>TDIBEGDM0509005</t>
  </si>
  <si>
    <t>TDIBELUC0453000</t>
  </si>
  <si>
    <t>TDIBELUC0453005</t>
  </si>
  <si>
    <t>TDIBELUC0453009</t>
  </si>
  <si>
    <t>TDIBELUC0453011</t>
  </si>
  <si>
    <t>TDIBELUC0455010</t>
  </si>
  <si>
    <t>TDIBELUC0456005</t>
  </si>
  <si>
    <t>TDIBELUC0457016</t>
  </si>
  <si>
    <t>TDIBELUC0457024</t>
  </si>
  <si>
    <t>TDIBELUC0458004</t>
  </si>
  <si>
    <t>TDIBELUC0458017</t>
  </si>
  <si>
    <t>TDIBELUC0459002</t>
  </si>
  <si>
    <t>TDIBELUC0459005</t>
  </si>
  <si>
    <t>TDIBELUC0459006</t>
  </si>
  <si>
    <t>TDIBELUC0503005</t>
  </si>
  <si>
    <t>TDIBELUC0503009</t>
  </si>
  <si>
    <t>TDIBELUC0503011</t>
  </si>
  <si>
    <t>TDIBELUC0505010</t>
  </si>
  <si>
    <t>TDIBELUC0506005</t>
  </si>
  <si>
    <t>TDIBELUC0507016</t>
  </si>
  <si>
    <t>TDIBELUC0507024</t>
  </si>
  <si>
    <t>TDIBELUC0508004</t>
  </si>
  <si>
    <t>TDIBELUC0508017</t>
  </si>
  <si>
    <t>TDIBELUC0509002</t>
  </si>
  <si>
    <t>TDIBELUC0509005</t>
  </si>
  <si>
    <t>TDIBELUC0509006</t>
  </si>
  <si>
    <t>TDIBELUC0607016</t>
  </si>
  <si>
    <t>TDIBELUC0609002</t>
  </si>
  <si>
    <t>TDIBEMAT0453005</t>
  </si>
  <si>
    <t>TDIBEMAT0453009</t>
  </si>
  <si>
    <t>TDIBEMAT0456020</t>
  </si>
  <si>
    <t>TDIBEMAT0457016</t>
  </si>
  <si>
    <t>TDIBEMAT0457024</t>
  </si>
  <si>
    <t>TDIBEMAT0458004</t>
  </si>
  <si>
    <t>TDIBEMAT0458017</t>
  </si>
  <si>
    <t>TDIBEMAT0458019</t>
  </si>
  <si>
    <t>TDIBEMAT0459005</t>
  </si>
  <si>
    <t>TDIBEMAT0503005</t>
  </si>
  <si>
    <t>TDIBEMAT0503009</t>
  </si>
  <si>
    <t>TDIBEMAT0506005</t>
  </si>
  <si>
    <t>TDIBEMAT0506020</t>
  </si>
  <si>
    <t>TDIBEMAT0507016</t>
  </si>
  <si>
    <t>TDIBEMAT0507024</t>
  </si>
  <si>
    <t>TDIBEMAT0508004</t>
  </si>
  <si>
    <t>TDIBEMAT0508017</t>
  </si>
  <si>
    <t>TDIBEMAT0508019</t>
  </si>
  <si>
    <t>TDIBEMAT0509005</t>
  </si>
  <si>
    <t>TDIBEMAT0603005</t>
  </si>
  <si>
    <t>TDIBEMAT0608017</t>
  </si>
  <si>
    <t>TDIBEMAT0608019</t>
  </si>
  <si>
    <t>TDIBEMAT0609005</t>
  </si>
  <si>
    <t>TDIBEWOD045GWPA</t>
  </si>
  <si>
    <t>TDIBEWOD045GWPG</t>
  </si>
  <si>
    <t>TDIBEWOD050GWBW</t>
  </si>
  <si>
    <t>TDIBEWOD050GWPG</t>
  </si>
  <si>
    <t>TDIBEZNC045ZINC</t>
  </si>
  <si>
    <t>TDIBEZNC050ZINC</t>
  </si>
  <si>
    <t>TDIBEZNC060ZINC</t>
  </si>
  <si>
    <t>TDROM8030458003</t>
  </si>
  <si>
    <t>TDROMGDM0503005</t>
  </si>
  <si>
    <t>TDROMGDM0503011</t>
  </si>
  <si>
    <t>TDROMGDM0506005</t>
  </si>
  <si>
    <t>TDROMGDM0507024</t>
  </si>
  <si>
    <t>TDROMGDM0508004</t>
  </si>
  <si>
    <t>TDROMGDM0508017</t>
  </si>
  <si>
    <t>TDROMGDM0508019</t>
  </si>
  <si>
    <t>TDROMGDM0509005</t>
  </si>
  <si>
    <t>TDROMLUC0453000</t>
  </si>
  <si>
    <t>TDROMLUC0453005</t>
  </si>
  <si>
    <t>TDROMLUC0453009</t>
  </si>
  <si>
    <t>TDROMLUC0453011</t>
  </si>
  <si>
    <t>TDROMLUC0455010</t>
  </si>
  <si>
    <t>TDROMLUC0456005</t>
  </si>
  <si>
    <t>TDROMLUC0457016</t>
  </si>
  <si>
    <t>TDROMLUC0457024</t>
  </si>
  <si>
    <t>TDROMLUC0458004</t>
  </si>
  <si>
    <t>TDROMLUC0458017</t>
  </si>
  <si>
    <t>TDROMLUC0459002</t>
  </si>
  <si>
    <t>TDROMLUC0459005</t>
  </si>
  <si>
    <t>TDROMLUC0459006</t>
  </si>
  <si>
    <t>TDROMLUC0503005</t>
  </si>
  <si>
    <t>TDROMLUC0503009</t>
  </si>
  <si>
    <t>TDROMLUC0503011</t>
  </si>
  <si>
    <t>TDROMLUC0505010</t>
  </si>
  <si>
    <t>TDROMLUC0506005</t>
  </si>
  <si>
    <t>TDROMLUC0507016</t>
  </si>
  <si>
    <t>TDROMLUC0507024</t>
  </si>
  <si>
    <t>TDROMLUC0508004</t>
  </si>
  <si>
    <t>TDROMLUC0508017</t>
  </si>
  <si>
    <t>TDROMLUC0509002</t>
  </si>
  <si>
    <t>TDROMLUC0509005</t>
  </si>
  <si>
    <t>TDROMLUC0509006</t>
  </si>
  <si>
    <t>TDROMLUC0607016</t>
  </si>
  <si>
    <t>TDROMLUC0609002</t>
  </si>
  <si>
    <t>TDROMMAT0453005</t>
  </si>
  <si>
    <t>TDROMMAT0453009</t>
  </si>
  <si>
    <t>TDROMMAT0456020</t>
  </si>
  <si>
    <t>TDROMMAT0457016</t>
  </si>
  <si>
    <t>TDROMMAT0457024</t>
  </si>
  <si>
    <t>TDROMMAT0458004</t>
  </si>
  <si>
    <t>TDROMMAT0458017</t>
  </si>
  <si>
    <t>TDROMMAT0458019</t>
  </si>
  <si>
    <t>TDROMMAT0459005</t>
  </si>
  <si>
    <t>TDROMMAT0503005</t>
  </si>
  <si>
    <t>TDROMMAT0503009</t>
  </si>
  <si>
    <t>TDROMMAT0506005</t>
  </si>
  <si>
    <t>TDROMMAT0506020</t>
  </si>
  <si>
    <t>TDROMMAT0507016</t>
  </si>
  <si>
    <t>TDROMMAT0507024</t>
  </si>
  <si>
    <t>TDROMMAT0508004</t>
  </si>
  <si>
    <t>TDROMMAT0508017</t>
  </si>
  <si>
    <t>TDROMMAT0508019</t>
  </si>
  <si>
    <t>TDROMMAT0509005</t>
  </si>
  <si>
    <t>TDROMMAT0603005</t>
  </si>
  <si>
    <t>TDROMMAT0608017</t>
  </si>
  <si>
    <t>TDROMMAT0608019</t>
  </si>
  <si>
    <t>TDROMMAT0609005</t>
  </si>
  <si>
    <t>TDROMWOD045GWPA</t>
  </si>
  <si>
    <t>TDROMWOD045GWPG</t>
  </si>
  <si>
    <t>TDROMWOD050GWBW</t>
  </si>
  <si>
    <t>TDROMWOD050GWPG</t>
  </si>
  <si>
    <t>TDROMZNC045ZINC</t>
  </si>
  <si>
    <t>TDROMZNC050ZINC</t>
  </si>
  <si>
    <t>TDROMZNC060ZINC</t>
  </si>
  <si>
    <t>TFALT8030458003</t>
  </si>
  <si>
    <t>TFALTDPL0507016</t>
  </si>
  <si>
    <t>TFALTDPL0508017</t>
  </si>
  <si>
    <t>TFALTDPM0507016</t>
  </si>
  <si>
    <t>TFALTDPM0508017</t>
  </si>
  <si>
    <t>TFALTGDM0503005</t>
  </si>
  <si>
    <t>TFALTGDM0503011</t>
  </si>
  <si>
    <t>TFALTGDM0506005</t>
  </si>
  <si>
    <t>TFALTGDM0507011</t>
  </si>
  <si>
    <t>TFALTGDM0507024</t>
  </si>
  <si>
    <t>TFALTGDM0508004</t>
  </si>
  <si>
    <t>TFALTGDM0508017</t>
  </si>
  <si>
    <t>TFALTGDM0508019</t>
  </si>
  <si>
    <t>TFALTGDM0509005</t>
  </si>
  <si>
    <t>PRDIV0000008017</t>
  </si>
  <si>
    <t>TFALTLUC0453000</t>
  </si>
  <si>
    <t>TFALTLUC0453005</t>
  </si>
  <si>
    <t>TFALTLUC0453009</t>
  </si>
  <si>
    <t>TFALTLUC0453011</t>
  </si>
  <si>
    <t>TFALTLUC0455010</t>
  </si>
  <si>
    <t>TFALTLUC0456005</t>
  </si>
  <si>
    <t>TFALTLUC0457016</t>
  </si>
  <si>
    <t>TFALTLUC0457024</t>
  </si>
  <si>
    <t>TFALTLUC0458004</t>
  </si>
  <si>
    <t>TFALTLUC0458017</t>
  </si>
  <si>
    <t>TFALTLUC0459002</t>
  </si>
  <si>
    <t>TFALTLUC0459005</t>
  </si>
  <si>
    <t>TFALTLUC0459006</t>
  </si>
  <si>
    <t>TFALTLUC0503005</t>
  </si>
  <si>
    <t>TFALTLUC0503009</t>
  </si>
  <si>
    <t>TFALTLUC0503011</t>
  </si>
  <si>
    <t>TFALTLUC0505010</t>
  </si>
  <si>
    <t>TFALTLUC0506005</t>
  </si>
  <si>
    <t>TFALTLUC0507016</t>
  </si>
  <si>
    <t>TFALTLUC0507024</t>
  </si>
  <si>
    <t>TFALTLUC0507035</t>
  </si>
  <si>
    <t>TFALTLUC0508004</t>
  </si>
  <si>
    <t>TFALTLUC0508017</t>
  </si>
  <si>
    <t>TFALTLUC0509002</t>
  </si>
  <si>
    <t>TFALTLUC0509005</t>
  </si>
  <si>
    <t>TFALTLUC0509006</t>
  </si>
  <si>
    <t>TFALTLUC0607016</t>
  </si>
  <si>
    <t>TFALTLUC0609002</t>
  </si>
  <si>
    <t>TFALTLUC0609006</t>
  </si>
  <si>
    <t>TFALTMAT0453005</t>
  </si>
  <si>
    <t>TFALTMAT0453009</t>
  </si>
  <si>
    <t>TFALTMAT0456020</t>
  </si>
  <si>
    <t>TFALTMAT0457016</t>
  </si>
  <si>
    <t>TFALTMAT0457024</t>
  </si>
  <si>
    <t>TFALTMAT0458004</t>
  </si>
  <si>
    <t>TFALTMAT0458017</t>
  </si>
  <si>
    <t>TFALTMAT0458019</t>
  </si>
  <si>
    <t>TFALTMAT0459005</t>
  </si>
  <si>
    <t>TFALTMAT0503005</t>
  </si>
  <si>
    <t>TFALTMAT0503009</t>
  </si>
  <si>
    <t>TFALTMAT0506005</t>
  </si>
  <si>
    <t>TFALTMAT0506020</t>
  </si>
  <si>
    <t>TFALTMAT0507016</t>
  </si>
  <si>
    <t>TFALTMAT0507024</t>
  </si>
  <si>
    <t>TFALTMAT0508004</t>
  </si>
  <si>
    <t>TFALTMAT0508017</t>
  </si>
  <si>
    <t>TFALTMAT0508019</t>
  </si>
  <si>
    <t>TFALTMAT0509005</t>
  </si>
  <si>
    <t>TFALTMAT0603005</t>
  </si>
  <si>
    <t>TFALTMAT0607016</t>
  </si>
  <si>
    <t>TFALTMAT0608017</t>
  </si>
  <si>
    <t>TFALTMAT0608019</t>
  </si>
  <si>
    <t>TFALTMAT0609005</t>
  </si>
  <si>
    <t>TFALTMGN050MGNL</t>
  </si>
  <si>
    <t>TFALTZNC060MGNL</t>
  </si>
  <si>
    <t>TFALTMPX0607024</t>
  </si>
  <si>
    <t>TFALTMPX0608017</t>
  </si>
  <si>
    <t>TFALTMPX0608019</t>
  </si>
  <si>
    <t>TFALTMPX0609005</t>
  </si>
  <si>
    <t>TFALTSPX0603005</t>
  </si>
  <si>
    <t>TFALTSPX0603009</t>
  </si>
  <si>
    <t>TFALTSPX0603011</t>
  </si>
  <si>
    <t>TFALTSPX0606020</t>
  </si>
  <si>
    <t>TFALTSPX0607011</t>
  </si>
  <si>
    <t>TFALTSPX0607016</t>
  </si>
  <si>
    <t>TFALTSPX0607024</t>
  </si>
  <si>
    <t>TFALTSPX0608003</t>
  </si>
  <si>
    <t>TFALTSPX0608004</t>
  </si>
  <si>
    <t>TFALTSPX0608017</t>
  </si>
  <si>
    <t>TFALTSPX0608019</t>
  </si>
  <si>
    <t>TFALTSPX0609005</t>
  </si>
  <si>
    <t>TFALTSPX0609006</t>
  </si>
  <si>
    <t>TFALTSPX0609007</t>
  </si>
  <si>
    <t>TFALTSPX0609010</t>
  </si>
  <si>
    <t>TFALTWOD045GWPA</t>
  </si>
  <si>
    <t>TFALTWOD045GWPG</t>
  </si>
  <si>
    <t>TFALTWOD050GWBW</t>
  </si>
  <si>
    <t>TFALTWOD050GWPG</t>
  </si>
  <si>
    <t>PRDIV000000ZINC</t>
  </si>
  <si>
    <t>TFALTZNC045ZINC</t>
  </si>
  <si>
    <t>TFALTZNC050ZINC</t>
  </si>
  <si>
    <t>TFALTZNC060ZINC</t>
  </si>
  <si>
    <t>TMBLC8030458003</t>
  </si>
  <si>
    <t>TMBLCGDM0503005</t>
  </si>
  <si>
    <t>TMBLCGDM0503011</t>
  </si>
  <si>
    <t>TMBLCGDM0506005</t>
  </si>
  <si>
    <t>TMBLCGDM0507011</t>
  </si>
  <si>
    <t>TMBLCGDM0507024</t>
  </si>
  <si>
    <t>TMBLCGDM0508004</t>
  </si>
  <si>
    <t>TMBLCGDM0508017</t>
  </si>
  <si>
    <t>TMBLCGDM0508019</t>
  </si>
  <si>
    <t>TMBLCGDM0509005</t>
  </si>
  <si>
    <t>TMBLCLUC0453000</t>
  </si>
  <si>
    <t>TMBLCLUC0453005</t>
  </si>
  <si>
    <t>TMBLCLUC0453009</t>
  </si>
  <si>
    <t>TMBLCLUC0453011</t>
  </si>
  <si>
    <t>TMBLCLUC0455010</t>
  </si>
  <si>
    <t>TMBLCLUC0456005</t>
  </si>
  <si>
    <t>TMBLCLUC0457016</t>
  </si>
  <si>
    <t>TMBLCLUC0457024</t>
  </si>
  <si>
    <t>TMBLCLUC0458004</t>
  </si>
  <si>
    <t>TMBLCLUC0458017</t>
  </si>
  <si>
    <t>TMBLCLUC0459002</t>
  </si>
  <si>
    <t>TMBLCLUC0459005</t>
  </si>
  <si>
    <t>TMBLCLUC0459006</t>
  </si>
  <si>
    <t>TMBLCLUC0503005</t>
  </si>
  <si>
    <t>TMBLCLUC0503009</t>
  </si>
  <si>
    <t>TMBLCLUC0503011</t>
  </si>
  <si>
    <t>TMBLCLUC0505010</t>
  </si>
  <si>
    <t>TMBLCLUC0506005</t>
  </si>
  <si>
    <t>TMBLCLUC0507016</t>
  </si>
  <si>
    <t>TMBLCLUC0507024</t>
  </si>
  <si>
    <t>TMBLCLUC0508004</t>
  </si>
  <si>
    <t>TMBLCLUC0508017</t>
  </si>
  <si>
    <t>TMBLCLUC0509002</t>
  </si>
  <si>
    <t>TMBLCLUC0509005</t>
  </si>
  <si>
    <t>TMBLCLUC0509006</t>
  </si>
  <si>
    <t>TMBLCLUC0607016</t>
  </si>
  <si>
    <t>TMBLCLUC0609002</t>
  </si>
  <si>
    <t>TMCLSMAT0407016</t>
  </si>
  <si>
    <t>TMBLCMAT0407024</t>
  </si>
  <si>
    <t>TMBLCMAT0408017</t>
  </si>
  <si>
    <t>TMBLCMAT0408019</t>
  </si>
  <si>
    <t>TMBLCMAT0409005</t>
  </si>
  <si>
    <t>TMBLCMAT0453005</t>
  </si>
  <si>
    <t>TMBLCMAT0453009</t>
  </si>
  <si>
    <t>TMBLCMAT0456020</t>
  </si>
  <si>
    <t>TMBLCMAT0457016</t>
  </si>
  <si>
    <t>TMBLCMAT0457024</t>
  </si>
  <si>
    <t>TMBLCMAT0458004</t>
  </si>
  <si>
    <t>TMBLCMAT0458017</t>
  </si>
  <si>
    <t>TMBLCMAT0458019</t>
  </si>
  <si>
    <t>TMBLCMAT0459005</t>
  </si>
  <si>
    <t>TMBLCMAT0503005</t>
  </si>
  <si>
    <t>TMBLCMAT0503009</t>
  </si>
  <si>
    <t>TMBLCMAT0506005</t>
  </si>
  <si>
    <t>TMBLCMAT0506020</t>
  </si>
  <si>
    <t>TMBLCMAT0507016</t>
  </si>
  <si>
    <t>TMBLCMAT0507024</t>
  </si>
  <si>
    <t>TMBLCMAT0508004</t>
  </si>
  <si>
    <t>TMBLCMAT0508017</t>
  </si>
  <si>
    <t>TMBLCMAT0508019</t>
  </si>
  <si>
    <t>TMBLCMAT0509005</t>
  </si>
  <si>
    <t>TMBLCMAT0603005</t>
  </si>
  <si>
    <t>TMBLCMAT0607016</t>
  </si>
  <si>
    <t>TMBLCMAT0608017</t>
  </si>
  <si>
    <t>TMBLCMAT0608019</t>
  </si>
  <si>
    <t>TMBLCMAT0609005</t>
  </si>
  <si>
    <t>TMBLCWOD045GWPA</t>
  </si>
  <si>
    <t>TMBLCWOD045GWPG</t>
  </si>
  <si>
    <t>TMBLCWOD050GWBW</t>
  </si>
  <si>
    <t>TMBLCWOD050GWPG</t>
  </si>
  <si>
    <t>TMBLCZNC045ZINC</t>
  </si>
  <si>
    <t>TMBLCZNC050ZINC</t>
  </si>
  <si>
    <t>TMBLCZNC060ZINC</t>
  </si>
  <si>
    <t>TMBRI8030458003</t>
  </si>
  <si>
    <t>TMBRIGDM0503005</t>
  </si>
  <si>
    <t>TMBRIGDM0503011</t>
  </si>
  <si>
    <t>TMBRIGDM0506005</t>
  </si>
  <si>
    <t>TMBRIGDM0507011</t>
  </si>
  <si>
    <t>TMBRIGDM0507024</t>
  </si>
  <si>
    <t>TMBRIGDM0508004</t>
  </si>
  <si>
    <t>TMBRIGDM0508017</t>
  </si>
  <si>
    <t>TMBRIGDM0508019</t>
  </si>
  <si>
    <t>TMBRIGDM0509005</t>
  </si>
  <si>
    <t>TMBRILUC0403005</t>
  </si>
  <si>
    <t>TMBRILUC0403011</t>
  </si>
  <si>
    <t>TMBRILUC0407016</t>
  </si>
  <si>
    <t>TMBRILUC0407024</t>
  </si>
  <si>
    <t>TMBRILUC0408017</t>
  </si>
  <si>
    <t>TMBRILUC0409005</t>
  </si>
  <si>
    <t>TMBRILUC0453000</t>
  </si>
  <si>
    <t>TMBRILUC0453005</t>
  </si>
  <si>
    <t>TMBRILUC0453009</t>
  </si>
  <si>
    <t>TMBRILUC0453011</t>
  </si>
  <si>
    <t>TMBRILUC0455010</t>
  </si>
  <si>
    <t>TMBRILUC0456005</t>
  </si>
  <si>
    <t>TMBRILUC0457016</t>
  </si>
  <si>
    <t>TMBRILUC0457024</t>
  </si>
  <si>
    <t>TMBRILUC0458003</t>
  </si>
  <si>
    <t>TMBRILUC0458004</t>
  </si>
  <si>
    <t>TMBRILUC0458017</t>
  </si>
  <si>
    <t>TMBRILUC0459002</t>
  </si>
  <si>
    <t>TMBRILUC0459005</t>
  </si>
  <si>
    <t>TMBRILUC0459006</t>
  </si>
  <si>
    <t>TMBRILUC0503005</t>
  </si>
  <si>
    <t>TMBRILUC0503009</t>
  </si>
  <si>
    <t>TMBRILUC0503011</t>
  </si>
  <si>
    <t>TMBRILUC0505010</t>
  </si>
  <si>
    <t>TMBRILUC0506005</t>
  </si>
  <si>
    <t>TMBRILUC0507016</t>
  </si>
  <si>
    <t>TMBRILUC0507024</t>
  </si>
  <si>
    <t>TMBRILUC0508004</t>
  </si>
  <si>
    <t>TMBRILUC0508017</t>
  </si>
  <si>
    <t>TMBRILUC0509002</t>
  </si>
  <si>
    <t>TMBRILUC0509005</t>
  </si>
  <si>
    <t>TMBRILUC0509006</t>
  </si>
  <si>
    <t>TMBRILUC0607016</t>
  </si>
  <si>
    <t>TMBRILUC0609002</t>
  </si>
  <si>
    <t>TMBRIMAT0407016</t>
  </si>
  <si>
    <t>TMBRIMAT0407024</t>
  </si>
  <si>
    <t>TMBRIMAT0408017</t>
  </si>
  <si>
    <t>TMBRIMAT0453005</t>
  </si>
  <si>
    <t>TMBRIMAT0453009</t>
  </si>
  <si>
    <t>TMBRIMAT0456020</t>
  </si>
  <si>
    <t>TMBRIMAT0457016</t>
  </si>
  <si>
    <t>TMBRIMAT0457024</t>
  </si>
  <si>
    <t>TMBRIMAT0458004</t>
  </si>
  <si>
    <t>TMBRIMAT0458017</t>
  </si>
  <si>
    <t>TMBRIMAT0458019</t>
  </si>
  <si>
    <t>TMBRIMAT0459005</t>
  </si>
  <si>
    <t>TMBRIMAT0503005</t>
  </si>
  <si>
    <t>TMBRIMAT0503009</t>
  </si>
  <si>
    <t>TMBRIMAT0506005</t>
  </si>
  <si>
    <t>TMBRIMAT0506020</t>
  </si>
  <si>
    <t>TMBRIMAT0507016</t>
  </si>
  <si>
    <t>TMBRIMAT0507024</t>
  </si>
  <si>
    <t>TMBRIMAT0508004</t>
  </si>
  <si>
    <t>TMBRIMAT0508017</t>
  </si>
  <si>
    <t>TMBRIMAT0508019</t>
  </si>
  <si>
    <t>TMBRIMAT0509005</t>
  </si>
  <si>
    <t>TMBRIMAT0603005</t>
  </si>
  <si>
    <t>TMBRIMAT0607016</t>
  </si>
  <si>
    <t>TMBRIMAT0608017</t>
  </si>
  <si>
    <t>TMBRIMAT0608019</t>
  </si>
  <si>
    <t>TMBRIMAT0609005</t>
  </si>
  <si>
    <t>TMBRIWOD045GWPA</t>
  </si>
  <si>
    <t>TMBRIWOD045GWPG</t>
  </si>
  <si>
    <t>TMBRIWOD050GWBW</t>
  </si>
  <si>
    <t>TMBRIZNC040ZINC</t>
  </si>
  <si>
    <t>TMBRIZNC045ZINC</t>
  </si>
  <si>
    <t>TMBRIZNC050ZINC</t>
  </si>
  <si>
    <t>TMBRIZNC060ZINC</t>
  </si>
  <si>
    <t>TMCLS8030458003</t>
  </si>
  <si>
    <t>TMCLSGDM0503005</t>
  </si>
  <si>
    <t>TMCLSGDM0503011</t>
  </si>
  <si>
    <t>TMCLSGDM0506005</t>
  </si>
  <si>
    <t>TMCLSGDM0507011</t>
  </si>
  <si>
    <t>TMCLSGDM0507024</t>
  </si>
  <si>
    <t>TMCLSGDM0508004</t>
  </si>
  <si>
    <t>TMCLSGDM0508017</t>
  </si>
  <si>
    <t>TMCLSGDM0508019</t>
  </si>
  <si>
    <t>TMCLSGDM0509005</t>
  </si>
  <si>
    <t>TMCLSLUC0403005</t>
  </si>
  <si>
    <t>TMCLSLUC0403011</t>
  </si>
  <si>
    <t>TMCLSLUC0406005</t>
  </si>
  <si>
    <t>TMCLSLUC0407016</t>
  </si>
  <si>
    <t>TMCLSLUC0407024</t>
  </si>
  <si>
    <t>TMCLSLUC0408017</t>
  </si>
  <si>
    <t>TMCLSLUC0409005</t>
  </si>
  <si>
    <t>TMCLSLUC0453011</t>
  </si>
  <si>
    <t>TMCLSLUC0455010</t>
  </si>
  <si>
    <t>TMCLSLUC0456005</t>
  </si>
  <si>
    <t>TMCLSLUC0457016</t>
  </si>
  <si>
    <t>TMCLSLUC0457024</t>
  </si>
  <si>
    <t>TMCLSLUC0458004</t>
  </si>
  <si>
    <t>TMCLSLUC0458017</t>
  </si>
  <si>
    <t>TMCLSLUC0459002</t>
  </si>
  <si>
    <t>TMCLSLUC0459005</t>
  </si>
  <si>
    <t>TMCLSLUC0459006</t>
  </si>
  <si>
    <t>TMCLSLUC0503005</t>
  </si>
  <si>
    <t>TMCLSLUC0503009</t>
  </si>
  <si>
    <t>TMCLSLUC0503011</t>
  </si>
  <si>
    <t>TMCLSLUC0505010</t>
  </si>
  <si>
    <t>TMCLSLUC0506005</t>
  </si>
  <si>
    <t>TMCLSLUC0507016</t>
  </si>
  <si>
    <t>TMCLSLUC0507024</t>
  </si>
  <si>
    <t>TMCLSLUC0507040</t>
  </si>
  <si>
    <t>TMCLSLUC0508004</t>
  </si>
  <si>
    <t>TMCLSLUC0508017</t>
  </si>
  <si>
    <t>TMCLSLUC0509002</t>
  </si>
  <si>
    <t>TMCLSLUC0509005</t>
  </si>
  <si>
    <t>TMCLSLUC0509006</t>
  </si>
  <si>
    <t>TMCLSLUC0607016</t>
  </si>
  <si>
    <t>PRDIV0000007045</t>
  </si>
  <si>
    <t>TMCLSLUC0609002</t>
  </si>
  <si>
    <t>TMCLSLUC0609006</t>
  </si>
  <si>
    <t>TMCLSMAT0407024</t>
  </si>
  <si>
    <t>TMCLSMAT0408017</t>
  </si>
  <si>
    <t>TMCLSMAT0453005</t>
  </si>
  <si>
    <t>TMCLSMAT0453009</t>
  </si>
  <si>
    <t>TMCLSMAT0456020</t>
  </si>
  <si>
    <t>TMCLSMAT0457024</t>
  </si>
  <si>
    <t>TMCLSMAT0458004</t>
  </si>
  <si>
    <t>TMCLSMAT0458017</t>
  </si>
  <si>
    <t>TMCLSMAT0458019</t>
  </si>
  <si>
    <t>TMCLSMAT0459005</t>
  </si>
  <si>
    <t>TMCLSMAT0503005</t>
  </si>
  <si>
    <t>TMCLSMAT0503009</t>
  </si>
  <si>
    <t>TMCLSMAT0506020</t>
  </si>
  <si>
    <t>TMCLSMAT0507016</t>
  </si>
  <si>
    <t>TMCLSMAT0507024</t>
  </si>
  <si>
    <t>TMCLSMAT0508004</t>
  </si>
  <si>
    <t>TMCLSMAT0508017</t>
  </si>
  <si>
    <t>TMCLSMAT0603005</t>
  </si>
  <si>
    <t>TMCLSMAT0607016</t>
  </si>
  <si>
    <t>TMCLSMAT0608017</t>
  </si>
  <si>
    <t>TMCLSMAT0608019</t>
  </si>
  <si>
    <t>TMCLSMAT0609005</t>
  </si>
  <si>
    <t>TMCLSWOD045GWPA</t>
  </si>
  <si>
    <t>TMCLSWOD045GWPG</t>
  </si>
  <si>
    <t>TMCLSWOD050GWBW</t>
  </si>
  <si>
    <t>TMCLSWOD050GWPG</t>
  </si>
  <si>
    <t>TMCLSZNC040ZINC</t>
  </si>
  <si>
    <t>TMCLSZNC045ZINC</t>
  </si>
  <si>
    <t>TMCLSZNC050ZINC</t>
  </si>
  <si>
    <t>TMCLSZNC060ZINC</t>
  </si>
  <si>
    <t>TMGOT8030458003</t>
  </si>
  <si>
    <t>TMGOTGDM0503005</t>
  </si>
  <si>
    <t>TMGOTGDM0503011</t>
  </si>
  <si>
    <t>TMGOTGDM0506005</t>
  </si>
  <si>
    <t>TMGOTGDM0507011</t>
  </si>
  <si>
    <t>TMGOTGDM0507024</t>
  </si>
  <si>
    <t>TMGOTGDM0508004</t>
  </si>
  <si>
    <t>TMGOTGDM0508017</t>
  </si>
  <si>
    <t>TMGOTGDM0508019</t>
  </si>
  <si>
    <t>TMGOTGDM0509005</t>
  </si>
  <si>
    <t>TMGOTLUC0453000</t>
  </si>
  <si>
    <t>TMGOTLUC0453005</t>
  </si>
  <si>
    <t>TMGOTLUC0453009</t>
  </si>
  <si>
    <t>TMGOTLUC0453011</t>
  </si>
  <si>
    <t>TMGOTLUC0455010</t>
  </si>
  <si>
    <t>TMGOTLUC0456005</t>
  </si>
  <si>
    <t>TMGOTLUC0457016</t>
  </si>
  <si>
    <t>TMGOTLUC0457024</t>
  </si>
  <si>
    <t>TMGOTLUC0458004</t>
  </si>
  <si>
    <t>TMGOTLUC0458017</t>
  </si>
  <si>
    <t>TMGOTLUC0459002</t>
  </si>
  <si>
    <t>TMGOTLUC0459005</t>
  </si>
  <si>
    <t>TMGOTLUC0459006</t>
  </si>
  <si>
    <t>TMGOTLUC0503005</t>
  </si>
  <si>
    <t>TMGOTLUC0503009</t>
  </si>
  <si>
    <t>TMGOTLUC0503011</t>
  </si>
  <si>
    <t>TMGOTLUC0505010</t>
  </si>
  <si>
    <t>TMGOTLUC0506005</t>
  </si>
  <si>
    <t>TMGOTLUC0507016</t>
  </si>
  <si>
    <t>TMGOTLUC0507024</t>
  </si>
  <si>
    <t>TMGOTLUC0508004</t>
  </si>
  <si>
    <t>TMGOTLUC0508017</t>
  </si>
  <si>
    <t>TMGOTLUC0509002</t>
  </si>
  <si>
    <t>TMGOTLUC0509005</t>
  </si>
  <si>
    <t>TMGOTLUC0509006</t>
  </si>
  <si>
    <t>TMGOTLUC0607016</t>
  </si>
  <si>
    <t>TMGOTLUC0609002</t>
  </si>
  <si>
    <t>TMGOTMAT0453005</t>
  </si>
  <si>
    <t>TMGOTMAT0453009</t>
  </si>
  <si>
    <t>TMGOTMAT0456020</t>
  </si>
  <si>
    <t>TMGOTMAT0457016</t>
  </si>
  <si>
    <t>TMGOTMAT0457024</t>
  </si>
  <si>
    <t>TMGOTMAT0458004</t>
  </si>
  <si>
    <t>TMGOTMAT0458017</t>
  </si>
  <si>
    <t>TMGOTMAT0458019</t>
  </si>
  <si>
    <t>TMGOTMAT0459005</t>
  </si>
  <si>
    <t>TMGOTMAT0503005</t>
  </si>
  <si>
    <t>TMGOTMAT0503009</t>
  </si>
  <si>
    <t>TMGOTMAT0506005</t>
  </si>
  <si>
    <t>TMGOTMAT0506020</t>
  </si>
  <si>
    <t>TMGOTMAT0507016</t>
  </si>
  <si>
    <t>TMGOTMAT0507024</t>
  </si>
  <si>
    <t>TMGOTMAT0508004</t>
  </si>
  <si>
    <t>TMGOTMAT0508017</t>
  </si>
  <si>
    <t>TMGOTMAT0508019</t>
  </si>
  <si>
    <t>TMGOTMAT0509005</t>
  </si>
  <si>
    <t>TMGOTMAT0603005</t>
  </si>
  <si>
    <t>TMGOTMAT0607016</t>
  </si>
  <si>
    <t>TMGOTMAT0608017</t>
  </si>
  <si>
    <t>TMGOTMAT0608019</t>
  </si>
  <si>
    <t>TMGOTMAT0609005</t>
  </si>
  <si>
    <t>TMGOTWOD045GWPA</t>
  </si>
  <si>
    <t>PRDIV000000GWPG</t>
  </si>
  <si>
    <t>TMGOTWOD050GWBW</t>
  </si>
  <si>
    <t>TMGOTWOD050GWPG</t>
  </si>
  <si>
    <t>TMGOTZNC045ZINC</t>
  </si>
  <si>
    <t>TMGOTZNC050ZINC</t>
  </si>
  <si>
    <t>TMGOTZNC060ZINC</t>
  </si>
  <si>
    <t>TMIBE8030458003</t>
  </si>
  <si>
    <t>TMIBEGDM0503005</t>
  </si>
  <si>
    <t>TMIBEGDM0503011</t>
  </si>
  <si>
    <t>TMIBEGDM0506005</t>
  </si>
  <si>
    <t>TMIBEGDM0507011</t>
  </si>
  <si>
    <t>TMIBEGDM0507024</t>
  </si>
  <si>
    <t>TMIBEGDM0508004</t>
  </si>
  <si>
    <t>TMIBEGDM0508017</t>
  </si>
  <si>
    <t>TMIBEGDM0508019</t>
  </si>
  <si>
    <t>TMIBEGDM0509005</t>
  </si>
  <si>
    <t>TMIBELUC0453000</t>
  </si>
  <si>
    <t>TMIBELUC0453005</t>
  </si>
  <si>
    <t>TMIBELUC0453009</t>
  </si>
  <si>
    <t>TMIBELUC0453011</t>
  </si>
  <si>
    <t>TMIBELUC0455010</t>
  </si>
  <si>
    <t>TMIBELUC0456005</t>
  </si>
  <si>
    <t>TMIBELUC0457016</t>
  </si>
  <si>
    <t>TMIBELUC0457024</t>
  </si>
  <si>
    <t>TMIBELUC0458004</t>
  </si>
  <si>
    <t>TMIBELUC0458017</t>
  </si>
  <si>
    <t>TMIBELUC0459002</t>
  </si>
  <si>
    <t>TMIBELUC0459005</t>
  </si>
  <si>
    <t>TMIBELUC0459006</t>
  </si>
  <si>
    <t>TMIBELUC0503005</t>
  </si>
  <si>
    <t>TMIBELUC0503009</t>
  </si>
  <si>
    <t>TMIBELUC0503011</t>
  </si>
  <si>
    <t>TMIBELUC0505010</t>
  </si>
  <si>
    <t>TMIBELUC0506005</t>
  </si>
  <si>
    <t>TMIBELUC0507016</t>
  </si>
  <si>
    <t>TMIBELUC0507024</t>
  </si>
  <si>
    <t>TMIBELUC0508004</t>
  </si>
  <si>
    <t>TMIBELUC0508017</t>
  </si>
  <si>
    <t>TMIBELUC0509002</t>
  </si>
  <si>
    <t>TMIBELUC0509005</t>
  </si>
  <si>
    <t>TMIBELUC0509006</t>
  </si>
  <si>
    <t>TMIBELUC0607016</t>
  </si>
  <si>
    <t>TMIBELUC0609002</t>
  </si>
  <si>
    <t>TMIBEMAT0453005</t>
  </si>
  <si>
    <t>TMIBEMAT0453009</t>
  </si>
  <si>
    <t>TMIBEMAT0456020</t>
  </si>
  <si>
    <t>TMIBEMAT0457016</t>
  </si>
  <si>
    <t>TMIBEMAT0457024</t>
  </si>
  <si>
    <t>TMIBEMAT0458004</t>
  </si>
  <si>
    <t>TMIBEMAT0458017</t>
  </si>
  <si>
    <t>TMIBEMAT0458019</t>
  </si>
  <si>
    <t>TMIBEMAT0459005</t>
  </si>
  <si>
    <t>TMIBEMAT0503005</t>
  </si>
  <si>
    <t>TMIBEMAT0503009</t>
  </si>
  <si>
    <t>TMIBEMAT0506005</t>
  </si>
  <si>
    <t>TMIBEMAT0506020</t>
  </si>
  <si>
    <t>TMIBEMAT0507016</t>
  </si>
  <si>
    <t>TMIBEMAT0507024</t>
  </si>
  <si>
    <t>TMIBEMAT0508004</t>
  </si>
  <si>
    <t>TMIBEMAT0508017</t>
  </si>
  <si>
    <t>TMIBEMAT0508019</t>
  </si>
  <si>
    <t>TMIBEMAT0509005</t>
  </si>
  <si>
    <t>TMIBEMAT0603005</t>
  </si>
  <si>
    <t>TMIBEMAT0607016</t>
  </si>
  <si>
    <t>TMIBEMAT0608017</t>
  </si>
  <si>
    <t>TMIBEMAT0608019</t>
  </si>
  <si>
    <t>TMIBEMAT0609005</t>
  </si>
  <si>
    <t>TMIBEWOD045GWPA</t>
  </si>
  <si>
    <t>TMIBEWOD045GWPG</t>
  </si>
  <si>
    <t>TMIBEWOD050GWBW</t>
  </si>
  <si>
    <t>TMIBEWOD050GWPG</t>
  </si>
  <si>
    <t>TMIBEZNC045ZINC</t>
  </si>
  <si>
    <t>TMIBEZNC050ZINC</t>
  </si>
  <si>
    <t>TMIBEZNC060ZINC</t>
  </si>
  <si>
    <t>TMROM8030458003</t>
  </si>
  <si>
    <t>TMROMGDM0503005</t>
  </si>
  <si>
    <t>TMROMGDM0503011</t>
  </si>
  <si>
    <t>TMROMGDM0506005</t>
  </si>
  <si>
    <t>TMROMGDM0507011</t>
  </si>
  <si>
    <t>TMROMGDM0507024</t>
  </si>
  <si>
    <t>TMROMGDM0508004</t>
  </si>
  <si>
    <t>TMROMGDM0508017</t>
  </si>
  <si>
    <t>TMROMGDM0508019</t>
  </si>
  <si>
    <t>TMROMGDM0509005</t>
  </si>
  <si>
    <t>TMROMLUC0453000</t>
  </si>
  <si>
    <t>TMROMLUC0453005</t>
  </si>
  <si>
    <t>TMROMLUC0453009</t>
  </si>
  <si>
    <t>TMROMLUC0453011</t>
  </si>
  <si>
    <t>TMROMLUC0455010</t>
  </si>
  <si>
    <t>TMROMLUC0456005</t>
  </si>
  <si>
    <t>TMROMLUC0457016</t>
  </si>
  <si>
    <t>TMROMLUC0457024</t>
  </si>
  <si>
    <t>TMROMLUC0458004</t>
  </si>
  <si>
    <t>TMROMLUC0458017</t>
  </si>
  <si>
    <t>TMROMLUC0459002</t>
  </si>
  <si>
    <t>TMROMLUC0459005</t>
  </si>
  <si>
    <t>TMROMLUC0459006</t>
  </si>
  <si>
    <t>TMROMLUC0503005</t>
  </si>
  <si>
    <t>TMROMLUC0503009</t>
  </si>
  <si>
    <t>TMROMLUC0503011</t>
  </si>
  <si>
    <t>TMROMLUC0505010</t>
  </si>
  <si>
    <t>TMROMLUC0506005</t>
  </si>
  <si>
    <t>TMROMLUC0507016</t>
  </si>
  <si>
    <t>TMROMLUC0507024</t>
  </si>
  <si>
    <t>TMROMLUC0508004</t>
  </si>
  <si>
    <t>TMROMLUC0508017</t>
  </si>
  <si>
    <t>TMROMLUC0509002</t>
  </si>
  <si>
    <t>TMROMLUC0509005</t>
  </si>
  <si>
    <t>TMROMLUC0509006</t>
  </si>
  <si>
    <t>TMROMLUC0607016</t>
  </si>
  <si>
    <t>TMROMLUC0609002</t>
  </si>
  <si>
    <t>TMROMMAT0453005</t>
  </si>
  <si>
    <t>TMROMMAT0453009</t>
  </si>
  <si>
    <t>TMROMMAT0456020</t>
  </si>
  <si>
    <t>TMROMMAT0457016</t>
  </si>
  <si>
    <t>TMROMMAT0457024</t>
  </si>
  <si>
    <t>TMROMMAT0458004</t>
  </si>
  <si>
    <t>TMROMMAT0458017</t>
  </si>
  <si>
    <t>TMROMMAT0458019</t>
  </si>
  <si>
    <t>TMROMMAT0459005</t>
  </si>
  <si>
    <t>TMROMMAT0503005</t>
  </si>
  <si>
    <t>TMROMMAT0503009</t>
  </si>
  <si>
    <t>TMROMMAT0506005</t>
  </si>
  <si>
    <t>TMROMMAT0506020</t>
  </si>
  <si>
    <t>TMROMMAT0507016</t>
  </si>
  <si>
    <t>TMROMMAT0507024</t>
  </si>
  <si>
    <t>TMROMMAT0508004</t>
  </si>
  <si>
    <t>TMROMMAT0508017</t>
  </si>
  <si>
    <t>TMROMMAT0508019</t>
  </si>
  <si>
    <t>TMROMMAT0509005</t>
  </si>
  <si>
    <t>TMROMMAT0603005</t>
  </si>
  <si>
    <t>TMROMMAT0607016</t>
  </si>
  <si>
    <t>TMROMMAT0608017</t>
  </si>
  <si>
    <t>TMROMMAT0608019</t>
  </si>
  <si>
    <t>TMROMMAT0609005</t>
  </si>
  <si>
    <t>TMROMWOD045GWPA</t>
  </si>
  <si>
    <t>TMROMWOD045GWPG</t>
  </si>
  <si>
    <t>TMROMWOD050GWBW</t>
  </si>
  <si>
    <t>TMROMWOD050GWPG</t>
  </si>
  <si>
    <t>TMROMZNC045ZINC</t>
  </si>
  <si>
    <t>TMROMZNC050ZINC</t>
  </si>
  <si>
    <t>TMROMZNC060ZINC</t>
  </si>
  <si>
    <t>SIN188030458003</t>
  </si>
  <si>
    <t>SIN18DPL0407024</t>
  </si>
  <si>
    <t>SIN18DPL0408017</t>
  </si>
  <si>
    <t>SIN18DPL0507016</t>
  </si>
  <si>
    <t>SIN18DPL0508017</t>
  </si>
  <si>
    <t>SIN18DPL0606020</t>
  </si>
  <si>
    <t>SIN18DPL0607011</t>
  </si>
  <si>
    <t>SIN18DPL0607016</t>
  </si>
  <si>
    <t>SIN18DPL0608017</t>
  </si>
  <si>
    <t>SIN18DPL0608019</t>
  </si>
  <si>
    <t>SIN18DPL0609010</t>
  </si>
  <si>
    <t>SIN18DPM0407016</t>
  </si>
  <si>
    <t>SIN18DPM0407024</t>
  </si>
  <si>
    <t>SIN18DPM0408017</t>
  </si>
  <si>
    <t>SIN18DPM0408019</t>
  </si>
  <si>
    <t>SIN18DPM0507016</t>
  </si>
  <si>
    <t>SIN18DPM0508017</t>
  </si>
  <si>
    <t>SIN18DPM0607024</t>
  </si>
  <si>
    <t>SIN18DPM0609005</t>
  </si>
  <si>
    <t>SIN18GDM0503005</t>
  </si>
  <si>
    <t>SIN18GDM0503011</t>
  </si>
  <si>
    <t>SIN18GDM0506005</t>
  </si>
  <si>
    <t>SIN18GDM0507011</t>
  </si>
  <si>
    <t>SIN18GDM0507024</t>
  </si>
  <si>
    <t>SIN18GDM0508004</t>
  </si>
  <si>
    <t>SIN18GDM0508017</t>
  </si>
  <si>
    <t>SIN18GDM0508019</t>
  </si>
  <si>
    <t>SIN18GDM0509005</t>
  </si>
  <si>
    <t>SIN18LUC0403005</t>
  </si>
  <si>
    <t>SIN18LUC0403011</t>
  </si>
  <si>
    <t>SIN18LUC0407016</t>
  </si>
  <si>
    <t>SIN18LUC0407024</t>
  </si>
  <si>
    <t>SIN18LUC0408017</t>
  </si>
  <si>
    <t>SIN18LUC0453000</t>
  </si>
  <si>
    <t>SIN18LUC0453005</t>
  </si>
  <si>
    <t>SIN18LUC0453009</t>
  </si>
  <si>
    <t>SIN18LUC0453011</t>
  </si>
  <si>
    <t>SIN18LUC0455010</t>
  </si>
  <si>
    <t>SIN18LUC0456005</t>
  </si>
  <si>
    <t>SIN18LUC0457016</t>
  </si>
  <si>
    <t>SIN18LUC0457024</t>
  </si>
  <si>
    <t>SIN18LUC0458004</t>
  </si>
  <si>
    <t>SIN18LUC0458017</t>
  </si>
  <si>
    <t>SIN18LUC0459002</t>
  </si>
  <si>
    <t>SIN18LUC0459005</t>
  </si>
  <si>
    <t>SIN18LUC0459006</t>
  </si>
  <si>
    <t>SIN18LUC0503005</t>
  </si>
  <si>
    <t>SIN18LUC0503009</t>
  </si>
  <si>
    <t>SIN18LUC0503011</t>
  </si>
  <si>
    <t>SIN18LUC0505010</t>
  </si>
  <si>
    <t>SIN18LUC0506005</t>
  </si>
  <si>
    <t>SIN18LUC0507016</t>
  </si>
  <si>
    <t>SIN18LUC0507024</t>
  </si>
  <si>
    <t>SIN18LUC0508004</t>
  </si>
  <si>
    <t>SIN18LUC0508017</t>
  </si>
  <si>
    <t>SIN18LUC0509002</t>
  </si>
  <si>
    <t>SIN18LUC0509005</t>
  </si>
  <si>
    <t>SIN18LUC0509006</t>
  </si>
  <si>
    <t>SIN18LUC0509007</t>
  </si>
  <si>
    <t>SIN18LUC0607016</t>
  </si>
  <si>
    <t>SIN18LUC0609002</t>
  </si>
  <si>
    <t>SIN18MAT0609004</t>
  </si>
  <si>
    <t>SIN18LUC0609006</t>
  </si>
  <si>
    <t>SIN18LUC0609010</t>
  </si>
  <si>
    <t>SIN18LUC0702011</t>
  </si>
  <si>
    <t>SIN18LUC0709002</t>
  </si>
  <si>
    <t>SIN18LUC0709006</t>
  </si>
  <si>
    <t>SIN18MAT0407016</t>
  </si>
  <si>
    <t>SIN18MAT0407024</t>
  </si>
  <si>
    <t>SIN18MAT0408017</t>
  </si>
  <si>
    <t>SIN18MAT0453005</t>
  </si>
  <si>
    <t>SIN18MAT0453009</t>
  </si>
  <si>
    <t>SIN18MAT0456020</t>
  </si>
  <si>
    <t>SIN18MAT0457016</t>
  </si>
  <si>
    <t>SIN18MAT0457024</t>
  </si>
  <si>
    <t>SIN18MAT0458004</t>
  </si>
  <si>
    <t>SIN18MAT0458017</t>
  </si>
  <si>
    <t>SIN18MAT0458019</t>
  </si>
  <si>
    <t>SIN18MAT0459005</t>
  </si>
  <si>
    <t>SIN18MAT0503005</t>
  </si>
  <si>
    <t>SIN18MAT0503009</t>
  </si>
  <si>
    <t>SIN18MAT0506005</t>
  </si>
  <si>
    <t>SIN18MAT0506020</t>
  </si>
  <si>
    <t>SIN18MAT0507016</t>
  </si>
  <si>
    <t>SIN18MAT0507024</t>
  </si>
  <si>
    <t>SIN18MAT0508004</t>
  </si>
  <si>
    <t>SIN18MAT0508017</t>
  </si>
  <si>
    <t>SIN18MAT0508019</t>
  </si>
  <si>
    <t>SIN18MAT0509005</t>
  </si>
  <si>
    <t>SIN18MAT0603005</t>
  </si>
  <si>
    <t>SIN18MAT0607016</t>
  </si>
  <si>
    <t>SIN18MAT0608017</t>
  </si>
  <si>
    <t>SIN18MAT0608019</t>
  </si>
  <si>
    <t>SIN18MAT0609005</t>
  </si>
  <si>
    <t>SIN18WOD045GWPA</t>
  </si>
  <si>
    <t>SIN18WOD045GWPG</t>
  </si>
  <si>
    <t>SIN18WOD050GWBW</t>
  </si>
  <si>
    <t>SIN18WOD050GWPG</t>
  </si>
  <si>
    <t>SIN18ZNC037ZINC</t>
  </si>
  <si>
    <t>SIN18ZNC040ZINC</t>
  </si>
  <si>
    <t>SIN18ZNC045ZINC</t>
  </si>
  <si>
    <t>SIN18ZNC050ZINC</t>
  </si>
  <si>
    <t>SIN18ZNC060ZINC</t>
  </si>
  <si>
    <t>SIN18ZNC070ZINC</t>
  </si>
  <si>
    <t>TPLAN8030458003</t>
  </si>
  <si>
    <t>TPLANDPL0407016</t>
  </si>
  <si>
    <t>TPLANDPL0407024</t>
  </si>
  <si>
    <t>TPLANDPL0408017</t>
  </si>
  <si>
    <t>TPLANDPL0507016</t>
  </si>
  <si>
    <t>TPLANDPL0508017</t>
  </si>
  <si>
    <t>TPLANDPM0407016</t>
  </si>
  <si>
    <t>TPLANDPM0407024</t>
  </si>
  <si>
    <t>TPLANDPM0408017</t>
  </si>
  <si>
    <t>TPLANDPM0408019</t>
  </si>
  <si>
    <t>TPLANDPM0409005</t>
  </si>
  <si>
    <t>TPLANDPM0507016</t>
  </si>
  <si>
    <t>TPLANDPM0508017</t>
  </si>
  <si>
    <t>TPLANGDM0503005</t>
  </si>
  <si>
    <t>TPLANGDM0503011</t>
  </si>
  <si>
    <t>TPLANGDM0506005</t>
  </si>
  <si>
    <t>TPLANGDM0507011</t>
  </si>
  <si>
    <t>TPLANGDM0507024</t>
  </si>
  <si>
    <t>TPLANGDM0508004</t>
  </si>
  <si>
    <t>TPLANGDM0508017</t>
  </si>
  <si>
    <t>TPLANGDM0508019</t>
  </si>
  <si>
    <t>TPLANGDM0509005</t>
  </si>
  <si>
    <t>TPLANLUC0403005</t>
  </si>
  <si>
    <t>TPLANLUC0403011</t>
  </si>
  <si>
    <t>TPLANLUC0406005</t>
  </si>
  <si>
    <t>TPLANLUC0407016</t>
  </si>
  <si>
    <t>TPLANLUC0407024</t>
  </si>
  <si>
    <t>TPLANLUC0408017</t>
  </si>
  <si>
    <t>TPLANLUC0409005</t>
  </si>
  <si>
    <t>TPLANLUC0409006</t>
  </si>
  <si>
    <t>TPLANLUC0453000</t>
  </si>
  <si>
    <t>TPLANLUC0453005</t>
  </si>
  <si>
    <t>TPLANLUC0453009</t>
  </si>
  <si>
    <t>TPLANLUC0453011</t>
  </si>
  <si>
    <t>TPLANLUC0455010</t>
  </si>
  <si>
    <t>TPLANLUC0456005</t>
  </si>
  <si>
    <t>TPLANLUC0457016</t>
  </si>
  <si>
    <t>TPLANLUC0457024</t>
  </si>
  <si>
    <t>TPLANLUC0458004</t>
  </si>
  <si>
    <t>TPLANLUC0458017</t>
  </si>
  <si>
    <t>TPLANLUC0459002</t>
  </si>
  <si>
    <t>TPLANLUC0459005</t>
  </si>
  <si>
    <t>TPLANLUC0459006</t>
  </si>
  <si>
    <t>TPLANLUC0503005</t>
  </si>
  <si>
    <t>TPLANLUC0503009</t>
  </si>
  <si>
    <t>TPLANLUC0503011</t>
  </si>
  <si>
    <t>TPLANLUC0505010</t>
  </si>
  <si>
    <t>TPLANLUC0506005</t>
  </si>
  <si>
    <t>TPLANLUC0507016</t>
  </si>
  <si>
    <t>TPLANLUC0507024</t>
  </si>
  <si>
    <t>TPLANLUC0508004</t>
  </si>
  <si>
    <t>TPLANLUC0508017</t>
  </si>
  <si>
    <t>TPLANLUC0509002</t>
  </si>
  <si>
    <t>TPLANLUC0509005</t>
  </si>
  <si>
    <t>TPLANLUC0509006</t>
  </si>
  <si>
    <t>TPLANLUC0607016</t>
  </si>
  <si>
    <t>TPLANLUC0609002</t>
  </si>
  <si>
    <t>TPLANLUC0609006</t>
  </si>
  <si>
    <t>TPLANLUC0707016</t>
  </si>
  <si>
    <t>TPLANLUC0709002</t>
  </si>
  <si>
    <t>TPLANLUC0709006</t>
  </si>
  <si>
    <t>TPLANLUC0709007</t>
  </si>
  <si>
    <t>TPLANLUC040GWPA</t>
  </si>
  <si>
    <t>TPLANLUC040GWPG</t>
  </si>
  <si>
    <t>TPLANMAT0407016</t>
  </si>
  <si>
    <t>TPLANMAT0407024</t>
  </si>
  <si>
    <t>TPLANMAT0408017</t>
  </si>
  <si>
    <t>TPLANMAT0453005</t>
  </si>
  <si>
    <t>TPLANMAT0453009</t>
  </si>
  <si>
    <t>TPLANMAT0456020</t>
  </si>
  <si>
    <t>TPLANMAT0457016</t>
  </si>
  <si>
    <t>TPLANMAT0457024</t>
  </si>
  <si>
    <t>TPLANMAT0458004</t>
  </si>
  <si>
    <t>TPLANMAT0458017</t>
  </si>
  <si>
    <t>TPLANMAT0458019</t>
  </si>
  <si>
    <t>TPLANMAT0459005</t>
  </si>
  <si>
    <t>TPLANMAT0503005</t>
  </si>
  <si>
    <t>TPLANMAT0503009</t>
  </si>
  <si>
    <t>TPLANMAT0506005</t>
  </si>
  <si>
    <t>TPLANMAT0506020</t>
  </si>
  <si>
    <t>TPLANMAT0507016</t>
  </si>
  <si>
    <t>TPLANMAT0507024</t>
  </si>
  <si>
    <t>TPLANMAT0508004</t>
  </si>
  <si>
    <t>TPLANMAT0508017</t>
  </si>
  <si>
    <t>TPLANMAT0508019</t>
  </si>
  <si>
    <t>TPLANMAT0509005</t>
  </si>
  <si>
    <t>TPLANMAT0603005</t>
  </si>
  <si>
    <t>TPLANMAT0607016</t>
  </si>
  <si>
    <t>TPLANMAT0608017</t>
  </si>
  <si>
    <t>TPLANMAT0608019</t>
  </si>
  <si>
    <t>TPLANMAT0609005</t>
  </si>
  <si>
    <t>TPLANMPX0608017</t>
  </si>
  <si>
    <t>TPLANMPX0608019</t>
  </si>
  <si>
    <t>TPLANMPX0609005</t>
  </si>
  <si>
    <t>TPLANSPX0603005</t>
  </si>
  <si>
    <t>TPLANSPX0603009</t>
  </si>
  <si>
    <t>TPLANSPX0603011</t>
  </si>
  <si>
    <t>TPLANSPX0606020</t>
  </si>
  <si>
    <t>TPLANSPX0607011</t>
  </si>
  <si>
    <t>TPLANSPX0607016</t>
  </si>
  <si>
    <t>TPLANSPX0608003</t>
  </si>
  <si>
    <t>TPLANSPX0608004</t>
  </si>
  <si>
    <t>TPLANSPX0608017</t>
  </si>
  <si>
    <t>TPLANSPX0608019</t>
  </si>
  <si>
    <t>TPLANSPX0609005</t>
  </si>
  <si>
    <t>TPLANSPX0609006</t>
  </si>
  <si>
    <t>TPLANSPX0609007</t>
  </si>
  <si>
    <t>TPLANSPX0609010</t>
  </si>
  <si>
    <t>TPLANWOD045GWPA</t>
  </si>
  <si>
    <t>TPLANWOD045GWPG</t>
  </si>
  <si>
    <t>TPLANWOD050GWPG</t>
  </si>
  <si>
    <t>TPLANWOD050GWBW</t>
  </si>
  <si>
    <t>TPLANZNC037ZINC</t>
  </si>
  <si>
    <t>TPLANZNC040ZINC</t>
  </si>
  <si>
    <t>TPLANZNC045ZINC</t>
  </si>
  <si>
    <t>TPLANZNC050ZINC</t>
  </si>
  <si>
    <t>TPLANZNC060ZINC</t>
  </si>
  <si>
    <t>TPLANZNC070ZINC</t>
  </si>
  <si>
    <t>Conversie DPM DPL</t>
  </si>
  <si>
    <t>RETRODPL0607016</t>
  </si>
  <si>
    <t>RETRODPL0608004</t>
  </si>
  <si>
    <t>TCT08DPL0603005</t>
  </si>
  <si>
    <t>TCT08DPL0603009</t>
  </si>
  <si>
    <t>TCT08DPL0603011</t>
  </si>
  <si>
    <t>TCT08DPL0606020</t>
  </si>
  <si>
    <t>TCT08DPL0607011</t>
  </si>
  <si>
    <t>TCT08DPL0608003</t>
  </si>
  <si>
    <t>TCT08DPL0608004</t>
  </si>
  <si>
    <t>TCT08DPL0608017</t>
  </si>
  <si>
    <t>TCT08DPL0608019</t>
  </si>
  <si>
    <t>TCT08DPL0609005</t>
  </si>
  <si>
    <t>TCT08DPL0609006</t>
  </si>
  <si>
    <t>TCT08DPL0609007</t>
  </si>
  <si>
    <t>TCT08DPL0609010</t>
  </si>
  <si>
    <t>TCT18DPL0603005</t>
  </si>
  <si>
    <t>TCT18DPL0603009</t>
  </si>
  <si>
    <t>TCT18DPL0603011</t>
  </si>
  <si>
    <t>TCT18DPL0606020</t>
  </si>
  <si>
    <t>TCT18DPL0607011</t>
  </si>
  <si>
    <t>TCT18DPL0607016</t>
  </si>
  <si>
    <t>TCT18DPL0608003</t>
  </si>
  <si>
    <t>TCT18DPL0608004</t>
  </si>
  <si>
    <t>TCT18DPL0608017</t>
  </si>
  <si>
    <t>TCT18DPL0608019</t>
  </si>
  <si>
    <t>TCT18DPL0609005</t>
  </si>
  <si>
    <t>TCT18DPL0609006</t>
  </si>
  <si>
    <t>TCT18DPL0609007</t>
  </si>
  <si>
    <t>TCT18DPL0609010</t>
  </si>
  <si>
    <t>TCT35DPL0603005</t>
  </si>
  <si>
    <t>TCT35DPL0603009</t>
  </si>
  <si>
    <t>TCT35DPL0603011</t>
  </si>
  <si>
    <t>TCT35DPL0606020</t>
  </si>
  <si>
    <t>TCT35DPL0607011</t>
  </si>
  <si>
    <t>TCT35DPL0607016</t>
  </si>
  <si>
    <t>TCT35DPL0608003</t>
  </si>
  <si>
    <t>TCT35DPL0608004</t>
  </si>
  <si>
    <t>TCT35DPL0608017</t>
  </si>
  <si>
    <t>TCT35DPL0608019</t>
  </si>
  <si>
    <t>TCT35DPL0609005</t>
  </si>
  <si>
    <t>TCT35DPL0609006</t>
  </si>
  <si>
    <t>TCT35DPL0609007</t>
  </si>
  <si>
    <t>TCT35DPL0609010</t>
  </si>
  <si>
    <t>TCT45DPL0603005</t>
  </si>
  <si>
    <t>TCT45DPL0603009</t>
  </si>
  <si>
    <t>TCT45DPL0603011</t>
  </si>
  <si>
    <t>TCT45DPL0606020</t>
  </si>
  <si>
    <t>TCT45DPL0607011</t>
  </si>
  <si>
    <t>TCT45DPL0607016</t>
  </si>
  <si>
    <t>TCT45DPL0608003</t>
  </si>
  <si>
    <t>TCT45DPL0608004</t>
  </si>
  <si>
    <t>TCT45DPL0608017</t>
  </si>
  <si>
    <t>TCT45DPL0608019</t>
  </si>
  <si>
    <t>TCT45DPL0609005</t>
  </si>
  <si>
    <t>TCT45DPL0609006</t>
  </si>
  <si>
    <t>TCT45DPL0609007</t>
  </si>
  <si>
    <t>TCT45DPL0609010</t>
  </si>
  <si>
    <t>TCT08DPL0607016</t>
  </si>
  <si>
    <t>TFALTDPL0603005</t>
  </si>
  <si>
    <t>TFALTDPL0603009</t>
  </si>
  <si>
    <t>TFALTDPL0603011</t>
  </si>
  <si>
    <t>TFALTDPL0606020</t>
  </si>
  <si>
    <t>TFALTDPL0607011</t>
  </si>
  <si>
    <t>TFALTDPL0607016</t>
  </si>
  <si>
    <t>TFALTDPL0607024</t>
  </si>
  <si>
    <t>TFALTDPL0608003</t>
  </si>
  <si>
    <t>TFALTDPL0608004</t>
  </si>
  <si>
    <t>TFALTDPL0608017</t>
  </si>
  <si>
    <t>TFALTDPL0608019</t>
  </si>
  <si>
    <t>TFALTDPL0609005</t>
  </si>
  <si>
    <t>TFALTDPL0609006</t>
  </si>
  <si>
    <t>TFALTDPL0609007</t>
  </si>
  <si>
    <t>TFALTDPL0609010</t>
  </si>
  <si>
    <t>TPLANDPL0603005</t>
  </si>
  <si>
    <t>TPLANDPL0603009</t>
  </si>
  <si>
    <t>TPLANDPL0603011</t>
  </si>
  <si>
    <t>TPLANDPL0606020</t>
  </si>
  <si>
    <t>TPLANDPL0607011</t>
  </si>
  <si>
    <t>TPLANDPL0607016</t>
  </si>
  <si>
    <t>TPLANDPL0608003</t>
  </si>
  <si>
    <t>TPLANDPL0608004</t>
  </si>
  <si>
    <t>TPLANDPL0608017</t>
  </si>
  <si>
    <t>TPLANDPL0608019</t>
  </si>
  <si>
    <t>TPLANDPL0609005</t>
  </si>
  <si>
    <t>TPLANDPL0609006</t>
  </si>
  <si>
    <t>TPLANDPL0609007</t>
  </si>
  <si>
    <t>TPLANDPL0609010</t>
  </si>
  <si>
    <t>RETRODPM0609005</t>
  </si>
  <si>
    <t>TCT18DPM0608017</t>
  </si>
  <si>
    <t>TCT18DPM0608019</t>
  </si>
  <si>
    <t>TCT18DPM0609005</t>
  </si>
  <si>
    <t>TCT35DPM0607024</t>
  </si>
  <si>
    <t>TCT35DPM0608017</t>
  </si>
  <si>
    <t>TCT35DPM0608019</t>
  </si>
  <si>
    <t>TCT08DPM0607024</t>
  </si>
  <si>
    <t>TCT08DPM0608017</t>
  </si>
  <si>
    <t>TCT08DPM0608019</t>
  </si>
  <si>
    <t>TCT08DPM0609005</t>
  </si>
  <si>
    <t>TCT35DPM0609005</t>
  </si>
  <si>
    <t>TFALTDPM0607024</t>
  </si>
  <si>
    <t>TFALTDPM0608017</t>
  </si>
  <si>
    <t>TFALTDPM0608019</t>
  </si>
  <si>
    <t>TFALTDPM0609005</t>
  </si>
  <si>
    <t>TPLANDPM0608017</t>
  </si>
  <si>
    <t>TPLANDPM0608019</t>
  </si>
  <si>
    <t>TPLANDPM0609005</t>
  </si>
  <si>
    <t>CORECTOR</t>
  </si>
  <si>
    <t>SNUR BUTILIC 6MM*8M</t>
  </si>
  <si>
    <t>TCT35DPL0508017</t>
  </si>
  <si>
    <t>TCT45DPM0609005</t>
  </si>
  <si>
    <t>TCT45DPM0608017</t>
  </si>
  <si>
    <t>TCT45DPL0607024</t>
  </si>
  <si>
    <t>Taxa Fasiere</t>
  </si>
  <si>
    <t>11.51</t>
  </si>
  <si>
    <t>13.61</t>
  </si>
  <si>
    <t>14.66</t>
  </si>
  <si>
    <t>15.70</t>
  </si>
  <si>
    <t>23.03</t>
  </si>
  <si>
    <t>9.45</t>
  </si>
  <si>
    <t>8.85</t>
  </si>
  <si>
    <t>TMHEL803045</t>
  </si>
  <si>
    <t>HELLENIC RAL 8003 0.45MM</t>
  </si>
  <si>
    <t>TMHELGDM050</t>
  </si>
  <si>
    <t>HELLENIC GRANDEMAT 0.50MM</t>
  </si>
  <si>
    <t>TMHELLUC045</t>
  </si>
  <si>
    <t>HELLENIC LUCIOS 0.45MM</t>
  </si>
  <si>
    <t>TMHELLUC050</t>
  </si>
  <si>
    <t>HELLENIC LUCIOS 0.50MM</t>
  </si>
  <si>
    <t>TMHELLUC060</t>
  </si>
  <si>
    <t>HELLENIC LUCIOS 0.60MM</t>
  </si>
  <si>
    <t>TMHELMAT045</t>
  </si>
  <si>
    <t>HELLENIC MAT 0.45MM</t>
  </si>
  <si>
    <t>TMHELMAT050</t>
  </si>
  <si>
    <t>HELLENIC MAT 0.50MM</t>
  </si>
  <si>
    <t>TMHELMAT060</t>
  </si>
  <si>
    <t>HELLENIC MAT 0.60MM</t>
  </si>
  <si>
    <t>TMHELWOD045</t>
  </si>
  <si>
    <t>HELLENIC WOOD 0.45MM</t>
  </si>
  <si>
    <t>TMHELWOD050</t>
  </si>
  <si>
    <t>HELLENIC WOOD 0.50MM</t>
  </si>
  <si>
    <t>SCULESTBCMF</t>
  </si>
  <si>
    <t>200.00</t>
  </si>
  <si>
    <t>Cleste mica inchis faltul</t>
  </si>
  <si>
    <t>HELLENIC 35</t>
  </si>
  <si>
    <t>HELLENIC 40</t>
  </si>
  <si>
    <t>RDDUOMAT0457016</t>
  </si>
  <si>
    <t>TMHEL8030458003</t>
  </si>
  <si>
    <t>TMHELGDM0503005</t>
  </si>
  <si>
    <t>TMHELGDM0503011</t>
  </si>
  <si>
    <t>TMHELGDM0506005</t>
  </si>
  <si>
    <t>TMHELGDM0507011</t>
  </si>
  <si>
    <t>TMHELGDM0507024</t>
  </si>
  <si>
    <t>TMHELGDM0508004</t>
  </si>
  <si>
    <t>TMHELGDM0508017</t>
  </si>
  <si>
    <t>TMHELGDM0508019</t>
  </si>
  <si>
    <t>TMHELGDM0509005</t>
  </si>
  <si>
    <t>TMHELLUC0403005</t>
  </si>
  <si>
    <t>TMHELLUC0403011</t>
  </si>
  <si>
    <t>TMHELLUC0407016</t>
  </si>
  <si>
    <t>TMHELLUC0407024</t>
  </si>
  <si>
    <t>TMHELLUC0408017</t>
  </si>
  <si>
    <t>TMHELLUC0409005</t>
  </si>
  <si>
    <t>TMHELLUC0453000</t>
  </si>
  <si>
    <t>TMHELLUC0453005</t>
  </si>
  <si>
    <t>TMHELLUC0453009</t>
  </si>
  <si>
    <t>TMHELLUC0453011</t>
  </si>
  <si>
    <t>TMHELLUC0455010</t>
  </si>
  <si>
    <t>TMHELLUC0456005</t>
  </si>
  <si>
    <t>TMHELLUC0457016</t>
  </si>
  <si>
    <t>TMHELLUC0457024</t>
  </si>
  <si>
    <t>TMHELLUC0458003</t>
  </si>
  <si>
    <t>TMHELLUC0458004</t>
  </si>
  <si>
    <t>TMHELLUC0458017</t>
  </si>
  <si>
    <t>TMHELLUC0459002</t>
  </si>
  <si>
    <t>TMHELLUC0459005</t>
  </si>
  <si>
    <t>TMHELLUC0459006</t>
  </si>
  <si>
    <t>TMHELLUC0503005</t>
  </si>
  <si>
    <t>TMHELLUC0503009</t>
  </si>
  <si>
    <t>TMHELLUC0503011</t>
  </si>
  <si>
    <t>TMHELLUC0505010</t>
  </si>
  <si>
    <t>TMHELLUC0506005</t>
  </si>
  <si>
    <t>TMHELLUC0507016</t>
  </si>
  <si>
    <t>TMHELLUC0507024</t>
  </si>
  <si>
    <t>TMHELLUC0508004</t>
  </si>
  <si>
    <t>TMHELLUC0508017</t>
  </si>
  <si>
    <t>TMHELLUC0509002</t>
  </si>
  <si>
    <t>TMHELLUC0509005</t>
  </si>
  <si>
    <t>TMHELLUC0509006</t>
  </si>
  <si>
    <t>TMHELLUC0607016</t>
  </si>
  <si>
    <t>TMHELLUC0609002</t>
  </si>
  <si>
    <t>TMHELMAT0407016</t>
  </si>
  <si>
    <t>TMHELMAT0407024</t>
  </si>
  <si>
    <t>TMHELMAT0408017</t>
  </si>
  <si>
    <t>TMHELMAT0453005</t>
  </si>
  <si>
    <t>TMHELMAT0453009</t>
  </si>
  <si>
    <t>TMHELMAT0456020</t>
  </si>
  <si>
    <t>TMHELMAT0457016</t>
  </si>
  <si>
    <t>TMHELMAT0457024</t>
  </si>
  <si>
    <t>TMHELMAT0458004</t>
  </si>
  <si>
    <t>TMHELMAT0458017</t>
  </si>
  <si>
    <t>TMHELMAT0458019</t>
  </si>
  <si>
    <t>TMHELMAT0459005</t>
  </si>
  <si>
    <t>TMHELMAT0503005</t>
  </si>
  <si>
    <t>TMHELMAT0503009</t>
  </si>
  <si>
    <t>TMHELMAT0506005</t>
  </si>
  <si>
    <t>TMHELMAT0506020</t>
  </si>
  <si>
    <t>TMHELMAT0507016</t>
  </si>
  <si>
    <t>TMHELMAT0507024</t>
  </si>
  <si>
    <t>TMHELMAT0508004</t>
  </si>
  <si>
    <t>TMHELMAT0508017</t>
  </si>
  <si>
    <t>TMHELMAT0508019</t>
  </si>
  <si>
    <t>TMHELMAT0509005</t>
  </si>
  <si>
    <t>TMHELMAT0603005</t>
  </si>
  <si>
    <t>TMHELMAT0607016</t>
  </si>
  <si>
    <t>TMHELMAT0608017</t>
  </si>
  <si>
    <t>TMHELMAT0608019</t>
  </si>
  <si>
    <t>TMHELMAT0609005</t>
  </si>
  <si>
    <t>TMHELWOD045GWPA</t>
  </si>
  <si>
    <t>TMHELWOD045GWPG</t>
  </si>
  <si>
    <t>TMHELWOD050GWBW</t>
  </si>
  <si>
    <t>TMHELZNC040ZINC</t>
  </si>
  <si>
    <t>TMHELZNC045ZINC</t>
  </si>
  <si>
    <t>TMHELZNC050ZINC</t>
  </si>
  <si>
    <t>TMHELZNC060ZINC</t>
  </si>
  <si>
    <t>Jgheab de scurgere 125 / 3m</t>
  </si>
  <si>
    <t>Jgheab de scurgere 150 / 3m</t>
  </si>
  <si>
    <t>SMJGH1253ML</t>
  </si>
  <si>
    <t>Jgheab de scurgere mat 125/3ml</t>
  </si>
  <si>
    <t>SMJGH1503ML</t>
  </si>
  <si>
    <t>Jgheab de scurgere mat 150/3ml</t>
  </si>
  <si>
    <t>SNJGH1253ML</t>
  </si>
  <si>
    <t>Jgheab Magnelis 125 3ML</t>
  </si>
  <si>
    <t>SNJGH1503ML</t>
  </si>
  <si>
    <t>Jgheab Magnelis 150 3ML</t>
  </si>
  <si>
    <t>SPJGH1253ML</t>
  </si>
  <si>
    <t>Jgheab Lucios 125 3ml</t>
  </si>
  <si>
    <t>SPJGH1503ML</t>
  </si>
  <si>
    <t>Jgheab Lucios 150 3ml</t>
  </si>
  <si>
    <t xml:space="preserve">CULORI :  7016,7024 , 8017 , 8019 , 9005 </t>
  </si>
  <si>
    <t>TPLANZN2037ZINC</t>
  </si>
  <si>
    <t>TPLANZN2040ZINC</t>
  </si>
  <si>
    <t>TPLANZN2045ZINC</t>
  </si>
  <si>
    <t>TPLANZN2050ZINC</t>
  </si>
  <si>
    <t>TPLANZN2060ZINC</t>
  </si>
  <si>
    <t>TPLANZN2070ZINC</t>
  </si>
  <si>
    <t>FALTUITA 560 MM</t>
  </si>
  <si>
    <t>FALTUITA 360 MM</t>
  </si>
  <si>
    <t>TFA36803045</t>
  </si>
  <si>
    <t>TABLA FALTUITA 360MM 8003 0.45</t>
  </si>
  <si>
    <t>TFA36DPL050</t>
  </si>
  <si>
    <t>TABLA FALTUITA 360MM DPL 0.50</t>
  </si>
  <si>
    <t>TFA36DPM050</t>
  </si>
  <si>
    <t>TABLA FALTUITA 360MM DPM 0.50</t>
  </si>
  <si>
    <t>TFA36GDM050</t>
  </si>
  <si>
    <t>TABLA FALTUITA 360MM GDM 0.50</t>
  </si>
  <si>
    <t>TFA36LUC045</t>
  </si>
  <si>
    <t>TABLA FALTUITA 360MM LUCIOS 0.45</t>
  </si>
  <si>
    <t>TFA36LUC050</t>
  </si>
  <si>
    <t>TABLA FALTUITA 360MM LUCIOS 0.50</t>
  </si>
  <si>
    <t>TFA36LUC060</t>
  </si>
  <si>
    <t>TABLA FALTUITA 360MM LUCIOS 0.60</t>
  </si>
  <si>
    <t>TFA36MAT045</t>
  </si>
  <si>
    <t>TABLA FALTUITA 360MM MAT 0.45</t>
  </si>
  <si>
    <t>TFA36MAT050</t>
  </si>
  <si>
    <t>TABLA FALTUITA 360MM MAT 0.50</t>
  </si>
  <si>
    <t>TFA36MAT060</t>
  </si>
  <si>
    <t>TABLA FALTUITA 360MM MAT 0.60</t>
  </si>
  <si>
    <t>TFA36MGN050</t>
  </si>
  <si>
    <t>TABLA FALTUITA 360MM MAGNELIS 0.50</t>
  </si>
  <si>
    <t>TFA36MPX060</t>
  </si>
  <si>
    <t>TABLA FALTUITA 360MM PLX MAT 0.60</t>
  </si>
  <si>
    <t>TFA36SPX060</t>
  </si>
  <si>
    <t>13.34</t>
  </si>
  <si>
    <t>TABLA FALTUITA 360MM PLX 0.60</t>
  </si>
  <si>
    <t>TFA36WOD045</t>
  </si>
  <si>
    <t>TABLA FALTUITA 360MM WOOD 0.45</t>
  </si>
  <si>
    <t>TFA36WOD050</t>
  </si>
  <si>
    <t>TABLA FALTUITA 360MM WOOD 0.50</t>
  </si>
  <si>
    <t>TFA368030458003</t>
  </si>
  <si>
    <t>TFA36DPL0507016</t>
  </si>
  <si>
    <t>TFA36DPL0508017</t>
  </si>
  <si>
    <t>TFA36DPM0507016</t>
  </si>
  <si>
    <t>TFA36DPM0508017</t>
  </si>
  <si>
    <t>TFA36GDM0503005</t>
  </si>
  <si>
    <t>TFA36GDM0503011</t>
  </si>
  <si>
    <t>TFA36GDM0506005</t>
  </si>
  <si>
    <t>TFA36GDM0507011</t>
  </si>
  <si>
    <t>TFA36GDM0507024</t>
  </si>
  <si>
    <t>TFA36GDM0508004</t>
  </si>
  <si>
    <t>TFA36GDM0508017</t>
  </si>
  <si>
    <t>TFA36GDM0508019</t>
  </si>
  <si>
    <t>TFA36GDM0509005</t>
  </si>
  <si>
    <t>TFA36LUC0453000</t>
  </si>
  <si>
    <t>TFA36LUC0453005</t>
  </si>
  <si>
    <t>TFA36LUC0453009</t>
  </si>
  <si>
    <t>TFA36LUC0453011</t>
  </si>
  <si>
    <t>TFA36LUC0455010</t>
  </si>
  <si>
    <t>TFA36LUC0456005</t>
  </si>
  <si>
    <t>TFA36LUC0457016</t>
  </si>
  <si>
    <t>TFA36LUC0457024</t>
  </si>
  <si>
    <t>TFA36LUC0458004</t>
  </si>
  <si>
    <t>TFA36LUC0458017</t>
  </si>
  <si>
    <t>TFA36LUC0459002</t>
  </si>
  <si>
    <t>TFA36LUC0459005</t>
  </si>
  <si>
    <t>TFA36LUC0459006</t>
  </si>
  <si>
    <t>TFA36LUC0503005</t>
  </si>
  <si>
    <t>TFA36LUC0503009</t>
  </si>
  <si>
    <t>TFA36LUC0503011</t>
  </si>
  <si>
    <t>TFA36LUC0505010</t>
  </si>
  <si>
    <t>TFA36LUC0506005</t>
  </si>
  <si>
    <t>TFA36LUC0507016</t>
  </si>
  <si>
    <t>TFA36LUC0507024</t>
  </si>
  <si>
    <t>TFA36LUC0507035</t>
  </si>
  <si>
    <t>TFA36LUC0508004</t>
  </si>
  <si>
    <t>TFA36LUC0508017</t>
  </si>
  <si>
    <t>TFA36LUC0509002</t>
  </si>
  <si>
    <t>TFA36LUC0509005</t>
  </si>
  <si>
    <t>TFA36LUC0509006</t>
  </si>
  <si>
    <t>TFA36LUC0607016</t>
  </si>
  <si>
    <t>TFA36LUC0609002</t>
  </si>
  <si>
    <t>TFA36LUC0609006</t>
  </si>
  <si>
    <t>TFA36MAT0453005</t>
  </si>
  <si>
    <t>TFA36MAT0453009</t>
  </si>
  <si>
    <t>TFA36MAT0456020</t>
  </si>
  <si>
    <t>TFA36MAT0457016</t>
  </si>
  <si>
    <t>TFA36MAT0457024</t>
  </si>
  <si>
    <t>TFA36MAT0458004</t>
  </si>
  <si>
    <t>TFA36MAT0458017</t>
  </si>
  <si>
    <t>TFA36MAT0458019</t>
  </si>
  <si>
    <t>TFA36MAT0459005</t>
  </si>
  <si>
    <t>TFA36MAT0503005</t>
  </si>
  <si>
    <t>TFA36MAT0503009</t>
  </si>
  <si>
    <t>TFA36MAT0506005</t>
  </si>
  <si>
    <t>TFA36MAT0506020</t>
  </si>
  <si>
    <t>TFA36MAT0507016</t>
  </si>
  <si>
    <t>TFA36MAT0507024</t>
  </si>
  <si>
    <t>TFA36MAT0508004</t>
  </si>
  <si>
    <t>TFA36MAT0508017</t>
  </si>
  <si>
    <t>TFA36MAT0508019</t>
  </si>
  <si>
    <t>TFA36MAT0509005</t>
  </si>
  <si>
    <t>TFA36MAT0603005</t>
  </si>
  <si>
    <t>TFA36MAT0607016</t>
  </si>
  <si>
    <t>TFA36MAT0608017</t>
  </si>
  <si>
    <t>TFA36MAT0608019</t>
  </si>
  <si>
    <t>TFA36MAT0609005</t>
  </si>
  <si>
    <t>TFA36MGN050MGNL</t>
  </si>
  <si>
    <t>TFA36ZNC060MGNL</t>
  </si>
  <si>
    <t>TFA36MPX0607024</t>
  </si>
  <si>
    <t>TFA36MPX0608017</t>
  </si>
  <si>
    <t>TFA36MPX0608019</t>
  </si>
  <si>
    <t>TFA36MPX0609005</t>
  </si>
  <si>
    <t>TFA36SPX0603005</t>
  </si>
  <si>
    <t>TFA36SPX0603009</t>
  </si>
  <si>
    <t>TFA36SPX0603011</t>
  </si>
  <si>
    <t>TFA36SPX0606020</t>
  </si>
  <si>
    <t>TFA36SPX0607011</t>
  </si>
  <si>
    <t>TFA36SPX0607016</t>
  </si>
  <si>
    <t>TFA36SPX0607024</t>
  </si>
  <si>
    <t>TFA36SPX0608003</t>
  </si>
  <si>
    <t>TFA36SPX0608004</t>
  </si>
  <si>
    <t>TFA36SPX0608017</t>
  </si>
  <si>
    <t>TFA36SPX0608019</t>
  </si>
  <si>
    <t>TFA36SPX0609005</t>
  </si>
  <si>
    <t>TFA36SPX0609006</t>
  </si>
  <si>
    <t>TFA36SPX0609007</t>
  </si>
  <si>
    <t>TFA36SPX0609010</t>
  </si>
  <si>
    <t>TFA36WOD045GWPA</t>
  </si>
  <si>
    <t>TFA36WOD045GWPG</t>
  </si>
  <si>
    <t>TFA36WOD050GWBW</t>
  </si>
  <si>
    <t>TFA36WOD050GWPG</t>
  </si>
  <si>
    <t>TFA36ZNC045ZINC</t>
  </si>
  <si>
    <t>TFA36ZNC050ZINC</t>
  </si>
  <si>
    <t>TFA36ZNC060ZINC</t>
  </si>
  <si>
    <t>TFA36MPX0607016</t>
  </si>
  <si>
    <t>TFALTMPX0607016</t>
  </si>
  <si>
    <t>TFALTDPM0607016</t>
  </si>
  <si>
    <t>TFA36DPM0607016</t>
  </si>
  <si>
    <t>TFA36DPM0607024</t>
  </si>
  <si>
    <t>TFA36DPM0608017</t>
  </si>
  <si>
    <t>TFA36DPM0608019</t>
  </si>
  <si>
    <t>TFA36DPM0609005</t>
  </si>
  <si>
    <t>TFA36DPL0603005</t>
  </si>
  <si>
    <t>TFA36DPL0603009</t>
  </si>
  <si>
    <t>TFA36DPL0603011</t>
  </si>
  <si>
    <t>TFA36DPL0606020</t>
  </si>
  <si>
    <t>TFA36DPL0607011</t>
  </si>
  <si>
    <t>TFA36DPL0607016</t>
  </si>
  <si>
    <t>TFA36DPL0607024</t>
  </si>
  <si>
    <t>TFA36DPL0608003</t>
  </si>
  <si>
    <t>TFA36DPL0608004</t>
  </si>
  <si>
    <t>TFA36DPL0608017</t>
  </si>
  <si>
    <t>TFA36DPL0608019</t>
  </si>
  <si>
    <t>TFA36DPL0609005</t>
  </si>
  <si>
    <t>TFA36DPL0609006</t>
  </si>
  <si>
    <t>TFA36DPL0609007</t>
  </si>
  <si>
    <t>TFA36DPL0609010</t>
  </si>
  <si>
    <t>DPM0607016</t>
  </si>
  <si>
    <t>RAL 7016 MAT</t>
  </si>
  <si>
    <t>TCT08MAT0409005</t>
  </si>
  <si>
    <t>TCT12MAT0409005</t>
  </si>
  <si>
    <t>TCT18MAT0409005</t>
  </si>
  <si>
    <t>TCT35MAT0409005</t>
  </si>
  <si>
    <t>TCT45MAT0409005</t>
  </si>
  <si>
    <t>TDT08MAT0409005</t>
  </si>
  <si>
    <t>TDT18MAT0409005</t>
  </si>
  <si>
    <t>TDT35MAT0409005</t>
  </si>
  <si>
    <t>TDT45MAT0409005</t>
  </si>
  <si>
    <t>TDBRIMAT0409005</t>
  </si>
  <si>
    <t>TDCLSMAT0409005</t>
  </si>
  <si>
    <t>TMCLSMAT0409005</t>
  </si>
  <si>
    <t>TMBRIMAT0409005</t>
  </si>
  <si>
    <t>SIN18MAT0409005</t>
  </si>
  <si>
    <t>TPLANMAT0409005</t>
  </si>
  <si>
    <t>TMHELMAT0409005</t>
  </si>
  <si>
    <t>TCT08MAT0408019</t>
  </si>
  <si>
    <t>TCT12MAT0408019</t>
  </si>
  <si>
    <t>TCT18MAT0408019</t>
  </si>
  <si>
    <t>TCT35MAT0408019</t>
  </si>
  <si>
    <t>TCT45MAT0408019</t>
  </si>
  <si>
    <t>TDT08MAT0408019</t>
  </si>
  <si>
    <t>TDT18MAT0408019</t>
  </si>
  <si>
    <t>TDT35MAT0408019</t>
  </si>
  <si>
    <t>TDT45MAT0408019</t>
  </si>
  <si>
    <t>TDBRIMAT0408019</t>
  </si>
  <si>
    <t>TDCLSMAT0408019</t>
  </si>
  <si>
    <t>TMCLSMAT0408019</t>
  </si>
  <si>
    <t>TMBRIMAT0408019</t>
  </si>
  <si>
    <t>SIN18MAT0408019</t>
  </si>
  <si>
    <t>TPLANMAT0408019</t>
  </si>
  <si>
    <t>TMHELMAT0408019</t>
  </si>
  <si>
    <t>RETRODPM0509005</t>
  </si>
  <si>
    <t>TCT08DPM0509005</t>
  </si>
  <si>
    <t>TCT18DPM0509005</t>
  </si>
  <si>
    <t>TCT35DPM0509005</t>
  </si>
  <si>
    <t>TCT45DPM0509005</t>
  </si>
  <si>
    <t>TFALTDPM0509005</t>
  </si>
  <si>
    <t>SIN18DPM0509005</t>
  </si>
  <si>
    <t>TPLANDPM0509005</t>
  </si>
  <si>
    <t>TFA36DPM0509005</t>
  </si>
  <si>
    <t>RETRODPM0508019</t>
  </si>
  <si>
    <t>TCT08DPM0508019</t>
  </si>
  <si>
    <t>TCT18DPM0508019</t>
  </si>
  <si>
    <t>TCT35DPM0508019</t>
  </si>
  <si>
    <t>TCT45DPM0508019</t>
  </si>
  <si>
    <t>TFALTDPM0508019</t>
  </si>
  <si>
    <t>SIN18DPM0508019</t>
  </si>
  <si>
    <t>TPLANDPM0508019</t>
  </si>
  <si>
    <t>TFA36DPM0508019</t>
  </si>
  <si>
    <t>DPM0508019</t>
  </si>
  <si>
    <t>DPM0509005</t>
  </si>
  <si>
    <t>ZNC</t>
  </si>
  <si>
    <t>037</t>
  </si>
  <si>
    <t>ZNC037ZINC</t>
  </si>
  <si>
    <t>ZNC040ZINC</t>
  </si>
  <si>
    <t>ZNC045ZINC</t>
  </si>
  <si>
    <t>ZNC050ZINC</t>
  </si>
  <si>
    <t>ZNC060ZINC</t>
  </si>
  <si>
    <t>ZNC070ZINC</t>
  </si>
  <si>
    <t>4.97</t>
  </si>
  <si>
    <t>8.28</t>
  </si>
  <si>
    <t>12.69</t>
  </si>
  <si>
    <t>Accesoriu Special ML RAL 8003 0.45 D01</t>
  </si>
  <si>
    <t>Accesoriu Special ML RAL 8003 0.45 D02</t>
  </si>
  <si>
    <t>Accesoriu Special ML RAL 8003 0.45 D03</t>
  </si>
  <si>
    <t>Accesoriu Special ML RAL 8003 0.45 D04</t>
  </si>
  <si>
    <t>3.30</t>
  </si>
  <si>
    <t>Accesoriu Special ML RAL 8003 0.45 D05</t>
  </si>
  <si>
    <t>Accesoriu Special ML RAL 8003 0.45 D06</t>
  </si>
  <si>
    <t>Accesoriu Special ML RAL 8003 0.45 D07</t>
  </si>
  <si>
    <t>Accesoriu Special ML RAL 8003 0.45 D08</t>
  </si>
  <si>
    <t>Accesoriu Special ML RAL 8003 0.45 D09</t>
  </si>
  <si>
    <t>Accesoriu Special ML RAL 8003 0.45 D10</t>
  </si>
  <si>
    <t>Accesoriu Special ML RAL 8003 0.45 D11</t>
  </si>
  <si>
    <t>Accesoriu Special ML RAL 8003 0.45 D12</t>
  </si>
  <si>
    <t>Accesoriu Special ML RAL 8003 0.45 D13</t>
  </si>
  <si>
    <t>Accesoriu Special ML RAL 8003 0.45 D14</t>
  </si>
  <si>
    <t>Accesoriu Special ML RAL 8003 0.45 D15</t>
  </si>
  <si>
    <t>Accesoriu Special ML RAL 8003 0.45 D16</t>
  </si>
  <si>
    <t>Accesoriu Special ML RAL 8003 0.45 D17</t>
  </si>
  <si>
    <t>Accesoriu Special ML RAL 8003 0.45 D18</t>
  </si>
  <si>
    <t>Accesoriu Special ML RAL 8003 0.45 D19</t>
  </si>
  <si>
    <t>Accesoriu Special ML RAL 8003 0.45 D20</t>
  </si>
  <si>
    <t>Accesoriu Special ML RAL 8003 0.45 D21</t>
  </si>
  <si>
    <t>Accesoriu Special ML RAL 8003 0.45 D22</t>
  </si>
  <si>
    <t>Accesoriu Special ML RAL 8003 0.45 D23</t>
  </si>
  <si>
    <t>Accesoriu Special ML 8003 0.45 D24</t>
  </si>
  <si>
    <t>2.76</t>
  </si>
  <si>
    <t>Accesoriu special 0-50mm WOD 0.45mm</t>
  </si>
  <si>
    <t>Accesoriu special 51-100mm WOD 0.45mm</t>
  </si>
  <si>
    <t>Accesoriu special 101-150mm WOD 0.45mm</t>
  </si>
  <si>
    <t>Accesoriu special 151-200mm WOD 0.45mm</t>
  </si>
  <si>
    <t>Accesoriu special 201-250mm WOD 0.45mm</t>
  </si>
  <si>
    <t>Accesoriu special 251-300mm WOD 0.45mm</t>
  </si>
  <si>
    <t>Accesoriu special 301-350mm WOD 0.45mm</t>
  </si>
  <si>
    <t>Accesoriu special 351-400mm WOD 0.45mm</t>
  </si>
  <si>
    <t>Accesoriu special 401-450mm WOD 0.45mm</t>
  </si>
  <si>
    <t>Accesoriu special 451-500mm WOD 0.45mm</t>
  </si>
  <si>
    <t>Accesoriu special 501-550mm WOD 0.45mm</t>
  </si>
  <si>
    <t>Accesoriu special 551-600mm WOD 0.45mm</t>
  </si>
  <si>
    <t>Accesoriu special 601-650mm WOD 0.45mm</t>
  </si>
  <si>
    <t>Accesoriu special 651-700mm WOD 0.45mm</t>
  </si>
  <si>
    <t>Accesoriu special 701-750mm WOD 0.45mm</t>
  </si>
  <si>
    <t>Accesoriu special 751-800mm WOD 0.45mm</t>
  </si>
  <si>
    <t>Accesoriu special 801-850mm WOD 0.45mm</t>
  </si>
  <si>
    <t>Accesoriu special 851-900mm WOD 0.45mm</t>
  </si>
  <si>
    <t>Accesoriu special 901-950mm WOD 0.45mm</t>
  </si>
  <si>
    <t>Accesoriu special 951-1000mm WOD 0.45mm</t>
  </si>
  <si>
    <t>Accesoriu special 1001-1050mm Luc 0.60mm</t>
  </si>
  <si>
    <t>Accesoriu special 1001-1050mm WOD 0.45mm</t>
  </si>
  <si>
    <t>Accesoriu special 1051-1100mm WOD 0.45mm</t>
  </si>
  <si>
    <t>Accesoriu special 1151-1200mm WOD 0.45mm</t>
  </si>
  <si>
    <t>Accesoriu special 1201-1250mm WOD 0.45mm</t>
  </si>
  <si>
    <t>13.70</t>
  </si>
  <si>
    <t>SIN18DPM050</t>
  </si>
  <si>
    <t>Sinus 18 DPM 0.50</t>
  </si>
  <si>
    <t>Carlig Jgheab 125/160 MAT</t>
  </si>
  <si>
    <t>Colier burlan Mat 100</t>
  </si>
  <si>
    <t>7.40</t>
  </si>
  <si>
    <t>9.25</t>
  </si>
  <si>
    <t>12.34</t>
  </si>
  <si>
    <t>6.17</t>
  </si>
  <si>
    <t>2.18</t>
  </si>
  <si>
    <t>0.63</t>
  </si>
  <si>
    <t>1.26</t>
  </si>
  <si>
    <t>2.81</t>
  </si>
  <si>
    <t>4.22</t>
  </si>
  <si>
    <t>6.63</t>
  </si>
  <si>
    <t>2.52</t>
  </si>
  <si>
    <t>3.14</t>
  </si>
  <si>
    <t>4.48</t>
  </si>
  <si>
    <t>4.76</t>
  </si>
  <si>
    <t>5.23</t>
  </si>
  <si>
    <t>5.98</t>
  </si>
  <si>
    <t>6.35</t>
  </si>
  <si>
    <t>7.14</t>
  </si>
  <si>
    <t>6.29</t>
  </si>
  <si>
    <t>8.22</t>
  </si>
  <si>
    <t>9.53</t>
  </si>
  <si>
    <t>14.37</t>
  </si>
  <si>
    <t>11.11</t>
  </si>
  <si>
    <t>16.58</t>
  </si>
  <si>
    <t>33.17</t>
  </si>
  <si>
    <t>13.49</t>
  </si>
  <si>
    <t>23.91</t>
  </si>
  <si>
    <t>14.29</t>
  </si>
  <si>
    <t>14.94</t>
  </si>
  <si>
    <t>13.84</t>
  </si>
  <si>
    <t>14.46</t>
  </si>
  <si>
    <t>18.26</t>
  </si>
  <si>
    <t>4.27</t>
  </si>
  <si>
    <t>3.41</t>
  </si>
  <si>
    <t>3.36</t>
  </si>
  <si>
    <t>1.48</t>
  </si>
  <si>
    <t>3.28</t>
  </si>
  <si>
    <t>5.92</t>
  </si>
  <si>
    <t>6.55</t>
  </si>
  <si>
    <t>11.47</t>
  </si>
  <si>
    <t>13.10</t>
  </si>
  <si>
    <t>16.38</t>
  </si>
  <si>
    <t>18.02</t>
  </si>
  <si>
    <t>23.69</t>
  </si>
  <si>
    <t>26.21</t>
  </si>
  <si>
    <t>11.37</t>
  </si>
  <si>
    <t>13.79</t>
  </si>
  <si>
    <t>18.60</t>
  </si>
  <si>
    <t>9.42</t>
  </si>
  <si>
    <t>10.99</t>
  </si>
  <si>
    <t>1000</t>
  </si>
  <si>
    <t>5.77</t>
  </si>
  <si>
    <t>5.84</t>
  </si>
  <si>
    <t>4.00</t>
  </si>
  <si>
    <t>4.28</t>
  </si>
  <si>
    <t>5.05</t>
  </si>
  <si>
    <t>3.59</t>
  </si>
  <si>
    <t>3.92</t>
  </si>
  <si>
    <t>4.70</t>
  </si>
  <si>
    <t>7.22</t>
  </si>
  <si>
    <t>7.31</t>
  </si>
  <si>
    <t>5.00</t>
  </si>
  <si>
    <t>7.38</t>
  </si>
  <si>
    <t>5.34</t>
  </si>
  <si>
    <t>5.57</t>
  </si>
  <si>
    <t>6.32</t>
  </si>
  <si>
    <t>7.23</t>
  </si>
  <si>
    <t>3.52</t>
  </si>
  <si>
    <t>4.49</t>
  </si>
  <si>
    <t>5.88</t>
  </si>
  <si>
    <t>6.78</t>
  </si>
  <si>
    <t>9.74</t>
  </si>
  <si>
    <t>5.71</t>
  </si>
  <si>
    <t>6.66</t>
  </si>
  <si>
    <t>8.09</t>
  </si>
  <si>
    <t>9.84</t>
  </si>
  <si>
    <t>8.42</t>
  </si>
  <si>
    <t>9.64</t>
  </si>
  <si>
    <t>4.79</t>
  </si>
  <si>
    <t>5.99</t>
  </si>
  <si>
    <t>6.54</t>
  </si>
  <si>
    <t>7.84</t>
  </si>
  <si>
    <t>9.04</t>
  </si>
  <si>
    <t>4.17</t>
  </si>
  <si>
    <t>2.45</t>
  </si>
  <si>
    <t>2.85</t>
  </si>
  <si>
    <t>3.47</t>
  </si>
  <si>
    <t>2.67</t>
  </si>
  <si>
    <t>3.05</t>
  </si>
  <si>
    <t>3.61</t>
  </si>
  <si>
    <t>2.01</t>
  </si>
  <si>
    <t>2.57</t>
  </si>
  <si>
    <t>2.80</t>
  </si>
  <si>
    <t>3.87</t>
  </si>
  <si>
    <t>4.81</t>
  </si>
  <si>
    <t>4.87</t>
  </si>
  <si>
    <t>2.86</t>
  </si>
  <si>
    <t>3.33</t>
  </si>
  <si>
    <t>3.57</t>
  </si>
  <si>
    <t>4.05</t>
  </si>
  <si>
    <t>4.92</t>
  </si>
  <si>
    <t>4.21</t>
  </si>
  <si>
    <t>4.82</t>
  </si>
  <si>
    <t>2.35</t>
  </si>
  <si>
    <t>2.40</t>
  </si>
  <si>
    <t>3.00</t>
  </si>
  <si>
    <t>3.27</t>
  </si>
  <si>
    <t>4.52</t>
  </si>
  <si>
    <t>2.34</t>
  </si>
  <si>
    <t>1.76</t>
  </si>
  <si>
    <t>2.25</t>
  </si>
  <si>
    <t>2.94</t>
  </si>
  <si>
    <t>6.00</t>
  </si>
  <si>
    <t>6.36</t>
  </si>
  <si>
    <t>7.07</t>
  </si>
  <si>
    <t>6.34</t>
  </si>
  <si>
    <t>6.57</t>
  </si>
  <si>
    <t>8.23</t>
  </si>
  <si>
    <t>14.61</t>
  </si>
  <si>
    <t>8.57</t>
  </si>
  <si>
    <t>9.99</t>
  </si>
  <si>
    <t>10.71</t>
  </si>
  <si>
    <t>10.68</t>
  </si>
  <si>
    <t>11.15</t>
  </si>
  <si>
    <t>7.04</t>
  </si>
  <si>
    <t>7.19</t>
  </si>
  <si>
    <t>9.81</t>
  </si>
  <si>
    <t>11.76</t>
  </si>
  <si>
    <t>1.46</t>
  </si>
  <si>
    <t>1.45</t>
  </si>
  <si>
    <t>1.95</t>
  </si>
  <si>
    <t>1.33</t>
  </si>
  <si>
    <t>1.68</t>
  </si>
  <si>
    <t>1.93</t>
  </si>
  <si>
    <t>0.65</t>
  </si>
  <si>
    <t>0.53</t>
  </si>
  <si>
    <t>0.55</t>
  </si>
  <si>
    <t>0.39</t>
  </si>
  <si>
    <t>0.48</t>
  </si>
  <si>
    <t>0.42</t>
  </si>
  <si>
    <t>0.57</t>
  </si>
  <si>
    <t>0.52</t>
  </si>
  <si>
    <t>0.32</t>
  </si>
  <si>
    <t>0.44</t>
  </si>
  <si>
    <t>1.30</t>
  </si>
  <si>
    <t>1.06</t>
  </si>
  <si>
    <t>1.31</t>
  </si>
  <si>
    <t>0.77</t>
  </si>
  <si>
    <t>0.96</t>
  </si>
  <si>
    <t>1.09</t>
  </si>
  <si>
    <t>0.84</t>
  </si>
  <si>
    <t>1.05</t>
  </si>
  <si>
    <t>1.22</t>
  </si>
  <si>
    <t>3.38</t>
  </si>
  <si>
    <t>1.97</t>
  </si>
  <si>
    <t>1.16</t>
  </si>
  <si>
    <t>1.71</t>
  </si>
  <si>
    <t>0.95</t>
  </si>
  <si>
    <t>0.97</t>
  </si>
  <si>
    <t>1.83</t>
  </si>
  <si>
    <t>2.63</t>
  </si>
  <si>
    <t>2.66</t>
  </si>
  <si>
    <t>2.27</t>
  </si>
  <si>
    <t>2.09</t>
  </si>
  <si>
    <t>1.29</t>
  </si>
  <si>
    <t>2.51</t>
  </si>
  <si>
    <t>2.84</t>
  </si>
  <si>
    <t>2.62</t>
  </si>
  <si>
    <t>3.94</t>
  </si>
  <si>
    <t>2.89</t>
  </si>
  <si>
    <t>3.99</t>
  </si>
  <si>
    <t>1.94</t>
  </si>
  <si>
    <t>3.66</t>
  </si>
  <si>
    <t>3.71</t>
  </si>
  <si>
    <t>4.60</t>
  </si>
  <si>
    <t>3.37</t>
  </si>
  <si>
    <t>3.82</t>
  </si>
  <si>
    <t>4.65</t>
  </si>
  <si>
    <t>3.51</t>
  </si>
  <si>
    <t>2.22</t>
  </si>
  <si>
    <t>3.09</t>
  </si>
  <si>
    <t>3.70</t>
  </si>
  <si>
    <t>4.41</t>
  </si>
  <si>
    <t>9.02</t>
  </si>
  <si>
    <t>5.26</t>
  </si>
  <si>
    <t>4.37</t>
  </si>
  <si>
    <t>4.01</t>
  </si>
  <si>
    <t>4.19</t>
  </si>
  <si>
    <t>5.21</t>
  </si>
  <si>
    <t>3.23</t>
  </si>
  <si>
    <t>4.77</t>
  </si>
  <si>
    <t>7.11</t>
  </si>
  <si>
    <t>4.34</t>
  </si>
  <si>
    <t>4.33</t>
  </si>
  <si>
    <t>4.71</t>
  </si>
  <si>
    <t>5.86</t>
  </si>
  <si>
    <t>2.91</t>
  </si>
  <si>
    <t>5.49</t>
  </si>
  <si>
    <t>6.49</t>
  </si>
  <si>
    <t>11.27</t>
  </si>
  <si>
    <t>3.85</t>
  </si>
  <si>
    <t>5.02</t>
  </si>
  <si>
    <t>5.68</t>
  </si>
  <si>
    <t>4.04</t>
  </si>
  <si>
    <t>8.69</t>
  </si>
  <si>
    <t>6.01</t>
  </si>
  <si>
    <t>6.25</t>
  </si>
  <si>
    <t>7.16</t>
  </si>
  <si>
    <t>5.82</t>
  </si>
  <si>
    <t>6.71</t>
  </si>
  <si>
    <t>13.53</t>
  </si>
  <si>
    <t>5.39</t>
  </si>
  <si>
    <t>7.97</t>
  </si>
  <si>
    <t>6.02</t>
  </si>
  <si>
    <t>6.82</t>
  </si>
  <si>
    <t>6.28</t>
  </si>
  <si>
    <t>7.81</t>
  </si>
  <si>
    <t>3.88</t>
  </si>
  <si>
    <t>10.27</t>
  </si>
  <si>
    <t>7.17</t>
  </si>
  <si>
    <t>8.55</t>
  </si>
  <si>
    <t>5.01</t>
  </si>
  <si>
    <t>6.27</t>
  </si>
  <si>
    <t>8.63</t>
  </si>
  <si>
    <t>6.52</t>
  </si>
  <si>
    <t>7.39</t>
  </si>
  <si>
    <t>6.80</t>
  </si>
  <si>
    <t>8.46</t>
  </si>
  <si>
    <t>4.20</t>
  </si>
  <si>
    <t>5.74</t>
  </si>
  <si>
    <t>7.93</t>
  </si>
  <si>
    <t>15.78</t>
  </si>
  <si>
    <t>9.20</t>
  </si>
  <si>
    <t>7.65</t>
  </si>
  <si>
    <t>9.30</t>
  </si>
  <si>
    <t>6.73</t>
  </si>
  <si>
    <t>7.02</t>
  </si>
  <si>
    <t>7.96</t>
  </si>
  <si>
    <t>7.33</t>
  </si>
  <si>
    <t>4.53</t>
  </si>
  <si>
    <t>6.18</t>
  </si>
  <si>
    <t>7.41</t>
  </si>
  <si>
    <t>8.54</t>
  </si>
  <si>
    <t>7.95</t>
  </si>
  <si>
    <t>11.85</t>
  </si>
  <si>
    <t>9.86</t>
  </si>
  <si>
    <t>6.74</t>
  </si>
  <si>
    <t>6.31</t>
  </si>
  <si>
    <t>7.21</t>
  </si>
  <si>
    <t>8.53</t>
  </si>
  <si>
    <t>7.85</t>
  </si>
  <si>
    <t>9.76</t>
  </si>
  <si>
    <t>9.15</t>
  </si>
  <si>
    <t>8.48</t>
  </si>
  <si>
    <t>18.04</t>
  </si>
  <si>
    <t>10.52</t>
  </si>
  <si>
    <t>8.74</t>
  </si>
  <si>
    <t>8.02</t>
  </si>
  <si>
    <t>8.37</t>
  </si>
  <si>
    <t>10.41</t>
  </si>
  <si>
    <t>5.07</t>
  </si>
  <si>
    <t>5.17</t>
  </si>
  <si>
    <t>6.47</t>
  </si>
  <si>
    <t>7.06</t>
  </si>
  <si>
    <t>9.01</t>
  </si>
  <si>
    <t>9.38</t>
  </si>
  <si>
    <t>19.16</t>
  </si>
  <si>
    <t>9.28</t>
  </si>
  <si>
    <t>8.17</t>
  </si>
  <si>
    <t>9.66</t>
  </si>
  <si>
    <t>8.90</t>
  </si>
  <si>
    <t>5.38</t>
  </si>
  <si>
    <t>6.87</t>
  </si>
  <si>
    <t>10.37</t>
  </si>
  <si>
    <t>9.54</t>
  </si>
  <si>
    <t>20.29</t>
  </si>
  <si>
    <t>11.83</t>
  </si>
  <si>
    <t>6.94</t>
  </si>
  <si>
    <t>8.68</t>
  </si>
  <si>
    <t>11.96</t>
  </si>
  <si>
    <t>7.57</t>
  </si>
  <si>
    <t>10.23</t>
  </si>
  <si>
    <t>10.98</t>
  </si>
  <si>
    <t>10.07</t>
  </si>
  <si>
    <t>15.01</t>
  </si>
  <si>
    <t>10.48</t>
  </si>
  <si>
    <t>21.42</t>
  </si>
  <si>
    <t>12.49</t>
  </si>
  <si>
    <t>9.16</t>
  </si>
  <si>
    <t>10.38</t>
  </si>
  <si>
    <t>12.62</t>
  </si>
  <si>
    <t>9.94</t>
  </si>
  <si>
    <t>12.36</t>
  </si>
  <si>
    <t>8.39</t>
  </si>
  <si>
    <t>11.59</t>
  </si>
  <si>
    <t>12.99</t>
  </si>
  <si>
    <t>9.61</t>
  </si>
  <si>
    <t>10.47</t>
  </si>
  <si>
    <t>13.01</t>
  </si>
  <si>
    <t>12.20</t>
  </si>
  <si>
    <t>13.64</t>
  </si>
  <si>
    <t>11.13</t>
  </si>
  <si>
    <t>23.67</t>
  </si>
  <si>
    <t>13.81</t>
  </si>
  <si>
    <t>9.44</t>
  </si>
  <si>
    <t>13.95</t>
  </si>
  <si>
    <t>10.53</t>
  </si>
  <si>
    <t>11.94</t>
  </si>
  <si>
    <t>6.65</t>
  </si>
  <si>
    <t>12.81</t>
  </si>
  <si>
    <t>17.37</t>
  </si>
  <si>
    <t>24.80</t>
  </si>
  <si>
    <t>12.01</t>
  </si>
  <si>
    <t>10.57</t>
  </si>
  <si>
    <t>14.32</t>
  </si>
  <si>
    <t>6.96</t>
  </si>
  <si>
    <t>11.64</t>
  </si>
  <si>
    <t>18.16</t>
  </si>
  <si>
    <t>25.93</t>
  </si>
  <si>
    <t>8.86</t>
  </si>
  <si>
    <t>10.34</t>
  </si>
  <si>
    <t>12.56</t>
  </si>
  <si>
    <t>9.67</t>
  </si>
  <si>
    <t>11.05</t>
  </si>
  <si>
    <t>11.54</t>
  </si>
  <si>
    <t>13.07</t>
  </si>
  <si>
    <t>12.04</t>
  </si>
  <si>
    <t>14.97</t>
  </si>
  <si>
    <t>12.72</t>
  </si>
  <si>
    <t>18.95</t>
  </si>
  <si>
    <t>27.05</t>
  </si>
  <si>
    <t>10.79</t>
  </si>
  <si>
    <t>13.11</t>
  </si>
  <si>
    <t>15.62</t>
  </si>
  <si>
    <t>7.76</t>
  </si>
  <si>
    <t>9.70</t>
  </si>
  <si>
    <t>10.59</t>
  </si>
  <si>
    <t>14.64</t>
  </si>
  <si>
    <t>16.23</t>
  </si>
  <si>
    <t>13.25</t>
  </si>
  <si>
    <t>19.74</t>
  </si>
  <si>
    <t>28.18</t>
  </si>
  <si>
    <t>16.44</t>
  </si>
  <si>
    <t>11.24</t>
  </si>
  <si>
    <t>12.05</t>
  </si>
  <si>
    <t>16.61</t>
  </si>
  <si>
    <t>10.51</t>
  </si>
  <si>
    <t>12.54</t>
  </si>
  <si>
    <t>14.21</t>
  </si>
  <si>
    <t>13.08</t>
  </si>
  <si>
    <t>16.27</t>
  </si>
  <si>
    <t>8.08</t>
  </si>
  <si>
    <t>15.26</t>
  </si>
  <si>
    <t>2.08</t>
  </si>
  <si>
    <t>2.32</t>
  </si>
  <si>
    <t>0.69</t>
  </si>
  <si>
    <t>0.67</t>
  </si>
  <si>
    <t>0.73</t>
  </si>
  <si>
    <t>0.87</t>
  </si>
  <si>
    <t>0.86</t>
  </si>
  <si>
    <t>0.93</t>
  </si>
  <si>
    <t>0.72</t>
  </si>
  <si>
    <t>0.98</t>
  </si>
  <si>
    <t>1.18</t>
  </si>
  <si>
    <t>1.86</t>
  </si>
  <si>
    <t>2.11</t>
  </si>
  <si>
    <t>1.20</t>
  </si>
  <si>
    <t>1.96</t>
  </si>
  <si>
    <t>1.28</t>
  </si>
  <si>
    <t>1.63</t>
  </si>
  <si>
    <t>28.86</t>
  </si>
  <si>
    <t>29.22</t>
  </si>
  <si>
    <t>17.13</t>
  </si>
  <si>
    <t>19.98</t>
  </si>
  <si>
    <t>24.27</t>
  </si>
  <si>
    <t>29.52</t>
  </si>
  <si>
    <t>18.69</t>
  </si>
  <si>
    <t>21.36</t>
  </si>
  <si>
    <t>22.29</t>
  </si>
  <si>
    <t>25.26</t>
  </si>
  <si>
    <t>28.92</t>
  </si>
  <si>
    <t>17.97</t>
  </si>
  <si>
    <t>19.62</t>
  </si>
  <si>
    <t>23.52</t>
  </si>
  <si>
    <t>27.12</t>
  </si>
  <si>
    <t>13.78</t>
  </si>
  <si>
    <t>20.53</t>
  </si>
  <si>
    <t>14.34</t>
  </si>
  <si>
    <t>29.31</t>
  </si>
  <si>
    <t>17.09</t>
  </si>
  <si>
    <t>10.02</t>
  </si>
  <si>
    <t>14.20</t>
  </si>
  <si>
    <t>13.04</t>
  </si>
  <si>
    <t>14.78</t>
  </si>
  <si>
    <t>16.92</t>
  </si>
  <si>
    <t>13.76</t>
  </si>
  <si>
    <t>18.18</t>
  </si>
  <si>
    <t>14.84</t>
  </si>
  <si>
    <t>15.45</t>
  </si>
  <si>
    <t>31.56</t>
  </si>
  <si>
    <t>18.41</t>
  </si>
  <si>
    <t>12.59</t>
  </si>
  <si>
    <t>15.29</t>
  </si>
  <si>
    <t>11.77</t>
  </si>
  <si>
    <t>13.46</t>
  </si>
  <si>
    <t>15.91</t>
  </si>
  <si>
    <t>9.05</t>
  </si>
  <si>
    <t>14.82</t>
  </si>
  <si>
    <t>19.48</t>
  </si>
  <si>
    <t>15.90</t>
  </si>
  <si>
    <t>33.82</t>
  </si>
  <si>
    <t>19.72</t>
  </si>
  <si>
    <t>11.56</t>
  </si>
  <si>
    <t>19.93</t>
  </si>
  <si>
    <t>15.05</t>
  </si>
  <si>
    <t>19.52</t>
  </si>
  <si>
    <t>12.13</t>
  </si>
  <si>
    <t>18.31</t>
  </si>
  <si>
    <t>20.78</t>
  </si>
  <si>
    <t>25.27</t>
  </si>
  <si>
    <t>36.07</t>
  </si>
  <si>
    <t>21.04</t>
  </si>
  <si>
    <t>14.39</t>
  </si>
  <si>
    <t>15.42</t>
  </si>
  <si>
    <t>17.47</t>
  </si>
  <si>
    <t>15.38</t>
  </si>
  <si>
    <t>16.05</t>
  </si>
  <si>
    <t>18.19</t>
  </si>
  <si>
    <t>16.75</t>
  </si>
  <si>
    <t>20.82</t>
  </si>
  <si>
    <t>10.35</t>
  </si>
  <si>
    <t>12.94</t>
  </si>
  <si>
    <t>26.85</t>
  </si>
  <si>
    <t>18.76</t>
  </si>
  <si>
    <t>38.33</t>
  </si>
  <si>
    <t>16.39</t>
  </si>
  <si>
    <t>22.58</t>
  </si>
  <si>
    <t>16.34</t>
  </si>
  <si>
    <t>19.32</t>
  </si>
  <si>
    <t>17.80</t>
  </si>
  <si>
    <t>10.76</t>
  </si>
  <si>
    <t>17.99</t>
  </si>
  <si>
    <t>20.75</t>
  </si>
  <si>
    <t>23.38</t>
  </si>
  <si>
    <t>19.09</t>
  </si>
  <si>
    <t>28.43</t>
  </si>
  <si>
    <t>40.58</t>
  </si>
  <si>
    <t>13.88</t>
  </si>
  <si>
    <t>16.18</t>
  </si>
  <si>
    <t>15.14</t>
  </si>
  <si>
    <t>17.30</t>
  </si>
  <si>
    <t>18.05</t>
  </si>
  <si>
    <t>20.46</t>
  </si>
  <si>
    <t>18.84</t>
  </si>
  <si>
    <t>14.56</t>
  </si>
  <si>
    <t>21.97</t>
  </si>
  <si>
    <t>24.68</t>
  </si>
  <si>
    <t>20.15</t>
  </si>
  <si>
    <t>30.01</t>
  </si>
  <si>
    <t>20.96</t>
  </si>
  <si>
    <t>42.84</t>
  </si>
  <si>
    <t>24.98</t>
  </si>
  <si>
    <t>17.08</t>
  </si>
  <si>
    <t>25.24</t>
  </si>
  <si>
    <t>15.98</t>
  </si>
  <si>
    <t>19.06</t>
  </si>
  <si>
    <t>19.89</t>
  </si>
  <si>
    <t>24.73</t>
  </si>
  <si>
    <t>12.03</t>
  </si>
  <si>
    <t>16.78</t>
  </si>
  <si>
    <t>20.11</t>
  </si>
  <si>
    <t>23.19</t>
  </si>
  <si>
    <t>25.97</t>
  </si>
  <si>
    <t>21.21</t>
  </si>
  <si>
    <t>31.59</t>
  </si>
  <si>
    <t>45.09</t>
  </si>
  <si>
    <t>26.30</t>
  </si>
  <si>
    <t>17.98</t>
  </si>
  <si>
    <t>19.28</t>
  </si>
  <si>
    <t>21.84</t>
  </si>
  <si>
    <t>26.57</t>
  </si>
  <si>
    <t>16.82</t>
  </si>
  <si>
    <t>19.22</t>
  </si>
  <si>
    <t>22.73</t>
  </si>
  <si>
    <t>20.94</t>
  </si>
  <si>
    <t>26.03</t>
  </si>
  <si>
    <t>24.41</t>
  </si>
  <si>
    <t>22.27</t>
  </si>
  <si>
    <t>23.17</t>
  </si>
  <si>
    <t>47.34</t>
  </si>
  <si>
    <t>27.61</t>
  </si>
  <si>
    <t>18.88</t>
  </si>
  <si>
    <t>20.24</t>
  </si>
  <si>
    <t>22.94</t>
  </si>
  <si>
    <t>27.90</t>
  </si>
  <si>
    <t>21.06</t>
  </si>
  <si>
    <t>23.87</t>
  </si>
  <si>
    <t>21.98</t>
  </si>
  <si>
    <t>27.33</t>
  </si>
  <si>
    <t>18.54</t>
  </si>
  <si>
    <t>22.23</t>
  </si>
  <si>
    <t>25.63</t>
  </si>
  <si>
    <t>28.57</t>
  </si>
  <si>
    <t>34.75</t>
  </si>
  <si>
    <t>49.60</t>
  </si>
  <si>
    <t>28.93</t>
  </si>
  <si>
    <t>24.03</t>
  </si>
  <si>
    <t>21.15</t>
  </si>
  <si>
    <t>25.01</t>
  </si>
  <si>
    <t>28.63</t>
  </si>
  <si>
    <t>13.93</t>
  </si>
  <si>
    <t>14.23</t>
  </si>
  <si>
    <t>17.79</t>
  </si>
  <si>
    <t>19.42</t>
  </si>
  <si>
    <t>23.28</t>
  </si>
  <si>
    <t>29.87</t>
  </si>
  <si>
    <t>24.39</t>
  </si>
  <si>
    <t>36.33</t>
  </si>
  <si>
    <t>25.38</t>
  </si>
  <si>
    <t>51.85</t>
  </si>
  <si>
    <t>17.73</t>
  </si>
  <si>
    <t>20.68</t>
  </si>
  <si>
    <t>22.17</t>
  </si>
  <si>
    <t>25.12</t>
  </si>
  <si>
    <t>30.55</t>
  </si>
  <si>
    <t>19.34</t>
  </si>
  <si>
    <t>23.07</t>
  </si>
  <si>
    <t>26.14</t>
  </si>
  <si>
    <t>24.08</t>
  </si>
  <si>
    <t>14.87</t>
  </si>
  <si>
    <t>20.31</t>
  </si>
  <si>
    <t>28.07</t>
  </si>
  <si>
    <t>25.45</t>
  </si>
  <si>
    <t>26.48</t>
  </si>
  <si>
    <t>54.11</t>
  </si>
  <si>
    <t>21.58</t>
  </si>
  <si>
    <t>23.13</t>
  </si>
  <si>
    <t>24.07</t>
  </si>
  <si>
    <t>27.28</t>
  </si>
  <si>
    <t>31.23</t>
  </si>
  <si>
    <t>19.41</t>
  </si>
  <si>
    <t>25.40</t>
  </si>
  <si>
    <t>29.29</t>
  </si>
  <si>
    <t>32.47</t>
  </si>
  <si>
    <t>26.51</t>
  </si>
  <si>
    <t>39.49</t>
  </si>
  <si>
    <t>27.58</t>
  </si>
  <si>
    <t>56.36</t>
  </si>
  <si>
    <t>32.87</t>
  </si>
  <si>
    <t>19.27</t>
  </si>
  <si>
    <t>22.48</t>
  </si>
  <si>
    <t>24.10</t>
  </si>
  <si>
    <t>27.30</t>
  </si>
  <si>
    <t>33.21</t>
  </si>
  <si>
    <t>21.03</t>
  </si>
  <si>
    <t>25.08</t>
  </si>
  <si>
    <t>28.42</t>
  </si>
  <si>
    <t>26.17</t>
  </si>
  <si>
    <t>32.54</t>
  </si>
  <si>
    <t>30.51</t>
  </si>
  <si>
    <t>0.27</t>
  </si>
  <si>
    <t>0.31</t>
  </si>
  <si>
    <t>0.47</t>
  </si>
  <si>
    <t>0.54</t>
  </si>
  <si>
    <t>17.10</t>
  </si>
  <si>
    <t>13.89</t>
  </si>
  <si>
    <t>14.53</t>
  </si>
  <si>
    <t>5.45</t>
  </si>
  <si>
    <t>5.11</t>
  </si>
  <si>
    <t>4.90</t>
  </si>
  <si>
    <t>26.00</t>
  </si>
  <si>
    <t>127.05</t>
  </si>
  <si>
    <t>10.20</t>
  </si>
  <si>
    <t>90.00</t>
  </si>
  <si>
    <t>102.00</t>
  </si>
  <si>
    <t>104.00</t>
  </si>
  <si>
    <t>106.00</t>
  </si>
  <si>
    <t>110.00</t>
  </si>
  <si>
    <t>86.00</t>
  </si>
  <si>
    <t>88.00</t>
  </si>
  <si>
    <t>100.00</t>
  </si>
  <si>
    <t>107.00</t>
  </si>
  <si>
    <t>314.00</t>
  </si>
  <si>
    <t>337.00</t>
  </si>
  <si>
    <t>362.00</t>
  </si>
  <si>
    <t>374.00</t>
  </si>
  <si>
    <t>467.00</t>
  </si>
  <si>
    <t>492.00</t>
  </si>
  <si>
    <t>431.00</t>
  </si>
  <si>
    <t>504.00</t>
  </si>
  <si>
    <t>541.00</t>
  </si>
  <si>
    <t>585.00</t>
  </si>
  <si>
    <t>655.00</t>
  </si>
  <si>
    <t>769.00</t>
  </si>
  <si>
    <t>826.00</t>
  </si>
  <si>
    <t>553.00</t>
  </si>
  <si>
    <t>268.00</t>
  </si>
  <si>
    <t>302.00</t>
  </si>
  <si>
    <t>326.00</t>
  </si>
  <si>
    <t>428.00</t>
  </si>
  <si>
    <t>451.00</t>
  </si>
  <si>
    <t>452.00</t>
  </si>
  <si>
    <t>32.25</t>
  </si>
  <si>
    <t>54.75</t>
  </si>
  <si>
    <t>534.00</t>
  </si>
  <si>
    <t>536.00</t>
  </si>
  <si>
    <t>545.00</t>
  </si>
  <si>
    <t>547.00</t>
  </si>
  <si>
    <t>235.00</t>
  </si>
  <si>
    <t>256.00</t>
  </si>
  <si>
    <t>237.00</t>
  </si>
  <si>
    <t>231.00</t>
  </si>
  <si>
    <t>240.00</t>
  </si>
  <si>
    <t>262.00</t>
  </si>
  <si>
    <t>254.00</t>
  </si>
  <si>
    <t>275.00</t>
  </si>
  <si>
    <t>279.00</t>
  </si>
  <si>
    <t>284.00</t>
  </si>
  <si>
    <t>307.00</t>
  </si>
  <si>
    <t>441.00</t>
  </si>
  <si>
    <t>481.00</t>
  </si>
  <si>
    <t>494.00</t>
  </si>
  <si>
    <t>30.75</t>
  </si>
  <si>
    <t>334.00</t>
  </si>
  <si>
    <t>359.00</t>
  </si>
  <si>
    <t>413.00</t>
  </si>
  <si>
    <t>444.00</t>
  </si>
  <si>
    <t>479.00</t>
  </si>
  <si>
    <t>574.00</t>
  </si>
  <si>
    <t>460.00</t>
  </si>
  <si>
    <t>506.00</t>
  </si>
  <si>
    <t>539.00</t>
  </si>
  <si>
    <t>615.00</t>
  </si>
  <si>
    <t>685.00</t>
  </si>
  <si>
    <t>772.00</t>
  </si>
  <si>
    <t>805.00</t>
  </si>
  <si>
    <t>863.00</t>
  </si>
  <si>
    <t>832.00</t>
  </si>
  <si>
    <t>122.00</t>
  </si>
  <si>
    <t>18.48</t>
  </si>
  <si>
    <t>28.50</t>
  </si>
  <si>
    <t>34.50</t>
  </si>
  <si>
    <t>53.25</t>
  </si>
  <si>
    <t>68.25</t>
  </si>
  <si>
    <t>181.88</t>
  </si>
  <si>
    <t>159.00</t>
  </si>
  <si>
    <t>173.00</t>
  </si>
  <si>
    <t>194.00</t>
  </si>
  <si>
    <t>223.00</t>
  </si>
  <si>
    <t>277.00</t>
  </si>
  <si>
    <t>12.15</t>
  </si>
  <si>
    <t>9.40</t>
  </si>
  <si>
    <t>7.92</t>
  </si>
  <si>
    <t>10.54</t>
  </si>
  <si>
    <t>REPDR803045</t>
  </si>
  <si>
    <t>RETRO PLUS Dripstop 8003 0.45 mm</t>
  </si>
  <si>
    <t>REPDRGDM050</t>
  </si>
  <si>
    <t>RETRO PLUS Dripstop GDM 0.50 mm</t>
  </si>
  <si>
    <t>REPDRLUC045</t>
  </si>
  <si>
    <t>RETRO PLUS Dripstop Lucios 0.45 mm</t>
  </si>
  <si>
    <t>REPDRLUC050</t>
  </si>
  <si>
    <t>10.64</t>
  </si>
  <si>
    <t>RETRO PLUS Dripstop Lucios 0.50 mm</t>
  </si>
  <si>
    <t>REPDRLUC060</t>
  </si>
  <si>
    <t>RETRO PLUS Dripstop Lucios 0.60 mm</t>
  </si>
  <si>
    <t>REPDRMAT045</t>
  </si>
  <si>
    <t>10.62</t>
  </si>
  <si>
    <t>RETRO PLUS Dripstop MAT 0.45 mm</t>
  </si>
  <si>
    <t>REPDRMAT050</t>
  </si>
  <si>
    <t>RETRO PLUS Dripstop MAT 0.50 mm</t>
  </si>
  <si>
    <t>REPDRMAT060</t>
  </si>
  <si>
    <t>RETRO PLUS Dripstop MAT 0.60 mm</t>
  </si>
  <si>
    <t>REPDRWOD045</t>
  </si>
  <si>
    <t>RETRO PLUS Dripstop WOOD 0.45 mm</t>
  </si>
  <si>
    <t>REPDRWOD050</t>
  </si>
  <si>
    <t>RETRO PLUS Dripstop WOOD 0.50 mm</t>
  </si>
  <si>
    <t>REPRO803045</t>
  </si>
  <si>
    <t>RETRO PLUS 8003 0.45 mm</t>
  </si>
  <si>
    <t>REPRODPL050</t>
  </si>
  <si>
    <t>RETRO PLUS DPL 0.50 mm</t>
  </si>
  <si>
    <t>REPRODPM050</t>
  </si>
  <si>
    <t>10.17</t>
  </si>
  <si>
    <t>RETRO PLUS DPM 0.50 mm</t>
  </si>
  <si>
    <t>REPROGDM050</t>
  </si>
  <si>
    <t>RETRO PLUS GDM 0.50 mm</t>
  </si>
  <si>
    <t>REPROLUC045</t>
  </si>
  <si>
    <t>RETRO PLUS Lucios 0.45 mm</t>
  </si>
  <si>
    <t>REPROLUC050</t>
  </si>
  <si>
    <t>9.14</t>
  </si>
  <si>
    <t>RETRO PLUS Lucios 0.50 mm</t>
  </si>
  <si>
    <t>REPROLUC060</t>
  </si>
  <si>
    <t>RETRO PLUS Lucios 0.60 mm</t>
  </si>
  <si>
    <t>REPROMAT045</t>
  </si>
  <si>
    <t>RETRO PLUS MAT 0.45 mm</t>
  </si>
  <si>
    <t>REPROMAT050</t>
  </si>
  <si>
    <t>RETRO PLUS MAT 0.50 mm</t>
  </si>
  <si>
    <t>REPROMAT060</t>
  </si>
  <si>
    <t>RETRO PLUS MAT 0.60 mm</t>
  </si>
  <si>
    <t>REPROMGN050</t>
  </si>
  <si>
    <t>RETRO PLUS Magnelis 0.50 mm</t>
  </si>
  <si>
    <t>REPROMPX060</t>
  </si>
  <si>
    <t>18.40</t>
  </si>
  <si>
    <t>RETRO PLUS SSAB MAT 0.60 mm</t>
  </si>
  <si>
    <t>REPROSSB060</t>
  </si>
  <si>
    <t>RETRO PLUS SSAB LUCIOS 0.60 mm</t>
  </si>
  <si>
    <t>REPROWOD045</t>
  </si>
  <si>
    <t>RETRO PLUS WOOD 0.45 mm</t>
  </si>
  <si>
    <t>REPROWOD050</t>
  </si>
  <si>
    <t>RETRO PLUS WOOD 0.50 mm</t>
  </si>
  <si>
    <t>REPSC803045</t>
  </si>
  <si>
    <t>RETRO PLUS Soundcontrol 8003 0.45 mm</t>
  </si>
  <si>
    <t>REPSCGDM050</t>
  </si>
  <si>
    <t>RETRO PLUS Soundcontrol GDM 0.50 mm</t>
  </si>
  <si>
    <t>REPSCLUC045</t>
  </si>
  <si>
    <t>RETRO PLUS Soundcontrol Lucios 0.45 mm</t>
  </si>
  <si>
    <t>REPSCLUC050</t>
  </si>
  <si>
    <t>RETRO PLUS Soundcontrol Lucios 0.50 mm</t>
  </si>
  <si>
    <t>REPSCLUC060</t>
  </si>
  <si>
    <t>RETRO PLUS Soundcontrol Lucios 0.60 mm</t>
  </si>
  <si>
    <t>REPSCMAT045</t>
  </si>
  <si>
    <t>RETRO PLUS Soundcontrol MAT 0.45 mm</t>
  </si>
  <si>
    <t>REPSCMAT050</t>
  </si>
  <si>
    <t>RETRO PLUS Soundcontrol MAT 0.50 mm</t>
  </si>
  <si>
    <t>REPSCMAT060</t>
  </si>
  <si>
    <t>RETRO PLUS Soundcontrol MAT 0.60 mm</t>
  </si>
  <si>
    <t>REPSCWOD045</t>
  </si>
  <si>
    <t>RETRO PLUS Soundcontrol WOOD 0.45 mm</t>
  </si>
  <si>
    <t>REPSCWOD050</t>
  </si>
  <si>
    <t>RETRO PLUS Soundcontrol WOOD 0.50 mm</t>
  </si>
  <si>
    <t>12.84</t>
  </si>
  <si>
    <t>9.55</t>
  </si>
  <si>
    <t>8.84</t>
  </si>
  <si>
    <t>9.79</t>
  </si>
  <si>
    <t>13.40</t>
  </si>
  <si>
    <t>11.34</t>
  </si>
  <si>
    <t>13.82</t>
  </si>
  <si>
    <t>10.86</t>
  </si>
  <si>
    <t>58.50</t>
  </si>
  <si>
    <t>108.00</t>
  </si>
  <si>
    <t>67.50</t>
  </si>
  <si>
    <t>1.39</t>
  </si>
  <si>
    <t>1.34</t>
  </si>
  <si>
    <t>1.40</t>
  </si>
  <si>
    <t>SIBERLUC060</t>
  </si>
  <si>
    <t>SIPCA BERNA LUCIOS 0.60MM</t>
  </si>
  <si>
    <t>SIBERMAT060</t>
  </si>
  <si>
    <t>SIPCA BERNA MAT 0.60MM</t>
  </si>
  <si>
    <t>0.78</t>
  </si>
  <si>
    <t>SIBERZNC060</t>
  </si>
  <si>
    <t>1.01</t>
  </si>
  <si>
    <t>SIPCA BERNA ZINCAT 0.60MM</t>
  </si>
  <si>
    <t>8.45</t>
  </si>
  <si>
    <t>12.30</t>
  </si>
  <si>
    <t>8.77</t>
  </si>
  <si>
    <t>7.26</t>
  </si>
  <si>
    <t>8.03</t>
  </si>
  <si>
    <t>1.04</t>
  </si>
  <si>
    <t>SISOFLUC060</t>
  </si>
  <si>
    <t>Sipca Sofia Lucios 0.60MM</t>
  </si>
  <si>
    <t>SISOFMAT060</t>
  </si>
  <si>
    <t>Sipca Sofia Mat 0.60MM</t>
  </si>
  <si>
    <t>SISOFZNC060</t>
  </si>
  <si>
    <t>Sipca SOfia Zincat 0.60MM</t>
  </si>
  <si>
    <t>12.09</t>
  </si>
  <si>
    <t>4.18</t>
  </si>
  <si>
    <t>6.58</t>
  </si>
  <si>
    <t>4.03</t>
  </si>
  <si>
    <t>10.28</t>
  </si>
  <si>
    <t>8.38</t>
  </si>
  <si>
    <t>11.81</t>
  </si>
  <si>
    <t>7.98</t>
  </si>
  <si>
    <t>13.29</t>
  </si>
  <si>
    <t>6.85</t>
  </si>
  <si>
    <t>11.70</t>
  </si>
  <si>
    <t>6.09</t>
  </si>
  <si>
    <t>5.81</t>
  </si>
  <si>
    <t>7.24</t>
  </si>
  <si>
    <t>7.53</t>
  </si>
  <si>
    <t>8.52</t>
  </si>
  <si>
    <t>4.89</t>
  </si>
  <si>
    <t>7.25</t>
  </si>
  <si>
    <t>10.14</t>
  </si>
  <si>
    <t>7.54</t>
  </si>
  <si>
    <t>7.83</t>
  </si>
  <si>
    <t>10.04</t>
  </si>
  <si>
    <t>6.84</t>
  </si>
  <si>
    <t>6.93</t>
  </si>
  <si>
    <t>7.77</t>
  </si>
  <si>
    <t>9.07</t>
  </si>
  <si>
    <t>12.35</t>
  </si>
  <si>
    <t>8.34</t>
  </si>
  <si>
    <t>8.26</t>
  </si>
  <si>
    <t>9.69</t>
  </si>
  <si>
    <t>8.72</t>
  </si>
  <si>
    <t>11.12</t>
  </si>
  <si>
    <t>7.73</t>
  </si>
  <si>
    <t>8.62</t>
  </si>
  <si>
    <t>8.93</t>
  </si>
  <si>
    <t>8.89</t>
  </si>
  <si>
    <t>8.87</t>
  </si>
  <si>
    <t>9.18</t>
  </si>
  <si>
    <t>11.52</t>
  </si>
  <si>
    <t>7.61</t>
  </si>
  <si>
    <t>8.56</t>
  </si>
  <si>
    <t>7.86</t>
  </si>
  <si>
    <t>8.81</t>
  </si>
  <si>
    <t>9.27</t>
  </si>
  <si>
    <t>9.63</t>
  </si>
  <si>
    <t>11.28</t>
  </si>
  <si>
    <t>8.04</t>
  </si>
  <si>
    <t>9.19</t>
  </si>
  <si>
    <t>18.59</t>
  </si>
  <si>
    <t>11.17</t>
  </si>
  <si>
    <t>10.74</t>
  </si>
  <si>
    <t>8.12</t>
  </si>
  <si>
    <t>8.43</t>
  </si>
  <si>
    <t>8.75</t>
  </si>
  <si>
    <t>TMADR803045</t>
  </si>
  <si>
    <t>ADRIATIC RAL 8003 0.45MM</t>
  </si>
  <si>
    <t>TMADRGDM050</t>
  </si>
  <si>
    <t>ADRIATIC GRANDEMAT 0.50MM</t>
  </si>
  <si>
    <t>TMADRLUC045</t>
  </si>
  <si>
    <t>ADRIATIC LUCIOS 0.45MM</t>
  </si>
  <si>
    <t>TMADRLUC050</t>
  </si>
  <si>
    <t>ADRIATIC LUCIOS 0.50MM</t>
  </si>
  <si>
    <t>TMADRLUC060</t>
  </si>
  <si>
    <t>ADRIATIC LUCIOS 0.60MM</t>
  </si>
  <si>
    <t>TMADRMAT045</t>
  </si>
  <si>
    <t>ADRIATIC MAT 0.45MM</t>
  </si>
  <si>
    <t>TMADRMAT050</t>
  </si>
  <si>
    <t>ADRIATIC MAT 0.50MM</t>
  </si>
  <si>
    <t>TMADRMAT060</t>
  </si>
  <si>
    <t>8.67</t>
  </si>
  <si>
    <t>ADRIATIC MAT 0.60MM</t>
  </si>
  <si>
    <t>TMADRWOD045</t>
  </si>
  <si>
    <t>ADRIATIC WOOD 0.45MM</t>
  </si>
  <si>
    <t>TMADRWOD050</t>
  </si>
  <si>
    <t>ADRIATIC WOOD 0.50MM</t>
  </si>
  <si>
    <t>9.32</t>
  </si>
  <si>
    <t>7.75</t>
  </si>
  <si>
    <t>11.98</t>
  </si>
  <si>
    <t>11.33</t>
  </si>
  <si>
    <t>3.26</t>
  </si>
  <si>
    <t>2.13</t>
  </si>
  <si>
    <t>16.36</t>
  </si>
  <si>
    <t>17.71</t>
  </si>
  <si>
    <t>3.68</t>
  </si>
  <si>
    <t>20.26</t>
  </si>
  <si>
    <t>VASILESCU RADU</t>
  </si>
  <si>
    <t>ADRIATIC 35</t>
  </si>
  <si>
    <t>ADRIATIC 40</t>
  </si>
  <si>
    <t>RETRO PLUS DOUBLE LINE</t>
  </si>
  <si>
    <t>RETRO PLUS STANDARD DRIPSTOP</t>
  </si>
  <si>
    <t>RETRO PLUS MICRO-RIBS DRIPSTOP</t>
  </si>
  <si>
    <t>RETRO PLUS FLAT DRIPSTOP</t>
  </si>
  <si>
    <t>RETRO PLUS DOUBLE LINE DRIPSTOP</t>
  </si>
  <si>
    <t>RETRO PLUS STANDARD SOUNDCONTROL</t>
  </si>
  <si>
    <t>RETRO PLUS MICRO-RIBS SOUNDCONTROL</t>
  </si>
  <si>
    <t>RETRO PLUS DOUBLE LINE SOUNDCONTROL</t>
  </si>
  <si>
    <t>RETRO PLUS FLAT SOUNDCONTROL</t>
  </si>
  <si>
    <t>TMADR8030458003</t>
  </si>
  <si>
    <t>TMADRGDM0503005</t>
  </si>
  <si>
    <t>TMADRGDM0503011</t>
  </si>
  <si>
    <t>TMADRGDM0506005</t>
  </si>
  <si>
    <t>TMADRGDM0507011</t>
  </si>
  <si>
    <t>TMADRGDM0507024</t>
  </si>
  <si>
    <t>TMADRGDM0508004</t>
  </si>
  <si>
    <t>TMADRGDM0508017</t>
  </si>
  <si>
    <t>TMADRGDM0508019</t>
  </si>
  <si>
    <t>TMADRGDM0509005</t>
  </si>
  <si>
    <t>TMADRLUC0403005</t>
  </si>
  <si>
    <t>TMADRLUC0403011</t>
  </si>
  <si>
    <t>TMADRLUC0407016</t>
  </si>
  <si>
    <t>TMADRLUC0407024</t>
  </si>
  <si>
    <t>TMADRLUC0408017</t>
  </si>
  <si>
    <t>TMADRLUC0409005</t>
  </si>
  <si>
    <t>TMADRLUC0453000</t>
  </si>
  <si>
    <t>TMADRLUC0453005</t>
  </si>
  <si>
    <t>TMADRLUC0453009</t>
  </si>
  <si>
    <t>TMADRLUC0453011</t>
  </si>
  <si>
    <t>TMADRLUC0455010</t>
  </si>
  <si>
    <t>TMADRLUC0456005</t>
  </si>
  <si>
    <t>TMADRLUC0457016</t>
  </si>
  <si>
    <t>TMADRLUC0457024</t>
  </si>
  <si>
    <t>TMADRLUC0458003</t>
  </si>
  <si>
    <t>TMADRLUC0458004</t>
  </si>
  <si>
    <t>TMADRLUC0458017</t>
  </si>
  <si>
    <t>TMADRLUC0459002</t>
  </si>
  <si>
    <t>TMADRLUC0459005</t>
  </si>
  <si>
    <t>TMADRLUC0459006</t>
  </si>
  <si>
    <t>TMADRLUC0503005</t>
  </si>
  <si>
    <t>TMADRLUC0503009</t>
  </si>
  <si>
    <t>TMADRLUC0503011</t>
  </si>
  <si>
    <t>TMADRLUC0505010</t>
  </si>
  <si>
    <t>TMADRLUC0506005</t>
  </si>
  <si>
    <t>TMADRLUC0507016</t>
  </si>
  <si>
    <t>TMADRLUC0507024</t>
  </si>
  <si>
    <t>TMADRLUC0508004</t>
  </si>
  <si>
    <t>TMADRLUC0508017</t>
  </si>
  <si>
    <t>TMADRLUC0509002</t>
  </si>
  <si>
    <t>TMADRLUC0509005</t>
  </si>
  <si>
    <t>TMADRLUC0509006</t>
  </si>
  <si>
    <t>TMADRLUC0607016</t>
  </si>
  <si>
    <t>TMADRLUC0609002</t>
  </si>
  <si>
    <t>TMADRMAT0407016</t>
  </si>
  <si>
    <t>TMADRMAT0407024</t>
  </si>
  <si>
    <t>TMADRMAT0408017</t>
  </si>
  <si>
    <t>TMADRMAT0453005</t>
  </si>
  <si>
    <t>TMADRMAT0453009</t>
  </si>
  <si>
    <t>TMADRMAT0456020</t>
  </si>
  <si>
    <t>TMADRMAT0457016</t>
  </si>
  <si>
    <t>TMADRMAT0457024</t>
  </si>
  <si>
    <t>TMADRMAT0458004</t>
  </si>
  <si>
    <t>TMADRMAT0458017</t>
  </si>
  <si>
    <t>TMADRMAT0458019</t>
  </si>
  <si>
    <t>TMADRMAT0459005</t>
  </si>
  <si>
    <t>TMADRMAT0503005</t>
  </si>
  <si>
    <t>TMADRMAT0503009</t>
  </si>
  <si>
    <t>TMADRMAT0506005</t>
  </si>
  <si>
    <t>TMADRMAT0506020</t>
  </si>
  <si>
    <t>TMADRMAT0507016</t>
  </si>
  <si>
    <t>TMADRMAT0507024</t>
  </si>
  <si>
    <t>TMADRMAT0508004</t>
  </si>
  <si>
    <t>TMADRMAT0508017</t>
  </si>
  <si>
    <t>TMADRMAT0508019</t>
  </si>
  <si>
    <t>TMADRMAT0509005</t>
  </si>
  <si>
    <t>TMADRMAT0603005</t>
  </si>
  <si>
    <t>TMADRMAT0607016</t>
  </si>
  <si>
    <t>TMADRMAT0608017</t>
  </si>
  <si>
    <t>TMADRMAT0608019</t>
  </si>
  <si>
    <t>TMADRMAT0609005</t>
  </si>
  <si>
    <t>TMADRWOD045GWPA</t>
  </si>
  <si>
    <t>TMADRWOD045GWPG</t>
  </si>
  <si>
    <t>TMADRWOD050GWBW</t>
  </si>
  <si>
    <t>TMADRZNC040ZINC</t>
  </si>
  <si>
    <t>TMADRZNC045ZINC</t>
  </si>
  <si>
    <t>TMADRZNC050ZINC</t>
  </si>
  <si>
    <t>TMADRZNC060ZINC</t>
  </si>
  <si>
    <t>REPRO8030458003</t>
  </si>
  <si>
    <t>REPRODPL0507016</t>
  </si>
  <si>
    <t>REPRODPL0508017</t>
  </si>
  <si>
    <t>REPRODPM0507016</t>
  </si>
  <si>
    <t>REPRODPM0508017</t>
  </si>
  <si>
    <t>REPROGDM0503005</t>
  </si>
  <si>
    <t>REPROGDM0503011</t>
  </si>
  <si>
    <t>REPROGDM0506005</t>
  </si>
  <si>
    <t>REPROGDM0507011</t>
  </si>
  <si>
    <t>REPROGDM0507024</t>
  </si>
  <si>
    <t>REPROGDM0508004</t>
  </si>
  <si>
    <t>REPROGDM0508017</t>
  </si>
  <si>
    <t>REPROGDM0508019</t>
  </si>
  <si>
    <t>REPROGDM0509005</t>
  </si>
  <si>
    <t>REPROLUC0453000</t>
  </si>
  <si>
    <t>REPROLUC0453005</t>
  </si>
  <si>
    <t>REPROLUC0453009</t>
  </si>
  <si>
    <t>REPROLUC0453011</t>
  </si>
  <si>
    <t>REPROLUC0455010</t>
  </si>
  <si>
    <t>REPROLUC0456005</t>
  </si>
  <si>
    <t>REPROLUC0457016</t>
  </si>
  <si>
    <t>REPROLUC0457024</t>
  </si>
  <si>
    <t>REPROLUC0458004</t>
  </si>
  <si>
    <t>REPROLUC0458017</t>
  </si>
  <si>
    <t>REPROLUC0459002</t>
  </si>
  <si>
    <t>REPROLUC0459005</t>
  </si>
  <si>
    <t>REPROLUC0459006</t>
  </si>
  <si>
    <t>REPROLUC0503005</t>
  </si>
  <si>
    <t>REPROLUC0503009</t>
  </si>
  <si>
    <t>REPROLUC0503011</t>
  </si>
  <si>
    <t>REPROLUC0505010</t>
  </si>
  <si>
    <t>REPROLUC0506005</t>
  </si>
  <si>
    <t>REPROLUC0507016</t>
  </si>
  <si>
    <t>REPROLUC0507024</t>
  </si>
  <si>
    <t>REPROLUC0508004</t>
  </si>
  <si>
    <t>REPROLUC0508017</t>
  </si>
  <si>
    <t>REPROLUC0509002</t>
  </si>
  <si>
    <t>REPROLUC0509005</t>
  </si>
  <si>
    <t>REPROLUC0509006</t>
  </si>
  <si>
    <t>REPROLUC0607016</t>
  </si>
  <si>
    <t>REPROLUC0609002</t>
  </si>
  <si>
    <t>REPROLUC0609006</t>
  </si>
  <si>
    <t>REPROMAT0453005</t>
  </si>
  <si>
    <t>REPROMAT0453009</t>
  </si>
  <si>
    <t>REPROMAT0456020</t>
  </si>
  <si>
    <t>REPROMAT0457016</t>
  </si>
  <si>
    <t>REPROMAT0457024</t>
  </si>
  <si>
    <t>REPROMAT0458004</t>
  </si>
  <si>
    <t>REPROMAT0458017</t>
  </si>
  <si>
    <t>REPROMAT0458019</t>
  </si>
  <si>
    <t>REPROMAT0459005</t>
  </si>
  <si>
    <t>REPROMAT0503005</t>
  </si>
  <si>
    <t>REPROMAT0503009</t>
  </si>
  <si>
    <t>REPROMAT0506005</t>
  </si>
  <si>
    <t>REPROMAT0506020</t>
  </si>
  <si>
    <t>REPROMAT0507016</t>
  </si>
  <si>
    <t>REPROMAT0507024</t>
  </si>
  <si>
    <t>REPROMAT0508004</t>
  </si>
  <si>
    <t>REPROMAT0508017</t>
  </si>
  <si>
    <t>REPROMAT0508019</t>
  </si>
  <si>
    <t>REPROMAT0509005</t>
  </si>
  <si>
    <t>REPROMAT0603005</t>
  </si>
  <si>
    <t>REPROMAT0607016</t>
  </si>
  <si>
    <t>REPROMAT0608017</t>
  </si>
  <si>
    <t>REPROMAT0608019</t>
  </si>
  <si>
    <t>REPROMAT0609005</t>
  </si>
  <si>
    <t>REPROWOD045GWPA</t>
  </si>
  <si>
    <t>REPROWOD045GWPG</t>
  </si>
  <si>
    <t>REPROWOD050GWBW</t>
  </si>
  <si>
    <t>REPROWOD050GWPG</t>
  </si>
  <si>
    <t>REPROMPX0609005</t>
  </si>
  <si>
    <t>REPROSPX0607016</t>
  </si>
  <si>
    <t>REPROLUC0507035</t>
  </si>
  <si>
    <t>REPROMGN050MGNL</t>
  </si>
  <si>
    <t>REPRODPM0608017</t>
  </si>
  <si>
    <t>REPROSPX0608004</t>
  </si>
  <si>
    <t>REPRODPM0509005</t>
  </si>
  <si>
    <t>REPRODPM0508019</t>
  </si>
  <si>
    <t>REPDR8030458003</t>
  </si>
  <si>
    <t>REPDRGDM0503005</t>
  </si>
  <si>
    <t>REPDRGDM0503011</t>
  </si>
  <si>
    <t>REPDRGDM0506005</t>
  </si>
  <si>
    <t>REPDRGDM0507011</t>
  </si>
  <si>
    <t>REPDRGDM0507024</t>
  </si>
  <si>
    <t>REPDRGDM0508004</t>
  </si>
  <si>
    <t>REPDRGDM0508017</t>
  </si>
  <si>
    <t>REPDRGDM0508019</t>
  </si>
  <si>
    <t>REPDRGDM0509005</t>
  </si>
  <si>
    <t>REPDRLUC0453000</t>
  </si>
  <si>
    <t>REPDRLUC0453005</t>
  </si>
  <si>
    <t>REPDRLUC0453009</t>
  </si>
  <si>
    <t>REPDRLUC0453011</t>
  </si>
  <si>
    <t>REPDRLUC0455010</t>
  </si>
  <si>
    <t>REPDRLUC0456005</t>
  </si>
  <si>
    <t>REPDRLUC0457016</t>
  </si>
  <si>
    <t>REPDRLUC0457024</t>
  </si>
  <si>
    <t>REPDRLUC0458004</t>
  </si>
  <si>
    <t>REPDRLUC0458017</t>
  </si>
  <si>
    <t>REPDRLUC0459002</t>
  </si>
  <si>
    <t>REPDRLUC0459005</t>
  </si>
  <si>
    <t>REPDRLUC0459006</t>
  </si>
  <si>
    <t>REPDRLUC0503005</t>
  </si>
  <si>
    <t>REPDRLUC0503011</t>
  </si>
  <si>
    <t>REPDRLUC0505010</t>
  </si>
  <si>
    <t>REPDRLUC0506005</t>
  </si>
  <si>
    <t>REPDRLUC0507016</t>
  </si>
  <si>
    <t>REPDRLUC0507024</t>
  </si>
  <si>
    <t>REPDRLUC0508004</t>
  </si>
  <si>
    <t>REPDRLUC0508017</t>
  </si>
  <si>
    <t>REPDRLUC0509002</t>
  </si>
  <si>
    <t>REPDRLUC0509005</t>
  </si>
  <si>
    <t>REPDRLUC0509006</t>
  </si>
  <si>
    <t>REPDRLUC0607016</t>
  </si>
  <si>
    <t>REPDRLUC0609002</t>
  </si>
  <si>
    <t>REPDRMAT0453005</t>
  </si>
  <si>
    <t>REPDRMAT0453009</t>
  </si>
  <si>
    <t>REPDRMAT0456020</t>
  </si>
  <si>
    <t>REPDRMAT0457016</t>
  </si>
  <si>
    <t>REPDRMAT0457024</t>
  </si>
  <si>
    <t>REPDRMAT0458004</t>
  </si>
  <si>
    <t>REPDRMAT0458017</t>
  </si>
  <si>
    <t>REPDRMAT0458019</t>
  </si>
  <si>
    <t>REPDRMAT0459005</t>
  </si>
  <si>
    <t>REPDRMAT0503005</t>
  </si>
  <si>
    <t>REPDRMAT0503009</t>
  </si>
  <si>
    <t>REPDRMAT0506005</t>
  </si>
  <si>
    <t>REPDRMAT0506020</t>
  </si>
  <si>
    <t>REPDRMAT0507016</t>
  </si>
  <si>
    <t>REPDRMAT0507024</t>
  </si>
  <si>
    <t>REPDRMAT0508004</t>
  </si>
  <si>
    <t>REPDRMAT0508017</t>
  </si>
  <si>
    <t>REPDRMAT0508019</t>
  </si>
  <si>
    <t>REPDRMAT0509005</t>
  </si>
  <si>
    <t>REPDRMAT0603005</t>
  </si>
  <si>
    <t>REPDRMAT0607016</t>
  </si>
  <si>
    <t>REPDRMAT0608017</t>
  </si>
  <si>
    <t>REPDRMAT0608019</t>
  </si>
  <si>
    <t>REPDRMAT0609005</t>
  </si>
  <si>
    <t>REPDRWOD045GWPA</t>
  </si>
  <si>
    <t>REPDRWOD045GWPG</t>
  </si>
  <si>
    <t>REPDRWOD050GWPG</t>
  </si>
  <si>
    <t>REPDRZNC045ZINC</t>
  </si>
  <si>
    <t>REPDRZNC050ZINC</t>
  </si>
  <si>
    <t>REPDRZNC060ZINC</t>
  </si>
  <si>
    <t>REPSC8030458003</t>
  </si>
  <si>
    <t>REPSCGDM0503005</t>
  </si>
  <si>
    <t>REPSCGDM0503011</t>
  </si>
  <si>
    <t>REPSCGDM0506005</t>
  </si>
  <si>
    <t>REPSCGDM0507011</t>
  </si>
  <si>
    <t>REPSCGDM0507024</t>
  </si>
  <si>
    <t>REPSCGDM0508004</t>
  </si>
  <si>
    <t>REPSCGDM0508017</t>
  </si>
  <si>
    <t>REPSCGDM0508019</t>
  </si>
  <si>
    <t>REPSCGDM0509005</t>
  </si>
  <si>
    <t>REPSCLUC0453000</t>
  </si>
  <si>
    <t>REPSCLUC0453005</t>
  </si>
  <si>
    <t>REPSCLUC0453009</t>
  </si>
  <si>
    <t>REPSCLUC0453011</t>
  </si>
  <si>
    <t>REPSCLUC0455010</t>
  </si>
  <si>
    <t>REPSCLUC0456005</t>
  </si>
  <si>
    <t>REPSCLUC0457024</t>
  </si>
  <si>
    <t>REPSCLUC0458004</t>
  </si>
  <si>
    <t>REPSCLUC0458017</t>
  </si>
  <si>
    <t>REPSCLUC0459002</t>
  </si>
  <si>
    <t>REPSCLUC0459005</t>
  </si>
  <si>
    <t>REPSCLUC0459006</t>
  </si>
  <si>
    <t>REPSCLUC0503005</t>
  </si>
  <si>
    <t>REPSCLUC0503009</t>
  </si>
  <si>
    <t>REPSCLUC0503011</t>
  </si>
  <si>
    <t>REPSCLUC0505010</t>
  </si>
  <si>
    <t>REPSCLUC0507016</t>
  </si>
  <si>
    <t>REPSCLUC0507024</t>
  </si>
  <si>
    <t>REPSCLUC0508004</t>
  </si>
  <si>
    <t>REPSCLUC0508017</t>
  </si>
  <si>
    <t>REPSCLUC0509002</t>
  </si>
  <si>
    <t>REPSCLUC0509005</t>
  </si>
  <si>
    <t>REPSCLUC0509006</t>
  </si>
  <si>
    <t>REPSCLUC0501015</t>
  </si>
  <si>
    <t>REPSCLUC0607016</t>
  </si>
  <si>
    <t>REPSCMAT0453005</t>
  </si>
  <si>
    <t>REPSCMAT0453009</t>
  </si>
  <si>
    <t>REPSCMAT0456020</t>
  </si>
  <si>
    <t>REPSCMAT0457016</t>
  </si>
  <si>
    <t>REPSCMAT0457024</t>
  </si>
  <si>
    <t>REPSCMAT0458004</t>
  </si>
  <si>
    <t>REPSCMAT0458017</t>
  </si>
  <si>
    <t>REPSCMAT0458019</t>
  </si>
  <si>
    <t>REPSCMAT0459005</t>
  </si>
  <si>
    <t>REPSCMAT0503005</t>
  </si>
  <si>
    <t>REPSCMAT0503009</t>
  </si>
  <si>
    <t>REPSCMAT0506020</t>
  </si>
  <si>
    <t>REPSCMAT0507016</t>
  </si>
  <si>
    <t>REPSCMAT0507024</t>
  </si>
  <si>
    <t>REPSCMAT0508004</t>
  </si>
  <si>
    <t>REPSCMAT0508017</t>
  </si>
  <si>
    <t>REPSCMAT0508019</t>
  </si>
  <si>
    <t>REPSCMAT0509005</t>
  </si>
  <si>
    <t>REPSCMAT0603005</t>
  </si>
  <si>
    <t>REPSCMAT0607016</t>
  </si>
  <si>
    <t>REPSCMAT0608017</t>
  </si>
  <si>
    <t>REPSCMAT0608019</t>
  </si>
  <si>
    <t>REPSCMAT0609005</t>
  </si>
  <si>
    <t>REPSCWOD045GWPA</t>
  </si>
  <si>
    <t>REPSCWOD045GWPG</t>
  </si>
  <si>
    <t>REPSCWOD050GWBW</t>
  </si>
  <si>
    <t>REPSCZNC045ZINC</t>
  </si>
  <si>
    <t>REPSCZNC050ZINC</t>
  </si>
  <si>
    <t>REPSCZNC060ZINC</t>
  </si>
  <si>
    <t>RETRO PLUS STANDARD</t>
  </si>
  <si>
    <t>RETRO PLUS MICRO-RIBS</t>
  </si>
  <si>
    <t>RETRO PLUS FLAT</t>
  </si>
  <si>
    <t>RETRODPL0603005</t>
  </si>
  <si>
    <t>RETRODPL0603009</t>
  </si>
  <si>
    <t>RETRODPL0603011</t>
  </si>
  <si>
    <t>RETRODPL0607011</t>
  </si>
  <si>
    <t>RETRODPL0606020</t>
  </si>
  <si>
    <t>RETRODPL0608003</t>
  </si>
  <si>
    <t>RETRODPL0608017</t>
  </si>
  <si>
    <t>RETRODPL0609005</t>
  </si>
  <si>
    <t>RETRODPL0609006</t>
  </si>
  <si>
    <t>RETRODPM0608019</t>
  </si>
  <si>
    <t>RETRODPM0607016</t>
  </si>
  <si>
    <t>RETRODPM0607024</t>
  </si>
  <si>
    <t>RETRODPL0607024</t>
  </si>
  <si>
    <t>REPROSPX060</t>
  </si>
  <si>
    <t>Retroplus DPL SSAB 0.60MM</t>
  </si>
  <si>
    <t>REPRODPL0607016</t>
  </si>
  <si>
    <t>REPRODPL0608004</t>
  </si>
  <si>
    <t>REPRODPL0603005</t>
  </si>
  <si>
    <t>REPRODPL0603009</t>
  </si>
  <si>
    <t>REPRODPL0603011</t>
  </si>
  <si>
    <t>REPRODPL0607011</t>
  </si>
  <si>
    <t>REPRODPL0607024</t>
  </si>
  <si>
    <t>REPRODPL0606020</t>
  </si>
  <si>
    <t>REPRODPL0608003</t>
  </si>
  <si>
    <t>REPRODPL0608017</t>
  </si>
  <si>
    <t>REPRODPL0609005</t>
  </si>
  <si>
    <t>REPRODPL0609006</t>
  </si>
  <si>
    <t>REPRODPM0609005</t>
  </si>
  <si>
    <t>REPRODPM0608019</t>
  </si>
  <si>
    <t>REPRODPM0607016</t>
  </si>
  <si>
    <t>REPRODPM0607024</t>
  </si>
  <si>
    <t>TVA 21%</t>
  </si>
  <si>
    <t xml:space="preserve">Total inclusiv TVA  ( EURO ) / 21% </t>
  </si>
  <si>
    <t>TOTAL CU TVA INCLUS 21%</t>
  </si>
  <si>
    <t>Total inclusiv TVA ( Euro )  / 21% /</t>
  </si>
  <si>
    <t>TVA 21 %</t>
  </si>
  <si>
    <t>13.17</t>
  </si>
  <si>
    <t>18.71</t>
  </si>
  <si>
    <t>29.11</t>
  </si>
  <si>
    <t>18.03</t>
  </si>
  <si>
    <t>TMDAC803045</t>
  </si>
  <si>
    <t>Dacic 8003 0.45 MM</t>
  </si>
  <si>
    <t>TMDACGDM050</t>
  </si>
  <si>
    <t>Tigla Metalica Dacic GDM 0.50MM</t>
  </si>
  <si>
    <t>TMDACLUC045</t>
  </si>
  <si>
    <t>Tigla Metalica Dacic Lucios 0.45MM</t>
  </si>
  <si>
    <t>TMDACLUC050</t>
  </si>
  <si>
    <t>Tigla Metalica Dacic Lucios 0.50MM</t>
  </si>
  <si>
    <t>TMDACLUC060</t>
  </si>
  <si>
    <t>Tigla Metalica Dacic Lucios 0.60MM</t>
  </si>
  <si>
    <t>TMDACMAT045</t>
  </si>
  <si>
    <t>Tigla Metalica Dacic Mat 0.45MM</t>
  </si>
  <si>
    <t>TMDACMAT050</t>
  </si>
  <si>
    <t>Tigla Metalica Dacic Mat 0.50MM</t>
  </si>
  <si>
    <t>TMDACMAT060</t>
  </si>
  <si>
    <t>Tigla Metalica Dacic Mat 0.60MM</t>
  </si>
  <si>
    <t>TMDACWOD045</t>
  </si>
  <si>
    <t>Tigla Metalica Dacic Wood 0.45MM</t>
  </si>
  <si>
    <t>TMDACWOD050</t>
  </si>
  <si>
    <t>Dacic Wood 0.50 MM</t>
  </si>
  <si>
    <t>26.49</t>
  </si>
  <si>
    <t>17.03</t>
  </si>
  <si>
    <t>16.41</t>
  </si>
  <si>
    <t>17.89</t>
  </si>
  <si>
    <t>DACIC 35</t>
  </si>
  <si>
    <t>DACIC 37.5</t>
  </si>
  <si>
    <t>DACIC 40</t>
  </si>
  <si>
    <t>TMDAC8030458003</t>
  </si>
  <si>
    <t>TMDACGDM0503005</t>
  </si>
  <si>
    <t>TMDACGDM0503011</t>
  </si>
  <si>
    <t>TMDACGDM0506005</t>
  </si>
  <si>
    <t>TMDACGDM0507011</t>
  </si>
  <si>
    <t>TMDACGDM0507024</t>
  </si>
  <si>
    <t>TMDACGDM0508004</t>
  </si>
  <si>
    <t>TMDACGDM0508017</t>
  </si>
  <si>
    <t>TMDACGDM0508019</t>
  </si>
  <si>
    <t>TMDACGDM0509005</t>
  </si>
  <si>
    <t>TMDACLUC0403005</t>
  </si>
  <si>
    <t>TMDACLUC0403011</t>
  </si>
  <si>
    <t>TMDACLUC0407016</t>
  </si>
  <si>
    <t>TMDACLUC0407024</t>
  </si>
  <si>
    <t>TMDACLUC0408017</t>
  </si>
  <si>
    <t>TMDACLUC0409005</t>
  </si>
  <si>
    <t>TMDACLUC0453000</t>
  </si>
  <si>
    <t>TMDACLUC0453005</t>
  </si>
  <si>
    <t>TMDACLUC0453009</t>
  </si>
  <si>
    <t>TMDACLUC0453011</t>
  </si>
  <si>
    <t>TMDACLUC0455010</t>
  </si>
  <si>
    <t>TMDACLUC0456005</t>
  </si>
  <si>
    <t>TMDACLUC0457016</t>
  </si>
  <si>
    <t>TMDACLUC0457024</t>
  </si>
  <si>
    <t>TMDACLUC0458003</t>
  </si>
  <si>
    <t>TMDACLUC0458004</t>
  </si>
  <si>
    <t>TMDACLUC0458017</t>
  </si>
  <si>
    <t>TMDACLUC0459002</t>
  </si>
  <si>
    <t>TMDACLUC0459005</t>
  </si>
  <si>
    <t>TMDACLUC0459006</t>
  </si>
  <si>
    <t>TMDACLUC0503005</t>
  </si>
  <si>
    <t>TMDACLUC0503009</t>
  </si>
  <si>
    <t>TMDACLUC0503011</t>
  </si>
  <si>
    <t>TMDACLUC0505010</t>
  </si>
  <si>
    <t>TMDACLUC0506005</t>
  </si>
  <si>
    <t>TMDACLUC0507016</t>
  </si>
  <si>
    <t>TMDACLUC0507024</t>
  </si>
  <si>
    <t>TMDACLUC0508004</t>
  </si>
  <si>
    <t>TMDACLUC0508017</t>
  </si>
  <si>
    <t>TMDACLUC0509002</t>
  </si>
  <si>
    <t>TMDACLUC0509005</t>
  </si>
  <si>
    <t>TMDACLUC0509006</t>
  </si>
  <si>
    <t>TMDACLUC0607016</t>
  </si>
  <si>
    <t>TMDACLUC0609002</t>
  </si>
  <si>
    <t>TMDACMAT0407016</t>
  </si>
  <si>
    <t>TMDACMAT0407024</t>
  </si>
  <si>
    <t>TMDACMAT0408017</t>
  </si>
  <si>
    <t>TMDACMAT0453005</t>
  </si>
  <si>
    <t>TMDACMAT0453009</t>
  </si>
  <si>
    <t>TMDACMAT0456020</t>
  </si>
  <si>
    <t>TMDACMAT0457016</t>
  </si>
  <si>
    <t>TMDACMAT0457024</t>
  </si>
  <si>
    <t>TMDACMAT0458004</t>
  </si>
  <si>
    <t>TMDACMAT0458017</t>
  </si>
  <si>
    <t>TMDACMAT0458019</t>
  </si>
  <si>
    <t>TMDACMAT0459005</t>
  </si>
  <si>
    <t>TMDACMAT0503005</t>
  </si>
  <si>
    <t>TMDACMAT0503009</t>
  </si>
  <si>
    <t>TMDACMAT0506005</t>
  </si>
  <si>
    <t>TMDACMAT0506020</t>
  </si>
  <si>
    <t>TMDACMAT0507016</t>
  </si>
  <si>
    <t>TMDACMAT0507024</t>
  </si>
  <si>
    <t>TMDACMAT0508004</t>
  </si>
  <si>
    <t>TMDACMAT0508017</t>
  </si>
  <si>
    <t>TMDACMAT0508019</t>
  </si>
  <si>
    <t>TMDACMAT0509005</t>
  </si>
  <si>
    <t>TMDACMAT0603005</t>
  </si>
  <si>
    <t>TMDACMAT0607016</t>
  </si>
  <si>
    <t>TMDACMAT0608017</t>
  </si>
  <si>
    <t>TMDACMAT0608019</t>
  </si>
  <si>
    <t>TMDACMAT0609005</t>
  </si>
  <si>
    <t>TMDACWOD045GWPA</t>
  </si>
  <si>
    <t>TMDACWOD045GWPG</t>
  </si>
  <si>
    <t>TMDACWOD050GWBW</t>
  </si>
  <si>
    <t>TMDACZNC040ZINC</t>
  </si>
  <si>
    <t>TMDACZNC045ZINC</t>
  </si>
  <si>
    <t>TMDACZNC050ZINC</t>
  </si>
  <si>
    <t>TMDACZNC060ZINC</t>
  </si>
  <si>
    <t>AML01LUC075</t>
  </si>
  <si>
    <t>AML01LUC088</t>
  </si>
  <si>
    <t>ACCES. SPECIAL ML D01 LUCIOS 0.88MM</t>
  </si>
  <si>
    <t>AML01LUC100</t>
  </si>
  <si>
    <t>Accesorii config. Lucios 1.00mm D01</t>
  </si>
  <si>
    <t>AML01LUC125</t>
  </si>
  <si>
    <t>ACCES. SPECIAL ML D01 LUCIOS 1.25MM</t>
  </si>
  <si>
    <t>AML01ZNC100</t>
  </si>
  <si>
    <t>Accesorii Configurabile D01 Zincat 1.00m</t>
  </si>
  <si>
    <t>AML01ZNC150</t>
  </si>
  <si>
    <t>Acesoriu Special D01 ML ZINCAT 1.50MM</t>
  </si>
  <si>
    <t>AML02LUC075</t>
  </si>
  <si>
    <t>Accesorii configurabile Lucios 0.75MM D0</t>
  </si>
  <si>
    <t>AML02LUC088</t>
  </si>
  <si>
    <t>ACCES. SPECIAL ML D02 LUCIOS 0.88MM</t>
  </si>
  <si>
    <t>AML02LUC100</t>
  </si>
  <si>
    <t>Accesorii config. Lucios 1.00mm D02</t>
  </si>
  <si>
    <t>AML02LUC125</t>
  </si>
  <si>
    <t>ACCES. SPECIAL ML D02 LUCIOS 1.25MM</t>
  </si>
  <si>
    <t>AML02ZNC150</t>
  </si>
  <si>
    <t>Acesoriu Special D02 ML ZINCAT 1.50MM</t>
  </si>
  <si>
    <t>AML03LUC075</t>
  </si>
  <si>
    <t>AML03LUC088</t>
  </si>
  <si>
    <t>ACCES. SPECIAL ML D03 LUCIOS 0.88MM</t>
  </si>
  <si>
    <t>AML03LUC100</t>
  </si>
  <si>
    <t>Accesorii config. Lucios 1.00mm D03</t>
  </si>
  <si>
    <t>AML03LUC125</t>
  </si>
  <si>
    <t>ACCES. SPECIAL ML D03 LUCIOS 1.25MM</t>
  </si>
  <si>
    <t>AML03ZNC100</t>
  </si>
  <si>
    <t>Acesoriu Special D03 ML ZINCAT 1.00MM</t>
  </si>
  <si>
    <t>AML03ZNC150</t>
  </si>
  <si>
    <t>Accesoriu ML D03 Zincat 1.50MM</t>
  </si>
  <si>
    <t>AML04LUC075</t>
  </si>
  <si>
    <t>AML04LUC088</t>
  </si>
  <si>
    <t>ACCES. SPECIAL ML D04 LUCIOS 0.88MM</t>
  </si>
  <si>
    <t>AML04LUC100</t>
  </si>
  <si>
    <t>16.00</t>
  </si>
  <si>
    <t>Accesorii config. Lucios 1.00mm D04</t>
  </si>
  <si>
    <t>AML04LUC125</t>
  </si>
  <si>
    <t>20.00</t>
  </si>
  <si>
    <t>ACCES. SPECIAL ML D04 LUCIOS 1.25MM</t>
  </si>
  <si>
    <t>AML04ZNC100</t>
  </si>
  <si>
    <t>Acesoriu Special D04 ML ZINCAT 1.00MM</t>
  </si>
  <si>
    <t>AML04ZNC150</t>
  </si>
  <si>
    <t>Accesoriu ML Zincat 1.5MM</t>
  </si>
  <si>
    <t>AML05LUC075</t>
  </si>
  <si>
    <t>AML05LUC088</t>
  </si>
  <si>
    <t>ACCES. SPECIAL ML D05 LUCIOS 0.88MM</t>
  </si>
  <si>
    <t>AML05LUC100</t>
  </si>
  <si>
    <t>Accesorii config. Lucios 1.00mm D05</t>
  </si>
  <si>
    <t>AML05LUC125</t>
  </si>
  <si>
    <t>25.00</t>
  </si>
  <si>
    <t>ACCES. SPECIAL ML D05 LUCIOS 1.25MM</t>
  </si>
  <si>
    <t>AML05ZNC100</t>
  </si>
  <si>
    <t>Acesoriu Special D05 ML ZINCAT 1.00MM</t>
  </si>
  <si>
    <t>AML05ZNC150</t>
  </si>
  <si>
    <t>Accesorii configurabile ZIncat 1.50 MM</t>
  </si>
  <si>
    <t>AML06LUC075</t>
  </si>
  <si>
    <t>AML06LUC088</t>
  </si>
  <si>
    <t>18.00</t>
  </si>
  <si>
    <t>ACCES. SPECIAL ML D06 LUCIOS 0.88MM</t>
  </si>
  <si>
    <t>AML06LUC100</t>
  </si>
  <si>
    <t>24.00</t>
  </si>
  <si>
    <t>Accesorii config. Lucios 1.00mm D06</t>
  </si>
  <si>
    <t>AML06LUC125</t>
  </si>
  <si>
    <t>ACCES. SPECIAL ML D06 LUCIOS 1.25MM</t>
  </si>
  <si>
    <t>AML06ZNC100</t>
  </si>
  <si>
    <t>Acesoriu Special D06 ML ZINCAT 1.00MM</t>
  </si>
  <si>
    <t>AML06ZNC150</t>
  </si>
  <si>
    <t>Acesoriu Special D06 ML ZINCAT 1.50MM</t>
  </si>
  <si>
    <t>AML07LUC075</t>
  </si>
  <si>
    <t>14.00</t>
  </si>
  <si>
    <t>AML07LUC088</t>
  </si>
  <si>
    <t>21.00</t>
  </si>
  <si>
    <t>ACCES. SPECIAL ML D07 LUCIOS 0.88MM</t>
  </si>
  <si>
    <t>AML07LUC100</t>
  </si>
  <si>
    <t>Accesorii config. Lucios 1.00mm D07</t>
  </si>
  <si>
    <t>AML07LUC125</t>
  </si>
  <si>
    <t>ACCES. SPECIAL ML D07 LUCIOS 1.25MM</t>
  </si>
  <si>
    <t>AML07ZNC100</t>
  </si>
  <si>
    <t>Acesoriu Special D07 ML ZINCAT 1.00MM</t>
  </si>
  <si>
    <t>AML07ZNC150</t>
  </si>
  <si>
    <t>Acesoriu Special D07 ML ZINCAT 1.50MM</t>
  </si>
  <si>
    <t>AML08LUC075</t>
  </si>
  <si>
    <t>AML08LUC088</t>
  </si>
  <si>
    <t>ACCES. SPECIAL ML D08 LUCIOS 0.88MM</t>
  </si>
  <si>
    <t>AML08LUC100</t>
  </si>
  <si>
    <t>Accesorii config. Lucios 1.00mm D08</t>
  </si>
  <si>
    <t>AML08LUC125</t>
  </si>
  <si>
    <t>40.00</t>
  </si>
  <si>
    <t>ACCES. SPECIAL ML D08 LUCIOS 1.25MM</t>
  </si>
  <si>
    <t>AML08ZNC100</t>
  </si>
  <si>
    <t>Acesoriu Special D08 ML ZINCAT 1.00MM</t>
  </si>
  <si>
    <t>AML08ZNC150</t>
  </si>
  <si>
    <t>Accesorii Configurabile Zincat 1.50MM 08</t>
  </si>
  <si>
    <t>AML09LUC075</t>
  </si>
  <si>
    <t>AML09LUC088</t>
  </si>
  <si>
    <t>ACCES. SPECIAL ML D09 LUCIOS 0.88MM</t>
  </si>
  <si>
    <t>AML09LUC100</t>
  </si>
  <si>
    <t>36.00</t>
  </si>
  <si>
    <t>Accesorii config. Lucios 1.00mm D09</t>
  </si>
  <si>
    <t>AML09LUC125</t>
  </si>
  <si>
    <t>ACCES. SPECIAL ML D09 LUCIOS 1.25MM</t>
  </si>
  <si>
    <t>AML09ZNC100</t>
  </si>
  <si>
    <t>Acesoriu Special D09 ML ZINCAT 1.00MM</t>
  </si>
  <si>
    <t>AML09ZNC150</t>
  </si>
  <si>
    <t>Acesoriu Special D09 ML ZINCAT 1.50MM</t>
  </si>
  <si>
    <t>AML10LUC075</t>
  </si>
  <si>
    <t>Accesorii configurabile Lucios 0.75MM D1</t>
  </si>
  <si>
    <t>AML10LUC088</t>
  </si>
  <si>
    <t>ACCES. SPECIAL ML D10 LUCIOS 0.88MM</t>
  </si>
  <si>
    <t>AML10LUC100</t>
  </si>
  <si>
    <t>Accesorii config. Lucios 1.00mm D10</t>
  </si>
  <si>
    <t>AML10LUC125</t>
  </si>
  <si>
    <t>50.00</t>
  </si>
  <si>
    <t>ACCES. SPECIAL ML D10 LUCIOS 1.25MM</t>
  </si>
  <si>
    <t>AML10ZNC100</t>
  </si>
  <si>
    <t>Acesoriu Special D10 ML ZINCAT 1.00MM</t>
  </si>
  <si>
    <t>AML10ZNC150</t>
  </si>
  <si>
    <t>Accesoriu Special D10 ZINCAT 1.50MM</t>
  </si>
  <si>
    <t>AML11LUC075</t>
  </si>
  <si>
    <t>22.00</t>
  </si>
  <si>
    <t>AML11LUC088</t>
  </si>
  <si>
    <t>ACCES. SPECIAL ML D11 LUCIOS 0.88MM</t>
  </si>
  <si>
    <t>AML11LUC100</t>
  </si>
  <si>
    <t>44.00</t>
  </si>
  <si>
    <t>Accesorii config. Lucios 1.00mm D11</t>
  </si>
  <si>
    <t>AML11LUC125</t>
  </si>
  <si>
    <t>ACCES. SPECIAL ML D11 LUCIOS 1.25MM</t>
  </si>
  <si>
    <t>AML11ZNC100</t>
  </si>
  <si>
    <t>Accesoriu Special ML ZINCAT 1.00MM</t>
  </si>
  <si>
    <t>AML11ZNC150</t>
  </si>
  <si>
    <t>Accesorii Configurabile Zincat 1.50MM 11</t>
  </si>
  <si>
    <t>AML12LUC075</t>
  </si>
  <si>
    <t>AML12LUC088</t>
  </si>
  <si>
    <t>ACCES. SPECIAL ML D12 LUCIOS 0.88MM</t>
  </si>
  <si>
    <t>AML12LUC100</t>
  </si>
  <si>
    <t>48.00</t>
  </si>
  <si>
    <t>Accesorii config. Lucios 1.00mm D12</t>
  </si>
  <si>
    <t>AML12LUC125</t>
  </si>
  <si>
    <t>ACCES. SPECIAL ML D12 LUCIOS 1.25MM</t>
  </si>
  <si>
    <t>AML12ZNC100</t>
  </si>
  <si>
    <t>Acesoriu Special D12 ML ZINCAT 1.00MM</t>
  </si>
  <si>
    <t>AML12ZNC150</t>
  </si>
  <si>
    <t>Accesoriu Special D12 ZINCAT 1.50MM</t>
  </si>
  <si>
    <t>AML13LUC075</t>
  </si>
  <si>
    <t>AML13LUC088</t>
  </si>
  <si>
    <t>39.00</t>
  </si>
  <si>
    <t>ACCES. SPECIAL ML D13 LUCIOS 0.88MM</t>
  </si>
  <si>
    <t>AML13LUC100</t>
  </si>
  <si>
    <t>Accesorii config. Lucios 1.00mm D13</t>
  </si>
  <si>
    <t>AML13LUC125</t>
  </si>
  <si>
    <t>65.00</t>
  </si>
  <si>
    <t>ACCES. SPECIAL ML D13 LUCIOS 1.25MM</t>
  </si>
  <si>
    <t>AML13ZNC100</t>
  </si>
  <si>
    <t>Acesoriu Special D13 ML ZINCAT 1.00MM</t>
  </si>
  <si>
    <t>AML13ZNC150</t>
  </si>
  <si>
    <t>Acesoriu Special D13 ML ZINCAT 1.50MM</t>
  </si>
  <si>
    <t>AML14LUC075</t>
  </si>
  <si>
    <t>AML14LUC088</t>
  </si>
  <si>
    <t>ACCES. SPECIAL ML D14 LUCIOS 0.88MM</t>
  </si>
  <si>
    <t>AML14LUC100</t>
  </si>
  <si>
    <t>Accesorii config. Lucios 1.00mm D14</t>
  </si>
  <si>
    <t>AML14LUC125</t>
  </si>
  <si>
    <t>70.00</t>
  </si>
  <si>
    <t>ACCES. SPECIAL ML D14 LUCIOS 1.25MM</t>
  </si>
  <si>
    <t>AML14ZNC100</t>
  </si>
  <si>
    <t>Acesoriu Special D14 ML ZINCAT 1.00MM</t>
  </si>
  <si>
    <t>AML14ZNC150</t>
  </si>
  <si>
    <t>Accesorii Configurabile Zincat 1.50MM</t>
  </si>
  <si>
    <t>AML15LUC075</t>
  </si>
  <si>
    <t>AML15LUC088</t>
  </si>
  <si>
    <t>ACCES. SPECIAL ML D15 LUCIOS 0.88MM</t>
  </si>
  <si>
    <t>AML15LUC100</t>
  </si>
  <si>
    <t>Accesorii config. Lucios 1.00mm D15</t>
  </si>
  <si>
    <t>AML15LUC125</t>
  </si>
  <si>
    <t>75.00</t>
  </si>
  <si>
    <t>ACCES. SPECIAL ML D15 LUCIOS 1.25MM</t>
  </si>
  <si>
    <t>AML15ZNC100</t>
  </si>
  <si>
    <t>Acesoriu Special D15 ML ZINCAT 1.00MM</t>
  </si>
  <si>
    <t>AML15ZNC150</t>
  </si>
  <si>
    <t>Accesorii Configurabile Zincat 1.50MM 15</t>
  </si>
  <si>
    <t>AML16LUC075</t>
  </si>
  <si>
    <t>AML16LUC088</t>
  </si>
  <si>
    <t>ACCES. SPECIAL ML D16 LUCIOS 0.88MM</t>
  </si>
  <si>
    <t>AML16LUC100</t>
  </si>
  <si>
    <t>64.00</t>
  </si>
  <si>
    <t>Accesorii config. Lucios 1.00mm D16</t>
  </si>
  <si>
    <t>AML16LUC125</t>
  </si>
  <si>
    <t>80.00</t>
  </si>
  <si>
    <t>ACCES. SPECIAL ML D16 LUCIOS 1.25MM</t>
  </si>
  <si>
    <t>AML16ZNC100</t>
  </si>
  <si>
    <t>Acesoriu Special D16 ML ZINCAT 1.00MM</t>
  </si>
  <si>
    <t>AML16ZNC150</t>
  </si>
  <si>
    <t>Acesoriu Special D16 ML ZINCAT 1.50MM</t>
  </si>
  <si>
    <t>AML17LUC075</t>
  </si>
  <si>
    <t>AML17LUC088</t>
  </si>
  <si>
    <t>51.00</t>
  </si>
  <si>
    <t>ACCES. SPECIAL ML D17 LUCIOS 0.88MM</t>
  </si>
  <si>
    <t>AML17LUC100</t>
  </si>
  <si>
    <t>68.00</t>
  </si>
  <si>
    <t>Accesorii config. Lucios 1.00mm D17</t>
  </si>
  <si>
    <t>AML17LUC125</t>
  </si>
  <si>
    <t>ACCES. SPECIAL ML D17 LUCIOS 1.25MM</t>
  </si>
  <si>
    <t>AML17ZNC100</t>
  </si>
  <si>
    <t>Acesoriu Special D17 ML ZINCAT 1.00MM</t>
  </si>
  <si>
    <t>AML17ZNC150</t>
  </si>
  <si>
    <t>Acesoriu Special D17 ML ZINCAT 1.50MM</t>
  </si>
  <si>
    <t>AML18LUC075</t>
  </si>
  <si>
    <t>AML18LUC088</t>
  </si>
  <si>
    <t>ACCES. SPECIAL ML D18 LUCIOS 0.88MM</t>
  </si>
  <si>
    <t>AML18LUC100</t>
  </si>
  <si>
    <t>Accesorii config. Lucios 1.00mm D18</t>
  </si>
  <si>
    <t>AML18LUC125</t>
  </si>
  <si>
    <t>ACCES. SPECIAL ML D18 LUCIOS 1.25MM</t>
  </si>
  <si>
    <t>AML18ZNC100</t>
  </si>
  <si>
    <t>Accesoriu Special ML Zincat 1.00MM</t>
  </si>
  <si>
    <t>AML18ZNC150</t>
  </si>
  <si>
    <t>Acesoriu Special D18 ML ZINCAT 1.50MM</t>
  </si>
  <si>
    <t>AML19LUC075</t>
  </si>
  <si>
    <t>AML19LUC088</t>
  </si>
  <si>
    <t>ACCES. SPECIAL ML D19 LUCIOS 0.88MM</t>
  </si>
  <si>
    <t>AML19LUC100</t>
  </si>
  <si>
    <t>Accesorii config. Lucios 1.00mm D19</t>
  </si>
  <si>
    <t>AML19LUC125</t>
  </si>
  <si>
    <t>95.00</t>
  </si>
  <si>
    <t>ACCES. SPECIAL ML D19 LUCIOS 1.25MM</t>
  </si>
  <si>
    <t>AML19ZNC100</t>
  </si>
  <si>
    <t>Acesoriu Special D19 ML ZINCAT 1.00MM</t>
  </si>
  <si>
    <t>AML19ZNC150</t>
  </si>
  <si>
    <t>Acesoriu Special D19 ML ZINCAT 1.50MM</t>
  </si>
  <si>
    <t>AML20LUC075</t>
  </si>
  <si>
    <t>Accesorii configurabile Lucios 0.75MM D2</t>
  </si>
  <si>
    <t>AML20LUC088</t>
  </si>
  <si>
    <t>ACCES. SPECIAL ML D20 LUCIOS 0.88MM</t>
  </si>
  <si>
    <t>AML20LUC100</t>
  </si>
  <si>
    <t>Accesorii config. Lucios 1.00mm D20</t>
  </si>
  <si>
    <t>AML20LUC125</t>
  </si>
  <si>
    <t>ACCES. SPECIAL ML D20 LUCIOS 1.25MM</t>
  </si>
  <si>
    <t>AML20ZNC100</t>
  </si>
  <si>
    <t>Accesoriu Special ML ZINCAT 1.00MM D20</t>
  </si>
  <si>
    <t>AML20ZNC150</t>
  </si>
  <si>
    <t>Accesoriu configurabil Zincat 1.50MM</t>
  </si>
  <si>
    <t>AML21LUC075</t>
  </si>
  <si>
    <t>AML21LUC088</t>
  </si>
  <si>
    <t>ACCES. SPECIAL ML D21 LUCIOS 0.88MM</t>
  </si>
  <si>
    <t>AML21LUC100</t>
  </si>
  <si>
    <t>84.00</t>
  </si>
  <si>
    <t>Accesorii config. Lucios 1.00mm D21</t>
  </si>
  <si>
    <t>AML21LUC125</t>
  </si>
  <si>
    <t>ACCES. SPECIAL ML D21 LUCIOS 1.25MM</t>
  </si>
  <si>
    <t>AML21ZNC100</t>
  </si>
  <si>
    <t>Acesoriu Special D21 ML ZINCAT 1.00MM</t>
  </si>
  <si>
    <t>AML21ZNC150</t>
  </si>
  <si>
    <t>Acesoriu Special D21 ML ZINCAT 1.50MM</t>
  </si>
  <si>
    <t>AML22LUC075</t>
  </si>
  <si>
    <t>AML22LUC088</t>
  </si>
  <si>
    <t>ACCES. SPECIAL ML D22 LUCIOS 0.88MM</t>
  </si>
  <si>
    <t>AML22LUC100</t>
  </si>
  <si>
    <t>Accesorii config. Lucios 1.00mm D22</t>
  </si>
  <si>
    <t>AML22LUC125</t>
  </si>
  <si>
    <t>ACCES. SPECIAL ML D22 LUCIOS 1.25MM</t>
  </si>
  <si>
    <t>AML22ZNC100</t>
  </si>
  <si>
    <t>Acesoriu Special D22 ML ZINCAT 1.00MM</t>
  </si>
  <si>
    <t>AML22ZNC150</t>
  </si>
  <si>
    <t>Acesoriu Special D22 ML ZINCAT 1.50MM</t>
  </si>
  <si>
    <t>AML23LUC075</t>
  </si>
  <si>
    <t>46.00</t>
  </si>
  <si>
    <t>AML23LUC088</t>
  </si>
  <si>
    <t>69.00</t>
  </si>
  <si>
    <t>ACCES. SPECIAL ML D23 LUCIOS 0.88MM</t>
  </si>
  <si>
    <t>AML23LUC100</t>
  </si>
  <si>
    <t>92.00</t>
  </si>
  <si>
    <t>Accesorii config. Lucios 1.00mm D23</t>
  </si>
  <si>
    <t>AML23LUC125</t>
  </si>
  <si>
    <t>115.00</t>
  </si>
  <si>
    <t>ACCES. SPECIAL ML D23 LUCIOS 1.25MM</t>
  </si>
  <si>
    <t>AML23ZNC100</t>
  </si>
  <si>
    <t>Acesoriu Special D23 ML ZINCAT 1.00MM</t>
  </si>
  <si>
    <t>AML23ZNC150</t>
  </si>
  <si>
    <t>Acesoriu Special D23 ML ZINCAT 1.50MM</t>
  </si>
  <si>
    <t>AML24LUC075</t>
  </si>
  <si>
    <t>AML24LUC088</t>
  </si>
  <si>
    <t>ACCES. SPECIAL ML D24 LUCIOS 0.88MM</t>
  </si>
  <si>
    <t>AML24LUC100</t>
  </si>
  <si>
    <t>Accesorii config. Lucios 1.00mm D24</t>
  </si>
  <si>
    <t>AML24LUC125</t>
  </si>
  <si>
    <t>120.00</t>
  </si>
  <si>
    <t>ACCES. SPECIAL ML D24 LUCIOS 1.25MM</t>
  </si>
  <si>
    <t>AML24ZNC100</t>
  </si>
  <si>
    <t>Acesoriu Special D24 ML ZINCAT 1.00MM</t>
  </si>
  <si>
    <t>AML24ZNC150</t>
  </si>
  <si>
    <t>Acesoriu Special D24 ML ZINCAT 1.50MM</t>
  </si>
  <si>
    <t>AML25LUC075</t>
  </si>
  <si>
    <t>AML25LUC088</t>
  </si>
  <si>
    <t>ACCES. SPECIAL ML D25 LUCIOS 0.88MM</t>
  </si>
  <si>
    <t>AML25LUC100</t>
  </si>
  <si>
    <t>Accesorii config. Lucios 1.00mm D25</t>
  </si>
  <si>
    <t>AML25LUC125</t>
  </si>
  <si>
    <t>125.00</t>
  </si>
  <si>
    <t>ACCES. SPECIAL ML D25 LUCIOS 1.25MM</t>
  </si>
  <si>
    <t>AML25ZNC100</t>
  </si>
  <si>
    <t>Accesorii Configurabile D25 Zincat 1.00m</t>
  </si>
  <si>
    <t>AML25ZNC150</t>
  </si>
  <si>
    <t>Accesoriu Special ML ZINCAT 1.50MM</t>
  </si>
  <si>
    <t>CE100150NEP</t>
  </si>
  <si>
    <t>PROFIL C 100 1.5mm ECO NEPERFORAT</t>
  </si>
  <si>
    <t>CE100150PER</t>
  </si>
  <si>
    <t>PROFIL C 100 1.5mm ECO PERFORAT</t>
  </si>
  <si>
    <t>CE100200NEP</t>
  </si>
  <si>
    <t>PROFIL C 100 2mm ECO NEPERFORAT</t>
  </si>
  <si>
    <t>CE100200PER</t>
  </si>
  <si>
    <t>PROFIL C 100 2mm ECO PERFORAT</t>
  </si>
  <si>
    <t>CE100250NEP</t>
  </si>
  <si>
    <t>5.15</t>
  </si>
  <si>
    <t>PROFIL C 100 2.5mm ECO NEPERFORAT</t>
  </si>
  <si>
    <t>CE100250PER</t>
  </si>
  <si>
    <t>PROFIL C 100 2.5mm ECO PERFORAT</t>
  </si>
  <si>
    <t>CE100300NEP</t>
  </si>
  <si>
    <t>PROFIL C 100 3mm ECO NEPERFORAT</t>
  </si>
  <si>
    <t>CE100300PER</t>
  </si>
  <si>
    <t>PROFIL C 100 3mm ECO PERFORAT</t>
  </si>
  <si>
    <t>CE100350NEP</t>
  </si>
  <si>
    <t>6.97</t>
  </si>
  <si>
    <t>PROFIL C 100 3.5mm ECO NEPERFORAT</t>
  </si>
  <si>
    <t>CE100350PER</t>
  </si>
  <si>
    <t>PROFIL C 100 3.5mm ECO PERFORAT</t>
  </si>
  <si>
    <t>CE120150NEP</t>
  </si>
  <si>
    <t>PROFIL C 120 1.5mm ECO NEPERFORAT</t>
  </si>
  <si>
    <t>CE120150PER</t>
  </si>
  <si>
    <t>PROFIL C 120 1.5mm ECO PERFORAT</t>
  </si>
  <si>
    <t>CE120200NEP</t>
  </si>
  <si>
    <t>PROFIL C 120 2mm ECO NEPERFORAT</t>
  </si>
  <si>
    <t>CE120200PER</t>
  </si>
  <si>
    <t>PROFIL C 120 2mm ECO PERFORAT</t>
  </si>
  <si>
    <t>CE120250NEP</t>
  </si>
  <si>
    <t>5.67</t>
  </si>
  <si>
    <t>PROFIL C 120 2.5mm ECO NEPERFORAT</t>
  </si>
  <si>
    <t>CE120250PER</t>
  </si>
  <si>
    <t>PROFIL C 120 2.5mm ECO PERFORAT</t>
  </si>
  <si>
    <t>CE120300NEP</t>
  </si>
  <si>
    <t>PROFIL C 120 3mm ECO NEPERFORAT</t>
  </si>
  <si>
    <t>CE120300PER</t>
  </si>
  <si>
    <t>PROFIL C 120 3mm ECO PERFORAT</t>
  </si>
  <si>
    <t>CE120350NEP</t>
  </si>
  <si>
    <t>PROFIL C 120 3.5mm ECO NEPERFORAT</t>
  </si>
  <si>
    <t>CE120350PER</t>
  </si>
  <si>
    <t>PROFIL C 120 3.5mm ECO PERFORAT</t>
  </si>
  <si>
    <t>CE140150NEP</t>
  </si>
  <si>
    <t>3.81</t>
  </si>
  <si>
    <t>PROFIL C 140 1.5mm ECO NEPERFORAT</t>
  </si>
  <si>
    <t>CE140150PER</t>
  </si>
  <si>
    <t>PROFIL C 140 1.5mm ECO PERFORAT</t>
  </si>
  <si>
    <t>CE140200NEP</t>
  </si>
  <si>
    <t>PROFIL C 140 2mm ECO NEPERFORAT</t>
  </si>
  <si>
    <t>CE140200PER</t>
  </si>
  <si>
    <t>PROFIL C 140 2mm ECO PERFORAT</t>
  </si>
  <si>
    <t>CE140250NEP</t>
  </si>
  <si>
    <t>PROFIL C 140 2.5mm ECO NEPERFORAT</t>
  </si>
  <si>
    <t>CE140250PER</t>
  </si>
  <si>
    <t>PROFIL C 140 2.5mm ECO PERFORAT</t>
  </si>
  <si>
    <t>CE140300NEP</t>
  </si>
  <si>
    <t>PROFIL C 140 3mm ECO NEPERFORAT</t>
  </si>
  <si>
    <t>CE140300PER</t>
  </si>
  <si>
    <t>PROFIL C 140 3mm ECO PERFORAT</t>
  </si>
  <si>
    <t>CE140350NEP</t>
  </si>
  <si>
    <t>8.40</t>
  </si>
  <si>
    <t>PROFIL C 140 3.5mm ECO NEPERFORAT</t>
  </si>
  <si>
    <t>CE140350PER</t>
  </si>
  <si>
    <t>PROFIL C 140 3.5mm ECO PERFORAT</t>
  </si>
  <si>
    <t>CE150150NEP</t>
  </si>
  <si>
    <t>PROFIL C 150 1.5mm ECO NEPERFORAT</t>
  </si>
  <si>
    <t>CE150150PER</t>
  </si>
  <si>
    <t>PROFIL C 150 1.5mm ECO PERFORAT</t>
  </si>
  <si>
    <t>CE150200NEP</t>
  </si>
  <si>
    <t>5.24</t>
  </si>
  <si>
    <t>PROFIL C 150 2mm ECO NEPERFORAT</t>
  </si>
  <si>
    <t>CE150200PER</t>
  </si>
  <si>
    <t>PROFIL C 150 2mm ECO PERFORAT</t>
  </si>
  <si>
    <t>CE150250NEP</t>
  </si>
  <si>
    <t>PROFIL C 150 2.5mm ECO NEPERFORAT</t>
  </si>
  <si>
    <t>CE150250PER</t>
  </si>
  <si>
    <t>PROFIL C 150 2.5mm ECO PERFORAT</t>
  </si>
  <si>
    <t>CE150300NEP</t>
  </si>
  <si>
    <t>PROFIL C 150 3mm ECO NEPERFORAT</t>
  </si>
  <si>
    <t>CE150300PER</t>
  </si>
  <si>
    <t>PROFIL C 150 3mm ECO PERFORAT</t>
  </si>
  <si>
    <t>CE150350NEP</t>
  </si>
  <si>
    <t>PROFIL C 150 3.5mm ECO NEPERFORAT</t>
  </si>
  <si>
    <t>CE150350PER</t>
  </si>
  <si>
    <t>PROFIL C 150 3.5mm ECO PERFORAT</t>
  </si>
  <si>
    <t>CE160150NEP</t>
  </si>
  <si>
    <t>PROFIL C 160 1.5mm ECO NEPERFORAT</t>
  </si>
  <si>
    <t>CE160150PER</t>
  </si>
  <si>
    <t>PROFIL C 160 1.5mm ECO PERFORAT</t>
  </si>
  <si>
    <t>CE160200NEP</t>
  </si>
  <si>
    <t>5.43</t>
  </si>
  <si>
    <t>PROFIL C 160 2mm ECO NEPERFORAT</t>
  </si>
  <si>
    <t>CE160200PER</t>
  </si>
  <si>
    <t>PROFIL C 160 2mm ECO PERFORAT</t>
  </si>
  <si>
    <t>CE160250NEP</t>
  </si>
  <si>
    <t>PROFIL C 160 2.5mm ECO NEPERFORAT</t>
  </si>
  <si>
    <t>CE160250PER</t>
  </si>
  <si>
    <t>PROFIL C 160 2.5mm ECO PERFORAT</t>
  </si>
  <si>
    <t>CE160300NEP</t>
  </si>
  <si>
    <t>PROFIL C 160 3mm ECO NEPERFORAT</t>
  </si>
  <si>
    <t>CE160300PER</t>
  </si>
  <si>
    <t>PROFIL C 160 3mm ECO PERFORAT</t>
  </si>
  <si>
    <t>CE160350NEP</t>
  </si>
  <si>
    <t>PROFIL C 160 3.5mm ECO NEPERFORAT</t>
  </si>
  <si>
    <t>CE160350PER</t>
  </si>
  <si>
    <t>PROFIL C 160 3.5mm ECO PERFORAT</t>
  </si>
  <si>
    <t>CE180150NEP</t>
  </si>
  <si>
    <t>PROFIL C 180 1.5mm ECO NEPERFORAT</t>
  </si>
  <si>
    <t>CE180150PER</t>
  </si>
  <si>
    <t>PROFIL C 180 1.5mm ECO PERFORAT</t>
  </si>
  <si>
    <t>CE180200NEP</t>
  </si>
  <si>
    <t>6.53</t>
  </si>
  <si>
    <t>PROFIL C 180 2mm ECO NEPERFORAT</t>
  </si>
  <si>
    <t>CE180200PER</t>
  </si>
  <si>
    <t>PROFIL C 180 2mm ECO PERFORAT</t>
  </si>
  <si>
    <t>CE180250NEP</t>
  </si>
  <si>
    <t>8.11</t>
  </si>
  <si>
    <t>PROFIL C 180 2.5mm ECO NEPERFORAT</t>
  </si>
  <si>
    <t>CE180250PER</t>
  </si>
  <si>
    <t>PROFIL C 180 2.5mm ECO PERFORAT</t>
  </si>
  <si>
    <t>CE180300NEP</t>
  </si>
  <si>
    <t>9.65</t>
  </si>
  <si>
    <t>PROFIL C 180 3mm ECO NEPERFORAT</t>
  </si>
  <si>
    <t>CE180300PER</t>
  </si>
  <si>
    <t>PROFIL C 180 3mm ECO PERFORAT</t>
  </si>
  <si>
    <t>CE180350NEP</t>
  </si>
  <si>
    <t>11.10</t>
  </si>
  <si>
    <t>PROFIL C 180 3.5mm ECO NEPERFORAT</t>
  </si>
  <si>
    <t>CE180350PER</t>
  </si>
  <si>
    <t>PROFIL C 180 3.5mm ECO PERFORAT</t>
  </si>
  <si>
    <t>CE200150NEP</t>
  </si>
  <si>
    <t>PROFIL C 200 1.5mm ECO NEPERFORAT</t>
  </si>
  <si>
    <t>CE200150PER</t>
  </si>
  <si>
    <t>PROFIL C 200 1.5mm ECO PERFORAT</t>
  </si>
  <si>
    <t>CE200200NEP</t>
  </si>
  <si>
    <t>PROFIL C 200 2mm ECO NEPERFORAT</t>
  </si>
  <si>
    <t>CE200200PER</t>
  </si>
  <si>
    <t>PROFIL C 200 2mm ECO PERFORAT</t>
  </si>
  <si>
    <t>CE200250NEP</t>
  </si>
  <si>
    <t>PROFIL C 200 2.5mm ECO NEPERFORAT</t>
  </si>
  <si>
    <t>CE200250PER</t>
  </si>
  <si>
    <t>PROFIL C 200 2.5mm ECO PERFORAT</t>
  </si>
  <si>
    <t>CE200300NEP</t>
  </si>
  <si>
    <t>10.75</t>
  </si>
  <si>
    <t>PROFIL C 200 3mm ECO NEPERFORAT</t>
  </si>
  <si>
    <t>CE200300PER</t>
  </si>
  <si>
    <t>PROFIL C 200 3mm ECO PERFORAT</t>
  </si>
  <si>
    <t>CE200350NEP</t>
  </si>
  <si>
    <t>12.39</t>
  </si>
  <si>
    <t>PROFIL C 200 3.5mm ECO NEPERFORAT</t>
  </si>
  <si>
    <t>CE200350PER</t>
  </si>
  <si>
    <t>PROFIL C 200 3.5mm ECO PERFORAT</t>
  </si>
  <si>
    <t>CE250150NEP</t>
  </si>
  <si>
    <t>6.24</t>
  </si>
  <si>
    <t>PROFIL C 250 1.5mm ECO NEPERFORAT</t>
  </si>
  <si>
    <t>CE250150PER</t>
  </si>
  <si>
    <t>PROFIL C 250 1.5mm ECO PERFORAT</t>
  </si>
  <si>
    <t>CE250200NEP</t>
  </si>
  <si>
    <t>PROFIL C 250 2mm ECO NEPERFORAT</t>
  </si>
  <si>
    <t>CE250200PER</t>
  </si>
  <si>
    <t>PROFIL C 250 2mm ECO PERFORAT</t>
  </si>
  <si>
    <t>CE250250NEP</t>
  </si>
  <si>
    <t>10.36</t>
  </si>
  <si>
    <t>PROFIL C 250 2.5mm ECO NEPERFORAT</t>
  </si>
  <si>
    <t>CE250250PER</t>
  </si>
  <si>
    <t>PROFIL C 250 2.5mm ECO PERFORAT</t>
  </si>
  <si>
    <t>CE250300NEP</t>
  </si>
  <si>
    <t>PROFIL C 250 3mm ECO NEPERFORAT</t>
  </si>
  <si>
    <t>CE250300PER</t>
  </si>
  <si>
    <t>PROFIL C 250 3mm ECO PERFORAT</t>
  </si>
  <si>
    <t>CE250350NEP</t>
  </si>
  <si>
    <t>14.25</t>
  </si>
  <si>
    <t>PROFIL C 250 3.5mm ECO NEPERFORAT</t>
  </si>
  <si>
    <t>CE250350PER</t>
  </si>
  <si>
    <t>PROFIL C 250 3.5mm ECO PERFORAT</t>
  </si>
  <si>
    <t>CE300150NEP</t>
  </si>
  <si>
    <t>7.35</t>
  </si>
  <si>
    <t>PROFIL C 300 1.5mm ECO NEPERFORAT</t>
  </si>
  <si>
    <t>CE300150PER</t>
  </si>
  <si>
    <t>PROFIL C 300 1.5mm ECO PERFORAT</t>
  </si>
  <si>
    <t>CE300200NEP</t>
  </si>
  <si>
    <t>PROFIL C 300 2mm ECO NEPERFORAT</t>
  </si>
  <si>
    <t>CE300200PER</t>
  </si>
  <si>
    <t>PROFIL C 300 2mm ECO PERFORAT</t>
  </si>
  <si>
    <t>CE300250NEP</t>
  </si>
  <si>
    <t>12.25</t>
  </si>
  <si>
    <t>PROFIL C 300 2.5mm ECO NEPERFORAT</t>
  </si>
  <si>
    <t>CE300250PER</t>
  </si>
  <si>
    <t>PROFIL C 300 2.5mm ECO PERFORAT</t>
  </si>
  <si>
    <t>CE300300NEP</t>
  </si>
  <si>
    <t>14.55</t>
  </si>
  <si>
    <t>PROFIL C 300 3mm ECO NEPERFORAT</t>
  </si>
  <si>
    <t>CE300300PER</t>
  </si>
  <si>
    <t>PROFIL C 300 3mm ECO PERFORAT</t>
  </si>
  <si>
    <t>CE300350NEP</t>
  </si>
  <si>
    <t>PROFIL C 300 3.5mm ECO NEPERFORAT</t>
  </si>
  <si>
    <t>CE300350PER</t>
  </si>
  <si>
    <t>PROFIL C 300 3.5mm ECO PERFORAT</t>
  </si>
  <si>
    <t>CE350150NEP</t>
  </si>
  <si>
    <t>8.10</t>
  </si>
  <si>
    <t>PROFIL C 350 1.5mm ECO NEPERFORAT</t>
  </si>
  <si>
    <t>CE350150PER</t>
  </si>
  <si>
    <t>PROFIL C 350 1.5mm ECO PERFORAT</t>
  </si>
  <si>
    <t>CE350200NEP</t>
  </si>
  <si>
    <t>10.73</t>
  </si>
  <si>
    <t>PROFIL C 350 2mm ECO NEPERFORAT</t>
  </si>
  <si>
    <t>CE350200PER</t>
  </si>
  <si>
    <t>PROFIL C 350 2mm ECO PERFORAT</t>
  </si>
  <si>
    <t>CE350250NEP</t>
  </si>
  <si>
    <t>PROFIL C 350 2.5mm ECO NEPERFORAT</t>
  </si>
  <si>
    <t>CE350250PER</t>
  </si>
  <si>
    <t>PROFIL C 350 2.5mm ECO PERFORAT</t>
  </si>
  <si>
    <t>CE350300NEP</t>
  </si>
  <si>
    <t>16.02</t>
  </si>
  <si>
    <t>PROFIL C 350 3mm ECO NEPERFORAT</t>
  </si>
  <si>
    <t>CE350300PER</t>
  </si>
  <si>
    <t>PROFIL C 350 3mm ECO PERFORAT</t>
  </si>
  <si>
    <t>CE350350NEP</t>
  </si>
  <si>
    <t>PROFIL C 350 3.5mm ECO NEPERFORAT</t>
  </si>
  <si>
    <t>CE350350PER</t>
  </si>
  <si>
    <t>PROFIL C 350 3.5mm ECO PERFORAT</t>
  </si>
  <si>
    <t>CE400150NEP</t>
  </si>
  <si>
    <t>9.23</t>
  </si>
  <si>
    <t>PROFIL C 400 1.5mm ECO NEPERFORAT</t>
  </si>
  <si>
    <t>CE400150PER</t>
  </si>
  <si>
    <t>PROFIL C 400 1.5mm ECO PERFORAT</t>
  </si>
  <si>
    <t>CE400200NEP</t>
  </si>
  <si>
    <t>12.27</t>
  </si>
  <si>
    <t>PROFIL C 400 2mm ECO NEPERFORAT</t>
  </si>
  <si>
    <t>CE400200PER</t>
  </si>
  <si>
    <t>PROFIL C 400 2mm ECO PERFORAT</t>
  </si>
  <si>
    <t>CE400250NEP</t>
  </si>
  <si>
    <t>15.31</t>
  </si>
  <si>
    <t>PROFIL C 400 2.5mm ECO NEPERFORAT</t>
  </si>
  <si>
    <t>CE400250PER</t>
  </si>
  <si>
    <t>PROFIL C 400 2.5mm ECO PERFORAT</t>
  </si>
  <si>
    <t>CE400300NEP</t>
  </si>
  <si>
    <t>18.28</t>
  </si>
  <si>
    <t>PROFIL C 400 3mm ECO NEPERFORAT</t>
  </si>
  <si>
    <t>CE400300PER</t>
  </si>
  <si>
    <t>PROFIL C 400 3mm ECO PERFORAT</t>
  </si>
  <si>
    <t>CE400350NEP</t>
  </si>
  <si>
    <t>21.18</t>
  </si>
  <si>
    <t>PROFIL C 400 3.5mm ECO NEPERFORAT</t>
  </si>
  <si>
    <t>CE400350PER</t>
  </si>
  <si>
    <t>PROFIL C 400 3.5mm ECO PERFORAT</t>
  </si>
  <si>
    <t>CP200150NEP</t>
  </si>
  <si>
    <t>PROFIL C+ 200 1.5mm  NEPERFORAT</t>
  </si>
  <si>
    <t>CP200150PER</t>
  </si>
  <si>
    <t>PROFIL C+ 200 1.5mm  PERFORAT</t>
  </si>
  <si>
    <t>CP200200NEP</t>
  </si>
  <si>
    <t>PROFIL C+ 200 2mm  NEPERFORAT</t>
  </si>
  <si>
    <t>CP200200PER</t>
  </si>
  <si>
    <t>PROFIL C+ 200 2mm  PERFORAT</t>
  </si>
  <si>
    <t>CP200250NEP</t>
  </si>
  <si>
    <t>PROFIL C+ 200 2.5mm  NEPERFORAT</t>
  </si>
  <si>
    <t>CP200250PER</t>
  </si>
  <si>
    <t>PROFIL C+ 200 2.5mm  PERFORAT</t>
  </si>
  <si>
    <t>CP200300NEP</t>
  </si>
  <si>
    <t>11.73</t>
  </si>
  <si>
    <t>PROFIL C+ 200 3mm  NEPERFORAT</t>
  </si>
  <si>
    <t>CP200300PER</t>
  </si>
  <si>
    <t>PROFIL C+ 200 3mm  PERFORAT</t>
  </si>
  <si>
    <t>CP200350NEP</t>
  </si>
  <si>
    <t>13.50</t>
  </si>
  <si>
    <t>PROFIL C+ 200 3.5mm  NEPERFORAT</t>
  </si>
  <si>
    <t>CP200350PER</t>
  </si>
  <si>
    <t>PROFIL C+ 200 3.5mm  PERFORAT</t>
  </si>
  <si>
    <t>CP250150NEP</t>
  </si>
  <si>
    <t>7.18</t>
  </si>
  <si>
    <t>PROFIL C+ 250 1.5mm  NEPERFORAT</t>
  </si>
  <si>
    <t>CP250150PER</t>
  </si>
  <si>
    <t>PROFIL C+ 250 1.5mm  PERFORAT</t>
  </si>
  <si>
    <t>CP250200NEP</t>
  </si>
  <si>
    <t>9.47</t>
  </si>
  <si>
    <t>PROFIL C+ 250 2mm  NEPERFORAT</t>
  </si>
  <si>
    <t>CP250200PER</t>
  </si>
  <si>
    <t>PROFIL C+ 250 2mm  PERFORAT</t>
  </si>
  <si>
    <t>CP250250NEP</t>
  </si>
  <si>
    <t>PROFIL C+ 250 2.5mm  NEPERFORAT</t>
  </si>
  <si>
    <t>CP250250PER</t>
  </si>
  <si>
    <t>PROFIL C+ 250 2.5mm  PERFORAT</t>
  </si>
  <si>
    <t>CP250300NEP</t>
  </si>
  <si>
    <t>13.87</t>
  </si>
  <si>
    <t>PROFIL C+ 250 3mm  NEPERFORAT</t>
  </si>
  <si>
    <t>CP250300PER</t>
  </si>
  <si>
    <t>PROFIL C+ 250 3mm  PERFORAT</t>
  </si>
  <si>
    <t>CP250350NEP</t>
  </si>
  <si>
    <t>PROFIL C+ 250 3.5mm  NEPERFORAT</t>
  </si>
  <si>
    <t>CP250350PER</t>
  </si>
  <si>
    <t>PROFIL C+ 250 3.5mm  PERFORAT</t>
  </si>
  <si>
    <t>CP300150NEP</t>
  </si>
  <si>
    <t>PROFIL C+ 300 1.5mm  NEPERFORAT</t>
  </si>
  <si>
    <t>CP300150PER</t>
  </si>
  <si>
    <t>PROFIL C+ 300 1.5mm  PERFORAT</t>
  </si>
  <si>
    <t>CP300200NEP</t>
  </si>
  <si>
    <t>10.90</t>
  </si>
  <si>
    <t>PROFIL C+ 300 2mm  NEPERFORAT</t>
  </si>
  <si>
    <t>CP300200PER</t>
  </si>
  <si>
    <t>PROFIL C+ 300 2mm  PERFORAT</t>
  </si>
  <si>
    <t>CP300250NEP</t>
  </si>
  <si>
    <t>PROFIL C+ 300 2.5mm  NEPERFORAT</t>
  </si>
  <si>
    <t>CP300250PER</t>
  </si>
  <si>
    <t>PROFIL C+ 300 2.5mm  PERFORAT</t>
  </si>
  <si>
    <t>CP300300NEP</t>
  </si>
  <si>
    <t>16.01</t>
  </si>
  <si>
    <t>PROFIL C+ 300 3mm  NEPERFORAT</t>
  </si>
  <si>
    <t>CP300300PER</t>
  </si>
  <si>
    <t>PROFIL C+ 300 3mm  PERFORAT</t>
  </si>
  <si>
    <t>CP300350NEP</t>
  </si>
  <si>
    <t>PROFIL C+ 300 3.5mm  NEPERFORAT</t>
  </si>
  <si>
    <t>CP300350PER</t>
  </si>
  <si>
    <t>PROFIL C+ 300 3.5mm  PERFORAT</t>
  </si>
  <si>
    <t>CP350150NEP</t>
  </si>
  <si>
    <t>PROFIL C+ 350 1.5mm  NEPERFORAT</t>
  </si>
  <si>
    <t>CP350150PER</t>
  </si>
  <si>
    <t>PROFIL C+ 350 1.5mm  PERFORAT</t>
  </si>
  <si>
    <t>CP350200NEP</t>
  </si>
  <si>
    <t>PROFIL C+ 350 2mm  NEPERFORAT</t>
  </si>
  <si>
    <t>CP350200PER</t>
  </si>
  <si>
    <t>PROFIL C+ 350 2mm  PERFORAT</t>
  </si>
  <si>
    <t>CP350250NEP</t>
  </si>
  <si>
    <t>PROFIL C+ 350 2.5mm  NEPERFORAT</t>
  </si>
  <si>
    <t>CP350250PER</t>
  </si>
  <si>
    <t>PROFIL C+ 350 2.5mm  PERFORAT</t>
  </si>
  <si>
    <t>CP350300NEP</t>
  </si>
  <si>
    <t>18.15</t>
  </si>
  <si>
    <t>PROFIL C+ 350 3mm  NEPERFORAT</t>
  </si>
  <si>
    <t>CP350300PER</t>
  </si>
  <si>
    <t>PROFIL C+ 350 3mm  PERFORAT</t>
  </si>
  <si>
    <t>CP350350NEP</t>
  </si>
  <si>
    <t>PROFIL C+ 350 3.5mm  NEPERFORAT</t>
  </si>
  <si>
    <t>CP350350PER</t>
  </si>
  <si>
    <t>PROFIL C+ 350 3.5mm  PERFORAT</t>
  </si>
  <si>
    <t>CP400150NEP</t>
  </si>
  <si>
    <t>PROFIL C+ 400 1.5mm  NEPERFORAT</t>
  </si>
  <si>
    <t>CP400150PER</t>
  </si>
  <si>
    <t>PROFIL C+ 400 1.5mm  PERFORAT</t>
  </si>
  <si>
    <t>CP400200NEP</t>
  </si>
  <si>
    <t>13.35</t>
  </si>
  <si>
    <t>PROFIL C+ 400 2mm  NEPERFORAT</t>
  </si>
  <si>
    <t>CP400200PER</t>
  </si>
  <si>
    <t>PROFIL C+ 400 2mm  PERFORAT</t>
  </si>
  <si>
    <t>CP400250NEP</t>
  </si>
  <si>
    <t>16.56</t>
  </si>
  <si>
    <t>PROFIL C+ 400 2.5mm  NEPERFORAT</t>
  </si>
  <si>
    <t>CP400250PER</t>
  </si>
  <si>
    <t>PROFIL C+ 400 2.5mm  PERFORAT</t>
  </si>
  <si>
    <t>CP400300NEP</t>
  </si>
  <si>
    <t>19.69</t>
  </si>
  <si>
    <t>PROFIL C+ 400 3mm  NEPERFORAT</t>
  </si>
  <si>
    <t>CP400300PER</t>
  </si>
  <si>
    <t>PROFIL C+ 400 3mm  PERFORAT</t>
  </si>
  <si>
    <t>CP400350NEP</t>
  </si>
  <si>
    <t>22.79</t>
  </si>
  <si>
    <t>PROFIL C+ 400 3.5mm  NEPERFORAT</t>
  </si>
  <si>
    <t>CP400350PER</t>
  </si>
  <si>
    <t>PROFIL C+ 400 3.5mm  PERFORAT</t>
  </si>
  <si>
    <t>CS140150NEP</t>
  </si>
  <si>
    <t>PROFIL C 140 1.5mm STANDARD NEPERFORAT</t>
  </si>
  <si>
    <t>CS140150PER</t>
  </si>
  <si>
    <t>PROFIL C 140 1.5mm STANDARD PERFORAT</t>
  </si>
  <si>
    <t>CS140200NEP</t>
  </si>
  <si>
    <t>5.95</t>
  </si>
  <si>
    <t>PROFIL C 140 2mm STANDARD NEPERFORAT</t>
  </si>
  <si>
    <t>CS140200PER</t>
  </si>
  <si>
    <t>PROFIL C 140 2mm STANDARD PERFORAT</t>
  </si>
  <si>
    <t>CS140250NEP</t>
  </si>
  <si>
    <t>PROFIL C 140 2.5mm STANDARD NEPERFORAT</t>
  </si>
  <si>
    <t>CS140250PER</t>
  </si>
  <si>
    <t>PROFIL C 140 2.5mm STANDARD PERFORAT</t>
  </si>
  <si>
    <t>CS140300NEP</t>
  </si>
  <si>
    <t>PROFIL C 140 3mm STANDARD NEPERFORAT</t>
  </si>
  <si>
    <t>CS140300PER</t>
  </si>
  <si>
    <t>PROFIL C 140 3mm STANDARD PERFORAT</t>
  </si>
  <si>
    <t>CS140350NEP</t>
  </si>
  <si>
    <t>PROFIL C 140 3.5mm STANDARD NEPERFORAT</t>
  </si>
  <si>
    <t>CS140350PER</t>
  </si>
  <si>
    <t>PROFIL C 140 3.5mm STANDARD PERFORAT</t>
  </si>
  <si>
    <t>CS150150NEP</t>
  </si>
  <si>
    <t>PROFIL C 150 1.5mm STANDARD NEPERFORAT</t>
  </si>
  <si>
    <t>CS150150PER</t>
  </si>
  <si>
    <t>PROFIL C 150 1.5mm STANDARD PERFORAT</t>
  </si>
  <si>
    <t>CS150200NEP</t>
  </si>
  <si>
    <t>6.15</t>
  </si>
  <si>
    <t>PROFIL C 150 2mm STANDARD NEPERFORAT</t>
  </si>
  <si>
    <t>CS150200PER</t>
  </si>
  <si>
    <t>PROFIL C 150 2mm STANDARD PERFORAT</t>
  </si>
  <si>
    <t>CS150250NEP</t>
  </si>
  <si>
    <t>PROFIL C 150 2.5mm STANDARD NEPERFORAT</t>
  </si>
  <si>
    <t>CS150250PER</t>
  </si>
  <si>
    <t>PROFIL C 150 2.5mm STANDARD PERFORAT</t>
  </si>
  <si>
    <t>CS150300NEP</t>
  </si>
  <si>
    <t>PROFIL C 150 3mm STANDARD NEPERFORAT</t>
  </si>
  <si>
    <t>CS150300PER</t>
  </si>
  <si>
    <t>PROFIL C 150 3mm STANDARD PERFORAT</t>
  </si>
  <si>
    <t>CS150350NEP</t>
  </si>
  <si>
    <t>10.40</t>
  </si>
  <si>
    <t>PROFIL C 150 3.5mm STANDARD NEPERFORAT</t>
  </si>
  <si>
    <t>CS150350PER</t>
  </si>
  <si>
    <t>PROFIL C 150 3.5mm STANDARD PERFORAT</t>
  </si>
  <si>
    <t>CS160150NEP</t>
  </si>
  <si>
    <t>PROFIL C 160 1.5mm STANDARD NEPERFORAT</t>
  </si>
  <si>
    <t>CS160150PER</t>
  </si>
  <si>
    <t>PROFIL C 160 1.5mm STANDARD PERFORAT</t>
  </si>
  <si>
    <t>CS160200NEP</t>
  </si>
  <si>
    <t>PROFIL C 160 2mm STANDARD NEPERFORAT</t>
  </si>
  <si>
    <t>CS160200PER</t>
  </si>
  <si>
    <t>PROFIL C 160 2mm STANDARD PERFORAT</t>
  </si>
  <si>
    <t>CS160250NEP</t>
  </si>
  <si>
    <t>PROFIL C 160 2.5mm STANDARD NEPERFORAT</t>
  </si>
  <si>
    <t>CS160250PER</t>
  </si>
  <si>
    <t>PROFIL C 160 2.5mm STANDARD PERFORAT</t>
  </si>
  <si>
    <t>CS160300NEP</t>
  </si>
  <si>
    <t>PROFIL C 160 3mm STANDARD NEPERFORAT</t>
  </si>
  <si>
    <t>CS160300PER</t>
  </si>
  <si>
    <t>PROFIL C 160 3mm STANDARD PERFORAT</t>
  </si>
  <si>
    <t>CS160350NEP</t>
  </si>
  <si>
    <t>PROFIL C 160 3.5mm STANDARD NEPERFORAT</t>
  </si>
  <si>
    <t>CS160350PER</t>
  </si>
  <si>
    <t>PROFIL C 160 3.5mm STANDARD PERFORAT</t>
  </si>
  <si>
    <t>CS180150NEP</t>
  </si>
  <si>
    <t>PROFIL C 180 1.5mm STANDARD NEPERFORAT</t>
  </si>
  <si>
    <t>CS180150PER</t>
  </si>
  <si>
    <t>PROFIL C 180 1.5mm STANDARD PERFORAT</t>
  </si>
  <si>
    <t>CS180200NEP</t>
  </si>
  <si>
    <t>PROFIL C 180 2mm STANDARD NEPERFORAT</t>
  </si>
  <si>
    <t>CS180200PER</t>
  </si>
  <si>
    <t>PROFIL C 180 2mm STANDARD PERFORAT</t>
  </si>
  <si>
    <t>CS180250NEP</t>
  </si>
  <si>
    <t>PROFIL C 180 2.5mm STANDARD NEPERFORAT</t>
  </si>
  <si>
    <t>CS180250PER</t>
  </si>
  <si>
    <t>PROFIL C 180 2.5mm STANDARD PERFORAT</t>
  </si>
  <si>
    <t>CS180300NEP</t>
  </si>
  <si>
    <t>9.95</t>
  </si>
  <si>
    <t>PROFIL C 180 3mm STANDARD NEPERFORAT</t>
  </si>
  <si>
    <t>CS180300PER</t>
  </si>
  <si>
    <t>PROFIL C 180 3mm STANDARD PERFORAT</t>
  </si>
  <si>
    <t>CS180350NEP</t>
  </si>
  <si>
    <t>PROFIL C 180 3.5mm STANDARD NEPERFORAT</t>
  </si>
  <si>
    <t>CS180350PER</t>
  </si>
  <si>
    <t>PROFIL C 180 3.5mm STANDARD PERFORAT</t>
  </si>
  <si>
    <t>CS200150NEP</t>
  </si>
  <si>
    <t>PROFIL C 200 1.5mm STANDARD NEPERFORAT</t>
  </si>
  <si>
    <t>CS200150PER</t>
  </si>
  <si>
    <t>PROFIL C 200 1.5mm STANDARD PERFORAT</t>
  </si>
  <si>
    <t>CS200200NEP</t>
  </si>
  <si>
    <t>PROFIL C 200 2mm STANDARD NEPERFORAT</t>
  </si>
  <si>
    <t>CS200200PER</t>
  </si>
  <si>
    <t>PROFIL C 200 2mm STANDARD PERFORAT</t>
  </si>
  <si>
    <t>CS200250NEP</t>
  </si>
  <si>
    <t>9.39</t>
  </si>
  <si>
    <t>PROFIL C 200 2.5mm STANDARD NEPERFORAT</t>
  </si>
  <si>
    <t>CS200250PER</t>
  </si>
  <si>
    <t>PROFIL C 200 2.5mm STANDARD PERFORAT</t>
  </si>
  <si>
    <t>CS200300NEP</t>
  </si>
  <si>
    <t>PROFIL C 200 3mm STANDARD NEPERFORAT</t>
  </si>
  <si>
    <t>CS200300PER</t>
  </si>
  <si>
    <t>PROFIL C 200 3mm STANDARD PERFORAT</t>
  </si>
  <si>
    <t>CS200350NEP</t>
  </si>
  <si>
    <t>PROFIL C 200 3.5mm STANDARD NEPERFORAT</t>
  </si>
  <si>
    <t>CS200350PER</t>
  </si>
  <si>
    <t>PROFIL C 200 3.5mm STANDARD PERFORAT</t>
  </si>
  <si>
    <t>CS250150NEP</t>
  </si>
  <si>
    <t>6.45</t>
  </si>
  <si>
    <t>PROFIL C 250 1.5mm STANDARD NEPERFORAT</t>
  </si>
  <si>
    <t>CS250150PER</t>
  </si>
  <si>
    <t>PROFIL C 250 1.5mm STANDARD PERFORAT</t>
  </si>
  <si>
    <t>CS250200NEP</t>
  </si>
  <si>
    <t>PROFIL C 250 2mm STANDARD NEPERFORAT</t>
  </si>
  <si>
    <t>CS250200PER</t>
  </si>
  <si>
    <t>PROFIL C 250 2mm STANDARD PERFORAT</t>
  </si>
  <si>
    <t>CS250250NEP</t>
  </si>
  <si>
    <t>10.66</t>
  </si>
  <si>
    <t>PROFIL C 250 2.5mm STANDARD NEPERFORAT</t>
  </si>
  <si>
    <t>CS250250PER</t>
  </si>
  <si>
    <t>PROFIL C 250 2.5mm STANDARD PERFORAT</t>
  </si>
  <si>
    <t>CS250300NEP</t>
  </si>
  <si>
    <t>PROFIL C 250 3mm STANDARD NEPERFORAT</t>
  </si>
  <si>
    <t>CS250300PER</t>
  </si>
  <si>
    <t>PROFIL C 250 3mm STANDARD PERFORAT</t>
  </si>
  <si>
    <t>CS250350NEP</t>
  </si>
  <si>
    <t>14.68</t>
  </si>
  <si>
    <t>PROFIL C 250 3.5mm STANDARD NEPERFORAT</t>
  </si>
  <si>
    <t>CS250350PER</t>
  </si>
  <si>
    <t>PROFIL C 250 3.5mm STANDARD PERFORAT</t>
  </si>
  <si>
    <t>CS300200NEP</t>
  </si>
  <si>
    <t>10.19</t>
  </si>
  <si>
    <t>PROFIL C 300 2mm STANDARD NEPERFORAT</t>
  </si>
  <si>
    <t>CS300200PER</t>
  </si>
  <si>
    <t>PROFIL C 300 2mm STANDARD PERFORAT</t>
  </si>
  <si>
    <t>CS300250NEP</t>
  </si>
  <si>
    <t>12.65</t>
  </si>
  <si>
    <t>PROFIL C 300 2.5mm STANDARD NEPERFORAT</t>
  </si>
  <si>
    <t>CS300250PER</t>
  </si>
  <si>
    <t>PROFIL C 300 2.5mm STANDARD PERFORAT</t>
  </si>
  <si>
    <t>CS300300NEP</t>
  </si>
  <si>
    <t>15.21</t>
  </si>
  <si>
    <t>PROFIL C 300 3mm STANDARD NEPERFORAT</t>
  </si>
  <si>
    <t>CS300300PER</t>
  </si>
  <si>
    <t>PROFIL C 300 3mm STANDARD PERFORAT</t>
  </si>
  <si>
    <t>CS300350NEP</t>
  </si>
  <si>
    <t>17.62</t>
  </si>
  <si>
    <t>PROFIL C 300 3.5mm STANDARD NEPERFORAT</t>
  </si>
  <si>
    <t>CS300350PER</t>
  </si>
  <si>
    <t>PROFIL C 300 3.5mm STANDARD PERFORAT</t>
  </si>
  <si>
    <t>CS350200NEP</t>
  </si>
  <si>
    <t>PROFIL C 350 2mm STANDARD NEPERFORAT</t>
  </si>
  <si>
    <t>CS350200PER</t>
  </si>
  <si>
    <t>PROFIL C 350 2mm STANDARD PERFORAT</t>
  </si>
  <si>
    <t>CS350250NEP</t>
  </si>
  <si>
    <t>14.63</t>
  </si>
  <si>
    <t>PROFIL C 350 2.5mm STANDARD NEPERFORAT</t>
  </si>
  <si>
    <t>CS350250PER</t>
  </si>
  <si>
    <t>PROFIL C 350 2.5mm STANDARD PERFORAT</t>
  </si>
  <si>
    <t>CS350300NEP</t>
  </si>
  <si>
    <t>17.51</t>
  </si>
  <si>
    <t>PROFIL C 350 3mm STANDARD NEPERFORAT</t>
  </si>
  <si>
    <t>CS350300PER</t>
  </si>
  <si>
    <t>PROFIL C 350 3mm STANDARD PERFORAT</t>
  </si>
  <si>
    <t>CS350350NEP</t>
  </si>
  <si>
    <t>20.36</t>
  </si>
  <si>
    <t>PROFIL C 350 3.5mm STANDARD NEPERFORAT</t>
  </si>
  <si>
    <t>CS350350PER</t>
  </si>
  <si>
    <t>PROFIL C 350 3.5mm STANDARD PERFORAT</t>
  </si>
  <si>
    <t>CS400200NEP</t>
  </si>
  <si>
    <t>12.95</t>
  </si>
  <si>
    <t>PROFIL C 400 2mm STANDARD NEPERFORAT</t>
  </si>
  <si>
    <t>CS400200PER</t>
  </si>
  <si>
    <t>PROFIL C 400 2mm STANDARD PERFORAT</t>
  </si>
  <si>
    <t>CS400250NEP</t>
  </si>
  <si>
    <t>16.09</t>
  </si>
  <si>
    <t>PROFIL C 400 2.5mm STANDARD NEPERFORAT</t>
  </si>
  <si>
    <t>CS400250PER</t>
  </si>
  <si>
    <t>PROFIL C 400 2.5mm STANDARD PERFORAT</t>
  </si>
  <si>
    <t>CS400300NEP</t>
  </si>
  <si>
    <t>19.23</t>
  </si>
  <si>
    <t>PROFIL C 400 3mm STANDARD NEPERFORAT</t>
  </si>
  <si>
    <t>CS400300PER</t>
  </si>
  <si>
    <t>PROFIL C 400 3mm STANDARD PERFORAT</t>
  </si>
  <si>
    <t>CS400350NEP</t>
  </si>
  <si>
    <t>22.28</t>
  </si>
  <si>
    <t>PROFIL C 400 3.5mm STANDARD NEPERFORAT</t>
  </si>
  <si>
    <t>CS400350PER</t>
  </si>
  <si>
    <t>PROFIL C 400 3.5mm STANDARD PERFORAT</t>
  </si>
  <si>
    <t>L5050150NEP</t>
  </si>
  <si>
    <t>PROFIL L 50x50 1.5mm NEPERFORAT</t>
  </si>
  <si>
    <t>L5050150PER</t>
  </si>
  <si>
    <t>PROFIL L 50x50 1.5mm PERFORAT</t>
  </si>
  <si>
    <t>L5050200NEP</t>
  </si>
  <si>
    <t>PROFIL L 50x50 2mm NEPERFORAT</t>
  </si>
  <si>
    <t>L5050200PER</t>
  </si>
  <si>
    <t>PROFIL L 50x50 2mm PERFORAT</t>
  </si>
  <si>
    <t>L5050250NEP</t>
  </si>
  <si>
    <t>PROFIL L 50x50 2.5mm NEPERFORAT</t>
  </si>
  <si>
    <t>L5050250PER</t>
  </si>
  <si>
    <t>PROFIL L 50x50 2.5mm PERFORAT</t>
  </si>
  <si>
    <t>L5050300NEP</t>
  </si>
  <si>
    <t>PROFIL L 50x50 3mm NEPERFORAT</t>
  </si>
  <si>
    <t>L5050300PER</t>
  </si>
  <si>
    <t>PROFIL L 50x50 3mm PERFORAT</t>
  </si>
  <si>
    <t>L5050350NEP</t>
  </si>
  <si>
    <t>PROFIL L 50x50 3.5mm NEPERFORAT</t>
  </si>
  <si>
    <t>L5050350PER</t>
  </si>
  <si>
    <t>PROFIL L 50x50 3.5mm PERFORAT</t>
  </si>
  <si>
    <t>L5055150NEP</t>
  </si>
  <si>
    <t>PROFIL L 50x55 1.5mm NEPERFORAT</t>
  </si>
  <si>
    <t>L5055150PER</t>
  </si>
  <si>
    <t>PROFIL L 50x55 1.5mm PERFORAT</t>
  </si>
  <si>
    <t>L5055200NEP</t>
  </si>
  <si>
    <t>PROFIL L 50x55 2mm NEPERFORAT</t>
  </si>
  <si>
    <t>L5055200PER</t>
  </si>
  <si>
    <t>PROFIL L 50x55 2mm PERFORAT</t>
  </si>
  <si>
    <t>L5055250NEP</t>
  </si>
  <si>
    <t>PROFIL L 50x55 2.5mm NEPERFORAT</t>
  </si>
  <si>
    <t>L5055250PER</t>
  </si>
  <si>
    <t>PROFIL L 50x55 2.5mm PERFORAT</t>
  </si>
  <si>
    <t>L5055300NEP</t>
  </si>
  <si>
    <t>3.07</t>
  </si>
  <si>
    <t>PROFIL L 50x55 3mm NEPERFORAT</t>
  </si>
  <si>
    <t>L5055300PER</t>
  </si>
  <si>
    <t>PROFIL L 50x55 3mm PERFORAT</t>
  </si>
  <si>
    <t>L5055350NEP</t>
  </si>
  <si>
    <t>PROFIL L 50x55 3.5mm NEPERFORAT</t>
  </si>
  <si>
    <t>L5055350PER</t>
  </si>
  <si>
    <t>PROFIL L 50x55 3.5mm PERFORAT</t>
  </si>
  <si>
    <t>L5060150NEP</t>
  </si>
  <si>
    <t>1.65</t>
  </si>
  <si>
    <t>PROFIL L 50x60 1.5mm NEPERFORAT</t>
  </si>
  <si>
    <t>L5060150PER</t>
  </si>
  <si>
    <t>PROFIL L 50x60 1.5mm PERFORAT</t>
  </si>
  <si>
    <t>L5060200NEP</t>
  </si>
  <si>
    <t>PROFIL L 50x60 2mm NEPERFORAT</t>
  </si>
  <si>
    <t>L5060200PER</t>
  </si>
  <si>
    <t>PROFIL L 50x60 2mm PERFORAT</t>
  </si>
  <si>
    <t>L5060250NEP</t>
  </si>
  <si>
    <t>PROFIL L 50x60 2.5mm NEPERFORAT</t>
  </si>
  <si>
    <t>L5060250PER</t>
  </si>
  <si>
    <t>PROFIL L 50x60 2.5mm PERFORAT</t>
  </si>
  <si>
    <t>L5060300NEP</t>
  </si>
  <si>
    <t>3.22</t>
  </si>
  <si>
    <t>PROFIL L 50x60 3mm NEPERFORAT</t>
  </si>
  <si>
    <t>L5060300PER</t>
  </si>
  <si>
    <t>PROFIL L 50x60 3mm PERFORAT</t>
  </si>
  <si>
    <t>L5060350NEP</t>
  </si>
  <si>
    <t>3.73</t>
  </si>
  <si>
    <t>PROFIL L 50x60 3.5mm NEPERFORAT</t>
  </si>
  <si>
    <t>L5060350PER</t>
  </si>
  <si>
    <t>PROFIL L 50x60 3.5mm PERFORAT</t>
  </si>
  <si>
    <t>L5065150NEP</t>
  </si>
  <si>
    <t>1.73</t>
  </si>
  <si>
    <t>PROFIL L 50x65 1.5mm NEPERFORAT</t>
  </si>
  <si>
    <t>L5065150PER</t>
  </si>
  <si>
    <t>PROFIL L 50x65 1.5mm PERFORAT</t>
  </si>
  <si>
    <t>L5065200NEP</t>
  </si>
  <si>
    <t>2.29</t>
  </si>
  <si>
    <t>PROFIL L 50x65 2mm NEPERFORAT</t>
  </si>
  <si>
    <t>L5065200PER</t>
  </si>
  <si>
    <t>PROFIL L 50x65 2mm PERFORAT</t>
  </si>
  <si>
    <t>L5065250NEP</t>
  </si>
  <si>
    <t>PROFIL L 50x65 2.5mm NEPERFORAT</t>
  </si>
  <si>
    <t>L5065250PER</t>
  </si>
  <si>
    <t>PROFIL L 50x65 2.5mm PERFORAT</t>
  </si>
  <si>
    <t>L5065300NEP</t>
  </si>
  <si>
    <t>PROFIL L 50x65 3mm NEPERFORAT</t>
  </si>
  <si>
    <t>L5065300PER</t>
  </si>
  <si>
    <t>PROFIL L 50x65 3mm PERFORAT</t>
  </si>
  <si>
    <t>L5065350NEP</t>
  </si>
  <si>
    <t>3.91</t>
  </si>
  <si>
    <t>PROFIL L 50x65 3.5mm NEPERFORAT</t>
  </si>
  <si>
    <t>L5065350PER</t>
  </si>
  <si>
    <t>PROFIL L 50x65 3.5mm PERFORAT</t>
  </si>
  <si>
    <t>L5070150NEP</t>
  </si>
  <si>
    <t>PROFIL L 50x70 1.5mm NEPERFORAT</t>
  </si>
  <si>
    <t>L5070150PER</t>
  </si>
  <si>
    <t>PROFIL L 50x70 1.5mm PERFORAT</t>
  </si>
  <si>
    <t>L5070200NEP</t>
  </si>
  <si>
    <t>2.39</t>
  </si>
  <si>
    <t>PROFIL L 50x70 2mm NEPERFORAT</t>
  </si>
  <si>
    <t>L5070200PER</t>
  </si>
  <si>
    <t>PROFIL L 50x70 2mm PERFORAT</t>
  </si>
  <si>
    <t>L5070250NEP</t>
  </si>
  <si>
    <t>2.96</t>
  </si>
  <si>
    <t>PROFIL L 50x70 2.5mm NEPERFORAT</t>
  </si>
  <si>
    <t>L5070250PER</t>
  </si>
  <si>
    <t>PROFIL L 50x70 2.5mm PERFORAT</t>
  </si>
  <si>
    <t>L5070300NEP</t>
  </si>
  <si>
    <t>PROFIL L 50x70 3mm NEPERFORAT</t>
  </si>
  <si>
    <t>L5070300PER</t>
  </si>
  <si>
    <t>PROFIL L 50x70 3mm PERFORAT</t>
  </si>
  <si>
    <t>L5070350NEP</t>
  </si>
  <si>
    <t>4.10</t>
  </si>
  <si>
    <t>PROFIL L 50x70 3.5mm NEPERFORAT</t>
  </si>
  <si>
    <t>L5070350PER</t>
  </si>
  <si>
    <t>PROFIL L 50x70 3.5mm PERFORAT</t>
  </si>
  <si>
    <t>L5075150NEP</t>
  </si>
  <si>
    <t>1.89</t>
  </si>
  <si>
    <t>PROFIL L 50x75 1.5mm NEPERFORAT</t>
  </si>
  <si>
    <t>L5075150PER</t>
  </si>
  <si>
    <t>PROFIL L 50x75 1.5mm PERFORAT</t>
  </si>
  <si>
    <t>L5075200NEP</t>
  </si>
  <si>
    <t>PROFIL L 50x75 2mm NEPERFORAT</t>
  </si>
  <si>
    <t>L5075200PER</t>
  </si>
  <si>
    <t>PROFIL L 50x75 2mm PERFORAT</t>
  </si>
  <si>
    <t>L5075250NEP</t>
  </si>
  <si>
    <t>PROFIL L 50x75 2.5mm NEPERFORAT</t>
  </si>
  <si>
    <t>L5075250PER</t>
  </si>
  <si>
    <t>PROFIL L 50x75 2.5mm PERFORAT</t>
  </si>
  <si>
    <t>L5075300NEP</t>
  </si>
  <si>
    <t>PROFIL L 50x75 3mm NEPERFORAT</t>
  </si>
  <si>
    <t>L5075300PER</t>
  </si>
  <si>
    <t>PROFIL L 50x75 3mm PERFORAT</t>
  </si>
  <si>
    <t>L5075350NEP</t>
  </si>
  <si>
    <t>PROFIL L 50x75 3.5mm NEPERFORAT</t>
  </si>
  <si>
    <t>L5075350PER</t>
  </si>
  <si>
    <t>PROFIL L 50x75 3.5mm PERFORAT</t>
  </si>
  <si>
    <t>L5080150NEP</t>
  </si>
  <si>
    <t>PROFIL L 50x80 1.5mm NEPERFORAT</t>
  </si>
  <si>
    <t>L5080150PER</t>
  </si>
  <si>
    <t>PROFIL L 50x80 1.5mm PERFORAT</t>
  </si>
  <si>
    <t>L5080200NEP</t>
  </si>
  <si>
    <t>PROFIL L 50x80 2mm NEPERFORAT</t>
  </si>
  <si>
    <t>L5080200PER</t>
  </si>
  <si>
    <t>PROFIL L 50x80 2mm PERFORAT</t>
  </si>
  <si>
    <t>L5080250NEP</t>
  </si>
  <si>
    <t>PROFIL L 50x80 2.5mm NEPERFORAT</t>
  </si>
  <si>
    <t>L5080250PER</t>
  </si>
  <si>
    <t>PROFIL L 50x80 2.5mm PERFORAT</t>
  </si>
  <si>
    <t>L5080300NEP</t>
  </si>
  <si>
    <t>PROFIL L 50x80 3mm NEPERFORAT</t>
  </si>
  <si>
    <t>L5080300PER</t>
  </si>
  <si>
    <t>PROFIL L 50x80 3mm PERFORAT</t>
  </si>
  <si>
    <t>L5080350NEP</t>
  </si>
  <si>
    <t>PROFIL L 50x80 3.5mm NEPERFORAT</t>
  </si>
  <si>
    <t>L5080350PER</t>
  </si>
  <si>
    <t>PROFIL L 50x80 3.5mm PERFORAT</t>
  </si>
  <si>
    <t>L5555150NEP</t>
  </si>
  <si>
    <t>PROFIL L 55x55 1.5mm NEPERFORAT</t>
  </si>
  <si>
    <t>L5555150PER</t>
  </si>
  <si>
    <t>PROFIL L 55x55 1.5mm PERFORAT</t>
  </si>
  <si>
    <t>L5555200NEP</t>
  </si>
  <si>
    <t>PROFIL L 55x55 2mm NEPERFORAT</t>
  </si>
  <si>
    <t>L5555200PER</t>
  </si>
  <si>
    <t>PROFIL L 55x55 2mm PERFORAT</t>
  </si>
  <si>
    <t>L5555250NEP</t>
  </si>
  <si>
    <t>PROFIL L 55x55 2.5mm NEPERFORAT</t>
  </si>
  <si>
    <t>L5555250PER</t>
  </si>
  <si>
    <t>PROFIL L 55x55 2.5mm PERFORAT</t>
  </si>
  <si>
    <t>L5555300NEP</t>
  </si>
  <si>
    <t>PROFIL L 55x55 3mm NEPERFORAT</t>
  </si>
  <si>
    <t>L5555300PER</t>
  </si>
  <si>
    <t>PROFIL L 55x55 3mm PERFORAT</t>
  </si>
  <si>
    <t>L5555350NEP</t>
  </si>
  <si>
    <t>PROFIL L 55x55 3.5mm NEPERFORAT</t>
  </si>
  <si>
    <t>L5555350PER</t>
  </si>
  <si>
    <t>PROFIL L 55x55 3.5mm PERFORAT</t>
  </si>
  <si>
    <t>L5560150NEP</t>
  </si>
  <si>
    <t>PROFIL L 55x60 1.5mm NEPERFORAT</t>
  </si>
  <si>
    <t>L5560150PER</t>
  </si>
  <si>
    <t>PROFIL L 55x60 1.5mm PERFORAT</t>
  </si>
  <si>
    <t>L5560200NEP</t>
  </si>
  <si>
    <t>PROFIL L 55x60 2mm NEPERFORAT</t>
  </si>
  <si>
    <t>L5560200PER</t>
  </si>
  <si>
    <t>PROFIL L 55x60 2mm PERFORAT</t>
  </si>
  <si>
    <t>L5560250NEP</t>
  </si>
  <si>
    <t>PROFIL L 55x60 2.5mm NEPERFORAT</t>
  </si>
  <si>
    <t>L5560250PER</t>
  </si>
  <si>
    <t>PROFIL L 55x60 2.5mm PERFORAT</t>
  </si>
  <si>
    <t>L5560300NEP</t>
  </si>
  <si>
    <t>PROFIL L 55x60 3mm NEPERFORAT</t>
  </si>
  <si>
    <t>L5560300PER</t>
  </si>
  <si>
    <t>PROFIL L 55x60 3mm PERFORAT</t>
  </si>
  <si>
    <t>L5560350NEP</t>
  </si>
  <si>
    <t>PROFIL L 55x60 3.5mm NEPERFORAT</t>
  </si>
  <si>
    <t>L5560350PER</t>
  </si>
  <si>
    <t>PROFIL L 55x60 3.5mm PERFORAT</t>
  </si>
  <si>
    <t>L5565150NEP</t>
  </si>
  <si>
    <t>PROFIL L 55x65 1.5mm NEPERFORAT</t>
  </si>
  <si>
    <t>L5565150PER</t>
  </si>
  <si>
    <t>PROFIL L 55x65 1.5mm PERFORAT</t>
  </si>
  <si>
    <t>L5565200NEP</t>
  </si>
  <si>
    <t>PROFIL L 55x65 2mm NEPERFORAT</t>
  </si>
  <si>
    <t>L5565200PER</t>
  </si>
  <si>
    <t>PROFIL L 55x65 2mm PERFORAT</t>
  </si>
  <si>
    <t>L5565250NEP</t>
  </si>
  <si>
    <t>PROFIL L 55x65 2.5mm NEPERFORAT</t>
  </si>
  <si>
    <t>L5565250PER</t>
  </si>
  <si>
    <t>PROFIL L 55x65 2.5mm PERFORAT</t>
  </si>
  <si>
    <t>L5565300NEP</t>
  </si>
  <si>
    <t>PROFIL L 55x65 3mm NEPERFORAT</t>
  </si>
  <si>
    <t>L5565300PER</t>
  </si>
  <si>
    <t>PROFIL L 55x65 3mm PERFORAT</t>
  </si>
  <si>
    <t>L5565350NEP</t>
  </si>
  <si>
    <t>PROFIL L 55x65 3.5mm NEPERFORAT</t>
  </si>
  <si>
    <t>L5565350PER</t>
  </si>
  <si>
    <t>PROFIL L 55x65 3.5mm PERFORAT</t>
  </si>
  <si>
    <t>L5570150NEP</t>
  </si>
  <si>
    <t>PROFIL L 55x70 1.5mm NEPERFORAT</t>
  </si>
  <si>
    <t>L5570150PER</t>
  </si>
  <si>
    <t>PROFIL L 55x70 1.5mm PERFORAT</t>
  </si>
  <si>
    <t>L5570200NEP</t>
  </si>
  <si>
    <t>PROFIL L 55x70 2mm NEPERFORAT</t>
  </si>
  <si>
    <t>L5570200PER</t>
  </si>
  <si>
    <t>PROFIL L 55x70 2mm PERFORAT</t>
  </si>
  <si>
    <t>L5570250NEP</t>
  </si>
  <si>
    <t>PROFIL L 55x70 2.5mm NEPERFORAT</t>
  </si>
  <si>
    <t>L5570250PER</t>
  </si>
  <si>
    <t>PROFIL L 55x70 2.5mm PERFORAT</t>
  </si>
  <si>
    <t>L5570300NEP</t>
  </si>
  <si>
    <t>PROFIL L 55x70 3mm NEPERFORAT</t>
  </si>
  <si>
    <t>L5570300PER</t>
  </si>
  <si>
    <t>PROFIL L 55x70 3mm PERFORAT</t>
  </si>
  <si>
    <t>L5570350NEP</t>
  </si>
  <si>
    <t>PROFIL L 55x70 3.5mm NEPERFORAT</t>
  </si>
  <si>
    <t>L5570350PER</t>
  </si>
  <si>
    <t>PROFIL L 55x70 3.5mm PERFORAT</t>
  </si>
  <si>
    <t>L5575150NEP</t>
  </si>
  <si>
    <t>PROFIL L 55x75 1.5mm NEPERFORAT</t>
  </si>
  <si>
    <t>L5575150PER</t>
  </si>
  <si>
    <t>PROFIL L 55x75 1.5mm PERFORAT</t>
  </si>
  <si>
    <t>L5575200NEP</t>
  </si>
  <si>
    <t>PROFIL L 55x75 2mm NEPERFORAT</t>
  </si>
  <si>
    <t>L5575200PER</t>
  </si>
  <si>
    <t>PROFIL L 55x75 2mm PERFORAT</t>
  </si>
  <si>
    <t>L5575250NEP</t>
  </si>
  <si>
    <t>PROFIL L 55x75 2.5mm NEPERFORAT</t>
  </si>
  <si>
    <t>L5575250PER</t>
  </si>
  <si>
    <t>PROFIL L 55x75 2.5mm PERFORAT</t>
  </si>
  <si>
    <t>L5575300NEP</t>
  </si>
  <si>
    <t>PROFIL L 55x75 3mm NEPERFORAT</t>
  </si>
  <si>
    <t>L5575300PER</t>
  </si>
  <si>
    <t>PROFIL L 55x75 3mm PERFORAT</t>
  </si>
  <si>
    <t>L5575350NEP</t>
  </si>
  <si>
    <t>PROFIL L 55x75 3.5mm NEPERFORAT</t>
  </si>
  <si>
    <t>L5575350PER</t>
  </si>
  <si>
    <t>PROFIL L 55x75 3.5mm PERFORAT</t>
  </si>
  <si>
    <t>L5580150NEP</t>
  </si>
  <si>
    <t>PROFIL L 55x80 1.5mm NEPERFORAT</t>
  </si>
  <si>
    <t>L5580150PER</t>
  </si>
  <si>
    <t>PROFIL L 55x80 1.5mm PERFORAT</t>
  </si>
  <si>
    <t>L5580200NEP</t>
  </si>
  <si>
    <t>PROFIL L 55x80 2mm NEPERFORAT</t>
  </si>
  <si>
    <t>L5580200PER</t>
  </si>
  <si>
    <t>PROFIL L 55x80 2mm PERFORAT</t>
  </si>
  <si>
    <t>L5580250NEP</t>
  </si>
  <si>
    <t>3.35</t>
  </si>
  <si>
    <t>PROFIL L 55x80 2.5mm NEPERFORAT</t>
  </si>
  <si>
    <t>L5580250PER</t>
  </si>
  <si>
    <t>PROFIL L 55x80 2.5mm PERFORAT</t>
  </si>
  <si>
    <t>L5580300NEP</t>
  </si>
  <si>
    <t>PROFIL L 55x80 3mm NEPERFORAT</t>
  </si>
  <si>
    <t>L5580300PER</t>
  </si>
  <si>
    <t>PROFIL L 55x80 3mm PERFORAT</t>
  </si>
  <si>
    <t>L5580350NEP</t>
  </si>
  <si>
    <t>4.64</t>
  </si>
  <si>
    <t>PROFIL L 55x80 3.5mm NEPERFORAT</t>
  </si>
  <si>
    <t>L5580350PER</t>
  </si>
  <si>
    <t>PROFIL L 55x80 3.5mm PERFORAT</t>
  </si>
  <si>
    <t>L6060150NEP</t>
  </si>
  <si>
    <t>PROFIL L 60x60 1.5mm NEPERFORAT</t>
  </si>
  <si>
    <t>L6060150PER</t>
  </si>
  <si>
    <t>PROFIL L 60x60 1.5mm PERFORAT</t>
  </si>
  <si>
    <t>L6060200NEP</t>
  </si>
  <si>
    <t>PROFIL L 60x60 2mm NEPERFORAT</t>
  </si>
  <si>
    <t>L6060200PER</t>
  </si>
  <si>
    <t>PROFIL L 60x60 2mm PERFORAT</t>
  </si>
  <si>
    <t>L6060250NEP</t>
  </si>
  <si>
    <t>PROFIL L 60x60 2.5mm NEPERFORAT</t>
  </si>
  <si>
    <t>L6060250PER</t>
  </si>
  <si>
    <t>PROFIL L 60x60 2.5mm PERFORAT</t>
  </si>
  <si>
    <t>L6060300NEP</t>
  </si>
  <si>
    <t>PROFIL L 60x60 3mm NEPERFORAT</t>
  </si>
  <si>
    <t>L6060300PER</t>
  </si>
  <si>
    <t>PROFIL L 60x60 3mm PERFORAT</t>
  </si>
  <si>
    <t>L6060350NEP</t>
  </si>
  <si>
    <t>PROFIL L 60x60 3.5mm NEPERFORAT</t>
  </si>
  <si>
    <t>L6060350PER</t>
  </si>
  <si>
    <t>PROFIL L 60x60 3.5mm PERFORAT</t>
  </si>
  <si>
    <t>L6065150NEP</t>
  </si>
  <si>
    <t>PROFIL L 60x65 1.5mm NEPERFORAT</t>
  </si>
  <si>
    <t>L6065150PER</t>
  </si>
  <si>
    <t>PROFIL L 60x65 1.5mm PERFORAT</t>
  </si>
  <si>
    <t>L6065200NEP</t>
  </si>
  <si>
    <t>PROFIL L 60x65 2mm NEPERFORAT</t>
  </si>
  <si>
    <t>L6065200PER</t>
  </si>
  <si>
    <t>PROFIL L 60x65 2mm PERFORAT</t>
  </si>
  <si>
    <t>L6065250NEP</t>
  </si>
  <si>
    <t>PROFIL L 60x65 2.5mm NEPERFORAT</t>
  </si>
  <si>
    <t>L6065250PER</t>
  </si>
  <si>
    <t>PROFIL L 60x65 2.5mm PERFORAT</t>
  </si>
  <si>
    <t>L6065300NEP</t>
  </si>
  <si>
    <t>PROFIL L 60x65 3mm NEPERFORAT</t>
  </si>
  <si>
    <t>L6065300PER</t>
  </si>
  <si>
    <t>PROFIL L 60x65 3mm PERFORAT</t>
  </si>
  <si>
    <t>L6065350NEP</t>
  </si>
  <si>
    <t>PROFIL L 60x65 3.5mm NEPERFORAT</t>
  </si>
  <si>
    <t>L6065350PER</t>
  </si>
  <si>
    <t>PROFIL L 60x65 3.5mm PERFORAT</t>
  </si>
  <si>
    <t>L6070150NEP</t>
  </si>
  <si>
    <t>PROFIL L 60x70 1.5mm NEPERFORAT</t>
  </si>
  <si>
    <t>L6070150PER</t>
  </si>
  <si>
    <t>PROFIL L 60x70 1.5mm PERFORAT</t>
  </si>
  <si>
    <t>L6070200NEP</t>
  </si>
  <si>
    <t>PROFIL L 60x70 2mm NEPERFORAT</t>
  </si>
  <si>
    <t>L6070200PER</t>
  </si>
  <si>
    <t>PROFIL L 60x70 2mm PERFORAT</t>
  </si>
  <si>
    <t>L6070250NEP</t>
  </si>
  <si>
    <t>PROFIL L 60x70 2.5mm NEPERFORAT</t>
  </si>
  <si>
    <t>L6070250PER</t>
  </si>
  <si>
    <t>PROFIL L 60x70 2.5mm PERFORAT</t>
  </si>
  <si>
    <t>L6070300NEP</t>
  </si>
  <si>
    <t>PROFIL L 60x70 3mm NEPERFORAT</t>
  </si>
  <si>
    <t>L6070300PER</t>
  </si>
  <si>
    <t>PROFIL L 60x70 3mm PERFORAT</t>
  </si>
  <si>
    <t>L6070350NEP</t>
  </si>
  <si>
    <t>PROFIL L 60x70 3.5mm NEPERFORAT</t>
  </si>
  <si>
    <t>L6070350PER</t>
  </si>
  <si>
    <t>PROFIL L 60x70 3.5mm PERFORAT</t>
  </si>
  <si>
    <t>L6075150NEP</t>
  </si>
  <si>
    <t>PROFIL L 60x75 1.5mm NEPERFORAT</t>
  </si>
  <si>
    <t>L6075150PER</t>
  </si>
  <si>
    <t>PROFIL L 60x75 1.5mm PERFORAT</t>
  </si>
  <si>
    <t>L6075200NEP</t>
  </si>
  <si>
    <t>PROFIL L 60x75 2mm NEPERFORAT</t>
  </si>
  <si>
    <t>L6075200PER</t>
  </si>
  <si>
    <t>PROFIL L 60x75 2mm PERFORAT</t>
  </si>
  <si>
    <t>L6075250NEP</t>
  </si>
  <si>
    <t>PROFIL L 60x75 2.5mm NEPERFORAT</t>
  </si>
  <si>
    <t>L6075250PER</t>
  </si>
  <si>
    <t>PROFIL L 60x75 2.5mm PERFORAT</t>
  </si>
  <si>
    <t>L6075300NEP</t>
  </si>
  <si>
    <t>PROFIL L 60x75 3mm NEPERFORAT</t>
  </si>
  <si>
    <t>L6075300PER</t>
  </si>
  <si>
    <t>PROFIL L 60x75 3mm PERFORAT</t>
  </si>
  <si>
    <t>L6075350NEP</t>
  </si>
  <si>
    <t>PROFIL L 60x75 3.5mm NEPERFORAT</t>
  </si>
  <si>
    <t>L6075350PER</t>
  </si>
  <si>
    <t>PROFIL L 60x75 3.5mm PERFORAT</t>
  </si>
  <si>
    <t>L6080150NEP</t>
  </si>
  <si>
    <t>PROFIL L 60x80 1.5mm NEPERFORAT</t>
  </si>
  <si>
    <t>L6080150PER</t>
  </si>
  <si>
    <t>PROFIL L 60x80 1.5mm PERFORAT</t>
  </si>
  <si>
    <t>L6080200NEP</t>
  </si>
  <si>
    <t>PROFIL L 60x80 2mm NEPERFORAT</t>
  </si>
  <si>
    <t>L6080200PER</t>
  </si>
  <si>
    <t>PROFIL L 60x80 2mm PERFORAT</t>
  </si>
  <si>
    <t>L6080250NEP</t>
  </si>
  <si>
    <t>PROFIL L 60x80 2.5mm NEPERFORAT</t>
  </si>
  <si>
    <t>L6080250PER</t>
  </si>
  <si>
    <t>PROFIL L 60x80 2.5mm PERFORAT</t>
  </si>
  <si>
    <t>L6080300NEP</t>
  </si>
  <si>
    <t>4.16</t>
  </si>
  <si>
    <t>PROFIL L 60x80 3mm NEPERFORAT</t>
  </si>
  <si>
    <t>L6080300PER</t>
  </si>
  <si>
    <t>PROFIL L 60x80 3mm PERFORAT</t>
  </si>
  <si>
    <t>L6080350NEP</t>
  </si>
  <si>
    <t>PROFIL L 60x80 3.5mm NEPERFORAT</t>
  </si>
  <si>
    <t>L6080350PER</t>
  </si>
  <si>
    <t>PROFIL L 60x80 3.5mm PERFORAT</t>
  </si>
  <si>
    <t>L6565150NEP</t>
  </si>
  <si>
    <t>PROFIL L 65x65 1.5mm NEPERFORAT</t>
  </si>
  <si>
    <t>L6565150PER</t>
  </si>
  <si>
    <t>PROFIL L 65x65 1.5mm PERFORAT</t>
  </si>
  <si>
    <t>L6565200NEP</t>
  </si>
  <si>
    <t>PROFIL L 65x65 2mm NEPERFORAT</t>
  </si>
  <si>
    <t>L6565200PER</t>
  </si>
  <si>
    <t>PROFIL L 65x65 2mm PERFORAT</t>
  </si>
  <si>
    <t>L6565250NEP</t>
  </si>
  <si>
    <t>PROFIL L 65x65 2.5mm NEPERFORAT</t>
  </si>
  <si>
    <t>L6565250PER</t>
  </si>
  <si>
    <t>PROFIL L 65x65 2.5mm PERFORAT</t>
  </si>
  <si>
    <t>L6565300NEP</t>
  </si>
  <si>
    <t>PROFIL L 65x65 3mm NEPERFORAT</t>
  </si>
  <si>
    <t>L6565300PER</t>
  </si>
  <si>
    <t>PROFIL L 65x65 3mm PERFORAT</t>
  </si>
  <si>
    <t>L6565350NEP</t>
  </si>
  <si>
    <t>PROFIL L 65x65 3.5mm NEPERFORAT</t>
  </si>
  <si>
    <t>L6565350PER</t>
  </si>
  <si>
    <t>PROFIL L 65x65 3.5mm PERFORAT</t>
  </si>
  <si>
    <t>L6570150NEP</t>
  </si>
  <si>
    <t>PROFIL L 65x70 1.5mm NEPERFORAT</t>
  </si>
  <si>
    <t>L6570150PER</t>
  </si>
  <si>
    <t>PROFIL L 65x70 1.5mm PERFORAT</t>
  </si>
  <si>
    <t>L6570200NEP</t>
  </si>
  <si>
    <t>PROFIL L 65x70 2mm NEPERFORAT</t>
  </si>
  <si>
    <t>L6570200PER</t>
  </si>
  <si>
    <t>PROFIL L 65x70 2mm PERFORAT</t>
  </si>
  <si>
    <t>L6570250NEP</t>
  </si>
  <si>
    <t>PROFIL L 65x70 2.5mm NEPERFORAT</t>
  </si>
  <si>
    <t>L6570250PER</t>
  </si>
  <si>
    <t>PROFIL L 65x70 2.5mm PERFORAT</t>
  </si>
  <si>
    <t>L6570300NEP</t>
  </si>
  <si>
    <t>PROFIL L 65x70 3mm NEPERFORAT</t>
  </si>
  <si>
    <t>L6570300PER</t>
  </si>
  <si>
    <t>PROFIL L 65x70 3mm PERFORAT</t>
  </si>
  <si>
    <t>L6570350NEP</t>
  </si>
  <si>
    <t>PROFIL L 65x70 3.5mm NEPERFORAT</t>
  </si>
  <si>
    <t>L6570350PER</t>
  </si>
  <si>
    <t>PROFIL L 65x70 3.5mm PERFORAT</t>
  </si>
  <si>
    <t>L6575150NEP</t>
  </si>
  <si>
    <t>PROFIL L 65x75 1.5mm NEPERFORAT</t>
  </si>
  <si>
    <t>L6575150PER</t>
  </si>
  <si>
    <t>PROFIL L 65x75 1.5mm PERFORAT</t>
  </si>
  <si>
    <t>L6575200NEP</t>
  </si>
  <si>
    <t>PROFIL L 65x75 2mm NEPERFORAT</t>
  </si>
  <si>
    <t>L6575200PER</t>
  </si>
  <si>
    <t>PROFIL L 65x75 2mm PERFORAT</t>
  </si>
  <si>
    <t>L6575250NEP</t>
  </si>
  <si>
    <t>PROFIL L 65x75 2.5mm NEPERFORAT</t>
  </si>
  <si>
    <t>L6575250PER</t>
  </si>
  <si>
    <t>PROFIL L 65x75 2.5mm PERFORAT</t>
  </si>
  <si>
    <t>L6575300NEP</t>
  </si>
  <si>
    <t>PROFIL L 65x75 3mm NEPERFORAT</t>
  </si>
  <si>
    <t>L6575300PER</t>
  </si>
  <si>
    <t>PROFIL L 65x75 3mm PERFORAT</t>
  </si>
  <si>
    <t>L6575350NEP</t>
  </si>
  <si>
    <t>PROFIL L 65x75 3.5mm NEPERFORAT</t>
  </si>
  <si>
    <t>L6575350PER</t>
  </si>
  <si>
    <t>PROFIL L 65x75 3.5mm PERFORAT</t>
  </si>
  <si>
    <t>L6580150NEP</t>
  </si>
  <si>
    <t>2.20</t>
  </si>
  <si>
    <t>PROFIL L 65x80 1.5mm NEPERFORAT</t>
  </si>
  <si>
    <t>L6580150PER</t>
  </si>
  <si>
    <t>PROFIL L 65x80 1.5mm PERFORAT</t>
  </si>
  <si>
    <t>L6580200NEP</t>
  </si>
  <si>
    <t>PROFIL L 65x80 2mm NEPERFORAT</t>
  </si>
  <si>
    <t>L6580200PER</t>
  </si>
  <si>
    <t>PROFIL L 65x80 2mm PERFORAT</t>
  </si>
  <si>
    <t>L6580250NEP</t>
  </si>
  <si>
    <t>PROFIL L 65x80 2.5mm NEPERFORAT</t>
  </si>
  <si>
    <t>L6580250PER</t>
  </si>
  <si>
    <t>PROFIL L 65x80 2.5mm PERFORAT</t>
  </si>
  <si>
    <t>L6580300NEP</t>
  </si>
  <si>
    <t>4.32</t>
  </si>
  <si>
    <t>PROFIL L 65x80 3mm NEPERFORAT</t>
  </si>
  <si>
    <t>L6580300PER</t>
  </si>
  <si>
    <t>PROFIL L 65x80 3mm PERFORAT</t>
  </si>
  <si>
    <t>L6580350NEP</t>
  </si>
  <si>
    <t>PROFIL L 65x80 3.5mm NEPERFORAT</t>
  </si>
  <si>
    <t>L6580350PER</t>
  </si>
  <si>
    <t>PROFIL L 65x80 3.5mm PERFORAT</t>
  </si>
  <si>
    <t>L7070150NEP</t>
  </si>
  <si>
    <t>PROFIL L 70x70 1.5mm NEPERFORAT</t>
  </si>
  <si>
    <t>L7070150PER</t>
  </si>
  <si>
    <t>PROFIL L 70x70 1.5mm PERFORAT</t>
  </si>
  <si>
    <t>L7070200NEP</t>
  </si>
  <si>
    <t>PROFIL L 70x70 2mm NEPERFORAT</t>
  </si>
  <si>
    <t>L7070200PER</t>
  </si>
  <si>
    <t>PROFIL L 70x70 2mm PERFORAT</t>
  </si>
  <si>
    <t>L7070250NEP</t>
  </si>
  <si>
    <t>PROFIL L 70x70 2.5mm NEPERFORAT</t>
  </si>
  <si>
    <t>L7070250PER</t>
  </si>
  <si>
    <t>PROFIL L 70x70 2.5mm PERFORAT</t>
  </si>
  <si>
    <t>L7070300NEP</t>
  </si>
  <si>
    <t>PROFIL L 70x70 3mm NEPERFORAT</t>
  </si>
  <si>
    <t>L7070300PER</t>
  </si>
  <si>
    <t>PROFIL L 70x70 3mm PERFORAT</t>
  </si>
  <si>
    <t>L7070350NEP</t>
  </si>
  <si>
    <t>PROFIL L 70x70 3.5mm NEPERFORAT</t>
  </si>
  <si>
    <t>L7070350PER</t>
  </si>
  <si>
    <t>PROFIL L 70x70 3.5mm PERFORAT</t>
  </si>
  <si>
    <t>L7075150NEP</t>
  </si>
  <si>
    <t>PROFIL L 70x75 1.5mm NEPERFORAT</t>
  </si>
  <si>
    <t>L7075150PER</t>
  </si>
  <si>
    <t>PROFIL L 70x75 1.5mm PERFORAT</t>
  </si>
  <si>
    <t>L7075200NEP</t>
  </si>
  <si>
    <t>PROFIL L 70x75 2mm NEPERFORAT</t>
  </si>
  <si>
    <t>L7075200PER</t>
  </si>
  <si>
    <t>PROFIL L 70x75 2mm PERFORAT</t>
  </si>
  <si>
    <t>L7075250NEP</t>
  </si>
  <si>
    <t>PROFIL L 70x75 2.5mm NEPERFORAT</t>
  </si>
  <si>
    <t>L7075250PER</t>
  </si>
  <si>
    <t>PROFIL L 70x75 2.5mm PERFORAT</t>
  </si>
  <si>
    <t>L7075300NEP</t>
  </si>
  <si>
    <t>PROFIL L 70x75 3mm NEPERFORAT</t>
  </si>
  <si>
    <t>L7075300PER</t>
  </si>
  <si>
    <t>PROFIL L 70x75 3mm PERFORAT</t>
  </si>
  <si>
    <t>L7075350NEP</t>
  </si>
  <si>
    <t>PROFIL L 70x75 3.5mm NEPERFORAT</t>
  </si>
  <si>
    <t>L7075350PER</t>
  </si>
  <si>
    <t>PROFIL L 70x75 3.5mm PERFORAT</t>
  </si>
  <si>
    <t>L7080150NEP</t>
  </si>
  <si>
    <t>2.28</t>
  </si>
  <si>
    <t>PROFIL L 70x80 1.5mm NEPERFORAT</t>
  </si>
  <si>
    <t>L7080150PER</t>
  </si>
  <si>
    <t>PROFIL L 70x80 1.5mm PERFORAT</t>
  </si>
  <si>
    <t>L7080200NEP</t>
  </si>
  <si>
    <t>3.02</t>
  </si>
  <si>
    <t>PROFIL L 70x80 2mm NEPERFORAT</t>
  </si>
  <si>
    <t>L7080200PER</t>
  </si>
  <si>
    <t>PROFIL L 70x80 2mm PERFORAT</t>
  </si>
  <si>
    <t>L7080250NEP</t>
  </si>
  <si>
    <t>PROFIL L 70x80 2.5mm NEPERFORAT</t>
  </si>
  <si>
    <t>L7080250PER</t>
  </si>
  <si>
    <t>PROFIL L 70x80 2.5mm PERFORAT</t>
  </si>
  <si>
    <t>L7080300NEP</t>
  </si>
  <si>
    <t>4.47</t>
  </si>
  <si>
    <t>PROFIL L 70x80 3mm NEPERFORAT</t>
  </si>
  <si>
    <t>L7080300PER</t>
  </si>
  <si>
    <t>PROFIL L 70x80 3mm PERFORAT</t>
  </si>
  <si>
    <t>L7080350NEP</t>
  </si>
  <si>
    <t>PROFIL L 70x80 3.5mm NEPERFORAT</t>
  </si>
  <si>
    <t>L7080350PER</t>
  </si>
  <si>
    <t>PROFIL L 70x80 3.5mm PERFORAT</t>
  </si>
  <si>
    <t>L7575150NEP</t>
  </si>
  <si>
    <t>PROFIL L 75x75 1.5mm NEPERFORAT</t>
  </si>
  <si>
    <t>L7575150PER</t>
  </si>
  <si>
    <t>PROFIL L 75x75 1.5mm PERFORAT</t>
  </si>
  <si>
    <t>L7575200NEP</t>
  </si>
  <si>
    <t>PROFIL L 75x75 2mm NEPERFORAT</t>
  </si>
  <si>
    <t>L7575200PER</t>
  </si>
  <si>
    <t>PROFIL L 75x75 2mm PERFORAT</t>
  </si>
  <si>
    <t>L7575250NEP</t>
  </si>
  <si>
    <t>PROFIL L 75x75 2.5mm NEPERFORAT</t>
  </si>
  <si>
    <t>L7575250PER</t>
  </si>
  <si>
    <t>PROFIL L 75x75 2.5mm PERFORAT</t>
  </si>
  <si>
    <t>L7575300NEP</t>
  </si>
  <si>
    <t>PROFIL L 75x75 3mm NEPERFORAT</t>
  </si>
  <si>
    <t>L7575300PER</t>
  </si>
  <si>
    <t>PROFIL L 75x75 3mm PERFORAT</t>
  </si>
  <si>
    <t>L7575350NEP</t>
  </si>
  <si>
    <t>PROFIL L 75x75 3.5mm NEPERFORAT</t>
  </si>
  <si>
    <t>L7575350PER</t>
  </si>
  <si>
    <t>PROFIL L 75x75 3.5mm PERFORAT</t>
  </si>
  <si>
    <t>L7580150NEP</t>
  </si>
  <si>
    <t>PROFIL L 75x80 1.5mm NEPERFORAT</t>
  </si>
  <si>
    <t>L7580150PER</t>
  </si>
  <si>
    <t>PROFIL L 75x80 1.5mm PERFORAT</t>
  </si>
  <si>
    <t>L7580200NEP</t>
  </si>
  <si>
    <t>PROFIL L 75x80 2mm NEPERFORAT</t>
  </si>
  <si>
    <t>L7580200PER</t>
  </si>
  <si>
    <t>PROFIL L 75x80 2mm PERFORAT</t>
  </si>
  <si>
    <t>L7580250NEP</t>
  </si>
  <si>
    <t>PROFIL L 75x80 2.5mm NEPERFORAT</t>
  </si>
  <si>
    <t>L7580250PER</t>
  </si>
  <si>
    <t>PROFIL L 75x80 2.5mm PERFORAT</t>
  </si>
  <si>
    <t>L7580300NEP</t>
  </si>
  <si>
    <t>PROFIL L 75x80 3mm NEPERFORAT</t>
  </si>
  <si>
    <t>L7580300PER</t>
  </si>
  <si>
    <t>PROFIL L 75x80 3mm PERFORAT</t>
  </si>
  <si>
    <t>L7580350NEP</t>
  </si>
  <si>
    <t>PROFIL L 75x80 3.5mm NEPERFORAT</t>
  </si>
  <si>
    <t>L7580350PER</t>
  </si>
  <si>
    <t>PROFIL L 75x80 3.5mm PERFORAT</t>
  </si>
  <si>
    <t>L8080150NEP</t>
  </si>
  <si>
    <t>PROFIL L 80x80 1.5mm NEPERFORAT</t>
  </si>
  <si>
    <t>L8080150PER</t>
  </si>
  <si>
    <t>PROFIL L 80x80 1.5mm PERFORAT</t>
  </si>
  <si>
    <t>L8080200NEP</t>
  </si>
  <si>
    <t>PROFIL L 80x80 2mm NEPERFORAT</t>
  </si>
  <si>
    <t>L8080200PER</t>
  </si>
  <si>
    <t>PROFIL L 80x80 2mm PERFORAT</t>
  </si>
  <si>
    <t>L8080250NEP</t>
  </si>
  <si>
    <t>PROFIL L 80x80 2.5mm NEPERFORAT</t>
  </si>
  <si>
    <t>L8080250PER</t>
  </si>
  <si>
    <t>PROFIL L 80x80 2.5mm PERFORAT</t>
  </si>
  <si>
    <t>L8080300NEP</t>
  </si>
  <si>
    <t>4.78</t>
  </si>
  <si>
    <t>PROFIL L 80x80 3mm NEPERFORAT</t>
  </si>
  <si>
    <t>L8080300PER</t>
  </si>
  <si>
    <t>PROFIL L 80x80 3mm PERFORAT</t>
  </si>
  <si>
    <t>L8080350NEP</t>
  </si>
  <si>
    <t>5.54</t>
  </si>
  <si>
    <t>PROFIL L 80x80 3.5mm NEPERFORAT</t>
  </si>
  <si>
    <t>L8080350PER</t>
  </si>
  <si>
    <t>PROFIL L 80x80 3.5mm PERFORAT</t>
  </si>
  <si>
    <t>PU100150N40</t>
  </si>
  <si>
    <t>2.74</t>
  </si>
  <si>
    <t>U 100-1.5 40x40 PROFIL U NEPERFORAT</t>
  </si>
  <si>
    <t>PU100150N45</t>
  </si>
  <si>
    <t>U 100-1.5 45x45 PROFIL U NEPERFORAT</t>
  </si>
  <si>
    <t>PU100150P40</t>
  </si>
  <si>
    <t>U 100-1.5 40x40 PROFIL U PERFORAT</t>
  </si>
  <si>
    <t>PU100150P45</t>
  </si>
  <si>
    <t>U 100-1.5 45x45 PROFIL U PERFORAT</t>
  </si>
  <si>
    <t>PU100200N40</t>
  </si>
  <si>
    <t>U 100-2 40x40 PROFIL U NEPERFORAT</t>
  </si>
  <si>
    <t>PU100200N45</t>
  </si>
  <si>
    <t>U 100-2 45x45 PROFIL U NEPERFORAT</t>
  </si>
  <si>
    <t>PU100200P40</t>
  </si>
  <si>
    <t>U 100-2 40x40 PROFIL U PERFORAT</t>
  </si>
  <si>
    <t>PU100200P45</t>
  </si>
  <si>
    <t>U 100-2 45x45 PROFIL U PERFORAT</t>
  </si>
  <si>
    <t>PU100250N40</t>
  </si>
  <si>
    <t>U 100-2.5 40x40 PROFIL U NEPERFORAT</t>
  </si>
  <si>
    <t>PU100250N45</t>
  </si>
  <si>
    <t>4.73</t>
  </si>
  <si>
    <t>U 100-2.5 45x45 PROFIL U NEPERFORAT</t>
  </si>
  <si>
    <t>PU100250P40</t>
  </si>
  <si>
    <t>U 100-2.5 40x40 PROFIL U PERFORAT</t>
  </si>
  <si>
    <t>PU100250P45</t>
  </si>
  <si>
    <t>U 100-2.5 45x45 PROFIL U PERFORAT</t>
  </si>
  <si>
    <t>PU100300N40</t>
  </si>
  <si>
    <t>5.32</t>
  </si>
  <si>
    <t>U 100-3 40x40 PROFIL U NEPERFORAT</t>
  </si>
  <si>
    <t>PU100300N45</t>
  </si>
  <si>
    <t>5.63</t>
  </si>
  <si>
    <t>U 100-3 45x45 PROFIL U NEPERFORAT</t>
  </si>
  <si>
    <t>PU100300P40</t>
  </si>
  <si>
    <t>U 100-3 40x40 PROFIL U PERFORAT</t>
  </si>
  <si>
    <t>PU100300P45</t>
  </si>
  <si>
    <t>U 100-3 45x45 PROFIL U PERFORAT</t>
  </si>
  <si>
    <t>PU100350N40</t>
  </si>
  <si>
    <t>U 100-3.5 40x40 PROFIL U NEPERFORAT</t>
  </si>
  <si>
    <t>PU100350N45</t>
  </si>
  <si>
    <t>U 100-3.5 45x45 PROFIL U NEPERFORAT</t>
  </si>
  <si>
    <t>PU100350P40</t>
  </si>
  <si>
    <t>U 100-3.5 40x40 PROFIL U PERFORAT</t>
  </si>
  <si>
    <t>PU100350P45</t>
  </si>
  <si>
    <t>U 100-3.5 45x45 PROFIL U PERFORAT</t>
  </si>
  <si>
    <t>PU110150N40</t>
  </si>
  <si>
    <t>U 110-1.5 40x40 PROFIL U NEPERFORAT</t>
  </si>
  <si>
    <t>PU110150N45</t>
  </si>
  <si>
    <t>U 110-1.5 45x45 PROFIL U NEPERFORAT</t>
  </si>
  <si>
    <t>PU110150P40</t>
  </si>
  <si>
    <t>U 110-1.5 40x40 PROFIL U PERFORAT</t>
  </si>
  <si>
    <t>PU110150P45</t>
  </si>
  <si>
    <t>U 110-1.5 45x45 PROFIL U PERFORAT</t>
  </si>
  <si>
    <t>PU110200N40</t>
  </si>
  <si>
    <t>U 110-2 40x40 PROFIL U NEPERFORAT</t>
  </si>
  <si>
    <t>PU110200N45</t>
  </si>
  <si>
    <t>U 110-2 45x45 PROFIL U NEPERFORAT</t>
  </si>
  <si>
    <t>PU110200P40</t>
  </si>
  <si>
    <t>U 110-2 40x40 PROFIL U PERFORAT</t>
  </si>
  <si>
    <t>PU110200P45</t>
  </si>
  <si>
    <t>U 110-2 45x45 PROFIL U PERFORAT</t>
  </si>
  <si>
    <t>PU110250N40</t>
  </si>
  <si>
    <t>U 110-2.5 40x40 PROFIL U NEPERFORAT</t>
  </si>
  <si>
    <t>PU110250N45</t>
  </si>
  <si>
    <t>U 110-2.5 45x45 PROFIL U NEPERFORAT</t>
  </si>
  <si>
    <t>PU110250P40</t>
  </si>
  <si>
    <t>U 110-2.5 40x40 PROFIL U PERFORAT</t>
  </si>
  <si>
    <t>PU110250P45</t>
  </si>
  <si>
    <t>U 110-2.5 45x45 PROFIL U PERFORAT</t>
  </si>
  <si>
    <t>PU110300N40</t>
  </si>
  <si>
    <t>U 110-3 40x40 PROFIL U NEPERFORAT</t>
  </si>
  <si>
    <t>PU110300N45</t>
  </si>
  <si>
    <t>5.94</t>
  </si>
  <si>
    <t>U 110-3 45x45 PROFIL U NEPERFORAT</t>
  </si>
  <si>
    <t>PU110300P40</t>
  </si>
  <si>
    <t>U 110-3 40x40 PROFIL U PERFORAT</t>
  </si>
  <si>
    <t>PU110300P45</t>
  </si>
  <si>
    <t>U 110-3 45x45 PROFIL U PERFORAT</t>
  </si>
  <si>
    <t>PU110350N40</t>
  </si>
  <si>
    <t>U 110-3.5 40x40 PROFIL U NEPERFORAT</t>
  </si>
  <si>
    <t>PU110350N45</t>
  </si>
  <si>
    <t>6.86</t>
  </si>
  <si>
    <t>U 110-3.5 45x45 PROFIL U NEPERFORAT</t>
  </si>
  <si>
    <t>PU110350P40</t>
  </si>
  <si>
    <t>U 110-3.5 40x40 PROFIL U PERFORAT</t>
  </si>
  <si>
    <t>PU110350P45</t>
  </si>
  <si>
    <t>U 110-3.5 45x45 PROFIL U PERFORAT</t>
  </si>
  <si>
    <t>PU120150N40</t>
  </si>
  <si>
    <t>U 120-1.5 40x40 PROFIL U NEPERFORAT</t>
  </si>
  <si>
    <t>PU120150N45</t>
  </si>
  <si>
    <t>3.21</t>
  </si>
  <si>
    <t>U 120-1.5 45x45 PROFIL U NEPERFORAT</t>
  </si>
  <si>
    <t>PU120150P40</t>
  </si>
  <si>
    <t>U 120-1.5 40x40 PROFIL U PERFORAT</t>
  </si>
  <si>
    <t>PU120150P45</t>
  </si>
  <si>
    <t>U 120-1.5 45x45 PROFIL U PERFORAT</t>
  </si>
  <si>
    <t>PU120200N40</t>
  </si>
  <si>
    <t>U 120-2 40x40 PROFIL U NEPERFORAT</t>
  </si>
  <si>
    <t>PU120200N45</t>
  </si>
  <si>
    <t>U 120-2 45x45 PROFIL U NEPERFORAT</t>
  </si>
  <si>
    <t>PU120200P40</t>
  </si>
  <si>
    <t>U 120-2 40x40 PROFIL U PERFORAT</t>
  </si>
  <si>
    <t>PU120200P45</t>
  </si>
  <si>
    <t>U 120-2 45x45 PROFIL U PERFORAT</t>
  </si>
  <si>
    <t>PU120250N40</t>
  </si>
  <si>
    <t>U 120-2.5 40x40 PROFIL U NEPERFORAT</t>
  </si>
  <si>
    <t>PU120250N45</t>
  </si>
  <si>
    <t>5.25</t>
  </si>
  <si>
    <t>U 120-2.5 45x45 PROFIL U NEPERFORAT</t>
  </si>
  <si>
    <t>PU120250P40</t>
  </si>
  <si>
    <t>U 120-2.5 40x40 PROFIL U PERFORAT</t>
  </si>
  <si>
    <t>PU120250P45</t>
  </si>
  <si>
    <t>U 120-2.5 45x45 PROFIL U PERFORAT</t>
  </si>
  <si>
    <t>PU120300N40</t>
  </si>
  <si>
    <t>U 120-3 40x40 PROFIL U NEPERFORAT</t>
  </si>
  <si>
    <t>PU120300N45</t>
  </si>
  <si>
    <t>U 120-3 45x45 PROFIL U NEPERFORAT</t>
  </si>
  <si>
    <t>PU120300P40</t>
  </si>
  <si>
    <t>U 120-3 40x40 PROFIL U PERFORAT</t>
  </si>
  <si>
    <t>PU120300P45</t>
  </si>
  <si>
    <t>U 120-3 45x45 PROFIL U PERFORAT</t>
  </si>
  <si>
    <t>PU120350N40</t>
  </si>
  <si>
    <t>U 120-3.5 40x40 PROFIL U NEPERFORAT</t>
  </si>
  <si>
    <t>PU120350N45</t>
  </si>
  <si>
    <t>U 120-3.5 45x45 PROFIL U NEPERFORAT</t>
  </si>
  <si>
    <t>PU120350P40</t>
  </si>
  <si>
    <t>U 120-3.5 40x40 PROFIL U PERFORAT</t>
  </si>
  <si>
    <t>PU120350P45</t>
  </si>
  <si>
    <t>U 120-3.5 45x45 PROFIL U PERFORAT</t>
  </si>
  <si>
    <t>PU130150N40</t>
  </si>
  <si>
    <t>U 130-1.5 40x40 PROFIL U NEPERFORAT</t>
  </si>
  <si>
    <t>PU130150N45</t>
  </si>
  <si>
    <t>U 130-1.5 45x45 PROFIL U NEPERFORAT</t>
  </si>
  <si>
    <t>PU130150P40</t>
  </si>
  <si>
    <t>U 130-1.5 40x40 PROFIL U PERFORAT</t>
  </si>
  <si>
    <t>PU130150P45</t>
  </si>
  <si>
    <t>U 130-1.5 45x45 PROFIL U PERFORAT</t>
  </si>
  <si>
    <t>PU130200N40</t>
  </si>
  <si>
    <t>U 130-2 40x40 PROFIL U NEPERFORAT</t>
  </si>
  <si>
    <t>PU130200N45</t>
  </si>
  <si>
    <t>U 130-2 45x45 PROFIL U NEPERFORAT</t>
  </si>
  <si>
    <t>PU130200P40</t>
  </si>
  <si>
    <t>U 130-2 40x40 PROFIL U PERFORAT</t>
  </si>
  <si>
    <t>PU130200P45</t>
  </si>
  <si>
    <t>U 130-2 45x45 PROFIL U PERFORAT</t>
  </si>
  <si>
    <t>PU130250N40</t>
  </si>
  <si>
    <t>U 130-2.5 40x40 PROFIL U NEPERFORAT</t>
  </si>
  <si>
    <t>PU130250N45</t>
  </si>
  <si>
    <t>5.51</t>
  </si>
  <si>
    <t>U 130-2.5 45x45 PROFIL U NEPERFORAT</t>
  </si>
  <si>
    <t>PU130250P40</t>
  </si>
  <si>
    <t>U 130-2.5 40x40 PROFIL U PERFORAT</t>
  </si>
  <si>
    <t>PU130250P45</t>
  </si>
  <si>
    <t>U 130-2.5 45x45 PROFIL U PERFORAT</t>
  </si>
  <si>
    <t>PU130300N40</t>
  </si>
  <si>
    <t>U 130-3 40x40 PROFIL U NEPERFORAT</t>
  </si>
  <si>
    <t>PU130300N45</t>
  </si>
  <si>
    <t>U 130-3 45x45 PROFIL U NEPERFORAT</t>
  </si>
  <si>
    <t>PU130300P40</t>
  </si>
  <si>
    <t>U 130-3 40x40 PROFIL U PERFORAT</t>
  </si>
  <si>
    <t>PU130300P45</t>
  </si>
  <si>
    <t>U 130-3 45x45 PROFIL U PERFORAT</t>
  </si>
  <si>
    <t>PU130350N40</t>
  </si>
  <si>
    <t>U 130-3.5 40x40 PROFIL U NEPERFORAT</t>
  </si>
  <si>
    <t>PU130350N45</t>
  </si>
  <si>
    <t>7.59</t>
  </si>
  <si>
    <t>U 130-3.5 45x45 PROFIL U NEPERFORAT</t>
  </si>
  <si>
    <t>PU130350P40</t>
  </si>
  <si>
    <t>U 130-3.5 40x40 PROFIL U PERFORAT</t>
  </si>
  <si>
    <t>PU130350P45</t>
  </si>
  <si>
    <t>U 130-3.5 45x45 PROFIL U PERFORAT</t>
  </si>
  <si>
    <t>PU140150N40</t>
  </si>
  <si>
    <t>U 140-1.5 40x40 PROFIL U NEPERFORAT</t>
  </si>
  <si>
    <t>PU140150N45</t>
  </si>
  <si>
    <t>U 140-1.5 45x45 PROFIL U NEPERFORAT</t>
  </si>
  <si>
    <t>PU140150P40</t>
  </si>
  <si>
    <t>U 140-1.5 40x40 PROFIL U PERFORAT</t>
  </si>
  <si>
    <t>PU140150P45</t>
  </si>
  <si>
    <t>U 140-1.5 45x45 PROFIL U PERFORAT</t>
  </si>
  <si>
    <t>PU140200N40</t>
  </si>
  <si>
    <t>U 140-2 40x40 PROFIL U NEPERFORAT</t>
  </si>
  <si>
    <t>PU140200N45</t>
  </si>
  <si>
    <t>U 140-2 45x45 PROFIL U NEPERFORAT</t>
  </si>
  <si>
    <t>PU140200P40</t>
  </si>
  <si>
    <t>U 140-2 40x40 PROFIL U PERFORAT</t>
  </si>
  <si>
    <t>PU140200P45</t>
  </si>
  <si>
    <t>U 140-2 45x45 PROFIL U PERFORAT</t>
  </si>
  <si>
    <t>PU140250N40</t>
  </si>
  <si>
    <t>U 140-2.5 40x40 PROFIL U NEPERFORAT</t>
  </si>
  <si>
    <t>PU140250N45</t>
  </si>
  <si>
    <t>U 140-2.5 45x45 PROFIL U NEPERFORAT</t>
  </si>
  <si>
    <t>PU140250P40</t>
  </si>
  <si>
    <t>U 140-2.5 40x40 PROFIL U PERFORAT</t>
  </si>
  <si>
    <t>PU140250P45</t>
  </si>
  <si>
    <t>U 140-2.5 45x45 PROFIL U PERFORAT</t>
  </si>
  <si>
    <t>PU140300N40</t>
  </si>
  <si>
    <t>U 140-3 40x40 PROFIL U NEPERFORAT</t>
  </si>
  <si>
    <t>PU140300N45</t>
  </si>
  <si>
    <t>U 140-3 45x45 PROFIL U NEPERFORAT</t>
  </si>
  <si>
    <t>PU140300P40</t>
  </si>
  <si>
    <t>U 140-3 40x40 PROFIL U PERFORAT</t>
  </si>
  <si>
    <t>PU140300P45</t>
  </si>
  <si>
    <t>U 140-3 45x45 PROFIL U PERFORAT</t>
  </si>
  <si>
    <t>PU140350N40</t>
  </si>
  <si>
    <t>U 140-3.5 40x40 PROFIL U NEPERFORAT</t>
  </si>
  <si>
    <t>PU140350N45</t>
  </si>
  <si>
    <t>U 140-3.5 45x45 PROFIL U NEPERFORAT</t>
  </si>
  <si>
    <t>PU140350P40</t>
  </si>
  <si>
    <t>U 140-3.5 40x40 PROFIL U PERFORAT</t>
  </si>
  <si>
    <t>PU140350P45</t>
  </si>
  <si>
    <t>U 140-3.5 45x45 PROFIL U PERFORAT</t>
  </si>
  <si>
    <t>PU150150N40</t>
  </si>
  <si>
    <t>U 150-1.5 40x40 PROFIL U NEPERFORAT</t>
  </si>
  <si>
    <t>PU150150N45</t>
  </si>
  <si>
    <t>3.67</t>
  </si>
  <si>
    <t>U 150-1.5 45x45 PROFIL U NEPERFORAT</t>
  </si>
  <si>
    <t>PU150150P40</t>
  </si>
  <si>
    <t>U 150-1.5 40x40 PROFIL U PERFORAT</t>
  </si>
  <si>
    <t>PU150150P45</t>
  </si>
  <si>
    <t>U 150-1.5 45x45 PROFIL U PERFORAT</t>
  </si>
  <si>
    <t>PU150200N40</t>
  </si>
  <si>
    <t>U 150-2 40x40 PROFIL U NEPERFORAT</t>
  </si>
  <si>
    <t>PU150200N45</t>
  </si>
  <si>
    <t>U 150-2 45x45 PROFIL U NEPERFORAT</t>
  </si>
  <si>
    <t>PU150200P40</t>
  </si>
  <si>
    <t>U 150-2 40x40 PROFIL U PERFORAT</t>
  </si>
  <si>
    <t>PU150200P45</t>
  </si>
  <si>
    <t>U 150-2 45x45 PROFIL U PERFORAT</t>
  </si>
  <si>
    <t>PU150250N40</t>
  </si>
  <si>
    <t>U 150-2.5 40x40 PROFIL U NEPERFORAT</t>
  </si>
  <si>
    <t>PU150250N45</t>
  </si>
  <si>
    <t>6.03</t>
  </si>
  <si>
    <t>U 150-2.5 45x45 PROFIL U NEPERFORAT</t>
  </si>
  <si>
    <t>PU150250P40</t>
  </si>
  <si>
    <t>U 150-2.5 40x40 PROFIL U PERFORAT</t>
  </si>
  <si>
    <t>PU150250P45</t>
  </si>
  <si>
    <t>U 150-2.5 45x45 PROFIL U PERFORAT</t>
  </si>
  <si>
    <t>PU150300N40</t>
  </si>
  <si>
    <t>U 150-3 40x40 PROFIL U NEPERFORAT</t>
  </si>
  <si>
    <t>PU150300N45</t>
  </si>
  <si>
    <t>U 150-3 45x45 PROFIL U NEPERFORAT</t>
  </si>
  <si>
    <t>PU150300P40</t>
  </si>
  <si>
    <t>U 150-3 40x40 PROFIL U PERFORAT</t>
  </si>
  <si>
    <t>PU150300P45</t>
  </si>
  <si>
    <t>U 150-3 45x45 PROFIL U PERFORAT</t>
  </si>
  <si>
    <t>PU150350N40</t>
  </si>
  <si>
    <t>U 150-3.5 40x40 PROFIL U NEPERFORAT</t>
  </si>
  <si>
    <t>PU150350N45</t>
  </si>
  <si>
    <t>8.32</t>
  </si>
  <si>
    <t>U 150-3.5 45x45 PROFIL U NEPERFORAT</t>
  </si>
  <si>
    <t>PU150350P40</t>
  </si>
  <si>
    <t>U 150-3.5 40x40 PROFIL U PERFORAT</t>
  </si>
  <si>
    <t>PU150350P45</t>
  </si>
  <si>
    <t>U 150-3.5 45x45 PROFIL U PERFORAT</t>
  </si>
  <si>
    <t>PU160150N40</t>
  </si>
  <si>
    <t>U 160-1.5 40x40 PROFIL U NEPERFORAT</t>
  </si>
  <si>
    <t>PU160150N45</t>
  </si>
  <si>
    <t>U 160-1.5 45x45 PROFIL U NEPERFORAT</t>
  </si>
  <si>
    <t>PU160150P40</t>
  </si>
  <si>
    <t>U 160-1.5 40x40 PROFIL U PERFORAT</t>
  </si>
  <si>
    <t>PU160150P45</t>
  </si>
  <si>
    <t>U 160-1.5 45x45 PROFIL U PERFORAT</t>
  </si>
  <si>
    <t>PU160200N40</t>
  </si>
  <si>
    <t>U 160-2 40x40 PROFIL U NEPERFORAT</t>
  </si>
  <si>
    <t>PU160200N45</t>
  </si>
  <si>
    <t>U 160-2 45x45 PROFIL U NEPERFORAT</t>
  </si>
  <si>
    <t>PU160200P40</t>
  </si>
  <si>
    <t>U 160-2 40x40 PROFIL U PERFORAT</t>
  </si>
  <si>
    <t>PU160200P45</t>
  </si>
  <si>
    <t>U 160-2 45x45 PROFIL U PERFORAT</t>
  </si>
  <si>
    <t>PU160250N40</t>
  </si>
  <si>
    <t>U 160-2.5 40x40 PROFIL U NEPERFORAT</t>
  </si>
  <si>
    <t>PU160250N45</t>
  </si>
  <si>
    <t>U 160-2.5 45x45 PROFIL U NEPERFORAT</t>
  </si>
  <si>
    <t>PU160250P40</t>
  </si>
  <si>
    <t>U 160-2.5 40x40 PROFIL U PERFORAT</t>
  </si>
  <si>
    <t>PU160250P45</t>
  </si>
  <si>
    <t>U 160-2.5 45x45 PROFIL U PERFORAT</t>
  </si>
  <si>
    <t>PU160300N40</t>
  </si>
  <si>
    <t>U 160-3 40x40 PROFIL U NEPERFORAT</t>
  </si>
  <si>
    <t>PU160300N45</t>
  </si>
  <si>
    <t>7.49</t>
  </si>
  <si>
    <t>U 160-3 45x45 PROFIL U NEPERFORAT</t>
  </si>
  <si>
    <t>PU160300P40</t>
  </si>
  <si>
    <t>U 160-3 40x40 PROFIL U PERFORAT</t>
  </si>
  <si>
    <t>PU160300P45</t>
  </si>
  <si>
    <t>U 160-3 45x45 PROFIL U PERFORAT</t>
  </si>
  <si>
    <t>PU160350N40</t>
  </si>
  <si>
    <t>U 160-3.5 40x40 PROFIL U NEPERFORAT</t>
  </si>
  <si>
    <t>PU160350N45</t>
  </si>
  <si>
    <t>U 160-3.5 45x45 PROFIL U NEPERFORAT</t>
  </si>
  <si>
    <t>PU160350P40</t>
  </si>
  <si>
    <t>U 160-3.5 40x40 PROFIL U PERFORAT</t>
  </si>
  <si>
    <t>PU160350P45</t>
  </si>
  <si>
    <t>U 160-3.5 45x45 PROFIL U PERFORAT</t>
  </si>
  <si>
    <t>PU170150N40</t>
  </si>
  <si>
    <t>U 170-1.5 40x40 PROFIL U NEPERFORAT</t>
  </si>
  <si>
    <t>PU170150N45</t>
  </si>
  <si>
    <t>U 170-1.5 45x45 PROFIL U NEPERFORAT</t>
  </si>
  <si>
    <t>PU170150P40</t>
  </si>
  <si>
    <t>U 170-1.5 40x40 PROFIL U PERFORAT</t>
  </si>
  <si>
    <t>PU170150P45</t>
  </si>
  <si>
    <t>U 170-1.5 45x45 PROFIL U PERFORAT</t>
  </si>
  <si>
    <t>PU170200N40</t>
  </si>
  <si>
    <t>U 170-2 40x40 PROFIL U NEPERFORAT</t>
  </si>
  <si>
    <t>PU170200N45</t>
  </si>
  <si>
    <t>5.28</t>
  </si>
  <si>
    <t>U 170-2 45x45 PROFIL U NEPERFORAT</t>
  </si>
  <si>
    <t>PU170200P40</t>
  </si>
  <si>
    <t>U 170-2 40x40 PROFIL U PERFORAT</t>
  </si>
  <si>
    <t>PU170200P45</t>
  </si>
  <si>
    <t>U 170-2 45x45 PROFIL U PERFORAT</t>
  </si>
  <si>
    <t>PU170250N40</t>
  </si>
  <si>
    <t>U 170-2.5 40x40 PROFIL U NEPERFORAT</t>
  </si>
  <si>
    <t>PU170250N45</t>
  </si>
  <si>
    <t>U 170-2.5 45x45 PROFIL U NEPERFORAT</t>
  </si>
  <si>
    <t>PU170250P40</t>
  </si>
  <si>
    <t>U 170-2.5 40x40 PROFIL U PERFORAT</t>
  </si>
  <si>
    <t>PU170250P45</t>
  </si>
  <si>
    <t>U 170-2.5 45x45 PROFIL U PERFORAT</t>
  </si>
  <si>
    <t>PU170300N40</t>
  </si>
  <si>
    <t>U 170-3 40x40 PROFIL U NEPERFORAT</t>
  </si>
  <si>
    <t>PU170300N45</t>
  </si>
  <si>
    <t>7.80</t>
  </si>
  <si>
    <t>U 170-3 45x45 PROFIL U NEPERFORAT</t>
  </si>
  <si>
    <t>PU170300P40</t>
  </si>
  <si>
    <t>U 170-3 40x40 PROFIL U PERFORAT</t>
  </si>
  <si>
    <t>PU170300P45</t>
  </si>
  <si>
    <t>U 170-3 45x45 PROFIL U PERFORAT</t>
  </si>
  <si>
    <t>PU170350N40</t>
  </si>
  <si>
    <t>U 170-3.5 40x40 PROFIL U NEPERFORAT</t>
  </si>
  <si>
    <t>PU170350N45</t>
  </si>
  <si>
    <t>U 170-3.5 45x45 PROFIL U NEPERFORAT</t>
  </si>
  <si>
    <t>PU170350P40</t>
  </si>
  <si>
    <t>U 170-3.5 40x40 PROFIL U PERFORAT</t>
  </si>
  <si>
    <t>PU170350P45</t>
  </si>
  <si>
    <t>U 170-3.5 45x45 PROFIL U PERFORAT</t>
  </si>
  <si>
    <t>PU180150N40</t>
  </si>
  <si>
    <t>U 180-1.5 40x40 PROFIL U NEPERFORAT</t>
  </si>
  <si>
    <t>PU180150N45</t>
  </si>
  <si>
    <t>U 180-1.5 45x45 PROFIL U NEPERFORAT</t>
  </si>
  <si>
    <t>PU180150P40</t>
  </si>
  <si>
    <t>U 180-1.5 40x40 PROFIL U PERFORAT</t>
  </si>
  <si>
    <t>PU180150P45</t>
  </si>
  <si>
    <t>U 180-1.5 45x45 PROFIL U PERFORAT</t>
  </si>
  <si>
    <t>PU180200N40</t>
  </si>
  <si>
    <t>U 180-2 40x40 PROFIL U NEPERFORAT</t>
  </si>
  <si>
    <t>PU180200N45</t>
  </si>
  <si>
    <t>U 180-2 45x45 PROFIL U NEPERFORAT</t>
  </si>
  <si>
    <t>PU180200P40</t>
  </si>
  <si>
    <t>U 180-2 40x40 PROFIL U PERFORAT</t>
  </si>
  <si>
    <t>PU180200P45</t>
  </si>
  <si>
    <t>U 180-2 45x45 PROFIL U PERFORAT</t>
  </si>
  <si>
    <t>PU180250N40</t>
  </si>
  <si>
    <t>U 180-2.5 40x40 PROFIL U NEPERFORAT</t>
  </si>
  <si>
    <t>PU180250N45</t>
  </si>
  <si>
    <t>6.81</t>
  </si>
  <si>
    <t>U 180-2.5 45x45 PROFIL U NEPERFORAT</t>
  </si>
  <si>
    <t>PU180250P40</t>
  </si>
  <si>
    <t>U 180-2.5 40x40 PROFIL U PERFORAT</t>
  </si>
  <si>
    <t>PU180250P45</t>
  </si>
  <si>
    <t>U 180-2.5 45x45 PROFIL U PERFORAT</t>
  </si>
  <si>
    <t>PU180300N40</t>
  </si>
  <si>
    <t>U 180-3 40x40 PROFIL U NEPERFORAT</t>
  </si>
  <si>
    <t>PU180300N45</t>
  </si>
  <si>
    <t>U 180-3 45x45 PROFIL U NEPERFORAT</t>
  </si>
  <si>
    <t>PU180300P40</t>
  </si>
  <si>
    <t>U 180-3 40x40 PROFIL U PERFORAT</t>
  </si>
  <si>
    <t>PU180300P45</t>
  </si>
  <si>
    <t>U 180-3 45x45 PROFIL U PERFORAT</t>
  </si>
  <si>
    <t>PU180350N40</t>
  </si>
  <si>
    <t>U 180-3.5 40x40 PROFIL U NEPERFORAT</t>
  </si>
  <si>
    <t>PU180350N45</t>
  </si>
  <si>
    <t>U 180-3.5 45x45 PROFIL U NEPERFORAT</t>
  </si>
  <si>
    <t>PU180350P40</t>
  </si>
  <si>
    <t>U 180-3.5 40x40 PROFIL U PERFORAT</t>
  </si>
  <si>
    <t>PU180350P45</t>
  </si>
  <si>
    <t>U 180-3.5 45x45 PROFIL U PERFORAT</t>
  </si>
  <si>
    <t>PU190150N40</t>
  </si>
  <si>
    <t>U 190-1.5 40x40 PROFIL U NEPERFORAT</t>
  </si>
  <si>
    <t>PU190150N45</t>
  </si>
  <si>
    <t>4.29</t>
  </si>
  <si>
    <t>U 190-1.5 45x45 PROFIL U NEPERFORAT</t>
  </si>
  <si>
    <t>PU190150P40</t>
  </si>
  <si>
    <t>U 190-1.5 40x40 PROFIL U PERFORAT</t>
  </si>
  <si>
    <t>PU190150P45</t>
  </si>
  <si>
    <t>U 190-1.5 45x45 PROFIL U PERFORAT</t>
  </si>
  <si>
    <t>PU190200N40</t>
  </si>
  <si>
    <t>U 190-2 40x40 PROFIL U NEPERFORAT</t>
  </si>
  <si>
    <t>PU190200N45</t>
  </si>
  <si>
    <t>5.69</t>
  </si>
  <si>
    <t>U 190-2 45x45 PROFIL U NEPERFORAT</t>
  </si>
  <si>
    <t>PU190200P40</t>
  </si>
  <si>
    <t>U 190-2 40x40 PROFIL U PERFORAT</t>
  </si>
  <si>
    <t>PU190200P45</t>
  </si>
  <si>
    <t>U 190-2 45x45 PROFIL U PERFORAT</t>
  </si>
  <si>
    <t>PU190250N40</t>
  </si>
  <si>
    <t>U 190-2.5 40x40 PROFIL U NEPERFORAT</t>
  </si>
  <si>
    <t>PU190250N45</t>
  </si>
  <si>
    <t>U 190-2.5 45x45 PROFIL U NEPERFORAT</t>
  </si>
  <si>
    <t>PU190250P40</t>
  </si>
  <si>
    <t>U 190-2.5 40x40 PROFIL U PERFORAT</t>
  </si>
  <si>
    <t>PU190250P45</t>
  </si>
  <si>
    <t>U 190-2.5 45x45 PROFIL U PERFORAT</t>
  </si>
  <si>
    <t>PU190300N40</t>
  </si>
  <si>
    <t>U 190-3 40x40 PROFIL U NEPERFORAT</t>
  </si>
  <si>
    <t>PU190300N45</t>
  </si>
  <si>
    <t>U 190-3 45x45 PROFIL U NEPERFORAT</t>
  </si>
  <si>
    <t>PU190300P40</t>
  </si>
  <si>
    <t>U 190-3 40x40 PROFIL U PERFORAT</t>
  </si>
  <si>
    <t>PU190300P45</t>
  </si>
  <si>
    <t>U 190-3 45x45 PROFIL U PERFORAT</t>
  </si>
  <si>
    <t>PU190350N40</t>
  </si>
  <si>
    <t>U 190-3.5 40x40 PROFIL U NEPERFORAT</t>
  </si>
  <si>
    <t>PU190350N45</t>
  </si>
  <si>
    <t>U 190-3.5 45x45 PROFIL U NEPERFORAT</t>
  </si>
  <si>
    <t>PU190350P40</t>
  </si>
  <si>
    <t>U 190-3.5 40x40 PROFIL U PERFORAT</t>
  </si>
  <si>
    <t>PU190350P45</t>
  </si>
  <si>
    <t>U 190-3.5 45x45 PROFIL U PERFORAT</t>
  </si>
  <si>
    <t>PU200150N00</t>
  </si>
  <si>
    <t>6.16</t>
  </si>
  <si>
    <t>U 200-1.5 100x100 PROFIL U NEPERFORAT</t>
  </si>
  <si>
    <t>PU200150N40</t>
  </si>
  <si>
    <t>U 200-1.5 40x40 PROFIL U NEPERFORAT</t>
  </si>
  <si>
    <t>PU200150N45</t>
  </si>
  <si>
    <t>U 200-1.5 45x45 PROFIL U NEPERFORAT</t>
  </si>
  <si>
    <t>PU200150N50</t>
  </si>
  <si>
    <t>U 200-1.5 50x50 PROFIL U NEPERFORAT</t>
  </si>
  <si>
    <t>PU200150N55</t>
  </si>
  <si>
    <t>U 200-1.5 55x55 PROFIL U NEPERFORAT</t>
  </si>
  <si>
    <t>PU200150N60</t>
  </si>
  <si>
    <t>U 200-1.5 60x60 PROFIL U NEPERFORAT</t>
  </si>
  <si>
    <t>PU200150N65</t>
  </si>
  <si>
    <t>U 200-1.5 65x65 PROFIL U NEPERFORAT</t>
  </si>
  <si>
    <t>PU200150N70</t>
  </si>
  <si>
    <t>U 200-1.5 70x70 PROFIL U NEPERFORAT</t>
  </si>
  <si>
    <t>PU200150N75</t>
  </si>
  <si>
    <t>U 200-1.5 75x75 PROFIL U NEPERFORAT</t>
  </si>
  <si>
    <t>PU200150N80</t>
  </si>
  <si>
    <t>U 200-1.5 80x80 PROFIL U NEPERFORAT</t>
  </si>
  <si>
    <t>PU200150N85</t>
  </si>
  <si>
    <t>U 200-1.5 85x85 PROFIL U NEPERFORAT</t>
  </si>
  <si>
    <t>PU200150N90</t>
  </si>
  <si>
    <t>5.85</t>
  </si>
  <si>
    <t>U 200-1.5 90x90 PROFIL U NEPERFORAT</t>
  </si>
  <si>
    <t>PU200150N95</t>
  </si>
  <si>
    <t>U 200-1.5 95x95 PROFIL U NEPERFORAT</t>
  </si>
  <si>
    <t>PU200150P40</t>
  </si>
  <si>
    <t>U 200-1.5 40x40 PROFIL U PERFORAT</t>
  </si>
  <si>
    <t>PU200150P45</t>
  </si>
  <si>
    <t>U 200-1.5 45x45 PROFIL U PERFORAT</t>
  </si>
  <si>
    <t>PU200150P50</t>
  </si>
  <si>
    <t>U 200-1.5 50x50 PROFIL U PERFORAT</t>
  </si>
  <si>
    <t>PU200150P55</t>
  </si>
  <si>
    <t>U 200-1.5 55x55 PROFIL U PERFORAT</t>
  </si>
  <si>
    <t>PU200150P60</t>
  </si>
  <si>
    <t>U 200-1.5 60x60 PROFIL U PERFORAT</t>
  </si>
  <si>
    <t>PU200150P65</t>
  </si>
  <si>
    <t>U 200-1.5 65x65 PROFIL U PERFORAT</t>
  </si>
  <si>
    <t>PU200150P70</t>
  </si>
  <si>
    <t>U 200-1.5 70x70 PROFIL U PERFORAT</t>
  </si>
  <si>
    <t>PU200150P75</t>
  </si>
  <si>
    <t>U 200-1.5 75x75 PROFIL U PERFORAT</t>
  </si>
  <si>
    <t>PU200150P80</t>
  </si>
  <si>
    <t>U 200-1.5 80x80 PROFIL U PERFORAT</t>
  </si>
  <si>
    <t>PU200150P85</t>
  </si>
  <si>
    <t>U 200-1.5 85x85 PROFIL U PERFORAT</t>
  </si>
  <si>
    <t>PU200150P90</t>
  </si>
  <si>
    <t>U 200-1.5 90x90 PROFIL U PERFORAT</t>
  </si>
  <si>
    <t>PU200150P95</t>
  </si>
  <si>
    <t>U 200-1.5 95x95 PROFIL U PERFORAT</t>
  </si>
  <si>
    <t>PU200200N00</t>
  </si>
  <si>
    <t>8.18</t>
  </si>
  <si>
    <t>U 200-2 100x100 PROFIL U NEPERFORAT</t>
  </si>
  <si>
    <t>PU200200N40</t>
  </si>
  <si>
    <t>U 200-2 40x40 PROFIL U NEPERFORAT</t>
  </si>
  <si>
    <t>PU200200N45</t>
  </si>
  <si>
    <t>U 200-2 45x45 PROFIL U NEPERFORAT</t>
  </si>
  <si>
    <t>PU200200N50</t>
  </si>
  <si>
    <t>U 200-2 50x50 PROFIL U NEPERFORAT</t>
  </si>
  <si>
    <t>PU200200N55</t>
  </si>
  <si>
    <t>U 200-2 55x55 PROFIL U NEPERFORAT</t>
  </si>
  <si>
    <t>PU200200N60</t>
  </si>
  <si>
    <t>U 200-2 60x60 PROFIL U NEPERFORAT</t>
  </si>
  <si>
    <t>PU200200N65</t>
  </si>
  <si>
    <t>6.72</t>
  </si>
  <si>
    <t>U 200-2 65x65 PROFIL U NEPERFORAT</t>
  </si>
  <si>
    <t>PU200200N70</t>
  </si>
  <si>
    <t>U 200-2 70x70 PROFIL U NEPERFORAT</t>
  </si>
  <si>
    <t>PU200200N75</t>
  </si>
  <si>
    <t>U 200-2 75x75 PROFIL U NEPERFORAT</t>
  </si>
  <si>
    <t>PU200200N80</t>
  </si>
  <si>
    <t>U 200-2 80x80 PROFIL U NEPERFORAT</t>
  </si>
  <si>
    <t>PU200200N85</t>
  </si>
  <si>
    <t>7.55</t>
  </si>
  <si>
    <t>U 200-2 85x85 PROFIL U NEPERFORAT</t>
  </si>
  <si>
    <t>PU200200N90</t>
  </si>
  <si>
    <t>U 200-2 90x90 PROFIL U NEPERFORAT</t>
  </si>
  <si>
    <t>PU200200N95</t>
  </si>
  <si>
    <t>U 200-2 95x95 PROFIL U NEPERFORAT</t>
  </si>
  <si>
    <t>PU200200P40</t>
  </si>
  <si>
    <t>U 200-2 40x40 PROFIL U PERFORAT</t>
  </si>
  <si>
    <t>PU200200P45</t>
  </si>
  <si>
    <t>U 200-2 45x45 PROFIL U PERFORAT</t>
  </si>
  <si>
    <t>PU200200P50</t>
  </si>
  <si>
    <t>U 200-2 50x50 PROFIL U PERFORAT</t>
  </si>
  <si>
    <t>PU200200P55</t>
  </si>
  <si>
    <t>U 200-2 55x55 PROFIL U PERFORAT</t>
  </si>
  <si>
    <t>PU200200P60</t>
  </si>
  <si>
    <t>U 200-2 60x60 PROFIL U PERFORAT</t>
  </si>
  <si>
    <t>PU200200P65</t>
  </si>
  <si>
    <t>U 200-2 65x65 PROFIL U PERFORAT</t>
  </si>
  <si>
    <t>PU200200P70</t>
  </si>
  <si>
    <t>U 200-2 70x70 PROFIL U PERFORAT</t>
  </si>
  <si>
    <t>PU200200P75</t>
  </si>
  <si>
    <t>U 200-2 75x75 PROFIL U PERFORAT</t>
  </si>
  <si>
    <t>PU200200P80</t>
  </si>
  <si>
    <t>U 200-2 80x80 PROFIL U PERFORAT</t>
  </si>
  <si>
    <t>PU200200P85</t>
  </si>
  <si>
    <t>U 200-2 85x85 PROFIL U PERFORAT</t>
  </si>
  <si>
    <t>PU200200P90</t>
  </si>
  <si>
    <t>U 200-2 90x90 PROFIL U PERFORAT</t>
  </si>
  <si>
    <t>PU200200P95</t>
  </si>
  <si>
    <t>U 200-2 95x95 PROFIL U PERFORAT</t>
  </si>
  <si>
    <t>PU200250N00</t>
  </si>
  <si>
    <t>U 200-2.5 100x100 PROFIL U NEPERFORAT</t>
  </si>
  <si>
    <t>PU200250N40</t>
  </si>
  <si>
    <t>U 200-2.5 40x40 PROFIL U NEPERFORAT</t>
  </si>
  <si>
    <t>PU200250N45</t>
  </si>
  <si>
    <t>U 200-2.5 45x45 PROFIL U NEPERFORAT</t>
  </si>
  <si>
    <t>PU200250N50</t>
  </si>
  <si>
    <t>7.58</t>
  </si>
  <si>
    <t>U 200-2.5 50x50 PROFIL U NEPERFORAT</t>
  </si>
  <si>
    <t>PU200250N55</t>
  </si>
  <si>
    <t>U 200-2.5 55x55 PROFIL U NEPERFORAT</t>
  </si>
  <si>
    <t>PU200250N60</t>
  </si>
  <si>
    <t>U 200-2.5 60x60 PROFIL U NEPERFORAT</t>
  </si>
  <si>
    <t>PU200250N65</t>
  </si>
  <si>
    <t>U 200-2.5 65x65 PROFIL U NEPERFORAT</t>
  </si>
  <si>
    <t>PU200250N70</t>
  </si>
  <si>
    <t>U 200-2.5 70x70 PROFIL U NEPERFORAT</t>
  </si>
  <si>
    <t>PU200250N75</t>
  </si>
  <si>
    <t>8.88</t>
  </si>
  <si>
    <t>U 200-2.5 75x75 PROFIL U NEPERFORAT</t>
  </si>
  <si>
    <t>PU200250N80</t>
  </si>
  <si>
    <t>U 200-2.5 80x80 PROFIL U NEPERFORAT</t>
  </si>
  <si>
    <t>PU200250N85</t>
  </si>
  <si>
    <t>U 200-2.5 85x85 PROFIL U NEPERFORAT</t>
  </si>
  <si>
    <t>PU200250N90</t>
  </si>
  <si>
    <t>U 200-2.5 90x90 PROFIL U NEPERFORAT</t>
  </si>
  <si>
    <t>PU200250N95</t>
  </si>
  <si>
    <t>9.91</t>
  </si>
  <si>
    <t>U 200-2.5 95x95 PROFIL U NEPERFORAT</t>
  </si>
  <si>
    <t>PU200250P40</t>
  </si>
  <si>
    <t>U 200-2.5 40x40 PROFIL U PERFORAT</t>
  </si>
  <si>
    <t>PU200250P45</t>
  </si>
  <si>
    <t>U 200-2.5 45x45 PROFIL U PERFORAT</t>
  </si>
  <si>
    <t>PU200250P50</t>
  </si>
  <si>
    <t>U 200-2.5 50x50 PROFIL U PERFORAT</t>
  </si>
  <si>
    <t>PU200250P55</t>
  </si>
  <si>
    <t>U 200-2.5 55x55 PROFIL U PERFORAT</t>
  </si>
  <si>
    <t>PU200250P60</t>
  </si>
  <si>
    <t>U 200-2.5 60x60 PROFIL U PERFORAT</t>
  </si>
  <si>
    <t>PU200250P65</t>
  </si>
  <si>
    <t>U 200-2.5 65x65 PROFIL U PERFORAT</t>
  </si>
  <si>
    <t>PU200250P70</t>
  </si>
  <si>
    <t>U 200-2.5 70x70 PROFIL U PERFORAT</t>
  </si>
  <si>
    <t>PU200250P75</t>
  </si>
  <si>
    <t>U 200-2.5 75x75 PROFIL U PERFORAT</t>
  </si>
  <si>
    <t>PU200250P80</t>
  </si>
  <si>
    <t>U 200-2.5 80x80 PROFIL U PERFORAT</t>
  </si>
  <si>
    <t>PU200250P85</t>
  </si>
  <si>
    <t>U 200-2.5 85x85 PROFIL U PERFORAT</t>
  </si>
  <si>
    <t>PU200250P90</t>
  </si>
  <si>
    <t>U 200-2.5 90x90 PROFIL U PERFORAT</t>
  </si>
  <si>
    <t>PU200250P95</t>
  </si>
  <si>
    <t>U 200-2.5 95x95 PROFIL U PERFORAT</t>
  </si>
  <si>
    <t>PU200300N00</t>
  </si>
  <si>
    <t>12.16</t>
  </si>
  <si>
    <t>U 200-3 100x100 PROFIL U NEPERFORAT</t>
  </si>
  <si>
    <t>PU200300N40</t>
  </si>
  <si>
    <t>U 200-3 40x40 PROFIL U NEPERFORAT</t>
  </si>
  <si>
    <t>PU200300N45</t>
  </si>
  <si>
    <t>U 200-3 45x45 PROFIL U NEPERFORAT</t>
  </si>
  <si>
    <t>PU200300N50</t>
  </si>
  <si>
    <t>U 200-3 50x50 PROFIL U NEPERFORAT</t>
  </si>
  <si>
    <t>PU200300N55</t>
  </si>
  <si>
    <t>9.36</t>
  </si>
  <si>
    <t>U 200-3 55x55 PROFIL U NEPERFORAT</t>
  </si>
  <si>
    <t>PU200300N60</t>
  </si>
  <si>
    <t>U 200-3 60x60 PROFIL U NEPERFORAT</t>
  </si>
  <si>
    <t>PU200300N65</t>
  </si>
  <si>
    <t>9.98</t>
  </si>
  <si>
    <t>U 200-3 65x65 PROFIL U NEPERFORAT</t>
  </si>
  <si>
    <t>PU200300N70</t>
  </si>
  <si>
    <t>U 200-3 70x70 PROFIL U NEPERFORAT</t>
  </si>
  <si>
    <t>PU200300N75</t>
  </si>
  <si>
    <t>U 200-3 75x75 PROFIL U NEPERFORAT</t>
  </si>
  <si>
    <t>PU200300N80</t>
  </si>
  <si>
    <t>10.91</t>
  </si>
  <si>
    <t>U 200-3 80x80 PROFIL U NEPERFORAT</t>
  </si>
  <si>
    <t>PU200300N85</t>
  </si>
  <si>
    <t>U 200-3 85x85 PROFIL U NEPERFORAT</t>
  </si>
  <si>
    <t>PU200300N90</t>
  </si>
  <si>
    <t>U 200-3 90x90 PROFIL U NEPERFORAT</t>
  </si>
  <si>
    <t>PU200300N95</t>
  </si>
  <si>
    <t>11.84</t>
  </si>
  <si>
    <t>U 200-3 95x95 PROFIL U NEPERFORAT</t>
  </si>
  <si>
    <t>PU200300P40</t>
  </si>
  <si>
    <t>U 200-3 40x40 PROFIL U PERFORAT</t>
  </si>
  <si>
    <t>PU200300P45</t>
  </si>
  <si>
    <t>U 200-3 45x45 PROFIL U PERFORAT</t>
  </si>
  <si>
    <t>PU200300P50</t>
  </si>
  <si>
    <t>U 200-3 50x50 PROFIL U PERFORAT</t>
  </si>
  <si>
    <t>PU200300P55</t>
  </si>
  <si>
    <t>U 200-3 55x55 PROFIL U PERFORAT</t>
  </si>
  <si>
    <t>PU200300P60</t>
  </si>
  <si>
    <t>U 200-3 60x60 PROFIL U PERFORAT</t>
  </si>
  <si>
    <t>PU200300P65</t>
  </si>
  <si>
    <t>U 200-3 65x65 PROFIL U PERFORAT</t>
  </si>
  <si>
    <t>PU200300P70</t>
  </si>
  <si>
    <t>U 200-3 70x70 PROFIL U PERFORAT</t>
  </si>
  <si>
    <t>PU200300P75</t>
  </si>
  <si>
    <t>U 200-3 75x75 PROFIL U PERFORAT</t>
  </si>
  <si>
    <t>PU200300P80</t>
  </si>
  <si>
    <t>U 200-3 80x80 PROFIL U PERFORAT</t>
  </si>
  <si>
    <t>PU200300P85</t>
  </si>
  <si>
    <t>U 200-3 85x85 PROFIL U PERFORAT</t>
  </si>
  <si>
    <t>PU200300P90</t>
  </si>
  <si>
    <t>U 200-3 90x90 PROFIL U PERFORAT</t>
  </si>
  <si>
    <t>PU200300P95</t>
  </si>
  <si>
    <t>U 200-3 95x95 PROFIL U PERFORAT</t>
  </si>
  <si>
    <t>PU200350N00</t>
  </si>
  <si>
    <t>14.12</t>
  </si>
  <si>
    <t>U 200-3.5 100x100 PROFIL U NEPERFORAT</t>
  </si>
  <si>
    <t>PU200350N40</t>
  </si>
  <si>
    <t>U 200-3.5 40x40 PROFIL U NEPERFORAT</t>
  </si>
  <si>
    <t>PU200350N45</t>
  </si>
  <si>
    <t>U 200-3.5 45x45 PROFIL U NEPERFORAT</t>
  </si>
  <si>
    <t>PU200350N50</t>
  </si>
  <si>
    <t>10.49</t>
  </si>
  <si>
    <t>U 200-3.5 50x50 PROFIL U NEPERFORAT</t>
  </si>
  <si>
    <t>PU200350N55</t>
  </si>
  <si>
    <t>U 200-3.5 55x55 PROFIL U NEPERFORAT</t>
  </si>
  <si>
    <t>PU200350N60</t>
  </si>
  <si>
    <t>U 200-3.5 60x60 PROFIL U NEPERFORAT</t>
  </si>
  <si>
    <t>PU200350N65</t>
  </si>
  <si>
    <t>11.58</t>
  </si>
  <si>
    <t>U 200-3.5 65x65 PROFIL U NEPERFORAT</t>
  </si>
  <si>
    <t>PU200350N70</t>
  </si>
  <si>
    <t>11.93</t>
  </si>
  <si>
    <t>U 200-3.5 70x70 PROFIL U NEPERFORAT</t>
  </si>
  <si>
    <t>PU200350N75</t>
  </si>
  <si>
    <t>U 200-3.5 75x75 PROFIL U NEPERFORAT</t>
  </si>
  <si>
    <t>PU200350N80</t>
  </si>
  <si>
    <t>U 200-3.5 80x80 PROFIL U NEPERFORAT</t>
  </si>
  <si>
    <t>PU200350N85</t>
  </si>
  <si>
    <t>13.03</t>
  </si>
  <si>
    <t>U 200-3.5 85x85 PROFIL U NEPERFORAT</t>
  </si>
  <si>
    <t>PU200350N90</t>
  </si>
  <si>
    <t>13.39</t>
  </si>
  <si>
    <t>U 200-3.5 90x90 PROFIL U NEPERFORAT</t>
  </si>
  <si>
    <t>PU200350N95</t>
  </si>
  <si>
    <t>U 200-3.5 95x95 PROFIL U NEPERFORAT</t>
  </si>
  <si>
    <t>PU200350P40</t>
  </si>
  <si>
    <t>U 200-3.5 40x40 PROFIL U PERFORAT</t>
  </si>
  <si>
    <t>PU200350P45</t>
  </si>
  <si>
    <t>U 200-3.5 45x45 PROFIL U PERFORAT</t>
  </si>
  <si>
    <t>PU200350P50</t>
  </si>
  <si>
    <t>U 200-3.5 50x50 PROFIL U PERFORAT</t>
  </si>
  <si>
    <t>PU200350P55</t>
  </si>
  <si>
    <t>U 200-3.5 55x55 PROFIL U PERFORAT</t>
  </si>
  <si>
    <t>PU200350P60</t>
  </si>
  <si>
    <t>U 200-3.5 60x60 PROFIL U PERFORAT</t>
  </si>
  <si>
    <t>PU200350P65</t>
  </si>
  <si>
    <t>U 200-3.5 65x65 PROFIL U PERFORAT</t>
  </si>
  <si>
    <t>PU200350P70</t>
  </si>
  <si>
    <t>U 200-3.5 70x70 PROFIL U PERFORAT</t>
  </si>
  <si>
    <t>PU200350P75</t>
  </si>
  <si>
    <t>U 200-3.5 75x75 PROFIL U PERFORAT</t>
  </si>
  <si>
    <t>PU200350P80</t>
  </si>
  <si>
    <t>U 200-3.5 80x80 PROFIL U PERFORAT</t>
  </si>
  <si>
    <t>PU200350P85</t>
  </si>
  <si>
    <t>U 200-3.5 85x85 PROFIL U PERFORAT</t>
  </si>
  <si>
    <t>PU200350P90</t>
  </si>
  <si>
    <t>U 200-3.5 90x90 PROFIL U PERFORAT</t>
  </si>
  <si>
    <t>PU200350P95</t>
  </si>
  <si>
    <t>U 200-3.5 95x95 PROFIL U PERFORAT</t>
  </si>
  <si>
    <t>PU210150N00</t>
  </si>
  <si>
    <t>U 210-1.5 100x100 PROFIL U NEPERFORAT</t>
  </si>
  <si>
    <t>PU210150N40</t>
  </si>
  <si>
    <t>U 210-1.5 40x40 PROFIL U NEPERFORAT</t>
  </si>
  <si>
    <t>PU210150N45</t>
  </si>
  <si>
    <t>U 210-1.5 45x45 PROFIL U NEPERFORAT</t>
  </si>
  <si>
    <t>PU210150N50</t>
  </si>
  <si>
    <t>U 210-1.5 50x50 PROFIL U NEPERFORAT</t>
  </si>
  <si>
    <t>PU210150N55</t>
  </si>
  <si>
    <t>U 210-1.5 55x55 PROFIL U NEPERFORAT</t>
  </si>
  <si>
    <t>PU210150N60</t>
  </si>
  <si>
    <t>U 210-1.5 60x60 PROFIL U NEPERFORAT</t>
  </si>
  <si>
    <t>PU210150N65</t>
  </si>
  <si>
    <t>U 210-1.5 65x65 PROFIL U NEPERFORAT</t>
  </si>
  <si>
    <t>PU210150N70</t>
  </si>
  <si>
    <t>U 210-1.5 70x70 PROFIL U NEPERFORAT</t>
  </si>
  <si>
    <t>PU210150N75</t>
  </si>
  <si>
    <t>U 210-1.5 75x75 PROFIL U NEPERFORAT</t>
  </si>
  <si>
    <t>PU210150N80</t>
  </si>
  <si>
    <t>U 210-1.5 80x80 PROFIL U NEPERFORAT</t>
  </si>
  <si>
    <t>PU210150N85</t>
  </si>
  <si>
    <t>U 210-1.5 85x85 PROFIL U NEPERFORAT</t>
  </si>
  <si>
    <t>PU210150N90</t>
  </si>
  <si>
    <t>U 210-1.5 90x90 PROFIL U NEPERFORAT</t>
  </si>
  <si>
    <t>PU210150N95</t>
  </si>
  <si>
    <t>U 210-1.5 95x95 PROFIL U NEPERFORAT</t>
  </si>
  <si>
    <t>PU210150P40</t>
  </si>
  <si>
    <t>U 210-1.5 40x40 PROFIL U PERFORAT</t>
  </si>
  <si>
    <t>PU210150P45</t>
  </si>
  <si>
    <t>U 210-1.5 45x45 PROFIL U PERFORAT</t>
  </si>
  <si>
    <t>PU210150P50</t>
  </si>
  <si>
    <t>U 210-1.5 50x50 PROFIL U PERFORAT</t>
  </si>
  <si>
    <t>PU210150P55</t>
  </si>
  <si>
    <t>U 210-1.5 55x55 PROFIL U PERFORAT</t>
  </si>
  <si>
    <t>PU210150P60</t>
  </si>
  <si>
    <t>U 210-1.5 60x60 PROFIL U PERFORAT</t>
  </si>
  <si>
    <t>PU210150P65</t>
  </si>
  <si>
    <t>U 210-1.5 65x65 PROFIL U PERFORAT</t>
  </si>
  <si>
    <t>PU210150P70</t>
  </si>
  <si>
    <t>U 210-1.5 70x70 PROFIL U PERFORAT</t>
  </si>
  <si>
    <t>PU210150P75</t>
  </si>
  <si>
    <t>U 210-1.5 75x75 PROFIL U PERFORAT</t>
  </si>
  <si>
    <t>PU210150P80</t>
  </si>
  <si>
    <t>U 210-1.5 80x80 PROFIL U PERFORAT</t>
  </si>
  <si>
    <t>PU210150P85</t>
  </si>
  <si>
    <t>U 210-1.5 85x85 PROFIL U PERFORAT</t>
  </si>
  <si>
    <t>PU210150P90</t>
  </si>
  <si>
    <t>U 210-1.5 90x90 PROFIL U PERFORAT</t>
  </si>
  <si>
    <t>PU210150P95</t>
  </si>
  <si>
    <t>U 210-1.5 95x95 PROFIL U PERFORAT</t>
  </si>
  <si>
    <t>PU210200N00</t>
  </si>
  <si>
    <t>U 210-2 100x100 PROFIL U NEPERFORAT</t>
  </si>
  <si>
    <t>PU210200N40</t>
  </si>
  <si>
    <t>U 210-2 40x40 PROFIL U NEPERFORAT</t>
  </si>
  <si>
    <t>PU210200N45</t>
  </si>
  <si>
    <t>U 210-2 45x45 PROFIL U NEPERFORAT</t>
  </si>
  <si>
    <t>PU210200N50</t>
  </si>
  <si>
    <t>U 210-2 50x50 PROFIL U NEPERFORAT</t>
  </si>
  <si>
    <t>PU210200N55</t>
  </si>
  <si>
    <t>U 210-2 55x55 PROFIL U NEPERFORAT</t>
  </si>
  <si>
    <t>PU210200N60</t>
  </si>
  <si>
    <t>U 210-2 60x60 PROFIL U NEPERFORAT</t>
  </si>
  <si>
    <t>PU210200N65</t>
  </si>
  <si>
    <t>U 210-2 65x65 PROFIL U NEPERFORAT</t>
  </si>
  <si>
    <t>PU210200N70</t>
  </si>
  <si>
    <t>U 210-2 70x70 PROFIL U NEPERFORAT</t>
  </si>
  <si>
    <t>PU210200N75</t>
  </si>
  <si>
    <t>U 210-2 75x75 PROFIL U NEPERFORAT</t>
  </si>
  <si>
    <t>PU210200N80</t>
  </si>
  <si>
    <t>U 210-2 80x80 PROFIL U NEPERFORAT</t>
  </si>
  <si>
    <t>PU210200N85</t>
  </si>
  <si>
    <t>U 210-2 85x85 PROFIL U NEPERFORAT</t>
  </si>
  <si>
    <t>PU210200N90</t>
  </si>
  <si>
    <t>U 210-2 90x90 PROFIL U NEPERFORAT</t>
  </si>
  <si>
    <t>PU210200N95</t>
  </si>
  <si>
    <t>U 210-2 95x95 PROFIL U NEPERFORAT</t>
  </si>
  <si>
    <t>PU210200P40</t>
  </si>
  <si>
    <t>U 210-2 40x40 PROFIL U PERFORAT</t>
  </si>
  <si>
    <t>PU210200P45</t>
  </si>
  <si>
    <t>U 210-2 45x45 PROFIL U PERFORAT</t>
  </si>
  <si>
    <t>PU210200P50</t>
  </si>
  <si>
    <t>U 210-2 50x50 PROFIL U PERFORAT</t>
  </si>
  <si>
    <t>PU210200P55</t>
  </si>
  <si>
    <t>U 210-2 55x55 PROFIL U PERFORAT</t>
  </si>
  <si>
    <t>PU210200P60</t>
  </si>
  <si>
    <t>U 210-2 60x60 PROFIL U PERFORAT</t>
  </si>
  <si>
    <t>PU210200P65</t>
  </si>
  <si>
    <t>U 210-2 65x65 PROFIL U PERFORAT</t>
  </si>
  <si>
    <t>PU210200P70</t>
  </si>
  <si>
    <t>U 210-2 70x70 PROFIL U PERFORAT</t>
  </si>
  <si>
    <t>PU210200P75</t>
  </si>
  <si>
    <t>U 210-2 75x75 PROFIL U PERFORAT</t>
  </si>
  <si>
    <t>PU210200P80</t>
  </si>
  <si>
    <t>U 210-2 80x80 PROFIL U PERFORAT</t>
  </si>
  <si>
    <t>PU210200P85</t>
  </si>
  <si>
    <t>U 210-2 85x85 PROFIL U PERFORAT</t>
  </si>
  <si>
    <t>PU210200P90</t>
  </si>
  <si>
    <t>U 210-2 90x90 PROFIL U PERFORAT</t>
  </si>
  <si>
    <t>PU210200P95</t>
  </si>
  <si>
    <t>U 210-2 95x95 PROFIL U PERFORAT</t>
  </si>
  <si>
    <t>PU210250N00</t>
  </si>
  <si>
    <t>10.43</t>
  </si>
  <si>
    <t>U 210-2.5 100x100 PROFIL U NEPERFORAT</t>
  </si>
  <si>
    <t>PU210250N40</t>
  </si>
  <si>
    <t>U 210-2.5 40x40 PROFIL U NEPERFORAT</t>
  </si>
  <si>
    <t>PU210250N45</t>
  </si>
  <si>
    <t>U 210-2.5 45x45 PROFIL U NEPERFORAT</t>
  </si>
  <si>
    <t>PU210250N50</t>
  </si>
  <si>
    <t>U 210-2.5 50x50 PROFIL U NEPERFORAT</t>
  </si>
  <si>
    <t>PU210250N55</t>
  </si>
  <si>
    <t>U 210-2.5 55x55 PROFIL U NEPERFORAT</t>
  </si>
  <si>
    <t>PU210250N60</t>
  </si>
  <si>
    <t>U 210-2.5 60x60 PROFIL U NEPERFORAT</t>
  </si>
  <si>
    <t>PU210250N65</t>
  </si>
  <si>
    <t>U 210-2.5 65x65 PROFIL U NEPERFORAT</t>
  </si>
  <si>
    <t>PU210250N70</t>
  </si>
  <si>
    <t>U 210-2.5 70x70 PROFIL U NEPERFORAT</t>
  </si>
  <si>
    <t>PU210250N75</t>
  </si>
  <si>
    <t>U 210-2.5 75x75 PROFIL U NEPERFORAT</t>
  </si>
  <si>
    <t>PU210250N80</t>
  </si>
  <si>
    <t>U 210-2.5 80x80 PROFIL U NEPERFORAT</t>
  </si>
  <si>
    <t>PU210250N85</t>
  </si>
  <si>
    <t>U 210-2.5 85x85 PROFIL U NEPERFORAT</t>
  </si>
  <si>
    <t>PU210250N90</t>
  </si>
  <si>
    <t>U 210-2.5 90x90 PROFIL U NEPERFORAT</t>
  </si>
  <si>
    <t>PU210250N95</t>
  </si>
  <si>
    <t>U 210-2.5 95x95 PROFIL U NEPERFORAT</t>
  </si>
  <si>
    <t>PU210250P40</t>
  </si>
  <si>
    <t>U 210-2.5 40x40 PROFIL U PERFORAT</t>
  </si>
  <si>
    <t>PU210250P45</t>
  </si>
  <si>
    <t>U 210-2.5 45x45 PROFIL U PERFORAT</t>
  </si>
  <si>
    <t>PU210250P50</t>
  </si>
  <si>
    <t>U 210-2.5 50x50 PROFIL U PERFORAT</t>
  </si>
  <si>
    <t>PU210250P55</t>
  </si>
  <si>
    <t>U 210-2.5 55x55 PROFIL U PERFORAT</t>
  </si>
  <si>
    <t>PU210250P60</t>
  </si>
  <si>
    <t>U 210-2.5 60x60 PROFIL U PERFORAT</t>
  </si>
  <si>
    <t>PU210250P65</t>
  </si>
  <si>
    <t>U 210-2.5 65x65 PROFIL U PERFORAT</t>
  </si>
  <si>
    <t>PU210250P70</t>
  </si>
  <si>
    <t>U 210-2.5 70x70 PROFIL U PERFORAT</t>
  </si>
  <si>
    <t>PU210250P75</t>
  </si>
  <si>
    <t>U 210-2.5 75x75 PROFIL U PERFORAT</t>
  </si>
  <si>
    <t>PU210250P80</t>
  </si>
  <si>
    <t>U 210-2.5 80x80 PROFIL U PERFORAT</t>
  </si>
  <si>
    <t>PU210250P85</t>
  </si>
  <si>
    <t>U 210-2.5 85x85 PROFIL U PERFORAT</t>
  </si>
  <si>
    <t>PU210250P90</t>
  </si>
  <si>
    <t>U 210-2.5 90x90 PROFIL U PERFORAT</t>
  </si>
  <si>
    <t>PU210250P95</t>
  </si>
  <si>
    <t>U 210-2.5 95x95 PROFIL U PERFORAT</t>
  </si>
  <si>
    <t>PU210300N00</t>
  </si>
  <si>
    <t>12.47</t>
  </si>
  <si>
    <t>U 210-3 100x100 PROFIL U NEPERFORAT</t>
  </si>
  <si>
    <t>PU210300N40</t>
  </si>
  <si>
    <t>U 210-3 40x40 PROFIL U NEPERFORAT</t>
  </si>
  <si>
    <t>PU210300N45</t>
  </si>
  <si>
    <t>U 210-3 45x45 PROFIL U NEPERFORAT</t>
  </si>
  <si>
    <t>PU210300N50</t>
  </si>
  <si>
    <t>U 210-3 50x50 PROFIL U NEPERFORAT</t>
  </si>
  <si>
    <t>PU210300N55</t>
  </si>
  <si>
    <t>U 210-3 55x55 PROFIL U NEPERFORAT</t>
  </si>
  <si>
    <t>PU210300N60</t>
  </si>
  <si>
    <t>U 210-3 60x60 PROFIL U NEPERFORAT</t>
  </si>
  <si>
    <t>PU210300N65</t>
  </si>
  <si>
    <t>U 210-3 65x65 PROFIL U NEPERFORAT</t>
  </si>
  <si>
    <t>PU210300N70</t>
  </si>
  <si>
    <t>U 210-3 70x70 PROFIL U NEPERFORAT</t>
  </si>
  <si>
    <t>PU210300N75</t>
  </si>
  <si>
    <t>U 210-3 75x75 PROFIL U NEPERFORAT</t>
  </si>
  <si>
    <t>PU210300N80</t>
  </si>
  <si>
    <t>U 210-3 80x80 PROFIL U NEPERFORAT</t>
  </si>
  <si>
    <t>PU210300N85</t>
  </si>
  <si>
    <t>U 210-3 85x85 PROFIL U NEPERFORAT</t>
  </si>
  <si>
    <t>PU210300N90</t>
  </si>
  <si>
    <t>U 210-3 90x90 PROFIL U NEPERFORAT</t>
  </si>
  <si>
    <t>PU210300N95</t>
  </si>
  <si>
    <t>U 210-3 95x95 PROFIL U NEPERFORAT</t>
  </si>
  <si>
    <t>PU210300P40</t>
  </si>
  <si>
    <t>U 210-3 40x40 PROFIL U PERFORAT</t>
  </si>
  <si>
    <t>PU210300P45</t>
  </si>
  <si>
    <t>U 210-3 45x45 PROFIL U PERFORAT</t>
  </si>
  <si>
    <t>PU210300P50</t>
  </si>
  <si>
    <t>U 210-3 50x50 PROFIL U PERFORAT</t>
  </si>
  <si>
    <t>PU210300P55</t>
  </si>
  <si>
    <t>U 210-3 55x55 PROFIL U PERFORAT</t>
  </si>
  <si>
    <t>PU210300P60</t>
  </si>
  <si>
    <t>U 210-3 60x60 PROFIL U PERFORAT</t>
  </si>
  <si>
    <t>PU210300P65</t>
  </si>
  <si>
    <t>U 210-3 65x65 PROFIL U PERFORAT</t>
  </si>
  <si>
    <t>PU210300P70</t>
  </si>
  <si>
    <t>U 210-3 70x70 PROFIL U PERFORAT</t>
  </si>
  <si>
    <t>PU210300P75</t>
  </si>
  <si>
    <t>U 210-3 75x75 PROFIL U PERFORAT</t>
  </si>
  <si>
    <t>PU210300P80</t>
  </si>
  <si>
    <t>U 210-3 80x80 PROFIL U PERFORAT</t>
  </si>
  <si>
    <t>PU210300P85</t>
  </si>
  <si>
    <t>U 210-3 85x85 PROFIL U PERFORAT</t>
  </si>
  <si>
    <t>PU210300P90</t>
  </si>
  <si>
    <t>U 210-3 90x90 PROFIL U PERFORAT</t>
  </si>
  <si>
    <t>PU210300P95</t>
  </si>
  <si>
    <t>U 210-3 95x95 PROFIL U PERFORAT</t>
  </si>
  <si>
    <t>PU210350N00</t>
  </si>
  <si>
    <t>14.47</t>
  </si>
  <si>
    <t>U 210-3.5 100x100 PROFIL U NEPERFORAT</t>
  </si>
  <si>
    <t>PU210350N40</t>
  </si>
  <si>
    <t>U 210-3.5 40x40 PROFIL U NEPERFORAT</t>
  </si>
  <si>
    <t>PU210350N45</t>
  </si>
  <si>
    <t>U 210-3.5 45x45 PROFIL U NEPERFORAT</t>
  </si>
  <si>
    <t>PU210350N50</t>
  </si>
  <si>
    <t>U 210-3.5 50x50 PROFIL U NEPERFORAT</t>
  </si>
  <si>
    <t>PU210350N55</t>
  </si>
  <si>
    <t>U 210-3.5 55x55 PROFIL U NEPERFORAT</t>
  </si>
  <si>
    <t>PU210350N60</t>
  </si>
  <si>
    <t>U 210-3.5 60x60 PROFIL U NEPERFORAT</t>
  </si>
  <si>
    <t>PU210350N65</t>
  </si>
  <si>
    <t>U 210-3.5 65x65 PROFIL U NEPERFORAT</t>
  </si>
  <si>
    <t>PU210350N70</t>
  </si>
  <si>
    <t>U 210-3.5 70x70 PROFIL U NEPERFORAT</t>
  </si>
  <si>
    <t>PU210350N75</t>
  </si>
  <si>
    <t>U 210-3.5 75x75 PROFIL U NEPERFORAT</t>
  </si>
  <si>
    <t>PU210350N80</t>
  </si>
  <si>
    <t>U 210-3.5 80x80 PROFIL U NEPERFORAT</t>
  </si>
  <si>
    <t>PU210350N85</t>
  </si>
  <si>
    <t>U 210-3.5 85x85 PROFIL U NEPERFORAT</t>
  </si>
  <si>
    <t>PU210350N90</t>
  </si>
  <si>
    <t>U 210-3.5 90x90 PROFIL U NEPERFORAT</t>
  </si>
  <si>
    <t>PU210350N95</t>
  </si>
  <si>
    <t>U 210-3.5 95x95 PROFIL U NEPERFORAT</t>
  </si>
  <si>
    <t>PU210350P40</t>
  </si>
  <si>
    <t>U 210-3.5 40x40 PROFIL U PERFORAT</t>
  </si>
  <si>
    <t>PU210350P45</t>
  </si>
  <si>
    <t>U 210-3.5 45x45 PROFIL U PERFORAT</t>
  </si>
  <si>
    <t>PU210350P50</t>
  </si>
  <si>
    <t>U 210-3.5 50x50 PROFIL U PERFORAT</t>
  </si>
  <si>
    <t>PU210350P55</t>
  </si>
  <si>
    <t>U 210-3.5 55x55 PROFIL U PERFORAT</t>
  </si>
  <si>
    <t>PU210350P60</t>
  </si>
  <si>
    <t>U 210-3.5 60x60 PROFIL U PERFORAT</t>
  </si>
  <si>
    <t>PU210350P65</t>
  </si>
  <si>
    <t>U 210-3.5 65x65 PROFIL U PERFORAT</t>
  </si>
  <si>
    <t>PU210350P70</t>
  </si>
  <si>
    <t>U 210-3.5 70x70 PROFIL U PERFORAT</t>
  </si>
  <si>
    <t>PU210350P75</t>
  </si>
  <si>
    <t>U 210-3.5 75x75 PROFIL U PERFORAT</t>
  </si>
  <si>
    <t>PU210350P80</t>
  </si>
  <si>
    <t>U 210-3.5 80x80 PROFIL U PERFORAT</t>
  </si>
  <si>
    <t>PU210350P85</t>
  </si>
  <si>
    <t>U 210-3.5 85x85 PROFIL U PERFORAT</t>
  </si>
  <si>
    <t>PU210350P90</t>
  </si>
  <si>
    <t>U 210-3.5 90x90 PROFIL U PERFORAT</t>
  </si>
  <si>
    <t>PU210350P95</t>
  </si>
  <si>
    <t>U 210-3.5 95x95 PROFIL U PERFORAT</t>
  </si>
  <si>
    <t>PU220150N00</t>
  </si>
  <si>
    <t>6.46</t>
  </si>
  <si>
    <t>U 220-1.5 100x100 PROFIL U NEPERFORAT</t>
  </si>
  <si>
    <t>PU220150N40</t>
  </si>
  <si>
    <t>U 220-1.5 40x40 PROFIL U NEPERFORAT</t>
  </si>
  <si>
    <t>PU220150N45</t>
  </si>
  <si>
    <t>U 220-1.5 45x45 PROFIL U NEPERFORAT</t>
  </si>
  <si>
    <t>PU220150N50</t>
  </si>
  <si>
    <t>U 220-1.5 50x50 PROFIL U NEPERFORAT</t>
  </si>
  <si>
    <t>PU220150N55</t>
  </si>
  <si>
    <t>U 220-1.5 55x55 PROFIL U NEPERFORAT</t>
  </si>
  <si>
    <t>PU220150N60</t>
  </si>
  <si>
    <t>U 220-1.5 60x60 PROFIL U NEPERFORAT</t>
  </si>
  <si>
    <t>PU220150N65</t>
  </si>
  <si>
    <t>U 220-1.5 65x65 PROFIL U NEPERFORAT</t>
  </si>
  <si>
    <t>PU220150N70</t>
  </si>
  <si>
    <t>U 220-1.5 70x70 PROFIL U NEPERFORAT</t>
  </si>
  <si>
    <t>PU220150N75</t>
  </si>
  <si>
    <t>U 220-1.5 75x75 PROFIL U NEPERFORAT</t>
  </si>
  <si>
    <t>PU220150N80</t>
  </si>
  <si>
    <t>U 220-1.5 80x80 PROFIL U NEPERFORAT</t>
  </si>
  <si>
    <t>PU220150N85</t>
  </si>
  <si>
    <t>U 220-1.5 85x85 PROFIL U NEPERFORAT</t>
  </si>
  <si>
    <t>PU220150N90</t>
  </si>
  <si>
    <t>U 220-1.5 90x90 PROFIL U NEPERFORAT</t>
  </si>
  <si>
    <t>PU220150N95</t>
  </si>
  <si>
    <t>U 220-1.5 95x95 PROFIL U NEPERFORAT</t>
  </si>
  <si>
    <t>PU220150P40</t>
  </si>
  <si>
    <t>U 220-1.5 40x40 PROFIL U PERFORAT</t>
  </si>
  <si>
    <t>PU220150P45</t>
  </si>
  <si>
    <t>U 220-1.5 45x45 PROFIL U PERFORAT</t>
  </si>
  <si>
    <t>PU220150P50</t>
  </si>
  <si>
    <t>U 220-1.5 50x50 PROFIL U PERFORAT</t>
  </si>
  <si>
    <t>PU220150P55</t>
  </si>
  <si>
    <t>U 220-1.5 55x55 PROFIL U PERFORAT</t>
  </si>
  <si>
    <t>PU220150P60</t>
  </si>
  <si>
    <t>U 220-1.5 60x60 PROFIL U PERFORAT</t>
  </si>
  <si>
    <t>PU220150P65</t>
  </si>
  <si>
    <t>U 220-1.5 65x65 PROFIL U PERFORAT</t>
  </si>
  <si>
    <t>PU220150P70</t>
  </si>
  <si>
    <t>U 220-1.5 70x70 PROFIL U PERFORAT</t>
  </si>
  <si>
    <t>PU220150P75</t>
  </si>
  <si>
    <t>U 220-1.5 75x75 PROFIL U PERFORAT</t>
  </si>
  <si>
    <t>PU220150P80</t>
  </si>
  <si>
    <t>U 220-1.5 80x80 PROFIL U PERFORAT</t>
  </si>
  <si>
    <t>PU220150P85</t>
  </si>
  <si>
    <t>U 220-1.5 85x85 PROFIL U PERFORAT</t>
  </si>
  <si>
    <t>PU220150P90</t>
  </si>
  <si>
    <t>U 220-1.5 90x90 PROFIL U PERFORAT</t>
  </si>
  <si>
    <t>PU220150P95</t>
  </si>
  <si>
    <t>U 220-1.5 95x95 PROFIL U PERFORAT</t>
  </si>
  <si>
    <t>PU220200N00</t>
  </si>
  <si>
    <t>8.58</t>
  </si>
  <si>
    <t>U 220-2 100x100 PROFIL U NEPERFORAT</t>
  </si>
  <si>
    <t>PU220200N40</t>
  </si>
  <si>
    <t>U 220-2 40x40 PROFIL U NEPERFORAT</t>
  </si>
  <si>
    <t>PU220200N45</t>
  </si>
  <si>
    <t>U 220-2 45x45 PROFIL U NEPERFORAT</t>
  </si>
  <si>
    <t>PU220200N50</t>
  </si>
  <si>
    <t>U 220-2 50x50 PROFIL U NEPERFORAT</t>
  </si>
  <si>
    <t>PU220200N55</t>
  </si>
  <si>
    <t>U 220-2 55x55 PROFIL U NEPERFORAT</t>
  </si>
  <si>
    <t>PU220200N60</t>
  </si>
  <si>
    <t>U 220-2 60x60 PROFIL U NEPERFORAT</t>
  </si>
  <si>
    <t>PU220200N65</t>
  </si>
  <si>
    <t>U 220-2 65x65 PROFIL U NEPERFORAT</t>
  </si>
  <si>
    <t>PU220200N70</t>
  </si>
  <si>
    <t>U 220-2 70x70 PROFIL U NEPERFORAT</t>
  </si>
  <si>
    <t>PU220200N75</t>
  </si>
  <si>
    <t>U 220-2 75x75 PROFIL U NEPERFORAT</t>
  </si>
  <si>
    <t>PU220200N80</t>
  </si>
  <si>
    <t>U 220-2 80x80 PROFIL U NEPERFORAT</t>
  </si>
  <si>
    <t>PU220200N85</t>
  </si>
  <si>
    <t>U 220-2 85x85 PROFIL U NEPERFORAT</t>
  </si>
  <si>
    <t>PU220200N90</t>
  </si>
  <si>
    <t>U 220-2 90x90 PROFIL U NEPERFORAT</t>
  </si>
  <si>
    <t>PU220200N95</t>
  </si>
  <si>
    <t>U 220-2 95x95 PROFIL U NEPERFORAT</t>
  </si>
  <si>
    <t>PU220200P40</t>
  </si>
  <si>
    <t>U 220-2 40x40 PROFIL U PERFORAT</t>
  </si>
  <si>
    <t>PU220200P45</t>
  </si>
  <si>
    <t>U 220-2 45x45 PROFIL U PERFORAT</t>
  </si>
  <si>
    <t>PU220200P50</t>
  </si>
  <si>
    <t>U 220-2 50x50 PROFIL U PERFORAT</t>
  </si>
  <si>
    <t>PU220200P55</t>
  </si>
  <si>
    <t>U 220-2 55x55 PROFIL U PERFORAT</t>
  </si>
  <si>
    <t>PU220200P60</t>
  </si>
  <si>
    <t>U 220-2 60x60 PROFIL U PERFORAT</t>
  </si>
  <si>
    <t>PU220200P65</t>
  </si>
  <si>
    <t>U 220-2 65x65 PROFIL U PERFORAT</t>
  </si>
  <si>
    <t>PU220200P70</t>
  </si>
  <si>
    <t>U 220-2 70x70 PROFIL U PERFORAT</t>
  </si>
  <si>
    <t>PU220200P75</t>
  </si>
  <si>
    <t>U 220-2 75x75 PROFIL U PERFORAT</t>
  </si>
  <si>
    <t>PU220200P80</t>
  </si>
  <si>
    <t>U 220-2 80x80 PROFIL U PERFORAT</t>
  </si>
  <si>
    <t>PU220200P85</t>
  </si>
  <si>
    <t>U 220-2 85x85 PROFIL U PERFORAT</t>
  </si>
  <si>
    <t>PU220200P90</t>
  </si>
  <si>
    <t>U 220-2 90x90 PROFIL U PERFORAT</t>
  </si>
  <si>
    <t>PU220200P95</t>
  </si>
  <si>
    <t>U 220-2 95x95 PROFIL U PERFORAT</t>
  </si>
  <si>
    <t>PU220250N00</t>
  </si>
  <si>
    <t>10.69</t>
  </si>
  <si>
    <t>U 220-2.5 100x100 PROFIL U NEPERFORAT</t>
  </si>
  <si>
    <t>PU220250N40</t>
  </si>
  <si>
    <t>U 220-2.5 40x40 PROFIL U NEPERFORAT</t>
  </si>
  <si>
    <t>PU220250N45</t>
  </si>
  <si>
    <t>U 220-2.5 45x45 PROFIL U NEPERFORAT</t>
  </si>
  <si>
    <t>PU220250N50</t>
  </si>
  <si>
    <t>U 220-2.5 50x50 PROFIL U NEPERFORAT</t>
  </si>
  <si>
    <t>PU220250N55</t>
  </si>
  <si>
    <t>U 220-2.5 55x55 PROFIL U NEPERFORAT</t>
  </si>
  <si>
    <t>PU220250N60</t>
  </si>
  <si>
    <t>U 220-2.5 60x60 PROFIL U NEPERFORAT</t>
  </si>
  <si>
    <t>PU220250N65</t>
  </si>
  <si>
    <t>U 220-2.5 65x65 PROFIL U NEPERFORAT</t>
  </si>
  <si>
    <t>PU220250N70</t>
  </si>
  <si>
    <t>U 220-2.5 70x70 PROFIL U NEPERFORAT</t>
  </si>
  <si>
    <t>PU220250N75</t>
  </si>
  <si>
    <t>U 220-2.5 75x75 PROFIL U NEPERFORAT</t>
  </si>
  <si>
    <t>PU220250N80</t>
  </si>
  <si>
    <t>U 220-2.5 80x80 PROFIL U NEPERFORAT</t>
  </si>
  <si>
    <t>PU220250N85</t>
  </si>
  <si>
    <t>U 220-2.5 85x85 PROFIL U NEPERFORAT</t>
  </si>
  <si>
    <t>PU220250N90</t>
  </si>
  <si>
    <t>U 220-2.5 90x90 PROFIL U NEPERFORAT</t>
  </si>
  <si>
    <t>PU220250N95</t>
  </si>
  <si>
    <t>U 220-2.5 95x95 PROFIL U NEPERFORAT</t>
  </si>
  <si>
    <t>PU220250P40</t>
  </si>
  <si>
    <t>U 220-2.5 40x40 PROFIL U PERFORAT</t>
  </si>
  <si>
    <t>PU220250P45</t>
  </si>
  <si>
    <t>U 220-2.5 45x45 PROFIL U PERFORAT</t>
  </si>
  <si>
    <t>PU220250P50</t>
  </si>
  <si>
    <t>U 220-2.5 50x50 PROFIL U PERFORAT</t>
  </si>
  <si>
    <t>PU220250P55</t>
  </si>
  <si>
    <t>U 220-2.5 55x55 PROFIL U PERFORAT</t>
  </si>
  <si>
    <t>PU220250P60</t>
  </si>
  <si>
    <t>U 220-2.5 60x60 PROFIL U PERFORAT</t>
  </si>
  <si>
    <t>PU220250P65</t>
  </si>
  <si>
    <t>U 220-2.5 65x65 PROFIL U PERFORAT</t>
  </si>
  <si>
    <t>PU220250P70</t>
  </si>
  <si>
    <t>U 220-2.5 70x70 PROFIL U PERFORAT</t>
  </si>
  <si>
    <t>PU220250P75</t>
  </si>
  <si>
    <t>U 220-2.5 75x75 PROFIL U PERFORAT</t>
  </si>
  <si>
    <t>PU220250P80</t>
  </si>
  <si>
    <t>U 220-2.5 80x80 PROFIL U PERFORAT</t>
  </si>
  <si>
    <t>PU220250P85</t>
  </si>
  <si>
    <t>U 220-2.5 85x85 PROFIL U PERFORAT</t>
  </si>
  <si>
    <t>PU220250P90</t>
  </si>
  <si>
    <t>U 220-2.5 90x90 PROFIL U PERFORAT</t>
  </si>
  <si>
    <t>PU220250P95</t>
  </si>
  <si>
    <t>U 220-2.5 95x95 PROFIL U PERFORAT</t>
  </si>
  <si>
    <t>PU220300N00</t>
  </si>
  <si>
    <t>12.77</t>
  </si>
  <si>
    <t>U 220-3 100x100 PROFIL U NEPERFORAT</t>
  </si>
  <si>
    <t>PU220300N40</t>
  </si>
  <si>
    <t>U 220-3 40x40 PROFIL U NEPERFORAT</t>
  </si>
  <si>
    <t>PU220300N45</t>
  </si>
  <si>
    <t>U 220-3 45x45 PROFIL U NEPERFORAT</t>
  </si>
  <si>
    <t>PU220300N50</t>
  </si>
  <si>
    <t>U 220-3 50x50 PROFIL U NEPERFORAT</t>
  </si>
  <si>
    <t>PU220300N55</t>
  </si>
  <si>
    <t>U 220-3 55x55 PROFIL U NEPERFORAT</t>
  </si>
  <si>
    <t>PU220300N60</t>
  </si>
  <si>
    <t>U 220-3 60x60 PROFIL U NEPERFORAT</t>
  </si>
  <si>
    <t>PU220300N65</t>
  </si>
  <si>
    <t>U 220-3 65x65 PROFIL U NEPERFORAT</t>
  </si>
  <si>
    <t>PU220300N70</t>
  </si>
  <si>
    <t>U 220-3 70x70 PROFIL U NEPERFORAT</t>
  </si>
  <si>
    <t>PU220300N75</t>
  </si>
  <si>
    <t>U 220-3 75x75 PROFIL U NEPERFORAT</t>
  </si>
  <si>
    <t>PU220300N80</t>
  </si>
  <si>
    <t>U 220-3 80x80 PROFIL U NEPERFORAT</t>
  </si>
  <si>
    <t>PU220300N85</t>
  </si>
  <si>
    <t>U 220-3 85x85 PROFIL U NEPERFORAT</t>
  </si>
  <si>
    <t>PU220300N90</t>
  </si>
  <si>
    <t>U 220-3 90x90 PROFIL U NEPERFORAT</t>
  </si>
  <si>
    <t>PU220300N95</t>
  </si>
  <si>
    <t>U 220-3 95x95 PROFIL U NEPERFORAT</t>
  </si>
  <si>
    <t>PU220300P40</t>
  </si>
  <si>
    <t>U 220-3 40x40 PROFIL U PERFORAT</t>
  </si>
  <si>
    <t>PU220300P45</t>
  </si>
  <si>
    <t>U 220-3 45x45 PROFIL U PERFORAT</t>
  </si>
  <si>
    <t>PU220300P50</t>
  </si>
  <si>
    <t>U 220-3 50x50 PROFIL U PERFORAT</t>
  </si>
  <si>
    <t>PU220300P55</t>
  </si>
  <si>
    <t>U 220-3 55x55 PROFIL U PERFORAT</t>
  </si>
  <si>
    <t>PU220300P60</t>
  </si>
  <si>
    <t>U 220-3 60x60 PROFIL U PERFORAT</t>
  </si>
  <si>
    <t>PU220300P65</t>
  </si>
  <si>
    <t>U 220-3 65x65 PROFIL U PERFORAT</t>
  </si>
  <si>
    <t>PU220300P70</t>
  </si>
  <si>
    <t>U 220-3 70x70 PROFIL U PERFORAT</t>
  </si>
  <si>
    <t>PU220300P75</t>
  </si>
  <si>
    <t>U 220-3 75x75 PROFIL U PERFORAT</t>
  </si>
  <si>
    <t>PU220300P80</t>
  </si>
  <si>
    <t>U 220-3 80x80 PROFIL U PERFORAT</t>
  </si>
  <si>
    <t>PU220300P85</t>
  </si>
  <si>
    <t>U 220-3 85x85 PROFIL U PERFORAT</t>
  </si>
  <si>
    <t>PU220300P90</t>
  </si>
  <si>
    <t>U 220-3 90x90 PROFIL U PERFORAT</t>
  </si>
  <si>
    <t>PU220300P95</t>
  </si>
  <si>
    <t>U 220-3 95x95 PROFIL U PERFORAT</t>
  </si>
  <si>
    <t>PU220350N00</t>
  </si>
  <si>
    <t>14.83</t>
  </si>
  <si>
    <t>U 220-3.5 100x100 PROFIL U NEPERFORAT</t>
  </si>
  <si>
    <t>PU220350N40</t>
  </si>
  <si>
    <t>U 220-3.5 40x40 PROFIL U NEPERFORAT</t>
  </si>
  <si>
    <t>PU220350N45</t>
  </si>
  <si>
    <t>U 220-3.5 45x45 PROFIL U NEPERFORAT</t>
  </si>
  <si>
    <t>PU220350N50</t>
  </si>
  <si>
    <t>U 220-3.5 50x50 PROFIL U NEPERFORAT</t>
  </si>
  <si>
    <t>PU220350N55</t>
  </si>
  <si>
    <t>U 220-3.5 55x55 PROFIL U NEPERFORAT</t>
  </si>
  <si>
    <t>PU220350N60</t>
  </si>
  <si>
    <t>U 220-3.5 60x60 PROFIL U NEPERFORAT</t>
  </si>
  <si>
    <t>PU220350N65</t>
  </si>
  <si>
    <t>U 220-3.5 65x65 PROFIL U NEPERFORAT</t>
  </si>
  <si>
    <t>PU220350N70</t>
  </si>
  <si>
    <t>U 220-3.5 70x70 PROFIL U NEPERFORAT</t>
  </si>
  <si>
    <t>PU220350N75</t>
  </si>
  <si>
    <t>U 220-3.5 75x75 PROFIL U NEPERFORAT</t>
  </si>
  <si>
    <t>PU220350N80</t>
  </si>
  <si>
    <t>U 220-3.5 80x80 PROFIL U NEPERFORAT</t>
  </si>
  <si>
    <t>PU220350N85</t>
  </si>
  <si>
    <t>U 220-3.5 85x85 PROFIL U NEPERFORAT</t>
  </si>
  <si>
    <t>PU220350N90</t>
  </si>
  <si>
    <t>U 220-3.5 90x90 PROFIL U NEPERFORAT</t>
  </si>
  <si>
    <t>PU220350N95</t>
  </si>
  <si>
    <t>U 220-3.5 95x95 PROFIL U NEPERFORAT</t>
  </si>
  <si>
    <t>PU220350P40</t>
  </si>
  <si>
    <t>U 220-3.5 40x40 PROFIL U PERFORAT</t>
  </si>
  <si>
    <t>PU220350P45</t>
  </si>
  <si>
    <t>U 220-3.5 45x45 PROFIL U PERFORAT</t>
  </si>
  <si>
    <t>PU220350P50</t>
  </si>
  <si>
    <t>U 220-3.5 50x50 PROFIL U PERFORAT</t>
  </si>
  <si>
    <t>PU220350P55</t>
  </si>
  <si>
    <t>U 220-3.5 55x55 PROFIL U PERFORAT</t>
  </si>
  <si>
    <t>PU220350P60</t>
  </si>
  <si>
    <t>U 220-3.5 60x60 PROFIL U PERFORAT</t>
  </si>
  <si>
    <t>PU220350P65</t>
  </si>
  <si>
    <t>U 220-3.5 65x65 PROFIL U PERFORAT</t>
  </si>
  <si>
    <t>PU220350P70</t>
  </si>
  <si>
    <t>U 220-3.5 70x70 PROFIL U PERFORAT</t>
  </si>
  <si>
    <t>PU220350P75</t>
  </si>
  <si>
    <t>U 220-3.5 75x75 PROFIL U PERFORAT</t>
  </si>
  <si>
    <t>PU220350P80</t>
  </si>
  <si>
    <t>U 220-3.5 80x80 PROFIL U PERFORAT</t>
  </si>
  <si>
    <t>PU220350P85</t>
  </si>
  <si>
    <t>U 220-3.5 85x85 PROFIL U PERFORAT</t>
  </si>
  <si>
    <t>PU220350P90</t>
  </si>
  <si>
    <t>U 220-3.5 90x90 PROFIL U PERFORAT</t>
  </si>
  <si>
    <t>PU220350P95</t>
  </si>
  <si>
    <t>U 220-3.5 95x95 PROFIL U PERFORAT</t>
  </si>
  <si>
    <t>PU230150N00</t>
  </si>
  <si>
    <t>U 230-1.5 100x100 PROFIL U NEPERFORAT</t>
  </si>
  <si>
    <t>PU230150N40</t>
  </si>
  <si>
    <t>U 230-1.5 40x40 PROFIL U NEPERFORAT</t>
  </si>
  <si>
    <t>PU230150N45</t>
  </si>
  <si>
    <t>U 230-1.5 45x45 PROFIL U NEPERFORAT</t>
  </si>
  <si>
    <t>PU230150N50</t>
  </si>
  <si>
    <t>U 230-1.5 50x50 PROFIL U NEPERFORAT</t>
  </si>
  <si>
    <t>PU230150N55</t>
  </si>
  <si>
    <t>U 230-1.5 55x55 PROFIL U NEPERFORAT</t>
  </si>
  <si>
    <t>PU230150N60</t>
  </si>
  <si>
    <t>U 230-1.5 60x60 PROFIL U NEPERFORAT</t>
  </si>
  <si>
    <t>PU230150N65</t>
  </si>
  <si>
    <t>U 230-1.5 65x65 PROFIL U NEPERFORAT</t>
  </si>
  <si>
    <t>PU230150N70</t>
  </si>
  <si>
    <t>U 230-1.5 70x70 PROFIL U NEPERFORAT</t>
  </si>
  <si>
    <t>PU230150N75</t>
  </si>
  <si>
    <t>U 230-1.5 75x75 PROFIL U NEPERFORAT</t>
  </si>
  <si>
    <t>PU230150N80</t>
  </si>
  <si>
    <t>U 230-1.5 80x80 PROFIL U NEPERFORAT</t>
  </si>
  <si>
    <t>PU230150N85</t>
  </si>
  <si>
    <t>U 230-1.5 85x85 PROFIL U NEPERFORAT</t>
  </si>
  <si>
    <t>PU230150N90</t>
  </si>
  <si>
    <t>U 230-1.5 90x90 PROFIL U NEPERFORAT</t>
  </si>
  <si>
    <t>PU230150N95</t>
  </si>
  <si>
    <t>U 230-1.5 95x95 PROFIL U NEPERFORAT</t>
  </si>
  <si>
    <t>PU230150P40</t>
  </si>
  <si>
    <t>U 230-1.5 40x40 PROFIL U PERFORAT</t>
  </si>
  <si>
    <t>PU230150P45</t>
  </si>
  <si>
    <t>U 230-1.5 45x45 PROFIL U PERFORAT</t>
  </si>
  <si>
    <t>PU230150P50</t>
  </si>
  <si>
    <t>U 230-1.5 50x50 PROFIL U PERFORAT</t>
  </si>
  <si>
    <t>PU230150P55</t>
  </si>
  <si>
    <t>U 230-1.5 55x55 PROFIL U PERFORAT</t>
  </si>
  <si>
    <t>PU230150P60</t>
  </si>
  <si>
    <t>U 230-1.5 60x60 PROFIL U PERFORAT</t>
  </si>
  <si>
    <t>PU230150P65</t>
  </si>
  <si>
    <t>U 230-1.5 65x65 PROFIL U PERFORAT</t>
  </si>
  <si>
    <t>PU230150P70</t>
  </si>
  <si>
    <t>U 230-1.5 70x70 PROFIL U PERFORAT</t>
  </si>
  <si>
    <t>PU230150P75</t>
  </si>
  <si>
    <t>U 230-1.5 75x75 PROFIL U PERFORAT</t>
  </si>
  <si>
    <t>PU230150P80</t>
  </si>
  <si>
    <t>U 230-1.5 80x80 PROFIL U PERFORAT</t>
  </si>
  <si>
    <t>PU230150P85</t>
  </si>
  <si>
    <t>U 230-1.5 85x85 PROFIL U PERFORAT</t>
  </si>
  <si>
    <t>PU230150P90</t>
  </si>
  <si>
    <t>U 230-1.5 90x90 PROFIL U PERFORAT</t>
  </si>
  <si>
    <t>PU230150P95</t>
  </si>
  <si>
    <t>U 230-1.5 95x95 PROFIL U PERFORAT</t>
  </si>
  <si>
    <t>PU230200N00</t>
  </si>
  <si>
    <t>8.79</t>
  </si>
  <si>
    <t>U 230-2 100x100 PROFIL U NEPERFORAT</t>
  </si>
  <si>
    <t>PU230200N40</t>
  </si>
  <si>
    <t>U 230-2 40x40 PROFIL U NEPERFORAT</t>
  </si>
  <si>
    <t>PU230200N45</t>
  </si>
  <si>
    <t>U 230-2 45x45 PROFIL U NEPERFORAT</t>
  </si>
  <si>
    <t>PU230200N50</t>
  </si>
  <si>
    <t>U 230-2 50x50 PROFIL U NEPERFORAT</t>
  </si>
  <si>
    <t>PU230200N55</t>
  </si>
  <si>
    <t>U 230-2 55x55 PROFIL U NEPERFORAT</t>
  </si>
  <si>
    <t>PU230200N60</t>
  </si>
  <si>
    <t>U 230-2 60x60 PROFIL U NEPERFORAT</t>
  </si>
  <si>
    <t>PU230200N65</t>
  </si>
  <si>
    <t>U 230-2 65x65 PROFIL U NEPERFORAT</t>
  </si>
  <si>
    <t>PU230200N70</t>
  </si>
  <si>
    <t>U 230-2 70x70 PROFIL U NEPERFORAT</t>
  </si>
  <si>
    <t>PU230200N75</t>
  </si>
  <si>
    <t>U 230-2 75x75 PROFIL U NEPERFORAT</t>
  </si>
  <si>
    <t>PU230200N80</t>
  </si>
  <si>
    <t>U 230-2 80x80 PROFIL U NEPERFORAT</t>
  </si>
  <si>
    <t>PU230200N85</t>
  </si>
  <si>
    <t>U 230-2 85x85 PROFIL U NEPERFORAT</t>
  </si>
  <si>
    <t>PU230200N90</t>
  </si>
  <si>
    <t>U 230-2 90x90 PROFIL U NEPERFORAT</t>
  </si>
  <si>
    <t>PU230200N95</t>
  </si>
  <si>
    <t>U 230-2 95x95 PROFIL U NEPERFORAT</t>
  </si>
  <si>
    <t>PU230200P40</t>
  </si>
  <si>
    <t>U 230-2 40x40 PROFIL U PERFORAT</t>
  </si>
  <si>
    <t>PU230200P45</t>
  </si>
  <si>
    <t>U 230-2 45x45 PROFIL U PERFORAT</t>
  </si>
  <si>
    <t>PU230200P50</t>
  </si>
  <si>
    <t>U 230-2 50x50 PROFIL U PERFORAT</t>
  </si>
  <si>
    <t>PU230200P55</t>
  </si>
  <si>
    <t>U 230-2 55x55 PROFIL U PERFORAT</t>
  </si>
  <si>
    <t>PU230200P60</t>
  </si>
  <si>
    <t>U 230-2 60x60 PROFIL U PERFORAT</t>
  </si>
  <si>
    <t>PU230200P65</t>
  </si>
  <si>
    <t>U 230-2 65x65 PROFIL U PERFORAT</t>
  </si>
  <si>
    <t>PU230200P70</t>
  </si>
  <si>
    <t>U 230-2 70x70 PROFIL U PERFORAT</t>
  </si>
  <si>
    <t>PU230200P75</t>
  </si>
  <si>
    <t>U 230-2 75x75 PROFIL U PERFORAT</t>
  </si>
  <si>
    <t>PU230200P80</t>
  </si>
  <si>
    <t>U 230-2 80x80 PROFIL U PERFORAT</t>
  </si>
  <si>
    <t>PU230200P85</t>
  </si>
  <si>
    <t>U 230-2 85x85 PROFIL U PERFORAT</t>
  </si>
  <si>
    <t>PU230200P90</t>
  </si>
  <si>
    <t>U 230-2 90x90 PROFIL U PERFORAT</t>
  </si>
  <si>
    <t>PU230200P95</t>
  </si>
  <si>
    <t>U 230-2 95x95 PROFIL U PERFORAT</t>
  </si>
  <si>
    <t>PU230250N00</t>
  </si>
  <si>
    <t>10.95</t>
  </si>
  <si>
    <t>U 230-2.5 100x100 PROFIL U NEPERFORAT</t>
  </si>
  <si>
    <t>PU230250N40</t>
  </si>
  <si>
    <t>U 230-2.5 40x40 PROFIL U NEPERFORAT</t>
  </si>
  <si>
    <t>PU230250N45</t>
  </si>
  <si>
    <t>U 230-2.5 45x45 PROFIL U NEPERFORAT</t>
  </si>
  <si>
    <t>PU230250N50</t>
  </si>
  <si>
    <t>U 230-2.5 50x50 PROFIL U NEPERFORAT</t>
  </si>
  <si>
    <t>PU230250N55</t>
  </si>
  <si>
    <t>U 230-2.5 55x55 PROFIL U NEPERFORAT</t>
  </si>
  <si>
    <t>PU230250N60</t>
  </si>
  <si>
    <t>U 230-2.5 60x60 PROFIL U NEPERFORAT</t>
  </si>
  <si>
    <t>PU230250N65</t>
  </si>
  <si>
    <t>U 230-2.5 65x65 PROFIL U NEPERFORAT</t>
  </si>
  <si>
    <t>PU230250N70</t>
  </si>
  <si>
    <t>U 230-2.5 70x70 PROFIL U NEPERFORAT</t>
  </si>
  <si>
    <t>PU230250N75</t>
  </si>
  <si>
    <t>U 230-2.5 75x75 PROFIL U NEPERFORAT</t>
  </si>
  <si>
    <t>PU230250N80</t>
  </si>
  <si>
    <t>U 230-2.5 80x80 PROFIL U NEPERFORAT</t>
  </si>
  <si>
    <t>PU230250N85</t>
  </si>
  <si>
    <t>U 230-2.5 85x85 PROFIL U NEPERFORAT</t>
  </si>
  <si>
    <t>PU230250N90</t>
  </si>
  <si>
    <t>U 230-2.5 90x90 PROFIL U NEPERFORAT</t>
  </si>
  <si>
    <t>PU230250N95</t>
  </si>
  <si>
    <t>U 230-2.5 95x95 PROFIL U NEPERFORAT</t>
  </si>
  <si>
    <t>PU230250P40</t>
  </si>
  <si>
    <t>U 230-2.5 40x40 PROFIL U PERFORAT</t>
  </si>
  <si>
    <t>PU230250P45</t>
  </si>
  <si>
    <t>U 230-2.5 45x45 PROFIL U PERFORAT</t>
  </si>
  <si>
    <t>PU230250P50</t>
  </si>
  <si>
    <t>U 230-2.5 50x50 PROFIL U PERFORAT</t>
  </si>
  <si>
    <t>PU230250P55</t>
  </si>
  <si>
    <t>U 230-2.5 55x55 PROFIL U PERFORAT</t>
  </si>
  <si>
    <t>PU230250P60</t>
  </si>
  <si>
    <t>U 230-2.5 60x60 PROFIL U PERFORAT</t>
  </si>
  <si>
    <t>PU230250P65</t>
  </si>
  <si>
    <t>U 230-2.5 65x65 PROFIL U PERFORAT</t>
  </si>
  <si>
    <t>PU230250P70</t>
  </si>
  <si>
    <t>U 230-2.5 70x70 PROFIL U PERFORAT</t>
  </si>
  <si>
    <t>PU230250P75</t>
  </si>
  <si>
    <t>U 230-2.5 75x75 PROFIL U PERFORAT</t>
  </si>
  <si>
    <t>PU230250P80</t>
  </si>
  <si>
    <t>U 230-2.5 80x80 PROFIL U PERFORAT</t>
  </si>
  <si>
    <t>PU230250P85</t>
  </si>
  <si>
    <t>U 230-2.5 85x85 PROFIL U PERFORAT</t>
  </si>
  <si>
    <t>PU230250P90</t>
  </si>
  <si>
    <t>U 230-2.5 90x90 PROFIL U PERFORAT</t>
  </si>
  <si>
    <t>PU230250P95</t>
  </si>
  <si>
    <t>U 230-2.5 95x95 PROFIL U PERFORAT</t>
  </si>
  <si>
    <t>PU230300N00</t>
  </si>
  <si>
    <t>U 230-3 100x100 PROFIL U NEPERFORAT</t>
  </si>
  <si>
    <t>PU230300N40</t>
  </si>
  <si>
    <t>U 230-3 40x40 PROFIL U NEPERFORAT</t>
  </si>
  <si>
    <t>PU230300N45</t>
  </si>
  <si>
    <t>U 230-3 45x45 PROFIL U NEPERFORAT</t>
  </si>
  <si>
    <t>PU230300N50</t>
  </si>
  <si>
    <t>U 230-3 50x50 PROFIL U NEPERFORAT</t>
  </si>
  <si>
    <t>PU230300N55</t>
  </si>
  <si>
    <t>U 230-3 55x55 PROFIL U NEPERFORAT</t>
  </si>
  <si>
    <t>PU230300N60</t>
  </si>
  <si>
    <t>U 230-3 60x60 PROFIL U NEPERFORAT</t>
  </si>
  <si>
    <t>PU230300N65</t>
  </si>
  <si>
    <t>U 230-3 65x65 PROFIL U NEPERFORAT</t>
  </si>
  <si>
    <t>PU230300N70</t>
  </si>
  <si>
    <t>U 230-3 70x70 PROFIL U NEPERFORAT</t>
  </si>
  <si>
    <t>PU230300N75</t>
  </si>
  <si>
    <t>U 230-3 75x75 PROFIL U NEPERFORAT</t>
  </si>
  <si>
    <t>PU230300N80</t>
  </si>
  <si>
    <t>U 230-3 80x80 PROFIL U NEPERFORAT</t>
  </si>
  <si>
    <t>PU230300N85</t>
  </si>
  <si>
    <t>U 230-3 85x85 PROFIL U NEPERFORAT</t>
  </si>
  <si>
    <t>PU230300N90</t>
  </si>
  <si>
    <t>U 230-3 90x90 PROFIL U NEPERFORAT</t>
  </si>
  <si>
    <t>PU230300N95</t>
  </si>
  <si>
    <t>U 230-3 95x95 PROFIL U NEPERFORAT</t>
  </si>
  <si>
    <t>PU230300P40</t>
  </si>
  <si>
    <t>U 230-3 40x40 PROFIL U PERFORAT</t>
  </si>
  <si>
    <t>PU230300P45</t>
  </si>
  <si>
    <t>U 230-3 45x45 PROFIL U PERFORAT</t>
  </si>
  <si>
    <t>PU230300P50</t>
  </si>
  <si>
    <t>U 230-3 50x50 PROFIL U PERFORAT</t>
  </si>
  <si>
    <t>PU230300P55</t>
  </si>
  <si>
    <t>U 230-3 55x55 PROFIL U PERFORAT</t>
  </si>
  <si>
    <t>PU230300P60</t>
  </si>
  <si>
    <t>U 230-3 60x60 PROFIL U PERFORAT</t>
  </si>
  <si>
    <t>PU230300P65</t>
  </si>
  <si>
    <t>U 230-3 65x65 PROFIL U PERFORAT</t>
  </si>
  <si>
    <t>PU230300P70</t>
  </si>
  <si>
    <t>U 230-3 70x70 PROFIL U PERFORAT</t>
  </si>
  <si>
    <t>PU230300P75</t>
  </si>
  <si>
    <t>U 230-3 75x75 PROFIL U PERFORAT</t>
  </si>
  <si>
    <t>PU230300P80</t>
  </si>
  <si>
    <t>U 230-3 80x80 PROFIL U PERFORAT</t>
  </si>
  <si>
    <t>PU230300P85</t>
  </si>
  <si>
    <t>U 230-3 85x85 PROFIL U PERFORAT</t>
  </si>
  <si>
    <t>PU230300P90</t>
  </si>
  <si>
    <t>U 230-3 90x90 PROFIL U PERFORAT</t>
  </si>
  <si>
    <t>PU230300P95</t>
  </si>
  <si>
    <t>U 230-3 95x95 PROFIL U PERFORAT</t>
  </si>
  <si>
    <t>PU230350N00</t>
  </si>
  <si>
    <t>U 230-3.5 100x100 PROFIL U NEPERFORAT</t>
  </si>
  <si>
    <t>PU230350N40</t>
  </si>
  <si>
    <t>U 230-3.5 40x40 PROFIL U NEPERFORAT</t>
  </si>
  <si>
    <t>PU230350N45</t>
  </si>
  <si>
    <t>U 230-3.5 45x45 PROFIL U NEPERFORAT</t>
  </si>
  <si>
    <t>PU230350N50</t>
  </si>
  <si>
    <t>U 230-3.5 50x50 PROFIL U NEPERFORAT</t>
  </si>
  <si>
    <t>PU230350N55</t>
  </si>
  <si>
    <t>U 230-3.5 55x55 PROFIL U NEPERFORAT</t>
  </si>
  <si>
    <t>PU230350N60</t>
  </si>
  <si>
    <t>U 230-3.5 60x60 PROFIL U NEPERFORAT</t>
  </si>
  <si>
    <t>PU230350N65</t>
  </si>
  <si>
    <t>U 230-3.5 65x65 PROFIL U NEPERFORAT</t>
  </si>
  <si>
    <t>PU230350N70</t>
  </si>
  <si>
    <t>U 230-3.5 70x70 PROFIL U NEPERFORAT</t>
  </si>
  <si>
    <t>PU230350N75</t>
  </si>
  <si>
    <t>U 230-3.5 75x75 PROFIL U NEPERFORAT</t>
  </si>
  <si>
    <t>PU230350N80</t>
  </si>
  <si>
    <t>U 230-3.5 80x80 PROFIL U NEPERFORAT</t>
  </si>
  <si>
    <t>PU230350N85</t>
  </si>
  <si>
    <t>U 230-3.5 85x85 PROFIL U NEPERFORAT</t>
  </si>
  <si>
    <t>PU230350N90</t>
  </si>
  <si>
    <t>U 230-3.5 90x90 PROFIL U NEPERFORAT</t>
  </si>
  <si>
    <t>PU230350N95</t>
  </si>
  <si>
    <t>U 230-3.5 95x95 PROFIL U NEPERFORAT</t>
  </si>
  <si>
    <t>PU230350P40</t>
  </si>
  <si>
    <t>U 230-3.5 40x40 PROFIL U PERFORAT</t>
  </si>
  <si>
    <t>PU230350P45</t>
  </si>
  <si>
    <t>U 230-3.5 45x45 PROFIL U PERFORAT</t>
  </si>
  <si>
    <t>PU230350P50</t>
  </si>
  <si>
    <t>U 230-3.5 50x50 PROFIL U PERFORAT</t>
  </si>
  <si>
    <t>PU230350P55</t>
  </si>
  <si>
    <t>U 230-3.5 55x55 PROFIL U PERFORAT</t>
  </si>
  <si>
    <t>PU230350P60</t>
  </si>
  <si>
    <t>U 230-3.5 60x60 PROFIL U PERFORAT</t>
  </si>
  <si>
    <t>PU230350P65</t>
  </si>
  <si>
    <t>U 230-3.5 65x65 PROFIL U PERFORAT</t>
  </si>
  <si>
    <t>PU230350P70</t>
  </si>
  <si>
    <t>U 230-3.5 70x70 PROFIL U PERFORAT</t>
  </si>
  <si>
    <t>PU230350P75</t>
  </si>
  <si>
    <t>U 230-3.5 75x75 PROFIL U PERFORAT</t>
  </si>
  <si>
    <t>PU230350P80</t>
  </si>
  <si>
    <t>U 230-3.5 80x80 PROFIL U PERFORAT</t>
  </si>
  <si>
    <t>PU230350P85</t>
  </si>
  <si>
    <t>U 230-3.5 85x85 PROFIL U PERFORAT</t>
  </si>
  <si>
    <t>PU230350P90</t>
  </si>
  <si>
    <t>U 230-3.5 90x90 PROFIL U PERFORAT</t>
  </si>
  <si>
    <t>PU230350P95</t>
  </si>
  <si>
    <t>U 230-3.5 95x95 PROFIL U PERFORAT</t>
  </si>
  <si>
    <t>PU235150N00</t>
  </si>
  <si>
    <t>6.70</t>
  </si>
  <si>
    <t>U 235-1.5 100x100 PROFIL U NEPERFORAT</t>
  </si>
  <si>
    <t>PU235150N40</t>
  </si>
  <si>
    <t>U 235-1.5 40x40 PROFIL U NEPERFORAT</t>
  </si>
  <si>
    <t>PU235150N45</t>
  </si>
  <si>
    <t>U 235-1.5 45x45 PROFIL U NEPERFORAT</t>
  </si>
  <si>
    <t>PU235150N50</t>
  </si>
  <si>
    <t>U 235-1.5 50x50 PROFIL U NEPERFORAT</t>
  </si>
  <si>
    <t>PU235150N55</t>
  </si>
  <si>
    <t>U 235-1.5 55x55 PROFIL U NEPERFORAT</t>
  </si>
  <si>
    <t>PU235150N60</t>
  </si>
  <si>
    <t>U 235-1.5 60x60 PROFIL U NEPERFORAT</t>
  </si>
  <si>
    <t>PU235150N65</t>
  </si>
  <si>
    <t>5.62</t>
  </si>
  <si>
    <t>U 235-1.5 65x65 PROFIL U NEPERFORAT</t>
  </si>
  <si>
    <t>PU235150N70</t>
  </si>
  <si>
    <t>U 235-1.5 70x70 PROFIL U NEPERFORAT</t>
  </si>
  <si>
    <t>PU235150N75</t>
  </si>
  <si>
    <t>5.93</t>
  </si>
  <si>
    <t>U 235-1.5 75x75 PROFIL U NEPERFORAT</t>
  </si>
  <si>
    <t>PU235150N80</t>
  </si>
  <si>
    <t>6.08</t>
  </si>
  <si>
    <t>U 235-1.5 80x80 PROFIL U NEPERFORAT</t>
  </si>
  <si>
    <t>PU235150N85</t>
  </si>
  <si>
    <t>U 235-1.5 85x85 PROFIL U NEPERFORAT</t>
  </si>
  <si>
    <t>PU235150N90</t>
  </si>
  <si>
    <t>U 235-1.5 90x90 PROFIL U NEPERFORAT</t>
  </si>
  <si>
    <t>PU235150N95</t>
  </si>
  <si>
    <t>U 235-1.5 95x95 PROFIL U NEPERFORAT</t>
  </si>
  <si>
    <t>PU235150P40</t>
  </si>
  <si>
    <t>U 235-1.5 40x40 PROFIL U PERFORAT</t>
  </si>
  <si>
    <t>PU235150P45</t>
  </si>
  <si>
    <t>U 235-1.5 45x45 PROFIL U PERFORAT</t>
  </si>
  <si>
    <t>PU235150P50</t>
  </si>
  <si>
    <t>U 235-1.5 50x50 PROFIL U PERFORAT</t>
  </si>
  <si>
    <t>PU235150P55</t>
  </si>
  <si>
    <t>U 235-1.5 55x55 PROFIL U PERFORAT</t>
  </si>
  <si>
    <t>PU235150P60</t>
  </si>
  <si>
    <t>U 235-1.5 60x60 PROFIL U PERFORAT</t>
  </si>
  <si>
    <t>PU235150P65</t>
  </si>
  <si>
    <t>U 235-1.5 65x65 PROFIL U PERFORAT</t>
  </si>
  <si>
    <t>PU235150P70</t>
  </si>
  <si>
    <t>U 235-1.5 70x70 PROFIL U PERFORAT</t>
  </si>
  <si>
    <t>PU235150P75</t>
  </si>
  <si>
    <t>U 235-1.5 75x75 PROFIL U PERFORAT</t>
  </si>
  <si>
    <t>PU235150P80</t>
  </si>
  <si>
    <t>U 235-1.5 80x80 PROFIL U PERFORAT</t>
  </si>
  <si>
    <t>PU235150P85</t>
  </si>
  <si>
    <t>U 235-1.5 85x85 PROFIL U PERFORAT</t>
  </si>
  <si>
    <t>PU235150P90</t>
  </si>
  <si>
    <t>U 235-1.5 90x90 PROFIL U PERFORAT</t>
  </si>
  <si>
    <t>PU235150P95</t>
  </si>
  <si>
    <t>U 235-1.5 95x95 PROFIL U PERFORAT</t>
  </si>
  <si>
    <t>PU235200N00</t>
  </si>
  <si>
    <t>U 235-2 100x100 PROFIL U NEPERFORAT</t>
  </si>
  <si>
    <t>PU235200N40</t>
  </si>
  <si>
    <t>6.41</t>
  </si>
  <si>
    <t>U 235-2 40x40 PROFIL U NEPERFORAT</t>
  </si>
  <si>
    <t>PU235200N45</t>
  </si>
  <si>
    <t>U 235-2 45x45 PROFIL U NEPERFORAT</t>
  </si>
  <si>
    <t>PU235200N50</t>
  </si>
  <si>
    <t>U 235-2 50x50 PROFIL U NEPERFORAT</t>
  </si>
  <si>
    <t>PU235200N55</t>
  </si>
  <si>
    <t>7.03</t>
  </si>
  <si>
    <t>U 235-2 55x55 PROFIL U NEPERFORAT</t>
  </si>
  <si>
    <t>PU235200N60</t>
  </si>
  <si>
    <t>U 235-2 60x60 PROFIL U NEPERFORAT</t>
  </si>
  <si>
    <t>PU235200N65</t>
  </si>
  <si>
    <t>U 235-2 65x65 PROFIL U NEPERFORAT</t>
  </si>
  <si>
    <t>PU235200N70</t>
  </si>
  <si>
    <t>U 235-2 70x70 PROFIL U NEPERFORAT</t>
  </si>
  <si>
    <t>PU235200N75</t>
  </si>
  <si>
    <t>7.87</t>
  </si>
  <si>
    <t>U 235-2 75x75 PROFIL U NEPERFORAT</t>
  </si>
  <si>
    <t>PU235200N80</t>
  </si>
  <si>
    <t>8.07</t>
  </si>
  <si>
    <t>U 235-2 80x80 PROFIL U NEPERFORAT</t>
  </si>
  <si>
    <t>PU235200N85</t>
  </si>
  <si>
    <t>U 235-2 85x85 PROFIL U NEPERFORAT</t>
  </si>
  <si>
    <t>PU235200N90</t>
  </si>
  <si>
    <t>U 235-2 90x90 PROFIL U NEPERFORAT</t>
  </si>
  <si>
    <t>PU235200N95</t>
  </si>
  <si>
    <t>U 235-2 95x95 PROFIL U NEPERFORAT</t>
  </si>
  <si>
    <t>PU235200P40</t>
  </si>
  <si>
    <t>U 235-2 40x40 PROFIL U PERFORAT</t>
  </si>
  <si>
    <t>PU235200P45</t>
  </si>
  <si>
    <t>U 235-2 45x45 PROFIL U PERFORAT</t>
  </si>
  <si>
    <t>PU235200P50</t>
  </si>
  <si>
    <t>U 235-2 50x50 PROFIL U PERFORAT</t>
  </si>
  <si>
    <t>PU235200P55</t>
  </si>
  <si>
    <t>U 235-2 55x55 PROFIL U PERFORAT</t>
  </si>
  <si>
    <t>PU235200P60</t>
  </si>
  <si>
    <t>U 235-2 60x60 PROFIL U PERFORAT</t>
  </si>
  <si>
    <t>PU235200P65</t>
  </si>
  <si>
    <t>U 235-2 65x65 PROFIL U PERFORAT</t>
  </si>
  <si>
    <t>PU235200P70</t>
  </si>
  <si>
    <t>U 235-2 70x70 PROFIL U PERFORAT</t>
  </si>
  <si>
    <t>PU235200P75</t>
  </si>
  <si>
    <t>U 235-2 75x75 PROFIL U PERFORAT</t>
  </si>
  <si>
    <t>PU235200P80</t>
  </si>
  <si>
    <t>U 235-2 80x80 PROFIL U PERFORAT</t>
  </si>
  <si>
    <t>PU235200P85</t>
  </si>
  <si>
    <t>U 235-2 85x85 PROFIL U PERFORAT</t>
  </si>
  <si>
    <t>PU235200P90</t>
  </si>
  <si>
    <t>U 235-2 90x90 PROFIL U PERFORAT</t>
  </si>
  <si>
    <t>PU235200P95</t>
  </si>
  <si>
    <t>U 235-2 95x95 PROFIL U PERFORAT</t>
  </si>
  <si>
    <t>PU235250N00</t>
  </si>
  <si>
    <t>U 235-2.5 100x100 PROFIL U NEPERFORAT</t>
  </si>
  <si>
    <t>PU235250N40</t>
  </si>
  <si>
    <t>U 235-2.5 40x40 PROFIL U NEPERFORAT</t>
  </si>
  <si>
    <t>PU235250N45</t>
  </si>
  <si>
    <t>U 235-2.5 45x45 PROFIL U NEPERFORAT</t>
  </si>
  <si>
    <t>PU235250N50</t>
  </si>
  <si>
    <t>U 235-2.5 50x50 PROFIL U NEPERFORAT</t>
  </si>
  <si>
    <t>PU235250N55</t>
  </si>
  <si>
    <t>U 235-2.5 55x55 PROFIL U NEPERFORAT</t>
  </si>
  <si>
    <t>PU235250N60</t>
  </si>
  <si>
    <t>U 235-2.5 60x60 PROFIL U NEPERFORAT</t>
  </si>
  <si>
    <t>PU235250N65</t>
  </si>
  <si>
    <t>U 235-2.5 65x65 PROFIL U NEPERFORAT</t>
  </si>
  <si>
    <t>PU235250N70</t>
  </si>
  <si>
    <t>U 235-2.5 70x70 PROFIL U NEPERFORAT</t>
  </si>
  <si>
    <t>PU235250N75</t>
  </si>
  <si>
    <t>9.78</t>
  </si>
  <si>
    <t>U 235-2.5 75x75 PROFIL U NEPERFORAT</t>
  </si>
  <si>
    <t>PU235250N80</t>
  </si>
  <si>
    <t>U 235-2.5 80x80 PROFIL U NEPERFORAT</t>
  </si>
  <si>
    <t>PU235250N85</t>
  </si>
  <si>
    <t>10.30</t>
  </si>
  <si>
    <t>U 235-2.5 85x85 PROFIL U NEPERFORAT</t>
  </si>
  <si>
    <t>PU235250N90</t>
  </si>
  <si>
    <t>10.56</t>
  </si>
  <si>
    <t>U 235-2.5 90x90 PROFIL U NEPERFORAT</t>
  </si>
  <si>
    <t>PU235250N95</t>
  </si>
  <si>
    <t>10.82</t>
  </si>
  <si>
    <t>U 235-2.5 95x95 PROFIL U NEPERFORAT</t>
  </si>
  <si>
    <t>PU235250P40</t>
  </si>
  <si>
    <t>U 235-2.5 40x40 PROFIL U PERFORAT</t>
  </si>
  <si>
    <t>PU235250P45</t>
  </si>
  <si>
    <t>U 235-2.5 45x45 PROFIL U PERFORAT</t>
  </si>
  <si>
    <t>PU235250P50</t>
  </si>
  <si>
    <t>U 235-2.5 50x50 PROFIL U PERFORAT</t>
  </si>
  <si>
    <t>PU235250P55</t>
  </si>
  <si>
    <t>U 235-2.5 55x55 PROFIL U PERFORAT</t>
  </si>
  <si>
    <t>PU235250P60</t>
  </si>
  <si>
    <t>U 235-2.5 60x60 PROFIL U PERFORAT</t>
  </si>
  <si>
    <t>PU235250P65</t>
  </si>
  <si>
    <t>U 235-2.5 65x65 PROFIL U PERFORAT</t>
  </si>
  <si>
    <t>PU235250P70</t>
  </si>
  <si>
    <t>U 235-2.5 70x70 PROFIL U PERFORAT</t>
  </si>
  <si>
    <t>PU235250P75</t>
  </si>
  <si>
    <t>U 235-2.5 75x75 PROFIL U PERFORAT</t>
  </si>
  <si>
    <t>PU235250P80</t>
  </si>
  <si>
    <t>U 235-2.5 80x80 PROFIL U PERFORAT</t>
  </si>
  <si>
    <t>PU235250P85</t>
  </si>
  <si>
    <t>U 235-2.5 85x85 PROFIL U PERFORAT</t>
  </si>
  <si>
    <t>PU235250P90</t>
  </si>
  <si>
    <t>U 235-2.5 90x90 PROFIL U PERFORAT</t>
  </si>
  <si>
    <t>PU235250P95</t>
  </si>
  <si>
    <t>U 235-2.5 95x95 PROFIL U PERFORAT</t>
  </si>
  <si>
    <t>PU235300N00</t>
  </si>
  <si>
    <t>U 235-3 100x100 PROFIL U NEPERFORAT</t>
  </si>
  <si>
    <t>PU235300N40</t>
  </si>
  <si>
    <t>9.52</t>
  </si>
  <si>
    <t>U 235-3 40x40 PROFIL U NEPERFORAT</t>
  </si>
  <si>
    <t>PU235300N45</t>
  </si>
  <si>
    <t>U 235-3 45x45 PROFIL U NEPERFORAT</t>
  </si>
  <si>
    <t>PU235300N50</t>
  </si>
  <si>
    <t>U 235-3 50x50 PROFIL U NEPERFORAT</t>
  </si>
  <si>
    <t>PU235300N55</t>
  </si>
  <si>
    <t>U 235-3 55x55 PROFIL U NEPERFORAT</t>
  </si>
  <si>
    <t>PU235300N60</t>
  </si>
  <si>
    <t>U 235-3 60x60 PROFIL U NEPERFORAT</t>
  </si>
  <si>
    <t>PU235300N65</t>
  </si>
  <si>
    <t>U 235-3 65x65 PROFIL U NEPERFORAT</t>
  </si>
  <si>
    <t>PU235300N70</t>
  </si>
  <si>
    <t>11.38</t>
  </si>
  <si>
    <t>U 235-3 70x70 PROFIL U NEPERFORAT</t>
  </si>
  <si>
    <t>PU235300N75</t>
  </si>
  <si>
    <t>U 235-3 75x75 PROFIL U NEPERFORAT</t>
  </si>
  <si>
    <t>PU235300N80</t>
  </si>
  <si>
    <t>U 235-3 80x80 PROFIL U NEPERFORAT</t>
  </si>
  <si>
    <t>PU235300N85</t>
  </si>
  <si>
    <t>12.31</t>
  </si>
  <si>
    <t>U 235-3 85x85 PROFIL U NEPERFORAT</t>
  </si>
  <si>
    <t>PU235300N90</t>
  </si>
  <si>
    <t>12.61</t>
  </si>
  <si>
    <t>U 235-3 90x90 PROFIL U NEPERFORAT</t>
  </si>
  <si>
    <t>PU235300N95</t>
  </si>
  <si>
    <t>12.92</t>
  </si>
  <si>
    <t>U 235-3 95x95 PROFIL U NEPERFORAT</t>
  </si>
  <si>
    <t>PU235300P40</t>
  </si>
  <si>
    <t>U 235-3 40x40 PROFIL U PERFORAT</t>
  </si>
  <si>
    <t>PU235300P45</t>
  </si>
  <si>
    <t>U 235-3 45x45 PROFIL U PERFORAT</t>
  </si>
  <si>
    <t>PU235300P50</t>
  </si>
  <si>
    <t>U 235-3 50x50 PROFIL U PERFORAT</t>
  </si>
  <si>
    <t>PU235300P55</t>
  </si>
  <si>
    <t>U 235-3 55x55 PROFIL U PERFORAT</t>
  </si>
  <si>
    <t>PU235300P60</t>
  </si>
  <si>
    <t>U 235-3 60x60 PROFIL U PERFORAT</t>
  </si>
  <si>
    <t>PU235300P65</t>
  </si>
  <si>
    <t>U 235-3 65x65 PROFIL U PERFORAT</t>
  </si>
  <si>
    <t>PU235300P70</t>
  </si>
  <si>
    <t>U 235-3 70x70 PROFIL U PERFORAT</t>
  </si>
  <si>
    <t>PU235300P75</t>
  </si>
  <si>
    <t>U 235-3 75x75 PROFIL U PERFORAT</t>
  </si>
  <si>
    <t>PU235300P80</t>
  </si>
  <si>
    <t>U 235-3 80x80 PROFIL U PERFORAT</t>
  </si>
  <si>
    <t>PU235300P85</t>
  </si>
  <si>
    <t>U 235-3 85x85 PROFIL U PERFORAT</t>
  </si>
  <si>
    <t>PU235300P90</t>
  </si>
  <si>
    <t>U 235-3 90x90 PROFIL U PERFORAT</t>
  </si>
  <si>
    <t>PU235300P95</t>
  </si>
  <si>
    <t>U 235-3 95x95 PROFIL U PERFORAT</t>
  </si>
  <si>
    <t>PU235350N00</t>
  </si>
  <si>
    <t>U 235-3.5 100x100 PROFIL U NEPERFORAT</t>
  </si>
  <si>
    <t>PU235350N40</t>
  </si>
  <si>
    <t>U 235-3.5 40x40 PROFIL U NEPERFORAT</t>
  </si>
  <si>
    <t>PU235350N45</t>
  </si>
  <si>
    <t>U 235-3.5 45x45 PROFIL U NEPERFORAT</t>
  </si>
  <si>
    <t>PU235350N50</t>
  </si>
  <si>
    <t>U 235-3.5 50x50 PROFIL U NEPERFORAT</t>
  </si>
  <si>
    <t>PU235350N55</t>
  </si>
  <si>
    <t>12.12</t>
  </si>
  <si>
    <t>U 235-3.5 55x55 PROFIL U NEPERFORAT</t>
  </si>
  <si>
    <t>PU235350N60</t>
  </si>
  <si>
    <t>12.48</t>
  </si>
  <si>
    <t>U 235-3.5 60x60 PROFIL U NEPERFORAT</t>
  </si>
  <si>
    <t>PU235350N65</t>
  </si>
  <si>
    <t>U 235-3.5 65x65 PROFIL U NEPERFORAT</t>
  </si>
  <si>
    <t>PU235350N70</t>
  </si>
  <si>
    <t>13.21</t>
  </si>
  <si>
    <t>U 235-3.5 70x70 PROFIL U NEPERFORAT</t>
  </si>
  <si>
    <t>PU235350N75</t>
  </si>
  <si>
    <t>13.57</t>
  </si>
  <si>
    <t>U 235-3.5 75x75 PROFIL U NEPERFORAT</t>
  </si>
  <si>
    <t>PU235350N80</t>
  </si>
  <si>
    <t>U 235-3.5 80x80 PROFIL U NEPERFORAT</t>
  </si>
  <si>
    <t>PU235350N85</t>
  </si>
  <si>
    <t>U 235-3.5 85x85 PROFIL U NEPERFORAT</t>
  </si>
  <si>
    <t>PU235350N90</t>
  </si>
  <si>
    <t>U 235-3.5 90x90 PROFIL U NEPERFORAT</t>
  </si>
  <si>
    <t>PU235350N95</t>
  </si>
  <si>
    <t>15.02</t>
  </si>
  <si>
    <t>U 235-3.5 95x95 PROFIL U NEPERFORAT</t>
  </si>
  <si>
    <t>PU235350P40</t>
  </si>
  <si>
    <t>U 235-3.5 40x40 PROFIL U PERFORAT</t>
  </si>
  <si>
    <t>PU235350P45</t>
  </si>
  <si>
    <t>U 235-3.5 45x45 PROFIL U PERFORAT</t>
  </si>
  <si>
    <t>PU235350P50</t>
  </si>
  <si>
    <t>U 235-3.5 50x50 PROFIL U PERFORAT</t>
  </si>
  <si>
    <t>PU235350P55</t>
  </si>
  <si>
    <t>U 235-3.5 55x55 PROFIL U PERFORAT</t>
  </si>
  <si>
    <t>PU235350P60</t>
  </si>
  <si>
    <t>U 235-3.5 60x60 PROFIL U PERFORAT</t>
  </si>
  <si>
    <t>PU235350P65</t>
  </si>
  <si>
    <t>U 235-3.5 65x65 PROFIL U PERFORAT</t>
  </si>
  <si>
    <t>PU235350P70</t>
  </si>
  <si>
    <t>U 235-3.5 70x70 PROFIL U PERFORAT</t>
  </si>
  <si>
    <t>PU235350P75</t>
  </si>
  <si>
    <t>U 235-3.5 75x75 PROFIL U PERFORAT</t>
  </si>
  <si>
    <t>PU235350P80</t>
  </si>
  <si>
    <t>U 235-3.5 80x80 PROFIL U PERFORAT</t>
  </si>
  <si>
    <t>PU235350P85</t>
  </si>
  <si>
    <t>U 235-3.5 85x85 PROFIL U PERFORAT</t>
  </si>
  <si>
    <t>PU235350P90</t>
  </si>
  <si>
    <t>U 235-3.5 90x90 PROFIL U PERFORAT</t>
  </si>
  <si>
    <t>PU235350P95</t>
  </si>
  <si>
    <t>U 235-3.5 95x95 PROFIL U PERFORAT</t>
  </si>
  <si>
    <t>PU240150N00</t>
  </si>
  <si>
    <t>6.77</t>
  </si>
  <si>
    <t>U 240-1.5 100x100 PROFIL U NEPERFORAT</t>
  </si>
  <si>
    <t>PU240150N40</t>
  </si>
  <si>
    <t>U 240-1.5 40x40 PROFIL U NEPERFORAT</t>
  </si>
  <si>
    <t>PU240150N45</t>
  </si>
  <si>
    <t>U 240-1.5 45x45 PROFIL U NEPERFORAT</t>
  </si>
  <si>
    <t>PU240150N50</t>
  </si>
  <si>
    <t>U 240-1.5 50x50 PROFIL U NEPERFORAT</t>
  </si>
  <si>
    <t>PU240150N55</t>
  </si>
  <si>
    <t>U 240-1.5 55x55 PROFIL U NEPERFORAT</t>
  </si>
  <si>
    <t>PU240150N60</t>
  </si>
  <si>
    <t>U 240-1.5 60x60 PROFIL U NEPERFORAT</t>
  </si>
  <si>
    <t>PU240150N65</t>
  </si>
  <si>
    <t>U 240-1.5 65x65 PROFIL U NEPERFORAT</t>
  </si>
  <si>
    <t>PU240150N70</t>
  </si>
  <si>
    <t>U 240-1.5 70x70 PROFIL U NEPERFORAT</t>
  </si>
  <si>
    <t>PU240150N75</t>
  </si>
  <si>
    <t>U 240-1.5 75x75 PROFIL U NEPERFORAT</t>
  </si>
  <si>
    <t>PU240150N80</t>
  </si>
  <si>
    <t>U 240-1.5 80x80 PROFIL U NEPERFORAT</t>
  </si>
  <si>
    <t>PU240150N85</t>
  </si>
  <si>
    <t>U 240-1.5 85x85 PROFIL U NEPERFORAT</t>
  </si>
  <si>
    <t>PU240150N90</t>
  </si>
  <si>
    <t>U 240-1.5 90x90 PROFIL U NEPERFORAT</t>
  </si>
  <si>
    <t>PU240150N95</t>
  </si>
  <si>
    <t>U 240-1.5 95x95 PROFIL U NEPERFORAT</t>
  </si>
  <si>
    <t>PU240150P40</t>
  </si>
  <si>
    <t>U 240-1.5 40x40 PROFIL U PERFORAT</t>
  </si>
  <si>
    <t>PU240150P45</t>
  </si>
  <si>
    <t>U 240-1.5 45x45 PROFIL U PERFORAT</t>
  </si>
  <si>
    <t>PU240150P50</t>
  </si>
  <si>
    <t>U 240-1.5 50x50 PROFIL U PERFORAT</t>
  </si>
  <si>
    <t>PU240150P55</t>
  </si>
  <si>
    <t>U 240-1.5 55x55 PROFIL U PERFORAT</t>
  </si>
  <si>
    <t>PU240150P60</t>
  </si>
  <si>
    <t>U 240-1.5 60x60 PROFIL U PERFORAT</t>
  </si>
  <si>
    <t>PU240150P65</t>
  </si>
  <si>
    <t>U 240-1.5 65x65 PROFIL U PERFORAT</t>
  </si>
  <si>
    <t>PU240150P70</t>
  </si>
  <si>
    <t>U 240-1.5 70x70 PROFIL U PERFORAT</t>
  </si>
  <si>
    <t>PU240150P75</t>
  </si>
  <si>
    <t>U 240-1.5 75x75 PROFIL U PERFORAT</t>
  </si>
  <si>
    <t>PU240150P80</t>
  </si>
  <si>
    <t>U 240-1.5 80x80 PROFIL U PERFORAT</t>
  </si>
  <si>
    <t>PU240150P85</t>
  </si>
  <si>
    <t>U 240-1.5 85x85 PROFIL U PERFORAT</t>
  </si>
  <si>
    <t>PU240150P90</t>
  </si>
  <si>
    <t>U 240-1.5 90x90 PROFIL U PERFORAT</t>
  </si>
  <si>
    <t>PU240150P95</t>
  </si>
  <si>
    <t>U 240-1.5 95x95 PROFIL U PERFORAT</t>
  </si>
  <si>
    <t>PU240200N00</t>
  </si>
  <si>
    <t>U 240-2 100x100 PROFIL U NEPERFORAT</t>
  </si>
  <si>
    <t>PU240200N40</t>
  </si>
  <si>
    <t>U 240-2 40x40 PROFIL U NEPERFORAT</t>
  </si>
  <si>
    <t>PU240200N45</t>
  </si>
  <si>
    <t>U 240-2 45x45 PROFIL U NEPERFORAT</t>
  </si>
  <si>
    <t>PU240200N50</t>
  </si>
  <si>
    <t>U 240-2 50x50 PROFIL U NEPERFORAT</t>
  </si>
  <si>
    <t>PU240200N55</t>
  </si>
  <si>
    <t>U 240-2 55x55 PROFIL U NEPERFORAT</t>
  </si>
  <si>
    <t>PU240200N60</t>
  </si>
  <si>
    <t>U 240-2 60x60 PROFIL U NEPERFORAT</t>
  </si>
  <si>
    <t>PU240200N65</t>
  </si>
  <si>
    <t>U 240-2 65x65 PROFIL U NEPERFORAT</t>
  </si>
  <si>
    <t>PU240200N70</t>
  </si>
  <si>
    <t>U 240-2 70x70 PROFIL U NEPERFORAT</t>
  </si>
  <si>
    <t>PU240200N75</t>
  </si>
  <si>
    <t>U 240-2 75x75 PROFIL U NEPERFORAT</t>
  </si>
  <si>
    <t>PU240200N80</t>
  </si>
  <si>
    <t>U 240-2 80x80 PROFIL U NEPERFORAT</t>
  </si>
  <si>
    <t>PU240200N85</t>
  </si>
  <si>
    <t>U 240-2 85x85 PROFIL U NEPERFORAT</t>
  </si>
  <si>
    <t>PU240200N90</t>
  </si>
  <si>
    <t>U 240-2 90x90 PROFIL U NEPERFORAT</t>
  </si>
  <si>
    <t>PU240200N95</t>
  </si>
  <si>
    <t>U 240-2 95x95 PROFIL U NEPERFORAT</t>
  </si>
  <si>
    <t>PU240200P40</t>
  </si>
  <si>
    <t>U 240-2 40x40 PROFIL U PERFORAT</t>
  </si>
  <si>
    <t>PU240200P45</t>
  </si>
  <si>
    <t>U 240-2 45x45 PROFIL U PERFORAT</t>
  </si>
  <si>
    <t>PU240200P50</t>
  </si>
  <si>
    <t>U 240-2 50x50 PROFIL U PERFORAT</t>
  </si>
  <si>
    <t>PU240200P55</t>
  </si>
  <si>
    <t>U 240-2 55x55 PROFIL U PERFORAT</t>
  </si>
  <si>
    <t>PU240200P60</t>
  </si>
  <si>
    <t>U 240-2 60x60 PROFIL U PERFORAT</t>
  </si>
  <si>
    <t>PU240200P65</t>
  </si>
  <si>
    <t>U 240-2 65x65 PROFIL U PERFORAT</t>
  </si>
  <si>
    <t>PU240200P70</t>
  </si>
  <si>
    <t>U 240-2 70x70 PROFIL U PERFORAT</t>
  </si>
  <si>
    <t>PU240200P75</t>
  </si>
  <si>
    <t>U 240-2 75x75 PROFIL U PERFORAT</t>
  </si>
  <si>
    <t>PU240200P80</t>
  </si>
  <si>
    <t>U 240-2 80x80 PROFIL U PERFORAT</t>
  </si>
  <si>
    <t>PU240200P85</t>
  </si>
  <si>
    <t>U 240-2 85x85 PROFIL U PERFORAT</t>
  </si>
  <si>
    <t>PU240200P90</t>
  </si>
  <si>
    <t>U 240-2 90x90 PROFIL U PERFORAT</t>
  </si>
  <si>
    <t>PU240200P95</t>
  </si>
  <si>
    <t>U 240-2 95x95 PROFIL U PERFORAT</t>
  </si>
  <si>
    <t>PU240250N00</t>
  </si>
  <si>
    <t>11.21</t>
  </si>
  <si>
    <t>U 240-2.5 100x100 PROFIL U NEPERFORAT</t>
  </si>
  <si>
    <t>PU240250N40</t>
  </si>
  <si>
    <t>U 240-2.5 40x40 PROFIL U NEPERFORAT</t>
  </si>
  <si>
    <t>PU240250N45</t>
  </si>
  <si>
    <t>U 240-2.5 45x45 PROFIL U NEPERFORAT</t>
  </si>
  <si>
    <t>PU240250N50</t>
  </si>
  <si>
    <t>U 240-2.5 50x50 PROFIL U NEPERFORAT</t>
  </si>
  <si>
    <t>PU240250N55</t>
  </si>
  <si>
    <t>U 240-2.5 55x55 PROFIL U NEPERFORAT</t>
  </si>
  <si>
    <t>PU240250N60</t>
  </si>
  <si>
    <t>U 240-2.5 60x60 PROFIL U NEPERFORAT</t>
  </si>
  <si>
    <t>PU240250N65</t>
  </si>
  <si>
    <t>U 240-2.5 65x65 PROFIL U NEPERFORAT</t>
  </si>
  <si>
    <t>PU240250N70</t>
  </si>
  <si>
    <t>U 240-2.5 70x70 PROFIL U NEPERFORAT</t>
  </si>
  <si>
    <t>PU240250N75</t>
  </si>
  <si>
    <t>U 240-2.5 75x75 PROFIL U NEPERFORAT</t>
  </si>
  <si>
    <t>PU240250N80</t>
  </si>
  <si>
    <t>U 240-2.5 80x80 PROFIL U NEPERFORAT</t>
  </si>
  <si>
    <t>PU240250N85</t>
  </si>
  <si>
    <t>U 240-2.5 85x85 PROFIL U NEPERFORAT</t>
  </si>
  <si>
    <t>PU240250N90</t>
  </si>
  <si>
    <t>U 240-2.5 90x90 PROFIL U NEPERFORAT</t>
  </si>
  <si>
    <t>PU240250N95</t>
  </si>
  <si>
    <t>U 240-2.5 95x95 PROFIL U NEPERFORAT</t>
  </si>
  <si>
    <t>PU240250P40</t>
  </si>
  <si>
    <t>U 240-2.5 40x40 PROFIL U PERFORAT</t>
  </si>
  <si>
    <t>PU240250P45</t>
  </si>
  <si>
    <t>U 240-2.5 45x45 PROFIL U PERFORAT</t>
  </si>
  <si>
    <t>PU240250P50</t>
  </si>
  <si>
    <t>U 240-2.5 50x50 PROFIL U PERFORAT</t>
  </si>
  <si>
    <t>PU240250P55</t>
  </si>
  <si>
    <t>U 240-2.5 55x55 PROFIL U PERFORAT</t>
  </si>
  <si>
    <t>PU240250P60</t>
  </si>
  <si>
    <t>U 240-2.5 60x60 PROFIL U PERFORAT</t>
  </si>
  <si>
    <t>PU240250P65</t>
  </si>
  <si>
    <t>U 240-2.5 65x65 PROFIL U PERFORAT</t>
  </si>
  <si>
    <t>PU240250P70</t>
  </si>
  <si>
    <t>U 240-2.5 70x70 PROFIL U PERFORAT</t>
  </si>
  <si>
    <t>PU240250P75</t>
  </si>
  <si>
    <t>U 240-2.5 75x75 PROFIL U PERFORAT</t>
  </si>
  <si>
    <t>PU240250P80</t>
  </si>
  <si>
    <t>U 240-2.5 80x80 PROFIL U PERFORAT</t>
  </si>
  <si>
    <t>PU240250P85</t>
  </si>
  <si>
    <t>U 240-2.5 85x85 PROFIL U PERFORAT</t>
  </si>
  <si>
    <t>PU240250P90</t>
  </si>
  <si>
    <t>U 240-2.5 90x90 PROFIL U PERFORAT</t>
  </si>
  <si>
    <t>PU240250P95</t>
  </si>
  <si>
    <t>U 240-2.5 95x95 PROFIL U PERFORAT</t>
  </si>
  <si>
    <t>PU240300N00</t>
  </si>
  <si>
    <t>U 240-3 100x100 PROFIL U NEPERFORAT</t>
  </si>
  <si>
    <t>PU240300N40</t>
  </si>
  <si>
    <t>U 240-3 40x40 PROFIL U NEPERFORAT</t>
  </si>
  <si>
    <t>PU240300N45</t>
  </si>
  <si>
    <t>U 240-3 45x45 PROFIL U NEPERFORAT</t>
  </si>
  <si>
    <t>PU240300N50</t>
  </si>
  <si>
    <t>U 240-3 50x50 PROFIL U NEPERFORAT</t>
  </si>
  <si>
    <t>PU240300N55</t>
  </si>
  <si>
    <t>U 240-3 55x55 PROFIL U NEPERFORAT</t>
  </si>
  <si>
    <t>PU240300N60</t>
  </si>
  <si>
    <t>U 240-3 60x60 PROFIL U NEPERFORAT</t>
  </si>
  <si>
    <t>PU240300N65</t>
  </si>
  <si>
    <t>U 240-3 65x65 PROFIL U NEPERFORAT</t>
  </si>
  <si>
    <t>PU240300N70</t>
  </si>
  <si>
    <t>U 240-3 70x70 PROFIL U NEPERFORAT</t>
  </si>
  <si>
    <t>PU240300N75</t>
  </si>
  <si>
    <t>U 240-3 75x75 PROFIL U NEPERFORAT</t>
  </si>
  <si>
    <t>PU240300N80</t>
  </si>
  <si>
    <t>U 240-3 80x80 PROFIL U NEPERFORAT</t>
  </si>
  <si>
    <t>PU240300N85</t>
  </si>
  <si>
    <t>U 240-3 85x85 PROFIL U NEPERFORAT</t>
  </si>
  <si>
    <t>PU240300N90</t>
  </si>
  <si>
    <t>U 240-3 90x90 PROFIL U NEPERFORAT</t>
  </si>
  <si>
    <t>PU240300N95</t>
  </si>
  <si>
    <t>U 240-3 95x95 PROFIL U NEPERFORAT</t>
  </si>
  <si>
    <t>PU240300P40</t>
  </si>
  <si>
    <t>U 240-3 40x40 PROFIL U PERFORAT</t>
  </si>
  <si>
    <t>PU240300P45</t>
  </si>
  <si>
    <t>U 240-3 45x45 PROFIL U PERFORAT</t>
  </si>
  <si>
    <t>PU240300P50</t>
  </si>
  <si>
    <t>U 240-3 50x50 PROFIL U PERFORAT</t>
  </si>
  <si>
    <t>PU240300P55</t>
  </si>
  <si>
    <t>U 240-3 55x55 PROFIL U PERFORAT</t>
  </si>
  <si>
    <t>PU240300P60</t>
  </si>
  <si>
    <t>U 240-3 60x60 PROFIL U PERFORAT</t>
  </si>
  <si>
    <t>PU240300P65</t>
  </si>
  <si>
    <t>U 240-3 65x65 PROFIL U PERFORAT</t>
  </si>
  <si>
    <t>PU240300P70</t>
  </si>
  <si>
    <t>U 240-3 70x70 PROFIL U PERFORAT</t>
  </si>
  <si>
    <t>PU240300P75</t>
  </si>
  <si>
    <t>U 240-3 75x75 PROFIL U PERFORAT</t>
  </si>
  <si>
    <t>PU240300P80</t>
  </si>
  <si>
    <t>U 240-3 80x80 PROFIL U PERFORAT</t>
  </si>
  <si>
    <t>PU240300P85</t>
  </si>
  <si>
    <t>U 240-3 85x85 PROFIL U PERFORAT</t>
  </si>
  <si>
    <t>PU240300P90</t>
  </si>
  <si>
    <t>U 240-3 90x90 PROFIL U PERFORAT</t>
  </si>
  <si>
    <t>PU240300P95</t>
  </si>
  <si>
    <t>U 240-3 95x95 PROFIL U PERFORAT</t>
  </si>
  <si>
    <t>PU240350N00</t>
  </si>
  <si>
    <t>15.56</t>
  </si>
  <si>
    <t>U 240-3.5 100x100 PROFIL U NEPERFORAT</t>
  </si>
  <si>
    <t>PU240350N40</t>
  </si>
  <si>
    <t>U 240-3.5 40x40 PROFIL U NEPERFORAT</t>
  </si>
  <si>
    <t>PU240350N45</t>
  </si>
  <si>
    <t>U 240-3.5 45x45 PROFIL U NEPERFORAT</t>
  </si>
  <si>
    <t>PU240350N50</t>
  </si>
  <si>
    <t>U 240-3.5 50x50 PROFIL U NEPERFORAT</t>
  </si>
  <si>
    <t>PU240350N55</t>
  </si>
  <si>
    <t>U 240-3.5 55x55 PROFIL U NEPERFORAT</t>
  </si>
  <si>
    <t>PU240350N60</t>
  </si>
  <si>
    <t>U 240-3.5 60x60 PROFIL U NEPERFORAT</t>
  </si>
  <si>
    <t>PU240350N65</t>
  </si>
  <si>
    <t>U 240-3.5 65x65 PROFIL U NEPERFORAT</t>
  </si>
  <si>
    <t>PU240350N70</t>
  </si>
  <si>
    <t>U 240-3.5 70x70 PROFIL U NEPERFORAT</t>
  </si>
  <si>
    <t>PU240350N75</t>
  </si>
  <si>
    <t>U 240-3.5 75x75 PROFIL U NEPERFORAT</t>
  </si>
  <si>
    <t>PU240350N80</t>
  </si>
  <si>
    <t>U 240-3.5 80x80 PROFIL U NEPERFORAT</t>
  </si>
  <si>
    <t>PU240350N85</t>
  </si>
  <si>
    <t>U 240-3.5 85x85 PROFIL U NEPERFORAT</t>
  </si>
  <si>
    <t>PU240350N90</t>
  </si>
  <si>
    <t>U 240-3.5 90x90 PROFIL U NEPERFORAT</t>
  </si>
  <si>
    <t>PU240350N95</t>
  </si>
  <si>
    <t>U 240-3.5 95x95 PROFIL U NEPERFORAT</t>
  </si>
  <si>
    <t>PU240350P40</t>
  </si>
  <si>
    <t>U 240-3.5 40x40 PROFIL U PERFORAT</t>
  </si>
  <si>
    <t>PU240350P45</t>
  </si>
  <si>
    <t>U 240-3.5 45x45 PROFIL U PERFORAT</t>
  </si>
  <si>
    <t>PU240350P50</t>
  </si>
  <si>
    <t>U 240-3.5 50x50 PROFIL U PERFORAT</t>
  </si>
  <si>
    <t>PU240350P55</t>
  </si>
  <si>
    <t>U 240-3.5 55x55 PROFIL U PERFORAT</t>
  </si>
  <si>
    <t>PU240350P60</t>
  </si>
  <si>
    <t>U 240-3.5 60x60 PROFIL U PERFORAT</t>
  </si>
  <si>
    <t>PU240350P65</t>
  </si>
  <si>
    <t>U 240-3.5 65x65 PROFIL U PERFORAT</t>
  </si>
  <si>
    <t>PU240350P70</t>
  </si>
  <si>
    <t>U 240-3.5 70x70 PROFIL U PERFORAT</t>
  </si>
  <si>
    <t>PU240350P75</t>
  </si>
  <si>
    <t>U 240-3.5 75x75 PROFIL U PERFORAT</t>
  </si>
  <si>
    <t>PU240350P80</t>
  </si>
  <si>
    <t>U 240-3.5 80x80 PROFIL U PERFORAT</t>
  </si>
  <si>
    <t>PU240350P85</t>
  </si>
  <si>
    <t>U 240-3.5 85x85 PROFIL U PERFORAT</t>
  </si>
  <si>
    <t>PU240350P90</t>
  </si>
  <si>
    <t>U 240-3.5 90x90 PROFIL U PERFORAT</t>
  </si>
  <si>
    <t>PU240350P95</t>
  </si>
  <si>
    <t>U 240-3.5 95x95 PROFIL U PERFORAT</t>
  </si>
  <si>
    <t>PU250150N00</t>
  </si>
  <si>
    <t>U 250-1.5 100x100 PROFIL U NEPERFORAT</t>
  </si>
  <si>
    <t>PU250150N40</t>
  </si>
  <si>
    <t>U 250-1.5 40x40 PROFIL U NEPERFORAT</t>
  </si>
  <si>
    <t>PU250150N45</t>
  </si>
  <si>
    <t>U 250-1.5 45x45 PROFIL U NEPERFORAT</t>
  </si>
  <si>
    <t>PU250150N50</t>
  </si>
  <si>
    <t>U 250-1.5 50x50 PROFIL U NEPERFORAT</t>
  </si>
  <si>
    <t>PU250150N55</t>
  </si>
  <si>
    <t>U 250-1.5 55x55 PROFIL U NEPERFORAT</t>
  </si>
  <si>
    <t>PU250150N60</t>
  </si>
  <si>
    <t>U 250-1.5 60x60 PROFIL U NEPERFORAT</t>
  </si>
  <si>
    <t>PU250150N65</t>
  </si>
  <si>
    <t>U 250-1.5 65x65 PROFIL U NEPERFORAT</t>
  </si>
  <si>
    <t>PU250150N70</t>
  </si>
  <si>
    <t>U 250-1.5 70x70 PROFIL U NEPERFORAT</t>
  </si>
  <si>
    <t>PU250150N75</t>
  </si>
  <si>
    <t>U 250-1.5 75x75 PROFIL U NEPERFORAT</t>
  </si>
  <si>
    <t>PU250150N80</t>
  </si>
  <si>
    <t>U 250-1.5 80x80 PROFIL U NEPERFORAT</t>
  </si>
  <si>
    <t>PU250150N85</t>
  </si>
  <si>
    <t>U 250-1.5 85x85 PROFIL U NEPERFORAT</t>
  </si>
  <si>
    <t>PU250150N90</t>
  </si>
  <si>
    <t>U 250-1.5 90x90 PROFIL U NEPERFORAT</t>
  </si>
  <si>
    <t>PU250150N95</t>
  </si>
  <si>
    <t>U 250-1.5 95x95 PROFIL U NEPERFORAT</t>
  </si>
  <si>
    <t>PU250150P40</t>
  </si>
  <si>
    <t>U 250-1.5 40x40 PROFIL U PERFORAT</t>
  </si>
  <si>
    <t>PU250150P45</t>
  </si>
  <si>
    <t>U 250-1.5 45x45 PROFIL U PERFORAT</t>
  </si>
  <si>
    <t>PU250150P50</t>
  </si>
  <si>
    <t>U 250-1.5 50x50 PROFIL U PERFORAT</t>
  </si>
  <si>
    <t>PU250150P55</t>
  </si>
  <si>
    <t>U 250-1.5 55x55 PROFIL U PERFORAT</t>
  </si>
  <si>
    <t>PU250150P60</t>
  </si>
  <si>
    <t>U 250-1.5 60x60 PROFIL U PERFORAT</t>
  </si>
  <si>
    <t>PU250150P65</t>
  </si>
  <si>
    <t>U 250-1.5 65x65 PROFIL U PERFORAT</t>
  </si>
  <si>
    <t>PU250150P70</t>
  </si>
  <si>
    <t>U 250-1.5 70x70 PROFIL U PERFORAT</t>
  </si>
  <si>
    <t>PU250150P75</t>
  </si>
  <si>
    <t>U 250-1.5 75x75 PROFIL U PERFORAT</t>
  </si>
  <si>
    <t>PU250150P80</t>
  </si>
  <si>
    <t>U 250-1.5 80x80 PROFIL U PERFORAT</t>
  </si>
  <si>
    <t>PU250150P85</t>
  </si>
  <si>
    <t>U 250-1.5 85x85 PROFIL U PERFORAT</t>
  </si>
  <si>
    <t>PU250150P90</t>
  </si>
  <si>
    <t>U 250-1.5 90x90 PROFIL U PERFORAT</t>
  </si>
  <si>
    <t>PU250150P95</t>
  </si>
  <si>
    <t>U 250-1.5 95x95 PROFIL U PERFORAT</t>
  </si>
  <si>
    <t>PU250200N00</t>
  </si>
  <si>
    <t>U 250-2 100x100 PROFIL U NEPERFORAT</t>
  </si>
  <si>
    <t>PU250200N40</t>
  </si>
  <si>
    <t>U 250-2 40x40 PROFIL U NEPERFORAT</t>
  </si>
  <si>
    <t>PU250200N45</t>
  </si>
  <si>
    <t>U 250-2 45x45 PROFIL U NEPERFORAT</t>
  </si>
  <si>
    <t>PU250200N50</t>
  </si>
  <si>
    <t>U 250-2 50x50 PROFIL U NEPERFORAT</t>
  </si>
  <si>
    <t>PU250200N55</t>
  </si>
  <si>
    <t>U 250-2 55x55 PROFIL U NEPERFORAT</t>
  </si>
  <si>
    <t>PU250200N60</t>
  </si>
  <si>
    <t>U 250-2 60x60 PROFIL U NEPERFORAT</t>
  </si>
  <si>
    <t>PU250200N65</t>
  </si>
  <si>
    <t>U 250-2 65x65 PROFIL U NEPERFORAT</t>
  </si>
  <si>
    <t>PU250200N70</t>
  </si>
  <si>
    <t>U 250-2 70x70 PROFIL U NEPERFORAT</t>
  </si>
  <si>
    <t>PU250200N75</t>
  </si>
  <si>
    <t>U 250-2 75x75 PROFIL U NEPERFORAT</t>
  </si>
  <si>
    <t>PU250200N80</t>
  </si>
  <si>
    <t>U 250-2 80x80 PROFIL U NEPERFORAT</t>
  </si>
  <si>
    <t>PU250200N85</t>
  </si>
  <si>
    <t>U 250-2 85x85 PROFIL U NEPERFORAT</t>
  </si>
  <si>
    <t>PU250200N90</t>
  </si>
  <si>
    <t>U 250-2 90x90 PROFIL U NEPERFORAT</t>
  </si>
  <si>
    <t>PU250200N95</t>
  </si>
  <si>
    <t>U 250-2 95x95 PROFIL U NEPERFORAT</t>
  </si>
  <si>
    <t>PU250200P40</t>
  </si>
  <si>
    <t>U 250-2 40x40 PROFIL U PERFORAT</t>
  </si>
  <si>
    <t>PU250200P45</t>
  </si>
  <si>
    <t>U 250-2 45x45 PROFIL U PERFORAT</t>
  </si>
  <si>
    <t>PU250200P50</t>
  </si>
  <si>
    <t>U 250-2 50x50 PROFIL U PERFORAT</t>
  </si>
  <si>
    <t>PU250200P55</t>
  </si>
  <si>
    <t>U 250-2 55x55 PROFIL U PERFORAT</t>
  </si>
  <si>
    <t>PU250200P60</t>
  </si>
  <si>
    <t>U 250-2 60x60 PROFIL U PERFORAT</t>
  </si>
  <si>
    <t>PU250200P65</t>
  </si>
  <si>
    <t>U 250-2 65x65 PROFIL U PERFORAT</t>
  </si>
  <si>
    <t>PU250200P70</t>
  </si>
  <si>
    <t>U 250-2 70x70 PROFIL U PERFORAT</t>
  </si>
  <si>
    <t>PU250200P75</t>
  </si>
  <si>
    <t>U 250-2 75x75 PROFIL U PERFORAT</t>
  </si>
  <si>
    <t>PU250200P80</t>
  </si>
  <si>
    <t>U 250-2 80x80 PROFIL U PERFORAT</t>
  </si>
  <si>
    <t>PU250200P85</t>
  </si>
  <si>
    <t>U 250-2 85x85 PROFIL U PERFORAT</t>
  </si>
  <si>
    <t>PU250200P90</t>
  </si>
  <si>
    <t>U 250-2 90x90 PROFIL U PERFORAT</t>
  </si>
  <si>
    <t>PU250200P95</t>
  </si>
  <si>
    <t>U 250-2 95x95 PROFIL U PERFORAT</t>
  </si>
  <si>
    <t>PU250250N00</t>
  </si>
  <si>
    <t>U 250-2.5 100x100 PROFIL U NEPERFORAT</t>
  </si>
  <si>
    <t>PU250250N40</t>
  </si>
  <si>
    <t>U 250-2.5 40x40 PROFIL U NEPERFORAT</t>
  </si>
  <si>
    <t>PU250250N45</t>
  </si>
  <si>
    <t>U 250-2.5 45x45 PROFIL U NEPERFORAT</t>
  </si>
  <si>
    <t>PU250250N50</t>
  </si>
  <si>
    <t>U 250-2.5 50x50 PROFIL U NEPERFORAT</t>
  </si>
  <si>
    <t>PU250250N55</t>
  </si>
  <si>
    <t>U 250-2.5 55x55 PROFIL U NEPERFORAT</t>
  </si>
  <si>
    <t>PU250250N60</t>
  </si>
  <si>
    <t>U 250-2.5 60x60 PROFIL U NEPERFORAT</t>
  </si>
  <si>
    <t>PU250250N65</t>
  </si>
  <si>
    <t>U 250-2.5 65x65 PROFIL U NEPERFORAT</t>
  </si>
  <si>
    <t>PU250250N70</t>
  </si>
  <si>
    <t>U 250-2.5 70x70 PROFIL U NEPERFORAT</t>
  </si>
  <si>
    <t>PU250250N75</t>
  </si>
  <si>
    <t>U 250-2.5 75x75 PROFIL U NEPERFORAT</t>
  </si>
  <si>
    <t>PU250250N80</t>
  </si>
  <si>
    <t>U 250-2.5 80x80 PROFIL U NEPERFORAT</t>
  </si>
  <si>
    <t>PU250250N85</t>
  </si>
  <si>
    <t>U 250-2.5 85x85 PROFIL U NEPERFORAT</t>
  </si>
  <si>
    <t>PU250250N90</t>
  </si>
  <si>
    <t>U 250-2.5 90x90 PROFIL U NEPERFORAT</t>
  </si>
  <si>
    <t>PU250250N95</t>
  </si>
  <si>
    <t>U 250-2.5 95x95 PROFIL U NEPERFORAT</t>
  </si>
  <si>
    <t>PU250250P40</t>
  </si>
  <si>
    <t>U 250-2.5 40x40 PROFIL U PERFORAT</t>
  </si>
  <si>
    <t>PU250250P45</t>
  </si>
  <si>
    <t>U 250-2.5 45x45 PROFIL U PERFORAT</t>
  </si>
  <si>
    <t>PU250250P50</t>
  </si>
  <si>
    <t>U 250-2.5 50x50 PROFIL U PERFORAT</t>
  </si>
  <si>
    <t>PU250250P55</t>
  </si>
  <si>
    <t>U 250-2.5 55x55 PROFIL U PERFORAT</t>
  </si>
  <si>
    <t>PU250250P60</t>
  </si>
  <si>
    <t>U 250-2.5 60x60 PROFIL U PERFORAT</t>
  </si>
  <si>
    <t>PU250250P65</t>
  </si>
  <si>
    <t>U 250-2.5 65x65 PROFIL U PERFORAT</t>
  </si>
  <si>
    <t>PU250250P70</t>
  </si>
  <si>
    <t>U 250-2.5 70x70 PROFIL U PERFORAT</t>
  </si>
  <si>
    <t>PU250250P75</t>
  </si>
  <si>
    <t>U 250-2.5 75x75 PROFIL U PERFORAT</t>
  </si>
  <si>
    <t>PU250250P80</t>
  </si>
  <si>
    <t>U 250-2.5 80x80 PROFIL U PERFORAT</t>
  </si>
  <si>
    <t>PU250250P85</t>
  </si>
  <si>
    <t>U 250-2.5 85x85 PROFIL U PERFORAT</t>
  </si>
  <si>
    <t>PU250250P90</t>
  </si>
  <si>
    <t>U 250-2.5 90x90 PROFIL U PERFORAT</t>
  </si>
  <si>
    <t>PU250250P95</t>
  </si>
  <si>
    <t>U 250-2.5 95x95 PROFIL U PERFORAT</t>
  </si>
  <si>
    <t>PU250300N00</t>
  </si>
  <si>
    <t>U 250-3 100x100 PROFIL U NEPERFORAT</t>
  </si>
  <si>
    <t>PU250300N40</t>
  </si>
  <si>
    <t>U 250-3 40x40 PROFIL U NEPERFORAT</t>
  </si>
  <si>
    <t>PU250300N45</t>
  </si>
  <si>
    <t>U 250-3 45x45 PROFIL U NEPERFORAT</t>
  </si>
  <si>
    <t>PU250300N50</t>
  </si>
  <si>
    <t>U 250-3 50x50 PROFIL U NEPERFORAT</t>
  </si>
  <si>
    <t>PU250300N55</t>
  </si>
  <si>
    <t>U 250-3 55x55 PROFIL U NEPERFORAT</t>
  </si>
  <si>
    <t>PU250300N60</t>
  </si>
  <si>
    <t>U 250-3 60x60 PROFIL U NEPERFORAT</t>
  </si>
  <si>
    <t>PU250300N65</t>
  </si>
  <si>
    <t>U 250-3 65x65 PROFIL U NEPERFORAT</t>
  </si>
  <si>
    <t>PU250300N70</t>
  </si>
  <si>
    <t>U 250-3 70x70 PROFIL U NEPERFORAT</t>
  </si>
  <si>
    <t>PU250300N75</t>
  </si>
  <si>
    <t>U 250-3 75x75 PROFIL U NEPERFORAT</t>
  </si>
  <si>
    <t>PU250300N80</t>
  </si>
  <si>
    <t>U 250-3 80x80 PROFIL U NEPERFORAT</t>
  </si>
  <si>
    <t>PU250300N85</t>
  </si>
  <si>
    <t>U 250-3 85x85 PROFIL U NEPERFORAT</t>
  </si>
  <si>
    <t>PU250300N90</t>
  </si>
  <si>
    <t>U 250-3 90x90 PROFIL U NEPERFORAT</t>
  </si>
  <si>
    <t>PU250300N95</t>
  </si>
  <si>
    <t>U 250-3 95x95 PROFIL U NEPERFORAT</t>
  </si>
  <si>
    <t>PU250300P40</t>
  </si>
  <si>
    <t>U 250-3 40x40 PROFIL U PERFORAT</t>
  </si>
  <si>
    <t>PU250300P45</t>
  </si>
  <si>
    <t>U 250-3 45x45 PROFIL U PERFORAT</t>
  </si>
  <si>
    <t>PU250300P50</t>
  </si>
  <si>
    <t>U 250-3 50x50 PROFIL U PERFORAT</t>
  </si>
  <si>
    <t>PU250300P55</t>
  </si>
  <si>
    <t>U 250-3 55x55 PROFIL U PERFORAT</t>
  </si>
  <si>
    <t>PU250300P60</t>
  </si>
  <si>
    <t>U 250-3 60x60 PROFIL U PERFORAT</t>
  </si>
  <si>
    <t>PU250300P65</t>
  </si>
  <si>
    <t>U 250-3 65x65 PROFIL U PERFORAT</t>
  </si>
  <si>
    <t>PU250300P70</t>
  </si>
  <si>
    <t>U 250-3 70x70 PROFIL U PERFORAT</t>
  </si>
  <si>
    <t>PU250300P75</t>
  </si>
  <si>
    <t>U 250-3 75x75 PROFIL U PERFORAT</t>
  </si>
  <si>
    <t>PU250300P80</t>
  </si>
  <si>
    <t>U 250-3 80x80 PROFIL U PERFORAT</t>
  </si>
  <si>
    <t>PU250300P85</t>
  </si>
  <si>
    <t>U 250-3 85x85 PROFIL U PERFORAT</t>
  </si>
  <si>
    <t>PU250300P90</t>
  </si>
  <si>
    <t>U 250-3 90x90 PROFIL U PERFORAT</t>
  </si>
  <si>
    <t>PU250300P95</t>
  </si>
  <si>
    <t>U 250-3 95x95 PROFIL U PERFORAT</t>
  </si>
  <si>
    <t>PU250350N00</t>
  </si>
  <si>
    <t>15.93</t>
  </si>
  <si>
    <t>U 250-3.5 100x100 PROFIL U NEPERFORAT</t>
  </si>
  <si>
    <t>PU250350N40</t>
  </si>
  <si>
    <t>U 250-3.5 40x40 PROFIL U NEPERFORAT</t>
  </si>
  <si>
    <t>PU250350N45</t>
  </si>
  <si>
    <t>U 250-3.5 45x45 PROFIL U NEPERFORAT</t>
  </si>
  <si>
    <t>PU250350N50</t>
  </si>
  <si>
    <t>U 250-3.5 50x50 PROFIL U NEPERFORAT</t>
  </si>
  <si>
    <t>PU250350N55</t>
  </si>
  <si>
    <t>U 250-3.5 55x55 PROFIL U NEPERFORAT</t>
  </si>
  <si>
    <t>PU250350N60</t>
  </si>
  <si>
    <t>U 250-3.5 60x60 PROFIL U NEPERFORAT</t>
  </si>
  <si>
    <t>PU250350N65</t>
  </si>
  <si>
    <t>U 250-3.5 65x65 PROFIL U NEPERFORAT</t>
  </si>
  <si>
    <t>PU250350N70</t>
  </si>
  <si>
    <t>U 250-3.5 70x70 PROFIL U NEPERFORAT</t>
  </si>
  <si>
    <t>PU250350N75</t>
  </si>
  <si>
    <t>U 250-3.5 75x75 PROFIL U NEPERFORAT</t>
  </si>
  <si>
    <t>PU250350N80</t>
  </si>
  <si>
    <t>U 250-3.5 80x80 PROFIL U NEPERFORAT</t>
  </si>
  <si>
    <t>PU250350N85</t>
  </si>
  <si>
    <t>U 250-3.5 85x85 PROFIL U NEPERFORAT</t>
  </si>
  <si>
    <t>PU250350N90</t>
  </si>
  <si>
    <t>U 250-3.5 90x90 PROFIL U NEPERFORAT</t>
  </si>
  <si>
    <t>PU250350N95</t>
  </si>
  <si>
    <t>U 250-3.5 95x95 PROFIL U NEPERFORAT</t>
  </si>
  <si>
    <t>PU250350P40</t>
  </si>
  <si>
    <t>U 250-3.5 40x40 PROFIL U PERFORAT</t>
  </si>
  <si>
    <t>PU250350P45</t>
  </si>
  <si>
    <t>U 250-3.5 45x45 PROFIL U PERFORAT</t>
  </si>
  <si>
    <t>PU250350P50</t>
  </si>
  <si>
    <t>U 250-3.5 50x50 PROFIL U PERFORAT</t>
  </si>
  <si>
    <t>PU250350P55</t>
  </si>
  <si>
    <t>U 250-3.5 55x55 PROFIL U PERFORAT</t>
  </si>
  <si>
    <t>PU250350P60</t>
  </si>
  <si>
    <t>U 250-3.5 60x60 PROFIL U PERFORAT</t>
  </si>
  <si>
    <t>PU250350P65</t>
  </si>
  <si>
    <t>U 250-3.5 65x65 PROFIL U PERFORAT</t>
  </si>
  <si>
    <t>PU250350P70</t>
  </si>
  <si>
    <t>U 250-3.5 70x70 PROFIL U PERFORAT</t>
  </si>
  <si>
    <t>PU250350P75</t>
  </si>
  <si>
    <t>U 250-3.5 75x75 PROFIL U PERFORAT</t>
  </si>
  <si>
    <t>PU250350P80</t>
  </si>
  <si>
    <t>U 250-3.5 80x80 PROFIL U PERFORAT</t>
  </si>
  <si>
    <t>PU250350P85</t>
  </si>
  <si>
    <t>U 250-3.5 85x85 PROFIL U PERFORAT</t>
  </si>
  <si>
    <t>PU250350P90</t>
  </si>
  <si>
    <t>U 250-3.5 90x90 PROFIL U PERFORAT</t>
  </si>
  <si>
    <t>PU250350P95</t>
  </si>
  <si>
    <t>U 250-3.5 95x95 PROFIL U PERFORAT</t>
  </si>
  <si>
    <t>PU260150N00</t>
  </si>
  <si>
    <t>7.09</t>
  </si>
  <si>
    <t>U 260-1.5 100x100 PROFIL U NEPERFORAT</t>
  </si>
  <si>
    <t>PU260150N40</t>
  </si>
  <si>
    <t>U 260-1.5 40x40 PROFIL U NEPERFORAT</t>
  </si>
  <si>
    <t>PU260150N45</t>
  </si>
  <si>
    <t>U 260-1.5 45x45 PROFIL U NEPERFORAT</t>
  </si>
  <si>
    <t>PU260150N50</t>
  </si>
  <si>
    <t>U 260-1.5 50x50 PROFIL U NEPERFORAT</t>
  </si>
  <si>
    <t>PU260150N55</t>
  </si>
  <si>
    <t>U 260-1.5 55x55 PROFIL U NEPERFORAT</t>
  </si>
  <si>
    <t>PU260150N60</t>
  </si>
  <si>
    <t>U 260-1.5 60x60 PROFIL U NEPERFORAT</t>
  </si>
  <si>
    <t>PU260150N65</t>
  </si>
  <si>
    <t>U 260-1.5 65x65 PROFIL U NEPERFORAT</t>
  </si>
  <si>
    <t>PU260150N70</t>
  </si>
  <si>
    <t>U 260-1.5 70x70 PROFIL U NEPERFORAT</t>
  </si>
  <si>
    <t>PU260150N75</t>
  </si>
  <si>
    <t>U 260-1.5 75x75 PROFIL U NEPERFORAT</t>
  </si>
  <si>
    <t>PU260150N80</t>
  </si>
  <si>
    <t>U 260-1.5 80x80 PROFIL U NEPERFORAT</t>
  </si>
  <si>
    <t>PU260150N85</t>
  </si>
  <si>
    <t>U 260-1.5 85x85 PROFIL U NEPERFORAT</t>
  </si>
  <si>
    <t>PU260150N90</t>
  </si>
  <si>
    <t>U 260-1.5 90x90 PROFIL U NEPERFORAT</t>
  </si>
  <si>
    <t>PU260150N95</t>
  </si>
  <si>
    <t>U 260-1.5 95x95 PROFIL U NEPERFORAT</t>
  </si>
  <si>
    <t>PU260150P40</t>
  </si>
  <si>
    <t>U 260-1.5 40x40 PROFIL U PERFORAT</t>
  </si>
  <si>
    <t>PU260150P45</t>
  </si>
  <si>
    <t>U 260-1.5 45x45 PROFIL U PERFORAT</t>
  </si>
  <si>
    <t>PU260150P50</t>
  </si>
  <si>
    <t>U 260-1.5 50x50 PROFIL U PERFORAT</t>
  </si>
  <si>
    <t>PU260150P55</t>
  </si>
  <si>
    <t>U 260-1.5 55x55 PROFIL U PERFORAT</t>
  </si>
  <si>
    <t>PU260150P60</t>
  </si>
  <si>
    <t>U 260-1.5 60x60 PROFIL U PERFORAT</t>
  </si>
  <si>
    <t>PU260150P65</t>
  </si>
  <si>
    <t>U 260-1.5 65x65 PROFIL U PERFORAT</t>
  </si>
  <si>
    <t>PU260150P70</t>
  </si>
  <si>
    <t>U 260-1.5 70x70 PROFIL U PERFORAT</t>
  </si>
  <si>
    <t>PU260150P75</t>
  </si>
  <si>
    <t>U 260-1.5 75x75 PROFIL U PERFORAT</t>
  </si>
  <si>
    <t>PU260150P80</t>
  </si>
  <si>
    <t>U 260-1.5 80x80 PROFIL U PERFORAT</t>
  </si>
  <si>
    <t>PU260150P85</t>
  </si>
  <si>
    <t>U 260-1.5 85x85 PROFIL U PERFORAT</t>
  </si>
  <si>
    <t>PU260150P90</t>
  </si>
  <si>
    <t>U 260-1.5 90x90 PROFIL U PERFORAT</t>
  </si>
  <si>
    <t>PU260150P95</t>
  </si>
  <si>
    <t>U 260-1.5 95x95 PROFIL U PERFORAT</t>
  </si>
  <si>
    <t>PU260200N00</t>
  </si>
  <si>
    <t>9.41</t>
  </si>
  <si>
    <t>U 260-2 100x100 PROFIL U NEPERFORAT</t>
  </si>
  <si>
    <t>PU260200N40</t>
  </si>
  <si>
    <t>U 260-2 40x40 PROFIL U NEPERFORAT</t>
  </si>
  <si>
    <t>PU260200N45</t>
  </si>
  <si>
    <t>U 260-2 45x45 PROFIL U NEPERFORAT</t>
  </si>
  <si>
    <t>PU260200N50</t>
  </si>
  <si>
    <t>U 260-2 50x50 PROFIL U NEPERFORAT</t>
  </si>
  <si>
    <t>PU260200N55</t>
  </si>
  <si>
    <t>U 260-2 55x55 PROFIL U NEPERFORAT</t>
  </si>
  <si>
    <t>PU260200N60</t>
  </si>
  <si>
    <t>U 260-2 60x60 PROFIL U NEPERFORAT</t>
  </si>
  <si>
    <t>PU260200N65</t>
  </si>
  <si>
    <t>U 260-2 65x65 PROFIL U NEPERFORAT</t>
  </si>
  <si>
    <t>PU260200N70</t>
  </si>
  <si>
    <t>U 260-2 70x70 PROFIL U NEPERFORAT</t>
  </si>
  <si>
    <t>PU260200N75</t>
  </si>
  <si>
    <t>U 260-2 75x75 PROFIL U NEPERFORAT</t>
  </si>
  <si>
    <t>PU260200N80</t>
  </si>
  <si>
    <t>U 260-2 80x80 PROFIL U NEPERFORAT</t>
  </si>
  <si>
    <t>PU260200N85</t>
  </si>
  <si>
    <t>U 260-2 85x85 PROFIL U NEPERFORAT</t>
  </si>
  <si>
    <t>PU260200N90</t>
  </si>
  <si>
    <t>U 260-2 90x90 PROFIL U NEPERFORAT</t>
  </si>
  <si>
    <t>PU260200N95</t>
  </si>
  <si>
    <t>U 260-2 95x95 PROFIL U NEPERFORAT</t>
  </si>
  <si>
    <t>PU260200P40</t>
  </si>
  <si>
    <t>U 260-2 40x40 PROFIL U PERFORAT</t>
  </si>
  <si>
    <t>PU260200P45</t>
  </si>
  <si>
    <t>U 260-2 45x45 PROFIL U PERFORAT</t>
  </si>
  <si>
    <t>PU260200P50</t>
  </si>
  <si>
    <t>U 260-2 50x50 PROFIL U PERFORAT</t>
  </si>
  <si>
    <t>PU260200P55</t>
  </si>
  <si>
    <t>U 260-2 55x55 PROFIL U PERFORAT</t>
  </si>
  <si>
    <t>PU260200P60</t>
  </si>
  <si>
    <t>U 260-2 60x60 PROFIL U PERFORAT</t>
  </si>
  <si>
    <t>PU260200P65</t>
  </si>
  <si>
    <t>U 260-2 65x65 PROFIL U PERFORAT</t>
  </si>
  <si>
    <t>PU260200P70</t>
  </si>
  <si>
    <t>U 260-2 70x70 PROFIL U PERFORAT</t>
  </si>
  <si>
    <t>PU260200P75</t>
  </si>
  <si>
    <t>U 260-2 75x75 PROFIL U PERFORAT</t>
  </si>
  <si>
    <t>PU260200P80</t>
  </si>
  <si>
    <t>U 260-2 80x80 PROFIL U PERFORAT</t>
  </si>
  <si>
    <t>PU260200P85</t>
  </si>
  <si>
    <t>U 260-2 85x85 PROFIL U PERFORAT</t>
  </si>
  <si>
    <t>PU260200P90</t>
  </si>
  <si>
    <t>U 260-2 90x90 PROFIL U PERFORAT</t>
  </si>
  <si>
    <t>PU260200P95</t>
  </si>
  <si>
    <t>U 260-2 95x95 PROFIL U PERFORAT</t>
  </si>
  <si>
    <t>PU260250N00</t>
  </si>
  <si>
    <t>U 260-2.5 100x100 PROFIL U NEPERFORAT</t>
  </si>
  <si>
    <t>PU260250N40</t>
  </si>
  <si>
    <t>U 260-2.5 40x40 PROFIL U NEPERFORAT</t>
  </si>
  <si>
    <t>PU260250N45</t>
  </si>
  <si>
    <t>U 260-2.5 45x45 PROFIL U NEPERFORAT</t>
  </si>
  <si>
    <t>PU260250N50</t>
  </si>
  <si>
    <t>U 260-2.5 50x50 PROFIL U NEPERFORAT</t>
  </si>
  <si>
    <t>PU260250N55</t>
  </si>
  <si>
    <t>U 260-2.5 55x55 PROFIL U NEPERFORAT</t>
  </si>
  <si>
    <t>PU260250N60</t>
  </si>
  <si>
    <t>U 260-2.5 60x60 PROFIL U NEPERFORAT</t>
  </si>
  <si>
    <t>PU260250N65</t>
  </si>
  <si>
    <t>U 260-2.5 65x65 PROFIL U NEPERFORAT</t>
  </si>
  <si>
    <t>PU260250N70</t>
  </si>
  <si>
    <t>U 260-2.5 70x70 PROFIL U NEPERFORAT</t>
  </si>
  <si>
    <t>PU260250N75</t>
  </si>
  <si>
    <t>U 260-2.5 75x75 PROFIL U NEPERFORAT</t>
  </si>
  <si>
    <t>PU260250N80</t>
  </si>
  <si>
    <t>U 260-2.5 80x80 PROFIL U NEPERFORAT</t>
  </si>
  <si>
    <t>PU260250N85</t>
  </si>
  <si>
    <t>U 260-2.5 85x85 PROFIL U NEPERFORAT</t>
  </si>
  <si>
    <t>PU260250N90</t>
  </si>
  <si>
    <t>U 260-2.5 90x90 PROFIL U NEPERFORAT</t>
  </si>
  <si>
    <t>PU260250N95</t>
  </si>
  <si>
    <t>U 260-2.5 95x95 PROFIL U NEPERFORAT</t>
  </si>
  <si>
    <t>PU260250P40</t>
  </si>
  <si>
    <t>U 260-2.5 40x40 PROFIL U PERFORAT</t>
  </si>
  <si>
    <t>PU260250P45</t>
  </si>
  <si>
    <t>U 260-2.5 45x45 PROFIL U PERFORAT</t>
  </si>
  <si>
    <t>PU260250P50</t>
  </si>
  <si>
    <t>U 260-2.5 50x50 PROFIL U PERFORAT</t>
  </si>
  <si>
    <t>PU260250P55</t>
  </si>
  <si>
    <t>U 260-2.5 55x55 PROFIL U PERFORAT</t>
  </si>
  <si>
    <t>PU260250P60</t>
  </si>
  <si>
    <t>U 260-2.5 60x60 PROFIL U PERFORAT</t>
  </si>
  <si>
    <t>PU260250P65</t>
  </si>
  <si>
    <t>U 260-2.5 65x65 PROFIL U PERFORAT</t>
  </si>
  <si>
    <t>PU260250P70</t>
  </si>
  <si>
    <t>U 260-2.5 70x70 PROFIL U PERFORAT</t>
  </si>
  <si>
    <t>PU260250P75</t>
  </si>
  <si>
    <t>U 260-2.5 75x75 PROFIL U PERFORAT</t>
  </si>
  <si>
    <t>PU260250P80</t>
  </si>
  <si>
    <t>U 260-2.5 80x80 PROFIL U PERFORAT</t>
  </si>
  <si>
    <t>PU260250P85</t>
  </si>
  <si>
    <t>U 260-2.5 85x85 PROFIL U PERFORAT</t>
  </si>
  <si>
    <t>PU260250P90</t>
  </si>
  <si>
    <t>U 260-2.5 90x90 PROFIL U PERFORAT</t>
  </si>
  <si>
    <t>PU260250P95</t>
  </si>
  <si>
    <t>U 260-2.5 95x95 PROFIL U PERFORAT</t>
  </si>
  <si>
    <t>PU260300N00</t>
  </si>
  <si>
    <t>U 260-3 100x100 PROFIL U NEPERFORAT</t>
  </si>
  <si>
    <t>PU260300N40</t>
  </si>
  <si>
    <t>U 260-3 40x40 PROFIL U NEPERFORAT</t>
  </si>
  <si>
    <t>PU260300N45</t>
  </si>
  <si>
    <t>U 260-3 45x45 PROFIL U NEPERFORAT</t>
  </si>
  <si>
    <t>PU260300N50</t>
  </si>
  <si>
    <t>U 260-3 50x50 PROFIL U NEPERFORAT</t>
  </si>
  <si>
    <t>PU260300N55</t>
  </si>
  <si>
    <t>U 260-3 55x55 PROFIL U NEPERFORAT</t>
  </si>
  <si>
    <t>PU260300N60</t>
  </si>
  <si>
    <t>U 260-3 60x60 PROFIL U NEPERFORAT</t>
  </si>
  <si>
    <t>PU260300N65</t>
  </si>
  <si>
    <t>U 260-3 65x65 PROFIL U NEPERFORAT</t>
  </si>
  <si>
    <t>PU260300N70</t>
  </si>
  <si>
    <t>U 260-3 70x70 PROFIL U NEPERFORAT</t>
  </si>
  <si>
    <t>PU260300N75</t>
  </si>
  <si>
    <t>U 260-3 75x75 PROFIL U NEPERFORAT</t>
  </si>
  <si>
    <t>PU260300N80</t>
  </si>
  <si>
    <t>U 260-3 80x80 PROFIL U NEPERFORAT</t>
  </si>
  <si>
    <t>PU260300N85</t>
  </si>
  <si>
    <t>U 260-3 85x85 PROFIL U NEPERFORAT</t>
  </si>
  <si>
    <t>PU260300N90</t>
  </si>
  <si>
    <t>U 260-3 90x90 PROFIL U NEPERFORAT</t>
  </si>
  <si>
    <t>PU260300N95</t>
  </si>
  <si>
    <t>U 260-3 95x95 PROFIL U NEPERFORAT</t>
  </si>
  <si>
    <t>PU260300P40</t>
  </si>
  <si>
    <t>U 260-3 40x40 PROFIL U PERFORAT</t>
  </si>
  <si>
    <t>PU260300P45</t>
  </si>
  <si>
    <t>U 260-3 45x45 PROFIL U PERFORAT</t>
  </si>
  <si>
    <t>PU260300P50</t>
  </si>
  <si>
    <t>U 260-3 50x50 PROFIL U PERFORAT</t>
  </si>
  <si>
    <t>PU260300P55</t>
  </si>
  <si>
    <t>U 260-3 55x55 PROFIL U PERFORAT</t>
  </si>
  <si>
    <t>PU260300P60</t>
  </si>
  <si>
    <t>U 260-3 60x60 PROFIL U PERFORAT</t>
  </si>
  <si>
    <t>PU260300P65</t>
  </si>
  <si>
    <t>U 260-3 65x65 PROFIL U PERFORAT</t>
  </si>
  <si>
    <t>PU260300P70</t>
  </si>
  <si>
    <t>U 260-3 70x70 PROFIL U PERFORAT</t>
  </si>
  <si>
    <t>PU260300P75</t>
  </si>
  <si>
    <t>U 260-3 75x75 PROFIL U PERFORAT</t>
  </si>
  <si>
    <t>PU260300P80</t>
  </si>
  <si>
    <t>U 260-3 80x80 PROFIL U PERFORAT</t>
  </si>
  <si>
    <t>PU260300P85</t>
  </si>
  <si>
    <t>U 260-3 85x85 PROFIL U PERFORAT</t>
  </si>
  <si>
    <t>PU260300P90</t>
  </si>
  <si>
    <t>U 260-3 90x90 PROFIL U PERFORAT</t>
  </si>
  <si>
    <t>PU260300P95</t>
  </si>
  <si>
    <t>U 260-3 95x95 PROFIL U PERFORAT</t>
  </si>
  <si>
    <t>PU260350N00</t>
  </si>
  <si>
    <t>16.29</t>
  </si>
  <si>
    <t>U 260-3.5 100x100 PROFIL U NEPERFORAT</t>
  </si>
  <si>
    <t>PU260350N40</t>
  </si>
  <si>
    <t>U 260-3.5 40x40 PROFIL U NEPERFORAT</t>
  </si>
  <si>
    <t>PU260350N45</t>
  </si>
  <si>
    <t>U 260-3.5 45x45 PROFIL U NEPERFORAT</t>
  </si>
  <si>
    <t>PU260350N50</t>
  </si>
  <si>
    <t>U 260-3.5 50x50 PROFIL U NEPERFORAT</t>
  </si>
  <si>
    <t>PU260350N55</t>
  </si>
  <si>
    <t>U 260-3.5 55x55 PROFIL U NEPERFORAT</t>
  </si>
  <si>
    <t>PU260350N60</t>
  </si>
  <si>
    <t>U 260-3.5 60x60 PROFIL U NEPERFORAT</t>
  </si>
  <si>
    <t>PU260350N65</t>
  </si>
  <si>
    <t>U 260-3.5 65x65 PROFIL U NEPERFORAT</t>
  </si>
  <si>
    <t>PU260350N70</t>
  </si>
  <si>
    <t>U 260-3.5 70x70 PROFIL U NEPERFORAT</t>
  </si>
  <si>
    <t>PU260350N75</t>
  </si>
  <si>
    <t>U 260-3.5 75x75 PROFIL U NEPERFORAT</t>
  </si>
  <si>
    <t>PU260350N80</t>
  </si>
  <si>
    <t>U 260-3.5 80x80 PROFIL U NEPERFORAT</t>
  </si>
  <si>
    <t>PU260350N85</t>
  </si>
  <si>
    <t>U 260-3.5 85x85 PROFIL U NEPERFORAT</t>
  </si>
  <si>
    <t>PU260350N90</t>
  </si>
  <si>
    <t>U 260-3.5 90x90 PROFIL U NEPERFORAT</t>
  </si>
  <si>
    <t>PU260350N95</t>
  </si>
  <si>
    <t>U 260-3.5 95x95 PROFIL U NEPERFORAT</t>
  </si>
  <si>
    <t>PU260350P40</t>
  </si>
  <si>
    <t>U 260-3.5 40x40 PROFIL U PERFORAT</t>
  </si>
  <si>
    <t>PU260350P45</t>
  </si>
  <si>
    <t>U 260-3.5 45x45 PROFIL U PERFORAT</t>
  </si>
  <si>
    <t>PU260350P50</t>
  </si>
  <si>
    <t>U 260-3.5 50x50 PROFIL U PERFORAT</t>
  </si>
  <si>
    <t>PU260350P55</t>
  </si>
  <si>
    <t>U 260-3.5 55x55 PROFIL U PERFORAT</t>
  </si>
  <si>
    <t>PU260350P60</t>
  </si>
  <si>
    <t>U 260-3.5 60x60 PROFIL U PERFORAT</t>
  </si>
  <si>
    <t>PU260350P65</t>
  </si>
  <si>
    <t>U 260-3.5 65x65 PROFIL U PERFORAT</t>
  </si>
  <si>
    <t>PU260350P70</t>
  </si>
  <si>
    <t>U 260-3.5 70x70 PROFIL U PERFORAT</t>
  </si>
  <si>
    <t>PU260350P75</t>
  </si>
  <si>
    <t>U 260-3.5 75x75 PROFIL U PERFORAT</t>
  </si>
  <si>
    <t>PU260350P80</t>
  </si>
  <si>
    <t>U 260-3.5 80x80 PROFIL U PERFORAT</t>
  </si>
  <si>
    <t>PU260350P85</t>
  </si>
  <si>
    <t>U 260-3.5 85x85 PROFIL U PERFORAT</t>
  </si>
  <si>
    <t>PU260350P90</t>
  </si>
  <si>
    <t>U 260-3.5 90x90 PROFIL U PERFORAT</t>
  </si>
  <si>
    <t>PU260350P95</t>
  </si>
  <si>
    <t>U 260-3.5 95x95 PROFIL U PERFORAT</t>
  </si>
  <si>
    <t>PU270150N00</t>
  </si>
  <si>
    <t>U 270-1.5 100x100 PROFIL U NEPERFORAT</t>
  </si>
  <si>
    <t>PU270150N40</t>
  </si>
  <si>
    <t>U 270-1.5 40x40 PROFIL U NEPERFORAT</t>
  </si>
  <si>
    <t>PU270150N45</t>
  </si>
  <si>
    <t>U 270-1.5 45x45 PROFIL U NEPERFORAT</t>
  </si>
  <si>
    <t>PU270150N50</t>
  </si>
  <si>
    <t>U 270-1.5 50x50 PROFIL U NEPERFORAT</t>
  </si>
  <si>
    <t>PU270150N55</t>
  </si>
  <si>
    <t>U 270-1.5 55x55 PROFIL U NEPERFORAT</t>
  </si>
  <si>
    <t>PU270150N60</t>
  </si>
  <si>
    <t>U 270-1.5 60x60 PROFIL U NEPERFORAT</t>
  </si>
  <si>
    <t>PU270150N65</t>
  </si>
  <si>
    <t>U 270-1.5 65x65 PROFIL U NEPERFORAT</t>
  </si>
  <si>
    <t>PU270150N70</t>
  </si>
  <si>
    <t>U 270-1.5 70x70 PROFIL U NEPERFORAT</t>
  </si>
  <si>
    <t>PU270150N75</t>
  </si>
  <si>
    <t>U 270-1.5 75x75 PROFIL U NEPERFORAT</t>
  </si>
  <si>
    <t>PU270150N80</t>
  </si>
  <si>
    <t>U 270-1.5 80x80 PROFIL U NEPERFORAT</t>
  </si>
  <si>
    <t>PU270150N85</t>
  </si>
  <si>
    <t>U 270-1.5 85x85 PROFIL U NEPERFORAT</t>
  </si>
  <si>
    <t>PU270150N90</t>
  </si>
  <si>
    <t>U 270-1.5 90x90 PROFIL U NEPERFORAT</t>
  </si>
  <si>
    <t>PU270150N95</t>
  </si>
  <si>
    <t>U 270-1.5 95x95 PROFIL U NEPERFORAT</t>
  </si>
  <si>
    <t>PU270150P40</t>
  </si>
  <si>
    <t>U 270-1.5 40x40 PROFIL U PERFORAT</t>
  </si>
  <si>
    <t>PU270150P45</t>
  </si>
  <si>
    <t>U 270-1.5 45x45 PROFIL U PERFORAT</t>
  </si>
  <si>
    <t>PU270150P50</t>
  </si>
  <si>
    <t>U 270-1.5 50x50 PROFIL U PERFORAT</t>
  </si>
  <si>
    <t>PU270150P55</t>
  </si>
  <si>
    <t>U 270-1.5 55x55 PROFIL U PERFORAT</t>
  </si>
  <si>
    <t>PU270150P60</t>
  </si>
  <si>
    <t>U 270-1.5 60x60 PROFIL U PERFORAT</t>
  </si>
  <si>
    <t>PU270150P65</t>
  </si>
  <si>
    <t>U 270-1.5 65x65 PROFIL U PERFORAT</t>
  </si>
  <si>
    <t>PU270150P70</t>
  </si>
  <si>
    <t>U 270-1.5 70x70 PROFIL U PERFORAT</t>
  </si>
  <si>
    <t>PU270150P75</t>
  </si>
  <si>
    <t>U 270-1.5 75x75 PROFIL U PERFORAT</t>
  </si>
  <si>
    <t>PU270150P80</t>
  </si>
  <si>
    <t>U 270-1.5 80x80 PROFIL U PERFORAT</t>
  </si>
  <si>
    <t>PU270150P85</t>
  </si>
  <si>
    <t>U 270-1.5 85x85 PROFIL U PERFORAT</t>
  </si>
  <si>
    <t>PU270150P90</t>
  </si>
  <si>
    <t>U 270-1.5 90x90 PROFIL U PERFORAT</t>
  </si>
  <si>
    <t>PU270150P95</t>
  </si>
  <si>
    <t>U 270-1.5 95x95 PROFIL U PERFORAT</t>
  </si>
  <si>
    <t>PU270200N00</t>
  </si>
  <si>
    <t>U 270-2 100x100 PROFIL U NEPERFORAT</t>
  </si>
  <si>
    <t>PU270200N40</t>
  </si>
  <si>
    <t>U 270-2 40x40 PROFIL U NEPERFORAT</t>
  </si>
  <si>
    <t>PU270200N45</t>
  </si>
  <si>
    <t>U 270-2 45x45 PROFIL U NEPERFORAT</t>
  </si>
  <si>
    <t>PU270200N50</t>
  </si>
  <si>
    <t>U 270-2 50x50 PROFIL U NEPERFORAT</t>
  </si>
  <si>
    <t>PU270200N55</t>
  </si>
  <si>
    <t>U 270-2 55x55 PROFIL U NEPERFORAT</t>
  </si>
  <si>
    <t>PU270200N60</t>
  </si>
  <si>
    <t>U 270-2 60x60 PROFIL U NEPERFORAT</t>
  </si>
  <si>
    <t>PU270200N65</t>
  </si>
  <si>
    <t>U 270-2 65x65 PROFIL U NEPERFORAT</t>
  </si>
  <si>
    <t>PU270200N70</t>
  </si>
  <si>
    <t>U 270-2 70x70 PROFIL U NEPERFORAT</t>
  </si>
  <si>
    <t>PU270200N75</t>
  </si>
  <si>
    <t>U 270-2 75x75 PROFIL U NEPERFORAT</t>
  </si>
  <si>
    <t>PU270200N80</t>
  </si>
  <si>
    <t>U 270-2 80x80 PROFIL U NEPERFORAT</t>
  </si>
  <si>
    <t>PU270200N85</t>
  </si>
  <si>
    <t>U 270-2 85x85 PROFIL U NEPERFORAT</t>
  </si>
  <si>
    <t>PU270200N90</t>
  </si>
  <si>
    <t>U 270-2 90x90 PROFIL U NEPERFORAT</t>
  </si>
  <si>
    <t>PU270200N95</t>
  </si>
  <si>
    <t>U 270-2 95x95 PROFIL U NEPERFORAT</t>
  </si>
  <si>
    <t>PU270200P40</t>
  </si>
  <si>
    <t>U 270-2 40x40 PROFIL U PERFORAT</t>
  </si>
  <si>
    <t>PU270200P45</t>
  </si>
  <si>
    <t>U 270-2 45x45 PROFIL U PERFORAT</t>
  </si>
  <si>
    <t>PU270200P50</t>
  </si>
  <si>
    <t>U 270-2 50x50 PROFIL U PERFORAT</t>
  </si>
  <si>
    <t>PU270200P55</t>
  </si>
  <si>
    <t>U 270-2 55x55 PROFIL U PERFORAT</t>
  </si>
  <si>
    <t>PU270200P60</t>
  </si>
  <si>
    <t>U 270-2 60x60 PROFIL U PERFORAT</t>
  </si>
  <si>
    <t>PU270200P65</t>
  </si>
  <si>
    <t>U 270-2 65x65 PROFIL U PERFORAT</t>
  </si>
  <si>
    <t>PU270200P70</t>
  </si>
  <si>
    <t>U 270-2 70x70 PROFIL U PERFORAT</t>
  </si>
  <si>
    <t>PU270200P75</t>
  </si>
  <si>
    <t>U 270-2 75x75 PROFIL U PERFORAT</t>
  </si>
  <si>
    <t>PU270200P80</t>
  </si>
  <si>
    <t>U 270-2 80x80 PROFIL U PERFORAT</t>
  </si>
  <si>
    <t>PU270200P85</t>
  </si>
  <si>
    <t>U 270-2 85x85 PROFIL U PERFORAT</t>
  </si>
  <si>
    <t>PU270200P90</t>
  </si>
  <si>
    <t>U 270-2 90x90 PROFIL U PERFORAT</t>
  </si>
  <si>
    <t>PU270200P95</t>
  </si>
  <si>
    <t>U 270-2 95x95 PROFIL U PERFORAT</t>
  </si>
  <si>
    <t>PU270250N00</t>
  </si>
  <si>
    <t>11.99</t>
  </si>
  <si>
    <t>U 270-2.5 100x100 PROFIL U NEPERFORAT</t>
  </si>
  <si>
    <t>PU270250N40</t>
  </si>
  <si>
    <t>U 270-2.5 40x40 PROFIL U NEPERFORAT</t>
  </si>
  <si>
    <t>PU270250N45</t>
  </si>
  <si>
    <t>U 270-2.5 45x45 PROFIL U NEPERFORAT</t>
  </si>
  <si>
    <t>PU270250N50</t>
  </si>
  <si>
    <t>U 270-2.5 50x50 PROFIL U NEPERFORAT</t>
  </si>
  <si>
    <t>PU270250N55</t>
  </si>
  <si>
    <t>U 270-2.5 55x55 PROFIL U NEPERFORAT</t>
  </si>
  <si>
    <t>PU270250N60</t>
  </si>
  <si>
    <t>U 270-2.5 60x60 PROFIL U NEPERFORAT</t>
  </si>
  <si>
    <t>PU270250N65</t>
  </si>
  <si>
    <t>U 270-2.5 65x65 PROFIL U NEPERFORAT</t>
  </si>
  <si>
    <t>PU270250N70</t>
  </si>
  <si>
    <t>U 270-2.5 70x70 PROFIL U NEPERFORAT</t>
  </si>
  <si>
    <t>PU270250N75</t>
  </si>
  <si>
    <t>U 270-2.5 75x75 PROFIL U NEPERFORAT</t>
  </si>
  <si>
    <t>PU270250N80</t>
  </si>
  <si>
    <t>U 270-2.5 80x80 PROFIL U NEPERFORAT</t>
  </si>
  <si>
    <t>PU270250N85</t>
  </si>
  <si>
    <t>U 270-2.5 85x85 PROFIL U NEPERFORAT</t>
  </si>
  <si>
    <t>PU270250N90</t>
  </si>
  <si>
    <t>U 270-2.5 90x90 PROFIL U NEPERFORAT</t>
  </si>
  <si>
    <t>PU270250N95</t>
  </si>
  <si>
    <t>U 270-2.5 95x95 PROFIL U NEPERFORAT</t>
  </si>
  <si>
    <t>PU270250P40</t>
  </si>
  <si>
    <t>U 270-2.5 40x40 PROFIL U PERFORAT</t>
  </si>
  <si>
    <t>PU270250P45</t>
  </si>
  <si>
    <t>U 270-2.5 45x45 PROFIL U PERFORAT</t>
  </si>
  <si>
    <t>PU270250P50</t>
  </si>
  <si>
    <t>U 270-2.5 50x50 PROFIL U PERFORAT</t>
  </si>
  <si>
    <t>PU270250P55</t>
  </si>
  <si>
    <t>U 270-2.5 55x55 PROFIL U PERFORAT</t>
  </si>
  <si>
    <t>PU270250P60</t>
  </si>
  <si>
    <t>U 270-2.5 60x60 PROFIL U PERFORAT</t>
  </si>
  <si>
    <t>PU270250P65</t>
  </si>
  <si>
    <t>U 270-2.5 65x65 PROFIL U PERFORAT</t>
  </si>
  <si>
    <t>PU270250P70</t>
  </si>
  <si>
    <t>U 270-2.5 70x70 PROFIL U PERFORAT</t>
  </si>
  <si>
    <t>PU270250P75</t>
  </si>
  <si>
    <t>U 270-2.5 75x75 PROFIL U PERFORAT</t>
  </si>
  <si>
    <t>PU270250P80</t>
  </si>
  <si>
    <t>U 270-2.5 80x80 PROFIL U PERFORAT</t>
  </si>
  <si>
    <t>PU270250P85</t>
  </si>
  <si>
    <t>U 270-2.5 85x85 PROFIL U PERFORAT</t>
  </si>
  <si>
    <t>PU270250P90</t>
  </si>
  <si>
    <t>U 270-2.5 90x90 PROFIL U PERFORAT</t>
  </si>
  <si>
    <t>PU270250P95</t>
  </si>
  <si>
    <t>U 270-2.5 95x95 PROFIL U PERFORAT</t>
  </si>
  <si>
    <t>PU270300N00</t>
  </si>
  <si>
    <t>14.33</t>
  </si>
  <si>
    <t>U 270-3 100x100 PROFIL U NEPERFORAT</t>
  </si>
  <si>
    <t>PU270300N40</t>
  </si>
  <si>
    <t>U 270-3 40x40 PROFIL U NEPERFORAT</t>
  </si>
  <si>
    <t>PU270300N45</t>
  </si>
  <si>
    <t>U 270-3 45x45 PROFIL U NEPERFORAT</t>
  </si>
  <si>
    <t>PU270300N50</t>
  </si>
  <si>
    <t>U 270-3 50x50 PROFIL U NEPERFORAT</t>
  </si>
  <si>
    <t>PU270300N55</t>
  </si>
  <si>
    <t>U 270-3 55x55 PROFIL U NEPERFORAT</t>
  </si>
  <si>
    <t>PU270300N60</t>
  </si>
  <si>
    <t>U 270-3 60x60 PROFIL U NEPERFORAT</t>
  </si>
  <si>
    <t>PU270300N65</t>
  </si>
  <si>
    <t>U 270-3 65x65 PROFIL U NEPERFORAT</t>
  </si>
  <si>
    <t>PU270300N70</t>
  </si>
  <si>
    <t>U 270-3 70x70 PROFIL U NEPERFORAT</t>
  </si>
  <si>
    <t>PU270300N75</t>
  </si>
  <si>
    <t>U 270-3 75x75 PROFIL U NEPERFORAT</t>
  </si>
  <si>
    <t>PU270300N80</t>
  </si>
  <si>
    <t>U 270-3 80x80 PROFIL U NEPERFORAT</t>
  </si>
  <si>
    <t>PU270300N85</t>
  </si>
  <si>
    <t>U 270-3 85x85 PROFIL U NEPERFORAT</t>
  </si>
  <si>
    <t>PU270300N90</t>
  </si>
  <si>
    <t>U 270-3 90x90 PROFIL U NEPERFORAT</t>
  </si>
  <si>
    <t>PU270300N95</t>
  </si>
  <si>
    <t>U 270-3 95x95 PROFIL U NEPERFORAT</t>
  </si>
  <si>
    <t>PU270300P40</t>
  </si>
  <si>
    <t>U 270-3 40x40 PROFIL U PERFORAT</t>
  </si>
  <si>
    <t>PU270300P45</t>
  </si>
  <si>
    <t>U 270-3 45x45 PROFIL U PERFORAT</t>
  </si>
  <si>
    <t>PU270300P50</t>
  </si>
  <si>
    <t>U 270-3 50x50 PROFIL U PERFORAT</t>
  </si>
  <si>
    <t>PU270300P55</t>
  </si>
  <si>
    <t>U 270-3 55x55 PROFIL U PERFORAT</t>
  </si>
  <si>
    <t>PU270300P60</t>
  </si>
  <si>
    <t>U 270-3 60x60 PROFIL U PERFORAT</t>
  </si>
  <si>
    <t>PU270300P65</t>
  </si>
  <si>
    <t>U 270-3 65x65 PROFIL U PERFORAT</t>
  </si>
  <si>
    <t>PU270300P70</t>
  </si>
  <si>
    <t>U 270-3 70x70 PROFIL U PERFORAT</t>
  </si>
  <si>
    <t>PU270300P75</t>
  </si>
  <si>
    <t>U 270-3 75x75 PROFIL U PERFORAT</t>
  </si>
  <si>
    <t>PU270300P80</t>
  </si>
  <si>
    <t>U 270-3 80x80 PROFIL U PERFORAT</t>
  </si>
  <si>
    <t>PU270300P85</t>
  </si>
  <si>
    <t>U 270-3 85x85 PROFIL U PERFORAT</t>
  </si>
  <si>
    <t>PU270300P90</t>
  </si>
  <si>
    <t>U 270-3 90x90 PROFIL U PERFORAT</t>
  </si>
  <si>
    <t>PU270300P95</t>
  </si>
  <si>
    <t>U 270-3 95x95 PROFIL U PERFORAT</t>
  </si>
  <si>
    <t>PU270350N00</t>
  </si>
  <si>
    <t>16.65</t>
  </si>
  <si>
    <t>U 270-3.5 100x100 PROFIL U NEPERFORAT</t>
  </si>
  <si>
    <t>PU270350N40</t>
  </si>
  <si>
    <t>U 270-3.5 40x40 PROFIL U NEPERFORAT</t>
  </si>
  <si>
    <t>PU270350N45</t>
  </si>
  <si>
    <t>U 270-3.5 45x45 PROFIL U NEPERFORAT</t>
  </si>
  <si>
    <t>PU270350N50</t>
  </si>
  <si>
    <t>U 270-3.5 50x50 PROFIL U NEPERFORAT</t>
  </si>
  <si>
    <t>PU270350N55</t>
  </si>
  <si>
    <t>U 270-3.5 55x55 PROFIL U NEPERFORAT</t>
  </si>
  <si>
    <t>PU270350N60</t>
  </si>
  <si>
    <t>U 270-3.5 60x60 PROFIL U NEPERFORAT</t>
  </si>
  <si>
    <t>PU270350N65</t>
  </si>
  <si>
    <t>U 270-3.5 65x65 PROFIL U NEPERFORAT</t>
  </si>
  <si>
    <t>PU270350N70</t>
  </si>
  <si>
    <t>U 270-3.5 70x70 PROFIL U NEPERFORAT</t>
  </si>
  <si>
    <t>PU270350N75</t>
  </si>
  <si>
    <t>U 270-3.5 75x75 PROFIL U NEPERFORAT</t>
  </si>
  <si>
    <t>PU270350N80</t>
  </si>
  <si>
    <t>U 270-3.5 80x80 PROFIL U NEPERFORAT</t>
  </si>
  <si>
    <t>PU270350N85</t>
  </si>
  <si>
    <t>U 270-3.5 85x85 PROFIL U NEPERFORAT</t>
  </si>
  <si>
    <t>PU270350N90</t>
  </si>
  <si>
    <t>U 270-3.5 90x90 PROFIL U NEPERFORAT</t>
  </si>
  <si>
    <t>PU270350N95</t>
  </si>
  <si>
    <t>U 270-3.5 95x95 PROFIL U NEPERFORAT</t>
  </si>
  <si>
    <t>PU270350P40</t>
  </si>
  <si>
    <t>U 270-3.5 40x40 PROFIL U PERFORAT</t>
  </si>
  <si>
    <t>PU270350P45</t>
  </si>
  <si>
    <t>U 270-3.5 45x45 PROFIL U PERFORAT</t>
  </si>
  <si>
    <t>PU270350P50</t>
  </si>
  <si>
    <t>U 270-3.5 50x50 PROFIL U PERFORAT</t>
  </si>
  <si>
    <t>PU270350P55</t>
  </si>
  <si>
    <t>U 270-3.5 55x55 PROFIL U PERFORAT</t>
  </si>
  <si>
    <t>PU270350P60</t>
  </si>
  <si>
    <t>U 270-3.5 60x60 PROFIL U PERFORAT</t>
  </si>
  <si>
    <t>PU270350P65</t>
  </si>
  <si>
    <t>U 270-3.5 65x65 PROFIL U PERFORAT</t>
  </si>
  <si>
    <t>PU270350P70</t>
  </si>
  <si>
    <t>U 270-3.5 70x70 PROFIL U PERFORAT</t>
  </si>
  <si>
    <t>PU270350P75</t>
  </si>
  <si>
    <t>U 270-3.5 75x75 PROFIL U PERFORAT</t>
  </si>
  <si>
    <t>PU270350P80</t>
  </si>
  <si>
    <t>U 270-3.5 80x80 PROFIL U PERFORAT</t>
  </si>
  <si>
    <t>PU270350P85</t>
  </si>
  <si>
    <t>U 270-3.5 85x85 PROFIL U PERFORAT</t>
  </si>
  <si>
    <t>PU270350P90</t>
  </si>
  <si>
    <t>U 270-3.5 90x90 PROFIL U PERFORAT</t>
  </si>
  <si>
    <t>PU270350P95</t>
  </si>
  <si>
    <t>U 270-3.5 95x95 PROFIL U PERFORAT</t>
  </si>
  <si>
    <t>PU280150N00</t>
  </si>
  <si>
    <t>U 280-1.5 100x100 PROFIL U NEPERFORAT</t>
  </si>
  <si>
    <t>PU280150N40</t>
  </si>
  <si>
    <t>U 280-1.5 40x40 PROFIL U NEPERFORAT</t>
  </si>
  <si>
    <t>PU280150N45</t>
  </si>
  <si>
    <t>U 280-1.5 45x45 PROFIL U NEPERFORAT</t>
  </si>
  <si>
    <t>PU280150N50</t>
  </si>
  <si>
    <t>U 280-1.5 50x50 PROFIL U NEPERFORAT</t>
  </si>
  <si>
    <t>PU280150N55</t>
  </si>
  <si>
    <t>U 280-1.5 55x55 PROFIL U NEPERFORAT</t>
  </si>
  <si>
    <t>PU280150N60</t>
  </si>
  <si>
    <t>U 280-1.5 60x60 PROFIL U NEPERFORAT</t>
  </si>
  <si>
    <t>PU280150N65</t>
  </si>
  <si>
    <t>U 280-1.5 65x65 PROFIL U NEPERFORAT</t>
  </si>
  <si>
    <t>PU280150N70</t>
  </si>
  <si>
    <t>U 280-1.5 70x70 PROFIL U NEPERFORAT</t>
  </si>
  <si>
    <t>PU280150N75</t>
  </si>
  <si>
    <t>U 280-1.5 75x75 PROFIL U NEPERFORAT</t>
  </si>
  <si>
    <t>PU280150N80</t>
  </si>
  <si>
    <t>U 280-1.5 80x80 PROFIL U NEPERFORAT</t>
  </si>
  <si>
    <t>PU280150N85</t>
  </si>
  <si>
    <t>U 280-1.5 85x85 PROFIL U NEPERFORAT</t>
  </si>
  <si>
    <t>PU280150N90</t>
  </si>
  <si>
    <t>U 280-1.5 90x90 PROFIL U NEPERFORAT</t>
  </si>
  <si>
    <t>PU280150N95</t>
  </si>
  <si>
    <t>U 280-1.5 95x95 PROFIL U NEPERFORAT</t>
  </si>
  <si>
    <t>PU280150P40</t>
  </si>
  <si>
    <t>U 280-1.5 40x40 PROFIL U PERFORAT</t>
  </si>
  <si>
    <t>PU280150P45</t>
  </si>
  <si>
    <t>U 280-1.5 45x45 PROFIL U PERFORAT</t>
  </si>
  <si>
    <t>PU280150P50</t>
  </si>
  <si>
    <t>U 280-1.5 50x50 PROFIL U PERFORAT</t>
  </si>
  <si>
    <t>PU280150P55</t>
  </si>
  <si>
    <t>U 280-1.5 55x55 PROFIL U PERFORAT</t>
  </si>
  <si>
    <t>PU280150P60</t>
  </si>
  <si>
    <t>U 280-1.5 60x60 PROFIL U PERFORAT</t>
  </si>
  <si>
    <t>PU280150P65</t>
  </si>
  <si>
    <t>U 280-1.5 65x65 PROFIL U PERFORAT</t>
  </si>
  <si>
    <t>PU280150P70</t>
  </si>
  <si>
    <t>U 280-1.5 70x70 PROFIL U PERFORAT</t>
  </si>
  <si>
    <t>PU280150P75</t>
  </si>
  <si>
    <t>U 280-1.5 75x75 PROFIL U PERFORAT</t>
  </si>
  <si>
    <t>PU280150P80</t>
  </si>
  <si>
    <t>U 280-1.5 80x80 PROFIL U PERFORAT</t>
  </si>
  <si>
    <t>PU280150P85</t>
  </si>
  <si>
    <t>U 280-1.5 85x85 PROFIL U PERFORAT</t>
  </si>
  <si>
    <t>PU280150P90</t>
  </si>
  <si>
    <t>U 280-1.5 90x90 PROFIL U PERFORAT</t>
  </si>
  <si>
    <t>PU280150P95</t>
  </si>
  <si>
    <t>U 280-1.5 95x95 PROFIL U PERFORAT</t>
  </si>
  <si>
    <t>PU280200N00</t>
  </si>
  <si>
    <t>U 280-2 100x100 PROFIL U NEPERFORAT</t>
  </si>
  <si>
    <t>PU280200N40</t>
  </si>
  <si>
    <t>U 280-2 40x40 PROFIL U NEPERFORAT</t>
  </si>
  <si>
    <t>PU280200N45</t>
  </si>
  <si>
    <t>U 280-2 45x45 PROFIL U NEPERFORAT</t>
  </si>
  <si>
    <t>PU280200N50</t>
  </si>
  <si>
    <t>U 280-2 50x50 PROFIL U NEPERFORAT</t>
  </si>
  <si>
    <t>PU280200N55</t>
  </si>
  <si>
    <t>U 280-2 55x55 PROFIL U NEPERFORAT</t>
  </si>
  <si>
    <t>PU280200N60</t>
  </si>
  <si>
    <t>U 280-2 60x60 PROFIL U NEPERFORAT</t>
  </si>
  <si>
    <t>PU280200N65</t>
  </si>
  <si>
    <t>U 280-2 65x65 PROFIL U NEPERFORAT</t>
  </si>
  <si>
    <t>PU280200N70</t>
  </si>
  <si>
    <t>U 280-2 70x70 PROFIL U NEPERFORAT</t>
  </si>
  <si>
    <t>PU280200N75</t>
  </si>
  <si>
    <t>U 280-2 75x75 PROFIL U NEPERFORAT</t>
  </si>
  <si>
    <t>PU280200N80</t>
  </si>
  <si>
    <t>U 280-2 80x80 PROFIL U NEPERFORAT</t>
  </si>
  <si>
    <t>PU280200N85</t>
  </si>
  <si>
    <t>U 280-2 85x85 PROFIL U NEPERFORAT</t>
  </si>
  <si>
    <t>PU280200N90</t>
  </si>
  <si>
    <t>U 280-2 90x90 PROFIL U NEPERFORAT</t>
  </si>
  <si>
    <t>PU280200N95</t>
  </si>
  <si>
    <t>U 280-2 95x95 PROFIL U NEPERFORAT</t>
  </si>
  <si>
    <t>PU280200P40</t>
  </si>
  <si>
    <t>U 280-2 40x40 PROFIL U PERFORAT</t>
  </si>
  <si>
    <t>PU280200P45</t>
  </si>
  <si>
    <t>U 280-2 45x45 PROFIL U PERFORAT</t>
  </si>
  <si>
    <t>PU280200P50</t>
  </si>
  <si>
    <t>U 280-2 50x50 PROFIL U PERFORAT</t>
  </si>
  <si>
    <t>PU280200P55</t>
  </si>
  <si>
    <t>U 280-2 55x55 PROFIL U PERFORAT</t>
  </si>
  <si>
    <t>PU280200P60</t>
  </si>
  <si>
    <t>U 280-2 60x60 PROFIL U PERFORAT</t>
  </si>
  <si>
    <t>PU280200P65</t>
  </si>
  <si>
    <t>U 280-2 65x65 PROFIL U PERFORAT</t>
  </si>
  <si>
    <t>PU280200P70</t>
  </si>
  <si>
    <t>U 280-2 70x70 PROFIL U PERFORAT</t>
  </si>
  <si>
    <t>PU280200P75</t>
  </si>
  <si>
    <t>U 280-2 75x75 PROFIL U PERFORAT</t>
  </si>
  <si>
    <t>PU280200P80</t>
  </si>
  <si>
    <t>U 280-2 80x80 PROFIL U PERFORAT</t>
  </si>
  <si>
    <t>PU280200P85</t>
  </si>
  <si>
    <t>U 280-2 85x85 PROFIL U PERFORAT</t>
  </si>
  <si>
    <t>PU280200P90</t>
  </si>
  <si>
    <t>U 280-2 90x90 PROFIL U PERFORAT</t>
  </si>
  <si>
    <t>PU280200P95</t>
  </si>
  <si>
    <t>U 280-2 95x95 PROFIL U PERFORAT</t>
  </si>
  <si>
    <t>PU280250N00</t>
  </si>
  <si>
    <t>U 280-2.5 100x100 PROFIL U NEPERFORAT</t>
  </si>
  <si>
    <t>PU280250N40</t>
  </si>
  <si>
    <t>U 280-2.5 40x40 PROFIL U NEPERFORAT</t>
  </si>
  <si>
    <t>PU280250N45</t>
  </si>
  <si>
    <t>U 280-2.5 45x45 PROFIL U NEPERFORAT</t>
  </si>
  <si>
    <t>PU280250N50</t>
  </si>
  <si>
    <t>U 280-2.5 50x50 PROFIL U NEPERFORAT</t>
  </si>
  <si>
    <t>PU280250N55</t>
  </si>
  <si>
    <t>U 280-2.5 55x55 PROFIL U NEPERFORAT</t>
  </si>
  <si>
    <t>PU280250N60</t>
  </si>
  <si>
    <t>U 280-2.5 60x60 PROFIL U NEPERFORAT</t>
  </si>
  <si>
    <t>PU280250N65</t>
  </si>
  <si>
    <t>U 280-2.5 65x65 PROFIL U NEPERFORAT</t>
  </si>
  <si>
    <t>PU280250N70</t>
  </si>
  <si>
    <t>U 280-2.5 70x70 PROFIL U NEPERFORAT</t>
  </si>
  <si>
    <t>PU280250N75</t>
  </si>
  <si>
    <t>U 280-2.5 75x75 PROFIL U NEPERFORAT</t>
  </si>
  <si>
    <t>PU280250N80</t>
  </si>
  <si>
    <t>U 280-2.5 80x80 PROFIL U NEPERFORAT</t>
  </si>
  <si>
    <t>PU280250N85</t>
  </si>
  <si>
    <t>U 280-2.5 85x85 PROFIL U NEPERFORAT</t>
  </si>
  <si>
    <t>PU280250N90</t>
  </si>
  <si>
    <t>U 280-2.5 90x90 PROFIL U NEPERFORAT</t>
  </si>
  <si>
    <t>PU280250N95</t>
  </si>
  <si>
    <t>U 280-2.5 95x95 PROFIL U NEPERFORAT</t>
  </si>
  <si>
    <t>PU280250P40</t>
  </si>
  <si>
    <t>U 280-2.5 40x40 PROFIL U PERFORAT</t>
  </si>
  <si>
    <t>PU280250P45</t>
  </si>
  <si>
    <t>U 280-2.5 45x45 PROFIL U PERFORAT</t>
  </si>
  <si>
    <t>PU280250P50</t>
  </si>
  <si>
    <t>U 280-2.5 50x50 PROFIL U PERFORAT</t>
  </si>
  <si>
    <t>PU280250P55</t>
  </si>
  <si>
    <t>U 280-2.5 55x55 PROFIL U PERFORAT</t>
  </si>
  <si>
    <t>PU280250P60</t>
  </si>
  <si>
    <t>U 280-2.5 60x60 PROFIL U PERFORAT</t>
  </si>
  <si>
    <t>PU280250P65</t>
  </si>
  <si>
    <t>U 280-2.5 65x65 PROFIL U PERFORAT</t>
  </si>
  <si>
    <t>PU280250P70</t>
  </si>
  <si>
    <t>U 280-2.5 70x70 PROFIL U PERFORAT</t>
  </si>
  <si>
    <t>PU280250P75</t>
  </si>
  <si>
    <t>U 280-2.5 75x75 PROFIL U PERFORAT</t>
  </si>
  <si>
    <t>PU280250P80</t>
  </si>
  <si>
    <t>U 280-2.5 80x80 PROFIL U PERFORAT</t>
  </si>
  <si>
    <t>PU280250P85</t>
  </si>
  <si>
    <t>U 280-2.5 85x85 PROFIL U PERFORAT</t>
  </si>
  <si>
    <t>PU280250P90</t>
  </si>
  <si>
    <t>U 280-2.5 90x90 PROFIL U PERFORAT</t>
  </si>
  <si>
    <t>PU280250P95</t>
  </si>
  <si>
    <t>U 280-2.5 95x95 PROFIL U PERFORAT</t>
  </si>
  <si>
    <t>PU280300N00</t>
  </si>
  <si>
    <t>U 280-3 100x100 PROFIL U NEPERFORAT</t>
  </si>
  <si>
    <t>PU280300N40</t>
  </si>
  <si>
    <t>U 280-3 40x40 PROFIL U NEPERFORAT</t>
  </si>
  <si>
    <t>PU280300N45</t>
  </si>
  <si>
    <t>U 280-3 45x45 PROFIL U NEPERFORAT</t>
  </si>
  <si>
    <t>PU280300N50</t>
  </si>
  <si>
    <t>U 280-3 50x50 PROFIL U NEPERFORAT</t>
  </si>
  <si>
    <t>PU280300N55</t>
  </si>
  <si>
    <t>U 280-3 55x55 PROFIL U NEPERFORAT</t>
  </si>
  <si>
    <t>PU280300N60</t>
  </si>
  <si>
    <t>U 280-3 60x60 PROFIL U NEPERFORAT</t>
  </si>
  <si>
    <t>PU280300N65</t>
  </si>
  <si>
    <t>U 280-3 65x65 PROFIL U NEPERFORAT</t>
  </si>
  <si>
    <t>PU280300N70</t>
  </si>
  <si>
    <t>U 280-3 70x70 PROFIL U NEPERFORAT</t>
  </si>
  <si>
    <t>PU280300N75</t>
  </si>
  <si>
    <t>U 280-3 75x75 PROFIL U NEPERFORAT</t>
  </si>
  <si>
    <t>PU280300N80</t>
  </si>
  <si>
    <t>U 280-3 80x80 PROFIL U NEPERFORAT</t>
  </si>
  <si>
    <t>PU280300N85</t>
  </si>
  <si>
    <t>U 280-3 85x85 PROFIL U NEPERFORAT</t>
  </si>
  <si>
    <t>PU280300N90</t>
  </si>
  <si>
    <t>U 280-3 90x90 PROFIL U NEPERFORAT</t>
  </si>
  <si>
    <t>PU280300N95</t>
  </si>
  <si>
    <t>U 280-3 95x95 PROFIL U NEPERFORAT</t>
  </si>
  <si>
    <t>PU280300P40</t>
  </si>
  <si>
    <t>U 280-3 40x40 PROFIL U PERFORAT</t>
  </si>
  <si>
    <t>PU280300P45</t>
  </si>
  <si>
    <t>U 280-3 45x45 PROFIL U PERFORAT</t>
  </si>
  <si>
    <t>PU280300P50</t>
  </si>
  <si>
    <t>U 280-3 50x50 PROFIL U PERFORAT</t>
  </si>
  <si>
    <t>PU280300P55</t>
  </si>
  <si>
    <t>U 280-3 55x55 PROFIL U PERFORAT</t>
  </si>
  <si>
    <t>PU280300P60</t>
  </si>
  <si>
    <t>U 280-3 60x60 PROFIL U PERFORAT</t>
  </si>
  <si>
    <t>PU280300P65</t>
  </si>
  <si>
    <t>U 280-3 65x65 PROFIL U PERFORAT</t>
  </si>
  <si>
    <t>PU280300P70</t>
  </si>
  <si>
    <t>U 280-3 70x70 PROFIL U PERFORAT</t>
  </si>
  <si>
    <t>PU280300P75</t>
  </si>
  <si>
    <t>U 280-3 75x75 PROFIL U PERFORAT</t>
  </si>
  <si>
    <t>PU280300P80</t>
  </si>
  <si>
    <t>U 280-3 80x80 PROFIL U PERFORAT</t>
  </si>
  <si>
    <t>PU280300P85</t>
  </si>
  <si>
    <t>U 280-3 85x85 PROFIL U PERFORAT</t>
  </si>
  <si>
    <t>PU280300P90</t>
  </si>
  <si>
    <t>U 280-3 90x90 PROFIL U PERFORAT</t>
  </si>
  <si>
    <t>PU280300P95</t>
  </si>
  <si>
    <t>U 280-3 95x95 PROFIL U PERFORAT</t>
  </si>
  <si>
    <t>PU280350N00</t>
  </si>
  <si>
    <t>U 280-3.5 100x100 PROFIL U NEPERFORAT</t>
  </si>
  <si>
    <t>PU280350N40</t>
  </si>
  <si>
    <t>U 280-3.5 40x40 PROFIL U NEPERFORAT</t>
  </si>
  <si>
    <t>PU280350N45</t>
  </si>
  <si>
    <t>U 280-3.5 45x45 PROFIL U NEPERFORAT</t>
  </si>
  <si>
    <t>PU280350N50</t>
  </si>
  <si>
    <t>U 280-3.5 50x50 PROFIL U NEPERFORAT</t>
  </si>
  <si>
    <t>PU280350N55</t>
  </si>
  <si>
    <t>U 280-3.5 55x55 PROFIL U NEPERFORAT</t>
  </si>
  <si>
    <t>PU280350N60</t>
  </si>
  <si>
    <t>U 280-3.5 60x60 PROFIL U NEPERFORAT</t>
  </si>
  <si>
    <t>PU280350N65</t>
  </si>
  <si>
    <t>U 280-3.5 65x65 PROFIL U NEPERFORAT</t>
  </si>
  <si>
    <t>PU280350N70</t>
  </si>
  <si>
    <t>U 280-3.5 70x70 PROFIL U NEPERFORAT</t>
  </si>
  <si>
    <t>PU280350N75</t>
  </si>
  <si>
    <t>U 280-3.5 75x75 PROFIL U NEPERFORAT</t>
  </si>
  <si>
    <t>PU280350N80</t>
  </si>
  <si>
    <t>U 280-3.5 80x80 PROFIL U NEPERFORAT</t>
  </si>
  <si>
    <t>PU280350N85</t>
  </si>
  <si>
    <t>U 280-3.5 85x85 PROFIL U NEPERFORAT</t>
  </si>
  <si>
    <t>PU280350N90</t>
  </si>
  <si>
    <t>U 280-3.5 90x90 PROFIL U NEPERFORAT</t>
  </si>
  <si>
    <t>PU280350N95</t>
  </si>
  <si>
    <t>U 280-3.5 95x95 PROFIL U NEPERFORAT</t>
  </si>
  <si>
    <t>PU280350P40</t>
  </si>
  <si>
    <t>U 280-3.5 40x40 PROFIL U PERFORAT</t>
  </si>
  <si>
    <t>PU280350P45</t>
  </si>
  <si>
    <t>U 280-3.5 45x45 PROFIL U PERFORAT</t>
  </si>
  <si>
    <t>PU280350P50</t>
  </si>
  <si>
    <t>U 280-3.5 50x50 PROFIL U PERFORAT</t>
  </si>
  <si>
    <t>PU280350P55</t>
  </si>
  <si>
    <t>U 280-3.5 55x55 PROFIL U PERFORAT</t>
  </si>
  <si>
    <t>PU280350P60</t>
  </si>
  <si>
    <t>U 280-3.5 60x60 PROFIL U PERFORAT</t>
  </si>
  <si>
    <t>PU280350P65</t>
  </si>
  <si>
    <t>U 280-3.5 65x65 PROFIL U PERFORAT</t>
  </si>
  <si>
    <t>PU280350P70</t>
  </si>
  <si>
    <t>U 280-3.5 70x70 PROFIL U PERFORAT</t>
  </si>
  <si>
    <t>PU280350P75</t>
  </si>
  <si>
    <t>U 280-3.5 75x75 PROFIL U PERFORAT</t>
  </si>
  <si>
    <t>PU280350P80</t>
  </si>
  <si>
    <t>U 280-3.5 80x80 PROFIL U PERFORAT</t>
  </si>
  <si>
    <t>PU280350P85</t>
  </si>
  <si>
    <t>U 280-3.5 85x85 PROFIL U PERFORAT</t>
  </si>
  <si>
    <t>PU280350P90</t>
  </si>
  <si>
    <t>U 280-3.5 90x90 PROFIL U PERFORAT</t>
  </si>
  <si>
    <t>PU280350P95</t>
  </si>
  <si>
    <t>U 280-3.5 95x95 PROFIL U PERFORAT</t>
  </si>
  <si>
    <t>PU290150N00</t>
  </si>
  <si>
    <t>U 290-1.5 100x100 PROFIL U NEPERFORAT</t>
  </si>
  <si>
    <t>PU290150N40</t>
  </si>
  <si>
    <t>U 290-1.5 40x40 PROFIL U NEPERFORAT</t>
  </si>
  <si>
    <t>PU290150N45</t>
  </si>
  <si>
    <t>U 290-1.5 45x45 PROFIL U NEPERFORAT</t>
  </si>
  <si>
    <t>PU290150N50</t>
  </si>
  <si>
    <t>U 290-1.5 50x50 PROFIL U NEPERFORAT</t>
  </si>
  <si>
    <t>PU290150N55</t>
  </si>
  <si>
    <t>U 290-1.5 55x55 PROFIL U NEPERFORAT</t>
  </si>
  <si>
    <t>PU290150N60</t>
  </si>
  <si>
    <t>U 290-1.5 60x60 PROFIL U NEPERFORAT</t>
  </si>
  <si>
    <t>PU290150N65</t>
  </si>
  <si>
    <t>U 290-1.5 65x65 PROFIL U NEPERFORAT</t>
  </si>
  <si>
    <t>PU290150N70</t>
  </si>
  <si>
    <t>U 290-1.5 70x70 PROFIL U NEPERFORAT</t>
  </si>
  <si>
    <t>PU290150N75</t>
  </si>
  <si>
    <t>U 290-1.5 75x75 PROFIL U NEPERFORAT</t>
  </si>
  <si>
    <t>PU290150N80</t>
  </si>
  <si>
    <t>U 290-1.5 80x80 PROFIL U NEPERFORAT</t>
  </si>
  <si>
    <t>PU290150N85</t>
  </si>
  <si>
    <t>U 290-1.5 85x85 PROFIL U NEPERFORAT</t>
  </si>
  <si>
    <t>PU290150N90</t>
  </si>
  <si>
    <t>U 290-1.5 90x90 PROFIL U NEPERFORAT</t>
  </si>
  <si>
    <t>PU290150N95</t>
  </si>
  <si>
    <t>U 290-1.5 95x95 PROFIL U NEPERFORAT</t>
  </si>
  <si>
    <t>PU290150P40</t>
  </si>
  <si>
    <t>U 290-1.5 40x40 PROFIL U PERFORAT</t>
  </si>
  <si>
    <t>PU290150P45</t>
  </si>
  <si>
    <t>U 290-1.5 45x45 PROFIL U PERFORAT</t>
  </si>
  <si>
    <t>PU290150P50</t>
  </si>
  <si>
    <t>U 290-1.5 50x50 PROFIL U PERFORAT</t>
  </si>
  <si>
    <t>PU290150P55</t>
  </si>
  <si>
    <t>U 290-1.5 55x55 PROFIL U PERFORAT</t>
  </si>
  <si>
    <t>PU290150P60</t>
  </si>
  <si>
    <t>U 290-1.5 60x60 PROFIL U PERFORAT</t>
  </si>
  <si>
    <t>PU290150P65</t>
  </si>
  <si>
    <t>U 290-1.5 65x65 PROFIL U PERFORAT</t>
  </si>
  <si>
    <t>PU290150P70</t>
  </si>
  <si>
    <t>U 290-1.5 70x70 PROFIL U PERFORAT</t>
  </si>
  <si>
    <t>PU290150P75</t>
  </si>
  <si>
    <t>U 290-1.5 75x75 PROFIL U PERFORAT</t>
  </si>
  <si>
    <t>PU290150P80</t>
  </si>
  <si>
    <t>U 290-1.5 80x80 PROFIL U PERFORAT</t>
  </si>
  <si>
    <t>PU290150P85</t>
  </si>
  <si>
    <t>U 290-1.5 85x85 PROFIL U PERFORAT</t>
  </si>
  <si>
    <t>PU290150P90</t>
  </si>
  <si>
    <t>U 290-1.5 90x90 PROFIL U PERFORAT</t>
  </si>
  <si>
    <t>PU290150P95</t>
  </si>
  <si>
    <t>U 290-1.5 95x95 PROFIL U PERFORAT</t>
  </si>
  <si>
    <t>PU290200N00</t>
  </si>
  <si>
    <t>U 290-2 100x100 PROFIL U NEPERFORAT</t>
  </si>
  <si>
    <t>PU290200N40</t>
  </si>
  <si>
    <t>U 290-2 40x40 PROFIL U NEPERFORAT</t>
  </si>
  <si>
    <t>PU290200N45</t>
  </si>
  <si>
    <t>U 290-2 45x45 PROFIL U NEPERFORAT</t>
  </si>
  <si>
    <t>PU290200N50</t>
  </si>
  <si>
    <t>U 290-2 50x50 PROFIL U NEPERFORAT</t>
  </si>
  <si>
    <t>PU290200N55</t>
  </si>
  <si>
    <t>U 290-2 55x55 PROFIL U NEPERFORAT</t>
  </si>
  <si>
    <t>PU290200N60</t>
  </si>
  <si>
    <t>U 290-2 60x60 PROFIL U NEPERFORAT</t>
  </si>
  <si>
    <t>PU290200N65</t>
  </si>
  <si>
    <t>U 290-2 65x65 PROFIL U NEPERFORAT</t>
  </si>
  <si>
    <t>PU290200N70</t>
  </si>
  <si>
    <t>U 290-2 70x70 PROFIL U NEPERFORAT</t>
  </si>
  <si>
    <t>PU290200N75</t>
  </si>
  <si>
    <t>U 290-2 75x75 PROFIL U NEPERFORAT</t>
  </si>
  <si>
    <t>PU290200N80</t>
  </si>
  <si>
    <t>U 290-2 80x80 PROFIL U NEPERFORAT</t>
  </si>
  <si>
    <t>PU290200N85</t>
  </si>
  <si>
    <t>U 290-2 85x85 PROFIL U NEPERFORAT</t>
  </si>
  <si>
    <t>PU290200N90</t>
  </si>
  <si>
    <t>U 290-2 90x90 PROFIL U NEPERFORAT</t>
  </si>
  <si>
    <t>PU290200N95</t>
  </si>
  <si>
    <t>U 290-2 95x95 PROFIL U NEPERFORAT</t>
  </si>
  <si>
    <t>PU290200P40</t>
  </si>
  <si>
    <t>U 290-2 40x40 PROFIL U PERFORAT</t>
  </si>
  <si>
    <t>PU290200P45</t>
  </si>
  <si>
    <t>U 290-2 45x45 PROFIL U PERFORAT</t>
  </si>
  <si>
    <t>PU290200P50</t>
  </si>
  <si>
    <t>U 290-2 50x50 PROFIL U PERFORAT</t>
  </si>
  <si>
    <t>PU290200P55</t>
  </si>
  <si>
    <t>U 290-2 55x55 PROFIL U PERFORAT</t>
  </si>
  <si>
    <t>PU290200P60</t>
  </si>
  <si>
    <t>U 290-2 60x60 PROFIL U PERFORAT</t>
  </si>
  <si>
    <t>PU290200P65</t>
  </si>
  <si>
    <t>U 290-2 65x65 PROFIL U PERFORAT</t>
  </si>
  <si>
    <t>PU290200P70</t>
  </si>
  <si>
    <t>U 290-2 70x70 PROFIL U PERFORAT</t>
  </si>
  <si>
    <t>PU290200P75</t>
  </si>
  <si>
    <t>U 290-2 75x75 PROFIL U PERFORAT</t>
  </si>
  <si>
    <t>PU290200P80</t>
  </si>
  <si>
    <t>U 290-2 80x80 PROFIL U PERFORAT</t>
  </si>
  <si>
    <t>PU290200P85</t>
  </si>
  <si>
    <t>U 290-2 85x85 PROFIL U PERFORAT</t>
  </si>
  <si>
    <t>PU290200P90</t>
  </si>
  <si>
    <t>U 290-2 90x90 PROFIL U PERFORAT</t>
  </si>
  <si>
    <t>PU290200P95</t>
  </si>
  <si>
    <t>U 290-2 95x95 PROFIL U PERFORAT</t>
  </si>
  <si>
    <t>PU290250N00</t>
  </si>
  <si>
    <t>U 290-2.5 100x100 PROFIL U NEPERFORAT</t>
  </si>
  <si>
    <t>PU290250N40</t>
  </si>
  <si>
    <t>U 290-2.5 40x40 PROFIL U NEPERFORAT</t>
  </si>
  <si>
    <t>PU290250N45</t>
  </si>
  <si>
    <t>U 290-2.5 45x45 PROFIL U NEPERFORAT</t>
  </si>
  <si>
    <t>PU290250N50</t>
  </si>
  <si>
    <t>U 290-2.5 50x50 PROFIL U NEPERFORAT</t>
  </si>
  <si>
    <t>PU290250N55</t>
  </si>
  <si>
    <t>U 290-2.5 55x55 PROFIL U NEPERFORAT</t>
  </si>
  <si>
    <t>PU290250N60</t>
  </si>
  <si>
    <t>U 290-2.5 60x60 PROFIL U NEPERFORAT</t>
  </si>
  <si>
    <t>PU290250N65</t>
  </si>
  <si>
    <t>U 290-2.5 65x65 PROFIL U NEPERFORAT</t>
  </si>
  <si>
    <t>PU290250N70</t>
  </si>
  <si>
    <t>U 290-2.5 70x70 PROFIL U NEPERFORAT</t>
  </si>
  <si>
    <t>PU290250N75</t>
  </si>
  <si>
    <t>U 290-2.5 75x75 PROFIL U NEPERFORAT</t>
  </si>
  <si>
    <t>PU290250N80</t>
  </si>
  <si>
    <t>U 290-2.5 80x80 PROFIL U NEPERFORAT</t>
  </si>
  <si>
    <t>PU290250N85</t>
  </si>
  <si>
    <t>U 290-2.5 85x85 PROFIL U NEPERFORAT</t>
  </si>
  <si>
    <t>PU290250N90</t>
  </si>
  <si>
    <t>U 290-2.5 90x90 PROFIL U NEPERFORAT</t>
  </si>
  <si>
    <t>PU290250N95</t>
  </si>
  <si>
    <t>U 290-2.5 95x95 PROFIL U NEPERFORAT</t>
  </si>
  <si>
    <t>PU290250P40</t>
  </si>
  <si>
    <t>U 290-2.5 40x40 PROFIL U PERFORAT</t>
  </si>
  <si>
    <t>PU290250P45</t>
  </si>
  <si>
    <t>U 290-2.5 45x45 PROFIL U PERFORAT</t>
  </si>
  <si>
    <t>PU290250P50</t>
  </si>
  <si>
    <t>U 290-2.5 50x50 PROFIL U PERFORAT</t>
  </si>
  <si>
    <t>PU290250P55</t>
  </si>
  <si>
    <t>U 290-2.5 55x55 PROFIL U PERFORAT</t>
  </si>
  <si>
    <t>PU290250P60</t>
  </si>
  <si>
    <t>U 290-2.5 60x60 PROFIL U PERFORAT</t>
  </si>
  <si>
    <t>PU290250P65</t>
  </si>
  <si>
    <t>U 290-2.5 65x65 PROFIL U PERFORAT</t>
  </si>
  <si>
    <t>PU290250P70</t>
  </si>
  <si>
    <t>U 290-2.5 70x70 PROFIL U PERFORAT</t>
  </si>
  <si>
    <t>PU290250P75</t>
  </si>
  <si>
    <t>U 290-2.5 75x75 PROFIL U PERFORAT</t>
  </si>
  <si>
    <t>PU290250P80</t>
  </si>
  <si>
    <t>U 290-2.5 80x80 PROFIL U PERFORAT</t>
  </si>
  <si>
    <t>PU290250P85</t>
  </si>
  <si>
    <t>U 290-2.5 85x85 PROFIL U PERFORAT</t>
  </si>
  <si>
    <t>PU290250P90</t>
  </si>
  <si>
    <t>U 290-2.5 90x90 PROFIL U PERFORAT</t>
  </si>
  <si>
    <t>PU290250P95</t>
  </si>
  <si>
    <t>U 290-2.5 95x95 PROFIL U PERFORAT</t>
  </si>
  <si>
    <t>PU290300N00</t>
  </si>
  <si>
    <t>14.95</t>
  </si>
  <si>
    <t>U 290-3 100x100 PROFIL U NEPERFORAT</t>
  </si>
  <si>
    <t>PU290300N40</t>
  </si>
  <si>
    <t>U 290-3 40x40 PROFIL U NEPERFORAT</t>
  </si>
  <si>
    <t>PU290300N45</t>
  </si>
  <si>
    <t>U 290-3 45x45 PROFIL U NEPERFORAT</t>
  </si>
  <si>
    <t>PU290300N50</t>
  </si>
  <si>
    <t>U 290-3 50x50 PROFIL U NEPERFORAT</t>
  </si>
  <si>
    <t>PU290300N55</t>
  </si>
  <si>
    <t>U 290-3 55x55 PROFIL U NEPERFORAT</t>
  </si>
  <si>
    <t>PU290300N60</t>
  </si>
  <si>
    <t>U 290-3 60x60 PROFIL U NEPERFORAT</t>
  </si>
  <si>
    <t>PU290300N65</t>
  </si>
  <si>
    <t>U 290-3 65x65 PROFIL U NEPERFORAT</t>
  </si>
  <si>
    <t>PU290300N70</t>
  </si>
  <si>
    <t>U 290-3 70x70 PROFIL U NEPERFORAT</t>
  </si>
  <si>
    <t>PU290300N75</t>
  </si>
  <si>
    <t>U 290-3 75x75 PROFIL U NEPERFORAT</t>
  </si>
  <si>
    <t>PU290300N80</t>
  </si>
  <si>
    <t>U 290-3 80x80 PROFIL U NEPERFORAT</t>
  </si>
  <si>
    <t>PU290300N85</t>
  </si>
  <si>
    <t>U 290-3 85x85 PROFIL U NEPERFORAT</t>
  </si>
  <si>
    <t>PU290300N90</t>
  </si>
  <si>
    <t>U 290-3 90x90 PROFIL U NEPERFORAT</t>
  </si>
  <si>
    <t>PU290300N95</t>
  </si>
  <si>
    <t>U 290-3 95x95 PROFIL U NEPERFORAT</t>
  </si>
  <si>
    <t>PU290300P40</t>
  </si>
  <si>
    <t>U 290-3 40x40 PROFIL U PERFORAT</t>
  </si>
  <si>
    <t>PU290300P45</t>
  </si>
  <si>
    <t>U 290-3 45x45 PROFIL U PERFORAT</t>
  </si>
  <si>
    <t>PU290300P50</t>
  </si>
  <si>
    <t>U 290-3 50x50 PROFIL U PERFORAT</t>
  </si>
  <si>
    <t>PU290300P55</t>
  </si>
  <si>
    <t>U 290-3 55x55 PROFIL U PERFORAT</t>
  </si>
  <si>
    <t>PU290300P60</t>
  </si>
  <si>
    <t>U 290-3 60x60 PROFIL U PERFORAT</t>
  </si>
  <si>
    <t>PU290300P65</t>
  </si>
  <si>
    <t>U 290-3 65x65 PROFIL U PERFORAT</t>
  </si>
  <si>
    <t>PU290300P70</t>
  </si>
  <si>
    <t>U 290-3 70x70 PROFIL U PERFORAT</t>
  </si>
  <si>
    <t>PU290300P75</t>
  </si>
  <si>
    <t>U 290-3 75x75 PROFIL U PERFORAT</t>
  </si>
  <si>
    <t>PU290300P80</t>
  </si>
  <si>
    <t>U 290-3 80x80 PROFIL U PERFORAT</t>
  </si>
  <si>
    <t>PU290300P85</t>
  </si>
  <si>
    <t>U 290-3 85x85 PROFIL U PERFORAT</t>
  </si>
  <si>
    <t>PU290300P90</t>
  </si>
  <si>
    <t>U 290-3 90x90 PROFIL U PERFORAT</t>
  </si>
  <si>
    <t>PU290300P95</t>
  </si>
  <si>
    <t>U 290-3 95x95 PROFIL U PERFORAT</t>
  </si>
  <si>
    <t>PU290350N00</t>
  </si>
  <si>
    <t>U 290-3.5 100x100 PROFIL U NEPERFORAT</t>
  </si>
  <si>
    <t>PU290350N40</t>
  </si>
  <si>
    <t>U 290-3.5 40x40 PROFIL U NEPERFORAT</t>
  </si>
  <si>
    <t>PU290350N45</t>
  </si>
  <si>
    <t>U 290-3.5 45x45 PROFIL U NEPERFORAT</t>
  </si>
  <si>
    <t>PU290350N50</t>
  </si>
  <si>
    <t>U 290-3.5 50x50 PROFIL U NEPERFORAT</t>
  </si>
  <si>
    <t>PU290350N55</t>
  </si>
  <si>
    <t>U 290-3.5 55x55 PROFIL U NEPERFORAT</t>
  </si>
  <si>
    <t>PU290350N60</t>
  </si>
  <si>
    <t>U 290-3.5 60x60 PROFIL U NEPERFORAT</t>
  </si>
  <si>
    <t>PU290350N65</t>
  </si>
  <si>
    <t>U 290-3.5 65x65 PROFIL U NEPERFORAT</t>
  </si>
  <si>
    <t>PU290350N70</t>
  </si>
  <si>
    <t>U 290-3.5 70x70 PROFIL U NEPERFORAT</t>
  </si>
  <si>
    <t>PU290350N75</t>
  </si>
  <si>
    <t>U 290-3.5 75x75 PROFIL U NEPERFORAT</t>
  </si>
  <si>
    <t>PU290350N80</t>
  </si>
  <si>
    <t>U 290-3.5 80x80 PROFIL U NEPERFORAT</t>
  </si>
  <si>
    <t>PU290350N85</t>
  </si>
  <si>
    <t>U 290-3.5 85x85 PROFIL U NEPERFORAT</t>
  </si>
  <si>
    <t>PU290350N90</t>
  </si>
  <si>
    <t>U 290-3.5 90x90 PROFIL U NEPERFORAT</t>
  </si>
  <si>
    <t>PU290350N95</t>
  </si>
  <si>
    <t>U 290-3.5 95x95 PROFIL U NEPERFORAT</t>
  </si>
  <si>
    <t>PU290350P40</t>
  </si>
  <si>
    <t>U 290-3.5 40x40 PROFIL U PERFORAT</t>
  </si>
  <si>
    <t>PU290350P45</t>
  </si>
  <si>
    <t>U 290-3.5 45x45 PROFIL U PERFORAT</t>
  </si>
  <si>
    <t>PU290350P50</t>
  </si>
  <si>
    <t>U 290-3.5 50x50 PROFIL U PERFORAT</t>
  </si>
  <si>
    <t>PU290350P55</t>
  </si>
  <si>
    <t>U 290-3.5 55x55 PROFIL U PERFORAT</t>
  </si>
  <si>
    <t>PU290350P60</t>
  </si>
  <si>
    <t>U 290-3.5 60x60 PROFIL U PERFORAT</t>
  </si>
  <si>
    <t>PU290350P65</t>
  </si>
  <si>
    <t>U 290-3.5 65x65 PROFIL U PERFORAT</t>
  </si>
  <si>
    <t>PU290350P70</t>
  </si>
  <si>
    <t>U 290-3.5 70x70 PROFIL U PERFORAT</t>
  </si>
  <si>
    <t>PU290350P75</t>
  </si>
  <si>
    <t>U 290-3.5 75x75 PROFIL U PERFORAT</t>
  </si>
  <si>
    <t>PU290350P80</t>
  </si>
  <si>
    <t>U 290-3.5 80x80 PROFIL U PERFORAT</t>
  </si>
  <si>
    <t>PU290350P85</t>
  </si>
  <si>
    <t>U 290-3.5 85x85 PROFIL U PERFORAT</t>
  </si>
  <si>
    <t>PU290350P90</t>
  </si>
  <si>
    <t>U 290-3.5 90x90 PROFIL U PERFORAT</t>
  </si>
  <si>
    <t>PU290350P95</t>
  </si>
  <si>
    <t>U 290-3.5 95x95 PROFIL U PERFORAT</t>
  </si>
  <si>
    <t>PU300150N00</t>
  </si>
  <si>
    <t>U 300-1.5 100x100 PROFIL U NEPERFORAT</t>
  </si>
  <si>
    <t>PU300150N40</t>
  </si>
  <si>
    <t>U 300-1.5 40x40 PROFIL U NEPERFORAT</t>
  </si>
  <si>
    <t>PU300150N45</t>
  </si>
  <si>
    <t>U 300-1.5 45x45 PROFIL U NEPERFORAT</t>
  </si>
  <si>
    <t>PU300150N50</t>
  </si>
  <si>
    <t>U 300-1.5 50x50 PROFIL U NEPERFORAT</t>
  </si>
  <si>
    <t>PU300150N55</t>
  </si>
  <si>
    <t>U 300-1.5 55x55 PROFIL U NEPERFORAT</t>
  </si>
  <si>
    <t>PU300150N60</t>
  </si>
  <si>
    <t>U 300-1.5 60x60 PROFIL U NEPERFORAT</t>
  </si>
  <si>
    <t>PU300150N65</t>
  </si>
  <si>
    <t>U 300-1.5 65x65 PROFIL U NEPERFORAT</t>
  </si>
  <si>
    <t>PU300150N70</t>
  </si>
  <si>
    <t>U 300-1.5 70x70 PROFIL U NEPERFORAT</t>
  </si>
  <si>
    <t>PU300150N75</t>
  </si>
  <si>
    <t>U 300-1.5 75x75 PROFIL U NEPERFORAT</t>
  </si>
  <si>
    <t>PU300150N80</t>
  </si>
  <si>
    <t>U 300-1.5 80x80 PROFIL U NEPERFORAT</t>
  </si>
  <si>
    <t>PU300150N85</t>
  </si>
  <si>
    <t>U 300-1.5 85x85 PROFIL U NEPERFORAT</t>
  </si>
  <si>
    <t>PU300150N90</t>
  </si>
  <si>
    <t>U 300-1.5 90x90 PROFIL U NEPERFORAT</t>
  </si>
  <si>
    <t>PU300150N95</t>
  </si>
  <si>
    <t>U 300-1.5 95x95 PROFIL U NEPERFORAT</t>
  </si>
  <si>
    <t>PU300150P40</t>
  </si>
  <si>
    <t>U 300-1.5 40x40 PROFIL U PERFORAT</t>
  </si>
  <si>
    <t>PU300150P45</t>
  </si>
  <si>
    <t>U 300-1.5 45x45 PROFIL U PERFORAT</t>
  </si>
  <si>
    <t>PU300150P50</t>
  </si>
  <si>
    <t>U 300-1.5 50x50 PROFIL U PERFORAT</t>
  </si>
  <si>
    <t>PU300150P55</t>
  </si>
  <si>
    <t>U 300-1.5 55x55 PROFIL U PERFORAT</t>
  </si>
  <si>
    <t>PU300150P60</t>
  </si>
  <si>
    <t>U 300-1.5 60x60 PROFIL U PERFORAT</t>
  </si>
  <si>
    <t>PU300150P65</t>
  </si>
  <si>
    <t>U 300-1.5 65x65 PROFIL U PERFORAT</t>
  </si>
  <si>
    <t>PU300150P70</t>
  </si>
  <si>
    <t>U 300-1.5 70x70 PROFIL U PERFORAT</t>
  </si>
  <si>
    <t>PU300150P75</t>
  </si>
  <si>
    <t>U 300-1.5 75x75 PROFIL U PERFORAT</t>
  </si>
  <si>
    <t>PU300150P80</t>
  </si>
  <si>
    <t>U 300-1.5 80x80 PROFIL U PERFORAT</t>
  </si>
  <si>
    <t>PU300150P85</t>
  </si>
  <si>
    <t>U 300-1.5 85x85 PROFIL U PERFORAT</t>
  </si>
  <si>
    <t>PU300150P90</t>
  </si>
  <si>
    <t>U 300-1.5 90x90 PROFIL U PERFORAT</t>
  </si>
  <si>
    <t>PU300150P95</t>
  </si>
  <si>
    <t>U 300-1.5 95x95 PROFIL U PERFORAT</t>
  </si>
  <si>
    <t>PU300200N00</t>
  </si>
  <si>
    <t>U 300-2 100x100 PROFIL U NEPERFORAT</t>
  </si>
  <si>
    <t>PU300200N40</t>
  </si>
  <si>
    <t>U 300-2 40x40 PROFIL U NEPERFORAT</t>
  </si>
  <si>
    <t>PU300200N45</t>
  </si>
  <si>
    <t>U 300-2 45x45 PROFIL U NEPERFORAT</t>
  </si>
  <si>
    <t>PU300200N50</t>
  </si>
  <si>
    <t>U 300-2 50x50 PROFIL U NEPERFORAT</t>
  </si>
  <si>
    <t>PU300200N55</t>
  </si>
  <si>
    <t>U 300-2 55x55 PROFIL U NEPERFORAT</t>
  </si>
  <si>
    <t>PU300200N60</t>
  </si>
  <si>
    <t>U 300-2 60x60 PROFIL U NEPERFORAT</t>
  </si>
  <si>
    <t>PU300200N65</t>
  </si>
  <si>
    <t>U 300-2 65x65 PROFIL U NEPERFORAT</t>
  </si>
  <si>
    <t>PU300200N70</t>
  </si>
  <si>
    <t>U 300-2 70x70 PROFIL U NEPERFORAT</t>
  </si>
  <si>
    <t>PU300200N75</t>
  </si>
  <si>
    <t>U 300-2 75x75 PROFIL U NEPERFORAT</t>
  </si>
  <si>
    <t>PU300200N80</t>
  </si>
  <si>
    <t>U 300-2 80x80 PROFIL U NEPERFORAT</t>
  </si>
  <si>
    <t>PU300200N85</t>
  </si>
  <si>
    <t>U 300-2 85x85 PROFIL U NEPERFORAT</t>
  </si>
  <si>
    <t>PU300200N90</t>
  </si>
  <si>
    <t>U 300-2 90x90 PROFIL U NEPERFORAT</t>
  </si>
  <si>
    <t>PU300200N95</t>
  </si>
  <si>
    <t>U 300-2 95x95 PROFIL U NEPERFORAT</t>
  </si>
  <si>
    <t>PU300200P40</t>
  </si>
  <si>
    <t>U 300-2 40x40 PROFIL U PERFORAT</t>
  </si>
  <si>
    <t>PU300200P45</t>
  </si>
  <si>
    <t>U 300-2 45x45 PROFIL U PERFORAT</t>
  </si>
  <si>
    <t>PU300200P50</t>
  </si>
  <si>
    <t>U 300-2 50x50 PROFIL U PERFORAT</t>
  </si>
  <si>
    <t>PU300200P55</t>
  </si>
  <si>
    <t>U 300-2 55x55 PROFIL U PERFORAT</t>
  </si>
  <si>
    <t>PU300200P60</t>
  </si>
  <si>
    <t>U 300-2 60x60 PROFIL U PERFORAT</t>
  </si>
  <si>
    <t>PU300200P65</t>
  </si>
  <si>
    <t>U 300-2 65x65 PROFIL U PERFORAT</t>
  </si>
  <si>
    <t>PU300200P70</t>
  </si>
  <si>
    <t>U 300-2 70x70 PROFIL U PERFORAT</t>
  </si>
  <si>
    <t>PU300200P75</t>
  </si>
  <si>
    <t>U 300-2 75x75 PROFIL U PERFORAT</t>
  </si>
  <si>
    <t>PU300200P80</t>
  </si>
  <si>
    <t>U 300-2 80x80 PROFIL U PERFORAT</t>
  </si>
  <si>
    <t>PU300200P85</t>
  </si>
  <si>
    <t>U 300-2 85x85 PROFIL U PERFORAT</t>
  </si>
  <si>
    <t>PU300200P90</t>
  </si>
  <si>
    <t>U 300-2 90x90 PROFIL U PERFORAT</t>
  </si>
  <si>
    <t>PU300200P95</t>
  </si>
  <si>
    <t>U 300-2 95x95 PROFIL U PERFORAT</t>
  </si>
  <si>
    <t>PU300250N00</t>
  </si>
  <si>
    <t>12.75</t>
  </si>
  <si>
    <t>U 300-2.5 100x100 PROFIL U NEPERFORAT</t>
  </si>
  <si>
    <t>PU300250N40</t>
  </si>
  <si>
    <t>U 300-2.5 40x40 PROFIL U NEPERFORAT</t>
  </si>
  <si>
    <t>PU300250N45</t>
  </si>
  <si>
    <t>U 300-2.5 45x45 PROFIL U NEPERFORAT</t>
  </si>
  <si>
    <t>PU300250N50</t>
  </si>
  <si>
    <t>U 300-2.5 50x50 PROFIL U NEPERFORAT</t>
  </si>
  <si>
    <t>PU300250N55</t>
  </si>
  <si>
    <t>U 300-2.5 55x55 PROFIL U NEPERFORAT</t>
  </si>
  <si>
    <t>PU300250N60</t>
  </si>
  <si>
    <t>U 300-2.5 60x60 PROFIL U NEPERFORAT</t>
  </si>
  <si>
    <t>PU300250N65</t>
  </si>
  <si>
    <t>U 300-2.5 65x65 PROFIL U NEPERFORAT</t>
  </si>
  <si>
    <t>PU300250N70</t>
  </si>
  <si>
    <t>U 300-2.5 70x70 PROFIL U NEPERFORAT</t>
  </si>
  <si>
    <t>PU300250N75</t>
  </si>
  <si>
    <t>U 300-2.5 75x75 PROFIL U NEPERFORAT</t>
  </si>
  <si>
    <t>PU300250N80</t>
  </si>
  <si>
    <t>U 300-2.5 80x80 PROFIL U NEPERFORAT</t>
  </si>
  <si>
    <t>PU300250N85</t>
  </si>
  <si>
    <t>U 300-2.5 85x85 PROFIL U NEPERFORAT</t>
  </si>
  <si>
    <t>PU300250N90</t>
  </si>
  <si>
    <t>U 300-2.5 90x90 PROFIL U NEPERFORAT</t>
  </si>
  <si>
    <t>PU300250N95</t>
  </si>
  <si>
    <t>U 300-2.5 95x95 PROFIL U NEPERFORAT</t>
  </si>
  <si>
    <t>PU300250P40</t>
  </si>
  <si>
    <t>U 300-2.5 40x40 PROFIL U PERFORAT</t>
  </si>
  <si>
    <t>PU300250P45</t>
  </si>
  <si>
    <t>U 300-2.5 45x45 PROFIL U PERFORAT</t>
  </si>
  <si>
    <t>PU300250P50</t>
  </si>
  <si>
    <t>U 300-2.5 50x50 PROFIL U PERFORAT</t>
  </si>
  <si>
    <t>PU300250P55</t>
  </si>
  <si>
    <t>U 300-2.5 55x55 PROFIL U PERFORAT</t>
  </si>
  <si>
    <t>PU300250P60</t>
  </si>
  <si>
    <t>U 300-2.5 60x60 PROFIL U PERFORAT</t>
  </si>
  <si>
    <t>PU300250P65</t>
  </si>
  <si>
    <t>U 300-2.5 65x65 PROFIL U PERFORAT</t>
  </si>
  <si>
    <t>PU300250P70</t>
  </si>
  <si>
    <t>U 300-2.5 70x70 PROFIL U PERFORAT</t>
  </si>
  <si>
    <t>PU300250P75</t>
  </si>
  <si>
    <t>U 300-2.5 75x75 PROFIL U PERFORAT</t>
  </si>
  <si>
    <t>PU300250P80</t>
  </si>
  <si>
    <t>U 300-2.5 80x80 PROFIL U PERFORAT</t>
  </si>
  <si>
    <t>PU300250P85</t>
  </si>
  <si>
    <t>U 300-2.5 85x85 PROFIL U PERFORAT</t>
  </si>
  <si>
    <t>PU300250P90</t>
  </si>
  <si>
    <t>U 300-2.5 90x90 PROFIL U PERFORAT</t>
  </si>
  <si>
    <t>PU300250P95</t>
  </si>
  <si>
    <t>U 300-2.5 95x95 PROFIL U PERFORAT</t>
  </si>
  <si>
    <t>PU300300N00</t>
  </si>
  <si>
    <t>15.25</t>
  </si>
  <si>
    <t>U 300-3 100x100 PROFIL U NEPERFORAT</t>
  </si>
  <si>
    <t>PU300300N40</t>
  </si>
  <si>
    <t>U 300-3 40x40 PROFIL U NEPERFORAT</t>
  </si>
  <si>
    <t>PU300300N45</t>
  </si>
  <si>
    <t>U 300-3 45x45 PROFIL U NEPERFORAT</t>
  </si>
  <si>
    <t>PU300300N50</t>
  </si>
  <si>
    <t>U 300-3 50x50 PROFIL U NEPERFORAT</t>
  </si>
  <si>
    <t>PU300300N55</t>
  </si>
  <si>
    <t>U 300-3 55x55 PROFIL U NEPERFORAT</t>
  </si>
  <si>
    <t>PU300300N60</t>
  </si>
  <si>
    <t>U 300-3 60x60 PROFIL U NEPERFORAT</t>
  </si>
  <si>
    <t>PU300300N65</t>
  </si>
  <si>
    <t>U 300-3 65x65 PROFIL U NEPERFORAT</t>
  </si>
  <si>
    <t>PU300300N70</t>
  </si>
  <si>
    <t>U 300-3 70x70 PROFIL U NEPERFORAT</t>
  </si>
  <si>
    <t>PU300300N75</t>
  </si>
  <si>
    <t>U 300-3 75x75 PROFIL U NEPERFORAT</t>
  </si>
  <si>
    <t>PU300300N80</t>
  </si>
  <si>
    <t>U 300-3 80x80 PROFIL U NEPERFORAT</t>
  </si>
  <si>
    <t>PU300300N85</t>
  </si>
  <si>
    <t>U 300-3 85x85 PROFIL U NEPERFORAT</t>
  </si>
  <si>
    <t>PU300300N90</t>
  </si>
  <si>
    <t>U 300-3 90x90 PROFIL U NEPERFORAT</t>
  </si>
  <si>
    <t>PU300300N95</t>
  </si>
  <si>
    <t>U 300-3 95x95 PROFIL U NEPERFORAT</t>
  </si>
  <si>
    <t>PU300300P40</t>
  </si>
  <si>
    <t>U 300-3 40x40 PROFIL U PERFORAT</t>
  </si>
  <si>
    <t>PU300300P45</t>
  </si>
  <si>
    <t>U 300-3 45x45 PROFIL U PERFORAT</t>
  </si>
  <si>
    <t>PU300300P50</t>
  </si>
  <si>
    <t>U 300-3 50x50 PROFIL U PERFORAT</t>
  </si>
  <si>
    <t>PU300300P55</t>
  </si>
  <si>
    <t>U 300-3 55x55 PROFIL U PERFORAT</t>
  </si>
  <si>
    <t>PU300300P60</t>
  </si>
  <si>
    <t>U 300-3 60x60 PROFIL U PERFORAT</t>
  </si>
  <si>
    <t>PU300300P65</t>
  </si>
  <si>
    <t>U 300-3 65x65 PROFIL U PERFORAT</t>
  </si>
  <si>
    <t>PU300300P70</t>
  </si>
  <si>
    <t>U 300-3 70x70 PROFIL U PERFORAT</t>
  </si>
  <si>
    <t>PU300300P75</t>
  </si>
  <si>
    <t>U 300-3 75x75 PROFIL U PERFORAT</t>
  </si>
  <si>
    <t>PU300300P80</t>
  </si>
  <si>
    <t>U 300-3 80x80 PROFIL U PERFORAT</t>
  </si>
  <si>
    <t>PU300300P85</t>
  </si>
  <si>
    <t>U 300-3 85x85 PROFIL U PERFORAT</t>
  </si>
  <si>
    <t>PU300300P90</t>
  </si>
  <si>
    <t>U 300-3 90x90 PROFIL U PERFORAT</t>
  </si>
  <si>
    <t>PU300300P95</t>
  </si>
  <si>
    <t>U 300-3 95x95 PROFIL U PERFORAT</t>
  </si>
  <si>
    <t>PU300350N00</t>
  </si>
  <si>
    <t>U 300-3.5 100x100 PROFIL U NEPERFORAT</t>
  </si>
  <si>
    <t>PU300350N40</t>
  </si>
  <si>
    <t>U 300-3.5 40x40 PROFIL U NEPERFORAT</t>
  </si>
  <si>
    <t>PU300350N45</t>
  </si>
  <si>
    <t>U 300-3.5 45x45 PROFIL U NEPERFORAT</t>
  </si>
  <si>
    <t>PU300350N50</t>
  </si>
  <si>
    <t>U 300-3.5 50x50 PROFIL U NEPERFORAT</t>
  </si>
  <si>
    <t>PU300350N55</t>
  </si>
  <si>
    <t>U 300-3.5 55x55 PROFIL U NEPERFORAT</t>
  </si>
  <si>
    <t>PU300350N60</t>
  </si>
  <si>
    <t>U 300-3.5 60x60 PROFIL U NEPERFORAT</t>
  </si>
  <si>
    <t>PU300350N65</t>
  </si>
  <si>
    <t>U 300-3.5 65x65 PROFIL U NEPERFORAT</t>
  </si>
  <si>
    <t>PU300350N70</t>
  </si>
  <si>
    <t>U 300-3.5 70x70 PROFIL U NEPERFORAT</t>
  </si>
  <si>
    <t>PU300350N75</t>
  </si>
  <si>
    <t>U 300-3.5 75x75 PROFIL U NEPERFORAT</t>
  </si>
  <si>
    <t>PU300350N80</t>
  </si>
  <si>
    <t>U 300-3.5 80x80 PROFIL U NEPERFORAT</t>
  </si>
  <si>
    <t>PU300350N85</t>
  </si>
  <si>
    <t>U 300-3.5 85x85 PROFIL U NEPERFORAT</t>
  </si>
  <si>
    <t>PU300350N90</t>
  </si>
  <si>
    <t>U 300-3.5 90x90 PROFIL U NEPERFORAT</t>
  </si>
  <si>
    <t>PU300350N95</t>
  </si>
  <si>
    <t>U 300-3.5 95x95 PROFIL U NEPERFORAT</t>
  </si>
  <si>
    <t>PU300350P40</t>
  </si>
  <si>
    <t>U 300-3.5 40x40 PROFIL U PERFORAT</t>
  </si>
  <si>
    <t>PU300350P45</t>
  </si>
  <si>
    <t>U 300-3.5 45x45 PROFIL U PERFORAT</t>
  </si>
  <si>
    <t>PU300350P50</t>
  </si>
  <si>
    <t>U 300-3.5 50x50 PROFIL U PERFORAT</t>
  </si>
  <si>
    <t>PU300350P55</t>
  </si>
  <si>
    <t>U 300-3.5 55x55 PROFIL U PERFORAT</t>
  </si>
  <si>
    <t>PU300350P60</t>
  </si>
  <si>
    <t>U 300-3.5 60x60 PROFIL U PERFORAT</t>
  </si>
  <si>
    <t>PU300350P65</t>
  </si>
  <si>
    <t>U 300-3.5 65x65 PROFIL U PERFORAT</t>
  </si>
  <si>
    <t>PU300350P70</t>
  </si>
  <si>
    <t>U 300-3.5 70x70 PROFIL U PERFORAT</t>
  </si>
  <si>
    <t>PU300350P75</t>
  </si>
  <si>
    <t>U 300-3.5 75x75 PROFIL U PERFORAT</t>
  </si>
  <si>
    <t>PU300350P80</t>
  </si>
  <si>
    <t>U 300-3.5 80x80 PROFIL U PERFORAT</t>
  </si>
  <si>
    <t>PU300350P85</t>
  </si>
  <si>
    <t>U 300-3.5 85x85 PROFIL U PERFORAT</t>
  </si>
  <si>
    <t>PU300350P90</t>
  </si>
  <si>
    <t>U 300-3.5 90x90 PROFIL U PERFORAT</t>
  </si>
  <si>
    <t>PU300350P95</t>
  </si>
  <si>
    <t>U 300-3.5 95x95 PROFIL U PERFORAT</t>
  </si>
  <si>
    <t>PU310150N00</t>
  </si>
  <si>
    <t>U 310-1.5 100x100 PROFIL U NEPERFORAT</t>
  </si>
  <si>
    <t>PU310150N40</t>
  </si>
  <si>
    <t>U 310-1.5 40x40 PROFIL U NEPERFORAT</t>
  </si>
  <si>
    <t>PU310150N45</t>
  </si>
  <si>
    <t>U 310-1.5 45x45 PROFIL U NEPERFORAT</t>
  </si>
  <si>
    <t>PU310150N50</t>
  </si>
  <si>
    <t>U 310-1.5 50x50 PROFIL U NEPERFORAT</t>
  </si>
  <si>
    <t>PU310150N55</t>
  </si>
  <si>
    <t>U 310-1.5 55x55 PROFIL U NEPERFORAT</t>
  </si>
  <si>
    <t>PU310150N60</t>
  </si>
  <si>
    <t>U 310-1.5 60x60 PROFIL U NEPERFORAT</t>
  </si>
  <si>
    <t>PU310150N65</t>
  </si>
  <si>
    <t>U 310-1.5 65x65 PROFIL U NEPERFORAT</t>
  </si>
  <si>
    <t>PU310150N70</t>
  </si>
  <si>
    <t>U 310-1.5 70x70 PROFIL U NEPERFORAT</t>
  </si>
  <si>
    <t>PU310150N75</t>
  </si>
  <si>
    <t>U 310-1.5 75x75 PROFIL U NEPERFORAT</t>
  </si>
  <si>
    <t>PU310150N80</t>
  </si>
  <si>
    <t>U 310-1.5 80x80 PROFIL U NEPERFORAT</t>
  </si>
  <si>
    <t>PU310150N85</t>
  </si>
  <si>
    <t>U 310-1.5 85x85 PROFIL U NEPERFORAT</t>
  </si>
  <si>
    <t>PU310150N90</t>
  </si>
  <si>
    <t>U 310-1.5 90x90 PROFIL U NEPERFORAT</t>
  </si>
  <si>
    <t>PU310150N95</t>
  </si>
  <si>
    <t>U 310-1.5 95x95 PROFIL U NEPERFORAT</t>
  </si>
  <si>
    <t>PU310150P40</t>
  </si>
  <si>
    <t>U 310-1.5 40x40 PROFIL U PERFORAT</t>
  </si>
  <si>
    <t>PU310150P45</t>
  </si>
  <si>
    <t>U 310-1.5 45x45 PROFIL U PERFORAT</t>
  </si>
  <si>
    <t>PU310150P50</t>
  </si>
  <si>
    <t>U 310-1.5 50x50 PROFIL U PERFORAT</t>
  </si>
  <si>
    <t>PU310150P55</t>
  </si>
  <si>
    <t>U 310-1.5 55x55 PROFIL U PERFORAT</t>
  </si>
  <si>
    <t>PU310150P60</t>
  </si>
  <si>
    <t>U 310-1.5 60x60 PROFIL U PERFORAT</t>
  </si>
  <si>
    <t>PU310150P65</t>
  </si>
  <si>
    <t>U 310-1.5 65x65 PROFIL U PERFORAT</t>
  </si>
  <si>
    <t>PU310150P70</t>
  </si>
  <si>
    <t>U 310-1.5 70x70 PROFIL U PERFORAT</t>
  </si>
  <si>
    <t>PU310150P75</t>
  </si>
  <si>
    <t>U 310-1.5 75x75 PROFIL U PERFORAT</t>
  </si>
  <si>
    <t>PU310150P80</t>
  </si>
  <si>
    <t>U 310-1.5 80x80 PROFIL U PERFORAT</t>
  </si>
  <si>
    <t>PU310150P85</t>
  </si>
  <si>
    <t>U 310-1.5 85x85 PROFIL U PERFORAT</t>
  </si>
  <si>
    <t>PU310150P90</t>
  </si>
  <si>
    <t>U 310-1.5 90x90 PROFIL U PERFORAT</t>
  </si>
  <si>
    <t>PU310150P95</t>
  </si>
  <si>
    <t>U 310-1.5 95x95 PROFIL U PERFORAT</t>
  </si>
  <si>
    <t>PU310200N00</t>
  </si>
  <si>
    <t>10.45</t>
  </si>
  <si>
    <t>U 310-2 100x100 PROFIL U NEPERFORAT</t>
  </si>
  <si>
    <t>PU310200N40</t>
  </si>
  <si>
    <t>U 310-2 40x40 PROFIL U NEPERFORAT</t>
  </si>
  <si>
    <t>PU310200N45</t>
  </si>
  <si>
    <t>U 310-2 45x45 PROFIL U NEPERFORAT</t>
  </si>
  <si>
    <t>PU310200N50</t>
  </si>
  <si>
    <t>U 310-2 50x50 PROFIL U NEPERFORAT</t>
  </si>
  <si>
    <t>PU310200N55</t>
  </si>
  <si>
    <t>U 310-2 55x55 PROFIL U NEPERFORAT</t>
  </si>
  <si>
    <t>PU310200N60</t>
  </si>
  <si>
    <t>U 310-2 60x60 PROFIL U NEPERFORAT</t>
  </si>
  <si>
    <t>PU310200N65</t>
  </si>
  <si>
    <t>U 310-2 65x65 PROFIL U NEPERFORAT</t>
  </si>
  <si>
    <t>PU310200N70</t>
  </si>
  <si>
    <t>U 310-2 70x70 PROFIL U NEPERFORAT</t>
  </si>
  <si>
    <t>PU310200N75</t>
  </si>
  <si>
    <t>U 310-2 75x75 PROFIL U NEPERFORAT</t>
  </si>
  <si>
    <t>PU310200N80</t>
  </si>
  <si>
    <t>U 310-2 80x80 PROFIL U NEPERFORAT</t>
  </si>
  <si>
    <t>PU310200N85</t>
  </si>
  <si>
    <t>U 310-2 85x85 PROFIL U NEPERFORAT</t>
  </si>
  <si>
    <t>PU310200N90</t>
  </si>
  <si>
    <t>U 310-2 90x90 PROFIL U NEPERFORAT</t>
  </si>
  <si>
    <t>PU310200N95</t>
  </si>
  <si>
    <t>U 310-2 95x95 PROFIL U NEPERFORAT</t>
  </si>
  <si>
    <t>PU310200P40</t>
  </si>
  <si>
    <t>U 310-2 40x40 PROFIL U PERFORAT</t>
  </si>
  <si>
    <t>PU310200P45</t>
  </si>
  <si>
    <t>U 310-2 45x45 PROFIL U PERFORAT</t>
  </si>
  <si>
    <t>PU310200P50</t>
  </si>
  <si>
    <t>U 310-2 50x50 PROFIL U PERFORAT</t>
  </si>
  <si>
    <t>PU310200P55</t>
  </si>
  <si>
    <t>U 310-2 55x55 PROFIL U PERFORAT</t>
  </si>
  <si>
    <t>PU310200P60</t>
  </si>
  <si>
    <t>U 310-2 60x60 PROFIL U PERFORAT</t>
  </si>
  <si>
    <t>PU310200P65</t>
  </si>
  <si>
    <t>U 310-2 65x65 PROFIL U PERFORAT</t>
  </si>
  <si>
    <t>PU310200P70</t>
  </si>
  <si>
    <t>U 310-2 70x70 PROFIL U PERFORAT</t>
  </si>
  <si>
    <t>PU310200P75</t>
  </si>
  <si>
    <t>U 310-2 75x75 PROFIL U PERFORAT</t>
  </si>
  <si>
    <t>PU310200P80</t>
  </si>
  <si>
    <t>U 310-2 80x80 PROFIL U PERFORAT</t>
  </si>
  <si>
    <t>PU310200P85</t>
  </si>
  <si>
    <t>U 310-2 85x85 PROFIL U PERFORAT</t>
  </si>
  <si>
    <t>PU310200P90</t>
  </si>
  <si>
    <t>U 310-2 90x90 PROFIL U PERFORAT</t>
  </si>
  <si>
    <t>PU310200P95</t>
  </si>
  <si>
    <t>U 310-2 95x95 PROFIL U PERFORAT</t>
  </si>
  <si>
    <t>PU310250N00</t>
  </si>
  <si>
    <t>U 310-2.5 100x100 PROFIL U NEPERFORAT</t>
  </si>
  <si>
    <t>PU310250N40</t>
  </si>
  <si>
    <t>U 310-2.5 40x40 PROFIL U NEPERFORAT</t>
  </si>
  <si>
    <t>PU310250N45</t>
  </si>
  <si>
    <t>U 310-2.5 45x45 PROFIL U NEPERFORAT</t>
  </si>
  <si>
    <t>PU310250N50</t>
  </si>
  <si>
    <t>U 310-2.5 50x50 PROFIL U NEPERFORAT</t>
  </si>
  <si>
    <t>PU310250N55</t>
  </si>
  <si>
    <t>U 310-2.5 55x55 PROFIL U NEPERFORAT</t>
  </si>
  <si>
    <t>PU310250N60</t>
  </si>
  <si>
    <t>U 310-2.5 60x60 PROFIL U NEPERFORAT</t>
  </si>
  <si>
    <t>PU310250N65</t>
  </si>
  <si>
    <t>U 310-2.5 65x65 PROFIL U NEPERFORAT</t>
  </si>
  <si>
    <t>PU310250N70</t>
  </si>
  <si>
    <t>U 310-2.5 70x70 PROFIL U NEPERFORAT</t>
  </si>
  <si>
    <t>PU310250N75</t>
  </si>
  <si>
    <t>U 310-2.5 75x75 PROFIL U NEPERFORAT</t>
  </si>
  <si>
    <t>PU310250N80</t>
  </si>
  <si>
    <t>U 310-2.5 80x80 PROFIL U NEPERFORAT</t>
  </si>
  <si>
    <t>PU310250N85</t>
  </si>
  <si>
    <t>U 310-2.5 85x85 PROFIL U NEPERFORAT</t>
  </si>
  <si>
    <t>PU310250N90</t>
  </si>
  <si>
    <t>U 310-2.5 90x90 PROFIL U NEPERFORAT</t>
  </si>
  <si>
    <t>PU310250N95</t>
  </si>
  <si>
    <t>U 310-2.5 95x95 PROFIL U NEPERFORAT</t>
  </si>
  <si>
    <t>PU310250P40</t>
  </si>
  <si>
    <t>U 310-2.5 40x40 PROFIL U PERFORAT</t>
  </si>
  <si>
    <t>PU310250P45</t>
  </si>
  <si>
    <t>U 310-2.5 45x45 PROFIL U PERFORAT</t>
  </si>
  <si>
    <t>PU310250P50</t>
  </si>
  <si>
    <t>U 310-2.5 50x50 PROFIL U PERFORAT</t>
  </si>
  <si>
    <t>PU310250P55</t>
  </si>
  <si>
    <t>U 310-2.5 55x55 PROFIL U PERFORAT</t>
  </si>
  <si>
    <t>PU310250P60</t>
  </si>
  <si>
    <t>U 310-2.5 60x60 PROFIL U PERFORAT</t>
  </si>
  <si>
    <t>PU310250P65</t>
  </si>
  <si>
    <t>U 310-2.5 65x65 PROFIL U PERFORAT</t>
  </si>
  <si>
    <t>PU310250P70</t>
  </si>
  <si>
    <t>U 310-2.5 70x70 PROFIL U PERFORAT</t>
  </si>
  <si>
    <t>PU310250P75</t>
  </si>
  <si>
    <t>U 310-2.5 75x75 PROFIL U PERFORAT</t>
  </si>
  <si>
    <t>PU310250P80</t>
  </si>
  <si>
    <t>U 310-2.5 80x80 PROFIL U PERFORAT</t>
  </si>
  <si>
    <t>PU310250P85</t>
  </si>
  <si>
    <t>U 310-2.5 85x85 PROFIL U PERFORAT</t>
  </si>
  <si>
    <t>PU310250P90</t>
  </si>
  <si>
    <t>U 310-2.5 90x90 PROFIL U PERFORAT</t>
  </si>
  <si>
    <t>PU310250P95</t>
  </si>
  <si>
    <t>U 310-2.5 95x95 PROFIL U PERFORAT</t>
  </si>
  <si>
    <t>PU310300N00</t>
  </si>
  <si>
    <t>U 310-3 100x100 PROFIL U NEPERFORAT</t>
  </si>
  <si>
    <t>PU310300N40</t>
  </si>
  <si>
    <t>U 310-3 40x40 PROFIL U NEPERFORAT</t>
  </si>
  <si>
    <t>PU310300N45</t>
  </si>
  <si>
    <t>U 310-3 45x45 PROFIL U NEPERFORAT</t>
  </si>
  <si>
    <t>PU310300N50</t>
  </si>
  <si>
    <t>U 310-3 50x50 PROFIL U NEPERFORAT</t>
  </si>
  <si>
    <t>PU310300N55</t>
  </si>
  <si>
    <t>U 310-3 55x55 PROFIL U NEPERFORAT</t>
  </si>
  <si>
    <t>PU310300N60</t>
  </si>
  <si>
    <t>U 310-3 60x60 PROFIL U NEPERFORAT</t>
  </si>
  <si>
    <t>PU310300N65</t>
  </si>
  <si>
    <t>U 310-3 65x65 PROFIL U NEPERFORAT</t>
  </si>
  <si>
    <t>PU310300N70</t>
  </si>
  <si>
    <t>U 310-3 70x70 PROFIL U NEPERFORAT</t>
  </si>
  <si>
    <t>PU310300N75</t>
  </si>
  <si>
    <t>U 310-3 75x75 PROFIL U NEPERFORAT</t>
  </si>
  <si>
    <t>PU310300N80</t>
  </si>
  <si>
    <t>U 310-3 80x80 PROFIL U NEPERFORAT</t>
  </si>
  <si>
    <t>PU310300N85</t>
  </si>
  <si>
    <t>U 310-3 85x85 PROFIL U NEPERFORAT</t>
  </si>
  <si>
    <t>PU310300N90</t>
  </si>
  <si>
    <t>U 310-3 90x90 PROFIL U NEPERFORAT</t>
  </si>
  <si>
    <t>PU310300N95</t>
  </si>
  <si>
    <t>U 310-3 95x95 PROFIL U NEPERFORAT</t>
  </si>
  <si>
    <t>PU310300P40</t>
  </si>
  <si>
    <t>U 310-3 40x40 PROFIL U PERFORAT</t>
  </si>
  <si>
    <t>PU310300P45</t>
  </si>
  <si>
    <t>U 310-3 45x45 PROFIL U PERFORAT</t>
  </si>
  <si>
    <t>PU310300P50</t>
  </si>
  <si>
    <t>U 310-3 50x50 PROFIL U PERFORAT</t>
  </si>
  <si>
    <t>PU310300P55</t>
  </si>
  <si>
    <t>U 310-3 55x55 PROFIL U PERFORAT</t>
  </si>
  <si>
    <t>PU310300P60</t>
  </si>
  <si>
    <t>U 310-3 60x60 PROFIL U PERFORAT</t>
  </si>
  <si>
    <t>PU310300P65</t>
  </si>
  <si>
    <t>U 310-3 65x65 PROFIL U PERFORAT</t>
  </si>
  <si>
    <t>PU310300P70</t>
  </si>
  <si>
    <t>U 310-3 70x70 PROFIL U PERFORAT</t>
  </si>
  <si>
    <t>PU310300P75</t>
  </si>
  <si>
    <t>U 310-3 75x75 PROFIL U PERFORAT</t>
  </si>
  <si>
    <t>PU310300P80</t>
  </si>
  <si>
    <t>U 310-3 80x80 PROFIL U PERFORAT</t>
  </si>
  <si>
    <t>PU310300P85</t>
  </si>
  <si>
    <t>U 310-3 85x85 PROFIL U PERFORAT</t>
  </si>
  <si>
    <t>PU310300P90</t>
  </si>
  <si>
    <t>U 310-3 90x90 PROFIL U PERFORAT</t>
  </si>
  <si>
    <t>PU310300P95</t>
  </si>
  <si>
    <t>U 310-3 95x95 PROFIL U PERFORAT</t>
  </si>
  <si>
    <t>PU310350N00</t>
  </si>
  <si>
    <t>18.10</t>
  </si>
  <si>
    <t>U 310-3.5 100x100 PROFIL U NEPERFORAT</t>
  </si>
  <si>
    <t>PU310350N40</t>
  </si>
  <si>
    <t>U 310-3.5 40x40 PROFIL U NEPERFORAT</t>
  </si>
  <si>
    <t>PU310350N45</t>
  </si>
  <si>
    <t>U 310-3.5 45x45 PROFIL U NEPERFORAT</t>
  </si>
  <si>
    <t>PU310350N50</t>
  </si>
  <si>
    <t>U 310-3.5 50x50 PROFIL U NEPERFORAT</t>
  </si>
  <si>
    <t>PU310350N55</t>
  </si>
  <si>
    <t>U 310-3.5 55x55 PROFIL U NEPERFORAT</t>
  </si>
  <si>
    <t>PU310350N60</t>
  </si>
  <si>
    <t>U 310-3.5 60x60 PROFIL U NEPERFORAT</t>
  </si>
  <si>
    <t>PU310350N65</t>
  </si>
  <si>
    <t>U 310-3.5 65x65 PROFIL U NEPERFORAT</t>
  </si>
  <si>
    <t>PU310350N70</t>
  </si>
  <si>
    <t>U 310-3.5 70x70 PROFIL U NEPERFORAT</t>
  </si>
  <si>
    <t>PU310350N75</t>
  </si>
  <si>
    <t>U 310-3.5 75x75 PROFIL U NEPERFORAT</t>
  </si>
  <si>
    <t>PU310350N80</t>
  </si>
  <si>
    <t>U 310-3.5 80x80 PROFIL U NEPERFORAT</t>
  </si>
  <si>
    <t>PU310350N85</t>
  </si>
  <si>
    <t>U 310-3.5 85x85 PROFIL U NEPERFORAT</t>
  </si>
  <si>
    <t>PU310350N90</t>
  </si>
  <si>
    <t>U 310-3.5 90x90 PROFIL U NEPERFORAT</t>
  </si>
  <si>
    <t>PU310350N95</t>
  </si>
  <si>
    <t>U 310-3.5 95x95 PROFIL U NEPERFORAT</t>
  </si>
  <si>
    <t>PU310350P40</t>
  </si>
  <si>
    <t>U 310-3.5 40x40 PROFIL U PERFORAT</t>
  </si>
  <si>
    <t>PU310350P45</t>
  </si>
  <si>
    <t>U 310-3.5 45x45 PROFIL U PERFORAT</t>
  </si>
  <si>
    <t>PU310350P50</t>
  </si>
  <si>
    <t>U 310-3.5 50x50 PROFIL U PERFORAT</t>
  </si>
  <si>
    <t>PU310350P55</t>
  </si>
  <si>
    <t>U 310-3.5 55x55 PROFIL U PERFORAT</t>
  </si>
  <si>
    <t>PU310350P60</t>
  </si>
  <si>
    <t>U 310-3.5 60x60 PROFIL U PERFORAT</t>
  </si>
  <si>
    <t>PU310350P65</t>
  </si>
  <si>
    <t>U 310-3.5 65x65 PROFIL U PERFORAT</t>
  </si>
  <si>
    <t>PU310350P70</t>
  </si>
  <si>
    <t>U 310-3.5 70x70 PROFIL U PERFORAT</t>
  </si>
  <si>
    <t>PU310350P75</t>
  </si>
  <si>
    <t>U 310-3.5 75x75 PROFIL U PERFORAT</t>
  </si>
  <si>
    <t>PU310350P80</t>
  </si>
  <si>
    <t>U 310-3.5 80x80 PROFIL U PERFORAT</t>
  </si>
  <si>
    <t>PU310350P85</t>
  </si>
  <si>
    <t>U 310-3.5 85x85 PROFIL U PERFORAT</t>
  </si>
  <si>
    <t>PU310350P90</t>
  </si>
  <si>
    <t>U 310-3.5 90x90 PROFIL U PERFORAT</t>
  </si>
  <si>
    <t>PU310350P95</t>
  </si>
  <si>
    <t>U 310-3.5 95x95 PROFIL U PERFORAT</t>
  </si>
  <si>
    <t>PU320150N00</t>
  </si>
  <si>
    <t>U 320-1.5 100x100 PROFIL U NEPERFORAT</t>
  </si>
  <si>
    <t>PU320150N40</t>
  </si>
  <si>
    <t>U 320-1.5 40x40 PROFIL U NEPERFORAT</t>
  </si>
  <si>
    <t>PU320150N45</t>
  </si>
  <si>
    <t>U 320-1.5 45x45 PROFIL U NEPERFORAT</t>
  </si>
  <si>
    <t>PU320150N50</t>
  </si>
  <si>
    <t>U 320-1.5 50x50 PROFIL U NEPERFORAT</t>
  </si>
  <si>
    <t>PU320150N55</t>
  </si>
  <si>
    <t>U 320-1.5 55x55 PROFIL U NEPERFORAT</t>
  </si>
  <si>
    <t>PU320150N60</t>
  </si>
  <si>
    <t>U 320-1.5 60x60 PROFIL U NEPERFORAT</t>
  </si>
  <si>
    <t>PU320150N65</t>
  </si>
  <si>
    <t>U 320-1.5 65x65 PROFIL U NEPERFORAT</t>
  </si>
  <si>
    <t>PU320150N70</t>
  </si>
  <si>
    <t>U 320-1.5 70x70 PROFIL U NEPERFORAT</t>
  </si>
  <si>
    <t>PU320150N75</t>
  </si>
  <si>
    <t>U 320-1.5 75x75 PROFIL U NEPERFORAT</t>
  </si>
  <si>
    <t>PU320150N80</t>
  </si>
  <si>
    <t>U 320-1.5 80x80 PROFIL U NEPERFORAT</t>
  </si>
  <si>
    <t>PU320150N85</t>
  </si>
  <si>
    <t>U 320-1.5 85x85 PROFIL U NEPERFORAT</t>
  </si>
  <si>
    <t>PU320150N90</t>
  </si>
  <si>
    <t>U 320-1.5 90x90 PROFIL U NEPERFORAT</t>
  </si>
  <si>
    <t>PU320150N95</t>
  </si>
  <si>
    <t>U 320-1.5 95x95 PROFIL U NEPERFORAT</t>
  </si>
  <si>
    <t>PU320150P40</t>
  </si>
  <si>
    <t>U 320-1.5 40x40 PROFIL U PERFORAT</t>
  </si>
  <si>
    <t>PU320150P45</t>
  </si>
  <si>
    <t>U 320-1.5 45x45 PROFIL U PERFORAT</t>
  </si>
  <si>
    <t>PU320150P50</t>
  </si>
  <si>
    <t>U 320-1.5 50x50 PROFIL U PERFORAT</t>
  </si>
  <si>
    <t>PU320150P55</t>
  </si>
  <si>
    <t>U 320-1.5 55x55 PROFIL U PERFORAT</t>
  </si>
  <si>
    <t>PU320150P60</t>
  </si>
  <si>
    <t>U 320-1.5 60x60 PROFIL U PERFORAT</t>
  </si>
  <si>
    <t>PU320150P65</t>
  </si>
  <si>
    <t>U 320-1.5 65x65 PROFIL U PERFORAT</t>
  </si>
  <si>
    <t>PU320150P70</t>
  </si>
  <si>
    <t>U 320-1.5 70x70 PROFIL U PERFORAT</t>
  </si>
  <si>
    <t>PU320150P75</t>
  </si>
  <si>
    <t>U 320-1.5 75x75 PROFIL U PERFORAT</t>
  </si>
  <si>
    <t>PU320150P80</t>
  </si>
  <si>
    <t>U 320-1.5 80x80 PROFIL U PERFORAT</t>
  </si>
  <si>
    <t>PU320150P85</t>
  </si>
  <si>
    <t>U 320-1.5 85x85 PROFIL U PERFORAT</t>
  </si>
  <si>
    <t>PU320150P90</t>
  </si>
  <si>
    <t>U 320-1.5 90x90 PROFIL U PERFORAT</t>
  </si>
  <si>
    <t>PU320150P95</t>
  </si>
  <si>
    <t>U 320-1.5 95x95 PROFIL U PERFORAT</t>
  </si>
  <si>
    <t>PU320200N00</t>
  </si>
  <si>
    <t>U 320-2 100x100 PROFIL U NEPERFORAT</t>
  </si>
  <si>
    <t>PU320200N40</t>
  </si>
  <si>
    <t>U 320-2 40x40 PROFIL U NEPERFORAT</t>
  </si>
  <si>
    <t>PU320200N45</t>
  </si>
  <si>
    <t>U 320-2 45x45 PROFIL U NEPERFORAT</t>
  </si>
  <si>
    <t>PU320200N50</t>
  </si>
  <si>
    <t>U 320-2 50x50 PROFIL U NEPERFORAT</t>
  </si>
  <si>
    <t>PU320200N55</t>
  </si>
  <si>
    <t>U 320-2 55x55 PROFIL U NEPERFORAT</t>
  </si>
  <si>
    <t>PU320200N60</t>
  </si>
  <si>
    <t>U 320-2 60x60 PROFIL U NEPERFORAT</t>
  </si>
  <si>
    <t>PU320200N65</t>
  </si>
  <si>
    <t>U 320-2 65x65 PROFIL U NEPERFORAT</t>
  </si>
  <si>
    <t>PU320200N70</t>
  </si>
  <si>
    <t>U 320-2 70x70 PROFIL U NEPERFORAT</t>
  </si>
  <si>
    <t>PU320200N75</t>
  </si>
  <si>
    <t>U 320-2 75x75 PROFIL U NEPERFORAT</t>
  </si>
  <si>
    <t>PU320200N80</t>
  </si>
  <si>
    <t>U 320-2 80x80 PROFIL U NEPERFORAT</t>
  </si>
  <si>
    <t>PU320200N85</t>
  </si>
  <si>
    <t>U 320-2 85x85 PROFIL U NEPERFORAT</t>
  </si>
  <si>
    <t>PU320200N90</t>
  </si>
  <si>
    <t>U 320-2 90x90 PROFIL U NEPERFORAT</t>
  </si>
  <si>
    <t>PU320200N95</t>
  </si>
  <si>
    <t>U 320-2 95x95 PROFIL U NEPERFORAT</t>
  </si>
  <si>
    <t>PU320200P40</t>
  </si>
  <si>
    <t>U 320-2 40x40 PROFIL U PERFORAT</t>
  </si>
  <si>
    <t>PU320200P45</t>
  </si>
  <si>
    <t>U 320-2 45x45 PROFIL U PERFORAT</t>
  </si>
  <si>
    <t>PU320200P50</t>
  </si>
  <si>
    <t>U 320-2 50x50 PROFIL U PERFORAT</t>
  </si>
  <si>
    <t>PU320200P55</t>
  </si>
  <si>
    <t>U 320-2 55x55 PROFIL U PERFORAT</t>
  </si>
  <si>
    <t>PU320200P60</t>
  </si>
  <si>
    <t>U 320-2 60x60 PROFIL U PERFORAT</t>
  </si>
  <si>
    <t>PU320200P65</t>
  </si>
  <si>
    <t>U 320-2 65x65 PROFIL U PERFORAT</t>
  </si>
  <si>
    <t>PU320200P70</t>
  </si>
  <si>
    <t>U 320-2 70x70 PROFIL U PERFORAT</t>
  </si>
  <si>
    <t>PU320200P75</t>
  </si>
  <si>
    <t>U 320-2 75x75 PROFIL U PERFORAT</t>
  </si>
  <si>
    <t>PU320200P80</t>
  </si>
  <si>
    <t>U 320-2 80x80 PROFIL U PERFORAT</t>
  </si>
  <si>
    <t>PU320200P85</t>
  </si>
  <si>
    <t>U 320-2 85x85 PROFIL U PERFORAT</t>
  </si>
  <si>
    <t>PU320200P90</t>
  </si>
  <si>
    <t>U 320-2 90x90 PROFIL U PERFORAT</t>
  </si>
  <si>
    <t>PU320200P95</t>
  </si>
  <si>
    <t>U 320-2 95x95 PROFIL U PERFORAT</t>
  </si>
  <si>
    <t>PU320250N00</t>
  </si>
  <si>
    <t>13.27</t>
  </si>
  <si>
    <t>U 320-2.5 100x100 PROFIL U NEPERFORAT</t>
  </si>
  <si>
    <t>PU320250N40</t>
  </si>
  <si>
    <t>U 320-2.5 40x40 PROFIL U NEPERFORAT</t>
  </si>
  <si>
    <t>PU320250N45</t>
  </si>
  <si>
    <t>U 320-2.5 45x45 PROFIL U NEPERFORAT</t>
  </si>
  <si>
    <t>PU320250N50</t>
  </si>
  <si>
    <t>U 320-2.5 50x50 PROFIL U NEPERFORAT</t>
  </si>
  <si>
    <t>PU320250N55</t>
  </si>
  <si>
    <t>U 320-2.5 55x55 PROFIL U NEPERFORAT</t>
  </si>
  <si>
    <t>PU320250N60</t>
  </si>
  <si>
    <t>U 320-2.5 60x60 PROFIL U NEPERFORAT</t>
  </si>
  <si>
    <t>PU320250N65</t>
  </si>
  <si>
    <t>U 320-2.5 65x65 PROFIL U NEPERFORAT</t>
  </si>
  <si>
    <t>PU320250N70</t>
  </si>
  <si>
    <t>U 320-2.5 70x70 PROFIL U NEPERFORAT</t>
  </si>
  <si>
    <t>PU320250N75</t>
  </si>
  <si>
    <t>U 320-2.5 75x75 PROFIL U NEPERFORAT</t>
  </si>
  <si>
    <t>PU320250N80</t>
  </si>
  <si>
    <t>U 320-2.5 80x80 PROFIL U NEPERFORAT</t>
  </si>
  <si>
    <t>PU320250N85</t>
  </si>
  <si>
    <t>U 320-2.5 85x85 PROFIL U NEPERFORAT</t>
  </si>
  <si>
    <t>PU320250N90</t>
  </si>
  <si>
    <t>U 320-2.5 90x90 PROFIL U NEPERFORAT</t>
  </si>
  <si>
    <t>PU320250N95</t>
  </si>
  <si>
    <t>U 320-2.5 95x95 PROFIL U NEPERFORAT</t>
  </si>
  <si>
    <t>PU320250P40</t>
  </si>
  <si>
    <t>U 320-2.5 40x40 PROFIL U PERFORAT</t>
  </si>
  <si>
    <t>PU320250P45</t>
  </si>
  <si>
    <t>U 320-2.5 45x45 PROFIL U PERFORAT</t>
  </si>
  <si>
    <t>PU320250P50</t>
  </si>
  <si>
    <t>U 320-2.5 50x50 PROFIL U PERFORAT</t>
  </si>
  <si>
    <t>PU320250P55</t>
  </si>
  <si>
    <t>U 320-2.5 55x55 PROFIL U PERFORAT</t>
  </si>
  <si>
    <t>PU320250P60</t>
  </si>
  <si>
    <t>U 320-2.5 60x60 PROFIL U PERFORAT</t>
  </si>
  <si>
    <t>PU320250P65</t>
  </si>
  <si>
    <t>U 320-2.5 65x65 PROFIL U PERFORAT</t>
  </si>
  <si>
    <t>PU320250P70</t>
  </si>
  <si>
    <t>U 320-2.5 70x70 PROFIL U PERFORAT</t>
  </si>
  <si>
    <t>PU320250P75</t>
  </si>
  <si>
    <t>U 320-2.5 75x75 PROFIL U PERFORAT</t>
  </si>
  <si>
    <t>PU320250P80</t>
  </si>
  <si>
    <t>U 320-2.5 80x80 PROFIL U PERFORAT</t>
  </si>
  <si>
    <t>PU320250P85</t>
  </si>
  <si>
    <t>U 320-2.5 85x85 PROFIL U PERFORAT</t>
  </si>
  <si>
    <t>PU320250P90</t>
  </si>
  <si>
    <t>U 320-2.5 90x90 PROFIL U PERFORAT</t>
  </si>
  <si>
    <t>PU320250P95</t>
  </si>
  <si>
    <t>U 320-2.5 95x95 PROFIL U PERFORAT</t>
  </si>
  <si>
    <t>PU320300N00</t>
  </si>
  <si>
    <t>U 320-3 100x100 PROFIL U NEPERFORAT</t>
  </si>
  <si>
    <t>PU320300N40</t>
  </si>
  <si>
    <t>U 320-3 40x40 PROFIL U NEPERFORAT</t>
  </si>
  <si>
    <t>PU320300N45</t>
  </si>
  <si>
    <t>U 320-3 45x45 PROFIL U NEPERFORAT</t>
  </si>
  <si>
    <t>PU320300N50</t>
  </si>
  <si>
    <t>U 320-3 50x50 PROFIL U NEPERFORAT</t>
  </si>
  <si>
    <t>PU320300N55</t>
  </si>
  <si>
    <t>U 320-3 55x55 PROFIL U NEPERFORAT</t>
  </si>
  <si>
    <t>PU320300N60</t>
  </si>
  <si>
    <t>U 320-3 60x60 PROFIL U NEPERFORAT</t>
  </si>
  <si>
    <t>PU320300N65</t>
  </si>
  <si>
    <t>U 320-3 65x65 PROFIL U NEPERFORAT</t>
  </si>
  <si>
    <t>PU320300N70</t>
  </si>
  <si>
    <t>U 320-3 70x70 PROFIL U NEPERFORAT</t>
  </si>
  <si>
    <t>PU320300N75</t>
  </si>
  <si>
    <t>U 320-3 75x75 PROFIL U NEPERFORAT</t>
  </si>
  <si>
    <t>PU320300N80</t>
  </si>
  <si>
    <t>U 320-3 80x80 PROFIL U NEPERFORAT</t>
  </si>
  <si>
    <t>PU320300N85</t>
  </si>
  <si>
    <t>U 320-3 85x85 PROFIL U NEPERFORAT</t>
  </si>
  <si>
    <t>PU320300N90</t>
  </si>
  <si>
    <t>U 320-3 90x90 PROFIL U NEPERFORAT</t>
  </si>
  <si>
    <t>PU320300N95</t>
  </si>
  <si>
    <t>U 320-3 95x95 PROFIL U NEPERFORAT</t>
  </si>
  <si>
    <t>PU320300P40</t>
  </si>
  <si>
    <t>U 320-3 40x40 PROFIL U PERFORAT</t>
  </si>
  <si>
    <t>PU320300P45</t>
  </si>
  <si>
    <t>U 320-3 45x45 PROFIL U PERFORAT</t>
  </si>
  <si>
    <t>PU320300P50</t>
  </si>
  <si>
    <t>U 320-3 50x50 PROFIL U PERFORAT</t>
  </si>
  <si>
    <t>PU320300P55</t>
  </si>
  <si>
    <t>U 320-3 55x55 PROFIL U PERFORAT</t>
  </si>
  <si>
    <t>PU320300P60</t>
  </si>
  <si>
    <t>U 320-3 60x60 PROFIL U PERFORAT</t>
  </si>
  <si>
    <t>PU320300P65</t>
  </si>
  <si>
    <t>U 320-3 65x65 PROFIL U PERFORAT</t>
  </si>
  <si>
    <t>PU320300P70</t>
  </si>
  <si>
    <t>U 320-3 70x70 PROFIL U PERFORAT</t>
  </si>
  <si>
    <t>PU320300P75</t>
  </si>
  <si>
    <t>U 320-3 75x75 PROFIL U PERFORAT</t>
  </si>
  <si>
    <t>PU320300P80</t>
  </si>
  <si>
    <t>U 320-3 80x80 PROFIL U PERFORAT</t>
  </si>
  <si>
    <t>PU320300P85</t>
  </si>
  <si>
    <t>U 320-3 85x85 PROFIL U PERFORAT</t>
  </si>
  <si>
    <t>PU320300P90</t>
  </si>
  <si>
    <t>U 320-3 90x90 PROFIL U PERFORAT</t>
  </si>
  <si>
    <t>PU320300P95</t>
  </si>
  <si>
    <t>U 320-3 95x95 PROFIL U PERFORAT</t>
  </si>
  <si>
    <t>PU320350N00</t>
  </si>
  <si>
    <t>18.46</t>
  </si>
  <si>
    <t>U 320-3.5 100x100 PROFIL U NEPERFORAT</t>
  </si>
  <si>
    <t>PU320350N40</t>
  </si>
  <si>
    <t>U 320-3.5 40x40 PROFIL U NEPERFORAT</t>
  </si>
  <si>
    <t>PU320350N45</t>
  </si>
  <si>
    <t>U 320-3.5 45x45 PROFIL U NEPERFORAT</t>
  </si>
  <si>
    <t>PU320350N50</t>
  </si>
  <si>
    <t>U 320-3.5 50x50 PROFIL U NEPERFORAT</t>
  </si>
  <si>
    <t>PU320350N55</t>
  </si>
  <si>
    <t>U 320-3.5 55x55 PROFIL U NEPERFORAT</t>
  </si>
  <si>
    <t>PU320350N60</t>
  </si>
  <si>
    <t>U 320-3.5 60x60 PROFIL U NEPERFORAT</t>
  </si>
  <si>
    <t>PU320350N65</t>
  </si>
  <si>
    <t>U 320-3.5 65x65 PROFIL U NEPERFORAT</t>
  </si>
  <si>
    <t>PU320350N70</t>
  </si>
  <si>
    <t>U 320-3.5 70x70 PROFIL U NEPERFORAT</t>
  </si>
  <si>
    <t>PU320350N75</t>
  </si>
  <si>
    <t>U 320-3.5 75x75 PROFIL U NEPERFORAT</t>
  </si>
  <si>
    <t>PU320350N80</t>
  </si>
  <si>
    <t>U 320-3.5 80x80 PROFIL U NEPERFORAT</t>
  </si>
  <si>
    <t>PU320350N85</t>
  </si>
  <si>
    <t>U 320-3.5 85x85 PROFIL U NEPERFORAT</t>
  </si>
  <si>
    <t>PU320350N90</t>
  </si>
  <si>
    <t>U 320-3.5 90x90 PROFIL U NEPERFORAT</t>
  </si>
  <si>
    <t>PU320350N95</t>
  </si>
  <si>
    <t>U 320-3.5 95x95 PROFIL U NEPERFORAT</t>
  </si>
  <si>
    <t>PU320350P40</t>
  </si>
  <si>
    <t>U 320-3.5 40x40 PROFIL U PERFORAT</t>
  </si>
  <si>
    <t>PU320350P45</t>
  </si>
  <si>
    <t>U 320-3.5 45x45 PROFIL U PERFORAT</t>
  </si>
  <si>
    <t>PU320350P50</t>
  </si>
  <si>
    <t>U 320-3.5 50x50 PROFIL U PERFORAT</t>
  </si>
  <si>
    <t>PU320350P55</t>
  </si>
  <si>
    <t>U 320-3.5 55x55 PROFIL U PERFORAT</t>
  </si>
  <si>
    <t>PU320350P60</t>
  </si>
  <si>
    <t>U 320-3.5 60x60 PROFIL U PERFORAT</t>
  </si>
  <si>
    <t>PU320350P65</t>
  </si>
  <si>
    <t>U 320-3.5 65x65 PROFIL U PERFORAT</t>
  </si>
  <si>
    <t>PU320350P70</t>
  </si>
  <si>
    <t>U 320-3.5 70x70 PROFIL U PERFORAT</t>
  </si>
  <si>
    <t>PU320350P75</t>
  </si>
  <si>
    <t>U 320-3.5 75x75 PROFIL U PERFORAT</t>
  </si>
  <si>
    <t>PU320350P80</t>
  </si>
  <si>
    <t>U 320-3.5 80x80 PROFIL U PERFORAT</t>
  </si>
  <si>
    <t>PU320350P85</t>
  </si>
  <si>
    <t>U 320-3.5 85x85 PROFIL U PERFORAT</t>
  </si>
  <si>
    <t>PU320350P90</t>
  </si>
  <si>
    <t>U 320-3.5 90x90 PROFIL U PERFORAT</t>
  </si>
  <si>
    <t>PU320350P95</t>
  </si>
  <si>
    <t>U 320-3.5 95x95 PROFIL U PERFORAT</t>
  </si>
  <si>
    <t>PU330150N00</t>
  </si>
  <si>
    <t>U 330-1.5 100x100 PROFIL U NEPERFORAT</t>
  </si>
  <si>
    <t>PU330150N40</t>
  </si>
  <si>
    <t>U 330-1.5 40x40 PROFIL U NEPERFORAT</t>
  </si>
  <si>
    <t>PU330150N45</t>
  </si>
  <si>
    <t>U 330-1.5 45x45 PROFIL U NEPERFORAT</t>
  </si>
  <si>
    <t>PU330150N50</t>
  </si>
  <si>
    <t>U 330-1.5 50x50 PROFIL U NEPERFORAT</t>
  </si>
  <si>
    <t>PU330150N55</t>
  </si>
  <si>
    <t>U 330-1.5 55x55 PROFIL U NEPERFORAT</t>
  </si>
  <si>
    <t>PU330150N60</t>
  </si>
  <si>
    <t>U 330-1.5 60x60 PROFIL U NEPERFORAT</t>
  </si>
  <si>
    <t>PU330150N65</t>
  </si>
  <si>
    <t>U 330-1.5 65x65 PROFIL U NEPERFORAT</t>
  </si>
  <si>
    <t>PU330150N70</t>
  </si>
  <si>
    <t>U 330-1.5 70x70 PROFIL U NEPERFORAT</t>
  </si>
  <si>
    <t>PU330150N75</t>
  </si>
  <si>
    <t>U 330-1.5 75x75 PROFIL U NEPERFORAT</t>
  </si>
  <si>
    <t>PU330150N80</t>
  </si>
  <si>
    <t>U 330-1.5 80x80 PROFIL U NEPERFORAT</t>
  </si>
  <si>
    <t>PU330150N85</t>
  </si>
  <si>
    <t>U 330-1.5 85x85 PROFIL U NEPERFORAT</t>
  </si>
  <si>
    <t>PU330150N90</t>
  </si>
  <si>
    <t>U 330-1.5 90x90 PROFIL U NEPERFORAT</t>
  </si>
  <si>
    <t>PU330150N95</t>
  </si>
  <si>
    <t>U 330-1.5 95x95 PROFIL U NEPERFORAT</t>
  </si>
  <si>
    <t>PU330150P40</t>
  </si>
  <si>
    <t>U 330-1.5 40x40 PROFIL U PERFORAT</t>
  </si>
  <si>
    <t>PU330150P45</t>
  </si>
  <si>
    <t>U 330-1.5 45x45 PROFIL U PERFORAT</t>
  </si>
  <si>
    <t>PU330150P50</t>
  </si>
  <si>
    <t>U 330-1.5 50x50 PROFIL U PERFORAT</t>
  </si>
  <si>
    <t>PU330150P55</t>
  </si>
  <si>
    <t>U 330-1.5 55x55 PROFIL U PERFORAT</t>
  </si>
  <si>
    <t>PU330150P60</t>
  </si>
  <si>
    <t>U 330-1.5 60x60 PROFIL U PERFORAT</t>
  </si>
  <si>
    <t>PU330150P65</t>
  </si>
  <si>
    <t>U 330-1.5 65x65 PROFIL U PERFORAT</t>
  </si>
  <si>
    <t>PU330150P70</t>
  </si>
  <si>
    <t>U 330-1.5 70x70 PROFIL U PERFORAT</t>
  </si>
  <si>
    <t>PU330150P75</t>
  </si>
  <si>
    <t>U 330-1.5 75x75 PROFIL U PERFORAT</t>
  </si>
  <si>
    <t>PU330150P80</t>
  </si>
  <si>
    <t>U 330-1.5 80x80 PROFIL U PERFORAT</t>
  </si>
  <si>
    <t>PU330150P85</t>
  </si>
  <si>
    <t>U 330-1.5 85x85 PROFIL U PERFORAT</t>
  </si>
  <si>
    <t>PU330150P90</t>
  </si>
  <si>
    <t>U 330-1.5 90x90 PROFIL U PERFORAT</t>
  </si>
  <si>
    <t>PU330150P95</t>
  </si>
  <si>
    <t>U 330-1.5 95x95 PROFIL U PERFORAT</t>
  </si>
  <si>
    <t>PU330200N00</t>
  </si>
  <si>
    <t>10.87</t>
  </si>
  <si>
    <t>U 330-2 100x100 PROFIL U NEPERFORAT</t>
  </si>
  <si>
    <t>PU330200N40</t>
  </si>
  <si>
    <t>U 330-2 40x40 PROFIL U NEPERFORAT</t>
  </si>
  <si>
    <t>PU330200N45</t>
  </si>
  <si>
    <t>U 330-2 45x45 PROFIL U NEPERFORAT</t>
  </si>
  <si>
    <t>PU330200N50</t>
  </si>
  <si>
    <t>U 330-2 50x50 PROFIL U NEPERFORAT</t>
  </si>
  <si>
    <t>PU330200N55</t>
  </si>
  <si>
    <t>U 330-2 55x55 PROFIL U NEPERFORAT</t>
  </si>
  <si>
    <t>PU330200N60</t>
  </si>
  <si>
    <t>U 330-2 60x60 PROFIL U NEPERFORAT</t>
  </si>
  <si>
    <t>PU330200N65</t>
  </si>
  <si>
    <t>U 330-2 65x65 PROFIL U NEPERFORAT</t>
  </si>
  <si>
    <t>PU330200N70</t>
  </si>
  <si>
    <t>U 330-2 70x70 PROFIL U NEPERFORAT</t>
  </si>
  <si>
    <t>PU330200N75</t>
  </si>
  <si>
    <t>U 330-2 75x75 PROFIL U NEPERFORAT</t>
  </si>
  <si>
    <t>PU330200N80</t>
  </si>
  <si>
    <t>U 330-2 80x80 PROFIL U NEPERFORAT</t>
  </si>
  <si>
    <t>PU330200N85</t>
  </si>
  <si>
    <t>U 330-2 85x85 PROFIL U NEPERFORAT</t>
  </si>
  <si>
    <t>PU330200N90</t>
  </si>
  <si>
    <t>U 330-2 90x90 PROFIL U NEPERFORAT</t>
  </si>
  <si>
    <t>PU330200N95</t>
  </si>
  <si>
    <t>U 330-2 95x95 PROFIL U NEPERFORAT</t>
  </si>
  <si>
    <t>PU330200P40</t>
  </si>
  <si>
    <t>U 330-2 40x40 PROFIL U PERFORAT</t>
  </si>
  <si>
    <t>PU330200P45</t>
  </si>
  <si>
    <t>U 330-2 45x45 PROFIL U PERFORAT</t>
  </si>
  <si>
    <t>PU330200P50</t>
  </si>
  <si>
    <t>U 330-2 50x50 PROFIL U PERFORAT</t>
  </si>
  <si>
    <t>PU330200P55</t>
  </si>
  <si>
    <t>U 330-2 55x55 PROFIL U PERFORAT</t>
  </si>
  <si>
    <t>PU330200P60</t>
  </si>
  <si>
    <t>U 330-2 60x60 PROFIL U PERFORAT</t>
  </si>
  <si>
    <t>PU330200P65</t>
  </si>
  <si>
    <t>U 330-2 65x65 PROFIL U PERFORAT</t>
  </si>
  <si>
    <t>PU330200P70</t>
  </si>
  <si>
    <t>U 330-2 70x70 PROFIL U PERFORAT</t>
  </si>
  <si>
    <t>PU330200P75</t>
  </si>
  <si>
    <t>U 330-2 75x75 PROFIL U PERFORAT</t>
  </si>
  <si>
    <t>PU330200P80</t>
  </si>
  <si>
    <t>U 330-2 80x80 PROFIL U PERFORAT</t>
  </si>
  <si>
    <t>PU330200P85</t>
  </si>
  <si>
    <t>U 330-2 85x85 PROFIL U PERFORAT</t>
  </si>
  <si>
    <t>PU330200P90</t>
  </si>
  <si>
    <t>U 330-2 90x90 PROFIL U PERFORAT</t>
  </si>
  <si>
    <t>PU330200P95</t>
  </si>
  <si>
    <t>U 330-2 95x95 PROFIL U PERFORAT</t>
  </si>
  <si>
    <t>PU330250N00</t>
  </si>
  <si>
    <t>U 330-2.5 100x100 PROFIL U NEPERFORAT</t>
  </si>
  <si>
    <t>PU330250N40</t>
  </si>
  <si>
    <t>U 330-2.5 40x40 PROFIL U NEPERFORAT</t>
  </si>
  <si>
    <t>PU330250N45</t>
  </si>
  <si>
    <t>U 330-2.5 45x45 PROFIL U NEPERFORAT</t>
  </si>
  <si>
    <t>PU330250N50</t>
  </si>
  <si>
    <t>U 330-2.5 50x50 PROFIL U NEPERFORAT</t>
  </si>
  <si>
    <t>PU330250N55</t>
  </si>
  <si>
    <t>U 330-2.5 55x55 PROFIL U NEPERFORAT</t>
  </si>
  <si>
    <t>PU330250N60</t>
  </si>
  <si>
    <t>U 330-2.5 60x60 PROFIL U NEPERFORAT</t>
  </si>
  <si>
    <t>PU330250N65</t>
  </si>
  <si>
    <t>U 330-2.5 65x65 PROFIL U NEPERFORAT</t>
  </si>
  <si>
    <t>PU330250N70</t>
  </si>
  <si>
    <t>U 330-2.5 70x70 PROFIL U NEPERFORAT</t>
  </si>
  <si>
    <t>PU330250N75</t>
  </si>
  <si>
    <t>U 330-2.5 75x75 PROFIL U NEPERFORAT</t>
  </si>
  <si>
    <t>PU330250N80</t>
  </si>
  <si>
    <t>U 330-2.5 80x80 PROFIL U NEPERFORAT</t>
  </si>
  <si>
    <t>PU330250N85</t>
  </si>
  <si>
    <t>U 330-2.5 85x85 PROFIL U NEPERFORAT</t>
  </si>
  <si>
    <t>PU330250N90</t>
  </si>
  <si>
    <t>U 330-2.5 90x90 PROFIL U NEPERFORAT</t>
  </si>
  <si>
    <t>PU330250N95</t>
  </si>
  <si>
    <t>U 330-2.5 95x95 PROFIL U NEPERFORAT</t>
  </si>
  <si>
    <t>PU330250P40</t>
  </si>
  <si>
    <t>U 330-2.5 40x40 PROFIL U PERFORAT</t>
  </si>
  <si>
    <t>PU330250P45</t>
  </si>
  <si>
    <t>U 330-2.5 45x45 PROFIL U PERFORAT</t>
  </si>
  <si>
    <t>PU330250P50</t>
  </si>
  <si>
    <t>U 330-2.5 50x50 PROFIL U PERFORAT</t>
  </si>
  <si>
    <t>PU330250P55</t>
  </si>
  <si>
    <t>U 330-2.5 55x55 PROFIL U PERFORAT</t>
  </si>
  <si>
    <t>PU330250P60</t>
  </si>
  <si>
    <t>U 330-2.5 60x60 PROFIL U PERFORAT</t>
  </si>
  <si>
    <t>PU330250P65</t>
  </si>
  <si>
    <t>U 330-2.5 65x65 PROFIL U PERFORAT</t>
  </si>
  <si>
    <t>PU330250P70</t>
  </si>
  <si>
    <t>U 330-2.5 70x70 PROFIL U PERFORAT</t>
  </si>
  <si>
    <t>PU330250P75</t>
  </si>
  <si>
    <t>U 330-2.5 75x75 PROFIL U PERFORAT</t>
  </si>
  <si>
    <t>PU330250P80</t>
  </si>
  <si>
    <t>U 330-2.5 80x80 PROFIL U PERFORAT</t>
  </si>
  <si>
    <t>PU330250P85</t>
  </si>
  <si>
    <t>U 330-2.5 85x85 PROFIL U PERFORAT</t>
  </si>
  <si>
    <t>PU330250P90</t>
  </si>
  <si>
    <t>U 330-2.5 90x90 PROFIL U PERFORAT</t>
  </si>
  <si>
    <t>PU330250P95</t>
  </si>
  <si>
    <t>U 330-2.5 95x95 PROFIL U PERFORAT</t>
  </si>
  <si>
    <t>PU330300N00</t>
  </si>
  <si>
    <t>U 330-3 100x100 PROFIL U NEPERFORAT</t>
  </si>
  <si>
    <t>PU330300N40</t>
  </si>
  <si>
    <t>U 330-3 40x40 PROFIL U NEPERFORAT</t>
  </si>
  <si>
    <t>PU330300N45</t>
  </si>
  <si>
    <t>U 330-3 45x45 PROFIL U NEPERFORAT</t>
  </si>
  <si>
    <t>PU330300N50</t>
  </si>
  <si>
    <t>U 330-3 50x50 PROFIL U NEPERFORAT</t>
  </si>
  <si>
    <t>PU330300N55</t>
  </si>
  <si>
    <t>U 330-3 55x55 PROFIL U NEPERFORAT</t>
  </si>
  <si>
    <t>PU330300N60</t>
  </si>
  <si>
    <t>U 330-3 60x60 PROFIL U NEPERFORAT</t>
  </si>
  <si>
    <t>PU330300N65</t>
  </si>
  <si>
    <t>U 330-3 65x65 PROFIL U NEPERFORAT</t>
  </si>
  <si>
    <t>PU330300N70</t>
  </si>
  <si>
    <t>U 330-3 70x70 PROFIL U NEPERFORAT</t>
  </si>
  <si>
    <t>PU330300N75</t>
  </si>
  <si>
    <t>U 330-3 75x75 PROFIL U NEPERFORAT</t>
  </si>
  <si>
    <t>PU330300N80</t>
  </si>
  <si>
    <t>U 330-3 80x80 PROFIL U NEPERFORAT</t>
  </si>
  <si>
    <t>PU330300N85</t>
  </si>
  <si>
    <t>U 330-3 85x85 PROFIL U NEPERFORAT</t>
  </si>
  <si>
    <t>PU330300N90</t>
  </si>
  <si>
    <t>U 330-3 90x90 PROFIL U NEPERFORAT</t>
  </si>
  <si>
    <t>PU330300N95</t>
  </si>
  <si>
    <t>U 330-3 95x95 PROFIL U NEPERFORAT</t>
  </si>
  <si>
    <t>PU330300P40</t>
  </si>
  <si>
    <t>U 330-3 40x40 PROFIL U PERFORAT</t>
  </si>
  <si>
    <t>PU330300P45</t>
  </si>
  <si>
    <t>U 330-3 45x45 PROFIL U PERFORAT</t>
  </si>
  <si>
    <t>PU330300P50</t>
  </si>
  <si>
    <t>U 330-3 50x50 PROFIL U PERFORAT</t>
  </si>
  <si>
    <t>PU330300P55</t>
  </si>
  <si>
    <t>U 330-3 55x55 PROFIL U PERFORAT</t>
  </si>
  <si>
    <t>PU330300P60</t>
  </si>
  <si>
    <t>U 330-3 60x60 PROFIL U PERFORAT</t>
  </si>
  <si>
    <t>PU330300P65</t>
  </si>
  <si>
    <t>U 330-3 65x65 PROFIL U PERFORAT</t>
  </si>
  <si>
    <t>PU330300P70</t>
  </si>
  <si>
    <t>U 330-3 70x70 PROFIL U PERFORAT</t>
  </si>
  <si>
    <t>PU330300P75</t>
  </si>
  <si>
    <t>U 330-3 75x75 PROFIL U PERFORAT</t>
  </si>
  <si>
    <t>PU330300P80</t>
  </si>
  <si>
    <t>U 330-3 80x80 PROFIL U PERFORAT</t>
  </si>
  <si>
    <t>PU330300P85</t>
  </si>
  <si>
    <t>U 330-3 85x85 PROFIL U PERFORAT</t>
  </si>
  <si>
    <t>PU330300P90</t>
  </si>
  <si>
    <t>U 330-3 90x90 PROFIL U PERFORAT</t>
  </si>
  <si>
    <t>PU330300P95</t>
  </si>
  <si>
    <t>U 330-3 95x95 PROFIL U PERFORAT</t>
  </si>
  <si>
    <t>PU330350N00</t>
  </si>
  <si>
    <t>18.82</t>
  </si>
  <si>
    <t>U 330-3.5 100x100 PROFIL U NEPERFORAT</t>
  </si>
  <si>
    <t>PU330350N40</t>
  </si>
  <si>
    <t>U 330-3.5 40x40 PROFIL U NEPERFORAT</t>
  </si>
  <si>
    <t>PU330350N45</t>
  </si>
  <si>
    <t>U 330-3.5 45x45 PROFIL U NEPERFORAT</t>
  </si>
  <si>
    <t>PU330350N50</t>
  </si>
  <si>
    <t>U 330-3.5 50x50 PROFIL U NEPERFORAT</t>
  </si>
  <si>
    <t>PU330350N55</t>
  </si>
  <si>
    <t>U 330-3.5 55x55 PROFIL U NEPERFORAT</t>
  </si>
  <si>
    <t>PU330350N60</t>
  </si>
  <si>
    <t>U 330-3.5 60x60 PROFIL U NEPERFORAT</t>
  </si>
  <si>
    <t>PU330350N65</t>
  </si>
  <si>
    <t>U 330-3.5 65x65 PROFIL U NEPERFORAT</t>
  </si>
  <si>
    <t>PU330350N70</t>
  </si>
  <si>
    <t>U 330-3.5 70x70 PROFIL U NEPERFORAT</t>
  </si>
  <si>
    <t>PU330350N75</t>
  </si>
  <si>
    <t>U 330-3.5 75x75 PROFIL U NEPERFORAT</t>
  </si>
  <si>
    <t>PU330350N80</t>
  </si>
  <si>
    <t>U 330-3.5 80x80 PROFIL U NEPERFORAT</t>
  </si>
  <si>
    <t>PU330350N85</t>
  </si>
  <si>
    <t>U 330-3.5 85x85 PROFIL U NEPERFORAT</t>
  </si>
  <si>
    <t>PU330350N90</t>
  </si>
  <si>
    <t>U 330-3.5 90x90 PROFIL U NEPERFORAT</t>
  </si>
  <si>
    <t>PU330350N95</t>
  </si>
  <si>
    <t>U 330-3.5 95x95 PROFIL U NEPERFORAT</t>
  </si>
  <si>
    <t>PU330350P40</t>
  </si>
  <si>
    <t>U 330-3.5 40x40 PROFIL U PERFORAT</t>
  </si>
  <si>
    <t>PU330350P45</t>
  </si>
  <si>
    <t>U 330-3.5 45x45 PROFIL U PERFORAT</t>
  </si>
  <si>
    <t>PU330350P50</t>
  </si>
  <si>
    <t>U 330-3.5 50x50 PROFIL U PERFORAT</t>
  </si>
  <si>
    <t>PU330350P55</t>
  </si>
  <si>
    <t>U 330-3.5 55x55 PROFIL U PERFORAT</t>
  </si>
  <si>
    <t>PU330350P60</t>
  </si>
  <si>
    <t>U 330-3.5 60x60 PROFIL U PERFORAT</t>
  </si>
  <si>
    <t>PU330350P65</t>
  </si>
  <si>
    <t>U 330-3.5 65x65 PROFIL U PERFORAT</t>
  </si>
  <si>
    <t>PU330350P70</t>
  </si>
  <si>
    <t>U 330-3.5 70x70 PROFIL U PERFORAT</t>
  </si>
  <si>
    <t>PU330350P75</t>
  </si>
  <si>
    <t>U 330-3.5 75x75 PROFIL U PERFORAT</t>
  </si>
  <si>
    <t>PU330350P80</t>
  </si>
  <si>
    <t>U 330-3.5 80x80 PROFIL U PERFORAT</t>
  </si>
  <si>
    <t>PU330350P85</t>
  </si>
  <si>
    <t>U 330-3.5 85x85 PROFIL U PERFORAT</t>
  </si>
  <si>
    <t>PU330350P90</t>
  </si>
  <si>
    <t>U 330-3.5 90x90 PROFIL U PERFORAT</t>
  </si>
  <si>
    <t>PU330350P95</t>
  </si>
  <si>
    <t>U 330-3.5 95x95 PROFIL U PERFORAT</t>
  </si>
  <si>
    <t>PU340150N00</t>
  </si>
  <si>
    <t>U 340-1.5 100x100 PROFIL U NEPERFORAT</t>
  </si>
  <si>
    <t>PU340150N40</t>
  </si>
  <si>
    <t>U 340-1.5 40x40 PROFIL U NEPERFORAT</t>
  </si>
  <si>
    <t>PU340150N45</t>
  </si>
  <si>
    <t>U 340-1.5 45x45 PROFIL U NEPERFORAT</t>
  </si>
  <si>
    <t>PU340150N50</t>
  </si>
  <si>
    <t>U 340-1.5 50x50 PROFIL U NEPERFORAT</t>
  </si>
  <si>
    <t>PU340150N55</t>
  </si>
  <si>
    <t>U 340-1.5 55x55 PROFIL U NEPERFORAT</t>
  </si>
  <si>
    <t>PU340150N60</t>
  </si>
  <si>
    <t>U 340-1.5 60x60 PROFIL U NEPERFORAT</t>
  </si>
  <si>
    <t>PU340150N65</t>
  </si>
  <si>
    <t>U 340-1.5 65x65 PROFIL U NEPERFORAT</t>
  </si>
  <si>
    <t>PU340150N70</t>
  </si>
  <si>
    <t>U 340-1.5 70x70 PROFIL U NEPERFORAT</t>
  </si>
  <si>
    <t>PU340150N75</t>
  </si>
  <si>
    <t>U 340-1.5 75x75 PROFIL U NEPERFORAT</t>
  </si>
  <si>
    <t>PU340150N80</t>
  </si>
  <si>
    <t>U 340-1.5 80x80 PROFIL U NEPERFORAT</t>
  </si>
  <si>
    <t>PU340150N85</t>
  </si>
  <si>
    <t>U 340-1.5 85x85 PROFIL U NEPERFORAT</t>
  </si>
  <si>
    <t>PU340150N90</t>
  </si>
  <si>
    <t>U 340-1.5 90x90 PROFIL U NEPERFORAT</t>
  </si>
  <si>
    <t>PU340150N95</t>
  </si>
  <si>
    <t>U 340-1.5 95x95 PROFIL U NEPERFORAT</t>
  </si>
  <si>
    <t>PU340150P40</t>
  </si>
  <si>
    <t>U 340-1.5 40x40 PROFIL U PERFORAT</t>
  </si>
  <si>
    <t>PU340150P45</t>
  </si>
  <si>
    <t>U 340-1.5 45x45 PROFIL U PERFORAT</t>
  </si>
  <si>
    <t>PU340150P50</t>
  </si>
  <si>
    <t>U 340-1.5 50x50 PROFIL U PERFORAT</t>
  </si>
  <si>
    <t>PU340150P55</t>
  </si>
  <si>
    <t>U 340-1.5 55x55 PROFIL U PERFORAT</t>
  </si>
  <si>
    <t>PU340150P60</t>
  </si>
  <si>
    <t>U 340-1.5 60x60 PROFIL U PERFORAT</t>
  </si>
  <si>
    <t>PU340150P65</t>
  </si>
  <si>
    <t>U 340-1.5 65x65 PROFIL U PERFORAT</t>
  </si>
  <si>
    <t>PU340150P70</t>
  </si>
  <si>
    <t>U 340-1.5 70x70 PROFIL U PERFORAT</t>
  </si>
  <si>
    <t>PU340150P75</t>
  </si>
  <si>
    <t>U 340-1.5 75x75 PROFIL U PERFORAT</t>
  </si>
  <si>
    <t>PU340150P80</t>
  </si>
  <si>
    <t>U 340-1.5 80x80 PROFIL U PERFORAT</t>
  </si>
  <si>
    <t>PU340150P85</t>
  </si>
  <si>
    <t>U 340-1.5 85x85 PROFIL U PERFORAT</t>
  </si>
  <si>
    <t>PU340150P90</t>
  </si>
  <si>
    <t>U 340-1.5 90x90 PROFIL U PERFORAT</t>
  </si>
  <si>
    <t>PU340150P95</t>
  </si>
  <si>
    <t>U 340-1.5 95x95 PROFIL U PERFORAT</t>
  </si>
  <si>
    <t>PU340200N00</t>
  </si>
  <si>
    <t>U 340-2 100x100 PROFIL U NEPERFORAT</t>
  </si>
  <si>
    <t>PU340200N40</t>
  </si>
  <si>
    <t>U 340-2 40x40 PROFIL U NEPERFORAT</t>
  </si>
  <si>
    <t>PU340200N45</t>
  </si>
  <si>
    <t>U 340-2 45x45 PROFIL U NEPERFORAT</t>
  </si>
  <si>
    <t>PU340200N50</t>
  </si>
  <si>
    <t>U 340-2 50x50 PROFIL U NEPERFORAT</t>
  </si>
  <si>
    <t>PU340200N55</t>
  </si>
  <si>
    <t>U 340-2 55x55 PROFIL U NEPERFORAT</t>
  </si>
  <si>
    <t>PU340200N60</t>
  </si>
  <si>
    <t>U 340-2 60x60 PROFIL U NEPERFORAT</t>
  </si>
  <si>
    <t>PU340200N65</t>
  </si>
  <si>
    <t>U 340-2 65x65 PROFIL U NEPERFORAT</t>
  </si>
  <si>
    <t>PU340200N70</t>
  </si>
  <si>
    <t>U 340-2 70x70 PROFIL U NEPERFORAT</t>
  </si>
  <si>
    <t>PU340200N75</t>
  </si>
  <si>
    <t>U 340-2 75x75 PROFIL U NEPERFORAT</t>
  </si>
  <si>
    <t>PU340200N80</t>
  </si>
  <si>
    <t>U 340-2 80x80 PROFIL U NEPERFORAT</t>
  </si>
  <si>
    <t>PU340200N85</t>
  </si>
  <si>
    <t>U 340-2 85x85 PROFIL U NEPERFORAT</t>
  </si>
  <si>
    <t>PU340200N90</t>
  </si>
  <si>
    <t>U 340-2 90x90 PROFIL U NEPERFORAT</t>
  </si>
  <si>
    <t>PU340200N95</t>
  </si>
  <si>
    <t>U 340-2 95x95 PROFIL U NEPERFORAT</t>
  </si>
  <si>
    <t>PU340200P40</t>
  </si>
  <si>
    <t>U 340-2 40x40 PROFIL U PERFORAT</t>
  </si>
  <si>
    <t>PU340200P45</t>
  </si>
  <si>
    <t>U 340-2 45x45 PROFIL U PERFORAT</t>
  </si>
  <si>
    <t>PU340200P50</t>
  </si>
  <si>
    <t>U 340-2 50x50 PROFIL U PERFORAT</t>
  </si>
  <si>
    <t>PU340200P55</t>
  </si>
  <si>
    <t>U 340-2 55x55 PROFIL U PERFORAT</t>
  </si>
  <si>
    <t>PU340200P60</t>
  </si>
  <si>
    <t>U 340-2 60x60 PROFIL U PERFORAT</t>
  </si>
  <si>
    <t>PU340200P65</t>
  </si>
  <si>
    <t>U 340-2 65x65 PROFIL U PERFORAT</t>
  </si>
  <si>
    <t>PU340200P70</t>
  </si>
  <si>
    <t>U 340-2 70x70 PROFIL U PERFORAT</t>
  </si>
  <si>
    <t>PU340200P75</t>
  </si>
  <si>
    <t>U 340-2 75x75 PROFIL U PERFORAT</t>
  </si>
  <si>
    <t>PU340200P80</t>
  </si>
  <si>
    <t>U 340-2 80x80 PROFIL U PERFORAT</t>
  </si>
  <si>
    <t>PU340200P85</t>
  </si>
  <si>
    <t>U 340-2 85x85 PROFIL U PERFORAT</t>
  </si>
  <si>
    <t>PU340200P90</t>
  </si>
  <si>
    <t>U 340-2 90x90 PROFIL U PERFORAT</t>
  </si>
  <si>
    <t>PU340200P95</t>
  </si>
  <si>
    <t>U 340-2 95x95 PROFIL U PERFORAT</t>
  </si>
  <si>
    <t>PU340250N00</t>
  </si>
  <si>
    <t>U 340-2.5 100x100 PROFIL U NEPERFORAT</t>
  </si>
  <si>
    <t>PU340250N40</t>
  </si>
  <si>
    <t>U 340-2.5 40x40 PROFIL U NEPERFORAT</t>
  </si>
  <si>
    <t>PU340250N45</t>
  </si>
  <si>
    <t>U 340-2.5 45x45 PROFIL U NEPERFORAT</t>
  </si>
  <si>
    <t>PU340250N50</t>
  </si>
  <si>
    <t>U 340-2.5 50x50 PROFIL U NEPERFORAT</t>
  </si>
  <si>
    <t>PU340250N55</t>
  </si>
  <si>
    <t>U 340-2.5 55x55 PROFIL U NEPERFORAT</t>
  </si>
  <si>
    <t>PU340250N60</t>
  </si>
  <si>
    <t>U 340-2.5 60x60 PROFIL U NEPERFORAT</t>
  </si>
  <si>
    <t>PU340250N65</t>
  </si>
  <si>
    <t>U 340-2.5 65x65 PROFIL U NEPERFORAT</t>
  </si>
  <si>
    <t>PU340250N70</t>
  </si>
  <si>
    <t>U 340-2.5 70x70 PROFIL U NEPERFORAT</t>
  </si>
  <si>
    <t>PU340250N75</t>
  </si>
  <si>
    <t>U 340-2.5 75x75 PROFIL U NEPERFORAT</t>
  </si>
  <si>
    <t>PU340250N80</t>
  </si>
  <si>
    <t>U 340-2.5 80x80 PROFIL U NEPERFORAT</t>
  </si>
  <si>
    <t>PU340250N85</t>
  </si>
  <si>
    <t>U 340-2.5 85x85 PROFIL U NEPERFORAT</t>
  </si>
  <si>
    <t>PU340250N90</t>
  </si>
  <si>
    <t>U 340-2.5 90x90 PROFIL U NEPERFORAT</t>
  </si>
  <si>
    <t>PU340250N95</t>
  </si>
  <si>
    <t>U 340-2.5 95x95 PROFIL U NEPERFORAT</t>
  </si>
  <si>
    <t>PU340250P40</t>
  </si>
  <si>
    <t>U 340-2.5 40x40 PROFIL U PERFORAT</t>
  </si>
  <si>
    <t>PU340250P45</t>
  </si>
  <si>
    <t>U 340-2.5 45x45 PROFIL U PERFORAT</t>
  </si>
  <si>
    <t>PU340250P50</t>
  </si>
  <si>
    <t>U 340-2.5 50x50 PROFIL U PERFORAT</t>
  </si>
  <si>
    <t>PU340250P55</t>
  </si>
  <si>
    <t>U 340-2.5 55x55 PROFIL U PERFORAT</t>
  </si>
  <si>
    <t>PU340250P60</t>
  </si>
  <si>
    <t>U 340-2.5 60x60 PROFIL U PERFORAT</t>
  </si>
  <si>
    <t>PU340250P65</t>
  </si>
  <si>
    <t>U 340-2.5 65x65 PROFIL U PERFORAT</t>
  </si>
  <si>
    <t>PU340250P70</t>
  </si>
  <si>
    <t>U 340-2.5 70x70 PROFIL U PERFORAT</t>
  </si>
  <si>
    <t>PU340250P75</t>
  </si>
  <si>
    <t>U 340-2.5 75x75 PROFIL U PERFORAT</t>
  </si>
  <si>
    <t>PU340250P80</t>
  </si>
  <si>
    <t>U 340-2.5 80x80 PROFIL U PERFORAT</t>
  </si>
  <si>
    <t>PU340250P85</t>
  </si>
  <si>
    <t>U 340-2.5 85x85 PROFIL U PERFORAT</t>
  </si>
  <si>
    <t>PU340250P90</t>
  </si>
  <si>
    <t>U 340-2.5 90x90 PROFIL U PERFORAT</t>
  </si>
  <si>
    <t>PU340250P95</t>
  </si>
  <si>
    <t>U 340-2.5 95x95 PROFIL U PERFORAT</t>
  </si>
  <si>
    <t>PU340300N00</t>
  </si>
  <si>
    <t>16.50</t>
  </si>
  <si>
    <t>U 340-3 100x100 PROFIL U NEPERFORAT</t>
  </si>
  <si>
    <t>PU340300N40</t>
  </si>
  <si>
    <t>U 340-3 40x40 PROFIL U NEPERFORAT</t>
  </si>
  <si>
    <t>PU340300N45</t>
  </si>
  <si>
    <t>U 340-3 45x45 PROFIL U NEPERFORAT</t>
  </si>
  <si>
    <t>PU340300N50</t>
  </si>
  <si>
    <t>U 340-3 50x50 PROFIL U NEPERFORAT</t>
  </si>
  <si>
    <t>PU340300N55</t>
  </si>
  <si>
    <t>U 340-3 55x55 PROFIL U NEPERFORAT</t>
  </si>
  <si>
    <t>PU340300N60</t>
  </si>
  <si>
    <t>U 340-3 60x60 PROFIL U NEPERFORAT</t>
  </si>
  <si>
    <t>PU340300N65</t>
  </si>
  <si>
    <t>U 340-3 65x65 PROFIL U NEPERFORAT</t>
  </si>
  <si>
    <t>PU340300N70</t>
  </si>
  <si>
    <t>U 340-3 70x70 PROFIL U NEPERFORAT</t>
  </si>
  <si>
    <t>PU340300N75</t>
  </si>
  <si>
    <t>U 340-3 75x75 PROFIL U NEPERFORAT</t>
  </si>
  <si>
    <t>PU340300N80</t>
  </si>
  <si>
    <t>U 340-3 80x80 PROFIL U NEPERFORAT</t>
  </si>
  <si>
    <t>PU340300N85</t>
  </si>
  <si>
    <t>U 340-3 85x85 PROFIL U NEPERFORAT</t>
  </si>
  <si>
    <t>PU340300N90</t>
  </si>
  <si>
    <t>U 340-3 90x90 PROFIL U NEPERFORAT</t>
  </si>
  <si>
    <t>PU340300N95</t>
  </si>
  <si>
    <t>U 340-3 95x95 PROFIL U NEPERFORAT</t>
  </si>
  <si>
    <t>PU340300P40</t>
  </si>
  <si>
    <t>U 340-3 40x40 PROFIL U PERFORAT</t>
  </si>
  <si>
    <t>PU340300P45</t>
  </si>
  <si>
    <t>U 340-3 45x45 PROFIL U PERFORAT</t>
  </si>
  <si>
    <t>PU340300P50</t>
  </si>
  <si>
    <t>U 340-3 50x50 PROFIL U PERFORAT</t>
  </si>
  <si>
    <t>PU340300P55</t>
  </si>
  <si>
    <t>U 340-3 55x55 PROFIL U PERFORAT</t>
  </si>
  <si>
    <t>PU340300P60</t>
  </si>
  <si>
    <t>U 340-3 60x60 PROFIL U PERFORAT</t>
  </si>
  <si>
    <t>PU340300P65</t>
  </si>
  <si>
    <t>U 340-3 65x65 PROFIL U PERFORAT</t>
  </si>
  <si>
    <t>PU340300P70</t>
  </si>
  <si>
    <t>U 340-3 70x70 PROFIL U PERFORAT</t>
  </si>
  <si>
    <t>PU340300P75</t>
  </si>
  <si>
    <t>U 340-3 75x75 PROFIL U PERFORAT</t>
  </si>
  <si>
    <t>PU340300P80</t>
  </si>
  <si>
    <t>U 340-3 80x80 PROFIL U PERFORAT</t>
  </si>
  <si>
    <t>PU340300P85</t>
  </si>
  <si>
    <t>U 340-3 85x85 PROFIL U PERFORAT</t>
  </si>
  <si>
    <t>PU340300P90</t>
  </si>
  <si>
    <t>U 340-3 90x90 PROFIL U PERFORAT</t>
  </si>
  <si>
    <t>PU340300P95</t>
  </si>
  <si>
    <t>U 340-3 95x95 PROFIL U PERFORAT</t>
  </si>
  <si>
    <t>PU340350N00</t>
  </si>
  <si>
    <t>19.19</t>
  </si>
  <si>
    <t>U 340-3.5 100x100 PROFIL U NEPERFORAT</t>
  </si>
  <si>
    <t>PU340350N40</t>
  </si>
  <si>
    <t>U 340-3.5 40x40 PROFIL U NEPERFORAT</t>
  </si>
  <si>
    <t>PU340350N45</t>
  </si>
  <si>
    <t>U 340-3.5 45x45 PROFIL U NEPERFORAT</t>
  </si>
  <si>
    <t>PU340350N50</t>
  </si>
  <si>
    <t>U 340-3.5 50x50 PROFIL U NEPERFORAT</t>
  </si>
  <si>
    <t>PU340350N55</t>
  </si>
  <si>
    <t>U 340-3.5 55x55 PROFIL U NEPERFORAT</t>
  </si>
  <si>
    <t>PU340350N60</t>
  </si>
  <si>
    <t>U 340-3.5 60x60 PROFIL U NEPERFORAT</t>
  </si>
  <si>
    <t>PU340350N65</t>
  </si>
  <si>
    <t>U 340-3.5 65x65 PROFIL U NEPERFORAT</t>
  </si>
  <si>
    <t>PU340350N70</t>
  </si>
  <si>
    <t>U 340-3.5 70x70 PROFIL U NEPERFORAT</t>
  </si>
  <si>
    <t>PU340350N75</t>
  </si>
  <si>
    <t>U 340-3.5 75x75 PROFIL U NEPERFORAT</t>
  </si>
  <si>
    <t>PU340350N80</t>
  </si>
  <si>
    <t>U 340-3.5 80x80 PROFIL U NEPERFORAT</t>
  </si>
  <si>
    <t>PU340350N85</t>
  </si>
  <si>
    <t>U 340-3.5 85x85 PROFIL U NEPERFORAT</t>
  </si>
  <si>
    <t>PU340350N90</t>
  </si>
  <si>
    <t>U 340-3.5 90x90 PROFIL U NEPERFORAT</t>
  </si>
  <si>
    <t>PU340350N95</t>
  </si>
  <si>
    <t>U 340-3.5 95x95 PROFIL U NEPERFORAT</t>
  </si>
  <si>
    <t>PU340350P40</t>
  </si>
  <si>
    <t>U 340-3.5 40x40 PROFIL U PERFORAT</t>
  </si>
  <si>
    <t>PU340350P45</t>
  </si>
  <si>
    <t>U 340-3.5 45x45 PROFIL U PERFORAT</t>
  </si>
  <si>
    <t>PU340350P50</t>
  </si>
  <si>
    <t>U 340-3.5 50x50 PROFIL U PERFORAT</t>
  </si>
  <si>
    <t>PU340350P55</t>
  </si>
  <si>
    <t>U 340-3.5 55x55 PROFIL U PERFORAT</t>
  </si>
  <si>
    <t>PU340350P60</t>
  </si>
  <si>
    <t>U 340-3.5 60x60 PROFIL U PERFORAT</t>
  </si>
  <si>
    <t>PU340350P65</t>
  </si>
  <si>
    <t>U 340-3.5 65x65 PROFIL U PERFORAT</t>
  </si>
  <si>
    <t>PU340350P70</t>
  </si>
  <si>
    <t>U 340-3.5 70x70 PROFIL U PERFORAT</t>
  </si>
  <si>
    <t>PU340350P75</t>
  </si>
  <si>
    <t>U 340-3.5 75x75 PROFIL U PERFORAT</t>
  </si>
  <si>
    <t>PU340350P80</t>
  </si>
  <si>
    <t>U 340-3.5 80x80 PROFIL U PERFORAT</t>
  </si>
  <si>
    <t>PU340350P85</t>
  </si>
  <si>
    <t>U 340-3.5 85x85 PROFIL U PERFORAT</t>
  </si>
  <si>
    <t>PU340350P90</t>
  </si>
  <si>
    <t>U 340-3.5 90x90 PROFIL U PERFORAT</t>
  </si>
  <si>
    <t>PU340350P95</t>
  </si>
  <si>
    <t>U 340-3.5 95x95 PROFIL U PERFORAT</t>
  </si>
  <si>
    <t>PU350150N00</t>
  </si>
  <si>
    <t>U 350-1.5 100x100 PROFIL U NEPERFORAT</t>
  </si>
  <si>
    <t>PU350150N40</t>
  </si>
  <si>
    <t>U 350-1.5 40x40 PROFIL U NEPERFORAT</t>
  </si>
  <si>
    <t>PU350150N45</t>
  </si>
  <si>
    <t>U 350-1.5 45x45 PROFIL U NEPERFORAT</t>
  </si>
  <si>
    <t>PU350150N50</t>
  </si>
  <si>
    <t>U 350-1.5 50x50 PROFIL U NEPERFORAT</t>
  </si>
  <si>
    <t>PU350150N55</t>
  </si>
  <si>
    <t>U 350-1.5 55x55 PROFIL U NEPERFORAT</t>
  </si>
  <si>
    <t>PU350150N60</t>
  </si>
  <si>
    <t>U 350-1.5 60x60 PROFIL U NEPERFORAT</t>
  </si>
  <si>
    <t>PU350150N65</t>
  </si>
  <si>
    <t>U 350-1.5 65x65 PROFIL U NEPERFORAT</t>
  </si>
  <si>
    <t>PU350150N70</t>
  </si>
  <si>
    <t>U 350-1.5 70x70 PROFIL U NEPERFORAT</t>
  </si>
  <si>
    <t>PU350150N75</t>
  </si>
  <si>
    <t>U 350-1.5 75x75 PROFIL U NEPERFORAT</t>
  </si>
  <si>
    <t>PU350150N80</t>
  </si>
  <si>
    <t>U 350-1.5 80x80 PROFIL U NEPERFORAT</t>
  </si>
  <si>
    <t>PU350150N85</t>
  </si>
  <si>
    <t>U 350-1.5 85x85 PROFIL U NEPERFORAT</t>
  </si>
  <si>
    <t>PU350150N90</t>
  </si>
  <si>
    <t>U 350-1.5 90x90 PROFIL U NEPERFORAT</t>
  </si>
  <si>
    <t>PU350150N95</t>
  </si>
  <si>
    <t>U 350-1.5 95x95 PROFIL U NEPERFORAT</t>
  </si>
  <si>
    <t>PU350150P40</t>
  </si>
  <si>
    <t>U 350-1.5 40x40 PROFIL U PERFORAT</t>
  </si>
  <si>
    <t>PU350150P45</t>
  </si>
  <si>
    <t>U 350-1.5 45x45 PROFIL U PERFORAT</t>
  </si>
  <si>
    <t>PU350150P50</t>
  </si>
  <si>
    <t>U 350-1.5 50x50 PROFIL U PERFORAT</t>
  </si>
  <si>
    <t>PU350150P55</t>
  </si>
  <si>
    <t>U 350-1.5 55x55 PROFIL U PERFORAT</t>
  </si>
  <si>
    <t>PU350150P60</t>
  </si>
  <si>
    <t>U 350-1.5 60x60 PROFIL U PERFORAT</t>
  </si>
  <si>
    <t>PU350150P65</t>
  </si>
  <si>
    <t>U 350-1.5 65x65 PROFIL U PERFORAT</t>
  </si>
  <si>
    <t>PU350150P70</t>
  </si>
  <si>
    <t>U 350-1.5 70x70 PROFIL U PERFORAT</t>
  </si>
  <si>
    <t>PU350150P75</t>
  </si>
  <si>
    <t>U 350-1.5 75x75 PROFIL U PERFORAT</t>
  </si>
  <si>
    <t>PU350150P80</t>
  </si>
  <si>
    <t>U 350-1.5 80x80 PROFIL U PERFORAT</t>
  </si>
  <si>
    <t>PU350150P85</t>
  </si>
  <si>
    <t>U 350-1.5 85x85 PROFIL U PERFORAT</t>
  </si>
  <si>
    <t>PU350150P90</t>
  </si>
  <si>
    <t>U 350-1.5 90x90 PROFIL U PERFORAT</t>
  </si>
  <si>
    <t>PU350150P95</t>
  </si>
  <si>
    <t>U 350-1.5 95x95 PROFIL U PERFORAT</t>
  </si>
  <si>
    <t>PU350200N00</t>
  </si>
  <si>
    <t>U 350-2 100x100 PROFIL U NEPERFORAT</t>
  </si>
  <si>
    <t>PU350200N40</t>
  </si>
  <si>
    <t>U 350-2 40x40 PROFIL U NEPERFORAT</t>
  </si>
  <si>
    <t>PU350200N45</t>
  </si>
  <si>
    <t>U 350-2 45x45 PROFIL U NEPERFORAT</t>
  </si>
  <si>
    <t>PU350200N50</t>
  </si>
  <si>
    <t>U 350-2 50x50 PROFIL U NEPERFORAT</t>
  </si>
  <si>
    <t>PU350200N55</t>
  </si>
  <si>
    <t>U 350-2 55x55 PROFIL U NEPERFORAT</t>
  </si>
  <si>
    <t>PU350200N60</t>
  </si>
  <si>
    <t>U 350-2 60x60 PROFIL U NEPERFORAT</t>
  </si>
  <si>
    <t>PU350200N65</t>
  </si>
  <si>
    <t>U 350-2 65x65 PROFIL U NEPERFORAT</t>
  </si>
  <si>
    <t>PU350200N70</t>
  </si>
  <si>
    <t>U 350-2 70x70 PROFIL U NEPERFORAT</t>
  </si>
  <si>
    <t>PU350200N75</t>
  </si>
  <si>
    <t>U 350-2 75x75 PROFIL U NEPERFORAT</t>
  </si>
  <si>
    <t>PU350200N80</t>
  </si>
  <si>
    <t>U 350-2 80x80 PROFIL U NEPERFORAT</t>
  </si>
  <si>
    <t>PU350200N85</t>
  </si>
  <si>
    <t>U 350-2 85x85 PROFIL U NEPERFORAT</t>
  </si>
  <si>
    <t>PU350200N90</t>
  </si>
  <si>
    <t>U 350-2 90x90 PROFIL U NEPERFORAT</t>
  </si>
  <si>
    <t>PU350200N95</t>
  </si>
  <si>
    <t>U 350-2 95x95 PROFIL U NEPERFORAT</t>
  </si>
  <si>
    <t>PU350200P40</t>
  </si>
  <si>
    <t>U 350-2 40x40 PROFIL U PERFORAT</t>
  </si>
  <si>
    <t>PU350200P45</t>
  </si>
  <si>
    <t>U 350-2 45x45 PROFIL U PERFORAT</t>
  </si>
  <si>
    <t>PU350200P50</t>
  </si>
  <si>
    <t>U 350-2 50x50 PROFIL U PERFORAT</t>
  </si>
  <si>
    <t>PU350200P55</t>
  </si>
  <si>
    <t>U 350-2 55x55 PROFIL U PERFORAT</t>
  </si>
  <si>
    <t>PU350200P60</t>
  </si>
  <si>
    <t>U 350-2 60x60 PROFIL U PERFORAT</t>
  </si>
  <si>
    <t>PU350200P65</t>
  </si>
  <si>
    <t>U 350-2 65x65 PROFIL U PERFORAT</t>
  </si>
  <si>
    <t>PU350200P70</t>
  </si>
  <si>
    <t>U 350-2 70x70 PROFIL U PERFORAT</t>
  </si>
  <si>
    <t>PU350200P75</t>
  </si>
  <si>
    <t>U 350-2 75x75 PROFIL U PERFORAT</t>
  </si>
  <si>
    <t>PU350200P80</t>
  </si>
  <si>
    <t>U 350-2 80x80 PROFIL U PERFORAT</t>
  </si>
  <si>
    <t>PU350200P85</t>
  </si>
  <si>
    <t>U 350-2 85x85 PROFIL U PERFORAT</t>
  </si>
  <si>
    <t>PU350200P90</t>
  </si>
  <si>
    <t>U 350-2 90x90 PROFIL U PERFORAT</t>
  </si>
  <si>
    <t>PU350200P95</t>
  </si>
  <si>
    <t>U 350-2 95x95 PROFIL U PERFORAT</t>
  </si>
  <si>
    <t>PU350250N00</t>
  </si>
  <si>
    <t>14.05</t>
  </si>
  <si>
    <t>U 350-2.5 100x100 PROFIL U NEPERFORAT</t>
  </si>
  <si>
    <t>PU350250N40</t>
  </si>
  <si>
    <t>U 350-2.5 40x40 PROFIL U NEPERFORAT</t>
  </si>
  <si>
    <t>PU350250N45</t>
  </si>
  <si>
    <t>U 350-2.5 45x45 PROFIL U NEPERFORAT</t>
  </si>
  <si>
    <t>PU350250N50</t>
  </si>
  <si>
    <t>U 350-2.5 50x50 PROFIL U NEPERFORAT</t>
  </si>
  <si>
    <t>PU350250N55</t>
  </si>
  <si>
    <t>U 350-2.5 55x55 PROFIL U NEPERFORAT</t>
  </si>
  <si>
    <t>PU350250N60</t>
  </si>
  <si>
    <t>U 350-2.5 60x60 PROFIL U NEPERFORAT</t>
  </si>
  <si>
    <t>PU350250N65</t>
  </si>
  <si>
    <t>U 350-2.5 65x65 PROFIL U NEPERFORAT</t>
  </si>
  <si>
    <t>PU350250N70</t>
  </si>
  <si>
    <t>U 350-2.5 70x70 PROFIL U NEPERFORAT</t>
  </si>
  <si>
    <t>PU350250N75</t>
  </si>
  <si>
    <t>U 350-2.5 75x75 PROFIL U NEPERFORAT</t>
  </si>
  <si>
    <t>PU350250N80</t>
  </si>
  <si>
    <t>U 350-2.5 80x80 PROFIL U NEPERFORAT</t>
  </si>
  <si>
    <t>PU350250N85</t>
  </si>
  <si>
    <t>U 350-2.5 85x85 PROFIL U NEPERFORAT</t>
  </si>
  <si>
    <t>PU350250N90</t>
  </si>
  <si>
    <t>U 350-2.5 90x90 PROFIL U NEPERFORAT</t>
  </si>
  <si>
    <t>PU350250N95</t>
  </si>
  <si>
    <t>U 350-2.5 95x95 PROFIL U NEPERFORAT</t>
  </si>
  <si>
    <t>PU350250P40</t>
  </si>
  <si>
    <t>U 350-2.5 40x40 PROFIL U PERFORAT</t>
  </si>
  <si>
    <t>PU350250P45</t>
  </si>
  <si>
    <t>U 350-2.5 45x45 PROFIL U PERFORAT</t>
  </si>
  <si>
    <t>PU350250P50</t>
  </si>
  <si>
    <t>U 350-2.5 50x50 PROFIL U PERFORAT</t>
  </si>
  <si>
    <t>PU350250P55</t>
  </si>
  <si>
    <t>U 350-2.5 55x55 PROFIL U PERFORAT</t>
  </si>
  <si>
    <t>PU350250P60</t>
  </si>
  <si>
    <t>U 350-2.5 60x60 PROFIL U PERFORAT</t>
  </si>
  <si>
    <t>PU350250P65</t>
  </si>
  <si>
    <t>U 350-2.5 65x65 PROFIL U PERFORAT</t>
  </si>
  <si>
    <t>PU350250P70</t>
  </si>
  <si>
    <t>U 350-2.5 70x70 PROFIL U PERFORAT</t>
  </si>
  <si>
    <t>PU350250P75</t>
  </si>
  <si>
    <t>U 350-2.5 75x75 PROFIL U PERFORAT</t>
  </si>
  <si>
    <t>PU350250P80</t>
  </si>
  <si>
    <t>U 350-2.5 80x80 PROFIL U PERFORAT</t>
  </si>
  <si>
    <t>PU350250P85</t>
  </si>
  <si>
    <t>U 350-2.5 85x85 PROFIL U PERFORAT</t>
  </si>
  <si>
    <t>PU350250P90</t>
  </si>
  <si>
    <t>U 350-2.5 90x90 PROFIL U PERFORAT</t>
  </si>
  <si>
    <t>PU350250P95</t>
  </si>
  <si>
    <t>U 350-2.5 95x95 PROFIL U PERFORAT</t>
  </si>
  <si>
    <t>PU350300N00</t>
  </si>
  <si>
    <t>16.81</t>
  </si>
  <si>
    <t>U 350-3 100x100 PROFIL U NEPERFORAT</t>
  </si>
  <si>
    <t>PU350300N40</t>
  </si>
  <si>
    <t>U 350-3 40x40 PROFIL U NEPERFORAT</t>
  </si>
  <si>
    <t>PU350300N45</t>
  </si>
  <si>
    <t>U 350-3 45x45 PROFIL U NEPERFORAT</t>
  </si>
  <si>
    <t>PU350300N50</t>
  </si>
  <si>
    <t>U 350-3 50x50 PROFIL U NEPERFORAT</t>
  </si>
  <si>
    <t>PU350300N55</t>
  </si>
  <si>
    <t>U 350-3 55x55 PROFIL U NEPERFORAT</t>
  </si>
  <si>
    <t>PU350300N60</t>
  </si>
  <si>
    <t>U 350-3 60x60 PROFIL U NEPERFORAT</t>
  </si>
  <si>
    <t>PU350300N65</t>
  </si>
  <si>
    <t>U 350-3 65x65 PROFIL U NEPERFORAT</t>
  </si>
  <si>
    <t>PU350300N70</t>
  </si>
  <si>
    <t>U 350-3 70x70 PROFIL U NEPERFORAT</t>
  </si>
  <si>
    <t>PU350300N75</t>
  </si>
  <si>
    <t>U 350-3 75x75 PROFIL U NEPERFORAT</t>
  </si>
  <si>
    <t>PU350300N80</t>
  </si>
  <si>
    <t>U 350-3 80x80 PROFIL U NEPERFORAT</t>
  </si>
  <si>
    <t>PU350300N85</t>
  </si>
  <si>
    <t>U 350-3 85x85 PROFIL U NEPERFORAT</t>
  </si>
  <si>
    <t>PU350300N90</t>
  </si>
  <si>
    <t>U 350-3 90x90 PROFIL U NEPERFORAT</t>
  </si>
  <si>
    <t>PU350300N95</t>
  </si>
  <si>
    <t>U 350-3 95x95 PROFIL U NEPERFORAT</t>
  </si>
  <si>
    <t>PU350300P40</t>
  </si>
  <si>
    <t>U 350-3 40x40 PROFIL U PERFORAT</t>
  </si>
  <si>
    <t>PU350300P45</t>
  </si>
  <si>
    <t>U 350-3 45x45 PROFIL U PERFORAT</t>
  </si>
  <si>
    <t>PU350300P50</t>
  </si>
  <si>
    <t>U 350-3 50x50 PROFIL U PERFORAT</t>
  </si>
  <si>
    <t>PU350300P55</t>
  </si>
  <si>
    <t>U 350-3 55x55 PROFIL U PERFORAT</t>
  </si>
  <si>
    <t>PU350300P60</t>
  </si>
  <si>
    <t>U 350-3 60x60 PROFIL U PERFORAT</t>
  </si>
  <si>
    <t>PU350300P65</t>
  </si>
  <si>
    <t>U 350-3 65x65 PROFIL U PERFORAT</t>
  </si>
  <si>
    <t>PU350300P70</t>
  </si>
  <si>
    <t>U 350-3 70x70 PROFIL U PERFORAT</t>
  </si>
  <si>
    <t>PU350300P75</t>
  </si>
  <si>
    <t>U 350-3 75x75 PROFIL U PERFORAT</t>
  </si>
  <si>
    <t>PU350300P80</t>
  </si>
  <si>
    <t>U 350-3 80x80 PROFIL U PERFORAT</t>
  </si>
  <si>
    <t>PU350300P85</t>
  </si>
  <si>
    <t>U 350-3 85x85 PROFIL U PERFORAT</t>
  </si>
  <si>
    <t>PU350300P90</t>
  </si>
  <si>
    <t>U 350-3 90x90 PROFIL U PERFORAT</t>
  </si>
  <si>
    <t>PU350300P95</t>
  </si>
  <si>
    <t>U 350-3 95x95 PROFIL U PERFORAT</t>
  </si>
  <si>
    <t>PU350350N00</t>
  </si>
  <si>
    <t>19.55</t>
  </si>
  <si>
    <t>U 350-3.5 100x100 PROFIL U NEPERFORAT</t>
  </si>
  <si>
    <t>PU350350N40</t>
  </si>
  <si>
    <t>U 350-3.5 40x40 PROFIL U NEPERFORAT</t>
  </si>
  <si>
    <t>PU350350N45</t>
  </si>
  <si>
    <t>U 350-3.5 45x45 PROFIL U NEPERFORAT</t>
  </si>
  <si>
    <t>PU350350N50</t>
  </si>
  <si>
    <t>U 350-3.5 50x50 PROFIL U NEPERFORAT</t>
  </si>
  <si>
    <t>PU350350N55</t>
  </si>
  <si>
    <t>U 350-3.5 55x55 PROFIL U NEPERFORAT</t>
  </si>
  <si>
    <t>PU350350N60</t>
  </si>
  <si>
    <t>U 350-3.5 60x60 PROFIL U NEPERFORAT</t>
  </si>
  <si>
    <t>PU350350N65</t>
  </si>
  <si>
    <t>U 350-3.5 65x65 PROFIL U NEPERFORAT</t>
  </si>
  <si>
    <t>PU350350N70</t>
  </si>
  <si>
    <t>U 350-3.5 70x70 PROFIL U NEPERFORAT</t>
  </si>
  <si>
    <t>PU350350N75</t>
  </si>
  <si>
    <t>U 350-3.5 75x75 PROFIL U NEPERFORAT</t>
  </si>
  <si>
    <t>PU350350N80</t>
  </si>
  <si>
    <t>U 350-3.5 80x80 PROFIL U NEPERFORAT</t>
  </si>
  <si>
    <t>PU350350N85</t>
  </si>
  <si>
    <t>U 350-3.5 85x85 PROFIL U NEPERFORAT</t>
  </si>
  <si>
    <t>PU350350N90</t>
  </si>
  <si>
    <t>U 350-3.5 90x90 PROFIL U NEPERFORAT</t>
  </si>
  <si>
    <t>PU350350N95</t>
  </si>
  <si>
    <t>U 350-3.5 95x95 PROFIL U NEPERFORAT</t>
  </si>
  <si>
    <t>PU350350P40</t>
  </si>
  <si>
    <t>U 350-3.5 40x40 PROFIL U PERFORAT</t>
  </si>
  <si>
    <t>PU350350P45</t>
  </si>
  <si>
    <t>U 350-3.5 45x45 PROFIL U PERFORAT</t>
  </si>
  <si>
    <t>PU350350P50</t>
  </si>
  <si>
    <t>U 350-3.5 50x50 PROFIL U PERFORAT</t>
  </si>
  <si>
    <t>PU350350P55</t>
  </si>
  <si>
    <t>U 350-3.5 55x55 PROFIL U PERFORAT</t>
  </si>
  <si>
    <t>PU350350P60</t>
  </si>
  <si>
    <t>U 350-3.5 60x60 PROFIL U PERFORAT</t>
  </si>
  <si>
    <t>PU350350P65</t>
  </si>
  <si>
    <t>U 350-3.5 65x65 PROFIL U PERFORAT</t>
  </si>
  <si>
    <t>PU350350P70</t>
  </si>
  <si>
    <t>U 350-3.5 70x70 PROFIL U PERFORAT</t>
  </si>
  <si>
    <t>PU350350P75</t>
  </si>
  <si>
    <t>U 350-3.5 75x75 PROFIL U PERFORAT</t>
  </si>
  <si>
    <t>PU350350P80</t>
  </si>
  <si>
    <t>U 350-3.5 80x80 PROFIL U PERFORAT</t>
  </si>
  <si>
    <t>PU350350P85</t>
  </si>
  <si>
    <t>U 350-3.5 85x85 PROFIL U PERFORAT</t>
  </si>
  <si>
    <t>PU350350P90</t>
  </si>
  <si>
    <t>U 350-3.5 90x90 PROFIL U PERFORAT</t>
  </si>
  <si>
    <t>PU350350P95</t>
  </si>
  <si>
    <t>U 350-3.5 95x95 PROFIL U PERFORAT</t>
  </si>
  <si>
    <t>PU360150N00</t>
  </si>
  <si>
    <t>U 360-1.5 100x100 PROFIL U NEPERFORAT</t>
  </si>
  <si>
    <t>PU360150N40</t>
  </si>
  <si>
    <t>U 360-1.5 40x40 PROFIL U NEPERFORAT</t>
  </si>
  <si>
    <t>PU360150N45</t>
  </si>
  <si>
    <t>U 360-1.5 45x45 PROFIL U NEPERFORAT</t>
  </si>
  <si>
    <t>PU360150N50</t>
  </si>
  <si>
    <t>U 360-1.5 50x50 PROFIL U NEPERFORAT</t>
  </si>
  <si>
    <t>PU360150N55</t>
  </si>
  <si>
    <t>U 360-1.5 55x55 PROFIL U NEPERFORAT</t>
  </si>
  <si>
    <t>PU360150N60</t>
  </si>
  <si>
    <t>U 360-1.5 60x60 PROFIL U NEPERFORAT</t>
  </si>
  <si>
    <t>PU360150N65</t>
  </si>
  <si>
    <t>U 360-1.5 65x65 PROFIL U NEPERFORAT</t>
  </si>
  <si>
    <t>PU360150N70</t>
  </si>
  <si>
    <t>U 360-1.5 70x70 PROFIL U NEPERFORAT</t>
  </si>
  <si>
    <t>PU360150N75</t>
  </si>
  <si>
    <t>U 360-1.5 75x75 PROFIL U NEPERFORAT</t>
  </si>
  <si>
    <t>PU360150N80</t>
  </si>
  <si>
    <t>U 360-1.5 80x80 PROFIL U NEPERFORAT</t>
  </si>
  <si>
    <t>PU360150N85</t>
  </si>
  <si>
    <t>U 360-1.5 85x85 PROFIL U NEPERFORAT</t>
  </si>
  <si>
    <t>PU360150N90</t>
  </si>
  <si>
    <t>U 360-1.5 90x90 PROFIL U NEPERFORAT</t>
  </si>
  <si>
    <t>PU360150N95</t>
  </si>
  <si>
    <t>U 360-1.5 95x95 PROFIL U NEPERFORAT</t>
  </si>
  <si>
    <t>PU360150P40</t>
  </si>
  <si>
    <t>U 360-1.5 40x40 PROFIL U PERFORAT</t>
  </si>
  <si>
    <t>PU360150P45</t>
  </si>
  <si>
    <t>U 360-1.5 45x45 PROFIL U PERFORAT</t>
  </si>
  <si>
    <t>PU360150P50</t>
  </si>
  <si>
    <t>U 360-1.5 50x50 PROFIL U PERFORAT</t>
  </si>
  <si>
    <t>PU360150P55</t>
  </si>
  <si>
    <t>U 360-1.5 55x55 PROFIL U PERFORAT</t>
  </si>
  <si>
    <t>PU360150P60</t>
  </si>
  <si>
    <t>U 360-1.5 60x60 PROFIL U PERFORAT</t>
  </si>
  <si>
    <t>PU360150P65</t>
  </si>
  <si>
    <t>U 360-1.5 65x65 PROFIL U PERFORAT</t>
  </si>
  <si>
    <t>PU360150P70</t>
  </si>
  <si>
    <t>U 360-1.5 70x70 PROFIL U PERFORAT</t>
  </si>
  <si>
    <t>PU360150P75</t>
  </si>
  <si>
    <t>U 360-1.5 75x75 PROFIL U PERFORAT</t>
  </si>
  <si>
    <t>PU360150P80</t>
  </si>
  <si>
    <t>U 360-1.5 80x80 PROFIL U PERFORAT</t>
  </si>
  <si>
    <t>PU360150P85</t>
  </si>
  <si>
    <t>U 360-1.5 85x85 PROFIL U PERFORAT</t>
  </si>
  <si>
    <t>PU360150P90</t>
  </si>
  <si>
    <t>U 360-1.5 90x90 PROFIL U PERFORAT</t>
  </si>
  <si>
    <t>PU360150P95</t>
  </si>
  <si>
    <t>U 360-1.5 95x95 PROFIL U PERFORAT</t>
  </si>
  <si>
    <t>PU360200N00</t>
  </si>
  <si>
    <t>U 360-2 100x100 PROFIL U NEPERFORAT</t>
  </si>
  <si>
    <t>PU360200N40</t>
  </si>
  <si>
    <t>U 360-2 40x40 PROFIL U NEPERFORAT</t>
  </si>
  <si>
    <t>PU360200N45</t>
  </si>
  <si>
    <t>U 360-2 45x45 PROFIL U NEPERFORAT</t>
  </si>
  <si>
    <t>PU360200N50</t>
  </si>
  <si>
    <t>U 360-2 50x50 PROFIL U NEPERFORAT</t>
  </si>
  <si>
    <t>PU360200N55</t>
  </si>
  <si>
    <t>U 360-2 55x55 PROFIL U NEPERFORAT</t>
  </si>
  <si>
    <t>PU360200N60</t>
  </si>
  <si>
    <t>U 360-2 60x60 PROFIL U NEPERFORAT</t>
  </si>
  <si>
    <t>PU360200N65</t>
  </si>
  <si>
    <t>U 360-2 65x65 PROFIL U NEPERFORAT</t>
  </si>
  <si>
    <t>PU360200N70</t>
  </si>
  <si>
    <t>U 360-2 70x70 PROFIL U NEPERFORAT</t>
  </si>
  <si>
    <t>PU360200N75</t>
  </si>
  <si>
    <t>U 360-2 75x75 PROFIL U NEPERFORAT</t>
  </si>
  <si>
    <t>PU360200N80</t>
  </si>
  <si>
    <t>U 360-2 80x80 PROFIL U NEPERFORAT</t>
  </si>
  <si>
    <t>PU360200N85</t>
  </si>
  <si>
    <t>U 360-2 85x85 PROFIL U NEPERFORAT</t>
  </si>
  <si>
    <t>PU360200N90</t>
  </si>
  <si>
    <t>U 360-2 90x90 PROFIL U NEPERFORAT</t>
  </si>
  <si>
    <t>PU360200N95</t>
  </si>
  <si>
    <t>U 360-2 95x95 PROFIL U NEPERFORAT</t>
  </si>
  <si>
    <t>PU360200P40</t>
  </si>
  <si>
    <t>U 360-2 40x40 PROFIL U PERFORAT</t>
  </si>
  <si>
    <t>PU360200P45</t>
  </si>
  <si>
    <t>U 360-2 45x45 PROFIL U PERFORAT</t>
  </si>
  <si>
    <t>PU360200P50</t>
  </si>
  <si>
    <t>U 360-2 50x50 PROFIL U PERFORAT</t>
  </si>
  <si>
    <t>PU360200P55</t>
  </si>
  <si>
    <t>U 360-2 55x55 PROFIL U PERFORAT</t>
  </si>
  <si>
    <t>PU360200P60</t>
  </si>
  <si>
    <t>U 360-2 60x60 PROFIL U PERFORAT</t>
  </si>
  <si>
    <t>PU360200P65</t>
  </si>
  <si>
    <t>U 360-2 65x65 PROFIL U PERFORAT</t>
  </si>
  <si>
    <t>PU360200P70</t>
  </si>
  <si>
    <t>U 360-2 70x70 PROFIL U PERFORAT</t>
  </si>
  <si>
    <t>PU360200P75</t>
  </si>
  <si>
    <t>U 360-2 75x75 PROFIL U PERFORAT</t>
  </si>
  <si>
    <t>PU360200P80</t>
  </si>
  <si>
    <t>U 360-2 80x80 PROFIL U PERFORAT</t>
  </si>
  <si>
    <t>PU360200P85</t>
  </si>
  <si>
    <t>U 360-2 85x85 PROFIL U PERFORAT</t>
  </si>
  <si>
    <t>PU360200P90</t>
  </si>
  <si>
    <t>U 360-2 90x90 PROFIL U PERFORAT</t>
  </si>
  <si>
    <t>PU360200P95</t>
  </si>
  <si>
    <t>U 360-2 95x95 PROFIL U PERFORAT</t>
  </si>
  <si>
    <t>PU360250N00</t>
  </si>
  <si>
    <t>14.31</t>
  </si>
  <si>
    <t>U 360-2.5 100x100 PROFIL U NEPERFORAT</t>
  </si>
  <si>
    <t>PU360250N40</t>
  </si>
  <si>
    <t>U 360-2.5 40x40 PROFIL U NEPERFORAT</t>
  </si>
  <si>
    <t>PU360250N45</t>
  </si>
  <si>
    <t>U 360-2.5 45x45 PROFIL U NEPERFORAT</t>
  </si>
  <si>
    <t>PU360250N50</t>
  </si>
  <si>
    <t>U 360-2.5 50x50 PROFIL U NEPERFORAT</t>
  </si>
  <si>
    <t>PU360250N55</t>
  </si>
  <si>
    <t>U 360-2.5 55x55 PROFIL U NEPERFORAT</t>
  </si>
  <si>
    <t>PU360250N60</t>
  </si>
  <si>
    <t>U 360-2.5 60x60 PROFIL U NEPERFORAT</t>
  </si>
  <si>
    <t>PU360250N65</t>
  </si>
  <si>
    <t>U 360-2.5 65x65 PROFIL U NEPERFORAT</t>
  </si>
  <si>
    <t>PU360250N70</t>
  </si>
  <si>
    <t>U 360-2.5 70x70 PROFIL U NEPERFORAT</t>
  </si>
  <si>
    <t>PU360250N75</t>
  </si>
  <si>
    <t>U 360-2.5 75x75 PROFIL U NEPERFORAT</t>
  </si>
  <si>
    <t>PU360250N80</t>
  </si>
  <si>
    <t>U 360-2.5 80x80 PROFIL U NEPERFORAT</t>
  </si>
  <si>
    <t>PU360250N85</t>
  </si>
  <si>
    <t>U 360-2.5 85x85 PROFIL U NEPERFORAT</t>
  </si>
  <si>
    <t>PU360250N90</t>
  </si>
  <si>
    <t>U 360-2.5 90x90 PROFIL U NEPERFORAT</t>
  </si>
  <si>
    <t>PU360250N95</t>
  </si>
  <si>
    <t>U 360-2.5 95x95 PROFIL U NEPERFORAT</t>
  </si>
  <si>
    <t>PU360250P40</t>
  </si>
  <si>
    <t>U 360-2.5 40x40 PROFIL U PERFORAT</t>
  </si>
  <si>
    <t>PU360250P45</t>
  </si>
  <si>
    <t>U 360-2.5 45x45 PROFIL U PERFORAT</t>
  </si>
  <si>
    <t>PU360250P50</t>
  </si>
  <si>
    <t>U 360-2.5 50x50 PROFIL U PERFORAT</t>
  </si>
  <si>
    <t>PU360250P55</t>
  </si>
  <si>
    <t>U 360-2.5 55x55 PROFIL U PERFORAT</t>
  </si>
  <si>
    <t>PU360250P60</t>
  </si>
  <si>
    <t>U 360-2.5 60x60 PROFIL U PERFORAT</t>
  </si>
  <si>
    <t>PU360250P65</t>
  </si>
  <si>
    <t>U 360-2.5 65x65 PROFIL U PERFORAT</t>
  </si>
  <si>
    <t>PU360250P70</t>
  </si>
  <si>
    <t>U 360-2.5 70x70 PROFIL U PERFORAT</t>
  </si>
  <si>
    <t>PU360250P75</t>
  </si>
  <si>
    <t>U 360-2.5 75x75 PROFIL U PERFORAT</t>
  </si>
  <si>
    <t>PU360250P80</t>
  </si>
  <si>
    <t>U 360-2.5 80x80 PROFIL U PERFORAT</t>
  </si>
  <si>
    <t>PU360250P85</t>
  </si>
  <si>
    <t>U 360-2.5 85x85 PROFIL U PERFORAT</t>
  </si>
  <si>
    <t>PU360250P90</t>
  </si>
  <si>
    <t>U 360-2.5 90x90 PROFIL U PERFORAT</t>
  </si>
  <si>
    <t>PU360250P95</t>
  </si>
  <si>
    <t>U 360-2.5 95x95 PROFIL U PERFORAT</t>
  </si>
  <si>
    <t>PU360300N00</t>
  </si>
  <si>
    <t>17.12</t>
  </si>
  <si>
    <t>U 360-3 100x100 PROFIL U NEPERFORAT</t>
  </si>
  <si>
    <t>PU360300N40</t>
  </si>
  <si>
    <t>U 360-3 40x40 PROFIL U NEPERFORAT</t>
  </si>
  <si>
    <t>PU360300N45</t>
  </si>
  <si>
    <t>U 360-3 45x45 PROFIL U NEPERFORAT</t>
  </si>
  <si>
    <t>PU360300N50</t>
  </si>
  <si>
    <t>U 360-3 50x50 PROFIL U NEPERFORAT</t>
  </si>
  <si>
    <t>PU360300N55</t>
  </si>
  <si>
    <t>U 360-3 55x55 PROFIL U NEPERFORAT</t>
  </si>
  <si>
    <t>PU360300N60</t>
  </si>
  <si>
    <t>U 360-3 60x60 PROFIL U NEPERFORAT</t>
  </si>
  <si>
    <t>PU360300N65</t>
  </si>
  <si>
    <t>U 360-3 65x65 PROFIL U NEPERFORAT</t>
  </si>
  <si>
    <t>PU360300N70</t>
  </si>
  <si>
    <t>U 360-3 70x70 PROFIL U NEPERFORAT</t>
  </si>
  <si>
    <t>PU360300N75</t>
  </si>
  <si>
    <t>U 360-3 75x75 PROFIL U NEPERFORAT</t>
  </si>
  <si>
    <t>PU360300N80</t>
  </si>
  <si>
    <t>U 360-3 80x80 PROFIL U NEPERFORAT</t>
  </si>
  <si>
    <t>PU360300N85</t>
  </si>
  <si>
    <t>U 360-3 85x85 PROFIL U NEPERFORAT</t>
  </si>
  <si>
    <t>PU360300N90</t>
  </si>
  <si>
    <t>U 360-3 90x90 PROFIL U NEPERFORAT</t>
  </si>
  <si>
    <t>PU360300N95</t>
  </si>
  <si>
    <t>U 360-3 95x95 PROFIL U NEPERFORAT</t>
  </si>
  <si>
    <t>PU360300P40</t>
  </si>
  <si>
    <t>U 360-3 40x40 PROFIL U PERFORAT</t>
  </si>
  <si>
    <t>PU360300P45</t>
  </si>
  <si>
    <t>U 360-3 45x45 PROFIL U PERFORAT</t>
  </si>
  <si>
    <t>PU360300P50</t>
  </si>
  <si>
    <t>U 360-3 50x50 PROFIL U PERFORAT</t>
  </si>
  <si>
    <t>PU360300P55</t>
  </si>
  <si>
    <t>U 360-3 55x55 PROFIL U PERFORAT</t>
  </si>
  <si>
    <t>PU360300P60</t>
  </si>
  <si>
    <t>U 360-3 60x60 PROFIL U PERFORAT</t>
  </si>
  <si>
    <t>PU360300P65</t>
  </si>
  <si>
    <t>U 360-3 65x65 PROFIL U PERFORAT</t>
  </si>
  <si>
    <t>PU360300P70</t>
  </si>
  <si>
    <t>U 360-3 70x70 PROFIL U PERFORAT</t>
  </si>
  <si>
    <t>PU360300P75</t>
  </si>
  <si>
    <t>U 360-3 75x75 PROFIL U PERFORAT</t>
  </si>
  <si>
    <t>PU360300P80</t>
  </si>
  <si>
    <t>U 360-3 80x80 PROFIL U PERFORAT</t>
  </si>
  <si>
    <t>PU360300P85</t>
  </si>
  <si>
    <t>U 360-3 85x85 PROFIL U PERFORAT</t>
  </si>
  <si>
    <t>PU360300P90</t>
  </si>
  <si>
    <t>U 360-3 90x90 PROFIL U PERFORAT</t>
  </si>
  <si>
    <t>PU360300P95</t>
  </si>
  <si>
    <t>U 360-3 95x95 PROFIL U PERFORAT</t>
  </si>
  <si>
    <t>PU360350N00</t>
  </si>
  <si>
    <t>19.90</t>
  </si>
  <si>
    <t>U 360-3.5 100x100 PROFIL U NEPERFORAT</t>
  </si>
  <si>
    <t>PU360350N40</t>
  </si>
  <si>
    <t>U 360-3.5 40x40 PROFIL U NEPERFORAT</t>
  </si>
  <si>
    <t>PU360350N45</t>
  </si>
  <si>
    <t>U 360-3.5 45x45 PROFIL U NEPERFORAT</t>
  </si>
  <si>
    <t>PU360350N50</t>
  </si>
  <si>
    <t>U 360-3.5 50x50 PROFIL U NEPERFORAT</t>
  </si>
  <si>
    <t>PU360350N55</t>
  </si>
  <si>
    <t>U 360-3.5 55x55 PROFIL U NEPERFORAT</t>
  </si>
  <si>
    <t>PU360350N60</t>
  </si>
  <si>
    <t>U 360-3.5 60x60 PROFIL U NEPERFORAT</t>
  </si>
  <si>
    <t>PU360350N65</t>
  </si>
  <si>
    <t>U 360-3.5 65x65 PROFIL U NEPERFORAT</t>
  </si>
  <si>
    <t>PU360350N70</t>
  </si>
  <si>
    <t>U 360-3.5 70x70 PROFIL U NEPERFORAT</t>
  </si>
  <si>
    <t>PU360350N75</t>
  </si>
  <si>
    <t>U 360-3.5 75x75 PROFIL U NEPERFORAT</t>
  </si>
  <si>
    <t>PU360350N80</t>
  </si>
  <si>
    <t>U 360-3.5 80x80 PROFIL U NEPERFORAT</t>
  </si>
  <si>
    <t>PU360350N85</t>
  </si>
  <si>
    <t>U 360-3.5 85x85 PROFIL U NEPERFORAT</t>
  </si>
  <si>
    <t>PU360350N90</t>
  </si>
  <si>
    <t>U 360-3.5 90x90 PROFIL U NEPERFORAT</t>
  </si>
  <si>
    <t>PU360350N95</t>
  </si>
  <si>
    <t>U 360-3.5 95x95 PROFIL U NEPERFORAT</t>
  </si>
  <si>
    <t>PU360350P40</t>
  </si>
  <si>
    <t>U 360-3.5 40x40 PROFIL U PERFORAT</t>
  </si>
  <si>
    <t>PU360350P45</t>
  </si>
  <si>
    <t>U 360-3.5 45x45 PROFIL U PERFORAT</t>
  </si>
  <si>
    <t>PU360350P50</t>
  </si>
  <si>
    <t>U 360-3.5 50x50 PROFIL U PERFORAT</t>
  </si>
  <si>
    <t>PU360350P55</t>
  </si>
  <si>
    <t>U 360-3.5 55x55 PROFIL U PERFORAT</t>
  </si>
  <si>
    <t>PU360350P60</t>
  </si>
  <si>
    <t>U 360-3.5 60x60 PROFIL U PERFORAT</t>
  </si>
  <si>
    <t>PU360350P65</t>
  </si>
  <si>
    <t>U 360-3.5 65x65 PROFIL U PERFORAT</t>
  </si>
  <si>
    <t>PU360350P70</t>
  </si>
  <si>
    <t>U 360-3.5 70x70 PROFIL U PERFORAT</t>
  </si>
  <si>
    <t>PU360350P75</t>
  </si>
  <si>
    <t>U 360-3.5 75x75 PROFIL U PERFORAT</t>
  </si>
  <si>
    <t>PU360350P80</t>
  </si>
  <si>
    <t>U 360-3.5 80x80 PROFIL U PERFORAT</t>
  </si>
  <si>
    <t>PU360350P85</t>
  </si>
  <si>
    <t>U 360-3.5 85x85 PROFIL U PERFORAT</t>
  </si>
  <si>
    <t>PU360350P90</t>
  </si>
  <si>
    <t>U 360-3.5 90x90 PROFIL U PERFORAT</t>
  </si>
  <si>
    <t>PU360350P95</t>
  </si>
  <si>
    <t>U 360-3.5 95x95 PROFIL U PERFORAT</t>
  </si>
  <si>
    <t>PU370150N00</t>
  </si>
  <si>
    <t>8.80</t>
  </si>
  <si>
    <t>U 370-1.5 100x100 PROFIL U NEPERFORAT</t>
  </si>
  <si>
    <t>PU370150N40</t>
  </si>
  <si>
    <t>U 370-1.5 40x40 PROFIL U NEPERFORAT</t>
  </si>
  <si>
    <t>PU370150N45</t>
  </si>
  <si>
    <t>U 370-1.5 45x45 PROFIL U NEPERFORAT</t>
  </si>
  <si>
    <t>PU370150N50</t>
  </si>
  <si>
    <t>U 370-1.5 50x50 PROFIL U NEPERFORAT</t>
  </si>
  <si>
    <t>PU370150N55</t>
  </si>
  <si>
    <t>U 370-1.5 55x55 PROFIL U NEPERFORAT</t>
  </si>
  <si>
    <t>PU370150N60</t>
  </si>
  <si>
    <t>U 370-1.5 60x60 PROFIL U NEPERFORAT</t>
  </si>
  <si>
    <t>PU370150N65</t>
  </si>
  <si>
    <t>U 370-1.5 65x65 PROFIL U NEPERFORAT</t>
  </si>
  <si>
    <t>PU370150N70</t>
  </si>
  <si>
    <t>U 370-1.5 70x70 PROFIL U NEPERFORAT</t>
  </si>
  <si>
    <t>PU370150N75</t>
  </si>
  <si>
    <t>U 370-1.5 75x75 PROFIL U NEPERFORAT</t>
  </si>
  <si>
    <t>PU370150N80</t>
  </si>
  <si>
    <t>U 370-1.5 80x80 PROFIL U NEPERFORAT</t>
  </si>
  <si>
    <t>PU370150N85</t>
  </si>
  <si>
    <t>U 370-1.5 85x85 PROFIL U NEPERFORAT</t>
  </si>
  <si>
    <t>PU370150N90</t>
  </si>
  <si>
    <t>U 370-1.5 90x90 PROFIL U NEPERFORAT</t>
  </si>
  <si>
    <t>PU370150N95</t>
  </si>
  <si>
    <t>U 370-1.5 95x95 PROFIL U NEPERFORAT</t>
  </si>
  <si>
    <t>PU370150P40</t>
  </si>
  <si>
    <t>U 370-1.5 40x40 PROFIL U PERFORAT</t>
  </si>
  <si>
    <t>PU370150P45</t>
  </si>
  <si>
    <t>U 370-1.5 45x45 PROFIL U PERFORAT</t>
  </si>
  <si>
    <t>PU370150P50</t>
  </si>
  <si>
    <t>U 370-1.5 50x50 PROFIL U PERFORAT</t>
  </si>
  <si>
    <t>PU370150P55</t>
  </si>
  <si>
    <t>U 370-1.5 55x55 PROFIL U PERFORAT</t>
  </si>
  <si>
    <t>PU370150P60</t>
  </si>
  <si>
    <t>U 370-1.5 60x60 PROFIL U PERFORAT</t>
  </si>
  <si>
    <t>PU370150P65</t>
  </si>
  <si>
    <t>U 370-1.5 65x65 PROFIL U PERFORAT</t>
  </si>
  <si>
    <t>PU370150P70</t>
  </si>
  <si>
    <t>U 370-1.5 70x70 PROFIL U PERFORAT</t>
  </si>
  <si>
    <t>PU370150P75</t>
  </si>
  <si>
    <t>U 370-1.5 75x75 PROFIL U PERFORAT</t>
  </si>
  <si>
    <t>PU370150P80</t>
  </si>
  <si>
    <t>U 370-1.5 80x80 PROFIL U PERFORAT</t>
  </si>
  <si>
    <t>PU370150P85</t>
  </si>
  <si>
    <t>U 370-1.5 85x85 PROFIL U PERFORAT</t>
  </si>
  <si>
    <t>PU370150P90</t>
  </si>
  <si>
    <t>U 370-1.5 90x90 PROFIL U PERFORAT</t>
  </si>
  <si>
    <t>PU370150P95</t>
  </si>
  <si>
    <t>U 370-1.5 95x95 PROFIL U PERFORAT</t>
  </si>
  <si>
    <t>PU370200N00</t>
  </si>
  <si>
    <t>U 370-2 100x100 PROFIL U NEPERFORAT</t>
  </si>
  <si>
    <t>PU370200N40</t>
  </si>
  <si>
    <t>U 370-2 40x40 PROFIL U NEPERFORAT</t>
  </si>
  <si>
    <t>PU370200N45</t>
  </si>
  <si>
    <t>U 370-2 45x45 PROFIL U NEPERFORAT</t>
  </si>
  <si>
    <t>PU370200N50</t>
  </si>
  <si>
    <t>U 370-2 50x50 PROFIL U NEPERFORAT</t>
  </si>
  <si>
    <t>PU370200N55</t>
  </si>
  <si>
    <t>U 370-2 55x55 PROFIL U NEPERFORAT</t>
  </si>
  <si>
    <t>PU370200N60</t>
  </si>
  <si>
    <t>U 370-2 60x60 PROFIL U NEPERFORAT</t>
  </si>
  <si>
    <t>PU370200N65</t>
  </si>
  <si>
    <t>U 370-2 65x65 PROFIL U NEPERFORAT</t>
  </si>
  <si>
    <t>PU370200N70</t>
  </si>
  <si>
    <t>U 370-2 70x70 PROFIL U NEPERFORAT</t>
  </si>
  <si>
    <t>PU370200N75</t>
  </si>
  <si>
    <t>U 370-2 75x75 PROFIL U NEPERFORAT</t>
  </si>
  <si>
    <t>PU370200N80</t>
  </si>
  <si>
    <t>U 370-2 80x80 PROFIL U NEPERFORAT</t>
  </si>
  <si>
    <t>PU370200N85</t>
  </si>
  <si>
    <t>U 370-2 85x85 PROFIL U NEPERFORAT</t>
  </si>
  <si>
    <t>PU370200N90</t>
  </si>
  <si>
    <t>U 370-2 90x90 PROFIL U NEPERFORAT</t>
  </si>
  <si>
    <t>PU370200N95</t>
  </si>
  <si>
    <t>U 370-2 95x95 PROFIL U NEPERFORAT</t>
  </si>
  <si>
    <t>PU370200P40</t>
  </si>
  <si>
    <t>U 370-2 40x40 PROFIL U PERFORAT</t>
  </si>
  <si>
    <t>PU370200P45</t>
  </si>
  <si>
    <t>U 370-2 45x45 PROFIL U PERFORAT</t>
  </si>
  <si>
    <t>PU370200P50</t>
  </si>
  <si>
    <t>U 370-2 50x50 PROFIL U PERFORAT</t>
  </si>
  <si>
    <t>PU370200P55</t>
  </si>
  <si>
    <t>U 370-2 55x55 PROFIL U PERFORAT</t>
  </si>
  <si>
    <t>PU370200P60</t>
  </si>
  <si>
    <t>U 370-2 60x60 PROFIL U PERFORAT</t>
  </si>
  <si>
    <t>PU370200P65</t>
  </si>
  <si>
    <t>U 370-2 65x65 PROFIL U PERFORAT</t>
  </si>
  <si>
    <t>PU370200P70</t>
  </si>
  <si>
    <t>U 370-2 70x70 PROFIL U PERFORAT</t>
  </si>
  <si>
    <t>PU370200P75</t>
  </si>
  <si>
    <t>U 370-2 75x75 PROFIL U PERFORAT</t>
  </si>
  <si>
    <t>PU370200P80</t>
  </si>
  <si>
    <t>U 370-2 80x80 PROFIL U PERFORAT</t>
  </si>
  <si>
    <t>PU370200P85</t>
  </si>
  <si>
    <t>U 370-2 85x85 PROFIL U PERFORAT</t>
  </si>
  <si>
    <t>PU370200P90</t>
  </si>
  <si>
    <t>U 370-2 90x90 PROFIL U PERFORAT</t>
  </si>
  <si>
    <t>PU370200P95</t>
  </si>
  <si>
    <t>U 370-2 95x95 PROFIL U PERFORAT</t>
  </si>
  <si>
    <t>PU370250N00</t>
  </si>
  <si>
    <t>14.57</t>
  </si>
  <si>
    <t>U 370-2.5 100x100 PROFIL U NEPERFORAT</t>
  </si>
  <si>
    <t>PU370250N40</t>
  </si>
  <si>
    <t>U 370-2.5 40x40 PROFIL U NEPERFORAT</t>
  </si>
  <si>
    <t>PU370250N45</t>
  </si>
  <si>
    <t>U 370-2.5 45x45 PROFIL U NEPERFORAT</t>
  </si>
  <si>
    <t>PU370250N50</t>
  </si>
  <si>
    <t>U 370-2.5 50x50 PROFIL U NEPERFORAT</t>
  </si>
  <si>
    <t>PU370250N55</t>
  </si>
  <si>
    <t>U 370-2.5 55x55 PROFIL U NEPERFORAT</t>
  </si>
  <si>
    <t>PU370250N60</t>
  </si>
  <si>
    <t>U 370-2.5 60x60 PROFIL U NEPERFORAT</t>
  </si>
  <si>
    <t>PU370250N65</t>
  </si>
  <si>
    <t>U 370-2.5 65x65 PROFIL U NEPERFORAT</t>
  </si>
  <si>
    <t>PU370250N70</t>
  </si>
  <si>
    <t>U 370-2.5 70x70 PROFIL U NEPERFORAT</t>
  </si>
  <si>
    <t>PU370250N75</t>
  </si>
  <si>
    <t>U 370-2.5 75x75 PROFIL U NEPERFORAT</t>
  </si>
  <si>
    <t>PU370250N80</t>
  </si>
  <si>
    <t>U 370-2.5 80x80 PROFIL U NEPERFORAT</t>
  </si>
  <si>
    <t>PU370250N85</t>
  </si>
  <si>
    <t>U 370-2.5 85x85 PROFIL U NEPERFORAT</t>
  </si>
  <si>
    <t>PU370250N90</t>
  </si>
  <si>
    <t>U 370-2.5 90x90 PROFIL U NEPERFORAT</t>
  </si>
  <si>
    <t>PU370250N95</t>
  </si>
  <si>
    <t>U 370-2.5 95x95 PROFIL U NEPERFORAT</t>
  </si>
  <si>
    <t>PU370250P40</t>
  </si>
  <si>
    <t>U 370-2.5 40x40 PROFIL U PERFORAT</t>
  </si>
  <si>
    <t>PU370250P45</t>
  </si>
  <si>
    <t>U 370-2.5 45x45 PROFIL U PERFORAT</t>
  </si>
  <si>
    <t>PU370250P50</t>
  </si>
  <si>
    <t>U 370-2.5 50x50 PROFIL U PERFORAT</t>
  </si>
  <si>
    <t>PU370250P55</t>
  </si>
  <si>
    <t>U 370-2.5 55x55 PROFIL U PERFORAT</t>
  </si>
  <si>
    <t>PU370250P60</t>
  </si>
  <si>
    <t>U 370-2.5 60x60 PROFIL U PERFORAT</t>
  </si>
  <si>
    <t>PU370250P65</t>
  </si>
  <si>
    <t>U 370-2.5 65x65 PROFIL U PERFORAT</t>
  </si>
  <si>
    <t>PU370250P70</t>
  </si>
  <si>
    <t>U 370-2.5 70x70 PROFIL U PERFORAT</t>
  </si>
  <si>
    <t>PU370250P75</t>
  </si>
  <si>
    <t>U 370-2.5 75x75 PROFIL U PERFORAT</t>
  </si>
  <si>
    <t>PU370250P80</t>
  </si>
  <si>
    <t>U 370-2.5 80x80 PROFIL U PERFORAT</t>
  </si>
  <si>
    <t>PU370250P85</t>
  </si>
  <si>
    <t>U 370-2.5 85x85 PROFIL U PERFORAT</t>
  </si>
  <si>
    <t>PU370250P90</t>
  </si>
  <si>
    <t>U 370-2.5 90x90 PROFIL U PERFORAT</t>
  </si>
  <si>
    <t>PU370250P95</t>
  </si>
  <si>
    <t>U 370-2.5 95x95 PROFIL U PERFORAT</t>
  </si>
  <si>
    <t>PU370300N00</t>
  </si>
  <si>
    <t>17.43</t>
  </si>
  <si>
    <t>U 370-3 100x100 PROFIL U NEPERFORAT</t>
  </si>
  <si>
    <t>PU370300N40</t>
  </si>
  <si>
    <t>U 370-3 40x40 PROFIL U NEPERFORAT</t>
  </si>
  <si>
    <t>PU370300N45</t>
  </si>
  <si>
    <t>U 370-3 45x45 PROFIL U NEPERFORAT</t>
  </si>
  <si>
    <t>PU370300N50</t>
  </si>
  <si>
    <t>U 370-3 50x50 PROFIL U NEPERFORAT</t>
  </si>
  <si>
    <t>PU370300N55</t>
  </si>
  <si>
    <t>U 370-3 55x55 PROFIL U NEPERFORAT</t>
  </si>
  <si>
    <t>PU370300N60</t>
  </si>
  <si>
    <t>U 370-3 60x60 PROFIL U NEPERFORAT</t>
  </si>
  <si>
    <t>PU370300N65</t>
  </si>
  <si>
    <t>U 370-3 65x65 PROFIL U NEPERFORAT</t>
  </si>
  <si>
    <t>PU370300N70</t>
  </si>
  <si>
    <t>U 370-3 70x70 PROFIL U NEPERFORAT</t>
  </si>
  <si>
    <t>PU370300N75</t>
  </si>
  <si>
    <t>U 370-3 75x75 PROFIL U NEPERFORAT</t>
  </si>
  <si>
    <t>PU370300N80</t>
  </si>
  <si>
    <t>U 370-3 80x80 PROFIL U NEPERFORAT</t>
  </si>
  <si>
    <t>PU370300N85</t>
  </si>
  <si>
    <t>U 370-3 85x85 PROFIL U NEPERFORAT</t>
  </si>
  <si>
    <t>PU370300N90</t>
  </si>
  <si>
    <t>U 370-3 90x90 PROFIL U NEPERFORAT</t>
  </si>
  <si>
    <t>PU370300N95</t>
  </si>
  <si>
    <t>U 370-3 95x95 PROFIL U NEPERFORAT</t>
  </si>
  <si>
    <t>PU370300P40</t>
  </si>
  <si>
    <t>U 370-3 40x40 PROFIL U PERFORAT</t>
  </si>
  <si>
    <t>PU370300P45</t>
  </si>
  <si>
    <t>U 370-3 45x45 PROFIL U PERFORAT</t>
  </si>
  <si>
    <t>PU370300P50</t>
  </si>
  <si>
    <t>U 370-3 50x50 PROFIL U PERFORAT</t>
  </si>
  <si>
    <t>PU370300P55</t>
  </si>
  <si>
    <t>U 370-3 55x55 PROFIL U PERFORAT</t>
  </si>
  <si>
    <t>PU370300P60</t>
  </si>
  <si>
    <t>U 370-3 60x60 PROFIL U PERFORAT</t>
  </si>
  <si>
    <t>PU370300P65</t>
  </si>
  <si>
    <t>U 370-3 65x65 PROFIL U PERFORAT</t>
  </si>
  <si>
    <t>PU370300P70</t>
  </si>
  <si>
    <t>U 370-3 70x70 PROFIL U PERFORAT</t>
  </si>
  <si>
    <t>PU370300P75</t>
  </si>
  <si>
    <t>U 370-3 75x75 PROFIL U PERFORAT</t>
  </si>
  <si>
    <t>PU370300P80</t>
  </si>
  <si>
    <t>U 370-3 80x80 PROFIL U PERFORAT</t>
  </si>
  <si>
    <t>PU370300P85</t>
  </si>
  <si>
    <t>U 370-3 85x85 PROFIL U PERFORAT</t>
  </si>
  <si>
    <t>PU370300P90</t>
  </si>
  <si>
    <t>U 370-3 90x90 PROFIL U PERFORAT</t>
  </si>
  <si>
    <t>PU370300P95</t>
  </si>
  <si>
    <t>U 370-3 95x95 PROFIL U PERFORAT</t>
  </si>
  <si>
    <t>PU370350N00</t>
  </si>
  <si>
    <t>20.27</t>
  </si>
  <si>
    <t>U 370-3.5 100x100 PROFIL U NEPERFORAT</t>
  </si>
  <si>
    <t>PU370350N40</t>
  </si>
  <si>
    <t>U 370-3.5 40x40 PROFIL U NEPERFORAT</t>
  </si>
  <si>
    <t>PU370350N45</t>
  </si>
  <si>
    <t>U 370-3.5 45x45 PROFIL U NEPERFORAT</t>
  </si>
  <si>
    <t>PU370350N50</t>
  </si>
  <si>
    <t>U 370-3.5 50x50 PROFIL U NEPERFORAT</t>
  </si>
  <si>
    <t>PU370350N55</t>
  </si>
  <si>
    <t>U 370-3.5 55x55 PROFIL U NEPERFORAT</t>
  </si>
  <si>
    <t>PU370350N60</t>
  </si>
  <si>
    <t>U 370-3.5 60x60 PROFIL U NEPERFORAT</t>
  </si>
  <si>
    <t>PU370350N65</t>
  </si>
  <si>
    <t>U 370-3.5 65x65 PROFIL U NEPERFORAT</t>
  </si>
  <si>
    <t>PU370350N70</t>
  </si>
  <si>
    <t>U 370-3.5 70x70 PROFIL U NEPERFORAT</t>
  </si>
  <si>
    <t>PU370350N75</t>
  </si>
  <si>
    <t>U 370-3.5 75x75 PROFIL U NEPERFORAT</t>
  </si>
  <si>
    <t>PU370350N80</t>
  </si>
  <si>
    <t>U 370-3.5 80x80 PROFIL U NEPERFORAT</t>
  </si>
  <si>
    <t>PU370350N85</t>
  </si>
  <si>
    <t>U 370-3.5 85x85 PROFIL U NEPERFORAT</t>
  </si>
  <si>
    <t>PU370350N90</t>
  </si>
  <si>
    <t>U 370-3.5 90x90 PROFIL U NEPERFORAT</t>
  </si>
  <si>
    <t>PU370350N95</t>
  </si>
  <si>
    <t>U 370-3.5 95x95 PROFIL U NEPERFORAT</t>
  </si>
  <si>
    <t>PU370350P40</t>
  </si>
  <si>
    <t>U 370-3.5 40x40 PROFIL U PERFORAT</t>
  </si>
  <si>
    <t>PU370350P45</t>
  </si>
  <si>
    <t>U 370-3.5 45x45 PROFIL U PERFORAT</t>
  </si>
  <si>
    <t>PU370350P50</t>
  </si>
  <si>
    <t>U 370-3.5 50x50 PROFIL U PERFORAT</t>
  </si>
  <si>
    <t>PU370350P55</t>
  </si>
  <si>
    <t>U 370-3.5 55x55 PROFIL U PERFORAT</t>
  </si>
  <si>
    <t>PU370350P60</t>
  </si>
  <si>
    <t>U 370-3.5 60x60 PROFIL U PERFORAT</t>
  </si>
  <si>
    <t>PU370350P65</t>
  </si>
  <si>
    <t>U 370-3.5 65x65 PROFIL U PERFORAT</t>
  </si>
  <si>
    <t>PU370350P70</t>
  </si>
  <si>
    <t>U 370-3.5 70x70 PROFIL U PERFORAT</t>
  </si>
  <si>
    <t>PU370350P75</t>
  </si>
  <si>
    <t>U 370-3.5 75x75 PROFIL U PERFORAT</t>
  </si>
  <si>
    <t>PU370350P80</t>
  </si>
  <si>
    <t>U 370-3.5 80x80 PROFIL U PERFORAT</t>
  </si>
  <si>
    <t>PU370350P85</t>
  </si>
  <si>
    <t>U 370-3.5 85x85 PROFIL U PERFORAT</t>
  </si>
  <si>
    <t>PU370350P90</t>
  </si>
  <si>
    <t>U 370-3.5 90x90 PROFIL U PERFORAT</t>
  </si>
  <si>
    <t>PU370350P95</t>
  </si>
  <si>
    <t>U 370-3.5 95x95 PROFIL U PERFORAT</t>
  </si>
  <si>
    <t>PU380150N00</t>
  </si>
  <si>
    <t>8.94</t>
  </si>
  <si>
    <t>U 380-1.5 100x100 PROFIL U NEPERFORAT</t>
  </si>
  <si>
    <t>PU380150N40</t>
  </si>
  <si>
    <t>U 380-1.5 40x40 PROFIL U NEPERFORAT</t>
  </si>
  <si>
    <t>PU380150N45</t>
  </si>
  <si>
    <t>U 380-1.5 45x45 PROFIL U NEPERFORAT</t>
  </si>
  <si>
    <t>PU380150N50</t>
  </si>
  <si>
    <t>U 380-1.5 50x50 PROFIL U NEPERFORAT</t>
  </si>
  <si>
    <t>PU380150N55</t>
  </si>
  <si>
    <t>U 380-1.5 55x55 PROFIL U NEPERFORAT</t>
  </si>
  <si>
    <t>PU380150N60</t>
  </si>
  <si>
    <t>U 380-1.5 60x60 PROFIL U NEPERFORAT</t>
  </si>
  <si>
    <t>PU380150N65</t>
  </si>
  <si>
    <t>U 380-1.5 65x65 PROFIL U NEPERFORAT</t>
  </si>
  <si>
    <t>PU380150N70</t>
  </si>
  <si>
    <t>U 380-1.5 70x70 PROFIL U NEPERFORAT</t>
  </si>
  <si>
    <t>PU380150N75</t>
  </si>
  <si>
    <t>U 380-1.5 75x75 PROFIL U NEPERFORAT</t>
  </si>
  <si>
    <t>PU380150N80</t>
  </si>
  <si>
    <t>U 380-1.5 80x80 PROFIL U NEPERFORAT</t>
  </si>
  <si>
    <t>PU380150N85</t>
  </si>
  <si>
    <t>U 380-1.5 85x85 PROFIL U NEPERFORAT</t>
  </si>
  <si>
    <t>PU380150N90</t>
  </si>
  <si>
    <t>U 380-1.5 90x90 PROFIL U NEPERFORAT</t>
  </si>
  <si>
    <t>PU380150N95</t>
  </si>
  <si>
    <t>U 380-1.5 95x95 PROFIL U NEPERFORAT</t>
  </si>
  <si>
    <t>PU380150P40</t>
  </si>
  <si>
    <t>U 380-1.5 40x40 PROFIL U PERFORAT</t>
  </si>
  <si>
    <t>PU380150P45</t>
  </si>
  <si>
    <t>U 380-1.5 45x45 PROFIL U PERFORAT</t>
  </si>
  <si>
    <t>PU380150P50</t>
  </si>
  <si>
    <t>U 380-1.5 50x50 PROFIL U PERFORAT</t>
  </si>
  <si>
    <t>PU380150P55</t>
  </si>
  <si>
    <t>U 380-1.5 55x55 PROFIL U PERFORAT</t>
  </si>
  <si>
    <t>PU380150P60</t>
  </si>
  <si>
    <t>U 380-1.5 60x60 PROFIL U PERFORAT</t>
  </si>
  <si>
    <t>PU380150P65</t>
  </si>
  <si>
    <t>U 380-1.5 65x65 PROFIL U PERFORAT</t>
  </si>
  <si>
    <t>PU380150P70</t>
  </si>
  <si>
    <t>U 380-1.5 70x70 PROFIL U PERFORAT</t>
  </si>
  <si>
    <t>PU380150P75</t>
  </si>
  <si>
    <t>U 380-1.5 75x75 PROFIL U PERFORAT</t>
  </si>
  <si>
    <t>PU380150P80</t>
  </si>
  <si>
    <t>U 380-1.5 80x80 PROFIL U PERFORAT</t>
  </si>
  <si>
    <t>PU380150P85</t>
  </si>
  <si>
    <t>U 380-1.5 85x85 PROFIL U PERFORAT</t>
  </si>
  <si>
    <t>PU380150P90</t>
  </si>
  <si>
    <t>U 380-1.5 90x90 PROFIL U PERFORAT</t>
  </si>
  <si>
    <t>PU380150P95</t>
  </si>
  <si>
    <t>U 380-1.5 95x95 PROFIL U PERFORAT</t>
  </si>
  <si>
    <t>PU380200N00</t>
  </si>
  <si>
    <t>11.90</t>
  </si>
  <si>
    <t>U 380-2 100x100 PROFIL U NEPERFORAT</t>
  </si>
  <si>
    <t>PU380200N40</t>
  </si>
  <si>
    <t>U 380-2 40x40 PROFIL U NEPERFORAT</t>
  </si>
  <si>
    <t>PU380200N45</t>
  </si>
  <si>
    <t>U 380-2 45x45 PROFIL U NEPERFORAT</t>
  </si>
  <si>
    <t>PU380200N50</t>
  </si>
  <si>
    <t>U 380-2 50x50 PROFIL U NEPERFORAT</t>
  </si>
  <si>
    <t>PU380200N55</t>
  </si>
  <si>
    <t>U 380-2 55x55 PROFIL U NEPERFORAT</t>
  </si>
  <si>
    <t>PU380200N60</t>
  </si>
  <si>
    <t>U 380-2 60x60 PROFIL U NEPERFORAT</t>
  </si>
  <si>
    <t>PU380200N65</t>
  </si>
  <si>
    <t>U 380-2 65x65 PROFIL U NEPERFORAT</t>
  </si>
  <si>
    <t>PU380200N70</t>
  </si>
  <si>
    <t>U 380-2 70x70 PROFIL U NEPERFORAT</t>
  </si>
  <si>
    <t>PU380200N75</t>
  </si>
  <si>
    <t>U 380-2 75x75 PROFIL U NEPERFORAT</t>
  </si>
  <si>
    <t>PU380200N80</t>
  </si>
  <si>
    <t>U 380-2 80x80 PROFIL U NEPERFORAT</t>
  </si>
  <si>
    <t>PU380200N85</t>
  </si>
  <si>
    <t>U 380-2 85x85 PROFIL U NEPERFORAT</t>
  </si>
  <si>
    <t>PU380200N90</t>
  </si>
  <si>
    <t>U 380-2 90x90 PROFIL U NEPERFORAT</t>
  </si>
  <si>
    <t>PU380200N95</t>
  </si>
  <si>
    <t>U 380-2 95x95 PROFIL U NEPERFORAT</t>
  </si>
  <si>
    <t>PU380200P40</t>
  </si>
  <si>
    <t>U 380-2 40x40 PROFIL U PERFORAT</t>
  </si>
  <si>
    <t>PU380200P45</t>
  </si>
  <si>
    <t>U 380-2 45x45 PROFIL U PERFORAT</t>
  </si>
  <si>
    <t>PU380200P50</t>
  </si>
  <si>
    <t>U 380-2 50x50 PROFIL U PERFORAT</t>
  </si>
  <si>
    <t>PU380200P55</t>
  </si>
  <si>
    <t>U 380-2 55x55 PROFIL U PERFORAT</t>
  </si>
  <si>
    <t>PU380200P60</t>
  </si>
  <si>
    <t>U 380-2 60x60 PROFIL U PERFORAT</t>
  </si>
  <si>
    <t>PU380200P65</t>
  </si>
  <si>
    <t>U 380-2 65x65 PROFIL U PERFORAT</t>
  </si>
  <si>
    <t>PU380200P70</t>
  </si>
  <si>
    <t>U 380-2 70x70 PROFIL U PERFORAT</t>
  </si>
  <si>
    <t>PU380200P75</t>
  </si>
  <si>
    <t>U 380-2 75x75 PROFIL U PERFORAT</t>
  </si>
  <si>
    <t>PU380200P80</t>
  </si>
  <si>
    <t>U 380-2 80x80 PROFIL U PERFORAT</t>
  </si>
  <si>
    <t>PU380200P85</t>
  </si>
  <si>
    <t>U 380-2 85x85 PROFIL U PERFORAT</t>
  </si>
  <si>
    <t>PU380200P90</t>
  </si>
  <si>
    <t>U 380-2 90x90 PROFIL U PERFORAT</t>
  </si>
  <si>
    <t>PU380200P95</t>
  </si>
  <si>
    <t>U 380-2 95x95 PROFIL U PERFORAT</t>
  </si>
  <si>
    <t>PU380250N00</t>
  </si>
  <si>
    <t>U 380-2.5 100x100 PROFIL U NEPERFORAT</t>
  </si>
  <si>
    <t>PU380250N40</t>
  </si>
  <si>
    <t>U 380-2.5 40x40 PROFIL U NEPERFORAT</t>
  </si>
  <si>
    <t>PU380250N45</t>
  </si>
  <si>
    <t>U 380-2.5 45x45 PROFIL U NEPERFORAT</t>
  </si>
  <si>
    <t>PU380250N50</t>
  </si>
  <si>
    <t>U 380-2.5 50x50 PROFIL U NEPERFORAT</t>
  </si>
  <si>
    <t>PU380250N55</t>
  </si>
  <si>
    <t>U 380-2.5 55x55 PROFIL U NEPERFORAT</t>
  </si>
  <si>
    <t>PU380250N60</t>
  </si>
  <si>
    <t>U 380-2.5 60x60 PROFIL U NEPERFORAT</t>
  </si>
  <si>
    <t>PU380250N65</t>
  </si>
  <si>
    <t>U 380-2.5 65x65 PROFIL U NEPERFORAT</t>
  </si>
  <si>
    <t>PU380250N70</t>
  </si>
  <si>
    <t>U 380-2.5 70x70 PROFIL U NEPERFORAT</t>
  </si>
  <si>
    <t>PU380250N75</t>
  </si>
  <si>
    <t>U 380-2.5 75x75 PROFIL U NEPERFORAT</t>
  </si>
  <si>
    <t>PU380250N80</t>
  </si>
  <si>
    <t>U 380-2.5 80x80 PROFIL U NEPERFORAT</t>
  </si>
  <si>
    <t>PU380250N85</t>
  </si>
  <si>
    <t>U 380-2.5 85x85 PROFIL U NEPERFORAT</t>
  </si>
  <si>
    <t>PU380250N90</t>
  </si>
  <si>
    <t>U 380-2.5 90x90 PROFIL U NEPERFORAT</t>
  </si>
  <si>
    <t>PU380250N95</t>
  </si>
  <si>
    <t>U 380-2.5 95x95 PROFIL U NEPERFORAT</t>
  </si>
  <si>
    <t>PU380250P40</t>
  </si>
  <si>
    <t>U 380-2.5 40x40 PROFIL U PERFORAT</t>
  </si>
  <si>
    <t>PU380250P45</t>
  </si>
  <si>
    <t>U 380-2.5 45x45 PROFIL U PERFORAT</t>
  </si>
  <si>
    <t>PU380250P50</t>
  </si>
  <si>
    <t>U 380-2.5 50x50 PROFIL U PERFORAT</t>
  </si>
  <si>
    <t>PU380250P55</t>
  </si>
  <si>
    <t>U 380-2.5 55x55 PROFIL U PERFORAT</t>
  </si>
  <si>
    <t>PU380250P60</t>
  </si>
  <si>
    <t>U 380-2.5 60x60 PROFIL U PERFORAT</t>
  </si>
  <si>
    <t>PU380250P65</t>
  </si>
  <si>
    <t>U 380-2.5 65x65 PROFIL U PERFORAT</t>
  </si>
  <si>
    <t>PU380250P70</t>
  </si>
  <si>
    <t>U 380-2.5 70x70 PROFIL U PERFORAT</t>
  </si>
  <si>
    <t>PU380250P75</t>
  </si>
  <si>
    <t>U 380-2.5 75x75 PROFIL U PERFORAT</t>
  </si>
  <si>
    <t>PU380250P80</t>
  </si>
  <si>
    <t>U 380-2.5 80x80 PROFIL U PERFORAT</t>
  </si>
  <si>
    <t>PU380250P85</t>
  </si>
  <si>
    <t>U 380-2.5 85x85 PROFIL U PERFORAT</t>
  </si>
  <si>
    <t>PU380250P90</t>
  </si>
  <si>
    <t>U 380-2.5 90x90 PROFIL U PERFORAT</t>
  </si>
  <si>
    <t>PU380250P95</t>
  </si>
  <si>
    <t>U 380-2.5 95x95 PROFIL U PERFORAT</t>
  </si>
  <si>
    <t>PU380300N00</t>
  </si>
  <si>
    <t>17.75</t>
  </si>
  <si>
    <t>U 380-3 100x100 PROFIL U NEPERFORAT</t>
  </si>
  <si>
    <t>PU380300N40</t>
  </si>
  <si>
    <t>U 380-3 40x40 PROFIL U NEPERFORAT</t>
  </si>
  <si>
    <t>PU380300N45</t>
  </si>
  <si>
    <t>U 380-3 45x45 PROFIL U NEPERFORAT</t>
  </si>
  <si>
    <t>PU380300N50</t>
  </si>
  <si>
    <t>U 380-3 50x50 PROFIL U NEPERFORAT</t>
  </si>
  <si>
    <t>PU380300N55</t>
  </si>
  <si>
    <t>U 380-3 55x55 PROFIL U NEPERFORAT</t>
  </si>
  <si>
    <t>PU380300N60</t>
  </si>
  <si>
    <t>U 380-3 60x60 PROFIL U NEPERFORAT</t>
  </si>
  <si>
    <t>PU380300N65</t>
  </si>
  <si>
    <t>U 380-3 65x65 PROFIL U NEPERFORAT</t>
  </si>
  <si>
    <t>PU380300N70</t>
  </si>
  <si>
    <t>U 380-3 70x70 PROFIL U NEPERFORAT</t>
  </si>
  <si>
    <t>PU380300N75</t>
  </si>
  <si>
    <t>U 380-3 75x75 PROFIL U NEPERFORAT</t>
  </si>
  <si>
    <t>PU380300N80</t>
  </si>
  <si>
    <t>U 380-3 80x80 PROFIL U NEPERFORAT</t>
  </si>
  <si>
    <t>PU380300N85</t>
  </si>
  <si>
    <t>U 380-3 85x85 PROFIL U NEPERFORAT</t>
  </si>
  <si>
    <t>PU380300N90</t>
  </si>
  <si>
    <t>U 380-3 90x90 PROFIL U NEPERFORAT</t>
  </si>
  <si>
    <t>PU380300N95</t>
  </si>
  <si>
    <t>U 380-3 95x95 PROFIL U NEPERFORAT</t>
  </si>
  <si>
    <t>PU380300P40</t>
  </si>
  <si>
    <t>U 380-3 40x40 PROFIL U PERFORAT</t>
  </si>
  <si>
    <t>PU380300P45</t>
  </si>
  <si>
    <t>U 380-3 45x45 PROFIL U PERFORAT</t>
  </si>
  <si>
    <t>PU380300P50</t>
  </si>
  <si>
    <t>U 380-3 50x50 PROFIL U PERFORAT</t>
  </si>
  <si>
    <t>PU380300P55</t>
  </si>
  <si>
    <t>U 380-3 55x55 PROFIL U PERFORAT</t>
  </si>
  <si>
    <t>PU380300P60</t>
  </si>
  <si>
    <t>U 380-3 60x60 PROFIL U PERFORAT</t>
  </si>
  <si>
    <t>PU380300P65</t>
  </si>
  <si>
    <t>U 380-3 65x65 PROFIL U PERFORAT</t>
  </si>
  <si>
    <t>PU380300P70</t>
  </si>
  <si>
    <t>U 380-3 70x70 PROFIL U PERFORAT</t>
  </si>
  <si>
    <t>PU380300P75</t>
  </si>
  <si>
    <t>U 380-3 75x75 PROFIL U PERFORAT</t>
  </si>
  <si>
    <t>PU380300P80</t>
  </si>
  <si>
    <t>U 380-3 80x80 PROFIL U PERFORAT</t>
  </si>
  <si>
    <t>PU380300P85</t>
  </si>
  <si>
    <t>U 380-3 85x85 PROFIL U PERFORAT</t>
  </si>
  <si>
    <t>PU380300P90</t>
  </si>
  <si>
    <t>U 380-3 90x90 PROFIL U PERFORAT</t>
  </si>
  <si>
    <t>PU380300P95</t>
  </si>
  <si>
    <t>U 380-3 95x95 PROFIL U PERFORAT</t>
  </si>
  <si>
    <t>PU380350N00</t>
  </si>
  <si>
    <t>20.63</t>
  </si>
  <si>
    <t>U 380-3.5 100x100 PROFIL U NEPERFORAT</t>
  </si>
  <si>
    <t>PU380350N40</t>
  </si>
  <si>
    <t>U 380-3.5 40x40 PROFIL U NEPERFORAT</t>
  </si>
  <si>
    <t>PU380350N45</t>
  </si>
  <si>
    <t>U 380-3.5 45x45 PROFIL U NEPERFORAT</t>
  </si>
  <si>
    <t>PU380350N50</t>
  </si>
  <si>
    <t>U 380-3.5 50x50 PROFIL U NEPERFORAT</t>
  </si>
  <si>
    <t>PU380350N55</t>
  </si>
  <si>
    <t>U 380-3.5 55x55 PROFIL U NEPERFORAT</t>
  </si>
  <si>
    <t>PU380350N60</t>
  </si>
  <si>
    <t>U 380-3.5 60x60 PROFIL U NEPERFORAT</t>
  </si>
  <si>
    <t>PU380350N65</t>
  </si>
  <si>
    <t>U 380-3.5 65x65 PROFIL U NEPERFORAT</t>
  </si>
  <si>
    <t>PU380350N70</t>
  </si>
  <si>
    <t>U 380-3.5 70x70 PROFIL U NEPERFORAT</t>
  </si>
  <si>
    <t>PU380350N75</t>
  </si>
  <si>
    <t>U 380-3.5 75x75 PROFIL U NEPERFORAT</t>
  </si>
  <si>
    <t>PU380350N80</t>
  </si>
  <si>
    <t>U 380-3.5 80x80 PROFIL U NEPERFORAT</t>
  </si>
  <si>
    <t>PU380350N85</t>
  </si>
  <si>
    <t>U 380-3.5 85x85 PROFIL U NEPERFORAT</t>
  </si>
  <si>
    <t>PU380350N90</t>
  </si>
  <si>
    <t>U 380-3.5 90x90 PROFIL U NEPERFORAT</t>
  </si>
  <si>
    <t>PU380350N95</t>
  </si>
  <si>
    <t>U 380-3.5 95x95 PROFIL U NEPERFORAT</t>
  </si>
  <si>
    <t>PU380350P40</t>
  </si>
  <si>
    <t>U 380-3.5 40x40 PROFIL U PERFORAT</t>
  </si>
  <si>
    <t>PU380350P45</t>
  </si>
  <si>
    <t>U 380-3.5 45x45 PROFIL U PERFORAT</t>
  </si>
  <si>
    <t>PU380350P50</t>
  </si>
  <si>
    <t>U 380-3.5 50x50 PROFIL U PERFORAT</t>
  </si>
  <si>
    <t>PU380350P55</t>
  </si>
  <si>
    <t>U 380-3.5 55x55 PROFIL U PERFORAT</t>
  </si>
  <si>
    <t>PU380350P60</t>
  </si>
  <si>
    <t>U 380-3.5 60x60 PROFIL U PERFORAT</t>
  </si>
  <si>
    <t>PU380350P65</t>
  </si>
  <si>
    <t>U 380-3.5 65x65 PROFIL U PERFORAT</t>
  </si>
  <si>
    <t>PU380350P70</t>
  </si>
  <si>
    <t>U 380-3.5 70x70 PROFIL U PERFORAT</t>
  </si>
  <si>
    <t>PU380350P75</t>
  </si>
  <si>
    <t>U 380-3.5 75x75 PROFIL U PERFORAT</t>
  </si>
  <si>
    <t>PU380350P80</t>
  </si>
  <si>
    <t>U 380-3.5 80x80 PROFIL U PERFORAT</t>
  </si>
  <si>
    <t>PU380350P85</t>
  </si>
  <si>
    <t>U 380-3.5 85x85 PROFIL U PERFORAT</t>
  </si>
  <si>
    <t>PU380350P90</t>
  </si>
  <si>
    <t>U 380-3.5 90x90 PROFIL U PERFORAT</t>
  </si>
  <si>
    <t>PU380350P95</t>
  </si>
  <si>
    <t>U 380-3.5 95x95 PROFIL U PERFORAT</t>
  </si>
  <si>
    <t>PU390150N00</t>
  </si>
  <si>
    <t>9.10</t>
  </si>
  <si>
    <t>U 390-1.5 100x100 PROFIL U NEPERFORAT</t>
  </si>
  <si>
    <t>PU390150N40</t>
  </si>
  <si>
    <t>U 390-1.5 40x40 PROFIL U NEPERFORAT</t>
  </si>
  <si>
    <t>PU390150N45</t>
  </si>
  <si>
    <t>U 390-1.5 45x45 PROFIL U NEPERFORAT</t>
  </si>
  <si>
    <t>PU390150N50</t>
  </si>
  <si>
    <t>U 390-1.5 50x50 PROFIL U NEPERFORAT</t>
  </si>
  <si>
    <t>PU390150N55</t>
  </si>
  <si>
    <t>U 390-1.5 55x55 PROFIL U NEPERFORAT</t>
  </si>
  <si>
    <t>PU390150N60</t>
  </si>
  <si>
    <t>U 390-1.5 60x60 PROFIL U NEPERFORAT</t>
  </si>
  <si>
    <t>PU390150N65</t>
  </si>
  <si>
    <t>U 390-1.5 65x65 PROFIL U NEPERFORAT</t>
  </si>
  <si>
    <t>PU390150N70</t>
  </si>
  <si>
    <t>U 390-1.5 70x70 PROFIL U NEPERFORAT</t>
  </si>
  <si>
    <t>PU390150N75</t>
  </si>
  <si>
    <t>U 390-1.5 75x75 PROFIL U NEPERFORAT</t>
  </si>
  <si>
    <t>PU390150N80</t>
  </si>
  <si>
    <t>U 390-1.5 80x80 PROFIL U NEPERFORAT</t>
  </si>
  <si>
    <t>PU390150N85</t>
  </si>
  <si>
    <t>U 390-1.5 85x85 PROFIL U NEPERFORAT</t>
  </si>
  <si>
    <t>PU390150N90</t>
  </si>
  <si>
    <t>U 390-1.5 90x90 PROFIL U NEPERFORAT</t>
  </si>
  <si>
    <t>PU390150N95</t>
  </si>
  <si>
    <t>U 390-1.5 95x95 PROFIL U NEPERFORAT</t>
  </si>
  <si>
    <t>PU390150P40</t>
  </si>
  <si>
    <t>U 390-1.5 40x40 PROFIL U PERFORAT</t>
  </si>
  <si>
    <t>PU390150P45</t>
  </si>
  <si>
    <t>U 390-1.5 45x45 PROFIL U PERFORAT</t>
  </si>
  <si>
    <t>PU390150P50</t>
  </si>
  <si>
    <t>U 390-1.5 50x50 PROFIL U PERFORAT</t>
  </si>
  <si>
    <t>PU390150P55</t>
  </si>
  <si>
    <t>U 390-1.5 55x55 PROFIL U PERFORAT</t>
  </si>
  <si>
    <t>PU390150P60</t>
  </si>
  <si>
    <t>U 390-1.5 60x60 PROFIL U PERFORAT</t>
  </si>
  <si>
    <t>PU390150P65</t>
  </si>
  <si>
    <t>U 390-1.5 65x65 PROFIL U PERFORAT</t>
  </si>
  <si>
    <t>PU390150P70</t>
  </si>
  <si>
    <t>U 390-1.5 70x70 PROFIL U PERFORAT</t>
  </si>
  <si>
    <t>PU390150P75</t>
  </si>
  <si>
    <t>U 390-1.5 75x75 PROFIL U PERFORAT</t>
  </si>
  <si>
    <t>PU390150P80</t>
  </si>
  <si>
    <t>U 390-1.5 80x80 PROFIL U PERFORAT</t>
  </si>
  <si>
    <t>PU390150P85</t>
  </si>
  <si>
    <t>U 390-1.5 85x85 PROFIL U PERFORAT</t>
  </si>
  <si>
    <t>PU390150P90</t>
  </si>
  <si>
    <t>U 390-1.5 90x90 PROFIL U PERFORAT</t>
  </si>
  <si>
    <t>PU390150P95</t>
  </si>
  <si>
    <t>U 390-1.5 95x95 PROFIL U PERFORAT</t>
  </si>
  <si>
    <t>PU390200N00</t>
  </si>
  <si>
    <t>U 390-2 100x100 PROFIL U NEPERFORAT</t>
  </si>
  <si>
    <t>PU390200N40</t>
  </si>
  <si>
    <t>U 390-2 40x40 PROFIL U NEPERFORAT</t>
  </si>
  <si>
    <t>PU390200N45</t>
  </si>
  <si>
    <t>U 390-2 45x45 PROFIL U NEPERFORAT</t>
  </si>
  <si>
    <t>PU390200N50</t>
  </si>
  <si>
    <t>U 390-2 50x50 PROFIL U NEPERFORAT</t>
  </si>
  <si>
    <t>PU390200N55</t>
  </si>
  <si>
    <t>U 390-2 55x55 PROFIL U NEPERFORAT</t>
  </si>
  <si>
    <t>PU390200N60</t>
  </si>
  <si>
    <t>U 390-2 60x60 PROFIL U NEPERFORAT</t>
  </si>
  <si>
    <t>PU390200N65</t>
  </si>
  <si>
    <t>U 390-2 65x65 PROFIL U NEPERFORAT</t>
  </si>
  <si>
    <t>PU390200N70</t>
  </si>
  <si>
    <t>U 390-2 70x70 PROFIL U NEPERFORAT</t>
  </si>
  <si>
    <t>PU390200N75</t>
  </si>
  <si>
    <t>U 390-2 75x75 PROFIL U NEPERFORAT</t>
  </si>
  <si>
    <t>PU390200N80</t>
  </si>
  <si>
    <t>U 390-2 80x80 PROFIL U NEPERFORAT</t>
  </si>
  <si>
    <t>PU390200N85</t>
  </si>
  <si>
    <t>U 390-2 85x85 PROFIL U NEPERFORAT</t>
  </si>
  <si>
    <t>PU390200N90</t>
  </si>
  <si>
    <t>U 390-2 90x90 PROFIL U NEPERFORAT</t>
  </si>
  <si>
    <t>PU390200N95</t>
  </si>
  <si>
    <t>U 390-2 95x95 PROFIL U NEPERFORAT</t>
  </si>
  <si>
    <t>PU390200P40</t>
  </si>
  <si>
    <t>U 390-2 40x40 PROFIL U PERFORAT</t>
  </si>
  <si>
    <t>PU390200P45</t>
  </si>
  <si>
    <t>U 390-2 45x45 PROFIL U PERFORAT</t>
  </si>
  <si>
    <t>PU390200P50</t>
  </si>
  <si>
    <t>U 390-2 50x50 PROFIL U PERFORAT</t>
  </si>
  <si>
    <t>PU390200P55</t>
  </si>
  <si>
    <t>U 390-2 55x55 PROFIL U PERFORAT</t>
  </si>
  <si>
    <t>PU390200P60</t>
  </si>
  <si>
    <t>U 390-2 60x60 PROFIL U PERFORAT</t>
  </si>
  <si>
    <t>PU390200P65</t>
  </si>
  <si>
    <t>U 390-2 65x65 PROFIL U PERFORAT</t>
  </si>
  <si>
    <t>PU390200P70</t>
  </si>
  <si>
    <t>U 390-2 70x70 PROFIL U PERFORAT</t>
  </si>
  <si>
    <t>PU390200P75</t>
  </si>
  <si>
    <t>U 390-2 75x75 PROFIL U PERFORAT</t>
  </si>
  <si>
    <t>PU390200P80</t>
  </si>
  <si>
    <t>U 390-2 80x80 PROFIL U PERFORAT</t>
  </si>
  <si>
    <t>PU390200P85</t>
  </si>
  <si>
    <t>U 390-2 85x85 PROFIL U PERFORAT</t>
  </si>
  <si>
    <t>PU390200P90</t>
  </si>
  <si>
    <t>U 390-2 90x90 PROFIL U PERFORAT</t>
  </si>
  <si>
    <t>PU390200P95</t>
  </si>
  <si>
    <t>U 390-2 95x95 PROFIL U PERFORAT</t>
  </si>
  <si>
    <t>PU390250N00</t>
  </si>
  <si>
    <t>15.08</t>
  </si>
  <si>
    <t>U 390-2.5 100x100 PROFIL U NEPERFORAT</t>
  </si>
  <si>
    <t>PU390250N40</t>
  </si>
  <si>
    <t>U 390-2.5 40x40 PROFIL U NEPERFORAT</t>
  </si>
  <si>
    <t>PU390250N45</t>
  </si>
  <si>
    <t>U 390-2.5 45x45 PROFIL U NEPERFORAT</t>
  </si>
  <si>
    <t>PU390250N50</t>
  </si>
  <si>
    <t>U 390-2.5 50x50 PROFIL U NEPERFORAT</t>
  </si>
  <si>
    <t>PU390250N55</t>
  </si>
  <si>
    <t>U 390-2.5 55x55 PROFIL U NEPERFORAT</t>
  </si>
  <si>
    <t>PU390250N60</t>
  </si>
  <si>
    <t>U 390-2.5 60x60 PROFIL U NEPERFORAT</t>
  </si>
  <si>
    <t>PU390250N65</t>
  </si>
  <si>
    <t>U 390-2.5 65x65 PROFIL U NEPERFORAT</t>
  </si>
  <si>
    <t>PU390250N70</t>
  </si>
  <si>
    <t>U 390-2.5 70x70 PROFIL U NEPERFORAT</t>
  </si>
  <si>
    <t>PU390250N75</t>
  </si>
  <si>
    <t>U 390-2.5 75x75 PROFIL U NEPERFORAT</t>
  </si>
  <si>
    <t>PU390250N80</t>
  </si>
  <si>
    <t>U 390-2.5 80x80 PROFIL U NEPERFORAT</t>
  </si>
  <si>
    <t>PU390250N85</t>
  </si>
  <si>
    <t>U 390-2.5 85x85 PROFIL U NEPERFORAT</t>
  </si>
  <si>
    <t>PU390250N90</t>
  </si>
  <si>
    <t>U 390-2.5 90x90 PROFIL U NEPERFORAT</t>
  </si>
  <si>
    <t>PU390250N95</t>
  </si>
  <si>
    <t>U 390-2.5 95x95 PROFIL U NEPERFORAT</t>
  </si>
  <si>
    <t>PU390250P40</t>
  </si>
  <si>
    <t>U 390-2.5 40x40 PROFIL U PERFORAT</t>
  </si>
  <si>
    <t>PU390250P45</t>
  </si>
  <si>
    <t>U 390-2.5 45x45 PROFIL U PERFORAT</t>
  </si>
  <si>
    <t>PU390250P50</t>
  </si>
  <si>
    <t>U 390-2.5 50x50 PROFIL U PERFORAT</t>
  </si>
  <si>
    <t>PU390250P55</t>
  </si>
  <si>
    <t>U 390-2.5 55x55 PROFIL U PERFORAT</t>
  </si>
  <si>
    <t>PU390250P60</t>
  </si>
  <si>
    <t>U 390-2.5 60x60 PROFIL U PERFORAT</t>
  </si>
  <si>
    <t>PU390250P65</t>
  </si>
  <si>
    <t>U 390-2.5 65x65 PROFIL U PERFORAT</t>
  </si>
  <si>
    <t>PU390250P70</t>
  </si>
  <si>
    <t>U 390-2.5 70x70 PROFIL U PERFORAT</t>
  </si>
  <si>
    <t>PU390250P75</t>
  </si>
  <si>
    <t>U 390-2.5 75x75 PROFIL U PERFORAT</t>
  </si>
  <si>
    <t>PU390250P80</t>
  </si>
  <si>
    <t>U 390-2.5 80x80 PROFIL U PERFORAT</t>
  </si>
  <si>
    <t>PU390250P85</t>
  </si>
  <si>
    <t>U 390-2.5 85x85 PROFIL U PERFORAT</t>
  </si>
  <si>
    <t>PU390250P90</t>
  </si>
  <si>
    <t>U 390-2.5 90x90 PROFIL U PERFORAT</t>
  </si>
  <si>
    <t>PU390250P95</t>
  </si>
  <si>
    <t>U 390-2.5 95x95 PROFIL U PERFORAT</t>
  </si>
  <si>
    <t>PU390300N00</t>
  </si>
  <si>
    <t>U 390-3 100x100 PROFIL U NEPERFORAT</t>
  </si>
  <si>
    <t>PU390300N40</t>
  </si>
  <si>
    <t>U 390-3 40x40 PROFIL U NEPERFORAT</t>
  </si>
  <si>
    <t>PU390300N45</t>
  </si>
  <si>
    <t>U 390-3 45x45 PROFIL U NEPERFORAT</t>
  </si>
  <si>
    <t>PU390300N50</t>
  </si>
  <si>
    <t>U 390-3 50x50 PROFIL U NEPERFORAT</t>
  </si>
  <si>
    <t>PU390300N55</t>
  </si>
  <si>
    <t>U 390-3 55x55 PROFIL U NEPERFORAT</t>
  </si>
  <si>
    <t>PU390300N60</t>
  </si>
  <si>
    <t>U 390-3 60x60 PROFIL U NEPERFORAT</t>
  </si>
  <si>
    <t>PU390300N65</t>
  </si>
  <si>
    <t>U 390-3 65x65 PROFIL U NEPERFORAT</t>
  </si>
  <si>
    <t>PU390300N70</t>
  </si>
  <si>
    <t>U 390-3 70x70 PROFIL U NEPERFORAT</t>
  </si>
  <si>
    <t>PU390300N75</t>
  </si>
  <si>
    <t>U 390-3 75x75 PROFIL U NEPERFORAT</t>
  </si>
  <si>
    <t>PU390300N80</t>
  </si>
  <si>
    <t>U 390-3 80x80 PROFIL U NEPERFORAT</t>
  </si>
  <si>
    <t>PU390300N85</t>
  </si>
  <si>
    <t>U 390-3 85x85 PROFIL U NEPERFORAT</t>
  </si>
  <si>
    <t>PU390300N90</t>
  </si>
  <si>
    <t>U 390-3 90x90 PROFIL U NEPERFORAT</t>
  </si>
  <si>
    <t>PU390300N95</t>
  </si>
  <si>
    <t>U 390-3 95x95 PROFIL U NEPERFORAT</t>
  </si>
  <si>
    <t>PU390300P40</t>
  </si>
  <si>
    <t>U 390-3 40x40 PROFIL U PERFORAT</t>
  </si>
  <si>
    <t>PU390300P45</t>
  </si>
  <si>
    <t>U 390-3 45x45 PROFIL U PERFORAT</t>
  </si>
  <si>
    <t>PU390300P50</t>
  </si>
  <si>
    <t>U 390-3 50x50 PROFIL U PERFORAT</t>
  </si>
  <si>
    <t>PU390300P55</t>
  </si>
  <si>
    <t>U 390-3 55x55 PROFIL U PERFORAT</t>
  </si>
  <si>
    <t>PU390300P60</t>
  </si>
  <si>
    <t>U 390-3 60x60 PROFIL U PERFORAT</t>
  </si>
  <si>
    <t>PU390300P65</t>
  </si>
  <si>
    <t>U 390-3 65x65 PROFIL U PERFORAT</t>
  </si>
  <si>
    <t>PU390300P70</t>
  </si>
  <si>
    <t>U 390-3 70x70 PROFIL U PERFORAT</t>
  </si>
  <si>
    <t>PU390300P75</t>
  </si>
  <si>
    <t>U 390-3 75x75 PROFIL U PERFORAT</t>
  </si>
  <si>
    <t>PU390300P80</t>
  </si>
  <si>
    <t>U 390-3 80x80 PROFIL U PERFORAT</t>
  </si>
  <si>
    <t>PU390300P85</t>
  </si>
  <si>
    <t>U 390-3 85x85 PROFIL U PERFORAT</t>
  </si>
  <si>
    <t>PU390300P90</t>
  </si>
  <si>
    <t>U 390-3 90x90 PROFIL U PERFORAT</t>
  </si>
  <si>
    <t>PU390300P95</t>
  </si>
  <si>
    <t>U 390-3 95x95 PROFIL U PERFORAT</t>
  </si>
  <si>
    <t>PU390350N00</t>
  </si>
  <si>
    <t>U 390-3.5 100x100 PROFIL U NEPERFORAT</t>
  </si>
  <si>
    <t>PU390350N40</t>
  </si>
  <si>
    <t>U 390-3.5 40x40 PROFIL U NEPERFORAT</t>
  </si>
  <si>
    <t>PU390350N45</t>
  </si>
  <si>
    <t>U 390-3.5 45x45 PROFIL U NEPERFORAT</t>
  </si>
  <si>
    <t>PU390350N50</t>
  </si>
  <si>
    <t>U 390-3.5 50x50 PROFIL U NEPERFORAT</t>
  </si>
  <si>
    <t>PU390350N55</t>
  </si>
  <si>
    <t>U 390-3.5 55x55 PROFIL U NEPERFORAT</t>
  </si>
  <si>
    <t>PU390350N60</t>
  </si>
  <si>
    <t>U 390-3.5 60x60 PROFIL U NEPERFORAT</t>
  </si>
  <si>
    <t>PU390350N65</t>
  </si>
  <si>
    <t>U 390-3.5 65x65 PROFIL U NEPERFORAT</t>
  </si>
  <si>
    <t>PU390350N70</t>
  </si>
  <si>
    <t>U 390-3.5 70x70 PROFIL U NEPERFORAT</t>
  </si>
  <si>
    <t>PU390350N75</t>
  </si>
  <si>
    <t>U 390-3.5 75x75 PROFIL U NEPERFORAT</t>
  </si>
  <si>
    <t>PU390350N80</t>
  </si>
  <si>
    <t>U 390-3.5 80x80 PROFIL U NEPERFORAT</t>
  </si>
  <si>
    <t>PU390350N85</t>
  </si>
  <si>
    <t>U 390-3.5 85x85 PROFIL U NEPERFORAT</t>
  </si>
  <si>
    <t>PU390350N90</t>
  </si>
  <si>
    <t>U 390-3.5 90x90 PROFIL U NEPERFORAT</t>
  </si>
  <si>
    <t>PU390350N95</t>
  </si>
  <si>
    <t>U 390-3.5 95x95 PROFIL U NEPERFORAT</t>
  </si>
  <si>
    <t>PU390350P40</t>
  </si>
  <si>
    <t>U 390-3.5 40x40 PROFIL U PERFORAT</t>
  </si>
  <si>
    <t>PU390350P45</t>
  </si>
  <si>
    <t>U 390-3.5 45x45 PROFIL U PERFORAT</t>
  </si>
  <si>
    <t>PU390350P50</t>
  </si>
  <si>
    <t>U 390-3.5 50x50 PROFIL U PERFORAT</t>
  </si>
  <si>
    <t>PU390350P55</t>
  </si>
  <si>
    <t>U 390-3.5 55x55 PROFIL U PERFORAT</t>
  </si>
  <si>
    <t>PU390350P60</t>
  </si>
  <si>
    <t>U 390-3.5 60x60 PROFIL U PERFORAT</t>
  </si>
  <si>
    <t>PU390350P65</t>
  </si>
  <si>
    <t>U 390-3.5 65x65 PROFIL U PERFORAT</t>
  </si>
  <si>
    <t>PU390350P70</t>
  </si>
  <si>
    <t>U 390-3.5 70x70 PROFIL U PERFORAT</t>
  </si>
  <si>
    <t>PU390350P75</t>
  </si>
  <si>
    <t>U 390-3.5 75x75 PROFIL U PERFORAT</t>
  </si>
  <si>
    <t>PU390350P80</t>
  </si>
  <si>
    <t>U 390-3.5 80x80 PROFIL U PERFORAT</t>
  </si>
  <si>
    <t>PU390350P85</t>
  </si>
  <si>
    <t>U 390-3.5 85x85 PROFIL U PERFORAT</t>
  </si>
  <si>
    <t>PU390350P90</t>
  </si>
  <si>
    <t>U 390-3.5 90x90 PROFIL U PERFORAT</t>
  </si>
  <si>
    <t>PU390350P95</t>
  </si>
  <si>
    <t>U 390-3.5 95x95 PROFIL U PERFORAT</t>
  </si>
  <si>
    <t>PU400150N00</t>
  </si>
  <si>
    <t>U 400-1.5 100x100 PROFIL U NEPERFORAT</t>
  </si>
  <si>
    <t>PU400150N40</t>
  </si>
  <si>
    <t>U 400-1.5 40x40 PROFIL U NEPERFORAT</t>
  </si>
  <si>
    <t>PU400150N45</t>
  </si>
  <si>
    <t>U 400-1.5 45x45 PROFIL U NEPERFORAT</t>
  </si>
  <si>
    <t>PU400150N50</t>
  </si>
  <si>
    <t>U 400-1.5 50x50 PROFIL U NEPERFORAT</t>
  </si>
  <si>
    <t>PU400150N55</t>
  </si>
  <si>
    <t>U 400-1.5 55x55 PROFIL U NEPERFORAT</t>
  </si>
  <si>
    <t>PU400150N60</t>
  </si>
  <si>
    <t>U 400-1.5 60x60 PROFIL U NEPERFORAT</t>
  </si>
  <si>
    <t>PU400150N65</t>
  </si>
  <si>
    <t>U 400-1.5 65x65 PROFIL U NEPERFORAT</t>
  </si>
  <si>
    <t>PU400150N70</t>
  </si>
  <si>
    <t>U 400-1.5 70x70 PROFIL U NEPERFORAT</t>
  </si>
  <si>
    <t>PU400150N75</t>
  </si>
  <si>
    <t>U 400-1.5 75x75 PROFIL U NEPERFORAT</t>
  </si>
  <si>
    <t>PU400150N80</t>
  </si>
  <si>
    <t>U 400-1.5 80x80 PROFIL U NEPERFORAT</t>
  </si>
  <si>
    <t>PU400150N85</t>
  </si>
  <si>
    <t>U 400-1.5 85x85 PROFIL U NEPERFORAT</t>
  </si>
  <si>
    <t>PU400150N90</t>
  </si>
  <si>
    <t>U 400-1.5 90x90 PROFIL U NEPERFORAT</t>
  </si>
  <si>
    <t>PU400150N95</t>
  </si>
  <si>
    <t>U 400-1.5 95x95 PROFIL U NEPERFORAT</t>
  </si>
  <si>
    <t>PU400150P40</t>
  </si>
  <si>
    <t>U 400-1.5 40x40 PROFIL U PERFORAT</t>
  </si>
  <si>
    <t>PU400150P45</t>
  </si>
  <si>
    <t>U 400-1.5 45x45 PROFIL U PERFORAT</t>
  </si>
  <si>
    <t>PU400150P50</t>
  </si>
  <si>
    <t>U 400-1.5 50x50 PROFIL U PERFORAT</t>
  </si>
  <si>
    <t>PU400150P55</t>
  </si>
  <si>
    <t>U 400-1.5 55x55 PROFIL U PERFORAT</t>
  </si>
  <si>
    <t>PU400150P60</t>
  </si>
  <si>
    <t>U 400-1.5 60x60 PROFIL U PERFORAT</t>
  </si>
  <si>
    <t>PU400150P65</t>
  </si>
  <si>
    <t>U 400-1.5 65x65 PROFIL U PERFORAT</t>
  </si>
  <si>
    <t>PU400150P70</t>
  </si>
  <si>
    <t>U 400-1.5 70x70 PROFIL U PERFORAT</t>
  </si>
  <si>
    <t>PU400150P75</t>
  </si>
  <si>
    <t>U 400-1.5 75x75 PROFIL U PERFORAT</t>
  </si>
  <si>
    <t>PU400150P80</t>
  </si>
  <si>
    <t>U 400-1.5 80x80 PROFIL U PERFORAT</t>
  </si>
  <si>
    <t>PU400150P85</t>
  </si>
  <si>
    <t>U 400-1.5 85x85 PROFIL U PERFORAT</t>
  </si>
  <si>
    <t>PU400150P90</t>
  </si>
  <si>
    <t>U 400-1.5 90x90 PROFIL U PERFORAT</t>
  </si>
  <si>
    <t>PU400150P95</t>
  </si>
  <si>
    <t>U 400-1.5 95x95 PROFIL U PERFORAT</t>
  </si>
  <si>
    <t>PU400200N00</t>
  </si>
  <si>
    <t>U 400-2 100x100 PROFIL U NEPERFORAT</t>
  </si>
  <si>
    <t>PU400200N40</t>
  </si>
  <si>
    <t>U 400-2 40x40 PROFIL U NEPERFORAT</t>
  </si>
  <si>
    <t>PU400200N45</t>
  </si>
  <si>
    <t>U 400-2 45x45 PROFIL U NEPERFORAT</t>
  </si>
  <si>
    <t>PU400200N50</t>
  </si>
  <si>
    <t>U 400-2 50x50 PROFIL U NEPERFORAT</t>
  </si>
  <si>
    <t>PU400200N55</t>
  </si>
  <si>
    <t>U 400-2 55x55 PROFIL U NEPERFORAT</t>
  </si>
  <si>
    <t>PU400200N60</t>
  </si>
  <si>
    <t>U 400-2 60x60 PROFIL U NEPERFORAT</t>
  </si>
  <si>
    <t>PU400200N65</t>
  </si>
  <si>
    <t>U 400-2 65x65 PROFIL U NEPERFORAT</t>
  </si>
  <si>
    <t>PU400200N70</t>
  </si>
  <si>
    <t>U 400-2 70x70 PROFIL U NEPERFORAT</t>
  </si>
  <si>
    <t>PU400200N75</t>
  </si>
  <si>
    <t>U 400-2 75x75 PROFIL U NEPERFORAT</t>
  </si>
  <si>
    <t>PU400200N80</t>
  </si>
  <si>
    <t>U 400-2 80x80 PROFIL U NEPERFORAT</t>
  </si>
  <si>
    <t>PU400200N85</t>
  </si>
  <si>
    <t>U 400-2 85x85 PROFIL U NEPERFORAT</t>
  </si>
  <si>
    <t>PU400200N90</t>
  </si>
  <si>
    <t>U 400-2 90x90 PROFIL U NEPERFORAT</t>
  </si>
  <si>
    <t>PU400200N95</t>
  </si>
  <si>
    <t>U 400-2 95x95 PROFIL U NEPERFORAT</t>
  </si>
  <si>
    <t>PU400200P40</t>
  </si>
  <si>
    <t>U 400-2 40x40 PROFIL U PERFORAT</t>
  </si>
  <si>
    <t>PU400200P45</t>
  </si>
  <si>
    <t>U 400-2 45x45 PROFIL U PERFORAT</t>
  </si>
  <si>
    <t>PU400200P50</t>
  </si>
  <si>
    <t>U 400-2 50x50 PROFIL U PERFORAT</t>
  </si>
  <si>
    <t>PU400200P55</t>
  </si>
  <si>
    <t>U 400-2 55x55 PROFIL U PERFORAT</t>
  </si>
  <si>
    <t>PU400200P60</t>
  </si>
  <si>
    <t>U 400-2 60x60 PROFIL U PERFORAT</t>
  </si>
  <si>
    <t>PU400200P65</t>
  </si>
  <si>
    <t>U 400-2 65x65 PROFIL U PERFORAT</t>
  </si>
  <si>
    <t>PU400200P70</t>
  </si>
  <si>
    <t>U 400-2 70x70 PROFIL U PERFORAT</t>
  </si>
  <si>
    <t>PU400200P75</t>
  </si>
  <si>
    <t>U 400-2 75x75 PROFIL U PERFORAT</t>
  </si>
  <si>
    <t>PU400200P80</t>
  </si>
  <si>
    <t>U 400-2 80x80 PROFIL U PERFORAT</t>
  </si>
  <si>
    <t>PU400200P85</t>
  </si>
  <si>
    <t>U 400-2 85x85 PROFIL U PERFORAT</t>
  </si>
  <si>
    <t>PU400200P90</t>
  </si>
  <si>
    <t>U 400-2 90x90 PROFIL U PERFORAT</t>
  </si>
  <si>
    <t>PU400200P95</t>
  </si>
  <si>
    <t>U 400-2 95x95 PROFIL U PERFORAT</t>
  </si>
  <si>
    <t>PU400250N00</t>
  </si>
  <si>
    <t>15.34</t>
  </si>
  <si>
    <t>U 400-2.5 100x100 PROFIL U NEPERFORAT</t>
  </si>
  <si>
    <t>PU400250N40</t>
  </si>
  <si>
    <t>U 400-2.5 40x40 PROFIL U NEPERFORAT</t>
  </si>
  <si>
    <t>PU400250N45</t>
  </si>
  <si>
    <t>U 400-2.5 45x45 PROFIL U NEPERFORAT</t>
  </si>
  <si>
    <t>PU400250N50</t>
  </si>
  <si>
    <t>U 400-2.5 50x50 PROFIL U NEPERFORAT</t>
  </si>
  <si>
    <t>PU400250N55</t>
  </si>
  <si>
    <t>U 400-2.5 55x55 PROFIL U NEPERFORAT</t>
  </si>
  <si>
    <t>PU400250N60</t>
  </si>
  <si>
    <t>U 400-2.5 60x60 PROFIL U NEPERFORAT</t>
  </si>
  <si>
    <t>PU400250N65</t>
  </si>
  <si>
    <t>U 400-2.5 65x65 PROFIL U NEPERFORAT</t>
  </si>
  <si>
    <t>PU400250N70</t>
  </si>
  <si>
    <t>U 400-2.5 70x70 PROFIL U NEPERFORAT</t>
  </si>
  <si>
    <t>PU400250N75</t>
  </si>
  <si>
    <t>U 400-2.5 75x75 PROFIL U NEPERFORAT</t>
  </si>
  <si>
    <t>PU400250N80</t>
  </si>
  <si>
    <t>U 400-2.5 80x80 PROFIL U NEPERFORAT</t>
  </si>
  <si>
    <t>PU400250N85</t>
  </si>
  <si>
    <t>U 400-2.5 85x85 PROFIL U NEPERFORAT</t>
  </si>
  <si>
    <t>PU400250N90</t>
  </si>
  <si>
    <t>U 400-2.5 90x90 PROFIL U NEPERFORAT</t>
  </si>
  <si>
    <t>PU400250N95</t>
  </si>
  <si>
    <t>U 400-2.5 95x95 PROFIL U NEPERFORAT</t>
  </si>
  <si>
    <t>PU400250P40</t>
  </si>
  <si>
    <t>U 400-2.5 40x40 PROFIL U PERFORAT</t>
  </si>
  <si>
    <t>PU400250P45</t>
  </si>
  <si>
    <t>U 400-2.5 45x45 PROFIL U PERFORAT</t>
  </si>
  <si>
    <t>PU400250P50</t>
  </si>
  <si>
    <t>U 400-2.5 50x50 PROFIL U PERFORAT</t>
  </si>
  <si>
    <t>PU400250P55</t>
  </si>
  <si>
    <t>U 400-2.5 55x55 PROFIL U PERFORAT</t>
  </si>
  <si>
    <t>PU400250P60</t>
  </si>
  <si>
    <t>U 400-2.5 60x60 PROFIL U PERFORAT</t>
  </si>
  <si>
    <t>PU400250P65</t>
  </si>
  <si>
    <t>U 400-2.5 65x65 PROFIL U PERFORAT</t>
  </si>
  <si>
    <t>PU400250P70</t>
  </si>
  <si>
    <t>U 400-2.5 70x70 PROFIL U PERFORAT</t>
  </si>
  <si>
    <t>PU400250P75</t>
  </si>
  <si>
    <t>U 400-2.5 75x75 PROFIL U PERFORAT</t>
  </si>
  <si>
    <t>PU400250P80</t>
  </si>
  <si>
    <t>U 400-2.5 80x80 PROFIL U PERFORAT</t>
  </si>
  <si>
    <t>PU400250P85</t>
  </si>
  <si>
    <t>U 400-2.5 85x85 PROFIL U PERFORAT</t>
  </si>
  <si>
    <t>PU400250P90</t>
  </si>
  <si>
    <t>U 400-2.5 90x90 PROFIL U PERFORAT</t>
  </si>
  <si>
    <t>PU400250P95</t>
  </si>
  <si>
    <t>U 400-2.5 95x95 PROFIL U PERFORAT</t>
  </si>
  <si>
    <t>PU400300N00</t>
  </si>
  <si>
    <t>18.36</t>
  </si>
  <si>
    <t>U 400-3 100x100 PROFIL U NEPERFORAT</t>
  </si>
  <si>
    <t>PU400300N40</t>
  </si>
  <si>
    <t>U 400-3 40x40 PROFIL U NEPERFORAT</t>
  </si>
  <si>
    <t>PU400300N45</t>
  </si>
  <si>
    <t>U 400-3 45x45 PROFIL U NEPERFORAT</t>
  </si>
  <si>
    <t>PU400300N50</t>
  </si>
  <si>
    <t>U 400-3 50x50 PROFIL U NEPERFORAT</t>
  </si>
  <si>
    <t>PU400300N55</t>
  </si>
  <si>
    <t>U 400-3 55x55 PROFIL U NEPERFORAT</t>
  </si>
  <si>
    <t>PU400300N60</t>
  </si>
  <si>
    <t>U 400-3 60x60 PROFIL U NEPERFORAT</t>
  </si>
  <si>
    <t>PU400300N65</t>
  </si>
  <si>
    <t>U 400-3 65x65 PROFIL U NEPERFORAT</t>
  </si>
  <si>
    <t>PU400300N70</t>
  </si>
  <si>
    <t>U 400-3 70x70 PROFIL U NEPERFORAT</t>
  </si>
  <si>
    <t>PU400300N75</t>
  </si>
  <si>
    <t>U 400-3 75x75 PROFIL U NEPERFORAT</t>
  </si>
  <si>
    <t>PU400300N80</t>
  </si>
  <si>
    <t>U 400-3 80x80 PROFIL U NEPERFORAT</t>
  </si>
  <si>
    <t>PU400300N85</t>
  </si>
  <si>
    <t>U 400-3 85x85 PROFIL U NEPERFORAT</t>
  </si>
  <si>
    <t>PU400300N90</t>
  </si>
  <si>
    <t>U 400-3 90x90 PROFIL U NEPERFORAT</t>
  </si>
  <si>
    <t>PU400300N95</t>
  </si>
  <si>
    <t>U 400-3 95x95 PROFIL U NEPERFORAT</t>
  </si>
  <si>
    <t>PU400300P40</t>
  </si>
  <si>
    <t>U 400-3 40x40 PROFIL U PERFORAT</t>
  </si>
  <si>
    <t>PU400300P45</t>
  </si>
  <si>
    <t>U 400-3 45x45 PROFIL U PERFORAT</t>
  </si>
  <si>
    <t>PU400300P50</t>
  </si>
  <si>
    <t>U 400-3 50x50 PROFIL U PERFORAT</t>
  </si>
  <si>
    <t>PU400300P55</t>
  </si>
  <si>
    <t>U 400-3 55x55 PROFIL U PERFORAT</t>
  </si>
  <si>
    <t>PU400300P60</t>
  </si>
  <si>
    <t>U 400-3 60x60 PROFIL U PERFORAT</t>
  </si>
  <si>
    <t>PU400300P65</t>
  </si>
  <si>
    <t>U 400-3 65x65 PROFIL U PERFORAT</t>
  </si>
  <si>
    <t>PU400300P70</t>
  </si>
  <si>
    <t>U 400-3 70x70 PROFIL U PERFORAT</t>
  </si>
  <si>
    <t>PU400300P75</t>
  </si>
  <si>
    <t>U 400-3 75x75 PROFIL U PERFORAT</t>
  </si>
  <si>
    <t>PU400300P80</t>
  </si>
  <si>
    <t>U 400-3 80x80 PROFIL U PERFORAT</t>
  </si>
  <si>
    <t>PU400300P85</t>
  </si>
  <si>
    <t>U 400-3 85x85 PROFIL U PERFORAT</t>
  </si>
  <si>
    <t>PU400300P90</t>
  </si>
  <si>
    <t>U 400-3 90x90 PROFIL U PERFORAT</t>
  </si>
  <si>
    <t>PU400300P95</t>
  </si>
  <si>
    <t>U 400-3 95x95 PROFIL U PERFORAT</t>
  </si>
  <si>
    <t>PU400350N00</t>
  </si>
  <si>
    <t>U 400-3.5 100x100 PROFIL U NEPERFORAT</t>
  </si>
  <si>
    <t>PU400350N40</t>
  </si>
  <si>
    <t>U 400-3.5 40x40 PROFIL U NEPERFORAT</t>
  </si>
  <si>
    <t>PU400350N45</t>
  </si>
  <si>
    <t>U 400-3.5 45x45 PROFIL U NEPERFORAT</t>
  </si>
  <si>
    <t>PU400350N50</t>
  </si>
  <si>
    <t>U 400-3.5 50x50 PROFIL U NEPERFORAT</t>
  </si>
  <si>
    <t>PU400350N55</t>
  </si>
  <si>
    <t>U 400-3.5 55x55 PROFIL U NEPERFORAT</t>
  </si>
  <si>
    <t>PU400350N60</t>
  </si>
  <si>
    <t>U 400-3.5 60x60 PROFIL U NEPERFORAT</t>
  </si>
  <si>
    <t>PU400350N65</t>
  </si>
  <si>
    <t>U 400-3.5 65x65 PROFIL U NEPERFORAT</t>
  </si>
  <si>
    <t>PU400350N70</t>
  </si>
  <si>
    <t>U 400-3.5 70x70 PROFIL U NEPERFORAT</t>
  </si>
  <si>
    <t>PU400350N75</t>
  </si>
  <si>
    <t>U 400-3.5 75x75 PROFIL U NEPERFORAT</t>
  </si>
  <si>
    <t>PU400350N80</t>
  </si>
  <si>
    <t>U 400-3.5 80x80 PROFIL U NEPERFORAT</t>
  </si>
  <si>
    <t>PU400350N85</t>
  </si>
  <si>
    <t>U 400-3.5 85x85 PROFIL U NEPERFORAT</t>
  </si>
  <si>
    <t>PU400350N90</t>
  </si>
  <si>
    <t>U 400-3.5 90x90 PROFIL U NEPERFORAT</t>
  </si>
  <si>
    <t>PU400350N95</t>
  </si>
  <si>
    <t>U 400-3.5 95x95 PROFIL U NEPERFORAT</t>
  </si>
  <si>
    <t>PU400350P40</t>
  </si>
  <si>
    <t>U 400-3.5 40x40 PROFIL U PERFORAT</t>
  </si>
  <si>
    <t>PU400350P45</t>
  </si>
  <si>
    <t>U 400-3.5 45x45 PROFIL U PERFORAT</t>
  </si>
  <si>
    <t>PU400350P50</t>
  </si>
  <si>
    <t>U 400-3.5 50x50 PROFIL U PERFORAT</t>
  </si>
  <si>
    <t>PU400350P55</t>
  </si>
  <si>
    <t>U 400-3.5 55x55 PROFIL U PERFORAT</t>
  </si>
  <si>
    <t>PU400350P60</t>
  </si>
  <si>
    <t>U 400-3.5 60x60 PROFIL U PERFORAT</t>
  </si>
  <si>
    <t>PU400350P65</t>
  </si>
  <si>
    <t>U 400-3.5 65x65 PROFIL U PERFORAT</t>
  </si>
  <si>
    <t>PU400350P70</t>
  </si>
  <si>
    <t>U 400-3.5 70x70 PROFIL U PERFORAT</t>
  </si>
  <si>
    <t>PU400350P75</t>
  </si>
  <si>
    <t>U 400-3.5 75x75 PROFIL U PERFORAT</t>
  </si>
  <si>
    <t>PU400350P80</t>
  </si>
  <si>
    <t>U 400-3.5 80x80 PROFIL U PERFORAT</t>
  </si>
  <si>
    <t>PU400350P85</t>
  </si>
  <si>
    <t>U 400-3.5 85x85 PROFIL U PERFORAT</t>
  </si>
  <si>
    <t>PU400350P90</t>
  </si>
  <si>
    <t>U 400-3.5 90x90 PROFIL U PERFORAT</t>
  </si>
  <si>
    <t>PU400350P95</t>
  </si>
  <si>
    <t>U 400-3.5 95x95 PROFIL U PERFORAT</t>
  </si>
  <si>
    <t>SI200150NEP</t>
  </si>
  <si>
    <t>PROFIL SIGMA 200 1.5mm NEPERFORAT</t>
  </si>
  <si>
    <t>SI200150PER</t>
  </si>
  <si>
    <t>PROFIL SIGMA 200 1.5mm PERFORAT</t>
  </si>
  <si>
    <t>SI200200NEP</t>
  </si>
  <si>
    <t>PROFIL SIGMA 200 2mm NEPERFORAT</t>
  </si>
  <si>
    <t>SI200200PER</t>
  </si>
  <si>
    <t>PROFIL SIGMA 200 2mm PERFORAT</t>
  </si>
  <si>
    <t>SI200250NEP</t>
  </si>
  <si>
    <t>8.78</t>
  </si>
  <si>
    <t>PROFIL SIGMA 200 2.5mm NEPERFORAT</t>
  </si>
  <si>
    <t>SI200250PER</t>
  </si>
  <si>
    <t>PROFIL SIGMA 200 2.5mm PERFORAT</t>
  </si>
  <si>
    <t>SI200300NEP</t>
  </si>
  <si>
    <t>PROFIL SIGMA 200 3mm NEPERFORAT</t>
  </si>
  <si>
    <t>SI200300PER</t>
  </si>
  <si>
    <t>PROFIL SIGMA 200 3mm PERFORAT</t>
  </si>
  <si>
    <t>SI200350NEP</t>
  </si>
  <si>
    <t>PROFIL SIGMA 200 3.5mm NEPERFORAT</t>
  </si>
  <si>
    <t>SI200350PER</t>
  </si>
  <si>
    <t>PROFIL SIGMA 200 3.5mm PERFORAT</t>
  </si>
  <si>
    <t>SI250150NEP</t>
  </si>
  <si>
    <t>6.12</t>
  </si>
  <si>
    <t>PROFIL SIGMA 250 1.5mm NEPERFORAT</t>
  </si>
  <si>
    <t>SI250150PER</t>
  </si>
  <si>
    <t>PROFIL SIGMA 250 1.5mm PERFORAT</t>
  </si>
  <si>
    <t>SI250200NEP</t>
  </si>
  <si>
    <t>PROFIL SIGMA 250 2mm NEPERFORAT</t>
  </si>
  <si>
    <t>SI250200PER</t>
  </si>
  <si>
    <t>PROFIL SIGMA 250 2mm PERFORAT</t>
  </si>
  <si>
    <t>SI250250NEP</t>
  </si>
  <si>
    <t>PROFIL SIGMA 250 2.5mm NEPERFORAT</t>
  </si>
  <si>
    <t>SI250250PER</t>
  </si>
  <si>
    <t>PROFIL SIGMA 250 2.5mm PERFORAT</t>
  </si>
  <si>
    <t>SI250300NEP</t>
  </si>
  <si>
    <t>PROFIL SIGMA 250 3mm NEPERFORAT</t>
  </si>
  <si>
    <t>SI250300PER</t>
  </si>
  <si>
    <t>PROFIL SIGMA 250 3mm PERFORAT</t>
  </si>
  <si>
    <t>SI250350NEP</t>
  </si>
  <si>
    <t>PROFIL SIGMA 250 3.5mm NEPERFORAT</t>
  </si>
  <si>
    <t>SI250350PER</t>
  </si>
  <si>
    <t>PROFIL SIGMA 250 3.5mm PERFORAT</t>
  </si>
  <si>
    <t>SI300150NEP</t>
  </si>
  <si>
    <t>PROFIL SIGMA 300 1.5mm NEPERFORAT</t>
  </si>
  <si>
    <t>SI300150PER</t>
  </si>
  <si>
    <t>PROFIL SIGMA 300 1.5mm PERFORAT</t>
  </si>
  <si>
    <t>SI300200NEP</t>
  </si>
  <si>
    <t>PROFIL SIGMA 300 2mm NEPERFORAT</t>
  </si>
  <si>
    <t>SI300200PER</t>
  </si>
  <si>
    <t>PROFIL SIGMA 300 2mm PERFORAT</t>
  </si>
  <si>
    <t>SI300250NEP</t>
  </si>
  <si>
    <t>PROFIL SIGMA 300 2.5mm NEPERFORAT</t>
  </si>
  <si>
    <t>SI300250PER</t>
  </si>
  <si>
    <t>PROFIL SIGMA 300 2.5mm PERFORAT</t>
  </si>
  <si>
    <t>SI300300NEP</t>
  </si>
  <si>
    <t>PROFIL SIGMA 300 3mm NEPERFORAT</t>
  </si>
  <si>
    <t>SI300300PER</t>
  </si>
  <si>
    <t>PROFIL SIGMA 300 3mm PERFORAT</t>
  </si>
  <si>
    <t>SI300350NEP</t>
  </si>
  <si>
    <t>PROFIL SIGMA 300 3.5mm NEPERFORAT</t>
  </si>
  <si>
    <t>SI300350PER</t>
  </si>
  <si>
    <t>PROFIL SIGMA 300 3.5mm PERFORAT</t>
  </si>
  <si>
    <t>SI350150NEP</t>
  </si>
  <si>
    <t>PROFIL SIGMA 350 1.5mm NEPERFORAT</t>
  </si>
  <si>
    <t>SI350150PER</t>
  </si>
  <si>
    <t>PROFIL SIGMA 350 1.5mm PERFORAT</t>
  </si>
  <si>
    <t>SI350200NEP</t>
  </si>
  <si>
    <t>PROFIL SIGMA 350 2mm NEPERFORAT</t>
  </si>
  <si>
    <t>SI350200PER</t>
  </si>
  <si>
    <t>PROFIL SIGMA 350 2mm PERFORAT</t>
  </si>
  <si>
    <t>SI350250NEP</t>
  </si>
  <si>
    <t>13.16</t>
  </si>
  <si>
    <t>PROFIL SIGMA 350 2.5mm NEPERFORAT</t>
  </si>
  <si>
    <t>SI350250PER</t>
  </si>
  <si>
    <t>PROFIL SIGMA 350 2.5mm PERFORAT</t>
  </si>
  <si>
    <t>SI350300NEP</t>
  </si>
  <si>
    <t>15.74</t>
  </si>
  <si>
    <t>PROFIL SIGMA 350 3mm NEPERFORAT</t>
  </si>
  <si>
    <t>SI350300PER</t>
  </si>
  <si>
    <t>PROFIL SIGMA 350 3mm PERFORAT</t>
  </si>
  <si>
    <t>SI350350NEP</t>
  </si>
  <si>
    <t>18.29</t>
  </si>
  <si>
    <t>PROFIL SIGMA 350 3.5mm NEPERFORAT</t>
  </si>
  <si>
    <t>SI350350PER</t>
  </si>
  <si>
    <t>PROFIL SIGMA 350 3.5mm PERFORAT</t>
  </si>
  <si>
    <t>SI400150NEP</t>
  </si>
  <si>
    <t>9.06</t>
  </si>
  <si>
    <t>PROFIL SIGMA 400 1.5mm NEPERFORAT</t>
  </si>
  <si>
    <t>SI400150PER</t>
  </si>
  <si>
    <t>PROFIL SIGMA 400 1.5mm PERFORAT</t>
  </si>
  <si>
    <t>SI400200NEP</t>
  </si>
  <si>
    <t>PROFIL SIGMA 400 2mm NEPERFORAT</t>
  </si>
  <si>
    <t>SI400200PER</t>
  </si>
  <si>
    <t>PROFIL SIGMA 400 2mm PERFORAT</t>
  </si>
  <si>
    <t>SI400250NEP</t>
  </si>
  <si>
    <t>PROFIL SIGMA 400 2.5mm NEPERFORAT</t>
  </si>
  <si>
    <t>SI400250PER</t>
  </si>
  <si>
    <t>PROFIL SIGMA 400 2.5mm PERFORAT</t>
  </si>
  <si>
    <t>SI400300NEP</t>
  </si>
  <si>
    <t>17.88</t>
  </si>
  <si>
    <t>PROFIL SIGMA 400 3mm NEPERFORAT</t>
  </si>
  <si>
    <t>SI400300PER</t>
  </si>
  <si>
    <t>PROFIL SIGMA 400 3mm PERFORAT</t>
  </si>
  <si>
    <t>SI400350NEP</t>
  </si>
  <si>
    <t>20.79</t>
  </si>
  <si>
    <t>PROFIL SIGMA 400 3.5mm NEPERFORAT</t>
  </si>
  <si>
    <t>SI400350PER</t>
  </si>
  <si>
    <t>PROFIL SIGMA 400 3.5mm PERFORAT</t>
  </si>
  <si>
    <t>SP200150NEP</t>
  </si>
  <si>
    <t>PROFIL SIGMA+ 200 1.5mm NEPERFORAT</t>
  </si>
  <si>
    <t>SP200150PER</t>
  </si>
  <si>
    <t>PROFIL SIGMA+ 200 1.5mm PERFORAT</t>
  </si>
  <si>
    <t>SP200200NEP</t>
  </si>
  <si>
    <t>PROFIL SIGMA+ 200 2mm NEPERFORAT</t>
  </si>
  <si>
    <t>SP200200PER</t>
  </si>
  <si>
    <t>PROFIL SIGMA+ 200 2mm PERFORAT</t>
  </si>
  <si>
    <t>SP200250NEP</t>
  </si>
  <si>
    <t>PROFIL SIGMA+ 200 2.5mm NEPERFORAT</t>
  </si>
  <si>
    <t>SP200250PER</t>
  </si>
  <si>
    <t>PROFIL SIGMA+ 200 2.5mm PERFORAT</t>
  </si>
  <si>
    <t>SP200300NEP</t>
  </si>
  <si>
    <t>PROFIL SIGMA+ 200 3mm NEPERFORAT</t>
  </si>
  <si>
    <t>SP200300PER</t>
  </si>
  <si>
    <t>PROFIL SIGMA+ 200 3mm PERFORAT</t>
  </si>
  <si>
    <t>SP200350NEP</t>
  </si>
  <si>
    <t>14.14</t>
  </si>
  <si>
    <t>PROFIL SIGMA+ 200 3.5mm NEPERFORAT</t>
  </si>
  <si>
    <t>SP200350PER</t>
  </si>
  <si>
    <t>PROFIL SIGMA+ 200 3.5mm PERFORAT</t>
  </si>
  <si>
    <t>SP250150NEP</t>
  </si>
  <si>
    <t>PROFIL SIGMA+ 250 1.5mm NEPERFORAT</t>
  </si>
  <si>
    <t>SP250150PER</t>
  </si>
  <si>
    <t>PROFIL SIGMA+ 250 1.5mm PERFORAT</t>
  </si>
  <si>
    <t>SP250200NEP</t>
  </si>
  <si>
    <t>10.06</t>
  </si>
  <si>
    <t>PROFIL SIGMA+ 250 2mm NEPERFORAT</t>
  </si>
  <si>
    <t>SP250200PER</t>
  </si>
  <si>
    <t>PROFIL SIGMA+ 250 2mm PERFORAT</t>
  </si>
  <si>
    <t>SP250250NEP</t>
  </si>
  <si>
    <t>12.45</t>
  </si>
  <si>
    <t>PROFIL SIGMA+ 250 2.5mm NEPERFORAT</t>
  </si>
  <si>
    <t>SP250250PER</t>
  </si>
  <si>
    <t>PROFIL SIGMA+ 250 2.5mm PERFORAT</t>
  </si>
  <si>
    <t>SP250300NEP</t>
  </si>
  <si>
    <t>PROFIL SIGMA+ 250 3mm NEPERFORAT</t>
  </si>
  <si>
    <t>SP250300PER</t>
  </si>
  <si>
    <t>PROFIL SIGMA+ 250 3mm PERFORAT</t>
  </si>
  <si>
    <t>SP250350NEP</t>
  </si>
  <si>
    <t>PROFIL SIGMA+ 250 3.5mm NEPERFORAT</t>
  </si>
  <si>
    <t>SP250350PER</t>
  </si>
  <si>
    <t>PROFIL SIGMA+ 250 3.5mm PERFORAT</t>
  </si>
  <si>
    <t>SP300150NEP</t>
  </si>
  <si>
    <t>8.71</t>
  </si>
  <si>
    <t>PROFIL SIGMA+ 300 1.5mm NEPERFORAT</t>
  </si>
  <si>
    <t>SP300150PER</t>
  </si>
  <si>
    <t>PROFIL SIGMA+ 300 1.5mm PERFORAT</t>
  </si>
  <si>
    <t>SP300200NEP</t>
  </si>
  <si>
    <t>PROFIL SIGMA+ 300 2mm NEPERFORAT</t>
  </si>
  <si>
    <t>SP300200PER</t>
  </si>
  <si>
    <t>PROFIL SIGMA+ 300 2mm PERFORAT</t>
  </si>
  <si>
    <t>SP300250NEP</t>
  </si>
  <si>
    <t>14.24</t>
  </si>
  <si>
    <t>PROFIL SIGMA+ 300 2.5mm NEPERFORAT</t>
  </si>
  <si>
    <t>SP300250PER</t>
  </si>
  <si>
    <t>PROFIL SIGMA+ 300 2.5mm PERFORAT</t>
  </si>
  <si>
    <t>SP300300NEP</t>
  </si>
  <si>
    <t>16.90</t>
  </si>
  <si>
    <t>PROFIL SIGMA+ 300 3mm NEPERFORAT</t>
  </si>
  <si>
    <t>SP300300PER</t>
  </si>
  <si>
    <t>PROFIL SIGMA+ 300 3mm PERFORAT</t>
  </si>
  <si>
    <t>SP300350NEP</t>
  </si>
  <si>
    <t>19.50</t>
  </si>
  <si>
    <t>PROFIL SIGMA+ 300 3.5mm NEPERFORAT</t>
  </si>
  <si>
    <t>SP300350PER</t>
  </si>
  <si>
    <t>PROFIL SIGMA+ 300 3.5mm PERFORAT</t>
  </si>
  <si>
    <t>SP350150NEP</t>
  </si>
  <si>
    <t>PROFIL SIGMA+ 350 1.5mm NEPERFORAT</t>
  </si>
  <si>
    <t>SP350150PER</t>
  </si>
  <si>
    <t>PROFIL SIGMA+ 350 1.5mm PERFORAT</t>
  </si>
  <si>
    <t>SP350200NEP</t>
  </si>
  <si>
    <t>PROFIL SIGMA+ 350 2mm NEPERFORAT</t>
  </si>
  <si>
    <t>SP350200PER</t>
  </si>
  <si>
    <t>PROFIL SIGMA+ 350 2mm PERFORAT</t>
  </si>
  <si>
    <t>SP350250NEP</t>
  </si>
  <si>
    <t>15.77</t>
  </si>
  <si>
    <t>PROFIL SIGMA+ 350 2.5mm NEPERFORAT</t>
  </si>
  <si>
    <t>SP350250PER</t>
  </si>
  <si>
    <t>PROFIL SIGMA+ 350 2.5mm PERFORAT</t>
  </si>
  <si>
    <t>SP350300NEP</t>
  </si>
  <si>
    <t>18.74</t>
  </si>
  <si>
    <t>PROFIL SIGMA+ 350 3mm NEPERFORAT</t>
  </si>
  <si>
    <t>SP350300PER</t>
  </si>
  <si>
    <t>PROFIL SIGMA+ 350 3mm PERFORAT</t>
  </si>
  <si>
    <t>SP350350NEP</t>
  </si>
  <si>
    <t>21.64</t>
  </si>
  <si>
    <t>PROFIL SIGMA+ 350 3.5mm NEPERFORAT</t>
  </si>
  <si>
    <t>SP350350PER</t>
  </si>
  <si>
    <t>PROFIL SIGMA+ 350 3.5mm PERFORAT</t>
  </si>
  <si>
    <t>SP400150NEP</t>
  </si>
  <si>
    <t>PROFIL SIGMA+ 400 1.5mm NEPERFORAT</t>
  </si>
  <si>
    <t>SP400150PER</t>
  </si>
  <si>
    <t>PROFIL SIGMA+ 400 1.5mm PERFORAT</t>
  </si>
  <si>
    <t>SP400200NEP</t>
  </si>
  <si>
    <t>13.74</t>
  </si>
  <si>
    <t>PROFIL SIGMA+ 400 2mm NEPERFORAT</t>
  </si>
  <si>
    <t>SP400200PER</t>
  </si>
  <si>
    <t>PROFIL SIGMA+ 400 2mm PERFORAT</t>
  </si>
  <si>
    <t>SP400250NEP</t>
  </si>
  <si>
    <t>17.04</t>
  </si>
  <si>
    <t>PROFIL SIGMA+ 400 2.5mm NEPERFORAT</t>
  </si>
  <si>
    <t>SP400250PER</t>
  </si>
  <si>
    <t>PROFIL SIGMA+ 400 2.5mm PERFORAT</t>
  </si>
  <si>
    <t>SP400300NEP</t>
  </si>
  <si>
    <t>PROFIL SIGMA+ 400 3mm NEPERFORAT</t>
  </si>
  <si>
    <t>SP400300PER</t>
  </si>
  <si>
    <t>PROFIL SIGMA+ 400 3mm PERFORAT</t>
  </si>
  <si>
    <t>SP400350NEP</t>
  </si>
  <si>
    <t>PROFIL SIGMA+ 400 3.5mm NEPERFORAT</t>
  </si>
  <si>
    <t>SP400350PER</t>
  </si>
  <si>
    <t>PROFIL SIGMA+ 400 3.5mm PERFORAT</t>
  </si>
  <si>
    <t>TC153LUC075</t>
  </si>
  <si>
    <t>TABLA CUTATA T153 LUCIOS 0.75MM</t>
  </si>
  <si>
    <t>TC153LUC088</t>
  </si>
  <si>
    <t>TABLA CUTATA T153 LUCIOS 0.88MM</t>
  </si>
  <si>
    <t>TC153LUC100</t>
  </si>
  <si>
    <t>13.00</t>
  </si>
  <si>
    <t>TABLA CUTATA T153 LUCIOS 1.00MM</t>
  </si>
  <si>
    <t>TC153LUC125</t>
  </si>
  <si>
    <t>TABLA CUTATA T153 LUCIOS 1.25MM</t>
  </si>
  <si>
    <t>ZE100150NEP</t>
  </si>
  <si>
    <t>PROFIL Z ECO 100 1.5mm NEPERFORAT</t>
  </si>
  <si>
    <t>ZE100150PER</t>
  </si>
  <si>
    <t>PROFIL Z ECO 100 1.5mm PERFORAT</t>
  </si>
  <si>
    <t>ZE100200NEP</t>
  </si>
  <si>
    <t>PROFIL Z ECO 100 2mm NEPERFORAT</t>
  </si>
  <si>
    <t>ZE100200PER</t>
  </si>
  <si>
    <t>PROFIL Z ECO 100 2mm PERFORAT</t>
  </si>
  <si>
    <t>ZE100250NEP</t>
  </si>
  <si>
    <t>PROFIL Z ECO 100 2.5mm NEPERFORAT</t>
  </si>
  <si>
    <t>ZE100250PER</t>
  </si>
  <si>
    <t>PROFIL Z ECO 100 2.5mm PERFORAT</t>
  </si>
  <si>
    <t>ZE100300NEP</t>
  </si>
  <si>
    <t>PROFIL Z ECO 100 3mm NEPERFORAT</t>
  </si>
  <si>
    <t>ZE100300PER</t>
  </si>
  <si>
    <t>PROFIL Z ECO 100 3mm PERFORAT</t>
  </si>
  <si>
    <t>ZE100350NEP</t>
  </si>
  <si>
    <t>PROFIL Z ECO 100 3.5mm NEPERFORAT</t>
  </si>
  <si>
    <t>ZE100350PER</t>
  </si>
  <si>
    <t>PROFIL Z ECO 100 3.5mm PERFORAT</t>
  </si>
  <si>
    <t>ZE120150NEP</t>
  </si>
  <si>
    <t>PROFIL Z ECO 120 1.5mm NEPERFORAT</t>
  </si>
  <si>
    <t>ZE120150PER</t>
  </si>
  <si>
    <t>PROFIL Z ECO 120 1.5mm PERFORAT</t>
  </si>
  <si>
    <t>ZE120200NEP</t>
  </si>
  <si>
    <t>PROFIL Z ECO 120 2mm NEPERFORAT</t>
  </si>
  <si>
    <t>ZE120200PER</t>
  </si>
  <si>
    <t>PROFIL Z ECO 120 2mm PERFORAT</t>
  </si>
  <si>
    <t>ZE120250NEP</t>
  </si>
  <si>
    <t>PROFIL Z ECO 120 2.5mm NEPERFORAT</t>
  </si>
  <si>
    <t>ZE120250PER</t>
  </si>
  <si>
    <t>PROFIL Z ECO 120 2.5mm PERFORAT</t>
  </si>
  <si>
    <t>ZE120300NEP</t>
  </si>
  <si>
    <t>PROFIL Z ECO 120 3mm NEPERFORAT</t>
  </si>
  <si>
    <t>ZE120300PER</t>
  </si>
  <si>
    <t>PROFIL Z ECO 120 3mm PERFORAT</t>
  </si>
  <si>
    <t>ZE120350NEP</t>
  </si>
  <si>
    <t>PROFIL Z ECO 120 3.5mm NEPERFORAT</t>
  </si>
  <si>
    <t>ZE120350PER</t>
  </si>
  <si>
    <t>PROFIL Z ECO 120 3.5mm PERFORAT</t>
  </si>
  <si>
    <t>ZE140150NEP</t>
  </si>
  <si>
    <t>PROFIL Z ECO 140 1.5mm NEPERFORAT</t>
  </si>
  <si>
    <t>ZE140150PER</t>
  </si>
  <si>
    <t>PROFIL Z ECO 140 1.5mm PERFORAT</t>
  </si>
  <si>
    <t>ZE140200NEP</t>
  </si>
  <si>
    <t>5.06</t>
  </si>
  <si>
    <t>PROFIL Z ECO 140 2mm NEPERFORAT</t>
  </si>
  <si>
    <t>ZE140200PER</t>
  </si>
  <si>
    <t>PROFIL Z ECO 140 2mm PERFORAT</t>
  </si>
  <si>
    <t>ZE140250NEP</t>
  </si>
  <si>
    <t>PROFIL Z ECO 140 2.5mm NEPERFORAT</t>
  </si>
  <si>
    <t>ZE140250PER</t>
  </si>
  <si>
    <t>PROFIL Z ECO 140 2.5mm PERFORAT</t>
  </si>
  <si>
    <t>ZE140300NEP</t>
  </si>
  <si>
    <t>PROFIL Z ECO 140 3mm NEPERFORAT</t>
  </si>
  <si>
    <t>ZE140300PER</t>
  </si>
  <si>
    <t>PROFIL Z ECO 140 3mm PERFORAT</t>
  </si>
  <si>
    <t>ZE140350NEP</t>
  </si>
  <si>
    <t>PROFIL Z ECO 140 3.5mm NEPERFORAT</t>
  </si>
  <si>
    <t>ZE140350PER</t>
  </si>
  <si>
    <t>PROFIL Z ECO 140 3.5mm PERFORAT</t>
  </si>
  <si>
    <t>ZE150150NEP</t>
  </si>
  <si>
    <t>PROFIL Z ECO 150 1.5mm NEPERFORAT</t>
  </si>
  <si>
    <t>ZE150150PER</t>
  </si>
  <si>
    <t>PROFIL Z ECO 150 1.5mm PERFORAT</t>
  </si>
  <si>
    <t>ZE150200NEP</t>
  </si>
  <si>
    <t>5.27</t>
  </si>
  <si>
    <t>PROFIL Z ECO 150 2mm NEPERFORAT</t>
  </si>
  <si>
    <t>ZE150200PER</t>
  </si>
  <si>
    <t>PROFIL Z ECO 150 2mm PERFORAT</t>
  </si>
  <si>
    <t>ZE150250NEP</t>
  </si>
  <si>
    <t>PROFIL Z ECO 150 2.5mm NEPERFORAT</t>
  </si>
  <si>
    <t>ZE150250PER</t>
  </si>
  <si>
    <t>PROFIL Z ECO 150 2.5mm PERFORAT</t>
  </si>
  <si>
    <t>ZE150300NEP</t>
  </si>
  <si>
    <t>PROFIL Z ECO 150 3mm NEPERFORAT</t>
  </si>
  <si>
    <t>ZE150300PER</t>
  </si>
  <si>
    <t>PROFIL Z ECO 150 3mm PERFORAT</t>
  </si>
  <si>
    <t>ZE150350NEP</t>
  </si>
  <si>
    <t>PROFIL Z ECO 150 3.5mm NEPERFORAT</t>
  </si>
  <si>
    <t>ZE150350PER</t>
  </si>
  <si>
    <t>PROFIL Z ECO 150 3.5mm PERFORAT</t>
  </si>
  <si>
    <t>ZE160150NEP</t>
  </si>
  <si>
    <t>4.15</t>
  </si>
  <si>
    <t>PROFIL Z ECO 160 1.5mm NEPERFORAT</t>
  </si>
  <si>
    <t>ZE160150PER</t>
  </si>
  <si>
    <t>PROFIL Z ECO 160 1.5mm PERFORAT</t>
  </si>
  <si>
    <t>ZE160200NEP</t>
  </si>
  <si>
    <t>PROFIL Z ECO 160 2mm NEPERFORAT</t>
  </si>
  <si>
    <t>ZE160200PER</t>
  </si>
  <si>
    <t>PROFIL Z ECO 160 2mm PERFORAT</t>
  </si>
  <si>
    <t>ZE160250NEP</t>
  </si>
  <si>
    <t>PROFIL Z ECO 160 2.5mm NEPERFORAT</t>
  </si>
  <si>
    <t>ZE160250PER</t>
  </si>
  <si>
    <t>PROFIL Z ECO 160 2.5mm PERFORAT</t>
  </si>
  <si>
    <t>ZE160300NEP</t>
  </si>
  <si>
    <t>8.05</t>
  </si>
  <si>
    <t>PROFIL Z ECO 160 3mm NEPERFORAT</t>
  </si>
  <si>
    <t>ZE160300PER</t>
  </si>
  <si>
    <t>PROFIL Z ECO 160 3mm PERFORAT</t>
  </si>
  <si>
    <t>ZE160350NEP</t>
  </si>
  <si>
    <t>PROFIL Z ECO 160 3.5mm NEPERFORAT</t>
  </si>
  <si>
    <t>ZE160350PER</t>
  </si>
  <si>
    <t>PROFIL Z ECO 160 3.5mm PERFORAT</t>
  </si>
  <si>
    <t>ZE180150NEP</t>
  </si>
  <si>
    <t>PROFIL Z ECO 180 1.5mm NEPERFORAT</t>
  </si>
  <si>
    <t>ZE180150PER</t>
  </si>
  <si>
    <t>PROFIL Z ECO 180 1.5mm PERFORAT</t>
  </si>
  <si>
    <t>ZE180200NEP</t>
  </si>
  <si>
    <t>PROFIL Z ECO 180 2mm NEPERFORAT</t>
  </si>
  <si>
    <t>ZE180200PER</t>
  </si>
  <si>
    <t>PROFIL Z ECO 180 2mm PERFORAT</t>
  </si>
  <si>
    <t>ZE180250NEP</t>
  </si>
  <si>
    <t>PROFIL Z ECO 180 2.5mm NEPERFORAT</t>
  </si>
  <si>
    <t>ZE180250PER</t>
  </si>
  <si>
    <t>PROFIL Z ECO 180 2.5mm PERFORAT</t>
  </si>
  <si>
    <t>ZE180300NEP</t>
  </si>
  <si>
    <t>PROFIL Z ECO 180 3mm NEPERFORAT</t>
  </si>
  <si>
    <t>ZE180300PER</t>
  </si>
  <si>
    <t>PROFIL Z ECO 180 3mm PERFORAT</t>
  </si>
  <si>
    <t>ZE180350NEP</t>
  </si>
  <si>
    <t>PROFIL Z ECO 180 3.5mm NEPERFORAT</t>
  </si>
  <si>
    <t>ZE180350PER</t>
  </si>
  <si>
    <t>PROFIL Z ECO 180 3.5mm PERFORAT</t>
  </si>
  <si>
    <t>ZE200150NEP</t>
  </si>
  <si>
    <t>PROFIL Z ECO 200 1.5mm NEPERFORAT</t>
  </si>
  <si>
    <t>ZE200150PER</t>
  </si>
  <si>
    <t>PROFIL Z ECO 200 1.5mm PERFORAT</t>
  </si>
  <si>
    <t>ZE200200NEP</t>
  </si>
  <si>
    <t>PROFIL Z ECO 200 2mm NEPERFORAT</t>
  </si>
  <si>
    <t>ZE200200PER</t>
  </si>
  <si>
    <t>PROFIL Z ECO 200 2mm PERFORAT</t>
  </si>
  <si>
    <t>ZE200250NEP</t>
  </si>
  <si>
    <t>PROFIL Z ECO 200 2.5mm NEPERFORAT</t>
  </si>
  <si>
    <t>ZE200250PER</t>
  </si>
  <si>
    <t>PROFIL Z ECO 200 2.5mm PERFORAT</t>
  </si>
  <si>
    <t>ZE200300NEP</t>
  </si>
  <si>
    <t>PROFIL Z ECO 200 3mm NEPERFORAT</t>
  </si>
  <si>
    <t>ZE200300PER</t>
  </si>
  <si>
    <t>PROFIL Z ECO 200 3mm PERFORAT</t>
  </si>
  <si>
    <t>ZE200350NEP</t>
  </si>
  <si>
    <t>12.51</t>
  </si>
  <si>
    <t>PROFIL Z ECO 200 3.5mm NEPERFORAT</t>
  </si>
  <si>
    <t>ZE200350PER</t>
  </si>
  <si>
    <t>PROFIL Z ECO 200 3.5mm PERFORAT</t>
  </si>
  <si>
    <t>ZE250150NEP</t>
  </si>
  <si>
    <t>PROFIL Z ECO 250 1.5mm NEPERFORAT</t>
  </si>
  <si>
    <t>ZE250150PER</t>
  </si>
  <si>
    <t>PROFIL Z ECO 250 1.5mm PERFORAT</t>
  </si>
  <si>
    <t>ZE250200NEP</t>
  </si>
  <si>
    <t>PROFIL Z ECO 250 2mm NEPERFORAT</t>
  </si>
  <si>
    <t>ZE250200PER</t>
  </si>
  <si>
    <t>PROFIL Z ECO 250 2mm PERFORAT</t>
  </si>
  <si>
    <t>ZE250250NEP</t>
  </si>
  <si>
    <t>PROFIL Z ECO 250 2.5mm NEPERFORAT</t>
  </si>
  <si>
    <t>ZE250250PER</t>
  </si>
  <si>
    <t>PROFIL Z ECO 250 2.5mm PERFORAT</t>
  </si>
  <si>
    <t>ZE250300NEP</t>
  </si>
  <si>
    <t>12.37</t>
  </si>
  <si>
    <t>PROFIL Z ECO 250 3mm NEPERFORAT</t>
  </si>
  <si>
    <t>ZE250300PER</t>
  </si>
  <si>
    <t>PROFIL Z ECO 250 3mm PERFORAT</t>
  </si>
  <si>
    <t>ZE250350NEP</t>
  </si>
  <si>
    <t>PROFIL Z ECO 250 3.5mm NEPERFORAT</t>
  </si>
  <si>
    <t>ZE250350PER</t>
  </si>
  <si>
    <t>PROFIL Z ECO 250 3.5mm PERFORAT</t>
  </si>
  <si>
    <t>ZE300150NEP</t>
  </si>
  <si>
    <t>PROFIL Z ECO 300 1.5mm NEPERFORAT</t>
  </si>
  <si>
    <t>ZE300150PER</t>
  </si>
  <si>
    <t>PROFIL Z ECO 300 1.5mm PERFORAT</t>
  </si>
  <si>
    <t>ZE300200NEP</t>
  </si>
  <si>
    <t>9.80</t>
  </si>
  <si>
    <t>PROFIL Z ECO 300 2mm NEPERFORAT</t>
  </si>
  <si>
    <t>ZE300200PER</t>
  </si>
  <si>
    <t>PROFIL Z ECO 300 2mm PERFORAT</t>
  </si>
  <si>
    <t>ZE300250NEP</t>
  </si>
  <si>
    <t>PROFIL Z ECO 300 2.5mm NEPERFORAT</t>
  </si>
  <si>
    <t>ZE300250PER</t>
  </si>
  <si>
    <t>PROFIL Z ECO 300 2.5mm PERFORAT</t>
  </si>
  <si>
    <t>ZE300300NEP</t>
  </si>
  <si>
    <t>PROFIL Z ECO 300 3mm NEPERFORAT</t>
  </si>
  <si>
    <t>ZE300300PER</t>
  </si>
  <si>
    <t>PROFIL Z ECO 300 3mm PERFORAT</t>
  </si>
  <si>
    <t>ZE300350NEP</t>
  </si>
  <si>
    <t>16.86</t>
  </si>
  <si>
    <t>PROFIL Z ECO 300 3.5mm NEPERFORAT</t>
  </si>
  <si>
    <t>ZE300350PER</t>
  </si>
  <si>
    <t>PROFIL Z ECO 300 3.5mm PERFORAT</t>
  </si>
  <si>
    <t>ZE350150NEP</t>
  </si>
  <si>
    <t>PROFIL Z ECO 350 1.5mm NEPERFORAT</t>
  </si>
  <si>
    <t>ZE350150PER</t>
  </si>
  <si>
    <t>PROFIL Z ECO 350 1.5mm PERFORAT</t>
  </si>
  <si>
    <t>ZE350200NEP</t>
  </si>
  <si>
    <t>10.78</t>
  </si>
  <si>
    <t>PROFIL Z ECO 350 2mm NEPERFORAT</t>
  </si>
  <si>
    <t>ZE350200PER</t>
  </si>
  <si>
    <t>PROFIL Z ECO 350 2mm PERFORAT</t>
  </si>
  <si>
    <t>ZE350250NEP</t>
  </si>
  <si>
    <t>13.47</t>
  </si>
  <si>
    <t>PROFIL Z ECO 350 2.5mm NEPERFORAT</t>
  </si>
  <si>
    <t>ZE350250PER</t>
  </si>
  <si>
    <t>PROFIL Z ECO 350 2.5mm PERFORAT</t>
  </si>
  <si>
    <t>ZE350300NEP</t>
  </si>
  <si>
    <t>16.04</t>
  </si>
  <si>
    <t>PROFIL Z ECO 350 3mm NEPERFORAT</t>
  </si>
  <si>
    <t>ZE350300PER</t>
  </si>
  <si>
    <t>PROFIL Z ECO 350 3mm PERFORAT</t>
  </si>
  <si>
    <t>ZE350350NEP</t>
  </si>
  <si>
    <t>PROFIL Z ECO 350 3.5mm NEPERFORAT</t>
  </si>
  <si>
    <t>ZE350350PER</t>
  </si>
  <si>
    <t>PROFIL Z ECO 350 3.5mm PERFORAT</t>
  </si>
  <si>
    <t>ZE400150NEP</t>
  </si>
  <si>
    <t>PROFIL Z ECO 400 1.5mm NEPERFORAT</t>
  </si>
  <si>
    <t>ZE400150PER</t>
  </si>
  <si>
    <t>PROFIL Z ECO 400 1.5mm PERFORAT</t>
  </si>
  <si>
    <t>ZE400200NEP</t>
  </si>
  <si>
    <t>PROFIL Z ECO 400 2mm NEPERFORAT</t>
  </si>
  <si>
    <t>ZE400200PER</t>
  </si>
  <si>
    <t>PROFIL Z ECO 400 2mm PERFORAT</t>
  </si>
  <si>
    <t>ZE400250NEP</t>
  </si>
  <si>
    <t>PROFIL Z ECO 400 2.5mm NEPERFORAT</t>
  </si>
  <si>
    <t>ZE400250PER</t>
  </si>
  <si>
    <t>PROFIL Z ECO 400 2.5mm PERFORAT</t>
  </si>
  <si>
    <t>ZE400300NEP</t>
  </si>
  <si>
    <t>PROFIL Z ECO 400 3mm NEPERFORAT</t>
  </si>
  <si>
    <t>ZE400300PER</t>
  </si>
  <si>
    <t>PROFIL Z ECO 400 3mm PERFORAT</t>
  </si>
  <si>
    <t>ZE400350NEP</t>
  </si>
  <si>
    <t>21.22</t>
  </si>
  <si>
    <t>PROFIL Z ECO 400 3.5mm NEPERFORAT</t>
  </si>
  <si>
    <t>ZE400350PER</t>
  </si>
  <si>
    <t>PROFIL Z ECO 400 3.5mm PERFORAT</t>
  </si>
  <si>
    <t>ZS140150NEP</t>
  </si>
  <si>
    <t>PROFIL Z STANDARD 140 1.5mm NEPERFORAT</t>
  </si>
  <si>
    <t>ZS140150PER</t>
  </si>
  <si>
    <t>PROFIL Z STANDARD 140 1.5mm PERFORAT</t>
  </si>
  <si>
    <t>ZS140200NEP</t>
  </si>
  <si>
    <t>PROFIL Z STANDARD 140 2mm NEPERFORAT</t>
  </si>
  <si>
    <t>ZS140200PER</t>
  </si>
  <si>
    <t>PROFIL Z STANDARD 140 2mm PERFORAT</t>
  </si>
  <si>
    <t>ZS140250NEP</t>
  </si>
  <si>
    <t>PROFIL Z STANDARD 140 2.5mm NEPERFORAT</t>
  </si>
  <si>
    <t>ZS140250PER</t>
  </si>
  <si>
    <t>PROFIL Z STANDARD 140 2.5mm PERFORAT</t>
  </si>
  <si>
    <t>ZS140300NEP</t>
  </si>
  <si>
    <t>PROFIL Z STANDARD 140 3mm NEPERFORAT</t>
  </si>
  <si>
    <t>ZS140300PER</t>
  </si>
  <si>
    <t>PROFIL Z STANDARD 140 3mm PERFORAT</t>
  </si>
  <si>
    <t>ZS140350NEP</t>
  </si>
  <si>
    <t>PROFIL Z STANDARD 140 3.5mm NEPERFORAT</t>
  </si>
  <si>
    <t>ZS140350PER</t>
  </si>
  <si>
    <t>PROFIL Z STANDARD 140 3.5mm PERFORAT</t>
  </si>
  <si>
    <t>ZS150150NEP</t>
  </si>
  <si>
    <t>PROFIL Z STANDARD 150 1.5mm NEPERFORAT</t>
  </si>
  <si>
    <t>ZS150150PER</t>
  </si>
  <si>
    <t>PROFIL Z STANDARD 150 1.5mm PERFORAT</t>
  </si>
  <si>
    <t>ZS150200NEP</t>
  </si>
  <si>
    <t>PROFIL Z STANDARD 150 2mm NEPERFORAT</t>
  </si>
  <si>
    <t>ZS150200PER</t>
  </si>
  <si>
    <t>PROFIL Z STANDARD 150 2mm PERFORAT</t>
  </si>
  <si>
    <t>ZS150250NEP</t>
  </si>
  <si>
    <t>PROFIL Z STANDARD 150 2.5mm NEPERFORAT</t>
  </si>
  <si>
    <t>ZS150250PER</t>
  </si>
  <si>
    <t>PROFIL Z STANDARD 150 2.5mm PERFORAT</t>
  </si>
  <si>
    <t>ZS150300NEP</t>
  </si>
  <si>
    <t>PROFIL Z STANDARD 150 3mm NEPERFORAT</t>
  </si>
  <si>
    <t>ZS150300PER</t>
  </si>
  <si>
    <t>PROFIL Z STANDARD 150 3mm PERFORAT</t>
  </si>
  <si>
    <t>ZS150350NEP</t>
  </si>
  <si>
    <t>PROFIL Z STANDARD 150 3.5mm NEPERFORAT</t>
  </si>
  <si>
    <t>ZS150350PER</t>
  </si>
  <si>
    <t>PROFIL Z STANDARD 150 3.5mm PERFORAT</t>
  </si>
  <si>
    <t>ZS160150NEP</t>
  </si>
  <si>
    <t>PROFIL Z STANDARD 160 1.5mm NEPERFORAT</t>
  </si>
  <si>
    <t>ZS160150PER</t>
  </si>
  <si>
    <t>PROFIL Z STANDARD 160 1.5mm PERFORAT</t>
  </si>
  <si>
    <t>ZS160200NEP</t>
  </si>
  <si>
    <t>PROFIL Z STANDARD 160 2mm NEPERFORAT</t>
  </si>
  <si>
    <t>ZS160200PER</t>
  </si>
  <si>
    <t>PROFIL Z STANDARD 160 2mm PERFORAT</t>
  </si>
  <si>
    <t>ZS160250NEP</t>
  </si>
  <si>
    <t>7.88</t>
  </si>
  <si>
    <t>PROFIL Z STANDARD 160 2.5mm NEPERFORAT</t>
  </si>
  <si>
    <t>ZS160250PER</t>
  </si>
  <si>
    <t>PROFIL Z STANDARD 160 2.5mm PERFORAT</t>
  </si>
  <si>
    <t>ZS160300NEP</t>
  </si>
  <si>
    <t>PROFIL Z STANDARD 160 3mm NEPERFORAT</t>
  </si>
  <si>
    <t>ZS160300PER</t>
  </si>
  <si>
    <t>PROFIL Z STANDARD 160 3mm PERFORAT</t>
  </si>
  <si>
    <t>ZS160350NEP</t>
  </si>
  <si>
    <t>PROFIL Z STANDARD 160 3.5mm NEPERFORAT</t>
  </si>
  <si>
    <t>ZS160350PER</t>
  </si>
  <si>
    <t>PROFIL Z STANDARD 160 3.5mm PERFORAT</t>
  </si>
  <si>
    <t>ZS180150NEP</t>
  </si>
  <si>
    <t>PROFIL Z STANDARD 180 1.5mm NEPERFORAT</t>
  </si>
  <si>
    <t>ZS180150PER</t>
  </si>
  <si>
    <t>PROFIL Z STANDARD 180 1.5mm PERFORAT</t>
  </si>
  <si>
    <t>ZS180200NEP</t>
  </si>
  <si>
    <t>PROFIL Z STANDARD 180 2mm NEPERFORAT</t>
  </si>
  <si>
    <t>ZS180200PER</t>
  </si>
  <si>
    <t>PROFIL Z STANDARD 180 2mm PERFORAT</t>
  </si>
  <si>
    <t>ZS180250NEP</t>
  </si>
  <si>
    <t>PROFIL Z STANDARD 180 2.5mm NEPERFORAT</t>
  </si>
  <si>
    <t>ZS180250PER</t>
  </si>
  <si>
    <t>PROFIL Z STANDARD 180 2.5mm PERFORAT</t>
  </si>
  <si>
    <t>ZS180300NEP</t>
  </si>
  <si>
    <t>PROFIL Z STANDARD 180 3mm NEPERFORAT</t>
  </si>
  <si>
    <t>ZS180300PER</t>
  </si>
  <si>
    <t>PROFIL Z STANDARD 180 3mm PERFORAT</t>
  </si>
  <si>
    <t>ZS180350NEP</t>
  </si>
  <si>
    <t>PROFIL Z STANDARD 180 3.5mm NEPERFORAT</t>
  </si>
  <si>
    <t>ZS180350PER</t>
  </si>
  <si>
    <t>PROFIL Z STANDARD 180 3.5mm PERFORAT</t>
  </si>
  <si>
    <t>ZS200150NEP</t>
  </si>
  <si>
    <t>PROFIL Z STANDARD 200 1.5mm NEPERFORAT</t>
  </si>
  <si>
    <t>ZS200150PER</t>
  </si>
  <si>
    <t>PROFIL Z STANDARD 200 1.5mm PERFORAT</t>
  </si>
  <si>
    <t>ZS200200NEP</t>
  </si>
  <si>
    <t>PROFIL Z STANDARD 200 2mm NEPERFORAT</t>
  </si>
  <si>
    <t>ZS200200PER</t>
  </si>
  <si>
    <t>PROFIL Z STANDARD 200 2mm PERFORAT</t>
  </si>
  <si>
    <t>ZS200250NEP</t>
  </si>
  <si>
    <t>PROFIL Z STANDARD 200 2.5mm NEPERFORAT</t>
  </si>
  <si>
    <t>ZS200250PER</t>
  </si>
  <si>
    <t>PROFIL Z STANDARD 200 2.5mm PERFORAT</t>
  </si>
  <si>
    <t>ZS200300NEP</t>
  </si>
  <si>
    <t>PROFIL Z STANDARD 200 3mm NEPERFORAT</t>
  </si>
  <si>
    <t>ZS200300PER</t>
  </si>
  <si>
    <t>PROFIL Z STANDARD 200 3mm PERFORAT</t>
  </si>
  <si>
    <t>ZS200350NEP</t>
  </si>
  <si>
    <t>PROFIL Z STANDARD 200 3.5mm NEPERFORAT</t>
  </si>
  <si>
    <t>ZS200350PER</t>
  </si>
  <si>
    <t>PROFIL Z STANDARD 200 3.5mm PERFORAT</t>
  </si>
  <si>
    <t>ZS250150NEP</t>
  </si>
  <si>
    <t>PROFIL Z STANDARD 250 1.5mm NEPERFORAT</t>
  </si>
  <si>
    <t>ZS250150PER</t>
  </si>
  <si>
    <t>PROFIL Z STANDARD 250 1.5mm PERFORAT</t>
  </si>
  <si>
    <t>ZS250200NEP</t>
  </si>
  <si>
    <t>PROFIL Z STANDARD 250 2mm NEPERFORAT</t>
  </si>
  <si>
    <t>ZS250200PER</t>
  </si>
  <si>
    <t>PROFIL Z STANDARD 250 2mm PERFORAT</t>
  </si>
  <si>
    <t>ZS250250NEP</t>
  </si>
  <si>
    <t>PROFIL Z STANDARD 250 2.5mm NEPERFORAT</t>
  </si>
  <si>
    <t>ZS250250PER</t>
  </si>
  <si>
    <t>PROFIL Z STANDARD 250 2.5mm PERFORAT</t>
  </si>
  <si>
    <t>ZS250300NEP</t>
  </si>
  <si>
    <t>12.74</t>
  </si>
  <si>
    <t>PROFIL Z STANDARD 250 3mm NEPERFORAT</t>
  </si>
  <si>
    <t>ZS250300PER</t>
  </si>
  <si>
    <t>PROFIL Z STANDARD 250 3mm PERFORAT</t>
  </si>
  <si>
    <t>ZS250350NEP</t>
  </si>
  <si>
    <t>14.72</t>
  </si>
  <si>
    <t>PROFIL Z STANDARD 250 3.5mm NEPERFORAT</t>
  </si>
  <si>
    <t>ZS250350PER</t>
  </si>
  <si>
    <t>PROFIL Z STANDARD 250 3.5mm PERFORAT</t>
  </si>
  <si>
    <t>ZS300200NEP</t>
  </si>
  <si>
    <t>PROFIL Z STANDARD 300 2mm NEPERFORAT</t>
  </si>
  <si>
    <t>ZS300200PER</t>
  </si>
  <si>
    <t>PROFIL Z STANDARD 300 2mm PERFORAT</t>
  </si>
  <si>
    <t>ZS300250NEP</t>
  </si>
  <si>
    <t>12.68</t>
  </si>
  <si>
    <t>PROFIL Z STANDARD 300 2.5mm NEPERFORAT</t>
  </si>
  <si>
    <t>ZS300250PER</t>
  </si>
  <si>
    <t>PROFIL Z STANDARD 300 2.5mm PERFORAT</t>
  </si>
  <si>
    <t>ZS300300NEP</t>
  </si>
  <si>
    <t>PROFIL Z STANDARD 300 3mm NEPERFORAT</t>
  </si>
  <si>
    <t>ZS300300PER</t>
  </si>
  <si>
    <t>PROFIL Z STANDARD 300 3mm PERFORAT</t>
  </si>
  <si>
    <t>ZS300350NEP</t>
  </si>
  <si>
    <t>17.64</t>
  </si>
  <si>
    <t>PROFIL Z STANDARD 300 3.5mm NEPERFORAT</t>
  </si>
  <si>
    <t>ZS300350PER</t>
  </si>
  <si>
    <t>PROFIL Z STANDARD 300 3.5mm PERFORAT</t>
  </si>
  <si>
    <t>ZS350200NEP</t>
  </si>
  <si>
    <t>PROFIL Z STANDARD 350 2mm NEPERFORAT</t>
  </si>
  <si>
    <t>ZS350200PER</t>
  </si>
  <si>
    <t>PROFIL Z STANDARD 350 2mm PERFORAT</t>
  </si>
  <si>
    <t>ZS350250NEP</t>
  </si>
  <si>
    <t>PROFIL Z STANDARD 350 2.5mm NEPERFORAT</t>
  </si>
  <si>
    <t>ZS350250PER</t>
  </si>
  <si>
    <t>PROFIL Z STANDARD 350 2.5mm PERFORAT</t>
  </si>
  <si>
    <t>ZS350300NEP</t>
  </si>
  <si>
    <t>PROFIL Z STANDARD 350 3mm NEPERFORAT</t>
  </si>
  <si>
    <t>ZS350300PER</t>
  </si>
  <si>
    <t>PROFIL Z STANDARD 350 3mm PERFORAT</t>
  </si>
  <si>
    <t>ZS350350NEP</t>
  </si>
  <si>
    <t>PROFIL Z STANDARD 350 3.5mm NEPERFORAT</t>
  </si>
  <si>
    <t>ZS350350PER</t>
  </si>
  <si>
    <t>PROFIL Z STANDARD 350 3.5mm PERFORAT</t>
  </si>
  <si>
    <t>ZS400200NEP</t>
  </si>
  <si>
    <t>PROFIL Z STANDARD 400 2mm NEPERFORAT</t>
  </si>
  <si>
    <t>ZS400200PER</t>
  </si>
  <si>
    <t>PROFIL Z STANDARD 400 2mm PERFORAT</t>
  </si>
  <si>
    <t>ZS400250NEP</t>
  </si>
  <si>
    <t>PROFIL Z STANDARD 400 2.5mm NEPERFORAT</t>
  </si>
  <si>
    <t>ZS400250PER</t>
  </si>
  <si>
    <t>PROFIL Z STANDARD 400 2.5mm PERFORAT</t>
  </si>
  <si>
    <t>ZS400300NEP</t>
  </si>
  <si>
    <t>PROFIL Z STANDARD 400 3mm NEPERFORAT</t>
  </si>
  <si>
    <t>ZS400300PER</t>
  </si>
  <si>
    <t>PROFIL Z STANDARD 400 3mm PERFORAT</t>
  </si>
  <si>
    <t>ZS400350NEP</t>
  </si>
  <si>
    <t>PROFIL Z STANDARD 400 3.5mm NEPERFORAT</t>
  </si>
  <si>
    <t>ZS400350PER</t>
  </si>
  <si>
    <t>PROFIL Z STANDARD 400 3.5mm PERFORAT</t>
  </si>
  <si>
    <t>CATEGORIE DE PRODUSE</t>
  </si>
  <si>
    <t>Adaosuri1</t>
  </si>
  <si>
    <t>Adaosuri2</t>
  </si>
  <si>
    <t>Adaosuri3</t>
  </si>
  <si>
    <t>Adaosuri4</t>
  </si>
  <si>
    <t>Adaosuri5</t>
  </si>
  <si>
    <t>Adaosuri8</t>
  </si>
  <si>
    <t>Adaosuri9</t>
  </si>
  <si>
    <t>Adaosuri10</t>
  </si>
  <si>
    <t>Adaosuri11</t>
  </si>
  <si>
    <t>Adaosuri12</t>
  </si>
  <si>
    <t>Adaosuri13</t>
  </si>
  <si>
    <t>Adaosuri14</t>
  </si>
  <si>
    <t>Adaosuri15</t>
  </si>
  <si>
    <t>Adaosuri16</t>
  </si>
  <si>
    <t>Adaosuri17</t>
  </si>
  <si>
    <t>Adaosuri18</t>
  </si>
  <si>
    <t>Adaosuri19</t>
  </si>
  <si>
    <t>Adaosuri20</t>
  </si>
  <si>
    <t>Adaosuri21</t>
  </si>
  <si>
    <t>ACCESORII DE TINICHIGERIE (inclusiv coame) / 2ML</t>
  </si>
  <si>
    <t>ACCESORII SPECIALE ML</t>
  </si>
  <si>
    <t>Adaosuri22</t>
  </si>
  <si>
    <t>PROFILE ZINCATE</t>
  </si>
  <si>
    <t>Adaosuri23</t>
  </si>
  <si>
    <t>Categorie Adaos</t>
  </si>
  <si>
    <t>Formula Adaos</t>
  </si>
  <si>
    <t>Ferestre si Rame</t>
  </si>
  <si>
    <t>Ferestre de mansarda si Rame</t>
  </si>
  <si>
    <t>Scari de acces mansarda</t>
  </si>
  <si>
    <t>FAKRO/O</t>
  </si>
  <si>
    <t>ADaosuri14</t>
  </si>
  <si>
    <t>TABLA CUTATA T153</t>
  </si>
  <si>
    <t>TIGLA METALICA , TABLA CUTATA pana la T45, RETROPANEL, TABLA FALTUITA</t>
  </si>
  <si>
    <t>TEST MESAJ PRODUCTIE RV</t>
  </si>
  <si>
    <t>0021283813</t>
  </si>
  <si>
    <t>H</t>
  </si>
  <si>
    <t>PROFIL C</t>
  </si>
  <si>
    <t>PROFIL C+</t>
  </si>
  <si>
    <t>PROFIL SIGMA</t>
  </si>
  <si>
    <t>E</t>
  </si>
  <si>
    <t>C1</t>
  </si>
  <si>
    <t>C2</t>
  </si>
  <si>
    <t>D1</t>
  </si>
  <si>
    <t>D2</t>
  </si>
  <si>
    <t>PROFIL L</t>
  </si>
  <si>
    <t>PROFIL U</t>
  </si>
  <si>
    <t>H1</t>
  </si>
  <si>
    <t>H2</t>
  </si>
  <si>
    <t>Lungime in mm</t>
  </si>
  <si>
    <t>Nume asistent vanzari (birou )</t>
  </si>
  <si>
    <t>Dimensiune H</t>
  </si>
  <si>
    <t>Dimensiune A</t>
  </si>
  <si>
    <t>Dimensiune B</t>
  </si>
  <si>
    <t>Dimensiune C1</t>
  </si>
  <si>
    <t>Dimensiune C2</t>
  </si>
  <si>
    <t>PRET ML</t>
  </si>
  <si>
    <t>TOTAL ML</t>
  </si>
  <si>
    <t>PROFIL Z</t>
  </si>
  <si>
    <t>PROFIL SIGMA+</t>
  </si>
  <si>
    <t>SELECTEAZA PROFILUL</t>
  </si>
  <si>
    <t>Selecteaza Grosimea</t>
  </si>
  <si>
    <t>NEPERFORAT</t>
  </si>
  <si>
    <t>PERFORAT</t>
  </si>
  <si>
    <t>SELECTEAZA PERFORATIA</t>
  </si>
  <si>
    <t>PROFIL</t>
  </si>
  <si>
    <t>TIP PROFIL</t>
  </si>
  <si>
    <t>PROFIL_H</t>
  </si>
  <si>
    <t>DIMENSIUNE_A</t>
  </si>
  <si>
    <t>DIMENSIUNE_B</t>
  </si>
  <si>
    <t>"Bordura fronton 250 mm RAL 8003 0.45 mm":5.77,</t>
  </si>
  <si>
    <t>"Bordura fronton 250 mm Grandemat 0.50 mm":5.84,</t>
  </si>
  <si>
    <t>"Bordura fronton 250 mm Lucios 0.40 mm":3.43,</t>
  </si>
  <si>
    <t>"Bordura fronton 250 mm Lucios 0.45 mm":4.00,</t>
  </si>
  <si>
    <t>"Bordura fronton 250 mm Lucios 0.50 mm":4.28,</t>
  </si>
  <si>
    <t>"Bordura fronton 250MM 0.60MM":4.85,</t>
  </si>
  <si>
    <t>"Bordura fronton 250 mm Lucios 0.70 mm":5.90,</t>
  </si>
  <si>
    <t>"Bordura Fronton 250 mm Mat 0.40 mm":3.74,</t>
  </si>
  <si>
    <t>"Bordura fronton 250 mm Mat 0.45 mm":4.27,</t>
  </si>
  <si>
    <t>"Bordura fronton 250 mm Mat 0.50 mm":4.46,</t>
  </si>
  <si>
    <t>"Bordura fronton 250 mm Mat 0.60 mm":5.05,</t>
  </si>
  <si>
    <t>"Bordura Fronton 250mm Wood 0.45mm":5.78,</t>
  </si>
  <si>
    <t>"Bordura Fronton 250mm Wood 0.50MM":5.84,</t>
  </si>
  <si>
    <t>"Bordura fronton 250 mm Zincat 0.37 mm":2.81,</t>
  </si>
  <si>
    <t>"Bordura fronton 250 mm Zincat 0.40 mm":2.87,</t>
  </si>
  <si>
    <t>"Bordura fronton 250 mm Zincat 0.45 mm":3.59,</t>
  </si>
  <si>
    <t>"Bordura fronton 250 mm Zincat 0.50 mm":3.92,</t>
  </si>
  <si>
    <t>"Bordura fronton 250 mm Zincat 0.60 mm":4.70,</t>
  </si>
  <si>
    <t>"Bordura fronton 250 mm Zincat 0.70 mm":5.42,</t>
  </si>
  <si>
    <t>"Bordura fronton 312 mm RAL 8003 0.45 mm":7.22,</t>
  </si>
  <si>
    <t>"Bordura fronton 312 mm Grandemat 0.50 mm":7.31,</t>
  </si>
  <si>
    <t>"Bordura fronton 312 mm Lucios 0.40 mm":4.28,</t>
  </si>
  <si>
    <t>"Bordura fronton 312 mm Lucios 0.45 mm":5.00,</t>
  </si>
  <si>
    <t>"Bordura fronton 312 mm Lucios 0.50 mm":5.36,</t>
  </si>
  <si>
    <t>"Bordura fronton 312mm lucios 0.60mm":6.07,</t>
  </si>
  <si>
    <t>"Bordura fronton 312 mm Lucios 0.70 mm":7.38,</t>
  </si>
  <si>
    <t>"Bordura Fronton 312 mm Mat 0.40 mm":4.67,</t>
  </si>
  <si>
    <t>"Bordura fronton 312 mm Mat 0.45 mm":5.34,</t>
  </si>
  <si>
    <t>"Bordura fronton 312 mm Mat 0.50 mm":5.57,</t>
  </si>
  <si>
    <t>"Bordura fronton 312 mm Mat 0.60 mm":6.32,</t>
  </si>
  <si>
    <t>"Bordura Fronton 312mm Wood 0.45mm":7.23,</t>
  </si>
  <si>
    <t>"Bordura Fronton 312mm Wood 0.50MM":7.31,</t>
  </si>
  <si>
    <t>"Bordura fronton 312 mm Zincat 0.37 mm":3.52,</t>
  </si>
  <si>
    <t>"Bordura fronton 312 mm Zincat 0.40 mm":3.59,</t>
  </si>
  <si>
    <t>"Bordura fronton 312 mm Zincat 0.45 mm":4.49,</t>
  </si>
  <si>
    <t>"Bordura fronton 312 mm Zincat 0.50 mm":4.91,</t>
  </si>
  <si>
    <t>"Bordura fronton 312 mm Zincat 0.60 mm":5.88,</t>
  </si>
  <si>
    <t>"Bordura fronton 312 mm Zincat 0.70 mm":6.78,</t>
  </si>
  <si>
    <t>"Bordura fronton 360 mm RAL 8003 0.45 mm":9.62,</t>
  </si>
  <si>
    <t>"Bordura fronton 360 mm Grandemat 0.50 mm":9.74,</t>
  </si>
  <si>
    <t>"Bordura fronton 360 mm Lucios 0.40 mm":5.71,</t>
  </si>
  <si>
    <t>"Bordura fronton 360 mm Lucios 0.45 mm":6.66,</t>
  </si>
  <si>
    <t>"Bordura fronton 360 mm Lucios 0.50 mm":7.14,</t>
  </si>
  <si>
    <t>"Bordura fronton 360mm lucios 0.60mm":8.09,</t>
  </si>
  <si>
    <t>"Bordura fronton 360 mm Lucios 0.70 mm":9.84,</t>
  </si>
  <si>
    <t>"Bordura Fronton 360 mm Mat 0.40 mm":6.23,</t>
  </si>
  <si>
    <t>"Bordura fronton 360 mm Mat 0.45 mm":7.12,</t>
  </si>
  <si>
    <t>"Bordura fronton 360 mm Mat 0.50 mm":7.43,</t>
  </si>
  <si>
    <t>"Bordura fronton 360 mm Mat 0.60 mm":8.42,</t>
  </si>
  <si>
    <t>"Bordura Fronton 360mm Wood 0.45mm":9.64,</t>
  </si>
  <si>
    <t>"Bordura Fronton 360mm Wood 0.50MM":9.74,</t>
  </si>
  <si>
    <t>"Bordura fronton 360 mm Zincat 0.37 mm":4.69,</t>
  </si>
  <si>
    <t>"Bordura fronton 360 mm Zincat 0.40 mm":4.79,</t>
  </si>
  <si>
    <t>"Bordura fronton 360 mm Zincat 0.45 mm":5.99,</t>
  </si>
  <si>
    <t>"Bordura fronton 360 mm Zincat 0.50 mm":6.54,</t>
  </si>
  <si>
    <t>"Bordura fronton 360 mm Zincat 0.60 mm":7.84,</t>
  </si>
  <si>
    <t>"Bordura fronton 360 mm Zincat 0.70 mm":9.04,</t>
  </si>
  <si>
    <t>"Bordura la perete 178 mm Ral 8003 0.45mm":4.12,</t>
  </si>
  <si>
    <t>"Bordura la perete 178 mm GDM 0.50mm":4.17,</t>
  </si>
  <si>
    <t>"Bordura la perete 178 mm Lucios 0.40 mm":2.45,</t>
  </si>
  <si>
    <t>"Bordura la perete 178 mm Lucios 0.45 mm":2.85,</t>
  </si>
  <si>
    <t>"Bordura la perete 178 mm Lucios 0.50 mm":3.06,</t>
  </si>
  <si>
    <t>"Bordura la perete 178mm lucios 0.60mm":3.47,</t>
  </si>
  <si>
    <t>"Bordura la perete 178 mm Lucios 0.70 mm":4.22,</t>
  </si>
  <si>
    <t>"Bordura perete 178 mm Mat 0.40 mm":2.67,</t>
  </si>
  <si>
    <t>"Bordura la perete 178 mm Mat 0.45 mm":3.05,</t>
  </si>
  <si>
    <t>"Bordura la perete 178 mm Mat 0.50 mm":3.18,</t>
  </si>
  <si>
    <t>"Bordura la perete 178 mm Mat 0.60 mm":3.61,</t>
  </si>
  <si>
    <t>"Bordura la perete 178mm Wood 0.45mm":4.13,</t>
  </si>
  <si>
    <t>"Bordura la perete 178mm Wood 0.50MM":4.17,</t>
  </si>
  <si>
    <t>"Bordura la perete 178 mm Zincat 0.37 mm":2.01,</t>
  </si>
  <si>
    <t>"Bordura la perete 178 mm Zincat 0.40 mm":2.05,</t>
  </si>
  <si>
    <t>"Bordura la perete 178 mm Zincat 0.45 mm":2.57,</t>
  </si>
  <si>
    <t>"Bordura la perete 178 mm Zincat 0.50 mm":2.80,</t>
  </si>
  <si>
    <t>"Bordura la perete 178 mm Zincat 0.60 mm":3.36,</t>
  </si>
  <si>
    <t>"Bordura la perete 178 mm Zincat 0.70 mm":3.87,</t>
  </si>
  <si>
    <t>"Bordura la perete 208 mm Ral 8003 0.45mm":4.81,</t>
  </si>
  <si>
    <t>"Bordura la perete 208 mm GDM 0.50mm":4.87,</t>
  </si>
  <si>
    <t>"Bordura la perete 208 mm Lucios 0.40 mm":2.86,</t>
  </si>
  <si>
    <t>"Bordura la perete 208 mm Lucios 0.45 mm":3.33,</t>
  </si>
  <si>
    <t>"Bordura la perete 208 mm Lucios 0.50 mm":3.57,</t>
  </si>
  <si>
    <t>"Bordura la perete 208mm lucios 0.60mm":4.05,</t>
  </si>
  <si>
    <t>"Bordura la perete 208 mm Lucios 0.70 mm":4.92,</t>
  </si>
  <si>
    <t>"Bordura perete 208 mm Mat 0.40 mm":3.12,</t>
  </si>
  <si>
    <t>"Bordura la perete 208 mm Mat 0.45 mm":3.56,</t>
  </si>
  <si>
    <t>"Bordura la perete 208 mm Mat 0.50 mm":3.72,</t>
  </si>
  <si>
    <t>"Bordura la perete 208 mm Mat 0.60 mm":4.21,</t>
  </si>
  <si>
    <t>"Bordura la perete 208mm Wood 0.45mm":4.82,</t>
  </si>
  <si>
    <t>"Bordura la perete 208mm Wood 0.50MM":4.87,</t>
  </si>
  <si>
    <t>"Bordura la perete 208 mm Zincat 0.37 mm":2.35,</t>
  </si>
  <si>
    <t>"Bordura la perete 208 mm Zincat 0.40 mm":2.40,</t>
  </si>
  <si>
    <t>"Bordura la perete 208 mm Zincat 0.45 mm":3.00,</t>
  </si>
  <si>
    <t>"Bordura la perete 208 mm Zincat 0.50 mm":3.27,</t>
  </si>
  <si>
    <t>"Bordura la perete 208 mm Zincat 0.60 mm":3.92,</t>
  </si>
  <si>
    <t>"Bordura la perete 208 mm Zincat 0.70 mm":4.52,</t>
  </si>
  <si>
    <t>"Bordura la perete 250 mm Ral 8003 0.45mm":5.77,</t>
  </si>
  <si>
    <t>"Bordura la perete 250 mm GDM 0.50mm":5.84,</t>
  </si>
  <si>
    <t>"Bordura la perete 250 mm Lucios 0.40 mm":3.43,</t>
  </si>
  <si>
    <t>"Bordura la perete 250 mm Lucios 0.45 mm":4.00,</t>
  </si>
  <si>
    <t>"Bordura la perete 250 mm Lucios 0.50 mm":4.28,</t>
  </si>
  <si>
    <t>"Bordura la perete 250mm lucios 0.60mm":4.85,</t>
  </si>
  <si>
    <t>"Bordura la perete 250 mm Lucios 0.70 mm":5.90,</t>
  </si>
  <si>
    <t>"Bordura perete 250 mm Mat 0.40 mm":3.74,</t>
  </si>
  <si>
    <t>"Bordura la perete 250 mm Mat 0.45 mm":4.27,</t>
  </si>
  <si>
    <t>"Bordura la perete 250 mm Mat 0.50 mm":4.46,</t>
  </si>
  <si>
    <t>"Bordura la perete 250 mm Mat 0.60 mm":5.05,</t>
  </si>
  <si>
    <t>"Bordura la perete 250mm Wood 0.45mm":5.78,</t>
  </si>
  <si>
    <t>"Bordura la perete 250mm Wood 0.50MM":5.84,</t>
  </si>
  <si>
    <t>"Bordura la perete 250 mm Zincat 0.37 mm":2.81,</t>
  </si>
  <si>
    <t>"Bordura la perete 250 mm Zincat 0.40 mm":2.87,</t>
  </si>
  <si>
    <t>"Bordura la perete 250 mm Zincat 0.45 mm":3.59,</t>
  </si>
  <si>
    <t>"Bordura la perete 250 mm Zincat 0.50 mm":3.92,</t>
  </si>
  <si>
    <t>"Bordura la perete 250 mm Zincat 0.60 mm":4.70,</t>
  </si>
  <si>
    <t>"Bordura la perete 250 mm Zincat 0.70 mm":5.42,</t>
  </si>
  <si>
    <t>"Bord. per.lat. Retro 250mm 8003 0.45mm":5.77,</t>
  </si>
  <si>
    <t>"Bord. perete lat. Retro 250mm GDM 0.50mm":5.84,</t>
  </si>
  <si>
    <t>"Bord. per.lat. Retro 250mm Lucios 0.45mm":4.00,</t>
  </si>
  <si>
    <t>"Bord. per.lat. Retro 250mm Lucios 0.50mm":4.28,</t>
  </si>
  <si>
    <t>"Bordura la perete lateral lucios 0.60mm":4.85,</t>
  </si>
  <si>
    <t>"Bord. perete lat. Retro 250mm Mat 0.45mm":4.27,</t>
  </si>
  <si>
    <t>"Bord. perete lat. Retro 250mm Mat 0.50mm":4.46,</t>
  </si>
  <si>
    <t>"Bord. perete lat. Retro 250mm Mat 0.60mm":5.05,</t>
  </si>
  <si>
    <t>"Bordura perete laterala Wood 0.45mm":5.78,</t>
  </si>
  <si>
    <t>"Bordura perete lateral  Wood 0.50MM":5.84,</t>
  </si>
  <si>
    <t>"Bord. per.oriz. Retro 312mm RAL8003 0.45":7.22,</t>
  </si>
  <si>
    <t>"Bord. per.oriz. Retro 312mm GDM 0.50mm":7.31,</t>
  </si>
  <si>
    <t>"Bord. per.oriz. Retro 312mm Luc.0.45mm":5.00,</t>
  </si>
  <si>
    <t>"Bord. per.oriz. Retro 312mm Luc.0.50mm":5.36,</t>
  </si>
  <si>
    <t>"Bordura la perete orizontal lucios 0.60m":6.07,</t>
  </si>
  <si>
    <t>"Bord. per.oriz. Retro 312mm Mat 0.45mm":5.34,</t>
  </si>
  <si>
    <t>"Bord. per.oriz. Retro 312mm Mat 0.50mm":5.57,</t>
  </si>
  <si>
    <t>"Bord. per.oriz. Retro 312mm Mat 0.60mm":6.32,</t>
  </si>
  <si>
    <t>"Bordura perete orizontal Wood 0.45mm":7.23,</t>
  </si>
  <si>
    <t>"Bordura perete Orizontal Wood 0.50MM":7.31,</t>
  </si>
  <si>
    <t>"Coama Ungh. Britanic 417MM Ral 8003 0.45":9.62,</t>
  </si>
  <si>
    <t>"Coama Ungh. Britanic 417MM GDM 0.50MM":9.74,</t>
  </si>
  <si>
    <t>"Coama Ungh. Britanic 417MM Lucios 0.45MM":6.66,</t>
  </si>
  <si>
    <t>"Coama Ungh. Britanic 417MM Lucios 0.50MM":7.14,</t>
  </si>
  <si>
    <t>"Coama Ungh. Britanic 417MM Lucios 0.60MM":8.09,</t>
  </si>
  <si>
    <t>"Coama Ungh. Britanic 417MM MAT 0.45MM":7.12,</t>
  </si>
  <si>
    <t>"Coama Ungh. Britanic 417MM MAT 0.50MM":7.43,</t>
  </si>
  <si>
    <t>"Coama Ungh. Britanic 417MM MAT 0.60MM":8.42,</t>
  </si>
  <si>
    <t>"Coama Ungh. Britanic 417MM Wood 0.45MM":9.64,</t>
  </si>
  <si>
    <t>"Coama Britanic Wood 0.50MM":9.74,</t>
  </si>
  <si>
    <t>"Colector fronton 156 mm Ral 8003 0.45 mm":3.61,</t>
  </si>
  <si>
    <t>"Colector fronton 156 mm Grandemat 0.50mm":3.65,</t>
  </si>
  <si>
    <t>"Colector fronton 156 mm Lucios 0.40 mm":2.14,</t>
  </si>
  <si>
    <t>"Colector fronton 156 mm Lucios 0.45 mm":2.50,</t>
  </si>
  <si>
    <t>"Colector fronton 156 mm Lucios 0.50 mm":2.68,</t>
  </si>
  <si>
    <t>"Colector fronton 156mm lucios 0.60mm":3.03,</t>
  </si>
  <si>
    <t>"Colector fronton 156 mm Lucios 0.70 mm":3.69,</t>
  </si>
  <si>
    <t>"Colector fronton 156 mm Mat 0.40 mm":2.34,</t>
  </si>
  <si>
    <t>"Colector fronton 156 mm Mat 0.45 mm":2.67,</t>
  </si>
  <si>
    <t>"Colector fronton 156 mm Mat 0.50 mm":2.79,</t>
  </si>
  <si>
    <t>"Colector fronton 156 mm Mat 0.60 mm":3.16,</t>
  </si>
  <si>
    <t>"Colector fronton 156mm Wood 0.45mm":3.62,</t>
  </si>
  <si>
    <t>"Colector fronton 156mm Wood 0.50MM":3.65,</t>
  </si>
  <si>
    <t>"Colector fronton 156 mm Zincat 0.37 mm":1.76,</t>
  </si>
  <si>
    <t>"Colector fronton 156 mm Zincat 0.40 mm":1.80,</t>
  </si>
  <si>
    <t>"Colector fronton 156 mm Zincat 0.45 mm":2.25,</t>
  </si>
  <si>
    <t>"Colector fronton 156 mm Zincat 0.50 mm":2.45,</t>
  </si>
  <si>
    <t>"Colector fronton 156 mm Zincat 0.60 mm":2.94,</t>
  </si>
  <si>
    <t>"Colector fronton 156 mm Zincat 0.70 mm":3.39,</t>
  </si>
  <si>
    <t>"Colector fronton 250 mm Ral 8003 0.45mm":5.77,</t>
  </si>
  <si>
    <t>"Colector fronton 250 mm Grandemat 0.50mm":5.84,</t>
  </si>
  <si>
    <t>"Colector fronton 250 mm Lucios 0.40 mm":3.43,</t>
  </si>
  <si>
    <t>"Colector fronton 250 mm Lucios 0.45 mm":4.00,</t>
  </si>
  <si>
    <t>"Colector fronton 250 mm Lucios 0.50 mm":4.28,</t>
  </si>
  <si>
    <t>"Colector fronton 250mm lucios 0.60mm":4.85,</t>
  </si>
  <si>
    <t>"Colector fronton 250 mm Lucios 0.70 mm":5.90,</t>
  </si>
  <si>
    <t>"Colector fronton 250 mm Mat 0.40 mm":3.74,</t>
  </si>
  <si>
    <t>"Colector fronton 250 mm Mat 0.45 mm":4.27,</t>
  </si>
  <si>
    <t>"Colector fronton 250 mm Mat 0.50 mm":4.46,</t>
  </si>
  <si>
    <t>"Colector fronton 250 mm Mat 0.60 mm":5.05,</t>
  </si>
  <si>
    <t>"Colector fronton 250mm Wood 0.45mm":5.78,</t>
  </si>
  <si>
    <t>"Colector fronton 250mm Wood 0.50MM":5.84,</t>
  </si>
  <si>
    <t>"Colector fronton 250 mm Zincat 0.37 mm":2.81,</t>
  </si>
  <si>
    <t>"Colector fronton 250 mm Zincat 0.40 mm":2.87,</t>
  </si>
  <si>
    <t>"Colector fronton 250 mm Zincat 0.45 mm":3.59,</t>
  </si>
  <si>
    <t>"Colector fronton 250 mm Zincat 0.50 mm":3.92,</t>
  </si>
  <si>
    <t>"Colector fronton 250 mm Zincat 0.60 mm":4.70,</t>
  </si>
  <si>
    <t>"Colector fronton 250 mm Zincat 0.70 mm":5.42,</t>
  </si>
  <si>
    <t>"Coama ungh. indust 312mm 8003 0.45mm":7.22,</t>
  </si>
  <si>
    <t>"Coama ungh. Industr. 312mm GDM 0.50mm":7.31,</t>
  </si>
  <si>
    <t>"Coama ungh. Indus. 312mm Lucios 0.40mm":4.28,</t>
  </si>
  <si>
    <t>"Coama ungh. Indus. 312mm Lucios 0.45mm":5.00,</t>
  </si>
  <si>
    <t>"Coama ungh. Indus. 312mm Lucios 0.50mm":5.36,</t>
  </si>
  <si>
    <t>"Coama ungh. indust. 312mm lucios 0.60mm":6.07,</t>
  </si>
  <si>
    <t>"Coama ungh. Indus. 312mm Lucios 0.70mm":7.38,</t>
  </si>
  <si>
    <t>"Coama Ungh. Indus. 312mm Mat 0.40 mm":4.67,</t>
  </si>
  <si>
    <t>"Coama ungh. Indust. 312mm Mat 0.45mm":5.34,</t>
  </si>
  <si>
    <t>"Coama ungh. Indust. 312mm Mat 0.50mm":5.57,</t>
  </si>
  <si>
    <t>"Coama ungh. Indust. 312mm Mat 0.60mm":6.32,</t>
  </si>
  <si>
    <t>"Coama ungh. Industr. 312mm Wood 0.45 mm":7.23,</t>
  </si>
  <si>
    <t>"Coama ungh. Indus.312mm Wood 0.50MM":7.31,</t>
  </si>
  <si>
    <t>"Coama ungh. Indust. 312mm ZNC 0.37mm":3.52,</t>
  </si>
  <si>
    <t>"Coama ungh. Indust. 312mm ZNC 0.40mm":3.59,</t>
  </si>
  <si>
    <t>"Coama ungh. Indust. 312mm ZNC 0.45mm":4.49,</t>
  </si>
  <si>
    <t>"Coama ungh. Indust. 312mm ZNC 0.50mm":4.91,</t>
  </si>
  <si>
    <t>"Coama ungh. Indust. 312mm ZNC 0.60mm":5.88,</t>
  </si>
  <si>
    <t>"Coama ungh. Indust. 312mm ZNC 0.70mm":6.78,</t>
  </si>
  <si>
    <t>"Coama ungh. indust 417mm Ral 8003 0.45mm":9.62,</t>
  </si>
  <si>
    <t>"Coama ungh. industriala 417mm GDM 0.50mm":9.74,</t>
  </si>
  <si>
    <t>"Coama ungh. Industr. 417mm Lucios 0.40mm":5.71,</t>
  </si>
  <si>
    <t>"Coama ungh. Industr. 417mm Lucios 0.45mm":6.66,</t>
  </si>
  <si>
    <t>"Coama ungh. Industr. 417mm Lucios 0.50mm":7.14,</t>
  </si>
  <si>
    <t>"Coama ungh. indust. 416mm lucios 0.60mm":8.09,</t>
  </si>
  <si>
    <t>"Coama ungh. Industr. 417mm Lucios 0.70mm":9.84,</t>
  </si>
  <si>
    <t>"Coama Ungh. Indus. 417mm Mat 0.40 mm":6.23,</t>
  </si>
  <si>
    <t>"Coama ungh. industriala 417mm Mat 0.45mm":7.12,</t>
  </si>
  <si>
    <t>"Coama ungh. industriala 417mm Mat 0.50mm":7.43,</t>
  </si>
  <si>
    <t>"Coama ungh. industriala 417mm Mat 0.60mm":8.42,</t>
  </si>
  <si>
    <t>"Coama ungh. industriala 417mm Wood 0.45":9.64,</t>
  </si>
  <si>
    <t>"Coama ungh. Indus.417mm Wood 0.50MM":9.74,</t>
  </si>
  <si>
    <t>"Coama ungh. industriala 417mm ZNC 0.37mm":4.69,</t>
  </si>
  <si>
    <t>"Coama ungh. industriala 417mm ZNC 0.40mm":4.79,</t>
  </si>
  <si>
    <t>"Coama ungh. industriala 417mm ZNC 0.45mm":5.99,</t>
  </si>
  <si>
    <t>"Coama ungh. industriala 417mm ZNC 0.50mm":6.54,</t>
  </si>
  <si>
    <t>"Coama ungh. industriala 417mm ZNC 0.60mm":7.84,</t>
  </si>
  <si>
    <t>"Coama ungh. industriala 417mm ZNC 0.70mm":9.04,</t>
  </si>
  <si>
    <t>"Coltar industrial 250mm RAL 8003 0.45mm":5.77,</t>
  </si>
  <si>
    <t>"Coltar industrial 250mm Grandemat 0.50mm":5.84,</t>
  </si>
  <si>
    <t>"Coltar industrial 250mm Lucios 0.40mm":3.43,</t>
  </si>
  <si>
    <t>"Coltar industrial 250mm Lucios 0.45mm":4.00,</t>
  </si>
  <si>
    <t>"Coltar industrial 250mm Lucios 0.50mm":4.28,</t>
  </si>
  <si>
    <t>"Coltar industrial 250mm lucios 0.60mm":4.85,</t>
  </si>
  <si>
    <t>"Coltar industrial 250mm Lucios 0.70mm":5.90,</t>
  </si>
  <si>
    <t>"Coltar industrial 250mm Mat 0.40 mm":3.74,</t>
  </si>
  <si>
    <t>"Coltar industrial 250mm Mat 0.45mm":4.27,</t>
  </si>
  <si>
    <t>"Coltar industrial 250mm Mat 0.50mm":4.46,</t>
  </si>
  <si>
    <t>"Coltar industrial 250mm Mat 0.60mm":5.05,</t>
  </si>
  <si>
    <t>"Coltar industrial 250mm Wood 0.45 mm":5.78,</t>
  </si>
  <si>
    <t>"Coltar industrial 250mm Wood 0.50MM":5.84,</t>
  </si>
  <si>
    <t>"Coltar industrial 250mm Zincat 0.37mm":2.81,</t>
  </si>
  <si>
    <t>"Coltar industrial 250mm Zincat 0.40mm":2.87,</t>
  </si>
  <si>
    <t>"Coltar industrial 250mm Zincat 0.45mm":3.59,</t>
  </si>
  <si>
    <t>"Coltar industrial 250mm Zincat 0.50mm":3.92,</t>
  </si>
  <si>
    <t>"Coltar industrial 250mm Zincat 0.60mm":4.70,</t>
  </si>
  <si>
    <t>"Coltar industrial 250mm Zincat 0.70mm":5.42,</t>
  </si>
  <si>
    <t>"Coltar industrial 312mm RAL8003 0.45mm":7.22,</t>
  </si>
  <si>
    <t>"Coltar industrial 312mm GDM 0.50mm":7.31,</t>
  </si>
  <si>
    <t>"Coltar industrial 312mm Lucios 0.40mm":4.28,</t>
  </si>
  <si>
    <t>"Coltar industrial 312mm Lucios 0.45mm":5.00,</t>
  </si>
  <si>
    <t>"Coltar industrial 312mm Lucios 0.50mm":5.36,</t>
  </si>
  <si>
    <t>"Coltar industrial 312mm lucios 0.60mm":6.07,</t>
  </si>
  <si>
    <t>"Coltar industrial 312mm Lucios 0.70mm":7.38,</t>
  </si>
  <si>
    <t>"Coltar industrial 312mm Mat 0.40 mm":4.67,</t>
  </si>
  <si>
    <t>"Coltar industrial 312mm Mat 0.45mm":5.34,</t>
  </si>
  <si>
    <t>"Coltar industrial 312mm Mat 0.50mm":5.57,</t>
  </si>
  <si>
    <t>"Coltar industrial 312mm Mat 0.60mm":6.32,</t>
  </si>
  <si>
    <t>"Coltar industrial 312mm Wood 0.45 mm":7.23,</t>
  </si>
  <si>
    <t>"Coltar industrial 312mm Wood 0.50MM":7.31,</t>
  </si>
  <si>
    <t>"Coltar industrial 312mm Zincat 0.37mm":3.52,</t>
  </si>
  <si>
    <t>"Coltar industrial 312mm Zincat 0.40mm":3.59,</t>
  </si>
  <si>
    <t>"Coltar industrial 312mm Zincat 0.45mm":4.49,</t>
  </si>
  <si>
    <t>"Coltar industrial 312mm Zincat 0.50mm":4.91,</t>
  </si>
  <si>
    <t>"Coltar industrial 312mm Zincat 0.60mm":5.88,</t>
  </si>
  <si>
    <t>"Coltar industrial 312mm Zincat 0.70mm":6.78,</t>
  </si>
  <si>
    <t>"Coltar industrial 417mm RAL 8003 0.45mm":9.62,</t>
  </si>
  <si>
    <t>"Coltar industrial 417mm Grandemat 0.50mm":9.74,</t>
  </si>
  <si>
    <t>"Coltar industrial 417mm Lucios 0.40mm":5.71,</t>
  </si>
  <si>
    <t>"Coltar industrial 417mm Lucios 0.45mm":6.66,</t>
  </si>
  <si>
    <t>"Coltar industrial 417mm Lucios 0.50mm":7.14,</t>
  </si>
  <si>
    <t>"Coltar industrial 416mm lucios 0.60mm":8.09,</t>
  </si>
  <si>
    <t>"Coltar industrial 417mm Lucios 0.70mm":9.84,</t>
  </si>
  <si>
    <t>"Coltar industrial 417mm Mat 0.40 mm":6.23,</t>
  </si>
  <si>
    <t>"Coltar industrial 417mm Mat 0.45mm":7.12,</t>
  </si>
  <si>
    <t>"Coltar industrial 417mm Mat 0.50mm":7.43,</t>
  </si>
  <si>
    <t>"Coltar industrial 417mm Mat 0.60mm":8.42,</t>
  </si>
  <si>
    <t>"Coltar industrial 417mm Wood 0.45 mm":9.64,</t>
  </si>
  <si>
    <t>"Coltar industrial 417mm Wood 0.50MM":9.74,</t>
  </si>
  <si>
    <t>"Coltar industrial 417mm Zincat 0.37mm":4.69,</t>
  </si>
  <si>
    <t>"Coltar industrial 417mm Zincat 0.40mm":4.79,</t>
  </si>
  <si>
    <t>"Coltar industrial 417mm Zincat 0.45mm":5.99,</t>
  </si>
  <si>
    <t>"Coltar industrial 417mm Zincat 0.50mm":6.54,</t>
  </si>
  <si>
    <t>"Coltar industrial 417mm Zincat 0.60mm":7.84,</t>
  </si>
  <si>
    <t>"Coltar industrial 417mm Zincat 0.70mm":9.04,</t>
  </si>
  <si>
    <t>"Coama Mare Ral 8003 0.45 mm":8.22,</t>
  </si>
  <si>
    <t>"Coama Mare Grandemat":8.31,</t>
  </si>
  <si>
    <t>"Coama Mare Lucios 0.45 mm":6.00,</t>
  </si>
  <si>
    <t>"Coama Mare Lucios 0.50 mm":6.36,</t>
  </si>
  <si>
    <t>"Coama mare lucios 0.60mm":7.07,</t>
  </si>
  <si>
    <t>"Coama Mare Mat 0.45 mm":6.34,</t>
  </si>
  <si>
    <t>"Coama Mare Mat 0.50 mm":6.57,</t>
  </si>
  <si>
    <t>"Coama Mare Mat 0.60 mm":7.32,</t>
  </si>
  <si>
    <t>"Coama Mare Wood 0.45mm":8.23,</t>
  </si>
  <si>
    <t>"Coama Mare Wood 0.50MM":8.31,</t>
  </si>
  <si>
    <t>"Coama Mica Ral 8003 0.45 mm":7.22,</t>
  </si>
  <si>
    <t>"Coama Mica Grandemat 0.50 mm":7.31,</t>
  </si>
  <si>
    <t>"Coama Mica Lucios 0.40 mm":4.28,</t>
  </si>
  <si>
    <t>"Coama Mica Lucios 0.45 mm":5.00,</t>
  </si>
  <si>
    <t>"Coama Mica Lucios 0.50 mm":5.36,</t>
  </si>
  <si>
    <t>"Coama mica lucios 0.60mm":6.07,</t>
  </si>
  <si>
    <t>"Coama Mica Mat 0.40 mm":4.67,</t>
  </si>
  <si>
    <t>"Coama Mica Mat 0.45 mm":5.34,</t>
  </si>
  <si>
    <t>"Coama Mica Mat 0.50 mm":5.57,</t>
  </si>
  <si>
    <t>"Coama Mica Mat 0.60 mm":6.32,</t>
  </si>
  <si>
    <t>"Coama mica Wood 0.45mm":7.23,</t>
  </si>
  <si>
    <t>"Coama mica Wood 0.50MM":7.31,</t>
  </si>
  <si>
    <t>"Coama Retropanel 417 mm Ral 8003 0.45mm":9.62,</t>
  </si>
  <si>
    <t>"Coama Retropanel 417 mm Grandemat 0.50mm":9.74,</t>
  </si>
  <si>
    <t>"Coama Retropanel 417 mm Lucios 0.45 mm":6.66,</t>
  </si>
  <si>
    <t>"Coama Retropanel 417 mm Lucios 0.50 mm":7.14,</t>
  </si>
  <si>
    <t>"Coama retro 416mm lucios 0.60mm":8.09,</t>
  </si>
  <si>
    <t>"Coama Retropanel 417 mm Mat 0.45 mm":7.12,</t>
  </si>
  <si>
    <t>"Coama Retropanel 417 mm Mat 0.50 mm":7.43,</t>
  </si>
  <si>
    <t>"Coama Retropanel 417 mm Mat 0.60 mm":8.42,</t>
  </si>
  <si>
    <t>"Coama retropanel Wood 0.45mm":9.64,</t>
  </si>
  <si>
    <t>"Coama Retro Wood 0.50MM":9.74,</t>
  </si>
  <si>
    <t>"Coama unghiulara 312 mm Ral 8003 0.45mm":7.22,</t>
  </si>
  <si>
    <t>"Coama unghiulara 312 mm Grandemat 0.50mm":7.31,</t>
  </si>
  <si>
    <t>"Coama unghiulara 312 mm Lucios 0.40 mm":4.28,</t>
  </si>
  <si>
    <t>"Coama unghiulara 312 mm Lucios 0.45 mm":5.00,</t>
  </si>
  <si>
    <t>"Coama unghiulara 312 mm Lucios 0.50 mm":5.36,</t>
  </si>
  <si>
    <t>"Coama unghiulara 312mm lucios 0.60mm":6.07,</t>
  </si>
  <si>
    <t>"Coama unghiulara 312 mm Lucios 0.70 mm":0.00,</t>
  </si>
  <si>
    <t>"Coama Unghiulara 312mm Mat 0.40 mm":4.67,</t>
  </si>
  <si>
    <t>"Coama unghiulara 312 mm Mat 0.45 mm":5.34,</t>
  </si>
  <si>
    <t>"Coama unghiulara 312 mm Mat 0.50 mm":5.57,</t>
  </si>
  <si>
    <t>"Coama unghiulara 312 mm Mat 0.60 mm":6.32,</t>
  </si>
  <si>
    <t>"Coama unghiulara 312mm Wood 0.45mm":7.23,</t>
  </si>
  <si>
    <t>"Coama unghiulara 312mm Wood 0.50MM":7.31,</t>
  </si>
  <si>
    <t>"Coama unghiulara 312 mm Zincat 0.37 mm":3.52,</t>
  </si>
  <si>
    <t>"Coama unghiulara 312 mm Zincat 0.40 mm":3.59,</t>
  </si>
  <si>
    <t>"Coama unghiulara 312 mm Zincat 0.45 mm":4.49,</t>
  </si>
  <si>
    <t>"Coama unghiulara 312 mm Zincat 0.50 mm":4.91,</t>
  </si>
  <si>
    <t>"Coama unghiulara 312 mm Zincat 0.60 mm":5.88,</t>
  </si>
  <si>
    <t>"Coama unghiulara 312 mm Zincat 0.70 mm":6.78,</t>
  </si>
  <si>
    <t>"Coama unghiulara 417 mm Ral 8003 0.45mm":9.62,</t>
  </si>
  <si>
    <t>"Coama unghiulara 417 mm Grandemat 0.50mm":9.74,</t>
  </si>
  <si>
    <t>"Coama unghiulara 417 mm Lucios 0.40 mm":5.71,</t>
  </si>
  <si>
    <t>"Coama unghiulara 417 mm Lucios 0.45 mm":6.66,</t>
  </si>
  <si>
    <t>"Coama unghiulara 417mm Lucios 0.50 mm":7.14,</t>
  </si>
  <si>
    <t>"Coama unghiulara 416mm lucios 0.60mm":8.09,</t>
  </si>
  <si>
    <t>"Coama unghiulara 417 mm Lucios 0.70 mm":0.00,</t>
  </si>
  <si>
    <t>"Coama Unghiulara 417mm Mat 0.40 mm":6.23,</t>
  </si>
  <si>
    <t>"Coama unghiulara 417 mm Mat 0.45 mm":7.12,</t>
  </si>
  <si>
    <t>"Coama unghiulara 417 mm Mat 0.50 mm":7.43,</t>
  </si>
  <si>
    <t>"Coama unghiulara 417 mm Mat 0.60 mm":8.42,</t>
  </si>
  <si>
    <t>"Coama unghiulara 416mm Wood 0.45mm":9.64,</t>
  </si>
  <si>
    <t>"Coama unghiulara 417mm Wood 0.50MM":9.74,</t>
  </si>
  <si>
    <t>"Coama unghiulara 417 mm Zincat 0.37 mm":4.69,</t>
  </si>
  <si>
    <t>"Coama unghiulara 417 mm Zincat 0.40 mm":4.79,</t>
  </si>
  <si>
    <t>"Coama unghiulara 417 mm Zincat 0.45 mm":5.99,</t>
  </si>
  <si>
    <t>"Coama unghiulara 417 mm Zincat 0.50 mm":6.54,</t>
  </si>
  <si>
    <t>"Coama unghiulara 417 mm Zincat 0.60 mm":7.84,</t>
  </si>
  <si>
    <t>"Coama unghiulara 417 mm Zincat 0.70 mm":9.04,</t>
  </si>
  <si>
    <t>"Dolie 312 mm Ral 8003 0.45 mm":7.22,</t>
  </si>
  <si>
    <t>"Dolie 312 mm Grandemat 0.50 mm":7.31,</t>
  </si>
  <si>
    <t>"Dolie 312 mm Lucios 0.40 mm":4.28,</t>
  </si>
  <si>
    <t>"Dolie 312 mm Lucios 0.45 mm":5.00,</t>
  </si>
  <si>
    <t>"Dolie 312 mm Lucios 0.50 mm":5.36,</t>
  </si>
  <si>
    <t>"Dolie 312mm lucios 0.60mm":6.07,</t>
  </si>
  <si>
    <t>"Dolie 312 mm Lucios 0.70 mm":7.38,</t>
  </si>
  <si>
    <t>"Dolie 312mm Mat 0.40 mm":4.67,</t>
  </si>
  <si>
    <t>"Dolie 312 mm Mat 0.45 mm":5.34,</t>
  </si>
  <si>
    <t>"Dolie 312 mm Mat 0.50 mm":5.57,</t>
  </si>
  <si>
    <t>"Dolie 312 mm Mat 0.60 mm":6.32,</t>
  </si>
  <si>
    <t>"Dolie 312mm Wood 0.45mm":7.23,</t>
  </si>
  <si>
    <t>"Dolie 312mm Wood 0.50MM":7.31,</t>
  </si>
  <si>
    <t>"Dolie 312 mm Zincat 0.37 mm":3.52,</t>
  </si>
  <si>
    <t>"Dolie 312 mm Zincat 0.40 mm":3.59,</t>
  </si>
  <si>
    <t>"Dolie 312 mm Zincat 0.45 mm":4.49,</t>
  </si>
  <si>
    <t>"Dolie 312 mm Zincat 0.50 mm":4.91,</t>
  </si>
  <si>
    <t>"Dolie 312 mm Zincat 0.60 mm":5.88,</t>
  </si>
  <si>
    <t>"Dolie 312 mm Zincat 0.70 mm":6.78,</t>
  </si>
  <si>
    <t>"Dolie 417 mm Ral 8003 0.45 mm":9.62,</t>
  </si>
  <si>
    <t>"Dolie 417 mm Grandemat 0.50 mm":9.74,</t>
  </si>
  <si>
    <t>"Dolie 417 mm Lucios 0.40 mm":5.71,</t>
  </si>
  <si>
    <t>"Dolie 417 mm Lucios 0.45 mm":6.66,</t>
  </si>
  <si>
    <t>"Dolie 417 mm Lucios 0.50 mm":7.14,</t>
  </si>
  <si>
    <t>"Dolie 416mm lucios 0.60mm":8.09,</t>
  </si>
  <si>
    <t>"Dolie 417 mm Lucios 0.70 mm":9.84,</t>
  </si>
  <si>
    <t>"Dolie 417mm Mat 0.40 mm":6.23,</t>
  </si>
  <si>
    <t>"Dolie 417 mm Mat 0.45 mm":7.12,</t>
  </si>
  <si>
    <t>"Dolie 417 mm Mat 0.50 mm":7.43,</t>
  </si>
  <si>
    <t>"Dolie 417 mm Mat 0.60 mm":8.42,</t>
  </si>
  <si>
    <t>"Dolie 416mm Wood 0.45mm":9.64,</t>
  </si>
  <si>
    <t>"Dolie 417mm Wood 0.50MM":9.74,</t>
  </si>
  <si>
    <t>"Dolie 417 mm Zincat 0.37 mm":4.69,</t>
  </si>
  <si>
    <t>"Dolie 417 mm Zincat 0.40 mm":4.79,</t>
  </si>
  <si>
    <t>"Dolie 417 mm Zincat 0.45 mm":5.99,</t>
  </si>
  <si>
    <t>"Dolie 417 mm Zincat 0.50 mm":6.54,</t>
  </si>
  <si>
    <t>"Dolie 417 mm Zincat 0.60 mm":7.84,</t>
  </si>
  <si>
    <t>"Dolie 417 mm Zincat 0.70 mm":9.04,</t>
  </si>
  <si>
    <t>"Dolie 625 mm Ral 8003 0.45 mm":14.43,</t>
  </si>
  <si>
    <t>"Dolie 625 mm Grandemat 0.50 mm":14.61,</t>
  </si>
  <si>
    <t>"Dolie 625 mm Lucios 0.40 mm":8.57,</t>
  </si>
  <si>
    <t>"Dolie 625 mm Lucios 0.45 mm":9.99,</t>
  </si>
  <si>
    <t>"Dolie 625 mm Lucios 0.50 mm":10.71,</t>
  </si>
  <si>
    <t>"Dolie 625mm lucios 0.60mm":12.14,</t>
  </si>
  <si>
    <t>"Dolie 625 mm Lucios 0.70 mm":14.76,</t>
  </si>
  <si>
    <t>"Dolie 625mm Mat 0.40 mm":9.35,</t>
  </si>
  <si>
    <t>"Dolie 625 mm Mat 0.45 mm":10.68,</t>
  </si>
  <si>
    <t>"Dolie 625 mm Mat 0.50 mm":11.15,</t>
  </si>
  <si>
    <t>"Dolie 625 mm Mat 0.60 mm":12.63,</t>
  </si>
  <si>
    <t>"Dolie 625mm Wood 0.45mm":14.46,</t>
  </si>
  <si>
    <t>"Dolie 625mm Wood 0.50MM":14.61,</t>
  </si>
  <si>
    <t>"Dolie 625 mm Zincat 0.37 mm":7.04,</t>
  </si>
  <si>
    <t>"Dolie 625 mm Zincat 0.40 mm":7.19,</t>
  </si>
  <si>
    <t>"Dolie 625 mm Zincat 0.45 mm":8.99,</t>
  </si>
  <si>
    <t>"Dolie 625 mm Zincat 0.50 mm":9.81,</t>
  </si>
  <si>
    <t>"Dolie 625 mm Zincat 0.60 mm":11.76,</t>
  </si>
  <si>
    <t>"Dolie 625 mm Zincat 0.70 mm":13.56,</t>
  </si>
  <si>
    <t>"Dolie Retropanel 417 mm Ral 8003 0.45 mm":9.62,</t>
  </si>
  <si>
    <t>"Dolie Retropanel 417 mm Grandemat 0.50mm":9.74,</t>
  </si>
  <si>
    <t>"Dolie Retropanel 417 mm Lucios 0.45 mm":6.66,</t>
  </si>
  <si>
    <t>"Dolie Retropanel 417 mm Lucios 0.50 mm":7.14,</t>
  </si>
  <si>
    <t>"Dolie retro 416mm lucios 0.60mm":8.09,</t>
  </si>
  <si>
    <t>"Dolie Retropanel 417 mm Mat 0.45 mm":7.12,</t>
  </si>
  <si>
    <t>"Dolie Retropanel 417 mm Mat 0.50 mm":7.43,</t>
  </si>
  <si>
    <t>"Dolie Retropanel 417 mm Mat 0.60 mm":8.42,</t>
  </si>
  <si>
    <t>"Dolie retropanel 416mm Wood 0.45mm":9.64,</t>
  </si>
  <si>
    <t>"Dolie retro 417mm Wood 0.50MM":9.74,</t>
  </si>
  <si>
    <t>"Dolie Retropanel 625 mm Ral 8003 0.45 mm":14.43,</t>
  </si>
  <si>
    <t>"Dolie Retropanel 625 mm Grandemat 0.50mm":14.61,</t>
  </si>
  <si>
    <t>"Dolie Retropanel 625 mm Lucios 0.45 mm":9.99,</t>
  </si>
  <si>
    <t>"Dolie Retropanel 625 mm Lucios 0.50 mm":10.71,</t>
  </si>
  <si>
    <t>"Dolie retro 625mm lucios 0.60mm":12.14,</t>
  </si>
  <si>
    <t>"Dolie Retropanel 625 mm Mat 0.45 mm":10.68,</t>
  </si>
  <si>
    <t>"Dolie Retropanel 625 mm Mat 0.50 mm":11.15,</t>
  </si>
  <si>
    <t>"Dolie Retropanel 625 mm Mat 0.60 mm":12.63,</t>
  </si>
  <si>
    <t>"Dolie retropanel 625mm Wood 0.45mm":14.46,</t>
  </si>
  <si>
    <t>"Dolie retro 625mm Wood 0.50MM":14.61,</t>
  </si>
  <si>
    <t>"Element supr. Retro 60mm Ral 8003 0.45mm":1.44,</t>
  </si>
  <si>
    <t>"Element suprapun. Retro 60mm GDM 0.50mm":1.46,</t>
  </si>
  <si>
    <t>"Element suprap. Retro 60mm Lucios 0.45mm":1.00,</t>
  </si>
  <si>
    <t>"Element suprap. Retro 60mm Lucios 0.50mm":1.07,</t>
  </si>
  <si>
    <t>"Element suprapunere 60mm lucios 0.60mm":1.21,</t>
  </si>
  <si>
    <t>"Element suprapun. Retro 60mm Mat 0.45mm":1.07,</t>
  </si>
  <si>
    <t>"Element suprapun. Retro 60mm Mat 0.50mm":1.11,</t>
  </si>
  <si>
    <t>"Element suprapun. Retro 60mm Mat 0.60mm":1.26,</t>
  </si>
  <si>
    <t>"Elem. suprap. 60mm Retrop Wood 0.45mm":1.45,</t>
  </si>
  <si>
    <t>"Element suprapunere 60mm Wood 0.50MM":1.46,</t>
  </si>
  <si>
    <t>"Element supr. Retro 80mm Ral 8003 0.45mm":1.92,</t>
  </si>
  <si>
    <t>"Element suprapun. Retro 80mm GDM 0.50mm":1.95,</t>
  </si>
  <si>
    <t>"Element suprap. Retro 80mm Lucios 0.45mm":1.33,</t>
  </si>
  <si>
    <t>"Element suprap. Retro 80mm Lucios 0.50mm":1.43,</t>
  </si>
  <si>
    <t>"Element suprapunere 80mm lucios 0.60mm":1.62,</t>
  </si>
  <si>
    <t>"Element suprapun. Retro 80mm Mat 0.45mm":1.42,</t>
  </si>
  <si>
    <t>"Element suprapun. Retro 80mm Mat 0.50mm":1.49,</t>
  </si>
  <si>
    <t>"Element suprapun. Retro 80mm Mat 0.60mm":1.68,</t>
  </si>
  <si>
    <t>"Elem. suprap. 80mm Retrop Wood 0.45mm":1.93,</t>
  </si>
  <si>
    <t>"Element suprapunere 80mm Wood 0.50MM":1.95,</t>
  </si>
  <si>
    <t>"Fix. placilor pe zid 208 mm 8003 0.50 mm":4.81,</t>
  </si>
  <si>
    <t>"Fix. placilor pe zid 208 mm GDM 0.50 mm":4.87,</t>
  </si>
  <si>
    <t>"Fix. placilor pe zid 208 mm Luc. 0.40 mm":2.86,</t>
  </si>
  <si>
    <t>"Fix. placilor pe zid 208 mm Luc. 0.45 mm":3.33,</t>
  </si>
  <si>
    <t>"Fix. placilor pe zid 208 mm Luc. 0.50 mm":3.57,</t>
  </si>
  <si>
    <t>"Fixarea placilor 208mm lucios 0.60mm":4.05,</t>
  </si>
  <si>
    <t>"Fix. placilor pe zid 208 mm Luc. 0.70 mm":4.92,</t>
  </si>
  <si>
    <t>"Fixarea pl. pe zid 208mm Mat 0.40 mm":3.12,</t>
  </si>
  <si>
    <t>"Fix. placilor pe zid 208 mm Mat 0.45 mm":3.56,</t>
  </si>
  <si>
    <t>"Fix. placilor pe zid 208 mm Mat 0.50 mm":3.72,</t>
  </si>
  <si>
    <t>"Fix. placilor pe zid 208 mm Mat 0.60 mm":4.21,</t>
  </si>
  <si>
    <t>"Fixarea pl. la zid 208mm Wood 0.45mm":4.82,</t>
  </si>
  <si>
    <t>"Fixarea pl. pe zid 208mm Wood 0.50MM":4.87,</t>
  </si>
  <si>
    <t>"Fix. placilor pe zid 208 mm ZNC 0.37 mm":2.35,</t>
  </si>
  <si>
    <t>"Fix. placilor pe zid 208 mm ZNC 0.40 mm":2.40,</t>
  </si>
  <si>
    <t>"Fix. placilor pe zid 208 mm ZNC 0.45 mm":3.00,</t>
  </si>
  <si>
    <t>"Fix. placilor pe zid 208 mm ZNC 0.50 mm":3.27,</t>
  </si>
  <si>
    <t>"Fix. placilor pe zid 208 mm ZNC 0.60 mm":3.92,</t>
  </si>
  <si>
    <t>"Fix. placilor pe zid 208 mm ZNC 0.70 mm":4.52,</t>
  </si>
  <si>
    <t>"Fix. placilor pe zid 250 mm 8003 0.50 mm":5.77,</t>
  </si>
  <si>
    <t>"Fix. placilor pe zid 250 mm GDM 0.50 mm":5.84,</t>
  </si>
  <si>
    <t>"Fix. placilor pe zid 250 mm Luc. 0.40 mm":3.43,</t>
  </si>
  <si>
    <t>"Fix. placilor pe zid 250 mm Luc. 0.45 mm":4.00,</t>
  </si>
  <si>
    <t>"Fix. placilor pe zid 250 mm Luc. 0.50 mm":4.28,</t>
  </si>
  <si>
    <t>"Fixarea placilor 250mm lucios 0.60mm":4.85,</t>
  </si>
  <si>
    <t>"Fix. placilor pe zid 250 mm Luc. 0.70 mm":5.90,</t>
  </si>
  <si>
    <t>"Fixarea pl. pe zid 250mm Mat 0.40 mm":3.74,</t>
  </si>
  <si>
    <t>"Fix. placilor pe zid 250 mm Mat 0.45 mm":4.27,</t>
  </si>
  <si>
    <t>"Fix. placilor pe zid 250 mm Mat 0.50 mm":4.46,</t>
  </si>
  <si>
    <t>"Fix. placilor pe zid 250 mm Mat 0.60 mm":5.05,</t>
  </si>
  <si>
    <t>"Fixarea pl. la zid 250mm Wood 0.45mm":5.78,</t>
  </si>
  <si>
    <t>"Fixarea pl. pe zid 250mm Wood 0.50MM":5.84,</t>
  </si>
  <si>
    <t>"Fix. placilor pe zid 250 mm ZNC 0.37 mm":2.81,</t>
  </si>
  <si>
    <t>"Fix. placilor pe zid 250 mm ZNC 0.40 mm":2.87,</t>
  </si>
  <si>
    <t>"Fix. placilor pe zid 250 mm ZNC 0.45 mm":3.59,</t>
  </si>
  <si>
    <t>"Fix. placilor pe zid 250 mm ZNC 0.50 mm":3.92,</t>
  </si>
  <si>
    <t>"Fix. placilor pe zid 250 mm ZNC 0.60 mm":4.70,</t>
  </si>
  <si>
    <t>"Fix. placilor pe zid 250 mm ZNC 0.70 mm":5.42,</t>
  </si>
  <si>
    <t>"Fronton Retro 312 mm Ral 8003 0.45mm":7.22,</t>
  </si>
  <si>
    <t>"Bord. fronton Retro 312 mm GDM 0.50mm":7.31,</t>
  </si>
  <si>
    <t>"Bord. fronton Retro 312mm Lucios 0.45mm":5.00,</t>
  </si>
  <si>
    <t>"Bord. fronton Retro 312mm Lucios 0.50mm":5.36,</t>
  </si>
  <si>
    <t>"Fronton retro 312mm lucios 0.60":6.07,</t>
  </si>
  <si>
    <t>"Bord. fronton Retro 312 mm Mat 0.45mm":5.34,</t>
  </si>
  <si>
    <t>"Bord. fronton Retro 312 mm Mat 0.50mm":5.57,</t>
  </si>
  <si>
    <t>"Bord. fronton Retro 312 mm Mat 0.60mm":6.32,</t>
  </si>
  <si>
    <t>"Fixarea pl. retro 312mm Wood 0.45mm":7.23,</t>
  </si>
  <si>
    <t>"Fronton retro 312mm Wood 0.50MM":7.31,</t>
  </si>
  <si>
    <t>"Accesoriu Special ML RAL 8003 0.45 D01":0.65,</t>
  </si>
  <si>
    <t>"Accesoriu Special ML DPL D01":0.53,</t>
  </si>
  <si>
    <t>"Accesoriu Special ML DPL 0.60 D01":0.79,</t>
  </si>
  <si>
    <t>"Accesoriu Special ML DPM D01":0.55,</t>
  </si>
  <si>
    <t>"Accesoriu Special ML DPM 0.60 D01":1.13,</t>
  </si>
  <si>
    <t>"Accesoriu Special ML GDM 0.60 D01":0.66,</t>
  </si>
  <si>
    <t>"Accesoriu Special ML Lucios 0.40 D01":0.39,</t>
  </si>
  <si>
    <t>"Accesoriu Special ML Lucios 0.45 D01":0.45,</t>
  </si>
  <si>
    <t>"Accesoriu Special ML Lucios 0.50 D01":0.48,</t>
  </si>
  <si>
    <t>"ACCES. SPECIAL ML D01":0.55,</t>
  </si>
  <si>
    <t>"Accesoriu Special ML Lucios 0.70 D01":0.66,</t>
  </si>
  <si>
    <t>"":2.00,</t>
  </si>
  <si>
    <t>"ACCES. SPECIAL ML D01 LUCIOS 0.88MM":3.00,</t>
  </si>
  <si>
    <t>"Accesorii config. Lucios 1.00mm D01":4.00,</t>
  </si>
  <si>
    <t>"ACCES. SPECIAL ML D01 LUCIOS 1.25MM":5.00,</t>
  </si>
  <si>
    <t>"Accesoriu Special ML MAT 0.40 D01":0.42,</t>
  </si>
  <si>
    <t>"Accesoriu Special ML MAT 0.45 D01":0.48,</t>
  </si>
  <si>
    <t>"Accesoriu Special ML MAT 0.50 D01":0.50,</t>
  </si>
  <si>
    <t>"Accesoriu Special ML MAT 0.60 D01":0.57,</t>
  </si>
  <si>
    <t>"ACCESORIU SECIAL CONFIGURABIL D01":0.52,</t>
  </si>
  <si>
    <t>"Accesoriu Special ML Wood 0.45 D01":0.65,</t>
  </si>
  <si>
    <t>"ACCESORIU CONFIGURABIL D01 WOOD 0.50MM":0.66,</t>
  </si>
  <si>
    <t>"Accesoriu Special ML ZNC 0.37 D01":0.32,</t>
  </si>
  <si>
    <t>"Accesoriu Special ML ZNC 0.40 D01":0.32,</t>
  </si>
  <si>
    <t>"Accesoriu Special ML ZNC 0.45 D01":0.40,</t>
  </si>
  <si>
    <t>"Accesoriu Special ML ZNC 0.50 D01":0.44,</t>
  </si>
  <si>
    <t>"Accesoriu Special ML ZNC 0.60 D01":0.53,</t>
  </si>
  <si>
    <t>"Accesoriu Special ML ZNC 0.70 D01":0.61,</t>
  </si>
  <si>
    <t>"Accesorii Configurabile D01 Zincat 1.00m":2.00,</t>
  </si>
  <si>
    <t>"Acesoriu Special D01 ML ZINCAT 1.50MM":3.00,</t>
  </si>
  <si>
    <t>"Accesoriu Special ML RAL 8003 0.45 D02":1.30,</t>
  </si>
  <si>
    <t>"Accesoriu Special ML DPL D02":1.06,</t>
  </si>
  <si>
    <t>"Accesoriu Special ML DPL 0.60 D02":1.58,</t>
  </si>
  <si>
    <t>"Accesoriu Special ML DPM D02":1.10,</t>
  </si>
  <si>
    <t>"Accesoriu Special ML DPM 0.60 D02":2.25,</t>
  </si>
  <si>
    <t>"Accesoriu Special ML GDM 0.60 D02":1.31,</t>
  </si>
  <si>
    <t>"Accesoriu Special ML Lucios 0.40 D02":0.77,</t>
  </si>
  <si>
    <t>"Accesoriu Special ML Lucios 0.45 D02":0.90,</t>
  </si>
  <si>
    <t>"Accesoriu Special ML Lucios 0.50 D02":0.96,</t>
  </si>
  <si>
    <t>"ACCES. SPECIAL ML D02":1.09,</t>
  </si>
  <si>
    <t>"Accesoriu Special ML Lucios 0.70 D02":1.33,</t>
  </si>
  <si>
    <t>"Accesorii configurabile Lucios 0.75MM D0":4.00,</t>
  </si>
  <si>
    <t>"ACCES. SPECIAL ML D02 LUCIOS 0.88MM":6.00,</t>
  </si>
  <si>
    <t>"Accesorii config. Lucios 1.00mm D02":8.00,</t>
  </si>
  <si>
    <t>"ACCES. SPECIAL ML D02 LUCIOS 1.25MM":10.00,</t>
  </si>
  <si>
    <t>"Accesoriu Special ML MAT 0.40 D02":0.84,</t>
  </si>
  <si>
    <t>"Accesoriu Special ML MAT 0.45 D02":0.96,</t>
  </si>
  <si>
    <t>"Accesoriu Special ML MAT 0.50 D02":1.00,</t>
  </si>
  <si>
    <t>"Accesoriu Special ML MAT 0.60 D02":1.14,</t>
  </si>
  <si>
    <t>"ACCESORIU SECIAL CONFIGURABIL D02":1.05,</t>
  </si>
  <si>
    <t>"Accesoriu Special ML Wood 0.45 D02":1.30,</t>
  </si>
  <si>
    <t>"ACCESORIU CONFIGURABIL D02 WOOD 0.50MM":1.31,</t>
  </si>
  <si>
    <t>"Accesoriu Special ML ZNC 0.37 D02":0.63,</t>
  </si>
  <si>
    <t>"Accesoriu Special ML ZNC 0.40 D02":0.65,</t>
  </si>
  <si>
    <t>"Accesoriu Special ML ZNC 0.45 D02":0.81,</t>
  </si>
  <si>
    <t>"Accesoriu Special ML ZNC 0.50 D02":4.00,</t>
  </si>
  <si>
    <t>"Accesoriu Special ML ZNC 0.60 D02":1.06,</t>
  </si>
  <si>
    <t>"Accesoriu Special ML ZNC 0.70 D02":1.22,</t>
  </si>
  <si>
    <t>"Acesoriu Special D02 ML ZINCAT 1.50MM":6.00,</t>
  </si>
  <si>
    <t>"Accesoriu Special ML RAL 8003 0.45 D03":1.95,</t>
  </si>
  <si>
    <t>"Accesoriu Special ML DPL D03":1.59,</t>
  </si>
  <si>
    <t>"Accesoriu Special ML DPL 0.60 D03":2.37,</t>
  </si>
  <si>
    <t>"Accesoriu Special ML DPM D03":1.66,</t>
  </si>
  <si>
    <t>"Accesoriu Special ML DPM 0.60 D03":3.38,</t>
  </si>
  <si>
    <t>"Accesoriu Special ML GDM 0.60 D03":1.97,</t>
  </si>
  <si>
    <t>"Accesoriu Special ML Lucios 0.40 D03":1.16,</t>
  </si>
  <si>
    <t>"Accesoriu Special ML Lucios 0.45 D03":1.35,</t>
  </si>
  <si>
    <t>"Accesoriu Special ML Lucios 0.50 D03":1.45,</t>
  </si>
  <si>
    <t>"ACCES. SPECIAL ML D03":1.64,</t>
  </si>
  <si>
    <t>"Accesoriu Special ML Lucios 0.70 D03":1.99,</t>
  </si>
  <si>
    <t>"Accesorii configurabile Lucios 0.75MM D0":6.00,</t>
  </si>
  <si>
    <t>"ACCES. SPECIAL ML D03 LUCIOS 0.88MM":9.00,</t>
  </si>
  <si>
    <t>"Accesorii config. Lucios 1.00mm D03":12.00,</t>
  </si>
  <si>
    <t>"ACCES. SPECIAL ML D03 LUCIOS 1.25MM":15.00,</t>
  </si>
  <si>
    <t>"Accesoriu Special ML MAT 0.40 D03":1.26,</t>
  </si>
  <si>
    <t>"Accesoriu Special ML MAT 0.45 D03":1.44,</t>
  </si>
  <si>
    <t>"Accesoriu Special ML MAT 0.50 D03":1.50,</t>
  </si>
  <si>
    <t>"Accesoriu Special ML MAT 0.60 D03":1.71,</t>
  </si>
  <si>
    <t>"ACCESORIU SECIAL CONFIGURABIL D03":1.57,</t>
  </si>
  <si>
    <t>"Accesoriu Special ML Wood 0.45 D03":1.95,</t>
  </si>
  <si>
    <t>"ACCESORIU CONFIGURABIL D03 WOOD 0.50MM":1.97,</t>
  </si>
  <si>
    <t>"Accesoriu Special ML ZNC 0.37 D03":0.95,</t>
  </si>
  <si>
    <t>"Accesoriu Special ML ZNC 0.40 D03":0.97,</t>
  </si>
  <si>
    <t>"Accesoriu Special ML ZNC 0.45 D03":1.21,</t>
  </si>
  <si>
    <t>"Accesoriu Special ML ZNC 0.50 D03":1.32,</t>
  </si>
  <si>
    <t>"Accesoriu Special ML ZNC 0.60 D03":1.59,</t>
  </si>
  <si>
    <t>"Accesoriu Special ML ZNC 0.70 D03":1.83,</t>
  </si>
  <si>
    <t>"Acesoriu Special D03 ML ZINCAT 1.00MM":6.00,</t>
  </si>
  <si>
    <t>"Accesoriu ML D03 Zincat 1.50MM":9.00,</t>
  </si>
  <si>
    <t>"Accesoriu Special ML RAL 8003 0.45 D04":2.60,</t>
  </si>
  <si>
    <t>"Accesoriu Special ML DPL D04":2.12,</t>
  </si>
  <si>
    <t>"Accesoriu Special ML DPL 0.60 D04":3.16,</t>
  </si>
  <si>
    <t>"Accesoriu Special ML DPM D04":2.21,</t>
  </si>
  <si>
    <t>"Accesoriu Special ML DPM 0.60 D04":4.51,</t>
  </si>
  <si>
    <t>"Accesoriu Special ML GDM 0.60 D04":2.63,</t>
  </si>
  <si>
    <t>"Accesoriu Special ML Lucios 0.40 D04":1.54,</t>
  </si>
  <si>
    <t>"Accesoriu Special ML Lucios 0.45 D04":1.80,</t>
  </si>
  <si>
    <t>"Accesoriu Special ML Lucios 0.50 D04":1.93,</t>
  </si>
  <si>
    <t>"ACCES. SPECIAL ML D04":2.18,</t>
  </si>
  <si>
    <t>"Accesoriu Special ML Lucios 0.70 D04":2.66,</t>
  </si>
  <si>
    <t>"Accesorii configurabile Lucios 0.75MM D0":8.00,</t>
  </si>
  <si>
    <t>"ACCES. SPECIAL ML D04 LUCIOS 0.88MM":12.00,</t>
  </si>
  <si>
    <t>"Accesorii config. Lucios 1.00mm D04":16.00,</t>
  </si>
  <si>
    <t>"ACCES. SPECIAL ML D04 LUCIOS 1.25MM":20.00,</t>
  </si>
  <si>
    <t>"Accesoriu Special ML MAT 0.40 D04":1.68,</t>
  </si>
  <si>
    <t>"Accesoriu Special ML MAT 0.45 D04":1.92,</t>
  </si>
  <si>
    <t>"Accesoriu Special ML MAT 0.50 D04":2.01,</t>
  </si>
  <si>
    <t>"Accesoriu Special ML MAT 0.60 D04":2.27,</t>
  </si>
  <si>
    <t>"ACCESORIU SECIAL CONFIGURABIL D04":2.09,</t>
  </si>
  <si>
    <t>"Accesoriu Special ML Wood 0.45 D04":2.60,</t>
  </si>
  <si>
    <t>"ACCESORIU CONFIGURABIL D04 WOOD 0.50MM":2.63,</t>
  </si>
  <si>
    <t>"Accesoriu Special ML ZNC 0.37 D04":1.27,</t>
  </si>
  <si>
    <t>"Accesoriu Special ML ZNC 0.40 D04":1.29,</t>
  </si>
  <si>
    <t>"Accesoriu Special ML ZNC 0.45 D04":1.62,</t>
  </si>
  <si>
    <t>"Accesoriu Special ML ZNC 0.50 D04":1.77,</t>
  </si>
  <si>
    <t>"Accesoriu Special ML ZNC 0.60 D04":2.12,</t>
  </si>
  <si>
    <t>"Accesoriu Special ML ZNC 0.70 D04":2.44,</t>
  </si>
  <si>
    <t>"Acesoriu Special D04 ML ZINCAT 1.00MM":8.00,</t>
  </si>
  <si>
    <t>"Accesoriu ML Zincat 1.5MM":12.00,</t>
  </si>
  <si>
    <t>"Accesoriu Special ML RAL 8003 0.45 D05":3.25,</t>
  </si>
  <si>
    <t>"Accesoriu Special ML DPL D05":2.65,</t>
  </si>
  <si>
    <t>"Accesoriu Special ML DPL 0.60 D05":3.95,</t>
  </si>
  <si>
    <t>"Accesoriu Special ML DPM D05":2.76,</t>
  </si>
  <si>
    <t>"Accesoriu Special ML DPM 0.60 D05":5.64,</t>
  </si>
  <si>
    <t>"Accesoriu Special ML GDM 0.60 D05":3.29,</t>
  </si>
  <si>
    <t>"Accesoriu Special ML Lucios 0.40 D05":1.93,</t>
  </si>
  <si>
    <t>"Accesoriu Special ML Lucios 0.45 D05":2.25,</t>
  </si>
  <si>
    <t>"Accesoriu Special ML Lucios 0.50 D05":2.41,</t>
  </si>
  <si>
    <t>"ACCES. SPECIAL ML D05":2.73,</t>
  </si>
  <si>
    <t>"Accesoriu Special ML Lucios 0.70 D05":3.32,</t>
  </si>
  <si>
    <t>"Accesorii configurabile Lucios 0.75MM D0":10.00,</t>
  </si>
  <si>
    <t>"ACCES. SPECIAL ML D05 LUCIOS 0.88MM":15.00,</t>
  </si>
  <si>
    <t>"Accesorii config. Lucios 1.00mm D05":20.00,</t>
  </si>
  <si>
    <t>"ACCES. SPECIAL ML D05 LUCIOS 1.25MM":25.00,</t>
  </si>
  <si>
    <t>"Accesoriu Special ML MAT 0.40 D05":2.10,</t>
  </si>
  <si>
    <t>"Accesoriu Special ML MAT 0.45 D05":2.40,</t>
  </si>
  <si>
    <t>"Accesoriu Special ML MAT 0.50 D05":2.51,</t>
  </si>
  <si>
    <t>"Accesoriu Special ML MAT 0.60 D05":2.84,</t>
  </si>
  <si>
    <t>"ACCESORIU SECIAL CONFIGURABIL D05":2.62,</t>
  </si>
  <si>
    <t>"Accesoriu Special ML Wood 0.45 D05":3.25,</t>
  </si>
  <si>
    <t>"ACCESORIU CONFIGURABIL D05 WOOD 0.50MM":3.29,</t>
  </si>
  <si>
    <t>"Accesoriu Special ML ZNC 0.37 D05":1.58,</t>
  </si>
  <si>
    <t>"Accesoriu Special ML ZNC 0.40 D05":1.62,</t>
  </si>
  <si>
    <t>"Accesoriu Special ML ZNC 0.45 D05":2.02,</t>
  </si>
  <si>
    <t>"Accesoriu Special ML ZNC 0.50 D05":2.21,</t>
  </si>
  <si>
    <t>"Accesoriu Special ML ZNC 0.60 D05":2.65,</t>
  </si>
  <si>
    <t>"Accesoriu Special ML ZNC 0.70 D05":3.05,</t>
  </si>
  <si>
    <t>"Acesoriu Special D05 ML ZINCAT 1.00MM":10.00,</t>
  </si>
  <si>
    <t>"Accesorii configurabile ZIncat 1.50 MM":15.00,</t>
  </si>
  <si>
    <t>"Accesoriu Special ML RAL 8003 0.45 D06":3.90,</t>
  </si>
  <si>
    <t>"Accesoriu Special ML DPL D06":3.18,</t>
  </si>
  <si>
    <t>"Accesoriu Special ML DPL 0.60 D06":4.74,</t>
  </si>
  <si>
    <t>"Accesoriu Special ML DPM D06":3.31,</t>
  </si>
  <si>
    <t>"Accesoriu Special ML DPM 0.60 D06":6.76,</t>
  </si>
  <si>
    <t>"Accesoriu Special ML GDM 0.60 D06":3.94,</t>
  </si>
  <si>
    <t>"Accesoriu Special ML Lucios 0.40 D06":2.31,</t>
  </si>
  <si>
    <t>"Accesoriu Special ML Lucios 0.45 D06":2.70,</t>
  </si>
  <si>
    <t>"Accesoriu Special ML Lucios 0.50 D06":2.89,</t>
  </si>
  <si>
    <t>"ACCES. SPECIAL ML D06":3.28,</t>
  </si>
  <si>
    <t>"Accesoriu Special ML Lucios 0.70 D06":3.99,</t>
  </si>
  <si>
    <t>"Accesorii configurabile Lucios 0.75MM D0":12.00,</t>
  </si>
  <si>
    <t>"ACCES. SPECIAL ML D06 LUCIOS 0.88MM":18.00,</t>
  </si>
  <si>
    <t>"Accesorii config. Lucios 1.00mm D06":24.00,</t>
  </si>
  <si>
    <t>"ACCES. SPECIAL ML D06 LUCIOS 1.25MM":30.00,</t>
  </si>
  <si>
    <t>"Accesoriu Special ML MAT 0.40 D06":2.52,</t>
  </si>
  <si>
    <t>"Accesoriu Special ML MAT 0.45 D06":2.88,</t>
  </si>
  <si>
    <t>"Accesoriu Special ML MAT 0.50 D06":3.01,</t>
  </si>
  <si>
    <t>"Accesoriu Special ML MAT 0.60 D06":3.41,</t>
  </si>
  <si>
    <t>"ACCESORIU SECIAL CONFIGURABIL D06":3.14,</t>
  </si>
  <si>
    <t>"Accesoriu Special ML Wood 0.45 D06":3.90,</t>
  </si>
  <si>
    <t>"ACCESORIU CONFIGURABIL D06 WOOD 0.50MM":3.94,</t>
  </si>
  <si>
    <t>"Accesoriu Special ML ZNC 0.37 D06":1.90,</t>
  </si>
  <si>
    <t>"Accesoriu Special ML ZNC 0.40 D06":1.94,</t>
  </si>
  <si>
    <t>"Accesoriu Special ML ZNC 0.45 D06":2.43,</t>
  </si>
  <si>
    <t>"Accesoriu Special ML ZNC 0.50 D06":2.65,</t>
  </si>
  <si>
    <t>"Accesoriu Special ML ZNC 0.60 D06":3.18,</t>
  </si>
  <si>
    <t>"Accesoriu Special ML ZNC 0.70 D06":3.66,</t>
  </si>
  <si>
    <t>"Acesoriu Special D06 ML ZINCAT 1.00MM":12.00,</t>
  </si>
  <si>
    <t>"Acesoriu Special D06 ML ZINCAT 1.50MM":18.00,</t>
  </si>
  <si>
    <t>"Accesoriu Special ML RAL 8003 0.45 D07":4.55,</t>
  </si>
  <si>
    <t>"Accesoriu Special ML DPL D07":3.71,</t>
  </si>
  <si>
    <t>"Accesoriu Special ML DPL 0.60 D07":5.53,</t>
  </si>
  <si>
    <t>"Accesoriu Special ML DPM D07":3.86,</t>
  </si>
  <si>
    <t>"Accesoriu Special ML DPM 0.60 D07":7.89,</t>
  </si>
  <si>
    <t>"Accesoriu Special ML GDM 0.60 D07":4.60,</t>
  </si>
  <si>
    <t>"Accesoriu Special ML Lucios 0.40 D07":2.70,</t>
  </si>
  <si>
    <t>"Accesoriu Special ML Lucios 0.45 D07":3.15,</t>
  </si>
  <si>
    <t>"Accesoriu Special ML Lucios 0.50 D07":3.37,</t>
  </si>
  <si>
    <t>"ACCES. SPECIAL ML D07":3.82,</t>
  </si>
  <si>
    <t>"Accesoriu Special ML Lucios 0.70 D07":4.65,</t>
  </si>
  <si>
    <t>"Accesorii configurabile Lucios 0.75MM D0":14.00,</t>
  </si>
  <si>
    <t>"ACCES. SPECIAL ML D07 LUCIOS 0.88MM":21.00,</t>
  </si>
  <si>
    <t>"Accesorii config. Lucios 1.00mm D07":28.00,</t>
  </si>
  <si>
    <t>"ACCES. SPECIAL ML D07 LUCIOS 1.25MM":35.00,</t>
  </si>
  <si>
    <t>"Accesoriu Special ML MAT 0.40 D07":2.94,</t>
  </si>
  <si>
    <t>"Accesoriu Special ML MAT 0.45 D07":3.36,</t>
  </si>
  <si>
    <t>"Accesoriu Special ML MAT 0.50 D07":3.51,</t>
  </si>
  <si>
    <t>"Accesoriu Special ML MAT 0.60 D07":3.98,</t>
  </si>
  <si>
    <t>"ACCESORIU SECIAL CONFIGURABIL D07":3.66,</t>
  </si>
  <si>
    <t>"Accesoriu Special ML Wood 0.45 D07":4.55,</t>
  </si>
  <si>
    <t>"ACCESORIU CONFIGURABIL D07 WOOD 0.50MM":4.60,</t>
  </si>
  <si>
    <t>"Accesoriu Special ML ZNC 0.37 D07":2.22,</t>
  </si>
  <si>
    <t>"Accesoriu Special ML ZNC 0.40 D07":2.26,</t>
  </si>
  <si>
    <t>"Accesoriu Special ML ZNC 0.45 D07":2.83,</t>
  </si>
  <si>
    <t>"Accesoriu Special ML ZNC 0.50 D07":3.09,</t>
  </si>
  <si>
    <t>"Accesoriu Special ML ZNC 0.60 D07":3.70,</t>
  </si>
  <si>
    <t>"Accesoriu Special ML ZNC 0.70 D07":4.27,</t>
  </si>
  <si>
    <t>"Acesoriu Special D07 ML ZINCAT 1.00MM":14.00,</t>
  </si>
  <si>
    <t>"Acesoriu Special D07 ML ZINCAT 1.50MM":21.00,</t>
  </si>
  <si>
    <t>"Accesoriu Special ML RAL 8003 0.45 D08":5.19,</t>
  </si>
  <si>
    <t>"Accesoriu Special ML DPL D08":4.24,</t>
  </si>
  <si>
    <t>"Accesoriu Special ML DPL 0.60 D08":6.32,</t>
  </si>
  <si>
    <t>"Accesoriu Special ML DPM D08":4.41,</t>
  </si>
  <si>
    <t>"Accesoriu Special ML DPM 0.60 D08":9.02,</t>
  </si>
  <si>
    <t>"Accesoriu Special ML GDM 0.60 D08":5.26,</t>
  </si>
  <si>
    <t>"Accesoriu Special ML Lucios 0.40 D08":3.08,</t>
  </si>
  <si>
    <t>"Accesoriu Special ML Lucios 0.45 D08":3.60,</t>
  </si>
  <si>
    <t>"Accesoriu Special ML Lucios 0.50 D08":3.86,</t>
  </si>
  <si>
    <t>"ACCES. SPECIAL ML D08":4.37,</t>
  </si>
  <si>
    <t>"Accesoriu Special ML Lucios 0.70 D08":5.31,</t>
  </si>
  <si>
    <t>"Accesorii configurabile Lucios 0.75MM D0":16.00,</t>
  </si>
  <si>
    <t>"ACCES. SPECIAL ML D08 LUCIOS 0.88MM":24.00,</t>
  </si>
  <si>
    <t>"Accesorii config. Lucios 1.00mm D08":32.00,</t>
  </si>
  <si>
    <t>"ACCES. SPECIAL ML D08 LUCIOS 1.25MM":40.00,</t>
  </si>
  <si>
    <t>"Accesoriu Special ML MAT 0.40 D08":3.36,</t>
  </si>
  <si>
    <t>"Accesoriu Special ML MAT 0.45 D08":3.84,</t>
  </si>
  <si>
    <t>"Accesoriu Special ML MAT 0.50 D08":4.01,</t>
  </si>
  <si>
    <t>"Accesoriu Special ML MAT 0.60 D08":4.55,</t>
  </si>
  <si>
    <t>"ACCESORIU SECIAL CONFIGURABIL D08":4.19,</t>
  </si>
  <si>
    <t>"Accesoriu Special ML Wood 0.45 D08":5.21,</t>
  </si>
  <si>
    <t>"ACCESORIU CONFIGURABIL D08 WOOD 0.50MM":5.26,</t>
  </si>
  <si>
    <t>"Accesoriu Special ML ZNC 0.37 D08":2.53,</t>
  </si>
  <si>
    <t>"Accesoriu Special ML ZNC 0.40 D08":2.59,</t>
  </si>
  <si>
    <t>"Accesoriu Special ML ZNC 0.45 D08":3.23,</t>
  </si>
  <si>
    <t>"Accesoriu Special ML ZNC 0.50 D08":3.53,</t>
  </si>
  <si>
    <t>"Accesoriu Special ML ZNC 0.60 D08":4.23,</t>
  </si>
  <si>
    <t>"Accesoriu Special ML ZNC 0.70 D08":4.88,</t>
  </si>
  <si>
    <t>"Acesoriu Special D08 ML ZINCAT 1.00MM":16.00,</t>
  </si>
  <si>
    <t>"Accesorii Configurabile Zincat 1.50MM 08":24.00,</t>
  </si>
  <si>
    <t>"Accesoriu Special ML RAL 8003 0.45 D09":5.84,</t>
  </si>
  <si>
    <t>"Accesoriu Special ML DPL D09":4.77,</t>
  </si>
  <si>
    <t>"Accesoriu Special ML DPL 0.60 D09":7.11,</t>
  </si>
  <si>
    <t>"Accesoriu Special ML DPM D09":4.97,</t>
  </si>
  <si>
    <t>"Accesoriu Special ML DPM 0.60 D09":10.15,</t>
  </si>
  <si>
    <t>"Accesoriu Special ML GDM 0.60 D09":5.92,</t>
  </si>
  <si>
    <t>"Accesoriu Special ML Lucios 0.40 D09":3.47,</t>
  </si>
  <si>
    <t>"Accesoriu Special ML Lucios 0.45 D09":4.05,</t>
  </si>
  <si>
    <t>"Accesoriu Special ML Lucios 0.50 D09":4.34,</t>
  </si>
  <si>
    <t>"ACCES. SPECIAL ML D09":4.91,</t>
  </si>
  <si>
    <t>"Accesoriu Special ML Lucios 0.70 D09":5.98,</t>
  </si>
  <si>
    <t>"Accesorii configurabile Lucios 0.75MM D0":18.00,</t>
  </si>
  <si>
    <t>"ACCES. SPECIAL ML D09 LUCIOS 0.88MM":27.00,</t>
  </si>
  <si>
    <t>"Accesorii config. Lucios 1.00mm D09":36.00,</t>
  </si>
  <si>
    <t>"ACCES. SPECIAL ML D09 LUCIOS 1.25MM":45.00,</t>
  </si>
  <si>
    <t>"Accesoriu Special ML MAT 0.40 D09":3.78,</t>
  </si>
  <si>
    <t>"Accesoriu Special ML MAT 0.45 D09":4.33,</t>
  </si>
  <si>
    <t>"Accesoriu Special ML MAT 0.50 D09":4.51,</t>
  </si>
  <si>
    <t>"Accesoriu Special ML MAT 0.60 D09":5.12,</t>
  </si>
  <si>
    <t>"ACCESORIU SECIAL CONFIGURABIL D09":4.71,</t>
  </si>
  <si>
    <t>"Accesoriu Special ML Wood 0.45 D09":5.86,</t>
  </si>
  <si>
    <t>"ACCESORIU CONFIGURABIL D09 WOOD 0.50MM":5.92,</t>
  </si>
  <si>
    <t>"Accesoriu Special ML ZNC 0.37 D09":2.85,</t>
  </si>
  <si>
    <t>"Accesoriu Special ML ZNC 0.40 D09":2.91,</t>
  </si>
  <si>
    <t>"Accesoriu Special ML ZNC 0.45 D09":3.64,</t>
  </si>
  <si>
    <t>"Accesoriu Special ML ZNC 0.50 D09":3.97,</t>
  </si>
  <si>
    <t>"Accesoriu Special ML ZNC 0.60 D09":4.76,</t>
  </si>
  <si>
    <t>"Accesoriu Special ML ZNC 0.70 D09":5.49,</t>
  </si>
  <si>
    <t>"Acesoriu Special D09 ML ZINCAT 1.00MM":18.00,</t>
  </si>
  <si>
    <t>"Acesoriu Special D09 ML ZINCAT 1.50MM":27.00,</t>
  </si>
  <si>
    <t>"Accesoriu Special ML RAL 8003 0.45 D10":6.49,</t>
  </si>
  <si>
    <t>"Accesoriu Special ML DPL D10":5.30,</t>
  </si>
  <si>
    <t>"Accesoriu Special ML DPL 0.60 D10":7.90,</t>
  </si>
  <si>
    <t>"Accesoriu Special ML DPM D10":5.52,</t>
  </si>
  <si>
    <t>"Accesoriu Special ML DPM 0.60 D10":11.27,</t>
  </si>
  <si>
    <t>"Accesoriu Special ML GDM 0.60 D10":6.57,</t>
  </si>
  <si>
    <t>"Accesoriu Special ML Lucios 0.40 D10":3.85,</t>
  </si>
  <si>
    <t>"Accesoriu Special ML Lucios 0.45 D10":4.50,</t>
  </si>
  <si>
    <t>"Accesoriu Special ML Lucios 0.50 D10":4.82,</t>
  </si>
  <si>
    <t>"ACCES. SPECIAL ML D10":5.46,</t>
  </si>
  <si>
    <t>"Accesoriu Special ML Lucios 0.70 D10":6.64,</t>
  </si>
  <si>
    <t>"Accesorii configurabile Lucios 0.75MM D1":20.00,</t>
  </si>
  <si>
    <t>"ACCES. SPECIAL ML D10 LUCIOS 0.88MM":30.00,</t>
  </si>
  <si>
    <t>"Accesorii config. Lucios 1.00mm D10":40.00,</t>
  </si>
  <si>
    <t>"ACCES. SPECIAL ML D10 LUCIOS 1.25MM":50.00,</t>
  </si>
  <si>
    <t>"Accesoriu Special ML MAT 0.40 D10":4.21,</t>
  </si>
  <si>
    <t>"Accesoriu Special ML MAT 0.45 D10":4.81,</t>
  </si>
  <si>
    <t>"Accesoriu Special ML MAT 0.50 D10":5.02,</t>
  </si>
  <si>
    <t>"Accesoriu Special ML MAT 0.60 D10":5.68,</t>
  </si>
  <si>
    <t>"ACCESORIU SECIAL CONFIGURABIL D10":5.23,</t>
  </si>
  <si>
    <t>"Accesoriu Special ML Wood 0.45 D10":6.51,</t>
  </si>
  <si>
    <t>"ACCESORIU CONFIGURABIL D10 WOOD 0.50MM":6.57,</t>
  </si>
  <si>
    <t>"Accesoriu Special ML ZNC 0.37 D10":3.17,</t>
  </si>
  <si>
    <t>"Accesoriu Special ML ZNC 0.40 D10":3.23,</t>
  </si>
  <si>
    <t>"Accesoriu Special ML ZNC 0.45 D10":4.04,</t>
  </si>
  <si>
    <t>"Accesoriu Special ML ZNC 0.50 D10":4.41,</t>
  </si>
  <si>
    <t>"Accesoriu Special ML ZNC 0.60 D10":5.29,</t>
  </si>
  <si>
    <t>"Accesoriu Special ML ZNC 0.70 D10":6.10,</t>
  </si>
  <si>
    <t>"Acesoriu Special D10 ML ZINCAT 1.00MM":20.00,</t>
  </si>
  <si>
    <t>"Accesoriu Special D10 ZINCAT 1.50MM":30.00,</t>
  </si>
  <si>
    <t>"Accesoriu Special ML RAL 8003 0.45 D11":7.14,</t>
  </si>
  <si>
    <t>"Accesoriu Special ML DPL D11":5.83,</t>
  </si>
  <si>
    <t>"Accesoriu Special ML DPL 0.60 D11":8.69,</t>
  </si>
  <si>
    <t>"Accesoriu Special ML DPM D11":6.07,</t>
  </si>
  <si>
    <t>"Accesoriu Special ML DPM 0.60 D11":12.40,</t>
  </si>
  <si>
    <t>"Accesoriu Special ML GDM 0.60 D11":7.23,</t>
  </si>
  <si>
    <t>"Accesoriu Special ML Lucios 0.40 D11":4.24,</t>
  </si>
  <si>
    <t>"Accesoriu Special ML Lucios 0.45 D11":4.95,</t>
  </si>
  <si>
    <t>"Accesoriu Special ML Lucios 0.50 D11":5.30,</t>
  </si>
  <si>
    <t>"ACCES. SPECIAL ML D11":6.01,</t>
  </si>
  <si>
    <t>"Accesoriu Special ML Lucios 0.70 D11":7.31,</t>
  </si>
  <si>
    <t>"Accesorii configurabile Lucios 0.75MM D1":22.00,</t>
  </si>
  <si>
    <t>"ACCES. SPECIAL ML D11 LUCIOS 0.88MM":33.00,</t>
  </si>
  <si>
    <t>"Accesorii config. Lucios 1.00mm D11":44.00,</t>
  </si>
  <si>
    <t>"ACCES. SPECIAL ML D11 LUCIOS 1.25MM":55.00,</t>
  </si>
  <si>
    <t>"Accesoriu Special ML MAT 0.40 D11":4.63,</t>
  </si>
  <si>
    <t>"Accesoriu Special ML MAT 0.45 D11":5.29,</t>
  </si>
  <si>
    <t>"Accesoriu Special ML MAT 0.50 D11":5.52,</t>
  </si>
  <si>
    <t>"Accesoriu Special ML MAT 0.60 D11":6.25,</t>
  </si>
  <si>
    <t>"ACCESORIU SECIAL CONFIGURABIL D11":5.76,</t>
  </si>
  <si>
    <t>"Accesoriu Special ML Wood 0.45 D11":7.16,</t>
  </si>
  <si>
    <t>"ACCESORIU CONFIGURABIL D11 WOOD 0.50MM":7.23,</t>
  </si>
  <si>
    <t>"Accesoriu Special ML ZNC 0.37 D11":3.48,</t>
  </si>
  <si>
    <t>"Accesoriu Special ML ZNC 0.40 D11":3.56,</t>
  </si>
  <si>
    <t>"Accesoriu Special ML ZNC 0.45 D11":4.45,</t>
  </si>
  <si>
    <t>"Accesoriu Special ML ZNC 0.50 D11":4.86,</t>
  </si>
  <si>
    <t>"Accesoriu Special ML ZNC 0.60 D11":5.82,</t>
  </si>
  <si>
    <t>"Accesoriu Special ML ZNC 0.70 D11":6.71,</t>
  </si>
  <si>
    <t>"Accesoriu Special ML ZINCAT 1.00MM":22.00,</t>
  </si>
  <si>
    <t>"Accesorii Configurabile Zincat 1.50MM 11":33.00,</t>
  </si>
  <si>
    <t>"Accesoriu Special ML RAL 8003 0.45 D12":7.79,</t>
  </si>
  <si>
    <t>"Accesoriu Special ML DPL D12":6.36,</t>
  </si>
  <si>
    <t>"Accesoriu Special ML DPL 0.60 D12":9.48,</t>
  </si>
  <si>
    <t>"Accesoriu Special ML DPM D12":6.62,</t>
  </si>
  <si>
    <t>"Accesoriu Special ML DPM 0.60 D12":13.53,</t>
  </si>
  <si>
    <t>"Accesoriu Special ML GDM 0.60 D12":7.89,</t>
  </si>
  <si>
    <t>"Accesoriu Special ML Lucios 0.40 D12":4.63,</t>
  </si>
  <si>
    <t>"Accesoriu Special ML Lucios 0.45 D12":5.39,</t>
  </si>
  <si>
    <t>"Accesoriu Special ML Lucios 0.50 D12":5.78,</t>
  </si>
  <si>
    <t>"ACCES. SPECIAL ML D12":6.55,</t>
  </si>
  <si>
    <t>"Accesoriu Special ML Lucios 0.70 D12":7.97,</t>
  </si>
  <si>
    <t>"Accesorii configurabile Lucios 0.75MM D1":24.00,</t>
  </si>
  <si>
    <t>"ACCES. SPECIAL ML D12 LUCIOS 0.88MM":36.00,</t>
  </si>
  <si>
    <t>"Accesorii config. Lucios 1.00mm D12":48.00,</t>
  </si>
  <si>
    <t>"ACCES. SPECIAL ML D12 LUCIOS 1.25MM":60.00,</t>
  </si>
  <si>
    <t>"Accesoriu Special ML MAT 0.40 D12":5.05,</t>
  </si>
  <si>
    <t>"Accesoriu Special ML MAT 0.45 D12":5.77,</t>
  </si>
  <si>
    <t>"Accesoriu Special ML MAT 0.50 D12":6.02,</t>
  </si>
  <si>
    <t>"Accesoriu Special ML MAT 0.60 D12":6.82,</t>
  </si>
  <si>
    <t>"ACCESORIU SECIAL CONFIGURABIL D12":6.28,</t>
  </si>
  <si>
    <t>"Accesoriu Special ML Wood 0.45 D12":7.81,</t>
  </si>
  <si>
    <t>"ACCESORIU CONFIGURABIL D12 WOOD 0.50MM":7.89,</t>
  </si>
  <si>
    <t>"Accesoriu Special ML ZNC 0.37 D12":3.80,</t>
  </si>
  <si>
    <t>"Accesoriu Special ML ZNC 0.40 D12":3.88,</t>
  </si>
  <si>
    <t>"Accesoriu Special ML ZNC 0.45 D12":4.85,</t>
  </si>
  <si>
    <t>"Accesoriu Special ML ZNC 0.50 D12":5.30,</t>
  </si>
  <si>
    <t>"Accesoriu Special ML ZNC 0.60 D12":6.35,</t>
  </si>
  <si>
    <t>"Accesoriu Special ML ZNC 0.70 D12":7.32,</t>
  </si>
  <si>
    <t>"Acesoriu Special D12 ML ZINCAT 1.00MM":24.00,</t>
  </si>
  <si>
    <t>"Accesoriu Special D12 ZINCAT 1.50MM":36.00,</t>
  </si>
  <si>
    <t>"Accesoriu Special ML RAL 8003 0.45 D13":8.44,</t>
  </si>
  <si>
    <t>"Accesoriu Special ML DPL D13":6.89,</t>
  </si>
  <si>
    <t>"Accesoriu Special ML DPL 0.60 D13":10.27,</t>
  </si>
  <si>
    <t>"Accesoriu Special ML DPM D13":7.17,</t>
  </si>
  <si>
    <t>"Accesoriu Special ML DPM 0.60 D13":14.65,</t>
  </si>
  <si>
    <t>"Accesoriu Special ML GDM 0.60 D13":8.55,</t>
  </si>
  <si>
    <t>"Accesoriu Special ML Lucios 0.40 D13":5.01,</t>
  </si>
  <si>
    <t>"Accesoriu Special ML Lucios 0.45 D13":5.84,</t>
  </si>
  <si>
    <t>"Accesoriu Special ML Lucios 0.50 D13":6.27,</t>
  </si>
  <si>
    <t>"ACCES. SPECIAL ML D13":7.10,</t>
  </si>
  <si>
    <t>"Accesoriu Special ML Lucios 0.70 D13":8.63,</t>
  </si>
  <si>
    <t>"Accesorii configurabile Lucios 0.75MM D1":26.00,</t>
  </si>
  <si>
    <t>"ACCES. SPECIAL ML D13 LUCIOS 0.88MM":39.00,</t>
  </si>
  <si>
    <t>"Accesorii config. Lucios 1.00mm D13":52.00,</t>
  </si>
  <si>
    <t>"ACCES. SPECIAL ML D13 LUCIOS 1.25MM":65.00,</t>
  </si>
  <si>
    <t>"Accesoriu Special ML MAT 0.40 D13":5.47,</t>
  </si>
  <si>
    <t>"Accesoriu Special ML MAT 0.45 D13":6.25,</t>
  </si>
  <si>
    <t>"Accesoriu Special ML MAT 0.50 D13":6.52,</t>
  </si>
  <si>
    <t>"Accesoriu Special ML MAT 0.60 D13":7.39,</t>
  </si>
  <si>
    <t>"ACCESORIU SECIAL CONFIGURABIL D13":6.80,</t>
  </si>
  <si>
    <t>"Accesoriu Special ML Wood 0.45 D13":8.46,</t>
  </si>
  <si>
    <t>"ACCESORIU CONFIGURABIL D13 WOOD 0.50MM":8.55,</t>
  </si>
  <si>
    <t>"Accesoriu Special ML ZNC 0.37 D13":4.12,</t>
  </si>
  <si>
    <t>"Accesoriu Special ML ZNC 0.40 D13":4.20,</t>
  </si>
  <si>
    <t>"Accesoriu Special ML ZNC 0.45 D13":5.26,</t>
  </si>
  <si>
    <t>"Accesoriu Special ML ZNC 0.50 D13":5.74,</t>
  </si>
  <si>
    <t>"Accesoriu Special ML ZNC 0.60 D13":6.88,</t>
  </si>
  <si>
    <t>"Accesoriu Special ML ZNC 0.70 D13":7.93,</t>
  </si>
  <si>
    <t>"Acesoriu Special D13 ML ZINCAT 1.00MM":26.00,</t>
  </si>
  <si>
    <t>"Acesoriu Special D13 ML ZINCAT 1.50MM":39.00,</t>
  </si>
  <si>
    <t>"Accesoriu Special ML RAL 8003 0.45 D14":9.09,</t>
  </si>
  <si>
    <t>"Accesoriu Special ML DPL D14":7.42,</t>
  </si>
  <si>
    <t>"Accesoriu Special ML DPL 0.60 D14":11.06,</t>
  </si>
  <si>
    <t>"Accesoriu Special ML DPM D14":7.72,</t>
  </si>
  <si>
    <t>"Accesoriu Special ML DPM 0.60 D14":15.78,</t>
  </si>
  <si>
    <t>"Accesoriu Special ML GDM 0.60 D14":9.20,</t>
  </si>
  <si>
    <t>"Accesoriu Special ML Lucios 0.40 D14":5.40,</t>
  </si>
  <si>
    <t>"Accesoriu Special ML Lucios 0.45 D14":6.29,</t>
  </si>
  <si>
    <t>"Accesoriu Special ML Lucios 0.50 D14":6.75,</t>
  </si>
  <si>
    <t>"ACCES. SPECIAL ML D14":7.65,</t>
  </si>
  <si>
    <t>"Accesoriu Special ML Lucios 0.70 D14":9.30,</t>
  </si>
  <si>
    <t>"Accesorii configurabile Lucios 0.75MM D1":28.00,</t>
  </si>
  <si>
    <t>"ACCES. SPECIAL ML D14 LUCIOS 0.88MM":42.00,</t>
  </si>
  <si>
    <t>"Accesorii config. Lucios 1.00mm D14":56.00,</t>
  </si>
  <si>
    <t>"ACCES. SPECIAL ML D14 LUCIOS 1.25MM":70.00,</t>
  </si>
  <si>
    <t>"Accesoriu Special ML MAT 0.40 D14":5.89,</t>
  </si>
  <si>
    <t>"Accesoriu Special ML MAT 0.45 D14":6.73,</t>
  </si>
  <si>
    <t>"Accesoriu Special ML MAT 0.50 D14":7.02,</t>
  </si>
  <si>
    <t>"Accesoriu Special ML MAT 0.60 D14":7.96,</t>
  </si>
  <si>
    <t>"ACCESORIU SECIAL CONFIGURABIL D14":7.33,</t>
  </si>
  <si>
    <t>"Accesoriu Special ML Wood 0.45 D14":9.11,</t>
  </si>
  <si>
    <t>"ACCESORIU CONFIGURABIL D14 WOOD 0.50MM":9.20,</t>
  </si>
  <si>
    <t>"Accesoriu Special ML ZNC 0.37 D14":4.43,</t>
  </si>
  <si>
    <t>"Accesoriu Special ML ZNC 0.40 D14":4.53,</t>
  </si>
  <si>
    <t>"Accesoriu Special ML ZNC 0.45 D14":5.66,</t>
  </si>
  <si>
    <t>"Accesoriu Special ML ZNC 0.50 D14":6.18,</t>
  </si>
  <si>
    <t>"Accesoriu Special ML ZNC 0.60 D14":7.41,</t>
  </si>
  <si>
    <t>"Accesoriu Special ML ZNC 0.70 D14":8.54,</t>
  </si>
  <si>
    <t>"Acesoriu Special D14 ML ZINCAT 1.00MM":28.00,</t>
  </si>
  <si>
    <t>"Accesorii Configurabile Zincat 1.50MM":42.00,</t>
  </si>
  <si>
    <t>"Accesoriu Special ML RAL 8003 0.45 D15":9.74,</t>
  </si>
  <si>
    <t>"Accesoriu Special ML DPL D15":7.95,</t>
  </si>
  <si>
    <t>"Accesoriu Special ML DPL 0.60 D15":11.85,</t>
  </si>
  <si>
    <t>"Accesoriu Special ML DPM D15":8.28,</t>
  </si>
  <si>
    <t>"Accesoriu Special ML DPM 0.60 D15":16.91,</t>
  </si>
  <si>
    <t>"Accesoriu Special ML GDM 0.60 D15":9.86,</t>
  </si>
  <si>
    <t>"Accesoriu Special ML Lucios 0.40 D15":5.78,</t>
  </si>
  <si>
    <t>"Accesoriu Special ML Lucios 0.45 D15":6.74,</t>
  </si>
  <si>
    <t>"Accesoriu Special ML Lucios 0.50 D15":7.23,</t>
  </si>
  <si>
    <t>"ACCES. SPECIAL ML D15":8.19,</t>
  </si>
  <si>
    <t>"Accesoriu Special ML Lucios 0.70 D15":9.96,</t>
  </si>
  <si>
    <t>"Accesorii configurabile Lucios 0.75MM D1":30.00,</t>
  </si>
  <si>
    <t>"ACCES. SPECIAL ML D15 LUCIOS 0.88MM":45.00,</t>
  </si>
  <si>
    <t>"Accesorii config. Lucios 1.00mm D15":60.00,</t>
  </si>
  <si>
    <t>"ACCES. SPECIAL ML D15 LUCIOS 1.25MM":75.00,</t>
  </si>
  <si>
    <t>"Accesoriu Special ML MAT 0.40 D15":6.31,</t>
  </si>
  <si>
    <t>"Accesoriu Special ML MAT 0.45 D15":7.21,</t>
  </si>
  <si>
    <t>"Accesoriu Special ML MAT 0.50 D15":7.52,</t>
  </si>
  <si>
    <t>"Accesoriu Special ML MAT 0.60 D15":8.53,</t>
  </si>
  <si>
    <t>"ACCESORIU SECIAL CONFIGURABIL D15":7.85,</t>
  </si>
  <si>
    <t>"Accesoriu Special ML Wood 0.45 D15":9.76,</t>
  </si>
  <si>
    <t>"ACCESORIU CONFIGURABIL D15 WOOD 0.50MM":9.86,</t>
  </si>
  <si>
    <t>"Accesoriu Special ML ZNC 0.37 D15":4.75,</t>
  </si>
  <si>
    <t>"Accesoriu Special ML ZNC 0.40 D15":4.85,</t>
  </si>
  <si>
    <t>"Accesoriu Special ML ZNC 0.45 D15":6.06,</t>
  </si>
  <si>
    <t>"Accesoriu Special ML ZNC 0.50 D15":6.62,</t>
  </si>
  <si>
    <t>"Accesoriu Special ML ZNC 0.60 D15":7.94,</t>
  </si>
  <si>
    <t>"Accesoriu Special ML ZNC 0.70 D15":9.15,</t>
  </si>
  <si>
    <t>"Acesoriu Special D15 ML ZINCAT 1.00MM":30.00,</t>
  </si>
  <si>
    <t>"Accesorii Configurabile Zincat 1.50MM 15":45.00,</t>
  </si>
  <si>
    <t>"Accesoriu Special ML RAL 8003 0.45 D16":10.39,</t>
  </si>
  <si>
    <t>"Accesoriu Special ML DPL D16":8.48,</t>
  </si>
  <si>
    <t>"Accesoriu Special ML DPL 0.60 D16":12.64,</t>
  </si>
  <si>
    <t>"Accesoriu Special ML DPM D16":8.83,</t>
  </si>
  <si>
    <t>"Accesoriu Special ML DPM 0.60 D16":18.04,</t>
  </si>
  <si>
    <t>"Accesoriu Special ML GDM 0.60 D16":10.52,</t>
  </si>
  <si>
    <t>"Accesoriu Special ML Lucios 0.40 D16":6.17,</t>
  </si>
  <si>
    <t>"Accesoriu Special ML Lucios 0.45 D16":7.19,</t>
  </si>
  <si>
    <t>"Accesoriu Special ML Lucios 0.50 D16":7.71,</t>
  </si>
  <si>
    <t>"ACCES. SPECIAL ML D16":8.74,</t>
  </si>
  <si>
    <t>"Accesoriu Special ML Lucios 0.70 D16":10.63,</t>
  </si>
  <si>
    <t>"Accesorii configurabile Lucios 0.75MM D1":32.00,</t>
  </si>
  <si>
    <t>"ACCES. SPECIAL ML D16 LUCIOS 0.88MM":48.00,</t>
  </si>
  <si>
    <t>"Accesorii config. Lucios 1.00mm D16":64.00,</t>
  </si>
  <si>
    <t>"ACCES. SPECIAL ML D16 LUCIOS 1.25MM":80.00,</t>
  </si>
  <si>
    <t>"Accesoriu Special ML MAT 0.40 D16":6.73,</t>
  </si>
  <si>
    <t>"Accesoriu Special ML MAT 0.45 D16":7.69,</t>
  </si>
  <si>
    <t>"Accesoriu Special ML MAT 0.50 D16":8.02,</t>
  </si>
  <si>
    <t>"Accesoriu Special ML MAT 0.60 D16":9.09,</t>
  </si>
  <si>
    <t>"ACCESORIU SECIAL CONFIGURABIL D16":8.37,</t>
  </si>
  <si>
    <t>"Accesoriu Special ML Wood 0.45 D16":10.41,</t>
  </si>
  <si>
    <t>"ACCESORIU CONFIGURABIL D16 WOOD 0.50MM":10.52,</t>
  </si>
  <si>
    <t>"Accesoriu Special ML ZNC 0.37 D16":5.07,</t>
  </si>
  <si>
    <t>"Accesoriu Special ML ZNC 0.40 D16":5.17,</t>
  </si>
  <si>
    <t>"Accesoriu Special ML ZNC 0.45 D16":6.47,</t>
  </si>
  <si>
    <t>"Accesoriu Special ML ZNC 0.50 D16":7.06,</t>
  </si>
  <si>
    <t>"Accesoriu Special ML ZNC 0.60 D16":8.47,</t>
  </si>
  <si>
    <t>"Accesoriu Special ML ZNC 0.70 D16":9.76,</t>
  </si>
  <si>
    <t>"Acesoriu Special D16 ML ZINCAT 1.00MM":32.00,</t>
  </si>
  <si>
    <t>"Acesoriu Special D16 ML ZINCAT 1.50MM":48.00,</t>
  </si>
  <si>
    <t>"Accesoriu Special ML RAL 8003 0.45 D17":11.04,</t>
  </si>
  <si>
    <t>"Accesoriu Special ML DPL D17":9.01,</t>
  </si>
  <si>
    <t>"Accesoriu Special ML DPL 0.60 D17":13.43,</t>
  </si>
  <si>
    <t>"Accesoriu Special ML DPM D17":9.38,</t>
  </si>
  <si>
    <t>"Accesoriu Special ML DPM 0.60 D17":19.16,</t>
  </si>
  <si>
    <t>"Accesoriu Special ML GDM 0.60 D17":11.18,</t>
  </si>
  <si>
    <t>"Accesoriu Special ML Lucios 0.40 D17":6.55,</t>
  </si>
  <si>
    <t>"Accesoriu Special ML Lucios 0.45 D17":7.64,</t>
  </si>
  <si>
    <t>"Accesoriu Special ML Lucios 0.50 D17":8.19,</t>
  </si>
  <si>
    <t>"ACCES. SPECIAL ML D17":9.28,</t>
  </si>
  <si>
    <t>"Accesoriu Special ML Lucios 0.70 D17":11.29,</t>
  </si>
  <si>
    <t>"Accesorii configurabile Lucios 0.75MM D1":34.00,</t>
  </si>
  <si>
    <t>"ACCES. SPECIAL ML D17 LUCIOS 0.88MM":51.00,</t>
  </si>
  <si>
    <t>"Accesorii config. Lucios 1.00mm D17":68.00,</t>
  </si>
  <si>
    <t>"ACCES. SPECIAL ML D17 LUCIOS 1.25MM":85.00,</t>
  </si>
  <si>
    <t>"Accesoriu Special ML MAT 0.40 D17":7.15,</t>
  </si>
  <si>
    <t>"Accesoriu Special ML MAT 0.45 D17":8.17,</t>
  </si>
  <si>
    <t>"Accesoriu Special ML MAT 0.50 D17":8.53,</t>
  </si>
  <si>
    <t>"Accesoriu Special ML MAT 0.60 D17":9.66,</t>
  </si>
  <si>
    <t>"ACCESORIU SECIAL CONFIGURABIL D17":8.90,</t>
  </si>
  <si>
    <t>"Accesoriu Special ML Wood 0.45 D17":11.06,</t>
  </si>
  <si>
    <t>"ACCESORIU CONFIGURABIL D17 WOOD 0.50MM":11.18,</t>
  </si>
  <si>
    <t>"Accesoriu Special ML ZNC 0.37 D17":5.38,</t>
  </si>
  <si>
    <t>"Accesoriu Special ML ZNC 0.40 D17":5.50,</t>
  </si>
  <si>
    <t>"Accesoriu Special ML ZNC 0.45 D17":6.87,</t>
  </si>
  <si>
    <t>"Accesoriu Special ML ZNC 0.50 D17":7.50,</t>
  </si>
  <si>
    <t>"Accesoriu Special ML ZNC 0.60 D17":9.00,</t>
  </si>
  <si>
    <t>"Accesoriu Special ML ZNC 0.70 D17":10.37,</t>
  </si>
  <si>
    <t>"Acesoriu Special D17 ML ZINCAT 1.00MM":34.00,</t>
  </si>
  <si>
    <t>"Acesoriu Special D17 ML ZINCAT 1.50MM":51.00,</t>
  </si>
  <si>
    <t>"Accesoriu Special ML RAL 8003 0.45 D18":11.69,</t>
  </si>
  <si>
    <t>"Accesoriu Special ML DPL D18":9.54,</t>
  </si>
  <si>
    <t>"Accesoriu Special ML DPL 0.60 D18":14.22,</t>
  </si>
  <si>
    <t>"Accesoriu Special ML DPM D18":9.93,</t>
  </si>
  <si>
    <t>"Accesoriu Special ML DPM 0.60 D18":20.29,</t>
  </si>
  <si>
    <t>"Accesoriu Special ML GDM 0.60 D18":11.83,</t>
  </si>
  <si>
    <t>"Accesoriu Special ML Lucios 0.40 D18":6.94,</t>
  </si>
  <si>
    <t>"Accesoriu Special ML Lucios 0.45 D18":8.09,</t>
  </si>
  <si>
    <t>"Accesoriu Special ML Lucios 0.50 D18":8.68,</t>
  </si>
  <si>
    <t>"ACCES. SPECIAL ML D18":9.83,</t>
  </si>
  <si>
    <t>"Accesoriu Special ML Lucios 0.70 D18":11.96,</t>
  </si>
  <si>
    <t>"Accesorii configurabile Lucios 0.75MM D1":36.00,</t>
  </si>
  <si>
    <t>"ACCES. SPECIAL ML D18 LUCIOS 0.88MM":54.00,</t>
  </si>
  <si>
    <t>"Accesorii config. Lucios 1.00mm D18":72.00,</t>
  </si>
  <si>
    <t>"ACCES. SPECIAL ML D18 LUCIOS 1.25MM":90.00,</t>
  </si>
  <si>
    <t>"Accesoriu Special ML MAT 0.40 D18":7.57,</t>
  </si>
  <si>
    <t>"Accesoriu Special ML MAT 0.45 D18":8.65,</t>
  </si>
  <si>
    <t>"Accesoriu Special ML MAT 0.50 D18":9.03,</t>
  </si>
  <si>
    <t>"Accesoriu Special ML MAT 0.60 D18":10.23,</t>
  </si>
  <si>
    <t>"ACCESORIU SECIAL CONFIGURABIL D18":9.42,</t>
  </si>
  <si>
    <t>"Accesoriu Special ML Wood 0.45 D18":11.71,</t>
  </si>
  <si>
    <t>"ACCESORIU CONFIGURABIL D18 WOOD 0.50MM":11.83,</t>
  </si>
  <si>
    <t>"Accesoriu Special ML ZNC 0.37 D18":5.70,</t>
  </si>
  <si>
    <t>"Accesoriu Special ML ZNC 0.40 D18":5.82,</t>
  </si>
  <si>
    <t>"Accesoriu Special ML ZNC 0.45 D18":7.28,</t>
  </si>
  <si>
    <t>"Accesoriu Special ML ZNC 0.50 D18":7.95,</t>
  </si>
  <si>
    <t>"Accesoriu Special ML ZNC 0.60 D18":9.53,</t>
  </si>
  <si>
    <t>"Accesoriu Special ML ZNC 0.70 D18":10.98,</t>
  </si>
  <si>
    <t>"Accesoriu Special ML Zincat 1.00MM":36.00,</t>
  </si>
  <si>
    <t>"Acesoriu Special D18 ML ZINCAT 1.50MM":54.00,</t>
  </si>
  <si>
    <t>"Accesoriu Special ML RAL 8003 0.45 D19":12.34,</t>
  </si>
  <si>
    <t>"Accesoriu Special ML DPL D19":10.07,</t>
  </si>
  <si>
    <t>"Accesoriu Special ML DPL 0.60 D19":15.01,</t>
  </si>
  <si>
    <t>"Accesoriu Special ML DPM D19":10.48,</t>
  </si>
  <si>
    <t>"Accesoriu Special ML DPM 0.60 D19":21.42,</t>
  </si>
  <si>
    <t>"Accesoriu Special ML GDM 0.60 D19":12.49,</t>
  </si>
  <si>
    <t>"Accesoriu Special ML Lucios 0.40 D19":7.32,</t>
  </si>
  <si>
    <t>"Accesoriu Special ML Lucios 0.45 D19":8.54,</t>
  </si>
  <si>
    <t>"Accesoriu Special ML Lucios 0.50 D19":9.16,</t>
  </si>
  <si>
    <t>"ACCES. SPECIAL ML D19":10.38,</t>
  </si>
  <si>
    <t>"Accesoriu Special ML Lucios 0.70 D19":12.62,</t>
  </si>
  <si>
    <t>"Accesorii configurabile Lucios 0.75MM D1":38.00,</t>
  </si>
  <si>
    <t>"ACCES. SPECIAL ML D19 LUCIOS 0.88MM":57.00,</t>
  </si>
  <si>
    <t>"Accesorii config. Lucios 1.00mm D19":76.00,</t>
  </si>
  <si>
    <t>"ACCES. SPECIAL ML D19 LUCIOS 1.25MM":95.00,</t>
  </si>
  <si>
    <t>"Accesoriu Special ML MAT 0.40 D19":7.99,</t>
  </si>
  <si>
    <t>"Accesoriu Special ML MAT 0.45 D19":9.13,</t>
  </si>
  <si>
    <t>"Accesoriu Special ML MAT 0.50 D19":9.53,</t>
  </si>
  <si>
    <t>"Accesoriu Special ML MAT 0.60 D19":10.80,</t>
  </si>
  <si>
    <t>"ACCESORIU SECIAL CONFIGURABIL D19":9.94,</t>
  </si>
  <si>
    <t>"Accesoriu Special ML Wood 0.45 D19":12.36,</t>
  </si>
  <si>
    <t>"ACCESORIU CONFIGURABIL D19 WOOD 0.50MM":12.49,</t>
  </si>
  <si>
    <t>"Accesoriu Special ML ZNC 0.37 D19":6.01,</t>
  </si>
  <si>
    <t>"Accesoriu Special ML ZNC 0.40 D19":6.14,</t>
  </si>
  <si>
    <t>"Accesoriu Special ML ZNC 0.45 D19":7.68,</t>
  </si>
  <si>
    <t>"Accesoriu Special ML ZNC 0.50 D19":8.39,</t>
  </si>
  <si>
    <t>"Accesoriu Special ML ZNC 0.60 D19":10.05,</t>
  </si>
  <si>
    <t>"Accesoriu Special ML ZNC 0.70 D19":11.59,</t>
  </si>
  <si>
    <t>"Acesoriu Special D19 ML ZINCAT 1.00MM":38.00,</t>
  </si>
  <si>
    <t>"Acesoriu Special D19 ML ZINCAT 1.50MM":57.00,</t>
  </si>
  <si>
    <t>"Accesoriu Special ML RAL 8003 0.45 D20":12.99,</t>
  </si>
  <si>
    <t>"Accesoriu Special ML DPL D20":10.60,</t>
  </si>
  <si>
    <t>"Accesoriu Special ML DPL 0.60 D20":15.80,</t>
  </si>
  <si>
    <t>"Accesoriu Special ML DPM D20":11.03,</t>
  </si>
  <si>
    <t>"Accesoriu Special ML DPM 0.60 D20":22.55,</t>
  </si>
  <si>
    <t>"Accesoriu Special ML GDM 0.60 D20":13.15,</t>
  </si>
  <si>
    <t>"Accesoriu Special ML Lucios 0.40 D20":7.71,</t>
  </si>
  <si>
    <t>"Accesoriu Special ML Lucios 0.45 D20":8.99,</t>
  </si>
  <si>
    <t>"Accesoriu Special ML Lucios 0.50 D20":9.64,</t>
  </si>
  <si>
    <t>"ACCES. SPECIAL ML D20":10.92,</t>
  </si>
  <si>
    <t>"Accesoriu Special ML Lucios 0.70 D20":13.28,</t>
  </si>
  <si>
    <t>"Accesorii configurabile Lucios 0.75MM D2":40.00,</t>
  </si>
  <si>
    <t>"ACCES. SPECIAL ML D20 LUCIOS 0.88MM":40.00,</t>
  </si>
  <si>
    <t>"Accesorii config. Lucios 1.00mm D20":40.00,</t>
  </si>
  <si>
    <t>"ACCES. SPECIAL ML D20 LUCIOS 1.25MM":40.00,</t>
  </si>
  <si>
    <t>"Accesoriu Special ML MAT 0.40 D20":8.41,</t>
  </si>
  <si>
    <t>"Accesoriu Special ML MAT 0.45 D20":9.61,</t>
  </si>
  <si>
    <t>"Accesoriu Special ML MAT 0.50 D20":10.03,</t>
  </si>
  <si>
    <t>"Accesoriu Special ML MAT 0.60 D20":11.37,</t>
  </si>
  <si>
    <t>"ACCESORIU SECIAL CONFIGURABIL D20":10.47,</t>
  </si>
  <si>
    <t>"Accesoriu Special ML Wood 0.45 D20":13.01,</t>
  </si>
  <si>
    <t>"ACCESORIU CONFIGURABIL D20 WOOD 0.50MM":13.15,</t>
  </si>
  <si>
    <t>"Accesoriu Special ML ZNC 0.37 D20":6.33,</t>
  </si>
  <si>
    <t>"Accesoriu Special ML ZNC 0.40 D20":6.47,</t>
  </si>
  <si>
    <t>"Accesoriu Special ML ZNC 0.45 D20":8.09,</t>
  </si>
  <si>
    <t>"Accesoriu Special ML ZNC 0.50 D20":8.83,</t>
  </si>
  <si>
    <t>"Accesoriu Special ML ZNC 0.60 D20":10.58,</t>
  </si>
  <si>
    <t>"Accesoriu Special ML ZNC 0.70 D20":12.20,</t>
  </si>
  <si>
    <t>"Accesoriu Special ML ZINCAT 1.00MM D20":40.00,</t>
  </si>
  <si>
    <t>"Accesoriu configurabil Zincat 1.50MM":60.00,</t>
  </si>
  <si>
    <t>"Accesoriu Special ML RAL 8003 0.45 D21":13.64,</t>
  </si>
  <si>
    <t>"Accesoriu Special ML DPL D21":11.13,</t>
  </si>
  <si>
    <t>"Accesoriu Special ML DPL 0.60 D21":16.58,</t>
  </si>
  <si>
    <t>"Accesoriu Special ML DPM D21":11.59,</t>
  </si>
  <si>
    <t>"Accesoriu Special ML DPM 0.60 D21":23.67,</t>
  </si>
  <si>
    <t>"Accesoriu Special ML GDM 0.60 D21":13.81,</t>
  </si>
  <si>
    <t>"Accesoriu Special ML Lucios 0.40 D21":8.09,</t>
  </si>
  <si>
    <t>"Accesoriu Special ML Lucios 0.45 D21":9.44,</t>
  </si>
  <si>
    <t>"Accesoriu Special ML Lucios 0.50 D21":10.12,</t>
  </si>
  <si>
    <t>"ACCES. SPECIAL ML D21":11.47,</t>
  </si>
  <si>
    <t>"Accesoriu Special ML Lucios 0.70 D21":13.95,</t>
  </si>
  <si>
    <t>"Accesorii configurabile Lucios 0.75MM D2":42.00,</t>
  </si>
  <si>
    <t>"ACCES. SPECIAL ML D21 LUCIOS 0.88MM":63.00,</t>
  </si>
  <si>
    <t>"Accesorii config. Lucios 1.00mm D21":84.00,</t>
  </si>
  <si>
    <t>"ACCES. SPECIAL ML D21 LUCIOS 1.25MM":105.00,</t>
  </si>
  <si>
    <t>"Accesoriu Special ML MAT 0.40 D21":8.83,</t>
  </si>
  <si>
    <t>"Accesoriu Special ML MAT 0.45 D21":10.09,</t>
  </si>
  <si>
    <t>"Accesoriu Special ML MAT 0.50 D21":10.53,</t>
  </si>
  <si>
    <t>"Accesoriu Special ML MAT 0.60 D21":11.94,</t>
  </si>
  <si>
    <t>"ACCESORIU SECIAL CONFIGURABIL D21":10.99,</t>
  </si>
  <si>
    <t>"Accesoriu Special ML Wood 0.45 D21":13.66,</t>
  </si>
  <si>
    <t>"ACCESORIU CONFIGURABIL D21 WOOD 0.50MM":13.81,</t>
  </si>
  <si>
    <t>"Accesoriu Special ML ZNC 0.37 D21":6.65,</t>
  </si>
  <si>
    <t>"Accesoriu Special ML ZNC 0.40 D21":6.79,</t>
  </si>
  <si>
    <t>"Accesoriu Special ML ZNC 0.45 D21":8.49,</t>
  </si>
  <si>
    <t>"Accesoriu Special ML ZNC 0.50 D21":9.71,</t>
  </si>
  <si>
    <t>"Accesoriu Special ML ZNC 0.60 D21":11.11,</t>
  </si>
  <si>
    <t>"Accesoriu Special ML ZNC 0.70 D21":12.81,</t>
  </si>
  <si>
    <t>"Acesoriu Special D21 ML ZINCAT 1.00MM":42.00,</t>
  </si>
  <si>
    <t>"Acesoriu Special D21 ML ZINCAT 1.50MM":63.00,</t>
  </si>
  <si>
    <t>"Accesoriu Special ML RAL 8003 0.45 D22":14.29,</t>
  </si>
  <si>
    <t>"Accesoriu Special ML DPL D22":11.66,</t>
  </si>
  <si>
    <t>"Accesoriu Special ML DPL 0.60 D22":17.37,</t>
  </si>
  <si>
    <t>"Accesoriu Special ML DPM D22":12.14,</t>
  </si>
  <si>
    <t>"Accesoriu Special ML DPM 0.60 D22":24.80,</t>
  </si>
  <si>
    <t>"Accesoriu Special ML GDM 0.60 D22":14.46,</t>
  </si>
  <si>
    <t>"Accesoriu Special ML Lucios 0.40 D22":8.48,</t>
  </si>
  <si>
    <t>"Accesoriu Special ML Lucios 0.45 D22":9.89,</t>
  </si>
  <si>
    <t>"Accesoriu Special ML Lucios 0.50 D22":10.60,</t>
  </si>
  <si>
    <t>"ACCES. SPECIAL ML D22":12.01,</t>
  </si>
  <si>
    <t>"Accesoriu Special ML Lucios 0.70 D22":14.61,</t>
  </si>
  <si>
    <t>"Accesorii configurabile Lucios 0.75MM D2":44.00,</t>
  </si>
  <si>
    <t>"ACCES. SPECIAL ML D22 LUCIOS 0.88MM":66.00,</t>
  </si>
  <si>
    <t>"Accesorii config. Lucios 1.00mm D22":88.00,</t>
  </si>
  <si>
    <t>"ACCES. SPECIAL ML D22 LUCIOS 1.25MM":110.00,</t>
  </si>
  <si>
    <t>"Accesoriu Special ML MAT 0.40 D22":9.25,</t>
  </si>
  <si>
    <t>"Accesoriu Special ML MAT 0.45 D22":10.57,</t>
  </si>
  <si>
    <t>"Accesoriu Special ML MAT 0.50 D22":11.03,</t>
  </si>
  <si>
    <t>"Accesoriu Special ML MAT 0.60 D22":12.50,</t>
  </si>
  <si>
    <t>"ACCESORIU SECIAL CONFIGURABIL D22":11.51,</t>
  </si>
  <si>
    <t>"Accesoriu Special ML Wood 0.45 D22":14.32,</t>
  </si>
  <si>
    <t>"ACCESORIU CONFIGURABIL D22 WOOD 0.50MM":14.46,</t>
  </si>
  <si>
    <t>"Accesoriu Special ML ZNC 0.37 D22":6.96,</t>
  </si>
  <si>
    <t>"Accesoriu Special ML ZNC 0.40 D22":7.11,</t>
  </si>
  <si>
    <t>"Accesoriu Special ML ZNC 0.45 D22":8.90,</t>
  </si>
  <si>
    <t>"Accesoriu Special ML ZNC 0.50 D22":9.71,</t>
  </si>
  <si>
    <t>"Accesoriu Special ML ZNC 0.60 D22":11.64,</t>
  </si>
  <si>
    <t>"Accesoriu Special ML ZNC 0.70 D22":13.42,</t>
  </si>
  <si>
    <t>"Acesoriu Special D22 ML ZINCAT 1.00MM":44.00,</t>
  </si>
  <si>
    <t>"Acesoriu Special D22 ML ZINCAT 1.50MM":66.00,</t>
  </si>
  <si>
    <t>"Accesoriu Special ML RAL 8003 0.45 D23":14.94,</t>
  </si>
  <si>
    <t>"Accesoriu Special ML DPL D23":12.19,</t>
  </si>
  <si>
    <t>"Accesoriu Special ML DPL 0.60 D23":18.16,</t>
  </si>
  <si>
    <t>"Accesoriu Special ML DPM D23":12.69,</t>
  </si>
  <si>
    <t>"Accesoriu Special ML DPM 0.60 D23":25.93,</t>
  </si>
  <si>
    <t>"Accesoriu Special ML GDM 0.60 D23":15.12,</t>
  </si>
  <si>
    <t>"Accesoriu Special ML Lucios 0.40 D23":8.86,</t>
  </si>
  <si>
    <t>"Accesoriu Special ML Lucios 0.45 D23":10.34,</t>
  </si>
  <si>
    <t>"Accesoriu Special ML Lucios 0.50 D23":11.08,</t>
  </si>
  <si>
    <t>"ACCES. SPECIAL ML D23":12.56,</t>
  </si>
  <si>
    <t>"Accesoriu Special ML Lucios 0.70 D23":15.28,</t>
  </si>
  <si>
    <t>"Accesorii configurabile Lucios 0.75MM D2":46.00,</t>
  </si>
  <si>
    <t>"ACCES. SPECIAL ML D23 LUCIOS 0.88MM":69.00,</t>
  </si>
  <si>
    <t>"Accesorii config. Lucios 1.00mm D23":92.00,</t>
  </si>
  <si>
    <t>"ACCES. SPECIAL ML D23 LUCIOS 1.25MM":115.00,</t>
  </si>
  <si>
    <t>"Accesoriu Special ML MAT 0.40 D23":9.67,</t>
  </si>
  <si>
    <t>"Accesoriu Special ML MAT 0.45 D23":11.05,</t>
  </si>
  <si>
    <t>"Accesoriu Special ML MAT 0.50 D23":11.54,</t>
  </si>
  <si>
    <t>"Accesoriu Special ML MAT 0.60 D23":13.07,</t>
  </si>
  <si>
    <t>"ACCESORIU SECIAL CONFIGURABIL D23":12.04,</t>
  </si>
  <si>
    <t>"Accesoriu Special ML Wood 0.45 D23":14.97,</t>
  </si>
  <si>
    <t>"ACCESORIU CONFIGURABIL D23 WOOD 0.50MM":15.12,</t>
  </si>
  <si>
    <t>"Accesoriu Special ML ZNC 0.37 D23":7.28,</t>
  </si>
  <si>
    <t>"Accesoriu Special ML ZNC 0.40 D23":7.44,</t>
  </si>
  <si>
    <t>"Accesoriu Special ML ZNC 0.45 D23":9.30,</t>
  </si>
  <si>
    <t>"Accesoriu Special ML ZNC 0.50 D23":10.15,</t>
  </si>
  <si>
    <t>"Accesoriu Special ML ZNC 0.60 D23":12.17,</t>
  </si>
  <si>
    <t>"Accesoriu Special ML ZNC 0.70 D23":14.03,</t>
  </si>
  <si>
    <t>"Acesoriu Special D23 ML ZINCAT 1.00MM":46.00,</t>
  </si>
  <si>
    <t>"Acesoriu Special D23 ML ZINCAT 1.50MM":69.00,</t>
  </si>
  <si>
    <t>"Accesoriu Special ML 8003 0.45 D24":15.58,</t>
  </si>
  <si>
    <t>"Accesoriu Special ML DPL D24":12.72,</t>
  </si>
  <si>
    <t>"Accesoriu Special ML DPL 0.60 D24":18.95,</t>
  </si>
  <si>
    <t>"Accesoriu Special ML DPM D24":13.24,</t>
  </si>
  <si>
    <t>"Accesoriu Special ML DPM 0.60 D24":27.05,</t>
  </si>
  <si>
    <t>"Accesoriu Special ML GDM 0.60 D24":15.78,</t>
  </si>
  <si>
    <t>"Accesoriu Special ML Lucios 0.40 D24":9.25,</t>
  </si>
  <si>
    <t>"Accesoriu Special ML Lucios 0.45 D24":10.79,</t>
  </si>
  <si>
    <t>"Accesoriu Special ML Lucios 0.50 D24":11.57,</t>
  </si>
  <si>
    <t>"ACCES. SPECIAL ML D24":13.11,</t>
  </si>
  <si>
    <t>"Accesoriu Special ML Lucios 0.70 D24":15.94,</t>
  </si>
  <si>
    <t>"Accesorii configurabile Lucios 0.75MM D2":48.00,</t>
  </si>
  <si>
    <t>"ACCES. SPECIAL ML D24 LUCIOS 0.88MM":72.00,</t>
  </si>
  <si>
    <t>"Accesorii config. Lucios 1.00mm D24":96.00,</t>
  </si>
  <si>
    <t>"ACCES. SPECIAL ML D24 LUCIOS 1.25MM":120.00,</t>
  </si>
  <si>
    <t>"Accesoriu Special ML MAT 0.40 D24":10.09,</t>
  </si>
  <si>
    <t>"Accesoriu Special ML MAT 0.45 D24":11.53,</t>
  </si>
  <si>
    <t>"Accesoriu Special ML MAT 0.50 D24":12.04,</t>
  </si>
  <si>
    <t>"Accesoriu Special ML MAT 0.60 D24":13.64,</t>
  </si>
  <si>
    <t>"ACCESORIU SECIAL CONFIGURABIL D24":12.56,</t>
  </si>
  <si>
    <t>"Accesoriu Special ML Wood 0.45 D24":15.62,</t>
  </si>
  <si>
    <t>"ACCESORIU CONFIGURABIL D24 WOOD 0.50MM":15.78,</t>
  </si>
  <si>
    <t>"Accesoriu Special ML ZNC 0.37 D24":7.60,</t>
  </si>
  <si>
    <t>"Accesoriu Special ML ZNC 0.40 D24":7.76,</t>
  </si>
  <si>
    <t>"Accesoriu Special ML ZNC 0.45 D24":9.70,</t>
  </si>
  <si>
    <t>"Accesoriu Special ML ZNC 0.50 D24":10.59,</t>
  </si>
  <si>
    <t>"Accesoriu Special ML ZNC 0.60 D24":12.70,</t>
  </si>
  <si>
    <t>"Accesoriu Special ML ZNC 0.70 D24":14.64,</t>
  </si>
  <si>
    <t>"Acesoriu Special D24 ML ZINCAT 1.00MM":48.00,</t>
  </si>
  <si>
    <t>"Acesoriu Special D24 ML ZINCAT 1.50MM":72.00,</t>
  </si>
  <si>
    <t>"Accesoriu Special ML Wood 0.45 D25":16.23,</t>
  </si>
  <si>
    <t>"Accesoriu Special ML DPL D25":13.25,</t>
  </si>
  <si>
    <t>"Accesoriu Special ML DPL 0.60 D25":19.74,</t>
  </si>
  <si>
    <t>"Accesoriu Special ML DPM D25":13.79,</t>
  </si>
  <si>
    <t>"Accesoriu Special ML DPM 0.60 D25":28.18,</t>
  </si>
  <si>
    <t>"Accesoriu Special ML GDM 0.60 D25":16.44,</t>
  </si>
  <si>
    <t>"Accesoriu Special ML Lucios 0.40 D25":9.64,</t>
  </si>
  <si>
    <t>"Accesoriu Special ML Lucios 0.45 D25":11.24,</t>
  </si>
  <si>
    <t>"Accesoriu Special ML Lucios 0.50 D25":12.05,</t>
  </si>
  <si>
    <t>"ACCES. SPECIAL ML D25":13.65,</t>
  </si>
  <si>
    <t>"Accesoriu Special ML Lucios 0.70 D25":16.61,</t>
  </si>
  <si>
    <t>"Accesorii configurabile Lucios 0.75MM D2":50.00,</t>
  </si>
  <si>
    <t>"ACCES. SPECIAL ML D25 LUCIOS 0.88MM":75.00,</t>
  </si>
  <si>
    <t>"Accesorii config. Lucios 1.00mm D25":100.00,</t>
  </si>
  <si>
    <t>"ACCES. SPECIAL ML D25 LUCIOS 1.25MM":125.00,</t>
  </si>
  <si>
    <t>"Accesoriu Special ML MAT 0.40 D25":10.51,</t>
  </si>
  <si>
    <t>"Accesoriu Special ML MAT 0.45 D25":12.02,</t>
  </si>
  <si>
    <t>"Accesoriu Special ML MAT 0.50 D25":12.54,</t>
  </si>
  <si>
    <t>"Accesoriu Special ML MAT 0.60 D25":14.21,</t>
  </si>
  <si>
    <t>"ACCESORIU SECIAL CONFIGURABIL D25":13.08,</t>
  </si>
  <si>
    <t>"Accesoriu Special ML Wood 0.45 D25":16.27,</t>
  </si>
  <si>
    <t>"ACCESORIU CONFIGURABIL D25 WOOD 0.50MM":16.44,</t>
  </si>
  <si>
    <t>"Accesoriu Special ML ZNC 0.37 D25":7.91,</t>
  </si>
  <si>
    <t>"Accesoriu Special ML ZNC 0.40 D25":8.08,</t>
  </si>
  <si>
    <t>"Accesoriu Special ML ZNC 0.45 D25":10.11,</t>
  </si>
  <si>
    <t>"Accesoriu Special ML ZNC 0.50 D25":11.04,</t>
  </si>
  <si>
    <t>"Accesoriu Special ML ZNC 0.60 D25":13.23,</t>
  </si>
  <si>
    <t>"Accesoriu Special ML ZNC 0.70 D25":15.26,</t>
  </si>
  <si>
    <t>"Accesorii Configurabile D25 Zincat 1.00m":50.00,</t>
  </si>
  <si>
    <t>"Accesoriu Special ML ZINCAT 1.50MM":75.00,</t>
  </si>
  <si>
    <t>"Opritor zapada Omega Ral 8003 0.50 mm":0.74,</t>
  </si>
  <si>
    <t>"Opritor zapada Omega Grandemat 0.50 mm":0.75,</t>
  </si>
  <si>
    <t>"Opritor zapada Omega Lucios 0.50 mm":0.55,</t>
  </si>
  <si>
    <t>"Opritor zapada Omega Mat 0.50 mm":0.65,</t>
  </si>
  <si>
    <t>"Omega Wood 0.45mm":0.74,</t>
  </si>
  <si>
    <t>"Opritor zapada Omega Zincat 0.50 mm":0.50,</t>
  </si>
  <si>
    <t>"Opritor Zapada 1.25ML Ral 8003 0.45 mm":3.01,</t>
  </si>
  <si>
    <t>"Opritor Zapada 1.25ML Grandemat 0.50 mm":3.04,</t>
  </si>
  <si>
    <t>"Opritor Zapada 1.25ML Lucios 0.40 mm":1.78,</t>
  </si>
  <si>
    <t>"Opritor Zapada 1.25ML Lucios 0.45 mm":2.08,</t>
  </si>
  <si>
    <t>"Opritor Zapada 1.25ML Lucios 0.50 mm":2.23,</t>
  </si>
  <si>
    <t>"Opritor zapada 1.25m lucios 0.60":2.53,</t>
  </si>
  <si>
    <t>"Opritor Zapada 1.25ML Lucios 0.70 mm":3.08,</t>
  </si>
  <si>
    <t>"Opritor zapada 1.25m Mat 0.40 mm":1.95,</t>
  </si>
  <si>
    <t>"Opritor Zapada 1.25ML Mat 0.45 mm":2.23,</t>
  </si>
  <si>
    <t>"Opritor Zapada 1.25ML Mat 0.50 mm":2.32,</t>
  </si>
  <si>
    <t>"Opritor Zapada 1.25ML Mat 0.60 mm":2.63,</t>
  </si>
  <si>
    <t>"Opritor zapada 1.25m Wood 0.45mm":3.01,</t>
  </si>
  <si>
    <t>"Opritor zapada 1.25m Wood 0.50MM":3.04,</t>
  </si>
  <si>
    <t>"Opritor Zapada 1.25ML Zincat 0.37 mm":1.47,</t>
  </si>
  <si>
    <t>"Opritor Zapada 1.25ML Zincat 0.40 mm":1.50,</t>
  </si>
  <si>
    <t>"Opritor Zapada 1.25ML Zincat 0.45 mm":1.87,</t>
  </si>
  <si>
    <t>"Opritor Zapada 1.25ML Zincat 0.50 mm":2.04,</t>
  </si>
  <si>
    <t>"Opritor Zapada 1.25ML Zincat 0.60 mm":2.45,</t>
  </si>
  <si>
    <t>"Opritor Zapada 1.25ML Zincat 0.70 mm":2.83,</t>
  </si>
  <si>
    <t>"Opritor Zapada 2ML RAL 8003 0.45 mm":4.81,</t>
  </si>
  <si>
    <t>"Opritor Zapada 2ML Grandemat 0.50 mm":4.87,</t>
  </si>
  <si>
    <t>"Opritor Zapada 2ML Lucios 0.40 mm":2.86,</t>
  </si>
  <si>
    <t>"Opritor Zapada 2ML Lucios 0.45 mm":3.33,</t>
  </si>
  <si>
    <t>"Opritor Zapada 2ML Lucios 0.50 mm":3.57,</t>
  </si>
  <si>
    <t>"Opritor zapada 2.00m lucios 0.60":4.05,</t>
  </si>
  <si>
    <t>"Opritor Zapada 2ML Lucios 0.70 mm":4.92,</t>
  </si>
  <si>
    <t>"Opritor zapada 2m Mat 0.40 mm":3.12,</t>
  </si>
  <si>
    <t>"Opritor Zapada 2ML Mat 0.45 mm":3.56,</t>
  </si>
  <si>
    <t>"Opritor Zapada 2ML Mat 0.50 mm":3.72,</t>
  </si>
  <si>
    <t>"Opritor Zapada 2ML Mat 0.60 mm":4.21,</t>
  </si>
  <si>
    <t>"Opritor zapada 2m Wood 0.45mm":4.82,</t>
  </si>
  <si>
    <t>"Opritor zapada 208mm Wood 0.50MM":4.87,</t>
  </si>
  <si>
    <t>"Opritor Zapada 2ML Zincat 0.37 mm":2.35,</t>
  </si>
  <si>
    <t>"Opritor Zapada 2ML Zincat 0.40 mm":2.40,</t>
  </si>
  <si>
    <t>"Opritor Zapada 2ML Zincat 0.45 mm":3.00,</t>
  </si>
  <si>
    <t>"Opritor Zapada 2ML Zincat 0.50 mm":3.27,</t>
  </si>
  <si>
    <t>"Opritor Zapada 2ML Zincat 0.60 mm":3.92,</t>
  </si>
  <si>
    <t>"Opritor Zapada 2ML Zincat 0.70 mm":4.52,</t>
  </si>
  <si>
    <t>"Opritor zapada Retropanel Tip Bara 2ML":76.00,</t>
  </si>
  <si>
    <t>"Piesa Conectare Opritor Zapada Tip Bara":2.50,</t>
  </si>
  <si>
    <t>"Profil U T8 45mm Ral 8003 0.45mm":1.07,</t>
  </si>
  <si>
    <t>"Profil U T8 45mm GDM 0.50mm":1.08,</t>
  </si>
  <si>
    <t>"Profil U T8 45mm Lucios 0.40mm":0.63,</t>
  </si>
  <si>
    <t>"Profil U T8 45mm Lucios 0.45mm":0.74,</t>
  </si>
  <si>
    <t>"Profil U T8 45mm Lucios 0.50mm":0.79,</t>
  </si>
  <si>
    <t>"Profil U T8 lucios 0.60mm":0.90,</t>
  </si>
  <si>
    <t>"Profil U T8 45mm Lucios 0.70mm":1.09,</t>
  </si>
  <si>
    <t>"Profil U T8 Mat 0.40 mm":0.69,</t>
  </si>
  <si>
    <t>"Profil U T8 45mm Mat 0.45 mm":0.79,</t>
  </si>
  <si>
    <t>"Profil U T8 45mm Mat 0.50 mm":0.83,</t>
  </si>
  <si>
    <t>"Profil U T8 45mm Mat 0.60 mm":0.94,</t>
  </si>
  <si>
    <t>"Profil U T8 45mm Wood 0.45 mm":1.07,</t>
  </si>
  <si>
    <t>"Profil U T8 Wood 0.50mm":1.08,</t>
  </si>
  <si>
    <t>"Profil U T8 45mm Zincat 0.37mm":0.52,</t>
  </si>
  <si>
    <t>"Profil U T8 45mm Zincat 0.40mm":0.53,</t>
  </si>
  <si>
    <t>"Profil U T8 45mm Zincat 0.45mm":0.67,</t>
  </si>
  <si>
    <t>"Profil U T8 45mm Zincat 0.50mm":0.73,</t>
  </si>
  <si>
    <t>"Profil U T8 45mm Zincat 0.60mm":0.87,</t>
  </si>
  <si>
    <t>"Profil U T8 45mm Zincat 0.70mm":1.00,</t>
  </si>
  <si>
    <t>"Profil U T12 8003 0.45mm":1.07,</t>
  </si>
  <si>
    <t>"Profil U T12 GDM 0.50mm":1.08,</t>
  </si>
  <si>
    <t>"Profil U T12 Lucios 0.40mm":0.63,</t>
  </si>
  <si>
    <t>"Profil U T12 Lucios 0.45mm":0.74,</t>
  </si>
  <si>
    <t>"Profil U T12 Lucios 0.50mm":0.79,</t>
  </si>
  <si>
    <t>"Profil U T12 lucios 0.60mm":0.90,</t>
  </si>
  <si>
    <t>"Profil U T12 Lucios 0.70mm":1.09,</t>
  </si>
  <si>
    <t>"Profil U T12 Mat 0.40":0.69,</t>
  </si>
  <si>
    <t>"Profil U T12 MAT 0.45mm":0.79,</t>
  </si>
  <si>
    <t>"Profil U T12 MAT 0.50mm":0.83,</t>
  </si>
  <si>
    <t>"Profil U T12 MAT 0.60mm":0.94,</t>
  </si>
  <si>
    <t>"Profil U T12 Wood 0.45mm":1.07,</t>
  </si>
  <si>
    <t>"Profil U T12 Wood 0.50mm":1.08,</t>
  </si>
  <si>
    <t>"Profil U T12 Zincat 0.37mm":0.52,</t>
  </si>
  <si>
    <t>"Profil U T12 Zincat 0.40mm":0.53,</t>
  </si>
  <si>
    <t>"Profil U T12 Zincat 0.45mm":0.67,</t>
  </si>
  <si>
    <t>"Profil U T12 Zincat 0.50mm":0.73,</t>
  </si>
  <si>
    <t>"Profil U T12 Zincat 0.60mm":0.87,</t>
  </si>
  <si>
    <t>"Profil U T12 Zincat 0.70mm":1.00,</t>
  </si>
  <si>
    <t>"Profil U T18 60mm Ral 8003 0.45mm":1.44,</t>
  </si>
  <si>
    <t>"Profil U T18 60mm GDM 0.50mm":1.46,</t>
  </si>
  <si>
    <t>"Profil U T18 60mm Lucios 0.40mm":0.86,</t>
  </si>
  <si>
    <t>"Profil U T18 60mm Lucios 0.45mm":1.00,</t>
  </si>
  <si>
    <t>"Profil U T18 60mm Lucios 0.50mm":1.07,</t>
  </si>
  <si>
    <t>"Profil U T18 lucios 0.60mm":1.21,</t>
  </si>
  <si>
    <t>"Profil U T18 60mm Lucios 0.70mm":1.48,</t>
  </si>
  <si>
    <t>"Profil U T18 Mat 0.40 mm":0.93,</t>
  </si>
  <si>
    <t>"Profil U T18 60mm Mat 0.45 mm":1.07,</t>
  </si>
  <si>
    <t>"Profil U T18 60mm Mat 0.50 mm":1.11,</t>
  </si>
  <si>
    <t>"Profil U T18 60mm Mat 0.60 mm":1.26,</t>
  </si>
  <si>
    <t>"Profil U T18 60mm Wood 0.45 mm":1.45,</t>
  </si>
  <si>
    <t>"Profil U T18 Wood 0.50mm":1.46,</t>
  </si>
  <si>
    <t>"Profil U T18 60mm Zincat 0.37mm":0.70,</t>
  </si>
  <si>
    <t>"Profil U T18 60mm Zincat 0.40mm":0.72,</t>
  </si>
  <si>
    <t>"Profil U T18 60mm Zincat 0.45mm":0.90,</t>
  </si>
  <si>
    <t>"Profil U T18 60mm Zincat 0.50mm":0.98,</t>
  </si>
  <si>
    <t>"Profil U T18 60mm Zincat 0.60mm":1.18,</t>
  </si>
  <si>
    <t>"Profil U T18 60mm Zincat 0.70mm":1.36,</t>
  </si>
  <si>
    <t>"Profil U T35 100mm Ral 8003 0.45mm":2.41,</t>
  </si>
  <si>
    <t>"Profil U T35 100mm GDM 0.50mm":2.44,</t>
  </si>
  <si>
    <t>"Profil U T35 100mm Lucios 0.40mm":1.43,</t>
  </si>
  <si>
    <t>"Profil U T35 100mm Lucios 0.45mm":1.67,</t>
  </si>
  <si>
    <t>"Profil U T35 100mm Lucios 0.50mm":1.79,</t>
  </si>
  <si>
    <t>"Profil U T35 lucios 0.60mm":2.02,</t>
  </si>
  <si>
    <t>"Profil U T35 100mm Lucios 0.70mm":2.46,</t>
  </si>
  <si>
    <t>"Profil U T35 Mat 0.40 mm":1.56,</t>
  </si>
  <si>
    <t>"Profil U T35 100mm Mat 0.45 mm":1.78,</t>
  </si>
  <si>
    <t>"Profil U T35 100mm Mat 0.50 mm":1.86,</t>
  </si>
  <si>
    <t>"Profil U T35 100mm Mat 0.60 mm":2.11,</t>
  </si>
  <si>
    <t>"Profil U T35 100mm Wood 0.45 mm":2.41,</t>
  </si>
  <si>
    <t>"Profil U T35 Wood 0.50mm":2.44,</t>
  </si>
  <si>
    <t>"Profil U T35 100mm Zincat 0.37mm":1.17,</t>
  </si>
  <si>
    <t>"Profil U T35 100mm Zincat 0.40mm":1.20,</t>
  </si>
  <si>
    <t>"Profil U T35 100mm Zincat 0.45mm":1.50,</t>
  </si>
  <si>
    <t>"Profil U T35 100mm Zincat 0.50mm":1.64,</t>
  </si>
  <si>
    <t>"Profil U T35 100mm Zincat 0.60mm":1.96,</t>
  </si>
  <si>
    <t>"Profil U T35 100mm Zincat 0.70mm":2.26,</t>
  </si>
  <si>
    <t>"Profil U T45 110mm Ral 8003 0.45mm":2.62,</t>
  </si>
  <si>
    <t>"Profil U T45 110mm GDM 0.50mm":2.66,</t>
  </si>
  <si>
    <t>"Profil U T45 110mm Lucios 0.40mm":1.56,</t>
  </si>
  <si>
    <t>"Profil U T45 110mm Lucios 0.45mm":1.82,</t>
  </si>
  <si>
    <t>"Profil U T45 110mm Lucios 0.50mm":1.95,</t>
  </si>
  <si>
    <t>"Profil U T45 lucios 0.60mm":2.21,</t>
  </si>
  <si>
    <t>"Profil U T45 110mm Lucios 0.70mm":2.68,</t>
  </si>
  <si>
    <t>"Profil U T45 Mat 0.40 mm":1.70,</t>
  </si>
  <si>
    <t>"Profil U T45 110mm Mat 0.45 mm":1.94,</t>
  </si>
  <si>
    <t>"Profil U T45 110mm Mat 0.50 mm":2.03,</t>
  </si>
  <si>
    <t>"Profil U T45 110mm Mat 0.60 mm":2.30,</t>
  </si>
  <si>
    <t>"Profil U T45 110mm Wood 0.45 mm":2.63,</t>
  </si>
  <si>
    <t>"Profil U T45 Wood 0.50mm":2.66,</t>
  </si>
  <si>
    <t>"Profil U T45 110mm Zincat 0.37mm":1.28,</t>
  </si>
  <si>
    <t>"Profil U T45 110mm Zincat 0.40mm":1.31,</t>
  </si>
  <si>
    <t>"Profil U T45 110mm Zincat 0.45mm":1.63,</t>
  </si>
  <si>
    <t>"Profil U T45 110mm Zincat 0.50mm":1.78,</t>
  </si>
  <si>
    <t>"Profil U T45 110mm Zincat 0.60mm":2.14,</t>
  </si>
  <si>
    <t>"Profil U T45 110mm Zincat 0.70mm":2.47,</t>
  </si>
  <si>
    <t>"Ruperea pantei 208 mm Ral 8003 0.45 mm":4.81,</t>
  </si>
  <si>
    <t>"Ruperea pantei 208 mm Grandemat 0.50 mm":4.87,</t>
  </si>
  <si>
    <t>"Ruperea pantei 208 mm Lucios 0.40 mm":2.86,</t>
  </si>
  <si>
    <t>"Ruperea pantei 208 mm Lucios 0.45 mm":3.33,</t>
  </si>
  <si>
    <t>"Ruperea pantei 208 mm Lucios 0.50 mm":3.57,</t>
  </si>
  <si>
    <t>"Rupere pantei 208mm lucios 0.60mm":4.05,</t>
  </si>
  <si>
    <t>"Ruperea pantei 208 mm Lucios 0.70 mm":4.92,</t>
  </si>
  <si>
    <t>"Ruperea pantei 208mm Mat 0.40 mm":3.12,</t>
  </si>
  <si>
    <t>"Ruperea pantei 208 mm Mat 0.45 mm":3.56,</t>
  </si>
  <si>
    <t>"Ruperea pantei 208 mm Mat 0.50 mm":3.72,</t>
  </si>
  <si>
    <t>"Ruperea pantei 208 mm Mat 0.60 mm":4.21,</t>
  </si>
  <si>
    <t>"Ruperea pantei 208mm Wood 0.45mm":4.82,</t>
  </si>
  <si>
    <t>"Ruperea pantei 208mm Wood 0.50mm":4.87,</t>
  </si>
  <si>
    <t>"Ruperea pantei 208 mm Zincat 0.37 mm":2.35,</t>
  </si>
  <si>
    <t>"Ruperea pantei 208 mm Zincat 0.40 mm":2.40,</t>
  </si>
  <si>
    <t>"Ruperea pantei 208 mm Zincat 0.45 mm":3.00,</t>
  </si>
  <si>
    <t>"Ruperea pantei 208 mm Zincat 0.50 mm":3.27,</t>
  </si>
  <si>
    <t>"Ruperea pantei 208 mm Zincat 0.60 mm":3.92,</t>
  </si>
  <si>
    <t>"Ruperea pantei 208 mm Zincat 0.70 mm":4.52,</t>
  </si>
  <si>
    <t>"Ruperea pantei 250 mm Ral 8003 0.45 mm":5.77,</t>
  </si>
  <si>
    <t>"Ruperea pantei 250 mm Grandemat 0.50 mm":5.84,</t>
  </si>
  <si>
    <t>"Ruperea pantei 250 mm Lucios 0.40 mm":3.43,</t>
  </si>
  <si>
    <t>"Ruperea pantei 250 mm Lucios 0.45 mm":4.00,</t>
  </si>
  <si>
    <t>"Ruperea pantei 250 mm Lucios 0.50 mm":4.28,</t>
  </si>
  <si>
    <t>"Rupere pantei 250mm lucios 0.60mm":4.85,</t>
  </si>
  <si>
    <t>"Ruperea pantei 250 mm Lucios 0.70 mm":5.90,</t>
  </si>
  <si>
    <t>"Ruperea pantei 250mm Mat 0.40 mm":3.74,</t>
  </si>
  <si>
    <t>"Ruperea pantei 250 mm Mat 0.45 mm":4.27,</t>
  </si>
  <si>
    <t>"Ruperea pantei 250 mm Mat 0.50 mm":4.46,</t>
  </si>
  <si>
    <t>"Ruperea pantei 250 mm Mat 0.60 mm":5.05,</t>
  </si>
  <si>
    <t>"Ruperea pantei 250mm Wood 0.45mm":5.78,</t>
  </si>
  <si>
    <t>"Ruperea pantei 250mm Wood 0.50mm":5.84,</t>
  </si>
  <si>
    <t>"Ruperea pantei 250 mm Zincat 0.37 mm":2.81,</t>
  </si>
  <si>
    <t>"Ruperea pantei 250 mm Zincat 0.40 mm":2.87,</t>
  </si>
  <si>
    <t>"Ruperea pantei 250 mm Zincat 0.45 mm":3.59,</t>
  </si>
  <si>
    <t>"Ruperea pantei 250 mm Zincat 0.50 mm":3.92,</t>
  </si>
  <si>
    <t>"Ruperea pantei 250 mm Zincat 0.60 mm":4.70,</t>
  </si>
  <si>
    <t>"Ruperea pantei 250 mm Zincat 0.70 mm":5.42,</t>
  </si>
  <si>
    <t>"Rup. pantei Retro 312mm Ral8003 0.45mm":7.22,</t>
  </si>
  <si>
    <t>"Ruperea pantei Retro 312mm GDM 0.50mm":7.31,</t>
  </si>
  <si>
    <t>"Rup. pantei Retro 312mm Lucios 0.45mm":5.00,</t>
  </si>
  <si>
    <t>"Rup. pantei Retro 312mm Lucios 0.50mm":5.36,</t>
  </si>
  <si>
    <t>"Ruperea pantei retro 312mm lucios 0.60mm":6.07,</t>
  </si>
  <si>
    <t>"Ruperea pantei Retro 312mm Mat 0.45mm":5.34,</t>
  </si>
  <si>
    <t>"Ruperea pantei Retro 312mm Mat 0.50mm":5.57,</t>
  </si>
  <si>
    <t>"Ruperea pantei Retro 312mm Mat 0.60mm":6.32,</t>
  </si>
  <si>
    <t>"Ruperea pantei Retro Wood 0.45mm":7.23,</t>
  </si>
  <si>
    <t>"Ruperea pantei retro 312mm Wood 0.50mm":7.31,</t>
  </si>
  <si>
    <t>"Semicoama Britanic 8003 0.45MM":9.62,</t>
  </si>
  <si>
    <t>"Semicoama Britanic GDM 0.50MM":9.74,</t>
  </si>
  <si>
    <t>"Semicoama Britanic Lucios 0.45MM":6.66,</t>
  </si>
  <si>
    <t>"Semicoama Britanic Lucios 0.50MM":7.14,</t>
  </si>
  <si>
    <t>"Semicoama Britanic Lucios 0.60MM":8.09,</t>
  </si>
  <si>
    <t>"Semicoama Britanic MAT 0.45MM":7.12,</t>
  </si>
  <si>
    <t>"Semicoama Britanic MAT 0.50MM":7.43,</t>
  </si>
  <si>
    <t>"Semicoama Britanic MAT 0.60MM":8.42,</t>
  </si>
  <si>
    <t>"Semicoama Britanic WOOD 0.45MM":9.64,</t>
  </si>
  <si>
    <t>"Semicoama Britanic Wood 0.50":9.74,</t>
  </si>
  <si>
    <t>"Suport coama Retro 125 mm Ral8003 0.45mm":2.89,</t>
  </si>
  <si>
    <t>"Suport coama Retro 125 mm GDM 0.50mm":2.92,</t>
  </si>
  <si>
    <t>"Suport coama Retro 125 mm Lucios 0.45mm":2.00,</t>
  </si>
  <si>
    <t>"Suport coama Retro 125 mm Lucios 0.50mm":2.14,</t>
  </si>
  <si>
    <t>"Suport coama retro lucios 0.60mm":2.43,</t>
  </si>
  <si>
    <t>"Suport coama Retro 125 mm Mat 0.45mm":2.14,</t>
  </si>
  <si>
    <t>"Suport coama Retro 125 mm Mat 0.50mm":2.23,</t>
  </si>
  <si>
    <t>"Suport coama Retro 125 mm Mat 0.60mm":2.53,</t>
  </si>
  <si>
    <t>"Sub Coama Retro Wood 0.45mm":2.89,</t>
  </si>
  <si>
    <t>"Sub coama 125mm Wood 0.50mm":2.92,</t>
  </si>
  <si>
    <t>"Set cos fum 4 piese/1.25m 8003 0.45mm":28.86,</t>
  </si>
  <si>
    <t>"Set cos fum 4 piese/1.25m GDM 0.50mm":29.22,</t>
  </si>
  <si>
    <t>"Set cos fum 4 piese/1.25m Lucios 0.40 mm":17.13,</t>
  </si>
  <si>
    <t>"Set cos fum 4 piese/1.25m Lucios 0.45 mm":19.98,</t>
  </si>
  <si>
    <t>"Set cos fum 4 piese/1.25m Lucios 0.50 mm":21.42,</t>
  </si>
  <si>
    <t>"Set cos fum 4 piese lucios 0.60mm":24.27,</t>
  </si>
  <si>
    <t>"Set cos fum 4 piese/1.25m Lucios 0.70 mm":29.52,</t>
  </si>
  <si>
    <t>"Set cos fum 4 piese Mat 0.40mm":18.69,</t>
  </si>
  <si>
    <t>"Set cos fum 4 piese/1.25m Mat 0.45 mm":21.36,</t>
  </si>
  <si>
    <t>"Set cos fum 4 piese/1.25m Mat 0.50 mm":22.29,</t>
  </si>
  <si>
    <t>"Set cos fum 4 piese/1.25m Mat 0.60 mm":25.26,</t>
  </si>
  <si>
    <t>"Set cof fum Wood 0.45mm":28.92,</t>
  </si>
  <si>
    <t>"Set cos fum Wood 0.50mm":29.22,</t>
  </si>
  <si>
    <t>"Set cos fum 4 piese/1.25m Zincat 0.37 mm":14.07,</t>
  </si>
  <si>
    <t>"Set cos fum 4 piese/1.25m Zincat 0.40 mm":14.37,</t>
  </si>
  <si>
    <t>"Set cos fum 4 piese/1.25m Zincat 0.45 mm":17.97,</t>
  </si>
  <si>
    <t>"Set cos fum 4 piese/1.25m Zincat 0.50 mm":19.62,</t>
  </si>
  <si>
    <t>"Set cos fum 4 piese/1.25m Zincat 0.60 mm":23.52,</t>
  </si>
  <si>
    <t>"Set cos fum 4 piese/1.25m Zincat 0.70 mm":27.12,</t>
  </si>
  <si>
    <t>"Set cos fum Retro 4 ps/1.25m 8003 0.45mm":28.86,</t>
  </si>
  <si>
    <t>"Set cos fum Retro 4 ps/1.25m GDM 0.50mm":29.22,</t>
  </si>
  <si>
    <t>"Set cos fum Retro 4 ps/1.25m Luc. 0.45mm":19.98,</t>
  </si>
  <si>
    <t>"Set cos fum Retro 4 ps/1.25m Luc. 0.50mm":21.42,</t>
  </si>
  <si>
    <t>"Set cos fum retro lucios 0.60mm":24.27,</t>
  </si>
  <si>
    <t>"Set cos fum Retro 4 ps/1.25m Mat 0.45mm":21.36,</t>
  </si>
  <si>
    <t>"Set cos fum Retro 4 ps/1.25m Mat 0.50mm":22.29,</t>
  </si>
  <si>
    <t>"Set cos fum Retro 4 ps/1.25m Mat 0.60mm":25.26,</t>
  </si>
  <si>
    <t>"Set cos fum retro Wood 0.45mm":28.92,</t>
  </si>
  <si>
    <t>"Set cos fum retro Wood 0.50mm":29.22,</t>
  </si>
  <si>
    <t>"Subcoama industriala 312mm 8003 0.45mm":7.22,</t>
  </si>
  <si>
    <t>"Subcoama industriala 312mm GDM 0.50mm":7.31,</t>
  </si>
  <si>
    <t>"Subcoama indust. 312mm Lucios 0.40mm":4.28,</t>
  </si>
  <si>
    <t>"Subcoama indust. 312mm Lucios 0.45mm":5.00,</t>
  </si>
  <si>
    <t>"Subcoama indust. 312mm Lucios 0.50mm":5.36,</t>
  </si>
  <si>
    <t>"Subcoama industriala 312mm lucios 0.60mm":6.07,</t>
  </si>
  <si>
    <t>"Subcoama indust. 312mm Lucios 0.70mm":7.38,</t>
  </si>
  <si>
    <t>"Sub coama Industr. 312mm Mat 0.40mm":4.67,</t>
  </si>
  <si>
    <t>"Subcoama industriala 312mm Mat 0.45mm":5.34,</t>
  </si>
  <si>
    <t>"Subcoama industriala 312mm Mat 0.50mm":5.57,</t>
  </si>
  <si>
    <t>"Subcoama industriala 312mm Mat 0.60mm":6.32,</t>
  </si>
  <si>
    <t>"Subcoama industriala 312mm Wood 0.45 mm":7.23,</t>
  </si>
  <si>
    <t>"Subcoama indus. 312mm Wood 0.50mm":7.31,</t>
  </si>
  <si>
    <t>"Subcoama industr. 312mm Zincat 0.37mm":3.52,</t>
  </si>
  <si>
    <t>"Subcoama industr. 312mm Zincat 0.40mm":3.59,</t>
  </si>
  <si>
    <t>"Subcoama industr. 312mm Zincat 0.45mm":4.49,</t>
  </si>
  <si>
    <t>"Subcoama industr. 312mm Zincat 0.50mm":4.91,</t>
  </si>
  <si>
    <t>"Subcoama industr. 312mm Zincat 0.60mm":5.88,</t>
  </si>
  <si>
    <t>"Subcoama industr. 312mm Zincat 0.70mm":6.78,</t>
  </si>
  <si>
    <t>"Subcoama industriala 417mm 8003 0.45mm":9.62,</t>
  </si>
  <si>
    <t>"Subcoama industriala 417mm GDM 0.50mm":9.74,</t>
  </si>
  <si>
    <t>"Subcoama industriala 417mm Lucios 0.40mm":5.71,</t>
  </si>
  <si>
    <t>"Subcoama industriala 417mm Lucios 0.45mm":6.66,</t>
  </si>
  <si>
    <t>"Subcoama industriala 417mm Lucios 0.50mm":7.14,</t>
  </si>
  <si>
    <t>"Subcoama industriala 416mm lucios 0.60mm":8.09,</t>
  </si>
  <si>
    <t>"Subcoama industriala 417mm Lucios 0.70mm":9.84,</t>
  </si>
  <si>
    <t>"Sub coama Industr. 417mm Mat 0.40mm":6.23,</t>
  </si>
  <si>
    <t>"Subcoama industriala 417mm Mat 0.45mm":7.12,</t>
  </si>
  <si>
    <t>"Subcoama industriala 417mm Mat 0.50mm":7.43,</t>
  </si>
  <si>
    <t>"Subcoama industriala 417mm Mat 0.60mm":8.42,</t>
  </si>
  <si>
    <t>"Subcoama industriala 417mm Wood 0.45 mm":9.64,</t>
  </si>
  <si>
    <t>"Subcoama indus. 417mm Wood 0.50mm":9.74,</t>
  </si>
  <si>
    <t>"Subcoama industriala 417mm Zincat 0.37mm":4.69,</t>
  </si>
  <si>
    <t>"Subcoama industriala 417mm Zincat 0.40mm":4.79,</t>
  </si>
  <si>
    <t>"Subcoama industriala 417mm Zincat 0.45mm":5.99,</t>
  </si>
  <si>
    <t>"Subcoama industriala 417mm Zincat 0.50mm":6.54,</t>
  </si>
  <si>
    <t>"Subcoama industriala 417mm Zincat 0.60mm":7.84,</t>
  </si>
  <si>
    <t>"Subcoama industriala 417mm Zincat 0.70mm":9.04,</t>
  </si>
  <si>
    <t>"Semicoama 312 mm Ral 8003 0.45mm":7.22,</t>
  </si>
  <si>
    <t>"Semicoama 312 mm GDM 0.50mm":7.31,</t>
  </si>
  <si>
    <t>"Semicoama 312 mm Lucios 0.40 mm":4.28,</t>
  </si>
  <si>
    <t>"Semicoama 312 mm Lucios 0.45 mm":5.00,</t>
  </si>
  <si>
    <t>"Semicoama 312 mm Lucios 0.50 mm":5.36,</t>
  </si>
  <si>
    <t>"Semicoama lucios 0.60mm":6.07,</t>
  </si>
  <si>
    <t>"Semicoama 312 mm Lucios 0.70 mm":7.38,</t>
  </si>
  <si>
    <t>"Semicoama 312mm Mat 0.40 mm":4.67,</t>
  </si>
  <si>
    <t>"Semicoama 312 mm Mat 0.45 mm":5.34,</t>
  </si>
  <si>
    <t>"Semicoama 312 mm Mat 0.50 mm":5.57,</t>
  </si>
  <si>
    <t>"Semicoama 312 mm Mat 0.60 mm":6.32,</t>
  </si>
  <si>
    <t>"Semicoama 312mm Wood 0.45mm":7.23,</t>
  </si>
  <si>
    <t>"Semicoama 312mm Wood 0.50mm":7.31,</t>
  </si>
  <si>
    <t>"Semicoama 312 mm Zincat 0.37 mm":3.52,</t>
  </si>
  <si>
    <t>"Semicoama 312 mm Zincat 0.40 mm":3.59,</t>
  </si>
  <si>
    <t>"Semicoama 312 mm Zincat 0.45 mm":4.49,</t>
  </si>
  <si>
    <t>"Semicoama 312 mm Zincat 0.50 mm":4.91,</t>
  </si>
  <si>
    <t>"Semicoama 312 mm Zincat 0.60 mm":5.88,</t>
  </si>
  <si>
    <t>"Semicoama 312 mm Zincat 0.70 mm":6.78,</t>
  </si>
  <si>
    <t>"Acc. special 0-50mm Ral 8003 0.45mm":1.30,</t>
  </si>
  <si>
    <t>"Accesoriu special D01 DPL 0.50mm":1.06,</t>
  </si>
  <si>
    <t>"Accesorii Speciale D01 dubluvopsite 0.60":1.58,</t>
  </si>
  <si>
    <t>"Accesoriu special D01 DPM 0.50mm":1.10,</t>
  </si>
  <si>
    <t>"Accesoriu special dublu vopsit MAT 0.60":2.25,</t>
  </si>
  <si>
    <t>"Accesoriu special 0-50mm GDM 0.50mm":1.31,</t>
  </si>
  <si>
    <t>"Accesoriu special 0-50mm Luc 0.40mm":0.77,</t>
  </si>
  <si>
    <t>"Accesoriu special 0-50mm Luc 0.45mm":0.90,</t>
  </si>
  <si>
    <t>"Accesoriu special 0-50mm Luc 0.50mm":0.96,</t>
  </si>
  <si>
    <t>"Accesorii speciale D01 lucios 0.60mm":1.09,</t>
  </si>
  <si>
    <t>"Accesoriu special 0-50mm Luc 0.70mm":1.33,</t>
  </si>
  <si>
    <t>"ACCES.SP. MAT 0.40 mm 0-50mm":0.84,</t>
  </si>
  <si>
    <t>"Accesoriu special 0-50mm Mat 0.45mm":0.96,</t>
  </si>
  <si>
    <t>"Accesoriu special 0-50mm Mat 0.50mm":1.00,</t>
  </si>
  <si>
    <t>"Accesoriu special 0-50mm Mat 0.60mm":1.14,</t>
  </si>
  <si>
    <t>"Accesoriu Special Magnelis 0.50MM D01":1.05,</t>
  </si>
  <si>
    <t>"Accesoriu special 0-50mm WOD 0.45mm":1.30,</t>
  </si>
  <si>
    <t>"Accesoriu special D01 Wood 0.50MM":1.31,</t>
  </si>
  <si>
    <t>"Accesoriu special 0-50mm ZNC 0.37mm":0.63,</t>
  </si>
  <si>
    <t>"Accesoriu special 0-50mm ZNC 0.40mm":0.65,</t>
  </si>
  <si>
    <t>"Accesoriu special 0-50mm ZNC 0.45mm":0.81,</t>
  </si>
  <si>
    <t>"Accesoriu special 0-50mm ZNC 0.50mm":0.88,</t>
  </si>
  <si>
    <t>"Accesoriu special 0-50mm ZNC 0.60mm":1.06,</t>
  </si>
  <si>
    <t>"Accesoriu special 0-50mm ZNC 0.70mm":1.22,</t>
  </si>
  <si>
    <t>"Acc. special 51-100mm Ral 8003 0.45mm":2.60,</t>
  </si>
  <si>
    <t>"Accesoriu special D02 DPL 0.50mm":2.12,</t>
  </si>
  <si>
    <t>"Accesorii Speciale D02 dubluvopsite 0.60":3.16,</t>
  </si>
  <si>
    <t>"Accesoriu special D02 DPM 0.50mm":2.21,</t>
  </si>
  <si>
    <t>"Accesoriu special DPM 0.60MM D02":4.51,</t>
  </si>
  <si>
    <t>"Accesoriu special 51-100mm GDM 0.50mm":2.63,</t>
  </si>
  <si>
    <t>"Accesoriu special 51-100mm Luc 0.40mm":1.54,</t>
  </si>
  <si>
    <t>"Accesoriu special 51-100mm Luc 0.45mm":1.80,</t>
  </si>
  <si>
    <t>"Accesoriu special 51-100mm Luc 0.50mm":1.93,</t>
  </si>
  <si>
    <t>"Accesorii speciale D02 lucios 0.60mm":2.18,</t>
  </si>
  <si>
    <t>"Accesoriu special 51-100mm Luc 0.70mm":2.66,</t>
  </si>
  <si>
    <t>"ACCES.SP. MAT 0.40 mm 51-100mm":1.68,</t>
  </si>
  <si>
    <t>"Accesoriu special 51-100mm Mat 0.45mm":1.92,</t>
  </si>
  <si>
    <t>"Accesoriu special 51-100mm Mat 0.50mm":2.01,</t>
  </si>
  <si>
    <t>"Accesoriu special 51-100mm Mat 0.60mm":2.27,</t>
  </si>
  <si>
    <t>"Acesoriu Special D02 Magnelis 0.50":2.09,</t>
  </si>
  <si>
    <t>"Accesoriu special 51-100mm WOD 0.45mm":2.60,</t>
  </si>
  <si>
    <t>"Accesoriu special D02 Wood 0.50MM":2.63,</t>
  </si>
  <si>
    <t>"Accesoriu special 51-100mm ZNC 0.37mm":1.27,</t>
  </si>
  <si>
    <t>"Accesoriu special 51-100mm ZNC 0.40mm":1.29,</t>
  </si>
  <si>
    <t>"Accesoriu special 51-100mm ZNC 0.45mm":1.62,</t>
  </si>
  <si>
    <t>"Accesoriu special 51-100mm ZNC 0.50mm":1.77,</t>
  </si>
  <si>
    <t>"Accesoriu special 51-100mm ZNC 0.60mm":2.12,</t>
  </si>
  <si>
    <t>"Accesoriu special 51-100mm ZNC 0.70mm":2.44,</t>
  </si>
  <si>
    <t>"Acc. special 101-150mm Ral 8003 0.45mm":3.90,</t>
  </si>
  <si>
    <t>"Accesoriu special D03 DPL 0.50mm":3.18,</t>
  </si>
  <si>
    <t>"Accesorii Speciale D03 dubluvopsite 0.60":4.74,</t>
  </si>
  <si>
    <t>"Accesoriu special D03 DPM 0.50mm":3.31,</t>
  </si>
  <si>
    <t>"Accesoriu special DPM 0.60MM D03":6.76,</t>
  </si>
  <si>
    <t>"Accesoriu special 101-150mm GDM 0.50mm":3.94,</t>
  </si>
  <si>
    <t>"Accesoriu special 101-150mm Luc 0.40mm":2.31,</t>
  </si>
  <si>
    <t>"Accesoriu special 101-150mm Luc 0.45mm":2.70,</t>
  </si>
  <si>
    <t>"Accesoriu special 101-150mm Luc 0.50mm":2.89,</t>
  </si>
  <si>
    <t>"Accesorii speciale D03 lucios 0.60mm":3.28,</t>
  </si>
  <si>
    <t>"Accesoriu special 101-150mm Luc 0.70mm":3.99,</t>
  </si>
  <si>
    <t>"ACCES.SP. MAT 0.40 mm 101-150mm":2.52,</t>
  </si>
  <si>
    <t>"Accesoriu special 101-150mm Mat 0.45mm":2.88,</t>
  </si>
  <si>
    <t>"Accesoriu special 101-150mm Mat 0.50mm":3.01,</t>
  </si>
  <si>
    <t>"Accesoriu special 101-150mm Mat 0.60mm":3.41,</t>
  </si>
  <si>
    <t>"Accesoriu Special Magnelis 0.50MM D03":3.14,</t>
  </si>
  <si>
    <t>"Accesoriu special 101-150mm WOD 0.45mm":3.90,</t>
  </si>
  <si>
    <t>"Accesoriu special D03 Wood 0.50MM":3.94,</t>
  </si>
  <si>
    <t>"Accesoriu special 101-150mm ZNC 0.37mm":1.90,</t>
  </si>
  <si>
    <t>"Accesoriu special 101-150mm ZNC 0.40mm":1.94,</t>
  </si>
  <si>
    <t>"Accesoriu special 101-150mm ZNC 0.45mm":2.43,</t>
  </si>
  <si>
    <t>"Accesoriu special 101-150mm ZNC 0.50mm":2.65,</t>
  </si>
  <si>
    <t>"Accesoriu special 101-150mm ZNC 0.60mm":3.18,</t>
  </si>
  <si>
    <t>"Accesoriu special 101-150mm ZNC 0.70mm":3.66,</t>
  </si>
  <si>
    <t>"Acc. special 151-200mm Ral 8003 0.45mm":5.19,</t>
  </si>
  <si>
    <t>"Accesoriu special D04 DPL 0.50mm":4.24,</t>
  </si>
  <si>
    <t>"Accesorii Speciale D04 dubluvopsite 0.60":6.32,</t>
  </si>
  <si>
    <t>"Accesoriu special D04 DPM 0.50mm":4.41,</t>
  </si>
  <si>
    <t>"Accesoriu special DPM 0.60MM D04":9.02,</t>
  </si>
  <si>
    <t>"Accesoriu special 151-200mm GDM 0.50mm":5.26,</t>
  </si>
  <si>
    <t>"Accesoriu special 151-200mm Luc 0.40mm":3.08,</t>
  </si>
  <si>
    <t>"Accesoriu special 151-200mm Luc 0.45mm":3.60,</t>
  </si>
  <si>
    <t>"Accesoriu special 151-200mm Luc 0.50mm":3.86,</t>
  </si>
  <si>
    <t>"Accesorii speciale D04 lucios 0.60mm":4.37,</t>
  </si>
  <si>
    <t>"Accesoriu special 151-200mm Luc 0.70mm":5.31,</t>
  </si>
  <si>
    <t>"ACCES.SP. MAT 0.40 mm 151-200mm":3.36,</t>
  </si>
  <si>
    <t>"Accesoriu special 151-200mm Mat 0.45mm":3.84,</t>
  </si>
  <si>
    <t>"Accesoriu special 151-200mm Mat 0.50mm":4.01,</t>
  </si>
  <si>
    <t>"Accesoriu special 151-200mm Mat 0.60mm":4.55,</t>
  </si>
  <si>
    <t>"Accesoriu Special Magnelis 0.50MM D04":4.19,</t>
  </si>
  <si>
    <t>"Accesoriu special 151-200mm WOD 0.45mm":5.21,</t>
  </si>
  <si>
    <t>"Accesoriu special D04 Wood 0.50MM":5.26,</t>
  </si>
  <si>
    <t>"Accesoriu special 151-200mm ZNC 0.37mm":2.53,</t>
  </si>
  <si>
    <t>"Accesoriu special 151-200mm ZNC 0.40mm":2.59,</t>
  </si>
  <si>
    <t>"Accesoriu special 151-200mm ZNC 0.45mm":3.23,</t>
  </si>
  <si>
    <t>"Accesoriu special 151-200mm ZNC 0.50mm":3.53,</t>
  </si>
  <si>
    <t>"Accesoriu special 151-200mm ZNC 0.60mm":4.23,</t>
  </si>
  <si>
    <t>"Accesoriu special 151-200mm ZNC 0.70mm":4.88,</t>
  </si>
  <si>
    <t>"Acc. special 201-250mm Ral 8003 0.45mm":6.49,</t>
  </si>
  <si>
    <t>"Accesoriu special D05 DPL 0.50mm":5.30,</t>
  </si>
  <si>
    <t>"Accesorii Speciale D05 dubluvopsite 0.60":7.90,</t>
  </si>
  <si>
    <t>"Accesoriu special D05 DPM 0.50mm":5.52,</t>
  </si>
  <si>
    <t>"Accesoriu special DPM 0.60MM D05":11.27,</t>
  </si>
  <si>
    <t>"Accesoriu special 201-250mm GDM 0.50mm":6.57,</t>
  </si>
  <si>
    <t>"Accesoriu special 201-250mm Luc 0.40mm":3.85,</t>
  </si>
  <si>
    <t>"Accesoriu special 201-250mm Luc 0.45mm":4.50,</t>
  </si>
  <si>
    <t>"Accesoriu special 201-250mm Luc 0.50mm":4.82,</t>
  </si>
  <si>
    <t>"Accesorii speciale D05 lucios 0.60mm":5.46,</t>
  </si>
  <si>
    <t>"Accesoriu special 201-250mm Luc 0.70mm":6.64,</t>
  </si>
  <si>
    <t>"ACCES.SP. MAT 0.40 mm 201-250mm":4.21,</t>
  </si>
  <si>
    <t>"Accesoriu special 201-250mm Mat 0.45mm":4.81,</t>
  </si>
  <si>
    <t>"Accesoriu special 201-250mm Mat 0.50mm":5.02,</t>
  </si>
  <si>
    <t>"Accesoriu special 201-250mm Mat 0.60mm":5.68,</t>
  </si>
  <si>
    <t>"Accesoriu Special Magnelis 0.50MM D05":5.23,</t>
  </si>
  <si>
    <t>"Accesoriu special 201-250mm WOD 0.45mm":6.51,</t>
  </si>
  <si>
    <t>"Accesoriu special D05 Wood 0.50MM":6.57,</t>
  </si>
  <si>
    <t>"Accesoriu special 201-250mm ZNC 0.37mm":3.17,</t>
  </si>
  <si>
    <t>"Accesoriu special 201-250mm ZNC 0.40mm":3.23,</t>
  </si>
  <si>
    <t>"Accesoriu special 201-250mm ZNC 0.45mm":4.04,</t>
  </si>
  <si>
    <t>"Accesoriu special 201-250mm ZNC 0.50mm":4.41,</t>
  </si>
  <si>
    <t>"Accesoriu special 201-250mm ZNC 0.60mm":5.29,</t>
  </si>
  <si>
    <t>"Accesoriu special 201-250mm ZNC 0.70mm":6.10,</t>
  </si>
  <si>
    <t>"Acc. special 251-300mm Ral 8003 0.45mm":7.79,</t>
  </si>
  <si>
    <t>"Accesoriu special D06 DPL 0.50mm":6.36,</t>
  </si>
  <si>
    <t>"Accesorii Speciale D06 dubluvopsite 0.60":9.48,</t>
  </si>
  <si>
    <t>"Accesoriu special D06 DPM 0.50mm":6.62,</t>
  </si>
  <si>
    <t>"Accesoriu special DPM 0.60MM D06":13.53,</t>
  </si>
  <si>
    <t>"Accesoriu special 251-300mm GDM 0.50mm":7.89,</t>
  </si>
  <si>
    <t>"Accesoriu special 251-300mm Luc 0.40mm":4.63,</t>
  </si>
  <si>
    <t>"Accesoriu special 251-300mm Luc 0.45mm":5.39,</t>
  </si>
  <si>
    <t>"Accesoriu special 251-300mm Luc 0.50mm":5.78,</t>
  </si>
  <si>
    <t>"Accesorii speciale D06 lucios 0.60mm":6.55,</t>
  </si>
  <si>
    <t>"Accesoriu special 251-300mm Luc 0.70mm":7.97,</t>
  </si>
  <si>
    <t>"ACCES.SP. MAT 0.40 mm 251-300mm":5.05,</t>
  </si>
  <si>
    <t>"Accesoriu special 251-300mm Mat 0.45mm":5.77,</t>
  </si>
  <si>
    <t>"Accesoriu special 251-300mm Mat 0.50mm":6.02,</t>
  </si>
  <si>
    <t>"Accesoriu special 251-300mm Mat 0.60mm":6.82,</t>
  </si>
  <si>
    <t>"Accesorii speciale Magnelis 0.50mm":6.28,</t>
  </si>
  <si>
    <t>"Accesoriu special 251-300mm WOD 0.45mm":7.81,</t>
  </si>
  <si>
    <t>"Accesoriu special D06 Wood 0.50MM":7.89,</t>
  </si>
  <si>
    <t>"Accesoriu special 251-300mm ZNC 0.37mm":3.80,</t>
  </si>
  <si>
    <t>"Accesoriu special 251-300mm ZNC 0.40mm":3.88,</t>
  </si>
  <si>
    <t>"Accesoriu special 251-300mm ZNC 0.45mm":4.85,</t>
  </si>
  <si>
    <t>"Accesoriu special 251-300mm ZNC 0.50mm":5.30,</t>
  </si>
  <si>
    <t>"Accesoriu special 251-300mm ZNC 0.60mm":6.35,</t>
  </si>
  <si>
    <t>"Accesoriu special 251-300mm ZNC 0.70mm":7.32,</t>
  </si>
  <si>
    <t>"Acc. special 301-350mm Ral 8003 0.45mm":9.09,</t>
  </si>
  <si>
    <t>"Accesoriu special D07 DPL 0.50mm":7.42,</t>
  </si>
  <si>
    <t>"Accesorii Speciale D07 dubluvopsite 0.60":11.06,</t>
  </si>
  <si>
    <t>"Accesoriu special D07 DPM 0.50mm":7.72,</t>
  </si>
  <si>
    <t>"Accesoriu special DPM 0.60MM D07":15.78,</t>
  </si>
  <si>
    <t>"Accesoriu special 301-350mm GDM 0.50mm":9.20,</t>
  </si>
  <si>
    <t>"Accesoriu special 301-350mm Luc 0.40mm":5.40,</t>
  </si>
  <si>
    <t>"Accesoriu special 301-350mm Luc 0.45mm":6.29,</t>
  </si>
  <si>
    <t>"Accesoriu special 301-350mm Luc 0.50mm":6.75,</t>
  </si>
  <si>
    <t>"Accesorii speciale D07 lucios 0.60mm":7.65,</t>
  </si>
  <si>
    <t>"Accesoriu special 301-350mm Luc 0.70mm":9.30,</t>
  </si>
  <si>
    <t>"ACCES.SP. MAT 0.40 mm 301-350mm":5.89,</t>
  </si>
  <si>
    <t>"Accesoriu special 301-350mm Mat 0.45mm":6.73,</t>
  </si>
  <si>
    <t>"Accesoriu special 301-350mm Mat 0.50mm":7.02,</t>
  </si>
  <si>
    <t>"Accesoriu special 301-350mm Mat 0.60mm":7.96,</t>
  </si>
  <si>
    <t>"Accesoriu Special Magnelis 0.50MM D07":7.33,</t>
  </si>
  <si>
    <t>"Accesoriu special 301-350mm WOD 0.45mm":9.11,</t>
  </si>
  <si>
    <t>"Accesoriu special D07 Wood 0.50MM":9.20,</t>
  </si>
  <si>
    <t>"Accesoriu special 301-350mm ZNC 0.37mm":4.43,</t>
  </si>
  <si>
    <t>"Accesoriu special 301-350mm ZNC 0.40mm":4.53,</t>
  </si>
  <si>
    <t>"Accesoriu special 301-350mm ZNC 0.45mm":5.66,</t>
  </si>
  <si>
    <t>"Accesoriu special 301-350mm ZNC 0.50mm":6.18,</t>
  </si>
  <si>
    <t>"Accesoriu special 301-350mm ZNC 0.60mm":7.41,</t>
  </si>
  <si>
    <t>"Accesoriu special 301-350mm ZNC 0.70mm":8.54,</t>
  </si>
  <si>
    <t>"Acc. special 351-400mm Ral 8003 0.45mm":10.39,</t>
  </si>
  <si>
    <t>"Accesoriu special D08 DPL 0.50mm":8.48,</t>
  </si>
  <si>
    <t>"Accesorii Speciale D08 dubluvopsite 0.60":12.64,</t>
  </si>
  <si>
    <t>"Accesoriu special D08 DPM 0.50mm":8.83,</t>
  </si>
  <si>
    <t>"Accesoriu special DPM 0.60MM D08":18.04,</t>
  </si>
  <si>
    <t>"Accesoriu special 351-400mm GDM 0.50mm":10.52,</t>
  </si>
  <si>
    <t>"Accesoriu special 351-400mm Luc 0.40mm":6.17,</t>
  </si>
  <si>
    <t>"Accesoriu special 351-400mm Luc 0.45mm":7.19,</t>
  </si>
  <si>
    <t>"Accesoriu special 351-400mm Luc 0.50mm":7.71,</t>
  </si>
  <si>
    <t>"Accesorii speciale D08 lucios 0.60mm":8.74,</t>
  </si>
  <si>
    <t>"Accesoriu special 351-400mm Luc 0.70mm":10.63,</t>
  </si>
  <si>
    <t>"ACCES.SP. MAT 0.40 mm 351-400mm":6.73,</t>
  </si>
  <si>
    <t>"Accesoriu special 351-400mm Mat 0.45mm":7.69,</t>
  </si>
  <si>
    <t>"Accesoriu special 351-400mm Mat 0.50mm":8.02,</t>
  </si>
  <si>
    <t>"Accesoriu special 351-400mm Mat 0.60mm":9.09,</t>
  </si>
  <si>
    <t>"Accesoriu Special Magnelis 0.50MM D08":8.37,</t>
  </si>
  <si>
    <t>"Accesoriu special 351-400mm WOD 0.45mm":10.41,</t>
  </si>
  <si>
    <t>"Accesoriu special D08 Wood 0.50MM":10.52,</t>
  </si>
  <si>
    <t>"Accesoriu special 351-400mm ZNC 0.37mm":5.07,</t>
  </si>
  <si>
    <t>"Accesoriu special 351-400mm ZNC 0.40mm":5.17,</t>
  </si>
  <si>
    <t>"Accesoriu special 351-400mm ZNC 0.45mm":6.47,</t>
  </si>
  <si>
    <t>"Accesoriu special 351-400mm ZNC 0.50mm":7.06,</t>
  </si>
  <si>
    <t>"Accesoriu special 351-400mm ZNC 0.60mm":8.47,</t>
  </si>
  <si>
    <t>"Accesoriu special 351-400mm ZNC 0.70mm":9.76,</t>
  </si>
  <si>
    <t>"Acc. special 401-450mm Ral 8003 0.45mm":11.69,</t>
  </si>
  <si>
    <t>"Accesoriu special D09 DPL 0.50mm":9.54,</t>
  </si>
  <si>
    <t>"Accesorii Speciale D09 dubluvopsite 0.60":14.22,</t>
  </si>
  <si>
    <t>"Accesoriu special D09 DPM 0.50mm":9.93,</t>
  </si>
  <si>
    <t>"Accesoriu special DPM 0.60MM D09":20.29,</t>
  </si>
  <si>
    <t>"Accesoriu special 401-450mm GDM 0.50mm":11.83,</t>
  </si>
  <si>
    <t>"Accesoriu special 401-450mm Luc 0.40mm":6.94,</t>
  </si>
  <si>
    <t>"Accesoriu special 401-450mm Luc 0.45mm":8.09,</t>
  </si>
  <si>
    <t>"Accesoriu special 401-450mm Luc 0.50mm":8.68,</t>
  </si>
  <si>
    <t>"Accesorii speciale D09 lucios 0.60mm":9.83,</t>
  </si>
  <si>
    <t>"Accesoriu special 401-450mm Luc 0.70mm":11.96,</t>
  </si>
  <si>
    <t>"ACCES.SP. MAT 0.40 mm 401-450mm":7.57,</t>
  </si>
  <si>
    <t>"Accesoriu special 401-450mm Mat 0.45mm":8.65,</t>
  </si>
  <si>
    <t>"Accesoriu special 401-450mm Mat 0.50mm":9.03,</t>
  </si>
  <si>
    <t>"Accesoriu special 401-450mm Mat 0.60mm":10.23,</t>
  </si>
  <si>
    <t>"Accesoriu Special Magnelis 0.50MM D09":9.42,</t>
  </si>
  <si>
    <t>"Accesoriu special 401-450mm WOD 0.45mm":11.71,</t>
  </si>
  <si>
    <t>"Accesoriu special D09 Wood 0.50MM":11.83,</t>
  </si>
  <si>
    <t>"Accesoriu special 401-450mm ZNC 0.37mm":5.70,</t>
  </si>
  <si>
    <t>"Accesoriu special 401-450mm ZNC 0.40mm":5.82,</t>
  </si>
  <si>
    <t>"Accesoriu special 401-450mm ZNC 0.45mm":7.28,</t>
  </si>
  <si>
    <t>"Accesoriu special 401-450mm ZNC 0.50mm":7.95,</t>
  </si>
  <si>
    <t>"Accesoriu special 401-450mm ZNC 0.60mm":9.53,</t>
  </si>
  <si>
    <t>"Accesoriu special 401-450mm ZNC 0.70mm":10.98,</t>
  </si>
  <si>
    <t>"Acc. special 451-500mm Ral 8003 0.45mm":12.99,</t>
  </si>
  <si>
    <t>"Accesoriu special D10 DPL 0.50mm":10.60,</t>
  </si>
  <si>
    <t>"Accesorii Speciale D10 dubluvopsite 0.60":15.80,</t>
  </si>
  <si>
    <t>"Accesoriu special D10 DPM 0.50mm":11.03,</t>
  </si>
  <si>
    <t>"Accesoriu special DPM 0.60MM D10":22.55,</t>
  </si>
  <si>
    <t>"Accesoriu special 451-500mm GDM 0.50mm":13.15,</t>
  </si>
  <si>
    <t>"Accesoriu special 451-500mm Luc 0.40mm":7.71,</t>
  </si>
  <si>
    <t>"Accesoriu special 451-500mm Luc 0.45mm":8.99,</t>
  </si>
  <si>
    <t>"Accesoriu special 451-500mm Luc 0.50mm":9.64,</t>
  </si>
  <si>
    <t>"Accesorii speciale D10 lucios 0.60mm":10.92,</t>
  </si>
  <si>
    <t>"Accesoriu special 451-500mm Luc 0.70mm":13.28,</t>
  </si>
  <si>
    <t>"ACCES.SP. MAT 0.40 mm 451-500mm":8.41,</t>
  </si>
  <si>
    <t>"Accesoriu special 451-500mm Mat 0.45mm":9.61,</t>
  </si>
  <si>
    <t>"Accesoriu special 451-500mm Mat 0.50mm":10.03,</t>
  </si>
  <si>
    <t>"Accesoriu special 451-500mm Mat 0.60mm":11.37,</t>
  </si>
  <si>
    <t>"Accesoriu Special Magnelis 0.50MM D10":10.47,</t>
  </si>
  <si>
    <t>"Accesoriu special 451-500mm WOD 0.45mm":13.01,</t>
  </si>
  <si>
    <t>"Accesoriu special D10 Wood 0.50MM":13.15,</t>
  </si>
  <si>
    <t>"Accesoriu special 451-500mm ZNC 0.37mm":6.33,</t>
  </si>
  <si>
    <t>"Accesoriu special 451-500mm ZNC 0.40mm":6.47,</t>
  </si>
  <si>
    <t>"Accesoriu special 451-500mm ZNC 0.45mm":8.09,</t>
  </si>
  <si>
    <t>"Accesoriu special 451-500mm ZNC 0.50mm":8.83,</t>
  </si>
  <si>
    <t>"Accesoriu special 451-500mm ZNC 0.60mm":10.58,</t>
  </si>
  <si>
    <t>"Accesoriu special 451-500mm ZNC 0.70mm":12.20,</t>
  </si>
  <si>
    <t>"Acc. special 501-550mm Ral 8003 0.45mm":14.29,</t>
  </si>
  <si>
    <t>"Accesoriu special D11 DPL 0.50mm":11.66,</t>
  </si>
  <si>
    <t>"Accesorii Speciale D11 dubluvopsite 0.60":17.37,</t>
  </si>
  <si>
    <t>"Accesoriu special D11 DPM 0.50mm":12.14,</t>
  </si>
  <si>
    <t>"Accesoriu special DPM 0.60MM D11":24.80,</t>
  </si>
  <si>
    <t>"Accesoriu special 501-550mm GDM 0.50mm":14.46,</t>
  </si>
  <si>
    <t>"Accesoriu special 501-550mm Luc 0.40mm":8.48,</t>
  </si>
  <si>
    <t>"Accesoriu special 501-550mm Luc 0.45mm":9.89,</t>
  </si>
  <si>
    <t>"Accesoriu special 501-550mm Luc 0.50mm":10.60,</t>
  </si>
  <si>
    <t>"Accesorii speciale D11 lucios 0.60mm":12.01,</t>
  </si>
  <si>
    <t>"Accesoriu special 501-550mm Luc 0.70mm":14.61,</t>
  </si>
  <si>
    <t>"ACCES.SP. MAT 0.40 mm 501-550mm":9.25,</t>
  </si>
  <si>
    <t>"Accesoriu special 501-550mm Mat 0.45mm":10.57,</t>
  </si>
  <si>
    <t>"Accesoriu special 501-550mm Mat 0.50mm":11.03,</t>
  </si>
  <si>
    <t>"Accesoriu special 501-550mm Mat 0.60mm":12.50,</t>
  </si>
  <si>
    <t>"Accesoriu Special Magnelis 0.50MM D11":11.51,</t>
  </si>
  <si>
    <t>"Accesoriu special 501-550mm WOD 0.45mm":14.32,</t>
  </si>
  <si>
    <t>"Accesoriu special D11 Wood 0.50MM":14.46,</t>
  </si>
  <si>
    <t>"Accesoriu special 501-550mm ZNC 0.37mm":6.96,</t>
  </si>
  <si>
    <t>"Accesoriu special 501-550mm ZNC 0.40mm":7.11,</t>
  </si>
  <si>
    <t>"Accesoriu special 501-550mm ZNC 0.45mm":8.90,</t>
  </si>
  <si>
    <t>"Accesoriu special 501-550mm ZNC 0.50mm":9.71,</t>
  </si>
  <si>
    <t>"Accesoriu special 501-550mm ZNC 0.60mm":11.64,</t>
  </si>
  <si>
    <t>"Accesoriu special 501-550mm ZNC 0.70mm":13.42,</t>
  </si>
  <si>
    <t>"Acc. special 551-600mm Ral 8003 0.45mm":15.58,</t>
  </si>
  <si>
    <t>"Accesoriu special D12 DPL 0.50mm":12.72,</t>
  </si>
  <si>
    <t>"Accesorii Speciale D12 dubluvopsite 0.60":18.95,</t>
  </si>
  <si>
    <t>"Accesoriu special D12 DPM 0.50mm":13.24,</t>
  </si>
  <si>
    <t>"Accesoriu special DPM 0.60MM D12":27.05,</t>
  </si>
  <si>
    <t>"Accesoriu special 551-600mm GDM 0.50mm":15.78,</t>
  </si>
  <si>
    <t>"Accesoriu special 551-600mm Luc 0.40mm":9.25,</t>
  </si>
  <si>
    <t>"Accesoriu special 551-600mm Luc 0.45mm":10.79,</t>
  </si>
  <si>
    <t>"Accesoriu special 551-600mm Luc 0.50mm":11.57,</t>
  </si>
  <si>
    <t>"Accesorii speciale D12 lucios 0.60mm":13.11,</t>
  </si>
  <si>
    <t>"Accesoriu special 551-600mm Luc 0.70mm":15.94,</t>
  </si>
  <si>
    <t>"ACCES.SP. MAT 0.40 mm 551-600mm":10.09,</t>
  </si>
  <si>
    <t>"Accesoriu special 551-600mm Mat 0.45mm":11.53,</t>
  </si>
  <si>
    <t>"Accesoriu special 551-600mm Mat 0.50mm":12.04,</t>
  </si>
  <si>
    <t>"Accesoriu special 551-600mm Mat 0.60mm":13.64,</t>
  </si>
  <si>
    <t>"Accesoriu Special Magnelis 0.50MM D12":12.56,</t>
  </si>
  <si>
    <t>"Accesoriu special 551-600mm WOD 0.45mm":15.62,</t>
  </si>
  <si>
    <t>"Accesoriu special D12 Wood 0.50MM":15.78,</t>
  </si>
  <si>
    <t>"Accesoriu special 551-600mm ZNC 0.37mm":7.60,</t>
  </si>
  <si>
    <t>"Accesoriu special 551-600mm ZNC 0.40mm":7.76,</t>
  </si>
  <si>
    <t>"Accesoriu special 551-600mm ZNC 0.45mm":9.70,</t>
  </si>
  <si>
    <t>"Accesoriu special 551-600mm ZNC 0.50mm":10.59,</t>
  </si>
  <si>
    <t>"Accesoriu special 551-600mm ZNC 0.60mm":12.70,</t>
  </si>
  <si>
    <t>"Accesoriu special 551-600mm ZNC 0.70mm":14.64,</t>
  </si>
  <si>
    <t>"Acc. special 601-650mm Ral 8003 0.45mm":16.88,</t>
  </si>
  <si>
    <t>"Accesoriu special D13 DPL 0.50mm":13.78,</t>
  </si>
  <si>
    <t>"Accesorii Speciale D13 dubluvopsite 0.60":20.53,</t>
  </si>
  <si>
    <t>"Accesoriu special D13 DPM 0.50mm":14.34,</t>
  </si>
  <si>
    <t>"Accesoriu special DPM 0.60MM D13":29.31,</t>
  </si>
  <si>
    <t>"Accesoriu special 601-650mm GDM 0.50mm":17.09,</t>
  </si>
  <si>
    <t>"Accesoriu special 601-650mm Luc 0.40mm":10.02,</t>
  </si>
  <si>
    <t>"Accesoriu special 601-650mm Luc 0.45mm":11.69,</t>
  </si>
  <si>
    <t>"Accesoriu special 601-650mm Luc 0.50mm":12.53,</t>
  </si>
  <si>
    <t>"Accesorii speciale D13 lucios 0.60mm":14.20,</t>
  </si>
  <si>
    <t>"Accesoriu special 601-650mm Luc 0.70mm":17.27,</t>
  </si>
  <si>
    <t>"ACCES.SP. MAT 0.40 mm 601-650mm":10.93,</t>
  </si>
  <si>
    <t>"Accesoriu special 601-650mm Mat 0.45mm":12.50,</t>
  </si>
  <si>
    <t>"Accesoriu special 601-650mm Mat 0.50mm":13.04,</t>
  </si>
  <si>
    <t>"Accesoriu special 601-650mm Mat 0.60mm":14.78,</t>
  </si>
  <si>
    <t>"Accesoriu Special Magnelis 0.50MM D13":13.61,</t>
  </si>
  <si>
    <t>"Accesoriu special 601-650mm WOD 0.45mm":16.92,</t>
  </si>
  <si>
    <t>"Accesoriu special D13 Wood 0.50MM":17.09,</t>
  </si>
  <si>
    <t>"Accesoriu special 601-650mm ZNC 0.37mm":8.23,</t>
  </si>
  <si>
    <t>"Accesoriu special 601-650mm ZNC 0.40mm":8.41,</t>
  </si>
  <si>
    <t>"Accesoriu special 601-650mm ZNC 0.45mm":10.51,</t>
  </si>
  <si>
    <t>"Accesoriu special 601-650mm ZNC 0.50mm":11.48,</t>
  </si>
  <si>
    <t>"Accesoriu special 601-650mm ZNC 0.60mm":13.76,</t>
  </si>
  <si>
    <t>"Accesoriu special 601-650mm ZNC 0.70mm":15.87,</t>
  </si>
  <si>
    <t>"Acc. special 651-700mm Ral 8003 0.45mm":18.18,</t>
  </si>
  <si>
    <t>"Accesoriu special D14 DPL 0.50mm":14.84,</t>
  </si>
  <si>
    <t>"Accesorii Speciale D14 dubluvopsite 0.60":22.11,</t>
  </si>
  <si>
    <t>"Accesoriu special D14 DPM 0.50mm":15.45,</t>
  </si>
  <si>
    <t>"Accesoriu special DPM 0.60MM D14":31.56,</t>
  </si>
  <si>
    <t>"Accesoriu special 651-700mm GDM 0.50mm":18.41,</t>
  </si>
  <si>
    <t>"Accesoriu special 651-700mm Luc 0.40mm":10.79,</t>
  </si>
  <si>
    <t>"Accesoriu special 651-700mm Luc 0.45mm":12.59,</t>
  </si>
  <si>
    <t>"Accesoriu special 651-700mm Luc 0.50mm":13.49,</t>
  </si>
  <si>
    <t>"Accesorii speciale D14 lucios 0.60mm":15.29,</t>
  </si>
  <si>
    <t>"Accesoriu special 651-700mm Luc 0.70mm":18.60,</t>
  </si>
  <si>
    <t>"ACCES.SP. MAT 0.40 mm 651-700mm":11.77,</t>
  </si>
  <si>
    <t>"Accesoriu special 651-700mm Mat 0.45mm":13.46,</t>
  </si>
  <si>
    <t>"Accesoriu special 651-700mm Mat 0.50mm":14.04,</t>
  </si>
  <si>
    <t>"Accesoriu special 651-700mm Mat 0.60mm":15.91,</t>
  </si>
  <si>
    <t>"Accesoriu Special Magnelis 0.50MM D14":14.66,</t>
  </si>
  <si>
    <t>"Accesoriu special 651-700mm WOD 0.45mm":18.22,</t>
  </si>
  <si>
    <t>"Accesoriu special D14 Wood 0.50MM":18.41,</t>
  </si>
  <si>
    <t>"Accesoriu special 651-700mm ZNC 0.37mm":8.86,</t>
  </si>
  <si>
    <t>"Accesoriu special 651-700mm ZNC 0.40mm":9.05,</t>
  </si>
  <si>
    <t>"Accesoriu special 651-700mm ZNC 0.45mm":11.32,</t>
  </si>
  <si>
    <t>"Accesoriu special 651-700mm ZNC 0.50mm":12.36,</t>
  </si>
  <si>
    <t>"Accesoriu special 651-700mm ZNC 0.60mm":14.82,</t>
  </si>
  <si>
    <t>"Accesoriu special 651-700mm ZNC 0.70mm":17.09,</t>
  </si>
  <si>
    <t>"Acc. special 701-750mm Ral 8003 0.45mm":19.48,</t>
  </si>
  <si>
    <t>"Accesoriu special D15 DPL 0.50mm":15.90,</t>
  </si>
  <si>
    <t>"Accesorii Speciale D15 dubluvopsite 0.60":23.69,</t>
  </si>
  <si>
    <t>"Accesoriu special D15 DPM 0.50mm":16.55,</t>
  </si>
  <si>
    <t>"Accesoriu special DPM 0.60MM D15":33.82,</t>
  </si>
  <si>
    <t>"Accesoriu special 701-750mm GDM 0.50mm":19.72,</t>
  </si>
  <si>
    <t>"Accesoriu special 701-750mm Luc 0.40mm":11.56,</t>
  </si>
  <si>
    <t>"Accesoriu special 701-750mm Luc 0.45mm":13.49,</t>
  </si>
  <si>
    <t>"Accesoriu special 701-750mm Luc 0.50mm":14.46,</t>
  </si>
  <si>
    <t>"Accesorii speciale D15 lucios 0.60mm":16.38,</t>
  </si>
  <si>
    <t>"Accesoriu special 701-750mm Luc 0.70mm":19.93,</t>
  </si>
  <si>
    <t>"ACCES.SP. MAT 0.40 mm 701-750mm":12.62,</t>
  </si>
  <si>
    <t>"Accesoriu special 701-750mm Mat 0.45mm":14.42,</t>
  </si>
  <si>
    <t>"Accesoriu special 701-750mm Mat 0.50mm":15.05,</t>
  </si>
  <si>
    <t>"Accesoriu special 701-750mm Mat 0.60mm":17.05,</t>
  </si>
  <si>
    <t>"Accesoriu Special Magnelis 0.50MM D15":15.70,</t>
  </si>
  <si>
    <t>"Accesoriu special 701-750mm WOD 0.45mm":19.52,</t>
  </si>
  <si>
    <t>"Accesoriu special D15 Wood 0.50MM":19.72,</t>
  </si>
  <si>
    <t>"Accesoriu special 701-750mm ZNC 0.37mm":9.50,</t>
  </si>
  <si>
    <t>"Accesoriu special 701-750mm ZNC 0.40mm":9.70,</t>
  </si>
  <si>
    <t>"Accesoriu special 701-750mm ZNC 0.45mm":12.13,</t>
  </si>
  <si>
    <t>"Accesoriu special 701-750mm ZNC 0.50mm":13.24,</t>
  </si>
  <si>
    <t>"Accesoriu special 701-750mm ZNC 0.60mm":15.88,</t>
  </si>
  <si>
    <t>"Accesoriu special 701-750mm ZNC 0.70mm":18.31,</t>
  </si>
  <si>
    <t>"Acc. special 751-800mm Ral 8003 0.45mm":20.78,</t>
  </si>
  <si>
    <t>"Accesoriu special D16 DPL 0.50mm":16.96,</t>
  </si>
  <si>
    <t>"Accesorii Speciale D16 dubluvopsite 0.60":25.27,</t>
  </si>
  <si>
    <t>"Accesoriu special D16 DPM 0.50mm":17.65,</t>
  </si>
  <si>
    <t>"Accesoriu special DPM 0.60MM D16":36.07,</t>
  </si>
  <si>
    <t>"Accesoriu special 751-800mm GDM 0.50mm":21.04,</t>
  </si>
  <si>
    <t>"Accesoriu special 751-800mm Luc 0.40mm":12.33,</t>
  </si>
  <si>
    <t>"Accesoriu special 751-800mm Luc 0.45mm":14.39,</t>
  </si>
  <si>
    <t>"Accesoriu special 751-800mm Luc 0.50mm":15.42,</t>
  </si>
  <si>
    <t>"Accesorii speciale D16 lucios 0.60mm":17.47,</t>
  </si>
  <si>
    <t>"Accesoriu special 751-800mm Luc 0.70mm":21.25,</t>
  </si>
  <si>
    <t>"ACCES.SP. MAT 0.40 mm 751-800mm":13.46,</t>
  </si>
  <si>
    <t>"Accesoriu special 751-800mm Mat 0.45mm":15.38,</t>
  </si>
  <si>
    <t>"Accesoriu special 751-800mm Mat 0.50mm":16.05,</t>
  </si>
  <si>
    <t>"Accesoriu special 751-800mm Mat 0.60mm":18.19,</t>
  </si>
  <si>
    <t>"Accesoriu Special Magnelis 0.50MM D16":16.75,</t>
  </si>
  <si>
    <t>"Accesoriu special 751-800mm WOD 0.45mm":20.82,</t>
  </si>
  <si>
    <t>"Accesoriu special D16 Wood 0.50MM":21.04,</t>
  </si>
  <si>
    <t>"Accesoriu special 751-800mm ZNC 0.37mm":10.13,</t>
  </si>
  <si>
    <t>"Accesoriu special 751-800mm ZNC 0.40mm":10.35,</t>
  </si>
  <si>
    <t>"Accesoriu special 751-800mm ZNC 0.45mm":12.94,</t>
  </si>
  <si>
    <t>"Accesoriu special 751-800mm ZNC 0.50mm":14.13,</t>
  </si>
  <si>
    <t>"Accesoriu special 751-800mm ZNC 0.60mm":16.93,</t>
  </si>
  <si>
    <t>"Accesoriu special 751-800mm ZNC 0.70mm":19.53,</t>
  </si>
  <si>
    <t>"Acc. special 801-850mm Ral 8003 0.45mm":22.08,</t>
  </si>
  <si>
    <t>"Accesoriu special D17 DPL 0.50mm":18.02,</t>
  </si>
  <si>
    <t>"Accesorii Speciale D17 dubluvopsite 0.60":26.85,</t>
  </si>
  <si>
    <t>"Accesoriu special D17 DPM 0.50mm":18.76,</t>
  </si>
  <si>
    <t>"Accesoriu special DPM 0.60MM D17":38.33,</t>
  </si>
  <si>
    <t>"Accesoriu special 801-850mm GDM 0.50mm":22.35,</t>
  </si>
  <si>
    <t>"Accesoriu special 801-850mm Luc 0.40mm":13.10,</t>
  </si>
  <si>
    <t>"Accesoriu special 801-850mm Luc 0.45mm":15.28,</t>
  </si>
  <si>
    <t>"Accesoriu special 801-850mm Luc 0.50mm":16.39,</t>
  </si>
  <si>
    <t>"Accesorii speciale D17 lucios 0.60mm":18.57,</t>
  </si>
  <si>
    <t>"Accesoriu special 801-850mm Luc 0.70mm":22.58,</t>
  </si>
  <si>
    <t>"ACCES.SP. MAT 0.40 mm 801-850mm":14.30,</t>
  </si>
  <si>
    <t>"Accesoriu special 801-850mm Mat 0.45mm":16.34,</t>
  </si>
  <si>
    <t>"Accesoriu special 801-850mm Mat 0.50mm":17.05,</t>
  </si>
  <si>
    <t>"Accesoriu special 801-850mm Mat 0.60mm":19.32,</t>
  </si>
  <si>
    <t>"Accesoriu Special Magnelis 0.50MM D17":17.80,</t>
  </si>
  <si>
    <t>"Accesoriu special 801-850mm WOD 0.45mm":22.12,</t>
  </si>
  <si>
    <t>"Accesoriu special D17 Wood 0.50MM":22.35,</t>
  </si>
  <si>
    <t>"Accesoriu special 801-850mm ZNC 0.37mm":10.76,</t>
  </si>
  <si>
    <t>"Accesoriu special 801-850mm ZNC 0.40mm":10.99,</t>
  </si>
  <si>
    <t>"Accesoriu special 801-850mm ZNC 0.45mm":13.75,</t>
  </si>
  <si>
    <t>"Accesoriu special 801-850mm ZNC 0.50mm":15.01,</t>
  </si>
  <si>
    <t>"Accesoriu special 801-850mm ZNC 0.60mm":17.99,</t>
  </si>
  <si>
    <t>"Accesoriu special 801-850mm ZNC 0.70mm":20.75,</t>
  </si>
  <si>
    <t>"Acc. special 851-900mm Ral 8003 0.45mm":23.38,</t>
  </si>
  <si>
    <t>"Accesoriu special D18 DPL 0.50mm":19.09,</t>
  </si>
  <si>
    <t>"Accesorii Speciale D18 dubluvopsite 0.60":28.43,</t>
  </si>
  <si>
    <t>"Accesoriu special D18 DPM 0.50mm":19.86,</t>
  </si>
  <si>
    <t>"Accesoriu special DPM 0.60MM D18":40.58,</t>
  </si>
  <si>
    <t>"Accesoriu special 851-900mm GDM 0.50mm":23.67,</t>
  </si>
  <si>
    <t>"Accesoriu special 851-900mm Luc 0.40mm":13.88,</t>
  </si>
  <si>
    <t>"Accesoriu special 851-900mm Luc 0.45mm":16.18,</t>
  </si>
  <si>
    <t>"Accesoriu special 851-900mm Luc 0.50mm":17.35,</t>
  </si>
  <si>
    <t>"Accesorii speciale D18 lucios 0.60mm":19.66,</t>
  </si>
  <si>
    <t>"Accesoriu special 851-900mm Luc 0.70mm":23.91,</t>
  </si>
  <si>
    <t>"ACCES.SP. MAT 0.40 mm 851-900mm":15.14,</t>
  </si>
  <si>
    <t>"Accesoriu special 851-900mm Mat 0.45mm":17.30,</t>
  </si>
  <si>
    <t>"Accesoriu special 851-900mm Mat 0.50mm":18.05,</t>
  </si>
  <si>
    <t>"Accesoriu special 851-900mm Mat 0.60mm":20.46,</t>
  </si>
  <si>
    <t>"Accesoriu Special Magnelis 0.50MM D18":18.84,</t>
  </si>
  <si>
    <t>"Accesoriu special 851-900mm WOD 0.45mm":23.43,</t>
  </si>
  <si>
    <t>"Accesoriu special D18 Wood 0.50MM":23.67,</t>
  </si>
  <si>
    <t>"Accesoriu special 851-900mm ZNC 0.37mm":11.40,</t>
  </si>
  <si>
    <t>"Accesoriu special 851-900mm ZNC 0.40mm":11.64,</t>
  </si>
  <si>
    <t>"Accesoriu special 851-900mm ZNC 0.45mm":14.56,</t>
  </si>
  <si>
    <t>"Accesoriu special 851-900mm ZNC 0.50mm":15.89,</t>
  </si>
  <si>
    <t>"Accesoriu special 851-900mm ZNC 0.60mm":19.05,</t>
  </si>
  <si>
    <t>"Accesoriu special 851-900mm ZNC 0.70mm":21.97,</t>
  </si>
  <si>
    <t>"Acc. special 901-950mm Ral 8003 0.45mm":24.68,</t>
  </si>
  <si>
    <t>"Accesoriu special D19 DPL 0.50mm":20.15,</t>
  </si>
  <si>
    <t>"Accesorii Speciale D19 dubluvopsite 0.60":30.01,</t>
  </si>
  <si>
    <t>"Accesoriu special D19 DPM 0.50mm":20.96,</t>
  </si>
  <si>
    <t>"Accesoriu special DPM 0.60MM D19":42.84,</t>
  </si>
  <si>
    <t>"Accesoriu special 901-950mm GDM 0.50mm":24.98,</t>
  </si>
  <si>
    <t>"Accesoriu special 901-950mm Luc 0.40mm":14.65,</t>
  </si>
  <si>
    <t>"Accesoriu special 901-950mm Luc 0.45mm":17.08,</t>
  </si>
  <si>
    <t>"Accesoriu special 901-950mm Luc 0.50mm":18.31,</t>
  </si>
  <si>
    <t>"Accesorii speciale D19 lucios 0.60mm":20.75,</t>
  </si>
  <si>
    <t>"Accesoriu special 901-950mm Luc 0.70mm":25.24,</t>
  </si>
  <si>
    <t>"ACCES.SP. MAT 0.40 mm 901-950mm":15.98,</t>
  </si>
  <si>
    <t>"Accesoriu special 901-950mm Mat 0.45mm":18.26,</t>
  </si>
  <si>
    <t>"Accesoriu special 901-950mm Mat 0.50mm":19.06,</t>
  </si>
  <si>
    <t>"Accesoriu special 901-950mm Mat 0.60mm":21.60,</t>
  </si>
  <si>
    <t>"Accesoriu Special Magnelis 0.50MM D19":19.89,</t>
  </si>
  <si>
    <t>"Accesoriu special 901-950mm WOD 0.45mm":24.73,</t>
  </si>
  <si>
    <t>"Accesoriu special D19 Wood 0.50MM":24.98,</t>
  </si>
  <si>
    <t>"Accesoriu special 901-950mm ZNC 0.37mm":12.03,</t>
  </si>
  <si>
    <t>"Accesoriu special 901-950mm ZNC 0.40mm":12.29,</t>
  </si>
  <si>
    <t>"Accesoriu special 901-950mm ZNC 0.45mm":15.36,</t>
  </si>
  <si>
    <t>"Accesoriu special 901-950mm ZNC 0.50mm":16.78,</t>
  </si>
  <si>
    <t>"Accesoriu special 901-950mm ZNC 0.60mm":20.11,</t>
  </si>
  <si>
    <t>"Accesoriu special 901-950mm ZNC 0.70mm":23.19,</t>
  </si>
  <si>
    <t>"Acc. special 951-1000mm Ral 8003 0.45mm":25.97,</t>
  </si>
  <si>
    <t>"Accesoriu special D20 DPL 0.50mm":21.21,</t>
  </si>
  <si>
    <t>"Accesorii Speciale D20 dubluvopsite 0.60":31.59,</t>
  </si>
  <si>
    <t>"Accesoriu special D20 DPM 0.50mm":22.07,</t>
  </si>
  <si>
    <t>"Accesoriu special DPM 0.60MM D20":45.09,</t>
  </si>
  <si>
    <t>"Accesoriu special 951-1000mm GDM 0.50mm":26.30,</t>
  </si>
  <si>
    <t>"Accesoriu special 951-1000mm Luc 0.40mm":15.42,</t>
  </si>
  <si>
    <t>"Accesoriu special 951-1000mm Luc 0.45mm":17.98,</t>
  </si>
  <si>
    <t>"Accesoriu special 951-1000mm Luc 0.50mm":19.28,</t>
  </si>
  <si>
    <t>"Accesorii speciale D20 lucios 0.60mm":21.84,</t>
  </si>
  <si>
    <t>"Accesoriu special 951-1000mm Luc 0.70mm":26.57,</t>
  </si>
  <si>
    <t>"ACCES.SP. MAT 0.40 mm 951-1000mm":16.82,</t>
  </si>
  <si>
    <t>"Accesoriu special 951-1000mm Mat 0.45mm":19.22,</t>
  </si>
  <si>
    <t>"Accesoriu special 951-1000mm Mat 0.50mm":20.06,</t>
  </si>
  <si>
    <t>"Accesoriu special 951-1000mm Mat 0.60mm":22.73,</t>
  </si>
  <si>
    <t>"Accesoriu Special Magnelis 0.50MM D20":20.94,</t>
  </si>
  <si>
    <t>"Accesoriu special 951-1000mm WOD 0.45mm":26.03,</t>
  </si>
  <si>
    <t>"Accesoriu special D20 Wood 0.50MM":26.30,</t>
  </si>
  <si>
    <t>"Accesoriu special 951-1000mm ZNC 0.37mm":12.66,</t>
  </si>
  <si>
    <t>"Accesoriu special 951-1000mm ZNC 0.40mm":12.93,</t>
  </si>
  <si>
    <t>"Accesoriu special 951-1000mm ZNC 0.45mm":16.17,</t>
  </si>
  <si>
    <t>"Accesoriu special 951-1000mm ZNC 0.50mm":17.66,</t>
  </si>
  <si>
    <t>"Accesoriu special 951-1000mm ZNC 0.60mm":21.17,</t>
  </si>
  <si>
    <t>"Accesoriu special 951-1000mm ZNC 0.70mm":24.41,</t>
  </si>
  <si>
    <t>"Acc. special 1001-1050mm Ral 8003 0.45mm":27.27,</t>
  </si>
  <si>
    <t>"Accesoriu special D21 DPL 0.50mm":22.27,</t>
  </si>
  <si>
    <t>"Accesorii Speciale D21 dubluvopsite 0.60":33.17,</t>
  </si>
  <si>
    <t>"Accesoriu special D21 DPM 0.50mm":23.17,</t>
  </si>
  <si>
    <t>"Accesoriu special DPM 0.60MM D21":47.34,</t>
  </si>
  <si>
    <t>"Accesoriu special 1001-1050mm GDM 0.50mm":27.61,</t>
  </si>
  <si>
    <t>"Accesoriu special 1001-1050mm Luc 0.40mm":16.19,</t>
  </si>
  <si>
    <t>"Accesoriu special 1001-1050mm Luc 0.45mm":18.88,</t>
  </si>
  <si>
    <t>"Accesoriu special 1001-1050mm Luc 0.50mm":20.24,</t>
  </si>
  <si>
    <t>"Accesoriu special 1001-1050mm Luc 0.60mm":22.94,</t>
  </si>
  <si>
    <t>"Accesoriu special 1001-1050mm Luc 0.70mm":27.90,</t>
  </si>
  <si>
    <t>"ACCES.SP. MAT 0.40 mm 1001-1050mm":17.66,</t>
  </si>
  <si>
    <t>"Accesoriu special 1001-1050mm Mat 0.45mm":20.19,</t>
  </si>
  <si>
    <t>"Accesoriu special 1001-1050mm Mat 0.50mm":21.06,</t>
  </si>
  <si>
    <t>"Accesoriu special 1001-1050mm Mat 0.60mm":23.87,</t>
  </si>
  <si>
    <t>"Accesoriu Special Magnelis 0.50MM D21":21.98,</t>
  </si>
  <si>
    <t>"Accesoriu special 1001-1050mm WOD 0.45mm":27.33,</t>
  </si>
  <si>
    <t>"Accesoriu special D21 Wood 0.50MM":27.61,</t>
  </si>
  <si>
    <t>"Accesoriu special 1001-1050mm ZNC 0.37mm":13.30,</t>
  </si>
  <si>
    <t>"Accesoriu special 1001-1050mm ZNC 0.40mm":13.58,</t>
  </si>
  <si>
    <t>"Accesoriu special 1001-1050mm ZNC 0.45mm":16.98,</t>
  </si>
  <si>
    <t>"Accesoriu special 1001-1050mm ZNC 0.50mm":18.54,</t>
  </si>
  <si>
    <t>"Accesoriu special 1001-1050mm ZNC 0.60mm":22.23,</t>
  </si>
  <si>
    <t>"Accesoriu special 1001-1050mm ZNC 0.70mm":25.63,</t>
  </si>
  <si>
    <t>"Acc. special 1051-1100mm Ral 8003 0.45mm":28.57,</t>
  </si>
  <si>
    <t>"Accesoriu special D22 DPL 0.50mm":23.33,</t>
  </si>
  <si>
    <t>"Accesorii Speciale D22 dubluvopsite 0.60":34.75,</t>
  </si>
  <si>
    <t>"Accesoriu special D22 DPM 0.50mm":24.27,</t>
  </si>
  <si>
    <t>"Accesoriu special DPM 0.60MM D22":49.60,</t>
  </si>
  <si>
    <t>"Accesoriu special 1051-1100mm GDM 0.50mm":28.93,</t>
  </si>
  <si>
    <t>"Accesoriu special 1051-1100mm Luc 0.40mm":16.96,</t>
  </si>
  <si>
    <t>"Accesoriu special 1051-1100mm Luc 0.45mm":19.78,</t>
  </si>
  <si>
    <t>"Accesoriu special 1051-1100mm Luc 0.50mm":21.21,</t>
  </si>
  <si>
    <t>"Accesorii speciale D22 lucios 0.60mm":24.03,</t>
  </si>
  <si>
    <t>"Accesoriu special 1051-1100mm Luc 0.70mm":29.22,</t>
  </si>
  <si>
    <t>"ACCES.SP. MAT 0.40 mm 1051-1100mm":18.50,</t>
  </si>
  <si>
    <t>"Accesoriu special 1051-1100mm Mat 0.45mm":21.15,</t>
  </si>
  <si>
    <t>"Accesoriu special 1051-1100mm Mat 0.50mm":22.07,</t>
  </si>
  <si>
    <t>"Accesoriu special 1051-1100mm Mat 0.60mm":25.01,</t>
  </si>
  <si>
    <t>"Accesoriu Special Magnelis 0.50MM D22":23.03,</t>
  </si>
  <si>
    <t>"Accesoriu special 1051-1100mm WOD 0.45mm":28.63,</t>
  </si>
  <si>
    <t>"Accesoriu special D22 Wood 0.50MM":28.93,</t>
  </si>
  <si>
    <t>"Accesoriu special 1051-1100mm ZNC 0.37mm":13.93,</t>
  </si>
  <si>
    <t>"Accesoriu special 1051-1100mm ZNC 0.40mm":14.23,</t>
  </si>
  <si>
    <t>"Accesoriu special 1051-1100mm ZNC 0.45mm":17.79,</t>
  </si>
  <si>
    <t>"Accesoriu special 1051-1100mm ZNC 0.50mm":19.42,</t>
  </si>
  <si>
    <t>"Accesoriu special 1051-1100mm ZNC 0.60mm":23.28,</t>
  </si>
  <si>
    <t>"Accesoriu special 1051-1100mm ZNC 0.70mm":26.85,</t>
  </si>
  <si>
    <t>"Acc. special 1101-1150mm Ral 8003 0.45mm":29.87,</t>
  </si>
  <si>
    <t>"Accesoriu special D23 DPL 0.50mm":24.39,</t>
  </si>
  <si>
    <t>"Accesorii Speciale D23 dubluvopsite 0.60":36.33,</t>
  </si>
  <si>
    <t>"Accesoriu special D23 DPM 0.50mm":25.38,</t>
  </si>
  <si>
    <t>"Accesoriu special DPM 0.60MM D23":51.85,</t>
  </si>
  <si>
    <t>"Accesoriu special 1101-1150mm GDM 0.50mm":30.24,</t>
  </si>
  <si>
    <t>"Accesoriu special 1101-1150mm Luc 0.40mm":17.73,</t>
  </si>
  <si>
    <t>"Accesoriu special 1101-1150mm Luc 0.45mm":20.68,</t>
  </si>
  <si>
    <t>"Accesoriu special 1101-1150mm Luc 0.50mm":22.17,</t>
  </si>
  <si>
    <t>"Accesorii speciale D23 lucios 0.60mm":25.12,</t>
  </si>
  <si>
    <t>"Accesoriu special 1101-1150mm Luc 0.70mm":30.55,</t>
  </si>
  <si>
    <t>"ACCES.SP. MAT 0.40 mm 1101-1150mm":19.34,</t>
  </si>
  <si>
    <t>"Accesoriu special 1101-1150mm Mat 0.45mm":22.11,</t>
  </si>
  <si>
    <t>"Accesoriu special 1101-1150mm Mat 0.50mm":23.07,</t>
  </si>
  <si>
    <t>"Accesoriu special 1101-1150mm Mat 0.60mm":26.14,</t>
  </si>
  <si>
    <t>"Accesoriu Special Magnelis 0.50MM D23":24.08,</t>
  </si>
  <si>
    <t>"Accesoriu special 1101-1150mm WOD 0.50mm":29.93,</t>
  </si>
  <si>
    <t>"Accesoriu special D23 Wood 0.50MM":30.24,</t>
  </si>
  <si>
    <t>"Accesoriu special 1101-1150mm ZNC 0.37mm":14.56,</t>
  </si>
  <si>
    <t>"Accesoriu special 1101-1150mm ZNC 0.40mm":14.87,</t>
  </si>
  <si>
    <t>"Accesoriu special 1101-1150mm ZNC 0.45mm":18.60,</t>
  </si>
  <si>
    <t>"Accesoriu special 1101-1150mm ZNC 0.50mm":20.31,</t>
  </si>
  <si>
    <t>"Accesoriu special 1101-1150mm ZNC 0.60mm":24.34,</t>
  </si>
  <si>
    <t>"Accesoriu special 1101-1150mm ZNC 0.70mm":28.07,</t>
  </si>
  <si>
    <t>"Acc. special 1151-1200mm Ral 8003 0.45mm":31.17,</t>
  </si>
  <si>
    <t>"Accesoriu special D24 DPL 0.50mm":25.45,</t>
  </si>
  <si>
    <t>"Accesorii Speciale D24 dubluvopsite 0.60":37.91,</t>
  </si>
  <si>
    <t>"Accesoriu special D24 DPM 0.50mm":26.48,</t>
  </si>
  <si>
    <t>"Accesoriu special DPM 0.60MM D24":54.11,</t>
  </si>
  <si>
    <t>"Accesoriu special 1151-1200mm GDM 0.50mm":31.56,</t>
  </si>
  <si>
    <t>"Accesoriu special 1151-1200mm Luc 0.40mm":18.50,</t>
  </si>
  <si>
    <t>"Accesoriu special 1151-1200mm Luc 0.45mm":21.58,</t>
  </si>
  <si>
    <t>"Accesoriu special 1151-1200mm Luc 0.50mm":23.13,</t>
  </si>
  <si>
    <t>"Accesorii speciale D24 lucios 0.60mm":26.21,</t>
  </si>
  <si>
    <t>"Accesoriu special 1151-1200mm Luc 0.70mm":31.88,</t>
  </si>
  <si>
    <t>"ACCES.SP. MAT 0.40 mm 1151-1200mm":20.19,</t>
  </si>
  <si>
    <t>"Accesoriu special 1151-1200mm Mat 0.45mm":23.07,</t>
  </si>
  <si>
    <t>"Accesoriu special 1151-1200mm Mat 0.50mm":24.07,</t>
  </si>
  <si>
    <t>"Accesoriu special 1151-1200mm Mat 0.60mm":27.28,</t>
  </si>
  <si>
    <t>"Accesoriu Special Magnelis 0.50MM D24":25.12,</t>
  </si>
  <si>
    <t>"Accesoriu special 1151-1200mm WOD 0.45mm":31.23,</t>
  </si>
  <si>
    <t>"Accesoriu special D24 Wood 0.50MM":31.56,</t>
  </si>
  <si>
    <t>"Accesoriu special 1151-1200mm ZNC 0.37mm":15.20,</t>
  </si>
  <si>
    <t>"Accesoriu special 1151-1200mm ZNC 0.40mm":15.52,</t>
  </si>
  <si>
    <t>"Accesoriu special 1151-1200mm ZNC 0.45mm":19.41,</t>
  </si>
  <si>
    <t>"Accesoriu special 1151-1200mm ZNC 0.50mm":21.19,</t>
  </si>
  <si>
    <t>"Accesoriu special 1151-1200mm ZNC 0.60mm":25.40,</t>
  </si>
  <si>
    <t>"Accesoriu special 1151-1200mm ZNC 0.70mm":29.29,</t>
  </si>
  <si>
    <t>"Acc. special 1201-1250mm Ral 8003 0.45mm":32.47,</t>
  </si>
  <si>
    <t>"Accesoriu special D25 DPL 0.50mm":26.51,</t>
  </si>
  <si>
    <t>"Accesorii Speciale D25 dubluvopsite 0.60":39.49,</t>
  </si>
  <si>
    <t>"Accesoriu special D25 DPM 0.50mm":27.58,</t>
  </si>
  <si>
    <t>"Accesoriu special DPM 0.60MM D25":56.36,</t>
  </si>
  <si>
    <t>"Accesoriu special 1201-1250mm GDM 0.50mm":32.87,</t>
  </si>
  <si>
    <t>"Accesoriu special 1201-1250mm Luc 0.40mm":19.27,</t>
  </si>
  <si>
    <t>"Accesoriu special 1201-1250mm Luc 0.45mm":22.48,</t>
  </si>
  <si>
    <t>"Accesoriu special 1201-1250mm Luc 0.50mm":24.10,</t>
  </si>
  <si>
    <t>"Accesorii speciale D25 lucios 0.60mm":27.30,</t>
  </si>
  <si>
    <t>"Accesoriu special 1201-1250mm Luc 0.70mm":33.21,</t>
  </si>
  <si>
    <t>"ACCES.SP. MAT 0.40 mm 1201-1250mm":21.03,</t>
  </si>
  <si>
    <t>"Accesoriu special 1201-1250mm Mat 0.45mm":24.03,</t>
  </si>
  <si>
    <t>"Accesoriu special 1201-1250mm Mat 0.50mm":25.08,</t>
  </si>
  <si>
    <t>"Accesoriu special 1201-1250mm Mat 0.60mm":28.42,</t>
  </si>
  <si>
    <t>"Accesoriu Special Magnelis 0.50MM D25":26.17,</t>
  </si>
  <si>
    <t>"Accesoriu special 1201-1250mm WOD 0.45mm":32.54,</t>
  </si>
  <si>
    <t>"Accesoriu special D25 Wood 0.50MM":32.87,</t>
  </si>
  <si>
    <t>"Accesoriu special 1201-1250mm ZNC 0.37mm":15.83,</t>
  </si>
  <si>
    <t>"Accesoriu special 1201-1250mm ZNC 0.40mm":16.17,</t>
  </si>
  <si>
    <t>"Accesoriu special 1201-1250mm ZNC 0.45mm":20.22,</t>
  </si>
  <si>
    <t>"Accesoriu special 1201-1250mm ZNC 0.50mm":22.07,</t>
  </si>
  <si>
    <t>"Accesoriu special 1201-1250mm ZNC 0.60mm":26.46,</t>
  </si>
  <si>
    <t>"Accesoriu special 1201-1250mm ZNC 0.70mm":30.51,</t>
  </si>
  <si>
    <t>"Semicoama Retro 312mm RAL 8003 0.45mm":9.62,</t>
  </si>
  <si>
    <t>"Semicoama Retropanel 312mm GDM 0.50mm":9.74,</t>
  </si>
  <si>
    <t>"Semicoama Retro 312mm Lucios 0.45mm":6.66,</t>
  </si>
  <si>
    <t>"Semicoama Retro 312mm Lucios 0.50mm":7.14,</t>
  </si>
  <si>
    <t>"Semicoama retro 312mm lucios 0.60mm":8.09,</t>
  </si>
  <si>
    <t>"Semicoama Retropanel 312mm Mat 0.45 mm":7.12,</t>
  </si>
  <si>
    <t>"Semicoama Retropanel 312mm Mat 0.50 mm":7.43,</t>
  </si>
  <si>
    <t>"Semicoama Retropanel 312mm Mat 0.60 mm":8.42,</t>
  </si>
  <si>
    <t>"Semicoama Retro 312mm Wood 0.45mm":9.64,</t>
  </si>
  <si>
    <t>"Semicoama retro 370mm Wood 0.50MM":9.74,</t>
  </si>
  <si>
    <t>"Bord. Streasina 2ML 156 mm 8003 0.45 mm":3.61,</t>
  </si>
  <si>
    <t>"Bord. Streasina 2ML 156 mm GDM 0.50 mm":3.65,</t>
  </si>
  <si>
    <t>"Bord. Streasina 2ML 156 mm Lucios 0.40mm":2.14,</t>
  </si>
  <si>
    <t>"Bord. Streasina 2ML 156 mm Lucios 0.45mm":2.50,</t>
  </si>
  <si>
    <t>"Bord. Streasina 2ML 156 mm Lucios 0.50mm":2.68,</t>
  </si>
  <si>
    <t>"Bordura streasina 156mm lucios 0.60mm":3.03,</t>
  </si>
  <si>
    <t>"Bord. Streasina 2ML 156 mm Lucios 0.70mm":3.69,</t>
  </si>
  <si>
    <t>"Bordura Streasina 156mm Mat 0.40 mm":2.34,</t>
  </si>
  <si>
    <t>"Bord. Streasina 2ML 156 mm Mat 0.45 mm":2.67,</t>
  </si>
  <si>
    <t>"Bord. Streasina 2ML 156 mm Mat 0.50 mm":2.79,</t>
  </si>
  <si>
    <t>"Bord. Streasina 2ML 156 mm Mat 0.60 mm":3.16,</t>
  </si>
  <si>
    <t>"Bord. Streasina 156mm Wood 0.45mm":3.62,</t>
  </si>
  <si>
    <t>"Streasina 156mm Wood 0.50MM":3.65,</t>
  </si>
  <si>
    <t>"Bord. Streasina 2ML 156 mm Zincat 0.37mm":1.76,</t>
  </si>
  <si>
    <t>"Bord. Streasina 2ML 156 mm Zincat 0.40mm":1.80,</t>
  </si>
  <si>
    <t>"Bord. Streasina 2ML 156 mm Zincat 0.45mm":2.25,</t>
  </si>
  <si>
    <t>"Bord. Streasina 2ML 156 mm Zincat 0.50mm":2.45,</t>
  </si>
  <si>
    <t>"Bord. Streasina 2ML 156 mm Zincat 0.60mm":2.94,</t>
  </si>
  <si>
    <t>"Bord. Streasina 2ML 156 mm Zincat 0.70mm":3.39,</t>
  </si>
  <si>
    <t>"Bord. Streasina 2ML 178 mm 8003 0.45 mm":4.12,</t>
  </si>
  <si>
    <t>"Bord. Streasina 2ML 178 mm GDM 0.50 mm":4.17,</t>
  </si>
  <si>
    <t>"Bord. Streasina 2ML 178 mm Lucios 0.40mm":2.45,</t>
  </si>
  <si>
    <t>"Bord. Streasina 2ML 178 mm Lucios 0.45mm":2.85,</t>
  </si>
  <si>
    <t>"Bord. Streasina 2ML 178 mm Lucios 0.50mm":3.06,</t>
  </si>
  <si>
    <t>"Bordura streasina 178mm lucios 0.60mm":3.47,</t>
  </si>
  <si>
    <t>"Bord. Streasina 2ML 178 mm Lucios 0.70mm":4.22,</t>
  </si>
  <si>
    <t>"Bordura Streasina 178mm Mat 0.40 mm":2.67,</t>
  </si>
  <si>
    <t>"Bord. Streasina 2ML 178 mm Mat 0.45 mm":3.05,</t>
  </si>
  <si>
    <t>"Bord. Streasina 2ML 178 mm Mat 0.50 mm":3.18,</t>
  </si>
  <si>
    <t>"Bord. Streasina 2ML 178 mm Mat 0.60 mm":3.61,</t>
  </si>
  <si>
    <t>"Bord. Streasina 178mm Wood 0.45mm":4.13,</t>
  </si>
  <si>
    <t>"Streasina 178mm Wood 0.50MM":4.17,</t>
  </si>
  <si>
    <t>"Bord. Streasina 2ML 178 mm Zincat 0.37mm":2.01,</t>
  </si>
  <si>
    <t>"Bord. Streasina 2ML 178 mm Zincat 0.40mm":2.05,</t>
  </si>
  <si>
    <t>"Bord. Streasina 2ML 178 mm Zincat 0.45mm":2.57,</t>
  </si>
  <si>
    <t>"Bord. Streasina 2ML 178 mm Zincat 0.50mm":2.80,</t>
  </si>
  <si>
    <t>"Bord. Streasina 2ML 178 mm Zincat 0.60mm":3.36,</t>
  </si>
  <si>
    <t>"Bord. Streasina 2ML 178 mm Zincat 0.70mm":3.87,</t>
  </si>
  <si>
    <t>"Bord. Streasina 2ML 208 mm 8003 0.45 mm":4.81,</t>
  </si>
  <si>
    <t>"Bord. Streasina 2ML 208 mm GDM 0.50 mm":4.87,</t>
  </si>
  <si>
    <t>"Bord. Streasina 2ML 208 mm Lucios 0.40mm":2.86,</t>
  </si>
  <si>
    <t>"Bord. Streasina 2ML 208 mm Lucios 0.45mm":3.33,</t>
  </si>
  <si>
    <t>"Bord. Streasina 2ML 208 mm Lucios 0.50mm":3.57,</t>
  </si>
  <si>
    <t>"Bordura streasina 208mm lucios 0.60mm":4.05,</t>
  </si>
  <si>
    <t>"Bord. Streasina 2ML 208 mm Lucios 0.70mm":4.92,</t>
  </si>
  <si>
    <t>"Bordura Streasina 208mm Mat 0.40 mm":3.12,</t>
  </si>
  <si>
    <t>"Bord. Streasina 2ML 208 mm Mat 0.45 mm":3.56,</t>
  </si>
  <si>
    <t>"Bord. Streasina 2ML 208 mm Mat 0.50 mm":3.72,</t>
  </si>
  <si>
    <t>"Bord. Streasina 2ML 208 mm Mat 0.60 mm":4.21,</t>
  </si>
  <si>
    <t>"Bord. Streasina 208mm Wood 0.45mm":4.82,</t>
  </si>
  <si>
    <t>"Streasina 208mm Wood 0.50MM":4.87,</t>
  </si>
  <si>
    <t>"Bord. Streasina 2ML 208 mm Zincat 0.37mm":2.35,</t>
  </si>
  <si>
    <t>"Bord. Streasina 2ML 208 mm Zincat 0.40mm":2.40,</t>
  </si>
  <si>
    <t>"Bord. Streasina 2ML 208 mm Zincat 0.45mm":3.00,</t>
  </si>
  <si>
    <t>"Bord. Streasina 2ML 208 mm Zincat 0.50mm":3.27,</t>
  </si>
  <si>
    <t>"Bord. Streasina 2ML 208 mm Zincat 0.60mm":3.92,</t>
  </si>
  <si>
    <t>"Bord. Streasina 2ML 208 mm Zincat 0.70mm":4.52,</t>
  </si>
  <si>
    <t>"Bord. Streasina 2ML 250 mm 8003 0.45 mm":5.77,</t>
  </si>
  <si>
    <t>"Bord. Streasina 2ML 250 mm GDM 0.50 mm":5.84,</t>
  </si>
  <si>
    <t>"Bord. Streasina 2ML 250 mm Lucios 0.40mm":3.43,</t>
  </si>
  <si>
    <t>"Bord. Streasina 2ML 250 mm Lucios 0.45mm":4.00,</t>
  </si>
  <si>
    <t>"Bord. Streasina 2ML 250 mm Lucios 0.50mm":4.28,</t>
  </si>
  <si>
    <t>"Bordura streasina 250mm lucios 0.60mm":4.85,</t>
  </si>
  <si>
    <t>"Bord. Streasina 2ML 250 mm Lucios 0.70mm":5.90,</t>
  </si>
  <si>
    <t>"Bordura Streasina 250mm Mat 0.40 mm":3.74,</t>
  </si>
  <si>
    <t>"Bord. Streasina 2ML 250 mm Mat 0.45 mm":4.27,</t>
  </si>
  <si>
    <t>"Bord. Streasina 2ML 250 mm Mat 0.50 mm":4.46,</t>
  </si>
  <si>
    <t>"Bord. Streasina 2ML 250 mm Mat 0.60 mm":5.05,</t>
  </si>
  <si>
    <t>"Bord. Streasina 250mm Wood 0.45mm":5.78,</t>
  </si>
  <si>
    <t>"Streasina 250mm Wood 0.50MM":5.84,</t>
  </si>
  <si>
    <t>"Bord. Streasina 2ML 250 mm Zincat 0.37mm":2.81,</t>
  </si>
  <si>
    <t>"Bord. Streasina 2ML 250 mm Zincat 0.40mm":2.87,</t>
  </si>
  <si>
    <t>"Bord. Streasina 2ML 250 mm Zincat 0.45mm":3.59,</t>
  </si>
  <si>
    <t>"Bord. Streasina 2ML 250 mm Zincat 0.50mm":3.92,</t>
  </si>
  <si>
    <t>"Bord. Streasina 2ML 250 mm Zincat 0.60mm":4.70,</t>
  </si>
  <si>
    <t>"Bord. Streasina 2ML 250 mm Zincat 0.70mm":5.42,</t>
  </si>
  <si>
    <t>"Bord. Str. Retro 250mm RAL8003 0.45mm":5.77,</t>
  </si>
  <si>
    <t>"Bord. Streasina Retro 250mm GDM 0.50mm":5.84,</t>
  </si>
  <si>
    <t>"Bord. Str. Retro 250mm Lucios 0.45mm":4.00,</t>
  </si>
  <si>
    <t>"Bord. Str. Retro 250mm Lucios 0.50mm":4.28,</t>
  </si>
  <si>
    <t>"Streasina retro 250mm lucios 0.60mm":4.85,</t>
  </si>
  <si>
    <t>"Bord. Streasina Retro 250mm Mat 0.45mm":4.27,</t>
  </si>
  <si>
    <t>"Bord. Streasina Retro 250mm Mat 0.50mm":4.46,</t>
  </si>
  <si>
    <t>"Bord. Streasina Retro 250mm Mat 0.60mm":5.05,</t>
  </si>
  <si>
    <t>"Streasina Retro 250mm Wood 0.45mm":5.78,</t>
  </si>
  <si>
    <t>"Streasina retro 250mm Wood 0.50MM":5.84,</t>
  </si>
  <si>
    <t>"Bord. Str. Retro 312mm RAL8003 0.45mm":7.22,</t>
  </si>
  <si>
    <t>"Bord. Streasina Retro 312mm GDM 0.50mm":7.31,</t>
  </si>
  <si>
    <t>"Bord. Str. Retro 312mm Lucios 0.45mm":5.00,</t>
  </si>
  <si>
    <t>"Bord. Str. Retro 312mm Lucios 0.50mm":5.36,</t>
  </si>
  <si>
    <t>"Streasina retro 312mm lucios 0.60mm":6.07,</t>
  </si>
  <si>
    <t>"Bord. Streasina Retro 312mm Mat 0.45mm":5.34,</t>
  </si>
  <si>
    <t>"Bord. Streasina Retro 312mm Mat 0.50mm":5.57,</t>
  </si>
  <si>
    <t>"Bord. Streasina Retro 312mm Mat 0.60mm":6.32,</t>
  </si>
  <si>
    <t>"Streasina Retro 312mm Wood 0.45mm":7.23,</t>
  </si>
  <si>
    <t>"Streasina retro 312mm Wood 0.50MM":7.31,</t>
  </si>
  <si>
    <t>"Capac coama Grandemat":5.42,</t>
  </si>
  <si>
    <t>"Capac coama Lucios":4.23,</t>
  </si>
  <si>
    <t>"Capac coama Mat":4.48,</t>
  </si>
  <si>
    <t>"Clema fixa ptr falt vertical Inox 25X":0.27,</t>
  </si>
  <si>
    <t>"Clema fixa ptr falt vertical Inox 32X":0.31,</t>
  </si>
  <si>
    <t>"Clema mobila falt vertical Inox 25X":0.47,</t>
  </si>
  <si>
    <t>"Clema mobila falt vertical Inox 32X":0.54,</t>
  </si>
  <si>
    <t>"Cos Ventilare Balcanic":33.00,</t>
  </si>
  <si>
    <t>"Cos Ventilare Clasic":33.00,</t>
  </si>
  <si>
    <t>"Cos Ventilare Gotic":33.00,</t>
  </si>
  <si>
    <t>"Cos Ventilare Iberic":33.00,</t>
  </si>
  <si>
    <t>"Cos Ventilare Invelitori Plate":33.00,</t>
  </si>
  <si>
    <t>"Cos Ventilare Romanic":33.00,</t>
  </si>
  <si>
    <t>"Cos Ventilare Universal":33.00,</t>
  </si>
  <si>
    <t>"Inchidere coama MARE Grandemat":17.10,</t>
  </si>
  <si>
    <t>"Inchidere coama MICA GRANDEMAT":15.80,</t>
  </si>
  <si>
    <t>"Inchidere coama mare Lucios":15.20,</t>
  </si>
  <si>
    <t>"Inchidere coama mica Lucios":13.89,</t>
  </si>
  <si>
    <t>"Inchidere coama mare Mat":15.82,</t>
  </si>
  <si>
    <t>"Inchidere coama mica Mat":14.53,</t>
  </si>
  <si>
    <t>"Mastic etansare 300ml Bilka Premium":5.45,</t>
  </si>
  <si>
    <t>"Mastic etansare 300ml Bilka":4.65,</t>
  </si>
  <si>
    <t>"Pistol Mastic Etansare":6.30,</t>
  </si>
  <si>
    <t>"Piepteni streasina":0.45,</t>
  </si>
  <si>
    <t>"Piepteni streasina cu ventilatie":0.85,</t>
  </si>
  <si>
    <t>"Snur butilic 6mm *8ml":10.50,</t>
  </si>
  <si>
    <t>"Spray corector Lucios 400ml":4.60,</t>
  </si>
  <si>
    <t>"Spray corector Mat 400ml":5.11,</t>
  </si>
  <si>
    <t>"Banda aerisire streasina 5m*100mm":3.20,</t>
  </si>
  <si>
    <t>"Banda antipasari inox 60 de tepi":2.90,</t>
  </si>
  <si>
    <t>"Banda antipasari inox 80 de tepi":3.15,</t>
  </si>
  <si>
    <t>"Banda antipasari suport policarb. 345mm":2.56,</t>
  </si>
  <si>
    <t>"Banda Coama 5*150mm":4.90,</t>
  </si>
  <si>
    <t>"Banda coama 5m *230mm":5.50,</t>
  </si>
  <si>
    <t>"Banda coama 5m*310mm":7.00,</t>
  </si>
  <si>
    <t>"Banda bituminoasa colorata 75mm":8.00,</t>
  </si>
  <si>
    <t>"Banda bituminoasa colorata 100mm":10.00,</t>
  </si>
  <si>
    <t>"Banda bituminoasa colorata 150mm":12.00,</t>
  </si>
  <si>
    <t>"Banda bituminoasa colorata 300mm":26.00,</t>
  </si>
  <si>
    <t>"Banda bituminoasa 7.5cm*10ml":7.50,</t>
  </si>
  <si>
    <t>"Banda bituminoasa 10cm*10ml":8.70,</t>
  </si>
  <si>
    <t>"Banda bituminoasa 15cm*10ml":11.00,</t>
  </si>
  <si>
    <t>"Banda bituminoasa 30cm*10ml":24.10,</t>
  </si>
  <si>
    <t>"Banda butilica dublu adeziva 3*15mm 15ml":13.30,</t>
  </si>
  <si>
    <t>"Banda etansare tigla balcanic":0.93,</t>
  </si>
  <si>
    <t>"Banda etansare tigla clasic":0.91,</t>
  </si>
  <si>
    <t>"Banda Etansare Expandabila 10*10*12.5":4.50,</t>
  </si>
  <si>
    <t>"Banda Etansare Gotic":0.96,</t>
  </si>
  <si>
    <t>"Banda Etansare Iberic":0.96,</t>
  </si>
  <si>
    <t>"Banda Etansare Romanic":1.20,</t>
  </si>
  <si>
    <t>"Banda etansare T18":1.00,</t>
  </si>
  <si>
    <t>"Banda etansare T35":1.15,</t>
  </si>
  <si>
    <t>"Banda etansare T45":1.30,</t>
  </si>
  <si>
    <t>"Banda etansare universala":0.31,</t>
  </si>
  <si>
    <t>"PROFIL C 100 1.5mm ECO NEPERFORAT":3.20,</t>
  </si>
  <si>
    <t>"PROFIL C 100 1.5mm ECO PERFORAT":3.20,</t>
  </si>
  <si>
    <t>"PROFIL C 100 2mm ECO NEPERFORAT":4.20,</t>
  </si>
  <si>
    <t>"PROFIL C 100 2mm ECO PERFORAT":4.20,</t>
  </si>
  <si>
    <t>"PROFIL C 100 2.5mm ECO NEPERFORAT":5.15,</t>
  </si>
  <si>
    <t>"PROFIL C 100 2.5mm ECO PERFORAT":5.15,</t>
  </si>
  <si>
    <t>"PROFIL C 100 3mm ECO NEPERFORAT":6.10,</t>
  </si>
  <si>
    <t>"PROFIL C 100 3mm ECO PERFORAT":6.10,</t>
  </si>
  <si>
    <t>"PROFIL C 100 3.5mm ECO NEPERFORAT":6.97,</t>
  </si>
  <si>
    <t>"PROFIL C 100 3.5mm ECO PERFORAT":6.97,</t>
  </si>
  <si>
    <t>"PROFIL C 120 1.5mm ECO NEPERFORAT":3.51,</t>
  </si>
  <si>
    <t>"PROFIL C 120 1.5mm ECO PERFORAT":3.51,</t>
  </si>
  <si>
    <t>"PROFIL C 120 2mm ECO NEPERFORAT":4.60,</t>
  </si>
  <si>
    <t>"PROFIL C 120 2mm ECO PERFORAT":4.60,</t>
  </si>
  <si>
    <t>"PROFIL C 120 2.5mm ECO NEPERFORAT":5.67,</t>
  </si>
  <si>
    <t>"PROFIL C 120 2.5mm ECO PERFORAT":5.67,</t>
  </si>
  <si>
    <t>"PROFIL C 120 3mm ECO NEPERFORAT":6.71,</t>
  </si>
  <si>
    <t>"PROFIL C 120 3mm ECO PERFORAT":6.71,</t>
  </si>
  <si>
    <t>"PROFIL C 120 3.5mm ECO NEPERFORAT":7.68,</t>
  </si>
  <si>
    <t>"PROFIL C 120 3.5mm ECO PERFORAT":7.68,</t>
  </si>
  <si>
    <t>"PROFIL C 140 1.5mm ECO NEPERFORAT":3.81,</t>
  </si>
  <si>
    <t>"PROFIL C 140 1.5mm ECO PERFORAT":3.81,</t>
  </si>
  <si>
    <t>"PROFIL C 140 2mm ECO NEPERFORAT":5.01,</t>
  </si>
  <si>
    <t>"PROFIL C 140 2mm ECO PERFORAT":5.01,</t>
  </si>
  <si>
    <t>"PROFIL C 140 2.5mm ECO NEPERFORAT":6.18,</t>
  </si>
  <si>
    <t>"PROFIL C 140 2.5mm ECO PERFORAT":6.18,</t>
  </si>
  <si>
    <t>"PROFIL C 140 3mm ECO NEPERFORAT":7.32,</t>
  </si>
  <si>
    <t>"PROFIL C 140 3mm ECO PERFORAT":7.32,</t>
  </si>
  <si>
    <t>"PROFIL C 140 3.5mm ECO NEPERFORAT":8.40,</t>
  </si>
  <si>
    <t>"PROFIL C 140 3.5mm ECO PERFORAT":8.40,</t>
  </si>
  <si>
    <t>"PROFIL C 150 1.5mm ECO NEPERFORAT":3.97,</t>
  </si>
  <si>
    <t>"PROFIL C 150 1.5mm ECO PERFORAT":3.97,</t>
  </si>
  <si>
    <t>"PROFIL C 150 2mm ECO NEPERFORAT":5.24,</t>
  </si>
  <si>
    <t>"PROFIL C 150 2mm ECO PERFORAT":5.24,</t>
  </si>
  <si>
    <t>"PROFIL C 150 2.5mm ECO NEPERFORAT":6.47,</t>
  </si>
  <si>
    <t>"PROFIL C 150 2.5mm ECO PERFORAT":6.47,</t>
  </si>
  <si>
    <t>"PROFIL C 150 3mm ECO NEPERFORAT":7.68,</t>
  </si>
  <si>
    <t>"PROFIL C 150 3mm ECO PERFORAT":7.68,</t>
  </si>
  <si>
    <t>"PROFIL C 150 3.5mm ECO NEPERFORAT":8.83,</t>
  </si>
  <si>
    <t>"PROFIL C 150 3.5mm ECO PERFORAT":8.83,</t>
  </si>
  <si>
    <t>"PROFIL C 160 1.5mm ECO NEPERFORAT":4.12,</t>
  </si>
  <si>
    <t>"PROFIL C 160 1.5mm ECO PERFORAT":4.12,</t>
  </si>
  <si>
    <t>"PROFIL C 160 2mm ECO NEPERFORAT":5.43,</t>
  </si>
  <si>
    <t>"PROFIL C 160 2mm ECO PERFORAT":5.43,</t>
  </si>
  <si>
    <t>"PROFIL C 160 2.5mm ECO NEPERFORAT":6.73,</t>
  </si>
  <si>
    <t>"PROFIL C 160 2.5mm ECO PERFORAT":6.73,</t>
  </si>
  <si>
    <t>"PROFIL C 160 3mm ECO NEPERFORAT":8.00,</t>
  </si>
  <si>
    <t>"PROFIL C 160 3mm ECO PERFORAT":8.00,</t>
  </si>
  <si>
    <t>"PROFIL C 160 3.5mm ECO NEPERFORAT":9.18,</t>
  </si>
  <si>
    <t>"PROFIL C 160 3.5mm ECO PERFORAT":9.18,</t>
  </si>
  <si>
    <t>"PROFIL C 180 1.5mm ECO NEPERFORAT":4.89,</t>
  </si>
  <si>
    <t>"PROFIL C 180 1.5mm ECO PERFORAT":4.89,</t>
  </si>
  <si>
    <t>"PROFIL C 180 2mm ECO NEPERFORAT":6.53,</t>
  </si>
  <si>
    <t>"PROFIL C 180 2mm ECO PERFORAT":6.53,</t>
  </si>
  <si>
    <t>"PROFIL C 180 2.5mm ECO NEPERFORAT":8.11,</t>
  </si>
  <si>
    <t>"PROFIL C 180 2.5mm ECO PERFORAT":8.11,</t>
  </si>
  <si>
    <t>"PROFIL C 180 3mm ECO NEPERFORAT":9.65,</t>
  </si>
  <si>
    <t>"PROFIL C 180 3mm ECO PERFORAT":9.65,</t>
  </si>
  <si>
    <t>"PROFIL C 180 3.5mm ECO NEPERFORAT":11.10,</t>
  </si>
  <si>
    <t>"PROFIL C 180 3.5mm ECO PERFORAT":11.10,</t>
  </si>
  <si>
    <t>"PROFIL C 200 1.5mm ECO NEPERFORAT":5.49,</t>
  </si>
  <si>
    <t>"PROFIL C 200 1.5mm ECO PERFORAT":5.49,</t>
  </si>
  <si>
    <t>"PROFIL C 200 2mm ECO NEPERFORAT":7.25,</t>
  </si>
  <si>
    <t>"PROFIL C 200 2mm ECO PERFORAT":7.25,</t>
  </si>
  <si>
    <t>"PROFIL C 200 2.5mm ECO NEPERFORAT":9.04,</t>
  </si>
  <si>
    <t>"PROFIL C 200 2.5mm ECO PERFORAT":9.04,</t>
  </si>
  <si>
    <t>"PROFIL C 200 3mm ECO NEPERFORAT":10.75,</t>
  </si>
  <si>
    <t>"PROFIL C 200 3mm ECO PERFORAT":10.75,</t>
  </si>
  <si>
    <t>"PROFIL C 200 3.5mm ECO NEPERFORAT":12.39,</t>
  </si>
  <si>
    <t>"PROFIL C 200 3.5mm ECO PERFORAT":12.39,</t>
  </si>
  <si>
    <t>"PROFIL C 250 1.5mm ECO NEPERFORAT":6.24,</t>
  </si>
  <si>
    <t>"PROFIL C 250 1.5mm ECO PERFORAT":6.24,</t>
  </si>
  <si>
    <t>"PROFIL C 250 2mm ECO NEPERFORAT":8.28,</t>
  </si>
  <si>
    <t>"PROFIL C 250 2mm ECO PERFORAT":8.28,</t>
  </si>
  <si>
    <t>"PROFIL C 250 2.5mm ECO NEPERFORAT":10.36,</t>
  </si>
  <si>
    <t>"PROFIL C 250 2.5mm ECO PERFORAT":10.36,</t>
  </si>
  <si>
    <t>"PROFIL C 250 3mm ECO NEPERFORAT":12.34,</t>
  </si>
  <si>
    <t>"PROFIL C 250 3mm ECO PERFORAT":12.34,</t>
  </si>
  <si>
    <t>"PROFIL C 250 3.5mm ECO NEPERFORAT":14.25,</t>
  </si>
  <si>
    <t>"PROFIL C 250 3.5mm ECO PERFORAT":14.25,</t>
  </si>
  <si>
    <t>"PROFIL C 300 1.5mm ECO NEPERFORAT":7.35,</t>
  </si>
  <si>
    <t>"PROFIL C 300 1.5mm ECO PERFORAT":7.35,</t>
  </si>
  <si>
    <t>"PROFIL C 300 2mm ECO NEPERFORAT":9.76,</t>
  </si>
  <si>
    <t>"PROFIL C 300 2mm ECO PERFORAT":9.76,</t>
  </si>
  <si>
    <t>"PROFIL C 300 2.5mm ECO NEPERFORAT":12.25,</t>
  </si>
  <si>
    <t>"PROFIL C 300 2.5mm ECO PERFORAT":12.25,</t>
  </si>
  <si>
    <t>"PROFIL C 300 3mm ECO NEPERFORAT":14.55,</t>
  </si>
  <si>
    <t>"PROFIL C 300 3mm ECO PERFORAT":14.55,</t>
  </si>
  <si>
    <t>"PROFIL C 300 3.5mm ECO NEPERFORAT":16.82,</t>
  </si>
  <si>
    <t>"PROFIL C 300 3.5mm ECO PERFORAT":16.82,</t>
  </si>
  <si>
    <t>"PROFIL C 350 1.5mm ECO NEPERFORAT":8.10,</t>
  </si>
  <si>
    <t>"PROFIL C 350 1.5mm ECO PERFORAT":8.10,</t>
  </si>
  <si>
    <t>"PROFIL C 350 2mm ECO NEPERFORAT":10.73,</t>
  </si>
  <si>
    <t>"PROFIL C 350 2mm ECO PERFORAT":10.73,</t>
  </si>
  <si>
    <t>"PROFIL C 350 2.5mm ECO NEPERFORAT":13.42,</t>
  </si>
  <si>
    <t>"PROFIL C 350 2.5mm ECO PERFORAT":13.42,</t>
  </si>
  <si>
    <t>"PROFIL C 350 3mm ECO NEPERFORAT":16.02,</t>
  </si>
  <si>
    <t>"PROFIL C 350 3mm ECO PERFORAT":16.02,</t>
  </si>
  <si>
    <t>"PROFIL C 350 3.5mm ECO NEPERFORAT":18.54,</t>
  </si>
  <si>
    <t>"PROFIL C 350 3.5mm ECO PERFORAT":18.54,</t>
  </si>
  <si>
    <t>"PROFIL C 400 1.5mm ECO NEPERFORAT":9.23,</t>
  </si>
  <si>
    <t>"PROFIL C 400 1.5mm ECO PERFORAT":9.23,</t>
  </si>
  <si>
    <t>"PROFIL C 400 2mm ECO NEPERFORAT":12.27,</t>
  </si>
  <si>
    <t>"PROFIL C 400 2mm ECO PERFORAT":12.27,</t>
  </si>
  <si>
    <t>"PROFIL C 400 2.5mm ECO NEPERFORAT":15.31,</t>
  </si>
  <si>
    <t>"PROFIL C 400 2.5mm ECO PERFORAT":15.31,</t>
  </si>
  <si>
    <t>"PROFIL C 400 3mm ECO NEPERFORAT":18.28,</t>
  </si>
  <si>
    <t>"PROFIL C 400 3mm ECO PERFORAT":18.28,</t>
  </si>
  <si>
    <t>"PROFIL C 400 3.5mm ECO NEPERFORAT":21.18,</t>
  </si>
  <si>
    <t>"PROFIL C 400 3.5mm ECO PERFORAT":21.18,</t>
  </si>
  <si>
    <t>"Covor Ventilatie 300Gr.":127.05,</t>
  </si>
  <si>
    <t>"PROFIL C+ 200 1.5mm  NEPERFORAT":6.11,</t>
  </si>
  <si>
    <t>"PROFIL C+ 200 1.5mm  PERFORAT":6.11,</t>
  </si>
  <si>
    <t>"PROFIL C+ 200 2mm  NEPERFORAT":8.04,</t>
  </si>
  <si>
    <t>"PROFIL C+ 200 2mm  PERFORAT":8.04,</t>
  </si>
  <si>
    <t>"PROFIL C+ 200 2.5mm  NEPERFORAT":9.92,</t>
  </si>
  <si>
    <t>"PROFIL C+ 200 2.5mm  PERFORAT":9.92,</t>
  </si>
  <si>
    <t>"PROFIL C+ 200 3mm  NEPERFORAT":11.73,</t>
  </si>
  <si>
    <t>"PROFIL C+ 200 3mm  PERFORAT":11.73,</t>
  </si>
  <si>
    <t>"PROFIL C+ 200 3.5mm  NEPERFORAT":13.50,</t>
  </si>
  <si>
    <t>"PROFIL C+ 200 3.5mm  PERFORAT":13.50,</t>
  </si>
  <si>
    <t>"PROFIL C+ 250 1.5mm  NEPERFORAT":7.18,</t>
  </si>
  <si>
    <t>"PROFIL C+ 250 1.5mm  PERFORAT":7.18,</t>
  </si>
  <si>
    <t>"PROFIL C+ 250 2mm  NEPERFORAT":9.47,</t>
  </si>
  <si>
    <t>"PROFIL C+ 250 2mm  PERFORAT":9.47,</t>
  </si>
  <si>
    <t>"PROFIL C+ 250 2.5mm  NEPERFORAT":11.71,</t>
  </si>
  <si>
    <t>"PROFIL C+ 250 2.5mm  PERFORAT":11.71,</t>
  </si>
  <si>
    <t>"PROFIL C+ 250 3mm  NEPERFORAT":13.87,</t>
  </si>
  <si>
    <t>"PROFIL C+ 250 3mm  PERFORAT":13.87,</t>
  </si>
  <si>
    <t>"PROFIL C+ 250 3.5mm  NEPERFORAT":16.00,</t>
  </si>
  <si>
    <t>"PROFIL C+ 250 3.5mm  PERFORAT":16.00,</t>
  </si>
  <si>
    <t>"PROFIL C+ 300 1.5mm  NEPERFORAT":8.25,</t>
  </si>
  <si>
    <t>"PROFIL C+ 300 1.5mm  PERFORAT":8.25,</t>
  </si>
  <si>
    <t>"PROFIL C+ 300 2mm  NEPERFORAT":10.90,</t>
  </si>
  <si>
    <t>"PROFIL C+ 300 2mm  PERFORAT":10.90,</t>
  </si>
  <si>
    <t>"PROFIL C+ 300 2.5mm  NEPERFORAT":13.50,</t>
  </si>
  <si>
    <t>"PROFIL C+ 300 2.5mm  PERFORAT":13.50,</t>
  </si>
  <si>
    <t>"PROFIL C+ 300 3mm  NEPERFORAT":16.01,</t>
  </si>
  <si>
    <t>"PROFIL C+ 300 3mm  PERFORAT":16.01,</t>
  </si>
  <si>
    <t>"PROFIL C+ 300 3.5mm  NEPERFORAT":18.50,</t>
  </si>
  <si>
    <t>"PROFIL C+ 300 3.5mm  PERFORAT":18.50,</t>
  </si>
  <si>
    <t>"PROFIL C+ 350 1.5mm  NEPERFORAT":9.32,</t>
  </si>
  <si>
    <t>"PROFIL C+ 350 1.5mm  PERFORAT":9.32,</t>
  </si>
  <si>
    <t>"PROFIL C+ 350 2mm  NEPERFORAT":12.33,</t>
  </si>
  <si>
    <t>"PROFIL C+ 350 2mm  PERFORAT":12.33,</t>
  </si>
  <si>
    <t>"PROFIL C+ 350 2.5mm  NEPERFORAT":15.28,</t>
  </si>
  <si>
    <t>"PROFIL C+ 350 2.5mm  PERFORAT":15.28,</t>
  </si>
  <si>
    <t>"PROFIL C+ 350 3mm  NEPERFORAT":18.15,</t>
  </si>
  <si>
    <t>"PROFIL C+ 350 3mm  PERFORAT":18.15,</t>
  </si>
  <si>
    <t>"PROFIL C+ 350 3.5mm  NEPERFORAT":21.00,</t>
  </si>
  <si>
    <t>"PROFIL C+ 350 3.5mm  PERFORAT":21.00,</t>
  </si>
  <si>
    <t>"PROFIL C+ 400 1.5mm  NEPERFORAT":10.09,</t>
  </si>
  <si>
    <t>"PROFIL C+ 400 1.5mm  PERFORAT":10.09,</t>
  </si>
  <si>
    <t>"PROFIL C+ 400 2mm  NEPERFORAT":13.35,</t>
  </si>
  <si>
    <t>"PROFIL C+ 400 2mm  PERFORAT":13.35,</t>
  </si>
  <si>
    <t>"PROFIL C+ 400 2.5mm  NEPERFORAT":16.56,</t>
  </si>
  <si>
    <t>"PROFIL C+ 400 2.5mm  PERFORAT":16.56,</t>
  </si>
  <si>
    <t>"PROFIL C+ 400 3mm  NEPERFORAT":19.69,</t>
  </si>
  <si>
    <t>"PROFIL C+ 400 3mm  PERFORAT":19.69,</t>
  </si>
  <si>
    <t>"PROFIL C+ 400 3.5mm  NEPERFORAT":22.79,</t>
  </si>
  <si>
    <t>"PROFIL C+ 400 3.5mm  PERFORAT":22.79,</t>
  </si>
  <si>
    <t>"PROFIL C 140 1.5mm STANDARD NEPERFORAT":4.51,</t>
  </si>
  <si>
    <t>"PROFIL C 140 1.5mm STANDARD PERFORAT":4.51,</t>
  </si>
  <si>
    <t>"PROFIL C 140 2mm STANDARD NEPERFORAT":5.95,</t>
  </si>
  <si>
    <t>"PROFIL C 140 2mm STANDARD PERFORAT":5.95,</t>
  </si>
  <si>
    <t>"PROFIL C 140 2.5mm STANDARD NEPERFORAT":7.35,</t>
  </si>
  <si>
    <t>"PROFIL C 140 2.5mm STANDARD PERFORAT":7.35,</t>
  </si>
  <si>
    <t>"PROFIL C 140 3mm STANDARD NEPERFORAT":8.72,</t>
  </si>
  <si>
    <t>"PROFIL C 140 3mm STANDARD PERFORAT":8.72,</t>
  </si>
  <si>
    <t>"PROFIL C 140 3.5mm STANDARD NEPERFORAT":10.04,</t>
  </si>
  <si>
    <t>"PROFIL C 140 3.5mm STANDARD PERFORAT":10.04,</t>
  </si>
  <si>
    <t>"PROFIL C 150 1.5mm STANDARD NEPERFORAT":4.67,</t>
  </si>
  <si>
    <t>"PROFIL C 150 1.5mm STANDARD PERFORAT":4.67,</t>
  </si>
  <si>
    <t>"PROFIL C 150 2mm STANDARD NEPERFORAT":6.15,</t>
  </si>
  <si>
    <t>"PROFIL C 150 2mm STANDARD PERFORAT":6.15,</t>
  </si>
  <si>
    <t>"PROFIL C 150 2.5mm STANDARD NEPERFORAT":7.61,</t>
  </si>
  <si>
    <t>"PROFIL C 150 2.5mm STANDARD PERFORAT":7.61,</t>
  </si>
  <si>
    <t>"PROFIL C 150 3mm STANDARD NEPERFORAT":9.04,</t>
  </si>
  <si>
    <t>"PROFIL C 150 3mm STANDARD PERFORAT":9.04,</t>
  </si>
  <si>
    <t>"PROFIL C 150 3.5mm STANDARD NEPERFORAT":10.40,</t>
  </si>
  <si>
    <t>"PROFIL C 150 3.5mm STANDARD PERFORAT":10.40,</t>
  </si>
  <si>
    <t>"PROFIL C 160 1.5mm STANDARD NEPERFORAT":4.82,</t>
  </si>
  <si>
    <t>"PROFIL C 160 1.5mm STANDARD PERFORAT":4.82,</t>
  </si>
  <si>
    <t>"PROFIL C 160 2mm STANDARD NEPERFORAT":6.36,</t>
  </si>
  <si>
    <t>"PROFIL C 160 2mm STANDARD PERFORAT":6.36,</t>
  </si>
  <si>
    <t>"PROFIL C 160 2.5mm STANDARD NEPERFORAT":7.85,</t>
  </si>
  <si>
    <t>"PROFIL C 160 2.5mm STANDARD PERFORAT":7.85,</t>
  </si>
  <si>
    <t>"PROFIL C 160 3mm STANDARD NEPERFORAT":9.33,</t>
  </si>
  <si>
    <t>"PROFIL C 160 3mm STANDARD PERFORAT":9.33,</t>
  </si>
  <si>
    <t>"PROFIL C 160 3.5mm STANDARD NEPERFORAT":10.75,</t>
  </si>
  <si>
    <t>"PROFIL C 160 3.5mm STANDARD PERFORAT":10.75,</t>
  </si>
  <si>
    <t>"PROFIL C 180 1.5mm STANDARD NEPERFORAT":5.12,</t>
  </si>
  <si>
    <t>"PROFIL C 180 1.5mm STANDARD PERFORAT":5.12,</t>
  </si>
  <si>
    <t>"PROFIL C 180 2mm STANDARD NEPERFORAT":6.76,</t>
  </si>
  <si>
    <t>"PROFIL C 180 2mm STANDARD PERFORAT":6.76,</t>
  </si>
  <si>
    <t>"PROFIL C 180 2.5mm STANDARD NEPERFORAT":8.37,</t>
  </si>
  <si>
    <t>"PROFIL C 180 2.5mm STANDARD PERFORAT":8.37,</t>
  </si>
  <si>
    <t>"PROFIL C 180 3mm STANDARD NEPERFORAT":9.95,</t>
  </si>
  <si>
    <t>"PROFIL C 180 3mm STANDARD PERFORAT":9.95,</t>
  </si>
  <si>
    <t>"PROFIL C 180 3.5mm STANDARD NEPERFORAT":11.47,</t>
  </si>
  <si>
    <t>"PROFIL C 180 3.5mm STANDARD PERFORAT":11.47,</t>
  </si>
  <si>
    <t>"PROFIL C 200 1.5mm STANDARD NEPERFORAT":5.68,</t>
  </si>
  <si>
    <t>"PROFIL C 200 1.5mm STANDARD PERFORAT":5.68,</t>
  </si>
  <si>
    <t>"PROFIL C 200 2mm STANDARD NEPERFORAT":7.50,</t>
  </si>
  <si>
    <t>"PROFIL C 200 2mm STANDARD PERFORAT":7.50,</t>
  </si>
  <si>
    <t>"PROFIL C 200 2.5mm STANDARD NEPERFORAT":9.39,</t>
  </si>
  <si>
    <t>"PROFIL C 200 2.5mm STANDARD PERFORAT":9.39,</t>
  </si>
  <si>
    <t>"PROFIL C 200 3mm STANDARD NEPERFORAT":11.18,</t>
  </si>
  <si>
    <t>"PROFIL C 200 3mm STANDARD PERFORAT":11.18,</t>
  </si>
  <si>
    <t>"PROFIL C 200 3.5mm STANDARD NEPERFORAT":12.90,</t>
  </si>
  <si>
    <t>"PROFIL C 200 3.5mm STANDARD PERFORAT":12.90,</t>
  </si>
  <si>
    <t>"PROFIL C 250 1.5mm STANDARD NEPERFORAT":6.45,</t>
  </si>
  <si>
    <t>"PROFIL C 250 1.5mm STANDARD PERFORAT":6.45,</t>
  </si>
  <si>
    <t>"PROFIL C 250 2mm STANDARD NEPERFORAT":8.52,</t>
  </si>
  <si>
    <t>"PROFIL C 250 2mm STANDARD PERFORAT":8.52,</t>
  </si>
  <si>
    <t>"PROFIL C 250 2.5mm STANDARD NEPERFORAT":10.66,</t>
  </si>
  <si>
    <t>"PROFIL C 250 2.5mm STANDARD PERFORAT":10.66,</t>
  </si>
  <si>
    <t>"PROFIL C 250 3mm STANDARD NEPERFORAT":12.70,</t>
  </si>
  <si>
    <t>"PROFIL C 250 3mm STANDARD PERFORAT":12.70,</t>
  </si>
  <si>
    <t>"PROFIL C 250 3.5mm STANDARD NEPERFORAT":14.68,</t>
  </si>
  <si>
    <t>"PROFIL C 250 3.5mm STANDARD PERFORAT":14.68,</t>
  </si>
  <si>
    <t>"PROFIL C 300 2mm STANDARD NEPERFORAT":10.19,</t>
  </si>
  <si>
    <t>"PROFIL C 300 2mm STANDARD PERFORAT":10.19,</t>
  </si>
  <si>
    <t>"PROFIL C 300 2.5mm STANDARD NEPERFORAT":12.65,</t>
  </si>
  <si>
    <t>"PROFIL C 300 2.5mm STANDARD PERFORAT":12.65,</t>
  </si>
  <si>
    <t>"PROFIL C 300 3mm STANDARD NEPERFORAT":15.21,</t>
  </si>
  <si>
    <t>"PROFIL C 300 3mm STANDARD PERFORAT":15.21,</t>
  </si>
  <si>
    <t>"PROFIL C 300 3.5mm STANDARD NEPERFORAT":17.62,</t>
  </si>
  <si>
    <t>"PROFIL C 300 3.5mm STANDARD PERFORAT":17.62,</t>
  </si>
  <si>
    <t>"PROFIL C 350 2mm STANDARD NEPERFORAT":11.73,</t>
  </si>
  <si>
    <t>"PROFIL C 350 2mm STANDARD PERFORAT":11.73,</t>
  </si>
  <si>
    <t>"PROFIL C 350 2.5mm STANDARD NEPERFORAT":14.63,</t>
  </si>
  <si>
    <t>"PROFIL C 350 2.5mm STANDARD PERFORAT":14.63,</t>
  </si>
  <si>
    <t>"PROFIL C 350 3mm STANDARD NEPERFORAT":17.51,</t>
  </si>
  <si>
    <t>"PROFIL C 350 3mm STANDARD PERFORAT":17.51,</t>
  </si>
  <si>
    <t>"PROFIL C 350 3.5mm STANDARD NEPERFORAT":20.36,</t>
  </si>
  <si>
    <t>"PROFIL C 350 3.5mm STANDARD PERFORAT":20.36,</t>
  </si>
  <si>
    <t>"PROFIL C 400 2mm STANDARD NEPERFORAT":12.95,</t>
  </si>
  <si>
    <t>"PROFIL C 400 2mm STANDARD PERFORAT":12.95,</t>
  </si>
  <si>
    <t>"PROFIL C 400 2.5mm STANDARD NEPERFORAT":16.09,</t>
  </si>
  <si>
    <t>"PROFIL C 400 2.5mm STANDARD PERFORAT":16.09,</t>
  </si>
  <si>
    <t>"PROFIL C 400 3mm STANDARD NEPERFORAT":19.23,</t>
  </si>
  <si>
    <t>"PROFIL C 400 3mm STANDARD PERFORAT":19.23,</t>
  </si>
  <si>
    <t>"PROFIL C 400 3.5mm STANDARD NEPERFORAT":22.28,</t>
  </si>
  <si>
    <t>"PROFIL C 400 3.5mm STANDARD PERFORAT":22.28,</t>
  </si>
  <si>
    <t>"DERIVATIE EVACUARE LUCIOS 90":12.00,</t>
  </si>
  <si>
    <t>"DERIVATIE EVACUARE LUCIOS 100":12.50,</t>
  </si>
  <si>
    <t>"DERIVATIE EVACUARE MAT 090":12.00,</t>
  </si>
  <si>
    <t>"DERIVATIE EVACUARE MAT 100":12.50,</t>
  </si>
  <si>
    <t>"DERIVATIE EVACUARE MAGNELIS 090":10.20,</t>
  </si>
  <si>
    <t>"DERIVATIE EVACUARE MAGNELIS 100":10.63,</t>
  </si>
  <si>
    <t>"Rame Fakro EHV-A D01 55*78":90.00,</t>
  </si>
  <si>
    <t>"Rame Fakro EHV-A D02 55*98":96.00,</t>
  </si>
  <si>
    <t>"Rame Fakro EHV-A D03 66*98":102.00,</t>
  </si>
  <si>
    <t>"Rame Fakro EHV-A D04 66*118":104.00,</t>
  </si>
  <si>
    <t>"Rame Fakro EHV-A D05 78*98":104.00,</t>
  </si>
  <si>
    <t>"Rame Fakro EHV-A D06 78*118":106.00,</t>
  </si>
  <si>
    <t>"Rame Fakro EHV-A D07 78*140":110.00,</t>
  </si>
  <si>
    <t>"Rame Fakro EHV-A D08 94*118":117.00,</t>
  </si>
  <si>
    <t>"Rame Fakro EHV-A D09 94*140":119.00,</t>
  </si>
  <si>
    <t>"Rame Fakro EHV-A D13 78*160":137.00,</t>
  </si>
  <si>
    <t>"Rame Fakro EHV-A D14 66*140":106.00,</t>
  </si>
  <si>
    <t>"Rame Fakro EHV-A D16 55*118":102.00,</t>
  </si>
  <si>
    <t>"Rame Fakro ESV D01 55*78":74.00,</t>
  </si>
  <si>
    <t>"Rame Fakro ESV D02 55*98":79.00,</t>
  </si>
  <si>
    <t>"Rame Fakro ESV D03 66*98":83.00,</t>
  </si>
  <si>
    <t>"Rame Fakro ESV D04 66*118":86.00,</t>
  </si>
  <si>
    <t>"Rame Fakro ESV D05 78*98":86.00,</t>
  </si>
  <si>
    <t>"Rame Fakro ESV D06 78*118":88.00,</t>
  </si>
  <si>
    <t>"Rame Fakro ESV D07 78*140":100.00,</t>
  </si>
  <si>
    <t>"Rame Fakro ESV D08 94*118":104.00,</t>
  </si>
  <si>
    <t>"Rame Fakro ESV D09 94*140":107.00,</t>
  </si>
  <si>
    <t>"Rame Fakro ESV D13 78*160":111.00,</t>
  </si>
  <si>
    <t>"Rame Fakro ESV D14 66*140":88.00,</t>
  </si>
  <si>
    <t>"Rame Fakro ESV D16 55*118":83.00,</t>
  </si>
  <si>
    <t>"Rama Fakro EZV-A cu Kit XDP D01":103.00,</t>
  </si>
  <si>
    <t>"Rama Fakro EZV-A cu Kit XDP D02":111.00,</t>
  </si>
  <si>
    <t>"Rama Fakro EZV-A cu Kit XDP D03":117.00,</t>
  </si>
  <si>
    <t>"Rama Fakro EZV-A cu Kit XDP D04":119.00,</t>
  </si>
  <si>
    <t>"Rama Fakro EZV-A cu Kit XDP D05":119.00,</t>
  </si>
  <si>
    <t>"Rama Fakro EZV-A cu Kit XDP D06":124.00,</t>
  </si>
  <si>
    <t>"Rama Fakro EZV-A cu Kit XDP D07":128.00,</t>
  </si>
  <si>
    <t>"Rama Fakro EZV-A cu Kit XDP D08":130.00,</t>
  </si>
  <si>
    <t>"Rama Fakro EZV-A cu Kit XDP D09":134.00,</t>
  </si>
  <si>
    <t>"Rama Fakro EZV-A cu Kit XDP D13":142.00,</t>
  </si>
  <si>
    <t>"Rama Fakro EZV-A cu Kit XDP D14":124.00,</t>
  </si>
  <si>
    <t>"Rama Fakro EZV-A cu Kit XDP D16":117.00,</t>
  </si>
  <si>
    <t>"Ferestre Fakro FTP-V U3 D01 55*78":314.00,</t>
  </si>
  <si>
    <t>"Ferestre Fakro FTP-V U3 D02 55*98":337.00,</t>
  </si>
  <si>
    <t>"Ferestre Fakro FTP-V U3 D03 66*98":362.00,</t>
  </si>
  <si>
    <t>"Ferestre Fakro FTP-V U3 D04 66*118":374.00,</t>
  </si>
  <si>
    <t>"Ferestre Fakro FTP-V U3 D05 78*98":374.00,</t>
  </si>
  <si>
    <t>"Ferestre Fakro FTP-V U3 D06 78*118":421.00,</t>
  </si>
  <si>
    <t>"Ferestre Fakro FTP-V U3 D07 78*140":467.00,</t>
  </si>
  <si>
    <t>"Ferestre Fakro FTP-V U3 D08 94*118":492.00,</t>
  </si>
  <si>
    <t>"Ferestre Fakro FTP-V U3 D09 94*140":527.00,</t>
  </si>
  <si>
    <t>"Ferestre Fakro FTP-V U3 D13 78*160":527.00,</t>
  </si>
  <si>
    <t>"Ferestre Fakro FTP-V U3 D14 66*140":431.00,</t>
  </si>
  <si>
    <t>"Ferestre Fakro FTP-V U3 D16 55*118":362.00,</t>
  </si>
  <si>
    <t>"Ferestre Fakro FTPVU5 55*78":504.00,</t>
  </si>
  <si>
    <t>"Ferestre Fakro FTPVU5 55*98":541.00,</t>
  </si>
  <si>
    <t>"Ferestre Fakro FTPVU5 66*98":580.00,</t>
  </si>
  <si>
    <t>"Ferestre Fakro FTP-V U5 D04 66*118":585.00,</t>
  </si>
  <si>
    <t>"Ferestre Fakro FTPVU5 78*98":585.00,</t>
  </si>
  <si>
    <t>"Ferestre Fakro FTPVU5 78*118":655.00,</t>
  </si>
  <si>
    <t>"Ferestre Fakro FTPVU5 78*140":717.00,</t>
  </si>
  <si>
    <t>"Ferestre Fakro FTPVU5 94*118":769.00,</t>
  </si>
  <si>
    <t>"Ferestre Fakro FTPVU5 94*140":826.00,</t>
  </si>
  <si>
    <t>"Ferestre Fakro FTPVU5 78*160":826.00,</t>
  </si>
  <si>
    <t>"Ferestre Fakro FTPVU5 66*140":655.00,</t>
  </si>
  <si>
    <t>"Ferestre Fakro FTPVU5 55*118":553.00,</t>
  </si>
  <si>
    <t>"Ferestre Fakro FTS-V U2 D01 55*78":268.00,</t>
  </si>
  <si>
    <t>"Ferestre Fakro FTS-V U2 D02 55*98":302.00,</t>
  </si>
  <si>
    <t>"Ferestre Fakro FTS-V U2 D03 66*98":326.00,</t>
  </si>
  <si>
    <t>"Ferestre Fakro FTS-V U2 D04 66*118":337.00,</t>
  </si>
  <si>
    <t>"Ferestre Fakro FTS-V U2 D05 78*98":337.00,</t>
  </si>
  <si>
    <t>"Ferestre Fakro FTS-V U2 D06 78*118":364.00,</t>
  </si>
  <si>
    <t>"Ferestre Fakro FTS-V U2 D07 78*140":403.00,</t>
  </si>
  <si>
    <t>"Ferestre Fakro FTS-V U2 D08 94*118":428.00,</t>
  </si>
  <si>
    <t>"Ferestre Fakro FTS-V U2 D09 94*140":451.00,</t>
  </si>
  <si>
    <t>"Ferestre Fakro FTS-V U2 D13 78*160":452.00,</t>
  </si>
  <si>
    <t>"Ferestre Fakro FTS-V U2 D14 66*140":374.00,</t>
  </si>
  <si>
    <t>"Ferestre Fakro FTS-V U2 D16 55*118":326.00,</t>
  </si>
  <si>
    <t>"Folie Aluminiu Bilka 90 gr 30 mp":12.90,</t>
  </si>
  <si>
    <t>"Folie Aluminiu Bilka 90gr 75 mp":32.25,</t>
  </si>
  <si>
    <t>"Folie Aluminiu Bilka 150gr 75 mp":54.75,</t>
  </si>
  <si>
    <t>"Scara Fakro LWF H2.85 60*120":534.00,</t>
  </si>
  <si>
    <t>"Scara Fakro LWF H2.85 70*120":536.00,</t>
  </si>
  <si>
    <t>"Scara Fakro LWF H2.85 70*130":545.00,</t>
  </si>
  <si>
    <t>"Scara Fakro LWF H2.85 70*140":547.00,</t>
  </si>
  <si>
    <t>"Scara Fakro LWK Komfort H2.85 55*111":235.00,</t>
  </si>
  <si>
    <t>"Scara Fakro LWK Komfort H2.85 60*94":256.00,</t>
  </si>
  <si>
    <t>"Scara Fakro LWK Komfort H2.85 60*100":256.00,</t>
  </si>
  <si>
    <t>"Scara Fakro LWK 2.8H 60*111":237.00,</t>
  </si>
  <si>
    <t>"Scara Fakro LWK Komfort H2.85 60*120":231.00,</t>
  </si>
  <si>
    <t>"Scara Fakro LWK Komfort H2.85 60*130":240.00,</t>
  </si>
  <si>
    <t>"Scara Fakro LWK Komfort H2.85 70*094":256.00,</t>
  </si>
  <si>
    <t>"Scara Fakro LWK Komfort H2.85 70*100":262.00,</t>
  </si>
  <si>
    <t>"Scara Fakro LWK Komfort H2.85 70*111":237.00,</t>
  </si>
  <si>
    <t>"Scara Fakro LWK Komfort H2.85 70*120":235.00,</t>
  </si>
  <si>
    <t>"Scara Fakro LWK Komfort H2.85 70*130":254.00,</t>
  </si>
  <si>
    <t>"Scara Fakro LWK Komfort H2.85 70*140":275.00,</t>
  </si>
  <si>
    <t>"Scara Fakro LWK Komfort H3.05 60*130":279.00,</t>
  </si>
  <si>
    <t>"Scara Fakro LWK Komfort H3.05 60*140":284.00,</t>
  </si>
  <si>
    <t>"Scara Fakro LWK Komfort H3.05 70*130":284.00,</t>
  </si>
  <si>
    <t>"Scara Fakro LWK Komfort H3.05 70*140":307.00,</t>
  </si>
  <si>
    <t>"Scara Fakro LWS Smart H2.85 60*120":204.00,</t>
  </si>
  <si>
    <t>"Scara Fakro LWS Smart H2.85 70*120":206.00,</t>
  </si>
  <si>
    <t>"Scara Fakro LWT H2.85 60*120":419.00,</t>
  </si>
  <si>
    <t>"Scara Fakro LWT H2.85 70*120":430.00,</t>
  </si>
  <si>
    <t>"Scara Fakro LWT H2.85 70*130":441.00,</t>
  </si>
  <si>
    <t>"Scara Fakro LWT H2.85 70*140":454.00,</t>
  </si>
  <si>
    <t>"Scara Fakro LWT H3.05 60*130":481.00,</t>
  </si>
  <si>
    <t>"Scara Fakro LWT H3.05 70*130":494.00,</t>
  </si>
  <si>
    <t>"Scara Fakro LWT H3.05 70*130":511.00,</t>
  </si>
  <si>
    <t>"Folie Antidrop Bilka 100gr":30.75,</t>
  </si>
  <si>
    <t>"Ferestre Fakro PTP-V U3 D01 55*78":334.00,</t>
  </si>
  <si>
    <t>"Ferestre Fakro PTP-V U3 D02 55*98":359.00,</t>
  </si>
  <si>
    <t>"Ferestre Fakro PTP-V U3 D03 66*98":384.00,</t>
  </si>
  <si>
    <t>"Ferestre Fakro PTP-V U3 D04 66*118":413.00,</t>
  </si>
  <si>
    <t>"Ferestre Fakro PTP-V U3 D05 78*98":413.00,</t>
  </si>
  <si>
    <t>"Ferestre Fakro PTP-V U3 D06 78*118":444.00,</t>
  </si>
  <si>
    <t>"Ferestre Fakro PTP-V U3 D07 78*140":479.00,</t>
  </si>
  <si>
    <t>"Ferestre Fakro PTP-V U3 D08 94*118":537.00,</t>
  </si>
  <si>
    <t>"Ferestre Fakro PTP-V U3 D09 94*140":574.00,</t>
  </si>
  <si>
    <t>"Ferestre Fakro PTP-V U3 D13 78*160":535.00,</t>
  </si>
  <si>
    <t>"Ferestre Fakro PTP-V U3 D14 66*140":460.00,</t>
  </si>
  <si>
    <t>"Ferestre Fakro PTP-V U3 D16 55*118":384.00,</t>
  </si>
  <si>
    <t>"Ferestre Fakro PTP-V U5 D01 55*78":506.00,</t>
  </si>
  <si>
    <t>"Ferestre Fakro PTP-V U5 D02 55*98":539.00,</t>
  </si>
  <si>
    <t>"Ferestre Fakro PTP-V U5 D03 66*98":580.00,</t>
  </si>
  <si>
    <t>"Ferestre Fakro PTP-V U5 D04 66*118":615.00,</t>
  </si>
  <si>
    <t>"Ferestre Fakro PTP-V U5 D05 78*98":615.00,</t>
  </si>
  <si>
    <t>"Ferestre Fakro PTP-V U5 D06 78*118":685.00,</t>
  </si>
  <si>
    <t>"Ferestre Fakro PTP-V U5 D07 78*140":772.00,</t>
  </si>
  <si>
    <t>"Ferestre Fakro PTP-V U5 D08 94*118":805.00,</t>
  </si>
  <si>
    <t>"Ferestre Fakro PTP-V U5 D09 94*140":863.00,</t>
  </si>
  <si>
    <t>"Ferestre Fakro PTP-V U5 D13 78*160":832.00,</t>
  </si>
  <si>
    <t>"Ferestre Fakro PTP-V U5 D14 66*140":685.00,</t>
  </si>
  <si>
    <t>"Ferestre Fakro PTP-V U5 D16 55*118":580.00,</t>
  </si>
  <si>
    <t>"Ferestre acces acoperis Fakro WGI 46*55":135.00,</t>
  </si>
  <si>
    <t>"Ferestre acces acoperis Fakro WGI 46*75":158.00,</t>
  </si>
  <si>
    <t>"Ferestre acces acoperis Fakro WGT 46*55":122.00,</t>
  </si>
  <si>
    <t>"Ferestre acces acoperis Fakro WGT 46*75":139.00,</t>
  </si>
  <si>
    <t>"Kit termoizolare Fakro XDP D01 55*78":42.00,</t>
  </si>
  <si>
    <t>"Kit termoizolare Fakro XDP D02 55*98":42.00,</t>
  </si>
  <si>
    <t>"Kit termoizolare Fakro XDP D03 66*98":42.00,</t>
  </si>
  <si>
    <t>"Kit termoizolare Fakro XDP D04 66*118":42.00,</t>
  </si>
  <si>
    <t>"Kit termoizolare Fakro XDP D05 78*98":42.00,</t>
  </si>
  <si>
    <t>"Kit termoizolare Fakro XDP D06 78*118":42.00,</t>
  </si>
  <si>
    <t>"Kit termoizolare Fakro XDP D07 78*140":42.00,</t>
  </si>
  <si>
    <t>"Kit termoizolare Fakro XDP D08 94*118":42.00,</t>
  </si>
  <si>
    <t>"Kit termoizolare Fakro XDP D09 94*140":42.00,</t>
  </si>
  <si>
    <t>"Kit termoizolare Fakro XDP D13 78*160":42.00,</t>
  </si>
  <si>
    <t>"Kit termoizolare Fakro XDP D14 66*140":42.00,</t>
  </si>
  <si>
    <t>"Kit termoizolare Fakro XDP D16 55*118":42.00,</t>
  </si>
  <si>
    <t>"Folie anticondens 30mp Bilka 95gr":12.54,</t>
  </si>
  <si>
    <t>"Folie anticondens 30mp Bilka 120gr":15.18,</t>
  </si>
  <si>
    <t>"Folie anticondens 30mp Bilka 140gr":18.48,</t>
  </si>
  <si>
    <t>"Folie anticondens 30mp Bilka 150gr":19.80,</t>
  </si>
  <si>
    <t>"Folie anticondens 30mp Bilka 180gr":23.43,</t>
  </si>
  <si>
    <t>"Folie anticondens 30mp Bilka 200gr":30.00,</t>
  </si>
  <si>
    <t>"Folie anticondens 75mp Bilka 95 grame":28.50,</t>
  </si>
  <si>
    <t>"Folie anticondens 75mp Bilka 120 grame":34.50,</t>
  </si>
  <si>
    <t>"Folie anticondens 75mp Bilka 140 grame":42.00,</t>
  </si>
  <si>
    <t>"Folie anticondens 75mp Bilka 150 grame":45.00,</t>
  </si>
  <si>
    <t>"Folie anticondens 75mp Bilka 180 grame":53.25,</t>
  </si>
  <si>
    <t>"Folie Anticondens 75MP 200Gr cu 2 benzi":68.25,</t>
  </si>
  <si>
    <t>"Folie soft 75mp":17.25,</t>
  </si>
  <si>
    <t>"Membrana 150gr cu covor de ventil. 300gr":181.88,</t>
  </si>
  <si>
    <t>"PROFIL L 50x50 1.5mm NEPERFORAT":1.50,</t>
  </si>
  <si>
    <t>"PROFIL L 50x50 1.5mm PERFORAT":1.50,</t>
  </si>
  <si>
    <t>"PROFIL L 50x50 2mm NEPERFORAT":1.98,</t>
  </si>
  <si>
    <t>"PROFIL L 50x50 2mm PERFORAT":1.98,</t>
  </si>
  <si>
    <t>"PROFIL L 50x50 2.5mm NEPERFORAT":2.46,</t>
  </si>
  <si>
    <t>"PROFIL L 50x50 2.5mm PERFORAT":2.46,</t>
  </si>
  <si>
    <t>"PROFIL L 50x50 3mm NEPERFORAT":2.91,</t>
  </si>
  <si>
    <t>"PROFIL L 50x50 3mm PERFORAT":2.91,</t>
  </si>
  <si>
    <t>"PROFIL L 50x50 3.5mm NEPERFORAT":3.37,</t>
  </si>
  <si>
    <t>"PROFIL L 50x50 3.5mm PERFORAT":3.37,</t>
  </si>
  <si>
    <t>"PROFIL L 50x55 1.5mm NEPERFORAT":1.57,</t>
  </si>
  <si>
    <t>"PROFIL L 50x55 1.5mm PERFORAT":1.57,</t>
  </si>
  <si>
    <t>"PROFIL L 50x55 2mm NEPERFORAT":2.08,</t>
  </si>
  <si>
    <t>"PROFIL L 50x55 2mm PERFORAT":2.08,</t>
  </si>
  <si>
    <t>"PROFIL L 50x55 2.5mm NEPERFORAT":2.59,</t>
  </si>
  <si>
    <t>"PROFIL L 50x55 2.5mm PERFORAT":2.59,</t>
  </si>
  <si>
    <t>"PROFIL L 50x55 3mm NEPERFORAT":3.07,</t>
  </si>
  <si>
    <t>"PROFIL L 50x55 3mm PERFORAT":3.07,</t>
  </si>
  <si>
    <t>"PROFIL L 50x55 3.5mm NEPERFORAT":3.55,</t>
  </si>
  <si>
    <t>"PROFIL L 50x55 3.5mm PERFORAT":3.55,</t>
  </si>
  <si>
    <t>"PROFIL L 50x60 1.5mm NEPERFORAT":1.65,</t>
  </si>
  <si>
    <t>"PROFIL L 50x60 1.5mm PERFORAT":1.65,</t>
  </si>
  <si>
    <t>"PROFIL L 50x60 2mm NEPERFORAT":2.18,</t>
  </si>
  <si>
    <t>"PROFIL L 50x60 2mm PERFORAT":2.18,</t>
  </si>
  <si>
    <t>"PROFIL L 50x60 2.5mm NEPERFORAT":2.70,</t>
  </si>
  <si>
    <t>"PROFIL L 50x60 2.5mm PERFORAT":2.70,</t>
  </si>
  <si>
    <t>"PROFIL L 50x60 3mm NEPERFORAT":3.22,</t>
  </si>
  <si>
    <t>"PROFIL L 50x60 3mm PERFORAT":3.22,</t>
  </si>
  <si>
    <t>"PROFIL L 50x60 3.5mm NEPERFORAT":3.73,</t>
  </si>
  <si>
    <t>"PROFIL L 50x60 3.5mm PERFORAT":3.73,</t>
  </si>
  <si>
    <t>"PROFIL L 50x65 1.5mm NEPERFORAT":1.73,</t>
  </si>
  <si>
    <t>"PROFIL L 50x65 1.5mm PERFORAT":1.73,</t>
  </si>
  <si>
    <t>"PROFIL L 50x65 2mm NEPERFORAT":2.29,</t>
  </si>
  <si>
    <t>"PROFIL L 50x65 2mm PERFORAT":2.29,</t>
  </si>
  <si>
    <t>"PROFIL L 50x65 2.5mm NEPERFORAT":2.83,</t>
  </si>
  <si>
    <t>"PROFIL L 50x65 2.5mm PERFORAT":2.83,</t>
  </si>
  <si>
    <t>"PROFIL L 50x65 3mm NEPERFORAT":3.38,</t>
  </si>
  <si>
    <t>"PROFIL L 50x65 3mm PERFORAT":3.38,</t>
  </si>
  <si>
    <t>"PROFIL L 50x65 3.5mm NEPERFORAT":3.91,</t>
  </si>
  <si>
    <t>"PROFIL L 50x65 3.5mm PERFORAT":3.91,</t>
  </si>
  <si>
    <t>"PROFIL L 50x70 1.5mm NEPERFORAT":1.81,</t>
  </si>
  <si>
    <t>"PROFIL L 50x70 1.5mm PERFORAT":1.81,</t>
  </si>
  <si>
    <t>"PROFIL L 50x70 2mm NEPERFORAT":2.39,</t>
  </si>
  <si>
    <t>"PROFIL L 50x70 2mm PERFORAT":2.39,</t>
  </si>
  <si>
    <t>"PROFIL L 50x70 2.5mm NEPERFORAT":2.96,</t>
  </si>
  <si>
    <t>"PROFIL L 50x70 2.5mm PERFORAT":2.96,</t>
  </si>
  <si>
    <t>"PROFIL L 50x70 3mm NEPERFORAT":3.54,</t>
  </si>
  <si>
    <t>"PROFIL L 50x70 3mm PERFORAT":3.54,</t>
  </si>
  <si>
    <t>"PROFIL L 50x70 3.5mm NEPERFORAT":4.10,</t>
  </si>
  <si>
    <t>"PROFIL L 50x70 3.5mm PERFORAT":4.10,</t>
  </si>
  <si>
    <t>"PROFIL L 50x75 1.5mm NEPERFORAT":1.89,</t>
  </si>
  <si>
    <t>"PROFIL L 50x75 1.5mm PERFORAT":1.89,</t>
  </si>
  <si>
    <t>"PROFIL L 50x75 2mm NEPERFORAT":2.50,</t>
  </si>
  <si>
    <t>"PROFIL L 50x75 2mm PERFORAT":2.50,</t>
  </si>
  <si>
    <t>"PROFIL L 50x75 2.5mm NEPERFORAT":3.09,</t>
  </si>
  <si>
    <t>"PROFIL L 50x75 2.5mm PERFORAT":3.09,</t>
  </si>
  <si>
    <t>"PROFIL L 50x75 3mm NEPERFORAT":3.69,</t>
  </si>
  <si>
    <t>"PROFIL L 50x75 3mm PERFORAT":3.69,</t>
  </si>
  <si>
    <t>"PROFIL L 50x75 3.5mm NEPERFORAT":4.28,</t>
  </si>
  <si>
    <t>"PROFIL L 50x75 3.5mm PERFORAT":4.28,</t>
  </si>
  <si>
    <t>"PROFIL L 50x80 1.5mm NEPERFORAT":1.96,</t>
  </si>
  <si>
    <t>"PROFIL L 50x80 1.5mm PERFORAT":1.96,</t>
  </si>
  <si>
    <t>"PROFIL L 50x80 2mm NEPERFORAT":2.60,</t>
  </si>
  <si>
    <t>"PROFIL L 50x80 2mm PERFORAT":2.60,</t>
  </si>
  <si>
    <t>"PROFIL L 50x80 2.5mm NEPERFORAT":3.22,</t>
  </si>
  <si>
    <t>"PROFIL L 50x80 2.5mm PERFORAT":3.22,</t>
  </si>
  <si>
    <t>"PROFIL L 50x80 3mm NEPERFORAT":3.85,</t>
  </si>
  <si>
    <t>"PROFIL L 50x80 3mm PERFORAT":3.85,</t>
  </si>
  <si>
    <t>"PROFIL L 50x80 3.5mm NEPERFORAT":4.46,</t>
  </si>
  <si>
    <t>"PROFIL L 50x80 3.5mm PERFORAT":4.46,</t>
  </si>
  <si>
    <t>"PROFIL L 55x55 1.5mm NEPERFORAT":1.65,</t>
  </si>
  <si>
    <t>"PROFIL L 55x55 1.5mm PERFORAT":1.65,</t>
  </si>
  <si>
    <t>"PROFIL L 55x55 2mm NEPERFORAT":2.18,</t>
  </si>
  <si>
    <t>"PROFIL L 55x55 2mm PERFORAT":2.18,</t>
  </si>
  <si>
    <t>"PROFIL L 55x55 2.5mm NEPERFORAT":2.70,</t>
  </si>
  <si>
    <t>"PROFIL L 55x55 2.5mm PERFORAT":2.70,</t>
  </si>
  <si>
    <t>"PROFIL L 55x55 3mm NEPERFORAT":3.22,</t>
  </si>
  <si>
    <t>"PROFIL L 55x55 3mm PERFORAT":3.22,</t>
  </si>
  <si>
    <t>"PROFIL L 55x55 3.5mm NEPERFORAT":3.73,</t>
  </si>
  <si>
    <t>"PROFIL L 55x55 3.5mm PERFORAT":3.73,</t>
  </si>
  <si>
    <t>"PROFIL L 55x60 1.5mm NEPERFORAT":1.73,</t>
  </si>
  <si>
    <t>"PROFIL L 55x60 1.5mm PERFORAT":1.73,</t>
  </si>
  <si>
    <t>"PROFIL L 55x60 2mm NEPERFORAT":2.29,</t>
  </si>
  <si>
    <t>"PROFIL L 55x60 2mm PERFORAT":2.29,</t>
  </si>
  <si>
    <t>"PROFIL L 55x60 2.5mm NEPERFORAT":2.83,</t>
  </si>
  <si>
    <t>"PROFIL L 55x60 2.5mm PERFORAT":2.83,</t>
  </si>
  <si>
    <t>"PROFIL L 55x60 3mm NEPERFORAT":3.38,</t>
  </si>
  <si>
    <t>"PROFIL L 55x60 3mm PERFORAT":3.38,</t>
  </si>
  <si>
    <t>"PROFIL L 55x60 3.5mm NEPERFORAT":3.91,</t>
  </si>
  <si>
    <t>"PROFIL L 55x60 3.5mm PERFORAT":3.91,</t>
  </si>
  <si>
    <t>"PROFIL L 55x65 1.5mm NEPERFORAT":1.81,</t>
  </si>
  <si>
    <t>"PROFIL L 55x65 1.5mm PERFORAT":1.81,</t>
  </si>
  <si>
    <t>"PROFIL L 55x65 2mm NEPERFORAT":2.39,</t>
  </si>
  <si>
    <t>"PROFIL L 55x65 2mm PERFORAT":2.39,</t>
  </si>
  <si>
    <t>"PROFIL L 55x65 2.5mm NEPERFORAT":2.96,</t>
  </si>
  <si>
    <t>"PROFIL L 55x65 2.5mm PERFORAT":2.96,</t>
  </si>
  <si>
    <t>"PROFIL L 55x65 3mm NEPERFORAT":3.54,</t>
  </si>
  <si>
    <t>"PROFIL L 55x65 3mm PERFORAT":3.54,</t>
  </si>
  <si>
    <t>"PROFIL L 55x65 3.5mm NEPERFORAT":4.10,</t>
  </si>
  <si>
    <t>"PROFIL L 55x65 3.5mm PERFORAT":4.10,</t>
  </si>
  <si>
    <t>"PROFIL L 55x70 1.5mm NEPERFORAT":1.89,</t>
  </si>
  <si>
    <t>"PROFIL L 55x70 1.5mm PERFORAT":1.89,</t>
  </si>
  <si>
    <t>"PROFIL L 55x70 2mm NEPERFORAT":2.50,</t>
  </si>
  <si>
    <t>"PROFIL L 55x70 2mm PERFORAT":2.50,</t>
  </si>
  <si>
    <t>"PROFIL L 55x70 2.5mm NEPERFORAT":3.09,</t>
  </si>
  <si>
    <t>"PROFIL L 55x70 2.5mm PERFORAT":3.09,</t>
  </si>
  <si>
    <t>"PROFIL L 55x70 3mm NEPERFORAT":3.69,</t>
  </si>
  <si>
    <t>"PROFIL L 55x70 3mm PERFORAT":3.69,</t>
  </si>
  <si>
    <t>"PROFIL L 55x70 3.5mm NEPERFORAT":4.28,</t>
  </si>
  <si>
    <t>"PROFIL L 55x70 3.5mm PERFORAT":4.28,</t>
  </si>
  <si>
    <t>"PROFIL L 55x75 1.5mm NEPERFORAT":1.96,</t>
  </si>
  <si>
    <t>"PROFIL L 55x75 1.5mm PERFORAT":1.96,</t>
  </si>
  <si>
    <t>"PROFIL L 55x75 2mm NEPERFORAT":2.60,</t>
  </si>
  <si>
    <t>"PROFIL L 55x75 2mm PERFORAT":2.60,</t>
  </si>
  <si>
    <t>"PROFIL L 55x75 2.5mm NEPERFORAT":3.22,</t>
  </si>
  <si>
    <t>"PROFIL L 55x75 2.5mm PERFORAT":3.22,</t>
  </si>
  <si>
    <t>"PROFIL L 55x75 3mm NEPERFORAT":3.85,</t>
  </si>
  <si>
    <t>"PROFIL L 55x75 3mm PERFORAT":3.85,</t>
  </si>
  <si>
    <t>"PROFIL L 55x75 3.5mm NEPERFORAT":4.46,</t>
  </si>
  <si>
    <t>"PROFIL L 55x75 3.5mm PERFORAT":4.46,</t>
  </si>
  <si>
    <t>"PROFIL L 55x80 1.5mm NEPERFORAT":2.04,</t>
  </si>
  <si>
    <t>"PROFIL L 55x80 1.5mm PERFORAT":2.04,</t>
  </si>
  <si>
    <t>"PROFIL L 55x80 2mm NEPERFORAT":2.70,</t>
  </si>
  <si>
    <t>"PROFIL L 55x80 2mm PERFORAT":2.70,</t>
  </si>
  <si>
    <t>"PROFIL L 55x80 2.5mm NEPERFORAT":3.35,</t>
  </si>
  <si>
    <t>"PROFIL L 55x80 2.5mm PERFORAT":3.35,</t>
  </si>
  <si>
    <t>"PROFIL L 55x80 3mm NEPERFORAT":4.00,</t>
  </si>
  <si>
    <t>"PROFIL L 55x80 3mm PERFORAT":4.00,</t>
  </si>
  <si>
    <t>"PROFIL L 55x80 3.5mm NEPERFORAT":4.64,</t>
  </si>
  <si>
    <t>"PROFIL L 55x80 3.5mm PERFORAT":4.64,</t>
  </si>
  <si>
    <t>"PROFIL L 60x60 1.5mm NEPERFORAT":1.81,</t>
  </si>
  <si>
    <t>"PROFIL L 60x60 1.5mm PERFORAT":1.81,</t>
  </si>
  <si>
    <t>"PROFIL L 60x60 2mm NEPERFORAT":2.39,</t>
  </si>
  <si>
    <t>"PROFIL L 60x60 2mm PERFORAT":2.39,</t>
  </si>
  <si>
    <t>"PROFIL L 60x60 2.5mm NEPERFORAT":2.96,</t>
  </si>
  <si>
    <t>"PROFIL L 60x60 2.5mm PERFORAT":2.96,</t>
  </si>
  <si>
    <t>"PROFIL L 60x60 3mm NEPERFORAT":3.54,</t>
  </si>
  <si>
    <t>"PROFIL L 60x60 3mm PERFORAT":3.54,</t>
  </si>
  <si>
    <t>"PROFIL L 60x60 3.5mm NEPERFORAT":4.10,</t>
  </si>
  <si>
    <t>"PROFIL L 60x60 3.5mm PERFORAT":4.10,</t>
  </si>
  <si>
    <t>"PROFIL L 60x65 1.5mm NEPERFORAT":1.89,</t>
  </si>
  <si>
    <t>"PROFIL L 60x65 1.5mm PERFORAT":1.89,</t>
  </si>
  <si>
    <t>"PROFIL L 60x65 2mm NEPERFORAT":2.50,</t>
  </si>
  <si>
    <t>"PROFIL L 60x65 2mm PERFORAT":2.50,</t>
  </si>
  <si>
    <t>"PROFIL L 60x65 2.5mm NEPERFORAT":3.09,</t>
  </si>
  <si>
    <t>"PROFIL L 60x65 2.5mm PERFORAT":3.09,</t>
  </si>
  <si>
    <t>"PROFIL L 60x65 3mm NEPERFORAT":3.69,</t>
  </si>
  <si>
    <t>"PROFIL L 60x65 3mm PERFORAT":3.69,</t>
  </si>
  <si>
    <t>"PROFIL L 60x65 3.5mm NEPERFORAT":4.28,</t>
  </si>
  <si>
    <t>"PROFIL L 60x65 3.5mm PERFORAT":4.28,</t>
  </si>
  <si>
    <t>"PROFIL L 60x70 1.5mm NEPERFORAT":1.96,</t>
  </si>
  <si>
    <t>"PROFIL L 60x70 1.5mm PERFORAT":1.96,</t>
  </si>
  <si>
    <t>"PROFIL L 60x70 2mm NEPERFORAT":2.60,</t>
  </si>
  <si>
    <t>"PROFIL L 60x70 2mm PERFORAT":2.60,</t>
  </si>
  <si>
    <t>"PROFIL L 60x70 2.5mm NEPERFORAT":3.22,</t>
  </si>
  <si>
    <t>"PROFIL L 60x70 2.5mm PERFORAT":3.22,</t>
  </si>
  <si>
    <t>"PROFIL L 60x70 3mm NEPERFORAT":3.85,</t>
  </si>
  <si>
    <t>"PROFIL L 60x70 3mm PERFORAT":3.85,</t>
  </si>
  <si>
    <t>"PROFIL L 60x70 3.5mm NEPERFORAT":4.46,</t>
  </si>
  <si>
    <t>"PROFIL L 60x70 3.5mm PERFORAT":4.46,</t>
  </si>
  <si>
    <t>"PROFIL L 60x75 1.5mm NEPERFORAT":2.04,</t>
  </si>
  <si>
    <t>"PROFIL L 60x75 1.5mm PERFORAT":2.04,</t>
  </si>
  <si>
    <t>"PROFIL L 60x75 2mm NEPERFORAT":2.70,</t>
  </si>
  <si>
    <t>"PROFIL L 60x75 2mm PERFORAT":2.70,</t>
  </si>
  <si>
    <t>"PROFIL L 60x75 2.5mm NEPERFORAT":3.35,</t>
  </si>
  <si>
    <t>"PROFIL L 60x75 2.5mm PERFORAT":3.35,</t>
  </si>
  <si>
    <t>"PROFIL L 60x75 3mm NEPERFORAT":4.00,</t>
  </si>
  <si>
    <t>"PROFIL L 60x75 3mm PERFORAT":4.00,</t>
  </si>
  <si>
    <t>"PROFIL L 60x75 3.5mm NEPERFORAT":4.64,</t>
  </si>
  <si>
    <t>"PROFIL L 60x75 3.5mm PERFORAT":4.64,</t>
  </si>
  <si>
    <t>"PROFIL L 60x80 1.5mm NEPERFORAT":2.12,</t>
  </si>
  <si>
    <t>"PROFIL L 60x80 1.5mm PERFORAT":2.12,</t>
  </si>
  <si>
    <t>"PROFIL L 60x80 2mm NEPERFORAT":2.81,</t>
  </si>
  <si>
    <t>"PROFIL L 60x80 2mm PERFORAT":2.81,</t>
  </si>
  <si>
    <t>"PROFIL L 60x80 2.5mm NEPERFORAT":3.48,</t>
  </si>
  <si>
    <t>"PROFIL L 60x80 2.5mm PERFORAT":3.48,</t>
  </si>
  <si>
    <t>"PROFIL L 60x80 3mm NEPERFORAT":4.16,</t>
  </si>
  <si>
    <t>"PROFIL L 60x80 3mm PERFORAT":4.16,</t>
  </si>
  <si>
    <t>"PROFIL L 60x80 3.5mm NEPERFORAT":4.82,</t>
  </si>
  <si>
    <t>"PROFIL L 60x80 3.5mm PERFORAT":4.82,</t>
  </si>
  <si>
    <t>"PROFIL L 65x65 1.5mm NEPERFORAT":1.96,</t>
  </si>
  <si>
    <t>"PROFIL L 65x65 1.5mm PERFORAT":1.96,</t>
  </si>
  <si>
    <t>"PROFIL L 65x65 2mm NEPERFORAT":2.60,</t>
  </si>
  <si>
    <t>"PROFIL L 65x65 2mm PERFORAT":2.60,</t>
  </si>
  <si>
    <t>"PROFIL L 65x65 2.5mm NEPERFORAT":3.22,</t>
  </si>
  <si>
    <t>"PROFIL L 65x65 2.5mm PERFORAT":3.22,</t>
  </si>
  <si>
    <t>"PROFIL L 65x65 3mm NEPERFORAT":3.85,</t>
  </si>
  <si>
    <t>"PROFIL L 65x65 3mm PERFORAT":3.85,</t>
  </si>
  <si>
    <t>"PROFIL L 65x65 3.5mm NEPERFORAT":4.46,</t>
  </si>
  <si>
    <t>"PROFIL L 65x65 3.5mm PERFORAT":4.46,</t>
  </si>
  <si>
    <t>"PROFIL L 65x70 1.5mm NEPERFORAT":2.04,</t>
  </si>
  <si>
    <t>"PROFIL L 65x70 1.5mm PERFORAT":2.04,</t>
  </si>
  <si>
    <t>"PROFIL L 65x70 2mm NEPERFORAT":2.70,</t>
  </si>
  <si>
    <t>"PROFIL L 65x70 2mm PERFORAT":2.70,</t>
  </si>
  <si>
    <t>"PROFIL L 65x70 2.5mm NEPERFORAT":3.35,</t>
  </si>
  <si>
    <t>"PROFIL L 65x70 2.5mm PERFORAT":3.35,</t>
  </si>
  <si>
    <t>"PROFIL L 65x70 3mm NEPERFORAT":4.00,</t>
  </si>
  <si>
    <t>"PROFIL L 65x70 3mm PERFORAT":4.00,</t>
  </si>
  <si>
    <t>"PROFIL L 65x70 3.5mm NEPERFORAT":4.64,</t>
  </si>
  <si>
    <t>"PROFIL L 65x70 3.5mm PERFORAT":4.64,</t>
  </si>
  <si>
    <t>"PROFIL L 65x75 1.5mm NEPERFORAT":2.12,</t>
  </si>
  <si>
    <t>"PROFIL L 65x75 1.5mm PERFORAT":2.12,</t>
  </si>
  <si>
    <t>"PROFIL L 65x75 2mm NEPERFORAT":2.81,</t>
  </si>
  <si>
    <t>"PROFIL L 65x75 2mm PERFORAT":2.81,</t>
  </si>
  <si>
    <t>"PROFIL L 65x75 2.5mm NEPERFORAT":3.48,</t>
  </si>
  <si>
    <t>"PROFIL L 65x75 2.5mm PERFORAT":3.48,</t>
  </si>
  <si>
    <t>"PROFIL L 65x75 3mm NEPERFORAT":4.16,</t>
  </si>
  <si>
    <t>"PROFIL L 65x75 3mm PERFORAT":4.16,</t>
  </si>
  <si>
    <t>"PROFIL L 65x75 3.5mm NEPERFORAT":4.82,</t>
  </si>
  <si>
    <t>"PROFIL L 65x75 3.5mm PERFORAT":4.82,</t>
  </si>
  <si>
    <t>"PROFIL L 65x80 1.5mm NEPERFORAT":2.20,</t>
  </si>
  <si>
    <t>"PROFIL L 65x80 1.5mm PERFORAT":2.20,</t>
  </si>
  <si>
    <t>"PROFIL L 65x80 2mm NEPERFORAT":2.91,</t>
  </si>
  <si>
    <t>"PROFIL L 65x80 2mm PERFORAT":2.91,</t>
  </si>
  <si>
    <t>"PROFIL L 65x80 2.5mm NEPERFORAT":3.61,</t>
  </si>
  <si>
    <t>"PROFIL L 65x80 2.5mm PERFORAT":3.61,</t>
  </si>
  <si>
    <t>"PROFIL L 65x80 3mm NEPERFORAT":4.32,</t>
  </si>
  <si>
    <t>"PROFIL L 65x80 3mm PERFORAT":4.32,</t>
  </si>
  <si>
    <t>"PROFIL L 65x80 3.5mm NEPERFORAT":5.01,</t>
  </si>
  <si>
    <t>"PROFIL L 65x80 3.5mm PERFORAT":5.01,</t>
  </si>
  <si>
    <t>"PROFIL L 70x70 1.5mm NEPERFORAT":2.12,</t>
  </si>
  <si>
    <t>"PROFIL L 70x70 1.5mm PERFORAT":2.12,</t>
  </si>
  <si>
    <t>"PROFIL L 70x70 2mm NEPERFORAT":2.81,</t>
  </si>
  <si>
    <t>"PROFIL L 70x70 2mm PERFORAT":2.81,</t>
  </si>
  <si>
    <t>"PROFIL L 70x70 2.5mm NEPERFORAT":3.48,</t>
  </si>
  <si>
    <t>"PROFIL L 70x70 2.5mm PERFORAT":3.48,</t>
  </si>
  <si>
    <t>"PROFIL L 70x70 3mm NEPERFORAT":4.16,</t>
  </si>
  <si>
    <t>"PROFIL L 70x70 3mm PERFORAT":4.16,</t>
  </si>
  <si>
    <t>"PROFIL L 70x70 3.5mm NEPERFORAT":4.82,</t>
  </si>
  <si>
    <t>"PROFIL L 70x70 3.5mm PERFORAT":4.82,</t>
  </si>
  <si>
    <t>"PROFIL L 70x75 1.5mm NEPERFORAT":2.20,</t>
  </si>
  <si>
    <t>"PROFIL L 70x75 1.5mm PERFORAT":2.20,</t>
  </si>
  <si>
    <t>"PROFIL L 70x75 2mm NEPERFORAT":2.91,</t>
  </si>
  <si>
    <t>"PROFIL L 70x75 2mm PERFORAT":2.91,</t>
  </si>
  <si>
    <t>"PROFIL L 70x75 2.5mm NEPERFORAT":3.61,</t>
  </si>
  <si>
    <t>"PROFIL L 70x75 2.5mm PERFORAT":3.61,</t>
  </si>
  <si>
    <t>"PROFIL L 70x75 3mm NEPERFORAT":4.32,</t>
  </si>
  <si>
    <t>"PROFIL L 70x75 3mm PERFORAT":4.32,</t>
  </si>
  <si>
    <t>"PROFIL L 70x75 3.5mm NEPERFORAT":5.01,</t>
  </si>
  <si>
    <t>"PROFIL L 70x75 3.5mm PERFORAT":5.01,</t>
  </si>
  <si>
    <t>"PROFIL L 70x80 1.5mm NEPERFORAT":2.28,</t>
  </si>
  <si>
    <t>"PROFIL L 70x80 1.5mm PERFORAT":2.28,</t>
  </si>
  <si>
    <t>"PROFIL L 70x80 2mm NEPERFORAT":3.02,</t>
  </si>
  <si>
    <t>"PROFIL L 70x80 2mm PERFORAT":3.02,</t>
  </si>
  <si>
    <t>"PROFIL L 70x80 2.5mm NEPERFORAT":3.74,</t>
  </si>
  <si>
    <t>"PROFIL L 70x80 2.5mm PERFORAT":3.74,</t>
  </si>
  <si>
    <t>"PROFIL L 70x80 3mm NEPERFORAT":4.47,</t>
  </si>
  <si>
    <t>"PROFIL L 70x80 3mm PERFORAT":4.47,</t>
  </si>
  <si>
    <t>"PROFIL L 70x80 3.5mm NEPERFORAT":5.17,</t>
  </si>
  <si>
    <t>"PROFIL L 70x80 3.5mm PERFORAT":5.17,</t>
  </si>
  <si>
    <t>"PROFIL L 75x75 1.5mm NEPERFORAT":2.28,</t>
  </si>
  <si>
    <t>"PROFIL L 75x75 1.5mm PERFORAT":2.28,</t>
  </si>
  <si>
    <t>"PROFIL L 75x75 2mm NEPERFORAT":3.02,</t>
  </si>
  <si>
    <t>"PROFIL L 75x75 2mm PERFORAT":3.02,</t>
  </si>
  <si>
    <t>"PROFIL L 75x75 2.5mm NEPERFORAT":3.74,</t>
  </si>
  <si>
    <t>"PROFIL L 75x75 2.5mm PERFORAT":3.74,</t>
  </si>
  <si>
    <t>"PROFIL L 75x75 3mm NEPERFORAT":4.47,</t>
  </si>
  <si>
    <t>"PROFIL L 75x75 3mm PERFORAT":4.47,</t>
  </si>
  <si>
    <t>"PROFIL L 75x75 3.5mm NEPERFORAT":5.17,</t>
  </si>
  <si>
    <t>"PROFIL L 75x75 3.5mm PERFORAT":5.17,</t>
  </si>
  <si>
    <t>"PROFIL L 75x80 1.5mm NEPERFORAT":2.35,</t>
  </si>
  <si>
    <t>"PROFIL L 75x80 1.5mm PERFORAT":2.35,</t>
  </si>
  <si>
    <t>"PROFIL L 75x80 2mm NEPERFORAT":3.12,</t>
  </si>
  <si>
    <t>"PROFIL L 75x80 2mm PERFORAT":3.12,</t>
  </si>
  <si>
    <t>"PROFIL L 75x80 2.5mm NEPERFORAT":3.87,</t>
  </si>
  <si>
    <t>"PROFIL L 75x80 2.5mm PERFORAT":3.87,</t>
  </si>
  <si>
    <t>"PROFIL L 75x80 3mm NEPERFORAT":4.63,</t>
  </si>
  <si>
    <t>"PROFIL L 75x80 3mm PERFORAT":4.63,</t>
  </si>
  <si>
    <t>"PROFIL L 75x80 3.5mm NEPERFORAT":5.36,</t>
  </si>
  <si>
    <t>"PROFIL L 75x80 3.5mm PERFORAT":5.36,</t>
  </si>
  <si>
    <t>"PROFIL L 80x80 1.5mm NEPERFORAT":2.43,</t>
  </si>
  <si>
    <t>"PROFIL L 80x80 1.5mm PERFORAT":2.43,</t>
  </si>
  <si>
    <t>"PROFIL L 80x80 2mm NEPERFORAT":3.22,</t>
  </si>
  <si>
    <t>"PROFIL L 80x80 2mm PERFORAT":3.22,</t>
  </si>
  <si>
    <t>"PROFIL L 80x80 2.5mm NEPERFORAT":4.00,</t>
  </si>
  <si>
    <t>"PROFIL L 80x80 2.5mm PERFORAT":4.00,</t>
  </si>
  <si>
    <t>"PROFIL L 80x80 3mm NEPERFORAT":4.78,</t>
  </si>
  <si>
    <t>"PROFIL L 80x80 3mm PERFORAT":4.78,</t>
  </si>
  <si>
    <t>"PROFIL L 80x80 3.5mm NEPERFORAT":5.54,</t>
  </si>
  <si>
    <t>"PROFIL L 80x80 3.5mm PERFORAT":5.54,</t>
  </si>
  <si>
    <t>"T10 Stoc Marfa 0.25mm":13.17,</t>
  </si>
  <si>
    <t>"T10 Stoc MAT 0.25":16.39,</t>
  </si>
  <si>
    <t>"T10 Stoc Marfa 0.30mm":16.39,</t>
  </si>
  <si>
    <t>"T10 Stoc MAT 0.30":18.71,</t>
  </si>
  <si>
    <t>"Optilight Rame inv. plate ESV 55*78":47.00,</t>
  </si>
  <si>
    <t>"Optilight Rame inv. plate ESV 55*98":52.00,</t>
  </si>
  <si>
    <t>"Optilight Rame inv. plate ESV 66*118":56.00,</t>
  </si>
  <si>
    <t>"Optilight Rame inv. plate ESV 78*98":54.00,</t>
  </si>
  <si>
    <t>"Optilight Rame inv. plate ESV 78*118":56.00,</t>
  </si>
  <si>
    <t>"Optilight Rame inv. plate ESV 78*140":58.00,</t>
  </si>
  <si>
    <t>"Optilight Rame inv. plate ESV 114*118":63.00,</t>
  </si>
  <si>
    <t>"Optilight Ferestre B fara clapeta 55*78":162.00,</t>
  </si>
  <si>
    <t>"Optilight Ferestre B fara clapeta 55*98":174.00,</t>
  </si>
  <si>
    <t>"Optilight Ferestre B fara clapeta 66*118":202.00,</t>
  </si>
  <si>
    <t>"Optilight Ferestre B fara clapeta 78*98":198.00,</t>
  </si>
  <si>
    <t>"Optilight Ferestre B fara clapeta 78*118":206.00,</t>
  </si>
  <si>
    <t>"Optilight Ferestre B fara clapeta 78*140":226.00,</t>
  </si>
  <si>
    <t>"Optilight Ferestre B fara clapeta114*118":227.00,</t>
  </si>
  <si>
    <t>"Optilight Ferestre VB cu clapeta 55*78":159.00,</t>
  </si>
  <si>
    <t>"Optilight Ferestre VB cu clapeta 55*98":173.00,</t>
  </si>
  <si>
    <t>"Optilight Ferestre VB cu clapeta 66*118":194.00,</t>
  </si>
  <si>
    <t>"Optilight Ferestre VB cu clapeta 78*98":194.00,</t>
  </si>
  <si>
    <t>"Optilight Ferestre VB cu clapeta 78*118":206.00,</t>
  </si>
  <si>
    <t>"Optilight Ferestre VB cu clapeta 78*140":223.00,</t>
  </si>
  <si>
    <t>"Optilight Ferestre VB cu clapeta 114*118":277.00,</t>
  </si>
  <si>
    <t>"Luminatoare Optilook 46*55":96.00,</t>
  </si>
  <si>
    <t>"Luminatoare Optilook 46*75":101.00,</t>
  </si>
  <si>
    <t>"Optilight Rame inv. ondulate TZ 55*78":52.00,</t>
  </si>
  <si>
    <t>"Optilight Rame inv. ondulate TZ 55*98":53.00,</t>
  </si>
  <si>
    <t>"Optilight Rame inv. ondulate TZ 66*118":57.00,</t>
  </si>
  <si>
    <t>"Optilight Rame inv. ondulate TZ 78*98":57.00,</t>
  </si>
  <si>
    <t>"Optilight Rame inv. ondulate TZ 78*118":60.00,</t>
  </si>
  <si>
    <t>"Optilight Rame inv. ondulate TZ 78*140":62.00,</t>
  </si>
  <si>
    <t>"Optilight Rame inv. ondulate TZ 114*118":72.00,</t>
  </si>
  <si>
    <t>"U 100-1.5 40x40 PROFIL U NEPERFORAT":2.74,</t>
  </si>
  <si>
    <t>"U 100-1.5 45x45 PROFIL U NEPERFORAT":2.90,</t>
  </si>
  <si>
    <t>"U 100-1.5 40x40 PROFIL U PERFORAT":2.74,</t>
  </si>
  <si>
    <t>"U 100-1.5 45x45 PROFIL U PERFORAT":2.90,</t>
  </si>
  <si>
    <t>"U 100-2 40x40 PROFIL U NEPERFORAT":3.61,</t>
  </si>
  <si>
    <t>"U 100-2 45x45 PROFIL U NEPERFORAT":3.82,</t>
  </si>
  <si>
    <t>"U 100-2 40x40 PROFIL U PERFORAT":3.61,</t>
  </si>
  <si>
    <t>"U 100-2 45x45 PROFIL U PERFORAT":3.82,</t>
  </si>
  <si>
    <t>"U 100-2.5 40x40 PROFIL U NEPERFORAT":4.49,</t>
  </si>
  <si>
    <t>"U 100-2.5 45x45 PROFIL U NEPERFORAT":4.73,</t>
  </si>
  <si>
    <t>"U 100-2.5 40x40 PROFIL U PERFORAT":4.49,</t>
  </si>
  <si>
    <t>"U 100-2.5 45x45 PROFIL U PERFORAT":4.73,</t>
  </si>
  <si>
    <t>"U 100-3 40x40 PROFIL U NEPERFORAT":5.32,</t>
  </si>
  <si>
    <t>"U 100-3 45x45 PROFIL U NEPERFORAT":5.63,</t>
  </si>
  <si>
    <t>"U 100-3 40x40 PROFIL U PERFORAT":5.32,</t>
  </si>
  <si>
    <t>"U 100-3 45x45 PROFIL U PERFORAT":5.63,</t>
  </si>
  <si>
    <t>"U 100-3.5 40x40 PROFIL U NEPERFORAT":6.15,</t>
  </si>
  <si>
    <t>"U 100-3.5 45x45 PROFIL U NEPERFORAT":6.51,</t>
  </si>
  <si>
    <t>"U 100-3.5 40x40 PROFIL U PERFORAT":6.15,</t>
  </si>
  <si>
    <t>"U 100-3.5 45x45 PROFIL U PERFORAT":6.51,</t>
  </si>
  <si>
    <t>"U 110-1.5 40x40 PROFIL U NEPERFORAT":2.90,</t>
  </si>
  <si>
    <t>"U 110-1.5 45x45 PROFIL U NEPERFORAT":3.06,</t>
  </si>
  <si>
    <t>"U 110-1.5 40x40 PROFIL U PERFORAT":2.90,</t>
  </si>
  <si>
    <t>"U 110-1.5 45x45 PROFIL U PERFORAT":3.06,</t>
  </si>
  <si>
    <t>"U 110-2 40x40 PROFIL U NEPERFORAT":3.82,</t>
  </si>
  <si>
    <t>"U 110-2 45x45 PROFIL U NEPERFORAT":4.03,</t>
  </si>
  <si>
    <t>"U 110-2 40x40 PROFIL U PERFORAT":3.82,</t>
  </si>
  <si>
    <t>"U 110-2 45x45 PROFIL U PERFORAT":4.03,</t>
  </si>
  <si>
    <t>"U 110-2.5 40x40 PROFIL U NEPERFORAT":4.73,</t>
  </si>
  <si>
    <t>"U 110-2.5 45x45 PROFIL U NEPERFORAT":4.99,</t>
  </si>
  <si>
    <t>"U 110-2.5 40x40 PROFIL U PERFORAT":4.73,</t>
  </si>
  <si>
    <t>"U 110-2.5 45x45 PROFIL U PERFORAT":4.99,</t>
  </si>
  <si>
    <t>"U 110-3 40x40 PROFIL U NEPERFORAT":5.63,</t>
  </si>
  <si>
    <t>"U 110-3 45x45 PROFIL U NEPERFORAT":5.94,</t>
  </si>
  <si>
    <t>"U 110-3 40x40 PROFIL U PERFORAT":5.63,</t>
  </si>
  <si>
    <t>"U 110-3 45x45 PROFIL U PERFORAT":5.94,</t>
  </si>
  <si>
    <t>"U 110-3.5 40x40 PROFIL U NEPERFORAT":6.51,</t>
  </si>
  <si>
    <t>"U 110-3.5 45x45 PROFIL U NEPERFORAT":6.86,</t>
  </si>
  <si>
    <t>"U 110-3.5 40x40 PROFIL U PERFORAT":6.51,</t>
  </si>
  <si>
    <t>"U 110-3.5 45x45 PROFIL U PERFORAT":6.86,</t>
  </si>
  <si>
    <t>"U 120-1.5 40x40 PROFIL U NEPERFORAT":3.06,</t>
  </si>
  <si>
    <t>"U 120-1.5 45x45 PROFIL U NEPERFORAT":3.21,</t>
  </si>
  <si>
    <t>"U 120-1.5 40x40 PROFIL U PERFORAT":3.06,</t>
  </si>
  <si>
    <t>"U 120-1.5 45x45 PROFIL U PERFORAT":3.21,</t>
  </si>
  <si>
    <t>"U 120-2 40x40 PROFIL U NEPERFORAT":4.03,</t>
  </si>
  <si>
    <t>"U 120-2 45x45 PROFIL U NEPERFORAT":4.24,</t>
  </si>
  <si>
    <t>"U 120-2 40x40 PROFIL U PERFORAT":4.03,</t>
  </si>
  <si>
    <t>"U 120-2 45x45 PROFIL U PERFORAT":4.24,</t>
  </si>
  <si>
    <t>"U 120-2.5 40x40 PROFIL U NEPERFORAT":4.99,</t>
  </si>
  <si>
    <t>"U 120-2.5 45x45 PROFIL U NEPERFORAT":5.25,</t>
  </si>
  <si>
    <t>"U 120-2.5 40x40 PROFIL U PERFORAT":4.99,</t>
  </si>
  <si>
    <t>"U 120-2.5 45x45 PROFIL U PERFORAT":5.25,</t>
  </si>
  <si>
    <t>"U 120-3 40x40 PROFIL U NEPERFORAT":5.94,</t>
  </si>
  <si>
    <t>"U 120-3 45x45 PROFIL U NEPERFORAT":6.25,</t>
  </si>
  <si>
    <t>"U 120-3 40x40 PROFIL U PERFORAT":5.94,</t>
  </si>
  <si>
    <t>"U 120-3 45x45 PROFIL U PERFORAT":6.25,</t>
  </si>
  <si>
    <t>"U 120-3.5 40x40 PROFIL U NEPERFORAT":6.86,</t>
  </si>
  <si>
    <t>"U 120-3.5 45x45 PROFIL U NEPERFORAT":7.23,</t>
  </si>
  <si>
    <t>"U 120-3.5 40x40 PROFIL U PERFORAT":6.86,</t>
  </si>
  <si>
    <t>"U 120-3.5 45x45 PROFIL U PERFORAT":7.23,</t>
  </si>
  <si>
    <t>"U 130-1.5 40x40 PROFIL U NEPERFORAT":3.21,</t>
  </si>
  <si>
    <t>"U 130-1.5 45x45 PROFIL U NEPERFORAT":3.37,</t>
  </si>
  <si>
    <t>"U 130-1.5 40x40 PROFIL U PERFORAT":3.21,</t>
  </si>
  <si>
    <t>"U 130-1.5 45x45 PROFIL U PERFORAT":3.37,</t>
  </si>
  <si>
    <t>"U 130-2 40x40 PROFIL U NEPERFORAT":4.24,</t>
  </si>
  <si>
    <t>"U 130-2 45x45 PROFIL U NEPERFORAT":4.45,</t>
  </si>
  <si>
    <t>"U 130-2 40x40 PROFIL U PERFORAT":4.24,</t>
  </si>
  <si>
    <t>"U 130-2 45x45 PROFIL U PERFORAT":4.45,</t>
  </si>
  <si>
    <t>"U 130-2.5 40x40 PROFIL U NEPERFORAT":5.25,</t>
  </si>
  <si>
    <t>"U 130-2.5 45x45 PROFIL U NEPERFORAT":5.51,</t>
  </si>
  <si>
    <t>"U 130-2.5 40x40 PROFIL U PERFORAT":5.25,</t>
  </si>
  <si>
    <t>"U 130-2.5 45x45 PROFIL U PERFORAT":5.51,</t>
  </si>
  <si>
    <t>"U 130-3 40x40 PROFIL U NEPERFORAT":6.25,</t>
  </si>
  <si>
    <t>"U 130-3 45x45 PROFIL U NEPERFORAT":6.57,</t>
  </si>
  <si>
    <t>"U 130-3 40x40 PROFIL U PERFORAT":6.25,</t>
  </si>
  <si>
    <t>"U 130-3 45x45 PROFIL U PERFORAT":6.57,</t>
  </si>
  <si>
    <t>"U 130-3.5 40x40 PROFIL U NEPERFORAT":7.23,</t>
  </si>
  <si>
    <t>"U 130-3.5 45x45 PROFIL U NEPERFORAT":7.59,</t>
  </si>
  <si>
    <t>"U 130-3.5 40x40 PROFIL U PERFORAT":7.23,</t>
  </si>
  <si>
    <t>"U 130-3.5 45x45 PROFIL U PERFORAT":7.59,</t>
  </si>
  <si>
    <t>"U 140-1.5 40x40 PROFIL U NEPERFORAT":3.37,</t>
  </si>
  <si>
    <t>"U 140-1.5 45x45 PROFIL U NEPERFORAT":3.52,</t>
  </si>
  <si>
    <t>"U 140-1.5 40x40 PROFIL U PERFORAT":3.37,</t>
  </si>
  <si>
    <t>"U 140-1.5 45x45 PROFIL U PERFORAT":3.52,</t>
  </si>
  <si>
    <t>"U 140-2 40x40 PROFIL U NEPERFORAT":4.45,</t>
  </si>
  <si>
    <t>"U 140-2 45x45 PROFIL U NEPERFORAT":4.65,</t>
  </si>
  <si>
    <t>"U 140-2 40x40 PROFIL U PERFORAT":4.45,</t>
  </si>
  <si>
    <t>"U 140-2 45x45 PROFIL U PERFORAT":4.65,</t>
  </si>
  <si>
    <t>"U 140-2.5 40x40 PROFIL U NEPERFORAT":5.51,</t>
  </si>
  <si>
    <t>"U 140-2.5 45x45 PROFIL U NEPERFORAT":5.77,</t>
  </si>
  <si>
    <t>"U 140-2.5 40x40 PROFIL U PERFORAT":5.51,</t>
  </si>
  <si>
    <t>"U 140-2.5 45x45 PROFIL U PERFORAT":5.77,</t>
  </si>
  <si>
    <t>"U 140-3 40x40 PROFIL U NEPERFORAT":6.57,</t>
  </si>
  <si>
    <t>"U 140-3 45x45 PROFIL U NEPERFORAT":6.88,</t>
  </si>
  <si>
    <t>"U 140-3 40x40 PROFIL U PERFORAT":6.57,</t>
  </si>
  <si>
    <t>"U 140-3 45x45 PROFIL U PERFORAT":6.88,</t>
  </si>
  <si>
    <t>"U 140-3.5 40x40 PROFIL U NEPERFORAT":7.59,</t>
  </si>
  <si>
    <t>"U 140-3.5 45x45 PROFIL U NEPERFORAT":7.96,</t>
  </si>
  <si>
    <t>"U 140-3.5 40x40 PROFIL U PERFORAT":7.59,</t>
  </si>
  <si>
    <t>"U 140-3.5 45x45 PROFIL U PERFORAT":7.96,</t>
  </si>
  <si>
    <t>"U 150-1.5 40x40 PROFIL U NEPERFORAT":3.52,</t>
  </si>
  <si>
    <t>"U 150-1.5 45x45 PROFIL U NEPERFORAT":3.67,</t>
  </si>
  <si>
    <t>"U 150-1.5 40x40 PROFIL U PERFORAT":3.52,</t>
  </si>
  <si>
    <t>"U 150-1.5 45x45 PROFIL U PERFORAT":3.67,</t>
  </si>
  <si>
    <t>"U 150-2 40x40 PROFIL U NEPERFORAT":4.65,</t>
  </si>
  <si>
    <t>"U 150-2 45x45 PROFIL U NEPERFORAT":4.86,</t>
  </si>
  <si>
    <t>"U 150-2 40x40 PROFIL U PERFORAT":4.65,</t>
  </si>
  <si>
    <t>"U 150-2 45x45 PROFIL U PERFORAT":4.86,</t>
  </si>
  <si>
    <t>"U 150-2.5 40x40 PROFIL U NEPERFORAT":5.77,</t>
  </si>
  <si>
    <t>"U 150-2.5 45x45 PROFIL U NEPERFORAT":6.03,</t>
  </si>
  <si>
    <t>"U 150-2.5 40x40 PROFIL U PERFORAT":5.77,</t>
  </si>
  <si>
    <t>"U 150-2.5 45x45 PROFIL U PERFORAT":6.03,</t>
  </si>
  <si>
    <t>"U 150-3 40x40 PROFIL U NEPERFORAT":6.88,</t>
  </si>
  <si>
    <t>"U 150-3 45x45 PROFIL U NEPERFORAT":7.19,</t>
  </si>
  <si>
    <t>"U 150-3 40x40 PROFIL U PERFORAT":6.88,</t>
  </si>
  <si>
    <t>"U 150-3 45x45 PROFIL U PERFORAT":7.19,</t>
  </si>
  <si>
    <t>"U 150-3.5 40x40 PROFIL U NEPERFORAT":7.96,</t>
  </si>
  <si>
    <t>"U 150-3.5 45x45 PROFIL U NEPERFORAT":8.32,</t>
  </si>
  <si>
    <t>"U 150-3.5 40x40 PROFIL U PERFORAT":7.96,</t>
  </si>
  <si>
    <t>"U 150-3.5 45x45 PROFIL U PERFORAT":8.32,</t>
  </si>
  <si>
    <t>"U 160-1.5 40x40 PROFIL U NEPERFORAT":3.67,</t>
  </si>
  <si>
    <t>"U 160-1.5 45x45 PROFIL U NEPERFORAT":3.82,</t>
  </si>
  <si>
    <t>"U 160-1.5 40x40 PROFIL U PERFORAT":3.67,</t>
  </si>
  <si>
    <t>"U 160-1.5 45x45 PROFIL U PERFORAT":3.82,</t>
  </si>
  <si>
    <t>"U 160-2 40x40 PROFIL U NEPERFORAT":4.86,</t>
  </si>
  <si>
    <t>"U 160-2 45x45 PROFIL U NEPERFORAT":5.07,</t>
  </si>
  <si>
    <t>"U 160-2 40x40 PROFIL U PERFORAT":4.86,</t>
  </si>
  <si>
    <t>"U 160-2 45x45 PROFIL U PERFORAT":5.07,</t>
  </si>
  <si>
    <t>"U 160-2.5 40x40 PROFIL U NEPERFORAT":6.03,</t>
  </si>
  <si>
    <t>"U 160-2.5 45x45 PROFIL U NEPERFORAT":6.29,</t>
  </si>
  <si>
    <t>"U 160-2.5 40x40 PROFIL U PERFORAT":6.03,</t>
  </si>
  <si>
    <t>"U 160-2.5 45x45 PROFIL U PERFORAT":6.29,</t>
  </si>
  <si>
    <t>"U 160-3 40x40 PROFIL U NEPERFORAT":7.19,</t>
  </si>
  <si>
    <t>"U 160-3 45x45 PROFIL U NEPERFORAT":7.49,</t>
  </si>
  <si>
    <t>"U 160-3 40x40 PROFIL U PERFORAT":7.19,</t>
  </si>
  <si>
    <t>"U 160-3 45x45 PROFIL U PERFORAT":7.49,</t>
  </si>
  <si>
    <t>"U 160-3.5 40x40 PROFIL U NEPERFORAT":8.32,</t>
  </si>
  <si>
    <t>"U 160-3.5 45x45 PROFIL U NEPERFORAT":8.68,</t>
  </si>
  <si>
    <t>"U 160-3.5 40x40 PROFIL U PERFORAT":8.32,</t>
  </si>
  <si>
    <t>"U 160-3.5 45x45 PROFIL U PERFORAT":8.68,</t>
  </si>
  <si>
    <t>"U 170-1.5 40x40 PROFIL U NEPERFORAT":3.82,</t>
  </si>
  <si>
    <t>"U 170-1.5 45x45 PROFIL U NEPERFORAT":3.98,</t>
  </si>
  <si>
    <t>"U 170-1.5 40x40 PROFIL U PERFORAT":3.82,</t>
  </si>
  <si>
    <t>"U 170-1.5 45x45 PROFIL U PERFORAT":3.98,</t>
  </si>
  <si>
    <t>"U 170-2 40x40 PROFIL U NEPERFORAT":5.07,</t>
  </si>
  <si>
    <t>"U 170-2 45x45 PROFIL U NEPERFORAT":5.28,</t>
  </si>
  <si>
    <t>"U 170-2 40x40 PROFIL U PERFORAT":5.07,</t>
  </si>
  <si>
    <t>"U 170-2 45x45 PROFIL U PERFORAT":5.28,</t>
  </si>
  <si>
    <t>"U 170-2.5 40x40 PROFIL U NEPERFORAT":6.29,</t>
  </si>
  <si>
    <t>"U 170-2.5 45x45 PROFIL U NEPERFORAT":6.55,</t>
  </si>
  <si>
    <t>"U 170-2.5 40x40 PROFIL U PERFORAT":6.29,</t>
  </si>
  <si>
    <t>"U 170-2.5 45x45 PROFIL U PERFORAT":6.55,</t>
  </si>
  <si>
    <t>"U 170-3 40x40 PROFIL U NEPERFORAT":7.49,</t>
  </si>
  <si>
    <t>"U 170-3 45x45 PROFIL U NEPERFORAT":7.80,</t>
  </si>
  <si>
    <t>"U 170-3 40x40 PROFIL U PERFORAT":7.49,</t>
  </si>
  <si>
    <t>"U 170-3 45x45 PROFIL U PERFORAT":7.80,</t>
  </si>
  <si>
    <t>"U 170-3.5 40x40 PROFIL U NEPERFORAT":8.68,</t>
  </si>
  <si>
    <t>"U 170-3.5 45x45 PROFIL U NEPERFORAT":9.05,</t>
  </si>
  <si>
    <t>"U 170-3.5 40x40 PROFIL U PERFORAT":8.68,</t>
  </si>
  <si>
    <t>"U 170-3.5 45x45 PROFIL U PERFORAT":9.05,</t>
  </si>
  <si>
    <t>"U 180-1.5 40x40 PROFIL U NEPERFORAT":3.98,</t>
  </si>
  <si>
    <t>"U 180-1.5 45x45 PROFIL U NEPERFORAT":4.13,</t>
  </si>
  <si>
    <t>"U 180-1.5 40x40 PROFIL U PERFORAT":3.98,</t>
  </si>
  <si>
    <t>"U 180-1.5 45x45 PROFIL U PERFORAT":4.13,</t>
  </si>
  <si>
    <t>"U 180-2 40x40 PROFIL U NEPERFORAT":5.28,</t>
  </si>
  <si>
    <t>"U 180-2 45x45 PROFIL U NEPERFORAT":5.49,</t>
  </si>
  <si>
    <t>"U 180-2 40x40 PROFIL U PERFORAT":5.28,</t>
  </si>
  <si>
    <t>"U 180-2 45x45 PROFIL U PERFORAT":5.49,</t>
  </si>
  <si>
    <t>"U 180-2.5 40x40 PROFIL U NEPERFORAT":6.55,</t>
  </si>
  <si>
    <t>"U 180-2.5 45x45 PROFIL U NEPERFORAT":6.81,</t>
  </si>
  <si>
    <t>"U 180-2.5 40x40 PROFIL U PERFORAT":6.55,</t>
  </si>
  <si>
    <t>"U 180-2.5 45x45 PROFIL U PERFORAT":6.81,</t>
  </si>
  <si>
    <t>"U 180-3 40x40 PROFIL U NEPERFORAT":7.80,</t>
  </si>
  <si>
    <t>"U 180-3 45x45 PROFIL U NEPERFORAT":8.11,</t>
  </si>
  <si>
    <t>"U 180-3 40x40 PROFIL U PERFORAT":7.80,</t>
  </si>
  <si>
    <t>"U 180-3 45x45 PROFIL U PERFORAT":8.11,</t>
  </si>
  <si>
    <t>"U 180-3.5 40x40 PROFIL U NEPERFORAT":9.05,</t>
  </si>
  <si>
    <t>"U 180-3.5 45x45 PROFIL U NEPERFORAT":9.40,</t>
  </si>
  <si>
    <t>"U 180-3.5 40x40 PROFIL U PERFORAT":9.05,</t>
  </si>
  <si>
    <t>"U 180-3.5 45x45 PROFIL U PERFORAT":9.40,</t>
  </si>
  <si>
    <t>"U 190-1.5 40x40 PROFIL U NEPERFORAT":4.13,</t>
  </si>
  <si>
    <t>"U 190-1.5 45x45 PROFIL U NEPERFORAT":4.29,</t>
  </si>
  <si>
    <t>"U 190-1.5 40x40 PROFIL U PERFORAT":4.13,</t>
  </si>
  <si>
    <t>"U 190-1.5 45x45 PROFIL U PERFORAT":4.29,</t>
  </si>
  <si>
    <t>"U 190-2 40x40 PROFIL U NEPERFORAT":5.49,</t>
  </si>
  <si>
    <t>"U 190-2 45x45 PROFIL U NEPERFORAT":5.69,</t>
  </si>
  <si>
    <t>"U 190-2 40x40 PROFIL U PERFORAT":5.49,</t>
  </si>
  <si>
    <t>"U 190-2 45x45 PROFIL U PERFORAT":5.69,</t>
  </si>
  <si>
    <t>"U 190-2.5 40x40 PROFIL U NEPERFORAT":6.81,</t>
  </si>
  <si>
    <t>"U 190-2.5 45x45 PROFIL U NEPERFORAT":7.07,</t>
  </si>
  <si>
    <t>"U 190-2.5 40x40 PROFIL U PERFORAT":6.81,</t>
  </si>
  <si>
    <t>"U 190-2.5 45x45 PROFIL U PERFORAT":7.07,</t>
  </si>
  <si>
    <t>"U 190-3 40x40 PROFIL U NEPERFORAT":8.11,</t>
  </si>
  <si>
    <t>"U 190-3 45x45 PROFIL U NEPERFORAT":8.42,</t>
  </si>
  <si>
    <t>"U 190-3 40x40 PROFIL U PERFORAT":8.11,</t>
  </si>
  <si>
    <t>"U 190-3 45x45 PROFIL U PERFORAT":8.42,</t>
  </si>
  <si>
    <t>"U 190-3.5 40x40 PROFIL U NEPERFORAT":9.40,</t>
  </si>
  <si>
    <t>"U 190-3.5 45x45 PROFIL U NEPERFORAT":9.76,</t>
  </si>
  <si>
    <t>"U 190-3.5 40x40 PROFIL U PERFORAT":9.40,</t>
  </si>
  <si>
    <t>"U 190-3.5 45x45 PROFIL U PERFORAT":9.76,</t>
  </si>
  <si>
    <t>"U 200-1.5 100x100 PROFIL U NEPERFORAT":6.16,</t>
  </si>
  <si>
    <t>"U 200-1.5 40x40 PROFIL U NEPERFORAT":4.29,</t>
  </si>
  <si>
    <t>"U 200-1.5 45x45 PROFIL U NEPERFORAT":4.45,</t>
  </si>
  <si>
    <t>"U 200-1.5 50x50 PROFIL U NEPERFORAT":4.60,</t>
  </si>
  <si>
    <t>"U 200-1.5 55x55 PROFIL U NEPERFORAT":4.76,</t>
  </si>
  <si>
    <t>"U 200-1.5 60x60 PROFIL U NEPERFORAT":4.91,</t>
  </si>
  <si>
    <t>"U 200-1.5 65x65 PROFIL U NEPERFORAT":5.07,</t>
  </si>
  <si>
    <t>"U 200-1.5 70x70 PROFIL U NEPERFORAT":5.23,</t>
  </si>
  <si>
    <t>"U 200-1.5 75x75 PROFIL U NEPERFORAT":5.38,</t>
  </si>
  <si>
    <t>"U 200-1.5 80x80 PROFIL U NEPERFORAT":5.54,</t>
  </si>
  <si>
    <t>"U 200-1.5 85x85 PROFIL U NEPERFORAT":5.69,</t>
  </si>
  <si>
    <t>"U 200-1.5 90x90 PROFIL U NEPERFORAT":5.85,</t>
  </si>
  <si>
    <t>"U 200-1.5 95x95 PROFIL U NEPERFORAT":6.01,</t>
  </si>
  <si>
    <t>"U 200-1.5 40x40 PROFIL U PERFORAT":4.29,</t>
  </si>
  <si>
    <t>"U 200-1.5 45x45 PROFIL U PERFORAT":4.45,</t>
  </si>
  <si>
    <t>"U 200-1.5 50x50 PROFIL U PERFORAT":4.60,</t>
  </si>
  <si>
    <t>"U 200-1.5 55x55 PROFIL U PERFORAT":4.76,</t>
  </si>
  <si>
    <t>"U 200-1.5 60x60 PROFIL U PERFORAT":4.91,</t>
  </si>
  <si>
    <t>"U 200-1.5 65x65 PROFIL U PERFORAT":5.07,</t>
  </si>
  <si>
    <t>"U 200-1.5 70x70 PROFIL U PERFORAT":5.23,</t>
  </si>
  <si>
    <t>"U 200-1.5 75x75 PROFIL U PERFORAT":5.38,</t>
  </si>
  <si>
    <t>"U 200-1.5 80x80 PROFIL U PERFORAT":5.54,</t>
  </si>
  <si>
    <t>"U 200-1.5 85x85 PROFIL U PERFORAT":5.69,</t>
  </si>
  <si>
    <t>"U 200-1.5 90x90 PROFIL U PERFORAT":5.85,</t>
  </si>
  <si>
    <t>"U 200-1.5 95x95 PROFIL U PERFORAT":6.01,</t>
  </si>
  <si>
    <t>"U 200-2 100x100 PROFIL U NEPERFORAT":8.18,</t>
  </si>
  <si>
    <t>"U 200-2 40x40 PROFIL U NEPERFORAT":5.69,</t>
  </si>
  <si>
    <t>"U 200-2 45x45 PROFIL U NEPERFORAT":5.90,</t>
  </si>
  <si>
    <t>"U 200-2 50x50 PROFIL U NEPERFORAT":6.10,</t>
  </si>
  <si>
    <t>"U 200-2 55x55 PROFIL U NEPERFORAT":6.31,</t>
  </si>
  <si>
    <t>"U 200-2 60x60 PROFIL U NEPERFORAT":6.51,</t>
  </si>
  <si>
    <t>"U 200-2 65x65 PROFIL U NEPERFORAT":6.72,</t>
  </si>
  <si>
    <t>"U 200-2 70x70 PROFIL U NEPERFORAT":6.93,</t>
  </si>
  <si>
    <t>"U 200-2 75x75 PROFIL U NEPERFORAT":7.14,</t>
  </si>
  <si>
    <t>"U 200-2 80x80 PROFIL U NEPERFORAT":7.35,</t>
  </si>
  <si>
    <t>"U 200-2 85x85 PROFIL U NEPERFORAT":7.55,</t>
  </si>
  <si>
    <t>"U 200-2 90x90 PROFIL U NEPERFORAT":7.76,</t>
  </si>
  <si>
    <t>"U 200-2 95x95 PROFIL U NEPERFORAT":7.97,</t>
  </si>
  <si>
    <t>"U 200-2 40x40 PROFIL U PERFORAT":5.69,</t>
  </si>
  <si>
    <t>"U 200-2 45x45 PROFIL U PERFORAT":5.90,</t>
  </si>
  <si>
    <t>"U 200-2 50x50 PROFIL U PERFORAT":6.10,</t>
  </si>
  <si>
    <t>"U 200-2 55x55 PROFIL U PERFORAT":6.31,</t>
  </si>
  <si>
    <t>"U 200-2 60x60 PROFIL U PERFORAT":6.51,</t>
  </si>
  <si>
    <t>"U 200-2 65x65 PROFIL U PERFORAT":6.72,</t>
  </si>
  <si>
    <t>"U 200-2 70x70 PROFIL U PERFORAT":6.93,</t>
  </si>
  <si>
    <t>"U 200-2 75x75 PROFIL U PERFORAT":7.14,</t>
  </si>
  <si>
    <t>"U 200-2 80x80 PROFIL U PERFORAT":7.35,</t>
  </si>
  <si>
    <t>"U 200-2 85x85 PROFIL U PERFORAT":7.55,</t>
  </si>
  <si>
    <t>"U 200-2 90x90 PROFIL U PERFORAT":7.76,</t>
  </si>
  <si>
    <t>"U 200-2 95x95 PROFIL U PERFORAT":7.97,</t>
  </si>
  <si>
    <t>"U 200-2.5 100x100 PROFIL U NEPERFORAT":10.17,</t>
  </si>
  <si>
    <t>"U 200-2.5 40x40 PROFIL U NEPERFORAT":7.07,</t>
  </si>
  <si>
    <t>"U 200-2.5 45x45 PROFIL U NEPERFORAT":7.32,</t>
  </si>
  <si>
    <t>"U 200-2.5 50x50 PROFIL U NEPERFORAT":7.58,</t>
  </si>
  <si>
    <t>"U 200-2.5 55x55 PROFIL U NEPERFORAT":7.84,</t>
  </si>
  <si>
    <t>"U 200-2.5 60x60 PROFIL U NEPERFORAT":8.10,</t>
  </si>
  <si>
    <t>"U 200-2.5 65x65 PROFIL U NEPERFORAT":8.36,</t>
  </si>
  <si>
    <t>"U 200-2.5 70x70 PROFIL U NEPERFORAT":8.62,</t>
  </si>
  <si>
    <t>"U 200-2.5 75x75 PROFIL U NEPERFORAT":8.88,</t>
  </si>
  <si>
    <t>"U 200-2.5 80x80 PROFIL U NEPERFORAT":9.14,</t>
  </si>
  <si>
    <t>"U 200-2.5 85x85 PROFIL U NEPERFORAT":9.40,</t>
  </si>
  <si>
    <t>"U 200-2.5 90x90 PROFIL U NEPERFORAT":9.66,</t>
  </si>
  <si>
    <t>"U 200-2.5 95x95 PROFIL U NEPERFORAT":9.91,</t>
  </si>
  <si>
    <t>"U 200-2.5 40x40 PROFIL U PERFORAT":7.07,</t>
  </si>
  <si>
    <t>"U 200-2.5 45x45 PROFIL U PERFORAT":7.32,</t>
  </si>
  <si>
    <t>"U 200-2.5 50x50 PROFIL U PERFORAT":7.58,</t>
  </si>
  <si>
    <t>"U 200-2.5 55x55 PROFIL U PERFORAT":7.84,</t>
  </si>
  <si>
    <t>"U 200-2.5 60x60 PROFIL U PERFORAT":8.10,</t>
  </si>
  <si>
    <t>"U 200-2.5 65x65 PROFIL U PERFORAT":8.36,</t>
  </si>
  <si>
    <t>"U 200-2.5 70x70 PROFIL U PERFORAT":8.62,</t>
  </si>
  <si>
    <t>"U 200-2.5 75x75 PROFIL U PERFORAT":8.88,</t>
  </si>
  <si>
    <t>"U 200-2.5 80x80 PROFIL U PERFORAT":9.14,</t>
  </si>
  <si>
    <t>"U 200-2.5 85x85 PROFIL U PERFORAT":9.40,</t>
  </si>
  <si>
    <t>"U 200-2.5 90x90 PROFIL U PERFORAT":9.66,</t>
  </si>
  <si>
    <t>"U 200-2.5 95x95 PROFIL U PERFORAT":9.91,</t>
  </si>
  <si>
    <t>"U 200-3 100x100 PROFIL U NEPERFORAT":12.16,</t>
  </si>
  <si>
    <t>"U 200-3 40x40 PROFIL U NEPERFORAT":8.42,</t>
  </si>
  <si>
    <t>"U 200-3 45x45 PROFIL U NEPERFORAT":8.74,</t>
  </si>
  <si>
    <t>"U 200-3 50x50 PROFIL U NEPERFORAT":9.05,</t>
  </si>
  <si>
    <t>"U 200-3 55x55 PROFIL U NEPERFORAT":9.36,</t>
  </si>
  <si>
    <t>"U 200-3 60x60 PROFIL U NEPERFORAT":9.67,</t>
  </si>
  <si>
    <t>"U 200-3 65x65 PROFIL U NEPERFORAT":9.98,</t>
  </si>
  <si>
    <t>"U 200-3 70x70 PROFIL U NEPERFORAT":10.28,</t>
  </si>
  <si>
    <t>"U 200-3 75x75 PROFIL U NEPERFORAT":10.60,</t>
  </si>
  <si>
    <t>"U 200-3 80x80 PROFIL U NEPERFORAT":10.91,</t>
  </si>
  <si>
    <t>"U 200-3 85x85 PROFIL U NEPERFORAT":11.22,</t>
  </si>
  <si>
    <t>"U 200-3 90x90 PROFIL U NEPERFORAT":11.53,</t>
  </si>
  <si>
    <t>"U 200-3 95x95 PROFIL U NEPERFORAT":11.84,</t>
  </si>
  <si>
    <t>"U 200-3 40x40 PROFIL U PERFORAT":8.42,</t>
  </si>
  <si>
    <t>"U 200-3 45x45 PROFIL U PERFORAT":8.74,</t>
  </si>
  <si>
    <t>"U 200-3 50x50 PROFIL U PERFORAT":9.05,</t>
  </si>
  <si>
    <t>"U 200-3 55x55 PROFIL U PERFORAT":9.36,</t>
  </si>
  <si>
    <t>"U 200-3 60x60 PROFIL U PERFORAT":9.67,</t>
  </si>
  <si>
    <t>"U 200-3 65x65 PROFIL U PERFORAT":9.98,</t>
  </si>
  <si>
    <t>"U 200-3 70x70 PROFIL U PERFORAT":10.28,</t>
  </si>
  <si>
    <t>"U 200-3 75x75 PROFIL U PERFORAT":10.60,</t>
  </si>
  <si>
    <t>"U 200-3 80x80 PROFIL U PERFORAT":10.91,</t>
  </si>
  <si>
    <t>"U 200-3 85x85 PROFIL U PERFORAT":11.22,</t>
  </si>
  <si>
    <t>"U 200-3 90x90 PROFIL U PERFORAT":11.53,</t>
  </si>
  <si>
    <t>"U 200-3 95x95 PROFIL U PERFORAT":11.84,</t>
  </si>
  <si>
    <t>"U 200-3.5 100x100 PROFIL U NEPERFORAT":14.12,</t>
  </si>
  <si>
    <t>"U 200-3.5 40x40 PROFIL U NEPERFORAT":9.76,</t>
  </si>
  <si>
    <t>"U 200-3.5 45x45 PROFIL U NEPERFORAT":10.13,</t>
  </si>
  <si>
    <t>"U 200-3.5 50x50 PROFIL U NEPERFORAT":10.49,</t>
  </si>
  <si>
    <t>"U 200-3.5 55x55 PROFIL U NEPERFORAT":10.86,</t>
  </si>
  <si>
    <t>"U 200-3.5 60x60 PROFIL U NEPERFORAT":11.22,</t>
  </si>
  <si>
    <t>"U 200-3.5 65x65 PROFIL U NEPERFORAT":11.58,</t>
  </si>
  <si>
    <t>"U 200-3.5 70x70 PROFIL U NEPERFORAT":11.93,</t>
  </si>
  <si>
    <t>"U 200-3.5 75x75 PROFIL U NEPERFORAT":12.30,</t>
  </si>
  <si>
    <t>"U 200-3.5 80x80 PROFIL U NEPERFORAT":12.66,</t>
  </si>
  <si>
    <t>"U 200-3.5 85x85 PROFIL U NEPERFORAT":13.03,</t>
  </si>
  <si>
    <t>"U 200-3.5 90x90 PROFIL U NEPERFORAT":13.39,</t>
  </si>
  <si>
    <t>"U 200-3.5 95x95 PROFIL U NEPERFORAT":13.75,</t>
  </si>
  <si>
    <t>"U 200-3.5 40x40 PROFIL U PERFORAT":9.76,</t>
  </si>
  <si>
    <t>"U 200-3.5 45x45 PROFIL U PERFORAT":10.13,</t>
  </si>
  <si>
    <t>"U 200-3.5 50x50 PROFIL U PERFORAT":10.49,</t>
  </si>
  <si>
    <t>"U 200-3.5 55x55 PROFIL U PERFORAT":10.86,</t>
  </si>
  <si>
    <t>"U 200-3.5 60x60 PROFIL U PERFORAT":11.22,</t>
  </si>
  <si>
    <t>"U 200-3.5 65x65 PROFIL U PERFORAT":11.58,</t>
  </si>
  <si>
    <t>"U 200-3.5 70x70 PROFIL U PERFORAT":11.93,</t>
  </si>
  <si>
    <t>"U 200-3.5 75x75 PROFIL U PERFORAT":12.30,</t>
  </si>
  <si>
    <t>"U 200-3.5 80x80 PROFIL U PERFORAT":12.66,</t>
  </si>
  <si>
    <t>"U 200-3.5 85x85 PROFIL U PERFORAT":13.03,</t>
  </si>
  <si>
    <t>"U 200-3.5 90x90 PROFIL U PERFORAT":13.39,</t>
  </si>
  <si>
    <t>"U 200-3.5 95x95 PROFIL U PERFORAT":13.75,</t>
  </si>
  <si>
    <t>"U 210-1.5 100x100 PROFIL U NEPERFORAT":6.31,</t>
  </si>
  <si>
    <t>"U 210-1.5 40x40 PROFIL U NEPERFORAT":4.45,</t>
  </si>
  <si>
    <t>"U 210-1.5 45x45 PROFIL U NEPERFORAT":4.60,</t>
  </si>
  <si>
    <t>"U 210-1.5 50x50 PROFIL U NEPERFORAT":4.76,</t>
  </si>
  <si>
    <t>"U 210-1.5 55x55 PROFIL U NEPERFORAT":4.91,</t>
  </si>
  <si>
    <t>"U 210-1.5 60x60 PROFIL U NEPERFORAT":5.07,</t>
  </si>
  <si>
    <t>"U 210-1.5 65x65 PROFIL U NEPERFORAT":5.23,</t>
  </si>
  <si>
    <t>"U 210-1.5 70x70 PROFIL U NEPERFORAT":5.38,</t>
  </si>
  <si>
    <t>"U 210-1.5 75x75 PROFIL U NEPERFORAT":5.54,</t>
  </si>
  <si>
    <t>"U 210-1.5 80x80 PROFIL U NEPERFORAT":5.69,</t>
  </si>
  <si>
    <t>"U 210-1.5 85x85 PROFIL U NEPERFORAT":5.85,</t>
  </si>
  <si>
    <t>"U 210-1.5 90x90 PROFIL U NEPERFORAT":6.01,</t>
  </si>
  <si>
    <t>"U 210-1.5 95x95 PROFIL U NEPERFORAT":6.16,</t>
  </si>
  <si>
    <t>"U 210-1.5 40x40 PROFIL U PERFORAT":4.45,</t>
  </si>
  <si>
    <t>"U 210-1.5 45x45 PROFIL U PERFORAT":4.60,</t>
  </si>
  <si>
    <t>"U 210-1.5 50x50 PROFIL U PERFORAT":4.76,</t>
  </si>
  <si>
    <t>"U 210-1.5 55x55 PROFIL U PERFORAT":4.91,</t>
  </si>
  <si>
    <t>"U 210-1.5 60x60 PROFIL U PERFORAT":5.07,</t>
  </si>
  <si>
    <t>"U 210-1.5 65x65 PROFIL U PERFORAT":5.23,</t>
  </si>
  <si>
    <t>"U 210-1.5 70x70 PROFIL U PERFORAT":5.38,</t>
  </si>
  <si>
    <t>"U 210-1.5 75x75 PROFIL U PERFORAT":5.54,</t>
  </si>
  <si>
    <t>"U 210-1.5 80x80 PROFIL U PERFORAT":5.69,</t>
  </si>
  <si>
    <t>"U 210-1.5 85x85 PROFIL U PERFORAT":5.85,</t>
  </si>
  <si>
    <t>"U 210-1.5 90x90 PROFIL U PERFORAT":6.01,</t>
  </si>
  <si>
    <t>"U 210-1.5 95x95 PROFIL U PERFORAT":6.16,</t>
  </si>
  <si>
    <t>"U 210-2 100x100 PROFIL U NEPERFORAT":8.39,</t>
  </si>
  <si>
    <t>"U 210-2 40x40 PROFIL U NEPERFORAT":5.90,</t>
  </si>
  <si>
    <t>"U 210-2 45x45 PROFIL U NEPERFORAT":6.10,</t>
  </si>
  <si>
    <t>"U 210-2 50x50 PROFIL U NEPERFORAT":6.31,</t>
  </si>
  <si>
    <t>"U 210-2 55x55 PROFIL U NEPERFORAT":6.51,</t>
  </si>
  <si>
    <t>"U 210-2 60x60 PROFIL U NEPERFORAT":6.72,</t>
  </si>
  <si>
    <t>"U 210-2 65x65 PROFIL U NEPERFORAT":6.93,</t>
  </si>
  <si>
    <t>"U 210-2 70x70 PROFIL U NEPERFORAT":7.14,</t>
  </si>
  <si>
    <t>"U 210-2 75x75 PROFIL U NEPERFORAT":7.35,</t>
  </si>
  <si>
    <t>"U 210-2 80x80 PROFIL U NEPERFORAT":7.55,</t>
  </si>
  <si>
    <t>"U 210-2 85x85 PROFIL U NEPERFORAT":7.76,</t>
  </si>
  <si>
    <t>"U 210-2 90x90 PROFIL U NEPERFORAT":7.97,</t>
  </si>
  <si>
    <t>"U 210-2 95x95 PROFIL U NEPERFORAT":8.18,</t>
  </si>
  <si>
    <t>"U 210-2 40x40 PROFIL U PERFORAT":5.90,</t>
  </si>
  <si>
    <t>"U 210-2 45x45 PROFIL U PERFORAT":6.10,</t>
  </si>
  <si>
    <t>"U 210-2 50x50 PROFIL U PERFORAT":6.31,</t>
  </si>
  <si>
    <t>"U 210-2 55x55 PROFIL U PERFORAT":6.51,</t>
  </si>
  <si>
    <t>"U 210-2 60x60 PROFIL U PERFORAT":6.72,</t>
  </si>
  <si>
    <t>"U 210-2 65x65 PROFIL U PERFORAT":6.93,</t>
  </si>
  <si>
    <t>"U 210-2 70x70 PROFIL U PERFORAT":7.14,</t>
  </si>
  <si>
    <t>"U 210-2 75x75 PROFIL U PERFORAT":7.35,</t>
  </si>
  <si>
    <t>"U 210-2 80x80 PROFIL U PERFORAT":7.55,</t>
  </si>
  <si>
    <t>"U 210-2 85x85 PROFIL U PERFORAT":7.76,</t>
  </si>
  <si>
    <t>"U 210-2 90x90 PROFIL U PERFORAT":7.97,</t>
  </si>
  <si>
    <t>"U 210-2 95x95 PROFIL U PERFORAT":8.18,</t>
  </si>
  <si>
    <t>"U 210-2.5 100x100 PROFIL U NEPERFORAT":10.43,</t>
  </si>
  <si>
    <t>"U 210-2.5 40x40 PROFIL U NEPERFORAT":7.32,</t>
  </si>
  <si>
    <t>"U 210-2.5 45x45 PROFIL U NEPERFORAT":7.58,</t>
  </si>
  <si>
    <t>"U 210-2.5 50x50 PROFIL U NEPERFORAT":7.84,</t>
  </si>
  <si>
    <t>"U 210-2.5 55x55 PROFIL U NEPERFORAT":8.10,</t>
  </si>
  <si>
    <t>"U 210-2.5 60x60 PROFIL U NEPERFORAT":8.36,</t>
  </si>
  <si>
    <t>"U 210-2.5 65x65 PROFIL U NEPERFORAT":8.62,</t>
  </si>
  <si>
    <t>"U 210-2.5 70x70 PROFIL U NEPERFORAT":8.88,</t>
  </si>
  <si>
    <t>"U 210-2.5 75x75 PROFIL U NEPERFORAT":9.14,</t>
  </si>
  <si>
    <t>"U 210-2.5 80x80 PROFIL U NEPERFORAT":9.40,</t>
  </si>
  <si>
    <t>"U 210-2.5 85x85 PROFIL U NEPERFORAT":9.66,</t>
  </si>
  <si>
    <t>"U 210-2.5 90x90 PROFIL U NEPERFORAT":9.91,</t>
  </si>
  <si>
    <t>"U 210-2.5 95x95 PROFIL U NEPERFORAT":10.17,</t>
  </si>
  <si>
    <t>"U 210-2.5 40x40 PROFIL U PERFORAT":7.32,</t>
  </si>
  <si>
    <t>"U 210-2.5 45x45 PROFIL U PERFORAT":7.58,</t>
  </si>
  <si>
    <t>"U 210-2.5 50x50 PROFIL U PERFORAT":7.84,</t>
  </si>
  <si>
    <t>"U 210-2.5 55x55 PROFIL U PERFORAT":8.10,</t>
  </si>
  <si>
    <t>"U 210-2.5 60x60 PROFIL U PERFORAT":8.36,</t>
  </si>
  <si>
    <t>"U 210-2.5 65x65 PROFIL U PERFORAT":8.62,</t>
  </si>
  <si>
    <t>"U 210-2.5 70x70 PROFIL U PERFORAT":8.88,</t>
  </si>
  <si>
    <t>"U 210-2.5 75x75 PROFIL U PERFORAT":9.14,</t>
  </si>
  <si>
    <t>"U 210-2.5 80x80 PROFIL U PERFORAT":9.40,</t>
  </si>
  <si>
    <t>"U 210-2.5 85x85 PROFIL U PERFORAT":9.66,</t>
  </si>
  <si>
    <t>"U 210-2.5 90x90 PROFIL U PERFORAT":9.91,</t>
  </si>
  <si>
    <t>"U 210-2.5 95x95 PROFIL U PERFORAT":10.17,</t>
  </si>
  <si>
    <t>"U 210-3 100x100 PROFIL U NEPERFORAT":12.47,</t>
  </si>
  <si>
    <t>"U 210-3 40x40 PROFIL U NEPERFORAT":8.74,</t>
  </si>
  <si>
    <t>"U 210-3 45x45 PROFIL U NEPERFORAT":9.05,</t>
  </si>
  <si>
    <t>"U 210-3 50x50 PROFIL U NEPERFORAT":9.36,</t>
  </si>
  <si>
    <t>"U 210-3 55x55 PROFIL U NEPERFORAT":9.67,</t>
  </si>
  <si>
    <t>"U 210-3 60x60 PROFIL U NEPERFORAT":9.98,</t>
  </si>
  <si>
    <t>"U 210-3 65x65 PROFIL U NEPERFORAT":10.28,</t>
  </si>
  <si>
    <t>"U 210-3 70x70 PROFIL U NEPERFORAT":10.60,</t>
  </si>
  <si>
    <t>"U 210-3 75x75 PROFIL U NEPERFORAT":10.91,</t>
  </si>
  <si>
    <t>"U 210-3 80x80 PROFIL U NEPERFORAT":11.22,</t>
  </si>
  <si>
    <t>"U 210-3 85x85 PROFIL U NEPERFORAT":11.53,</t>
  </si>
  <si>
    <t>"U 210-3 90x90 PROFIL U NEPERFORAT":11.84,</t>
  </si>
  <si>
    <t>"U 210-3 95x95 PROFIL U NEPERFORAT":12.16,</t>
  </si>
  <si>
    <t>"U 210-3 40x40 PROFIL U PERFORAT":8.74,</t>
  </si>
  <si>
    <t>"U 210-3 45x45 PROFIL U PERFORAT":9.05,</t>
  </si>
  <si>
    <t>"U 210-3 50x50 PROFIL U PERFORAT":9.36,</t>
  </si>
  <si>
    <t>"U 210-3 55x55 PROFIL U PERFORAT":9.67,</t>
  </si>
  <si>
    <t>"U 210-3 60x60 PROFIL U PERFORAT":9.98,</t>
  </si>
  <si>
    <t>"U 210-3 65x65 PROFIL U PERFORAT":10.28,</t>
  </si>
  <si>
    <t>"U 210-3 70x70 PROFIL U PERFORAT":10.60,</t>
  </si>
  <si>
    <t>"U 210-3 75x75 PROFIL U PERFORAT":10.91,</t>
  </si>
  <si>
    <t>"U 210-3 80x80 PROFIL U PERFORAT":11.22,</t>
  </si>
  <si>
    <t>"U 210-3 85x85 PROFIL U PERFORAT":11.53,</t>
  </si>
  <si>
    <t>"U 210-3 90x90 PROFIL U PERFORAT":11.84,</t>
  </si>
  <si>
    <t>"U 210-3 95x95 PROFIL U PERFORAT":12.16,</t>
  </si>
  <si>
    <t>"U 210-3.5 100x100 PROFIL U NEPERFORAT":14.47,</t>
  </si>
  <si>
    <t>"U 210-3.5 40x40 PROFIL U NEPERFORAT":10.13,</t>
  </si>
  <si>
    <t>"U 210-3.5 45x45 PROFIL U NEPERFORAT":10.49,</t>
  </si>
  <si>
    <t>"U 210-3.5 50x50 PROFIL U NEPERFORAT":10.86,</t>
  </si>
  <si>
    <t>"U 210-3.5 55x55 PROFIL U NEPERFORAT":11.22,</t>
  </si>
  <si>
    <t>"U 210-3.5 60x60 PROFIL U NEPERFORAT":11.58,</t>
  </si>
  <si>
    <t>"U 210-3.5 65x65 PROFIL U NEPERFORAT":11.93,</t>
  </si>
  <si>
    <t>"U 210-3.5 70x70 PROFIL U NEPERFORAT":12.30,</t>
  </si>
  <si>
    <t>"U 210-3.5 75x75 PROFIL U NEPERFORAT":12.66,</t>
  </si>
  <si>
    <t>"U 210-3.5 80x80 PROFIL U NEPERFORAT":13.03,</t>
  </si>
  <si>
    <t>"U 210-3.5 85x85 PROFIL U NEPERFORAT":13.39,</t>
  </si>
  <si>
    <t>"U 210-3.5 90x90 PROFIL U NEPERFORAT":13.75,</t>
  </si>
  <si>
    <t>"U 210-3.5 95x95 PROFIL U NEPERFORAT":14.12,</t>
  </si>
  <si>
    <t>"U 210-3.5 40x40 PROFIL U PERFORAT":10.13,</t>
  </si>
  <si>
    <t>"U 210-3.5 45x45 PROFIL U PERFORAT":10.49,</t>
  </si>
  <si>
    <t>"U 210-3.5 50x50 PROFIL U PERFORAT":10.86,</t>
  </si>
  <si>
    <t>"U 210-3.5 55x55 PROFIL U PERFORAT":11.22,</t>
  </si>
  <si>
    <t>"U 210-3.5 60x60 PROFIL U PERFORAT":11.58,</t>
  </si>
  <si>
    <t>"U 210-3.5 65x65 PROFIL U PERFORAT":11.93,</t>
  </si>
  <si>
    <t>"U 210-3.5 70x70 PROFIL U PERFORAT":12.30,</t>
  </si>
  <si>
    <t>"U 210-3.5 75x75 PROFIL U PERFORAT":12.66,</t>
  </si>
  <si>
    <t>"U 210-3.5 80x80 PROFIL U PERFORAT":13.03,</t>
  </si>
  <si>
    <t>"U 210-3.5 85x85 PROFIL U PERFORAT":13.39,</t>
  </si>
  <si>
    <t>"U 210-3.5 90x90 PROFIL U PERFORAT":13.75,</t>
  </si>
  <si>
    <t>"U 210-3.5 95x95 PROFIL U PERFORAT":14.12,</t>
  </si>
  <si>
    <t>"U 220-1.5 100x100 PROFIL U NEPERFORAT":6.46,</t>
  </si>
  <si>
    <t>"U 220-1.5 40x40 PROFIL U NEPERFORAT":4.60,</t>
  </si>
  <si>
    <t>"U 220-1.5 45x45 PROFIL U NEPERFORAT":4.76,</t>
  </si>
  <si>
    <t>"U 220-1.5 50x50 PROFIL U NEPERFORAT":4.91,</t>
  </si>
  <si>
    <t>"U 220-1.5 55x55 PROFIL U NEPERFORAT":5.07,</t>
  </si>
  <si>
    <t>"U 220-1.5 60x60 PROFIL U NEPERFORAT":5.23,</t>
  </si>
  <si>
    <t>"U 220-1.5 65x65 PROFIL U NEPERFORAT":5.38,</t>
  </si>
  <si>
    <t>"U 220-1.5 70x70 PROFIL U NEPERFORAT":5.54,</t>
  </si>
  <si>
    <t>"U 220-1.5 75x75 PROFIL U NEPERFORAT":5.69,</t>
  </si>
  <si>
    <t>"U 220-1.5 80x80 PROFIL U NEPERFORAT":5.85,</t>
  </si>
  <si>
    <t>"U 220-1.5 85x85 PROFIL U NEPERFORAT":6.01,</t>
  </si>
  <si>
    <t>"U 220-1.5 90x90 PROFIL U NEPERFORAT":6.16,</t>
  </si>
  <si>
    <t>"U 220-1.5 95x95 PROFIL U NEPERFORAT":6.31,</t>
  </si>
  <si>
    <t>"U 220-1.5 40x40 PROFIL U PERFORAT":4.60,</t>
  </si>
  <si>
    <t>"U 220-1.5 45x45 PROFIL U PERFORAT":4.76,</t>
  </si>
  <si>
    <t>"U 220-1.5 50x50 PROFIL U PERFORAT":4.91,</t>
  </si>
  <si>
    <t>"U 220-1.5 55x55 PROFIL U PERFORAT":5.07,</t>
  </si>
  <si>
    <t>"U 220-1.5 60x60 PROFIL U PERFORAT":5.23,</t>
  </si>
  <si>
    <t>"U 220-1.5 65x65 PROFIL U PERFORAT":5.38,</t>
  </si>
  <si>
    <t>"U 220-1.5 70x70 PROFIL U PERFORAT":5.54,</t>
  </si>
  <si>
    <t>"U 220-1.5 75x75 PROFIL U PERFORAT":5.69,</t>
  </si>
  <si>
    <t>"U 220-1.5 80x80 PROFIL U PERFORAT":5.85,</t>
  </si>
  <si>
    <t>"U 220-1.5 85x85 PROFIL U PERFORAT":6.01,</t>
  </si>
  <si>
    <t>"U 220-1.5 90x90 PROFIL U PERFORAT":6.16,</t>
  </si>
  <si>
    <t>"U 220-1.5 95x95 PROFIL U PERFORAT":6.31,</t>
  </si>
  <si>
    <t>"U 220-2 100x100 PROFIL U NEPERFORAT":8.58,</t>
  </si>
  <si>
    <t>"U 220-2 40x40 PROFIL U NEPERFORAT":6.10,</t>
  </si>
  <si>
    <t>"U 220-2 45x45 PROFIL U NEPERFORAT":6.31,</t>
  </si>
  <si>
    <t>"U 220-2 50x50 PROFIL U NEPERFORAT":6.51,</t>
  </si>
  <si>
    <t>"U 220-2 55x55 PROFIL U NEPERFORAT":6.72,</t>
  </si>
  <si>
    <t>"U 220-2 60x60 PROFIL U NEPERFORAT":6.93,</t>
  </si>
  <si>
    <t>"U 220-2 65x65 PROFIL U NEPERFORAT":7.14,</t>
  </si>
  <si>
    <t>"U 220-2 70x70 PROFIL U NEPERFORAT":7.35,</t>
  </si>
  <si>
    <t>"U 220-2 75x75 PROFIL U NEPERFORAT":7.55,</t>
  </si>
  <si>
    <t>"U 220-2 80x80 PROFIL U NEPERFORAT":7.76,</t>
  </si>
  <si>
    <t>"U 220-2 85x85 PROFIL U NEPERFORAT":7.97,</t>
  </si>
  <si>
    <t>"U 220-2 90x90 PROFIL U NEPERFORAT":8.18,</t>
  </si>
  <si>
    <t>"U 220-2 95x95 PROFIL U NEPERFORAT":8.39,</t>
  </si>
  <si>
    <t>"U 220-2 40x40 PROFIL U PERFORAT":6.10,</t>
  </si>
  <si>
    <t>"U 220-2 45x45 PROFIL U PERFORAT":6.31,</t>
  </si>
  <si>
    <t>"U 220-2 50x50 PROFIL U PERFORAT":6.51,</t>
  </si>
  <si>
    <t>"U 220-2 55x55 PROFIL U PERFORAT":6.72,</t>
  </si>
  <si>
    <t>"U 220-2 60x60 PROFIL U PERFORAT":6.93,</t>
  </si>
  <si>
    <t>"U 220-2 65x65 PROFIL U PERFORAT":7.14,</t>
  </si>
  <si>
    <t>"U 220-2 70x70 PROFIL U PERFORAT":7.35,</t>
  </si>
  <si>
    <t>"U 220-2 75x75 PROFIL U PERFORAT":7.55,</t>
  </si>
  <si>
    <t>"U 220-2 80x80 PROFIL U PERFORAT":7.76,</t>
  </si>
  <si>
    <t>"U 220-2 85x85 PROFIL U PERFORAT":7.97,</t>
  </si>
  <si>
    <t>"U 220-2 90x90 PROFIL U PERFORAT":8.18,</t>
  </si>
  <si>
    <t>"U 220-2 95x95 PROFIL U PERFORAT":8.39,</t>
  </si>
  <si>
    <t>"U 220-2.5 100x100 PROFIL U NEPERFORAT":10.69,</t>
  </si>
  <si>
    <t>"U 220-2.5 40x40 PROFIL U NEPERFORAT":7.58,</t>
  </si>
  <si>
    <t>"U 220-2.5 45x45 PROFIL U NEPERFORAT":7.84,</t>
  </si>
  <si>
    <t>"U 220-2.5 50x50 PROFIL U NEPERFORAT":8.10,</t>
  </si>
  <si>
    <t>"U 220-2.5 55x55 PROFIL U NEPERFORAT":8.36,</t>
  </si>
  <si>
    <t>"U 220-2.5 60x60 PROFIL U NEPERFORAT":8.62,</t>
  </si>
  <si>
    <t>"U 220-2.5 65x65 PROFIL U NEPERFORAT":8.88,</t>
  </si>
  <si>
    <t>"U 220-2.5 70x70 PROFIL U NEPERFORAT":9.14,</t>
  </si>
  <si>
    <t>"U 220-2.5 75x75 PROFIL U NEPERFORAT":9.40,</t>
  </si>
  <si>
    <t>"U 220-2.5 80x80 PROFIL U NEPERFORAT":9.66,</t>
  </si>
  <si>
    <t>"U 220-2.5 85x85 PROFIL U NEPERFORAT":9.91,</t>
  </si>
  <si>
    <t>"U 220-2.5 90x90 PROFIL U NEPERFORAT":10.17,</t>
  </si>
  <si>
    <t>"U 220-2.5 95x95 PROFIL U NEPERFORAT":10.43,</t>
  </si>
  <si>
    <t>"U 220-2.5 40x40 PROFIL U PERFORAT":7.58,</t>
  </si>
  <si>
    <t>"U 220-2.5 45x45 PROFIL U PERFORAT":7.84,</t>
  </si>
  <si>
    <t>"U 220-2.5 50x50 PROFIL U PERFORAT":8.10,</t>
  </si>
  <si>
    <t>"U 220-2.5 55x55 PROFIL U PERFORAT":8.36,</t>
  </si>
  <si>
    <t>"U 220-2.5 60x60 PROFIL U PERFORAT":8.62,</t>
  </si>
  <si>
    <t>"U 220-2.5 65x65 PROFIL U PERFORAT":8.88,</t>
  </si>
  <si>
    <t>"U 220-2.5 70x70 PROFIL U PERFORAT":9.14,</t>
  </si>
  <si>
    <t>"U 220-2.5 75x75 PROFIL U PERFORAT":9.40,</t>
  </si>
  <si>
    <t>"U 220-2.5 80x80 PROFIL U PERFORAT":9.66,</t>
  </si>
  <si>
    <t>"U 220-2.5 85x85 PROFIL U PERFORAT":9.91,</t>
  </si>
  <si>
    <t>"U 220-2.5 90x90 PROFIL U PERFORAT":10.17,</t>
  </si>
  <si>
    <t>"U 220-2.5 95x95 PROFIL U PERFORAT":10.43,</t>
  </si>
  <si>
    <t>"U 220-3 100x100 PROFIL U NEPERFORAT":12.77,</t>
  </si>
  <si>
    <t>"U 220-3 40x40 PROFIL U NEPERFORAT":9.05,</t>
  </si>
  <si>
    <t>"U 220-3 45x45 PROFIL U NEPERFORAT":9.36,</t>
  </si>
  <si>
    <t>"U 220-3 50x50 PROFIL U NEPERFORAT":9.67,</t>
  </si>
  <si>
    <t>"U 220-3 55x55 PROFIL U NEPERFORAT":9.98,</t>
  </si>
  <si>
    <t>"U 220-3 60x60 PROFIL U NEPERFORAT":10.28,</t>
  </si>
  <si>
    <t>"U 220-3 65x65 PROFIL U NEPERFORAT":10.60,</t>
  </si>
  <si>
    <t>"U 220-3 70x70 PROFIL U NEPERFORAT":10.91,</t>
  </si>
  <si>
    <t>"U 220-3 75x75 PROFIL U NEPERFORAT":11.22,</t>
  </si>
  <si>
    <t>"U 220-3 80x80 PROFIL U NEPERFORAT":11.53,</t>
  </si>
  <si>
    <t>"U 220-3 85x85 PROFIL U NEPERFORAT":11.84,</t>
  </si>
  <si>
    <t>"U 220-3 90x90 PROFIL U NEPERFORAT":12.16,</t>
  </si>
  <si>
    <t>"U 220-3 95x95 PROFIL U NEPERFORAT":12.47,</t>
  </si>
  <si>
    <t>"U 220-3 40x40 PROFIL U PERFORAT":9.05,</t>
  </si>
  <si>
    <t>"U 220-3 45x45 PROFIL U PERFORAT":9.36,</t>
  </si>
  <si>
    <t>"U 220-3 50x50 PROFIL U PERFORAT":9.67,</t>
  </si>
  <si>
    <t>"U 220-3 55x55 PROFIL U PERFORAT":9.98,</t>
  </si>
  <si>
    <t>"U 220-3 60x60 PROFIL U PERFORAT":10.28,</t>
  </si>
  <si>
    <t>"U 220-3 65x65 PROFIL U PERFORAT":10.60,</t>
  </si>
  <si>
    <t>"U 220-3 70x70 PROFIL U PERFORAT":10.91,</t>
  </si>
  <si>
    <t>"U 220-3 75x75 PROFIL U PERFORAT":11.22,</t>
  </si>
  <si>
    <t>"U 220-3 80x80 PROFIL U PERFORAT":11.53,</t>
  </si>
  <si>
    <t>"U 220-3 85x85 PROFIL U PERFORAT":11.84,</t>
  </si>
  <si>
    <t>"U 220-3 90x90 PROFIL U PERFORAT":12.16,</t>
  </si>
  <si>
    <t>"U 220-3 95x95 PROFIL U PERFORAT":12.47,</t>
  </si>
  <si>
    <t>"U 220-3.5 100x100 PROFIL U NEPERFORAT":14.83,</t>
  </si>
  <si>
    <t>"U 220-3.5 40x40 PROFIL U NEPERFORAT":10.49,</t>
  </si>
  <si>
    <t>"U 220-3.5 45x45 PROFIL U NEPERFORAT":10.86,</t>
  </si>
  <si>
    <t>"U 220-3.5 50x50 PROFIL U NEPERFORAT":11.22,</t>
  </si>
  <si>
    <t>"U 220-3.5 55x55 PROFIL U NEPERFORAT":11.58,</t>
  </si>
  <si>
    <t>"U 220-3.5 60x60 PROFIL U NEPERFORAT":11.93,</t>
  </si>
  <si>
    <t>"U 220-3.5 65x65 PROFIL U NEPERFORAT":12.30,</t>
  </si>
  <si>
    <t>"U 220-3.5 70x70 PROFIL U NEPERFORAT":12.66,</t>
  </si>
  <si>
    <t>"U 220-3.5 75x75 PROFIL U NEPERFORAT":13.03,</t>
  </si>
  <si>
    <t>"U 220-3.5 80x80 PROFIL U NEPERFORAT":13.39,</t>
  </si>
  <si>
    <t>"U 220-3.5 85x85 PROFIL U NEPERFORAT":13.75,</t>
  </si>
  <si>
    <t>"U 220-3.5 90x90 PROFIL U NEPERFORAT":14.12,</t>
  </si>
  <si>
    <t>"U 220-3.5 95x95 PROFIL U NEPERFORAT":14.47,</t>
  </si>
  <si>
    <t>"U 220-3.5 40x40 PROFIL U PERFORAT":10.49,</t>
  </si>
  <si>
    <t>"U 220-3.5 45x45 PROFIL U PERFORAT":10.86,</t>
  </si>
  <si>
    <t>"U 220-3.5 50x50 PROFIL U PERFORAT":11.22,</t>
  </si>
  <si>
    <t>"U 220-3.5 55x55 PROFIL U PERFORAT":11.58,</t>
  </si>
  <si>
    <t>"U 220-3.5 60x60 PROFIL U PERFORAT":11.93,</t>
  </si>
  <si>
    <t>"U 220-3.5 65x65 PROFIL U PERFORAT":12.30,</t>
  </si>
  <si>
    <t>"U 220-3.5 70x70 PROFIL U PERFORAT":12.66,</t>
  </si>
  <si>
    <t>"U 220-3.5 75x75 PROFIL U PERFORAT":13.03,</t>
  </si>
  <si>
    <t>"U 220-3.5 80x80 PROFIL U PERFORAT":13.39,</t>
  </si>
  <si>
    <t>"U 220-3.5 85x85 PROFIL U PERFORAT":13.75,</t>
  </si>
  <si>
    <t>"U 220-3.5 90x90 PROFIL U PERFORAT":14.12,</t>
  </si>
  <si>
    <t>"U 220-3.5 95x95 PROFIL U PERFORAT":14.47,</t>
  </si>
  <si>
    <t>"U 230-1.5 100x100 PROFIL U NEPERFORAT":6.62,</t>
  </si>
  <si>
    <t>"U 230-1.5 40x40 PROFIL U NEPERFORAT":4.76,</t>
  </si>
  <si>
    <t>"U 230-1.5 45x45 PROFIL U NEPERFORAT":4.91,</t>
  </si>
  <si>
    <t>"U 230-1.5 50x50 PROFIL U NEPERFORAT":5.07,</t>
  </si>
  <si>
    <t>"U 230-1.5 55x55 PROFIL U NEPERFORAT":5.23,</t>
  </si>
  <si>
    <t>"U 230-1.5 60x60 PROFIL U NEPERFORAT":5.38,</t>
  </si>
  <si>
    <t>"U 230-1.5 65x65 PROFIL U NEPERFORAT":5.54,</t>
  </si>
  <si>
    <t>"U 230-1.5 70x70 PROFIL U NEPERFORAT":5.69,</t>
  </si>
  <si>
    <t>"U 230-1.5 75x75 PROFIL U NEPERFORAT":5.85,</t>
  </si>
  <si>
    <t>"U 230-1.5 80x80 PROFIL U NEPERFORAT":6.01,</t>
  </si>
  <si>
    <t>"U 230-1.5 85x85 PROFIL U NEPERFORAT":6.16,</t>
  </si>
  <si>
    <t>"U 230-1.5 90x90 PROFIL U NEPERFORAT":6.31,</t>
  </si>
  <si>
    <t>"U 230-1.5 95x95 PROFIL U NEPERFORAT":6.46,</t>
  </si>
  <si>
    <t>"U 230-1.5 40x40 PROFIL U PERFORAT":4.76,</t>
  </si>
  <si>
    <t>"U 230-1.5 45x45 PROFIL U PERFORAT":4.91,</t>
  </si>
  <si>
    <t>"U 230-1.5 50x50 PROFIL U PERFORAT":5.07,</t>
  </si>
  <si>
    <t>"U 230-1.5 55x55 PROFIL U PERFORAT":5.23,</t>
  </si>
  <si>
    <t>"U 230-1.5 60x60 PROFIL U PERFORAT":5.38,</t>
  </si>
  <si>
    <t>"U 230-1.5 65x65 PROFIL U PERFORAT":5.54,</t>
  </si>
  <si>
    <t>"U 230-1.5 70x70 PROFIL U PERFORAT":5.69,</t>
  </si>
  <si>
    <t>"U 230-1.5 75x75 PROFIL U PERFORAT":5.85,</t>
  </si>
  <si>
    <t>"U 230-1.5 80x80 PROFIL U PERFORAT":6.01,</t>
  </si>
  <si>
    <t>"U 230-1.5 85x85 PROFIL U PERFORAT":6.16,</t>
  </si>
  <si>
    <t>"U 230-1.5 90x90 PROFIL U PERFORAT":6.31,</t>
  </si>
  <si>
    <t>"U 230-1.5 95x95 PROFIL U PERFORAT":6.46,</t>
  </si>
  <si>
    <t>"U 230-2 100x100 PROFIL U NEPERFORAT":8.79,</t>
  </si>
  <si>
    <t>"U 230-2 40x40 PROFIL U NEPERFORAT":6.31,</t>
  </si>
  <si>
    <t>"U 230-2 45x45 PROFIL U NEPERFORAT":6.51,</t>
  </si>
  <si>
    <t>"U 230-2 50x50 PROFIL U NEPERFORAT":6.72,</t>
  </si>
  <si>
    <t>"U 230-2 55x55 PROFIL U NEPERFORAT":6.93,</t>
  </si>
  <si>
    <t>"U 230-2 60x60 PROFIL U NEPERFORAT":7.14,</t>
  </si>
  <si>
    <t>"U 230-2 65x65 PROFIL U NEPERFORAT":7.35,</t>
  </si>
  <si>
    <t>"U 230-2 70x70 PROFIL U NEPERFORAT":7.55,</t>
  </si>
  <si>
    <t>"U 230-2 75x75 PROFIL U NEPERFORAT":7.76,</t>
  </si>
  <si>
    <t>"U 230-2 80x80 PROFIL U NEPERFORAT":7.97,</t>
  </si>
  <si>
    <t>"U 230-2 85x85 PROFIL U NEPERFORAT":8.18,</t>
  </si>
  <si>
    <t>"U 230-2 90x90 PROFIL U NEPERFORAT":8.39,</t>
  </si>
  <si>
    <t>"U 230-2 95x95 PROFIL U NEPERFORAT":8.58,</t>
  </si>
  <si>
    <t>"U 230-2 40x40 PROFIL U PERFORAT":6.31,</t>
  </si>
  <si>
    <t>"U 230-2 45x45 PROFIL U PERFORAT":6.51,</t>
  </si>
  <si>
    <t>"U 230-2 50x50 PROFIL U PERFORAT":6.72,</t>
  </si>
  <si>
    <t>"U 230-2 55x55 PROFIL U PERFORAT":6.93,</t>
  </si>
  <si>
    <t>"U 230-2 60x60 PROFIL U PERFORAT":7.14,</t>
  </si>
  <si>
    <t>"U 230-2 65x65 PROFIL U PERFORAT":7.35,</t>
  </si>
  <si>
    <t>"U 230-2 70x70 PROFIL U PERFORAT":7.55,</t>
  </si>
  <si>
    <t>"U 230-2 75x75 PROFIL U PERFORAT":7.76,</t>
  </si>
  <si>
    <t>"U 230-2 80x80 PROFIL U PERFORAT":7.97,</t>
  </si>
  <si>
    <t>"U 230-2 85x85 PROFIL U PERFORAT":8.18,</t>
  </si>
  <si>
    <t>"U 230-2 90x90 PROFIL U PERFORAT":8.39,</t>
  </si>
  <si>
    <t>"U 230-2 95x95 PROFIL U PERFORAT":8.58,</t>
  </si>
  <si>
    <t>"U 230-2.5 100x100 PROFIL U NEPERFORAT":10.95,</t>
  </si>
  <si>
    <t>"U 230-2.5 40x40 PROFIL U NEPERFORAT":7.84,</t>
  </si>
  <si>
    <t>"U 230-2.5 45x45 PROFIL U NEPERFORAT":8.10,</t>
  </si>
  <si>
    <t>"U 230-2.5 50x50 PROFIL U NEPERFORAT":8.36,</t>
  </si>
  <si>
    <t>"U 230-2.5 55x55 PROFIL U NEPERFORAT":8.62,</t>
  </si>
  <si>
    <t>"U 230-2.5 60x60 PROFIL U NEPERFORAT":8.88,</t>
  </si>
  <si>
    <t>"U 230-2.5 65x65 PROFIL U NEPERFORAT":9.14,</t>
  </si>
  <si>
    <t>"U 230-2.5 70x70 PROFIL U NEPERFORAT":9.40,</t>
  </si>
  <si>
    <t>"U 230-2.5 75x75 PROFIL U NEPERFORAT":9.66,</t>
  </si>
  <si>
    <t>"U 230-2.5 80x80 PROFIL U NEPERFORAT":9.91,</t>
  </si>
  <si>
    <t>"U 230-2.5 85x85 PROFIL U NEPERFORAT":10.17,</t>
  </si>
  <si>
    <t>"U 230-2.5 90x90 PROFIL U NEPERFORAT":10.43,</t>
  </si>
  <si>
    <t>"U 230-2.5 95x95 PROFIL U NEPERFORAT":10.69,</t>
  </si>
  <si>
    <t>"U 230-2.5 40x40 PROFIL U PERFORAT":7.84,</t>
  </si>
  <si>
    <t>"U 230-2.5 45x45 PROFIL U PERFORAT":8.10,</t>
  </si>
  <si>
    <t>"U 230-2.5 50x50 PROFIL U PERFORAT":8.36,</t>
  </si>
  <si>
    <t>"U 230-2.5 55x55 PROFIL U PERFORAT":8.62,</t>
  </si>
  <si>
    <t>"U 230-2.5 60x60 PROFIL U PERFORAT":8.88,</t>
  </si>
  <si>
    <t>"U 230-2.5 65x65 PROFIL U PERFORAT":9.14,</t>
  </si>
  <si>
    <t>"U 230-2.5 70x70 PROFIL U PERFORAT":9.40,</t>
  </si>
  <si>
    <t>"U 230-2.5 75x75 PROFIL U PERFORAT":9.66,</t>
  </si>
  <si>
    <t>"U 230-2.5 80x80 PROFIL U PERFORAT":9.91,</t>
  </si>
  <si>
    <t>"U 230-2.5 85x85 PROFIL U PERFORAT":10.17,</t>
  </si>
  <si>
    <t>"U 230-2.5 90x90 PROFIL U PERFORAT":10.43,</t>
  </si>
  <si>
    <t>"U 230-2.5 95x95 PROFIL U PERFORAT":10.69,</t>
  </si>
  <si>
    <t>"U 230-3 100x100 PROFIL U NEPERFORAT":13.08,</t>
  </si>
  <si>
    <t>"U 230-3 40x40 PROFIL U NEPERFORAT":9.36,</t>
  </si>
  <si>
    <t>"U 230-3 45x45 PROFIL U NEPERFORAT":9.67,</t>
  </si>
  <si>
    <t>"U 230-3 50x50 PROFIL U NEPERFORAT":9.98,</t>
  </si>
  <si>
    <t>"U 230-3 55x55 PROFIL U NEPERFORAT":10.28,</t>
  </si>
  <si>
    <t>"U 230-3 60x60 PROFIL U NEPERFORAT":10.60,</t>
  </si>
  <si>
    <t>"U 230-3 65x65 PROFIL U NEPERFORAT":10.91,</t>
  </si>
  <si>
    <t>"U 230-3 70x70 PROFIL U NEPERFORAT":11.22,</t>
  </si>
  <si>
    <t>"U 230-3 75x75 PROFIL U NEPERFORAT":11.53,</t>
  </si>
  <si>
    <t>"U 230-3 80x80 PROFIL U NEPERFORAT":11.84,</t>
  </si>
  <si>
    <t>"U 230-3 85x85 PROFIL U NEPERFORAT":12.16,</t>
  </si>
  <si>
    <t>"U 230-3 90x90 PROFIL U NEPERFORAT":12.47,</t>
  </si>
  <si>
    <t>"U 230-3 95x95 PROFIL U NEPERFORAT":12.77,</t>
  </si>
  <si>
    <t>"U 230-3 40x40 PROFIL U PERFORAT":9.36,</t>
  </si>
  <si>
    <t>"U 230-3 45x45 PROFIL U PERFORAT":9.67,</t>
  </si>
  <si>
    <t>"U 230-3 50x50 PROFIL U PERFORAT":9.98,</t>
  </si>
  <si>
    <t>"U 230-3 55x55 PROFIL U PERFORAT":10.28,</t>
  </si>
  <si>
    <t>"U 230-3 60x60 PROFIL U PERFORAT":10.60,</t>
  </si>
  <si>
    <t>"U 230-3 65x65 PROFIL U PERFORAT":10.91,</t>
  </si>
  <si>
    <t>"U 230-3 70x70 PROFIL U PERFORAT":11.22,</t>
  </si>
  <si>
    <t>"U 230-3 75x75 PROFIL U PERFORAT":11.53,</t>
  </si>
  <si>
    <t>"U 230-3 80x80 PROFIL U PERFORAT":11.84,</t>
  </si>
  <si>
    <t>"U 230-3 85x85 PROFIL U PERFORAT":12.16,</t>
  </si>
  <si>
    <t>"U 230-3 90x90 PROFIL U PERFORAT":12.47,</t>
  </si>
  <si>
    <t>"U 230-3 95x95 PROFIL U PERFORAT":12.77,</t>
  </si>
  <si>
    <t>"U 230-3.5 100x100 PROFIL U NEPERFORAT":15.20,</t>
  </si>
  <si>
    <t>"U 230-3.5 40x40 PROFIL U NEPERFORAT":10.86,</t>
  </si>
  <si>
    <t>"U 230-3.5 45x45 PROFIL U NEPERFORAT":11.22,</t>
  </si>
  <si>
    <t>"U 230-3.5 50x50 PROFIL U NEPERFORAT":11.58,</t>
  </si>
  <si>
    <t>"U 230-3.5 55x55 PROFIL U NEPERFORAT":11.93,</t>
  </si>
  <si>
    <t>"U 230-3.5 60x60 PROFIL U NEPERFORAT":12.30,</t>
  </si>
  <si>
    <t>"U 230-3.5 65x65 PROFIL U NEPERFORAT":12.66,</t>
  </si>
  <si>
    <t>"U 230-3.5 70x70 PROFIL U NEPERFORAT":13.03,</t>
  </si>
  <si>
    <t>"U 230-3.5 75x75 PROFIL U NEPERFORAT":13.39,</t>
  </si>
  <si>
    <t>"U 230-3.5 80x80 PROFIL U NEPERFORAT":13.75,</t>
  </si>
  <si>
    <t>"U 230-3.5 85x85 PROFIL U NEPERFORAT":14.12,</t>
  </si>
  <si>
    <t>"U 230-3.5 90x90 PROFIL U NEPERFORAT":14.47,</t>
  </si>
  <si>
    <t>"U 230-3.5 95x95 PROFIL U NEPERFORAT":14.83,</t>
  </si>
  <si>
    <t>"U 230-3.5 40x40 PROFIL U PERFORAT":10.86,</t>
  </si>
  <si>
    <t>"U 230-3.5 45x45 PROFIL U PERFORAT":11.22,</t>
  </si>
  <si>
    <t>"U 230-3.5 50x50 PROFIL U PERFORAT":11.58,</t>
  </si>
  <si>
    <t>"U 230-3.5 55x55 PROFIL U PERFORAT":11.93,</t>
  </si>
  <si>
    <t>"U 230-3.5 60x60 PROFIL U PERFORAT":12.30,</t>
  </si>
  <si>
    <t>"U 230-3.5 65x65 PROFIL U PERFORAT":12.66,</t>
  </si>
  <si>
    <t>"U 230-3.5 70x70 PROFIL U PERFORAT":13.03,</t>
  </si>
  <si>
    <t>"U 230-3.5 75x75 PROFIL U PERFORAT":13.39,</t>
  </si>
  <si>
    <t>"U 230-3.5 80x80 PROFIL U PERFORAT":13.75,</t>
  </si>
  <si>
    <t>"U 230-3.5 85x85 PROFIL U PERFORAT":14.12,</t>
  </si>
  <si>
    <t>"U 230-3.5 90x90 PROFIL U PERFORAT":14.47,</t>
  </si>
  <si>
    <t>"U 230-3.5 95x95 PROFIL U PERFORAT":14.83,</t>
  </si>
  <si>
    <t>"U 235-1.5 100x100 PROFIL U NEPERFORAT":6.70,</t>
  </si>
  <si>
    <t>"U 235-1.5 40x40 PROFIL U NEPERFORAT":4.84,</t>
  </si>
  <si>
    <t>"U 235-1.5 45x45 PROFIL U NEPERFORAT":4.99,</t>
  </si>
  <si>
    <t>"U 235-1.5 50x50 PROFIL U NEPERFORAT":5.15,</t>
  </si>
  <si>
    <t>"U 235-1.5 55x55 PROFIL U NEPERFORAT":5.30,</t>
  </si>
  <si>
    <t>"U 235-1.5 60x60 PROFIL U NEPERFORAT":5.46,</t>
  </si>
  <si>
    <t>"U 235-1.5 65x65 PROFIL U NEPERFORAT":5.62,</t>
  </si>
  <si>
    <t>"U 235-1.5 70x70 PROFIL U NEPERFORAT":5.77,</t>
  </si>
  <si>
    <t>"U 235-1.5 75x75 PROFIL U NEPERFORAT":5.93,</t>
  </si>
  <si>
    <t>"U 235-1.5 80x80 PROFIL U NEPERFORAT":6.08,</t>
  </si>
  <si>
    <t>"U 235-1.5 85x85 PROFIL U NEPERFORAT":6.24,</t>
  </si>
  <si>
    <t>"U 235-1.5 90x90 PROFIL U NEPERFORAT":6.38,</t>
  </si>
  <si>
    <t>"U 235-1.5 95x95 PROFIL U NEPERFORAT":6.54,</t>
  </si>
  <si>
    <t>"U 235-1.5 40x40 PROFIL U PERFORAT":4.84,</t>
  </si>
  <si>
    <t>"U 235-1.5 45x45 PROFIL U PERFORAT":4.99,</t>
  </si>
  <si>
    <t>"U 235-1.5 50x50 PROFIL U PERFORAT":5.15,</t>
  </si>
  <si>
    <t>"U 235-1.5 55x55 PROFIL U PERFORAT":5.30,</t>
  </si>
  <si>
    <t>"U 235-1.5 60x60 PROFIL U PERFORAT":5.46,</t>
  </si>
  <si>
    <t>"U 235-1.5 65x65 PROFIL U PERFORAT":5.62,</t>
  </si>
  <si>
    <t>"U 235-1.5 70x70 PROFIL U PERFORAT":5.77,</t>
  </si>
  <si>
    <t>"U 235-1.5 75x75 PROFIL U PERFORAT":5.93,</t>
  </si>
  <si>
    <t>"U 235-1.5 80x80 PROFIL U PERFORAT":6.08,</t>
  </si>
  <si>
    <t>"U 235-1.5 85x85 PROFIL U PERFORAT":6.24,</t>
  </si>
  <si>
    <t>"U 235-1.5 90x90 PROFIL U PERFORAT":6.38,</t>
  </si>
  <si>
    <t>"U 235-1.5 95x95 PROFIL U PERFORAT":6.54,</t>
  </si>
  <si>
    <t>"U 235-2 100x100 PROFIL U NEPERFORAT":8.89,</t>
  </si>
  <si>
    <t>"U 235-2 40x40 PROFIL U NEPERFORAT":6.41,</t>
  </si>
  <si>
    <t>"U 235-2 45x45 PROFIL U NEPERFORAT":6.62,</t>
  </si>
  <si>
    <t>"U 235-2 50x50 PROFIL U NEPERFORAT":6.83,</t>
  </si>
  <si>
    <t>"U 235-2 55x55 PROFIL U NEPERFORAT":7.03,</t>
  </si>
  <si>
    <t>"U 235-2 60x60 PROFIL U NEPERFORAT":7.24,</t>
  </si>
  <si>
    <t>"U 235-2 65x65 PROFIL U NEPERFORAT":7.45,</t>
  </si>
  <si>
    <t>"U 235-2 70x70 PROFIL U NEPERFORAT":7.66,</t>
  </si>
  <si>
    <t>"U 235-2 75x75 PROFIL U NEPERFORAT":7.87,</t>
  </si>
  <si>
    <t>"U 235-2 80x80 PROFIL U NEPERFORAT":8.07,</t>
  </si>
  <si>
    <t>"U 235-2 85x85 PROFIL U NEPERFORAT":8.28,</t>
  </si>
  <si>
    <t>"U 235-2 90x90 PROFIL U NEPERFORAT":8.49,</t>
  </si>
  <si>
    <t>"U 235-2 95x95 PROFIL U NEPERFORAT":8.68,</t>
  </si>
  <si>
    <t>"U 235-2 40x40 PROFIL U PERFORAT":6.41,</t>
  </si>
  <si>
    <t>"U 235-2 45x45 PROFIL U PERFORAT":6.62,</t>
  </si>
  <si>
    <t>"U 235-2 50x50 PROFIL U PERFORAT":6.83,</t>
  </si>
  <si>
    <t>"U 235-2 55x55 PROFIL U PERFORAT":7.03,</t>
  </si>
  <si>
    <t>"U 235-2 60x60 PROFIL U PERFORAT":7.24,</t>
  </si>
  <si>
    <t>"U 235-2 65x65 PROFIL U PERFORAT":7.45,</t>
  </si>
  <si>
    <t>"U 235-2 70x70 PROFIL U PERFORAT":7.66,</t>
  </si>
  <si>
    <t>"U 235-2 75x75 PROFIL U PERFORAT":7.87,</t>
  </si>
  <si>
    <t>"U 235-2 80x80 PROFIL U PERFORAT":8.07,</t>
  </si>
  <si>
    <t>"U 235-2 85x85 PROFIL U PERFORAT":8.28,</t>
  </si>
  <si>
    <t>"U 235-2 90x90 PROFIL U PERFORAT":8.49,</t>
  </si>
  <si>
    <t>"U 235-2 95x95 PROFIL U PERFORAT":8.68,</t>
  </si>
  <si>
    <t>"U 235-2.5 100x100 PROFIL U NEPERFORAT":11.08,</t>
  </si>
  <si>
    <t>"U 235-2.5 40x40 PROFIL U NEPERFORAT":7.97,</t>
  </si>
  <si>
    <t>"U 235-2.5 45x45 PROFIL U NEPERFORAT":8.23,</t>
  </si>
  <si>
    <t>"U 235-2.5 50x50 PROFIL U NEPERFORAT":8.49,</t>
  </si>
  <si>
    <t>"U 235-2.5 55x55 PROFIL U NEPERFORAT":8.75,</t>
  </si>
  <si>
    <t>"U 235-2.5 60x60 PROFIL U NEPERFORAT":9.01,</t>
  </si>
  <si>
    <t>"U 235-2.5 65x65 PROFIL U NEPERFORAT":9.27,</t>
  </si>
  <si>
    <t>"U 235-2.5 70x70 PROFIL U NEPERFORAT":9.53,</t>
  </si>
  <si>
    <t>"U 235-2.5 75x75 PROFIL U NEPERFORAT":9.78,</t>
  </si>
  <si>
    <t>"U 235-2.5 80x80 PROFIL U NEPERFORAT":10.04,</t>
  </si>
  <si>
    <t>"U 235-2.5 85x85 PROFIL U NEPERFORAT":10.30,</t>
  </si>
  <si>
    <t>"U 235-2.5 90x90 PROFIL U NEPERFORAT":10.56,</t>
  </si>
  <si>
    <t>"U 235-2.5 95x95 PROFIL U NEPERFORAT":10.82,</t>
  </si>
  <si>
    <t>"U 235-2.5 40x40 PROFIL U PERFORAT":7.97,</t>
  </si>
  <si>
    <t>"U 235-2.5 45x45 PROFIL U PERFORAT":8.23,</t>
  </si>
  <si>
    <t>"U 235-2.5 50x50 PROFIL U PERFORAT":8.49,</t>
  </si>
  <si>
    <t>"U 235-2.5 55x55 PROFIL U PERFORAT":8.75,</t>
  </si>
  <si>
    <t>"U 235-2.5 60x60 PROFIL U PERFORAT":9.01,</t>
  </si>
  <si>
    <t>"U 235-2.5 65x65 PROFIL U PERFORAT":9.27,</t>
  </si>
  <si>
    <t>"U 235-2.5 70x70 PROFIL U PERFORAT":9.53,</t>
  </si>
  <si>
    <t>"U 235-2.5 75x75 PROFIL U PERFORAT":9.78,</t>
  </si>
  <si>
    <t>"U 235-2.5 80x80 PROFIL U PERFORAT":10.04,</t>
  </si>
  <si>
    <t>"U 235-2.5 85x85 PROFIL U PERFORAT":10.30,</t>
  </si>
  <si>
    <t>"U 235-2.5 90x90 PROFIL U PERFORAT":10.56,</t>
  </si>
  <si>
    <t>"U 235-2.5 95x95 PROFIL U PERFORAT":10.82,</t>
  </si>
  <si>
    <t>"U 235-3 100x100 PROFIL U NEPERFORAT":13.23,</t>
  </si>
  <si>
    <t>"U 235-3 40x40 PROFIL U NEPERFORAT":9.52,</t>
  </si>
  <si>
    <t>"U 235-3 45x45 PROFIL U NEPERFORAT":9.83,</t>
  </si>
  <si>
    <t>"U 235-3 50x50 PROFIL U NEPERFORAT":10.13,</t>
  </si>
  <si>
    <t>"U 235-3 55x55 PROFIL U NEPERFORAT":10.44,</t>
  </si>
  <si>
    <t>"U 235-3 60x60 PROFIL U NEPERFORAT":10.75,</t>
  </si>
  <si>
    <t>"U 235-3 65x65 PROFIL U NEPERFORAT":11.06,</t>
  </si>
  <si>
    <t>"U 235-3 70x70 PROFIL U NEPERFORAT":11.38,</t>
  </si>
  <si>
    <t>"U 235-3 75x75 PROFIL U NEPERFORAT":11.69,</t>
  </si>
  <si>
    <t>"U 235-3 80x80 PROFIL U NEPERFORAT":12.00,</t>
  </si>
  <si>
    <t>"U 235-3 85x85 PROFIL U NEPERFORAT":12.31,</t>
  </si>
  <si>
    <t>"U 235-3 90x90 PROFIL U NEPERFORAT":12.61,</t>
  </si>
  <si>
    <t>"U 235-3 95x95 PROFIL U NEPERFORAT":12.92,</t>
  </si>
  <si>
    <t>"U 235-3 40x40 PROFIL U PERFORAT":9.52,</t>
  </si>
  <si>
    <t>"U 235-3 45x45 PROFIL U PERFORAT":9.83,</t>
  </si>
  <si>
    <t>"U 235-3 50x50 PROFIL U PERFORAT":10.13,</t>
  </si>
  <si>
    <t>"U 235-3 55x55 PROFIL U PERFORAT":10.44,</t>
  </si>
  <si>
    <t>"U 235-3 60x60 PROFIL U PERFORAT":10.75,</t>
  </si>
  <si>
    <t>"U 235-3 65x65 PROFIL U PERFORAT":11.06,</t>
  </si>
  <si>
    <t>"U 235-3 70x70 PROFIL U PERFORAT":11.38,</t>
  </si>
  <si>
    <t>"U 235-3 75x75 PROFIL U PERFORAT":11.69,</t>
  </si>
  <si>
    <t>"U 235-3 80x80 PROFIL U PERFORAT":12.00,</t>
  </si>
  <si>
    <t>"U 235-3 85x85 PROFIL U PERFORAT":12.31,</t>
  </si>
  <si>
    <t>"U 235-3 90x90 PROFIL U PERFORAT":12.61,</t>
  </si>
  <si>
    <t>"U 235-3 95x95 PROFIL U PERFORAT":12.92,</t>
  </si>
  <si>
    <t>"U 235-3.5 100x100 PROFIL U NEPERFORAT":15.38,</t>
  </si>
  <si>
    <t>"U 235-3.5 40x40 PROFIL U NEPERFORAT":11.04,</t>
  </si>
  <si>
    <t>"U 235-3.5 45x45 PROFIL U NEPERFORAT":11.40,</t>
  </si>
  <si>
    <t>"U 235-3.5 50x50 PROFIL U NEPERFORAT":11.77,</t>
  </si>
  <si>
    <t>"U 235-3.5 55x55 PROFIL U NEPERFORAT":12.12,</t>
  </si>
  <si>
    <t>"U 235-3.5 60x60 PROFIL U NEPERFORAT":12.48,</t>
  </si>
  <si>
    <t>"U 235-3.5 65x65 PROFIL U NEPERFORAT":12.84,</t>
  </si>
  <si>
    <t>"U 235-3.5 70x70 PROFIL U NEPERFORAT":13.21,</t>
  </si>
  <si>
    <t>"U 235-3.5 75x75 PROFIL U NEPERFORAT":13.57,</t>
  </si>
  <si>
    <t>"U 235-3.5 80x80 PROFIL U NEPERFORAT":13.94,</t>
  </si>
  <si>
    <t>"U 235-3.5 85x85 PROFIL U NEPERFORAT":14.30,</t>
  </si>
  <si>
    <t>"U 235-3.5 90x90 PROFIL U NEPERFORAT":14.65,</t>
  </si>
  <si>
    <t>"U 235-3.5 95x95 PROFIL U NEPERFORAT":15.02,</t>
  </si>
  <si>
    <t>"U 235-3.5 40x40 PROFIL U PERFORAT":11.04,</t>
  </si>
  <si>
    <t>"U 235-3.5 45x45 PROFIL U PERFORAT":11.40,</t>
  </si>
  <si>
    <t>"U 235-3.5 50x50 PROFIL U PERFORAT":11.77,</t>
  </si>
  <si>
    <t>"U 235-3.5 55x55 PROFIL U PERFORAT":12.12,</t>
  </si>
  <si>
    <t>"U 235-3.5 60x60 PROFIL U PERFORAT":12.48,</t>
  </si>
  <si>
    <t>"U 235-3.5 65x65 PROFIL U PERFORAT":12.84,</t>
  </si>
  <si>
    <t>"U 235-3.5 70x70 PROFIL U PERFORAT":13.21,</t>
  </si>
  <si>
    <t>"U 235-3.5 75x75 PROFIL U PERFORAT":13.57,</t>
  </si>
  <si>
    <t>"U 235-3.5 80x80 PROFIL U PERFORAT":13.94,</t>
  </si>
  <si>
    <t>"U 235-3.5 85x85 PROFIL U PERFORAT":14.30,</t>
  </si>
  <si>
    <t>"U 235-3.5 90x90 PROFIL U PERFORAT":14.65,</t>
  </si>
  <si>
    <t>"U 235-3.5 95x95 PROFIL U PERFORAT":15.02,</t>
  </si>
  <si>
    <t>"U 240-1.5 100x100 PROFIL U NEPERFORAT":6.77,</t>
  </si>
  <si>
    <t>"U 240-1.5 40x40 PROFIL U NEPERFORAT":4.91,</t>
  </si>
  <si>
    <t>"U 240-1.5 45x45 PROFIL U NEPERFORAT":5.07,</t>
  </si>
  <si>
    <t>"U 240-1.5 50x50 PROFIL U NEPERFORAT":5.23,</t>
  </si>
  <si>
    <t>"U 240-1.5 55x55 PROFIL U NEPERFORAT":5.38,</t>
  </si>
  <si>
    <t>"U 240-1.5 60x60 PROFIL U NEPERFORAT":5.54,</t>
  </si>
  <si>
    <t>"U 240-1.5 65x65 PROFIL U NEPERFORAT":5.69,</t>
  </si>
  <si>
    <t>"U 240-1.5 70x70 PROFIL U NEPERFORAT":5.85,</t>
  </si>
  <si>
    <t>"U 240-1.5 75x75 PROFIL U NEPERFORAT":6.01,</t>
  </si>
  <si>
    <t>"U 240-1.5 80x80 PROFIL U NEPERFORAT":6.16,</t>
  </si>
  <si>
    <t>"U 240-1.5 85x85 PROFIL U NEPERFORAT":6.31,</t>
  </si>
  <si>
    <t>"U 240-1.5 90x90 PROFIL U NEPERFORAT":6.46,</t>
  </si>
  <si>
    <t>"U 240-1.5 95x95 PROFIL U NEPERFORAT":6.62,</t>
  </si>
  <si>
    <t>"U 240-1.5 40x40 PROFIL U PERFORAT":4.91,</t>
  </si>
  <si>
    <t>"U 240-1.5 45x45 PROFIL U PERFORAT":5.07,</t>
  </si>
  <si>
    <t>"U 240-1.5 50x50 PROFIL U PERFORAT":5.23,</t>
  </si>
  <si>
    <t>"U 240-1.5 55x55 PROFIL U PERFORAT":5.38,</t>
  </si>
  <si>
    <t>"U 240-1.5 60x60 PROFIL U PERFORAT":5.54,</t>
  </si>
  <si>
    <t>"U 240-1.5 65x65 PROFIL U PERFORAT":5.69,</t>
  </si>
  <si>
    <t>"U 240-1.5 70x70 PROFIL U PERFORAT":5.85,</t>
  </si>
  <si>
    <t>"U 240-1.5 75x75 PROFIL U PERFORAT":6.01,</t>
  </si>
  <si>
    <t>"U 240-1.5 80x80 PROFIL U PERFORAT":6.16,</t>
  </si>
  <si>
    <t>"U 240-1.5 85x85 PROFIL U PERFORAT":6.31,</t>
  </si>
  <si>
    <t>"U 240-1.5 90x90 PROFIL U PERFORAT":6.46,</t>
  </si>
  <si>
    <t>"U 240-1.5 95x95 PROFIL U PERFORAT":6.62,</t>
  </si>
  <si>
    <t>"U 240-2 100x100 PROFIL U NEPERFORAT":9.00,</t>
  </si>
  <si>
    <t>"U 240-2 40x40 PROFIL U NEPERFORAT":6.51,</t>
  </si>
  <si>
    <t>"U 240-2 45x45 PROFIL U NEPERFORAT":6.72,</t>
  </si>
  <si>
    <t>"U 240-2 50x50 PROFIL U NEPERFORAT":6.93,</t>
  </si>
  <si>
    <t>"U 240-2 55x55 PROFIL U NEPERFORAT":7.14,</t>
  </si>
  <si>
    <t>"U 240-2 60x60 PROFIL U NEPERFORAT":7.35,</t>
  </si>
  <si>
    <t>"U 240-2 65x65 PROFIL U NEPERFORAT":7.55,</t>
  </si>
  <si>
    <t>"U 240-2 70x70 PROFIL U NEPERFORAT":7.76,</t>
  </si>
  <si>
    <t>"U 240-2 75x75 PROFIL U NEPERFORAT":7.97,</t>
  </si>
  <si>
    <t>"U 240-2 80x80 PROFIL U NEPERFORAT":8.18,</t>
  </si>
  <si>
    <t>"U 240-2 85x85 PROFIL U NEPERFORAT":8.39,</t>
  </si>
  <si>
    <t>"U 240-2 90x90 PROFIL U NEPERFORAT":8.58,</t>
  </si>
  <si>
    <t>"U 240-2 95x95 PROFIL U NEPERFORAT":8.79,</t>
  </si>
  <si>
    <t>"U 240-2 40x40 PROFIL U PERFORAT":6.51,</t>
  </si>
  <si>
    <t>"U 240-2 45x45 PROFIL U PERFORAT":6.72,</t>
  </si>
  <si>
    <t>"U 240-2 50x50 PROFIL U PERFORAT":6.93,</t>
  </si>
  <si>
    <t>"U 240-2 55x55 PROFIL U PERFORAT":7.14,</t>
  </si>
  <si>
    <t>"U 240-2 60x60 PROFIL U PERFORAT":7.35,</t>
  </si>
  <si>
    <t>"U 240-2 65x65 PROFIL U PERFORAT":7.55,</t>
  </si>
  <si>
    <t>"U 240-2 70x70 PROFIL U PERFORAT":7.76,</t>
  </si>
  <si>
    <t>"U 240-2 75x75 PROFIL U PERFORAT":7.97,</t>
  </si>
  <si>
    <t>"U 240-2 80x80 PROFIL U PERFORAT":8.18,</t>
  </si>
  <si>
    <t>"U 240-2 85x85 PROFIL U PERFORAT":8.39,</t>
  </si>
  <si>
    <t>"U 240-2 90x90 PROFIL U PERFORAT":8.58,</t>
  </si>
  <si>
    <t>"U 240-2 95x95 PROFIL U PERFORAT":8.79,</t>
  </si>
  <si>
    <t>"U 240-2.5 100x100 PROFIL U NEPERFORAT":11.21,</t>
  </si>
  <si>
    <t>"U 240-2.5 40x40 PROFIL U NEPERFORAT":8.10,</t>
  </si>
  <si>
    <t>"U 240-2.5 45x45 PROFIL U NEPERFORAT":8.36,</t>
  </si>
  <si>
    <t>"U 240-2.5 50x50 PROFIL U NEPERFORAT":8.62,</t>
  </si>
  <si>
    <t>"U 240-2.5 55x55 PROFIL U NEPERFORAT":8.88,</t>
  </si>
  <si>
    <t>"U 240-2.5 60x60 PROFIL U NEPERFORAT":9.14,</t>
  </si>
  <si>
    <t>"U 240-2.5 65x65 PROFIL U NEPERFORAT":9.40,</t>
  </si>
  <si>
    <t>"U 240-2.5 70x70 PROFIL U NEPERFORAT":9.66,</t>
  </si>
  <si>
    <t>"U 240-2.5 75x75 PROFIL U NEPERFORAT":9.91,</t>
  </si>
  <si>
    <t>"U 240-2.5 80x80 PROFIL U NEPERFORAT":10.17,</t>
  </si>
  <si>
    <t>"U 240-2.5 85x85 PROFIL U NEPERFORAT":10.43,</t>
  </si>
  <si>
    <t>"U 240-2.5 90x90 PROFIL U NEPERFORAT":10.69,</t>
  </si>
  <si>
    <t>"U 240-2.5 95x95 PROFIL U NEPERFORAT":10.95,</t>
  </si>
  <si>
    <t>"U 240-2.5 40x40 PROFIL U PERFORAT":8.10,</t>
  </si>
  <si>
    <t>"U 240-2.5 45x45 PROFIL U PERFORAT":8.36,</t>
  </si>
  <si>
    <t>"U 240-2.5 50x50 PROFIL U PERFORAT":8.62,</t>
  </si>
  <si>
    <t>"U 240-2.5 55x55 PROFIL U PERFORAT":8.88,</t>
  </si>
  <si>
    <t>"U 240-2.5 60x60 PROFIL U PERFORAT":9.14,</t>
  </si>
  <si>
    <t>"U 240-2.5 65x65 PROFIL U PERFORAT":9.40,</t>
  </si>
  <si>
    <t>"U 240-2.5 70x70 PROFIL U PERFORAT":9.66,</t>
  </si>
  <si>
    <t>"U 240-2.5 75x75 PROFIL U PERFORAT":9.91,</t>
  </si>
  <si>
    <t>"U 240-2.5 80x80 PROFIL U PERFORAT":10.17,</t>
  </si>
  <si>
    <t>"U 240-2.5 85x85 PROFIL U PERFORAT":10.43,</t>
  </si>
  <si>
    <t>"U 240-2.5 90x90 PROFIL U PERFORAT":10.69,</t>
  </si>
  <si>
    <t>"U 240-2.5 95x95 PROFIL U PERFORAT":10.95,</t>
  </si>
  <si>
    <t>"U 240-3 100x100 PROFIL U NEPERFORAT":13.39,</t>
  </si>
  <si>
    <t>"U 240-3 40x40 PROFIL U NEPERFORAT":9.67,</t>
  </si>
  <si>
    <t>"U 240-3 45x45 PROFIL U NEPERFORAT":9.98,</t>
  </si>
  <si>
    <t>"U 240-3 50x50 PROFIL U NEPERFORAT":10.28,</t>
  </si>
  <si>
    <t>"U 240-3 55x55 PROFIL U NEPERFORAT":10.60,</t>
  </si>
  <si>
    <t>"U 240-3 60x60 PROFIL U NEPERFORAT":10.91,</t>
  </si>
  <si>
    <t>"U 240-3 65x65 PROFIL U NEPERFORAT":11.22,</t>
  </si>
  <si>
    <t>"U 240-3 70x70 PROFIL U NEPERFORAT":11.53,</t>
  </si>
  <si>
    <t>"U 240-3 75x75 PROFIL U NEPERFORAT":11.84,</t>
  </si>
  <si>
    <t>"U 240-3 80x80 PROFIL U NEPERFORAT":12.16,</t>
  </si>
  <si>
    <t>"U 240-3 85x85 PROFIL U NEPERFORAT":12.47,</t>
  </si>
  <si>
    <t>"U 240-3 90x90 PROFIL U NEPERFORAT":12.77,</t>
  </si>
  <si>
    <t>"U 240-3 95x95 PROFIL U NEPERFORAT":13.08,</t>
  </si>
  <si>
    <t>"U 240-3 40x40 PROFIL U PERFORAT":9.67,</t>
  </si>
  <si>
    <t>"U 240-3 45x45 PROFIL U PERFORAT":9.98,</t>
  </si>
  <si>
    <t>"U 240-3 50x50 PROFIL U PERFORAT":10.28,</t>
  </si>
  <si>
    <t>"U 240-3 55x55 PROFIL U PERFORAT":10.60,</t>
  </si>
  <si>
    <t>"U 240-3 60x60 PROFIL U PERFORAT":10.91,</t>
  </si>
  <si>
    <t>"U 240-3 65x65 PROFIL U PERFORAT":11.22,</t>
  </si>
  <si>
    <t>"U 240-3 70x70 PROFIL U PERFORAT":11.53,</t>
  </si>
  <si>
    <t>"U 240-3 75x75 PROFIL U PERFORAT":11.84,</t>
  </si>
  <si>
    <t>"U 240-3 80x80 PROFIL U PERFORAT":12.16,</t>
  </si>
  <si>
    <t>"U 240-3 85x85 PROFIL U PERFORAT":12.47,</t>
  </si>
  <si>
    <t>"U 240-3 90x90 PROFIL U PERFORAT":12.77,</t>
  </si>
  <si>
    <t>"U 240-3 95x95 PROFIL U PERFORAT":13.08,</t>
  </si>
  <si>
    <t>"U 240-3.5 100x100 PROFIL U NEPERFORAT":15.56,</t>
  </si>
  <si>
    <t>"U 240-3.5 40x40 PROFIL U NEPERFORAT":11.22,</t>
  </si>
  <si>
    <t>"U 240-3.5 45x45 PROFIL U NEPERFORAT":11.58,</t>
  </si>
  <si>
    <t>"U 240-3.5 50x50 PROFIL U NEPERFORAT":11.93,</t>
  </si>
  <si>
    <t>"U 240-3.5 55x55 PROFIL U NEPERFORAT":12.30,</t>
  </si>
  <si>
    <t>"U 240-3.5 60x60 PROFIL U NEPERFORAT":12.66,</t>
  </si>
  <si>
    <t>"U 240-3.5 65x65 PROFIL U NEPERFORAT":13.03,</t>
  </si>
  <si>
    <t>"U 240-3.5 70x70 PROFIL U NEPERFORAT":13.39,</t>
  </si>
  <si>
    <t>"U 240-3.5 75x75 PROFIL U NEPERFORAT":13.75,</t>
  </si>
  <si>
    <t>"U 240-3.5 80x80 PROFIL U NEPERFORAT":14.12,</t>
  </si>
  <si>
    <t>"U 240-3.5 85x85 PROFIL U NEPERFORAT":14.47,</t>
  </si>
  <si>
    <t>"U 240-3.5 90x90 PROFIL U NEPERFORAT":14.83,</t>
  </si>
  <si>
    <t>"U 240-3.5 95x95 PROFIL U NEPERFORAT":15.20,</t>
  </si>
  <si>
    <t>"U 240-3.5 40x40 PROFIL U PERFORAT":11.22,</t>
  </si>
  <si>
    <t>"U 240-3.5 45x45 PROFIL U PERFORAT":11.58,</t>
  </si>
  <si>
    <t>"U 240-3.5 50x50 PROFIL U PERFORAT":11.93,</t>
  </si>
  <si>
    <t>"U 240-3.5 55x55 PROFIL U PERFORAT":12.30,</t>
  </si>
  <si>
    <t>"U 240-3.5 60x60 PROFIL U PERFORAT":12.66,</t>
  </si>
  <si>
    <t>"U 240-3.5 65x65 PROFIL U PERFORAT":13.03,</t>
  </si>
  <si>
    <t>"U 240-3.5 70x70 PROFIL U PERFORAT":13.39,</t>
  </si>
  <si>
    <t>"U 240-3.5 75x75 PROFIL U PERFORAT":13.75,</t>
  </si>
  <si>
    <t>"U 240-3.5 80x80 PROFIL U PERFORAT":14.12,</t>
  </si>
  <si>
    <t>"U 240-3.5 85x85 PROFIL U PERFORAT":14.47,</t>
  </si>
  <si>
    <t>"U 240-3.5 90x90 PROFIL U PERFORAT":14.83,</t>
  </si>
  <si>
    <t>"U 240-3.5 95x95 PROFIL U PERFORAT":15.20,</t>
  </si>
  <si>
    <t>"U 250-1.5 100x100 PROFIL U NEPERFORAT":6.93,</t>
  </si>
  <si>
    <t>"U 250-1.5 40x40 PROFIL U NEPERFORAT":5.07,</t>
  </si>
  <si>
    <t>"U 250-1.5 45x45 PROFIL U NEPERFORAT":5.23,</t>
  </si>
  <si>
    <t>"U 250-1.5 50x50 PROFIL U NEPERFORAT":5.38,</t>
  </si>
  <si>
    <t>"U 250-1.5 55x55 PROFIL U NEPERFORAT":5.54,</t>
  </si>
  <si>
    <t>"U 250-1.5 60x60 PROFIL U NEPERFORAT":5.69,</t>
  </si>
  <si>
    <t>"U 250-1.5 65x65 PROFIL U NEPERFORAT":5.85,</t>
  </si>
  <si>
    <t>"U 250-1.5 70x70 PROFIL U NEPERFORAT":6.01,</t>
  </si>
  <si>
    <t>"U 250-1.5 75x75 PROFIL U NEPERFORAT":6.16,</t>
  </si>
  <si>
    <t>"U 250-1.5 80x80 PROFIL U NEPERFORAT":6.31,</t>
  </si>
  <si>
    <t>"U 250-1.5 85x85 PROFIL U NEPERFORAT":6.46,</t>
  </si>
  <si>
    <t>"U 250-1.5 90x90 PROFIL U NEPERFORAT":6.62,</t>
  </si>
  <si>
    <t>"U 250-1.5 95x95 PROFIL U NEPERFORAT":6.77,</t>
  </si>
  <si>
    <t>"U 250-1.5 40x40 PROFIL U PERFORAT":5.07,</t>
  </si>
  <si>
    <t>"U 250-1.5 45x45 PROFIL U PERFORAT":5.23,</t>
  </si>
  <si>
    <t>"U 250-1.5 50x50 PROFIL U PERFORAT":5.38,</t>
  </si>
  <si>
    <t>"U 250-1.5 55x55 PROFIL U PERFORAT":5.54,</t>
  </si>
  <si>
    <t>"U 250-1.5 60x60 PROFIL U PERFORAT":5.69,</t>
  </si>
  <si>
    <t>"U 250-1.5 65x65 PROFIL U PERFORAT":5.85,</t>
  </si>
  <si>
    <t>"U 250-1.5 70x70 PROFIL U PERFORAT":6.01,</t>
  </si>
  <si>
    <t>"U 250-1.5 75x75 PROFIL U PERFORAT":6.16,</t>
  </si>
  <si>
    <t>"U 250-1.5 80x80 PROFIL U PERFORAT":6.31,</t>
  </si>
  <si>
    <t>"U 250-1.5 85x85 PROFIL U PERFORAT":6.46,</t>
  </si>
  <si>
    <t>"U 250-1.5 90x90 PROFIL U PERFORAT":6.62,</t>
  </si>
  <si>
    <t>"U 250-1.5 95x95 PROFIL U PERFORAT":6.77,</t>
  </si>
  <si>
    <t>"U 250-2 100x100 PROFIL U NEPERFORAT":9.20,</t>
  </si>
  <si>
    <t>"U 250-2 40x40 PROFIL U NEPERFORAT":6.72,</t>
  </si>
  <si>
    <t>"U 250-2 45x45 PROFIL U NEPERFORAT":6.93,</t>
  </si>
  <si>
    <t>"U 250-2 50x50 PROFIL U NEPERFORAT":7.14,</t>
  </si>
  <si>
    <t>"U 250-2 55x55 PROFIL U NEPERFORAT":7.35,</t>
  </si>
  <si>
    <t>"U 250-2 60x60 PROFIL U NEPERFORAT":7.55,</t>
  </si>
  <si>
    <t>"U 250-2 65x65 PROFIL U NEPERFORAT":7.76,</t>
  </si>
  <si>
    <t>"U 250-2 70x70 PROFIL U NEPERFORAT":7.97,</t>
  </si>
  <si>
    <t>"U 250-2 75x75 PROFIL U NEPERFORAT":8.18,</t>
  </si>
  <si>
    <t>"U 250-2 80x80 PROFIL U NEPERFORAT":8.39,</t>
  </si>
  <si>
    <t>"U 250-2 85x85 PROFIL U NEPERFORAT":8.58,</t>
  </si>
  <si>
    <t>"U 250-2 90x90 PROFIL U NEPERFORAT":8.79,</t>
  </si>
  <si>
    <t>"U 250-2 95x95 PROFIL U NEPERFORAT":9.00,</t>
  </si>
  <si>
    <t>"U 250-2 40x40 PROFIL U PERFORAT":6.72,</t>
  </si>
  <si>
    <t>"U 250-2 45x45 PROFIL U PERFORAT":6.93,</t>
  </si>
  <si>
    <t>"U 250-2 50x50 PROFIL U PERFORAT":7.14,</t>
  </si>
  <si>
    <t>"U 250-2 55x55 PROFIL U PERFORAT":7.35,</t>
  </si>
  <si>
    <t>"U 250-2 60x60 PROFIL U PERFORAT":7.55,</t>
  </si>
  <si>
    <t>"U 250-2 65x65 PROFIL U PERFORAT":7.76,</t>
  </si>
  <si>
    <t>"U 250-2 70x70 PROFIL U PERFORAT":7.97,</t>
  </si>
  <si>
    <t>"U 250-2 75x75 PROFIL U PERFORAT":8.18,</t>
  </si>
  <si>
    <t>"U 250-2 80x80 PROFIL U PERFORAT":8.39,</t>
  </si>
  <si>
    <t>"U 250-2 85x85 PROFIL U PERFORAT":8.58,</t>
  </si>
  <si>
    <t>"U 250-2 90x90 PROFIL U PERFORAT":8.79,</t>
  </si>
  <si>
    <t>"U 250-2 95x95 PROFIL U PERFORAT":9.00,</t>
  </si>
  <si>
    <t>"U 250-2.5 100x100 PROFIL U NEPERFORAT":11.47,</t>
  </si>
  <si>
    <t>"U 250-2.5 40x40 PROFIL U NEPERFORAT":8.36,</t>
  </si>
  <si>
    <t>"U 250-2.5 45x45 PROFIL U NEPERFORAT":8.62,</t>
  </si>
  <si>
    <t>"U 250-2.5 50x50 PROFIL U NEPERFORAT":8.88,</t>
  </si>
  <si>
    <t>"U 250-2.5 55x55 PROFIL U NEPERFORAT":9.14,</t>
  </si>
  <si>
    <t>"U 250-2.5 60x60 PROFIL U NEPERFORAT":9.40,</t>
  </si>
  <si>
    <t>"U 250-2.5 65x65 PROFIL U NEPERFORAT":9.66,</t>
  </si>
  <si>
    <t>"U 250-2.5 70x70 PROFIL U NEPERFORAT":9.91,</t>
  </si>
  <si>
    <t>"U 250-2.5 75x75 PROFIL U NEPERFORAT":10.17,</t>
  </si>
  <si>
    <t>"U 250-2.5 80x80 PROFIL U NEPERFORAT":10.43,</t>
  </si>
  <si>
    <t>"U 250-2.5 85x85 PROFIL U NEPERFORAT":10.69,</t>
  </si>
  <si>
    <t>"U 250-2.5 90x90 PROFIL U NEPERFORAT":10.95,</t>
  </si>
  <si>
    <t>"U 250-2.5 95x95 PROFIL U NEPERFORAT":11.21,</t>
  </si>
  <si>
    <t>"U 250-2.5 40x40 PROFIL U PERFORAT":8.36,</t>
  </si>
  <si>
    <t>"U 250-2.5 45x45 PROFIL U PERFORAT":8.62,</t>
  </si>
  <si>
    <t>"U 250-2.5 50x50 PROFIL U PERFORAT":8.88,</t>
  </si>
  <si>
    <t>"U 250-2.5 55x55 PROFIL U PERFORAT":9.14,</t>
  </si>
  <si>
    <t>"U 250-2.5 60x60 PROFIL U PERFORAT":9.40,</t>
  </si>
  <si>
    <t>"U 250-2.5 65x65 PROFIL U PERFORAT":9.66,</t>
  </si>
  <si>
    <t>"U 250-2.5 70x70 PROFIL U PERFORAT":9.91,</t>
  </si>
  <si>
    <t>"U 250-2.5 75x75 PROFIL U PERFORAT":10.17,</t>
  </si>
  <si>
    <t>"U 250-2.5 80x80 PROFIL U PERFORAT":10.43,</t>
  </si>
  <si>
    <t>"U 250-2.5 85x85 PROFIL U PERFORAT":10.69,</t>
  </si>
  <si>
    <t>"U 250-2.5 90x90 PROFIL U PERFORAT":10.95,</t>
  </si>
  <si>
    <t>"U 250-2.5 95x95 PROFIL U PERFORAT":11.21,</t>
  </si>
  <si>
    <t>"U 250-3 100x100 PROFIL U NEPERFORAT":13.70,</t>
  </si>
  <si>
    <t>"U 250-3 40x40 PROFIL U NEPERFORAT":9.98,</t>
  </si>
  <si>
    <t>"U 250-3 45x45 PROFIL U NEPERFORAT":10.28,</t>
  </si>
  <si>
    <t>"U 250-3 50x50 PROFIL U NEPERFORAT":10.60,</t>
  </si>
  <si>
    <t>"U 250-3 55x55 PROFIL U NEPERFORAT":10.91,</t>
  </si>
  <si>
    <t>"U 250-3 60x60 PROFIL U NEPERFORAT":11.22,</t>
  </si>
  <si>
    <t>"U 250-3 65x65 PROFIL U NEPERFORAT":11.53,</t>
  </si>
  <si>
    <t>"U 250-3 70x70 PROFIL U NEPERFORAT":11.84,</t>
  </si>
  <si>
    <t>"U 250-3 75x75 PROFIL U NEPERFORAT":12.16,</t>
  </si>
  <si>
    <t>"U 250-3 80x80 PROFIL U NEPERFORAT":12.47,</t>
  </si>
  <si>
    <t>"U 250-3 85x85 PROFIL U NEPERFORAT":12.77,</t>
  </si>
  <si>
    <t>"U 250-3 90x90 PROFIL U NEPERFORAT":13.08,</t>
  </si>
  <si>
    <t>"U 250-3 95x95 PROFIL U NEPERFORAT":13.39,</t>
  </si>
  <si>
    <t>"U 250-3 40x40 PROFIL U PERFORAT":9.98,</t>
  </si>
  <si>
    <t>"U 250-3 45x45 PROFIL U PERFORAT":10.28,</t>
  </si>
  <si>
    <t>"U 250-3 50x50 PROFIL U PERFORAT":10.60,</t>
  </si>
  <si>
    <t>"U 250-3 55x55 PROFIL U PERFORAT":10.91,</t>
  </si>
  <si>
    <t>"U 250-3 60x60 PROFIL U PERFORAT":11.22,</t>
  </si>
  <si>
    <t>"U 250-3 65x65 PROFIL U PERFORAT":11.53,</t>
  </si>
  <si>
    <t>"U 250-3 70x70 PROFIL U PERFORAT":11.84,</t>
  </si>
  <si>
    <t>"U 250-3 75x75 PROFIL U PERFORAT":12.16,</t>
  </si>
  <si>
    <t>"U 250-3 80x80 PROFIL U PERFORAT":12.47,</t>
  </si>
  <si>
    <t>"U 250-3 85x85 PROFIL U PERFORAT":12.77,</t>
  </si>
  <si>
    <t>"U 250-3 90x90 PROFIL U PERFORAT":13.08,</t>
  </si>
  <si>
    <t>"U 250-3 95x95 PROFIL U PERFORAT":13.39,</t>
  </si>
  <si>
    <t>"U 250-3.5 100x100 PROFIL U NEPERFORAT":15.93,</t>
  </si>
  <si>
    <t>"U 250-3.5 40x40 PROFIL U NEPERFORAT":11.58,</t>
  </si>
  <si>
    <t>"U 250-3.5 45x45 PROFIL U NEPERFORAT":11.93,</t>
  </si>
  <si>
    <t>"U 250-3.5 50x50 PROFIL U NEPERFORAT":12.30,</t>
  </si>
  <si>
    <t>"U 250-3.5 55x55 PROFIL U NEPERFORAT":12.66,</t>
  </si>
  <si>
    <t>"U 250-3.5 60x60 PROFIL U NEPERFORAT":13.03,</t>
  </si>
  <si>
    <t>"U 250-3.5 65x65 PROFIL U NEPERFORAT":13.39,</t>
  </si>
  <si>
    <t>"U 250-3.5 70x70 PROFIL U NEPERFORAT":13.75,</t>
  </si>
  <si>
    <t>"U 250-3.5 75x75 PROFIL U NEPERFORAT":14.12,</t>
  </si>
  <si>
    <t>"U 250-3.5 80x80 PROFIL U NEPERFORAT":14.47,</t>
  </si>
  <si>
    <t>"U 250-3.5 85x85 PROFIL U NEPERFORAT":14.83,</t>
  </si>
  <si>
    <t>"U 250-3.5 90x90 PROFIL U NEPERFORAT":15.20,</t>
  </si>
  <si>
    <t>"U 250-3.5 95x95 PROFIL U NEPERFORAT":15.56,</t>
  </si>
  <si>
    <t>"U 250-3.5 40x40 PROFIL U PERFORAT":11.58,</t>
  </si>
  <si>
    <t>"U 250-3.5 45x45 PROFIL U PERFORAT":11.93,</t>
  </si>
  <si>
    <t>"U 250-3.5 50x50 PROFIL U PERFORAT":12.30,</t>
  </si>
  <si>
    <t>"U 250-3.5 55x55 PROFIL U PERFORAT":12.66,</t>
  </si>
  <si>
    <t>"U 250-3.5 60x60 PROFIL U PERFORAT":13.03,</t>
  </si>
  <si>
    <t>"U 250-3.5 65x65 PROFIL U PERFORAT":13.39,</t>
  </si>
  <si>
    <t>"U 250-3.5 70x70 PROFIL U PERFORAT":13.75,</t>
  </si>
  <si>
    <t>"U 250-3.5 75x75 PROFIL U PERFORAT":14.12,</t>
  </si>
  <si>
    <t>"U 250-3.5 80x80 PROFIL U PERFORAT":14.47,</t>
  </si>
  <si>
    <t>"U 250-3.5 85x85 PROFIL U PERFORAT":14.83,</t>
  </si>
  <si>
    <t>"U 250-3.5 90x90 PROFIL U PERFORAT":15.20,</t>
  </si>
  <si>
    <t>"U 250-3.5 95x95 PROFIL U PERFORAT":15.56,</t>
  </si>
  <si>
    <t>"U 260-1.5 100x100 PROFIL U NEPERFORAT":7.09,</t>
  </si>
  <si>
    <t>"U 260-1.5 40x40 PROFIL U NEPERFORAT":5.23,</t>
  </si>
  <si>
    <t>"U 260-1.5 45x45 PROFIL U NEPERFORAT":5.38,</t>
  </si>
  <si>
    <t>"U 260-1.5 50x50 PROFIL U NEPERFORAT":5.54,</t>
  </si>
  <si>
    <t>"U 260-1.5 55x55 PROFIL U NEPERFORAT":5.69,</t>
  </si>
  <si>
    <t>"U 260-1.5 60x60 PROFIL U NEPERFORAT":5.85,</t>
  </si>
  <si>
    <t>"U 260-1.5 65x65 PROFIL U NEPERFORAT":6.01,</t>
  </si>
  <si>
    <t>"U 260-1.5 70x70 PROFIL U NEPERFORAT":6.16,</t>
  </si>
  <si>
    <t>"U 260-1.5 75x75 PROFIL U NEPERFORAT":6.31,</t>
  </si>
  <si>
    <t>"U 260-1.5 80x80 PROFIL U NEPERFORAT":6.46,</t>
  </si>
  <si>
    <t>"U 260-1.5 85x85 PROFIL U NEPERFORAT":6.62,</t>
  </si>
  <si>
    <t>"U 260-1.5 90x90 PROFIL U NEPERFORAT":6.77,</t>
  </si>
  <si>
    <t>"U 260-1.5 95x95 PROFIL U NEPERFORAT":6.93,</t>
  </si>
  <si>
    <t>"U 260-1.5 40x40 PROFIL U PERFORAT":5.23,</t>
  </si>
  <si>
    <t>"U 260-1.5 45x45 PROFIL U PERFORAT":5.38,</t>
  </si>
  <si>
    <t>"U 260-1.5 50x50 PROFIL U PERFORAT":5.54,</t>
  </si>
  <si>
    <t>"U 260-1.5 55x55 PROFIL U PERFORAT":5.69,</t>
  </si>
  <si>
    <t>"U 260-1.5 60x60 PROFIL U PERFORAT":5.85,</t>
  </si>
  <si>
    <t>"U 260-1.5 65x65 PROFIL U PERFORAT":6.01,</t>
  </si>
  <si>
    <t>"U 260-1.5 70x70 PROFIL U PERFORAT":6.16,</t>
  </si>
  <si>
    <t>"U 260-1.5 75x75 PROFIL U PERFORAT":6.31,</t>
  </si>
  <si>
    <t>"U 260-1.5 80x80 PROFIL U PERFORAT":6.46,</t>
  </si>
  <si>
    <t>"U 260-1.5 85x85 PROFIL U PERFORAT":6.62,</t>
  </si>
  <si>
    <t>"U 260-1.5 90x90 PROFIL U PERFORAT":6.77,</t>
  </si>
  <si>
    <t>"U 260-1.5 95x95 PROFIL U PERFORAT":6.93,</t>
  </si>
  <si>
    <t>"U 260-2 100x100 PROFIL U NEPERFORAT":9.41,</t>
  </si>
  <si>
    <t>"U 260-2 40x40 PROFIL U NEPERFORAT":6.93,</t>
  </si>
  <si>
    <t>"U 260-2 45x45 PROFIL U NEPERFORAT":7.14,</t>
  </si>
  <si>
    <t>"U 260-2 50x50 PROFIL U NEPERFORAT":7.35,</t>
  </si>
  <si>
    <t>"U 260-2 55x55 PROFIL U NEPERFORAT":7.55,</t>
  </si>
  <si>
    <t>"U 260-2 60x60 PROFIL U NEPERFORAT":7.76,</t>
  </si>
  <si>
    <t>"U 260-2 65x65 PROFIL U NEPERFORAT":7.97,</t>
  </si>
  <si>
    <t>"U 260-2 70x70 PROFIL U NEPERFORAT":8.18,</t>
  </si>
  <si>
    <t>"U 260-2 75x75 PROFIL U NEPERFORAT":8.39,</t>
  </si>
  <si>
    <t>"U 260-2 80x80 PROFIL U NEPERFORAT":8.58,</t>
  </si>
  <si>
    <t>"U 260-2 85x85 PROFIL U NEPERFORAT":8.79,</t>
  </si>
  <si>
    <t>"U 260-2 90x90 PROFIL U NEPERFORAT":9.00,</t>
  </si>
  <si>
    <t>"U 260-2 95x95 PROFIL U NEPERFORAT":9.20,</t>
  </si>
  <si>
    <t>"U 260-2 40x40 PROFIL U PERFORAT":6.93,</t>
  </si>
  <si>
    <t>"U 260-2 45x45 PROFIL U PERFORAT":7.14,</t>
  </si>
  <si>
    <t>"U 260-2 50x50 PROFIL U PERFORAT":7.35,</t>
  </si>
  <si>
    <t>"U 260-2 55x55 PROFIL U PERFORAT":7.55,</t>
  </si>
  <si>
    <t>"U 260-2 60x60 PROFIL U PERFORAT":7.76,</t>
  </si>
  <si>
    <t>"U 260-2 65x65 PROFIL U PERFORAT":7.97,</t>
  </si>
  <si>
    <t>"U 260-2 70x70 PROFIL U PERFORAT":8.18,</t>
  </si>
  <si>
    <t>"U 260-2 75x75 PROFIL U PERFORAT":8.39,</t>
  </si>
  <si>
    <t>"U 260-2 80x80 PROFIL U PERFORAT":8.58,</t>
  </si>
  <si>
    <t>"U 260-2 85x85 PROFIL U PERFORAT":8.79,</t>
  </si>
  <si>
    <t>"U 260-2 90x90 PROFIL U PERFORAT":9.00,</t>
  </si>
  <si>
    <t>"U 260-2 95x95 PROFIL U PERFORAT":9.20,</t>
  </si>
  <si>
    <t>"U 260-2.5 100x100 PROFIL U NEPERFORAT":11.73,</t>
  </si>
  <si>
    <t>"U 260-2.5 40x40 PROFIL U NEPERFORAT":8.62,</t>
  </si>
  <si>
    <t>"U 260-2.5 45x45 PROFIL U NEPERFORAT":8.88,</t>
  </si>
  <si>
    <t>"U 260-2.5 50x50 PROFIL U NEPERFORAT":9.14,</t>
  </si>
  <si>
    <t>"U 260-2.5 55x55 PROFIL U NEPERFORAT":9.40,</t>
  </si>
  <si>
    <t>"U 260-2.5 60x60 PROFIL U NEPERFORAT":9.66,</t>
  </si>
  <si>
    <t>"U 260-2.5 65x65 PROFIL U NEPERFORAT":9.91,</t>
  </si>
  <si>
    <t>"U 260-2.5 70x70 PROFIL U NEPERFORAT":10.17,</t>
  </si>
  <si>
    <t>"U 260-2.5 75x75 PROFIL U NEPERFORAT":10.43,</t>
  </si>
  <si>
    <t>"U 260-2.5 80x80 PROFIL U NEPERFORAT":10.69,</t>
  </si>
  <si>
    <t>"U 260-2.5 85x85 PROFIL U NEPERFORAT":10.95,</t>
  </si>
  <si>
    <t>"U 260-2.5 90x90 PROFIL U NEPERFORAT":11.21,</t>
  </si>
  <si>
    <t>"U 260-2.5 95x95 PROFIL U NEPERFORAT":11.47,</t>
  </si>
  <si>
    <t>"U 260-2.5 40x40 PROFIL U PERFORAT":8.62,</t>
  </si>
  <si>
    <t>"U 260-2.5 45x45 PROFIL U PERFORAT":8.88,</t>
  </si>
  <si>
    <t>"U 260-2.5 50x50 PROFIL U PERFORAT":9.14,</t>
  </si>
  <si>
    <t>"U 260-2.5 55x55 PROFIL U PERFORAT":9.40,</t>
  </si>
  <si>
    <t>"U 260-2.5 60x60 PROFIL U PERFORAT":9.66,</t>
  </si>
  <si>
    <t>"U 260-2.5 65x65 PROFIL U PERFORAT":9.91,</t>
  </si>
  <si>
    <t>"U 260-2.5 70x70 PROFIL U PERFORAT":10.17,</t>
  </si>
  <si>
    <t>"U 260-2.5 75x75 PROFIL U PERFORAT":10.43,</t>
  </si>
  <si>
    <t>"U 260-2.5 80x80 PROFIL U PERFORAT":10.69,</t>
  </si>
  <si>
    <t>"U 260-2.5 85x85 PROFIL U PERFORAT":10.95,</t>
  </si>
  <si>
    <t>"U 260-2.5 90x90 PROFIL U PERFORAT":11.21,</t>
  </si>
  <si>
    <t>"U 260-2.5 95x95 PROFIL U PERFORAT":11.47,</t>
  </si>
  <si>
    <t>"U 260-3 100x100 PROFIL U NEPERFORAT":14.01,</t>
  </si>
  <si>
    <t>"U 260-3 40x40 PROFIL U NEPERFORAT":10.28,</t>
  </si>
  <si>
    <t>"U 260-3 45x45 PROFIL U NEPERFORAT":10.60,</t>
  </si>
  <si>
    <t>"U 260-3 50x50 PROFIL U NEPERFORAT":10.91,</t>
  </si>
  <si>
    <t>"U 260-3 55x55 PROFIL U NEPERFORAT":11.22,</t>
  </si>
  <si>
    <t>"U 260-3 60x60 PROFIL U NEPERFORAT":11.53,</t>
  </si>
  <si>
    <t>"U 260-3 65x65 PROFIL U NEPERFORAT":11.84,</t>
  </si>
  <si>
    <t>"U 260-3 70x70 PROFIL U NEPERFORAT":12.16,</t>
  </si>
  <si>
    <t>"U 260-3 75x75 PROFIL U NEPERFORAT":12.47,</t>
  </si>
  <si>
    <t>"U 260-3 80x80 PROFIL U NEPERFORAT":12.77,</t>
  </si>
  <si>
    <t>"U 260-3 85x85 PROFIL U NEPERFORAT":13.08,</t>
  </si>
  <si>
    <t>"U 260-3 90x90 PROFIL U NEPERFORAT":13.39,</t>
  </si>
  <si>
    <t>"U 260-3 95x95 PROFIL U NEPERFORAT":13.70,</t>
  </si>
  <si>
    <t>"U 260-3 40x40 PROFIL U PERFORAT":10.28,</t>
  </si>
  <si>
    <t>"U 260-3 45x45 PROFIL U PERFORAT":10.60,</t>
  </si>
  <si>
    <t>"U 260-3 50x50 PROFIL U PERFORAT":10.91,</t>
  </si>
  <si>
    <t>"U 260-3 55x55 PROFIL U PERFORAT":11.22,</t>
  </si>
  <si>
    <t>"U 260-3 60x60 PROFIL U PERFORAT":11.53,</t>
  </si>
  <si>
    <t>"U 260-3 65x65 PROFIL U PERFORAT":11.84,</t>
  </si>
  <si>
    <t>"U 260-3 70x70 PROFIL U PERFORAT":12.16,</t>
  </si>
  <si>
    <t>"U 260-3 75x75 PROFIL U PERFORAT":12.47,</t>
  </si>
  <si>
    <t>"U 260-3 80x80 PROFIL U PERFORAT":12.77,</t>
  </si>
  <si>
    <t>"U 260-3 85x85 PROFIL U PERFORAT":13.08,</t>
  </si>
  <si>
    <t>"U 260-3 90x90 PROFIL U PERFORAT":13.39,</t>
  </si>
  <si>
    <t>"U 260-3 95x95 PROFIL U PERFORAT":13.70,</t>
  </si>
  <si>
    <t>"U 260-3.5 100x100 PROFIL U NEPERFORAT":16.29,</t>
  </si>
  <si>
    <t>"U 260-3.5 40x40 PROFIL U NEPERFORAT":11.93,</t>
  </si>
  <si>
    <t>"U 260-3.5 45x45 PROFIL U NEPERFORAT":12.30,</t>
  </si>
  <si>
    <t>"U 260-3.5 50x50 PROFIL U NEPERFORAT":12.66,</t>
  </si>
  <si>
    <t>"U 260-3.5 55x55 PROFIL U NEPERFORAT":13.03,</t>
  </si>
  <si>
    <t>"U 260-3.5 60x60 PROFIL U NEPERFORAT":13.39,</t>
  </si>
  <si>
    <t>"U 260-3.5 65x65 PROFIL U NEPERFORAT":13.75,</t>
  </si>
  <si>
    <t>"U 260-3.5 70x70 PROFIL U NEPERFORAT":14.12,</t>
  </si>
  <si>
    <t>"U 260-3.5 75x75 PROFIL U NEPERFORAT":14.47,</t>
  </si>
  <si>
    <t>"U 260-3.5 80x80 PROFIL U NEPERFORAT":14.83,</t>
  </si>
  <si>
    <t>"U 260-3.5 85x85 PROFIL U NEPERFORAT":15.20,</t>
  </si>
  <si>
    <t>"U 260-3.5 90x90 PROFIL U NEPERFORAT":15.56,</t>
  </si>
  <si>
    <t>"U 260-3.5 95x95 PROFIL U NEPERFORAT":15.93,</t>
  </si>
  <si>
    <t>"U 260-3.5 40x40 PROFIL U PERFORAT":11.93,</t>
  </si>
  <si>
    <t>"U 260-3.5 45x45 PROFIL U PERFORAT":12.30,</t>
  </si>
  <si>
    <t>"U 260-3.5 50x50 PROFIL U PERFORAT":12.66,</t>
  </si>
  <si>
    <t>"U 260-3.5 55x55 PROFIL U PERFORAT":13.03,</t>
  </si>
  <si>
    <t>"U 260-3.5 60x60 PROFIL U PERFORAT":13.39,</t>
  </si>
  <si>
    <t>"U 260-3.5 65x65 PROFIL U PERFORAT":13.75,</t>
  </si>
  <si>
    <t>"U 260-3.5 70x70 PROFIL U PERFORAT":14.12,</t>
  </si>
  <si>
    <t>"U 260-3.5 75x75 PROFIL U PERFORAT":14.47,</t>
  </si>
  <si>
    <t>"U 260-3.5 80x80 PROFIL U PERFORAT":14.83,</t>
  </si>
  <si>
    <t>"U 260-3.5 85x85 PROFIL U PERFORAT":15.20,</t>
  </si>
  <si>
    <t>"U 260-3.5 90x90 PROFIL U PERFORAT":15.56,</t>
  </si>
  <si>
    <t>"U 260-3.5 95x95 PROFIL U PERFORAT":15.93,</t>
  </si>
  <si>
    <t>"U 270-1.5 100x100 PROFIL U NEPERFORAT":7.24,</t>
  </si>
  <si>
    <t>"U 270-1.5 40x40 PROFIL U NEPERFORAT":5.38,</t>
  </si>
  <si>
    <t>"U 270-1.5 45x45 PROFIL U NEPERFORAT":5.54,</t>
  </si>
  <si>
    <t>"U 270-1.5 50x50 PROFIL U NEPERFORAT":5.69,</t>
  </si>
  <si>
    <t>"U 270-1.5 55x55 PROFIL U NEPERFORAT":5.85,</t>
  </si>
  <si>
    <t>"U 270-1.5 60x60 PROFIL U NEPERFORAT":6.01,</t>
  </si>
  <si>
    <t>"U 270-1.5 65x65 PROFIL U NEPERFORAT":6.16,</t>
  </si>
  <si>
    <t>"U 270-1.5 70x70 PROFIL U NEPERFORAT":6.31,</t>
  </si>
  <si>
    <t>"U 270-1.5 75x75 PROFIL U NEPERFORAT":6.46,</t>
  </si>
  <si>
    <t>"U 270-1.5 80x80 PROFIL U NEPERFORAT":6.62,</t>
  </si>
  <si>
    <t>"U 270-1.5 85x85 PROFIL U NEPERFORAT":6.77,</t>
  </si>
  <si>
    <t>"U 270-1.5 90x90 PROFIL U NEPERFORAT":6.93,</t>
  </si>
  <si>
    <t>"U 270-1.5 95x95 PROFIL U NEPERFORAT":7.09,</t>
  </si>
  <si>
    <t>"U 270-1.5 40x40 PROFIL U PERFORAT":5.38,</t>
  </si>
  <si>
    <t>"U 270-1.5 45x45 PROFIL U PERFORAT":5.54,</t>
  </si>
  <si>
    <t>"U 270-1.5 50x50 PROFIL U PERFORAT":5.69,</t>
  </si>
  <si>
    <t>"U 270-1.5 55x55 PROFIL U PERFORAT":5.85,</t>
  </si>
  <si>
    <t>"U 270-1.5 60x60 PROFIL U PERFORAT":6.01,</t>
  </si>
  <si>
    <t>"U 270-1.5 65x65 PROFIL U PERFORAT":6.16,</t>
  </si>
  <si>
    <t>"U 270-1.5 70x70 PROFIL U PERFORAT":6.31,</t>
  </si>
  <si>
    <t>"U 270-1.5 75x75 PROFIL U PERFORAT":6.46,</t>
  </si>
  <si>
    <t>"U 270-1.5 80x80 PROFIL U PERFORAT":6.62,</t>
  </si>
  <si>
    <t>"U 270-1.5 85x85 PROFIL U PERFORAT":6.77,</t>
  </si>
  <si>
    <t>"U 270-1.5 90x90 PROFIL U PERFORAT":6.93,</t>
  </si>
  <si>
    <t>"U 270-1.5 95x95 PROFIL U PERFORAT":7.09,</t>
  </si>
  <si>
    <t>"U 270-2 100x100 PROFIL U NEPERFORAT":9.62,</t>
  </si>
  <si>
    <t>"U 270-2 40x40 PROFIL U NEPERFORAT":7.14,</t>
  </si>
  <si>
    <t>"U 270-2 45x45 PROFIL U NEPERFORAT":7.35,</t>
  </si>
  <si>
    <t>"U 270-2 50x50 PROFIL U NEPERFORAT":7.55,</t>
  </si>
  <si>
    <t>"U 270-2 55x55 PROFIL U NEPERFORAT":7.76,</t>
  </si>
  <si>
    <t>"U 270-2 60x60 PROFIL U NEPERFORAT":7.97,</t>
  </si>
  <si>
    <t>"U 270-2 65x65 PROFIL U NEPERFORAT":8.18,</t>
  </si>
  <si>
    <t>"U 270-2 70x70 PROFIL U NEPERFORAT":8.39,</t>
  </si>
  <si>
    <t>"U 270-2 75x75 PROFIL U NEPERFORAT":8.58,</t>
  </si>
  <si>
    <t>"U 270-2 80x80 PROFIL U NEPERFORAT":8.79,</t>
  </si>
  <si>
    <t>"U 270-2 85x85 PROFIL U NEPERFORAT":9.00,</t>
  </si>
  <si>
    <t>"U 270-2 90x90 PROFIL U NEPERFORAT":9.20,</t>
  </si>
  <si>
    <t>"U 270-2 95x95 PROFIL U NEPERFORAT":9.41,</t>
  </si>
  <si>
    <t>"U 270-2 40x40 PROFIL U PERFORAT":7.14,</t>
  </si>
  <si>
    <t>"U 270-2 45x45 PROFIL U PERFORAT":7.35,</t>
  </si>
  <si>
    <t>"U 270-2 50x50 PROFIL U PERFORAT":7.55,</t>
  </si>
  <si>
    <t>"U 270-2 55x55 PROFIL U PERFORAT":7.76,</t>
  </si>
  <si>
    <t>"U 270-2 60x60 PROFIL U PERFORAT":7.97,</t>
  </si>
  <si>
    <t>"U 270-2 65x65 PROFIL U PERFORAT":8.18,</t>
  </si>
  <si>
    <t>"U 270-2 70x70 PROFIL U PERFORAT":8.39,</t>
  </si>
  <si>
    <t>"U 270-2 75x75 PROFIL U PERFORAT":8.58,</t>
  </si>
  <si>
    <t>"U 270-2 80x80 PROFIL U PERFORAT":8.79,</t>
  </si>
  <si>
    <t>"U 270-2 85x85 PROFIL U PERFORAT":9.00,</t>
  </si>
  <si>
    <t>"U 270-2 90x90 PROFIL U PERFORAT":9.20,</t>
  </si>
  <si>
    <t>"U 270-2 95x95 PROFIL U PERFORAT":9.41,</t>
  </si>
  <si>
    <t>"U 270-2.5 100x100 PROFIL U NEPERFORAT":11.99,</t>
  </si>
  <si>
    <t>"U 270-2.5 40x40 PROFIL U NEPERFORAT":8.88,</t>
  </si>
  <si>
    <t>"U 270-2.5 45x45 PROFIL U NEPERFORAT":9.14,</t>
  </si>
  <si>
    <t>"U 270-2.5 50x50 PROFIL U NEPERFORAT":9.40,</t>
  </si>
  <si>
    <t>"U 270-2.5 55x55 PROFIL U NEPERFORAT":9.66,</t>
  </si>
  <si>
    <t>"U 270-2.5 60x60 PROFIL U NEPERFORAT":9.91,</t>
  </si>
  <si>
    <t>"U 270-2.5 65x65 PROFIL U NEPERFORAT":10.17,</t>
  </si>
  <si>
    <t>"U 270-2.5 70x70 PROFIL U NEPERFORAT":10.43,</t>
  </si>
  <si>
    <t>"U 270-2.5 75x75 PROFIL U NEPERFORAT":10.69,</t>
  </si>
  <si>
    <t>"U 270-2.5 80x80 PROFIL U NEPERFORAT":10.95,</t>
  </si>
  <si>
    <t>"U 270-2.5 85x85 PROFIL U NEPERFORAT":11.21,</t>
  </si>
  <si>
    <t>"U 270-2.5 90x90 PROFIL U NEPERFORAT":11.47,</t>
  </si>
  <si>
    <t>"U 270-2.5 95x95 PROFIL U NEPERFORAT":11.73,</t>
  </si>
  <si>
    <t>"U 270-2.5 40x40 PROFIL U PERFORAT":8.88,</t>
  </si>
  <si>
    <t>"U 270-2.5 45x45 PROFIL U PERFORAT":9.14,</t>
  </si>
  <si>
    <t>"U 270-2.5 50x50 PROFIL U PERFORAT":9.40,</t>
  </si>
  <si>
    <t>"U 270-2.5 55x55 PROFIL U PERFORAT":9.66,</t>
  </si>
  <si>
    <t>"U 270-2.5 60x60 PROFIL U PERFORAT":9.91,</t>
  </si>
  <si>
    <t>"U 270-2.5 65x65 PROFIL U PERFORAT":10.17,</t>
  </si>
  <si>
    <t>"U 270-2.5 70x70 PROFIL U PERFORAT":10.43,</t>
  </si>
  <si>
    <t>"U 270-2.5 75x75 PROFIL U PERFORAT":10.69,</t>
  </si>
  <si>
    <t>"U 270-2.5 80x80 PROFIL U PERFORAT":10.95,</t>
  </si>
  <si>
    <t>"U 270-2.5 85x85 PROFIL U PERFORAT":11.21,</t>
  </si>
  <si>
    <t>"U 270-2.5 90x90 PROFIL U PERFORAT":11.47,</t>
  </si>
  <si>
    <t>"U 270-2.5 95x95 PROFIL U PERFORAT":11.73,</t>
  </si>
  <si>
    <t>"U 270-3 100x100 PROFIL U NEPERFORAT":14.33,</t>
  </si>
  <si>
    <t>"U 270-3 40x40 PROFIL U NEPERFORAT":10.60,</t>
  </si>
  <si>
    <t>"U 270-3 45x45 PROFIL U NEPERFORAT":10.91,</t>
  </si>
  <si>
    <t>"U 270-3 50x50 PROFIL U NEPERFORAT":11.22,</t>
  </si>
  <si>
    <t>"U 270-3 55x55 PROFIL U NEPERFORAT":11.53,</t>
  </si>
  <si>
    <t>"U 270-3 60x60 PROFIL U NEPERFORAT":11.84,</t>
  </si>
  <si>
    <t>"U 270-3 65x65 PROFIL U NEPERFORAT":12.16,</t>
  </si>
  <si>
    <t>"U 270-3 70x70 PROFIL U NEPERFORAT":12.47,</t>
  </si>
  <si>
    <t>"U 270-3 75x75 PROFIL U NEPERFORAT":12.77,</t>
  </si>
  <si>
    <t>"U 270-3 80x80 PROFIL U NEPERFORAT":13.08,</t>
  </si>
  <si>
    <t>"U 270-3 85x85 PROFIL U NEPERFORAT":13.39,</t>
  </si>
  <si>
    <t>"U 270-3 90x90 PROFIL U NEPERFORAT":13.70,</t>
  </si>
  <si>
    <t>"U 270-3 95x95 PROFIL U NEPERFORAT":14.01,</t>
  </si>
  <si>
    <t>"U 270-3 40x40 PROFIL U PERFORAT":10.60,</t>
  </si>
  <si>
    <t>"U 270-3 45x45 PROFIL U PERFORAT":10.91,</t>
  </si>
  <si>
    <t>"U 270-3 50x50 PROFIL U PERFORAT":11.22,</t>
  </si>
  <si>
    <t>"U 270-3 55x55 PROFIL U PERFORAT":11.53,</t>
  </si>
  <si>
    <t>"U 270-3 60x60 PROFIL U PERFORAT":11.84,</t>
  </si>
  <si>
    <t>"U 270-3 65x65 PROFIL U PERFORAT":12.16,</t>
  </si>
  <si>
    <t>"U 270-3 70x70 PROFIL U PERFORAT":12.47,</t>
  </si>
  <si>
    <t>"U 270-3 75x75 PROFIL U PERFORAT":12.77,</t>
  </si>
  <si>
    <t>"U 270-3 80x80 PROFIL U PERFORAT":13.08,</t>
  </si>
  <si>
    <t>"U 270-3 85x85 PROFIL U PERFORAT":13.39,</t>
  </si>
  <si>
    <t>"U 270-3 90x90 PROFIL U PERFORAT":13.70,</t>
  </si>
  <si>
    <t>"U 270-3 95x95 PROFIL U PERFORAT":14.01,</t>
  </si>
  <si>
    <t>"U 270-3.5 100x100 PROFIL U NEPERFORAT":16.65,</t>
  </si>
  <si>
    <t>"U 270-3.5 40x40 PROFIL U NEPERFORAT":12.30,</t>
  </si>
  <si>
    <t>"U 270-3.5 45x45 PROFIL U NEPERFORAT":12.66,</t>
  </si>
  <si>
    <t>"U 270-3.5 50x50 PROFIL U NEPERFORAT":13.03,</t>
  </si>
  <si>
    <t>"U 270-3.5 55x55 PROFIL U NEPERFORAT":13.39,</t>
  </si>
  <si>
    <t>"U 270-3.5 60x60 PROFIL U NEPERFORAT":13.75,</t>
  </si>
  <si>
    <t>"U 270-3.5 65x65 PROFIL U NEPERFORAT":14.12,</t>
  </si>
  <si>
    <t>"U 270-3.5 70x70 PROFIL U NEPERFORAT":14.47,</t>
  </si>
  <si>
    <t>"U 270-3.5 75x75 PROFIL U NEPERFORAT":14.83,</t>
  </si>
  <si>
    <t>"U 270-3.5 80x80 PROFIL U NEPERFORAT":15.20,</t>
  </si>
  <si>
    <t>"U 270-3.5 85x85 PROFIL U NEPERFORAT":15.56,</t>
  </si>
  <si>
    <t>"U 270-3.5 90x90 PROFIL U NEPERFORAT":15.93,</t>
  </si>
  <si>
    <t>"U 270-3.5 95x95 PROFIL U NEPERFORAT":16.29,</t>
  </si>
  <si>
    <t>"U 270-3.5 40x40 PROFIL U PERFORAT":12.30,</t>
  </si>
  <si>
    <t>"U 270-3.5 45x45 PROFIL U PERFORAT":12.66,</t>
  </si>
  <si>
    <t>"U 270-3.5 50x50 PROFIL U PERFORAT":13.03,</t>
  </si>
  <si>
    <t>"U 270-3.5 55x55 PROFIL U PERFORAT":13.39,</t>
  </si>
  <si>
    <t>"U 270-3.5 60x60 PROFIL U PERFORAT":13.75,</t>
  </si>
  <si>
    <t>"U 270-3.5 65x65 PROFIL U PERFORAT":14.12,</t>
  </si>
  <si>
    <t>"U 270-3.5 70x70 PROFIL U PERFORAT":14.47,</t>
  </si>
  <si>
    <t>"U 270-3.5 75x75 PROFIL U PERFORAT":14.83,</t>
  </si>
  <si>
    <t>"U 270-3.5 80x80 PROFIL U PERFORAT":15.20,</t>
  </si>
  <si>
    <t>"U 270-3.5 85x85 PROFIL U PERFORAT":15.56,</t>
  </si>
  <si>
    <t>"U 270-3.5 90x90 PROFIL U PERFORAT":15.93,</t>
  </si>
  <si>
    <t>"U 270-3.5 95x95 PROFIL U PERFORAT":16.29,</t>
  </si>
  <si>
    <t>"U 280-1.5 100x100 PROFIL U NEPERFORAT":7.40,</t>
  </si>
  <si>
    <t>"U 280-1.5 40x40 PROFIL U NEPERFORAT":5.54,</t>
  </si>
  <si>
    <t>"U 280-1.5 45x45 PROFIL U NEPERFORAT":5.69,</t>
  </si>
  <si>
    <t>"U 280-1.5 50x50 PROFIL U NEPERFORAT":5.85,</t>
  </si>
  <si>
    <t>"U 280-1.5 55x55 PROFIL U NEPERFORAT":6.01,</t>
  </si>
  <si>
    <t>"U 280-1.5 60x60 PROFIL U NEPERFORAT":6.16,</t>
  </si>
  <si>
    <t>"U 280-1.5 65x65 PROFIL U NEPERFORAT":6.31,</t>
  </si>
  <si>
    <t>"U 280-1.5 70x70 PROFIL U NEPERFORAT":6.46,</t>
  </si>
  <si>
    <t>"U 280-1.5 75x75 PROFIL U NEPERFORAT":6.62,</t>
  </si>
  <si>
    <t>"U 280-1.5 80x80 PROFIL U NEPERFORAT":6.77,</t>
  </si>
  <si>
    <t>"U 280-1.5 85x85 PROFIL U NEPERFORAT":6.93,</t>
  </si>
  <si>
    <t>"U 280-1.5 90x90 PROFIL U NEPERFORAT":7.09,</t>
  </si>
  <si>
    <t>"U 280-1.5 95x95 PROFIL U NEPERFORAT":7.24,</t>
  </si>
  <si>
    <t>"U 280-1.5 40x40 PROFIL U PERFORAT":5.54,</t>
  </si>
  <si>
    <t>"U 280-1.5 45x45 PROFIL U PERFORAT":5.69,</t>
  </si>
  <si>
    <t>"U 280-1.5 50x50 PROFIL U PERFORAT":5.85,</t>
  </si>
  <si>
    <t>"U 280-1.5 55x55 PROFIL U PERFORAT":6.01,</t>
  </si>
  <si>
    <t>"U 280-1.5 60x60 PROFIL U PERFORAT":6.16,</t>
  </si>
  <si>
    <t>"U 280-1.5 65x65 PROFIL U PERFORAT":6.31,</t>
  </si>
  <si>
    <t>"U 280-1.5 70x70 PROFIL U PERFORAT":6.46,</t>
  </si>
  <si>
    <t>"U 280-1.5 75x75 PROFIL U PERFORAT":6.62,</t>
  </si>
  <si>
    <t>"U 280-1.5 80x80 PROFIL U PERFORAT":6.77,</t>
  </si>
  <si>
    <t>"U 280-1.5 85x85 PROFIL U PERFORAT":6.93,</t>
  </si>
  <si>
    <t>"U 280-1.5 90x90 PROFIL U PERFORAT":7.09,</t>
  </si>
  <si>
    <t>"U 280-1.5 95x95 PROFIL U PERFORAT":7.24,</t>
  </si>
  <si>
    <t>"U 280-2 100x100 PROFIL U NEPERFORAT":9.83,</t>
  </si>
  <si>
    <t>"U 280-2 40x40 PROFIL U NEPERFORAT":7.35,</t>
  </si>
  <si>
    <t>"U 280-2 45x45 PROFIL U NEPERFORAT":7.55,</t>
  </si>
  <si>
    <t>"U 280-2 50x50 PROFIL U NEPERFORAT":7.76,</t>
  </si>
  <si>
    <t>"U 280-2 55x55 PROFIL U NEPERFORAT":7.97,</t>
  </si>
  <si>
    <t>"U 280-2 60x60 PROFIL U NEPERFORAT":8.18,</t>
  </si>
  <si>
    <t>"U 280-2 65x65 PROFIL U NEPERFORAT":8.39,</t>
  </si>
  <si>
    <t>"U 280-2 70x70 PROFIL U NEPERFORAT":8.58,</t>
  </si>
  <si>
    <t>"U 280-2 75x75 PROFIL U NEPERFORAT":8.79,</t>
  </si>
  <si>
    <t>"U 280-2 80x80 PROFIL U NEPERFORAT":9.00,</t>
  </si>
  <si>
    <t>"U 280-2 85x85 PROFIL U NEPERFORAT":9.20,</t>
  </si>
  <si>
    <t>"U 280-2 90x90 PROFIL U NEPERFORAT":9.41,</t>
  </si>
  <si>
    <t>"U 280-2 95x95 PROFIL U NEPERFORAT":9.62,</t>
  </si>
  <si>
    <t>"U 280-2 40x40 PROFIL U PERFORAT":7.35,</t>
  </si>
  <si>
    <t>"U 280-2 45x45 PROFIL U PERFORAT":7.55,</t>
  </si>
  <si>
    <t>"U 280-2 50x50 PROFIL U PERFORAT":7.76,</t>
  </si>
  <si>
    <t>"U 280-2 55x55 PROFIL U PERFORAT":7.97,</t>
  </si>
  <si>
    <t>"U 280-2 60x60 PROFIL U PERFORAT":8.18,</t>
  </si>
  <si>
    <t>"U 280-2 65x65 PROFIL U PERFORAT":8.39,</t>
  </si>
  <si>
    <t>"U 280-2 70x70 PROFIL U PERFORAT":8.58,</t>
  </si>
  <si>
    <t>"U 280-2 75x75 PROFIL U PERFORAT":8.79,</t>
  </si>
  <si>
    <t>"U 280-2 80x80 PROFIL U PERFORAT":9.00,</t>
  </si>
  <si>
    <t>"U 280-2 85x85 PROFIL U PERFORAT":9.20,</t>
  </si>
  <si>
    <t>"U 280-2 90x90 PROFIL U PERFORAT":9.41,</t>
  </si>
  <si>
    <t>"U 280-2 95x95 PROFIL U PERFORAT":9.62,</t>
  </si>
  <si>
    <t>"U 280-2.5 100x100 PROFIL U NEPERFORAT":12.25,</t>
  </si>
  <si>
    <t>"U 280-2.5 40x40 PROFIL U NEPERFORAT":9.14,</t>
  </si>
  <si>
    <t>"U 280-2.5 45x45 PROFIL U NEPERFORAT":9.40,</t>
  </si>
  <si>
    <t>"U 280-2.5 50x50 PROFIL U NEPERFORAT":9.66,</t>
  </si>
  <si>
    <t>"U 280-2.5 55x55 PROFIL U NEPERFORAT":9.91,</t>
  </si>
  <si>
    <t>"U 280-2.5 60x60 PROFIL U NEPERFORAT":10.17,</t>
  </si>
  <si>
    <t>"U 280-2.5 65x65 PROFIL U NEPERFORAT":10.43,</t>
  </si>
  <si>
    <t>"U 280-2.5 70x70 PROFIL U NEPERFORAT":10.69,</t>
  </si>
  <si>
    <t>"U 280-2.5 75x75 PROFIL U NEPERFORAT":10.95,</t>
  </si>
  <si>
    <t>"U 280-2.5 80x80 PROFIL U NEPERFORAT":11.21,</t>
  </si>
  <si>
    <t>"U 280-2.5 85x85 PROFIL U NEPERFORAT":11.47,</t>
  </si>
  <si>
    <t>"U 280-2.5 90x90 PROFIL U NEPERFORAT":11.73,</t>
  </si>
  <si>
    <t>"U 280-2.5 95x95 PROFIL U NEPERFORAT":11.99,</t>
  </si>
  <si>
    <t>"U 280-2.5 40x40 PROFIL U PERFORAT":9.14,</t>
  </si>
  <si>
    <t>"U 280-2.5 45x45 PROFIL U PERFORAT":9.40,</t>
  </si>
  <si>
    <t>"U 280-2.5 50x50 PROFIL U PERFORAT":9.66,</t>
  </si>
  <si>
    <t>"U 280-2.5 55x55 PROFIL U PERFORAT":9.91,</t>
  </si>
  <si>
    <t>"U 280-2.5 60x60 PROFIL U PERFORAT":10.17,</t>
  </si>
  <si>
    <t>"U 280-2.5 65x65 PROFIL U PERFORAT":10.43,</t>
  </si>
  <si>
    <t>"U 280-2.5 70x70 PROFIL U PERFORAT":10.69,</t>
  </si>
  <si>
    <t>"U 280-2.5 75x75 PROFIL U PERFORAT":10.95,</t>
  </si>
  <si>
    <t>"U 280-2.5 80x80 PROFIL U PERFORAT":11.21,</t>
  </si>
  <si>
    <t>"U 280-2.5 85x85 PROFIL U PERFORAT":11.47,</t>
  </si>
  <si>
    <t>"U 280-2.5 90x90 PROFIL U PERFORAT":11.73,</t>
  </si>
  <si>
    <t>"U 280-2.5 95x95 PROFIL U PERFORAT":11.99,</t>
  </si>
  <si>
    <t>"U 280-3 100x100 PROFIL U NEPERFORAT":14.64,</t>
  </si>
  <si>
    <t>"U 280-3 40x40 PROFIL U NEPERFORAT":10.91,</t>
  </si>
  <si>
    <t>"U 280-3 45x45 PROFIL U NEPERFORAT":11.22,</t>
  </si>
  <si>
    <t>"U 280-3 50x50 PROFIL U NEPERFORAT":11.53,</t>
  </si>
  <si>
    <t>"U 280-3 55x55 PROFIL U NEPERFORAT":11.84,</t>
  </si>
  <si>
    <t>"U 280-3 60x60 PROFIL U NEPERFORAT":12.16,</t>
  </si>
  <si>
    <t>"U 280-3 65x65 PROFIL U NEPERFORAT":12.47,</t>
  </si>
  <si>
    <t>"U 280-3 70x70 PROFIL U NEPERFORAT":12.77,</t>
  </si>
  <si>
    <t>"U 280-3 75x75 PROFIL U NEPERFORAT":13.08,</t>
  </si>
  <si>
    <t>"U 280-3 80x80 PROFIL U NEPERFORAT":13.39,</t>
  </si>
  <si>
    <t>"U 280-3 85x85 PROFIL U NEPERFORAT":13.70,</t>
  </si>
  <si>
    <t>"U 280-3 90x90 PROFIL U NEPERFORAT":14.01,</t>
  </si>
  <si>
    <t>"U 280-3 95x95 PROFIL U NEPERFORAT":14.33,</t>
  </si>
  <si>
    <t>"U 280-3 40x40 PROFIL U PERFORAT":10.91,</t>
  </si>
  <si>
    <t>"U 280-3 45x45 PROFIL U PERFORAT":11.22,</t>
  </si>
  <si>
    <t>"U 280-3 50x50 PROFIL U PERFORAT":11.53,</t>
  </si>
  <si>
    <t>"U 280-3 55x55 PROFIL U PERFORAT":11.84,</t>
  </si>
  <si>
    <t>"U 280-3 60x60 PROFIL U PERFORAT":12.16,</t>
  </si>
  <si>
    <t>"U 280-3 65x65 PROFIL U PERFORAT":12.47,</t>
  </si>
  <si>
    <t>"U 280-3 70x70 PROFIL U PERFORAT":12.77,</t>
  </si>
  <si>
    <t>"U 280-3 75x75 PROFIL U PERFORAT":13.08,</t>
  </si>
  <si>
    <t>"U 280-3 80x80 PROFIL U PERFORAT":13.39,</t>
  </si>
  <si>
    <t>"U 280-3 85x85 PROFIL U PERFORAT":13.70,</t>
  </si>
  <si>
    <t>"U 280-3 90x90 PROFIL U PERFORAT":14.01,</t>
  </si>
  <si>
    <t>"U 280-3 95x95 PROFIL U PERFORAT":14.33,</t>
  </si>
  <si>
    <t>"U 280-3.5 100x100 PROFIL U NEPERFORAT":17.00,</t>
  </si>
  <si>
    <t>"U 280-3.5 40x40 PROFIL U NEPERFORAT":12.66,</t>
  </si>
  <si>
    <t>"U 280-3.5 45x45 PROFIL U NEPERFORAT":13.03,</t>
  </si>
  <si>
    <t>"U 280-3.5 50x50 PROFIL U NEPERFORAT":13.39,</t>
  </si>
  <si>
    <t>"U 280-3.5 55x55 PROFIL U NEPERFORAT":13.75,</t>
  </si>
  <si>
    <t>"U 280-3.5 60x60 PROFIL U NEPERFORAT":14.12,</t>
  </si>
  <si>
    <t>"U 280-3.5 65x65 PROFIL U NEPERFORAT":14.47,</t>
  </si>
  <si>
    <t>"U 280-3.5 70x70 PROFIL U NEPERFORAT":14.83,</t>
  </si>
  <si>
    <t>"U 280-3.5 75x75 PROFIL U NEPERFORAT":15.20,</t>
  </si>
  <si>
    <t>"U 280-3.5 80x80 PROFIL U NEPERFORAT":15.56,</t>
  </si>
  <si>
    <t>"U 280-3.5 85x85 PROFIL U NEPERFORAT":15.93,</t>
  </si>
  <si>
    <t>"U 280-3.5 90x90 PROFIL U NEPERFORAT":16.29,</t>
  </si>
  <si>
    <t>"U 280-3.5 95x95 PROFIL U NEPERFORAT":16.65,</t>
  </si>
  <si>
    <t>"U 280-3.5 40x40 PROFIL U PERFORAT":12.66,</t>
  </si>
  <si>
    <t>"U 280-3.5 45x45 PROFIL U PERFORAT":13.03,</t>
  </si>
  <si>
    <t>"U 280-3.5 50x50 PROFIL U PERFORAT":13.39,</t>
  </si>
  <si>
    <t>"U 280-3.5 55x55 PROFIL U PERFORAT":13.75,</t>
  </si>
  <si>
    <t>"U 280-3.5 60x60 PROFIL U PERFORAT":14.12,</t>
  </si>
  <si>
    <t>"U 280-3.5 65x65 PROFIL U PERFORAT":14.47,</t>
  </si>
  <si>
    <t>"U 280-3.5 70x70 PROFIL U PERFORAT":14.83,</t>
  </si>
  <si>
    <t>"U 280-3.5 75x75 PROFIL U PERFORAT":15.20,</t>
  </si>
  <si>
    <t>"U 280-3.5 80x80 PROFIL U PERFORAT":15.56,</t>
  </si>
  <si>
    <t>"U 280-3.5 85x85 PROFIL U PERFORAT":15.93,</t>
  </si>
  <si>
    <t>"U 280-3.5 90x90 PROFIL U PERFORAT":16.29,</t>
  </si>
  <si>
    <t>"U 280-3.5 95x95 PROFIL U PERFORAT":16.65,</t>
  </si>
  <si>
    <t>"U 290-1.5 100x100 PROFIL U NEPERFORAT":7.55,</t>
  </si>
  <si>
    <t>"U 290-1.5 40x40 PROFIL U NEPERFORAT":5.69,</t>
  </si>
  <si>
    <t>"U 290-1.5 45x45 PROFIL U NEPERFORAT":5.85,</t>
  </si>
  <si>
    <t>"U 290-1.5 50x50 PROFIL U NEPERFORAT":6.01,</t>
  </si>
  <si>
    <t>"U 290-1.5 55x55 PROFIL U NEPERFORAT":6.16,</t>
  </si>
  <si>
    <t>"U 290-1.5 60x60 PROFIL U NEPERFORAT":6.31,</t>
  </si>
  <si>
    <t>"U 290-1.5 65x65 PROFIL U NEPERFORAT":6.46,</t>
  </si>
  <si>
    <t>"U 290-1.5 70x70 PROFIL U NEPERFORAT":6.62,</t>
  </si>
  <si>
    <t>"U 290-1.5 75x75 PROFIL U NEPERFORAT":6.77,</t>
  </si>
  <si>
    <t>"U 290-1.5 80x80 PROFIL U NEPERFORAT":6.93,</t>
  </si>
  <si>
    <t>"U 290-1.5 85x85 PROFIL U NEPERFORAT":7.09,</t>
  </si>
  <si>
    <t>"U 290-1.5 90x90 PROFIL U NEPERFORAT":7.24,</t>
  </si>
  <si>
    <t>"U 290-1.5 95x95 PROFIL U NEPERFORAT":7.40,</t>
  </si>
  <si>
    <t>"U 290-1.5 40x40 PROFIL U PERFORAT":5.69,</t>
  </si>
  <si>
    <t>"U 290-1.5 45x45 PROFIL U PERFORAT":5.85,</t>
  </si>
  <si>
    <t>"U 290-1.5 50x50 PROFIL U PERFORAT":6.01,</t>
  </si>
  <si>
    <t>"U 290-1.5 55x55 PROFIL U PERFORAT":6.16,</t>
  </si>
  <si>
    <t>"U 290-1.5 60x60 PROFIL U PERFORAT":6.31,</t>
  </si>
  <si>
    <t>"U 290-1.5 65x65 PROFIL U PERFORAT":6.46,</t>
  </si>
  <si>
    <t>"U 290-1.5 70x70 PROFIL U PERFORAT":6.62,</t>
  </si>
  <si>
    <t>"U 290-1.5 75x75 PROFIL U PERFORAT":6.77,</t>
  </si>
  <si>
    <t>"U 290-1.5 80x80 PROFIL U PERFORAT":6.93,</t>
  </si>
  <si>
    <t>"U 290-1.5 85x85 PROFIL U PERFORAT":7.09,</t>
  </si>
  <si>
    <t>"U 290-1.5 90x90 PROFIL U PERFORAT":7.24,</t>
  </si>
  <si>
    <t>"U 290-1.5 95x95 PROFIL U PERFORAT":7.40,</t>
  </si>
  <si>
    <t>"U 290-2 100x100 PROFIL U NEPERFORAT":10.04,</t>
  </si>
  <si>
    <t>"U 290-2 40x40 PROFIL U NEPERFORAT":7.55,</t>
  </si>
  <si>
    <t>"U 290-2 45x45 PROFIL U NEPERFORAT":7.76,</t>
  </si>
  <si>
    <t>"U 290-2 50x50 PROFIL U NEPERFORAT":7.97,</t>
  </si>
  <si>
    <t>"U 290-2 55x55 PROFIL U NEPERFORAT":8.18,</t>
  </si>
  <si>
    <t>"U 290-2 60x60 PROFIL U NEPERFORAT":8.39,</t>
  </si>
  <si>
    <t>"U 290-2 65x65 PROFIL U NEPERFORAT":8.58,</t>
  </si>
  <si>
    <t>"U 290-2 70x70 PROFIL U NEPERFORAT":8.79,</t>
  </si>
  <si>
    <t>"U 290-2 75x75 PROFIL U NEPERFORAT":9.00,</t>
  </si>
  <si>
    <t>"U 290-2 80x80 PROFIL U NEPERFORAT":9.20,</t>
  </si>
  <si>
    <t>"U 290-2 85x85 PROFIL U NEPERFORAT":9.41,</t>
  </si>
  <si>
    <t>"U 290-2 90x90 PROFIL U NEPERFORAT":9.62,</t>
  </si>
  <si>
    <t>"U 290-2 95x95 PROFIL U NEPERFORAT":9.83,</t>
  </si>
  <si>
    <t>"U 290-2 40x40 PROFIL U PERFORAT":7.55,</t>
  </si>
  <si>
    <t>"U 290-2 45x45 PROFIL U PERFORAT":7.76,</t>
  </si>
  <si>
    <t>"U 290-2 50x50 PROFIL U PERFORAT":7.97,</t>
  </si>
  <si>
    <t>"U 290-2 55x55 PROFIL U PERFORAT":8.18,</t>
  </si>
  <si>
    <t>"U 290-2 60x60 PROFIL U PERFORAT":8.39,</t>
  </si>
  <si>
    <t>"U 290-2 65x65 PROFIL U PERFORAT":8.58,</t>
  </si>
  <si>
    <t>"U 290-2 70x70 PROFIL U PERFORAT":8.79,</t>
  </si>
  <si>
    <t>"U 290-2 75x75 PROFIL U PERFORAT":9.00,</t>
  </si>
  <si>
    <t>"U 290-2 80x80 PROFIL U PERFORAT":9.20,</t>
  </si>
  <si>
    <t>"U 290-2 85x85 PROFIL U PERFORAT":9.41,</t>
  </si>
  <si>
    <t>"U 290-2 90x90 PROFIL U PERFORAT":9.62,</t>
  </si>
  <si>
    <t>"U 290-2 95x95 PROFIL U PERFORAT":9.83,</t>
  </si>
  <si>
    <t>"U 290-2.5 100x100 PROFIL U NEPERFORAT":12.49,</t>
  </si>
  <si>
    <t>"U 290-2.5 40x40 PROFIL U NEPERFORAT":9.40,</t>
  </si>
  <si>
    <t>"U 290-2.5 45x45 PROFIL U NEPERFORAT":9.66,</t>
  </si>
  <si>
    <t>"U 290-2.5 50x50 PROFIL U NEPERFORAT":9.91,</t>
  </si>
  <si>
    <t>"U 290-2.5 55x55 PROFIL U NEPERFORAT":10.17,</t>
  </si>
  <si>
    <t>"U 290-2.5 60x60 PROFIL U NEPERFORAT":10.43,</t>
  </si>
  <si>
    <t>"U 290-2.5 65x65 PROFIL U NEPERFORAT":10.69,</t>
  </si>
  <si>
    <t>"U 290-2.5 70x70 PROFIL U NEPERFORAT":10.95,</t>
  </si>
  <si>
    <t>"U 290-2.5 75x75 PROFIL U NEPERFORAT":11.21,</t>
  </si>
  <si>
    <t>"U 290-2.5 80x80 PROFIL U NEPERFORAT":11.47,</t>
  </si>
  <si>
    <t>"U 290-2.5 85x85 PROFIL U NEPERFORAT":11.73,</t>
  </si>
  <si>
    <t>"U 290-2.5 90x90 PROFIL U NEPERFORAT":11.99,</t>
  </si>
  <si>
    <t>"U 290-2.5 95x95 PROFIL U NEPERFORAT":12.25,</t>
  </si>
  <si>
    <t>"U 290-2.5 40x40 PROFIL U PERFORAT":9.40,</t>
  </si>
  <si>
    <t>"U 290-2.5 45x45 PROFIL U PERFORAT":9.66,</t>
  </si>
  <si>
    <t>"U 290-2.5 50x50 PROFIL U PERFORAT":9.91,</t>
  </si>
  <si>
    <t>"U 290-2.5 55x55 PROFIL U PERFORAT":10.17,</t>
  </si>
  <si>
    <t>"U 290-2.5 60x60 PROFIL U PERFORAT":10.43,</t>
  </si>
  <si>
    <t>"U 290-2.5 65x65 PROFIL U PERFORAT":10.69,</t>
  </si>
  <si>
    <t>"U 290-2.5 70x70 PROFIL U PERFORAT":10.95,</t>
  </si>
  <si>
    <t>"U 290-2.5 75x75 PROFIL U PERFORAT":11.21,</t>
  </si>
  <si>
    <t>"U 290-2.5 80x80 PROFIL U PERFORAT":11.47,</t>
  </si>
  <si>
    <t>"U 290-2.5 85x85 PROFIL U PERFORAT":11.73,</t>
  </si>
  <si>
    <t>"U 290-2.5 90x90 PROFIL U PERFORAT":11.99,</t>
  </si>
  <si>
    <t>"U 290-2.5 95x95 PROFIL U PERFORAT":12.25,</t>
  </si>
  <si>
    <t>"U 290-3 100x100 PROFIL U NEPERFORAT":14.95,</t>
  </si>
  <si>
    <t>"U 290-3 40x40 PROFIL U NEPERFORAT":11.22,</t>
  </si>
  <si>
    <t>"U 290-3 45x45 PROFIL U NEPERFORAT":11.53,</t>
  </si>
  <si>
    <t>"U 290-3 50x50 PROFIL U NEPERFORAT":11.84,</t>
  </si>
  <si>
    <t>"U 290-3 55x55 PROFIL U NEPERFORAT":12.16,</t>
  </si>
  <si>
    <t>"U 290-3 60x60 PROFIL U NEPERFORAT":12.47,</t>
  </si>
  <si>
    <t>"U 290-3 65x65 PROFIL U NEPERFORAT":12.77,</t>
  </si>
  <si>
    <t>"U 290-3 70x70 PROFIL U NEPERFORAT":13.08,</t>
  </si>
  <si>
    <t>"U 290-3 75x75 PROFIL U NEPERFORAT":13.39,</t>
  </si>
  <si>
    <t>"U 290-3 80x80 PROFIL U NEPERFORAT":13.70,</t>
  </si>
  <si>
    <t>"U 290-3 85x85 PROFIL U NEPERFORAT":14.01,</t>
  </si>
  <si>
    <t>"U 290-3 90x90 PROFIL U NEPERFORAT":14.33,</t>
  </si>
  <si>
    <t>"U 290-3 95x95 PROFIL U NEPERFORAT":14.64,</t>
  </si>
  <si>
    <t>"U 290-3 40x40 PROFIL U PERFORAT":11.22,</t>
  </si>
  <si>
    <t>"U 290-3 45x45 PROFIL U PERFORAT":11.53,</t>
  </si>
  <si>
    <t>"U 290-3 50x50 PROFIL U PERFORAT":11.84,</t>
  </si>
  <si>
    <t>"U 290-3 55x55 PROFIL U PERFORAT":12.16,</t>
  </si>
  <si>
    <t>"U 290-3 60x60 PROFIL U PERFORAT":12.47,</t>
  </si>
  <si>
    <t>"U 290-3 65x65 PROFIL U PERFORAT":12.77,</t>
  </si>
  <si>
    <t>"U 290-3 70x70 PROFIL U PERFORAT":13.08,</t>
  </si>
  <si>
    <t>"U 290-3 75x75 PROFIL U PERFORAT":13.39,</t>
  </si>
  <si>
    <t>"U 290-3 80x80 PROFIL U PERFORAT":13.70,</t>
  </si>
  <si>
    <t>"U 290-3 85x85 PROFIL U PERFORAT":14.01,</t>
  </si>
  <si>
    <t>"U 290-3 90x90 PROFIL U PERFORAT":14.33,</t>
  </si>
  <si>
    <t>"U 290-3 95x95 PROFIL U PERFORAT":14.64,</t>
  </si>
  <si>
    <t>"U 290-3.5 100x100 PROFIL U NEPERFORAT":17.37,</t>
  </si>
  <si>
    <t>"U 290-3.5 40x40 PROFIL U NEPERFORAT":13.03,</t>
  </si>
  <si>
    <t>"U 290-3.5 45x45 PROFIL U NEPERFORAT":13.39,</t>
  </si>
  <si>
    <t>"U 290-3.5 50x50 PROFIL U NEPERFORAT":13.75,</t>
  </si>
  <si>
    <t>"U 290-3.5 55x55 PROFIL U NEPERFORAT":14.12,</t>
  </si>
  <si>
    <t>"U 290-3.5 60x60 PROFIL U NEPERFORAT":14.47,</t>
  </si>
  <si>
    <t>"U 290-3.5 65x65 PROFIL U NEPERFORAT":14.83,</t>
  </si>
  <si>
    <t>"U 290-3.5 70x70 PROFIL U NEPERFORAT":15.20,</t>
  </si>
  <si>
    <t>"U 290-3.5 75x75 PROFIL U NEPERFORAT":15.56,</t>
  </si>
  <si>
    <t>"U 290-3.5 80x80 PROFIL U NEPERFORAT":15.93,</t>
  </si>
  <si>
    <t>"U 290-3.5 85x85 PROFIL U NEPERFORAT":16.29,</t>
  </si>
  <si>
    <t>"U 290-3.5 90x90 PROFIL U NEPERFORAT":16.65,</t>
  </si>
  <si>
    <t>"U 290-3.5 95x95 PROFIL U NEPERFORAT":17.00,</t>
  </si>
  <si>
    <t>"U 290-3.5 40x40 PROFIL U PERFORAT":13.03,</t>
  </si>
  <si>
    <t>"U 290-3.5 45x45 PROFIL U PERFORAT":13.39,</t>
  </si>
  <si>
    <t>"U 290-3.5 50x50 PROFIL U PERFORAT":13.75,</t>
  </si>
  <si>
    <t>"U 290-3.5 55x55 PROFIL U PERFORAT":14.12,</t>
  </si>
  <si>
    <t>"U 290-3.5 60x60 PROFIL U PERFORAT":14.47,</t>
  </si>
  <si>
    <t>"U 290-3.5 65x65 PROFIL U PERFORAT":14.83,</t>
  </si>
  <si>
    <t>"U 290-3.5 70x70 PROFIL U PERFORAT":15.20,</t>
  </si>
  <si>
    <t>"U 290-3.5 75x75 PROFIL U PERFORAT":15.56,</t>
  </si>
  <si>
    <t>"U 290-3.5 80x80 PROFIL U PERFORAT":15.93,</t>
  </si>
  <si>
    <t>"U 290-3.5 85x85 PROFIL U PERFORAT":16.29,</t>
  </si>
  <si>
    <t>"U 290-3.5 90x90 PROFIL U PERFORAT":16.65,</t>
  </si>
  <si>
    <t>"U 290-3.5 95x95 PROFIL U PERFORAT":17.00,</t>
  </si>
  <si>
    <t>"U 300-1.5 100x100 PROFIL U NEPERFORAT":7.71,</t>
  </si>
  <si>
    <t>"U 300-1.5 40x40 PROFIL U NEPERFORAT":5.85,</t>
  </si>
  <si>
    <t>"U 300-1.5 45x45 PROFIL U NEPERFORAT":6.01,</t>
  </si>
  <si>
    <t>"U 300-1.5 50x50 PROFIL U NEPERFORAT":6.16,</t>
  </si>
  <si>
    <t>"U 300-1.5 55x55 PROFIL U NEPERFORAT":6.31,</t>
  </si>
  <si>
    <t>"U 300-1.5 60x60 PROFIL U NEPERFORAT":6.46,</t>
  </si>
  <si>
    <t>"U 300-1.5 65x65 PROFIL U NEPERFORAT":6.62,</t>
  </si>
  <si>
    <t>"U 300-1.5 70x70 PROFIL U NEPERFORAT":6.77,</t>
  </si>
  <si>
    <t>"U 300-1.5 75x75 PROFIL U NEPERFORAT":6.93,</t>
  </si>
  <si>
    <t>"U 300-1.5 80x80 PROFIL U NEPERFORAT":7.09,</t>
  </si>
  <si>
    <t>"U 300-1.5 85x85 PROFIL U NEPERFORAT":7.24,</t>
  </si>
  <si>
    <t>"U 300-1.5 90x90 PROFIL U NEPERFORAT":7.40,</t>
  </si>
  <si>
    <t>"U 300-1.5 95x95 PROFIL U NEPERFORAT":7.55,</t>
  </si>
  <si>
    <t>"U 300-1.5 40x40 PROFIL U PERFORAT":5.85,</t>
  </si>
  <si>
    <t>"U 300-1.5 45x45 PROFIL U PERFORAT":6.01,</t>
  </si>
  <si>
    <t>"U 300-1.5 50x50 PROFIL U PERFORAT":6.16,</t>
  </si>
  <si>
    <t>"U 300-1.5 55x55 PROFIL U PERFORAT":6.31,</t>
  </si>
  <si>
    <t>"U 300-1.5 60x60 PROFIL U PERFORAT":6.46,</t>
  </si>
  <si>
    <t>"U 300-1.5 65x65 PROFIL U PERFORAT":6.62,</t>
  </si>
  <si>
    <t>"U 300-1.5 70x70 PROFIL U PERFORAT":6.77,</t>
  </si>
  <si>
    <t>"U 300-1.5 75x75 PROFIL U PERFORAT":6.93,</t>
  </si>
  <si>
    <t>"U 300-1.5 80x80 PROFIL U PERFORAT":7.09,</t>
  </si>
  <si>
    <t>"U 300-1.5 85x85 PROFIL U PERFORAT":7.24,</t>
  </si>
  <si>
    <t>"U 300-1.5 90x90 PROFIL U PERFORAT":7.40,</t>
  </si>
  <si>
    <t>"U 300-1.5 95x95 PROFIL U PERFORAT":7.55,</t>
  </si>
  <si>
    <t>"U 300-2 100x100 PROFIL U NEPERFORAT":10.24,</t>
  </si>
  <si>
    <t>"U 300-2 40x40 PROFIL U NEPERFORAT":7.76,</t>
  </si>
  <si>
    <t>"U 300-2 45x45 PROFIL U NEPERFORAT":7.97,</t>
  </si>
  <si>
    <t>"U 300-2 50x50 PROFIL U NEPERFORAT":8.18,</t>
  </si>
  <si>
    <t>"U 300-2 55x55 PROFIL U NEPERFORAT":8.39,</t>
  </si>
  <si>
    <t>"U 300-2 60x60 PROFIL U NEPERFORAT":8.58,</t>
  </si>
  <si>
    <t>"U 300-2 65x65 PROFIL U NEPERFORAT":8.79,</t>
  </si>
  <si>
    <t>"U 300-2 70x70 PROFIL U NEPERFORAT":9.00,</t>
  </si>
  <si>
    <t>"U 300-2 75x75 PROFIL U NEPERFORAT":9.20,</t>
  </si>
  <si>
    <t>"U 300-2 80x80 PROFIL U NEPERFORAT":9.41,</t>
  </si>
  <si>
    <t>"U 300-2 85x85 PROFIL U NEPERFORAT":9.62,</t>
  </si>
  <si>
    <t>"U 300-2 90x90 PROFIL U NEPERFORAT":9.83,</t>
  </si>
  <si>
    <t>"U 300-2 95x95 PROFIL U NEPERFORAT":10.04,</t>
  </si>
  <si>
    <t>"U 300-2 40x40 PROFIL U PERFORAT":7.76,</t>
  </si>
  <si>
    <t>"U 300-2 45x45 PROFIL U PERFORAT":7.97,</t>
  </si>
  <si>
    <t>"U 300-2 50x50 PROFIL U PERFORAT":8.18,</t>
  </si>
  <si>
    <t>"U 300-2 55x55 PROFIL U PERFORAT":8.39,</t>
  </si>
  <si>
    <t>"U 300-2 60x60 PROFIL U PERFORAT":8.58,</t>
  </si>
  <si>
    <t>"U 300-2 65x65 PROFIL U PERFORAT":8.79,</t>
  </si>
  <si>
    <t>"U 300-2 70x70 PROFIL U PERFORAT":9.00,</t>
  </si>
  <si>
    <t>"U 300-2 75x75 PROFIL U PERFORAT":9.20,</t>
  </si>
  <si>
    <t>"U 300-2 80x80 PROFIL U PERFORAT":9.41,</t>
  </si>
  <si>
    <t>"U 300-2 85x85 PROFIL U PERFORAT":9.62,</t>
  </si>
  <si>
    <t>"U 300-2 90x90 PROFIL U PERFORAT":9.83,</t>
  </si>
  <si>
    <t>"U 300-2 95x95 PROFIL U PERFORAT":10.04,</t>
  </si>
  <si>
    <t>"U 300-2.5 100x100 PROFIL U NEPERFORAT":12.75,</t>
  </si>
  <si>
    <t>"U 300-2.5 40x40 PROFIL U NEPERFORAT":9.66,</t>
  </si>
  <si>
    <t>"U 300-2.5 45x45 PROFIL U NEPERFORAT":9.91,</t>
  </si>
  <si>
    <t>"U 300-2.5 50x50 PROFIL U NEPERFORAT":10.17,</t>
  </si>
  <si>
    <t>"U 300-2.5 55x55 PROFIL U NEPERFORAT":10.43,</t>
  </si>
  <si>
    <t>"U 300-2.5 60x60 PROFIL U NEPERFORAT":10.69,</t>
  </si>
  <si>
    <t>"U 300-2.5 65x65 PROFIL U NEPERFORAT":10.95,</t>
  </si>
  <si>
    <t>"U 300-2.5 70x70 PROFIL U NEPERFORAT":11.21,</t>
  </si>
  <si>
    <t>"U 300-2.5 75x75 PROFIL U NEPERFORAT":11.47,</t>
  </si>
  <si>
    <t>"U 300-2.5 80x80 PROFIL U NEPERFORAT":11.73,</t>
  </si>
  <si>
    <t>"U 300-2.5 85x85 PROFIL U NEPERFORAT":11.99,</t>
  </si>
  <si>
    <t>"U 300-2.5 90x90 PROFIL U NEPERFORAT":12.25,</t>
  </si>
  <si>
    <t>"U 300-2.5 95x95 PROFIL U NEPERFORAT":12.49,</t>
  </si>
  <si>
    <t>"U 300-2.5 40x40 PROFIL U PERFORAT":9.66,</t>
  </si>
  <si>
    <t>"U 300-2.5 45x45 PROFIL U PERFORAT":9.91,</t>
  </si>
  <si>
    <t>"U 300-2.5 50x50 PROFIL U PERFORAT":10.17,</t>
  </si>
  <si>
    <t>"U 300-2.5 55x55 PROFIL U PERFORAT":10.43,</t>
  </si>
  <si>
    <t>"U 300-2.5 60x60 PROFIL U PERFORAT":10.69,</t>
  </si>
  <si>
    <t>"U 300-2.5 65x65 PROFIL U PERFORAT":10.95,</t>
  </si>
  <si>
    <t>"U 300-2.5 70x70 PROFIL U PERFORAT":11.21,</t>
  </si>
  <si>
    <t>"U 300-2.5 75x75 PROFIL U PERFORAT":11.47,</t>
  </si>
  <si>
    <t>"U 300-2.5 80x80 PROFIL U PERFORAT":11.73,</t>
  </si>
  <si>
    <t>"U 300-2.5 85x85 PROFIL U PERFORAT":11.99,</t>
  </si>
  <si>
    <t>"U 300-2.5 90x90 PROFIL U PERFORAT":12.25,</t>
  </si>
  <si>
    <t>"U 300-2.5 95x95 PROFIL U PERFORAT":12.49,</t>
  </si>
  <si>
    <t>"U 300-3 100x100 PROFIL U NEPERFORAT":15.25,</t>
  </si>
  <si>
    <t>"U 300-3 40x40 PROFIL U NEPERFORAT":11.53,</t>
  </si>
  <si>
    <t>"U 300-3 45x45 PROFIL U NEPERFORAT":11.84,</t>
  </si>
  <si>
    <t>"U 300-3 50x50 PROFIL U NEPERFORAT":12.16,</t>
  </si>
  <si>
    <t>"U 300-3 55x55 PROFIL U NEPERFORAT":12.47,</t>
  </si>
  <si>
    <t>"U 300-3 60x60 PROFIL U NEPERFORAT":12.77,</t>
  </si>
  <si>
    <t>"U 300-3 65x65 PROFIL U NEPERFORAT":13.08,</t>
  </si>
  <si>
    <t>"U 300-3 70x70 PROFIL U NEPERFORAT":13.39,</t>
  </si>
  <si>
    <t>"U 300-3 75x75 PROFIL U NEPERFORAT":13.70,</t>
  </si>
  <si>
    <t>"U 300-3 80x80 PROFIL U NEPERFORAT":14.01,</t>
  </si>
  <si>
    <t>"U 300-3 85x85 PROFIL U NEPERFORAT":14.33,</t>
  </si>
  <si>
    <t>"U 300-3 90x90 PROFIL U NEPERFORAT":14.64,</t>
  </si>
  <si>
    <t>"U 300-3 95x95 PROFIL U NEPERFORAT":14.95,</t>
  </si>
  <si>
    <t>"U 300-3 40x40 PROFIL U PERFORAT":11.53,</t>
  </si>
  <si>
    <t>"U 300-3 45x45 PROFIL U PERFORAT":11.84,</t>
  </si>
  <si>
    <t>"U 300-3 50x50 PROFIL U PERFORAT":12.16,</t>
  </si>
  <si>
    <t>"U 300-3 55x55 PROFIL U PERFORAT":12.47,</t>
  </si>
  <si>
    <t>"U 300-3 60x60 PROFIL U PERFORAT":12.77,</t>
  </si>
  <si>
    <t>"U 300-3 65x65 PROFIL U PERFORAT":13.08,</t>
  </si>
  <si>
    <t>"U 300-3 70x70 PROFIL U PERFORAT":13.39,</t>
  </si>
  <si>
    <t>"U 300-3 75x75 PROFIL U PERFORAT":13.70,</t>
  </si>
  <si>
    <t>"U 300-3 80x80 PROFIL U PERFORAT":14.01,</t>
  </si>
  <si>
    <t>"U 300-3 85x85 PROFIL U PERFORAT":14.33,</t>
  </si>
  <si>
    <t>"U 300-3 90x90 PROFIL U PERFORAT":14.64,</t>
  </si>
  <si>
    <t>"U 300-3 95x95 PROFIL U PERFORAT":14.95,</t>
  </si>
  <si>
    <t>"U 300-3.5 100x100 PROFIL U NEPERFORAT":17.73,</t>
  </si>
  <si>
    <t>"U 300-3.5 40x40 PROFIL U NEPERFORAT":13.39,</t>
  </si>
  <si>
    <t>"U 300-3.5 45x45 PROFIL U NEPERFORAT":13.75,</t>
  </si>
  <si>
    <t>"U 300-3.5 50x50 PROFIL U NEPERFORAT":14.12,</t>
  </si>
  <si>
    <t>"U 300-3.5 55x55 PROFIL U NEPERFORAT":14.47,</t>
  </si>
  <si>
    <t>"U 300-3.5 60x60 PROFIL U NEPERFORAT":14.83,</t>
  </si>
  <si>
    <t>"U 300-3.5 65x65 PROFIL U NEPERFORAT":15.20,</t>
  </si>
  <si>
    <t>"U 300-3.5 70x70 PROFIL U NEPERFORAT":15.56,</t>
  </si>
  <si>
    <t>"U 300-3.5 75x75 PROFIL U NEPERFORAT":15.93,</t>
  </si>
  <si>
    <t>"U 300-3.5 80x80 PROFIL U NEPERFORAT":16.29,</t>
  </si>
  <si>
    <t>"U 300-3.5 85x85 PROFIL U NEPERFORAT":16.65,</t>
  </si>
  <si>
    <t>"U 300-3.5 90x90 PROFIL U NEPERFORAT":17.00,</t>
  </si>
  <si>
    <t>"U 300-3.5 95x95 PROFIL U NEPERFORAT":17.37,</t>
  </si>
  <si>
    <t>"U 300-3.5 40x40 PROFIL U PERFORAT":13.39,</t>
  </si>
  <si>
    <t>"U 300-3.5 45x45 PROFIL U PERFORAT":13.75,</t>
  </si>
  <si>
    <t>"U 300-3.5 50x50 PROFIL U PERFORAT":14.12,</t>
  </si>
  <si>
    <t>"U 300-3.5 55x55 PROFIL U PERFORAT":14.47,</t>
  </si>
  <si>
    <t>"U 300-3.5 60x60 PROFIL U PERFORAT":14.83,</t>
  </si>
  <si>
    <t>"U 300-3.5 65x65 PROFIL U PERFORAT":15.20,</t>
  </si>
  <si>
    <t>"U 300-3.5 70x70 PROFIL U PERFORAT":15.56,</t>
  </si>
  <si>
    <t>"U 300-3.5 75x75 PROFIL U PERFORAT":15.93,</t>
  </si>
  <si>
    <t>"U 300-3.5 80x80 PROFIL U PERFORAT":16.29,</t>
  </si>
  <si>
    <t>"U 300-3.5 85x85 PROFIL U PERFORAT":16.65,</t>
  </si>
  <si>
    <t>"U 300-3.5 90x90 PROFIL U PERFORAT":17.00,</t>
  </si>
  <si>
    <t>"U 300-3.5 95x95 PROFIL U PERFORAT":17.37,</t>
  </si>
  <si>
    <t>"U 310-1.5 100x100 PROFIL U NEPERFORAT":7.87,</t>
  </si>
  <si>
    <t>"U 310-1.5 40x40 PROFIL U NEPERFORAT":6.01,</t>
  </si>
  <si>
    <t>"U 310-1.5 45x45 PROFIL U NEPERFORAT":6.16,</t>
  </si>
  <si>
    <t>"U 310-1.5 50x50 PROFIL U NEPERFORAT":6.31,</t>
  </si>
  <si>
    <t>"U 310-1.5 55x55 PROFIL U NEPERFORAT":6.46,</t>
  </si>
  <si>
    <t>"U 310-1.5 60x60 PROFIL U NEPERFORAT":6.62,</t>
  </si>
  <si>
    <t>"U 310-1.5 65x65 PROFIL U NEPERFORAT":6.77,</t>
  </si>
  <si>
    <t>"U 310-1.5 70x70 PROFIL U NEPERFORAT":6.93,</t>
  </si>
  <si>
    <t>"U 310-1.5 75x75 PROFIL U NEPERFORAT":7.09,</t>
  </si>
  <si>
    <t>"U 310-1.5 80x80 PROFIL U NEPERFORAT":7.24,</t>
  </si>
  <si>
    <t>"U 310-1.5 85x85 PROFIL U NEPERFORAT":7.40,</t>
  </si>
  <si>
    <t>"U 310-1.5 90x90 PROFIL U NEPERFORAT":7.55,</t>
  </si>
  <si>
    <t>"U 310-1.5 95x95 PROFIL U NEPERFORAT":7.71,</t>
  </si>
  <si>
    <t>"U 310-1.5 40x40 PROFIL U PERFORAT":6.01,</t>
  </si>
  <si>
    <t>"U 310-1.5 45x45 PROFIL U PERFORAT":6.16,</t>
  </si>
  <si>
    <t>"U 310-1.5 50x50 PROFIL U PERFORAT":6.31,</t>
  </si>
  <si>
    <t>"U 310-1.5 55x55 PROFIL U PERFORAT":6.46,</t>
  </si>
  <si>
    <t>"U 310-1.5 60x60 PROFIL U PERFORAT":6.62,</t>
  </si>
  <si>
    <t>"U 310-1.5 65x65 PROFIL U PERFORAT":6.77,</t>
  </si>
  <si>
    <t>"U 310-1.5 70x70 PROFIL U PERFORAT":6.93,</t>
  </si>
  <si>
    <t>"U 310-1.5 75x75 PROFIL U PERFORAT":7.09,</t>
  </si>
  <si>
    <t>"U 310-1.5 80x80 PROFIL U PERFORAT":7.24,</t>
  </si>
  <si>
    <t>"U 310-1.5 85x85 PROFIL U PERFORAT":7.40,</t>
  </si>
  <si>
    <t>"U 310-1.5 90x90 PROFIL U PERFORAT":7.55,</t>
  </si>
  <si>
    <t>"U 310-1.5 95x95 PROFIL U PERFORAT":7.71,</t>
  </si>
  <si>
    <t>"U 310-2 100x100 PROFIL U NEPERFORAT":10.45,</t>
  </si>
  <si>
    <t>"U 310-2 40x40 PROFIL U NEPERFORAT":7.97,</t>
  </si>
  <si>
    <t>"U 310-2 45x45 PROFIL U NEPERFORAT":8.18,</t>
  </si>
  <si>
    <t>"U 310-2 50x50 PROFIL U NEPERFORAT":8.39,</t>
  </si>
  <si>
    <t>"U 310-2 55x55 PROFIL U NEPERFORAT":8.58,</t>
  </si>
  <si>
    <t>"U 310-2 60x60 PROFIL U NEPERFORAT":8.79,</t>
  </si>
  <si>
    <t>"U 310-2 65x65 PROFIL U NEPERFORAT":9.00,</t>
  </si>
  <si>
    <t>"U 310-2 70x70 PROFIL U NEPERFORAT":9.20,</t>
  </si>
  <si>
    <t>"U 310-2 75x75 PROFIL U NEPERFORAT":9.41,</t>
  </si>
  <si>
    <t>"U 310-2 80x80 PROFIL U NEPERFORAT":9.62,</t>
  </si>
  <si>
    <t>"U 310-2 85x85 PROFIL U NEPERFORAT":9.83,</t>
  </si>
  <si>
    <t>"U 310-2 90x90 PROFIL U NEPERFORAT":10.04,</t>
  </si>
  <si>
    <t>"U 310-2 95x95 PROFIL U NEPERFORAT":10.24,</t>
  </si>
  <si>
    <t>"U 310-2 40x40 PROFIL U PERFORAT":7.97,</t>
  </si>
  <si>
    <t>"U 310-2 45x45 PROFIL U PERFORAT":8.18,</t>
  </si>
  <si>
    <t>"U 310-2 50x50 PROFIL U PERFORAT":8.39,</t>
  </si>
  <si>
    <t>"U 310-2 55x55 PROFIL U PERFORAT":8.58,</t>
  </si>
  <si>
    <t>"U 310-2 60x60 PROFIL U PERFORAT":8.79,</t>
  </si>
  <si>
    <t>"U 310-2 65x65 PROFIL U PERFORAT":9.00,</t>
  </si>
  <si>
    <t>"U 310-2 70x70 PROFIL U PERFORAT":9.20,</t>
  </si>
  <si>
    <t>"U 310-2 75x75 PROFIL U PERFORAT":9.41,</t>
  </si>
  <si>
    <t>"U 310-2 80x80 PROFIL U PERFORAT":9.62,</t>
  </si>
  <si>
    <t>"U 310-2 85x85 PROFIL U PERFORAT":9.83,</t>
  </si>
  <si>
    <t>"U 310-2 90x90 PROFIL U PERFORAT":10.04,</t>
  </si>
  <si>
    <t>"U 310-2 95x95 PROFIL U PERFORAT":10.24,</t>
  </si>
  <si>
    <t>"U 310-2.5 100x100 PROFIL U NEPERFORAT":13.01,</t>
  </si>
  <si>
    <t>"U 310-2.5 40x40 PROFIL U NEPERFORAT":9.91,</t>
  </si>
  <si>
    <t>"U 310-2.5 45x45 PROFIL U NEPERFORAT":10.17,</t>
  </si>
  <si>
    <t>"U 310-2.5 50x50 PROFIL U NEPERFORAT":10.43,</t>
  </si>
  <si>
    <t>"U 310-2.5 55x55 PROFIL U NEPERFORAT":10.69,</t>
  </si>
  <si>
    <t>"U 310-2.5 60x60 PROFIL U NEPERFORAT":10.95,</t>
  </si>
  <si>
    <t>"U 310-2.5 65x65 PROFIL U NEPERFORAT":11.21,</t>
  </si>
  <si>
    <t>"U 310-2.5 70x70 PROFIL U NEPERFORAT":11.47,</t>
  </si>
  <si>
    <t>"U 310-2.5 75x75 PROFIL U NEPERFORAT":11.73,</t>
  </si>
  <si>
    <t>"U 310-2.5 80x80 PROFIL U NEPERFORAT":11.99,</t>
  </si>
  <si>
    <t>"U 310-2.5 85x85 PROFIL U NEPERFORAT":12.25,</t>
  </si>
  <si>
    <t>"U 310-2.5 90x90 PROFIL U NEPERFORAT":12.49,</t>
  </si>
  <si>
    <t>"U 310-2.5 95x95 PROFIL U NEPERFORAT":12.75,</t>
  </si>
  <si>
    <t>"U 310-2.5 40x40 PROFIL U PERFORAT":9.91,</t>
  </si>
  <si>
    <t>"U 310-2.5 45x45 PROFIL U PERFORAT":10.17,</t>
  </si>
  <si>
    <t>"U 310-2.5 50x50 PROFIL U PERFORAT":10.43,</t>
  </si>
  <si>
    <t>"U 310-2.5 55x55 PROFIL U PERFORAT":10.69,</t>
  </si>
  <si>
    <t>"U 310-2.5 60x60 PROFIL U PERFORAT":10.95,</t>
  </si>
  <si>
    <t>"U 310-2.5 65x65 PROFIL U PERFORAT":11.21,</t>
  </si>
  <si>
    <t>"U 310-2.5 70x70 PROFIL U PERFORAT":11.47,</t>
  </si>
  <si>
    <t>"U 310-2.5 75x75 PROFIL U PERFORAT":11.73,</t>
  </si>
  <si>
    <t>"U 310-2.5 80x80 PROFIL U PERFORAT":11.99,</t>
  </si>
  <si>
    <t>"U 310-2.5 85x85 PROFIL U PERFORAT":12.25,</t>
  </si>
  <si>
    <t>"U 310-2.5 90x90 PROFIL U PERFORAT":12.49,</t>
  </si>
  <si>
    <t>"U 310-2.5 95x95 PROFIL U PERFORAT":12.75,</t>
  </si>
  <si>
    <t>"U 310-3 100x100 PROFIL U NEPERFORAT":15.56,</t>
  </si>
  <si>
    <t>"U 310-3 40x40 PROFIL U NEPERFORAT":11.84,</t>
  </si>
  <si>
    <t>"U 310-3 45x45 PROFIL U NEPERFORAT":12.16,</t>
  </si>
  <si>
    <t>"U 310-3 50x50 PROFIL U NEPERFORAT":12.47,</t>
  </si>
  <si>
    <t>"U 310-3 55x55 PROFIL U NEPERFORAT":12.77,</t>
  </si>
  <si>
    <t>"U 310-3 60x60 PROFIL U NEPERFORAT":13.08,</t>
  </si>
  <si>
    <t>"U 310-3 65x65 PROFIL U NEPERFORAT":13.39,</t>
  </si>
  <si>
    <t>"U 310-3 70x70 PROFIL U NEPERFORAT":13.70,</t>
  </si>
  <si>
    <t>"U 310-3 75x75 PROFIL U NEPERFORAT":14.01,</t>
  </si>
  <si>
    <t>"U 310-3 80x80 PROFIL U NEPERFORAT":14.33,</t>
  </si>
  <si>
    <t>"U 310-3 85x85 PROFIL U NEPERFORAT":14.64,</t>
  </si>
  <si>
    <t>"U 310-3 90x90 PROFIL U NEPERFORAT":14.95,</t>
  </si>
  <si>
    <t>"U 310-3 95x95 PROFIL U NEPERFORAT":15.25,</t>
  </si>
  <si>
    <t>"U 310-3 40x40 PROFIL U PERFORAT":11.84,</t>
  </si>
  <si>
    <t>"U 310-3 45x45 PROFIL U PERFORAT":12.16,</t>
  </si>
  <si>
    <t>"U 310-3 50x50 PROFIL U PERFORAT":12.47,</t>
  </si>
  <si>
    <t>"U 310-3 55x55 PROFIL U PERFORAT":12.77,</t>
  </si>
  <si>
    <t>"U 310-3 60x60 PROFIL U PERFORAT":13.08,</t>
  </si>
  <si>
    <t>"U 310-3 65x65 PROFIL U PERFORAT":13.39,</t>
  </si>
  <si>
    <t>"U 310-3 70x70 PROFIL U PERFORAT":13.70,</t>
  </si>
  <si>
    <t>"U 310-3 75x75 PROFIL U PERFORAT":14.01,</t>
  </si>
  <si>
    <t>"U 310-3 80x80 PROFIL U PERFORAT":14.33,</t>
  </si>
  <si>
    <t>"U 310-3 85x85 PROFIL U PERFORAT":14.64,</t>
  </si>
  <si>
    <t>"U 310-3 90x90 PROFIL U PERFORAT":14.95,</t>
  </si>
  <si>
    <t>"U 310-3 95x95 PROFIL U PERFORAT":15.25,</t>
  </si>
  <si>
    <t>"U 310-3.5 100x100 PROFIL U NEPERFORAT":18.10,</t>
  </si>
  <si>
    <t>"U 310-3.5 40x40 PROFIL U NEPERFORAT":13.75,</t>
  </si>
  <si>
    <t>"U 310-3.5 45x45 PROFIL U NEPERFORAT":14.12,</t>
  </si>
  <si>
    <t>"U 310-3.5 50x50 PROFIL U NEPERFORAT":14.47,</t>
  </si>
  <si>
    <t>"U 310-3.5 55x55 PROFIL U NEPERFORAT":14.83,</t>
  </si>
  <si>
    <t>"U 310-3.5 60x60 PROFIL U NEPERFORAT":15.20,</t>
  </si>
  <si>
    <t>"U 310-3.5 65x65 PROFIL U NEPERFORAT":15.56,</t>
  </si>
  <si>
    <t>"U 310-3.5 70x70 PROFIL U NEPERFORAT":15.93,</t>
  </si>
  <si>
    <t>"U 310-3.5 75x75 PROFIL U NEPERFORAT":16.29,</t>
  </si>
  <si>
    <t>"U 310-3.5 80x80 PROFIL U NEPERFORAT":16.65,</t>
  </si>
  <si>
    <t>"U 310-3.5 85x85 PROFIL U NEPERFORAT":17.00,</t>
  </si>
  <si>
    <t>"U 310-3.5 90x90 PROFIL U NEPERFORAT":17.37,</t>
  </si>
  <si>
    <t>"U 310-3.5 95x95 PROFIL U NEPERFORAT":17.73,</t>
  </si>
  <si>
    <t>"U 310-3.5 40x40 PROFIL U PERFORAT":13.75,</t>
  </si>
  <si>
    <t>"U 310-3.5 45x45 PROFIL U PERFORAT":14.12,</t>
  </si>
  <si>
    <t>"U 310-3.5 50x50 PROFIL U PERFORAT":14.47,</t>
  </si>
  <si>
    <t>"U 310-3.5 55x55 PROFIL U PERFORAT":14.83,</t>
  </si>
  <si>
    <t>"U 310-3.5 60x60 PROFIL U PERFORAT":15.20,</t>
  </si>
  <si>
    <t>"U 310-3.5 65x65 PROFIL U PERFORAT":15.56,</t>
  </si>
  <si>
    <t>"U 310-3.5 70x70 PROFIL U PERFORAT":15.93,</t>
  </si>
  <si>
    <t>"U 310-3.5 75x75 PROFIL U PERFORAT":16.29,</t>
  </si>
  <si>
    <t>"U 310-3.5 80x80 PROFIL U PERFORAT":16.65,</t>
  </si>
  <si>
    <t>"U 310-3.5 85x85 PROFIL U PERFORAT":17.00,</t>
  </si>
  <si>
    <t>"U 310-3.5 90x90 PROFIL U PERFORAT":17.37,</t>
  </si>
  <si>
    <t>"U 310-3.5 95x95 PROFIL U PERFORAT":17.73,</t>
  </si>
  <si>
    <t>"U 320-1.5 100x100 PROFIL U NEPERFORAT":8.02,</t>
  </si>
  <si>
    <t>"U 320-1.5 40x40 PROFIL U NEPERFORAT":6.16,</t>
  </si>
  <si>
    <t>"U 320-1.5 45x45 PROFIL U NEPERFORAT":6.31,</t>
  </si>
  <si>
    <t>"U 320-1.5 50x50 PROFIL U NEPERFORAT":6.46,</t>
  </si>
  <si>
    <t>"U 320-1.5 55x55 PROFIL U NEPERFORAT":6.62,</t>
  </si>
  <si>
    <t>"U 320-1.5 60x60 PROFIL U NEPERFORAT":6.77,</t>
  </si>
  <si>
    <t>"U 320-1.5 65x65 PROFIL U NEPERFORAT":6.93,</t>
  </si>
  <si>
    <t>"U 320-1.5 70x70 PROFIL U NEPERFORAT":7.09,</t>
  </si>
  <si>
    <t>"U 320-1.5 75x75 PROFIL U NEPERFORAT":7.24,</t>
  </si>
  <si>
    <t>"U 320-1.5 80x80 PROFIL U NEPERFORAT":7.40,</t>
  </si>
  <si>
    <t>"U 320-1.5 85x85 PROFIL U NEPERFORAT":7.55,</t>
  </si>
  <si>
    <t>"U 320-1.5 90x90 PROFIL U NEPERFORAT":7.71,</t>
  </si>
  <si>
    <t>"U 320-1.5 95x95 PROFIL U NEPERFORAT":7.87,</t>
  </si>
  <si>
    <t>"U 320-1.5 40x40 PROFIL U PERFORAT":6.16,</t>
  </si>
  <si>
    <t>"U 320-1.5 45x45 PROFIL U PERFORAT":6.31,</t>
  </si>
  <si>
    <t>"U 320-1.5 50x50 PROFIL U PERFORAT":6.46,</t>
  </si>
  <si>
    <t>"U 320-1.5 55x55 PROFIL U PERFORAT":6.62,</t>
  </si>
  <si>
    <t>"U 320-1.5 60x60 PROFIL U PERFORAT":6.77,</t>
  </si>
  <si>
    <t>"U 320-1.5 65x65 PROFIL U PERFORAT":6.93,</t>
  </si>
  <si>
    <t>"U 320-1.5 70x70 PROFIL U PERFORAT":7.09,</t>
  </si>
  <si>
    <t>"U 320-1.5 75x75 PROFIL U PERFORAT":7.24,</t>
  </si>
  <si>
    <t>"U 320-1.5 80x80 PROFIL U PERFORAT":7.40,</t>
  </si>
  <si>
    <t>"U 320-1.5 85x85 PROFIL U PERFORAT":7.55,</t>
  </si>
  <si>
    <t>"U 320-1.5 90x90 PROFIL U PERFORAT":7.71,</t>
  </si>
  <si>
    <t>"U 320-1.5 95x95 PROFIL U PERFORAT":7.87,</t>
  </si>
  <si>
    <t>"U 320-2 100x100 PROFIL U NEPERFORAT":10.66,</t>
  </si>
  <si>
    <t>"U 320-2 40x40 PROFIL U NEPERFORAT":8.18,</t>
  </si>
  <si>
    <t>"U 320-2 45x45 PROFIL U NEPERFORAT":8.39,</t>
  </si>
  <si>
    <t>"U 320-2 50x50 PROFIL U NEPERFORAT":8.58,</t>
  </si>
  <si>
    <t>"U 320-2 55x55 PROFIL U NEPERFORAT":8.79,</t>
  </si>
  <si>
    <t>"U 320-2 60x60 PROFIL U NEPERFORAT":9.00,</t>
  </si>
  <si>
    <t>"U 320-2 65x65 PROFIL U NEPERFORAT":9.20,</t>
  </si>
  <si>
    <t>"U 320-2 70x70 PROFIL U NEPERFORAT":9.41,</t>
  </si>
  <si>
    <t>"U 320-2 75x75 PROFIL U NEPERFORAT":9.62,</t>
  </si>
  <si>
    <t>"U 320-2 80x80 PROFIL U NEPERFORAT":9.83,</t>
  </si>
  <si>
    <t>"U 320-2 85x85 PROFIL U NEPERFORAT":10.04,</t>
  </si>
  <si>
    <t>"U 320-2 90x90 PROFIL U NEPERFORAT":10.24,</t>
  </si>
  <si>
    <t>"U 320-2 95x95 PROFIL U NEPERFORAT":10.45,</t>
  </si>
  <si>
    <t>"U 320-2 40x40 PROFIL U PERFORAT":8.18,</t>
  </si>
  <si>
    <t>"U 320-2 45x45 PROFIL U PERFORAT":8.39,</t>
  </si>
  <si>
    <t>"U 320-2 50x50 PROFIL U PERFORAT":8.58,</t>
  </si>
  <si>
    <t>"U 320-2 55x55 PROFIL U PERFORAT":8.79,</t>
  </si>
  <si>
    <t>"U 320-2 60x60 PROFIL U PERFORAT":9.00,</t>
  </si>
  <si>
    <t>"U 320-2 65x65 PROFIL U PERFORAT":9.20,</t>
  </si>
  <si>
    <t>"U 320-2 70x70 PROFIL U PERFORAT":9.41,</t>
  </si>
  <si>
    <t>"U 320-2 75x75 PROFIL U PERFORAT":9.62,</t>
  </si>
  <si>
    <t>"U 320-2 80x80 PROFIL U PERFORAT":9.83,</t>
  </si>
  <si>
    <t>"U 320-2 85x85 PROFIL U PERFORAT":10.04,</t>
  </si>
  <si>
    <t>"U 320-2 90x90 PROFIL U PERFORAT":10.24,</t>
  </si>
  <si>
    <t>"U 320-2 95x95 PROFIL U PERFORAT":10.45,</t>
  </si>
  <si>
    <t>"U 320-2.5 100x100 PROFIL U NEPERFORAT":13.27,</t>
  </si>
  <si>
    <t>"U 320-2.5 40x40 PROFIL U NEPERFORAT":10.17,</t>
  </si>
  <si>
    <t>"U 320-2.5 45x45 PROFIL U NEPERFORAT":10.43,</t>
  </si>
  <si>
    <t>"U 320-2.5 50x50 PROFIL U NEPERFORAT":10.69,</t>
  </si>
  <si>
    <t>"U 320-2.5 55x55 PROFIL U NEPERFORAT":10.95,</t>
  </si>
  <si>
    <t>"U 320-2.5 60x60 PROFIL U NEPERFORAT":11.21,</t>
  </si>
  <si>
    <t>"U 320-2.5 65x65 PROFIL U NEPERFORAT":11.47,</t>
  </si>
  <si>
    <t>"U 320-2.5 70x70 PROFIL U NEPERFORAT":11.73,</t>
  </si>
  <si>
    <t>"U 320-2.5 75x75 PROFIL U NEPERFORAT":11.99,</t>
  </si>
  <si>
    <t>"U 320-2.5 80x80 PROFIL U NEPERFORAT":12.25,</t>
  </si>
  <si>
    <t>"U 320-2.5 85x85 PROFIL U NEPERFORAT":12.49,</t>
  </si>
  <si>
    <t>"U 320-2.5 90x90 PROFIL U NEPERFORAT":12.75,</t>
  </si>
  <si>
    <t>"U 320-2.5 95x95 PROFIL U NEPERFORAT":13.01,</t>
  </si>
  <si>
    <t>"U 320-2.5 40x40 PROFIL U PERFORAT":10.17,</t>
  </si>
  <si>
    <t>"U 320-2.5 45x45 PROFIL U PERFORAT":10.43,</t>
  </si>
  <si>
    <t>"U 320-2.5 50x50 PROFIL U PERFORAT":10.69,</t>
  </si>
  <si>
    <t>"U 320-2.5 55x55 PROFIL U PERFORAT":10.95,</t>
  </si>
  <si>
    <t>"U 320-2.5 60x60 PROFIL U PERFORAT":11.21,</t>
  </si>
  <si>
    <t>"U 320-2.5 65x65 PROFIL U PERFORAT":11.47,</t>
  </si>
  <si>
    <t>"U 320-2.5 70x70 PROFIL U PERFORAT":11.73,</t>
  </si>
  <si>
    <t>"U 320-2.5 75x75 PROFIL U PERFORAT":11.99,</t>
  </si>
  <si>
    <t>"U 320-2.5 80x80 PROFIL U PERFORAT":12.25,</t>
  </si>
  <si>
    <t>"U 320-2.5 85x85 PROFIL U PERFORAT":12.49,</t>
  </si>
  <si>
    <t>"U 320-2.5 90x90 PROFIL U PERFORAT":12.75,</t>
  </si>
  <si>
    <t>"U 320-2.5 95x95 PROFIL U PERFORAT":13.01,</t>
  </si>
  <si>
    <t>"U 320-3 100x100 PROFIL U NEPERFORAT":15.87,</t>
  </si>
  <si>
    <t>"U 320-3 40x40 PROFIL U NEPERFORAT":12.16,</t>
  </si>
  <si>
    <t>"U 320-3 45x45 PROFIL U NEPERFORAT":12.47,</t>
  </si>
  <si>
    <t>"U 320-3 50x50 PROFIL U NEPERFORAT":12.77,</t>
  </si>
  <si>
    <t>"U 320-3 55x55 PROFIL U NEPERFORAT":13.08,</t>
  </si>
  <si>
    <t>"U 320-3 60x60 PROFIL U NEPERFORAT":13.39,</t>
  </si>
  <si>
    <t>"U 320-3 65x65 PROFIL U NEPERFORAT":13.70,</t>
  </si>
  <si>
    <t>"U 320-3 70x70 PROFIL U NEPERFORAT":14.01,</t>
  </si>
  <si>
    <t>"U 320-3 75x75 PROFIL U NEPERFORAT":14.33,</t>
  </si>
  <si>
    <t>"U 320-3 80x80 PROFIL U NEPERFORAT":14.64,</t>
  </si>
  <si>
    <t>"U 320-3 85x85 PROFIL U NEPERFORAT":14.95,</t>
  </si>
  <si>
    <t>"U 320-3 90x90 PROFIL U NEPERFORAT":15.25,</t>
  </si>
  <si>
    <t>"U 320-3 95x95 PROFIL U NEPERFORAT":15.56,</t>
  </si>
  <si>
    <t>"U 320-3 40x40 PROFIL U PERFORAT":12.16,</t>
  </si>
  <si>
    <t>"U 320-3 45x45 PROFIL U PERFORAT":12.47,</t>
  </si>
  <si>
    <t>"U 320-3 50x50 PROFIL U PERFORAT":12.77,</t>
  </si>
  <si>
    <t>"U 320-3 55x55 PROFIL U PERFORAT":13.08,</t>
  </si>
  <si>
    <t>"U 320-3 60x60 PROFIL U PERFORAT":13.39,</t>
  </si>
  <si>
    <t>"U 320-3 65x65 PROFIL U PERFORAT":13.70,</t>
  </si>
  <si>
    <t>"U 320-3 70x70 PROFIL U PERFORAT":14.01,</t>
  </si>
  <si>
    <t>"U 320-3 75x75 PROFIL U PERFORAT":14.33,</t>
  </si>
  <si>
    <t>"U 320-3 80x80 PROFIL U PERFORAT":14.64,</t>
  </si>
  <si>
    <t>"U 320-3 85x85 PROFIL U PERFORAT":14.95,</t>
  </si>
  <si>
    <t>"U 320-3 90x90 PROFIL U PERFORAT":15.25,</t>
  </si>
  <si>
    <t>"U 320-3 95x95 PROFIL U PERFORAT":15.56,</t>
  </si>
  <si>
    <t>"U 320-3.5 100x100 PROFIL U NEPERFORAT":18.46,</t>
  </si>
  <si>
    <t>"U 320-3.5 40x40 PROFIL U NEPERFORAT":14.12,</t>
  </si>
  <si>
    <t>"U 320-3.5 45x45 PROFIL U NEPERFORAT":14.47,</t>
  </si>
  <si>
    <t>"U 320-3.5 50x50 PROFIL U NEPERFORAT":14.83,</t>
  </si>
  <si>
    <t>"U 320-3.5 55x55 PROFIL U NEPERFORAT":15.20,</t>
  </si>
  <si>
    <t>"U 320-3.5 60x60 PROFIL U NEPERFORAT":15.56,</t>
  </si>
  <si>
    <t>"U 320-3.5 65x65 PROFIL U NEPERFORAT":15.93,</t>
  </si>
  <si>
    <t>"U 320-3.5 70x70 PROFIL U NEPERFORAT":16.29,</t>
  </si>
  <si>
    <t>"U 320-3.5 75x75 PROFIL U NEPERFORAT":16.65,</t>
  </si>
  <si>
    <t>"U 320-3.5 80x80 PROFIL U NEPERFORAT":17.00,</t>
  </si>
  <si>
    <t>"U 320-3.5 85x85 PROFIL U NEPERFORAT":17.37,</t>
  </si>
  <si>
    <t>"U 320-3.5 90x90 PROFIL U NEPERFORAT":17.73,</t>
  </si>
  <si>
    <t>"U 320-3.5 95x95 PROFIL U NEPERFORAT":18.10,</t>
  </si>
  <si>
    <t>"U 320-3.5 40x40 PROFIL U PERFORAT":14.12,</t>
  </si>
  <si>
    <t>"U 320-3.5 45x45 PROFIL U PERFORAT":14.47,</t>
  </si>
  <si>
    <t>"U 320-3.5 50x50 PROFIL U PERFORAT":14.83,</t>
  </si>
  <si>
    <t>"U 320-3.5 55x55 PROFIL U PERFORAT":15.20,</t>
  </si>
  <si>
    <t>"U 320-3.5 60x60 PROFIL U PERFORAT":15.56,</t>
  </si>
  <si>
    <t>"U 320-3.5 65x65 PROFIL U PERFORAT":15.93,</t>
  </si>
  <si>
    <t>"U 320-3.5 70x70 PROFIL U PERFORAT":16.29,</t>
  </si>
  <si>
    <t>"U 320-3.5 75x75 PROFIL U PERFORAT":16.65,</t>
  </si>
  <si>
    <t>"U 320-3.5 80x80 PROFIL U PERFORAT":17.00,</t>
  </si>
  <si>
    <t>"U 320-3.5 85x85 PROFIL U PERFORAT":17.37,</t>
  </si>
  <si>
    <t>"U 320-3.5 90x90 PROFIL U PERFORAT":17.73,</t>
  </si>
  <si>
    <t>"U 320-3.5 95x95 PROFIL U PERFORAT":18.10,</t>
  </si>
  <si>
    <t>"U 330-1.5 100x100 PROFIL U NEPERFORAT":8.18,</t>
  </si>
  <si>
    <t>"U 330-1.5 40x40 PROFIL U NEPERFORAT":6.31,</t>
  </si>
  <si>
    <t>"U 330-1.5 45x45 PROFIL U NEPERFORAT":6.46,</t>
  </si>
  <si>
    <t>"U 330-1.5 50x50 PROFIL U NEPERFORAT":6.62,</t>
  </si>
  <si>
    <t>"U 330-1.5 55x55 PROFIL U NEPERFORAT":6.77,</t>
  </si>
  <si>
    <t>"U 330-1.5 60x60 PROFIL U NEPERFORAT":6.93,</t>
  </si>
  <si>
    <t>"U 330-1.5 65x65 PROFIL U NEPERFORAT":7.09,</t>
  </si>
  <si>
    <t>"U 330-1.5 70x70 PROFIL U NEPERFORAT":7.24,</t>
  </si>
  <si>
    <t>"U 330-1.5 75x75 PROFIL U NEPERFORAT":7.40,</t>
  </si>
  <si>
    <t>"U 330-1.5 80x80 PROFIL U NEPERFORAT":7.55,</t>
  </si>
  <si>
    <t>"U 330-1.5 85x85 PROFIL U NEPERFORAT":7.71,</t>
  </si>
  <si>
    <t>"U 330-1.5 90x90 PROFIL U NEPERFORAT":7.87,</t>
  </si>
  <si>
    <t>"U 330-1.5 95x95 PROFIL U NEPERFORAT":8.02,</t>
  </si>
  <si>
    <t>"U 330-1.5 40x40 PROFIL U PERFORAT":6.31,</t>
  </si>
  <si>
    <t>"U 330-1.5 45x45 PROFIL U PERFORAT":6.46,</t>
  </si>
  <si>
    <t>"U 330-1.5 50x50 PROFIL U PERFORAT":6.62,</t>
  </si>
  <si>
    <t>"U 330-1.5 55x55 PROFIL U PERFORAT":6.77,</t>
  </si>
  <si>
    <t>"U 330-1.5 60x60 PROFIL U PERFORAT":6.93,</t>
  </si>
  <si>
    <t>"U 330-1.5 65x65 PROFIL U PERFORAT":7.09,</t>
  </si>
  <si>
    <t>"U 330-1.5 70x70 PROFIL U PERFORAT":7.24,</t>
  </si>
  <si>
    <t>"U 330-1.5 75x75 PROFIL U PERFORAT":7.40,</t>
  </si>
  <si>
    <t>"U 330-1.5 80x80 PROFIL U PERFORAT":7.55,</t>
  </si>
  <si>
    <t>"U 330-1.5 85x85 PROFIL U PERFORAT":7.71,</t>
  </si>
  <si>
    <t>"U 330-1.5 90x90 PROFIL U PERFORAT":7.87,</t>
  </si>
  <si>
    <t>"U 330-1.5 95x95 PROFIL U PERFORAT":8.02,</t>
  </si>
  <si>
    <t>"U 330-2 100x100 PROFIL U NEPERFORAT":10.87,</t>
  </si>
  <si>
    <t>"U 330-2 40x40 PROFIL U NEPERFORAT":8.39,</t>
  </si>
  <si>
    <t>"U 330-2 45x45 PROFIL U NEPERFORAT":8.58,</t>
  </si>
  <si>
    <t>"U 330-2 50x50 PROFIL U NEPERFORAT":8.79,</t>
  </si>
  <si>
    <t>"U 330-2 55x55 PROFIL U NEPERFORAT":9.00,</t>
  </si>
  <si>
    <t>"U 330-2 60x60 PROFIL U NEPERFORAT":9.20,</t>
  </si>
  <si>
    <t>"U 330-2 65x65 PROFIL U NEPERFORAT":9.41,</t>
  </si>
  <si>
    <t>"U 330-2 70x70 PROFIL U NEPERFORAT":9.62,</t>
  </si>
  <si>
    <t>"U 330-2 75x75 PROFIL U NEPERFORAT":9.83,</t>
  </si>
  <si>
    <t>"U 330-2 80x80 PROFIL U NEPERFORAT":10.04,</t>
  </si>
  <si>
    <t>"U 330-2 85x85 PROFIL U NEPERFORAT":10.24,</t>
  </si>
  <si>
    <t>"U 330-2 90x90 PROFIL U NEPERFORAT":10.45,</t>
  </si>
  <si>
    <t>"U 330-2 95x95 PROFIL U NEPERFORAT":10.66,</t>
  </si>
  <si>
    <t>"U 330-2 40x40 PROFIL U PERFORAT":8.39,</t>
  </si>
  <si>
    <t>"U 330-2 45x45 PROFIL U PERFORAT":8.58,</t>
  </si>
  <si>
    <t>"U 330-2 50x50 PROFIL U PERFORAT":8.79,</t>
  </si>
  <si>
    <t>"U 330-2 55x55 PROFIL U PERFORAT":9.00,</t>
  </si>
  <si>
    <t>"U 330-2 60x60 PROFIL U PERFORAT":9.20,</t>
  </si>
  <si>
    <t>"U 330-2 65x65 PROFIL U PERFORAT":9.41,</t>
  </si>
  <si>
    <t>"U 330-2 70x70 PROFIL U PERFORAT":9.62,</t>
  </si>
  <si>
    <t>"U 330-2 75x75 PROFIL U PERFORAT":9.83,</t>
  </si>
  <si>
    <t>"U 330-2 80x80 PROFIL U PERFORAT":10.04,</t>
  </si>
  <si>
    <t>"U 330-2 85x85 PROFIL U PERFORAT":10.24,</t>
  </si>
  <si>
    <t>"U 330-2 90x90 PROFIL U PERFORAT":10.45,</t>
  </si>
  <si>
    <t>"U 330-2 95x95 PROFIL U PERFORAT":10.66,</t>
  </si>
  <si>
    <t>"U 330-2.5 100x100 PROFIL U NEPERFORAT":13.53,</t>
  </si>
  <si>
    <t>"U 330-2.5 40x40 PROFIL U NEPERFORAT":10.43,</t>
  </si>
  <si>
    <t>"U 330-2.5 45x45 PROFIL U NEPERFORAT":10.69,</t>
  </si>
  <si>
    <t>"U 330-2.5 50x50 PROFIL U NEPERFORAT":10.95,</t>
  </si>
  <si>
    <t>"U 330-2.5 55x55 PROFIL U NEPERFORAT":11.21,</t>
  </si>
  <si>
    <t>"U 330-2.5 60x60 PROFIL U NEPERFORAT":11.47,</t>
  </si>
  <si>
    <t>"U 330-2.5 65x65 PROFIL U NEPERFORAT":11.73,</t>
  </si>
  <si>
    <t>"U 330-2.5 70x70 PROFIL U NEPERFORAT":11.99,</t>
  </si>
  <si>
    <t>"U 330-2.5 75x75 PROFIL U NEPERFORAT":12.25,</t>
  </si>
  <si>
    <t>"U 330-2.5 80x80 PROFIL U NEPERFORAT":12.49,</t>
  </si>
  <si>
    <t>"U 330-2.5 85x85 PROFIL U NEPERFORAT":12.75,</t>
  </si>
  <si>
    <t>"U 330-2.5 90x90 PROFIL U NEPERFORAT":13.01,</t>
  </si>
  <si>
    <t>"U 330-2.5 95x95 PROFIL U NEPERFORAT":13.27,</t>
  </si>
  <si>
    <t>"U 330-2.5 40x40 PROFIL U PERFORAT":10.43,</t>
  </si>
  <si>
    <t>"U 330-2.5 45x45 PROFIL U PERFORAT":10.69,</t>
  </si>
  <si>
    <t>"U 330-2.5 50x50 PROFIL U PERFORAT":10.95,</t>
  </si>
  <si>
    <t>"U 330-2.5 55x55 PROFIL U PERFORAT":11.21,</t>
  </si>
  <si>
    <t>"U 330-2.5 60x60 PROFIL U PERFORAT":11.47,</t>
  </si>
  <si>
    <t>"U 330-2.5 65x65 PROFIL U PERFORAT":11.73,</t>
  </si>
  <si>
    <t>"U 330-2.5 70x70 PROFIL U PERFORAT":11.99,</t>
  </si>
  <si>
    <t>"U 330-2.5 75x75 PROFIL U PERFORAT":12.25,</t>
  </si>
  <si>
    <t>"U 330-2.5 80x80 PROFIL U PERFORAT":12.49,</t>
  </si>
  <si>
    <t>"U 330-2.5 85x85 PROFIL U PERFORAT":12.75,</t>
  </si>
  <si>
    <t>"U 330-2.5 90x90 PROFIL U PERFORAT":13.01,</t>
  </si>
  <si>
    <t>"U 330-2.5 95x95 PROFIL U PERFORAT":13.27,</t>
  </si>
  <si>
    <t>"U 330-3 100x100 PROFIL U NEPERFORAT":16.19,</t>
  </si>
  <si>
    <t>"U 330-3 40x40 PROFIL U NEPERFORAT":12.47,</t>
  </si>
  <si>
    <t>"U 330-3 45x45 PROFIL U NEPERFORAT":12.77,</t>
  </si>
  <si>
    <t>"U 330-3 50x50 PROFIL U NEPERFORAT":13.08,</t>
  </si>
  <si>
    <t>"U 330-3 55x55 PROFIL U NEPERFORAT":13.39,</t>
  </si>
  <si>
    <t>"U 330-3 60x60 PROFIL U NEPERFORAT":13.70,</t>
  </si>
  <si>
    <t>"U 330-3 65x65 PROFIL U NEPERFORAT":14.01,</t>
  </si>
  <si>
    <t>"U 330-3 70x70 PROFIL U NEPERFORAT":14.33,</t>
  </si>
  <si>
    <t>"U 330-3 75x75 PROFIL U NEPERFORAT":14.64,</t>
  </si>
  <si>
    <t>"U 330-3 80x80 PROFIL U NEPERFORAT":14.95,</t>
  </si>
  <si>
    <t>"U 330-3 85x85 PROFIL U NEPERFORAT":15.25,</t>
  </si>
  <si>
    <t>"U 330-3 90x90 PROFIL U NEPERFORAT":15.56,</t>
  </si>
  <si>
    <t>"U 330-3 95x95 PROFIL U NEPERFORAT":15.87,</t>
  </si>
  <si>
    <t>"U 330-3 40x40 PROFIL U PERFORAT":12.47,</t>
  </si>
  <si>
    <t>"U 330-3 45x45 PROFIL U PERFORAT":12.77,</t>
  </si>
  <si>
    <t>"U 330-3 50x50 PROFIL U PERFORAT":13.08,</t>
  </si>
  <si>
    <t>"U 330-3 55x55 PROFIL U PERFORAT":13.39,</t>
  </si>
  <si>
    <t>"U 330-3 60x60 PROFIL U PERFORAT":13.70,</t>
  </si>
  <si>
    <t>"U 330-3 65x65 PROFIL U PERFORAT":14.01,</t>
  </si>
  <si>
    <t>"U 330-3 70x70 PROFIL U PERFORAT":14.33,</t>
  </si>
  <si>
    <t>"U 330-3 75x75 PROFIL U PERFORAT":14.64,</t>
  </si>
  <si>
    <t>"U 330-3 80x80 PROFIL U PERFORAT":14.95,</t>
  </si>
  <si>
    <t>"U 330-3 85x85 PROFIL U PERFORAT":15.25,</t>
  </si>
  <si>
    <t>"U 330-3 90x90 PROFIL U PERFORAT":15.56,</t>
  </si>
  <si>
    <t>"U 330-3 95x95 PROFIL U PERFORAT":15.87,</t>
  </si>
  <si>
    <t>"U 330-3.5 100x100 PROFIL U NEPERFORAT":18.82,</t>
  </si>
  <si>
    <t>"U 330-3.5 40x40 PROFIL U NEPERFORAT":14.47,</t>
  </si>
  <si>
    <t>"U 330-3.5 45x45 PROFIL U NEPERFORAT":14.83,</t>
  </si>
  <si>
    <t>"U 330-3.5 50x50 PROFIL U NEPERFORAT":15.20,</t>
  </si>
  <si>
    <t>"U 330-3.5 55x55 PROFIL U NEPERFORAT":15.56,</t>
  </si>
  <si>
    <t>"U 330-3.5 60x60 PROFIL U NEPERFORAT":15.93,</t>
  </si>
  <si>
    <t>"U 330-3.5 65x65 PROFIL U NEPERFORAT":16.29,</t>
  </si>
  <si>
    <t>"U 330-3.5 70x70 PROFIL U NEPERFORAT":16.65,</t>
  </si>
  <si>
    <t>"U 330-3.5 75x75 PROFIL U NEPERFORAT":17.00,</t>
  </si>
  <si>
    <t>"U 330-3.5 80x80 PROFIL U NEPERFORAT":17.37,</t>
  </si>
  <si>
    <t>"U 330-3.5 85x85 PROFIL U NEPERFORAT":17.73,</t>
  </si>
  <si>
    <t>"U 330-3.5 90x90 PROFIL U NEPERFORAT":18.10,</t>
  </si>
  <si>
    <t>"U 330-3.5 95x95 PROFIL U NEPERFORAT":18.46,</t>
  </si>
  <si>
    <t>"U 330-3.5 40x40 PROFIL U PERFORAT":14.47,</t>
  </si>
  <si>
    <t>"U 330-3.5 45x45 PROFIL U PERFORAT":14.83,</t>
  </si>
  <si>
    <t>"U 330-3.5 50x50 PROFIL U PERFORAT":15.20,</t>
  </si>
  <si>
    <t>"U 330-3.5 55x55 PROFIL U PERFORAT":15.56,</t>
  </si>
  <si>
    <t>"U 330-3.5 60x60 PROFIL U PERFORAT":15.93,</t>
  </si>
  <si>
    <t>"U 330-3.5 65x65 PROFIL U PERFORAT":16.29,</t>
  </si>
  <si>
    <t>"U 330-3.5 70x70 PROFIL U PERFORAT":16.65,</t>
  </si>
  <si>
    <t>"U 330-3.5 75x75 PROFIL U PERFORAT":17.00,</t>
  </si>
  <si>
    <t>"U 330-3.5 80x80 PROFIL U PERFORAT":17.37,</t>
  </si>
  <si>
    <t>"U 330-3.5 85x85 PROFIL U PERFORAT":17.73,</t>
  </si>
  <si>
    <t>"U 330-3.5 90x90 PROFIL U PERFORAT":18.10,</t>
  </si>
  <si>
    <t>"U 330-3.5 95x95 PROFIL U PERFORAT":18.46,</t>
  </si>
  <si>
    <t>"U 340-1.5 100x100 PROFIL U NEPERFORAT":8.33,</t>
  </si>
  <si>
    <t>"U 340-1.5 40x40 PROFIL U NEPERFORAT":6.46,</t>
  </si>
  <si>
    <t>"U 340-1.5 45x45 PROFIL U NEPERFORAT":6.62,</t>
  </si>
  <si>
    <t>"U 340-1.5 50x50 PROFIL U NEPERFORAT":6.77,</t>
  </si>
  <si>
    <t>"U 340-1.5 55x55 PROFIL U NEPERFORAT":6.93,</t>
  </si>
  <si>
    <t>"U 340-1.5 60x60 PROFIL U NEPERFORAT":7.09,</t>
  </si>
  <si>
    <t>"U 340-1.5 65x65 PROFIL U NEPERFORAT":7.24,</t>
  </si>
  <si>
    <t>"U 340-1.5 70x70 PROFIL U NEPERFORAT":7.40,</t>
  </si>
  <si>
    <t>"U 340-1.5 75x75 PROFIL U NEPERFORAT":7.55,</t>
  </si>
  <si>
    <t>"U 340-1.5 80x80 PROFIL U NEPERFORAT":7.71,</t>
  </si>
  <si>
    <t>"U 340-1.5 85x85 PROFIL U NEPERFORAT":7.87,</t>
  </si>
  <si>
    <t>"U 340-1.5 90x90 PROFIL U NEPERFORAT":8.02,</t>
  </si>
  <si>
    <t>"U 340-1.5 95x95 PROFIL U NEPERFORAT":8.18,</t>
  </si>
  <si>
    <t>"U 340-1.5 40x40 PROFIL U PERFORAT":6.46,</t>
  </si>
  <si>
    <t>"U 340-1.5 45x45 PROFIL U PERFORAT":6.62,</t>
  </si>
  <si>
    <t>"U 340-1.5 50x50 PROFIL U PERFORAT":6.77,</t>
  </si>
  <si>
    <t>"U 340-1.5 55x55 PROFIL U PERFORAT":6.93,</t>
  </si>
  <si>
    <t>"U 340-1.5 60x60 PROFIL U PERFORAT":7.09,</t>
  </si>
  <si>
    <t>"U 340-1.5 65x65 PROFIL U PERFORAT":7.24,</t>
  </si>
  <si>
    <t>"U 340-1.5 70x70 PROFIL U PERFORAT":7.40,</t>
  </si>
  <si>
    <t>"U 340-1.5 75x75 PROFIL U PERFORAT":7.55,</t>
  </si>
  <si>
    <t>"U 340-1.5 80x80 PROFIL U PERFORAT":7.71,</t>
  </si>
  <si>
    <t>"U 340-1.5 85x85 PROFIL U PERFORAT":7.87,</t>
  </si>
  <si>
    <t>"U 340-1.5 90x90 PROFIL U PERFORAT":8.02,</t>
  </si>
  <si>
    <t>"U 340-1.5 95x95 PROFIL U PERFORAT":8.18,</t>
  </si>
  <si>
    <t>"U 340-2 100x100 PROFIL U NEPERFORAT":11.08,</t>
  </si>
  <si>
    <t>"U 340-2 40x40 PROFIL U NEPERFORAT":8.58,</t>
  </si>
  <si>
    <t>"U 340-2 45x45 PROFIL U NEPERFORAT":8.79,</t>
  </si>
  <si>
    <t>"U 340-2 50x50 PROFIL U NEPERFORAT":9.00,</t>
  </si>
  <si>
    <t>"U 340-2 55x55 PROFIL U NEPERFORAT":9.20,</t>
  </si>
  <si>
    <t>"U 340-2 60x60 PROFIL U NEPERFORAT":9.41,</t>
  </si>
  <si>
    <t>"U 340-2 65x65 PROFIL U NEPERFORAT":9.62,</t>
  </si>
  <si>
    <t>"U 340-2 70x70 PROFIL U NEPERFORAT":9.83,</t>
  </si>
  <si>
    <t>"U 340-2 75x75 PROFIL U NEPERFORAT":10.04,</t>
  </si>
  <si>
    <t>"U 340-2 80x80 PROFIL U NEPERFORAT":10.24,</t>
  </si>
  <si>
    <t>"U 340-2 85x85 PROFIL U NEPERFORAT":10.45,</t>
  </si>
  <si>
    <t>"U 340-2 90x90 PROFIL U NEPERFORAT":10.66,</t>
  </si>
  <si>
    <t>"U 340-2 95x95 PROFIL U NEPERFORAT":10.87,</t>
  </si>
  <si>
    <t>"U 340-2 40x40 PROFIL U PERFORAT":8.58,</t>
  </si>
  <si>
    <t>"U 340-2 45x45 PROFIL U PERFORAT":8.79,</t>
  </si>
  <si>
    <t>"U 340-2 50x50 PROFIL U PERFORAT":9.00,</t>
  </si>
  <si>
    <t>"U 340-2 55x55 PROFIL U PERFORAT":9.20,</t>
  </si>
  <si>
    <t>"U 340-2 60x60 PROFIL U PERFORAT":9.41,</t>
  </si>
  <si>
    <t>"U 340-2 65x65 PROFIL U PERFORAT":9.62,</t>
  </si>
  <si>
    <t>"U 340-2 70x70 PROFIL U PERFORAT":9.83,</t>
  </si>
  <si>
    <t>"U 340-2 75x75 PROFIL U PERFORAT":10.04,</t>
  </si>
  <si>
    <t>"U 340-2 80x80 PROFIL U PERFORAT":10.24,</t>
  </si>
  <si>
    <t>"U 340-2 85x85 PROFIL U PERFORAT":10.45,</t>
  </si>
  <si>
    <t>"U 340-2 90x90 PROFIL U PERFORAT":10.66,</t>
  </si>
  <si>
    <t>"U 340-2 95x95 PROFIL U PERFORAT":10.87,</t>
  </si>
  <si>
    <t>"U 340-2.5 100x100 PROFIL U NEPERFORAT":13.79,</t>
  </si>
  <si>
    <t>"U 340-2.5 40x40 PROFIL U NEPERFORAT":10.69,</t>
  </si>
  <si>
    <t>"U 340-2.5 45x45 PROFIL U NEPERFORAT":10.95,</t>
  </si>
  <si>
    <t>"U 340-2.5 50x50 PROFIL U NEPERFORAT":11.21,</t>
  </si>
  <si>
    <t>"U 340-2.5 55x55 PROFIL U NEPERFORAT":11.47,</t>
  </si>
  <si>
    <t>"U 340-2.5 60x60 PROFIL U NEPERFORAT":11.73,</t>
  </si>
  <si>
    <t>"U 340-2.5 65x65 PROFIL U NEPERFORAT":11.99,</t>
  </si>
  <si>
    <t>"U 340-2.5 70x70 PROFIL U NEPERFORAT":12.25,</t>
  </si>
  <si>
    <t>"U 340-2.5 75x75 PROFIL U NEPERFORAT":12.49,</t>
  </si>
  <si>
    <t>"U 340-2.5 80x80 PROFIL U NEPERFORAT":12.75,</t>
  </si>
  <si>
    <t>"U 340-2.5 85x85 PROFIL U NEPERFORAT":13.01,</t>
  </si>
  <si>
    <t>"U 340-2.5 90x90 PROFIL U NEPERFORAT":13.27,</t>
  </si>
  <si>
    <t>"U 340-2.5 95x95 PROFIL U NEPERFORAT":13.53,</t>
  </si>
  <si>
    <t>"U 340-2.5 40x40 PROFIL U PERFORAT":10.69,</t>
  </si>
  <si>
    <t>"U 340-2.5 45x45 PROFIL U PERFORAT":10.95,</t>
  </si>
  <si>
    <t>"U 340-2.5 50x50 PROFIL U PERFORAT":11.21,</t>
  </si>
  <si>
    <t>"U 340-2.5 55x55 PROFIL U PERFORAT":11.47,</t>
  </si>
  <si>
    <t>"U 340-2.5 60x60 PROFIL U PERFORAT":11.73,</t>
  </si>
  <si>
    <t>"U 340-2.5 65x65 PROFIL U PERFORAT":11.99,</t>
  </si>
  <si>
    <t>"U 340-2.5 70x70 PROFIL U PERFORAT":12.25,</t>
  </si>
  <si>
    <t>"U 340-2.5 75x75 PROFIL U PERFORAT":12.49,</t>
  </si>
  <si>
    <t>"U 340-2.5 80x80 PROFIL U PERFORAT":12.75,</t>
  </si>
  <si>
    <t>"U 340-2.5 85x85 PROFIL U PERFORAT":13.01,</t>
  </si>
  <si>
    <t>"U 340-2.5 90x90 PROFIL U PERFORAT":13.27,</t>
  </si>
  <si>
    <t>"U 340-2.5 95x95 PROFIL U PERFORAT":13.53,</t>
  </si>
  <si>
    <t>"U 340-3 100x100 PROFIL U NEPERFORAT":16.50,</t>
  </si>
  <si>
    <t>"U 340-3 40x40 PROFIL U NEPERFORAT":12.77,</t>
  </si>
  <si>
    <t>"U 340-3 45x45 PROFIL U NEPERFORAT":13.08,</t>
  </si>
  <si>
    <t>"U 340-3 50x50 PROFIL U NEPERFORAT":13.39,</t>
  </si>
  <si>
    <t>"U 340-3 55x55 PROFIL U NEPERFORAT":13.70,</t>
  </si>
  <si>
    <t>"U 340-3 60x60 PROFIL U NEPERFORAT":14.01,</t>
  </si>
  <si>
    <t>"U 340-3 65x65 PROFIL U NEPERFORAT":14.33,</t>
  </si>
  <si>
    <t>"U 340-3 70x70 PROFIL U NEPERFORAT":14.64,</t>
  </si>
  <si>
    <t>"U 340-3 75x75 PROFIL U NEPERFORAT":14.95,</t>
  </si>
  <si>
    <t>"U 340-3 80x80 PROFIL U NEPERFORAT":15.25,</t>
  </si>
  <si>
    <t>"U 340-3 85x85 PROFIL U NEPERFORAT":15.56,</t>
  </si>
  <si>
    <t>"U 340-3 90x90 PROFIL U NEPERFORAT":15.87,</t>
  </si>
  <si>
    <t>"U 340-3 95x95 PROFIL U NEPERFORAT":16.19,</t>
  </si>
  <si>
    <t>"U 340-3 40x40 PROFIL U PERFORAT":12.77,</t>
  </si>
  <si>
    <t>"U 340-3 45x45 PROFIL U PERFORAT":13.08,</t>
  </si>
  <si>
    <t>"U 340-3 50x50 PROFIL U PERFORAT":13.39,</t>
  </si>
  <si>
    <t>"U 340-3 55x55 PROFIL U PERFORAT":13.70,</t>
  </si>
  <si>
    <t>"U 340-3 60x60 PROFIL U PERFORAT":14.01,</t>
  </si>
  <si>
    <t>"U 340-3 65x65 PROFIL U PERFORAT":14.33,</t>
  </si>
  <si>
    <t>"U 340-3 70x70 PROFIL U PERFORAT":14.64,</t>
  </si>
  <si>
    <t>"U 340-3 75x75 PROFIL U PERFORAT":14.95,</t>
  </si>
  <si>
    <t>"U 340-3 80x80 PROFIL U PERFORAT":15.25,</t>
  </si>
  <si>
    <t>"U 340-3 85x85 PROFIL U PERFORAT":15.56,</t>
  </si>
  <si>
    <t>"U 340-3 90x90 PROFIL U PERFORAT":15.87,</t>
  </si>
  <si>
    <t>"U 340-3 95x95 PROFIL U PERFORAT":16.19,</t>
  </si>
  <si>
    <t>"U 340-3.5 100x100 PROFIL U NEPERFORAT":19.19,</t>
  </si>
  <si>
    <t>"U 340-3.5 40x40 PROFIL U NEPERFORAT":14.83,</t>
  </si>
  <si>
    <t>"U 340-3.5 45x45 PROFIL U NEPERFORAT":15.20,</t>
  </si>
  <si>
    <t>"U 340-3.5 50x50 PROFIL U NEPERFORAT":15.56,</t>
  </si>
  <si>
    <t>"U 340-3.5 55x55 PROFIL U NEPERFORAT":15.93,</t>
  </si>
  <si>
    <t>"U 340-3.5 60x60 PROFIL U NEPERFORAT":16.29,</t>
  </si>
  <si>
    <t>"U 340-3.5 65x65 PROFIL U NEPERFORAT":16.65,</t>
  </si>
  <si>
    <t>"U 340-3.5 70x70 PROFIL U NEPERFORAT":17.00,</t>
  </si>
  <si>
    <t>"U 340-3.5 75x75 PROFIL U NEPERFORAT":17.37,</t>
  </si>
  <si>
    <t>"U 340-3.5 80x80 PROFIL U NEPERFORAT":17.73,</t>
  </si>
  <si>
    <t>"U 340-3.5 85x85 PROFIL U NEPERFORAT":18.10,</t>
  </si>
  <si>
    <t>"U 340-3.5 90x90 PROFIL U NEPERFORAT":18.46,</t>
  </si>
  <si>
    <t>"U 340-3.5 95x95 PROFIL U NEPERFORAT":18.82,</t>
  </si>
  <si>
    <t>"U 340-3.5 40x40 PROFIL U PERFORAT":14.83,</t>
  </si>
  <si>
    <t>"U 340-3.5 45x45 PROFIL U PERFORAT":15.20,</t>
  </si>
  <si>
    <t>"U 340-3.5 50x50 PROFIL U PERFORAT":15.56,</t>
  </si>
  <si>
    <t>"U 340-3.5 55x55 PROFIL U PERFORAT":15.93,</t>
  </si>
  <si>
    <t>"U 340-3.5 60x60 PROFIL U PERFORAT":16.29,</t>
  </si>
  <si>
    <t>"U 340-3.5 65x65 PROFIL U PERFORAT":16.65,</t>
  </si>
  <si>
    <t>"U 340-3.5 70x70 PROFIL U PERFORAT":17.00,</t>
  </si>
  <si>
    <t>"U 340-3.5 75x75 PROFIL U PERFORAT":17.37,</t>
  </si>
  <si>
    <t>"U 340-3.5 80x80 PROFIL U PERFORAT":17.73,</t>
  </si>
  <si>
    <t>"U 340-3.5 85x85 PROFIL U PERFORAT":18.10,</t>
  </si>
  <si>
    <t>"U 340-3.5 90x90 PROFIL U PERFORAT":18.46,</t>
  </si>
  <si>
    <t>"U 340-3.5 95x95 PROFIL U PERFORAT":18.82,</t>
  </si>
  <si>
    <t>"U 350-1.5 100x100 PROFIL U NEPERFORAT":8.49,</t>
  </si>
  <si>
    <t>"U 350-1.5 40x40 PROFIL U NEPERFORAT":6.62,</t>
  </si>
  <si>
    <t>"U 350-1.5 45x45 PROFIL U NEPERFORAT":6.77,</t>
  </si>
  <si>
    <t>"U 350-1.5 50x50 PROFIL U NEPERFORAT":6.93,</t>
  </si>
  <si>
    <t>"U 350-1.5 55x55 PROFIL U NEPERFORAT":7.09,</t>
  </si>
  <si>
    <t>"U 350-1.5 60x60 PROFIL U NEPERFORAT":7.24,</t>
  </si>
  <si>
    <t>"U 350-1.5 65x65 PROFIL U NEPERFORAT":7.40,</t>
  </si>
  <si>
    <t>"U 350-1.5 70x70 PROFIL U NEPERFORAT":7.55,</t>
  </si>
  <si>
    <t>"U 350-1.5 75x75 PROFIL U NEPERFORAT":7.71,</t>
  </si>
  <si>
    <t>"U 350-1.5 80x80 PROFIL U NEPERFORAT":7.87,</t>
  </si>
  <si>
    <t>"U 350-1.5 85x85 PROFIL U NEPERFORAT":8.02,</t>
  </si>
  <si>
    <t>"U 350-1.5 90x90 PROFIL U NEPERFORAT":8.18,</t>
  </si>
  <si>
    <t>"U 350-1.5 95x95 PROFIL U NEPERFORAT":8.33,</t>
  </si>
  <si>
    <t>"U 350-1.5 40x40 PROFIL U PERFORAT":6.62,</t>
  </si>
  <si>
    <t>"U 350-1.5 45x45 PROFIL U PERFORAT":6.77,</t>
  </si>
  <si>
    <t>"U 350-1.5 50x50 PROFIL U PERFORAT":6.93,</t>
  </si>
  <si>
    <t>"U 350-1.5 55x55 PROFIL U PERFORAT":7.09,</t>
  </si>
  <si>
    <t>"U 350-1.5 60x60 PROFIL U PERFORAT":7.24,</t>
  </si>
  <si>
    <t>"U 350-1.5 65x65 PROFIL U PERFORAT":7.40,</t>
  </si>
  <si>
    <t>"U 350-1.5 70x70 PROFIL U PERFORAT":7.55,</t>
  </si>
  <si>
    <t>"U 350-1.5 75x75 PROFIL U PERFORAT":7.71,</t>
  </si>
  <si>
    <t>"U 350-1.5 80x80 PROFIL U PERFORAT":7.87,</t>
  </si>
  <si>
    <t>"U 350-1.5 85x85 PROFIL U PERFORAT":8.02,</t>
  </si>
  <si>
    <t>"U 350-1.5 90x90 PROFIL U PERFORAT":8.18,</t>
  </si>
  <si>
    <t>"U 350-1.5 95x95 PROFIL U PERFORAT":8.33,</t>
  </si>
  <si>
    <t>"U 350-2 100x100 PROFIL U NEPERFORAT":11.27,</t>
  </si>
  <si>
    <t>"U 350-2 40x40 PROFIL U NEPERFORAT":8.79,</t>
  </si>
  <si>
    <t>"U 350-2 45x45 PROFIL U NEPERFORAT":9.00,</t>
  </si>
  <si>
    <t>"U 350-2 50x50 PROFIL U NEPERFORAT":9.20,</t>
  </si>
  <si>
    <t>"U 350-2 55x55 PROFIL U NEPERFORAT":9.41,</t>
  </si>
  <si>
    <t>"U 350-2 60x60 PROFIL U NEPERFORAT":9.62,</t>
  </si>
  <si>
    <t>"U 350-2 65x65 PROFIL U NEPERFORAT":9.83,</t>
  </si>
  <si>
    <t>"U 350-2 70x70 PROFIL U NEPERFORAT":10.04,</t>
  </si>
  <si>
    <t>"U 350-2 75x75 PROFIL U NEPERFORAT":10.24,</t>
  </si>
  <si>
    <t>"U 350-2 80x80 PROFIL U NEPERFORAT":10.45,</t>
  </si>
  <si>
    <t>"U 350-2 85x85 PROFIL U NEPERFORAT":10.66,</t>
  </si>
  <si>
    <t>"U 350-2 90x90 PROFIL U NEPERFORAT":10.87,</t>
  </si>
  <si>
    <t>"U 350-2 95x95 PROFIL U NEPERFORAT":11.08,</t>
  </si>
  <si>
    <t>"U 350-2 40x40 PROFIL U PERFORAT":8.79,</t>
  </si>
  <si>
    <t>"U 350-2 45x45 PROFIL U PERFORAT":9.00,</t>
  </si>
  <si>
    <t>"U 350-2 50x50 PROFIL U PERFORAT":9.20,</t>
  </si>
  <si>
    <t>"U 350-2 55x55 PROFIL U PERFORAT":9.41,</t>
  </si>
  <si>
    <t>"U 350-2 60x60 PROFIL U PERFORAT":9.62,</t>
  </si>
  <si>
    <t>"U 350-2 65x65 PROFIL U PERFORAT":9.83,</t>
  </si>
  <si>
    <t>"U 350-2 70x70 PROFIL U PERFORAT":10.04,</t>
  </si>
  <si>
    <t>"U 350-2 75x75 PROFIL U PERFORAT":10.24,</t>
  </si>
  <si>
    <t>"U 350-2 80x80 PROFIL U PERFORAT":10.45,</t>
  </si>
  <si>
    <t>"U 350-2 85x85 PROFIL U PERFORAT":10.66,</t>
  </si>
  <si>
    <t>"U 350-2 90x90 PROFIL U PERFORAT":10.87,</t>
  </si>
  <si>
    <t>"U 350-2 95x95 PROFIL U PERFORAT":11.08,</t>
  </si>
  <si>
    <t>"U 350-2.5 100x100 PROFIL U NEPERFORAT":14.05,</t>
  </si>
  <si>
    <t>"U 350-2.5 40x40 PROFIL U NEPERFORAT":10.95,</t>
  </si>
  <si>
    <t>"U 350-2.5 45x45 PROFIL U NEPERFORAT":11.21,</t>
  </si>
  <si>
    <t>"U 350-2.5 50x50 PROFIL U NEPERFORAT":11.47,</t>
  </si>
  <si>
    <t>"U 350-2.5 55x55 PROFIL U NEPERFORAT":11.73,</t>
  </si>
  <si>
    <t>"U 350-2.5 60x60 PROFIL U NEPERFORAT":11.99,</t>
  </si>
  <si>
    <t>"U 350-2.5 65x65 PROFIL U NEPERFORAT":12.25,</t>
  </si>
  <si>
    <t>"U 350-2.5 70x70 PROFIL U NEPERFORAT":12.49,</t>
  </si>
  <si>
    <t>"U 350-2.5 75x75 PROFIL U NEPERFORAT":12.75,</t>
  </si>
  <si>
    <t>"U 350-2.5 80x80 PROFIL U NEPERFORAT":13.01,</t>
  </si>
  <si>
    <t>"U 350-2.5 85x85 PROFIL U NEPERFORAT":13.27,</t>
  </si>
  <si>
    <t>"U 350-2.5 90x90 PROFIL U NEPERFORAT":13.53,</t>
  </si>
  <si>
    <t>"U 350-2.5 95x95 PROFIL U NEPERFORAT":13.79,</t>
  </si>
  <si>
    <t>"U 350-2.5 40x40 PROFIL U PERFORAT":10.95,</t>
  </si>
  <si>
    <t>"U 350-2.5 45x45 PROFIL U PERFORAT":11.21,</t>
  </si>
  <si>
    <t>"U 350-2.5 50x50 PROFIL U PERFORAT":11.47,</t>
  </si>
  <si>
    <t>"U 350-2.5 55x55 PROFIL U PERFORAT":11.73,</t>
  </si>
  <si>
    <t>"U 350-2.5 60x60 PROFIL U PERFORAT":11.99,</t>
  </si>
  <si>
    <t>"U 350-2.5 65x65 PROFIL U PERFORAT":12.25,</t>
  </si>
  <si>
    <t>"U 350-2.5 70x70 PROFIL U PERFORAT":12.49,</t>
  </si>
  <si>
    <t>"U 350-2.5 75x75 PROFIL U PERFORAT":12.75,</t>
  </si>
  <si>
    <t>"U 350-2.5 80x80 PROFIL U PERFORAT":13.01,</t>
  </si>
  <si>
    <t>"U 350-2.5 85x85 PROFIL U PERFORAT":13.27,</t>
  </si>
  <si>
    <t>"U 350-2.5 90x90 PROFIL U PERFORAT":13.53,</t>
  </si>
  <si>
    <t>"U 350-2.5 95x95 PROFIL U PERFORAT":13.79,</t>
  </si>
  <si>
    <t>"U 350-3 100x100 PROFIL U NEPERFORAT":16.81,</t>
  </si>
  <si>
    <t>"U 350-3 40x40 PROFIL U NEPERFORAT":13.08,</t>
  </si>
  <si>
    <t>"U 350-3 45x45 PROFIL U NEPERFORAT":13.39,</t>
  </si>
  <si>
    <t>"U 350-3 50x50 PROFIL U NEPERFORAT":13.70,</t>
  </si>
  <si>
    <t>"U 350-3 55x55 PROFIL U NEPERFORAT":14.01,</t>
  </si>
  <si>
    <t>"U 350-3 60x60 PROFIL U NEPERFORAT":14.33,</t>
  </si>
  <si>
    <t>"U 350-3 65x65 PROFIL U NEPERFORAT":14.64,</t>
  </si>
  <si>
    <t>"U 350-3 70x70 PROFIL U NEPERFORAT":14.95,</t>
  </si>
  <si>
    <t>"U 350-3 75x75 PROFIL U NEPERFORAT":15.25,</t>
  </si>
  <si>
    <t>"U 350-3 80x80 PROFIL U NEPERFORAT":15.56,</t>
  </si>
  <si>
    <t>"U 350-3 85x85 PROFIL U NEPERFORAT":15.87,</t>
  </si>
  <si>
    <t>"U 350-3 90x90 PROFIL U NEPERFORAT":16.19,</t>
  </si>
  <si>
    <t>"U 350-3 95x95 PROFIL U NEPERFORAT":16.50,</t>
  </si>
  <si>
    <t>"U 350-3 40x40 PROFIL U PERFORAT":13.08,</t>
  </si>
  <si>
    <t>"U 350-3 45x45 PROFIL U PERFORAT":13.39,</t>
  </si>
  <si>
    <t>"U 350-3 50x50 PROFIL U PERFORAT":13.70,</t>
  </si>
  <si>
    <t>"U 350-3 55x55 PROFIL U PERFORAT":14.01,</t>
  </si>
  <si>
    <t>"U 350-3 60x60 PROFIL U PERFORAT":14.33,</t>
  </si>
  <si>
    <t>"U 350-3 65x65 PROFIL U PERFORAT":14.64,</t>
  </si>
  <si>
    <t>"U 350-3 70x70 PROFIL U PERFORAT":14.95,</t>
  </si>
  <si>
    <t>"U 350-3 75x75 PROFIL U PERFORAT":15.25,</t>
  </si>
  <si>
    <t>"U 350-3 80x80 PROFIL U PERFORAT":15.56,</t>
  </si>
  <si>
    <t>"U 350-3 85x85 PROFIL U PERFORAT":15.87,</t>
  </si>
  <si>
    <t>"U 350-3 90x90 PROFIL U PERFORAT":16.19,</t>
  </si>
  <si>
    <t>"U 350-3 95x95 PROFIL U PERFORAT":16.50,</t>
  </si>
  <si>
    <t>"U 350-3.5 100x100 PROFIL U NEPERFORAT":19.55,</t>
  </si>
  <si>
    <t>"U 350-3.5 40x40 PROFIL U NEPERFORAT":15.20,</t>
  </si>
  <si>
    <t>"U 350-3.5 45x45 PROFIL U NEPERFORAT":15.56,</t>
  </si>
  <si>
    <t>"U 350-3.5 50x50 PROFIL U NEPERFORAT":15.93,</t>
  </si>
  <si>
    <t>"U 350-3.5 55x55 PROFIL U NEPERFORAT":16.29,</t>
  </si>
  <si>
    <t>"U 350-3.5 60x60 PROFIL U NEPERFORAT":16.65,</t>
  </si>
  <si>
    <t>"U 350-3.5 65x65 PROFIL U NEPERFORAT":17.00,</t>
  </si>
  <si>
    <t>"U 350-3.5 70x70 PROFIL U NEPERFORAT":17.37,</t>
  </si>
  <si>
    <t>"U 350-3.5 75x75 PROFIL U NEPERFORAT":17.73,</t>
  </si>
  <si>
    <t>"U 350-3.5 80x80 PROFIL U NEPERFORAT":18.10,</t>
  </si>
  <si>
    <t>"U 350-3.5 85x85 PROFIL U NEPERFORAT":18.46,</t>
  </si>
  <si>
    <t>"U 350-3.5 90x90 PROFIL U NEPERFORAT":18.82,</t>
  </si>
  <si>
    <t>"U 350-3.5 95x95 PROFIL U NEPERFORAT":19.19,</t>
  </si>
  <si>
    <t>"U 350-3.5 40x40 PROFIL U PERFORAT":15.20,</t>
  </si>
  <si>
    <t>"U 350-3.5 45x45 PROFIL U PERFORAT":15.56,</t>
  </si>
  <si>
    <t>"U 350-3.5 50x50 PROFIL U PERFORAT":15.93,</t>
  </si>
  <si>
    <t>"U 350-3.5 55x55 PROFIL U PERFORAT":16.29,</t>
  </si>
  <si>
    <t>"U 350-3.5 60x60 PROFIL U PERFORAT":16.65,</t>
  </si>
  <si>
    <t>"U 350-3.5 65x65 PROFIL U PERFORAT":17.00,</t>
  </si>
  <si>
    <t>"U 350-3.5 70x70 PROFIL U PERFORAT":17.37,</t>
  </si>
  <si>
    <t>"U 350-3.5 75x75 PROFIL U PERFORAT":17.73,</t>
  </si>
  <si>
    <t>"U 350-3.5 80x80 PROFIL U PERFORAT":18.10,</t>
  </si>
  <si>
    <t>"U 350-3.5 85x85 PROFIL U PERFORAT":18.46,</t>
  </si>
  <si>
    <t>"U 350-3.5 90x90 PROFIL U PERFORAT":18.82,</t>
  </si>
  <si>
    <t>"U 350-3.5 95x95 PROFIL U PERFORAT":19.19,</t>
  </si>
  <si>
    <t>"U 360-1.5 100x100 PROFIL U NEPERFORAT":8.65,</t>
  </si>
  <si>
    <t>"U 360-1.5 40x40 PROFIL U NEPERFORAT":6.77,</t>
  </si>
  <si>
    <t>"U 360-1.5 45x45 PROFIL U NEPERFORAT":6.93,</t>
  </si>
  <si>
    <t>"U 360-1.5 50x50 PROFIL U NEPERFORAT":7.09,</t>
  </si>
  <si>
    <t>"U 360-1.5 55x55 PROFIL U NEPERFORAT":7.24,</t>
  </si>
  <si>
    <t>"U 360-1.5 60x60 PROFIL U NEPERFORAT":7.40,</t>
  </si>
  <si>
    <t>"U 360-1.5 65x65 PROFIL U NEPERFORAT":7.55,</t>
  </si>
  <si>
    <t>"U 360-1.5 70x70 PROFIL U NEPERFORAT":7.71,</t>
  </si>
  <si>
    <t>"U 360-1.5 75x75 PROFIL U NEPERFORAT":7.87,</t>
  </si>
  <si>
    <t>"U 360-1.5 80x80 PROFIL U NEPERFORAT":8.02,</t>
  </si>
  <si>
    <t>"U 360-1.5 85x85 PROFIL U NEPERFORAT":8.18,</t>
  </si>
  <si>
    <t>"U 360-1.5 90x90 PROFIL U NEPERFORAT":8.33,</t>
  </si>
  <si>
    <t>"U 360-1.5 95x95 PROFIL U NEPERFORAT":8.49,</t>
  </si>
  <si>
    <t>"U 360-1.5 40x40 PROFIL U PERFORAT":6.77,</t>
  </si>
  <si>
    <t>"U 360-1.5 45x45 PROFIL U PERFORAT":6.93,</t>
  </si>
  <si>
    <t>"U 360-1.5 50x50 PROFIL U PERFORAT":7.09,</t>
  </si>
  <si>
    <t>"U 360-1.5 55x55 PROFIL U PERFORAT":7.24,</t>
  </si>
  <si>
    <t>"U 360-1.5 60x60 PROFIL U PERFORAT":7.40,</t>
  </si>
  <si>
    <t>"U 360-1.5 65x65 PROFIL U PERFORAT":7.55,</t>
  </si>
  <si>
    <t>"U 360-1.5 70x70 PROFIL U PERFORAT":7.71,</t>
  </si>
  <si>
    <t>"U 360-1.5 75x75 PROFIL U PERFORAT":7.87,</t>
  </si>
  <si>
    <t>"U 360-1.5 80x80 PROFIL U PERFORAT":8.02,</t>
  </si>
  <si>
    <t>"U 360-1.5 85x85 PROFIL U PERFORAT":8.18,</t>
  </si>
  <si>
    <t>"U 360-1.5 90x90 PROFIL U PERFORAT":8.33,</t>
  </si>
  <si>
    <t>"U 360-1.5 95x95 PROFIL U PERFORAT":8.49,</t>
  </si>
  <si>
    <t>"U 360-2 100x100 PROFIL U NEPERFORAT":11.48,</t>
  </si>
  <si>
    <t>"U 360-2 40x40 PROFIL U NEPERFORAT":9.00,</t>
  </si>
  <si>
    <t>"U 360-2 45x45 PROFIL U NEPERFORAT":9.20,</t>
  </si>
  <si>
    <t>"U 360-2 50x50 PROFIL U NEPERFORAT":9.41,</t>
  </si>
  <si>
    <t>"U 360-2 55x55 PROFIL U NEPERFORAT":9.62,</t>
  </si>
  <si>
    <t>"U 360-2 60x60 PROFIL U NEPERFORAT":9.83,</t>
  </si>
  <si>
    <t>"U 360-2 65x65 PROFIL U NEPERFORAT":10.04,</t>
  </si>
  <si>
    <t>"U 360-2 70x70 PROFIL U NEPERFORAT":10.24,</t>
  </si>
  <si>
    <t>"U 360-2 75x75 PROFIL U NEPERFORAT":10.45,</t>
  </si>
  <si>
    <t>"U 360-2 80x80 PROFIL U NEPERFORAT":10.66,</t>
  </si>
  <si>
    <t>"U 360-2 85x85 PROFIL U NEPERFORAT":10.87,</t>
  </si>
  <si>
    <t>"U 360-2 90x90 PROFIL U NEPERFORAT":11.08,</t>
  </si>
  <si>
    <t>"U 360-2 95x95 PROFIL U NEPERFORAT":11.27,</t>
  </si>
  <si>
    <t>"U 360-2 40x40 PROFIL U PERFORAT":9.00,</t>
  </si>
  <si>
    <t>"U 360-2 45x45 PROFIL U PERFORAT":9.20,</t>
  </si>
  <si>
    <t>"U 360-2 50x50 PROFIL U PERFORAT":9.41,</t>
  </si>
  <si>
    <t>"U 360-2 55x55 PROFIL U PERFORAT":9.62,</t>
  </si>
  <si>
    <t>"U 360-2 60x60 PROFIL U PERFORAT":9.83,</t>
  </si>
  <si>
    <t>"U 360-2 65x65 PROFIL U PERFORAT":10.04,</t>
  </si>
  <si>
    <t>"U 360-2 70x70 PROFIL U PERFORAT":10.24,</t>
  </si>
  <si>
    <t>"U 360-2 75x75 PROFIL U PERFORAT":10.45,</t>
  </si>
  <si>
    <t>"U 360-2 80x80 PROFIL U PERFORAT":10.66,</t>
  </si>
  <si>
    <t>"U 360-2 85x85 PROFIL U PERFORAT":10.87,</t>
  </si>
  <si>
    <t>"U 360-2 90x90 PROFIL U PERFORAT":11.08,</t>
  </si>
  <si>
    <t>"U 360-2 95x95 PROFIL U PERFORAT":11.27,</t>
  </si>
  <si>
    <t>"U 360-2.5 100x100 PROFIL U NEPERFORAT":14.31,</t>
  </si>
  <si>
    <t>"U 360-2.5 40x40 PROFIL U NEPERFORAT":11.21,</t>
  </si>
  <si>
    <t>"U 360-2.5 45x45 PROFIL U NEPERFORAT":11.47,</t>
  </si>
  <si>
    <t>"U 360-2.5 50x50 PROFIL U NEPERFORAT":11.73,</t>
  </si>
  <si>
    <t>"U 360-2.5 55x55 PROFIL U NEPERFORAT":11.99,</t>
  </si>
  <si>
    <t>"U 360-2.5 60x60 PROFIL U NEPERFORAT":12.25,</t>
  </si>
  <si>
    <t>"U 360-2.5 65x65 PROFIL U NEPERFORAT":12.49,</t>
  </si>
  <si>
    <t>"U 360-2.5 70x70 PROFIL U NEPERFORAT":12.75,</t>
  </si>
  <si>
    <t>"U 360-2.5 75x75 PROFIL U NEPERFORAT":13.01,</t>
  </si>
  <si>
    <t>"U 360-2.5 80x80 PROFIL U NEPERFORAT":13.27,</t>
  </si>
  <si>
    <t>"U 360-2.5 85x85 PROFIL U NEPERFORAT":13.53,</t>
  </si>
  <si>
    <t>"U 360-2.5 90x90 PROFIL U NEPERFORAT":13.79,</t>
  </si>
  <si>
    <t>"U 360-2.5 95x95 PROFIL U NEPERFORAT":14.05,</t>
  </si>
  <si>
    <t>"U 360-2.5 40x40 PROFIL U PERFORAT":11.21,</t>
  </si>
  <si>
    <t>"U 360-2.5 45x45 PROFIL U PERFORAT":11.47,</t>
  </si>
  <si>
    <t>"U 360-2.5 50x50 PROFIL U PERFORAT":11.73,</t>
  </si>
  <si>
    <t>"U 360-2.5 55x55 PROFIL U PERFORAT":11.99,</t>
  </si>
  <si>
    <t>"U 360-2.5 60x60 PROFIL U PERFORAT":12.25,</t>
  </si>
  <si>
    <t>"U 360-2.5 65x65 PROFIL U PERFORAT":12.49,</t>
  </si>
  <si>
    <t>"U 360-2.5 70x70 PROFIL U PERFORAT":12.75,</t>
  </si>
  <si>
    <t>"U 360-2.5 75x75 PROFIL U PERFORAT":13.01,</t>
  </si>
  <si>
    <t>"U 360-2.5 80x80 PROFIL U PERFORAT":13.27,</t>
  </si>
  <si>
    <t>"U 360-2.5 85x85 PROFIL U PERFORAT":13.53,</t>
  </si>
  <si>
    <t>"U 360-2.5 90x90 PROFIL U PERFORAT":13.79,</t>
  </si>
  <si>
    <t>"U 360-2.5 95x95 PROFIL U PERFORAT":14.05,</t>
  </si>
  <si>
    <t>"U 360-3 100x100 PROFIL U NEPERFORAT":17.12,</t>
  </si>
  <si>
    <t>"U 360-3 40x40 PROFIL U NEPERFORAT":13.39,</t>
  </si>
  <si>
    <t>"U 360-3 45x45 PROFIL U NEPERFORAT":13.70,</t>
  </si>
  <si>
    <t>"U 360-3 50x50 PROFIL U NEPERFORAT":14.01,</t>
  </si>
  <si>
    <t>"U 360-3 55x55 PROFIL U NEPERFORAT":14.33,</t>
  </si>
  <si>
    <t>"U 360-3 60x60 PROFIL U NEPERFORAT":14.64,</t>
  </si>
  <si>
    <t>"U 360-3 65x65 PROFIL U NEPERFORAT":14.95,</t>
  </si>
  <si>
    <t>"U 360-3 70x70 PROFIL U NEPERFORAT":15.25,</t>
  </si>
  <si>
    <t>"U 360-3 75x75 PROFIL U NEPERFORAT":15.56,</t>
  </si>
  <si>
    <t>"U 360-3 80x80 PROFIL U NEPERFORAT":15.87,</t>
  </si>
  <si>
    <t>"U 360-3 85x85 PROFIL U NEPERFORAT":16.19,</t>
  </si>
  <si>
    <t>"U 360-3 90x90 PROFIL U NEPERFORAT":16.50,</t>
  </si>
  <si>
    <t>"U 360-3 95x95 PROFIL U NEPERFORAT":16.81,</t>
  </si>
  <si>
    <t>"U 360-3 40x40 PROFIL U PERFORAT":13.39,</t>
  </si>
  <si>
    <t>"U 360-3 45x45 PROFIL U PERFORAT":13.70,</t>
  </si>
  <si>
    <t>"U 360-3 50x50 PROFIL U PERFORAT":14.01,</t>
  </si>
  <si>
    <t>"U 360-3 55x55 PROFIL U PERFORAT":14.33,</t>
  </si>
  <si>
    <t>"U 360-3 60x60 PROFIL U PERFORAT":14.64,</t>
  </si>
  <si>
    <t>"U 360-3 65x65 PROFIL U PERFORAT":14.95,</t>
  </si>
  <si>
    <t>"U 360-3 70x70 PROFIL U PERFORAT":15.25,</t>
  </si>
  <si>
    <t>"U 360-3 75x75 PROFIL U PERFORAT":15.56,</t>
  </si>
  <si>
    <t>"U 360-3 80x80 PROFIL U PERFORAT":15.87,</t>
  </si>
  <si>
    <t>"U 360-3 85x85 PROFIL U PERFORAT":16.19,</t>
  </si>
  <si>
    <t>"U 360-3 90x90 PROFIL U PERFORAT":16.50,</t>
  </si>
  <si>
    <t>"U 360-3 95x95 PROFIL U PERFORAT":16.81,</t>
  </si>
  <si>
    <t>"U 360-3.5 100x100 PROFIL U NEPERFORAT":19.90,</t>
  </si>
  <si>
    <t>"U 360-3.5 40x40 PROFIL U NEPERFORAT":15.56,</t>
  </si>
  <si>
    <t>"U 360-3.5 45x45 PROFIL U NEPERFORAT":15.93,</t>
  </si>
  <si>
    <t>"U 360-3.5 50x50 PROFIL U NEPERFORAT":16.29,</t>
  </si>
  <si>
    <t>"U 360-3.5 55x55 PROFIL U NEPERFORAT":16.65,</t>
  </si>
  <si>
    <t>"U 360-3.5 60x60 PROFIL U NEPERFORAT":17.00,</t>
  </si>
  <si>
    <t>"U 360-3.5 65x65 PROFIL U NEPERFORAT":17.37,</t>
  </si>
  <si>
    <t>"U 360-3.5 70x70 PROFIL U NEPERFORAT":17.73,</t>
  </si>
  <si>
    <t>"U 360-3.5 75x75 PROFIL U NEPERFORAT":18.10,</t>
  </si>
  <si>
    <t>"U 360-3.5 80x80 PROFIL U NEPERFORAT":18.46,</t>
  </si>
  <si>
    <t>"U 360-3.5 85x85 PROFIL U NEPERFORAT":18.82,</t>
  </si>
  <si>
    <t>"U 360-3.5 90x90 PROFIL U NEPERFORAT":19.19,</t>
  </si>
  <si>
    <t>"U 360-3.5 95x95 PROFIL U NEPERFORAT":19.55,</t>
  </si>
  <si>
    <t>"U 360-3.5 40x40 PROFIL U PERFORAT":15.56,</t>
  </si>
  <si>
    <t>"U 360-3.5 45x45 PROFIL U PERFORAT":15.93,</t>
  </si>
  <si>
    <t>"U 360-3.5 50x50 PROFIL U PERFORAT":16.29,</t>
  </si>
  <si>
    <t>"U 360-3.5 55x55 PROFIL U PERFORAT":16.65,</t>
  </si>
  <si>
    <t>"U 360-3.5 60x60 PROFIL U PERFORAT":17.00,</t>
  </si>
  <si>
    <t>"U 360-3.5 65x65 PROFIL U PERFORAT":17.37,</t>
  </si>
  <si>
    <t>"U 360-3.5 70x70 PROFIL U PERFORAT":17.73,</t>
  </si>
  <si>
    <t>"U 360-3.5 75x75 PROFIL U PERFORAT":18.10,</t>
  </si>
  <si>
    <t>"U 360-3.5 80x80 PROFIL U PERFORAT":18.46,</t>
  </si>
  <si>
    <t>"U 360-3.5 85x85 PROFIL U PERFORAT":18.82,</t>
  </si>
  <si>
    <t>"U 360-3.5 90x90 PROFIL U PERFORAT":19.19,</t>
  </si>
  <si>
    <t>"U 360-3.5 95x95 PROFIL U PERFORAT":19.55,</t>
  </si>
  <si>
    <t>"U 370-1.5 100x100 PROFIL U NEPERFORAT":8.80,</t>
  </si>
  <si>
    <t>"U 370-1.5 40x40 PROFIL U NEPERFORAT":6.93,</t>
  </si>
  <si>
    <t>"U 370-1.5 45x45 PROFIL U NEPERFORAT":7.09,</t>
  </si>
  <si>
    <t>"U 370-1.5 50x50 PROFIL U NEPERFORAT":7.24,</t>
  </si>
  <si>
    <t>"U 370-1.5 55x55 PROFIL U NEPERFORAT":7.40,</t>
  </si>
  <si>
    <t>"U 370-1.5 60x60 PROFIL U NEPERFORAT":7.55,</t>
  </si>
  <si>
    <t>"U 370-1.5 65x65 PROFIL U NEPERFORAT":7.71,</t>
  </si>
  <si>
    <t>"U 370-1.5 70x70 PROFIL U NEPERFORAT":7.87,</t>
  </si>
  <si>
    <t>"U 370-1.5 75x75 PROFIL U NEPERFORAT":8.02,</t>
  </si>
  <si>
    <t>"U 370-1.5 80x80 PROFIL U NEPERFORAT":8.18,</t>
  </si>
  <si>
    <t>"U 370-1.5 85x85 PROFIL U NEPERFORAT":8.33,</t>
  </si>
  <si>
    <t>"U 370-1.5 90x90 PROFIL U NEPERFORAT":8.49,</t>
  </si>
  <si>
    <t>"U 370-1.5 95x95 PROFIL U NEPERFORAT":8.65,</t>
  </si>
  <si>
    <t>"U 370-1.5 40x40 PROFIL U PERFORAT":6.93,</t>
  </si>
  <si>
    <t>"U 370-1.5 45x45 PROFIL U PERFORAT":7.09,</t>
  </si>
  <si>
    <t>"U 370-1.5 50x50 PROFIL U PERFORAT":7.24,</t>
  </si>
  <si>
    <t>"U 370-1.5 55x55 PROFIL U PERFORAT":7.40,</t>
  </si>
  <si>
    <t>"U 370-1.5 60x60 PROFIL U PERFORAT":7.55,</t>
  </si>
  <si>
    <t>"U 370-1.5 65x65 PROFIL U PERFORAT":7.71,</t>
  </si>
  <si>
    <t>"U 370-1.5 70x70 PROFIL U PERFORAT":7.87,</t>
  </si>
  <si>
    <t>"U 370-1.5 75x75 PROFIL U PERFORAT":8.02,</t>
  </si>
  <si>
    <t>"U 370-1.5 80x80 PROFIL U PERFORAT":8.18,</t>
  </si>
  <si>
    <t>"U 370-1.5 85x85 PROFIL U PERFORAT":8.33,</t>
  </si>
  <si>
    <t>"U 370-1.5 90x90 PROFIL U PERFORAT":8.49,</t>
  </si>
  <si>
    <t>"U 370-1.5 95x95 PROFIL U PERFORAT":8.65,</t>
  </si>
  <si>
    <t>"U 370-2 100x100 PROFIL U NEPERFORAT":11.69,</t>
  </si>
  <si>
    <t>"U 370-2 40x40 PROFIL U NEPERFORAT":9.20,</t>
  </si>
  <si>
    <t>"U 370-2 45x45 PROFIL U NEPERFORAT":9.41,</t>
  </si>
  <si>
    <t>"U 370-2 50x50 PROFIL U NEPERFORAT":9.62,</t>
  </si>
  <si>
    <t>"U 370-2 55x55 PROFIL U NEPERFORAT":9.83,</t>
  </si>
  <si>
    <t>"U 370-2 60x60 PROFIL U NEPERFORAT":10.04,</t>
  </si>
  <si>
    <t>"U 370-2 65x65 PROFIL U NEPERFORAT":10.24,</t>
  </si>
  <si>
    <t>"U 370-2 70x70 PROFIL U NEPERFORAT":10.45,</t>
  </si>
  <si>
    <t>"U 370-2 75x75 PROFIL U NEPERFORAT":10.66,</t>
  </si>
  <si>
    <t>"U 370-2 80x80 PROFIL U NEPERFORAT":10.87,</t>
  </si>
  <si>
    <t>"U 370-2 85x85 PROFIL U NEPERFORAT":11.08,</t>
  </si>
  <si>
    <t>"U 370-2 90x90 PROFIL U NEPERFORAT":11.27,</t>
  </si>
  <si>
    <t>"U 370-2 95x95 PROFIL U NEPERFORAT":11.48,</t>
  </si>
  <si>
    <t>"U 370-2 40x40 PROFIL U PERFORAT":9.20,</t>
  </si>
  <si>
    <t>"U 370-2 45x45 PROFIL U PERFORAT":9.41,</t>
  </si>
  <si>
    <t>"U 370-2 50x50 PROFIL U PERFORAT":9.62,</t>
  </si>
  <si>
    <t>"U 370-2 55x55 PROFIL U PERFORAT":9.83,</t>
  </si>
  <si>
    <t>"U 370-2 60x60 PROFIL U PERFORAT":10.04,</t>
  </si>
  <si>
    <t>"U 370-2 65x65 PROFIL U PERFORAT":10.24,</t>
  </si>
  <si>
    <t>"U 370-2 70x70 PROFIL U PERFORAT":10.45,</t>
  </si>
  <si>
    <t>"U 370-2 75x75 PROFIL U PERFORAT":10.66,</t>
  </si>
  <si>
    <t>"U 370-2 80x80 PROFIL U PERFORAT":10.87,</t>
  </si>
  <si>
    <t>"U 370-2 85x85 PROFIL U PERFORAT":11.08,</t>
  </si>
  <si>
    <t>"U 370-2 90x90 PROFIL U PERFORAT":11.27,</t>
  </si>
  <si>
    <t>"U 370-2 95x95 PROFIL U PERFORAT":11.48,</t>
  </si>
  <si>
    <t>"U 370-2.5 100x100 PROFIL U NEPERFORAT":14.57,</t>
  </si>
  <si>
    <t>"U 370-2.5 40x40 PROFIL U NEPERFORAT":11.47,</t>
  </si>
  <si>
    <t>"U 370-2.5 45x45 PROFIL U NEPERFORAT":11.73,</t>
  </si>
  <si>
    <t>"U 370-2.5 50x50 PROFIL U NEPERFORAT":11.99,</t>
  </si>
  <si>
    <t>"U 370-2.5 55x55 PROFIL U NEPERFORAT":12.25,</t>
  </si>
  <si>
    <t>"U 370-2.5 60x60 PROFIL U NEPERFORAT":12.49,</t>
  </si>
  <si>
    <t>"U 370-2.5 65x65 PROFIL U NEPERFORAT":12.75,</t>
  </si>
  <si>
    <t>"U 370-2.5 70x70 PROFIL U NEPERFORAT":13.01,</t>
  </si>
  <si>
    <t>"U 370-2.5 75x75 PROFIL U NEPERFORAT":13.27,</t>
  </si>
  <si>
    <t>"U 370-2.5 80x80 PROFIL U NEPERFORAT":13.53,</t>
  </si>
  <si>
    <t>"U 370-2.5 85x85 PROFIL U NEPERFORAT":13.79,</t>
  </si>
  <si>
    <t>"U 370-2.5 90x90 PROFIL U NEPERFORAT":14.05,</t>
  </si>
  <si>
    <t>"U 370-2.5 95x95 PROFIL U NEPERFORAT":14.31,</t>
  </si>
  <si>
    <t>"U 370-2.5 40x40 PROFIL U PERFORAT":11.47,</t>
  </si>
  <si>
    <t>"U 370-2.5 45x45 PROFIL U PERFORAT":11.73,</t>
  </si>
  <si>
    <t>"U 370-2.5 50x50 PROFIL U PERFORAT":11.99,</t>
  </si>
  <si>
    <t>"U 370-2.5 55x55 PROFIL U PERFORAT":12.25,</t>
  </si>
  <si>
    <t>"U 370-2.5 60x60 PROFIL U PERFORAT":12.49,</t>
  </si>
  <si>
    <t>"U 370-2.5 65x65 PROFIL U PERFORAT":12.75,</t>
  </si>
  <si>
    <t>"U 370-2.5 70x70 PROFIL U PERFORAT":13.01,</t>
  </si>
  <si>
    <t>"U 370-2.5 75x75 PROFIL U PERFORAT":13.27,</t>
  </si>
  <si>
    <t>"U 370-2.5 80x80 PROFIL U PERFORAT":13.53,</t>
  </si>
  <si>
    <t>"U 370-2.5 85x85 PROFIL U PERFORAT":13.79,</t>
  </si>
  <si>
    <t>"U 370-2.5 90x90 PROFIL U PERFORAT":14.05,</t>
  </si>
  <si>
    <t>"U 370-2.5 95x95 PROFIL U PERFORAT":14.31,</t>
  </si>
  <si>
    <t>"U 370-3 100x100 PROFIL U NEPERFORAT":17.43,</t>
  </si>
  <si>
    <t>"U 370-3 40x40 PROFIL U NEPERFORAT":13.70,</t>
  </si>
  <si>
    <t>"U 370-3 45x45 PROFIL U NEPERFORAT":14.01,</t>
  </si>
  <si>
    <t>"U 370-3 50x50 PROFIL U NEPERFORAT":14.33,</t>
  </si>
  <si>
    <t>"U 370-3 55x55 PROFIL U NEPERFORAT":14.64,</t>
  </si>
  <si>
    <t>"U 370-3 60x60 PROFIL U NEPERFORAT":14.95,</t>
  </si>
  <si>
    <t>"U 370-3 65x65 PROFIL U NEPERFORAT":15.25,</t>
  </si>
  <si>
    <t>"U 370-3 70x70 PROFIL U NEPERFORAT":15.56,</t>
  </si>
  <si>
    <t>"U 370-3 75x75 PROFIL U NEPERFORAT":15.87,</t>
  </si>
  <si>
    <t>"U 370-3 80x80 PROFIL U NEPERFORAT":16.19,</t>
  </si>
  <si>
    <t>"U 370-3 85x85 PROFIL U NEPERFORAT":16.50,</t>
  </si>
  <si>
    <t>"U 370-3 90x90 PROFIL U NEPERFORAT":16.81,</t>
  </si>
  <si>
    <t>"U 370-3 95x95 PROFIL U NEPERFORAT":17.12,</t>
  </si>
  <si>
    <t>"U 370-3 40x40 PROFIL U PERFORAT":13.70,</t>
  </si>
  <si>
    <t>"U 370-3 45x45 PROFIL U PERFORAT":14.01,</t>
  </si>
  <si>
    <t>"U 370-3 50x50 PROFIL U PERFORAT":14.33,</t>
  </si>
  <si>
    <t>"U 370-3 55x55 PROFIL U PERFORAT":14.64,</t>
  </si>
  <si>
    <t>"U 370-3 60x60 PROFIL U PERFORAT":14.95,</t>
  </si>
  <si>
    <t>"U 370-3 65x65 PROFIL U PERFORAT":15.25,</t>
  </si>
  <si>
    <t>"U 370-3 70x70 PROFIL U PERFORAT":15.56,</t>
  </si>
  <si>
    <t>"U 370-3 75x75 PROFIL U PERFORAT":15.87,</t>
  </si>
  <si>
    <t>"U 370-3 80x80 PROFIL U PERFORAT":16.19,</t>
  </si>
  <si>
    <t>"U 370-3 85x85 PROFIL U PERFORAT":16.50,</t>
  </si>
  <si>
    <t>"U 370-3 90x90 PROFIL U PERFORAT":16.81,</t>
  </si>
  <si>
    <t>"U 370-3 95x95 PROFIL U PERFORAT":17.12,</t>
  </si>
  <si>
    <t>"U 370-3.5 100x100 PROFIL U NEPERFORAT":20.27,</t>
  </si>
  <si>
    <t>"U 370-3.5 40x40 PROFIL U NEPERFORAT":15.93,</t>
  </si>
  <si>
    <t>"U 370-3.5 45x45 PROFIL U NEPERFORAT":16.29,</t>
  </si>
  <si>
    <t>"U 370-3.5 50x50 PROFIL U NEPERFORAT":16.65,</t>
  </si>
  <si>
    <t>"U 370-3.5 55x55 PROFIL U NEPERFORAT":17.00,</t>
  </si>
  <si>
    <t>"U 370-3.5 60x60 PROFIL U NEPERFORAT":17.37,</t>
  </si>
  <si>
    <t>"U 370-3.5 65x65 PROFIL U NEPERFORAT":17.73,</t>
  </si>
  <si>
    <t>"U 370-3.5 70x70 PROFIL U NEPERFORAT":18.10,</t>
  </si>
  <si>
    <t>"U 370-3.5 75x75 PROFIL U NEPERFORAT":18.46,</t>
  </si>
  <si>
    <t>"U 370-3.5 80x80 PROFIL U NEPERFORAT":18.82,</t>
  </si>
  <si>
    <t>"U 370-3.5 85x85 PROFIL U NEPERFORAT":19.19,</t>
  </si>
  <si>
    <t>"U 370-3.5 90x90 PROFIL U NEPERFORAT":19.55,</t>
  </si>
  <si>
    <t>"U 370-3.5 95x95 PROFIL U NEPERFORAT":19.90,</t>
  </si>
  <si>
    <t>"U 370-3.5 40x40 PROFIL U PERFORAT":15.93,</t>
  </si>
  <si>
    <t>"U 370-3.5 45x45 PROFIL U PERFORAT":16.29,</t>
  </si>
  <si>
    <t>"U 370-3.5 50x50 PROFIL U PERFORAT":16.65,</t>
  </si>
  <si>
    <t>"U 370-3.5 55x55 PROFIL U PERFORAT":17.00,</t>
  </si>
  <si>
    <t>"U 370-3.5 60x60 PROFIL U PERFORAT":17.37,</t>
  </si>
  <si>
    <t>"U 370-3.5 65x65 PROFIL U PERFORAT":17.73,</t>
  </si>
  <si>
    <t>"U 370-3.5 70x70 PROFIL U PERFORAT":18.10,</t>
  </si>
  <si>
    <t>"U 370-3.5 75x75 PROFIL U PERFORAT":18.46,</t>
  </si>
  <si>
    <t>"U 370-3.5 80x80 PROFIL U PERFORAT":18.82,</t>
  </si>
  <si>
    <t>"U 370-3.5 85x85 PROFIL U PERFORAT":19.19,</t>
  </si>
  <si>
    <t>"U 370-3.5 90x90 PROFIL U PERFORAT":19.55,</t>
  </si>
  <si>
    <t>"U 370-3.5 95x95 PROFIL U PERFORAT":19.90,</t>
  </si>
  <si>
    <t>"U 380-1.5 100x100 PROFIL U NEPERFORAT":8.94,</t>
  </si>
  <si>
    <t>"U 380-1.5 40x40 PROFIL U NEPERFORAT":7.09,</t>
  </si>
  <si>
    <t>"U 380-1.5 45x45 PROFIL U NEPERFORAT":7.24,</t>
  </si>
  <si>
    <t>"U 380-1.5 50x50 PROFIL U NEPERFORAT":7.40,</t>
  </si>
  <si>
    <t>"U 380-1.5 55x55 PROFIL U NEPERFORAT":7.55,</t>
  </si>
  <si>
    <t>"U 380-1.5 60x60 PROFIL U NEPERFORAT":7.71,</t>
  </si>
  <si>
    <t>"U 380-1.5 65x65 PROFIL U NEPERFORAT":7.87,</t>
  </si>
  <si>
    <t>"U 380-1.5 70x70 PROFIL U NEPERFORAT":8.02,</t>
  </si>
  <si>
    <t>"U 380-1.5 75x75 PROFIL U NEPERFORAT":8.18,</t>
  </si>
  <si>
    <t>"U 380-1.5 80x80 PROFIL U NEPERFORAT":8.33,</t>
  </si>
  <si>
    <t>"U 380-1.5 85x85 PROFIL U NEPERFORAT":8.49,</t>
  </si>
  <si>
    <t>"U 380-1.5 90x90 PROFIL U NEPERFORAT":8.65,</t>
  </si>
  <si>
    <t>"U 380-1.5 95x95 PROFIL U NEPERFORAT":8.80,</t>
  </si>
  <si>
    <t>"U 380-1.5 40x40 PROFIL U PERFORAT":7.09,</t>
  </si>
  <si>
    <t>"U 380-1.5 45x45 PROFIL U PERFORAT":7.24,</t>
  </si>
  <si>
    <t>"U 380-1.5 50x50 PROFIL U PERFORAT":7.40,</t>
  </si>
  <si>
    <t>"U 380-1.5 55x55 PROFIL U PERFORAT":7.55,</t>
  </si>
  <si>
    <t>"U 380-1.5 60x60 PROFIL U PERFORAT":7.71,</t>
  </si>
  <si>
    <t>"U 380-1.5 65x65 PROFIL U PERFORAT":7.87,</t>
  </si>
  <si>
    <t>"U 380-1.5 70x70 PROFIL U PERFORAT":8.02,</t>
  </si>
  <si>
    <t>"U 380-1.5 75x75 PROFIL U PERFORAT":8.18,</t>
  </si>
  <si>
    <t>"U 380-1.5 80x80 PROFIL U PERFORAT":8.33,</t>
  </si>
  <si>
    <t>"U 380-1.5 85x85 PROFIL U PERFORAT":8.49,</t>
  </si>
  <si>
    <t>"U 380-1.5 90x90 PROFIL U PERFORAT":8.65,</t>
  </si>
  <si>
    <t>"U 380-1.5 95x95 PROFIL U PERFORAT":8.80,</t>
  </si>
  <si>
    <t>"U 380-2 100x100 PROFIL U NEPERFORAT":11.90,</t>
  </si>
  <si>
    <t>"U 380-2 40x40 PROFIL U NEPERFORAT":9.41,</t>
  </si>
  <si>
    <t>"U 380-2 45x45 PROFIL U NEPERFORAT":9.62,</t>
  </si>
  <si>
    <t>"U 380-2 50x50 PROFIL U NEPERFORAT":9.83,</t>
  </si>
  <si>
    <t>"U 380-2 55x55 PROFIL U NEPERFORAT":10.04,</t>
  </si>
  <si>
    <t>"U 380-2 60x60 PROFIL U NEPERFORAT":10.24,</t>
  </si>
  <si>
    <t>"U 380-2 65x65 PROFIL U NEPERFORAT":10.45,</t>
  </si>
  <si>
    <t>"U 380-2 70x70 PROFIL U NEPERFORAT":10.66,</t>
  </si>
  <si>
    <t>"U 380-2 75x75 PROFIL U NEPERFORAT":10.87,</t>
  </si>
  <si>
    <t>"U 380-2 80x80 PROFIL U NEPERFORAT":11.08,</t>
  </si>
  <si>
    <t>"U 380-2 85x85 PROFIL U NEPERFORAT":11.27,</t>
  </si>
  <si>
    <t>"U 380-2 90x90 PROFIL U NEPERFORAT":11.48,</t>
  </si>
  <si>
    <t>"U 380-2 95x95 PROFIL U NEPERFORAT":11.69,</t>
  </si>
  <si>
    <t>"U 380-2 40x40 PROFIL U PERFORAT":9.41,</t>
  </si>
  <si>
    <t>"U 380-2 45x45 PROFIL U PERFORAT":9.62,</t>
  </si>
  <si>
    <t>"U 380-2 50x50 PROFIL U PERFORAT":9.83,</t>
  </si>
  <si>
    <t>"U 380-2 55x55 PROFIL U PERFORAT":10.04,</t>
  </si>
  <si>
    <t>"U 380-2 60x60 PROFIL U PERFORAT":10.24,</t>
  </si>
  <si>
    <t>"U 380-2 65x65 PROFIL U PERFORAT":10.45,</t>
  </si>
  <si>
    <t>"U 380-2 70x70 PROFIL U PERFORAT":10.66,</t>
  </si>
  <si>
    <t>"U 380-2 75x75 PROFIL U PERFORAT":10.87,</t>
  </si>
  <si>
    <t>"U 380-2 80x80 PROFIL U PERFORAT":11.08,</t>
  </si>
  <si>
    <t>"U 380-2 85x85 PROFIL U PERFORAT":11.27,</t>
  </si>
  <si>
    <t>"U 380-2 90x90 PROFIL U PERFORAT":11.48,</t>
  </si>
  <si>
    <t>"U 380-2 95x95 PROFIL U PERFORAT":11.69,</t>
  </si>
  <si>
    <t>"U 380-2.5 100x100 PROFIL U NEPERFORAT":14.83,</t>
  </si>
  <si>
    <t>"U 380-2.5 40x40 PROFIL U NEPERFORAT":11.73,</t>
  </si>
  <si>
    <t>"U 380-2.5 45x45 PROFIL U NEPERFORAT":11.99,</t>
  </si>
  <si>
    <t>"U 380-2.5 50x50 PROFIL U NEPERFORAT":12.25,</t>
  </si>
  <si>
    <t>"U 380-2.5 55x55 PROFIL U NEPERFORAT":12.49,</t>
  </si>
  <si>
    <t>"U 380-2.5 60x60 PROFIL U NEPERFORAT":12.75,</t>
  </si>
  <si>
    <t>"U 380-2.5 65x65 PROFIL U NEPERFORAT":13.01,</t>
  </si>
  <si>
    <t>"U 380-2.5 70x70 PROFIL U NEPERFORAT":13.27,</t>
  </si>
  <si>
    <t>"U 380-2.5 75x75 PROFIL U NEPERFORAT":13.53,</t>
  </si>
  <si>
    <t>"U 380-2.5 80x80 PROFIL U NEPERFORAT":13.79,</t>
  </si>
  <si>
    <t>"U 380-2.5 85x85 PROFIL U NEPERFORAT":14.05,</t>
  </si>
  <si>
    <t>"U 380-2.5 90x90 PROFIL U NEPERFORAT":14.31,</t>
  </si>
  <si>
    <t>"U 380-2.5 95x95 PROFIL U NEPERFORAT":14.57,</t>
  </si>
  <si>
    <t>"U 380-2.5 40x40 PROFIL U PERFORAT":11.73,</t>
  </si>
  <si>
    <t>"U 380-2.5 45x45 PROFIL U PERFORAT":11.99,</t>
  </si>
  <si>
    <t>"U 380-2.5 50x50 PROFIL U PERFORAT":12.25,</t>
  </si>
  <si>
    <t>"U 380-2.5 55x55 PROFIL U PERFORAT":12.49,</t>
  </si>
  <si>
    <t>"U 380-2.5 60x60 PROFIL U PERFORAT":12.75,</t>
  </si>
  <si>
    <t>"U 380-2.5 65x65 PROFIL U PERFORAT":13.01,</t>
  </si>
  <si>
    <t>"U 380-2.5 70x70 PROFIL U PERFORAT":13.27,</t>
  </si>
  <si>
    <t>"U 380-2.5 75x75 PROFIL U PERFORAT":13.53,</t>
  </si>
  <si>
    <t>"U 380-2.5 80x80 PROFIL U PERFORAT":13.79,</t>
  </si>
  <si>
    <t>"U 380-2.5 85x85 PROFIL U PERFORAT":14.05,</t>
  </si>
  <si>
    <t>"U 380-2.5 90x90 PROFIL U PERFORAT":14.31,</t>
  </si>
  <si>
    <t>"U 380-2.5 95x95 PROFIL U PERFORAT":14.57,</t>
  </si>
  <si>
    <t>"U 380-3 100x100 PROFIL U NEPERFORAT":17.75,</t>
  </si>
  <si>
    <t>"U 380-3 40x40 PROFIL U NEPERFORAT":14.01,</t>
  </si>
  <si>
    <t>"U 380-3 45x45 PROFIL U NEPERFORAT":14.33,</t>
  </si>
  <si>
    <t>"U 380-3 50x50 PROFIL U NEPERFORAT":14.64,</t>
  </si>
  <si>
    <t>"U 380-3 55x55 PROFIL U NEPERFORAT":14.95,</t>
  </si>
  <si>
    <t>"U 380-3 60x60 PROFIL U NEPERFORAT":15.25,</t>
  </si>
  <si>
    <t>"U 380-3 65x65 PROFIL U NEPERFORAT":15.56,</t>
  </si>
  <si>
    <t>"U 380-3 70x70 PROFIL U NEPERFORAT":15.87,</t>
  </si>
  <si>
    <t>"U 380-3 75x75 PROFIL U NEPERFORAT":16.19,</t>
  </si>
  <si>
    <t>"U 380-3 80x80 PROFIL U NEPERFORAT":16.50,</t>
  </si>
  <si>
    <t>"U 380-3 85x85 PROFIL U NEPERFORAT":16.81,</t>
  </si>
  <si>
    <t>"U 380-3 90x90 PROFIL U NEPERFORAT":17.12,</t>
  </si>
  <si>
    <t>"U 380-3 95x95 PROFIL U NEPERFORAT":17.43,</t>
  </si>
  <si>
    <t>"U 380-3 40x40 PROFIL U PERFORAT":14.01,</t>
  </si>
  <si>
    <t>"U 380-3 45x45 PROFIL U PERFORAT":14.33,</t>
  </si>
  <si>
    <t>"U 380-3 50x50 PROFIL U PERFORAT":14.64,</t>
  </si>
  <si>
    <t>"U 380-3 55x55 PROFIL U PERFORAT":14.95,</t>
  </si>
  <si>
    <t>"U 380-3 60x60 PROFIL U PERFORAT":15.25,</t>
  </si>
  <si>
    <t>"U 380-3 65x65 PROFIL U PERFORAT":15.56,</t>
  </si>
  <si>
    <t>"U 380-3 70x70 PROFIL U PERFORAT":15.87,</t>
  </si>
  <si>
    <t>"U 380-3 75x75 PROFIL U PERFORAT":16.19,</t>
  </si>
  <si>
    <t>"U 380-3 80x80 PROFIL U PERFORAT":16.50,</t>
  </si>
  <si>
    <t>"U 380-3 85x85 PROFIL U PERFORAT":16.81,</t>
  </si>
  <si>
    <t>"U 380-3 90x90 PROFIL U PERFORAT":17.12,</t>
  </si>
  <si>
    <t>"U 380-3 95x95 PROFIL U PERFORAT":17.43,</t>
  </si>
  <si>
    <t>"U 380-3.5 100x100 PROFIL U NEPERFORAT":20.63,</t>
  </si>
  <si>
    <t>"U 380-3.5 40x40 PROFIL U NEPERFORAT":16.29,</t>
  </si>
  <si>
    <t>"U 380-3.5 45x45 PROFIL U NEPERFORAT":16.65,</t>
  </si>
  <si>
    <t>"U 380-3.5 50x50 PROFIL U NEPERFORAT":17.00,</t>
  </si>
  <si>
    <t>"U 380-3.5 55x55 PROFIL U NEPERFORAT":17.37,</t>
  </si>
  <si>
    <t>"U 380-3.5 60x60 PROFIL U NEPERFORAT":17.73,</t>
  </si>
  <si>
    <t>"U 380-3.5 65x65 PROFIL U NEPERFORAT":18.10,</t>
  </si>
  <si>
    <t>"U 380-3.5 70x70 PROFIL U NEPERFORAT":18.46,</t>
  </si>
  <si>
    <t>"U 380-3.5 75x75 PROFIL U NEPERFORAT":18.82,</t>
  </si>
  <si>
    <t>"U 380-3.5 80x80 PROFIL U NEPERFORAT":19.19,</t>
  </si>
  <si>
    <t>"U 380-3.5 85x85 PROFIL U NEPERFORAT":19.55,</t>
  </si>
  <si>
    <t>"U 380-3.5 90x90 PROFIL U NEPERFORAT":19.90,</t>
  </si>
  <si>
    <t>"U 380-3.5 95x95 PROFIL U NEPERFORAT":20.27,</t>
  </si>
  <si>
    <t>"U 380-3.5 40x40 PROFIL U PERFORAT":16.29,</t>
  </si>
  <si>
    <t>"U 380-3.5 45x45 PROFIL U PERFORAT":16.65,</t>
  </si>
  <si>
    <t>"U 380-3.5 50x50 PROFIL U PERFORAT":17.00,</t>
  </si>
  <si>
    <t>"U 380-3.5 55x55 PROFIL U PERFORAT":17.37,</t>
  </si>
  <si>
    <t>"U 380-3.5 60x60 PROFIL U PERFORAT":17.73,</t>
  </si>
  <si>
    <t>"U 380-3.5 65x65 PROFIL U PERFORAT":18.10,</t>
  </si>
  <si>
    <t>"U 380-3.5 70x70 PROFIL U PERFORAT":18.46,</t>
  </si>
  <si>
    <t>"U 380-3.5 75x75 PROFIL U PERFORAT":18.82,</t>
  </si>
  <si>
    <t>"U 380-3.5 80x80 PROFIL U PERFORAT":19.19,</t>
  </si>
  <si>
    <t>"U 380-3.5 85x85 PROFIL U PERFORAT":19.55,</t>
  </si>
  <si>
    <t>"U 380-3.5 90x90 PROFIL U PERFORAT":19.90,</t>
  </si>
  <si>
    <t>"U 380-3.5 95x95 PROFIL U PERFORAT":20.27,</t>
  </si>
  <si>
    <t>"U 390-1.5 100x100 PROFIL U NEPERFORAT":9.10,</t>
  </si>
  <si>
    <t>"U 390-1.5 40x40 PROFIL U NEPERFORAT":7.24,</t>
  </si>
  <si>
    <t>"U 390-1.5 45x45 PROFIL U NEPERFORAT":7.40,</t>
  </si>
  <si>
    <t>"U 390-1.5 50x50 PROFIL U NEPERFORAT":7.55,</t>
  </si>
  <si>
    <t>"U 390-1.5 55x55 PROFIL U NEPERFORAT":7.71,</t>
  </si>
  <si>
    <t>"U 390-1.5 60x60 PROFIL U NEPERFORAT":7.87,</t>
  </si>
  <si>
    <t>"U 390-1.5 65x65 PROFIL U NEPERFORAT":8.02,</t>
  </si>
  <si>
    <t>"U 390-1.5 70x70 PROFIL U NEPERFORAT":8.18,</t>
  </si>
  <si>
    <t>"U 390-1.5 75x75 PROFIL U NEPERFORAT":8.33,</t>
  </si>
  <si>
    <t>"U 390-1.5 80x80 PROFIL U NEPERFORAT":8.49,</t>
  </si>
  <si>
    <t>"U 390-1.5 85x85 PROFIL U NEPERFORAT":8.65,</t>
  </si>
  <si>
    <t>"U 390-1.5 90x90 PROFIL U NEPERFORAT":8.80,</t>
  </si>
  <si>
    <t>"U 390-1.5 95x95 PROFIL U NEPERFORAT":8.94,</t>
  </si>
  <si>
    <t>"U 390-1.5 40x40 PROFIL U PERFORAT":7.24,</t>
  </si>
  <si>
    <t>"U 390-1.5 45x45 PROFIL U PERFORAT":7.40,</t>
  </si>
  <si>
    <t>"U 390-1.5 50x50 PROFIL U PERFORAT":7.55,</t>
  </si>
  <si>
    <t>"U 390-1.5 55x55 PROFIL U PERFORAT":7.71,</t>
  </si>
  <si>
    <t>"U 390-1.5 60x60 PROFIL U PERFORAT":7.87,</t>
  </si>
  <si>
    <t>"U 390-1.5 65x65 PROFIL U PERFORAT":8.02,</t>
  </si>
  <si>
    <t>"U 390-1.5 70x70 PROFIL U PERFORAT":8.18,</t>
  </si>
  <si>
    <t>"U 390-1.5 75x75 PROFIL U PERFORAT":8.33,</t>
  </si>
  <si>
    <t>"U 390-1.5 80x80 PROFIL U PERFORAT":8.49,</t>
  </si>
  <si>
    <t>"U 390-1.5 85x85 PROFIL U PERFORAT":8.65,</t>
  </si>
  <si>
    <t>"U 390-1.5 90x90 PROFIL U PERFORAT":8.80,</t>
  </si>
  <si>
    <t>"U 390-1.5 95x95 PROFIL U PERFORAT":8.94,</t>
  </si>
  <si>
    <t>"U 390-2 100x100 PROFIL U NEPERFORAT":12.10,</t>
  </si>
  <si>
    <t>"U 390-2 40x40 PROFIL U NEPERFORAT":9.62,</t>
  </si>
  <si>
    <t>"U 390-2 45x45 PROFIL U NEPERFORAT":9.83,</t>
  </si>
  <si>
    <t>"U 390-2 50x50 PROFIL U NEPERFORAT":10.04,</t>
  </si>
  <si>
    <t>"U 390-2 55x55 PROFIL U NEPERFORAT":10.24,</t>
  </si>
  <si>
    <t>"U 390-2 60x60 PROFIL U NEPERFORAT":10.45,</t>
  </si>
  <si>
    <t>"U 390-2 65x65 PROFIL U NEPERFORAT":10.66,</t>
  </si>
  <si>
    <t>"U 390-2 70x70 PROFIL U NEPERFORAT":10.87,</t>
  </si>
  <si>
    <t>"U 390-2 75x75 PROFIL U NEPERFORAT":11.08,</t>
  </si>
  <si>
    <t>"U 390-2 80x80 PROFIL U NEPERFORAT":11.27,</t>
  </si>
  <si>
    <t>"U 390-2 85x85 PROFIL U NEPERFORAT":11.48,</t>
  </si>
  <si>
    <t>"U 390-2 90x90 PROFIL U NEPERFORAT":11.69,</t>
  </si>
  <si>
    <t>"U 390-2 95x95 PROFIL U NEPERFORAT":11.90,</t>
  </si>
  <si>
    <t>"U 390-2 40x40 PROFIL U PERFORAT":9.62,</t>
  </si>
  <si>
    <t>"U 390-2 45x45 PROFIL U PERFORAT":9.83,</t>
  </si>
  <si>
    <t>"U 390-2 50x50 PROFIL U PERFORAT":10.04,</t>
  </si>
  <si>
    <t>"U 390-2 55x55 PROFIL U PERFORAT":10.24,</t>
  </si>
  <si>
    <t>"U 390-2 60x60 PROFIL U PERFORAT":10.45,</t>
  </si>
  <si>
    <t>"U 390-2 65x65 PROFIL U PERFORAT":10.66,</t>
  </si>
  <si>
    <t>"U 390-2 70x70 PROFIL U PERFORAT":10.87,</t>
  </si>
  <si>
    <t>"U 390-2 75x75 PROFIL U PERFORAT":11.08,</t>
  </si>
  <si>
    <t>"U 390-2 80x80 PROFIL U PERFORAT":11.27,</t>
  </si>
  <si>
    <t>"U 390-2 85x85 PROFIL U PERFORAT":11.48,</t>
  </si>
  <si>
    <t>"U 390-2 90x90 PROFIL U PERFORAT":11.69,</t>
  </si>
  <si>
    <t>"U 390-2 95x95 PROFIL U PERFORAT":11.90,</t>
  </si>
  <si>
    <t>"U 390-2.5 100x100 PROFIL U NEPERFORAT":15.08,</t>
  </si>
  <si>
    <t>"U 390-2.5 40x40 PROFIL U NEPERFORAT":11.99,</t>
  </si>
  <si>
    <t>"U 390-2.5 45x45 PROFIL U NEPERFORAT":12.25,</t>
  </si>
  <si>
    <t>"U 390-2.5 50x50 PROFIL U NEPERFORAT":12.49,</t>
  </si>
  <si>
    <t>"U 390-2.5 55x55 PROFIL U NEPERFORAT":12.75,</t>
  </si>
  <si>
    <t>"U 390-2.5 60x60 PROFIL U NEPERFORAT":13.01,</t>
  </si>
  <si>
    <t>"U 390-2.5 65x65 PROFIL U NEPERFORAT":13.27,</t>
  </si>
  <si>
    <t>"U 390-2.5 70x70 PROFIL U NEPERFORAT":13.53,</t>
  </si>
  <si>
    <t>"U 390-2.5 75x75 PROFIL U NEPERFORAT":13.79,</t>
  </si>
  <si>
    <t>"U 390-2.5 80x80 PROFIL U NEPERFORAT":14.05,</t>
  </si>
  <si>
    <t>"U 390-2.5 85x85 PROFIL U NEPERFORAT":14.31,</t>
  </si>
  <si>
    <t>"U 390-2.5 90x90 PROFIL U NEPERFORAT":14.57,</t>
  </si>
  <si>
    <t>"U 390-2.5 95x95 PROFIL U NEPERFORAT":14.83,</t>
  </si>
  <si>
    <t>"U 390-2.5 40x40 PROFIL U PERFORAT":11.99,</t>
  </si>
  <si>
    <t>"U 390-2.5 45x45 PROFIL U PERFORAT":12.25,</t>
  </si>
  <si>
    <t>"U 390-2.5 50x50 PROFIL U PERFORAT":12.49,</t>
  </si>
  <si>
    <t>"U 390-2.5 55x55 PROFIL U PERFORAT":12.75,</t>
  </si>
  <si>
    <t>"U 390-2.5 60x60 PROFIL U PERFORAT":13.01,</t>
  </si>
  <si>
    <t>"U 390-2.5 65x65 PROFIL U PERFORAT":13.27,</t>
  </si>
  <si>
    <t>"U 390-2.5 70x70 PROFIL U PERFORAT":13.53,</t>
  </si>
  <si>
    <t>"U 390-2.5 75x75 PROFIL U PERFORAT":13.79,</t>
  </si>
  <si>
    <t>"U 390-2.5 80x80 PROFIL U PERFORAT":14.05,</t>
  </si>
  <si>
    <t>"U 390-2.5 85x85 PROFIL U PERFORAT":14.31,</t>
  </si>
  <si>
    <t>"U 390-2.5 90x90 PROFIL U PERFORAT":14.57,</t>
  </si>
  <si>
    <t>"U 390-2.5 95x95 PROFIL U PERFORAT":14.83,</t>
  </si>
  <si>
    <t>"U 390-3 100x100 PROFIL U NEPERFORAT":18.04,</t>
  </si>
  <si>
    <t>"U 390-3 40x40 PROFIL U NEPERFORAT":14.33,</t>
  </si>
  <si>
    <t>"U 390-3 45x45 PROFIL U NEPERFORAT":14.64,</t>
  </si>
  <si>
    <t>"U 390-3 50x50 PROFIL U NEPERFORAT":14.95,</t>
  </si>
  <si>
    <t>"U 390-3 55x55 PROFIL U NEPERFORAT":15.25,</t>
  </si>
  <si>
    <t>"U 390-3 60x60 PROFIL U NEPERFORAT":15.56,</t>
  </si>
  <si>
    <t>"U 390-3 65x65 PROFIL U NEPERFORAT":15.87,</t>
  </si>
  <si>
    <t>"U 390-3 70x70 PROFIL U NEPERFORAT":16.19,</t>
  </si>
  <si>
    <t>"U 390-3 75x75 PROFIL U NEPERFORAT":16.50,</t>
  </si>
  <si>
    <t>"U 390-3 80x80 PROFIL U NEPERFORAT":16.81,</t>
  </si>
  <si>
    <t>"U 390-3 85x85 PROFIL U NEPERFORAT":17.12,</t>
  </si>
  <si>
    <t>"U 390-3 90x90 PROFIL U NEPERFORAT":17.43,</t>
  </si>
  <si>
    <t>"U 390-3 95x95 PROFIL U NEPERFORAT":17.75,</t>
  </si>
  <si>
    <t>"U 390-3 40x40 PROFIL U PERFORAT":14.33,</t>
  </si>
  <si>
    <t>"U 390-3 45x45 PROFIL U PERFORAT":14.64,</t>
  </si>
  <si>
    <t>"U 390-3 50x50 PROFIL U PERFORAT":14.95,</t>
  </si>
  <si>
    <t>"U 390-3 55x55 PROFIL U PERFORAT":15.25,</t>
  </si>
  <si>
    <t>"U 390-3 60x60 PROFIL U PERFORAT":15.56,</t>
  </si>
  <si>
    <t>"U 390-3 65x65 PROFIL U PERFORAT":15.87,</t>
  </si>
  <si>
    <t>"U 390-3 70x70 PROFIL U PERFORAT":16.19,</t>
  </si>
  <si>
    <t>"U 390-3 75x75 PROFIL U PERFORAT":16.50,</t>
  </si>
  <si>
    <t>"U 390-3 80x80 PROFIL U PERFORAT":16.81,</t>
  </si>
  <si>
    <t>"U 390-3 85x85 PROFIL U PERFORAT":17.12,</t>
  </si>
  <si>
    <t>"U 390-3 90x90 PROFIL U PERFORAT":17.43,</t>
  </si>
  <si>
    <t>"U 390-3 95x95 PROFIL U PERFORAT":17.75,</t>
  </si>
  <si>
    <t>"U 390-3.5 100x100 PROFIL U NEPERFORAT":21.00,</t>
  </si>
  <si>
    <t>"U 390-3.5 40x40 PROFIL U NEPERFORAT":16.65,</t>
  </si>
  <si>
    <t>"U 390-3.5 45x45 PROFIL U NEPERFORAT":17.00,</t>
  </si>
  <si>
    <t>"U 390-3.5 50x50 PROFIL U NEPERFORAT":17.37,</t>
  </si>
  <si>
    <t>"U 390-3.5 55x55 PROFIL U NEPERFORAT":17.73,</t>
  </si>
  <si>
    <t>"U 390-3.5 60x60 PROFIL U NEPERFORAT":18.10,</t>
  </si>
  <si>
    <t>"U 390-3.5 65x65 PROFIL U NEPERFORAT":18.46,</t>
  </si>
  <si>
    <t>"U 390-3.5 70x70 PROFIL U NEPERFORAT":18.82,</t>
  </si>
  <si>
    <t>"U 390-3.5 75x75 PROFIL U NEPERFORAT":19.19,</t>
  </si>
  <si>
    <t>"U 390-3.5 80x80 PROFIL U NEPERFORAT":19.55,</t>
  </si>
  <si>
    <t>"U 390-3.5 85x85 PROFIL U NEPERFORAT":19.90,</t>
  </si>
  <si>
    <t>"U 390-3.5 90x90 PROFIL U NEPERFORAT":20.27,</t>
  </si>
  <si>
    <t>"U 390-3.5 95x95 PROFIL U NEPERFORAT":20.63,</t>
  </si>
  <si>
    <t>"U 390-3.5 40x40 PROFIL U PERFORAT":16.65,</t>
  </si>
  <si>
    <t>"U 390-3.5 45x45 PROFIL U PERFORAT":17.00,</t>
  </si>
  <si>
    <t>"U 390-3.5 50x50 PROFIL U PERFORAT":17.37,</t>
  </si>
  <si>
    <t>"U 390-3.5 55x55 PROFIL U PERFORAT":17.73,</t>
  </si>
  <si>
    <t>"U 390-3.5 60x60 PROFIL U PERFORAT":18.10,</t>
  </si>
  <si>
    <t>"U 390-3.5 65x65 PROFIL U PERFORAT":18.46,</t>
  </si>
  <si>
    <t>"U 390-3.5 70x70 PROFIL U PERFORAT":18.82,</t>
  </si>
  <si>
    <t>"U 390-3.5 75x75 PROFIL U PERFORAT":19.19,</t>
  </si>
  <si>
    <t>"U 390-3.5 80x80 PROFIL U PERFORAT":19.55,</t>
  </si>
  <si>
    <t>"U 390-3.5 85x85 PROFIL U PERFORAT":19.90,</t>
  </si>
  <si>
    <t>"U 390-3.5 90x90 PROFIL U PERFORAT":20.27,</t>
  </si>
  <si>
    <t>"U 390-3.5 95x95 PROFIL U PERFORAT":20.63,</t>
  </si>
  <si>
    <t>"U 400-1.5 100x100 PROFIL U NEPERFORAT":9.26,</t>
  </si>
  <si>
    <t>"U 400-1.5 40x40 PROFIL U NEPERFORAT":7.40,</t>
  </si>
  <si>
    <t>"U 400-1.5 45x45 PROFIL U NEPERFORAT":7.55,</t>
  </si>
  <si>
    <t>"U 400-1.5 50x50 PROFIL U NEPERFORAT":7.71,</t>
  </si>
  <si>
    <t>"U 400-1.5 55x55 PROFIL U NEPERFORAT":7.87,</t>
  </si>
  <si>
    <t>"U 400-1.5 60x60 PROFIL U NEPERFORAT":8.02,</t>
  </si>
  <si>
    <t>"U 400-1.5 65x65 PROFIL U NEPERFORAT":8.18,</t>
  </si>
  <si>
    <t>"U 400-1.5 70x70 PROFIL U NEPERFORAT":8.33,</t>
  </si>
  <si>
    <t>"U 400-1.5 75x75 PROFIL U NEPERFORAT":8.49,</t>
  </si>
  <si>
    <t>"U 400-1.5 80x80 PROFIL U NEPERFORAT":8.65,</t>
  </si>
  <si>
    <t>"U 400-1.5 85x85 PROFIL U NEPERFORAT":8.80,</t>
  </si>
  <si>
    <t>"U 400-1.5 90x90 PROFIL U NEPERFORAT":8.94,</t>
  </si>
  <si>
    <t>"U 400-1.5 95x95 PROFIL U NEPERFORAT":9.10,</t>
  </si>
  <si>
    <t>"U 400-1.5 40x40 PROFIL U PERFORAT":7.40,</t>
  </si>
  <si>
    <t>"U 400-1.5 45x45 PROFIL U PERFORAT":7.55,</t>
  </si>
  <si>
    <t>"U 400-1.5 50x50 PROFIL U PERFORAT":7.71,</t>
  </si>
  <si>
    <t>"U 400-1.5 55x55 PROFIL U PERFORAT":7.87,</t>
  </si>
  <si>
    <t>"U 400-1.5 60x60 PROFIL U PERFORAT":8.02,</t>
  </si>
  <si>
    <t>"U 400-1.5 65x65 PROFIL U PERFORAT":8.18,</t>
  </si>
  <si>
    <t>"U 400-1.5 70x70 PROFIL U PERFORAT":8.33,</t>
  </si>
  <si>
    <t>"U 400-1.5 75x75 PROFIL U PERFORAT":8.49,</t>
  </si>
  <si>
    <t>"U 400-1.5 80x80 PROFIL U PERFORAT":8.65,</t>
  </si>
  <si>
    <t>"U 400-1.5 85x85 PROFIL U PERFORAT":8.80,</t>
  </si>
  <si>
    <t>"U 400-1.5 90x90 PROFIL U PERFORAT":8.94,</t>
  </si>
  <si>
    <t>"U 400-1.5 95x95 PROFIL U PERFORAT":9.10,</t>
  </si>
  <si>
    <t>"U 400-2 100x100 PROFIL U NEPERFORAT":12.31,</t>
  </si>
  <si>
    <t>"U 400-2 40x40 PROFIL U NEPERFORAT":9.83,</t>
  </si>
  <si>
    <t>"U 400-2 45x45 PROFIL U NEPERFORAT":10.04,</t>
  </si>
  <si>
    <t>"U 400-2 50x50 PROFIL U NEPERFORAT":10.24,</t>
  </si>
  <si>
    <t>"U 400-2 55x55 PROFIL U NEPERFORAT":10.45,</t>
  </si>
  <si>
    <t>"U 400-2 60x60 PROFIL U NEPERFORAT":10.66,</t>
  </si>
  <si>
    <t>"U 400-2 65x65 PROFIL U NEPERFORAT":10.87,</t>
  </si>
  <si>
    <t>"U 400-2 70x70 PROFIL U NEPERFORAT":11.08,</t>
  </si>
  <si>
    <t>"U 400-2 75x75 PROFIL U NEPERFORAT":11.27,</t>
  </si>
  <si>
    <t>"U 400-2 80x80 PROFIL U NEPERFORAT":11.48,</t>
  </si>
  <si>
    <t>"U 400-2 85x85 PROFIL U NEPERFORAT":11.69,</t>
  </si>
  <si>
    <t>"U 400-2 90x90 PROFIL U NEPERFORAT":11.90,</t>
  </si>
  <si>
    <t>"U 400-2 95x95 PROFIL U NEPERFORAT":12.10,</t>
  </si>
  <si>
    <t>"U 400-2 40x40 PROFIL U PERFORAT":9.83,</t>
  </si>
  <si>
    <t>"U 400-2 45x45 PROFIL U PERFORAT":10.04,</t>
  </si>
  <si>
    <t>"U 400-2 50x50 PROFIL U PERFORAT":10.24,</t>
  </si>
  <si>
    <t>"U 400-2 55x55 PROFIL U PERFORAT":10.45,</t>
  </si>
  <si>
    <t>"U 400-2 60x60 PROFIL U PERFORAT":10.66,</t>
  </si>
  <si>
    <t>"U 400-2 65x65 PROFIL U PERFORAT":10.87,</t>
  </si>
  <si>
    <t>"U 400-2 70x70 PROFIL U PERFORAT":11.08,</t>
  </si>
  <si>
    <t>"U 400-2 75x75 PROFIL U PERFORAT":11.27,</t>
  </si>
  <si>
    <t>"U 400-2 80x80 PROFIL U PERFORAT":11.48,</t>
  </si>
  <si>
    <t>"U 400-2 85x85 PROFIL U PERFORAT":11.69,</t>
  </si>
  <si>
    <t>"U 400-2 90x90 PROFIL U PERFORAT":11.90,</t>
  </si>
  <si>
    <t>"U 400-2 95x95 PROFIL U PERFORAT":12.10,</t>
  </si>
  <si>
    <t>"U 400-2.5 100x100 PROFIL U NEPERFORAT":15.34,</t>
  </si>
  <si>
    <t>"U 400-2.5 40x40 PROFIL U NEPERFORAT":12.25,</t>
  </si>
  <si>
    <t>"U 400-2.5 45x45 PROFIL U NEPERFORAT":12.49,</t>
  </si>
  <si>
    <t>"U 400-2.5 50x50 PROFIL U NEPERFORAT":12.75,</t>
  </si>
  <si>
    <t>"U 400-2.5 55x55 PROFIL U NEPERFORAT":13.01,</t>
  </si>
  <si>
    <t>"U 400-2.5 60x60 PROFIL U NEPERFORAT":13.27,</t>
  </si>
  <si>
    <t>"U 400-2.5 65x65 PROFIL U NEPERFORAT":13.53,</t>
  </si>
  <si>
    <t>"U 400-2.5 70x70 PROFIL U NEPERFORAT":13.79,</t>
  </si>
  <si>
    <t>"U 400-2.5 75x75 PROFIL U NEPERFORAT":14.05,</t>
  </si>
  <si>
    <t>"U 400-2.5 80x80 PROFIL U NEPERFORAT":14.31,</t>
  </si>
  <si>
    <t>"U 400-2.5 85x85 PROFIL U NEPERFORAT":14.57,</t>
  </si>
  <si>
    <t>"U 400-2.5 90x90 PROFIL U NEPERFORAT":14.83,</t>
  </si>
  <si>
    <t>"U 400-2.5 95x95 PROFIL U NEPERFORAT":15.08,</t>
  </si>
  <si>
    <t>"U 400-2.5 40x40 PROFIL U PERFORAT":12.25,</t>
  </si>
  <si>
    <t>"U 400-2.5 45x45 PROFIL U PERFORAT":12.49,</t>
  </si>
  <si>
    <t>"U 400-2.5 50x50 PROFIL U PERFORAT":12.75,</t>
  </si>
  <si>
    <t>"U 400-2.5 55x55 PROFIL U PERFORAT":13.01,</t>
  </si>
  <si>
    <t>"U 400-2.5 60x60 PROFIL U PERFORAT":13.27,</t>
  </si>
  <si>
    <t>"U 400-2.5 65x65 PROFIL U PERFORAT":13.53,</t>
  </si>
  <si>
    <t>"U 400-2.5 70x70 PROFIL U PERFORAT":13.79,</t>
  </si>
  <si>
    <t>"U 400-2.5 75x75 PROFIL U PERFORAT":14.05,</t>
  </si>
  <si>
    <t>"U 400-2.5 80x80 PROFIL U PERFORAT":14.31,</t>
  </si>
  <si>
    <t>"U 400-2.5 85x85 PROFIL U PERFORAT":14.57,</t>
  </si>
  <si>
    <t>"U 400-2.5 90x90 PROFIL U PERFORAT":14.83,</t>
  </si>
  <si>
    <t>"U 400-2.5 95x95 PROFIL U PERFORAT":15.08,</t>
  </si>
  <si>
    <t>"U 400-3 100x100 PROFIL U NEPERFORAT":18.36,</t>
  </si>
  <si>
    <t>"U 400-3 40x40 PROFIL U NEPERFORAT":14.64,</t>
  </si>
  <si>
    <t>"U 400-3 45x45 PROFIL U NEPERFORAT":14.95,</t>
  </si>
  <si>
    <t>"U 400-3 50x50 PROFIL U NEPERFORAT":15.25,</t>
  </si>
  <si>
    <t>"U 400-3 55x55 PROFIL U NEPERFORAT":15.56,</t>
  </si>
  <si>
    <t>"U 400-3 60x60 PROFIL U NEPERFORAT":15.87,</t>
  </si>
  <si>
    <t>"U 400-3 65x65 PROFIL U NEPERFORAT":16.19,</t>
  </si>
  <si>
    <t>"U 400-3 70x70 PROFIL U NEPERFORAT":16.50,</t>
  </si>
  <si>
    <t>"U 400-3 75x75 PROFIL U NEPERFORAT":16.81,</t>
  </si>
  <si>
    <t>"U 400-3 80x80 PROFIL U NEPERFORAT":17.12,</t>
  </si>
  <si>
    <t>"U 400-3 85x85 PROFIL U NEPERFORAT":17.43,</t>
  </si>
  <si>
    <t>"U 400-3 90x90 PROFIL U NEPERFORAT":17.75,</t>
  </si>
  <si>
    <t>"U 400-3 95x95 PROFIL U NEPERFORAT":18.04,</t>
  </si>
  <si>
    <t>"U 400-3 40x40 PROFIL U PERFORAT":14.64,</t>
  </si>
  <si>
    <t>"U 400-3 45x45 PROFIL U PERFORAT":14.95,</t>
  </si>
  <si>
    <t>"U 400-3 50x50 PROFIL U PERFORAT":15.25,</t>
  </si>
  <si>
    <t>"U 400-3 55x55 PROFIL U PERFORAT":15.56,</t>
  </si>
  <si>
    <t>"U 400-3 60x60 PROFIL U PERFORAT":15.87,</t>
  </si>
  <si>
    <t>"U 400-3 65x65 PROFIL U PERFORAT":16.19,</t>
  </si>
  <si>
    <t>"U 400-3 70x70 PROFIL U PERFORAT":16.50,</t>
  </si>
  <si>
    <t>"U 400-3 75x75 PROFIL U PERFORAT":16.81,</t>
  </si>
  <si>
    <t>"U 400-3 80x80 PROFIL U PERFORAT":17.12,</t>
  </si>
  <si>
    <t>"U 400-3 85x85 PROFIL U PERFORAT":17.43,</t>
  </si>
  <si>
    <t>"U 400-3 90x90 PROFIL U PERFORAT":17.75,</t>
  </si>
  <si>
    <t>"U 400-3 95x95 PROFIL U PERFORAT":18.04,</t>
  </si>
  <si>
    <t>"U 400-3.5 100x100 PROFIL U NEPERFORAT":21.36,</t>
  </si>
  <si>
    <t>"U 400-3.5 40x40 PROFIL U NEPERFORAT":17.00,</t>
  </si>
  <si>
    <t>"U 400-3.5 45x45 PROFIL U NEPERFORAT":17.37,</t>
  </si>
  <si>
    <t>"U 400-3.5 50x50 PROFIL U NEPERFORAT":17.73,</t>
  </si>
  <si>
    <t>"U 400-3.5 55x55 PROFIL U NEPERFORAT":18.10,</t>
  </si>
  <si>
    <t>"U 400-3.5 60x60 PROFIL U NEPERFORAT":18.46,</t>
  </si>
  <si>
    <t>"U 400-3.5 65x65 PROFIL U NEPERFORAT":18.82,</t>
  </si>
  <si>
    <t>"U 400-3.5 70x70 PROFIL U NEPERFORAT":19.19,</t>
  </si>
  <si>
    <t>"U 400-3.5 75x75 PROFIL U NEPERFORAT":19.55,</t>
  </si>
  <si>
    <t>"U 400-3.5 80x80 PROFIL U NEPERFORAT":19.90,</t>
  </si>
  <si>
    <t>"U 400-3.5 85x85 PROFIL U NEPERFORAT":20.27,</t>
  </si>
  <si>
    <t>"U 400-3.5 90x90 PROFIL U NEPERFORAT":20.63,</t>
  </si>
  <si>
    <t>"U 400-3.5 95x95 PROFIL U NEPERFORAT":21.00,</t>
  </si>
  <si>
    <t>"U 400-3.5 40x40 PROFIL U PERFORAT":17.00,</t>
  </si>
  <si>
    <t>"U 400-3.5 45x45 PROFIL U PERFORAT":17.37,</t>
  </si>
  <si>
    <t>"U 400-3.5 50x50 PROFIL U PERFORAT":17.73,</t>
  </si>
  <si>
    <t>"U 400-3.5 55x55 PROFIL U PERFORAT":18.10,</t>
  </si>
  <si>
    <t>"U 400-3.5 60x60 PROFIL U PERFORAT":18.46,</t>
  </si>
  <si>
    <t>"U 400-3.5 65x65 PROFIL U PERFORAT":18.82,</t>
  </si>
  <si>
    <t>"U 400-3.5 70x70 PROFIL U PERFORAT":19.19,</t>
  </si>
  <si>
    <t>"U 400-3.5 75x75 PROFIL U PERFORAT":19.55,</t>
  </si>
  <si>
    <t>"U 400-3.5 80x80 PROFIL U PERFORAT":19.90,</t>
  </si>
  <si>
    <t>"U 400-3.5 85x85 PROFIL U PERFORAT":20.27,</t>
  </si>
  <si>
    <t>"U 400-3.5 90x90 PROFIL U PERFORAT":20.63,</t>
  </si>
  <si>
    <t>"U 400-3.5 95x95 PROFIL U PERFORAT":21.00,</t>
  </si>
  <si>
    <t>"RetroDuo Dripstop Ral 8003":12.02,</t>
  </si>
  <si>
    <t>"RetroDuo Gdm 0.50mm Dripstop":12.15,</t>
  </si>
  <si>
    <t>"RetroDuo Lucios 0.45mm Dripstop":8.91,</t>
  </si>
  <si>
    <t>"RetroDuo Lucios 0.50mm Dripstop":9.42,</t>
  </si>
  <si>
    <t>"RETRODUO DRIPSTOP 0.60MM":10.41,</t>
  </si>
  <si>
    <t>"RetroDuo Mat 0.45mm Dripstop":9.40,</t>
  </si>
  <si>
    <t>"RetroDuo Mat 0.50mm Dripstop":9.72,</t>
  </si>
  <si>
    <t>"RetroDuo Mat 0.60mm Dripstop":10.76,</t>
  </si>
  <si>
    <t>"RetroDuo Wood 0.45mm Dripstop":12.04,</t>
  </si>
  <si>
    <t>"Retroduo Dripstop Wood 0.50MM":12.15,</t>
  </si>
  <si>
    <t>"RetroDuo RAL 8003 0.45mm":10.52,</t>
  </si>
  <si>
    <t>"RetroDuo Gdm 0.50mm":10.65,</t>
  </si>
  <si>
    <t>"RetroDuo Lucios 0.45mm":7.41,</t>
  </si>
  <si>
    <t>"RetroDuo Lucios 0.50mm":7.92,</t>
  </si>
  <si>
    <t>"RETRODUO LUCIOS 0.60MM":8.91,</t>
  </si>
  <si>
    <t>"RetroDuo Mat 0.45mm":7.90,</t>
  </si>
  <si>
    <t>"RetroDuo Mat 0.50mm":8.22,</t>
  </si>
  <si>
    <t>"RetroDuo Mat 0.60mm":9.26,</t>
  </si>
  <si>
    <t>"RetroDuo Wood 0.45mm":10.54,</t>
  </si>
  <si>
    <t>"Retroduo Wood 0.50MM":10.65,</t>
  </si>
  <si>
    <t>"RETRO PLUS Dripstop 8003 0.45 mm":12.82,</t>
  </si>
  <si>
    <t>"RETRO PLUS Dripstop GDM 0.50 mm":12.94,</t>
  </si>
  <si>
    <t>"RETRO PLUS Dripstop Lucios 0.45 mm":9.86,</t>
  </si>
  <si>
    <t>"RETRO PLUS Dripstop Lucios 0.50 mm":10.34,</t>
  </si>
  <si>
    <t>"RETRO PLUS Dripstop Lucios 0.60 mm":11.29,</t>
  </si>
  <si>
    <t>"RETRO PLUS Dripstop MAT 0.45 mm":10.32,</t>
  </si>
  <si>
    <t>"RETRO PLUS Dripstop MAT 0.50 mm":10.63,</t>
  </si>
  <si>
    <t>"RETRO PLUS Dripstop MAT 0.60 mm":11.62,</t>
  </si>
  <si>
    <t>"RETRO PLUS Dripstop WOOD 0.45 mm":12.84,</t>
  </si>
  <si>
    <t>"RETRO PLUS Dripstop WOOD 0.50 mm":12.94,</t>
  </si>
  <si>
    <t>"RETRO PLUS 8003 0.45 mm":11.32,</t>
  </si>
  <si>
    <t>"RETRO PLUS DPL 0.50 mm":9.55,</t>
  </si>
  <si>
    <t>"RETRO PLUS DPM 0.50 mm":9.87,</t>
  </si>
  <si>
    <t>"RETRO PLUS GDM 0.50 mm":11.44,</t>
  </si>
  <si>
    <t>"RETRO PLUS Lucios 0.45 mm":8.36,</t>
  </si>
  <si>
    <t>"RETRO PLUS Lucios 0.50 mm":8.84,</t>
  </si>
  <si>
    <t>"RETRO PLUS Lucios 0.60 mm":9.79,</t>
  </si>
  <si>
    <t>"RETRO PLUS MAT 0.45 mm":8.82,</t>
  </si>
  <si>
    <t>"RETRO PLUS MAT 0.50 mm":9.13,</t>
  </si>
  <si>
    <t>"RETRO PLUS MAT 0.60 mm":10.12,</t>
  </si>
  <si>
    <t>"RETRO PLUS Magnelis 0.50 mm":9.45,</t>
  </si>
  <si>
    <t>"RETRO PLUS SSAB MAT 0.60 mm":18.40,</t>
  </si>
  <si>
    <t>"Retroplus DPL SSAB 0.60MM":13.40,</t>
  </si>
  <si>
    <t>"RETRO PLUS SSAB LUCIOS 0.60 mm":13.70,</t>
  </si>
  <si>
    <t>"RETRO PLUS WOOD 0.45 mm":11.34,</t>
  </si>
  <si>
    <t>"RETRO PLUS WOOD 0.50 mm":11.44,</t>
  </si>
  <si>
    <t>"RETRO PLUS Soundcontrol 8003 0.45 mm":13.82,</t>
  </si>
  <si>
    <t>"RETRO PLUS Soundcontrol GDM 0.50 mm":13.94,</t>
  </si>
  <si>
    <t>"RETRO PLUS Soundcontrol Lucios 0.45 mm":10.86,</t>
  </si>
  <si>
    <t>"RETRO PLUS Soundcontrol Lucios 0.50 mm":11.34,</t>
  </si>
  <si>
    <t>"RETRO PLUS Soundcontrol Lucios 0.60 mm":12.29,</t>
  </si>
  <si>
    <t>"RETRO PLUS Soundcontrol MAT 0.45 mm":11.32,</t>
  </si>
  <si>
    <t>"RETRO PLUS Soundcontrol MAT 0.50 mm":11.63,</t>
  </si>
  <si>
    <t>"RETRO PLUS Soundcontrol MAT 0.60 mm":12.62,</t>
  </si>
  <si>
    <t>"RETRO PLUS Soundcontrol WOOD 0.45 mm":13.84,</t>
  </si>
  <si>
    <t>"RETRO PLUS Soundcontrol WOOD 0.50 mm":13.94,</t>
  </si>
  <si>
    <t>"Retropanel Dripstop RAL 8003 0.45 mm":12.82,</t>
  </si>
  <si>
    <t>"Retropanel Dripstop Grandemat 0.50 mm":12.94,</t>
  </si>
  <si>
    <t>"Retropanel Dripstop Lucios 0.45 mm":9.86,</t>
  </si>
  <si>
    <t>"Retropanel Dripstop Lucios 0.50 mm":10.34,</t>
  </si>
  <si>
    <t>"RETROPANEL DRIPSTOP LUCIOS 0.60MM":11.29,</t>
  </si>
  <si>
    <t>"Retropanel Dripstop Mat 0.45 mm":10.32,</t>
  </si>
  <si>
    <t>"Retropanel Dripstop Mat 0.50 mm":10.63,</t>
  </si>
  <si>
    <t>"Retropanel Dripstop Mat 0.60 mm":11.62,</t>
  </si>
  <si>
    <t>"Retropanel Dripstop Wood 0.45 mm":12.84,</t>
  </si>
  <si>
    <t>"Retropanel Dripstop Wood 0.50MM":12.94,</t>
  </si>
  <si>
    <t>"Retropanel RAL 8003 0.45 mm":11.32,</t>
  </si>
  <si>
    <t>"Retropanel Dubluvopsit Lucios 0.50MM":9.55,</t>
  </si>
  <si>
    <t>"Retropanel Dubluvopsit Mat 0.50MM":9.87,</t>
  </si>
  <si>
    <t>"Retropanel Grandemat 0.50 mm":11.44,</t>
  </si>
  <si>
    <t>"Retropanel Lucios 0.45 mm":8.36,</t>
  </si>
  <si>
    <t>"Retropanel Lucios 0.50 mm":8.84,</t>
  </si>
  <si>
    <t>"RETROPANEL LUCIOS 0.60":9.79,</t>
  </si>
  <si>
    <t>"Retropanel Mat 0.45 mm":8.82,</t>
  </si>
  <si>
    <t>"Retropanel Mat 0.50 mm":9.13,</t>
  </si>
  <si>
    <t>"Retropanel Mat 0.60 mm":10.12,</t>
  </si>
  <si>
    <t>"RETROPANEL MAGNELIS 0.50MM":9.45,</t>
  </si>
  <si>
    <t>"RETROPANEL DUBLUVOPSIT SSAB MAT 0.60mm":18.40,</t>
  </si>
  <si>
    <t>"RETROPANEL DUBLUVOPSIT SSAB LUCIOS 0.60m":13.40,</t>
  </si>
  <si>
    <t>"Retropanel Wood 0.45":11.34,</t>
  </si>
  <si>
    <t>"Retropanel Wood 0.50MM":11.44,</t>
  </si>
  <si>
    <t>"RETROPANEL SOUNDCONTROL 8003":13.82,</t>
  </si>
  <si>
    <t>"RETROPANEL SOUNDCONTROL GRANDEMAT 0.50MM":13.94,</t>
  </si>
  <si>
    <t>"RETROPANEL SOUNDCONTROL LUCIOS 0.45MM":10.86,</t>
  </si>
  <si>
    <t>"RETROPANEL SOUNDCONTROL LUCIOS 0.50MM":11.34,</t>
  </si>
  <si>
    <t>"Retro Sound Control Lucios 0.60mm":12.29,</t>
  </si>
  <si>
    <t>"RETROPANEL SOUNDCONTROL MAT 0.45MM":11.32,</t>
  </si>
  <si>
    <t>"RETROPANEL SOUNDCONTROL MAT 0.50MM":11.63,</t>
  </si>
  <si>
    <t>"RETROPANEL SOUNDCONTROL MAT 0.60MM":12.62,</t>
  </si>
  <si>
    <t>"RETROPANEL SOUNDCONTROL WOOD 0.45MM":13.84,</t>
  </si>
  <si>
    <t>"Retrosound Control Wood 0.50":13.94,</t>
  </si>
  <si>
    <t>"Carlig Rasucit Aluzinc 125":0.00,</t>
  </si>
  <si>
    <t>"Carlig Rasucit Aluzinc 150":0.00,</t>
  </si>
  <si>
    <t>"Cleste pentru falt 45 de grade Stubai":72.00,</t>
  </si>
  <si>
    <t>"Cleste pentru falt 90 de grade Stubai":72.00,</t>
  </si>
  <si>
    <t>"Cleste pentru falt drept Stubai":58.50,</t>
  </si>
  <si>
    <t>"Cleste de indoit carlige Stubai":108.00,</t>
  </si>
  <si>
    <t>"Cleste de mufat burlane Stubai":67.50,</t>
  </si>
  <si>
    <t>"Ciocan plastic rectangular Stubai":27.00,</t>
  </si>
  <si>
    <t>"Ciocan plastic plat Stubai":27.00,</t>
  </si>
  <si>
    <t>"Ciocan plastic rotund Stubai":27.00,</t>
  </si>
  <si>
    <t>"Foarfeca Stubai":45.00,</t>
  </si>
  <si>
    <t>"Foarfeca pelican Stubai":63.00,</t>
  </si>
  <si>
    <t>"Prisma metalica dubla pentru inchis falt":135.00,</t>
  </si>
  <si>
    <t>"Prisma metalica simpla pentru faltuire":135.00,</t>
  </si>
  <si>
    <t>"RuleTa cu fir cretat ptr trasare Stubai":15.30,</t>
  </si>
  <si>
    <t>"Sablon marcare inox Stubai":15.30,</t>
  </si>
  <si>
    <t>"PROFIL SIGMA 200 1.5mm NEPERFORAT":5.36,</t>
  </si>
  <si>
    <t>"PROFIL SIGMA 200 1.5mm PERFORAT":5.36,</t>
  </si>
  <si>
    <t>"PROFIL SIGMA 200 2mm NEPERFORAT":7.06,</t>
  </si>
  <si>
    <t>"PROFIL SIGMA 200 2mm PERFORAT":7.06,</t>
  </si>
  <si>
    <t>"PROFIL SIGMA 200 2.5mm NEPERFORAT":8.78,</t>
  </si>
  <si>
    <t>"PROFIL SIGMA 200 2.5mm PERFORAT":8.78,</t>
  </si>
  <si>
    <t>"PROFIL SIGMA 200 3mm NEPERFORAT":10.47,</t>
  </si>
  <si>
    <t>"PROFIL SIGMA 200 3mm PERFORAT":10.47,</t>
  </si>
  <si>
    <t>"PROFIL SIGMA 200 3.5mm NEPERFORAT":12.14,</t>
  </si>
  <si>
    <t>"PROFIL SIGMA 200 3.5mm PERFORAT":12.14,</t>
  </si>
  <si>
    <t>"PROFIL SIGMA 250 1.5mm NEPERFORAT":6.12,</t>
  </si>
  <si>
    <t>"PROFIL SIGMA 250 1.5mm PERFORAT":6.12,</t>
  </si>
  <si>
    <t>"PROFIL SIGMA 250 2mm NEPERFORAT":8.08,</t>
  </si>
  <si>
    <t>"PROFIL SIGMA 250 2mm PERFORAT":8.08,</t>
  </si>
  <si>
    <t>"PROFIL SIGMA 250 2.5mm NEPERFORAT":10.05,</t>
  </si>
  <si>
    <t>"PROFIL SIGMA 250 2.5mm PERFORAT":10.05,</t>
  </si>
  <si>
    <t>"PROFIL SIGMA 250 3mm NEPERFORAT":12.00,</t>
  </si>
  <si>
    <t>"PROFIL SIGMA 250 3mm PERFORAT":12.00,</t>
  </si>
  <si>
    <t>"PROFIL SIGMA 250 3.5mm NEPERFORAT":13.93,</t>
  </si>
  <si>
    <t>"PROFIL SIGMA 250 3.5mm PERFORAT":13.93,</t>
  </si>
  <si>
    <t>"PROFIL SIGMA 300 1.5mm NEPERFORAT":7.23,</t>
  </si>
  <si>
    <t>"PROFIL SIGMA 300 1.5mm PERFORAT":7.23,</t>
  </si>
  <si>
    <t>"PROFIL SIGMA 300 2mm NEPERFORAT":9.55,</t>
  </si>
  <si>
    <t>"PROFIL SIGMA 300 2mm PERFORAT":9.55,</t>
  </si>
  <si>
    <t>"PROFIL SIGMA 300 2.5mm NEPERFORAT":11.89,</t>
  </si>
  <si>
    <t>"PROFIL SIGMA 300 2.5mm PERFORAT":11.89,</t>
  </si>
  <si>
    <t>"PROFIL SIGMA 300 3mm NEPERFORAT":14.21,</t>
  </si>
  <si>
    <t>"PROFIL SIGMA 300 3mm PERFORAT":14.21,</t>
  </si>
  <si>
    <t>"PROFIL SIGMA 300 3.5mm NEPERFORAT":16.50,</t>
  </si>
  <si>
    <t>"PROFIL SIGMA 300 3.5mm PERFORAT":16.50,</t>
  </si>
  <si>
    <t>"PROFIL SIGMA 350 1.5mm NEPERFORAT":7.99,</t>
  </si>
  <si>
    <t>"PROFIL SIGMA 350 1.5mm PERFORAT":7.99,</t>
  </si>
  <si>
    <t>"PROFIL SIGMA 350 2mm NEPERFORAT":10.57,</t>
  </si>
  <si>
    <t>"PROFIL SIGMA 350 2mm PERFORAT":10.57,</t>
  </si>
  <si>
    <t>"PROFIL SIGMA 350 2.5mm NEPERFORAT":13.16,</t>
  </si>
  <si>
    <t>"PROFIL SIGMA 350 2.5mm PERFORAT":13.16,</t>
  </si>
  <si>
    <t>"PROFIL SIGMA 350 3mm NEPERFORAT":15.74,</t>
  </si>
  <si>
    <t>"PROFIL SIGMA 350 3mm PERFORAT":15.74,</t>
  </si>
  <si>
    <t>"PROFIL SIGMA 350 3.5mm NEPERFORAT":18.29,</t>
  </si>
  <si>
    <t>"PROFIL SIGMA 350 3.5mm PERFORAT":18.29,</t>
  </si>
  <si>
    <t>"PROFIL SIGMA 400 1.5mm NEPERFORAT":9.06,</t>
  </si>
  <si>
    <t>"PROFIL SIGMA 400 1.5mm PERFORAT":9.06,</t>
  </si>
  <si>
    <t>"PROFIL SIGMA 400 2mm NEPERFORAT":12.00,</t>
  </si>
  <si>
    <t>"PROFIL SIGMA 400 2mm PERFORAT":12.00,</t>
  </si>
  <si>
    <t>"PROFIL SIGMA 400 2.5mm NEPERFORAT":14.95,</t>
  </si>
  <si>
    <t>"PROFIL SIGMA 400 2.5mm PERFORAT":14.95,</t>
  </si>
  <si>
    <t>"PROFIL SIGMA 400 3mm NEPERFORAT":17.88,</t>
  </si>
  <si>
    <t>"PROFIL SIGMA 400 3mm PERFORAT":17.88,</t>
  </si>
  <si>
    <t>"PROFIL SIGMA 400 3.5mm NEPERFORAT":20.79,</t>
  </si>
  <si>
    <t>"PROFIL SIGMA 400 3.5mm PERFORAT":20.79,</t>
  </si>
  <si>
    <t>"SIPCA BERNA 8003 0.45MM":1.39,</t>
  </si>
  <si>
    <t>"SIPCA BERNA DUBLUVOPSITA LUCIOS 0.40MM":1.17,</t>
  </si>
  <si>
    <t>"SIPCA BERNA DPL 0.50MM":1.34,</t>
  </si>
  <si>
    <t>"SIPCA BERNA DUBLUVOPSITA LUCIOS 0.60MM":2.00,</t>
  </si>
  <si>
    <t>"SIPCA BERNA DUBLUVOPSITA MAT 0.40MM":1.32,</t>
  </si>
  <si>
    <t>"SIPCA BERNA DPM 0.50MM":1.40,</t>
  </si>
  <si>
    <t>"SIPCA BERNA DUBLUVOPSITA MAT 0.60MM":2.22,</t>
  </si>
  <si>
    <t>"SIPCA BERNA GRANDEMAT 0.50MM":1.47,</t>
  </si>
  <si>
    <t>"SIPCA BERNA LUCIOS 0.40MM":1.06,</t>
  </si>
  <si>
    <t>"SIPCA BERNA LUCIOS 0.45MM":1.16,</t>
  </si>
  <si>
    <t>"SIPCA BERNA LUCIOS 0.50MM":1.22,</t>
  </si>
  <si>
    <t>"SIPCA BERNA LUCIOS 0.60MM":1.39,</t>
  </si>
  <si>
    <t>"SIPCA BERNA MAT 0.40MM":1.20,</t>
  </si>
  <si>
    <t>"SIPCA BERNA MAT 0.45MM":1.25,</t>
  </si>
  <si>
    <t>"SIPCA BERNA MAT 0.50MM":1.28,</t>
  </si>
  <si>
    <t>"SIPCA BERNA MAT 0.60MM":1.39,</t>
  </si>
  <si>
    <t>"SIPCA BERNA MAGNELIS 0.50MM":1.18,</t>
  </si>
  <si>
    <t>"SIPCA BERNA WOOD 0.45MM":1.36,</t>
  </si>
  <si>
    <t>"Sipca Berna Wood 0.50MM":1.47,</t>
  </si>
  <si>
    <t>"SIPCA BERNA ZINCAT 0.40MM":0.69,</t>
  </si>
  <si>
    <t>"SIPCA BERNA ZINCAT 0.45MM":0.78,</t>
  </si>
  <si>
    <t>"SIPCA BERNA ZINCAT 0.50MM":0.85,</t>
  </si>
  <si>
    <t>"SIPCA BERNA ZINCAT 0.60MM":1.01,</t>
  </si>
  <si>
    <t>"Sinus 18 RAL 8003 0.45mm":10.22,</t>
  </si>
  <si>
    <t>"Sinus 18 Dubluvopsit Lucios 0.40mm":6.88,</t>
  </si>
  <si>
    <t>"Sinus 18 Dubluvopsit Mat":8.45,</t>
  </si>
  <si>
    <t>"Sinus 18 DPL 0.60":12.30,</t>
  </si>
  <si>
    <t>"Sinus 18 Dubluvopsit MAT 0.40mm":7.45,</t>
  </si>
  <si>
    <t>"Sinus 18 DPM 0.50":8.77,</t>
  </si>
  <si>
    <t>"Sinus 18 DPM 0.60":17.30,</t>
  </si>
  <si>
    <t>"Sinus 18 Grandemat 0.50mm":10.34,</t>
  </si>
  <si>
    <t>"Sinus 18 Lucios 0.40mm":6.31,</t>
  </si>
  <si>
    <t>"Sinus 18 Lucios 0.45mm":7.26,</t>
  </si>
  <si>
    <t>"Sinus 18 Lucios 0.50mm":7.74,</t>
  </si>
  <si>
    <t>"SINUS 18 LUCIOS 0.60":8.69,</t>
  </si>
  <si>
    <t>"Sinus 18 Lucios 0.70mm":10.44,</t>
  </si>
  <si>
    <t>"Sinus 18 Mat 0.40 MM":6.83,</t>
  </si>
  <si>
    <t>"Sinus 18 Mat 0.45mm":7.72,</t>
  </si>
  <si>
    <t>"Sinus 18 Mat 0.50mm":8.03,</t>
  </si>
  <si>
    <t>"Sinus 18 Mat 0.60mm":9.02,</t>
  </si>
  <si>
    <t>"Sinus 18 Wood 0.45mm":10.24,</t>
  </si>
  <si>
    <t>"Sinus 18 Wood 0.50 MM":10.34,</t>
  </si>
  <si>
    <t>"Sinus 18 Zincat 0.37mm":5.29,</t>
  </si>
  <si>
    <t>"Sinus 18 ZINCAT 0.40mm":5.39,</t>
  </si>
  <si>
    <t>"Sinus 18 ZINCAT 0.45mm":6.59,</t>
  </si>
  <si>
    <t>"Sinus 18 ZINCAT 0.50mm":7.14,</t>
  </si>
  <si>
    <t>"Sinus 18 ZINCAT 0.60mm":8.44,</t>
  </si>
  <si>
    <t>"Sinus 18 ZINCAT 0.70mm":9.64,</t>
  </si>
  <si>
    <t>"Sipca de gard 8003 0.45mm":1.24,</t>
  </si>
  <si>
    <t>"SIPCA DE GARD DUBLUVOPSITA LUCIOS 0.40":1.05,</t>
  </si>
  <si>
    <t>"SIPCA OSLO DPL 0.50MM":1.20,</t>
  </si>
  <si>
    <t>"Sipca de gard dubluvopsit SSAB 0.57mm":1.79,</t>
  </si>
  <si>
    <t>"SIPCA DE GARD DUBLUVOPSITA MAT 0.40":1.18,</t>
  </si>
  <si>
    <t>"Sipca Oslo DPM 0.50MM":1.25,</t>
  </si>
  <si>
    <t>"Sipca Dubluvopsita MAT":1.98,</t>
  </si>
  <si>
    <t>"Sipca de gard GDM 0.50mm":1.31,</t>
  </si>
  <si>
    <t>"Sipca de gard Lucios 0.40mm":0.95,</t>
  </si>
  <si>
    <t>"Sipca de gard Lucios 0.45mm":1.04,</t>
  </si>
  <si>
    <t>"Sipca de gard Lucios 0.50mm":1.09,</t>
  </si>
  <si>
    <t>"SIPCA DE GARD LUCIOS 0.60MM":1.20,</t>
  </si>
  <si>
    <t>"Sipca de gard Lucios 0.70mm":1.59,</t>
  </si>
  <si>
    <t>"SIPCA DE GARD MAT 0.40 MM":1.07,</t>
  </si>
  <si>
    <t>"Sipca de gard Mat 0.45mm":1.12,</t>
  </si>
  <si>
    <t>"Sipca de gard Mat 0.50mm":1.14,</t>
  </si>
  <si>
    <t>"Sipca de gard Mat 0.60mm":1.25,</t>
  </si>
  <si>
    <t>"Sipca Magnelis 0.50mm":1.05,</t>
  </si>
  <si>
    <t>"Sipca de gard Wood 0.45mm":1.21,</t>
  </si>
  <si>
    <t>"Sipca Wood 0.50 MM":1.31,</t>
  </si>
  <si>
    <t>"Sipca de gard Zincat 0.40mm":0.62,</t>
  </si>
  <si>
    <t>"Sipca de gard Zincat 0.45mm":0.70,</t>
  </si>
  <si>
    <t>"Sipca de gard Zincat 0.50mm":0.76,</t>
  </si>
  <si>
    <t>"Sipca de gard Zincat 0.60mm":0.90,</t>
  </si>
  <si>
    <t>"Sipca de gard Zincat 0.70mm":1.04,</t>
  </si>
  <si>
    <t>"Sipca Sofia RAL 8003 0.45MM":1.39,</t>
  </si>
  <si>
    <t>"Sipca Sofia Dubluvopsit Lucios 0.40MM":1.17,</t>
  </si>
  <si>
    <t>"SIPCA SOFIA DPL 0.50MM":1.34,</t>
  </si>
  <si>
    <t>"Sipca Sofia Dubluvopsit Lucios 0.60MM":2.00,</t>
  </si>
  <si>
    <t>"Sipca Sofia Dubluvopsit Mat 0.40MM":1.32,</t>
  </si>
  <si>
    <t>"SIPCA SOFIA DPM 0.50MM":1.40,</t>
  </si>
  <si>
    <t>"Sipca Sofia Dubluvopsit Mat 0.60MM":2.22,</t>
  </si>
  <si>
    <t>"Sipca Sofia Grandemat 0.50MM":1.47,</t>
  </si>
  <si>
    <t>"Sipca Sofia Lucios 0.40MM":1.06,</t>
  </si>
  <si>
    <t>"Sipca Sofia Lucios 0.45MM":1.16,</t>
  </si>
  <si>
    <t>"Sipca Sofia Lucios 0.50MM":1.22,</t>
  </si>
  <si>
    <t>"Sipca Sofia Lucios 0.60MM":1.39,</t>
  </si>
  <si>
    <t>"Sipca Sofia Mat 0.40MM":1.20,</t>
  </si>
  <si>
    <t>"Sipca Sofia Mat 0.45MM":1.25,</t>
  </si>
  <si>
    <t>"Sipca Sofia Mat 0.50MM":1.28,</t>
  </si>
  <si>
    <t>"Sipca Sofia Mat 0.60MM":1.39,</t>
  </si>
  <si>
    <t>"Sipca Sofia Magnelis 0.50MM":1.18,</t>
  </si>
  <si>
    <t>"Sipca Sofia Wood 0.45MM":1.36,</t>
  </si>
  <si>
    <t>"Sipca Sofia Wood 0.50MM":1.47,</t>
  </si>
  <si>
    <t>"Sipca SOfia Zincat 0.40MM":0.69,</t>
  </si>
  <si>
    <t>"Sipca SOfia Zincat 0.45MM":0.78,</t>
  </si>
  <si>
    <t>"Sipca SOfia Zincat 0.50MM":0.85,</t>
  </si>
  <si>
    <t>"Sipca SOfia Zincat 0.60MM":1.01,</t>
  </si>
  <si>
    <t>"BRATARA BURLAN 90 MAT":1.44,</t>
  </si>
  <si>
    <t>"BRATARA BURLAN 100 MAT":1.56,</t>
  </si>
  <si>
    <t>"Brida MAT":0.77,</t>
  </si>
  <si>
    <t>"Burlan Mat 90 3 ML":9.17,</t>
  </si>
  <si>
    <t>"Burlan Mat 100 3 ML":12.09,</t>
  </si>
  <si>
    <t>"Carlig Jgheab 125/160 MAT":1.46,</t>
  </si>
  <si>
    <t>"Carlig Jgheab 150/160 MAT":1.66,</t>
  </si>
  <si>
    <t>"Carlig Jgheab 125/210 MAT":1.66,</t>
  </si>
  <si>
    <t>"Carlig Jgheab 150/210 MAT":1.79,</t>
  </si>
  <si>
    <t>"CARLIG JGHEAB MAT 150/300MM":3.30,</t>
  </si>
  <si>
    <t>"Capac jgheab 125 Mat":0.98,</t>
  </si>
  <si>
    <t>"Capac jgheab 150 Mat":1.24,</t>
  </si>
  <si>
    <t>"Carlig Combi Mat 125":1.43,</t>
  </si>
  <si>
    <t>"Carlig Combi Mat 150":1.62,</t>
  </si>
  <si>
    <t>"Carlig Jgheab Reglabil DPM 125":1.33,</t>
  </si>
  <si>
    <t>"Carlig Jgheab Reglabil DPM 150":1.52,</t>
  </si>
  <si>
    <t>"Cot evacuare MAT 90":2.77,</t>
  </si>
  <si>
    <t>"Cot evacuare MAT 100":4.18,</t>
  </si>
  <si>
    <t>"Coltar exterior Jgheab MAT 125":8.68,</t>
  </si>
  <si>
    <t>"Coltar exterior Jgheab MAT 150":9.70,</t>
  </si>
  <si>
    <t>"Coltar interior Jgheab MAT 125":8.68,</t>
  </si>
  <si>
    <t>"Coltar interior Jgheab MAT 150":9.70,</t>
  </si>
  <si>
    <t>"Sistem pluvial Mat- Colier burlan 90":0.98,</t>
  </si>
  <si>
    <t>"Colier burlan Mat 100":1.24,</t>
  </si>
  <si>
    <t>"Cot burlan 90 Mat":2.62,</t>
  </si>
  <si>
    <t>"Cot burlan 100 Mat":4.01,</t>
  </si>
  <si>
    <t>"Carlig Rasucit MAT 125":1.81,</t>
  </si>
  <si>
    <t>"Carlig Rasucit MAT 150":1.94,</t>
  </si>
  <si>
    <t>"Element imbinare MAT 125":1.57,</t>
  </si>
  <si>
    <t>"Element imbinare MAT 150":1.86,</t>
  </si>
  <si>
    <t>"Jgheab de scurgere mat 125/2ml":4.95,</t>
  </si>
  <si>
    <t>"Jgheab de scurgere mat 125/3ml":7.43,</t>
  </si>
  <si>
    <t>"Sistem pluvial Mat Jgheab 125 4ML":9.90,</t>
  </si>
  <si>
    <t>"Jgheab de scurgere mat 150/2ml":6.58,</t>
  </si>
  <si>
    <t>"Jgheab de scurgere mat 150/3ml":9.86,</t>
  </si>
  <si>
    <t>"Jgheab de scurgere mat 150/4ml":13.15,</t>
  </si>
  <si>
    <t>"Palnie MAT 90":12.13,</t>
  </si>
  <si>
    <t>"Palnie MAT 100":13.89,</t>
  </si>
  <si>
    <t>"Prelungitor Mat 90 1ML":3.06,</t>
  </si>
  <si>
    <t>"Prelungitor Mat 100 1ML":4.03,</t>
  </si>
  <si>
    <t>"Racord Jgheab burlan 125/90 MAT":2.62,</t>
  </si>
  <si>
    <t>"Racord Jgheab burlan 150/100 MAT":4.01,</t>
  </si>
  <si>
    <t>"Ramificati Burlan MAT 90":14.01,</t>
  </si>
  <si>
    <t>"Ramificati Burlan MAT 100":15.76,</t>
  </si>
  <si>
    <t>"BRATARA BURLAN 90 MAGNELIS":1.22,</t>
  </si>
  <si>
    <t>"BRATARA BURLAN 100 MAGNELIS":1.33,</t>
  </si>
  <si>
    <t>"Brida Magnelis":0.65,</t>
  </si>
  <si>
    <t>"Burlan Magnelis 90 3ML":7.79,</t>
  </si>
  <si>
    <t>"Burlan Magnelis 100 3ML":10.28,</t>
  </si>
  <si>
    <t>"Carlig Jgheab 160 Magnelis 125":1.39,</t>
  </si>
  <si>
    <t>"Carlig Jgheab 160 Magnelis 150":1.58,</t>
  </si>
  <si>
    <t>"Carlig Jgheab 210 Magnelis 125":1.58,</t>
  </si>
  <si>
    <t>"Carlig Jgheab 210 Magnelis 150":1.70,</t>
  </si>
  <si>
    <t>"Carlig Jgheab 300 Magnelis 150 cu tablit":3.14,</t>
  </si>
  <si>
    <t>"Capac jgheab Magnelis 125":0.83,</t>
  </si>
  <si>
    <t>"Capac jgheab Magnelis 150":1.05,</t>
  </si>
  <si>
    <t>"Carlig Combi Magnelis 125":1.36,</t>
  </si>
  <si>
    <t>"Carlig Combi Magnelis 150":1.54,</t>
  </si>
  <si>
    <t>"Carlig Jgheab Reglabil MAGNELIS 125":1.62,</t>
  </si>
  <si>
    <t>"Carlig Jgheab Reglabil MAGNELIS 150":1.74,</t>
  </si>
  <si>
    <t>"Cot Evacuare Magnelis 90":2.35,</t>
  </si>
  <si>
    <t>"Cot Evacuare Magnelis 100":3.55,</t>
  </si>
  <si>
    <t>"Coltar Exterior Magnelis 125":7.38,</t>
  </si>
  <si>
    <t>"Coltar Exterior Magnelis 150":8.25,</t>
  </si>
  <si>
    <t>"Coltar Interior Magnelis 125":7.38,</t>
  </si>
  <si>
    <t>"Coltar Interior Magnelis 150":8.25,</t>
  </si>
  <si>
    <t>"Colier Burlan Magnelis 90":0.83,</t>
  </si>
  <si>
    <t>"Colier Burlan Magnelis 100":1.05,</t>
  </si>
  <si>
    <t>"Cot burlan Magnelis 90":2.23,</t>
  </si>
  <si>
    <t>"Cot burlan Magnelis 100":3.41,</t>
  </si>
  <si>
    <t>"Carlig Rasucit Magnelis 125":1.72,</t>
  </si>
  <si>
    <t>"Carlig Rasucit Magnelis 150":1.84,</t>
  </si>
  <si>
    <t>"Element Imbinare Magnelis 125":1.33,</t>
  </si>
  <si>
    <t>"Element Imbinare Magnelis 150":1.58,</t>
  </si>
  <si>
    <t>"Jgheab Magnelis 125 2ML":4.21,</t>
  </si>
  <si>
    <t>"Jgheab Magnelis 125 3ML":6.31,</t>
  </si>
  <si>
    <t>"Jgheab Magnelis 125 4ML":8.42,</t>
  </si>
  <si>
    <t>"Jgheab Magnelis 150 2ML":5.59,</t>
  </si>
  <si>
    <t>"Jgheab Magnelis 150 3ML":8.38,</t>
  </si>
  <si>
    <t>"Jgheab Magnelis 150 4ML":11.18,</t>
  </si>
  <si>
    <t>"Palnie Magnelis 90":10.31,</t>
  </si>
  <si>
    <t>"Palnie Magnelis 100":11.81,</t>
  </si>
  <si>
    <t>"Prelungitor Magnelis 90 1M":2.60,</t>
  </si>
  <si>
    <t>"Prelungitor Magnelis 100 1M":3.43,</t>
  </si>
  <si>
    <t>"Racord Jgheab Burlan Magnelis 125":2.23,</t>
  </si>
  <si>
    <t>"Racord Jgheab Burlan Magnelis 150":3.41,</t>
  </si>
  <si>
    <t>"Ramificatie Magnelis 90":11.91,</t>
  </si>
  <si>
    <t>"Ramificatie Magnelis 100":13.40,</t>
  </si>
  <si>
    <t>"PROFIL SIGMA+ 200 1.5mm NEPERFORAT":6.41,</t>
  </si>
  <si>
    <t>"PROFIL SIGMA+ 200 1.5mm PERFORAT":6.41,</t>
  </si>
  <si>
    <t>"PROFIL SIGMA+ 200 2mm NEPERFORAT":8.43,</t>
  </si>
  <si>
    <t>"PROFIL SIGMA+ 200 2mm PERFORAT":8.43,</t>
  </si>
  <si>
    <t>"PROFIL SIGMA+ 200 2.5mm NEPERFORAT":10.38,</t>
  </si>
  <si>
    <t>"PROFIL SIGMA+ 200 2.5mm PERFORAT":10.38,</t>
  </si>
  <si>
    <t>"PROFIL SIGMA+ 200 3mm NEPERFORAT":12.31,</t>
  </si>
  <si>
    <t>"PROFIL SIGMA+ 200 3mm PERFORAT":12.31,</t>
  </si>
  <si>
    <t>"PROFIL SIGMA+ 200 3.5mm NEPERFORAT":14.14,</t>
  </si>
  <si>
    <t>"PROFIL SIGMA+ 200 3.5mm PERFORAT":14.14,</t>
  </si>
  <si>
    <t>"PROFIL SIGMA+ 250 1.5mm NEPERFORAT":7.64,</t>
  </si>
  <si>
    <t>"PROFIL SIGMA+ 250 1.5mm PERFORAT":7.64,</t>
  </si>
  <si>
    <t>"PROFIL SIGMA+ 250 2mm NEPERFORAT":10.06,</t>
  </si>
  <si>
    <t>"PROFIL SIGMA+ 250 2mm PERFORAT":10.06,</t>
  </si>
  <si>
    <t>"PROFIL SIGMA+ 250 2.5mm NEPERFORAT":12.45,</t>
  </si>
  <si>
    <t>"PROFIL SIGMA+ 250 2.5mm PERFORAT":12.45,</t>
  </si>
  <si>
    <t>"PROFIL SIGMA+ 250 3mm NEPERFORAT":14.76,</t>
  </si>
  <si>
    <t>"PROFIL SIGMA+ 250 3mm PERFORAT":14.76,</t>
  </si>
  <si>
    <t>"PROFIL SIGMA+ 250 3.5mm NEPERFORAT":17.00,</t>
  </si>
  <si>
    <t>"PROFIL SIGMA+ 250 3.5mm PERFORAT":17.00,</t>
  </si>
  <si>
    <t>"PROFIL SIGMA+ 300 1.5mm NEPERFORAT":8.71,</t>
  </si>
  <si>
    <t>"PROFIL SIGMA+ 300 1.5mm PERFORAT":8.71,</t>
  </si>
  <si>
    <t>"PROFIL SIGMA+ 300 2mm NEPERFORAT":11.49,</t>
  </si>
  <si>
    <t>"PROFIL SIGMA+ 300 2mm PERFORAT":11.49,</t>
  </si>
  <si>
    <t>"PROFIL SIGMA+ 300 2.5mm NEPERFORAT":14.24,</t>
  </si>
  <si>
    <t>"PROFIL SIGMA+ 300 2.5mm PERFORAT":14.24,</t>
  </si>
  <si>
    <t>"PROFIL SIGMA+ 300 3mm NEPERFORAT":16.90,</t>
  </si>
  <si>
    <t>"PROFIL SIGMA+ 300 3mm PERFORAT":16.90,</t>
  </si>
  <si>
    <t>"PROFIL SIGMA+ 300 3.5mm NEPERFORAT":19.50,</t>
  </si>
  <si>
    <t>"PROFIL SIGMA+ 300 3.5mm PERFORAT":19.50,</t>
  </si>
  <si>
    <t>"PROFIL SIGMA+ 350 1.5mm NEPERFORAT":9.63,</t>
  </si>
  <si>
    <t>"PROFIL SIGMA+ 350 1.5mm PERFORAT":9.63,</t>
  </si>
  <si>
    <t>"PROFIL SIGMA+ 350 2mm NEPERFORAT":12.72,</t>
  </si>
  <si>
    <t>"PROFIL SIGMA+ 350 2mm PERFORAT":12.72,</t>
  </si>
  <si>
    <t>"PROFIL SIGMA+ 350 2.5mm NEPERFORAT":15.77,</t>
  </si>
  <si>
    <t>"PROFIL SIGMA+ 350 2.5mm PERFORAT":15.77,</t>
  </si>
  <si>
    <t>"PROFIL SIGMA+ 350 3mm NEPERFORAT":18.74,</t>
  </si>
  <si>
    <t>"PROFIL SIGMA+ 350 3mm PERFORAT":18.74,</t>
  </si>
  <si>
    <t>"PROFIL SIGMA+ 350 3.5mm NEPERFORAT":21.64,</t>
  </si>
  <si>
    <t>"PROFIL SIGMA+ 350 3.5mm PERFORAT":21.64,</t>
  </si>
  <si>
    <t>"PROFIL SIGMA+ 400 1.5mm NEPERFORAT":10.39,</t>
  </si>
  <si>
    <t>"PROFIL SIGMA+ 400 1.5mm PERFORAT":10.39,</t>
  </si>
  <si>
    <t>"PROFIL SIGMA+ 400 2mm NEPERFORAT":13.74,</t>
  </si>
  <si>
    <t>"PROFIL SIGMA+ 400 2mm PERFORAT":13.74,</t>
  </si>
  <si>
    <t>"PROFIL SIGMA+ 400 2.5mm NEPERFORAT":17.04,</t>
  </si>
  <si>
    <t>"PROFIL SIGMA+ 400 2.5mm PERFORAT":17.04,</t>
  </si>
  <si>
    <t>"PROFIL SIGMA+ 400 3mm NEPERFORAT":20.27,</t>
  </si>
  <si>
    <t>"PROFIL SIGMA+ 400 3mm PERFORAT":20.27,</t>
  </si>
  <si>
    <t>"PROFIL SIGMA+ 400 3.5mm NEPERFORAT":23.43,</t>
  </si>
  <si>
    <t>"PROFIL SIGMA+ 400 3.5mm PERFORAT":23.43,</t>
  </si>
  <si>
    <t>"BRATARA BURLAN 90":1.44,</t>
  </si>
  <si>
    <t>"BRATARA BURLAN 100":1.56,</t>
  </si>
  <si>
    <t>"Brida jgheab Lucios":0.77,</t>
  </si>
  <si>
    <t>"Burlan Lucios 90 3 ml":9.17,</t>
  </si>
  <si>
    <t>"Burlan Lucios 100 3 ml":12.09,</t>
  </si>
  <si>
    <t>"Carlig Lucios 160mm 125":1.46,</t>
  </si>
  <si>
    <t>"Carlig Lucios 160mm 150":1.66,</t>
  </si>
  <si>
    <t>"Carlig Lucios 210mm 125":1.66,</t>
  </si>
  <si>
    <t>"Carlig Lucios 210mm 150":1.79,</t>
  </si>
  <si>
    <t>"Carlig jgheab 150/300mm cu tablita":3.30,</t>
  </si>
  <si>
    <t>"Capac Jgheab Lucios 125":0.98,</t>
  </si>
  <si>
    <t>"Capac Jgheab Lucios 150":1.24,</t>
  </si>
  <si>
    <t>"Carlig Lucios Combi 125":1.43,</t>
  </si>
  <si>
    <t>"Carlig Lucios Combi 150":1.62,</t>
  </si>
  <si>
    <t>"Carlig Jgheab Reglabil DPL 125":1.33,</t>
  </si>
  <si>
    <t>"Carlig Jgheab Reglabil DPL 150":1.52,</t>
  </si>
  <si>
    <t>"Cot Evacuare Lucios 90":2.77,</t>
  </si>
  <si>
    <t>"Cot Evacuare Lucios 100":4.18,</t>
  </si>
  <si>
    <t>"Coltar Exterior Lucios 125":8.68,</t>
  </si>
  <si>
    <t>"Coltar Exterior Lucios 150":9.70,</t>
  </si>
  <si>
    <t>"Coltar Interior Lucios 125":8.68,</t>
  </si>
  <si>
    <t>"Coltar Interior Lucios 150":9.70,</t>
  </si>
  <si>
    <t>"Colier Burlan Lucios 90":0.98,</t>
  </si>
  <si>
    <t>"Colier Burlan Lucios 100":1.24,</t>
  </si>
  <si>
    <t>"Cot 60 Grade Lucios 90":2.62,</t>
  </si>
  <si>
    <t>"Cot 60 Grade Lucios 100":4.01,</t>
  </si>
  <si>
    <t>"Carlig Rasucit 125":1.81,</t>
  </si>
  <si>
    <t>"Carlig Rasucit 150":1.94,</t>
  </si>
  <si>
    <t>"Element Imbinare Lucios 125":1.57,</t>
  </si>
  <si>
    <t>"Element Imbinare Lucios 150":1.86,</t>
  </si>
  <si>
    <t>"Jgheab Lucios 125 2ML":4.95,</t>
  </si>
  <si>
    <t>"Jgheab Lucios 125 3ml":7.43,</t>
  </si>
  <si>
    <t>"Jgheab Lucios 125 4ml":9.90,</t>
  </si>
  <si>
    <t>"Jgheab Lucios 150 2ML":6.58,</t>
  </si>
  <si>
    <t>"Jgheab Lucios 150 3ml":9.86,</t>
  </si>
  <si>
    <t>"Jgheab Lucios 150 4ml":13.15,</t>
  </si>
  <si>
    <t>"Palnie Lucios 90":12.13,</t>
  </si>
  <si>
    <t>"Palnie Lucios 100":13.89,</t>
  </si>
  <si>
    <t>"Prelungitor Lucios 90 1ml":3.06,</t>
  </si>
  <si>
    <t>"Prelungitor Lucios 100 1ml":4.03,</t>
  </si>
  <si>
    <t>"Racord Jgheab Burlan Lucios 125":2.62,</t>
  </si>
  <si>
    <t>"Racord Jgheab Burlan Lucios 150":4.01,</t>
  </si>
  <si>
    <t>"Ramificatie Lucios 90":14.01,</t>
  </si>
  <si>
    <t>"Ramificatie Lucios 100":15.76,</t>
  </si>
  <si>
    <t>"Holts. colorat ptr lemn 250 buc  4.8*20":6.64,</t>
  </si>
  <si>
    <t>"Holts. colorat ptr lemn 250 buc  4.8*35":6.64,</t>
  </si>
  <si>
    <t>"Holts. colorat ptr lemn 100 buc  4.8*55":6.47,</t>
  </si>
  <si>
    <t>"Holts. colorat ptr lemn 100 buc  4.8*70":7.40,</t>
  </si>
  <si>
    <t>"Holts. colorat ptr metal 250 buc 4.8*19":7.98,</t>
  </si>
  <si>
    <t>"Holts. colorat ptr metal 250 buc 4.8*35":9.74,</t>
  </si>
  <si>
    <t>"Surub fixare Retropanel Inox 500 buc":13.29,</t>
  </si>
  <si>
    <t>"Holtsurub zincat ptr lemn 250 buc 4.8*20":6.64,</t>
  </si>
  <si>
    <t>"Holtsurub zincat ptr lemn 250 buc 4.8*35":6.64,</t>
  </si>
  <si>
    <t>"Suruburi Zincat lemn 4.8*55 100buc":6.47,</t>
  </si>
  <si>
    <t>"Suruburi Zincat lemn 4.8*70 100buc":7.40,</t>
  </si>
  <si>
    <t>"Holts. zincat ptr metal 250 buc 4.8*19":7.98,</t>
  </si>
  <si>
    <t>"Holts. zincat ptr metal 250 buc 4.8*35":9.74,</t>
  </si>
  <si>
    <t>"TABLA CUTATA T153 LUCIOS 0.75MM":11.00,</t>
  </si>
  <si>
    <t>"TABLA CUTATA T153 LUCIOS 0.88MM":12.00,</t>
  </si>
  <si>
    <t>"TABLA CUTATA T153 LUCIOS 1.00MM":13.00,</t>
  </si>
  <si>
    <t>"TABLA CUTATA T153 LUCIOS 1.25MM":14.00,</t>
  </si>
  <si>
    <t>"Tabla cutata T8 Ral 8003 l=1.2m 0.45 mm":9.62,</t>
  </si>
  <si>
    <t>"T8 Dublu Vopsit Lucios 0.40mm":6.28,</t>
  </si>
  <si>
    <t>"Tabla Cutata T8 DPL 0.50MM":7.85,</t>
  </si>
  <si>
    <t>"T8 Dublu Vopsit Mat 0.40MM":6.85,</t>
  </si>
  <si>
    <t>"Tabla Cutata T8 DPM 0.50MM":8.17,</t>
  </si>
  <si>
    <t>"Tabla cutata T8 Grandemat 0.50 mm":9.74,</t>
  </si>
  <si>
    <t>"Tabla cutata T8 Lucios 0.40 mm":5.71,</t>
  </si>
  <si>
    <t>"Tabla cutata T8 Lucios 0.45 mm":6.66,</t>
  </si>
  <si>
    <t>"Tabla cutata T8 Lucios 0.50 mm":7.14,</t>
  </si>
  <si>
    <t>"T8 LUCIOS 0.60MM":8.09,</t>
  </si>
  <si>
    <t>"T8 MAT 0.40 MM":6.23,</t>
  </si>
  <si>
    <t>"Tabla cutata T8 Mat 0.45 mm":7.12,</t>
  </si>
  <si>
    <t>"Tabla cutata T8 Mat 0.50 mm":7.43,</t>
  </si>
  <si>
    <t>"Tabla cutata T8 Mat 0.60 mm":8.42,</t>
  </si>
  <si>
    <t>"Tabla Cutata T8 Dubluvopsit Mat SSAB 0.6":16.70,</t>
  </si>
  <si>
    <t>"Tabla cutata T8 SSAB PLX 0.60 mm":11.70,</t>
  </si>
  <si>
    <t>"Tabla Cutata T8 Wood 0.45mm":9.64,</t>
  </si>
  <si>
    <t>"Tabla Cutata T8 Wood 0.50MM":9.74,</t>
  </si>
  <si>
    <t>"Tabla cutata T8 Zincat l=1.20m 0.37 mm":4.69,</t>
  </si>
  <si>
    <t>"Tabla cutata T8 Zincat l=1.20m 0.40 mm":4.79,</t>
  </si>
  <si>
    <t>"Tabla cutata T8 Zincat l=1.20m 0.45 mm":5.99,</t>
  </si>
  <si>
    <t>"Tabla cutata T8 Zincat l=1.20m 0.50 mm":6.54,</t>
  </si>
  <si>
    <t>"T12 Dubluvopsit Lucios 0.40":6.33,</t>
  </si>
  <si>
    <t>"T12 Dubluvopsit Mat 0.40":6.90,</t>
  </si>
  <si>
    <t>"Tabla cutata T12 LUCIOS 0.40mm":5.76,</t>
  </si>
  <si>
    <t>"Tabla cutata T12 Mat 0.25MM":16.39,</t>
  </si>
  <si>
    <t>"Tabla cutata T12 Mat 0.30MM":18.71,</t>
  </si>
  <si>
    <t>"T12 MAT 0.40 MM":6.28,</t>
  </si>
  <si>
    <t>"Tabla cutata T12 UZG 0.25mm":12.72,</t>
  </si>
  <si>
    <t>"Tabla cutata T12 UZG 0.30mm":16.39,</t>
  </si>
  <si>
    <t>"Tabla cutata T12 UZG 0.35mm":0.00,</t>
  </si>
  <si>
    <t>"Tabla cutata T12 UZG 0.40mm":29.11,</t>
  </si>
  <si>
    <t>"Tabla cutata T12 ZN 0.25mm l=0.91":13.62,</t>
  </si>
  <si>
    <t>"Tabla cutata T12 ZN 0.30mm l=0.91":15.94,</t>
  </si>
  <si>
    <t>"Tabla cutata T12 ZN 0.35mm l=0.91":18.03,</t>
  </si>
  <si>
    <t>"Tabla cutata T12 ZN 0.40mm l=0.91":19.66,</t>
  </si>
  <si>
    <t>"Tabla cutata T12 ZN 0.37mm l=1.14":4.74,</t>
  </si>
  <si>
    <t>"Tabla cutata T12 ZN 0.40mm l=1.14":4.84,</t>
  </si>
  <si>
    <t>"Tabla cutata T12 ZN 0.45mm l=1.14":6.09,</t>
  </si>
  <si>
    <t>"Tabla cutata T12 ZN 0.50mm l=1.14":6.64,</t>
  </si>
  <si>
    <t>"Tabla cutata T18 RAL 8003 0.45 mm":9.72,</t>
  </si>
  <si>
    <t>"T18 Dublu Vopsit Lucios 0.40mm":6.38,</t>
  </si>
  <si>
    <t>"Tabla Cutata T18 DPL 0.50MM":7.95,</t>
  </si>
  <si>
    <t>"T18 Dublu Vopsit MAT 0.40mm":6.95,</t>
  </si>
  <si>
    <t>"Tabla Cutata T18 DPM 0.50MM":8.27,</t>
  </si>
  <si>
    <t>"Tabla cutata T18 Grandemat 0.50 mm":9.84,</t>
  </si>
  <si>
    <t>"Tabla cutata T18 Lucios 0.40 mm":5.81,</t>
  </si>
  <si>
    <t>"Tabla cutata T18 Lucios 0.45 mm":6.76,</t>
  </si>
  <si>
    <t>"Tabla cutata T18 Lucios 0.50 mm":7.24,</t>
  </si>
  <si>
    <t>"T18 LUCIOS 0.60MM":8.19,</t>
  </si>
  <si>
    <t>"Tabla cutata T18 Lucios 0.70 mm":9.94,</t>
  </si>
  <si>
    <t>"T18 MAT 0.40 MM":6.33,</t>
  </si>
  <si>
    <t>"Tabla cutata T18 Mat 0.45 mm":7.22,</t>
  </si>
  <si>
    <t>"Tabla cutata T18 Mat 0.50 mm":7.53,</t>
  </si>
  <si>
    <t>"Tabla cutata T18 Mat 0.60 mm":8.52,</t>
  </si>
  <si>
    <t>"Tabla Cutata T18 Dubluvopsit Mat Ssab0.6":16.80,</t>
  </si>
  <si>
    <t>"Tabla cutata T18 SSAB PLX 0.60 mm":11.80,</t>
  </si>
  <si>
    <t>"Tabla Cutata T18 Wood 0.45mm":9.74,</t>
  </si>
  <si>
    <t>"Tabla Cutata T18 Wood 0.50MM":9.84,</t>
  </si>
  <si>
    <t>"Tabla cutata T18 Zincat 0.37 mm":4.79,</t>
  </si>
  <si>
    <t>"Tabla cutata T18 Zincat 0.40 mm":4.89,</t>
  </si>
  <si>
    <t>"Tabla cutata T18 Zincat 0.45 mm":6.09,</t>
  </si>
  <si>
    <t>"Tabla cutata T18 Zincat 0.50 mm":6.64,</t>
  </si>
  <si>
    <t>"Tabla cutata T18 Zincat 0.60 mm":7.94,</t>
  </si>
  <si>
    <t>"Tabla cutata T18 Zincat 0.70 mm":9.14,</t>
  </si>
  <si>
    <t>"Tabla cutata T35 Ral 8003 0.45 mm":10.02,</t>
  </si>
  <si>
    <t>"T35 Dublu Vopsit Lucios 0.40mm":6.68,</t>
  </si>
  <si>
    <t>"Tabla Cutata T35 DPL 0.50MM":8.25,</t>
  </si>
  <si>
    <t>"T35 Dubluvopsit MAT 0.40MM":7.25,</t>
  </si>
  <si>
    <t>"Tabla Cutata T35 DPM 0.50MM":8.57,</t>
  </si>
  <si>
    <t>"Tabla cutata T35 Gradenmat 0.50 mm":10.14,</t>
  </si>
  <si>
    <t>"Tabla cutata T35 Lucios 0.40 mm":6.11,</t>
  </si>
  <si>
    <t>"Tabla cutata T35 Lucios 0.45 mm":7.06,</t>
  </si>
  <si>
    <t>"Tabla cutata T35 Lucios 0.50 mm":7.54,</t>
  </si>
  <si>
    <t>"T35 LUCIOS 0.60MM":8.49,</t>
  </si>
  <si>
    <t>"Tabla cutata T35 Lucios 0.70 mm":10.14,</t>
  </si>
  <si>
    <t>"T35 MAT 0.40 MM":6.63,</t>
  </si>
  <si>
    <t>"Tabla cutata T35 Mat 0.45 mm":7.52,</t>
  </si>
  <si>
    <t>"Tabla cutata T35 Mat 0.50 mm":7.83,</t>
  </si>
  <si>
    <t>"Tabla cutata T35 Mat 0.60 mm":8.82,</t>
  </si>
  <si>
    <t>"Tabla Cutata T35 DPM 0.60mm":17.10,</t>
  </si>
  <si>
    <t>"Tabla cutata T35 SSAB PLX 0.60 mm":12.10,</t>
  </si>
  <si>
    <t>"Tabla Cutata T35 Wood 0.45mm":10.04,</t>
  </si>
  <si>
    <t>"Tabla Cutata T35 Wood 0.50MM":10.14,</t>
  </si>
  <si>
    <t>"Tabla cutata T35 Zincat 0.37 mm":4.99,</t>
  </si>
  <si>
    <t>"Tabla cutata T35 Zincat 0.40 mm":5.09,</t>
  </si>
  <si>
    <t>"Tabla cutata T35 Zincat 0.45 mm":6.29,</t>
  </si>
  <si>
    <t>"Tabla cutata T35 Zincat 0.50 mm":6.84,</t>
  </si>
  <si>
    <t>"Tabla cutata T35 Zincat 0.60 mm":8.14,</t>
  </si>
  <si>
    <t>"Tabla cutata T35 Zincat 0.70 mm":9.34,</t>
  </si>
  <si>
    <t>"Tabla cutata T45 Ral 8003 0.45 mm":10.27,</t>
  </si>
  <si>
    <t>"T45 Dublu Vopsit Lucios 0.40MM":6.93,</t>
  </si>
  <si>
    <t>"Tabla Cutata T45 DPL 0.50MM":8.50,</t>
  </si>
  <si>
    <t>"Tabla Cutata T45 DPM 0.40MM":7.50,</t>
  </si>
  <si>
    <t>"Tabla Cutata T45 DPM 0.50MM":8.82,</t>
  </si>
  <si>
    <t>"Tabla Cutata T45 Dublu vopsit mat 0.60mm":17.35,</t>
  </si>
  <si>
    <t>"Tabla cutata T45 Grandemat 0.50 mm":10.39,</t>
  </si>
  <si>
    <t>"Tabla cutata T45 Lucios 0.40 mm":6.36,</t>
  </si>
  <si>
    <t>"Tabla cutata T45 Lucios 0.45 mm":7.31,</t>
  </si>
  <si>
    <t>"Tabla cutata T45 Lucios 0.50 mm":7.79,</t>
  </si>
  <si>
    <t>"T45 LUCIOS 0.60MM":8.74,</t>
  </si>
  <si>
    <t>"Tabla cutata T45 Lucios 0.70 mm":10.39,</t>
  </si>
  <si>
    <t>"T45 MAT 0.40 MM":6.88,</t>
  </si>
  <si>
    <t>"Tabla cutata T45 Mat 0.45 mm":7.77,</t>
  </si>
  <si>
    <t>"Tabla cutata T45 Mat 0.50 mm":8.08,</t>
  </si>
  <si>
    <t>"Tabla cutata T45 Mat 0.60 mm":9.07,</t>
  </si>
  <si>
    <t>"Tabla cutata T45 SSAB PLX 0.60 mm":12.35,</t>
  </si>
  <si>
    <t>"Tabla Cutata T45 Wood 0.45mm":10.29,</t>
  </si>
  <si>
    <t>"Tabla Cutata T45 Wood 0.50MM":10.39,</t>
  </si>
  <si>
    <t>"Tabla cutata T45 Zincat 0.37 mm":5.19,</t>
  </si>
  <si>
    <t>"Tabla cutata T45 Zincat 0.40 mm":5.29,</t>
  </si>
  <si>
    <t>"Tabla cutata T45 Zincat 0.45 mm":6.49,</t>
  </si>
  <si>
    <t>"Tabla cutata T45 Zincat 0.50 mm":7.04,</t>
  </si>
  <si>
    <t>"Tabla cutata T45 Zincat 0.60 mm":8.34,</t>
  </si>
  <si>
    <t>"Tabla cutata T45 Zincat 0.70 mm":9.54,</t>
  </si>
  <si>
    <t>"Balcanic 8003 0.45mm cu Dripstop":11.22,</t>
  </si>
  <si>
    <t>"Balcanic GDM 0.50mm cu Dripstop":11.34,</t>
  </si>
  <si>
    <t>"Balcanic lucios 0.45mm cu Dripstop":8.26,</t>
  </si>
  <si>
    <t>"Balcanic lucios 0.50mm cu Dripstop":8.74,</t>
  </si>
  <si>
    <t>"BALCANIC DRIPSTOP LUCIOS 0.60MM":9.69,</t>
  </si>
  <si>
    <t>"Balcanic Mat 0.45mm cu Dripstop":8.72,</t>
  </si>
  <si>
    <t>"Balcanic Mat 0.50mm cu Dripstop":9.03,</t>
  </si>
  <si>
    <t>"Balcanic Mat 0.60mm cu Dripstop":10.02,</t>
  </si>
  <si>
    <t>"Balcanic Wood 0.45mm cu Dripstop":11.24,</t>
  </si>
  <si>
    <t>"BALCANIC DRIPSTOP WOOD 0.50MM":11.34,</t>
  </si>
  <si>
    <t>"Clasic 8003 0.45mm cu Dripstop":11.12,</t>
  </si>
  <si>
    <t>"Clasic GDM 0.50mm cu Dripstop":11.24,</t>
  </si>
  <si>
    <t>"Clasic lucios 0.40mm cu Dripstop":7.21,</t>
  </si>
  <si>
    <t>"Clasic lucios 0.45mm cu Dripstop":8.16,</t>
  </si>
  <si>
    <t>"Clasic lucios 0.50mm cu Dripstop":8.64,</t>
  </si>
  <si>
    <t>"CLASIC DRIPSTOP LUCIOS 0.60MM":9.59,</t>
  </si>
  <si>
    <t>"CLASIC DRIPSTOP MAT 0.40 MM":7.73,</t>
  </si>
  <si>
    <t>"Clasic mat 0.45mm cu Dripstop":8.62,</t>
  </si>
  <si>
    <t>"Clasic mat 0.50mm cu Dripstop":8.93,</t>
  </si>
  <si>
    <t>"Clasic mat 0.60mm cu Dripstop":9.92,</t>
  </si>
  <si>
    <t>"Clasic Wood 0.45mm cu Dripstop":11.14,</t>
  </si>
  <si>
    <t>"CLASIC DRIPSTOP WOOD 0.50MM":11.24,</t>
  </si>
  <si>
    <t>"Gotic 8003 0.45mm cu Dripstop":11.37,</t>
  </si>
  <si>
    <t>"Gotic GDM 0.50mm cu Dripstop":11.49,</t>
  </si>
  <si>
    <t>"Gotic Lucios 0.45 mm cu Dripstop":8.41,</t>
  </si>
  <si>
    <t>"Gotic Lucios 0.50 mm cu Dripstop":8.89,</t>
  </si>
  <si>
    <t>"GOTIC DRIPSTOP LUCIOS 0.60MM":9.84,</t>
  </si>
  <si>
    <t>"Gotic Mat 0.45mm cu Dripstop":8.87,</t>
  </si>
  <si>
    <t>"Gotic Mat 0.50mm cu Dripstop":9.18,</t>
  </si>
  <si>
    <t>"Gotic Mat 0.60mm cu Dripstop":10.17,</t>
  </si>
  <si>
    <t>"Gotic Wood 0.45mm cu Dripstop":11.39,</t>
  </si>
  <si>
    <t>"GOTIC DRIPSTOP WOOD 0.50MM":11.49,</t>
  </si>
  <si>
    <t>"Iberic 8003 0.45mm cu Dripstop":11.37,</t>
  </si>
  <si>
    <t>"iberic GDM 0.50mm cu Dripstop":11.49,</t>
  </si>
  <si>
    <t>"Iberic Lucios 0.45mm cu Dripstop":8.41,</t>
  </si>
  <si>
    <t>"Iberic Lucios 0.50mm cu Dripstop":8.89,</t>
  </si>
  <si>
    <t>"IBERIC DRIPSTOP LUCIOS 0.60MM":9.84,</t>
  </si>
  <si>
    <t>"Iberic Mat 0.45mm cu Dripstop":8.87,</t>
  </si>
  <si>
    <t>"Iberic Mat 0.50mm cu Dripstop":9.18,</t>
  </si>
  <si>
    <t>"Iberic Mat 0.60mm cu Dripstop":10.17,</t>
  </si>
  <si>
    <t>"Iberic Wood 0.45mm cu Dripstop":11.39,</t>
  </si>
  <si>
    <t>"IBERIC DRIPSTOP WOOD 0.50MM":11.49,</t>
  </si>
  <si>
    <t>"Tabla cut.T18 cu Dripstop Ral8003 0.45mm":11.22,</t>
  </si>
  <si>
    <t>"Tabla cut. T18 cu Dripstop GDM 0.50mm":11.34,</t>
  </si>
  <si>
    <t>"Tabla cut. T18 cu Dripstop Lucios 0.40mm":7.31,</t>
  </si>
  <si>
    <t>"Tabla cut. T18 cu Dripstop Lucios 0.45mm":8.26,</t>
  </si>
  <si>
    <t>"Tabla cut. T18 cu Dripstop Lucios 0.50mm":8.74,</t>
  </si>
  <si>
    <t>"T18 DRIPSTOP LUCIOS 0.60MM":9.69,</t>
  </si>
  <si>
    <t>"Tabla cut. T18 cu Dripstop Lucios 0.70mm":11.44,</t>
  </si>
  <si>
    <t>"T18 MAT 0.40 MM DRIPSTOP":7.83,</t>
  </si>
  <si>
    <t>"Tabla cutata T18 cu Dripstop Mat 0.45mm":8.72,</t>
  </si>
  <si>
    <t>"Tabla cutata T18 cu Dripstop Mat 0.50mm":9.03,</t>
  </si>
  <si>
    <t>"Tabla cutata T18 cu Dripstop Mat 0.60mm":10.02,</t>
  </si>
  <si>
    <t>"Tabla cutata T18 cu Dripstop Wood 0.45mm":11.24,</t>
  </si>
  <si>
    <t>"T 18 DRIPSTOP WOOD 0.50MM":11.34,</t>
  </si>
  <si>
    <t>"Tabla cut.T35 cu Dripstop Ral8003 0.45mm":11.52,</t>
  </si>
  <si>
    <t>"Tabla cutata T35 cu Dripstop GDM 0.50mm":11.64,</t>
  </si>
  <si>
    <t>"Tabla cut. T35 cu Dripstop Lucios 0.40mm":7.61,</t>
  </si>
  <si>
    <t>"Tabla cut. T35 cu Dripstop Lucios 0.45mm":8.56,</t>
  </si>
  <si>
    <t>"Tabla cut. T35 cu Dripstop Lucios 0.50mm":9.04,</t>
  </si>
  <si>
    <t>"T35 DRIPSTOP LUCIOS 0.60MM":9.99,</t>
  </si>
  <si>
    <t>"Tabla cut. T35 cu Dripstop Lucios 0.70mm":11.64,</t>
  </si>
  <si>
    <t>"T35 MAT 0.40 MM DRIPSTOP":8.13,</t>
  </si>
  <si>
    <t>"Tabla cutata T35 cu Dripstop Mat 0.45mm":9.02,</t>
  </si>
  <si>
    <t>"Tabla cutata T35 cu Dripstop Mat 0.50mm":9.33,</t>
  </si>
  <si>
    <t>"Tabla cutata T35 cu Dripstop Mat 0.60mm":10.32,</t>
  </si>
  <si>
    <t>"Tabla Cutata T35 cu Dripstop WOOD 0.45mm":11.54,</t>
  </si>
  <si>
    <t>"T 35 DRIPSTOP WOOD 0.50MM":11.64,</t>
  </si>
  <si>
    <t>"Tabla cut. T35 cu Dripstop Zincat 0.37mm":6.49,</t>
  </si>
  <si>
    <t>"Tabla cut. T35 cu Dripstop Zincat 0.40mm":6.59,</t>
  </si>
  <si>
    <t>"Tabla cut. T35 cu Dripstop Zincat 0.45mm":7.79,</t>
  </si>
  <si>
    <t>"Tabla cut. T35 cu Dripstop Zincat 0.50mm":8.34,</t>
  </si>
  <si>
    <t>"Tabla cut. T35 cu Dripstop Zincat 0.60mm":9.64,</t>
  </si>
  <si>
    <t>"Tabla cut. T35 cu Dripstop Zincat 0.70mm":10.84,</t>
  </si>
  <si>
    <t>"Tabla cut.T45 cu Dripstop Ral8003 0.45mm":11.77,</t>
  </si>
  <si>
    <t>"Tabla cutata T45 cu Dripstop GDM 0.50mm":11.89,</t>
  </si>
  <si>
    <t>"Tabla cut. T45 cu Dripstop Lucios 0.40mm":7.86,</t>
  </si>
  <si>
    <t>"Tabla cut. T45 cu Dripstop Lucios 0.45mm":8.81,</t>
  </si>
  <si>
    <t>"Tabla cut. T45 cu Dripstop Lucios 0.50mm":9.29,</t>
  </si>
  <si>
    <t>"T45 DRIPSTOP LUCIOS 0.60MM":10.24,</t>
  </si>
  <si>
    <t>"Tabla cut. T45 cu Dripstop Lucios 0.70mm":11.89,</t>
  </si>
  <si>
    <t>"T45 MAT 0.40 MM DRIPSTOP":8.38,</t>
  </si>
  <si>
    <t>"Tabla cutata T45 cu Dripstop Mat 0.45mm":9.27,</t>
  </si>
  <si>
    <t>"Tabla cutata T45 cu Dripstop Mat 0.50mm":9.58,</t>
  </si>
  <si>
    <t>"Tabla cutata T45 cu Dripstop Mat 0.60mm":10.57,</t>
  </si>
  <si>
    <t>"Tabla Cutata T45 cu Dripstop WOOD 0.45mm":11.79,</t>
  </si>
  <si>
    <t>"T 45 DRIPSTOP WOOD 0.50MM":11.89,</t>
  </si>
  <si>
    <t>"Tabla cut. T45 cu Dripstop Zincat 0.37mm":6.69,</t>
  </si>
  <si>
    <t>"Tabla cut. T45 cu Dripstop Zincat 0.40mm":6.79,</t>
  </si>
  <si>
    <t>"Tabla cut. T45 cu Dripstop Zincat 0.45mm":7.99,</t>
  </si>
  <si>
    <t>"Tabla cut. T45 cu Dripstop Zincat 0.50mm":8.54,</t>
  </si>
  <si>
    <t>"Tabla cut. T45 cu Dripstop Zincat 0.60mm":9.84,</t>
  </si>
  <si>
    <t>"Tabla cut. T45 cu Dripstop Zincat 0.70mm":11.04,</t>
  </si>
  <si>
    <t>"TABLA FALTUITA 360MM 8003 0.45":11.15,</t>
  </si>
  <si>
    <t>"TABLA FALTUITA 360MM DPL 0.50":9.30,</t>
  </si>
  <si>
    <t>"TABLA FALTUITA 360MM DPM 0.50":9.63,</t>
  </si>
  <si>
    <t>"TABLA FALTUITA 360MM GDM 0.50":11.28,</t>
  </si>
  <si>
    <t>"TABLA FALTUITA 360MM LUCIOS 0.45":8.04,</t>
  </si>
  <si>
    <t>"TABLA FALTUITA 360MM LUCIOS 0.50":8.55,</t>
  </si>
  <si>
    <t>"TABLA FALTUITA 360MM LUCIOS 0.60":9.54,</t>
  </si>
  <si>
    <t>"TABLA FALTUITA 360MM MAT 0.45":8.53,</t>
  </si>
  <si>
    <t>"TABLA FALTUITA 360MM MAT 0.50":8.85,</t>
  </si>
  <si>
    <t>"TABLA FALTUITA 360MM MAT 0.60":9.89,</t>
  </si>
  <si>
    <t>"TABLA FALTUITA 360MM MAGNELIS 0.50":9.19,</t>
  </si>
  <si>
    <t>"TABLA FALTUITA 360MM PLX MAT 0.60":18.59,</t>
  </si>
  <si>
    <t>"TABLA FALTUITA 360MM PLX 0.60":13.34,</t>
  </si>
  <si>
    <t>"TABLA FALTUITA 360MM WOOD 0.45":11.17,</t>
  </si>
  <si>
    <t>"TABLA FALTUITA 360MM WOOD 0.50":11.28,</t>
  </si>
  <si>
    <t>"Tabla Faltuita Ral 8003 0.45":10.62,</t>
  </si>
  <si>
    <t>"Tabla Faltuita dubluvopsit lucios 0.50MM":8.85,</t>
  </si>
  <si>
    <t>"Tabla Faltuita dubluvopsit Mat 0.50MM":9.17,</t>
  </si>
  <si>
    <t>"Tabla Faltuita Grandemat 0.50 mm":10.74,</t>
  </si>
  <si>
    <t>"Tabla Faltuita Lucios 0.45 mm":7.66,</t>
  </si>
  <si>
    <t>"Tabla Faltuita Lucios 0.50 mm":8.14,</t>
  </si>
  <si>
    <t>"TABLA FALTUITA LUCIOS 0.60":9.09,</t>
  </si>
  <si>
    <t>"Tabla Faltuita Mat 0.45 mm":8.12,</t>
  </si>
  <si>
    <t>"Tabla Faltuita Mat 0.50 mm":8.43,</t>
  </si>
  <si>
    <t>"Tabla Faltuita Mat 0.60 mm":9.42,</t>
  </si>
  <si>
    <t>"TABLA FALTUITA MAGNELIS 0.50MM":8.75,</t>
  </si>
  <si>
    <t>"Tabla Faltuita MAT PLX 0.60MM":17.70,</t>
  </si>
  <si>
    <t>"Tabla Faltuita SSAB PLX 0.60 mm":12.70,</t>
  </si>
  <si>
    <t>"Tabla Faltuita Wood 0.45":10.64,</t>
  </si>
  <si>
    <t>"Tabla Faltuita Wood 0.50":10.74,</t>
  </si>
  <si>
    <t>"ADRIATIC RAL 8003 0.45MM":9.62,</t>
  </si>
  <si>
    <t>"ADRIATIC GRANDEMAT 0.50MM":9.74,</t>
  </si>
  <si>
    <t>"ADRIATIC LUCIOS 0.45MM":6.66,</t>
  </si>
  <si>
    <t>"ADRIATIC LUCIOS 0.50MM":7.14,</t>
  </si>
  <si>
    <t>"ADRIATIC LUCIOS 0.60MM":8.09,</t>
  </si>
  <si>
    <t>"ADRIATIC MAT 0.45MM":7.12,</t>
  </si>
  <si>
    <t>"ADRIATIC MAT 0.50MM":7.43,</t>
  </si>
  <si>
    <t>"ADRIATIC MAT 0.60MM":8.42,</t>
  </si>
  <si>
    <t>"ADRIATIC WOOD 0.45MM":9.64,</t>
  </si>
  <si>
    <t>"ADRIATIC WOOD 0.50MM":9.74,</t>
  </si>
  <si>
    <t>"Tigla Metalica Balcanic RAL 8003 0.45":9.72,</t>
  </si>
  <si>
    <t>"Tigla Metalica Balcanic Grandemat 0.50mm":9.84,</t>
  </si>
  <si>
    <t>"Tigla Metalica Balcanic Lucios 0.45 mm":6.76,</t>
  </si>
  <si>
    <t>"Tigla Metalica Balcanic Lucios 0.50 mm":7.24,</t>
  </si>
  <si>
    <t>"BALCANIC LUCIOS 0.60MM":8.19,</t>
  </si>
  <si>
    <t>"Tigla Metalica Balcanic Mat 0.45 mm":7.22,</t>
  </si>
  <si>
    <t>"Tigla Metalica Balcanic Mat 0.50 mm":7.53,</t>
  </si>
  <si>
    <t>"Tigla Metalica Balcanic Mat 0.60 mm":8.52,</t>
  </si>
  <si>
    <t>"Tigla Metalica Balcanic Wood 0.45mm":9.74,</t>
  </si>
  <si>
    <t>"Balcanic Wood 0.50MM":9.84,</t>
  </si>
  <si>
    <t>"Tigla Metalica Britanic RAL 8003 0.45":9.62,</t>
  </si>
  <si>
    <t>"Tigla Metalica Britanic GDM 0.50mm":9.74,</t>
  </si>
  <si>
    <t>"Tigla Metalica Britanic Lucios 0.45mm":6.66,</t>
  </si>
  <si>
    <t>"Tigla Metalica Britanic Lucios 0.50mm":7.14,</t>
  </si>
  <si>
    <t>"Tigla Metalica Britanic Lucios 0.60mm":8.09,</t>
  </si>
  <si>
    <t>"Tigla Metalica Britanic MAT 0.45mm":7.12,</t>
  </si>
  <si>
    <t>"Tigla Metalica Britanic MAT 0.50mm":7.43,</t>
  </si>
  <si>
    <t>"Tigla Metalica Britanic MAT 0.60mm":8.42,</t>
  </si>
  <si>
    <t>"Britanic Wood 0.45MM":9.64,</t>
  </si>
  <si>
    <t>"BRITANIC WOOD 0.50MM":9.74,</t>
  </si>
  <si>
    <t>"Tigla Metalica Clasic RAL 8003 0.45 mm":9.62,</t>
  </si>
  <si>
    <t>"Tigla Metalica Clasic Grandemat 0.50 mm":9.74,</t>
  </si>
  <si>
    <t>"Tigla Metalica Clasic Lucios 0.40 mm":5.71,</t>
  </si>
  <si>
    <t>"Tigla Metalica Clasic Lucios 0.45 mm":6.66,</t>
  </si>
  <si>
    <t>"Tigla Metalica Clasic Lucios 0.50 mm":7.14,</t>
  </si>
  <si>
    <t>"CLASIC LUCIOS 0.60MM":8.09,</t>
  </si>
  <si>
    <t>"CLASIC MAT 0.40 MM":6.23,</t>
  </si>
  <si>
    <t>"Tigla Metalica Clasic Mat 0.45 mm":7.12,</t>
  </si>
  <si>
    <t>"Tigla Metalica Clasic Mat 0.50 mm":7.43,</t>
  </si>
  <si>
    <t>"Tigla Metalica Clasic Mat 0.60 mm":8.42,</t>
  </si>
  <si>
    <t>"Tigla Metalica Clasic Wood 0.45mm":9.64,</t>
  </si>
  <si>
    <t>"Clasic Wood 0.50MM":9.74,</t>
  </si>
  <si>
    <t>"Dacic 8003 0.45 MM":9.87,</t>
  </si>
  <si>
    <t>"Tigla Metalica Dacic GDM 0.50MM":9.99,</t>
  </si>
  <si>
    <t>"Tigla Metalica Dacic Lucios 0.45MM":6.91,</t>
  </si>
  <si>
    <t>"Tigla Metalica Dacic Lucios 0.50MM":7.39,</t>
  </si>
  <si>
    <t>"Tigla Metalica Dacic Lucios 0.60MM":8.34,</t>
  </si>
  <si>
    <t>"Tigla Metalica Dacic Mat 0.45MM":7.37,</t>
  </si>
  <si>
    <t>"Tigla Metalica Dacic Mat 0.50MM":7.68,</t>
  </si>
  <si>
    <t>"Tigla Metalica Dacic Mat 0.60MM":8.67,</t>
  </si>
  <si>
    <t>"Tigla Metalica Dacic Wood 0.45MM":9.89,</t>
  </si>
  <si>
    <t>"Dacic Wood 0.50 MM":9.99,</t>
  </si>
  <si>
    <t>"Tigla Metalica Gotic RAL 8003 0.45 mm":9.87,</t>
  </si>
  <si>
    <t>"Tigla Metalica Gotic Grandemat 0.50 mm":9.99,</t>
  </si>
  <si>
    <t>"Tigla Metalica Gotic Lucios 0.45 mm":6.91,</t>
  </si>
  <si>
    <t>"Tigla Metalica Gotic Lucios 0.50 mm":7.39,</t>
  </si>
  <si>
    <t>"GOTIC LUCIOS 0.60MM":8.34,</t>
  </si>
  <si>
    <t>"Tigla Metalica Gotic Mat 0.45 mm":7.37,</t>
  </si>
  <si>
    <t>"Tigla Metalica Gotic Mat 0.50 mm":7.68,</t>
  </si>
  <si>
    <t>"Tigla Metalica Gotic Mat 0.60 mm":8.67,</t>
  </si>
  <si>
    <t>"Tigla Metalica Gotic Wood 0.45mm":9.89,</t>
  </si>
  <si>
    <t>"GOTIC WOOD 0.50 MM":9.99,</t>
  </si>
  <si>
    <t>"HELLENIC RAL 8003 0.45MM":9.62,</t>
  </si>
  <si>
    <t>"HELLENIC GRANDEMAT 0.50MM":9.74,</t>
  </si>
  <si>
    <t>"HELLENIC LUCIOS 0.45MM":6.66,</t>
  </si>
  <si>
    <t>"HELLENIC LUCIOS 0.50MM":7.14,</t>
  </si>
  <si>
    <t>"HELLENIC LUCIOS 0.60MM":8.09,</t>
  </si>
  <si>
    <t>"HELLENIC MAT 0.45MM":7.12,</t>
  </si>
  <si>
    <t>"HELLENIC MAT 0.50MM":7.43,</t>
  </si>
  <si>
    <t>"HELLENIC MAT 0.60MM":8.42,</t>
  </si>
  <si>
    <t>"HELLENIC WOOD 0.45MM":9.64,</t>
  </si>
  <si>
    <t>"HELLENIC WOOD 0.50MM":9.74,</t>
  </si>
  <si>
    <t>"Tigla Metalica Iberic Ral 8003 0.45 mm":9.87,</t>
  </si>
  <si>
    <t>"Tigla Metalica Iberic Grandemat 0.50 mm":9.99,</t>
  </si>
  <si>
    <t>"Tigla Metalica Iberic Lucios 0.45 mm":6.91,</t>
  </si>
  <si>
    <t>"Tigla Metalica Iberic Lucios 0.50 mm":7.39,</t>
  </si>
  <si>
    <t>"IBERIC LUCIOS 0.60MM":8.34,</t>
  </si>
  <si>
    <t>"Tigla Metalica Iberic Mat 0.45 mm":7.37,</t>
  </si>
  <si>
    <t>"Tigla Metalica Iberic Mat 0.50 mm":7.68,</t>
  </si>
  <si>
    <t>"Tigla Metalica Iberic Mat 0.60 mm":8.67,</t>
  </si>
  <si>
    <t>"Tigla Metalica Iberic Wood 0.45mm":9.89,</t>
  </si>
  <si>
    <t>"Iberic Wood 0.50MM":9.99,</t>
  </si>
  <si>
    <t>"Tigla Metalica Romanic Grandemat 0.50 mm":10.64,</t>
  </si>
  <si>
    <t>"Tigla Metalica Romanic Lucios 0.50 mm":8.04,</t>
  </si>
  <si>
    <t>"ROMANIC LUCIOS 0.60MM":8.99,</t>
  </si>
  <si>
    <t>"Tigla Metalica Romanic Mat 0.50 mm":8.33,</t>
  </si>
  <si>
    <t>"Tigla Metalica Romanic Mat 0.60 mm":9.32,</t>
  </si>
  <si>
    <t>"ROMANIC WOOD 0.50 MM":10.64,</t>
  </si>
  <si>
    <t>"Tabla Plana Ral 8003 0.45 mm":9.62,</t>
  </si>
  <si>
    <t>"Tabla Plana Dubluvopsit Lucios 0.40MM":6.28,</t>
  </si>
  <si>
    <t>"Tabla Plana DPL 0.50mm":7.85,</t>
  </si>
  <si>
    <t>"Tabla Plana Dubluvopsita Mata 0.40":6.85,</t>
  </si>
  <si>
    <t>"Tabla Plana DPM 0.50mm":8.17,</t>
  </si>
  <si>
    <t>"Tabla Plana Grandemat 0.50 mm":9.74,</t>
  </si>
  <si>
    <t>"Tabla Plana Lucios 0.40 mm":5.71,</t>
  </si>
  <si>
    <t>"Tabla Plana Lucios 0.45 mm":6.66,</t>
  </si>
  <si>
    <t>"Tabla Plana Lucios 0.50 mm":7.14,</t>
  </si>
  <si>
    <t>"TABLA PLANA LUCIOS 0.60MM":8.09,</t>
  </si>
  <si>
    <t>"Tabla Plana Lucios 0.70 mm":9.84,</t>
  </si>
  <si>
    <t>"TABLA PLANA MAT 0.40MM":6.23,</t>
  </si>
  <si>
    <t>"Tabla Plana Mat 0.45 mm":7.12,</t>
  </si>
  <si>
    <t>"Tabla Plana Mat 0.50 mm":7.43,</t>
  </si>
  <si>
    <t>"Tabla Plana Mat 0.60 mm":8.42,</t>
  </si>
  <si>
    <t>"Tabla Plana Magnelis 0.50":7.75,</t>
  </si>
  <si>
    <t>"Tabla Plana SSAB MAT 0.60mm":16.70,</t>
  </si>
  <si>
    <t>"Tabla Plana SSAB PLX 0.60 mm":11.70,</t>
  </si>
  <si>
    <t>"Tabla plana Lucios Uz G. l=1.00m 0.25 mm":11.98,</t>
  </si>
  <si>
    <t>"Tabla plana Lucios Uz G. l=1.00m 0.30 mm":14.92,</t>
  </si>
  <si>
    <t>"Tabla plana Lucios Uz G. l=1.00m 0.35 mm":0.00,</t>
  </si>
  <si>
    <t>"Tabla plana Lucios Uz G. l=1.00m 0.40 mm":26.49,</t>
  </si>
  <si>
    <t>"Tabla Plana Uz Gospodaresc MAT 0.25mm":14.92,</t>
  </si>
  <si>
    <t>"Tabla Plana Uz Gospodaresc MAT 0.30mm":17.03,</t>
  </si>
  <si>
    <t>"Tabla Plana Wood 0.45mm":9.64,</t>
  </si>
  <si>
    <t>"Tabla Plana Black Wood 0.50MM":9.74,</t>
  </si>
  <si>
    <t>"Tabla Plana Zincat l=1.00m 0.25 mm":12.40,</t>
  </si>
  <si>
    <t>"Tabla Plana Zincat l=1.00m 0.30 mm":14.50,</t>
  </si>
  <si>
    <t>"Tabla Plana Zincat l=1.00m 0.35 mm":16.41,</t>
  </si>
  <si>
    <t>"Tabla Plana Zincat l=1.00m 0.40 mm":17.89,</t>
  </si>
  <si>
    <t>"Tabla Plana Zincat l=1.25m 0.37 mm":4.69,</t>
  </si>
  <si>
    <t>"Tabla Plana Zincat l=1.25m 0.40 mm":4.79,</t>
  </si>
  <si>
    <t>"Tabla Plana Zincat l=1.25m 0.45 mm":5.99,</t>
  </si>
  <si>
    <t>"Tabla Plana Zincat l=1.25m 0.50 mm":6.54,</t>
  </si>
  <si>
    <t>"Tabla Plana Zincat l=1.25m 0.60 mm":7.84,</t>
  </si>
  <si>
    <t>"Tabla Plana Zincat l=1.25m 0.70 mm":9.04,</t>
  </si>
  <si>
    <t>"Kit termoizolare Velux BDX200 0000 55*78":55.00,</t>
  </si>
  <si>
    <t>"Kit termoizolare Velux BDX200 0000 55*98":55.00,</t>
  </si>
  <si>
    <t>"Kit termoizolare Velux BDX200 0000 66*98":57.00,</t>
  </si>
  <si>
    <t>"Kit termoizolare Velux BDX2000 66*118":57.00,</t>
  </si>
  <si>
    <t>"Kit termoizolare Velux BDX2000 66*140":57.00,</t>
  </si>
  <si>
    <t>"Kit termoizolare Velux BDX200 0000 78*98":58.00,</t>
  </si>
  <si>
    <t>"Kit termoizolare Velux BDX2000 78*118":58.00,</t>
  </si>
  <si>
    <t>"Kit termoizolare Velux BDX2000 78*140":58.00,</t>
  </si>
  <si>
    <t>"Kit termoizolare Velux BDX2000 78*160":58.00,</t>
  </si>
  <si>
    <t>"Kit termoizolare Velux BDX2000 94*118":59.00,</t>
  </si>
  <si>
    <t>"Kit termoizolare Velux BDX2000 94*140":59.00,</t>
  </si>
  <si>
    <t>"Kit termoizolare Velux BDX2000 114*118":61.00,</t>
  </si>
  <si>
    <t>"Kit termoizolare Velux BDX2000 114*140":61.00,</t>
  </si>
  <si>
    <t>"RAME Velux EDS 0000 55*78":119.00,</t>
  </si>
  <si>
    <t>"RAME Velux EDS 0000 55*98":123.00,</t>
  </si>
  <si>
    <t>"RAME Velux EDS 0000 66*98":132.00,</t>
  </si>
  <si>
    <t>"RAME Velux EDS 0000 66*118":134.00,</t>
  </si>
  <si>
    <t>"RAME Velux EDS 0000 66*140":139.00,</t>
  </si>
  <si>
    <t>"RAME Velux EDS 0000 78*98":135.00,</t>
  </si>
  <si>
    <t>"RAME Velux EDS 0000 78*118":137.00,</t>
  </si>
  <si>
    <t>"RAME Velux EDS 0000 78*140":145.00,</t>
  </si>
  <si>
    <t>"RAME Velux EDS 0000 78*160":160.00,</t>
  </si>
  <si>
    <t>"RAME Velux EDS 0000 94*118":155.00,</t>
  </si>
  <si>
    <t>"RAME Velux EDS 0000 94*140":163.00,</t>
  </si>
  <si>
    <t>"RAME Velux EDS 0000 114*118":161.00,</t>
  </si>
  <si>
    <t>"RAME Velux EDS 0000 114*140":171.00,</t>
  </si>
  <si>
    <t>"RAME Velux EDW 0000 55*78":119.00,</t>
  </si>
  <si>
    <t>"RAME Velux EDW 0000 55*98":123.00,</t>
  </si>
  <si>
    <t>"RAME Velux EDW 0000 66*98":132.00,</t>
  </si>
  <si>
    <t>"RAME Velux EDW 0000 66*118":134.00,</t>
  </si>
  <si>
    <t>"RAME Velux EDW 0000 66*140":139.00,</t>
  </si>
  <si>
    <t>"RAME Velux EDW 0000 78*98":135.00,</t>
  </si>
  <si>
    <t>"RAME Velux EDW 0000 78*118":137.00,</t>
  </si>
  <si>
    <t>"RAME Velux EDW 0000 78*140":145.00,</t>
  </si>
  <si>
    <t>"RAME Velux EDW 0000 78*160":160.00,</t>
  </si>
  <si>
    <t>"RAME Velux EDW 0000 94*118":155.00,</t>
  </si>
  <si>
    <t>"RAME Velux EDW 0000 94*140":163.00,</t>
  </si>
  <si>
    <t>"RAME Velux EDW 0000 114*118":161.00,</t>
  </si>
  <si>
    <t>"RAME Velux EDW 0000 114*140":171.00,</t>
  </si>
  <si>
    <t>"Ferestre Velux GGL 3066 55*78":478.00,</t>
  </si>
  <si>
    <t>"Ferestre Velux GGL 3066 55*98":520.00,</t>
  </si>
  <si>
    <t>"Ferestre Velux GGL 3066 66*98":550.00,</t>
  </si>
  <si>
    <t>"Ferestre Velux GGL 3066 66*118":556.00,</t>
  </si>
  <si>
    <t>"Ferestre Velux GGL 3066 66*140":617.00,</t>
  </si>
  <si>
    <t>"Ferestre Velux GGL 3066 78*98":562.00,</t>
  </si>
  <si>
    <t>"Ferestre Velux GGL 3066 78*118":610.00,</t>
  </si>
  <si>
    <t>"Ferestre Velux GGL 3066 78*140":653.00,</t>
  </si>
  <si>
    <t>"Ferestre Velux GGL 3066 78*160":757.00,</t>
  </si>
  <si>
    <t>"Ferestre Velux GGL 3066 94*118":714.00,</t>
  </si>
  <si>
    <t>"Ferestre Velux GGL 3066 94*140":763.00,</t>
  </si>
  <si>
    <t>"Ferestre Velux GGL 3066 114*118":768.00,</t>
  </si>
  <si>
    <t>"Ferestre Velux GGL 3066 114*140":836.00,</t>
  </si>
  <si>
    <t>"Ferestre Velux GGU 0066 55*78":580.00,</t>
  </si>
  <si>
    <t>"Ferestre Velux GGU 0066 55*98":620.00,</t>
  </si>
  <si>
    <t>"Ferestre Velux GGU 0066 66*98":687.00,</t>
  </si>
  <si>
    <t>"Ferestre Velux GGU 0066 66*118":717.00,</t>
  </si>
  <si>
    <t>"Ferestre Velux GGU 0066 66*140":786.00,</t>
  </si>
  <si>
    <t>"Ferestre Velux GGU 0066 78*98":702.00,</t>
  </si>
  <si>
    <t>"Ferestre Velux GGU 0066 78*118":763.00,</t>
  </si>
  <si>
    <t>"Ferestre Velux GGU 0066 78*140":816.00,</t>
  </si>
  <si>
    <t>"Ferestre Velux GGU 0066 78*160":946.00,</t>
  </si>
  <si>
    <t>"Ferestre Velux GGU 0066 94*118":986.00,</t>
  </si>
  <si>
    <t>"Ferestre Velux GGU 0066 94*140":953.00,</t>
  </si>
  <si>
    <t>"Ferestru Velux GGU 0066 114*118":937.00,</t>
  </si>
  <si>
    <t>"Ferestru Velux GGU 0066 114*140":1045.00,</t>
  </si>
  <si>
    <t>"Fereastra Velux GLL-1061 55*78":313.00,</t>
  </si>
  <si>
    <t>"Fereastra Velux GLL-1061 55*98":341.00,</t>
  </si>
  <si>
    <t>"Fereastra Velux GLL-1061 66*98":360.00,</t>
  </si>
  <si>
    <t>"Fereastra Velux GLL-1061 66*118":365.00,</t>
  </si>
  <si>
    <t>"Fereastra Velux GLL-1061 66*140":404.00,</t>
  </si>
  <si>
    <t>"Fereastra Velux GLL-1061 78*98":370.00,</t>
  </si>
  <si>
    <t>"Fereastra Velux GLL-1061 78*118":401.00,</t>
  </si>
  <si>
    <t>"Fereastra Velux GLL-1061 78*140":430.00,</t>
  </si>
  <si>
    <t>"Fereastra Velux GLL-1061 78*160":498.00,</t>
  </si>
  <si>
    <t>"Fereastra Velux GLL-1061 94*118":470.00,</t>
  </si>
  <si>
    <t>"Fereastra Velux GLL-1061 94*140":502.00,</t>
  </si>
  <si>
    <t>"Fereastra Velux GLL-1061 114*118":503.00,</t>
  </si>
  <si>
    <t>"Fereastra Velux GLL-1061 114*140":550.00,</t>
  </si>
  <si>
    <t>"Ferestre Velux GLU 55*78":384.00,</t>
  </si>
  <si>
    <t>"Ferestre Velux GLU 66*118":457.00,</t>
  </si>
  <si>
    <t>"Ferestre Velux GLU 66*140":502.00,</t>
  </si>
  <si>
    <t>"Ferestre Velux GLU 78*98 0061":462.00,</t>
  </si>
  <si>
    <t>"Ferestre Velux GLU 78*118 0061":502.00,</t>
  </si>
  <si>
    <t>"Ferestre Velux GLU 78*140 0061":537.00,</t>
  </si>
  <si>
    <t>"Ferestre Velux GLU 78*160 0061":623.00,</t>
  </si>
  <si>
    <t>"Ferestre Velux GLU 94*140 0061":628.00,</t>
  </si>
  <si>
    <t>"Ferestre Velux GLU 114*140 0061":688.00,</t>
  </si>
  <si>
    <t>"Fereastra Velux GZL-1051 55*78":250.00,</t>
  </si>
  <si>
    <t>"Fereastra Velux GZL-1051 55*98":273.00,</t>
  </si>
  <si>
    <t>"Fereastra Velux GZL-1051 66*98":289.00,</t>
  </si>
  <si>
    <t>"Fereastra Velux GZL-1051 66*118":292.00,</t>
  </si>
  <si>
    <t>"Fereastra Velux GZL-1051 66*140":323.00,</t>
  </si>
  <si>
    <t>"Fereastra Velux GZL-1051 78*98":292.00,</t>
  </si>
  <si>
    <t>"Fereastra Velux GZL-1051 78*118":317.00,</t>
  </si>
  <si>
    <t>"Fereastra Velux GZL-1051 78*140":342.00,</t>
  </si>
  <si>
    <t>"Fereastra Velux GZL-1051 78*160":394.00,</t>
  </si>
  <si>
    <t>"Fereastra Velux GZL-1051 94*118":372.00,</t>
  </si>
  <si>
    <t>"Fereastra Velux GZL-1051 94*140":397.00,</t>
  </si>
  <si>
    <t>"Fereastra Velux GZL-1051 114*118":403.00,</t>
  </si>
  <si>
    <t>"Fereastra Velux GZL-1051 114*140":435.00,</t>
  </si>
  <si>
    <t>"Luminator Velux 45*55":112.00,</t>
  </si>
  <si>
    <t>"Luminator Velux 46*73":126.00,</t>
  </si>
  <si>
    <t>"PROFIL Z ECO 100 1.5mm NEPERFORAT":3.22,</t>
  </si>
  <si>
    <t>"PROFIL Z ECO 100 1.5mm PERFORAT":3.22,</t>
  </si>
  <si>
    <t>"PROFIL Z ECO 100 2mm NEPERFORAT":4.23,</t>
  </si>
  <si>
    <t>"PROFIL Z ECO 100 2mm PERFORAT":4.23,</t>
  </si>
  <si>
    <t>"PROFIL Z ECO 100 2.5mm NEPERFORAT":5.23,</t>
  </si>
  <si>
    <t>"PROFIL Z ECO 100 2.5mm PERFORAT":5.23,</t>
  </si>
  <si>
    <t>"PROFIL Z ECO 100 3mm NEPERFORAT":6.10,</t>
  </si>
  <si>
    <t>"PROFIL Z ECO 100 3mm PERFORAT":6.10,</t>
  </si>
  <si>
    <t>"PROFIL Z ECO 100 3.5mm NEPERFORAT":6.97,</t>
  </si>
  <si>
    <t>"PROFIL Z ECO 100 3.5mm PERFORAT":6.97,</t>
  </si>
  <si>
    <t>"PROFIL Z ECO 120 1.5mm NEPERFORAT":3.54,</t>
  </si>
  <si>
    <t>"PROFIL Z ECO 120 1.5mm PERFORAT":3.54,</t>
  </si>
  <si>
    <t>"PROFIL Z ECO 120 2mm NEPERFORAT":4.63,</t>
  </si>
  <si>
    <t>"PROFIL Z ECO 120 2mm PERFORAT":4.63,</t>
  </si>
  <si>
    <t>"PROFIL Z ECO 120 2.5mm NEPERFORAT":5.69,</t>
  </si>
  <si>
    <t>"PROFIL Z ECO 120 2.5mm PERFORAT":5.69,</t>
  </si>
  <si>
    <t>"PROFIL Z ECO 120 3mm NEPERFORAT":6.71,</t>
  </si>
  <si>
    <t>"PROFIL Z ECO 120 3mm PERFORAT":6.71,</t>
  </si>
  <si>
    <t>"PROFIL Z ECO 120 3.5mm NEPERFORAT":7.68,</t>
  </si>
  <si>
    <t>"PROFIL Z ECO 120 3.5mm PERFORAT":7.68,</t>
  </si>
  <si>
    <t>"PROFIL Z ECO 140 1.5mm NEPERFORAT":3.85,</t>
  </si>
  <si>
    <t>"PROFIL Z ECO 140 1.5mm PERFORAT":3.85,</t>
  </si>
  <si>
    <t>"PROFIL Z ECO 140 2mm NEPERFORAT":5.06,</t>
  </si>
  <si>
    <t>"PROFIL Z ECO 140 2mm PERFORAT":5.06,</t>
  </si>
  <si>
    <t>"PROFIL Z ECO 140 2.5mm NEPERFORAT":6.25,</t>
  </si>
  <si>
    <t>"PROFIL Z ECO 140 2.5mm PERFORAT":6.25,</t>
  </si>
  <si>
    <t>"PROFIL Z ECO 140 3mm NEPERFORAT":7.38,</t>
  </si>
  <si>
    <t>"PROFIL Z ECO 140 3mm PERFORAT":7.38,</t>
  </si>
  <si>
    <t>"PROFIL Z ECO 140 3.5mm NEPERFORAT":8.46,</t>
  </si>
  <si>
    <t>"PROFIL Z ECO 140 3.5mm PERFORAT":8.46,</t>
  </si>
  <si>
    <t>"PROFIL Z ECO 150 1.5mm NEPERFORAT":3.99,</t>
  </si>
  <si>
    <t>"PROFIL Z ECO 150 1.5mm PERFORAT":3.99,</t>
  </si>
  <si>
    <t>"PROFIL Z ECO 150 2mm NEPERFORAT":5.27,</t>
  </si>
  <si>
    <t>"PROFIL Z ECO 150 2mm PERFORAT":5.27,</t>
  </si>
  <si>
    <t>"PROFIL Z ECO 150 2.5mm NEPERFORAT":6.55,</t>
  </si>
  <si>
    <t>"PROFIL Z ECO 150 2.5mm PERFORAT":6.55,</t>
  </si>
  <si>
    <t>"PROFIL Z ECO 150 3mm NEPERFORAT":7.75,</t>
  </si>
  <si>
    <t>"PROFIL Z ECO 150 3mm PERFORAT":7.75,</t>
  </si>
  <si>
    <t>"PROFIL Z ECO 150 3.5mm NEPERFORAT":8.89,</t>
  </si>
  <si>
    <t>"PROFIL Z ECO 150 3.5mm PERFORAT":8.89,</t>
  </si>
  <si>
    <t>"PROFIL Z ECO 160 1.5mm NEPERFORAT":4.15,</t>
  </si>
  <si>
    <t>"PROFIL Z ECO 160 1.5mm PERFORAT":4.15,</t>
  </si>
  <si>
    <t>"PROFIL Z ECO 160 2mm NEPERFORAT":5.47,</t>
  </si>
  <si>
    <t>"PROFIL Z ECO 160 2mm PERFORAT":5.47,</t>
  </si>
  <si>
    <t>"PROFIL Z ECO 160 2.5mm NEPERFORAT":6.81,</t>
  </si>
  <si>
    <t>"PROFIL Z ECO 160 2.5mm PERFORAT":6.81,</t>
  </si>
  <si>
    <t>"PROFIL Z ECO 160 3mm NEPERFORAT":8.05,</t>
  </si>
  <si>
    <t>"PROFIL Z ECO 160 3mm PERFORAT":8.05,</t>
  </si>
  <si>
    <t>"PROFIL Z ECO 160 3.5mm NEPERFORAT":9.26,</t>
  </si>
  <si>
    <t>"PROFIL Z ECO 160 3.5mm PERFORAT":9.26,</t>
  </si>
  <si>
    <t>"PROFIL Z ECO 180 1.5mm NEPERFORAT":4.91,</t>
  </si>
  <si>
    <t>"PROFIL Z ECO 180 1.5mm PERFORAT":4.91,</t>
  </si>
  <si>
    <t>"PROFIL Z ECO 180 2mm NEPERFORAT":6.55,</t>
  </si>
  <si>
    <t>"PROFIL Z ECO 180 2mm PERFORAT":6.55,</t>
  </si>
  <si>
    <t>"PROFIL Z ECO 180 2.5mm NEPERFORAT":8.14,</t>
  </si>
  <si>
    <t>"PROFIL Z ECO 180 2.5mm PERFORAT":8.14,</t>
  </si>
  <si>
    <t>"PROFIL Z ECO 180 3mm NEPERFORAT":9.65,</t>
  </si>
  <si>
    <t>"PROFIL Z ECO 180 3mm PERFORAT":9.65,</t>
  </si>
  <si>
    <t>"PROFIL Z ECO 180 3.5mm NEPERFORAT":11.10,</t>
  </si>
  <si>
    <t>"PROFIL Z ECO 180 3.5mm PERFORAT":11.10,</t>
  </si>
  <si>
    <t>"PROFIL Z ECO 200 1.5mm NEPERFORAT":5.53,</t>
  </si>
  <si>
    <t>"PROFIL Z ECO 200 1.5mm PERFORAT":5.53,</t>
  </si>
  <si>
    <t>"PROFIL Z ECO 200 2mm NEPERFORAT":7.31,</t>
  </si>
  <si>
    <t>"PROFIL Z ECO 200 2mm PERFORAT":7.31,</t>
  </si>
  <si>
    <t>"PROFIL Z ECO 200 2.5mm NEPERFORAT":9.14,</t>
  </si>
  <si>
    <t>"PROFIL Z ECO 200 2.5mm PERFORAT":9.14,</t>
  </si>
  <si>
    <t>"PROFIL Z ECO 200 3mm NEPERFORAT":10.84,</t>
  </si>
  <si>
    <t>"PROFIL Z ECO 200 3mm PERFORAT":10.84,</t>
  </si>
  <si>
    <t>"PROFIL Z ECO 200 3.5mm NEPERFORAT":12.51,</t>
  </si>
  <si>
    <t>"PROFIL Z ECO 200 3.5mm PERFORAT":12.51,</t>
  </si>
  <si>
    <t>"PROFIL Z ECO 250 1.5mm NEPERFORAT":6.29,</t>
  </si>
  <si>
    <t>"PROFIL Z ECO 250 1.5mm PERFORAT":6.29,</t>
  </si>
  <si>
    <t>"PROFIL Z ECO 250 2mm NEPERFORAT":8.33,</t>
  </si>
  <si>
    <t>"PROFIL Z ECO 250 2mm PERFORAT":8.33,</t>
  </si>
  <si>
    <t>"PROFIL Z ECO 250 2.5mm NEPERFORAT":10.41,</t>
  </si>
  <si>
    <t>"PROFIL Z ECO 250 2.5mm PERFORAT":10.41,</t>
  </si>
  <si>
    <t>"PROFIL Z ECO 250 3mm NEPERFORAT":12.37,</t>
  </si>
  <si>
    <t>"PROFIL Z ECO 250 3mm PERFORAT":12.37,</t>
  </si>
  <si>
    <t>"PROFIL Z ECO 250 3.5mm NEPERFORAT":14.29,</t>
  </si>
  <si>
    <t>"PROFIL Z ECO 250 3.5mm PERFORAT":14.29,</t>
  </si>
  <si>
    <t>"PROFIL Z ECO 300 1.5mm NEPERFORAT":7.39,</t>
  </si>
  <si>
    <t>"PROFIL Z ECO 300 1.5mm PERFORAT":7.39,</t>
  </si>
  <si>
    <t>"PROFIL Z ECO 300 2mm NEPERFORAT":9.80,</t>
  </si>
  <si>
    <t>"PROFIL Z ECO 300 2mm PERFORAT":9.80,</t>
  </si>
  <si>
    <t>"PROFIL Z ECO 300 2.5mm NEPERFORAT":12.25,</t>
  </si>
  <si>
    <t>"PROFIL Z ECO 300 2.5mm PERFORAT":12.25,</t>
  </si>
  <si>
    <t>"PROFIL Z ECO 300 3mm NEPERFORAT":14.57,</t>
  </si>
  <si>
    <t>"PROFIL Z ECO 300 3mm PERFORAT":14.57,</t>
  </si>
  <si>
    <t>"PROFIL Z ECO 300 3.5mm NEPERFORAT":16.86,</t>
  </si>
  <si>
    <t>"PROFIL Z ECO 300 3.5mm PERFORAT":16.86,</t>
  </si>
  <si>
    <t>"PROFIL Z ECO 350 1.5mm NEPERFORAT":8.14,</t>
  </si>
  <si>
    <t>"PROFIL Z ECO 350 1.5mm PERFORAT":8.14,</t>
  </si>
  <si>
    <t>"PROFIL Z ECO 350 2mm NEPERFORAT":10.78,</t>
  </si>
  <si>
    <t>"PROFIL Z ECO 350 2mm PERFORAT":10.78,</t>
  </si>
  <si>
    <t>"PROFIL Z ECO 350 2.5mm NEPERFORAT":13.47,</t>
  </si>
  <si>
    <t>"PROFIL Z ECO 350 2.5mm PERFORAT":13.47,</t>
  </si>
  <si>
    <t>"PROFIL Z ECO 350 3mm NEPERFORAT":16.04,</t>
  </si>
  <si>
    <t>"PROFIL Z ECO 350 3mm PERFORAT":16.04,</t>
  </si>
  <si>
    <t>"PROFIL Z ECO 350 3.5mm NEPERFORAT":18.57,</t>
  </si>
  <si>
    <t>"PROFIL Z ECO 350 3.5mm PERFORAT":18.57,</t>
  </si>
  <si>
    <t>"PROFIL Z ECO 400 1.5mm NEPERFORAT":9.28,</t>
  </si>
  <si>
    <t>"PROFIL Z ECO 400 1.5mm PERFORAT":9.28,</t>
  </si>
  <si>
    <t>"PROFIL Z ECO 400 2mm NEPERFORAT":12.33,</t>
  </si>
  <si>
    <t>"PROFIL Z ECO 400 2mm PERFORAT":12.33,</t>
  </si>
  <si>
    <t>"PROFIL Z ECO 400 2.5mm NEPERFORAT":15.36,</t>
  </si>
  <si>
    <t>"PROFIL Z ECO 400 2.5mm PERFORAT":15.36,</t>
  </si>
  <si>
    <t>"PROFIL Z ECO 400 3mm NEPERFORAT":18.31,</t>
  </si>
  <si>
    <t>"PROFIL Z ECO 400 3mm PERFORAT":18.31,</t>
  </si>
  <si>
    <t>"PROFIL Z ECO 400 3.5mm NEPERFORAT":21.22,</t>
  </si>
  <si>
    <t>"PROFIL Z ECO 400 3.5mm PERFORAT":21.22,</t>
  </si>
  <si>
    <t>"PROFIL Z STANDARD 140 1.5mm NEPERFORAT":4.51,</t>
  </si>
  <si>
    <t>"PROFIL Z STANDARD 140 1.5mm PERFORAT":4.51,</t>
  </si>
  <si>
    <t>"PROFIL Z STANDARD 140 2mm NEPERFORAT":5.95,</t>
  </si>
  <si>
    <t>"PROFIL Z STANDARD 140 2mm PERFORAT":5.95,</t>
  </si>
  <si>
    <t>"PROFIL Z STANDARD 140 2.5mm NEPERFORAT":7.35,</t>
  </si>
  <si>
    <t>"PROFIL Z STANDARD 140 2.5mm PERFORAT":7.35,</t>
  </si>
  <si>
    <t>"PROFIL Z STANDARD 140 3mm NEPERFORAT":8.72,</t>
  </si>
  <si>
    <t>"PROFIL Z STANDARD 140 3mm PERFORAT":8.72,</t>
  </si>
  <si>
    <t>"PROFIL Z STANDARD 140 3.5mm NEPERFORAT":10.04,</t>
  </si>
  <si>
    <t>"PROFIL Z STANDARD 140 3.5mm PERFORAT":10.04,</t>
  </si>
  <si>
    <t>"PROFIL Z STANDARD 150 1.5mm NEPERFORAT":4.67,</t>
  </si>
  <si>
    <t>"PROFIL Z STANDARD 150 1.5mm PERFORAT":4.67,</t>
  </si>
  <si>
    <t>"PROFIL Z STANDARD 150 2mm NEPERFORAT":6.15,</t>
  </si>
  <si>
    <t>"PROFIL Z STANDARD 150 2mm PERFORAT":6.15,</t>
  </si>
  <si>
    <t>"PROFIL Z STANDARD 150 2.5mm NEPERFORAT":7.61,</t>
  </si>
  <si>
    <t>"PROFIL Z STANDARD 150 2.5mm PERFORAT":7.61,</t>
  </si>
  <si>
    <t>"PROFIL Z STANDARD 150 3mm NEPERFORAT":9.04,</t>
  </si>
  <si>
    <t>"PROFIL Z STANDARD 150 3mm PERFORAT":9.04,</t>
  </si>
  <si>
    <t>"PROFIL Z STANDARD 150 3.5mm NEPERFORAT":10.40,</t>
  </si>
  <si>
    <t>"PROFIL Z STANDARD 150 3.5mm PERFORAT":10.40,</t>
  </si>
  <si>
    <t>"PROFIL Z STANDARD 160 1.5mm NEPERFORAT":4.82,</t>
  </si>
  <si>
    <t>"PROFIL Z STANDARD 160 1.5mm PERFORAT":4.82,</t>
  </si>
  <si>
    <t>"PROFIL Z STANDARD 160 2mm NEPERFORAT":6.36,</t>
  </si>
  <si>
    <t>"PROFIL Z STANDARD 160 2mm PERFORAT":6.36,</t>
  </si>
  <si>
    <t>"PROFIL Z STANDARD 160 2.5mm NEPERFORAT":7.88,</t>
  </si>
  <si>
    <t>"PROFIL Z STANDARD 160 2.5mm PERFORAT":7.88,</t>
  </si>
  <si>
    <t>"PROFIL Z STANDARD 160 3mm NEPERFORAT":9.33,</t>
  </si>
  <si>
    <t>"PROFIL Z STANDARD 160 3mm PERFORAT":9.33,</t>
  </si>
  <si>
    <t>"PROFIL Z STANDARD 160 3.5mm NEPERFORAT":10.75,</t>
  </si>
  <si>
    <t>"PROFIL Z STANDARD 160 3.5mm PERFORAT":10.75,</t>
  </si>
  <si>
    <t>"PROFIL Z STANDARD 180 1.5mm NEPERFORAT":5.12,</t>
  </si>
  <si>
    <t>"PROFIL Z STANDARD 180 1.5mm PERFORAT":5.12,</t>
  </si>
  <si>
    <t>"PROFIL Z STANDARD 180 2mm NEPERFORAT":6.76,</t>
  </si>
  <si>
    <t>"PROFIL Z STANDARD 180 2mm PERFORAT":6.76,</t>
  </si>
  <si>
    <t>"PROFIL Z STANDARD 180 2.5mm NEPERFORAT":8.37,</t>
  </si>
  <si>
    <t>"PROFIL Z STANDARD 180 2.5mm PERFORAT":8.37,</t>
  </si>
  <si>
    <t>"PROFIL Z STANDARD 180 3mm NEPERFORAT":9.95,</t>
  </si>
  <si>
    <t>"PROFIL Z STANDARD 180 3mm PERFORAT":9.95,</t>
  </si>
  <si>
    <t>"PROFIL Z STANDARD 180 3.5mm NEPERFORAT":11.47,</t>
  </si>
  <si>
    <t>"PROFIL Z STANDARD 180 3.5mm PERFORAT":11.47,</t>
  </si>
  <si>
    <t>"PROFIL Z STANDARD 200 1.5mm NEPERFORAT":5.69,</t>
  </si>
  <si>
    <t>"PROFIL Z STANDARD 200 1.5mm PERFORAT":5.69,</t>
  </si>
  <si>
    <t>"PROFIL Z STANDARD 200 2mm NEPERFORAT":7.53,</t>
  </si>
  <si>
    <t>"PROFIL Z STANDARD 200 2mm PERFORAT":7.53,</t>
  </si>
  <si>
    <t>"PROFIL Z STANDARD 200 2.5mm NEPERFORAT":9.41,</t>
  </si>
  <si>
    <t>"PROFIL Z STANDARD 200 2.5mm PERFORAT":9.41,</t>
  </si>
  <si>
    <t>"PROFIL Z STANDARD 200 3mm NEPERFORAT":11.21,</t>
  </si>
  <si>
    <t>"PROFIL Z STANDARD 200 3mm PERFORAT":11.21,</t>
  </si>
  <si>
    <t>"PROFIL Z STANDARD 200 3.5mm NEPERFORAT":12.94,</t>
  </si>
  <si>
    <t>"PROFIL Z STANDARD 200 3.5mm PERFORAT":12.94,</t>
  </si>
  <si>
    <t>"PROFIL Z STANDARD 250 1.5mm NEPERFORAT":6.46,</t>
  </si>
  <si>
    <t>"PROFIL Z STANDARD 250 1.5mm PERFORAT":6.46,</t>
  </si>
  <si>
    <t>"PROFIL Z STANDARD 250 2mm NEPERFORAT":8.54,</t>
  </si>
  <si>
    <t>"PROFIL Z STANDARD 250 2mm PERFORAT":8.54,</t>
  </si>
  <si>
    <t>"PROFIL Z STANDARD 250 2.5mm NEPERFORAT":10.69,</t>
  </si>
  <si>
    <t>"PROFIL Z STANDARD 250 2.5mm PERFORAT":10.69,</t>
  </si>
  <si>
    <t>"PROFIL Z STANDARD 250 3mm NEPERFORAT":12.74,</t>
  </si>
  <si>
    <t>"PROFIL Z STANDARD 250 3mm PERFORAT":12.74,</t>
  </si>
  <si>
    <t>"PROFIL Z STANDARD 250 3.5mm NEPERFORAT":14.72,</t>
  </si>
  <si>
    <t>"PROFIL Z STANDARD 250 3.5mm PERFORAT":14.72,</t>
  </si>
  <si>
    <t>"PROFIL Z STANDARD 300 2mm NEPERFORAT":10.22,</t>
  </si>
  <si>
    <t>"PROFIL Z STANDARD 300 2mm PERFORAT":10.22,</t>
  </si>
  <si>
    <t>"PROFIL Z STANDARD 300 2.5mm NEPERFORAT":12.68,</t>
  </si>
  <si>
    <t>"PROFIL Z STANDARD 300 2.5mm PERFORAT":12.68,</t>
  </si>
  <si>
    <t>"PROFIL Z STANDARD 300 3mm NEPERFORAT":15.25,</t>
  </si>
  <si>
    <t>"PROFIL Z STANDARD 300 3mm PERFORAT":15.25,</t>
  </si>
  <si>
    <t>"PROFIL Z STANDARD 300 3.5mm NEPERFORAT":17.64,</t>
  </si>
  <si>
    <t>"PROFIL Z STANDARD 300 3.5mm PERFORAT":17.64,</t>
  </si>
  <si>
    <t>"PROFIL Z STANDARD 350 2mm NEPERFORAT":11.73,</t>
  </si>
  <si>
    <t>"PROFIL Z STANDARD 350 2mm PERFORAT":11.73,</t>
  </si>
  <si>
    <t>"PROFIL Z STANDARD 350 2.5mm NEPERFORAT":14.63,</t>
  </si>
  <si>
    <t>"PROFIL Z STANDARD 350 2.5mm PERFORAT":14.63,</t>
  </si>
  <si>
    <t>"PROFIL Z STANDARD 350 3mm NEPERFORAT":17.51,</t>
  </si>
  <si>
    <t>"PROFIL Z STANDARD 350 3mm PERFORAT":17.51,</t>
  </si>
  <si>
    <t>"PROFIL Z STANDARD 350 3.5mm NEPERFORAT":20.36,</t>
  </si>
  <si>
    <t>"PROFIL Z STANDARD 350 3.5mm PERFORAT":20.36,</t>
  </si>
  <si>
    <t>"PROFIL Z STANDARD 400 2mm NEPERFORAT":12.95,</t>
  </si>
  <si>
    <t>"PROFIL Z STANDARD 400 2mm PERFORAT":12.95,</t>
  </si>
  <si>
    <t>"PROFIL Z STANDARD 400 2.5mm NEPERFORAT":16.09,</t>
  </si>
  <si>
    <t>"PROFIL Z STANDARD 400 2.5mm PERFORAT":16.09,</t>
  </si>
  <si>
    <t>"PROFIL Z STANDARD 400 3mm NEPERFORAT":19.23,</t>
  </si>
  <si>
    <t>"PROFIL Z STANDARD 400 3mm PERFORAT":19.23,</t>
  </si>
  <si>
    <t>"PROFIL Z STANDARD 400 3.5mm NEPERFORAT":22.28,</t>
  </si>
  <si>
    <t>"PROFIL Z STANDARD 400 3.5mm PERFORAT":22.28,</t>
  </si>
  <si>
    <t>"Opritor zapada Omega Lucios 0.40 mm":1.08,</t>
  </si>
  <si>
    <t>"Opritor zapada Omega Lucios 0.45 mm":1.35,</t>
  </si>
  <si>
    <t>"Opritor zapada Omega Lucios 0.70 mm":2.41,</t>
  </si>
  <si>
    <t>"Opritor zapada Omega Mat 0.45 mm":1.44,</t>
  </si>
  <si>
    <t>"Opritor zapada Omega Mat 0.60 mm":1.61,</t>
  </si>
  <si>
    <t>"Opritor zapada Omega Zincat 0.37 mm":0.88,</t>
  </si>
  <si>
    <t>"Opritor zapada Omega Zincat 0.40 mm":0.90,</t>
  </si>
  <si>
    <t>"Opritor zapada Omega Zincat 0.45 mm":1.13,</t>
  </si>
  <si>
    <t>"Opritor zapada Omega Zincat 0.60 mm":1.42,</t>
  </si>
  <si>
    <t>"Opritor zapada Omega Zincat 0.70 mm":1.61,</t>
  </si>
  <si>
    <t>"Rame Fakro EZV-A D01 55*78":62.00,</t>
  </si>
  <si>
    <t>"Rame Fakro EZV-A D02 55*98":72.00,</t>
  </si>
  <si>
    <t>"Rame Fakro EZV-A D03 66*98":76.00,</t>
  </si>
  <si>
    <t>"Rame Fakro EZV-A D04 66*118":78.00,</t>
  </si>
  <si>
    <t>"Rame Fakro EZV-A D05 78*98":78.00,</t>
  </si>
  <si>
    <t>"Rame Fakro EZV-A D06 78*118":83.00,</t>
  </si>
  <si>
    <t>"Rame Fakro EZV-A D07 78*140":85.00,</t>
  </si>
  <si>
    <t>"Rame Fakro EZV-A D08 94*118":89.00,</t>
  </si>
  <si>
    <t>"Rame Fakro EZV-A D09 94*140":91.00,</t>
  </si>
  <si>
    <t>"Rame Fakro EZV-A D13 78*160":101.00,</t>
  </si>
  <si>
    <t>"Rame Fakro EZV-A D14 66*140":83.00,</t>
  </si>
  <si>
    <t>"Rame Fakro EZV-A D16 55*118":76.00,</t>
  </si>
  <si>
    <t>"Scara Fakro LWS Smart H2.85 55*111":162.00,</t>
  </si>
  <si>
    <t>"Scara Fakro LWS Smart H2.85 60*94":172.00,</t>
  </si>
  <si>
    <t>"Scara Fakro LWS Smart H2.85 60*100":137.00,</t>
  </si>
  <si>
    <t>"Scara Fakro LWS 2.8H 60*111":296.00,</t>
  </si>
  <si>
    <t>"Scara Fakro LWS Smart H2.85 60*130":137.00,</t>
  </si>
  <si>
    <t>"Scara Fakro LWS Smart H2.85 70*094":304.00,</t>
  </si>
  <si>
    <t>"Scara Fakro LWS Smart H2.85 70*100":171.00,</t>
  </si>
  <si>
    <t>"Scara Fakro LWS Smart H2.85 70*111":353.00,</t>
  </si>
  <si>
    <t>"Scara Fakro LWS Smart H2.85 70*130":192.00,</t>
  </si>
  <si>
    <t>"Scara Fakro LWS Smart H2.85 70*140":367.00,</t>
  </si>
  <si>
    <t>"Scara Fakro LWS Smart H3.05 60*130":158.00,</t>
  </si>
  <si>
    <t>"Scara Fakro LWS Smart H3.05 60*140":160.00,</t>
  </si>
  <si>
    <t>"Scara Fakro LWS Smart H3.05 70*130":160.00,</t>
  </si>
  <si>
    <t>"Scara Fakro LWS Smart H3.05 70*140":168.00,</t>
  </si>
  <si>
    <t>"Folie anticondens 75mp Neinscrip. 95gr.":41.25,</t>
  </si>
  <si>
    <t>"Folie anticondens 75mp Neinscrip. 120gr.":52.50,</t>
  </si>
  <si>
    <t>"Folie anticondens 75mp Neinscrip. 140gr.":66.00,</t>
  </si>
  <si>
    <t>"Folie anticondens 75mp Neinscrip. 150gr.":82.50,</t>
  </si>
  <si>
    <t>"Folie anticondens 75mp Neinscrip. 180gr.":105.00,</t>
  </si>
  <si>
    <t>"Brida jgheab alunzinc":1.06,</t>
  </si>
  <si>
    <t>"Burlan Aluzinc 90 3 ml":11.33,</t>
  </si>
  <si>
    <t>"Burlan Aluzinc 100 3 ml":13.67,</t>
  </si>
  <si>
    <t>"Carlig Aluzinc 160mm 125":1.98,</t>
  </si>
  <si>
    <t>"Carlig Aluzinc 160mm 150":2.14,</t>
  </si>
  <si>
    <t>"Carlig Aluzinc 210mm 125":2.14,</t>
  </si>
  <si>
    <t>"Carlig Aluzinc 210mm 150":2.45,</t>
  </si>
  <si>
    <t>"Carlig Aluzinc  Combi 125":1.98,</t>
  </si>
  <si>
    <t>"Carlig Aluzinc  Combi 150":2.14,</t>
  </si>
  <si>
    <t>"Capac Jgheab Aluzinc 125":1.56,</t>
  </si>
  <si>
    <t>"Capac Jgheab Aluzinc 150":1.63,</t>
  </si>
  <si>
    <t>"Cot Evacuare Aluzinc 90":3.54,</t>
  </si>
  <si>
    <t>"Cot Evacuare Aluzinc 100":4.89,</t>
  </si>
  <si>
    <t>"Coltar Exterior Aluzinc 125":11.05,</t>
  </si>
  <si>
    <t>"Coltar Exterior Aluzinc 150":13.25,</t>
  </si>
  <si>
    <t>"Coltar Interior Aluzinc 125":11.05,</t>
  </si>
  <si>
    <t>"Coltar Interior Aluzinc 150":13.25,</t>
  </si>
  <si>
    <t>"Colier Burlan Aluzinc 90":1.56,</t>
  </si>
  <si>
    <t>"Colier Burlan Aluzinc 100":1.63,</t>
  </si>
  <si>
    <t>"Cot 60 Grade Aluzinc 90":3.26,</t>
  </si>
  <si>
    <t>"Cot 60 Grade Aluzinc 100":4.46,</t>
  </si>
  <si>
    <t>"Element Imbinare Aluzinc 125":2.13,</t>
  </si>
  <si>
    <t>"Element Imbinare Aluzinc 150":2.27,</t>
  </si>
  <si>
    <t>"Jgheab Aluzinc 125 2ML":6.09,</t>
  </si>
  <si>
    <t>"Jgheab Aluzinc 125 4ml":12.11,</t>
  </si>
  <si>
    <t>"Jgheab Aluzinc 150 2ML":8.15,</t>
  </si>
  <si>
    <t>"Jgheab Aluzinc 150 4ml":16.36,</t>
  </si>
  <si>
    <t>"Palnie Aluzinc 90":17.71,</t>
  </si>
  <si>
    <t>"Palnie Aluzinc 100":18.70,</t>
  </si>
  <si>
    <t>"Prelungitor Aluzinc 90 1ml":3.68,</t>
  </si>
  <si>
    <t>"Prelungitor Aluzinc 100 1ml":4.60,</t>
  </si>
  <si>
    <t>"Racord Jgheab Burlan Aluzinc 125":3.26,</t>
  </si>
  <si>
    <t>"Racord Jgheab Burlan Aluzinc 150":4.46,</t>
  </si>
  <si>
    <t>"Ramificatie Aluzinc 90":18.70,</t>
  </si>
  <si>
    <t>"Ramificatie Aluzinc 100":20.26,</t>
  </si>
  <si>
    <t>"Cleste mica inchis faltul":200.00,</t>
  </si>
  <si>
    <t>"Sipca de gard Aluzinc 0.50 mm":1.52,</t>
  </si>
  <si>
    <t>"Holts. colorat ptr lemn 100 buc  4.8*50":7.50,</t>
  </si>
  <si>
    <t>"Holts. colorat ptr lemn 100 buc  4.8*60":8.50,</t>
  </si>
  <si>
    <t>"Holts. colorat ptr metal 500 buc 4.8*19":17.00,</t>
  </si>
  <si>
    <t>"Holtsurub colorat metal 4.8*25":14.75,</t>
  </si>
  <si>
    <t>"Holts. zincat ptr metal 500 buc 4.8*19":17.00,</t>
  </si>
  <si>
    <t>"Holtsurub zincat metal 4.8*25":14.75,</t>
  </si>
  <si>
    <t>"Tabla cutata T8 Uz Gospodaresc 0.25 mm":28.00,</t>
  </si>
  <si>
    <t>"Tabla cutata T8 Uz Gospodaresc 0.30 mm":31.00,</t>
  </si>
  <si>
    <t>"Tabla cutata T8 Uz Gospodaresc 0.35 mm":34.00,</t>
  </si>
  <si>
    <t>"Tabla cutata T8 Uz Gospodaresc 0.40 mm":38.00,</t>
  </si>
  <si>
    <t>"Tabla cutata T8 Zincat l=0.96m 0.25 mm":32.00,</t>
  </si>
  <si>
    <t>"Tabla cutata T8 Zincat l=0.96m 0.30 mm":35.00,</t>
  </si>
  <si>
    <t>"Tabla cutata T8 Zincat l=0.96m 0.35 mm":38.00,</t>
  </si>
  <si>
    <t>"Tabla cutata T8 Zincat l=0.96m 0.40 mm":41.00,</t>
  </si>
  <si>
    <t>"Tabla cutata T12 RAL 8003 0.45mm":12.18,</t>
  </si>
  <si>
    <t>"Tabla cutata T12 GDM 0.50mm":11.89,</t>
  </si>
  <si>
    <t>"Tabla cutata T12 LUCIOS 0.45mm":8.14,</t>
  </si>
  <si>
    <t>"Tabla cutata T12 LUCIOS 0.50mm":8.73,</t>
  </si>
  <si>
    <t>"Tabla cutata T12 MAT 0.45mm":8.65,</t>
  </si>
  <si>
    <t>"Tabla cutata T12 MAT 0.50mm":9.09,</t>
  </si>
  <si>
    <t>"Tabla cutata T12 MAT 0.60mm":10.05,</t>
  </si>
  <si>
    <t>"Tabla cutata T12 Wood 0.45mm":11.86,</t>
  </si>
  <si>
    <t>Dimensiune D</t>
  </si>
  <si>
    <t>Dimensiune H1</t>
  </si>
  <si>
    <t>Dimensiune H2</t>
  </si>
  <si>
    <t>Numar /data oferta :</t>
  </si>
  <si>
    <t>Telefon santier  :</t>
  </si>
  <si>
    <t>REZUMAT OFERTA</t>
  </si>
  <si>
    <t>12. PROFILE ZINCATE</t>
  </si>
  <si>
    <t>13.RULOURI FASIATE</t>
  </si>
  <si>
    <t>INDUSTRIAL</t>
  </si>
  <si>
    <t>Profil Zincat</t>
  </si>
  <si>
    <t>Material</t>
  </si>
  <si>
    <t>Total m2</t>
  </si>
  <si>
    <t>T 153 POZITIV</t>
  </si>
  <si>
    <t>T 153 NEGATIV</t>
  </si>
  <si>
    <t>INVELITOARE PRINCIPALA :</t>
  </si>
  <si>
    <t>DACIC</t>
  </si>
  <si>
    <t>ADRIATIC</t>
  </si>
  <si>
    <t>HELLENIC</t>
  </si>
  <si>
    <t>BRITANIC</t>
  </si>
  <si>
    <t>CLASIC</t>
  </si>
  <si>
    <t>GOTIC</t>
  </si>
  <si>
    <t>ROMANIC</t>
  </si>
  <si>
    <t>Tip Invelitoare</t>
  </si>
  <si>
    <t>SELECTEAZA TIPUL</t>
  </si>
  <si>
    <t>TIGLA_METALICA</t>
  </si>
  <si>
    <t>TABLA_CUTATA</t>
  </si>
  <si>
    <t>INVELITORI_PLATE</t>
  </si>
  <si>
    <r>
      <t>TIGLA</t>
    </r>
    <r>
      <rPr>
        <b/>
        <sz val="11"/>
        <color rgb="FFFF0000"/>
        <rFont val="Calibri"/>
        <family val="2"/>
        <charset val="238"/>
        <scheme val="minor"/>
      </rPr>
      <t>_</t>
    </r>
    <r>
      <rPr>
        <b/>
        <sz val="11"/>
        <color theme="1"/>
        <rFont val="Calibri"/>
        <family val="2"/>
        <charset val="238"/>
        <scheme val="minor"/>
      </rPr>
      <t>METALICA</t>
    </r>
  </si>
  <si>
    <t>Modul Tigla</t>
  </si>
  <si>
    <t>35 cm</t>
  </si>
  <si>
    <t>37.5 cm</t>
  </si>
  <si>
    <t>40 cm</t>
  </si>
  <si>
    <t>Selecteaza Membrana</t>
  </si>
  <si>
    <t>CU DRIPSTOP</t>
  </si>
  <si>
    <t>FARA MEMBRANA</t>
  </si>
  <si>
    <t>CU SOUNDCONTROL</t>
  </si>
  <si>
    <t>INVELITOARE SECUNDARA :</t>
  </si>
  <si>
    <t>Configuratie1</t>
  </si>
  <si>
    <t>Model1</t>
  </si>
  <si>
    <t>Modul2</t>
  </si>
  <si>
    <t>Modul1</t>
  </si>
  <si>
    <t>Membrana1</t>
  </si>
  <si>
    <t>Model2</t>
  </si>
  <si>
    <t>Membrana2</t>
  </si>
  <si>
    <t>Configuratie2</t>
  </si>
  <si>
    <t>Range Coloane Profil1</t>
  </si>
  <si>
    <t>Range Linii Profil1</t>
  </si>
  <si>
    <t>Range Coloane Profil2</t>
  </si>
  <si>
    <t>Range Linii Profil2</t>
  </si>
  <si>
    <t>CALCUL PROFIL1</t>
  </si>
  <si>
    <t>LUNGIME IN MM</t>
  </si>
  <si>
    <t>Lungime MM</t>
  </si>
  <si>
    <t>Cantitate in ML</t>
  </si>
  <si>
    <t>CALCUL PROFIL2</t>
  </si>
  <si>
    <t>MATNR:</t>
  </si>
  <si>
    <t xml:space="preserve">Plan Gaurire </t>
  </si>
  <si>
    <t>08.10.2025</t>
  </si>
  <si>
    <t>13.07.2024</t>
  </si>
  <si>
    <t>03.02.2025</t>
  </si>
  <si>
    <t>100</t>
  </si>
  <si>
    <t>150</t>
  </si>
  <si>
    <t>ZNC100ZINC</t>
  </si>
  <si>
    <t>ZNC150ZINC</t>
  </si>
  <si>
    <t>075</t>
  </si>
  <si>
    <t>088</t>
  </si>
  <si>
    <t>LUC0759002</t>
  </si>
  <si>
    <t>LUC0889002</t>
  </si>
  <si>
    <t>LUC1009002</t>
  </si>
  <si>
    <t>LUC1259002</t>
  </si>
  <si>
    <t>Selecteaza culoarea :</t>
  </si>
  <si>
    <t>De la</t>
  </si>
  <si>
    <t>Desfasurata accesorii :</t>
  </si>
  <si>
    <t>La</t>
  </si>
  <si>
    <t>Aceste adaosuri se adauga in automat in preturile din formularele de comanda.</t>
  </si>
  <si>
    <t>Adaosurile se completeaza in coloana galbena .</t>
  </si>
  <si>
    <t>Preturile cu adaosul aplicat pot fi vizualizate in sheet-ul ListaPret. Acolo se pot vedea si produsele cuprinse in fiecare categorie de adaos</t>
  </si>
  <si>
    <t>***</t>
  </si>
  <si>
    <t>Aceste adaosuri se adauga in automat DOAR in sheet-ul OFERTA MATERIALE si se aplica peste adaosurile din sheet ADAOSURI</t>
  </si>
  <si>
    <t>SCULERETIND</t>
  </si>
  <si>
    <t>DISPOZITIV DE FALTUIT RETROPANEL</t>
  </si>
  <si>
    <t>HAGA ROTUNDA</t>
  </si>
  <si>
    <t>HAGA DREAPTA</t>
  </si>
  <si>
    <t>SIHAG803045</t>
  </si>
  <si>
    <t>Sipca Haga 8003 0.45mm</t>
  </si>
  <si>
    <t>SIHAGDPL040</t>
  </si>
  <si>
    <t>Sipca Haga Dubluvopsita Lucios 0.40mm</t>
  </si>
  <si>
    <t>SIHAGDPL050</t>
  </si>
  <si>
    <t>Sipca Haga Dubluvopsita Lucios 0.50mm</t>
  </si>
  <si>
    <t>SIHAGDPL060</t>
  </si>
  <si>
    <t>Sipca Haga Dubluvopsita Lucios 0.60mm</t>
  </si>
  <si>
    <t>SIHAGDPM040</t>
  </si>
  <si>
    <t>Sipca Haga Dubluvopsita Mat 0.40mm</t>
  </si>
  <si>
    <t>SIHAGDPM050</t>
  </si>
  <si>
    <t>Sipca Haga Dubluvopsita Mat 0.50mm</t>
  </si>
  <si>
    <t>SIHAGDPM060</t>
  </si>
  <si>
    <t>Sipca Haga Dubluvopsita Mat 0.60mm</t>
  </si>
  <si>
    <t>SIHAGGDM050</t>
  </si>
  <si>
    <t>Sipca Haga Grandemat 0.50mm</t>
  </si>
  <si>
    <t>SIHAGLUC040</t>
  </si>
  <si>
    <t>Sipca Haga Lucios 0.40mm</t>
  </si>
  <si>
    <t>SIHAGLUC045</t>
  </si>
  <si>
    <t>Sipca Haga Lucios 0.45mm</t>
  </si>
  <si>
    <t>SIHAGLUC050</t>
  </si>
  <si>
    <t>Sipca Haga Lucios 0.50mm</t>
  </si>
  <si>
    <t>SIHAGMAT040</t>
  </si>
  <si>
    <t>Sipca Haga Mat 0.40mm</t>
  </si>
  <si>
    <t>SIHAGMAT045</t>
  </si>
  <si>
    <t>Sipca Haga Mat 0.45mm</t>
  </si>
  <si>
    <t>SIHAGMAT050</t>
  </si>
  <si>
    <t>Sipca Haga Mat 0.50mm</t>
  </si>
  <si>
    <t>SIHAGMGN050</t>
  </si>
  <si>
    <t>Sipca Haga Magnelis 0.50mm</t>
  </si>
  <si>
    <t>SIHAGWOD045</t>
  </si>
  <si>
    <t>Sipca Haga Wood 0.45mm</t>
  </si>
  <si>
    <t>SIHAGWOD050</t>
  </si>
  <si>
    <t>Sipca Haga Wood 0.50mm</t>
  </si>
  <si>
    <t>SIHAGZNC040</t>
  </si>
  <si>
    <t>Sipca Haga Zincat 0.40mm</t>
  </si>
  <si>
    <t>SIHAGZNC045</t>
  </si>
  <si>
    <t>Sipca Haga Zincat 0.45mm</t>
  </si>
  <si>
    <t>SIHAGZNC050</t>
  </si>
  <si>
    <t>Sipca Haga Zincat 0.50mm</t>
  </si>
  <si>
    <t>Sipca Haga DPL 0.60mm</t>
  </si>
  <si>
    <t>Sipca Haga DPM 0.60mm</t>
  </si>
  <si>
    <t>Sipca Haga DPL 0.50mm</t>
  </si>
  <si>
    <t>Sipca Haga DPL 0.40mm</t>
  </si>
  <si>
    <t>Sipca Haga DPM 0.50mm</t>
  </si>
  <si>
    <t>Sipca Haga DPM 0.40mm</t>
  </si>
  <si>
    <t>Sipca Haga GDM 0.50mm</t>
  </si>
  <si>
    <t>BANDAFUM529</t>
  </si>
  <si>
    <t>Banda cos fum 5M*290MM</t>
  </si>
  <si>
    <t>Banda cos fum 5m*290mm</t>
  </si>
  <si>
    <t>BANDA COS FUM 5M*290MM 7016</t>
  </si>
  <si>
    <t>BANDA COS FUM 5M*290MM 8004</t>
  </si>
  <si>
    <t>BANDA COS FUM 5M*290MM 8017</t>
  </si>
  <si>
    <t>CLT18DPL057</t>
  </si>
  <si>
    <t>0.15</t>
  </si>
  <si>
    <t>Calota T18 DPL 0.57MM</t>
  </si>
  <si>
    <t>CLT18DPM057</t>
  </si>
  <si>
    <t>Calota T18 DPM 0.57MM</t>
  </si>
  <si>
    <t>CLT35DPL057</t>
  </si>
  <si>
    <t>Calota T35 DPL 0.57MM</t>
  </si>
  <si>
    <t>CLT35DPM057</t>
  </si>
  <si>
    <t>Calota T35 DPM 0.57MM</t>
  </si>
  <si>
    <t>CLT45DPL057</t>
  </si>
  <si>
    <t>Calota T45 DPL 0.57MM</t>
  </si>
  <si>
    <t>CLT45DPM057</t>
  </si>
  <si>
    <t>Calota T45 DPM 0.57MM</t>
  </si>
  <si>
    <t>FOL50METALU</t>
  </si>
  <si>
    <t>Folie Bilka 50mp METAL ALU</t>
  </si>
  <si>
    <t>FOLIE BILKA METAL ALU 50 MP</t>
  </si>
  <si>
    <t>Calota T18 -DPL 0.60</t>
  </si>
  <si>
    <t>Calota T18 -DPM 0.60</t>
  </si>
  <si>
    <t>Calota T35 -DPL 0.60</t>
  </si>
  <si>
    <t>Calota T35 -DPM 0.60</t>
  </si>
  <si>
    <t>Calota T45 -DPL 0.60</t>
  </si>
  <si>
    <t>Calota T45 -DPM 0.60</t>
  </si>
  <si>
    <t>CALOTA T18 -DPL 0.60</t>
  </si>
  <si>
    <t>CALOTA T18 -DPM 0.60</t>
  </si>
  <si>
    <t>CALOTA T35 -DPL 0.60</t>
  </si>
  <si>
    <t>CALOTA T35 -DPM 0.60</t>
  </si>
  <si>
    <t>CALOTA T45 -DPL 0.60</t>
  </si>
  <si>
    <t>CALOTA T45 -DPM 0.60</t>
  </si>
  <si>
    <t>913</t>
  </si>
  <si>
    <t>Dep.vânz./Lista pret/IerarhProd</t>
  </si>
  <si>
    <t>4.07</t>
  </si>
  <si>
    <t>5.91</t>
  </si>
  <si>
    <t>6.99</t>
  </si>
  <si>
    <t>2.07</t>
  </si>
  <si>
    <t>28.08.2023</t>
  </si>
  <si>
    <t>5.97</t>
  </si>
  <si>
    <t>7.46</t>
  </si>
  <si>
    <t>0.89</t>
  </si>
  <si>
    <t>1.23</t>
  </si>
  <si>
    <t>0.43</t>
  </si>
  <si>
    <t>0.92</t>
  </si>
  <si>
    <t>0.64</t>
  </si>
  <si>
    <t>0.80</t>
  </si>
  <si>
    <t>1.37</t>
  </si>
  <si>
    <t>2.15</t>
  </si>
  <si>
    <t>2.69</t>
  </si>
  <si>
    <t>2.24</t>
  </si>
  <si>
    <t>1.88</t>
  </si>
  <si>
    <t>4.31</t>
  </si>
  <si>
    <t>4.39</t>
  </si>
  <si>
    <t>5.72</t>
  </si>
  <si>
    <t>5.41</t>
  </si>
  <si>
    <t>6.50</t>
  </si>
  <si>
    <t>5.37</t>
  </si>
  <si>
    <t>7.27</t>
  </si>
  <si>
    <t>7.20</t>
  </si>
  <si>
    <t>8.24</t>
  </si>
  <si>
    <t>6.37</t>
  </si>
  <si>
    <t>11.31</t>
  </si>
  <si>
    <t>10.08</t>
  </si>
  <si>
    <t>7.36</t>
  </si>
  <si>
    <t>6.56</t>
  </si>
  <si>
    <t>1.38</t>
  </si>
  <si>
    <t>1.51</t>
  </si>
  <si>
    <t>1.41</t>
  </si>
  <si>
    <t>9.77</t>
  </si>
  <si>
    <t>8.60</t>
  </si>
  <si>
    <t>14.36</t>
  </si>
  <si>
    <t>20.01.2026</t>
  </si>
  <si>
    <t>0.13</t>
  </si>
  <si>
    <t>0.14</t>
  </si>
  <si>
    <t>17.02.2025</t>
  </si>
  <si>
    <t>18.24</t>
  </si>
  <si>
    <t>13.11.2025</t>
  </si>
  <si>
    <t>12.12.2023</t>
  </si>
  <si>
    <t>27.08.2025</t>
  </si>
  <si>
    <t>1.03</t>
  </si>
  <si>
    <t>2.95</t>
  </si>
  <si>
    <t>1.53</t>
  </si>
  <si>
    <t>5.22</t>
  </si>
  <si>
    <t>28.17</t>
  </si>
  <si>
    <t>18.01</t>
  </si>
  <si>
    <t>5.79</t>
  </si>
  <si>
    <t>6.92</t>
  </si>
  <si>
    <t>5.73</t>
  </si>
  <si>
    <t>7.13</t>
  </si>
  <si>
    <t>7.51</t>
  </si>
  <si>
    <t>6.67</t>
  </si>
  <si>
    <t>7.67</t>
  </si>
  <si>
    <t>9.88</t>
  </si>
  <si>
    <t>16.60</t>
  </si>
  <si>
    <t>17.86</t>
  </si>
  <si>
    <t>03.02.2026</t>
  </si>
  <si>
    <t>77.00</t>
  </si>
  <si>
    <t>81.00</t>
  </si>
  <si>
    <t>129.00</t>
  </si>
  <si>
    <t>133.00</t>
  </si>
  <si>
    <t>144.00</t>
  </si>
  <si>
    <t>151.00</t>
  </si>
  <si>
    <t>177.00</t>
  </si>
  <si>
    <t>180.00</t>
  </si>
  <si>
    <t>178.00</t>
  </si>
  <si>
    <t>189.00</t>
  </si>
  <si>
    <t>497.00</t>
  </si>
  <si>
    <t>530.00</t>
  </si>
  <si>
    <t>589.00</t>
  </si>
  <si>
    <t>674.00</t>
  </si>
  <si>
    <t>602.00</t>
  </si>
  <si>
    <t>654.00</t>
  </si>
  <si>
    <t>700.00</t>
  </si>
  <si>
    <t>811.00</t>
  </si>
  <si>
    <t>765.00</t>
  </si>
  <si>
    <t>817.00</t>
  </si>
  <si>
    <t>804.00</t>
  </si>
  <si>
    <t>896.00</t>
  </si>
  <si>
    <t>621.00</t>
  </si>
  <si>
    <t>662.00</t>
  </si>
  <si>
    <t>736.00</t>
  </si>
  <si>
    <t>842.00</t>
  </si>
  <si>
    <t>752.00</t>
  </si>
  <si>
    <t>874.00</t>
  </si>
  <si>
    <t>1013.00</t>
  </si>
  <si>
    <t>956.00</t>
  </si>
  <si>
    <t>1021.00</t>
  </si>
  <si>
    <t>1005.00</t>
  </si>
  <si>
    <t>1120.00</t>
  </si>
  <si>
    <t>347.00</t>
  </si>
  <si>
    <t>429.00</t>
  </si>
  <si>
    <t>420.00</t>
  </si>
  <si>
    <t>456.00</t>
  </si>
  <si>
    <t>488.00</t>
  </si>
  <si>
    <t>566.00</t>
  </si>
  <si>
    <t>570.00</t>
  </si>
  <si>
    <t>561.00</t>
  </si>
  <si>
    <t>625.00</t>
  </si>
  <si>
    <t>416.00</t>
  </si>
  <si>
    <t>515.00</t>
  </si>
  <si>
    <t>564.00</t>
  </si>
  <si>
    <t>548.00</t>
  </si>
  <si>
    <t>586.00</t>
  </si>
  <si>
    <t>679.00</t>
  </si>
  <si>
    <t>750.00</t>
  </si>
  <si>
    <t>280.00</t>
  </si>
  <si>
    <t>300.00</t>
  </si>
  <si>
    <t>333.00</t>
  </si>
  <si>
    <t>348.00</t>
  </si>
  <si>
    <t>381.00</t>
  </si>
  <si>
    <t>340.00</t>
  </si>
  <si>
    <t>396.00</t>
  </si>
  <si>
    <t>458.00</t>
  </si>
  <si>
    <t>433.00</t>
  </si>
  <si>
    <t>455.00</t>
  </si>
  <si>
    <t>136.00</t>
  </si>
  <si>
    <t>PAVAL GHEORGHE-DRAGOS</t>
  </si>
  <si>
    <t>0737855795</t>
  </si>
  <si>
    <t>IONITA ALEXANDRU-MARIAN</t>
  </si>
  <si>
    <t>0725559899</t>
  </si>
  <si>
    <t>moldova@bilka.ro</t>
  </si>
  <si>
    <t>2</t>
  </si>
  <si>
    <t>3.79</t>
  </si>
  <si>
    <t>6.21</t>
  </si>
  <si>
    <t>6.05</t>
  </si>
  <si>
    <t>5.56</t>
  </si>
  <si>
    <t>2.71</t>
  </si>
  <si>
    <t>2.38</t>
  </si>
  <si>
    <t>3.45</t>
  </si>
  <si>
    <t>4.14</t>
  </si>
  <si>
    <t>3.58</t>
  </si>
  <si>
    <t>2.58</t>
  </si>
  <si>
    <t>0.33</t>
  </si>
  <si>
    <t>0.41</t>
  </si>
  <si>
    <t>0.59</t>
  </si>
  <si>
    <t>0.36</t>
  </si>
  <si>
    <t>0.82</t>
  </si>
  <si>
    <t>3.83</t>
  </si>
  <si>
    <t>5.75</t>
  </si>
  <si>
    <t>2.06</t>
  </si>
  <si>
    <t>4.42</t>
  </si>
  <si>
    <t>4.35</t>
  </si>
  <si>
    <t>4.06</t>
  </si>
  <si>
    <t>5.80</t>
  </si>
  <si>
    <t>4.26</t>
  </si>
  <si>
    <t>7.82</t>
  </si>
  <si>
    <t>8.29</t>
  </si>
  <si>
    <t>6.22</t>
  </si>
  <si>
    <t>7.62</t>
  </si>
  <si>
    <t>6.44</t>
  </si>
  <si>
    <t>19.17</t>
  </si>
  <si>
    <t>9.46</t>
  </si>
  <si>
    <t>9.85</t>
  </si>
  <si>
    <t>11.43</t>
  </si>
  <si>
    <t>13.02</t>
  </si>
  <si>
    <t>6.19</t>
  </si>
  <si>
    <t>2.19</t>
  </si>
  <si>
    <t>11.72</t>
  </si>
  <si>
    <t>8.51</t>
  </si>
  <si>
    <t>15.65</t>
  </si>
  <si>
    <t>21.49</t>
  </si>
  <si>
    <t>19.00</t>
  </si>
  <si>
    <t>22.36</t>
  </si>
  <si>
    <t>26.25</t>
  </si>
  <si>
    <t>10.61</t>
  </si>
  <si>
    <t>8.66</t>
  </si>
  <si>
    <t>7.01</t>
  </si>
  <si>
    <t>8.20</t>
  </si>
  <si>
    <t>4.72</t>
  </si>
  <si>
    <t>4.38</t>
  </si>
  <si>
    <t>5.18</t>
  </si>
  <si>
    <t>4.02</t>
  </si>
  <si>
    <t>3.42</t>
  </si>
  <si>
    <t>2.61</t>
  </si>
  <si>
    <t>2.93</t>
  </si>
  <si>
    <t>2.49</t>
  </si>
  <si>
    <t>1.60</t>
  </si>
  <si>
    <t>1.19</t>
  </si>
  <si>
    <t>0.99</t>
  </si>
  <si>
    <t>2.16</t>
  </si>
  <si>
    <t>2.17</t>
  </si>
  <si>
    <t>4.62</t>
  </si>
  <si>
    <t>3.19</t>
  </si>
  <si>
    <t>3.46</t>
  </si>
  <si>
    <t>3.13</t>
  </si>
  <si>
    <t>3.10</t>
  </si>
  <si>
    <t>2.98</t>
  </si>
  <si>
    <t>4.66</t>
  </si>
  <si>
    <t>10.16</t>
  </si>
  <si>
    <t>4.93</t>
  </si>
  <si>
    <t>6.39</t>
  </si>
  <si>
    <t>4.94</t>
  </si>
  <si>
    <t>5.14</t>
  </si>
  <si>
    <t>5.65</t>
  </si>
  <si>
    <t>13.86</t>
  </si>
  <si>
    <t>7.29</t>
  </si>
  <si>
    <t>10.72</t>
  </si>
  <si>
    <t>9.22</t>
  </si>
  <si>
    <t>13.26</t>
  </si>
  <si>
    <t>0.68</t>
  </si>
  <si>
    <t>14.73</t>
  </si>
  <si>
    <t>16.08</t>
  </si>
  <si>
    <t>15.97</t>
  </si>
  <si>
    <t>17.32</t>
  </si>
  <si>
    <t>11.82</t>
  </si>
  <si>
    <t>10.85</t>
  </si>
  <si>
    <t>15.92</t>
  </si>
  <si>
    <t>13.91</t>
  </si>
  <si>
    <t>12.41</t>
  </si>
  <si>
    <t>16.52</t>
  </si>
  <si>
    <t>17.19</t>
  </si>
  <si>
    <t>17.02</t>
  </si>
  <si>
    <t>15.63</t>
  </si>
  <si>
    <t>21.57</t>
  </si>
  <si>
    <t>18.64</t>
  </si>
  <si>
    <t>13.92</t>
  </si>
  <si>
    <t>15.17</t>
  </si>
  <si>
    <t>14.58</t>
  </si>
  <si>
    <t>24.81</t>
  </si>
  <si>
    <t>14.54</t>
  </si>
  <si>
    <t>11.95</t>
  </si>
  <si>
    <t>16.64</t>
  </si>
  <si>
    <t>18.97</t>
  </si>
  <si>
    <t>19.76</t>
  </si>
  <si>
    <t>16.57</t>
  </si>
  <si>
    <t>18.09</t>
  </si>
  <si>
    <t>21.32</t>
  </si>
  <si>
    <t>24.75</t>
  </si>
  <si>
    <t>10.83</t>
  </si>
  <si>
    <t>7.30</t>
  </si>
  <si>
    <t>5.96</t>
  </si>
  <si>
    <t>13.69</t>
  </si>
  <si>
    <t>14.09</t>
  </si>
  <si>
    <t>9.49</t>
  </si>
  <si>
    <t>6.61</t>
  </si>
  <si>
    <t>7.34</t>
  </si>
  <si>
    <t>7.63</t>
  </si>
  <si>
    <t>Buzau</t>
  </si>
  <si>
    <t>BZ</t>
  </si>
  <si>
    <t>OP</t>
  </si>
  <si>
    <t>BUR001</t>
  </si>
  <si>
    <t>1000002729</t>
  </si>
  <si>
    <t>4.96</t>
  </si>
  <si>
    <t>26.06.2025</t>
  </si>
  <si>
    <t>5.03</t>
  </si>
  <si>
    <t>3.44</t>
  </si>
  <si>
    <t>2.42</t>
  </si>
  <si>
    <t>6.20</t>
  </si>
  <si>
    <t>4.30</t>
  </si>
  <si>
    <t>4.61</t>
  </si>
  <si>
    <t>4.59</t>
  </si>
  <si>
    <t>2.97</t>
  </si>
  <si>
    <t>2.72</t>
  </si>
  <si>
    <t>3.11</t>
  </si>
  <si>
    <t>1.55</t>
  </si>
  <si>
    <t>5.61</t>
  </si>
  <si>
    <t>6.43</t>
  </si>
  <si>
    <t>12.57</t>
  </si>
  <si>
    <t>9.21</t>
  </si>
  <si>
    <t>12.42</t>
  </si>
  <si>
    <t>0.56</t>
  </si>
  <si>
    <t>0.46</t>
  </si>
  <si>
    <t>0.49</t>
  </si>
  <si>
    <t>0.28</t>
  </si>
  <si>
    <t>0.35</t>
  </si>
  <si>
    <t>0.38</t>
  </si>
  <si>
    <t>3.40</t>
  </si>
  <si>
    <t>2.82</t>
  </si>
  <si>
    <t>2.48</t>
  </si>
  <si>
    <t>3.96</t>
  </si>
  <si>
    <t>3.76</t>
  </si>
  <si>
    <t>2.78</t>
  </si>
  <si>
    <t>4.40</t>
  </si>
  <si>
    <t>5.58</t>
  </si>
  <si>
    <t>4.56</t>
  </si>
  <si>
    <t>5.48</t>
  </si>
  <si>
    <t>7.47</t>
  </si>
  <si>
    <t>4.25</t>
  </si>
  <si>
    <t>4.54</t>
  </si>
  <si>
    <t>2.99</t>
  </si>
  <si>
    <t>3.34</t>
  </si>
  <si>
    <t>12.60</t>
  </si>
  <si>
    <t>9.51</t>
  </si>
  <si>
    <t>8.35</t>
  </si>
  <si>
    <t>6.04</t>
  </si>
  <si>
    <t>3.89</t>
  </si>
  <si>
    <t>7.05</t>
  </si>
  <si>
    <t>8.95</t>
  </si>
  <si>
    <t>4.08</t>
  </si>
  <si>
    <t>15.51</t>
  </si>
  <si>
    <t>16.48</t>
  </si>
  <si>
    <t>8.21</t>
  </si>
  <si>
    <t>12.22</t>
  </si>
  <si>
    <t>17.45</t>
  </si>
  <si>
    <t>10.18</t>
  </si>
  <si>
    <t>6.26</t>
  </si>
  <si>
    <t>18.42</t>
  </si>
  <si>
    <t>6.60</t>
  </si>
  <si>
    <t>11.16</t>
  </si>
  <si>
    <t>9.12</t>
  </si>
  <si>
    <t>19.39</t>
  </si>
  <si>
    <t>8.98</t>
  </si>
  <si>
    <t>5.44</t>
  </si>
  <si>
    <t>10.96</t>
  </si>
  <si>
    <t>9.57</t>
  </si>
  <si>
    <t>14.26</t>
  </si>
  <si>
    <t>11.88</t>
  </si>
  <si>
    <t>10.26</t>
  </si>
  <si>
    <t>9.43</t>
  </si>
  <si>
    <t>11.74</t>
  </si>
  <si>
    <t>12.28</t>
  </si>
  <si>
    <t>12.44</t>
  </si>
  <si>
    <t>13.13</t>
  </si>
  <si>
    <t>12.06</t>
  </si>
  <si>
    <t>10.81</t>
  </si>
  <si>
    <t>13.72</t>
  </si>
  <si>
    <t>10.33</t>
  </si>
  <si>
    <t>12.85</t>
  </si>
  <si>
    <t>6.40</t>
  </si>
  <si>
    <t>10.94</t>
  </si>
  <si>
    <t>16.30</t>
  </si>
  <si>
    <t>23.26</t>
  </si>
  <si>
    <t>13.41</t>
  </si>
  <si>
    <t>13.96</t>
  </si>
  <si>
    <t>24.23</t>
  </si>
  <si>
    <t>11.75</t>
  </si>
  <si>
    <t>11.23</t>
  </si>
  <si>
    <t>13.97</t>
  </si>
  <si>
    <t>11.68</t>
  </si>
  <si>
    <t>1.91</t>
  </si>
  <si>
    <t>2.54</t>
  </si>
  <si>
    <t>65.36</t>
  </si>
  <si>
    <t>0.71</t>
  </si>
  <si>
    <t>25.14</t>
  </si>
  <si>
    <t>20.88</t>
  </si>
  <si>
    <t>26.52</t>
  </si>
  <si>
    <t>21.72</t>
  </si>
  <si>
    <t>24.84</t>
  </si>
  <si>
    <t>20.76</t>
  </si>
  <si>
    <t>24.36</t>
  </si>
  <si>
    <t>14.51</t>
  </si>
  <si>
    <t>25.20</t>
  </si>
  <si>
    <t>14.71</t>
  </si>
  <si>
    <t>12.21</t>
  </si>
  <si>
    <t>12.71</t>
  </si>
  <si>
    <t>19.01</t>
  </si>
  <si>
    <t>27.14</t>
  </si>
  <si>
    <t>15.84</t>
  </si>
  <si>
    <t>11.60</t>
  </si>
  <si>
    <t>16.71</t>
  </si>
  <si>
    <t>12.08</t>
  </si>
  <si>
    <t>13.68</t>
  </si>
  <si>
    <t>12.58</t>
  </si>
  <si>
    <t>9.73</t>
  </si>
  <si>
    <t>15.35</t>
  </si>
  <si>
    <t>20.37</t>
  </si>
  <si>
    <t>29.08</t>
  </si>
  <si>
    <t>16.97</t>
  </si>
  <si>
    <t>12.43</t>
  </si>
  <si>
    <t>17.90</t>
  </si>
  <si>
    <t>16.77</t>
  </si>
  <si>
    <t>14.59</t>
  </si>
  <si>
    <t>21.73</t>
  </si>
  <si>
    <t>31.02</t>
  </si>
  <si>
    <t>12.38</t>
  </si>
  <si>
    <t>15.03</t>
  </si>
  <si>
    <t>13.22</t>
  </si>
  <si>
    <t>13.80</t>
  </si>
  <si>
    <t>15.64</t>
  </si>
  <si>
    <t>17.54</t>
  </si>
  <si>
    <t>18.98</t>
  </si>
  <si>
    <t>15.50</t>
  </si>
  <si>
    <t>23.09</t>
  </si>
  <si>
    <t>16.13</t>
  </si>
  <si>
    <t>32.96</t>
  </si>
  <si>
    <t>14.67</t>
  </si>
  <si>
    <t>16.62</t>
  </si>
  <si>
    <t>15.27</t>
  </si>
  <si>
    <t>20.10</t>
  </si>
  <si>
    <t>24.45</t>
  </si>
  <si>
    <t>34.89</t>
  </si>
  <si>
    <t>21.48</t>
  </si>
  <si>
    <t>15.53</t>
  </si>
  <si>
    <t>17.59</t>
  </si>
  <si>
    <t>20.12</t>
  </si>
  <si>
    <t>10.01</t>
  </si>
  <si>
    <t>19.73</t>
  </si>
  <si>
    <t>25.80</t>
  </si>
  <si>
    <t>36.83</t>
  </si>
  <si>
    <t>14.70</t>
  </si>
  <si>
    <t>15.75</t>
  </si>
  <si>
    <t>17.85</t>
  </si>
  <si>
    <t>22.67</t>
  </si>
  <si>
    <t>17.07</t>
  </si>
  <si>
    <t>21.24</t>
  </si>
  <si>
    <t>20.83</t>
  </si>
  <si>
    <t>22.33</t>
  </si>
  <si>
    <t>27.16</t>
  </si>
  <si>
    <t>38.77</t>
  </si>
  <si>
    <t>22.63</t>
  </si>
  <si>
    <t>15.47</t>
  </si>
  <si>
    <t>18.79</t>
  </si>
  <si>
    <t>10.88</t>
  </si>
  <si>
    <t>18.68</t>
  </si>
  <si>
    <t>21.92</t>
  </si>
  <si>
    <t>23.45</t>
  </si>
  <si>
    <t>19.15</t>
  </si>
  <si>
    <t>28.52</t>
  </si>
  <si>
    <t>40.71</t>
  </si>
  <si>
    <t>23.76</t>
  </si>
  <si>
    <t>16.24</t>
  </si>
  <si>
    <t>17.41</t>
  </si>
  <si>
    <t>25.06</t>
  </si>
  <si>
    <t>18.12</t>
  </si>
  <si>
    <t>18.86</t>
  </si>
  <si>
    <t>23.47</t>
  </si>
  <si>
    <t>14.60</t>
  </si>
  <si>
    <t>23.02</t>
  </si>
  <si>
    <t>24.56</t>
  </si>
  <si>
    <t>29.88</t>
  </si>
  <si>
    <t>42.65</t>
  </si>
  <si>
    <t>24.89</t>
  </si>
  <si>
    <t>20.67</t>
  </si>
  <si>
    <t>21.50</t>
  </si>
  <si>
    <t>24.59</t>
  </si>
  <si>
    <t>11.97</t>
  </si>
  <si>
    <t>12.24</t>
  </si>
  <si>
    <t>16.69</t>
  </si>
  <si>
    <t>20.55</t>
  </si>
  <si>
    <t>24.12</t>
  </si>
  <si>
    <t>25.68</t>
  </si>
  <si>
    <t>20.97</t>
  </si>
  <si>
    <t>31.24</t>
  </si>
  <si>
    <t>21.83</t>
  </si>
  <si>
    <t>44.59</t>
  </si>
  <si>
    <t>26.02</t>
  </si>
  <si>
    <t>21.61</t>
  </si>
  <si>
    <t>27.45</t>
  </si>
  <si>
    <t>19.84</t>
  </si>
  <si>
    <t>20.66</t>
  </si>
  <si>
    <t>25.71</t>
  </si>
  <si>
    <t>12.79</t>
  </si>
  <si>
    <t>15.99</t>
  </si>
  <si>
    <t>25.21</t>
  </si>
  <si>
    <t>26.79</t>
  </si>
  <si>
    <t>21.88</t>
  </si>
  <si>
    <t>32.59</t>
  </si>
  <si>
    <t>22.77</t>
  </si>
  <si>
    <t>46.53</t>
  </si>
  <si>
    <t>27.15</t>
  </si>
  <si>
    <t>28.64</t>
  </si>
  <si>
    <t>19.83</t>
  </si>
  <si>
    <t>20.70</t>
  </si>
  <si>
    <t>23.46</t>
  </si>
  <si>
    <t>21.56</t>
  </si>
  <si>
    <t>26.83</t>
  </si>
  <si>
    <t>13.06</t>
  </si>
  <si>
    <t>18.21</t>
  </si>
  <si>
    <t>22.42</t>
  </si>
  <si>
    <t>26.31</t>
  </si>
  <si>
    <t>27.91</t>
  </si>
  <si>
    <t>33.95</t>
  </si>
  <si>
    <t>23.72</t>
  </si>
  <si>
    <t>48.47</t>
  </si>
  <si>
    <t>28.28</t>
  </si>
  <si>
    <t>20.72</t>
  </si>
  <si>
    <t>23.49</t>
  </si>
  <si>
    <t>29.84</t>
  </si>
  <si>
    <t>24.44</t>
  </si>
  <si>
    <t>22.46</t>
  </si>
  <si>
    <t>27.95</t>
  </si>
  <si>
    <t>13.60</t>
  </si>
  <si>
    <t>17.38</t>
  </si>
  <si>
    <t>23.36</t>
  </si>
  <si>
    <t>27.41</t>
  </si>
  <si>
    <t>0.23</t>
  </si>
  <si>
    <t>28.38</t>
  </si>
  <si>
    <t>2.75</t>
  </si>
  <si>
    <t>7.48</t>
  </si>
  <si>
    <t>20.73</t>
  </si>
  <si>
    <t>3.75</t>
  </si>
  <si>
    <t>17.40</t>
  </si>
  <si>
    <t>109.20</t>
  </si>
  <si>
    <t>27.75</t>
  </si>
  <si>
    <t>47.25</t>
  </si>
  <si>
    <t>10.89</t>
  </si>
  <si>
    <t>13.20</t>
  </si>
  <si>
    <t>17.16</t>
  </si>
  <si>
    <t>20.13</t>
  </si>
  <si>
    <t>25.74</t>
  </si>
  <si>
    <t>45.75</t>
  </si>
  <si>
    <t>156.38</t>
  </si>
  <si>
    <t>9.97</t>
  </si>
  <si>
    <t>16.06</t>
  </si>
  <si>
    <t>61.92</t>
  </si>
  <si>
    <t>50.31</t>
  </si>
  <si>
    <t>92.88</t>
  </si>
  <si>
    <t>58.05</t>
  </si>
  <si>
    <t>23.22</t>
  </si>
  <si>
    <t>38.70</t>
  </si>
  <si>
    <t>54.18</t>
  </si>
  <si>
    <t>116.10</t>
  </si>
  <si>
    <t>14.96</t>
  </si>
  <si>
    <t>7.56</t>
  </si>
  <si>
    <t>13.55</t>
  </si>
  <si>
    <t>6.13</t>
  </si>
  <si>
    <t>10.46</t>
  </si>
  <si>
    <t>8.92</t>
  </si>
  <si>
    <t>10.42</t>
  </si>
  <si>
    <t>11.61</t>
  </si>
  <si>
    <t>ZDS1</t>
  </si>
  <si>
    <t>Disc. Individual</t>
  </si>
  <si>
    <t>906</t>
  </si>
  <si>
    <t>Dep.vânz./Client/Divizie</t>
  </si>
  <si>
    <t>20</t>
  </si>
  <si>
    <t>%</t>
  </si>
  <si>
    <t>30.03.2023</t>
  </si>
  <si>
    <t>21</t>
  </si>
  <si>
    <t>30</t>
  </si>
  <si>
    <t>35</t>
  </si>
  <si>
    <t>40</t>
  </si>
  <si>
    <t>IND CEMA INTERNATIONAL SRL</t>
  </si>
  <si>
    <t>RAMNICU SARAT</t>
  </si>
  <si>
    <t>113</t>
  </si>
  <si>
    <t>200000.00</t>
  </si>
  <si>
    <t>NU</t>
  </si>
  <si>
    <t>NU SE LASA PALETUL LA DESCARCARE !  FACE OP !</t>
  </si>
  <si>
    <t>LIVRARE CU AVIZ , FACTURA PE MAIL !</t>
  </si>
  <si>
    <t>ALEXANDRU IOAN CUZA 36</t>
  </si>
  <si>
    <t>2000000092</t>
  </si>
  <si>
    <t>Cosmin Raileanu</t>
  </si>
  <si>
    <t>0768069555</t>
  </si>
  <si>
    <t>raileanu.cosmin@gmail.com</t>
  </si>
  <si>
    <t>0784433851</t>
  </si>
  <si>
    <t>elena.tatu@vindem-ieftin.ro</t>
  </si>
  <si>
    <t>Ind Cema - showroom Bucuresti</t>
  </si>
  <si>
    <t>9000000124</t>
  </si>
  <si>
    <t>Bucuresti</t>
  </si>
  <si>
    <t>B</t>
  </si>
  <si>
    <t>Bucuresti - sect 6</t>
  </si>
  <si>
    <t>Maria</t>
  </si>
  <si>
    <t>0768195314</t>
  </si>
  <si>
    <t>contabilitate.vindem@yahoo.com</t>
  </si>
  <si>
    <t>B-dul Timisoara 84</t>
  </si>
  <si>
    <t>Ind Cema - showroom Brasov</t>
  </si>
  <si>
    <t>9000000125</t>
  </si>
  <si>
    <t>BV</t>
  </si>
  <si>
    <t>0766460677</t>
  </si>
  <si>
    <t>Calea Bucuresti</t>
  </si>
  <si>
    <t>Ind Cema - showroom Bacau</t>
  </si>
  <si>
    <t>9000000126</t>
  </si>
  <si>
    <t>Bacau</t>
  </si>
  <si>
    <t>BC</t>
  </si>
  <si>
    <t>Pascu</t>
  </si>
  <si>
    <t>0769677882</t>
  </si>
  <si>
    <t>Soseaua Bacau - Barlad</t>
  </si>
  <si>
    <t>Ind  Cema - showroom Maracineni</t>
  </si>
  <si>
    <t>9000000127</t>
  </si>
  <si>
    <t>Camelia</t>
  </si>
  <si>
    <t>0766065604</t>
  </si>
  <si>
    <t>DN24</t>
  </si>
  <si>
    <t>Ind Cema - showroom Slobozia</t>
  </si>
  <si>
    <t>9000000128</t>
  </si>
  <si>
    <t>Ialomita</t>
  </si>
  <si>
    <t>IL</t>
  </si>
  <si>
    <t>Slobozia</t>
  </si>
  <si>
    <t>Sonia</t>
  </si>
  <si>
    <t>0768195316</t>
  </si>
  <si>
    <t>Soseaua Brailei 17</t>
  </si>
  <si>
    <t>Ind Cema - showroom Ploiesti</t>
  </si>
  <si>
    <t>9000000129</t>
  </si>
  <si>
    <t>Prahova</t>
  </si>
  <si>
    <t>PH</t>
  </si>
  <si>
    <t>Ploiestiori</t>
  </si>
  <si>
    <t>Alina</t>
  </si>
  <si>
    <t>0784433855</t>
  </si>
  <si>
    <t>Str. Principala 4</t>
  </si>
  <si>
    <t>Ind Cema - showroom  Focsani</t>
  </si>
  <si>
    <t>9000000130</t>
  </si>
  <si>
    <t>Vrancea</t>
  </si>
  <si>
    <t>VN</t>
  </si>
  <si>
    <t>Focsani</t>
  </si>
  <si>
    <t>Tatiana</t>
  </si>
  <si>
    <t>0762604058</t>
  </si>
  <si>
    <t>Calea Munteniei 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</si>
</sst>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7" formatCode="&quot;$&quot;#,##0.00_);\(&quot;$&quot;#,##0.00\)"/>
    <numFmt numFmtId="43" formatCode="_(* #,##0.00_);_(* \(#,##0.00\);_(* &quot;-&quot;??_);_(@_)"/>
    <numFmt numFmtId="164" formatCode="0.000"/>
    <numFmt numFmtId="165" formatCode="#,##0.00\ &quot;Euro&quot;;\-#,##0.00\ &quot;Euro&quot;"/>
    <numFmt numFmtId="166" formatCode="#,##0.00\ &quot;lei&quot;"/>
    <numFmt numFmtId="167" formatCode="#,##0\ &quot;Euro&quot;;\-#,##0\ &quot;Euro&quot;"/>
    <numFmt numFmtId="168" formatCode="#,##0.000"/>
    <numFmt numFmtId="169" formatCode="#,##0.000\ &quot;lei&quot;"/>
    <numFmt numFmtId="170" formatCode="#,##0.0000_);\(#,##0.0000\)"/>
    <numFmt numFmtId="171" formatCode="[$-418]d\ mmmm\ yyyy;@"/>
    <numFmt numFmtId="172" formatCode="[$-418]d/mmm/yyyy;@"/>
    <numFmt numFmtId="173" formatCode="#,##0.00\ &quot;mm&quot;"/>
    <numFmt numFmtId="174" formatCode="#,##0.00\ &quot;mp&quot;"/>
    <numFmt numFmtId="175" formatCode="#,##0.00\ &quot;EUR&quot;"/>
    <numFmt numFmtId="176" formatCode="#,##0.00\ &quot;%&quot;"/>
    <numFmt numFmtId="177" formatCode="#,##0.00\ &quot;m&quot;"/>
    <numFmt numFmtId="178" formatCode="#,##0.0000\ &quot;lei&quot;"/>
    <numFmt numFmtId="179" formatCode="#,##0\ &quot;buc&quot;"/>
    <numFmt numFmtId="180" formatCode="#,##0.00\ [$€-1]"/>
    <numFmt numFmtId="181" formatCode="#,##0.00\ [$€-1]_);\(#,##0.00\ [$€-1]\)"/>
    <numFmt numFmtId="182" formatCode="#,##0.00\ &quot;mm&quot;;\-#,##0.00\ &quot;mm&quot;"/>
    <numFmt numFmtId="183" formatCode="#,##0.00\ &quot;m2&quot;;\-#,##0.00\ &quot;m2&quot;"/>
  </numFmts>
  <fonts count="185">
    <font>
      <sz val="11"/>
      <color theme="1"/>
      <name val="Calibri"/>
      <family val="2"/>
      <scheme val="minor"/>
    </font>
    <font>
      <sz val="10"/>
      <name val="Arial CE"/>
      <charset val="238"/>
    </font>
    <font>
      <b/>
      <sz val="10"/>
      <name val="Arial CE"/>
      <family val="2"/>
      <charset val="238"/>
    </font>
    <font>
      <u/>
      <sz val="10"/>
      <color indexed="12"/>
      <name val="Arial CE"/>
      <charset val="238"/>
    </font>
    <font>
      <b/>
      <sz val="12"/>
      <name val="Arial CE"/>
      <family val="2"/>
      <charset val="238"/>
    </font>
    <font>
      <b/>
      <i/>
      <sz val="12"/>
      <name val="Verdana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  <charset val="238"/>
    </font>
    <font>
      <b/>
      <sz val="10"/>
      <color theme="0"/>
      <name val="Arial"/>
      <family val="2"/>
    </font>
    <font>
      <b/>
      <sz val="8"/>
      <name val="Arial"/>
      <family val="2"/>
      <charset val="238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0"/>
      <name val="Arial CE"/>
    </font>
    <font>
      <b/>
      <sz val="10"/>
      <color theme="0"/>
      <name val="Calibri"/>
      <family val="2"/>
      <scheme val="minor"/>
    </font>
    <font>
      <b/>
      <sz val="9"/>
      <name val="Arial"/>
      <family val="2"/>
      <charset val="238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scheme val="minor"/>
    </font>
    <font>
      <b/>
      <sz val="20"/>
      <color theme="0"/>
      <name val="Calibri"/>
      <family val="2"/>
      <charset val="238"/>
      <scheme val="minor"/>
    </font>
    <font>
      <b/>
      <sz val="18"/>
      <color theme="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i/>
      <sz val="12"/>
      <color theme="0"/>
      <name val="Calibri"/>
      <family val="2"/>
      <charset val="238"/>
      <scheme val="minor"/>
    </font>
    <font>
      <b/>
      <sz val="9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9"/>
      <color theme="0"/>
      <name val="Arial"/>
      <family val="2"/>
      <charset val="238"/>
    </font>
    <font>
      <b/>
      <i/>
      <sz val="11"/>
      <color theme="0"/>
      <name val="Calibri"/>
      <family val="2"/>
      <charset val="238"/>
      <scheme val="minor"/>
    </font>
    <font>
      <b/>
      <sz val="14"/>
      <color theme="0"/>
      <name val="Arial"/>
      <family val="2"/>
      <charset val="238"/>
    </font>
    <font>
      <b/>
      <i/>
      <sz val="11"/>
      <color theme="0"/>
      <name val="Arial"/>
      <family val="2"/>
      <charset val="238"/>
    </font>
    <font>
      <b/>
      <i/>
      <sz val="11"/>
      <name val="Arial CE"/>
      <family val="2"/>
      <charset val="238"/>
    </font>
    <font>
      <b/>
      <i/>
      <sz val="14"/>
      <name val="Arial"/>
      <family val="2"/>
      <charset val="238"/>
    </font>
    <font>
      <sz val="18"/>
      <color theme="1"/>
      <name val="Calibri"/>
      <family val="2"/>
      <scheme val="minor"/>
    </font>
    <font>
      <b/>
      <i/>
      <sz val="9"/>
      <color theme="0"/>
      <name val="Calibri"/>
      <family val="2"/>
      <scheme val="minor"/>
    </font>
    <font>
      <b/>
      <sz val="28"/>
      <color theme="0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b/>
      <i/>
      <sz val="20"/>
      <color theme="0"/>
      <name val="Arial"/>
      <family val="2"/>
      <charset val="238"/>
    </font>
    <font>
      <b/>
      <i/>
      <sz val="10"/>
      <color theme="0"/>
      <name val="Calibri"/>
      <family val="2"/>
      <charset val="238"/>
      <scheme val="minor"/>
    </font>
    <font>
      <b/>
      <i/>
      <sz val="16"/>
      <color rgb="FFFF0000"/>
      <name val="Calibri"/>
      <family val="2"/>
      <charset val="238"/>
    </font>
    <font>
      <b/>
      <sz val="8"/>
      <color theme="0"/>
      <name val="Arial"/>
      <family val="2"/>
    </font>
    <font>
      <b/>
      <sz val="7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Arial CE"/>
    </font>
    <font>
      <b/>
      <i/>
      <sz val="10"/>
      <name val="Arial CE"/>
    </font>
    <font>
      <i/>
      <sz val="8"/>
      <name val="Arial CE"/>
    </font>
    <font>
      <sz val="9"/>
      <color theme="0"/>
      <name val="Arial CE"/>
    </font>
    <font>
      <sz val="8"/>
      <color theme="0"/>
      <name val="Arial CE"/>
    </font>
    <font>
      <b/>
      <sz val="10"/>
      <name val="Calibri"/>
      <family val="2"/>
      <scheme val="minor"/>
    </font>
    <font>
      <b/>
      <i/>
      <sz val="12"/>
      <color theme="0"/>
      <name val="Arial"/>
      <family val="2"/>
    </font>
    <font>
      <b/>
      <sz val="9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Arial CE"/>
    </font>
    <font>
      <b/>
      <sz val="1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8"/>
      <name val="Calibri"/>
      <family val="2"/>
    </font>
    <font>
      <b/>
      <sz val="10"/>
      <color theme="0"/>
      <name val="Calibri"/>
      <family val="2"/>
    </font>
    <font>
      <b/>
      <sz val="8"/>
      <name val="Calibri"/>
      <family val="2"/>
      <scheme val="minor"/>
    </font>
    <font>
      <b/>
      <i/>
      <sz val="8"/>
      <color theme="0"/>
      <name val="Arial"/>
      <family val="2"/>
    </font>
    <font>
      <b/>
      <i/>
      <sz val="12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4"/>
      <color rgb="FFC00000"/>
      <name val="Calibri"/>
      <family val="2"/>
      <scheme val="minor"/>
    </font>
    <font>
      <b/>
      <sz val="12"/>
      <color theme="0"/>
      <name val="Calibri"/>
      <family val="2"/>
    </font>
    <font>
      <b/>
      <i/>
      <u/>
      <sz val="12"/>
      <color indexed="12"/>
      <name val="Arial CE"/>
    </font>
    <font>
      <b/>
      <sz val="36"/>
      <color theme="0"/>
      <name val="Calibri"/>
      <family val="2"/>
      <scheme val="minor"/>
    </font>
    <font>
      <b/>
      <i/>
      <sz val="36"/>
      <color theme="0"/>
      <name val="Calibri"/>
      <family val="2"/>
      <scheme val="minor"/>
    </font>
    <font>
      <b/>
      <i/>
      <sz val="26"/>
      <color theme="0"/>
      <name val="Calibri"/>
      <family val="2"/>
      <scheme val="minor"/>
    </font>
    <font>
      <b/>
      <i/>
      <u/>
      <sz val="12"/>
      <color indexed="12"/>
      <name val="Arial CE"/>
      <charset val="238"/>
    </font>
    <font>
      <b/>
      <i/>
      <u/>
      <sz val="12"/>
      <color indexed="12"/>
      <name val="Arial"/>
      <family val="2"/>
    </font>
    <font>
      <b/>
      <i/>
      <sz val="16"/>
      <color theme="0"/>
      <name val="Calibri"/>
      <family val="2"/>
      <scheme val="minor"/>
    </font>
    <font>
      <b/>
      <sz val="10"/>
      <name val="Calibri"/>
      <family val="2"/>
    </font>
    <font>
      <b/>
      <i/>
      <sz val="11"/>
      <color theme="0"/>
      <name val="Calibri"/>
      <family val="2"/>
      <scheme val="minor"/>
    </font>
    <font>
      <b/>
      <sz val="10"/>
      <color theme="1"/>
      <name val="Calibri"/>
      <family val="2"/>
    </font>
    <font>
      <b/>
      <sz val="9"/>
      <color theme="1"/>
      <name val="Calibri"/>
      <family val="2"/>
    </font>
    <font>
      <b/>
      <sz val="9"/>
      <color theme="0"/>
      <name val="Calibri"/>
      <family val="2"/>
    </font>
    <font>
      <b/>
      <sz val="9"/>
      <name val="Calibri"/>
      <family val="2"/>
    </font>
    <font>
      <b/>
      <sz val="11"/>
      <name val="Calibri"/>
      <family val="2"/>
    </font>
    <font>
      <b/>
      <i/>
      <sz val="10"/>
      <name val="Calibri"/>
      <family val="2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i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7"/>
      <color theme="0"/>
      <name val="Calibri"/>
      <family val="2"/>
      <scheme val="minor"/>
    </font>
    <font>
      <b/>
      <i/>
      <sz val="18"/>
      <color theme="0"/>
      <name val="Calibri"/>
      <family val="2"/>
      <scheme val="minor"/>
    </font>
    <font>
      <b/>
      <i/>
      <sz val="28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i/>
      <u/>
      <sz val="11"/>
      <color indexed="12"/>
      <name val="Arial CE"/>
    </font>
    <font>
      <b/>
      <sz val="8"/>
      <color theme="0"/>
      <name val="Calibri"/>
      <family val="2"/>
    </font>
    <font>
      <b/>
      <sz val="7"/>
      <name val="Calibri"/>
      <family val="2"/>
      <scheme val="minor"/>
    </font>
    <font>
      <b/>
      <i/>
      <sz val="7"/>
      <name val="Calibri"/>
      <family val="2"/>
      <scheme val="minor"/>
    </font>
    <font>
      <b/>
      <sz val="7"/>
      <color rgb="FFFF0000"/>
      <name val="Calibri"/>
      <family val="2"/>
      <scheme val="minor"/>
    </font>
    <font>
      <b/>
      <sz val="12"/>
      <name val="Calibri"/>
      <family val="2"/>
      <scheme val="minor"/>
    </font>
    <font>
      <i/>
      <sz val="9"/>
      <name val="Calibri"/>
      <family val="2"/>
      <scheme val="minor"/>
    </font>
    <font>
      <b/>
      <i/>
      <sz val="12"/>
      <name val="Arial"/>
      <family val="2"/>
      <charset val="238"/>
    </font>
    <font>
      <b/>
      <sz val="14"/>
      <name val="Calibri"/>
      <family val="2"/>
      <scheme val="minor"/>
    </font>
    <font>
      <b/>
      <sz val="1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4"/>
      <color theme="0"/>
      <name val="Arial"/>
      <family val="2"/>
      <charset val="238"/>
    </font>
    <font>
      <b/>
      <sz val="11"/>
      <color theme="0"/>
      <name val="Calibri"/>
      <family val="2"/>
    </font>
    <font>
      <b/>
      <sz val="14"/>
      <name val="Arial CE"/>
    </font>
    <font>
      <b/>
      <i/>
      <sz val="14"/>
      <name val="Calibri"/>
      <family val="2"/>
    </font>
    <font>
      <b/>
      <sz val="11"/>
      <color rgb="FFFFFF00"/>
      <name val="Calibri"/>
      <family val="2"/>
      <scheme val="minor"/>
    </font>
    <font>
      <b/>
      <i/>
      <sz val="11"/>
      <color theme="0"/>
      <name val="Arial CE"/>
      <charset val="238"/>
    </font>
    <font>
      <b/>
      <i/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8"/>
      <color theme="0"/>
      <name val="Calibri"/>
      <family val="2"/>
      <scheme val="minor"/>
    </font>
    <font>
      <b/>
      <sz val="9"/>
      <color theme="0"/>
      <name val="Arial"/>
      <family val="2"/>
      <charset val="238"/>
    </font>
    <font>
      <b/>
      <sz val="8"/>
      <color theme="0"/>
      <name val="Arial"/>
      <family val="2"/>
      <charset val="238"/>
    </font>
    <font>
      <b/>
      <i/>
      <sz val="14"/>
      <color theme="0"/>
      <name val="Arial"/>
      <family val="2"/>
    </font>
    <font>
      <b/>
      <i/>
      <sz val="20"/>
      <color theme="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i/>
      <sz val="28"/>
      <name val="Calibri"/>
      <family val="2"/>
      <scheme val="minor"/>
    </font>
    <font>
      <b/>
      <i/>
      <sz val="16"/>
      <name val="Calibri"/>
      <family val="2"/>
      <scheme val="minor"/>
    </font>
    <font>
      <b/>
      <sz val="16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u val="double"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u val="double"/>
      <sz val="11"/>
      <color theme="1"/>
      <name val="Calibri"/>
      <family val="2"/>
      <scheme val="minor"/>
    </font>
    <font>
      <i/>
      <u val="double"/>
      <sz val="12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2"/>
      <color theme="0"/>
      <name val="Arial"/>
      <family val="2"/>
      <charset val="238"/>
    </font>
    <font>
      <b/>
      <i/>
      <sz val="8"/>
      <color rgb="FFFF0000"/>
      <name val="Calibri"/>
      <family val="2"/>
    </font>
    <font>
      <sz val="12"/>
      <name val="Calibri"/>
      <family val="2"/>
      <scheme val="minor"/>
    </font>
    <font>
      <b/>
      <sz val="11"/>
      <color theme="0"/>
      <name val="Arial CE"/>
      <family val="2"/>
      <charset val="238"/>
    </font>
    <font>
      <b/>
      <sz val="14"/>
      <name val="Arial Black"/>
      <family val="2"/>
    </font>
    <font>
      <sz val="11"/>
      <color theme="0"/>
      <name val="Calibri"/>
      <family val="2"/>
      <scheme val="minor"/>
    </font>
    <font>
      <b/>
      <i/>
      <sz val="15"/>
      <color theme="0"/>
      <name val="Calibri"/>
      <family val="2"/>
      <scheme val="minor"/>
    </font>
    <font>
      <u/>
      <sz val="8"/>
      <color indexed="12"/>
      <name val="Arial CE"/>
      <charset val="238"/>
    </font>
    <font>
      <b/>
      <i/>
      <sz val="15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0"/>
      <color theme="1"/>
      <name val="Arial CE"/>
    </font>
    <font>
      <sz val="12"/>
      <color theme="1"/>
      <name val="Calibri"/>
      <family val="2"/>
      <charset val="238"/>
      <scheme val="minor"/>
    </font>
    <font>
      <b/>
      <sz val="10"/>
      <color theme="1"/>
      <name val="Arial"/>
      <family val="2"/>
      <charset val="238"/>
    </font>
    <font>
      <b/>
      <i/>
      <sz val="14"/>
      <color rgb="FFC00000"/>
      <name val="Calibri"/>
      <family val="2"/>
      <charset val="238"/>
      <scheme val="minor"/>
    </font>
    <font>
      <b/>
      <strike/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6"/>
      <name val="Arial CE"/>
      <charset val="238"/>
    </font>
    <font>
      <b/>
      <sz val="6"/>
      <color theme="0"/>
      <name val="Calibri"/>
      <family val="2"/>
      <scheme val="minor"/>
    </font>
    <font>
      <sz val="6"/>
      <name val="Calibri"/>
      <family val="2"/>
      <scheme val="minor"/>
    </font>
    <font>
      <b/>
      <sz val="14"/>
      <name val="Calibri"/>
      <family val="2"/>
    </font>
    <font>
      <sz val="10"/>
      <name val="Calibri"/>
      <family val="2"/>
      <scheme val="minor"/>
    </font>
    <font>
      <sz val="17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7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2" tint="-0.89999084444715716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b/>
      <i/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i/>
      <sz val="10"/>
      <color theme="0"/>
      <name val="Arial"/>
      <family val="2"/>
      <charset val="238"/>
    </font>
    <font>
      <b/>
      <sz val="10"/>
      <name val="Arial Black"/>
      <family val="2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charset val="238"/>
      <scheme val="minor"/>
    </font>
    <font>
      <b/>
      <sz val="16"/>
      <color theme="1"/>
      <name val="Arial"/>
      <family val="2"/>
    </font>
    <font>
      <b/>
      <i/>
      <sz val="14"/>
      <color theme="0"/>
      <name val="Calibri"/>
      <family val="2"/>
      <charset val="238"/>
      <scheme val="minor"/>
    </font>
    <font>
      <b/>
      <i/>
      <sz val="11"/>
      <name val="Calibri"/>
      <family val="2"/>
      <charset val="238"/>
      <scheme val="minor"/>
    </font>
    <font>
      <b/>
      <i/>
      <sz val="12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b/>
      <i/>
      <sz val="12"/>
      <color rgb="FFFF0000"/>
      <name val="Calibri"/>
      <family val="2"/>
      <charset val="238"/>
      <scheme val="minor"/>
    </font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</fonts>
  <fills count="4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gray125">
        <fgColor indexed="10"/>
        <bgColor indexed="9"/>
      </patternFill>
    </fill>
    <fill>
      <patternFill patternType="solid">
        <fgColor indexed="65"/>
        <bgColor indexed="13"/>
      </patternFill>
    </fill>
    <fill>
      <patternFill patternType="solid">
        <fgColor indexed="65"/>
        <bgColor indexed="64"/>
      </patternFill>
    </fill>
    <fill>
      <patternFill patternType="gray125">
        <fgColor indexed="10"/>
      </patternFill>
    </fill>
    <fill>
      <patternFill patternType="solid">
        <fgColor rgb="FFFFFF00"/>
        <bgColor indexed="64"/>
      </patternFill>
    </fill>
    <fill>
      <patternFill patternType="gray125">
        <fgColor indexed="13"/>
        <bgColor theme="0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/>
        <bgColor indexed="13"/>
      </patternFill>
    </fill>
    <fill>
      <patternFill patternType="solid">
        <fgColor theme="1"/>
        <bgColor indexed="13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theme="0"/>
      </patternFill>
    </fill>
    <fill>
      <patternFill patternType="solid">
        <fgColor theme="1" tint="4.9989318521683403E-2"/>
        <bgColor indexed="64"/>
      </patternFill>
    </fill>
    <fill>
      <patternFill patternType="gray125">
        <fgColor indexed="10"/>
        <bgColor theme="0"/>
      </patternFill>
    </fill>
    <fill>
      <patternFill patternType="solid">
        <fgColor rgb="FFFF0000"/>
        <bgColor indexed="13"/>
      </patternFill>
    </fill>
    <fill>
      <patternFill patternType="solid">
        <fgColor theme="1"/>
        <bgColor theme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13"/>
      </patternFill>
    </fill>
    <fill>
      <patternFill patternType="gray125">
        <fgColor indexed="13"/>
        <bgColor rgb="FFFFFFCC"/>
      </patternFill>
    </fill>
    <fill>
      <patternFill patternType="solid">
        <fgColor rgb="FFFF0000"/>
        <bgColor theme="0"/>
      </patternFill>
    </fill>
    <fill>
      <patternFill patternType="solid">
        <fgColor rgb="FFFFFF00"/>
        <bgColor indexed="1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499984740745262"/>
        <bgColor theme="0"/>
      </patternFill>
    </fill>
    <fill>
      <patternFill patternType="gray125">
        <fgColor indexed="10"/>
        <bgColor rgb="FFFFFF00"/>
      </patternFill>
    </fill>
    <fill>
      <patternFill patternType="solid">
        <fgColor rgb="FFFFFFCC"/>
        <bgColor theme="0"/>
      </patternFill>
    </fill>
    <fill>
      <patternFill patternType="gray125">
        <fgColor indexed="10"/>
        <bgColor rgb="FFFFFFCC"/>
      </patternFill>
    </fill>
  </fills>
  <borders count="7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092">
    <xf numFmtId="0" fontId="0" fillId="0" borderId="0" xfId="0"/>
    <xf numFmtId="2" fontId="0" fillId="0" borderId="0" xfId="0" applyNumberFormat="1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>
      <alignment vertical="center"/>
    </xf>
    <xf numFmtId="0" fontId="0" fillId="0" borderId="1" xfId="0" applyBorder="1" applyAlignment="1">
      <alignment horizontal="center"/>
    </xf>
    <xf numFmtId="0" fontId="65" fillId="0" borderId="36" xfId="0" applyFont="1" applyBorder="1" applyAlignment="1">
      <alignment horizontal="center" vertical="center" wrapText="1"/>
    </xf>
    <xf numFmtId="0" fontId="65" fillId="0" borderId="30" xfId="0" applyFont="1" applyBorder="1" applyAlignment="1">
      <alignment horizontal="center" vertical="center" wrapText="1"/>
    </xf>
    <xf numFmtId="0" fontId="49" fillId="16" borderId="28" xfId="0" applyFont="1" applyFill="1" applyBorder="1" applyAlignment="1">
      <alignment horizontal="center" vertical="center" wrapText="1"/>
    </xf>
    <xf numFmtId="0" fontId="49" fillId="16" borderId="28" xfId="0" applyFont="1" applyFill="1" applyBorder="1" applyAlignment="1">
      <alignment horizontal="center" vertical="center"/>
    </xf>
    <xf numFmtId="0" fontId="7" fillId="15" borderId="60" xfId="0" applyFont="1" applyFill="1" applyBorder="1" applyAlignment="1">
      <alignment horizontal="center" vertical="center"/>
    </xf>
    <xf numFmtId="0" fontId="7" fillId="15" borderId="61" xfId="0" applyFont="1" applyFill="1" applyBorder="1" applyAlignment="1">
      <alignment horizontal="center" vertical="center"/>
    </xf>
    <xf numFmtId="0" fontId="7" fillId="15" borderId="62" xfId="0" applyFont="1" applyFill="1" applyBorder="1" applyAlignment="1">
      <alignment horizontal="center" vertical="center"/>
    </xf>
    <xf numFmtId="0" fontId="7" fillId="15" borderId="36" xfId="0" applyFont="1" applyFill="1" applyBorder="1" applyAlignment="1">
      <alignment horizontal="center" vertical="center"/>
    </xf>
    <xf numFmtId="167" fontId="46" fillId="0" borderId="60" xfId="0" applyNumberFormat="1" applyFont="1" applyBorder="1" applyAlignment="1">
      <alignment horizontal="center"/>
    </xf>
    <xf numFmtId="167" fontId="46" fillId="0" borderId="61" xfId="0" applyNumberFormat="1" applyFont="1" applyBorder="1" applyAlignment="1">
      <alignment horizontal="center"/>
    </xf>
    <xf numFmtId="167" fontId="46" fillId="0" borderId="62" xfId="0" applyNumberFormat="1" applyFont="1" applyBorder="1" applyAlignment="1">
      <alignment horizontal="center"/>
    </xf>
    <xf numFmtId="167" fontId="46" fillId="0" borderId="64" xfId="0" applyNumberFormat="1" applyFont="1" applyBorder="1" applyAlignment="1">
      <alignment horizontal="center"/>
    </xf>
    <xf numFmtId="0" fontId="65" fillId="0" borderId="4" xfId="0" applyFont="1" applyBorder="1" applyAlignment="1">
      <alignment horizontal="center" vertical="center"/>
    </xf>
    <xf numFmtId="0" fontId="7" fillId="15" borderId="61" xfId="0" applyFont="1" applyFill="1" applyBorder="1" applyAlignment="1">
      <alignment horizontal="center" vertical="center" wrapText="1"/>
    </xf>
    <xf numFmtId="167" fontId="46" fillId="0" borderId="61" xfId="0" applyNumberFormat="1" applyFont="1" applyBorder="1" applyAlignment="1">
      <alignment horizontal="center" vertical="center"/>
    </xf>
    <xf numFmtId="167" fontId="67" fillId="0" borderId="36" xfId="0" applyNumberFormat="1" applyFont="1" applyBorder="1" applyAlignment="1">
      <alignment horizontal="center" vertical="center" wrapText="1"/>
    </xf>
    <xf numFmtId="0" fontId="29" fillId="16" borderId="36" xfId="0" applyFont="1" applyFill="1" applyBorder="1" applyAlignment="1">
      <alignment horizontal="center" vertical="center" wrapText="1"/>
    </xf>
    <xf numFmtId="0" fontId="29" fillId="16" borderId="28" xfId="0" applyFont="1" applyFill="1" applyBorder="1" applyAlignment="1">
      <alignment horizontal="center" vertical="center" wrapText="1"/>
    </xf>
    <xf numFmtId="0" fontId="29" fillId="16" borderId="54" xfId="0" applyFont="1" applyFill="1" applyBorder="1" applyAlignment="1">
      <alignment horizontal="center" vertical="center"/>
    </xf>
    <xf numFmtId="0" fontId="29" fillId="16" borderId="40" xfId="0" applyFont="1" applyFill="1" applyBorder="1" applyAlignment="1">
      <alignment horizontal="center" vertical="center"/>
    </xf>
    <xf numFmtId="0" fontId="29" fillId="16" borderId="42" xfId="0" applyFont="1" applyFill="1" applyBorder="1" applyAlignment="1">
      <alignment horizontal="center" vertical="center"/>
    </xf>
    <xf numFmtId="165" fontId="65" fillId="0" borderId="60" xfId="0" applyNumberFormat="1" applyFont="1" applyBorder="1" applyAlignment="1">
      <alignment horizontal="center" vertical="center"/>
    </xf>
    <xf numFmtId="165" fontId="65" fillId="0" borderId="61" xfId="0" applyNumberFormat="1" applyFont="1" applyBorder="1" applyAlignment="1">
      <alignment horizontal="center" vertical="center"/>
    </xf>
    <xf numFmtId="165" fontId="65" fillId="0" borderId="62" xfId="0" applyNumberFormat="1" applyFont="1" applyBorder="1" applyAlignment="1">
      <alignment horizontal="center" vertical="center"/>
    </xf>
    <xf numFmtId="0" fontId="65" fillId="0" borderId="60" xfId="0" applyFont="1" applyBorder="1" applyAlignment="1">
      <alignment horizontal="center" vertical="center"/>
    </xf>
    <xf numFmtId="0" fontId="65" fillId="0" borderId="61" xfId="0" applyFont="1" applyBorder="1" applyAlignment="1">
      <alignment horizontal="center" vertical="center"/>
    </xf>
    <xf numFmtId="0" fontId="65" fillId="0" borderId="62" xfId="0" applyFont="1" applyBorder="1" applyAlignment="1">
      <alignment horizontal="center" vertical="center"/>
    </xf>
    <xf numFmtId="0" fontId="29" fillId="16" borderId="60" xfId="0" applyFont="1" applyFill="1" applyBorder="1" applyAlignment="1">
      <alignment horizontal="center" vertical="center"/>
    </xf>
    <xf numFmtId="0" fontId="29" fillId="16" borderId="61" xfId="0" applyFont="1" applyFill="1" applyBorder="1" applyAlignment="1">
      <alignment horizontal="center" vertical="center"/>
    </xf>
    <xf numFmtId="0" fontId="29" fillId="16" borderId="62" xfId="0" applyFont="1" applyFill="1" applyBorder="1" applyAlignment="1">
      <alignment horizontal="center" vertical="center"/>
    </xf>
    <xf numFmtId="0" fontId="65" fillId="0" borderId="57" xfId="0" applyFont="1" applyBorder="1" applyAlignment="1">
      <alignment horizontal="center" vertical="center"/>
    </xf>
    <xf numFmtId="0" fontId="65" fillId="0" borderId="16" xfId="0" applyFont="1" applyBorder="1" applyAlignment="1">
      <alignment horizontal="center" vertical="center"/>
    </xf>
    <xf numFmtId="0" fontId="65" fillId="0" borderId="58" xfId="0" applyFont="1" applyBorder="1" applyAlignment="1">
      <alignment horizontal="center" vertical="center"/>
    </xf>
    <xf numFmtId="165" fontId="65" fillId="9" borderId="60" xfId="0" applyNumberFormat="1" applyFont="1" applyFill="1" applyBorder="1" applyAlignment="1">
      <alignment horizontal="center" vertical="center"/>
    </xf>
    <xf numFmtId="165" fontId="65" fillId="9" borderId="61" xfId="0" applyNumberFormat="1" applyFont="1" applyFill="1" applyBorder="1" applyAlignment="1">
      <alignment horizontal="center" vertical="center"/>
    </xf>
    <xf numFmtId="165" fontId="65" fillId="9" borderId="62" xfId="0" applyNumberFormat="1" applyFont="1" applyFill="1" applyBorder="1" applyAlignment="1">
      <alignment horizontal="center" vertical="center"/>
    </xf>
    <xf numFmtId="0" fontId="75" fillId="16" borderId="61" xfId="0" applyFont="1" applyFill="1" applyBorder="1" applyAlignment="1">
      <alignment horizontal="center" vertical="center"/>
    </xf>
    <xf numFmtId="0" fontId="29" fillId="16" borderId="64" xfId="0" applyFont="1" applyFill="1" applyBorder="1" applyAlignment="1">
      <alignment horizontal="center" vertical="center"/>
    </xf>
    <xf numFmtId="0" fontId="75" fillId="16" borderId="54" xfId="0" applyFont="1" applyFill="1" applyBorder="1" applyAlignment="1">
      <alignment horizontal="center" vertical="center"/>
    </xf>
    <xf numFmtId="0" fontId="75" fillId="16" borderId="40" xfId="0" applyFont="1" applyFill="1" applyBorder="1" applyAlignment="1">
      <alignment horizontal="center" vertical="center"/>
    </xf>
    <xf numFmtId="0" fontId="75" fillId="16" borderId="42" xfId="0" applyFont="1" applyFill="1" applyBorder="1" applyAlignment="1">
      <alignment horizontal="center" vertical="center"/>
    </xf>
    <xf numFmtId="0" fontId="75" fillId="16" borderId="63" xfId="0" applyFont="1" applyFill="1" applyBorder="1" applyAlignment="1">
      <alignment horizontal="center" vertical="center"/>
    </xf>
    <xf numFmtId="0" fontId="98" fillId="16" borderId="30" xfId="0" applyFont="1" applyFill="1" applyBorder="1" applyAlignment="1">
      <alignment horizontal="center" vertical="center"/>
    </xf>
    <xf numFmtId="0" fontId="75" fillId="16" borderId="64" xfId="0" applyFont="1" applyFill="1" applyBorder="1" applyAlignment="1">
      <alignment horizontal="center" vertical="center"/>
    </xf>
    <xf numFmtId="0" fontId="98" fillId="16" borderId="36" xfId="0" applyFont="1" applyFill="1" applyBorder="1" applyAlignment="1">
      <alignment horizontal="center" vertical="center"/>
    </xf>
    <xf numFmtId="0" fontId="29" fillId="16" borderId="30" xfId="0" applyFont="1" applyFill="1" applyBorder="1" applyAlignment="1">
      <alignment horizontal="center" vertical="center" wrapText="1"/>
    </xf>
    <xf numFmtId="165" fontId="106" fillId="9" borderId="34" xfId="0" applyNumberFormat="1" applyFont="1" applyFill="1" applyBorder="1" applyAlignment="1">
      <alignment horizontal="center" vertical="center"/>
    </xf>
    <xf numFmtId="165" fontId="106" fillId="9" borderId="44" xfId="0" applyNumberFormat="1" applyFont="1" applyFill="1" applyBorder="1" applyAlignment="1">
      <alignment horizontal="center" vertical="center"/>
    </xf>
    <xf numFmtId="165" fontId="106" fillId="9" borderId="46" xfId="0" applyNumberFormat="1" applyFont="1" applyFill="1" applyBorder="1" applyAlignment="1">
      <alignment horizontal="center" vertical="center"/>
    </xf>
    <xf numFmtId="0" fontId="7" fillId="24" borderId="2" xfId="0" applyFont="1" applyFill="1" applyBorder="1"/>
    <xf numFmtId="0" fontId="0" fillId="0" borderId="2" xfId="0" applyBorder="1"/>
    <xf numFmtId="1" fontId="0" fillId="0" borderId="2" xfId="0" applyNumberFormat="1" applyBorder="1"/>
    <xf numFmtId="0" fontId="65" fillId="0" borderId="16" xfId="0" applyFont="1" applyBorder="1"/>
    <xf numFmtId="0" fontId="65" fillId="0" borderId="17" xfId="0" applyFont="1" applyBorder="1"/>
    <xf numFmtId="0" fontId="65" fillId="24" borderId="0" xfId="0" applyFont="1" applyFill="1"/>
    <xf numFmtId="0" fontId="7" fillId="24" borderId="0" xfId="0" applyFont="1" applyFill="1" applyAlignment="1">
      <alignment horizontal="left"/>
    </xf>
    <xf numFmtId="0" fontId="0" fillId="0" borderId="0" xfId="0" quotePrefix="1" applyAlignment="1">
      <alignment horizontal="left"/>
    </xf>
    <xf numFmtId="0" fontId="111" fillId="7" borderId="0" xfId="0" applyFont="1" applyFill="1"/>
    <xf numFmtId="0" fontId="0" fillId="7" borderId="0" xfId="0" applyFill="1"/>
    <xf numFmtId="0" fontId="7" fillId="23" borderId="0" xfId="0" applyFont="1" applyFill="1"/>
    <xf numFmtId="0" fontId="0" fillId="25" borderId="0" xfId="0" applyFill="1"/>
    <xf numFmtId="2" fontId="65" fillId="0" borderId="12" xfId="0" applyNumberFormat="1" applyFont="1" applyBorder="1"/>
    <xf numFmtId="0" fontId="7" fillId="27" borderId="54" xfId="0" applyFont="1" applyFill="1" applyBorder="1" applyAlignment="1">
      <alignment vertical="top" wrapText="1"/>
    </xf>
    <xf numFmtId="0" fontId="7" fillId="27" borderId="60" xfId="0" applyFont="1" applyFill="1" applyBorder="1" applyAlignment="1">
      <alignment vertical="top" wrapText="1"/>
    </xf>
    <xf numFmtId="0" fontId="0" fillId="25" borderId="2" xfId="0" applyFill="1" applyBorder="1"/>
    <xf numFmtId="0" fontId="0" fillId="25" borderId="40" xfId="0" applyFill="1" applyBorder="1"/>
    <xf numFmtId="0" fontId="0" fillId="25" borderId="39" xfId="0" applyFill="1" applyBorder="1"/>
    <xf numFmtId="0" fontId="0" fillId="25" borderId="17" xfId="0" applyFill="1" applyBorder="1"/>
    <xf numFmtId="0" fontId="0" fillId="25" borderId="12" xfId="0" applyFill="1" applyBorder="1"/>
    <xf numFmtId="0" fontId="120" fillId="7" borderId="2" xfId="0" applyFont="1" applyFill="1" applyBorder="1" applyProtection="1">
      <protection locked="0"/>
    </xf>
    <xf numFmtId="0" fontId="0" fillId="29" borderId="0" xfId="0" applyFill="1"/>
    <xf numFmtId="1" fontId="8" fillId="9" borderId="11" xfId="0" applyNumberFormat="1" applyFont="1" applyFill="1" applyBorder="1" applyProtection="1">
      <protection locked="0"/>
    </xf>
    <xf numFmtId="1" fontId="10" fillId="2" borderId="38" xfId="0" applyNumberFormat="1" applyFont="1" applyFill="1" applyBorder="1" applyAlignment="1" applyProtection="1">
      <alignment horizontal="center" vertical="center"/>
      <protection locked="0"/>
    </xf>
    <xf numFmtId="1" fontId="10" fillId="2" borderId="48" xfId="0" applyNumberFormat="1" applyFont="1" applyFill="1" applyBorder="1" applyAlignment="1" applyProtection="1">
      <alignment horizontal="center" vertical="center"/>
      <protection locked="0"/>
    </xf>
    <xf numFmtId="1" fontId="10" fillId="2" borderId="49" xfId="0" applyNumberFormat="1" applyFont="1" applyFill="1" applyBorder="1" applyAlignment="1" applyProtection="1">
      <alignment horizontal="center" vertical="center"/>
      <protection locked="0"/>
    </xf>
    <xf numFmtId="1" fontId="10" fillId="2" borderId="50" xfId="0" applyNumberFormat="1" applyFont="1" applyFill="1" applyBorder="1" applyAlignment="1" applyProtection="1">
      <alignment horizontal="center" vertical="center"/>
      <protection locked="0"/>
    </xf>
    <xf numFmtId="1" fontId="10" fillId="2" borderId="7" xfId="0" applyNumberFormat="1" applyFont="1" applyFill="1" applyBorder="1" applyAlignment="1" applyProtection="1">
      <alignment horizontal="center" vertical="center"/>
      <protection locked="0"/>
    </xf>
    <xf numFmtId="1" fontId="10" fillId="2" borderId="60" xfId="0" applyNumberFormat="1" applyFont="1" applyFill="1" applyBorder="1" applyAlignment="1" applyProtection="1">
      <alignment horizontal="center" vertical="center"/>
      <protection locked="0"/>
    </xf>
    <xf numFmtId="1" fontId="10" fillId="2" borderId="61" xfId="0" applyNumberFormat="1" applyFont="1" applyFill="1" applyBorder="1" applyAlignment="1" applyProtection="1">
      <alignment horizontal="center" vertical="center"/>
      <protection locked="0"/>
    </xf>
    <xf numFmtId="1" fontId="10" fillId="2" borderId="63" xfId="0" applyNumberFormat="1" applyFont="1" applyFill="1" applyBorder="1" applyAlignment="1" applyProtection="1">
      <alignment horizontal="center" vertical="center"/>
      <protection locked="0"/>
    </xf>
    <xf numFmtId="1" fontId="10" fillId="2" borderId="62" xfId="0" applyNumberFormat="1" applyFont="1" applyFill="1" applyBorder="1" applyAlignment="1" applyProtection="1">
      <alignment horizontal="center" vertical="center"/>
      <protection locked="0"/>
    </xf>
    <xf numFmtId="0" fontId="7" fillId="7" borderId="2" xfId="0" applyFont="1" applyFill="1" applyBorder="1" applyProtection="1">
      <protection locked="0"/>
    </xf>
    <xf numFmtId="0" fontId="0" fillId="25" borderId="2" xfId="0" applyFill="1" applyBorder="1" applyProtection="1">
      <protection locked="0"/>
    </xf>
    <xf numFmtId="0" fontId="0" fillId="0" borderId="0" xfId="0" applyProtection="1">
      <protection locked="0"/>
    </xf>
    <xf numFmtId="0" fontId="30" fillId="16" borderId="5" xfId="0" applyFont="1" applyFill="1" applyBorder="1" applyAlignment="1" applyProtection="1">
      <alignment vertical="center"/>
      <protection locked="0"/>
    </xf>
    <xf numFmtId="0" fontId="30" fillId="16" borderId="6" xfId="0" applyFont="1" applyFill="1" applyBorder="1" applyAlignment="1" applyProtection="1">
      <alignment vertical="center"/>
      <protection locked="0"/>
    </xf>
    <xf numFmtId="0" fontId="30" fillId="16" borderId="7" xfId="0" applyFont="1" applyFill="1" applyBorder="1" applyAlignment="1" applyProtection="1">
      <alignment vertical="center"/>
      <protection locked="0"/>
    </xf>
    <xf numFmtId="0" fontId="0" fillId="16" borderId="8" xfId="0" applyFill="1" applyBorder="1" applyProtection="1">
      <protection locked="0"/>
    </xf>
    <xf numFmtId="0" fontId="0" fillId="14" borderId="28" xfId="0" applyFill="1" applyBorder="1" applyAlignment="1" applyProtection="1">
      <alignment horizontal="center"/>
      <protection locked="0"/>
    </xf>
    <xf numFmtId="0" fontId="11" fillId="20" borderId="26" xfId="1" applyFont="1" applyFill="1" applyBorder="1" applyAlignment="1" applyProtection="1">
      <alignment horizontal="left" vertical="center"/>
      <protection locked="0"/>
    </xf>
    <xf numFmtId="0" fontId="89" fillId="16" borderId="36" xfId="1" applyFont="1" applyFill="1" applyBorder="1" applyAlignment="1" applyProtection="1">
      <alignment horizontal="center" vertical="center"/>
      <protection locked="0"/>
    </xf>
    <xf numFmtId="0" fontId="117" fillId="16" borderId="26" xfId="1" applyFont="1" applyFill="1" applyBorder="1" applyAlignment="1" applyProtection="1">
      <alignment horizontal="center" vertical="center"/>
      <protection locked="0"/>
    </xf>
    <xf numFmtId="0" fontId="89" fillId="16" borderId="37" xfId="1" applyFont="1" applyFill="1" applyBorder="1" applyAlignment="1" applyProtection="1">
      <alignment horizontal="center" vertical="center"/>
      <protection locked="0"/>
    </xf>
    <xf numFmtId="0" fontId="7" fillId="0" borderId="47" xfId="0" applyFont="1" applyBorder="1" applyAlignment="1" applyProtection="1">
      <alignment horizontal="center" vertical="center"/>
      <protection locked="0"/>
    </xf>
    <xf numFmtId="0" fontId="89" fillId="16" borderId="44" xfId="1" applyFont="1" applyFill="1" applyBorder="1" applyAlignment="1" applyProtection="1">
      <alignment horizontal="center" vertical="center"/>
      <protection locked="0"/>
    </xf>
    <xf numFmtId="0" fontId="7" fillId="0" borderId="48" xfId="0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89" fillId="16" borderId="45" xfId="1" applyFont="1" applyFill="1" applyBorder="1" applyAlignment="1" applyProtection="1">
      <alignment horizontal="center" vertical="center"/>
      <protection locked="0"/>
    </xf>
    <xf numFmtId="0" fontId="7" fillId="0" borderId="49" xfId="0" applyFont="1" applyBorder="1" applyAlignment="1" applyProtection="1">
      <alignment horizontal="center" vertical="center"/>
      <protection locked="0"/>
    </xf>
    <xf numFmtId="0" fontId="0" fillId="29" borderId="0" xfId="0" applyFill="1" applyProtection="1">
      <protection locked="0"/>
    </xf>
    <xf numFmtId="1" fontId="70" fillId="2" borderId="38" xfId="0" applyNumberFormat="1" applyFont="1" applyFill="1" applyBorder="1" applyAlignment="1" applyProtection="1">
      <alignment horizontal="center"/>
      <protection locked="0"/>
    </xf>
    <xf numFmtId="1" fontId="70" fillId="2" borderId="48" xfId="0" applyNumberFormat="1" applyFont="1" applyFill="1" applyBorder="1" applyAlignment="1" applyProtection="1">
      <alignment horizontal="center"/>
      <protection locked="0"/>
    </xf>
    <xf numFmtId="1" fontId="70" fillId="2" borderId="7" xfId="0" applyNumberFormat="1" applyFont="1" applyFill="1" applyBorder="1" applyAlignment="1" applyProtection="1">
      <alignment horizontal="center"/>
      <protection locked="0"/>
    </xf>
    <xf numFmtId="1" fontId="70" fillId="2" borderId="60" xfId="0" applyNumberFormat="1" applyFont="1" applyFill="1" applyBorder="1" applyAlignment="1" applyProtection="1">
      <alignment horizontal="center"/>
      <protection locked="0"/>
    </xf>
    <xf numFmtId="1" fontId="70" fillId="2" borderId="61" xfId="0" applyNumberFormat="1" applyFont="1" applyFill="1" applyBorder="1" applyAlignment="1" applyProtection="1">
      <alignment horizontal="center"/>
      <protection locked="0"/>
    </xf>
    <xf numFmtId="1" fontId="70" fillId="2" borderId="47" xfId="0" applyNumberFormat="1" applyFont="1" applyFill="1" applyBorder="1" applyAlignment="1" applyProtection="1">
      <alignment horizontal="center"/>
      <protection locked="0"/>
    </xf>
    <xf numFmtId="0" fontId="28" fillId="16" borderId="60" xfId="0" applyFont="1" applyFill="1" applyBorder="1" applyAlignment="1">
      <alignment horizontal="center" vertical="center"/>
    </xf>
    <xf numFmtId="0" fontId="28" fillId="16" borderId="61" xfId="0" applyFont="1" applyFill="1" applyBorder="1" applyAlignment="1">
      <alignment horizontal="center" vertical="center"/>
    </xf>
    <xf numFmtId="0" fontId="28" fillId="16" borderId="63" xfId="0" applyFont="1" applyFill="1" applyBorder="1" applyAlignment="1">
      <alignment horizontal="center" vertical="center"/>
    </xf>
    <xf numFmtId="0" fontId="49" fillId="16" borderId="36" xfId="0" applyFont="1" applyFill="1" applyBorder="1" applyAlignment="1">
      <alignment horizontal="center" vertical="center" wrapText="1"/>
    </xf>
    <xf numFmtId="0" fontId="28" fillId="16" borderId="36" xfId="0" applyFont="1" applyFill="1" applyBorder="1" applyAlignment="1">
      <alignment horizontal="center" vertical="center"/>
    </xf>
    <xf numFmtId="0" fontId="28" fillId="16" borderId="62" xfId="0" applyFont="1" applyFill="1" applyBorder="1" applyAlignment="1">
      <alignment horizontal="center" vertical="center"/>
    </xf>
    <xf numFmtId="0" fontId="28" fillId="16" borderId="64" xfId="0" applyFont="1" applyFill="1" applyBorder="1" applyAlignment="1">
      <alignment horizontal="center" vertical="center"/>
    </xf>
    <xf numFmtId="0" fontId="0" fillId="9" borderId="0" xfId="0" applyFill="1"/>
    <xf numFmtId="1" fontId="70" fillId="2" borderId="64" xfId="0" applyNumberFormat="1" applyFont="1" applyFill="1" applyBorder="1" applyAlignment="1" applyProtection="1">
      <alignment horizontal="center"/>
      <protection locked="0"/>
    </xf>
    <xf numFmtId="1" fontId="70" fillId="2" borderId="62" xfId="0" applyNumberFormat="1" applyFont="1" applyFill="1" applyBorder="1" applyAlignment="1" applyProtection="1">
      <alignment horizontal="center"/>
      <protection locked="0"/>
    </xf>
    <xf numFmtId="1" fontId="57" fillId="2" borderId="64" xfId="0" applyNumberFormat="1" applyFont="1" applyFill="1" applyBorder="1" applyAlignment="1" applyProtection="1">
      <alignment horizontal="center" vertical="center"/>
      <protection locked="0"/>
    </xf>
    <xf numFmtId="1" fontId="57" fillId="2" borderId="61" xfId="0" applyNumberFormat="1" applyFont="1" applyFill="1" applyBorder="1" applyAlignment="1" applyProtection="1">
      <alignment horizontal="center" vertical="center"/>
      <protection locked="0"/>
    </xf>
    <xf numFmtId="1" fontId="57" fillId="2" borderId="63" xfId="0" applyNumberFormat="1" applyFont="1" applyFill="1" applyBorder="1" applyAlignment="1" applyProtection="1">
      <alignment horizontal="center" vertical="center"/>
      <protection locked="0"/>
    </xf>
    <xf numFmtId="1" fontId="57" fillId="2" borderId="62" xfId="0" applyNumberFormat="1" applyFont="1" applyFill="1" applyBorder="1" applyAlignment="1" applyProtection="1">
      <alignment horizontal="center" vertical="center"/>
      <protection locked="0"/>
    </xf>
    <xf numFmtId="1" fontId="57" fillId="2" borderId="51" xfId="0" applyNumberFormat="1" applyFont="1" applyFill="1" applyBorder="1" applyAlignment="1" applyProtection="1">
      <alignment horizontal="center" vertical="center"/>
      <protection locked="0"/>
    </xf>
    <xf numFmtId="1" fontId="57" fillId="2" borderId="17" xfId="0" applyNumberFormat="1" applyFont="1" applyFill="1" applyBorder="1" applyAlignment="1" applyProtection="1">
      <alignment horizontal="center" vertical="center"/>
      <protection locked="0"/>
    </xf>
    <xf numFmtId="1" fontId="57" fillId="2" borderId="52" xfId="0" applyNumberFormat="1" applyFont="1" applyFill="1" applyBorder="1" applyAlignment="1" applyProtection="1">
      <alignment horizontal="center" vertical="center"/>
      <protection locked="0"/>
    </xf>
    <xf numFmtId="1" fontId="57" fillId="2" borderId="11" xfId="0" applyNumberFormat="1" applyFont="1" applyFill="1" applyBorder="1" applyAlignment="1" applyProtection="1">
      <alignment horizontal="center" vertical="center"/>
      <protection locked="0"/>
    </xf>
    <xf numFmtId="0" fontId="103" fillId="0" borderId="0" xfId="1" applyFont="1" applyAlignment="1">
      <alignment vertical="center"/>
    </xf>
    <xf numFmtId="0" fontId="111" fillId="0" borderId="0" xfId="1" applyFont="1" applyAlignment="1">
      <alignment vertical="center"/>
    </xf>
    <xf numFmtId="0" fontId="111" fillId="23" borderId="0" xfId="1" applyFont="1" applyFill="1" applyAlignment="1">
      <alignment vertical="center"/>
    </xf>
    <xf numFmtId="0" fontId="103" fillId="0" borderId="44" xfId="1" applyFont="1" applyBorder="1" applyAlignment="1">
      <alignment vertical="center"/>
    </xf>
    <xf numFmtId="0" fontId="103" fillId="0" borderId="17" xfId="1" applyFont="1" applyBorder="1" applyAlignment="1">
      <alignment vertical="center"/>
    </xf>
    <xf numFmtId="0" fontId="103" fillId="0" borderId="12" xfId="1" applyFont="1" applyBorder="1" applyAlignment="1">
      <alignment vertical="center"/>
    </xf>
    <xf numFmtId="0" fontId="7" fillId="0" borderId="0" xfId="0" applyFont="1" applyAlignment="1">
      <alignment vertical="top" wrapText="1"/>
    </xf>
    <xf numFmtId="0" fontId="0" fillId="25" borderId="20" xfId="0" applyFill="1" applyBorder="1"/>
    <xf numFmtId="0" fontId="111" fillId="0" borderId="0" xfId="0" applyFont="1"/>
    <xf numFmtId="1" fontId="90" fillId="0" borderId="39" xfId="1" applyNumberFormat="1" applyFont="1" applyBorder="1" applyAlignment="1" applyProtection="1">
      <alignment horizontal="center" vertical="center"/>
      <protection locked="0"/>
    </xf>
    <xf numFmtId="1" fontId="90" fillId="0" borderId="56" xfId="1" applyNumberFormat="1" applyFont="1" applyBorder="1" applyAlignment="1" applyProtection="1">
      <alignment horizontal="center" vertical="center"/>
      <protection locked="0"/>
    </xf>
    <xf numFmtId="1" fontId="90" fillId="0" borderId="57" xfId="1" applyNumberFormat="1" applyFont="1" applyBorder="1" applyAlignment="1" applyProtection="1">
      <alignment horizontal="center" vertical="center"/>
      <protection locked="0"/>
    </xf>
    <xf numFmtId="164" fontId="0" fillId="0" borderId="2" xfId="0" applyNumberFormat="1" applyBorder="1"/>
    <xf numFmtId="0" fontId="0" fillId="25" borderId="1" xfId="0" applyFill="1" applyBorder="1"/>
    <xf numFmtId="0" fontId="0" fillId="0" borderId="20" xfId="0" applyBorder="1"/>
    <xf numFmtId="0" fontId="0" fillId="10" borderId="0" xfId="0" applyFill="1"/>
    <xf numFmtId="0" fontId="0" fillId="0" borderId="0" xfId="0" applyAlignment="1">
      <alignment horizontal="center"/>
    </xf>
    <xf numFmtId="1" fontId="68" fillId="0" borderId="55" xfId="1" applyNumberFormat="1" applyFont="1" applyBorder="1" applyAlignment="1" applyProtection="1">
      <alignment horizontal="center" vertical="center"/>
      <protection locked="0"/>
    </xf>
    <xf numFmtId="1" fontId="90" fillId="0" borderId="58" xfId="1" applyNumberFormat="1" applyFont="1" applyBorder="1" applyAlignment="1" applyProtection="1">
      <alignment horizontal="center" vertical="center"/>
      <protection locked="0"/>
    </xf>
    <xf numFmtId="1" fontId="90" fillId="0" borderId="16" xfId="1" applyNumberFormat="1" applyFont="1" applyBorder="1" applyAlignment="1" applyProtection="1">
      <alignment horizontal="center" vertical="center"/>
      <protection locked="0"/>
    </xf>
    <xf numFmtId="1" fontId="90" fillId="0" borderId="55" xfId="1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1" fillId="0" borderId="0" xfId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1" fillId="4" borderId="8" xfId="1" applyFill="1" applyBorder="1" applyAlignment="1" applyProtection="1">
      <alignment vertical="center"/>
      <protection locked="0"/>
    </xf>
    <xf numFmtId="0" fontId="70" fillId="13" borderId="6" xfId="1" applyFont="1" applyFill="1" applyBorder="1" applyProtection="1">
      <protection locked="0"/>
    </xf>
    <xf numFmtId="0" fontId="70" fillId="13" borderId="0" xfId="1" applyFont="1" applyFill="1" applyProtection="1">
      <protection locked="0"/>
    </xf>
    <xf numFmtId="0" fontId="103" fillId="0" borderId="53" xfId="1" applyFont="1" applyBorder="1" applyAlignment="1">
      <alignment horizontal="center" vertical="center"/>
    </xf>
    <xf numFmtId="0" fontId="103" fillId="0" borderId="2" xfId="1" applyFont="1" applyBorder="1" applyAlignment="1">
      <alignment horizontal="center" vertical="center"/>
    </xf>
    <xf numFmtId="165" fontId="103" fillId="0" borderId="53" xfId="1" applyNumberFormat="1" applyFont="1" applyBorder="1" applyAlignment="1">
      <alignment horizontal="center" vertical="center"/>
    </xf>
    <xf numFmtId="4" fontId="103" fillId="0" borderId="55" xfId="1" applyNumberFormat="1" applyFont="1" applyBorder="1" applyAlignment="1">
      <alignment horizontal="center" vertical="center"/>
    </xf>
    <xf numFmtId="165" fontId="103" fillId="0" borderId="2" xfId="1" applyNumberFormat="1" applyFont="1" applyBorder="1" applyAlignment="1">
      <alignment horizontal="center" vertical="center"/>
    </xf>
    <xf numFmtId="4" fontId="103" fillId="0" borderId="39" xfId="1" applyNumberFormat="1" applyFont="1" applyBorder="1" applyAlignment="1">
      <alignment horizontal="center" vertical="center"/>
    </xf>
    <xf numFmtId="0" fontId="105" fillId="0" borderId="2" xfId="1" applyFont="1" applyBorder="1" applyAlignment="1">
      <alignment horizontal="center" vertical="center"/>
    </xf>
    <xf numFmtId="165" fontId="45" fillId="9" borderId="2" xfId="1" applyNumberFormat="1" applyFont="1" applyFill="1" applyBorder="1" applyAlignment="1">
      <alignment horizontal="center" vertical="center"/>
    </xf>
    <xf numFmtId="0" fontId="105" fillId="9" borderId="2" xfId="1" applyFont="1" applyFill="1" applyBorder="1" applyAlignment="1">
      <alignment horizontal="center" vertical="center"/>
    </xf>
    <xf numFmtId="0" fontId="89" fillId="16" borderId="36" xfId="1" applyFont="1" applyFill="1" applyBorder="1" applyAlignment="1">
      <alignment horizontal="center" vertical="center"/>
    </xf>
    <xf numFmtId="0" fontId="89" fillId="16" borderId="61" xfId="1" applyFont="1" applyFill="1" applyBorder="1" applyAlignment="1">
      <alignment horizontal="center" vertical="center"/>
    </xf>
    <xf numFmtId="0" fontId="89" fillId="16" borderId="37" xfId="1" applyFont="1" applyFill="1" applyBorder="1" applyAlignment="1">
      <alignment horizontal="center" vertical="center"/>
    </xf>
    <xf numFmtId="0" fontId="89" fillId="16" borderId="44" xfId="1" applyFont="1" applyFill="1" applyBorder="1" applyAlignment="1">
      <alignment horizontal="center" vertical="center"/>
    </xf>
    <xf numFmtId="0" fontId="89" fillId="16" borderId="45" xfId="1" applyFont="1" applyFill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0" fillId="10" borderId="0" xfId="0" applyFill="1" applyProtection="1">
      <protection locked="0"/>
    </xf>
    <xf numFmtId="0" fontId="1" fillId="4" borderId="0" xfId="1" applyFill="1" applyProtection="1">
      <protection locked="0"/>
    </xf>
    <xf numFmtId="0" fontId="1" fillId="4" borderId="1" xfId="1" applyFill="1" applyBorder="1" applyProtection="1">
      <protection locked="0"/>
    </xf>
    <xf numFmtId="0" fontId="30" fillId="10" borderId="7" xfId="0" applyFont="1" applyFill="1" applyBorder="1" applyAlignment="1">
      <alignment vertical="center"/>
    </xf>
    <xf numFmtId="0" fontId="106" fillId="3" borderId="36" xfId="1" applyFont="1" applyFill="1" applyBorder="1" applyAlignment="1">
      <alignment vertical="center"/>
    </xf>
    <xf numFmtId="0" fontId="106" fillId="0" borderId="7" xfId="1" applyFont="1" applyBorder="1" applyAlignment="1">
      <alignment vertical="center"/>
    </xf>
    <xf numFmtId="0" fontId="16" fillId="10" borderId="5" xfId="1" applyFont="1" applyFill="1" applyBorder="1" applyAlignment="1">
      <alignment horizontal="center" vertical="center" wrapText="1" shrinkToFit="1"/>
    </xf>
    <xf numFmtId="0" fontId="106" fillId="0" borderId="7" xfId="1" applyFont="1" applyBorder="1" applyAlignment="1">
      <alignment horizontal="center" vertical="center"/>
    </xf>
    <xf numFmtId="0" fontId="89" fillId="16" borderId="26" xfId="1" applyFont="1" applyFill="1" applyBorder="1" applyAlignment="1">
      <alignment horizontal="center" vertical="center"/>
    </xf>
    <xf numFmtId="0" fontId="89" fillId="16" borderId="31" xfId="1" applyFont="1" applyFill="1" applyBorder="1" applyAlignment="1">
      <alignment horizontal="center" vertical="center"/>
    </xf>
    <xf numFmtId="0" fontId="89" fillId="16" borderId="60" xfId="1" applyFont="1" applyFill="1" applyBorder="1" applyAlignment="1">
      <alignment horizontal="center" vertical="center"/>
    </xf>
    <xf numFmtId="0" fontId="89" fillId="16" borderId="62" xfId="1" applyFont="1" applyFill="1" applyBorder="1" applyAlignment="1">
      <alignment horizontal="center" vertical="center"/>
    </xf>
    <xf numFmtId="0" fontId="53" fillId="16" borderId="36" xfId="1" applyFont="1" applyFill="1" applyBorder="1" applyAlignment="1">
      <alignment horizontal="center" vertical="center"/>
    </xf>
    <xf numFmtId="0" fontId="50" fillId="14" borderId="36" xfId="1" applyFont="1" applyFill="1" applyBorder="1" applyAlignment="1">
      <alignment horizontal="center" vertical="center"/>
    </xf>
    <xf numFmtId="0" fontId="25" fillId="16" borderId="26" xfId="0" applyFont="1" applyFill="1" applyBorder="1" applyAlignment="1">
      <alignment horizontal="center" vertical="center"/>
    </xf>
    <xf numFmtId="0" fontId="9" fillId="16" borderId="26" xfId="0" applyFont="1" applyFill="1" applyBorder="1" applyAlignment="1">
      <alignment horizontal="center" vertical="center"/>
    </xf>
    <xf numFmtId="0" fontId="9" fillId="16" borderId="36" xfId="0" applyFont="1" applyFill="1" applyBorder="1" applyAlignment="1">
      <alignment horizontal="center" vertical="center"/>
    </xf>
    <xf numFmtId="0" fontId="52" fillId="9" borderId="64" xfId="1" applyFont="1" applyFill="1" applyBorder="1" applyAlignment="1">
      <alignment horizontal="center" vertical="center"/>
    </xf>
    <xf numFmtId="0" fontId="51" fillId="14" borderId="64" xfId="1" applyFont="1" applyFill="1" applyBorder="1" applyAlignment="1">
      <alignment horizontal="center" vertical="center"/>
    </xf>
    <xf numFmtId="2" fontId="8" fillId="9" borderId="64" xfId="0" applyNumberFormat="1" applyFont="1" applyFill="1" applyBorder="1" applyAlignment="1">
      <alignment horizontal="center"/>
    </xf>
    <xf numFmtId="0" fontId="8" fillId="9" borderId="64" xfId="0" applyFont="1" applyFill="1" applyBorder="1" applyAlignment="1">
      <alignment horizontal="center"/>
    </xf>
    <xf numFmtId="2" fontId="8" fillId="9" borderId="38" xfId="0" applyNumberFormat="1" applyFont="1" applyFill="1" applyBorder="1"/>
    <xf numFmtId="0" fontId="52" fillId="9" borderId="61" xfId="1" applyFont="1" applyFill="1" applyBorder="1" applyAlignment="1">
      <alignment horizontal="center" vertical="center"/>
    </xf>
    <xf numFmtId="0" fontId="51" fillId="14" borderId="61" xfId="1" applyFont="1" applyFill="1" applyBorder="1" applyAlignment="1">
      <alignment horizontal="center" vertical="center"/>
    </xf>
    <xf numFmtId="0" fontId="15" fillId="0" borderId="17" xfId="1" applyFont="1" applyBorder="1" applyAlignment="1">
      <alignment vertical="center"/>
    </xf>
    <xf numFmtId="0" fontId="8" fillId="9" borderId="61" xfId="0" applyFont="1" applyFill="1" applyBorder="1" applyAlignment="1">
      <alignment horizontal="center"/>
    </xf>
    <xf numFmtId="2" fontId="8" fillId="9" borderId="48" xfId="0" applyNumberFormat="1" applyFont="1" applyFill="1" applyBorder="1"/>
    <xf numFmtId="0" fontId="52" fillId="9" borderId="62" xfId="1" applyFont="1" applyFill="1" applyBorder="1" applyAlignment="1">
      <alignment horizontal="center" vertical="center"/>
    </xf>
    <xf numFmtId="0" fontId="51" fillId="14" borderId="63" xfId="1" applyFont="1" applyFill="1" applyBorder="1" applyAlignment="1">
      <alignment horizontal="center" vertical="center"/>
    </xf>
    <xf numFmtId="0" fontId="15" fillId="0" borderId="14" xfId="1" applyFont="1" applyBorder="1" applyAlignment="1">
      <alignment vertical="center"/>
    </xf>
    <xf numFmtId="0" fontId="8" fillId="9" borderId="63" xfId="0" applyFont="1" applyFill="1" applyBorder="1" applyAlignment="1">
      <alignment horizontal="center"/>
    </xf>
    <xf numFmtId="2" fontId="8" fillId="9" borderId="49" xfId="0" applyNumberFormat="1" applyFont="1" applyFill="1" applyBorder="1"/>
    <xf numFmtId="0" fontId="54" fillId="19" borderId="36" xfId="1" applyFont="1" applyFill="1" applyBorder="1"/>
    <xf numFmtId="0" fontId="50" fillId="14" borderId="36" xfId="1" applyFont="1" applyFill="1" applyBorder="1"/>
    <xf numFmtId="2" fontId="8" fillId="19" borderId="36" xfId="0" applyNumberFormat="1" applyFont="1" applyFill="1" applyBorder="1" applyAlignment="1">
      <alignment horizontal="center"/>
    </xf>
    <xf numFmtId="0" fontId="8" fillId="19" borderId="36" xfId="0" applyFont="1" applyFill="1" applyBorder="1" applyAlignment="1">
      <alignment horizontal="center"/>
    </xf>
    <xf numFmtId="2" fontId="8" fillId="19" borderId="26" xfId="0" applyNumberFormat="1" applyFont="1" applyFill="1" applyBorder="1"/>
    <xf numFmtId="2" fontId="8" fillId="0" borderId="61" xfId="0" applyNumberFormat="1" applyFont="1" applyBorder="1" applyAlignment="1">
      <alignment horizontal="center"/>
    </xf>
    <xf numFmtId="2" fontId="8" fillId="9" borderId="61" xfId="0" applyNumberFormat="1" applyFont="1" applyFill="1" applyBorder="1"/>
    <xf numFmtId="2" fontId="8" fillId="9" borderId="64" xfId="0" applyNumberFormat="1" applyFont="1" applyFill="1" applyBorder="1"/>
    <xf numFmtId="0" fontId="51" fillId="14" borderId="62" xfId="1" applyFont="1" applyFill="1" applyBorder="1" applyAlignment="1">
      <alignment horizontal="center" vertical="center"/>
    </xf>
    <xf numFmtId="0" fontId="1" fillId="14" borderId="36" xfId="1" applyFill="1" applyBorder="1" applyAlignment="1">
      <alignment horizontal="center" vertical="center"/>
    </xf>
    <xf numFmtId="0" fontId="51" fillId="14" borderId="0" xfId="1" applyFont="1" applyFill="1" applyAlignment="1">
      <alignment horizontal="center" vertical="center"/>
    </xf>
    <xf numFmtId="0" fontId="15" fillId="0" borderId="18" xfId="1" applyFont="1" applyBorder="1" applyAlignment="1">
      <alignment vertical="center"/>
    </xf>
    <xf numFmtId="2" fontId="55" fillId="9" borderId="64" xfId="0" applyNumberFormat="1" applyFont="1" applyFill="1" applyBorder="1" applyAlignment="1">
      <alignment horizontal="center" vertical="center"/>
    </xf>
    <xf numFmtId="0" fontId="70" fillId="9" borderId="64" xfId="0" applyFont="1" applyFill="1" applyBorder="1" applyAlignment="1">
      <alignment horizontal="center" vertical="center"/>
    </xf>
    <xf numFmtId="0" fontId="57" fillId="9" borderId="64" xfId="0" applyFont="1" applyFill="1" applyBorder="1" applyAlignment="1">
      <alignment horizontal="center" vertical="center"/>
    </xf>
    <xf numFmtId="0" fontId="15" fillId="0" borderId="16" xfId="1" applyFont="1" applyBorder="1" applyAlignment="1">
      <alignment vertical="center"/>
    </xf>
    <xf numFmtId="2" fontId="55" fillId="9" borderId="61" xfId="0" applyNumberFormat="1" applyFont="1" applyFill="1" applyBorder="1" applyAlignment="1">
      <alignment horizontal="center" vertical="center"/>
    </xf>
    <xf numFmtId="0" fontId="52" fillId="9" borderId="63" xfId="1" applyFont="1" applyFill="1" applyBorder="1" applyAlignment="1">
      <alignment horizontal="center" vertical="center"/>
    </xf>
    <xf numFmtId="0" fontId="15" fillId="0" borderId="21" xfId="1" applyFont="1" applyBorder="1" applyAlignment="1">
      <alignment vertical="center"/>
    </xf>
    <xf numFmtId="0" fontId="50" fillId="19" borderId="36" xfId="1" applyFont="1" applyFill="1" applyBorder="1"/>
    <xf numFmtId="0" fontId="50" fillId="19" borderId="30" xfId="1" applyFont="1" applyFill="1" applyBorder="1"/>
    <xf numFmtId="0" fontId="15" fillId="19" borderId="41" xfId="1" applyFont="1" applyFill="1" applyBorder="1"/>
    <xf numFmtId="2" fontId="17" fillId="19" borderId="36" xfId="0" applyNumberFormat="1" applyFont="1" applyFill="1" applyBorder="1" applyAlignment="1">
      <alignment horizontal="center"/>
    </xf>
    <xf numFmtId="0" fontId="17" fillId="19" borderId="36" xfId="0" applyFont="1" applyFill="1" applyBorder="1" applyAlignment="1">
      <alignment horizontal="center"/>
    </xf>
    <xf numFmtId="2" fontId="17" fillId="19" borderId="26" xfId="0" applyNumberFormat="1" applyFont="1" applyFill="1" applyBorder="1"/>
    <xf numFmtId="0" fontId="37" fillId="9" borderId="0" xfId="0" applyFont="1" applyFill="1"/>
    <xf numFmtId="0" fontId="27" fillId="16" borderId="29" xfId="0" applyFont="1" applyFill="1" applyBorder="1" applyAlignment="1">
      <alignment horizontal="center" vertical="center"/>
    </xf>
    <xf numFmtId="0" fontId="30" fillId="16" borderId="9" xfId="0" applyFont="1" applyFill="1" applyBorder="1" applyAlignment="1">
      <alignment horizontal="center" vertical="center" wrapText="1"/>
    </xf>
    <xf numFmtId="0" fontId="30" fillId="16" borderId="29" xfId="0" applyFont="1" applyFill="1" applyBorder="1" applyAlignment="1">
      <alignment horizontal="center" vertical="center" wrapText="1"/>
    </xf>
    <xf numFmtId="0" fontId="30" fillId="16" borderId="4" xfId="0" applyFont="1" applyFill="1" applyBorder="1" applyAlignment="1">
      <alignment horizontal="center" vertical="center" wrapText="1"/>
    </xf>
    <xf numFmtId="0" fontId="30" fillId="16" borderId="9" xfId="0" applyFont="1" applyFill="1" applyBorder="1" applyAlignment="1">
      <alignment horizontal="center" vertical="center"/>
    </xf>
    <xf numFmtId="0" fontId="103" fillId="2" borderId="60" xfId="0" applyFont="1" applyFill="1" applyBorder="1" applyAlignment="1">
      <alignment horizontal="left" vertical="center"/>
    </xf>
    <xf numFmtId="1" fontId="103" fillId="2" borderId="60" xfId="0" applyNumberFormat="1" applyFont="1" applyFill="1" applyBorder="1" applyAlignment="1">
      <alignment horizontal="center" vertical="center"/>
    </xf>
    <xf numFmtId="2" fontId="103" fillId="9" borderId="11" xfId="0" applyNumberFormat="1" applyFont="1" applyFill="1" applyBorder="1" applyAlignment="1">
      <alignment horizontal="center" vertical="center"/>
    </xf>
    <xf numFmtId="0" fontId="103" fillId="2" borderId="64" xfId="0" applyFont="1" applyFill="1" applyBorder="1" applyAlignment="1">
      <alignment horizontal="center" vertical="center"/>
    </xf>
    <xf numFmtId="0" fontId="103" fillId="2" borderId="61" xfId="0" applyFont="1" applyFill="1" applyBorder="1" applyAlignment="1">
      <alignment horizontal="left" vertical="center"/>
    </xf>
    <xf numFmtId="1" fontId="103" fillId="2" borderId="61" xfId="0" applyNumberFormat="1" applyFont="1" applyFill="1" applyBorder="1" applyAlignment="1">
      <alignment horizontal="center" vertical="center"/>
    </xf>
    <xf numFmtId="2" fontId="103" fillId="9" borderId="17" xfId="0" applyNumberFormat="1" applyFont="1" applyFill="1" applyBorder="1" applyAlignment="1">
      <alignment horizontal="center" vertical="center"/>
    </xf>
    <xf numFmtId="0" fontId="103" fillId="2" borderId="61" xfId="0" applyFont="1" applyFill="1" applyBorder="1" applyAlignment="1">
      <alignment horizontal="center" vertical="center"/>
    </xf>
    <xf numFmtId="2" fontId="103" fillId="9" borderId="14" xfId="0" applyNumberFormat="1" applyFont="1" applyFill="1" applyBorder="1" applyAlignment="1">
      <alignment horizontal="center" vertical="center"/>
    </xf>
    <xf numFmtId="1" fontId="103" fillId="2" borderId="63" xfId="0" applyNumberFormat="1" applyFont="1" applyFill="1" applyBorder="1" applyAlignment="1">
      <alignment horizontal="center" vertical="center"/>
    </xf>
    <xf numFmtId="0" fontId="103" fillId="2" borderId="62" xfId="0" applyFont="1" applyFill="1" applyBorder="1" applyAlignment="1">
      <alignment horizontal="left" vertical="center"/>
    </xf>
    <xf numFmtId="1" fontId="103" fillId="2" borderId="62" xfId="0" applyNumberFormat="1" applyFont="1" applyFill="1" applyBorder="1" applyAlignment="1">
      <alignment horizontal="center" vertical="center"/>
    </xf>
    <xf numFmtId="2" fontId="103" fillId="9" borderId="52" xfId="0" applyNumberFormat="1" applyFont="1" applyFill="1" applyBorder="1" applyAlignment="1">
      <alignment horizontal="center" vertical="center"/>
    </xf>
    <xf numFmtId="0" fontId="103" fillId="2" borderId="62" xfId="0" applyFont="1" applyFill="1" applyBorder="1" applyAlignment="1">
      <alignment horizontal="center" vertical="center"/>
    </xf>
    <xf numFmtId="2" fontId="103" fillId="9" borderId="6" xfId="0" applyNumberFormat="1" applyFont="1" applyFill="1" applyBorder="1" applyAlignment="1">
      <alignment horizontal="center" vertical="center"/>
    </xf>
    <xf numFmtId="0" fontId="103" fillId="2" borderId="28" xfId="0" applyFont="1" applyFill="1" applyBorder="1" applyAlignment="1">
      <alignment horizontal="center" vertical="center"/>
    </xf>
    <xf numFmtId="2" fontId="103" fillId="9" borderId="51" xfId="0" applyNumberFormat="1" applyFont="1" applyFill="1" applyBorder="1" applyAlignment="1">
      <alignment horizontal="center" vertical="center"/>
    </xf>
    <xf numFmtId="0" fontId="103" fillId="2" borderId="60" xfId="0" applyFont="1" applyFill="1" applyBorder="1" applyAlignment="1">
      <alignment horizontal="center" vertical="center"/>
    </xf>
    <xf numFmtId="0" fontId="103" fillId="2" borderId="63" xfId="0" applyFont="1" applyFill="1" applyBorder="1" applyAlignment="1">
      <alignment horizontal="center" vertical="center"/>
    </xf>
    <xf numFmtId="1" fontId="103" fillId="2" borderId="64" xfId="0" applyNumberFormat="1" applyFont="1" applyFill="1" applyBorder="1" applyAlignment="1">
      <alignment horizontal="center" vertical="center"/>
    </xf>
    <xf numFmtId="165" fontId="69" fillId="16" borderId="4" xfId="0" applyNumberFormat="1" applyFont="1" applyFill="1" applyBorder="1" applyAlignment="1">
      <alignment horizontal="right" vertical="center"/>
    </xf>
    <xf numFmtId="165" fontId="69" fillId="16" borderId="26" xfId="0" applyNumberFormat="1" applyFont="1" applyFill="1" applyBorder="1" applyAlignment="1">
      <alignment vertical="center"/>
    </xf>
    <xf numFmtId="0" fontId="30" fillId="16" borderId="36" xfId="0" applyFont="1" applyFill="1" applyBorder="1" applyAlignment="1">
      <alignment horizontal="center" vertical="center"/>
    </xf>
    <xf numFmtId="0" fontId="30" fillId="16" borderId="36" xfId="0" applyFont="1" applyFill="1" applyBorder="1" applyAlignment="1">
      <alignment horizontal="center" vertical="center" wrapText="1"/>
    </xf>
    <xf numFmtId="0" fontId="103" fillId="2" borderId="64" xfId="0" applyFont="1" applyFill="1" applyBorder="1" applyAlignment="1">
      <alignment horizontal="left" vertical="center"/>
    </xf>
    <xf numFmtId="2" fontId="103" fillId="2" borderId="0" xfId="0" applyNumberFormat="1" applyFont="1" applyFill="1" applyAlignment="1">
      <alignment horizontal="center" vertical="center"/>
    </xf>
    <xf numFmtId="0" fontId="103" fillId="2" borderId="29" xfId="0" applyFont="1" applyFill="1" applyBorder="1" applyAlignment="1">
      <alignment horizontal="center" vertical="center"/>
    </xf>
    <xf numFmtId="2" fontId="103" fillId="2" borderId="17" xfId="0" applyNumberFormat="1" applyFont="1" applyFill="1" applyBorder="1" applyAlignment="1">
      <alignment horizontal="center" vertical="center"/>
    </xf>
    <xf numFmtId="2" fontId="103" fillId="2" borderId="14" xfId="0" applyNumberFormat="1" applyFont="1" applyFill="1" applyBorder="1" applyAlignment="1">
      <alignment horizontal="center" vertical="center"/>
    </xf>
    <xf numFmtId="2" fontId="103" fillId="2" borderId="52" xfId="0" applyNumberFormat="1" applyFont="1" applyFill="1" applyBorder="1" applyAlignment="1">
      <alignment horizontal="center" vertical="center"/>
    </xf>
    <xf numFmtId="2" fontId="103" fillId="2" borderId="51" xfId="0" applyNumberFormat="1" applyFont="1" applyFill="1" applyBorder="1" applyAlignment="1">
      <alignment horizontal="center" vertical="center"/>
    </xf>
    <xf numFmtId="1" fontId="103" fillId="2" borderId="34" xfId="0" applyNumberFormat="1" applyFont="1" applyFill="1" applyBorder="1" applyAlignment="1">
      <alignment horizontal="center" vertical="center"/>
    </xf>
    <xf numFmtId="2" fontId="103" fillId="2" borderId="28" xfId="0" applyNumberFormat="1" applyFont="1" applyFill="1" applyBorder="1" applyAlignment="1">
      <alignment horizontal="center" vertical="center"/>
    </xf>
    <xf numFmtId="1" fontId="103" fillId="2" borderId="44" xfId="0" applyNumberFormat="1" applyFont="1" applyFill="1" applyBorder="1" applyAlignment="1">
      <alignment horizontal="center" vertical="center"/>
    </xf>
    <xf numFmtId="2" fontId="103" fillId="9" borderId="61" xfId="0" applyNumberFormat="1" applyFont="1" applyFill="1" applyBorder="1" applyAlignment="1">
      <alignment horizontal="center" vertical="center"/>
    </xf>
    <xf numFmtId="0" fontId="103" fillId="9" borderId="61" xfId="0" applyFont="1" applyFill="1" applyBorder="1" applyAlignment="1">
      <alignment horizontal="center" vertical="center"/>
    </xf>
    <xf numFmtId="2" fontId="103" fillId="2" borderId="61" xfId="0" applyNumberFormat="1" applyFont="1" applyFill="1" applyBorder="1" applyAlignment="1">
      <alignment horizontal="center" vertical="center"/>
    </xf>
    <xf numFmtId="2" fontId="103" fillId="2" borderId="63" xfId="0" applyNumberFormat="1" applyFont="1" applyFill="1" applyBorder="1" applyAlignment="1">
      <alignment horizontal="center" vertical="center"/>
    </xf>
    <xf numFmtId="1" fontId="103" fillId="2" borderId="45" xfId="0" applyNumberFormat="1" applyFont="1" applyFill="1" applyBorder="1" applyAlignment="1">
      <alignment horizontal="center" vertical="center"/>
    </xf>
    <xf numFmtId="1" fontId="103" fillId="2" borderId="46" xfId="0" applyNumberFormat="1" applyFont="1" applyFill="1" applyBorder="1" applyAlignment="1">
      <alignment horizontal="center" vertical="center"/>
    </xf>
    <xf numFmtId="2" fontId="103" fillId="2" borderId="62" xfId="0" applyNumberFormat="1" applyFont="1" applyFill="1" applyBorder="1" applyAlignment="1">
      <alignment horizontal="center" vertical="center"/>
    </xf>
    <xf numFmtId="2" fontId="69" fillId="16" borderId="4" xfId="0" applyNumberFormat="1" applyFont="1" applyFill="1" applyBorder="1" applyAlignment="1">
      <alignment horizontal="center"/>
    </xf>
    <xf numFmtId="2" fontId="69" fillId="16" borderId="26" xfId="0" applyNumberFormat="1" applyFont="1" applyFill="1" applyBorder="1" applyAlignment="1">
      <alignment horizontal="center"/>
    </xf>
    <xf numFmtId="2" fontId="69" fillId="16" borderId="36" xfId="0" applyNumberFormat="1" applyFont="1" applyFill="1" applyBorder="1" applyAlignment="1">
      <alignment horizontal="center" vertical="center"/>
    </xf>
    <xf numFmtId="0" fontId="27" fillId="16" borderId="36" xfId="0" applyFont="1" applyFill="1" applyBorder="1" applyAlignment="1">
      <alignment horizontal="center" vertical="center"/>
    </xf>
    <xf numFmtId="1" fontId="57" fillId="2" borderId="64" xfId="0" applyNumberFormat="1" applyFont="1" applyFill="1" applyBorder="1" applyAlignment="1">
      <alignment horizontal="center" vertical="center"/>
    </xf>
    <xf numFmtId="2" fontId="57" fillId="2" borderId="11" xfId="0" applyNumberFormat="1" applyFont="1" applyFill="1" applyBorder="1" applyAlignment="1">
      <alignment horizontal="center" vertical="center"/>
    </xf>
    <xf numFmtId="0" fontId="57" fillId="2" borderId="64" xfId="0" applyFont="1" applyFill="1" applyBorder="1" applyAlignment="1">
      <alignment horizontal="center" vertical="center"/>
    </xf>
    <xf numFmtId="0" fontId="57" fillId="2" borderId="44" xfId="0" applyFont="1" applyFill="1" applyBorder="1" applyAlignment="1">
      <alignment horizontal="left" vertical="center"/>
    </xf>
    <xf numFmtId="1" fontId="57" fillId="2" borderId="61" xfId="0" applyNumberFormat="1" applyFont="1" applyFill="1" applyBorder="1" applyAlignment="1">
      <alignment horizontal="center" vertical="center"/>
    </xf>
    <xf numFmtId="2" fontId="57" fillId="2" borderId="17" xfId="0" applyNumberFormat="1" applyFont="1" applyFill="1" applyBorder="1" applyAlignment="1">
      <alignment horizontal="center" vertical="center"/>
    </xf>
    <xf numFmtId="0" fontId="57" fillId="2" borderId="61" xfId="0" applyFont="1" applyFill="1" applyBorder="1" applyAlignment="1">
      <alignment horizontal="center" vertical="center"/>
    </xf>
    <xf numFmtId="1" fontId="57" fillId="2" borderId="63" xfId="0" applyNumberFormat="1" applyFont="1" applyFill="1" applyBorder="1" applyAlignment="1">
      <alignment horizontal="center" vertical="center"/>
    </xf>
    <xf numFmtId="2" fontId="57" fillId="2" borderId="14" xfId="0" applyNumberFormat="1" applyFont="1" applyFill="1" applyBorder="1" applyAlignment="1">
      <alignment horizontal="center" vertical="center"/>
    </xf>
    <xf numFmtId="0" fontId="57" fillId="2" borderId="46" xfId="0" applyFont="1" applyFill="1" applyBorder="1" applyAlignment="1">
      <alignment horizontal="left" vertical="center"/>
    </xf>
    <xf numFmtId="1" fontId="57" fillId="2" borderId="62" xfId="0" applyNumberFormat="1" applyFont="1" applyFill="1" applyBorder="1" applyAlignment="1">
      <alignment horizontal="center" vertical="center"/>
    </xf>
    <xf numFmtId="2" fontId="57" fillId="2" borderId="52" xfId="0" applyNumberFormat="1" applyFont="1" applyFill="1" applyBorder="1" applyAlignment="1">
      <alignment horizontal="center" vertical="center"/>
    </xf>
    <xf numFmtId="0" fontId="57" fillId="2" borderId="62" xfId="0" applyFont="1" applyFill="1" applyBorder="1" applyAlignment="1">
      <alignment horizontal="center" vertical="center"/>
    </xf>
    <xf numFmtId="0" fontId="57" fillId="2" borderId="60" xfId="0" applyFont="1" applyFill="1" applyBorder="1" applyAlignment="1">
      <alignment horizontal="center" vertical="center"/>
    </xf>
    <xf numFmtId="2" fontId="29" fillId="16" borderId="4" xfId="0" applyNumberFormat="1" applyFont="1" applyFill="1" applyBorder="1" applyAlignment="1">
      <alignment horizontal="center" vertical="center"/>
    </xf>
    <xf numFmtId="2" fontId="29" fillId="16" borderId="26" xfId="0" applyNumberFormat="1" applyFont="1" applyFill="1" applyBorder="1" applyAlignment="1">
      <alignment horizontal="center" vertical="center"/>
    </xf>
    <xf numFmtId="2" fontId="29" fillId="16" borderId="36" xfId="0" applyNumberFormat="1" applyFont="1" applyFill="1" applyBorder="1" applyAlignment="1">
      <alignment horizontal="center" vertical="center"/>
    </xf>
    <xf numFmtId="0" fontId="27" fillId="16" borderId="28" xfId="0" applyFont="1" applyFill="1" applyBorder="1" applyAlignment="1">
      <alignment horizontal="center" vertical="center"/>
    </xf>
    <xf numFmtId="0" fontId="30" fillId="16" borderId="28" xfId="0" applyFont="1" applyFill="1" applyBorder="1" applyAlignment="1">
      <alignment horizontal="center" vertical="center" wrapText="1"/>
    </xf>
    <xf numFmtId="0" fontId="30" fillId="16" borderId="28" xfId="0" applyFont="1" applyFill="1" applyBorder="1" applyAlignment="1">
      <alignment horizontal="center" vertical="center"/>
    </xf>
    <xf numFmtId="0" fontId="55" fillId="2" borderId="60" xfId="0" applyFont="1" applyFill="1" applyBorder="1" applyAlignment="1">
      <alignment horizontal="left" vertical="center"/>
    </xf>
    <xf numFmtId="1" fontId="57" fillId="2" borderId="34" xfId="0" applyNumberFormat="1" applyFont="1" applyFill="1" applyBorder="1" applyAlignment="1">
      <alignment horizontal="center" vertical="center"/>
    </xf>
    <xf numFmtId="2" fontId="57" fillId="2" borderId="60" xfId="0" applyNumberFormat="1" applyFont="1" applyFill="1" applyBorder="1" applyAlignment="1">
      <alignment horizontal="center" vertical="center"/>
    </xf>
    <xf numFmtId="0" fontId="55" fillId="2" borderId="61" xfId="0" applyFont="1" applyFill="1" applyBorder="1" applyAlignment="1">
      <alignment horizontal="left" vertical="center"/>
    </xf>
    <xf numFmtId="2" fontId="57" fillId="2" borderId="61" xfId="0" applyNumberFormat="1" applyFont="1" applyFill="1" applyBorder="1" applyAlignment="1">
      <alignment horizontal="center" vertical="center"/>
    </xf>
    <xf numFmtId="0" fontId="55" fillId="2" borderId="62" xfId="0" applyFont="1" applyFill="1" applyBorder="1" applyAlignment="1">
      <alignment horizontal="left" vertical="center"/>
    </xf>
    <xf numFmtId="1" fontId="57" fillId="2" borderId="46" xfId="0" applyNumberFormat="1" applyFont="1" applyFill="1" applyBorder="1" applyAlignment="1">
      <alignment horizontal="center" vertical="center"/>
    </xf>
    <xf numFmtId="2" fontId="57" fillId="2" borderId="62" xfId="0" applyNumberFormat="1" applyFont="1" applyFill="1" applyBorder="1" applyAlignment="1">
      <alignment horizontal="center" vertical="center"/>
    </xf>
    <xf numFmtId="0" fontId="55" fillId="2" borderId="64" xfId="0" applyFont="1" applyFill="1" applyBorder="1" applyAlignment="1">
      <alignment horizontal="left" vertical="center"/>
    </xf>
    <xf numFmtId="1" fontId="57" fillId="2" borderId="37" xfId="0" applyNumberFormat="1" applyFont="1" applyFill="1" applyBorder="1" applyAlignment="1">
      <alignment horizontal="center" vertical="center"/>
    </xf>
    <xf numFmtId="2" fontId="57" fillId="2" borderId="64" xfId="0" applyNumberFormat="1" applyFont="1" applyFill="1" applyBorder="1" applyAlignment="1">
      <alignment horizontal="center" vertical="center"/>
    </xf>
    <xf numFmtId="0" fontId="44" fillId="16" borderId="36" xfId="0" applyFont="1" applyFill="1" applyBorder="1" applyAlignment="1">
      <alignment horizontal="center" vertical="center"/>
    </xf>
    <xf numFmtId="0" fontId="44" fillId="16" borderId="36" xfId="0" applyFont="1" applyFill="1" applyBorder="1" applyAlignment="1">
      <alignment horizontal="center" vertical="center" wrapText="1"/>
    </xf>
    <xf numFmtId="0" fontId="70" fillId="2" borderId="64" xfId="0" applyFont="1" applyFill="1" applyBorder="1" applyAlignment="1">
      <alignment horizontal="left" vertical="center"/>
    </xf>
    <xf numFmtId="1" fontId="70" fillId="2" borderId="64" xfId="0" applyNumberFormat="1" applyFont="1" applyFill="1" applyBorder="1" applyAlignment="1">
      <alignment horizontal="center" vertical="center"/>
    </xf>
    <xf numFmtId="2" fontId="70" fillId="2" borderId="11" xfId="0" applyNumberFormat="1" applyFont="1" applyFill="1" applyBorder="1" applyAlignment="1">
      <alignment horizontal="center" vertical="center"/>
    </xf>
    <xf numFmtId="0" fontId="70" fillId="2" borderId="64" xfId="0" applyFont="1" applyFill="1" applyBorder="1" applyAlignment="1">
      <alignment horizontal="center" vertical="center"/>
    </xf>
    <xf numFmtId="0" fontId="70" fillId="2" borderId="61" xfId="0" applyFont="1" applyFill="1" applyBorder="1" applyAlignment="1">
      <alignment horizontal="left" vertical="center"/>
    </xf>
    <xf numFmtId="1" fontId="70" fillId="2" borderId="61" xfId="0" applyNumberFormat="1" applyFont="1" applyFill="1" applyBorder="1" applyAlignment="1">
      <alignment horizontal="center" vertical="center"/>
    </xf>
    <xf numFmtId="2" fontId="70" fillId="2" borderId="17" xfId="0" applyNumberFormat="1" applyFont="1" applyFill="1" applyBorder="1" applyAlignment="1">
      <alignment horizontal="center" vertical="center"/>
    </xf>
    <xf numFmtId="0" fontId="70" fillId="2" borderId="61" xfId="0" applyFont="1" applyFill="1" applyBorder="1" applyAlignment="1">
      <alignment horizontal="center" vertical="center"/>
    </xf>
    <xf numFmtId="0" fontId="70" fillId="2" borderId="60" xfId="0" applyFont="1" applyFill="1" applyBorder="1" applyAlignment="1">
      <alignment horizontal="left" vertical="center"/>
    </xf>
    <xf numFmtId="1" fontId="70" fillId="2" borderId="60" xfId="0" applyNumberFormat="1" applyFont="1" applyFill="1" applyBorder="1" applyAlignment="1">
      <alignment horizontal="center" vertical="center"/>
    </xf>
    <xf numFmtId="2" fontId="70" fillId="2" borderId="6" xfId="0" applyNumberFormat="1" applyFont="1" applyFill="1" applyBorder="1" applyAlignment="1">
      <alignment horizontal="center" vertical="center"/>
    </xf>
    <xf numFmtId="0" fontId="70" fillId="2" borderId="28" xfId="0" applyFont="1" applyFill="1" applyBorder="1" applyAlignment="1">
      <alignment horizontal="center" vertical="center"/>
    </xf>
    <xf numFmtId="2" fontId="70" fillId="2" borderId="51" xfId="0" applyNumberFormat="1" applyFont="1" applyFill="1" applyBorder="1" applyAlignment="1">
      <alignment horizontal="center" vertical="center"/>
    </xf>
    <xf numFmtId="0" fontId="70" fillId="2" borderId="60" xfId="0" applyFont="1" applyFill="1" applyBorder="1" applyAlignment="1">
      <alignment horizontal="center" vertical="center"/>
    </xf>
    <xf numFmtId="2" fontId="70" fillId="9" borderId="51" xfId="0" applyNumberFormat="1" applyFont="1" applyFill="1" applyBorder="1" applyAlignment="1">
      <alignment horizontal="center" vertical="center"/>
    </xf>
    <xf numFmtId="2" fontId="70" fillId="9" borderId="17" xfId="0" applyNumberFormat="1" applyFont="1" applyFill="1" applyBorder="1" applyAlignment="1">
      <alignment horizontal="center" vertical="center"/>
    </xf>
    <xf numFmtId="2" fontId="70" fillId="2" borderId="14" xfId="0" applyNumberFormat="1" applyFont="1" applyFill="1" applyBorder="1" applyAlignment="1">
      <alignment horizontal="center" vertical="center"/>
    </xf>
    <xf numFmtId="0" fontId="70" fillId="2" borderId="63" xfId="0" applyFont="1" applyFill="1" applyBorder="1" applyAlignment="1">
      <alignment horizontal="center" vertical="center"/>
    </xf>
    <xf numFmtId="0" fontId="70" fillId="2" borderId="62" xfId="0" applyFont="1" applyFill="1" applyBorder="1" applyAlignment="1">
      <alignment horizontal="left" vertical="center"/>
    </xf>
    <xf numFmtId="1" fontId="70" fillId="2" borderId="62" xfId="0" applyNumberFormat="1" applyFont="1" applyFill="1" applyBorder="1" applyAlignment="1">
      <alignment horizontal="center" vertical="center"/>
    </xf>
    <xf numFmtId="2" fontId="70" fillId="2" borderId="52" xfId="0" applyNumberFormat="1" applyFont="1" applyFill="1" applyBorder="1" applyAlignment="1">
      <alignment horizontal="center" vertical="center"/>
    </xf>
    <xf numFmtId="0" fontId="70" fillId="2" borderId="62" xfId="0" applyFont="1" applyFill="1" applyBorder="1" applyAlignment="1">
      <alignment horizontal="center" vertical="center"/>
    </xf>
    <xf numFmtId="1" fontId="70" fillId="2" borderId="63" xfId="0" applyNumberFormat="1" applyFont="1" applyFill="1" applyBorder="1" applyAlignment="1">
      <alignment horizontal="center" vertical="center"/>
    </xf>
    <xf numFmtId="1" fontId="103" fillId="2" borderId="38" xfId="0" applyNumberFormat="1" applyFont="1" applyFill="1" applyBorder="1" applyAlignment="1" applyProtection="1">
      <alignment horizontal="center" vertical="center"/>
      <protection locked="0"/>
    </xf>
    <xf numFmtId="1" fontId="103" fillId="2" borderId="48" xfId="0" applyNumberFormat="1" applyFont="1" applyFill="1" applyBorder="1" applyAlignment="1" applyProtection="1">
      <alignment horizontal="center" vertical="center"/>
      <protection locked="0"/>
    </xf>
    <xf numFmtId="1" fontId="103" fillId="2" borderId="49" xfId="0" applyNumberFormat="1" applyFont="1" applyFill="1" applyBorder="1" applyAlignment="1" applyProtection="1">
      <alignment horizontal="center" vertical="center"/>
      <protection locked="0"/>
    </xf>
    <xf numFmtId="1" fontId="103" fillId="2" borderId="50" xfId="0" applyNumberFormat="1" applyFont="1" applyFill="1" applyBorder="1" applyAlignment="1" applyProtection="1">
      <alignment horizontal="center" vertical="center"/>
      <protection locked="0"/>
    </xf>
    <xf numFmtId="1" fontId="103" fillId="2" borderId="1" xfId="0" applyNumberFormat="1" applyFont="1" applyFill="1" applyBorder="1" applyAlignment="1" applyProtection="1">
      <alignment horizontal="center" vertical="center"/>
      <protection locked="0"/>
    </xf>
    <xf numFmtId="0" fontId="70" fillId="2" borderId="50" xfId="0" applyFont="1" applyFill="1" applyBorder="1" applyAlignment="1" applyProtection="1">
      <alignment horizontal="center"/>
      <protection locked="0"/>
    </xf>
    <xf numFmtId="0" fontId="71" fillId="16" borderId="36" xfId="0" applyFont="1" applyFill="1" applyBorder="1" applyAlignment="1">
      <alignment horizontal="center" vertical="center"/>
    </xf>
    <xf numFmtId="0" fontId="71" fillId="16" borderId="28" xfId="0" applyFont="1" applyFill="1" applyBorder="1" applyAlignment="1">
      <alignment horizontal="center" vertical="center"/>
    </xf>
    <xf numFmtId="0" fontId="27" fillId="16" borderId="36" xfId="0" applyFont="1" applyFill="1" applyBorder="1" applyAlignment="1">
      <alignment horizontal="center" vertical="center" wrapText="1"/>
    </xf>
    <xf numFmtId="1" fontId="68" fillId="2" borderId="60" xfId="0" applyNumberFormat="1" applyFont="1" applyFill="1" applyBorder="1" applyAlignment="1">
      <alignment horizontal="center" vertical="center"/>
    </xf>
    <xf numFmtId="2" fontId="68" fillId="0" borderId="11" xfId="0" applyNumberFormat="1" applyFont="1" applyBorder="1" applyAlignment="1">
      <alignment horizontal="center" vertical="center"/>
    </xf>
    <xf numFmtId="0" fontId="68" fillId="2" borderId="64" xfId="0" applyFont="1" applyFill="1" applyBorder="1" applyAlignment="1">
      <alignment horizontal="center" vertical="center"/>
    </xf>
    <xf numFmtId="0" fontId="68" fillId="2" borderId="61" xfId="0" applyFont="1" applyFill="1" applyBorder="1" applyAlignment="1">
      <alignment horizontal="left" vertical="center"/>
    </xf>
    <xf numFmtId="1" fontId="68" fillId="2" borderId="61" xfId="0" applyNumberFormat="1" applyFont="1" applyFill="1" applyBorder="1" applyAlignment="1">
      <alignment horizontal="center" vertical="center"/>
    </xf>
    <xf numFmtId="2" fontId="68" fillId="0" borderId="17" xfId="0" applyNumberFormat="1" applyFont="1" applyBorder="1" applyAlignment="1">
      <alignment horizontal="center" vertical="center"/>
    </xf>
    <xf numFmtId="0" fontId="68" fillId="2" borderId="61" xfId="0" applyFont="1" applyFill="1" applyBorder="1" applyAlignment="1">
      <alignment horizontal="center" vertical="center"/>
    </xf>
    <xf numFmtId="2" fontId="68" fillId="0" borderId="14" xfId="0" applyNumberFormat="1" applyFont="1" applyBorder="1" applyAlignment="1">
      <alignment horizontal="center" vertical="center"/>
    </xf>
    <xf numFmtId="0" fontId="68" fillId="2" borderId="62" xfId="0" applyFont="1" applyFill="1" applyBorder="1" applyAlignment="1">
      <alignment horizontal="left" vertical="center"/>
    </xf>
    <xf numFmtId="1" fontId="68" fillId="2" borderId="62" xfId="0" applyNumberFormat="1" applyFont="1" applyFill="1" applyBorder="1" applyAlignment="1">
      <alignment horizontal="center" vertical="center"/>
    </xf>
    <xf numFmtId="2" fontId="68" fillId="0" borderId="52" xfId="0" applyNumberFormat="1" applyFont="1" applyBorder="1" applyAlignment="1">
      <alignment horizontal="center" vertical="center"/>
    </xf>
    <xf numFmtId="0" fontId="68" fillId="2" borderId="62" xfId="0" applyFont="1" applyFill="1" applyBorder="1" applyAlignment="1">
      <alignment horizontal="center" vertical="center"/>
    </xf>
    <xf numFmtId="2" fontId="68" fillId="0" borderId="6" xfId="0" applyNumberFormat="1" applyFont="1" applyBorder="1" applyAlignment="1">
      <alignment horizontal="center" vertical="center"/>
    </xf>
    <xf numFmtId="0" fontId="68" fillId="2" borderId="28" xfId="0" applyFont="1" applyFill="1" applyBorder="1" applyAlignment="1">
      <alignment horizontal="center" vertical="center"/>
    </xf>
    <xf numFmtId="0" fontId="68" fillId="2" borderId="63" xfId="0" applyFont="1" applyFill="1" applyBorder="1" applyAlignment="1">
      <alignment horizontal="center" vertical="center"/>
    </xf>
    <xf numFmtId="2" fontId="68" fillId="0" borderId="51" xfId="0" applyNumberFormat="1" applyFont="1" applyBorder="1" applyAlignment="1">
      <alignment horizontal="center" vertical="center"/>
    </xf>
    <xf numFmtId="0" fontId="68" fillId="2" borderId="60" xfId="0" applyFont="1" applyFill="1" applyBorder="1" applyAlignment="1">
      <alignment horizontal="center" vertical="center"/>
    </xf>
    <xf numFmtId="1" fontId="68" fillId="2" borderId="64" xfId="0" applyNumberFormat="1" applyFont="1" applyFill="1" applyBorder="1" applyAlignment="1">
      <alignment horizontal="center" vertical="center"/>
    </xf>
    <xf numFmtId="165" fontId="38" fillId="16" borderId="4" xfId="0" applyNumberFormat="1" applyFont="1" applyFill="1" applyBorder="1" applyAlignment="1">
      <alignment horizontal="center"/>
    </xf>
    <xf numFmtId="0" fontId="6" fillId="0" borderId="0" xfId="0" applyFont="1"/>
    <xf numFmtId="165" fontId="38" fillId="16" borderId="26" xfId="0" applyNumberFormat="1" applyFont="1" applyFill="1" applyBorder="1" applyAlignment="1">
      <alignment horizontal="center"/>
    </xf>
    <xf numFmtId="165" fontId="16" fillId="16" borderId="36" xfId="0" applyNumberFormat="1" applyFont="1" applyFill="1" applyBorder="1" applyAlignment="1">
      <alignment horizontal="center" vertical="center"/>
    </xf>
    <xf numFmtId="2" fontId="142" fillId="0" borderId="17" xfId="0" applyNumberFormat="1" applyFont="1" applyBorder="1" applyAlignment="1">
      <alignment horizontal="center" vertical="center"/>
    </xf>
    <xf numFmtId="2" fontId="142" fillId="9" borderId="17" xfId="0" applyNumberFormat="1" applyFont="1" applyFill="1" applyBorder="1" applyAlignment="1">
      <alignment horizontal="center" vertical="center"/>
    </xf>
    <xf numFmtId="0" fontId="27" fillId="16" borderId="30" xfId="0" applyFont="1" applyFill="1" applyBorder="1" applyAlignment="1">
      <alignment vertical="center"/>
    </xf>
    <xf numFmtId="0" fontId="27" fillId="16" borderId="28" xfId="0" applyFont="1" applyFill="1" applyBorder="1" applyAlignment="1">
      <alignment horizontal="center" vertical="center" wrapText="1"/>
    </xf>
    <xf numFmtId="0" fontId="128" fillId="16" borderId="5" xfId="0" applyFont="1" applyFill="1" applyBorder="1" applyAlignment="1">
      <alignment horizontal="center" vertical="center"/>
    </xf>
    <xf numFmtId="0" fontId="60" fillId="9" borderId="5" xfId="0" applyFont="1" applyFill="1" applyBorder="1" applyAlignment="1">
      <alignment horizontal="center" vertical="center" wrapText="1"/>
    </xf>
    <xf numFmtId="1" fontId="70" fillId="2" borderId="36" xfId="0" applyNumberFormat="1" applyFont="1" applyFill="1" applyBorder="1" applyAlignment="1">
      <alignment horizontal="center" vertical="center"/>
    </xf>
    <xf numFmtId="2" fontId="57" fillId="2" borderId="31" xfId="0" applyNumberFormat="1" applyFont="1" applyFill="1" applyBorder="1" applyAlignment="1">
      <alignment horizontal="center" vertical="center"/>
    </xf>
    <xf numFmtId="0" fontId="57" fillId="2" borderId="36" xfId="0" applyFont="1" applyFill="1" applyBorder="1" applyAlignment="1">
      <alignment horizontal="center" vertical="center"/>
    </xf>
    <xf numFmtId="2" fontId="17" fillId="2" borderId="36" xfId="0" applyNumberFormat="1" applyFont="1" applyFill="1" applyBorder="1" applyAlignment="1">
      <alignment horizontal="center" vertical="center"/>
    </xf>
    <xf numFmtId="1" fontId="70" fillId="2" borderId="29" xfId="0" applyNumberFormat="1" applyFont="1" applyFill="1" applyBorder="1" applyAlignment="1">
      <alignment horizontal="center" vertical="center"/>
    </xf>
    <xf numFmtId="2" fontId="57" fillId="2" borderId="0" xfId="0" applyNumberFormat="1" applyFont="1" applyFill="1" applyAlignment="1">
      <alignment horizontal="center" vertical="center"/>
    </xf>
    <xf numFmtId="0" fontId="57" fillId="2" borderId="29" xfId="0" applyFont="1" applyFill="1" applyBorder="1" applyAlignment="1">
      <alignment horizontal="center" vertical="center"/>
    </xf>
    <xf numFmtId="2" fontId="17" fillId="2" borderId="9" xfId="0" applyNumberFormat="1" applyFont="1" applyFill="1" applyBorder="1" applyAlignment="1">
      <alignment horizontal="center" vertical="center"/>
    </xf>
    <xf numFmtId="165" fontId="38" fillId="16" borderId="4" xfId="0" applyNumberFormat="1" applyFont="1" applyFill="1" applyBorder="1" applyAlignment="1">
      <alignment horizontal="center" vertical="center"/>
    </xf>
    <xf numFmtId="165" fontId="38" fillId="16" borderId="26" xfId="0" applyNumberFormat="1" applyFont="1" applyFill="1" applyBorder="1" applyAlignment="1">
      <alignment horizontal="center" vertical="center"/>
    </xf>
    <xf numFmtId="165" fontId="16" fillId="16" borderId="26" xfId="0" applyNumberFormat="1" applyFont="1" applyFill="1" applyBorder="1" applyAlignment="1">
      <alignment horizontal="center" vertical="center"/>
    </xf>
    <xf numFmtId="0" fontId="123" fillId="0" borderId="0" xfId="0" applyFont="1" applyAlignment="1">
      <alignment horizontal="center"/>
    </xf>
    <xf numFmtId="0" fontId="28" fillId="0" borderId="0" xfId="0" applyFont="1"/>
    <xf numFmtId="0" fontId="114" fillId="0" borderId="36" xfId="0" applyFont="1" applyBorder="1" applyAlignment="1" applyProtection="1">
      <alignment horizontal="center" vertical="center"/>
      <protection locked="0"/>
    </xf>
    <xf numFmtId="0" fontId="114" fillId="0" borderId="28" xfId="0" applyFont="1" applyBorder="1" applyAlignment="1" applyProtection="1">
      <alignment horizontal="center" vertical="center"/>
      <protection locked="0"/>
    </xf>
    <xf numFmtId="0" fontId="7" fillId="27" borderId="34" xfId="0" applyFont="1" applyFill="1" applyBorder="1" applyAlignment="1">
      <alignment vertical="top" wrapText="1"/>
    </xf>
    <xf numFmtId="0" fontId="0" fillId="25" borderId="2" xfId="0" quotePrefix="1" applyFill="1" applyBorder="1"/>
    <xf numFmtId="0" fontId="0" fillId="25" borderId="16" xfId="0" applyFill="1" applyBorder="1"/>
    <xf numFmtId="0" fontId="7" fillId="7" borderId="2" xfId="0" applyFont="1" applyFill="1" applyBorder="1"/>
    <xf numFmtId="0" fontId="0" fillId="0" borderId="40" xfId="0" applyBorder="1"/>
    <xf numFmtId="0" fontId="0" fillId="0" borderId="42" xfId="0" applyBorder="1"/>
    <xf numFmtId="1" fontId="98" fillId="16" borderId="36" xfId="0" applyNumberFormat="1" applyFont="1" applyFill="1" applyBorder="1" applyAlignment="1" applyProtection="1">
      <alignment horizontal="center" vertical="center"/>
      <protection locked="0"/>
    </xf>
    <xf numFmtId="0" fontId="100" fillId="0" borderId="36" xfId="0" applyFont="1" applyBorder="1" applyAlignment="1" applyProtection="1">
      <alignment horizontal="center" vertical="center"/>
      <protection locked="0"/>
    </xf>
    <xf numFmtId="0" fontId="14" fillId="0" borderId="38" xfId="0" applyFont="1" applyBorder="1" applyAlignment="1" applyProtection="1">
      <alignment horizontal="center" vertical="center"/>
      <protection locked="0"/>
    </xf>
    <xf numFmtId="0" fontId="14" fillId="0" borderId="48" xfId="0" applyFont="1" applyBorder="1" applyAlignment="1" applyProtection="1">
      <alignment horizontal="center" vertical="center"/>
      <protection locked="0"/>
    </xf>
    <xf numFmtId="0" fontId="101" fillId="0" borderId="49" xfId="2" applyFont="1" applyBorder="1" applyAlignment="1" applyProtection="1">
      <alignment horizontal="center" vertical="center"/>
      <protection locked="0"/>
    </xf>
    <xf numFmtId="0" fontId="14" fillId="0" borderId="55" xfId="0" applyFont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/>
      <protection locked="0"/>
    </xf>
    <xf numFmtId="0" fontId="83" fillId="0" borderId="56" xfId="2" applyFont="1" applyBorder="1" applyAlignment="1" applyProtection="1">
      <alignment horizontal="center" vertical="center"/>
      <protection locked="0"/>
    </xf>
    <xf numFmtId="0" fontId="48" fillId="0" borderId="60" xfId="0" applyFont="1" applyBorder="1" applyAlignment="1" applyProtection="1">
      <alignment horizontal="center" vertical="center"/>
      <protection locked="0"/>
    </xf>
    <xf numFmtId="0" fontId="48" fillId="0" borderId="61" xfId="0" applyFont="1" applyBorder="1" applyAlignment="1" applyProtection="1">
      <alignment horizontal="center" vertical="center"/>
      <protection locked="0"/>
    </xf>
    <xf numFmtId="0" fontId="82" fillId="0" borderId="62" xfId="2" applyFont="1" applyBorder="1" applyAlignment="1" applyProtection="1">
      <alignment horizontal="center" vertical="center"/>
      <protection locked="0"/>
    </xf>
    <xf numFmtId="0" fontId="48" fillId="0" borderId="64" xfId="0" applyFont="1" applyBorder="1" applyAlignment="1" applyProtection="1">
      <alignment horizontal="center" vertical="center"/>
      <protection locked="0"/>
    </xf>
    <xf numFmtId="0" fontId="78" fillId="0" borderId="62" xfId="2" applyFont="1" applyBorder="1" applyAlignment="1" applyProtection="1">
      <alignment horizontal="center" vertical="center"/>
      <protection locked="0"/>
    </xf>
    <xf numFmtId="2" fontId="91" fillId="8" borderId="26" xfId="1" applyNumberFormat="1" applyFont="1" applyFill="1" applyBorder="1" applyAlignment="1">
      <alignment horizontal="center" vertical="center"/>
    </xf>
    <xf numFmtId="2" fontId="102" fillId="10" borderId="30" xfId="1" applyNumberFormat="1" applyFont="1" applyFill="1" applyBorder="1" applyAlignment="1">
      <alignment horizontal="center" vertical="center" wrapText="1" shrinkToFit="1"/>
    </xf>
    <xf numFmtId="0" fontId="11" fillId="20" borderId="26" xfId="1" applyFont="1" applyFill="1" applyBorder="1" applyAlignment="1">
      <alignment horizontal="left" vertical="center"/>
    </xf>
    <xf numFmtId="0" fontId="86" fillId="10" borderId="26" xfId="0" applyFont="1" applyFill="1" applyBorder="1" applyAlignment="1">
      <alignment vertical="center"/>
    </xf>
    <xf numFmtId="10" fontId="96" fillId="32" borderId="60" xfId="1" applyNumberFormat="1" applyFont="1" applyFill="1" applyBorder="1" applyAlignment="1" applyProtection="1">
      <alignment horizontal="center" vertical="center"/>
      <protection locked="0"/>
    </xf>
    <xf numFmtId="0" fontId="87" fillId="0" borderId="51" xfId="0" applyFont="1" applyBorder="1" applyAlignment="1">
      <alignment horizontal="center"/>
    </xf>
    <xf numFmtId="10" fontId="96" fillId="32" borderId="61" xfId="1" applyNumberFormat="1" applyFont="1" applyFill="1" applyBorder="1" applyAlignment="1" applyProtection="1">
      <alignment horizontal="center" vertical="center"/>
      <protection locked="0"/>
    </xf>
    <xf numFmtId="0" fontId="13" fillId="0" borderId="17" xfId="0" applyFont="1" applyBorder="1" applyAlignment="1">
      <alignment horizontal="center"/>
    </xf>
    <xf numFmtId="10" fontId="96" fillId="32" borderId="62" xfId="1" applyNumberFormat="1" applyFont="1" applyFill="1" applyBorder="1" applyAlignment="1" applyProtection="1">
      <alignment horizontal="center" vertical="center"/>
      <protection locked="0"/>
    </xf>
    <xf numFmtId="0" fontId="13" fillId="0" borderId="52" xfId="0" applyFont="1" applyBorder="1" applyAlignment="1">
      <alignment horizontal="center"/>
    </xf>
    <xf numFmtId="165" fontId="69" fillId="16" borderId="36" xfId="0" applyNumberFormat="1" applyFont="1" applyFill="1" applyBorder="1" applyAlignment="1">
      <alignment horizontal="right" vertical="center"/>
    </xf>
    <xf numFmtId="0" fontId="129" fillId="9" borderId="6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vertical="center" wrapText="1"/>
      <protection locked="0"/>
    </xf>
    <xf numFmtId="0" fontId="123" fillId="0" borderId="0" xfId="0" applyFont="1" applyAlignment="1" applyProtection="1">
      <alignment vertical="center"/>
      <protection locked="0"/>
    </xf>
    <xf numFmtId="2" fontId="0" fillId="0" borderId="52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52" xfId="0" applyNumberForma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95" fillId="0" borderId="5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95" fillId="0" borderId="28" xfId="0" applyFont="1" applyBorder="1" applyAlignment="1" applyProtection="1">
      <alignment horizontal="center" vertical="center" wrapText="1"/>
      <protection locked="0"/>
    </xf>
    <xf numFmtId="0" fontId="18" fillId="0" borderId="53" xfId="0" applyFont="1" applyBorder="1" applyAlignment="1">
      <alignment horizontal="center" vertical="center"/>
    </xf>
    <xf numFmtId="173" fontId="18" fillId="0" borderId="53" xfId="0" applyNumberFormat="1" applyFont="1" applyBorder="1" applyAlignment="1">
      <alignment horizontal="center" vertical="center"/>
    </xf>
    <xf numFmtId="174" fontId="18" fillId="0" borderId="53" xfId="0" applyNumberFormat="1" applyFont="1" applyBorder="1" applyAlignment="1">
      <alignment horizontal="center" vertical="center"/>
    </xf>
    <xf numFmtId="175" fontId="18" fillId="0" borderId="57" xfId="0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173" fontId="18" fillId="0" borderId="2" xfId="0" applyNumberFormat="1" applyFont="1" applyBorder="1" applyAlignment="1">
      <alignment horizontal="center" vertical="center"/>
    </xf>
    <xf numFmtId="174" fontId="18" fillId="0" borderId="2" xfId="0" applyNumberFormat="1" applyFont="1" applyBorder="1" applyAlignment="1">
      <alignment horizontal="center" vertical="center"/>
    </xf>
    <xf numFmtId="175" fontId="18" fillId="0" borderId="16" xfId="0" applyNumberFormat="1" applyFont="1" applyBorder="1" applyAlignment="1">
      <alignment horizontal="center" vertical="center"/>
    </xf>
    <xf numFmtId="0" fontId="18" fillId="0" borderId="43" xfId="0" applyFont="1" applyBorder="1" applyAlignment="1">
      <alignment horizontal="center" vertical="center"/>
    </xf>
    <xf numFmtId="175" fontId="18" fillId="0" borderId="58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176" fontId="93" fillId="0" borderId="30" xfId="0" applyNumberFormat="1" applyFont="1" applyBorder="1" applyAlignment="1">
      <alignment horizontal="right" vertical="center"/>
    </xf>
    <xf numFmtId="175" fontId="93" fillId="0" borderId="31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95" fillId="0" borderId="36" xfId="0" applyFont="1" applyBorder="1" applyAlignment="1">
      <alignment horizontal="center" vertical="center" wrapText="1"/>
    </xf>
    <xf numFmtId="0" fontId="95" fillId="0" borderId="30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/>
    </xf>
    <xf numFmtId="175" fontId="18" fillId="0" borderId="21" xfId="0" applyNumberFormat="1" applyFont="1" applyBorder="1" applyAlignment="1">
      <alignment horizontal="center" vertical="center"/>
    </xf>
    <xf numFmtId="0" fontId="146" fillId="0" borderId="5" xfId="0" applyFont="1" applyBorder="1" applyAlignment="1">
      <alignment vertical="center"/>
    </xf>
    <xf numFmtId="0" fontId="146" fillId="0" borderId="6" xfId="0" applyFont="1" applyBorder="1" applyAlignment="1">
      <alignment vertical="center"/>
    </xf>
    <xf numFmtId="0" fontId="146" fillId="0" borderId="10" xfId="0" applyFont="1" applyBorder="1" applyAlignment="1">
      <alignment vertical="center"/>
    </xf>
    <xf numFmtId="0" fontId="146" fillId="0" borderId="3" xfId="0" applyFont="1" applyBorder="1" applyAlignment="1">
      <alignment vertical="center"/>
    </xf>
    <xf numFmtId="1" fontId="18" fillId="0" borderId="53" xfId="0" applyNumberFormat="1" applyFont="1" applyBorder="1" applyAlignment="1">
      <alignment horizontal="center" vertical="center"/>
    </xf>
    <xf numFmtId="43" fontId="18" fillId="0" borderId="2" xfId="0" applyNumberFormat="1" applyFont="1" applyBorder="1" applyAlignment="1">
      <alignment horizontal="center" vertical="center"/>
    </xf>
    <xf numFmtId="1" fontId="18" fillId="0" borderId="2" xfId="0" applyNumberFormat="1" applyFont="1" applyBorder="1" applyAlignment="1">
      <alignment horizontal="center" vertical="center"/>
    </xf>
    <xf numFmtId="43" fontId="18" fillId="0" borderId="43" xfId="0" applyNumberFormat="1" applyFont="1" applyBorder="1" applyAlignment="1">
      <alignment horizontal="center" vertical="center"/>
    </xf>
    <xf numFmtId="1" fontId="18" fillId="0" borderId="43" xfId="0" applyNumberFormat="1" applyFont="1" applyBorder="1" applyAlignment="1">
      <alignment horizontal="center" vertical="center"/>
    </xf>
    <xf numFmtId="0" fontId="93" fillId="0" borderId="30" xfId="0" applyFont="1" applyBorder="1" applyAlignment="1">
      <alignment horizontal="right" vertical="center"/>
    </xf>
    <xf numFmtId="0" fontId="6" fillId="0" borderId="5" xfId="0" applyFont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10" xfId="0" applyFont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10" fontId="18" fillId="0" borderId="53" xfId="0" applyNumberFormat="1" applyFont="1" applyBorder="1" applyAlignment="1">
      <alignment horizontal="center" vertical="center"/>
    </xf>
    <xf numFmtId="10" fontId="18" fillId="0" borderId="2" xfId="0" applyNumberFormat="1" applyFont="1" applyBorder="1" applyAlignment="1">
      <alignment horizontal="center" vertical="center"/>
    </xf>
    <xf numFmtId="43" fontId="150" fillId="0" borderId="2" xfId="0" applyNumberFormat="1" applyFont="1" applyBorder="1" applyAlignment="1">
      <alignment horizontal="center" vertical="center"/>
    </xf>
    <xf numFmtId="43" fontId="150" fillId="0" borderId="43" xfId="0" applyNumberFormat="1" applyFont="1" applyBorder="1" applyAlignment="1">
      <alignment horizontal="center" vertical="center"/>
    </xf>
    <xf numFmtId="0" fontId="151" fillId="0" borderId="11" xfId="1" applyFont="1" applyBorder="1" applyAlignment="1">
      <alignment vertical="center"/>
    </xf>
    <xf numFmtId="0" fontId="151" fillId="0" borderId="17" xfId="1" applyFont="1" applyBorder="1" applyAlignment="1">
      <alignment vertical="center"/>
    </xf>
    <xf numFmtId="0" fontId="151" fillId="0" borderId="14" xfId="1" applyFont="1" applyBorder="1" applyAlignment="1">
      <alignment vertical="center"/>
    </xf>
    <xf numFmtId="0" fontId="151" fillId="19" borderId="31" xfId="1" applyFont="1" applyFill="1" applyBorder="1"/>
    <xf numFmtId="0" fontId="52" fillId="0" borderId="61" xfId="1" applyFont="1" applyBorder="1" applyAlignment="1">
      <alignment horizontal="center" vertical="center"/>
    </xf>
    <xf numFmtId="0" fontId="151" fillId="0" borderId="18" xfId="1" applyFont="1" applyBorder="1" applyAlignment="1">
      <alignment vertical="center"/>
    </xf>
    <xf numFmtId="0" fontId="151" fillId="0" borderId="16" xfId="1" applyFont="1" applyBorder="1" applyAlignment="1">
      <alignment vertical="center"/>
    </xf>
    <xf numFmtId="0" fontId="68" fillId="0" borderId="61" xfId="0" applyFont="1" applyBorder="1" applyAlignment="1">
      <alignment horizontal="left" vertical="center"/>
    </xf>
    <xf numFmtId="0" fontId="68" fillId="0" borderId="62" xfId="0" applyFont="1" applyBorder="1" applyAlignment="1">
      <alignment horizontal="left" vertical="center"/>
    </xf>
    <xf numFmtId="0" fontId="68" fillId="0" borderId="60" xfId="0" applyFont="1" applyBorder="1" applyAlignment="1">
      <alignment horizontal="left" vertical="center"/>
    </xf>
    <xf numFmtId="0" fontId="65" fillId="0" borderId="55" xfId="0" applyFont="1" applyBorder="1" applyAlignment="1" applyProtection="1">
      <alignment vertical="center"/>
      <protection locked="0"/>
    </xf>
    <xf numFmtId="0" fontId="65" fillId="0" borderId="39" xfId="0" applyFont="1" applyBorder="1" applyAlignment="1" applyProtection="1">
      <alignment vertical="center"/>
      <protection locked="0"/>
    </xf>
    <xf numFmtId="0" fontId="65" fillId="0" borderId="56" xfId="0" applyFont="1" applyBorder="1" applyAlignment="1" applyProtection="1">
      <alignment vertical="center"/>
      <protection locked="0"/>
    </xf>
    <xf numFmtId="0" fontId="65" fillId="0" borderId="1" xfId="0" applyFont="1" applyBorder="1" applyAlignment="1" applyProtection="1">
      <alignment vertical="center"/>
      <protection locked="0"/>
    </xf>
    <xf numFmtId="0" fontId="0" fillId="0" borderId="17" xfId="0" applyBorder="1" applyAlignment="1">
      <alignment horizontal="center" vertical="center"/>
    </xf>
    <xf numFmtId="0" fontId="22" fillId="0" borderId="54" xfId="0" applyFont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2" fillId="0" borderId="59" xfId="0" applyFont="1" applyBorder="1" applyAlignment="1">
      <alignment horizontal="center" vertical="center"/>
    </xf>
    <xf numFmtId="0" fontId="55" fillId="15" borderId="36" xfId="0" applyFont="1" applyFill="1" applyBorder="1" applyAlignment="1">
      <alignment horizontal="center" vertical="center" wrapText="1"/>
    </xf>
    <xf numFmtId="0" fontId="0" fillId="0" borderId="51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vertical="center"/>
      <protection locked="0"/>
    </xf>
    <xf numFmtId="1" fontId="8" fillId="9" borderId="17" xfId="0" applyNumberFormat="1" applyFont="1" applyFill="1" applyBorder="1" applyProtection="1">
      <protection locked="0"/>
    </xf>
    <xf numFmtId="0" fontId="0" fillId="0" borderId="0" xfId="0" quotePrefix="1"/>
    <xf numFmtId="2" fontId="55" fillId="9" borderId="37" xfId="0" applyNumberFormat="1" applyFont="1" applyFill="1" applyBorder="1" applyAlignment="1">
      <alignment horizontal="center" vertical="center"/>
    </xf>
    <xf numFmtId="0" fontId="70" fillId="9" borderId="38" xfId="0" applyFont="1" applyFill="1" applyBorder="1" applyAlignment="1">
      <alignment horizontal="center" vertical="center"/>
    </xf>
    <xf numFmtId="0" fontId="57" fillId="9" borderId="38" xfId="0" applyFont="1" applyFill="1" applyBorder="1" applyAlignment="1">
      <alignment horizontal="center" vertical="center"/>
    </xf>
    <xf numFmtId="0" fontId="9" fillId="16" borderId="7" xfId="0" applyFont="1" applyFill="1" applyBorder="1" applyAlignment="1">
      <alignment horizontal="center" vertical="center"/>
    </xf>
    <xf numFmtId="1" fontId="17" fillId="19" borderId="3" xfId="0" applyNumberFormat="1" applyFont="1" applyFill="1" applyBorder="1" applyProtection="1">
      <protection locked="0"/>
    </xf>
    <xf numFmtId="2" fontId="17" fillId="9" borderId="38" xfId="0" applyNumberFormat="1" applyFont="1" applyFill="1" applyBorder="1"/>
    <xf numFmtId="2" fontId="17" fillId="9" borderId="48" xfId="0" applyNumberFormat="1" applyFont="1" applyFill="1" applyBorder="1"/>
    <xf numFmtId="2" fontId="17" fillId="9" borderId="49" xfId="0" applyNumberFormat="1" applyFont="1" applyFill="1" applyBorder="1"/>
    <xf numFmtId="2" fontId="17" fillId="9" borderId="38" xfId="0" applyNumberFormat="1" applyFont="1" applyFill="1" applyBorder="1" applyAlignment="1">
      <alignment vertical="center"/>
    </xf>
    <xf numFmtId="2" fontId="0" fillId="0" borderId="0" xfId="0" applyNumberFormat="1" applyProtection="1">
      <protection locked="0"/>
    </xf>
    <xf numFmtId="164" fontId="91" fillId="8" borderId="30" xfId="1" applyNumberFormat="1" applyFont="1" applyFill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/>
    </xf>
    <xf numFmtId="175" fontId="18" fillId="0" borderId="53" xfId="0" applyNumberFormat="1" applyFont="1" applyBorder="1" applyAlignment="1" applyProtection="1">
      <alignment horizontal="center" vertical="center"/>
      <protection hidden="1"/>
    </xf>
    <xf numFmtId="175" fontId="18" fillId="0" borderId="2" xfId="0" applyNumberFormat="1" applyFont="1" applyBorder="1" applyAlignment="1" applyProtection="1">
      <alignment horizontal="center" vertical="center"/>
      <protection hidden="1"/>
    </xf>
    <xf numFmtId="4" fontId="18" fillId="0" borderId="53" xfId="0" applyNumberFormat="1" applyFont="1" applyBorder="1" applyAlignment="1" applyProtection="1">
      <alignment horizontal="center" vertical="center"/>
      <protection hidden="1"/>
    </xf>
    <xf numFmtId="4" fontId="18" fillId="0" borderId="2" xfId="0" applyNumberFormat="1" applyFont="1" applyBorder="1" applyAlignment="1" applyProtection="1">
      <alignment horizontal="center" vertical="center"/>
      <protection hidden="1"/>
    </xf>
    <xf numFmtId="2" fontId="18" fillId="0" borderId="53" xfId="0" applyNumberFormat="1" applyFont="1" applyBorder="1" applyAlignment="1" applyProtection="1">
      <alignment horizontal="center" vertical="center"/>
      <protection hidden="1"/>
    </xf>
    <xf numFmtId="2" fontId="18" fillId="0" borderId="2" xfId="0" applyNumberFormat="1" applyFont="1" applyBorder="1" applyAlignment="1" applyProtection="1">
      <alignment horizontal="center" vertical="center"/>
      <protection hidden="1"/>
    </xf>
    <xf numFmtId="2" fontId="18" fillId="0" borderId="43" xfId="0" applyNumberFormat="1" applyFont="1" applyBorder="1" applyAlignment="1" applyProtection="1">
      <alignment horizontal="center" vertical="center"/>
      <protection hidden="1"/>
    </xf>
    <xf numFmtId="0" fontId="0" fillId="25" borderId="70" xfId="0" applyFill="1" applyBorder="1"/>
    <xf numFmtId="0" fontId="0" fillId="25" borderId="54" xfId="0" applyFill="1" applyBorder="1"/>
    <xf numFmtId="0" fontId="0" fillId="25" borderId="55" xfId="0" applyFill="1" applyBorder="1"/>
    <xf numFmtId="0" fontId="0" fillId="25" borderId="42" xfId="0" applyFill="1" applyBorder="1"/>
    <xf numFmtId="0" fontId="0" fillId="25" borderId="56" xfId="0" applyFill="1" applyBorder="1" applyAlignment="1">
      <alignment horizontal="right"/>
    </xf>
    <xf numFmtId="175" fontId="18" fillId="0" borderId="39" xfId="0" applyNumberFormat="1" applyFont="1" applyBorder="1" applyAlignment="1">
      <alignment horizontal="center" vertical="center"/>
    </xf>
    <xf numFmtId="175" fontId="18" fillId="0" borderId="56" xfId="0" applyNumberFormat="1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43" fontId="18" fillId="0" borderId="13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/>
    </xf>
    <xf numFmtId="175" fontId="18" fillId="0" borderId="18" xfId="0" applyNumberFormat="1" applyFont="1" applyBorder="1" applyAlignment="1">
      <alignment horizontal="center" vertical="center"/>
    </xf>
    <xf numFmtId="1" fontId="8" fillId="9" borderId="11" xfId="0" applyNumberFormat="1" applyFont="1" applyFill="1" applyBorder="1" applyAlignment="1" applyProtection="1">
      <alignment vertical="center"/>
      <protection locked="0"/>
    </xf>
    <xf numFmtId="0" fontId="153" fillId="0" borderId="60" xfId="0" applyFont="1" applyBorder="1" applyProtection="1">
      <protection locked="0"/>
    </xf>
    <xf numFmtId="0" fontId="153" fillId="0" borderId="61" xfId="0" applyFont="1" applyBorder="1" applyProtection="1">
      <protection locked="0"/>
    </xf>
    <xf numFmtId="0" fontId="153" fillId="0" borderId="62" xfId="0" applyFont="1" applyBorder="1" applyProtection="1">
      <protection locked="0"/>
    </xf>
    <xf numFmtId="1" fontId="8" fillId="19" borderId="31" xfId="0" applyNumberFormat="1" applyFont="1" applyFill="1" applyBorder="1" applyProtection="1">
      <protection locked="0"/>
    </xf>
    <xf numFmtId="165" fontId="6" fillId="15" borderId="36" xfId="0" applyNumberFormat="1" applyFont="1" applyFill="1" applyBorder="1" applyAlignment="1">
      <alignment horizontal="right"/>
    </xf>
    <xf numFmtId="0" fontId="20" fillId="10" borderId="36" xfId="0" applyFont="1" applyFill="1" applyBorder="1" applyAlignment="1">
      <alignment horizontal="center"/>
    </xf>
    <xf numFmtId="0" fontId="6" fillId="0" borderId="8" xfId="0" applyFont="1" applyBorder="1" applyAlignment="1">
      <alignment vertical="center"/>
    </xf>
    <xf numFmtId="0" fontId="6" fillId="0" borderId="0" xfId="0" applyFont="1" applyAlignment="1">
      <alignment vertical="center"/>
    </xf>
    <xf numFmtId="176" fontId="93" fillId="0" borderId="31" xfId="0" applyNumberFormat="1" applyFont="1" applyBorder="1" applyAlignment="1">
      <alignment horizontal="right" vertical="center"/>
    </xf>
    <xf numFmtId="175" fontId="156" fillId="0" borderId="55" xfId="0" applyNumberFormat="1" applyFont="1" applyBorder="1" applyAlignment="1">
      <alignment horizontal="center" vertical="center"/>
    </xf>
    <xf numFmtId="175" fontId="156" fillId="0" borderId="39" xfId="0" applyNumberFormat="1" applyFont="1" applyBorder="1" applyAlignment="1">
      <alignment horizontal="center" vertical="center"/>
    </xf>
    <xf numFmtId="175" fontId="156" fillId="0" borderId="56" xfId="0" applyNumberFormat="1" applyFont="1" applyBorder="1" applyAlignment="1">
      <alignment horizontal="center" vertical="center"/>
    </xf>
    <xf numFmtId="0" fontId="156" fillId="0" borderId="53" xfId="0" applyFont="1" applyBorder="1" applyAlignment="1">
      <alignment horizontal="center" vertical="center" wrapText="1"/>
    </xf>
    <xf numFmtId="0" fontId="156" fillId="0" borderId="2" xfId="0" applyFont="1" applyBorder="1" applyAlignment="1">
      <alignment horizontal="center" vertical="center" wrapText="1"/>
    </xf>
    <xf numFmtId="0" fontId="156" fillId="0" borderId="43" xfId="0" applyFont="1" applyBorder="1" applyAlignment="1">
      <alignment horizontal="center" vertical="center" wrapText="1"/>
    </xf>
    <xf numFmtId="0" fontId="19" fillId="0" borderId="0" xfId="0" applyFont="1" applyAlignment="1">
      <alignment wrapText="1"/>
    </xf>
    <xf numFmtId="0" fontId="6" fillId="0" borderId="36" xfId="0" applyFont="1" applyBorder="1" applyAlignment="1" applyProtection="1">
      <alignment horizontal="center"/>
      <protection locked="0"/>
    </xf>
    <xf numFmtId="2" fontId="6" fillId="0" borderId="36" xfId="0" applyNumberFormat="1" applyFont="1" applyBorder="1" applyAlignment="1" applyProtection="1">
      <alignment horizontal="center"/>
      <protection locked="0"/>
    </xf>
    <xf numFmtId="179" fontId="6" fillId="0" borderId="36" xfId="0" applyNumberFormat="1" applyFont="1" applyBorder="1" applyAlignment="1" applyProtection="1">
      <alignment horizontal="right"/>
      <protection locked="0"/>
    </xf>
    <xf numFmtId="0" fontId="1" fillId="5" borderId="8" xfId="1" applyFill="1" applyBorder="1" applyProtection="1">
      <protection locked="0"/>
    </xf>
    <xf numFmtId="0" fontId="0" fillId="10" borderId="8" xfId="0" applyFill="1" applyBorder="1" applyAlignment="1" applyProtection="1">
      <alignment horizontal="center" vertical="center"/>
      <protection locked="0"/>
    </xf>
    <xf numFmtId="0" fontId="16" fillId="10" borderId="29" xfId="0" applyFont="1" applyFill="1" applyBorder="1" applyAlignment="1">
      <alignment horizontal="center" vertical="center" textRotation="90"/>
    </xf>
    <xf numFmtId="0" fontId="0" fillId="25" borderId="0" xfId="0" applyFill="1" applyAlignment="1">
      <alignment horizontal="center"/>
    </xf>
    <xf numFmtId="2" fontId="0" fillId="0" borderId="0" xfId="0" applyNumberFormat="1" applyAlignment="1" applyProtection="1">
      <alignment vertical="center"/>
      <protection locked="0"/>
    </xf>
    <xf numFmtId="0" fontId="16" fillId="14" borderId="29" xfId="0" applyFont="1" applyFill="1" applyBorder="1" applyAlignment="1">
      <alignment horizontal="center" vertical="center" textRotation="90"/>
    </xf>
    <xf numFmtId="0" fontId="1" fillId="13" borderId="8" xfId="1" applyFill="1" applyBorder="1" applyAlignment="1" applyProtection="1">
      <alignment vertical="center"/>
      <protection locked="0"/>
    </xf>
    <xf numFmtId="0" fontId="89" fillId="14" borderId="8" xfId="1" applyFont="1" applyFill="1" applyBorder="1" applyAlignment="1">
      <alignment horizontal="center" vertical="center"/>
    </xf>
    <xf numFmtId="164" fontId="68" fillId="14" borderId="3" xfId="1" applyNumberFormat="1" applyFont="1" applyFill="1" applyBorder="1" applyAlignment="1" applyProtection="1">
      <alignment horizontal="center" vertical="center"/>
      <protection locked="0"/>
    </xf>
    <xf numFmtId="1" fontId="68" fillId="14" borderId="3" xfId="1" applyNumberFormat="1" applyFont="1" applyFill="1" applyBorder="1" applyAlignment="1" applyProtection="1">
      <alignment horizontal="center" vertical="center"/>
      <protection locked="0"/>
    </xf>
    <xf numFmtId="0" fontId="89" fillId="14" borderId="0" xfId="1" applyFont="1" applyFill="1" applyAlignment="1">
      <alignment horizontal="center" vertical="center"/>
    </xf>
    <xf numFmtId="1" fontId="68" fillId="14" borderId="4" xfId="1" applyNumberFormat="1" applyFont="1" applyFill="1" applyBorder="1" applyAlignment="1" applyProtection="1">
      <alignment horizontal="center" vertical="center"/>
      <protection locked="0"/>
    </xf>
    <xf numFmtId="0" fontId="16" fillId="10" borderId="29" xfId="0" applyFont="1" applyFill="1" applyBorder="1" applyAlignment="1">
      <alignment vertical="center" textRotation="90"/>
    </xf>
    <xf numFmtId="0" fontId="1" fillId="0" borderId="5" xfId="1" applyBorder="1" applyProtection="1">
      <protection locked="0"/>
    </xf>
    <xf numFmtId="0" fontId="1" fillId="0" borderId="8" xfId="1" applyBorder="1" applyProtection="1">
      <protection locked="0"/>
    </xf>
    <xf numFmtId="2" fontId="0" fillId="0" borderId="2" xfId="0" applyNumberFormat="1" applyBorder="1"/>
    <xf numFmtId="2" fontId="85" fillId="8" borderId="36" xfId="1" applyNumberFormat="1" applyFont="1" applyFill="1" applyBorder="1" applyAlignment="1">
      <alignment horizontal="center" vertical="center" shrinkToFit="1"/>
    </xf>
    <xf numFmtId="2" fontId="85" fillId="8" borderId="36" xfId="1" applyNumberFormat="1" applyFont="1" applyFill="1" applyBorder="1" applyAlignment="1">
      <alignment horizontal="center" vertical="center"/>
    </xf>
    <xf numFmtId="0" fontId="157" fillId="0" borderId="8" xfId="1" applyFont="1" applyBorder="1" applyProtection="1">
      <protection locked="0"/>
    </xf>
    <xf numFmtId="0" fontId="159" fillId="13" borderId="6" xfId="1" applyFont="1" applyFill="1" applyBorder="1"/>
    <xf numFmtId="0" fontId="150" fillId="0" borderId="0" xfId="0" applyFont="1" applyProtection="1">
      <protection locked="0"/>
    </xf>
    <xf numFmtId="0" fontId="158" fillId="16" borderId="72" xfId="1" applyFont="1" applyFill="1" applyBorder="1" applyAlignment="1">
      <alignment horizontal="center" vertical="center"/>
    </xf>
    <xf numFmtId="1" fontId="158" fillId="16" borderId="71" xfId="1" applyNumberFormat="1" applyFont="1" applyFill="1" applyBorder="1" applyAlignment="1">
      <alignment horizontal="center" vertical="center"/>
    </xf>
    <xf numFmtId="0" fontId="158" fillId="16" borderId="27" xfId="1" applyFont="1" applyFill="1" applyBorder="1" applyAlignment="1">
      <alignment horizontal="center" vertical="center"/>
    </xf>
    <xf numFmtId="1" fontId="158" fillId="16" borderId="25" xfId="1" applyNumberFormat="1" applyFont="1" applyFill="1" applyBorder="1" applyAlignment="1">
      <alignment horizontal="center" vertical="center"/>
    </xf>
    <xf numFmtId="0" fontId="158" fillId="16" borderId="25" xfId="1" applyFont="1" applyFill="1" applyBorder="1" applyAlignment="1">
      <alignment horizontal="center" vertical="center"/>
    </xf>
    <xf numFmtId="0" fontId="158" fillId="16" borderId="33" xfId="1" applyFont="1" applyFill="1" applyBorder="1" applyAlignment="1">
      <alignment horizontal="center" vertical="center"/>
    </xf>
    <xf numFmtId="0" fontId="103" fillId="32" borderId="53" xfId="1" applyFont="1" applyFill="1" applyBorder="1" applyAlignment="1" applyProtection="1">
      <alignment horizontal="center" vertical="center"/>
      <protection locked="0"/>
    </xf>
    <xf numFmtId="0" fontId="103" fillId="32" borderId="2" xfId="1" applyFont="1" applyFill="1" applyBorder="1" applyAlignment="1" applyProtection="1">
      <alignment horizontal="center" vertical="center"/>
      <protection locked="0"/>
    </xf>
    <xf numFmtId="10" fontId="96" fillId="32" borderId="64" xfId="1" applyNumberFormat="1" applyFont="1" applyFill="1" applyBorder="1" applyAlignment="1" applyProtection="1">
      <alignment horizontal="center" vertical="center"/>
      <protection locked="0"/>
    </xf>
    <xf numFmtId="10" fontId="160" fillId="7" borderId="31" xfId="0" applyNumberFormat="1" applyFont="1" applyFill="1" applyBorder="1" applyAlignment="1" applyProtection="1">
      <alignment vertical="center"/>
      <protection locked="0"/>
    </xf>
    <xf numFmtId="0" fontId="162" fillId="0" borderId="0" xfId="0" applyFont="1" applyProtection="1">
      <protection locked="0"/>
    </xf>
    <xf numFmtId="0" fontId="153" fillId="0" borderId="63" xfId="0" applyFont="1" applyBorder="1" applyProtection="1">
      <protection locked="0"/>
    </xf>
    <xf numFmtId="10" fontId="163" fillId="7" borderId="31" xfId="0" applyNumberFormat="1" applyFont="1" applyFill="1" applyBorder="1" applyAlignment="1" applyProtection="1">
      <alignment vertical="center"/>
      <protection locked="0"/>
    </xf>
    <xf numFmtId="0" fontId="58" fillId="10" borderId="0" xfId="0" applyFont="1" applyFill="1" applyAlignment="1">
      <alignment vertical="center"/>
    </xf>
    <xf numFmtId="0" fontId="152" fillId="7" borderId="0" xfId="0" applyFont="1" applyFill="1"/>
    <xf numFmtId="49" fontId="167" fillId="0" borderId="0" xfId="0" applyNumberFormat="1" applyFont="1" applyProtection="1">
      <protection locked="0"/>
    </xf>
    <xf numFmtId="7" fontId="6" fillId="0" borderId="0" xfId="0" applyNumberFormat="1" applyFont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quotePrefix="1" applyNumberFormat="1"/>
    <xf numFmtId="49" fontId="0" fillId="0" borderId="0" xfId="0" quotePrefix="1" applyNumberFormat="1" applyAlignment="1">
      <alignment horizontal="left"/>
    </xf>
    <xf numFmtId="0" fontId="0" fillId="0" borderId="0" xfId="0" applyAlignment="1">
      <alignment horizontal="right"/>
    </xf>
    <xf numFmtId="0" fontId="19" fillId="0" borderId="2" xfId="0" applyFont="1" applyBorder="1"/>
    <xf numFmtId="0" fontId="19" fillId="0" borderId="2" xfId="0" applyFont="1" applyBorder="1" applyProtection="1">
      <protection locked="0"/>
    </xf>
    <xf numFmtId="0" fontId="153" fillId="0" borderId="64" xfId="0" applyFont="1" applyBorder="1" applyProtection="1">
      <protection locked="0"/>
    </xf>
    <xf numFmtId="0" fontId="18" fillId="0" borderId="71" xfId="0" applyFont="1" applyBorder="1" applyAlignment="1">
      <alignment horizontal="center" vertical="center"/>
    </xf>
    <xf numFmtId="43" fontId="150" fillId="0" borderId="71" xfId="0" applyNumberFormat="1" applyFont="1" applyBorder="1" applyAlignment="1">
      <alignment horizontal="center" vertical="center"/>
    </xf>
    <xf numFmtId="1" fontId="18" fillId="0" borderId="71" xfId="0" applyNumberFormat="1" applyFont="1" applyBorder="1" applyAlignment="1">
      <alignment horizontal="center" vertical="center"/>
    </xf>
    <xf numFmtId="2" fontId="18" fillId="0" borderId="71" xfId="0" applyNumberFormat="1" applyFont="1" applyBorder="1" applyAlignment="1" applyProtection="1">
      <alignment horizontal="center" vertical="center"/>
      <protection hidden="1"/>
    </xf>
    <xf numFmtId="175" fontId="18" fillId="0" borderId="73" xfId="0" applyNumberFormat="1" applyFont="1" applyBorder="1" applyAlignment="1">
      <alignment horizontal="center" vertical="center"/>
    </xf>
    <xf numFmtId="43" fontId="18" fillId="0" borderId="71" xfId="0" applyNumberFormat="1" applyFont="1" applyBorder="1" applyAlignment="1">
      <alignment horizontal="center" vertical="center"/>
    </xf>
    <xf numFmtId="175" fontId="18" fillId="0" borderId="74" xfId="0" applyNumberFormat="1" applyFont="1" applyBorder="1" applyAlignment="1">
      <alignment horizontal="center" vertical="center"/>
    </xf>
    <xf numFmtId="0" fontId="0" fillId="25" borderId="76" xfId="0" applyFill="1" applyBorder="1"/>
    <xf numFmtId="0" fontId="0" fillId="0" borderId="0" xfId="0" quotePrefix="1" applyAlignment="1">
      <alignment horizontal="right"/>
    </xf>
    <xf numFmtId="0" fontId="65" fillId="7" borderId="0" xfId="0" applyFont="1" applyFill="1"/>
    <xf numFmtId="0" fontId="65" fillId="35" borderId="48" xfId="0" applyFont="1" applyFill="1" applyBorder="1" applyAlignment="1">
      <alignment vertical="center"/>
    </xf>
    <xf numFmtId="0" fontId="65" fillId="36" borderId="48" xfId="0" applyFont="1" applyFill="1" applyBorder="1" applyAlignment="1">
      <alignment vertical="center"/>
    </xf>
    <xf numFmtId="0" fontId="65" fillId="36" borderId="49" xfId="0" applyFont="1" applyFill="1" applyBorder="1" applyAlignment="1">
      <alignment vertical="center"/>
    </xf>
    <xf numFmtId="4" fontId="156" fillId="0" borderId="53" xfId="0" applyNumberFormat="1" applyFont="1" applyBorder="1" applyAlignment="1">
      <alignment horizontal="center" vertical="center" wrapText="1"/>
    </xf>
    <xf numFmtId="4" fontId="156" fillId="0" borderId="2" xfId="0" applyNumberFormat="1" applyFont="1" applyBorder="1" applyAlignment="1">
      <alignment horizontal="center" vertical="center" wrapText="1"/>
    </xf>
    <xf numFmtId="4" fontId="156" fillId="0" borderId="43" xfId="0" applyNumberFormat="1" applyFont="1" applyBorder="1" applyAlignment="1">
      <alignment horizontal="center" vertical="center" wrapText="1"/>
    </xf>
    <xf numFmtId="10" fontId="0" fillId="0" borderId="0" xfId="0" applyNumberFormat="1" applyAlignment="1" applyProtection="1">
      <alignment horizontal="center" vertical="center"/>
      <protection locked="0"/>
    </xf>
    <xf numFmtId="0" fontId="19" fillId="0" borderId="0" xfId="0" applyFont="1"/>
    <xf numFmtId="0" fontId="0" fillId="0" borderId="6" xfId="0" applyBorder="1"/>
    <xf numFmtId="0" fontId="0" fillId="0" borderId="7" xfId="0" applyBorder="1"/>
    <xf numFmtId="0" fontId="19" fillId="0" borderId="5" xfId="0" applyFont="1" applyBorder="1"/>
    <xf numFmtId="0" fontId="0" fillId="0" borderId="8" xfId="0" applyBorder="1"/>
    <xf numFmtId="0" fontId="0" fillId="0" borderId="1" xfId="0" applyBorder="1"/>
    <xf numFmtId="0" fontId="0" fillId="37" borderId="8" xfId="0" applyFill="1" applyBorder="1"/>
    <xf numFmtId="0" fontId="0" fillId="7" borderId="8" xfId="0" applyFill="1" applyBorder="1"/>
    <xf numFmtId="0" fontId="0" fillId="0" borderId="10" xfId="0" applyBorder="1"/>
    <xf numFmtId="0" fontId="0" fillId="0" borderId="3" xfId="0" applyBorder="1"/>
    <xf numFmtId="0" fontId="0" fillId="0" borderId="4" xfId="0" applyBorder="1"/>
    <xf numFmtId="0" fontId="19" fillId="38" borderId="0" xfId="0" applyFont="1" applyFill="1"/>
    <xf numFmtId="2" fontId="19" fillId="38" borderId="0" xfId="0" applyNumberFormat="1" applyFont="1" applyFill="1"/>
    <xf numFmtId="0" fontId="0" fillId="38" borderId="0" xfId="0" applyFill="1"/>
    <xf numFmtId="2" fontId="0" fillId="38" borderId="0" xfId="0" applyNumberFormat="1" applyFill="1"/>
    <xf numFmtId="0" fontId="19" fillId="39" borderId="0" xfId="0" applyFont="1" applyFill="1"/>
    <xf numFmtId="0" fontId="0" fillId="39" borderId="0" xfId="0" applyFill="1"/>
    <xf numFmtId="0" fontId="19" fillId="39" borderId="0" xfId="0" applyFont="1" applyFill="1" applyAlignment="1">
      <alignment wrapText="1"/>
    </xf>
    <xf numFmtId="0" fontId="0" fillId="0" borderId="5" xfId="0" applyBorder="1"/>
    <xf numFmtId="2" fontId="0" fillId="7" borderId="0" xfId="0" applyNumberFormat="1" applyFill="1"/>
    <xf numFmtId="0" fontId="0" fillId="0" borderId="28" xfId="0" applyBorder="1"/>
    <xf numFmtId="0" fontId="0" fillId="0" borderId="29" xfId="0" applyBorder="1"/>
    <xf numFmtId="0" fontId="0" fillId="0" borderId="9" xfId="0" applyBorder="1"/>
    <xf numFmtId="0" fontId="0" fillId="10" borderId="30" xfId="0" applyFill="1" applyBorder="1" applyProtection="1">
      <protection locked="0"/>
    </xf>
    <xf numFmtId="0" fontId="0" fillId="10" borderId="31" xfId="0" applyFill="1" applyBorder="1" applyProtection="1">
      <protection locked="0"/>
    </xf>
    <xf numFmtId="0" fontId="18" fillId="0" borderId="12" xfId="0" applyFont="1" applyBorder="1" applyAlignment="1">
      <alignment horizontal="center" vertical="center"/>
    </xf>
    <xf numFmtId="0" fontId="18" fillId="0" borderId="65" xfId="0" applyFont="1" applyBorder="1" applyAlignment="1">
      <alignment horizontal="center" vertical="center"/>
    </xf>
    <xf numFmtId="10" fontId="59" fillId="15" borderId="9" xfId="0" applyNumberFormat="1" applyFont="1" applyFill="1" applyBorder="1" applyAlignment="1">
      <alignment horizontal="center" vertical="center"/>
    </xf>
    <xf numFmtId="1" fontId="0" fillId="0" borderId="55" xfId="0" applyNumberFormat="1" applyBorder="1" applyAlignment="1">
      <alignment horizontal="center" vertical="center"/>
    </xf>
    <xf numFmtId="1" fontId="0" fillId="0" borderId="39" xfId="0" applyNumberFormat="1" applyBorder="1" applyAlignment="1">
      <alignment horizontal="center" vertical="center"/>
    </xf>
    <xf numFmtId="177" fontId="18" fillId="0" borderId="2" xfId="0" applyNumberFormat="1" applyFont="1" applyBorder="1" applyAlignment="1">
      <alignment horizontal="center" vertical="center"/>
    </xf>
    <xf numFmtId="173" fontId="18" fillId="0" borderId="17" xfId="0" applyNumberFormat="1" applyFont="1" applyBorder="1" applyAlignment="1">
      <alignment horizontal="center" vertical="center"/>
    </xf>
    <xf numFmtId="175" fontId="18" fillId="0" borderId="17" xfId="0" applyNumberFormat="1" applyFont="1" applyBorder="1" applyAlignment="1" applyProtection="1">
      <alignment horizontal="center" vertical="center"/>
      <protection hidden="1"/>
    </xf>
    <xf numFmtId="10" fontId="18" fillId="0" borderId="17" xfId="0" applyNumberFormat="1" applyFont="1" applyBorder="1" applyAlignment="1">
      <alignment horizontal="center" vertical="center"/>
    </xf>
    <xf numFmtId="175" fontId="18" fillId="0" borderId="52" xfId="0" applyNumberFormat="1" applyFont="1" applyBorder="1" applyAlignment="1" applyProtection="1">
      <alignment horizontal="center" vertical="center"/>
      <protection hidden="1"/>
    </xf>
    <xf numFmtId="10" fontId="18" fillId="0" borderId="52" xfId="0" applyNumberFormat="1" applyFont="1" applyBorder="1" applyAlignment="1">
      <alignment horizontal="center" vertical="center"/>
    </xf>
    <xf numFmtId="173" fontId="18" fillId="0" borderId="12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93" fillId="0" borderId="6" xfId="0" applyFont="1" applyBorder="1" applyAlignment="1">
      <alignment horizontal="right" vertical="center"/>
    </xf>
    <xf numFmtId="175" fontId="93" fillId="0" borderId="6" xfId="0" applyNumberFormat="1" applyFont="1" applyBorder="1" applyAlignment="1">
      <alignment horizontal="center" vertical="center"/>
    </xf>
    <xf numFmtId="173" fontId="18" fillId="0" borderId="11" xfId="0" applyNumberFormat="1" applyFont="1" applyBorder="1" applyAlignment="1">
      <alignment horizontal="center" vertical="center"/>
    </xf>
    <xf numFmtId="175" fontId="18" fillId="0" borderId="11" xfId="0" applyNumberFormat="1" applyFont="1" applyBorder="1" applyAlignment="1" applyProtection="1">
      <alignment horizontal="center" vertical="center"/>
      <protection hidden="1"/>
    </xf>
    <xf numFmtId="10" fontId="18" fillId="0" borderId="11" xfId="0" applyNumberFormat="1" applyFont="1" applyBorder="1" applyAlignment="1">
      <alignment horizontal="center" vertical="center"/>
    </xf>
    <xf numFmtId="175" fontId="18" fillId="0" borderId="35" xfId="0" applyNumberFormat="1" applyFont="1" applyBorder="1" applyAlignment="1">
      <alignment horizontal="center" vertical="center"/>
    </xf>
    <xf numFmtId="182" fontId="18" fillId="0" borderId="52" xfId="0" applyNumberFormat="1" applyFont="1" applyBorder="1" applyAlignment="1">
      <alignment horizontal="center" vertical="center"/>
    </xf>
    <xf numFmtId="173" fontId="0" fillId="0" borderId="0" xfId="0" applyNumberFormat="1" applyProtection="1">
      <protection locked="0"/>
    </xf>
    <xf numFmtId="0" fontId="4" fillId="8" borderId="36" xfId="1" applyFont="1" applyFill="1" applyBorder="1" applyAlignment="1" applyProtection="1">
      <alignment horizontal="center" vertical="center" shrinkToFit="1"/>
      <protection locked="0"/>
    </xf>
    <xf numFmtId="2" fontId="0" fillId="0" borderId="39" xfId="0" applyNumberFormat="1" applyBorder="1" applyAlignment="1">
      <alignment horizontal="center" vertical="center"/>
    </xf>
    <xf numFmtId="2" fontId="0" fillId="0" borderId="56" xfId="0" applyNumberFormat="1" applyBorder="1" applyAlignment="1">
      <alignment horizontal="center" vertical="center"/>
    </xf>
    <xf numFmtId="10" fontId="59" fillId="15" borderId="60" xfId="0" applyNumberFormat="1" applyFont="1" applyFill="1" applyBorder="1" applyAlignment="1">
      <alignment horizontal="center" vertical="center"/>
    </xf>
    <xf numFmtId="10" fontId="59" fillId="15" borderId="61" xfId="0" applyNumberFormat="1" applyFont="1" applyFill="1" applyBorder="1" applyAlignment="1">
      <alignment horizontal="center" vertical="center"/>
    </xf>
    <xf numFmtId="10" fontId="59" fillId="15" borderId="64" xfId="0" applyNumberFormat="1" applyFont="1" applyFill="1" applyBorder="1" applyAlignment="1">
      <alignment horizontal="center" vertical="center"/>
    </xf>
    <xf numFmtId="173" fontId="170" fillId="0" borderId="55" xfId="0" applyNumberFormat="1" applyFont="1" applyBorder="1" applyAlignment="1">
      <alignment horizontal="center" vertical="center" wrapText="1"/>
    </xf>
    <xf numFmtId="183" fontId="170" fillId="0" borderId="56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0" fontId="19" fillId="35" borderId="0" xfId="0" applyFont="1" applyFill="1"/>
    <xf numFmtId="0" fontId="0" fillId="40" borderId="0" xfId="0" applyFill="1"/>
    <xf numFmtId="0" fontId="0" fillId="27" borderId="0" xfId="0" applyFill="1" applyAlignment="1">
      <alignment wrapText="1"/>
    </xf>
    <xf numFmtId="2" fontId="168" fillId="35" borderId="2" xfId="0" applyNumberFormat="1" applyFont="1" applyFill="1" applyBorder="1"/>
    <xf numFmtId="0" fontId="7" fillId="24" borderId="16" xfId="0" applyFont="1" applyFill="1" applyBorder="1"/>
    <xf numFmtId="0" fontId="7" fillId="24" borderId="17" xfId="0" applyFont="1" applyFill="1" applyBorder="1"/>
    <xf numFmtId="0" fontId="7" fillId="24" borderId="12" xfId="0" applyFont="1" applyFill="1" applyBorder="1"/>
    <xf numFmtId="0" fontId="89" fillId="16" borderId="30" xfId="1" applyFont="1" applyFill="1" applyBorder="1" applyAlignment="1">
      <alignment horizontal="center" vertical="center"/>
    </xf>
    <xf numFmtId="0" fontId="89" fillId="16" borderId="55" xfId="1" applyFont="1" applyFill="1" applyBorder="1" applyAlignment="1">
      <alignment horizontal="center" vertical="center"/>
    </xf>
    <xf numFmtId="0" fontId="89" fillId="16" borderId="6" xfId="1" applyFont="1" applyFill="1" applyBorder="1" applyAlignment="1">
      <alignment vertical="center"/>
    </xf>
    <xf numFmtId="0" fontId="89" fillId="16" borderId="74" xfId="1" applyFont="1" applyFill="1" applyBorder="1" applyAlignment="1">
      <alignment horizontal="center" vertical="center"/>
    </xf>
    <xf numFmtId="164" fontId="68" fillId="0" borderId="0" xfId="1" applyNumberFormat="1" applyFont="1" applyAlignment="1" applyProtection="1">
      <alignment vertical="center"/>
      <protection locked="0"/>
    </xf>
    <xf numFmtId="0" fontId="89" fillId="16" borderId="54" xfId="1" applyFont="1" applyFill="1" applyBorder="1" applyAlignment="1">
      <alignment vertical="center"/>
    </xf>
    <xf numFmtId="1" fontId="68" fillId="0" borderId="39" xfId="1" applyNumberFormat="1" applyFont="1" applyBorder="1" applyAlignment="1" applyProtection="1">
      <alignment horizontal="center" vertical="center"/>
      <protection locked="0"/>
    </xf>
    <xf numFmtId="1" fontId="68" fillId="0" borderId="56" xfId="1" applyNumberFormat="1" applyFont="1" applyBorder="1" applyAlignment="1" applyProtection="1">
      <alignment horizontal="center" vertical="center"/>
      <protection locked="0"/>
    </xf>
    <xf numFmtId="0" fontId="174" fillId="0" borderId="0" xfId="0" applyFont="1"/>
    <xf numFmtId="0" fontId="0" fillId="0" borderId="39" xfId="0" applyBorder="1"/>
    <xf numFmtId="0" fontId="0" fillId="0" borderId="56" xfId="0" applyBorder="1"/>
    <xf numFmtId="0" fontId="96" fillId="0" borderId="0" xfId="0" applyFont="1"/>
    <xf numFmtId="0" fontId="25" fillId="10" borderId="54" xfId="0" applyFont="1" applyFill="1" applyBorder="1"/>
    <xf numFmtId="0" fontId="25" fillId="10" borderId="53" xfId="0" applyFont="1" applyFill="1" applyBorder="1"/>
    <xf numFmtId="0" fontId="25" fillId="10" borderId="55" xfId="0" applyFont="1" applyFill="1" applyBorder="1"/>
    <xf numFmtId="179" fontId="0" fillId="0" borderId="39" xfId="0" applyNumberFormat="1" applyBorder="1"/>
    <xf numFmtId="1" fontId="0" fillId="0" borderId="43" xfId="0" applyNumberFormat="1" applyBorder="1"/>
    <xf numFmtId="179" fontId="0" fillId="0" borderId="56" xfId="0" applyNumberFormat="1" applyBorder="1"/>
    <xf numFmtId="10" fontId="0" fillId="7" borderId="60" xfId="0" applyNumberFormat="1" applyFill="1" applyBorder="1" applyAlignment="1" applyProtection="1">
      <alignment horizontal="center" vertical="center"/>
      <protection locked="0"/>
    </xf>
    <xf numFmtId="10" fontId="0" fillId="7" borderId="61" xfId="0" applyNumberFormat="1" applyFill="1" applyBorder="1" applyAlignment="1" applyProtection="1">
      <alignment horizontal="center" vertical="center"/>
      <protection locked="0"/>
    </xf>
    <xf numFmtId="10" fontId="0" fillId="7" borderId="62" xfId="0" applyNumberFormat="1" applyFill="1" applyBorder="1" applyAlignment="1" applyProtection="1">
      <alignment horizontal="center" vertical="center"/>
      <protection locked="0"/>
    </xf>
    <xf numFmtId="10" fontId="0" fillId="7" borderId="9" xfId="0" applyNumberFormat="1" applyFill="1" applyBorder="1" applyAlignment="1" applyProtection="1">
      <alignment horizontal="center" vertical="center"/>
      <protection locked="0"/>
    </xf>
    <xf numFmtId="0" fontId="0" fillId="0" borderId="60" xfId="0" applyBorder="1"/>
    <xf numFmtId="0" fontId="0" fillId="0" borderId="61" xfId="0" applyBorder="1"/>
    <xf numFmtId="0" fontId="0" fillId="0" borderId="62" xfId="0" applyBorder="1"/>
    <xf numFmtId="10" fontId="0" fillId="7" borderId="54" xfId="0" applyNumberFormat="1" applyFill="1" applyBorder="1" applyAlignment="1" applyProtection="1">
      <alignment horizontal="center" vertical="center"/>
      <protection locked="0"/>
    </xf>
    <xf numFmtId="0" fontId="0" fillId="0" borderId="55" xfId="0" applyBorder="1"/>
    <xf numFmtId="10" fontId="0" fillId="7" borderId="40" xfId="0" applyNumberFormat="1" applyFill="1" applyBorder="1" applyAlignment="1" applyProtection="1">
      <alignment horizontal="center" vertical="center"/>
      <protection locked="0"/>
    </xf>
    <xf numFmtId="10" fontId="0" fillId="7" borderId="42" xfId="0" applyNumberFormat="1" applyFill="1" applyBorder="1" applyAlignment="1" applyProtection="1">
      <alignment horizontal="center" vertical="center"/>
      <protection locked="0"/>
    </xf>
    <xf numFmtId="2" fontId="106" fillId="7" borderId="5" xfId="1" applyNumberFormat="1" applyFont="1" applyFill="1" applyBorder="1" applyAlignment="1" applyProtection="1">
      <alignment horizontal="center" vertical="center"/>
      <protection locked="0"/>
    </xf>
    <xf numFmtId="164" fontId="68" fillId="0" borderId="40" xfId="1" applyNumberFormat="1" applyFont="1" applyBorder="1" applyAlignment="1" applyProtection="1">
      <alignment horizontal="center" vertical="center"/>
      <protection locked="0"/>
    </xf>
    <xf numFmtId="164" fontId="68" fillId="0" borderId="42" xfId="1" applyNumberFormat="1" applyFont="1" applyBorder="1" applyAlignment="1" applyProtection="1">
      <alignment horizontal="center" vertical="center"/>
      <protection locked="0"/>
    </xf>
    <xf numFmtId="0" fontId="21" fillId="0" borderId="0" xfId="0" applyFont="1" applyProtection="1">
      <protection locked="0"/>
    </xf>
    <xf numFmtId="0" fontId="108" fillId="43" borderId="26" xfId="1" applyFont="1" applyFill="1" applyBorder="1" applyAlignment="1" applyProtection="1">
      <alignment vertical="center" shrinkToFit="1"/>
      <protection locked="0"/>
    </xf>
    <xf numFmtId="2" fontId="2" fillId="32" borderId="36" xfId="1" applyNumberFormat="1" applyFont="1" applyFill="1" applyBorder="1" applyAlignment="1" applyProtection="1">
      <alignment horizontal="center" vertical="center" shrinkToFit="1"/>
      <protection locked="0"/>
    </xf>
    <xf numFmtId="0" fontId="27" fillId="10" borderId="29" xfId="1" applyFont="1" applyFill="1" applyBorder="1" applyAlignment="1">
      <alignment horizontal="center" vertical="center" textRotation="90"/>
    </xf>
    <xf numFmtId="0" fontId="1" fillId="0" borderId="0" xfId="1" applyProtection="1">
      <protection locked="0"/>
    </xf>
    <xf numFmtId="0" fontId="103" fillId="32" borderId="13" xfId="1" applyFont="1" applyFill="1" applyBorder="1" applyAlignment="1" applyProtection="1">
      <alignment horizontal="center" vertical="center"/>
      <protection locked="0"/>
    </xf>
    <xf numFmtId="0" fontId="75" fillId="10" borderId="31" xfId="0" applyFont="1" applyFill="1" applyBorder="1" applyAlignment="1">
      <alignment vertical="center"/>
    </xf>
    <xf numFmtId="0" fontId="75" fillId="10" borderId="26" xfId="0" applyFont="1" applyFill="1" applyBorder="1" applyAlignment="1">
      <alignment vertical="center"/>
    </xf>
    <xf numFmtId="174" fontId="179" fillId="10" borderId="31" xfId="0" applyNumberFormat="1" applyFont="1" applyFill="1" applyBorder="1" applyAlignment="1">
      <alignment vertical="center"/>
    </xf>
    <xf numFmtId="0" fontId="26" fillId="10" borderId="31" xfId="0" applyFont="1" applyFill="1" applyBorder="1" applyAlignment="1">
      <alignment vertical="center" wrapText="1"/>
    </xf>
    <xf numFmtId="0" fontId="26" fillId="10" borderId="26" xfId="0" applyFont="1" applyFill="1" applyBorder="1" applyAlignment="1">
      <alignment vertical="center" wrapText="1"/>
    </xf>
    <xf numFmtId="0" fontId="6" fillId="0" borderId="36" xfId="0" quotePrefix="1" applyFont="1" applyBorder="1" applyAlignment="1" applyProtection="1">
      <alignment horizontal="center"/>
      <protection locked="0"/>
    </xf>
    <xf numFmtId="174" fontId="180" fillId="0" borderId="6" xfId="0" applyNumberFormat="1" applyFont="1" applyBorder="1" applyAlignment="1">
      <alignment vertical="center"/>
    </xf>
    <xf numFmtId="0" fontId="179" fillId="10" borderId="31" xfId="0" applyFont="1" applyFill="1" applyBorder="1" applyAlignment="1">
      <alignment vertical="center"/>
    </xf>
    <xf numFmtId="1" fontId="179" fillId="10" borderId="31" xfId="0" applyNumberFormat="1" applyFont="1" applyFill="1" applyBorder="1" applyAlignment="1">
      <alignment vertical="center"/>
    </xf>
    <xf numFmtId="177" fontId="181" fillId="10" borderId="31" xfId="0" applyNumberFormat="1" applyFont="1" applyFill="1" applyBorder="1" applyAlignment="1">
      <alignment vertical="center" wrapText="1"/>
    </xf>
    <xf numFmtId="177" fontId="180" fillId="0" borderId="3" xfId="0" applyNumberFormat="1" applyFont="1" applyBorder="1" applyAlignment="1">
      <alignment vertical="center" wrapText="1"/>
    </xf>
    <xf numFmtId="1" fontId="180" fillId="0" borderId="6" xfId="0" applyNumberFormat="1" applyFont="1" applyBorder="1" applyAlignment="1">
      <alignment vertical="center" wrapText="1"/>
    </xf>
    <xf numFmtId="1" fontId="180" fillId="0" borderId="6" xfId="0" applyNumberFormat="1" applyFont="1" applyBorder="1" applyAlignment="1">
      <alignment vertical="center"/>
    </xf>
    <xf numFmtId="0" fontId="180" fillId="0" borderId="0" xfId="0" applyFont="1" applyAlignment="1">
      <alignment vertical="center"/>
    </xf>
    <xf numFmtId="0" fontId="180" fillId="0" borderId="6" xfId="0" applyFont="1" applyBorder="1" applyAlignment="1">
      <alignment vertical="center"/>
    </xf>
    <xf numFmtId="4" fontId="18" fillId="0" borderId="13" xfId="0" applyNumberFormat="1" applyFont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/>
    </xf>
    <xf numFmtId="4" fontId="18" fillId="0" borderId="43" xfId="0" applyNumberFormat="1" applyFont="1" applyBorder="1" applyAlignment="1">
      <alignment horizontal="center" vertical="center"/>
    </xf>
    <xf numFmtId="0" fontId="0" fillId="10" borderId="30" xfId="0" applyFill="1" applyBorder="1" applyAlignment="1">
      <alignment horizontal="center"/>
    </xf>
    <xf numFmtId="0" fontId="0" fillId="10" borderId="31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79" fillId="10" borderId="5" xfId="0" applyFont="1" applyFill="1" applyBorder="1" applyAlignment="1">
      <alignment horizontal="center" vertical="center" textRotation="90"/>
    </xf>
    <xf numFmtId="0" fontId="79" fillId="10" borderId="8" xfId="0" applyFont="1" applyFill="1" applyBorder="1" applyAlignment="1">
      <alignment horizontal="center" vertical="center" textRotation="90"/>
    </xf>
    <xf numFmtId="0" fontId="79" fillId="10" borderId="10" xfId="0" applyFont="1" applyFill="1" applyBorder="1" applyAlignment="1">
      <alignment horizontal="center" vertical="center" textRotation="90"/>
    </xf>
    <xf numFmtId="0" fontId="79" fillId="10" borderId="6" xfId="0" applyFont="1" applyFill="1" applyBorder="1" applyAlignment="1">
      <alignment horizontal="center" vertical="center"/>
    </xf>
    <xf numFmtId="0" fontId="79" fillId="10" borderId="7" xfId="0" applyFont="1" applyFill="1" applyBorder="1" applyAlignment="1">
      <alignment horizontal="center" vertical="center"/>
    </xf>
    <xf numFmtId="0" fontId="80" fillId="9" borderId="30" xfId="0" applyFont="1" applyFill="1" applyBorder="1" applyAlignment="1">
      <alignment horizontal="center" vertical="center"/>
    </xf>
    <xf numFmtId="0" fontId="80" fillId="9" borderId="26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6" xfId="0" applyBorder="1" applyAlignment="1">
      <alignment horizontal="center"/>
    </xf>
    <xf numFmtId="0" fontId="99" fillId="16" borderId="30" xfId="0" applyFont="1" applyFill="1" applyBorder="1" applyAlignment="1">
      <alignment horizontal="center" vertical="center"/>
    </xf>
    <xf numFmtId="0" fontId="99" fillId="16" borderId="26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81" fillId="16" borderId="30" xfId="0" applyFont="1" applyFill="1" applyBorder="1" applyAlignment="1">
      <alignment horizontal="center" vertical="center"/>
    </xf>
    <xf numFmtId="0" fontId="81" fillId="16" borderId="26" xfId="0" applyFont="1" applyFill="1" applyBorder="1" applyAlignment="1">
      <alignment horizontal="center" vertical="center"/>
    </xf>
    <xf numFmtId="0" fontId="26" fillId="10" borderId="30" xfId="0" applyFont="1" applyFill="1" applyBorder="1" applyAlignment="1">
      <alignment horizontal="right" vertical="center" wrapText="1"/>
    </xf>
    <xf numFmtId="0" fontId="26" fillId="10" borderId="31" xfId="0" applyFont="1" applyFill="1" applyBorder="1" applyAlignment="1">
      <alignment horizontal="right" vertical="center" wrapText="1"/>
    </xf>
    <xf numFmtId="0" fontId="18" fillId="0" borderId="44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75" fillId="10" borderId="30" xfId="0" applyFont="1" applyFill="1" applyBorder="1" applyAlignment="1">
      <alignment horizontal="right" vertical="center"/>
    </xf>
    <xf numFmtId="0" fontId="75" fillId="10" borderId="31" xfId="0" applyFont="1" applyFill="1" applyBorder="1" applyAlignment="1">
      <alignment horizontal="right" vertical="center"/>
    </xf>
    <xf numFmtId="0" fontId="18" fillId="0" borderId="4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95" fillId="0" borderId="26" xfId="0" applyFont="1" applyBorder="1" applyAlignment="1">
      <alignment horizontal="center" vertical="center" wrapText="1"/>
    </xf>
    <xf numFmtId="0" fontId="95" fillId="0" borderId="36" xfId="0" applyFont="1" applyBorder="1" applyAlignment="1">
      <alignment horizontal="center" vertical="center" wrapText="1"/>
    </xf>
    <xf numFmtId="0" fontId="18" fillId="0" borderId="46" xfId="0" applyFont="1" applyBorder="1" applyAlignment="1">
      <alignment horizontal="center" vertical="center"/>
    </xf>
    <xf numFmtId="0" fontId="18" fillId="0" borderId="66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8" fillId="0" borderId="72" xfId="0" applyFont="1" applyBorder="1" applyAlignment="1">
      <alignment horizontal="center" vertical="center"/>
    </xf>
    <xf numFmtId="0" fontId="18" fillId="0" borderId="71" xfId="0" applyFont="1" applyBorder="1" applyAlignment="1">
      <alignment horizontal="center" vertical="center"/>
    </xf>
    <xf numFmtId="10" fontId="156" fillId="0" borderId="53" xfId="0" applyNumberFormat="1" applyFont="1" applyBorder="1" applyAlignment="1">
      <alignment horizontal="center" vertical="center"/>
    </xf>
    <xf numFmtId="10" fontId="156" fillId="0" borderId="2" xfId="0" applyNumberFormat="1" applyFont="1" applyBorder="1" applyAlignment="1">
      <alignment horizontal="center" vertical="center"/>
    </xf>
    <xf numFmtId="10" fontId="156" fillId="0" borderId="24" xfId="0" applyNumberFormat="1" applyFont="1" applyBorder="1" applyAlignment="1">
      <alignment horizontal="center" vertical="center"/>
    </xf>
    <xf numFmtId="10" fontId="156" fillId="0" borderId="43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10" fontId="18" fillId="0" borderId="71" xfId="0" applyNumberFormat="1" applyFont="1" applyBorder="1" applyAlignment="1">
      <alignment horizontal="center" vertical="center"/>
    </xf>
    <xf numFmtId="10" fontId="18" fillId="0" borderId="32" xfId="0" applyNumberFormat="1" applyFont="1" applyBorder="1" applyAlignment="1">
      <alignment horizontal="center" vertical="center"/>
    </xf>
    <xf numFmtId="10" fontId="18" fillId="0" borderId="68" xfId="0" applyNumberFormat="1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75" xfId="0" applyFont="1" applyBorder="1" applyAlignment="1">
      <alignment horizontal="center" vertical="center"/>
    </xf>
    <xf numFmtId="0" fontId="86" fillId="10" borderId="31" xfId="0" applyFont="1" applyFill="1" applyBorder="1" applyAlignment="1">
      <alignment horizontal="center" vertical="center"/>
    </xf>
    <xf numFmtId="0" fontId="131" fillId="15" borderId="0" xfId="0" applyFont="1" applyFill="1" applyAlignment="1">
      <alignment horizontal="center" vertical="center" wrapText="1"/>
    </xf>
    <xf numFmtId="0" fontId="131" fillId="15" borderId="7" xfId="0" applyFont="1" applyFill="1" applyBorder="1" applyAlignment="1">
      <alignment horizontal="center" vertical="center" wrapText="1"/>
    </xf>
    <xf numFmtId="0" fontId="131" fillId="15" borderId="1" xfId="0" applyFont="1" applyFill="1" applyBorder="1" applyAlignment="1">
      <alignment horizontal="center" vertical="center" wrapText="1"/>
    </xf>
    <xf numFmtId="0" fontId="131" fillId="15" borderId="3" xfId="0" applyFont="1" applyFill="1" applyBorder="1" applyAlignment="1">
      <alignment horizontal="center" vertical="center" wrapText="1"/>
    </xf>
    <xf numFmtId="0" fontId="131" fillId="15" borderId="4" xfId="0" applyFont="1" applyFill="1" applyBorder="1" applyAlignment="1">
      <alignment horizontal="center" vertical="center" wrapText="1"/>
    </xf>
    <xf numFmtId="0" fontId="13" fillId="0" borderId="65" xfId="0" applyFont="1" applyBorder="1" applyAlignment="1">
      <alignment horizontal="center" vertical="center"/>
    </xf>
    <xf numFmtId="0" fontId="13" fillId="0" borderId="53" xfId="0" applyFont="1" applyBorder="1" applyAlignment="1">
      <alignment horizontal="center" vertical="center"/>
    </xf>
    <xf numFmtId="165" fontId="124" fillId="0" borderId="2" xfId="0" applyNumberFormat="1" applyFont="1" applyBorder="1" applyAlignment="1" applyProtection="1">
      <alignment horizontal="center" vertical="center"/>
      <protection locked="0"/>
    </xf>
    <xf numFmtId="165" fontId="124" fillId="0" borderId="16" xfId="0" applyNumberFormat="1" applyFont="1" applyBorder="1" applyAlignment="1" applyProtection="1">
      <alignment horizontal="center" vertical="center"/>
      <protection locked="0"/>
    </xf>
    <xf numFmtId="0" fontId="13" fillId="0" borderId="1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165" fontId="124" fillId="0" borderId="24" xfId="0" applyNumberFormat="1" applyFont="1" applyBorder="1" applyAlignment="1">
      <alignment horizontal="center" vertical="center"/>
    </xf>
    <xf numFmtId="165" fontId="124" fillId="0" borderId="21" xfId="0" applyNumberFormat="1" applyFont="1" applyBorder="1" applyAlignment="1">
      <alignment horizontal="center" vertical="center"/>
    </xf>
    <xf numFmtId="0" fontId="149" fillId="15" borderId="69" xfId="0" applyFont="1" applyFill="1" applyBorder="1" applyAlignment="1">
      <alignment horizontal="center" vertical="center"/>
    </xf>
    <xf numFmtId="0" fontId="149" fillId="15" borderId="25" xfId="0" applyFont="1" applyFill="1" applyBorder="1" applyAlignment="1">
      <alignment horizontal="center" vertical="center"/>
    </xf>
    <xf numFmtId="165" fontId="149" fillId="3" borderId="25" xfId="1" applyNumberFormat="1" applyFont="1" applyFill="1" applyBorder="1" applyAlignment="1">
      <alignment horizontal="center" vertical="center"/>
    </xf>
    <xf numFmtId="165" fontId="149" fillId="3" borderId="41" xfId="1" applyNumberFormat="1" applyFont="1" applyFill="1" applyBorder="1" applyAlignment="1">
      <alignment horizontal="center" vertical="center"/>
    </xf>
    <xf numFmtId="0" fontId="124" fillId="0" borderId="19" xfId="0" applyFont="1" applyBorder="1" applyAlignment="1">
      <alignment horizontal="center" vertical="center"/>
    </xf>
    <xf numFmtId="0" fontId="124" fillId="0" borderId="32" xfId="0" applyFont="1" applyBorder="1" applyAlignment="1">
      <alignment horizontal="center" vertical="center"/>
    </xf>
    <xf numFmtId="170" fontId="124" fillId="0" borderId="32" xfId="0" applyNumberFormat="1" applyFont="1" applyBorder="1" applyAlignment="1">
      <alignment horizontal="center" vertical="center"/>
    </xf>
    <xf numFmtId="170" fontId="124" fillId="0" borderId="15" xfId="0" applyNumberFormat="1" applyFont="1" applyBorder="1" applyAlignment="1">
      <alignment horizontal="center" vertical="center"/>
    </xf>
    <xf numFmtId="166" fontId="149" fillId="3" borderId="25" xfId="1" applyNumberFormat="1" applyFont="1" applyFill="1" applyBorder="1" applyAlignment="1">
      <alignment horizontal="center" vertical="center"/>
    </xf>
    <xf numFmtId="166" fontId="149" fillId="3" borderId="41" xfId="1" applyNumberFormat="1" applyFont="1" applyFill="1" applyBorder="1" applyAlignment="1">
      <alignment horizontal="center" vertical="center"/>
    </xf>
    <xf numFmtId="0" fontId="18" fillId="0" borderId="44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46" xfId="0" applyFont="1" applyBorder="1" applyAlignment="1">
      <alignment horizontal="center" vertical="center" wrapText="1"/>
    </xf>
    <xf numFmtId="0" fontId="18" fillId="0" borderId="66" xfId="0" applyFont="1" applyBorder="1" applyAlignment="1">
      <alignment horizontal="center" vertical="center" wrapText="1"/>
    </xf>
    <xf numFmtId="0" fontId="18" fillId="0" borderId="43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10" fontId="18" fillId="0" borderId="2" xfId="0" applyNumberFormat="1" applyFont="1" applyBorder="1" applyAlignment="1">
      <alignment horizontal="center" vertical="center"/>
    </xf>
    <xf numFmtId="10" fontId="18" fillId="0" borderId="43" xfId="0" applyNumberFormat="1" applyFont="1" applyBorder="1" applyAlignment="1">
      <alignment horizontal="center" vertical="center"/>
    </xf>
    <xf numFmtId="0" fontId="18" fillId="0" borderId="65" xfId="0" applyFont="1" applyBorder="1" applyAlignment="1">
      <alignment horizontal="center" vertical="center" wrapText="1"/>
    </xf>
    <xf numFmtId="0" fontId="18" fillId="0" borderId="53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0" fontId="18" fillId="0" borderId="13" xfId="0" applyNumberFormat="1" applyFont="1" applyBorder="1" applyAlignment="1">
      <alignment horizontal="center" vertical="center"/>
    </xf>
    <xf numFmtId="10" fontId="18" fillId="0" borderId="24" xfId="0" applyNumberFormat="1" applyFont="1" applyBorder="1" applyAlignment="1">
      <alignment horizontal="center" vertical="center"/>
    </xf>
    <xf numFmtId="10" fontId="18" fillId="0" borderId="53" xfId="0" applyNumberFormat="1" applyFont="1" applyBorder="1" applyAlignment="1">
      <alignment horizontal="center" vertical="center"/>
    </xf>
    <xf numFmtId="0" fontId="18" fillId="0" borderId="65" xfId="0" applyFont="1" applyBorder="1" applyAlignment="1">
      <alignment horizontal="center" vertical="center"/>
    </xf>
    <xf numFmtId="0" fontId="18" fillId="0" borderId="53" xfId="0" applyFont="1" applyBorder="1" applyAlignment="1">
      <alignment horizontal="center" vertical="center"/>
    </xf>
    <xf numFmtId="0" fontId="115" fillId="0" borderId="31" xfId="0" applyFont="1" applyBorder="1" applyAlignment="1" applyProtection="1">
      <alignment horizontal="center" vertical="center"/>
      <protection locked="0"/>
    </xf>
    <xf numFmtId="0" fontId="95" fillId="0" borderId="7" xfId="0" applyFont="1" applyBorder="1" applyAlignment="1" applyProtection="1">
      <alignment horizontal="center" vertical="center" wrapText="1"/>
      <protection locked="0"/>
    </xf>
    <xf numFmtId="0" fontId="95" fillId="0" borderId="28" xfId="0" applyFont="1" applyBorder="1" applyAlignment="1" applyProtection="1">
      <alignment horizontal="center" vertical="center" wrapText="1"/>
      <protection locked="0"/>
    </xf>
    <xf numFmtId="0" fontId="18" fillId="0" borderId="57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95" fillId="0" borderId="12" xfId="0" applyFont="1" applyBorder="1" applyAlignment="1" applyProtection="1">
      <alignment horizontal="center" vertical="center"/>
      <protection locked="0"/>
    </xf>
    <xf numFmtId="0" fontId="95" fillId="0" borderId="2" xfId="0" applyFont="1" applyBorder="1" applyAlignment="1" applyProtection="1">
      <alignment horizontal="center" vertical="center"/>
      <protection locked="0"/>
    </xf>
    <xf numFmtId="0" fontId="18" fillId="0" borderId="16" xfId="0" applyFont="1" applyBorder="1" applyAlignment="1" applyProtection="1">
      <alignment horizontal="center" vertical="center"/>
      <protection locked="0"/>
    </xf>
    <xf numFmtId="0" fontId="18" fillId="0" borderId="17" xfId="0" applyFont="1" applyBorder="1" applyAlignment="1" applyProtection="1">
      <alignment horizontal="center" vertical="center"/>
      <protection locked="0"/>
    </xf>
    <xf numFmtId="0" fontId="95" fillId="0" borderId="40" xfId="0" applyFont="1" applyBorder="1" applyAlignment="1" applyProtection="1">
      <alignment horizontal="center" vertical="center"/>
      <protection locked="0"/>
    </xf>
    <xf numFmtId="0" fontId="18" fillId="0" borderId="2" xfId="0" applyFont="1" applyBorder="1" applyAlignment="1" applyProtection="1">
      <alignment horizontal="center" vertical="center"/>
      <protection locked="0"/>
    </xf>
    <xf numFmtId="0" fontId="95" fillId="0" borderId="66" xfId="0" applyFont="1" applyBorder="1" applyAlignment="1" applyProtection="1">
      <alignment horizontal="center" vertical="center"/>
      <protection locked="0"/>
    </xf>
    <xf numFmtId="0" fontId="95" fillId="0" borderId="43" xfId="0" applyFont="1" applyBorder="1" applyAlignment="1" applyProtection="1">
      <alignment horizontal="center" vertical="center"/>
      <protection locked="0"/>
    </xf>
    <xf numFmtId="171" fontId="18" fillId="0" borderId="58" xfId="0" applyNumberFormat="1" applyFont="1" applyBorder="1" applyAlignment="1" applyProtection="1">
      <alignment horizontal="center" vertical="center"/>
      <protection locked="0"/>
    </xf>
    <xf numFmtId="171" fontId="18" fillId="0" borderId="52" xfId="0" applyNumberFormat="1" applyFont="1" applyBorder="1" applyAlignment="1" applyProtection="1">
      <alignment horizontal="center" vertical="center"/>
      <protection locked="0"/>
    </xf>
    <xf numFmtId="0" fontId="95" fillId="0" borderId="42" xfId="0" applyFont="1" applyBorder="1" applyAlignment="1" applyProtection="1">
      <alignment horizontal="center" vertical="center"/>
      <protection locked="0"/>
    </xf>
    <xf numFmtId="0" fontId="18" fillId="0" borderId="43" xfId="0" applyFont="1" applyBorder="1" applyAlignment="1" applyProtection="1">
      <alignment horizontal="center" vertical="center"/>
      <protection locked="0"/>
    </xf>
    <xf numFmtId="0" fontId="18" fillId="0" borderId="58" xfId="0" applyFont="1" applyBorder="1" applyAlignment="1" applyProtection="1">
      <alignment horizontal="center" vertical="center"/>
      <protection locked="0"/>
    </xf>
    <xf numFmtId="0" fontId="148" fillId="0" borderId="16" xfId="2" applyFont="1" applyFill="1" applyBorder="1" applyAlignment="1" applyProtection="1">
      <alignment horizontal="center" vertical="center"/>
      <protection locked="0"/>
    </xf>
    <xf numFmtId="0" fontId="148" fillId="0" borderId="17" xfId="2" applyFont="1" applyFill="1" applyBorder="1" applyAlignment="1" applyProtection="1">
      <alignment horizontal="center" vertical="center"/>
      <protection locked="0"/>
    </xf>
    <xf numFmtId="0" fontId="18" fillId="0" borderId="52" xfId="0" applyFont="1" applyBorder="1" applyAlignment="1" applyProtection="1">
      <alignment horizontal="center" vertical="center"/>
      <protection locked="0"/>
    </xf>
    <xf numFmtId="0" fontId="95" fillId="0" borderId="70" xfId="0" applyFont="1" applyBorder="1" applyAlignment="1" applyProtection="1">
      <alignment horizontal="center" vertical="center"/>
      <protection locked="0"/>
    </xf>
    <xf numFmtId="0" fontId="95" fillId="0" borderId="24" xfId="0" applyFont="1" applyBorder="1" applyAlignment="1" applyProtection="1">
      <alignment horizontal="center" vertical="center"/>
      <protection locked="0"/>
    </xf>
    <xf numFmtId="0" fontId="148" fillId="0" borderId="24" xfId="2" applyFont="1" applyBorder="1" applyAlignment="1" applyProtection="1">
      <alignment horizontal="center" vertical="center"/>
      <protection locked="0"/>
    </xf>
    <xf numFmtId="0" fontId="18" fillId="0" borderId="24" xfId="0" applyFont="1" applyBorder="1" applyAlignment="1" applyProtection="1">
      <alignment horizontal="center" vertical="center"/>
      <protection locked="0"/>
    </xf>
    <xf numFmtId="0" fontId="18" fillId="0" borderId="21" xfId="0" applyFont="1" applyBorder="1" applyAlignment="1" applyProtection="1">
      <alignment horizontal="center" vertical="center"/>
      <protection locked="0"/>
    </xf>
    <xf numFmtId="0" fontId="95" fillId="0" borderId="23" xfId="0" applyFont="1" applyBorder="1" applyAlignment="1" applyProtection="1">
      <alignment horizontal="center" vertical="center"/>
      <protection locked="0"/>
    </xf>
    <xf numFmtId="0" fontId="95" fillId="0" borderId="13" xfId="0" applyFont="1" applyBorder="1" applyAlignment="1" applyProtection="1">
      <alignment horizontal="center" vertical="center"/>
      <protection locked="0"/>
    </xf>
    <xf numFmtId="0" fontId="18" fillId="0" borderId="57" xfId="0" applyFont="1" applyBorder="1" applyAlignment="1" applyProtection="1">
      <alignment horizontal="center" vertical="center"/>
      <protection locked="0"/>
    </xf>
    <xf numFmtId="0" fontId="18" fillId="0" borderId="51" xfId="0" applyFont="1" applyBorder="1" applyAlignment="1" applyProtection="1">
      <alignment horizontal="center" vertical="center"/>
      <protection locked="0"/>
    </xf>
    <xf numFmtId="0" fontId="95" fillId="0" borderId="54" xfId="0" applyFont="1" applyBorder="1" applyAlignment="1" applyProtection="1">
      <alignment horizontal="center" vertical="center"/>
      <protection locked="0"/>
    </xf>
    <xf numFmtId="0" fontId="95" fillId="0" borderId="53" xfId="0" applyFont="1" applyBorder="1" applyAlignment="1" applyProtection="1">
      <alignment horizontal="center" vertical="center"/>
      <protection locked="0"/>
    </xf>
    <xf numFmtId="0" fontId="18" fillId="0" borderId="53" xfId="0" applyFont="1" applyBorder="1" applyAlignment="1" applyProtection="1">
      <alignment horizontal="center" vertical="center"/>
      <protection locked="0"/>
    </xf>
    <xf numFmtId="0" fontId="0" fillId="10" borderId="5" xfId="0" applyFill="1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/>
      <protection locked="0"/>
    </xf>
    <xf numFmtId="0" fontId="0" fillId="10" borderId="10" xfId="0" applyFill="1" applyBorder="1" applyAlignment="1" applyProtection="1">
      <alignment horizontal="center" vertical="center"/>
      <protection locked="0"/>
    </xf>
    <xf numFmtId="0" fontId="0" fillId="10" borderId="31" xfId="0" applyFill="1" applyBorder="1" applyAlignment="1" applyProtection="1">
      <alignment horizontal="center" vertical="center"/>
      <protection locked="0"/>
    </xf>
    <xf numFmtId="0" fontId="0" fillId="10" borderId="7" xfId="0" applyFill="1" applyBorder="1" applyAlignment="1" applyProtection="1">
      <alignment horizontal="center" vertical="center"/>
      <protection locked="0"/>
    </xf>
    <xf numFmtId="0" fontId="0" fillId="10" borderId="4" xfId="0" applyFill="1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147" fillId="10" borderId="31" xfId="0" applyFont="1" applyFill="1" applyBorder="1" applyAlignment="1" applyProtection="1">
      <alignment horizontal="center" vertical="center"/>
      <protection locked="0"/>
    </xf>
    <xf numFmtId="0" fontId="75" fillId="16" borderId="31" xfId="0" applyFont="1" applyFill="1" applyBorder="1" applyAlignment="1" applyProtection="1">
      <alignment horizontal="center" vertical="center"/>
      <protection locked="0"/>
    </xf>
    <xf numFmtId="0" fontId="75" fillId="16" borderId="69" xfId="0" applyFont="1" applyFill="1" applyBorder="1" applyAlignment="1" applyProtection="1">
      <alignment horizontal="center" vertical="center"/>
      <protection locked="0"/>
    </xf>
    <xf numFmtId="0" fontId="75" fillId="16" borderId="25" xfId="0" applyFont="1" applyFill="1" applyBorder="1" applyAlignment="1" applyProtection="1">
      <alignment horizontal="center" vertical="center"/>
      <protection locked="0"/>
    </xf>
    <xf numFmtId="0" fontId="75" fillId="16" borderId="41" xfId="0" applyFont="1" applyFill="1" applyBorder="1" applyAlignment="1" applyProtection="1">
      <alignment horizontal="center" vertical="center"/>
      <protection locked="0"/>
    </xf>
    <xf numFmtId="0" fontId="95" fillId="0" borderId="65" xfId="0" applyFont="1" applyBorder="1" applyAlignment="1" applyProtection="1">
      <alignment horizontal="center" vertical="center"/>
      <protection locked="0"/>
    </xf>
    <xf numFmtId="0" fontId="95" fillId="0" borderId="59" xfId="0" applyFont="1" applyBorder="1" applyAlignment="1" applyProtection="1">
      <alignment horizontal="center" vertical="center"/>
      <protection locked="0"/>
    </xf>
    <xf numFmtId="0" fontId="18" fillId="0" borderId="13" xfId="0" applyFont="1" applyBorder="1" applyAlignment="1" applyProtection="1">
      <alignment horizontal="center" vertical="center"/>
      <protection locked="0"/>
    </xf>
    <xf numFmtId="0" fontId="18" fillId="0" borderId="18" xfId="0" applyFont="1" applyBorder="1" applyAlignment="1" applyProtection="1">
      <alignment horizontal="center" vertical="center"/>
      <protection locked="0"/>
    </xf>
    <xf numFmtId="0" fontId="18" fillId="0" borderId="37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0" borderId="52" xfId="0" applyFont="1" applyBorder="1" applyAlignment="1">
      <alignment horizontal="center" vertical="center"/>
    </xf>
    <xf numFmtId="0" fontId="164" fillId="0" borderId="17" xfId="0" applyFont="1" applyBorder="1" applyAlignment="1" applyProtection="1">
      <alignment horizontal="left"/>
      <protection locked="0"/>
    </xf>
    <xf numFmtId="0" fontId="164" fillId="0" borderId="12" xfId="0" applyFont="1" applyBorder="1" applyAlignment="1" applyProtection="1">
      <alignment horizontal="left"/>
      <protection locked="0"/>
    </xf>
    <xf numFmtId="164" fontId="68" fillId="0" borderId="40" xfId="1" applyNumberFormat="1" applyFont="1" applyBorder="1" applyAlignment="1" applyProtection="1">
      <alignment horizontal="center" vertical="center"/>
      <protection locked="0"/>
    </xf>
    <xf numFmtId="164" fontId="68" fillId="0" borderId="2" xfId="1" applyNumberFormat="1" applyFont="1" applyBorder="1" applyAlignment="1" applyProtection="1">
      <alignment horizontal="center" vertical="center"/>
      <protection locked="0"/>
    </xf>
    <xf numFmtId="164" fontId="68" fillId="0" borderId="42" xfId="1" applyNumberFormat="1" applyFont="1" applyBorder="1" applyAlignment="1" applyProtection="1">
      <alignment horizontal="center" vertical="center"/>
      <protection locked="0"/>
    </xf>
    <xf numFmtId="164" fontId="68" fillId="0" borderId="43" xfId="1" applyNumberFormat="1" applyFont="1" applyBorder="1" applyAlignment="1" applyProtection="1">
      <alignment horizontal="center" vertical="center"/>
      <protection locked="0"/>
    </xf>
    <xf numFmtId="165" fontId="103" fillId="0" borderId="16" xfId="1" applyNumberFormat="1" applyFont="1" applyBorder="1" applyAlignment="1">
      <alignment horizontal="center" vertical="center"/>
    </xf>
    <xf numFmtId="165" fontId="103" fillId="0" borderId="12" xfId="1" applyNumberFormat="1" applyFont="1" applyBorder="1" applyAlignment="1">
      <alignment horizontal="center" vertical="center"/>
    </xf>
    <xf numFmtId="4" fontId="103" fillId="0" borderId="2" xfId="1" applyNumberFormat="1" applyFont="1" applyBorder="1" applyAlignment="1">
      <alignment horizontal="center" vertical="center"/>
    </xf>
    <xf numFmtId="4" fontId="103" fillId="0" borderId="39" xfId="1" applyNumberFormat="1" applyFont="1" applyBorder="1" applyAlignment="1">
      <alignment horizontal="center" vertical="center"/>
    </xf>
    <xf numFmtId="0" fontId="158" fillId="16" borderId="30" xfId="1" applyFont="1" applyFill="1" applyBorder="1" applyAlignment="1">
      <alignment horizontal="center" vertical="center"/>
    </xf>
    <xf numFmtId="0" fontId="158" fillId="16" borderId="31" xfId="1" applyFont="1" applyFill="1" applyBorder="1" applyAlignment="1">
      <alignment horizontal="center" vertical="center"/>
    </xf>
    <xf numFmtId="0" fontId="158" fillId="16" borderId="26" xfId="1" applyFont="1" applyFill="1" applyBorder="1" applyAlignment="1">
      <alignment horizontal="center" vertical="center"/>
    </xf>
    <xf numFmtId="4" fontId="103" fillId="0" borderId="53" xfId="1" applyNumberFormat="1" applyFont="1" applyBorder="1" applyAlignment="1">
      <alignment horizontal="center" vertical="center"/>
    </xf>
    <xf numFmtId="4" fontId="103" fillId="0" borderId="55" xfId="1" applyNumberFormat="1" applyFont="1" applyBorder="1" applyAlignment="1">
      <alignment horizontal="center" vertical="center"/>
    </xf>
    <xf numFmtId="0" fontId="103" fillId="0" borderId="40" xfId="1" applyFont="1" applyBorder="1" applyAlignment="1" applyProtection="1">
      <alignment horizontal="left" vertical="center"/>
      <protection locked="0"/>
    </xf>
    <xf numFmtId="0" fontId="103" fillId="0" borderId="2" xfId="1" applyFont="1" applyBorder="1" applyAlignment="1" applyProtection="1">
      <alignment horizontal="left" vertical="center"/>
      <protection locked="0"/>
    </xf>
    <xf numFmtId="0" fontId="89" fillId="16" borderId="73" xfId="1" applyFont="1" applyFill="1" applyBorder="1" applyAlignment="1">
      <alignment horizontal="center" vertical="center"/>
    </xf>
    <xf numFmtId="0" fontId="89" fillId="16" borderId="7" xfId="1" applyFont="1" applyFill="1" applyBorder="1" applyAlignment="1">
      <alignment horizontal="center" vertical="center"/>
    </xf>
    <xf numFmtId="164" fontId="68" fillId="0" borderId="54" xfId="1" applyNumberFormat="1" applyFont="1" applyBorder="1" applyAlignment="1" applyProtection="1">
      <alignment horizontal="center" vertical="center"/>
      <protection locked="0"/>
    </xf>
    <xf numFmtId="164" fontId="68" fillId="0" borderId="53" xfId="1" applyNumberFormat="1" applyFont="1" applyBorder="1" applyAlignment="1" applyProtection="1">
      <alignment horizontal="center" vertical="center"/>
      <protection locked="0"/>
    </xf>
    <xf numFmtId="0" fontId="7" fillId="26" borderId="30" xfId="0" applyFont="1" applyFill="1" applyBorder="1" applyAlignment="1" applyProtection="1">
      <alignment horizontal="center" vertical="center"/>
      <protection locked="0"/>
    </xf>
    <xf numFmtId="0" fontId="7" fillId="26" borderId="26" xfId="0" applyFont="1" applyFill="1" applyBorder="1" applyAlignment="1" applyProtection="1">
      <alignment horizontal="center" vertical="center"/>
      <protection locked="0"/>
    </xf>
    <xf numFmtId="49" fontId="59" fillId="26" borderId="31" xfId="0" quotePrefix="1" applyNumberFormat="1" applyFont="1" applyFill="1" applyBorder="1" applyAlignment="1" applyProtection="1">
      <alignment horizontal="center" vertical="center"/>
      <protection locked="0"/>
    </xf>
    <xf numFmtId="49" fontId="59" fillId="26" borderId="31" xfId="0" applyNumberFormat="1" applyFont="1" applyFill="1" applyBorder="1" applyAlignment="1" applyProtection="1">
      <alignment horizontal="center" vertical="center"/>
      <protection locked="0"/>
    </xf>
    <xf numFmtId="0" fontId="16" fillId="16" borderId="30" xfId="0" applyFont="1" applyFill="1" applyBorder="1" applyAlignment="1">
      <alignment horizontal="center" vertical="center"/>
    </xf>
    <xf numFmtId="0" fontId="16" fillId="16" borderId="31" xfId="0" applyFont="1" applyFill="1" applyBorder="1" applyAlignment="1">
      <alignment horizontal="center" vertical="center"/>
    </xf>
    <xf numFmtId="0" fontId="16" fillId="16" borderId="26" xfId="0" applyFont="1" applyFill="1" applyBorder="1" applyAlignment="1">
      <alignment horizontal="center" vertical="center"/>
    </xf>
    <xf numFmtId="164" fontId="68" fillId="0" borderId="46" xfId="1" applyNumberFormat="1" applyFont="1" applyBorder="1" applyAlignment="1" applyProtection="1">
      <alignment horizontal="center" vertical="center"/>
      <protection locked="0"/>
    </xf>
    <xf numFmtId="164" fontId="68" fillId="0" borderId="52" xfId="1" applyNumberFormat="1" applyFont="1" applyBorder="1" applyAlignment="1" applyProtection="1">
      <alignment horizontal="center" vertical="center"/>
      <protection locked="0"/>
    </xf>
    <xf numFmtId="164" fontId="68" fillId="0" borderId="66" xfId="1" applyNumberFormat="1" applyFont="1" applyBorder="1" applyAlignment="1" applyProtection="1">
      <alignment horizontal="center" vertical="center"/>
      <protection locked="0"/>
    </xf>
    <xf numFmtId="165" fontId="92" fillId="20" borderId="30" xfId="1" applyNumberFormat="1" applyFont="1" applyFill="1" applyBorder="1" applyAlignment="1">
      <alignment horizontal="center" vertical="center" wrapText="1"/>
    </xf>
    <xf numFmtId="165" fontId="92" fillId="20" borderId="26" xfId="1" applyNumberFormat="1" applyFont="1" applyFill="1" applyBorder="1" applyAlignment="1">
      <alignment horizontal="center" vertical="center" wrapText="1"/>
    </xf>
    <xf numFmtId="0" fontId="178" fillId="44" borderId="30" xfId="1" applyFont="1" applyFill="1" applyBorder="1" applyAlignment="1" applyProtection="1">
      <alignment horizontal="center" vertical="center" wrapText="1"/>
      <protection locked="0"/>
    </xf>
    <xf numFmtId="0" fontId="178" fillId="44" borderId="31" xfId="1" applyFont="1" applyFill="1" applyBorder="1" applyAlignment="1" applyProtection="1">
      <alignment horizontal="center" vertical="center" wrapText="1"/>
      <protection locked="0"/>
    </xf>
    <xf numFmtId="0" fontId="178" fillId="44" borderId="26" xfId="1" applyFont="1" applyFill="1" applyBorder="1" applyAlignment="1" applyProtection="1">
      <alignment horizontal="center" vertical="center" wrapText="1"/>
      <protection locked="0"/>
    </xf>
    <xf numFmtId="0" fontId="27" fillId="21" borderId="30" xfId="1" applyFont="1" applyFill="1" applyBorder="1" applyAlignment="1" applyProtection="1">
      <alignment horizontal="center" vertical="center" wrapText="1"/>
      <protection locked="0"/>
    </xf>
    <xf numFmtId="0" fontId="27" fillId="21" borderId="31" xfId="1" applyFont="1" applyFill="1" applyBorder="1" applyAlignment="1" applyProtection="1">
      <alignment horizontal="center" vertical="center" wrapText="1"/>
      <protection locked="0"/>
    </xf>
    <xf numFmtId="0" fontId="27" fillId="21" borderId="26" xfId="1" applyFont="1" applyFill="1" applyBorder="1" applyAlignment="1" applyProtection="1">
      <alignment horizontal="center" vertical="center" wrapText="1"/>
      <protection locked="0"/>
    </xf>
    <xf numFmtId="164" fontId="72" fillId="20" borderId="30" xfId="1" applyNumberFormat="1" applyFont="1" applyFill="1" applyBorder="1" applyAlignment="1">
      <alignment horizontal="center" vertical="center"/>
    </xf>
    <xf numFmtId="164" fontId="72" fillId="20" borderId="31" xfId="1" applyNumberFormat="1" applyFont="1" applyFill="1" applyBorder="1" applyAlignment="1">
      <alignment horizontal="center" vertical="center"/>
    </xf>
    <xf numFmtId="0" fontId="63" fillId="32" borderId="30" xfId="1" applyFont="1" applyFill="1" applyBorder="1" applyAlignment="1" applyProtection="1">
      <alignment horizontal="center" vertical="center"/>
      <protection locked="0"/>
    </xf>
    <xf numFmtId="0" fontId="63" fillId="32" borderId="26" xfId="1" applyFont="1" applyFill="1" applyBorder="1" applyAlignment="1" applyProtection="1">
      <alignment horizontal="center" vertical="center"/>
      <protection locked="0"/>
    </xf>
    <xf numFmtId="0" fontId="77" fillId="10" borderId="30" xfId="1" applyFont="1" applyFill="1" applyBorder="1" applyAlignment="1">
      <alignment horizontal="center" vertical="center"/>
    </xf>
    <xf numFmtId="0" fontId="77" fillId="10" borderId="26" xfId="1" applyFont="1" applyFill="1" applyBorder="1" applyAlignment="1">
      <alignment horizontal="center" vertical="center"/>
    </xf>
    <xf numFmtId="0" fontId="35" fillId="32" borderId="30" xfId="1" applyFont="1" applyFill="1" applyBorder="1" applyAlignment="1" applyProtection="1">
      <alignment horizontal="center" vertical="center"/>
      <protection locked="0"/>
    </xf>
    <xf numFmtId="0" fontId="35" fillId="32" borderId="31" xfId="1" applyFont="1" applyFill="1" applyBorder="1" applyAlignment="1" applyProtection="1">
      <alignment horizontal="center" vertical="center"/>
      <protection locked="0"/>
    </xf>
    <xf numFmtId="0" fontId="35" fillId="32" borderId="26" xfId="1" applyFont="1" applyFill="1" applyBorder="1" applyAlignment="1" applyProtection="1">
      <alignment horizontal="center" vertical="center"/>
      <protection locked="0"/>
    </xf>
    <xf numFmtId="2" fontId="69" fillId="10" borderId="10" xfId="1" applyNumberFormat="1" applyFont="1" applyFill="1" applyBorder="1" applyAlignment="1">
      <alignment horizontal="center" vertical="center"/>
    </xf>
    <xf numFmtId="2" fontId="69" fillId="10" borderId="3" xfId="1" applyNumberFormat="1" applyFont="1" applyFill="1" applyBorder="1" applyAlignment="1">
      <alignment horizontal="center" vertical="center"/>
    </xf>
    <xf numFmtId="0" fontId="172" fillId="33" borderId="30" xfId="1" applyFont="1" applyFill="1" applyBorder="1" applyAlignment="1">
      <alignment horizontal="center" vertical="center" wrapText="1"/>
    </xf>
    <xf numFmtId="0" fontId="172" fillId="33" borderId="31" xfId="1" applyFont="1" applyFill="1" applyBorder="1" applyAlignment="1">
      <alignment horizontal="center" vertical="center" wrapText="1"/>
    </xf>
    <xf numFmtId="0" fontId="103" fillId="0" borderId="46" xfId="1" applyFont="1" applyBorder="1" applyAlignment="1" applyProtection="1">
      <alignment vertical="center"/>
      <protection locked="0"/>
    </xf>
    <xf numFmtId="0" fontId="103" fillId="0" borderId="52" xfId="1" applyFont="1" applyBorder="1" applyAlignment="1" applyProtection="1">
      <alignment vertical="center"/>
      <protection locked="0"/>
    </xf>
    <xf numFmtId="0" fontId="103" fillId="0" borderId="66" xfId="1" applyFont="1" applyBorder="1" applyAlignment="1" applyProtection="1">
      <alignment vertical="center"/>
      <protection locked="0"/>
    </xf>
    <xf numFmtId="165" fontId="103" fillId="9" borderId="16" xfId="1" applyNumberFormat="1" applyFont="1" applyFill="1" applyBorder="1" applyAlignment="1">
      <alignment horizontal="center" vertical="center"/>
    </xf>
    <xf numFmtId="165" fontId="103" fillId="9" borderId="12" xfId="1" applyNumberFormat="1" applyFont="1" applyFill="1" applyBorder="1" applyAlignment="1">
      <alignment horizontal="center" vertical="center"/>
    </xf>
    <xf numFmtId="0" fontId="164" fillId="0" borderId="16" xfId="0" applyFont="1" applyBorder="1" applyAlignment="1" applyProtection="1">
      <alignment horizontal="left"/>
      <protection locked="0"/>
    </xf>
    <xf numFmtId="0" fontId="89" fillId="16" borderId="6" xfId="1" applyFont="1" applyFill="1" applyBorder="1" applyAlignment="1">
      <alignment horizontal="center" vertical="center"/>
    </xf>
    <xf numFmtId="0" fontId="169" fillId="43" borderId="31" xfId="1" applyFont="1" applyFill="1" applyBorder="1" applyAlignment="1" applyProtection="1">
      <alignment horizontal="center" vertical="center" wrapText="1"/>
      <protection locked="0"/>
    </xf>
    <xf numFmtId="0" fontId="169" fillId="43" borderId="26" xfId="1" applyFont="1" applyFill="1" applyBorder="1" applyAlignment="1" applyProtection="1">
      <alignment horizontal="center" vertical="center" wrapText="1"/>
      <protection locked="0"/>
    </xf>
    <xf numFmtId="0" fontId="103" fillId="0" borderId="44" xfId="1" applyFont="1" applyBorder="1" applyAlignment="1" applyProtection="1">
      <alignment vertical="center"/>
      <protection locked="0"/>
    </xf>
    <xf numFmtId="0" fontId="103" fillId="0" borderId="17" xfId="1" applyFont="1" applyBorder="1" applyAlignment="1" applyProtection="1">
      <alignment vertical="center"/>
      <protection locked="0"/>
    </xf>
    <xf numFmtId="0" fontId="103" fillId="0" borderId="12" xfId="1" applyFont="1" applyBorder="1" applyAlignment="1" applyProtection="1">
      <alignment vertical="center"/>
      <protection locked="0"/>
    </xf>
    <xf numFmtId="0" fontId="45" fillId="0" borderId="40" xfId="1" applyFont="1" applyBorder="1" applyAlignment="1" applyProtection="1">
      <alignment horizontal="left" vertical="center"/>
      <protection locked="0"/>
    </xf>
    <xf numFmtId="0" fontId="45" fillId="0" borderId="2" xfId="1" applyFont="1" applyBorder="1" applyAlignment="1" applyProtection="1">
      <alignment horizontal="left" vertical="center"/>
      <protection locked="0"/>
    </xf>
    <xf numFmtId="0" fontId="45" fillId="0" borderId="2" xfId="0" applyFont="1" applyBorder="1" applyAlignment="1" applyProtection="1">
      <alignment horizontal="left" vertical="center"/>
      <protection locked="0"/>
    </xf>
    <xf numFmtId="0" fontId="16" fillId="10" borderId="29" xfId="0" applyFont="1" applyFill="1" applyBorder="1" applyAlignment="1" applyProtection="1">
      <alignment horizontal="center" vertical="center" textRotation="90"/>
      <protection locked="0"/>
    </xf>
    <xf numFmtId="0" fontId="16" fillId="10" borderId="9" xfId="0" applyFont="1" applyFill="1" applyBorder="1" applyAlignment="1" applyProtection="1">
      <alignment horizontal="center" vertical="center" textRotation="90"/>
      <protection locked="0"/>
    </xf>
    <xf numFmtId="0" fontId="38" fillId="16" borderId="54" xfId="0" applyFont="1" applyFill="1" applyBorder="1" applyAlignment="1">
      <alignment horizontal="center" vertical="center"/>
    </xf>
    <xf numFmtId="0" fontId="38" fillId="16" borderId="53" xfId="0" applyFont="1" applyFill="1" applyBorder="1" applyAlignment="1">
      <alignment horizontal="center" vertical="center"/>
    </xf>
    <xf numFmtId="165" fontId="107" fillId="3" borderId="53" xfId="1" applyNumberFormat="1" applyFont="1" applyFill="1" applyBorder="1" applyAlignment="1">
      <alignment horizontal="center" vertical="center"/>
    </xf>
    <xf numFmtId="165" fontId="107" fillId="3" borderId="55" xfId="1" applyNumberFormat="1" applyFont="1" applyFill="1" applyBorder="1" applyAlignment="1">
      <alignment horizontal="center" vertical="center"/>
    </xf>
    <xf numFmtId="0" fontId="38" fillId="16" borderId="42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0" fontId="38" fillId="16" borderId="40" xfId="0" applyFont="1" applyFill="1" applyBorder="1" applyAlignment="1">
      <alignment horizontal="center" vertical="center"/>
    </xf>
    <xf numFmtId="0" fontId="38" fillId="16" borderId="2" xfId="0" applyFont="1" applyFill="1" applyBorder="1" applyAlignment="1">
      <alignment horizontal="center" vertical="center"/>
    </xf>
    <xf numFmtId="165" fontId="107" fillId="3" borderId="43" xfId="1" applyNumberFormat="1" applyFont="1" applyFill="1" applyBorder="1" applyAlignment="1">
      <alignment horizontal="center" vertical="center"/>
    </xf>
    <xf numFmtId="165" fontId="107" fillId="3" borderId="56" xfId="1" applyNumberFormat="1" applyFont="1" applyFill="1" applyBorder="1" applyAlignment="1">
      <alignment horizontal="center" vertical="center"/>
    </xf>
    <xf numFmtId="165" fontId="107" fillId="3" borderId="2" xfId="1" applyNumberFormat="1" applyFont="1" applyFill="1" applyBorder="1" applyAlignment="1">
      <alignment horizontal="center" vertical="center"/>
    </xf>
    <xf numFmtId="165" fontId="107" fillId="3" borderId="39" xfId="1" applyNumberFormat="1" applyFont="1" applyFill="1" applyBorder="1" applyAlignment="1">
      <alignment horizontal="center" vertical="center"/>
    </xf>
    <xf numFmtId="165" fontId="103" fillId="0" borderId="53" xfId="1" applyNumberFormat="1" applyFont="1" applyBorder="1" applyAlignment="1">
      <alignment horizontal="center" vertical="center"/>
    </xf>
    <xf numFmtId="165" fontId="103" fillId="0" borderId="2" xfId="1" applyNumberFormat="1" applyFont="1" applyBorder="1" applyAlignment="1">
      <alignment horizontal="center" vertical="center"/>
    </xf>
    <xf numFmtId="0" fontId="158" fillId="16" borderId="41" xfId="1" applyFont="1" applyFill="1" applyBorder="1" applyAlignment="1">
      <alignment horizontal="center" vertical="center"/>
    </xf>
    <xf numFmtId="0" fontId="158" fillId="16" borderId="27" xfId="1" applyFont="1" applyFill="1" applyBorder="1" applyAlignment="1">
      <alignment horizontal="center" vertical="center"/>
    </xf>
    <xf numFmtId="0" fontId="13" fillId="14" borderId="8" xfId="0" applyFont="1" applyFill="1" applyBorder="1" applyAlignment="1">
      <alignment horizontal="center" vertical="center" textRotation="90"/>
    </xf>
    <xf numFmtId="0" fontId="13" fillId="14" borderId="0" xfId="0" applyFont="1" applyFill="1" applyAlignment="1">
      <alignment horizontal="center" vertical="center" textRotation="90"/>
    </xf>
    <xf numFmtId="0" fontId="13" fillId="14" borderId="1" xfId="0" applyFont="1" applyFill="1" applyBorder="1" applyAlignment="1">
      <alignment horizontal="center" vertical="center" textRotation="90"/>
    </xf>
    <xf numFmtId="0" fontId="116" fillId="33" borderId="30" xfId="1" applyFont="1" applyFill="1" applyBorder="1" applyAlignment="1">
      <alignment horizontal="center" vertical="center" wrapText="1"/>
    </xf>
    <xf numFmtId="0" fontId="116" fillId="33" borderId="31" xfId="1" applyFont="1" applyFill="1" applyBorder="1" applyAlignment="1">
      <alignment horizontal="center" vertical="center" wrapText="1"/>
    </xf>
    <xf numFmtId="0" fontId="116" fillId="33" borderId="26" xfId="1" applyFont="1" applyFill="1" applyBorder="1" applyAlignment="1">
      <alignment horizontal="center" vertical="center" wrapText="1"/>
    </xf>
    <xf numFmtId="0" fontId="173" fillId="44" borderId="5" xfId="1" applyFont="1" applyFill="1" applyBorder="1" applyAlignment="1" applyProtection="1">
      <alignment horizontal="center" vertical="center"/>
      <protection locked="0"/>
    </xf>
    <xf numFmtId="0" fontId="173" fillId="44" borderId="6" xfId="1" applyFont="1" applyFill="1" applyBorder="1" applyAlignment="1" applyProtection="1">
      <alignment horizontal="center" vertical="center"/>
      <protection locked="0"/>
    </xf>
    <xf numFmtId="0" fontId="173" fillId="44" borderId="31" xfId="1" applyFont="1" applyFill="1" applyBorder="1" applyAlignment="1" applyProtection="1">
      <alignment horizontal="center" vertical="center"/>
      <protection locked="0"/>
    </xf>
    <xf numFmtId="0" fontId="173" fillId="44" borderId="26" xfId="1" applyFont="1" applyFill="1" applyBorder="1" applyAlignment="1" applyProtection="1">
      <alignment horizontal="center" vertical="center"/>
      <protection locked="0"/>
    </xf>
    <xf numFmtId="0" fontId="27" fillId="21" borderId="30" xfId="1" applyFont="1" applyFill="1" applyBorder="1" applyAlignment="1">
      <alignment horizontal="center" vertical="center" wrapText="1"/>
    </xf>
    <xf numFmtId="0" fontId="27" fillId="21" borderId="31" xfId="1" applyFont="1" applyFill="1" applyBorder="1" applyAlignment="1">
      <alignment horizontal="center" vertical="center" wrapText="1"/>
    </xf>
    <xf numFmtId="0" fontId="27" fillId="21" borderId="26" xfId="1" applyFont="1" applyFill="1" applyBorder="1" applyAlignment="1">
      <alignment horizontal="center" vertical="center" wrapText="1"/>
    </xf>
    <xf numFmtId="2" fontId="72" fillId="20" borderId="30" xfId="1" applyNumberFormat="1" applyFont="1" applyFill="1" applyBorder="1" applyAlignment="1">
      <alignment horizontal="center" vertical="center"/>
    </xf>
    <xf numFmtId="2" fontId="72" fillId="20" borderId="31" xfId="1" applyNumberFormat="1" applyFont="1" applyFill="1" applyBorder="1" applyAlignment="1">
      <alignment horizontal="center" vertical="center"/>
    </xf>
    <xf numFmtId="0" fontId="85" fillId="12" borderId="31" xfId="1" applyFont="1" applyFill="1" applyBorder="1" applyAlignment="1">
      <alignment horizontal="center" vertical="center"/>
    </xf>
    <xf numFmtId="0" fontId="85" fillId="12" borderId="26" xfId="1" applyFont="1" applyFill="1" applyBorder="1" applyAlignment="1">
      <alignment horizontal="center" vertical="center"/>
    </xf>
    <xf numFmtId="0" fontId="125" fillId="10" borderId="30" xfId="1" applyFont="1" applyFill="1" applyBorder="1" applyAlignment="1">
      <alignment horizontal="center" vertical="center" wrapText="1"/>
    </xf>
    <xf numFmtId="0" fontId="125" fillId="10" borderId="26" xfId="1" applyFont="1" applyFill="1" applyBorder="1" applyAlignment="1">
      <alignment horizontal="center" vertical="center" wrapText="1"/>
    </xf>
    <xf numFmtId="0" fontId="86" fillId="10" borderId="30" xfId="0" applyFont="1" applyFill="1" applyBorder="1" applyAlignment="1">
      <alignment horizontal="center" vertical="center"/>
    </xf>
    <xf numFmtId="0" fontId="16" fillId="10" borderId="29" xfId="0" applyFont="1" applyFill="1" applyBorder="1" applyAlignment="1">
      <alignment horizontal="center" vertical="center" textRotation="90"/>
    </xf>
    <xf numFmtId="0" fontId="1" fillId="4" borderId="5" xfId="1" applyFill="1" applyBorder="1" applyProtection="1">
      <protection locked="0"/>
    </xf>
    <xf numFmtId="0" fontId="1" fillId="4" borderId="8" xfId="1" applyFill="1" applyBorder="1" applyProtection="1">
      <protection locked="0"/>
    </xf>
    <xf numFmtId="0" fontId="34" fillId="33" borderId="30" xfId="1" applyFont="1" applyFill="1" applyBorder="1" applyAlignment="1">
      <alignment horizontal="center" vertical="center"/>
    </xf>
    <xf numFmtId="0" fontId="34" fillId="33" borderId="31" xfId="1" applyFont="1" applyFill="1" applyBorder="1" applyAlignment="1">
      <alignment horizontal="center" vertical="center"/>
    </xf>
    <xf numFmtId="164" fontId="68" fillId="0" borderId="34" xfId="1" applyNumberFormat="1" applyFont="1" applyBorder="1" applyAlignment="1" applyProtection="1">
      <alignment horizontal="center" vertical="center"/>
      <protection locked="0"/>
    </xf>
    <xf numFmtId="164" fontId="68" fillId="0" borderId="51" xfId="1" applyNumberFormat="1" applyFont="1" applyBorder="1" applyAlignment="1" applyProtection="1">
      <alignment horizontal="center" vertical="center"/>
      <protection locked="0"/>
    </xf>
    <xf numFmtId="164" fontId="68" fillId="0" borderId="65" xfId="1" applyNumberFormat="1" applyFont="1" applyBorder="1" applyAlignment="1" applyProtection="1">
      <alignment horizontal="center" vertical="center"/>
      <protection locked="0"/>
    </xf>
    <xf numFmtId="164" fontId="68" fillId="0" borderId="44" xfId="1" applyNumberFormat="1" applyFont="1" applyBorder="1" applyAlignment="1" applyProtection="1">
      <alignment horizontal="center" vertical="center"/>
      <protection locked="0"/>
    </xf>
    <xf numFmtId="164" fontId="68" fillId="0" borderId="17" xfId="1" applyNumberFormat="1" applyFont="1" applyBorder="1" applyAlignment="1" applyProtection="1">
      <alignment horizontal="center" vertical="center"/>
      <protection locked="0"/>
    </xf>
    <xf numFmtId="164" fontId="68" fillId="0" borderId="12" xfId="1" applyNumberFormat="1" applyFont="1" applyBorder="1" applyAlignment="1" applyProtection="1">
      <alignment horizontal="center" vertical="center"/>
      <protection locked="0"/>
    </xf>
    <xf numFmtId="0" fontId="74" fillId="21" borderId="30" xfId="1" applyFont="1" applyFill="1" applyBorder="1" applyAlignment="1">
      <alignment horizontal="center" vertical="center" wrapText="1"/>
    </xf>
    <xf numFmtId="0" fontId="74" fillId="21" borderId="26" xfId="1" applyFont="1" applyFill="1" applyBorder="1" applyAlignment="1">
      <alignment horizontal="center" vertical="center" wrapText="1"/>
    </xf>
    <xf numFmtId="0" fontId="6" fillId="0" borderId="40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9" xfId="0" applyFont="1" applyBorder="1" applyAlignment="1" applyProtection="1">
      <alignment horizontal="center" vertical="center"/>
      <protection locked="0"/>
    </xf>
    <xf numFmtId="0" fontId="95" fillId="0" borderId="40" xfId="0" applyFont="1" applyBorder="1" applyAlignment="1">
      <alignment horizontal="center" vertical="center"/>
    </xf>
    <xf numFmtId="0" fontId="95" fillId="0" borderId="2" xfId="0" applyFont="1" applyBorder="1" applyAlignment="1">
      <alignment horizontal="center" vertical="center"/>
    </xf>
    <xf numFmtId="0" fontId="95" fillId="0" borderId="39" xfId="0" applyFont="1" applyBorder="1" applyAlignment="1">
      <alignment horizontal="center" vertical="center"/>
    </xf>
    <xf numFmtId="0" fontId="16" fillId="16" borderId="5" xfId="0" applyFont="1" applyFill="1" applyBorder="1" applyAlignment="1">
      <alignment horizontal="center" vertical="center"/>
    </xf>
    <xf numFmtId="0" fontId="16" fillId="16" borderId="6" xfId="0" applyFont="1" applyFill="1" applyBorder="1" applyAlignment="1">
      <alignment horizontal="center" vertical="center"/>
    </xf>
    <xf numFmtId="0" fontId="16" fillId="16" borderId="7" xfId="0" applyFont="1" applyFill="1" applyBorder="1" applyAlignment="1">
      <alignment horizontal="center" vertical="center"/>
    </xf>
    <xf numFmtId="0" fontId="93" fillId="17" borderId="5" xfId="0" applyFont="1" applyFill="1" applyBorder="1" applyAlignment="1">
      <alignment horizontal="center" vertical="center"/>
    </xf>
    <xf numFmtId="0" fontId="93" fillId="17" borderId="6" xfId="0" applyFont="1" applyFill="1" applyBorder="1" applyAlignment="1">
      <alignment horizontal="center" vertical="center"/>
    </xf>
    <xf numFmtId="0" fontId="93" fillId="17" borderId="7" xfId="0" applyFont="1" applyFill="1" applyBorder="1" applyAlignment="1">
      <alignment horizontal="center" vertical="center"/>
    </xf>
    <xf numFmtId="0" fontId="93" fillId="17" borderId="8" xfId="0" applyFont="1" applyFill="1" applyBorder="1" applyAlignment="1">
      <alignment horizontal="center" vertical="center"/>
    </xf>
    <xf numFmtId="0" fontId="93" fillId="17" borderId="0" xfId="0" applyFont="1" applyFill="1" applyAlignment="1">
      <alignment horizontal="center" vertical="center"/>
    </xf>
    <xf numFmtId="0" fontId="93" fillId="17" borderId="1" xfId="0" applyFont="1" applyFill="1" applyBorder="1" applyAlignment="1">
      <alignment horizontal="center" vertical="center"/>
    </xf>
    <xf numFmtId="0" fontId="93" fillId="17" borderId="10" xfId="0" applyFont="1" applyFill="1" applyBorder="1" applyAlignment="1">
      <alignment horizontal="center" vertical="center"/>
    </xf>
    <xf numFmtId="0" fontId="93" fillId="17" borderId="3" xfId="0" applyFont="1" applyFill="1" applyBorder="1" applyAlignment="1">
      <alignment horizontal="center" vertical="center"/>
    </xf>
    <xf numFmtId="0" fontId="93" fillId="17" borderId="4" xfId="0" applyFont="1" applyFill="1" applyBorder="1" applyAlignment="1">
      <alignment horizontal="center" vertical="center"/>
    </xf>
    <xf numFmtId="0" fontId="94" fillId="17" borderId="54" xfId="0" applyFont="1" applyFill="1" applyBorder="1" applyAlignment="1">
      <alignment horizontal="center" vertical="center"/>
    </xf>
    <xf numFmtId="0" fontId="94" fillId="17" borderId="53" xfId="0" applyFont="1" applyFill="1" applyBorder="1" applyAlignment="1">
      <alignment horizontal="center" vertical="center"/>
    </xf>
    <xf numFmtId="0" fontId="94" fillId="17" borderId="57" xfId="0" applyFont="1" applyFill="1" applyBorder="1" applyAlignment="1">
      <alignment horizontal="center" vertical="center"/>
    </xf>
    <xf numFmtId="0" fontId="94" fillId="17" borderId="40" xfId="0" applyFont="1" applyFill="1" applyBorder="1" applyAlignment="1">
      <alignment horizontal="center" vertical="center"/>
    </xf>
    <xf numFmtId="0" fontId="94" fillId="17" borderId="2" xfId="0" applyFont="1" applyFill="1" applyBorder="1" applyAlignment="1">
      <alignment horizontal="center" vertical="center"/>
    </xf>
    <xf numFmtId="0" fontId="94" fillId="17" borderId="16" xfId="0" applyFont="1" applyFill="1" applyBorder="1" applyAlignment="1">
      <alignment horizontal="center" vertical="center"/>
    </xf>
    <xf numFmtId="0" fontId="94" fillId="17" borderId="42" xfId="0" applyFont="1" applyFill="1" applyBorder="1" applyAlignment="1">
      <alignment horizontal="center" vertical="center"/>
    </xf>
    <xf numFmtId="0" fontId="94" fillId="17" borderId="43" xfId="0" applyFont="1" applyFill="1" applyBorder="1" applyAlignment="1">
      <alignment horizontal="center" vertical="center"/>
    </xf>
    <xf numFmtId="0" fontId="94" fillId="17" borderId="58" xfId="0" applyFont="1" applyFill="1" applyBorder="1" applyAlignment="1">
      <alignment horizontal="center" vertical="center"/>
    </xf>
    <xf numFmtId="0" fontId="6" fillId="0" borderId="69" xfId="0" quotePrefix="1" applyFont="1" applyBorder="1" applyAlignment="1" applyProtection="1">
      <alignment horizontal="center" vertical="center"/>
      <protection locked="0"/>
    </xf>
    <xf numFmtId="0" fontId="6" fillId="0" borderId="25" xfId="0" applyFont="1" applyBorder="1" applyAlignment="1" applyProtection="1">
      <alignment horizontal="center" vertical="center"/>
      <protection locked="0"/>
    </xf>
    <xf numFmtId="0" fontId="6" fillId="0" borderId="33" xfId="0" applyFont="1" applyBorder="1" applyAlignment="1" applyProtection="1">
      <alignment horizontal="center" vertical="center"/>
      <protection locked="0"/>
    </xf>
    <xf numFmtId="0" fontId="16" fillId="10" borderId="28" xfId="0" applyFont="1" applyFill="1" applyBorder="1" applyAlignment="1" applyProtection="1">
      <alignment horizontal="center" vertical="center" textRotation="90"/>
      <protection locked="0"/>
    </xf>
    <xf numFmtId="0" fontId="16" fillId="16" borderId="5" xfId="0" applyFont="1" applyFill="1" applyBorder="1" applyAlignment="1" applyProtection="1">
      <alignment horizontal="center" vertical="center"/>
      <protection locked="0"/>
    </xf>
    <xf numFmtId="0" fontId="16" fillId="16" borderId="6" xfId="0" applyFont="1" applyFill="1" applyBorder="1" applyAlignment="1" applyProtection="1">
      <alignment horizontal="center" vertical="center"/>
      <protection locked="0"/>
    </xf>
    <xf numFmtId="0" fontId="16" fillId="16" borderId="7" xfId="0" applyFont="1" applyFill="1" applyBorder="1" applyAlignment="1" applyProtection="1">
      <alignment horizontal="center" vertical="center"/>
      <protection locked="0"/>
    </xf>
    <xf numFmtId="0" fontId="16" fillId="16" borderId="30" xfId="0" applyFont="1" applyFill="1" applyBorder="1" applyAlignment="1" applyProtection="1">
      <alignment horizontal="center" vertical="center"/>
      <protection locked="0"/>
    </xf>
    <xf numFmtId="0" fontId="16" fillId="16" borderId="31" xfId="0" applyFont="1" applyFill="1" applyBorder="1" applyAlignment="1" applyProtection="1">
      <alignment horizontal="center" vertical="center"/>
      <protection locked="0"/>
    </xf>
    <xf numFmtId="0" fontId="97" fillId="10" borderId="6" xfId="0" applyFont="1" applyFill="1" applyBorder="1" applyAlignment="1" applyProtection="1">
      <alignment vertical="center"/>
      <protection locked="0"/>
    </xf>
    <xf numFmtId="0" fontId="97" fillId="10" borderId="7" xfId="0" applyFont="1" applyFill="1" applyBorder="1" applyAlignment="1" applyProtection="1">
      <alignment vertical="center"/>
      <protection locked="0"/>
    </xf>
    <xf numFmtId="0" fontId="93" fillId="0" borderId="70" xfId="0" applyFont="1" applyBorder="1" applyAlignment="1">
      <alignment horizontal="center" vertical="center"/>
    </xf>
    <xf numFmtId="0" fontId="93" fillId="0" borderId="24" xfId="0" applyFont="1" applyBorder="1" applyAlignment="1">
      <alignment horizontal="center" vertical="center"/>
    </xf>
    <xf numFmtId="0" fontId="93" fillId="0" borderId="67" xfId="0" applyFont="1" applyBorder="1" applyAlignment="1">
      <alignment horizontal="center" vertical="center"/>
    </xf>
    <xf numFmtId="0" fontId="1" fillId="5" borderId="0" xfId="1" applyFill="1" applyProtection="1">
      <protection locked="0"/>
    </xf>
    <xf numFmtId="0" fontId="1" fillId="5" borderId="8" xfId="1" applyFill="1" applyBorder="1" applyProtection="1">
      <protection locked="0"/>
    </xf>
    <xf numFmtId="0" fontId="55" fillId="0" borderId="31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0" fontId="94" fillId="17" borderId="59" xfId="0" applyFont="1" applyFill="1" applyBorder="1" applyAlignment="1">
      <alignment horizontal="center" vertical="center"/>
    </xf>
    <xf numFmtId="0" fontId="94" fillId="17" borderId="13" xfId="0" applyFont="1" applyFill="1" applyBorder="1" applyAlignment="1">
      <alignment horizontal="center" vertical="center"/>
    </xf>
    <xf numFmtId="0" fontId="94" fillId="17" borderId="18" xfId="0" applyFont="1" applyFill="1" applyBorder="1" applyAlignment="1">
      <alignment horizontal="center" vertical="center"/>
    </xf>
    <xf numFmtId="0" fontId="6" fillId="0" borderId="42" xfId="0" quotePrefix="1" applyFont="1" applyBorder="1" applyAlignment="1" applyProtection="1">
      <alignment horizontal="center" vertical="center"/>
      <protection locked="0"/>
    </xf>
    <xf numFmtId="0" fontId="6" fillId="0" borderId="43" xfId="0" applyFont="1" applyBorder="1" applyAlignment="1" applyProtection="1">
      <alignment horizontal="center" vertical="center"/>
      <protection locked="0"/>
    </xf>
    <xf numFmtId="0" fontId="6" fillId="0" borderId="56" xfId="0" applyFont="1" applyBorder="1" applyAlignment="1" applyProtection="1">
      <alignment horizontal="center" vertical="center"/>
      <protection locked="0"/>
    </xf>
    <xf numFmtId="0" fontId="6" fillId="0" borderId="44" xfId="0" applyFont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6" fillId="0" borderId="48" xfId="0" applyFont="1" applyBorder="1" applyAlignment="1" applyProtection="1">
      <alignment horizontal="center" vertical="center"/>
      <protection locked="0"/>
    </xf>
    <xf numFmtId="0" fontId="114" fillId="0" borderId="30" xfId="0" applyFont="1" applyBorder="1" applyAlignment="1" applyProtection="1">
      <alignment horizontal="center" vertical="center" wrapText="1"/>
      <protection locked="0"/>
    </xf>
    <xf numFmtId="0" fontId="114" fillId="0" borderId="31" xfId="0" applyFont="1" applyBorder="1" applyAlignment="1" applyProtection="1">
      <alignment horizontal="center" vertical="center"/>
      <protection locked="0"/>
    </xf>
    <xf numFmtId="0" fontId="114" fillId="0" borderId="26" xfId="0" applyFont="1" applyBorder="1" applyAlignment="1" applyProtection="1">
      <alignment horizontal="center" vertical="center"/>
      <protection locked="0"/>
    </xf>
    <xf numFmtId="0" fontId="0" fillId="10" borderId="8" xfId="0" applyFill="1" applyBorder="1" applyAlignment="1" applyProtection="1">
      <alignment horizontal="center" vertical="center"/>
      <protection locked="0"/>
    </xf>
    <xf numFmtId="178" fontId="18" fillId="0" borderId="5" xfId="0" applyNumberFormat="1" applyFont="1" applyBorder="1" applyAlignment="1" applyProtection="1">
      <alignment horizontal="center" vertical="center"/>
      <protection locked="0"/>
    </xf>
    <xf numFmtId="178" fontId="18" fillId="0" borderId="6" xfId="0" applyNumberFormat="1" applyFont="1" applyBorder="1" applyAlignment="1" applyProtection="1">
      <alignment horizontal="center" vertical="center"/>
      <protection locked="0"/>
    </xf>
    <xf numFmtId="178" fontId="18" fillId="0" borderId="7" xfId="0" applyNumberFormat="1" applyFont="1" applyBorder="1" applyAlignment="1" applyProtection="1">
      <alignment horizontal="center" vertical="center"/>
      <protection locked="0"/>
    </xf>
    <xf numFmtId="178" fontId="18" fillId="0" borderId="8" xfId="0" applyNumberFormat="1" applyFont="1" applyBorder="1" applyAlignment="1" applyProtection="1">
      <alignment horizontal="center" vertical="center"/>
      <protection locked="0"/>
    </xf>
    <xf numFmtId="178" fontId="18" fillId="0" borderId="0" xfId="0" applyNumberFormat="1" applyFont="1" applyAlignment="1" applyProtection="1">
      <alignment horizontal="center" vertical="center"/>
      <protection locked="0"/>
    </xf>
    <xf numFmtId="178" fontId="18" fillId="0" borderId="1" xfId="0" applyNumberFormat="1" applyFont="1" applyBorder="1" applyAlignment="1" applyProtection="1">
      <alignment horizontal="center" vertical="center"/>
      <protection locked="0"/>
    </xf>
    <xf numFmtId="178" fontId="18" fillId="0" borderId="10" xfId="0" applyNumberFormat="1" applyFont="1" applyBorder="1" applyAlignment="1" applyProtection="1">
      <alignment horizontal="center" vertical="center"/>
      <protection locked="0"/>
    </xf>
    <xf numFmtId="178" fontId="18" fillId="0" borderId="3" xfId="0" applyNumberFormat="1" applyFont="1" applyBorder="1" applyAlignment="1" applyProtection="1">
      <alignment horizontal="center" vertical="center"/>
      <protection locked="0"/>
    </xf>
    <xf numFmtId="178" fontId="18" fillId="0" borderId="4" xfId="0" applyNumberFormat="1" applyFont="1" applyBorder="1" applyAlignment="1" applyProtection="1">
      <alignment horizontal="center" vertical="center"/>
      <protection locked="0"/>
    </xf>
    <xf numFmtId="0" fontId="93" fillId="0" borderId="54" xfId="0" applyFont="1" applyBorder="1" applyAlignment="1">
      <alignment horizontal="center" vertical="center"/>
    </xf>
    <xf numFmtId="0" fontId="93" fillId="0" borderId="53" xfId="0" applyFont="1" applyBorder="1" applyAlignment="1">
      <alignment horizontal="center" vertical="center"/>
    </xf>
    <xf numFmtId="0" fontId="93" fillId="0" borderId="55" xfId="0" applyFont="1" applyBorder="1" applyAlignment="1">
      <alignment horizontal="center" vertical="center"/>
    </xf>
    <xf numFmtId="0" fontId="95" fillId="0" borderId="54" xfId="0" applyFont="1" applyBorder="1" applyAlignment="1">
      <alignment horizontal="center" vertical="center"/>
    </xf>
    <xf numFmtId="0" fontId="95" fillId="0" borderId="53" xfId="0" applyFont="1" applyBorder="1" applyAlignment="1">
      <alignment horizontal="center" vertical="center"/>
    </xf>
    <xf numFmtId="0" fontId="95" fillId="0" borderId="55" xfId="0" applyFont="1" applyBorder="1" applyAlignment="1">
      <alignment horizontal="center" vertical="center"/>
    </xf>
    <xf numFmtId="0" fontId="93" fillId="0" borderId="40" xfId="0" applyFont="1" applyBorder="1" applyAlignment="1">
      <alignment horizontal="center" vertical="center"/>
    </xf>
    <xf numFmtId="0" fontId="93" fillId="0" borderId="2" xfId="0" applyFont="1" applyBorder="1" applyAlignment="1">
      <alignment horizontal="center" vertical="center"/>
    </xf>
    <xf numFmtId="0" fontId="93" fillId="0" borderId="39" xfId="0" applyFont="1" applyBorder="1" applyAlignment="1">
      <alignment horizontal="center" vertical="center"/>
    </xf>
    <xf numFmtId="0" fontId="108" fillId="11" borderId="30" xfId="1" quotePrefix="1" applyFont="1" applyFill="1" applyBorder="1" applyAlignment="1" applyProtection="1">
      <alignment horizontal="center" vertical="center"/>
      <protection locked="0"/>
    </xf>
    <xf numFmtId="0" fontId="108" fillId="11" borderId="31" xfId="1" applyFont="1" applyFill="1" applyBorder="1" applyAlignment="1" applyProtection="1">
      <alignment horizontal="center" vertical="center"/>
      <protection locked="0"/>
    </xf>
    <xf numFmtId="0" fontId="108" fillId="11" borderId="26" xfId="1" applyFont="1" applyFill="1" applyBorder="1" applyAlignment="1" applyProtection="1">
      <alignment horizontal="center" vertical="center"/>
      <protection locked="0"/>
    </xf>
    <xf numFmtId="14" fontId="93" fillId="0" borderId="59" xfId="0" applyNumberFormat="1" applyFont="1" applyBorder="1" applyAlignment="1" applyProtection="1">
      <alignment horizontal="center" vertical="center"/>
      <protection locked="0"/>
    </xf>
    <xf numFmtId="0" fontId="93" fillId="0" borderId="13" xfId="0" applyFont="1" applyBorder="1" applyAlignment="1" applyProtection="1">
      <alignment horizontal="center" vertical="center"/>
      <protection locked="0"/>
    </xf>
    <xf numFmtId="0" fontId="93" fillId="0" borderId="35" xfId="0" applyFont="1" applyBorder="1" applyAlignment="1" applyProtection="1">
      <alignment horizontal="center" vertical="center"/>
      <protection locked="0"/>
    </xf>
    <xf numFmtId="0" fontId="31" fillId="18" borderId="30" xfId="1" applyFont="1" applyFill="1" applyBorder="1" applyAlignment="1">
      <alignment horizontal="center" vertical="center" wrapText="1"/>
    </xf>
    <xf numFmtId="0" fontId="31" fillId="18" borderId="31" xfId="1" applyFont="1" applyFill="1" applyBorder="1" applyAlignment="1">
      <alignment horizontal="center" vertical="center" wrapText="1"/>
    </xf>
    <xf numFmtId="0" fontId="31" fillId="18" borderId="26" xfId="1" applyFont="1" applyFill="1" applyBorder="1" applyAlignment="1">
      <alignment horizontal="center" vertical="center" wrapText="1"/>
    </xf>
    <xf numFmtId="0" fontId="93" fillId="0" borderId="42" xfId="0" applyFont="1" applyBorder="1" applyAlignment="1">
      <alignment horizontal="center" vertical="center"/>
    </xf>
    <xf numFmtId="0" fontId="93" fillId="0" borderId="43" xfId="0" applyFont="1" applyBorder="1" applyAlignment="1">
      <alignment horizontal="center" vertical="center"/>
    </xf>
    <xf numFmtId="0" fontId="93" fillId="0" borderId="56" xfId="0" applyFont="1" applyBorder="1" applyAlignment="1">
      <alignment horizontal="center" vertical="center"/>
    </xf>
    <xf numFmtId="0" fontId="6" fillId="0" borderId="46" xfId="0" applyFont="1" applyBorder="1" applyAlignment="1" applyProtection="1">
      <alignment horizontal="center" vertical="center"/>
      <protection locked="0"/>
    </xf>
    <xf numFmtId="0" fontId="6" fillId="0" borderId="52" xfId="0" applyFont="1" applyBorder="1" applyAlignment="1" applyProtection="1">
      <alignment horizontal="center" vertical="center"/>
      <protection locked="0"/>
    </xf>
    <xf numFmtId="0" fontId="6" fillId="0" borderId="50" xfId="0" applyFont="1" applyBorder="1" applyAlignment="1" applyProtection="1">
      <alignment horizontal="center" vertical="center"/>
      <protection locked="0"/>
    </xf>
    <xf numFmtId="0" fontId="169" fillId="43" borderId="30" xfId="1" applyFont="1" applyFill="1" applyBorder="1" applyAlignment="1" applyProtection="1">
      <alignment horizontal="center" vertical="center" wrapText="1"/>
      <protection locked="0"/>
    </xf>
    <xf numFmtId="0" fontId="93" fillId="0" borderId="42" xfId="0" applyFont="1" applyBorder="1" applyAlignment="1" applyProtection="1">
      <alignment horizontal="center" vertical="center"/>
      <protection locked="0"/>
    </xf>
    <xf numFmtId="0" fontId="93" fillId="0" borderId="43" xfId="0" applyFont="1" applyBorder="1" applyAlignment="1" applyProtection="1">
      <alignment horizontal="center" vertical="center"/>
      <protection locked="0"/>
    </xf>
    <xf numFmtId="0" fontId="93" fillId="0" borderId="56" xfId="0" applyFont="1" applyBorder="1" applyAlignment="1" applyProtection="1">
      <alignment horizontal="center" vertical="center"/>
      <protection locked="0"/>
    </xf>
    <xf numFmtId="0" fontId="6" fillId="0" borderId="37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38" xfId="0" applyFont="1" applyBorder="1" applyAlignment="1" applyProtection="1">
      <alignment horizontal="center" vertical="center"/>
      <protection locked="0"/>
    </xf>
    <xf numFmtId="0" fontId="87" fillId="17" borderId="42" xfId="0" applyFont="1" applyFill="1" applyBorder="1" applyAlignment="1">
      <alignment horizontal="center" vertical="center"/>
    </xf>
    <xf numFmtId="0" fontId="87" fillId="17" borderId="43" xfId="0" applyFont="1" applyFill="1" applyBorder="1" applyAlignment="1">
      <alignment horizontal="center" vertical="center"/>
    </xf>
    <xf numFmtId="0" fontId="87" fillId="17" borderId="56" xfId="0" applyFont="1" applyFill="1" applyBorder="1" applyAlignment="1">
      <alignment horizontal="center" vertical="center"/>
    </xf>
    <xf numFmtId="0" fontId="108" fillId="11" borderId="30" xfId="1" applyFont="1" applyFill="1" applyBorder="1" applyAlignment="1" applyProtection="1">
      <alignment horizontal="center" vertical="center"/>
      <protection locked="0"/>
    </xf>
    <xf numFmtId="0" fontId="6" fillId="0" borderId="54" xfId="0" applyFont="1" applyBorder="1" applyAlignment="1" applyProtection="1">
      <alignment horizontal="center" vertical="center"/>
      <protection locked="0"/>
    </xf>
    <xf numFmtId="0" fontId="6" fillId="0" borderId="53" xfId="0" applyFont="1" applyBorder="1" applyAlignment="1" applyProtection="1">
      <alignment horizontal="center" vertical="center"/>
      <protection locked="0"/>
    </xf>
    <xf numFmtId="0" fontId="6" fillId="0" borderId="55" xfId="0" applyFont="1" applyBorder="1" applyAlignment="1" applyProtection="1">
      <alignment horizontal="center" vertical="center"/>
      <protection locked="0"/>
    </xf>
    <xf numFmtId="0" fontId="72" fillId="11" borderId="30" xfId="1" quotePrefix="1" applyFont="1" applyFill="1" applyBorder="1" applyAlignment="1" applyProtection="1">
      <alignment horizontal="center" vertical="center"/>
      <protection locked="0"/>
    </xf>
    <xf numFmtId="0" fontId="72" fillId="11" borderId="31" xfId="1" applyFont="1" applyFill="1" applyBorder="1" applyAlignment="1" applyProtection="1">
      <alignment horizontal="center" vertical="center"/>
      <protection locked="0"/>
    </xf>
    <xf numFmtId="0" fontId="72" fillId="11" borderId="26" xfId="1" applyFont="1" applyFill="1" applyBorder="1" applyAlignment="1" applyProtection="1">
      <alignment horizontal="center" vertical="center"/>
      <protection locked="0"/>
    </xf>
    <xf numFmtId="0" fontId="6" fillId="0" borderId="42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32" fillId="30" borderId="30" xfId="0" applyFont="1" applyFill="1" applyBorder="1" applyAlignment="1" applyProtection="1">
      <alignment horizontal="center" vertical="center"/>
      <protection locked="0"/>
    </xf>
    <xf numFmtId="0" fontId="32" fillId="30" borderId="31" xfId="0" applyFont="1" applyFill="1" applyBorder="1" applyAlignment="1" applyProtection="1">
      <alignment horizontal="center" vertical="center"/>
      <protection locked="0"/>
    </xf>
    <xf numFmtId="0" fontId="32" fillId="30" borderId="26" xfId="0" applyFont="1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6" fillId="0" borderId="44" xfId="0" quotePrefix="1" applyFont="1" applyBorder="1" applyAlignment="1" applyProtection="1">
      <alignment horizontal="center" vertical="center"/>
      <protection locked="0"/>
    </xf>
    <xf numFmtId="0" fontId="103" fillId="0" borderId="54" xfId="1" applyFont="1" applyBorder="1" applyAlignment="1" applyProtection="1">
      <alignment vertical="center"/>
      <protection locked="0"/>
    </xf>
    <xf numFmtId="0" fontId="103" fillId="0" borderId="53" xfId="1" applyFont="1" applyBorder="1" applyAlignment="1" applyProtection="1">
      <alignment vertical="center"/>
      <protection locked="0"/>
    </xf>
    <xf numFmtId="0" fontId="103" fillId="0" borderId="40" xfId="1" applyFont="1" applyBorder="1" applyAlignment="1" applyProtection="1">
      <alignment vertical="center"/>
      <protection locked="0"/>
    </xf>
    <xf numFmtId="0" fontId="103" fillId="0" borderId="2" xfId="1" applyFont="1" applyBorder="1" applyAlignment="1" applyProtection="1">
      <alignment vertical="center"/>
      <protection locked="0"/>
    </xf>
    <xf numFmtId="0" fontId="103" fillId="0" borderId="44" xfId="1" applyFont="1" applyBorder="1" applyAlignment="1" applyProtection="1">
      <alignment horizontal="left" vertical="center"/>
      <protection locked="0"/>
    </xf>
    <xf numFmtId="0" fontId="103" fillId="0" borderId="17" xfId="1" applyFont="1" applyBorder="1" applyAlignment="1" applyProtection="1">
      <alignment horizontal="left" vertical="center"/>
      <protection locked="0"/>
    </xf>
    <xf numFmtId="0" fontId="103" fillId="0" borderId="12" xfId="1" applyFont="1" applyBorder="1" applyAlignment="1" applyProtection="1">
      <alignment horizontal="left" vertical="center"/>
      <protection locked="0"/>
    </xf>
    <xf numFmtId="49" fontId="103" fillId="0" borderId="44" xfId="1" applyNumberFormat="1" applyFont="1" applyBorder="1" applyAlignment="1" applyProtection="1">
      <alignment vertical="center"/>
      <protection locked="0"/>
    </xf>
    <xf numFmtId="49" fontId="103" fillId="0" borderId="17" xfId="1" applyNumberFormat="1" applyFont="1" applyBorder="1" applyAlignment="1" applyProtection="1">
      <alignment vertical="center"/>
      <protection locked="0"/>
    </xf>
    <xf numFmtId="49" fontId="103" fillId="0" borderId="12" xfId="1" applyNumberFormat="1" applyFont="1" applyBorder="1" applyAlignment="1" applyProtection="1">
      <alignment vertical="center"/>
      <protection locked="0"/>
    </xf>
    <xf numFmtId="0" fontId="29" fillId="16" borderId="30" xfId="0" applyFont="1" applyFill="1" applyBorder="1" applyAlignment="1">
      <alignment horizontal="center" vertical="center"/>
    </xf>
    <xf numFmtId="0" fontId="29" fillId="16" borderId="31" xfId="0" applyFont="1" applyFill="1" applyBorder="1" applyAlignment="1">
      <alignment horizontal="center" vertical="center"/>
    </xf>
    <xf numFmtId="0" fontId="29" fillId="16" borderId="26" xfId="0" applyFont="1" applyFill="1" applyBorder="1" applyAlignment="1">
      <alignment horizontal="center" vertical="center"/>
    </xf>
    <xf numFmtId="165" fontId="107" fillId="3" borderId="30" xfId="1" applyNumberFormat="1" applyFont="1" applyFill="1" applyBorder="1" applyAlignment="1">
      <alignment horizontal="center" vertical="center"/>
    </xf>
    <xf numFmtId="165" fontId="107" fillId="3" borderId="31" xfId="1" applyNumberFormat="1" applyFont="1" applyFill="1" applyBorder="1" applyAlignment="1">
      <alignment horizontal="center" vertical="center"/>
    </xf>
    <xf numFmtId="165" fontId="107" fillId="3" borderId="26" xfId="1" applyNumberFormat="1" applyFont="1" applyFill="1" applyBorder="1" applyAlignment="1">
      <alignment horizontal="center" vertical="center"/>
    </xf>
    <xf numFmtId="0" fontId="122" fillId="16" borderId="5" xfId="1" applyFont="1" applyFill="1" applyBorder="1" applyAlignment="1">
      <alignment horizontal="center" vertical="center" wrapText="1"/>
    </xf>
    <xf numFmtId="0" fontId="122" fillId="16" borderId="6" xfId="1" applyFont="1" applyFill="1" applyBorder="1" applyAlignment="1">
      <alignment horizontal="center" vertical="center" wrapText="1"/>
    </xf>
    <xf numFmtId="0" fontId="122" fillId="16" borderId="7" xfId="1" applyFont="1" applyFill="1" applyBorder="1" applyAlignment="1">
      <alignment horizontal="center" vertical="center" wrapText="1"/>
    </xf>
    <xf numFmtId="0" fontId="122" fillId="16" borderId="8" xfId="1" applyFont="1" applyFill="1" applyBorder="1" applyAlignment="1">
      <alignment horizontal="center" vertical="center" wrapText="1"/>
    </xf>
    <xf numFmtId="0" fontId="122" fillId="16" borderId="0" xfId="1" applyFont="1" applyFill="1" applyAlignment="1">
      <alignment horizontal="center" vertical="center" wrapText="1"/>
    </xf>
    <xf numFmtId="0" fontId="122" fillId="16" borderId="1" xfId="1" applyFont="1" applyFill="1" applyBorder="1" applyAlignment="1">
      <alignment horizontal="center" vertical="center" wrapText="1"/>
    </xf>
    <xf numFmtId="0" fontId="122" fillId="16" borderId="10" xfId="1" applyFont="1" applyFill="1" applyBorder="1" applyAlignment="1">
      <alignment horizontal="center" vertical="center" wrapText="1"/>
    </xf>
    <xf numFmtId="0" fontId="122" fillId="16" borderId="3" xfId="1" applyFont="1" applyFill="1" applyBorder="1" applyAlignment="1">
      <alignment horizontal="center" vertical="center" wrapText="1"/>
    </xf>
    <xf numFmtId="0" fontId="122" fillId="16" borderId="4" xfId="1" applyFont="1" applyFill="1" applyBorder="1" applyAlignment="1">
      <alignment horizontal="center" vertical="center" wrapText="1"/>
    </xf>
    <xf numFmtId="165" fontId="107" fillId="3" borderId="54" xfId="1" applyNumberFormat="1" applyFont="1" applyFill="1" applyBorder="1" applyAlignment="1">
      <alignment horizontal="center" vertical="center"/>
    </xf>
    <xf numFmtId="165" fontId="107" fillId="3" borderId="40" xfId="1" applyNumberFormat="1" applyFont="1" applyFill="1" applyBorder="1" applyAlignment="1">
      <alignment horizontal="center" vertical="center"/>
    </xf>
    <xf numFmtId="165" fontId="107" fillId="3" borderId="42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16" borderId="30" xfId="0" applyFont="1" applyFill="1" applyBorder="1" applyAlignment="1">
      <alignment horizontal="center" vertical="center"/>
    </xf>
    <xf numFmtId="0" fontId="27" fillId="16" borderId="31" xfId="0" applyFont="1" applyFill="1" applyBorder="1" applyAlignment="1">
      <alignment horizontal="center" vertical="center"/>
    </xf>
    <xf numFmtId="0" fontId="27" fillId="16" borderId="26" xfId="0" applyFont="1" applyFill="1" applyBorder="1" applyAlignment="1">
      <alignment horizontal="center" vertical="center"/>
    </xf>
    <xf numFmtId="0" fontId="38" fillId="16" borderId="44" xfId="0" applyFont="1" applyFill="1" applyBorder="1" applyAlignment="1">
      <alignment horizontal="center" vertical="center"/>
    </xf>
    <xf numFmtId="0" fontId="38" fillId="16" borderId="17" xfId="0" applyFont="1" applyFill="1" applyBorder="1" applyAlignment="1">
      <alignment horizontal="center" vertical="center"/>
    </xf>
    <xf numFmtId="0" fontId="38" fillId="16" borderId="12" xfId="0" applyFont="1" applyFill="1" applyBorder="1" applyAlignment="1">
      <alignment horizontal="center" vertical="center"/>
    </xf>
    <xf numFmtId="165" fontId="107" fillId="3" borderId="16" xfId="1" applyNumberFormat="1" applyFont="1" applyFill="1" applyBorder="1" applyAlignment="1">
      <alignment horizontal="center" vertical="center"/>
    </xf>
    <xf numFmtId="165" fontId="107" fillId="3" borderId="17" xfId="1" applyNumberFormat="1" applyFont="1" applyFill="1" applyBorder="1" applyAlignment="1">
      <alignment horizontal="center" vertical="center"/>
    </xf>
    <xf numFmtId="165" fontId="107" fillId="3" borderId="48" xfId="1" applyNumberFormat="1" applyFont="1" applyFill="1" applyBorder="1" applyAlignment="1">
      <alignment horizontal="center" vertical="center"/>
    </xf>
    <xf numFmtId="165" fontId="107" fillId="3" borderId="44" xfId="1" applyNumberFormat="1" applyFont="1" applyFill="1" applyBorder="1" applyAlignment="1">
      <alignment horizontal="center" vertical="center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5" fillId="0" borderId="40" xfId="0" applyFont="1" applyBorder="1" applyAlignment="1" applyProtection="1">
      <alignment horizontal="left" vertical="center"/>
      <protection locked="0"/>
    </xf>
    <xf numFmtId="0" fontId="177" fillId="21" borderId="30" xfId="1" applyFont="1" applyFill="1" applyBorder="1" applyAlignment="1">
      <alignment horizontal="center" vertical="center" wrapText="1"/>
    </xf>
    <xf numFmtId="0" fontId="177" fillId="21" borderId="26" xfId="1" applyFont="1" applyFill="1" applyBorder="1" applyAlignment="1">
      <alignment horizontal="center" vertical="center" wrapText="1"/>
    </xf>
    <xf numFmtId="0" fontId="27" fillId="10" borderId="28" xfId="1" applyFont="1" applyFill="1" applyBorder="1" applyAlignment="1">
      <alignment horizontal="center" vertical="center" textRotation="90"/>
    </xf>
    <xf numFmtId="0" fontId="27" fillId="10" borderId="29" xfId="1" applyFont="1" applyFill="1" applyBorder="1" applyAlignment="1">
      <alignment horizontal="center" vertical="center" textRotation="90"/>
    </xf>
    <xf numFmtId="0" fontId="58" fillId="10" borderId="8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8" fillId="10" borderId="3" xfId="0" applyFont="1" applyFill="1" applyBorder="1" applyAlignment="1">
      <alignment horizontal="center" vertical="center"/>
    </xf>
    <xf numFmtId="0" fontId="58" fillId="10" borderId="4" xfId="0" applyFont="1" applyFill="1" applyBorder="1" applyAlignment="1">
      <alignment horizontal="center" vertical="center"/>
    </xf>
    <xf numFmtId="0" fontId="9" fillId="16" borderId="30" xfId="0" applyFont="1" applyFill="1" applyBorder="1" applyAlignment="1">
      <alignment horizontal="center" vertical="center"/>
    </xf>
    <xf numFmtId="0" fontId="9" fillId="16" borderId="31" xfId="0" applyFont="1" applyFill="1" applyBorder="1" applyAlignment="1">
      <alignment horizontal="center" vertical="center"/>
    </xf>
    <xf numFmtId="0" fontId="9" fillId="16" borderId="26" xfId="0" applyFont="1" applyFill="1" applyBorder="1" applyAlignment="1">
      <alignment horizontal="center" vertical="center"/>
    </xf>
    <xf numFmtId="0" fontId="36" fillId="9" borderId="31" xfId="0" applyFont="1" applyFill="1" applyBorder="1" applyAlignment="1">
      <alignment horizontal="center" vertical="center"/>
    </xf>
    <xf numFmtId="0" fontId="36" fillId="9" borderId="26" xfId="0" applyFont="1" applyFill="1" applyBorder="1" applyAlignment="1">
      <alignment horizontal="center" vertical="center"/>
    </xf>
    <xf numFmtId="0" fontId="36" fillId="9" borderId="6" xfId="0" applyFont="1" applyFill="1" applyBorder="1" applyAlignment="1">
      <alignment horizontal="center" vertical="center"/>
    </xf>
    <xf numFmtId="0" fontId="36" fillId="9" borderId="7" xfId="0" applyFont="1" applyFill="1" applyBorder="1" applyAlignment="1">
      <alignment horizontal="center" vertical="center"/>
    </xf>
    <xf numFmtId="0" fontId="176" fillId="26" borderId="30" xfId="0" applyFont="1" applyFill="1" applyBorder="1" applyAlignment="1" applyProtection="1">
      <alignment horizontal="center" vertical="center"/>
      <protection locked="0"/>
    </xf>
    <xf numFmtId="0" fontId="176" fillId="26" borderId="31" xfId="0" applyFont="1" applyFill="1" applyBorder="1" applyAlignment="1" applyProtection="1">
      <alignment horizontal="center" vertical="center"/>
      <protection locked="0"/>
    </xf>
    <xf numFmtId="0" fontId="176" fillId="26" borderId="26" xfId="0" applyFont="1" applyFill="1" applyBorder="1" applyAlignment="1" applyProtection="1">
      <alignment horizontal="center" vertical="center"/>
      <protection locked="0"/>
    </xf>
    <xf numFmtId="0" fontId="175" fillId="16" borderId="31" xfId="0" applyFont="1" applyFill="1" applyBorder="1" applyAlignment="1">
      <alignment horizontal="center"/>
    </xf>
    <xf numFmtId="0" fontId="175" fillId="16" borderId="26" xfId="0" applyFont="1" applyFill="1" applyBorder="1" applyAlignment="1">
      <alignment horizontal="center"/>
    </xf>
    <xf numFmtId="0" fontId="26" fillId="16" borderId="10" xfId="0" applyFont="1" applyFill="1" applyBorder="1" applyAlignment="1">
      <alignment horizontal="left" vertical="center" wrapText="1"/>
    </xf>
    <xf numFmtId="0" fontId="26" fillId="16" borderId="3" xfId="0" applyFont="1" applyFill="1" applyBorder="1" applyAlignment="1">
      <alignment horizontal="left" vertical="center" wrapText="1"/>
    </xf>
    <xf numFmtId="0" fontId="26" fillId="16" borderId="4" xfId="0" applyFont="1" applyFill="1" applyBorder="1" applyAlignment="1">
      <alignment horizontal="left" vertical="center" wrapText="1"/>
    </xf>
    <xf numFmtId="0" fontId="49" fillId="16" borderId="30" xfId="1" applyFont="1" applyFill="1" applyBorder="1" applyAlignment="1">
      <alignment horizontal="center" vertical="center"/>
    </xf>
    <xf numFmtId="0" fontId="49" fillId="16" borderId="31" xfId="1" applyFont="1" applyFill="1" applyBorder="1" applyAlignment="1">
      <alignment horizontal="center" vertical="center"/>
    </xf>
    <xf numFmtId="0" fontId="49" fillId="16" borderId="26" xfId="1" applyFont="1" applyFill="1" applyBorder="1" applyAlignment="1">
      <alignment horizontal="center" vertical="center"/>
    </xf>
    <xf numFmtId="165" fontId="29" fillId="16" borderId="30" xfId="0" applyNumberFormat="1" applyFont="1" applyFill="1" applyBorder="1" applyAlignment="1">
      <alignment horizontal="right" vertical="center"/>
    </xf>
    <xf numFmtId="165" fontId="29" fillId="16" borderId="26" xfId="0" applyNumberFormat="1" applyFont="1" applyFill="1" applyBorder="1" applyAlignment="1">
      <alignment horizontal="right" vertical="center"/>
    </xf>
    <xf numFmtId="0" fontId="49" fillId="16" borderId="30" xfId="0" applyFont="1" applyFill="1" applyBorder="1" applyAlignment="1">
      <alignment horizontal="center" vertical="center"/>
    </xf>
    <xf numFmtId="0" fontId="49" fillId="16" borderId="31" xfId="0" applyFont="1" applyFill="1" applyBorder="1" applyAlignment="1">
      <alignment horizontal="center" vertical="center"/>
    </xf>
    <xf numFmtId="0" fontId="49" fillId="16" borderId="26" xfId="0" applyFont="1" applyFill="1" applyBorder="1" applyAlignment="1">
      <alignment horizontal="center" vertical="center"/>
    </xf>
    <xf numFmtId="165" fontId="49" fillId="16" borderId="30" xfId="0" applyNumberFormat="1" applyFont="1" applyFill="1" applyBorder="1" applyAlignment="1">
      <alignment horizontal="right"/>
    </xf>
    <xf numFmtId="165" fontId="49" fillId="16" borderId="26" xfId="0" applyNumberFormat="1" applyFont="1" applyFill="1" applyBorder="1" applyAlignment="1">
      <alignment horizontal="right"/>
    </xf>
    <xf numFmtId="165" fontId="64" fillId="16" borderId="30" xfId="0" applyNumberFormat="1" applyFont="1" applyFill="1" applyBorder="1" applyAlignment="1">
      <alignment horizontal="right" vertical="center"/>
    </xf>
    <xf numFmtId="165" fontId="64" fillId="16" borderId="26" xfId="0" applyNumberFormat="1" applyFont="1" applyFill="1" applyBorder="1" applyAlignment="1">
      <alignment horizontal="right" vertical="center"/>
    </xf>
    <xf numFmtId="0" fontId="28" fillId="16" borderId="30" xfId="0" applyFont="1" applyFill="1" applyBorder="1" applyAlignment="1">
      <alignment horizontal="center" vertical="center"/>
    </xf>
    <xf numFmtId="0" fontId="28" fillId="16" borderId="31" xfId="0" applyFont="1" applyFill="1" applyBorder="1" applyAlignment="1">
      <alignment horizontal="center" vertical="center"/>
    </xf>
    <xf numFmtId="0" fontId="28" fillId="16" borderId="26" xfId="0" applyFont="1" applyFill="1" applyBorder="1" applyAlignment="1">
      <alignment horizontal="center" vertical="center"/>
    </xf>
    <xf numFmtId="0" fontId="76" fillId="9" borderId="30" xfId="0" applyFont="1" applyFill="1" applyBorder="1" applyAlignment="1">
      <alignment horizontal="center" vertical="center" wrapText="1"/>
    </xf>
    <xf numFmtId="0" fontId="76" fillId="9" borderId="31" xfId="0" applyFont="1" applyFill="1" applyBorder="1" applyAlignment="1">
      <alignment horizontal="center" vertical="center" wrapText="1"/>
    </xf>
    <xf numFmtId="0" fontId="76" fillId="9" borderId="26" xfId="0" applyFont="1" applyFill="1" applyBorder="1" applyAlignment="1">
      <alignment horizontal="center" vertical="center" wrapText="1"/>
    </xf>
    <xf numFmtId="0" fontId="24" fillId="10" borderId="30" xfId="0" applyFont="1" applyFill="1" applyBorder="1" applyAlignment="1">
      <alignment horizontal="center" vertical="center"/>
    </xf>
    <xf numFmtId="0" fontId="24" fillId="10" borderId="31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3" fillId="10" borderId="30" xfId="0" applyFont="1" applyFill="1" applyBorder="1" applyAlignment="1">
      <alignment horizontal="center" vertical="center"/>
    </xf>
    <xf numFmtId="0" fontId="23" fillId="10" borderId="31" xfId="0" applyFont="1" applyFill="1" applyBorder="1" applyAlignment="1">
      <alignment horizontal="center" vertical="center"/>
    </xf>
    <xf numFmtId="0" fontId="23" fillId="10" borderId="26" xfId="0" applyFont="1" applyFill="1" applyBorder="1" applyAlignment="1">
      <alignment horizontal="center" vertical="center"/>
    </xf>
    <xf numFmtId="0" fontId="49" fillId="10" borderId="30" xfId="0" applyFont="1" applyFill="1" applyBorder="1" applyAlignment="1">
      <alignment horizontal="center" vertical="center"/>
    </xf>
    <xf numFmtId="0" fontId="49" fillId="10" borderId="31" xfId="0" applyFont="1" applyFill="1" applyBorder="1" applyAlignment="1">
      <alignment horizontal="center" vertical="center"/>
    </xf>
    <xf numFmtId="0" fontId="49" fillId="10" borderId="3" xfId="0" applyFont="1" applyFill="1" applyBorder="1" applyAlignment="1">
      <alignment horizontal="center" vertical="center"/>
    </xf>
    <xf numFmtId="0" fontId="49" fillId="10" borderId="4" xfId="0" applyFont="1" applyFill="1" applyBorder="1" applyAlignment="1">
      <alignment horizontal="center" vertical="center"/>
    </xf>
    <xf numFmtId="0" fontId="42" fillId="16" borderId="10" xfId="0" applyFont="1" applyFill="1" applyBorder="1" applyAlignment="1">
      <alignment horizontal="center" vertical="center" wrapText="1"/>
    </xf>
    <xf numFmtId="0" fontId="42" fillId="16" borderId="3" xfId="0" applyFont="1" applyFill="1" applyBorder="1" applyAlignment="1">
      <alignment horizontal="center" vertical="center" wrapText="1"/>
    </xf>
    <xf numFmtId="0" fontId="42" fillId="16" borderId="4" xfId="0" applyFont="1" applyFill="1" applyBorder="1" applyAlignment="1">
      <alignment horizontal="center" vertical="center" wrapText="1"/>
    </xf>
    <xf numFmtId="165" fontId="58" fillId="16" borderId="30" xfId="0" applyNumberFormat="1" applyFont="1" applyFill="1" applyBorder="1" applyAlignment="1">
      <alignment horizontal="right" vertical="center"/>
    </xf>
    <xf numFmtId="165" fontId="58" fillId="16" borderId="26" xfId="0" applyNumberFormat="1" applyFont="1" applyFill="1" applyBorder="1" applyAlignment="1">
      <alignment horizontal="right" vertical="center"/>
    </xf>
    <xf numFmtId="0" fontId="154" fillId="9" borderId="30" xfId="0" applyFont="1" applyFill="1" applyBorder="1" applyAlignment="1">
      <alignment horizontal="center" vertical="center" wrapText="1"/>
    </xf>
    <xf numFmtId="0" fontId="154" fillId="9" borderId="31" xfId="0" applyFont="1" applyFill="1" applyBorder="1" applyAlignment="1">
      <alignment horizontal="center" vertical="center" wrapText="1"/>
    </xf>
    <xf numFmtId="0" fontId="154" fillId="9" borderId="26" xfId="0" applyFont="1" applyFill="1" applyBorder="1" applyAlignment="1">
      <alignment horizontal="center" vertical="center" wrapText="1"/>
    </xf>
    <xf numFmtId="0" fontId="100" fillId="26" borderId="30" xfId="0" applyFont="1" applyFill="1" applyBorder="1" applyAlignment="1" applyProtection="1">
      <alignment horizontal="center" vertical="center"/>
      <protection locked="0"/>
    </xf>
    <xf numFmtId="0" fontId="100" fillId="26" borderId="31" xfId="0" applyFont="1" applyFill="1" applyBorder="1" applyAlignment="1" applyProtection="1">
      <alignment horizontal="center" vertical="center"/>
      <protection locked="0"/>
    </xf>
    <xf numFmtId="0" fontId="100" fillId="26" borderId="26" xfId="0" applyFont="1" applyFill="1" applyBorder="1" applyAlignment="1" applyProtection="1">
      <alignment horizontal="center" vertical="center"/>
      <protection locked="0"/>
    </xf>
    <xf numFmtId="0" fontId="43" fillId="9" borderId="5" xfId="0" applyFont="1" applyFill="1" applyBorder="1" applyAlignment="1">
      <alignment horizontal="center" vertical="center" wrapText="1"/>
    </xf>
    <xf numFmtId="0" fontId="43" fillId="9" borderId="6" xfId="0" applyFont="1" applyFill="1" applyBorder="1" applyAlignment="1">
      <alignment horizontal="center" vertical="center" wrapText="1"/>
    </xf>
    <xf numFmtId="0" fontId="43" fillId="9" borderId="7" xfId="0" applyFont="1" applyFill="1" applyBorder="1" applyAlignment="1">
      <alignment horizontal="center" vertical="center" wrapText="1"/>
    </xf>
    <xf numFmtId="0" fontId="26" fillId="16" borderId="10" xfId="0" applyFont="1" applyFill="1" applyBorder="1" applyAlignment="1">
      <alignment horizontal="center" vertical="center" wrapText="1"/>
    </xf>
    <xf numFmtId="0" fontId="26" fillId="16" borderId="3" xfId="0" applyFont="1" applyFill="1" applyBorder="1" applyAlignment="1">
      <alignment horizontal="center" vertical="center" wrapText="1"/>
    </xf>
    <xf numFmtId="0" fontId="26" fillId="16" borderId="4" xfId="0" applyFont="1" applyFill="1" applyBorder="1" applyAlignment="1">
      <alignment horizontal="center" vertical="center" wrapText="1"/>
    </xf>
    <xf numFmtId="0" fontId="176" fillId="26" borderId="30" xfId="0" applyFont="1" applyFill="1" applyBorder="1" applyAlignment="1">
      <alignment horizontal="center" vertical="center"/>
    </xf>
    <xf numFmtId="0" fontId="176" fillId="26" borderId="31" xfId="0" applyFont="1" applyFill="1" applyBorder="1" applyAlignment="1">
      <alignment horizontal="center" vertical="center"/>
    </xf>
    <xf numFmtId="0" fontId="176" fillId="26" borderId="26" xfId="0" applyFont="1" applyFill="1" applyBorder="1" applyAlignment="1">
      <alignment horizontal="center" vertical="center"/>
    </xf>
    <xf numFmtId="0" fontId="19" fillId="15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15" fillId="0" borderId="54" xfId="0" applyFont="1" applyBorder="1" applyAlignment="1">
      <alignment horizontal="center" vertical="center"/>
    </xf>
    <xf numFmtId="0" fontId="115" fillId="0" borderId="53" xfId="0" applyFont="1" applyBorder="1" applyAlignment="1">
      <alignment horizontal="center" vertical="center"/>
    </xf>
    <xf numFmtId="0" fontId="115" fillId="0" borderId="57" xfId="0" applyFont="1" applyBorder="1" applyAlignment="1">
      <alignment horizontal="center" vertical="center"/>
    </xf>
    <xf numFmtId="0" fontId="1" fillId="4" borderId="0" xfId="1" applyFill="1" applyProtection="1">
      <protection locked="0"/>
    </xf>
    <xf numFmtId="0" fontId="1" fillId="4" borderId="3" xfId="1" applyFill="1" applyBorder="1" applyProtection="1">
      <protection locked="0"/>
    </xf>
    <xf numFmtId="0" fontId="89" fillId="16" borderId="69" xfId="1" applyFont="1" applyFill="1" applyBorder="1" applyAlignment="1">
      <alignment horizontal="center" vertical="center"/>
    </xf>
    <xf numFmtId="0" fontId="89" fillId="16" borderId="33" xfId="1" applyFont="1" applyFill="1" applyBorder="1" applyAlignment="1">
      <alignment horizontal="center" vertical="center"/>
    </xf>
    <xf numFmtId="0" fontId="89" fillId="16" borderId="30" xfId="1" applyFont="1" applyFill="1" applyBorder="1" applyAlignment="1">
      <alignment horizontal="center" vertical="center"/>
    </xf>
    <xf numFmtId="0" fontId="89" fillId="16" borderId="31" xfId="1" applyFont="1" applyFill="1" applyBorder="1" applyAlignment="1">
      <alignment horizontal="center" vertical="center"/>
    </xf>
    <xf numFmtId="0" fontId="89" fillId="16" borderId="26" xfId="1" applyFont="1" applyFill="1" applyBorder="1" applyAlignment="1">
      <alignment horizontal="center" vertical="center"/>
    </xf>
    <xf numFmtId="164" fontId="90" fillId="0" borderId="65" xfId="1" applyNumberFormat="1" applyFont="1" applyBorder="1" applyAlignment="1" applyProtection="1">
      <alignment horizontal="center" vertical="center"/>
      <protection locked="0"/>
    </xf>
    <xf numFmtId="164" fontId="90" fillId="0" borderId="53" xfId="1" applyNumberFormat="1" applyFont="1" applyBorder="1" applyAlignment="1" applyProtection="1">
      <alignment horizontal="center" vertical="center"/>
      <protection locked="0"/>
    </xf>
    <xf numFmtId="1" fontId="90" fillId="0" borderId="53" xfId="1" applyNumberFormat="1" applyFont="1" applyBorder="1" applyAlignment="1" applyProtection="1">
      <alignment horizontal="center" vertical="center"/>
      <protection locked="0"/>
    </xf>
    <xf numFmtId="1" fontId="90" fillId="0" borderId="55" xfId="1" applyNumberFormat="1" applyFont="1" applyBorder="1" applyAlignment="1" applyProtection="1">
      <alignment horizontal="center" vertical="center"/>
      <protection locked="0"/>
    </xf>
    <xf numFmtId="164" fontId="90" fillId="0" borderId="34" xfId="1" applyNumberFormat="1" applyFont="1" applyBorder="1" applyAlignment="1" applyProtection="1">
      <alignment horizontal="center" vertical="center"/>
      <protection locked="0"/>
    </xf>
    <xf numFmtId="164" fontId="90" fillId="0" borderId="51" xfId="1" applyNumberFormat="1" applyFont="1" applyBorder="1" applyAlignment="1" applyProtection="1">
      <alignment horizontal="center" vertical="center"/>
      <protection locked="0"/>
    </xf>
    <xf numFmtId="0" fontId="29" fillId="21" borderId="30" xfId="1" applyFont="1" applyFill="1" applyBorder="1" applyAlignment="1">
      <alignment horizontal="center" vertical="center" wrapText="1"/>
    </xf>
    <xf numFmtId="0" fontId="29" fillId="21" borderId="31" xfId="1" applyFont="1" applyFill="1" applyBorder="1" applyAlignment="1">
      <alignment horizontal="center" vertical="center" wrapText="1"/>
    </xf>
    <xf numFmtId="0" fontId="29" fillId="21" borderId="26" xfId="1" applyFont="1" applyFill="1" applyBorder="1" applyAlignment="1">
      <alignment horizontal="center" vertical="center" wrapText="1"/>
    </xf>
    <xf numFmtId="0" fontId="28" fillId="10" borderId="54" xfId="1" applyFont="1" applyFill="1" applyBorder="1" applyAlignment="1">
      <alignment horizontal="center" vertical="center" wrapText="1"/>
    </xf>
    <xf numFmtId="0" fontId="28" fillId="10" borderId="57" xfId="1" applyFont="1" applyFill="1" applyBorder="1" applyAlignment="1">
      <alignment horizontal="center" vertical="center" wrapText="1"/>
    </xf>
    <xf numFmtId="0" fontId="110" fillId="7" borderId="5" xfId="1" applyFont="1" applyFill="1" applyBorder="1" applyAlignment="1" applyProtection="1">
      <alignment horizontal="center" vertical="center"/>
      <protection locked="0"/>
    </xf>
    <xf numFmtId="0" fontId="110" fillId="7" borderId="7" xfId="1" applyFont="1" applyFill="1" applyBorder="1" applyAlignment="1" applyProtection="1">
      <alignment horizontal="center" vertical="center"/>
      <protection locked="0"/>
    </xf>
    <xf numFmtId="0" fontId="144" fillId="10" borderId="6" xfId="1" applyFont="1" applyFill="1" applyBorder="1" applyAlignment="1">
      <alignment horizontal="center" vertical="center"/>
    </xf>
    <xf numFmtId="0" fontId="110" fillId="7" borderId="6" xfId="1" applyFont="1" applyFill="1" applyBorder="1" applyAlignment="1" applyProtection="1">
      <alignment horizontal="center" vertical="center"/>
      <protection locked="0"/>
    </xf>
    <xf numFmtId="0" fontId="28" fillId="10" borderId="6" xfId="1" applyFont="1" applyFill="1" applyBorder="1" applyAlignment="1">
      <alignment horizontal="center" vertical="center" wrapText="1"/>
    </xf>
    <xf numFmtId="168" fontId="106" fillId="0" borderId="5" xfId="1" applyNumberFormat="1" applyFont="1" applyBorder="1" applyAlignment="1">
      <alignment horizontal="center" vertical="center"/>
    </xf>
    <xf numFmtId="168" fontId="106" fillId="0" borderId="6" xfId="1" applyNumberFormat="1" applyFont="1" applyBorder="1" applyAlignment="1">
      <alignment horizontal="center" vertical="center"/>
    </xf>
    <xf numFmtId="166" fontId="143" fillId="6" borderId="30" xfId="1" applyNumberFormat="1" applyFont="1" applyFill="1" applyBorder="1" applyAlignment="1">
      <alignment horizontal="center" vertical="center"/>
    </xf>
    <xf numFmtId="166" fontId="143" fillId="6" borderId="31" xfId="1" applyNumberFormat="1" applyFont="1" applyFill="1" applyBorder="1" applyAlignment="1">
      <alignment horizontal="center" vertical="center"/>
    </xf>
    <xf numFmtId="166" fontId="143" fillId="6" borderId="26" xfId="1" applyNumberFormat="1" applyFont="1" applyFill="1" applyBorder="1" applyAlignment="1">
      <alignment horizontal="center" vertical="center"/>
    </xf>
    <xf numFmtId="0" fontId="75" fillId="10" borderId="30" xfId="0" applyFont="1" applyFill="1" applyBorder="1" applyAlignment="1">
      <alignment horizontal="center" vertical="center"/>
    </xf>
    <xf numFmtId="0" fontId="75" fillId="10" borderId="31" xfId="0" applyFont="1" applyFill="1" applyBorder="1" applyAlignment="1">
      <alignment horizontal="center" vertical="center"/>
    </xf>
    <xf numFmtId="0" fontId="75" fillId="10" borderId="26" xfId="0" applyFont="1" applyFill="1" applyBorder="1" applyAlignment="1">
      <alignment horizontal="center" vertical="center"/>
    </xf>
    <xf numFmtId="0" fontId="62" fillId="19" borderId="30" xfId="0" applyFont="1" applyFill="1" applyBorder="1" applyAlignment="1">
      <alignment horizontal="center" vertical="center"/>
    </xf>
    <xf numFmtId="0" fontId="62" fillId="19" borderId="31" xfId="0" applyFont="1" applyFill="1" applyBorder="1" applyAlignment="1">
      <alignment horizontal="center" vertical="center"/>
    </xf>
    <xf numFmtId="0" fontId="62" fillId="19" borderId="26" xfId="0" applyFont="1" applyFill="1" applyBorder="1" applyAlignment="1">
      <alignment horizontal="center" vertical="center"/>
    </xf>
    <xf numFmtId="0" fontId="28" fillId="16" borderId="6" xfId="0" applyFont="1" applyFill="1" applyBorder="1" applyAlignment="1">
      <alignment horizontal="center" vertical="center"/>
    </xf>
    <xf numFmtId="0" fontId="28" fillId="16" borderId="7" xfId="0" applyFont="1" applyFill="1" applyBorder="1" applyAlignment="1">
      <alignment horizontal="center" vertical="center"/>
    </xf>
    <xf numFmtId="0" fontId="13" fillId="0" borderId="54" xfId="0" applyFont="1" applyBorder="1" applyAlignment="1">
      <alignment horizontal="center" vertical="center"/>
    </xf>
    <xf numFmtId="0" fontId="13" fillId="0" borderId="55" xfId="0" applyFont="1" applyBorder="1" applyAlignment="1">
      <alignment horizontal="center" vertical="center"/>
    </xf>
    <xf numFmtId="0" fontId="115" fillId="0" borderId="40" xfId="0" applyFont="1" applyBorder="1" applyAlignment="1">
      <alignment horizontal="center" vertical="center"/>
    </xf>
    <xf numFmtId="0" fontId="115" fillId="0" borderId="2" xfId="0" applyFont="1" applyBorder="1" applyAlignment="1">
      <alignment horizontal="center" vertical="center"/>
    </xf>
    <xf numFmtId="0" fontId="115" fillId="0" borderId="39" xfId="0" applyFont="1" applyBorder="1" applyAlignment="1">
      <alignment horizontal="center" vertical="center"/>
    </xf>
    <xf numFmtId="0" fontId="114" fillId="0" borderId="70" xfId="0" applyFont="1" applyBorder="1" applyAlignment="1">
      <alignment horizontal="center" vertical="center"/>
    </xf>
    <xf numFmtId="0" fontId="114" fillId="0" borderId="24" xfId="0" applyFont="1" applyBorder="1" applyAlignment="1">
      <alignment horizontal="center" vertical="center"/>
    </xf>
    <xf numFmtId="0" fontId="114" fillId="0" borderId="67" xfId="0" applyFont="1" applyBorder="1" applyAlignment="1">
      <alignment horizontal="center" vertical="center"/>
    </xf>
    <xf numFmtId="0" fontId="28" fillId="16" borderId="5" xfId="0" applyFont="1" applyFill="1" applyBorder="1" applyAlignment="1">
      <alignment horizontal="center" vertical="center"/>
    </xf>
    <xf numFmtId="0" fontId="114" fillId="0" borderId="54" xfId="0" applyFont="1" applyBorder="1" applyAlignment="1">
      <alignment horizontal="center" vertical="center" wrapText="1"/>
    </xf>
    <xf numFmtId="0" fontId="114" fillId="0" borderId="53" xfId="0" applyFont="1" applyBorder="1" applyAlignment="1">
      <alignment horizontal="center" vertical="center" wrapText="1"/>
    </xf>
    <xf numFmtId="0" fontId="114" fillId="0" borderId="55" xfId="0" applyFont="1" applyBorder="1" applyAlignment="1">
      <alignment horizontal="center" vertical="center" wrapText="1"/>
    </xf>
    <xf numFmtId="0" fontId="114" fillId="0" borderId="40" xfId="0" applyFont="1" applyBorder="1" applyAlignment="1">
      <alignment horizontal="center" vertical="center"/>
    </xf>
    <xf numFmtId="0" fontId="114" fillId="0" borderId="2" xfId="0" applyFont="1" applyBorder="1" applyAlignment="1">
      <alignment horizontal="center" vertical="center"/>
    </xf>
    <xf numFmtId="0" fontId="114" fillId="0" borderId="39" xfId="0" applyFont="1" applyBorder="1" applyAlignment="1">
      <alignment horizontal="center" vertical="center"/>
    </xf>
    <xf numFmtId="0" fontId="6" fillId="0" borderId="59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6" fillId="0" borderId="35" xfId="0" applyFont="1" applyBorder="1" applyAlignment="1" applyProtection="1">
      <alignment horizontal="center" vertical="center"/>
      <protection locked="0"/>
    </xf>
    <xf numFmtId="0" fontId="57" fillId="9" borderId="69" xfId="0" applyFont="1" applyFill="1" applyBorder="1" applyAlignment="1" applyProtection="1">
      <alignment horizontal="center" vertical="center"/>
      <protection locked="0"/>
    </xf>
    <xf numFmtId="0" fontId="57" fillId="9" borderId="25" xfId="0" applyFont="1" applyFill="1" applyBorder="1" applyAlignment="1" applyProtection="1">
      <alignment horizontal="center" vertical="center"/>
      <protection locked="0"/>
    </xf>
    <xf numFmtId="0" fontId="57" fillId="9" borderId="33" xfId="0" applyFont="1" applyFill="1" applyBorder="1" applyAlignment="1" applyProtection="1">
      <alignment horizontal="center" vertical="center"/>
      <protection locked="0"/>
    </xf>
    <xf numFmtId="0" fontId="13" fillId="0" borderId="42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56" xfId="0" applyFont="1" applyBorder="1" applyAlignment="1">
      <alignment horizontal="center" vertical="center"/>
    </xf>
    <xf numFmtId="0" fontId="6" fillId="0" borderId="34" xfId="0" applyFont="1" applyBorder="1" applyAlignment="1" applyProtection="1">
      <alignment horizontal="center" vertical="center"/>
      <protection locked="0"/>
    </xf>
    <xf numFmtId="0" fontId="6" fillId="0" borderId="51" xfId="0" applyFont="1" applyBorder="1" applyAlignment="1" applyProtection="1">
      <alignment horizontal="center" vertical="center"/>
      <protection locked="0"/>
    </xf>
    <xf numFmtId="0" fontId="6" fillId="0" borderId="47" xfId="0" applyFont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7" fillId="17" borderId="58" xfId="0" applyFont="1" applyFill="1" applyBorder="1" applyAlignment="1">
      <alignment horizontal="center" vertical="center"/>
    </xf>
    <xf numFmtId="0" fontId="1" fillId="4" borderId="1" xfId="1" applyFill="1" applyBorder="1" applyProtection="1">
      <protection locked="0"/>
    </xf>
    <xf numFmtId="0" fontId="89" fillId="16" borderId="42" xfId="1" applyFont="1" applyFill="1" applyBorder="1" applyAlignment="1">
      <alignment horizontal="center" vertical="center"/>
    </xf>
    <xf numFmtId="0" fontId="89" fillId="16" borderId="56" xfId="1" applyFont="1" applyFill="1" applyBorder="1" applyAlignment="1">
      <alignment horizontal="center" vertical="center"/>
    </xf>
    <xf numFmtId="0" fontId="89" fillId="16" borderId="40" xfId="1" applyFont="1" applyFill="1" applyBorder="1" applyAlignment="1">
      <alignment horizontal="center" vertical="center"/>
    </xf>
    <xf numFmtId="0" fontId="89" fillId="16" borderId="39" xfId="1" applyFont="1" applyFill="1" applyBorder="1" applyAlignment="1">
      <alignment horizontal="center" vertical="center"/>
    </xf>
    <xf numFmtId="0" fontId="89" fillId="16" borderId="54" xfId="1" applyFont="1" applyFill="1" applyBorder="1" applyAlignment="1">
      <alignment horizontal="center" vertical="center"/>
    </xf>
    <xf numFmtId="0" fontId="89" fillId="16" borderId="55" xfId="1" applyFont="1" applyFill="1" applyBorder="1" applyAlignment="1">
      <alignment horizontal="center" vertical="center"/>
    </xf>
    <xf numFmtId="164" fontId="90" fillId="0" borderId="44" xfId="1" applyNumberFormat="1" applyFont="1" applyBorder="1" applyAlignment="1" applyProtection="1">
      <alignment horizontal="center" vertical="center"/>
      <protection locked="0"/>
    </xf>
    <xf numFmtId="164" fontId="90" fillId="0" borderId="17" xfId="1" applyNumberFormat="1" applyFont="1" applyBorder="1" applyAlignment="1" applyProtection="1">
      <alignment horizontal="center" vertical="center"/>
      <protection locked="0"/>
    </xf>
    <xf numFmtId="164" fontId="90" fillId="0" borderId="12" xfId="1" applyNumberFormat="1" applyFont="1" applyBorder="1" applyAlignment="1" applyProtection="1">
      <alignment horizontal="center" vertical="center"/>
      <protection locked="0"/>
    </xf>
    <xf numFmtId="1" fontId="90" fillId="0" borderId="16" xfId="1" applyNumberFormat="1" applyFont="1" applyBorder="1" applyAlignment="1" applyProtection="1">
      <alignment horizontal="center" vertical="center"/>
      <protection locked="0"/>
    </xf>
    <xf numFmtId="1" fontId="90" fillId="0" borderId="48" xfId="1" applyNumberFormat="1" applyFont="1" applyBorder="1" applyAlignment="1" applyProtection="1">
      <alignment horizontal="center" vertical="center"/>
      <protection locked="0"/>
    </xf>
    <xf numFmtId="0" fontId="28" fillId="21" borderId="30" xfId="1" applyFont="1" applyFill="1" applyBorder="1" applyAlignment="1">
      <alignment horizontal="center" vertical="center"/>
    </xf>
    <xf numFmtId="0" fontId="28" fillId="21" borderId="26" xfId="1" applyFont="1" applyFill="1" applyBorder="1" applyAlignment="1">
      <alignment horizontal="center" vertical="center"/>
    </xf>
    <xf numFmtId="0" fontId="29" fillId="31" borderId="30" xfId="1" applyFont="1" applyFill="1" applyBorder="1" applyAlignment="1">
      <alignment horizontal="center" vertical="center"/>
    </xf>
    <xf numFmtId="0" fontId="29" fillId="31" borderId="31" xfId="1" applyFont="1" applyFill="1" applyBorder="1" applyAlignment="1">
      <alignment horizontal="center" vertical="center"/>
    </xf>
    <xf numFmtId="10" fontId="106" fillId="34" borderId="31" xfId="1" applyNumberFormat="1" applyFont="1" applyFill="1" applyBorder="1" applyAlignment="1">
      <alignment horizontal="center" vertical="center"/>
    </xf>
    <xf numFmtId="10" fontId="106" fillId="34" borderId="26" xfId="1" applyNumberFormat="1" applyFont="1" applyFill="1" applyBorder="1" applyAlignment="1">
      <alignment horizontal="center" vertical="center"/>
    </xf>
    <xf numFmtId="0" fontId="145" fillId="42" borderId="5" xfId="1" applyFont="1" applyFill="1" applyBorder="1" applyAlignment="1" applyProtection="1">
      <alignment horizontal="center" vertical="center"/>
      <protection locked="0"/>
    </xf>
    <xf numFmtId="0" fontId="145" fillId="42" borderId="6" xfId="1" applyFont="1" applyFill="1" applyBorder="1" applyAlignment="1" applyProtection="1">
      <alignment horizontal="center" vertical="center"/>
      <protection locked="0"/>
    </xf>
    <xf numFmtId="0" fontId="145" fillId="42" borderId="31" xfId="1" applyFont="1" applyFill="1" applyBorder="1" applyAlignment="1" applyProtection="1">
      <alignment horizontal="center" vertical="center"/>
      <protection locked="0"/>
    </xf>
    <xf numFmtId="0" fontId="145" fillId="42" borderId="26" xfId="1" applyFont="1" applyFill="1" applyBorder="1" applyAlignment="1" applyProtection="1">
      <alignment horizontal="center" vertical="center"/>
      <protection locked="0"/>
    </xf>
    <xf numFmtId="1" fontId="90" fillId="0" borderId="58" xfId="1" applyNumberFormat="1" applyFont="1" applyBorder="1" applyAlignment="1" applyProtection="1">
      <alignment horizontal="center" vertical="center"/>
      <protection locked="0"/>
    </xf>
    <xf numFmtId="1" fontId="90" fillId="0" borderId="50" xfId="1" applyNumberFormat="1" applyFont="1" applyBorder="1" applyAlignment="1" applyProtection="1">
      <alignment horizontal="center" vertical="center"/>
      <protection locked="0"/>
    </xf>
    <xf numFmtId="164" fontId="90" fillId="0" borderId="46" xfId="1" applyNumberFormat="1" applyFont="1" applyBorder="1" applyAlignment="1" applyProtection="1">
      <alignment horizontal="center" vertical="center"/>
      <protection locked="0"/>
    </xf>
    <xf numFmtId="164" fontId="90" fillId="0" borderId="52" xfId="1" applyNumberFormat="1" applyFont="1" applyBorder="1" applyAlignment="1" applyProtection="1">
      <alignment horizontal="center" vertical="center"/>
      <protection locked="0"/>
    </xf>
    <xf numFmtId="164" fontId="90" fillId="0" borderId="66" xfId="1" applyNumberFormat="1" applyFont="1" applyBorder="1" applyAlignment="1" applyProtection="1">
      <alignment horizontal="center" vertical="center"/>
      <protection locked="0"/>
    </xf>
    <xf numFmtId="2" fontId="109" fillId="3" borderId="6" xfId="1" applyNumberFormat="1" applyFont="1" applyFill="1" applyBorder="1" applyAlignment="1">
      <alignment horizontal="center" vertical="center"/>
    </xf>
    <xf numFmtId="0" fontId="59" fillId="26" borderId="31" xfId="0" applyFont="1" applyFill="1" applyBorder="1" applyAlignment="1" applyProtection="1">
      <alignment horizontal="center" vertical="center"/>
      <protection locked="0"/>
    </xf>
    <xf numFmtId="0" fontId="30" fillId="10" borderId="28" xfId="0" applyFont="1" applyFill="1" applyBorder="1" applyAlignment="1" applyProtection="1">
      <alignment horizontal="center" vertical="center"/>
      <protection locked="0"/>
    </xf>
    <xf numFmtId="0" fontId="30" fillId="10" borderId="29" xfId="0" applyFont="1" applyFill="1" applyBorder="1" applyAlignment="1" applyProtection="1">
      <alignment horizontal="center" vertical="center"/>
      <protection locked="0"/>
    </xf>
    <xf numFmtId="0" fontId="30" fillId="10" borderId="9" xfId="0" applyFont="1" applyFill="1" applyBorder="1" applyAlignment="1" applyProtection="1">
      <alignment horizontal="center" vertical="center"/>
      <protection locked="0"/>
    </xf>
    <xf numFmtId="0" fontId="30" fillId="10" borderId="30" xfId="0" applyFont="1" applyFill="1" applyBorder="1" applyAlignment="1">
      <alignment horizontal="left" vertical="center"/>
    </xf>
    <xf numFmtId="0" fontId="30" fillId="10" borderId="31" xfId="0" applyFont="1" applyFill="1" applyBorder="1" applyAlignment="1">
      <alignment horizontal="left" vertical="center"/>
    </xf>
    <xf numFmtId="0" fontId="58" fillId="31" borderId="30" xfId="1" applyFont="1" applyFill="1" applyBorder="1" applyAlignment="1">
      <alignment horizontal="center" vertical="center"/>
    </xf>
    <xf numFmtId="0" fontId="58" fillId="31" borderId="31" xfId="1" applyFont="1" applyFill="1" applyBorder="1" applyAlignment="1">
      <alignment horizontal="center" vertical="center"/>
    </xf>
    <xf numFmtId="0" fontId="58" fillId="31" borderId="26" xfId="1" applyFont="1" applyFill="1" applyBorder="1" applyAlignment="1">
      <alignment horizontal="center" vertical="center"/>
    </xf>
    <xf numFmtId="0" fontId="29" fillId="31" borderId="26" xfId="1" applyFont="1" applyFill="1" applyBorder="1" applyAlignment="1">
      <alignment horizontal="center" vertical="center"/>
    </xf>
    <xf numFmtId="166" fontId="132" fillId="3" borderId="30" xfId="1" applyNumberFormat="1" applyFont="1" applyFill="1" applyBorder="1" applyAlignment="1">
      <alignment horizontal="center" vertical="center"/>
    </xf>
    <xf numFmtId="166" fontId="132" fillId="3" borderId="31" xfId="1" applyNumberFormat="1" applyFont="1" applyFill="1" applyBorder="1" applyAlignment="1">
      <alignment horizontal="center" vertical="center"/>
    </xf>
    <xf numFmtId="166" fontId="132" fillId="3" borderId="26" xfId="1" applyNumberFormat="1" applyFont="1" applyFill="1" applyBorder="1" applyAlignment="1">
      <alignment horizontal="center" vertical="center"/>
    </xf>
    <xf numFmtId="0" fontId="0" fillId="0" borderId="8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89" fillId="9" borderId="30" xfId="1" applyFont="1" applyFill="1" applyBorder="1" applyAlignment="1" applyProtection="1">
      <alignment horizontal="center" vertical="center"/>
      <protection locked="0"/>
    </xf>
    <xf numFmtId="0" fontId="89" fillId="9" borderId="31" xfId="1" applyFont="1" applyFill="1" applyBorder="1" applyAlignment="1" applyProtection="1">
      <alignment horizontal="center" vertical="center"/>
      <protection locked="0"/>
    </xf>
    <xf numFmtId="0" fontId="89" fillId="9" borderId="26" xfId="1" applyFont="1" applyFill="1" applyBorder="1" applyAlignment="1" applyProtection="1">
      <alignment horizontal="center" vertical="center"/>
      <protection locked="0"/>
    </xf>
    <xf numFmtId="169" fontId="109" fillId="3" borderId="30" xfId="1" applyNumberFormat="1" applyFont="1" applyFill="1" applyBorder="1" applyAlignment="1">
      <alignment horizontal="center" vertical="center"/>
    </xf>
    <xf numFmtId="169" fontId="109" fillId="3" borderId="31" xfId="1" applyNumberFormat="1" applyFont="1" applyFill="1" applyBorder="1" applyAlignment="1">
      <alignment horizontal="center" vertical="center"/>
    </xf>
    <xf numFmtId="169" fontId="109" fillId="3" borderId="26" xfId="1" applyNumberFormat="1" applyFont="1" applyFill="1" applyBorder="1" applyAlignment="1">
      <alignment horizontal="center" vertical="center"/>
    </xf>
    <xf numFmtId="0" fontId="16" fillId="16" borderId="30" xfId="0" applyFont="1" applyFill="1" applyBorder="1" applyAlignment="1">
      <alignment horizontal="center" vertical="center" wrapText="1"/>
    </xf>
    <xf numFmtId="0" fontId="16" fillId="16" borderId="31" xfId="0" applyFont="1" applyFill="1" applyBorder="1" applyAlignment="1">
      <alignment horizontal="center" vertical="center" wrapText="1"/>
    </xf>
    <xf numFmtId="0" fontId="16" fillId="16" borderId="26" xfId="0" applyFont="1" applyFill="1" applyBorder="1" applyAlignment="1">
      <alignment horizontal="center" vertical="center" wrapText="1"/>
    </xf>
    <xf numFmtId="0" fontId="55" fillId="17" borderId="30" xfId="0" applyFont="1" applyFill="1" applyBorder="1" applyAlignment="1">
      <alignment horizontal="center" vertical="center"/>
    </xf>
    <xf numFmtId="0" fontId="55" fillId="17" borderId="31" xfId="0" applyFont="1" applyFill="1" applyBorder="1" applyAlignment="1">
      <alignment horizontal="center" vertical="center"/>
    </xf>
    <xf numFmtId="165" fontId="19" fillId="15" borderId="36" xfId="0" applyNumberFormat="1" applyFont="1" applyFill="1" applyBorder="1" applyAlignment="1">
      <alignment horizontal="center"/>
    </xf>
    <xf numFmtId="0" fontId="19" fillId="15" borderId="36" xfId="0" applyFont="1" applyFill="1" applyBorder="1" applyAlignment="1">
      <alignment horizontal="center"/>
    </xf>
    <xf numFmtId="10" fontId="19" fillId="7" borderId="36" xfId="0" applyNumberFormat="1" applyFont="1" applyFill="1" applyBorder="1" applyAlignment="1" applyProtection="1">
      <alignment horizontal="center"/>
      <protection locked="0"/>
    </xf>
    <xf numFmtId="0" fontId="19" fillId="15" borderId="36" xfId="0" applyFont="1" applyFill="1" applyBorder="1" applyAlignment="1">
      <alignment horizontal="right"/>
    </xf>
    <xf numFmtId="165" fontId="155" fillId="15" borderId="36" xfId="0" applyNumberFormat="1" applyFont="1" applyFill="1" applyBorder="1" applyAlignment="1">
      <alignment horizontal="center"/>
    </xf>
    <xf numFmtId="0" fontId="155" fillId="15" borderId="36" xfId="0" applyFont="1" applyFill="1" applyBorder="1" applyAlignment="1">
      <alignment horizontal="center"/>
    </xf>
    <xf numFmtId="2" fontId="6" fillId="0" borderId="30" xfId="0" applyNumberFormat="1" applyFont="1" applyBorder="1" applyAlignment="1" applyProtection="1">
      <alignment horizontal="right"/>
      <protection locked="0"/>
    </xf>
    <xf numFmtId="2" fontId="6" fillId="0" borderId="26" xfId="0" applyNumberFormat="1" applyFont="1" applyBorder="1" applyAlignment="1" applyProtection="1">
      <alignment horizontal="right"/>
      <protection locked="0"/>
    </xf>
    <xf numFmtId="165" fontId="20" fillId="15" borderId="36" xfId="0" applyNumberFormat="1" applyFont="1" applyFill="1" applyBorder="1" applyAlignment="1">
      <alignment horizontal="right"/>
    </xf>
    <xf numFmtId="177" fontId="6" fillId="15" borderId="30" xfId="0" applyNumberFormat="1" applyFont="1" applyFill="1" applyBorder="1" applyAlignment="1">
      <alignment horizontal="right"/>
    </xf>
    <xf numFmtId="177" fontId="6" fillId="15" borderId="26" xfId="0" applyNumberFormat="1" applyFont="1" applyFill="1" applyBorder="1" applyAlignment="1">
      <alignment horizontal="right"/>
    </xf>
    <xf numFmtId="0" fontId="30" fillId="10" borderId="30" xfId="0" applyFont="1" applyFill="1" applyBorder="1" applyAlignment="1">
      <alignment horizontal="center" vertical="center"/>
    </xf>
    <xf numFmtId="0" fontId="30" fillId="10" borderId="31" xfId="0" applyFont="1" applyFill="1" applyBorder="1" applyAlignment="1">
      <alignment horizontal="center" vertical="center"/>
    </xf>
    <xf numFmtId="0" fontId="30" fillId="10" borderId="26" xfId="0" applyFont="1" applyFill="1" applyBorder="1" applyAlignment="1">
      <alignment horizontal="center" vertical="center"/>
    </xf>
    <xf numFmtId="0" fontId="20" fillId="10" borderId="30" xfId="0" applyFont="1" applyFill="1" applyBorder="1" applyAlignment="1">
      <alignment horizontal="center"/>
    </xf>
    <xf numFmtId="0" fontId="20" fillId="10" borderId="26" xfId="0" applyFont="1" applyFill="1" applyBorder="1" applyAlignment="1">
      <alignment horizontal="center"/>
    </xf>
    <xf numFmtId="0" fontId="20" fillId="10" borderId="31" xfId="0" applyFont="1" applyFill="1" applyBorder="1" applyAlignment="1">
      <alignment horizontal="center"/>
    </xf>
    <xf numFmtId="0" fontId="6" fillId="0" borderId="30" xfId="0" applyFont="1" applyBorder="1" applyAlignment="1" applyProtection="1">
      <alignment horizontal="center"/>
      <protection locked="0"/>
    </xf>
    <xf numFmtId="0" fontId="6" fillId="0" borderId="31" xfId="0" applyFont="1" applyBorder="1" applyAlignment="1" applyProtection="1">
      <alignment horizontal="center"/>
      <protection locked="0"/>
    </xf>
    <xf numFmtId="0" fontId="6" fillId="0" borderId="26" xfId="0" applyFont="1" applyBorder="1" applyAlignment="1" applyProtection="1">
      <alignment horizontal="center"/>
      <protection locked="0"/>
    </xf>
    <xf numFmtId="49" fontId="6" fillId="0" borderId="30" xfId="0" applyNumberFormat="1" applyFont="1" applyBorder="1" applyAlignment="1" applyProtection="1">
      <alignment horizontal="center"/>
      <protection locked="0"/>
    </xf>
    <xf numFmtId="49" fontId="6" fillId="0" borderId="31" xfId="0" applyNumberFormat="1" applyFont="1" applyBorder="1" applyAlignment="1" applyProtection="1">
      <alignment horizontal="center"/>
      <protection locked="0"/>
    </xf>
    <xf numFmtId="49" fontId="6" fillId="0" borderId="26" xfId="0" applyNumberFormat="1" applyFont="1" applyBorder="1" applyAlignment="1" applyProtection="1">
      <alignment horizontal="center"/>
      <protection locked="0"/>
    </xf>
    <xf numFmtId="0" fontId="20" fillId="10" borderId="36" xfId="0" applyFont="1" applyFill="1" applyBorder="1" applyAlignment="1">
      <alignment horizontal="center"/>
    </xf>
    <xf numFmtId="0" fontId="6" fillId="0" borderId="36" xfId="0" applyFont="1" applyBorder="1" applyAlignment="1" applyProtection="1">
      <alignment horizontal="center"/>
      <protection locked="0"/>
    </xf>
    <xf numFmtId="0" fontId="127" fillId="16" borderId="36" xfId="0" applyFont="1" applyFill="1" applyBorder="1" applyAlignment="1">
      <alignment horizontal="center" vertical="center"/>
    </xf>
    <xf numFmtId="0" fontId="126" fillId="16" borderId="28" xfId="0" applyFont="1" applyFill="1" applyBorder="1" applyAlignment="1">
      <alignment horizontal="center" vertical="center" wrapText="1"/>
    </xf>
    <xf numFmtId="0" fontId="126" fillId="16" borderId="29" xfId="0" applyFont="1" applyFill="1" applyBorder="1" applyAlignment="1">
      <alignment horizontal="center" vertical="center" wrapText="1"/>
    </xf>
    <xf numFmtId="0" fontId="126" fillId="16" borderId="9" xfId="0" applyFont="1" applyFill="1" applyBorder="1" applyAlignment="1">
      <alignment horizontal="center" vertical="center" wrapText="1"/>
    </xf>
    <xf numFmtId="2" fontId="8" fillId="2" borderId="28" xfId="0" applyNumberFormat="1" applyFont="1" applyFill="1" applyBorder="1" applyAlignment="1">
      <alignment horizontal="center" vertical="center"/>
    </xf>
    <xf numFmtId="2" fontId="8" fillId="2" borderId="29" xfId="0" applyNumberFormat="1" applyFont="1" applyFill="1" applyBorder="1" applyAlignment="1">
      <alignment horizontal="center" vertical="center"/>
    </xf>
    <xf numFmtId="2" fontId="8" fillId="2" borderId="9" xfId="0" applyNumberFormat="1" applyFont="1" applyFill="1" applyBorder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10" fontId="47" fillId="26" borderId="30" xfId="0" applyNumberFormat="1" applyFont="1" applyFill="1" applyBorder="1" applyAlignment="1" applyProtection="1">
      <alignment horizontal="center" vertical="center"/>
      <protection locked="0"/>
    </xf>
    <xf numFmtId="10" fontId="47" fillId="26" borderId="31" xfId="0" applyNumberFormat="1" applyFont="1" applyFill="1" applyBorder="1" applyAlignment="1" applyProtection="1">
      <alignment horizontal="center" vertical="center"/>
      <protection locked="0"/>
    </xf>
    <xf numFmtId="10" fontId="47" fillId="26" borderId="26" xfId="0" applyNumberFormat="1" applyFont="1" applyFill="1" applyBorder="1" applyAlignment="1" applyProtection="1">
      <alignment horizontal="center" vertical="center"/>
      <protection locked="0"/>
    </xf>
    <xf numFmtId="0" fontId="33" fillId="16" borderId="30" xfId="0" applyFont="1" applyFill="1" applyBorder="1" applyAlignment="1">
      <alignment horizontal="center" vertical="center"/>
    </xf>
    <xf numFmtId="0" fontId="33" fillId="16" borderId="26" xfId="0" applyFont="1" applyFill="1" applyBorder="1" applyAlignment="1">
      <alignment horizontal="center" vertical="center"/>
    </xf>
    <xf numFmtId="0" fontId="27" fillId="16" borderId="5" xfId="0" applyFont="1" applyFill="1" applyBorder="1" applyAlignment="1">
      <alignment horizontal="center" vertical="center"/>
    </xf>
    <xf numFmtId="0" fontId="27" fillId="16" borderId="7" xfId="0" applyFont="1" applyFill="1" applyBorder="1" applyAlignment="1">
      <alignment horizontal="center" vertical="center"/>
    </xf>
    <xf numFmtId="10" fontId="28" fillId="16" borderId="30" xfId="0" applyNumberFormat="1" applyFont="1" applyFill="1" applyBorder="1" applyAlignment="1">
      <alignment horizontal="center" vertical="center"/>
    </xf>
    <xf numFmtId="10" fontId="28" fillId="16" borderId="31" xfId="0" applyNumberFormat="1" applyFont="1" applyFill="1" applyBorder="1" applyAlignment="1">
      <alignment horizontal="center" vertical="center"/>
    </xf>
    <xf numFmtId="10" fontId="28" fillId="16" borderId="26" xfId="0" applyNumberFormat="1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2" fontId="8" fillId="2" borderId="4" xfId="0" applyNumberFormat="1" applyFont="1" applyFill="1" applyBorder="1" applyAlignment="1">
      <alignment horizontal="center" vertical="center"/>
    </xf>
    <xf numFmtId="0" fontId="41" fillId="9" borderId="30" xfId="0" applyFont="1" applyFill="1" applyBorder="1" applyAlignment="1">
      <alignment horizontal="center" vertical="center"/>
    </xf>
    <xf numFmtId="0" fontId="41" fillId="9" borderId="31" xfId="0" applyFont="1" applyFill="1" applyBorder="1" applyAlignment="1">
      <alignment horizontal="center" vertical="center"/>
    </xf>
    <xf numFmtId="0" fontId="41" fillId="9" borderId="26" xfId="0" applyFont="1" applyFill="1" applyBorder="1" applyAlignment="1">
      <alignment horizontal="center" vertical="center"/>
    </xf>
    <xf numFmtId="0" fontId="29" fillId="10" borderId="30" xfId="0" applyFont="1" applyFill="1" applyBorder="1" applyAlignment="1">
      <alignment horizontal="center" vertical="center"/>
    </xf>
    <xf numFmtId="0" fontId="29" fillId="10" borderId="31" xfId="0" applyFont="1" applyFill="1" applyBorder="1" applyAlignment="1">
      <alignment horizontal="center" vertical="center"/>
    </xf>
    <xf numFmtId="0" fontId="29" fillId="10" borderId="26" xfId="0" applyFont="1" applyFill="1" applyBorder="1" applyAlignment="1">
      <alignment horizontal="center" vertical="center"/>
    </xf>
    <xf numFmtId="0" fontId="116" fillId="10" borderId="30" xfId="0" applyFont="1" applyFill="1" applyBorder="1" applyAlignment="1">
      <alignment horizontal="center" vertical="center"/>
    </xf>
    <xf numFmtId="0" fontId="116" fillId="10" borderId="31" xfId="0" applyFont="1" applyFill="1" applyBorder="1" applyAlignment="1">
      <alignment horizontal="center" vertical="center"/>
    </xf>
    <xf numFmtId="0" fontId="116" fillId="10" borderId="26" xfId="0" applyFont="1" applyFill="1" applyBorder="1" applyAlignment="1">
      <alignment horizontal="center" vertical="center"/>
    </xf>
    <xf numFmtId="0" fontId="128" fillId="16" borderId="5" xfId="0" applyFont="1" applyFill="1" applyBorder="1" applyAlignment="1">
      <alignment horizontal="center" vertical="center"/>
    </xf>
    <xf numFmtId="0" fontId="128" fillId="16" borderId="6" xfId="0" applyFont="1" applyFill="1" applyBorder="1" applyAlignment="1">
      <alignment horizontal="center" vertical="center"/>
    </xf>
    <xf numFmtId="0" fontId="128" fillId="16" borderId="8" xfId="0" applyFont="1" applyFill="1" applyBorder="1" applyAlignment="1">
      <alignment horizontal="center" vertical="center"/>
    </xf>
    <xf numFmtId="0" fontId="128" fillId="16" borderId="0" xfId="0" applyFont="1" applyFill="1" applyAlignment="1">
      <alignment horizontal="center" vertical="center"/>
    </xf>
    <xf numFmtId="0" fontId="128" fillId="16" borderId="10" xfId="0" applyFont="1" applyFill="1" applyBorder="1" applyAlignment="1">
      <alignment horizontal="center" vertical="center"/>
    </xf>
    <xf numFmtId="0" fontId="128" fillId="16" borderId="3" xfId="0" applyFont="1" applyFill="1" applyBorder="1" applyAlignment="1">
      <alignment horizontal="center" vertical="center"/>
    </xf>
    <xf numFmtId="0" fontId="0" fillId="0" borderId="0" xfId="0"/>
    <xf numFmtId="0" fontId="29" fillId="9" borderId="30" xfId="0" applyFont="1" applyFill="1" applyBorder="1" applyAlignment="1">
      <alignment horizontal="center" vertical="center"/>
    </xf>
    <xf numFmtId="0" fontId="29" fillId="9" borderId="31" xfId="0" applyFont="1" applyFill="1" applyBorder="1" applyAlignment="1">
      <alignment horizontal="center" vertical="center"/>
    </xf>
    <xf numFmtId="0" fontId="29" fillId="9" borderId="26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27" fillId="16" borderId="10" xfId="0" applyFont="1" applyFill="1" applyBorder="1" applyAlignment="1">
      <alignment horizontal="center" vertical="center"/>
    </xf>
    <xf numFmtId="0" fontId="27" fillId="16" borderId="4" xfId="0" applyFont="1" applyFill="1" applyBorder="1" applyAlignment="1">
      <alignment horizontal="center" vertical="center"/>
    </xf>
    <xf numFmtId="0" fontId="30" fillId="16" borderId="30" xfId="0" applyFont="1" applyFill="1" applyBorder="1" applyAlignment="1">
      <alignment horizontal="center" vertical="center"/>
    </xf>
    <xf numFmtId="0" fontId="30" fillId="16" borderId="26" xfId="0" applyFont="1" applyFill="1" applyBorder="1" applyAlignment="1">
      <alignment horizontal="center" vertical="center"/>
    </xf>
    <xf numFmtId="0" fontId="33" fillId="16" borderId="10" xfId="0" applyFont="1" applyFill="1" applyBorder="1" applyAlignment="1">
      <alignment horizontal="center" vertical="center"/>
    </xf>
    <xf numFmtId="0" fontId="33" fillId="16" borderId="4" xfId="0" applyFont="1" applyFill="1" applyBorder="1" applyAlignment="1">
      <alignment horizontal="center" vertical="center"/>
    </xf>
    <xf numFmtId="0" fontId="49" fillId="9" borderId="30" xfId="0" applyFont="1" applyFill="1" applyBorder="1" applyAlignment="1">
      <alignment horizontal="center" vertical="center"/>
    </xf>
    <xf numFmtId="0" fontId="49" fillId="9" borderId="31" xfId="0" applyFont="1" applyFill="1" applyBorder="1" applyAlignment="1">
      <alignment horizontal="center" vertical="center"/>
    </xf>
    <xf numFmtId="0" fontId="49" fillId="9" borderId="26" xfId="0" applyFont="1" applyFill="1" applyBorder="1" applyAlignment="1">
      <alignment horizontal="center" vertical="center"/>
    </xf>
    <xf numFmtId="0" fontId="128" fillId="16" borderId="7" xfId="0" applyFont="1" applyFill="1" applyBorder="1" applyAlignment="1">
      <alignment horizontal="center" vertical="center"/>
    </xf>
    <xf numFmtId="0" fontId="128" fillId="16" borderId="1" xfId="0" applyFont="1" applyFill="1" applyBorder="1" applyAlignment="1">
      <alignment horizontal="center" vertical="center"/>
    </xf>
    <xf numFmtId="0" fontId="128" fillId="16" borderId="4" xfId="0" applyFont="1" applyFill="1" applyBorder="1" applyAlignment="1">
      <alignment horizontal="center" vertical="center"/>
    </xf>
    <xf numFmtId="0" fontId="56" fillId="16" borderId="5" xfId="0" applyFont="1" applyFill="1" applyBorder="1" applyAlignment="1">
      <alignment horizontal="center" vertical="center"/>
    </xf>
    <xf numFmtId="0" fontId="56" fillId="16" borderId="8" xfId="0" applyFont="1" applyFill="1" applyBorder="1" applyAlignment="1">
      <alignment horizontal="center" vertical="center"/>
    </xf>
    <xf numFmtId="0" fontId="56" fillId="16" borderId="10" xfId="0" applyFont="1" applyFill="1" applyBorder="1" applyAlignment="1">
      <alignment horizontal="center" vertical="center"/>
    </xf>
    <xf numFmtId="0" fontId="56" fillId="16" borderId="28" xfId="0" applyFont="1" applyFill="1" applyBorder="1" applyAlignment="1">
      <alignment horizontal="center" vertical="center"/>
    </xf>
    <xf numFmtId="0" fontId="56" fillId="16" borderId="29" xfId="0" applyFont="1" applyFill="1" applyBorder="1" applyAlignment="1">
      <alignment horizontal="center" vertical="center"/>
    </xf>
    <xf numFmtId="0" fontId="56" fillId="16" borderId="9" xfId="0" applyFont="1" applyFill="1" applyBorder="1" applyAlignment="1">
      <alignment horizontal="center" vertical="center"/>
    </xf>
    <xf numFmtId="0" fontId="141" fillId="10" borderId="30" xfId="0" applyFont="1" applyFill="1" applyBorder="1" applyAlignment="1">
      <alignment horizontal="center" vertical="center"/>
    </xf>
    <xf numFmtId="0" fontId="141" fillId="10" borderId="31" xfId="0" applyFont="1" applyFill="1" applyBorder="1" applyAlignment="1">
      <alignment horizontal="center" vertical="center"/>
    </xf>
    <xf numFmtId="0" fontId="141" fillId="10" borderId="26" xfId="0" applyFont="1" applyFill="1" applyBorder="1" applyAlignment="1">
      <alignment horizontal="center" vertical="center"/>
    </xf>
    <xf numFmtId="10" fontId="61" fillId="26" borderId="30" xfId="0" applyNumberFormat="1" applyFont="1" applyFill="1" applyBorder="1" applyAlignment="1" applyProtection="1">
      <alignment horizontal="center" vertical="center"/>
      <protection locked="0"/>
    </xf>
    <xf numFmtId="10" fontId="61" fillId="26" borderId="26" xfId="0" applyNumberFormat="1" applyFont="1" applyFill="1" applyBorder="1" applyAlignment="1" applyProtection="1">
      <alignment horizontal="center" vertical="center"/>
      <protection locked="0"/>
    </xf>
    <xf numFmtId="10" fontId="16" fillId="16" borderId="30" xfId="0" applyNumberFormat="1" applyFont="1" applyFill="1" applyBorder="1" applyAlignment="1">
      <alignment horizontal="center" vertical="center"/>
    </xf>
    <xf numFmtId="10" fontId="16" fillId="16" borderId="26" xfId="0" applyNumberFormat="1" applyFont="1" applyFill="1" applyBorder="1" applyAlignment="1">
      <alignment horizontal="center" vertical="center"/>
    </xf>
    <xf numFmtId="10" fontId="16" fillId="16" borderId="30" xfId="0" applyNumberFormat="1" applyFont="1" applyFill="1" applyBorder="1" applyAlignment="1" applyProtection="1">
      <alignment horizontal="center" vertical="center"/>
      <protection locked="0"/>
    </xf>
    <xf numFmtId="10" fontId="16" fillId="16" borderId="26" xfId="0" applyNumberFormat="1" applyFont="1" applyFill="1" applyBorder="1" applyAlignment="1" applyProtection="1">
      <alignment horizontal="center" vertical="center"/>
      <protection locked="0"/>
    </xf>
    <xf numFmtId="0" fontId="49" fillId="16" borderId="5" xfId="0" applyFont="1" applyFill="1" applyBorder="1" applyAlignment="1">
      <alignment horizontal="center" vertical="center"/>
    </xf>
    <xf numFmtId="0" fontId="49" fillId="16" borderId="6" xfId="0" applyFont="1" applyFill="1" applyBorder="1" applyAlignment="1">
      <alignment horizontal="center" vertical="center"/>
    </xf>
    <xf numFmtId="0" fontId="49" fillId="16" borderId="7" xfId="0" applyFont="1" applyFill="1" applyBorder="1" applyAlignment="1">
      <alignment horizontal="center" vertical="center"/>
    </xf>
    <xf numFmtId="0" fontId="40" fillId="0" borderId="30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0" fillId="0" borderId="30" xfId="0" applyFont="1" applyBorder="1" applyAlignment="1">
      <alignment horizontal="center" vertical="center"/>
    </xf>
    <xf numFmtId="0" fontId="40" fillId="0" borderId="31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49" fillId="16" borderId="60" xfId="0" applyFont="1" applyFill="1" applyBorder="1" applyAlignment="1">
      <alignment horizontal="center" vertical="center" wrapText="1"/>
    </xf>
    <xf numFmtId="0" fontId="49" fillId="16" borderId="61" xfId="0" applyFont="1" applyFill="1" applyBorder="1" applyAlignment="1">
      <alignment horizontal="center" vertical="center" wrapText="1"/>
    </xf>
    <xf numFmtId="0" fontId="49" fillId="16" borderId="62" xfId="0" applyFont="1" applyFill="1" applyBorder="1" applyAlignment="1">
      <alignment horizontal="center" vertical="center" wrapText="1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4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5" xfId="0" applyBorder="1" applyAlignment="1">
      <alignment horizontal="center"/>
    </xf>
    <xf numFmtId="0" fontId="49" fillId="16" borderId="63" xfId="0" applyFont="1" applyFill="1" applyBorder="1" applyAlignment="1">
      <alignment horizontal="center" vertical="center" wrapText="1"/>
    </xf>
    <xf numFmtId="0" fontId="0" fillId="0" borderId="70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30" xfId="0" applyBorder="1" applyAlignment="1">
      <alignment horizontal="center" vertical="center"/>
    </xf>
    <xf numFmtId="0" fontId="39" fillId="10" borderId="30" xfId="0" applyFont="1" applyFill="1" applyBorder="1" applyAlignment="1">
      <alignment horizontal="center" vertical="center"/>
    </xf>
    <xf numFmtId="0" fontId="39" fillId="10" borderId="31" xfId="0" applyFont="1" applyFill="1" applyBorder="1" applyAlignment="1">
      <alignment horizontal="center" vertical="center"/>
    </xf>
    <xf numFmtId="0" fontId="39" fillId="10" borderId="26" xfId="0" applyFont="1" applyFill="1" applyBorder="1" applyAlignment="1">
      <alignment horizontal="center" vertical="center"/>
    </xf>
    <xf numFmtId="0" fontId="65" fillId="0" borderId="28" xfId="0" applyFont="1" applyBorder="1" applyAlignment="1">
      <alignment horizontal="center" vertical="center" wrapText="1"/>
    </xf>
    <xf numFmtId="0" fontId="65" fillId="0" borderId="29" xfId="0" applyFont="1" applyBorder="1" applyAlignment="1">
      <alignment horizontal="center" vertical="center" wrapText="1"/>
    </xf>
    <xf numFmtId="0" fontId="65" fillId="0" borderId="9" xfId="0" applyFont="1" applyBorder="1" applyAlignment="1">
      <alignment horizontal="center" vertical="center" wrapText="1"/>
    </xf>
    <xf numFmtId="0" fontId="62" fillId="16" borderId="5" xfId="0" applyFont="1" applyFill="1" applyBorder="1" applyAlignment="1">
      <alignment horizontal="center" vertical="center" wrapText="1"/>
    </xf>
    <xf numFmtId="0" fontId="62" fillId="16" borderId="6" xfId="0" applyFont="1" applyFill="1" applyBorder="1" applyAlignment="1">
      <alignment horizontal="center" vertical="center" wrapText="1"/>
    </xf>
    <xf numFmtId="0" fontId="65" fillId="0" borderId="28" xfId="0" applyFont="1" applyBorder="1" applyAlignment="1">
      <alignment horizontal="center" vertical="center"/>
    </xf>
    <xf numFmtId="0" fontId="65" fillId="0" borderId="29" xfId="0" applyFont="1" applyBorder="1" applyAlignment="1">
      <alignment horizontal="center" vertical="center"/>
    </xf>
    <xf numFmtId="0" fontId="65" fillId="0" borderId="9" xfId="0" applyFont="1" applyBorder="1" applyAlignment="1">
      <alignment horizontal="center" vertical="center"/>
    </xf>
    <xf numFmtId="0" fontId="84" fillId="16" borderId="5" xfId="0" applyFont="1" applyFill="1" applyBorder="1" applyAlignment="1">
      <alignment horizontal="center" vertical="center" wrapText="1"/>
    </xf>
    <xf numFmtId="0" fontId="84" fillId="16" borderId="7" xfId="0" applyFont="1" applyFill="1" applyBorder="1" applyAlignment="1">
      <alignment horizontal="center" vertical="center" wrapText="1"/>
    </xf>
    <xf numFmtId="0" fontId="84" fillId="16" borderId="8" xfId="0" applyFont="1" applyFill="1" applyBorder="1" applyAlignment="1">
      <alignment horizontal="center" vertical="center" wrapText="1"/>
    </xf>
    <xf numFmtId="0" fontId="84" fillId="16" borderId="1" xfId="0" applyFont="1" applyFill="1" applyBorder="1" applyAlignment="1">
      <alignment horizontal="center" vertical="center" wrapText="1"/>
    </xf>
    <xf numFmtId="0" fontId="84" fillId="16" borderId="10" xfId="0" applyFont="1" applyFill="1" applyBorder="1" applyAlignment="1">
      <alignment horizontal="center" vertical="center" wrapText="1"/>
    </xf>
    <xf numFmtId="0" fontId="84" fillId="16" borderId="4" xfId="0" applyFont="1" applyFill="1" applyBorder="1" applyAlignment="1">
      <alignment horizontal="center" vertical="center" wrapText="1"/>
    </xf>
    <xf numFmtId="0" fontId="65" fillId="0" borderId="5" xfId="0" applyFont="1" applyBorder="1" applyAlignment="1">
      <alignment horizontal="center" vertical="center"/>
    </xf>
    <xf numFmtId="0" fontId="65" fillId="0" borderId="8" xfId="0" applyFont="1" applyBorder="1" applyAlignment="1">
      <alignment horizontal="center" vertical="center"/>
    </xf>
    <xf numFmtId="0" fontId="65" fillId="0" borderId="10" xfId="0" applyFont="1" applyBorder="1" applyAlignment="1">
      <alignment horizontal="center" vertical="center"/>
    </xf>
    <xf numFmtId="0" fontId="66" fillId="0" borderId="28" xfId="0" applyFont="1" applyBorder="1" applyAlignment="1">
      <alignment horizontal="center" vertical="center"/>
    </xf>
    <xf numFmtId="0" fontId="66" fillId="0" borderId="29" xfId="0" applyFont="1" applyBorder="1" applyAlignment="1">
      <alignment horizontal="center" vertical="center"/>
    </xf>
    <xf numFmtId="0" fontId="66" fillId="0" borderId="9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28" fillId="16" borderId="5" xfId="0" applyFont="1" applyFill="1" applyBorder="1" applyAlignment="1">
      <alignment horizontal="center"/>
    </xf>
    <xf numFmtId="0" fontId="28" fillId="16" borderId="6" xfId="0" applyFont="1" applyFill="1" applyBorder="1" applyAlignment="1">
      <alignment horizontal="center"/>
    </xf>
    <xf numFmtId="0" fontId="28" fillId="16" borderId="7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65" fillId="0" borderId="5" xfId="0" applyFont="1" applyBorder="1" applyAlignment="1">
      <alignment horizontal="center" vertical="center" wrapText="1"/>
    </xf>
    <xf numFmtId="0" fontId="65" fillId="0" borderId="8" xfId="0" applyFont="1" applyBorder="1" applyAlignment="1">
      <alignment horizontal="center" vertical="center" wrapText="1"/>
    </xf>
    <xf numFmtId="0" fontId="65" fillId="0" borderId="10" xfId="0" applyFont="1" applyBorder="1" applyAlignment="1">
      <alignment horizontal="center" vertical="center" wrapText="1"/>
    </xf>
    <xf numFmtId="0" fontId="84" fillId="16" borderId="30" xfId="0" applyFont="1" applyFill="1" applyBorder="1" applyAlignment="1">
      <alignment horizontal="center" vertical="center" wrapText="1"/>
    </xf>
    <xf numFmtId="0" fontId="84" fillId="16" borderId="26" xfId="0" applyFont="1" applyFill="1" applyBorder="1" applyAlignment="1">
      <alignment horizontal="center" vertical="center" wrapText="1"/>
    </xf>
    <xf numFmtId="0" fontId="62" fillId="16" borderId="30" xfId="0" applyFont="1" applyFill="1" applyBorder="1" applyAlignment="1">
      <alignment horizontal="center" vertical="center" wrapText="1"/>
    </xf>
    <xf numFmtId="0" fontId="62" fillId="16" borderId="31" xfId="0" applyFont="1" applyFill="1" applyBorder="1" applyAlignment="1">
      <alignment horizontal="center" vertical="center" wrapText="1"/>
    </xf>
    <xf numFmtId="0" fontId="62" fillId="16" borderId="26" xfId="0" applyFont="1" applyFill="1" applyBorder="1" applyAlignment="1">
      <alignment horizontal="center" vertical="center" wrapText="1"/>
    </xf>
    <xf numFmtId="0" fontId="29" fillId="16" borderId="30" xfId="0" applyFont="1" applyFill="1" applyBorder="1" applyAlignment="1">
      <alignment horizontal="center" vertical="center" wrapText="1"/>
    </xf>
    <xf numFmtId="0" fontId="29" fillId="16" borderId="31" xfId="0" applyFont="1" applyFill="1" applyBorder="1" applyAlignment="1">
      <alignment horizontal="center" vertical="center" wrapText="1"/>
    </xf>
    <xf numFmtId="0" fontId="29" fillId="16" borderId="26" xfId="0" applyFont="1" applyFill="1" applyBorder="1" applyAlignment="1">
      <alignment horizontal="center" vertical="center" wrapText="1"/>
    </xf>
    <xf numFmtId="0" fontId="29" fillId="9" borderId="8" xfId="0" applyFont="1" applyFill="1" applyBorder="1" applyAlignment="1">
      <alignment horizontal="center" vertical="center"/>
    </xf>
    <xf numFmtId="0" fontId="29" fillId="9" borderId="0" xfId="0" applyFont="1" applyFill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0" fontId="87" fillId="17" borderId="42" xfId="0" applyFont="1" applyFill="1" applyBorder="1" applyAlignment="1" applyProtection="1">
      <alignment horizontal="center" vertical="center"/>
      <protection locked="0"/>
    </xf>
    <xf numFmtId="0" fontId="87" fillId="17" borderId="43" xfId="0" applyFont="1" applyFill="1" applyBorder="1" applyAlignment="1" applyProtection="1">
      <alignment horizontal="center" vertical="center"/>
      <protection locked="0"/>
    </xf>
    <xf numFmtId="0" fontId="87" fillId="17" borderId="56" xfId="0" applyFont="1" applyFill="1" applyBorder="1" applyAlignment="1" applyProtection="1">
      <alignment horizontal="center" vertical="center"/>
      <protection locked="0"/>
    </xf>
    <xf numFmtId="0" fontId="94" fillId="17" borderId="42" xfId="0" applyFont="1" applyFill="1" applyBorder="1" applyAlignment="1" applyProtection="1">
      <alignment horizontal="center" vertical="center"/>
      <protection locked="0"/>
    </xf>
    <xf numFmtId="0" fontId="94" fillId="17" borderId="43" xfId="0" applyFont="1" applyFill="1" applyBorder="1" applyAlignment="1" applyProtection="1">
      <alignment horizontal="center" vertical="center"/>
      <protection locked="0"/>
    </xf>
    <xf numFmtId="0" fontId="94" fillId="17" borderId="58" xfId="0" applyFont="1" applyFill="1" applyBorder="1" applyAlignment="1" applyProtection="1">
      <alignment horizontal="center" vertical="center"/>
      <protection locked="0"/>
    </xf>
    <xf numFmtId="0" fontId="94" fillId="17" borderId="40" xfId="0" applyFont="1" applyFill="1" applyBorder="1" applyAlignment="1" applyProtection="1">
      <alignment horizontal="center" vertical="center"/>
      <protection locked="0"/>
    </xf>
    <xf numFmtId="0" fontId="94" fillId="17" borderId="2" xfId="0" applyFont="1" applyFill="1" applyBorder="1" applyAlignment="1" applyProtection="1">
      <alignment horizontal="center" vertical="center"/>
      <protection locked="0"/>
    </xf>
    <xf numFmtId="0" fontId="94" fillId="17" borderId="16" xfId="0" applyFont="1" applyFill="1" applyBorder="1" applyAlignment="1" applyProtection="1">
      <alignment horizontal="center" vertical="center"/>
      <protection locked="0"/>
    </xf>
    <xf numFmtId="0" fontId="169" fillId="11" borderId="30" xfId="1" applyFont="1" applyFill="1" applyBorder="1" applyAlignment="1" applyProtection="1">
      <alignment horizontal="center" vertical="center"/>
      <protection locked="0"/>
    </xf>
    <xf numFmtId="0" fontId="169" fillId="11" borderId="31" xfId="1" applyFont="1" applyFill="1" applyBorder="1" applyAlignment="1" applyProtection="1">
      <alignment horizontal="center" vertical="center"/>
      <protection locked="0"/>
    </xf>
    <xf numFmtId="0" fontId="169" fillId="11" borderId="26" xfId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31" fillId="41" borderId="30" xfId="1" applyFont="1" applyFill="1" applyBorder="1" applyAlignment="1" applyProtection="1">
      <alignment horizontal="center" vertical="center" wrapText="1"/>
      <protection locked="0"/>
    </xf>
    <xf numFmtId="0" fontId="31" fillId="41" borderId="31" xfId="1" applyFont="1" applyFill="1" applyBorder="1" applyAlignment="1" applyProtection="1">
      <alignment horizontal="center" vertical="center" wrapText="1"/>
      <protection locked="0"/>
    </xf>
    <xf numFmtId="0" fontId="31" fillId="41" borderId="26" xfId="1" applyFont="1" applyFill="1" applyBorder="1" applyAlignment="1" applyProtection="1">
      <alignment horizontal="center" vertical="center" wrapText="1"/>
      <protection locked="0"/>
    </xf>
    <xf numFmtId="0" fontId="93" fillId="0" borderId="70" xfId="0" applyFont="1" applyBorder="1" applyAlignment="1" applyProtection="1">
      <alignment horizontal="center" vertical="center"/>
      <protection locked="0"/>
    </xf>
    <xf numFmtId="0" fontId="93" fillId="0" borderId="24" xfId="0" applyFont="1" applyBorder="1" applyAlignment="1" applyProtection="1">
      <alignment horizontal="center" vertical="center"/>
      <protection locked="0"/>
    </xf>
    <xf numFmtId="0" fontId="93" fillId="0" borderId="67" xfId="0" applyFont="1" applyBorder="1" applyAlignment="1" applyProtection="1">
      <alignment horizontal="center" vertical="center"/>
      <protection locked="0"/>
    </xf>
    <xf numFmtId="0" fontId="95" fillId="0" borderId="39" xfId="0" applyFont="1" applyBorder="1" applyAlignment="1" applyProtection="1">
      <alignment horizontal="center" vertical="center"/>
      <protection locked="0"/>
    </xf>
    <xf numFmtId="0" fontId="94" fillId="17" borderId="59" xfId="0" applyFont="1" applyFill="1" applyBorder="1" applyAlignment="1" applyProtection="1">
      <alignment horizontal="center" vertical="center"/>
      <protection locked="0"/>
    </xf>
    <xf numFmtId="0" fontId="94" fillId="17" borderId="13" xfId="0" applyFont="1" applyFill="1" applyBorder="1" applyAlignment="1" applyProtection="1">
      <alignment horizontal="center" vertical="center"/>
      <protection locked="0"/>
    </xf>
    <xf numFmtId="0" fontId="94" fillId="17" borderId="18" xfId="0" applyFont="1" applyFill="1" applyBorder="1" applyAlignment="1" applyProtection="1">
      <alignment horizontal="center" vertical="center"/>
      <protection locked="0"/>
    </xf>
    <xf numFmtId="0" fontId="94" fillId="17" borderId="54" xfId="0" applyFont="1" applyFill="1" applyBorder="1" applyAlignment="1" applyProtection="1">
      <alignment horizontal="center" vertical="center"/>
      <protection locked="0"/>
    </xf>
    <xf numFmtId="0" fontId="94" fillId="17" borderId="53" xfId="0" applyFont="1" applyFill="1" applyBorder="1" applyAlignment="1" applyProtection="1">
      <alignment horizontal="center" vertical="center"/>
      <protection locked="0"/>
    </xf>
    <xf numFmtId="0" fontId="94" fillId="17" borderId="57" xfId="0" applyFont="1" applyFill="1" applyBorder="1" applyAlignment="1" applyProtection="1">
      <alignment horizontal="center" vertical="center"/>
      <protection locked="0"/>
    </xf>
    <xf numFmtId="0" fontId="93" fillId="0" borderId="54" xfId="0" applyFont="1" applyBorder="1" applyAlignment="1" applyProtection="1">
      <alignment horizontal="center" vertical="center"/>
      <protection locked="0"/>
    </xf>
    <xf numFmtId="0" fontId="93" fillId="0" borderId="53" xfId="0" applyFont="1" applyBorder="1" applyAlignment="1" applyProtection="1">
      <alignment horizontal="center" vertical="center"/>
      <protection locked="0"/>
    </xf>
    <xf numFmtId="0" fontId="93" fillId="0" borderId="55" xfId="0" applyFont="1" applyBorder="1" applyAlignment="1" applyProtection="1">
      <alignment horizontal="center" vertical="center"/>
      <protection locked="0"/>
    </xf>
    <xf numFmtId="0" fontId="93" fillId="17" borderId="5" xfId="0" applyFont="1" applyFill="1" applyBorder="1" applyAlignment="1" applyProtection="1">
      <alignment horizontal="center" vertical="center"/>
      <protection locked="0"/>
    </xf>
    <xf numFmtId="0" fontId="93" fillId="17" borderId="6" xfId="0" applyFont="1" applyFill="1" applyBorder="1" applyAlignment="1" applyProtection="1">
      <alignment horizontal="center" vertical="center"/>
      <protection locked="0"/>
    </xf>
    <xf numFmtId="0" fontId="93" fillId="17" borderId="7" xfId="0" applyFont="1" applyFill="1" applyBorder="1" applyAlignment="1" applyProtection="1">
      <alignment horizontal="center" vertical="center"/>
      <protection locked="0"/>
    </xf>
    <xf numFmtId="0" fontId="93" fillId="17" borderId="8" xfId="0" applyFont="1" applyFill="1" applyBorder="1" applyAlignment="1" applyProtection="1">
      <alignment horizontal="center" vertical="center"/>
      <protection locked="0"/>
    </xf>
    <xf numFmtId="0" fontId="93" fillId="17" borderId="0" xfId="0" applyFont="1" applyFill="1" applyAlignment="1" applyProtection="1">
      <alignment horizontal="center" vertical="center"/>
      <protection locked="0"/>
    </xf>
    <xf numFmtId="0" fontId="93" fillId="17" borderId="1" xfId="0" applyFont="1" applyFill="1" applyBorder="1" applyAlignment="1" applyProtection="1">
      <alignment horizontal="center" vertical="center"/>
      <protection locked="0"/>
    </xf>
    <xf numFmtId="0" fontId="93" fillId="17" borderId="10" xfId="0" applyFont="1" applyFill="1" applyBorder="1" applyAlignment="1" applyProtection="1">
      <alignment horizontal="center" vertical="center"/>
      <protection locked="0"/>
    </xf>
    <xf numFmtId="0" fontId="93" fillId="17" borderId="3" xfId="0" applyFont="1" applyFill="1" applyBorder="1" applyAlignment="1" applyProtection="1">
      <alignment horizontal="center" vertical="center"/>
      <protection locked="0"/>
    </xf>
    <xf numFmtId="0" fontId="93" fillId="17" borderId="4" xfId="0" applyFont="1" applyFill="1" applyBorder="1" applyAlignment="1" applyProtection="1">
      <alignment horizontal="center" vertical="center"/>
      <protection locked="0"/>
    </xf>
    <xf numFmtId="0" fontId="31" fillId="18" borderId="30" xfId="1" applyFont="1" applyFill="1" applyBorder="1" applyAlignment="1" applyProtection="1">
      <alignment horizontal="center" vertical="center" wrapText="1"/>
      <protection locked="0"/>
    </xf>
    <xf numFmtId="0" fontId="31" fillId="18" borderId="31" xfId="1" applyFont="1" applyFill="1" applyBorder="1" applyAlignment="1" applyProtection="1">
      <alignment horizontal="center" vertical="center" wrapText="1"/>
      <protection locked="0"/>
    </xf>
    <xf numFmtId="0" fontId="31" fillId="18" borderId="26" xfId="1" applyFont="1" applyFill="1" applyBorder="1" applyAlignment="1" applyProtection="1">
      <alignment horizontal="center" vertical="center" wrapText="1"/>
      <protection locked="0"/>
    </xf>
    <xf numFmtId="0" fontId="93" fillId="0" borderId="54" xfId="0" applyFont="1" applyBorder="1" applyAlignment="1" applyProtection="1">
      <alignment horizontal="center" vertical="center" wrapText="1"/>
      <protection locked="0"/>
    </xf>
    <xf numFmtId="0" fontId="95" fillId="0" borderId="55" xfId="0" applyFont="1" applyBorder="1" applyAlignment="1" applyProtection="1">
      <alignment horizontal="center" vertical="center"/>
      <protection locked="0"/>
    </xf>
    <xf numFmtId="0" fontId="55" fillId="7" borderId="31" xfId="0" applyFont="1" applyFill="1" applyBorder="1" applyAlignment="1" applyProtection="1">
      <alignment horizontal="center" vertical="center"/>
      <protection locked="0"/>
    </xf>
    <xf numFmtId="0" fontId="55" fillId="7" borderId="26" xfId="0" applyFont="1" applyFill="1" applyBorder="1" applyAlignment="1" applyProtection="1">
      <alignment horizontal="center" vertical="center"/>
      <protection locked="0"/>
    </xf>
    <xf numFmtId="0" fontId="114" fillId="7" borderId="30" xfId="0" applyFont="1" applyFill="1" applyBorder="1" applyAlignment="1" applyProtection="1">
      <alignment horizontal="center" vertical="center" wrapText="1"/>
      <protection locked="0"/>
    </xf>
    <xf numFmtId="0" fontId="114" fillId="7" borderId="31" xfId="0" applyFont="1" applyFill="1" applyBorder="1" applyAlignment="1" applyProtection="1">
      <alignment horizontal="center" vertical="center"/>
      <protection locked="0"/>
    </xf>
    <xf numFmtId="0" fontId="114" fillId="7" borderId="26" xfId="0" applyFont="1" applyFill="1" applyBorder="1" applyAlignment="1" applyProtection="1">
      <alignment horizontal="center" vertical="center"/>
      <protection locked="0"/>
    </xf>
    <xf numFmtId="0" fontId="93" fillId="0" borderId="40" xfId="0" applyFont="1" applyBorder="1" applyAlignment="1" applyProtection="1">
      <alignment horizontal="center" vertical="center"/>
      <protection locked="0"/>
    </xf>
    <xf numFmtId="0" fontId="93" fillId="0" borderId="2" xfId="0" applyFont="1" applyBorder="1" applyAlignment="1" applyProtection="1">
      <alignment horizontal="center" vertical="center"/>
      <protection locked="0"/>
    </xf>
    <xf numFmtId="0" fontId="93" fillId="0" borderId="39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9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1" fillId="0" borderId="54" xfId="0" applyFont="1" applyBorder="1" applyAlignment="1" applyProtection="1">
      <alignment horizontal="center" vertical="center" wrapText="1"/>
      <protection locked="0"/>
    </xf>
    <xf numFmtId="0" fontId="21" fillId="0" borderId="53" xfId="0" applyFont="1" applyBorder="1" applyAlignment="1" applyProtection="1">
      <alignment horizontal="center" vertical="center" wrapText="1"/>
      <protection locked="0"/>
    </xf>
    <xf numFmtId="0" fontId="21" fillId="0" borderId="40" xfId="0" applyFont="1" applyBorder="1" applyAlignment="1" applyProtection="1">
      <alignment horizontal="center" vertical="center" wrapText="1"/>
      <protection locked="0"/>
    </xf>
    <xf numFmtId="0" fontId="21" fillId="0" borderId="2" xfId="0" applyFont="1" applyBorder="1" applyAlignment="1" applyProtection="1">
      <alignment horizontal="center" vertical="center" wrapText="1"/>
      <protection locked="0"/>
    </xf>
    <xf numFmtId="0" fontId="21" fillId="0" borderId="53" xfId="0" applyFont="1" applyBorder="1" applyAlignment="1" applyProtection="1">
      <alignment horizontal="center" vertical="center"/>
      <protection locked="0"/>
    </xf>
    <xf numFmtId="0" fontId="21" fillId="0" borderId="55" xfId="0" applyFont="1" applyBorder="1" applyAlignment="1" applyProtection="1">
      <alignment horizontal="center" vertical="center"/>
      <protection locked="0"/>
    </xf>
    <xf numFmtId="0" fontId="21" fillId="0" borderId="2" xfId="0" applyFont="1" applyBorder="1" applyAlignment="1" applyProtection="1">
      <alignment horizontal="center" vertical="center"/>
      <protection locked="0"/>
    </xf>
    <xf numFmtId="0" fontId="21" fillId="0" borderId="39" xfId="0" applyFont="1" applyBorder="1" applyAlignment="1" applyProtection="1">
      <alignment horizontal="center" vertical="center"/>
      <protection locked="0"/>
    </xf>
    <xf numFmtId="0" fontId="0" fillId="15" borderId="52" xfId="0" applyFill="1" applyBorder="1" applyAlignment="1" applyProtection="1">
      <alignment horizontal="center" vertical="center"/>
      <protection locked="0"/>
    </xf>
    <xf numFmtId="0" fontId="0" fillId="15" borderId="50" xfId="0" applyFill="1" applyBorder="1" applyAlignment="1" applyProtection="1">
      <alignment horizontal="center" vertical="center"/>
      <protection locked="0"/>
    </xf>
    <xf numFmtId="0" fontId="0" fillId="15" borderId="46" xfId="0" applyFill="1" applyBorder="1" applyAlignment="1" applyProtection="1">
      <alignment horizontal="center" vertical="center"/>
      <protection locked="0"/>
    </xf>
    <xf numFmtId="0" fontId="19" fillId="0" borderId="17" xfId="0" applyFont="1" applyBorder="1"/>
    <xf numFmtId="0" fontId="19" fillId="0" borderId="12" xfId="0" applyFont="1" applyBorder="1"/>
    <xf numFmtId="165" fontId="21" fillId="0" borderId="2" xfId="0" applyNumberFormat="1" applyFont="1" applyBorder="1" applyAlignment="1" applyProtection="1">
      <alignment horizontal="center"/>
      <protection locked="0"/>
    </xf>
    <xf numFmtId="165" fontId="21" fillId="0" borderId="39" xfId="0" applyNumberFormat="1" applyFont="1" applyBorder="1" applyAlignment="1" applyProtection="1">
      <alignment horizontal="center"/>
      <protection locked="0"/>
    </xf>
    <xf numFmtId="182" fontId="0" fillId="37" borderId="2" xfId="0" applyNumberFormat="1" applyFill="1" applyBorder="1" applyAlignment="1" applyProtection="1">
      <alignment horizontal="center"/>
      <protection locked="0"/>
    </xf>
    <xf numFmtId="182" fontId="0" fillId="37" borderId="39" xfId="0" applyNumberForma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0" fontId="0" fillId="15" borderId="2" xfId="0" applyFill="1" applyBorder="1" applyAlignment="1">
      <alignment horizontal="center"/>
    </xf>
    <xf numFmtId="0" fontId="0" fillId="15" borderId="39" xfId="0" applyFill="1" applyBorder="1" applyAlignment="1">
      <alignment horizontal="center"/>
    </xf>
    <xf numFmtId="0" fontId="168" fillId="37" borderId="65" xfId="0" applyFont="1" applyFill="1" applyBorder="1" applyAlignment="1" applyProtection="1">
      <alignment horizontal="center" vertical="center" wrapText="1"/>
      <protection locked="0"/>
    </xf>
    <xf numFmtId="0" fontId="168" fillId="37" borderId="53" xfId="0" applyFont="1" applyFill="1" applyBorder="1" applyAlignment="1" applyProtection="1">
      <alignment horizontal="center" vertical="center" wrapText="1"/>
      <protection locked="0"/>
    </xf>
    <xf numFmtId="0" fontId="168" fillId="37" borderId="12" xfId="0" applyFont="1" applyFill="1" applyBorder="1" applyAlignment="1" applyProtection="1">
      <alignment horizontal="center" vertical="center" wrapText="1"/>
      <protection locked="0"/>
    </xf>
    <xf numFmtId="0" fontId="168" fillId="37" borderId="2" xfId="0" applyFont="1" applyFill="1" applyBorder="1" applyAlignment="1" applyProtection="1">
      <alignment horizontal="center" vertical="center" wrapText="1"/>
      <protection locked="0"/>
    </xf>
    <xf numFmtId="0" fontId="21" fillId="37" borderId="53" xfId="0" applyFont="1" applyFill="1" applyBorder="1" applyAlignment="1" applyProtection="1">
      <alignment horizontal="center" vertical="center"/>
      <protection locked="0"/>
    </xf>
    <xf numFmtId="0" fontId="21" fillId="37" borderId="55" xfId="0" applyFont="1" applyFill="1" applyBorder="1" applyAlignment="1" applyProtection="1">
      <alignment horizontal="center" vertical="center"/>
      <protection locked="0"/>
    </xf>
    <xf numFmtId="0" fontId="21" fillId="37" borderId="2" xfId="0" applyFont="1" applyFill="1" applyBorder="1" applyAlignment="1" applyProtection="1">
      <alignment horizontal="center" vertical="center"/>
      <protection locked="0"/>
    </xf>
    <xf numFmtId="0" fontId="21" fillId="37" borderId="39" xfId="0" applyFont="1" applyFill="1" applyBorder="1" applyAlignment="1" applyProtection="1">
      <alignment horizontal="center" vertical="center"/>
      <protection locked="0"/>
    </xf>
    <xf numFmtId="0" fontId="168" fillId="0" borderId="12" xfId="0" applyFont="1" applyBorder="1" applyAlignment="1" applyProtection="1">
      <alignment horizontal="center"/>
      <protection locked="0"/>
    </xf>
    <xf numFmtId="0" fontId="168" fillId="0" borderId="2" xfId="0" applyFont="1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65" fontId="0" fillId="0" borderId="53" xfId="0" applyNumberFormat="1" applyBorder="1" applyAlignment="1" applyProtection="1">
      <alignment horizontal="center" vertical="center"/>
      <protection locked="0"/>
    </xf>
    <xf numFmtId="165" fontId="0" fillId="0" borderId="55" xfId="0" applyNumberFormat="1" applyBorder="1" applyAlignment="1" applyProtection="1">
      <alignment horizontal="center" vertical="center"/>
      <protection locked="0"/>
    </xf>
    <xf numFmtId="177" fontId="19" fillId="15" borderId="24" xfId="0" applyNumberFormat="1" applyFont="1" applyFill="1" applyBorder="1" applyAlignment="1" applyProtection="1">
      <alignment horizontal="center"/>
      <protection locked="0"/>
    </xf>
    <xf numFmtId="177" fontId="19" fillId="15" borderId="67" xfId="0" applyNumberFormat="1" applyFont="1" applyFill="1" applyBorder="1" applyAlignment="1" applyProtection="1">
      <alignment horizontal="center"/>
      <protection locked="0"/>
    </xf>
    <xf numFmtId="0" fontId="0" fillId="15" borderId="2" xfId="0" applyFill="1" applyBorder="1" applyAlignment="1" applyProtection="1">
      <alignment horizontal="center"/>
      <protection locked="0"/>
    </xf>
    <xf numFmtId="0" fontId="0" fillId="15" borderId="39" xfId="0" applyFill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19" fillId="15" borderId="0" xfId="0" applyFont="1" applyFill="1" applyAlignment="1" applyProtection="1">
      <alignment horizontal="center"/>
      <protection locked="0"/>
    </xf>
    <xf numFmtId="0" fontId="19" fillId="15" borderId="19" xfId="0" applyFont="1" applyFill="1" applyBorder="1" applyAlignment="1" applyProtection="1">
      <alignment horizontal="center"/>
      <protection locked="0"/>
    </xf>
    <xf numFmtId="0" fontId="0" fillId="10" borderId="28" xfId="0" applyFill="1" applyBorder="1" applyAlignment="1" applyProtection="1">
      <alignment horizontal="center"/>
      <protection locked="0"/>
    </xf>
    <xf numFmtId="0" fontId="0" fillId="10" borderId="29" xfId="0" applyFill="1" applyBorder="1" applyAlignment="1" applyProtection="1">
      <alignment horizontal="center"/>
      <protection locked="0"/>
    </xf>
    <xf numFmtId="0" fontId="0" fillId="10" borderId="9" xfId="0" applyFill="1" applyBorder="1" applyAlignment="1" applyProtection="1">
      <alignment horizontal="center"/>
      <protection locked="0"/>
    </xf>
    <xf numFmtId="0" fontId="168" fillId="37" borderId="65" xfId="0" applyFont="1" applyFill="1" applyBorder="1" applyAlignment="1" applyProtection="1">
      <alignment horizontal="center" vertical="center"/>
      <protection locked="0"/>
    </xf>
    <xf numFmtId="0" fontId="168" fillId="37" borderId="53" xfId="0" applyFont="1" applyFill="1" applyBorder="1" applyAlignment="1" applyProtection="1">
      <alignment horizontal="center" vertical="center"/>
      <protection locked="0"/>
    </xf>
    <xf numFmtId="0" fontId="168" fillId="37" borderId="12" xfId="0" applyFont="1" applyFill="1" applyBorder="1" applyAlignment="1" applyProtection="1">
      <alignment horizontal="center" vertical="center"/>
      <protection locked="0"/>
    </xf>
    <xf numFmtId="0" fontId="168" fillId="37" borderId="2" xfId="0" applyFont="1" applyFill="1" applyBorder="1" applyAlignment="1" applyProtection="1">
      <alignment horizontal="center" vertical="center"/>
      <protection locked="0"/>
    </xf>
    <xf numFmtId="0" fontId="21" fillId="0" borderId="54" xfId="0" applyFont="1" applyBorder="1" applyAlignment="1">
      <alignment horizontal="center" vertical="center" wrapText="1"/>
    </xf>
    <xf numFmtId="0" fontId="21" fillId="0" borderId="53" xfId="0" applyFont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53" xfId="0" applyFont="1" applyBorder="1" applyAlignment="1">
      <alignment horizontal="center" vertical="center"/>
    </xf>
    <xf numFmtId="0" fontId="21" fillId="0" borderId="55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9" fillId="0" borderId="54" xfId="0" applyFont="1" applyBorder="1" applyAlignment="1" applyProtection="1">
      <alignment horizontal="left"/>
      <protection locked="0"/>
    </xf>
    <xf numFmtId="0" fontId="19" fillId="0" borderId="53" xfId="0" applyFont="1" applyBorder="1" applyAlignment="1" applyProtection="1">
      <alignment horizontal="left"/>
      <protection locked="0"/>
    </xf>
    <xf numFmtId="10" fontId="19" fillId="37" borderId="43" xfId="0" applyNumberFormat="1" applyFont="1" applyFill="1" applyBorder="1" applyAlignment="1" applyProtection="1">
      <alignment horizontal="center"/>
      <protection locked="0"/>
    </xf>
    <xf numFmtId="0" fontId="19" fillId="0" borderId="42" xfId="0" applyFont="1" applyBorder="1" applyAlignment="1" applyProtection="1">
      <alignment horizontal="left"/>
      <protection locked="0"/>
    </xf>
    <xf numFmtId="0" fontId="19" fillId="0" borderId="43" xfId="0" applyFont="1" applyBorder="1" applyAlignment="1" applyProtection="1">
      <alignment horizontal="left"/>
      <protection locked="0"/>
    </xf>
    <xf numFmtId="165" fontId="168" fillId="0" borderId="43" xfId="0" applyNumberFormat="1" applyFont="1" applyBorder="1" applyAlignment="1" applyProtection="1">
      <alignment horizontal="center" vertical="center"/>
      <protection locked="0"/>
    </xf>
    <xf numFmtId="165" fontId="168" fillId="0" borderId="56" xfId="0" applyNumberFormat="1" applyFont="1" applyBorder="1" applyAlignment="1" applyProtection="1">
      <alignment horizontal="center" vertical="center"/>
      <protection locked="0"/>
    </xf>
    <xf numFmtId="0" fontId="19" fillId="0" borderId="40" xfId="0" applyFont="1" applyBorder="1" applyAlignment="1" applyProtection="1">
      <alignment horizontal="left"/>
      <protection locked="0"/>
    </xf>
    <xf numFmtId="0" fontId="19" fillId="0" borderId="2" xfId="0" applyFont="1" applyBorder="1" applyAlignment="1" applyProtection="1">
      <alignment horizontal="left"/>
      <protection locked="0"/>
    </xf>
    <xf numFmtId="165" fontId="0" fillId="0" borderId="2" xfId="0" applyNumberFormat="1" applyBorder="1" applyAlignment="1" applyProtection="1">
      <alignment horizontal="center" vertical="center"/>
      <protection locked="0"/>
    </xf>
    <xf numFmtId="165" fontId="0" fillId="0" borderId="39" xfId="0" applyNumberFormat="1" applyBorder="1" applyAlignment="1" applyProtection="1">
      <alignment horizontal="center" vertical="center"/>
      <protection locked="0"/>
    </xf>
    <xf numFmtId="0" fontId="0" fillId="10" borderId="31" xfId="0" applyFill="1" applyBorder="1" applyProtection="1">
      <protection locked="0"/>
    </xf>
    <xf numFmtId="0" fontId="0" fillId="10" borderId="26" xfId="0" applyFill="1" applyBorder="1" applyProtection="1">
      <protection locked="0"/>
    </xf>
    <xf numFmtId="0" fontId="19" fillId="35" borderId="2" xfId="0" applyFont="1" applyFill="1" applyBorder="1" applyAlignment="1">
      <alignment horizontal="center"/>
    </xf>
    <xf numFmtId="0" fontId="7" fillId="24" borderId="16" xfId="0" applyFont="1" applyFill="1" applyBorder="1" applyAlignment="1">
      <alignment horizontal="center"/>
    </xf>
    <xf numFmtId="0" fontId="7" fillId="24" borderId="17" xfId="0" applyFont="1" applyFill="1" applyBorder="1" applyAlignment="1">
      <alignment horizontal="center"/>
    </xf>
    <xf numFmtId="0" fontId="7" fillId="24" borderId="12" xfId="0" applyFont="1" applyFill="1" applyBorder="1" applyAlignment="1">
      <alignment horizontal="center"/>
    </xf>
    <xf numFmtId="0" fontId="0" fillId="16" borderId="28" xfId="0" applyFill="1" applyBorder="1" applyAlignment="1" applyProtection="1">
      <alignment horizontal="center"/>
      <protection locked="0"/>
    </xf>
    <xf numFmtId="0" fontId="0" fillId="16" borderId="29" xfId="0" applyFill="1" applyBorder="1" applyAlignment="1" applyProtection="1">
      <alignment horizontal="center"/>
      <protection locked="0"/>
    </xf>
    <xf numFmtId="0" fontId="0" fillId="16" borderId="9" xfId="0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7" fillId="0" borderId="40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164" fontId="0" fillId="0" borderId="44" xfId="0" applyNumberFormat="1" applyBorder="1" applyAlignment="1" applyProtection="1">
      <alignment horizontal="center"/>
      <protection locked="0"/>
    </xf>
    <xf numFmtId="164" fontId="0" fillId="0" borderId="17" xfId="0" applyNumberForma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0" fontId="106" fillId="4" borderId="6" xfId="1" applyFont="1" applyFill="1" applyBorder="1" applyAlignment="1" applyProtection="1">
      <alignment horizontal="right" vertical="center"/>
      <protection locked="0"/>
    </xf>
    <xf numFmtId="165" fontId="111" fillId="6" borderId="69" xfId="1" applyNumberFormat="1" applyFont="1" applyFill="1" applyBorder="1" applyAlignment="1" applyProtection="1">
      <alignment horizontal="center" vertical="center"/>
      <protection locked="0"/>
    </xf>
    <xf numFmtId="165" fontId="111" fillId="6" borderId="25" xfId="1" applyNumberFormat="1" applyFont="1" applyFill="1" applyBorder="1" applyAlignment="1" applyProtection="1">
      <alignment horizontal="center" vertical="center"/>
      <protection locked="0"/>
    </xf>
    <xf numFmtId="165" fontId="111" fillId="6" borderId="33" xfId="1" applyNumberFormat="1" applyFont="1" applyFill="1" applyBorder="1" applyAlignment="1" applyProtection="1">
      <alignment horizontal="center" vertical="center"/>
      <protection locked="0"/>
    </xf>
    <xf numFmtId="164" fontId="0" fillId="0" borderId="45" xfId="0" applyNumberFormat="1" applyBorder="1" applyAlignment="1" applyProtection="1">
      <alignment horizontal="center"/>
      <protection locked="0"/>
    </xf>
    <xf numFmtId="164" fontId="0" fillId="0" borderId="49" xfId="0" applyNumberFormat="1" applyBorder="1" applyAlignment="1" applyProtection="1">
      <alignment horizontal="center"/>
      <protection locked="0"/>
    </xf>
    <xf numFmtId="164" fontId="0" fillId="0" borderId="48" xfId="0" applyNumberFormat="1" applyBorder="1" applyAlignment="1" applyProtection="1">
      <alignment horizontal="center"/>
      <protection locked="0"/>
    </xf>
    <xf numFmtId="164" fontId="90" fillId="0" borderId="40" xfId="1" applyNumberFormat="1" applyFont="1" applyBorder="1" applyAlignment="1" applyProtection="1">
      <alignment horizontal="center" vertical="center"/>
      <protection locked="0"/>
    </xf>
    <xf numFmtId="164" fontId="90" fillId="0" borderId="2" xfId="1" applyNumberFormat="1" applyFont="1" applyBorder="1" applyAlignment="1" applyProtection="1">
      <alignment horizontal="center" vertical="center"/>
      <protection locked="0"/>
    </xf>
    <xf numFmtId="164" fontId="90" fillId="0" borderId="16" xfId="1" applyNumberFormat="1" applyFont="1" applyBorder="1" applyAlignment="1" applyProtection="1">
      <alignment horizontal="center" vertical="center"/>
      <protection locked="0"/>
    </xf>
    <xf numFmtId="164" fontId="0" fillId="0" borderId="34" xfId="0" applyNumberFormat="1" applyBorder="1" applyAlignment="1" applyProtection="1">
      <alignment horizontal="center"/>
      <protection locked="0"/>
    </xf>
    <xf numFmtId="164" fontId="0" fillId="0" borderId="47" xfId="0" applyNumberFormat="1" applyBorder="1" applyAlignment="1" applyProtection="1">
      <alignment horizontal="center"/>
      <protection locked="0"/>
    </xf>
    <xf numFmtId="0" fontId="117" fillId="16" borderId="30" xfId="1" applyFont="1" applyFill="1" applyBorder="1" applyAlignment="1" applyProtection="1">
      <alignment horizontal="center" vertical="center" wrapText="1"/>
      <protection locked="0"/>
    </xf>
    <xf numFmtId="0" fontId="117" fillId="16" borderId="26" xfId="1" applyFont="1" applyFill="1" applyBorder="1" applyAlignment="1" applyProtection="1">
      <alignment horizontal="center" vertical="center" wrapText="1"/>
      <protection locked="0"/>
    </xf>
    <xf numFmtId="0" fontId="106" fillId="4" borderId="0" xfId="1" applyFont="1" applyFill="1" applyAlignment="1" applyProtection="1">
      <alignment horizontal="right" vertical="center"/>
      <protection locked="0"/>
    </xf>
    <xf numFmtId="0" fontId="109" fillId="4" borderId="3" xfId="1" applyFont="1" applyFill="1" applyBorder="1" applyAlignment="1" applyProtection="1">
      <alignment horizontal="right" vertical="center"/>
      <protection locked="0"/>
    </xf>
    <xf numFmtId="165" fontId="73" fillId="3" borderId="69" xfId="1" applyNumberFormat="1" applyFont="1" applyFill="1" applyBorder="1" applyAlignment="1" applyProtection="1">
      <alignment horizontal="center" vertical="center"/>
      <protection locked="0"/>
    </xf>
    <xf numFmtId="165" fontId="73" fillId="3" borderId="25" xfId="1" applyNumberFormat="1" applyFont="1" applyFill="1" applyBorder="1" applyAlignment="1" applyProtection="1">
      <alignment horizontal="center" vertical="center"/>
      <protection locked="0"/>
    </xf>
    <xf numFmtId="165" fontId="73" fillId="3" borderId="33" xfId="1" applyNumberFormat="1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70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67" xfId="0" applyBorder="1" applyAlignment="1" applyProtection="1">
      <alignment horizontal="center"/>
      <protection locked="0"/>
    </xf>
    <xf numFmtId="0" fontId="7" fillId="0" borderId="59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0" fillId="0" borderId="54" xfId="0" applyBorder="1" applyAlignment="1" applyProtection="1">
      <alignment horizontal="center"/>
      <protection locked="0"/>
    </xf>
    <xf numFmtId="0" fontId="0" fillId="0" borderId="53" xfId="0" applyBorder="1" applyAlignment="1" applyProtection="1">
      <alignment horizontal="center"/>
      <protection locked="0"/>
    </xf>
    <xf numFmtId="0" fontId="0" fillId="0" borderId="55" xfId="0" applyBorder="1" applyAlignment="1" applyProtection="1">
      <alignment horizontal="center"/>
      <protection locked="0"/>
    </xf>
    <xf numFmtId="0" fontId="7" fillId="0" borderId="70" xfId="0" applyFon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7" fillId="0" borderId="67" xfId="0" applyFont="1" applyBorder="1" applyAlignment="1">
      <alignment horizontal="center"/>
    </xf>
    <xf numFmtId="164" fontId="0" fillId="0" borderId="14" xfId="0" applyNumberFormat="1" applyBorder="1" applyAlignment="1" applyProtection="1">
      <alignment horizontal="center"/>
      <protection locked="0"/>
    </xf>
    <xf numFmtId="164" fontId="90" fillId="0" borderId="54" xfId="1" applyNumberFormat="1" applyFont="1" applyBorder="1" applyAlignment="1" applyProtection="1">
      <alignment horizontal="center" vertical="center"/>
      <protection locked="0"/>
    </xf>
    <xf numFmtId="164" fontId="90" fillId="0" borderId="57" xfId="1" applyNumberFormat="1" applyFont="1" applyBorder="1" applyAlignment="1" applyProtection="1">
      <alignment horizontal="center" vertical="center"/>
      <protection locked="0"/>
    </xf>
    <xf numFmtId="0" fontId="108" fillId="11" borderId="8" xfId="1" applyFont="1" applyFill="1" applyBorder="1" applyAlignment="1" applyProtection="1">
      <alignment horizontal="center" vertical="center"/>
      <protection locked="0"/>
    </xf>
    <xf numFmtId="0" fontId="108" fillId="11" borderId="0" xfId="1" applyFont="1" applyFill="1" applyAlignment="1" applyProtection="1">
      <alignment horizontal="center" vertical="center"/>
      <protection locked="0"/>
    </xf>
    <xf numFmtId="0" fontId="108" fillId="11" borderId="1" xfId="1" applyFont="1" applyFill="1" applyBorder="1" applyAlignment="1" applyProtection="1">
      <alignment horizontal="center" vertical="center"/>
      <protection locked="0"/>
    </xf>
    <xf numFmtId="0" fontId="72" fillId="11" borderId="8" xfId="1" applyFont="1" applyFill="1" applyBorder="1" applyAlignment="1" applyProtection="1">
      <alignment horizontal="center" vertical="center"/>
      <protection locked="0"/>
    </xf>
    <xf numFmtId="0" fontId="72" fillId="11" borderId="0" xfId="1" applyFont="1" applyFill="1" applyAlignment="1" applyProtection="1">
      <alignment horizontal="center" vertical="center"/>
      <protection locked="0"/>
    </xf>
    <xf numFmtId="0" fontId="72" fillId="11" borderId="1" xfId="1" applyFont="1" applyFill="1" applyBorder="1" applyAlignment="1" applyProtection="1">
      <alignment horizontal="center" vertical="center"/>
      <protection locked="0"/>
    </xf>
    <xf numFmtId="0" fontId="77" fillId="10" borderId="30" xfId="1" applyFont="1" applyFill="1" applyBorder="1" applyAlignment="1" applyProtection="1">
      <alignment horizontal="center" vertical="center" wrapText="1" shrinkToFit="1"/>
      <protection locked="0"/>
    </xf>
    <xf numFmtId="0" fontId="77" fillId="10" borderId="31" xfId="1" applyFont="1" applyFill="1" applyBorder="1" applyAlignment="1" applyProtection="1">
      <alignment horizontal="center" vertical="center" wrapText="1" shrinkToFit="1"/>
      <protection locked="0"/>
    </xf>
    <xf numFmtId="0" fontId="77" fillId="10" borderId="26" xfId="1" applyFont="1" applyFill="1" applyBorder="1" applyAlignment="1" applyProtection="1">
      <alignment horizontal="center" vertical="center" wrapText="1" shrinkToFit="1"/>
      <protection locked="0"/>
    </xf>
    <xf numFmtId="0" fontId="118" fillId="8" borderId="31" xfId="1" applyFont="1" applyFill="1" applyBorder="1" applyAlignment="1" applyProtection="1">
      <alignment horizontal="center" vertical="center"/>
      <protection locked="0"/>
    </xf>
    <xf numFmtId="0" fontId="118" fillId="8" borderId="26" xfId="1" applyFont="1" applyFill="1" applyBorder="1" applyAlignment="1" applyProtection="1">
      <alignment horizontal="center" vertical="center"/>
      <protection locked="0"/>
    </xf>
    <xf numFmtId="0" fontId="5" fillId="20" borderId="30" xfId="1" applyFont="1" applyFill="1" applyBorder="1" applyAlignment="1">
      <alignment horizontal="center" vertical="center"/>
    </xf>
    <xf numFmtId="0" fontId="5" fillId="20" borderId="31" xfId="1" applyFont="1" applyFill="1" applyBorder="1" applyAlignment="1">
      <alignment horizontal="center" vertical="center"/>
    </xf>
    <xf numFmtId="0" fontId="5" fillId="20" borderId="26" xfId="1" applyFont="1" applyFill="1" applyBorder="1" applyAlignment="1">
      <alignment horizontal="center" vertical="center"/>
    </xf>
    <xf numFmtId="0" fontId="28" fillId="21" borderId="30" xfId="1" applyFont="1" applyFill="1" applyBorder="1" applyAlignment="1" applyProtection="1">
      <alignment horizontal="center" vertical="center" wrapText="1"/>
      <protection locked="0"/>
    </xf>
    <xf numFmtId="0" fontId="28" fillId="21" borderId="31" xfId="1" applyFont="1" applyFill="1" applyBorder="1" applyAlignment="1" applyProtection="1">
      <alignment horizontal="center" vertical="center" wrapText="1"/>
      <protection locked="0"/>
    </xf>
    <xf numFmtId="0" fontId="28" fillId="21" borderId="26" xfId="1" applyFont="1" applyFill="1" applyBorder="1" applyAlignment="1" applyProtection="1">
      <alignment horizontal="center" vertical="center" wrapText="1"/>
      <protection locked="0"/>
    </xf>
    <xf numFmtId="0" fontId="117" fillId="21" borderId="30" xfId="1" applyFont="1" applyFill="1" applyBorder="1" applyAlignment="1" applyProtection="1">
      <alignment horizontal="center" vertical="center"/>
      <protection locked="0"/>
    </xf>
    <xf numFmtId="0" fontId="117" fillId="21" borderId="26" xfId="1" applyFont="1" applyFill="1" applyBorder="1" applyAlignment="1" applyProtection="1">
      <alignment horizontal="center" vertical="center"/>
      <protection locked="0"/>
    </xf>
    <xf numFmtId="0" fontId="16" fillId="10" borderId="30" xfId="1" applyFont="1" applyFill="1" applyBorder="1" applyAlignment="1">
      <alignment horizontal="center" vertical="center" wrapText="1"/>
    </xf>
    <xf numFmtId="0" fontId="16" fillId="10" borderId="26" xfId="1" applyFont="1" applyFill="1" applyBorder="1" applyAlignment="1">
      <alignment horizontal="center" vertical="center" wrapText="1"/>
    </xf>
    <xf numFmtId="0" fontId="29" fillId="10" borderId="0" xfId="0" applyFont="1" applyFill="1" applyAlignment="1" applyProtection="1">
      <alignment horizontal="center" vertical="center"/>
      <protection locked="0"/>
    </xf>
    <xf numFmtId="0" fontId="48" fillId="0" borderId="30" xfId="0" applyFont="1" applyBorder="1" applyAlignment="1" applyProtection="1">
      <alignment horizontal="center" vertical="center"/>
      <protection locked="0"/>
    </xf>
    <xf numFmtId="0" fontId="48" fillId="0" borderId="31" xfId="0" applyFont="1" applyBorder="1" applyAlignment="1" applyProtection="1">
      <alignment horizontal="center" vertical="center"/>
      <protection locked="0"/>
    </xf>
    <xf numFmtId="0" fontId="48" fillId="0" borderId="26" xfId="0" applyFont="1" applyBorder="1" applyAlignment="1" applyProtection="1">
      <alignment horizontal="center" vertical="center"/>
      <protection locked="0"/>
    </xf>
    <xf numFmtId="164" fontId="72" fillId="20" borderId="30" xfId="1" applyNumberFormat="1" applyFont="1" applyFill="1" applyBorder="1" applyAlignment="1" applyProtection="1">
      <alignment horizontal="right" vertical="center"/>
      <protection locked="0"/>
    </xf>
    <xf numFmtId="164" fontId="72" fillId="20" borderId="31" xfId="1" applyNumberFormat="1" applyFont="1" applyFill="1" applyBorder="1" applyAlignment="1" applyProtection="1">
      <alignment horizontal="right" vertical="center"/>
      <protection locked="0"/>
    </xf>
    <xf numFmtId="0" fontId="116" fillId="18" borderId="30" xfId="1" applyFont="1" applyFill="1" applyBorder="1" applyAlignment="1" applyProtection="1">
      <alignment horizontal="center" vertical="center" wrapText="1"/>
      <protection locked="0"/>
    </xf>
    <xf numFmtId="0" fontId="116" fillId="18" borderId="31" xfId="1" applyFont="1" applyFill="1" applyBorder="1" applyAlignment="1" applyProtection="1">
      <alignment horizontal="center" vertical="center" wrapText="1"/>
      <protection locked="0"/>
    </xf>
    <xf numFmtId="0" fontId="116" fillId="18" borderId="26" xfId="1" applyFont="1" applyFill="1" applyBorder="1" applyAlignment="1" applyProtection="1">
      <alignment horizontal="center" vertical="center" wrapText="1"/>
      <protection locked="0"/>
    </xf>
    <xf numFmtId="0" fontId="34" fillId="22" borderId="30" xfId="1" applyFont="1" applyFill="1" applyBorder="1" applyAlignment="1" applyProtection="1">
      <alignment horizontal="center" vertical="center" wrapText="1"/>
      <protection locked="0"/>
    </xf>
    <xf numFmtId="0" fontId="34" fillId="22" borderId="31" xfId="1" applyFont="1" applyFill="1" applyBorder="1" applyAlignment="1" applyProtection="1">
      <alignment horizontal="center" vertical="center" wrapText="1"/>
      <protection locked="0"/>
    </xf>
    <xf numFmtId="0" fontId="34" fillId="22" borderId="7" xfId="1" applyFont="1" applyFill="1" applyBorder="1" applyAlignment="1" applyProtection="1">
      <alignment horizontal="center" vertical="center" wrapText="1"/>
      <protection locked="0"/>
    </xf>
    <xf numFmtId="0" fontId="113" fillId="17" borderId="42" xfId="0" applyFont="1" applyFill="1" applyBorder="1" applyAlignment="1" applyProtection="1">
      <alignment horizontal="center" vertical="center"/>
      <protection locked="0"/>
    </xf>
    <xf numFmtId="0" fontId="113" fillId="17" borderId="43" xfId="0" applyFont="1" applyFill="1" applyBorder="1" applyAlignment="1" applyProtection="1">
      <alignment horizontal="center" vertical="center"/>
      <protection locked="0"/>
    </xf>
    <xf numFmtId="0" fontId="113" fillId="17" borderId="58" xfId="0" applyFont="1" applyFill="1" applyBorder="1" applyAlignment="1" applyProtection="1">
      <alignment horizontal="center" vertical="center"/>
      <protection locked="0"/>
    </xf>
    <xf numFmtId="0" fontId="13" fillId="0" borderId="54" xfId="0" applyFont="1" applyBorder="1" applyAlignment="1" applyProtection="1">
      <alignment horizontal="center" vertical="center"/>
      <protection locked="0"/>
    </xf>
    <xf numFmtId="0" fontId="13" fillId="0" borderId="53" xfId="0" applyFont="1" applyBorder="1" applyAlignment="1" applyProtection="1">
      <alignment horizontal="center" vertical="center"/>
      <protection locked="0"/>
    </xf>
    <xf numFmtId="0" fontId="13" fillId="0" borderId="55" xfId="0" applyFont="1" applyBorder="1" applyAlignment="1" applyProtection="1">
      <alignment horizontal="center" vertical="center"/>
      <protection locked="0"/>
    </xf>
    <xf numFmtId="0" fontId="93" fillId="0" borderId="59" xfId="0" applyFont="1" applyBorder="1" applyAlignment="1" applyProtection="1">
      <alignment horizontal="center" vertical="center"/>
      <protection locked="0"/>
    </xf>
    <xf numFmtId="0" fontId="88" fillId="17" borderId="12" xfId="0" applyFont="1" applyFill="1" applyBorder="1" applyAlignment="1" applyProtection="1">
      <alignment horizontal="center" vertical="center"/>
      <protection locked="0"/>
    </xf>
    <xf numFmtId="0" fontId="88" fillId="17" borderId="2" xfId="0" applyFont="1" applyFill="1" applyBorder="1" applyAlignment="1" applyProtection="1">
      <alignment horizontal="center" vertical="center"/>
      <protection locked="0"/>
    </xf>
    <xf numFmtId="0" fontId="88" fillId="17" borderId="16" xfId="0" applyFont="1" applyFill="1" applyBorder="1" applyAlignment="1" applyProtection="1">
      <alignment horizontal="center" vertical="center"/>
      <protection locked="0"/>
    </xf>
    <xf numFmtId="0" fontId="13" fillId="17" borderId="40" xfId="0" applyFont="1" applyFill="1" applyBorder="1" applyAlignment="1" applyProtection="1">
      <alignment horizontal="center" vertical="center"/>
      <protection locked="0"/>
    </xf>
    <xf numFmtId="0" fontId="13" fillId="17" borderId="2" xfId="0" applyFont="1" applyFill="1" applyBorder="1" applyAlignment="1" applyProtection="1">
      <alignment horizontal="center" vertical="center"/>
      <protection locked="0"/>
    </xf>
    <xf numFmtId="0" fontId="13" fillId="17" borderId="16" xfId="0" applyFont="1" applyFill="1" applyBorder="1" applyAlignment="1" applyProtection="1">
      <alignment horizontal="center" vertical="center"/>
      <protection locked="0"/>
    </xf>
    <xf numFmtId="0" fontId="86" fillId="10" borderId="5" xfId="0" applyFont="1" applyFill="1" applyBorder="1" applyAlignment="1" applyProtection="1">
      <alignment horizontal="center" vertical="center"/>
      <protection locked="0"/>
    </xf>
    <xf numFmtId="0" fontId="86" fillId="10" borderId="6" xfId="0" applyFont="1" applyFill="1" applyBorder="1" applyAlignment="1" applyProtection="1">
      <alignment horizontal="center" vertical="center"/>
      <protection locked="0"/>
    </xf>
    <xf numFmtId="0" fontId="86" fillId="10" borderId="7" xfId="0" applyFont="1" applyFill="1" applyBorder="1" applyAlignment="1" applyProtection="1">
      <alignment horizontal="center" vertical="center"/>
      <protection locked="0"/>
    </xf>
    <xf numFmtId="0" fontId="117" fillId="16" borderId="30" xfId="1" applyFont="1" applyFill="1" applyBorder="1" applyAlignment="1" applyProtection="1">
      <alignment horizontal="center" vertical="center"/>
      <protection locked="0"/>
    </xf>
    <xf numFmtId="0" fontId="117" fillId="16" borderId="31" xfId="1" applyFont="1" applyFill="1" applyBorder="1" applyAlignment="1" applyProtection="1">
      <alignment horizontal="center" vertical="center"/>
      <protection locked="0"/>
    </xf>
    <xf numFmtId="165" fontId="119" fillId="20" borderId="30" xfId="1" applyNumberFormat="1" applyFont="1" applyFill="1" applyBorder="1" applyAlignment="1">
      <alignment horizontal="center" vertical="center" wrapText="1"/>
    </xf>
    <xf numFmtId="165" fontId="119" fillId="20" borderId="26" xfId="1" applyNumberFormat="1" applyFont="1" applyFill="1" applyBorder="1" applyAlignment="1">
      <alignment horizontal="center" vertical="center" wrapText="1"/>
    </xf>
    <xf numFmtId="0" fontId="13" fillId="0" borderId="42" xfId="0" applyFont="1" applyBorder="1" applyAlignment="1" applyProtection="1">
      <alignment horizontal="center" vertical="center"/>
      <protection locked="0"/>
    </xf>
    <xf numFmtId="0" fontId="13" fillId="0" borderId="43" xfId="0" applyFont="1" applyBorder="1" applyAlignment="1" applyProtection="1">
      <alignment horizontal="center" vertical="center"/>
      <protection locked="0"/>
    </xf>
    <xf numFmtId="0" fontId="13" fillId="0" borderId="56" xfId="0" applyFont="1" applyBorder="1" applyAlignment="1" applyProtection="1">
      <alignment horizontal="center" vertical="center"/>
      <protection locked="0"/>
    </xf>
    <xf numFmtId="0" fontId="88" fillId="17" borderId="40" xfId="0" applyFont="1" applyFill="1" applyBorder="1" applyAlignment="1" applyProtection="1">
      <alignment horizontal="center" vertical="center"/>
      <protection locked="0"/>
    </xf>
    <xf numFmtId="0" fontId="88" fillId="17" borderId="70" xfId="0" applyFont="1" applyFill="1" applyBorder="1" applyAlignment="1" applyProtection="1">
      <alignment horizontal="center" vertical="center"/>
      <protection locked="0"/>
    </xf>
    <xf numFmtId="0" fontId="88" fillId="17" borderId="24" xfId="0" applyFont="1" applyFill="1" applyBorder="1" applyAlignment="1" applyProtection="1">
      <alignment horizontal="center" vertical="center"/>
      <protection locked="0"/>
    </xf>
    <xf numFmtId="0" fontId="88" fillId="17" borderId="21" xfId="0" applyFont="1" applyFill="1" applyBorder="1" applyAlignment="1" applyProtection="1">
      <alignment horizontal="center" vertical="center"/>
      <protection locked="0"/>
    </xf>
    <xf numFmtId="0" fontId="112" fillId="17" borderId="54" xfId="0" applyFont="1" applyFill="1" applyBorder="1" applyAlignment="1" applyProtection="1">
      <alignment horizontal="center" vertical="center"/>
      <protection locked="0"/>
    </xf>
    <xf numFmtId="0" fontId="112" fillId="17" borderId="53" xfId="0" applyFont="1" applyFill="1" applyBorder="1" applyAlignment="1" applyProtection="1">
      <alignment horizontal="center" vertical="center"/>
      <protection locked="0"/>
    </xf>
    <xf numFmtId="0" fontId="112" fillId="17" borderId="57" xfId="0" applyFont="1" applyFill="1" applyBorder="1" applyAlignment="1" applyProtection="1">
      <alignment horizontal="center" vertical="center"/>
      <protection locked="0"/>
    </xf>
    <xf numFmtId="0" fontId="0" fillId="14" borderId="30" xfId="0" applyFill="1" applyBorder="1" applyAlignment="1" applyProtection="1">
      <alignment horizontal="center" vertical="center"/>
      <protection locked="0"/>
    </xf>
    <xf numFmtId="0" fontId="0" fillId="14" borderId="31" xfId="0" applyFill="1" applyBorder="1" applyAlignment="1" applyProtection="1">
      <alignment horizontal="center" vertical="center"/>
      <protection locked="0"/>
    </xf>
    <xf numFmtId="0" fontId="0" fillId="14" borderId="26" xfId="0" applyFill="1" applyBorder="1" applyAlignment="1" applyProtection="1">
      <alignment horizontal="center" vertical="center"/>
      <protection locked="0"/>
    </xf>
    <xf numFmtId="0" fontId="117" fillId="16" borderId="26" xfId="1" applyFont="1" applyFill="1" applyBorder="1" applyAlignment="1" applyProtection="1">
      <alignment horizontal="center" vertical="center"/>
      <protection locked="0"/>
    </xf>
    <xf numFmtId="0" fontId="89" fillId="16" borderId="30" xfId="1" applyFont="1" applyFill="1" applyBorder="1" applyAlignment="1" applyProtection="1">
      <alignment horizontal="center" vertical="center"/>
      <protection locked="0"/>
    </xf>
    <xf numFmtId="0" fontId="89" fillId="16" borderId="31" xfId="1" applyFont="1" applyFill="1" applyBorder="1" applyAlignment="1" applyProtection="1">
      <alignment horizontal="center" vertical="center"/>
      <protection locked="0"/>
    </xf>
    <xf numFmtId="0" fontId="89" fillId="16" borderId="26" xfId="1" applyFont="1" applyFill="1" applyBorder="1" applyAlignment="1" applyProtection="1">
      <alignment horizontal="center" vertical="center"/>
      <protection locked="0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39" xfId="0" applyFont="1" applyBorder="1" applyAlignment="1" applyProtection="1">
      <alignment horizontal="center" vertical="center"/>
      <protection locked="0"/>
    </xf>
    <xf numFmtId="0" fontId="115" fillId="0" borderId="40" xfId="0" applyFont="1" applyBorder="1" applyAlignment="1" applyProtection="1">
      <alignment horizontal="center" vertical="center"/>
      <protection locked="0"/>
    </xf>
    <xf numFmtId="0" fontId="115" fillId="0" borderId="2" xfId="0" applyFont="1" applyBorder="1" applyAlignment="1" applyProtection="1">
      <alignment horizontal="center" vertical="center"/>
      <protection locked="0"/>
    </xf>
    <xf numFmtId="0" fontId="115" fillId="0" borderId="39" xfId="0" applyFont="1" applyBorder="1" applyAlignment="1" applyProtection="1">
      <alignment horizontal="center" vertical="center"/>
      <protection locked="0"/>
    </xf>
    <xf numFmtId="0" fontId="113" fillId="17" borderId="12" xfId="0" applyFont="1" applyFill="1" applyBorder="1" applyAlignment="1" applyProtection="1">
      <alignment horizontal="center" vertical="center"/>
      <protection locked="0"/>
    </xf>
    <xf numFmtId="0" fontId="113" fillId="17" borderId="2" xfId="0" applyFont="1" applyFill="1" applyBorder="1" applyAlignment="1" applyProtection="1">
      <alignment horizontal="center" vertical="center"/>
      <protection locked="0"/>
    </xf>
    <xf numFmtId="0" fontId="113" fillId="17" borderId="16" xfId="0" applyFont="1" applyFill="1" applyBorder="1" applyAlignment="1" applyProtection="1">
      <alignment horizontal="center" vertical="center"/>
      <protection locked="0"/>
    </xf>
    <xf numFmtId="0" fontId="87" fillId="17" borderId="12" xfId="0" applyFont="1" applyFill="1" applyBorder="1" applyAlignment="1" applyProtection="1">
      <alignment horizontal="center" vertical="center"/>
      <protection locked="0"/>
    </xf>
    <xf numFmtId="0" fontId="87" fillId="17" borderId="2" xfId="0" applyFont="1" applyFill="1" applyBorder="1" applyAlignment="1" applyProtection="1">
      <alignment horizontal="center" vertical="center"/>
      <protection locked="0"/>
    </xf>
    <xf numFmtId="0" fontId="87" fillId="17" borderId="16" xfId="0" applyFont="1" applyFill="1" applyBorder="1" applyAlignment="1" applyProtection="1">
      <alignment horizontal="center" vertical="center"/>
      <protection locked="0"/>
    </xf>
    <xf numFmtId="0" fontId="87" fillId="17" borderId="22" xfId="0" applyFont="1" applyFill="1" applyBorder="1" applyAlignment="1" applyProtection="1">
      <alignment horizontal="center" vertical="center"/>
      <protection locked="0"/>
    </xf>
    <xf numFmtId="0" fontId="87" fillId="17" borderId="24" xfId="0" applyFont="1" applyFill="1" applyBorder="1" applyAlignment="1" applyProtection="1">
      <alignment horizontal="center" vertical="center"/>
      <protection locked="0"/>
    </xf>
    <xf numFmtId="0" fontId="87" fillId="17" borderId="21" xfId="0" applyFont="1" applyFill="1" applyBorder="1" applyAlignment="1" applyProtection="1">
      <alignment horizontal="center" vertical="center"/>
      <protection locked="0"/>
    </xf>
    <xf numFmtId="0" fontId="28" fillId="16" borderId="5" xfId="0" applyFont="1" applyFill="1" applyBorder="1" applyAlignment="1" applyProtection="1">
      <alignment horizontal="center" vertical="center"/>
      <protection locked="0"/>
    </xf>
    <xf numFmtId="0" fontId="28" fillId="16" borderId="6" xfId="0" applyFont="1" applyFill="1" applyBorder="1" applyAlignment="1" applyProtection="1">
      <alignment horizontal="center" vertical="center"/>
      <protection locked="0"/>
    </xf>
    <xf numFmtId="0" fontId="28" fillId="16" borderId="7" xfId="0" applyFont="1" applyFill="1" applyBorder="1" applyAlignment="1" applyProtection="1">
      <alignment horizontal="center" vertical="center"/>
      <protection locked="0"/>
    </xf>
    <xf numFmtId="0" fontId="0" fillId="16" borderId="8" xfId="0" applyFill="1" applyBorder="1" applyAlignment="1" applyProtection="1">
      <alignment horizontal="center"/>
      <protection locked="0"/>
    </xf>
    <xf numFmtId="0" fontId="28" fillId="16" borderId="30" xfId="0" applyFont="1" applyFill="1" applyBorder="1" applyAlignment="1" applyProtection="1">
      <alignment horizontal="center" vertical="center"/>
      <protection locked="0"/>
    </xf>
    <xf numFmtId="0" fontId="28" fillId="16" borderId="31" xfId="0" applyFont="1" applyFill="1" applyBorder="1" applyAlignment="1" applyProtection="1">
      <alignment horizontal="center" vertical="center"/>
      <protection locked="0"/>
    </xf>
    <xf numFmtId="0" fontId="28" fillId="16" borderId="26" xfId="0" applyFont="1" applyFill="1" applyBorder="1" applyAlignment="1" applyProtection="1">
      <alignment horizontal="center" vertical="center"/>
      <protection locked="0"/>
    </xf>
    <xf numFmtId="0" fontId="7" fillId="0" borderId="54" xfId="0" applyFont="1" applyBorder="1" applyAlignment="1" applyProtection="1">
      <alignment horizontal="center" vertical="center" wrapText="1"/>
      <protection locked="0"/>
    </xf>
    <xf numFmtId="0" fontId="7" fillId="0" borderId="53" xfId="0" applyFont="1" applyBorder="1" applyAlignment="1" applyProtection="1">
      <alignment horizontal="center" vertical="center" wrapText="1"/>
      <protection locked="0"/>
    </xf>
    <xf numFmtId="0" fontId="7" fillId="0" borderId="55" xfId="0" applyFont="1" applyBorder="1" applyAlignment="1" applyProtection="1">
      <alignment horizontal="center" vertical="center" wrapText="1"/>
      <protection locked="0"/>
    </xf>
    <xf numFmtId="0" fontId="115" fillId="0" borderId="54" xfId="0" applyFont="1" applyBorder="1" applyAlignment="1" applyProtection="1">
      <alignment horizontal="center" vertical="center"/>
      <protection locked="0"/>
    </xf>
    <xf numFmtId="0" fontId="115" fillId="0" borderId="53" xfId="0" applyFont="1" applyBorder="1" applyAlignment="1" applyProtection="1">
      <alignment horizontal="center" vertical="center"/>
      <protection locked="0"/>
    </xf>
    <xf numFmtId="0" fontId="115" fillId="0" borderId="57" xfId="0" applyFont="1" applyBorder="1" applyAlignment="1" applyProtection="1">
      <alignment horizontal="center" vertical="center"/>
      <protection locked="0"/>
    </xf>
    <xf numFmtId="0" fontId="106" fillId="17" borderId="30" xfId="0" applyFont="1" applyFill="1" applyBorder="1" applyAlignment="1" applyProtection="1">
      <alignment horizontal="center" vertical="center"/>
      <protection locked="0"/>
    </xf>
    <xf numFmtId="0" fontId="106" fillId="17" borderId="31" xfId="0" applyFont="1" applyFill="1" applyBorder="1" applyAlignment="1" applyProtection="1">
      <alignment horizontal="center" vertical="center"/>
      <protection locked="0"/>
    </xf>
    <xf numFmtId="0" fontId="106" fillId="17" borderId="26" xfId="0" applyFont="1" applyFill="1" applyBorder="1" applyAlignment="1" applyProtection="1">
      <alignment horizontal="center" vertical="center"/>
      <protection locked="0"/>
    </xf>
    <xf numFmtId="0" fontId="27" fillId="9" borderId="69" xfId="0" applyFont="1" applyFill="1" applyBorder="1" applyAlignment="1" applyProtection="1">
      <alignment horizontal="center" vertical="center"/>
      <protection locked="0"/>
    </xf>
    <xf numFmtId="0" fontId="27" fillId="9" borderId="25" xfId="0" applyFont="1" applyFill="1" applyBorder="1" applyAlignment="1" applyProtection="1">
      <alignment horizontal="center" vertical="center"/>
      <protection locked="0"/>
    </xf>
    <xf numFmtId="0" fontId="27" fillId="9" borderId="33" xfId="0" applyFont="1" applyFill="1" applyBorder="1" applyAlignment="1" applyProtection="1">
      <alignment horizontal="center" vertical="center"/>
      <protection locked="0"/>
    </xf>
    <xf numFmtId="0" fontId="13" fillId="17" borderId="54" xfId="0" applyFont="1" applyFill="1" applyBorder="1" applyAlignment="1" applyProtection="1">
      <alignment horizontal="center" vertical="center"/>
      <protection locked="0"/>
    </xf>
    <xf numFmtId="0" fontId="13" fillId="17" borderId="53" xfId="0" applyFont="1" applyFill="1" applyBorder="1" applyAlignment="1" applyProtection="1">
      <alignment horizontal="center" vertical="center"/>
      <protection locked="0"/>
    </xf>
    <xf numFmtId="0" fontId="13" fillId="17" borderId="57" xfId="0" applyFont="1" applyFill="1" applyBorder="1" applyAlignment="1" applyProtection="1">
      <alignment horizontal="center" vertical="center"/>
      <protection locked="0"/>
    </xf>
    <xf numFmtId="0" fontId="18" fillId="0" borderId="54" xfId="0" applyFont="1" applyBorder="1" applyAlignment="1" applyProtection="1">
      <alignment horizontal="center" vertical="center"/>
      <protection locked="0"/>
    </xf>
    <xf numFmtId="0" fontId="18" fillId="0" borderId="55" xfId="0" applyFont="1" applyBorder="1" applyAlignment="1" applyProtection="1">
      <alignment horizontal="center" vertical="center"/>
      <protection locked="0"/>
    </xf>
    <xf numFmtId="0" fontId="7" fillId="0" borderId="70" xfId="0" applyFont="1" applyBorder="1" applyAlignment="1" applyProtection="1">
      <alignment horizontal="center" vertical="center"/>
      <protection locked="0"/>
    </xf>
    <xf numFmtId="0" fontId="7" fillId="0" borderId="24" xfId="0" applyFont="1" applyBorder="1" applyAlignment="1" applyProtection="1">
      <alignment horizontal="center" vertical="center"/>
      <protection locked="0"/>
    </xf>
    <xf numFmtId="0" fontId="7" fillId="0" borderId="67" xfId="0" applyFont="1" applyBorder="1" applyAlignment="1" applyProtection="1">
      <alignment horizontal="center" vertical="center"/>
      <protection locked="0"/>
    </xf>
    <xf numFmtId="0" fontId="13" fillId="17" borderId="42" xfId="0" applyFont="1" applyFill="1" applyBorder="1" applyAlignment="1" applyProtection="1">
      <alignment horizontal="center" vertical="center"/>
      <protection locked="0"/>
    </xf>
    <xf numFmtId="0" fontId="13" fillId="17" borderId="43" xfId="0" applyFont="1" applyFill="1" applyBorder="1" applyAlignment="1" applyProtection="1">
      <alignment horizontal="center" vertical="center"/>
      <protection locked="0"/>
    </xf>
    <xf numFmtId="0" fontId="13" fillId="17" borderId="58" xfId="0" applyFont="1" applyFill="1" applyBorder="1" applyAlignment="1" applyProtection="1">
      <alignment horizontal="center" vertical="center"/>
      <protection locked="0"/>
    </xf>
    <xf numFmtId="0" fontId="94" fillId="17" borderId="65" xfId="0" applyFont="1" applyFill="1" applyBorder="1" applyAlignment="1" applyProtection="1">
      <alignment horizontal="center" vertical="center"/>
      <protection locked="0"/>
    </xf>
    <xf numFmtId="0" fontId="113" fillId="17" borderId="23" xfId="0" applyFont="1" applyFill="1" applyBorder="1" applyAlignment="1" applyProtection="1">
      <alignment horizontal="center" vertical="center"/>
      <protection locked="0"/>
    </xf>
    <xf numFmtId="0" fontId="113" fillId="17" borderId="13" xfId="0" applyFont="1" applyFill="1" applyBorder="1" applyAlignment="1" applyProtection="1">
      <alignment horizontal="center" vertical="center"/>
      <protection locked="0"/>
    </xf>
    <xf numFmtId="0" fontId="113" fillId="17" borderId="18" xfId="0" applyFont="1" applyFill="1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0" fontId="0" fillId="7" borderId="63" xfId="0" applyNumberFormat="1" applyFill="1" applyBorder="1" applyAlignment="1" applyProtection="1">
      <alignment horizontal="center" vertical="center"/>
      <protection locked="0"/>
    </xf>
    <xf numFmtId="10" fontId="0" fillId="7" borderId="29" xfId="0" applyNumberFormat="1" applyFill="1" applyBorder="1" applyAlignment="1" applyProtection="1">
      <alignment horizontal="center" vertical="center"/>
      <protection locked="0"/>
    </xf>
    <xf numFmtId="10" fontId="0" fillId="7" borderId="64" xfId="0" applyNumberFormat="1" applyFill="1" applyBorder="1" applyAlignment="1" applyProtection="1">
      <alignment horizontal="center" vertical="center"/>
      <protection locked="0"/>
    </xf>
    <xf numFmtId="0" fontId="0" fillId="0" borderId="61" xfId="0" applyBorder="1" applyAlignment="1">
      <alignment horizontal="left" vertical="center"/>
    </xf>
    <xf numFmtId="0" fontId="0" fillId="0" borderId="4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0" xfId="0" applyBorder="1" applyAlignment="1">
      <alignment horizontal="center"/>
    </xf>
    <xf numFmtId="0" fontId="65" fillId="9" borderId="44" xfId="0" applyFont="1" applyFill="1" applyBorder="1" applyAlignment="1">
      <alignment horizontal="center" vertical="center"/>
    </xf>
    <xf numFmtId="0" fontId="65" fillId="9" borderId="17" xfId="0" applyFont="1" applyFill="1" applyBorder="1" applyAlignment="1">
      <alignment horizontal="center" vertical="center"/>
    </xf>
    <xf numFmtId="0" fontId="65" fillId="9" borderId="48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48" xfId="0" applyBorder="1" applyAlignment="1">
      <alignment horizontal="center"/>
    </xf>
    <xf numFmtId="0" fontId="21" fillId="10" borderId="1" xfId="0" applyFont="1" applyFill="1" applyBorder="1" applyAlignment="1">
      <alignment horizontal="center" textRotation="255"/>
    </xf>
    <xf numFmtId="0" fontId="0" fillId="0" borderId="34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10" fontId="0" fillId="7" borderId="40" xfId="0" applyNumberFormat="1" applyFill="1" applyBorder="1" applyAlignment="1" applyProtection="1">
      <alignment horizontal="center" vertical="center"/>
      <protection locked="0"/>
    </xf>
    <xf numFmtId="0" fontId="0" fillId="0" borderId="39" xfId="0" applyBorder="1" applyAlignment="1">
      <alignment horizontal="center" vertical="center"/>
    </xf>
    <xf numFmtId="181" fontId="46" fillId="0" borderId="24" xfId="0" applyNumberFormat="1" applyFont="1" applyBorder="1" applyAlignment="1">
      <alignment horizontal="center" vertical="center"/>
    </xf>
    <xf numFmtId="181" fontId="46" fillId="0" borderId="67" xfId="0" applyNumberFormat="1" applyFont="1" applyBorder="1" applyAlignment="1">
      <alignment horizontal="center" vertical="center"/>
    </xf>
    <xf numFmtId="181" fontId="46" fillId="0" borderId="2" xfId="0" applyNumberFormat="1" applyFont="1" applyBorder="1" applyAlignment="1">
      <alignment horizontal="center" vertical="center"/>
    </xf>
    <xf numFmtId="181" fontId="46" fillId="0" borderId="39" xfId="0" applyNumberFormat="1" applyFont="1" applyBorder="1" applyAlignment="1">
      <alignment horizontal="center" vertical="center"/>
    </xf>
    <xf numFmtId="0" fontId="48" fillId="0" borderId="8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0" fillId="0" borderId="4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49" xfId="0" applyBorder="1" applyAlignment="1" applyProtection="1">
      <alignment horizontal="center"/>
      <protection locked="0"/>
    </xf>
    <xf numFmtId="0" fontId="46" fillId="0" borderId="19" xfId="0" applyFont="1" applyBorder="1" applyAlignment="1">
      <alignment horizontal="center" vertical="center"/>
    </xf>
    <xf numFmtId="0" fontId="46" fillId="0" borderId="32" xfId="0" applyFont="1" applyBorder="1" applyAlignment="1">
      <alignment horizontal="center" vertical="center"/>
    </xf>
    <xf numFmtId="170" fontId="46" fillId="0" borderId="32" xfId="0" applyNumberFormat="1" applyFont="1" applyBorder="1" applyAlignment="1" applyProtection="1">
      <alignment horizontal="center" vertical="center"/>
      <protection locked="0"/>
    </xf>
    <xf numFmtId="170" fontId="46" fillId="0" borderId="20" xfId="0" applyNumberFormat="1" applyFont="1" applyBorder="1" applyAlignment="1" applyProtection="1">
      <alignment horizontal="center" vertical="center"/>
      <protection locked="0"/>
    </xf>
    <xf numFmtId="0" fontId="132" fillId="15" borderId="69" xfId="0" applyFont="1" applyFill="1" applyBorder="1" applyAlignment="1">
      <alignment horizontal="center" vertical="center"/>
    </xf>
    <xf numFmtId="0" fontId="132" fillId="15" borderId="25" xfId="0" applyFont="1" applyFill="1" applyBorder="1" applyAlignment="1">
      <alignment horizontal="center" vertical="center"/>
    </xf>
    <xf numFmtId="166" fontId="73" fillId="3" borderId="25" xfId="1" applyNumberFormat="1" applyFont="1" applyFill="1" applyBorder="1" applyAlignment="1">
      <alignment horizontal="center" vertical="center"/>
    </xf>
    <xf numFmtId="166" fontId="73" fillId="3" borderId="33" xfId="1" applyNumberFormat="1" applyFont="1" applyFill="1" applyBorder="1" applyAlignment="1">
      <alignment horizontal="center" vertical="center"/>
    </xf>
    <xf numFmtId="0" fontId="135" fillId="0" borderId="8" xfId="0" applyFont="1" applyBorder="1" applyAlignment="1">
      <alignment horizontal="right" vertical="center"/>
    </xf>
    <xf numFmtId="0" fontId="135" fillId="0" borderId="0" xfId="0" applyFont="1" applyAlignment="1">
      <alignment horizontal="right" vertical="center"/>
    </xf>
    <xf numFmtId="0" fontId="135" fillId="0" borderId="0" xfId="0" applyFont="1" applyAlignment="1">
      <alignment horizontal="left" vertical="center"/>
    </xf>
    <xf numFmtId="0" fontId="135" fillId="0" borderId="1" xfId="0" applyFont="1" applyBorder="1" applyAlignment="1">
      <alignment horizontal="left" vertical="center"/>
    </xf>
    <xf numFmtId="0" fontId="93" fillId="0" borderId="8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1" xfId="0" applyFont="1" applyBorder="1" applyAlignment="1">
      <alignment horizontal="left" vertical="center"/>
    </xf>
    <xf numFmtId="0" fontId="134" fillId="0" borderId="37" xfId="0" applyFont="1" applyBorder="1" applyAlignment="1" applyProtection="1">
      <alignment horizontal="left" vertical="center"/>
      <protection locked="0"/>
    </xf>
    <xf numFmtId="0" fontId="134" fillId="0" borderId="11" xfId="0" applyFont="1" applyBorder="1" applyAlignment="1" applyProtection="1">
      <alignment horizontal="left" vertical="center"/>
      <protection locked="0"/>
    </xf>
    <xf numFmtId="0" fontId="134" fillId="0" borderId="38" xfId="0" applyFont="1" applyBorder="1" applyAlignment="1" applyProtection="1">
      <alignment horizontal="left" vertical="center"/>
      <protection locked="0"/>
    </xf>
    <xf numFmtId="0" fontId="129" fillId="10" borderId="30" xfId="0" applyFont="1" applyFill="1" applyBorder="1" applyAlignment="1">
      <alignment horizontal="center" vertical="center"/>
    </xf>
    <xf numFmtId="0" fontId="129" fillId="10" borderId="31" xfId="0" applyFont="1" applyFill="1" applyBorder="1" applyAlignment="1">
      <alignment horizontal="center" vertical="center"/>
    </xf>
    <xf numFmtId="0" fontId="129" fillId="10" borderId="26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35" fillId="0" borderId="37" xfId="0" applyFont="1" applyBorder="1" applyAlignment="1">
      <alignment horizontal="center" vertical="center"/>
    </xf>
    <xf numFmtId="0" fontId="135" fillId="0" borderId="11" xfId="0" applyFont="1" applyBorder="1" applyAlignment="1">
      <alignment horizontal="center" vertical="center"/>
    </xf>
    <xf numFmtId="0" fontId="135" fillId="0" borderId="38" xfId="0" applyFont="1" applyBorder="1" applyAlignment="1">
      <alignment horizontal="center" vertical="center"/>
    </xf>
    <xf numFmtId="0" fontId="65" fillId="0" borderId="8" xfId="0" applyFont="1" applyBorder="1" applyAlignment="1" applyProtection="1">
      <alignment horizontal="left" vertical="center"/>
      <protection locked="0"/>
    </xf>
    <xf numFmtId="0" fontId="65" fillId="0" borderId="0" xfId="0" applyFont="1" applyAlignment="1" applyProtection="1">
      <alignment horizontal="left" vertical="center"/>
      <protection locked="0"/>
    </xf>
    <xf numFmtId="2" fontId="152" fillId="0" borderId="0" xfId="0" applyNumberFormat="1" applyFont="1" applyAlignment="1" applyProtection="1">
      <alignment horizontal="center" vertical="center"/>
      <protection locked="0"/>
    </xf>
    <xf numFmtId="0" fontId="65" fillId="0" borderId="42" xfId="0" applyFont="1" applyBorder="1" applyAlignment="1" applyProtection="1">
      <alignment vertical="center"/>
      <protection locked="0"/>
    </xf>
    <xf numFmtId="0" fontId="65" fillId="0" borderId="43" xfId="0" applyFont="1" applyBorder="1" applyAlignment="1" applyProtection="1">
      <alignment vertical="center"/>
      <protection locked="0"/>
    </xf>
    <xf numFmtId="2" fontId="65" fillId="0" borderId="0" xfId="0" applyNumberFormat="1" applyFont="1" applyAlignment="1" applyProtection="1">
      <alignment horizontal="center" vertical="center"/>
      <protection locked="0"/>
    </xf>
    <xf numFmtId="4" fontId="134" fillId="0" borderId="16" xfId="0" applyNumberFormat="1" applyFont="1" applyBorder="1" applyAlignment="1" applyProtection="1">
      <alignment horizontal="center"/>
      <protection locked="0"/>
    </xf>
    <xf numFmtId="4" fontId="134" fillId="0" borderId="12" xfId="0" applyNumberFormat="1" applyFont="1" applyBorder="1" applyAlignment="1" applyProtection="1">
      <alignment horizontal="center"/>
      <protection locked="0"/>
    </xf>
    <xf numFmtId="0" fontId="65" fillId="0" borderId="40" xfId="0" applyFont="1" applyBorder="1" applyAlignment="1" applyProtection="1">
      <alignment vertical="center"/>
      <protection locked="0"/>
    </xf>
    <xf numFmtId="0" fontId="65" fillId="0" borderId="2" xfId="0" applyFont="1" applyBorder="1" applyAlignment="1" applyProtection="1">
      <alignment vertical="center"/>
      <protection locked="0"/>
    </xf>
    <xf numFmtId="0" fontId="0" fillId="10" borderId="5" xfId="0" applyFill="1" applyBorder="1" applyAlignment="1" applyProtection="1">
      <alignment horizontal="center"/>
      <protection locked="0"/>
    </xf>
    <xf numFmtId="0" fontId="0" fillId="10" borderId="6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40" fillId="0" borderId="8" xfId="0" applyFont="1" applyBorder="1" applyAlignment="1">
      <alignment vertical="center"/>
    </xf>
    <xf numFmtId="0" fontId="140" fillId="0" borderId="0" xfId="0" applyFont="1" applyAlignment="1">
      <alignment vertical="center"/>
    </xf>
    <xf numFmtId="0" fontId="140" fillId="0" borderId="1" xfId="0" applyFont="1" applyBorder="1" applyAlignment="1">
      <alignment vertical="center"/>
    </xf>
    <xf numFmtId="172" fontId="135" fillId="0" borderId="0" xfId="0" applyNumberFormat="1" applyFont="1" applyAlignment="1">
      <alignment horizontal="left" vertical="center"/>
    </xf>
    <xf numFmtId="0" fontId="0" fillId="10" borderId="7" xfId="0" applyFill="1" applyBorder="1" applyAlignment="1" applyProtection="1">
      <alignment horizontal="center"/>
      <protection locked="0"/>
    </xf>
    <xf numFmtId="0" fontId="0" fillId="10" borderId="1" xfId="0" applyFill="1" applyBorder="1" applyAlignment="1" applyProtection="1">
      <alignment horizontal="center"/>
      <protection locked="0"/>
    </xf>
    <xf numFmtId="0" fontId="0" fillId="10" borderId="4" xfId="0" applyFill="1" applyBorder="1" applyAlignment="1" applyProtection="1">
      <alignment horizontal="center"/>
      <protection locked="0"/>
    </xf>
    <xf numFmtId="0" fontId="48" fillId="0" borderId="1" xfId="0" applyFont="1" applyBorder="1" applyAlignment="1">
      <alignment horizontal="center" vertical="center"/>
    </xf>
    <xf numFmtId="0" fontId="136" fillId="15" borderId="8" xfId="0" applyFont="1" applyFill="1" applyBorder="1" applyAlignment="1">
      <alignment horizontal="left" vertical="center"/>
    </xf>
    <xf numFmtId="0" fontId="136" fillId="15" borderId="0" xfId="0" applyFont="1" applyFill="1" applyAlignment="1">
      <alignment horizontal="left" vertical="center"/>
    </xf>
    <xf numFmtId="0" fontId="136" fillId="15" borderId="1" xfId="0" applyFont="1" applyFill="1" applyBorder="1" applyAlignment="1">
      <alignment horizontal="left" vertical="center"/>
    </xf>
    <xf numFmtId="0" fontId="134" fillId="0" borderId="8" xfId="0" applyFont="1" applyBorder="1" applyAlignment="1" applyProtection="1">
      <alignment horizontal="center" vertical="center"/>
      <protection locked="0"/>
    </xf>
    <xf numFmtId="0" fontId="134" fillId="0" borderId="0" xfId="0" applyFont="1" applyAlignment="1" applyProtection="1">
      <alignment horizontal="center" vertical="center"/>
      <protection locked="0"/>
    </xf>
    <xf numFmtId="0" fontId="134" fillId="0" borderId="1" xfId="0" applyFont="1" applyBorder="1" applyAlignment="1" applyProtection="1">
      <alignment horizontal="center" vertical="center"/>
      <protection locked="0"/>
    </xf>
    <xf numFmtId="0" fontId="65" fillId="0" borderId="45" xfId="0" applyFont="1" applyBorder="1" applyAlignment="1" applyProtection="1">
      <alignment horizontal="center" vertical="center"/>
      <protection locked="0"/>
    </xf>
    <xf numFmtId="0" fontId="65" fillId="0" borderId="14" xfId="0" applyFont="1" applyBorder="1" applyAlignment="1" applyProtection="1">
      <alignment horizontal="center" vertical="center"/>
      <protection locked="0"/>
    </xf>
    <xf numFmtId="0" fontId="65" fillId="0" borderId="49" xfId="0" applyFont="1" applyBorder="1" applyAlignment="1" applyProtection="1">
      <alignment horizontal="center" vertical="center"/>
      <protection locked="0"/>
    </xf>
    <xf numFmtId="0" fontId="124" fillId="0" borderId="45" xfId="0" applyFont="1" applyBorder="1" applyAlignment="1">
      <alignment horizontal="center" vertical="center"/>
    </xf>
    <xf numFmtId="0" fontId="124" fillId="0" borderId="14" xfId="0" applyFont="1" applyBorder="1" applyAlignment="1">
      <alignment horizontal="center" vertical="center"/>
    </xf>
    <xf numFmtId="0" fontId="124" fillId="0" borderId="49" xfId="0" applyFont="1" applyBorder="1" applyAlignment="1">
      <alignment horizontal="center" vertical="center"/>
    </xf>
    <xf numFmtId="0" fontId="0" fillId="10" borderId="8" xfId="0" applyFill="1" applyBorder="1" applyAlignment="1" applyProtection="1">
      <alignment horizontal="center"/>
      <protection locked="0"/>
    </xf>
    <xf numFmtId="0" fontId="0" fillId="10" borderId="10" xfId="0" applyFill="1" applyBorder="1" applyAlignment="1" applyProtection="1">
      <alignment horizontal="center"/>
      <protection locked="0"/>
    </xf>
    <xf numFmtId="0" fontId="86" fillId="10" borderId="3" xfId="0" applyFont="1" applyFill="1" applyBorder="1" applyAlignment="1">
      <alignment horizontal="center" vertical="center"/>
    </xf>
    <xf numFmtId="0" fontId="57" fillId="15" borderId="6" xfId="0" applyFont="1" applyFill="1" applyBorder="1" applyAlignment="1">
      <alignment horizontal="center" vertical="center" wrapText="1"/>
    </xf>
    <xf numFmtId="0" fontId="57" fillId="15" borderId="7" xfId="0" applyFont="1" applyFill="1" applyBorder="1" applyAlignment="1">
      <alignment horizontal="center" vertical="center" wrapText="1"/>
    </xf>
    <xf numFmtId="0" fontId="7" fillId="0" borderId="65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181" fontId="130" fillId="0" borderId="57" xfId="0" applyNumberFormat="1" applyFont="1" applyBorder="1" applyAlignment="1">
      <alignment horizontal="center" vertical="center"/>
    </xf>
    <xf numFmtId="181" fontId="130" fillId="0" borderId="51" xfId="0" applyNumberFormat="1" applyFont="1" applyBorder="1" applyAlignment="1">
      <alignment horizontal="center" vertical="center"/>
    </xf>
    <xf numFmtId="181" fontId="130" fillId="0" borderId="47" xfId="0" applyNumberFormat="1" applyFont="1" applyBorder="1" applyAlignment="1">
      <alignment horizontal="center" vertical="center"/>
    </xf>
    <xf numFmtId="0" fontId="131" fillId="15" borderId="5" xfId="0" applyFont="1" applyFill="1" applyBorder="1" applyAlignment="1">
      <alignment horizontal="center" vertical="center" wrapText="1"/>
    </xf>
    <xf numFmtId="0" fontId="131" fillId="15" borderId="6" xfId="0" applyFont="1" applyFill="1" applyBorder="1" applyAlignment="1">
      <alignment horizontal="center" vertical="center" wrapText="1"/>
    </xf>
    <xf numFmtId="0" fontId="131" fillId="15" borderId="8" xfId="0" applyFont="1" applyFill="1" applyBorder="1" applyAlignment="1">
      <alignment horizontal="center" vertical="center" wrapText="1"/>
    </xf>
    <xf numFmtId="0" fontId="131" fillId="15" borderId="10" xfId="0" applyFont="1" applyFill="1" applyBorder="1" applyAlignment="1">
      <alignment horizontal="center" vertical="center" wrapText="1"/>
    </xf>
    <xf numFmtId="0" fontId="74" fillId="16" borderId="5" xfId="0" applyFont="1" applyFill="1" applyBorder="1" applyAlignment="1">
      <alignment horizontal="center" vertical="center"/>
    </xf>
    <xf numFmtId="0" fontId="74" fillId="16" borderId="6" xfId="0" applyFont="1" applyFill="1" applyBorder="1" applyAlignment="1">
      <alignment horizontal="center" vertical="center"/>
    </xf>
    <xf numFmtId="0" fontId="74" fillId="16" borderId="7" xfId="0" applyFont="1" applyFill="1" applyBorder="1" applyAlignment="1">
      <alignment horizontal="center" vertical="center"/>
    </xf>
    <xf numFmtId="0" fontId="22" fillId="0" borderId="54" xfId="0" applyFont="1" applyBorder="1" applyAlignment="1">
      <alignment horizontal="center" vertical="center"/>
    </xf>
    <xf numFmtId="0" fontId="22" fillId="0" borderId="53" xfId="0" applyFont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59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3" fillId="0" borderId="2" xfId="2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 vertical="center"/>
    </xf>
    <xf numFmtId="0" fontId="0" fillId="0" borderId="53" xfId="0" applyBorder="1" applyAlignment="1" applyProtection="1">
      <alignment horizontal="center" vertical="center"/>
      <protection locked="0"/>
    </xf>
    <xf numFmtId="0" fontId="0" fillId="0" borderId="57" xfId="0" applyBorder="1" applyAlignment="1" applyProtection="1">
      <alignment horizontal="center" vertical="center"/>
      <protection locked="0"/>
    </xf>
    <xf numFmtId="0" fontId="0" fillId="0" borderId="55" xfId="0" applyBorder="1" applyAlignment="1" applyProtection="1">
      <alignment horizontal="center" vertical="center"/>
      <protection locked="0"/>
    </xf>
    <xf numFmtId="0" fontId="7" fillId="0" borderId="22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80" fontId="73" fillId="3" borderId="25" xfId="1" applyNumberFormat="1" applyFont="1" applyFill="1" applyBorder="1" applyAlignment="1">
      <alignment horizontal="center" vertical="center"/>
    </xf>
    <xf numFmtId="180" fontId="73" fillId="3" borderId="33" xfId="1" applyNumberFormat="1" applyFont="1" applyFill="1" applyBorder="1" applyAlignment="1">
      <alignment horizontal="center" vertical="center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67" xfId="0" applyBorder="1" applyAlignment="1" applyProtection="1">
      <alignment horizontal="center" vertical="center"/>
      <protection locked="0"/>
    </xf>
    <xf numFmtId="10" fontId="59" fillId="15" borderId="28" xfId="0" applyNumberFormat="1" applyFont="1" applyFill="1" applyBorder="1" applyAlignment="1">
      <alignment horizontal="center" vertical="center"/>
    </xf>
    <xf numFmtId="10" fontId="59" fillId="15" borderId="29" xfId="0" applyNumberFormat="1" applyFont="1" applyFill="1" applyBorder="1" applyAlignment="1">
      <alignment horizontal="center" vertical="center"/>
    </xf>
    <xf numFmtId="10" fontId="59" fillId="15" borderId="9" xfId="0" applyNumberFormat="1" applyFont="1" applyFill="1" applyBorder="1" applyAlignment="1">
      <alignment horizontal="center" vertical="center"/>
    </xf>
    <xf numFmtId="165" fontId="161" fillId="0" borderId="6" xfId="0" applyNumberFormat="1" applyFont="1" applyBorder="1" applyAlignment="1">
      <alignment horizontal="center" vertical="center"/>
    </xf>
    <xf numFmtId="165" fontId="161" fillId="0" borderId="7" xfId="0" applyNumberFormat="1" applyFont="1" applyBorder="1" applyAlignment="1">
      <alignment horizontal="center" vertical="center"/>
    </xf>
    <xf numFmtId="165" fontId="161" fillId="0" borderId="0" xfId="0" applyNumberFormat="1" applyFont="1" applyAlignment="1">
      <alignment horizontal="center" vertical="center"/>
    </xf>
    <xf numFmtId="165" fontId="161" fillId="0" borderId="1" xfId="0" applyNumberFormat="1" applyFont="1" applyBorder="1" applyAlignment="1">
      <alignment horizontal="center" vertical="center"/>
    </xf>
    <xf numFmtId="165" fontId="161" fillId="0" borderId="3" xfId="0" applyNumberFormat="1" applyFont="1" applyBorder="1" applyAlignment="1">
      <alignment horizontal="center" vertical="center"/>
    </xf>
    <xf numFmtId="165" fontId="161" fillId="0" borderId="4" xfId="0" applyNumberFormat="1" applyFont="1" applyBorder="1" applyAlignment="1">
      <alignment horizontal="center" vertical="center"/>
    </xf>
    <xf numFmtId="0" fontId="133" fillId="15" borderId="5" xfId="0" applyFont="1" applyFill="1" applyBorder="1" applyAlignment="1">
      <alignment horizontal="center" vertical="center"/>
    </xf>
    <xf numFmtId="0" fontId="133" fillId="15" borderId="6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84" fillId="10" borderId="30" xfId="0" applyFont="1" applyFill="1" applyBorder="1" applyAlignment="1">
      <alignment horizontal="center" vertical="center"/>
    </xf>
    <xf numFmtId="0" fontId="84" fillId="10" borderId="31" xfId="0" applyFont="1" applyFill="1" applyBorder="1" applyAlignment="1">
      <alignment horizontal="center" vertical="center"/>
    </xf>
    <xf numFmtId="0" fontId="84" fillId="10" borderId="26" xfId="0" applyFont="1" applyFill="1" applyBorder="1" applyAlignment="1">
      <alignment horizontal="center" vertical="center"/>
    </xf>
    <xf numFmtId="0" fontId="22" fillId="0" borderId="10" xfId="0" applyFont="1" applyBorder="1" applyAlignment="1" applyProtection="1">
      <alignment horizontal="center" vertical="center"/>
      <protection locked="0"/>
    </xf>
    <xf numFmtId="0" fontId="22" fillId="0" borderId="3" xfId="0" applyFont="1" applyBorder="1" applyAlignment="1" applyProtection="1">
      <alignment horizontal="center" vertical="center"/>
      <protection locked="0"/>
    </xf>
    <xf numFmtId="0" fontId="22" fillId="0" borderId="4" xfId="0" applyFont="1" applyBorder="1" applyAlignment="1" applyProtection="1">
      <alignment horizontal="center" vertical="center"/>
      <protection locked="0"/>
    </xf>
    <xf numFmtId="0" fontId="22" fillId="0" borderId="42" xfId="0" applyFont="1" applyBorder="1" applyAlignment="1">
      <alignment horizontal="center" vertical="center"/>
    </xf>
    <xf numFmtId="0" fontId="22" fillId="0" borderId="43" xfId="0" applyFont="1" applyBorder="1" applyAlignment="1">
      <alignment horizontal="center" vertical="center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3" fillId="0" borderId="43" xfId="2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4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65" fontId="12" fillId="0" borderId="46" xfId="0" applyNumberFormat="1" applyFont="1" applyBorder="1" applyAlignment="1">
      <alignment horizontal="center" vertical="center"/>
    </xf>
    <xf numFmtId="165" fontId="12" fillId="0" borderId="50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/>
    </xf>
    <xf numFmtId="165" fontId="12" fillId="0" borderId="48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165" fontId="12" fillId="0" borderId="6" xfId="0" applyNumberFormat="1" applyFont="1" applyBorder="1" applyAlignment="1">
      <alignment horizontal="center" vertical="center"/>
    </xf>
    <xf numFmtId="165" fontId="12" fillId="0" borderId="7" xfId="0" applyNumberFormat="1" applyFont="1" applyBorder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1" xfId="0" applyNumberFormat="1" applyFont="1" applyBorder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165" fontId="12" fillId="0" borderId="4" xfId="0" applyNumberFormat="1" applyFont="1" applyBorder="1" applyAlignment="1">
      <alignment horizontal="center" vertical="center"/>
    </xf>
    <xf numFmtId="4" fontId="134" fillId="0" borderId="58" xfId="0" applyNumberFormat="1" applyFont="1" applyBorder="1" applyAlignment="1" applyProtection="1">
      <alignment horizontal="center"/>
      <protection locked="0"/>
    </xf>
    <xf numFmtId="4" fontId="134" fillId="0" borderId="66" xfId="0" applyNumberFormat="1" applyFont="1" applyBorder="1" applyAlignment="1" applyProtection="1">
      <alignment horizontal="center"/>
      <protection locked="0"/>
    </xf>
    <xf numFmtId="0" fontId="48" fillId="0" borderId="37" xfId="0" applyFont="1" applyBorder="1" applyAlignment="1" applyProtection="1">
      <alignment horizontal="right" vertical="center"/>
      <protection locked="0"/>
    </xf>
    <xf numFmtId="0" fontId="48" fillId="0" borderId="11" xfId="0" applyFont="1" applyBorder="1" applyAlignment="1" applyProtection="1">
      <alignment horizontal="right" vertical="center"/>
      <protection locked="0"/>
    </xf>
    <xf numFmtId="4" fontId="48" fillId="0" borderId="30" xfId="0" applyNumberFormat="1" applyFont="1" applyBorder="1" applyAlignment="1" applyProtection="1">
      <alignment horizontal="center" vertical="center"/>
      <protection locked="0"/>
    </xf>
    <xf numFmtId="4" fontId="48" fillId="0" borderId="26" xfId="0" applyNumberFormat="1" applyFont="1" applyBorder="1" applyAlignment="1" applyProtection="1">
      <alignment horizontal="center" vertical="center"/>
      <protection locked="0"/>
    </xf>
    <xf numFmtId="0" fontId="86" fillId="10" borderId="10" xfId="0" applyFont="1" applyFill="1" applyBorder="1" applyAlignment="1" applyProtection="1">
      <alignment horizontal="center" vertical="center"/>
      <protection locked="0"/>
    </xf>
    <xf numFmtId="0" fontId="86" fillId="10" borderId="3" xfId="0" applyFont="1" applyFill="1" applyBorder="1" applyAlignment="1" applyProtection="1">
      <alignment horizontal="center" vertical="center"/>
      <protection locked="0"/>
    </xf>
    <xf numFmtId="0" fontId="93" fillId="0" borderId="45" xfId="0" applyFont="1" applyBorder="1" applyAlignment="1">
      <alignment horizontal="center" vertical="center"/>
    </xf>
    <xf numFmtId="0" fontId="93" fillId="0" borderId="14" xfId="0" applyFont="1" applyBorder="1" applyAlignment="1">
      <alignment horizontal="center" vertical="center"/>
    </xf>
    <xf numFmtId="0" fontId="93" fillId="0" borderId="49" xfId="0" applyFont="1" applyBorder="1" applyAlignment="1">
      <alignment horizontal="center" vertical="center"/>
    </xf>
    <xf numFmtId="0" fontId="136" fillId="15" borderId="8" xfId="0" applyFont="1" applyFill="1" applyBorder="1" applyAlignment="1" applyProtection="1">
      <alignment horizontal="left" vertical="center"/>
      <protection locked="0"/>
    </xf>
    <xf numFmtId="0" fontId="136" fillId="15" borderId="0" xfId="0" applyFont="1" applyFill="1" applyAlignment="1" applyProtection="1">
      <alignment horizontal="left" vertical="center"/>
      <protection locked="0"/>
    </xf>
    <xf numFmtId="0" fontId="136" fillId="15" borderId="1" xfId="0" applyFont="1" applyFill="1" applyBorder="1" applyAlignment="1" applyProtection="1">
      <alignment horizontal="left" vertical="center"/>
      <protection locked="0"/>
    </xf>
    <xf numFmtId="0" fontId="93" fillId="0" borderId="0" xfId="0" applyFont="1" applyAlignment="1">
      <alignment horizontal="center" vertical="center"/>
    </xf>
    <xf numFmtId="0" fontId="134" fillId="0" borderId="0" xfId="0" applyFont="1" applyAlignment="1" applyProtection="1">
      <alignment horizontal="left" vertical="center"/>
      <protection locked="0"/>
    </xf>
    <xf numFmtId="0" fontId="134" fillId="0" borderId="1" xfId="0" applyFont="1" applyBorder="1" applyAlignment="1" applyProtection="1">
      <alignment horizontal="left" vertical="center"/>
      <protection locked="0"/>
    </xf>
    <xf numFmtId="0" fontId="65" fillId="0" borderId="37" xfId="0" applyFont="1" applyBorder="1" applyAlignment="1" applyProtection="1">
      <alignment horizontal="left" vertical="center"/>
      <protection locked="0"/>
    </xf>
    <xf numFmtId="0" fontId="138" fillId="15" borderId="8" xfId="0" applyFont="1" applyFill="1" applyBorder="1" applyAlignment="1">
      <alignment horizontal="center" vertical="center"/>
    </xf>
    <xf numFmtId="0" fontId="139" fillId="15" borderId="0" xfId="0" applyFont="1" applyFill="1" applyAlignment="1">
      <alignment horizontal="center" vertical="center"/>
    </xf>
    <xf numFmtId="0" fontId="139" fillId="15" borderId="1" xfId="0" applyFont="1" applyFill="1" applyBorder="1" applyAlignment="1">
      <alignment horizontal="center" vertical="center"/>
    </xf>
    <xf numFmtId="0" fontId="93" fillId="0" borderId="37" xfId="0" applyFont="1" applyBorder="1" applyAlignment="1">
      <alignment horizontal="left" vertical="center"/>
    </xf>
    <xf numFmtId="0" fontId="93" fillId="0" borderId="11" xfId="0" applyFont="1" applyBorder="1" applyAlignment="1">
      <alignment horizontal="left" vertical="center"/>
    </xf>
    <xf numFmtId="0" fontId="93" fillId="0" borderId="38" xfId="0" applyFont="1" applyBorder="1" applyAlignment="1">
      <alignment horizontal="left" vertical="center"/>
    </xf>
    <xf numFmtId="0" fontId="134" fillId="0" borderId="8" xfId="0" applyFont="1" applyBorder="1" applyAlignment="1" applyProtection="1">
      <alignment horizontal="left" vertical="center"/>
      <protection locked="0"/>
    </xf>
    <xf numFmtId="0" fontId="65" fillId="0" borderId="54" xfId="0" applyFont="1" applyBorder="1" applyAlignment="1" applyProtection="1">
      <alignment horizontal="left" vertical="center"/>
      <protection locked="0"/>
    </xf>
    <xf numFmtId="0" fontId="65" fillId="0" borderId="53" xfId="0" applyFont="1" applyBorder="1" applyAlignment="1" applyProtection="1">
      <alignment horizontal="left" vertical="center"/>
      <protection locked="0"/>
    </xf>
    <xf numFmtId="4" fontId="134" fillId="0" borderId="53" xfId="0" applyNumberFormat="1" applyFont="1" applyBorder="1" applyAlignment="1" applyProtection="1">
      <alignment horizontal="center"/>
      <protection locked="0"/>
    </xf>
    <xf numFmtId="165" fontId="12" fillId="0" borderId="5" xfId="0" applyNumberFormat="1" applyFont="1" applyBorder="1" applyAlignment="1">
      <alignment horizontal="center" vertical="center"/>
    </xf>
    <xf numFmtId="165" fontId="12" fillId="0" borderId="8" xfId="0" applyNumberFormat="1" applyFont="1" applyBorder="1" applyAlignment="1">
      <alignment horizontal="center" vertical="center"/>
    </xf>
    <xf numFmtId="165" fontId="12" fillId="0" borderId="10" xfId="0" applyNumberFormat="1" applyFont="1" applyBorder="1" applyAlignment="1">
      <alignment horizontal="center" vertical="center"/>
    </xf>
    <xf numFmtId="0" fontId="65" fillId="17" borderId="8" xfId="0" applyFont="1" applyFill="1" applyBorder="1" applyAlignment="1" applyProtection="1">
      <alignment horizontal="left" vertical="center"/>
      <protection locked="0"/>
    </xf>
    <xf numFmtId="0" fontId="65" fillId="17" borderId="0" xfId="0" applyFont="1" applyFill="1" applyAlignment="1" applyProtection="1">
      <alignment horizontal="left" vertical="center"/>
      <protection locked="0"/>
    </xf>
    <xf numFmtId="0" fontId="65" fillId="17" borderId="1" xfId="0" applyFont="1" applyFill="1" applyBorder="1" applyAlignment="1" applyProtection="1">
      <alignment horizontal="left" vertical="center"/>
      <protection locked="0"/>
    </xf>
    <xf numFmtId="0" fontId="7" fillId="0" borderId="7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0" fillId="0" borderId="37" xfId="0" applyFont="1" applyBorder="1" applyAlignment="1">
      <alignment vertical="center"/>
    </xf>
    <xf numFmtId="0" fontId="140" fillId="0" borderId="11" xfId="0" applyFont="1" applyBorder="1" applyAlignment="1">
      <alignment vertical="center"/>
    </xf>
    <xf numFmtId="0" fontId="140" fillId="0" borderId="38" xfId="0" applyFont="1" applyBorder="1" applyAlignment="1">
      <alignment vertical="center"/>
    </xf>
    <xf numFmtId="0" fontId="0" fillId="0" borderId="34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165" fontId="12" fillId="0" borderId="37" xfId="0" applyNumberFormat="1" applyFont="1" applyBorder="1" applyAlignment="1">
      <alignment horizontal="center" vertical="center"/>
    </xf>
    <xf numFmtId="165" fontId="12" fillId="0" borderId="38" xfId="0" applyNumberFormat="1" applyFont="1" applyBorder="1" applyAlignment="1">
      <alignment horizontal="center" vertical="center"/>
    </xf>
    <xf numFmtId="10" fontId="59" fillId="15" borderId="63" xfId="0" applyNumberFormat="1" applyFont="1" applyFill="1" applyBorder="1" applyAlignment="1">
      <alignment horizontal="center" vertical="center"/>
    </xf>
    <xf numFmtId="165" fontId="12" fillId="0" borderId="45" xfId="0" applyNumberFormat="1" applyFont="1" applyBorder="1" applyAlignment="1">
      <alignment horizontal="center" vertical="center"/>
    </xf>
    <xf numFmtId="165" fontId="12" fillId="0" borderId="49" xfId="0" applyNumberFormat="1" applyFont="1" applyBorder="1" applyAlignment="1">
      <alignment horizontal="center" vertical="center"/>
    </xf>
    <xf numFmtId="0" fontId="170" fillId="0" borderId="54" xfId="0" applyFont="1" applyBorder="1" applyAlignment="1">
      <alignment horizontal="center" vertical="center" wrapText="1"/>
    </xf>
    <xf numFmtId="0" fontId="170" fillId="0" borderId="53" xfId="0" applyFont="1" applyBorder="1" applyAlignment="1">
      <alignment horizontal="center" vertical="center" wrapText="1"/>
    </xf>
    <xf numFmtId="0" fontId="170" fillId="0" borderId="42" xfId="0" applyFont="1" applyBorder="1" applyAlignment="1">
      <alignment horizontal="center" vertical="center" wrapText="1"/>
    </xf>
    <xf numFmtId="0" fontId="170" fillId="0" borderId="43" xfId="0" applyFont="1" applyBorder="1" applyAlignment="1">
      <alignment horizontal="center" vertical="center" wrapText="1"/>
    </xf>
    <xf numFmtId="10" fontId="59" fillId="15" borderId="64" xfId="0" applyNumberFormat="1" applyFont="1" applyFill="1" applyBorder="1" applyAlignment="1">
      <alignment horizontal="center" vertical="center"/>
    </xf>
    <xf numFmtId="165" fontId="12" fillId="0" borderId="34" xfId="0" applyNumberFormat="1" applyFont="1" applyBorder="1" applyAlignment="1">
      <alignment horizontal="center" vertical="center"/>
    </xf>
    <xf numFmtId="165" fontId="12" fillId="0" borderId="47" xfId="0" applyNumberFormat="1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7" fillId="28" borderId="6" xfId="0" applyFont="1" applyFill="1" applyBorder="1" applyAlignment="1">
      <alignment vertical="top" wrapText="1"/>
    </xf>
    <xf numFmtId="0" fontId="0" fillId="28" borderId="0" xfId="0" applyFill="1"/>
    <xf numFmtId="0" fontId="121" fillId="16" borderId="5" xfId="1" applyFont="1" applyFill="1" applyBorder="1" applyAlignment="1">
      <alignment horizontal="center" vertical="center"/>
    </xf>
    <xf numFmtId="0" fontId="0" fillId="0" borderId="2" xfId="0" applyBorder="1"/>
    <xf numFmtId="0" fontId="0" fillId="0" borderId="39" xfId="0" applyBorder="1"/>
    <xf numFmtId="0" fontId="0" fillId="0" borderId="43" xfId="0" applyBorder="1"/>
    <xf numFmtId="0" fontId="0" fillId="0" borderId="56" xfId="0" applyBorder="1"/>
    <xf numFmtId="0" fontId="7" fillId="27" borderId="51" xfId="0" applyFont="1" applyFill="1" applyBorder="1" applyAlignment="1">
      <alignment horizontal="center" vertical="top" wrapText="1"/>
    </xf>
    <xf numFmtId="0" fontId="7" fillId="27" borderId="65" xfId="0" applyFont="1" applyFill="1" applyBorder="1" applyAlignment="1">
      <alignment horizontal="center" vertical="top" wrapText="1"/>
    </xf>
  </cellXfs>
  <cellStyles count="3">
    <cellStyle name="Hyperlink" xfId="2" builtinId="8"/>
    <cellStyle name="Normal" xfId="0" builtinId="0"/>
    <cellStyle name="Normal 2" xfId="1"/>
  </cellStyles>
  <dxfs count="42">
    <dxf>
      <alignment horizontal="center" vertical="bottom" textRotation="0" wrapText="0" indent="0" justifyLastLine="0" shrinkToFit="0" readingOrder="0"/>
    </dxf>
    <dxf>
      <numFmt numFmtId="2" formatCode="0.00"/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theme="0"/>
          <bgColor rgb="FFC00000"/>
        </patternFill>
      </fill>
    </dxf>
    <dxf>
      <font>
        <color theme="1"/>
      </font>
      <fill>
        <patternFill>
          <bgColor rgb="FFFF3300"/>
        </patternFill>
      </fill>
    </dxf>
    <dxf>
      <font>
        <color theme="0"/>
      </font>
      <fill>
        <patternFill patternType="solid">
          <fgColor theme="0"/>
          <bgColor rgb="FF990033"/>
        </patternFill>
      </fill>
    </dxf>
    <dxf>
      <font>
        <color theme="0"/>
      </font>
      <fill>
        <patternFill patternType="solid">
          <fgColor theme="0"/>
          <bgColor rgb="FF993300"/>
        </patternFill>
      </fill>
    </dxf>
    <dxf>
      <font>
        <color theme="0"/>
      </font>
      <fill>
        <patternFill patternType="solid">
          <fgColor theme="0"/>
          <bgColor rgb="FF00B0F0"/>
        </patternFill>
      </fill>
    </dxf>
    <dxf>
      <font>
        <color theme="0"/>
      </font>
      <fill>
        <patternFill patternType="solid">
          <fgColor theme="0"/>
          <bgColor rgb="FF008000"/>
        </patternFill>
      </fill>
    </dxf>
    <dxf>
      <font>
        <color theme="0"/>
      </font>
      <fill>
        <patternFill patternType="solid">
          <fgColor theme="0"/>
          <bgColor rgb="FF4D4D4D"/>
        </patternFill>
      </fill>
    </dxf>
    <dxf>
      <font>
        <color theme="0"/>
      </font>
      <fill>
        <patternFill patternType="solid">
          <fgColor theme="0"/>
          <bgColor rgb="FF777777"/>
        </patternFill>
      </fill>
    </dxf>
    <dxf>
      <font>
        <color theme="1"/>
      </font>
      <fill>
        <patternFill patternType="solid">
          <fgColor theme="0"/>
          <bgColor rgb="FFFFC000"/>
        </patternFill>
      </fill>
    </dxf>
    <dxf>
      <font>
        <color theme="0"/>
      </font>
      <fill>
        <patternFill patternType="solid">
          <fgColor theme="0"/>
          <bgColor rgb="FF993300"/>
        </patternFill>
      </fill>
    </dxf>
    <dxf>
      <font>
        <color theme="1"/>
      </font>
      <fill>
        <patternFill patternType="solid">
          <fgColor theme="0"/>
          <bgColor rgb="FFF8F8F8"/>
        </patternFill>
      </fill>
    </dxf>
    <dxf>
      <font>
        <color theme="0"/>
      </font>
      <fill>
        <patternFill patternType="solid">
          <fgColor theme="0"/>
          <bgColor rgb="FF080808"/>
        </patternFill>
      </fill>
    </dxf>
    <dxf>
      <font>
        <color theme="1"/>
      </font>
      <fill>
        <patternFill patternType="solid">
          <fgColor theme="0"/>
          <bgColor rgb="FFDDDDDD"/>
        </patternFill>
      </fill>
    </dxf>
    <dxf>
      <font>
        <color theme="0"/>
      </font>
      <fill>
        <patternFill patternType="solid">
          <fgColor theme="0"/>
          <bgColor rgb="FF669900"/>
        </patternFill>
      </fill>
    </dxf>
    <dxf>
      <font>
        <color theme="0"/>
      </font>
      <fill>
        <patternFill patternType="solid">
          <fgColor theme="0"/>
          <bgColor rgb="FF663300"/>
        </patternFill>
      </fill>
    </dxf>
    <dxf>
      <font>
        <color theme="1"/>
      </font>
      <fill>
        <patternFill patternType="solid">
          <fgColor theme="0"/>
          <bgColor rgb="FFC0C0C0"/>
        </patternFill>
      </fill>
    </dxf>
    <dxf>
      <font>
        <color theme="1"/>
      </font>
      <fill>
        <patternFill>
          <fgColor theme="0"/>
          <bgColor rgb="FFCC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FFFF99"/>
      <color rgb="FFC0C0C0"/>
      <color rgb="FF663300"/>
      <color rgb="FF669900"/>
      <color rgb="FFDDDDDD"/>
      <color rgb="FF080808"/>
      <color rgb="FFF8F8F8"/>
      <color rgb="FF993300"/>
      <color rgb="FF7777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26</xdr:row>
      <xdr:rowOff>28574</xdr:rowOff>
    </xdr:from>
    <xdr:to>
      <xdr:col>0</xdr:col>
      <xdr:colOff>533402</xdr:colOff>
      <xdr:row>27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5726" y="7877174"/>
          <a:ext cx="447676" cy="447676"/>
        </a:xfrm>
        <a:prstGeom prst="rect">
          <a:avLst/>
        </a:prstGeom>
      </xdr:spPr>
    </xdr:pic>
    <xdr:clientData/>
  </xdr:twoCellAnchor>
  <xdr:twoCellAnchor editAs="oneCell">
    <xdr:from>
      <xdr:col>1</xdr:col>
      <xdr:colOff>1181099</xdr:colOff>
      <xdr:row>1</xdr:row>
      <xdr:rowOff>38101</xdr:rowOff>
    </xdr:from>
    <xdr:to>
      <xdr:col>2</xdr:col>
      <xdr:colOff>1333499</xdr:colOff>
      <xdr:row>1</xdr:row>
      <xdr:rowOff>533463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4" y="190501"/>
          <a:ext cx="2409825" cy="4953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260073</xdr:colOff>
      <xdr:row>1</xdr:row>
      <xdr:rowOff>48372</xdr:rowOff>
    </xdr:from>
    <xdr:to>
      <xdr:col>6</xdr:col>
      <xdr:colOff>529591</xdr:colOff>
      <xdr:row>1</xdr:row>
      <xdr:rowOff>415263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2748" y="124572"/>
          <a:ext cx="1919247" cy="357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1</xdr:row>
          <xdr:rowOff>68580</xdr:rowOff>
        </xdr:from>
        <xdr:to>
          <xdr:col>2</xdr:col>
          <xdr:colOff>1097280</xdr:colOff>
          <xdr:row>1</xdr:row>
          <xdr:rowOff>373380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Ascunde randurile goale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</xdr:row>
          <xdr:rowOff>76200</xdr:rowOff>
        </xdr:from>
        <xdr:to>
          <xdr:col>9</xdr:col>
          <xdr:colOff>556260</xdr:colOff>
          <xdr:row>1</xdr:row>
          <xdr:rowOff>365760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Arata randurile goale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</xdr:row>
          <xdr:rowOff>30480</xdr:rowOff>
        </xdr:from>
        <xdr:to>
          <xdr:col>9</xdr:col>
          <xdr:colOff>213360</xdr:colOff>
          <xdr:row>16</xdr:row>
          <xdr:rowOff>83820</xdr:rowOff>
        </xdr:to>
        <xdr:sp macro="" textlink="">
          <xdr:nvSpPr>
            <xdr:cNvPr id="1064" name="RESETAR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5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14</xdr:row>
          <xdr:rowOff>7620</xdr:rowOff>
        </xdr:from>
        <xdr:to>
          <xdr:col>9</xdr:col>
          <xdr:colOff>502920</xdr:colOff>
          <xdr:row>17</xdr:row>
          <xdr:rowOff>144780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A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14</xdr:row>
          <xdr:rowOff>7620</xdr:rowOff>
        </xdr:from>
        <xdr:to>
          <xdr:col>7</xdr:col>
          <xdr:colOff>502920</xdr:colOff>
          <xdr:row>17</xdr:row>
          <xdr:rowOff>144780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B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1088572</xdr:colOff>
      <xdr:row>1</xdr:row>
      <xdr:rowOff>34018</xdr:rowOff>
    </xdr:from>
    <xdr:to>
      <xdr:col>4</xdr:col>
      <xdr:colOff>186097</xdr:colOff>
      <xdr:row>1</xdr:row>
      <xdr:rowOff>491630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697" y="272143"/>
          <a:ext cx="2161309" cy="444277"/>
        </a:xfrm>
        <a:prstGeom prst="rect">
          <a:avLst/>
        </a:prstGeom>
      </xdr:spPr>
    </xdr:pic>
    <xdr:clientData/>
  </xdr:twoCellAnchor>
  <xdr:twoCellAnchor editAs="oneCell">
    <xdr:from>
      <xdr:col>2</xdr:col>
      <xdr:colOff>1081768</xdr:colOff>
      <xdr:row>92</xdr:row>
      <xdr:rowOff>34017</xdr:rowOff>
    </xdr:from>
    <xdr:to>
      <xdr:col>4</xdr:col>
      <xdr:colOff>186913</xdr:colOff>
      <xdr:row>92</xdr:row>
      <xdr:rowOff>491629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893" y="10674803"/>
          <a:ext cx="2161309" cy="444277"/>
        </a:xfrm>
        <a:prstGeom prst="rect">
          <a:avLst/>
        </a:prstGeom>
      </xdr:spPr>
    </xdr:pic>
    <xdr:clientData/>
  </xdr:twoCellAnchor>
  <xdr:twoCellAnchor editAs="oneCell">
    <xdr:from>
      <xdr:col>2</xdr:col>
      <xdr:colOff>1136196</xdr:colOff>
      <xdr:row>173</xdr:row>
      <xdr:rowOff>20411</xdr:rowOff>
    </xdr:from>
    <xdr:to>
      <xdr:col>4</xdr:col>
      <xdr:colOff>224196</xdr:colOff>
      <xdr:row>173</xdr:row>
      <xdr:rowOff>460878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6321" y="21206732"/>
          <a:ext cx="2161309" cy="444277"/>
        </a:xfrm>
        <a:prstGeom prst="rect">
          <a:avLst/>
        </a:prstGeom>
      </xdr:spPr>
    </xdr:pic>
    <xdr:clientData/>
  </xdr:twoCellAnchor>
  <xdr:twoCellAnchor editAs="oneCell">
    <xdr:from>
      <xdr:col>2</xdr:col>
      <xdr:colOff>1251857</xdr:colOff>
      <xdr:row>202</xdr:row>
      <xdr:rowOff>34018</xdr:rowOff>
    </xdr:from>
    <xdr:to>
      <xdr:col>5</xdr:col>
      <xdr:colOff>3760</xdr:colOff>
      <xdr:row>202</xdr:row>
      <xdr:rowOff>491630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1982" y="27486429"/>
          <a:ext cx="2161309" cy="444277"/>
        </a:xfrm>
        <a:prstGeom prst="rect">
          <a:avLst/>
        </a:prstGeom>
      </xdr:spPr>
    </xdr:pic>
    <xdr:clientData/>
  </xdr:twoCellAnchor>
  <xdr:twoCellAnchor editAs="oneCell">
    <xdr:from>
      <xdr:col>2</xdr:col>
      <xdr:colOff>1204232</xdr:colOff>
      <xdr:row>218</xdr:row>
      <xdr:rowOff>34017</xdr:rowOff>
    </xdr:from>
    <xdr:to>
      <xdr:col>4</xdr:col>
      <xdr:colOff>301757</xdr:colOff>
      <xdr:row>218</xdr:row>
      <xdr:rowOff>491629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4357" y="31099124"/>
          <a:ext cx="2161309" cy="44427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1346638</xdr:colOff>
      <xdr:row>1</xdr:row>
      <xdr:rowOff>19708</xdr:rowOff>
    </xdr:from>
    <xdr:to>
      <xdr:col>4</xdr:col>
      <xdr:colOff>4664</xdr:colOff>
      <xdr:row>1</xdr:row>
      <xdr:rowOff>345929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2948" y="229915"/>
          <a:ext cx="1596259" cy="328126"/>
        </a:xfrm>
        <a:prstGeom prst="rect">
          <a:avLst/>
        </a:prstGeom>
      </xdr:spPr>
    </xdr:pic>
    <xdr:clientData/>
  </xdr:twoCellAnchor>
  <xdr:twoCellAnchor editAs="oneCell">
    <xdr:from>
      <xdr:col>1</xdr:col>
      <xdr:colOff>1425468</xdr:colOff>
      <xdr:row>86</xdr:row>
      <xdr:rowOff>13139</xdr:rowOff>
    </xdr:from>
    <xdr:to>
      <xdr:col>4</xdr:col>
      <xdr:colOff>71602</xdr:colOff>
      <xdr:row>86</xdr:row>
      <xdr:rowOff>338323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1778" y="9853449"/>
          <a:ext cx="1563412" cy="32137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609600</xdr:colOff>
      <xdr:row>1</xdr:row>
      <xdr:rowOff>161925</xdr:rowOff>
    </xdr:from>
    <xdr:to>
      <xdr:col>6</xdr:col>
      <xdr:colOff>517884</xdr:colOff>
      <xdr:row>2</xdr:row>
      <xdr:rowOff>333375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542925"/>
          <a:ext cx="3984984" cy="8191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504825</xdr:colOff>
      <xdr:row>1</xdr:row>
      <xdr:rowOff>76200</xdr:rowOff>
    </xdr:from>
    <xdr:to>
      <xdr:col>4</xdr:col>
      <xdr:colOff>1666575</xdr:colOff>
      <xdr:row>1</xdr:row>
      <xdr:rowOff>571500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1675" y="457200"/>
          <a:ext cx="2409525" cy="4953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14</xdr:row>
          <xdr:rowOff>60960</xdr:rowOff>
        </xdr:from>
        <xdr:to>
          <xdr:col>8</xdr:col>
          <xdr:colOff>251460</xdr:colOff>
          <xdr:row>17</xdr:row>
          <xdr:rowOff>137160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10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0" anchor="t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161925</xdr:colOff>
      <xdr:row>1</xdr:row>
      <xdr:rowOff>28575</xdr:rowOff>
    </xdr:from>
    <xdr:to>
      <xdr:col>13</xdr:col>
      <xdr:colOff>151534</xdr:colOff>
      <xdr:row>1</xdr:row>
      <xdr:rowOff>491902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1225" y="209550"/>
          <a:ext cx="2161309" cy="44427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430696</xdr:colOff>
      <xdr:row>0</xdr:row>
      <xdr:rowOff>49697</xdr:rowOff>
    </xdr:from>
    <xdr:to>
      <xdr:col>6</xdr:col>
      <xdr:colOff>1215747</xdr:colOff>
      <xdr:row>1</xdr:row>
      <xdr:rowOff>377548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7109" y="49697"/>
          <a:ext cx="1944616" cy="400489"/>
        </a:xfrm>
        <a:prstGeom prst="rect">
          <a:avLst/>
        </a:prstGeom>
      </xdr:spPr>
    </xdr:pic>
    <xdr:clientData/>
  </xdr:twoCellAnchor>
  <xdr:twoCellAnchor editAs="oneCell">
    <xdr:from>
      <xdr:col>4</xdr:col>
      <xdr:colOff>207066</xdr:colOff>
      <xdr:row>69</xdr:row>
      <xdr:rowOff>24848</xdr:rowOff>
    </xdr:from>
    <xdr:to>
      <xdr:col>6</xdr:col>
      <xdr:colOff>1176820</xdr:colOff>
      <xdr:row>69</xdr:row>
      <xdr:rowOff>456278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1762" y="10005391"/>
          <a:ext cx="2098811" cy="431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46</xdr:row>
          <xdr:rowOff>144780</xdr:rowOff>
        </xdr:from>
        <xdr:to>
          <xdr:col>6</xdr:col>
          <xdr:colOff>708660</xdr:colOff>
          <xdr:row>48</xdr:row>
          <xdr:rowOff>7620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D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125/90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914400</xdr:colOff>
          <xdr:row>46</xdr:row>
          <xdr:rowOff>137160</xdr:rowOff>
        </xdr:from>
        <xdr:to>
          <xdr:col>6</xdr:col>
          <xdr:colOff>1600200</xdr:colOff>
          <xdr:row>48</xdr:row>
          <xdr:rowOff>7620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1D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150/100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47</xdr:row>
          <xdr:rowOff>152400</xdr:rowOff>
        </xdr:from>
        <xdr:to>
          <xdr:col>6</xdr:col>
          <xdr:colOff>480060</xdr:colOff>
          <xdr:row>49</xdr:row>
          <xdr:rowOff>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1D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594360</xdr:colOff>
          <xdr:row>47</xdr:row>
          <xdr:rowOff>152400</xdr:rowOff>
        </xdr:from>
        <xdr:to>
          <xdr:col>6</xdr:col>
          <xdr:colOff>1059180</xdr:colOff>
          <xdr:row>48</xdr:row>
          <xdr:rowOff>144780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1D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1135380</xdr:colOff>
          <xdr:row>47</xdr:row>
          <xdr:rowOff>152400</xdr:rowOff>
        </xdr:from>
        <xdr:to>
          <xdr:col>6</xdr:col>
          <xdr:colOff>1600200</xdr:colOff>
          <xdr:row>49</xdr:row>
          <xdr:rowOff>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1D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Magnelis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anzari\SAP\01.%20BRASOV%20-%201000\01.%20Formular%20INCARCARE%20PRETURI%20SAP-%20V3%20-%20in%20lucr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R TABLA SUBTIRE V"/>
      <sheetName val="AUX"/>
      <sheetName val="COPERTA"/>
      <sheetName val="REZIDENTIAL"/>
      <sheetName val="FOLIE ANTICONDENS + AUXILIARE"/>
      <sheetName val="SISTEM PLUVIAL COLORAT"/>
      <sheetName val="SISTEM PLUVIAL ALUZINC"/>
      <sheetName val="RETRO PANEL"/>
      <sheetName val="TABLA FALTUITA"/>
      <sheetName val="INDUSTRIAL"/>
      <sheetName val="ACCESORII SPECIALE"/>
      <sheetName val="TABLA SUBTIRE"/>
      <sheetName val="TABLA SUBTIRE AUX"/>
      <sheetName val="RULOURI TABLA"/>
      <sheetName val="UNELTE TINICHIGERIE"/>
      <sheetName val="VELUX"/>
      <sheetName val="FAKRO"/>
      <sheetName val="OPTILIGHT"/>
      <sheetName val="LUMINATOARE POD"/>
      <sheetName val="FAKRO - PVC"/>
      <sheetName val="SCARI DE POD"/>
      <sheetName val="TAXA FASIERE RULOURI"/>
      <sheetName val="RULOURI FASIATE"/>
      <sheetName val="PreturiNoi"/>
      <sheetName val="Date Client"/>
      <sheetName val="Clienti"/>
      <sheetName val="Preturi"/>
      <sheetName val="Discounturi"/>
      <sheetName val="SetariSAP"/>
      <sheetName val="LogSap"/>
      <sheetName val="AUX1"/>
    </sheetNames>
    <sheetDataSet>
      <sheetData sheetId="0"/>
      <sheetData sheetId="1"/>
      <sheetData sheetId="2"/>
      <sheetData sheetId="3">
        <row r="70">
          <cell r="H70">
            <v>4.7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ables/table1.xml><?xml version="1.0" encoding="utf-8"?>
<table xmlns="http://schemas.openxmlformats.org/spreadsheetml/2006/main" id="1" name="COMBCULAML" displayName="COMBCULAML" ref="A3:D126" totalsRowCount="1">
  <autoFilter ref="A3:D125"/>
  <tableColumns count="4">
    <tableColumn id="1" name="Column1" totalsRowLabel="Total"/>
    <tableColumn id="2" name="Column2"/>
    <tableColumn id="3" name="Column3"/>
    <tableColumn id="4" name="Column4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G2:K3097" totalsRowShown="0">
  <autoFilter ref="G2:K3097"/>
  <tableColumns count="5">
    <tableColumn id="1" name="IERARHIE MODEL"/>
    <tableColumn id="2" name="FINISAJ"/>
    <tableColumn id="3" name="GROSIME"/>
    <tableColumn id="4" name="CULOARE"/>
    <tableColumn id="5" name="COMBIN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M2:M173" totalsRowShown="0">
  <autoFilter ref="M2:M173"/>
  <tableColumns count="1">
    <tableColumn id="1" name="Conversie DPM DP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PreturiTbl" displayName="PreturiTbl" ref="A1:G7228" totalsRowShown="0">
  <autoFilter ref="A1:G7228"/>
  <tableColumns count="7">
    <tableColumn id="1" name="Ierarhie"/>
    <tableColumn id="2" name="Suma" dataDxfId="1"/>
    <tableColumn id="3" name="Moneda"/>
    <tableColumn id="4" name="UM"/>
    <tableColumn id="5" name="Descriere ierarhie"/>
    <tableColumn id="6" name="Categorie Adaos"/>
    <tableColumn id="7" name="Formula Adao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office@bilka.ro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radu.vasilescu@bilka.ro" TargetMode="External"/><Relationship Id="rId1" Type="http://schemas.openxmlformats.org/officeDocument/2006/relationships/hyperlink" Target="mailto:sebastian.banciu@bilka.ro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office@hopesped.ro" TargetMode="External"/><Relationship Id="rId4" Type="http://schemas.openxmlformats.org/officeDocument/2006/relationships/hyperlink" Target="mailto:t.vaszi@hopesped.ro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4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5"/>
  <sheetViews>
    <sheetView workbookViewId="0">
      <selection activeCell="B6" sqref="B6"/>
    </sheetView>
  </sheetViews>
  <sheetFormatPr defaultRowHeight="14.4"/>
  <cols>
    <col min="1" max="1" width="31.88671875" customWidth="1"/>
    <col min="2" max="2" width="69.109375" customWidth="1"/>
  </cols>
  <sheetData>
    <row r="1" spans="1:2">
      <c r="A1" t="s">
        <v>2238</v>
      </c>
      <c r="B1" t="s">
        <v>2239</v>
      </c>
    </row>
    <row r="2" spans="1:2">
      <c r="A2" t="s">
        <v>2235</v>
      </c>
      <c r="B2" t="s">
        <v>2240</v>
      </c>
    </row>
    <row r="3" spans="1:2">
      <c r="A3" t="s">
        <v>2237</v>
      </c>
      <c r="B3" t="s">
        <v>2241</v>
      </c>
    </row>
    <row r="4" spans="1:2">
      <c r="A4" t="s">
        <v>2236</v>
      </c>
      <c r="B4" t="s">
        <v>2242</v>
      </c>
    </row>
    <row r="5" spans="1:2">
      <c r="B5" t="s">
        <v>2243</v>
      </c>
    </row>
  </sheetData>
  <sheetProtection algorithmName="SHA-512" hashValue="WysfFDw3RyPcOKh+ZqYmvGxowL/5YxZOdkPzHOyh1c4TJ0N3kosqXMe3TustxryJ57xsppMgVunDnf5/zYQXOg==" saltValue="VlBcVmobEvvmQwU/nBQLzA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B8500"/>
  <sheetViews>
    <sheetView workbookViewId="0">
      <selection activeCell="A14" sqref="A14"/>
    </sheetView>
  </sheetViews>
  <sheetFormatPr defaultRowHeight="14.4"/>
  <cols>
    <col min="1" max="1" width="28.5546875" customWidth="1"/>
    <col min="2" max="2" width="44.5546875" bestFit="1" customWidth="1"/>
  </cols>
  <sheetData>
    <row r="1" spans="1:2">
      <c r="A1" s="105">
        <f>Clienti!B1</f>
        <v>0</v>
      </c>
      <c r="B1" s="76">
        <f>Clienti!A1</f>
        <v>0</v>
      </c>
    </row>
    <row r="2" spans="1:2">
      <c r="A2" s="105" t="str">
        <f>TRIM(Clienti!B2)</f>
        <v/>
      </c>
      <c r="B2" s="76">
        <f>Clienti!A2</f>
        <v>0</v>
      </c>
    </row>
    <row r="3" spans="1:2">
      <c r="A3" s="105" t="str">
        <f>TRIM(Clienti!B3)</f>
        <v/>
      </c>
      <c r="B3" s="76">
        <f>Clienti!A3</f>
        <v>0</v>
      </c>
    </row>
    <row r="4" spans="1:2">
      <c r="A4" s="105" t="str">
        <f>TRIM(Clienti!B4)</f>
        <v/>
      </c>
      <c r="B4" s="76">
        <f>Clienti!A4</f>
        <v>0</v>
      </c>
    </row>
    <row r="5" spans="1:2">
      <c r="A5" s="105" t="str">
        <f>TRIM(Clienti!B5)</f>
        <v/>
      </c>
      <c r="B5" s="76">
        <f>Clienti!A5</f>
        <v>0</v>
      </c>
    </row>
    <row r="6" spans="1:2">
      <c r="A6" s="105" t="str">
        <f>TRIM(Clienti!B6)</f>
        <v/>
      </c>
      <c r="B6" s="76">
        <f>Clienti!A6</f>
        <v>0</v>
      </c>
    </row>
    <row r="7" spans="1:2">
      <c r="A7" s="105" t="str">
        <f>TRIM(Clienti!B7)</f>
        <v/>
      </c>
      <c r="B7" s="76">
        <f>Clienti!A7</f>
        <v>0</v>
      </c>
    </row>
    <row r="8" spans="1:2">
      <c r="A8" s="105" t="str">
        <f>TRIM(Clienti!B8)</f>
        <v/>
      </c>
      <c r="B8" s="76">
        <f>Clienti!A8</f>
        <v>0</v>
      </c>
    </row>
    <row r="9" spans="1:2">
      <c r="A9" s="105" t="str">
        <f>TRIM(Clienti!B9)</f>
        <v/>
      </c>
      <c r="B9" s="76">
        <f>Clienti!A9</f>
        <v>0</v>
      </c>
    </row>
    <row r="10" spans="1:2">
      <c r="A10" s="105" t="str">
        <f>TRIM(Clienti!B10)</f>
        <v/>
      </c>
      <c r="B10" s="76">
        <f>Clienti!A10</f>
        <v>0</v>
      </c>
    </row>
    <row r="11" spans="1:2">
      <c r="A11" s="105" t="str">
        <f>TRIM(Clienti!B11)</f>
        <v/>
      </c>
      <c r="B11" s="76">
        <f>Clienti!A11</f>
        <v>0</v>
      </c>
    </row>
    <row r="12" spans="1:2">
      <c r="A12" s="105" t="str">
        <f>TRIM(Clienti!B12)</f>
        <v/>
      </c>
      <c r="B12" s="76">
        <f>Clienti!A12</f>
        <v>0</v>
      </c>
    </row>
    <row r="13" spans="1:2">
      <c r="A13" s="105" t="str">
        <f>TRIM(Clienti!B13)</f>
        <v/>
      </c>
      <c r="B13" s="76">
        <f>Clienti!A13</f>
        <v>0</v>
      </c>
    </row>
    <row r="14" spans="1:2">
      <c r="A14" s="105" t="str">
        <f>TRIM(Clienti!B14)</f>
        <v/>
      </c>
      <c r="B14" s="76">
        <f>Clienti!A14</f>
        <v>0</v>
      </c>
    </row>
    <row r="15" spans="1:2">
      <c r="A15" s="105" t="str">
        <f>TRIM(Clienti!B15)</f>
        <v/>
      </c>
      <c r="B15" s="76">
        <f>Clienti!A15</f>
        <v>0</v>
      </c>
    </row>
    <row r="16" spans="1:2">
      <c r="A16" s="105" t="str">
        <f>TRIM(Clienti!B16)</f>
        <v/>
      </c>
      <c r="B16" s="76">
        <f>Clienti!A16</f>
        <v>0</v>
      </c>
    </row>
    <row r="17" spans="1:2">
      <c r="A17" s="105" t="str">
        <f>TRIM(Clienti!B17)</f>
        <v/>
      </c>
      <c r="B17" s="76">
        <f>Clienti!A17</f>
        <v>0</v>
      </c>
    </row>
    <row r="18" spans="1:2">
      <c r="A18" s="105" t="str">
        <f>TRIM(Clienti!B18)</f>
        <v/>
      </c>
      <c r="B18" s="76">
        <f>Clienti!A18</f>
        <v>0</v>
      </c>
    </row>
    <row r="19" spans="1:2">
      <c r="A19" s="105" t="str">
        <f>TRIM(Clienti!B19)</f>
        <v/>
      </c>
      <c r="B19" s="76">
        <f>Clienti!A19</f>
        <v>0</v>
      </c>
    </row>
    <row r="20" spans="1:2">
      <c r="A20" s="105" t="str">
        <f>TRIM(Clienti!B20)</f>
        <v/>
      </c>
      <c r="B20" s="76">
        <f>Clienti!A20</f>
        <v>0</v>
      </c>
    </row>
    <row r="21" spans="1:2">
      <c r="A21" s="105" t="str">
        <f>TRIM(Clienti!B21)</f>
        <v/>
      </c>
      <c r="B21" s="76">
        <f>Clienti!A21</f>
        <v>0</v>
      </c>
    </row>
    <row r="22" spans="1:2">
      <c r="A22" s="105" t="str">
        <f>TRIM(Clienti!B22)</f>
        <v/>
      </c>
      <c r="B22" s="76">
        <f>Clienti!A22</f>
        <v>0</v>
      </c>
    </row>
    <row r="23" spans="1:2">
      <c r="A23" s="105" t="str">
        <f>TRIM(Clienti!B23)</f>
        <v/>
      </c>
      <c r="B23" s="76">
        <f>Clienti!A23</f>
        <v>0</v>
      </c>
    </row>
    <row r="24" spans="1:2">
      <c r="A24" s="105" t="str">
        <f>TRIM(Clienti!B24)</f>
        <v/>
      </c>
      <c r="B24" s="76">
        <f>Clienti!A24</f>
        <v>0</v>
      </c>
    </row>
    <row r="25" spans="1:2">
      <c r="A25" s="105" t="str">
        <f>TRIM(Clienti!B25)</f>
        <v/>
      </c>
      <c r="B25" s="76">
        <f>Clienti!A25</f>
        <v>0</v>
      </c>
    </row>
    <row r="26" spans="1:2">
      <c r="A26" s="105" t="str">
        <f>TRIM(Clienti!B26)</f>
        <v/>
      </c>
      <c r="B26" s="76">
        <f>Clienti!A26</f>
        <v>0</v>
      </c>
    </row>
    <row r="27" spans="1:2">
      <c r="A27" s="105" t="str">
        <f>TRIM(Clienti!B27)</f>
        <v/>
      </c>
      <c r="B27" s="76">
        <f>Clienti!A27</f>
        <v>0</v>
      </c>
    </row>
    <row r="28" spans="1:2">
      <c r="A28" s="105" t="str">
        <f>TRIM(Clienti!B28)</f>
        <v/>
      </c>
      <c r="B28" s="76">
        <f>Clienti!A28</f>
        <v>0</v>
      </c>
    </row>
    <row r="29" spans="1:2">
      <c r="A29" s="105" t="str">
        <f>TRIM(Clienti!B29)</f>
        <v/>
      </c>
      <c r="B29" s="76">
        <f>Clienti!A29</f>
        <v>0</v>
      </c>
    </row>
    <row r="30" spans="1:2">
      <c r="A30" s="105" t="str">
        <f>TRIM(Clienti!B30)</f>
        <v/>
      </c>
      <c r="B30" s="76">
        <f>Clienti!A30</f>
        <v>0</v>
      </c>
    </row>
    <row r="31" spans="1:2">
      <c r="A31" s="105" t="str">
        <f>TRIM(Clienti!B31)</f>
        <v/>
      </c>
      <c r="B31" s="76">
        <f>Clienti!A31</f>
        <v>0</v>
      </c>
    </row>
    <row r="32" spans="1:2">
      <c r="A32" s="105" t="str">
        <f>TRIM(Clienti!B32)</f>
        <v/>
      </c>
      <c r="B32" s="76">
        <f>Clienti!A32</f>
        <v>0</v>
      </c>
    </row>
    <row r="33" spans="1:2">
      <c r="A33" s="105" t="str">
        <f>TRIM(Clienti!B33)</f>
        <v/>
      </c>
      <c r="B33" s="76">
        <f>Clienti!A33</f>
        <v>0</v>
      </c>
    </row>
    <row r="34" spans="1:2">
      <c r="A34" s="105" t="str">
        <f>TRIM(Clienti!B34)</f>
        <v/>
      </c>
      <c r="B34" s="76">
        <f>Clienti!A34</f>
        <v>0</v>
      </c>
    </row>
    <row r="35" spans="1:2">
      <c r="A35" s="105" t="str">
        <f>TRIM(Clienti!B35)</f>
        <v/>
      </c>
      <c r="B35" s="76">
        <f>Clienti!A35</f>
        <v>0</v>
      </c>
    </row>
    <row r="36" spans="1:2">
      <c r="A36" s="105" t="str">
        <f>TRIM(Clienti!B36)</f>
        <v/>
      </c>
      <c r="B36" s="76">
        <f>Clienti!A36</f>
        <v>0</v>
      </c>
    </row>
    <row r="37" spans="1:2">
      <c r="A37" s="105" t="str">
        <f>TRIM(Clienti!B37)</f>
        <v/>
      </c>
      <c r="B37" s="76">
        <f>Clienti!A37</f>
        <v>0</v>
      </c>
    </row>
    <row r="38" spans="1:2">
      <c r="A38" s="105" t="str">
        <f>TRIM(Clienti!B38)</f>
        <v/>
      </c>
      <c r="B38" s="76">
        <f>Clienti!A38</f>
        <v>0</v>
      </c>
    </row>
    <row r="39" spans="1:2">
      <c r="A39" s="105" t="str">
        <f>TRIM(Clienti!B39)</f>
        <v/>
      </c>
      <c r="B39" s="76">
        <f>Clienti!A39</f>
        <v>0</v>
      </c>
    </row>
    <row r="40" spans="1:2">
      <c r="A40" s="105" t="str">
        <f>TRIM(Clienti!B40)</f>
        <v/>
      </c>
      <c r="B40" s="76">
        <f>Clienti!A40</f>
        <v>0</v>
      </c>
    </row>
    <row r="41" spans="1:2">
      <c r="A41" s="105" t="str">
        <f>TRIM(Clienti!B41)</f>
        <v/>
      </c>
      <c r="B41" s="76">
        <f>Clienti!A41</f>
        <v>0</v>
      </c>
    </row>
    <row r="42" spans="1:2">
      <c r="A42" s="105" t="str">
        <f>TRIM(Clienti!B42)</f>
        <v/>
      </c>
      <c r="B42" s="76">
        <f>Clienti!A42</f>
        <v>0</v>
      </c>
    </row>
    <row r="43" spans="1:2">
      <c r="A43" s="105" t="str">
        <f>TRIM(Clienti!B43)</f>
        <v/>
      </c>
      <c r="B43" s="76">
        <f>Clienti!A43</f>
        <v>0</v>
      </c>
    </row>
    <row r="44" spans="1:2">
      <c r="A44" s="105" t="str">
        <f>TRIM(Clienti!B44)</f>
        <v/>
      </c>
      <c r="B44" s="76">
        <f>Clienti!A44</f>
        <v>0</v>
      </c>
    </row>
    <row r="45" spans="1:2">
      <c r="A45" s="105" t="str">
        <f>TRIM(Clienti!B45)</f>
        <v/>
      </c>
      <c r="B45" s="76">
        <f>Clienti!A45</f>
        <v>0</v>
      </c>
    </row>
    <row r="46" spans="1:2">
      <c r="A46" s="105" t="str">
        <f>TRIM(Clienti!B46)</f>
        <v/>
      </c>
      <c r="B46" s="76">
        <f>Clienti!A46</f>
        <v>0</v>
      </c>
    </row>
    <row r="47" spans="1:2">
      <c r="A47" s="105" t="str">
        <f>TRIM(Clienti!B47)</f>
        <v/>
      </c>
      <c r="B47" s="76">
        <f>Clienti!A47</f>
        <v>0</v>
      </c>
    </row>
    <row r="48" spans="1:2">
      <c r="A48" s="105" t="str">
        <f>TRIM(Clienti!B48)</f>
        <v/>
      </c>
      <c r="B48" s="76">
        <f>Clienti!A48</f>
        <v>0</v>
      </c>
    </row>
    <row r="49" spans="1:2">
      <c r="A49" s="105" t="str">
        <f>TRIM(Clienti!B49)</f>
        <v/>
      </c>
      <c r="B49" s="76">
        <f>Clienti!A49</f>
        <v>0</v>
      </c>
    </row>
    <row r="50" spans="1:2">
      <c r="A50" s="105" t="str">
        <f>TRIM(Clienti!B50)</f>
        <v/>
      </c>
      <c r="B50" s="76">
        <f>Clienti!A50</f>
        <v>0</v>
      </c>
    </row>
    <row r="51" spans="1:2">
      <c r="A51" s="105" t="str">
        <f>TRIM(Clienti!B51)</f>
        <v/>
      </c>
      <c r="B51" s="76">
        <f>Clienti!A51</f>
        <v>0</v>
      </c>
    </row>
    <row r="52" spans="1:2">
      <c r="A52" s="105" t="str">
        <f>TRIM(Clienti!B52)</f>
        <v/>
      </c>
      <c r="B52" s="76">
        <f>Clienti!A52</f>
        <v>0</v>
      </c>
    </row>
    <row r="53" spans="1:2">
      <c r="A53" s="105" t="str">
        <f>TRIM(Clienti!B53)</f>
        <v/>
      </c>
      <c r="B53" s="76">
        <f>Clienti!A53</f>
        <v>0</v>
      </c>
    </row>
    <row r="54" spans="1:2">
      <c r="A54" s="105" t="str">
        <f>TRIM(Clienti!B54)</f>
        <v/>
      </c>
      <c r="B54" s="76">
        <f>Clienti!A54</f>
        <v>0</v>
      </c>
    </row>
    <row r="55" spans="1:2">
      <c r="A55" s="105" t="str">
        <f>TRIM(Clienti!B55)</f>
        <v/>
      </c>
      <c r="B55" s="76">
        <f>Clienti!A55</f>
        <v>0</v>
      </c>
    </row>
    <row r="56" spans="1:2">
      <c r="A56" s="105" t="str">
        <f>TRIM(Clienti!B56)</f>
        <v/>
      </c>
      <c r="B56" s="76">
        <f>Clienti!A56</f>
        <v>0</v>
      </c>
    </row>
    <row r="57" spans="1:2">
      <c r="A57" s="105" t="str">
        <f>TRIM(Clienti!B57)</f>
        <v/>
      </c>
      <c r="B57" s="76">
        <f>Clienti!A57</f>
        <v>0</v>
      </c>
    </row>
    <row r="58" spans="1:2">
      <c r="A58" s="105" t="str">
        <f>TRIM(Clienti!B58)</f>
        <v/>
      </c>
      <c r="B58" s="76">
        <f>Clienti!A58</f>
        <v>0</v>
      </c>
    </row>
    <row r="59" spans="1:2">
      <c r="A59" s="105" t="str">
        <f>TRIM(Clienti!B59)</f>
        <v/>
      </c>
      <c r="B59" s="76">
        <f>Clienti!A59</f>
        <v>0</v>
      </c>
    </row>
    <row r="60" spans="1:2">
      <c r="A60" s="105" t="str">
        <f>TRIM(Clienti!B60)</f>
        <v/>
      </c>
      <c r="B60" s="76">
        <f>Clienti!A60</f>
        <v>0</v>
      </c>
    </row>
    <row r="61" spans="1:2">
      <c r="A61" s="105" t="str">
        <f>TRIM(Clienti!B61)</f>
        <v/>
      </c>
      <c r="B61" s="76">
        <f>Clienti!A61</f>
        <v>0</v>
      </c>
    </row>
    <row r="62" spans="1:2">
      <c r="A62" s="105" t="str">
        <f>TRIM(Clienti!B62)</f>
        <v/>
      </c>
      <c r="B62" s="76">
        <f>Clienti!A62</f>
        <v>0</v>
      </c>
    </row>
    <row r="63" spans="1:2">
      <c r="A63" s="105" t="str">
        <f>TRIM(Clienti!B63)</f>
        <v/>
      </c>
      <c r="B63" s="76">
        <f>Clienti!A63</f>
        <v>0</v>
      </c>
    </row>
    <row r="64" spans="1:2">
      <c r="A64" s="105" t="str">
        <f>TRIM(Clienti!B64)</f>
        <v/>
      </c>
      <c r="B64" s="76">
        <f>Clienti!A64</f>
        <v>0</v>
      </c>
    </row>
    <row r="65" spans="1:2">
      <c r="A65" s="105" t="str">
        <f>TRIM(Clienti!B65)</f>
        <v/>
      </c>
      <c r="B65" s="76">
        <f>Clienti!A65</f>
        <v>0</v>
      </c>
    </row>
    <row r="66" spans="1:2">
      <c r="A66" s="105" t="str">
        <f>TRIM(Clienti!B66)</f>
        <v/>
      </c>
      <c r="B66" s="76">
        <f>Clienti!A66</f>
        <v>0</v>
      </c>
    </row>
    <row r="67" spans="1:2">
      <c r="A67" s="105" t="str">
        <f>TRIM(Clienti!B67)</f>
        <v/>
      </c>
      <c r="B67" s="76">
        <f>Clienti!A67</f>
        <v>0</v>
      </c>
    </row>
    <row r="68" spans="1:2">
      <c r="A68" s="105" t="str">
        <f>TRIM(Clienti!B68)</f>
        <v/>
      </c>
      <c r="B68" s="76">
        <f>Clienti!A68</f>
        <v>0</v>
      </c>
    </row>
    <row r="69" spans="1:2">
      <c r="A69" s="105" t="str">
        <f>TRIM(Clienti!B69)</f>
        <v/>
      </c>
      <c r="B69" s="76">
        <f>Clienti!A69</f>
        <v>0</v>
      </c>
    </row>
    <row r="70" spans="1:2">
      <c r="A70" s="105" t="str">
        <f>TRIM(Clienti!B70)</f>
        <v/>
      </c>
      <c r="B70" s="76">
        <f>Clienti!A70</f>
        <v>0</v>
      </c>
    </row>
    <row r="71" spans="1:2">
      <c r="A71" s="105" t="str">
        <f>TRIM(Clienti!B71)</f>
        <v/>
      </c>
      <c r="B71" s="76">
        <f>Clienti!A71</f>
        <v>0</v>
      </c>
    </row>
    <row r="72" spans="1:2">
      <c r="A72" s="105" t="str">
        <f>TRIM(Clienti!B72)</f>
        <v/>
      </c>
      <c r="B72" s="76">
        <f>Clienti!A72</f>
        <v>0</v>
      </c>
    </row>
    <row r="73" spans="1:2">
      <c r="A73" s="105" t="str">
        <f>TRIM(Clienti!B73)</f>
        <v/>
      </c>
      <c r="B73" s="76">
        <f>Clienti!A73</f>
        <v>0</v>
      </c>
    </row>
    <row r="74" spans="1:2">
      <c r="A74" s="105" t="str">
        <f>TRIM(Clienti!B74)</f>
        <v/>
      </c>
      <c r="B74" s="76">
        <f>Clienti!A74</f>
        <v>0</v>
      </c>
    </row>
    <row r="75" spans="1:2">
      <c r="A75" s="105" t="str">
        <f>TRIM(Clienti!B75)</f>
        <v/>
      </c>
      <c r="B75" s="76">
        <f>Clienti!A75</f>
        <v>0</v>
      </c>
    </row>
    <row r="76" spans="1:2">
      <c r="A76" s="105" t="str">
        <f>TRIM(Clienti!B76)</f>
        <v/>
      </c>
      <c r="B76" s="76">
        <f>Clienti!A76</f>
        <v>0</v>
      </c>
    </row>
    <row r="77" spans="1:2">
      <c r="A77" s="105" t="str">
        <f>TRIM(Clienti!B77)</f>
        <v/>
      </c>
      <c r="B77" s="76">
        <f>Clienti!A77</f>
        <v>0</v>
      </c>
    </row>
    <row r="78" spans="1:2">
      <c r="A78" s="105" t="str">
        <f>TRIM(Clienti!B78)</f>
        <v/>
      </c>
      <c r="B78" s="76">
        <f>Clienti!A78</f>
        <v>0</v>
      </c>
    </row>
    <row r="79" spans="1:2">
      <c r="A79" s="105" t="str">
        <f>TRIM(Clienti!B79)</f>
        <v/>
      </c>
      <c r="B79" s="76">
        <f>Clienti!A79</f>
        <v>0</v>
      </c>
    </row>
    <row r="80" spans="1:2">
      <c r="A80" s="105" t="str">
        <f>TRIM(Clienti!B80)</f>
        <v/>
      </c>
      <c r="B80" s="76">
        <f>Clienti!A80</f>
        <v>0</v>
      </c>
    </row>
    <row r="81" spans="1:2">
      <c r="A81" s="105" t="str">
        <f>TRIM(Clienti!B81)</f>
        <v/>
      </c>
      <c r="B81" s="76">
        <f>Clienti!A81</f>
        <v>0</v>
      </c>
    </row>
    <row r="82" spans="1:2">
      <c r="A82" s="105" t="str">
        <f>TRIM(Clienti!B82)</f>
        <v/>
      </c>
      <c r="B82" s="76">
        <f>Clienti!A82</f>
        <v>0</v>
      </c>
    </row>
    <row r="83" spans="1:2">
      <c r="A83" s="105" t="str">
        <f>TRIM(Clienti!B83)</f>
        <v/>
      </c>
      <c r="B83" s="76">
        <f>Clienti!A83</f>
        <v>0</v>
      </c>
    </row>
    <row r="84" spans="1:2">
      <c r="A84" s="105" t="str">
        <f>TRIM(Clienti!B84)</f>
        <v/>
      </c>
      <c r="B84" s="76">
        <f>Clienti!A84</f>
        <v>0</v>
      </c>
    </row>
    <row r="85" spans="1:2">
      <c r="A85" s="105" t="str">
        <f>TRIM(Clienti!B85)</f>
        <v/>
      </c>
      <c r="B85" s="76">
        <f>Clienti!A85</f>
        <v>0</v>
      </c>
    </row>
    <row r="86" spans="1:2">
      <c r="A86" s="105" t="str">
        <f>TRIM(Clienti!B86)</f>
        <v/>
      </c>
      <c r="B86" s="76">
        <f>Clienti!A86</f>
        <v>0</v>
      </c>
    </row>
    <row r="87" spans="1:2">
      <c r="A87" s="105" t="str">
        <f>TRIM(Clienti!B87)</f>
        <v/>
      </c>
      <c r="B87" s="76">
        <f>Clienti!A87</f>
        <v>0</v>
      </c>
    </row>
    <row r="88" spans="1:2">
      <c r="A88" s="105" t="str">
        <f>TRIM(Clienti!B88)</f>
        <v/>
      </c>
      <c r="B88" s="76">
        <f>Clienti!A88</f>
        <v>0</v>
      </c>
    </row>
    <row r="89" spans="1:2">
      <c r="A89" s="105" t="str">
        <f>TRIM(Clienti!B89)</f>
        <v/>
      </c>
      <c r="B89" s="76">
        <f>Clienti!A89</f>
        <v>0</v>
      </c>
    </row>
    <row r="90" spans="1:2">
      <c r="A90" s="105" t="str">
        <f>TRIM(Clienti!B90)</f>
        <v/>
      </c>
      <c r="B90" s="76">
        <f>Clienti!A90</f>
        <v>0</v>
      </c>
    </row>
    <row r="91" spans="1:2">
      <c r="A91" s="105" t="str">
        <f>TRIM(Clienti!B91)</f>
        <v/>
      </c>
      <c r="B91" s="76">
        <f>Clienti!A91</f>
        <v>0</v>
      </c>
    </row>
    <row r="92" spans="1:2">
      <c r="A92" s="105" t="str">
        <f>TRIM(Clienti!B92)</f>
        <v/>
      </c>
      <c r="B92" s="76">
        <f>Clienti!A92</f>
        <v>0</v>
      </c>
    </row>
    <row r="93" spans="1:2">
      <c r="A93" s="105" t="str">
        <f>TRIM(Clienti!B93)</f>
        <v/>
      </c>
      <c r="B93" s="76">
        <f>Clienti!A93</f>
        <v>0</v>
      </c>
    </row>
    <row r="94" spans="1:2">
      <c r="A94" s="105" t="str">
        <f>TRIM(Clienti!B94)</f>
        <v/>
      </c>
      <c r="B94" s="76">
        <f>Clienti!A94</f>
        <v>0</v>
      </c>
    </row>
    <row r="95" spans="1:2">
      <c r="A95" s="105" t="str">
        <f>TRIM(Clienti!B95)</f>
        <v/>
      </c>
      <c r="B95" s="76">
        <f>Clienti!A95</f>
        <v>0</v>
      </c>
    </row>
    <row r="96" spans="1:2">
      <c r="A96" s="105" t="str">
        <f>TRIM(Clienti!B96)</f>
        <v/>
      </c>
      <c r="B96" s="76">
        <f>Clienti!A96</f>
        <v>0</v>
      </c>
    </row>
    <row r="97" spans="1:2">
      <c r="A97" s="105" t="str">
        <f>TRIM(Clienti!B97)</f>
        <v/>
      </c>
      <c r="B97" s="76">
        <f>Clienti!A97</f>
        <v>0</v>
      </c>
    </row>
    <row r="98" spans="1:2">
      <c r="A98" s="105" t="str">
        <f>TRIM(Clienti!B98)</f>
        <v/>
      </c>
      <c r="B98" s="76">
        <f>Clienti!A98</f>
        <v>0</v>
      </c>
    </row>
    <row r="99" spans="1:2">
      <c r="A99" s="105" t="str">
        <f>TRIM(Clienti!B99)</f>
        <v/>
      </c>
      <c r="B99" s="76">
        <f>Clienti!A99</f>
        <v>0</v>
      </c>
    </row>
    <row r="100" spans="1:2">
      <c r="A100" s="105" t="str">
        <f>TRIM(Clienti!B100)</f>
        <v/>
      </c>
      <c r="B100" s="76">
        <f>Clienti!A100</f>
        <v>0</v>
      </c>
    </row>
    <row r="101" spans="1:2">
      <c r="A101" s="105" t="str">
        <f>TRIM(Clienti!B101)</f>
        <v/>
      </c>
      <c r="B101" s="76">
        <f>Clienti!A101</f>
        <v>0</v>
      </c>
    </row>
    <row r="102" spans="1:2">
      <c r="A102" s="105" t="str">
        <f>TRIM(Clienti!B102)</f>
        <v/>
      </c>
      <c r="B102" s="76">
        <f>Clienti!A102</f>
        <v>0</v>
      </c>
    </row>
    <row r="103" spans="1:2">
      <c r="A103" s="105" t="str">
        <f>TRIM(Clienti!B103)</f>
        <v/>
      </c>
      <c r="B103" s="76">
        <f>Clienti!A103</f>
        <v>0</v>
      </c>
    </row>
    <row r="104" spans="1:2">
      <c r="A104" s="105" t="str">
        <f>TRIM(Clienti!B104)</f>
        <v/>
      </c>
      <c r="B104" s="76">
        <f>Clienti!A104</f>
        <v>0</v>
      </c>
    </row>
    <row r="105" spans="1:2">
      <c r="A105" s="105" t="str">
        <f>TRIM(Clienti!B105)</f>
        <v/>
      </c>
      <c r="B105" s="76">
        <f>Clienti!A105</f>
        <v>0</v>
      </c>
    </row>
    <row r="106" spans="1:2">
      <c r="A106" s="105" t="str">
        <f>TRIM(Clienti!B106)</f>
        <v/>
      </c>
      <c r="B106" s="76">
        <f>Clienti!A106</f>
        <v>0</v>
      </c>
    </row>
    <row r="107" spans="1:2">
      <c r="A107" s="105" t="str">
        <f>TRIM(Clienti!B107)</f>
        <v/>
      </c>
      <c r="B107" s="76">
        <f>Clienti!A107</f>
        <v>0</v>
      </c>
    </row>
    <row r="108" spans="1:2">
      <c r="A108" s="105" t="str">
        <f>TRIM(Clienti!B108)</f>
        <v/>
      </c>
      <c r="B108" s="76">
        <f>Clienti!A108</f>
        <v>0</v>
      </c>
    </row>
    <row r="109" spans="1:2">
      <c r="A109" s="105" t="str">
        <f>TRIM(Clienti!B109)</f>
        <v/>
      </c>
      <c r="B109" s="76">
        <f>Clienti!A109</f>
        <v>0</v>
      </c>
    </row>
    <row r="110" spans="1:2">
      <c r="A110" s="105" t="str">
        <f>TRIM(Clienti!B110)</f>
        <v/>
      </c>
      <c r="B110" s="76">
        <f>Clienti!A110</f>
        <v>0</v>
      </c>
    </row>
    <row r="111" spans="1:2">
      <c r="A111" s="105" t="str">
        <f>TRIM(Clienti!B111)</f>
        <v/>
      </c>
      <c r="B111" s="76">
        <f>Clienti!A111</f>
        <v>0</v>
      </c>
    </row>
    <row r="112" spans="1:2">
      <c r="A112" s="105" t="str">
        <f>TRIM(Clienti!B112)</f>
        <v/>
      </c>
      <c r="B112" s="76">
        <f>Clienti!A112</f>
        <v>0</v>
      </c>
    </row>
    <row r="113" spans="1:2">
      <c r="A113" s="105" t="str">
        <f>TRIM(Clienti!B113)</f>
        <v/>
      </c>
      <c r="B113" s="76">
        <f>Clienti!A113</f>
        <v>0</v>
      </c>
    </row>
    <row r="114" spans="1:2">
      <c r="A114" s="105" t="str">
        <f>TRIM(Clienti!B114)</f>
        <v/>
      </c>
      <c r="B114" s="76">
        <f>Clienti!A114</f>
        <v>0</v>
      </c>
    </row>
    <row r="115" spans="1:2">
      <c r="A115" s="105" t="str">
        <f>TRIM(Clienti!B115)</f>
        <v/>
      </c>
      <c r="B115" s="76">
        <f>Clienti!A115</f>
        <v>0</v>
      </c>
    </row>
    <row r="116" spans="1:2">
      <c r="A116" s="105" t="str">
        <f>TRIM(Clienti!B116)</f>
        <v/>
      </c>
      <c r="B116" s="76">
        <f>Clienti!A116</f>
        <v>0</v>
      </c>
    </row>
    <row r="117" spans="1:2">
      <c r="A117" s="105" t="str">
        <f>TRIM(Clienti!B117)</f>
        <v/>
      </c>
      <c r="B117" s="76">
        <f>Clienti!A117</f>
        <v>0</v>
      </c>
    </row>
    <row r="118" spans="1:2">
      <c r="A118" s="105" t="str">
        <f>TRIM(Clienti!B118)</f>
        <v/>
      </c>
      <c r="B118" s="76">
        <f>Clienti!A118</f>
        <v>0</v>
      </c>
    </row>
    <row r="119" spans="1:2">
      <c r="A119" s="105" t="str">
        <f>TRIM(Clienti!B119)</f>
        <v/>
      </c>
      <c r="B119" s="76">
        <f>Clienti!A119</f>
        <v>0</v>
      </c>
    </row>
    <row r="120" spans="1:2">
      <c r="A120" s="105" t="str">
        <f>TRIM(Clienti!B120)</f>
        <v/>
      </c>
      <c r="B120" s="76">
        <f>Clienti!A120</f>
        <v>0</v>
      </c>
    </row>
    <row r="121" spans="1:2">
      <c r="A121" s="105" t="str">
        <f>TRIM(Clienti!B121)</f>
        <v/>
      </c>
      <c r="B121" s="76">
        <f>Clienti!A121</f>
        <v>0</v>
      </c>
    </row>
    <row r="122" spans="1:2">
      <c r="A122" s="105" t="str">
        <f>TRIM(Clienti!B122)</f>
        <v/>
      </c>
      <c r="B122" s="76">
        <f>Clienti!A122</f>
        <v>0</v>
      </c>
    </row>
    <row r="123" spans="1:2">
      <c r="A123" s="105" t="str">
        <f>TRIM(Clienti!B123)</f>
        <v/>
      </c>
      <c r="B123" s="76">
        <f>Clienti!A123</f>
        <v>0</v>
      </c>
    </row>
    <row r="124" spans="1:2">
      <c r="A124" s="105" t="str">
        <f>TRIM(Clienti!B124)</f>
        <v/>
      </c>
      <c r="B124" s="76">
        <f>Clienti!A124</f>
        <v>0</v>
      </c>
    </row>
    <row r="125" spans="1:2">
      <c r="A125" s="105" t="str">
        <f>TRIM(Clienti!B125)</f>
        <v/>
      </c>
      <c r="B125" s="76">
        <f>Clienti!A125</f>
        <v>0</v>
      </c>
    </row>
    <row r="126" spans="1:2">
      <c r="A126" s="105" t="str">
        <f>TRIM(Clienti!B126)</f>
        <v/>
      </c>
      <c r="B126" s="76">
        <f>Clienti!A126</f>
        <v>0</v>
      </c>
    </row>
    <row r="127" spans="1:2">
      <c r="A127" s="105" t="str">
        <f>TRIM(Clienti!B127)</f>
        <v/>
      </c>
      <c r="B127" s="76">
        <f>Clienti!A127</f>
        <v>0</v>
      </c>
    </row>
    <row r="128" spans="1:2">
      <c r="A128" s="105" t="str">
        <f>TRIM(Clienti!B128)</f>
        <v/>
      </c>
      <c r="B128" s="76">
        <f>Clienti!A128</f>
        <v>0</v>
      </c>
    </row>
    <row r="129" spans="1:2">
      <c r="A129" s="105" t="str">
        <f>TRIM(Clienti!B129)</f>
        <v/>
      </c>
      <c r="B129" s="76">
        <f>Clienti!A129</f>
        <v>0</v>
      </c>
    </row>
    <row r="130" spans="1:2">
      <c r="A130" s="105" t="str">
        <f>TRIM(Clienti!B130)</f>
        <v/>
      </c>
      <c r="B130" s="76">
        <f>Clienti!A130</f>
        <v>0</v>
      </c>
    </row>
    <row r="131" spans="1:2">
      <c r="A131" s="105" t="str">
        <f>TRIM(Clienti!B131)</f>
        <v/>
      </c>
      <c r="B131" s="76">
        <f>Clienti!A131</f>
        <v>0</v>
      </c>
    </row>
    <row r="132" spans="1:2">
      <c r="A132" s="105" t="str">
        <f>TRIM(Clienti!B132)</f>
        <v/>
      </c>
      <c r="B132" s="76">
        <f>Clienti!A132</f>
        <v>0</v>
      </c>
    </row>
    <row r="133" spans="1:2">
      <c r="A133" s="105" t="str">
        <f>TRIM(Clienti!B133)</f>
        <v/>
      </c>
      <c r="B133" s="76">
        <f>Clienti!A133</f>
        <v>0</v>
      </c>
    </row>
    <row r="134" spans="1:2">
      <c r="A134" s="105" t="str">
        <f>TRIM(Clienti!B134)</f>
        <v/>
      </c>
      <c r="B134" s="76">
        <f>Clienti!A134</f>
        <v>0</v>
      </c>
    </row>
    <row r="135" spans="1:2">
      <c r="A135" s="105" t="str">
        <f>TRIM(Clienti!B135)</f>
        <v/>
      </c>
      <c r="B135" s="76">
        <f>Clienti!A135</f>
        <v>0</v>
      </c>
    </row>
    <row r="136" spans="1:2">
      <c r="A136" s="105" t="str">
        <f>TRIM(Clienti!B136)</f>
        <v/>
      </c>
      <c r="B136" s="76">
        <f>Clienti!A136</f>
        <v>0</v>
      </c>
    </row>
    <row r="137" spans="1:2">
      <c r="A137" s="105" t="str">
        <f>TRIM(Clienti!B137)</f>
        <v/>
      </c>
      <c r="B137" s="76">
        <f>Clienti!A137</f>
        <v>0</v>
      </c>
    </row>
    <row r="138" spans="1:2">
      <c r="A138" s="105" t="str">
        <f>TRIM(Clienti!B138)</f>
        <v/>
      </c>
      <c r="B138" s="76">
        <f>Clienti!A138</f>
        <v>0</v>
      </c>
    </row>
    <row r="139" spans="1:2">
      <c r="A139" s="105" t="str">
        <f>TRIM(Clienti!B139)</f>
        <v/>
      </c>
      <c r="B139" s="76">
        <f>Clienti!A139</f>
        <v>0</v>
      </c>
    </row>
    <row r="140" spans="1:2">
      <c r="A140" s="105" t="str">
        <f>TRIM(Clienti!B140)</f>
        <v/>
      </c>
      <c r="B140" s="76">
        <f>Clienti!A140</f>
        <v>0</v>
      </c>
    </row>
    <row r="141" spans="1:2">
      <c r="A141" s="105" t="str">
        <f>TRIM(Clienti!B141)</f>
        <v/>
      </c>
      <c r="B141" s="76">
        <f>Clienti!A141</f>
        <v>0</v>
      </c>
    </row>
    <row r="142" spans="1:2">
      <c r="A142" s="105" t="str">
        <f>TRIM(Clienti!B142)</f>
        <v/>
      </c>
      <c r="B142" s="76">
        <f>Clienti!A142</f>
        <v>0</v>
      </c>
    </row>
    <row r="143" spans="1:2">
      <c r="A143" s="105" t="str">
        <f>TRIM(Clienti!B143)</f>
        <v/>
      </c>
      <c r="B143" s="76">
        <f>Clienti!A143</f>
        <v>0</v>
      </c>
    </row>
    <row r="144" spans="1:2">
      <c r="A144" s="105" t="str">
        <f>TRIM(Clienti!B144)</f>
        <v/>
      </c>
      <c r="B144" s="76">
        <f>Clienti!A144</f>
        <v>0</v>
      </c>
    </row>
    <row r="145" spans="1:2">
      <c r="A145" s="105" t="str">
        <f>TRIM(Clienti!B145)</f>
        <v/>
      </c>
      <c r="B145" s="76">
        <f>Clienti!A145</f>
        <v>0</v>
      </c>
    </row>
    <row r="146" spans="1:2">
      <c r="A146" s="105" t="str">
        <f>TRIM(Clienti!B146)</f>
        <v/>
      </c>
      <c r="B146" s="76">
        <f>Clienti!A146</f>
        <v>0</v>
      </c>
    </row>
    <row r="147" spans="1:2">
      <c r="A147" s="105" t="str">
        <f>TRIM(Clienti!B147)</f>
        <v/>
      </c>
      <c r="B147" s="76">
        <f>Clienti!A147</f>
        <v>0</v>
      </c>
    </row>
    <row r="148" spans="1:2">
      <c r="A148" s="105" t="str">
        <f>TRIM(Clienti!B148)</f>
        <v/>
      </c>
      <c r="B148" s="76">
        <f>Clienti!A148</f>
        <v>0</v>
      </c>
    </row>
    <row r="149" spans="1:2">
      <c r="A149" s="105" t="str">
        <f>TRIM(Clienti!B149)</f>
        <v/>
      </c>
      <c r="B149" s="76">
        <f>Clienti!A149</f>
        <v>0</v>
      </c>
    </row>
    <row r="150" spans="1:2">
      <c r="A150" s="105" t="str">
        <f>TRIM(Clienti!B150)</f>
        <v/>
      </c>
      <c r="B150" s="76">
        <f>Clienti!A150</f>
        <v>0</v>
      </c>
    </row>
    <row r="151" spans="1:2">
      <c r="A151" s="105" t="str">
        <f>TRIM(Clienti!B151)</f>
        <v/>
      </c>
      <c r="B151" s="76">
        <f>Clienti!A151</f>
        <v>0</v>
      </c>
    </row>
    <row r="152" spans="1:2">
      <c r="A152" s="105" t="str">
        <f>TRIM(Clienti!B152)</f>
        <v/>
      </c>
      <c r="B152" s="76">
        <f>Clienti!A152</f>
        <v>0</v>
      </c>
    </row>
    <row r="153" spans="1:2">
      <c r="A153" s="105" t="str">
        <f>TRIM(Clienti!B153)</f>
        <v/>
      </c>
      <c r="B153" s="76">
        <f>Clienti!A153</f>
        <v>0</v>
      </c>
    </row>
    <row r="154" spans="1:2">
      <c r="A154" s="105" t="str">
        <f>TRIM(Clienti!B154)</f>
        <v/>
      </c>
      <c r="B154" s="76">
        <f>Clienti!A154</f>
        <v>0</v>
      </c>
    </row>
    <row r="155" spans="1:2">
      <c r="A155" s="105" t="str">
        <f>TRIM(Clienti!B155)</f>
        <v/>
      </c>
      <c r="B155" s="76">
        <f>Clienti!A155</f>
        <v>0</v>
      </c>
    </row>
    <row r="156" spans="1:2">
      <c r="A156" s="105" t="str">
        <f>TRIM(Clienti!B156)</f>
        <v/>
      </c>
      <c r="B156" s="76">
        <f>Clienti!A156</f>
        <v>0</v>
      </c>
    </row>
    <row r="157" spans="1:2">
      <c r="A157" s="105" t="str">
        <f>TRIM(Clienti!B157)</f>
        <v/>
      </c>
      <c r="B157" s="76">
        <f>Clienti!A157</f>
        <v>0</v>
      </c>
    </row>
    <row r="158" spans="1:2">
      <c r="A158" s="105" t="str">
        <f>TRIM(Clienti!B158)</f>
        <v/>
      </c>
      <c r="B158" s="76">
        <f>Clienti!A158</f>
        <v>0</v>
      </c>
    </row>
    <row r="159" spans="1:2">
      <c r="A159" s="105" t="str">
        <f>TRIM(Clienti!B159)</f>
        <v/>
      </c>
      <c r="B159" s="76">
        <f>Clienti!A159</f>
        <v>0</v>
      </c>
    </row>
    <row r="160" spans="1:2">
      <c r="A160" s="105" t="str">
        <f>TRIM(Clienti!B160)</f>
        <v/>
      </c>
      <c r="B160" s="76">
        <f>Clienti!A160</f>
        <v>0</v>
      </c>
    </row>
    <row r="161" spans="1:2">
      <c r="A161" s="105" t="str">
        <f>TRIM(Clienti!B161)</f>
        <v/>
      </c>
      <c r="B161" s="76">
        <f>Clienti!A161</f>
        <v>0</v>
      </c>
    </row>
    <row r="162" spans="1:2">
      <c r="A162" s="105" t="str">
        <f>TRIM(Clienti!B162)</f>
        <v/>
      </c>
      <c r="B162" s="76">
        <f>Clienti!A162</f>
        <v>0</v>
      </c>
    </row>
    <row r="163" spans="1:2">
      <c r="A163" s="105" t="str">
        <f>TRIM(Clienti!B163)</f>
        <v/>
      </c>
      <c r="B163" s="76">
        <f>Clienti!A163</f>
        <v>0</v>
      </c>
    </row>
    <row r="164" spans="1:2">
      <c r="A164" s="105" t="str">
        <f>TRIM(Clienti!B164)</f>
        <v/>
      </c>
      <c r="B164" s="76">
        <f>Clienti!A164</f>
        <v>0</v>
      </c>
    </row>
    <row r="165" spans="1:2">
      <c r="A165" s="105" t="str">
        <f>TRIM(Clienti!B165)</f>
        <v/>
      </c>
      <c r="B165" s="76">
        <f>Clienti!A165</f>
        <v>0</v>
      </c>
    </row>
    <row r="166" spans="1:2">
      <c r="A166" s="105" t="str">
        <f>TRIM(Clienti!B166)</f>
        <v/>
      </c>
      <c r="B166" s="76">
        <f>Clienti!A166</f>
        <v>0</v>
      </c>
    </row>
    <row r="167" spans="1:2">
      <c r="A167" s="105" t="str">
        <f>TRIM(Clienti!B167)</f>
        <v/>
      </c>
      <c r="B167" s="76">
        <f>Clienti!A167</f>
        <v>0</v>
      </c>
    </row>
    <row r="168" spans="1:2">
      <c r="A168" s="105" t="str">
        <f>TRIM(Clienti!B168)</f>
        <v/>
      </c>
      <c r="B168" s="76">
        <f>Clienti!A168</f>
        <v>0</v>
      </c>
    </row>
    <row r="169" spans="1:2">
      <c r="A169" s="105" t="str">
        <f>TRIM(Clienti!B169)</f>
        <v/>
      </c>
      <c r="B169" s="76">
        <f>Clienti!A169</f>
        <v>0</v>
      </c>
    </row>
    <row r="170" spans="1:2">
      <c r="A170" s="105" t="str">
        <f>TRIM(Clienti!B170)</f>
        <v/>
      </c>
      <c r="B170" s="76">
        <f>Clienti!A170</f>
        <v>0</v>
      </c>
    </row>
    <row r="171" spans="1:2">
      <c r="A171" s="105" t="str">
        <f>TRIM(Clienti!B171)</f>
        <v/>
      </c>
      <c r="B171" s="76">
        <f>Clienti!A171</f>
        <v>0</v>
      </c>
    </row>
    <row r="172" spans="1:2">
      <c r="A172" s="105" t="str">
        <f>TRIM(Clienti!B172)</f>
        <v/>
      </c>
      <c r="B172" s="76">
        <f>Clienti!A172</f>
        <v>0</v>
      </c>
    </row>
    <row r="173" spans="1:2">
      <c r="A173" s="105" t="str">
        <f>TRIM(Clienti!B173)</f>
        <v/>
      </c>
      <c r="B173" s="76">
        <f>Clienti!A173</f>
        <v>0</v>
      </c>
    </row>
    <row r="174" spans="1:2">
      <c r="A174" s="105" t="str">
        <f>TRIM(Clienti!B174)</f>
        <v/>
      </c>
      <c r="B174" s="76">
        <f>Clienti!A174</f>
        <v>0</v>
      </c>
    </row>
    <row r="175" spans="1:2">
      <c r="A175" s="105" t="str">
        <f>TRIM(Clienti!B175)</f>
        <v/>
      </c>
      <c r="B175" s="76">
        <f>Clienti!A175</f>
        <v>0</v>
      </c>
    </row>
    <row r="176" spans="1:2">
      <c r="A176" s="105" t="str">
        <f>TRIM(Clienti!B176)</f>
        <v/>
      </c>
      <c r="B176" s="76">
        <f>Clienti!A176</f>
        <v>0</v>
      </c>
    </row>
    <row r="177" spans="1:2">
      <c r="A177" s="105" t="str">
        <f>TRIM(Clienti!B177)</f>
        <v/>
      </c>
      <c r="B177" s="76">
        <f>Clienti!A177</f>
        <v>0</v>
      </c>
    </row>
    <row r="178" spans="1:2">
      <c r="A178" s="105" t="str">
        <f>TRIM(Clienti!B178)</f>
        <v/>
      </c>
      <c r="B178" s="76">
        <f>Clienti!A178</f>
        <v>0</v>
      </c>
    </row>
    <row r="179" spans="1:2">
      <c r="A179" s="105" t="str">
        <f>TRIM(Clienti!B179)</f>
        <v/>
      </c>
      <c r="B179" s="76">
        <f>Clienti!A179</f>
        <v>0</v>
      </c>
    </row>
    <row r="180" spans="1:2">
      <c r="A180" s="105" t="str">
        <f>TRIM(Clienti!B180)</f>
        <v/>
      </c>
      <c r="B180" s="76">
        <f>Clienti!A180</f>
        <v>0</v>
      </c>
    </row>
    <row r="181" spans="1:2">
      <c r="A181" s="105" t="str">
        <f>TRIM(Clienti!B181)</f>
        <v/>
      </c>
      <c r="B181" s="76">
        <f>Clienti!A181</f>
        <v>0</v>
      </c>
    </row>
    <row r="182" spans="1:2">
      <c r="A182" s="105" t="str">
        <f>TRIM(Clienti!B182)</f>
        <v/>
      </c>
      <c r="B182" s="76">
        <f>Clienti!A182</f>
        <v>0</v>
      </c>
    </row>
    <row r="183" spans="1:2">
      <c r="A183" s="105" t="str">
        <f>TRIM(Clienti!B183)</f>
        <v/>
      </c>
      <c r="B183" s="76">
        <f>Clienti!A183</f>
        <v>0</v>
      </c>
    </row>
    <row r="184" spans="1:2">
      <c r="A184" s="105" t="str">
        <f>TRIM(Clienti!B184)</f>
        <v/>
      </c>
      <c r="B184" s="76">
        <f>Clienti!A184</f>
        <v>0</v>
      </c>
    </row>
    <row r="185" spans="1:2">
      <c r="A185" s="105" t="str">
        <f>TRIM(Clienti!B185)</f>
        <v/>
      </c>
      <c r="B185" s="76">
        <f>Clienti!A185</f>
        <v>0</v>
      </c>
    </row>
    <row r="186" spans="1:2">
      <c r="A186" s="105" t="str">
        <f>TRIM(Clienti!B186)</f>
        <v/>
      </c>
      <c r="B186" s="76">
        <f>Clienti!A186</f>
        <v>0</v>
      </c>
    </row>
    <row r="187" spans="1:2">
      <c r="A187" s="105" t="str">
        <f>TRIM(Clienti!B187)</f>
        <v/>
      </c>
      <c r="B187" s="76">
        <f>Clienti!A187</f>
        <v>0</v>
      </c>
    </row>
    <row r="188" spans="1:2">
      <c r="A188" s="105" t="str">
        <f>TRIM(Clienti!B188)</f>
        <v/>
      </c>
      <c r="B188" s="76">
        <f>Clienti!A188</f>
        <v>0</v>
      </c>
    </row>
    <row r="189" spans="1:2">
      <c r="A189" s="105" t="str">
        <f>TRIM(Clienti!B189)</f>
        <v/>
      </c>
      <c r="B189" s="76">
        <f>Clienti!A189</f>
        <v>0</v>
      </c>
    </row>
    <row r="190" spans="1:2">
      <c r="A190" s="105" t="str">
        <f>TRIM(Clienti!B190)</f>
        <v/>
      </c>
      <c r="B190" s="76">
        <f>Clienti!A190</f>
        <v>0</v>
      </c>
    </row>
    <row r="191" spans="1:2">
      <c r="A191" s="105" t="str">
        <f>TRIM(Clienti!B191)</f>
        <v/>
      </c>
      <c r="B191" s="76">
        <f>Clienti!A191</f>
        <v>0</v>
      </c>
    </row>
    <row r="192" spans="1:2">
      <c r="A192" s="105" t="str">
        <f>TRIM(Clienti!B192)</f>
        <v/>
      </c>
      <c r="B192" s="76">
        <f>Clienti!A192</f>
        <v>0</v>
      </c>
    </row>
    <row r="193" spans="1:2">
      <c r="A193" s="105" t="str">
        <f>TRIM(Clienti!B193)</f>
        <v/>
      </c>
      <c r="B193" s="76">
        <f>Clienti!A193</f>
        <v>0</v>
      </c>
    </row>
    <row r="194" spans="1:2">
      <c r="A194" s="105" t="str">
        <f>TRIM(Clienti!B194)</f>
        <v/>
      </c>
      <c r="B194" s="76">
        <f>Clienti!A194</f>
        <v>0</v>
      </c>
    </row>
    <row r="195" spans="1:2">
      <c r="A195" s="105" t="str">
        <f>TRIM(Clienti!B195)</f>
        <v/>
      </c>
      <c r="B195" s="76">
        <f>Clienti!A195</f>
        <v>0</v>
      </c>
    </row>
    <row r="196" spans="1:2">
      <c r="A196" s="105" t="str">
        <f>TRIM(Clienti!B196)</f>
        <v/>
      </c>
      <c r="B196" s="76">
        <f>Clienti!A196</f>
        <v>0</v>
      </c>
    </row>
    <row r="197" spans="1:2">
      <c r="A197" s="105" t="str">
        <f>TRIM(Clienti!B197)</f>
        <v/>
      </c>
      <c r="B197" s="76">
        <f>Clienti!A197</f>
        <v>0</v>
      </c>
    </row>
    <row r="198" spans="1:2">
      <c r="A198" s="105" t="str">
        <f>TRIM(Clienti!B198)</f>
        <v/>
      </c>
      <c r="B198" s="76">
        <f>Clienti!A198</f>
        <v>0</v>
      </c>
    </row>
    <row r="199" spans="1:2">
      <c r="A199" s="105" t="str">
        <f>TRIM(Clienti!B199)</f>
        <v/>
      </c>
      <c r="B199" s="76">
        <f>Clienti!A199</f>
        <v>0</v>
      </c>
    </row>
    <row r="200" spans="1:2">
      <c r="A200" s="105" t="str">
        <f>TRIM(Clienti!B200)</f>
        <v/>
      </c>
      <c r="B200" s="76">
        <f>Clienti!A200</f>
        <v>0</v>
      </c>
    </row>
    <row r="201" spans="1:2">
      <c r="A201" s="105" t="str">
        <f>TRIM(Clienti!B201)</f>
        <v/>
      </c>
      <c r="B201" s="76">
        <f>Clienti!A201</f>
        <v>0</v>
      </c>
    </row>
    <row r="202" spans="1:2">
      <c r="A202" s="105" t="str">
        <f>TRIM(Clienti!B202)</f>
        <v/>
      </c>
      <c r="B202" s="76">
        <f>Clienti!A202</f>
        <v>0</v>
      </c>
    </row>
    <row r="203" spans="1:2">
      <c r="A203" s="105" t="str">
        <f>TRIM(Clienti!B203)</f>
        <v/>
      </c>
      <c r="B203" s="76">
        <f>Clienti!A203</f>
        <v>0</v>
      </c>
    </row>
    <row r="204" spans="1:2">
      <c r="A204" s="105" t="str">
        <f>TRIM(Clienti!B204)</f>
        <v/>
      </c>
      <c r="B204" s="76">
        <f>Clienti!A204</f>
        <v>0</v>
      </c>
    </row>
    <row r="205" spans="1:2">
      <c r="A205" s="105" t="str">
        <f>TRIM(Clienti!B205)</f>
        <v/>
      </c>
      <c r="B205" s="76">
        <f>Clienti!A205</f>
        <v>0</v>
      </c>
    </row>
    <row r="206" spans="1:2">
      <c r="A206" s="105" t="str">
        <f>TRIM(Clienti!B206)</f>
        <v/>
      </c>
      <c r="B206" s="76">
        <f>Clienti!A206</f>
        <v>0</v>
      </c>
    </row>
    <row r="207" spans="1:2">
      <c r="A207" s="105" t="str">
        <f>TRIM(Clienti!B207)</f>
        <v/>
      </c>
      <c r="B207" s="76">
        <f>Clienti!A207</f>
        <v>0</v>
      </c>
    </row>
    <row r="208" spans="1:2">
      <c r="A208" s="105" t="str">
        <f>TRIM(Clienti!B208)</f>
        <v/>
      </c>
      <c r="B208" s="76">
        <f>Clienti!A208</f>
        <v>0</v>
      </c>
    </row>
    <row r="209" spans="1:2">
      <c r="A209" s="105" t="str">
        <f>TRIM(Clienti!B209)</f>
        <v/>
      </c>
      <c r="B209" s="76">
        <f>Clienti!A209</f>
        <v>0</v>
      </c>
    </row>
    <row r="210" spans="1:2">
      <c r="A210" s="105" t="str">
        <f>TRIM(Clienti!B210)</f>
        <v/>
      </c>
      <c r="B210" s="76">
        <f>Clienti!A210</f>
        <v>0</v>
      </c>
    </row>
    <row r="211" spans="1:2">
      <c r="A211" s="105" t="str">
        <f>TRIM(Clienti!B211)</f>
        <v/>
      </c>
      <c r="B211" s="76">
        <f>Clienti!A211</f>
        <v>0</v>
      </c>
    </row>
    <row r="212" spans="1:2">
      <c r="A212" s="105" t="str">
        <f>TRIM(Clienti!B212)</f>
        <v/>
      </c>
      <c r="B212" s="76">
        <f>Clienti!A212</f>
        <v>0</v>
      </c>
    </row>
    <row r="213" spans="1:2">
      <c r="A213" s="105" t="str">
        <f>TRIM(Clienti!B213)</f>
        <v/>
      </c>
      <c r="B213" s="76">
        <f>Clienti!A213</f>
        <v>0</v>
      </c>
    </row>
    <row r="214" spans="1:2">
      <c r="A214" s="105" t="str">
        <f>TRIM(Clienti!B214)</f>
        <v/>
      </c>
      <c r="B214" s="76">
        <f>Clienti!A214</f>
        <v>0</v>
      </c>
    </row>
    <row r="215" spans="1:2">
      <c r="A215" s="105" t="str">
        <f>TRIM(Clienti!B215)</f>
        <v/>
      </c>
      <c r="B215" s="76">
        <f>Clienti!A215</f>
        <v>0</v>
      </c>
    </row>
    <row r="216" spans="1:2">
      <c r="A216" s="105" t="str">
        <f>TRIM(Clienti!B216)</f>
        <v/>
      </c>
      <c r="B216" s="76">
        <f>Clienti!A216</f>
        <v>0</v>
      </c>
    </row>
    <row r="217" spans="1:2">
      <c r="A217" s="105" t="str">
        <f>TRIM(Clienti!B217)</f>
        <v/>
      </c>
      <c r="B217" s="76">
        <f>Clienti!A217</f>
        <v>0</v>
      </c>
    </row>
    <row r="218" spans="1:2">
      <c r="A218" s="105" t="str">
        <f>TRIM(Clienti!B218)</f>
        <v/>
      </c>
      <c r="B218" s="76">
        <f>Clienti!A218</f>
        <v>0</v>
      </c>
    </row>
    <row r="219" spans="1:2">
      <c r="A219" s="105" t="str">
        <f>TRIM(Clienti!B219)</f>
        <v/>
      </c>
      <c r="B219" s="76">
        <f>Clienti!A219</f>
        <v>0</v>
      </c>
    </row>
    <row r="220" spans="1:2">
      <c r="A220" s="105" t="str">
        <f>TRIM(Clienti!B220)</f>
        <v/>
      </c>
      <c r="B220" s="76">
        <f>Clienti!A220</f>
        <v>0</v>
      </c>
    </row>
    <row r="221" spans="1:2">
      <c r="A221" s="105" t="str">
        <f>TRIM(Clienti!B221)</f>
        <v/>
      </c>
      <c r="B221" s="76">
        <f>Clienti!A221</f>
        <v>0</v>
      </c>
    </row>
    <row r="222" spans="1:2">
      <c r="A222" s="105" t="str">
        <f>TRIM(Clienti!B222)</f>
        <v/>
      </c>
      <c r="B222" s="76">
        <f>Clienti!A222</f>
        <v>0</v>
      </c>
    </row>
    <row r="223" spans="1:2">
      <c r="A223" s="105" t="str">
        <f>TRIM(Clienti!B223)</f>
        <v/>
      </c>
      <c r="B223" s="76">
        <f>Clienti!A223</f>
        <v>0</v>
      </c>
    </row>
    <row r="224" spans="1:2">
      <c r="A224" s="105" t="str">
        <f>TRIM(Clienti!B224)</f>
        <v/>
      </c>
      <c r="B224" s="76">
        <f>Clienti!A224</f>
        <v>0</v>
      </c>
    </row>
    <row r="225" spans="1:2">
      <c r="A225" s="105" t="str">
        <f>TRIM(Clienti!B225)</f>
        <v/>
      </c>
      <c r="B225" s="76">
        <f>Clienti!A225</f>
        <v>0</v>
      </c>
    </row>
    <row r="226" spans="1:2">
      <c r="A226" s="105" t="str">
        <f>TRIM(Clienti!B226)</f>
        <v/>
      </c>
      <c r="B226" s="76">
        <f>Clienti!A226</f>
        <v>0</v>
      </c>
    </row>
    <row r="227" spans="1:2">
      <c r="A227" s="105" t="str">
        <f>TRIM(Clienti!B227)</f>
        <v/>
      </c>
      <c r="B227" s="76">
        <f>Clienti!A227</f>
        <v>0</v>
      </c>
    </row>
    <row r="228" spans="1:2">
      <c r="A228" s="105" t="str">
        <f>TRIM(Clienti!B228)</f>
        <v/>
      </c>
      <c r="B228" s="76">
        <f>Clienti!A228</f>
        <v>0</v>
      </c>
    </row>
    <row r="229" spans="1:2">
      <c r="A229" s="105" t="str">
        <f>TRIM(Clienti!B229)</f>
        <v/>
      </c>
      <c r="B229" s="76">
        <f>Clienti!A229</f>
        <v>0</v>
      </c>
    </row>
    <row r="230" spans="1:2">
      <c r="A230" s="105" t="str">
        <f>TRIM(Clienti!B230)</f>
        <v/>
      </c>
      <c r="B230" s="76">
        <f>Clienti!A230</f>
        <v>0</v>
      </c>
    </row>
    <row r="231" spans="1:2">
      <c r="A231" s="105" t="str">
        <f>TRIM(Clienti!B231)</f>
        <v/>
      </c>
      <c r="B231" s="76">
        <f>Clienti!A231</f>
        <v>0</v>
      </c>
    </row>
    <row r="232" spans="1:2">
      <c r="A232" s="105" t="str">
        <f>TRIM(Clienti!B232)</f>
        <v/>
      </c>
      <c r="B232" s="76">
        <f>Clienti!A232</f>
        <v>0</v>
      </c>
    </row>
    <row r="233" spans="1:2">
      <c r="A233" s="105" t="str">
        <f>TRIM(Clienti!B233)</f>
        <v/>
      </c>
      <c r="B233" s="76">
        <f>Clienti!A233</f>
        <v>0</v>
      </c>
    </row>
    <row r="234" spans="1:2">
      <c r="A234" s="105" t="str">
        <f>TRIM(Clienti!B234)</f>
        <v/>
      </c>
      <c r="B234" s="76">
        <f>Clienti!A234</f>
        <v>0</v>
      </c>
    </row>
    <row r="235" spans="1:2">
      <c r="A235" s="105" t="str">
        <f>TRIM(Clienti!B235)</f>
        <v/>
      </c>
      <c r="B235" s="76">
        <f>Clienti!A235</f>
        <v>0</v>
      </c>
    </row>
    <row r="236" spans="1:2">
      <c r="A236" s="105" t="str">
        <f>TRIM(Clienti!B236)</f>
        <v/>
      </c>
      <c r="B236" s="76">
        <f>Clienti!A236</f>
        <v>0</v>
      </c>
    </row>
    <row r="237" spans="1:2">
      <c r="A237" s="105" t="str">
        <f>TRIM(Clienti!B237)</f>
        <v/>
      </c>
      <c r="B237" s="76">
        <f>Clienti!A237</f>
        <v>0</v>
      </c>
    </row>
    <row r="238" spans="1:2">
      <c r="A238" s="105" t="str">
        <f>TRIM(Clienti!B238)</f>
        <v/>
      </c>
      <c r="B238" s="76">
        <f>Clienti!A238</f>
        <v>0</v>
      </c>
    </row>
    <row r="239" spans="1:2">
      <c r="A239" s="105" t="str">
        <f>TRIM(Clienti!B239)</f>
        <v/>
      </c>
      <c r="B239" s="76">
        <f>Clienti!A239</f>
        <v>0</v>
      </c>
    </row>
    <row r="240" spans="1:2">
      <c r="A240" s="105" t="str">
        <f>TRIM(Clienti!B240)</f>
        <v/>
      </c>
      <c r="B240" s="76">
        <f>Clienti!A240</f>
        <v>0</v>
      </c>
    </row>
    <row r="241" spans="1:2">
      <c r="A241" s="105" t="str">
        <f>TRIM(Clienti!B241)</f>
        <v/>
      </c>
      <c r="B241" s="76">
        <f>Clienti!A241</f>
        <v>0</v>
      </c>
    </row>
    <row r="242" spans="1:2">
      <c r="A242" s="105" t="str">
        <f>TRIM(Clienti!B242)</f>
        <v/>
      </c>
      <c r="B242" s="76">
        <f>Clienti!A242</f>
        <v>0</v>
      </c>
    </row>
    <row r="243" spans="1:2">
      <c r="A243" s="105" t="str">
        <f>TRIM(Clienti!B243)</f>
        <v/>
      </c>
      <c r="B243" s="76">
        <f>Clienti!A243</f>
        <v>0</v>
      </c>
    </row>
    <row r="244" spans="1:2">
      <c r="A244" s="105" t="str">
        <f>TRIM(Clienti!B244)</f>
        <v/>
      </c>
      <c r="B244" s="76">
        <f>Clienti!A244</f>
        <v>0</v>
      </c>
    </row>
    <row r="245" spans="1:2">
      <c r="A245" s="105" t="str">
        <f>TRIM(Clienti!B245)</f>
        <v/>
      </c>
      <c r="B245" s="76">
        <f>Clienti!A245</f>
        <v>0</v>
      </c>
    </row>
    <row r="246" spans="1:2">
      <c r="A246" s="105" t="str">
        <f>TRIM(Clienti!B246)</f>
        <v/>
      </c>
      <c r="B246" s="76">
        <f>Clienti!A246</f>
        <v>0</v>
      </c>
    </row>
    <row r="247" spans="1:2">
      <c r="A247" s="105" t="str">
        <f>TRIM(Clienti!B247)</f>
        <v/>
      </c>
      <c r="B247" s="76">
        <f>Clienti!A247</f>
        <v>0</v>
      </c>
    </row>
    <row r="248" spans="1:2">
      <c r="A248" s="105" t="str">
        <f>TRIM(Clienti!B248)</f>
        <v/>
      </c>
      <c r="B248" s="76">
        <f>Clienti!A248</f>
        <v>0</v>
      </c>
    </row>
    <row r="249" spans="1:2">
      <c r="A249" s="105" t="str">
        <f>TRIM(Clienti!B249)</f>
        <v/>
      </c>
      <c r="B249" s="76">
        <f>Clienti!A249</f>
        <v>0</v>
      </c>
    </row>
    <row r="250" spans="1:2">
      <c r="A250" s="105" t="str">
        <f>TRIM(Clienti!B250)</f>
        <v/>
      </c>
      <c r="B250" s="76">
        <f>Clienti!A250</f>
        <v>0</v>
      </c>
    </row>
    <row r="251" spans="1:2">
      <c r="A251" s="105" t="str">
        <f>TRIM(Clienti!B251)</f>
        <v/>
      </c>
      <c r="B251" s="76">
        <f>Clienti!A251</f>
        <v>0</v>
      </c>
    </row>
    <row r="252" spans="1:2">
      <c r="A252" s="105" t="str">
        <f>TRIM(Clienti!B252)</f>
        <v/>
      </c>
      <c r="B252" s="76">
        <f>Clienti!A252</f>
        <v>0</v>
      </c>
    </row>
    <row r="253" spans="1:2">
      <c r="A253" s="105" t="str">
        <f>TRIM(Clienti!B253)</f>
        <v/>
      </c>
      <c r="B253" s="76">
        <f>Clienti!A253</f>
        <v>0</v>
      </c>
    </row>
    <row r="254" spans="1:2">
      <c r="A254" s="105" t="str">
        <f>TRIM(Clienti!B254)</f>
        <v/>
      </c>
      <c r="B254" s="76">
        <f>Clienti!A254</f>
        <v>0</v>
      </c>
    </row>
    <row r="255" spans="1:2">
      <c r="A255" s="105" t="str">
        <f>TRIM(Clienti!B255)</f>
        <v/>
      </c>
      <c r="B255" s="76">
        <f>Clienti!A255</f>
        <v>0</v>
      </c>
    </row>
    <row r="256" spans="1:2">
      <c r="A256" s="105" t="str">
        <f>TRIM(Clienti!B256)</f>
        <v/>
      </c>
      <c r="B256" s="76">
        <f>Clienti!A256</f>
        <v>0</v>
      </c>
    </row>
    <row r="257" spans="1:2">
      <c r="A257" s="105" t="str">
        <f>TRIM(Clienti!B257)</f>
        <v/>
      </c>
      <c r="B257" s="76">
        <f>Clienti!A257</f>
        <v>0</v>
      </c>
    </row>
    <row r="258" spans="1:2">
      <c r="A258" s="105" t="str">
        <f>TRIM(Clienti!B258)</f>
        <v/>
      </c>
      <c r="B258" s="76">
        <f>Clienti!A258</f>
        <v>0</v>
      </c>
    </row>
    <row r="259" spans="1:2">
      <c r="A259" s="105" t="str">
        <f>TRIM(Clienti!B259)</f>
        <v/>
      </c>
      <c r="B259" s="76">
        <f>Clienti!A259</f>
        <v>0</v>
      </c>
    </row>
    <row r="260" spans="1:2">
      <c r="A260" s="105" t="str">
        <f>TRIM(Clienti!B260)</f>
        <v/>
      </c>
      <c r="B260" s="76">
        <f>Clienti!A260</f>
        <v>0</v>
      </c>
    </row>
    <row r="261" spans="1:2">
      <c r="A261" s="105" t="str">
        <f>TRIM(Clienti!B261)</f>
        <v/>
      </c>
      <c r="B261" s="76">
        <f>Clienti!A261</f>
        <v>0</v>
      </c>
    </row>
    <row r="262" spans="1:2">
      <c r="A262" s="105" t="str">
        <f>TRIM(Clienti!B262)</f>
        <v/>
      </c>
      <c r="B262" s="76">
        <f>Clienti!A262</f>
        <v>0</v>
      </c>
    </row>
    <row r="263" spans="1:2">
      <c r="A263" s="105" t="str">
        <f>TRIM(Clienti!B263)</f>
        <v/>
      </c>
      <c r="B263" s="76">
        <f>Clienti!A263</f>
        <v>0</v>
      </c>
    </row>
    <row r="264" spans="1:2">
      <c r="A264" s="105" t="str">
        <f>TRIM(Clienti!B264)</f>
        <v/>
      </c>
      <c r="B264" s="76">
        <f>Clienti!A264</f>
        <v>0</v>
      </c>
    </row>
    <row r="265" spans="1:2">
      <c r="A265" s="105" t="str">
        <f>TRIM(Clienti!B265)</f>
        <v/>
      </c>
      <c r="B265" s="76">
        <f>Clienti!A265</f>
        <v>0</v>
      </c>
    </row>
    <row r="266" spans="1:2">
      <c r="A266" s="105" t="str">
        <f>TRIM(Clienti!B266)</f>
        <v/>
      </c>
      <c r="B266" s="76">
        <f>Clienti!A266</f>
        <v>0</v>
      </c>
    </row>
    <row r="267" spans="1:2">
      <c r="A267" s="105" t="str">
        <f>TRIM(Clienti!B267)</f>
        <v/>
      </c>
      <c r="B267" s="76">
        <f>Clienti!A267</f>
        <v>0</v>
      </c>
    </row>
    <row r="268" spans="1:2">
      <c r="A268" s="105" t="str">
        <f>TRIM(Clienti!B268)</f>
        <v/>
      </c>
      <c r="B268" s="76">
        <f>Clienti!A268</f>
        <v>0</v>
      </c>
    </row>
    <row r="269" spans="1:2">
      <c r="A269" s="105" t="str">
        <f>TRIM(Clienti!B269)</f>
        <v/>
      </c>
      <c r="B269" s="76">
        <f>Clienti!A269</f>
        <v>0</v>
      </c>
    </row>
    <row r="270" spans="1:2">
      <c r="A270" s="105" t="str">
        <f>TRIM(Clienti!B270)</f>
        <v/>
      </c>
      <c r="B270" s="76">
        <f>Clienti!A270</f>
        <v>0</v>
      </c>
    </row>
    <row r="271" spans="1:2">
      <c r="A271" s="105" t="str">
        <f>TRIM(Clienti!B271)</f>
        <v/>
      </c>
      <c r="B271" s="76">
        <f>Clienti!A271</f>
        <v>0</v>
      </c>
    </row>
    <row r="272" spans="1:2">
      <c r="A272" s="105" t="str">
        <f>TRIM(Clienti!B272)</f>
        <v/>
      </c>
      <c r="B272" s="76">
        <f>Clienti!A272</f>
        <v>0</v>
      </c>
    </row>
    <row r="273" spans="1:2">
      <c r="A273" s="105" t="str">
        <f>TRIM(Clienti!B273)</f>
        <v/>
      </c>
      <c r="B273" s="76">
        <f>Clienti!A273</f>
        <v>0</v>
      </c>
    </row>
    <row r="274" spans="1:2">
      <c r="A274" s="105" t="str">
        <f>TRIM(Clienti!B274)</f>
        <v/>
      </c>
      <c r="B274" s="76">
        <f>Clienti!A274</f>
        <v>0</v>
      </c>
    </row>
    <row r="275" spans="1:2">
      <c r="A275" s="105" t="str">
        <f>TRIM(Clienti!B275)</f>
        <v/>
      </c>
      <c r="B275" s="76">
        <f>Clienti!A275</f>
        <v>0</v>
      </c>
    </row>
    <row r="276" spans="1:2">
      <c r="A276" s="105" t="str">
        <f>TRIM(Clienti!B276)</f>
        <v/>
      </c>
      <c r="B276" s="76">
        <f>Clienti!A276</f>
        <v>0</v>
      </c>
    </row>
    <row r="277" spans="1:2">
      <c r="A277" s="105" t="str">
        <f>TRIM(Clienti!B277)</f>
        <v/>
      </c>
      <c r="B277" s="76">
        <f>Clienti!A277</f>
        <v>0</v>
      </c>
    </row>
    <row r="278" spans="1:2">
      <c r="A278" s="105" t="str">
        <f>TRIM(Clienti!B278)</f>
        <v/>
      </c>
      <c r="B278" s="76">
        <f>Clienti!A278</f>
        <v>0</v>
      </c>
    </row>
    <row r="279" spans="1:2">
      <c r="A279" s="105" t="str">
        <f>TRIM(Clienti!B279)</f>
        <v/>
      </c>
      <c r="B279" s="76">
        <f>Clienti!A279</f>
        <v>0</v>
      </c>
    </row>
    <row r="280" spans="1:2">
      <c r="A280" s="105" t="str">
        <f>TRIM(Clienti!B280)</f>
        <v/>
      </c>
      <c r="B280" s="76">
        <f>Clienti!A280</f>
        <v>0</v>
      </c>
    </row>
    <row r="281" spans="1:2">
      <c r="A281" s="105" t="str">
        <f>TRIM(Clienti!B281)</f>
        <v/>
      </c>
      <c r="B281" s="76">
        <f>Clienti!A281</f>
        <v>0</v>
      </c>
    </row>
    <row r="282" spans="1:2">
      <c r="A282" s="105" t="str">
        <f>TRIM(Clienti!B282)</f>
        <v/>
      </c>
      <c r="B282" s="76">
        <f>Clienti!A282</f>
        <v>0</v>
      </c>
    </row>
    <row r="283" spans="1:2">
      <c r="A283" s="105" t="str">
        <f>TRIM(Clienti!B283)</f>
        <v/>
      </c>
      <c r="B283" s="76">
        <f>Clienti!A283</f>
        <v>0</v>
      </c>
    </row>
    <row r="284" spans="1:2">
      <c r="A284" s="105" t="str">
        <f>TRIM(Clienti!B284)</f>
        <v/>
      </c>
      <c r="B284" s="76">
        <f>Clienti!A284</f>
        <v>0</v>
      </c>
    </row>
    <row r="285" spans="1:2">
      <c r="A285" s="105" t="str">
        <f>TRIM(Clienti!B285)</f>
        <v/>
      </c>
      <c r="B285" s="76">
        <f>Clienti!A285</f>
        <v>0</v>
      </c>
    </row>
    <row r="286" spans="1:2">
      <c r="A286" s="105" t="str">
        <f>TRIM(Clienti!B286)</f>
        <v/>
      </c>
      <c r="B286" s="76">
        <f>Clienti!A286</f>
        <v>0</v>
      </c>
    </row>
    <row r="287" spans="1:2">
      <c r="A287" s="105" t="str">
        <f>TRIM(Clienti!B287)</f>
        <v/>
      </c>
      <c r="B287" s="76">
        <f>Clienti!A287</f>
        <v>0</v>
      </c>
    </row>
    <row r="288" spans="1:2">
      <c r="A288" s="105" t="str">
        <f>TRIM(Clienti!B288)</f>
        <v/>
      </c>
      <c r="B288" s="76">
        <f>Clienti!A288</f>
        <v>0</v>
      </c>
    </row>
    <row r="289" spans="1:2">
      <c r="A289" s="105" t="str">
        <f>TRIM(Clienti!B289)</f>
        <v/>
      </c>
      <c r="B289" s="76">
        <f>Clienti!A289</f>
        <v>0</v>
      </c>
    </row>
    <row r="290" spans="1:2">
      <c r="A290" s="105" t="str">
        <f>TRIM(Clienti!B290)</f>
        <v/>
      </c>
      <c r="B290" s="76">
        <f>Clienti!A290</f>
        <v>0</v>
      </c>
    </row>
    <row r="291" spans="1:2">
      <c r="A291" s="105" t="str">
        <f>TRIM(Clienti!B291)</f>
        <v/>
      </c>
      <c r="B291" s="76">
        <f>Clienti!A291</f>
        <v>0</v>
      </c>
    </row>
    <row r="292" spans="1:2">
      <c r="A292" s="105" t="str">
        <f>TRIM(Clienti!B292)</f>
        <v/>
      </c>
      <c r="B292" s="76">
        <f>Clienti!A292</f>
        <v>0</v>
      </c>
    </row>
    <row r="293" spans="1:2">
      <c r="A293" s="105" t="str">
        <f>TRIM(Clienti!B293)</f>
        <v/>
      </c>
      <c r="B293" s="76">
        <f>Clienti!A293</f>
        <v>0</v>
      </c>
    </row>
    <row r="294" spans="1:2">
      <c r="A294" s="105" t="str">
        <f>TRIM(Clienti!B294)</f>
        <v/>
      </c>
      <c r="B294" s="76">
        <f>Clienti!A294</f>
        <v>0</v>
      </c>
    </row>
    <row r="295" spans="1:2">
      <c r="A295" s="105" t="str">
        <f>TRIM(Clienti!B295)</f>
        <v/>
      </c>
      <c r="B295" s="76">
        <f>Clienti!A295</f>
        <v>0</v>
      </c>
    </row>
    <row r="296" spans="1:2">
      <c r="A296" s="105" t="str">
        <f>TRIM(Clienti!B296)</f>
        <v/>
      </c>
      <c r="B296" s="76">
        <f>Clienti!A296</f>
        <v>0</v>
      </c>
    </row>
    <row r="297" spans="1:2">
      <c r="A297" s="105" t="str">
        <f>TRIM(Clienti!B297)</f>
        <v/>
      </c>
      <c r="B297" s="76">
        <f>Clienti!A297</f>
        <v>0</v>
      </c>
    </row>
    <row r="298" spans="1:2">
      <c r="A298" s="105" t="str">
        <f>TRIM(Clienti!B298)</f>
        <v/>
      </c>
      <c r="B298" s="76">
        <f>Clienti!A298</f>
        <v>0</v>
      </c>
    </row>
    <row r="299" spans="1:2">
      <c r="A299" s="105" t="str">
        <f>TRIM(Clienti!B299)</f>
        <v/>
      </c>
      <c r="B299" s="76">
        <f>Clienti!A299</f>
        <v>0</v>
      </c>
    </row>
    <row r="300" spans="1:2">
      <c r="A300" s="105" t="str">
        <f>TRIM(Clienti!B300)</f>
        <v/>
      </c>
      <c r="B300" s="76">
        <f>Clienti!A300</f>
        <v>0</v>
      </c>
    </row>
    <row r="301" spans="1:2">
      <c r="A301" s="105" t="str">
        <f>TRIM(Clienti!B301)</f>
        <v/>
      </c>
      <c r="B301" s="76">
        <f>Clienti!A301</f>
        <v>0</v>
      </c>
    </row>
    <row r="302" spans="1:2">
      <c r="A302" s="105" t="str">
        <f>TRIM(Clienti!B302)</f>
        <v/>
      </c>
      <c r="B302" s="76">
        <f>Clienti!A302</f>
        <v>0</v>
      </c>
    </row>
    <row r="303" spans="1:2">
      <c r="A303" s="105" t="str">
        <f>TRIM(Clienti!B303)</f>
        <v/>
      </c>
      <c r="B303" s="76">
        <f>Clienti!A303</f>
        <v>0</v>
      </c>
    </row>
    <row r="304" spans="1:2">
      <c r="A304" s="105" t="str">
        <f>TRIM(Clienti!B304)</f>
        <v/>
      </c>
      <c r="B304" s="76">
        <f>Clienti!A304</f>
        <v>0</v>
      </c>
    </row>
    <row r="305" spans="1:2">
      <c r="A305" s="105" t="str">
        <f>TRIM(Clienti!B305)</f>
        <v/>
      </c>
      <c r="B305" s="76">
        <f>Clienti!A305</f>
        <v>0</v>
      </c>
    </row>
    <row r="306" spans="1:2">
      <c r="A306" s="105" t="str">
        <f>TRIM(Clienti!B306)</f>
        <v/>
      </c>
      <c r="B306" s="76">
        <f>Clienti!A306</f>
        <v>0</v>
      </c>
    </row>
    <row r="307" spans="1:2">
      <c r="A307" s="105" t="str">
        <f>TRIM(Clienti!B307)</f>
        <v/>
      </c>
      <c r="B307" s="76">
        <f>Clienti!A307</f>
        <v>0</v>
      </c>
    </row>
    <row r="308" spans="1:2">
      <c r="A308" s="105" t="str">
        <f>TRIM(Clienti!B308)</f>
        <v/>
      </c>
      <c r="B308" s="76">
        <f>Clienti!A308</f>
        <v>0</v>
      </c>
    </row>
    <row r="309" spans="1:2">
      <c r="A309" s="105" t="str">
        <f>TRIM(Clienti!B309)</f>
        <v/>
      </c>
      <c r="B309" s="76">
        <f>Clienti!A309</f>
        <v>0</v>
      </c>
    </row>
    <row r="310" spans="1:2">
      <c r="A310" s="105" t="str">
        <f>TRIM(Clienti!B310)</f>
        <v/>
      </c>
      <c r="B310" s="76">
        <f>Clienti!A310</f>
        <v>0</v>
      </c>
    </row>
    <row r="311" spans="1:2">
      <c r="A311" s="105" t="str">
        <f>TRIM(Clienti!B311)</f>
        <v/>
      </c>
      <c r="B311" s="76">
        <f>Clienti!A311</f>
        <v>0</v>
      </c>
    </row>
    <row r="312" spans="1:2">
      <c r="A312" s="105" t="str">
        <f>TRIM(Clienti!B312)</f>
        <v/>
      </c>
      <c r="B312" s="76">
        <f>Clienti!A312</f>
        <v>0</v>
      </c>
    </row>
    <row r="313" spans="1:2">
      <c r="A313" s="105" t="str">
        <f>TRIM(Clienti!B313)</f>
        <v/>
      </c>
      <c r="B313" s="76">
        <f>Clienti!A313</f>
        <v>0</v>
      </c>
    </row>
    <row r="314" spans="1:2">
      <c r="A314" s="105" t="str">
        <f>TRIM(Clienti!B314)</f>
        <v/>
      </c>
      <c r="B314" s="76">
        <f>Clienti!A314</f>
        <v>0</v>
      </c>
    </row>
    <row r="315" spans="1:2">
      <c r="A315" s="105" t="str">
        <f>TRIM(Clienti!B315)</f>
        <v/>
      </c>
      <c r="B315" s="76">
        <f>Clienti!A315</f>
        <v>0</v>
      </c>
    </row>
    <row r="316" spans="1:2">
      <c r="A316" s="105" t="str">
        <f>TRIM(Clienti!B316)</f>
        <v/>
      </c>
      <c r="B316" s="76">
        <f>Clienti!A316</f>
        <v>0</v>
      </c>
    </row>
    <row r="317" spans="1:2">
      <c r="A317" s="105" t="str">
        <f>TRIM(Clienti!B317)</f>
        <v/>
      </c>
      <c r="B317" s="76">
        <f>Clienti!A317</f>
        <v>0</v>
      </c>
    </row>
    <row r="318" spans="1:2">
      <c r="A318" s="105" t="str">
        <f>TRIM(Clienti!B318)</f>
        <v/>
      </c>
      <c r="B318" s="76">
        <f>Clienti!A318</f>
        <v>0</v>
      </c>
    </row>
    <row r="319" spans="1:2">
      <c r="A319" s="105" t="str">
        <f>TRIM(Clienti!B319)</f>
        <v/>
      </c>
      <c r="B319" s="76">
        <f>Clienti!A319</f>
        <v>0</v>
      </c>
    </row>
    <row r="320" spans="1:2">
      <c r="A320" s="105" t="str">
        <f>TRIM(Clienti!B320)</f>
        <v/>
      </c>
      <c r="B320" s="76">
        <f>Clienti!A320</f>
        <v>0</v>
      </c>
    </row>
    <row r="321" spans="1:2">
      <c r="A321" s="105" t="str">
        <f>TRIM(Clienti!B321)</f>
        <v/>
      </c>
      <c r="B321" s="76">
        <f>Clienti!A321</f>
        <v>0</v>
      </c>
    </row>
    <row r="322" spans="1:2">
      <c r="A322" s="105" t="str">
        <f>TRIM(Clienti!B322)</f>
        <v/>
      </c>
      <c r="B322" s="76">
        <f>Clienti!A322</f>
        <v>0</v>
      </c>
    </row>
    <row r="323" spans="1:2">
      <c r="A323" s="105" t="str">
        <f>TRIM(Clienti!B323)</f>
        <v/>
      </c>
      <c r="B323" s="76">
        <f>Clienti!A323</f>
        <v>0</v>
      </c>
    </row>
    <row r="324" spans="1:2">
      <c r="A324" s="105" t="str">
        <f>TRIM(Clienti!B324)</f>
        <v/>
      </c>
      <c r="B324" s="76">
        <f>Clienti!A324</f>
        <v>0</v>
      </c>
    </row>
    <row r="325" spans="1:2">
      <c r="A325" s="105" t="str">
        <f>TRIM(Clienti!B325)</f>
        <v/>
      </c>
      <c r="B325" s="76">
        <f>Clienti!A325</f>
        <v>0</v>
      </c>
    </row>
    <row r="326" spans="1:2">
      <c r="A326" s="105" t="str">
        <f>TRIM(Clienti!B326)</f>
        <v/>
      </c>
      <c r="B326" s="76">
        <f>Clienti!A326</f>
        <v>0</v>
      </c>
    </row>
    <row r="327" spans="1:2">
      <c r="A327" s="105" t="str">
        <f>TRIM(Clienti!B327)</f>
        <v/>
      </c>
      <c r="B327" s="76">
        <f>Clienti!A327</f>
        <v>0</v>
      </c>
    </row>
    <row r="328" spans="1:2">
      <c r="A328" s="105" t="str">
        <f>TRIM(Clienti!B328)</f>
        <v/>
      </c>
      <c r="B328" s="76">
        <f>Clienti!A328</f>
        <v>0</v>
      </c>
    </row>
    <row r="329" spans="1:2">
      <c r="A329" s="105" t="str">
        <f>TRIM(Clienti!B329)</f>
        <v/>
      </c>
      <c r="B329" s="76">
        <f>Clienti!A329</f>
        <v>0</v>
      </c>
    </row>
    <row r="330" spans="1:2">
      <c r="A330" s="105" t="str">
        <f>TRIM(Clienti!B330)</f>
        <v/>
      </c>
      <c r="B330" s="76">
        <f>Clienti!A330</f>
        <v>0</v>
      </c>
    </row>
    <row r="331" spans="1:2">
      <c r="A331" s="105" t="str">
        <f>TRIM(Clienti!B331)</f>
        <v/>
      </c>
      <c r="B331" s="76">
        <f>Clienti!A331</f>
        <v>0</v>
      </c>
    </row>
    <row r="332" spans="1:2">
      <c r="A332" s="105" t="str">
        <f>TRIM(Clienti!B332)</f>
        <v/>
      </c>
      <c r="B332" s="76">
        <f>Clienti!A332</f>
        <v>0</v>
      </c>
    </row>
    <row r="333" spans="1:2">
      <c r="A333" s="105" t="str">
        <f>TRIM(Clienti!B333)</f>
        <v/>
      </c>
      <c r="B333" s="76">
        <f>Clienti!A333</f>
        <v>0</v>
      </c>
    </row>
    <row r="334" spans="1:2">
      <c r="A334" s="105" t="str">
        <f>TRIM(Clienti!B334)</f>
        <v/>
      </c>
      <c r="B334" s="76">
        <f>Clienti!A334</f>
        <v>0</v>
      </c>
    </row>
    <row r="335" spans="1:2">
      <c r="A335" s="105" t="str">
        <f>TRIM(Clienti!B335)</f>
        <v/>
      </c>
      <c r="B335" s="76">
        <f>Clienti!A335</f>
        <v>0</v>
      </c>
    </row>
    <row r="336" spans="1:2">
      <c r="A336" s="105" t="str">
        <f>TRIM(Clienti!B336)</f>
        <v/>
      </c>
      <c r="B336" s="76">
        <f>Clienti!A336</f>
        <v>0</v>
      </c>
    </row>
    <row r="337" spans="1:2">
      <c r="A337" s="105" t="str">
        <f>TRIM(Clienti!B337)</f>
        <v/>
      </c>
      <c r="B337" s="76">
        <f>Clienti!A337</f>
        <v>0</v>
      </c>
    </row>
    <row r="338" spans="1:2">
      <c r="A338" s="105" t="str">
        <f>TRIM(Clienti!B338)</f>
        <v/>
      </c>
      <c r="B338" s="76">
        <f>Clienti!A338</f>
        <v>0</v>
      </c>
    </row>
    <row r="339" spans="1:2">
      <c r="A339" s="105" t="str">
        <f>TRIM(Clienti!B339)</f>
        <v/>
      </c>
      <c r="B339" s="76">
        <f>Clienti!A339</f>
        <v>0</v>
      </c>
    </row>
    <row r="340" spans="1:2">
      <c r="A340" s="105" t="str">
        <f>TRIM(Clienti!B340)</f>
        <v/>
      </c>
      <c r="B340" s="76">
        <f>Clienti!A340</f>
        <v>0</v>
      </c>
    </row>
    <row r="341" spans="1:2">
      <c r="A341" s="105" t="str">
        <f>TRIM(Clienti!B341)</f>
        <v/>
      </c>
      <c r="B341" s="76">
        <f>Clienti!A341</f>
        <v>0</v>
      </c>
    </row>
    <row r="342" spans="1:2">
      <c r="A342" s="105" t="str">
        <f>TRIM(Clienti!B342)</f>
        <v/>
      </c>
      <c r="B342" s="76">
        <f>Clienti!A342</f>
        <v>0</v>
      </c>
    </row>
    <row r="343" spans="1:2">
      <c r="A343" s="105" t="str">
        <f>TRIM(Clienti!B343)</f>
        <v/>
      </c>
      <c r="B343" s="76">
        <f>Clienti!A343</f>
        <v>0</v>
      </c>
    </row>
    <row r="344" spans="1:2">
      <c r="A344" s="105" t="str">
        <f>TRIM(Clienti!B344)</f>
        <v/>
      </c>
      <c r="B344" s="76">
        <f>Clienti!A344</f>
        <v>0</v>
      </c>
    </row>
    <row r="345" spans="1:2">
      <c r="A345" s="105" t="str">
        <f>TRIM(Clienti!B345)</f>
        <v/>
      </c>
      <c r="B345" s="76">
        <f>Clienti!A345</f>
        <v>0</v>
      </c>
    </row>
    <row r="346" spans="1:2">
      <c r="A346" s="105" t="str">
        <f>TRIM(Clienti!B346)</f>
        <v/>
      </c>
      <c r="B346" s="76">
        <f>Clienti!A346</f>
        <v>0</v>
      </c>
    </row>
    <row r="347" spans="1:2">
      <c r="A347" s="105" t="str">
        <f>TRIM(Clienti!B347)</f>
        <v/>
      </c>
      <c r="B347" s="76">
        <f>Clienti!A347</f>
        <v>0</v>
      </c>
    </row>
    <row r="348" spans="1:2">
      <c r="A348" s="105" t="str">
        <f>TRIM(Clienti!B348)</f>
        <v/>
      </c>
      <c r="B348" s="76">
        <f>Clienti!A348</f>
        <v>0</v>
      </c>
    </row>
    <row r="349" spans="1:2">
      <c r="A349" s="105" t="str">
        <f>TRIM(Clienti!B349)</f>
        <v/>
      </c>
      <c r="B349" s="76">
        <f>Clienti!A349</f>
        <v>0</v>
      </c>
    </row>
    <row r="350" spans="1:2">
      <c r="A350" s="105" t="str">
        <f>TRIM(Clienti!B350)</f>
        <v/>
      </c>
      <c r="B350" s="76">
        <f>Clienti!A350</f>
        <v>0</v>
      </c>
    </row>
    <row r="351" spans="1:2">
      <c r="A351" s="105" t="str">
        <f>TRIM(Clienti!B351)</f>
        <v/>
      </c>
      <c r="B351" s="76">
        <f>Clienti!A351</f>
        <v>0</v>
      </c>
    </row>
    <row r="352" spans="1:2">
      <c r="A352" s="105" t="str">
        <f>TRIM(Clienti!B352)</f>
        <v/>
      </c>
      <c r="B352" s="76">
        <f>Clienti!A352</f>
        <v>0</v>
      </c>
    </row>
    <row r="353" spans="1:2">
      <c r="A353" s="105" t="str">
        <f>TRIM(Clienti!B353)</f>
        <v/>
      </c>
      <c r="B353" s="76">
        <f>Clienti!A353</f>
        <v>0</v>
      </c>
    </row>
    <row r="354" spans="1:2">
      <c r="A354" s="105" t="str">
        <f>TRIM(Clienti!B354)</f>
        <v/>
      </c>
      <c r="B354" s="76">
        <f>Clienti!A354</f>
        <v>0</v>
      </c>
    </row>
    <row r="355" spans="1:2">
      <c r="A355" s="105" t="str">
        <f>TRIM(Clienti!B355)</f>
        <v/>
      </c>
      <c r="B355" s="76">
        <f>Clienti!A355</f>
        <v>0</v>
      </c>
    </row>
    <row r="356" spans="1:2">
      <c r="A356" s="105" t="str">
        <f>TRIM(Clienti!B356)</f>
        <v/>
      </c>
      <c r="B356" s="76">
        <f>Clienti!A356</f>
        <v>0</v>
      </c>
    </row>
    <row r="357" spans="1:2">
      <c r="A357" s="105" t="str">
        <f>TRIM(Clienti!B357)</f>
        <v/>
      </c>
      <c r="B357" s="76">
        <f>Clienti!A357</f>
        <v>0</v>
      </c>
    </row>
    <row r="358" spans="1:2">
      <c r="A358" s="105" t="str">
        <f>TRIM(Clienti!B358)</f>
        <v/>
      </c>
      <c r="B358" s="76">
        <f>Clienti!A358</f>
        <v>0</v>
      </c>
    </row>
    <row r="359" spans="1:2">
      <c r="A359" s="105" t="str">
        <f>TRIM(Clienti!B359)</f>
        <v/>
      </c>
      <c r="B359" s="76">
        <f>Clienti!A359</f>
        <v>0</v>
      </c>
    </row>
    <row r="360" spans="1:2">
      <c r="A360" s="105" t="str">
        <f>TRIM(Clienti!B360)</f>
        <v/>
      </c>
      <c r="B360" s="76">
        <f>Clienti!A360</f>
        <v>0</v>
      </c>
    </row>
    <row r="361" spans="1:2">
      <c r="A361" s="105" t="str">
        <f>TRIM(Clienti!B361)</f>
        <v/>
      </c>
      <c r="B361" s="76">
        <f>Clienti!A361</f>
        <v>0</v>
      </c>
    </row>
    <row r="362" spans="1:2">
      <c r="A362" s="105" t="str">
        <f>TRIM(Clienti!B362)</f>
        <v/>
      </c>
      <c r="B362" s="76">
        <f>Clienti!A362</f>
        <v>0</v>
      </c>
    </row>
    <row r="363" spans="1:2">
      <c r="A363" s="105" t="str">
        <f>TRIM(Clienti!B363)</f>
        <v/>
      </c>
      <c r="B363" s="76">
        <f>Clienti!A363</f>
        <v>0</v>
      </c>
    </row>
    <row r="364" spans="1:2">
      <c r="A364" s="105" t="str">
        <f>TRIM(Clienti!B364)</f>
        <v/>
      </c>
      <c r="B364" s="76">
        <f>Clienti!A364</f>
        <v>0</v>
      </c>
    </row>
    <row r="365" spans="1:2">
      <c r="A365" s="105" t="str">
        <f>TRIM(Clienti!B365)</f>
        <v/>
      </c>
      <c r="B365" s="76">
        <f>Clienti!A365</f>
        <v>0</v>
      </c>
    </row>
    <row r="366" spans="1:2">
      <c r="A366" s="105" t="str">
        <f>TRIM(Clienti!B366)</f>
        <v/>
      </c>
      <c r="B366" s="76">
        <f>Clienti!A366</f>
        <v>0</v>
      </c>
    </row>
    <row r="367" spans="1:2">
      <c r="A367" s="105" t="str">
        <f>TRIM(Clienti!B367)</f>
        <v/>
      </c>
      <c r="B367" s="76">
        <f>Clienti!A367</f>
        <v>0</v>
      </c>
    </row>
    <row r="368" spans="1:2">
      <c r="A368" s="105" t="str">
        <f>TRIM(Clienti!B368)</f>
        <v/>
      </c>
      <c r="B368" s="76">
        <f>Clienti!A368</f>
        <v>0</v>
      </c>
    </row>
    <row r="369" spans="1:2">
      <c r="A369" s="105" t="str">
        <f>TRIM(Clienti!B369)</f>
        <v/>
      </c>
      <c r="B369" s="76">
        <f>Clienti!A369</f>
        <v>0</v>
      </c>
    </row>
    <row r="370" spans="1:2">
      <c r="A370" s="105" t="str">
        <f>TRIM(Clienti!B370)</f>
        <v/>
      </c>
      <c r="B370" s="76">
        <f>Clienti!A370</f>
        <v>0</v>
      </c>
    </row>
    <row r="371" spans="1:2">
      <c r="A371" s="105" t="str">
        <f>TRIM(Clienti!B371)</f>
        <v/>
      </c>
      <c r="B371" s="76">
        <f>Clienti!A371</f>
        <v>0</v>
      </c>
    </row>
    <row r="372" spans="1:2">
      <c r="A372" s="105" t="str">
        <f>TRIM(Clienti!B372)</f>
        <v/>
      </c>
      <c r="B372" s="76">
        <f>Clienti!A372</f>
        <v>0</v>
      </c>
    </row>
    <row r="373" spans="1:2">
      <c r="A373" s="105" t="str">
        <f>TRIM(Clienti!B373)</f>
        <v/>
      </c>
      <c r="B373" s="76">
        <f>Clienti!A373</f>
        <v>0</v>
      </c>
    </row>
    <row r="374" spans="1:2">
      <c r="A374" s="105" t="str">
        <f>TRIM(Clienti!B374)</f>
        <v/>
      </c>
      <c r="B374" s="76">
        <f>Clienti!A374</f>
        <v>0</v>
      </c>
    </row>
    <row r="375" spans="1:2">
      <c r="A375" s="105" t="str">
        <f>TRIM(Clienti!B375)</f>
        <v/>
      </c>
      <c r="B375" s="76">
        <f>Clienti!A375</f>
        <v>0</v>
      </c>
    </row>
    <row r="376" spans="1:2">
      <c r="A376" s="105" t="str">
        <f>TRIM(Clienti!B376)</f>
        <v/>
      </c>
      <c r="B376" s="76">
        <f>Clienti!A376</f>
        <v>0</v>
      </c>
    </row>
    <row r="377" spans="1:2">
      <c r="A377" s="105" t="str">
        <f>TRIM(Clienti!B377)</f>
        <v/>
      </c>
      <c r="B377" s="76">
        <f>Clienti!A377</f>
        <v>0</v>
      </c>
    </row>
    <row r="378" spans="1:2">
      <c r="A378" s="105" t="str">
        <f>TRIM(Clienti!B378)</f>
        <v/>
      </c>
      <c r="B378" s="76">
        <f>Clienti!A378</f>
        <v>0</v>
      </c>
    </row>
    <row r="379" spans="1:2">
      <c r="A379" s="105" t="str">
        <f>TRIM(Clienti!B379)</f>
        <v/>
      </c>
      <c r="B379" s="76">
        <f>Clienti!A379</f>
        <v>0</v>
      </c>
    </row>
    <row r="380" spans="1:2">
      <c r="A380" s="105" t="str">
        <f>TRIM(Clienti!B380)</f>
        <v/>
      </c>
      <c r="B380" s="76">
        <f>Clienti!A380</f>
        <v>0</v>
      </c>
    </row>
    <row r="381" spans="1:2">
      <c r="A381" s="105" t="str">
        <f>TRIM(Clienti!B381)</f>
        <v/>
      </c>
      <c r="B381" s="76">
        <f>Clienti!A381</f>
        <v>0</v>
      </c>
    </row>
    <row r="382" spans="1:2">
      <c r="A382" s="105" t="str">
        <f>TRIM(Clienti!B382)</f>
        <v/>
      </c>
      <c r="B382" s="76">
        <f>Clienti!A382</f>
        <v>0</v>
      </c>
    </row>
    <row r="383" spans="1:2">
      <c r="A383" s="105" t="str">
        <f>TRIM(Clienti!B383)</f>
        <v/>
      </c>
      <c r="B383" s="76">
        <f>Clienti!A383</f>
        <v>0</v>
      </c>
    </row>
    <row r="384" spans="1:2">
      <c r="A384" s="105" t="str">
        <f>TRIM(Clienti!B384)</f>
        <v/>
      </c>
      <c r="B384" s="76">
        <f>Clienti!A384</f>
        <v>0</v>
      </c>
    </row>
    <row r="385" spans="1:2">
      <c r="A385" s="105" t="str">
        <f>TRIM(Clienti!B385)</f>
        <v/>
      </c>
      <c r="B385" s="76">
        <f>Clienti!A385</f>
        <v>0</v>
      </c>
    </row>
    <row r="386" spans="1:2">
      <c r="A386" s="105" t="str">
        <f>TRIM(Clienti!B386)</f>
        <v/>
      </c>
      <c r="B386" s="76">
        <f>Clienti!A386</f>
        <v>0</v>
      </c>
    </row>
    <row r="387" spans="1:2">
      <c r="A387" s="105" t="str">
        <f>TRIM(Clienti!B387)</f>
        <v/>
      </c>
      <c r="B387" s="76">
        <f>Clienti!A387</f>
        <v>0</v>
      </c>
    </row>
    <row r="388" spans="1:2">
      <c r="A388" s="105" t="str">
        <f>TRIM(Clienti!B388)</f>
        <v/>
      </c>
      <c r="B388" s="76">
        <f>Clienti!A388</f>
        <v>0</v>
      </c>
    </row>
    <row r="389" spans="1:2">
      <c r="A389" s="105" t="str">
        <f>TRIM(Clienti!B389)</f>
        <v/>
      </c>
      <c r="B389" s="76">
        <f>Clienti!A389</f>
        <v>0</v>
      </c>
    </row>
    <row r="390" spans="1:2">
      <c r="A390" s="105" t="str">
        <f>TRIM(Clienti!B390)</f>
        <v/>
      </c>
      <c r="B390" s="76">
        <f>Clienti!A390</f>
        <v>0</v>
      </c>
    </row>
    <row r="391" spans="1:2">
      <c r="A391" s="105" t="str">
        <f>TRIM(Clienti!B391)</f>
        <v/>
      </c>
      <c r="B391" s="76">
        <f>Clienti!A391</f>
        <v>0</v>
      </c>
    </row>
    <row r="392" spans="1:2">
      <c r="A392" s="105" t="str">
        <f>TRIM(Clienti!B392)</f>
        <v/>
      </c>
      <c r="B392" s="76">
        <f>Clienti!A392</f>
        <v>0</v>
      </c>
    </row>
    <row r="393" spans="1:2">
      <c r="A393" s="105" t="str">
        <f>TRIM(Clienti!B393)</f>
        <v/>
      </c>
      <c r="B393" s="76">
        <f>Clienti!A393</f>
        <v>0</v>
      </c>
    </row>
    <row r="394" spans="1:2">
      <c r="A394" s="105" t="str">
        <f>TRIM(Clienti!B394)</f>
        <v/>
      </c>
      <c r="B394" s="76">
        <f>Clienti!A394</f>
        <v>0</v>
      </c>
    </row>
    <row r="395" spans="1:2">
      <c r="A395" s="105" t="str">
        <f>TRIM(Clienti!B395)</f>
        <v/>
      </c>
      <c r="B395" s="76">
        <f>Clienti!A395</f>
        <v>0</v>
      </c>
    </row>
    <row r="396" spans="1:2">
      <c r="A396" s="105" t="str">
        <f>TRIM(Clienti!B396)</f>
        <v/>
      </c>
      <c r="B396" s="76">
        <f>Clienti!A396</f>
        <v>0</v>
      </c>
    </row>
    <row r="397" spans="1:2">
      <c r="A397" s="105" t="str">
        <f>TRIM(Clienti!B397)</f>
        <v/>
      </c>
      <c r="B397" s="76">
        <f>Clienti!A397</f>
        <v>0</v>
      </c>
    </row>
    <row r="398" spans="1:2">
      <c r="A398" s="105" t="str">
        <f>TRIM(Clienti!B398)</f>
        <v/>
      </c>
      <c r="B398" s="76">
        <f>Clienti!A398</f>
        <v>0</v>
      </c>
    </row>
    <row r="399" spans="1:2">
      <c r="A399" s="105" t="str">
        <f>TRIM(Clienti!B399)</f>
        <v/>
      </c>
      <c r="B399" s="76">
        <f>Clienti!A399</f>
        <v>0</v>
      </c>
    </row>
    <row r="400" spans="1:2">
      <c r="A400" s="105" t="str">
        <f>TRIM(Clienti!B400)</f>
        <v/>
      </c>
      <c r="B400" s="76">
        <f>Clienti!A400</f>
        <v>0</v>
      </c>
    </row>
    <row r="401" spans="1:2">
      <c r="A401" s="105" t="str">
        <f>TRIM(Clienti!B401)</f>
        <v/>
      </c>
      <c r="B401" s="76">
        <f>Clienti!A401</f>
        <v>0</v>
      </c>
    </row>
    <row r="402" spans="1:2">
      <c r="A402" s="105" t="str">
        <f>TRIM(Clienti!B402)</f>
        <v/>
      </c>
      <c r="B402" s="76">
        <f>Clienti!A402</f>
        <v>0</v>
      </c>
    </row>
    <row r="403" spans="1:2">
      <c r="A403" s="105" t="str">
        <f>TRIM(Clienti!B403)</f>
        <v/>
      </c>
      <c r="B403" s="76">
        <f>Clienti!A403</f>
        <v>0</v>
      </c>
    </row>
    <row r="404" spans="1:2">
      <c r="A404" s="105" t="str">
        <f>TRIM(Clienti!B404)</f>
        <v/>
      </c>
      <c r="B404" s="76">
        <f>Clienti!A404</f>
        <v>0</v>
      </c>
    </row>
    <row r="405" spans="1:2">
      <c r="A405" s="105" t="str">
        <f>TRIM(Clienti!B405)</f>
        <v/>
      </c>
      <c r="B405" s="76">
        <f>Clienti!A405</f>
        <v>0</v>
      </c>
    </row>
    <row r="406" spans="1:2">
      <c r="A406" s="105" t="str">
        <f>TRIM(Clienti!B406)</f>
        <v/>
      </c>
      <c r="B406" s="76">
        <f>Clienti!A406</f>
        <v>0</v>
      </c>
    </row>
    <row r="407" spans="1:2">
      <c r="A407" s="105" t="str">
        <f>TRIM(Clienti!B407)</f>
        <v/>
      </c>
      <c r="B407" s="76">
        <f>Clienti!A407</f>
        <v>0</v>
      </c>
    </row>
    <row r="408" spans="1:2">
      <c r="A408" s="105" t="str">
        <f>TRIM(Clienti!B408)</f>
        <v/>
      </c>
      <c r="B408" s="76">
        <f>Clienti!A408</f>
        <v>0</v>
      </c>
    </row>
    <row r="409" spans="1:2">
      <c r="A409" s="105" t="str">
        <f>TRIM(Clienti!B409)</f>
        <v/>
      </c>
      <c r="B409" s="76">
        <f>Clienti!A409</f>
        <v>0</v>
      </c>
    </row>
    <row r="410" spans="1:2">
      <c r="A410" s="105" t="str">
        <f>TRIM(Clienti!B410)</f>
        <v/>
      </c>
      <c r="B410" s="76">
        <f>Clienti!A410</f>
        <v>0</v>
      </c>
    </row>
    <row r="411" spans="1:2">
      <c r="A411" s="105" t="str">
        <f>TRIM(Clienti!B411)</f>
        <v/>
      </c>
      <c r="B411" s="76">
        <f>Clienti!A411</f>
        <v>0</v>
      </c>
    </row>
    <row r="412" spans="1:2">
      <c r="A412" s="105" t="str">
        <f>TRIM(Clienti!B412)</f>
        <v/>
      </c>
      <c r="B412" s="76">
        <f>Clienti!A412</f>
        <v>0</v>
      </c>
    </row>
    <row r="413" spans="1:2">
      <c r="A413" s="105" t="str">
        <f>TRIM(Clienti!B413)</f>
        <v/>
      </c>
      <c r="B413" s="76">
        <f>Clienti!A413</f>
        <v>0</v>
      </c>
    </row>
    <row r="414" spans="1:2">
      <c r="A414" s="105" t="str">
        <f>TRIM(Clienti!B414)</f>
        <v/>
      </c>
      <c r="B414" s="76">
        <f>Clienti!A414</f>
        <v>0</v>
      </c>
    </row>
    <row r="415" spans="1:2">
      <c r="A415" s="105" t="str">
        <f>TRIM(Clienti!B415)</f>
        <v/>
      </c>
      <c r="B415" s="76">
        <f>Clienti!A415</f>
        <v>0</v>
      </c>
    </row>
    <row r="416" spans="1:2">
      <c r="A416" s="105" t="str">
        <f>TRIM(Clienti!B416)</f>
        <v/>
      </c>
      <c r="B416" s="76">
        <f>Clienti!A416</f>
        <v>0</v>
      </c>
    </row>
    <row r="417" spans="1:2">
      <c r="A417" s="105" t="str">
        <f>TRIM(Clienti!B417)</f>
        <v/>
      </c>
      <c r="B417" s="76">
        <f>Clienti!A417</f>
        <v>0</v>
      </c>
    </row>
    <row r="418" spans="1:2">
      <c r="A418" s="105" t="str">
        <f>TRIM(Clienti!B418)</f>
        <v/>
      </c>
      <c r="B418" s="76">
        <f>Clienti!A418</f>
        <v>0</v>
      </c>
    </row>
    <row r="419" spans="1:2">
      <c r="A419" s="105" t="str">
        <f>TRIM(Clienti!B419)</f>
        <v/>
      </c>
      <c r="B419" s="76">
        <f>Clienti!A419</f>
        <v>0</v>
      </c>
    </row>
    <row r="420" spans="1:2">
      <c r="A420" s="105" t="str">
        <f>TRIM(Clienti!B420)</f>
        <v/>
      </c>
      <c r="B420" s="76">
        <f>Clienti!A420</f>
        <v>0</v>
      </c>
    </row>
    <row r="421" spans="1:2">
      <c r="A421" s="105" t="str">
        <f>TRIM(Clienti!B421)</f>
        <v/>
      </c>
      <c r="B421" s="76">
        <f>Clienti!A421</f>
        <v>0</v>
      </c>
    </row>
    <row r="422" spans="1:2">
      <c r="A422" s="105" t="str">
        <f>TRIM(Clienti!B422)</f>
        <v/>
      </c>
      <c r="B422" s="76">
        <f>Clienti!A422</f>
        <v>0</v>
      </c>
    </row>
    <row r="423" spans="1:2">
      <c r="A423" s="105" t="str">
        <f>TRIM(Clienti!B423)</f>
        <v/>
      </c>
      <c r="B423" s="76">
        <f>Clienti!A423</f>
        <v>0</v>
      </c>
    </row>
    <row r="424" spans="1:2">
      <c r="A424" s="105" t="str">
        <f>TRIM(Clienti!B424)</f>
        <v/>
      </c>
      <c r="B424" s="76">
        <f>Clienti!A424</f>
        <v>0</v>
      </c>
    </row>
    <row r="425" spans="1:2">
      <c r="A425" s="105" t="str">
        <f>TRIM(Clienti!B425)</f>
        <v/>
      </c>
      <c r="B425" s="76">
        <f>Clienti!A425</f>
        <v>0</v>
      </c>
    </row>
    <row r="426" spans="1:2">
      <c r="A426" s="105" t="str">
        <f>TRIM(Clienti!B426)</f>
        <v/>
      </c>
      <c r="B426" s="76">
        <f>Clienti!A426</f>
        <v>0</v>
      </c>
    </row>
    <row r="427" spans="1:2">
      <c r="A427" s="105" t="str">
        <f>TRIM(Clienti!B427)</f>
        <v/>
      </c>
      <c r="B427" s="76">
        <f>Clienti!A427</f>
        <v>0</v>
      </c>
    </row>
    <row r="428" spans="1:2">
      <c r="A428" s="105" t="str">
        <f>TRIM(Clienti!B428)</f>
        <v/>
      </c>
      <c r="B428" s="76">
        <f>Clienti!A428</f>
        <v>0</v>
      </c>
    </row>
    <row r="429" spans="1:2">
      <c r="A429" s="105" t="str">
        <f>TRIM(Clienti!B429)</f>
        <v/>
      </c>
      <c r="B429" s="76">
        <f>Clienti!A429</f>
        <v>0</v>
      </c>
    </row>
    <row r="430" spans="1:2">
      <c r="A430" s="105" t="str">
        <f>TRIM(Clienti!B430)</f>
        <v/>
      </c>
      <c r="B430" s="76">
        <f>Clienti!A430</f>
        <v>0</v>
      </c>
    </row>
    <row r="431" spans="1:2">
      <c r="A431" s="105" t="str">
        <f>TRIM(Clienti!B431)</f>
        <v/>
      </c>
      <c r="B431" s="76">
        <f>Clienti!A431</f>
        <v>0</v>
      </c>
    </row>
    <row r="432" spans="1:2">
      <c r="A432" s="105" t="str">
        <f>TRIM(Clienti!B432)</f>
        <v/>
      </c>
      <c r="B432" s="76">
        <f>Clienti!A432</f>
        <v>0</v>
      </c>
    </row>
    <row r="433" spans="1:2">
      <c r="A433" s="105" t="str">
        <f>TRIM(Clienti!B433)</f>
        <v/>
      </c>
      <c r="B433" s="76">
        <f>Clienti!A433</f>
        <v>0</v>
      </c>
    </row>
    <row r="434" spans="1:2">
      <c r="A434" s="105" t="str">
        <f>TRIM(Clienti!B434)</f>
        <v/>
      </c>
      <c r="B434" s="76">
        <f>Clienti!A434</f>
        <v>0</v>
      </c>
    </row>
    <row r="435" spans="1:2">
      <c r="A435" s="105" t="str">
        <f>TRIM(Clienti!B435)</f>
        <v/>
      </c>
      <c r="B435" s="76">
        <f>Clienti!A435</f>
        <v>0</v>
      </c>
    </row>
    <row r="436" spans="1:2">
      <c r="A436" s="105" t="str">
        <f>TRIM(Clienti!B436)</f>
        <v/>
      </c>
      <c r="B436" s="76">
        <f>Clienti!A436</f>
        <v>0</v>
      </c>
    </row>
    <row r="437" spans="1:2">
      <c r="A437" s="105" t="str">
        <f>TRIM(Clienti!B437)</f>
        <v/>
      </c>
      <c r="B437" s="76">
        <f>Clienti!A437</f>
        <v>0</v>
      </c>
    </row>
    <row r="438" spans="1:2">
      <c r="A438" s="105" t="str">
        <f>TRIM(Clienti!B438)</f>
        <v/>
      </c>
      <c r="B438" s="76">
        <f>Clienti!A438</f>
        <v>0</v>
      </c>
    </row>
    <row r="439" spans="1:2">
      <c r="A439" s="105" t="str">
        <f>TRIM(Clienti!B439)</f>
        <v/>
      </c>
      <c r="B439" s="76">
        <f>Clienti!A439</f>
        <v>0</v>
      </c>
    </row>
    <row r="440" spans="1:2">
      <c r="A440" s="105" t="str">
        <f>TRIM(Clienti!B440)</f>
        <v/>
      </c>
      <c r="B440" s="76">
        <f>Clienti!A440</f>
        <v>0</v>
      </c>
    </row>
    <row r="441" spans="1:2">
      <c r="A441" s="105" t="str">
        <f>TRIM(Clienti!B441)</f>
        <v/>
      </c>
      <c r="B441" s="76">
        <f>Clienti!A441</f>
        <v>0</v>
      </c>
    </row>
    <row r="442" spans="1:2">
      <c r="A442" s="105" t="str">
        <f>TRIM(Clienti!B442)</f>
        <v/>
      </c>
      <c r="B442" s="76">
        <f>Clienti!A442</f>
        <v>0</v>
      </c>
    </row>
    <row r="443" spans="1:2">
      <c r="A443" s="105" t="str">
        <f>TRIM(Clienti!B443)</f>
        <v/>
      </c>
      <c r="B443" s="76">
        <f>Clienti!A443</f>
        <v>0</v>
      </c>
    </row>
    <row r="444" spans="1:2">
      <c r="A444" s="105" t="str">
        <f>TRIM(Clienti!B444)</f>
        <v/>
      </c>
      <c r="B444" s="76">
        <f>Clienti!A444</f>
        <v>0</v>
      </c>
    </row>
    <row r="445" spans="1:2">
      <c r="A445" s="105" t="str">
        <f>TRIM(Clienti!B445)</f>
        <v/>
      </c>
      <c r="B445" s="76">
        <f>Clienti!A445</f>
        <v>0</v>
      </c>
    </row>
    <row r="446" spans="1:2">
      <c r="A446" s="105" t="str">
        <f>TRIM(Clienti!B446)</f>
        <v/>
      </c>
      <c r="B446" s="76">
        <f>Clienti!A446</f>
        <v>0</v>
      </c>
    </row>
    <row r="447" spans="1:2">
      <c r="A447" s="105" t="str">
        <f>TRIM(Clienti!B447)</f>
        <v/>
      </c>
      <c r="B447" s="76">
        <f>Clienti!A447</f>
        <v>0</v>
      </c>
    </row>
    <row r="448" spans="1:2">
      <c r="A448" s="105" t="str">
        <f>TRIM(Clienti!B448)</f>
        <v/>
      </c>
      <c r="B448" s="76">
        <f>Clienti!A448</f>
        <v>0</v>
      </c>
    </row>
    <row r="449" spans="1:2">
      <c r="A449" s="105" t="str">
        <f>TRIM(Clienti!B449)</f>
        <v/>
      </c>
      <c r="B449" s="76">
        <f>Clienti!A449</f>
        <v>0</v>
      </c>
    </row>
    <row r="450" spans="1:2">
      <c r="A450" s="105" t="str">
        <f>TRIM(Clienti!B450)</f>
        <v/>
      </c>
      <c r="B450" s="76">
        <f>Clienti!A450</f>
        <v>0</v>
      </c>
    </row>
    <row r="451" spans="1:2">
      <c r="A451" s="105" t="str">
        <f>TRIM(Clienti!B451)</f>
        <v/>
      </c>
      <c r="B451" s="76">
        <f>Clienti!A451</f>
        <v>0</v>
      </c>
    </row>
    <row r="452" spans="1:2">
      <c r="A452" s="105" t="str">
        <f>TRIM(Clienti!B452)</f>
        <v/>
      </c>
      <c r="B452" s="76">
        <f>Clienti!A452</f>
        <v>0</v>
      </c>
    </row>
    <row r="453" spans="1:2">
      <c r="A453" s="105" t="str">
        <f>TRIM(Clienti!B453)</f>
        <v/>
      </c>
      <c r="B453" s="76">
        <f>Clienti!A453</f>
        <v>0</v>
      </c>
    </row>
    <row r="454" spans="1:2">
      <c r="A454" s="105" t="str">
        <f>TRIM(Clienti!B454)</f>
        <v/>
      </c>
      <c r="B454" s="76">
        <f>Clienti!A454</f>
        <v>0</v>
      </c>
    </row>
    <row r="455" spans="1:2">
      <c r="A455" s="105" t="str">
        <f>TRIM(Clienti!B455)</f>
        <v/>
      </c>
      <c r="B455" s="76">
        <f>Clienti!A455</f>
        <v>0</v>
      </c>
    </row>
    <row r="456" spans="1:2">
      <c r="A456" s="105" t="str">
        <f>TRIM(Clienti!B456)</f>
        <v/>
      </c>
      <c r="B456" s="76">
        <f>Clienti!A456</f>
        <v>0</v>
      </c>
    </row>
    <row r="457" spans="1:2">
      <c r="A457" s="105" t="str">
        <f>TRIM(Clienti!B457)</f>
        <v/>
      </c>
      <c r="B457" s="76">
        <f>Clienti!A457</f>
        <v>0</v>
      </c>
    </row>
    <row r="458" spans="1:2">
      <c r="A458" s="105" t="str">
        <f>TRIM(Clienti!B458)</f>
        <v/>
      </c>
      <c r="B458" s="76">
        <f>Clienti!A458</f>
        <v>0</v>
      </c>
    </row>
    <row r="459" spans="1:2">
      <c r="A459" s="105" t="str">
        <f>TRIM(Clienti!B459)</f>
        <v/>
      </c>
      <c r="B459" s="76">
        <f>Clienti!A459</f>
        <v>0</v>
      </c>
    </row>
    <row r="460" spans="1:2">
      <c r="A460" s="105" t="str">
        <f>TRIM(Clienti!B460)</f>
        <v/>
      </c>
      <c r="B460" s="76">
        <f>Clienti!A460</f>
        <v>0</v>
      </c>
    </row>
    <row r="461" spans="1:2">
      <c r="A461" s="105" t="str">
        <f>TRIM(Clienti!B461)</f>
        <v/>
      </c>
      <c r="B461" s="76">
        <f>Clienti!A461</f>
        <v>0</v>
      </c>
    </row>
    <row r="462" spans="1:2">
      <c r="A462" s="105" t="str">
        <f>TRIM(Clienti!B462)</f>
        <v/>
      </c>
      <c r="B462" s="76">
        <f>Clienti!A462</f>
        <v>0</v>
      </c>
    </row>
    <row r="463" spans="1:2">
      <c r="A463" s="105" t="str">
        <f>TRIM(Clienti!B463)</f>
        <v/>
      </c>
      <c r="B463" s="76">
        <f>Clienti!A463</f>
        <v>0</v>
      </c>
    </row>
    <row r="464" spans="1:2">
      <c r="A464" s="105" t="str">
        <f>TRIM(Clienti!B464)</f>
        <v/>
      </c>
      <c r="B464" s="76">
        <f>Clienti!A464</f>
        <v>0</v>
      </c>
    </row>
    <row r="465" spans="1:2">
      <c r="A465" s="105" t="str">
        <f>TRIM(Clienti!B465)</f>
        <v/>
      </c>
      <c r="B465" s="76">
        <f>Clienti!A465</f>
        <v>0</v>
      </c>
    </row>
    <row r="466" spans="1:2">
      <c r="A466" s="105" t="str">
        <f>TRIM(Clienti!B466)</f>
        <v/>
      </c>
      <c r="B466" s="76">
        <f>Clienti!A466</f>
        <v>0</v>
      </c>
    </row>
    <row r="467" spans="1:2">
      <c r="A467" s="105" t="str">
        <f>TRIM(Clienti!B467)</f>
        <v/>
      </c>
      <c r="B467" s="76">
        <f>Clienti!A467</f>
        <v>0</v>
      </c>
    </row>
    <row r="468" spans="1:2">
      <c r="A468" s="105" t="str">
        <f>TRIM(Clienti!B468)</f>
        <v/>
      </c>
      <c r="B468" s="76">
        <f>Clienti!A468</f>
        <v>0</v>
      </c>
    </row>
    <row r="469" spans="1:2">
      <c r="A469" s="105" t="str">
        <f>TRIM(Clienti!B469)</f>
        <v/>
      </c>
      <c r="B469" s="76">
        <f>Clienti!A469</f>
        <v>0</v>
      </c>
    </row>
    <row r="470" spans="1:2">
      <c r="A470" s="105" t="str">
        <f>TRIM(Clienti!B470)</f>
        <v/>
      </c>
      <c r="B470" s="76">
        <f>Clienti!A470</f>
        <v>0</v>
      </c>
    </row>
    <row r="471" spans="1:2">
      <c r="A471" s="105" t="str">
        <f>TRIM(Clienti!B471)</f>
        <v/>
      </c>
      <c r="B471" s="76">
        <f>Clienti!A471</f>
        <v>0</v>
      </c>
    </row>
    <row r="472" spans="1:2">
      <c r="A472" s="105" t="str">
        <f>TRIM(Clienti!B472)</f>
        <v/>
      </c>
      <c r="B472" s="76">
        <f>Clienti!A472</f>
        <v>0</v>
      </c>
    </row>
    <row r="473" spans="1:2">
      <c r="A473" s="105" t="str">
        <f>TRIM(Clienti!B473)</f>
        <v/>
      </c>
      <c r="B473" s="76">
        <f>Clienti!A473</f>
        <v>0</v>
      </c>
    </row>
    <row r="474" spans="1:2">
      <c r="A474" s="105" t="str">
        <f>TRIM(Clienti!B474)</f>
        <v/>
      </c>
      <c r="B474" s="76">
        <f>Clienti!A474</f>
        <v>0</v>
      </c>
    </row>
    <row r="475" spans="1:2">
      <c r="A475" s="105" t="str">
        <f>TRIM(Clienti!B475)</f>
        <v/>
      </c>
      <c r="B475" s="76">
        <f>Clienti!A475</f>
        <v>0</v>
      </c>
    </row>
    <row r="476" spans="1:2">
      <c r="A476" s="105" t="str">
        <f>TRIM(Clienti!B476)</f>
        <v/>
      </c>
      <c r="B476" s="76">
        <f>Clienti!A476</f>
        <v>0</v>
      </c>
    </row>
    <row r="477" spans="1:2">
      <c r="A477" s="105" t="str">
        <f>TRIM(Clienti!B477)</f>
        <v/>
      </c>
      <c r="B477" s="76">
        <f>Clienti!A477</f>
        <v>0</v>
      </c>
    </row>
    <row r="478" spans="1:2">
      <c r="A478" s="105" t="str">
        <f>TRIM(Clienti!B478)</f>
        <v/>
      </c>
      <c r="B478" s="76">
        <f>Clienti!A478</f>
        <v>0</v>
      </c>
    </row>
    <row r="479" spans="1:2">
      <c r="A479" s="105" t="str">
        <f>TRIM(Clienti!B479)</f>
        <v/>
      </c>
      <c r="B479" s="76">
        <f>Clienti!A479</f>
        <v>0</v>
      </c>
    </row>
    <row r="480" spans="1:2">
      <c r="A480" s="105" t="str">
        <f>TRIM(Clienti!B480)</f>
        <v/>
      </c>
      <c r="B480" s="76">
        <f>Clienti!A480</f>
        <v>0</v>
      </c>
    </row>
    <row r="481" spans="1:2">
      <c r="A481" s="105" t="str">
        <f>TRIM(Clienti!B481)</f>
        <v/>
      </c>
      <c r="B481" s="76">
        <f>Clienti!A481</f>
        <v>0</v>
      </c>
    </row>
    <row r="482" spans="1:2">
      <c r="A482" s="105" t="str">
        <f>TRIM(Clienti!B482)</f>
        <v/>
      </c>
      <c r="B482" s="76">
        <f>Clienti!A482</f>
        <v>0</v>
      </c>
    </row>
    <row r="483" spans="1:2">
      <c r="A483" s="105" t="str">
        <f>TRIM(Clienti!B483)</f>
        <v/>
      </c>
      <c r="B483" s="76">
        <f>Clienti!A483</f>
        <v>0</v>
      </c>
    </row>
    <row r="484" spans="1:2">
      <c r="A484" s="105" t="str">
        <f>TRIM(Clienti!B484)</f>
        <v/>
      </c>
      <c r="B484" s="76">
        <f>Clienti!A484</f>
        <v>0</v>
      </c>
    </row>
    <row r="485" spans="1:2">
      <c r="A485" s="105" t="str">
        <f>TRIM(Clienti!B485)</f>
        <v/>
      </c>
      <c r="B485" s="76">
        <f>Clienti!A485</f>
        <v>0</v>
      </c>
    </row>
    <row r="486" spans="1:2">
      <c r="A486" s="105" t="str">
        <f>TRIM(Clienti!B486)</f>
        <v/>
      </c>
      <c r="B486" s="76">
        <f>Clienti!A486</f>
        <v>0</v>
      </c>
    </row>
    <row r="487" spans="1:2">
      <c r="A487" s="105" t="str">
        <f>TRIM(Clienti!B487)</f>
        <v/>
      </c>
      <c r="B487" s="76">
        <f>Clienti!A487</f>
        <v>0</v>
      </c>
    </row>
    <row r="488" spans="1:2">
      <c r="A488" s="105" t="str">
        <f>TRIM(Clienti!B488)</f>
        <v/>
      </c>
      <c r="B488" s="76">
        <f>Clienti!A488</f>
        <v>0</v>
      </c>
    </row>
    <row r="489" spans="1:2">
      <c r="A489" s="105" t="str">
        <f>TRIM(Clienti!B489)</f>
        <v/>
      </c>
      <c r="B489" s="76">
        <f>Clienti!A489</f>
        <v>0</v>
      </c>
    </row>
    <row r="490" spans="1:2">
      <c r="A490" s="105" t="str">
        <f>TRIM(Clienti!B490)</f>
        <v/>
      </c>
      <c r="B490" s="76">
        <f>Clienti!A490</f>
        <v>0</v>
      </c>
    </row>
    <row r="491" spans="1:2">
      <c r="A491" s="105" t="str">
        <f>TRIM(Clienti!B491)</f>
        <v/>
      </c>
      <c r="B491" s="76">
        <f>Clienti!A491</f>
        <v>0</v>
      </c>
    </row>
    <row r="492" spans="1:2">
      <c r="A492" s="105" t="str">
        <f>TRIM(Clienti!B492)</f>
        <v/>
      </c>
      <c r="B492" s="76">
        <f>Clienti!A492</f>
        <v>0</v>
      </c>
    </row>
    <row r="493" spans="1:2">
      <c r="A493" s="105" t="str">
        <f>TRIM(Clienti!B493)</f>
        <v/>
      </c>
      <c r="B493" s="76">
        <f>Clienti!A493</f>
        <v>0</v>
      </c>
    </row>
    <row r="494" spans="1:2">
      <c r="A494" s="105" t="str">
        <f>TRIM(Clienti!B494)</f>
        <v/>
      </c>
      <c r="B494" s="76">
        <f>Clienti!A494</f>
        <v>0</v>
      </c>
    </row>
    <row r="495" spans="1:2">
      <c r="A495" s="105" t="str">
        <f>TRIM(Clienti!B495)</f>
        <v/>
      </c>
      <c r="B495" s="76">
        <f>Clienti!A495</f>
        <v>0</v>
      </c>
    </row>
    <row r="496" spans="1:2">
      <c r="A496" s="105" t="str">
        <f>TRIM(Clienti!B496)</f>
        <v/>
      </c>
      <c r="B496" s="76">
        <f>Clienti!A496</f>
        <v>0</v>
      </c>
    </row>
    <row r="497" spans="1:2">
      <c r="A497" s="105" t="str">
        <f>TRIM(Clienti!B497)</f>
        <v/>
      </c>
      <c r="B497" s="76">
        <f>Clienti!A497</f>
        <v>0</v>
      </c>
    </row>
    <row r="498" spans="1:2">
      <c r="A498" s="105" t="str">
        <f>TRIM(Clienti!B498)</f>
        <v/>
      </c>
      <c r="B498" s="76">
        <f>Clienti!A498</f>
        <v>0</v>
      </c>
    </row>
    <row r="499" spans="1:2">
      <c r="A499" s="105" t="str">
        <f>TRIM(Clienti!B499)</f>
        <v/>
      </c>
      <c r="B499" s="76">
        <f>Clienti!A499</f>
        <v>0</v>
      </c>
    </row>
    <row r="500" spans="1:2">
      <c r="A500" s="105" t="str">
        <f>TRIM(Clienti!B500)</f>
        <v/>
      </c>
      <c r="B500" s="76">
        <f>Clienti!A500</f>
        <v>0</v>
      </c>
    </row>
    <row r="501" spans="1:2">
      <c r="A501" s="105" t="str">
        <f>TRIM(Clienti!B501)</f>
        <v/>
      </c>
      <c r="B501" s="76">
        <f>Clienti!A501</f>
        <v>0</v>
      </c>
    </row>
    <row r="502" spans="1:2">
      <c r="A502" s="105" t="str">
        <f>TRIM(Clienti!B502)</f>
        <v/>
      </c>
      <c r="B502" s="76">
        <f>Clienti!A502</f>
        <v>0</v>
      </c>
    </row>
    <row r="503" spans="1:2">
      <c r="A503" s="105" t="str">
        <f>TRIM(Clienti!B503)</f>
        <v/>
      </c>
      <c r="B503" s="76">
        <f>Clienti!A503</f>
        <v>0</v>
      </c>
    </row>
    <row r="504" spans="1:2">
      <c r="A504" s="105" t="str">
        <f>TRIM(Clienti!B504)</f>
        <v/>
      </c>
      <c r="B504" s="76">
        <f>Clienti!A504</f>
        <v>0</v>
      </c>
    </row>
    <row r="505" spans="1:2">
      <c r="A505" s="105" t="str">
        <f>TRIM(Clienti!B505)</f>
        <v/>
      </c>
      <c r="B505" s="76">
        <f>Clienti!A505</f>
        <v>0</v>
      </c>
    </row>
    <row r="506" spans="1:2">
      <c r="A506" s="105" t="str">
        <f>TRIM(Clienti!B506)</f>
        <v/>
      </c>
      <c r="B506" s="76">
        <f>Clienti!A506</f>
        <v>0</v>
      </c>
    </row>
    <row r="507" spans="1:2">
      <c r="A507" s="105" t="str">
        <f>TRIM(Clienti!B507)</f>
        <v/>
      </c>
      <c r="B507" s="76">
        <f>Clienti!A507</f>
        <v>0</v>
      </c>
    </row>
    <row r="508" spans="1:2">
      <c r="A508" s="105" t="str">
        <f>TRIM(Clienti!B508)</f>
        <v/>
      </c>
      <c r="B508" s="76">
        <f>Clienti!A508</f>
        <v>0</v>
      </c>
    </row>
    <row r="509" spans="1:2">
      <c r="A509" s="105" t="str">
        <f>TRIM(Clienti!B509)</f>
        <v/>
      </c>
      <c r="B509" s="76">
        <f>Clienti!A509</f>
        <v>0</v>
      </c>
    </row>
    <row r="510" spans="1:2">
      <c r="A510" s="105" t="str">
        <f>TRIM(Clienti!B510)</f>
        <v/>
      </c>
      <c r="B510" s="76">
        <f>Clienti!A510</f>
        <v>0</v>
      </c>
    </row>
    <row r="511" spans="1:2">
      <c r="A511" s="105" t="str">
        <f>TRIM(Clienti!B511)</f>
        <v/>
      </c>
      <c r="B511" s="76">
        <f>Clienti!A511</f>
        <v>0</v>
      </c>
    </row>
    <row r="512" spans="1:2">
      <c r="A512" s="105" t="str">
        <f>TRIM(Clienti!B512)</f>
        <v/>
      </c>
      <c r="B512" s="76">
        <f>Clienti!A512</f>
        <v>0</v>
      </c>
    </row>
    <row r="513" spans="1:2">
      <c r="A513" s="105" t="str">
        <f>TRIM(Clienti!B513)</f>
        <v/>
      </c>
      <c r="B513" s="76">
        <f>Clienti!A513</f>
        <v>0</v>
      </c>
    </row>
    <row r="514" spans="1:2">
      <c r="A514" s="105" t="str">
        <f>TRIM(Clienti!B514)</f>
        <v/>
      </c>
      <c r="B514" s="76">
        <f>Clienti!A514</f>
        <v>0</v>
      </c>
    </row>
    <row r="515" spans="1:2">
      <c r="A515" s="105" t="str">
        <f>TRIM(Clienti!B515)</f>
        <v/>
      </c>
      <c r="B515" s="76">
        <f>Clienti!A515</f>
        <v>0</v>
      </c>
    </row>
    <row r="516" spans="1:2">
      <c r="A516" s="105" t="str">
        <f>TRIM(Clienti!B516)</f>
        <v/>
      </c>
      <c r="B516" s="76">
        <f>Clienti!A516</f>
        <v>0</v>
      </c>
    </row>
    <row r="517" spans="1:2">
      <c r="A517" s="105" t="str">
        <f>TRIM(Clienti!B517)</f>
        <v/>
      </c>
      <c r="B517" s="76">
        <f>Clienti!A517</f>
        <v>0</v>
      </c>
    </row>
    <row r="518" spans="1:2">
      <c r="A518" s="105" t="str">
        <f>TRIM(Clienti!B518)</f>
        <v/>
      </c>
      <c r="B518" s="76">
        <f>Clienti!A518</f>
        <v>0</v>
      </c>
    </row>
    <row r="519" spans="1:2">
      <c r="A519" s="105" t="str">
        <f>TRIM(Clienti!B519)</f>
        <v/>
      </c>
      <c r="B519" s="76">
        <f>Clienti!A519</f>
        <v>0</v>
      </c>
    </row>
    <row r="520" spans="1:2">
      <c r="A520" s="105" t="str">
        <f>TRIM(Clienti!B520)</f>
        <v/>
      </c>
      <c r="B520" s="76">
        <f>Clienti!A520</f>
        <v>0</v>
      </c>
    </row>
    <row r="521" spans="1:2">
      <c r="A521" s="105" t="str">
        <f>TRIM(Clienti!B521)</f>
        <v/>
      </c>
      <c r="B521" s="76">
        <f>Clienti!A521</f>
        <v>0</v>
      </c>
    </row>
    <row r="522" spans="1:2">
      <c r="A522" s="105" t="str">
        <f>TRIM(Clienti!B522)</f>
        <v/>
      </c>
      <c r="B522" s="76">
        <f>Clienti!A522</f>
        <v>0</v>
      </c>
    </row>
    <row r="523" spans="1:2">
      <c r="A523" s="105" t="str">
        <f>TRIM(Clienti!B523)</f>
        <v/>
      </c>
      <c r="B523" s="76">
        <f>Clienti!A523</f>
        <v>0</v>
      </c>
    </row>
    <row r="524" spans="1:2">
      <c r="A524" s="105" t="str">
        <f>TRIM(Clienti!B524)</f>
        <v/>
      </c>
      <c r="B524" s="76">
        <f>Clienti!A524</f>
        <v>0</v>
      </c>
    </row>
    <row r="525" spans="1:2">
      <c r="A525" s="105" t="str">
        <f>TRIM(Clienti!B525)</f>
        <v/>
      </c>
      <c r="B525" s="76">
        <f>Clienti!A525</f>
        <v>0</v>
      </c>
    </row>
    <row r="526" spans="1:2">
      <c r="A526" s="105" t="str">
        <f>TRIM(Clienti!B526)</f>
        <v/>
      </c>
      <c r="B526" s="76">
        <f>Clienti!A526</f>
        <v>0</v>
      </c>
    </row>
    <row r="527" spans="1:2">
      <c r="A527" s="105" t="str">
        <f>TRIM(Clienti!B527)</f>
        <v/>
      </c>
      <c r="B527" s="76">
        <f>Clienti!A527</f>
        <v>0</v>
      </c>
    </row>
    <row r="528" spans="1:2">
      <c r="A528" s="105" t="str">
        <f>TRIM(Clienti!B528)</f>
        <v/>
      </c>
      <c r="B528" s="76">
        <f>Clienti!A528</f>
        <v>0</v>
      </c>
    </row>
    <row r="529" spans="1:2">
      <c r="A529" s="105" t="str">
        <f>TRIM(Clienti!B529)</f>
        <v/>
      </c>
      <c r="B529" s="76">
        <f>Clienti!A529</f>
        <v>0</v>
      </c>
    </row>
    <row r="530" spans="1:2">
      <c r="A530" s="105" t="str">
        <f>TRIM(Clienti!B530)</f>
        <v/>
      </c>
      <c r="B530" s="76">
        <f>Clienti!A530</f>
        <v>0</v>
      </c>
    </row>
    <row r="531" spans="1:2">
      <c r="A531" s="105" t="str">
        <f>TRIM(Clienti!B531)</f>
        <v/>
      </c>
      <c r="B531" s="76">
        <f>Clienti!A531</f>
        <v>0</v>
      </c>
    </row>
    <row r="532" spans="1:2">
      <c r="A532" s="105" t="str">
        <f>TRIM(Clienti!B532)</f>
        <v/>
      </c>
      <c r="B532" s="76">
        <f>Clienti!A532</f>
        <v>0</v>
      </c>
    </row>
    <row r="533" spans="1:2">
      <c r="A533" s="105" t="str">
        <f>TRIM(Clienti!B533)</f>
        <v/>
      </c>
      <c r="B533" s="76">
        <f>Clienti!A533</f>
        <v>0</v>
      </c>
    </row>
    <row r="534" spans="1:2">
      <c r="A534" s="105" t="str">
        <f>TRIM(Clienti!B534)</f>
        <v/>
      </c>
      <c r="B534" s="76">
        <f>Clienti!A534</f>
        <v>0</v>
      </c>
    </row>
    <row r="535" spans="1:2">
      <c r="A535" s="105" t="str">
        <f>TRIM(Clienti!B535)</f>
        <v/>
      </c>
      <c r="B535" s="76">
        <f>Clienti!A535</f>
        <v>0</v>
      </c>
    </row>
    <row r="536" spans="1:2">
      <c r="A536" s="105" t="str">
        <f>TRIM(Clienti!B536)</f>
        <v/>
      </c>
      <c r="B536" s="76">
        <f>Clienti!A536</f>
        <v>0</v>
      </c>
    </row>
    <row r="537" spans="1:2">
      <c r="A537" s="105" t="str">
        <f>TRIM(Clienti!B537)</f>
        <v/>
      </c>
      <c r="B537" s="76">
        <f>Clienti!A537</f>
        <v>0</v>
      </c>
    </row>
    <row r="538" spans="1:2">
      <c r="A538" s="105" t="str">
        <f>TRIM(Clienti!B538)</f>
        <v/>
      </c>
      <c r="B538" s="76">
        <f>Clienti!A538</f>
        <v>0</v>
      </c>
    </row>
    <row r="539" spans="1:2">
      <c r="A539" s="105" t="str">
        <f>TRIM(Clienti!B539)</f>
        <v/>
      </c>
      <c r="B539" s="76">
        <f>Clienti!A539</f>
        <v>0</v>
      </c>
    </row>
    <row r="540" spans="1:2">
      <c r="A540" s="105" t="str">
        <f>TRIM(Clienti!B540)</f>
        <v/>
      </c>
      <c r="B540" s="76">
        <f>Clienti!A540</f>
        <v>0</v>
      </c>
    </row>
    <row r="541" spans="1:2">
      <c r="A541" s="105" t="str">
        <f>TRIM(Clienti!B541)</f>
        <v/>
      </c>
      <c r="B541" s="76">
        <f>Clienti!A541</f>
        <v>0</v>
      </c>
    </row>
    <row r="542" spans="1:2">
      <c r="A542" s="105" t="str">
        <f>TRIM(Clienti!B542)</f>
        <v/>
      </c>
      <c r="B542" s="76">
        <f>Clienti!A542</f>
        <v>0</v>
      </c>
    </row>
    <row r="543" spans="1:2">
      <c r="A543" s="105" t="str">
        <f>TRIM(Clienti!B543)</f>
        <v/>
      </c>
      <c r="B543" s="76">
        <f>Clienti!A543</f>
        <v>0</v>
      </c>
    </row>
    <row r="544" spans="1:2">
      <c r="A544" s="105" t="str">
        <f>TRIM(Clienti!B544)</f>
        <v/>
      </c>
      <c r="B544" s="76">
        <f>Clienti!A544</f>
        <v>0</v>
      </c>
    </row>
    <row r="545" spans="1:2">
      <c r="A545" s="105" t="str">
        <f>TRIM(Clienti!B545)</f>
        <v/>
      </c>
      <c r="B545" s="76">
        <f>Clienti!A545</f>
        <v>0</v>
      </c>
    </row>
    <row r="546" spans="1:2">
      <c r="A546" s="105" t="str">
        <f>TRIM(Clienti!B546)</f>
        <v/>
      </c>
      <c r="B546" s="76">
        <f>Clienti!A546</f>
        <v>0</v>
      </c>
    </row>
    <row r="547" spans="1:2">
      <c r="A547" s="105" t="str">
        <f>TRIM(Clienti!B547)</f>
        <v/>
      </c>
      <c r="B547" s="76">
        <f>Clienti!A547</f>
        <v>0</v>
      </c>
    </row>
    <row r="548" spans="1:2">
      <c r="A548" s="105" t="str">
        <f>TRIM(Clienti!B548)</f>
        <v/>
      </c>
      <c r="B548" s="76">
        <f>Clienti!A548</f>
        <v>0</v>
      </c>
    </row>
    <row r="549" spans="1:2">
      <c r="A549" s="105" t="str">
        <f>TRIM(Clienti!B549)</f>
        <v/>
      </c>
      <c r="B549" s="76">
        <f>Clienti!A549</f>
        <v>0</v>
      </c>
    </row>
    <row r="550" spans="1:2">
      <c r="A550" s="105" t="str">
        <f>TRIM(Clienti!B550)</f>
        <v/>
      </c>
      <c r="B550" s="76">
        <f>Clienti!A550</f>
        <v>0</v>
      </c>
    </row>
    <row r="551" spans="1:2">
      <c r="A551" s="105" t="str">
        <f>TRIM(Clienti!B551)</f>
        <v/>
      </c>
      <c r="B551" s="76">
        <f>Clienti!A551</f>
        <v>0</v>
      </c>
    </row>
    <row r="552" spans="1:2">
      <c r="A552" s="105" t="str">
        <f>TRIM(Clienti!B552)</f>
        <v/>
      </c>
      <c r="B552" s="76">
        <f>Clienti!A552</f>
        <v>0</v>
      </c>
    </row>
    <row r="553" spans="1:2">
      <c r="A553" s="105" t="str">
        <f>TRIM(Clienti!B553)</f>
        <v/>
      </c>
      <c r="B553" s="76">
        <f>Clienti!A553</f>
        <v>0</v>
      </c>
    </row>
    <row r="554" spans="1:2">
      <c r="A554" s="105" t="str">
        <f>TRIM(Clienti!B554)</f>
        <v/>
      </c>
      <c r="B554" s="76">
        <f>Clienti!A554</f>
        <v>0</v>
      </c>
    </row>
    <row r="555" spans="1:2">
      <c r="A555" s="105" t="str">
        <f>TRIM(Clienti!B555)</f>
        <v/>
      </c>
      <c r="B555" s="76">
        <f>Clienti!A555</f>
        <v>0</v>
      </c>
    </row>
    <row r="556" spans="1:2">
      <c r="A556" s="105" t="str">
        <f>TRIM(Clienti!B556)</f>
        <v/>
      </c>
      <c r="B556" s="76">
        <f>Clienti!A556</f>
        <v>0</v>
      </c>
    </row>
    <row r="557" spans="1:2">
      <c r="A557" s="105" t="str">
        <f>TRIM(Clienti!B557)</f>
        <v/>
      </c>
      <c r="B557" s="76">
        <f>Clienti!A557</f>
        <v>0</v>
      </c>
    </row>
    <row r="558" spans="1:2">
      <c r="A558" s="105" t="str">
        <f>TRIM(Clienti!B558)</f>
        <v/>
      </c>
      <c r="B558" s="76">
        <f>Clienti!A558</f>
        <v>0</v>
      </c>
    </row>
    <row r="559" spans="1:2">
      <c r="A559" s="105" t="str">
        <f>TRIM(Clienti!B559)</f>
        <v/>
      </c>
      <c r="B559" s="76">
        <f>Clienti!A559</f>
        <v>0</v>
      </c>
    </row>
    <row r="560" spans="1:2">
      <c r="A560" s="105" t="str">
        <f>TRIM(Clienti!B560)</f>
        <v/>
      </c>
      <c r="B560" s="76">
        <f>Clienti!A560</f>
        <v>0</v>
      </c>
    </row>
    <row r="561" spans="1:2">
      <c r="A561" s="105" t="str">
        <f>TRIM(Clienti!B561)</f>
        <v/>
      </c>
      <c r="B561" s="76">
        <f>Clienti!A561</f>
        <v>0</v>
      </c>
    </row>
    <row r="562" spans="1:2">
      <c r="A562" s="105" t="str">
        <f>TRIM(Clienti!B562)</f>
        <v/>
      </c>
      <c r="B562" s="76">
        <f>Clienti!A562</f>
        <v>0</v>
      </c>
    </row>
    <row r="563" spans="1:2">
      <c r="A563" s="105" t="str">
        <f>TRIM(Clienti!B563)</f>
        <v/>
      </c>
      <c r="B563" s="76">
        <f>Clienti!A563</f>
        <v>0</v>
      </c>
    </row>
    <row r="564" spans="1:2">
      <c r="A564" s="105" t="str">
        <f>TRIM(Clienti!B564)</f>
        <v/>
      </c>
      <c r="B564" s="76">
        <f>Clienti!A564</f>
        <v>0</v>
      </c>
    </row>
    <row r="565" spans="1:2">
      <c r="A565" s="105" t="str">
        <f>TRIM(Clienti!B565)</f>
        <v/>
      </c>
      <c r="B565" s="76">
        <f>Clienti!A565</f>
        <v>0</v>
      </c>
    </row>
    <row r="566" spans="1:2">
      <c r="A566" s="105" t="str">
        <f>TRIM(Clienti!B566)</f>
        <v/>
      </c>
      <c r="B566" s="76">
        <f>Clienti!A566</f>
        <v>0</v>
      </c>
    </row>
    <row r="567" spans="1:2">
      <c r="A567" s="105" t="str">
        <f>TRIM(Clienti!B567)</f>
        <v/>
      </c>
      <c r="B567" s="76">
        <f>Clienti!A567</f>
        <v>0</v>
      </c>
    </row>
    <row r="568" spans="1:2">
      <c r="A568" s="105" t="str">
        <f>TRIM(Clienti!B568)</f>
        <v/>
      </c>
      <c r="B568" s="76">
        <f>Clienti!A568</f>
        <v>0</v>
      </c>
    </row>
    <row r="569" spans="1:2">
      <c r="A569" s="105" t="str">
        <f>TRIM(Clienti!B569)</f>
        <v/>
      </c>
      <c r="B569" s="76">
        <f>Clienti!A569</f>
        <v>0</v>
      </c>
    </row>
    <row r="570" spans="1:2">
      <c r="A570" s="105" t="str">
        <f>TRIM(Clienti!B570)</f>
        <v/>
      </c>
      <c r="B570" s="76">
        <f>Clienti!A570</f>
        <v>0</v>
      </c>
    </row>
    <row r="571" spans="1:2">
      <c r="A571" s="105" t="str">
        <f>TRIM(Clienti!B571)</f>
        <v/>
      </c>
      <c r="B571" s="76">
        <f>Clienti!A571</f>
        <v>0</v>
      </c>
    </row>
    <row r="572" spans="1:2">
      <c r="A572" s="105" t="str">
        <f>TRIM(Clienti!B572)</f>
        <v/>
      </c>
      <c r="B572" s="76">
        <f>Clienti!A572</f>
        <v>0</v>
      </c>
    </row>
    <row r="573" spans="1:2">
      <c r="A573" s="105" t="str">
        <f>TRIM(Clienti!B573)</f>
        <v/>
      </c>
      <c r="B573" s="76">
        <f>Clienti!A573</f>
        <v>0</v>
      </c>
    </row>
    <row r="574" spans="1:2">
      <c r="A574" s="105" t="str">
        <f>TRIM(Clienti!B574)</f>
        <v/>
      </c>
      <c r="B574" s="76">
        <f>Clienti!A574</f>
        <v>0</v>
      </c>
    </row>
    <row r="575" spans="1:2">
      <c r="A575" s="105" t="str">
        <f>TRIM(Clienti!B575)</f>
        <v/>
      </c>
      <c r="B575" s="76">
        <f>Clienti!A575</f>
        <v>0</v>
      </c>
    </row>
    <row r="576" spans="1:2">
      <c r="A576" s="105" t="str">
        <f>TRIM(Clienti!B576)</f>
        <v/>
      </c>
      <c r="B576" s="76">
        <f>Clienti!A576</f>
        <v>0</v>
      </c>
    </row>
    <row r="577" spans="1:2">
      <c r="A577" s="105" t="str">
        <f>TRIM(Clienti!B577)</f>
        <v/>
      </c>
      <c r="B577" s="76">
        <f>Clienti!A577</f>
        <v>0</v>
      </c>
    </row>
    <row r="578" spans="1:2">
      <c r="A578" s="105" t="str">
        <f>TRIM(Clienti!B578)</f>
        <v/>
      </c>
      <c r="B578" s="76">
        <f>Clienti!A578</f>
        <v>0</v>
      </c>
    </row>
    <row r="579" spans="1:2">
      <c r="A579" s="105" t="str">
        <f>TRIM(Clienti!B579)</f>
        <v/>
      </c>
      <c r="B579" s="76">
        <f>Clienti!A579</f>
        <v>0</v>
      </c>
    </row>
    <row r="580" spans="1:2">
      <c r="A580" s="105" t="str">
        <f>TRIM(Clienti!B580)</f>
        <v/>
      </c>
      <c r="B580" s="76">
        <f>Clienti!A580</f>
        <v>0</v>
      </c>
    </row>
    <row r="581" spans="1:2">
      <c r="A581" s="105" t="str">
        <f>TRIM(Clienti!B581)</f>
        <v/>
      </c>
      <c r="B581" s="76">
        <f>Clienti!A581</f>
        <v>0</v>
      </c>
    </row>
    <row r="582" spans="1:2">
      <c r="A582" s="105" t="str">
        <f>TRIM(Clienti!B582)</f>
        <v/>
      </c>
      <c r="B582" s="76">
        <f>Clienti!A582</f>
        <v>0</v>
      </c>
    </row>
    <row r="583" spans="1:2">
      <c r="A583" s="105" t="str">
        <f>TRIM(Clienti!B583)</f>
        <v/>
      </c>
      <c r="B583" s="76">
        <f>Clienti!A583</f>
        <v>0</v>
      </c>
    </row>
    <row r="584" spans="1:2">
      <c r="A584" s="105" t="str">
        <f>TRIM(Clienti!B584)</f>
        <v/>
      </c>
      <c r="B584" s="76">
        <f>Clienti!A584</f>
        <v>0</v>
      </c>
    </row>
    <row r="585" spans="1:2">
      <c r="A585" s="105" t="str">
        <f>TRIM(Clienti!B585)</f>
        <v/>
      </c>
      <c r="B585" s="76">
        <f>Clienti!A585</f>
        <v>0</v>
      </c>
    </row>
    <row r="586" spans="1:2">
      <c r="A586" s="105" t="str">
        <f>TRIM(Clienti!B586)</f>
        <v/>
      </c>
      <c r="B586" s="76">
        <f>Clienti!A586</f>
        <v>0</v>
      </c>
    </row>
    <row r="587" spans="1:2">
      <c r="A587" s="105" t="str">
        <f>TRIM(Clienti!B587)</f>
        <v/>
      </c>
      <c r="B587" s="76">
        <f>Clienti!A587</f>
        <v>0</v>
      </c>
    </row>
    <row r="588" spans="1:2">
      <c r="A588" s="105" t="str">
        <f>TRIM(Clienti!B588)</f>
        <v/>
      </c>
      <c r="B588" s="76">
        <f>Clienti!A588</f>
        <v>0</v>
      </c>
    </row>
    <row r="589" spans="1:2">
      <c r="A589" s="105" t="str">
        <f>TRIM(Clienti!B589)</f>
        <v/>
      </c>
      <c r="B589" s="76">
        <f>Clienti!A589</f>
        <v>0</v>
      </c>
    </row>
    <row r="590" spans="1:2">
      <c r="A590" s="105" t="str">
        <f>TRIM(Clienti!B590)</f>
        <v/>
      </c>
      <c r="B590" s="76">
        <f>Clienti!A590</f>
        <v>0</v>
      </c>
    </row>
    <row r="591" spans="1:2">
      <c r="A591" s="105" t="str">
        <f>TRIM(Clienti!B591)</f>
        <v/>
      </c>
      <c r="B591" s="76">
        <f>Clienti!A591</f>
        <v>0</v>
      </c>
    </row>
    <row r="592" spans="1:2">
      <c r="A592" s="105" t="str">
        <f>TRIM(Clienti!B592)</f>
        <v/>
      </c>
      <c r="B592" s="76">
        <f>Clienti!A592</f>
        <v>0</v>
      </c>
    </row>
    <row r="593" spans="1:2">
      <c r="A593" s="105" t="str">
        <f>TRIM(Clienti!B593)</f>
        <v/>
      </c>
      <c r="B593" s="76">
        <f>Clienti!A593</f>
        <v>0</v>
      </c>
    </row>
    <row r="594" spans="1:2">
      <c r="A594" s="105" t="str">
        <f>TRIM(Clienti!B594)</f>
        <v/>
      </c>
      <c r="B594" s="76">
        <f>Clienti!A594</f>
        <v>0</v>
      </c>
    </row>
    <row r="595" spans="1:2">
      <c r="A595" s="105" t="str">
        <f>TRIM(Clienti!B595)</f>
        <v/>
      </c>
      <c r="B595" s="76">
        <f>Clienti!A595</f>
        <v>0</v>
      </c>
    </row>
    <row r="596" spans="1:2">
      <c r="A596" s="105" t="str">
        <f>TRIM(Clienti!B596)</f>
        <v/>
      </c>
      <c r="B596" s="76">
        <f>Clienti!A596</f>
        <v>0</v>
      </c>
    </row>
    <row r="597" spans="1:2">
      <c r="A597" s="105" t="str">
        <f>TRIM(Clienti!B597)</f>
        <v/>
      </c>
      <c r="B597" s="76">
        <f>Clienti!A597</f>
        <v>0</v>
      </c>
    </row>
    <row r="598" spans="1:2">
      <c r="A598" s="105" t="str">
        <f>TRIM(Clienti!B598)</f>
        <v/>
      </c>
      <c r="B598" s="76">
        <f>Clienti!A598</f>
        <v>0</v>
      </c>
    </row>
    <row r="599" spans="1:2">
      <c r="A599" s="105" t="str">
        <f>TRIM(Clienti!B599)</f>
        <v/>
      </c>
      <c r="B599" s="76">
        <f>Clienti!A599</f>
        <v>0</v>
      </c>
    </row>
    <row r="600" spans="1:2">
      <c r="A600" s="105" t="str">
        <f>TRIM(Clienti!B600)</f>
        <v/>
      </c>
      <c r="B600" s="76">
        <f>Clienti!A600</f>
        <v>0</v>
      </c>
    </row>
    <row r="601" spans="1:2">
      <c r="A601" s="105" t="str">
        <f>TRIM(Clienti!B601)</f>
        <v/>
      </c>
      <c r="B601" s="76">
        <f>Clienti!A601</f>
        <v>0</v>
      </c>
    </row>
    <row r="602" spans="1:2">
      <c r="A602" s="105" t="str">
        <f>TRIM(Clienti!B602)</f>
        <v/>
      </c>
      <c r="B602" s="76">
        <f>Clienti!A602</f>
        <v>0</v>
      </c>
    </row>
    <row r="603" spans="1:2">
      <c r="A603" s="105" t="str">
        <f>TRIM(Clienti!B603)</f>
        <v/>
      </c>
      <c r="B603" s="76">
        <f>Clienti!A603</f>
        <v>0</v>
      </c>
    </row>
    <row r="604" spans="1:2">
      <c r="A604" s="105" t="str">
        <f>TRIM(Clienti!B604)</f>
        <v/>
      </c>
      <c r="B604" s="76">
        <f>Clienti!A604</f>
        <v>0</v>
      </c>
    </row>
    <row r="605" spans="1:2">
      <c r="A605" s="105" t="str">
        <f>TRIM(Clienti!B605)</f>
        <v/>
      </c>
      <c r="B605" s="76">
        <f>Clienti!A605</f>
        <v>0</v>
      </c>
    </row>
    <row r="606" spans="1:2">
      <c r="A606" s="105" t="str">
        <f>TRIM(Clienti!B606)</f>
        <v/>
      </c>
      <c r="B606" s="76">
        <f>Clienti!A606</f>
        <v>0</v>
      </c>
    </row>
    <row r="607" spans="1:2">
      <c r="A607" s="105" t="str">
        <f>TRIM(Clienti!B607)</f>
        <v/>
      </c>
      <c r="B607" s="76">
        <f>Clienti!A607</f>
        <v>0</v>
      </c>
    </row>
    <row r="608" spans="1:2">
      <c r="A608" s="105" t="str">
        <f>TRIM(Clienti!B608)</f>
        <v/>
      </c>
      <c r="B608" s="76">
        <f>Clienti!A608</f>
        <v>0</v>
      </c>
    </row>
    <row r="609" spans="1:2">
      <c r="A609" s="105" t="str">
        <f>TRIM(Clienti!B609)</f>
        <v/>
      </c>
      <c r="B609" s="76">
        <f>Clienti!A609</f>
        <v>0</v>
      </c>
    </row>
    <row r="610" spans="1:2">
      <c r="A610" s="105" t="str">
        <f>TRIM(Clienti!B610)</f>
        <v/>
      </c>
      <c r="B610" s="76">
        <f>Clienti!A610</f>
        <v>0</v>
      </c>
    </row>
    <row r="611" spans="1:2">
      <c r="A611" s="105" t="str">
        <f>TRIM(Clienti!B611)</f>
        <v/>
      </c>
      <c r="B611" s="76">
        <f>Clienti!A611</f>
        <v>0</v>
      </c>
    </row>
    <row r="612" spans="1:2">
      <c r="A612" s="105" t="str">
        <f>TRIM(Clienti!B612)</f>
        <v/>
      </c>
      <c r="B612" s="76">
        <f>Clienti!A612</f>
        <v>0</v>
      </c>
    </row>
    <row r="613" spans="1:2">
      <c r="A613" s="105" t="str">
        <f>TRIM(Clienti!B613)</f>
        <v/>
      </c>
      <c r="B613" s="76">
        <f>Clienti!A613</f>
        <v>0</v>
      </c>
    </row>
    <row r="614" spans="1:2">
      <c r="A614" s="105" t="str">
        <f>TRIM(Clienti!B614)</f>
        <v/>
      </c>
      <c r="B614" s="76">
        <f>Clienti!A614</f>
        <v>0</v>
      </c>
    </row>
    <row r="615" spans="1:2">
      <c r="A615" s="105" t="str">
        <f>TRIM(Clienti!B615)</f>
        <v/>
      </c>
      <c r="B615" s="76">
        <f>Clienti!A615</f>
        <v>0</v>
      </c>
    </row>
    <row r="616" spans="1:2">
      <c r="A616" s="105" t="str">
        <f>TRIM(Clienti!B616)</f>
        <v/>
      </c>
      <c r="B616" s="76">
        <f>Clienti!A616</f>
        <v>0</v>
      </c>
    </row>
    <row r="617" spans="1:2">
      <c r="A617" s="105" t="str">
        <f>TRIM(Clienti!B617)</f>
        <v/>
      </c>
      <c r="B617" s="76">
        <f>Clienti!A617</f>
        <v>0</v>
      </c>
    </row>
    <row r="618" spans="1:2">
      <c r="A618" s="105" t="str">
        <f>TRIM(Clienti!B618)</f>
        <v/>
      </c>
      <c r="B618" s="76">
        <f>Clienti!A618</f>
        <v>0</v>
      </c>
    </row>
    <row r="619" spans="1:2">
      <c r="A619" s="105" t="str">
        <f>TRIM(Clienti!B619)</f>
        <v/>
      </c>
      <c r="B619" s="76">
        <f>Clienti!A619</f>
        <v>0</v>
      </c>
    </row>
    <row r="620" spans="1:2">
      <c r="A620" s="105" t="str">
        <f>TRIM(Clienti!B620)</f>
        <v/>
      </c>
      <c r="B620" s="76">
        <f>Clienti!A620</f>
        <v>0</v>
      </c>
    </row>
    <row r="621" spans="1:2">
      <c r="A621" s="105" t="str">
        <f>TRIM(Clienti!B621)</f>
        <v/>
      </c>
      <c r="B621" s="76">
        <f>Clienti!A621</f>
        <v>0</v>
      </c>
    </row>
    <row r="622" spans="1:2">
      <c r="A622" s="105" t="str">
        <f>TRIM(Clienti!B622)</f>
        <v/>
      </c>
      <c r="B622" s="76">
        <f>Clienti!A622</f>
        <v>0</v>
      </c>
    </row>
    <row r="623" spans="1:2">
      <c r="A623" s="105" t="str">
        <f>TRIM(Clienti!B623)</f>
        <v/>
      </c>
      <c r="B623" s="76">
        <f>Clienti!A623</f>
        <v>0</v>
      </c>
    </row>
    <row r="624" spans="1:2">
      <c r="A624" s="105" t="str">
        <f>TRIM(Clienti!B624)</f>
        <v/>
      </c>
      <c r="B624" s="76">
        <f>Clienti!A624</f>
        <v>0</v>
      </c>
    </row>
    <row r="625" spans="1:2">
      <c r="A625" s="105" t="str">
        <f>TRIM(Clienti!B625)</f>
        <v/>
      </c>
      <c r="B625" s="76">
        <f>Clienti!A625</f>
        <v>0</v>
      </c>
    </row>
    <row r="626" spans="1:2">
      <c r="A626" s="105" t="str">
        <f>TRIM(Clienti!B626)</f>
        <v/>
      </c>
      <c r="B626" s="76">
        <f>Clienti!A626</f>
        <v>0</v>
      </c>
    </row>
    <row r="627" spans="1:2">
      <c r="A627" s="105" t="str">
        <f>TRIM(Clienti!B627)</f>
        <v/>
      </c>
      <c r="B627" s="76">
        <f>Clienti!A627</f>
        <v>0</v>
      </c>
    </row>
    <row r="628" spans="1:2">
      <c r="A628" s="105" t="str">
        <f>TRIM(Clienti!B628)</f>
        <v/>
      </c>
      <c r="B628" s="76">
        <f>Clienti!A628</f>
        <v>0</v>
      </c>
    </row>
    <row r="629" spans="1:2">
      <c r="A629" s="105" t="str">
        <f>TRIM(Clienti!B629)</f>
        <v/>
      </c>
      <c r="B629" s="76">
        <f>Clienti!A629</f>
        <v>0</v>
      </c>
    </row>
    <row r="630" spans="1:2">
      <c r="A630" s="105" t="str">
        <f>TRIM(Clienti!B630)</f>
        <v/>
      </c>
      <c r="B630" s="76">
        <f>Clienti!A630</f>
        <v>0</v>
      </c>
    </row>
    <row r="631" spans="1:2">
      <c r="A631" s="105" t="str">
        <f>TRIM(Clienti!B631)</f>
        <v/>
      </c>
      <c r="B631" s="76">
        <f>Clienti!A631</f>
        <v>0</v>
      </c>
    </row>
    <row r="632" spans="1:2">
      <c r="A632" s="105" t="str">
        <f>TRIM(Clienti!B632)</f>
        <v/>
      </c>
      <c r="B632" s="76">
        <f>Clienti!A632</f>
        <v>0</v>
      </c>
    </row>
    <row r="633" spans="1:2">
      <c r="A633" s="105" t="str">
        <f>TRIM(Clienti!B633)</f>
        <v/>
      </c>
      <c r="B633" s="76">
        <f>Clienti!A633</f>
        <v>0</v>
      </c>
    </row>
    <row r="634" spans="1:2">
      <c r="A634" s="105" t="str">
        <f>TRIM(Clienti!B634)</f>
        <v/>
      </c>
      <c r="B634" s="76">
        <f>Clienti!A634</f>
        <v>0</v>
      </c>
    </row>
    <row r="635" spans="1:2">
      <c r="A635" s="105" t="str">
        <f>TRIM(Clienti!B635)</f>
        <v/>
      </c>
      <c r="B635" s="76">
        <f>Clienti!A635</f>
        <v>0</v>
      </c>
    </row>
    <row r="636" spans="1:2">
      <c r="A636" s="105" t="str">
        <f>TRIM(Clienti!B636)</f>
        <v/>
      </c>
      <c r="B636" s="76">
        <f>Clienti!A636</f>
        <v>0</v>
      </c>
    </row>
    <row r="637" spans="1:2">
      <c r="A637" s="105" t="str">
        <f>TRIM(Clienti!B637)</f>
        <v/>
      </c>
      <c r="B637" s="76">
        <f>Clienti!A637</f>
        <v>0</v>
      </c>
    </row>
    <row r="638" spans="1:2">
      <c r="A638" s="105" t="str">
        <f>TRIM(Clienti!B638)</f>
        <v/>
      </c>
      <c r="B638" s="76">
        <f>Clienti!A638</f>
        <v>0</v>
      </c>
    </row>
    <row r="639" spans="1:2">
      <c r="A639" s="105" t="str">
        <f>TRIM(Clienti!B639)</f>
        <v/>
      </c>
      <c r="B639" s="76">
        <f>Clienti!A639</f>
        <v>0</v>
      </c>
    </row>
    <row r="640" spans="1:2">
      <c r="A640" s="105" t="str">
        <f>TRIM(Clienti!B640)</f>
        <v/>
      </c>
      <c r="B640" s="76">
        <f>Clienti!A640</f>
        <v>0</v>
      </c>
    </row>
    <row r="641" spans="1:2">
      <c r="A641" s="105" t="str">
        <f>TRIM(Clienti!B641)</f>
        <v/>
      </c>
      <c r="B641" s="76">
        <f>Clienti!A641</f>
        <v>0</v>
      </c>
    </row>
    <row r="642" spans="1:2">
      <c r="A642" s="105" t="str">
        <f>TRIM(Clienti!B642)</f>
        <v/>
      </c>
      <c r="B642" s="76">
        <f>Clienti!A642</f>
        <v>0</v>
      </c>
    </row>
    <row r="643" spans="1:2">
      <c r="A643" s="105" t="str">
        <f>TRIM(Clienti!B643)</f>
        <v/>
      </c>
      <c r="B643" s="76">
        <f>Clienti!A643</f>
        <v>0</v>
      </c>
    </row>
    <row r="644" spans="1:2">
      <c r="A644" s="105" t="str">
        <f>TRIM(Clienti!B644)</f>
        <v/>
      </c>
      <c r="B644" s="76">
        <f>Clienti!A644</f>
        <v>0</v>
      </c>
    </row>
    <row r="645" spans="1:2">
      <c r="A645" s="105" t="str">
        <f>TRIM(Clienti!B645)</f>
        <v/>
      </c>
      <c r="B645" s="76">
        <f>Clienti!A645</f>
        <v>0</v>
      </c>
    </row>
    <row r="646" spans="1:2">
      <c r="A646" s="105" t="str">
        <f>TRIM(Clienti!B646)</f>
        <v/>
      </c>
      <c r="B646" s="76">
        <f>Clienti!A646</f>
        <v>0</v>
      </c>
    </row>
    <row r="647" spans="1:2">
      <c r="A647" s="105" t="str">
        <f>TRIM(Clienti!B647)</f>
        <v/>
      </c>
      <c r="B647" s="76">
        <f>Clienti!A647</f>
        <v>0</v>
      </c>
    </row>
    <row r="648" spans="1:2">
      <c r="A648" s="105" t="str">
        <f>TRIM(Clienti!B648)</f>
        <v/>
      </c>
      <c r="B648" s="76">
        <f>Clienti!A648</f>
        <v>0</v>
      </c>
    </row>
    <row r="649" spans="1:2">
      <c r="A649" s="105" t="str">
        <f>TRIM(Clienti!B649)</f>
        <v/>
      </c>
      <c r="B649" s="76">
        <f>Clienti!A649</f>
        <v>0</v>
      </c>
    </row>
    <row r="650" spans="1:2">
      <c r="A650" s="105" t="str">
        <f>TRIM(Clienti!B650)</f>
        <v/>
      </c>
      <c r="B650" s="76">
        <f>Clienti!A650</f>
        <v>0</v>
      </c>
    </row>
    <row r="651" spans="1:2">
      <c r="A651" s="105" t="str">
        <f>TRIM(Clienti!B651)</f>
        <v/>
      </c>
      <c r="B651" s="76">
        <f>Clienti!A651</f>
        <v>0</v>
      </c>
    </row>
    <row r="652" spans="1:2">
      <c r="A652" s="105" t="str">
        <f>TRIM(Clienti!B652)</f>
        <v/>
      </c>
      <c r="B652" s="76">
        <f>Clienti!A652</f>
        <v>0</v>
      </c>
    </row>
    <row r="653" spans="1:2">
      <c r="A653" s="105" t="str">
        <f>TRIM(Clienti!B653)</f>
        <v/>
      </c>
      <c r="B653" s="76">
        <f>Clienti!A653</f>
        <v>0</v>
      </c>
    </row>
    <row r="654" spans="1:2">
      <c r="A654" s="105" t="str">
        <f>TRIM(Clienti!B654)</f>
        <v/>
      </c>
      <c r="B654" s="76">
        <f>Clienti!A654</f>
        <v>0</v>
      </c>
    </row>
    <row r="655" spans="1:2">
      <c r="A655" s="105" t="str">
        <f>TRIM(Clienti!B655)</f>
        <v/>
      </c>
      <c r="B655" s="76">
        <f>Clienti!A655</f>
        <v>0</v>
      </c>
    </row>
    <row r="656" spans="1:2">
      <c r="A656" s="105" t="str">
        <f>TRIM(Clienti!B656)</f>
        <v/>
      </c>
      <c r="B656" s="76">
        <f>Clienti!A656</f>
        <v>0</v>
      </c>
    </row>
    <row r="657" spans="1:2">
      <c r="A657" s="105" t="str">
        <f>TRIM(Clienti!B657)</f>
        <v/>
      </c>
      <c r="B657" s="76">
        <f>Clienti!A657</f>
        <v>0</v>
      </c>
    </row>
    <row r="658" spans="1:2">
      <c r="A658" s="105" t="str">
        <f>TRIM(Clienti!B658)</f>
        <v/>
      </c>
      <c r="B658" s="76">
        <f>Clienti!A658</f>
        <v>0</v>
      </c>
    </row>
    <row r="659" spans="1:2">
      <c r="A659" s="105" t="str">
        <f>TRIM(Clienti!B659)</f>
        <v/>
      </c>
      <c r="B659" s="76">
        <f>Clienti!A659</f>
        <v>0</v>
      </c>
    </row>
    <row r="660" spans="1:2">
      <c r="A660" s="105" t="str">
        <f>TRIM(Clienti!B660)</f>
        <v/>
      </c>
      <c r="B660" s="76">
        <f>Clienti!A660</f>
        <v>0</v>
      </c>
    </row>
    <row r="661" spans="1:2">
      <c r="A661" s="105" t="str">
        <f>TRIM(Clienti!B661)</f>
        <v/>
      </c>
      <c r="B661" s="76">
        <f>Clienti!A661</f>
        <v>0</v>
      </c>
    </row>
    <row r="662" spans="1:2">
      <c r="A662" s="105" t="str">
        <f>TRIM(Clienti!B662)</f>
        <v/>
      </c>
      <c r="B662" s="76">
        <f>Clienti!A662</f>
        <v>0</v>
      </c>
    </row>
    <row r="663" spans="1:2">
      <c r="A663" s="105" t="str">
        <f>TRIM(Clienti!B663)</f>
        <v/>
      </c>
      <c r="B663" s="76">
        <f>Clienti!A663</f>
        <v>0</v>
      </c>
    </row>
    <row r="664" spans="1:2">
      <c r="A664" s="105" t="str">
        <f>TRIM(Clienti!B664)</f>
        <v/>
      </c>
      <c r="B664" s="76">
        <f>Clienti!A664</f>
        <v>0</v>
      </c>
    </row>
    <row r="665" spans="1:2">
      <c r="A665" s="105" t="str">
        <f>TRIM(Clienti!B665)</f>
        <v/>
      </c>
      <c r="B665" s="76">
        <f>Clienti!A665</f>
        <v>0</v>
      </c>
    </row>
    <row r="666" spans="1:2">
      <c r="A666" s="105" t="str">
        <f>TRIM(Clienti!B666)</f>
        <v/>
      </c>
      <c r="B666" s="76">
        <f>Clienti!A666</f>
        <v>0</v>
      </c>
    </row>
    <row r="667" spans="1:2">
      <c r="A667" s="105" t="str">
        <f>TRIM(Clienti!B667)</f>
        <v/>
      </c>
      <c r="B667" s="76">
        <f>Clienti!A667</f>
        <v>0</v>
      </c>
    </row>
    <row r="668" spans="1:2">
      <c r="A668" s="105" t="str">
        <f>TRIM(Clienti!B668)</f>
        <v/>
      </c>
      <c r="B668" s="76">
        <f>Clienti!A668</f>
        <v>0</v>
      </c>
    </row>
    <row r="669" spans="1:2">
      <c r="A669" s="105" t="str">
        <f>TRIM(Clienti!B669)</f>
        <v/>
      </c>
      <c r="B669" s="76">
        <f>Clienti!A669</f>
        <v>0</v>
      </c>
    </row>
    <row r="670" spans="1:2">
      <c r="A670" s="105" t="str">
        <f>TRIM(Clienti!B670)</f>
        <v/>
      </c>
      <c r="B670" s="76">
        <f>Clienti!A670</f>
        <v>0</v>
      </c>
    </row>
    <row r="671" spans="1:2">
      <c r="A671" s="105" t="str">
        <f>TRIM(Clienti!B671)</f>
        <v/>
      </c>
      <c r="B671" s="76">
        <f>Clienti!A671</f>
        <v>0</v>
      </c>
    </row>
    <row r="672" spans="1:2">
      <c r="A672" s="105" t="str">
        <f>TRIM(Clienti!B672)</f>
        <v/>
      </c>
      <c r="B672" s="76">
        <f>Clienti!A672</f>
        <v>0</v>
      </c>
    </row>
    <row r="673" spans="1:2">
      <c r="A673" s="105" t="str">
        <f>TRIM(Clienti!B673)</f>
        <v/>
      </c>
      <c r="B673" s="76">
        <f>Clienti!A673</f>
        <v>0</v>
      </c>
    </row>
    <row r="674" spans="1:2">
      <c r="A674" s="105" t="str">
        <f>TRIM(Clienti!B674)</f>
        <v/>
      </c>
      <c r="B674" s="76">
        <f>Clienti!A674</f>
        <v>0</v>
      </c>
    </row>
    <row r="675" spans="1:2">
      <c r="A675" s="105" t="str">
        <f>TRIM(Clienti!B675)</f>
        <v/>
      </c>
      <c r="B675" s="76">
        <f>Clienti!A675</f>
        <v>0</v>
      </c>
    </row>
    <row r="676" spans="1:2">
      <c r="A676" s="105" t="str">
        <f>TRIM(Clienti!B676)</f>
        <v/>
      </c>
      <c r="B676" s="76">
        <f>Clienti!A676</f>
        <v>0</v>
      </c>
    </row>
    <row r="677" spans="1:2">
      <c r="A677" s="105" t="str">
        <f>TRIM(Clienti!B677)</f>
        <v/>
      </c>
      <c r="B677" s="76">
        <f>Clienti!A677</f>
        <v>0</v>
      </c>
    </row>
    <row r="678" spans="1:2">
      <c r="A678" s="105" t="str">
        <f>TRIM(Clienti!B678)</f>
        <v/>
      </c>
      <c r="B678" s="76">
        <f>Clienti!A678</f>
        <v>0</v>
      </c>
    </row>
    <row r="679" spans="1:2">
      <c r="A679" s="105" t="str">
        <f>TRIM(Clienti!B679)</f>
        <v/>
      </c>
      <c r="B679" s="76">
        <f>Clienti!A679</f>
        <v>0</v>
      </c>
    </row>
    <row r="680" spans="1:2">
      <c r="A680" s="105" t="str">
        <f>TRIM(Clienti!B680)</f>
        <v/>
      </c>
      <c r="B680" s="76">
        <f>Clienti!A680</f>
        <v>0</v>
      </c>
    </row>
    <row r="681" spans="1:2">
      <c r="A681" s="105" t="str">
        <f>TRIM(Clienti!B681)</f>
        <v/>
      </c>
      <c r="B681" s="76">
        <f>Clienti!A681</f>
        <v>0</v>
      </c>
    </row>
    <row r="682" spans="1:2">
      <c r="A682" s="105" t="str">
        <f>TRIM(Clienti!B682)</f>
        <v/>
      </c>
      <c r="B682" s="76">
        <f>Clienti!A682</f>
        <v>0</v>
      </c>
    </row>
    <row r="683" spans="1:2">
      <c r="A683" s="105" t="str">
        <f>TRIM(Clienti!B683)</f>
        <v/>
      </c>
      <c r="B683" s="76">
        <f>Clienti!A683</f>
        <v>0</v>
      </c>
    </row>
    <row r="684" spans="1:2">
      <c r="A684" s="105" t="str">
        <f>TRIM(Clienti!B684)</f>
        <v/>
      </c>
      <c r="B684" s="76">
        <f>Clienti!A684</f>
        <v>0</v>
      </c>
    </row>
    <row r="685" spans="1:2">
      <c r="A685" s="105" t="str">
        <f>TRIM(Clienti!B685)</f>
        <v/>
      </c>
      <c r="B685" s="76">
        <f>Clienti!A685</f>
        <v>0</v>
      </c>
    </row>
    <row r="686" spans="1:2">
      <c r="A686" s="105" t="str">
        <f>TRIM(Clienti!B686)</f>
        <v/>
      </c>
      <c r="B686" s="76">
        <f>Clienti!A686</f>
        <v>0</v>
      </c>
    </row>
    <row r="687" spans="1:2">
      <c r="A687" s="105" t="str">
        <f>TRIM(Clienti!B687)</f>
        <v/>
      </c>
      <c r="B687" s="76">
        <f>Clienti!A687</f>
        <v>0</v>
      </c>
    </row>
    <row r="688" spans="1:2">
      <c r="A688" s="105" t="str">
        <f>TRIM(Clienti!B688)</f>
        <v/>
      </c>
      <c r="B688" s="76">
        <f>Clienti!A688</f>
        <v>0</v>
      </c>
    </row>
    <row r="689" spans="1:2">
      <c r="A689" s="105" t="str">
        <f>TRIM(Clienti!B689)</f>
        <v/>
      </c>
      <c r="B689" s="76">
        <f>Clienti!A689</f>
        <v>0</v>
      </c>
    </row>
    <row r="690" spans="1:2">
      <c r="A690" s="105" t="str">
        <f>TRIM(Clienti!B690)</f>
        <v/>
      </c>
      <c r="B690" s="76">
        <f>Clienti!A690</f>
        <v>0</v>
      </c>
    </row>
    <row r="691" spans="1:2">
      <c r="A691" s="105" t="str">
        <f>TRIM(Clienti!B691)</f>
        <v/>
      </c>
      <c r="B691" s="76">
        <f>Clienti!A691</f>
        <v>0</v>
      </c>
    </row>
    <row r="692" spans="1:2">
      <c r="A692" s="105" t="str">
        <f>TRIM(Clienti!B692)</f>
        <v/>
      </c>
      <c r="B692" s="76">
        <f>Clienti!A692</f>
        <v>0</v>
      </c>
    </row>
    <row r="693" spans="1:2">
      <c r="A693" s="105" t="str">
        <f>TRIM(Clienti!B693)</f>
        <v/>
      </c>
      <c r="B693" s="76">
        <f>Clienti!A693</f>
        <v>0</v>
      </c>
    </row>
    <row r="694" spans="1:2">
      <c r="A694" s="105" t="str">
        <f>TRIM(Clienti!B694)</f>
        <v/>
      </c>
      <c r="B694" s="76">
        <f>Clienti!A694</f>
        <v>0</v>
      </c>
    </row>
    <row r="695" spans="1:2">
      <c r="A695" s="105" t="str">
        <f>TRIM(Clienti!B695)</f>
        <v/>
      </c>
      <c r="B695" s="76">
        <f>Clienti!A695</f>
        <v>0</v>
      </c>
    </row>
    <row r="696" spans="1:2">
      <c r="A696" s="105" t="str">
        <f>TRIM(Clienti!B696)</f>
        <v/>
      </c>
      <c r="B696" s="76">
        <f>Clienti!A696</f>
        <v>0</v>
      </c>
    </row>
    <row r="697" spans="1:2">
      <c r="A697" s="105" t="str">
        <f>TRIM(Clienti!B697)</f>
        <v/>
      </c>
      <c r="B697" s="76">
        <f>Clienti!A697</f>
        <v>0</v>
      </c>
    </row>
    <row r="698" spans="1:2">
      <c r="A698" s="105" t="str">
        <f>TRIM(Clienti!B698)</f>
        <v/>
      </c>
      <c r="B698" s="76">
        <f>Clienti!A698</f>
        <v>0</v>
      </c>
    </row>
    <row r="699" spans="1:2">
      <c r="A699" s="105" t="str">
        <f>TRIM(Clienti!B699)</f>
        <v/>
      </c>
      <c r="B699" s="76">
        <f>Clienti!A699</f>
        <v>0</v>
      </c>
    </row>
    <row r="700" spans="1:2">
      <c r="A700" s="105" t="str">
        <f>TRIM(Clienti!B700)</f>
        <v/>
      </c>
      <c r="B700" s="76">
        <f>Clienti!A700</f>
        <v>0</v>
      </c>
    </row>
    <row r="701" spans="1:2">
      <c r="A701" s="105" t="str">
        <f>TRIM(Clienti!B701)</f>
        <v/>
      </c>
      <c r="B701" s="76">
        <f>Clienti!A701</f>
        <v>0</v>
      </c>
    </row>
    <row r="702" spans="1:2">
      <c r="A702" s="105" t="str">
        <f>TRIM(Clienti!B702)</f>
        <v/>
      </c>
      <c r="B702" s="76">
        <f>Clienti!A702</f>
        <v>0</v>
      </c>
    </row>
    <row r="703" spans="1:2">
      <c r="A703" s="105" t="str">
        <f>TRIM(Clienti!B703)</f>
        <v/>
      </c>
      <c r="B703" s="76">
        <f>Clienti!A703</f>
        <v>0</v>
      </c>
    </row>
    <row r="704" spans="1:2">
      <c r="A704" s="105" t="str">
        <f>TRIM(Clienti!B704)</f>
        <v/>
      </c>
      <c r="B704" s="76">
        <f>Clienti!A704</f>
        <v>0</v>
      </c>
    </row>
    <row r="705" spans="1:2">
      <c r="A705" s="105" t="str">
        <f>TRIM(Clienti!B705)</f>
        <v/>
      </c>
      <c r="B705" s="76">
        <f>Clienti!A705</f>
        <v>0</v>
      </c>
    </row>
    <row r="706" spans="1:2">
      <c r="A706" s="105" t="str">
        <f>TRIM(Clienti!B706)</f>
        <v/>
      </c>
      <c r="B706" s="76">
        <f>Clienti!A706</f>
        <v>0</v>
      </c>
    </row>
    <row r="707" spans="1:2">
      <c r="A707" s="105" t="str">
        <f>TRIM(Clienti!B707)</f>
        <v/>
      </c>
      <c r="B707" s="76">
        <f>Clienti!A707</f>
        <v>0</v>
      </c>
    </row>
    <row r="708" spans="1:2">
      <c r="A708" s="105" t="str">
        <f>TRIM(Clienti!B708)</f>
        <v/>
      </c>
      <c r="B708" s="76">
        <f>Clienti!A708</f>
        <v>0</v>
      </c>
    </row>
    <row r="709" spans="1:2">
      <c r="A709" s="105" t="str">
        <f>TRIM(Clienti!B709)</f>
        <v/>
      </c>
      <c r="B709" s="76">
        <f>Clienti!A709</f>
        <v>0</v>
      </c>
    </row>
    <row r="710" spans="1:2">
      <c r="A710" s="105" t="str">
        <f>TRIM(Clienti!B710)</f>
        <v/>
      </c>
      <c r="B710" s="76">
        <f>Clienti!A710</f>
        <v>0</v>
      </c>
    </row>
    <row r="711" spans="1:2">
      <c r="A711" s="105" t="str">
        <f>TRIM(Clienti!B711)</f>
        <v/>
      </c>
      <c r="B711" s="76">
        <f>Clienti!A711</f>
        <v>0</v>
      </c>
    </row>
    <row r="712" spans="1:2">
      <c r="A712" s="105" t="str">
        <f>TRIM(Clienti!B712)</f>
        <v/>
      </c>
      <c r="B712" s="76">
        <f>Clienti!A712</f>
        <v>0</v>
      </c>
    </row>
    <row r="713" spans="1:2">
      <c r="A713" s="105" t="str">
        <f>TRIM(Clienti!B713)</f>
        <v/>
      </c>
      <c r="B713" s="76">
        <f>Clienti!A713</f>
        <v>0</v>
      </c>
    </row>
    <row r="714" spans="1:2">
      <c r="A714" s="105" t="str">
        <f>TRIM(Clienti!B714)</f>
        <v/>
      </c>
      <c r="B714" s="76">
        <f>Clienti!A714</f>
        <v>0</v>
      </c>
    </row>
    <row r="715" spans="1:2">
      <c r="A715" s="105" t="str">
        <f>TRIM(Clienti!B715)</f>
        <v/>
      </c>
      <c r="B715" s="76">
        <f>Clienti!A715</f>
        <v>0</v>
      </c>
    </row>
    <row r="716" spans="1:2">
      <c r="A716" s="105" t="str">
        <f>TRIM(Clienti!B716)</f>
        <v/>
      </c>
      <c r="B716" s="76">
        <f>Clienti!A716</f>
        <v>0</v>
      </c>
    </row>
    <row r="717" spans="1:2">
      <c r="A717" s="105" t="str">
        <f>TRIM(Clienti!B717)</f>
        <v/>
      </c>
      <c r="B717" s="76">
        <f>Clienti!A717</f>
        <v>0</v>
      </c>
    </row>
    <row r="718" spans="1:2">
      <c r="A718" s="105" t="str">
        <f>TRIM(Clienti!B718)</f>
        <v/>
      </c>
      <c r="B718" s="76">
        <f>Clienti!A718</f>
        <v>0</v>
      </c>
    </row>
    <row r="719" spans="1:2">
      <c r="A719" s="105" t="str">
        <f>TRIM(Clienti!B719)</f>
        <v/>
      </c>
      <c r="B719" s="76">
        <f>Clienti!A719</f>
        <v>0</v>
      </c>
    </row>
    <row r="720" spans="1:2">
      <c r="A720" s="105" t="str">
        <f>TRIM(Clienti!B720)</f>
        <v/>
      </c>
      <c r="B720" s="76">
        <f>Clienti!A720</f>
        <v>0</v>
      </c>
    </row>
    <row r="721" spans="1:2">
      <c r="A721" s="105" t="str">
        <f>TRIM(Clienti!B721)</f>
        <v/>
      </c>
      <c r="B721" s="76">
        <f>Clienti!A721</f>
        <v>0</v>
      </c>
    </row>
    <row r="722" spans="1:2">
      <c r="A722" s="105" t="str">
        <f>TRIM(Clienti!B722)</f>
        <v/>
      </c>
      <c r="B722" s="76">
        <f>Clienti!A722</f>
        <v>0</v>
      </c>
    </row>
    <row r="723" spans="1:2">
      <c r="A723" s="105" t="str">
        <f>TRIM(Clienti!B723)</f>
        <v/>
      </c>
      <c r="B723" s="76">
        <f>Clienti!A723</f>
        <v>0</v>
      </c>
    </row>
    <row r="724" spans="1:2">
      <c r="A724" s="105" t="str">
        <f>TRIM(Clienti!B724)</f>
        <v/>
      </c>
      <c r="B724" s="76">
        <f>Clienti!A724</f>
        <v>0</v>
      </c>
    </row>
    <row r="725" spans="1:2">
      <c r="A725" s="105" t="str">
        <f>TRIM(Clienti!B725)</f>
        <v/>
      </c>
      <c r="B725" s="76">
        <f>Clienti!A725</f>
        <v>0</v>
      </c>
    </row>
    <row r="726" spans="1:2">
      <c r="A726" s="105" t="str">
        <f>TRIM(Clienti!B726)</f>
        <v/>
      </c>
      <c r="B726" s="76">
        <f>Clienti!A726</f>
        <v>0</v>
      </c>
    </row>
    <row r="727" spans="1:2">
      <c r="A727" s="105" t="str">
        <f>TRIM(Clienti!B727)</f>
        <v/>
      </c>
      <c r="B727" s="76">
        <f>Clienti!A727</f>
        <v>0</v>
      </c>
    </row>
    <row r="728" spans="1:2">
      <c r="A728" s="105" t="str">
        <f>TRIM(Clienti!B728)</f>
        <v/>
      </c>
      <c r="B728" s="76">
        <f>Clienti!A728</f>
        <v>0</v>
      </c>
    </row>
    <row r="729" spans="1:2">
      <c r="A729" s="105" t="str">
        <f>TRIM(Clienti!B729)</f>
        <v/>
      </c>
      <c r="B729" s="76">
        <f>Clienti!A729</f>
        <v>0</v>
      </c>
    </row>
    <row r="730" spans="1:2">
      <c r="A730" s="105" t="str">
        <f>TRIM(Clienti!B730)</f>
        <v/>
      </c>
      <c r="B730" s="76">
        <f>Clienti!A730</f>
        <v>0</v>
      </c>
    </row>
    <row r="731" spans="1:2">
      <c r="A731" s="105" t="str">
        <f>TRIM(Clienti!B731)</f>
        <v/>
      </c>
      <c r="B731" s="76">
        <f>Clienti!A731</f>
        <v>0</v>
      </c>
    </row>
    <row r="732" spans="1:2">
      <c r="A732" s="105" t="str">
        <f>TRIM(Clienti!B732)</f>
        <v/>
      </c>
      <c r="B732" s="76">
        <f>Clienti!A732</f>
        <v>0</v>
      </c>
    </row>
    <row r="733" spans="1:2">
      <c r="A733" s="105" t="str">
        <f>TRIM(Clienti!B733)</f>
        <v/>
      </c>
      <c r="B733" s="76">
        <f>Clienti!A733</f>
        <v>0</v>
      </c>
    </row>
    <row r="734" spans="1:2">
      <c r="A734" s="105" t="str">
        <f>TRIM(Clienti!B734)</f>
        <v/>
      </c>
      <c r="B734" s="76">
        <f>Clienti!A734</f>
        <v>0</v>
      </c>
    </row>
    <row r="735" spans="1:2">
      <c r="A735" s="105" t="str">
        <f>TRIM(Clienti!B735)</f>
        <v/>
      </c>
      <c r="B735" s="76">
        <f>Clienti!A735</f>
        <v>0</v>
      </c>
    </row>
    <row r="736" spans="1:2">
      <c r="A736" s="105" t="str">
        <f>TRIM(Clienti!B736)</f>
        <v/>
      </c>
      <c r="B736" s="76">
        <f>Clienti!A736</f>
        <v>0</v>
      </c>
    </row>
    <row r="737" spans="1:2">
      <c r="A737" s="105" t="str">
        <f>TRIM(Clienti!B737)</f>
        <v/>
      </c>
      <c r="B737" s="76">
        <f>Clienti!A737</f>
        <v>0</v>
      </c>
    </row>
    <row r="738" spans="1:2">
      <c r="A738" s="105" t="str">
        <f>TRIM(Clienti!B738)</f>
        <v/>
      </c>
      <c r="B738" s="76">
        <f>Clienti!A738</f>
        <v>0</v>
      </c>
    </row>
    <row r="739" spans="1:2">
      <c r="A739" s="105" t="str">
        <f>TRIM(Clienti!B739)</f>
        <v/>
      </c>
      <c r="B739" s="76">
        <f>Clienti!A739</f>
        <v>0</v>
      </c>
    </row>
    <row r="740" spans="1:2">
      <c r="A740" s="105" t="str">
        <f>TRIM(Clienti!B740)</f>
        <v/>
      </c>
      <c r="B740" s="76">
        <f>Clienti!A740</f>
        <v>0</v>
      </c>
    </row>
    <row r="741" spans="1:2">
      <c r="A741" s="105" t="str">
        <f>TRIM(Clienti!B741)</f>
        <v/>
      </c>
      <c r="B741" s="76">
        <f>Clienti!A741</f>
        <v>0</v>
      </c>
    </row>
    <row r="742" spans="1:2">
      <c r="A742" s="105" t="str">
        <f>TRIM(Clienti!B742)</f>
        <v/>
      </c>
      <c r="B742" s="76">
        <f>Clienti!A742</f>
        <v>0</v>
      </c>
    </row>
    <row r="743" spans="1:2">
      <c r="A743" s="105" t="str">
        <f>TRIM(Clienti!B743)</f>
        <v/>
      </c>
      <c r="B743" s="76">
        <f>Clienti!A743</f>
        <v>0</v>
      </c>
    </row>
    <row r="744" spans="1:2">
      <c r="A744" s="105" t="str">
        <f>TRIM(Clienti!B744)</f>
        <v/>
      </c>
      <c r="B744" s="76">
        <f>Clienti!A744</f>
        <v>0</v>
      </c>
    </row>
    <row r="745" spans="1:2">
      <c r="A745" s="105" t="str">
        <f>TRIM(Clienti!B745)</f>
        <v/>
      </c>
      <c r="B745" s="76">
        <f>Clienti!A745</f>
        <v>0</v>
      </c>
    </row>
    <row r="746" spans="1:2">
      <c r="A746" s="105" t="str">
        <f>TRIM(Clienti!B746)</f>
        <v/>
      </c>
      <c r="B746" s="76">
        <f>Clienti!A746</f>
        <v>0</v>
      </c>
    </row>
    <row r="747" spans="1:2">
      <c r="A747" s="105" t="str">
        <f>TRIM(Clienti!B747)</f>
        <v/>
      </c>
      <c r="B747" s="76">
        <f>Clienti!A747</f>
        <v>0</v>
      </c>
    </row>
    <row r="748" spans="1:2">
      <c r="A748" s="105" t="str">
        <f>TRIM(Clienti!B748)</f>
        <v/>
      </c>
      <c r="B748" s="76">
        <f>Clienti!A748</f>
        <v>0</v>
      </c>
    </row>
    <row r="749" spans="1:2">
      <c r="A749" s="105" t="str">
        <f>TRIM(Clienti!B749)</f>
        <v/>
      </c>
      <c r="B749" s="76">
        <f>Clienti!A749</f>
        <v>0</v>
      </c>
    </row>
    <row r="750" spans="1:2">
      <c r="A750" s="105" t="str">
        <f>TRIM(Clienti!B750)</f>
        <v/>
      </c>
      <c r="B750" s="76">
        <f>Clienti!A750</f>
        <v>0</v>
      </c>
    </row>
    <row r="751" spans="1:2">
      <c r="A751" s="105" t="str">
        <f>TRIM(Clienti!B751)</f>
        <v/>
      </c>
      <c r="B751" s="76">
        <f>Clienti!A751</f>
        <v>0</v>
      </c>
    </row>
    <row r="752" spans="1:2">
      <c r="A752" s="105" t="str">
        <f>TRIM(Clienti!B752)</f>
        <v/>
      </c>
      <c r="B752" s="76">
        <f>Clienti!A752</f>
        <v>0</v>
      </c>
    </row>
    <row r="753" spans="1:2">
      <c r="A753" s="105" t="str">
        <f>TRIM(Clienti!B753)</f>
        <v/>
      </c>
      <c r="B753" s="76">
        <f>Clienti!A753</f>
        <v>0</v>
      </c>
    </row>
    <row r="754" spans="1:2">
      <c r="A754" s="105" t="str">
        <f>TRIM(Clienti!B754)</f>
        <v/>
      </c>
      <c r="B754" s="76">
        <f>Clienti!A754</f>
        <v>0</v>
      </c>
    </row>
    <row r="755" spans="1:2">
      <c r="A755" s="105" t="str">
        <f>TRIM(Clienti!B755)</f>
        <v/>
      </c>
      <c r="B755" s="76">
        <f>Clienti!A755</f>
        <v>0</v>
      </c>
    </row>
    <row r="756" spans="1:2">
      <c r="A756" s="105" t="str">
        <f>TRIM(Clienti!B756)</f>
        <v/>
      </c>
      <c r="B756" s="76">
        <f>Clienti!A756</f>
        <v>0</v>
      </c>
    </row>
    <row r="757" spans="1:2">
      <c r="A757" s="105" t="str">
        <f>TRIM(Clienti!B757)</f>
        <v/>
      </c>
      <c r="B757" s="76">
        <f>Clienti!A757</f>
        <v>0</v>
      </c>
    </row>
    <row r="758" spans="1:2">
      <c r="A758" s="105" t="str">
        <f>TRIM(Clienti!B758)</f>
        <v/>
      </c>
      <c r="B758" s="76">
        <f>Clienti!A758</f>
        <v>0</v>
      </c>
    </row>
    <row r="759" spans="1:2">
      <c r="A759" s="105" t="str">
        <f>TRIM(Clienti!B759)</f>
        <v/>
      </c>
      <c r="B759" s="76">
        <f>Clienti!A759</f>
        <v>0</v>
      </c>
    </row>
    <row r="760" spans="1:2">
      <c r="A760" s="105" t="str">
        <f>TRIM(Clienti!B760)</f>
        <v/>
      </c>
      <c r="B760" s="76">
        <f>Clienti!A760</f>
        <v>0</v>
      </c>
    </row>
    <row r="761" spans="1:2">
      <c r="A761" s="105" t="str">
        <f>TRIM(Clienti!B761)</f>
        <v/>
      </c>
      <c r="B761" s="76">
        <f>Clienti!A761</f>
        <v>0</v>
      </c>
    </row>
    <row r="762" spans="1:2">
      <c r="A762" s="105" t="str">
        <f>TRIM(Clienti!B762)</f>
        <v/>
      </c>
      <c r="B762" s="76">
        <f>Clienti!A762</f>
        <v>0</v>
      </c>
    </row>
    <row r="763" spans="1:2">
      <c r="A763" s="105" t="str">
        <f>TRIM(Clienti!B763)</f>
        <v/>
      </c>
      <c r="B763" s="76">
        <f>Clienti!A763</f>
        <v>0</v>
      </c>
    </row>
    <row r="764" spans="1:2">
      <c r="A764" s="105" t="str">
        <f>TRIM(Clienti!B764)</f>
        <v/>
      </c>
      <c r="B764" s="76">
        <f>Clienti!A764</f>
        <v>0</v>
      </c>
    </row>
    <row r="765" spans="1:2">
      <c r="A765" s="105" t="str">
        <f>TRIM(Clienti!B765)</f>
        <v/>
      </c>
      <c r="B765" s="76">
        <f>Clienti!A765</f>
        <v>0</v>
      </c>
    </row>
    <row r="766" spans="1:2">
      <c r="A766" s="105" t="str">
        <f>TRIM(Clienti!B766)</f>
        <v/>
      </c>
      <c r="B766" s="76">
        <f>Clienti!A766</f>
        <v>0</v>
      </c>
    </row>
    <row r="767" spans="1:2">
      <c r="A767" s="105" t="str">
        <f>TRIM(Clienti!B767)</f>
        <v/>
      </c>
      <c r="B767" s="76">
        <f>Clienti!A767</f>
        <v>0</v>
      </c>
    </row>
    <row r="768" spans="1:2">
      <c r="A768" s="105" t="str">
        <f>TRIM(Clienti!B768)</f>
        <v/>
      </c>
      <c r="B768" s="76">
        <f>Clienti!A768</f>
        <v>0</v>
      </c>
    </row>
    <row r="769" spans="1:2">
      <c r="A769" s="105" t="str">
        <f>TRIM(Clienti!B769)</f>
        <v/>
      </c>
      <c r="B769" s="76">
        <f>Clienti!A769</f>
        <v>0</v>
      </c>
    </row>
    <row r="770" spans="1:2">
      <c r="A770" s="105" t="str">
        <f>TRIM(Clienti!B770)</f>
        <v/>
      </c>
      <c r="B770" s="76">
        <f>Clienti!A770</f>
        <v>0</v>
      </c>
    </row>
    <row r="771" spans="1:2">
      <c r="A771" s="105" t="str">
        <f>TRIM(Clienti!B771)</f>
        <v/>
      </c>
      <c r="B771" s="76">
        <f>Clienti!A771</f>
        <v>0</v>
      </c>
    </row>
    <row r="772" spans="1:2">
      <c r="A772" s="105" t="str">
        <f>TRIM(Clienti!B772)</f>
        <v/>
      </c>
      <c r="B772" s="76">
        <f>Clienti!A772</f>
        <v>0</v>
      </c>
    </row>
    <row r="773" spans="1:2">
      <c r="A773" s="105" t="str">
        <f>TRIM(Clienti!B773)</f>
        <v/>
      </c>
      <c r="B773" s="76">
        <f>Clienti!A773</f>
        <v>0</v>
      </c>
    </row>
    <row r="774" spans="1:2">
      <c r="A774" s="105" t="str">
        <f>TRIM(Clienti!B774)</f>
        <v/>
      </c>
      <c r="B774" s="76">
        <f>Clienti!A774</f>
        <v>0</v>
      </c>
    </row>
    <row r="775" spans="1:2">
      <c r="A775" s="105" t="str">
        <f>TRIM(Clienti!B775)</f>
        <v/>
      </c>
      <c r="B775" s="76">
        <f>Clienti!A775</f>
        <v>0</v>
      </c>
    </row>
    <row r="776" spans="1:2">
      <c r="A776" s="105" t="str">
        <f>TRIM(Clienti!B776)</f>
        <v/>
      </c>
      <c r="B776" s="76">
        <f>Clienti!A776</f>
        <v>0</v>
      </c>
    </row>
    <row r="777" spans="1:2">
      <c r="A777" s="105" t="str">
        <f>TRIM(Clienti!B777)</f>
        <v/>
      </c>
      <c r="B777" s="76">
        <f>Clienti!A777</f>
        <v>0</v>
      </c>
    </row>
    <row r="778" spans="1:2">
      <c r="A778" s="105" t="str">
        <f>TRIM(Clienti!B778)</f>
        <v/>
      </c>
      <c r="B778" s="76">
        <f>Clienti!A778</f>
        <v>0</v>
      </c>
    </row>
    <row r="779" spans="1:2">
      <c r="A779" s="105" t="str">
        <f>TRIM(Clienti!B779)</f>
        <v/>
      </c>
      <c r="B779" s="76">
        <f>Clienti!A779</f>
        <v>0</v>
      </c>
    </row>
    <row r="780" spans="1:2">
      <c r="A780" s="105" t="str">
        <f>TRIM(Clienti!B780)</f>
        <v/>
      </c>
      <c r="B780" s="76">
        <f>Clienti!A780</f>
        <v>0</v>
      </c>
    </row>
    <row r="781" spans="1:2">
      <c r="A781" s="105" t="str">
        <f>TRIM(Clienti!B781)</f>
        <v/>
      </c>
      <c r="B781" s="76">
        <f>Clienti!A781</f>
        <v>0</v>
      </c>
    </row>
    <row r="782" spans="1:2">
      <c r="A782" s="105" t="str">
        <f>TRIM(Clienti!B782)</f>
        <v/>
      </c>
      <c r="B782" s="76">
        <f>Clienti!A782</f>
        <v>0</v>
      </c>
    </row>
    <row r="783" spans="1:2">
      <c r="A783" s="105" t="str">
        <f>TRIM(Clienti!B783)</f>
        <v/>
      </c>
      <c r="B783" s="76">
        <f>Clienti!A783</f>
        <v>0</v>
      </c>
    </row>
    <row r="784" spans="1:2">
      <c r="A784" s="105" t="str">
        <f>TRIM(Clienti!B784)</f>
        <v/>
      </c>
      <c r="B784" s="76">
        <f>Clienti!A784</f>
        <v>0</v>
      </c>
    </row>
    <row r="785" spans="1:2">
      <c r="A785" s="105" t="str">
        <f>TRIM(Clienti!B785)</f>
        <v/>
      </c>
      <c r="B785" s="76">
        <f>Clienti!A785</f>
        <v>0</v>
      </c>
    </row>
    <row r="786" spans="1:2">
      <c r="A786" s="105" t="str">
        <f>TRIM(Clienti!B786)</f>
        <v/>
      </c>
      <c r="B786" s="76">
        <f>Clienti!A786</f>
        <v>0</v>
      </c>
    </row>
    <row r="787" spans="1:2">
      <c r="A787" s="105" t="str">
        <f>TRIM(Clienti!B787)</f>
        <v/>
      </c>
      <c r="B787" s="76">
        <f>Clienti!A787</f>
        <v>0</v>
      </c>
    </row>
    <row r="788" spans="1:2">
      <c r="A788" s="105" t="str">
        <f>TRIM(Clienti!B788)</f>
        <v/>
      </c>
      <c r="B788" s="76">
        <f>Clienti!A788</f>
        <v>0</v>
      </c>
    </row>
    <row r="789" spans="1:2">
      <c r="A789" s="105" t="str">
        <f>TRIM(Clienti!B789)</f>
        <v/>
      </c>
      <c r="B789" s="76">
        <f>Clienti!A789</f>
        <v>0</v>
      </c>
    </row>
    <row r="790" spans="1:2">
      <c r="A790" s="105" t="str">
        <f>TRIM(Clienti!B790)</f>
        <v/>
      </c>
      <c r="B790" s="76">
        <f>Clienti!A790</f>
        <v>0</v>
      </c>
    </row>
    <row r="791" spans="1:2">
      <c r="A791" s="105" t="str">
        <f>TRIM(Clienti!B791)</f>
        <v/>
      </c>
      <c r="B791" s="76">
        <f>Clienti!A791</f>
        <v>0</v>
      </c>
    </row>
    <row r="792" spans="1:2">
      <c r="A792" s="105" t="str">
        <f>TRIM(Clienti!B792)</f>
        <v/>
      </c>
      <c r="B792" s="76">
        <f>Clienti!A792</f>
        <v>0</v>
      </c>
    </row>
    <row r="793" spans="1:2">
      <c r="A793" s="105" t="str">
        <f>TRIM(Clienti!B793)</f>
        <v/>
      </c>
      <c r="B793" s="76">
        <f>Clienti!A793</f>
        <v>0</v>
      </c>
    </row>
    <row r="794" spans="1:2">
      <c r="A794" s="105" t="str">
        <f>TRIM(Clienti!B794)</f>
        <v/>
      </c>
      <c r="B794" s="76">
        <f>Clienti!A794</f>
        <v>0</v>
      </c>
    </row>
    <row r="795" spans="1:2">
      <c r="A795" s="105" t="str">
        <f>TRIM(Clienti!B795)</f>
        <v/>
      </c>
      <c r="B795" s="76">
        <f>Clienti!A795</f>
        <v>0</v>
      </c>
    </row>
    <row r="796" spans="1:2">
      <c r="A796" s="105" t="str">
        <f>TRIM(Clienti!B796)</f>
        <v/>
      </c>
      <c r="B796" s="76">
        <f>Clienti!A796</f>
        <v>0</v>
      </c>
    </row>
    <row r="797" spans="1:2">
      <c r="A797" s="105" t="str">
        <f>TRIM(Clienti!B797)</f>
        <v/>
      </c>
      <c r="B797" s="76">
        <f>Clienti!A797</f>
        <v>0</v>
      </c>
    </row>
    <row r="798" spans="1:2">
      <c r="A798" s="105" t="str">
        <f>TRIM(Clienti!B798)</f>
        <v/>
      </c>
      <c r="B798" s="76">
        <f>Clienti!A798</f>
        <v>0</v>
      </c>
    </row>
    <row r="799" spans="1:2">
      <c r="A799" s="105" t="str">
        <f>TRIM(Clienti!B799)</f>
        <v/>
      </c>
      <c r="B799" s="76">
        <f>Clienti!A799</f>
        <v>0</v>
      </c>
    </row>
    <row r="800" spans="1:2">
      <c r="A800" s="105" t="str">
        <f>TRIM(Clienti!B800)</f>
        <v/>
      </c>
      <c r="B800" s="76">
        <f>Clienti!A800</f>
        <v>0</v>
      </c>
    </row>
    <row r="801" spans="1:2">
      <c r="A801" s="105" t="str">
        <f>TRIM(Clienti!B801)</f>
        <v/>
      </c>
      <c r="B801" s="76">
        <f>Clienti!A801</f>
        <v>0</v>
      </c>
    </row>
    <row r="802" spans="1:2">
      <c r="A802" s="105" t="str">
        <f>TRIM(Clienti!B802)</f>
        <v/>
      </c>
      <c r="B802" s="76">
        <f>Clienti!A802</f>
        <v>0</v>
      </c>
    </row>
    <row r="803" spans="1:2">
      <c r="A803" s="105" t="str">
        <f>TRIM(Clienti!B803)</f>
        <v/>
      </c>
      <c r="B803" s="76">
        <f>Clienti!A803</f>
        <v>0</v>
      </c>
    </row>
    <row r="804" spans="1:2">
      <c r="A804" s="105" t="str">
        <f>TRIM(Clienti!B804)</f>
        <v/>
      </c>
      <c r="B804" s="76">
        <f>Clienti!A804</f>
        <v>0</v>
      </c>
    </row>
    <row r="805" spans="1:2">
      <c r="A805" s="105" t="str">
        <f>TRIM(Clienti!B805)</f>
        <v/>
      </c>
      <c r="B805" s="76">
        <f>Clienti!A805</f>
        <v>0</v>
      </c>
    </row>
    <row r="806" spans="1:2">
      <c r="A806" s="105" t="str">
        <f>TRIM(Clienti!B806)</f>
        <v/>
      </c>
      <c r="B806" s="76">
        <f>Clienti!A806</f>
        <v>0</v>
      </c>
    </row>
    <row r="807" spans="1:2">
      <c r="A807" s="105" t="str">
        <f>TRIM(Clienti!B807)</f>
        <v/>
      </c>
      <c r="B807" s="76">
        <f>Clienti!A807</f>
        <v>0</v>
      </c>
    </row>
    <row r="808" spans="1:2">
      <c r="A808" s="105" t="str">
        <f>TRIM(Clienti!B808)</f>
        <v/>
      </c>
      <c r="B808" s="76">
        <f>Clienti!A808</f>
        <v>0</v>
      </c>
    </row>
    <row r="809" spans="1:2">
      <c r="A809" s="105" t="str">
        <f>TRIM(Clienti!B809)</f>
        <v/>
      </c>
      <c r="B809" s="76">
        <f>Clienti!A809</f>
        <v>0</v>
      </c>
    </row>
    <row r="810" spans="1:2">
      <c r="A810" s="105" t="str">
        <f>TRIM(Clienti!B810)</f>
        <v/>
      </c>
      <c r="B810" s="76">
        <f>Clienti!A810</f>
        <v>0</v>
      </c>
    </row>
    <row r="811" spans="1:2">
      <c r="A811" s="105" t="str">
        <f>TRIM(Clienti!B811)</f>
        <v/>
      </c>
      <c r="B811" s="76">
        <f>Clienti!A811</f>
        <v>0</v>
      </c>
    </row>
    <row r="812" spans="1:2">
      <c r="A812" s="105" t="str">
        <f>TRIM(Clienti!B812)</f>
        <v/>
      </c>
      <c r="B812" s="76">
        <f>Clienti!A812</f>
        <v>0</v>
      </c>
    </row>
    <row r="813" spans="1:2">
      <c r="A813" s="105" t="str">
        <f>TRIM(Clienti!B813)</f>
        <v/>
      </c>
      <c r="B813" s="76">
        <f>Clienti!A813</f>
        <v>0</v>
      </c>
    </row>
    <row r="814" spans="1:2">
      <c r="A814" s="105" t="str">
        <f>TRIM(Clienti!B814)</f>
        <v/>
      </c>
      <c r="B814" s="76">
        <f>Clienti!A814</f>
        <v>0</v>
      </c>
    </row>
    <row r="815" spans="1:2">
      <c r="A815" s="105" t="str">
        <f>TRIM(Clienti!B815)</f>
        <v/>
      </c>
      <c r="B815" s="76">
        <f>Clienti!A815</f>
        <v>0</v>
      </c>
    </row>
    <row r="816" spans="1:2">
      <c r="A816" s="105" t="str">
        <f>TRIM(Clienti!B816)</f>
        <v/>
      </c>
      <c r="B816" s="76">
        <f>Clienti!A816</f>
        <v>0</v>
      </c>
    </row>
    <row r="817" spans="1:2">
      <c r="A817" s="105" t="str">
        <f>TRIM(Clienti!B817)</f>
        <v/>
      </c>
      <c r="B817" s="76">
        <f>Clienti!A817</f>
        <v>0</v>
      </c>
    </row>
    <row r="818" spans="1:2">
      <c r="A818" s="105" t="str">
        <f>TRIM(Clienti!B818)</f>
        <v/>
      </c>
      <c r="B818" s="76">
        <f>Clienti!A818</f>
        <v>0</v>
      </c>
    </row>
    <row r="819" spans="1:2">
      <c r="A819" s="105" t="str">
        <f>TRIM(Clienti!B819)</f>
        <v/>
      </c>
      <c r="B819" s="76">
        <f>Clienti!A819</f>
        <v>0</v>
      </c>
    </row>
    <row r="820" spans="1:2">
      <c r="A820" s="105" t="str">
        <f>TRIM(Clienti!B820)</f>
        <v/>
      </c>
      <c r="B820" s="76">
        <f>Clienti!A820</f>
        <v>0</v>
      </c>
    </row>
    <row r="821" spans="1:2">
      <c r="A821" s="105" t="str">
        <f>TRIM(Clienti!B821)</f>
        <v/>
      </c>
      <c r="B821" s="76">
        <f>Clienti!A821</f>
        <v>0</v>
      </c>
    </row>
    <row r="822" spans="1:2">
      <c r="A822" s="105" t="str">
        <f>TRIM(Clienti!B822)</f>
        <v/>
      </c>
      <c r="B822" s="76">
        <f>Clienti!A822</f>
        <v>0</v>
      </c>
    </row>
    <row r="823" spans="1:2">
      <c r="A823" s="105" t="str">
        <f>TRIM(Clienti!B823)</f>
        <v/>
      </c>
      <c r="B823" s="76">
        <f>Clienti!A823</f>
        <v>0</v>
      </c>
    </row>
    <row r="824" spans="1:2">
      <c r="A824" s="105" t="str">
        <f>TRIM(Clienti!B824)</f>
        <v/>
      </c>
      <c r="B824" s="76">
        <f>Clienti!A824</f>
        <v>0</v>
      </c>
    </row>
    <row r="825" spans="1:2">
      <c r="A825" s="105" t="str">
        <f>TRIM(Clienti!B825)</f>
        <v/>
      </c>
      <c r="B825" s="76">
        <f>Clienti!A825</f>
        <v>0</v>
      </c>
    </row>
    <row r="826" spans="1:2">
      <c r="A826" s="105" t="str">
        <f>TRIM(Clienti!B826)</f>
        <v/>
      </c>
      <c r="B826" s="76">
        <f>Clienti!A826</f>
        <v>0</v>
      </c>
    </row>
    <row r="827" spans="1:2">
      <c r="A827" s="105" t="str">
        <f>TRIM(Clienti!B827)</f>
        <v/>
      </c>
      <c r="B827" s="76">
        <f>Clienti!A827</f>
        <v>0</v>
      </c>
    </row>
    <row r="828" spans="1:2">
      <c r="A828" s="105" t="str">
        <f>TRIM(Clienti!B828)</f>
        <v/>
      </c>
      <c r="B828" s="76">
        <f>Clienti!A828</f>
        <v>0</v>
      </c>
    </row>
    <row r="829" spans="1:2">
      <c r="A829" s="105" t="str">
        <f>TRIM(Clienti!B829)</f>
        <v/>
      </c>
      <c r="B829" s="76">
        <f>Clienti!A829</f>
        <v>0</v>
      </c>
    </row>
    <row r="830" spans="1:2">
      <c r="A830" s="105" t="str">
        <f>TRIM(Clienti!B830)</f>
        <v/>
      </c>
      <c r="B830" s="76">
        <f>Clienti!A830</f>
        <v>0</v>
      </c>
    </row>
    <row r="831" spans="1:2">
      <c r="A831" s="105" t="str">
        <f>TRIM(Clienti!B831)</f>
        <v/>
      </c>
      <c r="B831" s="76">
        <f>Clienti!A831</f>
        <v>0</v>
      </c>
    </row>
    <row r="832" spans="1:2">
      <c r="A832" s="105" t="str">
        <f>TRIM(Clienti!B832)</f>
        <v/>
      </c>
      <c r="B832" s="76">
        <f>Clienti!A832</f>
        <v>0</v>
      </c>
    </row>
    <row r="833" spans="1:2">
      <c r="A833" s="105" t="str">
        <f>TRIM(Clienti!B833)</f>
        <v/>
      </c>
      <c r="B833" s="76">
        <f>Clienti!A833</f>
        <v>0</v>
      </c>
    </row>
    <row r="834" spans="1:2">
      <c r="A834" s="105" t="str">
        <f>TRIM(Clienti!B834)</f>
        <v/>
      </c>
      <c r="B834" s="76">
        <f>Clienti!A834</f>
        <v>0</v>
      </c>
    </row>
    <row r="835" spans="1:2">
      <c r="A835" s="105" t="str">
        <f>TRIM(Clienti!B835)</f>
        <v/>
      </c>
      <c r="B835" s="76">
        <f>Clienti!A835</f>
        <v>0</v>
      </c>
    </row>
    <row r="836" spans="1:2">
      <c r="A836" s="105" t="str">
        <f>TRIM(Clienti!B836)</f>
        <v/>
      </c>
      <c r="B836" s="76">
        <f>Clienti!A836</f>
        <v>0</v>
      </c>
    </row>
    <row r="837" spans="1:2">
      <c r="A837" s="105" t="str">
        <f>TRIM(Clienti!B837)</f>
        <v/>
      </c>
      <c r="B837" s="76">
        <f>Clienti!A837</f>
        <v>0</v>
      </c>
    </row>
    <row r="838" spans="1:2">
      <c r="A838" s="105" t="str">
        <f>TRIM(Clienti!B838)</f>
        <v/>
      </c>
      <c r="B838" s="76">
        <f>Clienti!A838</f>
        <v>0</v>
      </c>
    </row>
    <row r="839" spans="1:2">
      <c r="A839" s="105" t="str">
        <f>TRIM(Clienti!B839)</f>
        <v/>
      </c>
      <c r="B839" s="76">
        <f>Clienti!A839</f>
        <v>0</v>
      </c>
    </row>
    <row r="840" spans="1:2">
      <c r="A840" s="105" t="str">
        <f>TRIM(Clienti!B840)</f>
        <v/>
      </c>
      <c r="B840" s="76">
        <f>Clienti!A840</f>
        <v>0</v>
      </c>
    </row>
    <row r="841" spans="1:2">
      <c r="A841" s="105" t="str">
        <f>TRIM(Clienti!B841)</f>
        <v/>
      </c>
      <c r="B841" s="76">
        <f>Clienti!A841</f>
        <v>0</v>
      </c>
    </row>
    <row r="842" spans="1:2">
      <c r="A842" s="105" t="str">
        <f>TRIM(Clienti!B842)</f>
        <v/>
      </c>
      <c r="B842" s="76">
        <f>Clienti!A842</f>
        <v>0</v>
      </c>
    </row>
    <row r="843" spans="1:2">
      <c r="A843" s="105" t="str">
        <f>TRIM(Clienti!B843)</f>
        <v/>
      </c>
      <c r="B843" s="76">
        <f>Clienti!A843</f>
        <v>0</v>
      </c>
    </row>
    <row r="844" spans="1:2">
      <c r="A844" s="105" t="str">
        <f>TRIM(Clienti!B844)</f>
        <v/>
      </c>
      <c r="B844" s="76">
        <f>Clienti!A844</f>
        <v>0</v>
      </c>
    </row>
    <row r="845" spans="1:2">
      <c r="A845" s="105" t="str">
        <f>TRIM(Clienti!B845)</f>
        <v/>
      </c>
      <c r="B845" s="76">
        <f>Clienti!A845</f>
        <v>0</v>
      </c>
    </row>
    <row r="846" spans="1:2">
      <c r="A846" s="105" t="str">
        <f>TRIM(Clienti!B846)</f>
        <v/>
      </c>
      <c r="B846" s="76">
        <f>Clienti!A846</f>
        <v>0</v>
      </c>
    </row>
    <row r="847" spans="1:2">
      <c r="A847" s="105" t="str">
        <f>TRIM(Clienti!B847)</f>
        <v/>
      </c>
      <c r="B847" s="76">
        <f>Clienti!A847</f>
        <v>0</v>
      </c>
    </row>
    <row r="848" spans="1:2">
      <c r="A848" s="105" t="str">
        <f>TRIM(Clienti!B848)</f>
        <v/>
      </c>
      <c r="B848" s="76">
        <f>Clienti!A848</f>
        <v>0</v>
      </c>
    </row>
    <row r="849" spans="1:2">
      <c r="A849" s="105" t="str">
        <f>TRIM(Clienti!B849)</f>
        <v/>
      </c>
      <c r="B849" s="76">
        <f>Clienti!A849</f>
        <v>0</v>
      </c>
    </row>
    <row r="850" spans="1:2">
      <c r="A850" s="105" t="str">
        <f>TRIM(Clienti!B850)</f>
        <v/>
      </c>
      <c r="B850" s="76">
        <f>Clienti!A850</f>
        <v>0</v>
      </c>
    </row>
    <row r="851" spans="1:2">
      <c r="A851" s="105" t="str">
        <f>TRIM(Clienti!B851)</f>
        <v/>
      </c>
      <c r="B851" s="76">
        <f>Clienti!A851</f>
        <v>0</v>
      </c>
    </row>
    <row r="852" spans="1:2">
      <c r="A852" s="105" t="str">
        <f>TRIM(Clienti!B852)</f>
        <v/>
      </c>
      <c r="B852" s="76">
        <f>Clienti!A852</f>
        <v>0</v>
      </c>
    </row>
    <row r="853" spans="1:2">
      <c r="A853" s="105" t="str">
        <f>TRIM(Clienti!B853)</f>
        <v/>
      </c>
      <c r="B853" s="76">
        <f>Clienti!A853</f>
        <v>0</v>
      </c>
    </row>
    <row r="854" spans="1:2">
      <c r="A854" s="105" t="str">
        <f>TRIM(Clienti!B854)</f>
        <v/>
      </c>
      <c r="B854" s="76">
        <f>Clienti!A854</f>
        <v>0</v>
      </c>
    </row>
    <row r="855" spans="1:2">
      <c r="A855" s="105" t="str">
        <f>TRIM(Clienti!B855)</f>
        <v/>
      </c>
      <c r="B855" s="76">
        <f>Clienti!A855</f>
        <v>0</v>
      </c>
    </row>
    <row r="856" spans="1:2">
      <c r="A856" s="105" t="str">
        <f>TRIM(Clienti!B856)</f>
        <v/>
      </c>
      <c r="B856" s="76">
        <f>Clienti!A856</f>
        <v>0</v>
      </c>
    </row>
    <row r="857" spans="1:2">
      <c r="A857" s="105" t="str">
        <f>TRIM(Clienti!B857)</f>
        <v/>
      </c>
      <c r="B857" s="76">
        <f>Clienti!A857</f>
        <v>0</v>
      </c>
    </row>
    <row r="858" spans="1:2">
      <c r="A858" s="105" t="str">
        <f>TRIM(Clienti!B858)</f>
        <v/>
      </c>
      <c r="B858" s="76">
        <f>Clienti!A858</f>
        <v>0</v>
      </c>
    </row>
    <row r="859" spans="1:2">
      <c r="A859" s="105" t="str">
        <f>TRIM(Clienti!B859)</f>
        <v/>
      </c>
      <c r="B859" s="76">
        <f>Clienti!A859</f>
        <v>0</v>
      </c>
    </row>
    <row r="860" spans="1:2">
      <c r="A860" s="105" t="str">
        <f>TRIM(Clienti!B860)</f>
        <v/>
      </c>
      <c r="B860" s="76">
        <f>Clienti!A860</f>
        <v>0</v>
      </c>
    </row>
    <row r="861" spans="1:2">
      <c r="A861" s="105" t="str">
        <f>TRIM(Clienti!B861)</f>
        <v/>
      </c>
      <c r="B861" s="76">
        <f>Clienti!A861</f>
        <v>0</v>
      </c>
    </row>
    <row r="862" spans="1:2">
      <c r="A862" s="105" t="str">
        <f>TRIM(Clienti!B862)</f>
        <v/>
      </c>
      <c r="B862" s="76">
        <f>Clienti!A862</f>
        <v>0</v>
      </c>
    </row>
    <row r="863" spans="1:2">
      <c r="A863" s="105" t="str">
        <f>TRIM(Clienti!B863)</f>
        <v/>
      </c>
      <c r="B863" s="76">
        <f>Clienti!A863</f>
        <v>0</v>
      </c>
    </row>
    <row r="864" spans="1:2">
      <c r="A864" s="105" t="str">
        <f>TRIM(Clienti!B864)</f>
        <v/>
      </c>
      <c r="B864" s="76">
        <f>Clienti!A864</f>
        <v>0</v>
      </c>
    </row>
    <row r="865" spans="1:2">
      <c r="A865" s="105" t="str">
        <f>TRIM(Clienti!B865)</f>
        <v/>
      </c>
      <c r="B865" s="76">
        <f>Clienti!A865</f>
        <v>0</v>
      </c>
    </row>
    <row r="866" spans="1:2">
      <c r="A866" s="105" t="str">
        <f>TRIM(Clienti!B866)</f>
        <v/>
      </c>
      <c r="B866" s="76">
        <f>Clienti!A866</f>
        <v>0</v>
      </c>
    </row>
    <row r="867" spans="1:2">
      <c r="A867" s="105" t="str">
        <f>TRIM(Clienti!B867)</f>
        <v/>
      </c>
      <c r="B867" s="76">
        <f>Clienti!A867</f>
        <v>0</v>
      </c>
    </row>
    <row r="868" spans="1:2">
      <c r="A868" s="105" t="str">
        <f>TRIM(Clienti!B868)</f>
        <v/>
      </c>
      <c r="B868" s="76">
        <f>Clienti!A868</f>
        <v>0</v>
      </c>
    </row>
    <row r="869" spans="1:2">
      <c r="A869" s="105" t="str">
        <f>TRIM(Clienti!B869)</f>
        <v/>
      </c>
      <c r="B869" s="76">
        <f>Clienti!A869</f>
        <v>0</v>
      </c>
    </row>
    <row r="870" spans="1:2">
      <c r="A870" s="105" t="str">
        <f>TRIM(Clienti!B870)</f>
        <v/>
      </c>
      <c r="B870" s="76">
        <f>Clienti!A870</f>
        <v>0</v>
      </c>
    </row>
    <row r="871" spans="1:2">
      <c r="A871" s="105" t="str">
        <f>TRIM(Clienti!B871)</f>
        <v/>
      </c>
      <c r="B871" s="76">
        <f>Clienti!A871</f>
        <v>0</v>
      </c>
    </row>
    <row r="872" spans="1:2">
      <c r="A872" s="105" t="str">
        <f>TRIM(Clienti!B872)</f>
        <v/>
      </c>
      <c r="B872" s="76">
        <f>Clienti!A872</f>
        <v>0</v>
      </c>
    </row>
    <row r="873" spans="1:2">
      <c r="A873" s="105" t="str">
        <f>TRIM(Clienti!B873)</f>
        <v/>
      </c>
      <c r="B873" s="76">
        <f>Clienti!A873</f>
        <v>0</v>
      </c>
    </row>
    <row r="874" spans="1:2">
      <c r="A874" s="105" t="str">
        <f>TRIM(Clienti!B874)</f>
        <v/>
      </c>
      <c r="B874" s="76">
        <f>Clienti!A874</f>
        <v>0</v>
      </c>
    </row>
    <row r="875" spans="1:2">
      <c r="A875" s="105" t="str">
        <f>TRIM(Clienti!B875)</f>
        <v/>
      </c>
      <c r="B875" s="76">
        <f>Clienti!A875</f>
        <v>0</v>
      </c>
    </row>
    <row r="876" spans="1:2">
      <c r="A876" s="105" t="str">
        <f>TRIM(Clienti!B876)</f>
        <v/>
      </c>
      <c r="B876" s="76">
        <f>Clienti!A876</f>
        <v>0</v>
      </c>
    </row>
    <row r="877" spans="1:2">
      <c r="A877" s="105" t="str">
        <f>TRIM(Clienti!B877)</f>
        <v/>
      </c>
      <c r="B877" s="76">
        <f>Clienti!A877</f>
        <v>0</v>
      </c>
    </row>
    <row r="878" spans="1:2">
      <c r="A878" s="105" t="str">
        <f>TRIM(Clienti!B878)</f>
        <v/>
      </c>
      <c r="B878" s="76">
        <f>Clienti!A878</f>
        <v>0</v>
      </c>
    </row>
    <row r="879" spans="1:2">
      <c r="A879" s="105" t="str">
        <f>TRIM(Clienti!B879)</f>
        <v/>
      </c>
      <c r="B879" s="76">
        <f>Clienti!A879</f>
        <v>0</v>
      </c>
    </row>
    <row r="880" spans="1:2">
      <c r="A880" s="105" t="str">
        <f>TRIM(Clienti!B880)</f>
        <v/>
      </c>
      <c r="B880" s="76">
        <f>Clienti!A880</f>
        <v>0</v>
      </c>
    </row>
    <row r="881" spans="1:2">
      <c r="A881" s="105" t="str">
        <f>TRIM(Clienti!B881)</f>
        <v/>
      </c>
      <c r="B881" s="76">
        <f>Clienti!A881</f>
        <v>0</v>
      </c>
    </row>
    <row r="882" spans="1:2">
      <c r="A882" s="105" t="str">
        <f>TRIM(Clienti!B882)</f>
        <v/>
      </c>
      <c r="B882" s="76">
        <f>Clienti!A882</f>
        <v>0</v>
      </c>
    </row>
    <row r="883" spans="1:2">
      <c r="A883" s="105" t="str">
        <f>TRIM(Clienti!B883)</f>
        <v/>
      </c>
      <c r="B883" s="76">
        <f>Clienti!A883</f>
        <v>0</v>
      </c>
    </row>
    <row r="884" spans="1:2">
      <c r="A884" s="105" t="str">
        <f>TRIM(Clienti!B884)</f>
        <v/>
      </c>
      <c r="B884" s="76">
        <f>Clienti!A884</f>
        <v>0</v>
      </c>
    </row>
    <row r="885" spans="1:2">
      <c r="A885" s="105" t="str">
        <f>TRIM(Clienti!B885)</f>
        <v/>
      </c>
      <c r="B885" s="76">
        <f>Clienti!A885</f>
        <v>0</v>
      </c>
    </row>
    <row r="886" spans="1:2">
      <c r="A886" s="105" t="str">
        <f>TRIM(Clienti!B886)</f>
        <v/>
      </c>
      <c r="B886" s="76">
        <f>Clienti!A886</f>
        <v>0</v>
      </c>
    </row>
    <row r="887" spans="1:2">
      <c r="A887" s="105" t="str">
        <f>TRIM(Clienti!B887)</f>
        <v/>
      </c>
      <c r="B887" s="76">
        <f>Clienti!A887</f>
        <v>0</v>
      </c>
    </row>
    <row r="888" spans="1:2">
      <c r="A888" s="105" t="str">
        <f>TRIM(Clienti!B888)</f>
        <v/>
      </c>
      <c r="B888" s="76">
        <f>Clienti!A888</f>
        <v>0</v>
      </c>
    </row>
    <row r="889" spans="1:2">
      <c r="A889" s="105" t="str">
        <f>TRIM(Clienti!B889)</f>
        <v/>
      </c>
      <c r="B889" s="76">
        <f>Clienti!A889</f>
        <v>0</v>
      </c>
    </row>
    <row r="890" spans="1:2">
      <c r="A890" s="105" t="str">
        <f>TRIM(Clienti!B890)</f>
        <v/>
      </c>
      <c r="B890" s="76">
        <f>Clienti!A890</f>
        <v>0</v>
      </c>
    </row>
    <row r="891" spans="1:2">
      <c r="A891" s="105" t="str">
        <f>TRIM(Clienti!B891)</f>
        <v/>
      </c>
      <c r="B891" s="76">
        <f>Clienti!A891</f>
        <v>0</v>
      </c>
    </row>
    <row r="892" spans="1:2">
      <c r="A892" s="105" t="str">
        <f>TRIM(Clienti!B892)</f>
        <v/>
      </c>
      <c r="B892" s="76">
        <f>Clienti!A892</f>
        <v>0</v>
      </c>
    </row>
    <row r="893" spans="1:2">
      <c r="A893" s="105" t="str">
        <f>TRIM(Clienti!B893)</f>
        <v/>
      </c>
      <c r="B893" s="76">
        <f>Clienti!A893</f>
        <v>0</v>
      </c>
    </row>
    <row r="894" spans="1:2">
      <c r="A894" s="105" t="str">
        <f>TRIM(Clienti!B894)</f>
        <v/>
      </c>
      <c r="B894" s="76">
        <f>Clienti!A894</f>
        <v>0</v>
      </c>
    </row>
    <row r="895" spans="1:2">
      <c r="A895" s="105" t="str">
        <f>TRIM(Clienti!B895)</f>
        <v/>
      </c>
      <c r="B895" s="76">
        <f>Clienti!A895</f>
        <v>0</v>
      </c>
    </row>
    <row r="896" spans="1:2">
      <c r="A896" s="105" t="str">
        <f>TRIM(Clienti!B896)</f>
        <v/>
      </c>
      <c r="B896" s="76">
        <f>Clienti!A896</f>
        <v>0</v>
      </c>
    </row>
    <row r="897" spans="1:2">
      <c r="A897" s="105" t="str">
        <f>TRIM(Clienti!B897)</f>
        <v/>
      </c>
      <c r="B897" s="76">
        <f>Clienti!A897</f>
        <v>0</v>
      </c>
    </row>
    <row r="898" spans="1:2">
      <c r="A898" s="105" t="str">
        <f>TRIM(Clienti!B898)</f>
        <v/>
      </c>
      <c r="B898" s="76">
        <f>Clienti!A898</f>
        <v>0</v>
      </c>
    </row>
    <row r="899" spans="1:2">
      <c r="A899" s="105" t="str">
        <f>TRIM(Clienti!B899)</f>
        <v/>
      </c>
      <c r="B899" s="76">
        <f>Clienti!A899</f>
        <v>0</v>
      </c>
    </row>
    <row r="900" spans="1:2">
      <c r="A900" s="105" t="str">
        <f>TRIM(Clienti!B900)</f>
        <v/>
      </c>
      <c r="B900" s="76">
        <f>Clienti!A900</f>
        <v>0</v>
      </c>
    </row>
    <row r="901" spans="1:2">
      <c r="A901" s="105" t="str">
        <f>TRIM(Clienti!B901)</f>
        <v/>
      </c>
      <c r="B901" s="76">
        <f>Clienti!A901</f>
        <v>0</v>
      </c>
    </row>
    <row r="902" spans="1:2">
      <c r="A902" s="105" t="str">
        <f>TRIM(Clienti!B902)</f>
        <v/>
      </c>
      <c r="B902" s="76">
        <f>Clienti!A902</f>
        <v>0</v>
      </c>
    </row>
    <row r="903" spans="1:2">
      <c r="A903" s="105" t="str">
        <f>TRIM(Clienti!B903)</f>
        <v/>
      </c>
      <c r="B903" s="76">
        <f>Clienti!A903</f>
        <v>0</v>
      </c>
    </row>
    <row r="904" spans="1:2">
      <c r="A904" s="105" t="str">
        <f>TRIM(Clienti!B904)</f>
        <v/>
      </c>
      <c r="B904" s="76">
        <f>Clienti!A904</f>
        <v>0</v>
      </c>
    </row>
    <row r="905" spans="1:2">
      <c r="A905" s="105" t="str">
        <f>TRIM(Clienti!B905)</f>
        <v/>
      </c>
      <c r="B905" s="76">
        <f>Clienti!A905</f>
        <v>0</v>
      </c>
    </row>
    <row r="906" spans="1:2">
      <c r="A906" s="105" t="str">
        <f>TRIM(Clienti!B906)</f>
        <v/>
      </c>
      <c r="B906" s="76">
        <f>Clienti!A906</f>
        <v>0</v>
      </c>
    </row>
    <row r="907" spans="1:2">
      <c r="A907" s="105" t="str">
        <f>TRIM(Clienti!B907)</f>
        <v/>
      </c>
      <c r="B907" s="76">
        <f>Clienti!A907</f>
        <v>0</v>
      </c>
    </row>
    <row r="908" spans="1:2">
      <c r="A908" s="105" t="str">
        <f>TRIM(Clienti!B908)</f>
        <v/>
      </c>
      <c r="B908" s="76">
        <f>Clienti!A908</f>
        <v>0</v>
      </c>
    </row>
    <row r="909" spans="1:2">
      <c r="A909" s="105" t="str">
        <f>TRIM(Clienti!B909)</f>
        <v/>
      </c>
      <c r="B909" s="76">
        <f>Clienti!A909</f>
        <v>0</v>
      </c>
    </row>
    <row r="910" spans="1:2">
      <c r="A910" s="105" t="str">
        <f>TRIM(Clienti!B910)</f>
        <v/>
      </c>
      <c r="B910" s="76">
        <f>Clienti!A910</f>
        <v>0</v>
      </c>
    </row>
    <row r="911" spans="1:2">
      <c r="A911" s="105" t="str">
        <f>TRIM(Clienti!B911)</f>
        <v/>
      </c>
      <c r="B911" s="76">
        <f>Clienti!A911</f>
        <v>0</v>
      </c>
    </row>
    <row r="912" spans="1:2">
      <c r="A912" s="105" t="str">
        <f>TRIM(Clienti!B912)</f>
        <v/>
      </c>
      <c r="B912" s="76">
        <f>Clienti!A912</f>
        <v>0</v>
      </c>
    </row>
    <row r="913" spans="1:2">
      <c r="A913" s="105" t="str">
        <f>TRIM(Clienti!B913)</f>
        <v/>
      </c>
      <c r="B913" s="76">
        <f>Clienti!A913</f>
        <v>0</v>
      </c>
    </row>
    <row r="914" spans="1:2">
      <c r="A914" s="105" t="str">
        <f>TRIM(Clienti!B914)</f>
        <v/>
      </c>
      <c r="B914" s="76">
        <f>Clienti!A914</f>
        <v>0</v>
      </c>
    </row>
    <row r="915" spans="1:2">
      <c r="A915" s="105" t="str">
        <f>TRIM(Clienti!B915)</f>
        <v/>
      </c>
      <c r="B915" s="76">
        <f>Clienti!A915</f>
        <v>0</v>
      </c>
    </row>
    <row r="916" spans="1:2">
      <c r="A916" s="105" t="str">
        <f>TRIM(Clienti!B916)</f>
        <v/>
      </c>
      <c r="B916" s="76">
        <f>Clienti!A916</f>
        <v>0</v>
      </c>
    </row>
    <row r="917" spans="1:2">
      <c r="A917" s="105" t="str">
        <f>TRIM(Clienti!B917)</f>
        <v/>
      </c>
      <c r="B917" s="76">
        <f>Clienti!A917</f>
        <v>0</v>
      </c>
    </row>
    <row r="918" spans="1:2">
      <c r="A918" s="105" t="str">
        <f>TRIM(Clienti!B918)</f>
        <v/>
      </c>
      <c r="B918" s="76">
        <f>Clienti!A918</f>
        <v>0</v>
      </c>
    </row>
    <row r="919" spans="1:2">
      <c r="A919" s="105" t="str">
        <f>TRIM(Clienti!B919)</f>
        <v/>
      </c>
      <c r="B919" s="76">
        <f>Clienti!A919</f>
        <v>0</v>
      </c>
    </row>
    <row r="920" spans="1:2">
      <c r="A920" s="105" t="str">
        <f>TRIM(Clienti!B920)</f>
        <v/>
      </c>
      <c r="B920" s="76">
        <f>Clienti!A920</f>
        <v>0</v>
      </c>
    </row>
    <row r="921" spans="1:2">
      <c r="A921" s="105" t="str">
        <f>TRIM(Clienti!B921)</f>
        <v/>
      </c>
      <c r="B921" s="76">
        <f>Clienti!A921</f>
        <v>0</v>
      </c>
    </row>
    <row r="922" spans="1:2">
      <c r="A922" s="105" t="str">
        <f>TRIM(Clienti!B922)</f>
        <v/>
      </c>
      <c r="B922" s="76">
        <f>Clienti!A922</f>
        <v>0</v>
      </c>
    </row>
    <row r="923" spans="1:2">
      <c r="A923" s="105" t="str">
        <f>TRIM(Clienti!B923)</f>
        <v/>
      </c>
      <c r="B923" s="76">
        <f>Clienti!A923</f>
        <v>0</v>
      </c>
    </row>
    <row r="924" spans="1:2">
      <c r="A924" s="105" t="str">
        <f>TRIM(Clienti!B924)</f>
        <v/>
      </c>
      <c r="B924" s="76">
        <f>Clienti!A924</f>
        <v>0</v>
      </c>
    </row>
    <row r="925" spans="1:2">
      <c r="A925" s="105" t="str">
        <f>TRIM(Clienti!B925)</f>
        <v/>
      </c>
      <c r="B925" s="76">
        <f>Clienti!A925</f>
        <v>0</v>
      </c>
    </row>
    <row r="926" spans="1:2">
      <c r="A926" s="105" t="str">
        <f>TRIM(Clienti!B926)</f>
        <v/>
      </c>
      <c r="B926" s="76">
        <f>Clienti!A926</f>
        <v>0</v>
      </c>
    </row>
    <row r="927" spans="1:2">
      <c r="A927" s="105" t="str">
        <f>TRIM(Clienti!B927)</f>
        <v/>
      </c>
      <c r="B927" s="76">
        <f>Clienti!A927</f>
        <v>0</v>
      </c>
    </row>
    <row r="928" spans="1:2">
      <c r="A928" s="105" t="str">
        <f>TRIM(Clienti!B928)</f>
        <v/>
      </c>
      <c r="B928" s="76">
        <f>Clienti!A928</f>
        <v>0</v>
      </c>
    </row>
    <row r="929" spans="1:2">
      <c r="A929" s="105" t="str">
        <f>TRIM(Clienti!B929)</f>
        <v/>
      </c>
      <c r="B929" s="76">
        <f>Clienti!A929</f>
        <v>0</v>
      </c>
    </row>
    <row r="930" spans="1:2">
      <c r="A930" s="105" t="str">
        <f>TRIM(Clienti!B930)</f>
        <v/>
      </c>
      <c r="B930" s="76">
        <f>Clienti!A930</f>
        <v>0</v>
      </c>
    </row>
    <row r="931" spans="1:2">
      <c r="A931" s="105" t="str">
        <f>TRIM(Clienti!B931)</f>
        <v/>
      </c>
      <c r="B931" s="76">
        <f>Clienti!A931</f>
        <v>0</v>
      </c>
    </row>
    <row r="932" spans="1:2">
      <c r="A932" s="105" t="str">
        <f>TRIM(Clienti!B932)</f>
        <v/>
      </c>
      <c r="B932" s="76">
        <f>Clienti!A932</f>
        <v>0</v>
      </c>
    </row>
    <row r="933" spans="1:2">
      <c r="A933" s="105" t="str">
        <f>TRIM(Clienti!B933)</f>
        <v/>
      </c>
      <c r="B933" s="76">
        <f>Clienti!A933</f>
        <v>0</v>
      </c>
    </row>
    <row r="934" spans="1:2">
      <c r="A934" s="105" t="str">
        <f>TRIM(Clienti!B934)</f>
        <v/>
      </c>
      <c r="B934" s="76">
        <f>Clienti!A934</f>
        <v>0</v>
      </c>
    </row>
    <row r="935" spans="1:2">
      <c r="A935" s="105" t="str">
        <f>TRIM(Clienti!B935)</f>
        <v/>
      </c>
      <c r="B935" s="76">
        <f>Clienti!A935</f>
        <v>0</v>
      </c>
    </row>
    <row r="936" spans="1:2">
      <c r="A936" s="105" t="str">
        <f>TRIM(Clienti!B936)</f>
        <v/>
      </c>
      <c r="B936" s="76">
        <f>Clienti!A936</f>
        <v>0</v>
      </c>
    </row>
    <row r="937" spans="1:2">
      <c r="A937" s="105" t="str">
        <f>TRIM(Clienti!B937)</f>
        <v/>
      </c>
      <c r="B937" s="76">
        <f>Clienti!A937</f>
        <v>0</v>
      </c>
    </row>
    <row r="938" spans="1:2">
      <c r="A938" s="105" t="str">
        <f>TRIM(Clienti!B938)</f>
        <v/>
      </c>
      <c r="B938" s="76">
        <f>Clienti!A938</f>
        <v>0</v>
      </c>
    </row>
    <row r="939" spans="1:2">
      <c r="A939" s="105" t="str">
        <f>TRIM(Clienti!B939)</f>
        <v/>
      </c>
      <c r="B939" s="76">
        <f>Clienti!A939</f>
        <v>0</v>
      </c>
    </row>
    <row r="940" spans="1:2">
      <c r="A940" s="105" t="str">
        <f>TRIM(Clienti!B940)</f>
        <v/>
      </c>
      <c r="B940" s="76">
        <f>Clienti!A940</f>
        <v>0</v>
      </c>
    </row>
    <row r="941" spans="1:2">
      <c r="A941" s="105" t="str">
        <f>TRIM(Clienti!B941)</f>
        <v/>
      </c>
      <c r="B941" s="76">
        <f>Clienti!A941</f>
        <v>0</v>
      </c>
    </row>
    <row r="942" spans="1:2">
      <c r="A942" s="105" t="str">
        <f>TRIM(Clienti!B942)</f>
        <v/>
      </c>
      <c r="B942" s="76">
        <f>Clienti!A942</f>
        <v>0</v>
      </c>
    </row>
    <row r="943" spans="1:2">
      <c r="A943" s="105" t="str">
        <f>TRIM(Clienti!B943)</f>
        <v/>
      </c>
      <c r="B943" s="76">
        <f>Clienti!A943</f>
        <v>0</v>
      </c>
    </row>
    <row r="944" spans="1:2">
      <c r="A944" s="105" t="str">
        <f>TRIM(Clienti!B944)</f>
        <v/>
      </c>
      <c r="B944" s="76">
        <f>Clienti!A944</f>
        <v>0</v>
      </c>
    </row>
    <row r="945" spans="1:2">
      <c r="A945" s="105" t="str">
        <f>TRIM(Clienti!B945)</f>
        <v/>
      </c>
      <c r="B945" s="76">
        <f>Clienti!A945</f>
        <v>0</v>
      </c>
    </row>
    <row r="946" spans="1:2">
      <c r="A946" s="105" t="str">
        <f>TRIM(Clienti!B946)</f>
        <v/>
      </c>
      <c r="B946" s="76">
        <f>Clienti!A946</f>
        <v>0</v>
      </c>
    </row>
    <row r="947" spans="1:2">
      <c r="A947" s="105" t="str">
        <f>TRIM(Clienti!B947)</f>
        <v/>
      </c>
      <c r="B947" s="76">
        <f>Clienti!A947</f>
        <v>0</v>
      </c>
    </row>
    <row r="948" spans="1:2">
      <c r="A948" s="105" t="str">
        <f>TRIM(Clienti!B948)</f>
        <v/>
      </c>
      <c r="B948" s="76">
        <f>Clienti!A948</f>
        <v>0</v>
      </c>
    </row>
    <row r="949" spans="1:2">
      <c r="A949" s="105" t="str">
        <f>TRIM(Clienti!B949)</f>
        <v/>
      </c>
      <c r="B949" s="76">
        <f>Clienti!A949</f>
        <v>0</v>
      </c>
    </row>
    <row r="950" spans="1:2">
      <c r="A950" s="105" t="str">
        <f>TRIM(Clienti!B950)</f>
        <v/>
      </c>
      <c r="B950" s="76">
        <f>Clienti!A950</f>
        <v>0</v>
      </c>
    </row>
    <row r="951" spans="1:2">
      <c r="A951" s="105" t="str">
        <f>TRIM(Clienti!B951)</f>
        <v/>
      </c>
      <c r="B951" s="76">
        <f>Clienti!A951</f>
        <v>0</v>
      </c>
    </row>
    <row r="952" spans="1:2">
      <c r="A952" s="105" t="str">
        <f>TRIM(Clienti!B952)</f>
        <v/>
      </c>
      <c r="B952" s="76">
        <f>Clienti!A952</f>
        <v>0</v>
      </c>
    </row>
    <row r="953" spans="1:2">
      <c r="A953" s="105" t="str">
        <f>TRIM(Clienti!B953)</f>
        <v/>
      </c>
      <c r="B953" s="76">
        <f>Clienti!A953</f>
        <v>0</v>
      </c>
    </row>
    <row r="954" spans="1:2">
      <c r="A954" s="105" t="str">
        <f>TRIM(Clienti!B954)</f>
        <v/>
      </c>
      <c r="B954" s="76">
        <f>Clienti!A954</f>
        <v>0</v>
      </c>
    </row>
    <row r="955" spans="1:2">
      <c r="A955" s="105" t="str">
        <f>TRIM(Clienti!B955)</f>
        <v/>
      </c>
      <c r="B955" s="76">
        <f>Clienti!A955</f>
        <v>0</v>
      </c>
    </row>
    <row r="956" spans="1:2">
      <c r="A956" s="105" t="str">
        <f>TRIM(Clienti!B956)</f>
        <v/>
      </c>
      <c r="B956" s="76">
        <f>Clienti!A956</f>
        <v>0</v>
      </c>
    </row>
    <row r="957" spans="1:2">
      <c r="A957" s="105" t="str">
        <f>TRIM(Clienti!B957)</f>
        <v/>
      </c>
      <c r="B957" s="76">
        <f>Clienti!A957</f>
        <v>0</v>
      </c>
    </row>
    <row r="958" spans="1:2">
      <c r="A958" s="105" t="str">
        <f>TRIM(Clienti!B958)</f>
        <v/>
      </c>
      <c r="B958" s="76">
        <f>Clienti!A958</f>
        <v>0</v>
      </c>
    </row>
    <row r="959" spans="1:2">
      <c r="A959" s="105" t="str">
        <f>TRIM(Clienti!B959)</f>
        <v/>
      </c>
      <c r="B959" s="76">
        <f>Clienti!A959</f>
        <v>0</v>
      </c>
    </row>
    <row r="960" spans="1:2">
      <c r="A960" s="105" t="str">
        <f>TRIM(Clienti!B960)</f>
        <v/>
      </c>
      <c r="B960" s="76">
        <f>Clienti!A960</f>
        <v>0</v>
      </c>
    </row>
    <row r="961" spans="1:2">
      <c r="A961" s="105" t="str">
        <f>TRIM(Clienti!B961)</f>
        <v/>
      </c>
      <c r="B961" s="76">
        <f>Clienti!A961</f>
        <v>0</v>
      </c>
    </row>
    <row r="962" spans="1:2">
      <c r="A962" s="105" t="str">
        <f>TRIM(Clienti!B962)</f>
        <v/>
      </c>
      <c r="B962" s="76">
        <f>Clienti!A962</f>
        <v>0</v>
      </c>
    </row>
    <row r="963" spans="1:2">
      <c r="A963" s="105" t="str">
        <f>TRIM(Clienti!B963)</f>
        <v/>
      </c>
      <c r="B963" s="76">
        <f>Clienti!A963</f>
        <v>0</v>
      </c>
    </row>
    <row r="964" spans="1:2">
      <c r="A964" s="105" t="str">
        <f>TRIM(Clienti!B964)</f>
        <v/>
      </c>
      <c r="B964" s="76">
        <f>Clienti!A964</f>
        <v>0</v>
      </c>
    </row>
    <row r="965" spans="1:2">
      <c r="A965" s="105" t="str">
        <f>TRIM(Clienti!B965)</f>
        <v/>
      </c>
      <c r="B965" s="76">
        <f>Clienti!A965</f>
        <v>0</v>
      </c>
    </row>
    <row r="966" spans="1:2">
      <c r="A966" s="105" t="str">
        <f>TRIM(Clienti!B966)</f>
        <v/>
      </c>
      <c r="B966" s="76">
        <f>Clienti!A966</f>
        <v>0</v>
      </c>
    </row>
    <row r="967" spans="1:2">
      <c r="A967" s="105" t="str">
        <f>TRIM(Clienti!B967)</f>
        <v/>
      </c>
      <c r="B967" s="76">
        <f>Clienti!A967</f>
        <v>0</v>
      </c>
    </row>
    <row r="968" spans="1:2">
      <c r="A968" s="105" t="str">
        <f>TRIM(Clienti!B968)</f>
        <v/>
      </c>
      <c r="B968" s="76">
        <f>Clienti!A968</f>
        <v>0</v>
      </c>
    </row>
    <row r="969" spans="1:2">
      <c r="A969" s="105" t="str">
        <f>TRIM(Clienti!B969)</f>
        <v/>
      </c>
      <c r="B969" s="76">
        <f>Clienti!A969</f>
        <v>0</v>
      </c>
    </row>
    <row r="970" spans="1:2">
      <c r="A970" s="105" t="str">
        <f>TRIM(Clienti!B970)</f>
        <v/>
      </c>
      <c r="B970" s="76">
        <f>Clienti!A970</f>
        <v>0</v>
      </c>
    </row>
    <row r="971" spans="1:2">
      <c r="A971" s="105" t="str">
        <f>TRIM(Clienti!B971)</f>
        <v/>
      </c>
      <c r="B971" s="76">
        <f>Clienti!A971</f>
        <v>0</v>
      </c>
    </row>
    <row r="972" spans="1:2">
      <c r="A972" s="105" t="str">
        <f>TRIM(Clienti!B972)</f>
        <v/>
      </c>
      <c r="B972" s="76">
        <f>Clienti!A972</f>
        <v>0</v>
      </c>
    </row>
    <row r="973" spans="1:2">
      <c r="A973" s="105" t="str">
        <f>TRIM(Clienti!B973)</f>
        <v/>
      </c>
      <c r="B973" s="76">
        <f>Clienti!A973</f>
        <v>0</v>
      </c>
    </row>
    <row r="974" spans="1:2">
      <c r="A974" s="105" t="str">
        <f>TRIM(Clienti!B974)</f>
        <v/>
      </c>
      <c r="B974" s="76">
        <f>Clienti!A974</f>
        <v>0</v>
      </c>
    </row>
    <row r="975" spans="1:2">
      <c r="A975" s="105" t="str">
        <f>TRIM(Clienti!B975)</f>
        <v/>
      </c>
      <c r="B975" s="76">
        <f>Clienti!A975</f>
        <v>0</v>
      </c>
    </row>
    <row r="976" spans="1:2">
      <c r="A976" s="105" t="str">
        <f>TRIM(Clienti!B976)</f>
        <v/>
      </c>
      <c r="B976" s="76">
        <f>Clienti!A976</f>
        <v>0</v>
      </c>
    </row>
    <row r="977" spans="1:2">
      <c r="A977" s="105" t="str">
        <f>TRIM(Clienti!B977)</f>
        <v/>
      </c>
      <c r="B977" s="76">
        <f>Clienti!A977</f>
        <v>0</v>
      </c>
    </row>
    <row r="978" spans="1:2">
      <c r="A978" s="105" t="str">
        <f>TRIM(Clienti!B978)</f>
        <v/>
      </c>
      <c r="B978" s="76">
        <f>Clienti!A978</f>
        <v>0</v>
      </c>
    </row>
    <row r="979" spans="1:2">
      <c r="A979" s="105" t="str">
        <f>TRIM(Clienti!B979)</f>
        <v/>
      </c>
      <c r="B979" s="76">
        <f>Clienti!A979</f>
        <v>0</v>
      </c>
    </row>
    <row r="980" spans="1:2">
      <c r="A980" s="105" t="str">
        <f>TRIM(Clienti!B980)</f>
        <v/>
      </c>
      <c r="B980" s="76">
        <f>Clienti!A980</f>
        <v>0</v>
      </c>
    </row>
    <row r="981" spans="1:2">
      <c r="A981" s="105" t="str">
        <f>TRIM(Clienti!B981)</f>
        <v/>
      </c>
      <c r="B981" s="76">
        <f>Clienti!A981</f>
        <v>0</v>
      </c>
    </row>
    <row r="982" spans="1:2">
      <c r="A982" s="105" t="str">
        <f>TRIM(Clienti!B982)</f>
        <v/>
      </c>
      <c r="B982" s="76">
        <f>Clienti!A982</f>
        <v>0</v>
      </c>
    </row>
    <row r="983" spans="1:2">
      <c r="A983" s="105" t="str">
        <f>TRIM(Clienti!B983)</f>
        <v/>
      </c>
      <c r="B983" s="76">
        <f>Clienti!A983</f>
        <v>0</v>
      </c>
    </row>
    <row r="984" spans="1:2">
      <c r="A984" s="105" t="str">
        <f>TRIM(Clienti!B984)</f>
        <v/>
      </c>
      <c r="B984" s="76">
        <f>Clienti!A984</f>
        <v>0</v>
      </c>
    </row>
    <row r="985" spans="1:2">
      <c r="A985" s="105" t="str">
        <f>TRIM(Clienti!B985)</f>
        <v/>
      </c>
      <c r="B985" s="76">
        <f>Clienti!A985</f>
        <v>0</v>
      </c>
    </row>
    <row r="986" spans="1:2">
      <c r="A986" s="105" t="str">
        <f>TRIM(Clienti!B986)</f>
        <v/>
      </c>
      <c r="B986" s="76">
        <f>Clienti!A986</f>
        <v>0</v>
      </c>
    </row>
    <row r="987" spans="1:2">
      <c r="A987" s="105" t="str">
        <f>TRIM(Clienti!B987)</f>
        <v/>
      </c>
      <c r="B987" s="76">
        <f>Clienti!A987</f>
        <v>0</v>
      </c>
    </row>
    <row r="988" spans="1:2">
      <c r="A988" s="105" t="str">
        <f>TRIM(Clienti!B988)</f>
        <v/>
      </c>
      <c r="B988" s="76">
        <f>Clienti!A988</f>
        <v>0</v>
      </c>
    </row>
    <row r="989" spans="1:2">
      <c r="A989" s="105" t="str">
        <f>TRIM(Clienti!B989)</f>
        <v/>
      </c>
      <c r="B989" s="76">
        <f>Clienti!A989</f>
        <v>0</v>
      </c>
    </row>
    <row r="990" spans="1:2">
      <c r="A990" s="105" t="str">
        <f>TRIM(Clienti!B990)</f>
        <v/>
      </c>
      <c r="B990" s="76">
        <f>Clienti!A990</f>
        <v>0</v>
      </c>
    </row>
    <row r="991" spans="1:2">
      <c r="A991" s="105" t="str">
        <f>TRIM(Clienti!B991)</f>
        <v/>
      </c>
      <c r="B991" s="76">
        <f>Clienti!A991</f>
        <v>0</v>
      </c>
    </row>
    <row r="992" spans="1:2">
      <c r="A992" s="105" t="str">
        <f>TRIM(Clienti!B992)</f>
        <v/>
      </c>
      <c r="B992" s="76">
        <f>Clienti!A992</f>
        <v>0</v>
      </c>
    </row>
    <row r="993" spans="1:2">
      <c r="A993" s="105" t="str">
        <f>TRIM(Clienti!B993)</f>
        <v/>
      </c>
      <c r="B993" s="76">
        <f>Clienti!A993</f>
        <v>0</v>
      </c>
    </row>
    <row r="994" spans="1:2">
      <c r="A994" s="105" t="str">
        <f>TRIM(Clienti!B994)</f>
        <v/>
      </c>
      <c r="B994" s="76">
        <f>Clienti!A994</f>
        <v>0</v>
      </c>
    </row>
    <row r="995" spans="1:2">
      <c r="A995" s="105" t="str">
        <f>TRIM(Clienti!B995)</f>
        <v/>
      </c>
      <c r="B995" s="76">
        <f>Clienti!A995</f>
        <v>0</v>
      </c>
    </row>
    <row r="996" spans="1:2">
      <c r="A996" s="105" t="str">
        <f>TRIM(Clienti!B996)</f>
        <v/>
      </c>
      <c r="B996" s="76">
        <f>Clienti!A996</f>
        <v>0</v>
      </c>
    </row>
    <row r="997" spans="1:2">
      <c r="A997" s="105" t="str">
        <f>TRIM(Clienti!B997)</f>
        <v/>
      </c>
      <c r="B997" s="76">
        <f>Clienti!A997</f>
        <v>0</v>
      </c>
    </row>
    <row r="998" spans="1:2">
      <c r="A998" s="105" t="str">
        <f>TRIM(Clienti!B998)</f>
        <v/>
      </c>
      <c r="B998" s="76">
        <f>Clienti!A998</f>
        <v>0</v>
      </c>
    </row>
    <row r="999" spans="1:2">
      <c r="A999" s="105" t="str">
        <f>TRIM(Clienti!B999)</f>
        <v/>
      </c>
      <c r="B999" s="76">
        <f>Clienti!A999</f>
        <v>0</v>
      </c>
    </row>
    <row r="1000" spans="1:2">
      <c r="A1000" s="105" t="str">
        <f>TRIM(Clienti!B1000)</f>
        <v/>
      </c>
      <c r="B1000" s="76">
        <f>Clienti!A1000</f>
        <v>0</v>
      </c>
    </row>
    <row r="1001" spans="1:2">
      <c r="A1001" s="105" t="str">
        <f>TRIM(Clienti!B1001)</f>
        <v/>
      </c>
      <c r="B1001" s="76">
        <f>Clienti!A1001</f>
        <v>0</v>
      </c>
    </row>
    <row r="1002" spans="1:2">
      <c r="A1002" s="105" t="str">
        <f>TRIM(Clienti!B1002)</f>
        <v/>
      </c>
      <c r="B1002" s="76">
        <f>Clienti!A1002</f>
        <v>0</v>
      </c>
    </row>
    <row r="1003" spans="1:2">
      <c r="A1003" s="105" t="str">
        <f>TRIM(Clienti!B1003)</f>
        <v/>
      </c>
      <c r="B1003" s="76">
        <f>Clienti!A1003</f>
        <v>0</v>
      </c>
    </row>
    <row r="1004" spans="1:2">
      <c r="A1004" s="105" t="str">
        <f>TRIM(Clienti!B1004)</f>
        <v/>
      </c>
      <c r="B1004" s="76">
        <f>Clienti!A1004</f>
        <v>0</v>
      </c>
    </row>
    <row r="1005" spans="1:2">
      <c r="A1005" s="105" t="str">
        <f>TRIM(Clienti!B1005)</f>
        <v/>
      </c>
      <c r="B1005" s="76">
        <f>Clienti!A1005</f>
        <v>0</v>
      </c>
    </row>
    <row r="1006" spans="1:2">
      <c r="A1006" s="105" t="str">
        <f>TRIM(Clienti!B1006)</f>
        <v/>
      </c>
      <c r="B1006" s="76">
        <f>Clienti!A1006</f>
        <v>0</v>
      </c>
    </row>
    <row r="1007" spans="1:2">
      <c r="A1007" s="105" t="str">
        <f>TRIM(Clienti!B1007)</f>
        <v/>
      </c>
      <c r="B1007" s="76">
        <f>Clienti!A1007</f>
        <v>0</v>
      </c>
    </row>
    <row r="1008" spans="1:2">
      <c r="A1008" s="105" t="str">
        <f>TRIM(Clienti!B1008)</f>
        <v/>
      </c>
      <c r="B1008" s="76">
        <f>Clienti!A1008</f>
        <v>0</v>
      </c>
    </row>
    <row r="1009" spans="1:2">
      <c r="A1009" s="105" t="str">
        <f>TRIM(Clienti!B1009)</f>
        <v/>
      </c>
      <c r="B1009" s="76">
        <f>Clienti!A1009</f>
        <v>0</v>
      </c>
    </row>
    <row r="1010" spans="1:2">
      <c r="A1010" s="105" t="str">
        <f>TRIM(Clienti!B1010)</f>
        <v/>
      </c>
      <c r="B1010" s="76">
        <f>Clienti!A1010</f>
        <v>0</v>
      </c>
    </row>
    <row r="1011" spans="1:2">
      <c r="A1011" s="105" t="str">
        <f>TRIM(Clienti!B1011)</f>
        <v/>
      </c>
      <c r="B1011" s="76">
        <f>Clienti!A1011</f>
        <v>0</v>
      </c>
    </row>
    <row r="1012" spans="1:2">
      <c r="A1012" s="105" t="str">
        <f>TRIM(Clienti!B1012)</f>
        <v/>
      </c>
      <c r="B1012" s="76">
        <f>Clienti!A1012</f>
        <v>0</v>
      </c>
    </row>
    <row r="1013" spans="1:2">
      <c r="A1013" s="105" t="str">
        <f>TRIM(Clienti!B1013)</f>
        <v/>
      </c>
      <c r="B1013" s="76">
        <f>Clienti!A1013</f>
        <v>0</v>
      </c>
    </row>
    <row r="1014" spans="1:2">
      <c r="A1014" s="105" t="str">
        <f>TRIM(Clienti!B1014)</f>
        <v/>
      </c>
      <c r="B1014" s="76">
        <f>Clienti!A1014</f>
        <v>0</v>
      </c>
    </row>
    <row r="1015" spans="1:2">
      <c r="A1015" s="105" t="str">
        <f>TRIM(Clienti!B1015)</f>
        <v/>
      </c>
      <c r="B1015" s="76">
        <f>Clienti!A1015</f>
        <v>0</v>
      </c>
    </row>
    <row r="1016" spans="1:2">
      <c r="A1016" s="105" t="str">
        <f>TRIM(Clienti!B1016)</f>
        <v/>
      </c>
      <c r="B1016" s="76">
        <f>Clienti!A1016</f>
        <v>0</v>
      </c>
    </row>
    <row r="1017" spans="1:2">
      <c r="A1017" s="105" t="str">
        <f>TRIM(Clienti!B1017)</f>
        <v/>
      </c>
      <c r="B1017" s="76">
        <f>Clienti!A1017</f>
        <v>0</v>
      </c>
    </row>
    <row r="1018" spans="1:2">
      <c r="A1018" s="105" t="str">
        <f>TRIM(Clienti!B1018)</f>
        <v/>
      </c>
      <c r="B1018" s="76">
        <f>Clienti!A1018</f>
        <v>0</v>
      </c>
    </row>
    <row r="1019" spans="1:2">
      <c r="A1019" s="105" t="str">
        <f>TRIM(Clienti!B1019)</f>
        <v/>
      </c>
      <c r="B1019" s="76">
        <f>Clienti!A1019</f>
        <v>0</v>
      </c>
    </row>
    <row r="1020" spans="1:2">
      <c r="A1020" s="105" t="str">
        <f>TRIM(Clienti!B1020)</f>
        <v/>
      </c>
      <c r="B1020" s="76">
        <f>Clienti!A1020</f>
        <v>0</v>
      </c>
    </row>
    <row r="1021" spans="1:2">
      <c r="A1021" s="105" t="str">
        <f>TRIM(Clienti!B1021)</f>
        <v/>
      </c>
      <c r="B1021" s="76">
        <f>Clienti!A1021</f>
        <v>0</v>
      </c>
    </row>
    <row r="1022" spans="1:2">
      <c r="A1022" s="105" t="str">
        <f>TRIM(Clienti!B1022)</f>
        <v/>
      </c>
      <c r="B1022" s="76">
        <f>Clienti!A1022</f>
        <v>0</v>
      </c>
    </row>
    <row r="1023" spans="1:2">
      <c r="A1023" s="105" t="str">
        <f>TRIM(Clienti!B1023)</f>
        <v/>
      </c>
      <c r="B1023" s="76">
        <f>Clienti!A1023</f>
        <v>0</v>
      </c>
    </row>
    <row r="1024" spans="1:2">
      <c r="A1024" s="105" t="str">
        <f>TRIM(Clienti!B1024)</f>
        <v/>
      </c>
      <c r="B1024" s="76">
        <f>Clienti!A1024</f>
        <v>0</v>
      </c>
    </row>
    <row r="1025" spans="1:2">
      <c r="A1025" s="105" t="str">
        <f>TRIM(Clienti!B1025)</f>
        <v/>
      </c>
      <c r="B1025" s="76">
        <f>Clienti!A1025</f>
        <v>0</v>
      </c>
    </row>
    <row r="1026" spans="1:2">
      <c r="A1026" s="105" t="str">
        <f>TRIM(Clienti!B1026)</f>
        <v/>
      </c>
      <c r="B1026" s="76">
        <f>Clienti!A1026</f>
        <v>0</v>
      </c>
    </row>
    <row r="1027" spans="1:2">
      <c r="A1027" s="105" t="str">
        <f>TRIM(Clienti!B1027)</f>
        <v/>
      </c>
      <c r="B1027" s="76">
        <f>Clienti!A1027</f>
        <v>0</v>
      </c>
    </row>
    <row r="1028" spans="1:2">
      <c r="A1028" s="105" t="str">
        <f>TRIM(Clienti!B1028)</f>
        <v/>
      </c>
      <c r="B1028" s="76">
        <f>Clienti!A1028</f>
        <v>0</v>
      </c>
    </row>
    <row r="1029" spans="1:2">
      <c r="A1029" s="105" t="str">
        <f>TRIM(Clienti!B1029)</f>
        <v/>
      </c>
      <c r="B1029" s="76">
        <f>Clienti!A1029</f>
        <v>0</v>
      </c>
    </row>
    <row r="1030" spans="1:2">
      <c r="A1030" s="105" t="str">
        <f>TRIM(Clienti!B1030)</f>
        <v/>
      </c>
      <c r="B1030" s="76">
        <f>Clienti!A1030</f>
        <v>0</v>
      </c>
    </row>
    <row r="1031" spans="1:2">
      <c r="A1031" s="105" t="str">
        <f>TRIM(Clienti!B1031)</f>
        <v/>
      </c>
      <c r="B1031" s="76">
        <f>Clienti!A1031</f>
        <v>0</v>
      </c>
    </row>
    <row r="1032" spans="1:2">
      <c r="A1032" s="105" t="str">
        <f>TRIM(Clienti!B1032)</f>
        <v/>
      </c>
      <c r="B1032" s="76">
        <f>Clienti!A1032</f>
        <v>0</v>
      </c>
    </row>
    <row r="1033" spans="1:2">
      <c r="A1033" s="105" t="str">
        <f>TRIM(Clienti!B1033)</f>
        <v/>
      </c>
      <c r="B1033" s="76">
        <f>Clienti!A1033</f>
        <v>0</v>
      </c>
    </row>
    <row r="1034" spans="1:2">
      <c r="A1034" s="105" t="str">
        <f>TRIM(Clienti!B1034)</f>
        <v/>
      </c>
      <c r="B1034" s="76">
        <f>Clienti!A1034</f>
        <v>0</v>
      </c>
    </row>
    <row r="1035" spans="1:2">
      <c r="A1035" s="105" t="str">
        <f>TRIM(Clienti!B1035)</f>
        <v/>
      </c>
      <c r="B1035" s="76">
        <f>Clienti!A1035</f>
        <v>0</v>
      </c>
    </row>
    <row r="1036" spans="1:2">
      <c r="A1036" s="105" t="str">
        <f>TRIM(Clienti!B1036)</f>
        <v/>
      </c>
      <c r="B1036" s="76">
        <f>Clienti!A1036</f>
        <v>0</v>
      </c>
    </row>
    <row r="1037" spans="1:2">
      <c r="A1037" s="105" t="str">
        <f>TRIM(Clienti!B1037)</f>
        <v/>
      </c>
      <c r="B1037" s="76">
        <f>Clienti!A1037</f>
        <v>0</v>
      </c>
    </row>
    <row r="1038" spans="1:2">
      <c r="A1038" s="105" t="str">
        <f>TRIM(Clienti!B1038)</f>
        <v/>
      </c>
      <c r="B1038" s="76">
        <f>Clienti!A1038</f>
        <v>0</v>
      </c>
    </row>
    <row r="1039" spans="1:2">
      <c r="A1039" s="105" t="str">
        <f>TRIM(Clienti!B1039)</f>
        <v/>
      </c>
      <c r="B1039" s="76">
        <f>Clienti!A1039</f>
        <v>0</v>
      </c>
    </row>
    <row r="1040" spans="1:2">
      <c r="A1040" s="105" t="str">
        <f>TRIM(Clienti!B1040)</f>
        <v/>
      </c>
      <c r="B1040" s="76">
        <f>Clienti!A1040</f>
        <v>0</v>
      </c>
    </row>
    <row r="1041" spans="1:2">
      <c r="A1041" s="105" t="str">
        <f>TRIM(Clienti!B1041)</f>
        <v/>
      </c>
      <c r="B1041" s="76">
        <f>Clienti!A1041</f>
        <v>0</v>
      </c>
    </row>
    <row r="1042" spans="1:2">
      <c r="A1042" s="105" t="str">
        <f>TRIM(Clienti!B1042)</f>
        <v/>
      </c>
      <c r="B1042" s="76">
        <f>Clienti!A1042</f>
        <v>0</v>
      </c>
    </row>
    <row r="1043" spans="1:2">
      <c r="A1043" s="105" t="str">
        <f>TRIM(Clienti!B1043)</f>
        <v/>
      </c>
      <c r="B1043" s="76">
        <f>Clienti!A1043</f>
        <v>0</v>
      </c>
    </row>
    <row r="1044" spans="1:2">
      <c r="A1044" s="105" t="str">
        <f>TRIM(Clienti!B1044)</f>
        <v/>
      </c>
      <c r="B1044" s="76">
        <f>Clienti!A1044</f>
        <v>0</v>
      </c>
    </row>
    <row r="1045" spans="1:2">
      <c r="A1045" s="105" t="str">
        <f>TRIM(Clienti!B1045)</f>
        <v/>
      </c>
      <c r="B1045" s="76">
        <f>Clienti!A1045</f>
        <v>0</v>
      </c>
    </row>
    <row r="1046" spans="1:2">
      <c r="A1046" s="105" t="str">
        <f>TRIM(Clienti!B1046)</f>
        <v/>
      </c>
      <c r="B1046" s="76">
        <f>Clienti!A1046</f>
        <v>0</v>
      </c>
    </row>
    <row r="1047" spans="1:2">
      <c r="A1047" s="105" t="str">
        <f>TRIM(Clienti!B1047)</f>
        <v/>
      </c>
      <c r="B1047" s="76">
        <f>Clienti!A1047</f>
        <v>0</v>
      </c>
    </row>
    <row r="1048" spans="1:2">
      <c r="A1048" s="105" t="str">
        <f>TRIM(Clienti!B1048)</f>
        <v/>
      </c>
      <c r="B1048" s="76">
        <f>Clienti!A1048</f>
        <v>0</v>
      </c>
    </row>
    <row r="1049" spans="1:2">
      <c r="A1049" s="105" t="str">
        <f>TRIM(Clienti!B1049)</f>
        <v/>
      </c>
      <c r="B1049" s="76">
        <f>Clienti!A1049</f>
        <v>0</v>
      </c>
    </row>
    <row r="1050" spans="1:2">
      <c r="A1050" s="105" t="str">
        <f>TRIM(Clienti!B1050)</f>
        <v/>
      </c>
      <c r="B1050" s="76">
        <f>Clienti!A1050</f>
        <v>0</v>
      </c>
    </row>
    <row r="1051" spans="1:2">
      <c r="A1051" s="105" t="str">
        <f>TRIM(Clienti!B1051)</f>
        <v/>
      </c>
      <c r="B1051" s="76">
        <f>Clienti!A1051</f>
        <v>0</v>
      </c>
    </row>
    <row r="1052" spans="1:2">
      <c r="A1052" s="105" t="str">
        <f>TRIM(Clienti!B1052)</f>
        <v/>
      </c>
      <c r="B1052" s="76">
        <f>Clienti!A1052</f>
        <v>0</v>
      </c>
    </row>
    <row r="1053" spans="1:2">
      <c r="A1053" s="105" t="str">
        <f>TRIM(Clienti!B1053)</f>
        <v/>
      </c>
      <c r="B1053" s="76">
        <f>Clienti!A1053</f>
        <v>0</v>
      </c>
    </row>
    <row r="1054" spans="1:2">
      <c r="A1054" s="105" t="str">
        <f>TRIM(Clienti!B1054)</f>
        <v/>
      </c>
      <c r="B1054" s="76">
        <f>Clienti!A1054</f>
        <v>0</v>
      </c>
    </row>
    <row r="1055" spans="1:2">
      <c r="A1055" s="105" t="str">
        <f>TRIM(Clienti!B1055)</f>
        <v/>
      </c>
      <c r="B1055" s="76">
        <f>Clienti!A1055</f>
        <v>0</v>
      </c>
    </row>
    <row r="1056" spans="1:2">
      <c r="A1056" s="105" t="str">
        <f>TRIM(Clienti!B1056)</f>
        <v/>
      </c>
      <c r="B1056" s="76">
        <f>Clienti!A1056</f>
        <v>0</v>
      </c>
    </row>
    <row r="1057" spans="1:2">
      <c r="A1057" s="105" t="str">
        <f>TRIM(Clienti!B1057)</f>
        <v/>
      </c>
      <c r="B1057" s="76">
        <f>Clienti!A1057</f>
        <v>0</v>
      </c>
    </row>
    <row r="1058" spans="1:2">
      <c r="A1058" s="105" t="str">
        <f>TRIM(Clienti!B1058)</f>
        <v/>
      </c>
      <c r="B1058" s="76">
        <f>Clienti!A1058</f>
        <v>0</v>
      </c>
    </row>
    <row r="1059" spans="1:2">
      <c r="A1059" s="105" t="str">
        <f>TRIM(Clienti!B1059)</f>
        <v/>
      </c>
      <c r="B1059" s="76">
        <f>Clienti!A1059</f>
        <v>0</v>
      </c>
    </row>
    <row r="1060" spans="1:2">
      <c r="A1060" s="105" t="str">
        <f>TRIM(Clienti!B1060)</f>
        <v/>
      </c>
      <c r="B1060" s="76">
        <f>Clienti!A1060</f>
        <v>0</v>
      </c>
    </row>
    <row r="1061" spans="1:2">
      <c r="A1061" s="105" t="str">
        <f>TRIM(Clienti!B1061)</f>
        <v/>
      </c>
      <c r="B1061" s="76">
        <f>Clienti!A1061</f>
        <v>0</v>
      </c>
    </row>
    <row r="1062" spans="1:2">
      <c r="A1062" s="105" t="str">
        <f>TRIM(Clienti!B1062)</f>
        <v/>
      </c>
      <c r="B1062" s="76">
        <f>Clienti!A1062</f>
        <v>0</v>
      </c>
    </row>
    <row r="1063" spans="1:2">
      <c r="A1063" s="105" t="str">
        <f>TRIM(Clienti!B1063)</f>
        <v/>
      </c>
      <c r="B1063" s="76">
        <f>Clienti!A1063</f>
        <v>0</v>
      </c>
    </row>
    <row r="1064" spans="1:2">
      <c r="A1064" s="105" t="str">
        <f>TRIM(Clienti!B1064)</f>
        <v/>
      </c>
      <c r="B1064" s="76">
        <f>Clienti!A1064</f>
        <v>0</v>
      </c>
    </row>
    <row r="1065" spans="1:2">
      <c r="A1065" s="105" t="str">
        <f>TRIM(Clienti!B1065)</f>
        <v/>
      </c>
      <c r="B1065" s="76">
        <f>Clienti!A1065</f>
        <v>0</v>
      </c>
    </row>
    <row r="1066" spans="1:2">
      <c r="A1066" s="105" t="str">
        <f>TRIM(Clienti!B1066)</f>
        <v/>
      </c>
      <c r="B1066" s="76">
        <f>Clienti!A1066</f>
        <v>0</v>
      </c>
    </row>
    <row r="1067" spans="1:2">
      <c r="A1067" s="105" t="str">
        <f>TRIM(Clienti!B1067)</f>
        <v/>
      </c>
      <c r="B1067" s="76">
        <f>Clienti!A1067</f>
        <v>0</v>
      </c>
    </row>
    <row r="1068" spans="1:2">
      <c r="A1068" s="105" t="str">
        <f>TRIM(Clienti!B1068)</f>
        <v/>
      </c>
      <c r="B1068" s="76">
        <f>Clienti!A1068</f>
        <v>0</v>
      </c>
    </row>
    <row r="1069" spans="1:2">
      <c r="A1069" s="105" t="str">
        <f>TRIM(Clienti!B1069)</f>
        <v/>
      </c>
      <c r="B1069" s="76">
        <f>Clienti!A1069</f>
        <v>0</v>
      </c>
    </row>
    <row r="1070" spans="1:2">
      <c r="A1070" s="105" t="str">
        <f>TRIM(Clienti!B1070)</f>
        <v/>
      </c>
      <c r="B1070" s="76">
        <f>Clienti!A1070</f>
        <v>0</v>
      </c>
    </row>
    <row r="1071" spans="1:2">
      <c r="A1071" s="105" t="str">
        <f>TRIM(Clienti!B1071)</f>
        <v/>
      </c>
      <c r="B1071" s="76">
        <f>Clienti!A1071</f>
        <v>0</v>
      </c>
    </row>
    <row r="1072" spans="1:2">
      <c r="A1072" s="105" t="str">
        <f>TRIM(Clienti!B1072)</f>
        <v/>
      </c>
      <c r="B1072" s="76">
        <f>Clienti!A1072</f>
        <v>0</v>
      </c>
    </row>
    <row r="1073" spans="1:2">
      <c r="A1073" s="105" t="str">
        <f>TRIM(Clienti!B1073)</f>
        <v/>
      </c>
      <c r="B1073" s="76">
        <f>Clienti!A1073</f>
        <v>0</v>
      </c>
    </row>
    <row r="1074" spans="1:2">
      <c r="A1074" s="105" t="str">
        <f>TRIM(Clienti!B1074)</f>
        <v/>
      </c>
      <c r="B1074" s="76">
        <f>Clienti!A1074</f>
        <v>0</v>
      </c>
    </row>
    <row r="1075" spans="1:2">
      <c r="A1075" s="105" t="str">
        <f>TRIM(Clienti!B1075)</f>
        <v/>
      </c>
      <c r="B1075" s="76">
        <f>Clienti!A1075</f>
        <v>0</v>
      </c>
    </row>
    <row r="1076" spans="1:2">
      <c r="A1076" s="105" t="str">
        <f>TRIM(Clienti!B1076)</f>
        <v/>
      </c>
      <c r="B1076" s="76">
        <f>Clienti!A1076</f>
        <v>0</v>
      </c>
    </row>
    <row r="1077" spans="1:2">
      <c r="A1077" s="105" t="str">
        <f>TRIM(Clienti!B1077)</f>
        <v/>
      </c>
      <c r="B1077" s="76">
        <f>Clienti!A1077</f>
        <v>0</v>
      </c>
    </row>
    <row r="1078" spans="1:2">
      <c r="A1078" s="105" t="str">
        <f>TRIM(Clienti!B1078)</f>
        <v/>
      </c>
      <c r="B1078" s="76">
        <f>Clienti!A1078</f>
        <v>0</v>
      </c>
    </row>
    <row r="1079" spans="1:2">
      <c r="A1079" s="105" t="str">
        <f>TRIM(Clienti!B1079)</f>
        <v/>
      </c>
      <c r="B1079" s="76">
        <f>Clienti!A1079</f>
        <v>0</v>
      </c>
    </row>
    <row r="1080" spans="1:2">
      <c r="A1080" s="105" t="str">
        <f>TRIM(Clienti!B1080)</f>
        <v/>
      </c>
      <c r="B1080" s="76">
        <f>Clienti!A1080</f>
        <v>0</v>
      </c>
    </row>
    <row r="1081" spans="1:2">
      <c r="A1081" s="105" t="str">
        <f>TRIM(Clienti!B1081)</f>
        <v/>
      </c>
      <c r="B1081" s="76">
        <f>Clienti!A1081</f>
        <v>0</v>
      </c>
    </row>
    <row r="1082" spans="1:2">
      <c r="A1082" s="105" t="str">
        <f>TRIM(Clienti!B1082)</f>
        <v/>
      </c>
      <c r="B1082" s="76">
        <f>Clienti!A1082</f>
        <v>0</v>
      </c>
    </row>
    <row r="1083" spans="1:2">
      <c r="A1083" s="105" t="str">
        <f>TRIM(Clienti!B1083)</f>
        <v/>
      </c>
      <c r="B1083" s="76">
        <f>Clienti!A1083</f>
        <v>0</v>
      </c>
    </row>
    <row r="1084" spans="1:2">
      <c r="A1084" s="105" t="str">
        <f>TRIM(Clienti!B1084)</f>
        <v/>
      </c>
      <c r="B1084" s="76">
        <f>Clienti!A1084</f>
        <v>0</v>
      </c>
    </row>
    <row r="1085" spans="1:2">
      <c r="A1085" s="105" t="str">
        <f>TRIM(Clienti!B1085)</f>
        <v/>
      </c>
      <c r="B1085" s="76">
        <f>Clienti!A1085</f>
        <v>0</v>
      </c>
    </row>
    <row r="1086" spans="1:2">
      <c r="A1086" s="105" t="str">
        <f>TRIM(Clienti!B1086)</f>
        <v/>
      </c>
      <c r="B1086" s="76">
        <f>Clienti!A1086</f>
        <v>0</v>
      </c>
    </row>
    <row r="1087" spans="1:2">
      <c r="A1087" s="105" t="str">
        <f>TRIM(Clienti!B1087)</f>
        <v/>
      </c>
      <c r="B1087" s="76">
        <f>Clienti!A1087</f>
        <v>0</v>
      </c>
    </row>
    <row r="1088" spans="1:2">
      <c r="A1088" s="105" t="str">
        <f>TRIM(Clienti!B1088)</f>
        <v/>
      </c>
      <c r="B1088" s="76">
        <f>Clienti!A1088</f>
        <v>0</v>
      </c>
    </row>
    <row r="1089" spans="1:2">
      <c r="A1089" s="105" t="str">
        <f>TRIM(Clienti!B1089)</f>
        <v/>
      </c>
      <c r="B1089" s="76">
        <f>Clienti!A1089</f>
        <v>0</v>
      </c>
    </row>
    <row r="1090" spans="1:2">
      <c r="A1090" s="105" t="str">
        <f>TRIM(Clienti!B1090)</f>
        <v/>
      </c>
      <c r="B1090" s="76">
        <f>Clienti!A1090</f>
        <v>0</v>
      </c>
    </row>
    <row r="1091" spans="1:2">
      <c r="A1091" s="105" t="str">
        <f>TRIM(Clienti!B1091)</f>
        <v/>
      </c>
      <c r="B1091" s="76">
        <f>Clienti!A1091</f>
        <v>0</v>
      </c>
    </row>
    <row r="1092" spans="1:2">
      <c r="A1092" s="105" t="str">
        <f>TRIM(Clienti!B1092)</f>
        <v/>
      </c>
      <c r="B1092" s="76">
        <f>Clienti!A1092</f>
        <v>0</v>
      </c>
    </row>
    <row r="1093" spans="1:2">
      <c r="A1093" s="105" t="str">
        <f>TRIM(Clienti!B1093)</f>
        <v/>
      </c>
      <c r="B1093" s="76">
        <f>Clienti!A1093</f>
        <v>0</v>
      </c>
    </row>
    <row r="1094" spans="1:2">
      <c r="A1094" s="105" t="str">
        <f>TRIM(Clienti!B1094)</f>
        <v/>
      </c>
      <c r="B1094" s="76">
        <f>Clienti!A1094</f>
        <v>0</v>
      </c>
    </row>
    <row r="1095" spans="1:2">
      <c r="A1095" s="105" t="str">
        <f>TRIM(Clienti!B1095)</f>
        <v/>
      </c>
      <c r="B1095" s="76">
        <f>Clienti!A1095</f>
        <v>0</v>
      </c>
    </row>
    <row r="1096" spans="1:2">
      <c r="A1096" s="105" t="str">
        <f>TRIM(Clienti!B1096)</f>
        <v/>
      </c>
      <c r="B1096" s="76">
        <f>Clienti!A1096</f>
        <v>0</v>
      </c>
    </row>
    <row r="1097" spans="1:2">
      <c r="A1097" s="105" t="str">
        <f>TRIM(Clienti!B1097)</f>
        <v/>
      </c>
      <c r="B1097" s="76">
        <f>Clienti!A1097</f>
        <v>0</v>
      </c>
    </row>
    <row r="1098" spans="1:2">
      <c r="A1098" s="105" t="str">
        <f>TRIM(Clienti!B1098)</f>
        <v/>
      </c>
      <c r="B1098" s="76">
        <f>Clienti!A1098</f>
        <v>0</v>
      </c>
    </row>
    <row r="1099" spans="1:2">
      <c r="A1099" s="105" t="str">
        <f>TRIM(Clienti!B1099)</f>
        <v/>
      </c>
      <c r="B1099" s="76">
        <f>Clienti!A1099</f>
        <v>0</v>
      </c>
    </row>
    <row r="1100" spans="1:2">
      <c r="A1100" s="105" t="str">
        <f>TRIM(Clienti!B1100)</f>
        <v/>
      </c>
      <c r="B1100" s="76">
        <f>Clienti!A1100</f>
        <v>0</v>
      </c>
    </row>
    <row r="1101" spans="1:2">
      <c r="A1101" s="105" t="str">
        <f>TRIM(Clienti!B1101)</f>
        <v/>
      </c>
      <c r="B1101" s="76">
        <f>Clienti!A1101</f>
        <v>0</v>
      </c>
    </row>
    <row r="1102" spans="1:2">
      <c r="A1102" s="105" t="str">
        <f>TRIM(Clienti!B1102)</f>
        <v/>
      </c>
      <c r="B1102" s="76">
        <f>Clienti!A1102</f>
        <v>0</v>
      </c>
    </row>
    <row r="1103" spans="1:2">
      <c r="A1103" s="105" t="str">
        <f>TRIM(Clienti!B1103)</f>
        <v/>
      </c>
      <c r="B1103" s="76">
        <f>Clienti!A1103</f>
        <v>0</v>
      </c>
    </row>
    <row r="1104" spans="1:2">
      <c r="A1104" s="105" t="str">
        <f>TRIM(Clienti!B1104)</f>
        <v/>
      </c>
      <c r="B1104" s="76">
        <f>Clienti!A1104</f>
        <v>0</v>
      </c>
    </row>
    <row r="1105" spans="1:2">
      <c r="A1105" s="105" t="str">
        <f>TRIM(Clienti!B1105)</f>
        <v/>
      </c>
      <c r="B1105" s="76">
        <f>Clienti!A1105</f>
        <v>0</v>
      </c>
    </row>
    <row r="1106" spans="1:2">
      <c r="A1106" s="105" t="str">
        <f>TRIM(Clienti!B1106)</f>
        <v/>
      </c>
      <c r="B1106" s="76">
        <f>Clienti!A1106</f>
        <v>0</v>
      </c>
    </row>
    <row r="1107" spans="1:2">
      <c r="A1107" s="105" t="str">
        <f>TRIM(Clienti!B1107)</f>
        <v/>
      </c>
      <c r="B1107" s="76">
        <f>Clienti!A1107</f>
        <v>0</v>
      </c>
    </row>
    <row r="1108" spans="1:2">
      <c r="A1108" s="105" t="str">
        <f>TRIM(Clienti!B1108)</f>
        <v/>
      </c>
      <c r="B1108" s="76">
        <f>Clienti!A1108</f>
        <v>0</v>
      </c>
    </row>
    <row r="1109" spans="1:2">
      <c r="A1109" s="105" t="str">
        <f>TRIM(Clienti!B1109)</f>
        <v/>
      </c>
      <c r="B1109" s="76">
        <f>Clienti!A1109</f>
        <v>0</v>
      </c>
    </row>
    <row r="1110" spans="1:2">
      <c r="A1110" s="105" t="str">
        <f>TRIM(Clienti!B1110)</f>
        <v/>
      </c>
      <c r="B1110" s="76">
        <f>Clienti!A1110</f>
        <v>0</v>
      </c>
    </row>
    <row r="1111" spans="1:2">
      <c r="A1111" s="105" t="str">
        <f>TRIM(Clienti!B1111)</f>
        <v/>
      </c>
      <c r="B1111" s="76">
        <f>Clienti!A1111</f>
        <v>0</v>
      </c>
    </row>
    <row r="1112" spans="1:2">
      <c r="A1112" s="105" t="str">
        <f>TRIM(Clienti!B1112)</f>
        <v/>
      </c>
      <c r="B1112" s="76">
        <f>Clienti!A1112</f>
        <v>0</v>
      </c>
    </row>
    <row r="1113" spans="1:2">
      <c r="A1113" s="105" t="str">
        <f>TRIM(Clienti!B1113)</f>
        <v/>
      </c>
      <c r="B1113" s="76">
        <f>Clienti!A1113</f>
        <v>0</v>
      </c>
    </row>
    <row r="1114" spans="1:2">
      <c r="A1114" s="105" t="str">
        <f>TRIM(Clienti!B1114)</f>
        <v/>
      </c>
      <c r="B1114" s="76">
        <f>Clienti!A1114</f>
        <v>0</v>
      </c>
    </row>
    <row r="1115" spans="1:2">
      <c r="A1115" s="105" t="str">
        <f>TRIM(Clienti!B1115)</f>
        <v/>
      </c>
      <c r="B1115" s="76">
        <f>Clienti!A1115</f>
        <v>0</v>
      </c>
    </row>
    <row r="1116" spans="1:2">
      <c r="A1116" s="105" t="str">
        <f>TRIM(Clienti!B1116)</f>
        <v/>
      </c>
      <c r="B1116" s="76">
        <f>Clienti!A1116</f>
        <v>0</v>
      </c>
    </row>
    <row r="1117" spans="1:2">
      <c r="A1117" s="105" t="str">
        <f>TRIM(Clienti!B1117)</f>
        <v/>
      </c>
      <c r="B1117" s="76">
        <f>Clienti!A1117</f>
        <v>0</v>
      </c>
    </row>
    <row r="1118" spans="1:2">
      <c r="A1118" s="105" t="str">
        <f>TRIM(Clienti!B1118)</f>
        <v/>
      </c>
      <c r="B1118" s="76">
        <f>Clienti!A1118</f>
        <v>0</v>
      </c>
    </row>
    <row r="1119" spans="1:2">
      <c r="A1119" s="105" t="str">
        <f>TRIM(Clienti!B1119)</f>
        <v/>
      </c>
      <c r="B1119" s="76">
        <f>Clienti!A1119</f>
        <v>0</v>
      </c>
    </row>
    <row r="1120" spans="1:2">
      <c r="A1120" s="105" t="str">
        <f>TRIM(Clienti!B1120)</f>
        <v/>
      </c>
      <c r="B1120" s="76">
        <f>Clienti!A1120</f>
        <v>0</v>
      </c>
    </row>
    <row r="1121" spans="1:2">
      <c r="A1121" s="105" t="str">
        <f>TRIM(Clienti!B1121)</f>
        <v/>
      </c>
      <c r="B1121" s="76">
        <f>Clienti!A1121</f>
        <v>0</v>
      </c>
    </row>
    <row r="1122" spans="1:2">
      <c r="A1122" s="105" t="str">
        <f>TRIM(Clienti!B1122)</f>
        <v/>
      </c>
      <c r="B1122" s="76">
        <f>Clienti!A1122</f>
        <v>0</v>
      </c>
    </row>
    <row r="1123" spans="1:2">
      <c r="A1123" s="105" t="str">
        <f>TRIM(Clienti!B1123)</f>
        <v/>
      </c>
      <c r="B1123" s="76">
        <f>Clienti!A1123</f>
        <v>0</v>
      </c>
    </row>
    <row r="1124" spans="1:2">
      <c r="A1124" s="105" t="str">
        <f>TRIM(Clienti!B1124)</f>
        <v/>
      </c>
      <c r="B1124" s="76">
        <f>Clienti!A1124</f>
        <v>0</v>
      </c>
    </row>
    <row r="1125" spans="1:2">
      <c r="A1125" s="105" t="str">
        <f>TRIM(Clienti!B1125)</f>
        <v/>
      </c>
      <c r="B1125" s="76">
        <f>Clienti!A1125</f>
        <v>0</v>
      </c>
    </row>
    <row r="1126" spans="1:2">
      <c r="A1126" s="105" t="str">
        <f>TRIM(Clienti!B1126)</f>
        <v/>
      </c>
      <c r="B1126" s="76">
        <f>Clienti!A1126</f>
        <v>0</v>
      </c>
    </row>
    <row r="1127" spans="1:2">
      <c r="A1127" s="105" t="str">
        <f>TRIM(Clienti!B1127)</f>
        <v/>
      </c>
      <c r="B1127" s="76">
        <f>Clienti!A1127</f>
        <v>0</v>
      </c>
    </row>
    <row r="1128" spans="1:2">
      <c r="A1128" s="105" t="str">
        <f>TRIM(Clienti!B1128)</f>
        <v/>
      </c>
      <c r="B1128" s="76">
        <f>Clienti!A1128</f>
        <v>0</v>
      </c>
    </row>
    <row r="1129" spans="1:2">
      <c r="A1129" s="105" t="str">
        <f>TRIM(Clienti!B1129)</f>
        <v/>
      </c>
      <c r="B1129" s="76">
        <f>Clienti!A1129</f>
        <v>0</v>
      </c>
    </row>
    <row r="1130" spans="1:2">
      <c r="A1130" s="105" t="str">
        <f>TRIM(Clienti!B1130)</f>
        <v/>
      </c>
      <c r="B1130" s="76">
        <f>Clienti!A1130</f>
        <v>0</v>
      </c>
    </row>
    <row r="1131" spans="1:2">
      <c r="A1131" s="105" t="str">
        <f>TRIM(Clienti!B1131)</f>
        <v/>
      </c>
      <c r="B1131" s="76">
        <f>Clienti!A1131</f>
        <v>0</v>
      </c>
    </row>
    <row r="1132" spans="1:2">
      <c r="A1132" s="105" t="str">
        <f>TRIM(Clienti!B1132)</f>
        <v/>
      </c>
      <c r="B1132" s="76">
        <f>Clienti!A1132</f>
        <v>0</v>
      </c>
    </row>
    <row r="1133" spans="1:2">
      <c r="A1133" s="105" t="str">
        <f>TRIM(Clienti!B1133)</f>
        <v/>
      </c>
      <c r="B1133" s="76">
        <f>Clienti!A1133</f>
        <v>0</v>
      </c>
    </row>
    <row r="1134" spans="1:2">
      <c r="A1134" s="105" t="str">
        <f>TRIM(Clienti!B1134)</f>
        <v/>
      </c>
      <c r="B1134" s="76">
        <f>Clienti!A1134</f>
        <v>0</v>
      </c>
    </row>
    <row r="1135" spans="1:2">
      <c r="A1135" s="105" t="str">
        <f>TRIM(Clienti!B1135)</f>
        <v/>
      </c>
      <c r="B1135" s="76">
        <f>Clienti!A1135</f>
        <v>0</v>
      </c>
    </row>
    <row r="1136" spans="1:2">
      <c r="A1136" s="105" t="str">
        <f>TRIM(Clienti!B1136)</f>
        <v/>
      </c>
      <c r="B1136" s="76">
        <f>Clienti!A1136</f>
        <v>0</v>
      </c>
    </row>
    <row r="1137" spans="1:2">
      <c r="A1137" s="105" t="str">
        <f>TRIM(Clienti!B1137)</f>
        <v/>
      </c>
      <c r="B1137" s="76">
        <f>Clienti!A1137</f>
        <v>0</v>
      </c>
    </row>
    <row r="1138" spans="1:2">
      <c r="A1138" s="105" t="str">
        <f>TRIM(Clienti!B1138)</f>
        <v/>
      </c>
      <c r="B1138" s="76">
        <f>Clienti!A1138</f>
        <v>0</v>
      </c>
    </row>
    <row r="1139" spans="1:2">
      <c r="A1139" s="105" t="str">
        <f>TRIM(Clienti!B1139)</f>
        <v/>
      </c>
      <c r="B1139" s="76">
        <f>Clienti!A1139</f>
        <v>0</v>
      </c>
    </row>
    <row r="1140" spans="1:2">
      <c r="A1140" s="105" t="str">
        <f>TRIM(Clienti!B1140)</f>
        <v/>
      </c>
      <c r="B1140" s="76">
        <f>Clienti!A1140</f>
        <v>0</v>
      </c>
    </row>
    <row r="1141" spans="1:2">
      <c r="A1141" s="105" t="str">
        <f>TRIM(Clienti!B1141)</f>
        <v/>
      </c>
      <c r="B1141" s="76">
        <f>Clienti!A1141</f>
        <v>0</v>
      </c>
    </row>
    <row r="1142" spans="1:2">
      <c r="A1142" s="105" t="str">
        <f>TRIM(Clienti!B1142)</f>
        <v/>
      </c>
      <c r="B1142" s="76">
        <f>Clienti!A1142</f>
        <v>0</v>
      </c>
    </row>
    <row r="1143" spans="1:2">
      <c r="A1143" s="105" t="str">
        <f>TRIM(Clienti!B1143)</f>
        <v/>
      </c>
      <c r="B1143" s="76">
        <f>Clienti!A1143</f>
        <v>0</v>
      </c>
    </row>
    <row r="1144" spans="1:2">
      <c r="A1144" s="105" t="str">
        <f>TRIM(Clienti!B1144)</f>
        <v/>
      </c>
      <c r="B1144" s="76">
        <f>Clienti!A1144</f>
        <v>0</v>
      </c>
    </row>
    <row r="1145" spans="1:2">
      <c r="A1145" s="105" t="str">
        <f>TRIM(Clienti!B1145)</f>
        <v/>
      </c>
      <c r="B1145" s="76">
        <f>Clienti!A1145</f>
        <v>0</v>
      </c>
    </row>
    <row r="1146" spans="1:2">
      <c r="A1146" s="105" t="str">
        <f>TRIM(Clienti!B1146)</f>
        <v/>
      </c>
      <c r="B1146" s="76">
        <f>Clienti!A1146</f>
        <v>0</v>
      </c>
    </row>
    <row r="1147" spans="1:2">
      <c r="A1147" s="105" t="str">
        <f>TRIM(Clienti!B1147)</f>
        <v/>
      </c>
      <c r="B1147" s="76">
        <f>Clienti!A1147</f>
        <v>0</v>
      </c>
    </row>
    <row r="1148" spans="1:2">
      <c r="A1148" s="105" t="str">
        <f>TRIM(Clienti!B1148)</f>
        <v/>
      </c>
      <c r="B1148" s="76">
        <f>Clienti!A1148</f>
        <v>0</v>
      </c>
    </row>
    <row r="1149" spans="1:2">
      <c r="A1149" s="105" t="str">
        <f>TRIM(Clienti!B1149)</f>
        <v/>
      </c>
      <c r="B1149" s="76">
        <f>Clienti!A1149</f>
        <v>0</v>
      </c>
    </row>
    <row r="1150" spans="1:2">
      <c r="A1150" s="105" t="str">
        <f>TRIM(Clienti!B1150)</f>
        <v/>
      </c>
      <c r="B1150" s="76">
        <f>Clienti!A1150</f>
        <v>0</v>
      </c>
    </row>
    <row r="1151" spans="1:2">
      <c r="A1151" s="105" t="str">
        <f>TRIM(Clienti!B1151)</f>
        <v/>
      </c>
      <c r="B1151" s="76">
        <f>Clienti!A1151</f>
        <v>0</v>
      </c>
    </row>
    <row r="1152" spans="1:2">
      <c r="A1152" s="105" t="str">
        <f>TRIM(Clienti!B1152)</f>
        <v/>
      </c>
      <c r="B1152" s="76">
        <f>Clienti!A1152</f>
        <v>0</v>
      </c>
    </row>
    <row r="1153" spans="1:2">
      <c r="A1153" s="105" t="str">
        <f>TRIM(Clienti!B1153)</f>
        <v/>
      </c>
      <c r="B1153" s="76">
        <f>Clienti!A1153</f>
        <v>0</v>
      </c>
    </row>
    <row r="1154" spans="1:2">
      <c r="A1154" s="105" t="str">
        <f>TRIM(Clienti!B1154)</f>
        <v/>
      </c>
      <c r="B1154" s="76">
        <f>Clienti!A1154</f>
        <v>0</v>
      </c>
    </row>
    <row r="1155" spans="1:2">
      <c r="A1155" s="105" t="str">
        <f>TRIM(Clienti!B1155)</f>
        <v/>
      </c>
      <c r="B1155" s="76">
        <f>Clienti!A1155</f>
        <v>0</v>
      </c>
    </row>
    <row r="1156" spans="1:2">
      <c r="A1156" s="105" t="str">
        <f>TRIM(Clienti!B1156)</f>
        <v/>
      </c>
      <c r="B1156" s="76">
        <f>Clienti!A1156</f>
        <v>0</v>
      </c>
    </row>
    <row r="1157" spans="1:2">
      <c r="A1157" s="105" t="str">
        <f>TRIM(Clienti!B1157)</f>
        <v/>
      </c>
      <c r="B1157" s="76">
        <f>Clienti!A1157</f>
        <v>0</v>
      </c>
    </row>
    <row r="1158" spans="1:2">
      <c r="A1158" s="105" t="str">
        <f>TRIM(Clienti!B1158)</f>
        <v/>
      </c>
      <c r="B1158" s="76">
        <f>Clienti!A1158</f>
        <v>0</v>
      </c>
    </row>
    <row r="1159" spans="1:2">
      <c r="A1159" s="105" t="str">
        <f>TRIM(Clienti!B1159)</f>
        <v/>
      </c>
      <c r="B1159" s="76">
        <f>Clienti!A1159</f>
        <v>0</v>
      </c>
    </row>
    <row r="1160" spans="1:2">
      <c r="A1160" s="105" t="str">
        <f>TRIM(Clienti!B1160)</f>
        <v/>
      </c>
      <c r="B1160" s="76">
        <f>Clienti!A1160</f>
        <v>0</v>
      </c>
    </row>
    <row r="1161" spans="1:2">
      <c r="A1161" s="105" t="str">
        <f>TRIM(Clienti!B1161)</f>
        <v/>
      </c>
      <c r="B1161" s="76">
        <f>Clienti!A1161</f>
        <v>0</v>
      </c>
    </row>
    <row r="1162" spans="1:2">
      <c r="A1162" s="105" t="str">
        <f>TRIM(Clienti!B1162)</f>
        <v/>
      </c>
      <c r="B1162" s="76">
        <f>Clienti!A1162</f>
        <v>0</v>
      </c>
    </row>
    <row r="1163" spans="1:2">
      <c r="A1163" s="105" t="str">
        <f>TRIM(Clienti!B1163)</f>
        <v/>
      </c>
      <c r="B1163" s="76">
        <f>Clienti!A1163</f>
        <v>0</v>
      </c>
    </row>
    <row r="1164" spans="1:2">
      <c r="A1164" s="105" t="str">
        <f>TRIM(Clienti!B1164)</f>
        <v/>
      </c>
      <c r="B1164" s="76">
        <f>Clienti!A1164</f>
        <v>0</v>
      </c>
    </row>
    <row r="1165" spans="1:2">
      <c r="A1165" s="105" t="str">
        <f>TRIM(Clienti!B1165)</f>
        <v/>
      </c>
      <c r="B1165" s="76">
        <f>Clienti!A1165</f>
        <v>0</v>
      </c>
    </row>
    <row r="1166" spans="1:2">
      <c r="A1166" s="105" t="str">
        <f>TRIM(Clienti!B1166)</f>
        <v/>
      </c>
      <c r="B1166" s="76">
        <f>Clienti!A1166</f>
        <v>0</v>
      </c>
    </row>
    <row r="1167" spans="1:2">
      <c r="A1167" s="105" t="str">
        <f>TRIM(Clienti!B1167)</f>
        <v/>
      </c>
      <c r="B1167" s="76">
        <f>Clienti!A1167</f>
        <v>0</v>
      </c>
    </row>
    <row r="1168" spans="1:2">
      <c r="A1168" s="105" t="str">
        <f>TRIM(Clienti!B1168)</f>
        <v/>
      </c>
      <c r="B1168" s="76">
        <f>Clienti!A1168</f>
        <v>0</v>
      </c>
    </row>
    <row r="1169" spans="1:2">
      <c r="A1169" s="105" t="str">
        <f>TRIM(Clienti!B1169)</f>
        <v/>
      </c>
      <c r="B1169" s="76">
        <f>Clienti!A1169</f>
        <v>0</v>
      </c>
    </row>
    <row r="1170" spans="1:2">
      <c r="A1170" s="105" t="str">
        <f>TRIM(Clienti!B1170)</f>
        <v/>
      </c>
      <c r="B1170" s="76">
        <f>Clienti!A1170</f>
        <v>0</v>
      </c>
    </row>
    <row r="1171" spans="1:2">
      <c r="A1171" s="105" t="str">
        <f>TRIM(Clienti!B1171)</f>
        <v/>
      </c>
      <c r="B1171" s="76">
        <f>Clienti!A1171</f>
        <v>0</v>
      </c>
    </row>
    <row r="1172" spans="1:2">
      <c r="A1172" s="105" t="str">
        <f>TRIM(Clienti!B1172)</f>
        <v/>
      </c>
      <c r="B1172" s="76">
        <f>Clienti!A1172</f>
        <v>0</v>
      </c>
    </row>
    <row r="1173" spans="1:2">
      <c r="A1173" s="105" t="str">
        <f>TRIM(Clienti!B1173)</f>
        <v/>
      </c>
      <c r="B1173" s="76">
        <f>Clienti!A1173</f>
        <v>0</v>
      </c>
    </row>
    <row r="1174" spans="1:2">
      <c r="A1174" s="105" t="str">
        <f>TRIM(Clienti!B1174)</f>
        <v/>
      </c>
      <c r="B1174" s="76">
        <f>Clienti!A1174</f>
        <v>0</v>
      </c>
    </row>
    <row r="1175" spans="1:2">
      <c r="A1175" s="105" t="str">
        <f>TRIM(Clienti!B1175)</f>
        <v/>
      </c>
      <c r="B1175" s="76">
        <f>Clienti!A1175</f>
        <v>0</v>
      </c>
    </row>
    <row r="1176" spans="1:2">
      <c r="A1176" s="105" t="str">
        <f>TRIM(Clienti!B1176)</f>
        <v/>
      </c>
      <c r="B1176" s="76">
        <f>Clienti!A1176</f>
        <v>0</v>
      </c>
    </row>
    <row r="1177" spans="1:2">
      <c r="A1177" s="105" t="str">
        <f>TRIM(Clienti!B1177)</f>
        <v/>
      </c>
      <c r="B1177" s="76">
        <f>Clienti!A1177</f>
        <v>0</v>
      </c>
    </row>
    <row r="1178" spans="1:2">
      <c r="A1178" s="105" t="str">
        <f>TRIM(Clienti!B1178)</f>
        <v/>
      </c>
      <c r="B1178" s="76">
        <f>Clienti!A1178</f>
        <v>0</v>
      </c>
    </row>
    <row r="1179" spans="1:2">
      <c r="A1179" s="105" t="str">
        <f>TRIM(Clienti!B1179)</f>
        <v/>
      </c>
      <c r="B1179" s="76">
        <f>Clienti!A1179</f>
        <v>0</v>
      </c>
    </row>
    <row r="1180" spans="1:2">
      <c r="A1180" s="105" t="str">
        <f>TRIM(Clienti!B1180)</f>
        <v/>
      </c>
      <c r="B1180" s="76">
        <f>Clienti!A1180</f>
        <v>0</v>
      </c>
    </row>
    <row r="1181" spans="1:2">
      <c r="A1181" s="105" t="str">
        <f>TRIM(Clienti!B1181)</f>
        <v/>
      </c>
      <c r="B1181" s="76">
        <f>Clienti!A1181</f>
        <v>0</v>
      </c>
    </row>
    <row r="1182" spans="1:2">
      <c r="A1182" s="105" t="str">
        <f>TRIM(Clienti!B1182)</f>
        <v/>
      </c>
      <c r="B1182" s="76">
        <f>Clienti!A1182</f>
        <v>0</v>
      </c>
    </row>
    <row r="1183" spans="1:2">
      <c r="A1183" s="105" t="str">
        <f>TRIM(Clienti!B1183)</f>
        <v/>
      </c>
      <c r="B1183" s="76">
        <f>Clienti!A1183</f>
        <v>0</v>
      </c>
    </row>
    <row r="1184" spans="1:2">
      <c r="A1184" s="105" t="str">
        <f>TRIM(Clienti!B1184)</f>
        <v/>
      </c>
      <c r="B1184" s="76">
        <f>Clienti!A1184</f>
        <v>0</v>
      </c>
    </row>
    <row r="1185" spans="1:2">
      <c r="A1185" s="105" t="str">
        <f>TRIM(Clienti!B1185)</f>
        <v/>
      </c>
      <c r="B1185" s="76">
        <f>Clienti!A1185</f>
        <v>0</v>
      </c>
    </row>
    <row r="1186" spans="1:2">
      <c r="A1186" s="105" t="str">
        <f>TRIM(Clienti!B1186)</f>
        <v/>
      </c>
      <c r="B1186" s="76">
        <f>Clienti!A1186</f>
        <v>0</v>
      </c>
    </row>
    <row r="1187" spans="1:2">
      <c r="A1187" s="105" t="str">
        <f>TRIM(Clienti!B1187)</f>
        <v/>
      </c>
      <c r="B1187" s="76">
        <f>Clienti!A1187</f>
        <v>0</v>
      </c>
    </row>
    <row r="1188" spans="1:2">
      <c r="A1188" s="105" t="str">
        <f>TRIM(Clienti!B1188)</f>
        <v/>
      </c>
      <c r="B1188" s="76">
        <f>Clienti!A1188</f>
        <v>0</v>
      </c>
    </row>
    <row r="1189" spans="1:2">
      <c r="A1189" s="105" t="str">
        <f>TRIM(Clienti!B1189)</f>
        <v/>
      </c>
      <c r="B1189" s="76">
        <f>Clienti!A1189</f>
        <v>0</v>
      </c>
    </row>
    <row r="1190" spans="1:2">
      <c r="A1190" s="105" t="str">
        <f>TRIM(Clienti!B1190)</f>
        <v/>
      </c>
      <c r="B1190" s="76">
        <f>Clienti!A1190</f>
        <v>0</v>
      </c>
    </row>
    <row r="1191" spans="1:2">
      <c r="A1191" s="105" t="str">
        <f>TRIM(Clienti!B1191)</f>
        <v/>
      </c>
      <c r="B1191" s="76">
        <f>Clienti!A1191</f>
        <v>0</v>
      </c>
    </row>
    <row r="1192" spans="1:2">
      <c r="A1192" s="105" t="str">
        <f>TRIM(Clienti!B1192)</f>
        <v/>
      </c>
      <c r="B1192" s="76">
        <f>Clienti!A1192</f>
        <v>0</v>
      </c>
    </row>
    <row r="1193" spans="1:2">
      <c r="A1193" s="105" t="str">
        <f>TRIM(Clienti!B1193)</f>
        <v/>
      </c>
      <c r="B1193" s="76">
        <f>Clienti!A1193</f>
        <v>0</v>
      </c>
    </row>
    <row r="1194" spans="1:2">
      <c r="A1194" s="105" t="str">
        <f>TRIM(Clienti!B1194)</f>
        <v/>
      </c>
      <c r="B1194" s="76">
        <f>Clienti!A1194</f>
        <v>0</v>
      </c>
    </row>
    <row r="1195" spans="1:2">
      <c r="A1195" s="105" t="str">
        <f>TRIM(Clienti!B1195)</f>
        <v/>
      </c>
      <c r="B1195" s="76">
        <f>Clienti!A1195</f>
        <v>0</v>
      </c>
    </row>
    <row r="1196" spans="1:2">
      <c r="A1196" s="105" t="str">
        <f>TRIM(Clienti!B1196)</f>
        <v/>
      </c>
      <c r="B1196" s="76">
        <f>Clienti!A1196</f>
        <v>0</v>
      </c>
    </row>
    <row r="1197" spans="1:2">
      <c r="A1197" s="105" t="str">
        <f>TRIM(Clienti!B1197)</f>
        <v/>
      </c>
      <c r="B1197" s="76">
        <f>Clienti!A1197</f>
        <v>0</v>
      </c>
    </row>
    <row r="1198" spans="1:2">
      <c r="A1198" s="105" t="str">
        <f>TRIM(Clienti!B1198)</f>
        <v/>
      </c>
      <c r="B1198" s="76">
        <f>Clienti!A1198</f>
        <v>0</v>
      </c>
    </row>
    <row r="1199" spans="1:2">
      <c r="A1199" s="105" t="str">
        <f>TRIM(Clienti!B1199)</f>
        <v/>
      </c>
      <c r="B1199" s="76">
        <f>Clienti!A1199</f>
        <v>0</v>
      </c>
    </row>
    <row r="1200" spans="1:2">
      <c r="A1200" s="105" t="str">
        <f>TRIM(Clienti!B1200)</f>
        <v/>
      </c>
      <c r="B1200" s="76">
        <f>Clienti!A1200</f>
        <v>0</v>
      </c>
    </row>
    <row r="1201" spans="1:2">
      <c r="A1201" s="105" t="str">
        <f>TRIM(Clienti!B1201)</f>
        <v/>
      </c>
      <c r="B1201" s="76">
        <f>Clienti!A1201</f>
        <v>0</v>
      </c>
    </row>
    <row r="1202" spans="1:2">
      <c r="A1202" s="105" t="str">
        <f>TRIM(Clienti!B1202)</f>
        <v/>
      </c>
      <c r="B1202" s="76">
        <f>Clienti!A1202</f>
        <v>0</v>
      </c>
    </row>
    <row r="1203" spans="1:2">
      <c r="A1203" s="105" t="str">
        <f>TRIM(Clienti!B1203)</f>
        <v/>
      </c>
      <c r="B1203" s="76">
        <f>Clienti!A1203</f>
        <v>0</v>
      </c>
    </row>
    <row r="1204" spans="1:2">
      <c r="A1204" s="105" t="str">
        <f>TRIM(Clienti!B1204)</f>
        <v/>
      </c>
      <c r="B1204" s="76">
        <f>Clienti!A1204</f>
        <v>0</v>
      </c>
    </row>
    <row r="1205" spans="1:2">
      <c r="A1205" s="105" t="str">
        <f>TRIM(Clienti!B1205)</f>
        <v/>
      </c>
      <c r="B1205" s="76">
        <f>Clienti!A1205</f>
        <v>0</v>
      </c>
    </row>
    <row r="1206" spans="1:2">
      <c r="A1206" s="105" t="str">
        <f>TRIM(Clienti!B1206)</f>
        <v/>
      </c>
      <c r="B1206" s="76">
        <f>Clienti!A1206</f>
        <v>0</v>
      </c>
    </row>
    <row r="1207" spans="1:2">
      <c r="A1207" s="105" t="str">
        <f>TRIM(Clienti!B1207)</f>
        <v/>
      </c>
      <c r="B1207" s="76">
        <f>Clienti!A1207</f>
        <v>0</v>
      </c>
    </row>
    <row r="1208" spans="1:2">
      <c r="A1208" s="105" t="str">
        <f>TRIM(Clienti!B1208)</f>
        <v/>
      </c>
      <c r="B1208" s="76">
        <f>Clienti!A1208</f>
        <v>0</v>
      </c>
    </row>
    <row r="1209" spans="1:2">
      <c r="A1209" s="105" t="str">
        <f>TRIM(Clienti!B1209)</f>
        <v/>
      </c>
      <c r="B1209" s="76">
        <f>Clienti!A1209</f>
        <v>0</v>
      </c>
    </row>
    <row r="1210" spans="1:2">
      <c r="A1210" s="105" t="str">
        <f>TRIM(Clienti!B1210)</f>
        <v/>
      </c>
      <c r="B1210" s="76">
        <f>Clienti!A1210</f>
        <v>0</v>
      </c>
    </row>
    <row r="1211" spans="1:2">
      <c r="A1211" s="105" t="str">
        <f>TRIM(Clienti!B1211)</f>
        <v/>
      </c>
      <c r="B1211" s="76">
        <f>Clienti!A1211</f>
        <v>0</v>
      </c>
    </row>
    <row r="1212" spans="1:2">
      <c r="A1212" s="105" t="str">
        <f>TRIM(Clienti!B1212)</f>
        <v/>
      </c>
      <c r="B1212" s="76">
        <f>Clienti!A1212</f>
        <v>0</v>
      </c>
    </row>
    <row r="1213" spans="1:2">
      <c r="A1213" s="105" t="str">
        <f>TRIM(Clienti!B1213)</f>
        <v/>
      </c>
      <c r="B1213" s="76">
        <f>Clienti!A1213</f>
        <v>0</v>
      </c>
    </row>
    <row r="1214" spans="1:2">
      <c r="A1214" s="105" t="str">
        <f>TRIM(Clienti!B1214)</f>
        <v/>
      </c>
      <c r="B1214" s="76">
        <f>Clienti!A1214</f>
        <v>0</v>
      </c>
    </row>
    <row r="1215" spans="1:2">
      <c r="A1215" s="105" t="str">
        <f>TRIM(Clienti!B1215)</f>
        <v/>
      </c>
      <c r="B1215" s="76">
        <f>Clienti!A1215</f>
        <v>0</v>
      </c>
    </row>
    <row r="1216" spans="1:2">
      <c r="A1216" s="105" t="str">
        <f>TRIM(Clienti!B1216)</f>
        <v/>
      </c>
      <c r="B1216" s="76">
        <f>Clienti!A1216</f>
        <v>0</v>
      </c>
    </row>
    <row r="1217" spans="1:2">
      <c r="A1217" s="105" t="str">
        <f>TRIM(Clienti!B1217)</f>
        <v/>
      </c>
      <c r="B1217" s="76">
        <f>Clienti!A1217</f>
        <v>0</v>
      </c>
    </row>
    <row r="1218" spans="1:2">
      <c r="A1218" s="105" t="str">
        <f>TRIM(Clienti!B1218)</f>
        <v/>
      </c>
      <c r="B1218" s="76">
        <f>Clienti!A1218</f>
        <v>0</v>
      </c>
    </row>
    <row r="1219" spans="1:2">
      <c r="A1219" s="105" t="str">
        <f>TRIM(Clienti!B1219)</f>
        <v/>
      </c>
      <c r="B1219" s="76">
        <f>Clienti!A1219</f>
        <v>0</v>
      </c>
    </row>
    <row r="1220" spans="1:2">
      <c r="A1220" s="105" t="str">
        <f>TRIM(Clienti!B1220)</f>
        <v/>
      </c>
      <c r="B1220" s="76">
        <f>Clienti!A1220</f>
        <v>0</v>
      </c>
    </row>
    <row r="1221" spans="1:2">
      <c r="A1221" s="105" t="str">
        <f>TRIM(Clienti!B1221)</f>
        <v/>
      </c>
      <c r="B1221" s="76">
        <f>Clienti!A1221</f>
        <v>0</v>
      </c>
    </row>
    <row r="1222" spans="1:2">
      <c r="A1222" s="105" t="str">
        <f>TRIM(Clienti!B1222)</f>
        <v/>
      </c>
      <c r="B1222" s="76">
        <f>Clienti!A1222</f>
        <v>0</v>
      </c>
    </row>
    <row r="1223" spans="1:2">
      <c r="A1223" s="105" t="str">
        <f>TRIM(Clienti!B1223)</f>
        <v/>
      </c>
      <c r="B1223" s="76">
        <f>Clienti!A1223</f>
        <v>0</v>
      </c>
    </row>
    <row r="1224" spans="1:2">
      <c r="A1224" s="105" t="str">
        <f>TRIM(Clienti!B1224)</f>
        <v/>
      </c>
      <c r="B1224" s="76">
        <f>Clienti!A1224</f>
        <v>0</v>
      </c>
    </row>
    <row r="1225" spans="1:2">
      <c r="A1225" s="105" t="str">
        <f>TRIM(Clienti!B1225)</f>
        <v/>
      </c>
      <c r="B1225" s="76">
        <f>Clienti!A1225</f>
        <v>0</v>
      </c>
    </row>
    <row r="1226" spans="1:2">
      <c r="A1226" s="105" t="str">
        <f>TRIM(Clienti!B1226)</f>
        <v/>
      </c>
      <c r="B1226" s="76">
        <f>Clienti!A1226</f>
        <v>0</v>
      </c>
    </row>
    <row r="1227" spans="1:2">
      <c r="A1227" s="105" t="str">
        <f>TRIM(Clienti!B1227)</f>
        <v/>
      </c>
      <c r="B1227" s="76">
        <f>Clienti!A1227</f>
        <v>0</v>
      </c>
    </row>
    <row r="1228" spans="1:2">
      <c r="A1228" s="105" t="str">
        <f>TRIM(Clienti!B1228)</f>
        <v/>
      </c>
      <c r="B1228" s="76">
        <f>Clienti!A1228</f>
        <v>0</v>
      </c>
    </row>
    <row r="1229" spans="1:2">
      <c r="A1229" s="105" t="str">
        <f>TRIM(Clienti!B1229)</f>
        <v/>
      </c>
      <c r="B1229" s="76">
        <f>Clienti!A1229</f>
        <v>0</v>
      </c>
    </row>
    <row r="1230" spans="1:2">
      <c r="A1230" s="105" t="str">
        <f>TRIM(Clienti!B1230)</f>
        <v/>
      </c>
      <c r="B1230" s="76">
        <f>Clienti!A1230</f>
        <v>0</v>
      </c>
    </row>
    <row r="1231" spans="1:2">
      <c r="A1231" s="105" t="str">
        <f>TRIM(Clienti!B1231)</f>
        <v/>
      </c>
      <c r="B1231" s="76">
        <f>Clienti!A1231</f>
        <v>0</v>
      </c>
    </row>
    <row r="1232" spans="1:2">
      <c r="A1232" s="105" t="str">
        <f>TRIM(Clienti!B1232)</f>
        <v/>
      </c>
      <c r="B1232" s="76">
        <f>Clienti!A1232</f>
        <v>0</v>
      </c>
    </row>
    <row r="1233" spans="1:2">
      <c r="A1233" s="105" t="str">
        <f>TRIM(Clienti!B1233)</f>
        <v/>
      </c>
      <c r="B1233" s="76">
        <f>Clienti!A1233</f>
        <v>0</v>
      </c>
    </row>
    <row r="1234" spans="1:2">
      <c r="A1234" s="105" t="str">
        <f>TRIM(Clienti!B1234)</f>
        <v/>
      </c>
      <c r="B1234" s="76">
        <f>Clienti!A1234</f>
        <v>0</v>
      </c>
    </row>
    <row r="1235" spans="1:2">
      <c r="A1235" s="105" t="str">
        <f>TRIM(Clienti!B1235)</f>
        <v/>
      </c>
      <c r="B1235" s="76">
        <f>Clienti!A1235</f>
        <v>0</v>
      </c>
    </row>
    <row r="1236" spans="1:2">
      <c r="A1236" s="105" t="str">
        <f>TRIM(Clienti!B1236)</f>
        <v/>
      </c>
      <c r="B1236" s="76">
        <f>Clienti!A1236</f>
        <v>0</v>
      </c>
    </row>
    <row r="1237" spans="1:2">
      <c r="A1237" s="105" t="str">
        <f>TRIM(Clienti!B1237)</f>
        <v/>
      </c>
      <c r="B1237" s="76">
        <f>Clienti!A1237</f>
        <v>0</v>
      </c>
    </row>
    <row r="1238" spans="1:2">
      <c r="A1238" s="105" t="str">
        <f>TRIM(Clienti!B1238)</f>
        <v/>
      </c>
      <c r="B1238" s="76">
        <f>Clienti!A1238</f>
        <v>0</v>
      </c>
    </row>
    <row r="1239" spans="1:2">
      <c r="A1239" s="105" t="str">
        <f>TRIM(Clienti!B1239)</f>
        <v/>
      </c>
      <c r="B1239" s="76">
        <f>Clienti!A1239</f>
        <v>0</v>
      </c>
    </row>
    <row r="1240" spans="1:2">
      <c r="A1240" s="105" t="str">
        <f>TRIM(Clienti!B1240)</f>
        <v/>
      </c>
      <c r="B1240" s="76">
        <f>Clienti!A1240</f>
        <v>0</v>
      </c>
    </row>
    <row r="1241" spans="1:2">
      <c r="A1241" s="105" t="str">
        <f>TRIM(Clienti!B1241)</f>
        <v/>
      </c>
      <c r="B1241" s="76">
        <f>Clienti!A1241</f>
        <v>0</v>
      </c>
    </row>
    <row r="1242" spans="1:2">
      <c r="A1242" s="105" t="str">
        <f>TRIM(Clienti!B1242)</f>
        <v/>
      </c>
      <c r="B1242" s="76">
        <f>Clienti!A1242</f>
        <v>0</v>
      </c>
    </row>
    <row r="1243" spans="1:2">
      <c r="A1243" s="105" t="str">
        <f>TRIM(Clienti!B1243)</f>
        <v/>
      </c>
      <c r="B1243" s="76">
        <f>Clienti!A1243</f>
        <v>0</v>
      </c>
    </row>
    <row r="1244" spans="1:2">
      <c r="A1244" s="105" t="str">
        <f>TRIM(Clienti!B1244)</f>
        <v/>
      </c>
      <c r="B1244" s="76">
        <f>Clienti!A1244</f>
        <v>0</v>
      </c>
    </row>
    <row r="1245" spans="1:2">
      <c r="A1245" s="105" t="str">
        <f>TRIM(Clienti!B1245)</f>
        <v/>
      </c>
      <c r="B1245" s="76">
        <f>Clienti!A1245</f>
        <v>0</v>
      </c>
    </row>
    <row r="1246" spans="1:2">
      <c r="A1246" s="105" t="str">
        <f>TRIM(Clienti!B1246)</f>
        <v/>
      </c>
      <c r="B1246" s="76">
        <f>Clienti!A1246</f>
        <v>0</v>
      </c>
    </row>
    <row r="1247" spans="1:2">
      <c r="A1247" s="105" t="str">
        <f>TRIM(Clienti!B1247)</f>
        <v/>
      </c>
      <c r="B1247" s="76">
        <f>Clienti!A1247</f>
        <v>0</v>
      </c>
    </row>
    <row r="1248" spans="1:2">
      <c r="A1248" s="105" t="str">
        <f>TRIM(Clienti!B1248)</f>
        <v/>
      </c>
      <c r="B1248" s="76">
        <f>Clienti!A1248</f>
        <v>0</v>
      </c>
    </row>
    <row r="1249" spans="1:2">
      <c r="A1249" s="105" t="str">
        <f>TRIM(Clienti!B1249)</f>
        <v/>
      </c>
      <c r="B1249" s="76">
        <f>Clienti!A1249</f>
        <v>0</v>
      </c>
    </row>
    <row r="1250" spans="1:2">
      <c r="A1250" s="105" t="str">
        <f>TRIM(Clienti!B1250)</f>
        <v/>
      </c>
      <c r="B1250" s="76">
        <f>Clienti!A1250</f>
        <v>0</v>
      </c>
    </row>
    <row r="1251" spans="1:2">
      <c r="A1251" s="105" t="str">
        <f>TRIM(Clienti!B1251)</f>
        <v/>
      </c>
      <c r="B1251" s="76">
        <f>Clienti!A1251</f>
        <v>0</v>
      </c>
    </row>
    <row r="1252" spans="1:2">
      <c r="A1252" s="105" t="str">
        <f>TRIM(Clienti!B1252)</f>
        <v/>
      </c>
      <c r="B1252" s="76">
        <f>Clienti!A1252</f>
        <v>0</v>
      </c>
    </row>
    <row r="1253" spans="1:2">
      <c r="A1253" s="105" t="str">
        <f>TRIM(Clienti!B1253)</f>
        <v/>
      </c>
      <c r="B1253" s="76">
        <f>Clienti!A1253</f>
        <v>0</v>
      </c>
    </row>
    <row r="1254" spans="1:2">
      <c r="A1254" s="105" t="str">
        <f>TRIM(Clienti!B1254)</f>
        <v/>
      </c>
      <c r="B1254" s="76">
        <f>Clienti!A1254</f>
        <v>0</v>
      </c>
    </row>
    <row r="1255" spans="1:2">
      <c r="A1255" s="105" t="str">
        <f>TRIM(Clienti!B1255)</f>
        <v/>
      </c>
      <c r="B1255" s="76">
        <f>Clienti!A1255</f>
        <v>0</v>
      </c>
    </row>
    <row r="1256" spans="1:2">
      <c r="A1256" s="105" t="str">
        <f>TRIM(Clienti!B1256)</f>
        <v/>
      </c>
      <c r="B1256" s="76">
        <f>Clienti!A1256</f>
        <v>0</v>
      </c>
    </row>
    <row r="1257" spans="1:2">
      <c r="A1257" s="105" t="str">
        <f>TRIM(Clienti!B1257)</f>
        <v/>
      </c>
      <c r="B1257" s="76">
        <f>Clienti!A1257</f>
        <v>0</v>
      </c>
    </row>
    <row r="1258" spans="1:2">
      <c r="A1258" s="105" t="str">
        <f>TRIM(Clienti!B1258)</f>
        <v/>
      </c>
      <c r="B1258" s="76">
        <f>Clienti!A1258</f>
        <v>0</v>
      </c>
    </row>
    <row r="1259" spans="1:2">
      <c r="A1259" s="105" t="str">
        <f>TRIM(Clienti!B1259)</f>
        <v/>
      </c>
      <c r="B1259" s="76">
        <f>Clienti!A1259</f>
        <v>0</v>
      </c>
    </row>
    <row r="1260" spans="1:2">
      <c r="A1260" s="105" t="str">
        <f>TRIM(Clienti!B1260)</f>
        <v/>
      </c>
      <c r="B1260" s="76">
        <f>Clienti!A1260</f>
        <v>0</v>
      </c>
    </row>
    <row r="1261" spans="1:2">
      <c r="A1261" s="105" t="str">
        <f>TRIM(Clienti!B1261)</f>
        <v/>
      </c>
      <c r="B1261" s="76">
        <f>Clienti!A1261</f>
        <v>0</v>
      </c>
    </row>
    <row r="1262" spans="1:2">
      <c r="A1262" s="105" t="str">
        <f>TRIM(Clienti!B1262)</f>
        <v/>
      </c>
      <c r="B1262" s="76">
        <f>Clienti!A1262</f>
        <v>0</v>
      </c>
    </row>
    <row r="1263" spans="1:2">
      <c r="A1263" s="105" t="str">
        <f>TRIM(Clienti!B1263)</f>
        <v/>
      </c>
      <c r="B1263" s="76">
        <f>Clienti!A1263</f>
        <v>0</v>
      </c>
    </row>
    <row r="1264" spans="1:2">
      <c r="A1264" s="105" t="str">
        <f>TRIM(Clienti!B1264)</f>
        <v/>
      </c>
      <c r="B1264" s="76">
        <f>Clienti!A1264</f>
        <v>0</v>
      </c>
    </row>
    <row r="1265" spans="1:2">
      <c r="A1265" s="105" t="str">
        <f>TRIM(Clienti!B1265)</f>
        <v/>
      </c>
      <c r="B1265" s="76">
        <f>Clienti!A1265</f>
        <v>0</v>
      </c>
    </row>
    <row r="1266" spans="1:2">
      <c r="A1266" s="105" t="str">
        <f>TRIM(Clienti!B1266)</f>
        <v/>
      </c>
      <c r="B1266" s="76">
        <f>Clienti!A1266</f>
        <v>0</v>
      </c>
    </row>
    <row r="1267" spans="1:2">
      <c r="A1267" s="105" t="str">
        <f>TRIM(Clienti!B1267)</f>
        <v/>
      </c>
      <c r="B1267" s="76">
        <f>Clienti!A1267</f>
        <v>0</v>
      </c>
    </row>
    <row r="1268" spans="1:2">
      <c r="A1268" s="105" t="str">
        <f>TRIM(Clienti!B1268)</f>
        <v/>
      </c>
      <c r="B1268" s="76">
        <f>Clienti!A1268</f>
        <v>0</v>
      </c>
    </row>
    <row r="1269" spans="1:2">
      <c r="A1269" s="105" t="str">
        <f>TRIM(Clienti!B1269)</f>
        <v/>
      </c>
      <c r="B1269" s="76">
        <f>Clienti!A1269</f>
        <v>0</v>
      </c>
    </row>
    <row r="1270" spans="1:2">
      <c r="A1270" s="105" t="str">
        <f>TRIM(Clienti!B1270)</f>
        <v/>
      </c>
      <c r="B1270" s="76">
        <f>Clienti!A1270</f>
        <v>0</v>
      </c>
    </row>
    <row r="1271" spans="1:2">
      <c r="A1271" s="105" t="str">
        <f>TRIM(Clienti!B1271)</f>
        <v/>
      </c>
      <c r="B1271" s="76">
        <f>Clienti!A1271</f>
        <v>0</v>
      </c>
    </row>
    <row r="1272" spans="1:2">
      <c r="A1272" s="105" t="str">
        <f>TRIM(Clienti!B1272)</f>
        <v/>
      </c>
      <c r="B1272" s="76">
        <f>Clienti!A1272</f>
        <v>0</v>
      </c>
    </row>
    <row r="1273" spans="1:2">
      <c r="A1273" s="105" t="str">
        <f>TRIM(Clienti!B1273)</f>
        <v/>
      </c>
      <c r="B1273" s="76">
        <f>Clienti!A1273</f>
        <v>0</v>
      </c>
    </row>
    <row r="1274" spans="1:2">
      <c r="A1274" s="105" t="str">
        <f>TRIM(Clienti!B1274)</f>
        <v/>
      </c>
      <c r="B1274" s="76">
        <f>Clienti!A1274</f>
        <v>0</v>
      </c>
    </row>
    <row r="1275" spans="1:2">
      <c r="A1275" s="105" t="str">
        <f>TRIM(Clienti!B1275)</f>
        <v/>
      </c>
      <c r="B1275" s="76">
        <f>Clienti!A1275</f>
        <v>0</v>
      </c>
    </row>
    <row r="1276" spans="1:2">
      <c r="A1276" s="105" t="str">
        <f>TRIM(Clienti!B1276)</f>
        <v/>
      </c>
      <c r="B1276" s="76">
        <f>Clienti!A1276</f>
        <v>0</v>
      </c>
    </row>
    <row r="1277" spans="1:2">
      <c r="A1277" s="105" t="str">
        <f>TRIM(Clienti!B1277)</f>
        <v/>
      </c>
      <c r="B1277" s="76">
        <f>Clienti!A1277</f>
        <v>0</v>
      </c>
    </row>
    <row r="1278" spans="1:2">
      <c r="A1278" s="105" t="str">
        <f>TRIM(Clienti!B1278)</f>
        <v/>
      </c>
      <c r="B1278" s="76">
        <f>Clienti!A1278</f>
        <v>0</v>
      </c>
    </row>
    <row r="1279" spans="1:2">
      <c r="A1279" s="105" t="str">
        <f>TRIM(Clienti!B1279)</f>
        <v/>
      </c>
      <c r="B1279" s="76">
        <f>Clienti!A1279</f>
        <v>0</v>
      </c>
    </row>
    <row r="1280" spans="1:2">
      <c r="A1280" s="105" t="str">
        <f>TRIM(Clienti!B1280)</f>
        <v/>
      </c>
      <c r="B1280" s="76">
        <f>Clienti!A1280</f>
        <v>0</v>
      </c>
    </row>
    <row r="1281" spans="1:2">
      <c r="A1281" s="105" t="str">
        <f>TRIM(Clienti!B1281)</f>
        <v/>
      </c>
      <c r="B1281" s="76">
        <f>Clienti!A1281</f>
        <v>0</v>
      </c>
    </row>
    <row r="1282" spans="1:2">
      <c r="A1282" s="105" t="str">
        <f>TRIM(Clienti!B1282)</f>
        <v/>
      </c>
      <c r="B1282" s="76">
        <f>Clienti!A1282</f>
        <v>0</v>
      </c>
    </row>
    <row r="1283" spans="1:2">
      <c r="A1283" s="105" t="str">
        <f>TRIM(Clienti!B1283)</f>
        <v/>
      </c>
      <c r="B1283" s="76">
        <f>Clienti!A1283</f>
        <v>0</v>
      </c>
    </row>
    <row r="1284" spans="1:2">
      <c r="A1284" s="105" t="str">
        <f>TRIM(Clienti!B1284)</f>
        <v/>
      </c>
      <c r="B1284" s="76">
        <f>Clienti!A1284</f>
        <v>0</v>
      </c>
    </row>
    <row r="1285" spans="1:2">
      <c r="A1285" s="105" t="str">
        <f>TRIM(Clienti!B1285)</f>
        <v/>
      </c>
      <c r="B1285" s="76">
        <f>Clienti!A1285</f>
        <v>0</v>
      </c>
    </row>
    <row r="1286" spans="1:2">
      <c r="A1286" s="105" t="str">
        <f>TRIM(Clienti!B1286)</f>
        <v/>
      </c>
      <c r="B1286" s="76">
        <f>Clienti!A1286</f>
        <v>0</v>
      </c>
    </row>
    <row r="1287" spans="1:2">
      <c r="A1287" s="105" t="str">
        <f>TRIM(Clienti!B1287)</f>
        <v/>
      </c>
      <c r="B1287" s="76">
        <f>Clienti!A1287</f>
        <v>0</v>
      </c>
    </row>
    <row r="1288" spans="1:2">
      <c r="A1288" s="105" t="str">
        <f>TRIM(Clienti!B1288)</f>
        <v/>
      </c>
      <c r="B1288" s="76">
        <f>Clienti!A1288</f>
        <v>0</v>
      </c>
    </row>
    <row r="1289" spans="1:2">
      <c r="A1289" s="105" t="str">
        <f>TRIM(Clienti!B1289)</f>
        <v/>
      </c>
      <c r="B1289" s="76">
        <f>Clienti!A1289</f>
        <v>0</v>
      </c>
    </row>
    <row r="1290" spans="1:2">
      <c r="A1290" s="105" t="str">
        <f>TRIM(Clienti!B1290)</f>
        <v/>
      </c>
      <c r="B1290" s="76">
        <f>Clienti!A1290</f>
        <v>0</v>
      </c>
    </row>
    <row r="1291" spans="1:2">
      <c r="A1291" s="105" t="str">
        <f>TRIM(Clienti!B1291)</f>
        <v/>
      </c>
      <c r="B1291" s="76">
        <f>Clienti!A1291</f>
        <v>0</v>
      </c>
    </row>
    <row r="1292" spans="1:2">
      <c r="A1292" s="105" t="str">
        <f>TRIM(Clienti!B1292)</f>
        <v/>
      </c>
      <c r="B1292" s="76">
        <f>Clienti!A1292</f>
        <v>0</v>
      </c>
    </row>
    <row r="1293" spans="1:2">
      <c r="A1293" s="105" t="str">
        <f>TRIM(Clienti!B1293)</f>
        <v/>
      </c>
      <c r="B1293" s="76">
        <f>Clienti!A1293</f>
        <v>0</v>
      </c>
    </row>
    <row r="1294" spans="1:2">
      <c r="A1294" s="105" t="str">
        <f>TRIM(Clienti!B1294)</f>
        <v/>
      </c>
      <c r="B1294" s="76">
        <f>Clienti!A1294</f>
        <v>0</v>
      </c>
    </row>
    <row r="1295" spans="1:2">
      <c r="A1295" s="105" t="str">
        <f>TRIM(Clienti!B1295)</f>
        <v/>
      </c>
      <c r="B1295" s="76">
        <f>Clienti!A1295</f>
        <v>0</v>
      </c>
    </row>
    <row r="1296" spans="1:2">
      <c r="A1296" s="105" t="str">
        <f>TRIM(Clienti!B1296)</f>
        <v/>
      </c>
      <c r="B1296" s="76">
        <f>Clienti!A1296</f>
        <v>0</v>
      </c>
    </row>
    <row r="1297" spans="1:2">
      <c r="A1297" s="105" t="str">
        <f>TRIM(Clienti!B1297)</f>
        <v/>
      </c>
      <c r="B1297" s="76">
        <f>Clienti!A1297</f>
        <v>0</v>
      </c>
    </row>
    <row r="1298" spans="1:2">
      <c r="A1298" s="105" t="str">
        <f>TRIM(Clienti!B1298)</f>
        <v/>
      </c>
      <c r="B1298" s="76">
        <f>Clienti!A1298</f>
        <v>0</v>
      </c>
    </row>
    <row r="1299" spans="1:2">
      <c r="A1299" s="105" t="str">
        <f>TRIM(Clienti!B1299)</f>
        <v/>
      </c>
      <c r="B1299" s="76">
        <f>Clienti!A1299</f>
        <v>0</v>
      </c>
    </row>
    <row r="1300" spans="1:2">
      <c r="A1300" s="105" t="str">
        <f>TRIM(Clienti!B1300)</f>
        <v/>
      </c>
      <c r="B1300" s="76">
        <f>Clienti!A1300</f>
        <v>0</v>
      </c>
    </row>
    <row r="1301" spans="1:2">
      <c r="A1301" s="105" t="str">
        <f>TRIM(Clienti!B1301)</f>
        <v/>
      </c>
      <c r="B1301" s="76">
        <f>Clienti!A1301</f>
        <v>0</v>
      </c>
    </row>
    <row r="1302" spans="1:2">
      <c r="A1302" s="105" t="str">
        <f>TRIM(Clienti!B1302)</f>
        <v/>
      </c>
      <c r="B1302" s="76">
        <f>Clienti!A1302</f>
        <v>0</v>
      </c>
    </row>
    <row r="1303" spans="1:2">
      <c r="A1303" s="105" t="str">
        <f>TRIM(Clienti!B1303)</f>
        <v/>
      </c>
      <c r="B1303" s="76">
        <f>Clienti!A1303</f>
        <v>0</v>
      </c>
    </row>
    <row r="1304" spans="1:2">
      <c r="A1304" s="105" t="str">
        <f>TRIM(Clienti!B1304)</f>
        <v/>
      </c>
      <c r="B1304" s="76">
        <f>Clienti!A1304</f>
        <v>0</v>
      </c>
    </row>
    <row r="1305" spans="1:2">
      <c r="A1305" s="105" t="str">
        <f>TRIM(Clienti!B1305)</f>
        <v/>
      </c>
      <c r="B1305" s="76">
        <f>Clienti!A1305</f>
        <v>0</v>
      </c>
    </row>
    <row r="1306" spans="1:2">
      <c r="A1306" s="105" t="str">
        <f>TRIM(Clienti!B1306)</f>
        <v/>
      </c>
      <c r="B1306" s="76">
        <f>Clienti!A1306</f>
        <v>0</v>
      </c>
    </row>
    <row r="1307" spans="1:2">
      <c r="A1307" s="105" t="str">
        <f>TRIM(Clienti!B1307)</f>
        <v/>
      </c>
      <c r="B1307" s="76">
        <f>Clienti!A1307</f>
        <v>0</v>
      </c>
    </row>
    <row r="1308" spans="1:2">
      <c r="A1308" s="105" t="str">
        <f>TRIM(Clienti!B1308)</f>
        <v/>
      </c>
      <c r="B1308" s="76">
        <f>Clienti!A1308</f>
        <v>0</v>
      </c>
    </row>
    <row r="1309" spans="1:2">
      <c r="A1309" s="105" t="str">
        <f>TRIM(Clienti!B1309)</f>
        <v/>
      </c>
      <c r="B1309" s="76">
        <f>Clienti!A1309</f>
        <v>0</v>
      </c>
    </row>
    <row r="1310" spans="1:2">
      <c r="A1310" s="105" t="str">
        <f>TRIM(Clienti!B1310)</f>
        <v/>
      </c>
      <c r="B1310" s="76">
        <f>Clienti!A1310</f>
        <v>0</v>
      </c>
    </row>
    <row r="1311" spans="1:2">
      <c r="A1311" s="105" t="str">
        <f>TRIM(Clienti!B1311)</f>
        <v/>
      </c>
      <c r="B1311" s="76">
        <f>Clienti!A1311</f>
        <v>0</v>
      </c>
    </row>
    <row r="1312" spans="1:2">
      <c r="A1312" s="105" t="str">
        <f>TRIM(Clienti!B1312)</f>
        <v/>
      </c>
      <c r="B1312" s="76">
        <f>Clienti!A1312</f>
        <v>0</v>
      </c>
    </row>
    <row r="1313" spans="1:2">
      <c r="A1313" s="105" t="str">
        <f>TRIM(Clienti!B1313)</f>
        <v/>
      </c>
      <c r="B1313" s="76">
        <f>Clienti!A1313</f>
        <v>0</v>
      </c>
    </row>
    <row r="1314" spans="1:2">
      <c r="A1314" s="105" t="str">
        <f>TRIM(Clienti!B1314)</f>
        <v/>
      </c>
      <c r="B1314" s="76">
        <f>Clienti!A1314</f>
        <v>0</v>
      </c>
    </row>
    <row r="1315" spans="1:2">
      <c r="A1315" s="105" t="str">
        <f>TRIM(Clienti!B1315)</f>
        <v/>
      </c>
      <c r="B1315" s="76">
        <f>Clienti!A1315</f>
        <v>0</v>
      </c>
    </row>
    <row r="1316" spans="1:2">
      <c r="A1316" s="105" t="str">
        <f>TRIM(Clienti!B1316)</f>
        <v/>
      </c>
      <c r="B1316" s="76">
        <f>Clienti!A1316</f>
        <v>0</v>
      </c>
    </row>
    <row r="1317" spans="1:2">
      <c r="A1317" s="105" t="str">
        <f>TRIM(Clienti!B1317)</f>
        <v/>
      </c>
      <c r="B1317" s="76">
        <f>Clienti!A1317</f>
        <v>0</v>
      </c>
    </row>
    <row r="1318" spans="1:2">
      <c r="A1318" s="105" t="str">
        <f>TRIM(Clienti!B1318)</f>
        <v/>
      </c>
      <c r="B1318" s="76">
        <f>Clienti!A1318</f>
        <v>0</v>
      </c>
    </row>
    <row r="1319" spans="1:2">
      <c r="A1319" s="105" t="str">
        <f>TRIM(Clienti!B1319)</f>
        <v/>
      </c>
      <c r="B1319" s="76">
        <f>Clienti!A1319</f>
        <v>0</v>
      </c>
    </row>
    <row r="1320" spans="1:2">
      <c r="A1320" s="105" t="str">
        <f>TRIM(Clienti!B1320)</f>
        <v/>
      </c>
      <c r="B1320" s="76">
        <f>Clienti!A1320</f>
        <v>0</v>
      </c>
    </row>
    <row r="1321" spans="1:2">
      <c r="A1321" s="105" t="str">
        <f>TRIM(Clienti!B1321)</f>
        <v/>
      </c>
      <c r="B1321" s="76">
        <f>Clienti!A1321</f>
        <v>0</v>
      </c>
    </row>
    <row r="1322" spans="1:2">
      <c r="A1322" s="105" t="str">
        <f>TRIM(Clienti!B1322)</f>
        <v/>
      </c>
      <c r="B1322" s="76">
        <f>Clienti!A1322</f>
        <v>0</v>
      </c>
    </row>
    <row r="1323" spans="1:2">
      <c r="A1323" s="105" t="str">
        <f>TRIM(Clienti!B1323)</f>
        <v/>
      </c>
      <c r="B1323" s="76">
        <f>Clienti!A1323</f>
        <v>0</v>
      </c>
    </row>
    <row r="1324" spans="1:2">
      <c r="A1324" s="105" t="str">
        <f>TRIM(Clienti!B1324)</f>
        <v/>
      </c>
      <c r="B1324" s="76">
        <f>Clienti!A1324</f>
        <v>0</v>
      </c>
    </row>
    <row r="1325" spans="1:2">
      <c r="A1325" s="105" t="str">
        <f>TRIM(Clienti!B1325)</f>
        <v/>
      </c>
      <c r="B1325" s="76">
        <f>Clienti!A1325</f>
        <v>0</v>
      </c>
    </row>
    <row r="1326" spans="1:2">
      <c r="A1326" s="105" t="str">
        <f>TRIM(Clienti!B1326)</f>
        <v/>
      </c>
      <c r="B1326" s="76">
        <f>Clienti!A1326</f>
        <v>0</v>
      </c>
    </row>
    <row r="1327" spans="1:2">
      <c r="A1327" s="105" t="str">
        <f>TRIM(Clienti!B1327)</f>
        <v/>
      </c>
      <c r="B1327" s="76">
        <f>Clienti!A1327</f>
        <v>0</v>
      </c>
    </row>
    <row r="1328" spans="1:2">
      <c r="A1328" s="105" t="str">
        <f>TRIM(Clienti!B1328)</f>
        <v/>
      </c>
      <c r="B1328" s="76">
        <f>Clienti!A1328</f>
        <v>0</v>
      </c>
    </row>
    <row r="1329" spans="1:2">
      <c r="A1329" s="105" t="str">
        <f>TRIM(Clienti!B1329)</f>
        <v/>
      </c>
      <c r="B1329" s="76">
        <f>Clienti!A1329</f>
        <v>0</v>
      </c>
    </row>
    <row r="1330" spans="1:2">
      <c r="A1330" s="105" t="str">
        <f>TRIM(Clienti!B1330)</f>
        <v/>
      </c>
      <c r="B1330" s="76">
        <f>Clienti!A1330</f>
        <v>0</v>
      </c>
    </row>
    <row r="1331" spans="1:2">
      <c r="A1331" s="105" t="str">
        <f>TRIM(Clienti!B1331)</f>
        <v/>
      </c>
      <c r="B1331" s="76">
        <f>Clienti!A1331</f>
        <v>0</v>
      </c>
    </row>
    <row r="1332" spans="1:2">
      <c r="A1332" s="105" t="str">
        <f>TRIM(Clienti!B1332)</f>
        <v/>
      </c>
      <c r="B1332" s="76">
        <f>Clienti!A1332</f>
        <v>0</v>
      </c>
    </row>
    <row r="1333" spans="1:2">
      <c r="A1333" s="105" t="str">
        <f>TRIM(Clienti!B1333)</f>
        <v/>
      </c>
      <c r="B1333" s="76">
        <f>Clienti!A1333</f>
        <v>0</v>
      </c>
    </row>
    <row r="1334" spans="1:2">
      <c r="A1334" s="105" t="str">
        <f>TRIM(Clienti!B1334)</f>
        <v/>
      </c>
      <c r="B1334" s="76">
        <f>Clienti!A1334</f>
        <v>0</v>
      </c>
    </row>
    <row r="1335" spans="1:2">
      <c r="A1335" s="105" t="str">
        <f>TRIM(Clienti!B1335)</f>
        <v/>
      </c>
      <c r="B1335" s="76">
        <f>Clienti!A1335</f>
        <v>0</v>
      </c>
    </row>
    <row r="1336" spans="1:2">
      <c r="A1336" s="105" t="str">
        <f>TRIM(Clienti!B1336)</f>
        <v/>
      </c>
      <c r="B1336" s="76">
        <f>Clienti!A1336</f>
        <v>0</v>
      </c>
    </row>
    <row r="1337" spans="1:2">
      <c r="A1337" s="105" t="str">
        <f>TRIM(Clienti!B1337)</f>
        <v/>
      </c>
      <c r="B1337" s="76">
        <f>Clienti!A1337</f>
        <v>0</v>
      </c>
    </row>
    <row r="1338" spans="1:2">
      <c r="A1338" s="105" t="str">
        <f>TRIM(Clienti!B1338)</f>
        <v/>
      </c>
      <c r="B1338" s="76">
        <f>Clienti!A1338</f>
        <v>0</v>
      </c>
    </row>
    <row r="1339" spans="1:2">
      <c r="A1339" s="105" t="str">
        <f>TRIM(Clienti!B1339)</f>
        <v/>
      </c>
      <c r="B1339" s="76">
        <f>Clienti!A1339</f>
        <v>0</v>
      </c>
    </row>
    <row r="1340" spans="1:2">
      <c r="A1340" s="105" t="str">
        <f>TRIM(Clienti!B1340)</f>
        <v/>
      </c>
      <c r="B1340" s="76">
        <f>Clienti!A1340</f>
        <v>0</v>
      </c>
    </row>
    <row r="1341" spans="1:2">
      <c r="A1341" s="105" t="str">
        <f>TRIM(Clienti!B1341)</f>
        <v/>
      </c>
      <c r="B1341" s="76">
        <f>Clienti!A1341</f>
        <v>0</v>
      </c>
    </row>
    <row r="1342" spans="1:2">
      <c r="A1342" s="105" t="str">
        <f>TRIM(Clienti!B1342)</f>
        <v/>
      </c>
      <c r="B1342" s="76">
        <f>Clienti!A1342</f>
        <v>0</v>
      </c>
    </row>
    <row r="1343" spans="1:2">
      <c r="A1343" s="105" t="str">
        <f>TRIM(Clienti!B1343)</f>
        <v/>
      </c>
      <c r="B1343" s="76">
        <f>Clienti!A1343</f>
        <v>0</v>
      </c>
    </row>
    <row r="1344" spans="1:2">
      <c r="A1344" s="105" t="str">
        <f>TRIM(Clienti!B1344)</f>
        <v/>
      </c>
      <c r="B1344" s="76">
        <f>Clienti!A1344</f>
        <v>0</v>
      </c>
    </row>
    <row r="1345" spans="1:2">
      <c r="A1345" s="105" t="str">
        <f>TRIM(Clienti!B1345)</f>
        <v/>
      </c>
      <c r="B1345" s="76">
        <f>Clienti!A1345</f>
        <v>0</v>
      </c>
    </row>
    <row r="1346" spans="1:2">
      <c r="A1346" s="105" t="str">
        <f>TRIM(Clienti!B1346)</f>
        <v/>
      </c>
      <c r="B1346" s="76">
        <f>Clienti!A1346</f>
        <v>0</v>
      </c>
    </row>
    <row r="1347" spans="1:2">
      <c r="A1347" s="105" t="str">
        <f>TRIM(Clienti!B1347)</f>
        <v/>
      </c>
      <c r="B1347" s="76">
        <f>Clienti!A1347</f>
        <v>0</v>
      </c>
    </row>
    <row r="1348" spans="1:2">
      <c r="A1348" s="105" t="str">
        <f>TRIM(Clienti!B1348)</f>
        <v/>
      </c>
      <c r="B1348" s="76">
        <f>Clienti!A1348</f>
        <v>0</v>
      </c>
    </row>
    <row r="1349" spans="1:2">
      <c r="A1349" s="105" t="str">
        <f>TRIM(Clienti!B1349)</f>
        <v/>
      </c>
      <c r="B1349" s="76">
        <f>Clienti!A1349</f>
        <v>0</v>
      </c>
    </row>
    <row r="1350" spans="1:2">
      <c r="A1350" s="105" t="str">
        <f>TRIM(Clienti!B1350)</f>
        <v/>
      </c>
      <c r="B1350" s="76">
        <f>Clienti!A1350</f>
        <v>0</v>
      </c>
    </row>
    <row r="1351" spans="1:2">
      <c r="A1351" s="105" t="str">
        <f>TRIM(Clienti!B1351)</f>
        <v/>
      </c>
      <c r="B1351" s="76">
        <f>Clienti!A1351</f>
        <v>0</v>
      </c>
    </row>
    <row r="1352" spans="1:2">
      <c r="A1352" s="105" t="str">
        <f>TRIM(Clienti!B1352)</f>
        <v/>
      </c>
      <c r="B1352" s="76">
        <f>Clienti!A1352</f>
        <v>0</v>
      </c>
    </row>
    <row r="1353" spans="1:2">
      <c r="A1353" s="105" t="str">
        <f>TRIM(Clienti!B1353)</f>
        <v/>
      </c>
      <c r="B1353" s="76">
        <f>Clienti!A1353</f>
        <v>0</v>
      </c>
    </row>
    <row r="1354" spans="1:2">
      <c r="A1354" s="105" t="str">
        <f>TRIM(Clienti!B1354)</f>
        <v/>
      </c>
      <c r="B1354" s="76">
        <f>Clienti!A1354</f>
        <v>0</v>
      </c>
    </row>
    <row r="1355" spans="1:2">
      <c r="A1355" s="105" t="str">
        <f>TRIM(Clienti!B1355)</f>
        <v/>
      </c>
      <c r="B1355" s="76">
        <f>Clienti!A1355</f>
        <v>0</v>
      </c>
    </row>
    <row r="1356" spans="1:2">
      <c r="A1356" s="105" t="str">
        <f>TRIM(Clienti!B1356)</f>
        <v/>
      </c>
      <c r="B1356" s="76">
        <f>Clienti!A1356</f>
        <v>0</v>
      </c>
    </row>
    <row r="1357" spans="1:2">
      <c r="A1357" s="105" t="str">
        <f>TRIM(Clienti!B1357)</f>
        <v/>
      </c>
      <c r="B1357" s="76">
        <f>Clienti!A1357</f>
        <v>0</v>
      </c>
    </row>
    <row r="1358" spans="1:2">
      <c r="A1358" s="105" t="str">
        <f>TRIM(Clienti!B1358)</f>
        <v/>
      </c>
      <c r="B1358" s="76">
        <f>Clienti!A1358</f>
        <v>0</v>
      </c>
    </row>
    <row r="1359" spans="1:2">
      <c r="A1359" s="105" t="str">
        <f>TRIM(Clienti!B1359)</f>
        <v/>
      </c>
      <c r="B1359" s="76">
        <f>Clienti!A1359</f>
        <v>0</v>
      </c>
    </row>
    <row r="1360" spans="1:2">
      <c r="A1360" s="105" t="str">
        <f>TRIM(Clienti!B1360)</f>
        <v/>
      </c>
      <c r="B1360" s="76">
        <f>Clienti!A1360</f>
        <v>0</v>
      </c>
    </row>
    <row r="1361" spans="1:2">
      <c r="A1361" s="105" t="str">
        <f>TRIM(Clienti!B1361)</f>
        <v/>
      </c>
      <c r="B1361" s="76">
        <f>Clienti!A1361</f>
        <v>0</v>
      </c>
    </row>
    <row r="1362" spans="1:2">
      <c r="A1362" s="105" t="str">
        <f>TRIM(Clienti!B1362)</f>
        <v/>
      </c>
      <c r="B1362" s="76">
        <f>Clienti!A1362</f>
        <v>0</v>
      </c>
    </row>
    <row r="1363" spans="1:2">
      <c r="A1363" s="105" t="str">
        <f>TRIM(Clienti!B1363)</f>
        <v/>
      </c>
      <c r="B1363" s="76">
        <f>Clienti!A1363</f>
        <v>0</v>
      </c>
    </row>
    <row r="1364" spans="1:2">
      <c r="A1364" s="105" t="str">
        <f>TRIM(Clienti!B1364)</f>
        <v/>
      </c>
      <c r="B1364" s="76">
        <f>Clienti!A1364</f>
        <v>0</v>
      </c>
    </row>
    <row r="1365" spans="1:2">
      <c r="A1365" s="105" t="str">
        <f>TRIM(Clienti!B1365)</f>
        <v/>
      </c>
      <c r="B1365" s="76">
        <f>Clienti!A1365</f>
        <v>0</v>
      </c>
    </row>
    <row r="1366" spans="1:2">
      <c r="A1366" s="105" t="str">
        <f>TRIM(Clienti!B1366)</f>
        <v/>
      </c>
      <c r="B1366" s="76">
        <f>Clienti!A1366</f>
        <v>0</v>
      </c>
    </row>
    <row r="1367" spans="1:2">
      <c r="A1367" s="105" t="str">
        <f>TRIM(Clienti!B1367)</f>
        <v/>
      </c>
      <c r="B1367" s="76">
        <f>Clienti!A1367</f>
        <v>0</v>
      </c>
    </row>
    <row r="1368" spans="1:2">
      <c r="A1368" s="105" t="str">
        <f>TRIM(Clienti!B1368)</f>
        <v/>
      </c>
      <c r="B1368" s="76">
        <f>Clienti!A1368</f>
        <v>0</v>
      </c>
    </row>
    <row r="1369" spans="1:2">
      <c r="A1369" s="105" t="str">
        <f>TRIM(Clienti!B1369)</f>
        <v/>
      </c>
      <c r="B1369" s="76">
        <f>Clienti!A1369</f>
        <v>0</v>
      </c>
    </row>
    <row r="1370" spans="1:2">
      <c r="A1370" s="105" t="str">
        <f>TRIM(Clienti!B1370)</f>
        <v/>
      </c>
      <c r="B1370" s="76">
        <f>Clienti!A1370</f>
        <v>0</v>
      </c>
    </row>
    <row r="1371" spans="1:2">
      <c r="A1371" s="105" t="str">
        <f>TRIM(Clienti!B1371)</f>
        <v/>
      </c>
      <c r="B1371" s="76">
        <f>Clienti!A1371</f>
        <v>0</v>
      </c>
    </row>
    <row r="1372" spans="1:2">
      <c r="A1372" s="105" t="str">
        <f>TRIM(Clienti!B1372)</f>
        <v/>
      </c>
      <c r="B1372" s="76">
        <f>Clienti!A1372</f>
        <v>0</v>
      </c>
    </row>
    <row r="1373" spans="1:2">
      <c r="A1373" s="105" t="str">
        <f>TRIM(Clienti!B1373)</f>
        <v/>
      </c>
      <c r="B1373" s="76">
        <f>Clienti!A1373</f>
        <v>0</v>
      </c>
    </row>
    <row r="1374" spans="1:2">
      <c r="A1374" s="105" t="str">
        <f>TRIM(Clienti!B1374)</f>
        <v/>
      </c>
      <c r="B1374" s="76">
        <f>Clienti!A1374</f>
        <v>0</v>
      </c>
    </row>
    <row r="1375" spans="1:2">
      <c r="A1375" s="105" t="str">
        <f>TRIM(Clienti!B1375)</f>
        <v/>
      </c>
      <c r="B1375" s="76">
        <f>Clienti!A1375</f>
        <v>0</v>
      </c>
    </row>
    <row r="1376" spans="1:2">
      <c r="A1376" s="105" t="str">
        <f>TRIM(Clienti!B1376)</f>
        <v/>
      </c>
      <c r="B1376" s="76">
        <f>Clienti!A1376</f>
        <v>0</v>
      </c>
    </row>
    <row r="1377" spans="1:2">
      <c r="A1377" s="105" t="str">
        <f>TRIM(Clienti!B1377)</f>
        <v/>
      </c>
      <c r="B1377" s="76">
        <f>Clienti!A1377</f>
        <v>0</v>
      </c>
    </row>
    <row r="1378" spans="1:2">
      <c r="A1378" s="105" t="str">
        <f>TRIM(Clienti!B1378)</f>
        <v/>
      </c>
      <c r="B1378" s="76">
        <f>Clienti!A1378</f>
        <v>0</v>
      </c>
    </row>
    <row r="1379" spans="1:2">
      <c r="A1379" s="105" t="str">
        <f>TRIM(Clienti!B1379)</f>
        <v/>
      </c>
      <c r="B1379" s="76">
        <f>Clienti!A1379</f>
        <v>0</v>
      </c>
    </row>
    <row r="1380" spans="1:2">
      <c r="A1380" s="105" t="str">
        <f>TRIM(Clienti!B1380)</f>
        <v/>
      </c>
      <c r="B1380" s="76">
        <f>Clienti!A1380</f>
        <v>0</v>
      </c>
    </row>
    <row r="1381" spans="1:2">
      <c r="A1381" s="105" t="str">
        <f>TRIM(Clienti!B1381)</f>
        <v/>
      </c>
      <c r="B1381" s="76">
        <f>Clienti!A1381</f>
        <v>0</v>
      </c>
    </row>
    <row r="1382" spans="1:2">
      <c r="A1382" s="105" t="str">
        <f>TRIM(Clienti!B1382)</f>
        <v/>
      </c>
      <c r="B1382" s="76">
        <f>Clienti!A1382</f>
        <v>0</v>
      </c>
    </row>
    <row r="1383" spans="1:2">
      <c r="A1383" s="105" t="str">
        <f>TRIM(Clienti!B1383)</f>
        <v/>
      </c>
      <c r="B1383" s="76">
        <f>Clienti!A1383</f>
        <v>0</v>
      </c>
    </row>
    <row r="1384" spans="1:2">
      <c r="A1384" s="105" t="str">
        <f>TRIM(Clienti!B1384)</f>
        <v/>
      </c>
      <c r="B1384" s="76">
        <f>Clienti!A1384</f>
        <v>0</v>
      </c>
    </row>
    <row r="1385" spans="1:2">
      <c r="A1385" s="105" t="str">
        <f>TRIM(Clienti!B1385)</f>
        <v/>
      </c>
      <c r="B1385" s="76">
        <f>Clienti!A1385</f>
        <v>0</v>
      </c>
    </row>
    <row r="1386" spans="1:2">
      <c r="A1386" s="105" t="str">
        <f>TRIM(Clienti!B1386)</f>
        <v/>
      </c>
      <c r="B1386" s="76">
        <f>Clienti!A1386</f>
        <v>0</v>
      </c>
    </row>
    <row r="1387" spans="1:2">
      <c r="A1387" s="105" t="str">
        <f>TRIM(Clienti!B1387)</f>
        <v/>
      </c>
      <c r="B1387" s="76">
        <f>Clienti!A1387</f>
        <v>0</v>
      </c>
    </row>
    <row r="1388" spans="1:2">
      <c r="A1388" s="105" t="str">
        <f>TRIM(Clienti!B1388)</f>
        <v/>
      </c>
      <c r="B1388" s="76">
        <f>Clienti!A1388</f>
        <v>0</v>
      </c>
    </row>
    <row r="1389" spans="1:2">
      <c r="A1389" s="105" t="str">
        <f>TRIM(Clienti!B1389)</f>
        <v/>
      </c>
      <c r="B1389" s="76">
        <f>Clienti!A1389</f>
        <v>0</v>
      </c>
    </row>
    <row r="1390" spans="1:2">
      <c r="A1390" s="105" t="str">
        <f>TRIM(Clienti!B1390)</f>
        <v/>
      </c>
      <c r="B1390" s="76">
        <f>Clienti!A1390</f>
        <v>0</v>
      </c>
    </row>
    <row r="1391" spans="1:2">
      <c r="A1391" s="105" t="str">
        <f>TRIM(Clienti!B1391)</f>
        <v/>
      </c>
      <c r="B1391" s="76">
        <f>Clienti!A1391</f>
        <v>0</v>
      </c>
    </row>
    <row r="1392" spans="1:2">
      <c r="A1392" s="105" t="str">
        <f>TRIM(Clienti!B1392)</f>
        <v/>
      </c>
      <c r="B1392" s="76">
        <f>Clienti!A1392</f>
        <v>0</v>
      </c>
    </row>
    <row r="1393" spans="1:2">
      <c r="A1393" s="105" t="str">
        <f>TRIM(Clienti!B1393)</f>
        <v/>
      </c>
      <c r="B1393" s="76">
        <f>Clienti!A1393</f>
        <v>0</v>
      </c>
    </row>
    <row r="1394" spans="1:2">
      <c r="A1394" s="105" t="str">
        <f>TRIM(Clienti!B1394)</f>
        <v/>
      </c>
      <c r="B1394" s="76">
        <f>Clienti!A1394</f>
        <v>0</v>
      </c>
    </row>
    <row r="1395" spans="1:2">
      <c r="A1395" s="105" t="str">
        <f>TRIM(Clienti!B1395)</f>
        <v/>
      </c>
      <c r="B1395" s="76">
        <f>Clienti!A1395</f>
        <v>0</v>
      </c>
    </row>
    <row r="1396" spans="1:2">
      <c r="A1396" s="105" t="str">
        <f>TRIM(Clienti!B1396)</f>
        <v/>
      </c>
      <c r="B1396" s="76">
        <f>Clienti!A1396</f>
        <v>0</v>
      </c>
    </row>
    <row r="1397" spans="1:2">
      <c r="A1397" s="105" t="str">
        <f>TRIM(Clienti!B1397)</f>
        <v/>
      </c>
      <c r="B1397" s="76">
        <f>Clienti!A1397</f>
        <v>0</v>
      </c>
    </row>
    <row r="1398" spans="1:2">
      <c r="A1398" s="105" t="str">
        <f>TRIM(Clienti!B1398)</f>
        <v/>
      </c>
      <c r="B1398" s="76">
        <f>Clienti!A1398</f>
        <v>0</v>
      </c>
    </row>
    <row r="1399" spans="1:2">
      <c r="A1399" s="105" t="str">
        <f>TRIM(Clienti!B1399)</f>
        <v/>
      </c>
      <c r="B1399" s="76">
        <f>Clienti!A1399</f>
        <v>0</v>
      </c>
    </row>
    <row r="1400" spans="1:2">
      <c r="A1400" s="105" t="str">
        <f>TRIM(Clienti!B1400)</f>
        <v/>
      </c>
      <c r="B1400" s="76">
        <f>Clienti!A1400</f>
        <v>0</v>
      </c>
    </row>
    <row r="1401" spans="1:2">
      <c r="A1401" s="105" t="str">
        <f>TRIM(Clienti!B1401)</f>
        <v/>
      </c>
      <c r="B1401" s="76">
        <f>Clienti!A1401</f>
        <v>0</v>
      </c>
    </row>
    <row r="1402" spans="1:2">
      <c r="A1402" s="105" t="str">
        <f>TRIM(Clienti!B1402)</f>
        <v/>
      </c>
      <c r="B1402" s="76">
        <f>Clienti!A1402</f>
        <v>0</v>
      </c>
    </row>
    <row r="1403" spans="1:2">
      <c r="A1403" s="105" t="str">
        <f>TRIM(Clienti!B1403)</f>
        <v/>
      </c>
      <c r="B1403" s="76">
        <f>Clienti!A1403</f>
        <v>0</v>
      </c>
    </row>
    <row r="1404" spans="1:2">
      <c r="A1404" s="105" t="str">
        <f>TRIM(Clienti!B1404)</f>
        <v/>
      </c>
      <c r="B1404" s="76">
        <f>Clienti!A1404</f>
        <v>0</v>
      </c>
    </row>
    <row r="1405" spans="1:2">
      <c r="A1405" s="105" t="str">
        <f>TRIM(Clienti!B1405)</f>
        <v/>
      </c>
      <c r="B1405" s="76">
        <f>Clienti!A1405</f>
        <v>0</v>
      </c>
    </row>
    <row r="1406" spans="1:2">
      <c r="A1406" s="105" t="str">
        <f>TRIM(Clienti!B1406)</f>
        <v/>
      </c>
      <c r="B1406" s="76">
        <f>Clienti!A1406</f>
        <v>0</v>
      </c>
    </row>
    <row r="1407" spans="1:2">
      <c r="A1407" s="105" t="str">
        <f>TRIM(Clienti!B1407)</f>
        <v/>
      </c>
      <c r="B1407" s="76">
        <f>Clienti!A1407</f>
        <v>0</v>
      </c>
    </row>
    <row r="1408" spans="1:2">
      <c r="A1408" s="105" t="str">
        <f>TRIM(Clienti!B1408)</f>
        <v/>
      </c>
      <c r="B1408" s="76">
        <f>Clienti!A1408</f>
        <v>0</v>
      </c>
    </row>
    <row r="1409" spans="1:2">
      <c r="A1409" s="105" t="str">
        <f>TRIM(Clienti!B1409)</f>
        <v/>
      </c>
      <c r="B1409" s="76">
        <f>Clienti!A1409</f>
        <v>0</v>
      </c>
    </row>
    <row r="1410" spans="1:2">
      <c r="A1410" s="105" t="str">
        <f>TRIM(Clienti!B1410)</f>
        <v/>
      </c>
      <c r="B1410" s="76">
        <f>Clienti!A1410</f>
        <v>0</v>
      </c>
    </row>
    <row r="1411" spans="1:2">
      <c r="A1411" s="105" t="str">
        <f>TRIM(Clienti!B1411)</f>
        <v/>
      </c>
      <c r="B1411" s="76">
        <f>Clienti!A1411</f>
        <v>0</v>
      </c>
    </row>
    <row r="1412" spans="1:2">
      <c r="A1412" s="105" t="str">
        <f>TRIM(Clienti!B1412)</f>
        <v/>
      </c>
      <c r="B1412" s="76">
        <f>Clienti!A1412</f>
        <v>0</v>
      </c>
    </row>
    <row r="1413" spans="1:2">
      <c r="A1413" s="105" t="str">
        <f>TRIM(Clienti!B1413)</f>
        <v/>
      </c>
      <c r="B1413" s="76">
        <f>Clienti!A1413</f>
        <v>0</v>
      </c>
    </row>
    <row r="1414" spans="1:2">
      <c r="A1414" s="105" t="str">
        <f>TRIM(Clienti!B1414)</f>
        <v/>
      </c>
      <c r="B1414" s="76">
        <f>Clienti!A1414</f>
        <v>0</v>
      </c>
    </row>
    <row r="1415" spans="1:2">
      <c r="A1415" s="105" t="str">
        <f>TRIM(Clienti!B1415)</f>
        <v/>
      </c>
      <c r="B1415" s="76">
        <f>Clienti!A1415</f>
        <v>0</v>
      </c>
    </row>
    <row r="1416" spans="1:2">
      <c r="A1416" s="105" t="str">
        <f>TRIM(Clienti!B1416)</f>
        <v/>
      </c>
      <c r="B1416" s="76">
        <f>Clienti!A1416</f>
        <v>0</v>
      </c>
    </row>
    <row r="1417" spans="1:2">
      <c r="A1417" s="105" t="str">
        <f>TRIM(Clienti!B1417)</f>
        <v/>
      </c>
      <c r="B1417" s="76">
        <f>Clienti!A1417</f>
        <v>0</v>
      </c>
    </row>
    <row r="1418" spans="1:2">
      <c r="A1418" s="105" t="str">
        <f>TRIM(Clienti!B1418)</f>
        <v/>
      </c>
      <c r="B1418" s="76">
        <f>Clienti!A1418</f>
        <v>0</v>
      </c>
    </row>
    <row r="1419" spans="1:2">
      <c r="A1419" s="105" t="str">
        <f>TRIM(Clienti!B1419)</f>
        <v/>
      </c>
      <c r="B1419" s="76">
        <f>Clienti!A1419</f>
        <v>0</v>
      </c>
    </row>
    <row r="1420" spans="1:2">
      <c r="A1420" s="105" t="str">
        <f>TRIM(Clienti!B1420)</f>
        <v/>
      </c>
      <c r="B1420" s="76">
        <f>Clienti!A1420</f>
        <v>0</v>
      </c>
    </row>
    <row r="1421" spans="1:2">
      <c r="A1421" s="105" t="str">
        <f>TRIM(Clienti!B1421)</f>
        <v/>
      </c>
      <c r="B1421" s="76">
        <f>Clienti!A1421</f>
        <v>0</v>
      </c>
    </row>
    <row r="1422" spans="1:2">
      <c r="A1422" s="105" t="str">
        <f>TRIM(Clienti!B1422)</f>
        <v/>
      </c>
      <c r="B1422" s="76">
        <f>Clienti!A1422</f>
        <v>0</v>
      </c>
    </row>
    <row r="1423" spans="1:2">
      <c r="A1423" s="105" t="str">
        <f>TRIM(Clienti!B1423)</f>
        <v/>
      </c>
      <c r="B1423" s="76">
        <f>Clienti!A1423</f>
        <v>0</v>
      </c>
    </row>
    <row r="1424" spans="1:2">
      <c r="A1424" s="105" t="str">
        <f>TRIM(Clienti!B1424)</f>
        <v/>
      </c>
      <c r="B1424" s="76">
        <f>Clienti!A1424</f>
        <v>0</v>
      </c>
    </row>
    <row r="1425" spans="1:2">
      <c r="A1425" s="105" t="str">
        <f>TRIM(Clienti!B1425)</f>
        <v/>
      </c>
      <c r="B1425" s="76">
        <f>Clienti!A1425</f>
        <v>0</v>
      </c>
    </row>
    <row r="1426" spans="1:2">
      <c r="A1426" s="105" t="str">
        <f>TRIM(Clienti!B1426)</f>
        <v/>
      </c>
      <c r="B1426" s="76">
        <f>Clienti!A1426</f>
        <v>0</v>
      </c>
    </row>
    <row r="1427" spans="1:2">
      <c r="A1427" s="105" t="str">
        <f>TRIM(Clienti!B1427)</f>
        <v/>
      </c>
      <c r="B1427" s="76">
        <f>Clienti!A1427</f>
        <v>0</v>
      </c>
    </row>
    <row r="1428" spans="1:2">
      <c r="A1428" s="105" t="str">
        <f>TRIM(Clienti!B1428)</f>
        <v/>
      </c>
      <c r="B1428" s="76">
        <f>Clienti!A1428</f>
        <v>0</v>
      </c>
    </row>
    <row r="1429" spans="1:2">
      <c r="A1429" s="105" t="str">
        <f>TRIM(Clienti!B1429)</f>
        <v/>
      </c>
      <c r="B1429" s="76">
        <f>Clienti!A1429</f>
        <v>0</v>
      </c>
    </row>
    <row r="1430" spans="1:2">
      <c r="A1430" s="105" t="str">
        <f>TRIM(Clienti!B1430)</f>
        <v/>
      </c>
      <c r="B1430" s="76">
        <f>Clienti!A1430</f>
        <v>0</v>
      </c>
    </row>
    <row r="1431" spans="1:2">
      <c r="A1431" s="105" t="str">
        <f>TRIM(Clienti!B1431)</f>
        <v/>
      </c>
      <c r="B1431" s="76">
        <f>Clienti!A1431</f>
        <v>0</v>
      </c>
    </row>
    <row r="1432" spans="1:2">
      <c r="A1432" s="105" t="str">
        <f>TRIM(Clienti!B1432)</f>
        <v/>
      </c>
      <c r="B1432" s="76">
        <f>Clienti!A1432</f>
        <v>0</v>
      </c>
    </row>
    <row r="1433" spans="1:2">
      <c r="A1433" s="105" t="str">
        <f>TRIM(Clienti!B1433)</f>
        <v/>
      </c>
      <c r="B1433" s="76">
        <f>Clienti!A1433</f>
        <v>0</v>
      </c>
    </row>
    <row r="1434" spans="1:2">
      <c r="A1434" s="105" t="str">
        <f>TRIM(Clienti!B1434)</f>
        <v/>
      </c>
      <c r="B1434" s="76">
        <f>Clienti!A1434</f>
        <v>0</v>
      </c>
    </row>
    <row r="1435" spans="1:2">
      <c r="A1435" s="105" t="str">
        <f>TRIM(Clienti!B1435)</f>
        <v/>
      </c>
      <c r="B1435" s="76">
        <f>Clienti!A1435</f>
        <v>0</v>
      </c>
    </row>
    <row r="1436" spans="1:2">
      <c r="A1436" s="105" t="str">
        <f>TRIM(Clienti!B1436)</f>
        <v/>
      </c>
      <c r="B1436" s="76">
        <f>Clienti!A1436</f>
        <v>0</v>
      </c>
    </row>
    <row r="1437" spans="1:2">
      <c r="A1437" s="105" t="str">
        <f>TRIM(Clienti!B1437)</f>
        <v/>
      </c>
      <c r="B1437" s="76">
        <f>Clienti!A1437</f>
        <v>0</v>
      </c>
    </row>
    <row r="1438" spans="1:2">
      <c r="A1438" s="105" t="str">
        <f>TRIM(Clienti!B1438)</f>
        <v/>
      </c>
      <c r="B1438" s="76">
        <f>Clienti!A1438</f>
        <v>0</v>
      </c>
    </row>
    <row r="1439" spans="1:2">
      <c r="A1439" s="105" t="str">
        <f>TRIM(Clienti!B1439)</f>
        <v/>
      </c>
      <c r="B1439" s="76">
        <f>Clienti!A1439</f>
        <v>0</v>
      </c>
    </row>
    <row r="1440" spans="1:2">
      <c r="A1440" s="105" t="str">
        <f>TRIM(Clienti!B1440)</f>
        <v/>
      </c>
      <c r="B1440" s="76">
        <f>Clienti!A1440</f>
        <v>0</v>
      </c>
    </row>
    <row r="1441" spans="1:2">
      <c r="A1441" s="105" t="str">
        <f>TRIM(Clienti!B1441)</f>
        <v/>
      </c>
      <c r="B1441" s="76">
        <f>Clienti!A1441</f>
        <v>0</v>
      </c>
    </row>
    <row r="1442" spans="1:2">
      <c r="A1442" s="105" t="str">
        <f>TRIM(Clienti!B1442)</f>
        <v/>
      </c>
      <c r="B1442" s="76">
        <f>Clienti!A1442</f>
        <v>0</v>
      </c>
    </row>
    <row r="1443" spans="1:2">
      <c r="A1443" s="105" t="str">
        <f>TRIM(Clienti!B1443)</f>
        <v/>
      </c>
      <c r="B1443" s="76">
        <f>Clienti!A1443</f>
        <v>0</v>
      </c>
    </row>
    <row r="1444" spans="1:2">
      <c r="A1444" s="105" t="str">
        <f>TRIM(Clienti!B1444)</f>
        <v/>
      </c>
      <c r="B1444" s="76">
        <f>Clienti!A1444</f>
        <v>0</v>
      </c>
    </row>
    <row r="1445" spans="1:2">
      <c r="A1445" s="105" t="str">
        <f>TRIM(Clienti!B1445)</f>
        <v/>
      </c>
      <c r="B1445" s="76">
        <f>Clienti!A1445</f>
        <v>0</v>
      </c>
    </row>
    <row r="1446" spans="1:2">
      <c r="A1446" s="105" t="str">
        <f>TRIM(Clienti!B1446)</f>
        <v/>
      </c>
      <c r="B1446" s="76">
        <f>Clienti!A1446</f>
        <v>0</v>
      </c>
    </row>
    <row r="1447" spans="1:2">
      <c r="A1447" s="105" t="str">
        <f>TRIM(Clienti!B1447)</f>
        <v/>
      </c>
      <c r="B1447" s="76">
        <f>Clienti!A1447</f>
        <v>0</v>
      </c>
    </row>
    <row r="1448" spans="1:2">
      <c r="A1448" s="105" t="str">
        <f>TRIM(Clienti!B1448)</f>
        <v/>
      </c>
      <c r="B1448" s="76">
        <f>Clienti!A1448</f>
        <v>0</v>
      </c>
    </row>
    <row r="1449" spans="1:2">
      <c r="A1449" s="105" t="str">
        <f>TRIM(Clienti!B1449)</f>
        <v/>
      </c>
      <c r="B1449" s="76">
        <f>Clienti!A1449</f>
        <v>0</v>
      </c>
    </row>
    <row r="1450" spans="1:2">
      <c r="A1450" s="105" t="str">
        <f>TRIM(Clienti!B1450)</f>
        <v/>
      </c>
      <c r="B1450" s="76">
        <f>Clienti!A1450</f>
        <v>0</v>
      </c>
    </row>
    <row r="1451" spans="1:2">
      <c r="A1451" s="105" t="str">
        <f>TRIM(Clienti!B1451)</f>
        <v/>
      </c>
      <c r="B1451" s="76">
        <f>Clienti!A1451</f>
        <v>0</v>
      </c>
    </row>
    <row r="1452" spans="1:2">
      <c r="A1452" s="105" t="str">
        <f>TRIM(Clienti!B1452)</f>
        <v/>
      </c>
      <c r="B1452" s="76">
        <f>Clienti!A1452</f>
        <v>0</v>
      </c>
    </row>
    <row r="1453" spans="1:2">
      <c r="A1453" s="105" t="str">
        <f>TRIM(Clienti!B1453)</f>
        <v/>
      </c>
      <c r="B1453" s="76">
        <f>Clienti!A1453</f>
        <v>0</v>
      </c>
    </row>
    <row r="1454" spans="1:2">
      <c r="A1454" s="105" t="str">
        <f>TRIM(Clienti!B1454)</f>
        <v/>
      </c>
      <c r="B1454" s="76">
        <f>Clienti!A1454</f>
        <v>0</v>
      </c>
    </row>
    <row r="1455" spans="1:2">
      <c r="A1455" s="105" t="str">
        <f>TRIM(Clienti!B1455)</f>
        <v/>
      </c>
      <c r="B1455" s="76">
        <f>Clienti!A1455</f>
        <v>0</v>
      </c>
    </row>
    <row r="1456" spans="1:2">
      <c r="A1456" s="105" t="str">
        <f>TRIM(Clienti!B1456)</f>
        <v/>
      </c>
      <c r="B1456" s="76">
        <f>Clienti!A1456</f>
        <v>0</v>
      </c>
    </row>
    <row r="1457" spans="1:2">
      <c r="A1457" s="105" t="str">
        <f>TRIM(Clienti!B1457)</f>
        <v/>
      </c>
      <c r="B1457" s="76">
        <f>Clienti!A1457</f>
        <v>0</v>
      </c>
    </row>
    <row r="1458" spans="1:2">
      <c r="A1458" s="105" t="str">
        <f>TRIM(Clienti!B1458)</f>
        <v/>
      </c>
      <c r="B1458" s="76">
        <f>Clienti!A1458</f>
        <v>0</v>
      </c>
    </row>
    <row r="1459" spans="1:2">
      <c r="A1459" s="105" t="str">
        <f>TRIM(Clienti!B1459)</f>
        <v/>
      </c>
      <c r="B1459" s="76">
        <f>Clienti!A1459</f>
        <v>0</v>
      </c>
    </row>
    <row r="1460" spans="1:2">
      <c r="A1460" s="105" t="str">
        <f>TRIM(Clienti!B1460)</f>
        <v/>
      </c>
      <c r="B1460" s="76">
        <f>Clienti!A1460</f>
        <v>0</v>
      </c>
    </row>
    <row r="1461" spans="1:2">
      <c r="A1461" s="105" t="str">
        <f>TRIM(Clienti!B1461)</f>
        <v/>
      </c>
      <c r="B1461" s="76">
        <f>Clienti!A1461</f>
        <v>0</v>
      </c>
    </row>
    <row r="1462" spans="1:2">
      <c r="A1462" s="105" t="str">
        <f>TRIM(Clienti!B1462)</f>
        <v/>
      </c>
      <c r="B1462" s="76">
        <f>Clienti!A1462</f>
        <v>0</v>
      </c>
    </row>
    <row r="1463" spans="1:2">
      <c r="A1463" s="105" t="str">
        <f>TRIM(Clienti!B1463)</f>
        <v/>
      </c>
      <c r="B1463" s="76">
        <f>Clienti!A1463</f>
        <v>0</v>
      </c>
    </row>
    <row r="1464" spans="1:2">
      <c r="A1464" s="105" t="str">
        <f>TRIM(Clienti!B1464)</f>
        <v/>
      </c>
      <c r="B1464" s="76">
        <f>Clienti!A1464</f>
        <v>0</v>
      </c>
    </row>
    <row r="1465" spans="1:2">
      <c r="A1465" s="105" t="str">
        <f>TRIM(Clienti!B1465)</f>
        <v/>
      </c>
      <c r="B1465" s="76">
        <f>Clienti!A1465</f>
        <v>0</v>
      </c>
    </row>
    <row r="1466" spans="1:2">
      <c r="A1466" s="105" t="str">
        <f>TRIM(Clienti!B1466)</f>
        <v/>
      </c>
      <c r="B1466" s="76">
        <f>Clienti!A1466</f>
        <v>0</v>
      </c>
    </row>
    <row r="1467" spans="1:2">
      <c r="A1467" s="105" t="str">
        <f>TRIM(Clienti!B1467)</f>
        <v/>
      </c>
      <c r="B1467" s="76">
        <f>Clienti!A1467</f>
        <v>0</v>
      </c>
    </row>
    <row r="1468" spans="1:2">
      <c r="A1468" s="105" t="str">
        <f>TRIM(Clienti!B1468)</f>
        <v/>
      </c>
      <c r="B1468" s="76">
        <f>Clienti!A1468</f>
        <v>0</v>
      </c>
    </row>
    <row r="1469" spans="1:2">
      <c r="A1469" s="105" t="str">
        <f>TRIM(Clienti!B1469)</f>
        <v/>
      </c>
      <c r="B1469" s="76">
        <f>Clienti!A1469</f>
        <v>0</v>
      </c>
    </row>
    <row r="1470" spans="1:2">
      <c r="A1470" s="105" t="str">
        <f>TRIM(Clienti!B1470)</f>
        <v/>
      </c>
      <c r="B1470" s="76">
        <f>Clienti!A1470</f>
        <v>0</v>
      </c>
    </row>
    <row r="1471" spans="1:2">
      <c r="A1471" s="105" t="str">
        <f>TRIM(Clienti!B1471)</f>
        <v/>
      </c>
      <c r="B1471" s="76">
        <f>Clienti!A1471</f>
        <v>0</v>
      </c>
    </row>
    <row r="1472" spans="1:2">
      <c r="A1472" s="105" t="str">
        <f>TRIM(Clienti!B1472)</f>
        <v/>
      </c>
      <c r="B1472" s="76">
        <f>Clienti!A1472</f>
        <v>0</v>
      </c>
    </row>
    <row r="1473" spans="1:2">
      <c r="A1473" s="105" t="str">
        <f>TRIM(Clienti!B1473)</f>
        <v/>
      </c>
      <c r="B1473" s="76">
        <f>Clienti!A1473</f>
        <v>0</v>
      </c>
    </row>
    <row r="1474" spans="1:2">
      <c r="A1474" s="105" t="str">
        <f>TRIM(Clienti!B1474)</f>
        <v/>
      </c>
      <c r="B1474" s="76">
        <f>Clienti!A1474</f>
        <v>0</v>
      </c>
    </row>
    <row r="1475" spans="1:2">
      <c r="A1475" s="105" t="str">
        <f>TRIM(Clienti!B1475)</f>
        <v/>
      </c>
      <c r="B1475" s="76">
        <f>Clienti!A1475</f>
        <v>0</v>
      </c>
    </row>
    <row r="1476" spans="1:2">
      <c r="A1476" s="105" t="str">
        <f>TRIM(Clienti!B1476)</f>
        <v/>
      </c>
      <c r="B1476" s="76">
        <f>Clienti!A1476</f>
        <v>0</v>
      </c>
    </row>
    <row r="1477" spans="1:2">
      <c r="A1477" s="105" t="str">
        <f>TRIM(Clienti!B1477)</f>
        <v/>
      </c>
      <c r="B1477" s="76">
        <f>Clienti!A1477</f>
        <v>0</v>
      </c>
    </row>
    <row r="1478" spans="1:2">
      <c r="A1478" s="105" t="str">
        <f>TRIM(Clienti!B1478)</f>
        <v/>
      </c>
      <c r="B1478" s="76">
        <f>Clienti!A1478</f>
        <v>0</v>
      </c>
    </row>
    <row r="1479" spans="1:2">
      <c r="A1479" s="105" t="str">
        <f>TRIM(Clienti!B1479)</f>
        <v/>
      </c>
      <c r="B1479" s="76">
        <f>Clienti!A1479</f>
        <v>0</v>
      </c>
    </row>
    <row r="1480" spans="1:2">
      <c r="A1480" s="105" t="str">
        <f>TRIM(Clienti!B1480)</f>
        <v/>
      </c>
      <c r="B1480" s="76">
        <f>Clienti!A1480</f>
        <v>0</v>
      </c>
    </row>
    <row r="1481" spans="1:2">
      <c r="A1481" s="105" t="str">
        <f>TRIM(Clienti!B1481)</f>
        <v/>
      </c>
      <c r="B1481" s="76">
        <f>Clienti!A1481</f>
        <v>0</v>
      </c>
    </row>
    <row r="1482" spans="1:2">
      <c r="A1482" s="105" t="str">
        <f>TRIM(Clienti!B1482)</f>
        <v/>
      </c>
      <c r="B1482" s="76">
        <f>Clienti!A1482</f>
        <v>0</v>
      </c>
    </row>
    <row r="1483" spans="1:2">
      <c r="A1483" s="105" t="str">
        <f>TRIM(Clienti!B1483)</f>
        <v/>
      </c>
      <c r="B1483" s="76">
        <f>Clienti!A1483</f>
        <v>0</v>
      </c>
    </row>
    <row r="1484" spans="1:2">
      <c r="A1484" s="105" t="str">
        <f>TRIM(Clienti!B1484)</f>
        <v/>
      </c>
      <c r="B1484" s="76">
        <f>Clienti!A1484</f>
        <v>0</v>
      </c>
    </row>
    <row r="1485" spans="1:2">
      <c r="A1485" s="105" t="str">
        <f>TRIM(Clienti!B1485)</f>
        <v/>
      </c>
      <c r="B1485" s="76">
        <f>Clienti!A1485</f>
        <v>0</v>
      </c>
    </row>
    <row r="1486" spans="1:2">
      <c r="A1486" s="105" t="str">
        <f>TRIM(Clienti!B1486)</f>
        <v/>
      </c>
      <c r="B1486" s="76">
        <f>Clienti!A1486</f>
        <v>0</v>
      </c>
    </row>
    <row r="1487" spans="1:2">
      <c r="A1487" s="105" t="str">
        <f>TRIM(Clienti!B1487)</f>
        <v/>
      </c>
      <c r="B1487" s="76">
        <f>Clienti!A1487</f>
        <v>0</v>
      </c>
    </row>
    <row r="1488" spans="1:2">
      <c r="A1488" s="105" t="str">
        <f>TRIM(Clienti!B1488)</f>
        <v/>
      </c>
      <c r="B1488" s="76">
        <f>Clienti!A1488</f>
        <v>0</v>
      </c>
    </row>
    <row r="1489" spans="1:2">
      <c r="A1489" s="105" t="str">
        <f>TRIM(Clienti!B1489)</f>
        <v/>
      </c>
      <c r="B1489" s="76">
        <f>Clienti!A1489</f>
        <v>0</v>
      </c>
    </row>
    <row r="1490" spans="1:2">
      <c r="A1490" s="105" t="str">
        <f>TRIM(Clienti!B1490)</f>
        <v/>
      </c>
      <c r="B1490" s="76">
        <f>Clienti!A1490</f>
        <v>0</v>
      </c>
    </row>
    <row r="1491" spans="1:2">
      <c r="A1491" s="105" t="str">
        <f>TRIM(Clienti!B1491)</f>
        <v/>
      </c>
      <c r="B1491" s="76">
        <f>Clienti!A1491</f>
        <v>0</v>
      </c>
    </row>
    <row r="1492" spans="1:2">
      <c r="A1492" s="105" t="str">
        <f>TRIM(Clienti!B1492)</f>
        <v/>
      </c>
      <c r="B1492" s="76">
        <f>Clienti!A1492</f>
        <v>0</v>
      </c>
    </row>
    <row r="1493" spans="1:2">
      <c r="A1493" s="105" t="str">
        <f>TRIM(Clienti!B1493)</f>
        <v/>
      </c>
      <c r="B1493" s="76">
        <f>Clienti!A1493</f>
        <v>0</v>
      </c>
    </row>
    <row r="1494" spans="1:2">
      <c r="A1494" s="105" t="str">
        <f>TRIM(Clienti!B1494)</f>
        <v/>
      </c>
      <c r="B1494" s="76">
        <f>Clienti!A1494</f>
        <v>0</v>
      </c>
    </row>
    <row r="1495" spans="1:2">
      <c r="A1495" s="105" t="str">
        <f>TRIM(Clienti!B1495)</f>
        <v/>
      </c>
      <c r="B1495" s="76">
        <f>Clienti!A1495</f>
        <v>0</v>
      </c>
    </row>
    <row r="1496" spans="1:2">
      <c r="A1496" s="105" t="str">
        <f>TRIM(Clienti!B1496)</f>
        <v/>
      </c>
      <c r="B1496" s="76">
        <f>Clienti!A1496</f>
        <v>0</v>
      </c>
    </row>
    <row r="1497" spans="1:2">
      <c r="A1497" s="105" t="str">
        <f>TRIM(Clienti!B1497)</f>
        <v/>
      </c>
      <c r="B1497" s="76">
        <f>Clienti!A1497</f>
        <v>0</v>
      </c>
    </row>
    <row r="1498" spans="1:2">
      <c r="A1498" s="105" t="str">
        <f>TRIM(Clienti!B1498)</f>
        <v/>
      </c>
      <c r="B1498" s="76">
        <f>Clienti!A1498</f>
        <v>0</v>
      </c>
    </row>
    <row r="1499" spans="1:2">
      <c r="A1499" s="105" t="str">
        <f>TRIM(Clienti!B1499)</f>
        <v/>
      </c>
      <c r="B1499" s="76">
        <f>Clienti!A1499</f>
        <v>0</v>
      </c>
    </row>
    <row r="1500" spans="1:2">
      <c r="A1500" s="105" t="str">
        <f>TRIM(Clienti!B1500)</f>
        <v/>
      </c>
      <c r="B1500" s="76">
        <f>Clienti!A1500</f>
        <v>0</v>
      </c>
    </row>
    <row r="1501" spans="1:2">
      <c r="A1501" s="105" t="str">
        <f>TRIM(Clienti!B1501)</f>
        <v/>
      </c>
      <c r="B1501" s="76">
        <f>Clienti!A1501</f>
        <v>0</v>
      </c>
    </row>
    <row r="1502" spans="1:2">
      <c r="A1502" s="105" t="str">
        <f>TRIM(Clienti!B1502)</f>
        <v/>
      </c>
      <c r="B1502" s="76">
        <f>Clienti!A1502</f>
        <v>0</v>
      </c>
    </row>
    <row r="1503" spans="1:2">
      <c r="A1503" s="105" t="str">
        <f>TRIM(Clienti!B1503)</f>
        <v/>
      </c>
      <c r="B1503" s="76">
        <f>Clienti!A1503</f>
        <v>0</v>
      </c>
    </row>
    <row r="1504" spans="1:2">
      <c r="A1504" s="105" t="str">
        <f>TRIM(Clienti!B1504)</f>
        <v/>
      </c>
      <c r="B1504" s="76">
        <f>Clienti!A1504</f>
        <v>0</v>
      </c>
    </row>
    <row r="1505" spans="1:2">
      <c r="A1505" s="105" t="str">
        <f>TRIM(Clienti!B1505)</f>
        <v/>
      </c>
      <c r="B1505" s="76">
        <f>Clienti!A1505</f>
        <v>0</v>
      </c>
    </row>
    <row r="1506" spans="1:2">
      <c r="A1506" s="105" t="str">
        <f>TRIM(Clienti!B1506)</f>
        <v/>
      </c>
      <c r="B1506" s="76">
        <f>Clienti!A1506</f>
        <v>0</v>
      </c>
    </row>
    <row r="1507" spans="1:2">
      <c r="A1507" s="105" t="str">
        <f>TRIM(Clienti!B1507)</f>
        <v/>
      </c>
      <c r="B1507" s="76">
        <f>Clienti!A1507</f>
        <v>0</v>
      </c>
    </row>
    <row r="1508" spans="1:2">
      <c r="A1508" s="105" t="str">
        <f>TRIM(Clienti!B1508)</f>
        <v/>
      </c>
      <c r="B1508" s="76">
        <f>Clienti!A1508</f>
        <v>0</v>
      </c>
    </row>
    <row r="1509" spans="1:2">
      <c r="A1509" s="105" t="str">
        <f>TRIM(Clienti!B1509)</f>
        <v/>
      </c>
      <c r="B1509" s="76">
        <f>Clienti!A1509</f>
        <v>0</v>
      </c>
    </row>
    <row r="1510" spans="1:2">
      <c r="A1510" s="105" t="str">
        <f>TRIM(Clienti!B1510)</f>
        <v/>
      </c>
      <c r="B1510" s="76">
        <f>Clienti!A1510</f>
        <v>0</v>
      </c>
    </row>
    <row r="1511" spans="1:2">
      <c r="A1511" s="105" t="str">
        <f>TRIM(Clienti!B1511)</f>
        <v/>
      </c>
      <c r="B1511" s="76">
        <f>Clienti!A1511</f>
        <v>0</v>
      </c>
    </row>
    <row r="1512" spans="1:2">
      <c r="A1512" s="105" t="str">
        <f>TRIM(Clienti!B1512)</f>
        <v/>
      </c>
      <c r="B1512" s="76">
        <f>Clienti!A1512</f>
        <v>0</v>
      </c>
    </row>
    <row r="1513" spans="1:2">
      <c r="A1513" s="105" t="str">
        <f>TRIM(Clienti!B1513)</f>
        <v/>
      </c>
      <c r="B1513" s="76">
        <f>Clienti!A1513</f>
        <v>0</v>
      </c>
    </row>
    <row r="1514" spans="1:2">
      <c r="A1514" s="105" t="str">
        <f>TRIM(Clienti!B1514)</f>
        <v/>
      </c>
      <c r="B1514" s="76">
        <f>Clienti!A1514</f>
        <v>0</v>
      </c>
    </row>
    <row r="1515" spans="1:2">
      <c r="A1515" s="105" t="str">
        <f>TRIM(Clienti!B1515)</f>
        <v/>
      </c>
      <c r="B1515" s="76">
        <f>Clienti!A1515</f>
        <v>0</v>
      </c>
    </row>
    <row r="1516" spans="1:2">
      <c r="A1516" s="105" t="str">
        <f>TRIM(Clienti!B1516)</f>
        <v/>
      </c>
      <c r="B1516" s="76">
        <f>Clienti!A1516</f>
        <v>0</v>
      </c>
    </row>
    <row r="1517" spans="1:2">
      <c r="A1517" s="105" t="str">
        <f>TRIM(Clienti!B1517)</f>
        <v/>
      </c>
      <c r="B1517" s="76">
        <f>Clienti!A1517</f>
        <v>0</v>
      </c>
    </row>
    <row r="1518" spans="1:2">
      <c r="A1518" s="105" t="str">
        <f>TRIM(Clienti!B1518)</f>
        <v/>
      </c>
      <c r="B1518" s="76">
        <f>Clienti!A1518</f>
        <v>0</v>
      </c>
    </row>
    <row r="1519" spans="1:2">
      <c r="A1519" s="105" t="str">
        <f>TRIM(Clienti!B1519)</f>
        <v/>
      </c>
      <c r="B1519" s="76">
        <f>Clienti!A1519</f>
        <v>0</v>
      </c>
    </row>
    <row r="1520" spans="1:2">
      <c r="A1520" s="105" t="str">
        <f>TRIM(Clienti!B1520)</f>
        <v/>
      </c>
      <c r="B1520" s="76">
        <f>Clienti!A1520</f>
        <v>0</v>
      </c>
    </row>
    <row r="1521" spans="1:2">
      <c r="A1521" s="105" t="str">
        <f>TRIM(Clienti!B1521)</f>
        <v/>
      </c>
      <c r="B1521" s="76">
        <f>Clienti!A1521</f>
        <v>0</v>
      </c>
    </row>
    <row r="1522" spans="1:2">
      <c r="A1522" s="105" t="str">
        <f>TRIM(Clienti!B1522)</f>
        <v/>
      </c>
      <c r="B1522" s="76">
        <f>Clienti!A1522</f>
        <v>0</v>
      </c>
    </row>
    <row r="1523" spans="1:2">
      <c r="A1523" s="105" t="str">
        <f>TRIM(Clienti!B1523)</f>
        <v/>
      </c>
      <c r="B1523" s="76">
        <f>Clienti!A1523</f>
        <v>0</v>
      </c>
    </row>
    <row r="1524" spans="1:2">
      <c r="A1524" s="105" t="str">
        <f>TRIM(Clienti!B1524)</f>
        <v/>
      </c>
      <c r="B1524" s="76">
        <f>Clienti!A1524</f>
        <v>0</v>
      </c>
    </row>
    <row r="1525" spans="1:2">
      <c r="A1525" s="105" t="str">
        <f>TRIM(Clienti!B1525)</f>
        <v/>
      </c>
      <c r="B1525" s="76">
        <f>Clienti!A1525</f>
        <v>0</v>
      </c>
    </row>
    <row r="1526" spans="1:2">
      <c r="A1526" s="105" t="str">
        <f>TRIM(Clienti!B1526)</f>
        <v/>
      </c>
      <c r="B1526" s="76">
        <f>Clienti!A1526</f>
        <v>0</v>
      </c>
    </row>
    <row r="1527" spans="1:2">
      <c r="A1527" s="105" t="str">
        <f>TRIM(Clienti!B1527)</f>
        <v/>
      </c>
      <c r="B1527" s="76">
        <f>Clienti!A1527</f>
        <v>0</v>
      </c>
    </row>
    <row r="1528" spans="1:2">
      <c r="A1528" s="105" t="str">
        <f>TRIM(Clienti!B1528)</f>
        <v/>
      </c>
      <c r="B1528" s="76">
        <f>Clienti!A1528</f>
        <v>0</v>
      </c>
    </row>
    <row r="1529" spans="1:2">
      <c r="A1529" s="105" t="str">
        <f>TRIM(Clienti!B1529)</f>
        <v/>
      </c>
      <c r="B1529" s="76">
        <f>Clienti!A1529</f>
        <v>0</v>
      </c>
    </row>
    <row r="1530" spans="1:2">
      <c r="A1530" s="105" t="str">
        <f>TRIM(Clienti!B1530)</f>
        <v/>
      </c>
      <c r="B1530" s="76">
        <f>Clienti!A1530</f>
        <v>0</v>
      </c>
    </row>
    <row r="1531" spans="1:2">
      <c r="A1531" s="105" t="str">
        <f>TRIM(Clienti!B1531)</f>
        <v/>
      </c>
      <c r="B1531" s="76">
        <f>Clienti!A1531</f>
        <v>0</v>
      </c>
    </row>
    <row r="1532" spans="1:2">
      <c r="A1532" s="105" t="str">
        <f>TRIM(Clienti!B1532)</f>
        <v/>
      </c>
      <c r="B1532" s="76">
        <f>Clienti!A1532</f>
        <v>0</v>
      </c>
    </row>
    <row r="1533" spans="1:2">
      <c r="A1533" s="105" t="str">
        <f>TRIM(Clienti!B1533)</f>
        <v/>
      </c>
      <c r="B1533" s="76">
        <f>Clienti!A1533</f>
        <v>0</v>
      </c>
    </row>
    <row r="1534" spans="1:2">
      <c r="A1534" s="105" t="str">
        <f>TRIM(Clienti!B1534)</f>
        <v/>
      </c>
      <c r="B1534" s="76">
        <f>Clienti!A1534</f>
        <v>0</v>
      </c>
    </row>
    <row r="1535" spans="1:2">
      <c r="A1535" s="105" t="str">
        <f>TRIM(Clienti!B1535)</f>
        <v/>
      </c>
      <c r="B1535" s="76">
        <f>Clienti!A1535</f>
        <v>0</v>
      </c>
    </row>
    <row r="1536" spans="1:2">
      <c r="A1536" s="105" t="str">
        <f>TRIM(Clienti!B1536)</f>
        <v/>
      </c>
      <c r="B1536" s="76">
        <f>Clienti!A1536</f>
        <v>0</v>
      </c>
    </row>
    <row r="1537" spans="1:2">
      <c r="A1537" s="105" t="str">
        <f>TRIM(Clienti!B1537)</f>
        <v/>
      </c>
      <c r="B1537" s="76">
        <f>Clienti!A1537</f>
        <v>0</v>
      </c>
    </row>
    <row r="1538" spans="1:2">
      <c r="A1538" s="105" t="str">
        <f>TRIM(Clienti!B1538)</f>
        <v/>
      </c>
      <c r="B1538" s="76">
        <f>Clienti!A1538</f>
        <v>0</v>
      </c>
    </row>
    <row r="1539" spans="1:2">
      <c r="A1539" s="105" t="str">
        <f>TRIM(Clienti!B1539)</f>
        <v/>
      </c>
      <c r="B1539" s="76">
        <f>Clienti!A1539</f>
        <v>0</v>
      </c>
    </row>
    <row r="1540" spans="1:2">
      <c r="A1540" s="105" t="str">
        <f>TRIM(Clienti!B1540)</f>
        <v/>
      </c>
      <c r="B1540" s="76">
        <f>Clienti!A1540</f>
        <v>0</v>
      </c>
    </row>
    <row r="1541" spans="1:2">
      <c r="A1541" s="105" t="str">
        <f>TRIM(Clienti!B1541)</f>
        <v/>
      </c>
      <c r="B1541" s="76">
        <f>Clienti!A1541</f>
        <v>0</v>
      </c>
    </row>
    <row r="1542" spans="1:2">
      <c r="A1542" s="105" t="str">
        <f>TRIM(Clienti!B1542)</f>
        <v/>
      </c>
      <c r="B1542" s="76">
        <f>Clienti!A1542</f>
        <v>0</v>
      </c>
    </row>
    <row r="1543" spans="1:2">
      <c r="A1543" s="105" t="str">
        <f>TRIM(Clienti!B1543)</f>
        <v/>
      </c>
      <c r="B1543" s="76">
        <f>Clienti!A1543</f>
        <v>0</v>
      </c>
    </row>
    <row r="1544" spans="1:2">
      <c r="A1544" s="105" t="str">
        <f>TRIM(Clienti!B1544)</f>
        <v/>
      </c>
      <c r="B1544" s="76">
        <f>Clienti!A1544</f>
        <v>0</v>
      </c>
    </row>
    <row r="1545" spans="1:2">
      <c r="A1545" s="105" t="str">
        <f>TRIM(Clienti!B1545)</f>
        <v/>
      </c>
      <c r="B1545" s="76">
        <f>Clienti!A1545</f>
        <v>0</v>
      </c>
    </row>
    <row r="1546" spans="1:2">
      <c r="A1546" s="105" t="str">
        <f>TRIM(Clienti!B1546)</f>
        <v/>
      </c>
      <c r="B1546" s="76">
        <f>Clienti!A1546</f>
        <v>0</v>
      </c>
    </row>
    <row r="1547" spans="1:2">
      <c r="A1547" s="105" t="str">
        <f>TRIM(Clienti!B1547)</f>
        <v/>
      </c>
      <c r="B1547" s="76">
        <f>Clienti!A1547</f>
        <v>0</v>
      </c>
    </row>
    <row r="1548" spans="1:2">
      <c r="A1548" s="105" t="str">
        <f>TRIM(Clienti!B1548)</f>
        <v/>
      </c>
      <c r="B1548" s="76">
        <f>Clienti!A1548</f>
        <v>0</v>
      </c>
    </row>
    <row r="1549" spans="1:2">
      <c r="A1549" s="105" t="str">
        <f>TRIM(Clienti!B1549)</f>
        <v/>
      </c>
      <c r="B1549" s="76">
        <f>Clienti!A1549</f>
        <v>0</v>
      </c>
    </row>
    <row r="1550" spans="1:2">
      <c r="A1550" s="105" t="str">
        <f>TRIM(Clienti!B1550)</f>
        <v/>
      </c>
      <c r="B1550" s="76">
        <f>Clienti!A1550</f>
        <v>0</v>
      </c>
    </row>
    <row r="1551" spans="1:2">
      <c r="A1551" s="105" t="str">
        <f>TRIM(Clienti!B1551)</f>
        <v/>
      </c>
      <c r="B1551" s="76">
        <f>Clienti!A1551</f>
        <v>0</v>
      </c>
    </row>
    <row r="1552" spans="1:2">
      <c r="A1552" s="105" t="str">
        <f>TRIM(Clienti!B1552)</f>
        <v/>
      </c>
      <c r="B1552" s="76">
        <f>Clienti!A1552</f>
        <v>0</v>
      </c>
    </row>
    <row r="1553" spans="1:2">
      <c r="A1553" s="105" t="str">
        <f>TRIM(Clienti!B1553)</f>
        <v/>
      </c>
      <c r="B1553" s="76">
        <f>Clienti!A1553</f>
        <v>0</v>
      </c>
    </row>
    <row r="1554" spans="1:2">
      <c r="A1554" s="105" t="str">
        <f>TRIM(Clienti!B1554)</f>
        <v/>
      </c>
      <c r="B1554" s="76">
        <f>Clienti!A1554</f>
        <v>0</v>
      </c>
    </row>
    <row r="1555" spans="1:2">
      <c r="A1555" s="105" t="str">
        <f>TRIM(Clienti!B1555)</f>
        <v/>
      </c>
      <c r="B1555" s="76">
        <f>Clienti!A1555</f>
        <v>0</v>
      </c>
    </row>
    <row r="1556" spans="1:2">
      <c r="A1556" s="105" t="str">
        <f>TRIM(Clienti!B1556)</f>
        <v/>
      </c>
      <c r="B1556" s="76">
        <f>Clienti!A1556</f>
        <v>0</v>
      </c>
    </row>
    <row r="1557" spans="1:2">
      <c r="A1557" s="105" t="str">
        <f>TRIM(Clienti!B1557)</f>
        <v/>
      </c>
      <c r="B1557" s="76">
        <f>Clienti!A1557</f>
        <v>0</v>
      </c>
    </row>
    <row r="1558" spans="1:2">
      <c r="A1558" s="105" t="str">
        <f>TRIM(Clienti!B1558)</f>
        <v/>
      </c>
      <c r="B1558" s="76">
        <f>Clienti!A1558</f>
        <v>0</v>
      </c>
    </row>
    <row r="1559" spans="1:2">
      <c r="A1559" s="105" t="str">
        <f>TRIM(Clienti!B1559)</f>
        <v/>
      </c>
      <c r="B1559" s="76">
        <f>Clienti!A1559</f>
        <v>0</v>
      </c>
    </row>
    <row r="1560" spans="1:2">
      <c r="A1560" s="105" t="str">
        <f>TRIM(Clienti!B1560)</f>
        <v/>
      </c>
      <c r="B1560" s="76">
        <f>Clienti!A1560</f>
        <v>0</v>
      </c>
    </row>
    <row r="1561" spans="1:2">
      <c r="A1561" s="105" t="str">
        <f>TRIM(Clienti!B1561)</f>
        <v/>
      </c>
      <c r="B1561" s="76">
        <f>Clienti!A1561</f>
        <v>0</v>
      </c>
    </row>
    <row r="1562" spans="1:2">
      <c r="A1562" s="105" t="str">
        <f>TRIM(Clienti!B1562)</f>
        <v/>
      </c>
      <c r="B1562" s="76">
        <f>Clienti!A1562</f>
        <v>0</v>
      </c>
    </row>
    <row r="1563" spans="1:2">
      <c r="A1563" s="105" t="str">
        <f>TRIM(Clienti!B1563)</f>
        <v/>
      </c>
      <c r="B1563" s="76">
        <f>Clienti!A1563</f>
        <v>0</v>
      </c>
    </row>
    <row r="1564" spans="1:2">
      <c r="A1564" s="105" t="str">
        <f>TRIM(Clienti!B1564)</f>
        <v/>
      </c>
      <c r="B1564" s="76">
        <f>Clienti!A1564</f>
        <v>0</v>
      </c>
    </row>
    <row r="1565" spans="1:2">
      <c r="A1565" s="105" t="str">
        <f>TRIM(Clienti!B1565)</f>
        <v/>
      </c>
      <c r="B1565" s="76">
        <f>Clienti!A1565</f>
        <v>0</v>
      </c>
    </row>
    <row r="1566" spans="1:2">
      <c r="A1566" s="105" t="str">
        <f>TRIM(Clienti!B1566)</f>
        <v/>
      </c>
      <c r="B1566" s="76">
        <f>Clienti!A1566</f>
        <v>0</v>
      </c>
    </row>
    <row r="1567" spans="1:2">
      <c r="A1567" s="105" t="str">
        <f>TRIM(Clienti!B1567)</f>
        <v/>
      </c>
      <c r="B1567" s="76">
        <f>Clienti!A1567</f>
        <v>0</v>
      </c>
    </row>
    <row r="1568" spans="1:2">
      <c r="A1568" s="105" t="str">
        <f>TRIM(Clienti!B1568)</f>
        <v/>
      </c>
      <c r="B1568" s="76">
        <f>Clienti!A1568</f>
        <v>0</v>
      </c>
    </row>
    <row r="1569" spans="1:2">
      <c r="A1569" s="105" t="str">
        <f>TRIM(Clienti!B1569)</f>
        <v/>
      </c>
      <c r="B1569" s="76">
        <f>Clienti!A1569</f>
        <v>0</v>
      </c>
    </row>
    <row r="1570" spans="1:2">
      <c r="A1570" s="105" t="str">
        <f>TRIM(Clienti!B1570)</f>
        <v/>
      </c>
      <c r="B1570" s="76">
        <f>Clienti!A1570</f>
        <v>0</v>
      </c>
    </row>
    <row r="1571" spans="1:2">
      <c r="A1571" s="105" t="str">
        <f>TRIM(Clienti!B1571)</f>
        <v/>
      </c>
      <c r="B1571" s="76">
        <f>Clienti!A1571</f>
        <v>0</v>
      </c>
    </row>
    <row r="1572" spans="1:2">
      <c r="A1572" s="105" t="str">
        <f>TRIM(Clienti!B1572)</f>
        <v/>
      </c>
      <c r="B1572" s="76">
        <f>Clienti!A1572</f>
        <v>0</v>
      </c>
    </row>
    <row r="1573" spans="1:2">
      <c r="A1573" s="105" t="str">
        <f>TRIM(Clienti!B1573)</f>
        <v/>
      </c>
      <c r="B1573" s="76">
        <f>Clienti!A1573</f>
        <v>0</v>
      </c>
    </row>
    <row r="1574" spans="1:2">
      <c r="A1574" s="105" t="str">
        <f>TRIM(Clienti!B1574)</f>
        <v/>
      </c>
      <c r="B1574" s="76">
        <f>Clienti!A1574</f>
        <v>0</v>
      </c>
    </row>
    <row r="1575" spans="1:2">
      <c r="A1575" s="105" t="str">
        <f>TRIM(Clienti!B1575)</f>
        <v/>
      </c>
      <c r="B1575" s="76">
        <f>Clienti!A1575</f>
        <v>0</v>
      </c>
    </row>
    <row r="1576" spans="1:2">
      <c r="A1576" s="105" t="str">
        <f>TRIM(Clienti!B1576)</f>
        <v/>
      </c>
      <c r="B1576" s="76">
        <f>Clienti!A1576</f>
        <v>0</v>
      </c>
    </row>
    <row r="1577" spans="1:2">
      <c r="A1577" s="105" t="str">
        <f>TRIM(Clienti!B1577)</f>
        <v/>
      </c>
      <c r="B1577" s="76">
        <f>Clienti!A1577</f>
        <v>0</v>
      </c>
    </row>
    <row r="1578" spans="1:2">
      <c r="A1578" s="105" t="str">
        <f>TRIM(Clienti!B1578)</f>
        <v/>
      </c>
      <c r="B1578" s="76">
        <f>Clienti!A1578</f>
        <v>0</v>
      </c>
    </row>
    <row r="1579" spans="1:2">
      <c r="A1579" s="105" t="str">
        <f>TRIM(Clienti!B1579)</f>
        <v/>
      </c>
      <c r="B1579" s="76">
        <f>Clienti!A1579</f>
        <v>0</v>
      </c>
    </row>
    <row r="1580" spans="1:2">
      <c r="A1580" s="105" t="str">
        <f>TRIM(Clienti!B1580)</f>
        <v/>
      </c>
      <c r="B1580" s="76">
        <f>Clienti!A1580</f>
        <v>0</v>
      </c>
    </row>
    <row r="1581" spans="1:2">
      <c r="A1581" s="105" t="str">
        <f>TRIM(Clienti!B1581)</f>
        <v/>
      </c>
      <c r="B1581" s="76">
        <f>Clienti!A1581</f>
        <v>0</v>
      </c>
    </row>
    <row r="1582" spans="1:2">
      <c r="A1582" s="105" t="str">
        <f>TRIM(Clienti!B1582)</f>
        <v/>
      </c>
      <c r="B1582" s="76">
        <f>Clienti!A1582</f>
        <v>0</v>
      </c>
    </row>
    <row r="1583" spans="1:2">
      <c r="A1583" s="105" t="str">
        <f>TRIM(Clienti!B1583)</f>
        <v/>
      </c>
      <c r="B1583" s="76">
        <f>Clienti!A1583</f>
        <v>0</v>
      </c>
    </row>
    <row r="1584" spans="1:2">
      <c r="A1584" s="105" t="str">
        <f>TRIM(Clienti!B1584)</f>
        <v/>
      </c>
      <c r="B1584" s="76">
        <f>Clienti!A1584</f>
        <v>0</v>
      </c>
    </row>
    <row r="1585" spans="1:2">
      <c r="A1585" s="105" t="str">
        <f>TRIM(Clienti!B1585)</f>
        <v/>
      </c>
      <c r="B1585" s="76">
        <f>Clienti!A1585</f>
        <v>0</v>
      </c>
    </row>
    <row r="1586" spans="1:2">
      <c r="A1586" s="105" t="str">
        <f>TRIM(Clienti!B1586)</f>
        <v/>
      </c>
      <c r="B1586" s="76">
        <f>Clienti!A1586</f>
        <v>0</v>
      </c>
    </row>
    <row r="1587" spans="1:2">
      <c r="A1587" s="105" t="str">
        <f>TRIM(Clienti!B1587)</f>
        <v/>
      </c>
      <c r="B1587" s="76">
        <f>Clienti!A1587</f>
        <v>0</v>
      </c>
    </row>
    <row r="1588" spans="1:2">
      <c r="A1588" s="105" t="str">
        <f>TRIM(Clienti!B1588)</f>
        <v/>
      </c>
      <c r="B1588" s="76">
        <f>Clienti!A1588</f>
        <v>0</v>
      </c>
    </row>
    <row r="1589" spans="1:2">
      <c r="A1589" s="105" t="str">
        <f>TRIM(Clienti!B1589)</f>
        <v/>
      </c>
      <c r="B1589" s="76">
        <f>Clienti!A1589</f>
        <v>0</v>
      </c>
    </row>
    <row r="1590" spans="1:2">
      <c r="A1590" s="105" t="str">
        <f>TRIM(Clienti!B1590)</f>
        <v/>
      </c>
      <c r="B1590" s="76">
        <f>Clienti!A1590</f>
        <v>0</v>
      </c>
    </row>
    <row r="1591" spans="1:2">
      <c r="A1591" s="105" t="str">
        <f>TRIM(Clienti!B1591)</f>
        <v/>
      </c>
      <c r="B1591" s="76">
        <f>Clienti!A1591</f>
        <v>0</v>
      </c>
    </row>
    <row r="1592" spans="1:2">
      <c r="A1592" s="105" t="str">
        <f>TRIM(Clienti!B1592)</f>
        <v/>
      </c>
      <c r="B1592" s="76">
        <f>Clienti!A1592</f>
        <v>0</v>
      </c>
    </row>
    <row r="1593" spans="1:2">
      <c r="A1593" s="105" t="str">
        <f>TRIM(Clienti!B1593)</f>
        <v/>
      </c>
      <c r="B1593" s="76">
        <f>Clienti!A1593</f>
        <v>0</v>
      </c>
    </row>
    <row r="1594" spans="1:2">
      <c r="A1594" s="105" t="str">
        <f>TRIM(Clienti!B1594)</f>
        <v/>
      </c>
      <c r="B1594" s="76">
        <f>Clienti!A1594</f>
        <v>0</v>
      </c>
    </row>
    <row r="1595" spans="1:2">
      <c r="A1595" s="105" t="str">
        <f>TRIM(Clienti!B1595)</f>
        <v/>
      </c>
      <c r="B1595" s="76">
        <f>Clienti!A1595</f>
        <v>0</v>
      </c>
    </row>
    <row r="1596" spans="1:2">
      <c r="A1596" s="105" t="str">
        <f>TRIM(Clienti!B1596)</f>
        <v/>
      </c>
      <c r="B1596" s="76">
        <f>Clienti!A1596</f>
        <v>0</v>
      </c>
    </row>
    <row r="1597" spans="1:2">
      <c r="A1597" s="105" t="str">
        <f>TRIM(Clienti!B1597)</f>
        <v/>
      </c>
      <c r="B1597" s="76">
        <f>Clienti!A1597</f>
        <v>0</v>
      </c>
    </row>
    <row r="1598" spans="1:2">
      <c r="A1598" s="105" t="str">
        <f>TRIM(Clienti!B1598)</f>
        <v/>
      </c>
      <c r="B1598" s="76">
        <f>Clienti!A1598</f>
        <v>0</v>
      </c>
    </row>
    <row r="1599" spans="1:2">
      <c r="A1599" s="105" t="str">
        <f>TRIM(Clienti!B1599)</f>
        <v/>
      </c>
      <c r="B1599" s="76">
        <f>Clienti!A1599</f>
        <v>0</v>
      </c>
    </row>
    <row r="1600" spans="1:2">
      <c r="A1600" s="105" t="str">
        <f>TRIM(Clienti!B1600)</f>
        <v/>
      </c>
      <c r="B1600" s="76">
        <f>Clienti!A1600</f>
        <v>0</v>
      </c>
    </row>
    <row r="1601" spans="1:2">
      <c r="A1601" s="105" t="str">
        <f>TRIM(Clienti!B1601)</f>
        <v/>
      </c>
      <c r="B1601" s="76">
        <f>Clienti!A1601</f>
        <v>0</v>
      </c>
    </row>
    <row r="1602" spans="1:2">
      <c r="A1602" s="105" t="str">
        <f>TRIM(Clienti!B1602)</f>
        <v/>
      </c>
      <c r="B1602" s="76">
        <f>Clienti!A1602</f>
        <v>0</v>
      </c>
    </row>
    <row r="1603" spans="1:2">
      <c r="A1603" s="105" t="str">
        <f>TRIM(Clienti!B1603)</f>
        <v/>
      </c>
      <c r="B1603" s="76">
        <f>Clienti!A1603</f>
        <v>0</v>
      </c>
    </row>
    <row r="1604" spans="1:2">
      <c r="A1604" s="105" t="str">
        <f>TRIM(Clienti!B1604)</f>
        <v/>
      </c>
      <c r="B1604" s="76">
        <f>Clienti!A1604</f>
        <v>0</v>
      </c>
    </row>
    <row r="1605" spans="1:2">
      <c r="A1605" s="105" t="str">
        <f>TRIM(Clienti!B1605)</f>
        <v/>
      </c>
      <c r="B1605" s="76">
        <f>Clienti!A1605</f>
        <v>0</v>
      </c>
    </row>
    <row r="1606" spans="1:2">
      <c r="A1606" s="105" t="str">
        <f>TRIM(Clienti!B1606)</f>
        <v/>
      </c>
      <c r="B1606" s="76">
        <f>Clienti!A1606</f>
        <v>0</v>
      </c>
    </row>
    <row r="1607" spans="1:2">
      <c r="A1607" s="105" t="str">
        <f>TRIM(Clienti!B1607)</f>
        <v/>
      </c>
      <c r="B1607" s="76">
        <f>Clienti!A1607</f>
        <v>0</v>
      </c>
    </row>
    <row r="1608" spans="1:2">
      <c r="A1608" s="105" t="str">
        <f>TRIM(Clienti!B1608)</f>
        <v/>
      </c>
      <c r="B1608" s="76">
        <f>Clienti!A1608</f>
        <v>0</v>
      </c>
    </row>
    <row r="1609" spans="1:2">
      <c r="A1609" s="105" t="str">
        <f>TRIM(Clienti!B1609)</f>
        <v/>
      </c>
      <c r="B1609" s="76">
        <f>Clienti!A1609</f>
        <v>0</v>
      </c>
    </row>
    <row r="1610" spans="1:2">
      <c r="A1610" s="105" t="str">
        <f>TRIM(Clienti!B1610)</f>
        <v/>
      </c>
      <c r="B1610" s="76">
        <f>Clienti!A1610</f>
        <v>0</v>
      </c>
    </row>
    <row r="1611" spans="1:2">
      <c r="A1611" s="105" t="str">
        <f>TRIM(Clienti!B1611)</f>
        <v/>
      </c>
      <c r="B1611" s="76">
        <f>Clienti!A1611</f>
        <v>0</v>
      </c>
    </row>
    <row r="1612" spans="1:2">
      <c r="A1612" s="105" t="str">
        <f>TRIM(Clienti!B1612)</f>
        <v/>
      </c>
      <c r="B1612" s="76">
        <f>Clienti!A1612</f>
        <v>0</v>
      </c>
    </row>
    <row r="1613" spans="1:2">
      <c r="A1613" s="105" t="str">
        <f>TRIM(Clienti!B1613)</f>
        <v/>
      </c>
      <c r="B1613" s="76">
        <f>Clienti!A1613</f>
        <v>0</v>
      </c>
    </row>
    <row r="1614" spans="1:2">
      <c r="A1614" s="105" t="str">
        <f>TRIM(Clienti!B1614)</f>
        <v/>
      </c>
      <c r="B1614" s="76">
        <f>Clienti!A1614</f>
        <v>0</v>
      </c>
    </row>
    <row r="1615" spans="1:2">
      <c r="A1615" s="105" t="str">
        <f>TRIM(Clienti!B1615)</f>
        <v/>
      </c>
      <c r="B1615" s="76">
        <f>Clienti!A1615</f>
        <v>0</v>
      </c>
    </row>
    <row r="1616" spans="1:2">
      <c r="A1616" s="105" t="str">
        <f>TRIM(Clienti!B1616)</f>
        <v/>
      </c>
      <c r="B1616" s="76">
        <f>Clienti!A1616</f>
        <v>0</v>
      </c>
    </row>
    <row r="1617" spans="1:2">
      <c r="A1617" s="105" t="str">
        <f>TRIM(Clienti!B1617)</f>
        <v/>
      </c>
      <c r="B1617" s="76">
        <f>Clienti!A1617</f>
        <v>0</v>
      </c>
    </row>
    <row r="1618" spans="1:2">
      <c r="A1618" s="105" t="str">
        <f>TRIM(Clienti!B1618)</f>
        <v/>
      </c>
      <c r="B1618" s="76">
        <f>Clienti!A1618</f>
        <v>0</v>
      </c>
    </row>
    <row r="1619" spans="1:2">
      <c r="A1619" s="105" t="str">
        <f>TRIM(Clienti!B1619)</f>
        <v/>
      </c>
      <c r="B1619" s="76">
        <f>Clienti!A1619</f>
        <v>0</v>
      </c>
    </row>
    <row r="1620" spans="1:2">
      <c r="A1620" s="105" t="str">
        <f>TRIM(Clienti!B1620)</f>
        <v/>
      </c>
      <c r="B1620" s="76">
        <f>Clienti!A1620</f>
        <v>0</v>
      </c>
    </row>
    <row r="1621" spans="1:2">
      <c r="A1621" s="105" t="str">
        <f>TRIM(Clienti!B1621)</f>
        <v/>
      </c>
      <c r="B1621" s="76">
        <f>Clienti!A1621</f>
        <v>0</v>
      </c>
    </row>
    <row r="1622" spans="1:2">
      <c r="A1622" s="105" t="str">
        <f>TRIM(Clienti!B1622)</f>
        <v/>
      </c>
      <c r="B1622" s="76">
        <f>Clienti!A1622</f>
        <v>0</v>
      </c>
    </row>
    <row r="1623" spans="1:2">
      <c r="A1623" s="105" t="str">
        <f>TRIM(Clienti!B1623)</f>
        <v/>
      </c>
      <c r="B1623" s="76">
        <f>Clienti!A1623</f>
        <v>0</v>
      </c>
    </row>
    <row r="1624" spans="1:2">
      <c r="A1624" s="105" t="str">
        <f>TRIM(Clienti!B1624)</f>
        <v/>
      </c>
      <c r="B1624" s="76">
        <f>Clienti!A1624</f>
        <v>0</v>
      </c>
    </row>
    <row r="1625" spans="1:2">
      <c r="A1625" s="105" t="str">
        <f>TRIM(Clienti!B1625)</f>
        <v/>
      </c>
      <c r="B1625" s="76">
        <f>Clienti!A1625</f>
        <v>0</v>
      </c>
    </row>
    <row r="1626" spans="1:2">
      <c r="A1626" s="105" t="str">
        <f>TRIM(Clienti!B1626)</f>
        <v/>
      </c>
      <c r="B1626" s="76">
        <f>Clienti!A1626</f>
        <v>0</v>
      </c>
    </row>
    <row r="1627" spans="1:2">
      <c r="A1627" s="105" t="str">
        <f>TRIM(Clienti!B1627)</f>
        <v/>
      </c>
      <c r="B1627" s="76">
        <f>Clienti!A1627</f>
        <v>0</v>
      </c>
    </row>
    <row r="1628" spans="1:2">
      <c r="A1628" s="105" t="str">
        <f>TRIM(Clienti!B1628)</f>
        <v/>
      </c>
      <c r="B1628" s="76">
        <f>Clienti!A1628</f>
        <v>0</v>
      </c>
    </row>
    <row r="1629" spans="1:2">
      <c r="A1629" s="105" t="str">
        <f>TRIM(Clienti!B1629)</f>
        <v/>
      </c>
      <c r="B1629" s="76">
        <f>Clienti!A1629</f>
        <v>0</v>
      </c>
    </row>
    <row r="1630" spans="1:2">
      <c r="A1630" s="105" t="str">
        <f>TRIM(Clienti!B1630)</f>
        <v/>
      </c>
      <c r="B1630" s="76">
        <f>Clienti!A1630</f>
        <v>0</v>
      </c>
    </row>
    <row r="1631" spans="1:2">
      <c r="A1631" s="105" t="str">
        <f>TRIM(Clienti!B1631)</f>
        <v/>
      </c>
      <c r="B1631" s="76">
        <f>Clienti!A1631</f>
        <v>0</v>
      </c>
    </row>
    <row r="1632" spans="1:2">
      <c r="A1632" s="105" t="str">
        <f>TRIM(Clienti!B1632)</f>
        <v/>
      </c>
      <c r="B1632" s="76">
        <f>Clienti!A1632</f>
        <v>0</v>
      </c>
    </row>
    <row r="1633" spans="1:2">
      <c r="A1633" s="105" t="str">
        <f>TRIM(Clienti!B1633)</f>
        <v/>
      </c>
      <c r="B1633" s="76">
        <f>Clienti!A1633</f>
        <v>0</v>
      </c>
    </row>
    <row r="1634" spans="1:2">
      <c r="A1634" s="105" t="str">
        <f>TRIM(Clienti!B1634)</f>
        <v/>
      </c>
      <c r="B1634" s="76">
        <f>Clienti!A1634</f>
        <v>0</v>
      </c>
    </row>
    <row r="1635" spans="1:2">
      <c r="A1635" s="105" t="str">
        <f>TRIM(Clienti!B1635)</f>
        <v/>
      </c>
      <c r="B1635" s="76">
        <f>Clienti!A1635</f>
        <v>0</v>
      </c>
    </row>
    <row r="1636" spans="1:2">
      <c r="A1636" s="105" t="str">
        <f>TRIM(Clienti!B1636)</f>
        <v/>
      </c>
      <c r="B1636" s="76">
        <f>Clienti!A1636</f>
        <v>0</v>
      </c>
    </row>
    <row r="1637" spans="1:2">
      <c r="A1637" s="105" t="str">
        <f>TRIM(Clienti!B1637)</f>
        <v/>
      </c>
      <c r="B1637" s="76">
        <f>Clienti!A1637</f>
        <v>0</v>
      </c>
    </row>
    <row r="1638" spans="1:2">
      <c r="A1638" s="105" t="str">
        <f>TRIM(Clienti!B1638)</f>
        <v/>
      </c>
      <c r="B1638" s="76">
        <f>Clienti!A1638</f>
        <v>0</v>
      </c>
    </row>
    <row r="1639" spans="1:2">
      <c r="A1639" s="105" t="str">
        <f>TRIM(Clienti!B1639)</f>
        <v/>
      </c>
      <c r="B1639" s="76">
        <f>Clienti!A1639</f>
        <v>0</v>
      </c>
    </row>
    <row r="1640" spans="1:2">
      <c r="A1640" s="105" t="str">
        <f>TRIM(Clienti!B1640)</f>
        <v/>
      </c>
      <c r="B1640" s="76">
        <f>Clienti!A1640</f>
        <v>0</v>
      </c>
    </row>
    <row r="1641" spans="1:2">
      <c r="A1641" s="105" t="str">
        <f>TRIM(Clienti!B1641)</f>
        <v/>
      </c>
      <c r="B1641" s="76">
        <f>Clienti!A1641</f>
        <v>0</v>
      </c>
    </row>
    <row r="1642" spans="1:2">
      <c r="A1642" s="105" t="str">
        <f>TRIM(Clienti!B1642)</f>
        <v/>
      </c>
      <c r="B1642" s="76">
        <f>Clienti!A1642</f>
        <v>0</v>
      </c>
    </row>
    <row r="1643" spans="1:2">
      <c r="A1643" s="105" t="str">
        <f>TRIM(Clienti!B1643)</f>
        <v/>
      </c>
      <c r="B1643" s="76">
        <f>Clienti!A1643</f>
        <v>0</v>
      </c>
    </row>
    <row r="1644" spans="1:2">
      <c r="A1644" s="105" t="str">
        <f>TRIM(Clienti!B1644)</f>
        <v/>
      </c>
      <c r="B1644" s="76">
        <f>Clienti!A1644</f>
        <v>0</v>
      </c>
    </row>
    <row r="1645" spans="1:2">
      <c r="A1645" s="105" t="str">
        <f>TRIM(Clienti!B1645)</f>
        <v/>
      </c>
      <c r="B1645" s="76">
        <f>Clienti!A1645</f>
        <v>0</v>
      </c>
    </row>
    <row r="1646" spans="1:2">
      <c r="A1646" s="105" t="str">
        <f>TRIM(Clienti!B1646)</f>
        <v/>
      </c>
      <c r="B1646" s="76">
        <f>Clienti!A1646</f>
        <v>0</v>
      </c>
    </row>
    <row r="1647" spans="1:2">
      <c r="A1647" s="105" t="str">
        <f>TRIM(Clienti!B1647)</f>
        <v/>
      </c>
      <c r="B1647" s="76">
        <f>Clienti!A1647</f>
        <v>0</v>
      </c>
    </row>
    <row r="1648" spans="1:2">
      <c r="A1648" s="105" t="str">
        <f>TRIM(Clienti!B1648)</f>
        <v/>
      </c>
      <c r="B1648" s="76">
        <f>Clienti!A1648</f>
        <v>0</v>
      </c>
    </row>
    <row r="1649" spans="1:2">
      <c r="A1649" s="105" t="str">
        <f>TRIM(Clienti!B1649)</f>
        <v/>
      </c>
      <c r="B1649" s="76">
        <f>Clienti!A1649</f>
        <v>0</v>
      </c>
    </row>
    <row r="1650" spans="1:2">
      <c r="A1650" s="105" t="str">
        <f>TRIM(Clienti!B1650)</f>
        <v/>
      </c>
      <c r="B1650" s="76">
        <f>Clienti!A1650</f>
        <v>0</v>
      </c>
    </row>
    <row r="1651" spans="1:2">
      <c r="A1651" s="105" t="str">
        <f>TRIM(Clienti!B1651)</f>
        <v/>
      </c>
      <c r="B1651" s="76">
        <f>Clienti!A1651</f>
        <v>0</v>
      </c>
    </row>
    <row r="1652" spans="1:2">
      <c r="A1652" s="105" t="str">
        <f>TRIM(Clienti!B1652)</f>
        <v/>
      </c>
      <c r="B1652" s="76">
        <f>Clienti!A1652</f>
        <v>0</v>
      </c>
    </row>
    <row r="1653" spans="1:2">
      <c r="A1653" s="105" t="str">
        <f>TRIM(Clienti!B1653)</f>
        <v/>
      </c>
      <c r="B1653" s="76">
        <f>Clienti!A1653</f>
        <v>0</v>
      </c>
    </row>
    <row r="1654" spans="1:2">
      <c r="A1654" s="105" t="str">
        <f>TRIM(Clienti!B1654)</f>
        <v/>
      </c>
      <c r="B1654" s="76">
        <f>Clienti!A1654</f>
        <v>0</v>
      </c>
    </row>
    <row r="1655" spans="1:2">
      <c r="A1655" s="105" t="str">
        <f>TRIM(Clienti!B1655)</f>
        <v/>
      </c>
      <c r="B1655" s="76">
        <f>Clienti!A1655</f>
        <v>0</v>
      </c>
    </row>
    <row r="1656" spans="1:2">
      <c r="A1656" s="105" t="str">
        <f>TRIM(Clienti!B1656)</f>
        <v/>
      </c>
      <c r="B1656" s="76">
        <f>Clienti!A1656</f>
        <v>0</v>
      </c>
    </row>
    <row r="1657" spans="1:2">
      <c r="A1657" s="105" t="str">
        <f>TRIM(Clienti!B1657)</f>
        <v/>
      </c>
      <c r="B1657" s="76">
        <f>Clienti!A1657</f>
        <v>0</v>
      </c>
    </row>
    <row r="1658" spans="1:2">
      <c r="A1658" s="105" t="str">
        <f>TRIM(Clienti!B1658)</f>
        <v/>
      </c>
      <c r="B1658" s="76">
        <f>Clienti!A1658</f>
        <v>0</v>
      </c>
    </row>
    <row r="1659" spans="1:2">
      <c r="A1659" s="105" t="str">
        <f>TRIM(Clienti!B1659)</f>
        <v/>
      </c>
      <c r="B1659" s="76">
        <f>Clienti!A1659</f>
        <v>0</v>
      </c>
    </row>
    <row r="1660" spans="1:2">
      <c r="A1660" s="105" t="str">
        <f>TRIM(Clienti!B1660)</f>
        <v/>
      </c>
      <c r="B1660" s="76">
        <f>Clienti!A1660</f>
        <v>0</v>
      </c>
    </row>
    <row r="1661" spans="1:2">
      <c r="A1661" s="105" t="str">
        <f>TRIM(Clienti!B1661)</f>
        <v/>
      </c>
      <c r="B1661" s="76">
        <f>Clienti!A1661</f>
        <v>0</v>
      </c>
    </row>
    <row r="1662" spans="1:2">
      <c r="A1662" s="105" t="str">
        <f>TRIM(Clienti!B1662)</f>
        <v/>
      </c>
      <c r="B1662" s="76">
        <f>Clienti!A1662</f>
        <v>0</v>
      </c>
    </row>
    <row r="1663" spans="1:2">
      <c r="A1663" s="105" t="str">
        <f>TRIM(Clienti!B1663)</f>
        <v/>
      </c>
      <c r="B1663" s="76">
        <f>Clienti!A1663</f>
        <v>0</v>
      </c>
    </row>
    <row r="1664" spans="1:2">
      <c r="A1664" s="105" t="str">
        <f>TRIM(Clienti!B1664)</f>
        <v/>
      </c>
      <c r="B1664" s="76">
        <f>Clienti!A1664</f>
        <v>0</v>
      </c>
    </row>
    <row r="1665" spans="1:2">
      <c r="A1665" s="105" t="str">
        <f>TRIM(Clienti!B1665)</f>
        <v/>
      </c>
      <c r="B1665" s="76">
        <f>Clienti!A1665</f>
        <v>0</v>
      </c>
    </row>
    <row r="1666" spans="1:2">
      <c r="A1666" s="105" t="str">
        <f>TRIM(Clienti!B1666)</f>
        <v/>
      </c>
      <c r="B1666" s="76">
        <f>Clienti!A1666</f>
        <v>0</v>
      </c>
    </row>
    <row r="1667" spans="1:2">
      <c r="A1667" s="105" t="str">
        <f>TRIM(Clienti!B1667)</f>
        <v/>
      </c>
      <c r="B1667" s="76">
        <f>Clienti!A1667</f>
        <v>0</v>
      </c>
    </row>
    <row r="1668" spans="1:2">
      <c r="A1668" s="105" t="str">
        <f>TRIM(Clienti!B1668)</f>
        <v/>
      </c>
      <c r="B1668" s="76">
        <f>Clienti!A1668</f>
        <v>0</v>
      </c>
    </row>
    <row r="1669" spans="1:2">
      <c r="A1669" s="105" t="str">
        <f>TRIM(Clienti!B1669)</f>
        <v/>
      </c>
      <c r="B1669" s="76">
        <f>Clienti!A1669</f>
        <v>0</v>
      </c>
    </row>
    <row r="1670" spans="1:2">
      <c r="A1670" s="105" t="str">
        <f>TRIM(Clienti!B1670)</f>
        <v/>
      </c>
      <c r="B1670" s="76">
        <f>Clienti!A1670</f>
        <v>0</v>
      </c>
    </row>
    <row r="1671" spans="1:2">
      <c r="A1671" s="105" t="str">
        <f>TRIM(Clienti!B1671)</f>
        <v/>
      </c>
      <c r="B1671" s="76">
        <f>Clienti!A1671</f>
        <v>0</v>
      </c>
    </row>
    <row r="1672" spans="1:2">
      <c r="A1672" s="105" t="str">
        <f>TRIM(Clienti!B1672)</f>
        <v/>
      </c>
      <c r="B1672" s="76">
        <f>Clienti!A1672</f>
        <v>0</v>
      </c>
    </row>
    <row r="1673" spans="1:2">
      <c r="A1673" s="105" t="str">
        <f>TRIM(Clienti!B1673)</f>
        <v/>
      </c>
      <c r="B1673" s="76">
        <f>Clienti!A1673</f>
        <v>0</v>
      </c>
    </row>
    <row r="1674" spans="1:2">
      <c r="A1674" s="105" t="str">
        <f>TRIM(Clienti!B1674)</f>
        <v/>
      </c>
      <c r="B1674" s="76">
        <f>Clienti!A1674</f>
        <v>0</v>
      </c>
    </row>
    <row r="1675" spans="1:2">
      <c r="A1675" s="105" t="str">
        <f>TRIM(Clienti!B1675)</f>
        <v/>
      </c>
      <c r="B1675" s="76">
        <f>Clienti!A1675</f>
        <v>0</v>
      </c>
    </row>
    <row r="1676" spans="1:2">
      <c r="A1676" s="105" t="str">
        <f>TRIM(Clienti!B1676)</f>
        <v/>
      </c>
      <c r="B1676" s="76">
        <f>Clienti!A1676</f>
        <v>0</v>
      </c>
    </row>
    <row r="1677" spans="1:2">
      <c r="A1677" s="105" t="str">
        <f>TRIM(Clienti!B1677)</f>
        <v/>
      </c>
      <c r="B1677" s="76">
        <f>Clienti!A1677</f>
        <v>0</v>
      </c>
    </row>
    <row r="1678" spans="1:2">
      <c r="A1678" s="105" t="str">
        <f>TRIM(Clienti!B1678)</f>
        <v/>
      </c>
      <c r="B1678" s="76">
        <f>Clienti!A1678</f>
        <v>0</v>
      </c>
    </row>
    <row r="1679" spans="1:2">
      <c r="A1679" s="105" t="str">
        <f>TRIM(Clienti!B1679)</f>
        <v/>
      </c>
      <c r="B1679" s="76">
        <f>Clienti!A1679</f>
        <v>0</v>
      </c>
    </row>
    <row r="1680" spans="1:2">
      <c r="A1680" s="105" t="str">
        <f>TRIM(Clienti!B1680)</f>
        <v/>
      </c>
      <c r="B1680" s="76">
        <f>Clienti!A1680</f>
        <v>0</v>
      </c>
    </row>
    <row r="1681" spans="1:2">
      <c r="A1681" s="105" t="str">
        <f>TRIM(Clienti!B1681)</f>
        <v/>
      </c>
      <c r="B1681" s="76">
        <f>Clienti!A1681</f>
        <v>0</v>
      </c>
    </row>
    <row r="1682" spans="1:2">
      <c r="A1682" s="105" t="str">
        <f>TRIM(Clienti!B1682)</f>
        <v/>
      </c>
      <c r="B1682" s="76">
        <f>Clienti!A1682</f>
        <v>0</v>
      </c>
    </row>
    <row r="1683" spans="1:2">
      <c r="A1683" s="105" t="str">
        <f>TRIM(Clienti!B1683)</f>
        <v/>
      </c>
      <c r="B1683" s="76">
        <f>Clienti!A1683</f>
        <v>0</v>
      </c>
    </row>
    <row r="1684" spans="1:2">
      <c r="A1684" s="105" t="str">
        <f>TRIM(Clienti!B1684)</f>
        <v/>
      </c>
      <c r="B1684" s="76">
        <f>Clienti!A1684</f>
        <v>0</v>
      </c>
    </row>
    <row r="1685" spans="1:2">
      <c r="A1685" s="105" t="str">
        <f>TRIM(Clienti!B1685)</f>
        <v/>
      </c>
      <c r="B1685" s="76">
        <f>Clienti!A1685</f>
        <v>0</v>
      </c>
    </row>
    <row r="1686" spans="1:2">
      <c r="A1686" s="105" t="str">
        <f>TRIM(Clienti!B1686)</f>
        <v/>
      </c>
      <c r="B1686" s="76">
        <f>Clienti!A1686</f>
        <v>0</v>
      </c>
    </row>
    <row r="1687" spans="1:2">
      <c r="A1687" s="105" t="str">
        <f>TRIM(Clienti!B1687)</f>
        <v/>
      </c>
      <c r="B1687" s="76">
        <f>Clienti!A1687</f>
        <v>0</v>
      </c>
    </row>
    <row r="1688" spans="1:2">
      <c r="A1688" s="105" t="str">
        <f>TRIM(Clienti!B1688)</f>
        <v/>
      </c>
      <c r="B1688" s="76">
        <f>Clienti!A1688</f>
        <v>0</v>
      </c>
    </row>
    <row r="1689" spans="1:2">
      <c r="A1689" s="105" t="str">
        <f>TRIM(Clienti!B1689)</f>
        <v/>
      </c>
      <c r="B1689" s="76">
        <f>Clienti!A1689</f>
        <v>0</v>
      </c>
    </row>
    <row r="1690" spans="1:2">
      <c r="A1690" s="105" t="str">
        <f>TRIM(Clienti!B1690)</f>
        <v/>
      </c>
      <c r="B1690" s="76">
        <f>Clienti!A1690</f>
        <v>0</v>
      </c>
    </row>
    <row r="1691" spans="1:2">
      <c r="A1691" s="105" t="str">
        <f>TRIM(Clienti!B1691)</f>
        <v/>
      </c>
      <c r="B1691" s="76">
        <f>Clienti!A1691</f>
        <v>0</v>
      </c>
    </row>
    <row r="1692" spans="1:2">
      <c r="A1692" s="105" t="str">
        <f>TRIM(Clienti!B1692)</f>
        <v/>
      </c>
      <c r="B1692" s="76">
        <f>Clienti!A1692</f>
        <v>0</v>
      </c>
    </row>
    <row r="1693" spans="1:2">
      <c r="A1693" s="105" t="str">
        <f>TRIM(Clienti!B1693)</f>
        <v/>
      </c>
      <c r="B1693" s="76">
        <f>Clienti!A1693</f>
        <v>0</v>
      </c>
    </row>
    <row r="1694" spans="1:2">
      <c r="A1694" s="105" t="str">
        <f>TRIM(Clienti!B1694)</f>
        <v/>
      </c>
      <c r="B1694" s="76">
        <f>Clienti!A1694</f>
        <v>0</v>
      </c>
    </row>
    <row r="1695" spans="1:2">
      <c r="A1695" s="105" t="str">
        <f>TRIM(Clienti!B1695)</f>
        <v/>
      </c>
      <c r="B1695" s="76">
        <f>Clienti!A1695</f>
        <v>0</v>
      </c>
    </row>
    <row r="1696" spans="1:2">
      <c r="A1696" s="105" t="str">
        <f>TRIM(Clienti!B1696)</f>
        <v/>
      </c>
      <c r="B1696" s="76">
        <f>Clienti!A1696</f>
        <v>0</v>
      </c>
    </row>
    <row r="1697" spans="1:2">
      <c r="A1697" s="105" t="str">
        <f>TRIM(Clienti!B1697)</f>
        <v/>
      </c>
      <c r="B1697" s="76">
        <f>Clienti!A1697</f>
        <v>0</v>
      </c>
    </row>
    <row r="1698" spans="1:2">
      <c r="A1698" s="105" t="str">
        <f>TRIM(Clienti!B1698)</f>
        <v/>
      </c>
      <c r="B1698" s="76">
        <f>Clienti!A1698</f>
        <v>0</v>
      </c>
    </row>
    <row r="1699" spans="1:2">
      <c r="A1699" s="105" t="str">
        <f>TRIM(Clienti!B1699)</f>
        <v/>
      </c>
      <c r="B1699" s="76">
        <f>Clienti!A1699</f>
        <v>0</v>
      </c>
    </row>
    <row r="1700" spans="1:2">
      <c r="A1700" s="105" t="str">
        <f>TRIM(Clienti!B1700)</f>
        <v/>
      </c>
      <c r="B1700" s="76">
        <f>Clienti!A1700</f>
        <v>0</v>
      </c>
    </row>
    <row r="1701" spans="1:2">
      <c r="A1701" s="105" t="str">
        <f>TRIM(Clienti!B1701)</f>
        <v/>
      </c>
      <c r="B1701" s="76">
        <f>Clienti!A1701</f>
        <v>0</v>
      </c>
    </row>
    <row r="1702" spans="1:2">
      <c r="A1702" s="105" t="str">
        <f>TRIM(Clienti!B1702)</f>
        <v/>
      </c>
      <c r="B1702" s="76">
        <f>Clienti!A1702</f>
        <v>0</v>
      </c>
    </row>
    <row r="1703" spans="1:2">
      <c r="A1703" s="105" t="str">
        <f>TRIM(Clienti!B1703)</f>
        <v/>
      </c>
      <c r="B1703" s="76">
        <f>Clienti!A1703</f>
        <v>0</v>
      </c>
    </row>
    <row r="1704" spans="1:2">
      <c r="A1704" s="105" t="str">
        <f>TRIM(Clienti!B1704)</f>
        <v/>
      </c>
      <c r="B1704" s="76">
        <f>Clienti!A1704</f>
        <v>0</v>
      </c>
    </row>
    <row r="1705" spans="1:2">
      <c r="A1705" s="105" t="str">
        <f>TRIM(Clienti!B1705)</f>
        <v/>
      </c>
      <c r="B1705" s="76">
        <f>Clienti!A1705</f>
        <v>0</v>
      </c>
    </row>
    <row r="1706" spans="1:2">
      <c r="A1706" s="105" t="str">
        <f>TRIM(Clienti!B1706)</f>
        <v/>
      </c>
      <c r="B1706" s="76">
        <f>Clienti!A1706</f>
        <v>0</v>
      </c>
    </row>
    <row r="1707" spans="1:2">
      <c r="A1707" s="105" t="str">
        <f>TRIM(Clienti!B1707)</f>
        <v/>
      </c>
      <c r="B1707" s="76">
        <f>Clienti!A1707</f>
        <v>0</v>
      </c>
    </row>
    <row r="1708" spans="1:2">
      <c r="A1708" s="105" t="str">
        <f>TRIM(Clienti!B1708)</f>
        <v/>
      </c>
      <c r="B1708" s="76">
        <f>Clienti!A1708</f>
        <v>0</v>
      </c>
    </row>
    <row r="1709" spans="1:2">
      <c r="A1709" s="105" t="str">
        <f>TRIM(Clienti!B1709)</f>
        <v/>
      </c>
      <c r="B1709" s="76">
        <f>Clienti!A1709</f>
        <v>0</v>
      </c>
    </row>
    <row r="1710" spans="1:2">
      <c r="A1710" s="105" t="str">
        <f>TRIM(Clienti!B1710)</f>
        <v/>
      </c>
      <c r="B1710" s="76">
        <f>Clienti!A1710</f>
        <v>0</v>
      </c>
    </row>
    <row r="1711" spans="1:2">
      <c r="A1711" s="105" t="str">
        <f>TRIM(Clienti!B1711)</f>
        <v/>
      </c>
      <c r="B1711" s="76">
        <f>Clienti!A1711</f>
        <v>0</v>
      </c>
    </row>
    <row r="1712" spans="1:2">
      <c r="A1712" s="105" t="str">
        <f>TRIM(Clienti!B1712)</f>
        <v/>
      </c>
      <c r="B1712" s="76">
        <f>Clienti!A1712</f>
        <v>0</v>
      </c>
    </row>
    <row r="1713" spans="1:2">
      <c r="A1713" s="105" t="str">
        <f>TRIM(Clienti!B1713)</f>
        <v/>
      </c>
      <c r="B1713" s="76">
        <f>Clienti!A1713</f>
        <v>0</v>
      </c>
    </row>
    <row r="1714" spans="1:2">
      <c r="A1714" s="105" t="str">
        <f>TRIM(Clienti!B1714)</f>
        <v/>
      </c>
      <c r="B1714" s="76">
        <f>Clienti!A1714</f>
        <v>0</v>
      </c>
    </row>
    <row r="1715" spans="1:2">
      <c r="A1715" s="105" t="str">
        <f>TRIM(Clienti!B1715)</f>
        <v/>
      </c>
      <c r="B1715" s="76">
        <f>Clienti!A1715</f>
        <v>0</v>
      </c>
    </row>
    <row r="1716" spans="1:2">
      <c r="A1716" s="105" t="str">
        <f>TRIM(Clienti!B1716)</f>
        <v/>
      </c>
      <c r="B1716" s="76">
        <f>Clienti!A1716</f>
        <v>0</v>
      </c>
    </row>
    <row r="1717" spans="1:2">
      <c r="A1717" s="105" t="str">
        <f>TRIM(Clienti!B1717)</f>
        <v/>
      </c>
      <c r="B1717" s="76">
        <f>Clienti!A1717</f>
        <v>0</v>
      </c>
    </row>
    <row r="1718" spans="1:2">
      <c r="A1718" s="105" t="str">
        <f>TRIM(Clienti!B1718)</f>
        <v/>
      </c>
      <c r="B1718" s="76">
        <f>Clienti!A1718</f>
        <v>0</v>
      </c>
    </row>
    <row r="1719" spans="1:2">
      <c r="A1719" s="105" t="str">
        <f>TRIM(Clienti!B1719)</f>
        <v/>
      </c>
      <c r="B1719" s="76">
        <f>Clienti!A1719</f>
        <v>0</v>
      </c>
    </row>
    <row r="1720" spans="1:2">
      <c r="A1720" s="105" t="str">
        <f>TRIM(Clienti!B1720)</f>
        <v/>
      </c>
      <c r="B1720" s="76">
        <f>Clienti!A1720</f>
        <v>0</v>
      </c>
    </row>
    <row r="1721" spans="1:2">
      <c r="A1721" s="105" t="str">
        <f>TRIM(Clienti!B1721)</f>
        <v/>
      </c>
      <c r="B1721" s="76">
        <f>Clienti!A1721</f>
        <v>0</v>
      </c>
    </row>
    <row r="1722" spans="1:2">
      <c r="A1722" s="105" t="str">
        <f>TRIM(Clienti!B1722)</f>
        <v/>
      </c>
      <c r="B1722" s="76">
        <f>Clienti!A1722</f>
        <v>0</v>
      </c>
    </row>
    <row r="1723" spans="1:2">
      <c r="A1723" s="105" t="str">
        <f>TRIM(Clienti!B1723)</f>
        <v/>
      </c>
      <c r="B1723" s="76">
        <f>Clienti!A1723</f>
        <v>0</v>
      </c>
    </row>
    <row r="1724" spans="1:2">
      <c r="A1724" s="105" t="str">
        <f>TRIM(Clienti!B1724)</f>
        <v/>
      </c>
      <c r="B1724" s="76">
        <f>Clienti!A1724</f>
        <v>0</v>
      </c>
    </row>
    <row r="1725" spans="1:2">
      <c r="A1725" s="105" t="str">
        <f>TRIM(Clienti!B1725)</f>
        <v/>
      </c>
      <c r="B1725" s="76">
        <f>Clienti!A1725</f>
        <v>0</v>
      </c>
    </row>
    <row r="1726" spans="1:2">
      <c r="A1726" s="105" t="str">
        <f>TRIM(Clienti!B1726)</f>
        <v/>
      </c>
      <c r="B1726" s="76">
        <f>Clienti!A1726</f>
        <v>0</v>
      </c>
    </row>
    <row r="1727" spans="1:2">
      <c r="A1727" s="105" t="str">
        <f>TRIM(Clienti!B1727)</f>
        <v/>
      </c>
      <c r="B1727" s="76">
        <f>Clienti!A1727</f>
        <v>0</v>
      </c>
    </row>
    <row r="1728" spans="1:2">
      <c r="A1728" s="105" t="str">
        <f>TRIM(Clienti!B1728)</f>
        <v/>
      </c>
      <c r="B1728" s="76">
        <f>Clienti!A1728</f>
        <v>0</v>
      </c>
    </row>
    <row r="1729" spans="1:2">
      <c r="A1729" s="105" t="str">
        <f>TRIM(Clienti!B1729)</f>
        <v/>
      </c>
      <c r="B1729" s="76">
        <f>Clienti!A1729</f>
        <v>0</v>
      </c>
    </row>
    <row r="1730" spans="1:2">
      <c r="A1730" s="105" t="str">
        <f>TRIM(Clienti!B1730)</f>
        <v/>
      </c>
      <c r="B1730" s="76">
        <f>Clienti!A1730</f>
        <v>0</v>
      </c>
    </row>
    <row r="1731" spans="1:2">
      <c r="A1731" s="105" t="str">
        <f>TRIM(Clienti!B1731)</f>
        <v/>
      </c>
      <c r="B1731" s="76">
        <f>Clienti!A1731</f>
        <v>0</v>
      </c>
    </row>
    <row r="1732" spans="1:2">
      <c r="A1732" s="105" t="str">
        <f>TRIM(Clienti!B1732)</f>
        <v/>
      </c>
      <c r="B1732" s="76">
        <f>Clienti!A1732</f>
        <v>0</v>
      </c>
    </row>
    <row r="1733" spans="1:2">
      <c r="A1733" s="105" t="str">
        <f>TRIM(Clienti!B1733)</f>
        <v/>
      </c>
      <c r="B1733" s="76">
        <f>Clienti!A1733</f>
        <v>0</v>
      </c>
    </row>
    <row r="1734" spans="1:2">
      <c r="A1734" s="105" t="str">
        <f>TRIM(Clienti!B1734)</f>
        <v/>
      </c>
      <c r="B1734" s="76">
        <f>Clienti!A1734</f>
        <v>0</v>
      </c>
    </row>
    <row r="1735" spans="1:2">
      <c r="A1735" s="105" t="str">
        <f>TRIM(Clienti!B1735)</f>
        <v/>
      </c>
      <c r="B1735" s="76">
        <f>Clienti!A1735</f>
        <v>0</v>
      </c>
    </row>
    <row r="1736" spans="1:2">
      <c r="A1736" s="105" t="str">
        <f>TRIM(Clienti!B1736)</f>
        <v/>
      </c>
      <c r="B1736" s="76">
        <f>Clienti!A1736</f>
        <v>0</v>
      </c>
    </row>
    <row r="1737" spans="1:2">
      <c r="A1737" s="105" t="str">
        <f>TRIM(Clienti!B1737)</f>
        <v/>
      </c>
      <c r="B1737" s="76">
        <f>Clienti!A1737</f>
        <v>0</v>
      </c>
    </row>
    <row r="1738" spans="1:2">
      <c r="A1738" s="105" t="str">
        <f>TRIM(Clienti!B1738)</f>
        <v/>
      </c>
      <c r="B1738" s="76">
        <f>Clienti!A1738</f>
        <v>0</v>
      </c>
    </row>
    <row r="1739" spans="1:2">
      <c r="A1739" s="105" t="str">
        <f>TRIM(Clienti!B1739)</f>
        <v/>
      </c>
      <c r="B1739" s="76">
        <f>Clienti!A1739</f>
        <v>0</v>
      </c>
    </row>
    <row r="1740" spans="1:2">
      <c r="A1740" s="105" t="str">
        <f>TRIM(Clienti!B1740)</f>
        <v/>
      </c>
      <c r="B1740" s="76">
        <f>Clienti!A1740</f>
        <v>0</v>
      </c>
    </row>
    <row r="1741" spans="1:2">
      <c r="A1741" s="105" t="str">
        <f>TRIM(Clienti!B1741)</f>
        <v/>
      </c>
      <c r="B1741" s="76">
        <f>Clienti!A1741</f>
        <v>0</v>
      </c>
    </row>
    <row r="1742" spans="1:2">
      <c r="A1742" s="105" t="str">
        <f>TRIM(Clienti!B1742)</f>
        <v/>
      </c>
      <c r="B1742" s="76">
        <f>Clienti!A1742</f>
        <v>0</v>
      </c>
    </row>
    <row r="1743" spans="1:2">
      <c r="A1743" s="105" t="str">
        <f>TRIM(Clienti!B1743)</f>
        <v/>
      </c>
      <c r="B1743" s="76">
        <f>Clienti!A1743</f>
        <v>0</v>
      </c>
    </row>
    <row r="1744" spans="1:2">
      <c r="A1744" s="105" t="str">
        <f>TRIM(Clienti!B1744)</f>
        <v/>
      </c>
      <c r="B1744" s="76">
        <f>Clienti!A1744</f>
        <v>0</v>
      </c>
    </row>
    <row r="1745" spans="1:2">
      <c r="A1745" s="105" t="str">
        <f>TRIM(Clienti!B1745)</f>
        <v/>
      </c>
      <c r="B1745" s="76">
        <f>Clienti!A1745</f>
        <v>0</v>
      </c>
    </row>
    <row r="1746" spans="1:2">
      <c r="A1746" s="105" t="str">
        <f>TRIM(Clienti!B1746)</f>
        <v/>
      </c>
      <c r="B1746" s="76">
        <f>Clienti!A1746</f>
        <v>0</v>
      </c>
    </row>
    <row r="1747" spans="1:2">
      <c r="A1747" s="105" t="str">
        <f>TRIM(Clienti!B1747)</f>
        <v/>
      </c>
      <c r="B1747" s="76">
        <f>Clienti!A1747</f>
        <v>0</v>
      </c>
    </row>
    <row r="1748" spans="1:2">
      <c r="A1748" s="105" t="str">
        <f>TRIM(Clienti!B1748)</f>
        <v/>
      </c>
      <c r="B1748" s="76">
        <f>Clienti!A1748</f>
        <v>0</v>
      </c>
    </row>
    <row r="1749" spans="1:2">
      <c r="A1749" s="105" t="str">
        <f>TRIM(Clienti!B1749)</f>
        <v/>
      </c>
      <c r="B1749" s="76">
        <f>Clienti!A1749</f>
        <v>0</v>
      </c>
    </row>
    <row r="1750" spans="1:2">
      <c r="A1750" s="105" t="str">
        <f>TRIM(Clienti!B1750)</f>
        <v/>
      </c>
      <c r="B1750" s="76">
        <f>Clienti!A1750</f>
        <v>0</v>
      </c>
    </row>
    <row r="1751" spans="1:2">
      <c r="A1751" s="105" t="str">
        <f>TRIM(Clienti!B1751)</f>
        <v/>
      </c>
      <c r="B1751" s="76">
        <f>Clienti!A1751</f>
        <v>0</v>
      </c>
    </row>
    <row r="1752" spans="1:2">
      <c r="A1752" s="105" t="str">
        <f>TRIM(Clienti!B1752)</f>
        <v/>
      </c>
      <c r="B1752" s="76">
        <f>Clienti!A1752</f>
        <v>0</v>
      </c>
    </row>
    <row r="1753" spans="1:2">
      <c r="A1753" s="105" t="str">
        <f>TRIM(Clienti!B1753)</f>
        <v/>
      </c>
      <c r="B1753" s="76">
        <f>Clienti!A1753</f>
        <v>0</v>
      </c>
    </row>
    <row r="1754" spans="1:2">
      <c r="A1754" s="105" t="str">
        <f>TRIM(Clienti!B1754)</f>
        <v/>
      </c>
      <c r="B1754" s="76">
        <f>Clienti!A1754</f>
        <v>0</v>
      </c>
    </row>
    <row r="1755" spans="1:2">
      <c r="A1755" s="105" t="str">
        <f>TRIM(Clienti!B1755)</f>
        <v/>
      </c>
      <c r="B1755" s="76">
        <f>Clienti!A1755</f>
        <v>0</v>
      </c>
    </row>
    <row r="1756" spans="1:2">
      <c r="A1756" s="105" t="str">
        <f>TRIM(Clienti!B1756)</f>
        <v/>
      </c>
      <c r="B1756" s="76">
        <f>Clienti!A1756</f>
        <v>0</v>
      </c>
    </row>
    <row r="1757" spans="1:2">
      <c r="A1757" s="105" t="str">
        <f>TRIM(Clienti!B1757)</f>
        <v/>
      </c>
      <c r="B1757" s="76">
        <f>Clienti!A1757</f>
        <v>0</v>
      </c>
    </row>
    <row r="1758" spans="1:2">
      <c r="A1758" s="105" t="str">
        <f>TRIM(Clienti!B1758)</f>
        <v/>
      </c>
      <c r="B1758" s="76">
        <f>Clienti!A1758</f>
        <v>0</v>
      </c>
    </row>
    <row r="1759" spans="1:2">
      <c r="A1759" s="105" t="str">
        <f>TRIM(Clienti!B1759)</f>
        <v/>
      </c>
      <c r="B1759" s="76">
        <f>Clienti!A1759</f>
        <v>0</v>
      </c>
    </row>
    <row r="1760" spans="1:2">
      <c r="A1760" s="105" t="str">
        <f>TRIM(Clienti!B1760)</f>
        <v/>
      </c>
      <c r="B1760" s="76">
        <f>Clienti!A1760</f>
        <v>0</v>
      </c>
    </row>
    <row r="1761" spans="1:2">
      <c r="A1761" s="105" t="str">
        <f>TRIM(Clienti!B1761)</f>
        <v/>
      </c>
      <c r="B1761" s="76">
        <f>Clienti!A1761</f>
        <v>0</v>
      </c>
    </row>
    <row r="1762" spans="1:2">
      <c r="A1762" s="105" t="str">
        <f>TRIM(Clienti!B1762)</f>
        <v/>
      </c>
      <c r="B1762" s="76">
        <f>Clienti!A1762</f>
        <v>0</v>
      </c>
    </row>
    <row r="1763" spans="1:2">
      <c r="A1763" s="105" t="str">
        <f>TRIM(Clienti!B1763)</f>
        <v/>
      </c>
      <c r="B1763" s="76">
        <f>Clienti!A1763</f>
        <v>0</v>
      </c>
    </row>
    <row r="1764" spans="1:2">
      <c r="A1764" s="105" t="str">
        <f>TRIM(Clienti!B1764)</f>
        <v/>
      </c>
      <c r="B1764" s="76">
        <f>Clienti!A1764</f>
        <v>0</v>
      </c>
    </row>
    <row r="1765" spans="1:2">
      <c r="A1765" s="105" t="str">
        <f>TRIM(Clienti!B1765)</f>
        <v/>
      </c>
      <c r="B1765" s="76">
        <f>Clienti!A1765</f>
        <v>0</v>
      </c>
    </row>
    <row r="1766" spans="1:2">
      <c r="A1766" s="105" t="str">
        <f>TRIM(Clienti!B1766)</f>
        <v/>
      </c>
      <c r="B1766" s="76">
        <f>Clienti!A1766</f>
        <v>0</v>
      </c>
    </row>
    <row r="1767" spans="1:2">
      <c r="A1767" s="105" t="str">
        <f>TRIM(Clienti!B1767)</f>
        <v/>
      </c>
      <c r="B1767" s="76">
        <f>Clienti!A1767</f>
        <v>0</v>
      </c>
    </row>
    <row r="1768" spans="1:2">
      <c r="A1768" s="105" t="str">
        <f>TRIM(Clienti!B1768)</f>
        <v/>
      </c>
      <c r="B1768" s="76">
        <f>Clienti!A1768</f>
        <v>0</v>
      </c>
    </row>
    <row r="1769" spans="1:2">
      <c r="A1769" s="105" t="str">
        <f>TRIM(Clienti!B1769)</f>
        <v/>
      </c>
      <c r="B1769" s="76">
        <f>Clienti!A1769</f>
        <v>0</v>
      </c>
    </row>
    <row r="1770" spans="1:2">
      <c r="A1770" s="105" t="str">
        <f>TRIM(Clienti!B1770)</f>
        <v/>
      </c>
      <c r="B1770" s="76">
        <f>Clienti!A1770</f>
        <v>0</v>
      </c>
    </row>
    <row r="1771" spans="1:2">
      <c r="A1771" s="105" t="str">
        <f>TRIM(Clienti!B1771)</f>
        <v/>
      </c>
      <c r="B1771" s="76">
        <f>Clienti!A1771</f>
        <v>0</v>
      </c>
    </row>
    <row r="1772" spans="1:2">
      <c r="A1772" s="105" t="str">
        <f>TRIM(Clienti!B1772)</f>
        <v/>
      </c>
      <c r="B1772" s="76">
        <f>Clienti!A1772</f>
        <v>0</v>
      </c>
    </row>
    <row r="1773" spans="1:2">
      <c r="A1773" s="105" t="str">
        <f>TRIM(Clienti!B1773)</f>
        <v/>
      </c>
      <c r="B1773" s="76">
        <f>Clienti!A1773</f>
        <v>0</v>
      </c>
    </row>
    <row r="1774" spans="1:2">
      <c r="A1774" s="105" t="str">
        <f>TRIM(Clienti!B1774)</f>
        <v/>
      </c>
      <c r="B1774" s="76">
        <f>Clienti!A1774</f>
        <v>0</v>
      </c>
    </row>
    <row r="1775" spans="1:2">
      <c r="A1775" s="105" t="str">
        <f>TRIM(Clienti!B1775)</f>
        <v/>
      </c>
      <c r="B1775" s="76">
        <f>Clienti!A1775</f>
        <v>0</v>
      </c>
    </row>
    <row r="1776" spans="1:2">
      <c r="A1776" s="105" t="str">
        <f>TRIM(Clienti!B1776)</f>
        <v/>
      </c>
      <c r="B1776" s="76">
        <f>Clienti!A1776</f>
        <v>0</v>
      </c>
    </row>
    <row r="1777" spans="1:2">
      <c r="A1777" s="105" t="str">
        <f>TRIM(Clienti!B1777)</f>
        <v/>
      </c>
      <c r="B1777" s="76">
        <f>Clienti!A1777</f>
        <v>0</v>
      </c>
    </row>
    <row r="1778" spans="1:2">
      <c r="A1778" s="105" t="str">
        <f>TRIM(Clienti!B1778)</f>
        <v/>
      </c>
      <c r="B1778" s="76">
        <f>Clienti!A1778</f>
        <v>0</v>
      </c>
    </row>
    <row r="1779" spans="1:2">
      <c r="A1779" s="105" t="str">
        <f>TRIM(Clienti!B1779)</f>
        <v/>
      </c>
      <c r="B1779" s="76">
        <f>Clienti!A1779</f>
        <v>0</v>
      </c>
    </row>
    <row r="1780" spans="1:2">
      <c r="A1780" s="105" t="str">
        <f>TRIM(Clienti!B1780)</f>
        <v/>
      </c>
      <c r="B1780" s="76">
        <f>Clienti!A1780</f>
        <v>0</v>
      </c>
    </row>
    <row r="1781" spans="1:2">
      <c r="A1781" s="105" t="str">
        <f>TRIM(Clienti!B1781)</f>
        <v/>
      </c>
      <c r="B1781" s="76">
        <f>Clienti!A1781</f>
        <v>0</v>
      </c>
    </row>
    <row r="1782" spans="1:2">
      <c r="A1782" s="105" t="str">
        <f>TRIM(Clienti!B1782)</f>
        <v/>
      </c>
      <c r="B1782" s="76">
        <f>Clienti!A1782</f>
        <v>0</v>
      </c>
    </row>
    <row r="1783" spans="1:2">
      <c r="A1783" s="105" t="str">
        <f>TRIM(Clienti!B1783)</f>
        <v/>
      </c>
      <c r="B1783" s="76">
        <f>Clienti!A1783</f>
        <v>0</v>
      </c>
    </row>
    <row r="1784" spans="1:2">
      <c r="A1784" s="105" t="str">
        <f>TRIM(Clienti!B1784)</f>
        <v/>
      </c>
      <c r="B1784" s="76">
        <f>Clienti!A1784</f>
        <v>0</v>
      </c>
    </row>
    <row r="1785" spans="1:2">
      <c r="A1785" s="105" t="str">
        <f>TRIM(Clienti!B1785)</f>
        <v/>
      </c>
      <c r="B1785" s="76">
        <f>Clienti!A1785</f>
        <v>0</v>
      </c>
    </row>
    <row r="1786" spans="1:2">
      <c r="A1786" s="105" t="str">
        <f>TRIM(Clienti!B1786)</f>
        <v/>
      </c>
      <c r="B1786" s="76">
        <f>Clienti!A1786</f>
        <v>0</v>
      </c>
    </row>
    <row r="1787" spans="1:2">
      <c r="A1787" s="105" t="str">
        <f>TRIM(Clienti!B1787)</f>
        <v/>
      </c>
      <c r="B1787" s="76">
        <f>Clienti!A1787</f>
        <v>0</v>
      </c>
    </row>
    <row r="1788" spans="1:2">
      <c r="A1788" s="105" t="str">
        <f>TRIM(Clienti!B1788)</f>
        <v/>
      </c>
      <c r="B1788" s="76">
        <f>Clienti!A1788</f>
        <v>0</v>
      </c>
    </row>
    <row r="1789" spans="1:2">
      <c r="A1789" s="105" t="str">
        <f>TRIM(Clienti!B1789)</f>
        <v/>
      </c>
      <c r="B1789" s="76">
        <f>Clienti!A1789</f>
        <v>0</v>
      </c>
    </row>
    <row r="1790" spans="1:2">
      <c r="A1790" s="105" t="str">
        <f>TRIM(Clienti!B1790)</f>
        <v/>
      </c>
      <c r="B1790" s="76">
        <f>Clienti!A1790</f>
        <v>0</v>
      </c>
    </row>
    <row r="1791" spans="1:2">
      <c r="A1791" s="105" t="str">
        <f>TRIM(Clienti!B1791)</f>
        <v/>
      </c>
      <c r="B1791" s="76">
        <f>Clienti!A1791</f>
        <v>0</v>
      </c>
    </row>
    <row r="1792" spans="1:2">
      <c r="A1792" s="105" t="str">
        <f>TRIM(Clienti!B1792)</f>
        <v/>
      </c>
      <c r="B1792" s="76">
        <f>Clienti!A1792</f>
        <v>0</v>
      </c>
    </row>
    <row r="1793" spans="1:2">
      <c r="A1793" s="105" t="str">
        <f>TRIM(Clienti!B1793)</f>
        <v/>
      </c>
      <c r="B1793" s="76">
        <f>Clienti!A1793</f>
        <v>0</v>
      </c>
    </row>
    <row r="1794" spans="1:2">
      <c r="A1794" s="105" t="str">
        <f>TRIM(Clienti!B1794)</f>
        <v/>
      </c>
      <c r="B1794" s="76">
        <f>Clienti!A1794</f>
        <v>0</v>
      </c>
    </row>
    <row r="1795" spans="1:2">
      <c r="A1795" s="105" t="str">
        <f>TRIM(Clienti!B1795)</f>
        <v/>
      </c>
      <c r="B1795" s="76">
        <f>Clienti!A1795</f>
        <v>0</v>
      </c>
    </row>
    <row r="1796" spans="1:2">
      <c r="A1796" s="105" t="str">
        <f>TRIM(Clienti!B1796)</f>
        <v/>
      </c>
      <c r="B1796" s="76">
        <f>Clienti!A1796</f>
        <v>0</v>
      </c>
    </row>
    <row r="1797" spans="1:2">
      <c r="A1797" s="105" t="str">
        <f>TRIM(Clienti!B1797)</f>
        <v/>
      </c>
      <c r="B1797" s="76">
        <f>Clienti!A1797</f>
        <v>0</v>
      </c>
    </row>
    <row r="1798" spans="1:2">
      <c r="A1798" s="105" t="str">
        <f>TRIM(Clienti!B1798)</f>
        <v/>
      </c>
      <c r="B1798" s="76">
        <f>Clienti!A1798</f>
        <v>0</v>
      </c>
    </row>
    <row r="1799" spans="1:2">
      <c r="A1799" s="105" t="str">
        <f>TRIM(Clienti!B1799)</f>
        <v/>
      </c>
      <c r="B1799" s="76">
        <f>Clienti!A1799</f>
        <v>0</v>
      </c>
    </row>
    <row r="1800" spans="1:2">
      <c r="A1800" s="105" t="str">
        <f>TRIM(Clienti!B1800)</f>
        <v/>
      </c>
      <c r="B1800" s="76">
        <f>Clienti!A1800</f>
        <v>0</v>
      </c>
    </row>
    <row r="1801" spans="1:2">
      <c r="A1801" s="105" t="str">
        <f>TRIM(Clienti!B1801)</f>
        <v/>
      </c>
      <c r="B1801" s="76">
        <f>Clienti!A1801</f>
        <v>0</v>
      </c>
    </row>
    <row r="1802" spans="1:2">
      <c r="A1802" s="105" t="str">
        <f>TRIM(Clienti!B1802)</f>
        <v/>
      </c>
      <c r="B1802" s="76">
        <f>Clienti!A1802</f>
        <v>0</v>
      </c>
    </row>
    <row r="1803" spans="1:2">
      <c r="A1803" s="105" t="str">
        <f>TRIM(Clienti!B1803)</f>
        <v/>
      </c>
      <c r="B1803" s="76">
        <f>Clienti!A1803</f>
        <v>0</v>
      </c>
    </row>
    <row r="1804" spans="1:2">
      <c r="A1804" s="105" t="str">
        <f>TRIM(Clienti!B1804)</f>
        <v/>
      </c>
      <c r="B1804" s="76">
        <f>Clienti!A1804</f>
        <v>0</v>
      </c>
    </row>
    <row r="1805" spans="1:2">
      <c r="A1805" s="105" t="str">
        <f>TRIM(Clienti!B1805)</f>
        <v/>
      </c>
      <c r="B1805" s="76">
        <f>Clienti!A1805</f>
        <v>0</v>
      </c>
    </row>
    <row r="1806" spans="1:2">
      <c r="A1806" s="105" t="str">
        <f>TRIM(Clienti!B1806)</f>
        <v/>
      </c>
      <c r="B1806" s="76">
        <f>Clienti!A1806</f>
        <v>0</v>
      </c>
    </row>
    <row r="1807" spans="1:2">
      <c r="A1807" s="105" t="str">
        <f>TRIM(Clienti!B1807)</f>
        <v/>
      </c>
      <c r="B1807" s="76">
        <f>Clienti!A1807</f>
        <v>0</v>
      </c>
    </row>
    <row r="1808" spans="1:2">
      <c r="A1808" s="105" t="str">
        <f>TRIM(Clienti!B1808)</f>
        <v/>
      </c>
      <c r="B1808" s="76">
        <f>Clienti!A1808</f>
        <v>0</v>
      </c>
    </row>
    <row r="1809" spans="1:2">
      <c r="A1809" s="105" t="str">
        <f>TRIM(Clienti!B1809)</f>
        <v/>
      </c>
      <c r="B1809" s="76">
        <f>Clienti!A1809</f>
        <v>0</v>
      </c>
    </row>
    <row r="1810" spans="1:2">
      <c r="A1810" s="105" t="str">
        <f>TRIM(Clienti!B1810)</f>
        <v/>
      </c>
      <c r="B1810" s="76">
        <f>Clienti!A1810</f>
        <v>0</v>
      </c>
    </row>
    <row r="1811" spans="1:2">
      <c r="A1811" s="105" t="str">
        <f>TRIM(Clienti!B1811)</f>
        <v/>
      </c>
      <c r="B1811" s="76">
        <f>Clienti!A1811</f>
        <v>0</v>
      </c>
    </row>
    <row r="1812" spans="1:2">
      <c r="A1812" s="105" t="str">
        <f>TRIM(Clienti!B1812)</f>
        <v/>
      </c>
      <c r="B1812" s="76">
        <f>Clienti!A1812</f>
        <v>0</v>
      </c>
    </row>
    <row r="1813" spans="1:2">
      <c r="A1813" s="105" t="str">
        <f>TRIM(Clienti!B1813)</f>
        <v/>
      </c>
      <c r="B1813" s="76">
        <f>Clienti!A1813</f>
        <v>0</v>
      </c>
    </row>
    <row r="1814" spans="1:2">
      <c r="A1814" s="105" t="str">
        <f>TRIM(Clienti!B1814)</f>
        <v/>
      </c>
      <c r="B1814" s="76">
        <f>Clienti!A1814</f>
        <v>0</v>
      </c>
    </row>
    <row r="1815" spans="1:2">
      <c r="A1815" s="105" t="str">
        <f>TRIM(Clienti!B1815)</f>
        <v/>
      </c>
      <c r="B1815" s="76">
        <f>Clienti!A1815</f>
        <v>0</v>
      </c>
    </row>
    <row r="1816" spans="1:2">
      <c r="A1816" s="105" t="str">
        <f>TRIM(Clienti!B1816)</f>
        <v/>
      </c>
      <c r="B1816" s="76">
        <f>Clienti!A1816</f>
        <v>0</v>
      </c>
    </row>
    <row r="1817" spans="1:2">
      <c r="A1817" s="105" t="str">
        <f>TRIM(Clienti!B1817)</f>
        <v/>
      </c>
      <c r="B1817" s="76">
        <f>Clienti!A1817</f>
        <v>0</v>
      </c>
    </row>
    <row r="1818" spans="1:2">
      <c r="A1818" s="105" t="str">
        <f>TRIM(Clienti!B1818)</f>
        <v/>
      </c>
      <c r="B1818" s="76">
        <f>Clienti!A1818</f>
        <v>0</v>
      </c>
    </row>
    <row r="1819" spans="1:2">
      <c r="A1819" s="105" t="str">
        <f>TRIM(Clienti!B1819)</f>
        <v/>
      </c>
      <c r="B1819" s="76">
        <f>Clienti!A1819</f>
        <v>0</v>
      </c>
    </row>
    <row r="1820" spans="1:2">
      <c r="A1820" s="105" t="str">
        <f>TRIM(Clienti!B1820)</f>
        <v/>
      </c>
      <c r="B1820" s="76">
        <f>Clienti!A1820</f>
        <v>0</v>
      </c>
    </row>
    <row r="1821" spans="1:2">
      <c r="A1821" s="105" t="str">
        <f>TRIM(Clienti!B1821)</f>
        <v/>
      </c>
      <c r="B1821" s="76">
        <f>Clienti!A1821</f>
        <v>0</v>
      </c>
    </row>
    <row r="1822" spans="1:2">
      <c r="A1822" s="105" t="str">
        <f>TRIM(Clienti!B1822)</f>
        <v/>
      </c>
      <c r="B1822" s="76">
        <f>Clienti!A1822</f>
        <v>0</v>
      </c>
    </row>
    <row r="1823" spans="1:2">
      <c r="A1823" s="105" t="str">
        <f>TRIM(Clienti!B1823)</f>
        <v/>
      </c>
      <c r="B1823" s="76">
        <f>Clienti!A1823</f>
        <v>0</v>
      </c>
    </row>
    <row r="1824" spans="1:2">
      <c r="A1824" s="105" t="str">
        <f>TRIM(Clienti!B1824)</f>
        <v/>
      </c>
      <c r="B1824" s="76">
        <f>Clienti!A1824</f>
        <v>0</v>
      </c>
    </row>
    <row r="1825" spans="1:2">
      <c r="A1825" s="105" t="str">
        <f>TRIM(Clienti!B1825)</f>
        <v/>
      </c>
      <c r="B1825" s="76">
        <f>Clienti!A1825</f>
        <v>0</v>
      </c>
    </row>
    <row r="1826" spans="1:2">
      <c r="A1826" s="105" t="str">
        <f>TRIM(Clienti!B1826)</f>
        <v/>
      </c>
      <c r="B1826" s="76">
        <f>Clienti!A1826</f>
        <v>0</v>
      </c>
    </row>
    <row r="1827" spans="1:2">
      <c r="A1827" s="105" t="str">
        <f>TRIM(Clienti!B1827)</f>
        <v/>
      </c>
      <c r="B1827" s="76">
        <f>Clienti!A1827</f>
        <v>0</v>
      </c>
    </row>
    <row r="1828" spans="1:2">
      <c r="A1828" s="105" t="str">
        <f>TRIM(Clienti!B1828)</f>
        <v/>
      </c>
      <c r="B1828" s="76">
        <f>Clienti!A1828</f>
        <v>0</v>
      </c>
    </row>
    <row r="1829" spans="1:2">
      <c r="A1829" s="105" t="str">
        <f>TRIM(Clienti!B1829)</f>
        <v/>
      </c>
      <c r="B1829" s="76">
        <f>Clienti!A1829</f>
        <v>0</v>
      </c>
    </row>
    <row r="1830" spans="1:2">
      <c r="A1830" s="105" t="str">
        <f>TRIM(Clienti!B1830)</f>
        <v/>
      </c>
      <c r="B1830" s="76">
        <f>Clienti!A1830</f>
        <v>0</v>
      </c>
    </row>
    <row r="1831" spans="1:2">
      <c r="A1831" s="105" t="str">
        <f>TRIM(Clienti!B1831)</f>
        <v/>
      </c>
      <c r="B1831" s="76">
        <f>Clienti!A1831</f>
        <v>0</v>
      </c>
    </row>
    <row r="1832" spans="1:2">
      <c r="A1832" s="105" t="str">
        <f>TRIM(Clienti!B1832)</f>
        <v/>
      </c>
      <c r="B1832" s="76">
        <f>Clienti!A1832</f>
        <v>0</v>
      </c>
    </row>
    <row r="1833" spans="1:2">
      <c r="A1833" s="105" t="str">
        <f>TRIM(Clienti!B1833)</f>
        <v/>
      </c>
      <c r="B1833" s="76">
        <f>Clienti!A1833</f>
        <v>0</v>
      </c>
    </row>
    <row r="1834" spans="1:2">
      <c r="A1834" s="105" t="str">
        <f>TRIM(Clienti!B1834)</f>
        <v/>
      </c>
      <c r="B1834" s="76">
        <f>Clienti!A1834</f>
        <v>0</v>
      </c>
    </row>
    <row r="1835" spans="1:2">
      <c r="A1835" s="105" t="str">
        <f>TRIM(Clienti!B1835)</f>
        <v/>
      </c>
      <c r="B1835" s="76">
        <f>Clienti!A1835</f>
        <v>0</v>
      </c>
    </row>
    <row r="1836" spans="1:2">
      <c r="A1836" s="105" t="str">
        <f>TRIM(Clienti!B1836)</f>
        <v/>
      </c>
      <c r="B1836" s="76">
        <f>Clienti!A1836</f>
        <v>0</v>
      </c>
    </row>
    <row r="1837" spans="1:2">
      <c r="A1837" s="105" t="str">
        <f>TRIM(Clienti!B1837)</f>
        <v/>
      </c>
      <c r="B1837" s="76">
        <f>Clienti!A1837</f>
        <v>0</v>
      </c>
    </row>
    <row r="1838" spans="1:2">
      <c r="A1838" s="105" t="str">
        <f>TRIM(Clienti!B1838)</f>
        <v/>
      </c>
      <c r="B1838" s="76">
        <f>Clienti!A1838</f>
        <v>0</v>
      </c>
    </row>
    <row r="1839" spans="1:2">
      <c r="A1839" s="105" t="str">
        <f>TRIM(Clienti!B1839)</f>
        <v/>
      </c>
      <c r="B1839" s="76">
        <f>Clienti!A1839</f>
        <v>0</v>
      </c>
    </row>
    <row r="1840" spans="1:2">
      <c r="A1840" s="105" t="str">
        <f>TRIM(Clienti!B1840)</f>
        <v/>
      </c>
      <c r="B1840" s="76">
        <f>Clienti!A1840</f>
        <v>0</v>
      </c>
    </row>
    <row r="1841" spans="1:2">
      <c r="A1841" s="105" t="str">
        <f>TRIM(Clienti!B1841)</f>
        <v/>
      </c>
      <c r="B1841" s="76">
        <f>Clienti!A1841</f>
        <v>0</v>
      </c>
    </row>
    <row r="1842" spans="1:2">
      <c r="A1842" s="105" t="str">
        <f>TRIM(Clienti!B1842)</f>
        <v/>
      </c>
      <c r="B1842" s="76">
        <f>Clienti!A1842</f>
        <v>0</v>
      </c>
    </row>
    <row r="1843" spans="1:2">
      <c r="A1843" s="105" t="str">
        <f>TRIM(Clienti!B1843)</f>
        <v/>
      </c>
      <c r="B1843" s="76">
        <f>Clienti!A1843</f>
        <v>0</v>
      </c>
    </row>
    <row r="1844" spans="1:2">
      <c r="A1844" s="105" t="str">
        <f>TRIM(Clienti!B1844)</f>
        <v/>
      </c>
      <c r="B1844" s="76">
        <f>Clienti!A1844</f>
        <v>0</v>
      </c>
    </row>
    <row r="1845" spans="1:2">
      <c r="A1845" s="105" t="str">
        <f>TRIM(Clienti!B1845)</f>
        <v/>
      </c>
      <c r="B1845" s="76">
        <f>Clienti!A1845</f>
        <v>0</v>
      </c>
    </row>
    <row r="1846" spans="1:2">
      <c r="A1846" s="105" t="str">
        <f>TRIM(Clienti!B1846)</f>
        <v/>
      </c>
      <c r="B1846" s="76">
        <f>Clienti!A1846</f>
        <v>0</v>
      </c>
    </row>
    <row r="1847" spans="1:2">
      <c r="A1847" s="105" t="str">
        <f>TRIM(Clienti!B1847)</f>
        <v/>
      </c>
      <c r="B1847" s="76">
        <f>Clienti!A1847</f>
        <v>0</v>
      </c>
    </row>
    <row r="1848" spans="1:2">
      <c r="A1848" s="105" t="str">
        <f>TRIM(Clienti!B1848)</f>
        <v/>
      </c>
      <c r="B1848" s="76">
        <f>Clienti!A1848</f>
        <v>0</v>
      </c>
    </row>
    <row r="1849" spans="1:2">
      <c r="A1849" s="105" t="str">
        <f>TRIM(Clienti!B1849)</f>
        <v/>
      </c>
      <c r="B1849" s="76">
        <f>Clienti!A1849</f>
        <v>0</v>
      </c>
    </row>
    <row r="1850" spans="1:2">
      <c r="A1850" s="105" t="str">
        <f>TRIM(Clienti!B1850)</f>
        <v/>
      </c>
      <c r="B1850" s="76">
        <f>Clienti!A1850</f>
        <v>0</v>
      </c>
    </row>
    <row r="1851" spans="1:2">
      <c r="A1851" s="105" t="str">
        <f>TRIM(Clienti!B1851)</f>
        <v/>
      </c>
      <c r="B1851" s="76">
        <f>Clienti!A1851</f>
        <v>0</v>
      </c>
    </row>
    <row r="1852" spans="1:2">
      <c r="A1852" s="105" t="str">
        <f>TRIM(Clienti!B1852)</f>
        <v/>
      </c>
      <c r="B1852" s="76">
        <f>Clienti!A1852</f>
        <v>0</v>
      </c>
    </row>
    <row r="1853" spans="1:2">
      <c r="A1853" s="105" t="str">
        <f>TRIM(Clienti!B1853)</f>
        <v/>
      </c>
      <c r="B1853" s="76">
        <f>Clienti!A1853</f>
        <v>0</v>
      </c>
    </row>
    <row r="1854" spans="1:2">
      <c r="A1854" s="105" t="str">
        <f>TRIM(Clienti!B1854)</f>
        <v/>
      </c>
      <c r="B1854" s="76">
        <f>Clienti!A1854</f>
        <v>0</v>
      </c>
    </row>
    <row r="1855" spans="1:2">
      <c r="A1855" s="105" t="str">
        <f>TRIM(Clienti!B1855)</f>
        <v/>
      </c>
      <c r="B1855" s="76">
        <f>Clienti!A1855</f>
        <v>0</v>
      </c>
    </row>
    <row r="1856" spans="1:2">
      <c r="A1856" s="105" t="str">
        <f>TRIM(Clienti!B1856)</f>
        <v/>
      </c>
      <c r="B1856" s="76">
        <f>Clienti!A1856</f>
        <v>0</v>
      </c>
    </row>
    <row r="1857" spans="1:2">
      <c r="A1857" s="105" t="str">
        <f>TRIM(Clienti!B1857)</f>
        <v/>
      </c>
      <c r="B1857" s="76">
        <f>Clienti!A1857</f>
        <v>0</v>
      </c>
    </row>
    <row r="1858" spans="1:2">
      <c r="A1858" s="105" t="str">
        <f>TRIM(Clienti!B1858)</f>
        <v/>
      </c>
      <c r="B1858" s="76">
        <f>Clienti!A1858</f>
        <v>0</v>
      </c>
    </row>
    <row r="1859" spans="1:2">
      <c r="A1859" s="105" t="str">
        <f>TRIM(Clienti!B1859)</f>
        <v/>
      </c>
      <c r="B1859" s="76">
        <f>Clienti!A1859</f>
        <v>0</v>
      </c>
    </row>
    <row r="1860" spans="1:2">
      <c r="A1860" s="105" t="str">
        <f>TRIM(Clienti!B1860)</f>
        <v/>
      </c>
      <c r="B1860" s="76">
        <f>Clienti!A1860</f>
        <v>0</v>
      </c>
    </row>
    <row r="1861" spans="1:2">
      <c r="A1861" s="105" t="str">
        <f>TRIM(Clienti!B1861)</f>
        <v/>
      </c>
      <c r="B1861" s="76">
        <f>Clienti!A1861</f>
        <v>0</v>
      </c>
    </row>
    <row r="1862" spans="1:2">
      <c r="A1862" s="105" t="str">
        <f>TRIM(Clienti!B1862)</f>
        <v/>
      </c>
      <c r="B1862" s="76">
        <f>Clienti!A1862</f>
        <v>0</v>
      </c>
    </row>
    <row r="1863" spans="1:2">
      <c r="A1863" s="105" t="str">
        <f>TRIM(Clienti!B1863)</f>
        <v/>
      </c>
      <c r="B1863" s="76">
        <f>Clienti!A1863</f>
        <v>0</v>
      </c>
    </row>
    <row r="1864" spans="1:2">
      <c r="A1864" s="105" t="str">
        <f>TRIM(Clienti!B1864)</f>
        <v/>
      </c>
      <c r="B1864" s="76">
        <f>Clienti!A1864</f>
        <v>0</v>
      </c>
    </row>
    <row r="1865" spans="1:2">
      <c r="A1865" s="105" t="str">
        <f>TRIM(Clienti!B1865)</f>
        <v/>
      </c>
      <c r="B1865" s="76">
        <f>Clienti!A1865</f>
        <v>0</v>
      </c>
    </row>
    <row r="1866" spans="1:2">
      <c r="A1866" s="105" t="str">
        <f>TRIM(Clienti!B1866)</f>
        <v/>
      </c>
      <c r="B1866" s="76">
        <f>Clienti!A1866</f>
        <v>0</v>
      </c>
    </row>
    <row r="1867" spans="1:2">
      <c r="A1867" s="105" t="str">
        <f>TRIM(Clienti!B1867)</f>
        <v/>
      </c>
      <c r="B1867" s="76">
        <f>Clienti!A1867</f>
        <v>0</v>
      </c>
    </row>
    <row r="1868" spans="1:2">
      <c r="A1868" s="105" t="str">
        <f>TRIM(Clienti!B1868)</f>
        <v/>
      </c>
      <c r="B1868" s="76">
        <f>Clienti!A1868</f>
        <v>0</v>
      </c>
    </row>
    <row r="1869" spans="1:2">
      <c r="A1869" s="105" t="str">
        <f>TRIM(Clienti!B1869)</f>
        <v/>
      </c>
      <c r="B1869" s="76">
        <f>Clienti!A1869</f>
        <v>0</v>
      </c>
    </row>
    <row r="1870" spans="1:2">
      <c r="A1870" s="105" t="str">
        <f>TRIM(Clienti!B1870)</f>
        <v/>
      </c>
      <c r="B1870" s="76">
        <f>Clienti!A1870</f>
        <v>0</v>
      </c>
    </row>
    <row r="1871" spans="1:2">
      <c r="A1871" s="105" t="str">
        <f>TRIM(Clienti!B1871)</f>
        <v/>
      </c>
      <c r="B1871" s="76">
        <f>Clienti!A1871</f>
        <v>0</v>
      </c>
    </row>
    <row r="1872" spans="1:2">
      <c r="A1872" s="105" t="str">
        <f>TRIM(Clienti!B1872)</f>
        <v/>
      </c>
      <c r="B1872" s="76">
        <f>Clienti!A1872</f>
        <v>0</v>
      </c>
    </row>
    <row r="1873" spans="1:2">
      <c r="A1873" s="105" t="str">
        <f>TRIM(Clienti!B1873)</f>
        <v/>
      </c>
      <c r="B1873" s="76">
        <f>Clienti!A1873</f>
        <v>0</v>
      </c>
    </row>
    <row r="1874" spans="1:2">
      <c r="A1874" s="105" t="str">
        <f>TRIM(Clienti!B1874)</f>
        <v/>
      </c>
      <c r="B1874" s="76">
        <f>Clienti!A1874</f>
        <v>0</v>
      </c>
    </row>
    <row r="1875" spans="1:2">
      <c r="A1875" s="105" t="str">
        <f>TRIM(Clienti!B1875)</f>
        <v/>
      </c>
      <c r="B1875" s="76">
        <f>Clienti!A1875</f>
        <v>0</v>
      </c>
    </row>
    <row r="1876" spans="1:2">
      <c r="A1876" s="105" t="str">
        <f>TRIM(Clienti!B1876)</f>
        <v/>
      </c>
      <c r="B1876" s="76">
        <f>Clienti!A1876</f>
        <v>0</v>
      </c>
    </row>
    <row r="1877" spans="1:2">
      <c r="A1877" s="105" t="str">
        <f>TRIM(Clienti!B1877)</f>
        <v/>
      </c>
      <c r="B1877" s="76">
        <f>Clienti!A1877</f>
        <v>0</v>
      </c>
    </row>
    <row r="1878" spans="1:2">
      <c r="A1878" s="105" t="str">
        <f>TRIM(Clienti!B1878)</f>
        <v/>
      </c>
      <c r="B1878" s="76">
        <f>Clienti!A1878</f>
        <v>0</v>
      </c>
    </row>
    <row r="1879" spans="1:2">
      <c r="A1879" s="105" t="str">
        <f>TRIM(Clienti!B1879)</f>
        <v/>
      </c>
      <c r="B1879" s="76">
        <f>Clienti!A1879</f>
        <v>0</v>
      </c>
    </row>
    <row r="1880" spans="1:2">
      <c r="A1880" s="105" t="str">
        <f>TRIM(Clienti!B1880)</f>
        <v/>
      </c>
      <c r="B1880" s="76">
        <f>Clienti!A1880</f>
        <v>0</v>
      </c>
    </row>
    <row r="1881" spans="1:2">
      <c r="A1881" s="105" t="str">
        <f>TRIM(Clienti!B1881)</f>
        <v/>
      </c>
      <c r="B1881" s="76">
        <f>Clienti!A1881</f>
        <v>0</v>
      </c>
    </row>
    <row r="1882" spans="1:2">
      <c r="A1882" s="105" t="str">
        <f>TRIM(Clienti!B1882)</f>
        <v/>
      </c>
      <c r="B1882" s="76">
        <f>Clienti!A1882</f>
        <v>0</v>
      </c>
    </row>
    <row r="1883" spans="1:2">
      <c r="A1883" s="105" t="str">
        <f>TRIM(Clienti!B1883)</f>
        <v/>
      </c>
      <c r="B1883" s="76">
        <f>Clienti!A1883</f>
        <v>0</v>
      </c>
    </row>
    <row r="1884" spans="1:2">
      <c r="A1884" s="105" t="str">
        <f>TRIM(Clienti!B1884)</f>
        <v/>
      </c>
      <c r="B1884" s="76">
        <f>Clienti!A1884</f>
        <v>0</v>
      </c>
    </row>
    <row r="1885" spans="1:2">
      <c r="A1885" s="105" t="str">
        <f>TRIM(Clienti!B1885)</f>
        <v/>
      </c>
      <c r="B1885" s="76">
        <f>Clienti!A1885</f>
        <v>0</v>
      </c>
    </row>
    <row r="1886" spans="1:2">
      <c r="A1886" s="105" t="str">
        <f>TRIM(Clienti!B1886)</f>
        <v/>
      </c>
      <c r="B1886" s="76">
        <f>Clienti!A1886</f>
        <v>0</v>
      </c>
    </row>
    <row r="1887" spans="1:2">
      <c r="A1887" s="105" t="str">
        <f>TRIM(Clienti!B1887)</f>
        <v/>
      </c>
      <c r="B1887" s="76">
        <f>Clienti!A1887</f>
        <v>0</v>
      </c>
    </row>
    <row r="1888" spans="1:2">
      <c r="A1888" s="105" t="str">
        <f>TRIM(Clienti!B1888)</f>
        <v/>
      </c>
      <c r="B1888" s="76">
        <f>Clienti!A1888</f>
        <v>0</v>
      </c>
    </row>
    <row r="1889" spans="1:2">
      <c r="A1889" s="105" t="str">
        <f>TRIM(Clienti!B1889)</f>
        <v/>
      </c>
      <c r="B1889" s="76">
        <f>Clienti!A1889</f>
        <v>0</v>
      </c>
    </row>
    <row r="1890" spans="1:2">
      <c r="A1890" s="105" t="str">
        <f>TRIM(Clienti!B1890)</f>
        <v/>
      </c>
      <c r="B1890" s="76">
        <f>Clienti!A1890</f>
        <v>0</v>
      </c>
    </row>
    <row r="1891" spans="1:2">
      <c r="A1891" s="105" t="str">
        <f>TRIM(Clienti!B1891)</f>
        <v/>
      </c>
      <c r="B1891" s="76">
        <f>Clienti!A1891</f>
        <v>0</v>
      </c>
    </row>
    <row r="1892" spans="1:2">
      <c r="A1892" s="105" t="str">
        <f>TRIM(Clienti!B1892)</f>
        <v/>
      </c>
      <c r="B1892" s="76">
        <f>Clienti!A1892</f>
        <v>0</v>
      </c>
    </row>
    <row r="1893" spans="1:2">
      <c r="A1893" s="105" t="str">
        <f>TRIM(Clienti!B1893)</f>
        <v/>
      </c>
      <c r="B1893" s="76">
        <f>Clienti!A1893</f>
        <v>0</v>
      </c>
    </row>
    <row r="1894" spans="1:2">
      <c r="A1894" s="105" t="str">
        <f>TRIM(Clienti!B1894)</f>
        <v/>
      </c>
      <c r="B1894" s="76">
        <f>Clienti!A1894</f>
        <v>0</v>
      </c>
    </row>
    <row r="1895" spans="1:2">
      <c r="A1895" s="105" t="str">
        <f>TRIM(Clienti!B1895)</f>
        <v/>
      </c>
      <c r="B1895" s="76">
        <f>Clienti!A1895</f>
        <v>0</v>
      </c>
    </row>
    <row r="1896" spans="1:2">
      <c r="A1896" s="105" t="str">
        <f>TRIM(Clienti!B1896)</f>
        <v/>
      </c>
      <c r="B1896" s="76">
        <f>Clienti!A1896</f>
        <v>0</v>
      </c>
    </row>
    <row r="1897" spans="1:2">
      <c r="A1897" s="105" t="str">
        <f>TRIM(Clienti!B1897)</f>
        <v/>
      </c>
      <c r="B1897" s="76">
        <f>Clienti!A1897</f>
        <v>0</v>
      </c>
    </row>
    <row r="1898" spans="1:2">
      <c r="A1898" s="105" t="str">
        <f>TRIM(Clienti!B1898)</f>
        <v/>
      </c>
      <c r="B1898" s="76">
        <f>Clienti!A1898</f>
        <v>0</v>
      </c>
    </row>
    <row r="1899" spans="1:2">
      <c r="A1899" s="105" t="str">
        <f>TRIM(Clienti!B1899)</f>
        <v/>
      </c>
      <c r="B1899" s="76">
        <f>Clienti!A1899</f>
        <v>0</v>
      </c>
    </row>
    <row r="1900" spans="1:2">
      <c r="A1900" s="105" t="str">
        <f>TRIM(Clienti!B1900)</f>
        <v/>
      </c>
      <c r="B1900" s="76">
        <f>Clienti!A1900</f>
        <v>0</v>
      </c>
    </row>
    <row r="1901" spans="1:2">
      <c r="A1901" s="105" t="str">
        <f>TRIM(Clienti!B1901)</f>
        <v/>
      </c>
      <c r="B1901" s="76">
        <f>Clienti!A1901</f>
        <v>0</v>
      </c>
    </row>
    <row r="1902" spans="1:2">
      <c r="A1902" s="105" t="str">
        <f>TRIM(Clienti!B1902)</f>
        <v/>
      </c>
      <c r="B1902" s="76">
        <f>Clienti!A1902</f>
        <v>0</v>
      </c>
    </row>
    <row r="1903" spans="1:2">
      <c r="A1903" s="105" t="str">
        <f>TRIM(Clienti!B1903)</f>
        <v/>
      </c>
      <c r="B1903" s="76">
        <f>Clienti!A1903</f>
        <v>0</v>
      </c>
    </row>
    <row r="1904" spans="1:2">
      <c r="A1904" s="105" t="str">
        <f>TRIM(Clienti!B1904)</f>
        <v/>
      </c>
      <c r="B1904" s="76">
        <f>Clienti!A1904</f>
        <v>0</v>
      </c>
    </row>
    <row r="1905" spans="1:2">
      <c r="A1905" s="105" t="str">
        <f>TRIM(Clienti!B1905)</f>
        <v/>
      </c>
      <c r="B1905" s="76">
        <f>Clienti!A1905</f>
        <v>0</v>
      </c>
    </row>
    <row r="1906" spans="1:2">
      <c r="A1906" s="105" t="str">
        <f>TRIM(Clienti!B1906)</f>
        <v/>
      </c>
      <c r="B1906" s="76">
        <f>Clienti!A1906</f>
        <v>0</v>
      </c>
    </row>
    <row r="1907" spans="1:2">
      <c r="A1907" s="105" t="str">
        <f>TRIM(Clienti!B1907)</f>
        <v/>
      </c>
      <c r="B1907" s="76">
        <f>Clienti!A1907</f>
        <v>0</v>
      </c>
    </row>
    <row r="1908" spans="1:2">
      <c r="A1908" s="105" t="str">
        <f>TRIM(Clienti!B1908)</f>
        <v/>
      </c>
      <c r="B1908" s="76">
        <f>Clienti!A1908</f>
        <v>0</v>
      </c>
    </row>
    <row r="1909" spans="1:2">
      <c r="A1909" s="105" t="str">
        <f>TRIM(Clienti!B1909)</f>
        <v/>
      </c>
      <c r="B1909" s="76">
        <f>Clienti!A1909</f>
        <v>0</v>
      </c>
    </row>
    <row r="1910" spans="1:2">
      <c r="A1910" s="105" t="str">
        <f>TRIM(Clienti!B1910)</f>
        <v/>
      </c>
      <c r="B1910" s="76">
        <f>Clienti!A1910</f>
        <v>0</v>
      </c>
    </row>
    <row r="1911" spans="1:2">
      <c r="A1911" s="105" t="str">
        <f>TRIM(Clienti!B1911)</f>
        <v/>
      </c>
      <c r="B1911" s="76">
        <f>Clienti!A1911</f>
        <v>0</v>
      </c>
    </row>
    <row r="1912" spans="1:2">
      <c r="A1912" s="105" t="str">
        <f>TRIM(Clienti!B1912)</f>
        <v/>
      </c>
      <c r="B1912" s="76">
        <f>Clienti!A1912</f>
        <v>0</v>
      </c>
    </row>
    <row r="1913" spans="1:2">
      <c r="A1913" s="105" t="str">
        <f>TRIM(Clienti!B1913)</f>
        <v/>
      </c>
      <c r="B1913" s="76">
        <f>Clienti!A1913</f>
        <v>0</v>
      </c>
    </row>
    <row r="1914" spans="1:2">
      <c r="A1914" s="105" t="str">
        <f>TRIM(Clienti!B1914)</f>
        <v/>
      </c>
      <c r="B1914" s="76">
        <f>Clienti!A1914</f>
        <v>0</v>
      </c>
    </row>
    <row r="1915" spans="1:2">
      <c r="A1915" s="105" t="str">
        <f>TRIM(Clienti!B1915)</f>
        <v/>
      </c>
      <c r="B1915" s="76">
        <f>Clienti!A1915</f>
        <v>0</v>
      </c>
    </row>
    <row r="1916" spans="1:2">
      <c r="A1916" s="105" t="str">
        <f>TRIM(Clienti!B1916)</f>
        <v/>
      </c>
      <c r="B1916" s="76">
        <f>Clienti!A1916</f>
        <v>0</v>
      </c>
    </row>
    <row r="1917" spans="1:2">
      <c r="A1917" s="105" t="str">
        <f>TRIM(Clienti!B1917)</f>
        <v/>
      </c>
      <c r="B1917" s="76">
        <f>Clienti!A1917</f>
        <v>0</v>
      </c>
    </row>
    <row r="1918" spans="1:2">
      <c r="A1918" s="105" t="str">
        <f>TRIM(Clienti!B1918)</f>
        <v/>
      </c>
      <c r="B1918" s="76">
        <f>Clienti!A1918</f>
        <v>0</v>
      </c>
    </row>
    <row r="1919" spans="1:2">
      <c r="A1919" s="105" t="str">
        <f>TRIM(Clienti!B1919)</f>
        <v/>
      </c>
      <c r="B1919" s="76">
        <f>Clienti!A1919</f>
        <v>0</v>
      </c>
    </row>
    <row r="1920" spans="1:2">
      <c r="A1920" s="105" t="str">
        <f>TRIM(Clienti!B1920)</f>
        <v/>
      </c>
      <c r="B1920" s="76">
        <f>Clienti!A1920</f>
        <v>0</v>
      </c>
    </row>
    <row r="1921" spans="1:2">
      <c r="A1921" s="105" t="str">
        <f>TRIM(Clienti!B1921)</f>
        <v/>
      </c>
      <c r="B1921" s="76">
        <f>Clienti!A1921</f>
        <v>0</v>
      </c>
    </row>
    <row r="1922" spans="1:2">
      <c r="A1922" s="105" t="str">
        <f>TRIM(Clienti!B1922)</f>
        <v/>
      </c>
      <c r="B1922" s="76">
        <f>Clienti!A1922</f>
        <v>0</v>
      </c>
    </row>
    <row r="1923" spans="1:2">
      <c r="A1923" s="105" t="str">
        <f>TRIM(Clienti!B1923)</f>
        <v/>
      </c>
      <c r="B1923" s="76">
        <f>Clienti!A1923</f>
        <v>0</v>
      </c>
    </row>
    <row r="1924" spans="1:2">
      <c r="A1924" s="105" t="str">
        <f>TRIM(Clienti!B1924)</f>
        <v/>
      </c>
      <c r="B1924" s="76">
        <f>Clienti!A1924</f>
        <v>0</v>
      </c>
    </row>
    <row r="1925" spans="1:2">
      <c r="A1925" s="105" t="str">
        <f>TRIM(Clienti!B1925)</f>
        <v/>
      </c>
      <c r="B1925" s="76">
        <f>Clienti!A1925</f>
        <v>0</v>
      </c>
    </row>
    <row r="1926" spans="1:2">
      <c r="A1926" s="105" t="str">
        <f>TRIM(Clienti!B1926)</f>
        <v/>
      </c>
      <c r="B1926" s="76">
        <f>Clienti!A1926</f>
        <v>0</v>
      </c>
    </row>
    <row r="1927" spans="1:2">
      <c r="A1927" s="105" t="str">
        <f>TRIM(Clienti!B1927)</f>
        <v/>
      </c>
      <c r="B1927" s="76">
        <f>Clienti!A1927</f>
        <v>0</v>
      </c>
    </row>
    <row r="1928" spans="1:2">
      <c r="A1928" s="105" t="str">
        <f>TRIM(Clienti!B1928)</f>
        <v/>
      </c>
      <c r="B1928" s="76">
        <f>Clienti!A1928</f>
        <v>0</v>
      </c>
    </row>
    <row r="1929" spans="1:2">
      <c r="A1929" s="105" t="str">
        <f>TRIM(Clienti!B1929)</f>
        <v/>
      </c>
      <c r="B1929" s="76">
        <f>Clienti!A1929</f>
        <v>0</v>
      </c>
    </row>
    <row r="1930" spans="1:2">
      <c r="A1930" s="105" t="str">
        <f>TRIM(Clienti!B1930)</f>
        <v/>
      </c>
      <c r="B1930" s="76">
        <f>Clienti!A1930</f>
        <v>0</v>
      </c>
    </row>
    <row r="1931" spans="1:2">
      <c r="A1931" s="105" t="str">
        <f>TRIM(Clienti!B1931)</f>
        <v/>
      </c>
      <c r="B1931" s="76">
        <f>Clienti!A1931</f>
        <v>0</v>
      </c>
    </row>
    <row r="1932" spans="1:2">
      <c r="A1932" s="105" t="str">
        <f>TRIM(Clienti!B1932)</f>
        <v/>
      </c>
      <c r="B1932" s="76">
        <f>Clienti!A1932</f>
        <v>0</v>
      </c>
    </row>
    <row r="1933" spans="1:2">
      <c r="A1933" s="105" t="str">
        <f>TRIM(Clienti!B1933)</f>
        <v/>
      </c>
      <c r="B1933" s="76">
        <f>Clienti!A1933</f>
        <v>0</v>
      </c>
    </row>
    <row r="1934" spans="1:2">
      <c r="A1934" s="105" t="str">
        <f>TRIM(Clienti!B1934)</f>
        <v/>
      </c>
      <c r="B1934" s="76">
        <f>Clienti!A1934</f>
        <v>0</v>
      </c>
    </row>
    <row r="1935" spans="1:2">
      <c r="A1935" s="105" t="str">
        <f>TRIM(Clienti!B1935)</f>
        <v/>
      </c>
      <c r="B1935" s="76">
        <f>Clienti!A1935</f>
        <v>0</v>
      </c>
    </row>
    <row r="1936" spans="1:2">
      <c r="A1936" s="105" t="str">
        <f>TRIM(Clienti!B1936)</f>
        <v/>
      </c>
      <c r="B1936" s="76">
        <f>Clienti!A1936</f>
        <v>0</v>
      </c>
    </row>
    <row r="1937" spans="1:2">
      <c r="A1937" s="105" t="str">
        <f>TRIM(Clienti!B1937)</f>
        <v/>
      </c>
      <c r="B1937" s="76">
        <f>Clienti!A1937</f>
        <v>0</v>
      </c>
    </row>
    <row r="1938" spans="1:2">
      <c r="A1938" s="105" t="str">
        <f>TRIM(Clienti!B1938)</f>
        <v/>
      </c>
      <c r="B1938" s="76">
        <f>Clienti!A1938</f>
        <v>0</v>
      </c>
    </row>
    <row r="1939" spans="1:2">
      <c r="A1939" s="105" t="str">
        <f>TRIM(Clienti!B1939)</f>
        <v/>
      </c>
      <c r="B1939" s="76">
        <f>Clienti!A1939</f>
        <v>0</v>
      </c>
    </row>
    <row r="1940" spans="1:2">
      <c r="A1940" s="105" t="str">
        <f>TRIM(Clienti!B1940)</f>
        <v/>
      </c>
      <c r="B1940" s="76">
        <f>Clienti!A1940</f>
        <v>0</v>
      </c>
    </row>
    <row r="1941" spans="1:2">
      <c r="A1941" s="105" t="str">
        <f>TRIM(Clienti!B1941)</f>
        <v/>
      </c>
      <c r="B1941" s="76">
        <f>Clienti!A1941</f>
        <v>0</v>
      </c>
    </row>
    <row r="1942" spans="1:2">
      <c r="A1942" s="105" t="str">
        <f>TRIM(Clienti!B1942)</f>
        <v/>
      </c>
      <c r="B1942" s="76">
        <f>Clienti!A1942</f>
        <v>0</v>
      </c>
    </row>
    <row r="1943" spans="1:2">
      <c r="A1943" s="105" t="str">
        <f>TRIM(Clienti!B1943)</f>
        <v/>
      </c>
      <c r="B1943" s="76">
        <f>Clienti!A1943</f>
        <v>0</v>
      </c>
    </row>
    <row r="1944" spans="1:2">
      <c r="A1944" s="105" t="str">
        <f>TRIM(Clienti!B1944)</f>
        <v/>
      </c>
      <c r="B1944" s="76">
        <f>Clienti!A1944</f>
        <v>0</v>
      </c>
    </row>
    <row r="1945" spans="1:2">
      <c r="A1945" s="105" t="str">
        <f>TRIM(Clienti!B1945)</f>
        <v/>
      </c>
      <c r="B1945" s="76">
        <f>Clienti!A1945</f>
        <v>0</v>
      </c>
    </row>
    <row r="1946" spans="1:2">
      <c r="A1946" s="105" t="str">
        <f>TRIM(Clienti!B1946)</f>
        <v/>
      </c>
      <c r="B1946" s="76">
        <f>Clienti!A1946</f>
        <v>0</v>
      </c>
    </row>
    <row r="1947" spans="1:2">
      <c r="A1947" s="105" t="str">
        <f>TRIM(Clienti!B1947)</f>
        <v/>
      </c>
      <c r="B1947" s="76">
        <f>Clienti!A1947</f>
        <v>0</v>
      </c>
    </row>
    <row r="1948" spans="1:2">
      <c r="A1948" s="105" t="str">
        <f>TRIM(Clienti!B1948)</f>
        <v/>
      </c>
      <c r="B1948" s="76">
        <f>Clienti!A1948</f>
        <v>0</v>
      </c>
    </row>
    <row r="1949" spans="1:2">
      <c r="A1949" s="105" t="str">
        <f>TRIM(Clienti!B1949)</f>
        <v/>
      </c>
      <c r="B1949" s="76">
        <f>Clienti!A1949</f>
        <v>0</v>
      </c>
    </row>
    <row r="1950" spans="1:2">
      <c r="A1950" s="105" t="str">
        <f>TRIM(Clienti!B1950)</f>
        <v/>
      </c>
      <c r="B1950" s="76">
        <f>Clienti!A1950</f>
        <v>0</v>
      </c>
    </row>
    <row r="1951" spans="1:2">
      <c r="A1951" s="105" t="str">
        <f>TRIM(Clienti!B1951)</f>
        <v/>
      </c>
      <c r="B1951" s="76">
        <f>Clienti!A1951</f>
        <v>0</v>
      </c>
    </row>
    <row r="1952" spans="1:2">
      <c r="A1952" s="105" t="str">
        <f>TRIM(Clienti!B1952)</f>
        <v/>
      </c>
      <c r="B1952" s="76">
        <f>Clienti!A1952</f>
        <v>0</v>
      </c>
    </row>
    <row r="1953" spans="1:2">
      <c r="A1953" s="105" t="str">
        <f>TRIM(Clienti!B1953)</f>
        <v/>
      </c>
      <c r="B1953" s="76">
        <f>Clienti!A1953</f>
        <v>0</v>
      </c>
    </row>
    <row r="1954" spans="1:2">
      <c r="A1954" s="105" t="str">
        <f>TRIM(Clienti!B1954)</f>
        <v/>
      </c>
      <c r="B1954" s="76">
        <f>Clienti!A1954</f>
        <v>0</v>
      </c>
    </row>
    <row r="1955" spans="1:2">
      <c r="A1955" s="105" t="str">
        <f>TRIM(Clienti!B1955)</f>
        <v/>
      </c>
      <c r="B1955" s="76">
        <f>Clienti!A1955</f>
        <v>0</v>
      </c>
    </row>
    <row r="1956" spans="1:2">
      <c r="A1956" s="105" t="str">
        <f>TRIM(Clienti!B1956)</f>
        <v/>
      </c>
      <c r="B1956" s="76">
        <f>Clienti!A1956</f>
        <v>0</v>
      </c>
    </row>
    <row r="1957" spans="1:2">
      <c r="A1957" s="105" t="str">
        <f>TRIM(Clienti!B1957)</f>
        <v/>
      </c>
      <c r="B1957" s="76">
        <f>Clienti!A1957</f>
        <v>0</v>
      </c>
    </row>
    <row r="1958" spans="1:2">
      <c r="A1958" s="105" t="str">
        <f>TRIM(Clienti!B1958)</f>
        <v/>
      </c>
      <c r="B1958" s="76">
        <f>Clienti!A1958</f>
        <v>0</v>
      </c>
    </row>
    <row r="1959" spans="1:2">
      <c r="A1959" s="105" t="str">
        <f>TRIM(Clienti!B1959)</f>
        <v/>
      </c>
      <c r="B1959" s="76">
        <f>Clienti!A1959</f>
        <v>0</v>
      </c>
    </row>
    <row r="1960" spans="1:2">
      <c r="A1960" s="105" t="str">
        <f>TRIM(Clienti!B1960)</f>
        <v/>
      </c>
      <c r="B1960" s="76">
        <f>Clienti!A1960</f>
        <v>0</v>
      </c>
    </row>
    <row r="1961" spans="1:2">
      <c r="A1961" s="105" t="str">
        <f>TRIM(Clienti!B1961)</f>
        <v/>
      </c>
      <c r="B1961" s="76">
        <f>Clienti!A1961</f>
        <v>0</v>
      </c>
    </row>
    <row r="1962" spans="1:2">
      <c r="A1962" s="105" t="str">
        <f>TRIM(Clienti!B1962)</f>
        <v/>
      </c>
      <c r="B1962" s="76">
        <f>Clienti!A1962</f>
        <v>0</v>
      </c>
    </row>
    <row r="1963" spans="1:2">
      <c r="A1963" s="105" t="str">
        <f>TRIM(Clienti!B1963)</f>
        <v/>
      </c>
      <c r="B1963" s="76">
        <f>Clienti!A1963</f>
        <v>0</v>
      </c>
    </row>
    <row r="1964" spans="1:2">
      <c r="A1964" s="105" t="str">
        <f>TRIM(Clienti!B1964)</f>
        <v/>
      </c>
      <c r="B1964" s="76">
        <f>Clienti!A1964</f>
        <v>0</v>
      </c>
    </row>
    <row r="1965" spans="1:2">
      <c r="A1965" s="105" t="str">
        <f>TRIM(Clienti!B1965)</f>
        <v/>
      </c>
      <c r="B1965" s="76">
        <f>Clienti!A1965</f>
        <v>0</v>
      </c>
    </row>
    <row r="1966" spans="1:2">
      <c r="A1966" s="105" t="str">
        <f>TRIM(Clienti!B1966)</f>
        <v/>
      </c>
      <c r="B1966" s="76">
        <f>Clienti!A1966</f>
        <v>0</v>
      </c>
    </row>
    <row r="1967" spans="1:2">
      <c r="A1967" s="105" t="str">
        <f>TRIM(Clienti!B1967)</f>
        <v/>
      </c>
      <c r="B1967" s="76">
        <f>Clienti!A1967</f>
        <v>0</v>
      </c>
    </row>
    <row r="1968" spans="1:2">
      <c r="A1968" s="105" t="str">
        <f>TRIM(Clienti!B1968)</f>
        <v/>
      </c>
      <c r="B1968" s="76">
        <f>Clienti!A1968</f>
        <v>0</v>
      </c>
    </row>
    <row r="1969" spans="1:2">
      <c r="A1969" s="105" t="str">
        <f>TRIM(Clienti!B1969)</f>
        <v/>
      </c>
      <c r="B1969" s="76">
        <f>Clienti!A1969</f>
        <v>0</v>
      </c>
    </row>
    <row r="1970" spans="1:2">
      <c r="A1970" s="105" t="str">
        <f>TRIM(Clienti!B1970)</f>
        <v/>
      </c>
      <c r="B1970" s="76">
        <f>Clienti!A1970</f>
        <v>0</v>
      </c>
    </row>
    <row r="1971" spans="1:2">
      <c r="A1971" s="105" t="str">
        <f>TRIM(Clienti!B1971)</f>
        <v/>
      </c>
      <c r="B1971" s="76">
        <f>Clienti!A1971</f>
        <v>0</v>
      </c>
    </row>
    <row r="1972" spans="1:2">
      <c r="A1972" s="105" t="str">
        <f>TRIM(Clienti!B1972)</f>
        <v/>
      </c>
      <c r="B1972" s="76">
        <f>Clienti!A1972</f>
        <v>0</v>
      </c>
    </row>
    <row r="1973" spans="1:2">
      <c r="A1973" s="105" t="str">
        <f>TRIM(Clienti!B1973)</f>
        <v/>
      </c>
      <c r="B1973" s="76">
        <f>Clienti!A1973</f>
        <v>0</v>
      </c>
    </row>
    <row r="1974" spans="1:2">
      <c r="A1974" s="105" t="str">
        <f>TRIM(Clienti!B1974)</f>
        <v/>
      </c>
      <c r="B1974" s="76">
        <f>Clienti!A1974</f>
        <v>0</v>
      </c>
    </row>
    <row r="1975" spans="1:2">
      <c r="A1975" s="105" t="str">
        <f>TRIM(Clienti!B1975)</f>
        <v/>
      </c>
      <c r="B1975" s="76">
        <f>Clienti!A1975</f>
        <v>0</v>
      </c>
    </row>
    <row r="1976" spans="1:2">
      <c r="A1976" s="105" t="str">
        <f>TRIM(Clienti!B1976)</f>
        <v/>
      </c>
      <c r="B1976" s="76">
        <f>Clienti!A1976</f>
        <v>0</v>
      </c>
    </row>
    <row r="1977" spans="1:2">
      <c r="A1977" s="105" t="str">
        <f>TRIM(Clienti!B1977)</f>
        <v/>
      </c>
      <c r="B1977" s="76">
        <f>Clienti!A1977</f>
        <v>0</v>
      </c>
    </row>
    <row r="1978" spans="1:2">
      <c r="A1978" s="105" t="str">
        <f>TRIM(Clienti!B1978)</f>
        <v/>
      </c>
      <c r="B1978" s="76">
        <f>Clienti!A1978</f>
        <v>0</v>
      </c>
    </row>
    <row r="1979" spans="1:2">
      <c r="A1979" s="105" t="str">
        <f>TRIM(Clienti!B1979)</f>
        <v/>
      </c>
      <c r="B1979" s="76">
        <f>Clienti!A1979</f>
        <v>0</v>
      </c>
    </row>
    <row r="1980" spans="1:2">
      <c r="A1980" s="105" t="str">
        <f>TRIM(Clienti!B1980)</f>
        <v/>
      </c>
      <c r="B1980" s="76">
        <f>Clienti!A1980</f>
        <v>0</v>
      </c>
    </row>
    <row r="1981" spans="1:2">
      <c r="A1981" s="105" t="str">
        <f>TRIM(Clienti!B1981)</f>
        <v/>
      </c>
      <c r="B1981" s="76">
        <f>Clienti!A1981</f>
        <v>0</v>
      </c>
    </row>
    <row r="1982" spans="1:2">
      <c r="A1982" s="105" t="str">
        <f>TRIM(Clienti!B1982)</f>
        <v/>
      </c>
      <c r="B1982" s="76">
        <f>Clienti!A1982</f>
        <v>0</v>
      </c>
    </row>
    <row r="1983" spans="1:2">
      <c r="A1983" s="105" t="str">
        <f>TRIM(Clienti!B1983)</f>
        <v/>
      </c>
      <c r="B1983" s="76">
        <f>Clienti!A1983</f>
        <v>0</v>
      </c>
    </row>
    <row r="1984" spans="1:2">
      <c r="A1984" s="105" t="str">
        <f>TRIM(Clienti!B1984)</f>
        <v/>
      </c>
      <c r="B1984" s="76">
        <f>Clienti!A1984</f>
        <v>0</v>
      </c>
    </row>
    <row r="1985" spans="1:2">
      <c r="A1985" s="105" t="str">
        <f>TRIM(Clienti!B1985)</f>
        <v/>
      </c>
      <c r="B1985" s="76">
        <f>Clienti!A1985</f>
        <v>0</v>
      </c>
    </row>
    <row r="1986" spans="1:2">
      <c r="A1986" s="105" t="str">
        <f>TRIM(Clienti!B1986)</f>
        <v/>
      </c>
      <c r="B1986" s="76">
        <f>Clienti!A1986</f>
        <v>0</v>
      </c>
    </row>
    <row r="1987" spans="1:2">
      <c r="A1987" s="105" t="str">
        <f>TRIM(Clienti!B1987)</f>
        <v/>
      </c>
      <c r="B1987" s="76">
        <f>Clienti!A1987</f>
        <v>0</v>
      </c>
    </row>
    <row r="1988" spans="1:2">
      <c r="A1988" s="105" t="str">
        <f>TRIM(Clienti!B1988)</f>
        <v/>
      </c>
      <c r="B1988" s="76">
        <f>Clienti!A1988</f>
        <v>0</v>
      </c>
    </row>
    <row r="1989" spans="1:2">
      <c r="A1989" s="105" t="str">
        <f>TRIM(Clienti!B1989)</f>
        <v/>
      </c>
      <c r="B1989" s="76">
        <f>Clienti!A1989</f>
        <v>0</v>
      </c>
    </row>
    <row r="1990" spans="1:2">
      <c r="A1990" s="105" t="str">
        <f>TRIM(Clienti!B1990)</f>
        <v/>
      </c>
      <c r="B1990" s="76">
        <f>Clienti!A1990</f>
        <v>0</v>
      </c>
    </row>
    <row r="1991" spans="1:2">
      <c r="A1991" s="105" t="str">
        <f>TRIM(Clienti!B1991)</f>
        <v/>
      </c>
      <c r="B1991" s="76">
        <f>Clienti!A1991</f>
        <v>0</v>
      </c>
    </row>
    <row r="1992" spans="1:2">
      <c r="A1992" s="105" t="str">
        <f>TRIM(Clienti!B1992)</f>
        <v/>
      </c>
      <c r="B1992" s="76">
        <f>Clienti!A1992</f>
        <v>0</v>
      </c>
    </row>
    <row r="1993" spans="1:2">
      <c r="A1993" s="105" t="str">
        <f>TRIM(Clienti!B1993)</f>
        <v/>
      </c>
      <c r="B1993" s="76">
        <f>Clienti!A1993</f>
        <v>0</v>
      </c>
    </row>
    <row r="1994" spans="1:2">
      <c r="A1994" s="105" t="str">
        <f>TRIM(Clienti!B1994)</f>
        <v/>
      </c>
      <c r="B1994" s="76">
        <f>Clienti!A1994</f>
        <v>0</v>
      </c>
    </row>
    <row r="1995" spans="1:2">
      <c r="A1995" s="105" t="str">
        <f>TRIM(Clienti!B1995)</f>
        <v/>
      </c>
      <c r="B1995" s="76">
        <f>Clienti!A1995</f>
        <v>0</v>
      </c>
    </row>
    <row r="1996" spans="1:2">
      <c r="A1996" s="105" t="str">
        <f>TRIM(Clienti!B1996)</f>
        <v/>
      </c>
      <c r="B1996" s="76">
        <f>Clienti!A1996</f>
        <v>0</v>
      </c>
    </row>
    <row r="1997" spans="1:2">
      <c r="A1997" s="105" t="str">
        <f>TRIM(Clienti!B1997)</f>
        <v/>
      </c>
      <c r="B1997" s="76">
        <f>Clienti!A1997</f>
        <v>0</v>
      </c>
    </row>
    <row r="1998" spans="1:2">
      <c r="A1998" s="105" t="str">
        <f>TRIM(Clienti!B1998)</f>
        <v/>
      </c>
      <c r="B1998" s="76">
        <f>Clienti!A1998</f>
        <v>0</v>
      </c>
    </row>
    <row r="1999" spans="1:2">
      <c r="A1999" s="105" t="str">
        <f>TRIM(Clienti!B1999)</f>
        <v/>
      </c>
      <c r="B1999" s="76">
        <f>Clienti!A1999</f>
        <v>0</v>
      </c>
    </row>
    <row r="2000" spans="1:2">
      <c r="A2000" s="105" t="str">
        <f>TRIM(Clienti!B2000)</f>
        <v/>
      </c>
      <c r="B2000" s="76">
        <f>Clienti!A2000</f>
        <v>0</v>
      </c>
    </row>
    <row r="2001" spans="1:2">
      <c r="A2001" s="105" t="str">
        <f>TRIM(Clienti!B2001)</f>
        <v/>
      </c>
      <c r="B2001" s="76">
        <f>Clienti!A2001</f>
        <v>0</v>
      </c>
    </row>
    <row r="2002" spans="1:2">
      <c r="A2002" s="105" t="str">
        <f>TRIM(Clienti!B2002)</f>
        <v/>
      </c>
      <c r="B2002" s="76">
        <f>Clienti!A2002</f>
        <v>0</v>
      </c>
    </row>
    <row r="2003" spans="1:2">
      <c r="A2003" s="105" t="str">
        <f>TRIM(Clienti!B2003)</f>
        <v/>
      </c>
      <c r="B2003" s="76">
        <f>Clienti!A2003</f>
        <v>0</v>
      </c>
    </row>
    <row r="2004" spans="1:2">
      <c r="A2004" s="105" t="str">
        <f>TRIM(Clienti!B2004)</f>
        <v/>
      </c>
      <c r="B2004" s="76">
        <f>Clienti!A2004</f>
        <v>0</v>
      </c>
    </row>
    <row r="2005" spans="1:2">
      <c r="A2005" s="105" t="str">
        <f>TRIM(Clienti!B2005)</f>
        <v/>
      </c>
      <c r="B2005" s="76">
        <f>Clienti!A2005</f>
        <v>0</v>
      </c>
    </row>
    <row r="2006" spans="1:2">
      <c r="A2006" s="105" t="str">
        <f>TRIM(Clienti!B2006)</f>
        <v/>
      </c>
      <c r="B2006" s="76">
        <f>Clienti!A2006</f>
        <v>0</v>
      </c>
    </row>
    <row r="2007" spans="1:2">
      <c r="A2007" s="105" t="str">
        <f>TRIM(Clienti!B2007)</f>
        <v/>
      </c>
      <c r="B2007" s="76">
        <f>Clienti!A2007</f>
        <v>0</v>
      </c>
    </row>
    <row r="2008" spans="1:2">
      <c r="A2008" s="105" t="str">
        <f>TRIM(Clienti!B2008)</f>
        <v/>
      </c>
      <c r="B2008" s="76">
        <f>Clienti!A2008</f>
        <v>0</v>
      </c>
    </row>
    <row r="2009" spans="1:2">
      <c r="A2009" s="105" t="str">
        <f>TRIM(Clienti!B2009)</f>
        <v/>
      </c>
      <c r="B2009" s="76">
        <f>Clienti!A2009</f>
        <v>0</v>
      </c>
    </row>
    <row r="2010" spans="1:2">
      <c r="A2010" s="105" t="str">
        <f>TRIM(Clienti!B2010)</f>
        <v/>
      </c>
      <c r="B2010" s="76">
        <f>Clienti!A2010</f>
        <v>0</v>
      </c>
    </row>
    <row r="2011" spans="1:2">
      <c r="A2011" s="105" t="str">
        <f>TRIM(Clienti!B2011)</f>
        <v/>
      </c>
      <c r="B2011" s="76">
        <f>Clienti!A2011</f>
        <v>0</v>
      </c>
    </row>
    <row r="2012" spans="1:2">
      <c r="A2012" s="105" t="str">
        <f>TRIM(Clienti!B2012)</f>
        <v/>
      </c>
      <c r="B2012" s="76">
        <f>Clienti!A2012</f>
        <v>0</v>
      </c>
    </row>
    <row r="2013" spans="1:2">
      <c r="A2013" s="105" t="str">
        <f>TRIM(Clienti!B2013)</f>
        <v/>
      </c>
      <c r="B2013" s="76">
        <f>Clienti!A2013</f>
        <v>0</v>
      </c>
    </row>
    <row r="2014" spans="1:2">
      <c r="A2014" s="105" t="str">
        <f>TRIM(Clienti!B2014)</f>
        <v/>
      </c>
      <c r="B2014" s="76">
        <f>Clienti!A2014</f>
        <v>0</v>
      </c>
    </row>
    <row r="2015" spans="1:2">
      <c r="A2015" s="105" t="str">
        <f>TRIM(Clienti!B2015)</f>
        <v/>
      </c>
      <c r="B2015" s="76">
        <f>Clienti!A2015</f>
        <v>0</v>
      </c>
    </row>
    <row r="2016" spans="1:2">
      <c r="A2016" s="105" t="str">
        <f>TRIM(Clienti!B2016)</f>
        <v/>
      </c>
      <c r="B2016" s="76">
        <f>Clienti!A2016</f>
        <v>0</v>
      </c>
    </row>
    <row r="2017" spans="1:2">
      <c r="A2017" s="105" t="str">
        <f>TRIM(Clienti!B2017)</f>
        <v/>
      </c>
      <c r="B2017" s="76">
        <f>Clienti!A2017</f>
        <v>0</v>
      </c>
    </row>
    <row r="2018" spans="1:2">
      <c r="A2018" s="105" t="str">
        <f>TRIM(Clienti!B2018)</f>
        <v/>
      </c>
      <c r="B2018" s="76">
        <f>Clienti!A2018</f>
        <v>0</v>
      </c>
    </row>
    <row r="2019" spans="1:2">
      <c r="A2019" s="105" t="str">
        <f>TRIM(Clienti!B2019)</f>
        <v/>
      </c>
      <c r="B2019" s="76">
        <f>Clienti!A2019</f>
        <v>0</v>
      </c>
    </row>
    <row r="2020" spans="1:2">
      <c r="A2020" s="105" t="str">
        <f>TRIM(Clienti!B2020)</f>
        <v/>
      </c>
      <c r="B2020" s="76">
        <f>Clienti!A2020</f>
        <v>0</v>
      </c>
    </row>
    <row r="2021" spans="1:2">
      <c r="A2021" s="105" t="str">
        <f>TRIM(Clienti!B2021)</f>
        <v/>
      </c>
      <c r="B2021" s="76">
        <f>Clienti!A2021</f>
        <v>0</v>
      </c>
    </row>
    <row r="2022" spans="1:2">
      <c r="A2022" s="105" t="str">
        <f>TRIM(Clienti!B2022)</f>
        <v/>
      </c>
      <c r="B2022" s="76">
        <f>Clienti!A2022</f>
        <v>0</v>
      </c>
    </row>
    <row r="2023" spans="1:2">
      <c r="A2023" s="105" t="str">
        <f>TRIM(Clienti!B2023)</f>
        <v/>
      </c>
      <c r="B2023" s="76">
        <f>Clienti!A2023</f>
        <v>0</v>
      </c>
    </row>
    <row r="2024" spans="1:2">
      <c r="A2024" s="105" t="str">
        <f>TRIM(Clienti!B2024)</f>
        <v/>
      </c>
      <c r="B2024" s="76">
        <f>Clienti!A2024</f>
        <v>0</v>
      </c>
    </row>
    <row r="2025" spans="1:2">
      <c r="A2025" s="105" t="str">
        <f>TRIM(Clienti!B2025)</f>
        <v/>
      </c>
      <c r="B2025" s="76">
        <f>Clienti!A2025</f>
        <v>0</v>
      </c>
    </row>
    <row r="2026" spans="1:2">
      <c r="A2026" s="105" t="str">
        <f>TRIM(Clienti!B2026)</f>
        <v/>
      </c>
      <c r="B2026" s="76">
        <f>Clienti!A2026</f>
        <v>0</v>
      </c>
    </row>
    <row r="2027" spans="1:2">
      <c r="A2027" s="105" t="str">
        <f>TRIM(Clienti!B2027)</f>
        <v/>
      </c>
      <c r="B2027" s="76">
        <f>Clienti!A2027</f>
        <v>0</v>
      </c>
    </row>
    <row r="2028" spans="1:2">
      <c r="A2028" s="105" t="str">
        <f>TRIM(Clienti!B2028)</f>
        <v/>
      </c>
      <c r="B2028" s="76">
        <f>Clienti!A2028</f>
        <v>0</v>
      </c>
    </row>
    <row r="2029" spans="1:2">
      <c r="A2029" s="105" t="str">
        <f>TRIM(Clienti!B2029)</f>
        <v/>
      </c>
      <c r="B2029" s="76">
        <f>Clienti!A2029</f>
        <v>0</v>
      </c>
    </row>
    <row r="2030" spans="1:2">
      <c r="A2030" s="105" t="str">
        <f>TRIM(Clienti!B2030)</f>
        <v/>
      </c>
      <c r="B2030" s="76">
        <f>Clienti!A2030</f>
        <v>0</v>
      </c>
    </row>
    <row r="2031" spans="1:2">
      <c r="A2031" s="105" t="str">
        <f>TRIM(Clienti!B2031)</f>
        <v/>
      </c>
      <c r="B2031" s="76">
        <f>Clienti!A2031</f>
        <v>0</v>
      </c>
    </row>
    <row r="2032" spans="1:2">
      <c r="A2032" s="105" t="str">
        <f>TRIM(Clienti!B2032)</f>
        <v/>
      </c>
      <c r="B2032" s="76">
        <f>Clienti!A2032</f>
        <v>0</v>
      </c>
    </row>
    <row r="2033" spans="1:2">
      <c r="A2033" s="105" t="str">
        <f>TRIM(Clienti!B2033)</f>
        <v/>
      </c>
      <c r="B2033" s="76">
        <f>Clienti!A2033</f>
        <v>0</v>
      </c>
    </row>
    <row r="2034" spans="1:2">
      <c r="A2034" s="105" t="str">
        <f>TRIM(Clienti!B2034)</f>
        <v/>
      </c>
      <c r="B2034" s="76">
        <f>Clienti!A2034</f>
        <v>0</v>
      </c>
    </row>
    <row r="2035" spans="1:2">
      <c r="A2035" s="105" t="str">
        <f>TRIM(Clienti!B2035)</f>
        <v/>
      </c>
      <c r="B2035" s="76">
        <f>Clienti!A2035</f>
        <v>0</v>
      </c>
    </row>
    <row r="2036" spans="1:2">
      <c r="A2036" s="105" t="str">
        <f>TRIM(Clienti!B2036)</f>
        <v/>
      </c>
      <c r="B2036" s="76">
        <f>Clienti!A2036</f>
        <v>0</v>
      </c>
    </row>
    <row r="2037" spans="1:2">
      <c r="A2037" s="105" t="str">
        <f>TRIM(Clienti!B2037)</f>
        <v/>
      </c>
      <c r="B2037" s="76">
        <f>Clienti!A2037</f>
        <v>0</v>
      </c>
    </row>
    <row r="2038" spans="1:2">
      <c r="A2038" s="105" t="str">
        <f>TRIM(Clienti!B2038)</f>
        <v/>
      </c>
      <c r="B2038" s="76">
        <f>Clienti!A2038</f>
        <v>0</v>
      </c>
    </row>
    <row r="2039" spans="1:2">
      <c r="A2039" s="105" t="str">
        <f>TRIM(Clienti!B2039)</f>
        <v/>
      </c>
      <c r="B2039" s="76">
        <f>Clienti!A2039</f>
        <v>0</v>
      </c>
    </row>
    <row r="2040" spans="1:2">
      <c r="A2040" s="105" t="str">
        <f>TRIM(Clienti!B2040)</f>
        <v/>
      </c>
      <c r="B2040" s="76">
        <f>Clienti!A2040</f>
        <v>0</v>
      </c>
    </row>
    <row r="2041" spans="1:2">
      <c r="A2041" s="105" t="str">
        <f>TRIM(Clienti!B2041)</f>
        <v/>
      </c>
      <c r="B2041" s="76">
        <f>Clienti!A2041</f>
        <v>0</v>
      </c>
    </row>
    <row r="2042" spans="1:2">
      <c r="A2042" s="105" t="str">
        <f>TRIM(Clienti!B2042)</f>
        <v/>
      </c>
      <c r="B2042" s="76">
        <f>Clienti!A2042</f>
        <v>0</v>
      </c>
    </row>
    <row r="2043" spans="1:2">
      <c r="A2043" s="105" t="str">
        <f>TRIM(Clienti!B2043)</f>
        <v/>
      </c>
      <c r="B2043" s="76">
        <f>Clienti!A2043</f>
        <v>0</v>
      </c>
    </row>
    <row r="2044" spans="1:2">
      <c r="A2044" s="105" t="str">
        <f>TRIM(Clienti!B2044)</f>
        <v/>
      </c>
      <c r="B2044" s="76">
        <f>Clienti!A2044</f>
        <v>0</v>
      </c>
    </row>
    <row r="2045" spans="1:2">
      <c r="A2045" s="105" t="str">
        <f>TRIM(Clienti!B2045)</f>
        <v/>
      </c>
      <c r="B2045" s="76">
        <f>Clienti!A2045</f>
        <v>0</v>
      </c>
    </row>
    <row r="2046" spans="1:2">
      <c r="A2046" s="105" t="str">
        <f>TRIM(Clienti!B2046)</f>
        <v/>
      </c>
      <c r="B2046" s="76">
        <f>Clienti!A2046</f>
        <v>0</v>
      </c>
    </row>
    <row r="2047" spans="1:2">
      <c r="A2047" s="105" t="str">
        <f>TRIM(Clienti!B2047)</f>
        <v/>
      </c>
      <c r="B2047" s="76">
        <f>Clienti!A2047</f>
        <v>0</v>
      </c>
    </row>
    <row r="2048" spans="1:2">
      <c r="A2048" s="105" t="str">
        <f>TRIM(Clienti!B2048)</f>
        <v/>
      </c>
      <c r="B2048" s="76">
        <f>Clienti!A2048</f>
        <v>0</v>
      </c>
    </row>
    <row r="2049" spans="1:2">
      <c r="A2049" s="105" t="str">
        <f>TRIM(Clienti!B2049)</f>
        <v/>
      </c>
      <c r="B2049" s="76">
        <f>Clienti!A2049</f>
        <v>0</v>
      </c>
    </row>
    <row r="2050" spans="1:2">
      <c r="A2050" s="105" t="str">
        <f>TRIM(Clienti!B2050)</f>
        <v/>
      </c>
      <c r="B2050" s="76">
        <f>Clienti!A2050</f>
        <v>0</v>
      </c>
    </row>
    <row r="2051" spans="1:2">
      <c r="A2051" s="105" t="str">
        <f>TRIM(Clienti!B2051)</f>
        <v/>
      </c>
      <c r="B2051" s="76">
        <f>Clienti!A2051</f>
        <v>0</v>
      </c>
    </row>
    <row r="2052" spans="1:2">
      <c r="A2052" s="105" t="str">
        <f>TRIM(Clienti!B2052)</f>
        <v/>
      </c>
      <c r="B2052" s="76">
        <f>Clienti!A2052</f>
        <v>0</v>
      </c>
    </row>
    <row r="2053" spans="1:2">
      <c r="A2053" s="105" t="str">
        <f>TRIM(Clienti!B2053)</f>
        <v/>
      </c>
      <c r="B2053" s="76">
        <f>Clienti!A2053</f>
        <v>0</v>
      </c>
    </row>
    <row r="2054" spans="1:2">
      <c r="A2054" s="105" t="str">
        <f>TRIM(Clienti!B2054)</f>
        <v/>
      </c>
      <c r="B2054" s="76">
        <f>Clienti!A2054</f>
        <v>0</v>
      </c>
    </row>
    <row r="2055" spans="1:2">
      <c r="A2055" s="105" t="str">
        <f>TRIM(Clienti!B2055)</f>
        <v/>
      </c>
      <c r="B2055" s="76">
        <f>Clienti!A2055</f>
        <v>0</v>
      </c>
    </row>
    <row r="2056" spans="1:2">
      <c r="A2056" s="105" t="str">
        <f>TRIM(Clienti!B2056)</f>
        <v/>
      </c>
      <c r="B2056" s="76">
        <f>Clienti!A2056</f>
        <v>0</v>
      </c>
    </row>
    <row r="2057" spans="1:2">
      <c r="A2057" s="105" t="str">
        <f>TRIM(Clienti!B2057)</f>
        <v/>
      </c>
      <c r="B2057" s="76">
        <f>Clienti!A2057</f>
        <v>0</v>
      </c>
    </row>
    <row r="2058" spans="1:2">
      <c r="A2058" s="105" t="str">
        <f>TRIM(Clienti!B2058)</f>
        <v/>
      </c>
      <c r="B2058" s="76">
        <f>Clienti!A2058</f>
        <v>0</v>
      </c>
    </row>
    <row r="2059" spans="1:2">
      <c r="A2059" s="105" t="str">
        <f>TRIM(Clienti!B2059)</f>
        <v/>
      </c>
      <c r="B2059" s="76">
        <f>Clienti!A2059</f>
        <v>0</v>
      </c>
    </row>
    <row r="2060" spans="1:2">
      <c r="A2060" s="105" t="str">
        <f>TRIM(Clienti!B2060)</f>
        <v/>
      </c>
      <c r="B2060" s="76">
        <f>Clienti!A2060</f>
        <v>0</v>
      </c>
    </row>
    <row r="2061" spans="1:2">
      <c r="A2061" s="105" t="str">
        <f>TRIM(Clienti!B2061)</f>
        <v/>
      </c>
      <c r="B2061" s="76">
        <f>Clienti!A2061</f>
        <v>0</v>
      </c>
    </row>
    <row r="2062" spans="1:2">
      <c r="A2062" s="105" t="str">
        <f>TRIM(Clienti!B2062)</f>
        <v/>
      </c>
      <c r="B2062" s="76">
        <f>Clienti!A2062</f>
        <v>0</v>
      </c>
    </row>
    <row r="2063" spans="1:2">
      <c r="A2063" s="105" t="str">
        <f>TRIM(Clienti!B2063)</f>
        <v/>
      </c>
      <c r="B2063" s="76">
        <f>Clienti!A2063</f>
        <v>0</v>
      </c>
    </row>
    <row r="2064" spans="1:2">
      <c r="A2064" s="105" t="str">
        <f>TRIM(Clienti!B2064)</f>
        <v/>
      </c>
      <c r="B2064" s="76">
        <f>Clienti!A2064</f>
        <v>0</v>
      </c>
    </row>
    <row r="2065" spans="1:2">
      <c r="A2065" s="105" t="str">
        <f>TRIM(Clienti!B2065)</f>
        <v/>
      </c>
      <c r="B2065" s="76">
        <f>Clienti!A2065</f>
        <v>0</v>
      </c>
    </row>
    <row r="2066" spans="1:2">
      <c r="A2066" s="105" t="str">
        <f>TRIM(Clienti!B2066)</f>
        <v/>
      </c>
      <c r="B2066" s="76">
        <f>Clienti!A2066</f>
        <v>0</v>
      </c>
    </row>
    <row r="2067" spans="1:2">
      <c r="A2067" s="105" t="str">
        <f>TRIM(Clienti!B2067)</f>
        <v/>
      </c>
      <c r="B2067" s="76">
        <f>Clienti!A2067</f>
        <v>0</v>
      </c>
    </row>
    <row r="2068" spans="1:2">
      <c r="A2068" s="105" t="str">
        <f>TRIM(Clienti!B2068)</f>
        <v/>
      </c>
      <c r="B2068" s="76">
        <f>Clienti!A2068</f>
        <v>0</v>
      </c>
    </row>
    <row r="2069" spans="1:2">
      <c r="A2069" s="105" t="str">
        <f>TRIM(Clienti!B2069)</f>
        <v/>
      </c>
      <c r="B2069" s="76">
        <f>Clienti!A2069</f>
        <v>0</v>
      </c>
    </row>
    <row r="2070" spans="1:2">
      <c r="A2070" s="105" t="str">
        <f>TRIM(Clienti!B2070)</f>
        <v/>
      </c>
      <c r="B2070" s="76">
        <f>Clienti!A2070</f>
        <v>0</v>
      </c>
    </row>
    <row r="2071" spans="1:2">
      <c r="A2071" s="105" t="str">
        <f>TRIM(Clienti!B2071)</f>
        <v/>
      </c>
      <c r="B2071" s="76">
        <f>Clienti!A2071</f>
        <v>0</v>
      </c>
    </row>
    <row r="2072" spans="1:2">
      <c r="A2072" s="105" t="str">
        <f>TRIM(Clienti!B2072)</f>
        <v/>
      </c>
      <c r="B2072" s="76">
        <f>Clienti!A2072</f>
        <v>0</v>
      </c>
    </row>
    <row r="2073" spans="1:2">
      <c r="A2073" s="105" t="str">
        <f>TRIM(Clienti!B2073)</f>
        <v/>
      </c>
      <c r="B2073" s="76">
        <f>Clienti!A2073</f>
        <v>0</v>
      </c>
    </row>
    <row r="2074" spans="1:2">
      <c r="A2074" s="105" t="str">
        <f>TRIM(Clienti!B2074)</f>
        <v/>
      </c>
      <c r="B2074" s="76">
        <f>Clienti!A2074</f>
        <v>0</v>
      </c>
    </row>
    <row r="2075" spans="1:2">
      <c r="A2075" s="105" t="str">
        <f>TRIM(Clienti!B2075)</f>
        <v/>
      </c>
      <c r="B2075" s="76">
        <f>Clienti!A2075</f>
        <v>0</v>
      </c>
    </row>
    <row r="2076" spans="1:2">
      <c r="A2076" s="105" t="str">
        <f>TRIM(Clienti!B2076)</f>
        <v/>
      </c>
      <c r="B2076" s="76">
        <f>Clienti!A2076</f>
        <v>0</v>
      </c>
    </row>
    <row r="2077" spans="1:2">
      <c r="A2077" s="105" t="str">
        <f>TRIM(Clienti!B2077)</f>
        <v/>
      </c>
      <c r="B2077" s="76">
        <f>Clienti!A2077</f>
        <v>0</v>
      </c>
    </row>
    <row r="2078" spans="1:2">
      <c r="A2078" s="105" t="str">
        <f>TRIM(Clienti!B2078)</f>
        <v/>
      </c>
      <c r="B2078" s="76">
        <f>Clienti!A2078</f>
        <v>0</v>
      </c>
    </row>
    <row r="2079" spans="1:2">
      <c r="A2079" s="105" t="str">
        <f>TRIM(Clienti!B2079)</f>
        <v/>
      </c>
      <c r="B2079" s="76">
        <f>Clienti!A2079</f>
        <v>0</v>
      </c>
    </row>
    <row r="2080" spans="1:2">
      <c r="A2080" s="105" t="str">
        <f>TRIM(Clienti!B2080)</f>
        <v/>
      </c>
      <c r="B2080" s="76">
        <f>Clienti!A2080</f>
        <v>0</v>
      </c>
    </row>
    <row r="2081" spans="1:2">
      <c r="A2081" s="105" t="str">
        <f>TRIM(Clienti!B2081)</f>
        <v/>
      </c>
      <c r="B2081" s="76">
        <f>Clienti!A2081</f>
        <v>0</v>
      </c>
    </row>
    <row r="2082" spans="1:2">
      <c r="A2082" s="105" t="str">
        <f>TRIM(Clienti!B2082)</f>
        <v/>
      </c>
      <c r="B2082" s="76">
        <f>Clienti!A2082</f>
        <v>0</v>
      </c>
    </row>
    <row r="2083" spans="1:2">
      <c r="A2083" s="105" t="str">
        <f>TRIM(Clienti!B2083)</f>
        <v/>
      </c>
      <c r="B2083" s="76">
        <f>Clienti!A2083</f>
        <v>0</v>
      </c>
    </row>
    <row r="2084" spans="1:2">
      <c r="A2084" s="105" t="str">
        <f>TRIM(Clienti!B2084)</f>
        <v/>
      </c>
      <c r="B2084" s="76">
        <f>Clienti!A2084</f>
        <v>0</v>
      </c>
    </row>
    <row r="2085" spans="1:2">
      <c r="A2085" s="105" t="str">
        <f>TRIM(Clienti!B2085)</f>
        <v/>
      </c>
      <c r="B2085" s="76">
        <f>Clienti!A2085</f>
        <v>0</v>
      </c>
    </row>
    <row r="2086" spans="1:2">
      <c r="A2086" s="105" t="str">
        <f>TRIM(Clienti!B2086)</f>
        <v/>
      </c>
      <c r="B2086" s="76">
        <f>Clienti!A2086</f>
        <v>0</v>
      </c>
    </row>
    <row r="2087" spans="1:2">
      <c r="A2087" s="105" t="str">
        <f>TRIM(Clienti!B2087)</f>
        <v/>
      </c>
      <c r="B2087" s="76">
        <f>Clienti!A2087</f>
        <v>0</v>
      </c>
    </row>
    <row r="2088" spans="1:2">
      <c r="A2088" s="105" t="str">
        <f>TRIM(Clienti!B2088)</f>
        <v/>
      </c>
      <c r="B2088" s="76">
        <f>Clienti!A2088</f>
        <v>0</v>
      </c>
    </row>
    <row r="2089" spans="1:2">
      <c r="A2089" s="105" t="str">
        <f>TRIM(Clienti!B2089)</f>
        <v/>
      </c>
      <c r="B2089" s="76">
        <f>Clienti!A2089</f>
        <v>0</v>
      </c>
    </row>
    <row r="2090" spans="1:2">
      <c r="A2090" s="105" t="str">
        <f>TRIM(Clienti!B2090)</f>
        <v/>
      </c>
      <c r="B2090" s="76">
        <f>Clienti!A2090</f>
        <v>0</v>
      </c>
    </row>
    <row r="2091" spans="1:2">
      <c r="A2091" s="105" t="str">
        <f>TRIM(Clienti!B2091)</f>
        <v/>
      </c>
      <c r="B2091" s="76">
        <f>Clienti!A2091</f>
        <v>0</v>
      </c>
    </row>
    <row r="2092" spans="1:2">
      <c r="A2092" s="105" t="str">
        <f>TRIM(Clienti!B2092)</f>
        <v/>
      </c>
      <c r="B2092" s="76">
        <f>Clienti!A2092</f>
        <v>0</v>
      </c>
    </row>
    <row r="2093" spans="1:2">
      <c r="A2093" s="105" t="str">
        <f>TRIM(Clienti!B2093)</f>
        <v/>
      </c>
      <c r="B2093" s="76">
        <f>Clienti!A2093</f>
        <v>0</v>
      </c>
    </row>
    <row r="2094" spans="1:2">
      <c r="A2094" s="105" t="str">
        <f>TRIM(Clienti!B2094)</f>
        <v/>
      </c>
      <c r="B2094" s="76">
        <f>Clienti!A2094</f>
        <v>0</v>
      </c>
    </row>
    <row r="2095" spans="1:2">
      <c r="A2095" s="105" t="str">
        <f>TRIM(Clienti!B2095)</f>
        <v/>
      </c>
      <c r="B2095" s="76">
        <f>Clienti!A2095</f>
        <v>0</v>
      </c>
    </row>
    <row r="2096" spans="1:2">
      <c r="A2096" s="105" t="str">
        <f>TRIM(Clienti!B2096)</f>
        <v/>
      </c>
      <c r="B2096" s="76">
        <f>Clienti!A2096</f>
        <v>0</v>
      </c>
    </row>
    <row r="2097" spans="1:2">
      <c r="A2097" s="105" t="str">
        <f>TRIM(Clienti!B2097)</f>
        <v/>
      </c>
      <c r="B2097" s="76">
        <f>Clienti!A2097</f>
        <v>0</v>
      </c>
    </row>
    <row r="2098" spans="1:2">
      <c r="A2098" s="105" t="str">
        <f>TRIM(Clienti!B2098)</f>
        <v/>
      </c>
      <c r="B2098" s="76">
        <f>Clienti!A2098</f>
        <v>0</v>
      </c>
    </row>
    <row r="2099" spans="1:2">
      <c r="A2099" s="105" t="str">
        <f>TRIM(Clienti!B2099)</f>
        <v/>
      </c>
      <c r="B2099" s="76">
        <f>Clienti!A2099</f>
        <v>0</v>
      </c>
    </row>
    <row r="2100" spans="1:2">
      <c r="A2100" s="105" t="str">
        <f>TRIM(Clienti!B2100)</f>
        <v/>
      </c>
      <c r="B2100" s="76">
        <f>Clienti!A2100</f>
        <v>0</v>
      </c>
    </row>
    <row r="2101" spans="1:2">
      <c r="A2101" s="105" t="str">
        <f>TRIM(Clienti!B2101)</f>
        <v/>
      </c>
      <c r="B2101" s="76">
        <f>Clienti!A2101</f>
        <v>0</v>
      </c>
    </row>
    <row r="2102" spans="1:2">
      <c r="A2102" s="105" t="str">
        <f>TRIM(Clienti!B2102)</f>
        <v/>
      </c>
      <c r="B2102" s="76">
        <f>Clienti!A2102</f>
        <v>0</v>
      </c>
    </row>
    <row r="2103" spans="1:2">
      <c r="A2103" s="105" t="str">
        <f>TRIM(Clienti!B2103)</f>
        <v/>
      </c>
      <c r="B2103" s="76">
        <f>Clienti!A2103</f>
        <v>0</v>
      </c>
    </row>
    <row r="2104" spans="1:2">
      <c r="A2104" s="105" t="str">
        <f>TRIM(Clienti!B2104)</f>
        <v/>
      </c>
      <c r="B2104" s="76">
        <f>Clienti!A2104</f>
        <v>0</v>
      </c>
    </row>
    <row r="2105" spans="1:2">
      <c r="A2105" s="105" t="str">
        <f>TRIM(Clienti!B2105)</f>
        <v/>
      </c>
      <c r="B2105" s="76">
        <f>Clienti!A2105</f>
        <v>0</v>
      </c>
    </row>
    <row r="2106" spans="1:2">
      <c r="A2106" s="105" t="str">
        <f>TRIM(Clienti!B2106)</f>
        <v/>
      </c>
      <c r="B2106" s="76">
        <f>Clienti!A2106</f>
        <v>0</v>
      </c>
    </row>
    <row r="2107" spans="1:2">
      <c r="A2107" s="105" t="str">
        <f>TRIM(Clienti!B2107)</f>
        <v/>
      </c>
      <c r="B2107" s="76">
        <f>Clienti!A2107</f>
        <v>0</v>
      </c>
    </row>
    <row r="2108" spans="1:2">
      <c r="A2108" s="105" t="str">
        <f>TRIM(Clienti!B2108)</f>
        <v/>
      </c>
      <c r="B2108" s="76">
        <f>Clienti!A2108</f>
        <v>0</v>
      </c>
    </row>
    <row r="2109" spans="1:2">
      <c r="A2109" s="105" t="str">
        <f>TRIM(Clienti!B2109)</f>
        <v/>
      </c>
      <c r="B2109" s="76">
        <f>Clienti!A2109</f>
        <v>0</v>
      </c>
    </row>
    <row r="2110" spans="1:2">
      <c r="A2110" s="105" t="str">
        <f>TRIM(Clienti!B2110)</f>
        <v/>
      </c>
      <c r="B2110" s="76">
        <f>Clienti!A2110</f>
        <v>0</v>
      </c>
    </row>
    <row r="2111" spans="1:2">
      <c r="A2111" s="105" t="str">
        <f>TRIM(Clienti!B2111)</f>
        <v/>
      </c>
      <c r="B2111" s="76">
        <f>Clienti!A2111</f>
        <v>0</v>
      </c>
    </row>
    <row r="2112" spans="1:2">
      <c r="A2112" s="105" t="str">
        <f>TRIM(Clienti!B2112)</f>
        <v/>
      </c>
      <c r="B2112" s="76">
        <f>Clienti!A2112</f>
        <v>0</v>
      </c>
    </row>
    <row r="2113" spans="1:2">
      <c r="A2113" s="105" t="str">
        <f>TRIM(Clienti!B2113)</f>
        <v/>
      </c>
      <c r="B2113" s="76">
        <f>Clienti!A2113</f>
        <v>0</v>
      </c>
    </row>
    <row r="2114" spans="1:2">
      <c r="A2114" s="105" t="str">
        <f>TRIM(Clienti!B2114)</f>
        <v/>
      </c>
      <c r="B2114" s="76">
        <f>Clienti!A2114</f>
        <v>0</v>
      </c>
    </row>
    <row r="2115" spans="1:2">
      <c r="A2115" s="105" t="str">
        <f>TRIM(Clienti!B2115)</f>
        <v/>
      </c>
      <c r="B2115" s="76">
        <f>Clienti!A2115</f>
        <v>0</v>
      </c>
    </row>
    <row r="2116" spans="1:2">
      <c r="A2116" s="105" t="str">
        <f>TRIM(Clienti!B2116)</f>
        <v/>
      </c>
      <c r="B2116" s="76">
        <f>Clienti!A2116</f>
        <v>0</v>
      </c>
    </row>
    <row r="2117" spans="1:2">
      <c r="A2117" s="105" t="str">
        <f>TRIM(Clienti!B2117)</f>
        <v/>
      </c>
      <c r="B2117" s="76">
        <f>Clienti!A2117</f>
        <v>0</v>
      </c>
    </row>
    <row r="2118" spans="1:2">
      <c r="A2118" s="105" t="str">
        <f>TRIM(Clienti!B2118)</f>
        <v/>
      </c>
      <c r="B2118" s="76">
        <f>Clienti!A2118</f>
        <v>0</v>
      </c>
    </row>
    <row r="2119" spans="1:2">
      <c r="A2119" s="105" t="str">
        <f>TRIM(Clienti!B2119)</f>
        <v/>
      </c>
      <c r="B2119" s="76">
        <f>Clienti!A2119</f>
        <v>0</v>
      </c>
    </row>
    <row r="2120" spans="1:2">
      <c r="A2120" s="105" t="str">
        <f>TRIM(Clienti!B2120)</f>
        <v/>
      </c>
      <c r="B2120" s="76">
        <f>Clienti!A2120</f>
        <v>0</v>
      </c>
    </row>
    <row r="2121" spans="1:2">
      <c r="A2121" s="105" t="str">
        <f>TRIM(Clienti!B2121)</f>
        <v/>
      </c>
      <c r="B2121" s="76">
        <f>Clienti!A2121</f>
        <v>0</v>
      </c>
    </row>
    <row r="2122" spans="1:2">
      <c r="A2122" s="105" t="str">
        <f>TRIM(Clienti!B2122)</f>
        <v/>
      </c>
      <c r="B2122" s="76">
        <f>Clienti!A2122</f>
        <v>0</v>
      </c>
    </row>
    <row r="2123" spans="1:2">
      <c r="A2123" s="105" t="str">
        <f>TRIM(Clienti!B2123)</f>
        <v/>
      </c>
      <c r="B2123" s="76">
        <f>Clienti!A2123</f>
        <v>0</v>
      </c>
    </row>
    <row r="2124" spans="1:2">
      <c r="A2124" s="105" t="str">
        <f>TRIM(Clienti!B2124)</f>
        <v/>
      </c>
      <c r="B2124" s="76">
        <f>Clienti!A2124</f>
        <v>0</v>
      </c>
    </row>
    <row r="2125" spans="1:2">
      <c r="A2125" s="105" t="str">
        <f>TRIM(Clienti!B2125)</f>
        <v/>
      </c>
      <c r="B2125" s="76">
        <f>Clienti!A2125</f>
        <v>0</v>
      </c>
    </row>
    <row r="2126" spans="1:2">
      <c r="A2126" s="105" t="str">
        <f>TRIM(Clienti!B2126)</f>
        <v/>
      </c>
      <c r="B2126" s="76">
        <f>Clienti!A2126</f>
        <v>0</v>
      </c>
    </row>
    <row r="2127" spans="1:2">
      <c r="A2127" s="105" t="str">
        <f>TRIM(Clienti!B2127)</f>
        <v/>
      </c>
      <c r="B2127" s="76">
        <f>Clienti!A2127</f>
        <v>0</v>
      </c>
    </row>
    <row r="2128" spans="1:2">
      <c r="A2128" s="105" t="str">
        <f>TRIM(Clienti!B2128)</f>
        <v/>
      </c>
      <c r="B2128" s="76">
        <f>Clienti!A2128</f>
        <v>0</v>
      </c>
    </row>
    <row r="2129" spans="1:2">
      <c r="A2129" s="105" t="str">
        <f>TRIM(Clienti!B2129)</f>
        <v/>
      </c>
      <c r="B2129" s="76">
        <f>Clienti!A2129</f>
        <v>0</v>
      </c>
    </row>
    <row r="2130" spans="1:2">
      <c r="A2130" s="105" t="str">
        <f>TRIM(Clienti!B2130)</f>
        <v/>
      </c>
      <c r="B2130" s="76">
        <f>Clienti!A2130</f>
        <v>0</v>
      </c>
    </row>
    <row r="2131" spans="1:2">
      <c r="A2131" s="105" t="str">
        <f>TRIM(Clienti!B2131)</f>
        <v/>
      </c>
      <c r="B2131" s="76">
        <f>Clienti!A2131</f>
        <v>0</v>
      </c>
    </row>
    <row r="2132" spans="1:2">
      <c r="A2132" s="105" t="str">
        <f>TRIM(Clienti!B2132)</f>
        <v/>
      </c>
      <c r="B2132" s="76">
        <f>Clienti!A2132</f>
        <v>0</v>
      </c>
    </row>
    <row r="2133" spans="1:2">
      <c r="A2133" s="105" t="str">
        <f>TRIM(Clienti!B2133)</f>
        <v/>
      </c>
      <c r="B2133" s="76">
        <f>Clienti!A2133</f>
        <v>0</v>
      </c>
    </row>
    <row r="2134" spans="1:2">
      <c r="A2134" s="105" t="str">
        <f>TRIM(Clienti!B2134)</f>
        <v/>
      </c>
      <c r="B2134" s="76">
        <f>Clienti!A2134</f>
        <v>0</v>
      </c>
    </row>
    <row r="2135" spans="1:2">
      <c r="A2135" s="105" t="str">
        <f>TRIM(Clienti!B2135)</f>
        <v/>
      </c>
      <c r="B2135" s="76">
        <f>Clienti!A2135</f>
        <v>0</v>
      </c>
    </row>
    <row r="2136" spans="1:2">
      <c r="A2136" s="105" t="str">
        <f>TRIM(Clienti!B2136)</f>
        <v/>
      </c>
      <c r="B2136" s="76">
        <f>Clienti!A2136</f>
        <v>0</v>
      </c>
    </row>
    <row r="2137" spans="1:2">
      <c r="A2137" s="105" t="str">
        <f>TRIM(Clienti!B2137)</f>
        <v/>
      </c>
      <c r="B2137" s="76">
        <f>Clienti!A2137</f>
        <v>0</v>
      </c>
    </row>
    <row r="2138" spans="1:2">
      <c r="A2138" s="105" t="str">
        <f>TRIM(Clienti!B2138)</f>
        <v/>
      </c>
      <c r="B2138" s="76">
        <f>Clienti!A2138</f>
        <v>0</v>
      </c>
    </row>
    <row r="2139" spans="1:2">
      <c r="A2139" s="105" t="str">
        <f>TRIM(Clienti!B2139)</f>
        <v/>
      </c>
      <c r="B2139" s="76">
        <f>Clienti!A2139</f>
        <v>0</v>
      </c>
    </row>
    <row r="2140" spans="1:2">
      <c r="A2140" s="105" t="str">
        <f>TRIM(Clienti!B2140)</f>
        <v/>
      </c>
      <c r="B2140" s="76">
        <f>Clienti!A2140</f>
        <v>0</v>
      </c>
    </row>
    <row r="2141" spans="1:2">
      <c r="A2141" s="105" t="str">
        <f>TRIM(Clienti!B2141)</f>
        <v/>
      </c>
      <c r="B2141" s="76">
        <f>Clienti!A2141</f>
        <v>0</v>
      </c>
    </row>
    <row r="2142" spans="1:2">
      <c r="A2142" s="105" t="str">
        <f>TRIM(Clienti!B2142)</f>
        <v/>
      </c>
      <c r="B2142" s="76">
        <f>Clienti!A2142</f>
        <v>0</v>
      </c>
    </row>
    <row r="2143" spans="1:2">
      <c r="A2143" s="105" t="str">
        <f>TRIM(Clienti!B2143)</f>
        <v/>
      </c>
      <c r="B2143" s="76">
        <f>Clienti!A2143</f>
        <v>0</v>
      </c>
    </row>
    <row r="2144" spans="1:2">
      <c r="A2144" s="105" t="str">
        <f>TRIM(Clienti!B2144)</f>
        <v/>
      </c>
      <c r="B2144" s="76">
        <f>Clienti!A2144</f>
        <v>0</v>
      </c>
    </row>
    <row r="2145" spans="1:2">
      <c r="A2145" s="105" t="str">
        <f>TRIM(Clienti!B2145)</f>
        <v/>
      </c>
      <c r="B2145" s="76">
        <f>Clienti!A2145</f>
        <v>0</v>
      </c>
    </row>
    <row r="2146" spans="1:2">
      <c r="A2146" s="105" t="str">
        <f>TRIM(Clienti!B2146)</f>
        <v/>
      </c>
      <c r="B2146" s="76">
        <f>Clienti!A2146</f>
        <v>0</v>
      </c>
    </row>
    <row r="2147" spans="1:2">
      <c r="A2147" s="105" t="str">
        <f>TRIM(Clienti!B2147)</f>
        <v/>
      </c>
      <c r="B2147" s="76">
        <f>Clienti!A2147</f>
        <v>0</v>
      </c>
    </row>
    <row r="2148" spans="1:2">
      <c r="A2148" s="105" t="str">
        <f>TRIM(Clienti!B2148)</f>
        <v/>
      </c>
      <c r="B2148" s="76">
        <f>Clienti!A2148</f>
        <v>0</v>
      </c>
    </row>
    <row r="2149" spans="1:2">
      <c r="A2149" s="105" t="str">
        <f>TRIM(Clienti!B2149)</f>
        <v/>
      </c>
      <c r="B2149" s="76">
        <f>Clienti!A2149</f>
        <v>0</v>
      </c>
    </row>
    <row r="2150" spans="1:2">
      <c r="A2150" s="105" t="str">
        <f>TRIM(Clienti!B2150)</f>
        <v/>
      </c>
      <c r="B2150" s="76">
        <f>Clienti!A2150</f>
        <v>0</v>
      </c>
    </row>
    <row r="2151" spans="1:2">
      <c r="A2151" s="105" t="str">
        <f>TRIM(Clienti!B2151)</f>
        <v/>
      </c>
      <c r="B2151" s="76">
        <f>Clienti!A2151</f>
        <v>0</v>
      </c>
    </row>
    <row r="2152" spans="1:2">
      <c r="A2152" s="105" t="str">
        <f>TRIM(Clienti!B2152)</f>
        <v/>
      </c>
      <c r="B2152" s="76">
        <f>Clienti!A2152</f>
        <v>0</v>
      </c>
    </row>
    <row r="2153" spans="1:2">
      <c r="A2153" s="105" t="str">
        <f>TRIM(Clienti!B2153)</f>
        <v/>
      </c>
      <c r="B2153" s="76">
        <f>Clienti!A2153</f>
        <v>0</v>
      </c>
    </row>
    <row r="2154" spans="1:2">
      <c r="A2154" s="105" t="str">
        <f>TRIM(Clienti!B2154)</f>
        <v/>
      </c>
      <c r="B2154" s="76">
        <f>Clienti!A2154</f>
        <v>0</v>
      </c>
    </row>
    <row r="2155" spans="1:2">
      <c r="A2155" s="105" t="str">
        <f>TRIM(Clienti!B2155)</f>
        <v/>
      </c>
      <c r="B2155" s="76">
        <f>Clienti!A2155</f>
        <v>0</v>
      </c>
    </row>
    <row r="2156" spans="1:2">
      <c r="A2156" s="105" t="str">
        <f>TRIM(Clienti!B2156)</f>
        <v/>
      </c>
      <c r="B2156" s="76">
        <f>Clienti!A2156</f>
        <v>0</v>
      </c>
    </row>
    <row r="2157" spans="1:2">
      <c r="A2157" s="105" t="str">
        <f>TRIM(Clienti!B2157)</f>
        <v/>
      </c>
      <c r="B2157" s="76">
        <f>Clienti!A2157</f>
        <v>0</v>
      </c>
    </row>
    <row r="2158" spans="1:2">
      <c r="A2158" s="105" t="str">
        <f>TRIM(Clienti!B2158)</f>
        <v/>
      </c>
      <c r="B2158" s="76">
        <f>Clienti!A2158</f>
        <v>0</v>
      </c>
    </row>
    <row r="2159" spans="1:2">
      <c r="A2159" s="105" t="str">
        <f>TRIM(Clienti!B2159)</f>
        <v/>
      </c>
      <c r="B2159" s="76">
        <f>Clienti!A2159</f>
        <v>0</v>
      </c>
    </row>
    <row r="2160" spans="1:2">
      <c r="A2160" s="105" t="str">
        <f>TRIM(Clienti!B2160)</f>
        <v/>
      </c>
      <c r="B2160" s="76">
        <f>Clienti!A2160</f>
        <v>0</v>
      </c>
    </row>
    <row r="2161" spans="1:2">
      <c r="A2161" s="105" t="str">
        <f>TRIM(Clienti!B2161)</f>
        <v/>
      </c>
      <c r="B2161" s="76">
        <f>Clienti!A2161</f>
        <v>0</v>
      </c>
    </row>
    <row r="2162" spans="1:2">
      <c r="A2162" s="105" t="str">
        <f>TRIM(Clienti!B2162)</f>
        <v/>
      </c>
      <c r="B2162" s="76">
        <f>Clienti!A2162</f>
        <v>0</v>
      </c>
    </row>
    <row r="2163" spans="1:2">
      <c r="A2163" s="105" t="str">
        <f>TRIM(Clienti!B2163)</f>
        <v/>
      </c>
      <c r="B2163" s="76">
        <f>Clienti!A2163</f>
        <v>0</v>
      </c>
    </row>
    <row r="2164" spans="1:2">
      <c r="A2164" s="105" t="str">
        <f>TRIM(Clienti!B2164)</f>
        <v/>
      </c>
      <c r="B2164" s="76">
        <f>Clienti!A2164</f>
        <v>0</v>
      </c>
    </row>
    <row r="2165" spans="1:2">
      <c r="A2165" s="105" t="str">
        <f>TRIM(Clienti!B2165)</f>
        <v/>
      </c>
      <c r="B2165" s="76">
        <f>Clienti!A2165</f>
        <v>0</v>
      </c>
    </row>
    <row r="2166" spans="1:2">
      <c r="A2166" s="105" t="str">
        <f>TRIM(Clienti!B2166)</f>
        <v/>
      </c>
      <c r="B2166" s="76">
        <f>Clienti!A2166</f>
        <v>0</v>
      </c>
    </row>
    <row r="2167" spans="1:2">
      <c r="A2167" s="105" t="str">
        <f>TRIM(Clienti!B2167)</f>
        <v/>
      </c>
      <c r="B2167" s="76">
        <f>Clienti!A2167</f>
        <v>0</v>
      </c>
    </row>
    <row r="2168" spans="1:2">
      <c r="A2168" s="105" t="str">
        <f>TRIM(Clienti!B2168)</f>
        <v/>
      </c>
      <c r="B2168" s="76">
        <f>Clienti!A2168</f>
        <v>0</v>
      </c>
    </row>
    <row r="2169" spans="1:2">
      <c r="A2169" s="105" t="str">
        <f>TRIM(Clienti!B2169)</f>
        <v/>
      </c>
      <c r="B2169" s="76">
        <f>Clienti!A2169</f>
        <v>0</v>
      </c>
    </row>
    <row r="2170" spans="1:2">
      <c r="A2170" s="105" t="str">
        <f>TRIM(Clienti!B2170)</f>
        <v/>
      </c>
      <c r="B2170" s="76">
        <f>Clienti!A2170</f>
        <v>0</v>
      </c>
    </row>
    <row r="2171" spans="1:2">
      <c r="A2171" s="105" t="str">
        <f>TRIM(Clienti!B2171)</f>
        <v/>
      </c>
      <c r="B2171" s="76">
        <f>Clienti!A2171</f>
        <v>0</v>
      </c>
    </row>
    <row r="2172" spans="1:2">
      <c r="A2172" s="105" t="str">
        <f>TRIM(Clienti!B2172)</f>
        <v/>
      </c>
      <c r="B2172" s="76">
        <f>Clienti!A2172</f>
        <v>0</v>
      </c>
    </row>
    <row r="2173" spans="1:2">
      <c r="A2173" s="105" t="str">
        <f>TRIM(Clienti!B2173)</f>
        <v/>
      </c>
      <c r="B2173" s="76">
        <f>Clienti!A2173</f>
        <v>0</v>
      </c>
    </row>
    <row r="2174" spans="1:2">
      <c r="A2174" s="105" t="str">
        <f>TRIM(Clienti!B2174)</f>
        <v/>
      </c>
      <c r="B2174" s="76">
        <f>Clienti!A2174</f>
        <v>0</v>
      </c>
    </row>
    <row r="2175" spans="1:2">
      <c r="A2175" s="105" t="str">
        <f>TRIM(Clienti!B2175)</f>
        <v/>
      </c>
      <c r="B2175" s="76">
        <f>Clienti!A2175</f>
        <v>0</v>
      </c>
    </row>
    <row r="2176" spans="1:2">
      <c r="A2176" s="105" t="str">
        <f>TRIM(Clienti!B2176)</f>
        <v/>
      </c>
      <c r="B2176" s="76">
        <f>Clienti!A2176</f>
        <v>0</v>
      </c>
    </row>
    <row r="2177" spans="1:2">
      <c r="A2177" s="105" t="str">
        <f>TRIM(Clienti!B2177)</f>
        <v/>
      </c>
      <c r="B2177" s="76">
        <f>Clienti!A2177</f>
        <v>0</v>
      </c>
    </row>
    <row r="2178" spans="1:2">
      <c r="A2178" s="105" t="str">
        <f>TRIM(Clienti!B2178)</f>
        <v/>
      </c>
      <c r="B2178" s="76">
        <f>Clienti!A2178</f>
        <v>0</v>
      </c>
    </row>
    <row r="2179" spans="1:2">
      <c r="A2179" s="105" t="str">
        <f>TRIM(Clienti!B2179)</f>
        <v/>
      </c>
      <c r="B2179" s="76">
        <f>Clienti!A2179</f>
        <v>0</v>
      </c>
    </row>
    <row r="2180" spans="1:2">
      <c r="A2180" s="105" t="str">
        <f>TRIM(Clienti!B2180)</f>
        <v/>
      </c>
      <c r="B2180" s="76">
        <f>Clienti!A2180</f>
        <v>0</v>
      </c>
    </row>
    <row r="2181" spans="1:2">
      <c r="A2181" s="105" t="str">
        <f>TRIM(Clienti!B2181)</f>
        <v/>
      </c>
      <c r="B2181" s="76">
        <f>Clienti!A2181</f>
        <v>0</v>
      </c>
    </row>
    <row r="2182" spans="1:2">
      <c r="A2182" s="105" t="str">
        <f>TRIM(Clienti!B2182)</f>
        <v/>
      </c>
      <c r="B2182" s="76">
        <f>Clienti!A2182</f>
        <v>0</v>
      </c>
    </row>
    <row r="2183" spans="1:2">
      <c r="A2183" s="105" t="str">
        <f>TRIM(Clienti!B2183)</f>
        <v/>
      </c>
      <c r="B2183" s="76">
        <f>Clienti!A2183</f>
        <v>0</v>
      </c>
    </row>
    <row r="2184" spans="1:2">
      <c r="A2184" s="105" t="str">
        <f>TRIM(Clienti!B2184)</f>
        <v/>
      </c>
      <c r="B2184" s="76">
        <f>Clienti!A2184</f>
        <v>0</v>
      </c>
    </row>
    <row r="2185" spans="1:2">
      <c r="A2185" s="105" t="str">
        <f>TRIM(Clienti!B2185)</f>
        <v/>
      </c>
      <c r="B2185" s="76">
        <f>Clienti!A2185</f>
        <v>0</v>
      </c>
    </row>
    <row r="2186" spans="1:2">
      <c r="A2186" s="105" t="str">
        <f>TRIM(Clienti!B2186)</f>
        <v/>
      </c>
      <c r="B2186" s="76">
        <f>Clienti!A2186</f>
        <v>0</v>
      </c>
    </row>
    <row r="2187" spans="1:2">
      <c r="A2187" s="105" t="str">
        <f>TRIM(Clienti!B2187)</f>
        <v/>
      </c>
      <c r="B2187" s="76">
        <f>Clienti!A2187</f>
        <v>0</v>
      </c>
    </row>
    <row r="2188" spans="1:2">
      <c r="A2188" s="105" t="str">
        <f>TRIM(Clienti!B2188)</f>
        <v/>
      </c>
      <c r="B2188" s="76">
        <f>Clienti!A2188</f>
        <v>0</v>
      </c>
    </row>
    <row r="2189" spans="1:2">
      <c r="A2189" s="105" t="str">
        <f>TRIM(Clienti!B2189)</f>
        <v/>
      </c>
      <c r="B2189" s="76">
        <f>Clienti!A2189</f>
        <v>0</v>
      </c>
    </row>
    <row r="2190" spans="1:2">
      <c r="A2190" s="105" t="str">
        <f>TRIM(Clienti!B2190)</f>
        <v/>
      </c>
      <c r="B2190" s="76">
        <f>Clienti!A2190</f>
        <v>0</v>
      </c>
    </row>
    <row r="2191" spans="1:2">
      <c r="A2191" s="105" t="str">
        <f>TRIM(Clienti!B2191)</f>
        <v/>
      </c>
      <c r="B2191" s="76">
        <f>Clienti!A2191</f>
        <v>0</v>
      </c>
    </row>
    <row r="2192" spans="1:2">
      <c r="A2192" s="105" t="str">
        <f>TRIM(Clienti!B2192)</f>
        <v/>
      </c>
      <c r="B2192" s="76">
        <f>Clienti!A2192</f>
        <v>0</v>
      </c>
    </row>
    <row r="2193" spans="1:2">
      <c r="A2193" s="105" t="str">
        <f>TRIM(Clienti!B2193)</f>
        <v/>
      </c>
      <c r="B2193" s="76">
        <f>Clienti!A2193</f>
        <v>0</v>
      </c>
    </row>
    <row r="2194" spans="1:2">
      <c r="A2194" s="105" t="str">
        <f>TRIM(Clienti!B2194)</f>
        <v/>
      </c>
      <c r="B2194" s="76">
        <f>Clienti!A2194</f>
        <v>0</v>
      </c>
    </row>
    <row r="2195" spans="1:2">
      <c r="A2195" s="105" t="str">
        <f>TRIM(Clienti!B2195)</f>
        <v/>
      </c>
      <c r="B2195" s="76">
        <f>Clienti!A2195</f>
        <v>0</v>
      </c>
    </row>
    <row r="2196" spans="1:2">
      <c r="A2196" s="105" t="str">
        <f>TRIM(Clienti!B2196)</f>
        <v/>
      </c>
      <c r="B2196" s="76">
        <f>Clienti!A2196</f>
        <v>0</v>
      </c>
    </row>
    <row r="2197" spans="1:2">
      <c r="A2197" s="105" t="str">
        <f>TRIM(Clienti!B2197)</f>
        <v/>
      </c>
      <c r="B2197" s="76">
        <f>Clienti!A2197</f>
        <v>0</v>
      </c>
    </row>
    <row r="2198" spans="1:2">
      <c r="A2198" s="105" t="str">
        <f>TRIM(Clienti!B2198)</f>
        <v/>
      </c>
      <c r="B2198" s="76">
        <f>Clienti!A2198</f>
        <v>0</v>
      </c>
    </row>
    <row r="2199" spans="1:2">
      <c r="A2199" s="105" t="str">
        <f>TRIM(Clienti!B2199)</f>
        <v/>
      </c>
      <c r="B2199" s="76">
        <f>Clienti!A2199</f>
        <v>0</v>
      </c>
    </row>
    <row r="2200" spans="1:2">
      <c r="A2200" s="105" t="str">
        <f>TRIM(Clienti!B2200)</f>
        <v/>
      </c>
      <c r="B2200" s="76">
        <f>Clienti!A2200</f>
        <v>0</v>
      </c>
    </row>
    <row r="2201" spans="1:2">
      <c r="A2201" s="105" t="str">
        <f>TRIM(Clienti!B2201)</f>
        <v/>
      </c>
      <c r="B2201" s="76">
        <f>Clienti!A2201</f>
        <v>0</v>
      </c>
    </row>
    <row r="2202" spans="1:2">
      <c r="A2202" s="105" t="str">
        <f>TRIM(Clienti!B2202)</f>
        <v/>
      </c>
      <c r="B2202" s="76">
        <f>Clienti!A2202</f>
        <v>0</v>
      </c>
    </row>
    <row r="2203" spans="1:2">
      <c r="A2203" s="105" t="str">
        <f>TRIM(Clienti!B2203)</f>
        <v/>
      </c>
      <c r="B2203" s="76">
        <f>Clienti!A2203</f>
        <v>0</v>
      </c>
    </row>
    <row r="2204" spans="1:2">
      <c r="A2204" s="105" t="str">
        <f>TRIM(Clienti!B2204)</f>
        <v/>
      </c>
      <c r="B2204" s="76">
        <f>Clienti!A2204</f>
        <v>0</v>
      </c>
    </row>
    <row r="2205" spans="1:2">
      <c r="A2205" s="105" t="str">
        <f>TRIM(Clienti!B2205)</f>
        <v/>
      </c>
      <c r="B2205" s="76">
        <f>Clienti!A2205</f>
        <v>0</v>
      </c>
    </row>
    <row r="2206" spans="1:2">
      <c r="A2206" s="105" t="str">
        <f>TRIM(Clienti!B2206)</f>
        <v/>
      </c>
      <c r="B2206" s="76">
        <f>Clienti!A2206</f>
        <v>0</v>
      </c>
    </row>
    <row r="2207" spans="1:2">
      <c r="A2207" s="105" t="str">
        <f>TRIM(Clienti!B2207)</f>
        <v/>
      </c>
      <c r="B2207" s="76">
        <f>Clienti!A2207</f>
        <v>0</v>
      </c>
    </row>
    <row r="2208" spans="1:2">
      <c r="A2208" s="105" t="str">
        <f>TRIM(Clienti!B2208)</f>
        <v/>
      </c>
      <c r="B2208" s="76">
        <f>Clienti!A2208</f>
        <v>0</v>
      </c>
    </row>
    <row r="2209" spans="1:2">
      <c r="A2209" s="105" t="str">
        <f>TRIM(Clienti!B2209)</f>
        <v/>
      </c>
      <c r="B2209" s="76">
        <f>Clienti!A2209</f>
        <v>0</v>
      </c>
    </row>
    <row r="2210" spans="1:2">
      <c r="A2210" s="105" t="str">
        <f>TRIM(Clienti!B2210)</f>
        <v/>
      </c>
      <c r="B2210" s="76">
        <f>Clienti!A2210</f>
        <v>0</v>
      </c>
    </row>
    <row r="2211" spans="1:2">
      <c r="A2211" s="105" t="str">
        <f>TRIM(Clienti!B2211)</f>
        <v/>
      </c>
      <c r="B2211" s="76">
        <f>Clienti!A2211</f>
        <v>0</v>
      </c>
    </row>
    <row r="2212" spans="1:2">
      <c r="A2212" s="105" t="str">
        <f>TRIM(Clienti!B2212)</f>
        <v/>
      </c>
      <c r="B2212" s="76">
        <f>Clienti!A2212</f>
        <v>0</v>
      </c>
    </row>
    <row r="2213" spans="1:2">
      <c r="A2213" s="105" t="str">
        <f>TRIM(Clienti!B2213)</f>
        <v/>
      </c>
      <c r="B2213" s="76">
        <f>Clienti!A2213</f>
        <v>0</v>
      </c>
    </row>
    <row r="2214" spans="1:2">
      <c r="A2214" s="105" t="str">
        <f>TRIM(Clienti!B2214)</f>
        <v/>
      </c>
      <c r="B2214" s="76">
        <f>Clienti!A2214</f>
        <v>0</v>
      </c>
    </row>
    <row r="2215" spans="1:2">
      <c r="A2215" s="105" t="str">
        <f>TRIM(Clienti!B2215)</f>
        <v/>
      </c>
      <c r="B2215" s="76">
        <f>Clienti!A2215</f>
        <v>0</v>
      </c>
    </row>
    <row r="2216" spans="1:2">
      <c r="A2216" s="105" t="str">
        <f>TRIM(Clienti!B2216)</f>
        <v/>
      </c>
      <c r="B2216" s="76">
        <f>Clienti!A2216</f>
        <v>0</v>
      </c>
    </row>
    <row r="2217" spans="1:2">
      <c r="A2217" s="105" t="str">
        <f>TRIM(Clienti!B2217)</f>
        <v/>
      </c>
      <c r="B2217" s="76">
        <f>Clienti!A2217</f>
        <v>0</v>
      </c>
    </row>
    <row r="2218" spans="1:2">
      <c r="A2218" s="105" t="str">
        <f>TRIM(Clienti!B2218)</f>
        <v/>
      </c>
      <c r="B2218" s="76">
        <f>Clienti!A2218</f>
        <v>0</v>
      </c>
    </row>
    <row r="2219" spans="1:2">
      <c r="A2219" s="105" t="str">
        <f>TRIM(Clienti!B2219)</f>
        <v/>
      </c>
      <c r="B2219" s="76">
        <f>Clienti!A2219</f>
        <v>0</v>
      </c>
    </row>
    <row r="2220" spans="1:2">
      <c r="A2220" s="105" t="str">
        <f>TRIM(Clienti!B2220)</f>
        <v/>
      </c>
      <c r="B2220" s="76">
        <f>Clienti!A2220</f>
        <v>0</v>
      </c>
    </row>
    <row r="2221" spans="1:2">
      <c r="A2221" s="105" t="str">
        <f>TRIM(Clienti!B2221)</f>
        <v/>
      </c>
      <c r="B2221" s="76">
        <f>Clienti!A2221</f>
        <v>0</v>
      </c>
    </row>
    <row r="2222" spans="1:2">
      <c r="A2222" s="105" t="str">
        <f>TRIM(Clienti!B2222)</f>
        <v/>
      </c>
      <c r="B2222" s="76">
        <f>Clienti!A2222</f>
        <v>0</v>
      </c>
    </row>
    <row r="2223" spans="1:2">
      <c r="A2223" s="105" t="str">
        <f>TRIM(Clienti!B2223)</f>
        <v/>
      </c>
      <c r="B2223" s="76">
        <f>Clienti!A2223</f>
        <v>0</v>
      </c>
    </row>
    <row r="2224" spans="1:2">
      <c r="A2224" s="105" t="str">
        <f>TRIM(Clienti!B2224)</f>
        <v/>
      </c>
      <c r="B2224" s="76">
        <f>Clienti!A2224</f>
        <v>0</v>
      </c>
    </row>
    <row r="2225" spans="1:2">
      <c r="A2225" s="105" t="str">
        <f>TRIM(Clienti!B2225)</f>
        <v/>
      </c>
      <c r="B2225" s="76">
        <f>Clienti!A2225</f>
        <v>0</v>
      </c>
    </row>
    <row r="2226" spans="1:2">
      <c r="A2226" s="105" t="str">
        <f>TRIM(Clienti!B2226)</f>
        <v/>
      </c>
      <c r="B2226" s="76">
        <f>Clienti!A2226</f>
        <v>0</v>
      </c>
    </row>
    <row r="2227" spans="1:2">
      <c r="A2227" s="105" t="str">
        <f>TRIM(Clienti!B2227)</f>
        <v/>
      </c>
      <c r="B2227" s="76">
        <f>Clienti!A2227</f>
        <v>0</v>
      </c>
    </row>
    <row r="2228" spans="1:2">
      <c r="A2228" s="105" t="str">
        <f>TRIM(Clienti!B2228)</f>
        <v/>
      </c>
      <c r="B2228" s="76">
        <f>Clienti!A2228</f>
        <v>0</v>
      </c>
    </row>
    <row r="2229" spans="1:2">
      <c r="A2229" s="105" t="str">
        <f>TRIM(Clienti!B2229)</f>
        <v/>
      </c>
      <c r="B2229" s="76">
        <f>Clienti!A2229</f>
        <v>0</v>
      </c>
    </row>
    <row r="2230" spans="1:2">
      <c r="A2230" s="105" t="str">
        <f>TRIM(Clienti!B2230)</f>
        <v/>
      </c>
      <c r="B2230" s="76">
        <f>Clienti!A2230</f>
        <v>0</v>
      </c>
    </row>
    <row r="2231" spans="1:2">
      <c r="A2231" s="105" t="str">
        <f>TRIM(Clienti!B2231)</f>
        <v/>
      </c>
      <c r="B2231" s="76">
        <f>Clienti!A2231</f>
        <v>0</v>
      </c>
    </row>
    <row r="2232" spans="1:2">
      <c r="A2232" s="105" t="str">
        <f>TRIM(Clienti!B2232)</f>
        <v/>
      </c>
      <c r="B2232" s="76">
        <f>Clienti!A2232</f>
        <v>0</v>
      </c>
    </row>
    <row r="2233" spans="1:2">
      <c r="A2233" s="105" t="str">
        <f>TRIM(Clienti!B2233)</f>
        <v/>
      </c>
      <c r="B2233" s="76">
        <f>Clienti!A2233</f>
        <v>0</v>
      </c>
    </row>
    <row r="2234" spans="1:2">
      <c r="A2234" s="105" t="str">
        <f>TRIM(Clienti!B2234)</f>
        <v/>
      </c>
      <c r="B2234" s="76">
        <f>Clienti!A2234</f>
        <v>0</v>
      </c>
    </row>
    <row r="2235" spans="1:2">
      <c r="A2235" s="105" t="str">
        <f>TRIM(Clienti!B2235)</f>
        <v/>
      </c>
      <c r="B2235" s="76">
        <f>Clienti!A2235</f>
        <v>0</v>
      </c>
    </row>
    <row r="2236" spans="1:2">
      <c r="A2236" s="105" t="str">
        <f>TRIM(Clienti!B2236)</f>
        <v/>
      </c>
      <c r="B2236" s="76">
        <f>Clienti!A2236</f>
        <v>0</v>
      </c>
    </row>
    <row r="2237" spans="1:2">
      <c r="A2237" s="105" t="str">
        <f>TRIM(Clienti!B2237)</f>
        <v/>
      </c>
      <c r="B2237" s="76">
        <f>Clienti!A2237</f>
        <v>0</v>
      </c>
    </row>
    <row r="2238" spans="1:2">
      <c r="A2238" s="105" t="str">
        <f>TRIM(Clienti!B2238)</f>
        <v/>
      </c>
      <c r="B2238" s="76">
        <f>Clienti!A2238</f>
        <v>0</v>
      </c>
    </row>
    <row r="2239" spans="1:2">
      <c r="A2239" s="105" t="str">
        <f>TRIM(Clienti!B2239)</f>
        <v/>
      </c>
      <c r="B2239" s="76">
        <f>Clienti!A2239</f>
        <v>0</v>
      </c>
    </row>
    <row r="2240" spans="1:2">
      <c r="A2240" s="105" t="str">
        <f>TRIM(Clienti!B2240)</f>
        <v/>
      </c>
      <c r="B2240" s="76">
        <f>Clienti!A2240</f>
        <v>0</v>
      </c>
    </row>
    <row r="2241" spans="1:2">
      <c r="A2241" s="105" t="str">
        <f>TRIM(Clienti!B2241)</f>
        <v/>
      </c>
      <c r="B2241" s="76">
        <f>Clienti!A2241</f>
        <v>0</v>
      </c>
    </row>
    <row r="2242" spans="1:2">
      <c r="A2242" s="105" t="str">
        <f>TRIM(Clienti!B2242)</f>
        <v/>
      </c>
      <c r="B2242" s="76">
        <f>Clienti!A2242</f>
        <v>0</v>
      </c>
    </row>
    <row r="2243" spans="1:2">
      <c r="A2243" s="105" t="str">
        <f>TRIM(Clienti!B2243)</f>
        <v/>
      </c>
      <c r="B2243" s="76">
        <f>Clienti!A2243</f>
        <v>0</v>
      </c>
    </row>
    <row r="2244" spans="1:2">
      <c r="A2244" s="105" t="str">
        <f>TRIM(Clienti!B2244)</f>
        <v/>
      </c>
      <c r="B2244" s="76">
        <f>Clienti!A2244</f>
        <v>0</v>
      </c>
    </row>
    <row r="2245" spans="1:2">
      <c r="A2245" s="105" t="str">
        <f>TRIM(Clienti!B2245)</f>
        <v/>
      </c>
      <c r="B2245" s="76">
        <f>Clienti!A2245</f>
        <v>0</v>
      </c>
    </row>
    <row r="2246" spans="1:2">
      <c r="A2246" s="105" t="str">
        <f>TRIM(Clienti!B2246)</f>
        <v/>
      </c>
      <c r="B2246" s="76">
        <f>Clienti!A2246</f>
        <v>0</v>
      </c>
    </row>
    <row r="2247" spans="1:2">
      <c r="A2247" s="105" t="str">
        <f>TRIM(Clienti!B2247)</f>
        <v/>
      </c>
      <c r="B2247" s="76">
        <f>Clienti!A2247</f>
        <v>0</v>
      </c>
    </row>
    <row r="2248" spans="1:2">
      <c r="A2248" s="105" t="str">
        <f>TRIM(Clienti!B2248)</f>
        <v/>
      </c>
      <c r="B2248" s="76">
        <f>Clienti!A2248</f>
        <v>0</v>
      </c>
    </row>
    <row r="2249" spans="1:2">
      <c r="A2249" s="105" t="str">
        <f>TRIM(Clienti!B2249)</f>
        <v/>
      </c>
      <c r="B2249" s="76">
        <f>Clienti!A2249</f>
        <v>0</v>
      </c>
    </row>
    <row r="2250" spans="1:2">
      <c r="A2250" s="105" t="str">
        <f>TRIM(Clienti!B2250)</f>
        <v/>
      </c>
      <c r="B2250" s="76">
        <f>Clienti!A2250</f>
        <v>0</v>
      </c>
    </row>
    <row r="2251" spans="1:2">
      <c r="A2251" s="105" t="str">
        <f>TRIM(Clienti!B2251)</f>
        <v/>
      </c>
      <c r="B2251" s="76">
        <f>Clienti!A2251</f>
        <v>0</v>
      </c>
    </row>
    <row r="2252" spans="1:2">
      <c r="A2252" s="105" t="str">
        <f>TRIM(Clienti!B2252)</f>
        <v/>
      </c>
      <c r="B2252" s="76">
        <f>Clienti!A2252</f>
        <v>0</v>
      </c>
    </row>
    <row r="2253" spans="1:2">
      <c r="A2253" s="105" t="str">
        <f>TRIM(Clienti!B2253)</f>
        <v/>
      </c>
      <c r="B2253" s="76">
        <f>Clienti!A2253</f>
        <v>0</v>
      </c>
    </row>
    <row r="2254" spans="1:2">
      <c r="A2254" s="105" t="str">
        <f>TRIM(Clienti!B2254)</f>
        <v/>
      </c>
      <c r="B2254" s="76">
        <f>Clienti!A2254</f>
        <v>0</v>
      </c>
    </row>
    <row r="2255" spans="1:2">
      <c r="A2255" s="105" t="str">
        <f>TRIM(Clienti!B2255)</f>
        <v/>
      </c>
      <c r="B2255" s="76">
        <f>Clienti!A2255</f>
        <v>0</v>
      </c>
    </row>
    <row r="2256" spans="1:2">
      <c r="A2256" s="105" t="str">
        <f>TRIM(Clienti!B2256)</f>
        <v/>
      </c>
      <c r="B2256" s="76">
        <f>Clienti!A2256</f>
        <v>0</v>
      </c>
    </row>
    <row r="2257" spans="1:2">
      <c r="A2257" s="105" t="str">
        <f>TRIM(Clienti!B2257)</f>
        <v/>
      </c>
      <c r="B2257" s="76">
        <f>Clienti!A2257</f>
        <v>0</v>
      </c>
    </row>
    <row r="2258" spans="1:2">
      <c r="A2258" s="105" t="str">
        <f>TRIM(Clienti!B2258)</f>
        <v/>
      </c>
      <c r="B2258" s="76">
        <f>Clienti!A2258</f>
        <v>0</v>
      </c>
    </row>
    <row r="2259" spans="1:2">
      <c r="A2259" s="105" t="str">
        <f>TRIM(Clienti!B2259)</f>
        <v/>
      </c>
      <c r="B2259" s="76">
        <f>Clienti!A2259</f>
        <v>0</v>
      </c>
    </row>
    <row r="2260" spans="1:2">
      <c r="A2260" s="105" t="str">
        <f>TRIM(Clienti!B2260)</f>
        <v/>
      </c>
      <c r="B2260" s="76">
        <f>Clienti!A2260</f>
        <v>0</v>
      </c>
    </row>
    <row r="2261" spans="1:2">
      <c r="A2261" s="105" t="str">
        <f>TRIM(Clienti!B2261)</f>
        <v/>
      </c>
      <c r="B2261" s="76">
        <f>Clienti!A2261</f>
        <v>0</v>
      </c>
    </row>
    <row r="2262" spans="1:2">
      <c r="A2262" s="105" t="str">
        <f>TRIM(Clienti!B2262)</f>
        <v/>
      </c>
      <c r="B2262" s="76">
        <f>Clienti!A2262</f>
        <v>0</v>
      </c>
    </row>
    <row r="2263" spans="1:2">
      <c r="A2263" s="105" t="str">
        <f>TRIM(Clienti!B2263)</f>
        <v/>
      </c>
      <c r="B2263" s="76">
        <f>Clienti!A2263</f>
        <v>0</v>
      </c>
    </row>
    <row r="2264" spans="1:2">
      <c r="A2264" s="105" t="str">
        <f>TRIM(Clienti!B2264)</f>
        <v/>
      </c>
      <c r="B2264" s="76">
        <f>Clienti!A2264</f>
        <v>0</v>
      </c>
    </row>
    <row r="2265" spans="1:2">
      <c r="A2265" s="105" t="str">
        <f>TRIM(Clienti!B2265)</f>
        <v/>
      </c>
      <c r="B2265" s="76">
        <f>Clienti!A2265</f>
        <v>0</v>
      </c>
    </row>
    <row r="2266" spans="1:2">
      <c r="A2266" s="105" t="str">
        <f>TRIM(Clienti!B2266)</f>
        <v/>
      </c>
      <c r="B2266" s="76">
        <f>Clienti!A2266</f>
        <v>0</v>
      </c>
    </row>
    <row r="2267" spans="1:2">
      <c r="A2267" s="105" t="str">
        <f>TRIM(Clienti!B2267)</f>
        <v/>
      </c>
      <c r="B2267" s="76">
        <f>Clienti!A2267</f>
        <v>0</v>
      </c>
    </row>
    <row r="2268" spans="1:2">
      <c r="A2268" s="105" t="str">
        <f>TRIM(Clienti!B2268)</f>
        <v/>
      </c>
      <c r="B2268" s="76">
        <f>Clienti!A2268</f>
        <v>0</v>
      </c>
    </row>
    <row r="2269" spans="1:2">
      <c r="A2269" s="105" t="str">
        <f>TRIM(Clienti!B2269)</f>
        <v/>
      </c>
      <c r="B2269" s="76">
        <f>Clienti!A2269</f>
        <v>0</v>
      </c>
    </row>
    <row r="2270" spans="1:2">
      <c r="A2270" s="105" t="str">
        <f>TRIM(Clienti!B2270)</f>
        <v/>
      </c>
      <c r="B2270" s="76">
        <f>Clienti!A2270</f>
        <v>0</v>
      </c>
    </row>
    <row r="2271" spans="1:2">
      <c r="A2271" s="105" t="str">
        <f>TRIM(Clienti!B2271)</f>
        <v/>
      </c>
      <c r="B2271" s="76">
        <f>Clienti!A2271</f>
        <v>0</v>
      </c>
    </row>
    <row r="2272" spans="1:2">
      <c r="A2272" s="105" t="str">
        <f>TRIM(Clienti!B2272)</f>
        <v/>
      </c>
      <c r="B2272" s="76">
        <f>Clienti!A2272</f>
        <v>0</v>
      </c>
    </row>
    <row r="2273" spans="1:2">
      <c r="A2273" s="105" t="str">
        <f>TRIM(Clienti!B2273)</f>
        <v/>
      </c>
      <c r="B2273" s="76">
        <f>Clienti!A2273</f>
        <v>0</v>
      </c>
    </row>
    <row r="2274" spans="1:2">
      <c r="A2274" s="105" t="str">
        <f>TRIM(Clienti!B2274)</f>
        <v/>
      </c>
      <c r="B2274" s="76">
        <f>Clienti!A2274</f>
        <v>0</v>
      </c>
    </row>
    <row r="2275" spans="1:2">
      <c r="A2275" s="105" t="str">
        <f>TRIM(Clienti!B2275)</f>
        <v/>
      </c>
      <c r="B2275" s="76">
        <f>Clienti!A2275</f>
        <v>0</v>
      </c>
    </row>
    <row r="2276" spans="1:2">
      <c r="A2276" s="105" t="str">
        <f>TRIM(Clienti!B2276)</f>
        <v/>
      </c>
      <c r="B2276" s="76">
        <f>Clienti!A2276</f>
        <v>0</v>
      </c>
    </row>
    <row r="2277" spans="1:2">
      <c r="A2277" s="105" t="str">
        <f>TRIM(Clienti!B2277)</f>
        <v/>
      </c>
      <c r="B2277" s="76">
        <f>Clienti!A2277</f>
        <v>0</v>
      </c>
    </row>
    <row r="2278" spans="1:2">
      <c r="A2278" s="105" t="str">
        <f>TRIM(Clienti!B2278)</f>
        <v/>
      </c>
      <c r="B2278" s="76">
        <f>Clienti!A2278</f>
        <v>0</v>
      </c>
    </row>
    <row r="2279" spans="1:2">
      <c r="A2279" s="105" t="str">
        <f>TRIM(Clienti!B2279)</f>
        <v/>
      </c>
      <c r="B2279" s="76">
        <f>Clienti!A2279</f>
        <v>0</v>
      </c>
    </row>
    <row r="2280" spans="1:2">
      <c r="A2280" s="105" t="str">
        <f>TRIM(Clienti!B2280)</f>
        <v/>
      </c>
      <c r="B2280" s="76">
        <f>Clienti!A2280</f>
        <v>0</v>
      </c>
    </row>
    <row r="2281" spans="1:2">
      <c r="A2281" s="105" t="str">
        <f>TRIM(Clienti!B2281)</f>
        <v/>
      </c>
      <c r="B2281" s="76">
        <f>Clienti!A2281</f>
        <v>0</v>
      </c>
    </row>
    <row r="2282" spans="1:2">
      <c r="A2282" s="105" t="str">
        <f>TRIM(Clienti!B2282)</f>
        <v/>
      </c>
      <c r="B2282" s="76">
        <f>Clienti!A2282</f>
        <v>0</v>
      </c>
    </row>
    <row r="2283" spans="1:2">
      <c r="A2283" s="105" t="str">
        <f>TRIM(Clienti!B2283)</f>
        <v/>
      </c>
      <c r="B2283" s="76">
        <f>Clienti!A2283</f>
        <v>0</v>
      </c>
    </row>
    <row r="2284" spans="1:2">
      <c r="A2284" s="105" t="str">
        <f>TRIM(Clienti!B2284)</f>
        <v/>
      </c>
      <c r="B2284" s="76">
        <f>Clienti!A2284</f>
        <v>0</v>
      </c>
    </row>
    <row r="2285" spans="1:2">
      <c r="A2285" s="105" t="str">
        <f>TRIM(Clienti!B2285)</f>
        <v/>
      </c>
      <c r="B2285" s="76">
        <f>Clienti!A2285</f>
        <v>0</v>
      </c>
    </row>
    <row r="2286" spans="1:2">
      <c r="A2286" s="105" t="str">
        <f>TRIM(Clienti!B2286)</f>
        <v/>
      </c>
      <c r="B2286" s="76">
        <f>Clienti!A2286</f>
        <v>0</v>
      </c>
    </row>
    <row r="2287" spans="1:2">
      <c r="A2287" s="105" t="str">
        <f>TRIM(Clienti!B2287)</f>
        <v/>
      </c>
      <c r="B2287" s="76">
        <f>Clienti!A2287</f>
        <v>0</v>
      </c>
    </row>
    <row r="2288" spans="1:2">
      <c r="A2288" s="105" t="str">
        <f>TRIM(Clienti!B2288)</f>
        <v/>
      </c>
      <c r="B2288" s="76">
        <f>Clienti!A2288</f>
        <v>0</v>
      </c>
    </row>
    <row r="2289" spans="1:2">
      <c r="A2289" s="105" t="str">
        <f>TRIM(Clienti!B2289)</f>
        <v/>
      </c>
      <c r="B2289" s="76">
        <f>Clienti!A2289</f>
        <v>0</v>
      </c>
    </row>
    <row r="2290" spans="1:2">
      <c r="A2290" s="105" t="str">
        <f>TRIM(Clienti!B2290)</f>
        <v/>
      </c>
      <c r="B2290" s="76">
        <f>Clienti!A2290</f>
        <v>0</v>
      </c>
    </row>
    <row r="2291" spans="1:2">
      <c r="A2291" s="105" t="str">
        <f>TRIM(Clienti!B2291)</f>
        <v/>
      </c>
      <c r="B2291" s="76">
        <f>Clienti!A2291</f>
        <v>0</v>
      </c>
    </row>
    <row r="2292" spans="1:2">
      <c r="A2292" s="105" t="str">
        <f>TRIM(Clienti!B2292)</f>
        <v/>
      </c>
      <c r="B2292" s="76">
        <f>Clienti!A2292</f>
        <v>0</v>
      </c>
    </row>
    <row r="2293" spans="1:2">
      <c r="A2293" s="105" t="str">
        <f>TRIM(Clienti!B2293)</f>
        <v/>
      </c>
      <c r="B2293" s="76">
        <f>Clienti!A2293</f>
        <v>0</v>
      </c>
    </row>
    <row r="2294" spans="1:2">
      <c r="A2294" s="105" t="str">
        <f>TRIM(Clienti!B2294)</f>
        <v/>
      </c>
      <c r="B2294" s="76">
        <f>Clienti!A2294</f>
        <v>0</v>
      </c>
    </row>
    <row r="2295" spans="1:2">
      <c r="A2295" s="105" t="str">
        <f>TRIM(Clienti!B2295)</f>
        <v/>
      </c>
      <c r="B2295" s="76">
        <f>Clienti!A2295</f>
        <v>0</v>
      </c>
    </row>
    <row r="2296" spans="1:2">
      <c r="A2296" s="105" t="str">
        <f>TRIM(Clienti!B2296)</f>
        <v/>
      </c>
      <c r="B2296" s="76">
        <f>Clienti!A2296</f>
        <v>0</v>
      </c>
    </row>
    <row r="2297" spans="1:2">
      <c r="A2297" s="105" t="str">
        <f>TRIM(Clienti!B2297)</f>
        <v/>
      </c>
      <c r="B2297" s="76">
        <f>Clienti!A2297</f>
        <v>0</v>
      </c>
    </row>
    <row r="2298" spans="1:2">
      <c r="A2298" s="105" t="str">
        <f>TRIM(Clienti!B2298)</f>
        <v/>
      </c>
      <c r="B2298" s="76">
        <f>Clienti!A2298</f>
        <v>0</v>
      </c>
    </row>
    <row r="2299" spans="1:2">
      <c r="A2299" s="105" t="str">
        <f>TRIM(Clienti!B2299)</f>
        <v/>
      </c>
      <c r="B2299" s="76">
        <f>Clienti!A2299</f>
        <v>0</v>
      </c>
    </row>
    <row r="2300" spans="1:2">
      <c r="A2300" s="105" t="str">
        <f>TRIM(Clienti!B2300)</f>
        <v/>
      </c>
      <c r="B2300" s="76">
        <f>Clienti!A2300</f>
        <v>0</v>
      </c>
    </row>
    <row r="2301" spans="1:2">
      <c r="A2301" s="105" t="str">
        <f>TRIM(Clienti!B2301)</f>
        <v/>
      </c>
      <c r="B2301" s="76">
        <f>Clienti!A2301</f>
        <v>0</v>
      </c>
    </row>
    <row r="2302" spans="1:2">
      <c r="A2302" s="105" t="str">
        <f>TRIM(Clienti!B2302)</f>
        <v/>
      </c>
      <c r="B2302" s="76">
        <f>Clienti!A2302</f>
        <v>0</v>
      </c>
    </row>
    <row r="2303" spans="1:2">
      <c r="A2303" s="105" t="str">
        <f>TRIM(Clienti!B2303)</f>
        <v/>
      </c>
      <c r="B2303" s="76">
        <f>Clienti!A2303</f>
        <v>0</v>
      </c>
    </row>
    <row r="2304" spans="1:2">
      <c r="A2304" s="105" t="str">
        <f>TRIM(Clienti!B2304)</f>
        <v/>
      </c>
      <c r="B2304" s="76">
        <f>Clienti!A2304</f>
        <v>0</v>
      </c>
    </row>
    <row r="2305" spans="1:2">
      <c r="A2305" s="105" t="str">
        <f>TRIM(Clienti!B2305)</f>
        <v/>
      </c>
      <c r="B2305" s="76">
        <f>Clienti!A2305</f>
        <v>0</v>
      </c>
    </row>
    <row r="2306" spans="1:2">
      <c r="A2306" s="105" t="str">
        <f>TRIM(Clienti!B2306)</f>
        <v/>
      </c>
      <c r="B2306" s="76">
        <f>Clienti!A2306</f>
        <v>0</v>
      </c>
    </row>
    <row r="2307" spans="1:2">
      <c r="A2307" s="105" t="str">
        <f>TRIM(Clienti!B2307)</f>
        <v/>
      </c>
      <c r="B2307" s="76">
        <f>Clienti!A2307</f>
        <v>0</v>
      </c>
    </row>
    <row r="2308" spans="1:2">
      <c r="A2308" s="105" t="str">
        <f>TRIM(Clienti!B2308)</f>
        <v/>
      </c>
      <c r="B2308" s="76">
        <f>Clienti!A2308</f>
        <v>0</v>
      </c>
    </row>
    <row r="2309" spans="1:2">
      <c r="A2309" s="105" t="str">
        <f>TRIM(Clienti!B2309)</f>
        <v/>
      </c>
      <c r="B2309" s="76">
        <f>Clienti!A2309</f>
        <v>0</v>
      </c>
    </row>
    <row r="2310" spans="1:2">
      <c r="A2310" s="105" t="str">
        <f>TRIM(Clienti!B2310)</f>
        <v/>
      </c>
      <c r="B2310" s="76">
        <f>Clienti!A2310</f>
        <v>0</v>
      </c>
    </row>
    <row r="2311" spans="1:2">
      <c r="A2311" s="105" t="str">
        <f>TRIM(Clienti!B2311)</f>
        <v/>
      </c>
      <c r="B2311" s="76">
        <f>Clienti!A2311</f>
        <v>0</v>
      </c>
    </row>
    <row r="2312" spans="1:2">
      <c r="A2312" s="105" t="str">
        <f>TRIM(Clienti!B2312)</f>
        <v/>
      </c>
      <c r="B2312" s="76">
        <f>Clienti!A2312</f>
        <v>0</v>
      </c>
    </row>
    <row r="2313" spans="1:2">
      <c r="A2313" s="105" t="str">
        <f>TRIM(Clienti!B2313)</f>
        <v/>
      </c>
      <c r="B2313" s="76">
        <f>Clienti!A2313</f>
        <v>0</v>
      </c>
    </row>
    <row r="2314" spans="1:2">
      <c r="A2314" s="105" t="str">
        <f>TRIM(Clienti!B2314)</f>
        <v/>
      </c>
      <c r="B2314" s="76">
        <f>Clienti!A2314</f>
        <v>0</v>
      </c>
    </row>
    <row r="2315" spans="1:2">
      <c r="A2315" s="105" t="str">
        <f>TRIM(Clienti!B2315)</f>
        <v/>
      </c>
      <c r="B2315" s="76">
        <f>Clienti!A2315</f>
        <v>0</v>
      </c>
    </row>
    <row r="2316" spans="1:2">
      <c r="A2316" s="105" t="str">
        <f>TRIM(Clienti!B2316)</f>
        <v/>
      </c>
      <c r="B2316" s="76">
        <f>Clienti!A2316</f>
        <v>0</v>
      </c>
    </row>
    <row r="2317" spans="1:2">
      <c r="A2317" s="105" t="str">
        <f>TRIM(Clienti!B2317)</f>
        <v/>
      </c>
      <c r="B2317" s="76">
        <f>Clienti!A2317</f>
        <v>0</v>
      </c>
    </row>
    <row r="2318" spans="1:2">
      <c r="A2318" s="105" t="str">
        <f>TRIM(Clienti!B2318)</f>
        <v/>
      </c>
      <c r="B2318" s="76">
        <f>Clienti!A2318</f>
        <v>0</v>
      </c>
    </row>
    <row r="2319" spans="1:2">
      <c r="A2319" s="105" t="str">
        <f>TRIM(Clienti!B2319)</f>
        <v/>
      </c>
      <c r="B2319" s="76">
        <f>Clienti!A2319</f>
        <v>0</v>
      </c>
    </row>
    <row r="2320" spans="1:2">
      <c r="A2320" s="105" t="str">
        <f>TRIM(Clienti!B2320)</f>
        <v/>
      </c>
      <c r="B2320" s="76">
        <f>Clienti!A2320</f>
        <v>0</v>
      </c>
    </row>
    <row r="2321" spans="1:2">
      <c r="A2321" s="105" t="str">
        <f>TRIM(Clienti!B2321)</f>
        <v/>
      </c>
      <c r="B2321" s="76">
        <f>Clienti!A2321</f>
        <v>0</v>
      </c>
    </row>
    <row r="2322" spans="1:2">
      <c r="A2322" s="105" t="str">
        <f>TRIM(Clienti!B2322)</f>
        <v/>
      </c>
      <c r="B2322" s="76">
        <f>Clienti!A2322</f>
        <v>0</v>
      </c>
    </row>
    <row r="2323" spans="1:2">
      <c r="A2323" s="105" t="str">
        <f>TRIM(Clienti!B2323)</f>
        <v/>
      </c>
      <c r="B2323" s="76">
        <f>Clienti!A2323</f>
        <v>0</v>
      </c>
    </row>
    <row r="2324" spans="1:2">
      <c r="A2324" s="105" t="str">
        <f>TRIM(Clienti!B2324)</f>
        <v/>
      </c>
      <c r="B2324" s="76">
        <f>Clienti!A2324</f>
        <v>0</v>
      </c>
    </row>
    <row r="2325" spans="1:2">
      <c r="A2325" s="105" t="str">
        <f>TRIM(Clienti!B2325)</f>
        <v/>
      </c>
      <c r="B2325" s="76">
        <f>Clienti!A2325</f>
        <v>0</v>
      </c>
    </row>
    <row r="2326" spans="1:2">
      <c r="A2326" s="105" t="str">
        <f>TRIM(Clienti!B2326)</f>
        <v/>
      </c>
      <c r="B2326" s="76">
        <f>Clienti!A2326</f>
        <v>0</v>
      </c>
    </row>
    <row r="2327" spans="1:2">
      <c r="A2327" s="105" t="str">
        <f>TRIM(Clienti!B2327)</f>
        <v/>
      </c>
      <c r="B2327" s="76">
        <f>Clienti!A2327</f>
        <v>0</v>
      </c>
    </row>
    <row r="2328" spans="1:2">
      <c r="A2328" s="105" t="str">
        <f>TRIM(Clienti!B2328)</f>
        <v/>
      </c>
      <c r="B2328" s="76">
        <f>Clienti!A2328</f>
        <v>0</v>
      </c>
    </row>
    <row r="2329" spans="1:2">
      <c r="A2329" s="105" t="str">
        <f>TRIM(Clienti!B2329)</f>
        <v/>
      </c>
      <c r="B2329" s="76">
        <f>Clienti!A2329</f>
        <v>0</v>
      </c>
    </row>
    <row r="2330" spans="1:2">
      <c r="A2330" s="105" t="str">
        <f>TRIM(Clienti!B2330)</f>
        <v/>
      </c>
      <c r="B2330" s="76">
        <f>Clienti!A2330</f>
        <v>0</v>
      </c>
    </row>
    <row r="2331" spans="1:2">
      <c r="A2331" s="105" t="str">
        <f>TRIM(Clienti!B2331)</f>
        <v/>
      </c>
      <c r="B2331" s="76">
        <f>Clienti!A2331</f>
        <v>0</v>
      </c>
    </row>
    <row r="2332" spans="1:2">
      <c r="A2332" s="105" t="str">
        <f>TRIM(Clienti!B2332)</f>
        <v/>
      </c>
      <c r="B2332" s="76">
        <f>Clienti!A2332</f>
        <v>0</v>
      </c>
    </row>
    <row r="2333" spans="1:2">
      <c r="A2333" s="105" t="str">
        <f>TRIM(Clienti!B2333)</f>
        <v/>
      </c>
      <c r="B2333" s="76">
        <f>Clienti!A2333</f>
        <v>0</v>
      </c>
    </row>
    <row r="2334" spans="1:2">
      <c r="A2334" s="105" t="str">
        <f>TRIM(Clienti!B2334)</f>
        <v/>
      </c>
      <c r="B2334" s="76">
        <f>Clienti!A2334</f>
        <v>0</v>
      </c>
    </row>
    <row r="2335" spans="1:2">
      <c r="A2335" s="105" t="str">
        <f>TRIM(Clienti!B2335)</f>
        <v/>
      </c>
      <c r="B2335" s="76">
        <f>Clienti!A2335</f>
        <v>0</v>
      </c>
    </row>
    <row r="2336" spans="1:2">
      <c r="A2336" s="105" t="str">
        <f>TRIM(Clienti!B2336)</f>
        <v/>
      </c>
      <c r="B2336" s="76">
        <f>Clienti!A2336</f>
        <v>0</v>
      </c>
    </row>
    <row r="2337" spans="1:2">
      <c r="A2337" s="105" t="str">
        <f>TRIM(Clienti!B2337)</f>
        <v/>
      </c>
      <c r="B2337" s="76">
        <f>Clienti!A2337</f>
        <v>0</v>
      </c>
    </row>
    <row r="2338" spans="1:2">
      <c r="A2338" s="105" t="str">
        <f>TRIM(Clienti!B2338)</f>
        <v/>
      </c>
      <c r="B2338" s="76">
        <f>Clienti!A2338</f>
        <v>0</v>
      </c>
    </row>
    <row r="2339" spans="1:2">
      <c r="A2339" s="105" t="str">
        <f>TRIM(Clienti!B2339)</f>
        <v/>
      </c>
      <c r="B2339" s="76">
        <f>Clienti!A2339</f>
        <v>0</v>
      </c>
    </row>
    <row r="2340" spans="1:2">
      <c r="A2340" s="105" t="str">
        <f>TRIM(Clienti!B2340)</f>
        <v/>
      </c>
      <c r="B2340" s="76">
        <f>Clienti!A2340</f>
        <v>0</v>
      </c>
    </row>
    <row r="2341" spans="1:2">
      <c r="A2341" s="105" t="str">
        <f>TRIM(Clienti!B2341)</f>
        <v/>
      </c>
      <c r="B2341" s="76">
        <f>Clienti!A2341</f>
        <v>0</v>
      </c>
    </row>
    <row r="2342" spans="1:2">
      <c r="A2342" s="105" t="str">
        <f>TRIM(Clienti!B2342)</f>
        <v/>
      </c>
      <c r="B2342" s="76">
        <f>Clienti!A2342</f>
        <v>0</v>
      </c>
    </row>
    <row r="2343" spans="1:2">
      <c r="A2343" s="105" t="str">
        <f>TRIM(Clienti!B2343)</f>
        <v/>
      </c>
      <c r="B2343" s="76">
        <f>Clienti!A2343</f>
        <v>0</v>
      </c>
    </row>
    <row r="2344" spans="1:2">
      <c r="A2344" s="105" t="str">
        <f>TRIM(Clienti!B2344)</f>
        <v/>
      </c>
      <c r="B2344" s="76">
        <f>Clienti!A2344</f>
        <v>0</v>
      </c>
    </row>
    <row r="2345" spans="1:2">
      <c r="A2345" s="105" t="str">
        <f>TRIM(Clienti!B2345)</f>
        <v/>
      </c>
      <c r="B2345" s="76">
        <f>Clienti!A2345</f>
        <v>0</v>
      </c>
    </row>
    <row r="2346" spans="1:2">
      <c r="A2346" s="105" t="str">
        <f>TRIM(Clienti!B2346)</f>
        <v/>
      </c>
      <c r="B2346" s="76">
        <f>Clienti!A2346</f>
        <v>0</v>
      </c>
    </row>
    <row r="2347" spans="1:2">
      <c r="A2347" s="105" t="str">
        <f>TRIM(Clienti!B2347)</f>
        <v/>
      </c>
      <c r="B2347" s="76">
        <f>Clienti!A2347</f>
        <v>0</v>
      </c>
    </row>
    <row r="2348" spans="1:2">
      <c r="A2348" s="105" t="str">
        <f>TRIM(Clienti!B2348)</f>
        <v/>
      </c>
      <c r="B2348" s="76">
        <f>Clienti!A2348</f>
        <v>0</v>
      </c>
    </row>
    <row r="2349" spans="1:2">
      <c r="A2349" s="105" t="str">
        <f>TRIM(Clienti!B2349)</f>
        <v/>
      </c>
      <c r="B2349" s="76">
        <f>Clienti!A2349</f>
        <v>0</v>
      </c>
    </row>
    <row r="2350" spans="1:2">
      <c r="A2350" s="105" t="str">
        <f>TRIM(Clienti!B2350)</f>
        <v/>
      </c>
      <c r="B2350" s="76">
        <f>Clienti!A2350</f>
        <v>0</v>
      </c>
    </row>
    <row r="2351" spans="1:2">
      <c r="A2351" s="105" t="str">
        <f>TRIM(Clienti!B2351)</f>
        <v/>
      </c>
      <c r="B2351" s="76">
        <f>Clienti!A2351</f>
        <v>0</v>
      </c>
    </row>
    <row r="2352" spans="1:2">
      <c r="A2352" s="105" t="str">
        <f>TRIM(Clienti!B2352)</f>
        <v/>
      </c>
      <c r="B2352" s="76">
        <f>Clienti!A2352</f>
        <v>0</v>
      </c>
    </row>
    <row r="2353" spans="1:2">
      <c r="A2353" s="105" t="str">
        <f>TRIM(Clienti!B2353)</f>
        <v/>
      </c>
      <c r="B2353" s="76">
        <f>Clienti!A2353</f>
        <v>0</v>
      </c>
    </row>
    <row r="2354" spans="1:2">
      <c r="A2354" s="105" t="str">
        <f>TRIM(Clienti!B2354)</f>
        <v/>
      </c>
      <c r="B2354" s="76">
        <f>Clienti!A2354</f>
        <v>0</v>
      </c>
    </row>
    <row r="2355" spans="1:2">
      <c r="A2355" s="105" t="str">
        <f>TRIM(Clienti!B2355)</f>
        <v/>
      </c>
      <c r="B2355" s="76">
        <f>Clienti!A2355</f>
        <v>0</v>
      </c>
    </row>
    <row r="2356" spans="1:2">
      <c r="A2356" s="105" t="str">
        <f>TRIM(Clienti!B2356)</f>
        <v/>
      </c>
      <c r="B2356" s="76">
        <f>Clienti!A2356</f>
        <v>0</v>
      </c>
    </row>
    <row r="2357" spans="1:2">
      <c r="A2357" s="105" t="str">
        <f>TRIM(Clienti!B2357)</f>
        <v/>
      </c>
      <c r="B2357" s="76">
        <f>Clienti!A2357</f>
        <v>0</v>
      </c>
    </row>
    <row r="2358" spans="1:2">
      <c r="A2358" s="105" t="str">
        <f>TRIM(Clienti!B2358)</f>
        <v/>
      </c>
      <c r="B2358" s="76">
        <f>Clienti!A2358</f>
        <v>0</v>
      </c>
    </row>
    <row r="2359" spans="1:2">
      <c r="A2359" s="105" t="str">
        <f>TRIM(Clienti!B2359)</f>
        <v/>
      </c>
      <c r="B2359" s="76">
        <f>Clienti!A2359</f>
        <v>0</v>
      </c>
    </row>
    <row r="2360" spans="1:2">
      <c r="A2360" s="105" t="str">
        <f>TRIM(Clienti!B2360)</f>
        <v/>
      </c>
      <c r="B2360" s="76">
        <f>Clienti!A2360</f>
        <v>0</v>
      </c>
    </row>
    <row r="2361" spans="1:2">
      <c r="A2361" s="105" t="str">
        <f>TRIM(Clienti!B2361)</f>
        <v/>
      </c>
      <c r="B2361" s="76">
        <f>Clienti!A2361</f>
        <v>0</v>
      </c>
    </row>
    <row r="2362" spans="1:2">
      <c r="A2362" s="105" t="str">
        <f>TRIM(Clienti!B2362)</f>
        <v/>
      </c>
      <c r="B2362" s="76">
        <f>Clienti!A2362</f>
        <v>0</v>
      </c>
    </row>
    <row r="2363" spans="1:2">
      <c r="A2363" s="105" t="str">
        <f>TRIM(Clienti!B2363)</f>
        <v/>
      </c>
      <c r="B2363" s="76">
        <f>Clienti!A2363</f>
        <v>0</v>
      </c>
    </row>
    <row r="2364" spans="1:2">
      <c r="A2364" s="105" t="str">
        <f>TRIM(Clienti!B2364)</f>
        <v/>
      </c>
      <c r="B2364" s="76">
        <f>Clienti!A2364</f>
        <v>0</v>
      </c>
    </row>
    <row r="2365" spans="1:2">
      <c r="A2365" s="105" t="str">
        <f>TRIM(Clienti!B2365)</f>
        <v/>
      </c>
      <c r="B2365" s="76">
        <f>Clienti!A2365</f>
        <v>0</v>
      </c>
    </row>
    <row r="2366" spans="1:2">
      <c r="A2366" s="105" t="str">
        <f>TRIM(Clienti!B2366)</f>
        <v/>
      </c>
      <c r="B2366" s="76">
        <f>Clienti!A2366</f>
        <v>0</v>
      </c>
    </row>
    <row r="2367" spans="1:2">
      <c r="A2367" s="105" t="str">
        <f>TRIM(Clienti!B2367)</f>
        <v/>
      </c>
      <c r="B2367" s="76">
        <f>Clienti!A2367</f>
        <v>0</v>
      </c>
    </row>
    <row r="2368" spans="1:2">
      <c r="A2368" s="105" t="str">
        <f>TRIM(Clienti!B2368)</f>
        <v/>
      </c>
      <c r="B2368" s="76">
        <f>Clienti!A2368</f>
        <v>0</v>
      </c>
    </row>
    <row r="2369" spans="1:2">
      <c r="A2369" s="105" t="str">
        <f>TRIM(Clienti!B2369)</f>
        <v/>
      </c>
      <c r="B2369" s="76">
        <f>Clienti!A2369</f>
        <v>0</v>
      </c>
    </row>
    <row r="2370" spans="1:2">
      <c r="A2370" s="105" t="str">
        <f>TRIM(Clienti!B2370)</f>
        <v/>
      </c>
      <c r="B2370" s="76">
        <f>Clienti!A2370</f>
        <v>0</v>
      </c>
    </row>
    <row r="2371" spans="1:2">
      <c r="A2371" s="105" t="str">
        <f>TRIM(Clienti!B2371)</f>
        <v/>
      </c>
      <c r="B2371" s="76">
        <f>Clienti!A2371</f>
        <v>0</v>
      </c>
    </row>
    <row r="2372" spans="1:2">
      <c r="A2372" s="105" t="str">
        <f>TRIM(Clienti!B2372)</f>
        <v/>
      </c>
      <c r="B2372" s="76">
        <f>Clienti!A2372</f>
        <v>0</v>
      </c>
    </row>
    <row r="2373" spans="1:2">
      <c r="A2373" s="105" t="str">
        <f>TRIM(Clienti!B2373)</f>
        <v/>
      </c>
      <c r="B2373" s="76">
        <f>Clienti!A2373</f>
        <v>0</v>
      </c>
    </row>
    <row r="2374" spans="1:2">
      <c r="A2374" s="105" t="str">
        <f>TRIM(Clienti!B2374)</f>
        <v/>
      </c>
      <c r="B2374" s="76">
        <f>Clienti!A2374</f>
        <v>0</v>
      </c>
    </row>
    <row r="2375" spans="1:2">
      <c r="A2375" s="105" t="str">
        <f>TRIM(Clienti!B2375)</f>
        <v/>
      </c>
      <c r="B2375" s="76">
        <f>Clienti!A2375</f>
        <v>0</v>
      </c>
    </row>
    <row r="2376" spans="1:2">
      <c r="A2376" s="105" t="str">
        <f>TRIM(Clienti!B2376)</f>
        <v/>
      </c>
      <c r="B2376" s="76">
        <f>Clienti!A2376</f>
        <v>0</v>
      </c>
    </row>
    <row r="2377" spans="1:2">
      <c r="A2377" s="105" t="str">
        <f>TRIM(Clienti!B2377)</f>
        <v/>
      </c>
      <c r="B2377" s="76">
        <f>Clienti!A2377</f>
        <v>0</v>
      </c>
    </row>
    <row r="2378" spans="1:2">
      <c r="A2378" s="105" t="str">
        <f>TRIM(Clienti!B2378)</f>
        <v/>
      </c>
      <c r="B2378" s="76">
        <f>Clienti!A2378</f>
        <v>0</v>
      </c>
    </row>
    <row r="2379" spans="1:2">
      <c r="A2379" s="105" t="str">
        <f>TRIM(Clienti!B2379)</f>
        <v/>
      </c>
      <c r="B2379" s="76">
        <f>Clienti!A2379</f>
        <v>0</v>
      </c>
    </row>
    <row r="2380" spans="1:2">
      <c r="A2380" s="105" t="str">
        <f>TRIM(Clienti!B2380)</f>
        <v/>
      </c>
      <c r="B2380" s="76">
        <f>Clienti!A2380</f>
        <v>0</v>
      </c>
    </row>
    <row r="2381" spans="1:2">
      <c r="A2381" s="105" t="str">
        <f>TRIM(Clienti!B2381)</f>
        <v/>
      </c>
      <c r="B2381" s="76">
        <f>Clienti!A2381</f>
        <v>0</v>
      </c>
    </row>
    <row r="2382" spans="1:2">
      <c r="A2382" s="105" t="str">
        <f>TRIM(Clienti!B2382)</f>
        <v/>
      </c>
      <c r="B2382" s="76">
        <f>Clienti!A2382</f>
        <v>0</v>
      </c>
    </row>
    <row r="2383" spans="1:2">
      <c r="A2383" s="105" t="str">
        <f>TRIM(Clienti!B2383)</f>
        <v/>
      </c>
      <c r="B2383" s="76">
        <f>Clienti!A2383</f>
        <v>0</v>
      </c>
    </row>
    <row r="2384" spans="1:2">
      <c r="A2384" s="105" t="str">
        <f>TRIM(Clienti!B2384)</f>
        <v/>
      </c>
      <c r="B2384" s="76">
        <f>Clienti!A2384</f>
        <v>0</v>
      </c>
    </row>
    <row r="2385" spans="1:2">
      <c r="A2385" s="105" t="str">
        <f>TRIM(Clienti!B2385)</f>
        <v/>
      </c>
      <c r="B2385" s="76">
        <f>Clienti!A2385</f>
        <v>0</v>
      </c>
    </row>
    <row r="2386" spans="1:2">
      <c r="A2386" s="105" t="str">
        <f>TRIM(Clienti!B2386)</f>
        <v/>
      </c>
      <c r="B2386" s="76">
        <f>Clienti!A2386</f>
        <v>0</v>
      </c>
    </row>
    <row r="2387" spans="1:2">
      <c r="A2387" s="105" t="str">
        <f>TRIM(Clienti!B2387)</f>
        <v/>
      </c>
      <c r="B2387" s="76">
        <f>Clienti!A2387</f>
        <v>0</v>
      </c>
    </row>
    <row r="2388" spans="1:2">
      <c r="A2388" s="105" t="str">
        <f>TRIM(Clienti!B2388)</f>
        <v/>
      </c>
      <c r="B2388" s="76">
        <f>Clienti!A2388</f>
        <v>0</v>
      </c>
    </row>
    <row r="2389" spans="1:2">
      <c r="A2389" s="105" t="str">
        <f>TRIM(Clienti!B2389)</f>
        <v/>
      </c>
      <c r="B2389" s="76">
        <f>Clienti!A2389</f>
        <v>0</v>
      </c>
    </row>
    <row r="2390" spans="1:2">
      <c r="A2390" s="105" t="str">
        <f>TRIM(Clienti!B2390)</f>
        <v/>
      </c>
      <c r="B2390" s="76">
        <f>Clienti!A2390</f>
        <v>0</v>
      </c>
    </row>
    <row r="2391" spans="1:2">
      <c r="A2391" s="105" t="str">
        <f>TRIM(Clienti!B2391)</f>
        <v/>
      </c>
      <c r="B2391" s="76">
        <f>Clienti!A2391</f>
        <v>0</v>
      </c>
    </row>
    <row r="2392" spans="1:2">
      <c r="A2392" s="105" t="str">
        <f>TRIM(Clienti!B2392)</f>
        <v/>
      </c>
      <c r="B2392" s="76">
        <f>Clienti!A2392</f>
        <v>0</v>
      </c>
    </row>
    <row r="2393" spans="1:2">
      <c r="A2393" s="105" t="str">
        <f>TRIM(Clienti!B2393)</f>
        <v/>
      </c>
      <c r="B2393" s="76">
        <f>Clienti!A2393</f>
        <v>0</v>
      </c>
    </row>
    <row r="2394" spans="1:2">
      <c r="A2394" s="105" t="str">
        <f>TRIM(Clienti!B2394)</f>
        <v/>
      </c>
      <c r="B2394" s="76">
        <f>Clienti!A2394</f>
        <v>0</v>
      </c>
    </row>
    <row r="2395" spans="1:2">
      <c r="A2395" s="105" t="str">
        <f>TRIM(Clienti!B2395)</f>
        <v/>
      </c>
      <c r="B2395" s="76">
        <f>Clienti!A2395</f>
        <v>0</v>
      </c>
    </row>
    <row r="2396" spans="1:2">
      <c r="A2396" s="105" t="str">
        <f>TRIM(Clienti!B2396)</f>
        <v/>
      </c>
      <c r="B2396" s="76">
        <f>Clienti!A2396</f>
        <v>0</v>
      </c>
    </row>
    <row r="2397" spans="1:2">
      <c r="A2397" s="105" t="str">
        <f>TRIM(Clienti!B2397)</f>
        <v/>
      </c>
      <c r="B2397" s="76">
        <f>Clienti!A2397</f>
        <v>0</v>
      </c>
    </row>
    <row r="2398" spans="1:2">
      <c r="A2398" s="105" t="str">
        <f>TRIM(Clienti!B2398)</f>
        <v/>
      </c>
      <c r="B2398" s="76">
        <f>Clienti!A2398</f>
        <v>0</v>
      </c>
    </row>
    <row r="2399" spans="1:2">
      <c r="A2399" s="105" t="str">
        <f>TRIM(Clienti!B2399)</f>
        <v/>
      </c>
      <c r="B2399" s="76">
        <f>Clienti!A2399</f>
        <v>0</v>
      </c>
    </row>
    <row r="2400" spans="1:2">
      <c r="A2400" s="105" t="str">
        <f>TRIM(Clienti!B2400)</f>
        <v/>
      </c>
      <c r="B2400" s="76">
        <f>Clienti!A2400</f>
        <v>0</v>
      </c>
    </row>
    <row r="2401" spans="1:2">
      <c r="A2401" s="105" t="str">
        <f>TRIM(Clienti!B2401)</f>
        <v/>
      </c>
      <c r="B2401" s="76">
        <f>Clienti!A2401</f>
        <v>0</v>
      </c>
    </row>
    <row r="2402" spans="1:2">
      <c r="A2402" s="105" t="str">
        <f>TRIM(Clienti!B2402)</f>
        <v/>
      </c>
      <c r="B2402" s="76">
        <f>Clienti!A2402</f>
        <v>0</v>
      </c>
    </row>
    <row r="2403" spans="1:2">
      <c r="A2403" s="105" t="str">
        <f>TRIM(Clienti!B2403)</f>
        <v/>
      </c>
      <c r="B2403" s="76">
        <f>Clienti!A2403</f>
        <v>0</v>
      </c>
    </row>
    <row r="2404" spans="1:2">
      <c r="A2404" s="105" t="str">
        <f>TRIM(Clienti!B2404)</f>
        <v/>
      </c>
      <c r="B2404" s="76">
        <f>Clienti!A2404</f>
        <v>0</v>
      </c>
    </row>
    <row r="2405" spans="1:2">
      <c r="A2405" s="105" t="str">
        <f>TRIM(Clienti!B2405)</f>
        <v/>
      </c>
      <c r="B2405" s="76">
        <f>Clienti!A2405</f>
        <v>0</v>
      </c>
    </row>
    <row r="2406" spans="1:2">
      <c r="A2406" s="105" t="str">
        <f>TRIM(Clienti!B2406)</f>
        <v/>
      </c>
      <c r="B2406" s="76">
        <f>Clienti!A2406</f>
        <v>0</v>
      </c>
    </row>
    <row r="2407" spans="1:2">
      <c r="A2407" s="105" t="str">
        <f>TRIM(Clienti!B2407)</f>
        <v/>
      </c>
      <c r="B2407" s="76">
        <f>Clienti!A2407</f>
        <v>0</v>
      </c>
    </row>
    <row r="2408" spans="1:2">
      <c r="A2408" s="105" t="str">
        <f>TRIM(Clienti!B2408)</f>
        <v/>
      </c>
      <c r="B2408" s="76">
        <f>Clienti!A2408</f>
        <v>0</v>
      </c>
    </row>
    <row r="2409" spans="1:2">
      <c r="A2409" s="105" t="str">
        <f>TRIM(Clienti!B2409)</f>
        <v/>
      </c>
      <c r="B2409" s="76">
        <f>Clienti!A2409</f>
        <v>0</v>
      </c>
    </row>
    <row r="2410" spans="1:2">
      <c r="A2410" s="105" t="str">
        <f>TRIM(Clienti!B2410)</f>
        <v/>
      </c>
      <c r="B2410" s="76">
        <f>Clienti!A2410</f>
        <v>0</v>
      </c>
    </row>
    <row r="2411" spans="1:2">
      <c r="A2411" s="105" t="str">
        <f>TRIM(Clienti!B2411)</f>
        <v/>
      </c>
      <c r="B2411" s="76">
        <f>Clienti!A2411</f>
        <v>0</v>
      </c>
    </row>
    <row r="2412" spans="1:2">
      <c r="A2412" s="105" t="str">
        <f>TRIM(Clienti!B2412)</f>
        <v/>
      </c>
      <c r="B2412" s="76">
        <f>Clienti!A2412</f>
        <v>0</v>
      </c>
    </row>
    <row r="2413" spans="1:2">
      <c r="A2413" s="105" t="str">
        <f>TRIM(Clienti!B2413)</f>
        <v/>
      </c>
      <c r="B2413" s="76">
        <f>Clienti!A2413</f>
        <v>0</v>
      </c>
    </row>
    <row r="2414" spans="1:2">
      <c r="A2414" s="105" t="str">
        <f>TRIM(Clienti!B2414)</f>
        <v/>
      </c>
      <c r="B2414" s="76">
        <f>Clienti!A2414</f>
        <v>0</v>
      </c>
    </row>
    <row r="2415" spans="1:2">
      <c r="A2415" s="105" t="str">
        <f>TRIM(Clienti!B2415)</f>
        <v/>
      </c>
      <c r="B2415" s="76">
        <f>Clienti!A2415</f>
        <v>0</v>
      </c>
    </row>
    <row r="2416" spans="1:2">
      <c r="A2416" s="105" t="str">
        <f>TRIM(Clienti!B2416)</f>
        <v/>
      </c>
      <c r="B2416" s="76">
        <f>Clienti!A2416</f>
        <v>0</v>
      </c>
    </row>
    <row r="2417" spans="1:2">
      <c r="A2417" s="105" t="str">
        <f>TRIM(Clienti!B2417)</f>
        <v/>
      </c>
      <c r="B2417" s="76">
        <f>Clienti!A2417</f>
        <v>0</v>
      </c>
    </row>
    <row r="2418" spans="1:2">
      <c r="A2418" s="105" t="str">
        <f>TRIM(Clienti!B2418)</f>
        <v/>
      </c>
      <c r="B2418" s="76">
        <f>Clienti!A2418</f>
        <v>0</v>
      </c>
    </row>
    <row r="2419" spans="1:2">
      <c r="A2419" s="105" t="str">
        <f>TRIM(Clienti!B2419)</f>
        <v/>
      </c>
      <c r="B2419" s="76">
        <f>Clienti!A2419</f>
        <v>0</v>
      </c>
    </row>
    <row r="2420" spans="1:2">
      <c r="A2420" s="105" t="str">
        <f>TRIM(Clienti!B2420)</f>
        <v/>
      </c>
      <c r="B2420" s="76">
        <f>Clienti!A2420</f>
        <v>0</v>
      </c>
    </row>
    <row r="2421" spans="1:2">
      <c r="A2421" s="105" t="str">
        <f>TRIM(Clienti!B2421)</f>
        <v/>
      </c>
      <c r="B2421" s="76">
        <f>Clienti!A2421</f>
        <v>0</v>
      </c>
    </row>
    <row r="2422" spans="1:2">
      <c r="A2422" s="105" t="str">
        <f>TRIM(Clienti!B2422)</f>
        <v/>
      </c>
      <c r="B2422" s="76">
        <f>Clienti!A2422</f>
        <v>0</v>
      </c>
    </row>
    <row r="2423" spans="1:2">
      <c r="A2423" s="105" t="str">
        <f>TRIM(Clienti!B2423)</f>
        <v/>
      </c>
      <c r="B2423" s="76">
        <f>Clienti!A2423</f>
        <v>0</v>
      </c>
    </row>
    <row r="2424" spans="1:2">
      <c r="A2424" s="105" t="str">
        <f>TRIM(Clienti!B2424)</f>
        <v/>
      </c>
      <c r="B2424" s="76">
        <f>Clienti!A2424</f>
        <v>0</v>
      </c>
    </row>
    <row r="2425" spans="1:2">
      <c r="A2425" s="105" t="str">
        <f>TRIM(Clienti!B2425)</f>
        <v/>
      </c>
      <c r="B2425" s="76">
        <f>Clienti!A2425</f>
        <v>0</v>
      </c>
    </row>
    <row r="2426" spans="1:2">
      <c r="A2426" s="105" t="str">
        <f>TRIM(Clienti!B2426)</f>
        <v/>
      </c>
      <c r="B2426" s="76">
        <f>Clienti!A2426</f>
        <v>0</v>
      </c>
    </row>
    <row r="2427" spans="1:2">
      <c r="A2427" s="105" t="str">
        <f>TRIM(Clienti!B2427)</f>
        <v/>
      </c>
      <c r="B2427" s="76">
        <f>Clienti!A2427</f>
        <v>0</v>
      </c>
    </row>
    <row r="2428" spans="1:2">
      <c r="A2428" s="105" t="str">
        <f>TRIM(Clienti!B2428)</f>
        <v/>
      </c>
      <c r="B2428" s="76">
        <f>Clienti!A2428</f>
        <v>0</v>
      </c>
    </row>
    <row r="2429" spans="1:2">
      <c r="A2429" s="105" t="str">
        <f>TRIM(Clienti!B2429)</f>
        <v/>
      </c>
      <c r="B2429" s="76">
        <f>Clienti!A2429</f>
        <v>0</v>
      </c>
    </row>
    <row r="2430" spans="1:2">
      <c r="A2430" s="105" t="str">
        <f>TRIM(Clienti!B2430)</f>
        <v/>
      </c>
      <c r="B2430" s="76">
        <f>Clienti!A2430</f>
        <v>0</v>
      </c>
    </row>
    <row r="2431" spans="1:2">
      <c r="A2431" s="105" t="str">
        <f>TRIM(Clienti!B2431)</f>
        <v/>
      </c>
      <c r="B2431" s="76">
        <f>Clienti!A2431</f>
        <v>0</v>
      </c>
    </row>
    <row r="2432" spans="1:2">
      <c r="A2432" s="105" t="str">
        <f>TRIM(Clienti!B2432)</f>
        <v/>
      </c>
      <c r="B2432" s="76">
        <f>Clienti!A2432</f>
        <v>0</v>
      </c>
    </row>
    <row r="2433" spans="1:2">
      <c r="A2433" s="105" t="str">
        <f>TRIM(Clienti!B2433)</f>
        <v/>
      </c>
      <c r="B2433" s="76">
        <f>Clienti!A2433</f>
        <v>0</v>
      </c>
    </row>
    <row r="2434" spans="1:2">
      <c r="A2434" s="105" t="str">
        <f>TRIM(Clienti!B2434)</f>
        <v/>
      </c>
      <c r="B2434" s="76">
        <f>Clienti!A2434</f>
        <v>0</v>
      </c>
    </row>
    <row r="2435" spans="1:2">
      <c r="A2435" s="105" t="str">
        <f>TRIM(Clienti!B2435)</f>
        <v/>
      </c>
      <c r="B2435" s="76">
        <f>Clienti!A2435</f>
        <v>0</v>
      </c>
    </row>
    <row r="2436" spans="1:2">
      <c r="A2436" s="105" t="str">
        <f>TRIM(Clienti!B2436)</f>
        <v/>
      </c>
      <c r="B2436" s="76">
        <f>Clienti!A2436</f>
        <v>0</v>
      </c>
    </row>
    <row r="2437" spans="1:2">
      <c r="A2437" s="105" t="str">
        <f>TRIM(Clienti!B2437)</f>
        <v/>
      </c>
      <c r="B2437" s="76">
        <f>Clienti!A2437</f>
        <v>0</v>
      </c>
    </row>
    <row r="2438" spans="1:2">
      <c r="A2438" s="105" t="str">
        <f>TRIM(Clienti!B2438)</f>
        <v/>
      </c>
      <c r="B2438" s="76">
        <f>Clienti!A2438</f>
        <v>0</v>
      </c>
    </row>
    <row r="2439" spans="1:2">
      <c r="A2439" s="105" t="str">
        <f>TRIM(Clienti!B2439)</f>
        <v/>
      </c>
      <c r="B2439" s="76">
        <f>Clienti!A2439</f>
        <v>0</v>
      </c>
    </row>
    <row r="2440" spans="1:2">
      <c r="A2440" s="105" t="str">
        <f>TRIM(Clienti!B2440)</f>
        <v/>
      </c>
      <c r="B2440" s="76">
        <f>Clienti!A2440</f>
        <v>0</v>
      </c>
    </row>
    <row r="2441" spans="1:2">
      <c r="A2441" s="105" t="str">
        <f>TRIM(Clienti!B2441)</f>
        <v/>
      </c>
      <c r="B2441" s="76">
        <f>Clienti!A2441</f>
        <v>0</v>
      </c>
    </row>
    <row r="2442" spans="1:2">
      <c r="A2442" s="105" t="str">
        <f>TRIM(Clienti!B2442)</f>
        <v/>
      </c>
      <c r="B2442" s="76">
        <f>Clienti!A2442</f>
        <v>0</v>
      </c>
    </row>
    <row r="2443" spans="1:2">
      <c r="A2443" s="105" t="str">
        <f>TRIM(Clienti!B2443)</f>
        <v/>
      </c>
      <c r="B2443" s="76">
        <f>Clienti!A2443</f>
        <v>0</v>
      </c>
    </row>
    <row r="2444" spans="1:2">
      <c r="A2444" s="105" t="str">
        <f>TRIM(Clienti!B2444)</f>
        <v/>
      </c>
      <c r="B2444" s="76">
        <f>Clienti!A2444</f>
        <v>0</v>
      </c>
    </row>
    <row r="2445" spans="1:2">
      <c r="A2445" s="105" t="str">
        <f>TRIM(Clienti!B2445)</f>
        <v/>
      </c>
      <c r="B2445" s="76">
        <f>Clienti!A2445</f>
        <v>0</v>
      </c>
    </row>
    <row r="2446" spans="1:2">
      <c r="A2446" s="105" t="str">
        <f>TRIM(Clienti!B2446)</f>
        <v/>
      </c>
      <c r="B2446" s="76">
        <f>Clienti!A2446</f>
        <v>0</v>
      </c>
    </row>
    <row r="2447" spans="1:2">
      <c r="A2447" s="105" t="str">
        <f>TRIM(Clienti!B2447)</f>
        <v/>
      </c>
      <c r="B2447" s="76">
        <f>Clienti!A2447</f>
        <v>0</v>
      </c>
    </row>
    <row r="2448" spans="1:2">
      <c r="A2448" s="105" t="str">
        <f>TRIM(Clienti!B2448)</f>
        <v/>
      </c>
      <c r="B2448" s="76">
        <f>Clienti!A2448</f>
        <v>0</v>
      </c>
    </row>
    <row r="2449" spans="1:2">
      <c r="A2449" s="105" t="str">
        <f>TRIM(Clienti!B2449)</f>
        <v/>
      </c>
      <c r="B2449" s="76">
        <f>Clienti!A2449</f>
        <v>0</v>
      </c>
    </row>
    <row r="2450" spans="1:2">
      <c r="A2450" s="105" t="str">
        <f>TRIM(Clienti!B2450)</f>
        <v/>
      </c>
      <c r="B2450" s="76">
        <f>Clienti!A2450</f>
        <v>0</v>
      </c>
    </row>
    <row r="2451" spans="1:2">
      <c r="A2451" s="105" t="str">
        <f>TRIM(Clienti!B2451)</f>
        <v/>
      </c>
      <c r="B2451" s="76">
        <f>Clienti!A2451</f>
        <v>0</v>
      </c>
    </row>
    <row r="2452" spans="1:2">
      <c r="A2452" s="105" t="str">
        <f>TRIM(Clienti!B2452)</f>
        <v/>
      </c>
      <c r="B2452" s="76">
        <f>Clienti!A2452</f>
        <v>0</v>
      </c>
    </row>
    <row r="2453" spans="1:2">
      <c r="A2453" s="105" t="str">
        <f>TRIM(Clienti!B2453)</f>
        <v/>
      </c>
      <c r="B2453" s="76">
        <f>Clienti!A2453</f>
        <v>0</v>
      </c>
    </row>
    <row r="2454" spans="1:2">
      <c r="A2454" s="105" t="str">
        <f>TRIM(Clienti!B2454)</f>
        <v/>
      </c>
      <c r="B2454" s="76">
        <f>Clienti!A2454</f>
        <v>0</v>
      </c>
    </row>
    <row r="2455" spans="1:2">
      <c r="A2455" s="105" t="str">
        <f>TRIM(Clienti!B2455)</f>
        <v/>
      </c>
      <c r="B2455" s="76">
        <f>Clienti!A2455</f>
        <v>0</v>
      </c>
    </row>
    <row r="2456" spans="1:2">
      <c r="A2456" s="105" t="str">
        <f>TRIM(Clienti!B2456)</f>
        <v/>
      </c>
      <c r="B2456" s="76">
        <f>Clienti!A2456</f>
        <v>0</v>
      </c>
    </row>
    <row r="2457" spans="1:2">
      <c r="A2457" s="105" t="str">
        <f>TRIM(Clienti!B2457)</f>
        <v/>
      </c>
      <c r="B2457" s="76">
        <f>Clienti!A2457</f>
        <v>0</v>
      </c>
    </row>
    <row r="2458" spans="1:2">
      <c r="A2458" s="105" t="str">
        <f>TRIM(Clienti!B2458)</f>
        <v/>
      </c>
      <c r="B2458" s="76">
        <f>Clienti!A2458</f>
        <v>0</v>
      </c>
    </row>
    <row r="2459" spans="1:2">
      <c r="A2459" s="105" t="str">
        <f>TRIM(Clienti!B2459)</f>
        <v/>
      </c>
      <c r="B2459" s="76">
        <f>Clienti!A2459</f>
        <v>0</v>
      </c>
    </row>
    <row r="2460" spans="1:2">
      <c r="A2460" s="105" t="str">
        <f>TRIM(Clienti!B2460)</f>
        <v/>
      </c>
      <c r="B2460" s="76">
        <f>Clienti!A2460</f>
        <v>0</v>
      </c>
    </row>
    <row r="2461" spans="1:2">
      <c r="A2461" s="105" t="str">
        <f>TRIM(Clienti!B2461)</f>
        <v/>
      </c>
      <c r="B2461" s="76">
        <f>Clienti!A2461</f>
        <v>0</v>
      </c>
    </row>
    <row r="2462" spans="1:2">
      <c r="A2462" s="105" t="str">
        <f>TRIM(Clienti!B2462)</f>
        <v/>
      </c>
      <c r="B2462" s="76">
        <f>Clienti!A2462</f>
        <v>0</v>
      </c>
    </row>
    <row r="2463" spans="1:2">
      <c r="A2463" s="105" t="str">
        <f>TRIM(Clienti!B2463)</f>
        <v/>
      </c>
      <c r="B2463" s="76">
        <f>Clienti!A2463</f>
        <v>0</v>
      </c>
    </row>
    <row r="2464" spans="1:2">
      <c r="A2464" s="105" t="str">
        <f>TRIM(Clienti!B2464)</f>
        <v/>
      </c>
      <c r="B2464" s="76">
        <f>Clienti!A2464</f>
        <v>0</v>
      </c>
    </row>
    <row r="2465" spans="1:2">
      <c r="A2465" s="105" t="str">
        <f>TRIM(Clienti!B2465)</f>
        <v/>
      </c>
      <c r="B2465" s="76">
        <f>Clienti!A2465</f>
        <v>0</v>
      </c>
    </row>
    <row r="2466" spans="1:2">
      <c r="A2466" s="105" t="str">
        <f>TRIM(Clienti!B2466)</f>
        <v/>
      </c>
      <c r="B2466" s="76">
        <f>Clienti!A2466</f>
        <v>0</v>
      </c>
    </row>
    <row r="2467" spans="1:2">
      <c r="A2467" s="105" t="str">
        <f>TRIM(Clienti!B2467)</f>
        <v/>
      </c>
      <c r="B2467" s="76">
        <f>Clienti!A2467</f>
        <v>0</v>
      </c>
    </row>
    <row r="2468" spans="1:2">
      <c r="A2468" s="105" t="str">
        <f>TRIM(Clienti!B2468)</f>
        <v/>
      </c>
      <c r="B2468" s="76">
        <f>Clienti!A2468</f>
        <v>0</v>
      </c>
    </row>
    <row r="2469" spans="1:2">
      <c r="A2469" s="105" t="str">
        <f>TRIM(Clienti!B2469)</f>
        <v/>
      </c>
      <c r="B2469" s="76">
        <f>Clienti!A2469</f>
        <v>0</v>
      </c>
    </row>
    <row r="2470" spans="1:2">
      <c r="A2470" s="105" t="str">
        <f>TRIM(Clienti!B2470)</f>
        <v/>
      </c>
      <c r="B2470" s="76">
        <f>Clienti!A2470</f>
        <v>0</v>
      </c>
    </row>
    <row r="2471" spans="1:2">
      <c r="A2471" s="105" t="str">
        <f>TRIM(Clienti!B2471)</f>
        <v/>
      </c>
      <c r="B2471" s="76">
        <f>Clienti!A2471</f>
        <v>0</v>
      </c>
    </row>
    <row r="2472" spans="1:2">
      <c r="A2472" s="105" t="str">
        <f>TRIM(Clienti!B2472)</f>
        <v/>
      </c>
      <c r="B2472" s="76">
        <f>Clienti!A2472</f>
        <v>0</v>
      </c>
    </row>
    <row r="2473" spans="1:2">
      <c r="A2473" s="105" t="str">
        <f>TRIM(Clienti!B2473)</f>
        <v/>
      </c>
      <c r="B2473" s="76">
        <f>Clienti!A2473</f>
        <v>0</v>
      </c>
    </row>
    <row r="2474" spans="1:2">
      <c r="A2474" s="105" t="str">
        <f>TRIM(Clienti!B2474)</f>
        <v/>
      </c>
      <c r="B2474" s="76">
        <f>Clienti!A2474</f>
        <v>0</v>
      </c>
    </row>
    <row r="2475" spans="1:2">
      <c r="A2475" s="105" t="str">
        <f>TRIM(Clienti!B2475)</f>
        <v/>
      </c>
      <c r="B2475" s="76">
        <f>Clienti!A2475</f>
        <v>0</v>
      </c>
    </row>
    <row r="2476" spans="1:2">
      <c r="A2476" s="105" t="str">
        <f>TRIM(Clienti!B2476)</f>
        <v/>
      </c>
      <c r="B2476" s="76">
        <f>Clienti!A2476</f>
        <v>0</v>
      </c>
    </row>
    <row r="2477" spans="1:2">
      <c r="A2477" s="105" t="str">
        <f>TRIM(Clienti!B2477)</f>
        <v/>
      </c>
      <c r="B2477" s="76">
        <f>Clienti!A2477</f>
        <v>0</v>
      </c>
    </row>
    <row r="2478" spans="1:2">
      <c r="A2478" s="105" t="str">
        <f>TRIM(Clienti!B2478)</f>
        <v/>
      </c>
      <c r="B2478" s="76">
        <f>Clienti!A2478</f>
        <v>0</v>
      </c>
    </row>
    <row r="2479" spans="1:2">
      <c r="A2479" s="105" t="str">
        <f>TRIM(Clienti!B2479)</f>
        <v/>
      </c>
      <c r="B2479" s="76">
        <f>Clienti!A2479</f>
        <v>0</v>
      </c>
    </row>
    <row r="2480" spans="1:2">
      <c r="A2480" s="105" t="str">
        <f>TRIM(Clienti!B2480)</f>
        <v/>
      </c>
      <c r="B2480" s="76">
        <f>Clienti!A2480</f>
        <v>0</v>
      </c>
    </row>
    <row r="2481" spans="1:2">
      <c r="A2481" s="105" t="str">
        <f>TRIM(Clienti!B2481)</f>
        <v/>
      </c>
      <c r="B2481" s="76">
        <f>Clienti!A2481</f>
        <v>0</v>
      </c>
    </row>
    <row r="2482" spans="1:2">
      <c r="A2482" s="105" t="str">
        <f>TRIM(Clienti!B2482)</f>
        <v/>
      </c>
      <c r="B2482" s="76">
        <f>Clienti!A2482</f>
        <v>0</v>
      </c>
    </row>
    <row r="2483" spans="1:2">
      <c r="A2483" s="105" t="str">
        <f>TRIM(Clienti!B2483)</f>
        <v/>
      </c>
      <c r="B2483" s="76">
        <f>Clienti!A2483</f>
        <v>0</v>
      </c>
    </row>
    <row r="2484" spans="1:2">
      <c r="A2484" s="105" t="str">
        <f>TRIM(Clienti!B2484)</f>
        <v/>
      </c>
      <c r="B2484" s="76">
        <f>Clienti!A2484</f>
        <v>0</v>
      </c>
    </row>
    <row r="2485" spans="1:2">
      <c r="A2485" s="105" t="str">
        <f>TRIM(Clienti!B2485)</f>
        <v/>
      </c>
      <c r="B2485" s="76">
        <f>Clienti!A2485</f>
        <v>0</v>
      </c>
    </row>
    <row r="2486" spans="1:2">
      <c r="A2486" s="105" t="str">
        <f>TRIM(Clienti!B2486)</f>
        <v/>
      </c>
      <c r="B2486" s="76">
        <f>Clienti!A2486</f>
        <v>0</v>
      </c>
    </row>
    <row r="2487" spans="1:2">
      <c r="A2487" s="105" t="str">
        <f>TRIM(Clienti!B2487)</f>
        <v/>
      </c>
      <c r="B2487" s="76">
        <f>Clienti!A2487</f>
        <v>0</v>
      </c>
    </row>
    <row r="2488" spans="1:2">
      <c r="A2488" s="105" t="str">
        <f>TRIM(Clienti!B2488)</f>
        <v/>
      </c>
      <c r="B2488" s="76">
        <f>Clienti!A2488</f>
        <v>0</v>
      </c>
    </row>
    <row r="2489" spans="1:2">
      <c r="A2489" s="105" t="str">
        <f>TRIM(Clienti!B2489)</f>
        <v/>
      </c>
      <c r="B2489" s="76">
        <f>Clienti!A2489</f>
        <v>0</v>
      </c>
    </row>
    <row r="2490" spans="1:2">
      <c r="A2490" s="105" t="str">
        <f>TRIM(Clienti!B2490)</f>
        <v/>
      </c>
      <c r="B2490" s="76">
        <f>Clienti!A2490</f>
        <v>0</v>
      </c>
    </row>
    <row r="2491" spans="1:2">
      <c r="A2491" s="105" t="str">
        <f>TRIM(Clienti!B2491)</f>
        <v/>
      </c>
      <c r="B2491" s="76">
        <f>Clienti!A2491</f>
        <v>0</v>
      </c>
    </row>
    <row r="2492" spans="1:2">
      <c r="A2492" s="105" t="str">
        <f>TRIM(Clienti!B2492)</f>
        <v/>
      </c>
      <c r="B2492" s="76">
        <f>Clienti!A2492</f>
        <v>0</v>
      </c>
    </row>
    <row r="2493" spans="1:2">
      <c r="A2493" s="105" t="str">
        <f>TRIM(Clienti!B2493)</f>
        <v/>
      </c>
      <c r="B2493" s="76">
        <f>Clienti!A2493</f>
        <v>0</v>
      </c>
    </row>
    <row r="2494" spans="1:2">
      <c r="A2494" s="105" t="str">
        <f>TRIM(Clienti!B2494)</f>
        <v/>
      </c>
      <c r="B2494" s="76">
        <f>Clienti!A2494</f>
        <v>0</v>
      </c>
    </row>
    <row r="2495" spans="1:2">
      <c r="A2495" s="105" t="str">
        <f>TRIM(Clienti!B2495)</f>
        <v/>
      </c>
      <c r="B2495" s="76">
        <f>Clienti!A2495</f>
        <v>0</v>
      </c>
    </row>
    <row r="2496" spans="1:2">
      <c r="A2496" s="105" t="str">
        <f>TRIM(Clienti!B2496)</f>
        <v/>
      </c>
      <c r="B2496" s="76">
        <f>Clienti!A2496</f>
        <v>0</v>
      </c>
    </row>
    <row r="2497" spans="1:2">
      <c r="A2497" s="105" t="str">
        <f>TRIM(Clienti!B2497)</f>
        <v/>
      </c>
      <c r="B2497" s="76">
        <f>Clienti!A2497</f>
        <v>0</v>
      </c>
    </row>
    <row r="2498" spans="1:2">
      <c r="A2498" s="105" t="str">
        <f>TRIM(Clienti!B2498)</f>
        <v/>
      </c>
      <c r="B2498" s="76">
        <f>Clienti!A2498</f>
        <v>0</v>
      </c>
    </row>
    <row r="2499" spans="1:2">
      <c r="A2499" s="105" t="str">
        <f>TRIM(Clienti!B2499)</f>
        <v/>
      </c>
      <c r="B2499" s="76">
        <f>Clienti!A2499</f>
        <v>0</v>
      </c>
    </row>
    <row r="2500" spans="1:2">
      <c r="A2500" s="105" t="str">
        <f>TRIM(Clienti!B2500)</f>
        <v/>
      </c>
      <c r="B2500" s="76">
        <f>Clienti!A2500</f>
        <v>0</v>
      </c>
    </row>
    <row r="2501" spans="1:2">
      <c r="A2501" s="105" t="str">
        <f>TRIM(Clienti!B2501)</f>
        <v/>
      </c>
      <c r="B2501" s="76">
        <f>Clienti!A2501</f>
        <v>0</v>
      </c>
    </row>
    <row r="2502" spans="1:2">
      <c r="A2502" s="105" t="str">
        <f>TRIM(Clienti!B2502)</f>
        <v/>
      </c>
      <c r="B2502" s="76">
        <f>Clienti!A2502</f>
        <v>0</v>
      </c>
    </row>
    <row r="2503" spans="1:2">
      <c r="A2503" s="105" t="str">
        <f>TRIM(Clienti!B2503)</f>
        <v/>
      </c>
      <c r="B2503" s="76">
        <f>Clienti!A2503</f>
        <v>0</v>
      </c>
    </row>
    <row r="2504" spans="1:2">
      <c r="A2504" s="105" t="str">
        <f>TRIM(Clienti!B2504)</f>
        <v/>
      </c>
      <c r="B2504" s="76">
        <f>Clienti!A2504</f>
        <v>0</v>
      </c>
    </row>
    <row r="2505" spans="1:2">
      <c r="A2505" s="105" t="str">
        <f>TRIM(Clienti!B2505)</f>
        <v/>
      </c>
      <c r="B2505" s="76">
        <f>Clienti!A2505</f>
        <v>0</v>
      </c>
    </row>
    <row r="2506" spans="1:2">
      <c r="A2506" s="105" t="str">
        <f>TRIM(Clienti!B2506)</f>
        <v/>
      </c>
      <c r="B2506" s="76">
        <f>Clienti!A2506</f>
        <v>0</v>
      </c>
    </row>
    <row r="2507" spans="1:2">
      <c r="A2507" s="105" t="str">
        <f>TRIM(Clienti!B2507)</f>
        <v/>
      </c>
      <c r="B2507" s="76">
        <f>Clienti!A2507</f>
        <v>0</v>
      </c>
    </row>
    <row r="2508" spans="1:2">
      <c r="A2508" s="105" t="str">
        <f>TRIM(Clienti!B2508)</f>
        <v/>
      </c>
      <c r="B2508" s="76">
        <f>Clienti!A2508</f>
        <v>0</v>
      </c>
    </row>
    <row r="2509" spans="1:2">
      <c r="A2509" s="105" t="str">
        <f>TRIM(Clienti!B2509)</f>
        <v/>
      </c>
      <c r="B2509" s="76">
        <f>Clienti!A2509</f>
        <v>0</v>
      </c>
    </row>
    <row r="2510" spans="1:2">
      <c r="A2510" s="105" t="str">
        <f>TRIM(Clienti!B2510)</f>
        <v/>
      </c>
      <c r="B2510" s="76">
        <f>Clienti!A2510</f>
        <v>0</v>
      </c>
    </row>
    <row r="2511" spans="1:2">
      <c r="A2511" s="105" t="str">
        <f>TRIM(Clienti!B2511)</f>
        <v/>
      </c>
      <c r="B2511" s="76">
        <f>Clienti!A2511</f>
        <v>0</v>
      </c>
    </row>
    <row r="2512" spans="1:2">
      <c r="A2512" s="105" t="str">
        <f>TRIM(Clienti!B2512)</f>
        <v/>
      </c>
      <c r="B2512" s="76">
        <f>Clienti!A2512</f>
        <v>0</v>
      </c>
    </row>
    <row r="2513" spans="1:2">
      <c r="A2513" s="105" t="str">
        <f>TRIM(Clienti!B2513)</f>
        <v/>
      </c>
      <c r="B2513" s="76">
        <f>Clienti!A2513</f>
        <v>0</v>
      </c>
    </row>
    <row r="2514" spans="1:2">
      <c r="A2514" s="105" t="str">
        <f>TRIM(Clienti!B2514)</f>
        <v/>
      </c>
      <c r="B2514" s="76">
        <f>Clienti!A2514</f>
        <v>0</v>
      </c>
    </row>
    <row r="2515" spans="1:2">
      <c r="A2515" s="105" t="str">
        <f>TRIM(Clienti!B2515)</f>
        <v/>
      </c>
      <c r="B2515" s="76">
        <f>Clienti!A2515</f>
        <v>0</v>
      </c>
    </row>
    <row r="2516" spans="1:2">
      <c r="A2516" s="105" t="str">
        <f>TRIM(Clienti!B2516)</f>
        <v/>
      </c>
      <c r="B2516" s="76">
        <f>Clienti!A2516</f>
        <v>0</v>
      </c>
    </row>
    <row r="2517" spans="1:2">
      <c r="A2517" s="105" t="str">
        <f>TRIM(Clienti!B2517)</f>
        <v/>
      </c>
      <c r="B2517" s="76">
        <f>Clienti!A2517</f>
        <v>0</v>
      </c>
    </row>
    <row r="2518" spans="1:2">
      <c r="A2518" s="105" t="str">
        <f>TRIM(Clienti!B2518)</f>
        <v/>
      </c>
      <c r="B2518" s="76">
        <f>Clienti!A2518</f>
        <v>0</v>
      </c>
    </row>
    <row r="2519" spans="1:2">
      <c r="A2519" s="105" t="str">
        <f>TRIM(Clienti!B2519)</f>
        <v/>
      </c>
      <c r="B2519" s="76">
        <f>Clienti!A2519</f>
        <v>0</v>
      </c>
    </row>
    <row r="2520" spans="1:2">
      <c r="A2520" s="105" t="str">
        <f>TRIM(Clienti!B2520)</f>
        <v/>
      </c>
      <c r="B2520" s="76">
        <f>Clienti!A2520</f>
        <v>0</v>
      </c>
    </row>
    <row r="2521" spans="1:2">
      <c r="A2521" s="105" t="str">
        <f>TRIM(Clienti!B2521)</f>
        <v/>
      </c>
      <c r="B2521" s="76">
        <f>Clienti!A2521</f>
        <v>0</v>
      </c>
    </row>
    <row r="2522" spans="1:2">
      <c r="A2522" s="105" t="str">
        <f>TRIM(Clienti!B2522)</f>
        <v/>
      </c>
      <c r="B2522" s="76">
        <f>Clienti!A2522</f>
        <v>0</v>
      </c>
    </row>
    <row r="2523" spans="1:2">
      <c r="A2523" s="105" t="str">
        <f>TRIM(Clienti!B2523)</f>
        <v/>
      </c>
      <c r="B2523" s="76">
        <f>Clienti!A2523</f>
        <v>0</v>
      </c>
    </row>
    <row r="2524" spans="1:2">
      <c r="A2524" s="105" t="str">
        <f>TRIM(Clienti!B2524)</f>
        <v/>
      </c>
      <c r="B2524" s="76">
        <f>Clienti!A2524</f>
        <v>0</v>
      </c>
    </row>
    <row r="2525" spans="1:2">
      <c r="A2525" s="105" t="str">
        <f>TRIM(Clienti!B2525)</f>
        <v/>
      </c>
      <c r="B2525" s="76">
        <f>Clienti!A2525</f>
        <v>0</v>
      </c>
    </row>
    <row r="2526" spans="1:2">
      <c r="A2526" s="105" t="str">
        <f>TRIM(Clienti!B2526)</f>
        <v/>
      </c>
      <c r="B2526" s="76">
        <f>Clienti!A2526</f>
        <v>0</v>
      </c>
    </row>
    <row r="2527" spans="1:2">
      <c r="A2527" s="105" t="str">
        <f>TRIM(Clienti!B2527)</f>
        <v/>
      </c>
      <c r="B2527" s="76">
        <f>Clienti!A2527</f>
        <v>0</v>
      </c>
    </row>
    <row r="2528" spans="1:2">
      <c r="A2528" s="105" t="str">
        <f>TRIM(Clienti!B2528)</f>
        <v/>
      </c>
      <c r="B2528" s="76">
        <f>Clienti!A2528</f>
        <v>0</v>
      </c>
    </row>
    <row r="2529" spans="1:2">
      <c r="A2529" s="105" t="str">
        <f>TRIM(Clienti!B2529)</f>
        <v/>
      </c>
      <c r="B2529" s="76">
        <f>Clienti!A2529</f>
        <v>0</v>
      </c>
    </row>
    <row r="2530" spans="1:2">
      <c r="A2530" s="105" t="str">
        <f>TRIM(Clienti!B2530)</f>
        <v/>
      </c>
      <c r="B2530" s="76">
        <f>Clienti!A2530</f>
        <v>0</v>
      </c>
    </row>
    <row r="2531" spans="1:2">
      <c r="A2531" s="105" t="str">
        <f>TRIM(Clienti!B2531)</f>
        <v/>
      </c>
      <c r="B2531" s="76">
        <f>Clienti!A2531</f>
        <v>0</v>
      </c>
    </row>
    <row r="2532" spans="1:2">
      <c r="A2532" s="105" t="str">
        <f>TRIM(Clienti!B2532)</f>
        <v/>
      </c>
      <c r="B2532" s="76">
        <f>Clienti!A2532</f>
        <v>0</v>
      </c>
    </row>
    <row r="2533" spans="1:2">
      <c r="A2533" s="105" t="str">
        <f>TRIM(Clienti!B2533)</f>
        <v/>
      </c>
      <c r="B2533" s="76">
        <f>Clienti!A2533</f>
        <v>0</v>
      </c>
    </row>
    <row r="2534" spans="1:2">
      <c r="A2534" s="105" t="str">
        <f>TRIM(Clienti!B2534)</f>
        <v/>
      </c>
      <c r="B2534" s="76">
        <f>Clienti!A2534</f>
        <v>0</v>
      </c>
    </row>
    <row r="2535" spans="1:2">
      <c r="A2535" s="105" t="str">
        <f>TRIM(Clienti!B2535)</f>
        <v/>
      </c>
      <c r="B2535" s="76">
        <f>Clienti!A2535</f>
        <v>0</v>
      </c>
    </row>
    <row r="2536" spans="1:2">
      <c r="A2536" s="105" t="str">
        <f>TRIM(Clienti!B2536)</f>
        <v/>
      </c>
      <c r="B2536" s="76">
        <f>Clienti!A2536</f>
        <v>0</v>
      </c>
    </row>
    <row r="2537" spans="1:2">
      <c r="A2537" s="105" t="str">
        <f>TRIM(Clienti!B2537)</f>
        <v/>
      </c>
      <c r="B2537" s="76">
        <f>Clienti!A2537</f>
        <v>0</v>
      </c>
    </row>
    <row r="2538" spans="1:2">
      <c r="A2538" s="105" t="str">
        <f>TRIM(Clienti!B2538)</f>
        <v/>
      </c>
      <c r="B2538" s="76">
        <f>Clienti!A2538</f>
        <v>0</v>
      </c>
    </row>
    <row r="2539" spans="1:2">
      <c r="A2539" s="105" t="str">
        <f>TRIM(Clienti!B2539)</f>
        <v/>
      </c>
      <c r="B2539" s="76">
        <f>Clienti!A2539</f>
        <v>0</v>
      </c>
    </row>
    <row r="2540" spans="1:2">
      <c r="A2540" s="105" t="str">
        <f>TRIM(Clienti!B2540)</f>
        <v/>
      </c>
      <c r="B2540" s="76">
        <f>Clienti!A2540</f>
        <v>0</v>
      </c>
    </row>
    <row r="2541" spans="1:2">
      <c r="A2541" s="105" t="str">
        <f>TRIM(Clienti!B2541)</f>
        <v/>
      </c>
      <c r="B2541" s="76">
        <f>Clienti!A2541</f>
        <v>0</v>
      </c>
    </row>
    <row r="2542" spans="1:2">
      <c r="A2542" s="105" t="str">
        <f>TRIM(Clienti!B2542)</f>
        <v/>
      </c>
      <c r="B2542" s="76">
        <f>Clienti!A2542</f>
        <v>0</v>
      </c>
    </row>
    <row r="2543" spans="1:2">
      <c r="A2543" s="105" t="str">
        <f>TRIM(Clienti!B2543)</f>
        <v/>
      </c>
      <c r="B2543" s="76">
        <f>Clienti!A2543</f>
        <v>0</v>
      </c>
    </row>
    <row r="2544" spans="1:2">
      <c r="A2544" s="105" t="str">
        <f>TRIM(Clienti!B2544)</f>
        <v/>
      </c>
      <c r="B2544" s="76">
        <f>Clienti!A2544</f>
        <v>0</v>
      </c>
    </row>
    <row r="2545" spans="1:2">
      <c r="A2545" s="105" t="str">
        <f>TRIM(Clienti!B2545)</f>
        <v/>
      </c>
      <c r="B2545" s="76">
        <f>Clienti!A2545</f>
        <v>0</v>
      </c>
    </row>
    <row r="2546" spans="1:2">
      <c r="A2546" s="105" t="str">
        <f>TRIM(Clienti!B2546)</f>
        <v/>
      </c>
      <c r="B2546" s="76">
        <f>Clienti!A2546</f>
        <v>0</v>
      </c>
    </row>
    <row r="2547" spans="1:2">
      <c r="A2547" s="105" t="str">
        <f>TRIM(Clienti!B2547)</f>
        <v/>
      </c>
      <c r="B2547" s="76">
        <f>Clienti!A2547</f>
        <v>0</v>
      </c>
    </row>
    <row r="2548" spans="1:2">
      <c r="A2548" s="105" t="str">
        <f>TRIM(Clienti!B2548)</f>
        <v/>
      </c>
      <c r="B2548" s="76">
        <f>Clienti!A2548</f>
        <v>0</v>
      </c>
    </row>
    <row r="2549" spans="1:2">
      <c r="A2549" s="105" t="str">
        <f>TRIM(Clienti!B2549)</f>
        <v/>
      </c>
      <c r="B2549" s="76">
        <f>Clienti!A2549</f>
        <v>0</v>
      </c>
    </row>
    <row r="2550" spans="1:2">
      <c r="A2550" s="105" t="str">
        <f>TRIM(Clienti!B2550)</f>
        <v/>
      </c>
      <c r="B2550" s="76">
        <f>Clienti!A2550</f>
        <v>0</v>
      </c>
    </row>
    <row r="2551" spans="1:2">
      <c r="A2551" s="105" t="str">
        <f>TRIM(Clienti!B2551)</f>
        <v/>
      </c>
      <c r="B2551" s="76">
        <f>Clienti!A2551</f>
        <v>0</v>
      </c>
    </row>
    <row r="2552" spans="1:2">
      <c r="A2552" s="105" t="str">
        <f>TRIM(Clienti!B2552)</f>
        <v/>
      </c>
      <c r="B2552" s="76">
        <f>Clienti!A2552</f>
        <v>0</v>
      </c>
    </row>
    <row r="2553" spans="1:2">
      <c r="A2553" s="105" t="str">
        <f>TRIM(Clienti!B2553)</f>
        <v/>
      </c>
      <c r="B2553" s="76">
        <f>Clienti!A2553</f>
        <v>0</v>
      </c>
    </row>
    <row r="2554" spans="1:2">
      <c r="A2554" s="105" t="str">
        <f>TRIM(Clienti!B2554)</f>
        <v/>
      </c>
      <c r="B2554" s="76">
        <f>Clienti!A2554</f>
        <v>0</v>
      </c>
    </row>
    <row r="2555" spans="1:2">
      <c r="A2555" s="105" t="str">
        <f>TRIM(Clienti!B2555)</f>
        <v/>
      </c>
      <c r="B2555" s="76">
        <f>Clienti!A2555</f>
        <v>0</v>
      </c>
    </row>
    <row r="2556" spans="1:2">
      <c r="A2556" s="105" t="str">
        <f>TRIM(Clienti!B2556)</f>
        <v/>
      </c>
      <c r="B2556" s="76">
        <f>Clienti!A2556</f>
        <v>0</v>
      </c>
    </row>
    <row r="2557" spans="1:2">
      <c r="A2557" s="105" t="str">
        <f>TRIM(Clienti!B2557)</f>
        <v/>
      </c>
      <c r="B2557" s="76">
        <f>Clienti!A2557</f>
        <v>0</v>
      </c>
    </row>
    <row r="2558" spans="1:2">
      <c r="A2558" s="105" t="str">
        <f>TRIM(Clienti!B2558)</f>
        <v/>
      </c>
      <c r="B2558" s="76">
        <f>Clienti!A2558</f>
        <v>0</v>
      </c>
    </row>
    <row r="2559" spans="1:2">
      <c r="A2559" s="105" t="str">
        <f>TRIM(Clienti!B2559)</f>
        <v/>
      </c>
      <c r="B2559" s="76">
        <f>Clienti!A2559</f>
        <v>0</v>
      </c>
    </row>
    <row r="2560" spans="1:2">
      <c r="A2560" s="105" t="str">
        <f>TRIM(Clienti!B2560)</f>
        <v/>
      </c>
      <c r="B2560" s="76">
        <f>Clienti!A2560</f>
        <v>0</v>
      </c>
    </row>
    <row r="2561" spans="1:2">
      <c r="A2561" s="105" t="str">
        <f>TRIM(Clienti!B2561)</f>
        <v/>
      </c>
      <c r="B2561" s="76">
        <f>Clienti!A2561</f>
        <v>0</v>
      </c>
    </row>
    <row r="2562" spans="1:2">
      <c r="A2562" s="105" t="str">
        <f>TRIM(Clienti!B2562)</f>
        <v/>
      </c>
      <c r="B2562" s="76">
        <f>Clienti!A2562</f>
        <v>0</v>
      </c>
    </row>
    <row r="2563" spans="1:2">
      <c r="A2563" s="105" t="str">
        <f>TRIM(Clienti!B2563)</f>
        <v/>
      </c>
      <c r="B2563" s="76">
        <f>Clienti!A2563</f>
        <v>0</v>
      </c>
    </row>
    <row r="2564" spans="1:2">
      <c r="A2564" s="105" t="str">
        <f>TRIM(Clienti!B2564)</f>
        <v/>
      </c>
      <c r="B2564" s="76">
        <f>Clienti!A2564</f>
        <v>0</v>
      </c>
    </row>
    <row r="2565" spans="1:2">
      <c r="A2565" s="105" t="str">
        <f>TRIM(Clienti!B2565)</f>
        <v/>
      </c>
      <c r="B2565" s="76">
        <f>Clienti!A2565</f>
        <v>0</v>
      </c>
    </row>
    <row r="2566" spans="1:2">
      <c r="A2566" s="105" t="str">
        <f>TRIM(Clienti!B2566)</f>
        <v/>
      </c>
      <c r="B2566" s="76">
        <f>Clienti!A2566</f>
        <v>0</v>
      </c>
    </row>
    <row r="2567" spans="1:2">
      <c r="A2567" s="105" t="str">
        <f>TRIM(Clienti!B2567)</f>
        <v/>
      </c>
      <c r="B2567" s="76">
        <f>Clienti!A2567</f>
        <v>0</v>
      </c>
    </row>
    <row r="2568" spans="1:2">
      <c r="A2568" s="105" t="str">
        <f>TRIM(Clienti!B2568)</f>
        <v/>
      </c>
      <c r="B2568" s="76">
        <f>Clienti!A2568</f>
        <v>0</v>
      </c>
    </row>
    <row r="2569" spans="1:2">
      <c r="A2569" s="105" t="str">
        <f>TRIM(Clienti!B2569)</f>
        <v/>
      </c>
      <c r="B2569" s="76">
        <f>Clienti!A2569</f>
        <v>0</v>
      </c>
    </row>
    <row r="2570" spans="1:2">
      <c r="A2570" s="105" t="str">
        <f>TRIM(Clienti!B2570)</f>
        <v/>
      </c>
      <c r="B2570" s="76">
        <f>Clienti!A2570</f>
        <v>0</v>
      </c>
    </row>
    <row r="2571" spans="1:2">
      <c r="A2571" s="105" t="str">
        <f>TRIM(Clienti!B2571)</f>
        <v/>
      </c>
      <c r="B2571" s="76">
        <f>Clienti!A2571</f>
        <v>0</v>
      </c>
    </row>
    <row r="2572" spans="1:2">
      <c r="A2572" s="105" t="str">
        <f>TRIM(Clienti!B2572)</f>
        <v/>
      </c>
      <c r="B2572" s="76">
        <f>Clienti!A2572</f>
        <v>0</v>
      </c>
    </row>
    <row r="2573" spans="1:2">
      <c r="A2573" s="105" t="str">
        <f>TRIM(Clienti!B2573)</f>
        <v/>
      </c>
      <c r="B2573" s="76">
        <f>Clienti!A2573</f>
        <v>0</v>
      </c>
    </row>
    <row r="2574" spans="1:2">
      <c r="A2574" s="105" t="str">
        <f>TRIM(Clienti!B2574)</f>
        <v/>
      </c>
      <c r="B2574" s="76">
        <f>Clienti!A2574</f>
        <v>0</v>
      </c>
    </row>
    <row r="2575" spans="1:2">
      <c r="A2575" s="105" t="str">
        <f>TRIM(Clienti!B2575)</f>
        <v/>
      </c>
      <c r="B2575" s="76">
        <f>Clienti!A2575</f>
        <v>0</v>
      </c>
    </row>
    <row r="2576" spans="1:2">
      <c r="A2576" s="105" t="str">
        <f>TRIM(Clienti!B2576)</f>
        <v/>
      </c>
      <c r="B2576" s="76">
        <f>Clienti!A2576</f>
        <v>0</v>
      </c>
    </row>
    <row r="2577" spans="1:2">
      <c r="A2577" s="105" t="str">
        <f>TRIM(Clienti!B2577)</f>
        <v/>
      </c>
      <c r="B2577" s="76">
        <f>Clienti!A2577</f>
        <v>0</v>
      </c>
    </row>
    <row r="2578" spans="1:2">
      <c r="A2578" s="105" t="str">
        <f>TRIM(Clienti!B2578)</f>
        <v/>
      </c>
      <c r="B2578" s="76">
        <f>Clienti!A2578</f>
        <v>0</v>
      </c>
    </row>
    <row r="2579" spans="1:2">
      <c r="A2579" s="105" t="str">
        <f>TRIM(Clienti!B2579)</f>
        <v/>
      </c>
      <c r="B2579" s="76">
        <f>Clienti!A2579</f>
        <v>0</v>
      </c>
    </row>
    <row r="2580" spans="1:2">
      <c r="A2580" s="105" t="str">
        <f>TRIM(Clienti!B2580)</f>
        <v/>
      </c>
      <c r="B2580" s="76">
        <f>Clienti!A2580</f>
        <v>0</v>
      </c>
    </row>
    <row r="2581" spans="1:2">
      <c r="A2581" s="105" t="str">
        <f>TRIM(Clienti!B2581)</f>
        <v/>
      </c>
      <c r="B2581" s="76">
        <f>Clienti!A2581</f>
        <v>0</v>
      </c>
    </row>
    <row r="2582" spans="1:2">
      <c r="A2582" s="105" t="str">
        <f>TRIM(Clienti!B2582)</f>
        <v/>
      </c>
      <c r="B2582" s="76">
        <f>Clienti!A2582</f>
        <v>0</v>
      </c>
    </row>
    <row r="2583" spans="1:2">
      <c r="A2583" s="105" t="str">
        <f>TRIM(Clienti!B2583)</f>
        <v/>
      </c>
      <c r="B2583" s="76">
        <f>Clienti!A2583</f>
        <v>0</v>
      </c>
    </row>
    <row r="2584" spans="1:2">
      <c r="A2584" s="105" t="str">
        <f>TRIM(Clienti!B2584)</f>
        <v/>
      </c>
      <c r="B2584" s="76">
        <f>Clienti!A2584</f>
        <v>0</v>
      </c>
    </row>
    <row r="2585" spans="1:2">
      <c r="A2585" s="105" t="str">
        <f>TRIM(Clienti!B2585)</f>
        <v/>
      </c>
      <c r="B2585" s="76">
        <f>Clienti!A2585</f>
        <v>0</v>
      </c>
    </row>
    <row r="2586" spans="1:2">
      <c r="A2586" s="105" t="str">
        <f>TRIM(Clienti!B2586)</f>
        <v/>
      </c>
      <c r="B2586" s="76">
        <f>Clienti!A2586</f>
        <v>0</v>
      </c>
    </row>
    <row r="2587" spans="1:2">
      <c r="A2587" s="105" t="str">
        <f>TRIM(Clienti!B2587)</f>
        <v/>
      </c>
      <c r="B2587" s="76">
        <f>Clienti!A2587</f>
        <v>0</v>
      </c>
    </row>
    <row r="2588" spans="1:2">
      <c r="A2588" s="105" t="str">
        <f>TRIM(Clienti!B2588)</f>
        <v/>
      </c>
      <c r="B2588" s="76">
        <f>Clienti!A2588</f>
        <v>0</v>
      </c>
    </row>
    <row r="2589" spans="1:2">
      <c r="A2589" s="105" t="str">
        <f>TRIM(Clienti!B2589)</f>
        <v/>
      </c>
      <c r="B2589" s="76">
        <f>Clienti!A2589</f>
        <v>0</v>
      </c>
    </row>
    <row r="2590" spans="1:2">
      <c r="A2590" s="105" t="str">
        <f>TRIM(Clienti!B2590)</f>
        <v/>
      </c>
      <c r="B2590" s="76">
        <f>Clienti!A2590</f>
        <v>0</v>
      </c>
    </row>
    <row r="2591" spans="1:2">
      <c r="A2591" s="105" t="str">
        <f>TRIM(Clienti!B2591)</f>
        <v/>
      </c>
      <c r="B2591" s="76">
        <f>Clienti!A2591</f>
        <v>0</v>
      </c>
    </row>
    <row r="2592" spans="1:2">
      <c r="A2592" s="105" t="str">
        <f>TRIM(Clienti!B2592)</f>
        <v/>
      </c>
      <c r="B2592" s="76">
        <f>Clienti!A2592</f>
        <v>0</v>
      </c>
    </row>
    <row r="2593" spans="1:2">
      <c r="A2593" s="105" t="str">
        <f>TRIM(Clienti!B2593)</f>
        <v/>
      </c>
      <c r="B2593" s="76">
        <f>Clienti!A2593</f>
        <v>0</v>
      </c>
    </row>
    <row r="2594" spans="1:2">
      <c r="A2594" s="105" t="str">
        <f>TRIM(Clienti!B2594)</f>
        <v/>
      </c>
      <c r="B2594" s="76">
        <f>Clienti!A2594</f>
        <v>0</v>
      </c>
    </row>
    <row r="2595" spans="1:2">
      <c r="A2595" s="105" t="str">
        <f>TRIM(Clienti!B2595)</f>
        <v/>
      </c>
      <c r="B2595" s="76">
        <f>Clienti!A2595</f>
        <v>0</v>
      </c>
    </row>
    <row r="2596" spans="1:2">
      <c r="A2596" s="105" t="str">
        <f>TRIM(Clienti!B2596)</f>
        <v/>
      </c>
      <c r="B2596" s="76">
        <f>Clienti!A2596</f>
        <v>0</v>
      </c>
    </row>
    <row r="2597" spans="1:2">
      <c r="A2597" s="105" t="str">
        <f>TRIM(Clienti!B2597)</f>
        <v/>
      </c>
      <c r="B2597" s="76">
        <f>Clienti!A2597</f>
        <v>0</v>
      </c>
    </row>
    <row r="2598" spans="1:2">
      <c r="A2598" s="105" t="str">
        <f>TRIM(Clienti!B2598)</f>
        <v/>
      </c>
      <c r="B2598" s="76">
        <f>Clienti!A2598</f>
        <v>0</v>
      </c>
    </row>
    <row r="2599" spans="1:2">
      <c r="A2599" s="105" t="str">
        <f>TRIM(Clienti!B2599)</f>
        <v/>
      </c>
      <c r="B2599" s="76">
        <f>Clienti!A2599</f>
        <v>0</v>
      </c>
    </row>
    <row r="2600" spans="1:2">
      <c r="A2600" s="105" t="str">
        <f>TRIM(Clienti!B2600)</f>
        <v/>
      </c>
      <c r="B2600" s="76">
        <f>Clienti!A2600</f>
        <v>0</v>
      </c>
    </row>
    <row r="2601" spans="1:2">
      <c r="A2601" s="105" t="str">
        <f>TRIM(Clienti!B2601)</f>
        <v/>
      </c>
      <c r="B2601" s="76">
        <f>Clienti!A2601</f>
        <v>0</v>
      </c>
    </row>
    <row r="2602" spans="1:2">
      <c r="A2602" s="105" t="str">
        <f>TRIM(Clienti!B2602)</f>
        <v/>
      </c>
      <c r="B2602" s="76">
        <f>Clienti!A2602</f>
        <v>0</v>
      </c>
    </row>
    <row r="2603" spans="1:2">
      <c r="A2603" s="105" t="str">
        <f>TRIM(Clienti!B2603)</f>
        <v/>
      </c>
      <c r="B2603" s="76">
        <f>Clienti!A2603</f>
        <v>0</v>
      </c>
    </row>
    <row r="2604" spans="1:2">
      <c r="A2604" s="105" t="str">
        <f>TRIM(Clienti!B2604)</f>
        <v/>
      </c>
      <c r="B2604" s="76">
        <f>Clienti!A2604</f>
        <v>0</v>
      </c>
    </row>
    <row r="2605" spans="1:2">
      <c r="A2605" s="105" t="str">
        <f>TRIM(Clienti!B2605)</f>
        <v/>
      </c>
      <c r="B2605" s="76">
        <f>Clienti!A2605</f>
        <v>0</v>
      </c>
    </row>
    <row r="2606" spans="1:2">
      <c r="A2606" s="105" t="str">
        <f>TRIM(Clienti!B2606)</f>
        <v/>
      </c>
      <c r="B2606" s="76">
        <f>Clienti!A2606</f>
        <v>0</v>
      </c>
    </row>
    <row r="2607" spans="1:2">
      <c r="A2607" s="105" t="str">
        <f>TRIM(Clienti!B2607)</f>
        <v/>
      </c>
      <c r="B2607" s="76">
        <f>Clienti!A2607</f>
        <v>0</v>
      </c>
    </row>
    <row r="2608" spans="1:2">
      <c r="A2608" s="105" t="str">
        <f>TRIM(Clienti!B2608)</f>
        <v/>
      </c>
      <c r="B2608" s="76">
        <f>Clienti!A2608</f>
        <v>0</v>
      </c>
    </row>
    <row r="2609" spans="1:2">
      <c r="A2609" s="105" t="str">
        <f>TRIM(Clienti!B2609)</f>
        <v/>
      </c>
      <c r="B2609" s="76">
        <f>Clienti!A2609</f>
        <v>0</v>
      </c>
    </row>
    <row r="2610" spans="1:2">
      <c r="A2610" s="105" t="str">
        <f>TRIM(Clienti!B2610)</f>
        <v/>
      </c>
      <c r="B2610" s="76">
        <f>Clienti!A2610</f>
        <v>0</v>
      </c>
    </row>
    <row r="2611" spans="1:2">
      <c r="A2611" s="105" t="str">
        <f>TRIM(Clienti!B2611)</f>
        <v/>
      </c>
      <c r="B2611" s="76">
        <f>Clienti!A2611</f>
        <v>0</v>
      </c>
    </row>
    <row r="2612" spans="1:2">
      <c r="A2612" s="105" t="str">
        <f>TRIM(Clienti!B2612)</f>
        <v/>
      </c>
      <c r="B2612" s="76">
        <f>Clienti!A2612</f>
        <v>0</v>
      </c>
    </row>
    <row r="2613" spans="1:2">
      <c r="A2613" s="105" t="str">
        <f>TRIM(Clienti!B2613)</f>
        <v/>
      </c>
      <c r="B2613" s="76">
        <f>Clienti!A2613</f>
        <v>0</v>
      </c>
    </row>
    <row r="2614" spans="1:2">
      <c r="A2614" s="105" t="str">
        <f>TRIM(Clienti!B2614)</f>
        <v/>
      </c>
      <c r="B2614" s="76">
        <f>Clienti!A2614</f>
        <v>0</v>
      </c>
    </row>
    <row r="2615" spans="1:2">
      <c r="A2615" s="105" t="str">
        <f>TRIM(Clienti!B2615)</f>
        <v/>
      </c>
      <c r="B2615" s="76">
        <f>Clienti!A2615</f>
        <v>0</v>
      </c>
    </row>
    <row r="2616" spans="1:2">
      <c r="A2616" s="105" t="str">
        <f>TRIM(Clienti!B2616)</f>
        <v/>
      </c>
      <c r="B2616" s="76">
        <f>Clienti!A2616</f>
        <v>0</v>
      </c>
    </row>
    <row r="2617" spans="1:2">
      <c r="A2617" s="105" t="str">
        <f>TRIM(Clienti!B2617)</f>
        <v/>
      </c>
      <c r="B2617" s="76">
        <f>Clienti!A2617</f>
        <v>0</v>
      </c>
    </row>
    <row r="2618" spans="1:2">
      <c r="A2618" s="105" t="str">
        <f>TRIM(Clienti!B2618)</f>
        <v/>
      </c>
      <c r="B2618" s="76">
        <f>Clienti!A2618</f>
        <v>0</v>
      </c>
    </row>
    <row r="2619" spans="1:2">
      <c r="A2619" s="105" t="str">
        <f>TRIM(Clienti!B2619)</f>
        <v/>
      </c>
      <c r="B2619" s="76">
        <f>Clienti!A2619</f>
        <v>0</v>
      </c>
    </row>
    <row r="2620" spans="1:2">
      <c r="A2620" s="105" t="str">
        <f>TRIM(Clienti!B2620)</f>
        <v/>
      </c>
      <c r="B2620" s="76">
        <f>Clienti!A2620</f>
        <v>0</v>
      </c>
    </row>
    <row r="2621" spans="1:2">
      <c r="A2621" s="105" t="str">
        <f>TRIM(Clienti!B2621)</f>
        <v/>
      </c>
      <c r="B2621" s="76">
        <f>Clienti!A2621</f>
        <v>0</v>
      </c>
    </row>
    <row r="2622" spans="1:2">
      <c r="A2622" s="105" t="str">
        <f>TRIM(Clienti!B2622)</f>
        <v/>
      </c>
      <c r="B2622" s="76">
        <f>Clienti!A2622</f>
        <v>0</v>
      </c>
    </row>
    <row r="2623" spans="1:2">
      <c r="A2623" s="105" t="str">
        <f>TRIM(Clienti!B2623)</f>
        <v/>
      </c>
      <c r="B2623" s="76">
        <f>Clienti!A2623</f>
        <v>0</v>
      </c>
    </row>
    <row r="2624" spans="1:2">
      <c r="A2624" s="105" t="str">
        <f>TRIM(Clienti!B2624)</f>
        <v/>
      </c>
      <c r="B2624" s="76">
        <f>Clienti!A2624</f>
        <v>0</v>
      </c>
    </row>
    <row r="2625" spans="1:2">
      <c r="A2625" s="105" t="str">
        <f>TRIM(Clienti!B2625)</f>
        <v/>
      </c>
      <c r="B2625" s="76">
        <f>Clienti!A2625</f>
        <v>0</v>
      </c>
    </row>
    <row r="2626" spans="1:2">
      <c r="A2626" s="105" t="str">
        <f>TRIM(Clienti!B2626)</f>
        <v/>
      </c>
      <c r="B2626" s="76">
        <f>Clienti!A2626</f>
        <v>0</v>
      </c>
    </row>
    <row r="2627" spans="1:2">
      <c r="A2627" s="105" t="str">
        <f>TRIM(Clienti!B2627)</f>
        <v/>
      </c>
      <c r="B2627" s="76">
        <f>Clienti!A2627</f>
        <v>0</v>
      </c>
    </row>
    <row r="2628" spans="1:2">
      <c r="A2628" s="105" t="str">
        <f>TRIM(Clienti!B2628)</f>
        <v/>
      </c>
      <c r="B2628" s="76">
        <f>Clienti!A2628</f>
        <v>0</v>
      </c>
    </row>
    <row r="2629" spans="1:2">
      <c r="A2629" s="105" t="str">
        <f>TRIM(Clienti!B2629)</f>
        <v/>
      </c>
      <c r="B2629" s="76">
        <f>Clienti!A2629</f>
        <v>0</v>
      </c>
    </row>
    <row r="2630" spans="1:2">
      <c r="A2630" s="105" t="str">
        <f>TRIM(Clienti!B2630)</f>
        <v/>
      </c>
      <c r="B2630" s="76">
        <f>Clienti!A2630</f>
        <v>0</v>
      </c>
    </row>
    <row r="2631" spans="1:2">
      <c r="A2631" s="105" t="str">
        <f>TRIM(Clienti!B2631)</f>
        <v/>
      </c>
      <c r="B2631" s="76">
        <f>Clienti!A2631</f>
        <v>0</v>
      </c>
    </row>
    <row r="2632" spans="1:2">
      <c r="A2632" s="105" t="str">
        <f>TRIM(Clienti!B2632)</f>
        <v/>
      </c>
      <c r="B2632" s="76">
        <f>Clienti!A2632</f>
        <v>0</v>
      </c>
    </row>
    <row r="2633" spans="1:2">
      <c r="A2633" s="105" t="str">
        <f>TRIM(Clienti!B2633)</f>
        <v/>
      </c>
      <c r="B2633" s="76">
        <f>Clienti!A2633</f>
        <v>0</v>
      </c>
    </row>
    <row r="2634" spans="1:2">
      <c r="A2634" s="105" t="str">
        <f>TRIM(Clienti!B2634)</f>
        <v/>
      </c>
      <c r="B2634" s="76">
        <f>Clienti!A2634</f>
        <v>0</v>
      </c>
    </row>
    <row r="2635" spans="1:2">
      <c r="A2635" s="105" t="str">
        <f>TRIM(Clienti!B2635)</f>
        <v/>
      </c>
      <c r="B2635" s="76">
        <f>Clienti!A2635</f>
        <v>0</v>
      </c>
    </row>
    <row r="2636" spans="1:2">
      <c r="A2636" s="105" t="str">
        <f>TRIM(Clienti!B2636)</f>
        <v/>
      </c>
      <c r="B2636" s="76">
        <f>Clienti!A2636</f>
        <v>0</v>
      </c>
    </row>
    <row r="2637" spans="1:2">
      <c r="A2637" s="105" t="str">
        <f>TRIM(Clienti!B2637)</f>
        <v/>
      </c>
      <c r="B2637" s="76">
        <f>Clienti!A2637</f>
        <v>0</v>
      </c>
    </row>
    <row r="2638" spans="1:2">
      <c r="A2638" s="105" t="str">
        <f>TRIM(Clienti!B2638)</f>
        <v/>
      </c>
      <c r="B2638" s="76">
        <f>Clienti!A2638</f>
        <v>0</v>
      </c>
    </row>
    <row r="2639" spans="1:2">
      <c r="A2639" s="105" t="str">
        <f>TRIM(Clienti!B2639)</f>
        <v/>
      </c>
      <c r="B2639" s="76">
        <f>Clienti!A2639</f>
        <v>0</v>
      </c>
    </row>
    <row r="2640" spans="1:2">
      <c r="A2640" s="105" t="str">
        <f>TRIM(Clienti!B2640)</f>
        <v/>
      </c>
      <c r="B2640" s="76">
        <f>Clienti!A2640</f>
        <v>0</v>
      </c>
    </row>
    <row r="2641" spans="1:2">
      <c r="A2641" s="105" t="str">
        <f>TRIM(Clienti!B2641)</f>
        <v/>
      </c>
      <c r="B2641" s="76">
        <f>Clienti!A2641</f>
        <v>0</v>
      </c>
    </row>
    <row r="2642" spans="1:2">
      <c r="A2642" s="105" t="str">
        <f>TRIM(Clienti!B2642)</f>
        <v/>
      </c>
      <c r="B2642" s="76">
        <f>Clienti!A2642</f>
        <v>0</v>
      </c>
    </row>
    <row r="2643" spans="1:2">
      <c r="A2643" s="105" t="str">
        <f>TRIM(Clienti!B2643)</f>
        <v/>
      </c>
      <c r="B2643" s="76">
        <f>Clienti!A2643</f>
        <v>0</v>
      </c>
    </row>
    <row r="2644" spans="1:2">
      <c r="A2644" s="105" t="str">
        <f>TRIM(Clienti!B2644)</f>
        <v/>
      </c>
      <c r="B2644" s="76">
        <f>Clienti!A2644</f>
        <v>0</v>
      </c>
    </row>
    <row r="2645" spans="1:2">
      <c r="A2645" s="105" t="str">
        <f>TRIM(Clienti!B2645)</f>
        <v/>
      </c>
      <c r="B2645" s="76">
        <f>Clienti!A2645</f>
        <v>0</v>
      </c>
    </row>
    <row r="2646" spans="1:2">
      <c r="A2646" s="105" t="str">
        <f>TRIM(Clienti!B2646)</f>
        <v/>
      </c>
      <c r="B2646" s="76">
        <f>Clienti!A2646</f>
        <v>0</v>
      </c>
    </row>
    <row r="2647" spans="1:2">
      <c r="A2647" s="105" t="str">
        <f>TRIM(Clienti!B2647)</f>
        <v/>
      </c>
      <c r="B2647" s="76">
        <f>Clienti!A2647</f>
        <v>0</v>
      </c>
    </row>
    <row r="2648" spans="1:2">
      <c r="A2648" s="105" t="str">
        <f>TRIM(Clienti!B2648)</f>
        <v/>
      </c>
      <c r="B2648" s="76">
        <f>Clienti!A2648</f>
        <v>0</v>
      </c>
    </row>
    <row r="2649" spans="1:2">
      <c r="A2649" s="105" t="str">
        <f>TRIM(Clienti!B2649)</f>
        <v/>
      </c>
      <c r="B2649" s="76">
        <f>Clienti!A2649</f>
        <v>0</v>
      </c>
    </row>
    <row r="2650" spans="1:2">
      <c r="A2650" s="105" t="str">
        <f>TRIM(Clienti!B2650)</f>
        <v/>
      </c>
      <c r="B2650" s="76">
        <f>Clienti!A2650</f>
        <v>0</v>
      </c>
    </row>
    <row r="2651" spans="1:2">
      <c r="A2651" s="105" t="str">
        <f>TRIM(Clienti!B2651)</f>
        <v/>
      </c>
      <c r="B2651" s="76">
        <f>Clienti!A2651</f>
        <v>0</v>
      </c>
    </row>
    <row r="2652" spans="1:2">
      <c r="A2652" s="105" t="str">
        <f>TRIM(Clienti!B2652)</f>
        <v/>
      </c>
      <c r="B2652" s="76">
        <f>Clienti!A2652</f>
        <v>0</v>
      </c>
    </row>
    <row r="2653" spans="1:2">
      <c r="A2653" s="105" t="str">
        <f>TRIM(Clienti!B2653)</f>
        <v/>
      </c>
      <c r="B2653" s="76">
        <f>Clienti!A2653</f>
        <v>0</v>
      </c>
    </row>
    <row r="2654" spans="1:2">
      <c r="A2654" s="105" t="str">
        <f>TRIM(Clienti!B2654)</f>
        <v/>
      </c>
      <c r="B2654" s="76">
        <f>Clienti!A2654</f>
        <v>0</v>
      </c>
    </row>
    <row r="2655" spans="1:2">
      <c r="A2655" s="105" t="str">
        <f>TRIM(Clienti!B2655)</f>
        <v/>
      </c>
      <c r="B2655" s="76">
        <f>Clienti!A2655</f>
        <v>0</v>
      </c>
    </row>
    <row r="2656" spans="1:2">
      <c r="A2656" s="105" t="str">
        <f>TRIM(Clienti!B2656)</f>
        <v/>
      </c>
      <c r="B2656" s="76">
        <f>Clienti!A2656</f>
        <v>0</v>
      </c>
    </row>
    <row r="2657" spans="1:2">
      <c r="A2657" s="105" t="str">
        <f>TRIM(Clienti!B2657)</f>
        <v/>
      </c>
      <c r="B2657" s="76">
        <f>Clienti!A2657</f>
        <v>0</v>
      </c>
    </row>
    <row r="2658" spans="1:2">
      <c r="A2658" s="105" t="str">
        <f>TRIM(Clienti!B2658)</f>
        <v/>
      </c>
      <c r="B2658" s="76">
        <f>Clienti!A2658</f>
        <v>0</v>
      </c>
    </row>
    <row r="2659" spans="1:2">
      <c r="A2659" s="105" t="str">
        <f>TRIM(Clienti!B2659)</f>
        <v/>
      </c>
      <c r="B2659" s="76">
        <f>Clienti!A2659</f>
        <v>0</v>
      </c>
    </row>
    <row r="2660" spans="1:2">
      <c r="A2660" s="105" t="str">
        <f>TRIM(Clienti!B2660)</f>
        <v/>
      </c>
      <c r="B2660" s="76">
        <f>Clienti!A2660</f>
        <v>0</v>
      </c>
    </row>
    <row r="2661" spans="1:2">
      <c r="A2661" s="105" t="str">
        <f>TRIM(Clienti!B2661)</f>
        <v/>
      </c>
      <c r="B2661" s="76">
        <f>Clienti!A2661</f>
        <v>0</v>
      </c>
    </row>
    <row r="2662" spans="1:2">
      <c r="A2662" s="105" t="str">
        <f>TRIM(Clienti!B2662)</f>
        <v/>
      </c>
      <c r="B2662" s="76">
        <f>Clienti!A2662</f>
        <v>0</v>
      </c>
    </row>
    <row r="2663" spans="1:2">
      <c r="A2663" s="105" t="str">
        <f>TRIM(Clienti!B2663)</f>
        <v/>
      </c>
      <c r="B2663" s="76">
        <f>Clienti!A2663</f>
        <v>0</v>
      </c>
    </row>
    <row r="2664" spans="1:2">
      <c r="A2664" s="105" t="str">
        <f>TRIM(Clienti!B2664)</f>
        <v/>
      </c>
      <c r="B2664" s="76">
        <f>Clienti!A2664</f>
        <v>0</v>
      </c>
    </row>
    <row r="2665" spans="1:2">
      <c r="A2665" s="105" t="str">
        <f>TRIM(Clienti!B2665)</f>
        <v/>
      </c>
      <c r="B2665" s="76">
        <f>Clienti!A2665</f>
        <v>0</v>
      </c>
    </row>
    <row r="2666" spans="1:2">
      <c r="A2666" s="105" t="str">
        <f>TRIM(Clienti!B2666)</f>
        <v/>
      </c>
      <c r="B2666" s="76">
        <f>Clienti!A2666</f>
        <v>0</v>
      </c>
    </row>
    <row r="2667" spans="1:2">
      <c r="A2667" s="105" t="str">
        <f>TRIM(Clienti!B2667)</f>
        <v/>
      </c>
      <c r="B2667" s="76">
        <f>Clienti!A2667</f>
        <v>0</v>
      </c>
    </row>
    <row r="2668" spans="1:2">
      <c r="A2668" s="105" t="str">
        <f>TRIM(Clienti!B2668)</f>
        <v/>
      </c>
      <c r="B2668" s="76">
        <f>Clienti!A2668</f>
        <v>0</v>
      </c>
    </row>
    <row r="2669" spans="1:2">
      <c r="A2669" s="105" t="str">
        <f>TRIM(Clienti!B2669)</f>
        <v/>
      </c>
      <c r="B2669" s="76">
        <f>Clienti!A2669</f>
        <v>0</v>
      </c>
    </row>
    <row r="2670" spans="1:2">
      <c r="A2670" s="105" t="str">
        <f>TRIM(Clienti!B2670)</f>
        <v/>
      </c>
      <c r="B2670" s="76">
        <f>Clienti!A2670</f>
        <v>0</v>
      </c>
    </row>
    <row r="2671" spans="1:2">
      <c r="A2671" s="105" t="str">
        <f>TRIM(Clienti!B2671)</f>
        <v/>
      </c>
      <c r="B2671" s="76">
        <f>Clienti!A2671</f>
        <v>0</v>
      </c>
    </row>
    <row r="2672" spans="1:2">
      <c r="A2672" s="105" t="str">
        <f>TRIM(Clienti!B2672)</f>
        <v/>
      </c>
      <c r="B2672" s="76">
        <f>Clienti!A2672</f>
        <v>0</v>
      </c>
    </row>
    <row r="2673" spans="1:2">
      <c r="A2673" s="105" t="str">
        <f>TRIM(Clienti!B2673)</f>
        <v/>
      </c>
      <c r="B2673" s="76">
        <f>Clienti!A2673</f>
        <v>0</v>
      </c>
    </row>
    <row r="2674" spans="1:2">
      <c r="A2674" s="105" t="str">
        <f>TRIM(Clienti!B2674)</f>
        <v/>
      </c>
      <c r="B2674" s="76">
        <f>Clienti!A2674</f>
        <v>0</v>
      </c>
    </row>
    <row r="2675" spans="1:2">
      <c r="A2675" s="105" t="str">
        <f>TRIM(Clienti!B2675)</f>
        <v/>
      </c>
      <c r="B2675" s="76">
        <f>Clienti!A2675</f>
        <v>0</v>
      </c>
    </row>
    <row r="2676" spans="1:2">
      <c r="A2676" s="105" t="str">
        <f>TRIM(Clienti!B2676)</f>
        <v/>
      </c>
      <c r="B2676" s="76">
        <f>Clienti!A2676</f>
        <v>0</v>
      </c>
    </row>
    <row r="2677" spans="1:2">
      <c r="A2677" s="105" t="str">
        <f>TRIM(Clienti!B2677)</f>
        <v/>
      </c>
      <c r="B2677" s="76">
        <f>Clienti!A2677</f>
        <v>0</v>
      </c>
    </row>
    <row r="2678" spans="1:2">
      <c r="A2678" s="105" t="str">
        <f>TRIM(Clienti!B2678)</f>
        <v/>
      </c>
      <c r="B2678" s="76">
        <f>Clienti!A2678</f>
        <v>0</v>
      </c>
    </row>
    <row r="2679" spans="1:2">
      <c r="A2679" s="105" t="str">
        <f>TRIM(Clienti!B2679)</f>
        <v/>
      </c>
      <c r="B2679" s="76">
        <f>Clienti!A2679</f>
        <v>0</v>
      </c>
    </row>
    <row r="2680" spans="1:2">
      <c r="A2680" s="105" t="str">
        <f>TRIM(Clienti!B2680)</f>
        <v/>
      </c>
      <c r="B2680" s="76">
        <f>Clienti!A2680</f>
        <v>0</v>
      </c>
    </row>
    <row r="2681" spans="1:2">
      <c r="A2681" s="105" t="str">
        <f>TRIM(Clienti!B2681)</f>
        <v/>
      </c>
      <c r="B2681" s="76">
        <f>Clienti!A2681</f>
        <v>0</v>
      </c>
    </row>
    <row r="2682" spans="1:2">
      <c r="A2682" s="105" t="str">
        <f>TRIM(Clienti!B2682)</f>
        <v/>
      </c>
      <c r="B2682" s="76">
        <f>Clienti!A2682</f>
        <v>0</v>
      </c>
    </row>
    <row r="2683" spans="1:2">
      <c r="A2683" s="105" t="str">
        <f>TRIM(Clienti!B2683)</f>
        <v/>
      </c>
      <c r="B2683" s="76">
        <f>Clienti!A2683</f>
        <v>0</v>
      </c>
    </row>
    <row r="2684" spans="1:2">
      <c r="A2684" s="105" t="str">
        <f>TRIM(Clienti!B2684)</f>
        <v/>
      </c>
      <c r="B2684" s="76">
        <f>Clienti!A2684</f>
        <v>0</v>
      </c>
    </row>
    <row r="2685" spans="1:2">
      <c r="A2685" s="105" t="str">
        <f>TRIM(Clienti!B2685)</f>
        <v/>
      </c>
      <c r="B2685" s="76">
        <f>Clienti!A2685</f>
        <v>0</v>
      </c>
    </row>
    <row r="2686" spans="1:2">
      <c r="A2686" s="105" t="str">
        <f>TRIM(Clienti!B2686)</f>
        <v/>
      </c>
      <c r="B2686" s="76">
        <f>Clienti!A2686</f>
        <v>0</v>
      </c>
    </row>
    <row r="2687" spans="1:2">
      <c r="A2687" s="105" t="str">
        <f>TRIM(Clienti!B2687)</f>
        <v/>
      </c>
      <c r="B2687" s="76">
        <f>Clienti!A2687</f>
        <v>0</v>
      </c>
    </row>
    <row r="2688" spans="1:2">
      <c r="A2688" s="105" t="str">
        <f>TRIM(Clienti!B2688)</f>
        <v/>
      </c>
      <c r="B2688" s="76">
        <f>Clienti!A2688</f>
        <v>0</v>
      </c>
    </row>
    <row r="2689" spans="1:2">
      <c r="A2689" s="105" t="str">
        <f>TRIM(Clienti!B2689)</f>
        <v/>
      </c>
      <c r="B2689" s="76">
        <f>Clienti!A2689</f>
        <v>0</v>
      </c>
    </row>
    <row r="2690" spans="1:2">
      <c r="A2690" s="105" t="str">
        <f>TRIM(Clienti!B2690)</f>
        <v/>
      </c>
      <c r="B2690" s="76">
        <f>Clienti!A2690</f>
        <v>0</v>
      </c>
    </row>
    <row r="2691" spans="1:2">
      <c r="A2691" s="105" t="str">
        <f>TRIM(Clienti!B2691)</f>
        <v/>
      </c>
      <c r="B2691" s="76">
        <f>Clienti!A2691</f>
        <v>0</v>
      </c>
    </row>
    <row r="2692" spans="1:2">
      <c r="A2692" s="105" t="str">
        <f>TRIM(Clienti!B2692)</f>
        <v/>
      </c>
      <c r="B2692" s="76">
        <f>Clienti!A2692</f>
        <v>0</v>
      </c>
    </row>
    <row r="2693" spans="1:2">
      <c r="A2693" s="105" t="str">
        <f>TRIM(Clienti!B2693)</f>
        <v/>
      </c>
      <c r="B2693" s="76">
        <f>Clienti!A2693</f>
        <v>0</v>
      </c>
    </row>
    <row r="2694" spans="1:2">
      <c r="A2694" s="105" t="str">
        <f>TRIM(Clienti!B2694)</f>
        <v/>
      </c>
      <c r="B2694" s="76">
        <f>Clienti!A2694</f>
        <v>0</v>
      </c>
    </row>
    <row r="2695" spans="1:2">
      <c r="A2695" s="105" t="str">
        <f>TRIM(Clienti!B2695)</f>
        <v/>
      </c>
      <c r="B2695" s="76">
        <f>Clienti!A2695</f>
        <v>0</v>
      </c>
    </row>
    <row r="2696" spans="1:2">
      <c r="A2696" s="105" t="str">
        <f>TRIM(Clienti!B2696)</f>
        <v/>
      </c>
      <c r="B2696" s="76">
        <f>Clienti!A2696</f>
        <v>0</v>
      </c>
    </row>
    <row r="2697" spans="1:2">
      <c r="A2697" s="105" t="str">
        <f>TRIM(Clienti!B2697)</f>
        <v/>
      </c>
      <c r="B2697" s="76">
        <f>Clienti!A2697</f>
        <v>0</v>
      </c>
    </row>
    <row r="2698" spans="1:2">
      <c r="A2698" s="105" t="str">
        <f>TRIM(Clienti!B2698)</f>
        <v/>
      </c>
      <c r="B2698" s="76">
        <f>Clienti!A2698</f>
        <v>0</v>
      </c>
    </row>
    <row r="2699" spans="1:2">
      <c r="A2699" s="105" t="str">
        <f>TRIM(Clienti!B2699)</f>
        <v/>
      </c>
      <c r="B2699" s="76">
        <f>Clienti!A2699</f>
        <v>0</v>
      </c>
    </row>
    <row r="2700" spans="1:2">
      <c r="A2700" s="105" t="str">
        <f>TRIM(Clienti!B2700)</f>
        <v/>
      </c>
      <c r="B2700" s="76">
        <f>Clienti!A2700</f>
        <v>0</v>
      </c>
    </row>
    <row r="2701" spans="1:2">
      <c r="A2701" s="105" t="str">
        <f>TRIM(Clienti!B2701)</f>
        <v/>
      </c>
      <c r="B2701" s="76">
        <f>Clienti!A2701</f>
        <v>0</v>
      </c>
    </row>
    <row r="2702" spans="1:2">
      <c r="A2702" s="105" t="str">
        <f>TRIM(Clienti!B2702)</f>
        <v/>
      </c>
      <c r="B2702" s="76">
        <f>Clienti!A2702</f>
        <v>0</v>
      </c>
    </row>
    <row r="2703" spans="1:2">
      <c r="A2703" s="105" t="str">
        <f>TRIM(Clienti!B2703)</f>
        <v/>
      </c>
      <c r="B2703" s="76">
        <f>Clienti!A2703</f>
        <v>0</v>
      </c>
    </row>
    <row r="2704" spans="1:2">
      <c r="A2704" s="105" t="str">
        <f>TRIM(Clienti!B2704)</f>
        <v/>
      </c>
      <c r="B2704" s="76">
        <f>Clienti!A2704</f>
        <v>0</v>
      </c>
    </row>
    <row r="2705" spans="1:2">
      <c r="A2705" s="105" t="str">
        <f>TRIM(Clienti!B2705)</f>
        <v/>
      </c>
      <c r="B2705" s="76">
        <f>Clienti!A2705</f>
        <v>0</v>
      </c>
    </row>
    <row r="2706" spans="1:2">
      <c r="A2706" s="105" t="str">
        <f>TRIM(Clienti!B2706)</f>
        <v/>
      </c>
      <c r="B2706" s="76">
        <f>Clienti!A2706</f>
        <v>0</v>
      </c>
    </row>
    <row r="2707" spans="1:2">
      <c r="A2707" s="105" t="str">
        <f>TRIM(Clienti!B2707)</f>
        <v/>
      </c>
      <c r="B2707" s="76">
        <f>Clienti!A2707</f>
        <v>0</v>
      </c>
    </row>
    <row r="2708" spans="1:2">
      <c r="A2708" s="105" t="str">
        <f>TRIM(Clienti!B2708)</f>
        <v/>
      </c>
      <c r="B2708" s="76">
        <f>Clienti!A2708</f>
        <v>0</v>
      </c>
    </row>
    <row r="2709" spans="1:2">
      <c r="A2709" s="105" t="str">
        <f>TRIM(Clienti!B2709)</f>
        <v/>
      </c>
      <c r="B2709" s="76">
        <f>Clienti!A2709</f>
        <v>0</v>
      </c>
    </row>
    <row r="2710" spans="1:2">
      <c r="A2710" s="105" t="str">
        <f>TRIM(Clienti!B2710)</f>
        <v/>
      </c>
      <c r="B2710" s="76">
        <f>Clienti!A2710</f>
        <v>0</v>
      </c>
    </row>
    <row r="2711" spans="1:2">
      <c r="A2711" s="105" t="str">
        <f>TRIM(Clienti!B2711)</f>
        <v/>
      </c>
      <c r="B2711" s="76">
        <f>Clienti!A2711</f>
        <v>0</v>
      </c>
    </row>
    <row r="2712" spans="1:2">
      <c r="A2712" s="105" t="str">
        <f>TRIM(Clienti!B2712)</f>
        <v/>
      </c>
      <c r="B2712" s="76">
        <f>Clienti!A2712</f>
        <v>0</v>
      </c>
    </row>
    <row r="2713" spans="1:2">
      <c r="A2713" s="105" t="str">
        <f>TRIM(Clienti!B2713)</f>
        <v/>
      </c>
      <c r="B2713" s="76">
        <f>Clienti!A2713</f>
        <v>0</v>
      </c>
    </row>
    <row r="2714" spans="1:2">
      <c r="A2714" s="105" t="str">
        <f>TRIM(Clienti!B2714)</f>
        <v/>
      </c>
      <c r="B2714" s="76">
        <f>Clienti!A2714</f>
        <v>0</v>
      </c>
    </row>
    <row r="2715" spans="1:2">
      <c r="A2715" s="105" t="str">
        <f>TRIM(Clienti!B2715)</f>
        <v/>
      </c>
      <c r="B2715" s="76">
        <f>Clienti!A2715</f>
        <v>0</v>
      </c>
    </row>
    <row r="2716" spans="1:2">
      <c r="A2716" s="105" t="str">
        <f>TRIM(Clienti!B2716)</f>
        <v/>
      </c>
      <c r="B2716" s="76">
        <f>Clienti!A2716</f>
        <v>0</v>
      </c>
    </row>
    <row r="2717" spans="1:2">
      <c r="A2717" s="105" t="str">
        <f>TRIM(Clienti!B2717)</f>
        <v/>
      </c>
      <c r="B2717" s="76">
        <f>Clienti!A2717</f>
        <v>0</v>
      </c>
    </row>
    <row r="2718" spans="1:2">
      <c r="A2718" s="105" t="str">
        <f>TRIM(Clienti!B2718)</f>
        <v/>
      </c>
      <c r="B2718" s="76">
        <f>Clienti!A2718</f>
        <v>0</v>
      </c>
    </row>
    <row r="2719" spans="1:2">
      <c r="A2719" s="105" t="str">
        <f>TRIM(Clienti!B2719)</f>
        <v/>
      </c>
      <c r="B2719" s="76">
        <f>Clienti!A2719</f>
        <v>0</v>
      </c>
    </row>
    <row r="2720" spans="1:2">
      <c r="A2720" s="105" t="str">
        <f>TRIM(Clienti!B2720)</f>
        <v/>
      </c>
      <c r="B2720" s="76">
        <f>Clienti!A2720</f>
        <v>0</v>
      </c>
    </row>
    <row r="2721" spans="1:2">
      <c r="A2721" s="105" t="str">
        <f>TRIM(Clienti!B2721)</f>
        <v/>
      </c>
      <c r="B2721" s="76">
        <f>Clienti!A2721</f>
        <v>0</v>
      </c>
    </row>
    <row r="2722" spans="1:2">
      <c r="A2722" s="105" t="str">
        <f>TRIM(Clienti!B2722)</f>
        <v/>
      </c>
      <c r="B2722" s="76">
        <f>Clienti!A2722</f>
        <v>0</v>
      </c>
    </row>
    <row r="2723" spans="1:2">
      <c r="A2723" s="105" t="str">
        <f>TRIM(Clienti!B2723)</f>
        <v/>
      </c>
      <c r="B2723" s="76">
        <f>Clienti!A2723</f>
        <v>0</v>
      </c>
    </row>
    <row r="2724" spans="1:2">
      <c r="A2724" s="105" t="str">
        <f>TRIM(Clienti!B2724)</f>
        <v/>
      </c>
      <c r="B2724" s="76">
        <f>Clienti!A2724</f>
        <v>0</v>
      </c>
    </row>
    <row r="2725" spans="1:2">
      <c r="A2725" s="105" t="str">
        <f>TRIM(Clienti!B2725)</f>
        <v/>
      </c>
      <c r="B2725" s="76">
        <f>Clienti!A2725</f>
        <v>0</v>
      </c>
    </row>
    <row r="2726" spans="1:2">
      <c r="A2726" s="105" t="str">
        <f>TRIM(Clienti!B2726)</f>
        <v/>
      </c>
      <c r="B2726" s="76">
        <f>Clienti!A2726</f>
        <v>0</v>
      </c>
    </row>
    <row r="2727" spans="1:2">
      <c r="A2727" s="105" t="str">
        <f>TRIM(Clienti!B2727)</f>
        <v/>
      </c>
      <c r="B2727" s="76">
        <f>Clienti!A2727</f>
        <v>0</v>
      </c>
    </row>
    <row r="2728" spans="1:2">
      <c r="A2728" s="105" t="str">
        <f>TRIM(Clienti!B2728)</f>
        <v/>
      </c>
      <c r="B2728" s="76">
        <f>Clienti!A2728</f>
        <v>0</v>
      </c>
    </row>
    <row r="2729" spans="1:2">
      <c r="A2729" s="105" t="str">
        <f>TRIM(Clienti!B2729)</f>
        <v/>
      </c>
      <c r="B2729" s="76">
        <f>Clienti!A2729</f>
        <v>0</v>
      </c>
    </row>
    <row r="2730" spans="1:2">
      <c r="A2730" s="105" t="str">
        <f>TRIM(Clienti!B2730)</f>
        <v/>
      </c>
      <c r="B2730" s="76">
        <f>Clienti!A2730</f>
        <v>0</v>
      </c>
    </row>
    <row r="2731" spans="1:2">
      <c r="A2731" s="105" t="str">
        <f>TRIM(Clienti!B2731)</f>
        <v/>
      </c>
      <c r="B2731" s="76">
        <f>Clienti!A2731</f>
        <v>0</v>
      </c>
    </row>
    <row r="2732" spans="1:2">
      <c r="A2732" s="105" t="str">
        <f>TRIM(Clienti!B2732)</f>
        <v/>
      </c>
      <c r="B2732" s="76">
        <f>Clienti!A2732</f>
        <v>0</v>
      </c>
    </row>
    <row r="2733" spans="1:2">
      <c r="A2733" s="105" t="str">
        <f>TRIM(Clienti!B2733)</f>
        <v/>
      </c>
      <c r="B2733" s="76">
        <f>Clienti!A2733</f>
        <v>0</v>
      </c>
    </row>
    <row r="2734" spans="1:2">
      <c r="A2734" s="105" t="str">
        <f>TRIM(Clienti!B2734)</f>
        <v/>
      </c>
      <c r="B2734" s="76">
        <f>Clienti!A2734</f>
        <v>0</v>
      </c>
    </row>
    <row r="2735" spans="1:2">
      <c r="A2735" s="105" t="str">
        <f>TRIM(Clienti!B2735)</f>
        <v/>
      </c>
      <c r="B2735" s="76">
        <f>Clienti!A2735</f>
        <v>0</v>
      </c>
    </row>
    <row r="2736" spans="1:2">
      <c r="A2736" s="105" t="str">
        <f>TRIM(Clienti!B2736)</f>
        <v/>
      </c>
      <c r="B2736" s="76">
        <f>Clienti!A2736</f>
        <v>0</v>
      </c>
    </row>
    <row r="2737" spans="1:2">
      <c r="A2737" s="105" t="str">
        <f>TRIM(Clienti!B2737)</f>
        <v/>
      </c>
      <c r="B2737" s="76">
        <f>Clienti!A2737</f>
        <v>0</v>
      </c>
    </row>
    <row r="2738" spans="1:2">
      <c r="A2738" s="105" t="str">
        <f>TRIM(Clienti!B2738)</f>
        <v/>
      </c>
      <c r="B2738" s="76">
        <f>Clienti!A2738</f>
        <v>0</v>
      </c>
    </row>
    <row r="2739" spans="1:2">
      <c r="A2739" s="105" t="str">
        <f>TRIM(Clienti!B2739)</f>
        <v/>
      </c>
      <c r="B2739" s="76">
        <f>Clienti!A2739</f>
        <v>0</v>
      </c>
    </row>
    <row r="2740" spans="1:2">
      <c r="A2740" s="105" t="str">
        <f>TRIM(Clienti!B2740)</f>
        <v/>
      </c>
      <c r="B2740" s="76">
        <f>Clienti!A2740</f>
        <v>0</v>
      </c>
    </row>
    <row r="2741" spans="1:2">
      <c r="A2741" s="105" t="str">
        <f>TRIM(Clienti!B2741)</f>
        <v/>
      </c>
      <c r="B2741" s="76">
        <f>Clienti!A2741</f>
        <v>0</v>
      </c>
    </row>
    <row r="2742" spans="1:2">
      <c r="A2742" s="105" t="str">
        <f>TRIM(Clienti!B2742)</f>
        <v/>
      </c>
      <c r="B2742" s="76">
        <f>Clienti!A2742</f>
        <v>0</v>
      </c>
    </row>
    <row r="2743" spans="1:2">
      <c r="A2743" s="105" t="str">
        <f>TRIM(Clienti!B2743)</f>
        <v/>
      </c>
      <c r="B2743" s="76">
        <f>Clienti!A2743</f>
        <v>0</v>
      </c>
    </row>
    <row r="2744" spans="1:2">
      <c r="A2744" s="105" t="str">
        <f>TRIM(Clienti!B2744)</f>
        <v/>
      </c>
      <c r="B2744" s="76">
        <f>Clienti!A2744</f>
        <v>0</v>
      </c>
    </row>
    <row r="2745" spans="1:2">
      <c r="A2745" s="105" t="str">
        <f>TRIM(Clienti!B2745)</f>
        <v/>
      </c>
      <c r="B2745" s="76">
        <f>Clienti!A2745</f>
        <v>0</v>
      </c>
    </row>
    <row r="2746" spans="1:2">
      <c r="A2746" s="105" t="str">
        <f>TRIM(Clienti!B2746)</f>
        <v/>
      </c>
      <c r="B2746" s="76">
        <f>Clienti!A2746</f>
        <v>0</v>
      </c>
    </row>
    <row r="2747" spans="1:2">
      <c r="A2747" s="105" t="str">
        <f>TRIM(Clienti!B2747)</f>
        <v/>
      </c>
      <c r="B2747" s="76">
        <f>Clienti!A2747</f>
        <v>0</v>
      </c>
    </row>
    <row r="2748" spans="1:2">
      <c r="A2748" s="105" t="str">
        <f>TRIM(Clienti!B2748)</f>
        <v/>
      </c>
      <c r="B2748" s="76">
        <f>Clienti!A2748</f>
        <v>0</v>
      </c>
    </row>
    <row r="2749" spans="1:2">
      <c r="A2749" s="105" t="str">
        <f>TRIM(Clienti!B2749)</f>
        <v/>
      </c>
      <c r="B2749" s="76">
        <f>Clienti!A2749</f>
        <v>0</v>
      </c>
    </row>
    <row r="2750" spans="1:2">
      <c r="A2750" s="105" t="str">
        <f>TRIM(Clienti!B2750)</f>
        <v/>
      </c>
      <c r="B2750" s="76">
        <f>Clienti!A2750</f>
        <v>0</v>
      </c>
    </row>
    <row r="2751" spans="1:2">
      <c r="A2751" s="105" t="str">
        <f>TRIM(Clienti!B2751)</f>
        <v/>
      </c>
      <c r="B2751" s="76">
        <f>Clienti!A2751</f>
        <v>0</v>
      </c>
    </row>
    <row r="2752" spans="1:2">
      <c r="A2752" s="105" t="str">
        <f>TRIM(Clienti!B2752)</f>
        <v/>
      </c>
      <c r="B2752" s="76">
        <f>Clienti!A2752</f>
        <v>0</v>
      </c>
    </row>
    <row r="2753" spans="1:2">
      <c r="A2753" s="105" t="str">
        <f>TRIM(Clienti!B2753)</f>
        <v/>
      </c>
      <c r="B2753" s="76">
        <f>Clienti!A2753</f>
        <v>0</v>
      </c>
    </row>
    <row r="2754" spans="1:2">
      <c r="A2754" s="105" t="str">
        <f>TRIM(Clienti!B2754)</f>
        <v/>
      </c>
      <c r="B2754" s="76">
        <f>Clienti!A2754</f>
        <v>0</v>
      </c>
    </row>
    <row r="2755" spans="1:2">
      <c r="A2755" s="105" t="str">
        <f>TRIM(Clienti!B2755)</f>
        <v/>
      </c>
      <c r="B2755" s="76">
        <f>Clienti!A2755</f>
        <v>0</v>
      </c>
    </row>
    <row r="2756" spans="1:2">
      <c r="A2756" s="105" t="str">
        <f>TRIM(Clienti!B2756)</f>
        <v/>
      </c>
      <c r="B2756" s="76">
        <f>Clienti!A2756</f>
        <v>0</v>
      </c>
    </row>
    <row r="2757" spans="1:2">
      <c r="A2757" s="105" t="str">
        <f>TRIM(Clienti!B2757)</f>
        <v/>
      </c>
      <c r="B2757" s="76">
        <f>Clienti!A2757</f>
        <v>0</v>
      </c>
    </row>
    <row r="2758" spans="1:2">
      <c r="A2758" s="105" t="str">
        <f>TRIM(Clienti!B2758)</f>
        <v/>
      </c>
      <c r="B2758" s="76">
        <f>Clienti!A2758</f>
        <v>0</v>
      </c>
    </row>
    <row r="2759" spans="1:2">
      <c r="A2759" s="105" t="str">
        <f>TRIM(Clienti!B2759)</f>
        <v/>
      </c>
      <c r="B2759" s="76">
        <f>Clienti!A2759</f>
        <v>0</v>
      </c>
    </row>
    <row r="2760" spans="1:2">
      <c r="A2760" s="105" t="str">
        <f>TRIM(Clienti!B2760)</f>
        <v/>
      </c>
      <c r="B2760" s="76">
        <f>Clienti!A2760</f>
        <v>0</v>
      </c>
    </row>
    <row r="2761" spans="1:2">
      <c r="A2761" s="105" t="str">
        <f>TRIM(Clienti!B2761)</f>
        <v/>
      </c>
      <c r="B2761" s="76">
        <f>Clienti!A2761</f>
        <v>0</v>
      </c>
    </row>
    <row r="2762" spans="1:2">
      <c r="A2762" s="105" t="str">
        <f>TRIM(Clienti!B2762)</f>
        <v/>
      </c>
      <c r="B2762" s="76">
        <f>Clienti!A2762</f>
        <v>0</v>
      </c>
    </row>
    <row r="2763" spans="1:2">
      <c r="A2763" s="105" t="str">
        <f>TRIM(Clienti!B2763)</f>
        <v/>
      </c>
      <c r="B2763" s="76">
        <f>Clienti!A2763</f>
        <v>0</v>
      </c>
    </row>
    <row r="2764" spans="1:2">
      <c r="A2764" s="105" t="str">
        <f>TRIM(Clienti!B2764)</f>
        <v/>
      </c>
      <c r="B2764" s="76">
        <f>Clienti!A2764</f>
        <v>0</v>
      </c>
    </row>
    <row r="2765" spans="1:2">
      <c r="A2765" s="105" t="str">
        <f>TRIM(Clienti!B2765)</f>
        <v/>
      </c>
      <c r="B2765" s="76">
        <f>Clienti!A2765</f>
        <v>0</v>
      </c>
    </row>
    <row r="2766" spans="1:2">
      <c r="A2766" s="105" t="str">
        <f>TRIM(Clienti!B2766)</f>
        <v/>
      </c>
      <c r="B2766" s="76">
        <f>Clienti!A2766</f>
        <v>0</v>
      </c>
    </row>
    <row r="2767" spans="1:2">
      <c r="A2767" s="105" t="str">
        <f>TRIM(Clienti!B2767)</f>
        <v/>
      </c>
      <c r="B2767" s="76">
        <f>Clienti!A2767</f>
        <v>0</v>
      </c>
    </row>
    <row r="2768" spans="1:2">
      <c r="A2768" s="105" t="str">
        <f>TRIM(Clienti!B2768)</f>
        <v/>
      </c>
      <c r="B2768" s="76">
        <f>Clienti!A2768</f>
        <v>0</v>
      </c>
    </row>
    <row r="2769" spans="1:2">
      <c r="A2769" s="105" t="str">
        <f>TRIM(Clienti!B2769)</f>
        <v/>
      </c>
      <c r="B2769" s="76">
        <f>Clienti!A2769</f>
        <v>0</v>
      </c>
    </row>
    <row r="2770" spans="1:2">
      <c r="A2770" s="105" t="str">
        <f>TRIM(Clienti!B2770)</f>
        <v/>
      </c>
      <c r="B2770" s="76">
        <f>Clienti!A2770</f>
        <v>0</v>
      </c>
    </row>
    <row r="2771" spans="1:2">
      <c r="A2771" s="105" t="str">
        <f>TRIM(Clienti!B2771)</f>
        <v/>
      </c>
      <c r="B2771" s="76">
        <f>Clienti!A2771</f>
        <v>0</v>
      </c>
    </row>
    <row r="2772" spans="1:2">
      <c r="A2772" s="105" t="str">
        <f>TRIM(Clienti!B2772)</f>
        <v/>
      </c>
      <c r="B2772" s="76">
        <f>Clienti!A2772</f>
        <v>0</v>
      </c>
    </row>
    <row r="2773" spans="1:2">
      <c r="A2773" s="105" t="str">
        <f>TRIM(Clienti!B2773)</f>
        <v/>
      </c>
      <c r="B2773" s="76">
        <f>Clienti!A2773</f>
        <v>0</v>
      </c>
    </row>
    <row r="2774" spans="1:2">
      <c r="A2774" s="105" t="str">
        <f>TRIM(Clienti!B2774)</f>
        <v/>
      </c>
      <c r="B2774" s="76">
        <f>Clienti!A2774</f>
        <v>0</v>
      </c>
    </row>
    <row r="2775" spans="1:2">
      <c r="A2775" s="105" t="str">
        <f>TRIM(Clienti!B2775)</f>
        <v/>
      </c>
      <c r="B2775" s="76">
        <f>Clienti!A2775</f>
        <v>0</v>
      </c>
    </row>
    <row r="2776" spans="1:2">
      <c r="A2776" s="105" t="str">
        <f>TRIM(Clienti!B2776)</f>
        <v/>
      </c>
      <c r="B2776" s="76">
        <f>Clienti!A2776</f>
        <v>0</v>
      </c>
    </row>
    <row r="2777" spans="1:2">
      <c r="A2777" s="105" t="str">
        <f>TRIM(Clienti!B2777)</f>
        <v/>
      </c>
      <c r="B2777" s="76">
        <f>Clienti!A2777</f>
        <v>0</v>
      </c>
    </row>
    <row r="2778" spans="1:2">
      <c r="A2778" s="105" t="str">
        <f>TRIM(Clienti!B2778)</f>
        <v/>
      </c>
      <c r="B2778" s="76">
        <f>Clienti!A2778</f>
        <v>0</v>
      </c>
    </row>
    <row r="2779" spans="1:2">
      <c r="A2779" s="105" t="str">
        <f>TRIM(Clienti!B2779)</f>
        <v/>
      </c>
      <c r="B2779" s="76">
        <f>Clienti!A2779</f>
        <v>0</v>
      </c>
    </row>
    <row r="2780" spans="1:2">
      <c r="A2780" s="105" t="str">
        <f>TRIM(Clienti!B2780)</f>
        <v/>
      </c>
      <c r="B2780" s="76">
        <f>Clienti!A2780</f>
        <v>0</v>
      </c>
    </row>
    <row r="2781" spans="1:2">
      <c r="A2781" s="105" t="str">
        <f>TRIM(Clienti!B2781)</f>
        <v/>
      </c>
      <c r="B2781" s="76">
        <f>Clienti!A2781</f>
        <v>0</v>
      </c>
    </row>
    <row r="2782" spans="1:2">
      <c r="A2782" s="105" t="str">
        <f>TRIM(Clienti!B2782)</f>
        <v/>
      </c>
      <c r="B2782" s="76">
        <f>Clienti!A2782</f>
        <v>0</v>
      </c>
    </row>
    <row r="2783" spans="1:2">
      <c r="A2783" s="105" t="str">
        <f>TRIM(Clienti!B2783)</f>
        <v/>
      </c>
      <c r="B2783" s="76">
        <f>Clienti!A2783</f>
        <v>0</v>
      </c>
    </row>
    <row r="2784" spans="1:2">
      <c r="A2784" s="105" t="str">
        <f>TRIM(Clienti!B2784)</f>
        <v/>
      </c>
      <c r="B2784" s="76">
        <f>Clienti!A2784</f>
        <v>0</v>
      </c>
    </row>
    <row r="2785" spans="1:2">
      <c r="A2785" s="105" t="str">
        <f>TRIM(Clienti!B2785)</f>
        <v/>
      </c>
      <c r="B2785" s="76">
        <f>Clienti!A2785</f>
        <v>0</v>
      </c>
    </row>
    <row r="2786" spans="1:2">
      <c r="A2786" s="105" t="str">
        <f>TRIM(Clienti!B2786)</f>
        <v/>
      </c>
      <c r="B2786" s="76">
        <f>Clienti!A2786</f>
        <v>0</v>
      </c>
    </row>
    <row r="2787" spans="1:2">
      <c r="A2787" s="105" t="str">
        <f>TRIM(Clienti!B2787)</f>
        <v/>
      </c>
      <c r="B2787" s="76">
        <f>Clienti!A2787</f>
        <v>0</v>
      </c>
    </row>
    <row r="2788" spans="1:2">
      <c r="A2788" s="105" t="str">
        <f>TRIM(Clienti!B2788)</f>
        <v/>
      </c>
      <c r="B2788" s="76">
        <f>Clienti!A2788</f>
        <v>0</v>
      </c>
    </row>
    <row r="2789" spans="1:2">
      <c r="A2789" s="105" t="str">
        <f>TRIM(Clienti!B2789)</f>
        <v/>
      </c>
      <c r="B2789" s="76">
        <f>Clienti!A2789</f>
        <v>0</v>
      </c>
    </row>
    <row r="2790" spans="1:2">
      <c r="A2790" s="105" t="str">
        <f>TRIM(Clienti!B2790)</f>
        <v/>
      </c>
      <c r="B2790" s="76">
        <f>Clienti!A2790</f>
        <v>0</v>
      </c>
    </row>
    <row r="2791" spans="1:2">
      <c r="A2791" s="105" t="str">
        <f>TRIM(Clienti!B2791)</f>
        <v/>
      </c>
      <c r="B2791" s="76">
        <f>Clienti!A2791</f>
        <v>0</v>
      </c>
    </row>
    <row r="2792" spans="1:2">
      <c r="A2792" s="105" t="str">
        <f>TRIM(Clienti!B2792)</f>
        <v/>
      </c>
      <c r="B2792" s="76">
        <f>Clienti!A2792</f>
        <v>0</v>
      </c>
    </row>
    <row r="2793" spans="1:2">
      <c r="A2793" s="105" t="str">
        <f>TRIM(Clienti!B2793)</f>
        <v/>
      </c>
      <c r="B2793" s="76">
        <f>Clienti!A2793</f>
        <v>0</v>
      </c>
    </row>
    <row r="2794" spans="1:2">
      <c r="A2794" s="105" t="str">
        <f>TRIM(Clienti!B2794)</f>
        <v/>
      </c>
      <c r="B2794" s="76">
        <f>Clienti!A2794</f>
        <v>0</v>
      </c>
    </row>
    <row r="2795" spans="1:2">
      <c r="A2795" s="105" t="str">
        <f>TRIM(Clienti!B2795)</f>
        <v/>
      </c>
      <c r="B2795" s="76">
        <f>Clienti!A2795</f>
        <v>0</v>
      </c>
    </row>
    <row r="2796" spans="1:2">
      <c r="A2796" s="105" t="str">
        <f>TRIM(Clienti!B2796)</f>
        <v/>
      </c>
      <c r="B2796" s="76">
        <f>Clienti!A2796</f>
        <v>0</v>
      </c>
    </row>
    <row r="2797" spans="1:2">
      <c r="A2797" s="105" t="str">
        <f>TRIM(Clienti!B2797)</f>
        <v/>
      </c>
      <c r="B2797" s="76">
        <f>Clienti!A2797</f>
        <v>0</v>
      </c>
    </row>
    <row r="2798" spans="1:2">
      <c r="A2798" s="105" t="str">
        <f>TRIM(Clienti!B2798)</f>
        <v/>
      </c>
      <c r="B2798" s="76">
        <f>Clienti!A2798</f>
        <v>0</v>
      </c>
    </row>
    <row r="2799" spans="1:2">
      <c r="A2799" s="105" t="str">
        <f>TRIM(Clienti!B2799)</f>
        <v/>
      </c>
      <c r="B2799" s="76">
        <f>Clienti!A2799</f>
        <v>0</v>
      </c>
    </row>
    <row r="2800" spans="1:2">
      <c r="A2800" s="105" t="str">
        <f>TRIM(Clienti!B2800)</f>
        <v/>
      </c>
      <c r="B2800" s="76">
        <f>Clienti!A2800</f>
        <v>0</v>
      </c>
    </row>
    <row r="2801" spans="1:2">
      <c r="A2801" s="105" t="str">
        <f>TRIM(Clienti!B2801)</f>
        <v/>
      </c>
      <c r="B2801" s="76">
        <f>Clienti!A2801</f>
        <v>0</v>
      </c>
    </row>
    <row r="2802" spans="1:2">
      <c r="A2802" s="105" t="str">
        <f>TRIM(Clienti!B2802)</f>
        <v/>
      </c>
      <c r="B2802" s="76">
        <f>Clienti!A2802</f>
        <v>0</v>
      </c>
    </row>
    <row r="2803" spans="1:2">
      <c r="A2803" s="105" t="str">
        <f>TRIM(Clienti!B2803)</f>
        <v/>
      </c>
      <c r="B2803" s="76">
        <f>Clienti!A2803</f>
        <v>0</v>
      </c>
    </row>
    <row r="2804" spans="1:2">
      <c r="A2804" s="105" t="str">
        <f>TRIM(Clienti!B2804)</f>
        <v/>
      </c>
      <c r="B2804" s="76">
        <f>Clienti!A2804</f>
        <v>0</v>
      </c>
    </row>
    <row r="2805" spans="1:2">
      <c r="A2805" s="105" t="str">
        <f>TRIM(Clienti!B2805)</f>
        <v/>
      </c>
      <c r="B2805" s="76">
        <f>Clienti!A2805</f>
        <v>0</v>
      </c>
    </row>
    <row r="2806" spans="1:2">
      <c r="A2806" s="105" t="str">
        <f>TRIM(Clienti!B2806)</f>
        <v/>
      </c>
      <c r="B2806" s="76">
        <f>Clienti!A2806</f>
        <v>0</v>
      </c>
    </row>
    <row r="2807" spans="1:2">
      <c r="A2807" s="105" t="str">
        <f>TRIM(Clienti!B2807)</f>
        <v/>
      </c>
      <c r="B2807" s="76">
        <f>Clienti!A2807</f>
        <v>0</v>
      </c>
    </row>
    <row r="2808" spans="1:2">
      <c r="A2808" s="105" t="str">
        <f>TRIM(Clienti!B2808)</f>
        <v/>
      </c>
      <c r="B2808" s="76">
        <f>Clienti!A2808</f>
        <v>0</v>
      </c>
    </row>
    <row r="2809" spans="1:2">
      <c r="A2809" s="105" t="str">
        <f>TRIM(Clienti!B2809)</f>
        <v/>
      </c>
      <c r="B2809" s="76">
        <f>Clienti!A2809</f>
        <v>0</v>
      </c>
    </row>
    <row r="2810" spans="1:2">
      <c r="A2810" s="105" t="str">
        <f>TRIM(Clienti!B2810)</f>
        <v/>
      </c>
      <c r="B2810" s="76">
        <f>Clienti!A2810</f>
        <v>0</v>
      </c>
    </row>
    <row r="2811" spans="1:2">
      <c r="A2811" s="105" t="str">
        <f>TRIM(Clienti!B2811)</f>
        <v/>
      </c>
      <c r="B2811" s="76">
        <f>Clienti!A2811</f>
        <v>0</v>
      </c>
    </row>
    <row r="2812" spans="1:2">
      <c r="A2812" s="105" t="str">
        <f>TRIM(Clienti!B2812)</f>
        <v/>
      </c>
      <c r="B2812" s="76">
        <f>Clienti!A2812</f>
        <v>0</v>
      </c>
    </row>
    <row r="2813" spans="1:2">
      <c r="A2813" s="105" t="str">
        <f>TRIM(Clienti!B2813)</f>
        <v/>
      </c>
      <c r="B2813" s="76">
        <f>Clienti!A2813</f>
        <v>0</v>
      </c>
    </row>
    <row r="2814" spans="1:2">
      <c r="A2814" s="105" t="str">
        <f>TRIM(Clienti!B2814)</f>
        <v/>
      </c>
      <c r="B2814" s="76">
        <f>Clienti!A2814</f>
        <v>0</v>
      </c>
    </row>
    <row r="2815" spans="1:2">
      <c r="A2815" s="105" t="str">
        <f>TRIM(Clienti!B2815)</f>
        <v/>
      </c>
      <c r="B2815" s="76">
        <f>Clienti!A2815</f>
        <v>0</v>
      </c>
    </row>
    <row r="2816" spans="1:2">
      <c r="A2816" s="105" t="str">
        <f>TRIM(Clienti!B2816)</f>
        <v/>
      </c>
      <c r="B2816" s="76">
        <f>Clienti!A2816</f>
        <v>0</v>
      </c>
    </row>
    <row r="2817" spans="1:2">
      <c r="A2817" s="105" t="str">
        <f>TRIM(Clienti!B2817)</f>
        <v/>
      </c>
      <c r="B2817" s="76">
        <f>Clienti!A2817</f>
        <v>0</v>
      </c>
    </row>
    <row r="2818" spans="1:2">
      <c r="A2818" s="105" t="str">
        <f>TRIM(Clienti!B2818)</f>
        <v/>
      </c>
      <c r="B2818" s="76">
        <f>Clienti!A2818</f>
        <v>0</v>
      </c>
    </row>
    <row r="2819" spans="1:2">
      <c r="A2819" s="105" t="str">
        <f>TRIM(Clienti!B2819)</f>
        <v/>
      </c>
      <c r="B2819" s="76">
        <f>Clienti!A2819</f>
        <v>0</v>
      </c>
    </row>
    <row r="2820" spans="1:2">
      <c r="A2820" s="105" t="str">
        <f>TRIM(Clienti!B2820)</f>
        <v/>
      </c>
      <c r="B2820" s="76">
        <f>Clienti!A2820</f>
        <v>0</v>
      </c>
    </row>
    <row r="2821" spans="1:2">
      <c r="A2821" s="105" t="str">
        <f>TRIM(Clienti!B2821)</f>
        <v/>
      </c>
      <c r="B2821" s="76">
        <f>Clienti!A2821</f>
        <v>0</v>
      </c>
    </row>
    <row r="2822" spans="1:2">
      <c r="A2822" s="105" t="str">
        <f>TRIM(Clienti!B2822)</f>
        <v/>
      </c>
      <c r="B2822" s="76">
        <f>Clienti!A2822</f>
        <v>0</v>
      </c>
    </row>
    <row r="2823" spans="1:2">
      <c r="A2823" s="105" t="str">
        <f>TRIM(Clienti!B2823)</f>
        <v/>
      </c>
      <c r="B2823" s="76">
        <f>Clienti!A2823</f>
        <v>0</v>
      </c>
    </row>
    <row r="2824" spans="1:2">
      <c r="A2824" s="105" t="str">
        <f>TRIM(Clienti!B2824)</f>
        <v/>
      </c>
      <c r="B2824" s="76">
        <f>Clienti!A2824</f>
        <v>0</v>
      </c>
    </row>
    <row r="2825" spans="1:2">
      <c r="A2825" s="105" t="str">
        <f>TRIM(Clienti!B2825)</f>
        <v/>
      </c>
      <c r="B2825" s="76">
        <f>Clienti!A2825</f>
        <v>0</v>
      </c>
    </row>
    <row r="2826" spans="1:2">
      <c r="A2826" s="105" t="str">
        <f>TRIM(Clienti!B2826)</f>
        <v/>
      </c>
      <c r="B2826" s="76">
        <f>Clienti!A2826</f>
        <v>0</v>
      </c>
    </row>
    <row r="2827" spans="1:2">
      <c r="A2827" s="105" t="str">
        <f>TRIM(Clienti!B2827)</f>
        <v/>
      </c>
      <c r="B2827" s="76">
        <f>Clienti!A2827</f>
        <v>0</v>
      </c>
    </row>
    <row r="2828" spans="1:2">
      <c r="A2828" s="105" t="str">
        <f>TRIM(Clienti!B2828)</f>
        <v/>
      </c>
      <c r="B2828" s="76">
        <f>Clienti!A2828</f>
        <v>0</v>
      </c>
    </row>
    <row r="2829" spans="1:2">
      <c r="A2829" s="105" t="str">
        <f>TRIM(Clienti!B2829)</f>
        <v/>
      </c>
      <c r="B2829" s="76">
        <f>Clienti!A2829</f>
        <v>0</v>
      </c>
    </row>
    <row r="2830" spans="1:2">
      <c r="A2830" s="105" t="str">
        <f>TRIM(Clienti!B2830)</f>
        <v/>
      </c>
      <c r="B2830" s="76">
        <f>Clienti!A2830</f>
        <v>0</v>
      </c>
    </row>
    <row r="2831" spans="1:2">
      <c r="A2831" s="105" t="str">
        <f>TRIM(Clienti!B2831)</f>
        <v/>
      </c>
      <c r="B2831" s="76">
        <f>Clienti!A2831</f>
        <v>0</v>
      </c>
    </row>
    <row r="2832" spans="1:2">
      <c r="A2832" s="105" t="str">
        <f>TRIM(Clienti!B2832)</f>
        <v/>
      </c>
      <c r="B2832" s="76">
        <f>Clienti!A2832</f>
        <v>0</v>
      </c>
    </row>
    <row r="2833" spans="1:2">
      <c r="A2833" s="105" t="str">
        <f>TRIM(Clienti!B2833)</f>
        <v/>
      </c>
      <c r="B2833" s="76">
        <f>Clienti!A2833</f>
        <v>0</v>
      </c>
    </row>
    <row r="2834" spans="1:2">
      <c r="A2834" s="105" t="str">
        <f>TRIM(Clienti!B2834)</f>
        <v/>
      </c>
      <c r="B2834" s="76">
        <f>Clienti!A2834</f>
        <v>0</v>
      </c>
    </row>
    <row r="2835" spans="1:2">
      <c r="A2835" s="105" t="str">
        <f>TRIM(Clienti!B2835)</f>
        <v/>
      </c>
      <c r="B2835" s="76">
        <f>Clienti!A2835</f>
        <v>0</v>
      </c>
    </row>
    <row r="2836" spans="1:2">
      <c r="A2836" s="105" t="str">
        <f>TRIM(Clienti!B2836)</f>
        <v/>
      </c>
      <c r="B2836" s="76">
        <f>Clienti!A2836</f>
        <v>0</v>
      </c>
    </row>
    <row r="2837" spans="1:2">
      <c r="A2837" s="105" t="str">
        <f>TRIM(Clienti!B2837)</f>
        <v/>
      </c>
      <c r="B2837" s="76">
        <f>Clienti!A2837</f>
        <v>0</v>
      </c>
    </row>
    <row r="2838" spans="1:2">
      <c r="A2838" s="105" t="str">
        <f>TRIM(Clienti!B2838)</f>
        <v/>
      </c>
      <c r="B2838" s="76">
        <f>Clienti!A2838</f>
        <v>0</v>
      </c>
    </row>
    <row r="2839" spans="1:2">
      <c r="A2839" s="105" t="str">
        <f>TRIM(Clienti!B2839)</f>
        <v/>
      </c>
      <c r="B2839" s="76">
        <f>Clienti!A2839</f>
        <v>0</v>
      </c>
    </row>
    <row r="2840" spans="1:2">
      <c r="A2840" s="105" t="str">
        <f>TRIM(Clienti!B2840)</f>
        <v/>
      </c>
      <c r="B2840" s="76">
        <f>Clienti!A2840</f>
        <v>0</v>
      </c>
    </row>
    <row r="2841" spans="1:2">
      <c r="A2841" s="105" t="str">
        <f>TRIM(Clienti!B2841)</f>
        <v/>
      </c>
      <c r="B2841" s="76">
        <f>Clienti!A2841</f>
        <v>0</v>
      </c>
    </row>
    <row r="2842" spans="1:2">
      <c r="A2842" s="105" t="str">
        <f>TRIM(Clienti!B2842)</f>
        <v/>
      </c>
      <c r="B2842" s="76">
        <f>Clienti!A2842</f>
        <v>0</v>
      </c>
    </row>
    <row r="2843" spans="1:2">
      <c r="A2843" s="105" t="str">
        <f>TRIM(Clienti!B2843)</f>
        <v/>
      </c>
      <c r="B2843" s="76">
        <f>Clienti!A2843</f>
        <v>0</v>
      </c>
    </row>
    <row r="2844" spans="1:2">
      <c r="A2844" s="105" t="str">
        <f>TRIM(Clienti!B2844)</f>
        <v/>
      </c>
      <c r="B2844" s="76">
        <f>Clienti!A2844</f>
        <v>0</v>
      </c>
    </row>
    <row r="2845" spans="1:2">
      <c r="A2845" s="105" t="str">
        <f>TRIM(Clienti!B2845)</f>
        <v/>
      </c>
      <c r="B2845" s="76">
        <f>Clienti!A2845</f>
        <v>0</v>
      </c>
    </row>
    <row r="2846" spans="1:2">
      <c r="A2846" s="105" t="str">
        <f>TRIM(Clienti!B2846)</f>
        <v/>
      </c>
      <c r="B2846" s="76">
        <f>Clienti!A2846</f>
        <v>0</v>
      </c>
    </row>
    <row r="2847" spans="1:2">
      <c r="A2847" s="105" t="str">
        <f>TRIM(Clienti!B2847)</f>
        <v/>
      </c>
      <c r="B2847" s="76">
        <f>Clienti!A2847</f>
        <v>0</v>
      </c>
    </row>
    <row r="2848" spans="1:2">
      <c r="A2848" s="105" t="str">
        <f>TRIM(Clienti!B2848)</f>
        <v/>
      </c>
      <c r="B2848" s="76">
        <f>Clienti!A2848</f>
        <v>0</v>
      </c>
    </row>
    <row r="2849" spans="1:2">
      <c r="A2849" s="105" t="str">
        <f>TRIM(Clienti!B2849)</f>
        <v/>
      </c>
      <c r="B2849" s="76">
        <f>Clienti!A2849</f>
        <v>0</v>
      </c>
    </row>
    <row r="2850" spans="1:2">
      <c r="A2850" s="105" t="str">
        <f>TRIM(Clienti!B2850)</f>
        <v/>
      </c>
      <c r="B2850" s="76">
        <f>Clienti!A2850</f>
        <v>0</v>
      </c>
    </row>
    <row r="2851" spans="1:2">
      <c r="A2851" s="105" t="str">
        <f>TRIM(Clienti!B2851)</f>
        <v/>
      </c>
      <c r="B2851" s="76">
        <f>Clienti!A2851</f>
        <v>0</v>
      </c>
    </row>
    <row r="2852" spans="1:2">
      <c r="A2852" s="105" t="str">
        <f>TRIM(Clienti!B2852)</f>
        <v/>
      </c>
      <c r="B2852" s="76">
        <f>Clienti!A2852</f>
        <v>0</v>
      </c>
    </row>
    <row r="2853" spans="1:2">
      <c r="A2853" s="105" t="str">
        <f>TRIM(Clienti!B2853)</f>
        <v/>
      </c>
      <c r="B2853" s="76">
        <f>Clienti!A2853</f>
        <v>0</v>
      </c>
    </row>
    <row r="2854" spans="1:2">
      <c r="A2854" s="105" t="str">
        <f>TRIM(Clienti!B2854)</f>
        <v/>
      </c>
      <c r="B2854" s="76">
        <f>Clienti!A2854</f>
        <v>0</v>
      </c>
    </row>
    <row r="2855" spans="1:2">
      <c r="A2855" s="105" t="str">
        <f>TRIM(Clienti!B2855)</f>
        <v/>
      </c>
      <c r="B2855" s="76">
        <f>Clienti!A2855</f>
        <v>0</v>
      </c>
    </row>
    <row r="2856" spans="1:2">
      <c r="A2856" s="105" t="str">
        <f>TRIM(Clienti!B2856)</f>
        <v/>
      </c>
      <c r="B2856" s="76">
        <f>Clienti!A2856</f>
        <v>0</v>
      </c>
    </row>
    <row r="2857" spans="1:2">
      <c r="A2857" s="105" t="str">
        <f>TRIM(Clienti!B2857)</f>
        <v/>
      </c>
      <c r="B2857" s="76">
        <f>Clienti!A2857</f>
        <v>0</v>
      </c>
    </row>
    <row r="2858" spans="1:2">
      <c r="A2858" s="105" t="str">
        <f>TRIM(Clienti!B2858)</f>
        <v/>
      </c>
      <c r="B2858" s="76">
        <f>Clienti!A2858</f>
        <v>0</v>
      </c>
    </row>
    <row r="2859" spans="1:2">
      <c r="A2859" s="105" t="str">
        <f>TRIM(Clienti!B2859)</f>
        <v/>
      </c>
      <c r="B2859" s="76">
        <f>Clienti!A2859</f>
        <v>0</v>
      </c>
    </row>
    <row r="2860" spans="1:2">
      <c r="A2860" s="105" t="str">
        <f>TRIM(Clienti!B2860)</f>
        <v/>
      </c>
      <c r="B2860" s="76">
        <f>Clienti!A2860</f>
        <v>0</v>
      </c>
    </row>
    <row r="2861" spans="1:2">
      <c r="A2861" s="105" t="str">
        <f>TRIM(Clienti!B2861)</f>
        <v/>
      </c>
      <c r="B2861" s="76">
        <f>Clienti!A2861</f>
        <v>0</v>
      </c>
    </row>
    <row r="2862" spans="1:2">
      <c r="A2862" s="105" t="str">
        <f>TRIM(Clienti!B2862)</f>
        <v/>
      </c>
      <c r="B2862" s="76">
        <f>Clienti!A2862</f>
        <v>0</v>
      </c>
    </row>
    <row r="2863" spans="1:2">
      <c r="A2863" s="105" t="str">
        <f>TRIM(Clienti!B2863)</f>
        <v/>
      </c>
      <c r="B2863" s="76">
        <f>Clienti!A2863</f>
        <v>0</v>
      </c>
    </row>
    <row r="2864" spans="1:2">
      <c r="A2864" s="105" t="str">
        <f>TRIM(Clienti!B2864)</f>
        <v/>
      </c>
      <c r="B2864" s="76">
        <f>Clienti!A2864</f>
        <v>0</v>
      </c>
    </row>
    <row r="2865" spans="1:2">
      <c r="A2865" s="105" t="str">
        <f>TRIM(Clienti!B2865)</f>
        <v/>
      </c>
      <c r="B2865" s="76">
        <f>Clienti!A2865</f>
        <v>0</v>
      </c>
    </row>
    <row r="2866" spans="1:2">
      <c r="A2866" s="105" t="str">
        <f>TRIM(Clienti!B2866)</f>
        <v/>
      </c>
      <c r="B2866" s="76">
        <f>Clienti!A2866</f>
        <v>0</v>
      </c>
    </row>
    <row r="2867" spans="1:2">
      <c r="A2867" s="105" t="str">
        <f>TRIM(Clienti!B2867)</f>
        <v/>
      </c>
      <c r="B2867" s="76">
        <f>Clienti!A2867</f>
        <v>0</v>
      </c>
    </row>
    <row r="2868" spans="1:2">
      <c r="A2868" s="105" t="str">
        <f>TRIM(Clienti!B2868)</f>
        <v/>
      </c>
      <c r="B2868" s="76">
        <f>Clienti!A2868</f>
        <v>0</v>
      </c>
    </row>
    <row r="2869" spans="1:2">
      <c r="A2869" s="105" t="str">
        <f>TRIM(Clienti!B2869)</f>
        <v/>
      </c>
      <c r="B2869" s="76">
        <f>Clienti!A2869</f>
        <v>0</v>
      </c>
    </row>
    <row r="2870" spans="1:2">
      <c r="A2870" s="105" t="str">
        <f>TRIM(Clienti!B2870)</f>
        <v/>
      </c>
      <c r="B2870" s="76">
        <f>Clienti!A2870</f>
        <v>0</v>
      </c>
    </row>
    <row r="2871" spans="1:2">
      <c r="A2871" s="105" t="str">
        <f>TRIM(Clienti!B2871)</f>
        <v/>
      </c>
      <c r="B2871" s="76">
        <f>Clienti!A2871</f>
        <v>0</v>
      </c>
    </row>
    <row r="2872" spans="1:2">
      <c r="A2872" s="105" t="str">
        <f>TRIM(Clienti!B2872)</f>
        <v/>
      </c>
      <c r="B2872" s="76">
        <f>Clienti!A2872</f>
        <v>0</v>
      </c>
    </row>
    <row r="2873" spans="1:2">
      <c r="A2873" s="105" t="str">
        <f>TRIM(Clienti!B2873)</f>
        <v/>
      </c>
      <c r="B2873" s="76">
        <f>Clienti!A2873</f>
        <v>0</v>
      </c>
    </row>
    <row r="2874" spans="1:2">
      <c r="A2874" s="105" t="str">
        <f>TRIM(Clienti!B2874)</f>
        <v/>
      </c>
      <c r="B2874" s="76">
        <f>Clienti!A2874</f>
        <v>0</v>
      </c>
    </row>
    <row r="2875" spans="1:2">
      <c r="A2875" s="105" t="str">
        <f>TRIM(Clienti!B2875)</f>
        <v/>
      </c>
      <c r="B2875" s="76">
        <f>Clienti!A2875</f>
        <v>0</v>
      </c>
    </row>
    <row r="2876" spans="1:2">
      <c r="A2876" s="105" t="str">
        <f>TRIM(Clienti!B2876)</f>
        <v/>
      </c>
      <c r="B2876" s="76">
        <f>Clienti!A2876</f>
        <v>0</v>
      </c>
    </row>
    <row r="2877" spans="1:2">
      <c r="A2877" s="105" t="str">
        <f>TRIM(Clienti!B2877)</f>
        <v/>
      </c>
      <c r="B2877" s="76">
        <f>Clienti!A2877</f>
        <v>0</v>
      </c>
    </row>
    <row r="2878" spans="1:2">
      <c r="A2878" s="105" t="str">
        <f>TRIM(Clienti!B2878)</f>
        <v/>
      </c>
      <c r="B2878" s="76">
        <f>Clienti!A2878</f>
        <v>0</v>
      </c>
    </row>
    <row r="2879" spans="1:2">
      <c r="A2879" s="105" t="str">
        <f>TRIM(Clienti!B2879)</f>
        <v/>
      </c>
      <c r="B2879" s="76">
        <f>Clienti!A2879</f>
        <v>0</v>
      </c>
    </row>
    <row r="2880" spans="1:2">
      <c r="A2880" s="105" t="str">
        <f>TRIM(Clienti!B2880)</f>
        <v/>
      </c>
      <c r="B2880" s="76">
        <f>Clienti!A2880</f>
        <v>0</v>
      </c>
    </row>
    <row r="2881" spans="1:2">
      <c r="A2881" s="105" t="str">
        <f>TRIM(Clienti!B2881)</f>
        <v/>
      </c>
      <c r="B2881" s="76">
        <f>Clienti!A2881</f>
        <v>0</v>
      </c>
    </row>
    <row r="2882" spans="1:2">
      <c r="A2882" s="105" t="str">
        <f>TRIM(Clienti!B2882)</f>
        <v/>
      </c>
      <c r="B2882" s="76">
        <f>Clienti!A2882</f>
        <v>0</v>
      </c>
    </row>
    <row r="2883" spans="1:2">
      <c r="A2883" s="105" t="str">
        <f>TRIM(Clienti!B2883)</f>
        <v/>
      </c>
      <c r="B2883" s="76">
        <f>Clienti!A2883</f>
        <v>0</v>
      </c>
    </row>
    <row r="2884" spans="1:2">
      <c r="A2884" s="105" t="str">
        <f>TRIM(Clienti!B2884)</f>
        <v/>
      </c>
      <c r="B2884" s="76">
        <f>Clienti!A2884</f>
        <v>0</v>
      </c>
    </row>
    <row r="2885" spans="1:2">
      <c r="A2885" s="105" t="str">
        <f>TRIM(Clienti!B2885)</f>
        <v/>
      </c>
      <c r="B2885" s="76">
        <f>Clienti!A2885</f>
        <v>0</v>
      </c>
    </row>
    <row r="2886" spans="1:2">
      <c r="A2886" s="105" t="str">
        <f>TRIM(Clienti!B2886)</f>
        <v/>
      </c>
      <c r="B2886" s="76">
        <f>Clienti!A2886</f>
        <v>0</v>
      </c>
    </row>
    <row r="2887" spans="1:2">
      <c r="A2887" s="105" t="str">
        <f>TRIM(Clienti!B2887)</f>
        <v/>
      </c>
      <c r="B2887" s="76">
        <f>Clienti!A2887</f>
        <v>0</v>
      </c>
    </row>
    <row r="2888" spans="1:2">
      <c r="A2888" s="105" t="str">
        <f>TRIM(Clienti!B2888)</f>
        <v/>
      </c>
      <c r="B2888" s="76">
        <f>Clienti!A2888</f>
        <v>0</v>
      </c>
    </row>
    <row r="2889" spans="1:2">
      <c r="A2889" s="105" t="str">
        <f>TRIM(Clienti!B2889)</f>
        <v/>
      </c>
      <c r="B2889" s="76">
        <f>Clienti!A2889</f>
        <v>0</v>
      </c>
    </row>
    <row r="2890" spans="1:2">
      <c r="A2890" s="105" t="str">
        <f>TRIM(Clienti!B2890)</f>
        <v/>
      </c>
      <c r="B2890" s="76">
        <f>Clienti!A2890</f>
        <v>0</v>
      </c>
    </row>
    <row r="2891" spans="1:2">
      <c r="A2891" s="105" t="str">
        <f>TRIM(Clienti!B2891)</f>
        <v/>
      </c>
      <c r="B2891" s="76">
        <f>Clienti!A2891</f>
        <v>0</v>
      </c>
    </row>
    <row r="2892" spans="1:2">
      <c r="A2892" s="105" t="str">
        <f>TRIM(Clienti!B2892)</f>
        <v/>
      </c>
      <c r="B2892" s="76">
        <f>Clienti!A2892</f>
        <v>0</v>
      </c>
    </row>
    <row r="2893" spans="1:2">
      <c r="A2893" s="105" t="str">
        <f>TRIM(Clienti!B2893)</f>
        <v/>
      </c>
      <c r="B2893" s="76">
        <f>Clienti!A2893</f>
        <v>0</v>
      </c>
    </row>
    <row r="2894" spans="1:2">
      <c r="A2894" s="105" t="str">
        <f>TRIM(Clienti!B2894)</f>
        <v/>
      </c>
      <c r="B2894" s="76">
        <f>Clienti!A2894</f>
        <v>0</v>
      </c>
    </row>
    <row r="2895" spans="1:2">
      <c r="A2895" s="105" t="str">
        <f>TRIM(Clienti!B2895)</f>
        <v/>
      </c>
      <c r="B2895" s="76">
        <f>Clienti!A2895</f>
        <v>0</v>
      </c>
    </row>
    <row r="2896" spans="1:2">
      <c r="A2896" s="105" t="str">
        <f>TRIM(Clienti!B2896)</f>
        <v/>
      </c>
      <c r="B2896" s="76">
        <f>Clienti!A2896</f>
        <v>0</v>
      </c>
    </row>
    <row r="2897" spans="1:2">
      <c r="A2897" s="105" t="str">
        <f>TRIM(Clienti!B2897)</f>
        <v/>
      </c>
      <c r="B2897" s="76">
        <f>Clienti!A2897</f>
        <v>0</v>
      </c>
    </row>
    <row r="2898" spans="1:2">
      <c r="A2898" s="105" t="str">
        <f>TRIM(Clienti!B2898)</f>
        <v/>
      </c>
      <c r="B2898" s="76">
        <f>Clienti!A2898</f>
        <v>0</v>
      </c>
    </row>
    <row r="2899" spans="1:2">
      <c r="A2899" s="105" t="str">
        <f>TRIM(Clienti!B2899)</f>
        <v/>
      </c>
      <c r="B2899" s="76">
        <f>Clienti!A2899</f>
        <v>0</v>
      </c>
    </row>
    <row r="2900" spans="1:2">
      <c r="A2900" s="105" t="str">
        <f>TRIM(Clienti!B2900)</f>
        <v/>
      </c>
      <c r="B2900" s="76">
        <f>Clienti!A2900</f>
        <v>0</v>
      </c>
    </row>
    <row r="2901" spans="1:2">
      <c r="A2901" s="105" t="str">
        <f>TRIM(Clienti!B2901)</f>
        <v/>
      </c>
      <c r="B2901" s="76">
        <f>Clienti!A2901</f>
        <v>0</v>
      </c>
    </row>
    <row r="2902" spans="1:2">
      <c r="A2902" s="105" t="str">
        <f>TRIM(Clienti!B2902)</f>
        <v/>
      </c>
      <c r="B2902" s="76">
        <f>Clienti!A2902</f>
        <v>0</v>
      </c>
    </row>
    <row r="2903" spans="1:2">
      <c r="A2903" s="105" t="str">
        <f>TRIM(Clienti!B2903)</f>
        <v/>
      </c>
      <c r="B2903" s="76">
        <f>Clienti!A2903</f>
        <v>0</v>
      </c>
    </row>
    <row r="2904" spans="1:2">
      <c r="A2904" s="105" t="str">
        <f>TRIM(Clienti!B2904)</f>
        <v/>
      </c>
      <c r="B2904" s="76">
        <f>Clienti!A2904</f>
        <v>0</v>
      </c>
    </row>
    <row r="2905" spans="1:2">
      <c r="A2905" s="105" t="str">
        <f>TRIM(Clienti!B2905)</f>
        <v/>
      </c>
      <c r="B2905" s="76">
        <f>Clienti!A2905</f>
        <v>0</v>
      </c>
    </row>
    <row r="2906" spans="1:2">
      <c r="A2906" s="105" t="str">
        <f>TRIM(Clienti!B2906)</f>
        <v/>
      </c>
      <c r="B2906" s="76">
        <f>Clienti!A2906</f>
        <v>0</v>
      </c>
    </row>
    <row r="2907" spans="1:2">
      <c r="A2907" s="105" t="str">
        <f>TRIM(Clienti!B2907)</f>
        <v/>
      </c>
      <c r="B2907" s="76">
        <f>Clienti!A2907</f>
        <v>0</v>
      </c>
    </row>
    <row r="2908" spans="1:2">
      <c r="A2908" s="105" t="str">
        <f>TRIM(Clienti!B2908)</f>
        <v/>
      </c>
      <c r="B2908" s="76">
        <f>Clienti!A2908</f>
        <v>0</v>
      </c>
    </row>
    <row r="2909" spans="1:2">
      <c r="A2909" s="105" t="str">
        <f>TRIM(Clienti!B2909)</f>
        <v/>
      </c>
      <c r="B2909" s="76">
        <f>Clienti!A2909</f>
        <v>0</v>
      </c>
    </row>
    <row r="2910" spans="1:2">
      <c r="A2910" s="105" t="str">
        <f>TRIM(Clienti!B2910)</f>
        <v/>
      </c>
      <c r="B2910" s="76">
        <f>Clienti!A2910</f>
        <v>0</v>
      </c>
    </row>
    <row r="2911" spans="1:2">
      <c r="A2911" s="105" t="str">
        <f>TRIM(Clienti!B2911)</f>
        <v/>
      </c>
      <c r="B2911" s="76">
        <f>Clienti!A2911</f>
        <v>0</v>
      </c>
    </row>
    <row r="2912" spans="1:2">
      <c r="A2912" s="105" t="str">
        <f>TRIM(Clienti!B2912)</f>
        <v/>
      </c>
      <c r="B2912" s="76">
        <f>Clienti!A2912</f>
        <v>0</v>
      </c>
    </row>
    <row r="2913" spans="1:2">
      <c r="A2913" s="105" t="str">
        <f>TRIM(Clienti!B2913)</f>
        <v/>
      </c>
      <c r="B2913" s="76">
        <f>Clienti!A2913</f>
        <v>0</v>
      </c>
    </row>
    <row r="2914" spans="1:2">
      <c r="A2914" s="105" t="str">
        <f>TRIM(Clienti!B2914)</f>
        <v/>
      </c>
      <c r="B2914" s="76">
        <f>Clienti!A2914</f>
        <v>0</v>
      </c>
    </row>
    <row r="2915" spans="1:2">
      <c r="A2915" s="105" t="str">
        <f>TRIM(Clienti!B2915)</f>
        <v/>
      </c>
      <c r="B2915" s="76">
        <f>Clienti!A2915</f>
        <v>0</v>
      </c>
    </row>
    <row r="2916" spans="1:2">
      <c r="A2916" s="105" t="str">
        <f>TRIM(Clienti!B2916)</f>
        <v/>
      </c>
      <c r="B2916" s="76">
        <f>Clienti!A2916</f>
        <v>0</v>
      </c>
    </row>
    <row r="2917" spans="1:2">
      <c r="A2917" s="105" t="str">
        <f>TRIM(Clienti!B2917)</f>
        <v/>
      </c>
      <c r="B2917" s="76">
        <f>Clienti!A2917</f>
        <v>0</v>
      </c>
    </row>
    <row r="2918" spans="1:2">
      <c r="A2918" s="105" t="str">
        <f>TRIM(Clienti!B2918)</f>
        <v/>
      </c>
      <c r="B2918" s="76">
        <f>Clienti!A2918</f>
        <v>0</v>
      </c>
    </row>
    <row r="2919" spans="1:2">
      <c r="A2919" s="105" t="str">
        <f>TRIM(Clienti!B2919)</f>
        <v/>
      </c>
      <c r="B2919" s="76">
        <f>Clienti!A2919</f>
        <v>0</v>
      </c>
    </row>
    <row r="2920" spans="1:2">
      <c r="A2920" s="105" t="str">
        <f>TRIM(Clienti!B2920)</f>
        <v/>
      </c>
      <c r="B2920" s="76">
        <f>Clienti!A2920</f>
        <v>0</v>
      </c>
    </row>
    <row r="2921" spans="1:2">
      <c r="A2921" s="105" t="str">
        <f>TRIM(Clienti!B2921)</f>
        <v/>
      </c>
      <c r="B2921" s="76">
        <f>Clienti!A2921</f>
        <v>0</v>
      </c>
    </row>
    <row r="2922" spans="1:2">
      <c r="A2922" s="105" t="str">
        <f>TRIM(Clienti!B2922)</f>
        <v/>
      </c>
      <c r="B2922" s="76">
        <f>Clienti!A2922</f>
        <v>0</v>
      </c>
    </row>
    <row r="2923" spans="1:2">
      <c r="A2923" s="105" t="str">
        <f>TRIM(Clienti!B2923)</f>
        <v/>
      </c>
      <c r="B2923" s="76">
        <f>Clienti!A2923</f>
        <v>0</v>
      </c>
    </row>
    <row r="2924" spans="1:2">
      <c r="A2924" s="105" t="str">
        <f>TRIM(Clienti!B2924)</f>
        <v/>
      </c>
      <c r="B2924" s="76">
        <f>Clienti!A2924</f>
        <v>0</v>
      </c>
    </row>
    <row r="2925" spans="1:2">
      <c r="A2925" s="105" t="str">
        <f>TRIM(Clienti!B2925)</f>
        <v/>
      </c>
      <c r="B2925" s="76">
        <f>Clienti!A2925</f>
        <v>0</v>
      </c>
    </row>
    <row r="2926" spans="1:2">
      <c r="A2926" s="105" t="str">
        <f>TRIM(Clienti!B2926)</f>
        <v/>
      </c>
      <c r="B2926" s="76">
        <f>Clienti!A2926</f>
        <v>0</v>
      </c>
    </row>
    <row r="2927" spans="1:2">
      <c r="A2927" s="105" t="str">
        <f>TRIM(Clienti!B2927)</f>
        <v/>
      </c>
      <c r="B2927" s="76">
        <f>Clienti!A2927</f>
        <v>0</v>
      </c>
    </row>
    <row r="2928" spans="1:2">
      <c r="A2928" s="105" t="str">
        <f>TRIM(Clienti!B2928)</f>
        <v/>
      </c>
      <c r="B2928" s="76">
        <f>Clienti!A2928</f>
        <v>0</v>
      </c>
    </row>
    <row r="2929" spans="1:2">
      <c r="A2929" s="105" t="str">
        <f>TRIM(Clienti!B2929)</f>
        <v/>
      </c>
      <c r="B2929" s="76">
        <f>Clienti!A2929</f>
        <v>0</v>
      </c>
    </row>
    <row r="2930" spans="1:2">
      <c r="A2930" s="105" t="str">
        <f>TRIM(Clienti!B2930)</f>
        <v/>
      </c>
      <c r="B2930" s="76">
        <f>Clienti!A2930</f>
        <v>0</v>
      </c>
    </row>
    <row r="2931" spans="1:2">
      <c r="A2931" s="105" t="str">
        <f>TRIM(Clienti!B2931)</f>
        <v/>
      </c>
      <c r="B2931" s="76">
        <f>Clienti!A2931</f>
        <v>0</v>
      </c>
    </row>
    <row r="2932" spans="1:2">
      <c r="A2932" s="105" t="str">
        <f>TRIM(Clienti!B2932)</f>
        <v/>
      </c>
      <c r="B2932" s="76">
        <f>Clienti!A2932</f>
        <v>0</v>
      </c>
    </row>
    <row r="2933" spans="1:2">
      <c r="A2933" s="105" t="str">
        <f>TRIM(Clienti!B2933)</f>
        <v/>
      </c>
      <c r="B2933" s="76">
        <f>Clienti!A2933</f>
        <v>0</v>
      </c>
    </row>
    <row r="2934" spans="1:2">
      <c r="A2934" s="105" t="str">
        <f>TRIM(Clienti!B2934)</f>
        <v/>
      </c>
      <c r="B2934" s="76">
        <f>Clienti!A2934</f>
        <v>0</v>
      </c>
    </row>
    <row r="2935" spans="1:2">
      <c r="A2935" s="105" t="str">
        <f>TRIM(Clienti!B2935)</f>
        <v/>
      </c>
      <c r="B2935" s="76">
        <f>Clienti!A2935</f>
        <v>0</v>
      </c>
    </row>
    <row r="2936" spans="1:2">
      <c r="A2936" s="105" t="str">
        <f>TRIM(Clienti!B2936)</f>
        <v/>
      </c>
      <c r="B2936" s="76">
        <f>Clienti!A2936</f>
        <v>0</v>
      </c>
    </row>
    <row r="2937" spans="1:2">
      <c r="A2937" s="105" t="str">
        <f>TRIM(Clienti!B2937)</f>
        <v/>
      </c>
      <c r="B2937" s="76">
        <f>Clienti!A2937</f>
        <v>0</v>
      </c>
    </row>
    <row r="2938" spans="1:2">
      <c r="A2938" s="105" t="str">
        <f>TRIM(Clienti!B2938)</f>
        <v/>
      </c>
      <c r="B2938" s="76">
        <f>Clienti!A2938</f>
        <v>0</v>
      </c>
    </row>
    <row r="2939" spans="1:2">
      <c r="A2939" s="105" t="str">
        <f>TRIM(Clienti!B2939)</f>
        <v/>
      </c>
      <c r="B2939" s="76">
        <f>Clienti!A2939</f>
        <v>0</v>
      </c>
    </row>
    <row r="2940" spans="1:2">
      <c r="A2940" s="105" t="str">
        <f>TRIM(Clienti!B2940)</f>
        <v/>
      </c>
      <c r="B2940" s="76">
        <f>Clienti!A2940</f>
        <v>0</v>
      </c>
    </row>
    <row r="2941" spans="1:2">
      <c r="A2941" s="105" t="str">
        <f>TRIM(Clienti!B2941)</f>
        <v/>
      </c>
      <c r="B2941" s="76">
        <f>Clienti!A2941</f>
        <v>0</v>
      </c>
    </row>
    <row r="2942" spans="1:2">
      <c r="A2942" s="105" t="str">
        <f>TRIM(Clienti!B2942)</f>
        <v/>
      </c>
      <c r="B2942" s="76">
        <f>Clienti!A2942</f>
        <v>0</v>
      </c>
    </row>
    <row r="2943" spans="1:2">
      <c r="A2943" s="105" t="str">
        <f>TRIM(Clienti!B2943)</f>
        <v/>
      </c>
      <c r="B2943" s="76">
        <f>Clienti!A2943</f>
        <v>0</v>
      </c>
    </row>
    <row r="2944" spans="1:2">
      <c r="A2944" s="105" t="str">
        <f>TRIM(Clienti!B2944)</f>
        <v/>
      </c>
      <c r="B2944" s="76">
        <f>Clienti!A2944</f>
        <v>0</v>
      </c>
    </row>
    <row r="2945" spans="1:2">
      <c r="A2945" s="105" t="str">
        <f>TRIM(Clienti!B2945)</f>
        <v/>
      </c>
      <c r="B2945" s="76">
        <f>Clienti!A2945</f>
        <v>0</v>
      </c>
    </row>
    <row r="2946" spans="1:2">
      <c r="A2946" s="105" t="str">
        <f>TRIM(Clienti!B2946)</f>
        <v/>
      </c>
      <c r="B2946" s="76">
        <f>Clienti!A2946</f>
        <v>0</v>
      </c>
    </row>
    <row r="2947" spans="1:2">
      <c r="A2947" s="105" t="str">
        <f>TRIM(Clienti!B2947)</f>
        <v/>
      </c>
      <c r="B2947" s="76">
        <f>Clienti!A2947</f>
        <v>0</v>
      </c>
    </row>
    <row r="2948" spans="1:2">
      <c r="A2948" s="105" t="str">
        <f>TRIM(Clienti!B2948)</f>
        <v/>
      </c>
      <c r="B2948" s="76">
        <f>Clienti!A2948</f>
        <v>0</v>
      </c>
    </row>
    <row r="2949" spans="1:2">
      <c r="A2949" s="105" t="str">
        <f>TRIM(Clienti!B2949)</f>
        <v/>
      </c>
      <c r="B2949" s="76">
        <f>Clienti!A2949</f>
        <v>0</v>
      </c>
    </row>
    <row r="2950" spans="1:2">
      <c r="A2950" s="105" t="str">
        <f>TRIM(Clienti!B2950)</f>
        <v/>
      </c>
      <c r="B2950" s="76">
        <f>Clienti!A2950</f>
        <v>0</v>
      </c>
    </row>
    <row r="2951" spans="1:2">
      <c r="A2951" s="105" t="str">
        <f>TRIM(Clienti!B2951)</f>
        <v/>
      </c>
      <c r="B2951" s="76">
        <f>Clienti!A2951</f>
        <v>0</v>
      </c>
    </row>
    <row r="2952" spans="1:2">
      <c r="A2952" s="105" t="str">
        <f>TRIM(Clienti!B2952)</f>
        <v/>
      </c>
      <c r="B2952" s="76">
        <f>Clienti!A2952</f>
        <v>0</v>
      </c>
    </row>
    <row r="2953" spans="1:2">
      <c r="A2953" s="105" t="str">
        <f>TRIM(Clienti!B2953)</f>
        <v/>
      </c>
      <c r="B2953" s="76">
        <f>Clienti!A2953</f>
        <v>0</v>
      </c>
    </row>
    <row r="2954" spans="1:2">
      <c r="A2954" s="105" t="str">
        <f>TRIM(Clienti!B2954)</f>
        <v/>
      </c>
      <c r="B2954" s="76">
        <f>Clienti!A2954</f>
        <v>0</v>
      </c>
    </row>
    <row r="2955" spans="1:2">
      <c r="A2955" s="105" t="str">
        <f>TRIM(Clienti!B2955)</f>
        <v/>
      </c>
      <c r="B2955" s="76">
        <f>Clienti!A2955</f>
        <v>0</v>
      </c>
    </row>
    <row r="2956" spans="1:2">
      <c r="A2956" s="105" t="str">
        <f>TRIM(Clienti!B2956)</f>
        <v/>
      </c>
      <c r="B2956" s="76">
        <f>Clienti!A2956</f>
        <v>0</v>
      </c>
    </row>
    <row r="2957" spans="1:2">
      <c r="A2957" s="105" t="str">
        <f>TRIM(Clienti!B2957)</f>
        <v/>
      </c>
      <c r="B2957" s="76">
        <f>Clienti!A2957</f>
        <v>0</v>
      </c>
    </row>
    <row r="2958" spans="1:2">
      <c r="A2958" s="105" t="str">
        <f>TRIM(Clienti!B2958)</f>
        <v/>
      </c>
      <c r="B2958" s="76">
        <f>Clienti!A2958</f>
        <v>0</v>
      </c>
    </row>
    <row r="2959" spans="1:2">
      <c r="A2959" s="105" t="str">
        <f>TRIM(Clienti!B2959)</f>
        <v/>
      </c>
      <c r="B2959" s="76">
        <f>Clienti!A2959</f>
        <v>0</v>
      </c>
    </row>
    <row r="2960" spans="1:2">
      <c r="A2960" s="105" t="str">
        <f>TRIM(Clienti!B2960)</f>
        <v/>
      </c>
      <c r="B2960" s="76">
        <f>Clienti!A2960</f>
        <v>0</v>
      </c>
    </row>
    <row r="2961" spans="1:2">
      <c r="A2961" s="105" t="str">
        <f>TRIM(Clienti!B2961)</f>
        <v/>
      </c>
      <c r="B2961" s="76">
        <f>Clienti!A2961</f>
        <v>0</v>
      </c>
    </row>
    <row r="2962" spans="1:2">
      <c r="A2962" s="105" t="str">
        <f>TRIM(Clienti!B2962)</f>
        <v/>
      </c>
      <c r="B2962" s="76">
        <f>Clienti!A2962</f>
        <v>0</v>
      </c>
    </row>
    <row r="2963" spans="1:2">
      <c r="A2963" s="105" t="str">
        <f>TRIM(Clienti!B2963)</f>
        <v/>
      </c>
      <c r="B2963" s="76">
        <f>Clienti!A2963</f>
        <v>0</v>
      </c>
    </row>
    <row r="2964" spans="1:2">
      <c r="A2964" s="105" t="str">
        <f>TRIM(Clienti!B2964)</f>
        <v/>
      </c>
      <c r="B2964" s="76">
        <f>Clienti!A2964</f>
        <v>0</v>
      </c>
    </row>
    <row r="2965" spans="1:2">
      <c r="A2965" s="105" t="str">
        <f>TRIM(Clienti!B2965)</f>
        <v/>
      </c>
      <c r="B2965" s="76">
        <f>Clienti!A2965</f>
        <v>0</v>
      </c>
    </row>
    <row r="2966" spans="1:2">
      <c r="A2966" s="105" t="str">
        <f>TRIM(Clienti!B2966)</f>
        <v/>
      </c>
      <c r="B2966" s="76">
        <f>Clienti!A2966</f>
        <v>0</v>
      </c>
    </row>
    <row r="2967" spans="1:2">
      <c r="A2967" s="105" t="str">
        <f>TRIM(Clienti!B2967)</f>
        <v/>
      </c>
      <c r="B2967" s="76">
        <f>Clienti!A2967</f>
        <v>0</v>
      </c>
    </row>
    <row r="2968" spans="1:2">
      <c r="A2968" s="105" t="str">
        <f>TRIM(Clienti!B2968)</f>
        <v/>
      </c>
      <c r="B2968" s="76">
        <f>Clienti!A2968</f>
        <v>0</v>
      </c>
    </row>
    <row r="2969" spans="1:2">
      <c r="A2969" s="105" t="str">
        <f>TRIM(Clienti!B2969)</f>
        <v/>
      </c>
      <c r="B2969" s="76">
        <f>Clienti!A2969</f>
        <v>0</v>
      </c>
    </row>
    <row r="2970" spans="1:2">
      <c r="A2970" s="105" t="str">
        <f>TRIM(Clienti!B2970)</f>
        <v/>
      </c>
      <c r="B2970" s="76">
        <f>Clienti!A2970</f>
        <v>0</v>
      </c>
    </row>
    <row r="2971" spans="1:2">
      <c r="A2971" s="105" t="str">
        <f>TRIM(Clienti!B2971)</f>
        <v/>
      </c>
      <c r="B2971" s="76">
        <f>Clienti!A2971</f>
        <v>0</v>
      </c>
    </row>
    <row r="2972" spans="1:2">
      <c r="A2972" s="105" t="str">
        <f>TRIM(Clienti!B2972)</f>
        <v/>
      </c>
      <c r="B2972" s="76">
        <f>Clienti!A2972</f>
        <v>0</v>
      </c>
    </row>
    <row r="2973" spans="1:2">
      <c r="A2973" s="105" t="str">
        <f>TRIM(Clienti!B2973)</f>
        <v/>
      </c>
      <c r="B2973" s="76">
        <f>Clienti!A2973</f>
        <v>0</v>
      </c>
    </row>
    <row r="2974" spans="1:2">
      <c r="A2974" s="105" t="str">
        <f>TRIM(Clienti!B2974)</f>
        <v/>
      </c>
      <c r="B2974" s="76">
        <f>Clienti!A2974</f>
        <v>0</v>
      </c>
    </row>
    <row r="2975" spans="1:2">
      <c r="A2975" s="105" t="str">
        <f>TRIM(Clienti!B2975)</f>
        <v/>
      </c>
      <c r="B2975" s="76">
        <f>Clienti!A2975</f>
        <v>0</v>
      </c>
    </row>
    <row r="2976" spans="1:2">
      <c r="A2976" s="105" t="str">
        <f>TRIM(Clienti!B2976)</f>
        <v/>
      </c>
      <c r="B2976" s="76">
        <f>Clienti!A2976</f>
        <v>0</v>
      </c>
    </row>
    <row r="2977" spans="1:2">
      <c r="A2977" s="105" t="str">
        <f>TRIM(Clienti!B2977)</f>
        <v/>
      </c>
      <c r="B2977" s="76">
        <f>Clienti!A2977</f>
        <v>0</v>
      </c>
    </row>
    <row r="2978" spans="1:2">
      <c r="A2978" s="105" t="str">
        <f>TRIM(Clienti!B2978)</f>
        <v/>
      </c>
      <c r="B2978" s="76">
        <f>Clienti!A2978</f>
        <v>0</v>
      </c>
    </row>
    <row r="2979" spans="1:2">
      <c r="A2979" s="105" t="str">
        <f>TRIM(Clienti!B2979)</f>
        <v/>
      </c>
      <c r="B2979" s="76">
        <f>Clienti!A2979</f>
        <v>0</v>
      </c>
    </row>
    <row r="2980" spans="1:2">
      <c r="A2980" s="105" t="str">
        <f>TRIM(Clienti!B2980)</f>
        <v/>
      </c>
      <c r="B2980" s="76">
        <f>Clienti!A2980</f>
        <v>0</v>
      </c>
    </row>
    <row r="2981" spans="1:2">
      <c r="A2981" s="105" t="str">
        <f>TRIM(Clienti!B2981)</f>
        <v/>
      </c>
      <c r="B2981" s="76">
        <f>Clienti!A2981</f>
        <v>0</v>
      </c>
    </row>
    <row r="2982" spans="1:2">
      <c r="A2982" s="105" t="str">
        <f>TRIM(Clienti!B2982)</f>
        <v/>
      </c>
      <c r="B2982" s="76">
        <f>Clienti!A2982</f>
        <v>0</v>
      </c>
    </row>
    <row r="2983" spans="1:2">
      <c r="A2983" s="105" t="str">
        <f>TRIM(Clienti!B2983)</f>
        <v/>
      </c>
      <c r="B2983" s="76">
        <f>Clienti!A2983</f>
        <v>0</v>
      </c>
    </row>
    <row r="2984" spans="1:2">
      <c r="A2984" s="105" t="str">
        <f>TRIM(Clienti!B2984)</f>
        <v/>
      </c>
      <c r="B2984" s="76">
        <f>Clienti!A2984</f>
        <v>0</v>
      </c>
    </row>
    <row r="2985" spans="1:2">
      <c r="A2985" s="105" t="str">
        <f>TRIM(Clienti!B2985)</f>
        <v/>
      </c>
      <c r="B2985" s="76">
        <f>Clienti!A2985</f>
        <v>0</v>
      </c>
    </row>
    <row r="2986" spans="1:2">
      <c r="A2986" s="105" t="str">
        <f>TRIM(Clienti!B2986)</f>
        <v/>
      </c>
      <c r="B2986" s="76">
        <f>Clienti!A2986</f>
        <v>0</v>
      </c>
    </row>
    <row r="2987" spans="1:2">
      <c r="A2987" s="105" t="str">
        <f>TRIM(Clienti!B2987)</f>
        <v/>
      </c>
      <c r="B2987" s="76">
        <f>Clienti!A2987</f>
        <v>0</v>
      </c>
    </row>
    <row r="2988" spans="1:2">
      <c r="A2988" s="105" t="str">
        <f>TRIM(Clienti!B2988)</f>
        <v/>
      </c>
      <c r="B2988" s="76">
        <f>Clienti!A2988</f>
        <v>0</v>
      </c>
    </row>
    <row r="2989" spans="1:2">
      <c r="A2989" s="105" t="str">
        <f>TRIM(Clienti!B2989)</f>
        <v/>
      </c>
      <c r="B2989" s="76">
        <f>Clienti!A2989</f>
        <v>0</v>
      </c>
    </row>
    <row r="2990" spans="1:2">
      <c r="A2990" s="105" t="str">
        <f>TRIM(Clienti!B2990)</f>
        <v/>
      </c>
      <c r="B2990" s="76">
        <f>Clienti!A2990</f>
        <v>0</v>
      </c>
    </row>
    <row r="2991" spans="1:2">
      <c r="A2991" s="105" t="str">
        <f>TRIM(Clienti!B2991)</f>
        <v/>
      </c>
      <c r="B2991" s="76">
        <f>Clienti!A2991</f>
        <v>0</v>
      </c>
    </row>
    <row r="2992" spans="1:2">
      <c r="A2992" s="105" t="str">
        <f>TRIM(Clienti!B2992)</f>
        <v/>
      </c>
      <c r="B2992" s="76">
        <f>Clienti!A2992</f>
        <v>0</v>
      </c>
    </row>
    <row r="2993" spans="1:2">
      <c r="A2993" s="105" t="str">
        <f>TRIM(Clienti!B2993)</f>
        <v/>
      </c>
      <c r="B2993" s="76">
        <f>Clienti!A2993</f>
        <v>0</v>
      </c>
    </row>
    <row r="2994" spans="1:2">
      <c r="A2994" s="105" t="str">
        <f>TRIM(Clienti!B2994)</f>
        <v/>
      </c>
      <c r="B2994" s="76">
        <f>Clienti!A2994</f>
        <v>0</v>
      </c>
    </row>
    <row r="2995" spans="1:2">
      <c r="A2995" s="105" t="str">
        <f>TRIM(Clienti!B2995)</f>
        <v/>
      </c>
      <c r="B2995" s="76">
        <f>Clienti!A2995</f>
        <v>0</v>
      </c>
    </row>
    <row r="2996" spans="1:2">
      <c r="A2996" s="105" t="str">
        <f>TRIM(Clienti!B2996)</f>
        <v/>
      </c>
      <c r="B2996" s="76">
        <f>Clienti!A2996</f>
        <v>0</v>
      </c>
    </row>
    <row r="2997" spans="1:2">
      <c r="A2997" s="105" t="str">
        <f>TRIM(Clienti!B2997)</f>
        <v/>
      </c>
      <c r="B2997" s="76">
        <f>Clienti!A2997</f>
        <v>0</v>
      </c>
    </row>
    <row r="2998" spans="1:2">
      <c r="A2998" s="105" t="str">
        <f>TRIM(Clienti!B2998)</f>
        <v/>
      </c>
      <c r="B2998" s="76">
        <f>Clienti!A2998</f>
        <v>0</v>
      </c>
    </row>
    <row r="2999" spans="1:2">
      <c r="A2999" s="105" t="str">
        <f>TRIM(Clienti!B2999)</f>
        <v/>
      </c>
      <c r="B2999" s="76">
        <f>Clienti!A2999</f>
        <v>0</v>
      </c>
    </row>
    <row r="3000" spans="1:2">
      <c r="A3000" s="105" t="str">
        <f>TRIM(Clienti!B3000)</f>
        <v/>
      </c>
      <c r="B3000" s="76">
        <f>Clienti!A3000</f>
        <v>0</v>
      </c>
    </row>
    <row r="3001" spans="1:2">
      <c r="A3001" s="105" t="str">
        <f>TRIM(Clienti!B3001)</f>
        <v/>
      </c>
      <c r="B3001" s="76">
        <f>Clienti!A3001</f>
        <v>0</v>
      </c>
    </row>
    <row r="3002" spans="1:2">
      <c r="A3002" s="105" t="str">
        <f>TRIM(Clienti!B3002)</f>
        <v/>
      </c>
      <c r="B3002" s="76">
        <f>Clienti!A3002</f>
        <v>0</v>
      </c>
    </row>
    <row r="3003" spans="1:2">
      <c r="A3003" s="105" t="str">
        <f>TRIM(Clienti!B3003)</f>
        <v/>
      </c>
      <c r="B3003" s="76">
        <f>Clienti!A3003</f>
        <v>0</v>
      </c>
    </row>
    <row r="3004" spans="1:2">
      <c r="A3004" s="105" t="str">
        <f>TRIM(Clienti!B3004)</f>
        <v/>
      </c>
      <c r="B3004" s="76">
        <f>Clienti!A3004</f>
        <v>0</v>
      </c>
    </row>
    <row r="3005" spans="1:2">
      <c r="A3005" s="105" t="str">
        <f>TRIM(Clienti!B3005)</f>
        <v/>
      </c>
      <c r="B3005" s="76">
        <f>Clienti!A3005</f>
        <v>0</v>
      </c>
    </row>
    <row r="3006" spans="1:2">
      <c r="A3006" s="105" t="str">
        <f>TRIM(Clienti!B3006)</f>
        <v/>
      </c>
      <c r="B3006" s="76">
        <f>Clienti!A3006</f>
        <v>0</v>
      </c>
    </row>
    <row r="3007" spans="1:2">
      <c r="A3007" s="105" t="str">
        <f>TRIM(Clienti!B3007)</f>
        <v/>
      </c>
      <c r="B3007" s="76">
        <f>Clienti!A3007</f>
        <v>0</v>
      </c>
    </row>
    <row r="3008" spans="1:2">
      <c r="A3008" s="105" t="str">
        <f>TRIM(Clienti!B3008)</f>
        <v/>
      </c>
      <c r="B3008" s="76">
        <f>Clienti!A3008</f>
        <v>0</v>
      </c>
    </row>
    <row r="3009" spans="1:2">
      <c r="A3009" s="105" t="str">
        <f>TRIM(Clienti!B3009)</f>
        <v/>
      </c>
      <c r="B3009" s="76">
        <f>Clienti!A3009</f>
        <v>0</v>
      </c>
    </row>
    <row r="3010" spans="1:2">
      <c r="A3010" s="105" t="str">
        <f>TRIM(Clienti!B3010)</f>
        <v/>
      </c>
      <c r="B3010" s="76">
        <f>Clienti!A3010</f>
        <v>0</v>
      </c>
    </row>
    <row r="3011" spans="1:2">
      <c r="A3011" s="105" t="str">
        <f>TRIM(Clienti!B3011)</f>
        <v/>
      </c>
      <c r="B3011" s="76">
        <f>Clienti!A3011</f>
        <v>0</v>
      </c>
    </row>
    <row r="3012" spans="1:2">
      <c r="A3012" s="105" t="str">
        <f>TRIM(Clienti!B3012)</f>
        <v/>
      </c>
      <c r="B3012" s="76">
        <f>Clienti!A3012</f>
        <v>0</v>
      </c>
    </row>
    <row r="3013" spans="1:2">
      <c r="A3013" s="105" t="str">
        <f>TRIM(Clienti!B3013)</f>
        <v/>
      </c>
      <c r="B3013" s="76">
        <f>Clienti!A3013</f>
        <v>0</v>
      </c>
    </row>
    <row r="3014" spans="1:2">
      <c r="A3014" s="105" t="str">
        <f>TRIM(Clienti!B3014)</f>
        <v/>
      </c>
      <c r="B3014" s="76">
        <f>Clienti!A3014</f>
        <v>0</v>
      </c>
    </row>
    <row r="3015" spans="1:2">
      <c r="A3015" s="105" t="str">
        <f>TRIM(Clienti!B3015)</f>
        <v/>
      </c>
      <c r="B3015" s="76">
        <f>Clienti!A3015</f>
        <v>0</v>
      </c>
    </row>
    <row r="3016" spans="1:2">
      <c r="A3016" s="105" t="str">
        <f>TRIM(Clienti!B3016)</f>
        <v/>
      </c>
      <c r="B3016" s="76">
        <f>Clienti!A3016</f>
        <v>0</v>
      </c>
    </row>
    <row r="3017" spans="1:2">
      <c r="A3017" s="105" t="str">
        <f>TRIM(Clienti!B3017)</f>
        <v/>
      </c>
      <c r="B3017" s="76">
        <f>Clienti!A3017</f>
        <v>0</v>
      </c>
    </row>
    <row r="3018" spans="1:2">
      <c r="A3018" s="105" t="str">
        <f>TRIM(Clienti!B3018)</f>
        <v/>
      </c>
      <c r="B3018" s="76">
        <f>Clienti!A3018</f>
        <v>0</v>
      </c>
    </row>
    <row r="3019" spans="1:2">
      <c r="A3019" s="105" t="str">
        <f>TRIM(Clienti!B3019)</f>
        <v/>
      </c>
      <c r="B3019" s="76">
        <f>Clienti!A3019</f>
        <v>0</v>
      </c>
    </row>
    <row r="3020" spans="1:2">
      <c r="A3020" s="105" t="str">
        <f>TRIM(Clienti!B3020)</f>
        <v/>
      </c>
      <c r="B3020" s="76">
        <f>Clienti!A3020</f>
        <v>0</v>
      </c>
    </row>
    <row r="3021" spans="1:2">
      <c r="A3021" s="105" t="str">
        <f>TRIM(Clienti!B3021)</f>
        <v/>
      </c>
      <c r="B3021" s="76">
        <f>Clienti!A3021</f>
        <v>0</v>
      </c>
    </row>
    <row r="3022" spans="1:2">
      <c r="A3022" s="105" t="str">
        <f>TRIM(Clienti!B3022)</f>
        <v/>
      </c>
      <c r="B3022" s="76">
        <f>Clienti!A3022</f>
        <v>0</v>
      </c>
    </row>
    <row r="3023" spans="1:2">
      <c r="A3023" s="105" t="str">
        <f>TRIM(Clienti!B3023)</f>
        <v/>
      </c>
      <c r="B3023" s="76">
        <f>Clienti!A3023</f>
        <v>0</v>
      </c>
    </row>
    <row r="3024" spans="1:2">
      <c r="A3024" s="105" t="str">
        <f>TRIM(Clienti!B3024)</f>
        <v/>
      </c>
      <c r="B3024" s="76">
        <f>Clienti!A3024</f>
        <v>0</v>
      </c>
    </row>
    <row r="3025" spans="1:2">
      <c r="A3025" s="105" t="str">
        <f>TRIM(Clienti!B3025)</f>
        <v/>
      </c>
      <c r="B3025" s="76">
        <f>Clienti!A3025</f>
        <v>0</v>
      </c>
    </row>
    <row r="3026" spans="1:2">
      <c r="A3026" s="105" t="str">
        <f>TRIM(Clienti!B3026)</f>
        <v/>
      </c>
      <c r="B3026" s="76">
        <f>Clienti!A3026</f>
        <v>0</v>
      </c>
    </row>
    <row r="3027" spans="1:2">
      <c r="A3027" s="105" t="str">
        <f>TRIM(Clienti!B3027)</f>
        <v/>
      </c>
      <c r="B3027" s="76">
        <f>Clienti!A3027</f>
        <v>0</v>
      </c>
    </row>
    <row r="3028" spans="1:2">
      <c r="A3028" s="105" t="str">
        <f>TRIM(Clienti!B3028)</f>
        <v/>
      </c>
      <c r="B3028" s="76">
        <f>Clienti!A3028</f>
        <v>0</v>
      </c>
    </row>
    <row r="3029" spans="1:2">
      <c r="A3029" s="105" t="str">
        <f>TRIM(Clienti!B3029)</f>
        <v/>
      </c>
      <c r="B3029" s="76">
        <f>Clienti!A3029</f>
        <v>0</v>
      </c>
    </row>
    <row r="3030" spans="1:2">
      <c r="A3030" s="105" t="str">
        <f>TRIM(Clienti!B3030)</f>
        <v/>
      </c>
      <c r="B3030" s="76">
        <f>Clienti!A3030</f>
        <v>0</v>
      </c>
    </row>
    <row r="3031" spans="1:2">
      <c r="A3031" s="105" t="str">
        <f>TRIM(Clienti!B3031)</f>
        <v/>
      </c>
      <c r="B3031" s="76">
        <f>Clienti!A3031</f>
        <v>0</v>
      </c>
    </row>
    <row r="3032" spans="1:2">
      <c r="A3032" s="105" t="str">
        <f>TRIM(Clienti!B3032)</f>
        <v/>
      </c>
      <c r="B3032" s="76">
        <f>Clienti!A3032</f>
        <v>0</v>
      </c>
    </row>
    <row r="3033" spans="1:2">
      <c r="A3033" s="105" t="str">
        <f>TRIM(Clienti!B3033)</f>
        <v/>
      </c>
      <c r="B3033" s="76">
        <f>Clienti!A3033</f>
        <v>0</v>
      </c>
    </row>
    <row r="3034" spans="1:2">
      <c r="A3034" s="105" t="str">
        <f>TRIM(Clienti!B3034)</f>
        <v/>
      </c>
      <c r="B3034" s="76">
        <f>Clienti!A3034</f>
        <v>0</v>
      </c>
    </row>
    <row r="3035" spans="1:2">
      <c r="A3035" s="105" t="str">
        <f>TRIM(Clienti!B3035)</f>
        <v/>
      </c>
      <c r="B3035" s="76">
        <f>Clienti!A3035</f>
        <v>0</v>
      </c>
    </row>
    <row r="3036" spans="1:2">
      <c r="A3036" s="105" t="str">
        <f>TRIM(Clienti!B3036)</f>
        <v/>
      </c>
      <c r="B3036" s="76">
        <f>Clienti!A3036</f>
        <v>0</v>
      </c>
    </row>
    <row r="3037" spans="1:2">
      <c r="A3037" s="105" t="str">
        <f>TRIM(Clienti!B3037)</f>
        <v/>
      </c>
      <c r="B3037" s="76">
        <f>Clienti!A3037</f>
        <v>0</v>
      </c>
    </row>
    <row r="3038" spans="1:2">
      <c r="A3038" s="105" t="str">
        <f>TRIM(Clienti!B3038)</f>
        <v/>
      </c>
      <c r="B3038" s="76">
        <f>Clienti!A3038</f>
        <v>0</v>
      </c>
    </row>
    <row r="3039" spans="1:2">
      <c r="A3039" s="105" t="str">
        <f>TRIM(Clienti!B3039)</f>
        <v/>
      </c>
      <c r="B3039" s="76">
        <f>Clienti!A3039</f>
        <v>0</v>
      </c>
    </row>
    <row r="3040" spans="1:2">
      <c r="A3040" s="105" t="str">
        <f>TRIM(Clienti!B3040)</f>
        <v/>
      </c>
      <c r="B3040" s="76">
        <f>Clienti!A3040</f>
        <v>0</v>
      </c>
    </row>
    <row r="3041" spans="1:2">
      <c r="A3041" s="105" t="str">
        <f>TRIM(Clienti!B3041)</f>
        <v/>
      </c>
      <c r="B3041" s="76">
        <f>Clienti!A3041</f>
        <v>0</v>
      </c>
    </row>
    <row r="3042" spans="1:2">
      <c r="A3042" s="105" t="str">
        <f>TRIM(Clienti!B3042)</f>
        <v/>
      </c>
      <c r="B3042" s="76">
        <f>Clienti!A3042</f>
        <v>0</v>
      </c>
    </row>
    <row r="3043" spans="1:2">
      <c r="A3043" s="105" t="str">
        <f>TRIM(Clienti!B3043)</f>
        <v/>
      </c>
      <c r="B3043" s="76">
        <f>Clienti!A3043</f>
        <v>0</v>
      </c>
    </row>
    <row r="3044" spans="1:2">
      <c r="A3044" s="105" t="str">
        <f>TRIM(Clienti!B3044)</f>
        <v/>
      </c>
      <c r="B3044" s="76">
        <f>Clienti!A3044</f>
        <v>0</v>
      </c>
    </row>
    <row r="3045" spans="1:2">
      <c r="A3045" s="105" t="str">
        <f>TRIM(Clienti!B3045)</f>
        <v/>
      </c>
      <c r="B3045" s="76">
        <f>Clienti!A3045</f>
        <v>0</v>
      </c>
    </row>
    <row r="3046" spans="1:2">
      <c r="A3046" s="105" t="str">
        <f>TRIM(Clienti!B3046)</f>
        <v/>
      </c>
      <c r="B3046" s="76">
        <f>Clienti!A3046</f>
        <v>0</v>
      </c>
    </row>
    <row r="3047" spans="1:2">
      <c r="A3047" s="105" t="str">
        <f>TRIM(Clienti!B3047)</f>
        <v/>
      </c>
      <c r="B3047" s="76">
        <f>Clienti!A3047</f>
        <v>0</v>
      </c>
    </row>
    <row r="3048" spans="1:2">
      <c r="A3048" s="105" t="str">
        <f>TRIM(Clienti!B3048)</f>
        <v/>
      </c>
      <c r="B3048" s="76">
        <f>Clienti!A3048</f>
        <v>0</v>
      </c>
    </row>
    <row r="3049" spans="1:2">
      <c r="A3049" s="105" t="str">
        <f>TRIM(Clienti!B3049)</f>
        <v/>
      </c>
      <c r="B3049" s="76">
        <f>Clienti!A3049</f>
        <v>0</v>
      </c>
    </row>
    <row r="3050" spans="1:2">
      <c r="A3050" s="105" t="str">
        <f>TRIM(Clienti!B3050)</f>
        <v/>
      </c>
      <c r="B3050" s="76">
        <f>Clienti!A3050</f>
        <v>0</v>
      </c>
    </row>
    <row r="3051" spans="1:2">
      <c r="A3051" s="105" t="str">
        <f>TRIM(Clienti!B3051)</f>
        <v/>
      </c>
      <c r="B3051" s="76">
        <f>Clienti!A3051</f>
        <v>0</v>
      </c>
    </row>
    <row r="3052" spans="1:2">
      <c r="A3052" s="105" t="str">
        <f>TRIM(Clienti!B3052)</f>
        <v/>
      </c>
      <c r="B3052" s="76">
        <f>Clienti!A3052</f>
        <v>0</v>
      </c>
    </row>
    <row r="3053" spans="1:2">
      <c r="A3053" s="105" t="str">
        <f>TRIM(Clienti!B3053)</f>
        <v/>
      </c>
      <c r="B3053" s="76">
        <f>Clienti!A3053</f>
        <v>0</v>
      </c>
    </row>
    <row r="3054" spans="1:2">
      <c r="A3054" s="105" t="str">
        <f>TRIM(Clienti!B3054)</f>
        <v/>
      </c>
      <c r="B3054" s="76">
        <f>Clienti!A3054</f>
        <v>0</v>
      </c>
    </row>
    <row r="3055" spans="1:2">
      <c r="A3055" s="105" t="str">
        <f>TRIM(Clienti!B3055)</f>
        <v/>
      </c>
      <c r="B3055" s="76">
        <f>Clienti!A3055</f>
        <v>0</v>
      </c>
    </row>
    <row r="3056" spans="1:2">
      <c r="A3056" s="105" t="str">
        <f>TRIM(Clienti!B3056)</f>
        <v/>
      </c>
      <c r="B3056" s="76">
        <f>Clienti!A3056</f>
        <v>0</v>
      </c>
    </row>
    <row r="3057" spans="1:2">
      <c r="A3057" s="105" t="str">
        <f>TRIM(Clienti!B3057)</f>
        <v/>
      </c>
      <c r="B3057" s="76">
        <f>Clienti!A3057</f>
        <v>0</v>
      </c>
    </row>
    <row r="3058" spans="1:2">
      <c r="A3058" s="105" t="str">
        <f>TRIM(Clienti!B3058)</f>
        <v/>
      </c>
      <c r="B3058" s="76">
        <f>Clienti!A3058</f>
        <v>0</v>
      </c>
    </row>
    <row r="3059" spans="1:2">
      <c r="A3059" s="105" t="str">
        <f>TRIM(Clienti!B3059)</f>
        <v/>
      </c>
      <c r="B3059" s="76">
        <f>Clienti!A3059</f>
        <v>0</v>
      </c>
    </row>
    <row r="3060" spans="1:2">
      <c r="A3060" s="105" t="str">
        <f>TRIM(Clienti!B3060)</f>
        <v/>
      </c>
      <c r="B3060" s="76">
        <f>Clienti!A3060</f>
        <v>0</v>
      </c>
    </row>
    <row r="3061" spans="1:2">
      <c r="A3061" s="105" t="str">
        <f>TRIM(Clienti!B3061)</f>
        <v/>
      </c>
      <c r="B3061" s="76">
        <f>Clienti!A3061</f>
        <v>0</v>
      </c>
    </row>
    <row r="3062" spans="1:2">
      <c r="A3062" s="105" t="str">
        <f>TRIM(Clienti!B3062)</f>
        <v/>
      </c>
      <c r="B3062" s="76">
        <f>Clienti!A3062</f>
        <v>0</v>
      </c>
    </row>
    <row r="3063" spans="1:2">
      <c r="A3063" s="105" t="str">
        <f>TRIM(Clienti!B3063)</f>
        <v/>
      </c>
      <c r="B3063" s="76">
        <f>Clienti!A3063</f>
        <v>0</v>
      </c>
    </row>
    <row r="3064" spans="1:2">
      <c r="A3064" s="105" t="str">
        <f>TRIM(Clienti!B3064)</f>
        <v/>
      </c>
      <c r="B3064" s="76">
        <f>Clienti!A3064</f>
        <v>0</v>
      </c>
    </row>
    <row r="3065" spans="1:2">
      <c r="A3065" s="105" t="str">
        <f>TRIM(Clienti!B3065)</f>
        <v/>
      </c>
      <c r="B3065" s="76">
        <f>Clienti!A3065</f>
        <v>0</v>
      </c>
    </row>
    <row r="3066" spans="1:2">
      <c r="A3066" s="105" t="str">
        <f>TRIM(Clienti!B3066)</f>
        <v/>
      </c>
      <c r="B3066" s="76">
        <f>Clienti!A3066</f>
        <v>0</v>
      </c>
    </row>
    <row r="3067" spans="1:2">
      <c r="A3067" s="105" t="str">
        <f>TRIM(Clienti!B3067)</f>
        <v/>
      </c>
      <c r="B3067" s="76">
        <f>Clienti!A3067</f>
        <v>0</v>
      </c>
    </row>
    <row r="3068" spans="1:2">
      <c r="A3068" s="105" t="str">
        <f>TRIM(Clienti!B3068)</f>
        <v/>
      </c>
      <c r="B3068" s="76">
        <f>Clienti!A3068</f>
        <v>0</v>
      </c>
    </row>
    <row r="3069" spans="1:2">
      <c r="A3069" s="105" t="str">
        <f>TRIM(Clienti!B3069)</f>
        <v/>
      </c>
      <c r="B3069" s="76">
        <f>Clienti!A3069</f>
        <v>0</v>
      </c>
    </row>
    <row r="3070" spans="1:2">
      <c r="A3070" s="105" t="str">
        <f>TRIM(Clienti!B3070)</f>
        <v/>
      </c>
      <c r="B3070" s="76">
        <f>Clienti!A3070</f>
        <v>0</v>
      </c>
    </row>
    <row r="3071" spans="1:2">
      <c r="A3071" s="105" t="str">
        <f>TRIM(Clienti!B3071)</f>
        <v/>
      </c>
      <c r="B3071" s="76">
        <f>Clienti!A3071</f>
        <v>0</v>
      </c>
    </row>
    <row r="3072" spans="1:2">
      <c r="A3072" s="105" t="str">
        <f>TRIM(Clienti!B3072)</f>
        <v/>
      </c>
      <c r="B3072" s="76">
        <f>Clienti!A3072</f>
        <v>0</v>
      </c>
    </row>
    <row r="3073" spans="1:2">
      <c r="A3073" s="105" t="str">
        <f>TRIM(Clienti!B3073)</f>
        <v/>
      </c>
      <c r="B3073" s="76">
        <f>Clienti!A3073</f>
        <v>0</v>
      </c>
    </row>
    <row r="3074" spans="1:2">
      <c r="A3074" s="105" t="str">
        <f>TRIM(Clienti!B3074)</f>
        <v/>
      </c>
      <c r="B3074" s="76">
        <f>Clienti!A3074</f>
        <v>0</v>
      </c>
    </row>
    <row r="3075" spans="1:2">
      <c r="A3075" s="105" t="str">
        <f>TRIM(Clienti!B3075)</f>
        <v/>
      </c>
      <c r="B3075" s="76">
        <f>Clienti!A3075</f>
        <v>0</v>
      </c>
    </row>
    <row r="3076" spans="1:2">
      <c r="A3076" s="105" t="str">
        <f>TRIM(Clienti!B3076)</f>
        <v/>
      </c>
      <c r="B3076" s="76">
        <f>Clienti!A3076</f>
        <v>0</v>
      </c>
    </row>
    <row r="3077" spans="1:2">
      <c r="A3077" s="105" t="str">
        <f>TRIM(Clienti!B3077)</f>
        <v/>
      </c>
      <c r="B3077" s="76">
        <f>Clienti!A3077</f>
        <v>0</v>
      </c>
    </row>
    <row r="3078" spans="1:2">
      <c r="A3078" s="105" t="str">
        <f>TRIM(Clienti!B3078)</f>
        <v/>
      </c>
      <c r="B3078" s="76">
        <f>Clienti!A3078</f>
        <v>0</v>
      </c>
    </row>
    <row r="3079" spans="1:2">
      <c r="A3079" s="105" t="str">
        <f>TRIM(Clienti!B3079)</f>
        <v/>
      </c>
      <c r="B3079" s="76">
        <f>Clienti!A3079</f>
        <v>0</v>
      </c>
    </row>
    <row r="3080" spans="1:2">
      <c r="A3080" s="105" t="str">
        <f>TRIM(Clienti!B3080)</f>
        <v/>
      </c>
      <c r="B3080" s="76">
        <f>Clienti!A3080</f>
        <v>0</v>
      </c>
    </row>
    <row r="3081" spans="1:2">
      <c r="A3081" s="105" t="str">
        <f>TRIM(Clienti!B3081)</f>
        <v/>
      </c>
      <c r="B3081" s="76">
        <f>Clienti!A3081</f>
        <v>0</v>
      </c>
    </row>
    <row r="3082" spans="1:2">
      <c r="A3082" s="105" t="str">
        <f>TRIM(Clienti!B3082)</f>
        <v/>
      </c>
      <c r="B3082" s="76">
        <f>Clienti!A3082</f>
        <v>0</v>
      </c>
    </row>
    <row r="3083" spans="1:2">
      <c r="A3083" s="105" t="str">
        <f>TRIM(Clienti!B3083)</f>
        <v/>
      </c>
      <c r="B3083" s="76">
        <f>Clienti!A3083</f>
        <v>0</v>
      </c>
    </row>
    <row r="3084" spans="1:2">
      <c r="A3084" s="105" t="str">
        <f>TRIM(Clienti!B3084)</f>
        <v/>
      </c>
      <c r="B3084" s="76">
        <f>Clienti!A3084</f>
        <v>0</v>
      </c>
    </row>
    <row r="3085" spans="1:2">
      <c r="A3085" s="105" t="str">
        <f>TRIM(Clienti!B3085)</f>
        <v/>
      </c>
      <c r="B3085" s="76">
        <f>Clienti!A3085</f>
        <v>0</v>
      </c>
    </row>
    <row r="3086" spans="1:2">
      <c r="A3086" s="105" t="str">
        <f>TRIM(Clienti!B3086)</f>
        <v/>
      </c>
      <c r="B3086" s="76">
        <f>Clienti!A3086</f>
        <v>0</v>
      </c>
    </row>
    <row r="3087" spans="1:2">
      <c r="A3087" s="105" t="str">
        <f>TRIM(Clienti!B3087)</f>
        <v/>
      </c>
      <c r="B3087" s="76">
        <f>Clienti!A3087</f>
        <v>0</v>
      </c>
    </row>
    <row r="3088" spans="1:2">
      <c r="A3088" s="105" t="str">
        <f>TRIM(Clienti!B3088)</f>
        <v/>
      </c>
      <c r="B3088" s="76">
        <f>Clienti!A3088</f>
        <v>0</v>
      </c>
    </row>
    <row r="3089" spans="1:2">
      <c r="A3089" s="105" t="str">
        <f>TRIM(Clienti!B3089)</f>
        <v/>
      </c>
      <c r="B3089" s="76">
        <f>Clienti!A3089</f>
        <v>0</v>
      </c>
    </row>
    <row r="3090" spans="1:2">
      <c r="A3090" s="105" t="str">
        <f>TRIM(Clienti!B3090)</f>
        <v/>
      </c>
      <c r="B3090" s="76">
        <f>Clienti!A3090</f>
        <v>0</v>
      </c>
    </row>
    <row r="3091" spans="1:2">
      <c r="A3091" s="105" t="str">
        <f>TRIM(Clienti!B3091)</f>
        <v/>
      </c>
      <c r="B3091" s="76">
        <f>Clienti!A3091</f>
        <v>0</v>
      </c>
    </row>
    <row r="3092" spans="1:2">
      <c r="A3092" s="105" t="str">
        <f>TRIM(Clienti!B3092)</f>
        <v/>
      </c>
      <c r="B3092" s="76">
        <f>Clienti!A3092</f>
        <v>0</v>
      </c>
    </row>
    <row r="3093" spans="1:2">
      <c r="A3093" s="105" t="str">
        <f>TRIM(Clienti!B3093)</f>
        <v/>
      </c>
      <c r="B3093" s="76">
        <f>Clienti!A3093</f>
        <v>0</v>
      </c>
    </row>
    <row r="3094" spans="1:2">
      <c r="A3094" s="105" t="str">
        <f>TRIM(Clienti!B3094)</f>
        <v/>
      </c>
      <c r="B3094" s="76">
        <f>Clienti!A3094</f>
        <v>0</v>
      </c>
    </row>
    <row r="3095" spans="1:2">
      <c r="A3095" s="105" t="str">
        <f>TRIM(Clienti!B3095)</f>
        <v/>
      </c>
      <c r="B3095" s="76">
        <f>Clienti!A3095</f>
        <v>0</v>
      </c>
    </row>
    <row r="3096" spans="1:2">
      <c r="A3096" s="105" t="str">
        <f>TRIM(Clienti!B3096)</f>
        <v/>
      </c>
      <c r="B3096" s="76">
        <f>Clienti!A3096</f>
        <v>0</v>
      </c>
    </row>
    <row r="3097" spans="1:2">
      <c r="A3097" s="105" t="str">
        <f>TRIM(Clienti!B3097)</f>
        <v/>
      </c>
      <c r="B3097" s="76">
        <f>Clienti!A3097</f>
        <v>0</v>
      </c>
    </row>
    <row r="3098" spans="1:2">
      <c r="A3098" s="105" t="str">
        <f>TRIM(Clienti!B3098)</f>
        <v/>
      </c>
      <c r="B3098" s="76">
        <f>Clienti!A3098</f>
        <v>0</v>
      </c>
    </row>
    <row r="3099" spans="1:2">
      <c r="A3099" s="105" t="str">
        <f>TRIM(Clienti!B3099)</f>
        <v/>
      </c>
      <c r="B3099" s="76">
        <f>Clienti!A3099</f>
        <v>0</v>
      </c>
    </row>
    <row r="3100" spans="1:2">
      <c r="A3100" s="105" t="str">
        <f>TRIM(Clienti!B3100)</f>
        <v/>
      </c>
      <c r="B3100" s="76">
        <f>Clienti!A3100</f>
        <v>0</v>
      </c>
    </row>
    <row r="3101" spans="1:2">
      <c r="A3101" s="105" t="str">
        <f>TRIM(Clienti!B3101)</f>
        <v/>
      </c>
      <c r="B3101" s="76">
        <f>Clienti!A3101</f>
        <v>0</v>
      </c>
    </row>
    <row r="3102" spans="1:2">
      <c r="A3102" s="105" t="str">
        <f>TRIM(Clienti!B3102)</f>
        <v/>
      </c>
      <c r="B3102" s="76">
        <f>Clienti!A3102</f>
        <v>0</v>
      </c>
    </row>
    <row r="3103" spans="1:2">
      <c r="A3103" s="105" t="str">
        <f>TRIM(Clienti!B3103)</f>
        <v/>
      </c>
      <c r="B3103" s="76">
        <f>Clienti!A3103</f>
        <v>0</v>
      </c>
    </row>
    <row r="3104" spans="1:2">
      <c r="A3104" s="105" t="str">
        <f>TRIM(Clienti!B3104)</f>
        <v/>
      </c>
      <c r="B3104" s="76">
        <f>Clienti!A3104</f>
        <v>0</v>
      </c>
    </row>
    <row r="3105" spans="1:2">
      <c r="A3105" s="105" t="str">
        <f>TRIM(Clienti!B3105)</f>
        <v/>
      </c>
      <c r="B3105" s="76">
        <f>Clienti!A3105</f>
        <v>0</v>
      </c>
    </row>
    <row r="3106" spans="1:2">
      <c r="A3106" s="105" t="str">
        <f>TRIM(Clienti!B3106)</f>
        <v/>
      </c>
      <c r="B3106" s="76">
        <f>Clienti!A3106</f>
        <v>0</v>
      </c>
    </row>
    <row r="3107" spans="1:2">
      <c r="A3107" s="105" t="str">
        <f>TRIM(Clienti!B3107)</f>
        <v/>
      </c>
      <c r="B3107" s="76">
        <f>Clienti!A3107</f>
        <v>0</v>
      </c>
    </row>
    <row r="3108" spans="1:2">
      <c r="A3108" s="105" t="str">
        <f>TRIM(Clienti!B3108)</f>
        <v/>
      </c>
      <c r="B3108" s="76">
        <f>Clienti!A3108</f>
        <v>0</v>
      </c>
    </row>
    <row r="3109" spans="1:2">
      <c r="A3109" s="105" t="str">
        <f>TRIM(Clienti!B3109)</f>
        <v/>
      </c>
      <c r="B3109" s="76">
        <f>Clienti!A3109</f>
        <v>0</v>
      </c>
    </row>
    <row r="3110" spans="1:2">
      <c r="A3110" s="105" t="str">
        <f>TRIM(Clienti!B3110)</f>
        <v/>
      </c>
      <c r="B3110" s="76">
        <f>Clienti!A3110</f>
        <v>0</v>
      </c>
    </row>
    <row r="3111" spans="1:2">
      <c r="A3111" s="105" t="str">
        <f>TRIM(Clienti!B3111)</f>
        <v/>
      </c>
      <c r="B3111" s="76">
        <f>Clienti!A3111</f>
        <v>0</v>
      </c>
    </row>
    <row r="3112" spans="1:2">
      <c r="A3112" s="105" t="str">
        <f>TRIM(Clienti!B3112)</f>
        <v/>
      </c>
      <c r="B3112" s="76">
        <f>Clienti!A3112</f>
        <v>0</v>
      </c>
    </row>
    <row r="3113" spans="1:2">
      <c r="A3113" s="105" t="str">
        <f>TRIM(Clienti!B3113)</f>
        <v/>
      </c>
      <c r="B3113" s="76">
        <f>Clienti!A3113</f>
        <v>0</v>
      </c>
    </row>
    <row r="3114" spans="1:2">
      <c r="A3114" s="105" t="str">
        <f>TRIM(Clienti!B3114)</f>
        <v/>
      </c>
      <c r="B3114" s="76">
        <f>Clienti!A3114</f>
        <v>0</v>
      </c>
    </row>
    <row r="3115" spans="1:2">
      <c r="A3115" s="105" t="str">
        <f>TRIM(Clienti!B3115)</f>
        <v/>
      </c>
      <c r="B3115" s="76">
        <f>Clienti!A3115</f>
        <v>0</v>
      </c>
    </row>
    <row r="3116" spans="1:2">
      <c r="A3116" s="105" t="str">
        <f>TRIM(Clienti!B3116)</f>
        <v/>
      </c>
      <c r="B3116" s="76">
        <f>Clienti!A3116</f>
        <v>0</v>
      </c>
    </row>
    <row r="3117" spans="1:2">
      <c r="A3117" s="105" t="str">
        <f>TRIM(Clienti!B3117)</f>
        <v/>
      </c>
      <c r="B3117" s="76">
        <f>Clienti!A3117</f>
        <v>0</v>
      </c>
    </row>
    <row r="3118" spans="1:2">
      <c r="A3118" s="105" t="str">
        <f>TRIM(Clienti!B3118)</f>
        <v/>
      </c>
      <c r="B3118" s="76">
        <f>Clienti!A3118</f>
        <v>0</v>
      </c>
    </row>
    <row r="3119" spans="1:2">
      <c r="A3119" s="105" t="str">
        <f>TRIM(Clienti!B3119)</f>
        <v/>
      </c>
      <c r="B3119" s="76">
        <f>Clienti!A3119</f>
        <v>0</v>
      </c>
    </row>
    <row r="3120" spans="1:2">
      <c r="A3120" s="105" t="str">
        <f>TRIM(Clienti!B3120)</f>
        <v/>
      </c>
      <c r="B3120" s="76">
        <f>Clienti!A3120</f>
        <v>0</v>
      </c>
    </row>
    <row r="3121" spans="1:2">
      <c r="A3121" s="105" t="str">
        <f>TRIM(Clienti!B3121)</f>
        <v/>
      </c>
      <c r="B3121" s="76">
        <f>Clienti!A3121</f>
        <v>0</v>
      </c>
    </row>
    <row r="3122" spans="1:2">
      <c r="A3122" s="105" t="str">
        <f>TRIM(Clienti!B3122)</f>
        <v/>
      </c>
      <c r="B3122" s="76">
        <f>Clienti!A3122</f>
        <v>0</v>
      </c>
    </row>
    <row r="3123" spans="1:2">
      <c r="A3123" s="105" t="str">
        <f>TRIM(Clienti!B3123)</f>
        <v/>
      </c>
      <c r="B3123" s="76">
        <f>Clienti!A3123</f>
        <v>0</v>
      </c>
    </row>
    <row r="3124" spans="1:2">
      <c r="A3124" s="105" t="str">
        <f>TRIM(Clienti!B3124)</f>
        <v/>
      </c>
      <c r="B3124" s="76">
        <f>Clienti!A3124</f>
        <v>0</v>
      </c>
    </row>
    <row r="3125" spans="1:2">
      <c r="A3125" s="105" t="str">
        <f>TRIM(Clienti!B3125)</f>
        <v/>
      </c>
      <c r="B3125" s="76">
        <f>Clienti!A3125</f>
        <v>0</v>
      </c>
    </row>
    <row r="3126" spans="1:2">
      <c r="A3126" s="105" t="str">
        <f>TRIM(Clienti!B3126)</f>
        <v/>
      </c>
      <c r="B3126" s="76">
        <f>Clienti!A3126</f>
        <v>0</v>
      </c>
    </row>
    <row r="3127" spans="1:2">
      <c r="A3127" s="105" t="str">
        <f>TRIM(Clienti!B3127)</f>
        <v/>
      </c>
      <c r="B3127" s="76">
        <f>Clienti!A3127</f>
        <v>0</v>
      </c>
    </row>
    <row r="3128" spans="1:2">
      <c r="A3128" s="105" t="str">
        <f>TRIM(Clienti!B3128)</f>
        <v/>
      </c>
      <c r="B3128" s="76">
        <f>Clienti!A3128</f>
        <v>0</v>
      </c>
    </row>
    <row r="3129" spans="1:2">
      <c r="A3129" s="105" t="str">
        <f>TRIM(Clienti!B3129)</f>
        <v/>
      </c>
      <c r="B3129" s="76">
        <f>Clienti!A3129</f>
        <v>0</v>
      </c>
    </row>
    <row r="3130" spans="1:2">
      <c r="A3130" s="105" t="str">
        <f>TRIM(Clienti!B3130)</f>
        <v/>
      </c>
      <c r="B3130" s="76">
        <f>Clienti!A3130</f>
        <v>0</v>
      </c>
    </row>
    <row r="3131" spans="1:2">
      <c r="A3131" s="105" t="str">
        <f>TRIM(Clienti!B3131)</f>
        <v/>
      </c>
      <c r="B3131" s="76">
        <f>Clienti!A3131</f>
        <v>0</v>
      </c>
    </row>
    <row r="3132" spans="1:2">
      <c r="A3132" s="105" t="str">
        <f>TRIM(Clienti!B3132)</f>
        <v/>
      </c>
      <c r="B3132" s="76">
        <f>Clienti!A3132</f>
        <v>0</v>
      </c>
    </row>
    <row r="3133" spans="1:2">
      <c r="A3133" s="105" t="str">
        <f>TRIM(Clienti!B3133)</f>
        <v/>
      </c>
      <c r="B3133" s="76">
        <f>Clienti!A3133</f>
        <v>0</v>
      </c>
    </row>
    <row r="3134" spans="1:2">
      <c r="A3134" s="105" t="str">
        <f>TRIM(Clienti!B3134)</f>
        <v/>
      </c>
      <c r="B3134" s="76">
        <f>Clienti!A3134</f>
        <v>0</v>
      </c>
    </row>
    <row r="3135" spans="1:2">
      <c r="A3135" s="105" t="str">
        <f>TRIM(Clienti!B3135)</f>
        <v/>
      </c>
      <c r="B3135" s="76">
        <f>Clienti!A3135</f>
        <v>0</v>
      </c>
    </row>
    <row r="3136" spans="1:2">
      <c r="A3136" s="105" t="str">
        <f>TRIM(Clienti!B3136)</f>
        <v/>
      </c>
      <c r="B3136" s="76">
        <f>Clienti!A3136</f>
        <v>0</v>
      </c>
    </row>
    <row r="3137" spans="1:2">
      <c r="A3137" s="105" t="str">
        <f>TRIM(Clienti!B3137)</f>
        <v/>
      </c>
      <c r="B3137" s="76">
        <f>Clienti!A3137</f>
        <v>0</v>
      </c>
    </row>
    <row r="3138" spans="1:2">
      <c r="A3138" s="105" t="str">
        <f>TRIM(Clienti!B3138)</f>
        <v/>
      </c>
      <c r="B3138" s="76">
        <f>Clienti!A3138</f>
        <v>0</v>
      </c>
    </row>
    <row r="3139" spans="1:2">
      <c r="A3139" s="105" t="str">
        <f>TRIM(Clienti!B3139)</f>
        <v/>
      </c>
      <c r="B3139" s="76">
        <f>Clienti!A3139</f>
        <v>0</v>
      </c>
    </row>
    <row r="3140" spans="1:2">
      <c r="A3140" s="105" t="str">
        <f>TRIM(Clienti!B3140)</f>
        <v/>
      </c>
      <c r="B3140" s="76">
        <f>Clienti!A3140</f>
        <v>0</v>
      </c>
    </row>
    <row r="3141" spans="1:2">
      <c r="A3141" s="105" t="str">
        <f>TRIM(Clienti!B3141)</f>
        <v/>
      </c>
      <c r="B3141" s="76">
        <f>Clienti!A3141</f>
        <v>0</v>
      </c>
    </row>
    <row r="3142" spans="1:2">
      <c r="A3142" s="105" t="str">
        <f>TRIM(Clienti!B3142)</f>
        <v/>
      </c>
      <c r="B3142" s="76">
        <f>Clienti!A3142</f>
        <v>0</v>
      </c>
    </row>
    <row r="3143" spans="1:2">
      <c r="A3143" s="105" t="str">
        <f>TRIM(Clienti!B3143)</f>
        <v/>
      </c>
      <c r="B3143" s="76">
        <f>Clienti!A3143</f>
        <v>0</v>
      </c>
    </row>
    <row r="3144" spans="1:2">
      <c r="A3144" s="105" t="str">
        <f>TRIM(Clienti!B3144)</f>
        <v/>
      </c>
      <c r="B3144" s="76">
        <f>Clienti!A3144</f>
        <v>0</v>
      </c>
    </row>
    <row r="3145" spans="1:2">
      <c r="A3145" s="105" t="str">
        <f>TRIM(Clienti!B3145)</f>
        <v/>
      </c>
      <c r="B3145" s="76">
        <f>Clienti!A3145</f>
        <v>0</v>
      </c>
    </row>
    <row r="3146" spans="1:2">
      <c r="A3146" s="105" t="str">
        <f>TRIM(Clienti!B3146)</f>
        <v/>
      </c>
      <c r="B3146" s="76">
        <f>Clienti!A3146</f>
        <v>0</v>
      </c>
    </row>
    <row r="3147" spans="1:2">
      <c r="A3147" s="105" t="str">
        <f>TRIM(Clienti!B3147)</f>
        <v/>
      </c>
      <c r="B3147" s="76">
        <f>Clienti!A3147</f>
        <v>0</v>
      </c>
    </row>
    <row r="3148" spans="1:2">
      <c r="A3148" s="105" t="str">
        <f>TRIM(Clienti!B3148)</f>
        <v/>
      </c>
      <c r="B3148" s="76">
        <f>Clienti!A3148</f>
        <v>0</v>
      </c>
    </row>
    <row r="3149" spans="1:2">
      <c r="A3149" s="105" t="str">
        <f>TRIM(Clienti!B3149)</f>
        <v/>
      </c>
      <c r="B3149" s="76">
        <f>Clienti!A3149</f>
        <v>0</v>
      </c>
    </row>
    <row r="3150" spans="1:2">
      <c r="A3150" s="105" t="str">
        <f>TRIM(Clienti!B3150)</f>
        <v/>
      </c>
      <c r="B3150" s="76">
        <f>Clienti!A3150</f>
        <v>0</v>
      </c>
    </row>
    <row r="3151" spans="1:2">
      <c r="A3151" s="105" t="str">
        <f>TRIM(Clienti!B3151)</f>
        <v/>
      </c>
      <c r="B3151" s="76">
        <f>Clienti!A3151</f>
        <v>0</v>
      </c>
    </row>
    <row r="3152" spans="1:2">
      <c r="A3152" s="105" t="str">
        <f>TRIM(Clienti!B3152)</f>
        <v/>
      </c>
      <c r="B3152" s="76">
        <f>Clienti!A3152</f>
        <v>0</v>
      </c>
    </row>
    <row r="3153" spans="1:2">
      <c r="A3153" s="105" t="str">
        <f>TRIM(Clienti!B3153)</f>
        <v/>
      </c>
      <c r="B3153" s="76">
        <f>Clienti!A3153</f>
        <v>0</v>
      </c>
    </row>
    <row r="3154" spans="1:2">
      <c r="A3154" s="105" t="str">
        <f>TRIM(Clienti!B3154)</f>
        <v/>
      </c>
      <c r="B3154" s="76">
        <f>Clienti!A3154</f>
        <v>0</v>
      </c>
    </row>
    <row r="3155" spans="1:2">
      <c r="A3155" s="105" t="str">
        <f>TRIM(Clienti!B3155)</f>
        <v/>
      </c>
      <c r="B3155" s="76">
        <f>Clienti!A3155</f>
        <v>0</v>
      </c>
    </row>
    <row r="3156" spans="1:2">
      <c r="A3156" s="105" t="str">
        <f>TRIM(Clienti!B3156)</f>
        <v/>
      </c>
      <c r="B3156" s="76">
        <f>Clienti!A3156</f>
        <v>0</v>
      </c>
    </row>
    <row r="3157" spans="1:2">
      <c r="A3157" s="105" t="str">
        <f>TRIM(Clienti!B3157)</f>
        <v/>
      </c>
      <c r="B3157" s="76">
        <f>Clienti!A3157</f>
        <v>0</v>
      </c>
    </row>
    <row r="3158" spans="1:2">
      <c r="A3158" s="105" t="str">
        <f>TRIM(Clienti!B3158)</f>
        <v/>
      </c>
      <c r="B3158" s="76">
        <f>Clienti!A3158</f>
        <v>0</v>
      </c>
    </row>
    <row r="3159" spans="1:2">
      <c r="A3159" s="105" t="str">
        <f>TRIM(Clienti!B3159)</f>
        <v/>
      </c>
      <c r="B3159" s="76">
        <f>Clienti!A3159</f>
        <v>0</v>
      </c>
    </row>
    <row r="3160" spans="1:2">
      <c r="A3160" s="105" t="str">
        <f>TRIM(Clienti!B3160)</f>
        <v/>
      </c>
      <c r="B3160" s="76">
        <f>Clienti!A3160</f>
        <v>0</v>
      </c>
    </row>
    <row r="3161" spans="1:2">
      <c r="A3161" s="105" t="str">
        <f>TRIM(Clienti!B3161)</f>
        <v/>
      </c>
      <c r="B3161" s="76">
        <f>Clienti!A3161</f>
        <v>0</v>
      </c>
    </row>
    <row r="3162" spans="1:2">
      <c r="A3162" s="105" t="str">
        <f>TRIM(Clienti!B3162)</f>
        <v/>
      </c>
      <c r="B3162" s="76">
        <f>Clienti!A3162</f>
        <v>0</v>
      </c>
    </row>
    <row r="3163" spans="1:2">
      <c r="A3163" s="105" t="str">
        <f>TRIM(Clienti!B3163)</f>
        <v/>
      </c>
      <c r="B3163" s="76">
        <f>Clienti!A3163</f>
        <v>0</v>
      </c>
    </row>
    <row r="3164" spans="1:2">
      <c r="A3164" s="105" t="str">
        <f>TRIM(Clienti!B3164)</f>
        <v/>
      </c>
      <c r="B3164" s="76">
        <f>Clienti!A3164</f>
        <v>0</v>
      </c>
    </row>
    <row r="3165" spans="1:2">
      <c r="A3165" s="105" t="str">
        <f>TRIM(Clienti!B3165)</f>
        <v/>
      </c>
      <c r="B3165" s="76">
        <f>Clienti!A3165</f>
        <v>0</v>
      </c>
    </row>
    <row r="3166" spans="1:2">
      <c r="A3166" s="105" t="str">
        <f>TRIM(Clienti!B3166)</f>
        <v/>
      </c>
      <c r="B3166" s="76">
        <f>Clienti!A3166</f>
        <v>0</v>
      </c>
    </row>
    <row r="3167" spans="1:2">
      <c r="A3167" s="105" t="str">
        <f>TRIM(Clienti!B3167)</f>
        <v/>
      </c>
      <c r="B3167" s="76">
        <f>Clienti!A3167</f>
        <v>0</v>
      </c>
    </row>
    <row r="3168" spans="1:2">
      <c r="A3168" s="105" t="str">
        <f>TRIM(Clienti!B3168)</f>
        <v/>
      </c>
      <c r="B3168" s="76">
        <f>Clienti!A3168</f>
        <v>0</v>
      </c>
    </row>
    <row r="3169" spans="1:2">
      <c r="A3169" s="105" t="str">
        <f>TRIM(Clienti!B3169)</f>
        <v/>
      </c>
      <c r="B3169" s="76">
        <f>Clienti!A3169</f>
        <v>0</v>
      </c>
    </row>
    <row r="3170" spans="1:2">
      <c r="A3170" s="105" t="str">
        <f>TRIM(Clienti!B3170)</f>
        <v/>
      </c>
      <c r="B3170" s="76">
        <f>Clienti!A3170</f>
        <v>0</v>
      </c>
    </row>
    <row r="3171" spans="1:2">
      <c r="A3171" s="105" t="str">
        <f>TRIM(Clienti!B3171)</f>
        <v/>
      </c>
      <c r="B3171" s="76">
        <f>Clienti!A3171</f>
        <v>0</v>
      </c>
    </row>
    <row r="3172" spans="1:2">
      <c r="A3172" s="105" t="str">
        <f>TRIM(Clienti!B3172)</f>
        <v/>
      </c>
      <c r="B3172" s="76">
        <f>Clienti!A3172</f>
        <v>0</v>
      </c>
    </row>
    <row r="3173" spans="1:2">
      <c r="A3173" s="105" t="str">
        <f>TRIM(Clienti!B3173)</f>
        <v/>
      </c>
      <c r="B3173" s="76">
        <f>Clienti!A3173</f>
        <v>0</v>
      </c>
    </row>
    <row r="3174" spans="1:2">
      <c r="A3174" s="105" t="str">
        <f>TRIM(Clienti!B3174)</f>
        <v/>
      </c>
      <c r="B3174" s="76">
        <f>Clienti!A3174</f>
        <v>0</v>
      </c>
    </row>
    <row r="3175" spans="1:2">
      <c r="A3175" s="105" t="str">
        <f>TRIM(Clienti!B3175)</f>
        <v/>
      </c>
      <c r="B3175" s="76">
        <f>Clienti!A3175</f>
        <v>0</v>
      </c>
    </row>
    <row r="3176" spans="1:2">
      <c r="A3176" s="105" t="str">
        <f>TRIM(Clienti!B3176)</f>
        <v/>
      </c>
      <c r="B3176" s="76">
        <f>Clienti!A3176</f>
        <v>0</v>
      </c>
    </row>
    <row r="3177" spans="1:2">
      <c r="A3177" s="105" t="str">
        <f>TRIM(Clienti!B3177)</f>
        <v/>
      </c>
      <c r="B3177" s="76">
        <f>Clienti!A3177</f>
        <v>0</v>
      </c>
    </row>
    <row r="3178" spans="1:2">
      <c r="A3178" s="105" t="str">
        <f>TRIM(Clienti!B3178)</f>
        <v/>
      </c>
      <c r="B3178" s="76">
        <f>Clienti!A3178</f>
        <v>0</v>
      </c>
    </row>
    <row r="3179" spans="1:2">
      <c r="A3179" s="105" t="str">
        <f>TRIM(Clienti!B3179)</f>
        <v/>
      </c>
      <c r="B3179" s="76">
        <f>Clienti!A3179</f>
        <v>0</v>
      </c>
    </row>
    <row r="3180" spans="1:2">
      <c r="A3180" s="105" t="str">
        <f>TRIM(Clienti!B3180)</f>
        <v/>
      </c>
      <c r="B3180" s="76">
        <f>Clienti!A3180</f>
        <v>0</v>
      </c>
    </row>
    <row r="3181" spans="1:2">
      <c r="A3181" s="105" t="str">
        <f>TRIM(Clienti!B3181)</f>
        <v/>
      </c>
      <c r="B3181" s="76">
        <f>Clienti!A3181</f>
        <v>0</v>
      </c>
    </row>
    <row r="3182" spans="1:2">
      <c r="A3182" s="105" t="str">
        <f>TRIM(Clienti!B3182)</f>
        <v/>
      </c>
      <c r="B3182" s="76">
        <f>Clienti!A3182</f>
        <v>0</v>
      </c>
    </row>
    <row r="3183" spans="1:2">
      <c r="A3183" s="105" t="str">
        <f>TRIM(Clienti!B3183)</f>
        <v/>
      </c>
      <c r="B3183" s="76">
        <f>Clienti!A3183</f>
        <v>0</v>
      </c>
    </row>
    <row r="3184" spans="1:2">
      <c r="A3184" s="105" t="str">
        <f>TRIM(Clienti!B3184)</f>
        <v/>
      </c>
      <c r="B3184" s="76">
        <f>Clienti!A3184</f>
        <v>0</v>
      </c>
    </row>
    <row r="3185" spans="1:2">
      <c r="A3185" s="105" t="str">
        <f>TRIM(Clienti!B3185)</f>
        <v/>
      </c>
      <c r="B3185" s="76">
        <f>Clienti!A3185</f>
        <v>0</v>
      </c>
    </row>
    <row r="3186" spans="1:2">
      <c r="A3186" s="105" t="str">
        <f>TRIM(Clienti!B3186)</f>
        <v/>
      </c>
      <c r="B3186" s="76">
        <f>Clienti!A3186</f>
        <v>0</v>
      </c>
    </row>
    <row r="3187" spans="1:2">
      <c r="A3187" s="105" t="str">
        <f>TRIM(Clienti!B3187)</f>
        <v/>
      </c>
      <c r="B3187" s="76">
        <f>Clienti!A3187</f>
        <v>0</v>
      </c>
    </row>
    <row r="3188" spans="1:2">
      <c r="A3188" s="105" t="str">
        <f>TRIM(Clienti!B3188)</f>
        <v/>
      </c>
      <c r="B3188" s="76">
        <f>Clienti!A3188</f>
        <v>0</v>
      </c>
    </row>
    <row r="3189" spans="1:2">
      <c r="A3189" s="105" t="str">
        <f>TRIM(Clienti!B3189)</f>
        <v/>
      </c>
      <c r="B3189" s="76">
        <f>Clienti!A3189</f>
        <v>0</v>
      </c>
    </row>
    <row r="3190" spans="1:2">
      <c r="A3190" s="105" t="str">
        <f>TRIM(Clienti!B3190)</f>
        <v/>
      </c>
      <c r="B3190" s="76">
        <f>Clienti!A3190</f>
        <v>0</v>
      </c>
    </row>
    <row r="3191" spans="1:2">
      <c r="A3191" s="105" t="str">
        <f>TRIM(Clienti!B3191)</f>
        <v/>
      </c>
      <c r="B3191" s="76">
        <f>Clienti!A3191</f>
        <v>0</v>
      </c>
    </row>
    <row r="3192" spans="1:2">
      <c r="A3192" s="105" t="str">
        <f>TRIM(Clienti!B3192)</f>
        <v/>
      </c>
      <c r="B3192" s="76">
        <f>Clienti!A3192</f>
        <v>0</v>
      </c>
    </row>
    <row r="3193" spans="1:2">
      <c r="A3193" s="105" t="str">
        <f>TRIM(Clienti!B3193)</f>
        <v/>
      </c>
      <c r="B3193" s="76">
        <f>Clienti!A3193</f>
        <v>0</v>
      </c>
    </row>
    <row r="3194" spans="1:2">
      <c r="A3194" s="105" t="str">
        <f>TRIM(Clienti!B3194)</f>
        <v/>
      </c>
      <c r="B3194" s="76">
        <f>Clienti!A3194</f>
        <v>0</v>
      </c>
    </row>
    <row r="3195" spans="1:2">
      <c r="A3195" s="105" t="str">
        <f>TRIM(Clienti!B3195)</f>
        <v/>
      </c>
      <c r="B3195" s="76">
        <f>Clienti!A3195</f>
        <v>0</v>
      </c>
    </row>
    <row r="3196" spans="1:2">
      <c r="A3196" s="105" t="str">
        <f>TRIM(Clienti!B3196)</f>
        <v/>
      </c>
      <c r="B3196" s="76">
        <f>Clienti!A3196</f>
        <v>0</v>
      </c>
    </row>
    <row r="3197" spans="1:2">
      <c r="A3197" s="105" t="str">
        <f>TRIM(Clienti!B3197)</f>
        <v/>
      </c>
      <c r="B3197" s="76">
        <f>Clienti!A3197</f>
        <v>0</v>
      </c>
    </row>
    <row r="3198" spans="1:2">
      <c r="A3198" s="105" t="str">
        <f>TRIM(Clienti!B3198)</f>
        <v/>
      </c>
      <c r="B3198" s="76">
        <f>Clienti!A3198</f>
        <v>0</v>
      </c>
    </row>
    <row r="3199" spans="1:2">
      <c r="A3199" s="105" t="str">
        <f>TRIM(Clienti!B3199)</f>
        <v/>
      </c>
      <c r="B3199" s="76">
        <f>Clienti!A3199</f>
        <v>0</v>
      </c>
    </row>
    <row r="3200" spans="1:2">
      <c r="A3200" s="105" t="str">
        <f>TRIM(Clienti!B3200)</f>
        <v/>
      </c>
      <c r="B3200" s="76">
        <f>Clienti!A3200</f>
        <v>0</v>
      </c>
    </row>
    <row r="3201" spans="1:2">
      <c r="A3201" s="105" t="str">
        <f>TRIM(Clienti!B3201)</f>
        <v/>
      </c>
      <c r="B3201" s="76">
        <f>Clienti!A3201</f>
        <v>0</v>
      </c>
    </row>
    <row r="3202" spans="1:2">
      <c r="A3202" s="105" t="str">
        <f>TRIM(Clienti!B3202)</f>
        <v/>
      </c>
      <c r="B3202" s="76">
        <f>Clienti!A3202</f>
        <v>0</v>
      </c>
    </row>
    <row r="3203" spans="1:2">
      <c r="A3203" s="105" t="str">
        <f>TRIM(Clienti!B3203)</f>
        <v/>
      </c>
      <c r="B3203" s="76">
        <f>Clienti!A3203</f>
        <v>0</v>
      </c>
    </row>
    <row r="3204" spans="1:2">
      <c r="A3204" s="105" t="str">
        <f>TRIM(Clienti!B3204)</f>
        <v/>
      </c>
      <c r="B3204" s="76">
        <f>Clienti!A3204</f>
        <v>0</v>
      </c>
    </row>
    <row r="3205" spans="1:2">
      <c r="A3205" s="105" t="str">
        <f>TRIM(Clienti!B3205)</f>
        <v/>
      </c>
      <c r="B3205" s="76">
        <f>Clienti!A3205</f>
        <v>0</v>
      </c>
    </row>
    <row r="3206" spans="1:2">
      <c r="A3206" s="105" t="str">
        <f>TRIM(Clienti!B3206)</f>
        <v/>
      </c>
      <c r="B3206" s="76">
        <f>Clienti!A3206</f>
        <v>0</v>
      </c>
    </row>
    <row r="3207" spans="1:2">
      <c r="A3207" s="105" t="str">
        <f>TRIM(Clienti!B3207)</f>
        <v/>
      </c>
      <c r="B3207" s="76">
        <f>Clienti!A3207</f>
        <v>0</v>
      </c>
    </row>
    <row r="3208" spans="1:2">
      <c r="A3208" s="105" t="str">
        <f>TRIM(Clienti!B3208)</f>
        <v/>
      </c>
      <c r="B3208" s="76">
        <f>Clienti!A3208</f>
        <v>0</v>
      </c>
    </row>
    <row r="3209" spans="1:2">
      <c r="A3209" s="105" t="str">
        <f>TRIM(Clienti!B3209)</f>
        <v/>
      </c>
      <c r="B3209" s="76">
        <f>Clienti!A3209</f>
        <v>0</v>
      </c>
    </row>
    <row r="3210" spans="1:2">
      <c r="A3210" s="105" t="str">
        <f>TRIM(Clienti!B3210)</f>
        <v/>
      </c>
      <c r="B3210" s="76">
        <f>Clienti!A3210</f>
        <v>0</v>
      </c>
    </row>
    <row r="3211" spans="1:2">
      <c r="A3211" s="105" t="str">
        <f>TRIM(Clienti!B3211)</f>
        <v/>
      </c>
      <c r="B3211" s="76">
        <f>Clienti!A3211</f>
        <v>0</v>
      </c>
    </row>
    <row r="3212" spans="1:2">
      <c r="A3212" s="105" t="str">
        <f>TRIM(Clienti!B3212)</f>
        <v/>
      </c>
      <c r="B3212" s="76">
        <f>Clienti!A3212</f>
        <v>0</v>
      </c>
    </row>
    <row r="3213" spans="1:2">
      <c r="A3213" s="105" t="str">
        <f>TRIM(Clienti!B3213)</f>
        <v/>
      </c>
      <c r="B3213" s="76">
        <f>Clienti!A3213</f>
        <v>0</v>
      </c>
    </row>
    <row r="3214" spans="1:2">
      <c r="A3214" s="105" t="str">
        <f>TRIM(Clienti!B3214)</f>
        <v/>
      </c>
      <c r="B3214" s="76">
        <f>Clienti!A3214</f>
        <v>0</v>
      </c>
    </row>
    <row r="3215" spans="1:2">
      <c r="A3215" s="105" t="str">
        <f>TRIM(Clienti!B3215)</f>
        <v/>
      </c>
      <c r="B3215" s="76">
        <f>Clienti!A3215</f>
        <v>0</v>
      </c>
    </row>
    <row r="3216" spans="1:2">
      <c r="A3216" s="105" t="str">
        <f>TRIM(Clienti!B3216)</f>
        <v/>
      </c>
      <c r="B3216" s="76">
        <f>Clienti!A3216</f>
        <v>0</v>
      </c>
    </row>
    <row r="3217" spans="1:2">
      <c r="A3217" s="105" t="str">
        <f>TRIM(Clienti!B3217)</f>
        <v/>
      </c>
      <c r="B3217" s="76">
        <f>Clienti!A3217</f>
        <v>0</v>
      </c>
    </row>
    <row r="3218" spans="1:2">
      <c r="A3218" s="105" t="str">
        <f>TRIM(Clienti!B3218)</f>
        <v/>
      </c>
      <c r="B3218" s="76">
        <f>Clienti!A3218</f>
        <v>0</v>
      </c>
    </row>
    <row r="3219" spans="1:2">
      <c r="A3219" s="105" t="str">
        <f>TRIM(Clienti!B3219)</f>
        <v/>
      </c>
      <c r="B3219" s="76">
        <f>Clienti!A3219</f>
        <v>0</v>
      </c>
    </row>
    <row r="3220" spans="1:2">
      <c r="A3220" s="105" t="str">
        <f>TRIM(Clienti!B3220)</f>
        <v/>
      </c>
      <c r="B3220" s="76">
        <f>Clienti!A3220</f>
        <v>0</v>
      </c>
    </row>
    <row r="3221" spans="1:2">
      <c r="A3221" s="105" t="str">
        <f>TRIM(Clienti!B3221)</f>
        <v/>
      </c>
      <c r="B3221" s="76">
        <f>Clienti!A3221</f>
        <v>0</v>
      </c>
    </row>
    <row r="3222" spans="1:2">
      <c r="A3222" s="105" t="str">
        <f>TRIM(Clienti!B3222)</f>
        <v/>
      </c>
      <c r="B3222" s="76">
        <f>Clienti!A3222</f>
        <v>0</v>
      </c>
    </row>
    <row r="3223" spans="1:2">
      <c r="A3223" s="105" t="str">
        <f>TRIM(Clienti!B3223)</f>
        <v/>
      </c>
      <c r="B3223" s="76">
        <f>Clienti!A3223</f>
        <v>0</v>
      </c>
    </row>
    <row r="3224" spans="1:2">
      <c r="A3224" s="105" t="str">
        <f>TRIM(Clienti!B3224)</f>
        <v/>
      </c>
      <c r="B3224" s="76">
        <f>Clienti!A3224</f>
        <v>0</v>
      </c>
    </row>
    <row r="3225" spans="1:2">
      <c r="A3225" s="105" t="str">
        <f>TRIM(Clienti!B3225)</f>
        <v/>
      </c>
      <c r="B3225" s="76">
        <f>Clienti!A3225</f>
        <v>0</v>
      </c>
    </row>
    <row r="3226" spans="1:2">
      <c r="A3226" s="105" t="str">
        <f>TRIM(Clienti!B3226)</f>
        <v/>
      </c>
      <c r="B3226" s="76">
        <f>Clienti!A3226</f>
        <v>0</v>
      </c>
    </row>
    <row r="3227" spans="1:2">
      <c r="A3227" s="105" t="str">
        <f>TRIM(Clienti!B3227)</f>
        <v/>
      </c>
      <c r="B3227" s="76">
        <f>Clienti!A3227</f>
        <v>0</v>
      </c>
    </row>
    <row r="3228" spans="1:2">
      <c r="A3228" s="105" t="str">
        <f>TRIM(Clienti!B3228)</f>
        <v/>
      </c>
      <c r="B3228" s="76">
        <f>Clienti!A3228</f>
        <v>0</v>
      </c>
    </row>
    <row r="3229" spans="1:2">
      <c r="A3229" s="105" t="str">
        <f>TRIM(Clienti!B3229)</f>
        <v/>
      </c>
      <c r="B3229" s="76">
        <f>Clienti!A3229</f>
        <v>0</v>
      </c>
    </row>
    <row r="3230" spans="1:2">
      <c r="A3230" s="105" t="str">
        <f>TRIM(Clienti!B3230)</f>
        <v/>
      </c>
      <c r="B3230" s="76">
        <f>Clienti!A3230</f>
        <v>0</v>
      </c>
    </row>
    <row r="3231" spans="1:2">
      <c r="A3231" s="105" t="str">
        <f>TRIM(Clienti!B3231)</f>
        <v/>
      </c>
      <c r="B3231" s="76">
        <f>Clienti!A3231</f>
        <v>0</v>
      </c>
    </row>
    <row r="3232" spans="1:2">
      <c r="A3232" s="105" t="str">
        <f>TRIM(Clienti!B3232)</f>
        <v/>
      </c>
      <c r="B3232" s="76">
        <f>Clienti!A3232</f>
        <v>0</v>
      </c>
    </row>
    <row r="3233" spans="1:2">
      <c r="A3233" s="105" t="str">
        <f>TRIM(Clienti!B3233)</f>
        <v/>
      </c>
      <c r="B3233" s="76">
        <f>Clienti!A3233</f>
        <v>0</v>
      </c>
    </row>
    <row r="3234" spans="1:2">
      <c r="A3234" s="105" t="str">
        <f>TRIM(Clienti!B3234)</f>
        <v/>
      </c>
      <c r="B3234" s="76">
        <f>Clienti!A3234</f>
        <v>0</v>
      </c>
    </row>
    <row r="3235" spans="1:2">
      <c r="A3235" s="105" t="str">
        <f>TRIM(Clienti!B3235)</f>
        <v/>
      </c>
      <c r="B3235" s="76">
        <f>Clienti!A3235</f>
        <v>0</v>
      </c>
    </row>
    <row r="3236" spans="1:2">
      <c r="A3236" s="105" t="str">
        <f>TRIM(Clienti!B3236)</f>
        <v/>
      </c>
      <c r="B3236" s="76">
        <f>Clienti!A3236</f>
        <v>0</v>
      </c>
    </row>
    <row r="3237" spans="1:2">
      <c r="A3237" s="105" t="str">
        <f>TRIM(Clienti!B3237)</f>
        <v/>
      </c>
      <c r="B3237" s="76">
        <f>Clienti!A3237</f>
        <v>0</v>
      </c>
    </row>
    <row r="3238" spans="1:2">
      <c r="A3238" s="105" t="str">
        <f>TRIM(Clienti!B3238)</f>
        <v/>
      </c>
      <c r="B3238" s="76">
        <f>Clienti!A3238</f>
        <v>0</v>
      </c>
    </row>
    <row r="3239" spans="1:2">
      <c r="A3239" s="105" t="str">
        <f>TRIM(Clienti!B3239)</f>
        <v/>
      </c>
      <c r="B3239" s="76">
        <f>Clienti!A3239</f>
        <v>0</v>
      </c>
    </row>
    <row r="3240" spans="1:2">
      <c r="A3240" s="105" t="str">
        <f>TRIM(Clienti!B3240)</f>
        <v/>
      </c>
      <c r="B3240" s="76">
        <f>Clienti!A3240</f>
        <v>0</v>
      </c>
    </row>
    <row r="3241" spans="1:2">
      <c r="A3241" s="105" t="str">
        <f>TRIM(Clienti!B3241)</f>
        <v/>
      </c>
      <c r="B3241" s="76">
        <f>Clienti!A3241</f>
        <v>0</v>
      </c>
    </row>
    <row r="3242" spans="1:2">
      <c r="A3242" s="105" t="str">
        <f>TRIM(Clienti!B3242)</f>
        <v/>
      </c>
      <c r="B3242" s="76">
        <f>Clienti!A3242</f>
        <v>0</v>
      </c>
    </row>
    <row r="3243" spans="1:2">
      <c r="A3243" s="105" t="str">
        <f>TRIM(Clienti!B3243)</f>
        <v/>
      </c>
      <c r="B3243" s="76">
        <f>Clienti!A3243</f>
        <v>0</v>
      </c>
    </row>
    <row r="3244" spans="1:2">
      <c r="A3244" s="105" t="str">
        <f>TRIM(Clienti!B3244)</f>
        <v/>
      </c>
      <c r="B3244" s="76">
        <f>Clienti!A3244</f>
        <v>0</v>
      </c>
    </row>
    <row r="3245" spans="1:2">
      <c r="A3245" s="105" t="str">
        <f>TRIM(Clienti!B3245)</f>
        <v/>
      </c>
      <c r="B3245" s="76">
        <f>Clienti!A3245</f>
        <v>0</v>
      </c>
    </row>
    <row r="3246" spans="1:2">
      <c r="A3246" s="105" t="str">
        <f>TRIM(Clienti!B3246)</f>
        <v/>
      </c>
      <c r="B3246" s="76">
        <f>Clienti!A3246</f>
        <v>0</v>
      </c>
    </row>
    <row r="3247" spans="1:2">
      <c r="A3247" s="105" t="str">
        <f>TRIM(Clienti!B3247)</f>
        <v/>
      </c>
      <c r="B3247" s="76">
        <f>Clienti!A3247</f>
        <v>0</v>
      </c>
    </row>
    <row r="3248" spans="1:2">
      <c r="A3248" s="105" t="str">
        <f>TRIM(Clienti!B3248)</f>
        <v/>
      </c>
      <c r="B3248" s="76">
        <f>Clienti!A3248</f>
        <v>0</v>
      </c>
    </row>
    <row r="3249" spans="1:2">
      <c r="A3249" s="105" t="str">
        <f>TRIM(Clienti!B3249)</f>
        <v/>
      </c>
      <c r="B3249" s="76">
        <f>Clienti!A3249</f>
        <v>0</v>
      </c>
    </row>
    <row r="3250" spans="1:2">
      <c r="A3250" s="105" t="str">
        <f>TRIM(Clienti!B3250)</f>
        <v/>
      </c>
      <c r="B3250" s="76">
        <f>Clienti!A3250</f>
        <v>0</v>
      </c>
    </row>
    <row r="3251" spans="1:2">
      <c r="A3251" s="105" t="str">
        <f>TRIM(Clienti!B3251)</f>
        <v/>
      </c>
      <c r="B3251" s="76">
        <f>Clienti!A3251</f>
        <v>0</v>
      </c>
    </row>
    <row r="3252" spans="1:2">
      <c r="A3252" s="105" t="str">
        <f>TRIM(Clienti!B3252)</f>
        <v/>
      </c>
      <c r="B3252" s="76">
        <f>Clienti!A3252</f>
        <v>0</v>
      </c>
    </row>
    <row r="3253" spans="1:2">
      <c r="A3253" s="105" t="str">
        <f>TRIM(Clienti!B3253)</f>
        <v/>
      </c>
      <c r="B3253" s="76">
        <f>Clienti!A3253</f>
        <v>0</v>
      </c>
    </row>
    <row r="3254" spans="1:2">
      <c r="A3254" s="105" t="str">
        <f>TRIM(Clienti!B3254)</f>
        <v/>
      </c>
      <c r="B3254" s="76">
        <f>Clienti!A3254</f>
        <v>0</v>
      </c>
    </row>
    <row r="3255" spans="1:2">
      <c r="A3255" s="105" t="str">
        <f>TRIM(Clienti!B3255)</f>
        <v/>
      </c>
      <c r="B3255" s="76">
        <f>Clienti!A3255</f>
        <v>0</v>
      </c>
    </row>
    <row r="3256" spans="1:2">
      <c r="A3256" s="105" t="str">
        <f>TRIM(Clienti!B3256)</f>
        <v/>
      </c>
      <c r="B3256" s="76">
        <f>Clienti!A3256</f>
        <v>0</v>
      </c>
    </row>
    <row r="3257" spans="1:2">
      <c r="A3257" s="105" t="str">
        <f>TRIM(Clienti!B3257)</f>
        <v/>
      </c>
      <c r="B3257" s="76">
        <f>Clienti!A3257</f>
        <v>0</v>
      </c>
    </row>
    <row r="3258" spans="1:2">
      <c r="A3258" s="105" t="str">
        <f>TRIM(Clienti!B3258)</f>
        <v/>
      </c>
      <c r="B3258" s="76">
        <f>Clienti!A3258</f>
        <v>0</v>
      </c>
    </row>
    <row r="3259" spans="1:2">
      <c r="A3259" s="105" t="str">
        <f>TRIM(Clienti!B3259)</f>
        <v/>
      </c>
      <c r="B3259" s="76">
        <f>Clienti!A3259</f>
        <v>0</v>
      </c>
    </row>
    <row r="3260" spans="1:2">
      <c r="A3260" s="105" t="str">
        <f>TRIM(Clienti!B3260)</f>
        <v/>
      </c>
      <c r="B3260" s="76">
        <f>Clienti!A3260</f>
        <v>0</v>
      </c>
    </row>
    <row r="3261" spans="1:2">
      <c r="A3261" s="105" t="str">
        <f>TRIM(Clienti!B3261)</f>
        <v/>
      </c>
      <c r="B3261" s="76">
        <f>Clienti!A3261</f>
        <v>0</v>
      </c>
    </row>
    <row r="3262" spans="1:2">
      <c r="A3262" s="105" t="str">
        <f>TRIM(Clienti!B3262)</f>
        <v/>
      </c>
      <c r="B3262" s="76">
        <f>Clienti!A3262</f>
        <v>0</v>
      </c>
    </row>
    <row r="3263" spans="1:2">
      <c r="A3263" s="105" t="str">
        <f>TRIM(Clienti!B3263)</f>
        <v/>
      </c>
      <c r="B3263" s="76">
        <f>Clienti!A3263</f>
        <v>0</v>
      </c>
    </row>
    <row r="3264" spans="1:2">
      <c r="A3264" s="105" t="str">
        <f>TRIM(Clienti!B3264)</f>
        <v/>
      </c>
      <c r="B3264" s="76">
        <f>Clienti!A3264</f>
        <v>0</v>
      </c>
    </row>
    <row r="3265" spans="1:2">
      <c r="A3265" s="105" t="str">
        <f>TRIM(Clienti!B3265)</f>
        <v/>
      </c>
      <c r="B3265" s="76">
        <f>Clienti!A3265</f>
        <v>0</v>
      </c>
    </row>
    <row r="3266" spans="1:2">
      <c r="A3266" s="105" t="str">
        <f>TRIM(Clienti!B3266)</f>
        <v/>
      </c>
      <c r="B3266" s="76">
        <f>Clienti!A3266</f>
        <v>0</v>
      </c>
    </row>
    <row r="3267" spans="1:2">
      <c r="A3267" s="105" t="str">
        <f>TRIM(Clienti!B3267)</f>
        <v/>
      </c>
      <c r="B3267" s="76">
        <f>Clienti!A3267</f>
        <v>0</v>
      </c>
    </row>
    <row r="3268" spans="1:2">
      <c r="A3268" s="105" t="str">
        <f>TRIM(Clienti!B3268)</f>
        <v/>
      </c>
      <c r="B3268" s="76">
        <f>Clienti!A3268</f>
        <v>0</v>
      </c>
    </row>
    <row r="3269" spans="1:2">
      <c r="A3269" s="105" t="str">
        <f>TRIM(Clienti!B3269)</f>
        <v/>
      </c>
      <c r="B3269" s="76">
        <f>Clienti!A3269</f>
        <v>0</v>
      </c>
    </row>
    <row r="3270" spans="1:2">
      <c r="A3270" s="105" t="str">
        <f>TRIM(Clienti!B3270)</f>
        <v/>
      </c>
      <c r="B3270" s="76">
        <f>Clienti!A3270</f>
        <v>0</v>
      </c>
    </row>
    <row r="3271" spans="1:2">
      <c r="A3271" s="105" t="str">
        <f>TRIM(Clienti!B3271)</f>
        <v/>
      </c>
      <c r="B3271" s="76">
        <f>Clienti!A3271</f>
        <v>0</v>
      </c>
    </row>
    <row r="3272" spans="1:2">
      <c r="A3272" s="105" t="str">
        <f>TRIM(Clienti!B3272)</f>
        <v/>
      </c>
      <c r="B3272" s="76">
        <f>Clienti!A3272</f>
        <v>0</v>
      </c>
    </row>
    <row r="3273" spans="1:2">
      <c r="A3273" s="105" t="str">
        <f>TRIM(Clienti!B3273)</f>
        <v/>
      </c>
      <c r="B3273" s="76">
        <f>Clienti!A3273</f>
        <v>0</v>
      </c>
    </row>
    <row r="3274" spans="1:2">
      <c r="A3274" s="105" t="str">
        <f>TRIM(Clienti!B3274)</f>
        <v/>
      </c>
      <c r="B3274" s="76">
        <f>Clienti!A3274</f>
        <v>0</v>
      </c>
    </row>
    <row r="3275" spans="1:2">
      <c r="A3275" s="105" t="str">
        <f>TRIM(Clienti!B3275)</f>
        <v/>
      </c>
      <c r="B3275" s="76">
        <f>Clienti!A3275</f>
        <v>0</v>
      </c>
    </row>
    <row r="3276" spans="1:2">
      <c r="A3276" s="105" t="str">
        <f>TRIM(Clienti!B3276)</f>
        <v/>
      </c>
      <c r="B3276" s="76">
        <f>Clienti!A3276</f>
        <v>0</v>
      </c>
    </row>
    <row r="3277" spans="1:2">
      <c r="A3277" s="105" t="str">
        <f>TRIM(Clienti!B3277)</f>
        <v/>
      </c>
      <c r="B3277" s="76">
        <f>Clienti!A3277</f>
        <v>0</v>
      </c>
    </row>
    <row r="3278" spans="1:2">
      <c r="A3278" s="105" t="str">
        <f>TRIM(Clienti!B3278)</f>
        <v/>
      </c>
      <c r="B3278" s="76">
        <f>Clienti!A3278</f>
        <v>0</v>
      </c>
    </row>
    <row r="3279" spans="1:2">
      <c r="A3279" s="105" t="str">
        <f>TRIM(Clienti!B3279)</f>
        <v/>
      </c>
      <c r="B3279" s="76">
        <f>Clienti!A3279</f>
        <v>0</v>
      </c>
    </row>
    <row r="3280" spans="1:2">
      <c r="A3280" s="105" t="str">
        <f>TRIM(Clienti!B3280)</f>
        <v/>
      </c>
      <c r="B3280" s="76">
        <f>Clienti!A3280</f>
        <v>0</v>
      </c>
    </row>
    <row r="3281" spans="1:2">
      <c r="A3281" s="105" t="str">
        <f>TRIM(Clienti!B3281)</f>
        <v/>
      </c>
      <c r="B3281" s="76">
        <f>Clienti!A3281</f>
        <v>0</v>
      </c>
    </row>
    <row r="3282" spans="1:2">
      <c r="A3282" s="105" t="str">
        <f>TRIM(Clienti!B3282)</f>
        <v/>
      </c>
      <c r="B3282" s="76">
        <f>Clienti!A3282</f>
        <v>0</v>
      </c>
    </row>
    <row r="3283" spans="1:2">
      <c r="A3283" s="105" t="str">
        <f>TRIM(Clienti!B3283)</f>
        <v/>
      </c>
      <c r="B3283" s="76">
        <f>Clienti!A3283</f>
        <v>0</v>
      </c>
    </row>
    <row r="3284" spans="1:2">
      <c r="A3284" s="105" t="str">
        <f>TRIM(Clienti!B3284)</f>
        <v/>
      </c>
      <c r="B3284" s="76">
        <f>Clienti!A3284</f>
        <v>0</v>
      </c>
    </row>
    <row r="3285" spans="1:2">
      <c r="A3285" s="105" t="str">
        <f>TRIM(Clienti!B3285)</f>
        <v/>
      </c>
      <c r="B3285" s="76">
        <f>Clienti!A3285</f>
        <v>0</v>
      </c>
    </row>
    <row r="3286" spans="1:2">
      <c r="A3286" s="105" t="str">
        <f>TRIM(Clienti!B3286)</f>
        <v/>
      </c>
      <c r="B3286" s="76">
        <f>Clienti!A3286</f>
        <v>0</v>
      </c>
    </row>
    <row r="3287" spans="1:2">
      <c r="A3287" s="105" t="str">
        <f>TRIM(Clienti!B3287)</f>
        <v/>
      </c>
      <c r="B3287" s="76">
        <f>Clienti!A3287</f>
        <v>0</v>
      </c>
    </row>
    <row r="3288" spans="1:2">
      <c r="A3288" s="105" t="str">
        <f>TRIM(Clienti!B3288)</f>
        <v/>
      </c>
      <c r="B3288" s="76">
        <f>Clienti!A3288</f>
        <v>0</v>
      </c>
    </row>
    <row r="3289" spans="1:2">
      <c r="A3289" s="105" t="str">
        <f>TRIM(Clienti!B3289)</f>
        <v/>
      </c>
      <c r="B3289" s="76">
        <f>Clienti!A3289</f>
        <v>0</v>
      </c>
    </row>
    <row r="3290" spans="1:2">
      <c r="A3290" s="105" t="str">
        <f>TRIM(Clienti!B3290)</f>
        <v/>
      </c>
      <c r="B3290" s="76">
        <f>Clienti!A3290</f>
        <v>0</v>
      </c>
    </row>
    <row r="3291" spans="1:2">
      <c r="A3291" s="105" t="str">
        <f>TRIM(Clienti!B3291)</f>
        <v/>
      </c>
      <c r="B3291" s="76">
        <f>Clienti!A3291</f>
        <v>0</v>
      </c>
    </row>
    <row r="3292" spans="1:2">
      <c r="A3292" s="105" t="str">
        <f>TRIM(Clienti!B3292)</f>
        <v/>
      </c>
      <c r="B3292" s="76">
        <f>Clienti!A3292</f>
        <v>0</v>
      </c>
    </row>
    <row r="3293" spans="1:2">
      <c r="A3293" s="105" t="str">
        <f>TRIM(Clienti!B3293)</f>
        <v/>
      </c>
      <c r="B3293" s="76">
        <f>Clienti!A3293</f>
        <v>0</v>
      </c>
    </row>
    <row r="3294" spans="1:2">
      <c r="A3294" s="105" t="str">
        <f>TRIM(Clienti!B3294)</f>
        <v/>
      </c>
      <c r="B3294" s="76">
        <f>Clienti!A3294</f>
        <v>0</v>
      </c>
    </row>
    <row r="3295" spans="1:2">
      <c r="A3295" s="105" t="str">
        <f>TRIM(Clienti!B3295)</f>
        <v/>
      </c>
      <c r="B3295" s="76">
        <f>Clienti!A3295</f>
        <v>0</v>
      </c>
    </row>
    <row r="3296" spans="1:2">
      <c r="A3296" s="105" t="str">
        <f>TRIM(Clienti!B3296)</f>
        <v/>
      </c>
      <c r="B3296" s="76">
        <f>Clienti!A3296</f>
        <v>0</v>
      </c>
    </row>
    <row r="3297" spans="1:2">
      <c r="A3297" s="105" t="str">
        <f>TRIM(Clienti!B3297)</f>
        <v/>
      </c>
      <c r="B3297" s="76">
        <f>Clienti!A3297</f>
        <v>0</v>
      </c>
    </row>
    <row r="3298" spans="1:2">
      <c r="A3298" s="105" t="str">
        <f>TRIM(Clienti!B3298)</f>
        <v/>
      </c>
      <c r="B3298" s="76">
        <f>Clienti!A3298</f>
        <v>0</v>
      </c>
    </row>
    <row r="3299" spans="1:2">
      <c r="A3299" s="105" t="str">
        <f>TRIM(Clienti!B3299)</f>
        <v/>
      </c>
      <c r="B3299" s="76">
        <f>Clienti!A3299</f>
        <v>0</v>
      </c>
    </row>
    <row r="3300" spans="1:2">
      <c r="A3300" s="105" t="str">
        <f>TRIM(Clienti!B3300)</f>
        <v/>
      </c>
      <c r="B3300" s="76">
        <f>Clienti!A3300</f>
        <v>0</v>
      </c>
    </row>
    <row r="3301" spans="1:2">
      <c r="A3301" s="105" t="str">
        <f>TRIM(Clienti!B3301)</f>
        <v/>
      </c>
      <c r="B3301" s="76">
        <f>Clienti!A3301</f>
        <v>0</v>
      </c>
    </row>
    <row r="3302" spans="1:2">
      <c r="A3302" s="105" t="str">
        <f>TRIM(Clienti!B3302)</f>
        <v/>
      </c>
      <c r="B3302" s="76">
        <f>Clienti!A3302</f>
        <v>0</v>
      </c>
    </row>
    <row r="3303" spans="1:2">
      <c r="A3303" s="105" t="str">
        <f>TRIM(Clienti!B3303)</f>
        <v/>
      </c>
      <c r="B3303" s="76">
        <f>Clienti!A3303</f>
        <v>0</v>
      </c>
    </row>
    <row r="3304" spans="1:2">
      <c r="A3304" s="105" t="str">
        <f>TRIM(Clienti!B3304)</f>
        <v/>
      </c>
      <c r="B3304" s="76">
        <f>Clienti!A3304</f>
        <v>0</v>
      </c>
    </row>
    <row r="3305" spans="1:2">
      <c r="A3305" s="105" t="str">
        <f>TRIM(Clienti!B3305)</f>
        <v/>
      </c>
      <c r="B3305" s="76">
        <f>Clienti!A3305</f>
        <v>0</v>
      </c>
    </row>
    <row r="3306" spans="1:2">
      <c r="A3306" s="105" t="str">
        <f>TRIM(Clienti!B3306)</f>
        <v/>
      </c>
      <c r="B3306" s="76">
        <f>Clienti!A3306</f>
        <v>0</v>
      </c>
    </row>
    <row r="3307" spans="1:2">
      <c r="A3307" s="105" t="str">
        <f>TRIM(Clienti!B3307)</f>
        <v/>
      </c>
      <c r="B3307" s="76">
        <f>Clienti!A3307</f>
        <v>0</v>
      </c>
    </row>
    <row r="3308" spans="1:2">
      <c r="A3308" s="105" t="str">
        <f>TRIM(Clienti!B3308)</f>
        <v/>
      </c>
      <c r="B3308" s="76">
        <f>Clienti!A3308</f>
        <v>0</v>
      </c>
    </row>
    <row r="3309" spans="1:2">
      <c r="A3309" s="105" t="str">
        <f>TRIM(Clienti!B3309)</f>
        <v/>
      </c>
      <c r="B3309" s="76">
        <f>Clienti!A3309</f>
        <v>0</v>
      </c>
    </row>
    <row r="3310" spans="1:2">
      <c r="A3310" s="105" t="str">
        <f>TRIM(Clienti!B3310)</f>
        <v/>
      </c>
      <c r="B3310" s="76">
        <f>Clienti!A3310</f>
        <v>0</v>
      </c>
    </row>
    <row r="3311" spans="1:2">
      <c r="A3311" s="105" t="str">
        <f>TRIM(Clienti!B3311)</f>
        <v/>
      </c>
      <c r="B3311" s="76">
        <f>Clienti!A3311</f>
        <v>0</v>
      </c>
    </row>
    <row r="3312" spans="1:2">
      <c r="A3312" s="105" t="str">
        <f>TRIM(Clienti!B3312)</f>
        <v/>
      </c>
      <c r="B3312" s="76">
        <f>Clienti!A3312</f>
        <v>0</v>
      </c>
    </row>
    <row r="3313" spans="1:2">
      <c r="A3313" s="105" t="str">
        <f>TRIM(Clienti!B3313)</f>
        <v/>
      </c>
      <c r="B3313" s="76">
        <f>Clienti!A3313</f>
        <v>0</v>
      </c>
    </row>
    <row r="3314" spans="1:2">
      <c r="A3314" s="105" t="str">
        <f>TRIM(Clienti!B3314)</f>
        <v/>
      </c>
      <c r="B3314" s="76">
        <f>Clienti!A3314</f>
        <v>0</v>
      </c>
    </row>
    <row r="3315" spans="1:2">
      <c r="A3315" s="105" t="str">
        <f>TRIM(Clienti!B3315)</f>
        <v/>
      </c>
      <c r="B3315" s="76">
        <f>Clienti!A3315</f>
        <v>0</v>
      </c>
    </row>
    <row r="3316" spans="1:2">
      <c r="A3316" s="105" t="str">
        <f>TRIM(Clienti!B3316)</f>
        <v/>
      </c>
      <c r="B3316" s="76">
        <f>Clienti!A3316</f>
        <v>0</v>
      </c>
    </row>
    <row r="3317" spans="1:2">
      <c r="A3317" s="105" t="str">
        <f>TRIM(Clienti!B3317)</f>
        <v/>
      </c>
      <c r="B3317" s="76">
        <f>Clienti!A3317</f>
        <v>0</v>
      </c>
    </row>
    <row r="3318" spans="1:2">
      <c r="A3318" s="105" t="str">
        <f>TRIM(Clienti!B3318)</f>
        <v/>
      </c>
      <c r="B3318" s="76">
        <f>Clienti!A3318</f>
        <v>0</v>
      </c>
    </row>
    <row r="3319" spans="1:2">
      <c r="A3319" s="105" t="str">
        <f>TRIM(Clienti!B3319)</f>
        <v/>
      </c>
      <c r="B3319" s="76">
        <f>Clienti!A3319</f>
        <v>0</v>
      </c>
    </row>
    <row r="3320" spans="1:2">
      <c r="A3320" s="105" t="str">
        <f>TRIM(Clienti!B3320)</f>
        <v/>
      </c>
      <c r="B3320" s="76">
        <f>Clienti!A3320</f>
        <v>0</v>
      </c>
    </row>
    <row r="3321" spans="1:2">
      <c r="A3321" s="105" t="str">
        <f>TRIM(Clienti!B3321)</f>
        <v/>
      </c>
      <c r="B3321" s="76">
        <f>Clienti!A3321</f>
        <v>0</v>
      </c>
    </row>
    <row r="3322" spans="1:2">
      <c r="A3322" s="105" t="str">
        <f>TRIM(Clienti!B3322)</f>
        <v/>
      </c>
      <c r="B3322" s="76">
        <f>Clienti!A3322</f>
        <v>0</v>
      </c>
    </row>
    <row r="3323" spans="1:2">
      <c r="A3323" s="105" t="str">
        <f>TRIM(Clienti!B3323)</f>
        <v/>
      </c>
      <c r="B3323" s="76">
        <f>Clienti!A3323</f>
        <v>0</v>
      </c>
    </row>
    <row r="3324" spans="1:2">
      <c r="A3324" s="105" t="str">
        <f>TRIM(Clienti!B3324)</f>
        <v/>
      </c>
      <c r="B3324" s="76">
        <f>Clienti!A3324</f>
        <v>0</v>
      </c>
    </row>
    <row r="3325" spans="1:2">
      <c r="A3325" s="105" t="str">
        <f>TRIM(Clienti!B3325)</f>
        <v/>
      </c>
      <c r="B3325" s="76">
        <f>Clienti!A3325</f>
        <v>0</v>
      </c>
    </row>
    <row r="3326" spans="1:2">
      <c r="A3326" s="105" t="str">
        <f>TRIM(Clienti!B3326)</f>
        <v/>
      </c>
      <c r="B3326" s="76">
        <f>Clienti!A3326</f>
        <v>0</v>
      </c>
    </row>
    <row r="3327" spans="1:2">
      <c r="A3327" s="105" t="str">
        <f>TRIM(Clienti!B3327)</f>
        <v/>
      </c>
      <c r="B3327" s="76">
        <f>Clienti!A3327</f>
        <v>0</v>
      </c>
    </row>
    <row r="3328" spans="1:2">
      <c r="A3328" s="105" t="str">
        <f>TRIM(Clienti!B3328)</f>
        <v/>
      </c>
      <c r="B3328" s="76">
        <f>Clienti!A3328</f>
        <v>0</v>
      </c>
    </row>
    <row r="3329" spans="1:2">
      <c r="A3329" s="105" t="str">
        <f>TRIM(Clienti!B3329)</f>
        <v/>
      </c>
      <c r="B3329" s="76">
        <f>Clienti!A3329</f>
        <v>0</v>
      </c>
    </row>
    <row r="3330" spans="1:2">
      <c r="A3330" s="105" t="str">
        <f>TRIM(Clienti!B3330)</f>
        <v/>
      </c>
      <c r="B3330" s="76">
        <f>Clienti!A3330</f>
        <v>0</v>
      </c>
    </row>
    <row r="3331" spans="1:2">
      <c r="A3331" s="105" t="str">
        <f>TRIM(Clienti!B3331)</f>
        <v/>
      </c>
      <c r="B3331" s="76">
        <f>Clienti!A3331</f>
        <v>0</v>
      </c>
    </row>
    <row r="3332" spans="1:2">
      <c r="A3332" s="105" t="str">
        <f>TRIM(Clienti!B3332)</f>
        <v/>
      </c>
      <c r="B3332" s="76">
        <f>Clienti!A3332</f>
        <v>0</v>
      </c>
    </row>
    <row r="3333" spans="1:2">
      <c r="A3333" s="105" t="str">
        <f>TRIM(Clienti!B3333)</f>
        <v/>
      </c>
      <c r="B3333" s="76">
        <f>Clienti!A3333</f>
        <v>0</v>
      </c>
    </row>
    <row r="3334" spans="1:2">
      <c r="A3334" s="105" t="str">
        <f>TRIM(Clienti!B3334)</f>
        <v/>
      </c>
      <c r="B3334" s="76">
        <f>Clienti!A3334</f>
        <v>0</v>
      </c>
    </row>
    <row r="3335" spans="1:2">
      <c r="A3335" s="105" t="str">
        <f>TRIM(Clienti!B3335)</f>
        <v/>
      </c>
      <c r="B3335" s="76">
        <f>Clienti!A3335</f>
        <v>0</v>
      </c>
    </row>
    <row r="3336" spans="1:2">
      <c r="A3336" s="105" t="str">
        <f>TRIM(Clienti!B3336)</f>
        <v/>
      </c>
      <c r="B3336" s="76">
        <f>Clienti!A3336</f>
        <v>0</v>
      </c>
    </row>
    <row r="3337" spans="1:2">
      <c r="A3337" s="105" t="str">
        <f>TRIM(Clienti!B3337)</f>
        <v/>
      </c>
      <c r="B3337" s="76">
        <f>Clienti!A3337</f>
        <v>0</v>
      </c>
    </row>
    <row r="3338" spans="1:2">
      <c r="A3338" s="105" t="str">
        <f>TRIM(Clienti!B3338)</f>
        <v/>
      </c>
      <c r="B3338" s="76">
        <f>Clienti!A3338</f>
        <v>0</v>
      </c>
    </row>
    <row r="3339" spans="1:2">
      <c r="A3339" s="105" t="str">
        <f>TRIM(Clienti!B3339)</f>
        <v/>
      </c>
      <c r="B3339" s="76">
        <f>Clienti!A3339</f>
        <v>0</v>
      </c>
    </row>
    <row r="3340" spans="1:2">
      <c r="A3340" s="105" t="str">
        <f>TRIM(Clienti!B3340)</f>
        <v/>
      </c>
      <c r="B3340" s="76">
        <f>Clienti!A3340</f>
        <v>0</v>
      </c>
    </row>
    <row r="3341" spans="1:2">
      <c r="A3341" s="105" t="str">
        <f>TRIM(Clienti!B3341)</f>
        <v/>
      </c>
      <c r="B3341" s="76">
        <f>Clienti!A3341</f>
        <v>0</v>
      </c>
    </row>
    <row r="3342" spans="1:2">
      <c r="A3342" s="105" t="str">
        <f>TRIM(Clienti!B3342)</f>
        <v/>
      </c>
      <c r="B3342" s="76">
        <f>Clienti!A3342</f>
        <v>0</v>
      </c>
    </row>
    <row r="3343" spans="1:2">
      <c r="A3343" s="105" t="str">
        <f>TRIM(Clienti!B3343)</f>
        <v/>
      </c>
      <c r="B3343" s="76">
        <f>Clienti!A3343</f>
        <v>0</v>
      </c>
    </row>
    <row r="3344" spans="1:2">
      <c r="A3344" s="105" t="str">
        <f>TRIM(Clienti!B3344)</f>
        <v/>
      </c>
      <c r="B3344" s="76">
        <f>Clienti!A3344</f>
        <v>0</v>
      </c>
    </row>
    <row r="3345" spans="1:2">
      <c r="A3345" s="105" t="str">
        <f>TRIM(Clienti!B3345)</f>
        <v/>
      </c>
      <c r="B3345" s="76">
        <f>Clienti!A3345</f>
        <v>0</v>
      </c>
    </row>
    <row r="3346" spans="1:2">
      <c r="A3346" s="105" t="str">
        <f>TRIM(Clienti!B3346)</f>
        <v/>
      </c>
      <c r="B3346" s="76">
        <f>Clienti!A3346</f>
        <v>0</v>
      </c>
    </row>
    <row r="3347" spans="1:2">
      <c r="A3347" s="105" t="str">
        <f>TRIM(Clienti!B3347)</f>
        <v/>
      </c>
      <c r="B3347" s="76">
        <f>Clienti!A3347</f>
        <v>0</v>
      </c>
    </row>
    <row r="3348" spans="1:2">
      <c r="A3348" s="105" t="str">
        <f>TRIM(Clienti!B3348)</f>
        <v/>
      </c>
      <c r="B3348" s="76">
        <f>Clienti!A3348</f>
        <v>0</v>
      </c>
    </row>
    <row r="3349" spans="1:2">
      <c r="A3349" s="105" t="str">
        <f>TRIM(Clienti!B3349)</f>
        <v/>
      </c>
      <c r="B3349" s="76">
        <f>Clienti!A3349</f>
        <v>0</v>
      </c>
    </row>
    <row r="3350" spans="1:2">
      <c r="A3350" s="105" t="str">
        <f>TRIM(Clienti!B3350)</f>
        <v/>
      </c>
      <c r="B3350" s="76">
        <f>Clienti!A3350</f>
        <v>0</v>
      </c>
    </row>
    <row r="3351" spans="1:2">
      <c r="A3351" s="105" t="str">
        <f>TRIM(Clienti!B3351)</f>
        <v/>
      </c>
      <c r="B3351" s="76">
        <f>Clienti!A3351</f>
        <v>0</v>
      </c>
    </row>
    <row r="3352" spans="1:2">
      <c r="A3352" s="105" t="str">
        <f>TRIM(Clienti!B3352)</f>
        <v/>
      </c>
      <c r="B3352" s="76">
        <f>Clienti!A3352</f>
        <v>0</v>
      </c>
    </row>
    <row r="3353" spans="1:2">
      <c r="A3353" s="105" t="str">
        <f>TRIM(Clienti!B3353)</f>
        <v/>
      </c>
      <c r="B3353" s="76">
        <f>Clienti!A3353</f>
        <v>0</v>
      </c>
    </row>
    <row r="3354" spans="1:2">
      <c r="A3354" s="105" t="str">
        <f>TRIM(Clienti!B3354)</f>
        <v/>
      </c>
      <c r="B3354" s="76">
        <f>Clienti!A3354</f>
        <v>0</v>
      </c>
    </row>
    <row r="3355" spans="1:2">
      <c r="A3355" s="105" t="str">
        <f>TRIM(Clienti!B3355)</f>
        <v/>
      </c>
      <c r="B3355" s="76">
        <f>Clienti!A3355</f>
        <v>0</v>
      </c>
    </row>
    <row r="3356" spans="1:2">
      <c r="A3356" s="105" t="str">
        <f>TRIM(Clienti!B3356)</f>
        <v/>
      </c>
      <c r="B3356" s="76">
        <f>Clienti!A3356</f>
        <v>0</v>
      </c>
    </row>
    <row r="3357" spans="1:2">
      <c r="A3357" s="105" t="str">
        <f>TRIM(Clienti!B3357)</f>
        <v/>
      </c>
      <c r="B3357" s="76">
        <f>Clienti!A3357</f>
        <v>0</v>
      </c>
    </row>
    <row r="3358" spans="1:2">
      <c r="A3358" s="105" t="str">
        <f>TRIM(Clienti!B3358)</f>
        <v/>
      </c>
      <c r="B3358" s="76">
        <f>Clienti!A3358</f>
        <v>0</v>
      </c>
    </row>
    <row r="3359" spans="1:2">
      <c r="A3359" s="105" t="str">
        <f>TRIM(Clienti!B3359)</f>
        <v/>
      </c>
      <c r="B3359" s="76">
        <f>Clienti!A3359</f>
        <v>0</v>
      </c>
    </row>
    <row r="3360" spans="1:2">
      <c r="A3360" s="105" t="str">
        <f>TRIM(Clienti!B3360)</f>
        <v/>
      </c>
      <c r="B3360" s="76">
        <f>Clienti!A3360</f>
        <v>0</v>
      </c>
    </row>
    <row r="3361" spans="1:2">
      <c r="A3361" s="105" t="str">
        <f>TRIM(Clienti!B3361)</f>
        <v/>
      </c>
      <c r="B3361" s="76">
        <f>Clienti!A3361</f>
        <v>0</v>
      </c>
    </row>
    <row r="3362" spans="1:2">
      <c r="A3362" s="105" t="str">
        <f>TRIM(Clienti!B3362)</f>
        <v/>
      </c>
      <c r="B3362" s="76">
        <f>Clienti!A3362</f>
        <v>0</v>
      </c>
    </row>
    <row r="3363" spans="1:2">
      <c r="A3363" s="105" t="str">
        <f>TRIM(Clienti!B3363)</f>
        <v/>
      </c>
      <c r="B3363" s="76">
        <f>Clienti!A3363</f>
        <v>0</v>
      </c>
    </row>
    <row r="3364" spans="1:2">
      <c r="A3364" s="105" t="str">
        <f>TRIM(Clienti!B3364)</f>
        <v/>
      </c>
      <c r="B3364" s="76">
        <f>Clienti!A3364</f>
        <v>0</v>
      </c>
    </row>
    <row r="3365" spans="1:2">
      <c r="A3365" s="105" t="str">
        <f>TRIM(Clienti!B3365)</f>
        <v/>
      </c>
      <c r="B3365" s="76">
        <f>Clienti!A3365</f>
        <v>0</v>
      </c>
    </row>
    <row r="3366" spans="1:2">
      <c r="A3366" s="105" t="str">
        <f>TRIM(Clienti!B3366)</f>
        <v/>
      </c>
      <c r="B3366" s="76">
        <f>Clienti!A3366</f>
        <v>0</v>
      </c>
    </row>
    <row r="3367" spans="1:2">
      <c r="A3367" s="105" t="str">
        <f>TRIM(Clienti!B3367)</f>
        <v/>
      </c>
      <c r="B3367" s="76">
        <f>Clienti!A3367</f>
        <v>0</v>
      </c>
    </row>
    <row r="3368" spans="1:2">
      <c r="A3368" s="105" t="str">
        <f>TRIM(Clienti!B3368)</f>
        <v/>
      </c>
      <c r="B3368" s="76">
        <f>Clienti!A3368</f>
        <v>0</v>
      </c>
    </row>
    <row r="3369" spans="1:2">
      <c r="A3369" s="105" t="str">
        <f>TRIM(Clienti!B3369)</f>
        <v/>
      </c>
      <c r="B3369" s="76">
        <f>Clienti!A3369</f>
        <v>0</v>
      </c>
    </row>
    <row r="3370" spans="1:2">
      <c r="A3370" s="105" t="str">
        <f>TRIM(Clienti!B3370)</f>
        <v/>
      </c>
      <c r="B3370" s="76">
        <f>Clienti!A3370</f>
        <v>0</v>
      </c>
    </row>
    <row r="3371" spans="1:2">
      <c r="A3371" s="105" t="str">
        <f>TRIM(Clienti!B3371)</f>
        <v/>
      </c>
      <c r="B3371" s="76">
        <f>Clienti!A3371</f>
        <v>0</v>
      </c>
    </row>
    <row r="3372" spans="1:2">
      <c r="A3372" s="105" t="str">
        <f>TRIM(Clienti!B3372)</f>
        <v/>
      </c>
      <c r="B3372" s="76">
        <f>Clienti!A3372</f>
        <v>0</v>
      </c>
    </row>
    <row r="3373" spans="1:2">
      <c r="A3373" s="105" t="str">
        <f>TRIM(Clienti!B3373)</f>
        <v/>
      </c>
      <c r="B3373" s="76">
        <f>Clienti!A3373</f>
        <v>0</v>
      </c>
    </row>
    <row r="3374" spans="1:2">
      <c r="A3374" s="105" t="str">
        <f>TRIM(Clienti!B3374)</f>
        <v/>
      </c>
      <c r="B3374" s="76">
        <f>Clienti!A3374</f>
        <v>0</v>
      </c>
    </row>
    <row r="3375" spans="1:2">
      <c r="A3375" s="105" t="str">
        <f>TRIM(Clienti!B3375)</f>
        <v/>
      </c>
      <c r="B3375" s="76">
        <f>Clienti!A3375</f>
        <v>0</v>
      </c>
    </row>
    <row r="3376" spans="1:2">
      <c r="A3376" s="105" t="str">
        <f>TRIM(Clienti!B3376)</f>
        <v/>
      </c>
      <c r="B3376" s="76">
        <f>Clienti!A3376</f>
        <v>0</v>
      </c>
    </row>
    <row r="3377" spans="1:2">
      <c r="A3377" s="105" t="str">
        <f>TRIM(Clienti!B3377)</f>
        <v/>
      </c>
      <c r="B3377" s="76">
        <f>Clienti!A3377</f>
        <v>0</v>
      </c>
    </row>
    <row r="3378" spans="1:2">
      <c r="A3378" s="105" t="str">
        <f>TRIM(Clienti!B3378)</f>
        <v/>
      </c>
      <c r="B3378" s="76">
        <f>Clienti!A3378</f>
        <v>0</v>
      </c>
    </row>
    <row r="3379" spans="1:2">
      <c r="A3379" s="105" t="str">
        <f>TRIM(Clienti!B3379)</f>
        <v/>
      </c>
      <c r="B3379" s="76">
        <f>Clienti!A3379</f>
        <v>0</v>
      </c>
    </row>
    <row r="3380" spans="1:2">
      <c r="A3380" s="105" t="str">
        <f>TRIM(Clienti!B3380)</f>
        <v/>
      </c>
      <c r="B3380" s="76">
        <f>Clienti!A3380</f>
        <v>0</v>
      </c>
    </row>
    <row r="3381" spans="1:2">
      <c r="A3381" s="105" t="str">
        <f>TRIM(Clienti!B3381)</f>
        <v/>
      </c>
      <c r="B3381" s="76">
        <f>Clienti!A3381</f>
        <v>0</v>
      </c>
    </row>
    <row r="3382" spans="1:2">
      <c r="A3382" s="105" t="str">
        <f>TRIM(Clienti!B3382)</f>
        <v/>
      </c>
      <c r="B3382" s="76">
        <f>Clienti!A3382</f>
        <v>0</v>
      </c>
    </row>
    <row r="3383" spans="1:2">
      <c r="A3383" s="105" t="str">
        <f>TRIM(Clienti!B3383)</f>
        <v/>
      </c>
      <c r="B3383" s="76">
        <f>Clienti!A3383</f>
        <v>0</v>
      </c>
    </row>
    <row r="3384" spans="1:2">
      <c r="A3384" s="105" t="str">
        <f>TRIM(Clienti!B3384)</f>
        <v/>
      </c>
      <c r="B3384" s="76">
        <f>Clienti!A3384</f>
        <v>0</v>
      </c>
    </row>
    <row r="3385" spans="1:2">
      <c r="A3385" s="105" t="str">
        <f>TRIM(Clienti!B3385)</f>
        <v/>
      </c>
      <c r="B3385" s="76">
        <f>Clienti!A3385</f>
        <v>0</v>
      </c>
    </row>
    <row r="3386" spans="1:2">
      <c r="A3386" s="105" t="str">
        <f>TRIM(Clienti!B3386)</f>
        <v/>
      </c>
      <c r="B3386" s="76">
        <f>Clienti!A3386</f>
        <v>0</v>
      </c>
    </row>
    <row r="3387" spans="1:2">
      <c r="A3387" s="105" t="str">
        <f>TRIM(Clienti!B3387)</f>
        <v/>
      </c>
      <c r="B3387" s="76">
        <f>Clienti!A3387</f>
        <v>0</v>
      </c>
    </row>
    <row r="3388" spans="1:2">
      <c r="A3388" s="105" t="str">
        <f>TRIM(Clienti!B3388)</f>
        <v/>
      </c>
      <c r="B3388" s="76">
        <f>Clienti!A3388</f>
        <v>0</v>
      </c>
    </row>
    <row r="3389" spans="1:2">
      <c r="A3389" s="105" t="str">
        <f>TRIM(Clienti!B3389)</f>
        <v/>
      </c>
      <c r="B3389" s="76">
        <f>Clienti!A3389</f>
        <v>0</v>
      </c>
    </row>
    <row r="3390" spans="1:2">
      <c r="A3390" s="105" t="str">
        <f>TRIM(Clienti!B3390)</f>
        <v/>
      </c>
      <c r="B3390" s="76">
        <f>Clienti!A3390</f>
        <v>0</v>
      </c>
    </row>
    <row r="3391" spans="1:2">
      <c r="A3391" s="105" t="str">
        <f>TRIM(Clienti!B3391)</f>
        <v/>
      </c>
      <c r="B3391" s="76">
        <f>Clienti!A3391</f>
        <v>0</v>
      </c>
    </row>
    <row r="3392" spans="1:2">
      <c r="A3392" s="105" t="str">
        <f>TRIM(Clienti!B3392)</f>
        <v/>
      </c>
      <c r="B3392" s="76">
        <f>Clienti!A3392</f>
        <v>0</v>
      </c>
    </row>
    <row r="3393" spans="1:2">
      <c r="A3393" s="105" t="str">
        <f>TRIM(Clienti!B3393)</f>
        <v/>
      </c>
      <c r="B3393" s="76">
        <f>Clienti!A3393</f>
        <v>0</v>
      </c>
    </row>
    <row r="3394" spans="1:2">
      <c r="A3394" s="105" t="str">
        <f>TRIM(Clienti!B3394)</f>
        <v/>
      </c>
      <c r="B3394" s="76">
        <f>Clienti!A3394</f>
        <v>0</v>
      </c>
    </row>
    <row r="3395" spans="1:2">
      <c r="A3395" s="105" t="str">
        <f>TRIM(Clienti!B3395)</f>
        <v/>
      </c>
      <c r="B3395" s="76">
        <f>Clienti!A3395</f>
        <v>0</v>
      </c>
    </row>
    <row r="3396" spans="1:2">
      <c r="A3396" s="105" t="str">
        <f>TRIM(Clienti!B3396)</f>
        <v/>
      </c>
      <c r="B3396" s="76">
        <f>Clienti!A3396</f>
        <v>0</v>
      </c>
    </row>
    <row r="3397" spans="1:2">
      <c r="A3397" s="105" t="str">
        <f>TRIM(Clienti!B3397)</f>
        <v/>
      </c>
      <c r="B3397" s="76">
        <f>Clienti!A3397</f>
        <v>0</v>
      </c>
    </row>
    <row r="3398" spans="1:2">
      <c r="A3398" s="105" t="str">
        <f>TRIM(Clienti!B3398)</f>
        <v/>
      </c>
      <c r="B3398" s="76">
        <f>Clienti!A3398</f>
        <v>0</v>
      </c>
    </row>
    <row r="3399" spans="1:2">
      <c r="A3399" s="105" t="str">
        <f>TRIM(Clienti!B3399)</f>
        <v/>
      </c>
      <c r="B3399" s="76">
        <f>Clienti!A3399</f>
        <v>0</v>
      </c>
    </row>
    <row r="3400" spans="1:2">
      <c r="A3400" s="105" t="str">
        <f>TRIM(Clienti!B3400)</f>
        <v/>
      </c>
      <c r="B3400" s="76">
        <f>Clienti!A3400</f>
        <v>0</v>
      </c>
    </row>
    <row r="3401" spans="1:2">
      <c r="A3401" s="105" t="str">
        <f>TRIM(Clienti!B3401)</f>
        <v/>
      </c>
      <c r="B3401" s="76">
        <f>Clienti!A3401</f>
        <v>0</v>
      </c>
    </row>
    <row r="3402" spans="1:2">
      <c r="A3402" s="105" t="str">
        <f>TRIM(Clienti!B3402)</f>
        <v/>
      </c>
      <c r="B3402" s="76">
        <f>Clienti!A3402</f>
        <v>0</v>
      </c>
    </row>
    <row r="3403" spans="1:2">
      <c r="A3403" s="105" t="str">
        <f>TRIM(Clienti!B3403)</f>
        <v/>
      </c>
      <c r="B3403" s="76">
        <f>Clienti!A3403</f>
        <v>0</v>
      </c>
    </row>
    <row r="3404" spans="1:2">
      <c r="A3404" s="105" t="str">
        <f>TRIM(Clienti!B3404)</f>
        <v/>
      </c>
      <c r="B3404" s="76">
        <f>Clienti!A3404</f>
        <v>0</v>
      </c>
    </row>
    <row r="3405" spans="1:2">
      <c r="A3405" s="105" t="str">
        <f>TRIM(Clienti!B3405)</f>
        <v/>
      </c>
      <c r="B3405" s="76">
        <f>Clienti!A3405</f>
        <v>0</v>
      </c>
    </row>
    <row r="3406" spans="1:2">
      <c r="A3406" s="105" t="str">
        <f>TRIM(Clienti!B3406)</f>
        <v/>
      </c>
      <c r="B3406" s="76">
        <f>Clienti!A3406</f>
        <v>0</v>
      </c>
    </row>
    <row r="3407" spans="1:2">
      <c r="A3407" s="105" t="str">
        <f>TRIM(Clienti!B3407)</f>
        <v/>
      </c>
      <c r="B3407" s="76">
        <f>Clienti!A3407</f>
        <v>0</v>
      </c>
    </row>
    <row r="3408" spans="1:2">
      <c r="A3408" s="105" t="str">
        <f>TRIM(Clienti!B3408)</f>
        <v/>
      </c>
      <c r="B3408" s="76">
        <f>Clienti!A3408</f>
        <v>0</v>
      </c>
    </row>
    <row r="3409" spans="1:2">
      <c r="A3409" s="105" t="str">
        <f>TRIM(Clienti!B3409)</f>
        <v/>
      </c>
      <c r="B3409" s="76">
        <f>Clienti!A3409</f>
        <v>0</v>
      </c>
    </row>
    <row r="3410" spans="1:2">
      <c r="A3410" s="105" t="str">
        <f>TRIM(Clienti!B3410)</f>
        <v/>
      </c>
      <c r="B3410" s="76">
        <f>Clienti!A3410</f>
        <v>0</v>
      </c>
    </row>
    <row r="3411" spans="1:2">
      <c r="A3411" s="105" t="str">
        <f>TRIM(Clienti!B3411)</f>
        <v/>
      </c>
      <c r="B3411" s="76">
        <f>Clienti!A3411</f>
        <v>0</v>
      </c>
    </row>
    <row r="3412" spans="1:2">
      <c r="A3412" s="105" t="str">
        <f>TRIM(Clienti!B3412)</f>
        <v/>
      </c>
      <c r="B3412" s="76">
        <f>Clienti!A3412</f>
        <v>0</v>
      </c>
    </row>
    <row r="3413" spans="1:2">
      <c r="A3413" s="105" t="str">
        <f>TRIM(Clienti!B3413)</f>
        <v/>
      </c>
      <c r="B3413" s="76">
        <f>Clienti!A3413</f>
        <v>0</v>
      </c>
    </row>
    <row r="3414" spans="1:2">
      <c r="A3414" s="105" t="str">
        <f>TRIM(Clienti!B3414)</f>
        <v/>
      </c>
      <c r="B3414" s="76">
        <f>Clienti!A3414</f>
        <v>0</v>
      </c>
    </row>
    <row r="3415" spans="1:2">
      <c r="A3415" s="105" t="str">
        <f>TRIM(Clienti!B3415)</f>
        <v/>
      </c>
      <c r="B3415" s="76">
        <f>Clienti!A3415</f>
        <v>0</v>
      </c>
    </row>
    <row r="3416" spans="1:2">
      <c r="A3416" s="105" t="str">
        <f>TRIM(Clienti!B3416)</f>
        <v/>
      </c>
      <c r="B3416" s="76">
        <f>Clienti!A3416</f>
        <v>0</v>
      </c>
    </row>
    <row r="3417" spans="1:2">
      <c r="A3417" s="105" t="str">
        <f>TRIM(Clienti!B3417)</f>
        <v/>
      </c>
      <c r="B3417" s="76">
        <f>Clienti!A3417</f>
        <v>0</v>
      </c>
    </row>
    <row r="3418" spans="1:2">
      <c r="A3418" s="105" t="str">
        <f>TRIM(Clienti!B3418)</f>
        <v/>
      </c>
      <c r="B3418" s="76">
        <f>Clienti!A3418</f>
        <v>0</v>
      </c>
    </row>
    <row r="3419" spans="1:2">
      <c r="A3419" s="105" t="str">
        <f>TRIM(Clienti!B3419)</f>
        <v/>
      </c>
      <c r="B3419" s="76">
        <f>Clienti!A3419</f>
        <v>0</v>
      </c>
    </row>
    <row r="3420" spans="1:2">
      <c r="A3420" s="105" t="str">
        <f>TRIM(Clienti!B3420)</f>
        <v/>
      </c>
      <c r="B3420" s="76">
        <f>Clienti!A3420</f>
        <v>0</v>
      </c>
    </row>
    <row r="3421" spans="1:2">
      <c r="A3421" s="105" t="str">
        <f>TRIM(Clienti!B3421)</f>
        <v/>
      </c>
      <c r="B3421" s="76">
        <f>Clienti!A3421</f>
        <v>0</v>
      </c>
    </row>
    <row r="3422" spans="1:2">
      <c r="A3422" s="105" t="str">
        <f>TRIM(Clienti!B3422)</f>
        <v/>
      </c>
      <c r="B3422" s="76">
        <f>Clienti!A3422</f>
        <v>0</v>
      </c>
    </row>
    <row r="3423" spans="1:2">
      <c r="A3423" s="105" t="str">
        <f>TRIM(Clienti!B3423)</f>
        <v/>
      </c>
      <c r="B3423" s="76">
        <f>Clienti!A3423</f>
        <v>0</v>
      </c>
    </row>
    <row r="3424" spans="1:2">
      <c r="A3424" s="105" t="str">
        <f>TRIM(Clienti!B3424)</f>
        <v/>
      </c>
      <c r="B3424" s="76">
        <f>Clienti!A3424</f>
        <v>0</v>
      </c>
    </row>
    <row r="3425" spans="1:2">
      <c r="A3425" s="105" t="str">
        <f>TRIM(Clienti!B3425)</f>
        <v/>
      </c>
      <c r="B3425" s="76">
        <f>Clienti!A3425</f>
        <v>0</v>
      </c>
    </row>
    <row r="3426" spans="1:2">
      <c r="A3426" s="105" t="str">
        <f>TRIM(Clienti!B3426)</f>
        <v/>
      </c>
      <c r="B3426" s="76">
        <f>Clienti!A3426</f>
        <v>0</v>
      </c>
    </row>
    <row r="3427" spans="1:2">
      <c r="A3427" s="105" t="str">
        <f>TRIM(Clienti!B3427)</f>
        <v/>
      </c>
      <c r="B3427" s="76">
        <f>Clienti!A3427</f>
        <v>0</v>
      </c>
    </row>
    <row r="3428" spans="1:2">
      <c r="A3428" s="105" t="str">
        <f>TRIM(Clienti!B3428)</f>
        <v/>
      </c>
      <c r="B3428" s="76">
        <f>Clienti!A3428</f>
        <v>0</v>
      </c>
    </row>
    <row r="3429" spans="1:2">
      <c r="A3429" s="105" t="str">
        <f>TRIM(Clienti!B3429)</f>
        <v/>
      </c>
      <c r="B3429" s="76">
        <f>Clienti!A3429</f>
        <v>0</v>
      </c>
    </row>
    <row r="3430" spans="1:2">
      <c r="A3430" s="105" t="str">
        <f>TRIM(Clienti!B3430)</f>
        <v/>
      </c>
      <c r="B3430" s="76">
        <f>Clienti!A3430</f>
        <v>0</v>
      </c>
    </row>
    <row r="3431" spans="1:2">
      <c r="A3431" s="105" t="str">
        <f>TRIM(Clienti!B3431)</f>
        <v/>
      </c>
      <c r="B3431" s="76">
        <f>Clienti!A3431</f>
        <v>0</v>
      </c>
    </row>
    <row r="3432" spans="1:2">
      <c r="A3432" s="105" t="str">
        <f>TRIM(Clienti!B3432)</f>
        <v/>
      </c>
      <c r="B3432" s="76">
        <f>Clienti!A3432</f>
        <v>0</v>
      </c>
    </row>
    <row r="3433" spans="1:2">
      <c r="A3433" s="105" t="str">
        <f>TRIM(Clienti!B3433)</f>
        <v/>
      </c>
      <c r="B3433" s="76">
        <f>Clienti!A3433</f>
        <v>0</v>
      </c>
    </row>
    <row r="3434" spans="1:2">
      <c r="A3434" s="105" t="str">
        <f>TRIM(Clienti!B3434)</f>
        <v/>
      </c>
      <c r="B3434" s="76">
        <f>Clienti!A3434</f>
        <v>0</v>
      </c>
    </row>
    <row r="3435" spans="1:2">
      <c r="A3435" s="105" t="str">
        <f>TRIM(Clienti!B3435)</f>
        <v/>
      </c>
      <c r="B3435" s="76">
        <f>Clienti!A3435</f>
        <v>0</v>
      </c>
    </row>
    <row r="3436" spans="1:2">
      <c r="A3436" s="105" t="str">
        <f>TRIM(Clienti!B3436)</f>
        <v/>
      </c>
      <c r="B3436" s="76">
        <f>Clienti!A3436</f>
        <v>0</v>
      </c>
    </row>
    <row r="3437" spans="1:2">
      <c r="A3437" s="105" t="str">
        <f>TRIM(Clienti!B3437)</f>
        <v/>
      </c>
      <c r="B3437" s="76">
        <f>Clienti!A3437</f>
        <v>0</v>
      </c>
    </row>
    <row r="3438" spans="1:2">
      <c r="A3438" s="105" t="str">
        <f>TRIM(Clienti!B3438)</f>
        <v/>
      </c>
      <c r="B3438" s="76">
        <f>Clienti!A3438</f>
        <v>0</v>
      </c>
    </row>
    <row r="3439" spans="1:2">
      <c r="A3439" s="105" t="str">
        <f>TRIM(Clienti!B3439)</f>
        <v/>
      </c>
      <c r="B3439" s="76">
        <f>Clienti!A3439</f>
        <v>0</v>
      </c>
    </row>
    <row r="3440" spans="1:2">
      <c r="A3440" s="105" t="str">
        <f>TRIM(Clienti!B3440)</f>
        <v/>
      </c>
      <c r="B3440" s="76">
        <f>Clienti!A3440</f>
        <v>0</v>
      </c>
    </row>
    <row r="3441" spans="1:2">
      <c r="A3441" s="105" t="str">
        <f>TRIM(Clienti!B3441)</f>
        <v/>
      </c>
      <c r="B3441" s="76">
        <f>Clienti!A3441</f>
        <v>0</v>
      </c>
    </row>
    <row r="3442" spans="1:2">
      <c r="A3442" s="105" t="str">
        <f>TRIM(Clienti!B3442)</f>
        <v/>
      </c>
      <c r="B3442" s="76">
        <f>Clienti!A3442</f>
        <v>0</v>
      </c>
    </row>
    <row r="3443" spans="1:2">
      <c r="A3443" s="105" t="str">
        <f>TRIM(Clienti!B3443)</f>
        <v/>
      </c>
      <c r="B3443" s="76">
        <f>Clienti!A3443</f>
        <v>0</v>
      </c>
    </row>
    <row r="3444" spans="1:2">
      <c r="A3444" s="105" t="str">
        <f>TRIM(Clienti!B3444)</f>
        <v/>
      </c>
      <c r="B3444" s="76">
        <f>Clienti!A3444</f>
        <v>0</v>
      </c>
    </row>
    <row r="3445" spans="1:2">
      <c r="A3445" s="105" t="str">
        <f>TRIM(Clienti!B3445)</f>
        <v/>
      </c>
      <c r="B3445" s="76">
        <f>Clienti!A3445</f>
        <v>0</v>
      </c>
    </row>
    <row r="3446" spans="1:2">
      <c r="A3446" s="105" t="str">
        <f>TRIM(Clienti!B3446)</f>
        <v/>
      </c>
      <c r="B3446" s="76">
        <f>Clienti!A3446</f>
        <v>0</v>
      </c>
    </row>
    <row r="3447" spans="1:2">
      <c r="A3447" s="105" t="str">
        <f>TRIM(Clienti!B3447)</f>
        <v/>
      </c>
      <c r="B3447" s="76">
        <f>Clienti!A3447</f>
        <v>0</v>
      </c>
    </row>
    <row r="3448" spans="1:2">
      <c r="A3448" s="105" t="str">
        <f>TRIM(Clienti!B3448)</f>
        <v/>
      </c>
      <c r="B3448" s="76">
        <f>Clienti!A3448</f>
        <v>0</v>
      </c>
    </row>
    <row r="3449" spans="1:2">
      <c r="A3449" s="105" t="str">
        <f>TRIM(Clienti!B3449)</f>
        <v/>
      </c>
      <c r="B3449" s="76">
        <f>Clienti!A3449</f>
        <v>0</v>
      </c>
    </row>
    <row r="3450" spans="1:2">
      <c r="A3450" s="105" t="str">
        <f>TRIM(Clienti!B3450)</f>
        <v/>
      </c>
      <c r="B3450" s="76">
        <f>Clienti!A3450</f>
        <v>0</v>
      </c>
    </row>
    <row r="3451" spans="1:2">
      <c r="A3451" s="105" t="str">
        <f>TRIM(Clienti!B3451)</f>
        <v/>
      </c>
      <c r="B3451" s="76">
        <f>Clienti!A3451</f>
        <v>0</v>
      </c>
    </row>
    <row r="3452" spans="1:2">
      <c r="A3452" s="105" t="str">
        <f>TRIM(Clienti!B3452)</f>
        <v/>
      </c>
      <c r="B3452" s="76">
        <f>Clienti!A3452</f>
        <v>0</v>
      </c>
    </row>
    <row r="3453" spans="1:2">
      <c r="A3453" s="105" t="str">
        <f>TRIM(Clienti!B3453)</f>
        <v/>
      </c>
      <c r="B3453" s="76">
        <f>Clienti!A3453</f>
        <v>0</v>
      </c>
    </row>
    <row r="3454" spans="1:2">
      <c r="A3454" s="105" t="str">
        <f>TRIM(Clienti!B3454)</f>
        <v/>
      </c>
      <c r="B3454" s="76">
        <f>Clienti!A3454</f>
        <v>0</v>
      </c>
    </row>
    <row r="3455" spans="1:2">
      <c r="A3455" s="105" t="str">
        <f>TRIM(Clienti!B3455)</f>
        <v/>
      </c>
      <c r="B3455" s="76">
        <f>Clienti!A3455</f>
        <v>0</v>
      </c>
    </row>
    <row r="3456" spans="1:2">
      <c r="A3456" s="105" t="str">
        <f>TRIM(Clienti!B3456)</f>
        <v/>
      </c>
      <c r="B3456" s="76">
        <f>Clienti!A3456</f>
        <v>0</v>
      </c>
    </row>
    <row r="3457" spans="1:2">
      <c r="A3457" s="105" t="str">
        <f>TRIM(Clienti!B3457)</f>
        <v/>
      </c>
      <c r="B3457" s="76">
        <f>Clienti!A3457</f>
        <v>0</v>
      </c>
    </row>
    <row r="3458" spans="1:2">
      <c r="A3458" s="105" t="str">
        <f>TRIM(Clienti!B3458)</f>
        <v/>
      </c>
      <c r="B3458" s="76">
        <f>Clienti!A3458</f>
        <v>0</v>
      </c>
    </row>
    <row r="3459" spans="1:2">
      <c r="A3459" s="105" t="str">
        <f>TRIM(Clienti!B3459)</f>
        <v/>
      </c>
      <c r="B3459" s="76">
        <f>Clienti!A3459</f>
        <v>0</v>
      </c>
    </row>
    <row r="3460" spans="1:2">
      <c r="A3460" s="105" t="str">
        <f>TRIM(Clienti!B3460)</f>
        <v/>
      </c>
      <c r="B3460" s="76">
        <f>Clienti!A3460</f>
        <v>0</v>
      </c>
    </row>
    <row r="3461" spans="1:2">
      <c r="A3461" s="105" t="str">
        <f>TRIM(Clienti!B3461)</f>
        <v/>
      </c>
      <c r="B3461" s="76">
        <f>Clienti!A3461</f>
        <v>0</v>
      </c>
    </row>
    <row r="3462" spans="1:2">
      <c r="A3462" s="105" t="str">
        <f>TRIM(Clienti!B3462)</f>
        <v/>
      </c>
      <c r="B3462" s="76">
        <f>Clienti!A3462</f>
        <v>0</v>
      </c>
    </row>
    <row r="3463" spans="1:2">
      <c r="A3463" s="105" t="str">
        <f>TRIM(Clienti!B3463)</f>
        <v/>
      </c>
      <c r="B3463" s="76">
        <f>Clienti!A3463</f>
        <v>0</v>
      </c>
    </row>
    <row r="3464" spans="1:2">
      <c r="A3464" s="105" t="str">
        <f>TRIM(Clienti!B3464)</f>
        <v/>
      </c>
      <c r="B3464" s="76">
        <f>Clienti!A3464</f>
        <v>0</v>
      </c>
    </row>
    <row r="3465" spans="1:2">
      <c r="A3465" s="105" t="str">
        <f>TRIM(Clienti!B3465)</f>
        <v/>
      </c>
      <c r="B3465" s="76">
        <f>Clienti!A3465</f>
        <v>0</v>
      </c>
    </row>
    <row r="3466" spans="1:2">
      <c r="A3466" s="105" t="str">
        <f>TRIM(Clienti!B3466)</f>
        <v/>
      </c>
      <c r="B3466" s="76">
        <f>Clienti!A3466</f>
        <v>0</v>
      </c>
    </row>
    <row r="3467" spans="1:2">
      <c r="A3467" s="105" t="str">
        <f>TRIM(Clienti!B3467)</f>
        <v/>
      </c>
      <c r="B3467" s="76">
        <f>Clienti!A3467</f>
        <v>0</v>
      </c>
    </row>
    <row r="3468" spans="1:2">
      <c r="A3468" s="105" t="str">
        <f>TRIM(Clienti!B3468)</f>
        <v/>
      </c>
      <c r="B3468" s="76">
        <f>Clienti!A3468</f>
        <v>0</v>
      </c>
    </row>
    <row r="3469" spans="1:2">
      <c r="A3469" s="105" t="str">
        <f>TRIM(Clienti!B3469)</f>
        <v/>
      </c>
      <c r="B3469" s="76">
        <f>Clienti!A3469</f>
        <v>0</v>
      </c>
    </row>
    <row r="3470" spans="1:2">
      <c r="A3470" s="105" t="str">
        <f>TRIM(Clienti!B3470)</f>
        <v/>
      </c>
      <c r="B3470" s="76">
        <f>Clienti!A3470</f>
        <v>0</v>
      </c>
    </row>
    <row r="3471" spans="1:2">
      <c r="A3471" s="105" t="str">
        <f>TRIM(Clienti!B3471)</f>
        <v/>
      </c>
      <c r="B3471" s="76">
        <f>Clienti!A3471</f>
        <v>0</v>
      </c>
    </row>
    <row r="3472" spans="1:2">
      <c r="A3472" s="105" t="str">
        <f>TRIM(Clienti!B3472)</f>
        <v/>
      </c>
      <c r="B3472" s="76">
        <f>Clienti!A3472</f>
        <v>0</v>
      </c>
    </row>
    <row r="3473" spans="1:2">
      <c r="A3473" s="105" t="str">
        <f>TRIM(Clienti!B3473)</f>
        <v/>
      </c>
      <c r="B3473" s="76">
        <f>Clienti!A3473</f>
        <v>0</v>
      </c>
    </row>
    <row r="3474" spans="1:2">
      <c r="A3474" s="105" t="str">
        <f>TRIM(Clienti!B3474)</f>
        <v/>
      </c>
      <c r="B3474" s="76">
        <f>Clienti!A3474</f>
        <v>0</v>
      </c>
    </row>
    <row r="3475" spans="1:2">
      <c r="A3475" s="105" t="str">
        <f>TRIM(Clienti!B3475)</f>
        <v/>
      </c>
      <c r="B3475" s="76">
        <f>Clienti!A3475</f>
        <v>0</v>
      </c>
    </row>
    <row r="3476" spans="1:2">
      <c r="A3476" s="105" t="str">
        <f>TRIM(Clienti!B3476)</f>
        <v/>
      </c>
      <c r="B3476" s="76">
        <f>Clienti!A3476</f>
        <v>0</v>
      </c>
    </row>
    <row r="3477" spans="1:2">
      <c r="A3477" s="105" t="str">
        <f>TRIM(Clienti!B3477)</f>
        <v/>
      </c>
      <c r="B3477" s="76">
        <f>Clienti!A3477</f>
        <v>0</v>
      </c>
    </row>
    <row r="3478" spans="1:2">
      <c r="A3478" s="105" t="str">
        <f>TRIM(Clienti!B3478)</f>
        <v/>
      </c>
      <c r="B3478" s="76">
        <f>Clienti!A3478</f>
        <v>0</v>
      </c>
    </row>
    <row r="3479" spans="1:2">
      <c r="A3479" s="105" t="str">
        <f>TRIM(Clienti!B3479)</f>
        <v/>
      </c>
      <c r="B3479" s="76">
        <f>Clienti!A3479</f>
        <v>0</v>
      </c>
    </row>
    <row r="3480" spans="1:2">
      <c r="A3480" s="105" t="str">
        <f>TRIM(Clienti!B3480)</f>
        <v/>
      </c>
      <c r="B3480" s="76">
        <f>Clienti!A3480</f>
        <v>0</v>
      </c>
    </row>
    <row r="3481" spans="1:2">
      <c r="A3481" s="105" t="str">
        <f>TRIM(Clienti!B3481)</f>
        <v/>
      </c>
      <c r="B3481" s="76">
        <f>Clienti!A3481</f>
        <v>0</v>
      </c>
    </row>
    <row r="3482" spans="1:2">
      <c r="A3482" s="105" t="str">
        <f>TRIM(Clienti!B3482)</f>
        <v/>
      </c>
      <c r="B3482" s="76">
        <f>Clienti!A3482</f>
        <v>0</v>
      </c>
    </row>
    <row r="3483" spans="1:2">
      <c r="A3483" s="105" t="str">
        <f>TRIM(Clienti!B3483)</f>
        <v/>
      </c>
      <c r="B3483" s="76">
        <f>Clienti!A3483</f>
        <v>0</v>
      </c>
    </row>
    <row r="3484" spans="1:2">
      <c r="A3484" s="105" t="str">
        <f>TRIM(Clienti!B3484)</f>
        <v/>
      </c>
      <c r="B3484" s="76">
        <f>Clienti!A3484</f>
        <v>0</v>
      </c>
    </row>
    <row r="3485" spans="1:2">
      <c r="A3485" s="105" t="str">
        <f>TRIM(Clienti!B3485)</f>
        <v/>
      </c>
      <c r="B3485" s="76">
        <f>Clienti!A3485</f>
        <v>0</v>
      </c>
    </row>
    <row r="3486" spans="1:2">
      <c r="A3486" s="105" t="str">
        <f>TRIM(Clienti!B3486)</f>
        <v/>
      </c>
      <c r="B3486" s="76">
        <f>Clienti!A3486</f>
        <v>0</v>
      </c>
    </row>
    <row r="3487" spans="1:2">
      <c r="A3487" s="105" t="str">
        <f>TRIM(Clienti!B3487)</f>
        <v/>
      </c>
      <c r="B3487" s="76">
        <f>Clienti!A3487</f>
        <v>0</v>
      </c>
    </row>
    <row r="3488" spans="1:2">
      <c r="A3488" s="105" t="str">
        <f>TRIM(Clienti!B3488)</f>
        <v/>
      </c>
      <c r="B3488" s="76">
        <f>Clienti!A3488</f>
        <v>0</v>
      </c>
    </row>
    <row r="3489" spans="1:2">
      <c r="A3489" s="105" t="str">
        <f>TRIM(Clienti!B3489)</f>
        <v/>
      </c>
      <c r="B3489" s="76">
        <f>Clienti!A3489</f>
        <v>0</v>
      </c>
    </row>
    <row r="3490" spans="1:2">
      <c r="A3490" s="105" t="str">
        <f>TRIM(Clienti!B3490)</f>
        <v/>
      </c>
      <c r="B3490" s="76">
        <f>Clienti!A3490</f>
        <v>0</v>
      </c>
    </row>
    <row r="3491" spans="1:2">
      <c r="A3491" s="105" t="str">
        <f>TRIM(Clienti!B3491)</f>
        <v/>
      </c>
      <c r="B3491" s="76">
        <f>Clienti!A3491</f>
        <v>0</v>
      </c>
    </row>
    <row r="3492" spans="1:2">
      <c r="A3492" s="105" t="str">
        <f>TRIM(Clienti!B3492)</f>
        <v/>
      </c>
      <c r="B3492" s="76">
        <f>Clienti!A3492</f>
        <v>0</v>
      </c>
    </row>
    <row r="3493" spans="1:2">
      <c r="A3493" s="105" t="str">
        <f>TRIM(Clienti!B3493)</f>
        <v/>
      </c>
      <c r="B3493" s="76">
        <f>Clienti!A3493</f>
        <v>0</v>
      </c>
    </row>
    <row r="3494" spans="1:2">
      <c r="A3494" s="105" t="str">
        <f>TRIM(Clienti!B3494)</f>
        <v/>
      </c>
      <c r="B3494" s="76">
        <f>Clienti!A3494</f>
        <v>0</v>
      </c>
    </row>
    <row r="3495" spans="1:2">
      <c r="A3495" s="105" t="str">
        <f>TRIM(Clienti!B3495)</f>
        <v/>
      </c>
      <c r="B3495" s="76">
        <f>Clienti!A3495</f>
        <v>0</v>
      </c>
    </row>
    <row r="3496" spans="1:2">
      <c r="A3496" s="105" t="str">
        <f>TRIM(Clienti!B3496)</f>
        <v/>
      </c>
      <c r="B3496" s="76">
        <f>Clienti!A3496</f>
        <v>0</v>
      </c>
    </row>
    <row r="3497" spans="1:2">
      <c r="A3497" s="105" t="str">
        <f>TRIM(Clienti!B3497)</f>
        <v/>
      </c>
      <c r="B3497" s="76">
        <f>Clienti!A3497</f>
        <v>0</v>
      </c>
    </row>
    <row r="3498" spans="1:2">
      <c r="A3498" s="105" t="str">
        <f>TRIM(Clienti!B3498)</f>
        <v/>
      </c>
      <c r="B3498" s="76">
        <f>Clienti!A3498</f>
        <v>0</v>
      </c>
    </row>
    <row r="3499" spans="1:2">
      <c r="A3499" s="105" t="str">
        <f>TRIM(Clienti!B3499)</f>
        <v/>
      </c>
      <c r="B3499" s="76">
        <f>Clienti!A3499</f>
        <v>0</v>
      </c>
    </row>
    <row r="3500" spans="1:2">
      <c r="A3500" s="105" t="str">
        <f>TRIM(Clienti!B3500)</f>
        <v/>
      </c>
      <c r="B3500" s="76">
        <f>Clienti!A3500</f>
        <v>0</v>
      </c>
    </row>
    <row r="3501" spans="1:2">
      <c r="A3501" s="105" t="str">
        <f>TRIM(Clienti!B3501)</f>
        <v/>
      </c>
      <c r="B3501" s="76">
        <f>Clienti!A3501</f>
        <v>0</v>
      </c>
    </row>
    <row r="3502" spans="1:2">
      <c r="A3502" s="105" t="str">
        <f>TRIM(Clienti!B3502)</f>
        <v/>
      </c>
      <c r="B3502" s="76">
        <f>Clienti!A3502</f>
        <v>0</v>
      </c>
    </row>
    <row r="3503" spans="1:2">
      <c r="A3503" s="105" t="str">
        <f>TRIM(Clienti!B3503)</f>
        <v/>
      </c>
      <c r="B3503" s="76">
        <f>Clienti!A3503</f>
        <v>0</v>
      </c>
    </row>
    <row r="3504" spans="1:2">
      <c r="A3504" s="105" t="str">
        <f>TRIM(Clienti!B3504)</f>
        <v/>
      </c>
      <c r="B3504" s="76">
        <f>Clienti!A3504</f>
        <v>0</v>
      </c>
    </row>
    <row r="3505" spans="1:2">
      <c r="A3505" s="105" t="str">
        <f>TRIM(Clienti!B3505)</f>
        <v/>
      </c>
      <c r="B3505" s="76">
        <f>Clienti!A3505</f>
        <v>0</v>
      </c>
    </row>
    <row r="3506" spans="1:2">
      <c r="A3506" s="105" t="str">
        <f>TRIM(Clienti!B3506)</f>
        <v/>
      </c>
      <c r="B3506" s="76">
        <f>Clienti!A3506</f>
        <v>0</v>
      </c>
    </row>
    <row r="3507" spans="1:2">
      <c r="A3507" s="105" t="str">
        <f>TRIM(Clienti!B3507)</f>
        <v/>
      </c>
      <c r="B3507" s="76">
        <f>Clienti!A3507</f>
        <v>0</v>
      </c>
    </row>
    <row r="3508" spans="1:2">
      <c r="A3508" s="105" t="str">
        <f>TRIM(Clienti!B3508)</f>
        <v/>
      </c>
      <c r="B3508" s="76">
        <f>Clienti!A3508</f>
        <v>0</v>
      </c>
    </row>
    <row r="3509" spans="1:2">
      <c r="A3509" s="105" t="str">
        <f>TRIM(Clienti!B3509)</f>
        <v/>
      </c>
      <c r="B3509" s="76">
        <f>Clienti!A3509</f>
        <v>0</v>
      </c>
    </row>
    <row r="3510" spans="1:2">
      <c r="A3510" s="105" t="str">
        <f>TRIM(Clienti!B3510)</f>
        <v/>
      </c>
      <c r="B3510" s="76">
        <f>Clienti!A3510</f>
        <v>0</v>
      </c>
    </row>
    <row r="3511" spans="1:2">
      <c r="A3511" s="105" t="str">
        <f>TRIM(Clienti!B3511)</f>
        <v/>
      </c>
      <c r="B3511" s="76">
        <f>Clienti!A3511</f>
        <v>0</v>
      </c>
    </row>
    <row r="3512" spans="1:2">
      <c r="A3512" s="105" t="str">
        <f>TRIM(Clienti!B3512)</f>
        <v/>
      </c>
      <c r="B3512" s="76">
        <f>Clienti!A3512</f>
        <v>0</v>
      </c>
    </row>
    <row r="3513" spans="1:2">
      <c r="A3513" s="105" t="str">
        <f>TRIM(Clienti!B3513)</f>
        <v/>
      </c>
      <c r="B3513" s="76">
        <f>Clienti!A3513</f>
        <v>0</v>
      </c>
    </row>
    <row r="3514" spans="1:2">
      <c r="A3514" s="105" t="str">
        <f>TRIM(Clienti!B3514)</f>
        <v/>
      </c>
      <c r="B3514" s="76">
        <f>Clienti!A3514</f>
        <v>0</v>
      </c>
    </row>
    <row r="3515" spans="1:2">
      <c r="A3515" s="105" t="str">
        <f>TRIM(Clienti!B3515)</f>
        <v/>
      </c>
      <c r="B3515" s="76">
        <f>Clienti!A3515</f>
        <v>0</v>
      </c>
    </row>
    <row r="3516" spans="1:2">
      <c r="A3516" s="105" t="str">
        <f>TRIM(Clienti!B3516)</f>
        <v/>
      </c>
      <c r="B3516" s="76">
        <f>Clienti!A3516</f>
        <v>0</v>
      </c>
    </row>
    <row r="3517" spans="1:2">
      <c r="A3517" s="105" t="str">
        <f>TRIM(Clienti!B3517)</f>
        <v/>
      </c>
      <c r="B3517" s="76">
        <f>Clienti!A3517</f>
        <v>0</v>
      </c>
    </row>
    <row r="3518" spans="1:2">
      <c r="A3518" s="105" t="str">
        <f>TRIM(Clienti!B3518)</f>
        <v/>
      </c>
      <c r="B3518" s="76">
        <f>Clienti!A3518</f>
        <v>0</v>
      </c>
    </row>
    <row r="3519" spans="1:2">
      <c r="A3519" s="105" t="str">
        <f>TRIM(Clienti!B3519)</f>
        <v/>
      </c>
      <c r="B3519" s="76">
        <f>Clienti!A3519</f>
        <v>0</v>
      </c>
    </row>
    <row r="3520" spans="1:2">
      <c r="A3520" s="105" t="str">
        <f>TRIM(Clienti!B3520)</f>
        <v/>
      </c>
      <c r="B3520" s="76">
        <f>Clienti!A3520</f>
        <v>0</v>
      </c>
    </row>
    <row r="3521" spans="1:2">
      <c r="A3521" s="105" t="str">
        <f>TRIM(Clienti!B3521)</f>
        <v/>
      </c>
      <c r="B3521" s="76">
        <f>Clienti!A3521</f>
        <v>0</v>
      </c>
    </row>
    <row r="3522" spans="1:2">
      <c r="A3522" s="105" t="str">
        <f>TRIM(Clienti!B3522)</f>
        <v/>
      </c>
      <c r="B3522" s="76">
        <f>Clienti!A3522</f>
        <v>0</v>
      </c>
    </row>
    <row r="3523" spans="1:2">
      <c r="A3523" s="105" t="str">
        <f>TRIM(Clienti!B3523)</f>
        <v/>
      </c>
      <c r="B3523" s="76">
        <f>Clienti!A3523</f>
        <v>0</v>
      </c>
    </row>
    <row r="3524" spans="1:2">
      <c r="A3524" s="105" t="str">
        <f>TRIM(Clienti!B3524)</f>
        <v/>
      </c>
      <c r="B3524" s="76">
        <f>Clienti!A3524</f>
        <v>0</v>
      </c>
    </row>
    <row r="3525" spans="1:2">
      <c r="A3525" s="105" t="str">
        <f>TRIM(Clienti!B3525)</f>
        <v/>
      </c>
      <c r="B3525" s="76">
        <f>Clienti!A3525</f>
        <v>0</v>
      </c>
    </row>
    <row r="3526" spans="1:2">
      <c r="A3526" s="105" t="str">
        <f>TRIM(Clienti!B3526)</f>
        <v/>
      </c>
      <c r="B3526" s="76">
        <f>Clienti!A3526</f>
        <v>0</v>
      </c>
    </row>
    <row r="3527" spans="1:2">
      <c r="A3527" s="105" t="str">
        <f>TRIM(Clienti!B3527)</f>
        <v/>
      </c>
      <c r="B3527" s="76">
        <f>Clienti!A3527</f>
        <v>0</v>
      </c>
    </row>
    <row r="3528" spans="1:2">
      <c r="A3528" s="105" t="str">
        <f>TRIM(Clienti!B3528)</f>
        <v/>
      </c>
      <c r="B3528" s="76">
        <f>Clienti!A3528</f>
        <v>0</v>
      </c>
    </row>
    <row r="3529" spans="1:2">
      <c r="A3529" s="105" t="str">
        <f>TRIM(Clienti!B3529)</f>
        <v/>
      </c>
      <c r="B3529" s="76">
        <f>Clienti!A3529</f>
        <v>0</v>
      </c>
    </row>
    <row r="3530" spans="1:2">
      <c r="A3530" s="105" t="str">
        <f>TRIM(Clienti!B3530)</f>
        <v/>
      </c>
      <c r="B3530" s="76">
        <f>Clienti!A3530</f>
        <v>0</v>
      </c>
    </row>
    <row r="3531" spans="1:2">
      <c r="A3531" s="105" t="str">
        <f>TRIM(Clienti!B3531)</f>
        <v/>
      </c>
      <c r="B3531" s="76">
        <f>Clienti!A3531</f>
        <v>0</v>
      </c>
    </row>
    <row r="3532" spans="1:2">
      <c r="A3532" s="105" t="str">
        <f>TRIM(Clienti!B3532)</f>
        <v/>
      </c>
      <c r="B3532" s="76">
        <f>Clienti!A3532</f>
        <v>0</v>
      </c>
    </row>
    <row r="3533" spans="1:2">
      <c r="A3533" s="105" t="str">
        <f>TRIM(Clienti!B3533)</f>
        <v/>
      </c>
      <c r="B3533" s="76">
        <f>Clienti!A3533</f>
        <v>0</v>
      </c>
    </row>
    <row r="3534" spans="1:2">
      <c r="A3534" s="105" t="str">
        <f>TRIM(Clienti!B3534)</f>
        <v/>
      </c>
      <c r="B3534" s="76">
        <f>Clienti!A3534</f>
        <v>0</v>
      </c>
    </row>
    <row r="3535" spans="1:2">
      <c r="A3535" s="105" t="str">
        <f>TRIM(Clienti!B3535)</f>
        <v/>
      </c>
      <c r="B3535" s="76">
        <f>Clienti!A3535</f>
        <v>0</v>
      </c>
    </row>
    <row r="3536" spans="1:2">
      <c r="A3536" s="105" t="str">
        <f>TRIM(Clienti!B3536)</f>
        <v/>
      </c>
      <c r="B3536" s="76">
        <f>Clienti!A3536</f>
        <v>0</v>
      </c>
    </row>
    <row r="3537" spans="1:2">
      <c r="A3537" s="105" t="str">
        <f>TRIM(Clienti!B3537)</f>
        <v/>
      </c>
      <c r="B3537" s="76">
        <f>Clienti!A3537</f>
        <v>0</v>
      </c>
    </row>
    <row r="3538" spans="1:2">
      <c r="A3538" s="105" t="str">
        <f>TRIM(Clienti!B3538)</f>
        <v/>
      </c>
      <c r="B3538" s="76">
        <f>Clienti!A3538</f>
        <v>0</v>
      </c>
    </row>
    <row r="3539" spans="1:2">
      <c r="A3539" s="105" t="str">
        <f>TRIM(Clienti!B3539)</f>
        <v/>
      </c>
      <c r="B3539" s="76">
        <f>Clienti!A3539</f>
        <v>0</v>
      </c>
    </row>
    <row r="3540" spans="1:2">
      <c r="A3540" s="105" t="str">
        <f>TRIM(Clienti!B3540)</f>
        <v/>
      </c>
      <c r="B3540" s="76">
        <f>Clienti!A3540</f>
        <v>0</v>
      </c>
    </row>
    <row r="3541" spans="1:2">
      <c r="A3541" s="105" t="str">
        <f>TRIM(Clienti!B3541)</f>
        <v/>
      </c>
      <c r="B3541" s="76">
        <f>Clienti!A3541</f>
        <v>0</v>
      </c>
    </row>
    <row r="3542" spans="1:2">
      <c r="A3542" s="105" t="str">
        <f>TRIM(Clienti!B3542)</f>
        <v/>
      </c>
      <c r="B3542" s="76">
        <f>Clienti!A3542</f>
        <v>0</v>
      </c>
    </row>
    <row r="3543" spans="1:2">
      <c r="A3543" s="105" t="str">
        <f>TRIM(Clienti!B3543)</f>
        <v/>
      </c>
      <c r="B3543" s="76">
        <f>Clienti!A3543</f>
        <v>0</v>
      </c>
    </row>
    <row r="3544" spans="1:2">
      <c r="A3544" s="105" t="str">
        <f>TRIM(Clienti!B3544)</f>
        <v/>
      </c>
      <c r="B3544" s="76">
        <f>Clienti!A3544</f>
        <v>0</v>
      </c>
    </row>
    <row r="3545" spans="1:2">
      <c r="A3545" s="105" t="str">
        <f>TRIM(Clienti!B3545)</f>
        <v/>
      </c>
      <c r="B3545" s="76">
        <f>Clienti!A3545</f>
        <v>0</v>
      </c>
    </row>
    <row r="3546" spans="1:2">
      <c r="A3546" s="105" t="str">
        <f>TRIM(Clienti!B3546)</f>
        <v/>
      </c>
      <c r="B3546" s="76">
        <f>Clienti!A3546</f>
        <v>0</v>
      </c>
    </row>
    <row r="3547" spans="1:2">
      <c r="A3547" s="105" t="str">
        <f>TRIM(Clienti!B3547)</f>
        <v/>
      </c>
      <c r="B3547" s="76">
        <f>Clienti!A3547</f>
        <v>0</v>
      </c>
    </row>
    <row r="3548" spans="1:2">
      <c r="A3548" s="105" t="str">
        <f>TRIM(Clienti!B3548)</f>
        <v/>
      </c>
      <c r="B3548" s="76">
        <f>Clienti!A3548</f>
        <v>0</v>
      </c>
    </row>
    <row r="3549" spans="1:2">
      <c r="A3549" s="105" t="str">
        <f>TRIM(Clienti!B3549)</f>
        <v/>
      </c>
      <c r="B3549" s="76">
        <f>Clienti!A3549</f>
        <v>0</v>
      </c>
    </row>
    <row r="3550" spans="1:2">
      <c r="A3550" s="105" t="str">
        <f>TRIM(Clienti!B3550)</f>
        <v/>
      </c>
      <c r="B3550" s="76">
        <f>Clienti!A3550</f>
        <v>0</v>
      </c>
    </row>
    <row r="3551" spans="1:2">
      <c r="A3551" s="105" t="str">
        <f>TRIM(Clienti!B3551)</f>
        <v/>
      </c>
      <c r="B3551" s="76">
        <f>Clienti!A3551</f>
        <v>0</v>
      </c>
    </row>
    <row r="3552" spans="1:2">
      <c r="A3552" s="105" t="str">
        <f>TRIM(Clienti!B3552)</f>
        <v/>
      </c>
      <c r="B3552" s="76">
        <f>Clienti!A3552</f>
        <v>0</v>
      </c>
    </row>
    <row r="3553" spans="1:2">
      <c r="A3553" s="105" t="str">
        <f>TRIM(Clienti!B3553)</f>
        <v/>
      </c>
      <c r="B3553" s="76">
        <f>Clienti!A3553</f>
        <v>0</v>
      </c>
    </row>
    <row r="3554" spans="1:2">
      <c r="A3554" s="105" t="str">
        <f>TRIM(Clienti!B3554)</f>
        <v/>
      </c>
      <c r="B3554" s="76">
        <f>Clienti!A3554</f>
        <v>0</v>
      </c>
    </row>
    <row r="3555" spans="1:2">
      <c r="A3555" s="105" t="str">
        <f>TRIM(Clienti!B3555)</f>
        <v/>
      </c>
      <c r="B3555" s="76">
        <f>Clienti!A3555</f>
        <v>0</v>
      </c>
    </row>
    <row r="3556" spans="1:2">
      <c r="A3556" s="105" t="str">
        <f>TRIM(Clienti!B3556)</f>
        <v/>
      </c>
      <c r="B3556" s="76">
        <f>Clienti!A3556</f>
        <v>0</v>
      </c>
    </row>
    <row r="3557" spans="1:2">
      <c r="A3557" s="105" t="str">
        <f>TRIM(Clienti!B3557)</f>
        <v/>
      </c>
      <c r="B3557" s="76">
        <f>Clienti!A3557</f>
        <v>0</v>
      </c>
    </row>
    <row r="3558" spans="1:2">
      <c r="A3558" s="105" t="str">
        <f>TRIM(Clienti!B3558)</f>
        <v/>
      </c>
      <c r="B3558" s="76">
        <f>Clienti!A3558</f>
        <v>0</v>
      </c>
    </row>
    <row r="3559" spans="1:2">
      <c r="A3559" s="105" t="str">
        <f>TRIM(Clienti!B3559)</f>
        <v/>
      </c>
      <c r="B3559" s="76">
        <f>Clienti!A3559</f>
        <v>0</v>
      </c>
    </row>
    <row r="3560" spans="1:2">
      <c r="A3560" s="105" t="str">
        <f>TRIM(Clienti!B3560)</f>
        <v/>
      </c>
      <c r="B3560" s="76">
        <f>Clienti!A3560</f>
        <v>0</v>
      </c>
    </row>
    <row r="3561" spans="1:2">
      <c r="A3561" s="105" t="str">
        <f>TRIM(Clienti!B3561)</f>
        <v/>
      </c>
      <c r="B3561" s="76">
        <f>Clienti!A3561</f>
        <v>0</v>
      </c>
    </row>
    <row r="3562" spans="1:2">
      <c r="A3562" s="105" t="str">
        <f>TRIM(Clienti!B3562)</f>
        <v/>
      </c>
      <c r="B3562" s="76">
        <f>Clienti!A3562</f>
        <v>0</v>
      </c>
    </row>
    <row r="3563" spans="1:2">
      <c r="A3563" s="105" t="str">
        <f>TRIM(Clienti!B3563)</f>
        <v/>
      </c>
      <c r="B3563" s="76">
        <f>Clienti!A3563</f>
        <v>0</v>
      </c>
    </row>
    <row r="3564" spans="1:2">
      <c r="A3564" s="105" t="str">
        <f>TRIM(Clienti!B3564)</f>
        <v/>
      </c>
      <c r="B3564" s="76">
        <f>Clienti!A3564</f>
        <v>0</v>
      </c>
    </row>
    <row r="3565" spans="1:2">
      <c r="A3565" s="105" t="str">
        <f>TRIM(Clienti!B3565)</f>
        <v/>
      </c>
      <c r="B3565" s="76">
        <f>Clienti!A3565</f>
        <v>0</v>
      </c>
    </row>
    <row r="3566" spans="1:2">
      <c r="A3566" s="105" t="str">
        <f>TRIM(Clienti!B3566)</f>
        <v/>
      </c>
      <c r="B3566" s="76">
        <f>Clienti!A3566</f>
        <v>0</v>
      </c>
    </row>
    <row r="3567" spans="1:2">
      <c r="A3567" s="105" t="str">
        <f>TRIM(Clienti!B3567)</f>
        <v/>
      </c>
      <c r="B3567" s="76">
        <f>Clienti!A3567</f>
        <v>0</v>
      </c>
    </row>
    <row r="3568" spans="1:2">
      <c r="A3568" s="105" t="str">
        <f>TRIM(Clienti!B3568)</f>
        <v/>
      </c>
      <c r="B3568" s="76">
        <f>Clienti!A3568</f>
        <v>0</v>
      </c>
    </row>
    <row r="3569" spans="1:2">
      <c r="A3569" s="105" t="str">
        <f>TRIM(Clienti!B3569)</f>
        <v/>
      </c>
      <c r="B3569" s="76">
        <f>Clienti!A3569</f>
        <v>0</v>
      </c>
    </row>
    <row r="3570" spans="1:2">
      <c r="A3570" s="105" t="str">
        <f>TRIM(Clienti!B3570)</f>
        <v/>
      </c>
      <c r="B3570" s="76">
        <f>Clienti!A3570</f>
        <v>0</v>
      </c>
    </row>
    <row r="3571" spans="1:2">
      <c r="A3571" s="105" t="str">
        <f>TRIM(Clienti!B3571)</f>
        <v/>
      </c>
      <c r="B3571" s="76">
        <f>Clienti!A3571</f>
        <v>0</v>
      </c>
    </row>
    <row r="3572" spans="1:2">
      <c r="A3572" s="105" t="str">
        <f>TRIM(Clienti!B3572)</f>
        <v/>
      </c>
      <c r="B3572" s="76">
        <f>Clienti!A3572</f>
        <v>0</v>
      </c>
    </row>
    <row r="3573" spans="1:2">
      <c r="A3573" s="105" t="str">
        <f>TRIM(Clienti!B3573)</f>
        <v/>
      </c>
      <c r="B3573" s="76">
        <f>Clienti!A3573</f>
        <v>0</v>
      </c>
    </row>
    <row r="3574" spans="1:2">
      <c r="A3574" s="105" t="str">
        <f>TRIM(Clienti!B3574)</f>
        <v/>
      </c>
      <c r="B3574" s="76">
        <f>Clienti!A3574</f>
        <v>0</v>
      </c>
    </row>
    <row r="3575" spans="1:2">
      <c r="A3575" s="105" t="str">
        <f>TRIM(Clienti!B3575)</f>
        <v/>
      </c>
      <c r="B3575" s="76">
        <f>Clienti!A3575</f>
        <v>0</v>
      </c>
    </row>
    <row r="3576" spans="1:2">
      <c r="A3576" s="105" t="str">
        <f>TRIM(Clienti!B3576)</f>
        <v/>
      </c>
      <c r="B3576" s="76">
        <f>Clienti!A3576</f>
        <v>0</v>
      </c>
    </row>
    <row r="3577" spans="1:2">
      <c r="A3577" s="105" t="str">
        <f>TRIM(Clienti!B3577)</f>
        <v/>
      </c>
      <c r="B3577" s="76">
        <f>Clienti!A3577</f>
        <v>0</v>
      </c>
    </row>
    <row r="3578" spans="1:2">
      <c r="A3578" s="105" t="str">
        <f>TRIM(Clienti!B3578)</f>
        <v/>
      </c>
      <c r="B3578" s="76">
        <f>Clienti!A3578</f>
        <v>0</v>
      </c>
    </row>
    <row r="3579" spans="1:2">
      <c r="A3579" s="105" t="str">
        <f>TRIM(Clienti!B3579)</f>
        <v/>
      </c>
      <c r="B3579" s="76">
        <f>Clienti!A3579</f>
        <v>0</v>
      </c>
    </row>
    <row r="3580" spans="1:2">
      <c r="A3580" s="105" t="str">
        <f>TRIM(Clienti!B3580)</f>
        <v/>
      </c>
      <c r="B3580" s="76">
        <f>Clienti!A3580</f>
        <v>0</v>
      </c>
    </row>
    <row r="3581" spans="1:2">
      <c r="A3581" s="105" t="str">
        <f>TRIM(Clienti!B3581)</f>
        <v/>
      </c>
      <c r="B3581" s="76">
        <f>Clienti!A3581</f>
        <v>0</v>
      </c>
    </row>
    <row r="3582" spans="1:2">
      <c r="A3582" s="105" t="str">
        <f>TRIM(Clienti!B3582)</f>
        <v/>
      </c>
      <c r="B3582" s="76">
        <f>Clienti!A3582</f>
        <v>0</v>
      </c>
    </row>
    <row r="3583" spans="1:2">
      <c r="A3583" s="105" t="str">
        <f>TRIM(Clienti!B3583)</f>
        <v/>
      </c>
      <c r="B3583" s="76">
        <f>Clienti!A3583</f>
        <v>0</v>
      </c>
    </row>
    <row r="3584" spans="1:2">
      <c r="A3584" s="105" t="str">
        <f>TRIM(Clienti!B3584)</f>
        <v/>
      </c>
      <c r="B3584" s="76">
        <f>Clienti!A3584</f>
        <v>0</v>
      </c>
    </row>
    <row r="3585" spans="1:2">
      <c r="A3585" s="105" t="str">
        <f>TRIM(Clienti!B3585)</f>
        <v/>
      </c>
      <c r="B3585" s="76">
        <f>Clienti!A3585</f>
        <v>0</v>
      </c>
    </row>
    <row r="3586" spans="1:2">
      <c r="A3586" s="105" t="str">
        <f>TRIM(Clienti!B3586)</f>
        <v/>
      </c>
      <c r="B3586" s="76">
        <f>Clienti!A3586</f>
        <v>0</v>
      </c>
    </row>
    <row r="3587" spans="1:2">
      <c r="A3587" s="105" t="str">
        <f>TRIM(Clienti!B3587)</f>
        <v/>
      </c>
      <c r="B3587" s="76">
        <f>Clienti!A3587</f>
        <v>0</v>
      </c>
    </row>
    <row r="3588" spans="1:2">
      <c r="A3588" s="105" t="str">
        <f>TRIM(Clienti!B3588)</f>
        <v/>
      </c>
      <c r="B3588" s="76">
        <f>Clienti!A3588</f>
        <v>0</v>
      </c>
    </row>
    <row r="3589" spans="1:2">
      <c r="A3589" s="105" t="str">
        <f>TRIM(Clienti!B3589)</f>
        <v/>
      </c>
      <c r="B3589" s="76">
        <f>Clienti!A3589</f>
        <v>0</v>
      </c>
    </row>
    <row r="3590" spans="1:2">
      <c r="A3590" s="105" t="str">
        <f>TRIM(Clienti!B3590)</f>
        <v/>
      </c>
      <c r="B3590" s="76">
        <f>Clienti!A3590</f>
        <v>0</v>
      </c>
    </row>
    <row r="3591" spans="1:2">
      <c r="A3591" s="105" t="str">
        <f>TRIM(Clienti!B3591)</f>
        <v/>
      </c>
      <c r="B3591" s="76">
        <f>Clienti!A3591</f>
        <v>0</v>
      </c>
    </row>
    <row r="3592" spans="1:2">
      <c r="A3592" s="105" t="str">
        <f>TRIM(Clienti!B3592)</f>
        <v/>
      </c>
      <c r="B3592" s="76">
        <f>Clienti!A3592</f>
        <v>0</v>
      </c>
    </row>
    <row r="3593" spans="1:2">
      <c r="A3593" s="105" t="str">
        <f>TRIM(Clienti!B3593)</f>
        <v/>
      </c>
      <c r="B3593" s="76">
        <f>Clienti!A3593</f>
        <v>0</v>
      </c>
    </row>
    <row r="3594" spans="1:2">
      <c r="A3594" s="105" t="str">
        <f>TRIM(Clienti!B3594)</f>
        <v/>
      </c>
      <c r="B3594" s="76">
        <f>Clienti!A3594</f>
        <v>0</v>
      </c>
    </row>
    <row r="3595" spans="1:2">
      <c r="A3595" s="105" t="str">
        <f>TRIM(Clienti!B3595)</f>
        <v/>
      </c>
      <c r="B3595" s="76">
        <f>Clienti!A3595</f>
        <v>0</v>
      </c>
    </row>
    <row r="3596" spans="1:2">
      <c r="A3596" s="105" t="str">
        <f>TRIM(Clienti!B3596)</f>
        <v/>
      </c>
      <c r="B3596" s="76">
        <f>Clienti!A3596</f>
        <v>0</v>
      </c>
    </row>
    <row r="3597" spans="1:2">
      <c r="A3597" s="105" t="str">
        <f>TRIM(Clienti!B3597)</f>
        <v/>
      </c>
      <c r="B3597" s="76">
        <f>Clienti!A3597</f>
        <v>0</v>
      </c>
    </row>
    <row r="3598" spans="1:2">
      <c r="A3598" s="105" t="str">
        <f>TRIM(Clienti!B3598)</f>
        <v/>
      </c>
      <c r="B3598" s="76">
        <f>Clienti!A3598</f>
        <v>0</v>
      </c>
    </row>
    <row r="3599" spans="1:2">
      <c r="A3599" s="105" t="str">
        <f>TRIM(Clienti!B3599)</f>
        <v/>
      </c>
      <c r="B3599" s="76">
        <f>Clienti!A3599</f>
        <v>0</v>
      </c>
    </row>
    <row r="3600" spans="1:2">
      <c r="A3600" s="105" t="str">
        <f>TRIM(Clienti!B3600)</f>
        <v/>
      </c>
      <c r="B3600" s="76">
        <f>Clienti!A3600</f>
        <v>0</v>
      </c>
    </row>
    <row r="3601" spans="1:2">
      <c r="A3601" s="105" t="str">
        <f>TRIM(Clienti!B3601)</f>
        <v/>
      </c>
      <c r="B3601" s="76">
        <f>Clienti!A3601</f>
        <v>0</v>
      </c>
    </row>
    <row r="3602" spans="1:2">
      <c r="A3602" s="105" t="str">
        <f>TRIM(Clienti!B3602)</f>
        <v/>
      </c>
      <c r="B3602" s="76">
        <f>Clienti!A3602</f>
        <v>0</v>
      </c>
    </row>
    <row r="3603" spans="1:2">
      <c r="A3603" s="105" t="str">
        <f>TRIM(Clienti!B3603)</f>
        <v/>
      </c>
      <c r="B3603" s="76">
        <f>Clienti!A3603</f>
        <v>0</v>
      </c>
    </row>
    <row r="3604" spans="1:2">
      <c r="A3604" s="105" t="str">
        <f>TRIM(Clienti!B3604)</f>
        <v/>
      </c>
      <c r="B3604" s="76">
        <f>Clienti!A3604</f>
        <v>0</v>
      </c>
    </row>
    <row r="3605" spans="1:2">
      <c r="A3605" s="105" t="str">
        <f>TRIM(Clienti!B3605)</f>
        <v/>
      </c>
      <c r="B3605" s="76">
        <f>Clienti!A3605</f>
        <v>0</v>
      </c>
    </row>
    <row r="3606" spans="1:2">
      <c r="A3606" s="105" t="str">
        <f>TRIM(Clienti!B3606)</f>
        <v/>
      </c>
      <c r="B3606" s="76">
        <f>Clienti!A3606</f>
        <v>0</v>
      </c>
    </row>
    <row r="3607" spans="1:2">
      <c r="A3607" s="105" t="str">
        <f>TRIM(Clienti!B3607)</f>
        <v/>
      </c>
      <c r="B3607" s="76">
        <f>Clienti!A3607</f>
        <v>0</v>
      </c>
    </row>
    <row r="3608" spans="1:2">
      <c r="A3608" s="105" t="str">
        <f>TRIM(Clienti!B3608)</f>
        <v/>
      </c>
      <c r="B3608" s="76">
        <f>Clienti!A3608</f>
        <v>0</v>
      </c>
    </row>
    <row r="3609" spans="1:2">
      <c r="A3609" s="105" t="str">
        <f>TRIM(Clienti!B3609)</f>
        <v/>
      </c>
      <c r="B3609" s="76">
        <f>Clienti!A3609</f>
        <v>0</v>
      </c>
    </row>
    <row r="3610" spans="1:2">
      <c r="A3610" s="105" t="str">
        <f>TRIM(Clienti!B3610)</f>
        <v/>
      </c>
      <c r="B3610" s="76">
        <f>Clienti!A3610</f>
        <v>0</v>
      </c>
    </row>
    <row r="3611" spans="1:2">
      <c r="A3611" s="105" t="str">
        <f>TRIM(Clienti!B3611)</f>
        <v/>
      </c>
      <c r="B3611" s="76">
        <f>Clienti!A3611</f>
        <v>0</v>
      </c>
    </row>
    <row r="3612" spans="1:2">
      <c r="A3612" s="105" t="str">
        <f>TRIM(Clienti!B3612)</f>
        <v/>
      </c>
      <c r="B3612" s="76">
        <f>Clienti!A3612</f>
        <v>0</v>
      </c>
    </row>
    <row r="3613" spans="1:2">
      <c r="A3613" s="105" t="str">
        <f>TRIM(Clienti!B3613)</f>
        <v/>
      </c>
      <c r="B3613" s="76">
        <f>Clienti!A3613</f>
        <v>0</v>
      </c>
    </row>
    <row r="3614" spans="1:2">
      <c r="A3614" s="105" t="str">
        <f>TRIM(Clienti!B3614)</f>
        <v/>
      </c>
      <c r="B3614" s="76">
        <f>Clienti!A3614</f>
        <v>0</v>
      </c>
    </row>
    <row r="3615" spans="1:2">
      <c r="A3615" s="105" t="str">
        <f>TRIM(Clienti!B3615)</f>
        <v/>
      </c>
      <c r="B3615" s="76">
        <f>Clienti!A3615</f>
        <v>0</v>
      </c>
    </row>
    <row r="3616" spans="1:2">
      <c r="A3616" s="105" t="str">
        <f>TRIM(Clienti!B3616)</f>
        <v/>
      </c>
      <c r="B3616" s="76">
        <f>Clienti!A3616</f>
        <v>0</v>
      </c>
    </row>
    <row r="3617" spans="1:2">
      <c r="A3617" s="105" t="str">
        <f>TRIM(Clienti!B3617)</f>
        <v/>
      </c>
      <c r="B3617" s="76">
        <f>Clienti!A3617</f>
        <v>0</v>
      </c>
    </row>
    <row r="3618" spans="1:2">
      <c r="A3618" s="105" t="str">
        <f>TRIM(Clienti!B3618)</f>
        <v/>
      </c>
      <c r="B3618" s="76">
        <f>Clienti!A3618</f>
        <v>0</v>
      </c>
    </row>
    <row r="3619" spans="1:2">
      <c r="A3619" s="105" t="str">
        <f>TRIM(Clienti!B3619)</f>
        <v/>
      </c>
      <c r="B3619" s="76">
        <f>Clienti!A3619</f>
        <v>0</v>
      </c>
    </row>
    <row r="3620" spans="1:2">
      <c r="A3620" s="105" t="str">
        <f>TRIM(Clienti!B3620)</f>
        <v/>
      </c>
      <c r="B3620" s="76">
        <f>Clienti!A3620</f>
        <v>0</v>
      </c>
    </row>
    <row r="3621" spans="1:2">
      <c r="A3621" s="105" t="str">
        <f>TRIM(Clienti!B3621)</f>
        <v/>
      </c>
      <c r="B3621" s="76">
        <f>Clienti!A3621</f>
        <v>0</v>
      </c>
    </row>
    <row r="3622" spans="1:2">
      <c r="A3622" s="105" t="str">
        <f>TRIM(Clienti!B3622)</f>
        <v/>
      </c>
      <c r="B3622" s="76">
        <f>Clienti!A3622</f>
        <v>0</v>
      </c>
    </row>
    <row r="3623" spans="1:2">
      <c r="A3623" s="105" t="str">
        <f>TRIM(Clienti!B3623)</f>
        <v/>
      </c>
      <c r="B3623" s="76">
        <f>Clienti!A3623</f>
        <v>0</v>
      </c>
    </row>
    <row r="3624" spans="1:2">
      <c r="A3624" s="105" t="str">
        <f>TRIM(Clienti!B3624)</f>
        <v/>
      </c>
      <c r="B3624" s="76">
        <f>Clienti!A3624</f>
        <v>0</v>
      </c>
    </row>
    <row r="3625" spans="1:2">
      <c r="A3625" s="105" t="str">
        <f>TRIM(Clienti!B3625)</f>
        <v/>
      </c>
      <c r="B3625" s="76">
        <f>Clienti!A3625</f>
        <v>0</v>
      </c>
    </row>
    <row r="3626" spans="1:2">
      <c r="A3626" s="105" t="str">
        <f>TRIM(Clienti!B3626)</f>
        <v/>
      </c>
      <c r="B3626" s="76">
        <f>Clienti!A3626</f>
        <v>0</v>
      </c>
    </row>
    <row r="3627" spans="1:2">
      <c r="A3627" s="105" t="str">
        <f>TRIM(Clienti!B3627)</f>
        <v/>
      </c>
      <c r="B3627" s="76">
        <f>Clienti!A3627</f>
        <v>0</v>
      </c>
    </row>
    <row r="3628" spans="1:2">
      <c r="A3628" s="105" t="str">
        <f>TRIM(Clienti!B3628)</f>
        <v/>
      </c>
      <c r="B3628" s="76">
        <f>Clienti!A3628</f>
        <v>0</v>
      </c>
    </row>
    <row r="3629" spans="1:2">
      <c r="A3629" s="105" t="str">
        <f>TRIM(Clienti!B3629)</f>
        <v/>
      </c>
      <c r="B3629" s="76">
        <f>Clienti!A3629</f>
        <v>0</v>
      </c>
    </row>
    <row r="3630" spans="1:2">
      <c r="A3630" s="105" t="str">
        <f>TRIM(Clienti!B3630)</f>
        <v/>
      </c>
      <c r="B3630" s="76">
        <f>Clienti!A3630</f>
        <v>0</v>
      </c>
    </row>
    <row r="3631" spans="1:2">
      <c r="A3631" s="105" t="str">
        <f>TRIM(Clienti!B3631)</f>
        <v/>
      </c>
      <c r="B3631" s="76">
        <f>Clienti!A3631</f>
        <v>0</v>
      </c>
    </row>
    <row r="3632" spans="1:2">
      <c r="A3632" s="105" t="str">
        <f>TRIM(Clienti!B3632)</f>
        <v/>
      </c>
      <c r="B3632" s="76">
        <f>Clienti!A3632</f>
        <v>0</v>
      </c>
    </row>
    <row r="3633" spans="1:2">
      <c r="A3633" s="105" t="str">
        <f>TRIM(Clienti!B3633)</f>
        <v/>
      </c>
      <c r="B3633" s="76">
        <f>Clienti!A3633</f>
        <v>0</v>
      </c>
    </row>
    <row r="3634" spans="1:2">
      <c r="A3634" s="105" t="str">
        <f>TRIM(Clienti!B3634)</f>
        <v/>
      </c>
      <c r="B3634" s="76">
        <f>Clienti!A3634</f>
        <v>0</v>
      </c>
    </row>
    <row r="3635" spans="1:2">
      <c r="A3635" s="105" t="str">
        <f>TRIM(Clienti!B3635)</f>
        <v/>
      </c>
      <c r="B3635" s="76">
        <f>Clienti!A3635</f>
        <v>0</v>
      </c>
    </row>
    <row r="3636" spans="1:2">
      <c r="A3636" s="105" t="str">
        <f>TRIM(Clienti!B3636)</f>
        <v/>
      </c>
      <c r="B3636" s="76">
        <f>Clienti!A3636</f>
        <v>0</v>
      </c>
    </row>
    <row r="3637" spans="1:2">
      <c r="A3637" s="105" t="str">
        <f>TRIM(Clienti!B3637)</f>
        <v/>
      </c>
      <c r="B3637" s="76">
        <f>Clienti!A3637</f>
        <v>0</v>
      </c>
    </row>
    <row r="3638" spans="1:2">
      <c r="A3638" s="105" t="str">
        <f>TRIM(Clienti!B3638)</f>
        <v/>
      </c>
      <c r="B3638" s="76">
        <f>Clienti!A3638</f>
        <v>0</v>
      </c>
    </row>
    <row r="3639" spans="1:2">
      <c r="A3639" s="105" t="str">
        <f>TRIM(Clienti!B3639)</f>
        <v/>
      </c>
      <c r="B3639" s="76">
        <f>Clienti!A3639</f>
        <v>0</v>
      </c>
    </row>
    <row r="3640" spans="1:2">
      <c r="A3640" s="105" t="str">
        <f>TRIM(Clienti!B3640)</f>
        <v/>
      </c>
      <c r="B3640" s="76">
        <f>Clienti!A3640</f>
        <v>0</v>
      </c>
    </row>
    <row r="3641" spans="1:2">
      <c r="A3641" s="105" t="str">
        <f>TRIM(Clienti!B3641)</f>
        <v/>
      </c>
      <c r="B3641" s="76">
        <f>Clienti!A3641</f>
        <v>0</v>
      </c>
    </row>
    <row r="3642" spans="1:2">
      <c r="A3642" s="105" t="str">
        <f>TRIM(Clienti!B3642)</f>
        <v/>
      </c>
      <c r="B3642" s="76">
        <f>Clienti!A3642</f>
        <v>0</v>
      </c>
    </row>
    <row r="3643" spans="1:2">
      <c r="A3643" s="105" t="str">
        <f>TRIM(Clienti!B3643)</f>
        <v/>
      </c>
      <c r="B3643" s="76">
        <f>Clienti!A3643</f>
        <v>0</v>
      </c>
    </row>
    <row r="3644" spans="1:2">
      <c r="A3644" s="105" t="str">
        <f>TRIM(Clienti!B3644)</f>
        <v/>
      </c>
      <c r="B3644" s="76">
        <f>Clienti!A3644</f>
        <v>0</v>
      </c>
    </row>
    <row r="3645" spans="1:2">
      <c r="A3645" s="105" t="str">
        <f>TRIM(Clienti!B3645)</f>
        <v/>
      </c>
      <c r="B3645" s="76">
        <f>Clienti!A3645</f>
        <v>0</v>
      </c>
    </row>
    <row r="3646" spans="1:2">
      <c r="A3646" s="105" t="str">
        <f>TRIM(Clienti!B3646)</f>
        <v/>
      </c>
      <c r="B3646" s="76">
        <f>Clienti!A3646</f>
        <v>0</v>
      </c>
    </row>
    <row r="3647" spans="1:2">
      <c r="A3647" s="105" t="str">
        <f>TRIM(Clienti!B3647)</f>
        <v/>
      </c>
      <c r="B3647" s="76">
        <f>Clienti!A3647</f>
        <v>0</v>
      </c>
    </row>
    <row r="3648" spans="1:2">
      <c r="A3648" s="105" t="str">
        <f>TRIM(Clienti!B3648)</f>
        <v/>
      </c>
      <c r="B3648" s="76">
        <f>Clienti!A3648</f>
        <v>0</v>
      </c>
    </row>
    <row r="3649" spans="1:2">
      <c r="A3649" s="105" t="str">
        <f>TRIM(Clienti!B3649)</f>
        <v/>
      </c>
      <c r="B3649" s="76">
        <f>Clienti!A3649</f>
        <v>0</v>
      </c>
    </row>
    <row r="3650" spans="1:2">
      <c r="A3650" s="105" t="str">
        <f>TRIM(Clienti!B3650)</f>
        <v/>
      </c>
      <c r="B3650" s="76">
        <f>Clienti!A3650</f>
        <v>0</v>
      </c>
    </row>
    <row r="3651" spans="1:2">
      <c r="A3651" s="105" t="str">
        <f>TRIM(Clienti!B3651)</f>
        <v/>
      </c>
      <c r="B3651" s="76">
        <f>Clienti!A3651</f>
        <v>0</v>
      </c>
    </row>
    <row r="3652" spans="1:2">
      <c r="A3652" s="105" t="str">
        <f>TRIM(Clienti!B3652)</f>
        <v/>
      </c>
      <c r="B3652" s="76">
        <f>Clienti!A3652</f>
        <v>0</v>
      </c>
    </row>
    <row r="3653" spans="1:2">
      <c r="A3653" s="105" t="str">
        <f>TRIM(Clienti!B3653)</f>
        <v/>
      </c>
      <c r="B3653" s="76">
        <f>Clienti!A3653</f>
        <v>0</v>
      </c>
    </row>
    <row r="3654" spans="1:2">
      <c r="A3654" s="105" t="str">
        <f>TRIM(Clienti!B3654)</f>
        <v/>
      </c>
      <c r="B3654" s="76">
        <f>Clienti!A3654</f>
        <v>0</v>
      </c>
    </row>
    <row r="3655" spans="1:2">
      <c r="A3655" s="105" t="str">
        <f>TRIM(Clienti!B3655)</f>
        <v/>
      </c>
      <c r="B3655" s="76">
        <f>Clienti!A3655</f>
        <v>0</v>
      </c>
    </row>
    <row r="3656" spans="1:2">
      <c r="A3656" s="105" t="str">
        <f>TRIM(Clienti!B3656)</f>
        <v/>
      </c>
      <c r="B3656" s="76">
        <f>Clienti!A3656</f>
        <v>0</v>
      </c>
    </row>
    <row r="3657" spans="1:2">
      <c r="A3657" s="105" t="str">
        <f>TRIM(Clienti!B3657)</f>
        <v/>
      </c>
      <c r="B3657" s="76">
        <f>Clienti!A3657</f>
        <v>0</v>
      </c>
    </row>
    <row r="3658" spans="1:2">
      <c r="A3658" s="105" t="str">
        <f>TRIM(Clienti!B3658)</f>
        <v/>
      </c>
      <c r="B3658" s="76">
        <f>Clienti!A3658</f>
        <v>0</v>
      </c>
    </row>
    <row r="3659" spans="1:2">
      <c r="A3659" s="105" t="str">
        <f>TRIM(Clienti!B3659)</f>
        <v/>
      </c>
      <c r="B3659" s="76">
        <f>Clienti!A3659</f>
        <v>0</v>
      </c>
    </row>
    <row r="3660" spans="1:2">
      <c r="A3660" s="105" t="str">
        <f>TRIM(Clienti!B3660)</f>
        <v/>
      </c>
      <c r="B3660" s="76">
        <f>Clienti!A3660</f>
        <v>0</v>
      </c>
    </row>
    <row r="3661" spans="1:2">
      <c r="A3661" s="105" t="str">
        <f>TRIM(Clienti!B3661)</f>
        <v/>
      </c>
      <c r="B3661" s="76">
        <f>Clienti!A3661</f>
        <v>0</v>
      </c>
    </row>
    <row r="3662" spans="1:2">
      <c r="A3662" s="105" t="str">
        <f>TRIM(Clienti!B3662)</f>
        <v/>
      </c>
      <c r="B3662" s="76">
        <f>Clienti!A3662</f>
        <v>0</v>
      </c>
    </row>
    <row r="3663" spans="1:2">
      <c r="A3663" s="105" t="str">
        <f>TRIM(Clienti!B3663)</f>
        <v/>
      </c>
      <c r="B3663" s="76">
        <f>Clienti!A3663</f>
        <v>0</v>
      </c>
    </row>
    <row r="3664" spans="1:2">
      <c r="A3664" s="105" t="str">
        <f>TRIM(Clienti!B3664)</f>
        <v/>
      </c>
      <c r="B3664" s="76">
        <f>Clienti!A3664</f>
        <v>0</v>
      </c>
    </row>
    <row r="3665" spans="1:2">
      <c r="A3665" s="105" t="str">
        <f>TRIM(Clienti!B3665)</f>
        <v/>
      </c>
      <c r="B3665" s="76">
        <f>Clienti!A3665</f>
        <v>0</v>
      </c>
    </row>
    <row r="3666" spans="1:2">
      <c r="A3666" s="105" t="str">
        <f>TRIM(Clienti!B3666)</f>
        <v/>
      </c>
      <c r="B3666" s="76">
        <f>Clienti!A3666</f>
        <v>0</v>
      </c>
    </row>
    <row r="3667" spans="1:2">
      <c r="A3667" s="105" t="str">
        <f>TRIM(Clienti!B3667)</f>
        <v/>
      </c>
      <c r="B3667" s="76">
        <f>Clienti!A3667</f>
        <v>0</v>
      </c>
    </row>
    <row r="3668" spans="1:2">
      <c r="A3668" s="105" t="str">
        <f>TRIM(Clienti!B3668)</f>
        <v/>
      </c>
      <c r="B3668" s="76">
        <f>Clienti!A3668</f>
        <v>0</v>
      </c>
    </row>
    <row r="3669" spans="1:2">
      <c r="A3669" s="105" t="str">
        <f>TRIM(Clienti!B3669)</f>
        <v/>
      </c>
      <c r="B3669" s="76">
        <f>Clienti!A3669</f>
        <v>0</v>
      </c>
    </row>
    <row r="3670" spans="1:2">
      <c r="A3670" s="105" t="str">
        <f>TRIM(Clienti!B3670)</f>
        <v/>
      </c>
      <c r="B3670" s="76">
        <f>Clienti!A3670</f>
        <v>0</v>
      </c>
    </row>
    <row r="3671" spans="1:2">
      <c r="A3671" s="105" t="str">
        <f>TRIM(Clienti!B3671)</f>
        <v/>
      </c>
      <c r="B3671" s="76">
        <f>Clienti!A3671</f>
        <v>0</v>
      </c>
    </row>
    <row r="3672" spans="1:2">
      <c r="A3672" s="105" t="str">
        <f>TRIM(Clienti!B3672)</f>
        <v/>
      </c>
      <c r="B3672" s="76">
        <f>Clienti!A3672</f>
        <v>0</v>
      </c>
    </row>
    <row r="3673" spans="1:2">
      <c r="A3673" s="105" t="str">
        <f>TRIM(Clienti!B3673)</f>
        <v/>
      </c>
      <c r="B3673" s="76">
        <f>Clienti!A3673</f>
        <v>0</v>
      </c>
    </row>
    <row r="3674" spans="1:2">
      <c r="A3674" s="105" t="str">
        <f>TRIM(Clienti!B3674)</f>
        <v/>
      </c>
      <c r="B3674" s="76">
        <f>Clienti!A3674</f>
        <v>0</v>
      </c>
    </row>
    <row r="3675" spans="1:2">
      <c r="A3675" s="105" t="str">
        <f>TRIM(Clienti!B3675)</f>
        <v/>
      </c>
      <c r="B3675" s="76">
        <f>Clienti!A3675</f>
        <v>0</v>
      </c>
    </row>
    <row r="3676" spans="1:2">
      <c r="A3676" s="105" t="str">
        <f>TRIM(Clienti!B3676)</f>
        <v/>
      </c>
      <c r="B3676" s="76">
        <f>Clienti!A3676</f>
        <v>0</v>
      </c>
    </row>
    <row r="3677" spans="1:2">
      <c r="A3677" s="105" t="str">
        <f>TRIM(Clienti!B3677)</f>
        <v/>
      </c>
      <c r="B3677" s="76">
        <f>Clienti!A3677</f>
        <v>0</v>
      </c>
    </row>
    <row r="3678" spans="1:2">
      <c r="A3678" s="105" t="str">
        <f>TRIM(Clienti!B3678)</f>
        <v/>
      </c>
      <c r="B3678" s="76">
        <f>Clienti!A3678</f>
        <v>0</v>
      </c>
    </row>
    <row r="3679" spans="1:2">
      <c r="A3679" s="105" t="str">
        <f>TRIM(Clienti!B3679)</f>
        <v/>
      </c>
      <c r="B3679" s="76">
        <f>Clienti!A3679</f>
        <v>0</v>
      </c>
    </row>
    <row r="3680" spans="1:2">
      <c r="A3680" s="105" t="str">
        <f>TRIM(Clienti!B3680)</f>
        <v/>
      </c>
      <c r="B3680" s="76">
        <f>Clienti!A3680</f>
        <v>0</v>
      </c>
    </row>
    <row r="3681" spans="1:2">
      <c r="A3681" s="105" t="str">
        <f>TRIM(Clienti!B3681)</f>
        <v/>
      </c>
      <c r="B3681" s="76">
        <f>Clienti!A3681</f>
        <v>0</v>
      </c>
    </row>
    <row r="3682" spans="1:2">
      <c r="A3682" s="105" t="str">
        <f>TRIM(Clienti!B3682)</f>
        <v/>
      </c>
      <c r="B3682" s="76">
        <f>Clienti!A3682</f>
        <v>0</v>
      </c>
    </row>
    <row r="3683" spans="1:2">
      <c r="A3683" s="105" t="str">
        <f>TRIM(Clienti!B3683)</f>
        <v/>
      </c>
      <c r="B3683" s="76">
        <f>Clienti!A3683</f>
        <v>0</v>
      </c>
    </row>
    <row r="3684" spans="1:2">
      <c r="A3684" s="105" t="str">
        <f>TRIM(Clienti!B3684)</f>
        <v/>
      </c>
      <c r="B3684" s="76">
        <f>Clienti!A3684</f>
        <v>0</v>
      </c>
    </row>
    <row r="3685" spans="1:2">
      <c r="A3685" s="105" t="str">
        <f>TRIM(Clienti!B3685)</f>
        <v/>
      </c>
      <c r="B3685" s="76">
        <f>Clienti!A3685</f>
        <v>0</v>
      </c>
    </row>
    <row r="3686" spans="1:2">
      <c r="A3686" s="105" t="str">
        <f>TRIM(Clienti!B3686)</f>
        <v/>
      </c>
      <c r="B3686" s="76">
        <f>Clienti!A3686</f>
        <v>0</v>
      </c>
    </row>
    <row r="3687" spans="1:2">
      <c r="A3687" s="105" t="str">
        <f>TRIM(Clienti!B3687)</f>
        <v/>
      </c>
      <c r="B3687" s="76">
        <f>Clienti!A3687</f>
        <v>0</v>
      </c>
    </row>
    <row r="3688" spans="1:2">
      <c r="A3688" s="105" t="str">
        <f>TRIM(Clienti!B3688)</f>
        <v/>
      </c>
      <c r="B3688" s="76">
        <f>Clienti!A3688</f>
        <v>0</v>
      </c>
    </row>
    <row r="3689" spans="1:2">
      <c r="A3689" s="105" t="str">
        <f>TRIM(Clienti!B3689)</f>
        <v/>
      </c>
      <c r="B3689" s="76">
        <f>Clienti!A3689</f>
        <v>0</v>
      </c>
    </row>
    <row r="3690" spans="1:2">
      <c r="A3690" s="105" t="str">
        <f>TRIM(Clienti!B3690)</f>
        <v/>
      </c>
      <c r="B3690" s="76">
        <f>Clienti!A3690</f>
        <v>0</v>
      </c>
    </row>
    <row r="3691" spans="1:2">
      <c r="A3691" s="105" t="str">
        <f>TRIM(Clienti!B3691)</f>
        <v/>
      </c>
      <c r="B3691" s="76">
        <f>Clienti!A3691</f>
        <v>0</v>
      </c>
    </row>
    <row r="3692" spans="1:2">
      <c r="A3692" s="105" t="str">
        <f>TRIM(Clienti!B3692)</f>
        <v/>
      </c>
      <c r="B3692" s="76">
        <f>Clienti!A3692</f>
        <v>0</v>
      </c>
    </row>
    <row r="3693" spans="1:2">
      <c r="A3693" s="105" t="str">
        <f>TRIM(Clienti!B3693)</f>
        <v/>
      </c>
      <c r="B3693" s="76">
        <f>Clienti!A3693</f>
        <v>0</v>
      </c>
    </row>
    <row r="3694" spans="1:2">
      <c r="A3694" s="105" t="str">
        <f>TRIM(Clienti!B3694)</f>
        <v/>
      </c>
      <c r="B3694" s="76">
        <f>Clienti!A3694</f>
        <v>0</v>
      </c>
    </row>
    <row r="3695" spans="1:2">
      <c r="A3695" s="105" t="str">
        <f>TRIM(Clienti!B3695)</f>
        <v/>
      </c>
      <c r="B3695" s="76">
        <f>Clienti!A3695</f>
        <v>0</v>
      </c>
    </row>
    <row r="3696" spans="1:2">
      <c r="A3696" s="105" t="str">
        <f>TRIM(Clienti!B3696)</f>
        <v/>
      </c>
      <c r="B3696" s="76">
        <f>Clienti!A3696</f>
        <v>0</v>
      </c>
    </row>
    <row r="3697" spans="1:2">
      <c r="A3697" s="105" t="str">
        <f>TRIM(Clienti!B3697)</f>
        <v/>
      </c>
      <c r="B3697" s="76">
        <f>Clienti!A3697</f>
        <v>0</v>
      </c>
    </row>
    <row r="3698" spans="1:2">
      <c r="A3698" s="105" t="str">
        <f>TRIM(Clienti!B3698)</f>
        <v/>
      </c>
      <c r="B3698" s="76">
        <f>Clienti!A3698</f>
        <v>0</v>
      </c>
    </row>
    <row r="3699" spans="1:2">
      <c r="A3699" s="105" t="str">
        <f>TRIM(Clienti!B3699)</f>
        <v/>
      </c>
      <c r="B3699" s="76">
        <f>Clienti!A3699</f>
        <v>0</v>
      </c>
    </row>
    <row r="3700" spans="1:2">
      <c r="A3700" s="105" t="str">
        <f>TRIM(Clienti!B3700)</f>
        <v/>
      </c>
      <c r="B3700" s="76">
        <f>Clienti!A3700</f>
        <v>0</v>
      </c>
    </row>
    <row r="3701" spans="1:2">
      <c r="A3701" s="105" t="str">
        <f>TRIM(Clienti!B3701)</f>
        <v/>
      </c>
      <c r="B3701" s="76">
        <f>Clienti!A3701</f>
        <v>0</v>
      </c>
    </row>
    <row r="3702" spans="1:2">
      <c r="A3702" s="105" t="str">
        <f>TRIM(Clienti!B3702)</f>
        <v/>
      </c>
      <c r="B3702" s="76">
        <f>Clienti!A3702</f>
        <v>0</v>
      </c>
    </row>
    <row r="3703" spans="1:2">
      <c r="A3703" s="105" t="str">
        <f>TRIM(Clienti!B3703)</f>
        <v/>
      </c>
      <c r="B3703" s="76">
        <f>Clienti!A3703</f>
        <v>0</v>
      </c>
    </row>
    <row r="3704" spans="1:2">
      <c r="A3704" s="105" t="str">
        <f>TRIM(Clienti!B3704)</f>
        <v/>
      </c>
      <c r="B3704" s="76">
        <f>Clienti!A3704</f>
        <v>0</v>
      </c>
    </row>
    <row r="3705" spans="1:2">
      <c r="A3705" s="105" t="str">
        <f>TRIM(Clienti!B3705)</f>
        <v/>
      </c>
      <c r="B3705" s="76">
        <f>Clienti!A3705</f>
        <v>0</v>
      </c>
    </row>
    <row r="3706" spans="1:2">
      <c r="A3706" s="105" t="str">
        <f>TRIM(Clienti!B3706)</f>
        <v/>
      </c>
      <c r="B3706" s="76">
        <f>Clienti!A3706</f>
        <v>0</v>
      </c>
    </row>
    <row r="3707" spans="1:2">
      <c r="A3707" s="105" t="str">
        <f>TRIM(Clienti!B3707)</f>
        <v/>
      </c>
      <c r="B3707" s="76">
        <f>Clienti!A3707</f>
        <v>0</v>
      </c>
    </row>
    <row r="3708" spans="1:2">
      <c r="A3708" s="105" t="str">
        <f>TRIM(Clienti!B3708)</f>
        <v/>
      </c>
      <c r="B3708" s="76">
        <f>Clienti!A3708</f>
        <v>0</v>
      </c>
    </row>
    <row r="3709" spans="1:2">
      <c r="A3709" s="105" t="str">
        <f>TRIM(Clienti!B3709)</f>
        <v/>
      </c>
      <c r="B3709" s="76">
        <f>Clienti!A3709</f>
        <v>0</v>
      </c>
    </row>
    <row r="3710" spans="1:2">
      <c r="A3710" s="105" t="str">
        <f>TRIM(Clienti!B3710)</f>
        <v/>
      </c>
      <c r="B3710" s="76">
        <f>Clienti!A3710</f>
        <v>0</v>
      </c>
    </row>
    <row r="3711" spans="1:2">
      <c r="A3711" s="105" t="str">
        <f>TRIM(Clienti!B3711)</f>
        <v/>
      </c>
      <c r="B3711" s="76">
        <f>Clienti!A3711</f>
        <v>0</v>
      </c>
    </row>
    <row r="3712" spans="1:2">
      <c r="A3712" s="105" t="str">
        <f>TRIM(Clienti!B3712)</f>
        <v/>
      </c>
      <c r="B3712" s="76">
        <f>Clienti!A3712</f>
        <v>0</v>
      </c>
    </row>
    <row r="3713" spans="1:2">
      <c r="A3713" s="105" t="str">
        <f>TRIM(Clienti!B3713)</f>
        <v/>
      </c>
      <c r="B3713" s="76">
        <f>Clienti!A3713</f>
        <v>0</v>
      </c>
    </row>
    <row r="3714" spans="1:2">
      <c r="A3714" s="105" t="str">
        <f>TRIM(Clienti!B3714)</f>
        <v/>
      </c>
      <c r="B3714" s="76">
        <f>Clienti!A3714</f>
        <v>0</v>
      </c>
    </row>
    <row r="3715" spans="1:2">
      <c r="A3715" s="105" t="str">
        <f>TRIM(Clienti!B3715)</f>
        <v/>
      </c>
      <c r="B3715" s="76">
        <f>Clienti!A3715</f>
        <v>0</v>
      </c>
    </row>
    <row r="3716" spans="1:2">
      <c r="A3716" s="105" t="str">
        <f>TRIM(Clienti!B3716)</f>
        <v/>
      </c>
      <c r="B3716" s="76">
        <f>Clienti!A3716</f>
        <v>0</v>
      </c>
    </row>
    <row r="3717" spans="1:2">
      <c r="A3717" s="105" t="str">
        <f>TRIM(Clienti!B3717)</f>
        <v/>
      </c>
      <c r="B3717" s="76">
        <f>Clienti!A3717</f>
        <v>0</v>
      </c>
    </row>
    <row r="3718" spans="1:2">
      <c r="A3718" s="105" t="str">
        <f>TRIM(Clienti!B3718)</f>
        <v/>
      </c>
      <c r="B3718" s="76">
        <f>Clienti!A3718</f>
        <v>0</v>
      </c>
    </row>
    <row r="3719" spans="1:2">
      <c r="A3719" s="105" t="str">
        <f>TRIM(Clienti!B3719)</f>
        <v/>
      </c>
      <c r="B3719" s="76">
        <f>Clienti!A3719</f>
        <v>0</v>
      </c>
    </row>
    <row r="3720" spans="1:2">
      <c r="A3720" s="105" t="str">
        <f>TRIM(Clienti!B3720)</f>
        <v/>
      </c>
      <c r="B3720" s="76">
        <f>Clienti!A3720</f>
        <v>0</v>
      </c>
    </row>
    <row r="3721" spans="1:2">
      <c r="A3721" s="105" t="str">
        <f>TRIM(Clienti!B3721)</f>
        <v/>
      </c>
      <c r="B3721" s="76">
        <f>Clienti!A3721</f>
        <v>0</v>
      </c>
    </row>
    <row r="3722" spans="1:2">
      <c r="A3722" s="105" t="str">
        <f>TRIM(Clienti!B3722)</f>
        <v/>
      </c>
      <c r="B3722" s="76">
        <f>Clienti!A3722</f>
        <v>0</v>
      </c>
    </row>
    <row r="3723" spans="1:2">
      <c r="A3723" s="105" t="str">
        <f>TRIM(Clienti!B3723)</f>
        <v/>
      </c>
      <c r="B3723" s="76">
        <f>Clienti!A3723</f>
        <v>0</v>
      </c>
    </row>
    <row r="3724" spans="1:2">
      <c r="A3724" s="105" t="str">
        <f>TRIM(Clienti!B3724)</f>
        <v/>
      </c>
      <c r="B3724" s="76">
        <f>Clienti!A3724</f>
        <v>0</v>
      </c>
    </row>
    <row r="3725" spans="1:2">
      <c r="A3725" s="105" t="str">
        <f>TRIM(Clienti!B3725)</f>
        <v/>
      </c>
      <c r="B3725" s="76">
        <f>Clienti!A3725</f>
        <v>0</v>
      </c>
    </row>
    <row r="3726" spans="1:2">
      <c r="A3726" s="105" t="str">
        <f>TRIM(Clienti!B3726)</f>
        <v/>
      </c>
      <c r="B3726" s="76">
        <f>Clienti!A3726</f>
        <v>0</v>
      </c>
    </row>
    <row r="3727" spans="1:2">
      <c r="A3727" s="105" t="str">
        <f>TRIM(Clienti!B3727)</f>
        <v/>
      </c>
      <c r="B3727" s="76">
        <f>Clienti!A3727</f>
        <v>0</v>
      </c>
    </row>
    <row r="3728" spans="1:2">
      <c r="A3728" s="105" t="str">
        <f>TRIM(Clienti!B3728)</f>
        <v/>
      </c>
      <c r="B3728" s="76">
        <f>Clienti!A3728</f>
        <v>0</v>
      </c>
    </row>
    <row r="3729" spans="1:2">
      <c r="A3729" s="105" t="str">
        <f>TRIM(Clienti!B3729)</f>
        <v/>
      </c>
      <c r="B3729" s="76">
        <f>Clienti!A3729</f>
        <v>0</v>
      </c>
    </row>
    <row r="3730" spans="1:2">
      <c r="A3730" s="105" t="str">
        <f>TRIM(Clienti!B3730)</f>
        <v/>
      </c>
      <c r="B3730" s="76">
        <f>Clienti!A3730</f>
        <v>0</v>
      </c>
    </row>
    <row r="3731" spans="1:2">
      <c r="A3731" s="105" t="str">
        <f>TRIM(Clienti!B3731)</f>
        <v/>
      </c>
      <c r="B3731" s="76">
        <f>Clienti!A3731</f>
        <v>0</v>
      </c>
    </row>
    <row r="3732" spans="1:2">
      <c r="A3732" s="105" t="str">
        <f>TRIM(Clienti!B3732)</f>
        <v/>
      </c>
      <c r="B3732" s="76">
        <f>Clienti!A3732</f>
        <v>0</v>
      </c>
    </row>
    <row r="3733" spans="1:2">
      <c r="A3733" s="105" t="str">
        <f>TRIM(Clienti!B3733)</f>
        <v/>
      </c>
      <c r="B3733" s="76">
        <f>Clienti!A3733</f>
        <v>0</v>
      </c>
    </row>
    <row r="3734" spans="1:2">
      <c r="A3734" s="105" t="str">
        <f>TRIM(Clienti!B3734)</f>
        <v/>
      </c>
      <c r="B3734" s="76">
        <f>Clienti!A3734</f>
        <v>0</v>
      </c>
    </row>
    <row r="3735" spans="1:2">
      <c r="A3735" s="105" t="str">
        <f>TRIM(Clienti!B3735)</f>
        <v/>
      </c>
      <c r="B3735" s="76">
        <f>Clienti!A3735</f>
        <v>0</v>
      </c>
    </row>
    <row r="3736" spans="1:2">
      <c r="A3736" s="105" t="str">
        <f>TRIM(Clienti!B3736)</f>
        <v/>
      </c>
      <c r="B3736" s="76">
        <f>Clienti!A3736</f>
        <v>0</v>
      </c>
    </row>
    <row r="3737" spans="1:2">
      <c r="A3737" s="105" t="str">
        <f>TRIM(Clienti!B3737)</f>
        <v/>
      </c>
      <c r="B3737" s="76">
        <f>Clienti!A3737</f>
        <v>0</v>
      </c>
    </row>
    <row r="3738" spans="1:2">
      <c r="A3738" s="105" t="str">
        <f>TRIM(Clienti!B3738)</f>
        <v/>
      </c>
      <c r="B3738" s="76">
        <f>Clienti!A3738</f>
        <v>0</v>
      </c>
    </row>
    <row r="3739" spans="1:2">
      <c r="A3739" s="105" t="str">
        <f>TRIM(Clienti!B3739)</f>
        <v/>
      </c>
      <c r="B3739" s="76">
        <f>Clienti!A3739</f>
        <v>0</v>
      </c>
    </row>
    <row r="3740" spans="1:2">
      <c r="A3740" s="105" t="str">
        <f>TRIM(Clienti!B3740)</f>
        <v/>
      </c>
      <c r="B3740" s="76">
        <f>Clienti!A3740</f>
        <v>0</v>
      </c>
    </row>
    <row r="3741" spans="1:2">
      <c r="A3741" s="105" t="str">
        <f>TRIM(Clienti!B3741)</f>
        <v/>
      </c>
      <c r="B3741" s="76">
        <f>Clienti!A3741</f>
        <v>0</v>
      </c>
    </row>
    <row r="3742" spans="1:2">
      <c r="A3742" s="105" t="str">
        <f>TRIM(Clienti!B3742)</f>
        <v/>
      </c>
      <c r="B3742" s="76">
        <f>Clienti!A3742</f>
        <v>0</v>
      </c>
    </row>
    <row r="3743" spans="1:2">
      <c r="A3743" s="105" t="str">
        <f>TRIM(Clienti!B3743)</f>
        <v/>
      </c>
      <c r="B3743" s="76">
        <f>Clienti!A3743</f>
        <v>0</v>
      </c>
    </row>
    <row r="3744" spans="1:2">
      <c r="A3744" s="105" t="str">
        <f>TRIM(Clienti!B3744)</f>
        <v/>
      </c>
      <c r="B3744" s="76">
        <f>Clienti!A3744</f>
        <v>0</v>
      </c>
    </row>
    <row r="3745" spans="1:2">
      <c r="A3745" s="105" t="str">
        <f>TRIM(Clienti!B3745)</f>
        <v/>
      </c>
      <c r="B3745" s="76">
        <f>Clienti!A3745</f>
        <v>0</v>
      </c>
    </row>
    <row r="3746" spans="1:2">
      <c r="A3746" s="105" t="str">
        <f>TRIM(Clienti!B3746)</f>
        <v/>
      </c>
      <c r="B3746" s="76">
        <f>Clienti!A3746</f>
        <v>0</v>
      </c>
    </row>
    <row r="3747" spans="1:2">
      <c r="A3747" s="105" t="str">
        <f>TRIM(Clienti!B3747)</f>
        <v/>
      </c>
      <c r="B3747" s="76">
        <f>Clienti!A3747</f>
        <v>0</v>
      </c>
    </row>
    <row r="3748" spans="1:2">
      <c r="A3748" s="105" t="str">
        <f>TRIM(Clienti!B3748)</f>
        <v/>
      </c>
      <c r="B3748" s="76">
        <f>Clienti!A3748</f>
        <v>0</v>
      </c>
    </row>
    <row r="3749" spans="1:2">
      <c r="A3749" s="105" t="str">
        <f>TRIM(Clienti!B3749)</f>
        <v/>
      </c>
      <c r="B3749" s="76">
        <f>Clienti!A3749</f>
        <v>0</v>
      </c>
    </row>
    <row r="3750" spans="1:2">
      <c r="A3750" s="105" t="str">
        <f>TRIM(Clienti!B3750)</f>
        <v/>
      </c>
      <c r="B3750" s="76">
        <f>Clienti!A3750</f>
        <v>0</v>
      </c>
    </row>
    <row r="3751" spans="1:2">
      <c r="A3751" s="105" t="str">
        <f>TRIM(Clienti!B3751)</f>
        <v/>
      </c>
      <c r="B3751" s="76">
        <f>Clienti!A3751</f>
        <v>0</v>
      </c>
    </row>
    <row r="3752" spans="1:2">
      <c r="A3752" s="105" t="str">
        <f>TRIM(Clienti!B3752)</f>
        <v/>
      </c>
      <c r="B3752" s="76">
        <f>Clienti!A3752</f>
        <v>0</v>
      </c>
    </row>
    <row r="3753" spans="1:2">
      <c r="A3753" s="105" t="str">
        <f>TRIM(Clienti!B3753)</f>
        <v/>
      </c>
      <c r="B3753" s="76">
        <f>Clienti!A3753</f>
        <v>0</v>
      </c>
    </row>
    <row r="3754" spans="1:2">
      <c r="A3754" s="105" t="str">
        <f>TRIM(Clienti!B3754)</f>
        <v/>
      </c>
      <c r="B3754" s="76">
        <f>Clienti!A3754</f>
        <v>0</v>
      </c>
    </row>
    <row r="3755" spans="1:2">
      <c r="A3755" s="105" t="str">
        <f>TRIM(Clienti!B3755)</f>
        <v/>
      </c>
      <c r="B3755" s="76">
        <f>Clienti!A3755</f>
        <v>0</v>
      </c>
    </row>
    <row r="3756" spans="1:2">
      <c r="A3756" s="105" t="str">
        <f>TRIM(Clienti!B3756)</f>
        <v/>
      </c>
      <c r="B3756" s="76">
        <f>Clienti!A3756</f>
        <v>0</v>
      </c>
    </row>
    <row r="3757" spans="1:2">
      <c r="A3757" s="105" t="str">
        <f>TRIM(Clienti!B3757)</f>
        <v/>
      </c>
      <c r="B3757" s="76">
        <f>Clienti!A3757</f>
        <v>0</v>
      </c>
    </row>
    <row r="3758" spans="1:2">
      <c r="A3758" s="105" t="str">
        <f>TRIM(Clienti!B3758)</f>
        <v/>
      </c>
      <c r="B3758" s="76">
        <f>Clienti!A3758</f>
        <v>0</v>
      </c>
    </row>
    <row r="3759" spans="1:2">
      <c r="A3759" s="105" t="str">
        <f>TRIM(Clienti!B3759)</f>
        <v/>
      </c>
      <c r="B3759" s="76">
        <f>Clienti!A3759</f>
        <v>0</v>
      </c>
    </row>
    <row r="3760" spans="1:2">
      <c r="A3760" s="105" t="str">
        <f>TRIM(Clienti!B3760)</f>
        <v/>
      </c>
      <c r="B3760" s="76">
        <f>Clienti!A3760</f>
        <v>0</v>
      </c>
    </row>
    <row r="3761" spans="1:2">
      <c r="A3761" s="105" t="str">
        <f>TRIM(Clienti!B3761)</f>
        <v/>
      </c>
      <c r="B3761" s="76">
        <f>Clienti!A3761</f>
        <v>0</v>
      </c>
    </row>
    <row r="3762" spans="1:2">
      <c r="A3762" s="105" t="str">
        <f>TRIM(Clienti!B3762)</f>
        <v/>
      </c>
      <c r="B3762" s="76">
        <f>Clienti!A3762</f>
        <v>0</v>
      </c>
    </row>
    <row r="3763" spans="1:2">
      <c r="A3763" s="105" t="str">
        <f>TRIM(Clienti!B3763)</f>
        <v/>
      </c>
      <c r="B3763" s="76">
        <f>Clienti!A3763</f>
        <v>0</v>
      </c>
    </row>
    <row r="3764" spans="1:2">
      <c r="A3764" s="105" t="str">
        <f>TRIM(Clienti!B3764)</f>
        <v/>
      </c>
      <c r="B3764" s="76">
        <f>Clienti!A3764</f>
        <v>0</v>
      </c>
    </row>
    <row r="3765" spans="1:2">
      <c r="A3765" s="105" t="str">
        <f>TRIM(Clienti!B3765)</f>
        <v/>
      </c>
      <c r="B3765" s="76">
        <f>Clienti!A3765</f>
        <v>0</v>
      </c>
    </row>
    <row r="3766" spans="1:2">
      <c r="A3766" s="105" t="str">
        <f>TRIM(Clienti!B3766)</f>
        <v/>
      </c>
      <c r="B3766" s="76">
        <f>Clienti!A3766</f>
        <v>0</v>
      </c>
    </row>
    <row r="3767" spans="1:2">
      <c r="A3767" s="105" t="str">
        <f>TRIM(Clienti!B3767)</f>
        <v/>
      </c>
      <c r="B3767" s="76">
        <f>Clienti!A3767</f>
        <v>0</v>
      </c>
    </row>
    <row r="3768" spans="1:2">
      <c r="A3768" s="105" t="str">
        <f>TRIM(Clienti!B3768)</f>
        <v/>
      </c>
      <c r="B3768" s="76">
        <f>Clienti!A3768</f>
        <v>0</v>
      </c>
    </row>
    <row r="3769" spans="1:2">
      <c r="A3769" s="105" t="str">
        <f>TRIM(Clienti!B3769)</f>
        <v/>
      </c>
      <c r="B3769" s="76">
        <f>Clienti!A3769</f>
        <v>0</v>
      </c>
    </row>
    <row r="3770" spans="1:2">
      <c r="A3770" s="105" t="str">
        <f>TRIM(Clienti!B3770)</f>
        <v/>
      </c>
      <c r="B3770" s="76">
        <f>Clienti!A3770</f>
        <v>0</v>
      </c>
    </row>
    <row r="3771" spans="1:2">
      <c r="A3771" s="105" t="str">
        <f>TRIM(Clienti!B3771)</f>
        <v/>
      </c>
      <c r="B3771" s="76">
        <f>Clienti!A3771</f>
        <v>0</v>
      </c>
    </row>
    <row r="3772" spans="1:2">
      <c r="A3772" s="105" t="str">
        <f>TRIM(Clienti!B3772)</f>
        <v/>
      </c>
      <c r="B3772" s="76">
        <f>Clienti!A3772</f>
        <v>0</v>
      </c>
    </row>
    <row r="3773" spans="1:2">
      <c r="A3773" s="105" t="str">
        <f>TRIM(Clienti!B3773)</f>
        <v/>
      </c>
      <c r="B3773" s="76">
        <f>Clienti!A3773</f>
        <v>0</v>
      </c>
    </row>
    <row r="3774" spans="1:2">
      <c r="A3774" s="105" t="str">
        <f>TRIM(Clienti!B3774)</f>
        <v/>
      </c>
      <c r="B3774" s="76">
        <f>Clienti!A3774</f>
        <v>0</v>
      </c>
    </row>
    <row r="3775" spans="1:2">
      <c r="A3775" s="105" t="str">
        <f>TRIM(Clienti!B3775)</f>
        <v/>
      </c>
      <c r="B3775" s="76">
        <f>Clienti!A3775</f>
        <v>0</v>
      </c>
    </row>
    <row r="3776" spans="1:2">
      <c r="A3776" s="105" t="str">
        <f>TRIM(Clienti!B3776)</f>
        <v/>
      </c>
      <c r="B3776" s="76">
        <f>Clienti!A3776</f>
        <v>0</v>
      </c>
    </row>
    <row r="3777" spans="1:2">
      <c r="A3777" s="105" t="str">
        <f>TRIM(Clienti!B3777)</f>
        <v/>
      </c>
      <c r="B3777" s="76">
        <f>Clienti!A3777</f>
        <v>0</v>
      </c>
    </row>
    <row r="3778" spans="1:2">
      <c r="A3778" s="105" t="str">
        <f>TRIM(Clienti!B3778)</f>
        <v/>
      </c>
      <c r="B3778" s="76">
        <f>Clienti!A3778</f>
        <v>0</v>
      </c>
    </row>
    <row r="3779" spans="1:2">
      <c r="A3779" s="105" t="str">
        <f>TRIM(Clienti!B3779)</f>
        <v/>
      </c>
      <c r="B3779" s="76">
        <f>Clienti!A3779</f>
        <v>0</v>
      </c>
    </row>
    <row r="3780" spans="1:2">
      <c r="A3780" s="105" t="str">
        <f>TRIM(Clienti!B3780)</f>
        <v/>
      </c>
      <c r="B3780" s="76">
        <f>Clienti!A3780</f>
        <v>0</v>
      </c>
    </row>
    <row r="3781" spans="1:2">
      <c r="A3781" s="105" t="str">
        <f>TRIM(Clienti!B3781)</f>
        <v/>
      </c>
      <c r="B3781" s="76">
        <f>Clienti!A3781</f>
        <v>0</v>
      </c>
    </row>
    <row r="3782" spans="1:2">
      <c r="A3782" s="105" t="str">
        <f>TRIM(Clienti!B3782)</f>
        <v/>
      </c>
      <c r="B3782" s="76">
        <f>Clienti!A3782</f>
        <v>0</v>
      </c>
    </row>
    <row r="3783" spans="1:2">
      <c r="A3783" s="105" t="str">
        <f>TRIM(Clienti!B3783)</f>
        <v/>
      </c>
      <c r="B3783" s="76">
        <f>Clienti!A3783</f>
        <v>0</v>
      </c>
    </row>
    <row r="3784" spans="1:2">
      <c r="A3784" s="105" t="str">
        <f>TRIM(Clienti!B3784)</f>
        <v/>
      </c>
      <c r="B3784" s="76">
        <f>Clienti!A3784</f>
        <v>0</v>
      </c>
    </row>
    <row r="3785" spans="1:2">
      <c r="A3785" s="105" t="str">
        <f>TRIM(Clienti!B3785)</f>
        <v/>
      </c>
      <c r="B3785" s="76">
        <f>Clienti!A3785</f>
        <v>0</v>
      </c>
    </row>
    <row r="3786" spans="1:2">
      <c r="A3786" s="105" t="str">
        <f>TRIM(Clienti!B3786)</f>
        <v/>
      </c>
      <c r="B3786" s="76">
        <f>Clienti!A3786</f>
        <v>0</v>
      </c>
    </row>
    <row r="3787" spans="1:2">
      <c r="A3787" s="105" t="str">
        <f>TRIM(Clienti!B3787)</f>
        <v/>
      </c>
      <c r="B3787" s="76">
        <f>Clienti!A3787</f>
        <v>0</v>
      </c>
    </row>
    <row r="3788" spans="1:2">
      <c r="A3788" s="105" t="str">
        <f>TRIM(Clienti!B3788)</f>
        <v/>
      </c>
      <c r="B3788" s="76">
        <f>Clienti!A3788</f>
        <v>0</v>
      </c>
    </row>
    <row r="3789" spans="1:2">
      <c r="A3789" s="105" t="str">
        <f>TRIM(Clienti!B3789)</f>
        <v/>
      </c>
      <c r="B3789" s="76">
        <f>Clienti!A3789</f>
        <v>0</v>
      </c>
    </row>
    <row r="3790" spans="1:2">
      <c r="A3790" s="105" t="str">
        <f>TRIM(Clienti!B3790)</f>
        <v/>
      </c>
      <c r="B3790" s="76">
        <f>Clienti!A3790</f>
        <v>0</v>
      </c>
    </row>
    <row r="3791" spans="1:2">
      <c r="A3791" s="105" t="str">
        <f>TRIM(Clienti!B3791)</f>
        <v/>
      </c>
      <c r="B3791" s="76">
        <f>Clienti!A3791</f>
        <v>0</v>
      </c>
    </row>
    <row r="3792" spans="1:2">
      <c r="A3792" s="105" t="str">
        <f>TRIM(Clienti!B3792)</f>
        <v/>
      </c>
      <c r="B3792" s="76">
        <f>Clienti!A3792</f>
        <v>0</v>
      </c>
    </row>
    <row r="3793" spans="1:2">
      <c r="A3793" s="105" t="str">
        <f>TRIM(Clienti!B3793)</f>
        <v/>
      </c>
      <c r="B3793" s="76">
        <f>Clienti!A3793</f>
        <v>0</v>
      </c>
    </row>
    <row r="3794" spans="1:2">
      <c r="A3794" s="105" t="str">
        <f>TRIM(Clienti!B3794)</f>
        <v/>
      </c>
      <c r="B3794" s="76">
        <f>Clienti!A3794</f>
        <v>0</v>
      </c>
    </row>
    <row r="3795" spans="1:2">
      <c r="A3795" s="105" t="str">
        <f>TRIM(Clienti!B3795)</f>
        <v/>
      </c>
      <c r="B3795" s="76">
        <f>Clienti!A3795</f>
        <v>0</v>
      </c>
    </row>
    <row r="3796" spans="1:2">
      <c r="A3796" s="105" t="str">
        <f>TRIM(Clienti!B3796)</f>
        <v/>
      </c>
      <c r="B3796" s="76">
        <f>Clienti!A3796</f>
        <v>0</v>
      </c>
    </row>
    <row r="3797" spans="1:2">
      <c r="A3797" s="105" t="str">
        <f>TRIM(Clienti!B3797)</f>
        <v/>
      </c>
      <c r="B3797" s="76">
        <f>Clienti!A3797</f>
        <v>0</v>
      </c>
    </row>
    <row r="3798" spans="1:2">
      <c r="A3798" s="105" t="str">
        <f>TRIM(Clienti!B3798)</f>
        <v/>
      </c>
      <c r="B3798" s="76">
        <f>Clienti!A3798</f>
        <v>0</v>
      </c>
    </row>
    <row r="3799" spans="1:2">
      <c r="A3799" s="105" t="str">
        <f>TRIM(Clienti!B3799)</f>
        <v/>
      </c>
      <c r="B3799" s="76">
        <f>Clienti!A3799</f>
        <v>0</v>
      </c>
    </row>
    <row r="3800" spans="1:2">
      <c r="A3800" s="105" t="str">
        <f>TRIM(Clienti!B3800)</f>
        <v/>
      </c>
      <c r="B3800" s="76">
        <f>Clienti!A3800</f>
        <v>0</v>
      </c>
    </row>
    <row r="3801" spans="1:2">
      <c r="A3801" s="105" t="str">
        <f>TRIM(Clienti!B3801)</f>
        <v/>
      </c>
      <c r="B3801" s="76">
        <f>Clienti!A3801</f>
        <v>0</v>
      </c>
    </row>
    <row r="3802" spans="1:2">
      <c r="A3802" s="105" t="str">
        <f>TRIM(Clienti!B3802)</f>
        <v/>
      </c>
      <c r="B3802" s="76">
        <f>Clienti!A3802</f>
        <v>0</v>
      </c>
    </row>
    <row r="3803" spans="1:2">
      <c r="A3803" s="105" t="str">
        <f>TRIM(Clienti!B3803)</f>
        <v/>
      </c>
      <c r="B3803" s="76">
        <f>Clienti!A3803</f>
        <v>0</v>
      </c>
    </row>
    <row r="3804" spans="1:2">
      <c r="A3804" s="105" t="str">
        <f>TRIM(Clienti!B3804)</f>
        <v/>
      </c>
      <c r="B3804" s="76">
        <f>Clienti!A3804</f>
        <v>0</v>
      </c>
    </row>
    <row r="3805" spans="1:2">
      <c r="A3805" s="105" t="str">
        <f>TRIM(Clienti!B3805)</f>
        <v/>
      </c>
      <c r="B3805" s="76">
        <f>Clienti!A3805</f>
        <v>0</v>
      </c>
    </row>
    <row r="3806" spans="1:2">
      <c r="A3806" s="105" t="str">
        <f>TRIM(Clienti!B3806)</f>
        <v/>
      </c>
      <c r="B3806" s="76">
        <f>Clienti!A3806</f>
        <v>0</v>
      </c>
    </row>
    <row r="3807" spans="1:2">
      <c r="A3807" s="105" t="str">
        <f>TRIM(Clienti!B3807)</f>
        <v/>
      </c>
      <c r="B3807" s="76">
        <f>Clienti!A3807</f>
        <v>0</v>
      </c>
    </row>
    <row r="3808" spans="1:2">
      <c r="A3808" s="105" t="str">
        <f>TRIM(Clienti!B3808)</f>
        <v/>
      </c>
      <c r="B3808" s="76">
        <f>Clienti!A3808</f>
        <v>0</v>
      </c>
    </row>
    <row r="3809" spans="1:2">
      <c r="A3809" s="105" t="str">
        <f>TRIM(Clienti!B3809)</f>
        <v/>
      </c>
      <c r="B3809" s="76">
        <f>Clienti!A3809</f>
        <v>0</v>
      </c>
    </row>
    <row r="3810" spans="1:2">
      <c r="A3810" s="105" t="str">
        <f>TRIM(Clienti!B3810)</f>
        <v/>
      </c>
      <c r="B3810" s="76">
        <f>Clienti!A3810</f>
        <v>0</v>
      </c>
    </row>
    <row r="3811" spans="1:2">
      <c r="A3811" s="105" t="str">
        <f>TRIM(Clienti!B3811)</f>
        <v/>
      </c>
      <c r="B3811" s="76">
        <f>Clienti!A3811</f>
        <v>0</v>
      </c>
    </row>
    <row r="3812" spans="1:2">
      <c r="A3812" s="105" t="str">
        <f>TRIM(Clienti!B3812)</f>
        <v/>
      </c>
      <c r="B3812" s="76">
        <f>Clienti!A3812</f>
        <v>0</v>
      </c>
    </row>
    <row r="3813" spans="1:2">
      <c r="A3813" s="105" t="str">
        <f>TRIM(Clienti!B3813)</f>
        <v/>
      </c>
      <c r="B3813" s="76">
        <f>Clienti!A3813</f>
        <v>0</v>
      </c>
    </row>
    <row r="3814" spans="1:2">
      <c r="A3814" s="105" t="str">
        <f>TRIM(Clienti!B3814)</f>
        <v/>
      </c>
      <c r="B3814" s="76">
        <f>Clienti!A3814</f>
        <v>0</v>
      </c>
    </row>
    <row r="3815" spans="1:2">
      <c r="A3815" s="105" t="str">
        <f>TRIM(Clienti!B3815)</f>
        <v/>
      </c>
      <c r="B3815" s="76">
        <f>Clienti!A3815</f>
        <v>0</v>
      </c>
    </row>
    <row r="3816" spans="1:2">
      <c r="A3816" s="105" t="str">
        <f>TRIM(Clienti!B3816)</f>
        <v/>
      </c>
      <c r="B3816" s="76">
        <f>Clienti!A3816</f>
        <v>0</v>
      </c>
    </row>
    <row r="3817" spans="1:2">
      <c r="A3817" s="105" t="str">
        <f>TRIM(Clienti!B3817)</f>
        <v/>
      </c>
      <c r="B3817" s="76">
        <f>Clienti!A3817</f>
        <v>0</v>
      </c>
    </row>
    <row r="3818" spans="1:2">
      <c r="A3818" s="105" t="str">
        <f>TRIM(Clienti!B3818)</f>
        <v/>
      </c>
      <c r="B3818" s="76">
        <f>Clienti!A3818</f>
        <v>0</v>
      </c>
    </row>
    <row r="3819" spans="1:2">
      <c r="A3819" s="105" t="str">
        <f>TRIM(Clienti!B3819)</f>
        <v/>
      </c>
      <c r="B3819" s="76">
        <f>Clienti!A3819</f>
        <v>0</v>
      </c>
    </row>
    <row r="3820" spans="1:2">
      <c r="A3820" s="105" t="str">
        <f>TRIM(Clienti!B3820)</f>
        <v/>
      </c>
      <c r="B3820" s="76">
        <f>Clienti!A3820</f>
        <v>0</v>
      </c>
    </row>
    <row r="3821" spans="1:2">
      <c r="A3821" s="105" t="str">
        <f>TRIM(Clienti!B3821)</f>
        <v/>
      </c>
      <c r="B3821" s="76">
        <f>Clienti!A3821</f>
        <v>0</v>
      </c>
    </row>
    <row r="3822" spans="1:2">
      <c r="A3822" s="105" t="str">
        <f>TRIM(Clienti!B3822)</f>
        <v/>
      </c>
      <c r="B3822" s="76">
        <f>Clienti!A3822</f>
        <v>0</v>
      </c>
    </row>
    <row r="3823" spans="1:2">
      <c r="A3823" s="105" t="str">
        <f>TRIM(Clienti!B3823)</f>
        <v/>
      </c>
      <c r="B3823" s="76">
        <f>Clienti!A3823</f>
        <v>0</v>
      </c>
    </row>
    <row r="3824" spans="1:2">
      <c r="A3824" s="105" t="str">
        <f>TRIM(Clienti!B3824)</f>
        <v/>
      </c>
      <c r="B3824" s="76">
        <f>Clienti!A3824</f>
        <v>0</v>
      </c>
    </row>
    <row r="3825" spans="1:2">
      <c r="A3825" s="105" t="str">
        <f>TRIM(Clienti!B3825)</f>
        <v/>
      </c>
      <c r="B3825" s="76">
        <f>Clienti!A3825</f>
        <v>0</v>
      </c>
    </row>
    <row r="3826" spans="1:2">
      <c r="A3826" s="105" t="str">
        <f>TRIM(Clienti!B3826)</f>
        <v/>
      </c>
      <c r="B3826" s="76">
        <f>Clienti!A3826</f>
        <v>0</v>
      </c>
    </row>
    <row r="3827" spans="1:2">
      <c r="A3827" s="105" t="str">
        <f>TRIM(Clienti!B3827)</f>
        <v/>
      </c>
      <c r="B3827" s="76">
        <f>Clienti!A3827</f>
        <v>0</v>
      </c>
    </row>
    <row r="3828" spans="1:2">
      <c r="A3828" s="105" t="str">
        <f>TRIM(Clienti!B3828)</f>
        <v/>
      </c>
      <c r="B3828" s="76">
        <f>Clienti!A3828</f>
        <v>0</v>
      </c>
    </row>
    <row r="3829" spans="1:2">
      <c r="A3829" s="105" t="str">
        <f>TRIM(Clienti!B3829)</f>
        <v/>
      </c>
      <c r="B3829" s="76">
        <f>Clienti!A3829</f>
        <v>0</v>
      </c>
    </row>
    <row r="3830" spans="1:2">
      <c r="A3830" s="105" t="str">
        <f>TRIM(Clienti!B3830)</f>
        <v/>
      </c>
      <c r="B3830" s="76">
        <f>Clienti!A3830</f>
        <v>0</v>
      </c>
    </row>
    <row r="3831" spans="1:2">
      <c r="A3831" s="105" t="str">
        <f>TRIM(Clienti!B3831)</f>
        <v/>
      </c>
      <c r="B3831" s="76">
        <f>Clienti!A3831</f>
        <v>0</v>
      </c>
    </row>
    <row r="3832" spans="1:2">
      <c r="A3832" s="105" t="str">
        <f>TRIM(Clienti!B3832)</f>
        <v/>
      </c>
      <c r="B3832" s="76">
        <f>Clienti!A3832</f>
        <v>0</v>
      </c>
    </row>
    <row r="3833" spans="1:2">
      <c r="A3833" s="105" t="str">
        <f>TRIM(Clienti!B3833)</f>
        <v/>
      </c>
      <c r="B3833" s="76">
        <f>Clienti!A3833</f>
        <v>0</v>
      </c>
    </row>
    <row r="3834" spans="1:2">
      <c r="A3834" s="105" t="str">
        <f>TRIM(Clienti!B3834)</f>
        <v/>
      </c>
      <c r="B3834" s="76">
        <f>Clienti!A3834</f>
        <v>0</v>
      </c>
    </row>
    <row r="3835" spans="1:2">
      <c r="A3835" s="105" t="str">
        <f>TRIM(Clienti!B3835)</f>
        <v/>
      </c>
      <c r="B3835" s="76">
        <f>Clienti!A3835</f>
        <v>0</v>
      </c>
    </row>
    <row r="3836" spans="1:2">
      <c r="A3836" s="105" t="str">
        <f>TRIM(Clienti!B3836)</f>
        <v/>
      </c>
      <c r="B3836" s="76">
        <f>Clienti!A3836</f>
        <v>0</v>
      </c>
    </row>
    <row r="3837" spans="1:2">
      <c r="A3837" s="105" t="str">
        <f>TRIM(Clienti!B3837)</f>
        <v/>
      </c>
      <c r="B3837" s="76">
        <f>Clienti!A3837</f>
        <v>0</v>
      </c>
    </row>
    <row r="3838" spans="1:2">
      <c r="A3838" s="105" t="str">
        <f>TRIM(Clienti!B3838)</f>
        <v/>
      </c>
      <c r="B3838" s="76">
        <f>Clienti!A3838</f>
        <v>0</v>
      </c>
    </row>
    <row r="3839" spans="1:2">
      <c r="A3839" s="105" t="str">
        <f>TRIM(Clienti!B3839)</f>
        <v/>
      </c>
      <c r="B3839" s="76">
        <f>Clienti!A3839</f>
        <v>0</v>
      </c>
    </row>
    <row r="3840" spans="1:2">
      <c r="A3840" s="105" t="str">
        <f>TRIM(Clienti!B3840)</f>
        <v/>
      </c>
      <c r="B3840" s="76">
        <f>Clienti!A3840</f>
        <v>0</v>
      </c>
    </row>
    <row r="3841" spans="1:2">
      <c r="A3841" s="105" t="str">
        <f>TRIM(Clienti!B3841)</f>
        <v/>
      </c>
      <c r="B3841" s="76">
        <f>Clienti!A3841</f>
        <v>0</v>
      </c>
    </row>
    <row r="3842" spans="1:2">
      <c r="A3842" s="105" t="str">
        <f>TRIM(Clienti!B3842)</f>
        <v/>
      </c>
      <c r="B3842" s="76">
        <f>Clienti!A3842</f>
        <v>0</v>
      </c>
    </row>
    <row r="3843" spans="1:2">
      <c r="A3843" s="105" t="str">
        <f>TRIM(Clienti!B3843)</f>
        <v/>
      </c>
      <c r="B3843" s="76">
        <f>Clienti!A3843</f>
        <v>0</v>
      </c>
    </row>
    <row r="3844" spans="1:2">
      <c r="A3844" s="105" t="str">
        <f>TRIM(Clienti!B3844)</f>
        <v/>
      </c>
      <c r="B3844" s="76">
        <f>Clienti!A3844</f>
        <v>0</v>
      </c>
    </row>
    <row r="3845" spans="1:2">
      <c r="A3845" s="105" t="str">
        <f>TRIM(Clienti!B3845)</f>
        <v/>
      </c>
      <c r="B3845" s="76">
        <f>Clienti!A3845</f>
        <v>0</v>
      </c>
    </row>
    <row r="3846" spans="1:2">
      <c r="A3846" s="105" t="str">
        <f>TRIM(Clienti!B3846)</f>
        <v/>
      </c>
      <c r="B3846" s="76">
        <f>Clienti!A3846</f>
        <v>0</v>
      </c>
    </row>
    <row r="3847" spans="1:2">
      <c r="A3847" s="105" t="str">
        <f>TRIM(Clienti!B3847)</f>
        <v/>
      </c>
      <c r="B3847" s="76">
        <f>Clienti!A3847</f>
        <v>0</v>
      </c>
    </row>
    <row r="3848" spans="1:2">
      <c r="A3848" s="105" t="str">
        <f>TRIM(Clienti!B3848)</f>
        <v/>
      </c>
      <c r="B3848" s="76">
        <f>Clienti!A3848</f>
        <v>0</v>
      </c>
    </row>
    <row r="3849" spans="1:2">
      <c r="A3849" s="105" t="str">
        <f>TRIM(Clienti!B3849)</f>
        <v/>
      </c>
      <c r="B3849" s="76">
        <f>Clienti!A3849</f>
        <v>0</v>
      </c>
    </row>
    <row r="3850" spans="1:2">
      <c r="A3850" s="105" t="str">
        <f>TRIM(Clienti!B3850)</f>
        <v/>
      </c>
      <c r="B3850" s="76">
        <f>Clienti!A3850</f>
        <v>0</v>
      </c>
    </row>
    <row r="3851" spans="1:2">
      <c r="A3851" s="105" t="str">
        <f>TRIM(Clienti!B3851)</f>
        <v/>
      </c>
      <c r="B3851" s="76">
        <f>Clienti!A3851</f>
        <v>0</v>
      </c>
    </row>
    <row r="3852" spans="1:2">
      <c r="A3852" s="105" t="str">
        <f>TRIM(Clienti!B3852)</f>
        <v/>
      </c>
      <c r="B3852" s="76">
        <f>Clienti!A3852</f>
        <v>0</v>
      </c>
    </row>
    <row r="3853" spans="1:2">
      <c r="A3853" s="105" t="str">
        <f>TRIM(Clienti!B3853)</f>
        <v/>
      </c>
      <c r="B3853" s="76">
        <f>Clienti!A3853</f>
        <v>0</v>
      </c>
    </row>
    <row r="3854" spans="1:2">
      <c r="A3854" s="105" t="str">
        <f>TRIM(Clienti!B3854)</f>
        <v/>
      </c>
      <c r="B3854" s="76">
        <f>Clienti!A3854</f>
        <v>0</v>
      </c>
    </row>
    <row r="3855" spans="1:2">
      <c r="A3855" s="105" t="str">
        <f>TRIM(Clienti!B3855)</f>
        <v/>
      </c>
      <c r="B3855" s="76">
        <f>Clienti!A3855</f>
        <v>0</v>
      </c>
    </row>
    <row r="3856" spans="1:2">
      <c r="A3856" s="105" t="str">
        <f>TRIM(Clienti!B3856)</f>
        <v/>
      </c>
      <c r="B3856" s="76">
        <f>Clienti!A3856</f>
        <v>0</v>
      </c>
    </row>
    <row r="3857" spans="1:2">
      <c r="A3857" s="105" t="str">
        <f>TRIM(Clienti!B3857)</f>
        <v/>
      </c>
      <c r="B3857" s="76">
        <f>Clienti!A3857</f>
        <v>0</v>
      </c>
    </row>
    <row r="3858" spans="1:2">
      <c r="A3858" s="105" t="str">
        <f>TRIM(Clienti!B3858)</f>
        <v/>
      </c>
      <c r="B3858" s="76">
        <f>Clienti!A3858</f>
        <v>0</v>
      </c>
    </row>
    <row r="3859" spans="1:2">
      <c r="A3859" s="105" t="str">
        <f>TRIM(Clienti!B3859)</f>
        <v/>
      </c>
      <c r="B3859" s="76">
        <f>Clienti!A3859</f>
        <v>0</v>
      </c>
    </row>
    <row r="3860" spans="1:2">
      <c r="A3860" s="105" t="str">
        <f>TRIM(Clienti!B3860)</f>
        <v/>
      </c>
      <c r="B3860" s="76">
        <f>Clienti!A3860</f>
        <v>0</v>
      </c>
    </row>
    <row r="3861" spans="1:2">
      <c r="A3861" s="105" t="str">
        <f>TRIM(Clienti!B3861)</f>
        <v/>
      </c>
      <c r="B3861" s="76">
        <f>Clienti!A3861</f>
        <v>0</v>
      </c>
    </row>
    <row r="3862" spans="1:2">
      <c r="A3862" s="105" t="str">
        <f>TRIM(Clienti!B3862)</f>
        <v/>
      </c>
      <c r="B3862" s="76">
        <f>Clienti!A3862</f>
        <v>0</v>
      </c>
    </row>
    <row r="3863" spans="1:2">
      <c r="A3863" s="105" t="str">
        <f>TRIM(Clienti!B3863)</f>
        <v/>
      </c>
      <c r="B3863" s="76">
        <f>Clienti!A3863</f>
        <v>0</v>
      </c>
    </row>
    <row r="3864" spans="1:2">
      <c r="A3864" s="105" t="str">
        <f>TRIM(Clienti!B3864)</f>
        <v/>
      </c>
      <c r="B3864" s="76">
        <f>Clienti!A3864</f>
        <v>0</v>
      </c>
    </row>
    <row r="3865" spans="1:2">
      <c r="A3865" s="105" t="str">
        <f>TRIM(Clienti!B3865)</f>
        <v/>
      </c>
      <c r="B3865" s="76">
        <f>Clienti!A3865</f>
        <v>0</v>
      </c>
    </row>
    <row r="3866" spans="1:2">
      <c r="A3866" s="105" t="str">
        <f>TRIM(Clienti!B3866)</f>
        <v/>
      </c>
      <c r="B3866" s="76">
        <f>Clienti!A3866</f>
        <v>0</v>
      </c>
    </row>
    <row r="3867" spans="1:2">
      <c r="A3867" s="105" t="str">
        <f>TRIM(Clienti!B3867)</f>
        <v/>
      </c>
      <c r="B3867" s="76">
        <f>Clienti!A3867</f>
        <v>0</v>
      </c>
    </row>
    <row r="3868" spans="1:2">
      <c r="A3868" s="105" t="str">
        <f>TRIM(Clienti!B3868)</f>
        <v/>
      </c>
      <c r="B3868" s="76">
        <f>Clienti!A3868</f>
        <v>0</v>
      </c>
    </row>
    <row r="3869" spans="1:2">
      <c r="A3869" s="105" t="str">
        <f>TRIM(Clienti!B3869)</f>
        <v/>
      </c>
      <c r="B3869" s="76">
        <f>Clienti!A3869</f>
        <v>0</v>
      </c>
    </row>
    <row r="3870" spans="1:2">
      <c r="A3870" s="105" t="str">
        <f>TRIM(Clienti!B3870)</f>
        <v/>
      </c>
      <c r="B3870" s="76">
        <f>Clienti!A3870</f>
        <v>0</v>
      </c>
    </row>
    <row r="3871" spans="1:2">
      <c r="A3871" s="105" t="str">
        <f>TRIM(Clienti!B3871)</f>
        <v/>
      </c>
      <c r="B3871" s="76">
        <f>Clienti!A3871</f>
        <v>0</v>
      </c>
    </row>
    <row r="3872" spans="1:2">
      <c r="A3872" s="105" t="str">
        <f>TRIM(Clienti!B3872)</f>
        <v/>
      </c>
      <c r="B3872" s="76">
        <f>Clienti!A3872</f>
        <v>0</v>
      </c>
    </row>
    <row r="3873" spans="1:2">
      <c r="A3873" s="105" t="str">
        <f>TRIM(Clienti!B3873)</f>
        <v/>
      </c>
      <c r="B3873" s="76">
        <f>Clienti!A3873</f>
        <v>0</v>
      </c>
    </row>
    <row r="3874" spans="1:2">
      <c r="A3874" s="105" t="str">
        <f>TRIM(Clienti!B3874)</f>
        <v/>
      </c>
      <c r="B3874" s="76">
        <f>Clienti!A3874</f>
        <v>0</v>
      </c>
    </row>
    <row r="3875" spans="1:2">
      <c r="A3875" s="105" t="str">
        <f>TRIM(Clienti!B3875)</f>
        <v/>
      </c>
      <c r="B3875" s="76">
        <f>Clienti!A3875</f>
        <v>0</v>
      </c>
    </row>
    <row r="3876" spans="1:2">
      <c r="A3876" s="105" t="str">
        <f>TRIM(Clienti!B3876)</f>
        <v/>
      </c>
      <c r="B3876" s="76">
        <f>Clienti!A3876</f>
        <v>0</v>
      </c>
    </row>
    <row r="3877" spans="1:2">
      <c r="A3877" s="105" t="str">
        <f>TRIM(Clienti!B3877)</f>
        <v/>
      </c>
      <c r="B3877" s="76">
        <f>Clienti!A3877</f>
        <v>0</v>
      </c>
    </row>
    <row r="3878" spans="1:2">
      <c r="A3878" s="105" t="str">
        <f>TRIM(Clienti!B3878)</f>
        <v/>
      </c>
      <c r="B3878" s="76">
        <f>Clienti!A3878</f>
        <v>0</v>
      </c>
    </row>
    <row r="3879" spans="1:2">
      <c r="A3879" s="105" t="str">
        <f>TRIM(Clienti!B3879)</f>
        <v/>
      </c>
      <c r="B3879" s="76">
        <f>Clienti!A3879</f>
        <v>0</v>
      </c>
    </row>
    <row r="3880" spans="1:2">
      <c r="A3880" s="105" t="str">
        <f>TRIM(Clienti!B3880)</f>
        <v/>
      </c>
      <c r="B3880" s="76">
        <f>Clienti!A3880</f>
        <v>0</v>
      </c>
    </row>
    <row r="3881" spans="1:2">
      <c r="A3881" s="105" t="str">
        <f>TRIM(Clienti!B3881)</f>
        <v/>
      </c>
      <c r="B3881" s="76">
        <f>Clienti!A3881</f>
        <v>0</v>
      </c>
    </row>
    <row r="3882" spans="1:2">
      <c r="A3882" s="105" t="str">
        <f>TRIM(Clienti!B3882)</f>
        <v/>
      </c>
      <c r="B3882" s="76">
        <f>Clienti!A3882</f>
        <v>0</v>
      </c>
    </row>
    <row r="3883" spans="1:2">
      <c r="A3883" s="105" t="str">
        <f>TRIM(Clienti!B3883)</f>
        <v/>
      </c>
      <c r="B3883" s="76">
        <f>Clienti!A3883</f>
        <v>0</v>
      </c>
    </row>
    <row r="3884" spans="1:2">
      <c r="A3884" s="105" t="str">
        <f>TRIM(Clienti!B3884)</f>
        <v/>
      </c>
      <c r="B3884" s="76">
        <f>Clienti!A3884</f>
        <v>0</v>
      </c>
    </row>
    <row r="3885" spans="1:2">
      <c r="A3885" s="105" t="str">
        <f>TRIM(Clienti!B3885)</f>
        <v/>
      </c>
      <c r="B3885" s="76">
        <f>Clienti!A3885</f>
        <v>0</v>
      </c>
    </row>
    <row r="3886" spans="1:2">
      <c r="A3886" s="105" t="str">
        <f>TRIM(Clienti!B3886)</f>
        <v/>
      </c>
      <c r="B3886" s="76">
        <f>Clienti!A3886</f>
        <v>0</v>
      </c>
    </row>
    <row r="3887" spans="1:2">
      <c r="A3887" s="105" t="str">
        <f>TRIM(Clienti!B3887)</f>
        <v/>
      </c>
      <c r="B3887" s="76">
        <f>Clienti!A3887</f>
        <v>0</v>
      </c>
    </row>
    <row r="3888" spans="1:2">
      <c r="A3888" s="105" t="str">
        <f>TRIM(Clienti!B3888)</f>
        <v/>
      </c>
      <c r="B3888" s="76">
        <f>Clienti!A3888</f>
        <v>0</v>
      </c>
    </row>
    <row r="3889" spans="1:2">
      <c r="A3889" s="105" t="str">
        <f>TRIM(Clienti!B3889)</f>
        <v/>
      </c>
      <c r="B3889" s="76">
        <f>Clienti!A3889</f>
        <v>0</v>
      </c>
    </row>
    <row r="3890" spans="1:2">
      <c r="A3890" s="105" t="str">
        <f>TRIM(Clienti!B3890)</f>
        <v/>
      </c>
      <c r="B3890" s="76">
        <f>Clienti!A3890</f>
        <v>0</v>
      </c>
    </row>
    <row r="3891" spans="1:2">
      <c r="A3891" s="105" t="str">
        <f>TRIM(Clienti!B3891)</f>
        <v/>
      </c>
      <c r="B3891" s="76">
        <f>Clienti!A3891</f>
        <v>0</v>
      </c>
    </row>
    <row r="3892" spans="1:2">
      <c r="A3892" s="105" t="str">
        <f>TRIM(Clienti!B3892)</f>
        <v/>
      </c>
      <c r="B3892" s="76">
        <f>Clienti!A3892</f>
        <v>0</v>
      </c>
    </row>
    <row r="3893" spans="1:2">
      <c r="A3893" s="105" t="str">
        <f>TRIM(Clienti!B3893)</f>
        <v/>
      </c>
      <c r="B3893" s="76">
        <f>Clienti!A3893</f>
        <v>0</v>
      </c>
    </row>
    <row r="3894" spans="1:2">
      <c r="A3894" s="105" t="str">
        <f>TRIM(Clienti!B3894)</f>
        <v/>
      </c>
      <c r="B3894" s="76">
        <f>Clienti!A3894</f>
        <v>0</v>
      </c>
    </row>
    <row r="3895" spans="1:2">
      <c r="A3895" s="105" t="str">
        <f>TRIM(Clienti!B3895)</f>
        <v/>
      </c>
      <c r="B3895" s="76">
        <f>Clienti!A3895</f>
        <v>0</v>
      </c>
    </row>
    <row r="3896" spans="1:2">
      <c r="A3896" s="105" t="str">
        <f>TRIM(Clienti!B3896)</f>
        <v/>
      </c>
      <c r="B3896" s="76">
        <f>Clienti!A3896</f>
        <v>0</v>
      </c>
    </row>
    <row r="3897" spans="1:2">
      <c r="A3897" s="105" t="str">
        <f>TRIM(Clienti!B3897)</f>
        <v/>
      </c>
      <c r="B3897" s="76">
        <f>Clienti!A3897</f>
        <v>0</v>
      </c>
    </row>
    <row r="3898" spans="1:2">
      <c r="A3898" s="105" t="str">
        <f>TRIM(Clienti!B3898)</f>
        <v/>
      </c>
      <c r="B3898" s="76">
        <f>Clienti!A3898</f>
        <v>0</v>
      </c>
    </row>
    <row r="3899" spans="1:2">
      <c r="A3899" s="105" t="str">
        <f>TRIM(Clienti!B3899)</f>
        <v/>
      </c>
      <c r="B3899" s="76">
        <f>Clienti!A3899</f>
        <v>0</v>
      </c>
    </row>
    <row r="3900" spans="1:2">
      <c r="A3900" s="105" t="str">
        <f>TRIM(Clienti!B3900)</f>
        <v/>
      </c>
      <c r="B3900" s="76">
        <f>Clienti!A3900</f>
        <v>0</v>
      </c>
    </row>
    <row r="3901" spans="1:2">
      <c r="A3901" s="105" t="str">
        <f>TRIM(Clienti!B3901)</f>
        <v/>
      </c>
      <c r="B3901" s="76">
        <f>Clienti!A3901</f>
        <v>0</v>
      </c>
    </row>
    <row r="3902" spans="1:2">
      <c r="A3902" s="105" t="str">
        <f>TRIM(Clienti!B3902)</f>
        <v/>
      </c>
      <c r="B3902" s="76">
        <f>Clienti!A3902</f>
        <v>0</v>
      </c>
    </row>
    <row r="3903" spans="1:2">
      <c r="A3903" s="105" t="str">
        <f>TRIM(Clienti!B3903)</f>
        <v/>
      </c>
      <c r="B3903" s="76">
        <f>Clienti!A3903</f>
        <v>0</v>
      </c>
    </row>
    <row r="3904" spans="1:2">
      <c r="A3904" s="105" t="str">
        <f>TRIM(Clienti!B3904)</f>
        <v/>
      </c>
      <c r="B3904" s="76">
        <f>Clienti!A3904</f>
        <v>0</v>
      </c>
    </row>
    <row r="3905" spans="1:2">
      <c r="A3905" s="105" t="str">
        <f>TRIM(Clienti!B3905)</f>
        <v/>
      </c>
      <c r="B3905" s="76">
        <f>Clienti!A3905</f>
        <v>0</v>
      </c>
    </row>
    <row r="3906" spans="1:2">
      <c r="A3906" s="105" t="str">
        <f>TRIM(Clienti!B3906)</f>
        <v/>
      </c>
      <c r="B3906" s="76">
        <f>Clienti!A3906</f>
        <v>0</v>
      </c>
    </row>
    <row r="3907" spans="1:2">
      <c r="A3907" s="105" t="str">
        <f>TRIM(Clienti!B3907)</f>
        <v/>
      </c>
      <c r="B3907" s="76">
        <f>Clienti!A3907</f>
        <v>0</v>
      </c>
    </row>
    <row r="3908" spans="1:2">
      <c r="A3908" s="105" t="str">
        <f>TRIM(Clienti!B3908)</f>
        <v/>
      </c>
      <c r="B3908" s="76">
        <f>Clienti!A3908</f>
        <v>0</v>
      </c>
    </row>
    <row r="3909" spans="1:2">
      <c r="A3909" s="105" t="str">
        <f>TRIM(Clienti!B3909)</f>
        <v/>
      </c>
      <c r="B3909" s="76">
        <f>Clienti!A3909</f>
        <v>0</v>
      </c>
    </row>
    <row r="3910" spans="1:2">
      <c r="A3910" s="105" t="str">
        <f>TRIM(Clienti!B3910)</f>
        <v/>
      </c>
      <c r="B3910" s="76">
        <f>Clienti!A3910</f>
        <v>0</v>
      </c>
    </row>
    <row r="3911" spans="1:2">
      <c r="A3911" s="105" t="str">
        <f>TRIM(Clienti!B3911)</f>
        <v/>
      </c>
      <c r="B3911" s="76">
        <f>Clienti!A3911</f>
        <v>0</v>
      </c>
    </row>
    <row r="3912" spans="1:2">
      <c r="A3912" s="105" t="str">
        <f>TRIM(Clienti!B3912)</f>
        <v/>
      </c>
      <c r="B3912" s="76">
        <f>Clienti!A3912</f>
        <v>0</v>
      </c>
    </row>
    <row r="3913" spans="1:2">
      <c r="A3913" s="105" t="str">
        <f>TRIM(Clienti!B3913)</f>
        <v/>
      </c>
      <c r="B3913" s="76">
        <f>Clienti!A3913</f>
        <v>0</v>
      </c>
    </row>
    <row r="3914" spans="1:2">
      <c r="A3914" s="105" t="str">
        <f>TRIM(Clienti!B3914)</f>
        <v/>
      </c>
      <c r="B3914" s="76">
        <f>Clienti!A3914</f>
        <v>0</v>
      </c>
    </row>
    <row r="3915" spans="1:2">
      <c r="A3915" s="105" t="str">
        <f>TRIM(Clienti!B3915)</f>
        <v/>
      </c>
      <c r="B3915" s="76">
        <f>Clienti!A3915</f>
        <v>0</v>
      </c>
    </row>
    <row r="3916" spans="1:2">
      <c r="A3916" s="105" t="str">
        <f>TRIM(Clienti!B3916)</f>
        <v/>
      </c>
      <c r="B3916" s="76">
        <f>Clienti!A3916</f>
        <v>0</v>
      </c>
    </row>
    <row r="3917" spans="1:2">
      <c r="A3917" s="105" t="str">
        <f>TRIM(Clienti!B3917)</f>
        <v/>
      </c>
      <c r="B3917" s="76">
        <f>Clienti!A3917</f>
        <v>0</v>
      </c>
    </row>
    <row r="3918" spans="1:2">
      <c r="A3918" s="105" t="str">
        <f>TRIM(Clienti!B3918)</f>
        <v/>
      </c>
      <c r="B3918" s="76">
        <f>Clienti!A3918</f>
        <v>0</v>
      </c>
    </row>
    <row r="3919" spans="1:2">
      <c r="A3919" s="105" t="str">
        <f>TRIM(Clienti!B3919)</f>
        <v/>
      </c>
      <c r="B3919" s="76">
        <f>Clienti!A3919</f>
        <v>0</v>
      </c>
    </row>
    <row r="3920" spans="1:2">
      <c r="A3920" s="105" t="str">
        <f>TRIM(Clienti!B3920)</f>
        <v/>
      </c>
      <c r="B3920" s="76">
        <f>Clienti!A3920</f>
        <v>0</v>
      </c>
    </row>
    <row r="3921" spans="1:2">
      <c r="A3921" s="105" t="str">
        <f>TRIM(Clienti!B3921)</f>
        <v/>
      </c>
      <c r="B3921" s="76">
        <f>Clienti!A3921</f>
        <v>0</v>
      </c>
    </row>
    <row r="3922" spans="1:2">
      <c r="A3922" s="105" t="str">
        <f>TRIM(Clienti!B3922)</f>
        <v/>
      </c>
      <c r="B3922" s="76">
        <f>Clienti!A3922</f>
        <v>0</v>
      </c>
    </row>
    <row r="3923" spans="1:2">
      <c r="A3923" s="105" t="str">
        <f>TRIM(Clienti!B3923)</f>
        <v/>
      </c>
      <c r="B3923" s="76">
        <f>Clienti!A3923</f>
        <v>0</v>
      </c>
    </row>
    <row r="3924" spans="1:2">
      <c r="A3924" s="105" t="str">
        <f>TRIM(Clienti!B3924)</f>
        <v/>
      </c>
      <c r="B3924" s="76">
        <f>Clienti!A3924</f>
        <v>0</v>
      </c>
    </row>
    <row r="3925" spans="1:2">
      <c r="A3925" s="105" t="str">
        <f>TRIM(Clienti!B3925)</f>
        <v/>
      </c>
      <c r="B3925" s="76">
        <f>Clienti!A3925</f>
        <v>0</v>
      </c>
    </row>
    <row r="3926" spans="1:2">
      <c r="A3926" s="105" t="str">
        <f>TRIM(Clienti!B3926)</f>
        <v/>
      </c>
      <c r="B3926" s="76">
        <f>Clienti!A3926</f>
        <v>0</v>
      </c>
    </row>
    <row r="3927" spans="1:2">
      <c r="A3927" s="105" t="str">
        <f>TRIM(Clienti!B3927)</f>
        <v/>
      </c>
      <c r="B3927" s="76">
        <f>Clienti!A3927</f>
        <v>0</v>
      </c>
    </row>
    <row r="3928" spans="1:2">
      <c r="A3928" s="105" t="str">
        <f>TRIM(Clienti!B3928)</f>
        <v/>
      </c>
      <c r="B3928" s="76">
        <f>Clienti!A3928</f>
        <v>0</v>
      </c>
    </row>
    <row r="3929" spans="1:2">
      <c r="A3929" s="105" t="str">
        <f>TRIM(Clienti!B3929)</f>
        <v/>
      </c>
      <c r="B3929" s="76">
        <f>Clienti!A3929</f>
        <v>0</v>
      </c>
    </row>
    <row r="3930" spans="1:2">
      <c r="A3930" s="105" t="str">
        <f>TRIM(Clienti!B3930)</f>
        <v/>
      </c>
      <c r="B3930" s="76">
        <f>Clienti!A3930</f>
        <v>0</v>
      </c>
    </row>
    <row r="3931" spans="1:2">
      <c r="A3931" s="105" t="str">
        <f>TRIM(Clienti!B3931)</f>
        <v/>
      </c>
      <c r="B3931" s="76">
        <f>Clienti!A3931</f>
        <v>0</v>
      </c>
    </row>
    <row r="3932" spans="1:2">
      <c r="A3932" s="105" t="str">
        <f>TRIM(Clienti!B3932)</f>
        <v/>
      </c>
      <c r="B3932" s="76">
        <f>Clienti!A3932</f>
        <v>0</v>
      </c>
    </row>
    <row r="3933" spans="1:2">
      <c r="A3933" s="105" t="str">
        <f>TRIM(Clienti!B3933)</f>
        <v/>
      </c>
      <c r="B3933" s="76">
        <f>Clienti!A3933</f>
        <v>0</v>
      </c>
    </row>
    <row r="3934" spans="1:2">
      <c r="A3934" s="105" t="str">
        <f>TRIM(Clienti!B3934)</f>
        <v/>
      </c>
      <c r="B3934" s="76">
        <f>Clienti!A3934</f>
        <v>0</v>
      </c>
    </row>
    <row r="3935" spans="1:2">
      <c r="A3935" s="105" t="str">
        <f>TRIM(Clienti!B3935)</f>
        <v/>
      </c>
      <c r="B3935" s="76">
        <f>Clienti!A3935</f>
        <v>0</v>
      </c>
    </row>
    <row r="3936" spans="1:2">
      <c r="A3936" s="105" t="str">
        <f>TRIM(Clienti!B3936)</f>
        <v/>
      </c>
      <c r="B3936" s="76">
        <f>Clienti!A3936</f>
        <v>0</v>
      </c>
    </row>
    <row r="3937" spans="1:2">
      <c r="A3937" s="105" t="str">
        <f>TRIM(Clienti!B3937)</f>
        <v/>
      </c>
      <c r="B3937" s="76">
        <f>Clienti!A3937</f>
        <v>0</v>
      </c>
    </row>
    <row r="3938" spans="1:2">
      <c r="A3938" s="105" t="str">
        <f>TRIM(Clienti!B3938)</f>
        <v/>
      </c>
      <c r="B3938" s="76">
        <f>Clienti!A3938</f>
        <v>0</v>
      </c>
    </row>
    <row r="3939" spans="1:2">
      <c r="A3939" s="105" t="str">
        <f>TRIM(Clienti!B3939)</f>
        <v/>
      </c>
      <c r="B3939" s="76">
        <f>Clienti!A3939</f>
        <v>0</v>
      </c>
    </row>
    <row r="3940" spans="1:2">
      <c r="A3940" s="105" t="str">
        <f>TRIM(Clienti!B3940)</f>
        <v/>
      </c>
      <c r="B3940" s="76">
        <f>Clienti!A3940</f>
        <v>0</v>
      </c>
    </row>
    <row r="3941" spans="1:2">
      <c r="A3941" s="105" t="str">
        <f>TRIM(Clienti!B3941)</f>
        <v/>
      </c>
      <c r="B3941" s="76">
        <f>Clienti!A3941</f>
        <v>0</v>
      </c>
    </row>
    <row r="3942" spans="1:2">
      <c r="A3942" s="105" t="str">
        <f>TRIM(Clienti!B3942)</f>
        <v/>
      </c>
      <c r="B3942" s="76">
        <f>Clienti!A3942</f>
        <v>0</v>
      </c>
    </row>
    <row r="3943" spans="1:2">
      <c r="A3943" s="105" t="str">
        <f>TRIM(Clienti!B3943)</f>
        <v/>
      </c>
      <c r="B3943" s="76">
        <f>Clienti!A3943</f>
        <v>0</v>
      </c>
    </row>
    <row r="3944" spans="1:2">
      <c r="A3944" s="105" t="str">
        <f>TRIM(Clienti!B3944)</f>
        <v/>
      </c>
      <c r="B3944" s="76">
        <f>Clienti!A3944</f>
        <v>0</v>
      </c>
    </row>
    <row r="3945" spans="1:2">
      <c r="A3945" s="105" t="str">
        <f>TRIM(Clienti!B3945)</f>
        <v/>
      </c>
      <c r="B3945" s="76">
        <f>Clienti!A3945</f>
        <v>0</v>
      </c>
    </row>
    <row r="3946" spans="1:2">
      <c r="A3946" s="105" t="str">
        <f>TRIM(Clienti!B3946)</f>
        <v/>
      </c>
      <c r="B3946" s="76">
        <f>Clienti!A3946</f>
        <v>0</v>
      </c>
    </row>
    <row r="3947" spans="1:2">
      <c r="A3947" s="105" t="str">
        <f>TRIM(Clienti!B3947)</f>
        <v/>
      </c>
      <c r="B3947" s="76">
        <f>Clienti!A3947</f>
        <v>0</v>
      </c>
    </row>
    <row r="3948" spans="1:2">
      <c r="A3948" s="105" t="str">
        <f>TRIM(Clienti!B3948)</f>
        <v/>
      </c>
      <c r="B3948" s="76">
        <f>Clienti!A3948</f>
        <v>0</v>
      </c>
    </row>
    <row r="3949" spans="1:2">
      <c r="A3949" s="105" t="str">
        <f>TRIM(Clienti!B3949)</f>
        <v/>
      </c>
      <c r="B3949" s="76">
        <f>Clienti!A3949</f>
        <v>0</v>
      </c>
    </row>
    <row r="3950" spans="1:2">
      <c r="A3950" s="105" t="str">
        <f>TRIM(Clienti!B3950)</f>
        <v/>
      </c>
      <c r="B3950" s="76">
        <f>Clienti!A3950</f>
        <v>0</v>
      </c>
    </row>
    <row r="3951" spans="1:2">
      <c r="A3951" s="105" t="str">
        <f>TRIM(Clienti!B3951)</f>
        <v/>
      </c>
      <c r="B3951" s="76">
        <f>Clienti!A3951</f>
        <v>0</v>
      </c>
    </row>
    <row r="3952" spans="1:2">
      <c r="A3952" s="105" t="str">
        <f>TRIM(Clienti!B3952)</f>
        <v/>
      </c>
      <c r="B3952" s="76">
        <f>Clienti!A3952</f>
        <v>0</v>
      </c>
    </row>
    <row r="3953" spans="1:2">
      <c r="A3953" s="105" t="str">
        <f>TRIM(Clienti!B3953)</f>
        <v/>
      </c>
      <c r="B3953" s="76">
        <f>Clienti!A3953</f>
        <v>0</v>
      </c>
    </row>
    <row r="3954" spans="1:2">
      <c r="A3954" s="105" t="str">
        <f>TRIM(Clienti!B3954)</f>
        <v/>
      </c>
      <c r="B3954" s="76">
        <f>Clienti!A3954</f>
        <v>0</v>
      </c>
    </row>
    <row r="3955" spans="1:2">
      <c r="A3955" s="105" t="str">
        <f>TRIM(Clienti!B3955)</f>
        <v/>
      </c>
      <c r="B3955" s="76">
        <f>Clienti!A3955</f>
        <v>0</v>
      </c>
    </row>
    <row r="3956" spans="1:2">
      <c r="A3956" s="105" t="str">
        <f>TRIM(Clienti!B3956)</f>
        <v/>
      </c>
      <c r="B3956" s="76">
        <f>Clienti!A3956</f>
        <v>0</v>
      </c>
    </row>
    <row r="3957" spans="1:2">
      <c r="A3957" s="105" t="str">
        <f>TRIM(Clienti!B3957)</f>
        <v/>
      </c>
      <c r="B3957" s="76">
        <f>Clienti!A3957</f>
        <v>0</v>
      </c>
    </row>
    <row r="3958" spans="1:2">
      <c r="A3958" s="105" t="str">
        <f>TRIM(Clienti!B3958)</f>
        <v/>
      </c>
      <c r="B3958" s="76">
        <f>Clienti!A3958</f>
        <v>0</v>
      </c>
    </row>
    <row r="3959" spans="1:2">
      <c r="A3959" s="105" t="str">
        <f>TRIM(Clienti!B3959)</f>
        <v/>
      </c>
      <c r="B3959" s="76">
        <f>Clienti!A3959</f>
        <v>0</v>
      </c>
    </row>
    <row r="3960" spans="1:2">
      <c r="A3960" s="105" t="str">
        <f>TRIM(Clienti!B3960)</f>
        <v/>
      </c>
      <c r="B3960" s="76">
        <f>Clienti!A3960</f>
        <v>0</v>
      </c>
    </row>
    <row r="3961" spans="1:2">
      <c r="A3961" s="105" t="str">
        <f>TRIM(Clienti!B3961)</f>
        <v/>
      </c>
      <c r="B3961" s="76">
        <f>Clienti!A3961</f>
        <v>0</v>
      </c>
    </row>
    <row r="3962" spans="1:2">
      <c r="A3962" s="105" t="str">
        <f>TRIM(Clienti!B3962)</f>
        <v/>
      </c>
      <c r="B3962" s="76">
        <f>Clienti!A3962</f>
        <v>0</v>
      </c>
    </row>
    <row r="3963" spans="1:2">
      <c r="A3963" s="105" t="str">
        <f>TRIM(Clienti!B3963)</f>
        <v/>
      </c>
      <c r="B3963" s="76">
        <f>Clienti!A3963</f>
        <v>0</v>
      </c>
    </row>
    <row r="3964" spans="1:2">
      <c r="A3964" s="105" t="str">
        <f>TRIM(Clienti!B3964)</f>
        <v/>
      </c>
      <c r="B3964" s="76">
        <f>Clienti!A3964</f>
        <v>0</v>
      </c>
    </row>
    <row r="3965" spans="1:2">
      <c r="A3965" s="105" t="str">
        <f>TRIM(Clienti!B3965)</f>
        <v/>
      </c>
      <c r="B3965" s="76">
        <f>Clienti!A3965</f>
        <v>0</v>
      </c>
    </row>
    <row r="3966" spans="1:2">
      <c r="A3966" s="105" t="str">
        <f>TRIM(Clienti!B3966)</f>
        <v/>
      </c>
      <c r="B3966" s="76">
        <f>Clienti!A3966</f>
        <v>0</v>
      </c>
    </row>
    <row r="3967" spans="1:2">
      <c r="A3967" s="105" t="str">
        <f>TRIM(Clienti!B3967)</f>
        <v/>
      </c>
      <c r="B3967" s="76">
        <f>Clienti!A3967</f>
        <v>0</v>
      </c>
    </row>
    <row r="3968" spans="1:2">
      <c r="A3968" s="105" t="str">
        <f>TRIM(Clienti!B3968)</f>
        <v/>
      </c>
      <c r="B3968" s="76">
        <f>Clienti!A3968</f>
        <v>0</v>
      </c>
    </row>
    <row r="3969" spans="1:2">
      <c r="A3969" s="105" t="str">
        <f>TRIM(Clienti!B3969)</f>
        <v/>
      </c>
      <c r="B3969" s="76">
        <f>Clienti!A3969</f>
        <v>0</v>
      </c>
    </row>
    <row r="3970" spans="1:2">
      <c r="A3970" s="105" t="str">
        <f>TRIM(Clienti!B3970)</f>
        <v/>
      </c>
      <c r="B3970" s="76">
        <f>Clienti!A3970</f>
        <v>0</v>
      </c>
    </row>
    <row r="3971" spans="1:2">
      <c r="A3971" s="105" t="str">
        <f>TRIM(Clienti!B3971)</f>
        <v/>
      </c>
      <c r="B3971" s="76">
        <f>Clienti!A3971</f>
        <v>0</v>
      </c>
    </row>
    <row r="3972" spans="1:2">
      <c r="A3972" s="105" t="str">
        <f>TRIM(Clienti!B3972)</f>
        <v/>
      </c>
      <c r="B3972" s="76">
        <f>Clienti!A3972</f>
        <v>0</v>
      </c>
    </row>
    <row r="3973" spans="1:2">
      <c r="A3973" s="105" t="str">
        <f>TRIM(Clienti!B3973)</f>
        <v/>
      </c>
      <c r="B3973" s="76">
        <f>Clienti!A3973</f>
        <v>0</v>
      </c>
    </row>
    <row r="3974" spans="1:2">
      <c r="A3974" s="105" t="str">
        <f>TRIM(Clienti!B3974)</f>
        <v/>
      </c>
      <c r="B3974" s="76">
        <f>Clienti!A3974</f>
        <v>0</v>
      </c>
    </row>
    <row r="3975" spans="1:2">
      <c r="A3975" s="105" t="str">
        <f>TRIM(Clienti!B3975)</f>
        <v/>
      </c>
      <c r="B3975" s="76">
        <f>Clienti!A3975</f>
        <v>0</v>
      </c>
    </row>
    <row r="3976" spans="1:2">
      <c r="A3976" s="105" t="str">
        <f>TRIM(Clienti!B3976)</f>
        <v/>
      </c>
      <c r="B3976" s="76">
        <f>Clienti!A3976</f>
        <v>0</v>
      </c>
    </row>
    <row r="3977" spans="1:2">
      <c r="A3977" s="105" t="str">
        <f>TRIM(Clienti!B3977)</f>
        <v/>
      </c>
      <c r="B3977" s="76">
        <f>Clienti!A3977</f>
        <v>0</v>
      </c>
    </row>
    <row r="3978" spans="1:2">
      <c r="A3978" s="105" t="str">
        <f>TRIM(Clienti!B3978)</f>
        <v/>
      </c>
      <c r="B3978" s="76">
        <f>Clienti!A3978</f>
        <v>0</v>
      </c>
    </row>
    <row r="3979" spans="1:2">
      <c r="A3979" s="105" t="str">
        <f>TRIM(Clienti!B3979)</f>
        <v/>
      </c>
      <c r="B3979" s="76">
        <f>Clienti!A3979</f>
        <v>0</v>
      </c>
    </row>
    <row r="3980" spans="1:2">
      <c r="A3980" s="105" t="str">
        <f>TRIM(Clienti!B3980)</f>
        <v/>
      </c>
      <c r="B3980" s="76">
        <f>Clienti!A3980</f>
        <v>0</v>
      </c>
    </row>
    <row r="3981" spans="1:2">
      <c r="A3981" s="105" t="str">
        <f>TRIM(Clienti!B3981)</f>
        <v/>
      </c>
      <c r="B3981" s="76">
        <f>Clienti!A3981</f>
        <v>0</v>
      </c>
    </row>
    <row r="3982" spans="1:2">
      <c r="A3982" s="105" t="str">
        <f>TRIM(Clienti!B3982)</f>
        <v/>
      </c>
      <c r="B3982" s="76">
        <f>Clienti!A3982</f>
        <v>0</v>
      </c>
    </row>
    <row r="3983" spans="1:2">
      <c r="A3983" s="105" t="str">
        <f>TRIM(Clienti!B3983)</f>
        <v/>
      </c>
      <c r="B3983" s="76">
        <f>Clienti!A3983</f>
        <v>0</v>
      </c>
    </row>
    <row r="3984" spans="1:2">
      <c r="A3984" s="105" t="str">
        <f>TRIM(Clienti!B3984)</f>
        <v/>
      </c>
      <c r="B3984" s="76">
        <f>Clienti!A3984</f>
        <v>0</v>
      </c>
    </row>
    <row r="3985" spans="1:2">
      <c r="A3985" s="105" t="str">
        <f>TRIM(Clienti!B3985)</f>
        <v/>
      </c>
      <c r="B3985" s="76">
        <f>Clienti!A3985</f>
        <v>0</v>
      </c>
    </row>
    <row r="3986" spans="1:2">
      <c r="A3986" s="105" t="str">
        <f>TRIM(Clienti!B3986)</f>
        <v/>
      </c>
      <c r="B3986" s="76">
        <f>Clienti!A3986</f>
        <v>0</v>
      </c>
    </row>
    <row r="3987" spans="1:2">
      <c r="A3987" s="105" t="str">
        <f>TRIM(Clienti!B3987)</f>
        <v/>
      </c>
      <c r="B3987" s="76">
        <f>Clienti!A3987</f>
        <v>0</v>
      </c>
    </row>
    <row r="3988" spans="1:2">
      <c r="A3988" s="105" t="str">
        <f>TRIM(Clienti!B3988)</f>
        <v/>
      </c>
      <c r="B3988" s="76">
        <f>Clienti!A3988</f>
        <v>0</v>
      </c>
    </row>
    <row r="3989" spans="1:2">
      <c r="A3989" s="105" t="str">
        <f>TRIM(Clienti!B3989)</f>
        <v/>
      </c>
      <c r="B3989" s="76">
        <f>Clienti!A3989</f>
        <v>0</v>
      </c>
    </row>
    <row r="3990" spans="1:2">
      <c r="A3990" s="105" t="str">
        <f>TRIM(Clienti!B3990)</f>
        <v/>
      </c>
      <c r="B3990" s="76">
        <f>Clienti!A3990</f>
        <v>0</v>
      </c>
    </row>
    <row r="3991" spans="1:2">
      <c r="A3991" s="105" t="str">
        <f>TRIM(Clienti!B3991)</f>
        <v/>
      </c>
      <c r="B3991" s="76">
        <f>Clienti!A3991</f>
        <v>0</v>
      </c>
    </row>
    <row r="3992" spans="1:2">
      <c r="A3992" s="105" t="str">
        <f>TRIM(Clienti!B3992)</f>
        <v/>
      </c>
      <c r="B3992" s="76">
        <f>Clienti!A3992</f>
        <v>0</v>
      </c>
    </row>
    <row r="3993" spans="1:2">
      <c r="A3993" s="105" t="str">
        <f>TRIM(Clienti!B3993)</f>
        <v/>
      </c>
      <c r="B3993" s="76">
        <f>Clienti!A3993</f>
        <v>0</v>
      </c>
    </row>
    <row r="3994" spans="1:2">
      <c r="A3994" s="105" t="str">
        <f>TRIM(Clienti!B3994)</f>
        <v/>
      </c>
      <c r="B3994" s="76">
        <f>Clienti!A3994</f>
        <v>0</v>
      </c>
    </row>
    <row r="3995" spans="1:2">
      <c r="A3995" s="105" t="str">
        <f>TRIM(Clienti!B3995)</f>
        <v/>
      </c>
      <c r="B3995" s="76">
        <f>Clienti!A3995</f>
        <v>0</v>
      </c>
    </row>
    <row r="3996" spans="1:2">
      <c r="A3996" s="105" t="str">
        <f>TRIM(Clienti!B3996)</f>
        <v/>
      </c>
      <c r="B3996" s="76">
        <f>Clienti!A3996</f>
        <v>0</v>
      </c>
    </row>
    <row r="3997" spans="1:2">
      <c r="A3997" s="105" t="str">
        <f>TRIM(Clienti!B3997)</f>
        <v/>
      </c>
      <c r="B3997" s="76">
        <f>Clienti!A3997</f>
        <v>0</v>
      </c>
    </row>
    <row r="3998" spans="1:2">
      <c r="A3998" s="105" t="str">
        <f>TRIM(Clienti!B3998)</f>
        <v/>
      </c>
      <c r="B3998" s="76">
        <f>Clienti!A3998</f>
        <v>0</v>
      </c>
    </row>
    <row r="3999" spans="1:2">
      <c r="A3999" s="105" t="str">
        <f>TRIM(Clienti!B3999)</f>
        <v/>
      </c>
      <c r="B3999" s="76">
        <f>Clienti!A3999</f>
        <v>0</v>
      </c>
    </row>
    <row r="4000" spans="1:2">
      <c r="A4000" s="105" t="str">
        <f>TRIM(Clienti!B4000)</f>
        <v/>
      </c>
      <c r="B4000" s="76">
        <f>Clienti!A4000</f>
        <v>0</v>
      </c>
    </row>
    <row r="4001" spans="1:2">
      <c r="A4001" s="105" t="str">
        <f>TRIM(Clienti!B4001)</f>
        <v/>
      </c>
      <c r="B4001" s="76">
        <f>Clienti!A4001</f>
        <v>0</v>
      </c>
    </row>
    <row r="4002" spans="1:2">
      <c r="A4002" s="105" t="str">
        <f>TRIM(Clienti!B4002)</f>
        <v/>
      </c>
      <c r="B4002" s="76">
        <f>Clienti!A4002</f>
        <v>0</v>
      </c>
    </row>
    <row r="4003" spans="1:2">
      <c r="A4003" s="105" t="str">
        <f>TRIM(Clienti!B4003)</f>
        <v/>
      </c>
      <c r="B4003" s="76">
        <f>Clienti!A4003</f>
        <v>0</v>
      </c>
    </row>
    <row r="4004" spans="1:2">
      <c r="A4004" s="105" t="str">
        <f>TRIM(Clienti!B4004)</f>
        <v/>
      </c>
      <c r="B4004" s="76">
        <f>Clienti!A4004</f>
        <v>0</v>
      </c>
    </row>
    <row r="4005" spans="1:2">
      <c r="A4005" s="105" t="str">
        <f>TRIM(Clienti!B4005)</f>
        <v/>
      </c>
      <c r="B4005" s="76">
        <f>Clienti!A4005</f>
        <v>0</v>
      </c>
    </row>
    <row r="4006" spans="1:2">
      <c r="A4006" s="105" t="str">
        <f>TRIM(Clienti!B4006)</f>
        <v/>
      </c>
      <c r="B4006" s="76">
        <f>Clienti!A4006</f>
        <v>0</v>
      </c>
    </row>
    <row r="4007" spans="1:2">
      <c r="A4007" s="105" t="str">
        <f>TRIM(Clienti!B4007)</f>
        <v/>
      </c>
      <c r="B4007" s="76">
        <f>Clienti!A4007</f>
        <v>0</v>
      </c>
    </row>
    <row r="4008" spans="1:2">
      <c r="A4008" s="105" t="str">
        <f>TRIM(Clienti!B4008)</f>
        <v/>
      </c>
      <c r="B4008" s="76">
        <f>Clienti!A4008</f>
        <v>0</v>
      </c>
    </row>
    <row r="4009" spans="1:2">
      <c r="A4009" s="105" t="str">
        <f>TRIM(Clienti!B4009)</f>
        <v/>
      </c>
      <c r="B4009" s="76">
        <f>Clienti!A4009</f>
        <v>0</v>
      </c>
    </row>
    <row r="4010" spans="1:2">
      <c r="A4010" s="105" t="str">
        <f>TRIM(Clienti!B4010)</f>
        <v/>
      </c>
      <c r="B4010" s="76">
        <f>Clienti!A4010</f>
        <v>0</v>
      </c>
    </row>
    <row r="4011" spans="1:2">
      <c r="A4011" s="105" t="str">
        <f>TRIM(Clienti!B4011)</f>
        <v/>
      </c>
      <c r="B4011" s="76">
        <f>Clienti!A4011</f>
        <v>0</v>
      </c>
    </row>
    <row r="4012" spans="1:2">
      <c r="A4012" s="105" t="str">
        <f>TRIM(Clienti!B4012)</f>
        <v/>
      </c>
      <c r="B4012" s="76">
        <f>Clienti!A4012</f>
        <v>0</v>
      </c>
    </row>
    <row r="4013" spans="1:2">
      <c r="A4013" s="105" t="str">
        <f>TRIM(Clienti!B4013)</f>
        <v/>
      </c>
      <c r="B4013" s="76">
        <f>Clienti!A4013</f>
        <v>0</v>
      </c>
    </row>
    <row r="4014" spans="1:2">
      <c r="A4014" s="105" t="str">
        <f>TRIM(Clienti!B4014)</f>
        <v/>
      </c>
      <c r="B4014" s="76">
        <f>Clienti!A4014</f>
        <v>0</v>
      </c>
    </row>
    <row r="4015" spans="1:2">
      <c r="A4015" s="105" t="str">
        <f>TRIM(Clienti!B4015)</f>
        <v/>
      </c>
      <c r="B4015" s="76">
        <f>Clienti!A4015</f>
        <v>0</v>
      </c>
    </row>
    <row r="4016" spans="1:2">
      <c r="A4016" s="105" t="str">
        <f>TRIM(Clienti!B4016)</f>
        <v/>
      </c>
      <c r="B4016" s="76">
        <f>Clienti!A4016</f>
        <v>0</v>
      </c>
    </row>
    <row r="4017" spans="1:2">
      <c r="A4017" s="105" t="str">
        <f>TRIM(Clienti!B4017)</f>
        <v/>
      </c>
      <c r="B4017" s="76">
        <f>Clienti!A4017</f>
        <v>0</v>
      </c>
    </row>
    <row r="4018" spans="1:2">
      <c r="A4018" s="105" t="str">
        <f>TRIM(Clienti!B4018)</f>
        <v/>
      </c>
      <c r="B4018" s="76">
        <f>Clienti!A4018</f>
        <v>0</v>
      </c>
    </row>
    <row r="4019" spans="1:2">
      <c r="A4019" s="105" t="str">
        <f>TRIM(Clienti!B4019)</f>
        <v/>
      </c>
      <c r="B4019" s="76">
        <f>Clienti!A4019</f>
        <v>0</v>
      </c>
    </row>
    <row r="4020" spans="1:2">
      <c r="A4020" s="105" t="str">
        <f>TRIM(Clienti!B4020)</f>
        <v/>
      </c>
      <c r="B4020" s="76">
        <f>Clienti!A4020</f>
        <v>0</v>
      </c>
    </row>
    <row r="4021" spans="1:2">
      <c r="A4021" s="105" t="str">
        <f>TRIM(Clienti!B4021)</f>
        <v/>
      </c>
      <c r="B4021" s="76">
        <f>Clienti!A4021</f>
        <v>0</v>
      </c>
    </row>
    <row r="4022" spans="1:2">
      <c r="A4022" s="105" t="str">
        <f>TRIM(Clienti!B4022)</f>
        <v/>
      </c>
      <c r="B4022" s="76">
        <f>Clienti!A4022</f>
        <v>0</v>
      </c>
    </row>
    <row r="4023" spans="1:2">
      <c r="A4023" s="105" t="str">
        <f>TRIM(Clienti!B4023)</f>
        <v/>
      </c>
      <c r="B4023" s="76">
        <f>Clienti!A4023</f>
        <v>0</v>
      </c>
    </row>
    <row r="4024" spans="1:2">
      <c r="A4024" s="105" t="str">
        <f>TRIM(Clienti!B4024)</f>
        <v/>
      </c>
      <c r="B4024" s="76">
        <f>Clienti!A4024</f>
        <v>0</v>
      </c>
    </row>
    <row r="4025" spans="1:2">
      <c r="A4025" s="105" t="str">
        <f>TRIM(Clienti!B4025)</f>
        <v/>
      </c>
      <c r="B4025" s="76">
        <f>Clienti!A4025</f>
        <v>0</v>
      </c>
    </row>
    <row r="4026" spans="1:2">
      <c r="A4026" s="105" t="str">
        <f>TRIM(Clienti!B4026)</f>
        <v/>
      </c>
      <c r="B4026" s="76">
        <f>Clienti!A4026</f>
        <v>0</v>
      </c>
    </row>
    <row r="4027" spans="1:2">
      <c r="A4027" s="105" t="str">
        <f>TRIM(Clienti!B4027)</f>
        <v/>
      </c>
      <c r="B4027" s="76">
        <f>Clienti!A4027</f>
        <v>0</v>
      </c>
    </row>
    <row r="4028" spans="1:2">
      <c r="A4028" s="105" t="str">
        <f>TRIM(Clienti!B4028)</f>
        <v/>
      </c>
      <c r="B4028" s="76">
        <f>Clienti!A4028</f>
        <v>0</v>
      </c>
    </row>
    <row r="4029" spans="1:2">
      <c r="A4029" s="105" t="str">
        <f>TRIM(Clienti!B4029)</f>
        <v/>
      </c>
      <c r="B4029" s="76">
        <f>Clienti!A4029</f>
        <v>0</v>
      </c>
    </row>
    <row r="4030" spans="1:2">
      <c r="A4030" s="105" t="str">
        <f>TRIM(Clienti!B4030)</f>
        <v/>
      </c>
      <c r="B4030" s="76">
        <f>Clienti!A4030</f>
        <v>0</v>
      </c>
    </row>
    <row r="4031" spans="1:2">
      <c r="A4031" s="105" t="str">
        <f>TRIM(Clienti!B4031)</f>
        <v/>
      </c>
      <c r="B4031" s="76">
        <f>Clienti!A4031</f>
        <v>0</v>
      </c>
    </row>
    <row r="4032" spans="1:2">
      <c r="A4032" s="105" t="str">
        <f>TRIM(Clienti!B4032)</f>
        <v/>
      </c>
      <c r="B4032" s="76">
        <f>Clienti!A4032</f>
        <v>0</v>
      </c>
    </row>
    <row r="4033" spans="1:2">
      <c r="A4033" s="105" t="str">
        <f>TRIM(Clienti!B4033)</f>
        <v/>
      </c>
      <c r="B4033" s="76">
        <f>Clienti!A4033</f>
        <v>0</v>
      </c>
    </row>
    <row r="4034" spans="1:2">
      <c r="A4034" s="105" t="str">
        <f>TRIM(Clienti!B4034)</f>
        <v/>
      </c>
      <c r="B4034" s="76">
        <f>Clienti!A4034</f>
        <v>0</v>
      </c>
    </row>
    <row r="4035" spans="1:2">
      <c r="A4035" s="105" t="str">
        <f>TRIM(Clienti!B4035)</f>
        <v/>
      </c>
      <c r="B4035" s="76">
        <f>Clienti!A4035</f>
        <v>0</v>
      </c>
    </row>
    <row r="4036" spans="1:2">
      <c r="A4036" s="105" t="str">
        <f>TRIM(Clienti!B4036)</f>
        <v/>
      </c>
      <c r="B4036" s="76">
        <f>Clienti!A4036</f>
        <v>0</v>
      </c>
    </row>
    <row r="4037" spans="1:2">
      <c r="A4037" s="105" t="str">
        <f>TRIM(Clienti!B4037)</f>
        <v/>
      </c>
      <c r="B4037" s="76">
        <f>Clienti!A4037</f>
        <v>0</v>
      </c>
    </row>
    <row r="4038" spans="1:2">
      <c r="A4038" s="105" t="str">
        <f>TRIM(Clienti!B4038)</f>
        <v/>
      </c>
      <c r="B4038" s="76">
        <f>Clienti!A4038</f>
        <v>0</v>
      </c>
    </row>
    <row r="4039" spans="1:2">
      <c r="A4039" s="105" t="str">
        <f>TRIM(Clienti!B4039)</f>
        <v/>
      </c>
      <c r="B4039" s="76">
        <f>Clienti!A4039</f>
        <v>0</v>
      </c>
    </row>
    <row r="4040" spans="1:2">
      <c r="A4040" s="105" t="str">
        <f>TRIM(Clienti!B4040)</f>
        <v/>
      </c>
      <c r="B4040" s="76">
        <f>Clienti!A4040</f>
        <v>0</v>
      </c>
    </row>
    <row r="4041" spans="1:2">
      <c r="A4041" s="105" t="str">
        <f>TRIM(Clienti!B4041)</f>
        <v/>
      </c>
      <c r="B4041" s="76">
        <f>Clienti!A4041</f>
        <v>0</v>
      </c>
    </row>
    <row r="4042" spans="1:2">
      <c r="A4042" s="105" t="str">
        <f>TRIM(Clienti!B4042)</f>
        <v/>
      </c>
      <c r="B4042" s="76">
        <f>Clienti!A4042</f>
        <v>0</v>
      </c>
    </row>
    <row r="4043" spans="1:2">
      <c r="A4043" s="105" t="str">
        <f>TRIM(Clienti!B4043)</f>
        <v/>
      </c>
      <c r="B4043" s="76">
        <f>Clienti!A4043</f>
        <v>0</v>
      </c>
    </row>
    <row r="4044" spans="1:2">
      <c r="A4044" s="105" t="str">
        <f>TRIM(Clienti!B4044)</f>
        <v/>
      </c>
      <c r="B4044" s="76">
        <f>Clienti!A4044</f>
        <v>0</v>
      </c>
    </row>
    <row r="4045" spans="1:2">
      <c r="A4045" s="105" t="str">
        <f>TRIM(Clienti!B4045)</f>
        <v/>
      </c>
      <c r="B4045" s="76">
        <f>Clienti!A4045</f>
        <v>0</v>
      </c>
    </row>
    <row r="4046" spans="1:2">
      <c r="A4046" s="105" t="str">
        <f>TRIM(Clienti!B4046)</f>
        <v/>
      </c>
      <c r="B4046" s="76">
        <f>Clienti!A4046</f>
        <v>0</v>
      </c>
    </row>
    <row r="4047" spans="1:2">
      <c r="A4047" s="105" t="str">
        <f>TRIM(Clienti!B4047)</f>
        <v/>
      </c>
      <c r="B4047" s="76">
        <f>Clienti!A4047</f>
        <v>0</v>
      </c>
    </row>
    <row r="4048" spans="1:2">
      <c r="A4048" s="105" t="str">
        <f>TRIM(Clienti!B4048)</f>
        <v/>
      </c>
      <c r="B4048" s="76">
        <f>Clienti!A4048</f>
        <v>0</v>
      </c>
    </row>
    <row r="4049" spans="1:2">
      <c r="A4049" s="105" t="str">
        <f>TRIM(Clienti!B4049)</f>
        <v/>
      </c>
      <c r="B4049" s="76">
        <f>Clienti!A4049</f>
        <v>0</v>
      </c>
    </row>
    <row r="4050" spans="1:2">
      <c r="A4050" s="105" t="str">
        <f>TRIM(Clienti!B4050)</f>
        <v/>
      </c>
      <c r="B4050" s="76">
        <f>Clienti!A4050</f>
        <v>0</v>
      </c>
    </row>
    <row r="4051" spans="1:2">
      <c r="A4051" s="105" t="str">
        <f>TRIM(Clienti!B4051)</f>
        <v/>
      </c>
      <c r="B4051" s="76">
        <f>Clienti!A4051</f>
        <v>0</v>
      </c>
    </row>
    <row r="4052" spans="1:2">
      <c r="A4052" s="105" t="str">
        <f>TRIM(Clienti!B4052)</f>
        <v/>
      </c>
      <c r="B4052" s="76">
        <f>Clienti!A4052</f>
        <v>0</v>
      </c>
    </row>
    <row r="4053" spans="1:2">
      <c r="A4053" s="105" t="str">
        <f>TRIM(Clienti!B4053)</f>
        <v/>
      </c>
      <c r="B4053" s="76">
        <f>Clienti!A4053</f>
        <v>0</v>
      </c>
    </row>
    <row r="4054" spans="1:2">
      <c r="A4054" s="105" t="str">
        <f>TRIM(Clienti!B4054)</f>
        <v/>
      </c>
      <c r="B4054" s="76">
        <f>Clienti!A4054</f>
        <v>0</v>
      </c>
    </row>
    <row r="4055" spans="1:2">
      <c r="A4055" s="105" t="str">
        <f>TRIM(Clienti!B4055)</f>
        <v/>
      </c>
      <c r="B4055" s="76">
        <f>Clienti!A4055</f>
        <v>0</v>
      </c>
    </row>
    <row r="4056" spans="1:2">
      <c r="A4056" s="105" t="str">
        <f>TRIM(Clienti!B4056)</f>
        <v/>
      </c>
      <c r="B4056" s="76">
        <f>Clienti!A4056</f>
        <v>0</v>
      </c>
    </row>
    <row r="4057" spans="1:2">
      <c r="A4057" s="105" t="str">
        <f>TRIM(Clienti!B4057)</f>
        <v/>
      </c>
      <c r="B4057" s="76">
        <f>Clienti!A4057</f>
        <v>0</v>
      </c>
    </row>
    <row r="4058" spans="1:2">
      <c r="A4058" s="105" t="str">
        <f>TRIM(Clienti!B4058)</f>
        <v/>
      </c>
      <c r="B4058" s="76">
        <f>Clienti!A4058</f>
        <v>0</v>
      </c>
    </row>
    <row r="4059" spans="1:2">
      <c r="A4059" s="105" t="str">
        <f>TRIM(Clienti!B4059)</f>
        <v/>
      </c>
      <c r="B4059" s="76">
        <f>Clienti!A4059</f>
        <v>0</v>
      </c>
    </row>
    <row r="4060" spans="1:2">
      <c r="A4060" s="105" t="str">
        <f>TRIM(Clienti!B4060)</f>
        <v/>
      </c>
      <c r="B4060" s="76">
        <f>Clienti!A4060</f>
        <v>0</v>
      </c>
    </row>
    <row r="4061" spans="1:2">
      <c r="A4061" s="105" t="str">
        <f>TRIM(Clienti!B4061)</f>
        <v/>
      </c>
      <c r="B4061" s="76">
        <f>Clienti!A4061</f>
        <v>0</v>
      </c>
    </row>
    <row r="4062" spans="1:2">
      <c r="A4062" s="105" t="str">
        <f>TRIM(Clienti!B4062)</f>
        <v/>
      </c>
      <c r="B4062" s="76">
        <f>Clienti!A4062</f>
        <v>0</v>
      </c>
    </row>
    <row r="4063" spans="1:2">
      <c r="A4063" s="105" t="str">
        <f>TRIM(Clienti!B4063)</f>
        <v/>
      </c>
      <c r="B4063" s="76">
        <f>Clienti!A4063</f>
        <v>0</v>
      </c>
    </row>
    <row r="4064" spans="1:2">
      <c r="A4064" s="105" t="str">
        <f>TRIM(Clienti!B4064)</f>
        <v/>
      </c>
      <c r="B4064" s="76">
        <f>Clienti!A4064</f>
        <v>0</v>
      </c>
    </row>
    <row r="4065" spans="1:2">
      <c r="A4065" s="105" t="str">
        <f>TRIM(Clienti!B4065)</f>
        <v/>
      </c>
      <c r="B4065" s="76">
        <f>Clienti!A4065</f>
        <v>0</v>
      </c>
    </row>
    <row r="4066" spans="1:2">
      <c r="A4066" s="105" t="str">
        <f>TRIM(Clienti!B4066)</f>
        <v/>
      </c>
      <c r="B4066" s="76">
        <f>Clienti!A4066</f>
        <v>0</v>
      </c>
    </row>
    <row r="4067" spans="1:2">
      <c r="A4067" s="105" t="str">
        <f>TRIM(Clienti!B4067)</f>
        <v/>
      </c>
      <c r="B4067" s="76">
        <f>Clienti!A4067</f>
        <v>0</v>
      </c>
    </row>
    <row r="4068" spans="1:2">
      <c r="A4068" s="105" t="str">
        <f>TRIM(Clienti!B4068)</f>
        <v/>
      </c>
      <c r="B4068" s="76">
        <f>Clienti!A4068</f>
        <v>0</v>
      </c>
    </row>
    <row r="4069" spans="1:2">
      <c r="A4069" s="105" t="str">
        <f>TRIM(Clienti!B4069)</f>
        <v/>
      </c>
      <c r="B4069" s="76">
        <f>Clienti!A4069</f>
        <v>0</v>
      </c>
    </row>
    <row r="4070" spans="1:2">
      <c r="A4070" s="105" t="str">
        <f>TRIM(Clienti!B4070)</f>
        <v/>
      </c>
      <c r="B4070" s="76">
        <f>Clienti!A4070</f>
        <v>0</v>
      </c>
    </row>
    <row r="4071" spans="1:2">
      <c r="A4071" s="105" t="str">
        <f>TRIM(Clienti!B4071)</f>
        <v/>
      </c>
      <c r="B4071" s="76">
        <f>Clienti!A4071</f>
        <v>0</v>
      </c>
    </row>
    <row r="4072" spans="1:2">
      <c r="A4072" s="105" t="str">
        <f>TRIM(Clienti!B4072)</f>
        <v/>
      </c>
      <c r="B4072" s="76">
        <f>Clienti!A4072</f>
        <v>0</v>
      </c>
    </row>
    <row r="4073" spans="1:2">
      <c r="A4073" s="105" t="str">
        <f>TRIM(Clienti!B4073)</f>
        <v/>
      </c>
      <c r="B4073" s="76">
        <f>Clienti!A4073</f>
        <v>0</v>
      </c>
    </row>
    <row r="4074" spans="1:2">
      <c r="A4074" s="105" t="str">
        <f>TRIM(Clienti!B4074)</f>
        <v/>
      </c>
      <c r="B4074" s="76">
        <f>Clienti!A4074</f>
        <v>0</v>
      </c>
    </row>
    <row r="4075" spans="1:2">
      <c r="A4075" s="105" t="str">
        <f>TRIM(Clienti!B4075)</f>
        <v/>
      </c>
      <c r="B4075" s="76">
        <f>Clienti!A4075</f>
        <v>0</v>
      </c>
    </row>
    <row r="4076" spans="1:2">
      <c r="A4076" s="105" t="str">
        <f>TRIM(Clienti!B4076)</f>
        <v/>
      </c>
      <c r="B4076" s="76">
        <f>Clienti!A4076</f>
        <v>0</v>
      </c>
    </row>
    <row r="4077" spans="1:2">
      <c r="A4077" s="105" t="str">
        <f>TRIM(Clienti!B4077)</f>
        <v/>
      </c>
      <c r="B4077" s="76">
        <f>Clienti!A4077</f>
        <v>0</v>
      </c>
    </row>
    <row r="4078" spans="1:2">
      <c r="A4078" s="105" t="str">
        <f>TRIM(Clienti!B4078)</f>
        <v/>
      </c>
      <c r="B4078" s="76">
        <f>Clienti!A4078</f>
        <v>0</v>
      </c>
    </row>
    <row r="4079" spans="1:2">
      <c r="A4079" s="105" t="str">
        <f>TRIM(Clienti!B4079)</f>
        <v/>
      </c>
      <c r="B4079" s="76">
        <f>Clienti!A4079</f>
        <v>0</v>
      </c>
    </row>
    <row r="4080" spans="1:2">
      <c r="A4080" s="105" t="str">
        <f>TRIM(Clienti!B4080)</f>
        <v/>
      </c>
      <c r="B4080" s="76">
        <f>Clienti!A4080</f>
        <v>0</v>
      </c>
    </row>
    <row r="4081" spans="1:2">
      <c r="A4081" s="105" t="str">
        <f>TRIM(Clienti!B4081)</f>
        <v/>
      </c>
      <c r="B4081" s="76">
        <f>Clienti!A4081</f>
        <v>0</v>
      </c>
    </row>
    <row r="4082" spans="1:2">
      <c r="A4082" s="105" t="str">
        <f>TRIM(Clienti!B4082)</f>
        <v/>
      </c>
      <c r="B4082" s="76">
        <f>Clienti!A4082</f>
        <v>0</v>
      </c>
    </row>
    <row r="4083" spans="1:2">
      <c r="A4083" s="105" t="str">
        <f>TRIM(Clienti!B4083)</f>
        <v/>
      </c>
      <c r="B4083" s="76">
        <f>Clienti!A4083</f>
        <v>0</v>
      </c>
    </row>
    <row r="4084" spans="1:2">
      <c r="A4084" s="105" t="str">
        <f>TRIM(Clienti!B4084)</f>
        <v/>
      </c>
      <c r="B4084" s="76">
        <f>Clienti!A4084</f>
        <v>0</v>
      </c>
    </row>
    <row r="4085" spans="1:2">
      <c r="A4085" s="105" t="str">
        <f>TRIM(Clienti!B4085)</f>
        <v/>
      </c>
      <c r="B4085" s="76">
        <f>Clienti!A4085</f>
        <v>0</v>
      </c>
    </row>
    <row r="4086" spans="1:2">
      <c r="A4086" s="105" t="str">
        <f>TRIM(Clienti!B4086)</f>
        <v/>
      </c>
      <c r="B4086" s="76">
        <f>Clienti!A4086</f>
        <v>0</v>
      </c>
    </row>
    <row r="4087" spans="1:2">
      <c r="A4087" s="105" t="str">
        <f>TRIM(Clienti!B4087)</f>
        <v/>
      </c>
      <c r="B4087" s="76">
        <f>Clienti!A4087</f>
        <v>0</v>
      </c>
    </row>
    <row r="4088" spans="1:2">
      <c r="A4088" s="105" t="str">
        <f>TRIM(Clienti!B4088)</f>
        <v/>
      </c>
      <c r="B4088" s="76">
        <f>Clienti!A4088</f>
        <v>0</v>
      </c>
    </row>
    <row r="4089" spans="1:2">
      <c r="A4089" s="105" t="str">
        <f>TRIM(Clienti!B4089)</f>
        <v/>
      </c>
      <c r="B4089" s="76">
        <f>Clienti!A4089</f>
        <v>0</v>
      </c>
    </row>
    <row r="4090" spans="1:2">
      <c r="A4090" s="105" t="str">
        <f>TRIM(Clienti!B4090)</f>
        <v/>
      </c>
      <c r="B4090" s="76">
        <f>Clienti!A4090</f>
        <v>0</v>
      </c>
    </row>
    <row r="4091" spans="1:2">
      <c r="A4091" s="105" t="str">
        <f>TRIM(Clienti!B4091)</f>
        <v/>
      </c>
      <c r="B4091" s="76">
        <f>Clienti!A4091</f>
        <v>0</v>
      </c>
    </row>
    <row r="4092" spans="1:2">
      <c r="A4092" s="105" t="str">
        <f>TRIM(Clienti!B4092)</f>
        <v/>
      </c>
      <c r="B4092" s="76">
        <f>Clienti!A4092</f>
        <v>0</v>
      </c>
    </row>
    <row r="4093" spans="1:2">
      <c r="A4093" s="105" t="str">
        <f>TRIM(Clienti!B4093)</f>
        <v/>
      </c>
      <c r="B4093" s="76">
        <f>Clienti!A4093</f>
        <v>0</v>
      </c>
    </row>
    <row r="4094" spans="1:2">
      <c r="A4094" s="105" t="str">
        <f>TRIM(Clienti!B4094)</f>
        <v/>
      </c>
      <c r="B4094" s="76">
        <f>Clienti!A4094</f>
        <v>0</v>
      </c>
    </row>
    <row r="4095" spans="1:2">
      <c r="A4095" s="105" t="str">
        <f>TRIM(Clienti!B4095)</f>
        <v/>
      </c>
      <c r="B4095" s="76">
        <f>Clienti!A4095</f>
        <v>0</v>
      </c>
    </row>
    <row r="4096" spans="1:2">
      <c r="A4096" s="105" t="str">
        <f>TRIM(Clienti!B4096)</f>
        <v/>
      </c>
      <c r="B4096" s="76">
        <f>Clienti!A4096</f>
        <v>0</v>
      </c>
    </row>
    <row r="4097" spans="1:2">
      <c r="A4097" s="105" t="str">
        <f>TRIM(Clienti!B4097)</f>
        <v/>
      </c>
      <c r="B4097" s="76">
        <f>Clienti!A4097</f>
        <v>0</v>
      </c>
    </row>
    <row r="4098" spans="1:2">
      <c r="A4098" s="105" t="str">
        <f>TRIM(Clienti!B4098)</f>
        <v/>
      </c>
      <c r="B4098" s="76">
        <f>Clienti!A4098</f>
        <v>0</v>
      </c>
    </row>
    <row r="4099" spans="1:2">
      <c r="A4099" s="105" t="str">
        <f>TRIM(Clienti!B4099)</f>
        <v/>
      </c>
      <c r="B4099" s="76">
        <f>Clienti!A4099</f>
        <v>0</v>
      </c>
    </row>
    <row r="4100" spans="1:2">
      <c r="A4100" s="105" t="str">
        <f>TRIM(Clienti!B4100)</f>
        <v/>
      </c>
      <c r="B4100" s="76">
        <f>Clienti!A4100</f>
        <v>0</v>
      </c>
    </row>
    <row r="4101" spans="1:2">
      <c r="A4101" s="105" t="str">
        <f>TRIM(Clienti!B4101)</f>
        <v/>
      </c>
      <c r="B4101" s="76">
        <f>Clienti!A4101</f>
        <v>0</v>
      </c>
    </row>
    <row r="4102" spans="1:2">
      <c r="A4102" s="105" t="str">
        <f>TRIM(Clienti!B4102)</f>
        <v/>
      </c>
      <c r="B4102" s="76">
        <f>Clienti!A4102</f>
        <v>0</v>
      </c>
    </row>
    <row r="4103" spans="1:2">
      <c r="A4103" s="105" t="str">
        <f>TRIM(Clienti!B4103)</f>
        <v/>
      </c>
      <c r="B4103" s="76">
        <f>Clienti!A4103</f>
        <v>0</v>
      </c>
    </row>
    <row r="4104" spans="1:2">
      <c r="A4104" s="105" t="str">
        <f>TRIM(Clienti!B4104)</f>
        <v/>
      </c>
      <c r="B4104" s="76">
        <f>Clienti!A4104</f>
        <v>0</v>
      </c>
    </row>
    <row r="4105" spans="1:2">
      <c r="A4105" s="105" t="str">
        <f>TRIM(Clienti!B4105)</f>
        <v/>
      </c>
      <c r="B4105" s="76">
        <f>Clienti!A4105</f>
        <v>0</v>
      </c>
    </row>
    <row r="4106" spans="1:2">
      <c r="A4106" s="105" t="str">
        <f>TRIM(Clienti!B4106)</f>
        <v/>
      </c>
      <c r="B4106" s="76">
        <f>Clienti!A4106</f>
        <v>0</v>
      </c>
    </row>
    <row r="4107" spans="1:2">
      <c r="A4107" s="105" t="str">
        <f>TRIM(Clienti!B4107)</f>
        <v/>
      </c>
      <c r="B4107" s="76">
        <f>Clienti!A4107</f>
        <v>0</v>
      </c>
    </row>
    <row r="4108" spans="1:2">
      <c r="A4108" s="105" t="str">
        <f>TRIM(Clienti!B4108)</f>
        <v/>
      </c>
      <c r="B4108" s="76">
        <f>Clienti!A4108</f>
        <v>0</v>
      </c>
    </row>
    <row r="4109" spans="1:2">
      <c r="A4109" s="105" t="str">
        <f>TRIM(Clienti!B4109)</f>
        <v/>
      </c>
      <c r="B4109" s="76">
        <f>Clienti!A4109</f>
        <v>0</v>
      </c>
    </row>
    <row r="4110" spans="1:2">
      <c r="A4110" s="105" t="str">
        <f>TRIM(Clienti!B4110)</f>
        <v/>
      </c>
      <c r="B4110" s="76">
        <f>Clienti!A4110</f>
        <v>0</v>
      </c>
    </row>
    <row r="4111" spans="1:2">
      <c r="A4111" s="105" t="str">
        <f>TRIM(Clienti!B4111)</f>
        <v/>
      </c>
      <c r="B4111" s="76">
        <f>Clienti!A4111</f>
        <v>0</v>
      </c>
    </row>
    <row r="4112" spans="1:2">
      <c r="A4112" s="105" t="str">
        <f>TRIM(Clienti!B4112)</f>
        <v/>
      </c>
      <c r="B4112" s="76">
        <f>Clienti!A4112</f>
        <v>0</v>
      </c>
    </row>
    <row r="4113" spans="1:2">
      <c r="A4113" s="105" t="str">
        <f>TRIM(Clienti!B4113)</f>
        <v/>
      </c>
      <c r="B4113" s="76">
        <f>Clienti!A4113</f>
        <v>0</v>
      </c>
    </row>
    <row r="4114" spans="1:2">
      <c r="A4114" s="105" t="str">
        <f>TRIM(Clienti!B4114)</f>
        <v/>
      </c>
      <c r="B4114" s="76">
        <f>Clienti!A4114</f>
        <v>0</v>
      </c>
    </row>
    <row r="4115" spans="1:2">
      <c r="A4115" s="105" t="str">
        <f>TRIM(Clienti!B4115)</f>
        <v/>
      </c>
      <c r="B4115" s="76">
        <f>Clienti!A4115</f>
        <v>0</v>
      </c>
    </row>
    <row r="4116" spans="1:2">
      <c r="A4116" s="105" t="str">
        <f>TRIM(Clienti!B4116)</f>
        <v/>
      </c>
      <c r="B4116" s="76">
        <f>Clienti!A4116</f>
        <v>0</v>
      </c>
    </row>
    <row r="4117" spans="1:2">
      <c r="A4117" s="105" t="str">
        <f>TRIM(Clienti!B4117)</f>
        <v/>
      </c>
      <c r="B4117" s="76">
        <f>Clienti!A4117</f>
        <v>0</v>
      </c>
    </row>
    <row r="4118" spans="1:2">
      <c r="A4118" s="105" t="str">
        <f>TRIM(Clienti!B4118)</f>
        <v/>
      </c>
      <c r="B4118" s="76">
        <f>Clienti!A4118</f>
        <v>0</v>
      </c>
    </row>
    <row r="4119" spans="1:2">
      <c r="A4119" s="105" t="str">
        <f>TRIM(Clienti!B4119)</f>
        <v/>
      </c>
      <c r="B4119" s="76">
        <f>Clienti!A4119</f>
        <v>0</v>
      </c>
    </row>
    <row r="4120" spans="1:2">
      <c r="A4120" s="105" t="str">
        <f>TRIM(Clienti!B4120)</f>
        <v/>
      </c>
      <c r="B4120" s="76">
        <f>Clienti!A4120</f>
        <v>0</v>
      </c>
    </row>
    <row r="4121" spans="1:2">
      <c r="A4121" s="105" t="str">
        <f>TRIM(Clienti!B4121)</f>
        <v/>
      </c>
      <c r="B4121" s="76">
        <f>Clienti!A4121</f>
        <v>0</v>
      </c>
    </row>
    <row r="4122" spans="1:2">
      <c r="A4122" s="105" t="str">
        <f>TRIM(Clienti!B4122)</f>
        <v/>
      </c>
      <c r="B4122" s="76">
        <f>Clienti!A4122</f>
        <v>0</v>
      </c>
    </row>
    <row r="4123" spans="1:2">
      <c r="A4123" s="105" t="str">
        <f>TRIM(Clienti!B4123)</f>
        <v/>
      </c>
      <c r="B4123" s="76">
        <f>Clienti!A4123</f>
        <v>0</v>
      </c>
    </row>
    <row r="4124" spans="1:2">
      <c r="A4124" s="105" t="str">
        <f>TRIM(Clienti!B4124)</f>
        <v/>
      </c>
      <c r="B4124" s="76">
        <f>Clienti!A4124</f>
        <v>0</v>
      </c>
    </row>
    <row r="4125" spans="1:2">
      <c r="A4125" s="105" t="str">
        <f>TRIM(Clienti!B4125)</f>
        <v/>
      </c>
      <c r="B4125" s="76">
        <f>Clienti!A4125</f>
        <v>0</v>
      </c>
    </row>
    <row r="4126" spans="1:2">
      <c r="A4126" s="105" t="str">
        <f>TRIM(Clienti!B4126)</f>
        <v/>
      </c>
      <c r="B4126" s="76">
        <f>Clienti!A4126</f>
        <v>0</v>
      </c>
    </row>
    <row r="4127" spans="1:2">
      <c r="A4127" s="105" t="str">
        <f>TRIM(Clienti!B4127)</f>
        <v/>
      </c>
      <c r="B4127" s="76">
        <f>Clienti!A4127</f>
        <v>0</v>
      </c>
    </row>
    <row r="4128" spans="1:2">
      <c r="A4128" s="105" t="str">
        <f>TRIM(Clienti!B4128)</f>
        <v/>
      </c>
      <c r="B4128" s="76">
        <f>Clienti!A4128</f>
        <v>0</v>
      </c>
    </row>
    <row r="4129" spans="1:2">
      <c r="A4129" s="105" t="str">
        <f>TRIM(Clienti!B4129)</f>
        <v/>
      </c>
      <c r="B4129" s="76">
        <f>Clienti!A4129</f>
        <v>0</v>
      </c>
    </row>
    <row r="4130" spans="1:2">
      <c r="A4130" s="105" t="str">
        <f>TRIM(Clienti!B4130)</f>
        <v/>
      </c>
      <c r="B4130" s="76">
        <f>Clienti!A4130</f>
        <v>0</v>
      </c>
    </row>
    <row r="4131" spans="1:2">
      <c r="A4131" s="105" t="str">
        <f>TRIM(Clienti!B4131)</f>
        <v/>
      </c>
      <c r="B4131" s="76">
        <f>Clienti!A4131</f>
        <v>0</v>
      </c>
    </row>
    <row r="4132" spans="1:2">
      <c r="A4132" s="105" t="str">
        <f>TRIM(Clienti!B4132)</f>
        <v/>
      </c>
      <c r="B4132" s="76">
        <f>Clienti!A4132</f>
        <v>0</v>
      </c>
    </row>
    <row r="4133" spans="1:2">
      <c r="A4133" s="105" t="str">
        <f>TRIM(Clienti!B4133)</f>
        <v/>
      </c>
      <c r="B4133" s="76">
        <f>Clienti!A4133</f>
        <v>0</v>
      </c>
    </row>
    <row r="4134" spans="1:2">
      <c r="A4134" s="105" t="str">
        <f>TRIM(Clienti!B4134)</f>
        <v/>
      </c>
      <c r="B4134" s="76">
        <f>Clienti!A4134</f>
        <v>0</v>
      </c>
    </row>
    <row r="4135" spans="1:2">
      <c r="A4135" s="105" t="str">
        <f>TRIM(Clienti!B4135)</f>
        <v/>
      </c>
      <c r="B4135" s="76">
        <f>Clienti!A4135</f>
        <v>0</v>
      </c>
    </row>
    <row r="4136" spans="1:2">
      <c r="A4136" s="105" t="str">
        <f>TRIM(Clienti!B4136)</f>
        <v/>
      </c>
      <c r="B4136" s="76">
        <f>Clienti!A4136</f>
        <v>0</v>
      </c>
    </row>
    <row r="4137" spans="1:2">
      <c r="A4137" s="105" t="str">
        <f>TRIM(Clienti!B4137)</f>
        <v/>
      </c>
      <c r="B4137" s="76">
        <f>Clienti!A4137</f>
        <v>0</v>
      </c>
    </row>
    <row r="4138" spans="1:2">
      <c r="A4138" s="105" t="str">
        <f>TRIM(Clienti!B4138)</f>
        <v/>
      </c>
      <c r="B4138" s="76">
        <f>Clienti!A4138</f>
        <v>0</v>
      </c>
    </row>
    <row r="4139" spans="1:2">
      <c r="A4139" s="105" t="str">
        <f>TRIM(Clienti!B4139)</f>
        <v/>
      </c>
      <c r="B4139" s="76">
        <f>Clienti!A4139</f>
        <v>0</v>
      </c>
    </row>
    <row r="4140" spans="1:2">
      <c r="A4140" s="105" t="str">
        <f>TRIM(Clienti!B4140)</f>
        <v/>
      </c>
      <c r="B4140" s="76">
        <f>Clienti!A4140</f>
        <v>0</v>
      </c>
    </row>
    <row r="4141" spans="1:2">
      <c r="A4141" s="105" t="str">
        <f>TRIM(Clienti!B4141)</f>
        <v/>
      </c>
      <c r="B4141" s="76">
        <f>Clienti!A4141</f>
        <v>0</v>
      </c>
    </row>
    <row r="4142" spans="1:2">
      <c r="A4142" s="105" t="str">
        <f>TRIM(Clienti!B4142)</f>
        <v/>
      </c>
      <c r="B4142" s="76">
        <f>Clienti!A4142</f>
        <v>0</v>
      </c>
    </row>
    <row r="4143" spans="1:2">
      <c r="A4143" s="105" t="str">
        <f>TRIM(Clienti!B4143)</f>
        <v/>
      </c>
      <c r="B4143" s="76">
        <f>Clienti!A4143</f>
        <v>0</v>
      </c>
    </row>
    <row r="4144" spans="1:2">
      <c r="A4144" s="105" t="str">
        <f>TRIM(Clienti!B4144)</f>
        <v/>
      </c>
      <c r="B4144" s="76">
        <f>Clienti!A4144</f>
        <v>0</v>
      </c>
    </row>
    <row r="4145" spans="1:2">
      <c r="A4145" s="105" t="str">
        <f>TRIM(Clienti!B4145)</f>
        <v/>
      </c>
      <c r="B4145" s="76">
        <f>Clienti!A4145</f>
        <v>0</v>
      </c>
    </row>
    <row r="4146" spans="1:2">
      <c r="A4146" s="105" t="str">
        <f>TRIM(Clienti!B4146)</f>
        <v/>
      </c>
      <c r="B4146" s="76">
        <f>Clienti!A4146</f>
        <v>0</v>
      </c>
    </row>
    <row r="4147" spans="1:2">
      <c r="A4147" s="105" t="str">
        <f>TRIM(Clienti!B4147)</f>
        <v/>
      </c>
      <c r="B4147" s="76">
        <f>Clienti!A4147</f>
        <v>0</v>
      </c>
    </row>
    <row r="4148" spans="1:2">
      <c r="A4148" s="105" t="str">
        <f>TRIM(Clienti!B4148)</f>
        <v/>
      </c>
      <c r="B4148" s="76">
        <f>Clienti!A4148</f>
        <v>0</v>
      </c>
    </row>
    <row r="4149" spans="1:2">
      <c r="A4149" s="105" t="str">
        <f>TRIM(Clienti!B4149)</f>
        <v/>
      </c>
      <c r="B4149" s="76">
        <f>Clienti!A4149</f>
        <v>0</v>
      </c>
    </row>
    <row r="4150" spans="1:2">
      <c r="A4150" s="105" t="str">
        <f>TRIM(Clienti!B4150)</f>
        <v/>
      </c>
      <c r="B4150" s="76">
        <f>Clienti!A4150</f>
        <v>0</v>
      </c>
    </row>
    <row r="4151" spans="1:2">
      <c r="A4151" s="105" t="str">
        <f>TRIM(Clienti!B4151)</f>
        <v/>
      </c>
      <c r="B4151" s="76">
        <f>Clienti!A4151</f>
        <v>0</v>
      </c>
    </row>
    <row r="4152" spans="1:2">
      <c r="A4152" s="105" t="str">
        <f>TRIM(Clienti!B4152)</f>
        <v/>
      </c>
      <c r="B4152" s="76">
        <f>Clienti!A4152</f>
        <v>0</v>
      </c>
    </row>
    <row r="4153" spans="1:2">
      <c r="A4153" s="105" t="str">
        <f>TRIM(Clienti!B4153)</f>
        <v/>
      </c>
      <c r="B4153" s="76">
        <f>Clienti!A4153</f>
        <v>0</v>
      </c>
    </row>
    <row r="4154" spans="1:2">
      <c r="A4154" s="105" t="str">
        <f>TRIM(Clienti!B4154)</f>
        <v/>
      </c>
      <c r="B4154" s="76">
        <f>Clienti!A4154</f>
        <v>0</v>
      </c>
    </row>
    <row r="4155" spans="1:2">
      <c r="A4155" s="105" t="str">
        <f>TRIM(Clienti!B4155)</f>
        <v/>
      </c>
      <c r="B4155" s="76">
        <f>Clienti!A4155</f>
        <v>0</v>
      </c>
    </row>
    <row r="4156" spans="1:2">
      <c r="A4156" s="105" t="str">
        <f>TRIM(Clienti!B4156)</f>
        <v/>
      </c>
      <c r="B4156" s="76">
        <f>Clienti!A4156</f>
        <v>0</v>
      </c>
    </row>
    <row r="4157" spans="1:2">
      <c r="A4157" s="105" t="str">
        <f>TRIM(Clienti!B4157)</f>
        <v/>
      </c>
      <c r="B4157" s="76">
        <f>Clienti!A4157</f>
        <v>0</v>
      </c>
    </row>
    <row r="4158" spans="1:2">
      <c r="A4158" s="105" t="str">
        <f>TRIM(Clienti!B4158)</f>
        <v/>
      </c>
      <c r="B4158" s="76">
        <f>Clienti!A4158</f>
        <v>0</v>
      </c>
    </row>
    <row r="4159" spans="1:2">
      <c r="A4159" s="105" t="str">
        <f>TRIM(Clienti!B4159)</f>
        <v/>
      </c>
      <c r="B4159" s="76">
        <f>Clienti!A4159</f>
        <v>0</v>
      </c>
    </row>
    <row r="4160" spans="1:2">
      <c r="A4160" s="105" t="str">
        <f>TRIM(Clienti!B4160)</f>
        <v/>
      </c>
      <c r="B4160" s="76">
        <f>Clienti!A4160</f>
        <v>0</v>
      </c>
    </row>
    <row r="4161" spans="1:2">
      <c r="A4161" s="105" t="str">
        <f>TRIM(Clienti!B4161)</f>
        <v/>
      </c>
      <c r="B4161" s="76">
        <f>Clienti!A4161</f>
        <v>0</v>
      </c>
    </row>
    <row r="4162" spans="1:2">
      <c r="A4162" s="105" t="str">
        <f>TRIM(Clienti!B4162)</f>
        <v/>
      </c>
      <c r="B4162" s="76">
        <f>Clienti!A4162</f>
        <v>0</v>
      </c>
    </row>
    <row r="4163" spans="1:2">
      <c r="A4163" s="105" t="str">
        <f>TRIM(Clienti!B4163)</f>
        <v/>
      </c>
      <c r="B4163" s="76">
        <f>Clienti!A4163</f>
        <v>0</v>
      </c>
    </row>
    <row r="4164" spans="1:2">
      <c r="A4164" s="105" t="str">
        <f>TRIM(Clienti!B4164)</f>
        <v/>
      </c>
      <c r="B4164" s="76">
        <f>Clienti!A4164</f>
        <v>0</v>
      </c>
    </row>
    <row r="4165" spans="1:2">
      <c r="A4165" s="105" t="str">
        <f>TRIM(Clienti!B4165)</f>
        <v/>
      </c>
      <c r="B4165" s="76">
        <f>Clienti!A4165</f>
        <v>0</v>
      </c>
    </row>
    <row r="4166" spans="1:2">
      <c r="A4166" s="105" t="str">
        <f>TRIM(Clienti!B4166)</f>
        <v/>
      </c>
      <c r="B4166" s="76">
        <f>Clienti!A4166</f>
        <v>0</v>
      </c>
    </row>
    <row r="4167" spans="1:2">
      <c r="A4167" s="105" t="str">
        <f>TRIM(Clienti!B4167)</f>
        <v/>
      </c>
      <c r="B4167" s="76">
        <f>Clienti!A4167</f>
        <v>0</v>
      </c>
    </row>
    <row r="4168" spans="1:2">
      <c r="A4168" s="105" t="str">
        <f>TRIM(Clienti!B4168)</f>
        <v/>
      </c>
      <c r="B4168" s="76">
        <f>Clienti!A4168</f>
        <v>0</v>
      </c>
    </row>
    <row r="4169" spans="1:2">
      <c r="A4169" s="105" t="str">
        <f>TRIM(Clienti!B4169)</f>
        <v/>
      </c>
      <c r="B4169" s="76">
        <f>Clienti!A4169</f>
        <v>0</v>
      </c>
    </row>
    <row r="4170" spans="1:2">
      <c r="A4170" s="105" t="str">
        <f>TRIM(Clienti!B4170)</f>
        <v/>
      </c>
      <c r="B4170" s="76">
        <f>Clienti!A4170</f>
        <v>0</v>
      </c>
    </row>
    <row r="4171" spans="1:2">
      <c r="A4171" s="105" t="str">
        <f>TRIM(Clienti!B4171)</f>
        <v/>
      </c>
      <c r="B4171" s="76">
        <f>Clienti!A4171</f>
        <v>0</v>
      </c>
    </row>
    <row r="4172" spans="1:2">
      <c r="A4172" s="105" t="str">
        <f>TRIM(Clienti!B4172)</f>
        <v/>
      </c>
      <c r="B4172" s="76">
        <f>Clienti!A4172</f>
        <v>0</v>
      </c>
    </row>
    <row r="4173" spans="1:2">
      <c r="A4173" s="105" t="str">
        <f>TRIM(Clienti!B4173)</f>
        <v/>
      </c>
      <c r="B4173" s="76">
        <f>Clienti!A4173</f>
        <v>0</v>
      </c>
    </row>
    <row r="4174" spans="1:2">
      <c r="A4174" s="105" t="str">
        <f>TRIM(Clienti!B4174)</f>
        <v/>
      </c>
      <c r="B4174" s="76">
        <f>Clienti!A4174</f>
        <v>0</v>
      </c>
    </row>
    <row r="4175" spans="1:2">
      <c r="A4175" s="105" t="str">
        <f>TRIM(Clienti!B4175)</f>
        <v/>
      </c>
      <c r="B4175" s="76">
        <f>Clienti!A4175</f>
        <v>0</v>
      </c>
    </row>
    <row r="4176" spans="1:2">
      <c r="A4176" s="105" t="str">
        <f>TRIM(Clienti!B4176)</f>
        <v/>
      </c>
      <c r="B4176" s="76">
        <f>Clienti!A4176</f>
        <v>0</v>
      </c>
    </row>
    <row r="4177" spans="1:2">
      <c r="A4177" s="105" t="str">
        <f>TRIM(Clienti!B4177)</f>
        <v/>
      </c>
      <c r="B4177" s="76">
        <f>Clienti!A4177</f>
        <v>0</v>
      </c>
    </row>
    <row r="4178" spans="1:2">
      <c r="A4178" s="105" t="str">
        <f>TRIM(Clienti!B4178)</f>
        <v/>
      </c>
      <c r="B4178" s="76">
        <f>Clienti!A4178</f>
        <v>0</v>
      </c>
    </row>
    <row r="4179" spans="1:2">
      <c r="A4179" s="105" t="str">
        <f>TRIM(Clienti!B4179)</f>
        <v/>
      </c>
      <c r="B4179" s="76">
        <f>Clienti!A4179</f>
        <v>0</v>
      </c>
    </row>
    <row r="4180" spans="1:2">
      <c r="A4180" s="105" t="str">
        <f>TRIM(Clienti!B4180)</f>
        <v/>
      </c>
      <c r="B4180" s="76">
        <f>Clienti!A4180</f>
        <v>0</v>
      </c>
    </row>
    <row r="4181" spans="1:2">
      <c r="A4181" s="105" t="str">
        <f>TRIM(Clienti!B4181)</f>
        <v/>
      </c>
      <c r="B4181" s="76">
        <f>Clienti!A4181</f>
        <v>0</v>
      </c>
    </row>
    <row r="4182" spans="1:2">
      <c r="A4182" s="105" t="str">
        <f>TRIM(Clienti!B4182)</f>
        <v/>
      </c>
      <c r="B4182" s="76">
        <f>Clienti!A4182</f>
        <v>0</v>
      </c>
    </row>
    <row r="4183" spans="1:2">
      <c r="A4183" s="105" t="str">
        <f>TRIM(Clienti!B4183)</f>
        <v/>
      </c>
      <c r="B4183" s="76">
        <f>Clienti!A4183</f>
        <v>0</v>
      </c>
    </row>
    <row r="4184" spans="1:2">
      <c r="A4184" s="105" t="str">
        <f>TRIM(Clienti!B4184)</f>
        <v/>
      </c>
      <c r="B4184" s="76">
        <f>Clienti!A4184</f>
        <v>0</v>
      </c>
    </row>
    <row r="4185" spans="1:2">
      <c r="A4185" s="105" t="str">
        <f>TRIM(Clienti!B4185)</f>
        <v/>
      </c>
      <c r="B4185" s="76">
        <f>Clienti!A4185</f>
        <v>0</v>
      </c>
    </row>
    <row r="4186" spans="1:2">
      <c r="A4186" s="105" t="str">
        <f>TRIM(Clienti!B4186)</f>
        <v/>
      </c>
      <c r="B4186" s="76">
        <f>Clienti!A4186</f>
        <v>0</v>
      </c>
    </row>
    <row r="4187" spans="1:2">
      <c r="A4187" s="105" t="str">
        <f>TRIM(Clienti!B4187)</f>
        <v/>
      </c>
      <c r="B4187" s="76">
        <f>Clienti!A4187</f>
        <v>0</v>
      </c>
    </row>
    <row r="4188" spans="1:2">
      <c r="A4188" s="105" t="str">
        <f>TRIM(Clienti!B4188)</f>
        <v/>
      </c>
      <c r="B4188" s="76">
        <f>Clienti!A4188</f>
        <v>0</v>
      </c>
    </row>
    <row r="4189" spans="1:2">
      <c r="A4189" s="105" t="str">
        <f>TRIM(Clienti!B4189)</f>
        <v/>
      </c>
      <c r="B4189" s="76">
        <f>Clienti!A4189</f>
        <v>0</v>
      </c>
    </row>
    <row r="4190" spans="1:2">
      <c r="A4190" s="105" t="str">
        <f>TRIM(Clienti!B4190)</f>
        <v/>
      </c>
      <c r="B4190" s="76">
        <f>Clienti!A4190</f>
        <v>0</v>
      </c>
    </row>
    <row r="4191" spans="1:2">
      <c r="A4191" s="105" t="str">
        <f>TRIM(Clienti!B4191)</f>
        <v/>
      </c>
      <c r="B4191" s="76">
        <f>Clienti!A4191</f>
        <v>0</v>
      </c>
    </row>
    <row r="4192" spans="1:2">
      <c r="A4192" s="105" t="str">
        <f>TRIM(Clienti!B4192)</f>
        <v/>
      </c>
      <c r="B4192" s="76">
        <f>Clienti!A4192</f>
        <v>0</v>
      </c>
    </row>
    <row r="4193" spans="1:2">
      <c r="A4193" s="105" t="str">
        <f>TRIM(Clienti!B4193)</f>
        <v/>
      </c>
      <c r="B4193" s="76">
        <f>Clienti!A4193</f>
        <v>0</v>
      </c>
    </row>
    <row r="4194" spans="1:2">
      <c r="A4194" s="105" t="str">
        <f>TRIM(Clienti!B4194)</f>
        <v/>
      </c>
      <c r="B4194" s="76">
        <f>Clienti!A4194</f>
        <v>0</v>
      </c>
    </row>
    <row r="4195" spans="1:2">
      <c r="A4195" s="105" t="str">
        <f>TRIM(Clienti!B4195)</f>
        <v/>
      </c>
      <c r="B4195" s="76">
        <f>Clienti!A4195</f>
        <v>0</v>
      </c>
    </row>
    <row r="4196" spans="1:2">
      <c r="A4196" s="105" t="str">
        <f>TRIM(Clienti!B4196)</f>
        <v/>
      </c>
      <c r="B4196" s="76">
        <f>Clienti!A4196</f>
        <v>0</v>
      </c>
    </row>
    <row r="4197" spans="1:2">
      <c r="A4197" s="105" t="str">
        <f>TRIM(Clienti!B4197)</f>
        <v/>
      </c>
      <c r="B4197" s="76">
        <f>Clienti!A4197</f>
        <v>0</v>
      </c>
    </row>
    <row r="4198" spans="1:2">
      <c r="A4198" s="105" t="str">
        <f>TRIM(Clienti!B4198)</f>
        <v/>
      </c>
      <c r="B4198" s="76">
        <f>Clienti!A4198</f>
        <v>0</v>
      </c>
    </row>
    <row r="4199" spans="1:2">
      <c r="A4199" s="105" t="str">
        <f>TRIM(Clienti!B4199)</f>
        <v/>
      </c>
      <c r="B4199" s="76">
        <f>Clienti!A4199</f>
        <v>0</v>
      </c>
    </row>
    <row r="4200" spans="1:2">
      <c r="A4200" s="105" t="str">
        <f>TRIM(Clienti!B4200)</f>
        <v/>
      </c>
      <c r="B4200" s="76">
        <f>Clienti!A4200</f>
        <v>0</v>
      </c>
    </row>
    <row r="4201" spans="1:2">
      <c r="A4201" s="105" t="str">
        <f>TRIM(Clienti!B4201)</f>
        <v/>
      </c>
      <c r="B4201" s="76">
        <f>Clienti!A4201</f>
        <v>0</v>
      </c>
    </row>
    <row r="4202" spans="1:2">
      <c r="A4202" s="105" t="str">
        <f>TRIM(Clienti!B4202)</f>
        <v/>
      </c>
      <c r="B4202" s="76">
        <f>Clienti!A4202</f>
        <v>0</v>
      </c>
    </row>
    <row r="4203" spans="1:2">
      <c r="A4203" s="105" t="str">
        <f>TRIM(Clienti!B4203)</f>
        <v/>
      </c>
      <c r="B4203" s="76">
        <f>Clienti!A4203</f>
        <v>0</v>
      </c>
    </row>
    <row r="4204" spans="1:2">
      <c r="A4204" s="105" t="str">
        <f>TRIM(Clienti!B4204)</f>
        <v/>
      </c>
      <c r="B4204" s="76">
        <f>Clienti!A4204</f>
        <v>0</v>
      </c>
    </row>
    <row r="4205" spans="1:2">
      <c r="A4205" s="105" t="str">
        <f>TRIM(Clienti!B4205)</f>
        <v/>
      </c>
      <c r="B4205" s="76">
        <f>Clienti!A4205</f>
        <v>0</v>
      </c>
    </row>
    <row r="4206" spans="1:2">
      <c r="A4206" s="105" t="str">
        <f>TRIM(Clienti!B4206)</f>
        <v/>
      </c>
      <c r="B4206" s="76">
        <f>Clienti!A4206</f>
        <v>0</v>
      </c>
    </row>
    <row r="4207" spans="1:2">
      <c r="A4207" s="105" t="str">
        <f>TRIM(Clienti!B4207)</f>
        <v/>
      </c>
      <c r="B4207" s="76">
        <f>Clienti!A4207</f>
        <v>0</v>
      </c>
    </row>
    <row r="4208" spans="1:2">
      <c r="A4208" s="105" t="str">
        <f>TRIM(Clienti!B4208)</f>
        <v/>
      </c>
      <c r="B4208" s="76">
        <f>Clienti!A4208</f>
        <v>0</v>
      </c>
    </row>
    <row r="4209" spans="1:2">
      <c r="A4209" s="105" t="str">
        <f>TRIM(Clienti!B4209)</f>
        <v/>
      </c>
      <c r="B4209" s="76">
        <f>Clienti!A4209</f>
        <v>0</v>
      </c>
    </row>
    <row r="4210" spans="1:2">
      <c r="A4210" s="105" t="str">
        <f>TRIM(Clienti!B4210)</f>
        <v/>
      </c>
      <c r="B4210" s="76">
        <f>Clienti!A4210</f>
        <v>0</v>
      </c>
    </row>
    <row r="4211" spans="1:2">
      <c r="A4211" s="105" t="str">
        <f>TRIM(Clienti!B4211)</f>
        <v/>
      </c>
      <c r="B4211" s="76">
        <f>Clienti!A4211</f>
        <v>0</v>
      </c>
    </row>
    <row r="4212" spans="1:2">
      <c r="A4212" s="105" t="str">
        <f>TRIM(Clienti!B4212)</f>
        <v/>
      </c>
      <c r="B4212" s="76">
        <f>Clienti!A4212</f>
        <v>0</v>
      </c>
    </row>
    <row r="4213" spans="1:2">
      <c r="A4213" s="105" t="str">
        <f>TRIM(Clienti!B4213)</f>
        <v/>
      </c>
      <c r="B4213" s="76">
        <f>Clienti!A4213</f>
        <v>0</v>
      </c>
    </row>
    <row r="4214" spans="1:2">
      <c r="A4214" s="105" t="str">
        <f>TRIM(Clienti!B4214)</f>
        <v/>
      </c>
      <c r="B4214" s="76">
        <f>Clienti!A4214</f>
        <v>0</v>
      </c>
    </row>
    <row r="4215" spans="1:2">
      <c r="A4215" s="105" t="str">
        <f>TRIM(Clienti!B4215)</f>
        <v/>
      </c>
      <c r="B4215" s="76">
        <f>Clienti!A4215</f>
        <v>0</v>
      </c>
    </row>
    <row r="4216" spans="1:2">
      <c r="A4216" s="105" t="str">
        <f>TRIM(Clienti!B4216)</f>
        <v/>
      </c>
      <c r="B4216" s="76">
        <f>Clienti!A4216</f>
        <v>0</v>
      </c>
    </row>
    <row r="4217" spans="1:2">
      <c r="A4217" s="105" t="str">
        <f>TRIM(Clienti!B4217)</f>
        <v/>
      </c>
      <c r="B4217" s="76">
        <f>Clienti!A4217</f>
        <v>0</v>
      </c>
    </row>
    <row r="4218" spans="1:2">
      <c r="A4218" s="105" t="str">
        <f>TRIM(Clienti!B4218)</f>
        <v/>
      </c>
      <c r="B4218" s="76">
        <f>Clienti!A4218</f>
        <v>0</v>
      </c>
    </row>
    <row r="4219" spans="1:2">
      <c r="A4219" s="105" t="str">
        <f>TRIM(Clienti!B4219)</f>
        <v/>
      </c>
      <c r="B4219" s="76">
        <f>Clienti!A4219</f>
        <v>0</v>
      </c>
    </row>
    <row r="4220" spans="1:2">
      <c r="A4220" s="105" t="str">
        <f>TRIM(Clienti!B4220)</f>
        <v/>
      </c>
      <c r="B4220" s="76">
        <f>Clienti!A4220</f>
        <v>0</v>
      </c>
    </row>
    <row r="4221" spans="1:2">
      <c r="A4221" s="105" t="str">
        <f>TRIM(Clienti!B4221)</f>
        <v/>
      </c>
      <c r="B4221" s="76">
        <f>Clienti!A4221</f>
        <v>0</v>
      </c>
    </row>
    <row r="4222" spans="1:2">
      <c r="A4222" s="105" t="str">
        <f>TRIM(Clienti!B4222)</f>
        <v/>
      </c>
      <c r="B4222" s="76">
        <f>Clienti!A4222</f>
        <v>0</v>
      </c>
    </row>
    <row r="4223" spans="1:2">
      <c r="A4223" s="105" t="str">
        <f>TRIM(Clienti!B4223)</f>
        <v/>
      </c>
      <c r="B4223" s="76">
        <f>Clienti!A4223</f>
        <v>0</v>
      </c>
    </row>
    <row r="4224" spans="1:2">
      <c r="A4224" s="105" t="str">
        <f>TRIM(Clienti!B4224)</f>
        <v/>
      </c>
      <c r="B4224" s="76">
        <f>Clienti!A4224</f>
        <v>0</v>
      </c>
    </row>
    <row r="4225" spans="1:2">
      <c r="A4225" s="105" t="str">
        <f>TRIM(Clienti!B4225)</f>
        <v/>
      </c>
      <c r="B4225" s="76">
        <f>Clienti!A4225</f>
        <v>0</v>
      </c>
    </row>
    <row r="4226" spans="1:2">
      <c r="A4226" s="105" t="str">
        <f>TRIM(Clienti!B4226)</f>
        <v/>
      </c>
      <c r="B4226" s="76">
        <f>Clienti!A4226</f>
        <v>0</v>
      </c>
    </row>
    <row r="4227" spans="1:2">
      <c r="A4227" s="105" t="str">
        <f>TRIM(Clienti!B4227)</f>
        <v/>
      </c>
      <c r="B4227" s="76">
        <f>Clienti!A4227</f>
        <v>0</v>
      </c>
    </row>
    <row r="4228" spans="1:2">
      <c r="A4228" s="105" t="str">
        <f>TRIM(Clienti!B4228)</f>
        <v/>
      </c>
      <c r="B4228" s="76">
        <f>Clienti!A4228</f>
        <v>0</v>
      </c>
    </row>
    <row r="4229" spans="1:2">
      <c r="A4229" s="105" t="str">
        <f>TRIM(Clienti!B4229)</f>
        <v/>
      </c>
      <c r="B4229" s="76">
        <f>Clienti!A4229</f>
        <v>0</v>
      </c>
    </row>
    <row r="4230" spans="1:2">
      <c r="A4230" s="105" t="str">
        <f>TRIM(Clienti!B4230)</f>
        <v/>
      </c>
      <c r="B4230" s="76">
        <f>Clienti!A4230</f>
        <v>0</v>
      </c>
    </row>
    <row r="4231" spans="1:2">
      <c r="A4231" s="105" t="str">
        <f>TRIM(Clienti!B4231)</f>
        <v/>
      </c>
      <c r="B4231" s="76">
        <f>Clienti!A4231</f>
        <v>0</v>
      </c>
    </row>
    <row r="4232" spans="1:2">
      <c r="A4232" s="105" t="str">
        <f>TRIM(Clienti!B4232)</f>
        <v/>
      </c>
      <c r="B4232" s="76">
        <f>Clienti!A4232</f>
        <v>0</v>
      </c>
    </row>
    <row r="4233" spans="1:2">
      <c r="A4233" s="105" t="str">
        <f>TRIM(Clienti!B4233)</f>
        <v/>
      </c>
      <c r="B4233" s="76">
        <f>Clienti!A4233</f>
        <v>0</v>
      </c>
    </row>
    <row r="4234" spans="1:2">
      <c r="A4234" s="105" t="str">
        <f>TRIM(Clienti!B4234)</f>
        <v/>
      </c>
      <c r="B4234" s="76">
        <f>Clienti!A4234</f>
        <v>0</v>
      </c>
    </row>
    <row r="4235" spans="1:2">
      <c r="A4235" s="105" t="str">
        <f>TRIM(Clienti!B4235)</f>
        <v/>
      </c>
      <c r="B4235" s="76">
        <f>Clienti!A4235</f>
        <v>0</v>
      </c>
    </row>
    <row r="4236" spans="1:2">
      <c r="A4236" s="105" t="str">
        <f>TRIM(Clienti!B4236)</f>
        <v/>
      </c>
      <c r="B4236" s="76">
        <f>Clienti!A4236</f>
        <v>0</v>
      </c>
    </row>
    <row r="4237" spans="1:2">
      <c r="A4237" s="105" t="str">
        <f>TRIM(Clienti!B4237)</f>
        <v/>
      </c>
      <c r="B4237" s="76">
        <f>Clienti!A4237</f>
        <v>0</v>
      </c>
    </row>
    <row r="4238" spans="1:2">
      <c r="A4238" s="105" t="str">
        <f>TRIM(Clienti!B4238)</f>
        <v/>
      </c>
      <c r="B4238" s="76">
        <f>Clienti!A4238</f>
        <v>0</v>
      </c>
    </row>
    <row r="4239" spans="1:2">
      <c r="A4239" s="105" t="str">
        <f>TRIM(Clienti!B4239)</f>
        <v/>
      </c>
      <c r="B4239" s="76">
        <f>Clienti!A4239</f>
        <v>0</v>
      </c>
    </row>
    <row r="4240" spans="1:2">
      <c r="A4240" s="105" t="str">
        <f>TRIM(Clienti!B4240)</f>
        <v/>
      </c>
      <c r="B4240" s="76">
        <f>Clienti!A4240</f>
        <v>0</v>
      </c>
    </row>
    <row r="4241" spans="1:2">
      <c r="A4241" s="105" t="str">
        <f>TRIM(Clienti!B4241)</f>
        <v/>
      </c>
      <c r="B4241" s="76">
        <f>Clienti!A4241</f>
        <v>0</v>
      </c>
    </row>
    <row r="4242" spans="1:2">
      <c r="A4242" s="105" t="str">
        <f>TRIM(Clienti!B4242)</f>
        <v/>
      </c>
      <c r="B4242" s="76">
        <f>Clienti!A4242</f>
        <v>0</v>
      </c>
    </row>
    <row r="4243" spans="1:2">
      <c r="A4243" s="105" t="str">
        <f>TRIM(Clienti!B4243)</f>
        <v/>
      </c>
      <c r="B4243" s="76">
        <f>Clienti!A4243</f>
        <v>0</v>
      </c>
    </row>
    <row r="4244" spans="1:2">
      <c r="A4244" s="105" t="str">
        <f>TRIM(Clienti!B4244)</f>
        <v/>
      </c>
      <c r="B4244" s="76">
        <f>Clienti!A4244</f>
        <v>0</v>
      </c>
    </row>
    <row r="4245" spans="1:2">
      <c r="A4245" s="105" t="str">
        <f>TRIM(Clienti!B4245)</f>
        <v/>
      </c>
      <c r="B4245" s="76">
        <f>Clienti!A4245</f>
        <v>0</v>
      </c>
    </row>
    <row r="4246" spans="1:2">
      <c r="A4246" s="105" t="str">
        <f>TRIM(Clienti!B4246)</f>
        <v/>
      </c>
      <c r="B4246" s="76">
        <f>Clienti!A4246</f>
        <v>0</v>
      </c>
    </row>
    <row r="4247" spans="1:2">
      <c r="A4247" s="105" t="str">
        <f>TRIM(Clienti!B4247)</f>
        <v/>
      </c>
      <c r="B4247" s="76">
        <f>Clienti!A4247</f>
        <v>0</v>
      </c>
    </row>
    <row r="4248" spans="1:2">
      <c r="A4248" s="105" t="str">
        <f>TRIM(Clienti!B4248)</f>
        <v/>
      </c>
      <c r="B4248" s="76">
        <f>Clienti!A4248</f>
        <v>0</v>
      </c>
    </row>
    <row r="4249" spans="1:2">
      <c r="A4249" s="105" t="str">
        <f>TRIM(Clienti!B4249)</f>
        <v/>
      </c>
      <c r="B4249" s="76">
        <f>Clienti!A4249</f>
        <v>0</v>
      </c>
    </row>
    <row r="4250" spans="1:2">
      <c r="A4250" s="105" t="str">
        <f>TRIM(Clienti!B4250)</f>
        <v/>
      </c>
      <c r="B4250" s="76">
        <f>Clienti!A4250</f>
        <v>0</v>
      </c>
    </row>
    <row r="4251" spans="1:2">
      <c r="A4251" s="105" t="str">
        <f>TRIM(Clienti!B4251)</f>
        <v/>
      </c>
      <c r="B4251" s="76">
        <f>Clienti!A4251</f>
        <v>0</v>
      </c>
    </row>
    <row r="4252" spans="1:2">
      <c r="A4252" s="105" t="str">
        <f>TRIM(Clienti!B4252)</f>
        <v/>
      </c>
      <c r="B4252" s="76">
        <f>Clienti!A4252</f>
        <v>0</v>
      </c>
    </row>
    <row r="4253" spans="1:2">
      <c r="A4253" s="105" t="str">
        <f>TRIM(Clienti!B4253)</f>
        <v/>
      </c>
      <c r="B4253" s="76">
        <f>Clienti!A4253</f>
        <v>0</v>
      </c>
    </row>
    <row r="4254" spans="1:2">
      <c r="A4254" s="105" t="str">
        <f>TRIM(Clienti!B4254)</f>
        <v/>
      </c>
      <c r="B4254" s="76">
        <f>Clienti!A4254</f>
        <v>0</v>
      </c>
    </row>
    <row r="4255" spans="1:2">
      <c r="A4255" s="105" t="str">
        <f>TRIM(Clienti!B4255)</f>
        <v/>
      </c>
      <c r="B4255" s="76">
        <f>Clienti!A4255</f>
        <v>0</v>
      </c>
    </row>
    <row r="4256" spans="1:2">
      <c r="A4256" s="105" t="str">
        <f>TRIM(Clienti!B4256)</f>
        <v/>
      </c>
      <c r="B4256" s="76">
        <f>Clienti!A4256</f>
        <v>0</v>
      </c>
    </row>
    <row r="4257" spans="1:2">
      <c r="A4257" s="105" t="str">
        <f>TRIM(Clienti!B4257)</f>
        <v/>
      </c>
      <c r="B4257" s="76">
        <f>Clienti!A4257</f>
        <v>0</v>
      </c>
    </row>
    <row r="4258" spans="1:2">
      <c r="A4258" s="105" t="str">
        <f>TRIM(Clienti!B4258)</f>
        <v/>
      </c>
      <c r="B4258" s="76">
        <f>Clienti!A4258</f>
        <v>0</v>
      </c>
    </row>
    <row r="4259" spans="1:2">
      <c r="A4259" s="105" t="str">
        <f>TRIM(Clienti!B4259)</f>
        <v/>
      </c>
      <c r="B4259" s="76">
        <f>Clienti!A4259</f>
        <v>0</v>
      </c>
    </row>
    <row r="4260" spans="1:2">
      <c r="A4260" s="105" t="str">
        <f>TRIM(Clienti!B4260)</f>
        <v/>
      </c>
      <c r="B4260" s="76">
        <f>Clienti!A4260</f>
        <v>0</v>
      </c>
    </row>
    <row r="4261" spans="1:2">
      <c r="A4261" s="105" t="str">
        <f>TRIM(Clienti!B4261)</f>
        <v/>
      </c>
      <c r="B4261" s="76">
        <f>Clienti!A4261</f>
        <v>0</v>
      </c>
    </row>
    <row r="4262" spans="1:2">
      <c r="A4262" s="105" t="str">
        <f>TRIM(Clienti!B4262)</f>
        <v/>
      </c>
      <c r="B4262" s="76">
        <f>Clienti!A4262</f>
        <v>0</v>
      </c>
    </row>
    <row r="4263" spans="1:2">
      <c r="A4263" s="105" t="str">
        <f>TRIM(Clienti!B4263)</f>
        <v/>
      </c>
      <c r="B4263" s="76">
        <f>Clienti!A4263</f>
        <v>0</v>
      </c>
    </row>
    <row r="4264" spans="1:2">
      <c r="A4264" s="105" t="str">
        <f>TRIM(Clienti!B4264)</f>
        <v/>
      </c>
      <c r="B4264" s="76">
        <f>Clienti!A4264</f>
        <v>0</v>
      </c>
    </row>
    <row r="4265" spans="1:2">
      <c r="A4265" s="105" t="str">
        <f>TRIM(Clienti!B4265)</f>
        <v/>
      </c>
      <c r="B4265" s="76">
        <f>Clienti!A4265</f>
        <v>0</v>
      </c>
    </row>
    <row r="4266" spans="1:2">
      <c r="A4266" s="105" t="str">
        <f>TRIM(Clienti!B4266)</f>
        <v/>
      </c>
      <c r="B4266" s="76">
        <f>Clienti!A4266</f>
        <v>0</v>
      </c>
    </row>
    <row r="4267" spans="1:2">
      <c r="A4267" s="105" t="str">
        <f>TRIM(Clienti!B4267)</f>
        <v/>
      </c>
      <c r="B4267" s="76">
        <f>Clienti!A4267</f>
        <v>0</v>
      </c>
    </row>
    <row r="4268" spans="1:2">
      <c r="A4268" s="105" t="str">
        <f>TRIM(Clienti!B4268)</f>
        <v/>
      </c>
      <c r="B4268" s="76">
        <f>Clienti!A4268</f>
        <v>0</v>
      </c>
    </row>
    <row r="4269" spans="1:2">
      <c r="A4269" s="105" t="str">
        <f>TRIM(Clienti!B4269)</f>
        <v/>
      </c>
      <c r="B4269" s="76">
        <f>Clienti!A4269</f>
        <v>0</v>
      </c>
    </row>
    <row r="4270" spans="1:2">
      <c r="A4270" s="105" t="str">
        <f>TRIM(Clienti!B4270)</f>
        <v/>
      </c>
      <c r="B4270" s="76">
        <f>Clienti!A4270</f>
        <v>0</v>
      </c>
    </row>
    <row r="4271" spans="1:2">
      <c r="A4271" s="105" t="str">
        <f>TRIM(Clienti!B4271)</f>
        <v/>
      </c>
      <c r="B4271" s="76">
        <f>Clienti!A4271</f>
        <v>0</v>
      </c>
    </row>
    <row r="4272" spans="1:2">
      <c r="A4272" s="105" t="str">
        <f>TRIM(Clienti!B4272)</f>
        <v/>
      </c>
      <c r="B4272" s="76">
        <f>Clienti!A4272</f>
        <v>0</v>
      </c>
    </row>
    <row r="4273" spans="1:2">
      <c r="A4273" s="105" t="str">
        <f>TRIM(Clienti!B4273)</f>
        <v/>
      </c>
      <c r="B4273" s="76">
        <f>Clienti!A4273</f>
        <v>0</v>
      </c>
    </row>
    <row r="4274" spans="1:2">
      <c r="A4274" s="105" t="str">
        <f>TRIM(Clienti!B4274)</f>
        <v/>
      </c>
      <c r="B4274" s="76">
        <f>Clienti!A4274</f>
        <v>0</v>
      </c>
    </row>
    <row r="4275" spans="1:2">
      <c r="A4275" s="105" t="str">
        <f>TRIM(Clienti!B4275)</f>
        <v/>
      </c>
      <c r="B4275" s="76">
        <f>Clienti!A4275</f>
        <v>0</v>
      </c>
    </row>
    <row r="4276" spans="1:2">
      <c r="A4276" s="105" t="str">
        <f>TRIM(Clienti!B4276)</f>
        <v/>
      </c>
      <c r="B4276" s="76">
        <f>Clienti!A4276</f>
        <v>0</v>
      </c>
    </row>
    <row r="4277" spans="1:2">
      <c r="A4277" s="105" t="str">
        <f>TRIM(Clienti!B4277)</f>
        <v/>
      </c>
      <c r="B4277" s="76">
        <f>Clienti!A4277</f>
        <v>0</v>
      </c>
    </row>
    <row r="4278" spans="1:2">
      <c r="A4278" s="105" t="str">
        <f>TRIM(Clienti!B4278)</f>
        <v/>
      </c>
      <c r="B4278" s="76">
        <f>Clienti!A4278</f>
        <v>0</v>
      </c>
    </row>
    <row r="4279" spans="1:2">
      <c r="A4279" s="105" t="str">
        <f>TRIM(Clienti!B4279)</f>
        <v/>
      </c>
      <c r="B4279" s="76">
        <f>Clienti!A4279</f>
        <v>0</v>
      </c>
    </row>
    <row r="4280" spans="1:2">
      <c r="A4280" s="105" t="str">
        <f>TRIM(Clienti!B4280)</f>
        <v/>
      </c>
      <c r="B4280" s="76">
        <f>Clienti!A4280</f>
        <v>0</v>
      </c>
    </row>
    <row r="4281" spans="1:2">
      <c r="A4281" s="105" t="str">
        <f>TRIM(Clienti!B4281)</f>
        <v/>
      </c>
      <c r="B4281" s="76">
        <f>Clienti!A4281</f>
        <v>0</v>
      </c>
    </row>
    <row r="4282" spans="1:2">
      <c r="A4282" s="105" t="str">
        <f>TRIM(Clienti!B4282)</f>
        <v/>
      </c>
      <c r="B4282" s="76">
        <f>Clienti!A4282</f>
        <v>0</v>
      </c>
    </row>
    <row r="4283" spans="1:2">
      <c r="A4283" s="105" t="str">
        <f>TRIM(Clienti!B4283)</f>
        <v/>
      </c>
      <c r="B4283" s="76">
        <f>Clienti!A4283</f>
        <v>0</v>
      </c>
    </row>
    <row r="4284" spans="1:2">
      <c r="A4284" s="105" t="str">
        <f>TRIM(Clienti!B4284)</f>
        <v/>
      </c>
      <c r="B4284" s="76">
        <f>Clienti!A4284</f>
        <v>0</v>
      </c>
    </row>
    <row r="4285" spans="1:2">
      <c r="A4285" s="105" t="str">
        <f>TRIM(Clienti!B4285)</f>
        <v/>
      </c>
      <c r="B4285" s="76">
        <f>Clienti!A4285</f>
        <v>0</v>
      </c>
    </row>
    <row r="4286" spans="1:2">
      <c r="A4286" s="105" t="str">
        <f>TRIM(Clienti!B4286)</f>
        <v/>
      </c>
      <c r="B4286" s="76">
        <f>Clienti!A4286</f>
        <v>0</v>
      </c>
    </row>
    <row r="4287" spans="1:2">
      <c r="A4287" s="105" t="str">
        <f>TRIM(Clienti!B4287)</f>
        <v/>
      </c>
      <c r="B4287" s="76">
        <f>Clienti!A4287</f>
        <v>0</v>
      </c>
    </row>
    <row r="4288" spans="1:2">
      <c r="A4288" s="105" t="str">
        <f>TRIM(Clienti!B4288)</f>
        <v/>
      </c>
      <c r="B4288" s="76">
        <f>Clienti!A4288</f>
        <v>0</v>
      </c>
    </row>
    <row r="4289" spans="1:2">
      <c r="A4289" s="105" t="str">
        <f>TRIM(Clienti!B4289)</f>
        <v/>
      </c>
      <c r="B4289" s="76">
        <f>Clienti!A4289</f>
        <v>0</v>
      </c>
    </row>
    <row r="4290" spans="1:2">
      <c r="A4290" s="105" t="str">
        <f>TRIM(Clienti!B4290)</f>
        <v/>
      </c>
      <c r="B4290" s="76">
        <f>Clienti!A4290</f>
        <v>0</v>
      </c>
    </row>
    <row r="4291" spans="1:2">
      <c r="A4291" s="105" t="str">
        <f>TRIM(Clienti!B4291)</f>
        <v/>
      </c>
      <c r="B4291" s="76">
        <f>Clienti!A4291</f>
        <v>0</v>
      </c>
    </row>
    <row r="4292" spans="1:2">
      <c r="A4292" s="105" t="str">
        <f>TRIM(Clienti!B4292)</f>
        <v/>
      </c>
      <c r="B4292" s="76">
        <f>Clienti!A4292</f>
        <v>0</v>
      </c>
    </row>
    <row r="4293" spans="1:2">
      <c r="A4293" s="105" t="str">
        <f>TRIM(Clienti!B4293)</f>
        <v/>
      </c>
      <c r="B4293" s="76">
        <f>Clienti!A4293</f>
        <v>0</v>
      </c>
    </row>
    <row r="4294" spans="1:2">
      <c r="A4294" s="105" t="str">
        <f>TRIM(Clienti!B4294)</f>
        <v/>
      </c>
      <c r="B4294" s="76">
        <f>Clienti!A4294</f>
        <v>0</v>
      </c>
    </row>
    <row r="4295" spans="1:2">
      <c r="A4295" s="105" t="str">
        <f>TRIM(Clienti!B4295)</f>
        <v/>
      </c>
      <c r="B4295" s="76">
        <f>Clienti!A4295</f>
        <v>0</v>
      </c>
    </row>
    <row r="4296" spans="1:2">
      <c r="A4296" s="105" t="str">
        <f>TRIM(Clienti!B4296)</f>
        <v/>
      </c>
      <c r="B4296" s="76">
        <f>Clienti!A4296</f>
        <v>0</v>
      </c>
    </row>
    <row r="4297" spans="1:2">
      <c r="A4297" s="105" t="str">
        <f>TRIM(Clienti!B4297)</f>
        <v/>
      </c>
      <c r="B4297" s="76">
        <f>Clienti!A4297</f>
        <v>0</v>
      </c>
    </row>
    <row r="4298" spans="1:2">
      <c r="A4298" s="105" t="str">
        <f>TRIM(Clienti!B4298)</f>
        <v/>
      </c>
      <c r="B4298" s="76">
        <f>Clienti!A4298</f>
        <v>0</v>
      </c>
    </row>
    <row r="4299" spans="1:2">
      <c r="A4299" s="105" t="str">
        <f>TRIM(Clienti!B4299)</f>
        <v/>
      </c>
      <c r="B4299" s="76">
        <f>Clienti!A4299</f>
        <v>0</v>
      </c>
    </row>
    <row r="4300" spans="1:2">
      <c r="A4300" s="105" t="str">
        <f>TRIM(Clienti!B4300)</f>
        <v/>
      </c>
      <c r="B4300" s="76">
        <f>Clienti!A4300</f>
        <v>0</v>
      </c>
    </row>
    <row r="4301" spans="1:2">
      <c r="A4301" s="105" t="str">
        <f>TRIM(Clienti!B4301)</f>
        <v/>
      </c>
      <c r="B4301" s="76">
        <f>Clienti!A4301</f>
        <v>0</v>
      </c>
    </row>
    <row r="4302" spans="1:2">
      <c r="A4302" s="105" t="str">
        <f>TRIM(Clienti!B4302)</f>
        <v/>
      </c>
      <c r="B4302" s="76">
        <f>Clienti!A4302</f>
        <v>0</v>
      </c>
    </row>
    <row r="4303" spans="1:2">
      <c r="A4303" s="105" t="str">
        <f>TRIM(Clienti!B4303)</f>
        <v/>
      </c>
      <c r="B4303" s="76">
        <f>Clienti!A4303</f>
        <v>0</v>
      </c>
    </row>
    <row r="4304" spans="1:2">
      <c r="A4304" s="105" t="str">
        <f>TRIM(Clienti!B4304)</f>
        <v/>
      </c>
      <c r="B4304" s="76">
        <f>Clienti!A4304</f>
        <v>0</v>
      </c>
    </row>
    <row r="4305" spans="1:2">
      <c r="A4305" s="105" t="str">
        <f>TRIM(Clienti!B4305)</f>
        <v/>
      </c>
      <c r="B4305" s="76">
        <f>Clienti!A4305</f>
        <v>0</v>
      </c>
    </row>
    <row r="4306" spans="1:2">
      <c r="A4306" s="105" t="str">
        <f>TRIM(Clienti!B4306)</f>
        <v/>
      </c>
      <c r="B4306" s="76">
        <f>Clienti!A4306</f>
        <v>0</v>
      </c>
    </row>
    <row r="4307" spans="1:2">
      <c r="A4307" s="105" t="str">
        <f>TRIM(Clienti!B4307)</f>
        <v/>
      </c>
      <c r="B4307" s="76">
        <f>Clienti!A4307</f>
        <v>0</v>
      </c>
    </row>
    <row r="4308" spans="1:2">
      <c r="A4308" s="105" t="str">
        <f>TRIM(Clienti!B4308)</f>
        <v/>
      </c>
      <c r="B4308" s="76">
        <f>Clienti!A4308</f>
        <v>0</v>
      </c>
    </row>
    <row r="4309" spans="1:2">
      <c r="A4309" s="105" t="str">
        <f>TRIM(Clienti!B4309)</f>
        <v/>
      </c>
      <c r="B4309" s="76">
        <f>Clienti!A4309</f>
        <v>0</v>
      </c>
    </row>
    <row r="4310" spans="1:2">
      <c r="A4310" s="105" t="str">
        <f>TRIM(Clienti!B4310)</f>
        <v/>
      </c>
      <c r="B4310" s="76">
        <f>Clienti!A4310</f>
        <v>0</v>
      </c>
    </row>
    <row r="4311" spans="1:2">
      <c r="A4311" s="105" t="str">
        <f>TRIM(Clienti!B4311)</f>
        <v/>
      </c>
      <c r="B4311" s="76">
        <f>Clienti!A4311</f>
        <v>0</v>
      </c>
    </row>
    <row r="4312" spans="1:2">
      <c r="A4312" s="105" t="str">
        <f>TRIM(Clienti!B4312)</f>
        <v/>
      </c>
      <c r="B4312" s="76">
        <f>Clienti!A4312</f>
        <v>0</v>
      </c>
    </row>
    <row r="4313" spans="1:2">
      <c r="A4313" s="105" t="str">
        <f>TRIM(Clienti!B4313)</f>
        <v/>
      </c>
      <c r="B4313" s="76">
        <f>Clienti!A4313</f>
        <v>0</v>
      </c>
    </row>
    <row r="4314" spans="1:2">
      <c r="A4314" s="105" t="str">
        <f>TRIM(Clienti!B4314)</f>
        <v/>
      </c>
      <c r="B4314" s="76">
        <f>Clienti!A4314</f>
        <v>0</v>
      </c>
    </row>
    <row r="4315" spans="1:2">
      <c r="A4315" s="105" t="str">
        <f>TRIM(Clienti!B4315)</f>
        <v/>
      </c>
      <c r="B4315" s="76">
        <f>Clienti!A4315</f>
        <v>0</v>
      </c>
    </row>
    <row r="4316" spans="1:2">
      <c r="A4316" s="105" t="str">
        <f>TRIM(Clienti!B4316)</f>
        <v/>
      </c>
      <c r="B4316" s="76">
        <f>Clienti!A4316</f>
        <v>0</v>
      </c>
    </row>
    <row r="4317" spans="1:2">
      <c r="A4317" s="105" t="str">
        <f>TRIM(Clienti!B4317)</f>
        <v/>
      </c>
      <c r="B4317" s="76">
        <f>Clienti!A4317</f>
        <v>0</v>
      </c>
    </row>
    <row r="4318" spans="1:2">
      <c r="A4318" s="105" t="str">
        <f>TRIM(Clienti!B4318)</f>
        <v/>
      </c>
      <c r="B4318" s="76">
        <f>Clienti!A4318</f>
        <v>0</v>
      </c>
    </row>
    <row r="4319" spans="1:2">
      <c r="A4319" s="105" t="str">
        <f>TRIM(Clienti!B4319)</f>
        <v/>
      </c>
      <c r="B4319" s="76">
        <f>Clienti!A4319</f>
        <v>0</v>
      </c>
    </row>
    <row r="4320" spans="1:2">
      <c r="A4320" s="105" t="str">
        <f>TRIM(Clienti!B4320)</f>
        <v/>
      </c>
      <c r="B4320" s="76">
        <f>Clienti!A4320</f>
        <v>0</v>
      </c>
    </row>
    <row r="4321" spans="1:2">
      <c r="A4321" s="105" t="str">
        <f>TRIM(Clienti!B4321)</f>
        <v/>
      </c>
      <c r="B4321" s="76">
        <f>Clienti!A4321</f>
        <v>0</v>
      </c>
    </row>
    <row r="4322" spans="1:2">
      <c r="A4322" s="105" t="str">
        <f>TRIM(Clienti!B4322)</f>
        <v/>
      </c>
      <c r="B4322" s="76">
        <f>Clienti!A4322</f>
        <v>0</v>
      </c>
    </row>
    <row r="4323" spans="1:2">
      <c r="A4323" s="105" t="str">
        <f>TRIM(Clienti!B4323)</f>
        <v/>
      </c>
      <c r="B4323" s="76">
        <f>Clienti!A4323</f>
        <v>0</v>
      </c>
    </row>
    <row r="4324" spans="1:2">
      <c r="A4324" s="105" t="str">
        <f>TRIM(Clienti!B4324)</f>
        <v/>
      </c>
      <c r="B4324" s="76">
        <f>Clienti!A4324</f>
        <v>0</v>
      </c>
    </row>
    <row r="4325" spans="1:2">
      <c r="A4325" s="105" t="str">
        <f>TRIM(Clienti!B4325)</f>
        <v/>
      </c>
      <c r="B4325" s="76">
        <f>Clienti!A4325</f>
        <v>0</v>
      </c>
    </row>
    <row r="4326" spans="1:2">
      <c r="A4326" s="105" t="str">
        <f>TRIM(Clienti!B4326)</f>
        <v/>
      </c>
      <c r="B4326" s="76">
        <f>Clienti!A4326</f>
        <v>0</v>
      </c>
    </row>
    <row r="4327" spans="1:2">
      <c r="A4327" s="105" t="str">
        <f>TRIM(Clienti!B4327)</f>
        <v/>
      </c>
      <c r="B4327" s="76">
        <f>Clienti!A4327</f>
        <v>0</v>
      </c>
    </row>
    <row r="4328" spans="1:2">
      <c r="A4328" s="105" t="str">
        <f>TRIM(Clienti!B4328)</f>
        <v/>
      </c>
      <c r="B4328" s="76">
        <f>Clienti!A4328</f>
        <v>0</v>
      </c>
    </row>
    <row r="4329" spans="1:2">
      <c r="A4329" s="105" t="str">
        <f>TRIM(Clienti!B4329)</f>
        <v/>
      </c>
      <c r="B4329" s="76">
        <f>Clienti!A4329</f>
        <v>0</v>
      </c>
    </row>
    <row r="4330" spans="1:2">
      <c r="A4330" s="105" t="str">
        <f>TRIM(Clienti!B4330)</f>
        <v/>
      </c>
      <c r="B4330" s="76">
        <f>Clienti!A4330</f>
        <v>0</v>
      </c>
    </row>
    <row r="4331" spans="1:2">
      <c r="A4331" s="105" t="str">
        <f>TRIM(Clienti!B4331)</f>
        <v/>
      </c>
      <c r="B4331" s="76">
        <f>Clienti!A4331</f>
        <v>0</v>
      </c>
    </row>
    <row r="4332" spans="1:2">
      <c r="A4332" s="105" t="str">
        <f>TRIM(Clienti!B4332)</f>
        <v/>
      </c>
      <c r="B4332" s="76">
        <f>Clienti!A4332</f>
        <v>0</v>
      </c>
    </row>
    <row r="4333" spans="1:2">
      <c r="A4333" s="105" t="str">
        <f>TRIM(Clienti!B4333)</f>
        <v/>
      </c>
      <c r="B4333" s="76">
        <f>Clienti!A4333</f>
        <v>0</v>
      </c>
    </row>
    <row r="4334" spans="1:2">
      <c r="A4334" s="105" t="str">
        <f>TRIM(Clienti!B4334)</f>
        <v/>
      </c>
      <c r="B4334" s="76">
        <f>Clienti!A4334</f>
        <v>0</v>
      </c>
    </row>
    <row r="4335" spans="1:2">
      <c r="A4335" s="105" t="str">
        <f>TRIM(Clienti!B4335)</f>
        <v/>
      </c>
      <c r="B4335" s="76">
        <f>Clienti!A4335</f>
        <v>0</v>
      </c>
    </row>
    <row r="4336" spans="1:2">
      <c r="A4336" s="105" t="str">
        <f>TRIM(Clienti!B4336)</f>
        <v/>
      </c>
      <c r="B4336" s="76">
        <f>Clienti!A4336</f>
        <v>0</v>
      </c>
    </row>
    <row r="4337" spans="1:2">
      <c r="A4337" s="105" t="str">
        <f>TRIM(Clienti!B4337)</f>
        <v/>
      </c>
      <c r="B4337" s="76">
        <f>Clienti!A4337</f>
        <v>0</v>
      </c>
    </row>
    <row r="4338" spans="1:2">
      <c r="A4338" s="105" t="str">
        <f>TRIM(Clienti!B4338)</f>
        <v/>
      </c>
      <c r="B4338" s="76">
        <f>Clienti!A4338</f>
        <v>0</v>
      </c>
    </row>
    <row r="4339" spans="1:2">
      <c r="A4339" s="105" t="str">
        <f>TRIM(Clienti!B4339)</f>
        <v/>
      </c>
      <c r="B4339" s="76">
        <f>Clienti!A4339</f>
        <v>0</v>
      </c>
    </row>
    <row r="4340" spans="1:2">
      <c r="A4340" s="105" t="str">
        <f>TRIM(Clienti!B4340)</f>
        <v/>
      </c>
      <c r="B4340" s="76">
        <f>Clienti!A4340</f>
        <v>0</v>
      </c>
    </row>
    <row r="4341" spans="1:2">
      <c r="A4341" s="105" t="str">
        <f>TRIM(Clienti!B4341)</f>
        <v/>
      </c>
      <c r="B4341" s="76">
        <f>Clienti!A4341</f>
        <v>0</v>
      </c>
    </row>
    <row r="4342" spans="1:2">
      <c r="A4342" s="105" t="str">
        <f>TRIM(Clienti!B4342)</f>
        <v/>
      </c>
      <c r="B4342" s="76">
        <f>Clienti!A4342</f>
        <v>0</v>
      </c>
    </row>
    <row r="4343" spans="1:2">
      <c r="A4343" s="105" t="str">
        <f>TRIM(Clienti!B4343)</f>
        <v/>
      </c>
      <c r="B4343" s="76">
        <f>Clienti!A4343</f>
        <v>0</v>
      </c>
    </row>
    <row r="4344" spans="1:2">
      <c r="A4344" s="105" t="str">
        <f>TRIM(Clienti!B4344)</f>
        <v/>
      </c>
      <c r="B4344" s="76">
        <f>Clienti!A4344</f>
        <v>0</v>
      </c>
    </row>
    <row r="4345" spans="1:2">
      <c r="A4345" s="105" t="str">
        <f>TRIM(Clienti!B4345)</f>
        <v/>
      </c>
      <c r="B4345" s="76">
        <f>Clienti!A4345</f>
        <v>0</v>
      </c>
    </row>
    <row r="4346" spans="1:2">
      <c r="A4346" s="105" t="str">
        <f>TRIM(Clienti!B4346)</f>
        <v/>
      </c>
      <c r="B4346" s="76">
        <f>Clienti!A4346</f>
        <v>0</v>
      </c>
    </row>
    <row r="4347" spans="1:2">
      <c r="A4347" s="105" t="str">
        <f>TRIM(Clienti!B4347)</f>
        <v/>
      </c>
      <c r="B4347" s="76">
        <f>Clienti!A4347</f>
        <v>0</v>
      </c>
    </row>
    <row r="4348" spans="1:2">
      <c r="A4348" s="105" t="str">
        <f>TRIM(Clienti!B4348)</f>
        <v/>
      </c>
      <c r="B4348" s="76">
        <f>Clienti!A4348</f>
        <v>0</v>
      </c>
    </row>
    <row r="4349" spans="1:2">
      <c r="A4349" s="105" t="str">
        <f>TRIM(Clienti!B4349)</f>
        <v/>
      </c>
      <c r="B4349" s="76">
        <f>Clienti!A4349</f>
        <v>0</v>
      </c>
    </row>
    <row r="4350" spans="1:2">
      <c r="A4350" s="105" t="str">
        <f>TRIM(Clienti!B4350)</f>
        <v/>
      </c>
      <c r="B4350" s="76">
        <f>Clienti!A4350</f>
        <v>0</v>
      </c>
    </row>
    <row r="4351" spans="1:2">
      <c r="A4351" s="105" t="str">
        <f>TRIM(Clienti!B4351)</f>
        <v/>
      </c>
      <c r="B4351" s="76">
        <f>Clienti!A4351</f>
        <v>0</v>
      </c>
    </row>
    <row r="4352" spans="1:2">
      <c r="A4352" s="105" t="str">
        <f>TRIM(Clienti!B4352)</f>
        <v/>
      </c>
      <c r="B4352" s="76">
        <f>Clienti!A4352</f>
        <v>0</v>
      </c>
    </row>
    <row r="4353" spans="1:2">
      <c r="A4353" s="105" t="str">
        <f>TRIM(Clienti!B4353)</f>
        <v/>
      </c>
      <c r="B4353" s="76">
        <f>Clienti!A4353</f>
        <v>0</v>
      </c>
    </row>
    <row r="4354" spans="1:2">
      <c r="A4354" s="105" t="str">
        <f>TRIM(Clienti!B4354)</f>
        <v/>
      </c>
      <c r="B4354" s="76">
        <f>Clienti!A4354</f>
        <v>0</v>
      </c>
    </row>
    <row r="4355" spans="1:2">
      <c r="A4355" s="105" t="str">
        <f>TRIM(Clienti!B4355)</f>
        <v/>
      </c>
      <c r="B4355" s="76">
        <f>Clienti!A4355</f>
        <v>0</v>
      </c>
    </row>
    <row r="4356" spans="1:2">
      <c r="A4356" s="105" t="str">
        <f>TRIM(Clienti!B4356)</f>
        <v/>
      </c>
      <c r="B4356" s="76">
        <f>Clienti!A4356</f>
        <v>0</v>
      </c>
    </row>
    <row r="4357" spans="1:2">
      <c r="A4357" s="105" t="str">
        <f>TRIM(Clienti!B4357)</f>
        <v/>
      </c>
      <c r="B4357" s="76">
        <f>Clienti!A4357</f>
        <v>0</v>
      </c>
    </row>
    <row r="4358" spans="1:2">
      <c r="A4358" s="105" t="str">
        <f>TRIM(Clienti!B4358)</f>
        <v/>
      </c>
      <c r="B4358" s="76">
        <f>Clienti!A4358</f>
        <v>0</v>
      </c>
    </row>
    <row r="4359" spans="1:2">
      <c r="A4359" s="105" t="str">
        <f>TRIM(Clienti!B4359)</f>
        <v/>
      </c>
      <c r="B4359" s="76">
        <f>Clienti!A4359</f>
        <v>0</v>
      </c>
    </row>
    <row r="4360" spans="1:2">
      <c r="A4360" s="105" t="str">
        <f>TRIM(Clienti!B4360)</f>
        <v/>
      </c>
      <c r="B4360" s="76">
        <f>Clienti!A4360</f>
        <v>0</v>
      </c>
    </row>
    <row r="4361" spans="1:2">
      <c r="A4361" s="105" t="str">
        <f>TRIM(Clienti!B4361)</f>
        <v/>
      </c>
      <c r="B4361" s="76">
        <f>Clienti!A4361</f>
        <v>0</v>
      </c>
    </row>
    <row r="4362" spans="1:2">
      <c r="A4362" s="105" t="str">
        <f>TRIM(Clienti!B4362)</f>
        <v/>
      </c>
      <c r="B4362" s="76">
        <f>Clienti!A4362</f>
        <v>0</v>
      </c>
    </row>
    <row r="4363" spans="1:2">
      <c r="A4363" s="105" t="str">
        <f>TRIM(Clienti!B4363)</f>
        <v/>
      </c>
      <c r="B4363" s="76">
        <f>Clienti!A4363</f>
        <v>0</v>
      </c>
    </row>
    <row r="4364" spans="1:2">
      <c r="A4364" s="105" t="str">
        <f>TRIM(Clienti!B4364)</f>
        <v/>
      </c>
      <c r="B4364" s="76">
        <f>Clienti!A4364</f>
        <v>0</v>
      </c>
    </row>
    <row r="4365" spans="1:2">
      <c r="A4365" s="105" t="str">
        <f>TRIM(Clienti!B4365)</f>
        <v/>
      </c>
      <c r="B4365" s="76">
        <f>Clienti!A4365</f>
        <v>0</v>
      </c>
    </row>
    <row r="4366" spans="1:2">
      <c r="A4366" s="105" t="str">
        <f>TRIM(Clienti!B4366)</f>
        <v/>
      </c>
      <c r="B4366" s="76">
        <f>Clienti!A4366</f>
        <v>0</v>
      </c>
    </row>
    <row r="4367" spans="1:2">
      <c r="A4367" s="105" t="str">
        <f>TRIM(Clienti!B4367)</f>
        <v/>
      </c>
      <c r="B4367" s="76">
        <f>Clienti!A4367</f>
        <v>0</v>
      </c>
    </row>
    <row r="4368" spans="1:2">
      <c r="A4368" s="105" t="str">
        <f>TRIM(Clienti!B4368)</f>
        <v/>
      </c>
      <c r="B4368" s="76">
        <f>Clienti!A4368</f>
        <v>0</v>
      </c>
    </row>
    <row r="4369" spans="1:2">
      <c r="A4369" s="105" t="str">
        <f>TRIM(Clienti!B4369)</f>
        <v/>
      </c>
      <c r="B4369" s="76">
        <f>Clienti!A4369</f>
        <v>0</v>
      </c>
    </row>
    <row r="4370" spans="1:2">
      <c r="A4370" s="105" t="str">
        <f>TRIM(Clienti!B4370)</f>
        <v/>
      </c>
      <c r="B4370" s="76">
        <f>Clienti!A4370</f>
        <v>0</v>
      </c>
    </row>
    <row r="4371" spans="1:2">
      <c r="A4371" s="105" t="str">
        <f>TRIM(Clienti!B4371)</f>
        <v/>
      </c>
      <c r="B4371" s="76">
        <f>Clienti!A4371</f>
        <v>0</v>
      </c>
    </row>
    <row r="4372" spans="1:2">
      <c r="A4372" s="105" t="str">
        <f>TRIM(Clienti!B4372)</f>
        <v/>
      </c>
      <c r="B4372" s="76">
        <f>Clienti!A4372</f>
        <v>0</v>
      </c>
    </row>
    <row r="4373" spans="1:2">
      <c r="A4373" s="105" t="str">
        <f>TRIM(Clienti!B4373)</f>
        <v/>
      </c>
      <c r="B4373" s="76">
        <f>Clienti!A4373</f>
        <v>0</v>
      </c>
    </row>
    <row r="4374" spans="1:2">
      <c r="A4374" s="105" t="str">
        <f>TRIM(Clienti!B4374)</f>
        <v/>
      </c>
      <c r="B4374" s="76">
        <f>Clienti!A4374</f>
        <v>0</v>
      </c>
    </row>
    <row r="4375" spans="1:2">
      <c r="A4375" s="105" t="str">
        <f>TRIM(Clienti!B4375)</f>
        <v/>
      </c>
      <c r="B4375" s="76">
        <f>Clienti!A4375</f>
        <v>0</v>
      </c>
    </row>
    <row r="4376" spans="1:2">
      <c r="A4376" s="105" t="str">
        <f>TRIM(Clienti!B4376)</f>
        <v/>
      </c>
      <c r="B4376" s="76">
        <f>Clienti!A4376</f>
        <v>0</v>
      </c>
    </row>
    <row r="4377" spans="1:2">
      <c r="A4377" s="105" t="str">
        <f>TRIM(Clienti!B4377)</f>
        <v/>
      </c>
      <c r="B4377" s="76">
        <f>Clienti!A4377</f>
        <v>0</v>
      </c>
    </row>
    <row r="4378" spans="1:2">
      <c r="A4378" s="105" t="str">
        <f>TRIM(Clienti!B4378)</f>
        <v/>
      </c>
      <c r="B4378" s="76">
        <f>Clienti!A4378</f>
        <v>0</v>
      </c>
    </row>
    <row r="4379" spans="1:2">
      <c r="A4379" s="105" t="str">
        <f>TRIM(Clienti!B4379)</f>
        <v/>
      </c>
      <c r="B4379" s="76">
        <f>Clienti!A4379</f>
        <v>0</v>
      </c>
    </row>
    <row r="4380" spans="1:2">
      <c r="A4380" s="105" t="str">
        <f>TRIM(Clienti!B4380)</f>
        <v/>
      </c>
      <c r="B4380" s="76">
        <f>Clienti!A4380</f>
        <v>0</v>
      </c>
    </row>
    <row r="4381" spans="1:2">
      <c r="A4381" s="105" t="str">
        <f>TRIM(Clienti!B4381)</f>
        <v/>
      </c>
      <c r="B4381" s="76">
        <f>Clienti!A4381</f>
        <v>0</v>
      </c>
    </row>
    <row r="4382" spans="1:2">
      <c r="A4382" s="105" t="str">
        <f>TRIM(Clienti!B4382)</f>
        <v/>
      </c>
      <c r="B4382" s="76">
        <f>Clienti!A4382</f>
        <v>0</v>
      </c>
    </row>
    <row r="4383" spans="1:2">
      <c r="A4383" s="105" t="str">
        <f>TRIM(Clienti!B4383)</f>
        <v/>
      </c>
      <c r="B4383" s="76">
        <f>Clienti!A4383</f>
        <v>0</v>
      </c>
    </row>
    <row r="4384" spans="1:2">
      <c r="A4384" s="105" t="str">
        <f>TRIM(Clienti!B4384)</f>
        <v/>
      </c>
      <c r="B4384" s="76">
        <f>Clienti!A4384</f>
        <v>0</v>
      </c>
    </row>
    <row r="4385" spans="1:2">
      <c r="A4385" s="105" t="str">
        <f>TRIM(Clienti!B4385)</f>
        <v/>
      </c>
      <c r="B4385" s="76">
        <f>Clienti!A4385</f>
        <v>0</v>
      </c>
    </row>
    <row r="4386" spans="1:2">
      <c r="A4386" s="105" t="str">
        <f>TRIM(Clienti!B4386)</f>
        <v/>
      </c>
      <c r="B4386" s="76">
        <f>Clienti!A4386</f>
        <v>0</v>
      </c>
    </row>
    <row r="4387" spans="1:2">
      <c r="A4387" s="105" t="str">
        <f>TRIM(Clienti!B4387)</f>
        <v/>
      </c>
      <c r="B4387" s="76">
        <f>Clienti!A4387</f>
        <v>0</v>
      </c>
    </row>
    <row r="4388" spans="1:2">
      <c r="A4388" s="105" t="str">
        <f>TRIM(Clienti!B4388)</f>
        <v/>
      </c>
      <c r="B4388" s="76">
        <f>Clienti!A4388</f>
        <v>0</v>
      </c>
    </row>
    <row r="4389" spans="1:2">
      <c r="A4389" s="105" t="str">
        <f>TRIM(Clienti!B4389)</f>
        <v/>
      </c>
      <c r="B4389" s="76">
        <f>Clienti!A4389</f>
        <v>0</v>
      </c>
    </row>
    <row r="4390" spans="1:2">
      <c r="A4390" s="105" t="str">
        <f>TRIM(Clienti!B4390)</f>
        <v/>
      </c>
      <c r="B4390" s="76">
        <f>Clienti!A4390</f>
        <v>0</v>
      </c>
    </row>
    <row r="4391" spans="1:2">
      <c r="A4391" s="105" t="str">
        <f>TRIM(Clienti!B4391)</f>
        <v/>
      </c>
      <c r="B4391" s="76">
        <f>Clienti!A4391</f>
        <v>0</v>
      </c>
    </row>
    <row r="4392" spans="1:2">
      <c r="A4392" s="105" t="str">
        <f>TRIM(Clienti!B4392)</f>
        <v/>
      </c>
      <c r="B4392" s="76">
        <f>Clienti!A4392</f>
        <v>0</v>
      </c>
    </row>
    <row r="4393" spans="1:2">
      <c r="A4393" s="105" t="str">
        <f>TRIM(Clienti!B4393)</f>
        <v/>
      </c>
      <c r="B4393" s="76">
        <f>Clienti!A4393</f>
        <v>0</v>
      </c>
    </row>
    <row r="4394" spans="1:2">
      <c r="A4394" s="105" t="str">
        <f>TRIM(Clienti!B4394)</f>
        <v/>
      </c>
      <c r="B4394" s="76">
        <f>Clienti!A4394</f>
        <v>0</v>
      </c>
    </row>
    <row r="4395" spans="1:2">
      <c r="A4395" s="105" t="str">
        <f>TRIM(Clienti!B4395)</f>
        <v/>
      </c>
      <c r="B4395" s="76">
        <f>Clienti!A4395</f>
        <v>0</v>
      </c>
    </row>
    <row r="4396" spans="1:2">
      <c r="A4396" s="105" t="str">
        <f>TRIM(Clienti!B4396)</f>
        <v/>
      </c>
      <c r="B4396" s="76">
        <f>Clienti!A4396</f>
        <v>0</v>
      </c>
    </row>
    <row r="4397" spans="1:2">
      <c r="A4397" s="105" t="str">
        <f>TRIM(Clienti!B4397)</f>
        <v/>
      </c>
      <c r="B4397" s="76">
        <f>Clienti!A4397</f>
        <v>0</v>
      </c>
    </row>
    <row r="4398" spans="1:2">
      <c r="A4398" s="105" t="str">
        <f>TRIM(Clienti!B4398)</f>
        <v/>
      </c>
      <c r="B4398" s="76">
        <f>Clienti!A4398</f>
        <v>0</v>
      </c>
    </row>
    <row r="4399" spans="1:2">
      <c r="A4399" s="105" t="str">
        <f>TRIM(Clienti!B4399)</f>
        <v/>
      </c>
      <c r="B4399" s="76">
        <f>Clienti!A4399</f>
        <v>0</v>
      </c>
    </row>
    <row r="4400" spans="1:2">
      <c r="A4400" s="105" t="str">
        <f>TRIM(Clienti!B4400)</f>
        <v/>
      </c>
      <c r="B4400" s="76">
        <f>Clienti!A4400</f>
        <v>0</v>
      </c>
    </row>
    <row r="4401" spans="1:2">
      <c r="A4401" s="105" t="str">
        <f>TRIM(Clienti!B4401)</f>
        <v/>
      </c>
      <c r="B4401" s="76">
        <f>Clienti!A4401</f>
        <v>0</v>
      </c>
    </row>
    <row r="4402" spans="1:2">
      <c r="A4402" s="105" t="str">
        <f>TRIM(Clienti!B4402)</f>
        <v/>
      </c>
      <c r="B4402" s="76">
        <f>Clienti!A4402</f>
        <v>0</v>
      </c>
    </row>
    <row r="4403" spans="1:2">
      <c r="A4403" s="105" t="str">
        <f>TRIM(Clienti!B4403)</f>
        <v/>
      </c>
      <c r="B4403" s="76">
        <f>Clienti!A4403</f>
        <v>0</v>
      </c>
    </row>
    <row r="4404" spans="1:2">
      <c r="A4404" s="105" t="str">
        <f>TRIM(Clienti!B4404)</f>
        <v/>
      </c>
      <c r="B4404" s="76">
        <f>Clienti!A4404</f>
        <v>0</v>
      </c>
    </row>
    <row r="4405" spans="1:2">
      <c r="A4405" s="105" t="str">
        <f>TRIM(Clienti!B4405)</f>
        <v/>
      </c>
      <c r="B4405" s="76">
        <f>Clienti!A4405</f>
        <v>0</v>
      </c>
    </row>
    <row r="4406" spans="1:2">
      <c r="A4406" s="105" t="str">
        <f>TRIM(Clienti!B4406)</f>
        <v/>
      </c>
      <c r="B4406" s="76">
        <f>Clienti!A4406</f>
        <v>0</v>
      </c>
    </row>
    <row r="4407" spans="1:2">
      <c r="A4407" s="105" t="str">
        <f>TRIM(Clienti!B4407)</f>
        <v/>
      </c>
      <c r="B4407" s="76">
        <f>Clienti!A4407</f>
        <v>0</v>
      </c>
    </row>
    <row r="4408" spans="1:2">
      <c r="A4408" s="105" t="str">
        <f>TRIM(Clienti!B4408)</f>
        <v/>
      </c>
      <c r="B4408" s="76">
        <f>Clienti!A4408</f>
        <v>0</v>
      </c>
    </row>
    <row r="4409" spans="1:2">
      <c r="A4409" s="105" t="str">
        <f>TRIM(Clienti!B4409)</f>
        <v/>
      </c>
      <c r="B4409" s="76">
        <f>Clienti!A4409</f>
        <v>0</v>
      </c>
    </row>
    <row r="4410" spans="1:2">
      <c r="A4410" s="105" t="str">
        <f>TRIM(Clienti!B4410)</f>
        <v/>
      </c>
      <c r="B4410" s="76">
        <f>Clienti!A4410</f>
        <v>0</v>
      </c>
    </row>
    <row r="4411" spans="1:2">
      <c r="A4411" s="105" t="str">
        <f>TRIM(Clienti!B4411)</f>
        <v/>
      </c>
      <c r="B4411" s="76">
        <f>Clienti!A4411</f>
        <v>0</v>
      </c>
    </row>
    <row r="4412" spans="1:2">
      <c r="A4412" s="105" t="str">
        <f>TRIM(Clienti!B4412)</f>
        <v/>
      </c>
      <c r="B4412" s="76">
        <f>Clienti!A4412</f>
        <v>0</v>
      </c>
    </row>
    <row r="4413" spans="1:2">
      <c r="A4413" s="105" t="str">
        <f>TRIM(Clienti!B4413)</f>
        <v/>
      </c>
      <c r="B4413" s="76">
        <f>Clienti!A4413</f>
        <v>0</v>
      </c>
    </row>
    <row r="4414" spans="1:2">
      <c r="A4414" s="105" t="str">
        <f>TRIM(Clienti!B4414)</f>
        <v/>
      </c>
      <c r="B4414" s="76">
        <f>Clienti!A4414</f>
        <v>0</v>
      </c>
    </row>
    <row r="4415" spans="1:2">
      <c r="A4415" s="105" t="str">
        <f>TRIM(Clienti!B4415)</f>
        <v/>
      </c>
      <c r="B4415" s="76">
        <f>Clienti!A4415</f>
        <v>0</v>
      </c>
    </row>
    <row r="4416" spans="1:2">
      <c r="A4416" s="105" t="str">
        <f>TRIM(Clienti!B4416)</f>
        <v/>
      </c>
      <c r="B4416" s="76">
        <f>Clienti!A4416</f>
        <v>0</v>
      </c>
    </row>
    <row r="4417" spans="1:2">
      <c r="A4417" s="105" t="str">
        <f>TRIM(Clienti!B4417)</f>
        <v/>
      </c>
      <c r="B4417" s="76">
        <f>Clienti!A4417</f>
        <v>0</v>
      </c>
    </row>
    <row r="4418" spans="1:2">
      <c r="A4418" s="105" t="str">
        <f>TRIM(Clienti!B4418)</f>
        <v/>
      </c>
      <c r="B4418" s="76">
        <f>Clienti!A4418</f>
        <v>0</v>
      </c>
    </row>
    <row r="4419" spans="1:2">
      <c r="A4419" s="105" t="str">
        <f>TRIM(Clienti!B4419)</f>
        <v/>
      </c>
      <c r="B4419" s="76">
        <f>Clienti!A4419</f>
        <v>0</v>
      </c>
    </row>
    <row r="4420" spans="1:2">
      <c r="A4420" s="105" t="str">
        <f>TRIM(Clienti!B4420)</f>
        <v/>
      </c>
      <c r="B4420" s="76">
        <f>Clienti!A4420</f>
        <v>0</v>
      </c>
    </row>
    <row r="4421" spans="1:2">
      <c r="A4421" s="105" t="str">
        <f>TRIM(Clienti!B4421)</f>
        <v/>
      </c>
      <c r="B4421" s="76">
        <f>Clienti!A4421</f>
        <v>0</v>
      </c>
    </row>
    <row r="4422" spans="1:2">
      <c r="A4422" s="105" t="str">
        <f>TRIM(Clienti!B4422)</f>
        <v/>
      </c>
      <c r="B4422" s="76">
        <f>Clienti!A4422</f>
        <v>0</v>
      </c>
    </row>
    <row r="4423" spans="1:2">
      <c r="A4423" s="105" t="str">
        <f>TRIM(Clienti!B4423)</f>
        <v/>
      </c>
      <c r="B4423" s="76">
        <f>Clienti!A4423</f>
        <v>0</v>
      </c>
    </row>
    <row r="4424" spans="1:2">
      <c r="A4424" s="105" t="str">
        <f>TRIM(Clienti!B4424)</f>
        <v/>
      </c>
      <c r="B4424" s="76">
        <f>Clienti!A4424</f>
        <v>0</v>
      </c>
    </row>
    <row r="4425" spans="1:2">
      <c r="A4425" s="105" t="str">
        <f>TRIM(Clienti!B4425)</f>
        <v/>
      </c>
      <c r="B4425" s="76">
        <f>Clienti!A4425</f>
        <v>0</v>
      </c>
    </row>
    <row r="4426" spans="1:2">
      <c r="A4426" s="105" t="str">
        <f>TRIM(Clienti!B4426)</f>
        <v/>
      </c>
      <c r="B4426" s="76">
        <f>Clienti!A4426</f>
        <v>0</v>
      </c>
    </row>
    <row r="4427" spans="1:2">
      <c r="A4427" s="105" t="str">
        <f>TRIM(Clienti!B4427)</f>
        <v/>
      </c>
      <c r="B4427" s="76">
        <f>Clienti!A4427</f>
        <v>0</v>
      </c>
    </row>
    <row r="4428" spans="1:2">
      <c r="A4428" s="105" t="str">
        <f>TRIM(Clienti!B4428)</f>
        <v/>
      </c>
      <c r="B4428" s="76">
        <f>Clienti!A4428</f>
        <v>0</v>
      </c>
    </row>
    <row r="4429" spans="1:2">
      <c r="A4429" s="105" t="str">
        <f>TRIM(Clienti!B4429)</f>
        <v/>
      </c>
      <c r="B4429" s="76">
        <f>Clienti!A4429</f>
        <v>0</v>
      </c>
    </row>
    <row r="4430" spans="1:2">
      <c r="A4430" s="105" t="str">
        <f>TRIM(Clienti!B4430)</f>
        <v/>
      </c>
      <c r="B4430" s="76">
        <f>Clienti!A4430</f>
        <v>0</v>
      </c>
    </row>
    <row r="4431" spans="1:2">
      <c r="A4431" s="105" t="str">
        <f>TRIM(Clienti!B4431)</f>
        <v/>
      </c>
      <c r="B4431" s="76">
        <f>Clienti!A4431</f>
        <v>0</v>
      </c>
    </row>
    <row r="4432" spans="1:2">
      <c r="A4432" s="105" t="str">
        <f>TRIM(Clienti!B4432)</f>
        <v/>
      </c>
      <c r="B4432" s="76">
        <f>Clienti!A4432</f>
        <v>0</v>
      </c>
    </row>
    <row r="4433" spans="1:2">
      <c r="A4433" s="105" t="str">
        <f>TRIM(Clienti!B4433)</f>
        <v/>
      </c>
      <c r="B4433" s="76">
        <f>Clienti!A4433</f>
        <v>0</v>
      </c>
    </row>
    <row r="4434" spans="1:2">
      <c r="A4434" s="105" t="str">
        <f>TRIM(Clienti!B4434)</f>
        <v/>
      </c>
      <c r="B4434" s="76">
        <f>Clienti!A4434</f>
        <v>0</v>
      </c>
    </row>
    <row r="4435" spans="1:2">
      <c r="A4435" s="105" t="str">
        <f>TRIM(Clienti!B4435)</f>
        <v/>
      </c>
      <c r="B4435" s="76">
        <f>Clienti!A4435</f>
        <v>0</v>
      </c>
    </row>
    <row r="4436" spans="1:2">
      <c r="A4436" s="105" t="str">
        <f>TRIM(Clienti!B4436)</f>
        <v/>
      </c>
      <c r="B4436" s="76">
        <f>Clienti!A4436</f>
        <v>0</v>
      </c>
    </row>
    <row r="4437" spans="1:2">
      <c r="A4437" s="105" t="str">
        <f>TRIM(Clienti!B4437)</f>
        <v/>
      </c>
      <c r="B4437" s="76">
        <f>Clienti!A4437</f>
        <v>0</v>
      </c>
    </row>
    <row r="4438" spans="1:2">
      <c r="A4438" s="105" t="str">
        <f>TRIM(Clienti!B4438)</f>
        <v/>
      </c>
      <c r="B4438" s="76">
        <f>Clienti!A4438</f>
        <v>0</v>
      </c>
    </row>
    <row r="4439" spans="1:2">
      <c r="A4439" s="105" t="str">
        <f>TRIM(Clienti!B4439)</f>
        <v/>
      </c>
      <c r="B4439" s="76">
        <f>Clienti!A4439</f>
        <v>0</v>
      </c>
    </row>
    <row r="4440" spans="1:2">
      <c r="A4440" s="105" t="str">
        <f>TRIM(Clienti!B4440)</f>
        <v/>
      </c>
      <c r="B4440" s="76">
        <f>Clienti!A4440</f>
        <v>0</v>
      </c>
    </row>
    <row r="4441" spans="1:2">
      <c r="A4441" s="105" t="str">
        <f>TRIM(Clienti!B4441)</f>
        <v/>
      </c>
      <c r="B4441" s="76">
        <f>Clienti!A4441</f>
        <v>0</v>
      </c>
    </row>
    <row r="4442" spans="1:2">
      <c r="A4442" s="105" t="str">
        <f>TRIM(Clienti!B4442)</f>
        <v/>
      </c>
      <c r="B4442" s="76">
        <f>Clienti!A4442</f>
        <v>0</v>
      </c>
    </row>
    <row r="4443" spans="1:2">
      <c r="A4443" s="105" t="str">
        <f>TRIM(Clienti!B4443)</f>
        <v/>
      </c>
      <c r="B4443" s="76">
        <f>Clienti!A4443</f>
        <v>0</v>
      </c>
    </row>
    <row r="4444" spans="1:2">
      <c r="A4444" s="105" t="str">
        <f>TRIM(Clienti!B4444)</f>
        <v/>
      </c>
      <c r="B4444" s="76">
        <f>Clienti!A4444</f>
        <v>0</v>
      </c>
    </row>
    <row r="4445" spans="1:2">
      <c r="A4445" s="105" t="str">
        <f>TRIM(Clienti!B4445)</f>
        <v/>
      </c>
      <c r="B4445" s="76">
        <f>Clienti!A4445</f>
        <v>0</v>
      </c>
    </row>
    <row r="4446" spans="1:2">
      <c r="A4446" s="105" t="str">
        <f>TRIM(Clienti!B4446)</f>
        <v/>
      </c>
      <c r="B4446" s="76">
        <f>Clienti!A4446</f>
        <v>0</v>
      </c>
    </row>
    <row r="4447" spans="1:2">
      <c r="A4447" s="105" t="str">
        <f>TRIM(Clienti!B4447)</f>
        <v/>
      </c>
      <c r="B4447" s="76">
        <f>Clienti!A4447</f>
        <v>0</v>
      </c>
    </row>
    <row r="4448" spans="1:2">
      <c r="A4448" s="105" t="str">
        <f>TRIM(Clienti!B4448)</f>
        <v/>
      </c>
      <c r="B4448" s="76">
        <f>Clienti!A4448</f>
        <v>0</v>
      </c>
    </row>
    <row r="4449" spans="1:2">
      <c r="A4449" s="105" t="str">
        <f>TRIM(Clienti!B4449)</f>
        <v/>
      </c>
      <c r="B4449" s="76">
        <f>Clienti!A4449</f>
        <v>0</v>
      </c>
    </row>
    <row r="4450" spans="1:2">
      <c r="A4450" s="105" t="str">
        <f>TRIM(Clienti!B4450)</f>
        <v/>
      </c>
      <c r="B4450" s="76">
        <f>Clienti!A4450</f>
        <v>0</v>
      </c>
    </row>
    <row r="4451" spans="1:2">
      <c r="A4451" s="105" t="str">
        <f>TRIM(Clienti!B4451)</f>
        <v/>
      </c>
      <c r="B4451" s="76">
        <f>Clienti!A4451</f>
        <v>0</v>
      </c>
    </row>
    <row r="4452" spans="1:2">
      <c r="A4452" s="105" t="str">
        <f>TRIM(Clienti!B4452)</f>
        <v/>
      </c>
      <c r="B4452" s="76">
        <f>Clienti!A4452</f>
        <v>0</v>
      </c>
    </row>
    <row r="4453" spans="1:2">
      <c r="A4453" s="105" t="str">
        <f>TRIM(Clienti!B4453)</f>
        <v/>
      </c>
      <c r="B4453" s="76">
        <f>Clienti!A4453</f>
        <v>0</v>
      </c>
    </row>
    <row r="4454" spans="1:2">
      <c r="A4454" s="105" t="str">
        <f>TRIM(Clienti!B4454)</f>
        <v/>
      </c>
      <c r="B4454" s="76">
        <f>Clienti!A4454</f>
        <v>0</v>
      </c>
    </row>
    <row r="4455" spans="1:2">
      <c r="A4455" s="105" t="str">
        <f>TRIM(Clienti!B4455)</f>
        <v/>
      </c>
      <c r="B4455" s="76">
        <f>Clienti!A4455</f>
        <v>0</v>
      </c>
    </row>
    <row r="4456" spans="1:2">
      <c r="A4456" s="105" t="str">
        <f>TRIM(Clienti!B4456)</f>
        <v/>
      </c>
      <c r="B4456" s="76">
        <f>Clienti!A4456</f>
        <v>0</v>
      </c>
    </row>
    <row r="4457" spans="1:2">
      <c r="A4457" s="105" t="str">
        <f>TRIM(Clienti!B4457)</f>
        <v/>
      </c>
      <c r="B4457" s="76">
        <f>Clienti!A4457</f>
        <v>0</v>
      </c>
    </row>
    <row r="4458" spans="1:2">
      <c r="A4458" s="105" t="str">
        <f>TRIM(Clienti!B4458)</f>
        <v/>
      </c>
      <c r="B4458" s="76">
        <f>Clienti!A4458</f>
        <v>0</v>
      </c>
    </row>
    <row r="4459" spans="1:2">
      <c r="A4459" s="105" t="str">
        <f>TRIM(Clienti!B4459)</f>
        <v/>
      </c>
      <c r="B4459" s="76">
        <f>Clienti!A4459</f>
        <v>0</v>
      </c>
    </row>
    <row r="4460" spans="1:2">
      <c r="A4460" s="105" t="str">
        <f>TRIM(Clienti!B4460)</f>
        <v/>
      </c>
      <c r="B4460" s="76">
        <f>Clienti!A4460</f>
        <v>0</v>
      </c>
    </row>
    <row r="4461" spans="1:2">
      <c r="A4461" s="105" t="str">
        <f>TRIM(Clienti!B4461)</f>
        <v/>
      </c>
      <c r="B4461" s="76">
        <f>Clienti!A4461</f>
        <v>0</v>
      </c>
    </row>
    <row r="4462" spans="1:2">
      <c r="A4462" s="105" t="str">
        <f>TRIM(Clienti!B4462)</f>
        <v/>
      </c>
      <c r="B4462" s="76">
        <f>Clienti!A4462</f>
        <v>0</v>
      </c>
    </row>
    <row r="4463" spans="1:2">
      <c r="A4463" s="105" t="str">
        <f>TRIM(Clienti!B4463)</f>
        <v/>
      </c>
      <c r="B4463" s="76">
        <f>Clienti!A4463</f>
        <v>0</v>
      </c>
    </row>
    <row r="4464" spans="1:2">
      <c r="A4464" s="105" t="str">
        <f>TRIM(Clienti!B4464)</f>
        <v/>
      </c>
      <c r="B4464" s="76">
        <f>Clienti!A4464</f>
        <v>0</v>
      </c>
    </row>
    <row r="4465" spans="1:2">
      <c r="A4465" s="105" t="str">
        <f>TRIM(Clienti!B4465)</f>
        <v/>
      </c>
      <c r="B4465" s="76">
        <f>Clienti!A4465</f>
        <v>0</v>
      </c>
    </row>
    <row r="4466" spans="1:2">
      <c r="A4466" s="105" t="str">
        <f>TRIM(Clienti!B4466)</f>
        <v/>
      </c>
      <c r="B4466" s="76">
        <f>Clienti!A4466</f>
        <v>0</v>
      </c>
    </row>
    <row r="4467" spans="1:2">
      <c r="A4467" s="105" t="str">
        <f>TRIM(Clienti!B4467)</f>
        <v/>
      </c>
      <c r="B4467" s="76">
        <f>Clienti!A4467</f>
        <v>0</v>
      </c>
    </row>
    <row r="4468" spans="1:2">
      <c r="A4468" s="105" t="str">
        <f>TRIM(Clienti!B4468)</f>
        <v/>
      </c>
      <c r="B4468" s="76">
        <f>Clienti!A4468</f>
        <v>0</v>
      </c>
    </row>
    <row r="4469" spans="1:2">
      <c r="A4469" s="105" t="str">
        <f>TRIM(Clienti!B4469)</f>
        <v/>
      </c>
      <c r="B4469" s="76">
        <f>Clienti!A4469</f>
        <v>0</v>
      </c>
    </row>
    <row r="4470" spans="1:2">
      <c r="A4470" s="105" t="str">
        <f>TRIM(Clienti!B4470)</f>
        <v/>
      </c>
      <c r="B4470" s="76">
        <f>Clienti!A4470</f>
        <v>0</v>
      </c>
    </row>
    <row r="4471" spans="1:2">
      <c r="A4471" s="105" t="str">
        <f>TRIM(Clienti!B4471)</f>
        <v/>
      </c>
      <c r="B4471" s="76">
        <f>Clienti!A4471</f>
        <v>0</v>
      </c>
    </row>
    <row r="4472" spans="1:2">
      <c r="A4472" s="105" t="str">
        <f>TRIM(Clienti!B4472)</f>
        <v/>
      </c>
      <c r="B4472" s="76">
        <f>Clienti!A4472</f>
        <v>0</v>
      </c>
    </row>
    <row r="4473" spans="1:2">
      <c r="A4473" s="105" t="str">
        <f>TRIM(Clienti!B4473)</f>
        <v/>
      </c>
      <c r="B4473" s="76">
        <f>Clienti!A4473</f>
        <v>0</v>
      </c>
    </row>
    <row r="4474" spans="1:2">
      <c r="A4474" s="105" t="str">
        <f>TRIM(Clienti!B4474)</f>
        <v/>
      </c>
      <c r="B4474" s="76">
        <f>Clienti!A4474</f>
        <v>0</v>
      </c>
    </row>
    <row r="4475" spans="1:2">
      <c r="A4475" s="105" t="str">
        <f>TRIM(Clienti!B4475)</f>
        <v/>
      </c>
      <c r="B4475" s="76">
        <f>Clienti!A4475</f>
        <v>0</v>
      </c>
    </row>
    <row r="4476" spans="1:2">
      <c r="A4476" s="105" t="str">
        <f>TRIM(Clienti!B4476)</f>
        <v/>
      </c>
      <c r="B4476" s="76">
        <f>Clienti!A4476</f>
        <v>0</v>
      </c>
    </row>
    <row r="4477" spans="1:2">
      <c r="A4477" s="105" t="str">
        <f>TRIM(Clienti!B4477)</f>
        <v/>
      </c>
      <c r="B4477" s="76">
        <f>Clienti!A4477</f>
        <v>0</v>
      </c>
    </row>
    <row r="4478" spans="1:2">
      <c r="A4478" s="105" t="str">
        <f>TRIM(Clienti!B4478)</f>
        <v/>
      </c>
      <c r="B4478" s="76">
        <f>Clienti!A4478</f>
        <v>0</v>
      </c>
    </row>
    <row r="4479" spans="1:2">
      <c r="A4479" s="105" t="str">
        <f>TRIM(Clienti!B4479)</f>
        <v/>
      </c>
      <c r="B4479" s="76">
        <f>Clienti!A4479</f>
        <v>0</v>
      </c>
    </row>
    <row r="4480" spans="1:2">
      <c r="A4480" s="105" t="str">
        <f>TRIM(Clienti!B4480)</f>
        <v/>
      </c>
      <c r="B4480" s="76">
        <f>Clienti!A4480</f>
        <v>0</v>
      </c>
    </row>
    <row r="4481" spans="1:2">
      <c r="A4481" s="105" t="str">
        <f>TRIM(Clienti!B4481)</f>
        <v/>
      </c>
      <c r="B4481" s="76">
        <f>Clienti!A4481</f>
        <v>0</v>
      </c>
    </row>
    <row r="4482" spans="1:2">
      <c r="A4482" s="105" t="str">
        <f>TRIM(Clienti!B4482)</f>
        <v/>
      </c>
      <c r="B4482" s="76">
        <f>Clienti!A4482</f>
        <v>0</v>
      </c>
    </row>
    <row r="4483" spans="1:2">
      <c r="A4483" s="105" t="str">
        <f>TRIM(Clienti!B4483)</f>
        <v/>
      </c>
      <c r="B4483" s="76">
        <f>Clienti!A4483</f>
        <v>0</v>
      </c>
    </row>
    <row r="4484" spans="1:2">
      <c r="A4484" s="105" t="str">
        <f>TRIM(Clienti!B4484)</f>
        <v/>
      </c>
      <c r="B4484" s="76">
        <f>Clienti!A4484</f>
        <v>0</v>
      </c>
    </row>
    <row r="4485" spans="1:2">
      <c r="A4485" s="105" t="str">
        <f>TRIM(Clienti!B4485)</f>
        <v/>
      </c>
      <c r="B4485" s="76">
        <f>Clienti!A4485</f>
        <v>0</v>
      </c>
    </row>
    <row r="4486" spans="1:2">
      <c r="A4486" s="105" t="str">
        <f>TRIM(Clienti!B4486)</f>
        <v/>
      </c>
      <c r="B4486" s="76">
        <f>Clienti!A4486</f>
        <v>0</v>
      </c>
    </row>
    <row r="4487" spans="1:2">
      <c r="A4487" s="105" t="str">
        <f>TRIM(Clienti!B4487)</f>
        <v/>
      </c>
      <c r="B4487" s="76">
        <f>Clienti!A4487</f>
        <v>0</v>
      </c>
    </row>
    <row r="4488" spans="1:2">
      <c r="A4488" s="105" t="str">
        <f>TRIM(Clienti!B4488)</f>
        <v/>
      </c>
      <c r="B4488" s="76">
        <f>Clienti!A4488</f>
        <v>0</v>
      </c>
    </row>
    <row r="4489" spans="1:2">
      <c r="A4489" s="105" t="str">
        <f>TRIM(Clienti!B4489)</f>
        <v/>
      </c>
      <c r="B4489" s="76">
        <f>Clienti!A4489</f>
        <v>0</v>
      </c>
    </row>
    <row r="4490" spans="1:2">
      <c r="A4490" s="105" t="str">
        <f>TRIM(Clienti!B4490)</f>
        <v/>
      </c>
      <c r="B4490" s="76">
        <f>Clienti!A4490</f>
        <v>0</v>
      </c>
    </row>
    <row r="4491" spans="1:2">
      <c r="A4491" s="105" t="str">
        <f>TRIM(Clienti!B4491)</f>
        <v/>
      </c>
      <c r="B4491" s="76">
        <f>Clienti!A4491</f>
        <v>0</v>
      </c>
    </row>
    <row r="4492" spans="1:2">
      <c r="A4492" s="105" t="str">
        <f>TRIM(Clienti!B4492)</f>
        <v/>
      </c>
      <c r="B4492" s="76">
        <f>Clienti!A4492</f>
        <v>0</v>
      </c>
    </row>
    <row r="4493" spans="1:2">
      <c r="A4493" s="105" t="str">
        <f>TRIM(Clienti!B4493)</f>
        <v/>
      </c>
      <c r="B4493" s="76">
        <f>Clienti!A4493</f>
        <v>0</v>
      </c>
    </row>
    <row r="4494" spans="1:2">
      <c r="A4494" s="105" t="str">
        <f>TRIM(Clienti!B4494)</f>
        <v/>
      </c>
      <c r="B4494" s="76">
        <f>Clienti!A4494</f>
        <v>0</v>
      </c>
    </row>
    <row r="4495" spans="1:2">
      <c r="A4495" s="105" t="str">
        <f>TRIM(Clienti!B4495)</f>
        <v/>
      </c>
      <c r="B4495" s="76">
        <f>Clienti!A4495</f>
        <v>0</v>
      </c>
    </row>
    <row r="4496" spans="1:2">
      <c r="A4496" s="105" t="str">
        <f>TRIM(Clienti!B4496)</f>
        <v/>
      </c>
      <c r="B4496" s="76">
        <f>Clienti!A4496</f>
        <v>0</v>
      </c>
    </row>
    <row r="4497" spans="1:2">
      <c r="A4497" s="105" t="str">
        <f>TRIM(Clienti!B4497)</f>
        <v/>
      </c>
      <c r="B4497" s="76">
        <f>Clienti!A4497</f>
        <v>0</v>
      </c>
    </row>
    <row r="4498" spans="1:2">
      <c r="A4498" s="105" t="str">
        <f>TRIM(Clienti!B4498)</f>
        <v/>
      </c>
      <c r="B4498" s="76">
        <f>Clienti!A4498</f>
        <v>0</v>
      </c>
    </row>
    <row r="4499" spans="1:2">
      <c r="A4499" s="105" t="str">
        <f>TRIM(Clienti!B4499)</f>
        <v/>
      </c>
      <c r="B4499" s="76">
        <f>Clienti!A4499</f>
        <v>0</v>
      </c>
    </row>
    <row r="4500" spans="1:2">
      <c r="A4500" s="105" t="str">
        <f>TRIM(Clienti!B4500)</f>
        <v/>
      </c>
      <c r="B4500" s="76">
        <f>Clienti!A4500</f>
        <v>0</v>
      </c>
    </row>
    <row r="4501" spans="1:2">
      <c r="A4501" s="105" t="str">
        <f>TRIM(Clienti!B4501)</f>
        <v/>
      </c>
      <c r="B4501" s="76">
        <f>Clienti!A4501</f>
        <v>0</v>
      </c>
    </row>
    <row r="4502" spans="1:2">
      <c r="A4502" s="105" t="str">
        <f>TRIM(Clienti!B4502)</f>
        <v/>
      </c>
      <c r="B4502" s="76">
        <f>Clienti!A4502</f>
        <v>0</v>
      </c>
    </row>
    <row r="4503" spans="1:2">
      <c r="A4503" s="105" t="str">
        <f>TRIM(Clienti!B4503)</f>
        <v/>
      </c>
      <c r="B4503" s="76">
        <f>Clienti!A4503</f>
        <v>0</v>
      </c>
    </row>
    <row r="4504" spans="1:2">
      <c r="A4504" s="105" t="str">
        <f>TRIM(Clienti!B4504)</f>
        <v/>
      </c>
      <c r="B4504" s="76">
        <f>Clienti!A4504</f>
        <v>0</v>
      </c>
    </row>
    <row r="4505" spans="1:2">
      <c r="A4505" s="105" t="str">
        <f>TRIM(Clienti!B4505)</f>
        <v/>
      </c>
      <c r="B4505" s="76">
        <f>Clienti!A4505</f>
        <v>0</v>
      </c>
    </row>
    <row r="4506" spans="1:2">
      <c r="A4506" s="105" t="str">
        <f>TRIM(Clienti!B4506)</f>
        <v/>
      </c>
      <c r="B4506" s="76">
        <f>Clienti!A4506</f>
        <v>0</v>
      </c>
    </row>
    <row r="4507" spans="1:2">
      <c r="A4507" s="105" t="str">
        <f>TRIM(Clienti!B4507)</f>
        <v/>
      </c>
      <c r="B4507" s="76">
        <f>Clienti!A4507</f>
        <v>0</v>
      </c>
    </row>
    <row r="4508" spans="1:2">
      <c r="A4508" s="105" t="str">
        <f>TRIM(Clienti!B4508)</f>
        <v/>
      </c>
      <c r="B4508" s="76">
        <f>Clienti!A4508</f>
        <v>0</v>
      </c>
    </row>
    <row r="4509" spans="1:2">
      <c r="A4509" s="105" t="str">
        <f>TRIM(Clienti!B4509)</f>
        <v/>
      </c>
      <c r="B4509" s="76">
        <f>Clienti!A4509</f>
        <v>0</v>
      </c>
    </row>
    <row r="4510" spans="1:2">
      <c r="A4510" s="105" t="str">
        <f>TRIM(Clienti!B4510)</f>
        <v/>
      </c>
      <c r="B4510" s="76">
        <f>Clienti!A4510</f>
        <v>0</v>
      </c>
    </row>
    <row r="4511" spans="1:2">
      <c r="A4511" s="105" t="str">
        <f>TRIM(Clienti!B4511)</f>
        <v/>
      </c>
      <c r="B4511" s="76">
        <f>Clienti!A4511</f>
        <v>0</v>
      </c>
    </row>
    <row r="4512" spans="1:2">
      <c r="A4512" s="105" t="str">
        <f>TRIM(Clienti!B4512)</f>
        <v/>
      </c>
      <c r="B4512" s="76">
        <f>Clienti!A4512</f>
        <v>0</v>
      </c>
    </row>
    <row r="4513" spans="1:2">
      <c r="A4513" s="105" t="str">
        <f>TRIM(Clienti!B4513)</f>
        <v/>
      </c>
      <c r="B4513" s="76">
        <f>Clienti!A4513</f>
        <v>0</v>
      </c>
    </row>
    <row r="4514" spans="1:2">
      <c r="A4514" s="105" t="str">
        <f>TRIM(Clienti!B4514)</f>
        <v/>
      </c>
      <c r="B4514" s="76">
        <f>Clienti!A4514</f>
        <v>0</v>
      </c>
    </row>
    <row r="4515" spans="1:2">
      <c r="A4515" s="105" t="str">
        <f>TRIM(Clienti!B4515)</f>
        <v/>
      </c>
      <c r="B4515" s="76">
        <f>Clienti!A4515</f>
        <v>0</v>
      </c>
    </row>
    <row r="4516" spans="1:2">
      <c r="A4516" s="105" t="str">
        <f>TRIM(Clienti!B4516)</f>
        <v/>
      </c>
      <c r="B4516" s="76">
        <f>Clienti!A4516</f>
        <v>0</v>
      </c>
    </row>
    <row r="4517" spans="1:2">
      <c r="A4517" s="105" t="str">
        <f>TRIM(Clienti!B4517)</f>
        <v/>
      </c>
      <c r="B4517" s="76">
        <f>Clienti!A4517</f>
        <v>0</v>
      </c>
    </row>
    <row r="4518" spans="1:2">
      <c r="A4518" s="105" t="str">
        <f>TRIM(Clienti!B4518)</f>
        <v/>
      </c>
      <c r="B4518" s="76">
        <f>Clienti!A4518</f>
        <v>0</v>
      </c>
    </row>
    <row r="4519" spans="1:2">
      <c r="A4519" s="105" t="str">
        <f>TRIM(Clienti!B4519)</f>
        <v/>
      </c>
      <c r="B4519" s="76">
        <f>Clienti!A4519</f>
        <v>0</v>
      </c>
    </row>
    <row r="4520" spans="1:2">
      <c r="A4520" s="105" t="str">
        <f>TRIM(Clienti!B4520)</f>
        <v/>
      </c>
      <c r="B4520" s="76">
        <f>Clienti!A4520</f>
        <v>0</v>
      </c>
    </row>
    <row r="4521" spans="1:2">
      <c r="A4521" s="105" t="str">
        <f>TRIM(Clienti!B4521)</f>
        <v/>
      </c>
      <c r="B4521" s="76">
        <f>Clienti!A4521</f>
        <v>0</v>
      </c>
    </row>
    <row r="4522" spans="1:2">
      <c r="A4522" s="105" t="str">
        <f>TRIM(Clienti!B4522)</f>
        <v/>
      </c>
      <c r="B4522" s="76">
        <f>Clienti!A4522</f>
        <v>0</v>
      </c>
    </row>
    <row r="4523" spans="1:2">
      <c r="A4523" s="105" t="str">
        <f>TRIM(Clienti!B4523)</f>
        <v/>
      </c>
      <c r="B4523" s="76">
        <f>Clienti!A4523</f>
        <v>0</v>
      </c>
    </row>
    <row r="4524" spans="1:2">
      <c r="A4524" s="105" t="str">
        <f>TRIM(Clienti!B4524)</f>
        <v/>
      </c>
      <c r="B4524" s="76">
        <f>Clienti!A4524</f>
        <v>0</v>
      </c>
    </row>
    <row r="4525" spans="1:2">
      <c r="A4525" s="105" t="str">
        <f>TRIM(Clienti!B4525)</f>
        <v/>
      </c>
      <c r="B4525" s="76">
        <f>Clienti!A4525</f>
        <v>0</v>
      </c>
    </row>
    <row r="4526" spans="1:2">
      <c r="A4526" s="105" t="str">
        <f>TRIM(Clienti!B4526)</f>
        <v/>
      </c>
      <c r="B4526" s="76">
        <f>Clienti!A4526</f>
        <v>0</v>
      </c>
    </row>
    <row r="4527" spans="1:2">
      <c r="A4527" s="105" t="str">
        <f>TRIM(Clienti!B4527)</f>
        <v/>
      </c>
      <c r="B4527" s="76">
        <f>Clienti!A4527</f>
        <v>0</v>
      </c>
    </row>
    <row r="4528" spans="1:2">
      <c r="A4528" s="105" t="str">
        <f>TRIM(Clienti!B4528)</f>
        <v/>
      </c>
      <c r="B4528" s="76">
        <f>Clienti!A4528</f>
        <v>0</v>
      </c>
    </row>
    <row r="4529" spans="1:2">
      <c r="A4529" s="105" t="str">
        <f>TRIM(Clienti!B4529)</f>
        <v/>
      </c>
      <c r="B4529" s="76">
        <f>Clienti!A4529</f>
        <v>0</v>
      </c>
    </row>
    <row r="4530" spans="1:2">
      <c r="A4530" s="105" t="str">
        <f>TRIM(Clienti!B4530)</f>
        <v/>
      </c>
      <c r="B4530" s="76">
        <f>Clienti!A4530</f>
        <v>0</v>
      </c>
    </row>
    <row r="4531" spans="1:2">
      <c r="A4531" s="105" t="str">
        <f>TRIM(Clienti!B4531)</f>
        <v/>
      </c>
      <c r="B4531" s="76">
        <f>Clienti!A4531</f>
        <v>0</v>
      </c>
    </row>
    <row r="4532" spans="1:2">
      <c r="A4532" s="105" t="str">
        <f>TRIM(Clienti!B4532)</f>
        <v/>
      </c>
      <c r="B4532" s="76">
        <f>Clienti!A4532</f>
        <v>0</v>
      </c>
    </row>
    <row r="4533" spans="1:2">
      <c r="A4533" s="105" t="str">
        <f>TRIM(Clienti!B4533)</f>
        <v/>
      </c>
      <c r="B4533" s="76">
        <f>Clienti!A4533</f>
        <v>0</v>
      </c>
    </row>
    <row r="4534" spans="1:2">
      <c r="A4534" s="105" t="str">
        <f>TRIM(Clienti!B4534)</f>
        <v/>
      </c>
      <c r="B4534" s="76">
        <f>Clienti!A4534</f>
        <v>0</v>
      </c>
    </row>
    <row r="4535" spans="1:2">
      <c r="A4535" s="105" t="str">
        <f>TRIM(Clienti!B4535)</f>
        <v/>
      </c>
      <c r="B4535" s="76">
        <f>Clienti!A4535</f>
        <v>0</v>
      </c>
    </row>
    <row r="4536" spans="1:2">
      <c r="A4536" s="105" t="str">
        <f>TRIM(Clienti!B4536)</f>
        <v/>
      </c>
      <c r="B4536" s="76">
        <f>Clienti!A4536</f>
        <v>0</v>
      </c>
    </row>
    <row r="4537" spans="1:2">
      <c r="A4537" s="105" t="str">
        <f>TRIM(Clienti!B4537)</f>
        <v/>
      </c>
      <c r="B4537" s="76">
        <f>Clienti!A4537</f>
        <v>0</v>
      </c>
    </row>
    <row r="4538" spans="1:2">
      <c r="A4538" s="105" t="str">
        <f>TRIM(Clienti!B4538)</f>
        <v/>
      </c>
      <c r="B4538" s="76">
        <f>Clienti!A4538</f>
        <v>0</v>
      </c>
    </row>
    <row r="4539" spans="1:2">
      <c r="A4539" s="105" t="str">
        <f>TRIM(Clienti!B4539)</f>
        <v/>
      </c>
      <c r="B4539" s="76">
        <f>Clienti!A4539</f>
        <v>0</v>
      </c>
    </row>
    <row r="4540" spans="1:2">
      <c r="A4540" s="105" t="str">
        <f>TRIM(Clienti!B4540)</f>
        <v/>
      </c>
      <c r="B4540" s="76">
        <f>Clienti!A4540</f>
        <v>0</v>
      </c>
    </row>
    <row r="4541" spans="1:2">
      <c r="A4541" s="105" t="str">
        <f>TRIM(Clienti!B4541)</f>
        <v/>
      </c>
      <c r="B4541" s="76">
        <f>Clienti!A4541</f>
        <v>0</v>
      </c>
    </row>
    <row r="4542" spans="1:2">
      <c r="A4542" s="105" t="str">
        <f>TRIM(Clienti!B4542)</f>
        <v/>
      </c>
      <c r="B4542" s="76">
        <f>Clienti!A4542</f>
        <v>0</v>
      </c>
    </row>
    <row r="4543" spans="1:2">
      <c r="A4543" s="105" t="str">
        <f>TRIM(Clienti!B4543)</f>
        <v/>
      </c>
      <c r="B4543" s="76">
        <f>Clienti!A4543</f>
        <v>0</v>
      </c>
    </row>
    <row r="4544" spans="1:2">
      <c r="A4544" s="105" t="str">
        <f>TRIM(Clienti!B4544)</f>
        <v/>
      </c>
      <c r="B4544" s="76">
        <f>Clienti!A4544</f>
        <v>0</v>
      </c>
    </row>
    <row r="4545" spans="1:2">
      <c r="A4545" s="105" t="str">
        <f>TRIM(Clienti!B4545)</f>
        <v/>
      </c>
      <c r="B4545" s="76">
        <f>Clienti!A4545</f>
        <v>0</v>
      </c>
    </row>
    <row r="4546" spans="1:2">
      <c r="A4546" s="105" t="str">
        <f>TRIM(Clienti!B4546)</f>
        <v/>
      </c>
      <c r="B4546" s="76">
        <f>Clienti!A4546</f>
        <v>0</v>
      </c>
    </row>
    <row r="4547" spans="1:2">
      <c r="A4547" s="105" t="str">
        <f>TRIM(Clienti!B4547)</f>
        <v/>
      </c>
      <c r="B4547" s="76">
        <f>Clienti!A4547</f>
        <v>0</v>
      </c>
    </row>
    <row r="4548" spans="1:2">
      <c r="A4548" s="105" t="str">
        <f>TRIM(Clienti!B4548)</f>
        <v/>
      </c>
      <c r="B4548" s="76">
        <f>Clienti!A4548</f>
        <v>0</v>
      </c>
    </row>
    <row r="4549" spans="1:2">
      <c r="A4549" s="105" t="str">
        <f>TRIM(Clienti!B4549)</f>
        <v/>
      </c>
      <c r="B4549" s="76">
        <f>Clienti!A4549</f>
        <v>0</v>
      </c>
    </row>
    <row r="4550" spans="1:2">
      <c r="A4550" s="105" t="str">
        <f>TRIM(Clienti!B4550)</f>
        <v/>
      </c>
      <c r="B4550" s="76">
        <f>Clienti!A4550</f>
        <v>0</v>
      </c>
    </row>
    <row r="4551" spans="1:2">
      <c r="A4551" s="105" t="str">
        <f>TRIM(Clienti!B4551)</f>
        <v/>
      </c>
      <c r="B4551" s="76">
        <f>Clienti!A4551</f>
        <v>0</v>
      </c>
    </row>
    <row r="4552" spans="1:2">
      <c r="A4552" s="105" t="str">
        <f>TRIM(Clienti!B4552)</f>
        <v/>
      </c>
      <c r="B4552" s="76">
        <f>Clienti!A4552</f>
        <v>0</v>
      </c>
    </row>
    <row r="4553" spans="1:2">
      <c r="A4553" s="105" t="str">
        <f>TRIM(Clienti!B4553)</f>
        <v/>
      </c>
      <c r="B4553" s="76">
        <f>Clienti!A4553</f>
        <v>0</v>
      </c>
    </row>
    <row r="4554" spans="1:2">
      <c r="A4554" s="105" t="str">
        <f>TRIM(Clienti!B4554)</f>
        <v/>
      </c>
      <c r="B4554" s="76">
        <f>Clienti!A4554</f>
        <v>0</v>
      </c>
    </row>
    <row r="4555" spans="1:2">
      <c r="A4555" s="105" t="str">
        <f>TRIM(Clienti!B4555)</f>
        <v/>
      </c>
      <c r="B4555" s="76">
        <f>Clienti!A4555</f>
        <v>0</v>
      </c>
    </row>
    <row r="4556" spans="1:2">
      <c r="A4556" s="105" t="str">
        <f>TRIM(Clienti!B4556)</f>
        <v/>
      </c>
      <c r="B4556" s="76">
        <f>Clienti!A4556</f>
        <v>0</v>
      </c>
    </row>
    <row r="4557" spans="1:2">
      <c r="A4557" s="105" t="str">
        <f>TRIM(Clienti!B4557)</f>
        <v/>
      </c>
      <c r="B4557" s="76">
        <f>Clienti!A4557</f>
        <v>0</v>
      </c>
    </row>
    <row r="4558" spans="1:2">
      <c r="A4558" s="105" t="str">
        <f>TRIM(Clienti!B4558)</f>
        <v/>
      </c>
      <c r="B4558" s="76">
        <f>Clienti!A4558</f>
        <v>0</v>
      </c>
    </row>
    <row r="4559" spans="1:2">
      <c r="A4559" s="105" t="str">
        <f>TRIM(Clienti!B4559)</f>
        <v/>
      </c>
      <c r="B4559" s="76">
        <f>Clienti!A4559</f>
        <v>0</v>
      </c>
    </row>
    <row r="4560" spans="1:2">
      <c r="A4560" s="105" t="str">
        <f>TRIM(Clienti!B4560)</f>
        <v/>
      </c>
      <c r="B4560" s="76">
        <f>Clienti!A4560</f>
        <v>0</v>
      </c>
    </row>
    <row r="4561" spans="1:2">
      <c r="A4561" s="105" t="str">
        <f>TRIM(Clienti!B4561)</f>
        <v/>
      </c>
      <c r="B4561" s="76">
        <f>Clienti!A4561</f>
        <v>0</v>
      </c>
    </row>
    <row r="4562" spans="1:2">
      <c r="A4562" s="105" t="str">
        <f>TRIM(Clienti!B4562)</f>
        <v/>
      </c>
      <c r="B4562" s="76">
        <f>Clienti!A4562</f>
        <v>0</v>
      </c>
    </row>
    <row r="4563" spans="1:2">
      <c r="A4563" s="105" t="str">
        <f>TRIM(Clienti!B4563)</f>
        <v/>
      </c>
      <c r="B4563" s="76">
        <f>Clienti!A4563</f>
        <v>0</v>
      </c>
    </row>
    <row r="4564" spans="1:2">
      <c r="A4564" s="105" t="str">
        <f>TRIM(Clienti!B4564)</f>
        <v/>
      </c>
      <c r="B4564" s="76">
        <f>Clienti!A4564</f>
        <v>0</v>
      </c>
    </row>
    <row r="4565" spans="1:2">
      <c r="A4565" s="105" t="str">
        <f>TRIM(Clienti!B4565)</f>
        <v/>
      </c>
      <c r="B4565" s="76">
        <f>Clienti!A4565</f>
        <v>0</v>
      </c>
    </row>
    <row r="4566" spans="1:2">
      <c r="A4566" s="105" t="str">
        <f>TRIM(Clienti!B4566)</f>
        <v/>
      </c>
      <c r="B4566" s="76">
        <f>Clienti!A4566</f>
        <v>0</v>
      </c>
    </row>
    <row r="4567" spans="1:2">
      <c r="A4567" s="105" t="str">
        <f>TRIM(Clienti!B4567)</f>
        <v/>
      </c>
      <c r="B4567" s="76">
        <f>Clienti!A4567</f>
        <v>0</v>
      </c>
    </row>
    <row r="4568" spans="1:2">
      <c r="A4568" s="105" t="str">
        <f>TRIM(Clienti!B4568)</f>
        <v/>
      </c>
      <c r="B4568" s="76">
        <f>Clienti!A4568</f>
        <v>0</v>
      </c>
    </row>
    <row r="4569" spans="1:2">
      <c r="A4569" s="105" t="str">
        <f>TRIM(Clienti!B4569)</f>
        <v/>
      </c>
      <c r="B4569" s="76">
        <f>Clienti!A4569</f>
        <v>0</v>
      </c>
    </row>
    <row r="4570" spans="1:2">
      <c r="A4570" s="105" t="str">
        <f>TRIM(Clienti!B4570)</f>
        <v/>
      </c>
      <c r="B4570" s="76">
        <f>Clienti!A4570</f>
        <v>0</v>
      </c>
    </row>
    <row r="4571" spans="1:2">
      <c r="A4571" s="105" t="str">
        <f>TRIM(Clienti!B4571)</f>
        <v/>
      </c>
      <c r="B4571" s="76">
        <f>Clienti!A4571</f>
        <v>0</v>
      </c>
    </row>
    <row r="4572" spans="1:2">
      <c r="A4572" s="105" t="str">
        <f>TRIM(Clienti!B4572)</f>
        <v/>
      </c>
      <c r="B4572" s="76">
        <f>Clienti!A4572</f>
        <v>0</v>
      </c>
    </row>
    <row r="4573" spans="1:2">
      <c r="A4573" s="105" t="str">
        <f>TRIM(Clienti!B4573)</f>
        <v/>
      </c>
      <c r="B4573" s="76">
        <f>Clienti!A4573</f>
        <v>0</v>
      </c>
    </row>
    <row r="4574" spans="1:2">
      <c r="A4574" s="105" t="str">
        <f>TRIM(Clienti!B4574)</f>
        <v/>
      </c>
      <c r="B4574" s="76">
        <f>Clienti!A4574</f>
        <v>0</v>
      </c>
    </row>
    <row r="4575" spans="1:2">
      <c r="A4575" s="105" t="str">
        <f>TRIM(Clienti!B4575)</f>
        <v/>
      </c>
      <c r="B4575" s="76">
        <f>Clienti!A4575</f>
        <v>0</v>
      </c>
    </row>
    <row r="4576" spans="1:2">
      <c r="A4576" s="105" t="str">
        <f>TRIM(Clienti!B4576)</f>
        <v/>
      </c>
      <c r="B4576" s="76">
        <f>Clienti!A4576</f>
        <v>0</v>
      </c>
    </row>
    <row r="4577" spans="1:2">
      <c r="A4577" s="105" t="str">
        <f>TRIM(Clienti!B4577)</f>
        <v/>
      </c>
      <c r="B4577" s="76">
        <f>Clienti!A4577</f>
        <v>0</v>
      </c>
    </row>
    <row r="4578" spans="1:2">
      <c r="A4578" s="105" t="str">
        <f>TRIM(Clienti!B4578)</f>
        <v/>
      </c>
      <c r="B4578" s="76">
        <f>Clienti!A4578</f>
        <v>0</v>
      </c>
    </row>
    <row r="4579" spans="1:2">
      <c r="A4579" s="105" t="str">
        <f>TRIM(Clienti!B4579)</f>
        <v/>
      </c>
      <c r="B4579" s="76">
        <f>Clienti!A4579</f>
        <v>0</v>
      </c>
    </row>
    <row r="4580" spans="1:2">
      <c r="A4580" s="105" t="str">
        <f>TRIM(Clienti!B4580)</f>
        <v/>
      </c>
      <c r="B4580" s="76">
        <f>Clienti!A4580</f>
        <v>0</v>
      </c>
    </row>
    <row r="4581" spans="1:2">
      <c r="A4581" s="105" t="str">
        <f>TRIM(Clienti!B4581)</f>
        <v/>
      </c>
      <c r="B4581" s="76">
        <f>Clienti!A4581</f>
        <v>0</v>
      </c>
    </row>
    <row r="4582" spans="1:2">
      <c r="A4582" s="105" t="str">
        <f>TRIM(Clienti!B4582)</f>
        <v/>
      </c>
      <c r="B4582" s="76">
        <f>Clienti!A4582</f>
        <v>0</v>
      </c>
    </row>
    <row r="4583" spans="1:2">
      <c r="A4583" s="105" t="str">
        <f>TRIM(Clienti!B4583)</f>
        <v/>
      </c>
      <c r="B4583" s="76">
        <f>Clienti!A4583</f>
        <v>0</v>
      </c>
    </row>
    <row r="4584" spans="1:2">
      <c r="A4584" s="105" t="str">
        <f>TRIM(Clienti!B4584)</f>
        <v/>
      </c>
      <c r="B4584" s="76">
        <f>Clienti!A4584</f>
        <v>0</v>
      </c>
    </row>
    <row r="4585" spans="1:2">
      <c r="A4585" s="105" t="str">
        <f>TRIM(Clienti!B4585)</f>
        <v/>
      </c>
      <c r="B4585" s="76">
        <f>Clienti!A4585</f>
        <v>0</v>
      </c>
    </row>
    <row r="4586" spans="1:2">
      <c r="A4586" s="105" t="str">
        <f>TRIM(Clienti!B4586)</f>
        <v/>
      </c>
      <c r="B4586" s="76">
        <f>Clienti!A4586</f>
        <v>0</v>
      </c>
    </row>
    <row r="4587" spans="1:2">
      <c r="A4587" s="105" t="str">
        <f>TRIM(Clienti!B4587)</f>
        <v/>
      </c>
      <c r="B4587" s="76">
        <f>Clienti!A4587</f>
        <v>0</v>
      </c>
    </row>
    <row r="4588" spans="1:2">
      <c r="A4588" s="105" t="str">
        <f>TRIM(Clienti!B4588)</f>
        <v/>
      </c>
      <c r="B4588" s="76">
        <f>Clienti!A4588</f>
        <v>0</v>
      </c>
    </row>
    <row r="4589" spans="1:2">
      <c r="A4589" s="105" t="str">
        <f>TRIM(Clienti!B4589)</f>
        <v/>
      </c>
      <c r="B4589" s="76">
        <f>Clienti!A4589</f>
        <v>0</v>
      </c>
    </row>
    <row r="4590" spans="1:2">
      <c r="A4590" s="105" t="str">
        <f>TRIM(Clienti!B4590)</f>
        <v/>
      </c>
      <c r="B4590" s="76">
        <f>Clienti!A4590</f>
        <v>0</v>
      </c>
    </row>
    <row r="4591" spans="1:2">
      <c r="A4591" s="105" t="str">
        <f>TRIM(Clienti!B4591)</f>
        <v/>
      </c>
      <c r="B4591" s="76">
        <f>Clienti!A4591</f>
        <v>0</v>
      </c>
    </row>
    <row r="4592" spans="1:2">
      <c r="A4592" s="105" t="str">
        <f>TRIM(Clienti!B4592)</f>
        <v/>
      </c>
      <c r="B4592" s="76">
        <f>Clienti!A4592</f>
        <v>0</v>
      </c>
    </row>
    <row r="4593" spans="1:2">
      <c r="A4593" s="105" t="str">
        <f>TRIM(Clienti!B4593)</f>
        <v/>
      </c>
      <c r="B4593" s="76">
        <f>Clienti!A4593</f>
        <v>0</v>
      </c>
    </row>
    <row r="4594" spans="1:2">
      <c r="A4594" s="105" t="str">
        <f>TRIM(Clienti!B4594)</f>
        <v/>
      </c>
      <c r="B4594" s="76">
        <f>Clienti!A4594</f>
        <v>0</v>
      </c>
    </row>
    <row r="4595" spans="1:2">
      <c r="A4595" s="105" t="str">
        <f>TRIM(Clienti!B4595)</f>
        <v/>
      </c>
      <c r="B4595" s="76">
        <f>Clienti!A4595</f>
        <v>0</v>
      </c>
    </row>
    <row r="4596" spans="1:2">
      <c r="A4596" s="105" t="str">
        <f>TRIM(Clienti!B4596)</f>
        <v/>
      </c>
      <c r="B4596" s="76">
        <f>Clienti!A4596</f>
        <v>0</v>
      </c>
    </row>
    <row r="4597" spans="1:2">
      <c r="A4597" s="105" t="str">
        <f>TRIM(Clienti!B4597)</f>
        <v/>
      </c>
      <c r="B4597" s="76">
        <f>Clienti!A4597</f>
        <v>0</v>
      </c>
    </row>
    <row r="4598" spans="1:2">
      <c r="A4598" s="105" t="str">
        <f>TRIM(Clienti!B4598)</f>
        <v/>
      </c>
      <c r="B4598" s="76">
        <f>Clienti!A4598</f>
        <v>0</v>
      </c>
    </row>
    <row r="4599" spans="1:2">
      <c r="A4599" s="105" t="str">
        <f>TRIM(Clienti!B4599)</f>
        <v/>
      </c>
      <c r="B4599" s="76">
        <f>Clienti!A4599</f>
        <v>0</v>
      </c>
    </row>
    <row r="4600" spans="1:2">
      <c r="A4600" s="105" t="str">
        <f>TRIM(Clienti!B4600)</f>
        <v/>
      </c>
      <c r="B4600" s="76">
        <f>Clienti!A4600</f>
        <v>0</v>
      </c>
    </row>
    <row r="4601" spans="1:2">
      <c r="A4601" s="105" t="str">
        <f>TRIM(Clienti!B4601)</f>
        <v/>
      </c>
      <c r="B4601" s="76">
        <f>Clienti!A4601</f>
        <v>0</v>
      </c>
    </row>
    <row r="4602" spans="1:2">
      <c r="A4602" s="105" t="str">
        <f>TRIM(Clienti!B4602)</f>
        <v/>
      </c>
      <c r="B4602" s="76">
        <f>Clienti!A4602</f>
        <v>0</v>
      </c>
    </row>
    <row r="4603" spans="1:2">
      <c r="A4603" s="105" t="str">
        <f>TRIM(Clienti!B4603)</f>
        <v/>
      </c>
      <c r="B4603" s="76">
        <f>Clienti!A4603</f>
        <v>0</v>
      </c>
    </row>
    <row r="4604" spans="1:2">
      <c r="A4604" s="105" t="str">
        <f>TRIM(Clienti!B4604)</f>
        <v/>
      </c>
      <c r="B4604" s="76">
        <f>Clienti!A4604</f>
        <v>0</v>
      </c>
    </row>
    <row r="4605" spans="1:2">
      <c r="A4605" s="105" t="str">
        <f>TRIM(Clienti!B4605)</f>
        <v/>
      </c>
      <c r="B4605" s="76">
        <f>Clienti!A4605</f>
        <v>0</v>
      </c>
    </row>
    <row r="4606" spans="1:2">
      <c r="A4606" s="105" t="str">
        <f>TRIM(Clienti!B4606)</f>
        <v/>
      </c>
      <c r="B4606" s="76">
        <f>Clienti!A4606</f>
        <v>0</v>
      </c>
    </row>
    <row r="4607" spans="1:2">
      <c r="A4607" s="105" t="str">
        <f>TRIM(Clienti!B4607)</f>
        <v/>
      </c>
      <c r="B4607" s="76">
        <f>Clienti!A4607</f>
        <v>0</v>
      </c>
    </row>
    <row r="4608" spans="1:2">
      <c r="A4608" s="105" t="str">
        <f>TRIM(Clienti!B4608)</f>
        <v/>
      </c>
      <c r="B4608" s="76">
        <f>Clienti!A4608</f>
        <v>0</v>
      </c>
    </row>
    <row r="4609" spans="1:2">
      <c r="A4609" s="105" t="str">
        <f>TRIM(Clienti!B4609)</f>
        <v/>
      </c>
      <c r="B4609" s="76">
        <f>Clienti!A4609</f>
        <v>0</v>
      </c>
    </row>
    <row r="4610" spans="1:2">
      <c r="A4610" s="105" t="str">
        <f>TRIM(Clienti!B4610)</f>
        <v/>
      </c>
      <c r="B4610" s="76">
        <f>Clienti!A4610</f>
        <v>0</v>
      </c>
    </row>
    <row r="4611" spans="1:2">
      <c r="A4611" s="105" t="str">
        <f>TRIM(Clienti!B4611)</f>
        <v/>
      </c>
      <c r="B4611" s="76">
        <f>Clienti!A4611</f>
        <v>0</v>
      </c>
    </row>
    <row r="4612" spans="1:2">
      <c r="A4612" s="105" t="str">
        <f>TRIM(Clienti!B4612)</f>
        <v/>
      </c>
      <c r="B4612" s="76">
        <f>Clienti!A4612</f>
        <v>0</v>
      </c>
    </row>
    <row r="4613" spans="1:2">
      <c r="A4613" s="105" t="str">
        <f>TRIM(Clienti!B4613)</f>
        <v/>
      </c>
      <c r="B4613" s="76">
        <f>Clienti!A4613</f>
        <v>0</v>
      </c>
    </row>
    <row r="4614" spans="1:2">
      <c r="A4614" s="105" t="str">
        <f>TRIM(Clienti!B4614)</f>
        <v/>
      </c>
      <c r="B4614" s="76">
        <f>Clienti!A4614</f>
        <v>0</v>
      </c>
    </row>
    <row r="4615" spans="1:2">
      <c r="A4615" s="105" t="str">
        <f>TRIM(Clienti!B4615)</f>
        <v/>
      </c>
      <c r="B4615" s="76">
        <f>Clienti!A4615</f>
        <v>0</v>
      </c>
    </row>
    <row r="4616" spans="1:2">
      <c r="A4616" s="105" t="str">
        <f>TRIM(Clienti!B4616)</f>
        <v/>
      </c>
      <c r="B4616" s="76">
        <f>Clienti!A4616</f>
        <v>0</v>
      </c>
    </row>
    <row r="4617" spans="1:2">
      <c r="A4617" s="105" t="str">
        <f>TRIM(Clienti!B4617)</f>
        <v/>
      </c>
      <c r="B4617" s="76">
        <f>Clienti!A4617</f>
        <v>0</v>
      </c>
    </row>
    <row r="4618" spans="1:2">
      <c r="A4618" s="105" t="str">
        <f>TRIM(Clienti!B4618)</f>
        <v/>
      </c>
      <c r="B4618" s="76">
        <f>Clienti!A4618</f>
        <v>0</v>
      </c>
    </row>
    <row r="4619" spans="1:2">
      <c r="A4619" s="105" t="str">
        <f>TRIM(Clienti!B4619)</f>
        <v/>
      </c>
      <c r="B4619" s="76">
        <f>Clienti!A4619</f>
        <v>0</v>
      </c>
    </row>
    <row r="4620" spans="1:2">
      <c r="A4620" s="105" t="str">
        <f>TRIM(Clienti!B4620)</f>
        <v/>
      </c>
      <c r="B4620" s="76">
        <f>Clienti!A4620</f>
        <v>0</v>
      </c>
    </row>
    <row r="4621" spans="1:2">
      <c r="A4621" s="105" t="str">
        <f>TRIM(Clienti!B4621)</f>
        <v/>
      </c>
      <c r="B4621" s="76">
        <f>Clienti!A4621</f>
        <v>0</v>
      </c>
    </row>
    <row r="4622" spans="1:2">
      <c r="A4622" s="105" t="str">
        <f>TRIM(Clienti!B4622)</f>
        <v/>
      </c>
      <c r="B4622" s="76">
        <f>Clienti!A4622</f>
        <v>0</v>
      </c>
    </row>
    <row r="4623" spans="1:2">
      <c r="A4623" s="105" t="str">
        <f>TRIM(Clienti!B4623)</f>
        <v/>
      </c>
      <c r="B4623" s="76">
        <f>Clienti!A4623</f>
        <v>0</v>
      </c>
    </row>
    <row r="4624" spans="1:2">
      <c r="A4624" s="105" t="str">
        <f>TRIM(Clienti!B4624)</f>
        <v/>
      </c>
      <c r="B4624" s="76">
        <f>Clienti!A4624</f>
        <v>0</v>
      </c>
    </row>
    <row r="4625" spans="1:2">
      <c r="A4625" s="105" t="str">
        <f>TRIM(Clienti!B4625)</f>
        <v/>
      </c>
      <c r="B4625" s="76">
        <f>Clienti!A4625</f>
        <v>0</v>
      </c>
    </row>
    <row r="4626" spans="1:2">
      <c r="A4626" s="105" t="str">
        <f>TRIM(Clienti!B4626)</f>
        <v/>
      </c>
      <c r="B4626" s="76">
        <f>Clienti!A4626</f>
        <v>0</v>
      </c>
    </row>
    <row r="4627" spans="1:2">
      <c r="A4627" s="105" t="str">
        <f>TRIM(Clienti!B4627)</f>
        <v/>
      </c>
      <c r="B4627" s="76">
        <f>Clienti!A4627</f>
        <v>0</v>
      </c>
    </row>
    <row r="4628" spans="1:2">
      <c r="A4628" s="105" t="str">
        <f>TRIM(Clienti!B4628)</f>
        <v/>
      </c>
      <c r="B4628" s="76">
        <f>Clienti!A4628</f>
        <v>0</v>
      </c>
    </row>
    <row r="4629" spans="1:2">
      <c r="A4629" s="105" t="str">
        <f>TRIM(Clienti!B4629)</f>
        <v/>
      </c>
      <c r="B4629" s="76">
        <f>Clienti!A4629</f>
        <v>0</v>
      </c>
    </row>
    <row r="4630" spans="1:2">
      <c r="A4630" s="105" t="str">
        <f>TRIM(Clienti!B4630)</f>
        <v/>
      </c>
      <c r="B4630" s="76">
        <f>Clienti!A4630</f>
        <v>0</v>
      </c>
    </row>
    <row r="4631" spans="1:2">
      <c r="A4631" s="105" t="str">
        <f>TRIM(Clienti!B4631)</f>
        <v/>
      </c>
      <c r="B4631" s="76">
        <f>Clienti!A4631</f>
        <v>0</v>
      </c>
    </row>
    <row r="4632" spans="1:2">
      <c r="A4632" s="105" t="str">
        <f>TRIM(Clienti!B4632)</f>
        <v/>
      </c>
      <c r="B4632" s="76">
        <f>Clienti!A4632</f>
        <v>0</v>
      </c>
    </row>
    <row r="4633" spans="1:2">
      <c r="A4633" s="105" t="str">
        <f>TRIM(Clienti!B4633)</f>
        <v/>
      </c>
      <c r="B4633" s="76">
        <f>Clienti!A4633</f>
        <v>0</v>
      </c>
    </row>
    <row r="4634" spans="1:2">
      <c r="A4634" s="105" t="str">
        <f>TRIM(Clienti!B4634)</f>
        <v/>
      </c>
      <c r="B4634" s="76">
        <f>Clienti!A4634</f>
        <v>0</v>
      </c>
    </row>
    <row r="4635" spans="1:2">
      <c r="A4635" s="105" t="str">
        <f>TRIM(Clienti!B4635)</f>
        <v/>
      </c>
      <c r="B4635" s="76">
        <f>Clienti!A4635</f>
        <v>0</v>
      </c>
    </row>
    <row r="4636" spans="1:2">
      <c r="A4636" s="105" t="str">
        <f>TRIM(Clienti!B4636)</f>
        <v/>
      </c>
      <c r="B4636" s="76">
        <f>Clienti!A4636</f>
        <v>0</v>
      </c>
    </row>
    <row r="4637" spans="1:2">
      <c r="A4637" s="105" t="str">
        <f>TRIM(Clienti!B4637)</f>
        <v/>
      </c>
      <c r="B4637" s="76">
        <f>Clienti!A4637</f>
        <v>0</v>
      </c>
    </row>
    <row r="4638" spans="1:2">
      <c r="A4638" s="105" t="str">
        <f>TRIM(Clienti!B4638)</f>
        <v/>
      </c>
      <c r="B4638" s="76">
        <f>Clienti!A4638</f>
        <v>0</v>
      </c>
    </row>
    <row r="4639" spans="1:2">
      <c r="A4639" s="105" t="str">
        <f>TRIM(Clienti!B4639)</f>
        <v/>
      </c>
      <c r="B4639" s="76">
        <f>Clienti!A4639</f>
        <v>0</v>
      </c>
    </row>
    <row r="4640" spans="1:2">
      <c r="A4640" s="105" t="str">
        <f>TRIM(Clienti!B4640)</f>
        <v/>
      </c>
      <c r="B4640" s="76">
        <f>Clienti!A4640</f>
        <v>0</v>
      </c>
    </row>
    <row r="4641" spans="1:2">
      <c r="A4641" s="105" t="str">
        <f>TRIM(Clienti!B4641)</f>
        <v/>
      </c>
      <c r="B4641" s="76">
        <f>Clienti!A4641</f>
        <v>0</v>
      </c>
    </row>
    <row r="4642" spans="1:2">
      <c r="A4642" s="105" t="str">
        <f>TRIM(Clienti!B4642)</f>
        <v/>
      </c>
      <c r="B4642" s="76">
        <f>Clienti!A4642</f>
        <v>0</v>
      </c>
    </row>
    <row r="4643" spans="1:2">
      <c r="A4643" s="105" t="str">
        <f>TRIM(Clienti!B4643)</f>
        <v/>
      </c>
      <c r="B4643" s="76">
        <f>Clienti!A4643</f>
        <v>0</v>
      </c>
    </row>
    <row r="4644" spans="1:2">
      <c r="A4644" s="105" t="str">
        <f>TRIM(Clienti!B4644)</f>
        <v/>
      </c>
      <c r="B4644" s="76">
        <f>Clienti!A4644</f>
        <v>0</v>
      </c>
    </row>
    <row r="4645" spans="1:2">
      <c r="A4645" s="105" t="str">
        <f>TRIM(Clienti!B4645)</f>
        <v/>
      </c>
      <c r="B4645" s="76">
        <f>Clienti!A4645</f>
        <v>0</v>
      </c>
    </row>
    <row r="4646" spans="1:2">
      <c r="A4646" s="105" t="str">
        <f>TRIM(Clienti!B4646)</f>
        <v/>
      </c>
      <c r="B4646" s="76">
        <f>Clienti!A4646</f>
        <v>0</v>
      </c>
    </row>
    <row r="4647" spans="1:2">
      <c r="A4647" s="105" t="str">
        <f>TRIM(Clienti!B4647)</f>
        <v/>
      </c>
      <c r="B4647" s="76">
        <f>Clienti!A4647</f>
        <v>0</v>
      </c>
    </row>
    <row r="4648" spans="1:2">
      <c r="A4648" s="105" t="str">
        <f>TRIM(Clienti!B4648)</f>
        <v/>
      </c>
      <c r="B4648" s="76">
        <f>Clienti!A4648</f>
        <v>0</v>
      </c>
    </row>
    <row r="4649" spans="1:2">
      <c r="A4649" s="105" t="str">
        <f>TRIM(Clienti!B4649)</f>
        <v/>
      </c>
      <c r="B4649" s="76">
        <f>Clienti!A4649</f>
        <v>0</v>
      </c>
    </row>
    <row r="4650" spans="1:2">
      <c r="A4650" s="105" t="str">
        <f>TRIM(Clienti!B4650)</f>
        <v/>
      </c>
      <c r="B4650" s="76">
        <f>Clienti!A4650</f>
        <v>0</v>
      </c>
    </row>
    <row r="4651" spans="1:2">
      <c r="A4651" s="105" t="str">
        <f>TRIM(Clienti!B4651)</f>
        <v/>
      </c>
      <c r="B4651" s="76">
        <f>Clienti!A4651</f>
        <v>0</v>
      </c>
    </row>
    <row r="4652" spans="1:2">
      <c r="A4652" s="105" t="str">
        <f>TRIM(Clienti!B4652)</f>
        <v/>
      </c>
      <c r="B4652" s="76">
        <f>Clienti!A4652</f>
        <v>0</v>
      </c>
    </row>
    <row r="4653" spans="1:2">
      <c r="A4653" s="105" t="str">
        <f>TRIM(Clienti!B4653)</f>
        <v/>
      </c>
      <c r="B4653" s="76">
        <f>Clienti!A4653</f>
        <v>0</v>
      </c>
    </row>
    <row r="4654" spans="1:2">
      <c r="A4654" s="105" t="str">
        <f>TRIM(Clienti!B4654)</f>
        <v/>
      </c>
      <c r="B4654" s="76">
        <f>Clienti!A4654</f>
        <v>0</v>
      </c>
    </row>
    <row r="4655" spans="1:2">
      <c r="A4655" s="105" t="str">
        <f>TRIM(Clienti!B4655)</f>
        <v/>
      </c>
      <c r="B4655" s="76">
        <f>Clienti!A4655</f>
        <v>0</v>
      </c>
    </row>
    <row r="4656" spans="1:2">
      <c r="A4656" s="105" t="str">
        <f>TRIM(Clienti!B4656)</f>
        <v/>
      </c>
      <c r="B4656" s="76">
        <f>Clienti!A4656</f>
        <v>0</v>
      </c>
    </row>
    <row r="4657" spans="1:2">
      <c r="A4657" s="105" t="str">
        <f>TRIM(Clienti!B4657)</f>
        <v/>
      </c>
      <c r="B4657" s="76">
        <f>Clienti!A4657</f>
        <v>0</v>
      </c>
    </row>
    <row r="4658" spans="1:2">
      <c r="A4658" s="105" t="str">
        <f>TRIM(Clienti!B4658)</f>
        <v/>
      </c>
      <c r="B4658" s="76">
        <f>Clienti!A4658</f>
        <v>0</v>
      </c>
    </row>
    <row r="4659" spans="1:2">
      <c r="A4659" s="105" t="str">
        <f>TRIM(Clienti!B4659)</f>
        <v/>
      </c>
      <c r="B4659" s="76">
        <f>Clienti!A4659</f>
        <v>0</v>
      </c>
    </row>
    <row r="4660" spans="1:2">
      <c r="A4660" s="105" t="str">
        <f>TRIM(Clienti!B4660)</f>
        <v/>
      </c>
      <c r="B4660" s="76">
        <f>Clienti!A4660</f>
        <v>0</v>
      </c>
    </row>
    <row r="4661" spans="1:2">
      <c r="A4661" s="105" t="str">
        <f>TRIM(Clienti!B4661)</f>
        <v/>
      </c>
      <c r="B4661" s="76">
        <f>Clienti!A4661</f>
        <v>0</v>
      </c>
    </row>
    <row r="4662" spans="1:2">
      <c r="A4662" s="105" t="str">
        <f>TRIM(Clienti!B4662)</f>
        <v/>
      </c>
      <c r="B4662" s="76">
        <f>Clienti!A4662</f>
        <v>0</v>
      </c>
    </row>
    <row r="4663" spans="1:2">
      <c r="A4663" s="105" t="str">
        <f>TRIM(Clienti!B4663)</f>
        <v/>
      </c>
      <c r="B4663" s="76">
        <f>Clienti!A4663</f>
        <v>0</v>
      </c>
    </row>
    <row r="4664" spans="1:2">
      <c r="A4664" s="105" t="str">
        <f>TRIM(Clienti!B4664)</f>
        <v/>
      </c>
      <c r="B4664" s="76">
        <f>Clienti!A4664</f>
        <v>0</v>
      </c>
    </row>
    <row r="4665" spans="1:2">
      <c r="A4665" s="105" t="str">
        <f>TRIM(Clienti!B4665)</f>
        <v/>
      </c>
      <c r="B4665" s="76">
        <f>Clienti!A4665</f>
        <v>0</v>
      </c>
    </row>
    <row r="4666" spans="1:2">
      <c r="A4666" s="105" t="str">
        <f>TRIM(Clienti!B4666)</f>
        <v/>
      </c>
      <c r="B4666" s="76">
        <f>Clienti!A4666</f>
        <v>0</v>
      </c>
    </row>
    <row r="4667" spans="1:2">
      <c r="A4667" s="105" t="str">
        <f>TRIM(Clienti!B4667)</f>
        <v/>
      </c>
      <c r="B4667" s="76">
        <f>Clienti!A4667</f>
        <v>0</v>
      </c>
    </row>
    <row r="4668" spans="1:2">
      <c r="A4668" s="105" t="str">
        <f>TRIM(Clienti!B4668)</f>
        <v/>
      </c>
      <c r="B4668" s="76">
        <f>Clienti!A4668</f>
        <v>0</v>
      </c>
    </row>
    <row r="4669" spans="1:2">
      <c r="A4669" s="105" t="str">
        <f>TRIM(Clienti!B4669)</f>
        <v/>
      </c>
      <c r="B4669" s="76">
        <f>Clienti!A4669</f>
        <v>0</v>
      </c>
    </row>
    <row r="4670" spans="1:2">
      <c r="A4670" s="105" t="str">
        <f>TRIM(Clienti!B4670)</f>
        <v/>
      </c>
      <c r="B4670" s="76">
        <f>Clienti!A4670</f>
        <v>0</v>
      </c>
    </row>
    <row r="4671" spans="1:2">
      <c r="A4671" s="105" t="str">
        <f>TRIM(Clienti!B4671)</f>
        <v/>
      </c>
      <c r="B4671" s="76">
        <f>Clienti!A4671</f>
        <v>0</v>
      </c>
    </row>
    <row r="4672" spans="1:2">
      <c r="A4672" s="105" t="str">
        <f>TRIM(Clienti!B4672)</f>
        <v/>
      </c>
      <c r="B4672" s="76">
        <f>Clienti!A4672</f>
        <v>0</v>
      </c>
    </row>
    <row r="4673" spans="1:2">
      <c r="A4673" s="105" t="str">
        <f>TRIM(Clienti!B4673)</f>
        <v/>
      </c>
      <c r="B4673" s="76">
        <f>Clienti!A4673</f>
        <v>0</v>
      </c>
    </row>
    <row r="4674" spans="1:2">
      <c r="A4674" s="105" t="str">
        <f>TRIM(Clienti!B4674)</f>
        <v/>
      </c>
      <c r="B4674" s="76">
        <f>Clienti!A4674</f>
        <v>0</v>
      </c>
    </row>
    <row r="4675" spans="1:2">
      <c r="A4675" s="105" t="str">
        <f>TRIM(Clienti!B4675)</f>
        <v/>
      </c>
      <c r="B4675" s="76">
        <f>Clienti!A4675</f>
        <v>0</v>
      </c>
    </row>
    <row r="4676" spans="1:2">
      <c r="A4676" s="105" t="str">
        <f>TRIM(Clienti!B4676)</f>
        <v/>
      </c>
      <c r="B4676" s="76">
        <f>Clienti!A4676</f>
        <v>0</v>
      </c>
    </row>
    <row r="4677" spans="1:2">
      <c r="A4677" s="105" t="str">
        <f>TRIM(Clienti!B4677)</f>
        <v/>
      </c>
      <c r="B4677" s="76">
        <f>Clienti!A4677</f>
        <v>0</v>
      </c>
    </row>
    <row r="4678" spans="1:2">
      <c r="A4678" s="105" t="str">
        <f>TRIM(Clienti!B4678)</f>
        <v/>
      </c>
      <c r="B4678" s="76">
        <f>Clienti!A4678</f>
        <v>0</v>
      </c>
    </row>
    <row r="4679" spans="1:2">
      <c r="A4679" s="105" t="str">
        <f>TRIM(Clienti!B4679)</f>
        <v/>
      </c>
      <c r="B4679" s="76">
        <f>Clienti!A4679</f>
        <v>0</v>
      </c>
    </row>
    <row r="4680" spans="1:2">
      <c r="A4680" s="105" t="str">
        <f>TRIM(Clienti!B4680)</f>
        <v/>
      </c>
      <c r="B4680" s="76">
        <f>Clienti!A4680</f>
        <v>0</v>
      </c>
    </row>
    <row r="4681" spans="1:2">
      <c r="A4681" s="105" t="str">
        <f>TRIM(Clienti!B4681)</f>
        <v/>
      </c>
      <c r="B4681" s="76">
        <f>Clienti!A4681</f>
        <v>0</v>
      </c>
    </row>
    <row r="4682" spans="1:2">
      <c r="A4682" s="105" t="str">
        <f>TRIM(Clienti!B4682)</f>
        <v/>
      </c>
      <c r="B4682" s="76">
        <f>Clienti!A4682</f>
        <v>0</v>
      </c>
    </row>
    <row r="4683" spans="1:2">
      <c r="A4683" s="105" t="str">
        <f>TRIM(Clienti!B4683)</f>
        <v/>
      </c>
      <c r="B4683" s="76">
        <f>Clienti!A4683</f>
        <v>0</v>
      </c>
    </row>
    <row r="4684" spans="1:2">
      <c r="A4684" s="105" t="str">
        <f>TRIM(Clienti!B4684)</f>
        <v/>
      </c>
      <c r="B4684" s="76">
        <f>Clienti!A4684</f>
        <v>0</v>
      </c>
    </row>
    <row r="4685" spans="1:2">
      <c r="A4685" s="105" t="str">
        <f>TRIM(Clienti!B4685)</f>
        <v/>
      </c>
      <c r="B4685" s="76">
        <f>Clienti!A4685</f>
        <v>0</v>
      </c>
    </row>
    <row r="4686" spans="1:2">
      <c r="A4686" s="105" t="str">
        <f>TRIM(Clienti!B4686)</f>
        <v/>
      </c>
      <c r="B4686" s="76">
        <f>Clienti!A4686</f>
        <v>0</v>
      </c>
    </row>
    <row r="4687" spans="1:2">
      <c r="A4687" s="105" t="str">
        <f>TRIM(Clienti!B4687)</f>
        <v/>
      </c>
      <c r="B4687" s="76">
        <f>Clienti!A4687</f>
        <v>0</v>
      </c>
    </row>
    <row r="4688" spans="1:2">
      <c r="A4688" s="105" t="str">
        <f>TRIM(Clienti!B4688)</f>
        <v/>
      </c>
      <c r="B4688" s="76">
        <f>Clienti!A4688</f>
        <v>0</v>
      </c>
    </row>
    <row r="4689" spans="1:2">
      <c r="A4689" s="105" t="str">
        <f>TRIM(Clienti!B4689)</f>
        <v/>
      </c>
      <c r="B4689" s="76">
        <f>Clienti!A4689</f>
        <v>0</v>
      </c>
    </row>
    <row r="4690" spans="1:2">
      <c r="A4690" s="105" t="str">
        <f>TRIM(Clienti!B4690)</f>
        <v/>
      </c>
      <c r="B4690" s="76">
        <f>Clienti!A4690</f>
        <v>0</v>
      </c>
    </row>
    <row r="4691" spans="1:2">
      <c r="A4691" s="105" t="str">
        <f>TRIM(Clienti!B4691)</f>
        <v/>
      </c>
      <c r="B4691" s="76">
        <f>Clienti!A4691</f>
        <v>0</v>
      </c>
    </row>
    <row r="4692" spans="1:2">
      <c r="A4692" s="105" t="str">
        <f>TRIM(Clienti!B4692)</f>
        <v/>
      </c>
      <c r="B4692" s="76">
        <f>Clienti!A4692</f>
        <v>0</v>
      </c>
    </row>
    <row r="4693" spans="1:2">
      <c r="A4693" s="105" t="str">
        <f>TRIM(Clienti!B4693)</f>
        <v/>
      </c>
      <c r="B4693" s="76">
        <f>Clienti!A4693</f>
        <v>0</v>
      </c>
    </row>
    <row r="4694" spans="1:2">
      <c r="A4694" s="105" t="str">
        <f>TRIM(Clienti!B4694)</f>
        <v/>
      </c>
      <c r="B4694" s="76">
        <f>Clienti!A4694</f>
        <v>0</v>
      </c>
    </row>
    <row r="4695" spans="1:2">
      <c r="A4695" s="105" t="str">
        <f>TRIM(Clienti!B4695)</f>
        <v/>
      </c>
      <c r="B4695" s="76">
        <f>Clienti!A4695</f>
        <v>0</v>
      </c>
    </row>
    <row r="4696" spans="1:2">
      <c r="A4696" s="105" t="str">
        <f>TRIM(Clienti!B4696)</f>
        <v/>
      </c>
      <c r="B4696" s="76">
        <f>Clienti!A4696</f>
        <v>0</v>
      </c>
    </row>
    <row r="4697" spans="1:2">
      <c r="A4697" s="105" t="str">
        <f>TRIM(Clienti!B4697)</f>
        <v/>
      </c>
      <c r="B4697" s="76">
        <f>Clienti!A4697</f>
        <v>0</v>
      </c>
    </row>
    <row r="4698" spans="1:2">
      <c r="A4698" s="105" t="str">
        <f>TRIM(Clienti!B4698)</f>
        <v/>
      </c>
      <c r="B4698" s="76">
        <f>Clienti!A4698</f>
        <v>0</v>
      </c>
    </row>
    <row r="4699" spans="1:2">
      <c r="A4699" s="105" t="str">
        <f>TRIM(Clienti!B4699)</f>
        <v/>
      </c>
      <c r="B4699" s="76">
        <f>Clienti!A4699</f>
        <v>0</v>
      </c>
    </row>
    <row r="4700" spans="1:2">
      <c r="A4700" s="105" t="str">
        <f>TRIM(Clienti!B4700)</f>
        <v/>
      </c>
      <c r="B4700" s="76">
        <f>Clienti!A4700</f>
        <v>0</v>
      </c>
    </row>
    <row r="4701" spans="1:2">
      <c r="A4701" s="105" t="str">
        <f>TRIM(Clienti!B4701)</f>
        <v/>
      </c>
      <c r="B4701" s="76">
        <f>Clienti!A4701</f>
        <v>0</v>
      </c>
    </row>
    <row r="4702" spans="1:2">
      <c r="A4702" s="105" t="str">
        <f>TRIM(Clienti!B4702)</f>
        <v/>
      </c>
      <c r="B4702" s="76">
        <f>Clienti!A4702</f>
        <v>0</v>
      </c>
    </row>
    <row r="4703" spans="1:2">
      <c r="A4703" s="105" t="str">
        <f>TRIM(Clienti!B4703)</f>
        <v/>
      </c>
      <c r="B4703" s="76">
        <f>Clienti!A4703</f>
        <v>0</v>
      </c>
    </row>
    <row r="4704" spans="1:2">
      <c r="A4704" s="105" t="str">
        <f>TRIM(Clienti!B4704)</f>
        <v/>
      </c>
      <c r="B4704" s="76">
        <f>Clienti!A4704</f>
        <v>0</v>
      </c>
    </row>
    <row r="4705" spans="1:2">
      <c r="A4705" s="105" t="str">
        <f>TRIM(Clienti!B4705)</f>
        <v/>
      </c>
      <c r="B4705" s="76">
        <f>Clienti!A4705</f>
        <v>0</v>
      </c>
    </row>
    <row r="4706" spans="1:2">
      <c r="A4706" s="105" t="str">
        <f>TRIM(Clienti!B4706)</f>
        <v/>
      </c>
      <c r="B4706" s="76">
        <f>Clienti!A4706</f>
        <v>0</v>
      </c>
    </row>
    <row r="4707" spans="1:2">
      <c r="A4707" s="105" t="str">
        <f>TRIM(Clienti!B4707)</f>
        <v/>
      </c>
      <c r="B4707" s="76">
        <f>Clienti!A4707</f>
        <v>0</v>
      </c>
    </row>
    <row r="4708" spans="1:2">
      <c r="A4708" s="105" t="str">
        <f>TRIM(Clienti!B4708)</f>
        <v/>
      </c>
      <c r="B4708" s="76">
        <f>Clienti!A4708</f>
        <v>0</v>
      </c>
    </row>
    <row r="4709" spans="1:2">
      <c r="A4709" s="105" t="str">
        <f>TRIM(Clienti!B4709)</f>
        <v/>
      </c>
      <c r="B4709" s="76">
        <f>Clienti!A4709</f>
        <v>0</v>
      </c>
    </row>
    <row r="4710" spans="1:2">
      <c r="A4710" s="105" t="str">
        <f>TRIM(Clienti!B4710)</f>
        <v/>
      </c>
      <c r="B4710" s="76">
        <f>Clienti!A4710</f>
        <v>0</v>
      </c>
    </row>
    <row r="4711" spans="1:2">
      <c r="A4711" s="105" t="str">
        <f>TRIM(Clienti!B4711)</f>
        <v/>
      </c>
      <c r="B4711" s="76">
        <f>Clienti!A4711</f>
        <v>0</v>
      </c>
    </row>
    <row r="4712" spans="1:2">
      <c r="A4712" s="105" t="str">
        <f>TRIM(Clienti!B4712)</f>
        <v/>
      </c>
      <c r="B4712" s="76">
        <f>Clienti!A4712</f>
        <v>0</v>
      </c>
    </row>
    <row r="4713" spans="1:2">
      <c r="A4713" s="105" t="str">
        <f>TRIM(Clienti!B4713)</f>
        <v/>
      </c>
      <c r="B4713" s="76">
        <f>Clienti!A4713</f>
        <v>0</v>
      </c>
    </row>
    <row r="4714" spans="1:2">
      <c r="A4714" s="105" t="str">
        <f>TRIM(Clienti!B4714)</f>
        <v/>
      </c>
      <c r="B4714" s="76">
        <f>Clienti!A4714</f>
        <v>0</v>
      </c>
    </row>
    <row r="4715" spans="1:2">
      <c r="A4715" s="105" t="str">
        <f>TRIM(Clienti!B4715)</f>
        <v/>
      </c>
      <c r="B4715" s="76">
        <f>Clienti!A4715</f>
        <v>0</v>
      </c>
    </row>
    <row r="4716" spans="1:2">
      <c r="A4716" s="105" t="str">
        <f>TRIM(Clienti!B4716)</f>
        <v/>
      </c>
      <c r="B4716" s="76">
        <f>Clienti!A4716</f>
        <v>0</v>
      </c>
    </row>
    <row r="4717" spans="1:2">
      <c r="A4717" s="105" t="str">
        <f>TRIM(Clienti!B4717)</f>
        <v/>
      </c>
      <c r="B4717" s="76">
        <f>Clienti!A4717</f>
        <v>0</v>
      </c>
    </row>
    <row r="4718" spans="1:2">
      <c r="A4718" s="105" t="str">
        <f>TRIM(Clienti!B4718)</f>
        <v/>
      </c>
      <c r="B4718" s="76">
        <f>Clienti!A4718</f>
        <v>0</v>
      </c>
    </row>
    <row r="4719" spans="1:2">
      <c r="A4719" s="105" t="str">
        <f>TRIM(Clienti!B4719)</f>
        <v/>
      </c>
      <c r="B4719" s="76">
        <f>Clienti!A4719</f>
        <v>0</v>
      </c>
    </row>
    <row r="4720" spans="1:2">
      <c r="A4720" s="105" t="str">
        <f>TRIM(Clienti!B4720)</f>
        <v/>
      </c>
      <c r="B4720" s="76">
        <f>Clienti!A4720</f>
        <v>0</v>
      </c>
    </row>
    <row r="4721" spans="1:2">
      <c r="A4721" s="105" t="str">
        <f>TRIM(Clienti!B4721)</f>
        <v/>
      </c>
      <c r="B4721" s="76">
        <f>Clienti!A4721</f>
        <v>0</v>
      </c>
    </row>
    <row r="4722" spans="1:2">
      <c r="A4722" s="105" t="str">
        <f>TRIM(Clienti!B4722)</f>
        <v/>
      </c>
      <c r="B4722" s="76">
        <f>Clienti!A4722</f>
        <v>0</v>
      </c>
    </row>
    <row r="4723" spans="1:2">
      <c r="A4723" s="105" t="str">
        <f>TRIM(Clienti!B4723)</f>
        <v/>
      </c>
      <c r="B4723" s="76">
        <f>Clienti!A4723</f>
        <v>0</v>
      </c>
    </row>
    <row r="4724" spans="1:2">
      <c r="A4724" s="105" t="str">
        <f>TRIM(Clienti!B4724)</f>
        <v/>
      </c>
      <c r="B4724" s="76">
        <f>Clienti!A4724</f>
        <v>0</v>
      </c>
    </row>
    <row r="4725" spans="1:2">
      <c r="A4725" s="105" t="str">
        <f>TRIM(Clienti!B4725)</f>
        <v/>
      </c>
      <c r="B4725" s="76">
        <f>Clienti!A4725</f>
        <v>0</v>
      </c>
    </row>
    <row r="4726" spans="1:2">
      <c r="A4726" s="105" t="str">
        <f>TRIM(Clienti!B4726)</f>
        <v/>
      </c>
      <c r="B4726" s="76">
        <f>Clienti!A4726</f>
        <v>0</v>
      </c>
    </row>
    <row r="4727" spans="1:2">
      <c r="A4727" s="105" t="str">
        <f>TRIM(Clienti!B4727)</f>
        <v/>
      </c>
      <c r="B4727" s="76">
        <f>Clienti!A4727</f>
        <v>0</v>
      </c>
    </row>
    <row r="4728" spans="1:2">
      <c r="A4728" s="105" t="str">
        <f>TRIM(Clienti!B4728)</f>
        <v/>
      </c>
      <c r="B4728" s="76">
        <f>Clienti!A4728</f>
        <v>0</v>
      </c>
    </row>
    <row r="4729" spans="1:2">
      <c r="A4729" s="105" t="str">
        <f>TRIM(Clienti!B4729)</f>
        <v/>
      </c>
      <c r="B4729" s="76">
        <f>Clienti!A4729</f>
        <v>0</v>
      </c>
    </row>
    <row r="4730" spans="1:2">
      <c r="A4730" s="105" t="str">
        <f>TRIM(Clienti!B4730)</f>
        <v/>
      </c>
      <c r="B4730" s="76">
        <f>Clienti!A4730</f>
        <v>0</v>
      </c>
    </row>
    <row r="4731" spans="1:2">
      <c r="A4731" s="105" t="str">
        <f>TRIM(Clienti!B4731)</f>
        <v/>
      </c>
      <c r="B4731" s="76">
        <f>Clienti!A4731</f>
        <v>0</v>
      </c>
    </row>
    <row r="4732" spans="1:2">
      <c r="A4732" s="105" t="str">
        <f>TRIM(Clienti!B4732)</f>
        <v/>
      </c>
      <c r="B4732" s="76">
        <f>Clienti!A4732</f>
        <v>0</v>
      </c>
    </row>
    <row r="4733" spans="1:2">
      <c r="A4733" s="105" t="str">
        <f>TRIM(Clienti!B4733)</f>
        <v/>
      </c>
      <c r="B4733" s="76">
        <f>Clienti!A4733</f>
        <v>0</v>
      </c>
    </row>
    <row r="4734" spans="1:2">
      <c r="A4734" s="105" t="str">
        <f>TRIM(Clienti!B4734)</f>
        <v/>
      </c>
      <c r="B4734" s="76">
        <f>Clienti!A4734</f>
        <v>0</v>
      </c>
    </row>
    <row r="4735" spans="1:2">
      <c r="A4735" s="105" t="str">
        <f>TRIM(Clienti!B4735)</f>
        <v/>
      </c>
      <c r="B4735" s="76">
        <f>Clienti!A4735</f>
        <v>0</v>
      </c>
    </row>
    <row r="4736" spans="1:2">
      <c r="A4736" s="105" t="str">
        <f>TRIM(Clienti!B4736)</f>
        <v/>
      </c>
      <c r="B4736" s="76">
        <f>Clienti!A4736</f>
        <v>0</v>
      </c>
    </row>
    <row r="4737" spans="1:2">
      <c r="A4737" s="105" t="str">
        <f>TRIM(Clienti!B4737)</f>
        <v/>
      </c>
      <c r="B4737" s="76">
        <f>Clienti!A4737</f>
        <v>0</v>
      </c>
    </row>
    <row r="4738" spans="1:2">
      <c r="A4738" s="105" t="str">
        <f>TRIM(Clienti!B4738)</f>
        <v/>
      </c>
      <c r="B4738" s="76">
        <f>Clienti!A4738</f>
        <v>0</v>
      </c>
    </row>
    <row r="4739" spans="1:2">
      <c r="A4739" s="105" t="str">
        <f>TRIM(Clienti!B4739)</f>
        <v/>
      </c>
      <c r="B4739" s="76">
        <f>Clienti!A4739</f>
        <v>0</v>
      </c>
    </row>
    <row r="4740" spans="1:2">
      <c r="A4740" s="105" t="str">
        <f>TRIM(Clienti!B4740)</f>
        <v/>
      </c>
      <c r="B4740" s="76">
        <f>Clienti!A4740</f>
        <v>0</v>
      </c>
    </row>
    <row r="4741" spans="1:2">
      <c r="A4741" s="105" t="str">
        <f>TRIM(Clienti!B4741)</f>
        <v/>
      </c>
      <c r="B4741" s="76">
        <f>Clienti!A4741</f>
        <v>0</v>
      </c>
    </row>
    <row r="4742" spans="1:2">
      <c r="A4742" s="105" t="str">
        <f>TRIM(Clienti!B4742)</f>
        <v/>
      </c>
      <c r="B4742" s="76">
        <f>Clienti!A4742</f>
        <v>0</v>
      </c>
    </row>
    <row r="4743" spans="1:2">
      <c r="A4743" s="105" t="str">
        <f>TRIM(Clienti!B4743)</f>
        <v/>
      </c>
      <c r="B4743" s="76">
        <f>Clienti!A4743</f>
        <v>0</v>
      </c>
    </row>
    <row r="4744" spans="1:2">
      <c r="A4744" s="105" t="str">
        <f>TRIM(Clienti!B4744)</f>
        <v/>
      </c>
      <c r="B4744" s="76">
        <f>Clienti!A4744</f>
        <v>0</v>
      </c>
    </row>
    <row r="4745" spans="1:2">
      <c r="A4745" s="105" t="str">
        <f>TRIM(Clienti!B4745)</f>
        <v/>
      </c>
      <c r="B4745" s="76">
        <f>Clienti!A4745</f>
        <v>0</v>
      </c>
    </row>
    <row r="4746" spans="1:2">
      <c r="A4746" s="105" t="str">
        <f>TRIM(Clienti!B4746)</f>
        <v/>
      </c>
      <c r="B4746" s="76">
        <f>Clienti!A4746</f>
        <v>0</v>
      </c>
    </row>
    <row r="4747" spans="1:2">
      <c r="A4747" s="105" t="str">
        <f>TRIM(Clienti!B4747)</f>
        <v/>
      </c>
      <c r="B4747" s="76">
        <f>Clienti!A4747</f>
        <v>0</v>
      </c>
    </row>
    <row r="4748" spans="1:2">
      <c r="A4748" s="105" t="str">
        <f>TRIM(Clienti!B4748)</f>
        <v/>
      </c>
      <c r="B4748" s="76">
        <f>Clienti!A4748</f>
        <v>0</v>
      </c>
    </row>
    <row r="4749" spans="1:2">
      <c r="A4749" s="105" t="str">
        <f>TRIM(Clienti!B4749)</f>
        <v/>
      </c>
      <c r="B4749" s="76">
        <f>Clienti!A4749</f>
        <v>0</v>
      </c>
    </row>
    <row r="4750" spans="1:2">
      <c r="A4750" s="105" t="str">
        <f>TRIM(Clienti!B4750)</f>
        <v/>
      </c>
      <c r="B4750" s="76">
        <f>Clienti!A4750</f>
        <v>0</v>
      </c>
    </row>
    <row r="4751" spans="1:2">
      <c r="A4751" s="105" t="str">
        <f>TRIM(Clienti!B4751)</f>
        <v/>
      </c>
      <c r="B4751" s="76">
        <f>Clienti!A4751</f>
        <v>0</v>
      </c>
    </row>
    <row r="4752" spans="1:2">
      <c r="A4752" s="105" t="str">
        <f>TRIM(Clienti!B4752)</f>
        <v/>
      </c>
      <c r="B4752" s="76">
        <f>Clienti!A4752</f>
        <v>0</v>
      </c>
    </row>
    <row r="4753" spans="1:2">
      <c r="A4753" s="105" t="str">
        <f>TRIM(Clienti!B4753)</f>
        <v/>
      </c>
      <c r="B4753" s="76">
        <f>Clienti!A4753</f>
        <v>0</v>
      </c>
    </row>
    <row r="4754" spans="1:2">
      <c r="A4754" s="105" t="str">
        <f>TRIM(Clienti!B4754)</f>
        <v/>
      </c>
      <c r="B4754" s="76">
        <f>Clienti!A4754</f>
        <v>0</v>
      </c>
    </row>
    <row r="4755" spans="1:2">
      <c r="A4755" s="105" t="str">
        <f>TRIM(Clienti!B4755)</f>
        <v/>
      </c>
      <c r="B4755" s="76">
        <f>Clienti!A4755</f>
        <v>0</v>
      </c>
    </row>
    <row r="4756" spans="1:2">
      <c r="A4756" s="105" t="str">
        <f>TRIM(Clienti!B4756)</f>
        <v/>
      </c>
      <c r="B4756" s="76">
        <f>Clienti!A4756</f>
        <v>0</v>
      </c>
    </row>
    <row r="4757" spans="1:2">
      <c r="A4757" s="105" t="str">
        <f>TRIM(Clienti!B4757)</f>
        <v/>
      </c>
      <c r="B4757" s="76">
        <f>Clienti!A4757</f>
        <v>0</v>
      </c>
    </row>
    <row r="4758" spans="1:2">
      <c r="A4758" s="105" t="str">
        <f>TRIM(Clienti!B4758)</f>
        <v/>
      </c>
      <c r="B4758" s="76">
        <f>Clienti!A4758</f>
        <v>0</v>
      </c>
    </row>
    <row r="4759" spans="1:2">
      <c r="A4759" s="105" t="str">
        <f>TRIM(Clienti!B4759)</f>
        <v/>
      </c>
      <c r="B4759" s="76">
        <f>Clienti!A4759</f>
        <v>0</v>
      </c>
    </row>
    <row r="4760" spans="1:2">
      <c r="A4760" s="105" t="str">
        <f>TRIM(Clienti!B4760)</f>
        <v/>
      </c>
      <c r="B4760" s="76">
        <f>Clienti!A4760</f>
        <v>0</v>
      </c>
    </row>
    <row r="4761" spans="1:2">
      <c r="A4761" s="105" t="str">
        <f>TRIM(Clienti!B4761)</f>
        <v/>
      </c>
      <c r="B4761" s="76">
        <f>Clienti!A4761</f>
        <v>0</v>
      </c>
    </row>
    <row r="4762" spans="1:2">
      <c r="A4762" s="105" t="str">
        <f>TRIM(Clienti!B4762)</f>
        <v/>
      </c>
      <c r="B4762" s="76">
        <f>Clienti!A4762</f>
        <v>0</v>
      </c>
    </row>
    <row r="4763" spans="1:2">
      <c r="A4763" s="105" t="str">
        <f>TRIM(Clienti!B4763)</f>
        <v/>
      </c>
      <c r="B4763" s="76">
        <f>Clienti!A4763</f>
        <v>0</v>
      </c>
    </row>
    <row r="4764" spans="1:2">
      <c r="A4764" s="105" t="str">
        <f>TRIM(Clienti!B4764)</f>
        <v/>
      </c>
      <c r="B4764" s="76">
        <f>Clienti!A4764</f>
        <v>0</v>
      </c>
    </row>
    <row r="4765" spans="1:2">
      <c r="A4765" s="105" t="str">
        <f>TRIM(Clienti!B4765)</f>
        <v/>
      </c>
      <c r="B4765" s="76">
        <f>Clienti!A4765</f>
        <v>0</v>
      </c>
    </row>
    <row r="4766" spans="1:2">
      <c r="A4766" s="105" t="str">
        <f>TRIM(Clienti!B4766)</f>
        <v/>
      </c>
      <c r="B4766" s="76">
        <f>Clienti!A4766</f>
        <v>0</v>
      </c>
    </row>
    <row r="4767" spans="1:2">
      <c r="A4767" s="105" t="str">
        <f>TRIM(Clienti!B4767)</f>
        <v/>
      </c>
      <c r="B4767" s="76">
        <f>Clienti!A4767</f>
        <v>0</v>
      </c>
    </row>
    <row r="4768" spans="1:2">
      <c r="A4768" s="105" t="str">
        <f>TRIM(Clienti!B4768)</f>
        <v/>
      </c>
      <c r="B4768" s="76">
        <f>Clienti!A4768</f>
        <v>0</v>
      </c>
    </row>
    <row r="4769" spans="1:2">
      <c r="A4769" s="105" t="str">
        <f>TRIM(Clienti!B4769)</f>
        <v/>
      </c>
      <c r="B4769" s="76">
        <f>Clienti!A4769</f>
        <v>0</v>
      </c>
    </row>
    <row r="4770" spans="1:2">
      <c r="A4770" s="105" t="str">
        <f>TRIM(Clienti!B4770)</f>
        <v/>
      </c>
      <c r="B4770" s="76">
        <f>Clienti!A4770</f>
        <v>0</v>
      </c>
    </row>
    <row r="4771" spans="1:2">
      <c r="A4771" s="105" t="str">
        <f>TRIM(Clienti!B4771)</f>
        <v/>
      </c>
      <c r="B4771" s="76">
        <f>Clienti!A4771</f>
        <v>0</v>
      </c>
    </row>
    <row r="4772" spans="1:2">
      <c r="A4772" s="105" t="str">
        <f>TRIM(Clienti!B4772)</f>
        <v/>
      </c>
      <c r="B4772" s="76">
        <f>Clienti!A4772</f>
        <v>0</v>
      </c>
    </row>
    <row r="4773" spans="1:2">
      <c r="A4773" s="105" t="str">
        <f>TRIM(Clienti!B4773)</f>
        <v/>
      </c>
      <c r="B4773" s="76">
        <f>Clienti!A4773</f>
        <v>0</v>
      </c>
    </row>
    <row r="4774" spans="1:2">
      <c r="A4774" s="105" t="str">
        <f>TRIM(Clienti!B4774)</f>
        <v/>
      </c>
      <c r="B4774" s="76">
        <f>Clienti!A4774</f>
        <v>0</v>
      </c>
    </row>
    <row r="4775" spans="1:2">
      <c r="A4775" s="105" t="str">
        <f>TRIM(Clienti!B4775)</f>
        <v/>
      </c>
      <c r="B4775" s="76">
        <f>Clienti!A4775</f>
        <v>0</v>
      </c>
    </row>
    <row r="4776" spans="1:2">
      <c r="A4776" s="105" t="str">
        <f>TRIM(Clienti!B4776)</f>
        <v/>
      </c>
      <c r="B4776" s="76">
        <f>Clienti!A4776</f>
        <v>0</v>
      </c>
    </row>
    <row r="4777" spans="1:2">
      <c r="A4777" s="105" t="str">
        <f>TRIM(Clienti!B4777)</f>
        <v/>
      </c>
      <c r="B4777" s="76">
        <f>Clienti!A4777</f>
        <v>0</v>
      </c>
    </row>
    <row r="4778" spans="1:2">
      <c r="A4778" s="105" t="str">
        <f>TRIM(Clienti!B4778)</f>
        <v/>
      </c>
      <c r="B4778" s="76">
        <f>Clienti!A4778</f>
        <v>0</v>
      </c>
    </row>
    <row r="4779" spans="1:2">
      <c r="A4779" s="105" t="str">
        <f>TRIM(Clienti!B4779)</f>
        <v/>
      </c>
      <c r="B4779" s="76">
        <f>Clienti!A4779</f>
        <v>0</v>
      </c>
    </row>
    <row r="4780" spans="1:2">
      <c r="A4780" s="105" t="str">
        <f>TRIM(Clienti!B4780)</f>
        <v/>
      </c>
      <c r="B4780" s="76">
        <f>Clienti!A4780</f>
        <v>0</v>
      </c>
    </row>
    <row r="4781" spans="1:2">
      <c r="A4781" s="105" t="str">
        <f>TRIM(Clienti!B4781)</f>
        <v/>
      </c>
      <c r="B4781" s="76">
        <f>Clienti!A4781</f>
        <v>0</v>
      </c>
    </row>
    <row r="4782" spans="1:2">
      <c r="A4782" s="105" t="str">
        <f>TRIM(Clienti!B4782)</f>
        <v/>
      </c>
      <c r="B4782" s="76">
        <f>Clienti!A4782</f>
        <v>0</v>
      </c>
    </row>
    <row r="4783" spans="1:2">
      <c r="A4783" s="105" t="str">
        <f>TRIM(Clienti!B4783)</f>
        <v/>
      </c>
      <c r="B4783" s="76">
        <f>Clienti!A4783</f>
        <v>0</v>
      </c>
    </row>
    <row r="4784" spans="1:2">
      <c r="A4784" s="105" t="str">
        <f>TRIM(Clienti!B4784)</f>
        <v/>
      </c>
      <c r="B4784" s="76">
        <f>Clienti!A4784</f>
        <v>0</v>
      </c>
    </row>
    <row r="4785" spans="1:2">
      <c r="A4785" s="105" t="str">
        <f>TRIM(Clienti!B4785)</f>
        <v/>
      </c>
      <c r="B4785" s="76">
        <f>Clienti!A4785</f>
        <v>0</v>
      </c>
    </row>
    <row r="4786" spans="1:2">
      <c r="A4786" s="105" t="str">
        <f>TRIM(Clienti!B4786)</f>
        <v/>
      </c>
      <c r="B4786" s="76">
        <f>Clienti!A4786</f>
        <v>0</v>
      </c>
    </row>
    <row r="4787" spans="1:2">
      <c r="A4787" s="105" t="str">
        <f>TRIM(Clienti!B4787)</f>
        <v/>
      </c>
      <c r="B4787" s="76">
        <f>Clienti!A4787</f>
        <v>0</v>
      </c>
    </row>
    <row r="4788" spans="1:2">
      <c r="A4788" s="105" t="str">
        <f>TRIM(Clienti!B4788)</f>
        <v/>
      </c>
      <c r="B4788" s="76">
        <f>Clienti!A4788</f>
        <v>0</v>
      </c>
    </row>
    <row r="4789" spans="1:2">
      <c r="A4789" s="105" t="str">
        <f>TRIM(Clienti!B4789)</f>
        <v/>
      </c>
      <c r="B4789" s="76">
        <f>Clienti!A4789</f>
        <v>0</v>
      </c>
    </row>
    <row r="4790" spans="1:2">
      <c r="A4790" s="105" t="str">
        <f>TRIM(Clienti!B4790)</f>
        <v/>
      </c>
      <c r="B4790" s="76">
        <f>Clienti!A4790</f>
        <v>0</v>
      </c>
    </row>
    <row r="4791" spans="1:2">
      <c r="A4791" s="105" t="str">
        <f>TRIM(Clienti!B4791)</f>
        <v/>
      </c>
      <c r="B4791" s="76">
        <f>Clienti!A4791</f>
        <v>0</v>
      </c>
    </row>
    <row r="4792" spans="1:2">
      <c r="A4792" s="105" t="str">
        <f>TRIM(Clienti!B4792)</f>
        <v/>
      </c>
      <c r="B4792" s="76">
        <f>Clienti!A4792</f>
        <v>0</v>
      </c>
    </row>
    <row r="4793" spans="1:2">
      <c r="A4793" s="105" t="str">
        <f>TRIM(Clienti!B4793)</f>
        <v/>
      </c>
      <c r="B4793" s="76">
        <f>Clienti!A4793</f>
        <v>0</v>
      </c>
    </row>
    <row r="4794" spans="1:2">
      <c r="A4794" s="105" t="str">
        <f>TRIM(Clienti!B4794)</f>
        <v/>
      </c>
      <c r="B4794" s="76">
        <f>Clienti!A4794</f>
        <v>0</v>
      </c>
    </row>
    <row r="4795" spans="1:2">
      <c r="A4795" s="105" t="str">
        <f>TRIM(Clienti!B4795)</f>
        <v/>
      </c>
      <c r="B4795" s="76">
        <f>Clienti!A4795</f>
        <v>0</v>
      </c>
    </row>
    <row r="4796" spans="1:2">
      <c r="A4796" s="105" t="str">
        <f>TRIM(Clienti!B4796)</f>
        <v/>
      </c>
      <c r="B4796" s="76">
        <f>Clienti!A4796</f>
        <v>0</v>
      </c>
    </row>
    <row r="4797" spans="1:2">
      <c r="A4797" s="105" t="str">
        <f>TRIM(Clienti!B4797)</f>
        <v/>
      </c>
      <c r="B4797" s="76">
        <f>Clienti!A4797</f>
        <v>0</v>
      </c>
    </row>
    <row r="4798" spans="1:2">
      <c r="A4798" s="105" t="str">
        <f>TRIM(Clienti!B4798)</f>
        <v/>
      </c>
      <c r="B4798" s="76">
        <f>Clienti!A4798</f>
        <v>0</v>
      </c>
    </row>
    <row r="4799" spans="1:2">
      <c r="A4799" s="105" t="str">
        <f>TRIM(Clienti!B4799)</f>
        <v/>
      </c>
      <c r="B4799" s="76">
        <f>Clienti!A4799</f>
        <v>0</v>
      </c>
    </row>
    <row r="4800" spans="1:2">
      <c r="A4800" s="105" t="str">
        <f>TRIM(Clienti!B4800)</f>
        <v/>
      </c>
      <c r="B4800" s="76">
        <f>Clienti!A4800</f>
        <v>0</v>
      </c>
    </row>
    <row r="4801" spans="1:2">
      <c r="A4801" s="105" t="str">
        <f>TRIM(Clienti!B4801)</f>
        <v/>
      </c>
      <c r="B4801" s="76">
        <f>Clienti!A4801</f>
        <v>0</v>
      </c>
    </row>
    <row r="4802" spans="1:2">
      <c r="A4802" s="105" t="str">
        <f>TRIM(Clienti!B4802)</f>
        <v/>
      </c>
      <c r="B4802" s="76">
        <f>Clienti!A4802</f>
        <v>0</v>
      </c>
    </row>
    <row r="4803" spans="1:2">
      <c r="A4803" s="105" t="str">
        <f>TRIM(Clienti!B4803)</f>
        <v/>
      </c>
      <c r="B4803" s="76">
        <f>Clienti!A4803</f>
        <v>0</v>
      </c>
    </row>
    <row r="4804" spans="1:2">
      <c r="A4804" s="105" t="str">
        <f>TRIM(Clienti!B4804)</f>
        <v/>
      </c>
      <c r="B4804" s="76">
        <f>Clienti!A4804</f>
        <v>0</v>
      </c>
    </row>
    <row r="4805" spans="1:2">
      <c r="A4805" s="105" t="str">
        <f>TRIM(Clienti!B4805)</f>
        <v/>
      </c>
      <c r="B4805" s="76">
        <f>Clienti!A4805</f>
        <v>0</v>
      </c>
    </row>
    <row r="4806" spans="1:2">
      <c r="A4806" s="105" t="str">
        <f>TRIM(Clienti!B4806)</f>
        <v/>
      </c>
      <c r="B4806" s="76">
        <f>Clienti!A4806</f>
        <v>0</v>
      </c>
    </row>
    <row r="4807" spans="1:2">
      <c r="A4807" s="105" t="str">
        <f>TRIM(Clienti!B4807)</f>
        <v/>
      </c>
      <c r="B4807" s="76">
        <f>Clienti!A4807</f>
        <v>0</v>
      </c>
    </row>
    <row r="4808" spans="1:2">
      <c r="A4808" s="105" t="str">
        <f>TRIM(Clienti!B4808)</f>
        <v/>
      </c>
      <c r="B4808" s="76">
        <f>Clienti!A4808</f>
        <v>0</v>
      </c>
    </row>
    <row r="4809" spans="1:2">
      <c r="A4809" s="105" t="str">
        <f>TRIM(Clienti!B4809)</f>
        <v/>
      </c>
      <c r="B4809" s="76">
        <f>Clienti!A4809</f>
        <v>0</v>
      </c>
    </row>
    <row r="4810" spans="1:2">
      <c r="A4810" s="105" t="str">
        <f>TRIM(Clienti!B4810)</f>
        <v/>
      </c>
      <c r="B4810" s="76">
        <f>Clienti!A4810</f>
        <v>0</v>
      </c>
    </row>
    <row r="4811" spans="1:2">
      <c r="A4811" s="105" t="str">
        <f>TRIM(Clienti!B4811)</f>
        <v/>
      </c>
      <c r="B4811" s="76">
        <f>Clienti!A4811</f>
        <v>0</v>
      </c>
    </row>
    <row r="4812" spans="1:2">
      <c r="A4812" s="105" t="str">
        <f>TRIM(Clienti!B4812)</f>
        <v/>
      </c>
      <c r="B4812" s="76">
        <f>Clienti!A4812</f>
        <v>0</v>
      </c>
    </row>
    <row r="4813" spans="1:2">
      <c r="A4813" s="105" t="str">
        <f>TRIM(Clienti!B4813)</f>
        <v/>
      </c>
      <c r="B4813" s="76">
        <f>Clienti!A4813</f>
        <v>0</v>
      </c>
    </row>
    <row r="4814" spans="1:2">
      <c r="A4814" s="105" t="str">
        <f>TRIM(Clienti!B4814)</f>
        <v/>
      </c>
      <c r="B4814" s="76">
        <f>Clienti!A4814</f>
        <v>0</v>
      </c>
    </row>
    <row r="4815" spans="1:2">
      <c r="A4815" s="105" t="str">
        <f>TRIM(Clienti!B4815)</f>
        <v/>
      </c>
      <c r="B4815" s="76">
        <f>Clienti!A4815</f>
        <v>0</v>
      </c>
    </row>
    <row r="4816" spans="1:2">
      <c r="A4816" s="105" t="str">
        <f>TRIM(Clienti!B4816)</f>
        <v/>
      </c>
      <c r="B4816" s="76">
        <f>Clienti!A4816</f>
        <v>0</v>
      </c>
    </row>
    <row r="4817" spans="1:2">
      <c r="A4817" s="105" t="str">
        <f>TRIM(Clienti!B4817)</f>
        <v/>
      </c>
      <c r="B4817" s="76">
        <f>Clienti!A4817</f>
        <v>0</v>
      </c>
    </row>
    <row r="4818" spans="1:2">
      <c r="A4818" s="105" t="str">
        <f>TRIM(Clienti!B4818)</f>
        <v/>
      </c>
      <c r="B4818" s="76">
        <f>Clienti!A4818</f>
        <v>0</v>
      </c>
    </row>
    <row r="4819" spans="1:2">
      <c r="A4819" s="105" t="str">
        <f>TRIM(Clienti!B4819)</f>
        <v/>
      </c>
      <c r="B4819" s="76">
        <f>Clienti!A4819</f>
        <v>0</v>
      </c>
    </row>
    <row r="4820" spans="1:2">
      <c r="A4820" s="105" t="str">
        <f>TRIM(Clienti!B4820)</f>
        <v/>
      </c>
      <c r="B4820" s="76">
        <f>Clienti!A4820</f>
        <v>0</v>
      </c>
    </row>
    <row r="4821" spans="1:2">
      <c r="A4821" s="105" t="str">
        <f>TRIM(Clienti!B4821)</f>
        <v/>
      </c>
      <c r="B4821" s="76">
        <f>Clienti!A4821</f>
        <v>0</v>
      </c>
    </row>
    <row r="4822" spans="1:2">
      <c r="A4822" s="105" t="str">
        <f>TRIM(Clienti!B4822)</f>
        <v/>
      </c>
      <c r="B4822" s="76">
        <f>Clienti!A4822</f>
        <v>0</v>
      </c>
    </row>
    <row r="4823" spans="1:2">
      <c r="A4823" s="105" t="str">
        <f>TRIM(Clienti!B4823)</f>
        <v/>
      </c>
      <c r="B4823" s="76">
        <f>Clienti!A4823</f>
        <v>0</v>
      </c>
    </row>
    <row r="4824" spans="1:2">
      <c r="A4824" s="105" t="str">
        <f>TRIM(Clienti!B4824)</f>
        <v/>
      </c>
      <c r="B4824" s="76">
        <f>Clienti!A4824</f>
        <v>0</v>
      </c>
    </row>
    <row r="4825" spans="1:2">
      <c r="A4825" s="105" t="str">
        <f>TRIM(Clienti!B4825)</f>
        <v/>
      </c>
      <c r="B4825" s="76">
        <f>Clienti!A4825</f>
        <v>0</v>
      </c>
    </row>
    <row r="4826" spans="1:2">
      <c r="A4826" s="105" t="str">
        <f>TRIM(Clienti!B4826)</f>
        <v/>
      </c>
      <c r="B4826" s="76">
        <f>Clienti!A4826</f>
        <v>0</v>
      </c>
    </row>
    <row r="4827" spans="1:2">
      <c r="A4827" s="105" t="str">
        <f>TRIM(Clienti!B4827)</f>
        <v/>
      </c>
      <c r="B4827" s="76">
        <f>Clienti!A4827</f>
        <v>0</v>
      </c>
    </row>
    <row r="4828" spans="1:2">
      <c r="A4828" s="105" t="str">
        <f>TRIM(Clienti!B4828)</f>
        <v/>
      </c>
      <c r="B4828" s="76">
        <f>Clienti!A4828</f>
        <v>0</v>
      </c>
    </row>
    <row r="4829" spans="1:2">
      <c r="A4829" s="105" t="str">
        <f>TRIM(Clienti!B4829)</f>
        <v/>
      </c>
      <c r="B4829" s="76">
        <f>Clienti!A4829</f>
        <v>0</v>
      </c>
    </row>
    <row r="4830" spans="1:2">
      <c r="A4830" s="105" t="str">
        <f>TRIM(Clienti!B4830)</f>
        <v/>
      </c>
      <c r="B4830" s="76">
        <f>Clienti!A4830</f>
        <v>0</v>
      </c>
    </row>
    <row r="4831" spans="1:2">
      <c r="A4831" s="105" t="str">
        <f>TRIM(Clienti!B4831)</f>
        <v/>
      </c>
      <c r="B4831" s="76">
        <f>Clienti!A4831</f>
        <v>0</v>
      </c>
    </row>
    <row r="4832" spans="1:2">
      <c r="A4832" s="105" t="str">
        <f>TRIM(Clienti!B4832)</f>
        <v/>
      </c>
      <c r="B4832" s="76">
        <f>Clienti!A4832</f>
        <v>0</v>
      </c>
    </row>
    <row r="4833" spans="1:2">
      <c r="A4833" s="105" t="str">
        <f>TRIM(Clienti!B4833)</f>
        <v/>
      </c>
      <c r="B4833" s="76">
        <f>Clienti!A4833</f>
        <v>0</v>
      </c>
    </row>
    <row r="4834" spans="1:2">
      <c r="A4834" s="105" t="str">
        <f>TRIM(Clienti!B4834)</f>
        <v/>
      </c>
      <c r="B4834" s="76">
        <f>Clienti!A4834</f>
        <v>0</v>
      </c>
    </row>
    <row r="4835" spans="1:2">
      <c r="A4835" s="105" t="str">
        <f>TRIM(Clienti!B4835)</f>
        <v/>
      </c>
      <c r="B4835" s="76">
        <f>Clienti!A4835</f>
        <v>0</v>
      </c>
    </row>
    <row r="4836" spans="1:2">
      <c r="A4836" s="105" t="str">
        <f>TRIM(Clienti!B4836)</f>
        <v/>
      </c>
      <c r="B4836" s="76">
        <f>Clienti!A4836</f>
        <v>0</v>
      </c>
    </row>
    <row r="4837" spans="1:2">
      <c r="A4837" s="105" t="str">
        <f>TRIM(Clienti!B4837)</f>
        <v/>
      </c>
      <c r="B4837" s="76">
        <f>Clienti!A4837</f>
        <v>0</v>
      </c>
    </row>
    <row r="4838" spans="1:2">
      <c r="A4838" s="105" t="str">
        <f>TRIM(Clienti!B4838)</f>
        <v/>
      </c>
      <c r="B4838" s="76">
        <f>Clienti!A4838</f>
        <v>0</v>
      </c>
    </row>
    <row r="4839" spans="1:2">
      <c r="A4839" s="105" t="str">
        <f>TRIM(Clienti!B4839)</f>
        <v/>
      </c>
      <c r="B4839" s="76">
        <f>Clienti!A4839</f>
        <v>0</v>
      </c>
    </row>
    <row r="4840" spans="1:2">
      <c r="A4840" s="105" t="str">
        <f>TRIM(Clienti!B4840)</f>
        <v/>
      </c>
      <c r="B4840" s="76">
        <f>Clienti!A4840</f>
        <v>0</v>
      </c>
    </row>
    <row r="4841" spans="1:2">
      <c r="A4841" s="105" t="str">
        <f>TRIM(Clienti!B4841)</f>
        <v/>
      </c>
      <c r="B4841" s="76">
        <f>Clienti!A4841</f>
        <v>0</v>
      </c>
    </row>
    <row r="4842" spans="1:2">
      <c r="A4842" s="105" t="str">
        <f>TRIM(Clienti!B4842)</f>
        <v/>
      </c>
      <c r="B4842" s="76">
        <f>Clienti!A4842</f>
        <v>0</v>
      </c>
    </row>
    <row r="4843" spans="1:2">
      <c r="A4843" s="105" t="str">
        <f>TRIM(Clienti!B4843)</f>
        <v/>
      </c>
      <c r="B4843" s="76">
        <f>Clienti!A4843</f>
        <v>0</v>
      </c>
    </row>
    <row r="4844" spans="1:2">
      <c r="A4844" s="105" t="str">
        <f>TRIM(Clienti!B4844)</f>
        <v/>
      </c>
      <c r="B4844" s="76">
        <f>Clienti!A4844</f>
        <v>0</v>
      </c>
    </row>
    <row r="4845" spans="1:2">
      <c r="A4845" s="105" t="str">
        <f>TRIM(Clienti!B4845)</f>
        <v/>
      </c>
      <c r="B4845" s="76">
        <f>Clienti!A4845</f>
        <v>0</v>
      </c>
    </row>
    <row r="4846" spans="1:2">
      <c r="A4846" s="105" t="str">
        <f>TRIM(Clienti!B4846)</f>
        <v/>
      </c>
      <c r="B4846" s="76">
        <f>Clienti!A4846</f>
        <v>0</v>
      </c>
    </row>
    <row r="4847" spans="1:2">
      <c r="A4847" s="105" t="str">
        <f>TRIM(Clienti!B4847)</f>
        <v/>
      </c>
      <c r="B4847" s="76">
        <f>Clienti!A4847</f>
        <v>0</v>
      </c>
    </row>
    <row r="4848" spans="1:2">
      <c r="A4848" s="105" t="str">
        <f>TRIM(Clienti!B4848)</f>
        <v/>
      </c>
      <c r="B4848" s="76">
        <f>Clienti!A4848</f>
        <v>0</v>
      </c>
    </row>
    <row r="4849" spans="1:2">
      <c r="A4849" s="105" t="str">
        <f>TRIM(Clienti!B4849)</f>
        <v/>
      </c>
      <c r="B4849" s="76">
        <f>Clienti!A4849</f>
        <v>0</v>
      </c>
    </row>
    <row r="4850" spans="1:2">
      <c r="A4850" s="105" t="str">
        <f>TRIM(Clienti!B4850)</f>
        <v/>
      </c>
      <c r="B4850" s="76">
        <f>Clienti!A4850</f>
        <v>0</v>
      </c>
    </row>
    <row r="4851" spans="1:2">
      <c r="A4851" s="105" t="str">
        <f>TRIM(Clienti!B4851)</f>
        <v/>
      </c>
      <c r="B4851" s="76">
        <f>Clienti!A4851</f>
        <v>0</v>
      </c>
    </row>
    <row r="4852" spans="1:2">
      <c r="A4852" s="105" t="str">
        <f>TRIM(Clienti!B4852)</f>
        <v/>
      </c>
      <c r="B4852" s="76">
        <f>Clienti!A4852</f>
        <v>0</v>
      </c>
    </row>
    <row r="4853" spans="1:2">
      <c r="A4853" s="105" t="str">
        <f>TRIM(Clienti!B4853)</f>
        <v/>
      </c>
      <c r="B4853" s="76">
        <f>Clienti!A4853</f>
        <v>0</v>
      </c>
    </row>
    <row r="4854" spans="1:2">
      <c r="A4854" s="105" t="str">
        <f>TRIM(Clienti!B4854)</f>
        <v/>
      </c>
      <c r="B4854" s="76">
        <f>Clienti!A4854</f>
        <v>0</v>
      </c>
    </row>
    <row r="4855" spans="1:2">
      <c r="A4855" s="105" t="str">
        <f>TRIM(Clienti!B4855)</f>
        <v/>
      </c>
      <c r="B4855" s="76">
        <f>Clienti!A4855</f>
        <v>0</v>
      </c>
    </row>
    <row r="4856" spans="1:2">
      <c r="A4856" s="105" t="str">
        <f>TRIM(Clienti!B4856)</f>
        <v/>
      </c>
      <c r="B4856" s="76">
        <f>Clienti!A4856</f>
        <v>0</v>
      </c>
    </row>
    <row r="4857" spans="1:2">
      <c r="A4857" s="105" t="str">
        <f>TRIM(Clienti!B4857)</f>
        <v/>
      </c>
      <c r="B4857" s="76">
        <f>Clienti!A4857</f>
        <v>0</v>
      </c>
    </row>
    <row r="4858" spans="1:2">
      <c r="A4858" s="105" t="str">
        <f>TRIM(Clienti!B4858)</f>
        <v/>
      </c>
      <c r="B4858" s="76">
        <f>Clienti!A4858</f>
        <v>0</v>
      </c>
    </row>
    <row r="4859" spans="1:2">
      <c r="A4859" s="105" t="str">
        <f>TRIM(Clienti!B4859)</f>
        <v/>
      </c>
      <c r="B4859" s="76">
        <f>Clienti!A4859</f>
        <v>0</v>
      </c>
    </row>
    <row r="4860" spans="1:2">
      <c r="A4860" s="105" t="str">
        <f>TRIM(Clienti!B4860)</f>
        <v/>
      </c>
      <c r="B4860" s="76">
        <f>Clienti!A4860</f>
        <v>0</v>
      </c>
    </row>
    <row r="4861" spans="1:2">
      <c r="A4861" s="105" t="str">
        <f>TRIM(Clienti!B4861)</f>
        <v/>
      </c>
      <c r="B4861" s="76">
        <f>Clienti!A4861</f>
        <v>0</v>
      </c>
    </row>
    <row r="4862" spans="1:2">
      <c r="A4862" s="105" t="str">
        <f>TRIM(Clienti!B4862)</f>
        <v/>
      </c>
      <c r="B4862" s="76">
        <f>Clienti!A4862</f>
        <v>0</v>
      </c>
    </row>
    <row r="4863" spans="1:2">
      <c r="A4863" s="105" t="str">
        <f>TRIM(Clienti!B4863)</f>
        <v/>
      </c>
      <c r="B4863" s="76">
        <f>Clienti!A4863</f>
        <v>0</v>
      </c>
    </row>
    <row r="4864" spans="1:2">
      <c r="A4864" s="105" t="str">
        <f>TRIM(Clienti!B4864)</f>
        <v/>
      </c>
      <c r="B4864" s="76">
        <f>Clienti!A4864</f>
        <v>0</v>
      </c>
    </row>
    <row r="4865" spans="1:2">
      <c r="A4865" s="105" t="str">
        <f>TRIM(Clienti!B4865)</f>
        <v/>
      </c>
      <c r="B4865" s="76">
        <f>Clienti!A4865</f>
        <v>0</v>
      </c>
    </row>
    <row r="4866" spans="1:2">
      <c r="A4866" s="105" t="str">
        <f>TRIM(Clienti!B4866)</f>
        <v/>
      </c>
      <c r="B4866" s="76">
        <f>Clienti!A4866</f>
        <v>0</v>
      </c>
    </row>
    <row r="4867" spans="1:2">
      <c r="A4867" s="105" t="str">
        <f>TRIM(Clienti!B4867)</f>
        <v/>
      </c>
      <c r="B4867" s="76">
        <f>Clienti!A4867</f>
        <v>0</v>
      </c>
    </row>
    <row r="4868" spans="1:2">
      <c r="A4868" s="105" t="str">
        <f>TRIM(Clienti!B4868)</f>
        <v/>
      </c>
      <c r="B4868" s="76">
        <f>Clienti!A4868</f>
        <v>0</v>
      </c>
    </row>
    <row r="4869" spans="1:2">
      <c r="A4869" s="105" t="str">
        <f>TRIM(Clienti!B4869)</f>
        <v/>
      </c>
      <c r="B4869" s="76">
        <f>Clienti!A4869</f>
        <v>0</v>
      </c>
    </row>
    <row r="4870" spans="1:2">
      <c r="A4870" s="105" t="str">
        <f>TRIM(Clienti!B4870)</f>
        <v/>
      </c>
      <c r="B4870" s="76">
        <f>Clienti!A4870</f>
        <v>0</v>
      </c>
    </row>
    <row r="4871" spans="1:2">
      <c r="A4871" s="105" t="str">
        <f>TRIM(Clienti!B4871)</f>
        <v/>
      </c>
      <c r="B4871" s="76">
        <f>Clienti!A4871</f>
        <v>0</v>
      </c>
    </row>
    <row r="4872" spans="1:2">
      <c r="A4872" s="105" t="str">
        <f>TRIM(Clienti!B4872)</f>
        <v/>
      </c>
      <c r="B4872" s="76">
        <f>Clienti!A4872</f>
        <v>0</v>
      </c>
    </row>
    <row r="4873" spans="1:2">
      <c r="A4873" s="105" t="str">
        <f>TRIM(Clienti!B4873)</f>
        <v/>
      </c>
      <c r="B4873" s="76">
        <f>Clienti!A4873</f>
        <v>0</v>
      </c>
    </row>
    <row r="4874" spans="1:2">
      <c r="A4874" s="105" t="str">
        <f>TRIM(Clienti!B4874)</f>
        <v/>
      </c>
      <c r="B4874" s="76">
        <f>Clienti!A4874</f>
        <v>0</v>
      </c>
    </row>
    <row r="4875" spans="1:2">
      <c r="A4875" s="105" t="str">
        <f>TRIM(Clienti!B4875)</f>
        <v/>
      </c>
      <c r="B4875" s="76">
        <f>Clienti!A4875</f>
        <v>0</v>
      </c>
    </row>
    <row r="4876" spans="1:2">
      <c r="A4876" s="105" t="str">
        <f>TRIM(Clienti!B4876)</f>
        <v/>
      </c>
      <c r="B4876" s="76">
        <f>Clienti!A4876</f>
        <v>0</v>
      </c>
    </row>
    <row r="4877" spans="1:2">
      <c r="A4877" s="105" t="str">
        <f>TRIM(Clienti!B4877)</f>
        <v/>
      </c>
      <c r="B4877" s="76">
        <f>Clienti!A4877</f>
        <v>0</v>
      </c>
    </row>
    <row r="4878" spans="1:2">
      <c r="A4878" s="105" t="str">
        <f>TRIM(Clienti!B4878)</f>
        <v/>
      </c>
      <c r="B4878" s="76">
        <f>Clienti!A4878</f>
        <v>0</v>
      </c>
    </row>
    <row r="4879" spans="1:2">
      <c r="A4879" s="105" t="str">
        <f>TRIM(Clienti!B4879)</f>
        <v/>
      </c>
      <c r="B4879" s="76">
        <f>Clienti!A4879</f>
        <v>0</v>
      </c>
    </row>
    <row r="4880" spans="1:2">
      <c r="A4880" s="105" t="str">
        <f>TRIM(Clienti!B4880)</f>
        <v/>
      </c>
      <c r="B4880" s="76">
        <f>Clienti!A4880</f>
        <v>0</v>
      </c>
    </row>
    <row r="4881" spans="1:2">
      <c r="A4881" s="105" t="str">
        <f>TRIM(Clienti!B4881)</f>
        <v/>
      </c>
      <c r="B4881" s="76">
        <f>Clienti!A4881</f>
        <v>0</v>
      </c>
    </row>
    <row r="4882" spans="1:2">
      <c r="A4882" s="105" t="str">
        <f>TRIM(Clienti!B4882)</f>
        <v/>
      </c>
      <c r="B4882" s="76">
        <f>Clienti!A4882</f>
        <v>0</v>
      </c>
    </row>
    <row r="4883" spans="1:2">
      <c r="A4883" s="105" t="str">
        <f>TRIM(Clienti!B4883)</f>
        <v/>
      </c>
      <c r="B4883" s="76">
        <f>Clienti!A4883</f>
        <v>0</v>
      </c>
    </row>
    <row r="4884" spans="1:2">
      <c r="A4884" s="105" t="str">
        <f>TRIM(Clienti!B4884)</f>
        <v/>
      </c>
      <c r="B4884" s="76">
        <f>Clienti!A4884</f>
        <v>0</v>
      </c>
    </row>
    <row r="4885" spans="1:2">
      <c r="A4885" s="105" t="str">
        <f>TRIM(Clienti!B4885)</f>
        <v/>
      </c>
      <c r="B4885" s="76">
        <f>Clienti!A4885</f>
        <v>0</v>
      </c>
    </row>
    <row r="4886" spans="1:2">
      <c r="A4886" s="105" t="str">
        <f>TRIM(Clienti!B4886)</f>
        <v/>
      </c>
      <c r="B4886" s="76">
        <f>Clienti!A4886</f>
        <v>0</v>
      </c>
    </row>
    <row r="4887" spans="1:2">
      <c r="A4887" s="105" t="str">
        <f>TRIM(Clienti!B4887)</f>
        <v/>
      </c>
      <c r="B4887" s="76">
        <f>Clienti!A4887</f>
        <v>0</v>
      </c>
    </row>
    <row r="4888" spans="1:2">
      <c r="A4888" s="105" t="str">
        <f>TRIM(Clienti!B4888)</f>
        <v/>
      </c>
      <c r="B4888" s="76">
        <f>Clienti!A4888</f>
        <v>0</v>
      </c>
    </row>
    <row r="4889" spans="1:2">
      <c r="A4889" s="105" t="str">
        <f>TRIM(Clienti!B4889)</f>
        <v/>
      </c>
      <c r="B4889" s="76">
        <f>Clienti!A4889</f>
        <v>0</v>
      </c>
    </row>
    <row r="4890" spans="1:2">
      <c r="A4890" s="105" t="str">
        <f>TRIM(Clienti!B4890)</f>
        <v/>
      </c>
      <c r="B4890" s="76">
        <f>Clienti!A4890</f>
        <v>0</v>
      </c>
    </row>
    <row r="4891" spans="1:2">
      <c r="A4891" s="105" t="str">
        <f>TRIM(Clienti!B4891)</f>
        <v/>
      </c>
      <c r="B4891" s="76">
        <f>Clienti!A4891</f>
        <v>0</v>
      </c>
    </row>
    <row r="4892" spans="1:2">
      <c r="A4892" s="105" t="str">
        <f>TRIM(Clienti!B4892)</f>
        <v/>
      </c>
      <c r="B4892" s="76">
        <f>Clienti!A4892</f>
        <v>0</v>
      </c>
    </row>
    <row r="4893" spans="1:2">
      <c r="A4893" s="105" t="str">
        <f>TRIM(Clienti!B4893)</f>
        <v/>
      </c>
      <c r="B4893" s="76">
        <f>Clienti!A4893</f>
        <v>0</v>
      </c>
    </row>
    <row r="4894" spans="1:2">
      <c r="A4894" s="105" t="str">
        <f>TRIM(Clienti!B4894)</f>
        <v/>
      </c>
      <c r="B4894" s="76">
        <f>Clienti!A4894</f>
        <v>0</v>
      </c>
    </row>
    <row r="4895" spans="1:2">
      <c r="A4895" s="105" t="str">
        <f>TRIM(Clienti!B4895)</f>
        <v/>
      </c>
      <c r="B4895" s="76">
        <f>Clienti!A4895</f>
        <v>0</v>
      </c>
    </row>
    <row r="4896" spans="1:2">
      <c r="A4896" s="105" t="str">
        <f>TRIM(Clienti!B4896)</f>
        <v/>
      </c>
      <c r="B4896" s="76">
        <f>Clienti!A4896</f>
        <v>0</v>
      </c>
    </row>
    <row r="4897" spans="1:2">
      <c r="A4897" s="105" t="str">
        <f>TRIM(Clienti!B4897)</f>
        <v/>
      </c>
      <c r="B4897" s="76">
        <f>Clienti!A4897</f>
        <v>0</v>
      </c>
    </row>
    <row r="4898" spans="1:2">
      <c r="A4898" s="105" t="str">
        <f>TRIM(Clienti!B4898)</f>
        <v/>
      </c>
      <c r="B4898" s="76">
        <f>Clienti!A4898</f>
        <v>0</v>
      </c>
    </row>
    <row r="4899" spans="1:2">
      <c r="A4899" s="105" t="str">
        <f>TRIM(Clienti!B4899)</f>
        <v/>
      </c>
      <c r="B4899" s="76">
        <f>Clienti!A4899</f>
        <v>0</v>
      </c>
    </row>
    <row r="4900" spans="1:2">
      <c r="A4900" s="105" t="str">
        <f>TRIM(Clienti!B4900)</f>
        <v/>
      </c>
      <c r="B4900" s="76">
        <f>Clienti!A4900</f>
        <v>0</v>
      </c>
    </row>
    <row r="4901" spans="1:2">
      <c r="A4901" s="105" t="str">
        <f>TRIM(Clienti!B4901)</f>
        <v/>
      </c>
      <c r="B4901" s="76">
        <f>Clienti!A4901</f>
        <v>0</v>
      </c>
    </row>
    <row r="4902" spans="1:2">
      <c r="A4902" s="105" t="str">
        <f>TRIM(Clienti!B4902)</f>
        <v/>
      </c>
      <c r="B4902" s="76">
        <f>Clienti!A4902</f>
        <v>0</v>
      </c>
    </row>
    <row r="4903" spans="1:2">
      <c r="A4903" s="105" t="str">
        <f>TRIM(Clienti!B4903)</f>
        <v/>
      </c>
      <c r="B4903" s="76">
        <f>Clienti!A4903</f>
        <v>0</v>
      </c>
    </row>
    <row r="4904" spans="1:2">
      <c r="A4904" s="105" t="str">
        <f>TRIM(Clienti!B4904)</f>
        <v/>
      </c>
      <c r="B4904" s="76">
        <f>Clienti!A4904</f>
        <v>0</v>
      </c>
    </row>
    <row r="4905" spans="1:2">
      <c r="A4905" s="105" t="str">
        <f>TRIM(Clienti!B4905)</f>
        <v/>
      </c>
      <c r="B4905" s="76">
        <f>Clienti!A4905</f>
        <v>0</v>
      </c>
    </row>
    <row r="4906" spans="1:2">
      <c r="A4906" s="105" t="str">
        <f>TRIM(Clienti!B4906)</f>
        <v/>
      </c>
      <c r="B4906" s="76">
        <f>Clienti!A4906</f>
        <v>0</v>
      </c>
    </row>
    <row r="4907" spans="1:2">
      <c r="A4907" s="105" t="str">
        <f>TRIM(Clienti!B4907)</f>
        <v/>
      </c>
      <c r="B4907" s="76">
        <f>Clienti!A4907</f>
        <v>0</v>
      </c>
    </row>
    <row r="4908" spans="1:2">
      <c r="A4908" s="105" t="str">
        <f>TRIM(Clienti!B4908)</f>
        <v/>
      </c>
      <c r="B4908" s="76">
        <f>Clienti!A4908</f>
        <v>0</v>
      </c>
    </row>
    <row r="4909" spans="1:2">
      <c r="A4909" s="105" t="str">
        <f>TRIM(Clienti!B4909)</f>
        <v/>
      </c>
      <c r="B4909" s="76">
        <f>Clienti!A4909</f>
        <v>0</v>
      </c>
    </row>
    <row r="4910" spans="1:2">
      <c r="A4910" s="105" t="str">
        <f>TRIM(Clienti!B4910)</f>
        <v/>
      </c>
      <c r="B4910" s="76">
        <f>Clienti!A4910</f>
        <v>0</v>
      </c>
    </row>
    <row r="4911" spans="1:2">
      <c r="A4911" s="105" t="str">
        <f>TRIM(Clienti!B4911)</f>
        <v/>
      </c>
      <c r="B4911" s="76">
        <f>Clienti!A4911</f>
        <v>0</v>
      </c>
    </row>
    <row r="4912" spans="1:2">
      <c r="A4912" s="105" t="str">
        <f>TRIM(Clienti!B4912)</f>
        <v/>
      </c>
      <c r="B4912" s="76">
        <f>Clienti!A4912</f>
        <v>0</v>
      </c>
    </row>
    <row r="4913" spans="1:2">
      <c r="A4913" s="105" t="str">
        <f>TRIM(Clienti!B4913)</f>
        <v/>
      </c>
      <c r="B4913" s="76">
        <f>Clienti!A4913</f>
        <v>0</v>
      </c>
    </row>
    <row r="4914" spans="1:2">
      <c r="A4914" s="105" t="str">
        <f>TRIM(Clienti!B4914)</f>
        <v/>
      </c>
      <c r="B4914" s="76">
        <f>Clienti!A4914</f>
        <v>0</v>
      </c>
    </row>
    <row r="4915" spans="1:2">
      <c r="A4915" s="105" t="str">
        <f>TRIM(Clienti!B4915)</f>
        <v/>
      </c>
      <c r="B4915" s="76">
        <f>Clienti!A4915</f>
        <v>0</v>
      </c>
    </row>
    <row r="4916" spans="1:2">
      <c r="A4916" s="105" t="str">
        <f>TRIM(Clienti!B4916)</f>
        <v/>
      </c>
      <c r="B4916" s="76">
        <f>Clienti!A4916</f>
        <v>0</v>
      </c>
    </row>
    <row r="4917" spans="1:2">
      <c r="A4917" s="105" t="str">
        <f>TRIM(Clienti!B4917)</f>
        <v/>
      </c>
      <c r="B4917" s="76">
        <f>Clienti!A4917</f>
        <v>0</v>
      </c>
    </row>
    <row r="4918" spans="1:2">
      <c r="A4918" s="105" t="str">
        <f>TRIM(Clienti!B4918)</f>
        <v/>
      </c>
      <c r="B4918" s="76">
        <f>Clienti!A4918</f>
        <v>0</v>
      </c>
    </row>
    <row r="4919" spans="1:2">
      <c r="A4919" s="105" t="str">
        <f>TRIM(Clienti!B4919)</f>
        <v/>
      </c>
      <c r="B4919" s="76">
        <f>Clienti!A4919</f>
        <v>0</v>
      </c>
    </row>
    <row r="4920" spans="1:2">
      <c r="A4920" s="105" t="str">
        <f>TRIM(Clienti!B4920)</f>
        <v/>
      </c>
      <c r="B4920" s="76">
        <f>Clienti!A4920</f>
        <v>0</v>
      </c>
    </row>
    <row r="4921" spans="1:2">
      <c r="A4921" s="105" t="str">
        <f>TRIM(Clienti!B4921)</f>
        <v/>
      </c>
      <c r="B4921" s="76">
        <f>Clienti!A4921</f>
        <v>0</v>
      </c>
    </row>
    <row r="4922" spans="1:2">
      <c r="A4922" s="105" t="str">
        <f>TRIM(Clienti!B4922)</f>
        <v/>
      </c>
      <c r="B4922" s="76">
        <f>Clienti!A4922</f>
        <v>0</v>
      </c>
    </row>
    <row r="4923" spans="1:2">
      <c r="A4923" s="105" t="str">
        <f>TRIM(Clienti!B4923)</f>
        <v/>
      </c>
      <c r="B4923" s="76">
        <f>Clienti!A4923</f>
        <v>0</v>
      </c>
    </row>
    <row r="4924" spans="1:2">
      <c r="A4924" s="105" t="str">
        <f>TRIM(Clienti!B4924)</f>
        <v/>
      </c>
      <c r="B4924" s="76">
        <f>Clienti!A4924</f>
        <v>0</v>
      </c>
    </row>
    <row r="4925" spans="1:2">
      <c r="A4925" s="105" t="str">
        <f>TRIM(Clienti!B4925)</f>
        <v/>
      </c>
      <c r="B4925" s="76">
        <f>Clienti!A4925</f>
        <v>0</v>
      </c>
    </row>
    <row r="4926" spans="1:2">
      <c r="A4926" s="105" t="str">
        <f>TRIM(Clienti!B4926)</f>
        <v/>
      </c>
      <c r="B4926" s="76">
        <f>Clienti!A4926</f>
        <v>0</v>
      </c>
    </row>
    <row r="4927" spans="1:2">
      <c r="A4927" s="105" t="str">
        <f>TRIM(Clienti!B4927)</f>
        <v/>
      </c>
      <c r="B4927" s="76">
        <f>Clienti!A4927</f>
        <v>0</v>
      </c>
    </row>
    <row r="4928" spans="1:2">
      <c r="A4928" s="105" t="str">
        <f>TRIM(Clienti!B4928)</f>
        <v/>
      </c>
      <c r="B4928" s="76">
        <f>Clienti!A4928</f>
        <v>0</v>
      </c>
    </row>
    <row r="4929" spans="1:2">
      <c r="A4929" s="105" t="str">
        <f>TRIM(Clienti!B4929)</f>
        <v/>
      </c>
      <c r="B4929" s="76">
        <f>Clienti!A4929</f>
        <v>0</v>
      </c>
    </row>
    <row r="4930" spans="1:2">
      <c r="A4930" s="105" t="str">
        <f>TRIM(Clienti!B4930)</f>
        <v/>
      </c>
      <c r="B4930" s="76">
        <f>Clienti!A4930</f>
        <v>0</v>
      </c>
    </row>
    <row r="4931" spans="1:2">
      <c r="A4931" s="105" t="str">
        <f>TRIM(Clienti!B4931)</f>
        <v/>
      </c>
      <c r="B4931" s="76">
        <f>Clienti!A4931</f>
        <v>0</v>
      </c>
    </row>
    <row r="4932" spans="1:2">
      <c r="A4932" s="105" t="str">
        <f>TRIM(Clienti!B4932)</f>
        <v/>
      </c>
      <c r="B4932" s="76">
        <f>Clienti!A4932</f>
        <v>0</v>
      </c>
    </row>
    <row r="4933" spans="1:2">
      <c r="A4933" s="105" t="str">
        <f>TRIM(Clienti!B4933)</f>
        <v/>
      </c>
      <c r="B4933" s="76">
        <f>Clienti!A4933</f>
        <v>0</v>
      </c>
    </row>
    <row r="4934" spans="1:2">
      <c r="A4934" s="105" t="str">
        <f>TRIM(Clienti!B4934)</f>
        <v/>
      </c>
      <c r="B4934" s="76">
        <f>Clienti!A4934</f>
        <v>0</v>
      </c>
    </row>
    <row r="4935" spans="1:2">
      <c r="A4935" s="105" t="str">
        <f>TRIM(Clienti!B4935)</f>
        <v/>
      </c>
      <c r="B4935" s="76">
        <f>Clienti!A4935</f>
        <v>0</v>
      </c>
    </row>
    <row r="4936" spans="1:2">
      <c r="A4936" s="105" t="str">
        <f>TRIM(Clienti!B4936)</f>
        <v/>
      </c>
      <c r="B4936" s="76">
        <f>Clienti!A4936</f>
        <v>0</v>
      </c>
    </row>
    <row r="4937" spans="1:2">
      <c r="A4937" s="105" t="str">
        <f>TRIM(Clienti!B4937)</f>
        <v/>
      </c>
      <c r="B4937" s="76">
        <f>Clienti!A4937</f>
        <v>0</v>
      </c>
    </row>
    <row r="4938" spans="1:2">
      <c r="A4938" s="105" t="str">
        <f>TRIM(Clienti!B4938)</f>
        <v/>
      </c>
      <c r="B4938" s="76">
        <f>Clienti!A4938</f>
        <v>0</v>
      </c>
    </row>
    <row r="4939" spans="1:2">
      <c r="A4939" s="105" t="str">
        <f>TRIM(Clienti!B4939)</f>
        <v/>
      </c>
      <c r="B4939" s="76">
        <f>Clienti!A4939</f>
        <v>0</v>
      </c>
    </row>
    <row r="4940" spans="1:2">
      <c r="A4940" s="105" t="str">
        <f>TRIM(Clienti!B4940)</f>
        <v/>
      </c>
      <c r="B4940" s="76">
        <f>Clienti!A4940</f>
        <v>0</v>
      </c>
    </row>
    <row r="4941" spans="1:2">
      <c r="A4941" s="105" t="str">
        <f>TRIM(Clienti!B4941)</f>
        <v/>
      </c>
      <c r="B4941" s="76">
        <f>Clienti!A4941</f>
        <v>0</v>
      </c>
    </row>
    <row r="4942" spans="1:2">
      <c r="A4942" s="105" t="str">
        <f>TRIM(Clienti!B4942)</f>
        <v/>
      </c>
      <c r="B4942" s="76">
        <f>Clienti!A4942</f>
        <v>0</v>
      </c>
    </row>
    <row r="4943" spans="1:2">
      <c r="A4943" s="105" t="str">
        <f>TRIM(Clienti!B4943)</f>
        <v/>
      </c>
      <c r="B4943" s="76">
        <f>Clienti!A4943</f>
        <v>0</v>
      </c>
    </row>
    <row r="4944" spans="1:2">
      <c r="A4944" s="105" t="str">
        <f>TRIM(Clienti!B4944)</f>
        <v/>
      </c>
      <c r="B4944" s="76">
        <f>Clienti!A4944</f>
        <v>0</v>
      </c>
    </row>
    <row r="4945" spans="1:2">
      <c r="A4945" s="105" t="str">
        <f>TRIM(Clienti!B4945)</f>
        <v/>
      </c>
      <c r="B4945" s="76">
        <f>Clienti!A4945</f>
        <v>0</v>
      </c>
    </row>
    <row r="4946" spans="1:2">
      <c r="A4946" s="105" t="str">
        <f>TRIM(Clienti!B4946)</f>
        <v/>
      </c>
      <c r="B4946" s="76">
        <f>Clienti!A4946</f>
        <v>0</v>
      </c>
    </row>
    <row r="4947" spans="1:2">
      <c r="A4947" s="105" t="str">
        <f>TRIM(Clienti!B4947)</f>
        <v/>
      </c>
      <c r="B4947" s="76">
        <f>Clienti!A4947</f>
        <v>0</v>
      </c>
    </row>
    <row r="4948" spans="1:2">
      <c r="A4948" s="105" t="str">
        <f>TRIM(Clienti!B4948)</f>
        <v/>
      </c>
      <c r="B4948" s="76">
        <f>Clienti!A4948</f>
        <v>0</v>
      </c>
    </row>
    <row r="4949" spans="1:2">
      <c r="A4949" s="105" t="str">
        <f>TRIM(Clienti!B4949)</f>
        <v/>
      </c>
      <c r="B4949" s="76">
        <f>Clienti!A4949</f>
        <v>0</v>
      </c>
    </row>
    <row r="4950" spans="1:2">
      <c r="A4950" s="105" t="str">
        <f>TRIM(Clienti!B4950)</f>
        <v/>
      </c>
      <c r="B4950" s="76">
        <f>Clienti!A4950</f>
        <v>0</v>
      </c>
    </row>
    <row r="4951" spans="1:2">
      <c r="A4951" s="105" t="str">
        <f>TRIM(Clienti!B4951)</f>
        <v/>
      </c>
      <c r="B4951" s="76">
        <f>Clienti!A4951</f>
        <v>0</v>
      </c>
    </row>
    <row r="4952" spans="1:2">
      <c r="A4952" s="105" t="str">
        <f>TRIM(Clienti!B4952)</f>
        <v/>
      </c>
      <c r="B4952" s="76">
        <f>Clienti!A4952</f>
        <v>0</v>
      </c>
    </row>
    <row r="4953" spans="1:2">
      <c r="A4953" s="105" t="str">
        <f>TRIM(Clienti!B4953)</f>
        <v/>
      </c>
      <c r="B4953" s="76">
        <f>Clienti!A4953</f>
        <v>0</v>
      </c>
    </row>
    <row r="4954" spans="1:2">
      <c r="A4954" s="105" t="str">
        <f>TRIM(Clienti!B4954)</f>
        <v/>
      </c>
      <c r="B4954" s="76">
        <f>Clienti!A4954</f>
        <v>0</v>
      </c>
    </row>
    <row r="4955" spans="1:2">
      <c r="A4955" s="105" t="str">
        <f>TRIM(Clienti!B4955)</f>
        <v/>
      </c>
      <c r="B4955" s="76">
        <f>Clienti!A4955</f>
        <v>0</v>
      </c>
    </row>
    <row r="4956" spans="1:2">
      <c r="A4956" s="105" t="str">
        <f>TRIM(Clienti!B4956)</f>
        <v/>
      </c>
      <c r="B4956" s="76">
        <f>Clienti!A4956</f>
        <v>0</v>
      </c>
    </row>
    <row r="4957" spans="1:2">
      <c r="A4957" s="105" t="str">
        <f>TRIM(Clienti!B4957)</f>
        <v/>
      </c>
      <c r="B4957" s="76">
        <f>Clienti!A4957</f>
        <v>0</v>
      </c>
    </row>
    <row r="4958" spans="1:2">
      <c r="A4958" s="105" t="str">
        <f>TRIM(Clienti!B4958)</f>
        <v/>
      </c>
      <c r="B4958" s="76">
        <f>Clienti!A4958</f>
        <v>0</v>
      </c>
    </row>
    <row r="4959" spans="1:2">
      <c r="A4959" s="105" t="str">
        <f>TRIM(Clienti!B4959)</f>
        <v/>
      </c>
      <c r="B4959" s="76">
        <f>Clienti!A4959</f>
        <v>0</v>
      </c>
    </row>
    <row r="4960" spans="1:2">
      <c r="A4960" s="105" t="str">
        <f>TRIM(Clienti!B4960)</f>
        <v/>
      </c>
      <c r="B4960" s="76">
        <f>Clienti!A4960</f>
        <v>0</v>
      </c>
    </row>
    <row r="4961" spans="1:2">
      <c r="A4961" s="105" t="str">
        <f>TRIM(Clienti!B4961)</f>
        <v/>
      </c>
      <c r="B4961" s="76">
        <f>Clienti!A4961</f>
        <v>0</v>
      </c>
    </row>
    <row r="4962" spans="1:2">
      <c r="A4962" s="105" t="str">
        <f>TRIM(Clienti!B4962)</f>
        <v/>
      </c>
      <c r="B4962" s="76">
        <f>Clienti!A4962</f>
        <v>0</v>
      </c>
    </row>
    <row r="4963" spans="1:2">
      <c r="A4963" s="105" t="str">
        <f>TRIM(Clienti!B4963)</f>
        <v/>
      </c>
      <c r="B4963" s="76">
        <f>Clienti!A4963</f>
        <v>0</v>
      </c>
    </row>
    <row r="4964" spans="1:2">
      <c r="A4964" s="105" t="str">
        <f>TRIM(Clienti!B4964)</f>
        <v/>
      </c>
      <c r="B4964" s="76">
        <f>Clienti!A4964</f>
        <v>0</v>
      </c>
    </row>
    <row r="4965" spans="1:2">
      <c r="A4965" s="105" t="str">
        <f>TRIM(Clienti!B4965)</f>
        <v/>
      </c>
      <c r="B4965" s="76">
        <f>Clienti!A4965</f>
        <v>0</v>
      </c>
    </row>
    <row r="4966" spans="1:2">
      <c r="A4966" s="105" t="str">
        <f>TRIM(Clienti!B4966)</f>
        <v/>
      </c>
      <c r="B4966" s="76">
        <f>Clienti!A4966</f>
        <v>0</v>
      </c>
    </row>
    <row r="4967" spans="1:2">
      <c r="A4967" s="105" t="str">
        <f>TRIM(Clienti!B4967)</f>
        <v/>
      </c>
      <c r="B4967" s="76">
        <f>Clienti!A4967</f>
        <v>0</v>
      </c>
    </row>
    <row r="4968" spans="1:2">
      <c r="A4968" s="105" t="str">
        <f>TRIM(Clienti!B4968)</f>
        <v/>
      </c>
      <c r="B4968" s="76">
        <f>Clienti!A4968</f>
        <v>0</v>
      </c>
    </row>
    <row r="4969" spans="1:2">
      <c r="A4969" s="105" t="str">
        <f>TRIM(Clienti!B4969)</f>
        <v/>
      </c>
      <c r="B4969" s="76">
        <f>Clienti!A4969</f>
        <v>0</v>
      </c>
    </row>
    <row r="4970" spans="1:2">
      <c r="A4970" s="105" t="str">
        <f>TRIM(Clienti!B4970)</f>
        <v/>
      </c>
      <c r="B4970" s="76">
        <f>Clienti!A4970</f>
        <v>0</v>
      </c>
    </row>
    <row r="4971" spans="1:2">
      <c r="A4971" s="105" t="str">
        <f>TRIM(Clienti!B4971)</f>
        <v/>
      </c>
      <c r="B4971" s="76">
        <f>Clienti!A4971</f>
        <v>0</v>
      </c>
    </row>
    <row r="4972" spans="1:2">
      <c r="A4972" s="105" t="str">
        <f>TRIM(Clienti!B4972)</f>
        <v/>
      </c>
      <c r="B4972" s="76">
        <f>Clienti!A4972</f>
        <v>0</v>
      </c>
    </row>
    <row r="4973" spans="1:2">
      <c r="A4973" s="105" t="str">
        <f>TRIM(Clienti!B4973)</f>
        <v/>
      </c>
      <c r="B4973" s="76">
        <f>Clienti!A4973</f>
        <v>0</v>
      </c>
    </row>
    <row r="4974" spans="1:2">
      <c r="A4974" s="105" t="str">
        <f>TRIM(Clienti!B4974)</f>
        <v/>
      </c>
      <c r="B4974" s="76">
        <f>Clienti!A4974</f>
        <v>0</v>
      </c>
    </row>
    <row r="4975" spans="1:2">
      <c r="A4975" s="105" t="str">
        <f>TRIM(Clienti!B4975)</f>
        <v/>
      </c>
      <c r="B4975" s="76">
        <f>Clienti!A4975</f>
        <v>0</v>
      </c>
    </row>
    <row r="4976" spans="1:2">
      <c r="A4976" s="105" t="str">
        <f>TRIM(Clienti!B4976)</f>
        <v/>
      </c>
      <c r="B4976" s="76">
        <f>Clienti!A4976</f>
        <v>0</v>
      </c>
    </row>
    <row r="4977" spans="1:2">
      <c r="A4977" s="105" t="str">
        <f>TRIM(Clienti!B4977)</f>
        <v/>
      </c>
      <c r="B4977" s="76">
        <f>Clienti!A4977</f>
        <v>0</v>
      </c>
    </row>
    <row r="4978" spans="1:2">
      <c r="A4978" s="105" t="str">
        <f>TRIM(Clienti!B4978)</f>
        <v/>
      </c>
      <c r="B4978" s="76">
        <f>Clienti!A4978</f>
        <v>0</v>
      </c>
    </row>
    <row r="4979" spans="1:2">
      <c r="A4979" s="105" t="str">
        <f>TRIM(Clienti!B4979)</f>
        <v/>
      </c>
      <c r="B4979" s="76">
        <f>Clienti!A4979</f>
        <v>0</v>
      </c>
    </row>
    <row r="4980" spans="1:2">
      <c r="A4980" s="105" t="str">
        <f>TRIM(Clienti!B4980)</f>
        <v/>
      </c>
      <c r="B4980" s="76">
        <f>Clienti!A4980</f>
        <v>0</v>
      </c>
    </row>
    <row r="4981" spans="1:2">
      <c r="A4981" s="105" t="str">
        <f>TRIM(Clienti!B4981)</f>
        <v/>
      </c>
      <c r="B4981" s="76">
        <f>Clienti!A4981</f>
        <v>0</v>
      </c>
    </row>
    <row r="4982" spans="1:2">
      <c r="A4982" s="105" t="str">
        <f>TRIM(Clienti!B4982)</f>
        <v/>
      </c>
      <c r="B4982" s="76">
        <f>Clienti!A4982</f>
        <v>0</v>
      </c>
    </row>
    <row r="4983" spans="1:2">
      <c r="A4983" s="105" t="str">
        <f>TRIM(Clienti!B4983)</f>
        <v/>
      </c>
      <c r="B4983" s="76">
        <f>Clienti!A4983</f>
        <v>0</v>
      </c>
    </row>
    <row r="4984" spans="1:2">
      <c r="A4984" s="105" t="str">
        <f>TRIM(Clienti!B4984)</f>
        <v/>
      </c>
      <c r="B4984" s="76">
        <f>Clienti!A4984</f>
        <v>0</v>
      </c>
    </row>
    <row r="4985" spans="1:2">
      <c r="A4985" s="105" t="str">
        <f>TRIM(Clienti!B4985)</f>
        <v/>
      </c>
      <c r="B4985" s="76">
        <f>Clienti!A4985</f>
        <v>0</v>
      </c>
    </row>
    <row r="4986" spans="1:2">
      <c r="A4986" s="105" t="str">
        <f>TRIM(Clienti!B4986)</f>
        <v/>
      </c>
      <c r="B4986" s="76">
        <f>Clienti!A4986</f>
        <v>0</v>
      </c>
    </row>
    <row r="4987" spans="1:2">
      <c r="A4987" s="105" t="str">
        <f>TRIM(Clienti!B4987)</f>
        <v/>
      </c>
      <c r="B4987" s="76">
        <f>Clienti!A4987</f>
        <v>0</v>
      </c>
    </row>
    <row r="4988" spans="1:2">
      <c r="A4988" s="105" t="str">
        <f>TRIM(Clienti!B4988)</f>
        <v/>
      </c>
      <c r="B4988" s="76">
        <f>Clienti!A4988</f>
        <v>0</v>
      </c>
    </row>
    <row r="4989" spans="1:2">
      <c r="A4989" s="105" t="str">
        <f>TRIM(Clienti!B4989)</f>
        <v/>
      </c>
      <c r="B4989" s="76">
        <f>Clienti!A4989</f>
        <v>0</v>
      </c>
    </row>
    <row r="4990" spans="1:2">
      <c r="A4990" s="105" t="str">
        <f>TRIM(Clienti!B4990)</f>
        <v/>
      </c>
      <c r="B4990" s="76">
        <f>Clienti!A4990</f>
        <v>0</v>
      </c>
    </row>
    <row r="4991" spans="1:2">
      <c r="A4991" s="105" t="str">
        <f>TRIM(Clienti!B4991)</f>
        <v/>
      </c>
      <c r="B4991" s="76">
        <f>Clienti!A4991</f>
        <v>0</v>
      </c>
    </row>
    <row r="4992" spans="1:2">
      <c r="A4992" s="105" t="str">
        <f>TRIM(Clienti!B4992)</f>
        <v/>
      </c>
      <c r="B4992" s="76">
        <f>Clienti!A4992</f>
        <v>0</v>
      </c>
    </row>
    <row r="4993" spans="1:2">
      <c r="A4993" s="105" t="str">
        <f>TRIM(Clienti!B4993)</f>
        <v/>
      </c>
      <c r="B4993" s="76">
        <f>Clienti!A4993</f>
        <v>0</v>
      </c>
    </row>
    <row r="4994" spans="1:2">
      <c r="A4994" s="105" t="str">
        <f>TRIM(Clienti!B4994)</f>
        <v/>
      </c>
      <c r="B4994" s="76">
        <f>Clienti!A4994</f>
        <v>0</v>
      </c>
    </row>
    <row r="4995" spans="1:2">
      <c r="A4995" s="105" t="str">
        <f>TRIM(Clienti!B4995)</f>
        <v/>
      </c>
      <c r="B4995" s="76">
        <f>Clienti!A4995</f>
        <v>0</v>
      </c>
    </row>
    <row r="4996" spans="1:2">
      <c r="A4996" s="105" t="str">
        <f>TRIM(Clienti!B4996)</f>
        <v/>
      </c>
      <c r="B4996" s="76">
        <f>Clienti!A4996</f>
        <v>0</v>
      </c>
    </row>
    <row r="4997" spans="1:2">
      <c r="A4997" s="105" t="str">
        <f>TRIM(Clienti!B4997)</f>
        <v/>
      </c>
      <c r="B4997" s="76">
        <f>Clienti!A4997</f>
        <v>0</v>
      </c>
    </row>
    <row r="4998" spans="1:2">
      <c r="A4998" s="105" t="str">
        <f>TRIM(Clienti!B4998)</f>
        <v/>
      </c>
      <c r="B4998" s="76">
        <f>Clienti!A4998</f>
        <v>0</v>
      </c>
    </row>
    <row r="4999" spans="1:2">
      <c r="A4999" s="105" t="str">
        <f>TRIM(Clienti!B4999)</f>
        <v/>
      </c>
      <c r="B4999" s="76">
        <f>Clienti!A4999</f>
        <v>0</v>
      </c>
    </row>
    <row r="5000" spans="1:2">
      <c r="A5000" s="105" t="str">
        <f>TRIM(Clienti!B5000)</f>
        <v/>
      </c>
      <c r="B5000" s="76">
        <f>Clienti!A5000</f>
        <v>0</v>
      </c>
    </row>
    <row r="5001" spans="1:2">
      <c r="A5001" s="105" t="str">
        <f>TRIM(Clienti!B5001)</f>
        <v/>
      </c>
      <c r="B5001" s="76">
        <f>Clienti!A5001</f>
        <v>0</v>
      </c>
    </row>
    <row r="5002" spans="1:2">
      <c r="A5002" s="105" t="str">
        <f>TRIM(Clienti!B5002)</f>
        <v/>
      </c>
      <c r="B5002" s="76">
        <f>Clienti!A5002</f>
        <v>0</v>
      </c>
    </row>
    <row r="5003" spans="1:2">
      <c r="A5003" s="105" t="str">
        <f>TRIM(Clienti!B5003)</f>
        <v/>
      </c>
      <c r="B5003" s="76">
        <f>Clienti!A5003</f>
        <v>0</v>
      </c>
    </row>
    <row r="5004" spans="1:2">
      <c r="A5004" s="105" t="str">
        <f>TRIM(Clienti!B5004)</f>
        <v/>
      </c>
      <c r="B5004" s="76">
        <f>Clienti!A5004</f>
        <v>0</v>
      </c>
    </row>
    <row r="5005" spans="1:2">
      <c r="A5005" s="105" t="str">
        <f>TRIM(Clienti!B5005)</f>
        <v/>
      </c>
      <c r="B5005" s="76">
        <f>Clienti!A5005</f>
        <v>0</v>
      </c>
    </row>
    <row r="5006" spans="1:2">
      <c r="A5006" s="105" t="str">
        <f>TRIM(Clienti!B5006)</f>
        <v/>
      </c>
      <c r="B5006" s="76">
        <f>Clienti!A5006</f>
        <v>0</v>
      </c>
    </row>
    <row r="5007" spans="1:2">
      <c r="A5007" s="105" t="str">
        <f>TRIM(Clienti!B5007)</f>
        <v/>
      </c>
      <c r="B5007" s="76">
        <f>Clienti!A5007</f>
        <v>0</v>
      </c>
    </row>
    <row r="5008" spans="1:2">
      <c r="A5008" s="105" t="str">
        <f>TRIM(Clienti!B5008)</f>
        <v/>
      </c>
      <c r="B5008" s="76">
        <f>Clienti!A5008</f>
        <v>0</v>
      </c>
    </row>
    <row r="5009" spans="1:2">
      <c r="A5009" s="105" t="str">
        <f>TRIM(Clienti!B5009)</f>
        <v/>
      </c>
      <c r="B5009" s="76">
        <f>Clienti!A5009</f>
        <v>0</v>
      </c>
    </row>
    <row r="5010" spans="1:2">
      <c r="A5010" s="105" t="str">
        <f>TRIM(Clienti!B5010)</f>
        <v/>
      </c>
      <c r="B5010" s="76">
        <f>Clienti!A5010</f>
        <v>0</v>
      </c>
    </row>
    <row r="5011" spans="1:2">
      <c r="A5011" s="105" t="str">
        <f>TRIM(Clienti!B5011)</f>
        <v/>
      </c>
      <c r="B5011" s="76">
        <f>Clienti!A5011</f>
        <v>0</v>
      </c>
    </row>
    <row r="5012" spans="1:2">
      <c r="A5012" s="105" t="str">
        <f>TRIM(Clienti!B5012)</f>
        <v/>
      </c>
      <c r="B5012" s="76">
        <f>Clienti!A5012</f>
        <v>0</v>
      </c>
    </row>
    <row r="5013" spans="1:2">
      <c r="A5013" s="105" t="str">
        <f>TRIM(Clienti!B5013)</f>
        <v/>
      </c>
      <c r="B5013" s="76">
        <f>Clienti!A5013</f>
        <v>0</v>
      </c>
    </row>
    <row r="5014" spans="1:2">
      <c r="A5014" s="105" t="str">
        <f>TRIM(Clienti!B5014)</f>
        <v/>
      </c>
      <c r="B5014" s="76">
        <f>Clienti!A5014</f>
        <v>0</v>
      </c>
    </row>
    <row r="5015" spans="1:2">
      <c r="A5015" s="105" t="str">
        <f>TRIM(Clienti!B5015)</f>
        <v/>
      </c>
      <c r="B5015" s="76">
        <f>Clienti!A5015</f>
        <v>0</v>
      </c>
    </row>
    <row r="5016" spans="1:2">
      <c r="A5016" s="105" t="str">
        <f>TRIM(Clienti!B5016)</f>
        <v/>
      </c>
      <c r="B5016" s="76">
        <f>Clienti!A5016</f>
        <v>0</v>
      </c>
    </row>
    <row r="5017" spans="1:2">
      <c r="A5017" s="105" t="str">
        <f>TRIM(Clienti!B5017)</f>
        <v/>
      </c>
      <c r="B5017" s="76">
        <f>Clienti!A5017</f>
        <v>0</v>
      </c>
    </row>
    <row r="5018" spans="1:2">
      <c r="A5018" s="105" t="str">
        <f>TRIM(Clienti!B5018)</f>
        <v/>
      </c>
      <c r="B5018" s="76">
        <f>Clienti!A5018</f>
        <v>0</v>
      </c>
    </row>
    <row r="5019" spans="1:2">
      <c r="A5019" s="105" t="str">
        <f>TRIM(Clienti!B5019)</f>
        <v/>
      </c>
      <c r="B5019" s="76">
        <f>Clienti!A5019</f>
        <v>0</v>
      </c>
    </row>
    <row r="5020" spans="1:2">
      <c r="A5020" s="105" t="str">
        <f>TRIM(Clienti!B5020)</f>
        <v/>
      </c>
      <c r="B5020" s="76">
        <f>Clienti!A5020</f>
        <v>0</v>
      </c>
    </row>
    <row r="5021" spans="1:2">
      <c r="A5021" s="105" t="str">
        <f>TRIM(Clienti!B5021)</f>
        <v/>
      </c>
      <c r="B5021" s="76">
        <f>Clienti!A5021</f>
        <v>0</v>
      </c>
    </row>
    <row r="5022" spans="1:2">
      <c r="A5022" s="105" t="str">
        <f>TRIM(Clienti!B5022)</f>
        <v/>
      </c>
      <c r="B5022" s="76">
        <f>Clienti!A5022</f>
        <v>0</v>
      </c>
    </row>
    <row r="5023" spans="1:2">
      <c r="A5023" s="105" t="str">
        <f>TRIM(Clienti!B5023)</f>
        <v/>
      </c>
      <c r="B5023" s="76">
        <f>Clienti!A5023</f>
        <v>0</v>
      </c>
    </row>
    <row r="5024" spans="1:2">
      <c r="A5024" s="105" t="str">
        <f>TRIM(Clienti!B5024)</f>
        <v/>
      </c>
      <c r="B5024" s="76">
        <f>Clienti!A5024</f>
        <v>0</v>
      </c>
    </row>
    <row r="5025" spans="1:2">
      <c r="A5025" s="105" t="str">
        <f>TRIM(Clienti!B5025)</f>
        <v/>
      </c>
      <c r="B5025" s="76">
        <f>Clienti!A5025</f>
        <v>0</v>
      </c>
    </row>
    <row r="5026" spans="1:2">
      <c r="A5026" s="105" t="str">
        <f>TRIM(Clienti!B5026)</f>
        <v/>
      </c>
      <c r="B5026" s="76">
        <f>Clienti!A5026</f>
        <v>0</v>
      </c>
    </row>
    <row r="5027" spans="1:2">
      <c r="A5027" s="105" t="str">
        <f>TRIM(Clienti!B5027)</f>
        <v/>
      </c>
      <c r="B5027" s="76">
        <f>Clienti!A5027</f>
        <v>0</v>
      </c>
    </row>
    <row r="5028" spans="1:2">
      <c r="A5028" s="105" t="str">
        <f>TRIM(Clienti!B5028)</f>
        <v/>
      </c>
      <c r="B5028" s="76">
        <f>Clienti!A5028</f>
        <v>0</v>
      </c>
    </row>
    <row r="5029" spans="1:2">
      <c r="A5029" s="105" t="str">
        <f>TRIM(Clienti!B5029)</f>
        <v/>
      </c>
      <c r="B5029" s="76">
        <f>Clienti!A5029</f>
        <v>0</v>
      </c>
    </row>
    <row r="5030" spans="1:2">
      <c r="A5030" s="105" t="str">
        <f>TRIM(Clienti!B5030)</f>
        <v/>
      </c>
      <c r="B5030" s="76">
        <f>Clienti!A5030</f>
        <v>0</v>
      </c>
    </row>
    <row r="5031" spans="1:2">
      <c r="A5031" s="105" t="str">
        <f>TRIM(Clienti!B5031)</f>
        <v/>
      </c>
      <c r="B5031" s="76">
        <f>Clienti!A5031</f>
        <v>0</v>
      </c>
    </row>
    <row r="5032" spans="1:2">
      <c r="A5032" s="105" t="str">
        <f>TRIM(Clienti!B5032)</f>
        <v/>
      </c>
      <c r="B5032" s="76">
        <f>Clienti!A5032</f>
        <v>0</v>
      </c>
    </row>
    <row r="5033" spans="1:2">
      <c r="A5033" s="105" t="str">
        <f>TRIM(Clienti!B5033)</f>
        <v/>
      </c>
      <c r="B5033" s="76">
        <f>Clienti!A5033</f>
        <v>0</v>
      </c>
    </row>
    <row r="5034" spans="1:2">
      <c r="A5034" s="105" t="str">
        <f>TRIM(Clienti!B5034)</f>
        <v/>
      </c>
      <c r="B5034" s="76">
        <f>Clienti!A5034</f>
        <v>0</v>
      </c>
    </row>
    <row r="5035" spans="1:2">
      <c r="A5035" s="105" t="str">
        <f>TRIM(Clienti!B5035)</f>
        <v/>
      </c>
      <c r="B5035" s="76">
        <f>Clienti!A5035</f>
        <v>0</v>
      </c>
    </row>
    <row r="5036" spans="1:2">
      <c r="A5036" s="105" t="str">
        <f>TRIM(Clienti!B5036)</f>
        <v/>
      </c>
      <c r="B5036" s="76">
        <f>Clienti!A5036</f>
        <v>0</v>
      </c>
    </row>
    <row r="5037" spans="1:2">
      <c r="A5037" s="105" t="str">
        <f>TRIM(Clienti!B5037)</f>
        <v/>
      </c>
      <c r="B5037" s="76">
        <f>Clienti!A5037</f>
        <v>0</v>
      </c>
    </row>
    <row r="5038" spans="1:2">
      <c r="A5038" s="105" t="str">
        <f>TRIM(Clienti!B5038)</f>
        <v/>
      </c>
      <c r="B5038" s="76">
        <f>Clienti!A5038</f>
        <v>0</v>
      </c>
    </row>
    <row r="5039" spans="1:2">
      <c r="A5039" s="105" t="str">
        <f>TRIM(Clienti!B5039)</f>
        <v/>
      </c>
      <c r="B5039" s="76">
        <f>Clienti!A5039</f>
        <v>0</v>
      </c>
    </row>
    <row r="5040" spans="1:2">
      <c r="A5040" s="105" t="str">
        <f>TRIM(Clienti!B5040)</f>
        <v/>
      </c>
      <c r="B5040" s="76">
        <f>Clienti!A5040</f>
        <v>0</v>
      </c>
    </row>
    <row r="5041" spans="1:2">
      <c r="A5041" s="105" t="str">
        <f>TRIM(Clienti!B5041)</f>
        <v/>
      </c>
      <c r="B5041" s="76">
        <f>Clienti!A5041</f>
        <v>0</v>
      </c>
    </row>
    <row r="5042" spans="1:2">
      <c r="A5042" s="105" t="str">
        <f>TRIM(Clienti!B5042)</f>
        <v/>
      </c>
      <c r="B5042" s="76">
        <f>Clienti!A5042</f>
        <v>0</v>
      </c>
    </row>
    <row r="5043" spans="1:2">
      <c r="A5043" s="105" t="str">
        <f>TRIM(Clienti!B5043)</f>
        <v/>
      </c>
      <c r="B5043" s="76">
        <f>Clienti!A5043</f>
        <v>0</v>
      </c>
    </row>
    <row r="5044" spans="1:2">
      <c r="A5044" s="105" t="str">
        <f>TRIM(Clienti!B5044)</f>
        <v/>
      </c>
      <c r="B5044" s="76">
        <f>Clienti!A5044</f>
        <v>0</v>
      </c>
    </row>
    <row r="5045" spans="1:2">
      <c r="A5045" s="105" t="str">
        <f>TRIM(Clienti!B5045)</f>
        <v/>
      </c>
      <c r="B5045" s="76">
        <f>Clienti!A5045</f>
        <v>0</v>
      </c>
    </row>
    <row r="5046" spans="1:2">
      <c r="A5046" s="105" t="str">
        <f>TRIM(Clienti!B5046)</f>
        <v/>
      </c>
      <c r="B5046" s="76">
        <f>Clienti!A5046</f>
        <v>0</v>
      </c>
    </row>
    <row r="5047" spans="1:2">
      <c r="A5047" s="105" t="str">
        <f>TRIM(Clienti!B5047)</f>
        <v/>
      </c>
      <c r="B5047" s="76">
        <f>Clienti!A5047</f>
        <v>0</v>
      </c>
    </row>
    <row r="5048" spans="1:2">
      <c r="A5048" s="105" t="str">
        <f>TRIM(Clienti!B5048)</f>
        <v/>
      </c>
      <c r="B5048" s="76">
        <f>Clienti!A5048</f>
        <v>0</v>
      </c>
    </row>
    <row r="5049" spans="1:2">
      <c r="A5049" s="105" t="str">
        <f>TRIM(Clienti!B5049)</f>
        <v/>
      </c>
      <c r="B5049" s="76">
        <f>Clienti!A5049</f>
        <v>0</v>
      </c>
    </row>
    <row r="5050" spans="1:2">
      <c r="A5050" s="105" t="str">
        <f>TRIM(Clienti!B5050)</f>
        <v/>
      </c>
      <c r="B5050" s="76">
        <f>Clienti!A5050</f>
        <v>0</v>
      </c>
    </row>
    <row r="5051" spans="1:2">
      <c r="A5051" s="105" t="str">
        <f>TRIM(Clienti!B5051)</f>
        <v/>
      </c>
      <c r="B5051" s="76">
        <f>Clienti!A5051</f>
        <v>0</v>
      </c>
    </row>
    <row r="5052" spans="1:2">
      <c r="A5052" s="105" t="str">
        <f>TRIM(Clienti!B5052)</f>
        <v/>
      </c>
      <c r="B5052" s="76">
        <f>Clienti!A5052</f>
        <v>0</v>
      </c>
    </row>
    <row r="5053" spans="1:2">
      <c r="A5053" s="105" t="str">
        <f>TRIM(Clienti!B5053)</f>
        <v/>
      </c>
      <c r="B5053" s="76">
        <f>Clienti!A5053</f>
        <v>0</v>
      </c>
    </row>
    <row r="5054" spans="1:2">
      <c r="A5054" s="105" t="str">
        <f>TRIM(Clienti!B5054)</f>
        <v/>
      </c>
      <c r="B5054" s="76">
        <f>Clienti!A5054</f>
        <v>0</v>
      </c>
    </row>
    <row r="5055" spans="1:2">
      <c r="A5055" s="105" t="str">
        <f>TRIM(Clienti!B5055)</f>
        <v/>
      </c>
      <c r="B5055" s="76">
        <f>Clienti!A5055</f>
        <v>0</v>
      </c>
    </row>
    <row r="5056" spans="1:2">
      <c r="A5056" s="105" t="str">
        <f>TRIM(Clienti!B5056)</f>
        <v/>
      </c>
      <c r="B5056" s="76">
        <f>Clienti!A5056</f>
        <v>0</v>
      </c>
    </row>
    <row r="5057" spans="1:2">
      <c r="A5057" s="105" t="str">
        <f>TRIM(Clienti!B5057)</f>
        <v/>
      </c>
      <c r="B5057" s="76">
        <f>Clienti!A5057</f>
        <v>0</v>
      </c>
    </row>
    <row r="5058" spans="1:2">
      <c r="A5058" s="105" t="str">
        <f>TRIM(Clienti!B5058)</f>
        <v/>
      </c>
      <c r="B5058" s="76">
        <f>Clienti!A5058</f>
        <v>0</v>
      </c>
    </row>
    <row r="5059" spans="1:2">
      <c r="A5059" s="105" t="str">
        <f>TRIM(Clienti!B5059)</f>
        <v/>
      </c>
      <c r="B5059" s="76">
        <f>Clienti!A5059</f>
        <v>0</v>
      </c>
    </row>
    <row r="5060" spans="1:2">
      <c r="A5060" s="105" t="str">
        <f>TRIM(Clienti!B5060)</f>
        <v/>
      </c>
      <c r="B5060" s="76">
        <f>Clienti!A5060</f>
        <v>0</v>
      </c>
    </row>
    <row r="5061" spans="1:2">
      <c r="A5061" s="105" t="str">
        <f>TRIM(Clienti!B5061)</f>
        <v/>
      </c>
      <c r="B5061" s="76">
        <f>Clienti!A5061</f>
        <v>0</v>
      </c>
    </row>
    <row r="5062" spans="1:2">
      <c r="A5062" s="105" t="str">
        <f>TRIM(Clienti!B5062)</f>
        <v/>
      </c>
      <c r="B5062" s="76">
        <f>Clienti!A5062</f>
        <v>0</v>
      </c>
    </row>
    <row r="5063" spans="1:2">
      <c r="A5063" s="105" t="str">
        <f>TRIM(Clienti!B5063)</f>
        <v/>
      </c>
      <c r="B5063" s="76">
        <f>Clienti!A5063</f>
        <v>0</v>
      </c>
    </row>
    <row r="5064" spans="1:2">
      <c r="A5064" s="105" t="str">
        <f>TRIM(Clienti!B5064)</f>
        <v/>
      </c>
      <c r="B5064" s="76">
        <f>Clienti!A5064</f>
        <v>0</v>
      </c>
    </row>
    <row r="5065" spans="1:2">
      <c r="A5065" s="105" t="str">
        <f>TRIM(Clienti!B5065)</f>
        <v/>
      </c>
      <c r="B5065" s="76">
        <f>Clienti!A5065</f>
        <v>0</v>
      </c>
    </row>
    <row r="5066" spans="1:2">
      <c r="A5066" s="105" t="str">
        <f>TRIM(Clienti!B5066)</f>
        <v/>
      </c>
      <c r="B5066" s="76">
        <f>Clienti!A5066</f>
        <v>0</v>
      </c>
    </row>
    <row r="5067" spans="1:2">
      <c r="A5067" s="105" t="str">
        <f>TRIM(Clienti!B5067)</f>
        <v/>
      </c>
      <c r="B5067" s="76">
        <f>Clienti!A5067</f>
        <v>0</v>
      </c>
    </row>
    <row r="5068" spans="1:2">
      <c r="A5068" s="105" t="str">
        <f>TRIM(Clienti!B5068)</f>
        <v/>
      </c>
      <c r="B5068" s="76">
        <f>Clienti!A5068</f>
        <v>0</v>
      </c>
    </row>
    <row r="5069" spans="1:2">
      <c r="A5069" s="105" t="str">
        <f>TRIM(Clienti!B5069)</f>
        <v/>
      </c>
      <c r="B5069" s="76">
        <f>Clienti!A5069</f>
        <v>0</v>
      </c>
    </row>
    <row r="5070" spans="1:2">
      <c r="A5070" s="105" t="str">
        <f>TRIM(Clienti!B5070)</f>
        <v/>
      </c>
      <c r="B5070" s="76">
        <f>Clienti!A5070</f>
        <v>0</v>
      </c>
    </row>
    <row r="5071" spans="1:2">
      <c r="A5071" s="105" t="str">
        <f>TRIM(Clienti!B5071)</f>
        <v/>
      </c>
      <c r="B5071" s="76">
        <f>Clienti!A5071</f>
        <v>0</v>
      </c>
    </row>
    <row r="5072" spans="1:2">
      <c r="A5072" s="105" t="str">
        <f>TRIM(Clienti!B5072)</f>
        <v/>
      </c>
      <c r="B5072" s="76">
        <f>Clienti!A5072</f>
        <v>0</v>
      </c>
    </row>
    <row r="5073" spans="1:2">
      <c r="A5073" s="105" t="str">
        <f>TRIM(Clienti!B5073)</f>
        <v/>
      </c>
      <c r="B5073" s="76">
        <f>Clienti!A5073</f>
        <v>0</v>
      </c>
    </row>
    <row r="5074" spans="1:2">
      <c r="A5074" s="105" t="str">
        <f>TRIM(Clienti!B5074)</f>
        <v/>
      </c>
      <c r="B5074" s="76">
        <f>Clienti!A5074</f>
        <v>0</v>
      </c>
    </row>
    <row r="5075" spans="1:2">
      <c r="A5075" s="105" t="str">
        <f>TRIM(Clienti!B5075)</f>
        <v/>
      </c>
      <c r="B5075" s="76">
        <f>Clienti!A5075</f>
        <v>0</v>
      </c>
    </row>
    <row r="5076" spans="1:2">
      <c r="A5076" s="105" t="str">
        <f>TRIM(Clienti!B5076)</f>
        <v/>
      </c>
      <c r="B5076" s="76">
        <f>Clienti!A5076</f>
        <v>0</v>
      </c>
    </row>
    <row r="5077" spans="1:2">
      <c r="A5077" s="105" t="str">
        <f>TRIM(Clienti!B5077)</f>
        <v/>
      </c>
      <c r="B5077" s="76">
        <f>Clienti!A5077</f>
        <v>0</v>
      </c>
    </row>
    <row r="5078" spans="1:2">
      <c r="A5078" s="105" t="str">
        <f>TRIM(Clienti!B5078)</f>
        <v/>
      </c>
      <c r="B5078" s="76">
        <f>Clienti!A5078</f>
        <v>0</v>
      </c>
    </row>
    <row r="5079" spans="1:2">
      <c r="A5079" s="105" t="str">
        <f>TRIM(Clienti!B5079)</f>
        <v/>
      </c>
      <c r="B5079" s="76">
        <f>Clienti!A5079</f>
        <v>0</v>
      </c>
    </row>
    <row r="5080" spans="1:2">
      <c r="A5080" s="105" t="str">
        <f>TRIM(Clienti!B5080)</f>
        <v/>
      </c>
      <c r="B5080" s="76">
        <f>Clienti!A5080</f>
        <v>0</v>
      </c>
    </row>
    <row r="5081" spans="1:2">
      <c r="A5081" s="105" t="str">
        <f>TRIM(Clienti!B5081)</f>
        <v/>
      </c>
      <c r="B5081" s="76">
        <f>Clienti!A5081</f>
        <v>0</v>
      </c>
    </row>
    <row r="5082" spans="1:2">
      <c r="A5082" s="105" t="str">
        <f>TRIM(Clienti!B5082)</f>
        <v/>
      </c>
      <c r="B5082" s="76">
        <f>Clienti!A5082</f>
        <v>0</v>
      </c>
    </row>
    <row r="5083" spans="1:2">
      <c r="A5083" s="105" t="str">
        <f>TRIM(Clienti!B5083)</f>
        <v/>
      </c>
      <c r="B5083" s="76">
        <f>Clienti!A5083</f>
        <v>0</v>
      </c>
    </row>
    <row r="5084" spans="1:2">
      <c r="A5084" s="105" t="str">
        <f>TRIM(Clienti!B5084)</f>
        <v/>
      </c>
      <c r="B5084" s="76">
        <f>Clienti!A5084</f>
        <v>0</v>
      </c>
    </row>
    <row r="5085" spans="1:2">
      <c r="A5085" s="105" t="str">
        <f>TRIM(Clienti!B5085)</f>
        <v/>
      </c>
      <c r="B5085" s="76">
        <f>Clienti!A5085</f>
        <v>0</v>
      </c>
    </row>
    <row r="5086" spans="1:2">
      <c r="A5086" s="105" t="str">
        <f>TRIM(Clienti!B5086)</f>
        <v/>
      </c>
      <c r="B5086" s="76">
        <f>Clienti!A5086</f>
        <v>0</v>
      </c>
    </row>
    <row r="5087" spans="1:2">
      <c r="A5087" s="105" t="str">
        <f>TRIM(Clienti!B5087)</f>
        <v/>
      </c>
      <c r="B5087" s="76">
        <f>Clienti!A5087</f>
        <v>0</v>
      </c>
    </row>
    <row r="5088" spans="1:2">
      <c r="A5088" s="105" t="str">
        <f>TRIM(Clienti!B5088)</f>
        <v/>
      </c>
      <c r="B5088" s="76">
        <f>Clienti!A5088</f>
        <v>0</v>
      </c>
    </row>
    <row r="5089" spans="1:2">
      <c r="A5089" s="105" t="str">
        <f>TRIM(Clienti!B5089)</f>
        <v/>
      </c>
      <c r="B5089" s="76">
        <f>Clienti!A5089</f>
        <v>0</v>
      </c>
    </row>
    <row r="5090" spans="1:2">
      <c r="A5090" s="105" t="str">
        <f>TRIM(Clienti!B5090)</f>
        <v/>
      </c>
      <c r="B5090" s="76">
        <f>Clienti!A5090</f>
        <v>0</v>
      </c>
    </row>
    <row r="5091" spans="1:2">
      <c r="A5091" s="105" t="str">
        <f>TRIM(Clienti!B5091)</f>
        <v/>
      </c>
      <c r="B5091" s="76">
        <f>Clienti!A5091</f>
        <v>0</v>
      </c>
    </row>
    <row r="5092" spans="1:2">
      <c r="A5092" s="105" t="str">
        <f>TRIM(Clienti!B5092)</f>
        <v/>
      </c>
      <c r="B5092" s="76">
        <f>Clienti!A5092</f>
        <v>0</v>
      </c>
    </row>
    <row r="5093" spans="1:2">
      <c r="A5093" s="105" t="str">
        <f>TRIM(Clienti!B5093)</f>
        <v/>
      </c>
      <c r="B5093" s="76">
        <f>Clienti!A5093</f>
        <v>0</v>
      </c>
    </row>
    <row r="5094" spans="1:2">
      <c r="A5094" s="105" t="str">
        <f>TRIM(Clienti!B5094)</f>
        <v/>
      </c>
      <c r="B5094" s="76">
        <f>Clienti!A5094</f>
        <v>0</v>
      </c>
    </row>
    <row r="5095" spans="1:2">
      <c r="A5095" s="105" t="str">
        <f>TRIM(Clienti!B5095)</f>
        <v/>
      </c>
      <c r="B5095" s="76">
        <f>Clienti!A5095</f>
        <v>0</v>
      </c>
    </row>
    <row r="5096" spans="1:2">
      <c r="A5096" s="105" t="str">
        <f>TRIM(Clienti!B5096)</f>
        <v/>
      </c>
      <c r="B5096" s="76">
        <f>Clienti!A5096</f>
        <v>0</v>
      </c>
    </row>
    <row r="5097" spans="1:2">
      <c r="A5097" s="105" t="str">
        <f>TRIM(Clienti!B5097)</f>
        <v/>
      </c>
      <c r="B5097" s="76">
        <f>Clienti!A5097</f>
        <v>0</v>
      </c>
    </row>
    <row r="5098" spans="1:2">
      <c r="A5098" s="105" t="str">
        <f>TRIM(Clienti!B5098)</f>
        <v/>
      </c>
      <c r="B5098" s="76">
        <f>Clienti!A5098</f>
        <v>0</v>
      </c>
    </row>
    <row r="5099" spans="1:2">
      <c r="A5099" s="105" t="str">
        <f>TRIM(Clienti!B5099)</f>
        <v/>
      </c>
      <c r="B5099" s="76">
        <f>Clienti!A5099</f>
        <v>0</v>
      </c>
    </row>
    <row r="5100" spans="1:2">
      <c r="A5100" s="105" t="str">
        <f>TRIM(Clienti!B5100)</f>
        <v/>
      </c>
      <c r="B5100" s="76">
        <f>Clienti!A5100</f>
        <v>0</v>
      </c>
    </row>
    <row r="5101" spans="1:2">
      <c r="A5101" s="105" t="str">
        <f>TRIM(Clienti!B5101)</f>
        <v/>
      </c>
      <c r="B5101" s="76">
        <f>Clienti!A5101</f>
        <v>0</v>
      </c>
    </row>
    <row r="5102" spans="1:2">
      <c r="A5102" s="105" t="str">
        <f>TRIM(Clienti!B5102)</f>
        <v/>
      </c>
      <c r="B5102" s="76">
        <f>Clienti!A5102</f>
        <v>0</v>
      </c>
    </row>
    <row r="5103" spans="1:2">
      <c r="A5103" s="105" t="str">
        <f>TRIM(Clienti!B5103)</f>
        <v/>
      </c>
      <c r="B5103" s="76">
        <f>Clienti!A5103</f>
        <v>0</v>
      </c>
    </row>
    <row r="5104" spans="1:2">
      <c r="A5104" s="105" t="str">
        <f>TRIM(Clienti!B5104)</f>
        <v/>
      </c>
      <c r="B5104" s="76">
        <f>Clienti!A5104</f>
        <v>0</v>
      </c>
    </row>
    <row r="5105" spans="1:2">
      <c r="A5105" s="105" t="str">
        <f>TRIM(Clienti!B5105)</f>
        <v/>
      </c>
      <c r="B5105" s="76">
        <f>Clienti!A5105</f>
        <v>0</v>
      </c>
    </row>
    <row r="5106" spans="1:2">
      <c r="A5106" s="105" t="str">
        <f>TRIM(Clienti!B5106)</f>
        <v/>
      </c>
      <c r="B5106" s="76">
        <f>Clienti!A5106</f>
        <v>0</v>
      </c>
    </row>
    <row r="5107" spans="1:2">
      <c r="A5107" s="105" t="str">
        <f>TRIM(Clienti!B5107)</f>
        <v/>
      </c>
      <c r="B5107" s="76">
        <f>Clienti!A5107</f>
        <v>0</v>
      </c>
    </row>
    <row r="5108" spans="1:2">
      <c r="A5108" s="105" t="str">
        <f>TRIM(Clienti!B5108)</f>
        <v/>
      </c>
      <c r="B5108" s="76">
        <f>Clienti!A5108</f>
        <v>0</v>
      </c>
    </row>
    <row r="5109" spans="1:2">
      <c r="A5109" s="105" t="str">
        <f>TRIM(Clienti!B5109)</f>
        <v/>
      </c>
      <c r="B5109" s="76">
        <f>Clienti!A5109</f>
        <v>0</v>
      </c>
    </row>
    <row r="5110" spans="1:2">
      <c r="A5110" s="105" t="str">
        <f>TRIM(Clienti!B5110)</f>
        <v/>
      </c>
      <c r="B5110" s="76">
        <f>Clienti!A5110</f>
        <v>0</v>
      </c>
    </row>
    <row r="5111" spans="1:2">
      <c r="A5111" s="105" t="str">
        <f>TRIM(Clienti!B5111)</f>
        <v/>
      </c>
      <c r="B5111" s="76">
        <f>Clienti!A5111</f>
        <v>0</v>
      </c>
    </row>
    <row r="5112" spans="1:2">
      <c r="A5112" s="105" t="str">
        <f>TRIM(Clienti!B5112)</f>
        <v/>
      </c>
      <c r="B5112" s="76">
        <f>Clienti!A5112</f>
        <v>0</v>
      </c>
    </row>
    <row r="5113" spans="1:2">
      <c r="A5113" s="105" t="str">
        <f>TRIM(Clienti!B5113)</f>
        <v/>
      </c>
      <c r="B5113" s="76">
        <f>Clienti!A5113</f>
        <v>0</v>
      </c>
    </row>
    <row r="5114" spans="1:2">
      <c r="A5114" s="105" t="str">
        <f>TRIM(Clienti!B5114)</f>
        <v/>
      </c>
      <c r="B5114" s="76">
        <f>Clienti!A5114</f>
        <v>0</v>
      </c>
    </row>
    <row r="5115" spans="1:2">
      <c r="A5115" s="105" t="str">
        <f>TRIM(Clienti!B5115)</f>
        <v/>
      </c>
      <c r="B5115" s="76">
        <f>Clienti!A5115</f>
        <v>0</v>
      </c>
    </row>
    <row r="5116" spans="1:2">
      <c r="A5116" s="105" t="str">
        <f>TRIM(Clienti!B5116)</f>
        <v/>
      </c>
      <c r="B5116" s="76">
        <f>Clienti!A5116</f>
        <v>0</v>
      </c>
    </row>
    <row r="5117" spans="1:2">
      <c r="A5117" s="105" t="str">
        <f>TRIM(Clienti!B5117)</f>
        <v/>
      </c>
      <c r="B5117" s="76">
        <f>Clienti!A5117</f>
        <v>0</v>
      </c>
    </row>
    <row r="5118" spans="1:2">
      <c r="A5118" s="105" t="str">
        <f>TRIM(Clienti!B5118)</f>
        <v/>
      </c>
      <c r="B5118" s="76">
        <f>Clienti!A5118</f>
        <v>0</v>
      </c>
    </row>
    <row r="5119" spans="1:2">
      <c r="A5119" s="105" t="str">
        <f>TRIM(Clienti!B5119)</f>
        <v/>
      </c>
      <c r="B5119" s="76">
        <f>Clienti!A5119</f>
        <v>0</v>
      </c>
    </row>
    <row r="5120" spans="1:2">
      <c r="A5120" s="105" t="str">
        <f>TRIM(Clienti!B5120)</f>
        <v/>
      </c>
      <c r="B5120" s="76">
        <f>Clienti!A5120</f>
        <v>0</v>
      </c>
    </row>
    <row r="5121" spans="1:2">
      <c r="A5121" s="105" t="str">
        <f>TRIM(Clienti!B5121)</f>
        <v/>
      </c>
      <c r="B5121" s="76">
        <f>Clienti!A5121</f>
        <v>0</v>
      </c>
    </row>
    <row r="5122" spans="1:2">
      <c r="A5122" s="105" t="str">
        <f>TRIM(Clienti!B5122)</f>
        <v/>
      </c>
      <c r="B5122" s="76">
        <f>Clienti!A5122</f>
        <v>0</v>
      </c>
    </row>
    <row r="5123" spans="1:2">
      <c r="A5123" s="105" t="str">
        <f>TRIM(Clienti!B5123)</f>
        <v/>
      </c>
      <c r="B5123" s="76">
        <f>Clienti!A5123</f>
        <v>0</v>
      </c>
    </row>
    <row r="5124" spans="1:2">
      <c r="A5124" s="105" t="str">
        <f>TRIM(Clienti!B5124)</f>
        <v/>
      </c>
      <c r="B5124" s="76">
        <f>Clienti!A5124</f>
        <v>0</v>
      </c>
    </row>
    <row r="5125" spans="1:2">
      <c r="A5125" s="105" t="str">
        <f>TRIM(Clienti!B5125)</f>
        <v/>
      </c>
      <c r="B5125" s="76">
        <f>Clienti!A5125</f>
        <v>0</v>
      </c>
    </row>
    <row r="5126" spans="1:2">
      <c r="A5126" s="105" t="str">
        <f>TRIM(Clienti!B5126)</f>
        <v/>
      </c>
      <c r="B5126" s="76">
        <f>Clienti!A5126</f>
        <v>0</v>
      </c>
    </row>
    <row r="5127" spans="1:2">
      <c r="A5127" s="105" t="str">
        <f>TRIM(Clienti!B5127)</f>
        <v/>
      </c>
      <c r="B5127" s="76">
        <f>Clienti!A5127</f>
        <v>0</v>
      </c>
    </row>
    <row r="5128" spans="1:2">
      <c r="A5128" s="105" t="str">
        <f>TRIM(Clienti!B5128)</f>
        <v/>
      </c>
      <c r="B5128" s="76">
        <f>Clienti!A5128</f>
        <v>0</v>
      </c>
    </row>
    <row r="5129" spans="1:2">
      <c r="A5129" s="105" t="str">
        <f>TRIM(Clienti!B5129)</f>
        <v/>
      </c>
      <c r="B5129" s="76">
        <f>Clienti!A5129</f>
        <v>0</v>
      </c>
    </row>
    <row r="5130" spans="1:2">
      <c r="A5130" s="105" t="str">
        <f>TRIM(Clienti!B5130)</f>
        <v/>
      </c>
      <c r="B5130" s="76">
        <f>Clienti!A5130</f>
        <v>0</v>
      </c>
    </row>
    <row r="5131" spans="1:2">
      <c r="A5131" s="105" t="str">
        <f>TRIM(Clienti!B5131)</f>
        <v/>
      </c>
      <c r="B5131" s="76">
        <f>Clienti!A5131</f>
        <v>0</v>
      </c>
    </row>
    <row r="5132" spans="1:2">
      <c r="A5132" s="105" t="str">
        <f>TRIM(Clienti!B5132)</f>
        <v/>
      </c>
      <c r="B5132" s="76">
        <f>Clienti!A5132</f>
        <v>0</v>
      </c>
    </row>
    <row r="5133" spans="1:2">
      <c r="A5133" s="105" t="str">
        <f>TRIM(Clienti!B5133)</f>
        <v/>
      </c>
      <c r="B5133" s="76">
        <f>Clienti!A5133</f>
        <v>0</v>
      </c>
    </row>
    <row r="5134" spans="1:2">
      <c r="A5134" s="105" t="str">
        <f>TRIM(Clienti!B5134)</f>
        <v/>
      </c>
      <c r="B5134" s="76">
        <f>Clienti!A5134</f>
        <v>0</v>
      </c>
    </row>
    <row r="5135" spans="1:2">
      <c r="A5135" s="105" t="str">
        <f>TRIM(Clienti!B5135)</f>
        <v/>
      </c>
      <c r="B5135" s="76">
        <f>Clienti!A5135</f>
        <v>0</v>
      </c>
    </row>
    <row r="5136" spans="1:2">
      <c r="A5136" s="105" t="str">
        <f>TRIM(Clienti!B5136)</f>
        <v/>
      </c>
      <c r="B5136" s="76">
        <f>Clienti!A5136</f>
        <v>0</v>
      </c>
    </row>
    <row r="5137" spans="1:2">
      <c r="A5137" s="105" t="str">
        <f>TRIM(Clienti!B5137)</f>
        <v/>
      </c>
      <c r="B5137" s="76">
        <f>Clienti!A5137</f>
        <v>0</v>
      </c>
    </row>
    <row r="5138" spans="1:2">
      <c r="A5138" s="105" t="str">
        <f>TRIM(Clienti!B5138)</f>
        <v/>
      </c>
      <c r="B5138" s="76">
        <f>Clienti!A5138</f>
        <v>0</v>
      </c>
    </row>
    <row r="5139" spans="1:2">
      <c r="A5139" s="105" t="str">
        <f>TRIM(Clienti!B5139)</f>
        <v/>
      </c>
      <c r="B5139" s="76">
        <f>Clienti!A5139</f>
        <v>0</v>
      </c>
    </row>
    <row r="5140" spans="1:2">
      <c r="A5140" s="105" t="str">
        <f>TRIM(Clienti!B5140)</f>
        <v/>
      </c>
      <c r="B5140" s="76">
        <f>Clienti!A5140</f>
        <v>0</v>
      </c>
    </row>
    <row r="5141" spans="1:2">
      <c r="A5141" s="105" t="str">
        <f>TRIM(Clienti!B5141)</f>
        <v/>
      </c>
      <c r="B5141" s="76">
        <f>Clienti!A5141</f>
        <v>0</v>
      </c>
    </row>
    <row r="5142" spans="1:2">
      <c r="A5142" s="105" t="str">
        <f>TRIM(Clienti!B5142)</f>
        <v/>
      </c>
      <c r="B5142" s="76">
        <f>Clienti!A5142</f>
        <v>0</v>
      </c>
    </row>
    <row r="5143" spans="1:2">
      <c r="A5143" s="105" t="str">
        <f>TRIM(Clienti!B5143)</f>
        <v/>
      </c>
      <c r="B5143" s="76">
        <f>Clienti!A5143</f>
        <v>0</v>
      </c>
    </row>
    <row r="5144" spans="1:2">
      <c r="A5144" s="105" t="str">
        <f>TRIM(Clienti!B5144)</f>
        <v/>
      </c>
      <c r="B5144" s="76">
        <f>Clienti!A5144</f>
        <v>0</v>
      </c>
    </row>
    <row r="5145" spans="1:2">
      <c r="A5145" s="105" t="str">
        <f>TRIM(Clienti!B5145)</f>
        <v/>
      </c>
      <c r="B5145" s="76">
        <f>Clienti!A5145</f>
        <v>0</v>
      </c>
    </row>
    <row r="5146" spans="1:2">
      <c r="A5146" s="105" t="str">
        <f>TRIM(Clienti!B5146)</f>
        <v/>
      </c>
      <c r="B5146" s="76">
        <f>Clienti!A5146</f>
        <v>0</v>
      </c>
    </row>
    <row r="5147" spans="1:2">
      <c r="A5147" s="105" t="str">
        <f>TRIM(Clienti!B5147)</f>
        <v/>
      </c>
      <c r="B5147" s="76">
        <f>Clienti!A5147</f>
        <v>0</v>
      </c>
    </row>
    <row r="5148" spans="1:2">
      <c r="A5148" s="105" t="str">
        <f>TRIM(Clienti!B5148)</f>
        <v/>
      </c>
      <c r="B5148" s="76">
        <f>Clienti!A5148</f>
        <v>0</v>
      </c>
    </row>
    <row r="5149" spans="1:2">
      <c r="A5149" s="105" t="str">
        <f>TRIM(Clienti!B5149)</f>
        <v/>
      </c>
      <c r="B5149" s="76">
        <f>Clienti!A5149</f>
        <v>0</v>
      </c>
    </row>
    <row r="5150" spans="1:2">
      <c r="A5150" s="105" t="str">
        <f>TRIM(Clienti!B5150)</f>
        <v/>
      </c>
      <c r="B5150" s="76">
        <f>Clienti!A5150</f>
        <v>0</v>
      </c>
    </row>
    <row r="5151" spans="1:2">
      <c r="A5151" s="105" t="str">
        <f>TRIM(Clienti!B5151)</f>
        <v/>
      </c>
      <c r="B5151" s="76">
        <f>Clienti!A5151</f>
        <v>0</v>
      </c>
    </row>
    <row r="5152" spans="1:2">
      <c r="A5152" s="105" t="str">
        <f>TRIM(Clienti!B5152)</f>
        <v/>
      </c>
      <c r="B5152" s="76">
        <f>Clienti!A5152</f>
        <v>0</v>
      </c>
    </row>
    <row r="5153" spans="1:2">
      <c r="A5153" s="105" t="str">
        <f>TRIM(Clienti!B5153)</f>
        <v/>
      </c>
      <c r="B5153" s="76">
        <f>Clienti!A5153</f>
        <v>0</v>
      </c>
    </row>
    <row r="5154" spans="1:2">
      <c r="A5154" s="105" t="str">
        <f>TRIM(Clienti!B5154)</f>
        <v/>
      </c>
      <c r="B5154" s="76">
        <f>Clienti!A5154</f>
        <v>0</v>
      </c>
    </row>
    <row r="5155" spans="1:2">
      <c r="A5155" s="105" t="str">
        <f>TRIM(Clienti!B5155)</f>
        <v/>
      </c>
      <c r="B5155" s="76">
        <f>Clienti!A5155</f>
        <v>0</v>
      </c>
    </row>
    <row r="5156" spans="1:2">
      <c r="A5156" s="105" t="str">
        <f>TRIM(Clienti!B5156)</f>
        <v/>
      </c>
      <c r="B5156" s="76">
        <f>Clienti!A5156</f>
        <v>0</v>
      </c>
    </row>
    <row r="5157" spans="1:2">
      <c r="A5157" s="105" t="str">
        <f>TRIM(Clienti!B5157)</f>
        <v/>
      </c>
      <c r="B5157" s="76">
        <f>Clienti!A5157</f>
        <v>0</v>
      </c>
    </row>
    <row r="5158" spans="1:2">
      <c r="A5158" s="105" t="str">
        <f>TRIM(Clienti!B5158)</f>
        <v/>
      </c>
      <c r="B5158" s="76">
        <f>Clienti!A5158</f>
        <v>0</v>
      </c>
    </row>
    <row r="5159" spans="1:2">
      <c r="A5159" s="105" t="str">
        <f>TRIM(Clienti!B5159)</f>
        <v/>
      </c>
      <c r="B5159" s="76">
        <f>Clienti!A5159</f>
        <v>0</v>
      </c>
    </row>
    <row r="5160" spans="1:2">
      <c r="A5160" s="105" t="str">
        <f>TRIM(Clienti!B5160)</f>
        <v/>
      </c>
      <c r="B5160" s="76">
        <f>Clienti!A5160</f>
        <v>0</v>
      </c>
    </row>
    <row r="5161" spans="1:2">
      <c r="A5161" s="105" t="str">
        <f>TRIM(Clienti!B5161)</f>
        <v/>
      </c>
      <c r="B5161" s="76">
        <f>Clienti!A5161</f>
        <v>0</v>
      </c>
    </row>
    <row r="5162" spans="1:2">
      <c r="A5162" s="105" t="str">
        <f>TRIM(Clienti!B5162)</f>
        <v/>
      </c>
      <c r="B5162" s="76">
        <f>Clienti!A5162</f>
        <v>0</v>
      </c>
    </row>
    <row r="5163" spans="1:2">
      <c r="A5163" s="105" t="str">
        <f>TRIM(Clienti!B5163)</f>
        <v/>
      </c>
      <c r="B5163" s="76">
        <f>Clienti!A5163</f>
        <v>0</v>
      </c>
    </row>
    <row r="5164" spans="1:2">
      <c r="A5164" s="105" t="str">
        <f>TRIM(Clienti!B5164)</f>
        <v/>
      </c>
      <c r="B5164" s="76">
        <f>Clienti!A5164</f>
        <v>0</v>
      </c>
    </row>
    <row r="5165" spans="1:2">
      <c r="A5165" s="105" t="str">
        <f>TRIM(Clienti!B5165)</f>
        <v/>
      </c>
      <c r="B5165" s="76">
        <f>Clienti!A5165</f>
        <v>0</v>
      </c>
    </row>
    <row r="5166" spans="1:2">
      <c r="A5166" s="105" t="str">
        <f>TRIM(Clienti!B5166)</f>
        <v/>
      </c>
      <c r="B5166" s="76">
        <f>Clienti!A5166</f>
        <v>0</v>
      </c>
    </row>
    <row r="5167" spans="1:2">
      <c r="A5167" s="105" t="str">
        <f>TRIM(Clienti!B5167)</f>
        <v/>
      </c>
      <c r="B5167" s="76">
        <f>Clienti!A5167</f>
        <v>0</v>
      </c>
    </row>
    <row r="5168" spans="1:2">
      <c r="A5168" s="105" t="str">
        <f>TRIM(Clienti!B5168)</f>
        <v/>
      </c>
      <c r="B5168" s="76">
        <f>Clienti!A5168</f>
        <v>0</v>
      </c>
    </row>
    <row r="5169" spans="1:2">
      <c r="A5169" s="105" t="str">
        <f>TRIM(Clienti!B5169)</f>
        <v/>
      </c>
      <c r="B5169" s="76">
        <f>Clienti!A5169</f>
        <v>0</v>
      </c>
    </row>
    <row r="5170" spans="1:2">
      <c r="A5170" s="105" t="str">
        <f>TRIM(Clienti!B5170)</f>
        <v/>
      </c>
      <c r="B5170" s="76">
        <f>Clienti!A5170</f>
        <v>0</v>
      </c>
    </row>
    <row r="5171" spans="1:2">
      <c r="A5171" s="105" t="str">
        <f>TRIM(Clienti!B5171)</f>
        <v/>
      </c>
      <c r="B5171" s="76">
        <f>Clienti!A5171</f>
        <v>0</v>
      </c>
    </row>
    <row r="5172" spans="1:2">
      <c r="A5172" s="105" t="str">
        <f>TRIM(Clienti!B5172)</f>
        <v/>
      </c>
      <c r="B5172" s="76">
        <f>Clienti!A5172</f>
        <v>0</v>
      </c>
    </row>
    <row r="5173" spans="1:2">
      <c r="A5173" s="105" t="str">
        <f>TRIM(Clienti!B5173)</f>
        <v/>
      </c>
      <c r="B5173" s="76">
        <f>Clienti!A5173</f>
        <v>0</v>
      </c>
    </row>
    <row r="5174" spans="1:2">
      <c r="A5174" s="105" t="str">
        <f>TRIM(Clienti!B5174)</f>
        <v/>
      </c>
      <c r="B5174" s="76">
        <f>Clienti!A5174</f>
        <v>0</v>
      </c>
    </row>
    <row r="5175" spans="1:2">
      <c r="A5175" s="105" t="str">
        <f>TRIM(Clienti!B5175)</f>
        <v/>
      </c>
      <c r="B5175" s="76">
        <f>Clienti!A5175</f>
        <v>0</v>
      </c>
    </row>
    <row r="5176" spans="1:2">
      <c r="A5176" s="105" t="str">
        <f>TRIM(Clienti!B5176)</f>
        <v/>
      </c>
      <c r="B5176" s="76">
        <f>Clienti!A5176</f>
        <v>0</v>
      </c>
    </row>
    <row r="5177" spans="1:2">
      <c r="A5177" s="105" t="str">
        <f>TRIM(Clienti!B5177)</f>
        <v/>
      </c>
      <c r="B5177" s="76">
        <f>Clienti!A5177</f>
        <v>0</v>
      </c>
    </row>
    <row r="5178" spans="1:2">
      <c r="A5178" s="105" t="str">
        <f>TRIM(Clienti!B5178)</f>
        <v/>
      </c>
      <c r="B5178" s="76">
        <f>Clienti!A5178</f>
        <v>0</v>
      </c>
    </row>
    <row r="5179" spans="1:2">
      <c r="A5179" s="105" t="str">
        <f>TRIM(Clienti!B5179)</f>
        <v/>
      </c>
      <c r="B5179" s="76">
        <f>Clienti!A5179</f>
        <v>0</v>
      </c>
    </row>
    <row r="5180" spans="1:2">
      <c r="A5180" s="105" t="str">
        <f>TRIM(Clienti!B5180)</f>
        <v/>
      </c>
      <c r="B5180" s="76">
        <f>Clienti!A5180</f>
        <v>0</v>
      </c>
    </row>
    <row r="5181" spans="1:2">
      <c r="A5181" s="105" t="str">
        <f>TRIM(Clienti!B5181)</f>
        <v/>
      </c>
      <c r="B5181" s="76">
        <f>Clienti!A5181</f>
        <v>0</v>
      </c>
    </row>
    <row r="5182" spans="1:2">
      <c r="A5182" s="105" t="str">
        <f>TRIM(Clienti!B5182)</f>
        <v/>
      </c>
      <c r="B5182" s="76">
        <f>Clienti!A5182</f>
        <v>0</v>
      </c>
    </row>
    <row r="5183" spans="1:2">
      <c r="A5183" s="105" t="str">
        <f>TRIM(Clienti!B5183)</f>
        <v/>
      </c>
      <c r="B5183" s="76">
        <f>Clienti!A5183</f>
        <v>0</v>
      </c>
    </row>
    <row r="5184" spans="1:2">
      <c r="A5184" s="105" t="str">
        <f>TRIM(Clienti!B5184)</f>
        <v/>
      </c>
      <c r="B5184" s="76">
        <f>Clienti!A5184</f>
        <v>0</v>
      </c>
    </row>
    <row r="5185" spans="1:2">
      <c r="A5185" s="105" t="str">
        <f>TRIM(Clienti!B5185)</f>
        <v/>
      </c>
      <c r="B5185" s="76">
        <f>Clienti!A5185</f>
        <v>0</v>
      </c>
    </row>
    <row r="5186" spans="1:2">
      <c r="A5186" s="105" t="str">
        <f>TRIM(Clienti!B5186)</f>
        <v/>
      </c>
      <c r="B5186" s="76">
        <f>Clienti!A5186</f>
        <v>0</v>
      </c>
    </row>
    <row r="5187" spans="1:2">
      <c r="A5187" s="105" t="str">
        <f>TRIM(Clienti!B5187)</f>
        <v/>
      </c>
      <c r="B5187" s="76">
        <f>Clienti!A5187</f>
        <v>0</v>
      </c>
    </row>
    <row r="5188" spans="1:2">
      <c r="A5188" s="105" t="str">
        <f>TRIM(Clienti!B5188)</f>
        <v/>
      </c>
      <c r="B5188" s="76">
        <f>Clienti!A5188</f>
        <v>0</v>
      </c>
    </row>
    <row r="5189" spans="1:2">
      <c r="A5189" s="105" t="str">
        <f>TRIM(Clienti!B5189)</f>
        <v/>
      </c>
      <c r="B5189" s="76">
        <f>Clienti!A5189</f>
        <v>0</v>
      </c>
    </row>
    <row r="5190" spans="1:2">
      <c r="A5190" s="105" t="str">
        <f>TRIM(Clienti!B5190)</f>
        <v/>
      </c>
      <c r="B5190" s="76">
        <f>Clienti!A5190</f>
        <v>0</v>
      </c>
    </row>
    <row r="5191" spans="1:2">
      <c r="A5191" s="105" t="str">
        <f>TRIM(Clienti!B5191)</f>
        <v/>
      </c>
      <c r="B5191" s="76">
        <f>Clienti!A5191</f>
        <v>0</v>
      </c>
    </row>
    <row r="5192" spans="1:2">
      <c r="A5192" s="105" t="str">
        <f>TRIM(Clienti!B5192)</f>
        <v/>
      </c>
      <c r="B5192" s="76">
        <f>Clienti!A5192</f>
        <v>0</v>
      </c>
    </row>
    <row r="5193" spans="1:2">
      <c r="A5193" s="105" t="str">
        <f>TRIM(Clienti!B5193)</f>
        <v/>
      </c>
      <c r="B5193" s="76">
        <f>Clienti!A5193</f>
        <v>0</v>
      </c>
    </row>
    <row r="5194" spans="1:2">
      <c r="A5194" s="105" t="str">
        <f>TRIM(Clienti!B5194)</f>
        <v/>
      </c>
      <c r="B5194" s="76">
        <f>Clienti!A5194</f>
        <v>0</v>
      </c>
    </row>
    <row r="5195" spans="1:2">
      <c r="A5195" s="105" t="str">
        <f>TRIM(Clienti!B5195)</f>
        <v/>
      </c>
      <c r="B5195" s="76">
        <f>Clienti!A5195</f>
        <v>0</v>
      </c>
    </row>
    <row r="5196" spans="1:2">
      <c r="A5196" s="105" t="str">
        <f>TRIM(Clienti!B5196)</f>
        <v/>
      </c>
      <c r="B5196" s="76">
        <f>Clienti!A5196</f>
        <v>0</v>
      </c>
    </row>
    <row r="5197" spans="1:2">
      <c r="A5197" s="105" t="str">
        <f>TRIM(Clienti!B5197)</f>
        <v/>
      </c>
      <c r="B5197" s="76">
        <f>Clienti!A5197</f>
        <v>0</v>
      </c>
    </row>
    <row r="5198" spans="1:2">
      <c r="A5198" s="105" t="str">
        <f>TRIM(Clienti!B5198)</f>
        <v/>
      </c>
      <c r="B5198" s="76">
        <f>Clienti!A5198</f>
        <v>0</v>
      </c>
    </row>
    <row r="5199" spans="1:2">
      <c r="A5199" s="105" t="str">
        <f>TRIM(Clienti!B5199)</f>
        <v/>
      </c>
      <c r="B5199" s="76">
        <f>Clienti!A5199</f>
        <v>0</v>
      </c>
    </row>
    <row r="5200" spans="1:2">
      <c r="A5200" s="105" t="str">
        <f>TRIM(Clienti!B5200)</f>
        <v/>
      </c>
      <c r="B5200" s="76">
        <f>Clienti!A5200</f>
        <v>0</v>
      </c>
    </row>
    <row r="5201" spans="1:2">
      <c r="A5201" s="105" t="str">
        <f>TRIM(Clienti!B5201)</f>
        <v/>
      </c>
      <c r="B5201" s="76">
        <f>Clienti!A5201</f>
        <v>0</v>
      </c>
    </row>
    <row r="5202" spans="1:2">
      <c r="A5202" s="105" t="str">
        <f>TRIM(Clienti!B5202)</f>
        <v/>
      </c>
      <c r="B5202" s="76">
        <f>Clienti!A5202</f>
        <v>0</v>
      </c>
    </row>
    <row r="5203" spans="1:2">
      <c r="A5203" s="105" t="str">
        <f>TRIM(Clienti!B5203)</f>
        <v/>
      </c>
      <c r="B5203" s="76">
        <f>Clienti!A5203</f>
        <v>0</v>
      </c>
    </row>
    <row r="5204" spans="1:2">
      <c r="A5204" s="105" t="str">
        <f>TRIM(Clienti!B5204)</f>
        <v/>
      </c>
      <c r="B5204" s="76">
        <f>Clienti!A5204</f>
        <v>0</v>
      </c>
    </row>
    <row r="5205" spans="1:2">
      <c r="A5205" s="105" t="str">
        <f>TRIM(Clienti!B5205)</f>
        <v/>
      </c>
      <c r="B5205" s="76">
        <f>Clienti!A5205</f>
        <v>0</v>
      </c>
    </row>
    <row r="5206" spans="1:2">
      <c r="A5206" s="105" t="str">
        <f>TRIM(Clienti!B5206)</f>
        <v/>
      </c>
      <c r="B5206" s="76">
        <f>Clienti!A5206</f>
        <v>0</v>
      </c>
    </row>
    <row r="5207" spans="1:2">
      <c r="A5207" s="105" t="str">
        <f>TRIM(Clienti!B5207)</f>
        <v/>
      </c>
      <c r="B5207" s="76">
        <f>Clienti!A5207</f>
        <v>0</v>
      </c>
    </row>
    <row r="5208" spans="1:2">
      <c r="A5208" s="105" t="str">
        <f>TRIM(Clienti!B5208)</f>
        <v/>
      </c>
      <c r="B5208" s="76">
        <f>Clienti!A5208</f>
        <v>0</v>
      </c>
    </row>
    <row r="5209" spans="1:2">
      <c r="A5209" s="105" t="str">
        <f>TRIM(Clienti!B5209)</f>
        <v/>
      </c>
      <c r="B5209" s="76">
        <f>Clienti!A5209</f>
        <v>0</v>
      </c>
    </row>
    <row r="5210" spans="1:2">
      <c r="A5210" s="105" t="str">
        <f>TRIM(Clienti!B5210)</f>
        <v/>
      </c>
      <c r="B5210" s="76">
        <f>Clienti!A5210</f>
        <v>0</v>
      </c>
    </row>
    <row r="5211" spans="1:2">
      <c r="A5211" s="105" t="str">
        <f>TRIM(Clienti!B5211)</f>
        <v/>
      </c>
      <c r="B5211" s="76">
        <f>Clienti!A5211</f>
        <v>0</v>
      </c>
    </row>
    <row r="5212" spans="1:2">
      <c r="A5212" s="105" t="str">
        <f>TRIM(Clienti!B5212)</f>
        <v/>
      </c>
      <c r="B5212" s="76">
        <f>Clienti!A5212</f>
        <v>0</v>
      </c>
    </row>
    <row r="5213" spans="1:2">
      <c r="A5213" s="105" t="str">
        <f>TRIM(Clienti!B5213)</f>
        <v/>
      </c>
      <c r="B5213" s="76">
        <f>Clienti!A5213</f>
        <v>0</v>
      </c>
    </row>
    <row r="5214" spans="1:2">
      <c r="A5214" s="105" t="str">
        <f>TRIM(Clienti!B5214)</f>
        <v/>
      </c>
      <c r="B5214" s="76">
        <f>Clienti!A5214</f>
        <v>0</v>
      </c>
    </row>
    <row r="5215" spans="1:2">
      <c r="A5215" s="105" t="str">
        <f>TRIM(Clienti!B5215)</f>
        <v/>
      </c>
      <c r="B5215" s="76">
        <f>Clienti!A5215</f>
        <v>0</v>
      </c>
    </row>
    <row r="5216" spans="1:2">
      <c r="A5216" s="105" t="str">
        <f>TRIM(Clienti!B5216)</f>
        <v/>
      </c>
      <c r="B5216" s="76">
        <f>Clienti!A5216</f>
        <v>0</v>
      </c>
    </row>
    <row r="5217" spans="1:2">
      <c r="A5217" s="105" t="str">
        <f>TRIM(Clienti!B5217)</f>
        <v/>
      </c>
      <c r="B5217" s="76">
        <f>Clienti!A5217</f>
        <v>0</v>
      </c>
    </row>
    <row r="5218" spans="1:2">
      <c r="A5218" s="105" t="str">
        <f>TRIM(Clienti!B5218)</f>
        <v/>
      </c>
      <c r="B5218" s="76">
        <f>Clienti!A5218</f>
        <v>0</v>
      </c>
    </row>
    <row r="5219" spans="1:2">
      <c r="A5219" s="105" t="str">
        <f>TRIM(Clienti!B5219)</f>
        <v/>
      </c>
      <c r="B5219" s="76">
        <f>Clienti!A5219</f>
        <v>0</v>
      </c>
    </row>
    <row r="5220" spans="1:2">
      <c r="A5220" s="105" t="str">
        <f>TRIM(Clienti!B5220)</f>
        <v/>
      </c>
      <c r="B5220" s="76">
        <f>Clienti!A5220</f>
        <v>0</v>
      </c>
    </row>
    <row r="5221" spans="1:2">
      <c r="A5221" s="105" t="str">
        <f>TRIM(Clienti!B5221)</f>
        <v/>
      </c>
      <c r="B5221" s="76">
        <f>Clienti!A5221</f>
        <v>0</v>
      </c>
    </row>
    <row r="5222" spans="1:2">
      <c r="A5222" s="105" t="str">
        <f>TRIM(Clienti!B5222)</f>
        <v/>
      </c>
      <c r="B5222" s="76">
        <f>Clienti!A5222</f>
        <v>0</v>
      </c>
    </row>
    <row r="5223" spans="1:2">
      <c r="A5223" s="105" t="str">
        <f>TRIM(Clienti!B5223)</f>
        <v/>
      </c>
      <c r="B5223" s="76">
        <f>Clienti!A5223</f>
        <v>0</v>
      </c>
    </row>
    <row r="5224" spans="1:2">
      <c r="A5224" s="105" t="str">
        <f>TRIM(Clienti!B5224)</f>
        <v/>
      </c>
      <c r="B5224" s="76">
        <f>Clienti!A5224</f>
        <v>0</v>
      </c>
    </row>
    <row r="5225" spans="1:2">
      <c r="A5225" s="105" t="str">
        <f>TRIM(Clienti!B5225)</f>
        <v/>
      </c>
      <c r="B5225" s="76">
        <f>Clienti!A5225</f>
        <v>0</v>
      </c>
    </row>
    <row r="5226" spans="1:2">
      <c r="A5226" s="105" t="str">
        <f>TRIM(Clienti!B5226)</f>
        <v/>
      </c>
      <c r="B5226" s="76">
        <f>Clienti!A5226</f>
        <v>0</v>
      </c>
    </row>
    <row r="5227" spans="1:2">
      <c r="A5227" s="105" t="str">
        <f>TRIM(Clienti!B5227)</f>
        <v/>
      </c>
      <c r="B5227" s="76">
        <f>Clienti!A5227</f>
        <v>0</v>
      </c>
    </row>
    <row r="5228" spans="1:2">
      <c r="A5228" s="105" t="str">
        <f>TRIM(Clienti!B5228)</f>
        <v/>
      </c>
      <c r="B5228" s="76">
        <f>Clienti!A5228</f>
        <v>0</v>
      </c>
    </row>
    <row r="5229" spans="1:2">
      <c r="A5229" s="105" t="str">
        <f>TRIM(Clienti!B5229)</f>
        <v/>
      </c>
      <c r="B5229" s="76">
        <f>Clienti!A5229</f>
        <v>0</v>
      </c>
    </row>
    <row r="5230" spans="1:2">
      <c r="A5230" s="105" t="str">
        <f>TRIM(Clienti!B5230)</f>
        <v/>
      </c>
      <c r="B5230" s="76">
        <f>Clienti!A5230</f>
        <v>0</v>
      </c>
    </row>
    <row r="5231" spans="1:2">
      <c r="A5231" s="105" t="str">
        <f>TRIM(Clienti!B5231)</f>
        <v/>
      </c>
      <c r="B5231" s="76">
        <f>Clienti!A5231</f>
        <v>0</v>
      </c>
    </row>
    <row r="5232" spans="1:2">
      <c r="A5232" s="105" t="str">
        <f>TRIM(Clienti!B5232)</f>
        <v/>
      </c>
      <c r="B5232" s="76">
        <f>Clienti!A5232</f>
        <v>0</v>
      </c>
    </row>
    <row r="5233" spans="1:2">
      <c r="A5233" s="105" t="str">
        <f>TRIM(Clienti!B5233)</f>
        <v/>
      </c>
      <c r="B5233" s="76">
        <f>Clienti!A5233</f>
        <v>0</v>
      </c>
    </row>
    <row r="5234" spans="1:2">
      <c r="A5234" s="105" t="str">
        <f>TRIM(Clienti!B5234)</f>
        <v/>
      </c>
      <c r="B5234" s="76">
        <f>Clienti!A5234</f>
        <v>0</v>
      </c>
    </row>
    <row r="5235" spans="1:2">
      <c r="A5235" s="105" t="str">
        <f>TRIM(Clienti!B5235)</f>
        <v/>
      </c>
      <c r="B5235" s="76">
        <f>Clienti!A5235</f>
        <v>0</v>
      </c>
    </row>
    <row r="5236" spans="1:2">
      <c r="A5236" s="105" t="str">
        <f>TRIM(Clienti!B5236)</f>
        <v/>
      </c>
      <c r="B5236" s="76">
        <f>Clienti!A5236</f>
        <v>0</v>
      </c>
    </row>
    <row r="5237" spans="1:2">
      <c r="A5237" s="105" t="str">
        <f>TRIM(Clienti!B5237)</f>
        <v/>
      </c>
      <c r="B5237" s="76">
        <f>Clienti!A5237</f>
        <v>0</v>
      </c>
    </row>
    <row r="5238" spans="1:2">
      <c r="A5238" s="105" t="str">
        <f>TRIM(Clienti!B5238)</f>
        <v/>
      </c>
      <c r="B5238" s="76">
        <f>Clienti!A5238</f>
        <v>0</v>
      </c>
    </row>
    <row r="5239" spans="1:2">
      <c r="A5239" s="105" t="str">
        <f>TRIM(Clienti!B5239)</f>
        <v/>
      </c>
      <c r="B5239" s="76">
        <f>Clienti!A5239</f>
        <v>0</v>
      </c>
    </row>
    <row r="5240" spans="1:2">
      <c r="A5240" s="105" t="str">
        <f>TRIM(Clienti!B5240)</f>
        <v/>
      </c>
      <c r="B5240" s="76">
        <f>Clienti!A5240</f>
        <v>0</v>
      </c>
    </row>
    <row r="5241" spans="1:2">
      <c r="A5241" s="105" t="str">
        <f>TRIM(Clienti!B5241)</f>
        <v/>
      </c>
      <c r="B5241" s="76">
        <f>Clienti!A5241</f>
        <v>0</v>
      </c>
    </row>
    <row r="5242" spans="1:2">
      <c r="A5242" s="105" t="str">
        <f>TRIM(Clienti!B5242)</f>
        <v/>
      </c>
      <c r="B5242" s="76">
        <f>Clienti!A5242</f>
        <v>0</v>
      </c>
    </row>
    <row r="5243" spans="1:2">
      <c r="A5243" s="105" t="str">
        <f>TRIM(Clienti!B5243)</f>
        <v/>
      </c>
      <c r="B5243" s="76">
        <f>Clienti!A5243</f>
        <v>0</v>
      </c>
    </row>
    <row r="5244" spans="1:2">
      <c r="A5244" s="105" t="str">
        <f>TRIM(Clienti!B5244)</f>
        <v/>
      </c>
      <c r="B5244" s="76">
        <f>Clienti!A5244</f>
        <v>0</v>
      </c>
    </row>
    <row r="5245" spans="1:2">
      <c r="A5245" s="105" t="str">
        <f>TRIM(Clienti!B5245)</f>
        <v/>
      </c>
      <c r="B5245" s="76">
        <f>Clienti!A5245</f>
        <v>0</v>
      </c>
    </row>
    <row r="5246" spans="1:2">
      <c r="A5246" s="105" t="str">
        <f>TRIM(Clienti!B5246)</f>
        <v/>
      </c>
      <c r="B5246" s="76">
        <f>Clienti!A5246</f>
        <v>0</v>
      </c>
    </row>
    <row r="5247" spans="1:2">
      <c r="A5247" s="105" t="str">
        <f>TRIM(Clienti!B5247)</f>
        <v/>
      </c>
      <c r="B5247" s="76">
        <f>Clienti!A5247</f>
        <v>0</v>
      </c>
    </row>
    <row r="5248" spans="1:2">
      <c r="A5248" s="105" t="str">
        <f>TRIM(Clienti!B5248)</f>
        <v/>
      </c>
      <c r="B5248" s="76">
        <f>Clienti!A5248</f>
        <v>0</v>
      </c>
    </row>
    <row r="5249" spans="1:2">
      <c r="A5249" s="105" t="str">
        <f>TRIM(Clienti!B5249)</f>
        <v/>
      </c>
      <c r="B5249" s="76">
        <f>Clienti!A5249</f>
        <v>0</v>
      </c>
    </row>
    <row r="5250" spans="1:2">
      <c r="A5250" s="105" t="str">
        <f>TRIM(Clienti!B5250)</f>
        <v/>
      </c>
      <c r="B5250" s="76">
        <f>Clienti!A5250</f>
        <v>0</v>
      </c>
    </row>
    <row r="5251" spans="1:2">
      <c r="A5251" s="105" t="str">
        <f>TRIM(Clienti!B5251)</f>
        <v/>
      </c>
      <c r="B5251" s="76">
        <f>Clienti!A5251</f>
        <v>0</v>
      </c>
    </row>
    <row r="5252" spans="1:2">
      <c r="A5252" s="105" t="str">
        <f>TRIM(Clienti!B5252)</f>
        <v/>
      </c>
      <c r="B5252" s="76">
        <f>Clienti!A5252</f>
        <v>0</v>
      </c>
    </row>
    <row r="5253" spans="1:2">
      <c r="A5253" s="105" t="str">
        <f>TRIM(Clienti!B5253)</f>
        <v/>
      </c>
      <c r="B5253" s="76">
        <f>Clienti!A5253</f>
        <v>0</v>
      </c>
    </row>
    <row r="5254" spans="1:2">
      <c r="A5254" s="105" t="str">
        <f>TRIM(Clienti!B5254)</f>
        <v/>
      </c>
      <c r="B5254" s="76">
        <f>Clienti!A5254</f>
        <v>0</v>
      </c>
    </row>
    <row r="5255" spans="1:2">
      <c r="A5255" s="105" t="str">
        <f>TRIM(Clienti!B5255)</f>
        <v/>
      </c>
      <c r="B5255" s="76">
        <f>Clienti!A5255</f>
        <v>0</v>
      </c>
    </row>
    <row r="5256" spans="1:2">
      <c r="A5256" s="105" t="str">
        <f>TRIM(Clienti!B5256)</f>
        <v/>
      </c>
      <c r="B5256" s="76">
        <f>Clienti!A5256</f>
        <v>0</v>
      </c>
    </row>
    <row r="5257" spans="1:2">
      <c r="A5257" s="105" t="str">
        <f>TRIM(Clienti!B5257)</f>
        <v/>
      </c>
      <c r="B5257" s="76">
        <f>Clienti!A5257</f>
        <v>0</v>
      </c>
    </row>
    <row r="5258" spans="1:2">
      <c r="A5258" s="105" t="str">
        <f>TRIM(Clienti!B5258)</f>
        <v/>
      </c>
      <c r="B5258" s="76">
        <f>Clienti!A5258</f>
        <v>0</v>
      </c>
    </row>
    <row r="5259" spans="1:2">
      <c r="A5259" s="105" t="str">
        <f>TRIM(Clienti!B5259)</f>
        <v/>
      </c>
      <c r="B5259" s="76">
        <f>Clienti!A5259</f>
        <v>0</v>
      </c>
    </row>
    <row r="5260" spans="1:2">
      <c r="A5260" s="105" t="str">
        <f>TRIM(Clienti!B5260)</f>
        <v/>
      </c>
      <c r="B5260" s="76">
        <f>Clienti!A5260</f>
        <v>0</v>
      </c>
    </row>
    <row r="5261" spans="1:2">
      <c r="A5261" s="105" t="str">
        <f>TRIM(Clienti!B5261)</f>
        <v/>
      </c>
      <c r="B5261" s="76">
        <f>Clienti!A5261</f>
        <v>0</v>
      </c>
    </row>
    <row r="5262" spans="1:2">
      <c r="A5262" s="105" t="str">
        <f>TRIM(Clienti!B5262)</f>
        <v/>
      </c>
      <c r="B5262" s="76">
        <f>Clienti!A5262</f>
        <v>0</v>
      </c>
    </row>
    <row r="5263" spans="1:2">
      <c r="A5263" s="105" t="str">
        <f>TRIM(Clienti!B5263)</f>
        <v/>
      </c>
      <c r="B5263" s="76">
        <f>Clienti!A5263</f>
        <v>0</v>
      </c>
    </row>
    <row r="5264" spans="1:2">
      <c r="A5264" s="105" t="str">
        <f>TRIM(Clienti!B5264)</f>
        <v/>
      </c>
      <c r="B5264" s="76">
        <f>Clienti!A5264</f>
        <v>0</v>
      </c>
    </row>
    <row r="5265" spans="1:2">
      <c r="A5265" s="105" t="str">
        <f>TRIM(Clienti!B5265)</f>
        <v/>
      </c>
      <c r="B5265" s="76">
        <f>Clienti!A5265</f>
        <v>0</v>
      </c>
    </row>
    <row r="5266" spans="1:2">
      <c r="A5266" s="105" t="str">
        <f>TRIM(Clienti!B5266)</f>
        <v/>
      </c>
      <c r="B5266" s="76">
        <f>Clienti!A5266</f>
        <v>0</v>
      </c>
    </row>
    <row r="5267" spans="1:2">
      <c r="A5267" s="105" t="str">
        <f>TRIM(Clienti!B5267)</f>
        <v/>
      </c>
      <c r="B5267" s="76">
        <f>Clienti!A5267</f>
        <v>0</v>
      </c>
    </row>
    <row r="5268" spans="1:2">
      <c r="A5268" s="105" t="str">
        <f>TRIM(Clienti!B5268)</f>
        <v/>
      </c>
      <c r="B5268" s="76">
        <f>Clienti!A5268</f>
        <v>0</v>
      </c>
    </row>
    <row r="5269" spans="1:2">
      <c r="A5269" s="105" t="str">
        <f>TRIM(Clienti!B5269)</f>
        <v/>
      </c>
      <c r="B5269" s="76">
        <f>Clienti!A5269</f>
        <v>0</v>
      </c>
    </row>
    <row r="5270" spans="1:2">
      <c r="A5270" s="105" t="str">
        <f>TRIM(Clienti!B5270)</f>
        <v/>
      </c>
      <c r="B5270" s="76">
        <f>Clienti!A5270</f>
        <v>0</v>
      </c>
    </row>
    <row r="5271" spans="1:2">
      <c r="A5271" s="105" t="str">
        <f>TRIM(Clienti!B5271)</f>
        <v/>
      </c>
      <c r="B5271" s="76">
        <f>Clienti!A5271</f>
        <v>0</v>
      </c>
    </row>
    <row r="5272" spans="1:2">
      <c r="A5272" s="105" t="str">
        <f>TRIM(Clienti!B5272)</f>
        <v/>
      </c>
      <c r="B5272" s="76">
        <f>Clienti!A5272</f>
        <v>0</v>
      </c>
    </row>
    <row r="5273" spans="1:2">
      <c r="A5273" s="105" t="str">
        <f>TRIM(Clienti!B5273)</f>
        <v/>
      </c>
      <c r="B5273" s="76">
        <f>Clienti!A5273</f>
        <v>0</v>
      </c>
    </row>
    <row r="5274" spans="1:2">
      <c r="A5274" s="105" t="str">
        <f>TRIM(Clienti!B5274)</f>
        <v/>
      </c>
      <c r="B5274" s="76">
        <f>Clienti!A5274</f>
        <v>0</v>
      </c>
    </row>
    <row r="5275" spans="1:2">
      <c r="A5275" s="105" t="str">
        <f>TRIM(Clienti!B5275)</f>
        <v/>
      </c>
      <c r="B5275" s="76">
        <f>Clienti!A5275</f>
        <v>0</v>
      </c>
    </row>
    <row r="5276" spans="1:2">
      <c r="A5276" s="105" t="str">
        <f>TRIM(Clienti!B5276)</f>
        <v/>
      </c>
      <c r="B5276" s="76">
        <f>Clienti!A5276</f>
        <v>0</v>
      </c>
    </row>
    <row r="5277" spans="1:2">
      <c r="A5277" s="105" t="str">
        <f>TRIM(Clienti!B5277)</f>
        <v/>
      </c>
      <c r="B5277" s="76">
        <f>Clienti!A5277</f>
        <v>0</v>
      </c>
    </row>
    <row r="5278" spans="1:2">
      <c r="A5278" s="105" t="str">
        <f>TRIM(Clienti!B5278)</f>
        <v/>
      </c>
      <c r="B5278" s="76">
        <f>Clienti!A5278</f>
        <v>0</v>
      </c>
    </row>
    <row r="5279" spans="1:2">
      <c r="A5279" s="105" t="str">
        <f>TRIM(Clienti!B5279)</f>
        <v/>
      </c>
      <c r="B5279" s="76">
        <f>Clienti!A5279</f>
        <v>0</v>
      </c>
    </row>
    <row r="5280" spans="1:2">
      <c r="A5280" s="105" t="str">
        <f>TRIM(Clienti!B5280)</f>
        <v/>
      </c>
      <c r="B5280" s="76">
        <f>Clienti!A5280</f>
        <v>0</v>
      </c>
    </row>
    <row r="5281" spans="1:2">
      <c r="A5281" s="105" t="str">
        <f>TRIM(Clienti!B5281)</f>
        <v/>
      </c>
      <c r="B5281" s="76">
        <f>Clienti!A5281</f>
        <v>0</v>
      </c>
    </row>
    <row r="5282" spans="1:2">
      <c r="A5282" s="105" t="str">
        <f>TRIM(Clienti!B5282)</f>
        <v/>
      </c>
      <c r="B5282" s="76">
        <f>Clienti!A5282</f>
        <v>0</v>
      </c>
    </row>
    <row r="5283" spans="1:2">
      <c r="A5283" s="105" t="str">
        <f>TRIM(Clienti!B5283)</f>
        <v/>
      </c>
      <c r="B5283" s="76">
        <f>Clienti!A5283</f>
        <v>0</v>
      </c>
    </row>
    <row r="5284" spans="1:2">
      <c r="A5284" s="105" t="str">
        <f>TRIM(Clienti!B5284)</f>
        <v/>
      </c>
      <c r="B5284" s="76">
        <f>Clienti!A5284</f>
        <v>0</v>
      </c>
    </row>
    <row r="5285" spans="1:2">
      <c r="A5285" s="105" t="str">
        <f>TRIM(Clienti!B5285)</f>
        <v/>
      </c>
      <c r="B5285" s="76">
        <f>Clienti!A5285</f>
        <v>0</v>
      </c>
    </row>
    <row r="5286" spans="1:2">
      <c r="A5286" s="105" t="str">
        <f>TRIM(Clienti!B5286)</f>
        <v/>
      </c>
      <c r="B5286" s="76">
        <f>Clienti!A5286</f>
        <v>0</v>
      </c>
    </row>
    <row r="5287" spans="1:2">
      <c r="A5287" s="105" t="str">
        <f>TRIM(Clienti!B5287)</f>
        <v/>
      </c>
      <c r="B5287" s="76">
        <f>Clienti!A5287</f>
        <v>0</v>
      </c>
    </row>
    <row r="5288" spans="1:2">
      <c r="A5288" s="105" t="str">
        <f>TRIM(Clienti!B5288)</f>
        <v/>
      </c>
      <c r="B5288" s="76">
        <f>Clienti!A5288</f>
        <v>0</v>
      </c>
    </row>
    <row r="5289" spans="1:2">
      <c r="A5289" s="105" t="str">
        <f>TRIM(Clienti!B5289)</f>
        <v/>
      </c>
      <c r="B5289" s="76">
        <f>Clienti!A5289</f>
        <v>0</v>
      </c>
    </row>
    <row r="5290" spans="1:2">
      <c r="A5290" s="105" t="str">
        <f>TRIM(Clienti!B5290)</f>
        <v/>
      </c>
      <c r="B5290" s="76">
        <f>Clienti!A5290</f>
        <v>0</v>
      </c>
    </row>
    <row r="5291" spans="1:2">
      <c r="A5291" s="105" t="str">
        <f>TRIM(Clienti!B5291)</f>
        <v/>
      </c>
      <c r="B5291" s="76">
        <f>Clienti!A5291</f>
        <v>0</v>
      </c>
    </row>
    <row r="5292" spans="1:2">
      <c r="A5292" s="105" t="str">
        <f>TRIM(Clienti!B5292)</f>
        <v/>
      </c>
      <c r="B5292" s="76">
        <f>Clienti!A5292</f>
        <v>0</v>
      </c>
    </row>
    <row r="5293" spans="1:2">
      <c r="A5293" s="105" t="str">
        <f>TRIM(Clienti!B5293)</f>
        <v/>
      </c>
      <c r="B5293" s="76">
        <f>Clienti!A5293</f>
        <v>0</v>
      </c>
    </row>
    <row r="5294" spans="1:2">
      <c r="A5294" s="105" t="str">
        <f>TRIM(Clienti!B5294)</f>
        <v/>
      </c>
      <c r="B5294" s="76">
        <f>Clienti!A5294</f>
        <v>0</v>
      </c>
    </row>
    <row r="5295" spans="1:2">
      <c r="A5295" s="105" t="str">
        <f>TRIM(Clienti!B5295)</f>
        <v/>
      </c>
      <c r="B5295" s="76">
        <f>Clienti!A5295</f>
        <v>0</v>
      </c>
    </row>
    <row r="5296" spans="1:2">
      <c r="A5296" s="105" t="str">
        <f>TRIM(Clienti!B5296)</f>
        <v/>
      </c>
      <c r="B5296" s="76">
        <f>Clienti!A5296</f>
        <v>0</v>
      </c>
    </row>
    <row r="5297" spans="1:2">
      <c r="A5297" s="105" t="str">
        <f>TRIM(Clienti!B5297)</f>
        <v/>
      </c>
      <c r="B5297" s="76">
        <f>Clienti!A5297</f>
        <v>0</v>
      </c>
    </row>
    <row r="5298" spans="1:2">
      <c r="A5298" s="105" t="str">
        <f>TRIM(Clienti!B5298)</f>
        <v/>
      </c>
      <c r="B5298" s="76">
        <f>Clienti!A5298</f>
        <v>0</v>
      </c>
    </row>
    <row r="5299" spans="1:2">
      <c r="A5299" s="105" t="str">
        <f>TRIM(Clienti!B5299)</f>
        <v/>
      </c>
      <c r="B5299" s="76">
        <f>Clienti!A5299</f>
        <v>0</v>
      </c>
    </row>
    <row r="5300" spans="1:2">
      <c r="A5300" s="105" t="str">
        <f>TRIM(Clienti!B5300)</f>
        <v/>
      </c>
      <c r="B5300" s="76">
        <f>Clienti!A5300</f>
        <v>0</v>
      </c>
    </row>
    <row r="5301" spans="1:2">
      <c r="A5301" s="105" t="str">
        <f>TRIM(Clienti!B5301)</f>
        <v/>
      </c>
      <c r="B5301" s="76">
        <f>Clienti!A5301</f>
        <v>0</v>
      </c>
    </row>
    <row r="5302" spans="1:2">
      <c r="A5302" s="105" t="str">
        <f>TRIM(Clienti!B5302)</f>
        <v/>
      </c>
      <c r="B5302" s="76">
        <f>Clienti!A5302</f>
        <v>0</v>
      </c>
    </row>
    <row r="5303" spans="1:2">
      <c r="A5303" s="105" t="str">
        <f>TRIM(Clienti!B5303)</f>
        <v/>
      </c>
      <c r="B5303" s="76">
        <f>Clienti!A5303</f>
        <v>0</v>
      </c>
    </row>
    <row r="5304" spans="1:2">
      <c r="A5304" s="105" t="str">
        <f>TRIM(Clienti!B5304)</f>
        <v/>
      </c>
      <c r="B5304" s="76">
        <f>Clienti!A5304</f>
        <v>0</v>
      </c>
    </row>
    <row r="5305" spans="1:2">
      <c r="A5305" s="105" t="str">
        <f>TRIM(Clienti!B5305)</f>
        <v/>
      </c>
      <c r="B5305" s="76">
        <f>Clienti!A5305</f>
        <v>0</v>
      </c>
    </row>
    <row r="5306" spans="1:2">
      <c r="A5306" s="105" t="str">
        <f>TRIM(Clienti!B5306)</f>
        <v/>
      </c>
      <c r="B5306" s="76">
        <f>Clienti!A5306</f>
        <v>0</v>
      </c>
    </row>
    <row r="5307" spans="1:2">
      <c r="A5307" s="105" t="str">
        <f>TRIM(Clienti!B5307)</f>
        <v/>
      </c>
      <c r="B5307" s="76">
        <f>Clienti!A5307</f>
        <v>0</v>
      </c>
    </row>
    <row r="5308" spans="1:2">
      <c r="A5308" s="105" t="str">
        <f>TRIM(Clienti!B5308)</f>
        <v/>
      </c>
      <c r="B5308" s="76">
        <f>Clienti!A5308</f>
        <v>0</v>
      </c>
    </row>
    <row r="5309" spans="1:2">
      <c r="A5309" s="105" t="str">
        <f>TRIM(Clienti!B5309)</f>
        <v/>
      </c>
      <c r="B5309" s="76">
        <f>Clienti!A5309</f>
        <v>0</v>
      </c>
    </row>
    <row r="5310" spans="1:2">
      <c r="A5310" s="105" t="str">
        <f>TRIM(Clienti!B5310)</f>
        <v/>
      </c>
      <c r="B5310" s="76">
        <f>Clienti!A5310</f>
        <v>0</v>
      </c>
    </row>
    <row r="5311" spans="1:2">
      <c r="A5311" s="105" t="str">
        <f>TRIM(Clienti!B5311)</f>
        <v/>
      </c>
      <c r="B5311" s="76">
        <f>Clienti!A5311</f>
        <v>0</v>
      </c>
    </row>
    <row r="5312" spans="1:2">
      <c r="A5312" s="105" t="str">
        <f>TRIM(Clienti!B5312)</f>
        <v/>
      </c>
      <c r="B5312" s="76">
        <f>Clienti!A5312</f>
        <v>0</v>
      </c>
    </row>
    <row r="5313" spans="1:2">
      <c r="A5313" s="105" t="str">
        <f>TRIM(Clienti!B5313)</f>
        <v/>
      </c>
      <c r="B5313" s="76">
        <f>Clienti!A5313</f>
        <v>0</v>
      </c>
    </row>
    <row r="5314" spans="1:2">
      <c r="A5314" s="105" t="str">
        <f>TRIM(Clienti!B5314)</f>
        <v/>
      </c>
      <c r="B5314" s="76">
        <f>Clienti!A5314</f>
        <v>0</v>
      </c>
    </row>
    <row r="5315" spans="1:2">
      <c r="A5315" s="105" t="str">
        <f>TRIM(Clienti!B5315)</f>
        <v/>
      </c>
      <c r="B5315" s="76">
        <f>Clienti!A5315</f>
        <v>0</v>
      </c>
    </row>
    <row r="5316" spans="1:2">
      <c r="A5316" s="105" t="str">
        <f>TRIM(Clienti!B5316)</f>
        <v/>
      </c>
      <c r="B5316" s="76">
        <f>Clienti!A5316</f>
        <v>0</v>
      </c>
    </row>
    <row r="5317" spans="1:2">
      <c r="A5317" s="105" t="str">
        <f>TRIM(Clienti!B5317)</f>
        <v/>
      </c>
      <c r="B5317" s="76">
        <f>Clienti!A5317</f>
        <v>0</v>
      </c>
    </row>
    <row r="5318" spans="1:2">
      <c r="A5318" s="105" t="str">
        <f>TRIM(Clienti!B5318)</f>
        <v/>
      </c>
      <c r="B5318" s="76">
        <f>Clienti!A5318</f>
        <v>0</v>
      </c>
    </row>
    <row r="5319" spans="1:2">
      <c r="A5319" s="105" t="str">
        <f>TRIM(Clienti!B5319)</f>
        <v/>
      </c>
      <c r="B5319" s="76">
        <f>Clienti!A5319</f>
        <v>0</v>
      </c>
    </row>
    <row r="5320" spans="1:2">
      <c r="A5320" s="105" t="str">
        <f>TRIM(Clienti!B5320)</f>
        <v/>
      </c>
      <c r="B5320" s="76">
        <f>Clienti!A5320</f>
        <v>0</v>
      </c>
    </row>
    <row r="5321" spans="1:2">
      <c r="A5321" s="105" t="str">
        <f>TRIM(Clienti!B5321)</f>
        <v/>
      </c>
      <c r="B5321" s="76">
        <f>Clienti!A5321</f>
        <v>0</v>
      </c>
    </row>
    <row r="5322" spans="1:2">
      <c r="A5322" s="105" t="str">
        <f>TRIM(Clienti!B5322)</f>
        <v/>
      </c>
      <c r="B5322" s="76">
        <f>Clienti!A5322</f>
        <v>0</v>
      </c>
    </row>
    <row r="5323" spans="1:2">
      <c r="A5323" s="105" t="str">
        <f>TRIM(Clienti!B5323)</f>
        <v/>
      </c>
      <c r="B5323" s="76">
        <f>Clienti!A5323</f>
        <v>0</v>
      </c>
    </row>
    <row r="5324" spans="1:2">
      <c r="A5324" s="105" t="str">
        <f>TRIM(Clienti!B5324)</f>
        <v/>
      </c>
      <c r="B5324" s="76">
        <f>Clienti!A5324</f>
        <v>0</v>
      </c>
    </row>
    <row r="5325" spans="1:2">
      <c r="A5325" s="105" t="str">
        <f>TRIM(Clienti!B5325)</f>
        <v/>
      </c>
      <c r="B5325" s="76">
        <f>Clienti!A5325</f>
        <v>0</v>
      </c>
    </row>
    <row r="5326" spans="1:2">
      <c r="A5326" s="105" t="str">
        <f>TRIM(Clienti!B5326)</f>
        <v/>
      </c>
      <c r="B5326" s="76">
        <f>Clienti!A5326</f>
        <v>0</v>
      </c>
    </row>
    <row r="5327" spans="1:2">
      <c r="A5327" s="105" t="str">
        <f>TRIM(Clienti!B5327)</f>
        <v/>
      </c>
      <c r="B5327" s="76">
        <f>Clienti!A5327</f>
        <v>0</v>
      </c>
    </row>
    <row r="5328" spans="1:2">
      <c r="A5328" s="105" t="str">
        <f>TRIM(Clienti!B5328)</f>
        <v/>
      </c>
      <c r="B5328" s="76">
        <f>Clienti!A5328</f>
        <v>0</v>
      </c>
    </row>
    <row r="5329" spans="1:2">
      <c r="A5329" s="105" t="str">
        <f>TRIM(Clienti!B5329)</f>
        <v/>
      </c>
      <c r="B5329" s="76">
        <f>Clienti!A5329</f>
        <v>0</v>
      </c>
    </row>
    <row r="5330" spans="1:2">
      <c r="A5330" s="105" t="str">
        <f>TRIM(Clienti!B5330)</f>
        <v/>
      </c>
      <c r="B5330" s="76">
        <f>Clienti!A5330</f>
        <v>0</v>
      </c>
    </row>
    <row r="5331" spans="1:2">
      <c r="A5331" s="105" t="str">
        <f>TRIM(Clienti!B5331)</f>
        <v/>
      </c>
      <c r="B5331" s="76">
        <f>Clienti!A5331</f>
        <v>0</v>
      </c>
    </row>
    <row r="5332" spans="1:2">
      <c r="A5332" s="105" t="str">
        <f>TRIM(Clienti!B5332)</f>
        <v/>
      </c>
      <c r="B5332" s="76">
        <f>Clienti!A5332</f>
        <v>0</v>
      </c>
    </row>
    <row r="5333" spans="1:2">
      <c r="A5333" s="105" t="str">
        <f>TRIM(Clienti!B5333)</f>
        <v/>
      </c>
      <c r="B5333" s="76">
        <f>Clienti!A5333</f>
        <v>0</v>
      </c>
    </row>
    <row r="5334" spans="1:2">
      <c r="A5334" s="105" t="str">
        <f>TRIM(Clienti!B5334)</f>
        <v/>
      </c>
      <c r="B5334" s="76">
        <f>Clienti!A5334</f>
        <v>0</v>
      </c>
    </row>
    <row r="5335" spans="1:2">
      <c r="A5335" s="105" t="str">
        <f>TRIM(Clienti!B5335)</f>
        <v/>
      </c>
      <c r="B5335" s="76">
        <f>Clienti!A5335</f>
        <v>0</v>
      </c>
    </row>
    <row r="5336" spans="1:2">
      <c r="A5336" s="105" t="str">
        <f>TRIM(Clienti!B5336)</f>
        <v/>
      </c>
      <c r="B5336" s="76">
        <f>Clienti!A5336</f>
        <v>0</v>
      </c>
    </row>
    <row r="5337" spans="1:2">
      <c r="A5337" s="105" t="str">
        <f>TRIM(Clienti!B5337)</f>
        <v/>
      </c>
      <c r="B5337" s="76">
        <f>Clienti!A5337</f>
        <v>0</v>
      </c>
    </row>
    <row r="5338" spans="1:2">
      <c r="A5338" s="105" t="str">
        <f>TRIM(Clienti!B5338)</f>
        <v/>
      </c>
      <c r="B5338" s="76">
        <f>Clienti!A5338</f>
        <v>0</v>
      </c>
    </row>
    <row r="5339" spans="1:2">
      <c r="A5339" s="105" t="str">
        <f>TRIM(Clienti!B5339)</f>
        <v/>
      </c>
      <c r="B5339" s="76">
        <f>Clienti!A5339</f>
        <v>0</v>
      </c>
    </row>
    <row r="5340" spans="1:2">
      <c r="A5340" s="105" t="str">
        <f>TRIM(Clienti!B5340)</f>
        <v/>
      </c>
      <c r="B5340" s="76">
        <f>Clienti!A5340</f>
        <v>0</v>
      </c>
    </row>
    <row r="5341" spans="1:2">
      <c r="A5341" s="105" t="str">
        <f>TRIM(Clienti!B5341)</f>
        <v/>
      </c>
      <c r="B5341" s="76">
        <f>Clienti!A5341</f>
        <v>0</v>
      </c>
    </row>
    <row r="5342" spans="1:2">
      <c r="A5342" s="105" t="str">
        <f>TRIM(Clienti!B5342)</f>
        <v/>
      </c>
      <c r="B5342" s="76">
        <f>Clienti!A5342</f>
        <v>0</v>
      </c>
    </row>
    <row r="5343" spans="1:2">
      <c r="A5343" s="105" t="str">
        <f>TRIM(Clienti!B5343)</f>
        <v/>
      </c>
      <c r="B5343" s="76">
        <f>Clienti!A5343</f>
        <v>0</v>
      </c>
    </row>
    <row r="5344" spans="1:2">
      <c r="A5344" s="105" t="str">
        <f>TRIM(Clienti!B5344)</f>
        <v/>
      </c>
      <c r="B5344" s="76">
        <f>Clienti!A5344</f>
        <v>0</v>
      </c>
    </row>
    <row r="5345" spans="1:2">
      <c r="A5345" s="105" t="str">
        <f>TRIM(Clienti!B5345)</f>
        <v/>
      </c>
      <c r="B5345" s="76">
        <f>Clienti!A5345</f>
        <v>0</v>
      </c>
    </row>
    <row r="5346" spans="1:2">
      <c r="A5346" s="105" t="str">
        <f>TRIM(Clienti!B5346)</f>
        <v/>
      </c>
      <c r="B5346" s="76">
        <f>Clienti!A5346</f>
        <v>0</v>
      </c>
    </row>
    <row r="5347" spans="1:2">
      <c r="A5347" s="105" t="str">
        <f>TRIM(Clienti!B5347)</f>
        <v/>
      </c>
      <c r="B5347" s="76">
        <f>Clienti!A5347</f>
        <v>0</v>
      </c>
    </row>
    <row r="5348" spans="1:2">
      <c r="A5348" s="105" t="str">
        <f>TRIM(Clienti!B5348)</f>
        <v/>
      </c>
      <c r="B5348" s="76">
        <f>Clienti!A5348</f>
        <v>0</v>
      </c>
    </row>
    <row r="5349" spans="1:2">
      <c r="A5349" s="105" t="str">
        <f>TRIM(Clienti!B5349)</f>
        <v/>
      </c>
      <c r="B5349" s="76">
        <f>Clienti!A5349</f>
        <v>0</v>
      </c>
    </row>
    <row r="5350" spans="1:2">
      <c r="A5350" s="105" t="str">
        <f>TRIM(Clienti!B5350)</f>
        <v/>
      </c>
      <c r="B5350" s="76">
        <f>Clienti!A5350</f>
        <v>0</v>
      </c>
    </row>
    <row r="5351" spans="1:2">
      <c r="A5351" s="105" t="str">
        <f>TRIM(Clienti!B5351)</f>
        <v/>
      </c>
      <c r="B5351" s="76">
        <f>Clienti!A5351</f>
        <v>0</v>
      </c>
    </row>
    <row r="5352" spans="1:2">
      <c r="A5352" s="105" t="str">
        <f>TRIM(Clienti!B5352)</f>
        <v/>
      </c>
      <c r="B5352" s="76">
        <f>Clienti!A5352</f>
        <v>0</v>
      </c>
    </row>
    <row r="5353" spans="1:2">
      <c r="A5353" s="105" t="str">
        <f>TRIM(Clienti!B5353)</f>
        <v/>
      </c>
      <c r="B5353" s="76">
        <f>Clienti!A5353</f>
        <v>0</v>
      </c>
    </row>
    <row r="5354" spans="1:2">
      <c r="A5354" s="105" t="str">
        <f>TRIM(Clienti!B5354)</f>
        <v/>
      </c>
      <c r="B5354" s="76">
        <f>Clienti!A5354</f>
        <v>0</v>
      </c>
    </row>
    <row r="5355" spans="1:2">
      <c r="A5355" s="105" t="str">
        <f>TRIM(Clienti!B5355)</f>
        <v/>
      </c>
      <c r="B5355" s="76">
        <f>Clienti!A5355</f>
        <v>0</v>
      </c>
    </row>
    <row r="5356" spans="1:2">
      <c r="A5356" s="105" t="str">
        <f>TRIM(Clienti!B5356)</f>
        <v/>
      </c>
      <c r="B5356" s="76">
        <f>Clienti!A5356</f>
        <v>0</v>
      </c>
    </row>
    <row r="5357" spans="1:2">
      <c r="A5357" s="105" t="str">
        <f>TRIM(Clienti!B5357)</f>
        <v/>
      </c>
      <c r="B5357" s="76">
        <f>Clienti!A5357</f>
        <v>0</v>
      </c>
    </row>
    <row r="5358" spans="1:2">
      <c r="A5358" s="105" t="str">
        <f>TRIM(Clienti!B5358)</f>
        <v/>
      </c>
      <c r="B5358" s="76">
        <f>Clienti!A5358</f>
        <v>0</v>
      </c>
    </row>
    <row r="5359" spans="1:2">
      <c r="A5359" s="105" t="str">
        <f>TRIM(Clienti!B5359)</f>
        <v/>
      </c>
      <c r="B5359" s="76">
        <f>Clienti!A5359</f>
        <v>0</v>
      </c>
    </row>
    <row r="5360" spans="1:2">
      <c r="A5360" s="105" t="str">
        <f>TRIM(Clienti!B5360)</f>
        <v/>
      </c>
      <c r="B5360" s="76">
        <f>Clienti!A5360</f>
        <v>0</v>
      </c>
    </row>
    <row r="5361" spans="1:2">
      <c r="A5361" s="105" t="str">
        <f>TRIM(Clienti!B5361)</f>
        <v/>
      </c>
      <c r="B5361" s="76">
        <f>Clienti!A5361</f>
        <v>0</v>
      </c>
    </row>
    <row r="5362" spans="1:2">
      <c r="A5362" s="105" t="str">
        <f>TRIM(Clienti!B5362)</f>
        <v/>
      </c>
      <c r="B5362" s="76">
        <f>Clienti!A5362</f>
        <v>0</v>
      </c>
    </row>
    <row r="5363" spans="1:2">
      <c r="A5363" s="105" t="str">
        <f>TRIM(Clienti!B5363)</f>
        <v/>
      </c>
      <c r="B5363" s="76">
        <f>Clienti!A5363</f>
        <v>0</v>
      </c>
    </row>
    <row r="5364" spans="1:2">
      <c r="A5364" s="105" t="str">
        <f>TRIM(Clienti!B5364)</f>
        <v/>
      </c>
      <c r="B5364" s="76">
        <f>Clienti!A5364</f>
        <v>0</v>
      </c>
    </row>
    <row r="5365" spans="1:2">
      <c r="A5365" s="105" t="str">
        <f>TRIM(Clienti!B5365)</f>
        <v/>
      </c>
      <c r="B5365" s="76">
        <f>Clienti!A5365</f>
        <v>0</v>
      </c>
    </row>
    <row r="5366" spans="1:2">
      <c r="A5366" s="105" t="str">
        <f>TRIM(Clienti!B5366)</f>
        <v/>
      </c>
      <c r="B5366" s="76">
        <f>Clienti!A5366</f>
        <v>0</v>
      </c>
    </row>
    <row r="5367" spans="1:2">
      <c r="A5367" s="105" t="str">
        <f>TRIM(Clienti!B5367)</f>
        <v/>
      </c>
      <c r="B5367" s="76">
        <f>Clienti!A5367</f>
        <v>0</v>
      </c>
    </row>
    <row r="5368" spans="1:2">
      <c r="A5368" s="105" t="str">
        <f>TRIM(Clienti!B5368)</f>
        <v/>
      </c>
      <c r="B5368" s="76">
        <f>Clienti!A5368</f>
        <v>0</v>
      </c>
    </row>
    <row r="5369" spans="1:2">
      <c r="A5369" s="105" t="str">
        <f>TRIM(Clienti!B5369)</f>
        <v/>
      </c>
      <c r="B5369" s="76">
        <f>Clienti!A5369</f>
        <v>0</v>
      </c>
    </row>
    <row r="5370" spans="1:2">
      <c r="A5370" s="105" t="str">
        <f>TRIM(Clienti!B5370)</f>
        <v/>
      </c>
      <c r="B5370" s="76">
        <f>Clienti!A5370</f>
        <v>0</v>
      </c>
    </row>
    <row r="5371" spans="1:2">
      <c r="A5371" s="105" t="str">
        <f>TRIM(Clienti!B5371)</f>
        <v/>
      </c>
      <c r="B5371" s="76">
        <f>Clienti!A5371</f>
        <v>0</v>
      </c>
    </row>
    <row r="5372" spans="1:2">
      <c r="A5372" s="105" t="str">
        <f>TRIM(Clienti!B5372)</f>
        <v/>
      </c>
      <c r="B5372" s="76">
        <f>Clienti!A5372</f>
        <v>0</v>
      </c>
    </row>
    <row r="5373" spans="1:2">
      <c r="A5373" s="105" t="str">
        <f>TRIM(Clienti!B5373)</f>
        <v/>
      </c>
      <c r="B5373" s="76">
        <f>Clienti!A5373</f>
        <v>0</v>
      </c>
    </row>
    <row r="5374" spans="1:2">
      <c r="A5374" s="105" t="str">
        <f>TRIM(Clienti!B5374)</f>
        <v/>
      </c>
      <c r="B5374" s="76">
        <f>Clienti!A5374</f>
        <v>0</v>
      </c>
    </row>
    <row r="5375" spans="1:2">
      <c r="A5375" s="105" t="str">
        <f>TRIM(Clienti!B5375)</f>
        <v/>
      </c>
      <c r="B5375" s="76">
        <f>Clienti!A5375</f>
        <v>0</v>
      </c>
    </row>
    <row r="5376" spans="1:2">
      <c r="A5376" s="105" t="str">
        <f>TRIM(Clienti!B5376)</f>
        <v/>
      </c>
      <c r="B5376" s="76">
        <f>Clienti!A5376</f>
        <v>0</v>
      </c>
    </row>
    <row r="5377" spans="1:2">
      <c r="A5377" s="105" t="str">
        <f>TRIM(Clienti!B5377)</f>
        <v/>
      </c>
      <c r="B5377" s="76">
        <f>Clienti!A5377</f>
        <v>0</v>
      </c>
    </row>
    <row r="5378" spans="1:2">
      <c r="A5378" s="105" t="str">
        <f>TRIM(Clienti!B5378)</f>
        <v/>
      </c>
      <c r="B5378" s="76">
        <f>Clienti!A5378</f>
        <v>0</v>
      </c>
    </row>
    <row r="5379" spans="1:2">
      <c r="A5379" s="105" t="str">
        <f>TRIM(Clienti!B5379)</f>
        <v/>
      </c>
      <c r="B5379" s="76">
        <f>Clienti!A5379</f>
        <v>0</v>
      </c>
    </row>
    <row r="5380" spans="1:2">
      <c r="A5380" s="105" t="str">
        <f>TRIM(Clienti!B5380)</f>
        <v/>
      </c>
      <c r="B5380" s="76">
        <f>Clienti!A5380</f>
        <v>0</v>
      </c>
    </row>
    <row r="5381" spans="1:2">
      <c r="A5381" s="105" t="str">
        <f>TRIM(Clienti!B5381)</f>
        <v/>
      </c>
      <c r="B5381" s="76">
        <f>Clienti!A5381</f>
        <v>0</v>
      </c>
    </row>
    <row r="5382" spans="1:2">
      <c r="A5382" s="105" t="str">
        <f>TRIM(Clienti!B5382)</f>
        <v/>
      </c>
      <c r="B5382" s="76">
        <f>Clienti!A5382</f>
        <v>0</v>
      </c>
    </row>
    <row r="5383" spans="1:2">
      <c r="A5383" s="105" t="str">
        <f>TRIM(Clienti!B5383)</f>
        <v/>
      </c>
      <c r="B5383" s="76">
        <f>Clienti!A5383</f>
        <v>0</v>
      </c>
    </row>
    <row r="5384" spans="1:2">
      <c r="A5384" s="105" t="str">
        <f>TRIM(Clienti!B5384)</f>
        <v/>
      </c>
      <c r="B5384" s="76">
        <f>Clienti!A5384</f>
        <v>0</v>
      </c>
    </row>
    <row r="5385" spans="1:2">
      <c r="A5385" s="105" t="str">
        <f>TRIM(Clienti!B5385)</f>
        <v/>
      </c>
      <c r="B5385" s="76">
        <f>Clienti!A5385</f>
        <v>0</v>
      </c>
    </row>
    <row r="5386" spans="1:2">
      <c r="A5386" s="105" t="str">
        <f>TRIM(Clienti!B5386)</f>
        <v/>
      </c>
      <c r="B5386" s="76">
        <f>Clienti!A5386</f>
        <v>0</v>
      </c>
    </row>
    <row r="5387" spans="1:2">
      <c r="A5387" s="105" t="str">
        <f>TRIM(Clienti!B5387)</f>
        <v/>
      </c>
      <c r="B5387" s="76">
        <f>Clienti!A5387</f>
        <v>0</v>
      </c>
    </row>
    <row r="5388" spans="1:2">
      <c r="A5388" s="105" t="str">
        <f>TRIM(Clienti!B5388)</f>
        <v/>
      </c>
      <c r="B5388" s="76">
        <f>Clienti!A5388</f>
        <v>0</v>
      </c>
    </row>
    <row r="5389" spans="1:2">
      <c r="A5389" s="105" t="str">
        <f>TRIM(Clienti!B5389)</f>
        <v/>
      </c>
      <c r="B5389" s="76">
        <f>Clienti!A5389</f>
        <v>0</v>
      </c>
    </row>
    <row r="5390" spans="1:2">
      <c r="A5390" s="105" t="str">
        <f>TRIM(Clienti!B5390)</f>
        <v/>
      </c>
      <c r="B5390" s="76">
        <f>Clienti!A5390</f>
        <v>0</v>
      </c>
    </row>
    <row r="5391" spans="1:2">
      <c r="A5391" s="105" t="str">
        <f>TRIM(Clienti!B5391)</f>
        <v/>
      </c>
      <c r="B5391" s="76">
        <f>Clienti!A5391</f>
        <v>0</v>
      </c>
    </row>
    <row r="5392" spans="1:2">
      <c r="A5392" s="105" t="str">
        <f>TRIM(Clienti!B5392)</f>
        <v/>
      </c>
      <c r="B5392" s="76">
        <f>Clienti!A5392</f>
        <v>0</v>
      </c>
    </row>
    <row r="5393" spans="1:2">
      <c r="A5393" s="105" t="str">
        <f>TRIM(Clienti!B5393)</f>
        <v/>
      </c>
      <c r="B5393" s="76">
        <f>Clienti!A5393</f>
        <v>0</v>
      </c>
    </row>
    <row r="5394" spans="1:2">
      <c r="A5394" s="105" t="str">
        <f>TRIM(Clienti!B5394)</f>
        <v/>
      </c>
      <c r="B5394" s="76">
        <f>Clienti!A5394</f>
        <v>0</v>
      </c>
    </row>
    <row r="5395" spans="1:2">
      <c r="A5395" s="105" t="str">
        <f>TRIM(Clienti!B5395)</f>
        <v/>
      </c>
      <c r="B5395" s="76">
        <f>Clienti!A5395</f>
        <v>0</v>
      </c>
    </row>
    <row r="5396" spans="1:2">
      <c r="A5396" s="105" t="str">
        <f>TRIM(Clienti!B5396)</f>
        <v/>
      </c>
      <c r="B5396" s="76">
        <f>Clienti!A5396</f>
        <v>0</v>
      </c>
    </row>
    <row r="5397" spans="1:2">
      <c r="A5397" s="105" t="str">
        <f>TRIM(Clienti!B5397)</f>
        <v/>
      </c>
      <c r="B5397" s="76">
        <f>Clienti!A5397</f>
        <v>0</v>
      </c>
    </row>
    <row r="5398" spans="1:2">
      <c r="A5398" s="105" t="str">
        <f>TRIM(Clienti!B5398)</f>
        <v/>
      </c>
      <c r="B5398" s="76">
        <f>Clienti!A5398</f>
        <v>0</v>
      </c>
    </row>
    <row r="5399" spans="1:2">
      <c r="A5399" s="105" t="str">
        <f>TRIM(Clienti!B5399)</f>
        <v/>
      </c>
      <c r="B5399" s="76">
        <f>Clienti!A5399</f>
        <v>0</v>
      </c>
    </row>
    <row r="5400" spans="1:2">
      <c r="A5400" s="105" t="str">
        <f>TRIM(Clienti!B5400)</f>
        <v/>
      </c>
      <c r="B5400" s="76">
        <f>Clienti!A5400</f>
        <v>0</v>
      </c>
    </row>
    <row r="5401" spans="1:2">
      <c r="A5401" s="105" t="str">
        <f>TRIM(Clienti!B5401)</f>
        <v/>
      </c>
      <c r="B5401" s="76">
        <f>Clienti!A5401</f>
        <v>0</v>
      </c>
    </row>
    <row r="5402" spans="1:2">
      <c r="A5402" s="105" t="str">
        <f>TRIM(Clienti!B5402)</f>
        <v/>
      </c>
      <c r="B5402" s="76">
        <f>Clienti!A5402</f>
        <v>0</v>
      </c>
    </row>
    <row r="5403" spans="1:2">
      <c r="A5403" s="105" t="str">
        <f>TRIM(Clienti!B5403)</f>
        <v/>
      </c>
      <c r="B5403" s="76">
        <f>Clienti!A5403</f>
        <v>0</v>
      </c>
    </row>
    <row r="5404" spans="1:2">
      <c r="A5404" s="105" t="str">
        <f>TRIM(Clienti!B5404)</f>
        <v/>
      </c>
      <c r="B5404" s="76">
        <f>Clienti!A5404</f>
        <v>0</v>
      </c>
    </row>
    <row r="5405" spans="1:2">
      <c r="A5405" s="105" t="str">
        <f>TRIM(Clienti!B5405)</f>
        <v/>
      </c>
      <c r="B5405" s="76">
        <f>Clienti!A5405</f>
        <v>0</v>
      </c>
    </row>
    <row r="5406" spans="1:2">
      <c r="A5406" s="105" t="str">
        <f>TRIM(Clienti!B5406)</f>
        <v/>
      </c>
      <c r="B5406" s="76">
        <f>Clienti!A5406</f>
        <v>0</v>
      </c>
    </row>
    <row r="5407" spans="1:2">
      <c r="A5407" s="105" t="str">
        <f>TRIM(Clienti!B5407)</f>
        <v/>
      </c>
      <c r="B5407" s="76">
        <f>Clienti!A5407</f>
        <v>0</v>
      </c>
    </row>
    <row r="5408" spans="1:2">
      <c r="A5408" s="105" t="str">
        <f>TRIM(Clienti!B5408)</f>
        <v/>
      </c>
      <c r="B5408" s="76">
        <f>Clienti!A5408</f>
        <v>0</v>
      </c>
    </row>
    <row r="5409" spans="1:2">
      <c r="A5409" s="105" t="str">
        <f>TRIM(Clienti!B5409)</f>
        <v/>
      </c>
      <c r="B5409" s="76">
        <f>Clienti!A5409</f>
        <v>0</v>
      </c>
    </row>
    <row r="5410" spans="1:2">
      <c r="A5410" s="105" t="str">
        <f>TRIM(Clienti!B5410)</f>
        <v/>
      </c>
      <c r="B5410" s="76">
        <f>Clienti!A5410</f>
        <v>0</v>
      </c>
    </row>
    <row r="5411" spans="1:2">
      <c r="A5411" s="105" t="str">
        <f>TRIM(Clienti!B5411)</f>
        <v/>
      </c>
      <c r="B5411" s="76">
        <f>Clienti!A5411</f>
        <v>0</v>
      </c>
    </row>
    <row r="5412" spans="1:2">
      <c r="A5412" s="105" t="str">
        <f>TRIM(Clienti!B5412)</f>
        <v/>
      </c>
      <c r="B5412" s="76">
        <f>Clienti!A5412</f>
        <v>0</v>
      </c>
    </row>
    <row r="5413" spans="1:2">
      <c r="A5413" s="105" t="str">
        <f>TRIM(Clienti!B5413)</f>
        <v/>
      </c>
      <c r="B5413" s="76">
        <f>Clienti!A5413</f>
        <v>0</v>
      </c>
    </row>
    <row r="5414" spans="1:2">
      <c r="A5414" s="105" t="str">
        <f>TRIM(Clienti!B5414)</f>
        <v/>
      </c>
      <c r="B5414" s="76">
        <f>Clienti!A5414</f>
        <v>0</v>
      </c>
    </row>
    <row r="5415" spans="1:2">
      <c r="A5415" s="105" t="str">
        <f>TRIM(Clienti!B5415)</f>
        <v/>
      </c>
      <c r="B5415" s="76">
        <f>Clienti!A5415</f>
        <v>0</v>
      </c>
    </row>
    <row r="5416" spans="1:2">
      <c r="A5416" s="105" t="str">
        <f>TRIM(Clienti!B5416)</f>
        <v/>
      </c>
      <c r="B5416" s="76">
        <f>Clienti!A5416</f>
        <v>0</v>
      </c>
    </row>
    <row r="5417" spans="1:2">
      <c r="A5417" s="105" t="str">
        <f>TRIM(Clienti!B5417)</f>
        <v/>
      </c>
      <c r="B5417" s="76">
        <f>Clienti!A5417</f>
        <v>0</v>
      </c>
    </row>
    <row r="5418" spans="1:2">
      <c r="A5418" s="105" t="str">
        <f>TRIM(Clienti!B5418)</f>
        <v/>
      </c>
      <c r="B5418" s="76">
        <f>Clienti!A5418</f>
        <v>0</v>
      </c>
    </row>
    <row r="5419" spans="1:2">
      <c r="A5419" s="105" t="str">
        <f>TRIM(Clienti!B5419)</f>
        <v/>
      </c>
      <c r="B5419" s="76">
        <f>Clienti!A5419</f>
        <v>0</v>
      </c>
    </row>
    <row r="5420" spans="1:2">
      <c r="A5420" s="105" t="str">
        <f>TRIM(Clienti!B5420)</f>
        <v/>
      </c>
      <c r="B5420" s="76">
        <f>Clienti!A5420</f>
        <v>0</v>
      </c>
    </row>
    <row r="5421" spans="1:2">
      <c r="A5421" s="105" t="str">
        <f>TRIM(Clienti!B5421)</f>
        <v/>
      </c>
      <c r="B5421" s="76">
        <f>Clienti!A5421</f>
        <v>0</v>
      </c>
    </row>
    <row r="5422" spans="1:2">
      <c r="A5422" s="105" t="str">
        <f>TRIM(Clienti!B5422)</f>
        <v/>
      </c>
      <c r="B5422" s="76">
        <f>Clienti!A5422</f>
        <v>0</v>
      </c>
    </row>
    <row r="5423" spans="1:2">
      <c r="A5423" s="105" t="str">
        <f>TRIM(Clienti!B5423)</f>
        <v/>
      </c>
      <c r="B5423" s="76">
        <f>Clienti!A5423</f>
        <v>0</v>
      </c>
    </row>
    <row r="5424" spans="1:2">
      <c r="A5424" s="105" t="str">
        <f>TRIM(Clienti!B5424)</f>
        <v/>
      </c>
      <c r="B5424" s="76">
        <f>Clienti!A5424</f>
        <v>0</v>
      </c>
    </row>
    <row r="5425" spans="1:2">
      <c r="A5425" s="105" t="str">
        <f>TRIM(Clienti!B5425)</f>
        <v/>
      </c>
      <c r="B5425" s="76">
        <f>Clienti!A5425</f>
        <v>0</v>
      </c>
    </row>
    <row r="5426" spans="1:2">
      <c r="A5426" s="105" t="str">
        <f>TRIM(Clienti!B5426)</f>
        <v/>
      </c>
      <c r="B5426" s="76">
        <f>Clienti!A5426</f>
        <v>0</v>
      </c>
    </row>
    <row r="5427" spans="1:2">
      <c r="A5427" s="105" t="str">
        <f>TRIM(Clienti!B5427)</f>
        <v/>
      </c>
      <c r="B5427" s="76">
        <f>Clienti!A5427</f>
        <v>0</v>
      </c>
    </row>
    <row r="5428" spans="1:2">
      <c r="A5428" s="105" t="str">
        <f>TRIM(Clienti!B5428)</f>
        <v/>
      </c>
      <c r="B5428" s="76">
        <f>Clienti!A5428</f>
        <v>0</v>
      </c>
    </row>
    <row r="5429" spans="1:2">
      <c r="A5429" s="105" t="str">
        <f>TRIM(Clienti!B5429)</f>
        <v/>
      </c>
      <c r="B5429" s="76">
        <f>Clienti!A5429</f>
        <v>0</v>
      </c>
    </row>
    <row r="5430" spans="1:2">
      <c r="A5430" s="105" t="str">
        <f>TRIM(Clienti!B5430)</f>
        <v/>
      </c>
      <c r="B5430" s="76">
        <f>Clienti!A5430</f>
        <v>0</v>
      </c>
    </row>
    <row r="5431" spans="1:2">
      <c r="A5431" s="105" t="str">
        <f>TRIM(Clienti!B5431)</f>
        <v/>
      </c>
      <c r="B5431" s="76">
        <f>Clienti!A5431</f>
        <v>0</v>
      </c>
    </row>
    <row r="5432" spans="1:2">
      <c r="A5432" s="105" t="str">
        <f>TRIM(Clienti!B5432)</f>
        <v/>
      </c>
      <c r="B5432" s="76">
        <f>Clienti!A5432</f>
        <v>0</v>
      </c>
    </row>
    <row r="5433" spans="1:2">
      <c r="A5433" s="105" t="str">
        <f>TRIM(Clienti!B5433)</f>
        <v/>
      </c>
      <c r="B5433" s="76">
        <f>Clienti!A5433</f>
        <v>0</v>
      </c>
    </row>
    <row r="5434" spans="1:2">
      <c r="A5434" s="105" t="str">
        <f>TRIM(Clienti!B5434)</f>
        <v/>
      </c>
      <c r="B5434" s="76">
        <f>Clienti!A5434</f>
        <v>0</v>
      </c>
    </row>
    <row r="5435" spans="1:2">
      <c r="A5435" s="105" t="str">
        <f>TRIM(Clienti!B5435)</f>
        <v/>
      </c>
      <c r="B5435" s="76">
        <f>Clienti!A5435</f>
        <v>0</v>
      </c>
    </row>
    <row r="5436" spans="1:2">
      <c r="A5436" s="105" t="str">
        <f>TRIM(Clienti!B5436)</f>
        <v/>
      </c>
      <c r="B5436" s="76">
        <f>Clienti!A5436</f>
        <v>0</v>
      </c>
    </row>
    <row r="5437" spans="1:2">
      <c r="A5437" s="105" t="str">
        <f>TRIM(Clienti!B5437)</f>
        <v/>
      </c>
      <c r="B5437" s="76">
        <f>Clienti!A5437</f>
        <v>0</v>
      </c>
    </row>
    <row r="5438" spans="1:2">
      <c r="A5438" s="105" t="str">
        <f>TRIM(Clienti!B5438)</f>
        <v/>
      </c>
      <c r="B5438" s="76">
        <f>Clienti!A5438</f>
        <v>0</v>
      </c>
    </row>
    <row r="5439" spans="1:2">
      <c r="A5439" s="105" t="str">
        <f>TRIM(Clienti!B5439)</f>
        <v/>
      </c>
      <c r="B5439" s="76">
        <f>Clienti!A5439</f>
        <v>0</v>
      </c>
    </row>
    <row r="5440" spans="1:2">
      <c r="A5440" s="105" t="str">
        <f>TRIM(Clienti!B5440)</f>
        <v/>
      </c>
      <c r="B5440" s="76">
        <f>Clienti!A5440</f>
        <v>0</v>
      </c>
    </row>
    <row r="5441" spans="1:2">
      <c r="A5441" s="105" t="str">
        <f>TRIM(Clienti!B5441)</f>
        <v/>
      </c>
      <c r="B5441" s="76">
        <f>Clienti!A5441</f>
        <v>0</v>
      </c>
    </row>
    <row r="5442" spans="1:2">
      <c r="A5442" s="105" t="str">
        <f>TRIM(Clienti!B5442)</f>
        <v/>
      </c>
      <c r="B5442" s="76">
        <f>Clienti!A5442</f>
        <v>0</v>
      </c>
    </row>
    <row r="5443" spans="1:2">
      <c r="A5443" s="105" t="str">
        <f>TRIM(Clienti!B5443)</f>
        <v/>
      </c>
      <c r="B5443" s="76">
        <f>Clienti!A5443</f>
        <v>0</v>
      </c>
    </row>
    <row r="5444" spans="1:2">
      <c r="A5444" s="105" t="str">
        <f>TRIM(Clienti!B5444)</f>
        <v/>
      </c>
      <c r="B5444" s="76">
        <f>Clienti!A5444</f>
        <v>0</v>
      </c>
    </row>
    <row r="5445" spans="1:2">
      <c r="A5445" s="105" t="str">
        <f>TRIM(Clienti!B5445)</f>
        <v/>
      </c>
      <c r="B5445" s="76">
        <f>Clienti!A5445</f>
        <v>0</v>
      </c>
    </row>
    <row r="5446" spans="1:2">
      <c r="A5446" s="105" t="str">
        <f>TRIM(Clienti!B5446)</f>
        <v/>
      </c>
      <c r="B5446" s="76">
        <f>Clienti!A5446</f>
        <v>0</v>
      </c>
    </row>
    <row r="5447" spans="1:2">
      <c r="A5447" s="105" t="str">
        <f>TRIM(Clienti!B5447)</f>
        <v/>
      </c>
      <c r="B5447" s="76">
        <f>Clienti!A5447</f>
        <v>0</v>
      </c>
    </row>
    <row r="5448" spans="1:2">
      <c r="A5448" s="105" t="str">
        <f>TRIM(Clienti!B5448)</f>
        <v/>
      </c>
      <c r="B5448" s="76">
        <f>Clienti!A5448</f>
        <v>0</v>
      </c>
    </row>
    <row r="5449" spans="1:2">
      <c r="A5449" s="105" t="str">
        <f>TRIM(Clienti!B5449)</f>
        <v/>
      </c>
      <c r="B5449" s="76">
        <f>Clienti!A5449</f>
        <v>0</v>
      </c>
    </row>
    <row r="5450" spans="1:2">
      <c r="A5450" s="105" t="str">
        <f>TRIM(Clienti!B5450)</f>
        <v/>
      </c>
      <c r="B5450" s="76">
        <f>Clienti!A5450</f>
        <v>0</v>
      </c>
    </row>
    <row r="5451" spans="1:2">
      <c r="A5451" s="105" t="str">
        <f>TRIM(Clienti!B5451)</f>
        <v/>
      </c>
      <c r="B5451" s="76">
        <f>Clienti!A5451</f>
        <v>0</v>
      </c>
    </row>
    <row r="5452" spans="1:2">
      <c r="A5452" s="105" t="str">
        <f>TRIM(Clienti!B5452)</f>
        <v/>
      </c>
      <c r="B5452" s="76">
        <f>Clienti!A5452</f>
        <v>0</v>
      </c>
    </row>
    <row r="5453" spans="1:2">
      <c r="A5453" s="105" t="str">
        <f>TRIM(Clienti!B5453)</f>
        <v/>
      </c>
      <c r="B5453" s="76">
        <f>Clienti!A5453</f>
        <v>0</v>
      </c>
    </row>
    <row r="5454" spans="1:2">
      <c r="A5454" s="105" t="str">
        <f>TRIM(Clienti!B5454)</f>
        <v/>
      </c>
      <c r="B5454" s="76">
        <f>Clienti!A5454</f>
        <v>0</v>
      </c>
    </row>
    <row r="5455" spans="1:2">
      <c r="A5455" s="105" t="str">
        <f>TRIM(Clienti!B5455)</f>
        <v/>
      </c>
      <c r="B5455" s="76">
        <f>Clienti!A5455</f>
        <v>0</v>
      </c>
    </row>
    <row r="5456" spans="1:2">
      <c r="A5456" s="105" t="str">
        <f>TRIM(Clienti!B5456)</f>
        <v/>
      </c>
      <c r="B5456" s="76">
        <f>Clienti!A5456</f>
        <v>0</v>
      </c>
    </row>
    <row r="5457" spans="1:2">
      <c r="A5457" s="105" t="str">
        <f>TRIM(Clienti!B5457)</f>
        <v/>
      </c>
      <c r="B5457" s="76">
        <f>Clienti!A5457</f>
        <v>0</v>
      </c>
    </row>
    <row r="5458" spans="1:2">
      <c r="A5458" s="105" t="str">
        <f>TRIM(Clienti!B5458)</f>
        <v/>
      </c>
      <c r="B5458" s="76">
        <f>Clienti!A5458</f>
        <v>0</v>
      </c>
    </row>
    <row r="5459" spans="1:2">
      <c r="A5459" s="105" t="str">
        <f>TRIM(Clienti!B5459)</f>
        <v/>
      </c>
      <c r="B5459" s="76">
        <f>Clienti!A5459</f>
        <v>0</v>
      </c>
    </row>
    <row r="5460" spans="1:2">
      <c r="A5460" s="105" t="str">
        <f>TRIM(Clienti!B5460)</f>
        <v/>
      </c>
      <c r="B5460" s="76">
        <f>Clienti!A5460</f>
        <v>0</v>
      </c>
    </row>
    <row r="5461" spans="1:2">
      <c r="A5461" s="105" t="str">
        <f>TRIM(Clienti!B5461)</f>
        <v/>
      </c>
      <c r="B5461" s="76">
        <f>Clienti!A5461</f>
        <v>0</v>
      </c>
    </row>
    <row r="5462" spans="1:2">
      <c r="A5462" s="105" t="str">
        <f>TRIM(Clienti!B5462)</f>
        <v/>
      </c>
      <c r="B5462" s="76">
        <f>Clienti!A5462</f>
        <v>0</v>
      </c>
    </row>
    <row r="5463" spans="1:2">
      <c r="A5463" s="105" t="str">
        <f>TRIM(Clienti!B5463)</f>
        <v/>
      </c>
      <c r="B5463" s="76">
        <f>Clienti!A5463</f>
        <v>0</v>
      </c>
    </row>
    <row r="5464" spans="1:2">
      <c r="A5464" s="105" t="str">
        <f>TRIM(Clienti!B5464)</f>
        <v/>
      </c>
      <c r="B5464" s="76">
        <f>Clienti!A5464</f>
        <v>0</v>
      </c>
    </row>
    <row r="5465" spans="1:2">
      <c r="A5465" s="105" t="str">
        <f>TRIM(Clienti!B5465)</f>
        <v/>
      </c>
      <c r="B5465" s="76">
        <f>Clienti!A5465</f>
        <v>0</v>
      </c>
    </row>
    <row r="5466" spans="1:2">
      <c r="A5466" s="105" t="str">
        <f>TRIM(Clienti!B5466)</f>
        <v/>
      </c>
      <c r="B5466" s="76">
        <f>Clienti!A5466</f>
        <v>0</v>
      </c>
    </row>
    <row r="5467" spans="1:2">
      <c r="A5467" s="105" t="str">
        <f>TRIM(Clienti!B5467)</f>
        <v/>
      </c>
      <c r="B5467" s="76">
        <f>Clienti!A5467</f>
        <v>0</v>
      </c>
    </row>
    <row r="5468" spans="1:2">
      <c r="A5468" s="105" t="str">
        <f>TRIM(Clienti!B5468)</f>
        <v/>
      </c>
      <c r="B5468" s="76">
        <f>Clienti!A5468</f>
        <v>0</v>
      </c>
    </row>
    <row r="5469" spans="1:2">
      <c r="A5469" s="105" t="str">
        <f>TRIM(Clienti!B5469)</f>
        <v/>
      </c>
      <c r="B5469" s="76">
        <f>Clienti!A5469</f>
        <v>0</v>
      </c>
    </row>
    <row r="5470" spans="1:2">
      <c r="A5470" s="105" t="str">
        <f>TRIM(Clienti!B5470)</f>
        <v/>
      </c>
      <c r="B5470" s="76">
        <f>Clienti!A5470</f>
        <v>0</v>
      </c>
    </row>
    <row r="5471" spans="1:2">
      <c r="A5471" s="105" t="str">
        <f>TRIM(Clienti!B5471)</f>
        <v/>
      </c>
      <c r="B5471" s="76">
        <f>Clienti!A5471</f>
        <v>0</v>
      </c>
    </row>
    <row r="5472" spans="1:2">
      <c r="A5472" s="105" t="str">
        <f>TRIM(Clienti!B5472)</f>
        <v/>
      </c>
      <c r="B5472" s="76">
        <f>Clienti!A5472</f>
        <v>0</v>
      </c>
    </row>
    <row r="5473" spans="1:2">
      <c r="A5473" s="105" t="str">
        <f>TRIM(Clienti!B5473)</f>
        <v/>
      </c>
      <c r="B5473" s="76">
        <f>Clienti!A5473</f>
        <v>0</v>
      </c>
    </row>
    <row r="5474" spans="1:2">
      <c r="A5474" s="105" t="str">
        <f>TRIM(Clienti!B5474)</f>
        <v/>
      </c>
      <c r="B5474" s="76">
        <f>Clienti!A5474</f>
        <v>0</v>
      </c>
    </row>
    <row r="5475" spans="1:2">
      <c r="A5475" s="105" t="str">
        <f>TRIM(Clienti!B5475)</f>
        <v/>
      </c>
      <c r="B5475" s="76">
        <f>Clienti!A5475</f>
        <v>0</v>
      </c>
    </row>
    <row r="5476" spans="1:2">
      <c r="A5476" s="105" t="str">
        <f>TRIM(Clienti!B5476)</f>
        <v/>
      </c>
      <c r="B5476" s="76">
        <f>Clienti!A5476</f>
        <v>0</v>
      </c>
    </row>
    <row r="5477" spans="1:2">
      <c r="A5477" s="105" t="str">
        <f>TRIM(Clienti!B5477)</f>
        <v/>
      </c>
      <c r="B5477" s="76">
        <f>Clienti!A5477</f>
        <v>0</v>
      </c>
    </row>
    <row r="5478" spans="1:2">
      <c r="A5478" s="105" t="str">
        <f>TRIM(Clienti!B5478)</f>
        <v/>
      </c>
      <c r="B5478" s="76">
        <f>Clienti!A5478</f>
        <v>0</v>
      </c>
    </row>
    <row r="5479" spans="1:2">
      <c r="A5479" s="105" t="str">
        <f>TRIM(Clienti!B5479)</f>
        <v/>
      </c>
      <c r="B5479" s="76">
        <f>Clienti!A5479</f>
        <v>0</v>
      </c>
    </row>
    <row r="5480" spans="1:2">
      <c r="A5480" s="105" t="str">
        <f>TRIM(Clienti!B5480)</f>
        <v/>
      </c>
      <c r="B5480" s="76">
        <f>Clienti!A5480</f>
        <v>0</v>
      </c>
    </row>
    <row r="5481" spans="1:2">
      <c r="A5481" s="105" t="str">
        <f>TRIM(Clienti!B5481)</f>
        <v/>
      </c>
      <c r="B5481" s="76">
        <f>Clienti!A5481</f>
        <v>0</v>
      </c>
    </row>
    <row r="5482" spans="1:2">
      <c r="A5482" s="105" t="str">
        <f>TRIM(Clienti!B5482)</f>
        <v/>
      </c>
      <c r="B5482" s="76">
        <f>Clienti!A5482</f>
        <v>0</v>
      </c>
    </row>
    <row r="5483" spans="1:2">
      <c r="A5483" s="105" t="str">
        <f>TRIM(Clienti!B5483)</f>
        <v/>
      </c>
      <c r="B5483" s="76">
        <f>Clienti!A5483</f>
        <v>0</v>
      </c>
    </row>
    <row r="5484" spans="1:2">
      <c r="A5484" s="105" t="str">
        <f>TRIM(Clienti!B5484)</f>
        <v/>
      </c>
      <c r="B5484" s="76">
        <f>Clienti!A5484</f>
        <v>0</v>
      </c>
    </row>
    <row r="5485" spans="1:2">
      <c r="A5485" s="105" t="str">
        <f>TRIM(Clienti!B5485)</f>
        <v/>
      </c>
      <c r="B5485" s="76">
        <f>Clienti!A5485</f>
        <v>0</v>
      </c>
    </row>
    <row r="5486" spans="1:2">
      <c r="A5486" s="105" t="str">
        <f>TRIM(Clienti!B5486)</f>
        <v/>
      </c>
      <c r="B5486" s="76">
        <f>Clienti!A5486</f>
        <v>0</v>
      </c>
    </row>
    <row r="5487" spans="1:2">
      <c r="A5487" s="105" t="str">
        <f>TRIM(Clienti!B5487)</f>
        <v/>
      </c>
      <c r="B5487" s="76">
        <f>Clienti!A5487</f>
        <v>0</v>
      </c>
    </row>
    <row r="5488" spans="1:2">
      <c r="A5488" s="105" t="str">
        <f>TRIM(Clienti!B5488)</f>
        <v/>
      </c>
      <c r="B5488" s="76">
        <f>Clienti!A5488</f>
        <v>0</v>
      </c>
    </row>
    <row r="5489" spans="1:2">
      <c r="A5489" s="105" t="str">
        <f>TRIM(Clienti!B5489)</f>
        <v/>
      </c>
      <c r="B5489" s="76">
        <f>Clienti!A5489</f>
        <v>0</v>
      </c>
    </row>
    <row r="5490" spans="1:2">
      <c r="A5490" s="105" t="str">
        <f>TRIM(Clienti!B5490)</f>
        <v/>
      </c>
      <c r="B5490" s="76">
        <f>Clienti!A5490</f>
        <v>0</v>
      </c>
    </row>
    <row r="5491" spans="1:2">
      <c r="A5491" s="105" t="str">
        <f>TRIM(Clienti!B5491)</f>
        <v/>
      </c>
      <c r="B5491" s="76">
        <f>Clienti!A5491</f>
        <v>0</v>
      </c>
    </row>
    <row r="5492" spans="1:2">
      <c r="A5492" s="105" t="str">
        <f>TRIM(Clienti!B5492)</f>
        <v/>
      </c>
      <c r="B5492" s="76">
        <f>Clienti!A5492</f>
        <v>0</v>
      </c>
    </row>
    <row r="5493" spans="1:2">
      <c r="A5493" s="105" t="str">
        <f>TRIM(Clienti!B5493)</f>
        <v/>
      </c>
      <c r="B5493" s="76">
        <f>Clienti!A5493</f>
        <v>0</v>
      </c>
    </row>
    <row r="5494" spans="1:2">
      <c r="A5494" s="105" t="str">
        <f>TRIM(Clienti!B5494)</f>
        <v/>
      </c>
      <c r="B5494" s="76">
        <f>Clienti!A5494</f>
        <v>0</v>
      </c>
    </row>
    <row r="5495" spans="1:2">
      <c r="A5495" s="105" t="str">
        <f>TRIM(Clienti!B5495)</f>
        <v/>
      </c>
      <c r="B5495" s="76">
        <f>Clienti!A5495</f>
        <v>0</v>
      </c>
    </row>
    <row r="5496" spans="1:2">
      <c r="A5496" s="105" t="str">
        <f>TRIM(Clienti!B5496)</f>
        <v/>
      </c>
      <c r="B5496" s="76">
        <f>Clienti!A5496</f>
        <v>0</v>
      </c>
    </row>
    <row r="5497" spans="1:2">
      <c r="A5497" s="105" t="str">
        <f>TRIM(Clienti!B5497)</f>
        <v/>
      </c>
      <c r="B5497" s="76">
        <f>Clienti!A5497</f>
        <v>0</v>
      </c>
    </row>
    <row r="5498" spans="1:2">
      <c r="A5498" s="105" t="str">
        <f>TRIM(Clienti!B5498)</f>
        <v/>
      </c>
      <c r="B5498" s="76">
        <f>Clienti!A5498</f>
        <v>0</v>
      </c>
    </row>
    <row r="5499" spans="1:2">
      <c r="A5499" s="105" t="str">
        <f>TRIM(Clienti!B5499)</f>
        <v/>
      </c>
      <c r="B5499" s="76">
        <f>Clienti!A5499</f>
        <v>0</v>
      </c>
    </row>
    <row r="5500" spans="1:2">
      <c r="A5500" s="105" t="str">
        <f>TRIM(Clienti!B5500)</f>
        <v/>
      </c>
      <c r="B5500" s="76">
        <f>Clienti!A5500</f>
        <v>0</v>
      </c>
    </row>
    <row r="5501" spans="1:2">
      <c r="A5501" s="105" t="str">
        <f>TRIM(Clienti!B5501)</f>
        <v/>
      </c>
      <c r="B5501" s="76">
        <f>Clienti!A5501</f>
        <v>0</v>
      </c>
    </row>
    <row r="5502" spans="1:2">
      <c r="A5502" s="105" t="str">
        <f>TRIM(Clienti!B5502)</f>
        <v/>
      </c>
      <c r="B5502" s="76">
        <f>Clienti!A5502</f>
        <v>0</v>
      </c>
    </row>
    <row r="5503" spans="1:2">
      <c r="A5503" s="105" t="str">
        <f>TRIM(Clienti!B5503)</f>
        <v/>
      </c>
      <c r="B5503" s="76">
        <f>Clienti!A5503</f>
        <v>0</v>
      </c>
    </row>
    <row r="5504" spans="1:2">
      <c r="A5504" s="105" t="str">
        <f>TRIM(Clienti!B5504)</f>
        <v/>
      </c>
      <c r="B5504" s="76">
        <f>Clienti!A5504</f>
        <v>0</v>
      </c>
    </row>
    <row r="5505" spans="1:2">
      <c r="A5505" s="105" t="str">
        <f>TRIM(Clienti!B5505)</f>
        <v/>
      </c>
      <c r="B5505" s="76">
        <f>Clienti!A5505</f>
        <v>0</v>
      </c>
    </row>
    <row r="5506" spans="1:2">
      <c r="A5506" s="105" t="str">
        <f>TRIM(Clienti!B5506)</f>
        <v/>
      </c>
      <c r="B5506" s="76">
        <f>Clienti!A5506</f>
        <v>0</v>
      </c>
    </row>
    <row r="5507" spans="1:2">
      <c r="A5507" s="105" t="str">
        <f>TRIM(Clienti!B5507)</f>
        <v/>
      </c>
      <c r="B5507" s="76">
        <f>Clienti!A5507</f>
        <v>0</v>
      </c>
    </row>
    <row r="5508" spans="1:2">
      <c r="A5508" s="105" t="str">
        <f>TRIM(Clienti!B5508)</f>
        <v/>
      </c>
      <c r="B5508" s="76">
        <f>Clienti!A5508</f>
        <v>0</v>
      </c>
    </row>
    <row r="5509" spans="1:2">
      <c r="A5509" s="105" t="str">
        <f>TRIM(Clienti!B5509)</f>
        <v/>
      </c>
      <c r="B5509" s="76">
        <f>Clienti!A5509</f>
        <v>0</v>
      </c>
    </row>
    <row r="5510" spans="1:2">
      <c r="A5510" s="105" t="str">
        <f>TRIM(Clienti!B5510)</f>
        <v/>
      </c>
      <c r="B5510" s="76">
        <f>Clienti!A5510</f>
        <v>0</v>
      </c>
    </row>
    <row r="5511" spans="1:2">
      <c r="A5511" s="105" t="str">
        <f>TRIM(Clienti!B5511)</f>
        <v/>
      </c>
      <c r="B5511" s="76">
        <f>Clienti!A5511</f>
        <v>0</v>
      </c>
    </row>
    <row r="5512" spans="1:2">
      <c r="A5512" s="105" t="str">
        <f>TRIM(Clienti!B5512)</f>
        <v/>
      </c>
      <c r="B5512" s="76">
        <f>Clienti!A5512</f>
        <v>0</v>
      </c>
    </row>
    <row r="5513" spans="1:2">
      <c r="A5513" s="105" t="str">
        <f>TRIM(Clienti!B5513)</f>
        <v/>
      </c>
      <c r="B5513" s="76">
        <f>Clienti!A5513</f>
        <v>0</v>
      </c>
    </row>
    <row r="5514" spans="1:2">
      <c r="A5514" s="105" t="str">
        <f>TRIM(Clienti!B5514)</f>
        <v/>
      </c>
      <c r="B5514" s="76">
        <f>Clienti!A5514</f>
        <v>0</v>
      </c>
    </row>
    <row r="5515" spans="1:2">
      <c r="A5515" s="105" t="str">
        <f>TRIM(Clienti!B5515)</f>
        <v/>
      </c>
      <c r="B5515" s="76">
        <f>Clienti!A5515</f>
        <v>0</v>
      </c>
    </row>
    <row r="5516" spans="1:2">
      <c r="A5516" s="105" t="str">
        <f>TRIM(Clienti!B5516)</f>
        <v/>
      </c>
      <c r="B5516" s="76">
        <f>Clienti!A5516</f>
        <v>0</v>
      </c>
    </row>
    <row r="5517" spans="1:2">
      <c r="A5517" s="105" t="str">
        <f>TRIM(Clienti!B5517)</f>
        <v/>
      </c>
      <c r="B5517" s="76">
        <f>Clienti!A5517</f>
        <v>0</v>
      </c>
    </row>
    <row r="5518" spans="1:2">
      <c r="A5518" s="105" t="str">
        <f>TRIM(Clienti!B5518)</f>
        <v/>
      </c>
      <c r="B5518" s="76">
        <f>Clienti!A5518</f>
        <v>0</v>
      </c>
    </row>
    <row r="5519" spans="1:2">
      <c r="A5519" s="105" t="str">
        <f>TRIM(Clienti!B5519)</f>
        <v/>
      </c>
      <c r="B5519" s="76">
        <f>Clienti!A5519</f>
        <v>0</v>
      </c>
    </row>
    <row r="5520" spans="1:2">
      <c r="A5520" s="105" t="str">
        <f>TRIM(Clienti!B5520)</f>
        <v/>
      </c>
      <c r="B5520" s="76">
        <f>Clienti!A5520</f>
        <v>0</v>
      </c>
    </row>
    <row r="5521" spans="1:2">
      <c r="A5521" s="105" t="str">
        <f>TRIM(Clienti!B5521)</f>
        <v/>
      </c>
      <c r="B5521" s="76">
        <f>Clienti!A5521</f>
        <v>0</v>
      </c>
    </row>
    <row r="5522" spans="1:2">
      <c r="A5522" s="105" t="str">
        <f>TRIM(Clienti!B5522)</f>
        <v/>
      </c>
      <c r="B5522" s="76">
        <f>Clienti!A5522</f>
        <v>0</v>
      </c>
    </row>
    <row r="5523" spans="1:2">
      <c r="A5523" s="105" t="str">
        <f>TRIM(Clienti!B5523)</f>
        <v/>
      </c>
      <c r="B5523" s="76">
        <f>Clienti!A5523</f>
        <v>0</v>
      </c>
    </row>
    <row r="5524" spans="1:2">
      <c r="A5524" s="105" t="str">
        <f>TRIM(Clienti!B5524)</f>
        <v/>
      </c>
      <c r="B5524" s="76">
        <f>Clienti!A5524</f>
        <v>0</v>
      </c>
    </row>
    <row r="5525" spans="1:2">
      <c r="A5525" s="105" t="str">
        <f>TRIM(Clienti!B5525)</f>
        <v/>
      </c>
      <c r="B5525" s="76">
        <f>Clienti!A5525</f>
        <v>0</v>
      </c>
    </row>
    <row r="5526" spans="1:2">
      <c r="A5526" s="105" t="str">
        <f>TRIM(Clienti!B5526)</f>
        <v/>
      </c>
      <c r="B5526" s="76">
        <f>Clienti!A5526</f>
        <v>0</v>
      </c>
    </row>
    <row r="5527" spans="1:2">
      <c r="A5527" s="105" t="str">
        <f>TRIM(Clienti!B5527)</f>
        <v/>
      </c>
      <c r="B5527" s="76">
        <f>Clienti!A5527</f>
        <v>0</v>
      </c>
    </row>
    <row r="5528" spans="1:2">
      <c r="A5528" s="105" t="str">
        <f>TRIM(Clienti!B5528)</f>
        <v/>
      </c>
      <c r="B5528" s="76">
        <f>Clienti!A5528</f>
        <v>0</v>
      </c>
    </row>
    <row r="5529" spans="1:2">
      <c r="A5529" s="105" t="str">
        <f>TRIM(Clienti!B5529)</f>
        <v/>
      </c>
      <c r="B5529" s="76">
        <f>Clienti!A5529</f>
        <v>0</v>
      </c>
    </row>
    <row r="5530" spans="1:2">
      <c r="A5530" s="105" t="str">
        <f>TRIM(Clienti!B5530)</f>
        <v/>
      </c>
      <c r="B5530" s="76">
        <f>Clienti!A5530</f>
        <v>0</v>
      </c>
    </row>
    <row r="5531" spans="1:2">
      <c r="A5531" s="105" t="str">
        <f>TRIM(Clienti!B5531)</f>
        <v/>
      </c>
      <c r="B5531" s="76">
        <f>Clienti!A5531</f>
        <v>0</v>
      </c>
    </row>
    <row r="5532" spans="1:2">
      <c r="A5532" s="105" t="str">
        <f>TRIM(Clienti!B5532)</f>
        <v/>
      </c>
      <c r="B5532" s="76">
        <f>Clienti!A5532</f>
        <v>0</v>
      </c>
    </row>
    <row r="5533" spans="1:2">
      <c r="A5533" s="105" t="str">
        <f>TRIM(Clienti!B5533)</f>
        <v/>
      </c>
      <c r="B5533" s="76">
        <f>Clienti!A5533</f>
        <v>0</v>
      </c>
    </row>
    <row r="5534" spans="1:2">
      <c r="A5534" s="105" t="str">
        <f>TRIM(Clienti!B5534)</f>
        <v/>
      </c>
      <c r="B5534" s="76">
        <f>Clienti!A5534</f>
        <v>0</v>
      </c>
    </row>
    <row r="5535" spans="1:2">
      <c r="A5535" s="105" t="str">
        <f>TRIM(Clienti!B5535)</f>
        <v/>
      </c>
      <c r="B5535" s="76">
        <f>Clienti!A5535</f>
        <v>0</v>
      </c>
    </row>
    <row r="5536" spans="1:2">
      <c r="A5536" s="105" t="str">
        <f>TRIM(Clienti!B5536)</f>
        <v/>
      </c>
      <c r="B5536" s="76">
        <f>Clienti!A5536</f>
        <v>0</v>
      </c>
    </row>
    <row r="5537" spans="1:2">
      <c r="A5537" s="105" t="str">
        <f>TRIM(Clienti!B5537)</f>
        <v/>
      </c>
      <c r="B5537" s="76">
        <f>Clienti!A5537</f>
        <v>0</v>
      </c>
    </row>
    <row r="5538" spans="1:2">
      <c r="A5538" s="105" t="str">
        <f>TRIM(Clienti!B5538)</f>
        <v/>
      </c>
      <c r="B5538" s="76">
        <f>Clienti!A5538</f>
        <v>0</v>
      </c>
    </row>
    <row r="5539" spans="1:2">
      <c r="A5539" s="105" t="str">
        <f>TRIM(Clienti!B5539)</f>
        <v/>
      </c>
      <c r="B5539" s="76">
        <f>Clienti!A5539</f>
        <v>0</v>
      </c>
    </row>
    <row r="5540" spans="1:2">
      <c r="A5540" s="105" t="str">
        <f>TRIM(Clienti!B5540)</f>
        <v/>
      </c>
      <c r="B5540" s="76">
        <f>Clienti!A5540</f>
        <v>0</v>
      </c>
    </row>
    <row r="5541" spans="1:2">
      <c r="A5541" s="105" t="str">
        <f>TRIM(Clienti!B5541)</f>
        <v/>
      </c>
      <c r="B5541" s="76">
        <f>Clienti!A5541</f>
        <v>0</v>
      </c>
    </row>
    <row r="5542" spans="1:2">
      <c r="A5542" s="105" t="str">
        <f>TRIM(Clienti!B5542)</f>
        <v/>
      </c>
      <c r="B5542" s="76">
        <f>Clienti!A5542</f>
        <v>0</v>
      </c>
    </row>
    <row r="5543" spans="1:2">
      <c r="A5543" s="105" t="str">
        <f>TRIM(Clienti!B5543)</f>
        <v/>
      </c>
      <c r="B5543" s="76">
        <f>Clienti!A5543</f>
        <v>0</v>
      </c>
    </row>
    <row r="5544" spans="1:2">
      <c r="A5544" s="105" t="str">
        <f>TRIM(Clienti!B5544)</f>
        <v/>
      </c>
      <c r="B5544" s="76">
        <f>Clienti!A5544</f>
        <v>0</v>
      </c>
    </row>
    <row r="5545" spans="1:2">
      <c r="A5545" s="105" t="str">
        <f>TRIM(Clienti!B5545)</f>
        <v/>
      </c>
      <c r="B5545" s="76">
        <f>Clienti!A5545</f>
        <v>0</v>
      </c>
    </row>
    <row r="5546" spans="1:2">
      <c r="A5546" s="105" t="str">
        <f>TRIM(Clienti!B5546)</f>
        <v/>
      </c>
      <c r="B5546" s="76">
        <f>Clienti!A5546</f>
        <v>0</v>
      </c>
    </row>
    <row r="5547" spans="1:2">
      <c r="A5547" s="105" t="str">
        <f>TRIM(Clienti!B5547)</f>
        <v/>
      </c>
      <c r="B5547" s="76">
        <f>Clienti!A5547</f>
        <v>0</v>
      </c>
    </row>
    <row r="5548" spans="1:2">
      <c r="A5548" s="105" t="str">
        <f>TRIM(Clienti!B5548)</f>
        <v/>
      </c>
      <c r="B5548" s="76">
        <f>Clienti!A5548</f>
        <v>0</v>
      </c>
    </row>
    <row r="5549" spans="1:2">
      <c r="A5549" s="105" t="str">
        <f>TRIM(Clienti!B5549)</f>
        <v/>
      </c>
      <c r="B5549" s="76">
        <f>Clienti!A5549</f>
        <v>0</v>
      </c>
    </row>
    <row r="5550" spans="1:2">
      <c r="A5550" s="105" t="str">
        <f>TRIM(Clienti!B5550)</f>
        <v/>
      </c>
      <c r="B5550" s="76">
        <f>Clienti!A5550</f>
        <v>0</v>
      </c>
    </row>
    <row r="5551" spans="1:2">
      <c r="A5551" s="105" t="str">
        <f>TRIM(Clienti!B5551)</f>
        <v/>
      </c>
      <c r="B5551" s="76">
        <f>Clienti!A5551</f>
        <v>0</v>
      </c>
    </row>
    <row r="5552" spans="1:2">
      <c r="A5552" s="105" t="str">
        <f>TRIM(Clienti!B5552)</f>
        <v/>
      </c>
      <c r="B5552" s="76">
        <f>Clienti!A5552</f>
        <v>0</v>
      </c>
    </row>
    <row r="5553" spans="1:2">
      <c r="A5553" s="105" t="str">
        <f>TRIM(Clienti!B5553)</f>
        <v/>
      </c>
      <c r="B5553" s="76">
        <f>Clienti!A5553</f>
        <v>0</v>
      </c>
    </row>
    <row r="5554" spans="1:2">
      <c r="A5554" s="105" t="str">
        <f>TRIM(Clienti!B5554)</f>
        <v/>
      </c>
      <c r="B5554" s="76">
        <f>Clienti!A5554</f>
        <v>0</v>
      </c>
    </row>
    <row r="5555" spans="1:2">
      <c r="A5555" s="105" t="str">
        <f>TRIM(Clienti!B5555)</f>
        <v/>
      </c>
      <c r="B5555" s="76">
        <f>Clienti!A5555</f>
        <v>0</v>
      </c>
    </row>
    <row r="5556" spans="1:2">
      <c r="A5556" s="105" t="str">
        <f>TRIM(Clienti!B5556)</f>
        <v/>
      </c>
      <c r="B5556" s="76">
        <f>Clienti!A5556</f>
        <v>0</v>
      </c>
    </row>
    <row r="5557" spans="1:2">
      <c r="A5557" s="105" t="str">
        <f>TRIM(Clienti!B5557)</f>
        <v/>
      </c>
      <c r="B5557" s="76">
        <f>Clienti!A5557</f>
        <v>0</v>
      </c>
    </row>
    <row r="5558" spans="1:2">
      <c r="A5558" s="105" t="str">
        <f>TRIM(Clienti!B5558)</f>
        <v/>
      </c>
      <c r="B5558" s="76">
        <f>Clienti!A5558</f>
        <v>0</v>
      </c>
    </row>
    <row r="5559" spans="1:2">
      <c r="A5559" s="105" t="str">
        <f>TRIM(Clienti!B5559)</f>
        <v/>
      </c>
      <c r="B5559" s="76">
        <f>Clienti!A5559</f>
        <v>0</v>
      </c>
    </row>
    <row r="5560" spans="1:2">
      <c r="A5560" s="105" t="str">
        <f>TRIM(Clienti!B5560)</f>
        <v/>
      </c>
      <c r="B5560" s="76">
        <f>Clienti!A5560</f>
        <v>0</v>
      </c>
    </row>
    <row r="5561" spans="1:2">
      <c r="A5561" s="105" t="str">
        <f>TRIM(Clienti!B5561)</f>
        <v/>
      </c>
      <c r="B5561" s="76">
        <f>Clienti!A5561</f>
        <v>0</v>
      </c>
    </row>
    <row r="5562" spans="1:2">
      <c r="A5562" s="105" t="str">
        <f>TRIM(Clienti!B5562)</f>
        <v/>
      </c>
      <c r="B5562" s="76">
        <f>Clienti!A5562</f>
        <v>0</v>
      </c>
    </row>
    <row r="5563" spans="1:2">
      <c r="A5563" s="105" t="str">
        <f>TRIM(Clienti!B5563)</f>
        <v/>
      </c>
      <c r="B5563" s="76">
        <f>Clienti!A5563</f>
        <v>0</v>
      </c>
    </row>
    <row r="5564" spans="1:2">
      <c r="A5564" s="105" t="str">
        <f>TRIM(Clienti!B5564)</f>
        <v/>
      </c>
      <c r="B5564" s="76">
        <f>Clienti!A5564</f>
        <v>0</v>
      </c>
    </row>
    <row r="5565" spans="1:2">
      <c r="A5565" s="105" t="str">
        <f>TRIM(Clienti!B5565)</f>
        <v/>
      </c>
      <c r="B5565" s="76">
        <f>Clienti!A5565</f>
        <v>0</v>
      </c>
    </row>
    <row r="5566" spans="1:2">
      <c r="A5566" s="105" t="str">
        <f>TRIM(Clienti!B5566)</f>
        <v/>
      </c>
      <c r="B5566" s="76">
        <f>Clienti!A5566</f>
        <v>0</v>
      </c>
    </row>
    <row r="5567" spans="1:2">
      <c r="A5567" s="105" t="str">
        <f>TRIM(Clienti!B5567)</f>
        <v/>
      </c>
      <c r="B5567" s="76">
        <f>Clienti!A5567</f>
        <v>0</v>
      </c>
    </row>
    <row r="5568" spans="1:2">
      <c r="A5568" s="105" t="str">
        <f>TRIM(Clienti!B5568)</f>
        <v/>
      </c>
      <c r="B5568" s="76">
        <f>Clienti!A5568</f>
        <v>0</v>
      </c>
    </row>
    <row r="5569" spans="1:2">
      <c r="A5569" s="105" t="str">
        <f>TRIM(Clienti!B5569)</f>
        <v/>
      </c>
      <c r="B5569" s="76">
        <f>Clienti!A5569</f>
        <v>0</v>
      </c>
    </row>
    <row r="5570" spans="1:2">
      <c r="A5570" s="105" t="str">
        <f>TRIM(Clienti!B5570)</f>
        <v/>
      </c>
      <c r="B5570" s="76">
        <f>Clienti!A5570</f>
        <v>0</v>
      </c>
    </row>
    <row r="5571" spans="1:2">
      <c r="A5571" s="105" t="str">
        <f>TRIM(Clienti!B5571)</f>
        <v/>
      </c>
      <c r="B5571" s="76">
        <f>Clienti!A5571</f>
        <v>0</v>
      </c>
    </row>
    <row r="5572" spans="1:2">
      <c r="A5572" s="105" t="str">
        <f>TRIM(Clienti!B5572)</f>
        <v/>
      </c>
      <c r="B5572" s="76">
        <f>Clienti!A5572</f>
        <v>0</v>
      </c>
    </row>
    <row r="5573" spans="1:2">
      <c r="A5573" s="105" t="str">
        <f>TRIM(Clienti!B5573)</f>
        <v/>
      </c>
      <c r="B5573" s="76">
        <f>Clienti!A5573</f>
        <v>0</v>
      </c>
    </row>
    <row r="5574" spans="1:2">
      <c r="A5574" s="105" t="str">
        <f>TRIM(Clienti!B5574)</f>
        <v/>
      </c>
      <c r="B5574" s="76">
        <f>Clienti!A5574</f>
        <v>0</v>
      </c>
    </row>
    <row r="5575" spans="1:2">
      <c r="A5575" s="105" t="str">
        <f>TRIM(Clienti!B5575)</f>
        <v/>
      </c>
      <c r="B5575" s="76">
        <f>Clienti!A5575</f>
        <v>0</v>
      </c>
    </row>
    <row r="5576" spans="1:2">
      <c r="A5576" s="105" t="str">
        <f>TRIM(Clienti!B5576)</f>
        <v/>
      </c>
      <c r="B5576" s="76">
        <f>Clienti!A5576</f>
        <v>0</v>
      </c>
    </row>
    <row r="5577" spans="1:2">
      <c r="A5577" s="105" t="str">
        <f>TRIM(Clienti!B5577)</f>
        <v/>
      </c>
      <c r="B5577" s="76">
        <f>Clienti!A5577</f>
        <v>0</v>
      </c>
    </row>
    <row r="5578" spans="1:2">
      <c r="A5578" s="105" t="str">
        <f>TRIM(Clienti!B5578)</f>
        <v/>
      </c>
      <c r="B5578" s="76">
        <f>Clienti!A5578</f>
        <v>0</v>
      </c>
    </row>
    <row r="5579" spans="1:2">
      <c r="A5579" s="105" t="str">
        <f>TRIM(Clienti!B5579)</f>
        <v/>
      </c>
      <c r="B5579" s="76">
        <f>Clienti!A5579</f>
        <v>0</v>
      </c>
    </row>
    <row r="5580" spans="1:2">
      <c r="A5580" s="105" t="str">
        <f>TRIM(Clienti!B5580)</f>
        <v/>
      </c>
      <c r="B5580" s="76">
        <f>Clienti!A5580</f>
        <v>0</v>
      </c>
    </row>
    <row r="5581" spans="1:2">
      <c r="A5581" s="105" t="str">
        <f>TRIM(Clienti!B5581)</f>
        <v/>
      </c>
      <c r="B5581" s="76">
        <f>Clienti!A5581</f>
        <v>0</v>
      </c>
    </row>
    <row r="5582" spans="1:2">
      <c r="A5582" s="105" t="str">
        <f>TRIM(Clienti!B5582)</f>
        <v/>
      </c>
      <c r="B5582" s="76">
        <f>Clienti!A5582</f>
        <v>0</v>
      </c>
    </row>
    <row r="5583" spans="1:2">
      <c r="A5583" s="105" t="str">
        <f>TRIM(Clienti!B5583)</f>
        <v/>
      </c>
      <c r="B5583" s="76">
        <f>Clienti!A5583</f>
        <v>0</v>
      </c>
    </row>
    <row r="5584" spans="1:2">
      <c r="A5584" s="105" t="str">
        <f>TRIM(Clienti!B5584)</f>
        <v/>
      </c>
      <c r="B5584" s="76">
        <f>Clienti!A5584</f>
        <v>0</v>
      </c>
    </row>
    <row r="5585" spans="1:2">
      <c r="A5585" s="105" t="str">
        <f>TRIM(Clienti!B5585)</f>
        <v/>
      </c>
      <c r="B5585" s="76">
        <f>Clienti!A5585</f>
        <v>0</v>
      </c>
    </row>
    <row r="5586" spans="1:2">
      <c r="A5586" s="105" t="str">
        <f>TRIM(Clienti!B5586)</f>
        <v/>
      </c>
      <c r="B5586" s="76">
        <f>Clienti!A5586</f>
        <v>0</v>
      </c>
    </row>
    <row r="5587" spans="1:2">
      <c r="A5587" s="105" t="str">
        <f>TRIM(Clienti!B5587)</f>
        <v/>
      </c>
      <c r="B5587" s="76">
        <f>Clienti!A5587</f>
        <v>0</v>
      </c>
    </row>
    <row r="5588" spans="1:2">
      <c r="A5588" s="105" t="str">
        <f>TRIM(Clienti!B5588)</f>
        <v/>
      </c>
      <c r="B5588" s="76">
        <f>Clienti!A5588</f>
        <v>0</v>
      </c>
    </row>
    <row r="5589" spans="1:2">
      <c r="A5589" s="105" t="str">
        <f>TRIM(Clienti!B5589)</f>
        <v/>
      </c>
      <c r="B5589" s="76">
        <f>Clienti!A5589</f>
        <v>0</v>
      </c>
    </row>
    <row r="5590" spans="1:2">
      <c r="A5590" s="105" t="str">
        <f>TRIM(Clienti!B5590)</f>
        <v/>
      </c>
      <c r="B5590" s="76">
        <f>Clienti!A5590</f>
        <v>0</v>
      </c>
    </row>
    <row r="5591" spans="1:2">
      <c r="A5591" s="105" t="str">
        <f>TRIM(Clienti!B5591)</f>
        <v/>
      </c>
      <c r="B5591" s="76">
        <f>Clienti!A5591</f>
        <v>0</v>
      </c>
    </row>
    <row r="5592" spans="1:2">
      <c r="A5592" s="105" t="str">
        <f>TRIM(Clienti!B5592)</f>
        <v/>
      </c>
      <c r="B5592" s="76">
        <f>Clienti!A5592</f>
        <v>0</v>
      </c>
    </row>
    <row r="5593" spans="1:2">
      <c r="A5593" s="105" t="str">
        <f>TRIM(Clienti!B5593)</f>
        <v/>
      </c>
      <c r="B5593" s="76">
        <f>Clienti!A5593</f>
        <v>0</v>
      </c>
    </row>
    <row r="5594" spans="1:2">
      <c r="A5594" s="105" t="str">
        <f>TRIM(Clienti!B5594)</f>
        <v/>
      </c>
      <c r="B5594" s="76">
        <f>Clienti!A5594</f>
        <v>0</v>
      </c>
    </row>
    <row r="5595" spans="1:2">
      <c r="A5595" s="105" t="str">
        <f>TRIM(Clienti!B5595)</f>
        <v/>
      </c>
      <c r="B5595" s="76">
        <f>Clienti!A5595</f>
        <v>0</v>
      </c>
    </row>
    <row r="5596" spans="1:2">
      <c r="A5596" s="105" t="str">
        <f>TRIM(Clienti!B5596)</f>
        <v/>
      </c>
      <c r="B5596" s="76">
        <f>Clienti!A5596</f>
        <v>0</v>
      </c>
    </row>
    <row r="5597" spans="1:2">
      <c r="A5597" s="105" t="str">
        <f>TRIM(Clienti!B5597)</f>
        <v/>
      </c>
      <c r="B5597" s="76">
        <f>Clienti!A5597</f>
        <v>0</v>
      </c>
    </row>
    <row r="5598" spans="1:2">
      <c r="A5598" s="105" t="str">
        <f>TRIM(Clienti!B5598)</f>
        <v/>
      </c>
      <c r="B5598" s="76">
        <f>Clienti!A5598</f>
        <v>0</v>
      </c>
    </row>
    <row r="5599" spans="1:2">
      <c r="A5599" s="105" t="str">
        <f>TRIM(Clienti!B5599)</f>
        <v/>
      </c>
      <c r="B5599" s="76">
        <f>Clienti!A5599</f>
        <v>0</v>
      </c>
    </row>
    <row r="5600" spans="1:2">
      <c r="A5600" s="105" t="str">
        <f>TRIM(Clienti!B5600)</f>
        <v/>
      </c>
      <c r="B5600" s="76">
        <f>Clienti!A5600</f>
        <v>0</v>
      </c>
    </row>
    <row r="5601" spans="1:2">
      <c r="A5601" s="105" t="str">
        <f>TRIM(Clienti!B5601)</f>
        <v/>
      </c>
      <c r="B5601" s="76">
        <f>Clienti!A5601</f>
        <v>0</v>
      </c>
    </row>
    <row r="5602" spans="1:2">
      <c r="A5602" s="105" t="str">
        <f>TRIM(Clienti!B5602)</f>
        <v/>
      </c>
      <c r="B5602" s="76">
        <f>Clienti!A5602</f>
        <v>0</v>
      </c>
    </row>
    <row r="5603" spans="1:2">
      <c r="A5603" s="105" t="str">
        <f>TRIM(Clienti!B5603)</f>
        <v/>
      </c>
      <c r="B5603" s="76">
        <f>Clienti!A5603</f>
        <v>0</v>
      </c>
    </row>
    <row r="5604" spans="1:2">
      <c r="A5604" s="105" t="str">
        <f>TRIM(Clienti!B5604)</f>
        <v/>
      </c>
      <c r="B5604" s="76">
        <f>Clienti!A5604</f>
        <v>0</v>
      </c>
    </row>
    <row r="5605" spans="1:2">
      <c r="A5605" s="105" t="str">
        <f>TRIM(Clienti!B5605)</f>
        <v/>
      </c>
      <c r="B5605" s="76">
        <f>Clienti!A5605</f>
        <v>0</v>
      </c>
    </row>
    <row r="5606" spans="1:2">
      <c r="A5606" s="105" t="str">
        <f>TRIM(Clienti!B5606)</f>
        <v/>
      </c>
      <c r="B5606" s="76">
        <f>Clienti!A5606</f>
        <v>0</v>
      </c>
    </row>
    <row r="5607" spans="1:2">
      <c r="A5607" s="105" t="str">
        <f>TRIM(Clienti!B5607)</f>
        <v/>
      </c>
      <c r="B5607" s="76">
        <f>Clienti!A5607</f>
        <v>0</v>
      </c>
    </row>
    <row r="5608" spans="1:2">
      <c r="A5608" s="105" t="str">
        <f>TRIM(Clienti!B5608)</f>
        <v/>
      </c>
      <c r="B5608" s="76">
        <f>Clienti!A5608</f>
        <v>0</v>
      </c>
    </row>
    <row r="5609" spans="1:2">
      <c r="A5609" s="105" t="str">
        <f>TRIM(Clienti!B5609)</f>
        <v/>
      </c>
      <c r="B5609" s="76">
        <f>Clienti!A5609</f>
        <v>0</v>
      </c>
    </row>
    <row r="5610" spans="1:2">
      <c r="A5610" s="105" t="str">
        <f>TRIM(Clienti!B5610)</f>
        <v/>
      </c>
      <c r="B5610" s="76">
        <f>Clienti!A5610</f>
        <v>0</v>
      </c>
    </row>
    <row r="5611" spans="1:2">
      <c r="A5611" s="105" t="str">
        <f>TRIM(Clienti!B5611)</f>
        <v/>
      </c>
      <c r="B5611" s="76">
        <f>Clienti!A5611</f>
        <v>0</v>
      </c>
    </row>
    <row r="5612" spans="1:2">
      <c r="A5612" s="105" t="str">
        <f>TRIM(Clienti!B5612)</f>
        <v/>
      </c>
      <c r="B5612" s="76">
        <f>Clienti!A5612</f>
        <v>0</v>
      </c>
    </row>
    <row r="5613" spans="1:2">
      <c r="A5613" s="105" t="str">
        <f>TRIM(Clienti!B5613)</f>
        <v/>
      </c>
      <c r="B5613" s="76">
        <f>Clienti!A5613</f>
        <v>0</v>
      </c>
    </row>
    <row r="5614" spans="1:2">
      <c r="A5614" s="105" t="str">
        <f>TRIM(Clienti!B5614)</f>
        <v/>
      </c>
      <c r="B5614" s="76">
        <f>Clienti!A5614</f>
        <v>0</v>
      </c>
    </row>
    <row r="5615" spans="1:2">
      <c r="A5615" s="105" t="str">
        <f>TRIM(Clienti!B5615)</f>
        <v/>
      </c>
      <c r="B5615" s="76">
        <f>Clienti!A5615</f>
        <v>0</v>
      </c>
    </row>
    <row r="5616" spans="1:2">
      <c r="A5616" s="105" t="str">
        <f>TRIM(Clienti!B5616)</f>
        <v/>
      </c>
      <c r="B5616" s="76">
        <f>Clienti!A5616</f>
        <v>0</v>
      </c>
    </row>
    <row r="5617" spans="1:2">
      <c r="A5617" s="105" t="str">
        <f>TRIM(Clienti!B5617)</f>
        <v/>
      </c>
      <c r="B5617" s="76">
        <f>Clienti!A5617</f>
        <v>0</v>
      </c>
    </row>
    <row r="5618" spans="1:2">
      <c r="A5618" s="105" t="str">
        <f>TRIM(Clienti!B5618)</f>
        <v/>
      </c>
      <c r="B5618" s="76">
        <f>Clienti!A5618</f>
        <v>0</v>
      </c>
    </row>
    <row r="5619" spans="1:2">
      <c r="A5619" s="105" t="str">
        <f>TRIM(Clienti!B5619)</f>
        <v/>
      </c>
      <c r="B5619" s="76">
        <f>Clienti!A5619</f>
        <v>0</v>
      </c>
    </row>
    <row r="5620" spans="1:2">
      <c r="A5620" s="105" t="str">
        <f>TRIM(Clienti!B5620)</f>
        <v/>
      </c>
      <c r="B5620" s="76">
        <f>Clienti!A5620</f>
        <v>0</v>
      </c>
    </row>
    <row r="5621" spans="1:2">
      <c r="A5621" s="105" t="str">
        <f>TRIM(Clienti!B5621)</f>
        <v/>
      </c>
      <c r="B5621" s="76">
        <f>Clienti!A5621</f>
        <v>0</v>
      </c>
    </row>
    <row r="5622" spans="1:2">
      <c r="A5622" s="105" t="str">
        <f>TRIM(Clienti!B5622)</f>
        <v/>
      </c>
      <c r="B5622" s="76">
        <f>Clienti!A5622</f>
        <v>0</v>
      </c>
    </row>
    <row r="5623" spans="1:2">
      <c r="A5623" s="105" t="str">
        <f>TRIM(Clienti!B5623)</f>
        <v/>
      </c>
      <c r="B5623" s="76">
        <f>Clienti!A5623</f>
        <v>0</v>
      </c>
    </row>
    <row r="5624" spans="1:2">
      <c r="A5624" s="105" t="str">
        <f>TRIM(Clienti!B5624)</f>
        <v/>
      </c>
      <c r="B5624" s="76">
        <f>Clienti!A5624</f>
        <v>0</v>
      </c>
    </row>
    <row r="5625" spans="1:2">
      <c r="A5625" s="105" t="str">
        <f>TRIM(Clienti!B5625)</f>
        <v/>
      </c>
      <c r="B5625" s="76">
        <f>Clienti!A5625</f>
        <v>0</v>
      </c>
    </row>
    <row r="5626" spans="1:2">
      <c r="A5626" s="105" t="str">
        <f>TRIM(Clienti!B5626)</f>
        <v/>
      </c>
      <c r="B5626" s="76">
        <f>Clienti!A5626</f>
        <v>0</v>
      </c>
    </row>
    <row r="5627" spans="1:2">
      <c r="A5627" s="105" t="str">
        <f>TRIM(Clienti!B5627)</f>
        <v/>
      </c>
      <c r="B5627" s="76">
        <f>Clienti!A5627</f>
        <v>0</v>
      </c>
    </row>
    <row r="5628" spans="1:2">
      <c r="A5628" s="105" t="str">
        <f>TRIM(Clienti!B5628)</f>
        <v/>
      </c>
      <c r="B5628" s="76">
        <f>Clienti!A5628</f>
        <v>0</v>
      </c>
    </row>
    <row r="5629" spans="1:2">
      <c r="A5629" s="105" t="str">
        <f>TRIM(Clienti!B5629)</f>
        <v/>
      </c>
      <c r="B5629" s="76">
        <f>Clienti!A5629</f>
        <v>0</v>
      </c>
    </row>
    <row r="5630" spans="1:2">
      <c r="A5630" s="105" t="str">
        <f>TRIM(Clienti!B5630)</f>
        <v/>
      </c>
      <c r="B5630" s="76">
        <f>Clienti!A5630</f>
        <v>0</v>
      </c>
    </row>
    <row r="5631" spans="1:2">
      <c r="A5631" s="105" t="str">
        <f>TRIM(Clienti!B5631)</f>
        <v/>
      </c>
      <c r="B5631" s="76">
        <f>Clienti!A5631</f>
        <v>0</v>
      </c>
    </row>
    <row r="5632" spans="1:2">
      <c r="A5632" s="105" t="str">
        <f>TRIM(Clienti!B5632)</f>
        <v/>
      </c>
      <c r="B5632" s="76">
        <f>Clienti!A5632</f>
        <v>0</v>
      </c>
    </row>
    <row r="5633" spans="1:2">
      <c r="A5633" s="105" t="str">
        <f>TRIM(Clienti!B5633)</f>
        <v/>
      </c>
      <c r="B5633" s="76">
        <f>Clienti!A5633</f>
        <v>0</v>
      </c>
    </row>
    <row r="5634" spans="1:2">
      <c r="A5634" s="105" t="str">
        <f>TRIM(Clienti!B5634)</f>
        <v/>
      </c>
      <c r="B5634" s="76">
        <f>Clienti!A5634</f>
        <v>0</v>
      </c>
    </row>
    <row r="5635" spans="1:2">
      <c r="A5635" s="105" t="str">
        <f>TRIM(Clienti!B5635)</f>
        <v/>
      </c>
      <c r="B5635" s="76">
        <f>Clienti!A5635</f>
        <v>0</v>
      </c>
    </row>
    <row r="5636" spans="1:2">
      <c r="A5636" s="105" t="str">
        <f>TRIM(Clienti!B5636)</f>
        <v/>
      </c>
      <c r="B5636" s="76">
        <f>Clienti!A5636</f>
        <v>0</v>
      </c>
    </row>
    <row r="5637" spans="1:2">
      <c r="A5637" s="105" t="str">
        <f>TRIM(Clienti!B5637)</f>
        <v/>
      </c>
      <c r="B5637" s="76">
        <f>Clienti!A5637</f>
        <v>0</v>
      </c>
    </row>
    <row r="5638" spans="1:2">
      <c r="A5638" s="105" t="str">
        <f>TRIM(Clienti!B5638)</f>
        <v/>
      </c>
      <c r="B5638" s="76">
        <f>Clienti!A5638</f>
        <v>0</v>
      </c>
    </row>
    <row r="5639" spans="1:2">
      <c r="A5639" s="105" t="str">
        <f>TRIM(Clienti!B5639)</f>
        <v/>
      </c>
      <c r="B5639" s="76">
        <f>Clienti!A5639</f>
        <v>0</v>
      </c>
    </row>
    <row r="5640" spans="1:2">
      <c r="A5640" s="105" t="str">
        <f>TRIM(Clienti!B5640)</f>
        <v/>
      </c>
      <c r="B5640" s="76">
        <f>Clienti!A5640</f>
        <v>0</v>
      </c>
    </row>
    <row r="5641" spans="1:2">
      <c r="A5641" s="105" t="str">
        <f>TRIM(Clienti!B5641)</f>
        <v/>
      </c>
      <c r="B5641" s="76">
        <f>Clienti!A5641</f>
        <v>0</v>
      </c>
    </row>
    <row r="5642" spans="1:2">
      <c r="A5642" s="105" t="str">
        <f>TRIM(Clienti!B5642)</f>
        <v/>
      </c>
      <c r="B5642" s="76">
        <f>Clienti!A5642</f>
        <v>0</v>
      </c>
    </row>
    <row r="5643" spans="1:2">
      <c r="A5643" s="105" t="str">
        <f>TRIM(Clienti!B5643)</f>
        <v/>
      </c>
      <c r="B5643" s="76">
        <f>Clienti!A5643</f>
        <v>0</v>
      </c>
    </row>
    <row r="5644" spans="1:2">
      <c r="A5644" s="105" t="str">
        <f>TRIM(Clienti!B5644)</f>
        <v/>
      </c>
      <c r="B5644" s="76">
        <f>Clienti!A5644</f>
        <v>0</v>
      </c>
    </row>
    <row r="5645" spans="1:2">
      <c r="A5645" s="105" t="str">
        <f>TRIM(Clienti!B5645)</f>
        <v/>
      </c>
      <c r="B5645" s="76">
        <f>Clienti!A5645</f>
        <v>0</v>
      </c>
    </row>
    <row r="5646" spans="1:2">
      <c r="A5646" s="105" t="str">
        <f>TRIM(Clienti!B5646)</f>
        <v/>
      </c>
      <c r="B5646" s="76">
        <f>Clienti!A5646</f>
        <v>0</v>
      </c>
    </row>
    <row r="5647" spans="1:2">
      <c r="A5647" s="105" t="str">
        <f>TRIM(Clienti!B5647)</f>
        <v/>
      </c>
      <c r="B5647" s="76">
        <f>Clienti!A5647</f>
        <v>0</v>
      </c>
    </row>
    <row r="5648" spans="1:2">
      <c r="A5648" s="105" t="str">
        <f>TRIM(Clienti!B5648)</f>
        <v/>
      </c>
      <c r="B5648" s="76">
        <f>Clienti!A5648</f>
        <v>0</v>
      </c>
    </row>
    <row r="5649" spans="1:2">
      <c r="A5649" s="105" t="str">
        <f>TRIM(Clienti!B5649)</f>
        <v/>
      </c>
      <c r="B5649" s="76">
        <f>Clienti!A5649</f>
        <v>0</v>
      </c>
    </row>
    <row r="5650" spans="1:2">
      <c r="A5650" s="105" t="str">
        <f>TRIM(Clienti!B5650)</f>
        <v/>
      </c>
      <c r="B5650" s="76">
        <f>Clienti!A5650</f>
        <v>0</v>
      </c>
    </row>
    <row r="5651" spans="1:2">
      <c r="A5651" s="105" t="str">
        <f>TRIM(Clienti!B5651)</f>
        <v/>
      </c>
      <c r="B5651" s="76">
        <f>Clienti!A5651</f>
        <v>0</v>
      </c>
    </row>
    <row r="5652" spans="1:2">
      <c r="A5652" s="105" t="str">
        <f>TRIM(Clienti!B5652)</f>
        <v/>
      </c>
      <c r="B5652" s="76">
        <f>Clienti!A5652</f>
        <v>0</v>
      </c>
    </row>
    <row r="5653" spans="1:2">
      <c r="A5653" s="105" t="str">
        <f>TRIM(Clienti!B5653)</f>
        <v/>
      </c>
      <c r="B5653" s="76">
        <f>Clienti!A5653</f>
        <v>0</v>
      </c>
    </row>
    <row r="5654" spans="1:2">
      <c r="A5654" s="105" t="str">
        <f>TRIM(Clienti!B5654)</f>
        <v/>
      </c>
      <c r="B5654" s="76">
        <f>Clienti!A5654</f>
        <v>0</v>
      </c>
    </row>
    <row r="5655" spans="1:2">
      <c r="A5655" s="105" t="str">
        <f>TRIM(Clienti!B5655)</f>
        <v/>
      </c>
      <c r="B5655" s="76">
        <f>Clienti!A5655</f>
        <v>0</v>
      </c>
    </row>
    <row r="5656" spans="1:2">
      <c r="A5656" s="105" t="str">
        <f>TRIM(Clienti!B5656)</f>
        <v/>
      </c>
      <c r="B5656" s="76">
        <f>Clienti!A5656</f>
        <v>0</v>
      </c>
    </row>
    <row r="5657" spans="1:2">
      <c r="A5657" s="105" t="str">
        <f>TRIM(Clienti!B5657)</f>
        <v/>
      </c>
      <c r="B5657" s="76">
        <f>Clienti!A5657</f>
        <v>0</v>
      </c>
    </row>
    <row r="5658" spans="1:2">
      <c r="A5658" s="105" t="str">
        <f>TRIM(Clienti!B5658)</f>
        <v/>
      </c>
      <c r="B5658" s="76">
        <f>Clienti!A5658</f>
        <v>0</v>
      </c>
    </row>
    <row r="5659" spans="1:2">
      <c r="A5659" s="105" t="str">
        <f>TRIM(Clienti!B5659)</f>
        <v/>
      </c>
      <c r="B5659" s="76">
        <f>Clienti!A5659</f>
        <v>0</v>
      </c>
    </row>
    <row r="5660" spans="1:2">
      <c r="A5660" s="105" t="str">
        <f>TRIM(Clienti!B5660)</f>
        <v/>
      </c>
      <c r="B5660" s="76">
        <f>Clienti!A5660</f>
        <v>0</v>
      </c>
    </row>
    <row r="5661" spans="1:2">
      <c r="A5661" s="105" t="str">
        <f>TRIM(Clienti!B5661)</f>
        <v/>
      </c>
      <c r="B5661" s="76">
        <f>Clienti!A5661</f>
        <v>0</v>
      </c>
    </row>
    <row r="5662" spans="1:2">
      <c r="A5662" s="105" t="str">
        <f>TRIM(Clienti!B5662)</f>
        <v/>
      </c>
      <c r="B5662" s="76">
        <f>Clienti!A5662</f>
        <v>0</v>
      </c>
    </row>
    <row r="5663" spans="1:2">
      <c r="A5663" s="105" t="str">
        <f>TRIM(Clienti!B5663)</f>
        <v/>
      </c>
      <c r="B5663" s="76">
        <f>Clienti!A5663</f>
        <v>0</v>
      </c>
    </row>
    <row r="5664" spans="1:2">
      <c r="A5664" s="105" t="str">
        <f>TRIM(Clienti!B5664)</f>
        <v/>
      </c>
      <c r="B5664" s="76">
        <f>Clienti!A5664</f>
        <v>0</v>
      </c>
    </row>
    <row r="5665" spans="1:2">
      <c r="A5665" s="105" t="str">
        <f>TRIM(Clienti!B5665)</f>
        <v/>
      </c>
      <c r="B5665" s="76">
        <f>Clienti!A5665</f>
        <v>0</v>
      </c>
    </row>
    <row r="5666" spans="1:2">
      <c r="A5666" s="105" t="str">
        <f>TRIM(Clienti!B5666)</f>
        <v/>
      </c>
      <c r="B5666" s="76">
        <f>Clienti!A5666</f>
        <v>0</v>
      </c>
    </row>
    <row r="5667" spans="1:2">
      <c r="A5667" s="105" t="str">
        <f>TRIM(Clienti!B5667)</f>
        <v/>
      </c>
      <c r="B5667" s="76">
        <f>Clienti!A5667</f>
        <v>0</v>
      </c>
    </row>
    <row r="5668" spans="1:2">
      <c r="A5668" s="105" t="str">
        <f>TRIM(Clienti!B5668)</f>
        <v/>
      </c>
      <c r="B5668" s="76">
        <f>Clienti!A5668</f>
        <v>0</v>
      </c>
    </row>
    <row r="5669" spans="1:2">
      <c r="A5669" s="105" t="str">
        <f>TRIM(Clienti!B5669)</f>
        <v/>
      </c>
      <c r="B5669" s="76">
        <f>Clienti!A5669</f>
        <v>0</v>
      </c>
    </row>
    <row r="5670" spans="1:2">
      <c r="A5670" s="105" t="str">
        <f>TRIM(Clienti!B5670)</f>
        <v/>
      </c>
      <c r="B5670" s="76">
        <f>Clienti!A5670</f>
        <v>0</v>
      </c>
    </row>
    <row r="5671" spans="1:2">
      <c r="A5671" s="105" t="str">
        <f>TRIM(Clienti!B5671)</f>
        <v/>
      </c>
      <c r="B5671" s="76">
        <f>Clienti!A5671</f>
        <v>0</v>
      </c>
    </row>
    <row r="5672" spans="1:2">
      <c r="A5672" s="105" t="str">
        <f>TRIM(Clienti!B5672)</f>
        <v/>
      </c>
      <c r="B5672" s="76">
        <f>Clienti!A5672</f>
        <v>0</v>
      </c>
    </row>
    <row r="5673" spans="1:2">
      <c r="A5673" s="105" t="str">
        <f>TRIM(Clienti!B5673)</f>
        <v/>
      </c>
      <c r="B5673" s="76">
        <f>Clienti!A5673</f>
        <v>0</v>
      </c>
    </row>
    <row r="5674" spans="1:2">
      <c r="A5674" s="105" t="str">
        <f>TRIM(Clienti!B5674)</f>
        <v/>
      </c>
      <c r="B5674" s="76">
        <f>Clienti!A5674</f>
        <v>0</v>
      </c>
    </row>
    <row r="5675" spans="1:2">
      <c r="A5675" s="105" t="str">
        <f>TRIM(Clienti!B5675)</f>
        <v/>
      </c>
      <c r="B5675" s="76">
        <f>Clienti!A5675</f>
        <v>0</v>
      </c>
    </row>
    <row r="5676" spans="1:2">
      <c r="A5676" s="105" t="str">
        <f>TRIM(Clienti!B5676)</f>
        <v/>
      </c>
      <c r="B5676" s="76">
        <f>Clienti!A5676</f>
        <v>0</v>
      </c>
    </row>
    <row r="5677" spans="1:2">
      <c r="A5677" s="105" t="str">
        <f>TRIM(Clienti!B5677)</f>
        <v/>
      </c>
      <c r="B5677" s="76">
        <f>Clienti!A5677</f>
        <v>0</v>
      </c>
    </row>
    <row r="5678" spans="1:2">
      <c r="A5678" s="105" t="str">
        <f>TRIM(Clienti!B5678)</f>
        <v/>
      </c>
      <c r="B5678" s="76">
        <f>Clienti!A5678</f>
        <v>0</v>
      </c>
    </row>
    <row r="5679" spans="1:2">
      <c r="A5679" s="105" t="str">
        <f>TRIM(Clienti!B5679)</f>
        <v/>
      </c>
      <c r="B5679" s="76">
        <f>Clienti!A5679</f>
        <v>0</v>
      </c>
    </row>
    <row r="5680" spans="1:2">
      <c r="A5680" s="105" t="str">
        <f>TRIM(Clienti!B5680)</f>
        <v/>
      </c>
      <c r="B5680" s="76">
        <f>Clienti!A5680</f>
        <v>0</v>
      </c>
    </row>
    <row r="5681" spans="1:2">
      <c r="A5681" s="105" t="str">
        <f>TRIM(Clienti!B5681)</f>
        <v/>
      </c>
      <c r="B5681" s="76">
        <f>Clienti!A5681</f>
        <v>0</v>
      </c>
    </row>
    <row r="5682" spans="1:2">
      <c r="A5682" s="105" t="str">
        <f>TRIM(Clienti!B5682)</f>
        <v/>
      </c>
      <c r="B5682" s="76">
        <f>Clienti!A5682</f>
        <v>0</v>
      </c>
    </row>
    <row r="5683" spans="1:2">
      <c r="A5683" s="105" t="str">
        <f>TRIM(Clienti!B5683)</f>
        <v/>
      </c>
      <c r="B5683" s="76">
        <f>Clienti!A5683</f>
        <v>0</v>
      </c>
    </row>
    <row r="5684" spans="1:2">
      <c r="A5684" s="105" t="str">
        <f>TRIM(Clienti!B5684)</f>
        <v/>
      </c>
      <c r="B5684" s="76">
        <f>Clienti!A5684</f>
        <v>0</v>
      </c>
    </row>
    <row r="5685" spans="1:2">
      <c r="A5685" s="105" t="str">
        <f>TRIM(Clienti!B5685)</f>
        <v/>
      </c>
      <c r="B5685" s="76">
        <f>Clienti!A5685</f>
        <v>0</v>
      </c>
    </row>
    <row r="5686" spans="1:2">
      <c r="A5686" s="105" t="str">
        <f>TRIM(Clienti!B5686)</f>
        <v/>
      </c>
      <c r="B5686" s="76">
        <f>Clienti!A5686</f>
        <v>0</v>
      </c>
    </row>
    <row r="5687" spans="1:2">
      <c r="A5687" s="105" t="str">
        <f>TRIM(Clienti!B5687)</f>
        <v/>
      </c>
      <c r="B5687" s="76">
        <f>Clienti!A5687</f>
        <v>0</v>
      </c>
    </row>
    <row r="5688" spans="1:2">
      <c r="A5688" s="105" t="str">
        <f>TRIM(Clienti!B5688)</f>
        <v/>
      </c>
      <c r="B5688" s="76">
        <f>Clienti!A5688</f>
        <v>0</v>
      </c>
    </row>
    <row r="5689" spans="1:2">
      <c r="A5689" s="105" t="str">
        <f>TRIM(Clienti!B5689)</f>
        <v/>
      </c>
      <c r="B5689" s="76">
        <f>Clienti!A5689</f>
        <v>0</v>
      </c>
    </row>
    <row r="5690" spans="1:2">
      <c r="A5690" s="105" t="str">
        <f>TRIM(Clienti!B5690)</f>
        <v/>
      </c>
      <c r="B5690" s="76">
        <f>Clienti!A5690</f>
        <v>0</v>
      </c>
    </row>
    <row r="5691" spans="1:2">
      <c r="A5691" s="105" t="str">
        <f>TRIM(Clienti!B5691)</f>
        <v/>
      </c>
      <c r="B5691" s="76">
        <f>Clienti!A5691</f>
        <v>0</v>
      </c>
    </row>
    <row r="5692" spans="1:2">
      <c r="A5692" s="105" t="str">
        <f>TRIM(Clienti!B5692)</f>
        <v/>
      </c>
      <c r="B5692" s="76">
        <f>Clienti!A5692</f>
        <v>0</v>
      </c>
    </row>
    <row r="5693" spans="1:2">
      <c r="A5693" s="105" t="str">
        <f>TRIM(Clienti!B5693)</f>
        <v/>
      </c>
      <c r="B5693" s="76">
        <f>Clienti!A5693</f>
        <v>0</v>
      </c>
    </row>
    <row r="5694" spans="1:2">
      <c r="A5694" s="105" t="str">
        <f>TRIM(Clienti!B5694)</f>
        <v/>
      </c>
      <c r="B5694" s="76">
        <f>Clienti!A5694</f>
        <v>0</v>
      </c>
    </row>
    <row r="5695" spans="1:2">
      <c r="A5695" s="105" t="str">
        <f>TRIM(Clienti!B5695)</f>
        <v/>
      </c>
      <c r="B5695" s="76">
        <f>Clienti!A5695</f>
        <v>0</v>
      </c>
    </row>
    <row r="5696" spans="1:2">
      <c r="A5696" s="105" t="str">
        <f>TRIM(Clienti!B5696)</f>
        <v/>
      </c>
      <c r="B5696" s="76">
        <f>Clienti!A5696</f>
        <v>0</v>
      </c>
    </row>
    <row r="5697" spans="1:2">
      <c r="A5697" s="105" t="str">
        <f>TRIM(Clienti!B5697)</f>
        <v/>
      </c>
      <c r="B5697" s="76">
        <f>Clienti!A5697</f>
        <v>0</v>
      </c>
    </row>
    <row r="5698" spans="1:2">
      <c r="A5698" s="105" t="str">
        <f>TRIM(Clienti!B5698)</f>
        <v/>
      </c>
      <c r="B5698" s="76">
        <f>Clienti!A5698</f>
        <v>0</v>
      </c>
    </row>
    <row r="5699" spans="1:2">
      <c r="A5699" s="105" t="str">
        <f>TRIM(Clienti!B5699)</f>
        <v/>
      </c>
      <c r="B5699" s="76">
        <f>Clienti!A5699</f>
        <v>0</v>
      </c>
    </row>
    <row r="5700" spans="1:2">
      <c r="A5700" s="105" t="str">
        <f>TRIM(Clienti!B5700)</f>
        <v/>
      </c>
      <c r="B5700" s="76">
        <f>Clienti!A5700</f>
        <v>0</v>
      </c>
    </row>
    <row r="5701" spans="1:2">
      <c r="A5701" s="105" t="str">
        <f>TRIM(Clienti!B5701)</f>
        <v/>
      </c>
      <c r="B5701" s="76">
        <f>Clienti!A5701</f>
        <v>0</v>
      </c>
    </row>
    <row r="5702" spans="1:2">
      <c r="A5702" s="105" t="str">
        <f>TRIM(Clienti!B5702)</f>
        <v/>
      </c>
      <c r="B5702" s="76">
        <f>Clienti!A5702</f>
        <v>0</v>
      </c>
    </row>
    <row r="5703" spans="1:2">
      <c r="A5703" s="105" t="str">
        <f>TRIM(Clienti!B5703)</f>
        <v/>
      </c>
      <c r="B5703" s="76">
        <f>Clienti!A5703</f>
        <v>0</v>
      </c>
    </row>
    <row r="5704" spans="1:2">
      <c r="A5704" s="105" t="str">
        <f>TRIM(Clienti!B5704)</f>
        <v/>
      </c>
      <c r="B5704" s="76">
        <f>Clienti!A5704</f>
        <v>0</v>
      </c>
    </row>
    <row r="5705" spans="1:2">
      <c r="A5705" s="105" t="str">
        <f>TRIM(Clienti!B5705)</f>
        <v/>
      </c>
      <c r="B5705" s="76">
        <f>Clienti!A5705</f>
        <v>0</v>
      </c>
    </row>
    <row r="5706" spans="1:2">
      <c r="A5706" s="105" t="str">
        <f>TRIM(Clienti!B5706)</f>
        <v/>
      </c>
      <c r="B5706" s="76">
        <f>Clienti!A5706</f>
        <v>0</v>
      </c>
    </row>
    <row r="5707" spans="1:2">
      <c r="A5707" s="105" t="str">
        <f>TRIM(Clienti!B5707)</f>
        <v/>
      </c>
      <c r="B5707" s="76">
        <f>Clienti!A5707</f>
        <v>0</v>
      </c>
    </row>
    <row r="5708" spans="1:2">
      <c r="A5708" s="105" t="str">
        <f>TRIM(Clienti!B5708)</f>
        <v/>
      </c>
      <c r="B5708" s="76">
        <f>Clienti!A5708</f>
        <v>0</v>
      </c>
    </row>
    <row r="5709" spans="1:2">
      <c r="A5709" s="105" t="str">
        <f>TRIM(Clienti!B5709)</f>
        <v/>
      </c>
      <c r="B5709" s="76">
        <f>Clienti!A5709</f>
        <v>0</v>
      </c>
    </row>
    <row r="5710" spans="1:2">
      <c r="A5710" s="105" t="str">
        <f>TRIM(Clienti!B5710)</f>
        <v/>
      </c>
      <c r="B5710" s="76">
        <f>Clienti!A5710</f>
        <v>0</v>
      </c>
    </row>
    <row r="5711" spans="1:2">
      <c r="A5711" s="105" t="str">
        <f>TRIM(Clienti!B5711)</f>
        <v/>
      </c>
      <c r="B5711" s="76">
        <f>Clienti!A5711</f>
        <v>0</v>
      </c>
    </row>
    <row r="5712" spans="1:2">
      <c r="A5712" s="105" t="str">
        <f>TRIM(Clienti!B5712)</f>
        <v/>
      </c>
      <c r="B5712" s="76">
        <f>Clienti!A5712</f>
        <v>0</v>
      </c>
    </row>
    <row r="5713" spans="1:2">
      <c r="A5713" s="105" t="str">
        <f>TRIM(Clienti!B5713)</f>
        <v/>
      </c>
      <c r="B5713" s="76">
        <f>Clienti!A5713</f>
        <v>0</v>
      </c>
    </row>
    <row r="5714" spans="1:2">
      <c r="A5714" s="105" t="str">
        <f>TRIM(Clienti!B5714)</f>
        <v/>
      </c>
      <c r="B5714" s="76">
        <f>Clienti!A5714</f>
        <v>0</v>
      </c>
    </row>
    <row r="5715" spans="1:2">
      <c r="A5715" s="105" t="str">
        <f>TRIM(Clienti!B5715)</f>
        <v/>
      </c>
      <c r="B5715" s="76">
        <f>Clienti!A5715</f>
        <v>0</v>
      </c>
    </row>
    <row r="5716" spans="1:2">
      <c r="A5716" s="105" t="str">
        <f>TRIM(Clienti!B5716)</f>
        <v/>
      </c>
      <c r="B5716" s="76">
        <f>Clienti!A5716</f>
        <v>0</v>
      </c>
    </row>
    <row r="5717" spans="1:2">
      <c r="A5717" s="105" t="str">
        <f>TRIM(Clienti!B5717)</f>
        <v/>
      </c>
      <c r="B5717" s="76">
        <f>Clienti!A5717</f>
        <v>0</v>
      </c>
    </row>
    <row r="5718" spans="1:2">
      <c r="A5718" s="105" t="str">
        <f>TRIM(Clienti!B5718)</f>
        <v/>
      </c>
      <c r="B5718" s="76">
        <f>Clienti!A5718</f>
        <v>0</v>
      </c>
    </row>
    <row r="5719" spans="1:2">
      <c r="A5719" s="105" t="str">
        <f>TRIM(Clienti!B5719)</f>
        <v/>
      </c>
      <c r="B5719" s="76">
        <f>Clienti!A5719</f>
        <v>0</v>
      </c>
    </row>
    <row r="5720" spans="1:2">
      <c r="A5720" s="105" t="str">
        <f>TRIM(Clienti!B5720)</f>
        <v/>
      </c>
      <c r="B5720" s="76">
        <f>Clienti!A5720</f>
        <v>0</v>
      </c>
    </row>
    <row r="5721" spans="1:2">
      <c r="A5721" s="105" t="str">
        <f>TRIM(Clienti!B5721)</f>
        <v/>
      </c>
      <c r="B5721" s="76">
        <f>Clienti!A5721</f>
        <v>0</v>
      </c>
    </row>
    <row r="5722" spans="1:2">
      <c r="A5722" s="105" t="str">
        <f>TRIM(Clienti!B5722)</f>
        <v/>
      </c>
      <c r="B5722" s="76">
        <f>Clienti!A5722</f>
        <v>0</v>
      </c>
    </row>
    <row r="5723" spans="1:2">
      <c r="A5723" s="105" t="str">
        <f>TRIM(Clienti!B5723)</f>
        <v/>
      </c>
      <c r="B5723" s="76">
        <f>Clienti!A5723</f>
        <v>0</v>
      </c>
    </row>
    <row r="5724" spans="1:2">
      <c r="A5724" s="105" t="str">
        <f>TRIM(Clienti!B5724)</f>
        <v/>
      </c>
      <c r="B5724" s="76">
        <f>Clienti!A5724</f>
        <v>0</v>
      </c>
    </row>
    <row r="5725" spans="1:2">
      <c r="A5725" s="105" t="str">
        <f>TRIM(Clienti!B5725)</f>
        <v/>
      </c>
      <c r="B5725" s="76">
        <f>Clienti!A5725</f>
        <v>0</v>
      </c>
    </row>
    <row r="5726" spans="1:2">
      <c r="A5726" s="105" t="str">
        <f>TRIM(Clienti!B5726)</f>
        <v/>
      </c>
      <c r="B5726" s="76">
        <f>Clienti!A5726</f>
        <v>0</v>
      </c>
    </row>
    <row r="5727" spans="1:2">
      <c r="A5727" s="105" t="str">
        <f>TRIM(Clienti!B5727)</f>
        <v/>
      </c>
      <c r="B5727" s="76">
        <f>Clienti!A5727</f>
        <v>0</v>
      </c>
    </row>
    <row r="5728" spans="1:2">
      <c r="A5728" s="105" t="str">
        <f>TRIM(Clienti!B5728)</f>
        <v/>
      </c>
      <c r="B5728" s="76">
        <f>Clienti!A5728</f>
        <v>0</v>
      </c>
    </row>
    <row r="5729" spans="1:2">
      <c r="A5729" s="105" t="str">
        <f>TRIM(Clienti!B5729)</f>
        <v/>
      </c>
      <c r="B5729" s="76">
        <f>Clienti!A5729</f>
        <v>0</v>
      </c>
    </row>
    <row r="5730" spans="1:2">
      <c r="A5730" s="105" t="str">
        <f>TRIM(Clienti!B5730)</f>
        <v/>
      </c>
      <c r="B5730" s="76">
        <f>Clienti!A5730</f>
        <v>0</v>
      </c>
    </row>
    <row r="5731" spans="1:2">
      <c r="A5731" s="105" t="str">
        <f>TRIM(Clienti!B5731)</f>
        <v/>
      </c>
      <c r="B5731" s="76">
        <f>Clienti!A5731</f>
        <v>0</v>
      </c>
    </row>
    <row r="5732" spans="1:2">
      <c r="A5732" s="105" t="str">
        <f>TRIM(Clienti!B5732)</f>
        <v/>
      </c>
      <c r="B5732" s="76">
        <f>Clienti!A5732</f>
        <v>0</v>
      </c>
    </row>
    <row r="5733" spans="1:2">
      <c r="A5733" s="105" t="str">
        <f>TRIM(Clienti!B5733)</f>
        <v/>
      </c>
      <c r="B5733" s="76">
        <f>Clienti!A5733</f>
        <v>0</v>
      </c>
    </row>
    <row r="5734" spans="1:2">
      <c r="A5734" s="105" t="str">
        <f>TRIM(Clienti!B5734)</f>
        <v/>
      </c>
      <c r="B5734" s="76">
        <f>Clienti!A5734</f>
        <v>0</v>
      </c>
    </row>
    <row r="5735" spans="1:2">
      <c r="A5735" s="105" t="str">
        <f>TRIM(Clienti!B5735)</f>
        <v/>
      </c>
      <c r="B5735" s="76">
        <f>Clienti!A5735</f>
        <v>0</v>
      </c>
    </row>
    <row r="5736" spans="1:2">
      <c r="A5736" s="105" t="str">
        <f>TRIM(Clienti!B5736)</f>
        <v/>
      </c>
      <c r="B5736" s="76">
        <f>Clienti!A5736</f>
        <v>0</v>
      </c>
    </row>
    <row r="5737" spans="1:2">
      <c r="A5737" s="105" t="str">
        <f>TRIM(Clienti!B5737)</f>
        <v/>
      </c>
      <c r="B5737" s="76">
        <f>Clienti!A5737</f>
        <v>0</v>
      </c>
    </row>
    <row r="5738" spans="1:2">
      <c r="A5738" s="105" t="str">
        <f>TRIM(Clienti!B5738)</f>
        <v/>
      </c>
      <c r="B5738" s="76">
        <f>Clienti!A5738</f>
        <v>0</v>
      </c>
    </row>
    <row r="5739" spans="1:2">
      <c r="A5739" s="105" t="str">
        <f>TRIM(Clienti!B5739)</f>
        <v/>
      </c>
      <c r="B5739" s="76">
        <f>Clienti!A5739</f>
        <v>0</v>
      </c>
    </row>
    <row r="5740" spans="1:2">
      <c r="A5740" s="105" t="str">
        <f>TRIM(Clienti!B5740)</f>
        <v/>
      </c>
      <c r="B5740" s="76">
        <f>Clienti!A5740</f>
        <v>0</v>
      </c>
    </row>
    <row r="5741" spans="1:2">
      <c r="A5741" s="105" t="str">
        <f>TRIM(Clienti!B5741)</f>
        <v/>
      </c>
      <c r="B5741" s="76">
        <f>Clienti!A5741</f>
        <v>0</v>
      </c>
    </row>
    <row r="5742" spans="1:2">
      <c r="A5742" s="105" t="str">
        <f>TRIM(Clienti!B5742)</f>
        <v/>
      </c>
      <c r="B5742" s="76">
        <f>Clienti!A5742</f>
        <v>0</v>
      </c>
    </row>
    <row r="5743" spans="1:2">
      <c r="A5743" s="105" t="str">
        <f>TRIM(Clienti!B5743)</f>
        <v/>
      </c>
      <c r="B5743" s="76">
        <f>Clienti!A5743</f>
        <v>0</v>
      </c>
    </row>
    <row r="5744" spans="1:2">
      <c r="A5744" s="105" t="str">
        <f>TRIM(Clienti!B5744)</f>
        <v/>
      </c>
      <c r="B5744" s="76">
        <f>Clienti!A5744</f>
        <v>0</v>
      </c>
    </row>
    <row r="5745" spans="1:2">
      <c r="A5745" s="105" t="str">
        <f>TRIM(Clienti!B5745)</f>
        <v/>
      </c>
      <c r="B5745" s="76">
        <f>Clienti!A5745</f>
        <v>0</v>
      </c>
    </row>
    <row r="5746" spans="1:2">
      <c r="A5746" s="105" t="str">
        <f>TRIM(Clienti!B5746)</f>
        <v/>
      </c>
      <c r="B5746" s="76">
        <f>Clienti!A5746</f>
        <v>0</v>
      </c>
    </row>
    <row r="5747" spans="1:2">
      <c r="A5747" s="105" t="str">
        <f>TRIM(Clienti!B5747)</f>
        <v/>
      </c>
      <c r="B5747" s="76">
        <f>Clienti!A5747</f>
        <v>0</v>
      </c>
    </row>
    <row r="5748" spans="1:2">
      <c r="A5748" s="105" t="str">
        <f>TRIM(Clienti!B5748)</f>
        <v/>
      </c>
      <c r="B5748" s="76">
        <f>Clienti!A5748</f>
        <v>0</v>
      </c>
    </row>
    <row r="5749" spans="1:2">
      <c r="A5749" s="105" t="str">
        <f>TRIM(Clienti!B5749)</f>
        <v/>
      </c>
      <c r="B5749" s="76">
        <f>Clienti!A5749</f>
        <v>0</v>
      </c>
    </row>
    <row r="5750" spans="1:2">
      <c r="A5750" s="105" t="str">
        <f>TRIM(Clienti!B5750)</f>
        <v/>
      </c>
      <c r="B5750" s="76">
        <f>Clienti!A5750</f>
        <v>0</v>
      </c>
    </row>
    <row r="5751" spans="1:2">
      <c r="A5751" s="105" t="str">
        <f>TRIM(Clienti!B5751)</f>
        <v/>
      </c>
      <c r="B5751" s="76">
        <f>Clienti!A5751</f>
        <v>0</v>
      </c>
    </row>
    <row r="5752" spans="1:2">
      <c r="A5752" s="105" t="str">
        <f>TRIM(Clienti!B5752)</f>
        <v/>
      </c>
      <c r="B5752" s="76">
        <f>Clienti!A5752</f>
        <v>0</v>
      </c>
    </row>
    <row r="5753" spans="1:2">
      <c r="A5753" s="105" t="str">
        <f>TRIM(Clienti!B5753)</f>
        <v/>
      </c>
      <c r="B5753" s="76">
        <f>Clienti!A5753</f>
        <v>0</v>
      </c>
    </row>
    <row r="5754" spans="1:2">
      <c r="A5754" s="105" t="str">
        <f>TRIM(Clienti!B5754)</f>
        <v/>
      </c>
      <c r="B5754" s="76">
        <f>Clienti!A5754</f>
        <v>0</v>
      </c>
    </row>
    <row r="5755" spans="1:2">
      <c r="A5755" s="105" t="str">
        <f>TRIM(Clienti!B5755)</f>
        <v/>
      </c>
      <c r="B5755" s="76">
        <f>Clienti!A5755</f>
        <v>0</v>
      </c>
    </row>
    <row r="5756" spans="1:2">
      <c r="A5756" s="105" t="str">
        <f>TRIM(Clienti!B5756)</f>
        <v/>
      </c>
      <c r="B5756" s="76">
        <f>Clienti!A5756</f>
        <v>0</v>
      </c>
    </row>
    <row r="5757" spans="1:2">
      <c r="A5757" s="105" t="str">
        <f>TRIM(Clienti!B5757)</f>
        <v/>
      </c>
      <c r="B5757" s="76">
        <f>Clienti!A5757</f>
        <v>0</v>
      </c>
    </row>
    <row r="5758" spans="1:2">
      <c r="A5758" s="105" t="str">
        <f>TRIM(Clienti!B5758)</f>
        <v/>
      </c>
      <c r="B5758" s="76">
        <f>Clienti!A5758</f>
        <v>0</v>
      </c>
    </row>
    <row r="5759" spans="1:2">
      <c r="A5759" s="105" t="str">
        <f>TRIM(Clienti!B5759)</f>
        <v/>
      </c>
      <c r="B5759" s="76">
        <f>Clienti!A5759</f>
        <v>0</v>
      </c>
    </row>
    <row r="5760" spans="1:2">
      <c r="A5760" s="105" t="str">
        <f>TRIM(Clienti!B5760)</f>
        <v/>
      </c>
      <c r="B5760" s="76">
        <f>Clienti!A5760</f>
        <v>0</v>
      </c>
    </row>
    <row r="5761" spans="1:2">
      <c r="A5761" s="105" t="str">
        <f>TRIM(Clienti!B5761)</f>
        <v/>
      </c>
      <c r="B5761" s="76">
        <f>Clienti!A5761</f>
        <v>0</v>
      </c>
    </row>
    <row r="5762" spans="1:2">
      <c r="A5762" s="105" t="str">
        <f>TRIM(Clienti!B5762)</f>
        <v/>
      </c>
      <c r="B5762" s="76">
        <f>Clienti!A5762</f>
        <v>0</v>
      </c>
    </row>
    <row r="5763" spans="1:2">
      <c r="A5763" s="105" t="str">
        <f>TRIM(Clienti!B5763)</f>
        <v/>
      </c>
      <c r="B5763" s="76">
        <f>Clienti!A5763</f>
        <v>0</v>
      </c>
    </row>
    <row r="5764" spans="1:2">
      <c r="A5764" s="105" t="str">
        <f>TRIM(Clienti!B5764)</f>
        <v/>
      </c>
      <c r="B5764" s="76">
        <f>Clienti!A5764</f>
        <v>0</v>
      </c>
    </row>
    <row r="5765" spans="1:2">
      <c r="A5765" s="105" t="str">
        <f>TRIM(Clienti!B5765)</f>
        <v/>
      </c>
      <c r="B5765" s="76">
        <f>Clienti!A5765</f>
        <v>0</v>
      </c>
    </row>
    <row r="5766" spans="1:2">
      <c r="A5766" s="105" t="str">
        <f>TRIM(Clienti!B5766)</f>
        <v/>
      </c>
      <c r="B5766" s="76">
        <f>Clienti!A5766</f>
        <v>0</v>
      </c>
    </row>
    <row r="5767" spans="1:2">
      <c r="A5767" s="105" t="str">
        <f>TRIM(Clienti!B5767)</f>
        <v/>
      </c>
      <c r="B5767" s="76">
        <f>Clienti!A5767</f>
        <v>0</v>
      </c>
    </row>
    <row r="5768" spans="1:2">
      <c r="A5768" s="105" t="str">
        <f>TRIM(Clienti!B5768)</f>
        <v/>
      </c>
      <c r="B5768" s="76">
        <f>Clienti!A5768</f>
        <v>0</v>
      </c>
    </row>
    <row r="5769" spans="1:2">
      <c r="A5769" s="105" t="str">
        <f>TRIM(Clienti!B5769)</f>
        <v/>
      </c>
      <c r="B5769" s="76">
        <f>Clienti!A5769</f>
        <v>0</v>
      </c>
    </row>
    <row r="5770" spans="1:2">
      <c r="A5770" s="105" t="str">
        <f>TRIM(Clienti!B5770)</f>
        <v/>
      </c>
      <c r="B5770" s="76">
        <f>Clienti!A5770</f>
        <v>0</v>
      </c>
    </row>
    <row r="5771" spans="1:2">
      <c r="A5771" s="105" t="str">
        <f>TRIM(Clienti!B5771)</f>
        <v/>
      </c>
      <c r="B5771" s="76">
        <f>Clienti!A5771</f>
        <v>0</v>
      </c>
    </row>
    <row r="5772" spans="1:2">
      <c r="A5772" s="105" t="str">
        <f>TRIM(Clienti!B5772)</f>
        <v/>
      </c>
      <c r="B5772" s="76">
        <f>Clienti!A5772</f>
        <v>0</v>
      </c>
    </row>
    <row r="5773" spans="1:2">
      <c r="A5773" s="105" t="str">
        <f>TRIM(Clienti!B5773)</f>
        <v/>
      </c>
      <c r="B5773" s="76">
        <f>Clienti!A5773</f>
        <v>0</v>
      </c>
    </row>
    <row r="5774" spans="1:2">
      <c r="A5774" s="105" t="str">
        <f>TRIM(Clienti!B5774)</f>
        <v/>
      </c>
      <c r="B5774" s="76">
        <f>Clienti!A5774</f>
        <v>0</v>
      </c>
    </row>
    <row r="5775" spans="1:2">
      <c r="A5775" s="105" t="str">
        <f>TRIM(Clienti!B5775)</f>
        <v/>
      </c>
      <c r="B5775" s="76">
        <f>Clienti!A5775</f>
        <v>0</v>
      </c>
    </row>
    <row r="5776" spans="1:2">
      <c r="A5776" s="105" t="str">
        <f>TRIM(Clienti!B5776)</f>
        <v/>
      </c>
      <c r="B5776" s="76">
        <f>Clienti!A5776</f>
        <v>0</v>
      </c>
    </row>
    <row r="5777" spans="1:2">
      <c r="A5777" s="105" t="str">
        <f>TRIM(Clienti!B5777)</f>
        <v/>
      </c>
      <c r="B5777" s="76">
        <f>Clienti!A5777</f>
        <v>0</v>
      </c>
    </row>
    <row r="5778" spans="1:2">
      <c r="A5778" s="105" t="str">
        <f>TRIM(Clienti!B5778)</f>
        <v/>
      </c>
      <c r="B5778" s="76">
        <f>Clienti!A5778</f>
        <v>0</v>
      </c>
    </row>
    <row r="5779" spans="1:2">
      <c r="A5779" s="105" t="str">
        <f>TRIM(Clienti!B5779)</f>
        <v/>
      </c>
      <c r="B5779" s="76">
        <f>Clienti!A5779</f>
        <v>0</v>
      </c>
    </row>
    <row r="5780" spans="1:2">
      <c r="A5780" s="105" t="str">
        <f>TRIM(Clienti!B5780)</f>
        <v/>
      </c>
      <c r="B5780" s="76">
        <f>Clienti!A5780</f>
        <v>0</v>
      </c>
    </row>
    <row r="5781" spans="1:2">
      <c r="A5781" s="105" t="str">
        <f>TRIM(Clienti!B5781)</f>
        <v/>
      </c>
      <c r="B5781" s="76">
        <f>Clienti!A5781</f>
        <v>0</v>
      </c>
    </row>
    <row r="5782" spans="1:2">
      <c r="A5782" s="105" t="str">
        <f>TRIM(Clienti!B5782)</f>
        <v/>
      </c>
      <c r="B5782" s="76">
        <f>Clienti!A5782</f>
        <v>0</v>
      </c>
    </row>
    <row r="5783" spans="1:2">
      <c r="A5783" s="105" t="str">
        <f>TRIM(Clienti!B5783)</f>
        <v/>
      </c>
      <c r="B5783" s="76">
        <f>Clienti!A5783</f>
        <v>0</v>
      </c>
    </row>
    <row r="5784" spans="1:2">
      <c r="A5784" s="105" t="str">
        <f>TRIM(Clienti!B5784)</f>
        <v/>
      </c>
      <c r="B5784" s="76">
        <f>Clienti!A5784</f>
        <v>0</v>
      </c>
    </row>
    <row r="5785" spans="1:2">
      <c r="A5785" s="105" t="str">
        <f>TRIM(Clienti!B5785)</f>
        <v/>
      </c>
      <c r="B5785" s="76">
        <f>Clienti!A5785</f>
        <v>0</v>
      </c>
    </row>
    <row r="5786" spans="1:2">
      <c r="A5786" s="105" t="str">
        <f>TRIM(Clienti!B5786)</f>
        <v/>
      </c>
      <c r="B5786" s="76">
        <f>Clienti!A5786</f>
        <v>0</v>
      </c>
    </row>
    <row r="5787" spans="1:2">
      <c r="A5787" s="105" t="str">
        <f>TRIM(Clienti!B5787)</f>
        <v/>
      </c>
      <c r="B5787" s="76">
        <f>Clienti!A5787</f>
        <v>0</v>
      </c>
    </row>
    <row r="5788" spans="1:2">
      <c r="A5788" s="105" t="str">
        <f>TRIM(Clienti!B5788)</f>
        <v/>
      </c>
      <c r="B5788" s="76">
        <f>Clienti!A5788</f>
        <v>0</v>
      </c>
    </row>
    <row r="5789" spans="1:2">
      <c r="A5789" s="105" t="str">
        <f>TRIM(Clienti!B5789)</f>
        <v/>
      </c>
      <c r="B5789" s="76">
        <f>Clienti!A5789</f>
        <v>0</v>
      </c>
    </row>
    <row r="5790" spans="1:2">
      <c r="A5790" s="105" t="str">
        <f>TRIM(Clienti!B5790)</f>
        <v/>
      </c>
      <c r="B5790" s="76">
        <f>Clienti!A5790</f>
        <v>0</v>
      </c>
    </row>
    <row r="5791" spans="1:2">
      <c r="A5791" s="105" t="str">
        <f>TRIM(Clienti!B5791)</f>
        <v/>
      </c>
      <c r="B5791" s="76">
        <f>Clienti!A5791</f>
        <v>0</v>
      </c>
    </row>
    <row r="5792" spans="1:2">
      <c r="A5792" s="105" t="str">
        <f>TRIM(Clienti!B5792)</f>
        <v/>
      </c>
      <c r="B5792" s="76">
        <f>Clienti!A5792</f>
        <v>0</v>
      </c>
    </row>
    <row r="5793" spans="1:2">
      <c r="A5793" s="105" t="str">
        <f>TRIM(Clienti!B5793)</f>
        <v/>
      </c>
      <c r="B5793" s="76">
        <f>Clienti!A5793</f>
        <v>0</v>
      </c>
    </row>
    <row r="5794" spans="1:2">
      <c r="A5794" s="105" t="str">
        <f>TRIM(Clienti!B5794)</f>
        <v/>
      </c>
      <c r="B5794" s="76">
        <f>Clienti!A5794</f>
        <v>0</v>
      </c>
    </row>
    <row r="5795" spans="1:2">
      <c r="A5795" s="105" t="str">
        <f>TRIM(Clienti!B5795)</f>
        <v/>
      </c>
      <c r="B5795" s="76">
        <f>Clienti!A5795</f>
        <v>0</v>
      </c>
    </row>
    <row r="5796" spans="1:2">
      <c r="A5796" s="105" t="str">
        <f>TRIM(Clienti!B5796)</f>
        <v/>
      </c>
      <c r="B5796" s="76">
        <f>Clienti!A5796</f>
        <v>0</v>
      </c>
    </row>
    <row r="5797" spans="1:2">
      <c r="A5797" s="105" t="str">
        <f>TRIM(Clienti!B5797)</f>
        <v/>
      </c>
      <c r="B5797" s="76">
        <f>Clienti!A5797</f>
        <v>0</v>
      </c>
    </row>
    <row r="5798" spans="1:2">
      <c r="A5798" s="105" t="str">
        <f>TRIM(Clienti!B5798)</f>
        <v/>
      </c>
      <c r="B5798" s="76">
        <f>Clienti!A5798</f>
        <v>0</v>
      </c>
    </row>
    <row r="5799" spans="1:2">
      <c r="A5799" s="105" t="str">
        <f>TRIM(Clienti!B5799)</f>
        <v/>
      </c>
      <c r="B5799" s="76">
        <f>Clienti!A5799</f>
        <v>0</v>
      </c>
    </row>
    <row r="5800" spans="1:2">
      <c r="A5800" s="105" t="str">
        <f>TRIM(Clienti!B5800)</f>
        <v/>
      </c>
      <c r="B5800" s="76">
        <f>Clienti!A5800</f>
        <v>0</v>
      </c>
    </row>
    <row r="5801" spans="1:2">
      <c r="A5801" s="105" t="str">
        <f>TRIM(Clienti!B5801)</f>
        <v/>
      </c>
      <c r="B5801" s="76">
        <f>Clienti!A5801</f>
        <v>0</v>
      </c>
    </row>
    <row r="5802" spans="1:2">
      <c r="A5802" s="105" t="str">
        <f>TRIM(Clienti!B5802)</f>
        <v/>
      </c>
      <c r="B5802" s="76">
        <f>Clienti!A5802</f>
        <v>0</v>
      </c>
    </row>
    <row r="5803" spans="1:2">
      <c r="A5803" s="105" t="str">
        <f>TRIM(Clienti!B5803)</f>
        <v/>
      </c>
      <c r="B5803" s="76">
        <f>Clienti!A5803</f>
        <v>0</v>
      </c>
    </row>
    <row r="5804" spans="1:2">
      <c r="A5804" s="105" t="str">
        <f>TRIM(Clienti!B5804)</f>
        <v/>
      </c>
      <c r="B5804" s="76">
        <f>Clienti!A5804</f>
        <v>0</v>
      </c>
    </row>
    <row r="5805" spans="1:2">
      <c r="A5805" s="105" t="str">
        <f>TRIM(Clienti!B5805)</f>
        <v/>
      </c>
      <c r="B5805" s="76">
        <f>Clienti!A5805</f>
        <v>0</v>
      </c>
    </row>
    <row r="5806" spans="1:2">
      <c r="A5806" s="105" t="str">
        <f>TRIM(Clienti!B5806)</f>
        <v/>
      </c>
      <c r="B5806" s="76">
        <f>Clienti!A5806</f>
        <v>0</v>
      </c>
    </row>
    <row r="5807" spans="1:2">
      <c r="A5807" s="105" t="str">
        <f>TRIM(Clienti!B5807)</f>
        <v/>
      </c>
      <c r="B5807" s="76">
        <f>Clienti!A5807</f>
        <v>0</v>
      </c>
    </row>
    <row r="5808" spans="1:2">
      <c r="A5808" s="105" t="str">
        <f>TRIM(Clienti!B5808)</f>
        <v/>
      </c>
      <c r="B5808" s="76">
        <f>Clienti!A5808</f>
        <v>0</v>
      </c>
    </row>
    <row r="5809" spans="1:2">
      <c r="A5809" s="105" t="str">
        <f>TRIM(Clienti!B5809)</f>
        <v/>
      </c>
      <c r="B5809" s="76">
        <f>Clienti!A5809</f>
        <v>0</v>
      </c>
    </row>
    <row r="5810" spans="1:2">
      <c r="A5810" s="105" t="str">
        <f>TRIM(Clienti!B5810)</f>
        <v/>
      </c>
      <c r="B5810" s="76">
        <f>Clienti!A5810</f>
        <v>0</v>
      </c>
    </row>
    <row r="5811" spans="1:2">
      <c r="A5811" s="105" t="str">
        <f>TRIM(Clienti!B5811)</f>
        <v/>
      </c>
      <c r="B5811" s="76">
        <f>Clienti!A5811</f>
        <v>0</v>
      </c>
    </row>
    <row r="5812" spans="1:2">
      <c r="A5812" s="105" t="str">
        <f>TRIM(Clienti!B5812)</f>
        <v/>
      </c>
      <c r="B5812" s="76">
        <f>Clienti!A5812</f>
        <v>0</v>
      </c>
    </row>
    <row r="5813" spans="1:2">
      <c r="A5813" s="105" t="str">
        <f>TRIM(Clienti!B5813)</f>
        <v/>
      </c>
      <c r="B5813" s="76">
        <f>Clienti!A5813</f>
        <v>0</v>
      </c>
    </row>
    <row r="5814" spans="1:2">
      <c r="A5814" s="105" t="str">
        <f>TRIM(Clienti!B5814)</f>
        <v/>
      </c>
      <c r="B5814" s="76">
        <f>Clienti!A5814</f>
        <v>0</v>
      </c>
    </row>
    <row r="5815" spans="1:2">
      <c r="A5815" s="105" t="str">
        <f>TRIM(Clienti!B5815)</f>
        <v/>
      </c>
      <c r="B5815" s="76">
        <f>Clienti!A5815</f>
        <v>0</v>
      </c>
    </row>
    <row r="5816" spans="1:2">
      <c r="A5816" s="105" t="str">
        <f>TRIM(Clienti!B5816)</f>
        <v/>
      </c>
      <c r="B5816" s="76">
        <f>Clienti!A5816</f>
        <v>0</v>
      </c>
    </row>
    <row r="5817" spans="1:2">
      <c r="A5817" s="105" t="str">
        <f>TRIM(Clienti!B5817)</f>
        <v/>
      </c>
      <c r="B5817" s="76">
        <f>Clienti!A5817</f>
        <v>0</v>
      </c>
    </row>
    <row r="5818" spans="1:2">
      <c r="A5818" s="105" t="str">
        <f>TRIM(Clienti!B5818)</f>
        <v/>
      </c>
      <c r="B5818" s="76">
        <f>Clienti!A5818</f>
        <v>0</v>
      </c>
    </row>
    <row r="5819" spans="1:2">
      <c r="A5819" s="105" t="str">
        <f>TRIM(Clienti!B5819)</f>
        <v/>
      </c>
      <c r="B5819" s="76">
        <f>Clienti!A5819</f>
        <v>0</v>
      </c>
    </row>
    <row r="5820" spans="1:2">
      <c r="A5820" s="105" t="str">
        <f>TRIM(Clienti!B5820)</f>
        <v/>
      </c>
      <c r="B5820" s="76">
        <f>Clienti!A5820</f>
        <v>0</v>
      </c>
    </row>
    <row r="5821" spans="1:2">
      <c r="A5821" s="105" t="str">
        <f>TRIM(Clienti!B5821)</f>
        <v/>
      </c>
      <c r="B5821" s="76">
        <f>Clienti!A5821</f>
        <v>0</v>
      </c>
    </row>
    <row r="5822" spans="1:2">
      <c r="A5822" s="105" t="str">
        <f>TRIM(Clienti!B5822)</f>
        <v/>
      </c>
      <c r="B5822" s="76">
        <f>Clienti!A5822</f>
        <v>0</v>
      </c>
    </row>
    <row r="5823" spans="1:2">
      <c r="A5823" s="105" t="str">
        <f>TRIM(Clienti!B5823)</f>
        <v/>
      </c>
      <c r="B5823" s="76">
        <f>Clienti!A5823</f>
        <v>0</v>
      </c>
    </row>
    <row r="5824" spans="1:2">
      <c r="A5824" s="105" t="str">
        <f>TRIM(Clienti!B5824)</f>
        <v/>
      </c>
      <c r="B5824" s="76">
        <f>Clienti!A5824</f>
        <v>0</v>
      </c>
    </row>
    <row r="5825" spans="1:2">
      <c r="A5825" s="105" t="str">
        <f>TRIM(Clienti!B5825)</f>
        <v/>
      </c>
      <c r="B5825" s="76">
        <f>Clienti!A5825</f>
        <v>0</v>
      </c>
    </row>
    <row r="5826" spans="1:2">
      <c r="A5826" s="105" t="str">
        <f>TRIM(Clienti!B5826)</f>
        <v/>
      </c>
      <c r="B5826" s="76">
        <f>Clienti!A5826</f>
        <v>0</v>
      </c>
    </row>
    <row r="5827" spans="1:2">
      <c r="A5827" s="105" t="str">
        <f>TRIM(Clienti!B5827)</f>
        <v/>
      </c>
      <c r="B5827" s="76">
        <f>Clienti!A5827</f>
        <v>0</v>
      </c>
    </row>
    <row r="5828" spans="1:2">
      <c r="A5828" s="105" t="str">
        <f>TRIM(Clienti!B5828)</f>
        <v/>
      </c>
      <c r="B5828" s="76">
        <f>Clienti!A5828</f>
        <v>0</v>
      </c>
    </row>
    <row r="5829" spans="1:2">
      <c r="A5829" s="105" t="str">
        <f>TRIM(Clienti!B5829)</f>
        <v/>
      </c>
      <c r="B5829" s="76">
        <f>Clienti!A5829</f>
        <v>0</v>
      </c>
    </row>
    <row r="5830" spans="1:2">
      <c r="A5830" s="105" t="str">
        <f>TRIM(Clienti!B5830)</f>
        <v/>
      </c>
      <c r="B5830" s="76">
        <f>Clienti!A5830</f>
        <v>0</v>
      </c>
    </row>
    <row r="5831" spans="1:2">
      <c r="A5831" s="105" t="str">
        <f>TRIM(Clienti!B5831)</f>
        <v/>
      </c>
      <c r="B5831" s="76">
        <f>Clienti!A5831</f>
        <v>0</v>
      </c>
    </row>
    <row r="5832" spans="1:2">
      <c r="A5832" s="105" t="str">
        <f>TRIM(Clienti!B5832)</f>
        <v/>
      </c>
      <c r="B5832" s="76">
        <f>Clienti!A5832</f>
        <v>0</v>
      </c>
    </row>
    <row r="5833" spans="1:2">
      <c r="A5833" s="105" t="str">
        <f>TRIM(Clienti!B5833)</f>
        <v/>
      </c>
      <c r="B5833" s="76">
        <f>Clienti!A5833</f>
        <v>0</v>
      </c>
    </row>
    <row r="5834" spans="1:2">
      <c r="A5834" s="105" t="str">
        <f>TRIM(Clienti!B5834)</f>
        <v/>
      </c>
      <c r="B5834" s="76">
        <f>Clienti!A5834</f>
        <v>0</v>
      </c>
    </row>
    <row r="5835" spans="1:2">
      <c r="A5835" s="105" t="str">
        <f>TRIM(Clienti!B5835)</f>
        <v/>
      </c>
      <c r="B5835" s="76">
        <f>Clienti!A5835</f>
        <v>0</v>
      </c>
    </row>
    <row r="5836" spans="1:2">
      <c r="A5836" s="105" t="str">
        <f>TRIM(Clienti!B5836)</f>
        <v/>
      </c>
      <c r="B5836" s="76">
        <f>Clienti!A5836</f>
        <v>0</v>
      </c>
    </row>
    <row r="5837" spans="1:2">
      <c r="A5837" s="105" t="str">
        <f>TRIM(Clienti!B5837)</f>
        <v/>
      </c>
      <c r="B5837" s="76">
        <f>Clienti!A5837</f>
        <v>0</v>
      </c>
    </row>
    <row r="5838" spans="1:2">
      <c r="A5838" s="105" t="str">
        <f>TRIM(Clienti!B5838)</f>
        <v/>
      </c>
      <c r="B5838" s="76">
        <f>Clienti!A5838</f>
        <v>0</v>
      </c>
    </row>
    <row r="5839" spans="1:2">
      <c r="A5839" s="105" t="str">
        <f>TRIM(Clienti!B5839)</f>
        <v/>
      </c>
      <c r="B5839" s="76">
        <f>Clienti!A5839</f>
        <v>0</v>
      </c>
    </row>
    <row r="5840" spans="1:2">
      <c r="A5840" s="105" t="str">
        <f>TRIM(Clienti!B5840)</f>
        <v/>
      </c>
      <c r="B5840" s="76">
        <f>Clienti!A5840</f>
        <v>0</v>
      </c>
    </row>
    <row r="5841" spans="1:2">
      <c r="A5841" s="105" t="str">
        <f>TRIM(Clienti!B5841)</f>
        <v/>
      </c>
      <c r="B5841" s="76">
        <f>Clienti!A5841</f>
        <v>0</v>
      </c>
    </row>
    <row r="5842" spans="1:2">
      <c r="A5842" s="105" t="str">
        <f>TRIM(Clienti!B5842)</f>
        <v/>
      </c>
      <c r="B5842" s="76">
        <f>Clienti!A5842</f>
        <v>0</v>
      </c>
    </row>
    <row r="5843" spans="1:2">
      <c r="A5843" s="105" t="str">
        <f>TRIM(Clienti!B5843)</f>
        <v/>
      </c>
      <c r="B5843" s="76">
        <f>Clienti!A5843</f>
        <v>0</v>
      </c>
    </row>
    <row r="5844" spans="1:2">
      <c r="A5844" s="105" t="str">
        <f>TRIM(Clienti!B5844)</f>
        <v/>
      </c>
      <c r="B5844" s="76">
        <f>Clienti!A5844</f>
        <v>0</v>
      </c>
    </row>
    <row r="5845" spans="1:2">
      <c r="A5845" s="105" t="str">
        <f>TRIM(Clienti!B5845)</f>
        <v/>
      </c>
      <c r="B5845" s="76">
        <f>Clienti!A5845</f>
        <v>0</v>
      </c>
    </row>
    <row r="5846" spans="1:2">
      <c r="A5846" s="105" t="str">
        <f>TRIM(Clienti!B5846)</f>
        <v/>
      </c>
      <c r="B5846" s="76">
        <f>Clienti!A5846</f>
        <v>0</v>
      </c>
    </row>
    <row r="5847" spans="1:2">
      <c r="A5847" s="105" t="str">
        <f>TRIM(Clienti!B5847)</f>
        <v/>
      </c>
      <c r="B5847" s="76">
        <f>Clienti!A5847</f>
        <v>0</v>
      </c>
    </row>
    <row r="5848" spans="1:2">
      <c r="A5848" s="105" t="str">
        <f>TRIM(Clienti!B5848)</f>
        <v/>
      </c>
      <c r="B5848" s="76">
        <f>Clienti!A5848</f>
        <v>0</v>
      </c>
    </row>
    <row r="5849" spans="1:2">
      <c r="A5849" s="105" t="str">
        <f>TRIM(Clienti!B5849)</f>
        <v/>
      </c>
      <c r="B5849" s="76">
        <f>Clienti!A5849</f>
        <v>0</v>
      </c>
    </row>
    <row r="5850" spans="1:2">
      <c r="A5850" s="105" t="str">
        <f>TRIM(Clienti!B5850)</f>
        <v/>
      </c>
      <c r="B5850" s="76">
        <f>Clienti!A5850</f>
        <v>0</v>
      </c>
    </row>
    <row r="5851" spans="1:2">
      <c r="A5851" s="105" t="str">
        <f>TRIM(Clienti!B5851)</f>
        <v/>
      </c>
      <c r="B5851" s="76">
        <f>Clienti!A5851</f>
        <v>0</v>
      </c>
    </row>
    <row r="5852" spans="1:2">
      <c r="A5852" s="105" t="str">
        <f>TRIM(Clienti!B5852)</f>
        <v/>
      </c>
      <c r="B5852" s="76">
        <f>Clienti!A5852</f>
        <v>0</v>
      </c>
    </row>
    <row r="5853" spans="1:2">
      <c r="A5853" s="105" t="str">
        <f>TRIM(Clienti!B5853)</f>
        <v/>
      </c>
      <c r="B5853" s="76">
        <f>Clienti!A5853</f>
        <v>0</v>
      </c>
    </row>
    <row r="5854" spans="1:2">
      <c r="A5854" s="105" t="str">
        <f>TRIM(Clienti!B5854)</f>
        <v/>
      </c>
      <c r="B5854" s="76">
        <f>Clienti!A5854</f>
        <v>0</v>
      </c>
    </row>
    <row r="5855" spans="1:2">
      <c r="A5855" s="105" t="str">
        <f>TRIM(Clienti!B5855)</f>
        <v/>
      </c>
      <c r="B5855" s="76">
        <f>Clienti!A5855</f>
        <v>0</v>
      </c>
    </row>
    <row r="5856" spans="1:2">
      <c r="A5856" s="105" t="str">
        <f>TRIM(Clienti!B5856)</f>
        <v/>
      </c>
      <c r="B5856" s="76">
        <f>Clienti!A5856</f>
        <v>0</v>
      </c>
    </row>
    <row r="5857" spans="1:2">
      <c r="A5857" s="105" t="str">
        <f>TRIM(Clienti!B5857)</f>
        <v/>
      </c>
      <c r="B5857" s="76">
        <f>Clienti!A5857</f>
        <v>0</v>
      </c>
    </row>
    <row r="5858" spans="1:2">
      <c r="A5858" s="105" t="str">
        <f>TRIM(Clienti!B5858)</f>
        <v/>
      </c>
      <c r="B5858" s="76">
        <f>Clienti!A5858</f>
        <v>0</v>
      </c>
    </row>
    <row r="5859" spans="1:2">
      <c r="A5859" s="105" t="str">
        <f>TRIM(Clienti!B5859)</f>
        <v/>
      </c>
      <c r="B5859" s="76">
        <f>Clienti!A5859</f>
        <v>0</v>
      </c>
    </row>
    <row r="5860" spans="1:2">
      <c r="A5860" s="105" t="str">
        <f>TRIM(Clienti!B5860)</f>
        <v/>
      </c>
      <c r="B5860" s="76">
        <f>Clienti!A5860</f>
        <v>0</v>
      </c>
    </row>
    <row r="5861" spans="1:2">
      <c r="A5861" s="105" t="str">
        <f>TRIM(Clienti!B5861)</f>
        <v/>
      </c>
      <c r="B5861" s="76">
        <f>Clienti!A5861</f>
        <v>0</v>
      </c>
    </row>
    <row r="5862" spans="1:2">
      <c r="A5862" s="105" t="str">
        <f>TRIM(Clienti!B5862)</f>
        <v/>
      </c>
      <c r="B5862" s="76">
        <f>Clienti!A5862</f>
        <v>0</v>
      </c>
    </row>
    <row r="5863" spans="1:2">
      <c r="A5863" s="105" t="str">
        <f>TRIM(Clienti!B5863)</f>
        <v/>
      </c>
      <c r="B5863" s="76">
        <f>Clienti!A5863</f>
        <v>0</v>
      </c>
    </row>
    <row r="5864" spans="1:2">
      <c r="A5864" s="105" t="str">
        <f>TRIM(Clienti!B5864)</f>
        <v/>
      </c>
      <c r="B5864" s="76">
        <f>Clienti!A5864</f>
        <v>0</v>
      </c>
    </row>
    <row r="5865" spans="1:2">
      <c r="A5865" s="105" t="str">
        <f>TRIM(Clienti!B5865)</f>
        <v/>
      </c>
      <c r="B5865" s="76">
        <f>Clienti!A5865</f>
        <v>0</v>
      </c>
    </row>
    <row r="5866" spans="1:2">
      <c r="A5866" s="105" t="str">
        <f>TRIM(Clienti!B5866)</f>
        <v/>
      </c>
      <c r="B5866" s="76">
        <f>Clienti!A5866</f>
        <v>0</v>
      </c>
    </row>
    <row r="5867" spans="1:2">
      <c r="A5867" s="105" t="str">
        <f>TRIM(Clienti!B5867)</f>
        <v/>
      </c>
      <c r="B5867" s="76">
        <f>Clienti!A5867</f>
        <v>0</v>
      </c>
    </row>
    <row r="5868" spans="1:2">
      <c r="A5868" s="105" t="str">
        <f>TRIM(Clienti!B5868)</f>
        <v/>
      </c>
      <c r="B5868" s="76">
        <f>Clienti!A5868</f>
        <v>0</v>
      </c>
    </row>
    <row r="5869" spans="1:2">
      <c r="A5869" s="105" t="str">
        <f>TRIM(Clienti!B5869)</f>
        <v/>
      </c>
      <c r="B5869" s="76">
        <f>Clienti!A5869</f>
        <v>0</v>
      </c>
    </row>
    <row r="5870" spans="1:2">
      <c r="A5870" s="105" t="str">
        <f>TRIM(Clienti!B5870)</f>
        <v/>
      </c>
      <c r="B5870" s="76">
        <f>Clienti!A5870</f>
        <v>0</v>
      </c>
    </row>
    <row r="5871" spans="1:2">
      <c r="A5871" s="105" t="str">
        <f>TRIM(Clienti!B5871)</f>
        <v/>
      </c>
      <c r="B5871" s="76">
        <f>Clienti!A5871</f>
        <v>0</v>
      </c>
    </row>
    <row r="5872" spans="1:2">
      <c r="A5872" s="105" t="str">
        <f>TRIM(Clienti!B5872)</f>
        <v/>
      </c>
      <c r="B5872" s="76">
        <f>Clienti!A5872</f>
        <v>0</v>
      </c>
    </row>
    <row r="5873" spans="1:2">
      <c r="A5873" s="105" t="str">
        <f>TRIM(Clienti!B5873)</f>
        <v/>
      </c>
      <c r="B5873" s="76">
        <f>Clienti!A5873</f>
        <v>0</v>
      </c>
    </row>
    <row r="5874" spans="1:2">
      <c r="A5874" s="105" t="str">
        <f>TRIM(Clienti!B5874)</f>
        <v/>
      </c>
      <c r="B5874" s="76">
        <f>Clienti!A5874</f>
        <v>0</v>
      </c>
    </row>
    <row r="5875" spans="1:2">
      <c r="A5875" s="105" t="str">
        <f>TRIM(Clienti!B5875)</f>
        <v/>
      </c>
      <c r="B5875" s="76">
        <f>Clienti!A5875</f>
        <v>0</v>
      </c>
    </row>
    <row r="5876" spans="1:2">
      <c r="A5876" s="105" t="str">
        <f>TRIM(Clienti!B5876)</f>
        <v/>
      </c>
      <c r="B5876" s="76">
        <f>Clienti!A5876</f>
        <v>0</v>
      </c>
    </row>
    <row r="5877" spans="1:2">
      <c r="A5877" s="105" t="str">
        <f>TRIM(Clienti!B5877)</f>
        <v/>
      </c>
      <c r="B5877" s="76">
        <f>Clienti!A5877</f>
        <v>0</v>
      </c>
    </row>
    <row r="5878" spans="1:2">
      <c r="A5878" s="105" t="str">
        <f>TRIM(Clienti!B5878)</f>
        <v/>
      </c>
      <c r="B5878" s="76">
        <f>Clienti!A5878</f>
        <v>0</v>
      </c>
    </row>
    <row r="5879" spans="1:2">
      <c r="A5879" s="105" t="str">
        <f>TRIM(Clienti!B5879)</f>
        <v/>
      </c>
      <c r="B5879" s="76">
        <f>Clienti!A5879</f>
        <v>0</v>
      </c>
    </row>
    <row r="5880" spans="1:2">
      <c r="A5880" s="105" t="str">
        <f>TRIM(Clienti!B5880)</f>
        <v/>
      </c>
      <c r="B5880" s="76">
        <f>Clienti!A5880</f>
        <v>0</v>
      </c>
    </row>
    <row r="5881" spans="1:2">
      <c r="A5881" s="105" t="str">
        <f>TRIM(Clienti!B5881)</f>
        <v/>
      </c>
      <c r="B5881" s="76">
        <f>Clienti!A5881</f>
        <v>0</v>
      </c>
    </row>
    <row r="5882" spans="1:2">
      <c r="A5882" s="105" t="str">
        <f>TRIM(Clienti!B5882)</f>
        <v/>
      </c>
      <c r="B5882" s="76">
        <f>Clienti!A5882</f>
        <v>0</v>
      </c>
    </row>
    <row r="5883" spans="1:2">
      <c r="A5883" s="105" t="str">
        <f>TRIM(Clienti!B5883)</f>
        <v/>
      </c>
      <c r="B5883" s="76">
        <f>Clienti!A5883</f>
        <v>0</v>
      </c>
    </row>
    <row r="5884" spans="1:2">
      <c r="A5884" s="105" t="str">
        <f>TRIM(Clienti!B5884)</f>
        <v/>
      </c>
      <c r="B5884" s="76">
        <f>Clienti!A5884</f>
        <v>0</v>
      </c>
    </row>
    <row r="5885" spans="1:2">
      <c r="A5885" s="105" t="str">
        <f>TRIM(Clienti!B5885)</f>
        <v/>
      </c>
      <c r="B5885" s="76">
        <f>Clienti!A5885</f>
        <v>0</v>
      </c>
    </row>
    <row r="5886" spans="1:2">
      <c r="A5886" s="105" t="str">
        <f>TRIM(Clienti!B5886)</f>
        <v/>
      </c>
      <c r="B5886" s="76">
        <f>Clienti!A5886</f>
        <v>0</v>
      </c>
    </row>
    <row r="5887" spans="1:2">
      <c r="A5887" s="105" t="str">
        <f>TRIM(Clienti!B5887)</f>
        <v/>
      </c>
      <c r="B5887" s="76">
        <f>Clienti!A5887</f>
        <v>0</v>
      </c>
    </row>
    <row r="5888" spans="1:2">
      <c r="A5888" s="105" t="str">
        <f>TRIM(Clienti!B5888)</f>
        <v/>
      </c>
      <c r="B5888" s="76">
        <f>Clienti!A5888</f>
        <v>0</v>
      </c>
    </row>
    <row r="5889" spans="1:2">
      <c r="A5889" s="105" t="str">
        <f>TRIM(Clienti!B5889)</f>
        <v/>
      </c>
      <c r="B5889" s="76">
        <f>Clienti!A5889</f>
        <v>0</v>
      </c>
    </row>
    <row r="5890" spans="1:2">
      <c r="A5890" s="105" t="str">
        <f>TRIM(Clienti!B5890)</f>
        <v/>
      </c>
      <c r="B5890" s="76">
        <f>Clienti!A5890</f>
        <v>0</v>
      </c>
    </row>
    <row r="5891" spans="1:2">
      <c r="A5891" s="105" t="str">
        <f>TRIM(Clienti!B5891)</f>
        <v/>
      </c>
      <c r="B5891" s="76">
        <f>Clienti!A5891</f>
        <v>0</v>
      </c>
    </row>
    <row r="5892" spans="1:2">
      <c r="A5892" s="105" t="str">
        <f>TRIM(Clienti!B5892)</f>
        <v/>
      </c>
      <c r="B5892" s="76">
        <f>Clienti!A5892</f>
        <v>0</v>
      </c>
    </row>
    <row r="5893" spans="1:2">
      <c r="A5893" s="105" t="str">
        <f>TRIM(Clienti!B5893)</f>
        <v/>
      </c>
      <c r="B5893" s="76">
        <f>Clienti!A5893</f>
        <v>0</v>
      </c>
    </row>
    <row r="5894" spans="1:2">
      <c r="A5894" s="105" t="str">
        <f>TRIM(Clienti!B5894)</f>
        <v/>
      </c>
      <c r="B5894" s="76">
        <f>Clienti!A5894</f>
        <v>0</v>
      </c>
    </row>
    <row r="5895" spans="1:2">
      <c r="A5895" s="105" t="str">
        <f>TRIM(Clienti!B5895)</f>
        <v/>
      </c>
      <c r="B5895" s="76">
        <f>Clienti!A5895</f>
        <v>0</v>
      </c>
    </row>
    <row r="5896" spans="1:2">
      <c r="A5896" s="105" t="str">
        <f>TRIM(Clienti!B5896)</f>
        <v/>
      </c>
      <c r="B5896" s="76">
        <f>Clienti!A5896</f>
        <v>0</v>
      </c>
    </row>
    <row r="5897" spans="1:2">
      <c r="A5897" s="105" t="str">
        <f>TRIM(Clienti!B5897)</f>
        <v/>
      </c>
      <c r="B5897" s="76">
        <f>Clienti!A5897</f>
        <v>0</v>
      </c>
    </row>
    <row r="5898" spans="1:2">
      <c r="A5898" s="105" t="str">
        <f>TRIM(Clienti!B5898)</f>
        <v/>
      </c>
      <c r="B5898" s="76">
        <f>Clienti!A5898</f>
        <v>0</v>
      </c>
    </row>
    <row r="5899" spans="1:2">
      <c r="A5899" s="105" t="str">
        <f>TRIM(Clienti!B5899)</f>
        <v/>
      </c>
      <c r="B5899" s="76">
        <f>Clienti!A5899</f>
        <v>0</v>
      </c>
    </row>
    <row r="5900" spans="1:2">
      <c r="A5900" s="105" t="str">
        <f>TRIM(Clienti!B5900)</f>
        <v/>
      </c>
      <c r="B5900" s="76">
        <f>Clienti!A5900</f>
        <v>0</v>
      </c>
    </row>
    <row r="5901" spans="1:2">
      <c r="A5901" s="105" t="str">
        <f>TRIM(Clienti!B5901)</f>
        <v/>
      </c>
      <c r="B5901" s="76">
        <f>Clienti!A5901</f>
        <v>0</v>
      </c>
    </row>
    <row r="5902" spans="1:2">
      <c r="A5902" s="105" t="str">
        <f>TRIM(Clienti!B5902)</f>
        <v/>
      </c>
      <c r="B5902" s="76">
        <f>Clienti!A5902</f>
        <v>0</v>
      </c>
    </row>
    <row r="5903" spans="1:2">
      <c r="A5903" s="105" t="str">
        <f>TRIM(Clienti!B5903)</f>
        <v/>
      </c>
      <c r="B5903" s="76">
        <f>Clienti!A5903</f>
        <v>0</v>
      </c>
    </row>
    <row r="5904" spans="1:2">
      <c r="A5904" s="105" t="str">
        <f>TRIM(Clienti!B5904)</f>
        <v/>
      </c>
      <c r="B5904" s="76">
        <f>Clienti!A5904</f>
        <v>0</v>
      </c>
    </row>
    <row r="5905" spans="1:2">
      <c r="A5905" s="105" t="str">
        <f>TRIM(Clienti!B5905)</f>
        <v/>
      </c>
      <c r="B5905" s="76">
        <f>Clienti!A5905</f>
        <v>0</v>
      </c>
    </row>
    <row r="5906" spans="1:2">
      <c r="A5906" s="105" t="str">
        <f>TRIM(Clienti!B5906)</f>
        <v/>
      </c>
      <c r="B5906" s="76">
        <f>Clienti!A5906</f>
        <v>0</v>
      </c>
    </row>
    <row r="5907" spans="1:2">
      <c r="A5907" s="105" t="str">
        <f>TRIM(Clienti!B5907)</f>
        <v/>
      </c>
      <c r="B5907" s="76">
        <f>Clienti!A5907</f>
        <v>0</v>
      </c>
    </row>
    <row r="5908" spans="1:2">
      <c r="A5908" s="105" t="str">
        <f>TRIM(Clienti!B5908)</f>
        <v/>
      </c>
      <c r="B5908" s="76">
        <f>Clienti!A5908</f>
        <v>0</v>
      </c>
    </row>
    <row r="5909" spans="1:2">
      <c r="A5909" s="105" t="str">
        <f>TRIM(Clienti!B5909)</f>
        <v/>
      </c>
      <c r="B5909" s="76">
        <f>Clienti!A5909</f>
        <v>0</v>
      </c>
    </row>
    <row r="5910" spans="1:2">
      <c r="A5910" s="105" t="str">
        <f>TRIM(Clienti!B5910)</f>
        <v/>
      </c>
      <c r="B5910" s="76">
        <f>Clienti!A5910</f>
        <v>0</v>
      </c>
    </row>
    <row r="5911" spans="1:2">
      <c r="A5911" s="105" t="str">
        <f>TRIM(Clienti!B5911)</f>
        <v/>
      </c>
      <c r="B5911" s="76">
        <f>Clienti!A5911</f>
        <v>0</v>
      </c>
    </row>
    <row r="5912" spans="1:2">
      <c r="A5912" s="105" t="str">
        <f>TRIM(Clienti!B5912)</f>
        <v/>
      </c>
      <c r="B5912" s="76">
        <f>Clienti!A5912</f>
        <v>0</v>
      </c>
    </row>
    <row r="5913" spans="1:2">
      <c r="A5913" s="105" t="str">
        <f>TRIM(Clienti!B5913)</f>
        <v/>
      </c>
      <c r="B5913" s="76">
        <f>Clienti!A5913</f>
        <v>0</v>
      </c>
    </row>
    <row r="5914" spans="1:2">
      <c r="A5914" s="105" t="str">
        <f>TRIM(Clienti!B5914)</f>
        <v/>
      </c>
      <c r="B5914" s="76">
        <f>Clienti!A5914</f>
        <v>0</v>
      </c>
    </row>
    <row r="5915" spans="1:2">
      <c r="A5915" s="105" t="str">
        <f>TRIM(Clienti!B5915)</f>
        <v/>
      </c>
      <c r="B5915" s="76">
        <f>Clienti!A5915</f>
        <v>0</v>
      </c>
    </row>
    <row r="5916" spans="1:2">
      <c r="A5916" s="105" t="str">
        <f>TRIM(Clienti!B5916)</f>
        <v/>
      </c>
      <c r="B5916" s="76">
        <f>Clienti!A5916</f>
        <v>0</v>
      </c>
    </row>
    <row r="5917" spans="1:2">
      <c r="A5917" s="105" t="str">
        <f>TRIM(Clienti!B5917)</f>
        <v/>
      </c>
      <c r="B5917" s="76">
        <f>Clienti!A5917</f>
        <v>0</v>
      </c>
    </row>
    <row r="5918" spans="1:2">
      <c r="A5918" s="105" t="str">
        <f>TRIM(Clienti!B5918)</f>
        <v/>
      </c>
      <c r="B5918" s="76">
        <f>Clienti!A5918</f>
        <v>0</v>
      </c>
    </row>
    <row r="5919" spans="1:2">
      <c r="A5919" s="105" t="str">
        <f>TRIM(Clienti!B5919)</f>
        <v/>
      </c>
      <c r="B5919" s="76">
        <f>Clienti!A5919</f>
        <v>0</v>
      </c>
    </row>
    <row r="5920" spans="1:2">
      <c r="A5920" s="105" t="str">
        <f>TRIM(Clienti!B5920)</f>
        <v/>
      </c>
      <c r="B5920" s="76">
        <f>Clienti!A5920</f>
        <v>0</v>
      </c>
    </row>
    <row r="5921" spans="1:2">
      <c r="A5921" s="105" t="str">
        <f>TRIM(Clienti!B5921)</f>
        <v/>
      </c>
      <c r="B5921" s="76">
        <f>Clienti!A5921</f>
        <v>0</v>
      </c>
    </row>
    <row r="5922" spans="1:2">
      <c r="A5922" s="105" t="str">
        <f>TRIM(Clienti!B5922)</f>
        <v/>
      </c>
      <c r="B5922" s="76">
        <f>Clienti!A5922</f>
        <v>0</v>
      </c>
    </row>
    <row r="5923" spans="1:2">
      <c r="A5923" s="105" t="str">
        <f>TRIM(Clienti!B5923)</f>
        <v/>
      </c>
      <c r="B5923" s="76">
        <f>Clienti!A5923</f>
        <v>0</v>
      </c>
    </row>
    <row r="5924" spans="1:2">
      <c r="A5924" s="105" t="str">
        <f>TRIM(Clienti!B5924)</f>
        <v/>
      </c>
      <c r="B5924" s="76">
        <f>Clienti!A5924</f>
        <v>0</v>
      </c>
    </row>
    <row r="5925" spans="1:2">
      <c r="A5925" s="105" t="str">
        <f>TRIM(Clienti!B5925)</f>
        <v/>
      </c>
      <c r="B5925" s="76">
        <f>Clienti!A5925</f>
        <v>0</v>
      </c>
    </row>
    <row r="5926" spans="1:2">
      <c r="A5926" s="105" t="str">
        <f>TRIM(Clienti!B5926)</f>
        <v/>
      </c>
      <c r="B5926" s="76">
        <f>Clienti!A5926</f>
        <v>0</v>
      </c>
    </row>
    <row r="5927" spans="1:2">
      <c r="A5927" s="105" t="str">
        <f>TRIM(Clienti!B5927)</f>
        <v/>
      </c>
      <c r="B5927" s="76">
        <f>Clienti!A5927</f>
        <v>0</v>
      </c>
    </row>
    <row r="5928" spans="1:2">
      <c r="A5928" s="105" t="str">
        <f>TRIM(Clienti!B5928)</f>
        <v/>
      </c>
      <c r="B5928" s="76">
        <f>Clienti!A5928</f>
        <v>0</v>
      </c>
    </row>
    <row r="5929" spans="1:2">
      <c r="A5929" s="105" t="str">
        <f>TRIM(Clienti!B5929)</f>
        <v/>
      </c>
      <c r="B5929" s="76">
        <f>Clienti!A5929</f>
        <v>0</v>
      </c>
    </row>
    <row r="5930" spans="1:2">
      <c r="A5930" s="105" t="str">
        <f>TRIM(Clienti!B5930)</f>
        <v/>
      </c>
      <c r="B5930" s="76">
        <f>Clienti!A5930</f>
        <v>0</v>
      </c>
    </row>
    <row r="5931" spans="1:2">
      <c r="A5931" s="105" t="str">
        <f>TRIM(Clienti!B5931)</f>
        <v/>
      </c>
      <c r="B5931" s="76">
        <f>Clienti!A5931</f>
        <v>0</v>
      </c>
    </row>
    <row r="5932" spans="1:2">
      <c r="A5932" s="105" t="str">
        <f>TRIM(Clienti!B5932)</f>
        <v/>
      </c>
      <c r="B5932" s="76">
        <f>Clienti!A5932</f>
        <v>0</v>
      </c>
    </row>
    <row r="5933" spans="1:2">
      <c r="A5933" s="105" t="str">
        <f>TRIM(Clienti!B5933)</f>
        <v/>
      </c>
      <c r="B5933" s="76">
        <f>Clienti!A5933</f>
        <v>0</v>
      </c>
    </row>
    <row r="5934" spans="1:2">
      <c r="A5934" s="105" t="str">
        <f>TRIM(Clienti!B5934)</f>
        <v/>
      </c>
      <c r="B5934" s="76">
        <f>Clienti!A5934</f>
        <v>0</v>
      </c>
    </row>
    <row r="5935" spans="1:2">
      <c r="A5935" s="105" t="str">
        <f>TRIM(Clienti!B5935)</f>
        <v/>
      </c>
      <c r="B5935" s="76">
        <f>Clienti!A5935</f>
        <v>0</v>
      </c>
    </row>
    <row r="5936" spans="1:2">
      <c r="A5936" s="105" t="str">
        <f>TRIM(Clienti!B5936)</f>
        <v/>
      </c>
      <c r="B5936" s="76">
        <f>Clienti!A5936</f>
        <v>0</v>
      </c>
    </row>
    <row r="5937" spans="1:2">
      <c r="A5937" s="105" t="str">
        <f>TRIM(Clienti!B5937)</f>
        <v/>
      </c>
      <c r="B5937" s="76">
        <f>Clienti!A5937</f>
        <v>0</v>
      </c>
    </row>
    <row r="5938" spans="1:2">
      <c r="A5938" s="105" t="str">
        <f>TRIM(Clienti!B5938)</f>
        <v/>
      </c>
      <c r="B5938" s="76">
        <f>Clienti!A5938</f>
        <v>0</v>
      </c>
    </row>
    <row r="5939" spans="1:2">
      <c r="A5939" s="105" t="str">
        <f>TRIM(Clienti!B5939)</f>
        <v/>
      </c>
      <c r="B5939" s="76">
        <f>Clienti!A5939</f>
        <v>0</v>
      </c>
    </row>
    <row r="5940" spans="1:2">
      <c r="A5940" s="105" t="str">
        <f>TRIM(Clienti!B5940)</f>
        <v/>
      </c>
      <c r="B5940" s="76">
        <f>Clienti!A5940</f>
        <v>0</v>
      </c>
    </row>
    <row r="5941" spans="1:2">
      <c r="A5941" s="105" t="str">
        <f>TRIM(Clienti!B5941)</f>
        <v/>
      </c>
      <c r="B5941" s="76">
        <f>Clienti!A5941</f>
        <v>0</v>
      </c>
    </row>
    <row r="5942" spans="1:2">
      <c r="A5942" s="105" t="str">
        <f>TRIM(Clienti!B5942)</f>
        <v/>
      </c>
      <c r="B5942" s="76">
        <f>Clienti!A5942</f>
        <v>0</v>
      </c>
    </row>
    <row r="5943" spans="1:2">
      <c r="A5943" s="105" t="str">
        <f>TRIM(Clienti!B5943)</f>
        <v/>
      </c>
      <c r="B5943" s="76">
        <f>Clienti!A5943</f>
        <v>0</v>
      </c>
    </row>
    <row r="5944" spans="1:2">
      <c r="A5944" s="105" t="str">
        <f>TRIM(Clienti!B5944)</f>
        <v/>
      </c>
      <c r="B5944" s="76">
        <f>Clienti!A5944</f>
        <v>0</v>
      </c>
    </row>
    <row r="5945" spans="1:2">
      <c r="A5945" s="105" t="str">
        <f>TRIM(Clienti!B5945)</f>
        <v/>
      </c>
      <c r="B5945" s="76">
        <f>Clienti!A5945</f>
        <v>0</v>
      </c>
    </row>
    <row r="5946" spans="1:2">
      <c r="A5946" s="105" t="str">
        <f>TRIM(Clienti!B5946)</f>
        <v/>
      </c>
      <c r="B5946" s="76">
        <f>Clienti!A5946</f>
        <v>0</v>
      </c>
    </row>
    <row r="5947" spans="1:2">
      <c r="A5947" s="105" t="str">
        <f>TRIM(Clienti!B5947)</f>
        <v/>
      </c>
      <c r="B5947" s="76">
        <f>Clienti!A5947</f>
        <v>0</v>
      </c>
    </row>
    <row r="5948" spans="1:2">
      <c r="A5948" s="105" t="str">
        <f>TRIM(Clienti!B5948)</f>
        <v/>
      </c>
      <c r="B5948" s="76">
        <f>Clienti!A5948</f>
        <v>0</v>
      </c>
    </row>
    <row r="5949" spans="1:2">
      <c r="A5949" s="105" t="str">
        <f>TRIM(Clienti!B5949)</f>
        <v/>
      </c>
      <c r="B5949" s="76">
        <f>Clienti!A5949</f>
        <v>0</v>
      </c>
    </row>
    <row r="5950" spans="1:2">
      <c r="A5950" s="105" t="str">
        <f>TRIM(Clienti!B5950)</f>
        <v/>
      </c>
      <c r="B5950" s="76">
        <f>Clienti!A5950</f>
        <v>0</v>
      </c>
    </row>
    <row r="5951" spans="1:2">
      <c r="A5951" s="105" t="str">
        <f>TRIM(Clienti!B5951)</f>
        <v/>
      </c>
      <c r="B5951" s="76">
        <f>Clienti!A5951</f>
        <v>0</v>
      </c>
    </row>
    <row r="5952" spans="1:2">
      <c r="A5952" s="105" t="str">
        <f>TRIM(Clienti!B5952)</f>
        <v/>
      </c>
      <c r="B5952" s="76">
        <f>Clienti!A5952</f>
        <v>0</v>
      </c>
    </row>
    <row r="5953" spans="1:2">
      <c r="A5953" s="105" t="str">
        <f>TRIM(Clienti!B5953)</f>
        <v/>
      </c>
      <c r="B5953" s="76">
        <f>Clienti!A5953</f>
        <v>0</v>
      </c>
    </row>
    <row r="5954" spans="1:2">
      <c r="A5954" s="105" t="str">
        <f>TRIM(Clienti!B5954)</f>
        <v/>
      </c>
      <c r="B5954" s="76">
        <f>Clienti!A5954</f>
        <v>0</v>
      </c>
    </row>
    <row r="5955" spans="1:2">
      <c r="A5955" s="105" t="str">
        <f>TRIM(Clienti!B5955)</f>
        <v/>
      </c>
      <c r="B5955" s="76">
        <f>Clienti!A5955</f>
        <v>0</v>
      </c>
    </row>
    <row r="5956" spans="1:2">
      <c r="A5956" s="105" t="str">
        <f>TRIM(Clienti!B5956)</f>
        <v/>
      </c>
      <c r="B5956" s="76">
        <f>Clienti!A5956</f>
        <v>0</v>
      </c>
    </row>
    <row r="5957" spans="1:2">
      <c r="A5957" s="105" t="str">
        <f>TRIM(Clienti!B5957)</f>
        <v/>
      </c>
      <c r="B5957" s="76">
        <f>Clienti!A5957</f>
        <v>0</v>
      </c>
    </row>
    <row r="5958" spans="1:2">
      <c r="A5958" s="105" t="str">
        <f>TRIM(Clienti!B5958)</f>
        <v/>
      </c>
      <c r="B5958" s="76">
        <f>Clienti!A5958</f>
        <v>0</v>
      </c>
    </row>
    <row r="5959" spans="1:2">
      <c r="A5959" s="105" t="str">
        <f>TRIM(Clienti!B5959)</f>
        <v/>
      </c>
      <c r="B5959" s="76">
        <f>Clienti!A5959</f>
        <v>0</v>
      </c>
    </row>
    <row r="5960" spans="1:2">
      <c r="A5960" s="105" t="str">
        <f>TRIM(Clienti!B5960)</f>
        <v/>
      </c>
      <c r="B5960" s="76">
        <f>Clienti!A5960</f>
        <v>0</v>
      </c>
    </row>
    <row r="5961" spans="1:2">
      <c r="A5961" s="105" t="str">
        <f>TRIM(Clienti!B5961)</f>
        <v/>
      </c>
      <c r="B5961" s="76">
        <f>Clienti!A5961</f>
        <v>0</v>
      </c>
    </row>
    <row r="5962" spans="1:2">
      <c r="A5962" s="105" t="str">
        <f>TRIM(Clienti!B5962)</f>
        <v/>
      </c>
      <c r="B5962" s="76">
        <f>Clienti!A5962</f>
        <v>0</v>
      </c>
    </row>
    <row r="5963" spans="1:2">
      <c r="A5963" s="105" t="str">
        <f>TRIM(Clienti!B5963)</f>
        <v/>
      </c>
      <c r="B5963" s="76">
        <f>Clienti!A5963</f>
        <v>0</v>
      </c>
    </row>
    <row r="5964" spans="1:2">
      <c r="A5964" s="105" t="str">
        <f>TRIM(Clienti!B5964)</f>
        <v/>
      </c>
      <c r="B5964" s="76">
        <f>Clienti!A5964</f>
        <v>0</v>
      </c>
    </row>
    <row r="5965" spans="1:2">
      <c r="A5965" s="105" t="str">
        <f>TRIM(Clienti!B5965)</f>
        <v/>
      </c>
      <c r="B5965" s="76">
        <f>Clienti!A5965</f>
        <v>0</v>
      </c>
    </row>
    <row r="5966" spans="1:2">
      <c r="A5966" s="105" t="str">
        <f>TRIM(Clienti!B5966)</f>
        <v/>
      </c>
      <c r="B5966" s="76">
        <f>Clienti!A5966</f>
        <v>0</v>
      </c>
    </row>
    <row r="5967" spans="1:2">
      <c r="A5967" s="105" t="str">
        <f>TRIM(Clienti!B5967)</f>
        <v/>
      </c>
      <c r="B5967" s="76">
        <f>Clienti!A5967</f>
        <v>0</v>
      </c>
    </row>
    <row r="5968" spans="1:2">
      <c r="A5968" s="105" t="str">
        <f>TRIM(Clienti!B5968)</f>
        <v/>
      </c>
      <c r="B5968" s="76">
        <f>Clienti!A5968</f>
        <v>0</v>
      </c>
    </row>
    <row r="5969" spans="1:2">
      <c r="A5969" s="105" t="str">
        <f>TRIM(Clienti!B5969)</f>
        <v/>
      </c>
      <c r="B5969" s="76">
        <f>Clienti!A5969</f>
        <v>0</v>
      </c>
    </row>
    <row r="5970" spans="1:2">
      <c r="A5970" s="105" t="str">
        <f>TRIM(Clienti!B5970)</f>
        <v/>
      </c>
      <c r="B5970" s="76">
        <f>Clienti!A5970</f>
        <v>0</v>
      </c>
    </row>
    <row r="5971" spans="1:2">
      <c r="A5971" s="105" t="str">
        <f>TRIM(Clienti!B5971)</f>
        <v/>
      </c>
      <c r="B5971" s="76">
        <f>Clienti!A5971</f>
        <v>0</v>
      </c>
    </row>
    <row r="5972" spans="1:2">
      <c r="A5972" s="105" t="str">
        <f>TRIM(Clienti!B5972)</f>
        <v/>
      </c>
      <c r="B5972" s="76">
        <f>Clienti!A5972</f>
        <v>0</v>
      </c>
    </row>
    <row r="5973" spans="1:2">
      <c r="A5973" s="105" t="str">
        <f>TRIM(Clienti!B5973)</f>
        <v/>
      </c>
      <c r="B5973" s="76">
        <f>Clienti!A5973</f>
        <v>0</v>
      </c>
    </row>
    <row r="5974" spans="1:2">
      <c r="A5974" s="105" t="str">
        <f>TRIM(Clienti!B5974)</f>
        <v/>
      </c>
      <c r="B5974" s="76">
        <f>Clienti!A5974</f>
        <v>0</v>
      </c>
    </row>
    <row r="5975" spans="1:2">
      <c r="A5975" s="105" t="str">
        <f>TRIM(Clienti!B5975)</f>
        <v/>
      </c>
      <c r="B5975" s="76">
        <f>Clienti!A5975</f>
        <v>0</v>
      </c>
    </row>
    <row r="5976" spans="1:2">
      <c r="A5976" s="105" t="str">
        <f>TRIM(Clienti!B5976)</f>
        <v/>
      </c>
      <c r="B5976" s="76">
        <f>Clienti!A5976</f>
        <v>0</v>
      </c>
    </row>
    <row r="5977" spans="1:2">
      <c r="A5977" s="105" t="str">
        <f>TRIM(Clienti!B5977)</f>
        <v/>
      </c>
      <c r="B5977" s="76">
        <f>Clienti!A5977</f>
        <v>0</v>
      </c>
    </row>
    <row r="5978" spans="1:2">
      <c r="A5978" s="105" t="str">
        <f>TRIM(Clienti!B5978)</f>
        <v/>
      </c>
      <c r="B5978" s="76">
        <f>Clienti!A5978</f>
        <v>0</v>
      </c>
    </row>
    <row r="5979" spans="1:2">
      <c r="A5979" s="105" t="str">
        <f>TRIM(Clienti!B5979)</f>
        <v/>
      </c>
      <c r="B5979" s="76">
        <f>Clienti!A5979</f>
        <v>0</v>
      </c>
    </row>
    <row r="5980" spans="1:2">
      <c r="A5980" s="105" t="str">
        <f>TRIM(Clienti!B5980)</f>
        <v/>
      </c>
      <c r="B5980" s="76">
        <f>Clienti!A5980</f>
        <v>0</v>
      </c>
    </row>
    <row r="5981" spans="1:2">
      <c r="A5981" s="105" t="str">
        <f>TRIM(Clienti!B5981)</f>
        <v/>
      </c>
      <c r="B5981" s="76">
        <f>Clienti!A5981</f>
        <v>0</v>
      </c>
    </row>
    <row r="5982" spans="1:2">
      <c r="A5982" s="105" t="str">
        <f>TRIM(Clienti!B5982)</f>
        <v/>
      </c>
      <c r="B5982" s="76">
        <f>Clienti!A5982</f>
        <v>0</v>
      </c>
    </row>
    <row r="5983" spans="1:2">
      <c r="A5983" s="105" t="str">
        <f>TRIM(Clienti!B5983)</f>
        <v/>
      </c>
      <c r="B5983" s="76">
        <f>Clienti!A5983</f>
        <v>0</v>
      </c>
    </row>
    <row r="5984" spans="1:2">
      <c r="A5984" s="105" t="str">
        <f>TRIM(Clienti!B5984)</f>
        <v/>
      </c>
      <c r="B5984" s="76">
        <f>Clienti!A5984</f>
        <v>0</v>
      </c>
    </row>
    <row r="5985" spans="1:2">
      <c r="A5985" s="105" t="str">
        <f>TRIM(Clienti!B5985)</f>
        <v/>
      </c>
      <c r="B5985" s="76">
        <f>Clienti!A5985</f>
        <v>0</v>
      </c>
    </row>
    <row r="5986" spans="1:2">
      <c r="A5986" s="105" t="str">
        <f>TRIM(Clienti!B5986)</f>
        <v/>
      </c>
      <c r="B5986" s="76">
        <f>Clienti!A5986</f>
        <v>0</v>
      </c>
    </row>
    <row r="5987" spans="1:2">
      <c r="A5987" s="105" t="str">
        <f>TRIM(Clienti!B5987)</f>
        <v/>
      </c>
      <c r="B5987" s="76">
        <f>Clienti!A5987</f>
        <v>0</v>
      </c>
    </row>
    <row r="5988" spans="1:2">
      <c r="A5988" s="105" t="str">
        <f>TRIM(Clienti!B5988)</f>
        <v/>
      </c>
      <c r="B5988" s="76">
        <f>Clienti!A5988</f>
        <v>0</v>
      </c>
    </row>
    <row r="5989" spans="1:2">
      <c r="A5989" s="105" t="str">
        <f>TRIM(Clienti!B5989)</f>
        <v/>
      </c>
      <c r="B5989" s="76">
        <f>Clienti!A5989</f>
        <v>0</v>
      </c>
    </row>
    <row r="5990" spans="1:2">
      <c r="A5990" s="105" t="str">
        <f>TRIM(Clienti!B5990)</f>
        <v/>
      </c>
      <c r="B5990" s="76">
        <f>Clienti!A5990</f>
        <v>0</v>
      </c>
    </row>
    <row r="5991" spans="1:2">
      <c r="A5991" s="105" t="str">
        <f>TRIM(Clienti!B5991)</f>
        <v/>
      </c>
      <c r="B5991" s="76">
        <f>Clienti!A5991</f>
        <v>0</v>
      </c>
    </row>
    <row r="5992" spans="1:2">
      <c r="A5992" s="105" t="str">
        <f>TRIM(Clienti!B5992)</f>
        <v/>
      </c>
      <c r="B5992" s="76">
        <f>Clienti!A5992</f>
        <v>0</v>
      </c>
    </row>
    <row r="5993" spans="1:2">
      <c r="A5993" s="105" t="str">
        <f>TRIM(Clienti!B5993)</f>
        <v/>
      </c>
      <c r="B5993" s="76">
        <f>Clienti!A5993</f>
        <v>0</v>
      </c>
    </row>
    <row r="5994" spans="1:2">
      <c r="A5994" s="105" t="str">
        <f>TRIM(Clienti!B5994)</f>
        <v/>
      </c>
      <c r="B5994" s="76">
        <f>Clienti!A5994</f>
        <v>0</v>
      </c>
    </row>
    <row r="5995" spans="1:2">
      <c r="A5995" s="105" t="str">
        <f>TRIM(Clienti!B5995)</f>
        <v/>
      </c>
      <c r="B5995" s="76">
        <f>Clienti!A5995</f>
        <v>0</v>
      </c>
    </row>
    <row r="5996" spans="1:2">
      <c r="A5996" s="105" t="str">
        <f>TRIM(Clienti!B5996)</f>
        <v/>
      </c>
      <c r="B5996" s="76">
        <f>Clienti!A5996</f>
        <v>0</v>
      </c>
    </row>
    <row r="5997" spans="1:2">
      <c r="A5997" s="105" t="str">
        <f>TRIM(Clienti!B5997)</f>
        <v/>
      </c>
      <c r="B5997" s="76">
        <f>Clienti!A5997</f>
        <v>0</v>
      </c>
    </row>
    <row r="5998" spans="1:2">
      <c r="A5998" s="105" t="str">
        <f>TRIM(Clienti!B5998)</f>
        <v/>
      </c>
      <c r="B5998" s="76">
        <f>Clienti!A5998</f>
        <v>0</v>
      </c>
    </row>
    <row r="5999" spans="1:2">
      <c r="A5999" s="105" t="str">
        <f>TRIM(Clienti!B5999)</f>
        <v/>
      </c>
      <c r="B5999" s="76">
        <f>Clienti!A5999</f>
        <v>0</v>
      </c>
    </row>
    <row r="6000" spans="1:2">
      <c r="A6000" s="105" t="str">
        <f>TRIM(Clienti!B6000)</f>
        <v/>
      </c>
      <c r="B6000" s="76">
        <f>Clienti!A6000</f>
        <v>0</v>
      </c>
    </row>
    <row r="6001" spans="1:2">
      <c r="A6001" s="105" t="str">
        <f>TRIM(Clienti!B6001)</f>
        <v/>
      </c>
      <c r="B6001" s="76">
        <f>Clienti!A6001</f>
        <v>0</v>
      </c>
    </row>
    <row r="6002" spans="1:2">
      <c r="A6002" s="105" t="str">
        <f>TRIM(Clienti!B6002)</f>
        <v/>
      </c>
      <c r="B6002" s="76">
        <f>Clienti!A6002</f>
        <v>0</v>
      </c>
    </row>
    <row r="6003" spans="1:2">
      <c r="A6003" s="105" t="str">
        <f>TRIM(Clienti!B6003)</f>
        <v/>
      </c>
      <c r="B6003" s="76">
        <f>Clienti!A6003</f>
        <v>0</v>
      </c>
    </row>
    <row r="6004" spans="1:2">
      <c r="A6004" s="105" t="str">
        <f>TRIM(Clienti!B6004)</f>
        <v/>
      </c>
      <c r="B6004" s="76">
        <f>Clienti!A6004</f>
        <v>0</v>
      </c>
    </row>
    <row r="6005" spans="1:2">
      <c r="A6005" s="105" t="str">
        <f>TRIM(Clienti!B6005)</f>
        <v/>
      </c>
      <c r="B6005" s="76">
        <f>Clienti!A6005</f>
        <v>0</v>
      </c>
    </row>
    <row r="6006" spans="1:2">
      <c r="A6006" s="105" t="str">
        <f>TRIM(Clienti!B6006)</f>
        <v/>
      </c>
      <c r="B6006" s="76">
        <f>Clienti!A6006</f>
        <v>0</v>
      </c>
    </row>
    <row r="6007" spans="1:2">
      <c r="A6007" s="105" t="str">
        <f>TRIM(Clienti!B6007)</f>
        <v/>
      </c>
      <c r="B6007" s="76">
        <f>Clienti!A6007</f>
        <v>0</v>
      </c>
    </row>
    <row r="6008" spans="1:2">
      <c r="A6008" s="105" t="str">
        <f>TRIM(Clienti!B6008)</f>
        <v/>
      </c>
      <c r="B6008" s="76">
        <f>Clienti!A6008</f>
        <v>0</v>
      </c>
    </row>
    <row r="6009" spans="1:2">
      <c r="A6009" s="105" t="str">
        <f>TRIM(Clienti!B6009)</f>
        <v/>
      </c>
      <c r="B6009" s="76">
        <f>Clienti!A6009</f>
        <v>0</v>
      </c>
    </row>
    <row r="6010" spans="1:2">
      <c r="A6010" s="105" t="str">
        <f>TRIM(Clienti!B6010)</f>
        <v/>
      </c>
      <c r="B6010" s="76">
        <f>Clienti!A6010</f>
        <v>0</v>
      </c>
    </row>
    <row r="6011" spans="1:2">
      <c r="A6011" s="105" t="str">
        <f>TRIM(Clienti!B6011)</f>
        <v/>
      </c>
      <c r="B6011" s="76">
        <f>Clienti!A6011</f>
        <v>0</v>
      </c>
    </row>
    <row r="6012" spans="1:2">
      <c r="A6012" s="105" t="str">
        <f>TRIM(Clienti!B6012)</f>
        <v/>
      </c>
      <c r="B6012" s="76">
        <f>Clienti!A6012</f>
        <v>0</v>
      </c>
    </row>
    <row r="6013" spans="1:2">
      <c r="A6013" s="105" t="str">
        <f>TRIM(Clienti!B6013)</f>
        <v/>
      </c>
      <c r="B6013" s="76">
        <f>Clienti!A6013</f>
        <v>0</v>
      </c>
    </row>
    <row r="6014" spans="1:2">
      <c r="A6014" s="105" t="str">
        <f>TRIM(Clienti!B6014)</f>
        <v/>
      </c>
      <c r="B6014" s="76">
        <f>Clienti!A6014</f>
        <v>0</v>
      </c>
    </row>
    <row r="6015" spans="1:2">
      <c r="A6015" s="105" t="str">
        <f>TRIM(Clienti!B6015)</f>
        <v/>
      </c>
      <c r="B6015" s="76">
        <f>Clienti!A6015</f>
        <v>0</v>
      </c>
    </row>
    <row r="6016" spans="1:2">
      <c r="A6016" s="105" t="str">
        <f>TRIM(Clienti!B6016)</f>
        <v/>
      </c>
      <c r="B6016" s="76">
        <f>Clienti!A6016</f>
        <v>0</v>
      </c>
    </row>
    <row r="6017" spans="1:2">
      <c r="A6017" s="105" t="str">
        <f>TRIM(Clienti!B6017)</f>
        <v/>
      </c>
      <c r="B6017" s="76">
        <f>Clienti!A6017</f>
        <v>0</v>
      </c>
    </row>
    <row r="6018" spans="1:2">
      <c r="A6018" s="105" t="str">
        <f>TRIM(Clienti!B6018)</f>
        <v/>
      </c>
      <c r="B6018" s="76">
        <f>Clienti!A6018</f>
        <v>0</v>
      </c>
    </row>
    <row r="6019" spans="1:2">
      <c r="A6019" s="105" t="str">
        <f>TRIM(Clienti!B6019)</f>
        <v/>
      </c>
      <c r="B6019" s="76">
        <f>Clienti!A6019</f>
        <v>0</v>
      </c>
    </row>
    <row r="6020" spans="1:2">
      <c r="A6020" s="105" t="str">
        <f>TRIM(Clienti!B6020)</f>
        <v/>
      </c>
      <c r="B6020" s="76">
        <f>Clienti!A6020</f>
        <v>0</v>
      </c>
    </row>
    <row r="6021" spans="1:2">
      <c r="A6021" s="105" t="str">
        <f>TRIM(Clienti!B6021)</f>
        <v/>
      </c>
      <c r="B6021" s="76">
        <f>Clienti!A6021</f>
        <v>0</v>
      </c>
    </row>
    <row r="6022" spans="1:2">
      <c r="A6022" s="105" t="str">
        <f>TRIM(Clienti!B6022)</f>
        <v/>
      </c>
      <c r="B6022" s="76">
        <f>Clienti!A6022</f>
        <v>0</v>
      </c>
    </row>
    <row r="6023" spans="1:2">
      <c r="A6023" s="105" t="str">
        <f>TRIM(Clienti!B6023)</f>
        <v/>
      </c>
      <c r="B6023" s="76">
        <f>Clienti!A6023</f>
        <v>0</v>
      </c>
    </row>
    <row r="6024" spans="1:2">
      <c r="A6024" s="105" t="str">
        <f>TRIM(Clienti!B6024)</f>
        <v/>
      </c>
      <c r="B6024" s="76">
        <f>Clienti!A6024</f>
        <v>0</v>
      </c>
    </row>
    <row r="6025" spans="1:2">
      <c r="A6025" s="105" t="str">
        <f>TRIM(Clienti!B6025)</f>
        <v/>
      </c>
      <c r="B6025" s="76">
        <f>Clienti!A6025</f>
        <v>0</v>
      </c>
    </row>
    <row r="6026" spans="1:2">
      <c r="A6026" s="105" t="str">
        <f>TRIM(Clienti!B6026)</f>
        <v/>
      </c>
      <c r="B6026" s="76">
        <f>Clienti!A6026</f>
        <v>0</v>
      </c>
    </row>
    <row r="6027" spans="1:2">
      <c r="A6027" s="105" t="str">
        <f>TRIM(Clienti!B6027)</f>
        <v/>
      </c>
      <c r="B6027" s="76">
        <f>Clienti!A6027</f>
        <v>0</v>
      </c>
    </row>
    <row r="6028" spans="1:2">
      <c r="A6028" s="105" t="str">
        <f>TRIM(Clienti!B6028)</f>
        <v/>
      </c>
      <c r="B6028" s="76">
        <f>Clienti!A6028</f>
        <v>0</v>
      </c>
    </row>
    <row r="6029" spans="1:2">
      <c r="A6029" s="105" t="str">
        <f>TRIM(Clienti!B6029)</f>
        <v/>
      </c>
      <c r="B6029" s="76">
        <f>Clienti!A6029</f>
        <v>0</v>
      </c>
    </row>
    <row r="6030" spans="1:2">
      <c r="A6030" s="105" t="str">
        <f>TRIM(Clienti!B6030)</f>
        <v/>
      </c>
      <c r="B6030" s="76">
        <f>Clienti!A6030</f>
        <v>0</v>
      </c>
    </row>
    <row r="6031" spans="1:2">
      <c r="A6031" s="105" t="str">
        <f>TRIM(Clienti!B6031)</f>
        <v/>
      </c>
      <c r="B6031" s="76">
        <f>Clienti!A6031</f>
        <v>0</v>
      </c>
    </row>
    <row r="6032" spans="1:2">
      <c r="A6032" s="105" t="str">
        <f>TRIM(Clienti!B6032)</f>
        <v/>
      </c>
      <c r="B6032" s="76">
        <f>Clienti!A6032</f>
        <v>0</v>
      </c>
    </row>
    <row r="6033" spans="1:2">
      <c r="A6033" s="105" t="str">
        <f>TRIM(Clienti!B6033)</f>
        <v/>
      </c>
      <c r="B6033" s="76">
        <f>Clienti!A6033</f>
        <v>0</v>
      </c>
    </row>
    <row r="6034" spans="1:2">
      <c r="A6034" s="105" t="str">
        <f>TRIM(Clienti!B6034)</f>
        <v/>
      </c>
      <c r="B6034" s="76">
        <f>Clienti!A6034</f>
        <v>0</v>
      </c>
    </row>
    <row r="6035" spans="1:2">
      <c r="A6035" s="105" t="str">
        <f>TRIM(Clienti!B6035)</f>
        <v/>
      </c>
      <c r="B6035" s="76">
        <f>Clienti!A6035</f>
        <v>0</v>
      </c>
    </row>
    <row r="6036" spans="1:2">
      <c r="A6036" s="105" t="str">
        <f>TRIM(Clienti!B6036)</f>
        <v/>
      </c>
      <c r="B6036" s="76">
        <f>Clienti!A6036</f>
        <v>0</v>
      </c>
    </row>
    <row r="6037" spans="1:2">
      <c r="A6037" s="105" t="str">
        <f>TRIM(Clienti!B6037)</f>
        <v/>
      </c>
      <c r="B6037" s="76">
        <f>Clienti!A6037</f>
        <v>0</v>
      </c>
    </row>
    <row r="6038" spans="1:2">
      <c r="A6038" s="105" t="str">
        <f>TRIM(Clienti!B6038)</f>
        <v/>
      </c>
      <c r="B6038" s="76">
        <f>Clienti!A6038</f>
        <v>0</v>
      </c>
    </row>
    <row r="6039" spans="1:2">
      <c r="A6039" s="105" t="str">
        <f>TRIM(Clienti!B6039)</f>
        <v/>
      </c>
      <c r="B6039" s="76">
        <f>Clienti!A6039</f>
        <v>0</v>
      </c>
    </row>
    <row r="6040" spans="1:2">
      <c r="A6040" s="105" t="str">
        <f>TRIM(Clienti!B6040)</f>
        <v/>
      </c>
      <c r="B6040" s="76">
        <f>Clienti!A6040</f>
        <v>0</v>
      </c>
    </row>
    <row r="6041" spans="1:2">
      <c r="A6041" s="105" t="str">
        <f>TRIM(Clienti!B6041)</f>
        <v/>
      </c>
      <c r="B6041" s="76">
        <f>Clienti!A6041</f>
        <v>0</v>
      </c>
    </row>
    <row r="6042" spans="1:2">
      <c r="A6042" s="105" t="str">
        <f>TRIM(Clienti!B6042)</f>
        <v/>
      </c>
      <c r="B6042" s="76">
        <f>Clienti!A6042</f>
        <v>0</v>
      </c>
    </row>
    <row r="6043" spans="1:2">
      <c r="A6043" s="105" t="str">
        <f>TRIM(Clienti!B6043)</f>
        <v/>
      </c>
      <c r="B6043" s="76">
        <f>Clienti!A6043</f>
        <v>0</v>
      </c>
    </row>
    <row r="6044" spans="1:2">
      <c r="A6044" s="105" t="str">
        <f>TRIM(Clienti!B6044)</f>
        <v/>
      </c>
      <c r="B6044" s="76">
        <f>Clienti!A6044</f>
        <v>0</v>
      </c>
    </row>
    <row r="6045" spans="1:2">
      <c r="A6045" s="105" t="str">
        <f>TRIM(Clienti!B6045)</f>
        <v/>
      </c>
      <c r="B6045" s="76">
        <f>Clienti!A6045</f>
        <v>0</v>
      </c>
    </row>
    <row r="6046" spans="1:2">
      <c r="A6046" s="105" t="str">
        <f>TRIM(Clienti!B6046)</f>
        <v/>
      </c>
      <c r="B6046" s="76">
        <f>Clienti!A6046</f>
        <v>0</v>
      </c>
    </row>
    <row r="6047" spans="1:2">
      <c r="A6047" s="105" t="str">
        <f>TRIM(Clienti!B6047)</f>
        <v/>
      </c>
      <c r="B6047" s="76">
        <f>Clienti!A6047</f>
        <v>0</v>
      </c>
    </row>
    <row r="6048" spans="1:2">
      <c r="A6048" s="105" t="str">
        <f>TRIM(Clienti!B6048)</f>
        <v/>
      </c>
      <c r="B6048" s="76">
        <f>Clienti!A6048</f>
        <v>0</v>
      </c>
    </row>
    <row r="6049" spans="1:2">
      <c r="A6049" s="105" t="str">
        <f>TRIM(Clienti!B6049)</f>
        <v/>
      </c>
      <c r="B6049" s="76">
        <f>Clienti!A6049</f>
        <v>0</v>
      </c>
    </row>
    <row r="6050" spans="1:2">
      <c r="A6050" s="105" t="str">
        <f>TRIM(Clienti!B6050)</f>
        <v/>
      </c>
      <c r="B6050" s="76">
        <f>Clienti!A6050</f>
        <v>0</v>
      </c>
    </row>
    <row r="6051" spans="1:2">
      <c r="A6051" s="105" t="str">
        <f>TRIM(Clienti!B6051)</f>
        <v/>
      </c>
      <c r="B6051" s="76">
        <f>Clienti!A6051</f>
        <v>0</v>
      </c>
    </row>
    <row r="6052" spans="1:2">
      <c r="A6052" s="105" t="str">
        <f>TRIM(Clienti!B6052)</f>
        <v/>
      </c>
      <c r="B6052" s="76">
        <f>Clienti!A6052</f>
        <v>0</v>
      </c>
    </row>
    <row r="6053" spans="1:2">
      <c r="A6053" s="105" t="str">
        <f>TRIM(Clienti!B6053)</f>
        <v/>
      </c>
      <c r="B6053" s="76">
        <f>Clienti!A6053</f>
        <v>0</v>
      </c>
    </row>
    <row r="6054" spans="1:2">
      <c r="A6054" s="105" t="str">
        <f>TRIM(Clienti!B6054)</f>
        <v/>
      </c>
      <c r="B6054" s="76">
        <f>Clienti!A6054</f>
        <v>0</v>
      </c>
    </row>
    <row r="6055" spans="1:2">
      <c r="A6055" s="105" t="str">
        <f>TRIM(Clienti!B6055)</f>
        <v/>
      </c>
      <c r="B6055" s="76">
        <f>Clienti!A6055</f>
        <v>0</v>
      </c>
    </row>
    <row r="6056" spans="1:2">
      <c r="A6056" s="105" t="str">
        <f>TRIM(Clienti!B6056)</f>
        <v/>
      </c>
      <c r="B6056" s="76">
        <f>Clienti!A6056</f>
        <v>0</v>
      </c>
    </row>
    <row r="6057" spans="1:2">
      <c r="A6057" s="105" t="str">
        <f>TRIM(Clienti!B6057)</f>
        <v/>
      </c>
      <c r="B6057" s="76">
        <f>Clienti!A6057</f>
        <v>0</v>
      </c>
    </row>
    <row r="6058" spans="1:2">
      <c r="A6058" s="105" t="str">
        <f>TRIM(Clienti!B6058)</f>
        <v/>
      </c>
      <c r="B6058" s="76">
        <f>Clienti!A6058</f>
        <v>0</v>
      </c>
    </row>
    <row r="6059" spans="1:2">
      <c r="A6059" s="105" t="str">
        <f>TRIM(Clienti!B6059)</f>
        <v/>
      </c>
      <c r="B6059" s="76">
        <f>Clienti!A6059</f>
        <v>0</v>
      </c>
    </row>
    <row r="6060" spans="1:2">
      <c r="A6060" s="105" t="str">
        <f>TRIM(Clienti!B6060)</f>
        <v/>
      </c>
      <c r="B6060" s="76">
        <f>Clienti!A6060</f>
        <v>0</v>
      </c>
    </row>
    <row r="6061" spans="1:2">
      <c r="A6061" s="105" t="str">
        <f>TRIM(Clienti!B6061)</f>
        <v/>
      </c>
      <c r="B6061" s="76">
        <f>Clienti!A6061</f>
        <v>0</v>
      </c>
    </row>
    <row r="6062" spans="1:2">
      <c r="A6062" s="105" t="str">
        <f>TRIM(Clienti!B6062)</f>
        <v/>
      </c>
      <c r="B6062" s="76">
        <f>Clienti!A6062</f>
        <v>0</v>
      </c>
    </row>
    <row r="6063" spans="1:2">
      <c r="A6063" s="105" t="str">
        <f>TRIM(Clienti!B6063)</f>
        <v/>
      </c>
      <c r="B6063" s="76">
        <f>Clienti!A6063</f>
        <v>0</v>
      </c>
    </row>
    <row r="6064" spans="1:2">
      <c r="A6064" s="105" t="str">
        <f>TRIM(Clienti!B6064)</f>
        <v/>
      </c>
      <c r="B6064" s="76">
        <f>Clienti!A6064</f>
        <v>0</v>
      </c>
    </row>
    <row r="6065" spans="1:2">
      <c r="A6065" s="105" t="str">
        <f>TRIM(Clienti!B6065)</f>
        <v/>
      </c>
      <c r="B6065" s="76">
        <f>Clienti!A6065</f>
        <v>0</v>
      </c>
    </row>
    <row r="6066" spans="1:2">
      <c r="A6066" s="105" t="str">
        <f>TRIM(Clienti!B6066)</f>
        <v/>
      </c>
      <c r="B6066" s="76">
        <f>Clienti!A6066</f>
        <v>0</v>
      </c>
    </row>
    <row r="6067" spans="1:2">
      <c r="A6067" s="105" t="str">
        <f>TRIM(Clienti!B6067)</f>
        <v/>
      </c>
      <c r="B6067" s="76">
        <f>Clienti!A6067</f>
        <v>0</v>
      </c>
    </row>
    <row r="6068" spans="1:2">
      <c r="A6068" s="105" t="str">
        <f>TRIM(Clienti!B6068)</f>
        <v/>
      </c>
      <c r="B6068" s="76">
        <f>Clienti!A6068</f>
        <v>0</v>
      </c>
    </row>
    <row r="6069" spans="1:2">
      <c r="A6069" s="105" t="str">
        <f>TRIM(Clienti!B6069)</f>
        <v/>
      </c>
      <c r="B6069" s="76">
        <f>Clienti!A6069</f>
        <v>0</v>
      </c>
    </row>
    <row r="6070" spans="1:2">
      <c r="A6070" s="105" t="str">
        <f>TRIM(Clienti!B6070)</f>
        <v/>
      </c>
      <c r="B6070" s="76">
        <f>Clienti!A6070</f>
        <v>0</v>
      </c>
    </row>
    <row r="6071" spans="1:2">
      <c r="A6071" s="105" t="str">
        <f>TRIM(Clienti!B6071)</f>
        <v/>
      </c>
      <c r="B6071" s="76">
        <f>Clienti!A6071</f>
        <v>0</v>
      </c>
    </row>
    <row r="6072" spans="1:2">
      <c r="A6072" s="105" t="str">
        <f>TRIM(Clienti!B6072)</f>
        <v/>
      </c>
      <c r="B6072" s="76">
        <f>Clienti!A6072</f>
        <v>0</v>
      </c>
    </row>
    <row r="6073" spans="1:2">
      <c r="A6073" s="105" t="str">
        <f>TRIM(Clienti!B6073)</f>
        <v/>
      </c>
      <c r="B6073" s="76">
        <f>Clienti!A6073</f>
        <v>0</v>
      </c>
    </row>
    <row r="6074" spans="1:2">
      <c r="A6074" s="105" t="str">
        <f>TRIM(Clienti!B6074)</f>
        <v/>
      </c>
      <c r="B6074" s="76">
        <f>Clienti!A6074</f>
        <v>0</v>
      </c>
    </row>
    <row r="6075" spans="1:2">
      <c r="A6075" s="105" t="str">
        <f>TRIM(Clienti!B6075)</f>
        <v/>
      </c>
      <c r="B6075" s="76">
        <f>Clienti!A6075</f>
        <v>0</v>
      </c>
    </row>
    <row r="6076" spans="1:2">
      <c r="A6076" s="105" t="str">
        <f>TRIM(Clienti!B6076)</f>
        <v/>
      </c>
      <c r="B6076" s="76">
        <f>Clienti!A6076</f>
        <v>0</v>
      </c>
    </row>
    <row r="6077" spans="1:2">
      <c r="A6077" s="105" t="str">
        <f>TRIM(Clienti!B6077)</f>
        <v/>
      </c>
      <c r="B6077" s="76">
        <f>Clienti!A6077</f>
        <v>0</v>
      </c>
    </row>
    <row r="6078" spans="1:2">
      <c r="A6078" s="105" t="str">
        <f>TRIM(Clienti!B6078)</f>
        <v/>
      </c>
      <c r="B6078" s="76">
        <f>Clienti!A6078</f>
        <v>0</v>
      </c>
    </row>
    <row r="6079" spans="1:2">
      <c r="A6079" s="105" t="str">
        <f>TRIM(Clienti!B6079)</f>
        <v/>
      </c>
      <c r="B6079" s="76">
        <f>Clienti!A6079</f>
        <v>0</v>
      </c>
    </row>
    <row r="6080" spans="1:2">
      <c r="A6080" s="105" t="str">
        <f>TRIM(Clienti!B6080)</f>
        <v/>
      </c>
      <c r="B6080" s="76">
        <f>Clienti!A6080</f>
        <v>0</v>
      </c>
    </row>
    <row r="6081" spans="1:2">
      <c r="A6081" s="105" t="str">
        <f>TRIM(Clienti!B6081)</f>
        <v/>
      </c>
      <c r="B6081" s="76">
        <f>Clienti!A6081</f>
        <v>0</v>
      </c>
    </row>
    <row r="6082" spans="1:2">
      <c r="A6082" s="105" t="str">
        <f>TRIM(Clienti!B6082)</f>
        <v/>
      </c>
      <c r="B6082" s="76">
        <f>Clienti!A6082</f>
        <v>0</v>
      </c>
    </row>
    <row r="6083" spans="1:2">
      <c r="A6083" s="105" t="str">
        <f>TRIM(Clienti!B6083)</f>
        <v/>
      </c>
      <c r="B6083" s="76">
        <f>Clienti!A6083</f>
        <v>0</v>
      </c>
    </row>
    <row r="6084" spans="1:2">
      <c r="A6084" s="105" t="str">
        <f>TRIM(Clienti!B6084)</f>
        <v/>
      </c>
      <c r="B6084" s="76">
        <f>Clienti!A6084</f>
        <v>0</v>
      </c>
    </row>
    <row r="6085" spans="1:2">
      <c r="A6085" s="105" t="str">
        <f>TRIM(Clienti!B6085)</f>
        <v/>
      </c>
      <c r="B6085" s="76">
        <f>Clienti!A6085</f>
        <v>0</v>
      </c>
    </row>
    <row r="6086" spans="1:2">
      <c r="A6086" s="105" t="str">
        <f>TRIM(Clienti!B6086)</f>
        <v/>
      </c>
      <c r="B6086" s="76">
        <f>Clienti!A6086</f>
        <v>0</v>
      </c>
    </row>
    <row r="6087" spans="1:2">
      <c r="A6087" s="105" t="str">
        <f>TRIM(Clienti!B6087)</f>
        <v/>
      </c>
      <c r="B6087" s="76">
        <f>Clienti!A6087</f>
        <v>0</v>
      </c>
    </row>
    <row r="6088" spans="1:2">
      <c r="A6088" s="105" t="str">
        <f>TRIM(Clienti!B6088)</f>
        <v/>
      </c>
      <c r="B6088" s="76">
        <f>Clienti!A6088</f>
        <v>0</v>
      </c>
    </row>
    <row r="6089" spans="1:2">
      <c r="A6089" s="105" t="str">
        <f>TRIM(Clienti!B6089)</f>
        <v/>
      </c>
      <c r="B6089" s="76">
        <f>Clienti!A6089</f>
        <v>0</v>
      </c>
    </row>
    <row r="6090" spans="1:2">
      <c r="A6090" s="105" t="str">
        <f>TRIM(Clienti!B6090)</f>
        <v/>
      </c>
      <c r="B6090" s="76">
        <f>Clienti!A6090</f>
        <v>0</v>
      </c>
    </row>
    <row r="6091" spans="1:2">
      <c r="A6091" s="105" t="str">
        <f>TRIM(Clienti!B6091)</f>
        <v/>
      </c>
      <c r="B6091" s="76">
        <f>Clienti!A6091</f>
        <v>0</v>
      </c>
    </row>
    <row r="6092" spans="1:2">
      <c r="A6092" s="105" t="str">
        <f>TRIM(Clienti!B6092)</f>
        <v/>
      </c>
      <c r="B6092" s="76">
        <f>Clienti!A6092</f>
        <v>0</v>
      </c>
    </row>
    <row r="6093" spans="1:2">
      <c r="A6093" s="105" t="str">
        <f>TRIM(Clienti!B6093)</f>
        <v/>
      </c>
      <c r="B6093" s="76">
        <f>Clienti!A6093</f>
        <v>0</v>
      </c>
    </row>
    <row r="6094" spans="1:2">
      <c r="A6094" s="105" t="str">
        <f>TRIM(Clienti!B6094)</f>
        <v/>
      </c>
      <c r="B6094" s="76">
        <f>Clienti!A6094</f>
        <v>0</v>
      </c>
    </row>
    <row r="6095" spans="1:2">
      <c r="A6095" s="105" t="str">
        <f>TRIM(Clienti!B6095)</f>
        <v/>
      </c>
      <c r="B6095" s="76">
        <f>Clienti!A6095</f>
        <v>0</v>
      </c>
    </row>
    <row r="6096" spans="1:2">
      <c r="A6096" s="105" t="str">
        <f>TRIM(Clienti!B6096)</f>
        <v/>
      </c>
      <c r="B6096" s="76">
        <f>Clienti!A6096</f>
        <v>0</v>
      </c>
    </row>
    <row r="6097" spans="1:2">
      <c r="A6097" s="105" t="str">
        <f>TRIM(Clienti!B6097)</f>
        <v/>
      </c>
      <c r="B6097" s="76">
        <f>Clienti!A6097</f>
        <v>0</v>
      </c>
    </row>
    <row r="6098" spans="1:2">
      <c r="A6098" s="105" t="str">
        <f>TRIM(Clienti!B6098)</f>
        <v/>
      </c>
      <c r="B6098" s="76">
        <f>Clienti!A6098</f>
        <v>0</v>
      </c>
    </row>
    <row r="6099" spans="1:2">
      <c r="A6099" s="105" t="str">
        <f>TRIM(Clienti!B6099)</f>
        <v/>
      </c>
      <c r="B6099" s="76">
        <f>Clienti!A6099</f>
        <v>0</v>
      </c>
    </row>
    <row r="6100" spans="1:2">
      <c r="A6100" s="105" t="str">
        <f>TRIM(Clienti!B6100)</f>
        <v/>
      </c>
      <c r="B6100" s="76">
        <f>Clienti!A6100</f>
        <v>0</v>
      </c>
    </row>
    <row r="6101" spans="1:2">
      <c r="A6101" s="105" t="str">
        <f>TRIM(Clienti!B6101)</f>
        <v/>
      </c>
      <c r="B6101" s="76">
        <f>Clienti!A6101</f>
        <v>0</v>
      </c>
    </row>
    <row r="6102" spans="1:2">
      <c r="A6102" s="105" t="str">
        <f>TRIM(Clienti!B6102)</f>
        <v/>
      </c>
      <c r="B6102" s="76">
        <f>Clienti!A6102</f>
        <v>0</v>
      </c>
    </row>
    <row r="6103" spans="1:2">
      <c r="A6103" s="105" t="str">
        <f>TRIM(Clienti!B6103)</f>
        <v/>
      </c>
      <c r="B6103" s="76">
        <f>Clienti!A6103</f>
        <v>0</v>
      </c>
    </row>
    <row r="6104" spans="1:2">
      <c r="A6104" s="105" t="str">
        <f>TRIM(Clienti!B6104)</f>
        <v/>
      </c>
      <c r="B6104" s="76">
        <f>Clienti!A6104</f>
        <v>0</v>
      </c>
    </row>
    <row r="6105" spans="1:2">
      <c r="A6105" s="105" t="str">
        <f>TRIM(Clienti!B6105)</f>
        <v/>
      </c>
      <c r="B6105" s="76">
        <f>Clienti!A6105</f>
        <v>0</v>
      </c>
    </row>
    <row r="6106" spans="1:2">
      <c r="A6106" s="105" t="str">
        <f>TRIM(Clienti!B6106)</f>
        <v/>
      </c>
      <c r="B6106" s="76">
        <f>Clienti!A6106</f>
        <v>0</v>
      </c>
    </row>
    <row r="6107" spans="1:2">
      <c r="A6107" s="105" t="str">
        <f>TRIM(Clienti!B6107)</f>
        <v/>
      </c>
      <c r="B6107" s="76">
        <f>Clienti!A6107</f>
        <v>0</v>
      </c>
    </row>
    <row r="6108" spans="1:2">
      <c r="A6108" s="105" t="str">
        <f>TRIM(Clienti!B6108)</f>
        <v/>
      </c>
      <c r="B6108" s="76">
        <f>Clienti!A6108</f>
        <v>0</v>
      </c>
    </row>
    <row r="6109" spans="1:2">
      <c r="A6109" s="105" t="str">
        <f>TRIM(Clienti!B6109)</f>
        <v/>
      </c>
      <c r="B6109" s="76">
        <f>Clienti!A6109</f>
        <v>0</v>
      </c>
    </row>
    <row r="6110" spans="1:2">
      <c r="A6110" s="105" t="str">
        <f>TRIM(Clienti!B6110)</f>
        <v/>
      </c>
      <c r="B6110" s="76">
        <f>Clienti!A6110</f>
        <v>0</v>
      </c>
    </row>
    <row r="6111" spans="1:2">
      <c r="A6111" s="105" t="str">
        <f>TRIM(Clienti!B6111)</f>
        <v/>
      </c>
      <c r="B6111" s="76">
        <f>Clienti!A6111</f>
        <v>0</v>
      </c>
    </row>
    <row r="6112" spans="1:2">
      <c r="A6112" s="105" t="str">
        <f>TRIM(Clienti!B6112)</f>
        <v/>
      </c>
      <c r="B6112" s="76">
        <f>Clienti!A6112</f>
        <v>0</v>
      </c>
    </row>
    <row r="6113" spans="1:2">
      <c r="A6113" s="105" t="str">
        <f>TRIM(Clienti!B6113)</f>
        <v/>
      </c>
      <c r="B6113" s="76">
        <f>Clienti!A6113</f>
        <v>0</v>
      </c>
    </row>
    <row r="6114" spans="1:2">
      <c r="A6114" s="105" t="str">
        <f>TRIM(Clienti!B6114)</f>
        <v/>
      </c>
      <c r="B6114" s="76">
        <f>Clienti!A6114</f>
        <v>0</v>
      </c>
    </row>
    <row r="6115" spans="1:2">
      <c r="A6115" s="105" t="str">
        <f>TRIM(Clienti!B6115)</f>
        <v/>
      </c>
      <c r="B6115" s="76">
        <f>Clienti!A6115</f>
        <v>0</v>
      </c>
    </row>
    <row r="6116" spans="1:2">
      <c r="A6116" s="105" t="str">
        <f>TRIM(Clienti!B6116)</f>
        <v/>
      </c>
      <c r="B6116" s="76">
        <f>Clienti!A6116</f>
        <v>0</v>
      </c>
    </row>
    <row r="6117" spans="1:2">
      <c r="A6117" s="105" t="str">
        <f>TRIM(Clienti!B6117)</f>
        <v/>
      </c>
      <c r="B6117" s="76">
        <f>Clienti!A6117</f>
        <v>0</v>
      </c>
    </row>
    <row r="6118" spans="1:2">
      <c r="A6118" s="105" t="str">
        <f>TRIM(Clienti!B6118)</f>
        <v/>
      </c>
      <c r="B6118" s="76">
        <f>Clienti!A6118</f>
        <v>0</v>
      </c>
    </row>
    <row r="6119" spans="1:2">
      <c r="A6119" s="105" t="str">
        <f>TRIM(Clienti!B6119)</f>
        <v/>
      </c>
      <c r="B6119" s="76">
        <f>Clienti!A6119</f>
        <v>0</v>
      </c>
    </row>
    <row r="6120" spans="1:2">
      <c r="A6120" s="105" t="str">
        <f>TRIM(Clienti!B6120)</f>
        <v/>
      </c>
      <c r="B6120" s="76">
        <f>Clienti!A6120</f>
        <v>0</v>
      </c>
    </row>
    <row r="6121" spans="1:2">
      <c r="A6121" s="105" t="str">
        <f>TRIM(Clienti!B6121)</f>
        <v/>
      </c>
      <c r="B6121" s="76">
        <f>Clienti!A6121</f>
        <v>0</v>
      </c>
    </row>
    <row r="6122" spans="1:2">
      <c r="A6122" s="105" t="str">
        <f>TRIM(Clienti!B6122)</f>
        <v/>
      </c>
      <c r="B6122" s="76">
        <f>Clienti!A6122</f>
        <v>0</v>
      </c>
    </row>
    <row r="6123" spans="1:2">
      <c r="A6123" s="105" t="str">
        <f>TRIM(Clienti!B6123)</f>
        <v/>
      </c>
      <c r="B6123" s="76">
        <f>Clienti!A6123</f>
        <v>0</v>
      </c>
    </row>
    <row r="6124" spans="1:2">
      <c r="A6124" s="105" t="str">
        <f>TRIM(Clienti!B6124)</f>
        <v/>
      </c>
      <c r="B6124" s="76">
        <f>Clienti!A6124</f>
        <v>0</v>
      </c>
    </row>
    <row r="6125" spans="1:2">
      <c r="A6125" s="105" t="str">
        <f>TRIM(Clienti!B6125)</f>
        <v/>
      </c>
      <c r="B6125" s="76">
        <f>Clienti!A6125</f>
        <v>0</v>
      </c>
    </row>
    <row r="6126" spans="1:2">
      <c r="A6126" s="105" t="str">
        <f>TRIM(Clienti!B6126)</f>
        <v/>
      </c>
      <c r="B6126" s="76">
        <f>Clienti!A6126</f>
        <v>0</v>
      </c>
    </row>
    <row r="6127" spans="1:2">
      <c r="A6127" s="105" t="str">
        <f>TRIM(Clienti!B6127)</f>
        <v/>
      </c>
      <c r="B6127" s="76">
        <f>Clienti!A6127</f>
        <v>0</v>
      </c>
    </row>
    <row r="6128" spans="1:2">
      <c r="A6128" s="105" t="str">
        <f>TRIM(Clienti!B6128)</f>
        <v/>
      </c>
      <c r="B6128" s="76">
        <f>Clienti!A6128</f>
        <v>0</v>
      </c>
    </row>
    <row r="6129" spans="1:2">
      <c r="A6129" s="105" t="str">
        <f>TRIM(Clienti!B6129)</f>
        <v/>
      </c>
      <c r="B6129" s="76">
        <f>Clienti!A6129</f>
        <v>0</v>
      </c>
    </row>
    <row r="6130" spans="1:2">
      <c r="A6130" s="105" t="str">
        <f>TRIM(Clienti!B6130)</f>
        <v/>
      </c>
      <c r="B6130" s="76">
        <f>Clienti!A6130</f>
        <v>0</v>
      </c>
    </row>
    <row r="6131" spans="1:2">
      <c r="A6131" s="105" t="str">
        <f>TRIM(Clienti!B6131)</f>
        <v/>
      </c>
      <c r="B6131" s="76">
        <f>Clienti!A6131</f>
        <v>0</v>
      </c>
    </row>
    <row r="6132" spans="1:2">
      <c r="A6132" s="105" t="str">
        <f>TRIM(Clienti!B6132)</f>
        <v/>
      </c>
      <c r="B6132" s="76">
        <f>Clienti!A6132</f>
        <v>0</v>
      </c>
    </row>
    <row r="6133" spans="1:2">
      <c r="A6133" s="105" t="str">
        <f>TRIM(Clienti!B6133)</f>
        <v/>
      </c>
      <c r="B6133" s="76">
        <f>Clienti!A6133</f>
        <v>0</v>
      </c>
    </row>
    <row r="6134" spans="1:2">
      <c r="A6134" s="105" t="str">
        <f>TRIM(Clienti!B6134)</f>
        <v/>
      </c>
      <c r="B6134" s="76">
        <f>Clienti!A6134</f>
        <v>0</v>
      </c>
    </row>
    <row r="6135" spans="1:2">
      <c r="A6135" s="105" t="str">
        <f>TRIM(Clienti!B6135)</f>
        <v/>
      </c>
      <c r="B6135" s="76">
        <f>Clienti!A6135</f>
        <v>0</v>
      </c>
    </row>
    <row r="6136" spans="1:2">
      <c r="A6136" s="105" t="str">
        <f>TRIM(Clienti!B6136)</f>
        <v/>
      </c>
      <c r="B6136" s="76">
        <f>Clienti!A6136</f>
        <v>0</v>
      </c>
    </row>
    <row r="6137" spans="1:2">
      <c r="A6137" s="105" t="str">
        <f>TRIM(Clienti!B6137)</f>
        <v/>
      </c>
      <c r="B6137" s="76">
        <f>Clienti!A6137</f>
        <v>0</v>
      </c>
    </row>
    <row r="6138" spans="1:2">
      <c r="A6138" s="105" t="str">
        <f>TRIM(Clienti!B6138)</f>
        <v/>
      </c>
      <c r="B6138" s="76">
        <f>Clienti!A6138</f>
        <v>0</v>
      </c>
    </row>
    <row r="6139" spans="1:2">
      <c r="A6139" s="105" t="str">
        <f>TRIM(Clienti!B6139)</f>
        <v/>
      </c>
      <c r="B6139" s="76">
        <f>Clienti!A6139</f>
        <v>0</v>
      </c>
    </row>
    <row r="6140" spans="1:2">
      <c r="A6140" s="105" t="str">
        <f>TRIM(Clienti!B6140)</f>
        <v/>
      </c>
      <c r="B6140" s="76">
        <f>Clienti!A6140</f>
        <v>0</v>
      </c>
    </row>
    <row r="6141" spans="1:2">
      <c r="A6141" s="105" t="str">
        <f>TRIM(Clienti!B6141)</f>
        <v/>
      </c>
      <c r="B6141" s="76">
        <f>Clienti!A6141</f>
        <v>0</v>
      </c>
    </row>
    <row r="6142" spans="1:2">
      <c r="A6142" s="105" t="str">
        <f>TRIM(Clienti!B6142)</f>
        <v/>
      </c>
      <c r="B6142" s="76">
        <f>Clienti!A6142</f>
        <v>0</v>
      </c>
    </row>
    <row r="6143" spans="1:2">
      <c r="A6143" s="105" t="str">
        <f>TRIM(Clienti!B6143)</f>
        <v/>
      </c>
      <c r="B6143" s="76">
        <f>Clienti!A6143</f>
        <v>0</v>
      </c>
    </row>
    <row r="6144" spans="1:2">
      <c r="A6144" s="105" t="str">
        <f>TRIM(Clienti!B6144)</f>
        <v/>
      </c>
      <c r="B6144" s="76">
        <f>Clienti!A6144</f>
        <v>0</v>
      </c>
    </row>
    <row r="6145" spans="1:2">
      <c r="A6145" s="105" t="str">
        <f>TRIM(Clienti!B6145)</f>
        <v/>
      </c>
      <c r="B6145" s="76">
        <f>Clienti!A6145</f>
        <v>0</v>
      </c>
    </row>
    <row r="6146" spans="1:2">
      <c r="A6146" s="105" t="str">
        <f>TRIM(Clienti!B6146)</f>
        <v/>
      </c>
      <c r="B6146" s="76">
        <f>Clienti!A6146</f>
        <v>0</v>
      </c>
    </row>
    <row r="6147" spans="1:2">
      <c r="A6147" s="105" t="str">
        <f>TRIM(Clienti!B6147)</f>
        <v/>
      </c>
      <c r="B6147" s="76">
        <f>Clienti!A6147</f>
        <v>0</v>
      </c>
    </row>
    <row r="6148" spans="1:2">
      <c r="A6148" s="105" t="str">
        <f>TRIM(Clienti!B6148)</f>
        <v/>
      </c>
      <c r="B6148" s="76">
        <f>Clienti!A6148</f>
        <v>0</v>
      </c>
    </row>
    <row r="6149" spans="1:2">
      <c r="A6149" s="105" t="str">
        <f>TRIM(Clienti!B6149)</f>
        <v/>
      </c>
      <c r="B6149" s="76">
        <f>Clienti!A6149</f>
        <v>0</v>
      </c>
    </row>
    <row r="6150" spans="1:2">
      <c r="A6150" s="105" t="str">
        <f>TRIM(Clienti!B6150)</f>
        <v/>
      </c>
      <c r="B6150" s="76">
        <f>Clienti!A6150</f>
        <v>0</v>
      </c>
    </row>
    <row r="6151" spans="1:2">
      <c r="A6151" s="105" t="str">
        <f>TRIM(Clienti!B6151)</f>
        <v/>
      </c>
      <c r="B6151" s="76">
        <f>Clienti!A6151</f>
        <v>0</v>
      </c>
    </row>
    <row r="6152" spans="1:2">
      <c r="A6152" s="105" t="str">
        <f>TRIM(Clienti!B6152)</f>
        <v/>
      </c>
      <c r="B6152" s="76">
        <f>Clienti!A6152</f>
        <v>0</v>
      </c>
    </row>
    <row r="6153" spans="1:2">
      <c r="A6153" s="105" t="str">
        <f>TRIM(Clienti!B6153)</f>
        <v/>
      </c>
      <c r="B6153" s="76">
        <f>Clienti!A6153</f>
        <v>0</v>
      </c>
    </row>
    <row r="6154" spans="1:2">
      <c r="A6154" s="105" t="str">
        <f>TRIM(Clienti!B6154)</f>
        <v/>
      </c>
      <c r="B6154" s="76">
        <f>Clienti!A6154</f>
        <v>0</v>
      </c>
    </row>
    <row r="6155" spans="1:2">
      <c r="A6155" s="105" t="str">
        <f>TRIM(Clienti!B6155)</f>
        <v/>
      </c>
      <c r="B6155" s="76">
        <f>Clienti!A6155</f>
        <v>0</v>
      </c>
    </row>
    <row r="6156" spans="1:2">
      <c r="A6156" s="105" t="str">
        <f>TRIM(Clienti!B6156)</f>
        <v/>
      </c>
      <c r="B6156" s="76">
        <f>Clienti!A6156</f>
        <v>0</v>
      </c>
    </row>
    <row r="6157" spans="1:2">
      <c r="A6157" s="105" t="str">
        <f>TRIM(Clienti!B6157)</f>
        <v/>
      </c>
      <c r="B6157" s="76">
        <f>Clienti!A6157</f>
        <v>0</v>
      </c>
    </row>
    <row r="6158" spans="1:2">
      <c r="A6158" s="105" t="str">
        <f>TRIM(Clienti!B6158)</f>
        <v/>
      </c>
      <c r="B6158" s="76">
        <f>Clienti!A6158</f>
        <v>0</v>
      </c>
    </row>
    <row r="6159" spans="1:2">
      <c r="A6159" s="105" t="str">
        <f>TRIM(Clienti!B6159)</f>
        <v/>
      </c>
      <c r="B6159" s="76">
        <f>Clienti!A6159</f>
        <v>0</v>
      </c>
    </row>
    <row r="6160" spans="1:2">
      <c r="A6160" s="105" t="str">
        <f>TRIM(Clienti!B6160)</f>
        <v/>
      </c>
      <c r="B6160" s="76">
        <f>Clienti!A6160</f>
        <v>0</v>
      </c>
    </row>
    <row r="6161" spans="1:2">
      <c r="A6161" s="105" t="str">
        <f>TRIM(Clienti!B6161)</f>
        <v/>
      </c>
      <c r="B6161" s="76">
        <f>Clienti!A6161</f>
        <v>0</v>
      </c>
    </row>
    <row r="6162" spans="1:2">
      <c r="A6162" s="105" t="str">
        <f>TRIM(Clienti!B6162)</f>
        <v/>
      </c>
      <c r="B6162" s="76">
        <f>Clienti!A6162</f>
        <v>0</v>
      </c>
    </row>
    <row r="6163" spans="1:2">
      <c r="A6163" s="105" t="str">
        <f>TRIM(Clienti!B6163)</f>
        <v/>
      </c>
      <c r="B6163" s="76">
        <f>Clienti!A6163</f>
        <v>0</v>
      </c>
    </row>
    <row r="6164" spans="1:2">
      <c r="A6164" s="105" t="str">
        <f>TRIM(Clienti!B6164)</f>
        <v/>
      </c>
      <c r="B6164" s="76">
        <f>Clienti!A6164</f>
        <v>0</v>
      </c>
    </row>
    <row r="6165" spans="1:2">
      <c r="A6165" s="105" t="str">
        <f>TRIM(Clienti!B6165)</f>
        <v/>
      </c>
      <c r="B6165" s="76">
        <f>Clienti!A6165</f>
        <v>0</v>
      </c>
    </row>
    <row r="6166" spans="1:2">
      <c r="A6166" s="105" t="str">
        <f>TRIM(Clienti!B6166)</f>
        <v/>
      </c>
      <c r="B6166" s="76">
        <f>Clienti!A6166</f>
        <v>0</v>
      </c>
    </row>
    <row r="6167" spans="1:2">
      <c r="A6167" s="105" t="str">
        <f>TRIM(Clienti!B6167)</f>
        <v/>
      </c>
      <c r="B6167" s="76">
        <f>Clienti!A6167</f>
        <v>0</v>
      </c>
    </row>
    <row r="6168" spans="1:2">
      <c r="A6168" s="105" t="str">
        <f>TRIM(Clienti!B6168)</f>
        <v/>
      </c>
      <c r="B6168" s="76">
        <f>Clienti!A6168</f>
        <v>0</v>
      </c>
    </row>
    <row r="6169" spans="1:2">
      <c r="A6169" s="105" t="str">
        <f>TRIM(Clienti!B6169)</f>
        <v/>
      </c>
      <c r="B6169" s="76">
        <f>Clienti!A6169</f>
        <v>0</v>
      </c>
    </row>
    <row r="6170" spans="1:2">
      <c r="A6170" s="105" t="str">
        <f>TRIM(Clienti!B6170)</f>
        <v/>
      </c>
      <c r="B6170" s="76">
        <f>Clienti!A6170</f>
        <v>0</v>
      </c>
    </row>
    <row r="6171" spans="1:2">
      <c r="A6171" s="105" t="str">
        <f>TRIM(Clienti!B6171)</f>
        <v/>
      </c>
      <c r="B6171" s="76">
        <f>Clienti!A6171</f>
        <v>0</v>
      </c>
    </row>
    <row r="6172" spans="1:2">
      <c r="A6172" s="105" t="str">
        <f>TRIM(Clienti!B6172)</f>
        <v/>
      </c>
      <c r="B6172" s="76">
        <f>Clienti!A6172</f>
        <v>0</v>
      </c>
    </row>
    <row r="6173" spans="1:2">
      <c r="A6173" s="105" t="str">
        <f>TRIM(Clienti!B6173)</f>
        <v/>
      </c>
      <c r="B6173" s="76">
        <f>Clienti!A6173</f>
        <v>0</v>
      </c>
    </row>
    <row r="6174" spans="1:2">
      <c r="A6174" s="105" t="str">
        <f>TRIM(Clienti!B6174)</f>
        <v/>
      </c>
      <c r="B6174" s="76">
        <f>Clienti!A6174</f>
        <v>0</v>
      </c>
    </row>
    <row r="6175" spans="1:2">
      <c r="A6175" s="105" t="str">
        <f>TRIM(Clienti!B6175)</f>
        <v/>
      </c>
      <c r="B6175" s="76">
        <f>Clienti!A6175</f>
        <v>0</v>
      </c>
    </row>
    <row r="6176" spans="1:2">
      <c r="A6176" s="105" t="str">
        <f>TRIM(Clienti!B6176)</f>
        <v/>
      </c>
      <c r="B6176" s="76">
        <f>Clienti!A6176</f>
        <v>0</v>
      </c>
    </row>
    <row r="6177" spans="1:2">
      <c r="A6177" s="105" t="str">
        <f>TRIM(Clienti!B6177)</f>
        <v/>
      </c>
      <c r="B6177" s="76">
        <f>Clienti!A6177</f>
        <v>0</v>
      </c>
    </row>
    <row r="6178" spans="1:2">
      <c r="A6178" s="105" t="str">
        <f>TRIM(Clienti!B6178)</f>
        <v/>
      </c>
      <c r="B6178" s="76">
        <f>Clienti!A6178</f>
        <v>0</v>
      </c>
    </row>
    <row r="6179" spans="1:2">
      <c r="A6179" s="105" t="str">
        <f>TRIM(Clienti!B6179)</f>
        <v/>
      </c>
      <c r="B6179" s="76">
        <f>Clienti!A6179</f>
        <v>0</v>
      </c>
    </row>
    <row r="6180" spans="1:2">
      <c r="A6180" s="105" t="str">
        <f>TRIM(Clienti!B6180)</f>
        <v/>
      </c>
      <c r="B6180" s="76">
        <f>Clienti!A6180</f>
        <v>0</v>
      </c>
    </row>
    <row r="6181" spans="1:2">
      <c r="A6181" s="105" t="str">
        <f>TRIM(Clienti!B6181)</f>
        <v/>
      </c>
      <c r="B6181" s="76">
        <f>Clienti!A6181</f>
        <v>0</v>
      </c>
    </row>
    <row r="6182" spans="1:2">
      <c r="A6182" s="105" t="str">
        <f>TRIM(Clienti!B6182)</f>
        <v/>
      </c>
      <c r="B6182" s="76">
        <f>Clienti!A6182</f>
        <v>0</v>
      </c>
    </row>
    <row r="6183" spans="1:2">
      <c r="A6183" s="105" t="str">
        <f>TRIM(Clienti!B6183)</f>
        <v/>
      </c>
      <c r="B6183" s="76">
        <f>Clienti!A6183</f>
        <v>0</v>
      </c>
    </row>
    <row r="6184" spans="1:2">
      <c r="A6184" s="105" t="str">
        <f>TRIM(Clienti!B6184)</f>
        <v/>
      </c>
      <c r="B6184" s="76">
        <f>Clienti!A6184</f>
        <v>0</v>
      </c>
    </row>
    <row r="6185" spans="1:2">
      <c r="A6185" s="105" t="str">
        <f>TRIM(Clienti!B6185)</f>
        <v/>
      </c>
      <c r="B6185" s="76">
        <f>Clienti!A6185</f>
        <v>0</v>
      </c>
    </row>
    <row r="6186" spans="1:2">
      <c r="A6186" s="105" t="str">
        <f>TRIM(Clienti!B6186)</f>
        <v/>
      </c>
      <c r="B6186" s="76">
        <f>Clienti!A6186</f>
        <v>0</v>
      </c>
    </row>
    <row r="6187" spans="1:2">
      <c r="A6187" s="105" t="str">
        <f>TRIM(Clienti!B6187)</f>
        <v/>
      </c>
      <c r="B6187" s="76">
        <f>Clienti!A6187</f>
        <v>0</v>
      </c>
    </row>
    <row r="6188" spans="1:2">
      <c r="A6188" s="105" t="str">
        <f>TRIM(Clienti!B6188)</f>
        <v/>
      </c>
      <c r="B6188" s="76">
        <f>Clienti!A6188</f>
        <v>0</v>
      </c>
    </row>
    <row r="6189" spans="1:2">
      <c r="A6189" s="105" t="str">
        <f>TRIM(Clienti!B6189)</f>
        <v/>
      </c>
      <c r="B6189" s="76">
        <f>Clienti!A6189</f>
        <v>0</v>
      </c>
    </row>
    <row r="6190" spans="1:2">
      <c r="A6190" s="105" t="str">
        <f>TRIM(Clienti!B6190)</f>
        <v/>
      </c>
      <c r="B6190" s="76">
        <f>Clienti!A6190</f>
        <v>0</v>
      </c>
    </row>
    <row r="6191" spans="1:2">
      <c r="A6191" s="105" t="str">
        <f>TRIM(Clienti!B6191)</f>
        <v/>
      </c>
      <c r="B6191" s="76">
        <f>Clienti!A6191</f>
        <v>0</v>
      </c>
    </row>
    <row r="6192" spans="1:2">
      <c r="A6192" s="105" t="str">
        <f>TRIM(Clienti!B6192)</f>
        <v/>
      </c>
      <c r="B6192" s="76">
        <f>Clienti!A6192</f>
        <v>0</v>
      </c>
    </row>
    <row r="6193" spans="1:2">
      <c r="A6193" s="105" t="str">
        <f>TRIM(Clienti!B6193)</f>
        <v/>
      </c>
      <c r="B6193" s="76">
        <f>Clienti!A6193</f>
        <v>0</v>
      </c>
    </row>
    <row r="6194" spans="1:2">
      <c r="A6194" s="105" t="str">
        <f>TRIM(Clienti!B6194)</f>
        <v/>
      </c>
      <c r="B6194" s="76">
        <f>Clienti!A6194</f>
        <v>0</v>
      </c>
    </row>
    <row r="6195" spans="1:2">
      <c r="A6195" s="105" t="str">
        <f>TRIM(Clienti!B6195)</f>
        <v/>
      </c>
      <c r="B6195" s="76">
        <f>Clienti!A6195</f>
        <v>0</v>
      </c>
    </row>
    <row r="6196" spans="1:2">
      <c r="A6196" s="105" t="str">
        <f>TRIM(Clienti!B6196)</f>
        <v/>
      </c>
      <c r="B6196" s="76">
        <f>Clienti!A6196</f>
        <v>0</v>
      </c>
    </row>
    <row r="6197" spans="1:2">
      <c r="A6197" s="105" t="str">
        <f>TRIM(Clienti!B6197)</f>
        <v/>
      </c>
      <c r="B6197" s="76">
        <f>Clienti!A6197</f>
        <v>0</v>
      </c>
    </row>
    <row r="6198" spans="1:2">
      <c r="A6198" s="105" t="str">
        <f>TRIM(Clienti!B6198)</f>
        <v/>
      </c>
      <c r="B6198" s="76">
        <f>Clienti!A6198</f>
        <v>0</v>
      </c>
    </row>
    <row r="6199" spans="1:2">
      <c r="A6199" s="105" t="str">
        <f>TRIM(Clienti!B6199)</f>
        <v/>
      </c>
      <c r="B6199" s="76">
        <f>Clienti!A6199</f>
        <v>0</v>
      </c>
    </row>
    <row r="6200" spans="1:2">
      <c r="A6200" s="105" t="str">
        <f>TRIM(Clienti!B6200)</f>
        <v/>
      </c>
      <c r="B6200" s="76">
        <f>Clienti!A6200</f>
        <v>0</v>
      </c>
    </row>
    <row r="6201" spans="1:2">
      <c r="A6201" s="105" t="str">
        <f>TRIM(Clienti!B6201)</f>
        <v/>
      </c>
      <c r="B6201" s="76">
        <f>Clienti!A6201</f>
        <v>0</v>
      </c>
    </row>
    <row r="6202" spans="1:2">
      <c r="A6202" s="105" t="str">
        <f>TRIM(Clienti!B6202)</f>
        <v/>
      </c>
      <c r="B6202" s="76">
        <f>Clienti!A6202</f>
        <v>0</v>
      </c>
    </row>
    <row r="6203" spans="1:2">
      <c r="A6203" s="105" t="str">
        <f>TRIM(Clienti!B6203)</f>
        <v/>
      </c>
      <c r="B6203" s="76">
        <f>Clienti!A6203</f>
        <v>0</v>
      </c>
    </row>
    <row r="6204" spans="1:2">
      <c r="A6204" s="105" t="str">
        <f>TRIM(Clienti!B6204)</f>
        <v/>
      </c>
      <c r="B6204" s="76">
        <f>Clienti!A6204</f>
        <v>0</v>
      </c>
    </row>
    <row r="6205" spans="1:2">
      <c r="A6205" s="105" t="str">
        <f>TRIM(Clienti!B6205)</f>
        <v/>
      </c>
      <c r="B6205" s="76">
        <f>Clienti!A6205</f>
        <v>0</v>
      </c>
    </row>
    <row r="6206" spans="1:2">
      <c r="A6206" s="105" t="str">
        <f>TRIM(Clienti!B6206)</f>
        <v/>
      </c>
      <c r="B6206" s="76">
        <f>Clienti!A6206</f>
        <v>0</v>
      </c>
    </row>
    <row r="6207" spans="1:2">
      <c r="A6207" s="105" t="str">
        <f>TRIM(Clienti!B6207)</f>
        <v/>
      </c>
      <c r="B6207" s="76">
        <f>Clienti!A6207</f>
        <v>0</v>
      </c>
    </row>
    <row r="6208" spans="1:2">
      <c r="A6208" s="105" t="str">
        <f>TRIM(Clienti!B6208)</f>
        <v/>
      </c>
      <c r="B6208" s="76">
        <f>Clienti!A6208</f>
        <v>0</v>
      </c>
    </row>
    <row r="6209" spans="1:2">
      <c r="A6209" s="105" t="str">
        <f>TRIM(Clienti!B6209)</f>
        <v/>
      </c>
      <c r="B6209" s="76">
        <f>Clienti!A6209</f>
        <v>0</v>
      </c>
    </row>
    <row r="6210" spans="1:2">
      <c r="A6210" s="105" t="str">
        <f>TRIM(Clienti!B6210)</f>
        <v/>
      </c>
      <c r="B6210" s="76">
        <f>Clienti!A6210</f>
        <v>0</v>
      </c>
    </row>
    <row r="6211" spans="1:2">
      <c r="A6211" s="105" t="str">
        <f>TRIM(Clienti!B6211)</f>
        <v/>
      </c>
      <c r="B6211" s="76">
        <f>Clienti!A6211</f>
        <v>0</v>
      </c>
    </row>
    <row r="6212" spans="1:2">
      <c r="A6212" s="105" t="str">
        <f>TRIM(Clienti!B6212)</f>
        <v/>
      </c>
      <c r="B6212" s="76">
        <f>Clienti!A6212</f>
        <v>0</v>
      </c>
    </row>
    <row r="6213" spans="1:2">
      <c r="A6213" s="105" t="str">
        <f>TRIM(Clienti!B6213)</f>
        <v/>
      </c>
      <c r="B6213" s="76">
        <f>Clienti!A6213</f>
        <v>0</v>
      </c>
    </row>
    <row r="6214" spans="1:2">
      <c r="A6214" s="105" t="str">
        <f>TRIM(Clienti!B6214)</f>
        <v/>
      </c>
      <c r="B6214" s="76">
        <f>Clienti!A6214</f>
        <v>0</v>
      </c>
    </row>
    <row r="6215" spans="1:2">
      <c r="A6215" s="105" t="str">
        <f>TRIM(Clienti!B6215)</f>
        <v/>
      </c>
      <c r="B6215" s="76">
        <f>Clienti!A6215</f>
        <v>0</v>
      </c>
    </row>
    <row r="6216" spans="1:2">
      <c r="A6216" s="105" t="str">
        <f>TRIM(Clienti!B6216)</f>
        <v/>
      </c>
      <c r="B6216" s="76">
        <f>Clienti!A6216</f>
        <v>0</v>
      </c>
    </row>
    <row r="6217" spans="1:2">
      <c r="A6217" s="105" t="str">
        <f>TRIM(Clienti!B6217)</f>
        <v/>
      </c>
      <c r="B6217" s="76">
        <f>Clienti!A6217</f>
        <v>0</v>
      </c>
    </row>
    <row r="6218" spans="1:2">
      <c r="A6218" s="105" t="str">
        <f>TRIM(Clienti!B6218)</f>
        <v/>
      </c>
      <c r="B6218" s="76">
        <f>Clienti!A6218</f>
        <v>0</v>
      </c>
    </row>
    <row r="6219" spans="1:2">
      <c r="A6219" s="105" t="str">
        <f>TRIM(Clienti!B6219)</f>
        <v/>
      </c>
      <c r="B6219" s="76">
        <f>Clienti!A6219</f>
        <v>0</v>
      </c>
    </row>
    <row r="6220" spans="1:2">
      <c r="A6220" s="105" t="str">
        <f>TRIM(Clienti!B6220)</f>
        <v/>
      </c>
      <c r="B6220" s="76">
        <f>Clienti!A6220</f>
        <v>0</v>
      </c>
    </row>
    <row r="6221" spans="1:2">
      <c r="A6221" s="105" t="str">
        <f>TRIM(Clienti!B6221)</f>
        <v/>
      </c>
      <c r="B6221" s="76">
        <f>Clienti!A6221</f>
        <v>0</v>
      </c>
    </row>
    <row r="6222" spans="1:2">
      <c r="A6222" s="105" t="str">
        <f>TRIM(Clienti!B6222)</f>
        <v/>
      </c>
      <c r="B6222" s="76">
        <f>Clienti!A6222</f>
        <v>0</v>
      </c>
    </row>
    <row r="6223" spans="1:2">
      <c r="A6223" s="105" t="str">
        <f>TRIM(Clienti!B6223)</f>
        <v/>
      </c>
      <c r="B6223" s="76">
        <f>Clienti!A6223</f>
        <v>0</v>
      </c>
    </row>
    <row r="6224" spans="1:2">
      <c r="A6224" s="105" t="str">
        <f>TRIM(Clienti!B6224)</f>
        <v/>
      </c>
      <c r="B6224" s="76">
        <f>Clienti!A6224</f>
        <v>0</v>
      </c>
    </row>
    <row r="6225" spans="1:2">
      <c r="A6225" s="105" t="str">
        <f>TRIM(Clienti!B6225)</f>
        <v/>
      </c>
      <c r="B6225" s="76">
        <f>Clienti!A6225</f>
        <v>0</v>
      </c>
    </row>
    <row r="6226" spans="1:2">
      <c r="A6226" s="105" t="str">
        <f>TRIM(Clienti!B6226)</f>
        <v/>
      </c>
      <c r="B6226" s="76">
        <f>Clienti!A6226</f>
        <v>0</v>
      </c>
    </row>
    <row r="6227" spans="1:2">
      <c r="A6227" s="105" t="str">
        <f>TRIM(Clienti!B6227)</f>
        <v/>
      </c>
      <c r="B6227" s="76">
        <f>Clienti!A6227</f>
        <v>0</v>
      </c>
    </row>
    <row r="6228" spans="1:2">
      <c r="A6228" s="105" t="str">
        <f>TRIM(Clienti!B6228)</f>
        <v/>
      </c>
      <c r="B6228" s="76">
        <f>Clienti!A6228</f>
        <v>0</v>
      </c>
    </row>
    <row r="6229" spans="1:2">
      <c r="A6229" s="105" t="str">
        <f>TRIM(Clienti!B6229)</f>
        <v/>
      </c>
      <c r="B6229" s="76">
        <f>Clienti!A6229</f>
        <v>0</v>
      </c>
    </row>
    <row r="6230" spans="1:2">
      <c r="A6230" s="105" t="str">
        <f>TRIM(Clienti!B6230)</f>
        <v/>
      </c>
      <c r="B6230" s="76">
        <f>Clienti!A6230</f>
        <v>0</v>
      </c>
    </row>
    <row r="6231" spans="1:2">
      <c r="A6231" s="105" t="str">
        <f>TRIM(Clienti!B6231)</f>
        <v/>
      </c>
      <c r="B6231" s="76">
        <f>Clienti!A6231</f>
        <v>0</v>
      </c>
    </row>
    <row r="6232" spans="1:2">
      <c r="A6232" s="105" t="str">
        <f>TRIM(Clienti!B6232)</f>
        <v/>
      </c>
      <c r="B6232" s="76">
        <f>Clienti!A6232</f>
        <v>0</v>
      </c>
    </row>
    <row r="6233" spans="1:2">
      <c r="A6233" s="105" t="str">
        <f>TRIM(Clienti!B6233)</f>
        <v/>
      </c>
      <c r="B6233" s="76">
        <f>Clienti!A6233</f>
        <v>0</v>
      </c>
    </row>
    <row r="6234" spans="1:2">
      <c r="A6234" s="105" t="str">
        <f>TRIM(Clienti!B6234)</f>
        <v/>
      </c>
      <c r="B6234" s="76">
        <f>Clienti!A6234</f>
        <v>0</v>
      </c>
    </row>
    <row r="6235" spans="1:2">
      <c r="A6235" s="105" t="str">
        <f>TRIM(Clienti!B6235)</f>
        <v/>
      </c>
      <c r="B6235" s="76">
        <f>Clienti!A6235</f>
        <v>0</v>
      </c>
    </row>
    <row r="6236" spans="1:2">
      <c r="A6236" s="105" t="str">
        <f>TRIM(Clienti!B6236)</f>
        <v/>
      </c>
      <c r="B6236" s="76">
        <f>Clienti!A6236</f>
        <v>0</v>
      </c>
    </row>
    <row r="6237" spans="1:2">
      <c r="A6237" s="105" t="str">
        <f>TRIM(Clienti!B6237)</f>
        <v/>
      </c>
      <c r="B6237" s="76">
        <f>Clienti!A6237</f>
        <v>0</v>
      </c>
    </row>
    <row r="6238" spans="1:2">
      <c r="A6238" s="105" t="str">
        <f>TRIM(Clienti!B6238)</f>
        <v/>
      </c>
      <c r="B6238" s="76">
        <f>Clienti!A6238</f>
        <v>0</v>
      </c>
    </row>
    <row r="6239" spans="1:2">
      <c r="A6239" s="105" t="str">
        <f>TRIM(Clienti!B6239)</f>
        <v/>
      </c>
      <c r="B6239" s="76">
        <f>Clienti!A6239</f>
        <v>0</v>
      </c>
    </row>
    <row r="6240" spans="1:2">
      <c r="A6240" s="105" t="str">
        <f>TRIM(Clienti!B6240)</f>
        <v/>
      </c>
      <c r="B6240" s="76">
        <f>Clienti!A6240</f>
        <v>0</v>
      </c>
    </row>
    <row r="6241" spans="1:2">
      <c r="A6241" s="105" t="str">
        <f>TRIM(Clienti!B6241)</f>
        <v/>
      </c>
      <c r="B6241" s="76">
        <f>Clienti!A6241</f>
        <v>0</v>
      </c>
    </row>
    <row r="6242" spans="1:2">
      <c r="A6242" s="105" t="str">
        <f>TRIM(Clienti!B6242)</f>
        <v/>
      </c>
      <c r="B6242" s="76">
        <f>Clienti!A6242</f>
        <v>0</v>
      </c>
    </row>
    <row r="6243" spans="1:2">
      <c r="A6243" s="105" t="str">
        <f>TRIM(Clienti!B6243)</f>
        <v/>
      </c>
      <c r="B6243" s="76">
        <f>Clienti!A6243</f>
        <v>0</v>
      </c>
    </row>
    <row r="6244" spans="1:2">
      <c r="A6244" s="105" t="str">
        <f>TRIM(Clienti!B6244)</f>
        <v/>
      </c>
      <c r="B6244" s="76">
        <f>Clienti!A6244</f>
        <v>0</v>
      </c>
    </row>
    <row r="6245" spans="1:2">
      <c r="A6245" s="105" t="str">
        <f>TRIM(Clienti!B6245)</f>
        <v/>
      </c>
      <c r="B6245" s="76">
        <f>Clienti!A6245</f>
        <v>0</v>
      </c>
    </row>
    <row r="6246" spans="1:2">
      <c r="A6246" s="105" t="str">
        <f>TRIM(Clienti!B6246)</f>
        <v/>
      </c>
      <c r="B6246" s="76">
        <f>Clienti!A6246</f>
        <v>0</v>
      </c>
    </row>
    <row r="6247" spans="1:2">
      <c r="A6247" s="105" t="str">
        <f>TRIM(Clienti!B6247)</f>
        <v/>
      </c>
      <c r="B6247" s="76">
        <f>Clienti!A6247</f>
        <v>0</v>
      </c>
    </row>
    <row r="6248" spans="1:2">
      <c r="A6248" s="105" t="str">
        <f>TRIM(Clienti!B6248)</f>
        <v/>
      </c>
      <c r="B6248" s="76">
        <f>Clienti!A6248</f>
        <v>0</v>
      </c>
    </row>
    <row r="6249" spans="1:2">
      <c r="A6249" s="105" t="str">
        <f>TRIM(Clienti!B6249)</f>
        <v/>
      </c>
      <c r="B6249" s="76">
        <f>Clienti!A6249</f>
        <v>0</v>
      </c>
    </row>
    <row r="6250" spans="1:2">
      <c r="A6250" s="105" t="str">
        <f>TRIM(Clienti!B6250)</f>
        <v/>
      </c>
      <c r="B6250" s="76">
        <f>Clienti!A6250</f>
        <v>0</v>
      </c>
    </row>
    <row r="6251" spans="1:2">
      <c r="A6251" s="105" t="str">
        <f>TRIM(Clienti!B6251)</f>
        <v/>
      </c>
      <c r="B6251" s="76">
        <f>Clienti!A6251</f>
        <v>0</v>
      </c>
    </row>
    <row r="6252" spans="1:2">
      <c r="A6252" s="105" t="str">
        <f>TRIM(Clienti!B6252)</f>
        <v/>
      </c>
      <c r="B6252" s="76">
        <f>Clienti!A6252</f>
        <v>0</v>
      </c>
    </row>
    <row r="6253" spans="1:2">
      <c r="A6253" s="105" t="str">
        <f>TRIM(Clienti!B6253)</f>
        <v/>
      </c>
      <c r="B6253" s="76">
        <f>Clienti!A6253</f>
        <v>0</v>
      </c>
    </row>
    <row r="6254" spans="1:2">
      <c r="A6254" s="105" t="str">
        <f>TRIM(Clienti!B6254)</f>
        <v/>
      </c>
      <c r="B6254" s="76">
        <f>Clienti!A6254</f>
        <v>0</v>
      </c>
    </row>
    <row r="6255" spans="1:2">
      <c r="A6255" s="105" t="str">
        <f>TRIM(Clienti!B6255)</f>
        <v/>
      </c>
      <c r="B6255" s="76">
        <f>Clienti!A6255</f>
        <v>0</v>
      </c>
    </row>
    <row r="6256" spans="1:2">
      <c r="A6256" s="105" t="str">
        <f>TRIM(Clienti!B6256)</f>
        <v/>
      </c>
      <c r="B6256" s="76">
        <f>Clienti!A6256</f>
        <v>0</v>
      </c>
    </row>
    <row r="6257" spans="1:2">
      <c r="A6257" s="105" t="str">
        <f>TRIM(Clienti!B6257)</f>
        <v/>
      </c>
      <c r="B6257" s="76">
        <f>Clienti!A6257</f>
        <v>0</v>
      </c>
    </row>
    <row r="6258" spans="1:2">
      <c r="A6258" s="105" t="str">
        <f>TRIM(Clienti!B6258)</f>
        <v/>
      </c>
      <c r="B6258" s="76">
        <f>Clienti!A6258</f>
        <v>0</v>
      </c>
    </row>
    <row r="6259" spans="1:2">
      <c r="A6259" s="105" t="str">
        <f>TRIM(Clienti!B6259)</f>
        <v/>
      </c>
      <c r="B6259" s="76">
        <f>Clienti!A6259</f>
        <v>0</v>
      </c>
    </row>
    <row r="6260" spans="1:2">
      <c r="A6260" s="105" t="str">
        <f>TRIM(Clienti!B6260)</f>
        <v/>
      </c>
      <c r="B6260" s="76">
        <f>Clienti!A6260</f>
        <v>0</v>
      </c>
    </row>
    <row r="6261" spans="1:2">
      <c r="A6261" s="105" t="str">
        <f>TRIM(Clienti!B6261)</f>
        <v/>
      </c>
      <c r="B6261" s="76">
        <f>Clienti!A6261</f>
        <v>0</v>
      </c>
    </row>
    <row r="6262" spans="1:2">
      <c r="A6262" s="105" t="str">
        <f>TRIM(Clienti!B6262)</f>
        <v/>
      </c>
      <c r="B6262" s="76">
        <f>Clienti!A6262</f>
        <v>0</v>
      </c>
    </row>
    <row r="6263" spans="1:2">
      <c r="A6263" s="105" t="str">
        <f>TRIM(Clienti!B6263)</f>
        <v/>
      </c>
      <c r="B6263" s="76">
        <f>Clienti!A6263</f>
        <v>0</v>
      </c>
    </row>
    <row r="6264" spans="1:2">
      <c r="A6264" s="105" t="str">
        <f>TRIM(Clienti!B6264)</f>
        <v/>
      </c>
      <c r="B6264" s="76">
        <f>Clienti!A6264</f>
        <v>0</v>
      </c>
    </row>
    <row r="6265" spans="1:2">
      <c r="A6265" s="105" t="str">
        <f>TRIM(Clienti!B6265)</f>
        <v/>
      </c>
      <c r="B6265" s="76">
        <f>Clienti!A6265</f>
        <v>0</v>
      </c>
    </row>
    <row r="6266" spans="1:2">
      <c r="A6266" s="105" t="str">
        <f>TRIM(Clienti!B6266)</f>
        <v/>
      </c>
      <c r="B6266" s="76">
        <f>Clienti!A6266</f>
        <v>0</v>
      </c>
    </row>
    <row r="6267" spans="1:2">
      <c r="A6267" s="105" t="str">
        <f>TRIM(Clienti!B6267)</f>
        <v/>
      </c>
      <c r="B6267" s="76">
        <f>Clienti!A6267</f>
        <v>0</v>
      </c>
    </row>
    <row r="6268" spans="1:2">
      <c r="A6268" s="105" t="str">
        <f>TRIM(Clienti!B6268)</f>
        <v/>
      </c>
      <c r="B6268" s="76">
        <f>Clienti!A6268</f>
        <v>0</v>
      </c>
    </row>
    <row r="6269" spans="1:2">
      <c r="A6269" s="105" t="str">
        <f>TRIM(Clienti!B6269)</f>
        <v/>
      </c>
      <c r="B6269" s="76">
        <f>Clienti!A6269</f>
        <v>0</v>
      </c>
    </row>
    <row r="6270" spans="1:2">
      <c r="A6270" s="105" t="str">
        <f>TRIM(Clienti!B6270)</f>
        <v/>
      </c>
      <c r="B6270" s="76">
        <f>Clienti!A6270</f>
        <v>0</v>
      </c>
    </row>
    <row r="6271" spans="1:2">
      <c r="A6271" s="105" t="str">
        <f>TRIM(Clienti!B6271)</f>
        <v/>
      </c>
      <c r="B6271" s="76">
        <f>Clienti!A6271</f>
        <v>0</v>
      </c>
    </row>
    <row r="6272" spans="1:2">
      <c r="A6272" s="105" t="str">
        <f>TRIM(Clienti!B6272)</f>
        <v/>
      </c>
      <c r="B6272" s="76">
        <f>Clienti!A6272</f>
        <v>0</v>
      </c>
    </row>
    <row r="6273" spans="1:2">
      <c r="A6273" s="105" t="str">
        <f>TRIM(Clienti!B6273)</f>
        <v/>
      </c>
      <c r="B6273" s="76">
        <f>Clienti!A6273</f>
        <v>0</v>
      </c>
    </row>
    <row r="6274" spans="1:2">
      <c r="A6274" s="105" t="str">
        <f>TRIM(Clienti!B6274)</f>
        <v/>
      </c>
      <c r="B6274" s="76">
        <f>Clienti!A6274</f>
        <v>0</v>
      </c>
    </row>
    <row r="6275" spans="1:2">
      <c r="A6275" s="105" t="str">
        <f>TRIM(Clienti!B6275)</f>
        <v/>
      </c>
      <c r="B6275" s="76">
        <f>Clienti!A6275</f>
        <v>0</v>
      </c>
    </row>
    <row r="6276" spans="1:2">
      <c r="A6276" s="105" t="str">
        <f>TRIM(Clienti!B6276)</f>
        <v/>
      </c>
      <c r="B6276" s="76">
        <f>Clienti!A6276</f>
        <v>0</v>
      </c>
    </row>
    <row r="6277" spans="1:2">
      <c r="A6277" s="105" t="str">
        <f>TRIM(Clienti!B6277)</f>
        <v/>
      </c>
      <c r="B6277" s="76">
        <f>Clienti!A6277</f>
        <v>0</v>
      </c>
    </row>
    <row r="6278" spans="1:2">
      <c r="A6278" s="105" t="str">
        <f>TRIM(Clienti!B6278)</f>
        <v/>
      </c>
      <c r="B6278" s="76">
        <f>Clienti!A6278</f>
        <v>0</v>
      </c>
    </row>
    <row r="6279" spans="1:2">
      <c r="A6279" s="105" t="str">
        <f>TRIM(Clienti!B6279)</f>
        <v/>
      </c>
      <c r="B6279" s="76">
        <f>Clienti!A6279</f>
        <v>0</v>
      </c>
    </row>
    <row r="6280" spans="1:2">
      <c r="A6280" s="105" t="str">
        <f>TRIM(Clienti!B6280)</f>
        <v/>
      </c>
      <c r="B6280" s="76">
        <f>Clienti!A6280</f>
        <v>0</v>
      </c>
    </row>
    <row r="6281" spans="1:2">
      <c r="A6281" s="105" t="str">
        <f>TRIM(Clienti!B6281)</f>
        <v/>
      </c>
      <c r="B6281" s="76">
        <f>Clienti!A6281</f>
        <v>0</v>
      </c>
    </row>
    <row r="6282" spans="1:2">
      <c r="A6282" s="105" t="str">
        <f>TRIM(Clienti!B6282)</f>
        <v/>
      </c>
      <c r="B6282" s="76">
        <f>Clienti!A6282</f>
        <v>0</v>
      </c>
    </row>
    <row r="6283" spans="1:2">
      <c r="A6283" s="105" t="str">
        <f>TRIM(Clienti!B6283)</f>
        <v/>
      </c>
      <c r="B6283" s="76">
        <f>Clienti!A6283</f>
        <v>0</v>
      </c>
    </row>
    <row r="6284" spans="1:2">
      <c r="A6284" s="105" t="str">
        <f>TRIM(Clienti!B6284)</f>
        <v/>
      </c>
      <c r="B6284" s="76">
        <f>Clienti!A6284</f>
        <v>0</v>
      </c>
    </row>
    <row r="6285" spans="1:2">
      <c r="A6285" s="105" t="str">
        <f>TRIM(Clienti!B6285)</f>
        <v/>
      </c>
      <c r="B6285" s="76">
        <f>Clienti!A6285</f>
        <v>0</v>
      </c>
    </row>
    <row r="6286" spans="1:2">
      <c r="A6286" s="105" t="str">
        <f>TRIM(Clienti!B6286)</f>
        <v/>
      </c>
      <c r="B6286" s="76">
        <f>Clienti!A6286</f>
        <v>0</v>
      </c>
    </row>
    <row r="6287" spans="1:2">
      <c r="A6287" s="105" t="str">
        <f>TRIM(Clienti!B6287)</f>
        <v/>
      </c>
      <c r="B6287" s="76">
        <f>Clienti!A6287</f>
        <v>0</v>
      </c>
    </row>
    <row r="6288" spans="1:2">
      <c r="A6288" s="105" t="str">
        <f>TRIM(Clienti!B6288)</f>
        <v/>
      </c>
      <c r="B6288" s="76">
        <f>Clienti!A6288</f>
        <v>0</v>
      </c>
    </row>
    <row r="6289" spans="1:2">
      <c r="A6289" s="105" t="str">
        <f>TRIM(Clienti!B6289)</f>
        <v/>
      </c>
      <c r="B6289" s="76">
        <f>Clienti!A6289</f>
        <v>0</v>
      </c>
    </row>
    <row r="6290" spans="1:2">
      <c r="A6290" s="105" t="str">
        <f>TRIM(Clienti!B6290)</f>
        <v/>
      </c>
      <c r="B6290" s="76">
        <f>Clienti!A6290</f>
        <v>0</v>
      </c>
    </row>
    <row r="6291" spans="1:2">
      <c r="A6291" s="105" t="str">
        <f>TRIM(Clienti!B6291)</f>
        <v/>
      </c>
      <c r="B6291" s="76">
        <f>Clienti!A6291</f>
        <v>0</v>
      </c>
    </row>
    <row r="6292" spans="1:2">
      <c r="A6292" s="105" t="str">
        <f>TRIM(Clienti!B6292)</f>
        <v/>
      </c>
      <c r="B6292" s="76">
        <f>Clienti!A6292</f>
        <v>0</v>
      </c>
    </row>
    <row r="6293" spans="1:2">
      <c r="A6293" s="105" t="str">
        <f>TRIM(Clienti!B6293)</f>
        <v/>
      </c>
      <c r="B6293" s="76">
        <f>Clienti!A6293</f>
        <v>0</v>
      </c>
    </row>
    <row r="6294" spans="1:2">
      <c r="A6294" s="105" t="str">
        <f>TRIM(Clienti!B6294)</f>
        <v/>
      </c>
      <c r="B6294" s="76">
        <f>Clienti!A6294</f>
        <v>0</v>
      </c>
    </row>
    <row r="6295" spans="1:2">
      <c r="A6295" s="105" t="str">
        <f>TRIM(Clienti!B6295)</f>
        <v/>
      </c>
      <c r="B6295" s="76">
        <f>Clienti!A6295</f>
        <v>0</v>
      </c>
    </row>
    <row r="6296" spans="1:2">
      <c r="A6296" s="105" t="str">
        <f>TRIM(Clienti!B6296)</f>
        <v/>
      </c>
      <c r="B6296" s="76">
        <f>Clienti!A6296</f>
        <v>0</v>
      </c>
    </row>
    <row r="6297" spans="1:2">
      <c r="A6297" s="105" t="str">
        <f>TRIM(Clienti!B6297)</f>
        <v/>
      </c>
      <c r="B6297" s="76">
        <f>Clienti!A6297</f>
        <v>0</v>
      </c>
    </row>
    <row r="6298" spans="1:2">
      <c r="A6298" s="105" t="str">
        <f>TRIM(Clienti!B6298)</f>
        <v/>
      </c>
      <c r="B6298" s="76">
        <f>Clienti!A6298</f>
        <v>0</v>
      </c>
    </row>
    <row r="6299" spans="1:2">
      <c r="A6299" s="105" t="str">
        <f>TRIM(Clienti!B6299)</f>
        <v/>
      </c>
      <c r="B6299" s="76">
        <f>Clienti!A6299</f>
        <v>0</v>
      </c>
    </row>
    <row r="6300" spans="1:2">
      <c r="A6300" s="105" t="str">
        <f>TRIM(Clienti!B6300)</f>
        <v/>
      </c>
      <c r="B6300" s="76">
        <f>Clienti!A6300</f>
        <v>0</v>
      </c>
    </row>
    <row r="6301" spans="1:2">
      <c r="A6301" s="105" t="str">
        <f>TRIM(Clienti!B6301)</f>
        <v/>
      </c>
      <c r="B6301" s="76">
        <f>Clienti!A6301</f>
        <v>0</v>
      </c>
    </row>
    <row r="6302" spans="1:2">
      <c r="A6302" s="105" t="str">
        <f>TRIM(Clienti!B6302)</f>
        <v/>
      </c>
      <c r="B6302" s="76">
        <f>Clienti!A6302</f>
        <v>0</v>
      </c>
    </row>
    <row r="6303" spans="1:2">
      <c r="A6303" s="105" t="str">
        <f>TRIM(Clienti!B6303)</f>
        <v/>
      </c>
      <c r="B6303" s="76">
        <f>Clienti!A6303</f>
        <v>0</v>
      </c>
    </row>
    <row r="6304" spans="1:2">
      <c r="A6304" s="105" t="str">
        <f>TRIM(Clienti!B6304)</f>
        <v/>
      </c>
      <c r="B6304" s="76">
        <f>Clienti!A6304</f>
        <v>0</v>
      </c>
    </row>
    <row r="6305" spans="1:2">
      <c r="A6305" s="105" t="str">
        <f>TRIM(Clienti!B6305)</f>
        <v/>
      </c>
      <c r="B6305" s="76">
        <f>Clienti!A6305</f>
        <v>0</v>
      </c>
    </row>
    <row r="6306" spans="1:2">
      <c r="A6306" s="105" t="str">
        <f>TRIM(Clienti!B6306)</f>
        <v/>
      </c>
      <c r="B6306" s="76">
        <f>Clienti!A6306</f>
        <v>0</v>
      </c>
    </row>
    <row r="6307" spans="1:2">
      <c r="A6307" s="105" t="str">
        <f>TRIM(Clienti!B6307)</f>
        <v/>
      </c>
      <c r="B6307" s="76">
        <f>Clienti!A6307</f>
        <v>0</v>
      </c>
    </row>
    <row r="6308" spans="1:2">
      <c r="A6308" s="105" t="str">
        <f>TRIM(Clienti!B6308)</f>
        <v/>
      </c>
      <c r="B6308" s="76">
        <f>Clienti!A6308</f>
        <v>0</v>
      </c>
    </row>
    <row r="6309" spans="1:2">
      <c r="A6309" s="105" t="str">
        <f>TRIM(Clienti!B6309)</f>
        <v/>
      </c>
      <c r="B6309" s="76">
        <f>Clienti!A6309</f>
        <v>0</v>
      </c>
    </row>
    <row r="6310" spans="1:2">
      <c r="A6310" s="105" t="str">
        <f>TRIM(Clienti!B6310)</f>
        <v/>
      </c>
      <c r="B6310" s="76">
        <f>Clienti!A6310</f>
        <v>0</v>
      </c>
    </row>
    <row r="6311" spans="1:2">
      <c r="A6311" s="105" t="str">
        <f>TRIM(Clienti!B6311)</f>
        <v/>
      </c>
      <c r="B6311" s="76">
        <f>Clienti!A6311</f>
        <v>0</v>
      </c>
    </row>
    <row r="6312" spans="1:2">
      <c r="A6312" s="105" t="str">
        <f>TRIM(Clienti!B6312)</f>
        <v/>
      </c>
      <c r="B6312" s="76">
        <f>Clienti!A6312</f>
        <v>0</v>
      </c>
    </row>
    <row r="6313" spans="1:2">
      <c r="A6313" s="105" t="str">
        <f>TRIM(Clienti!B6313)</f>
        <v/>
      </c>
      <c r="B6313" s="76">
        <f>Clienti!A6313</f>
        <v>0</v>
      </c>
    </row>
    <row r="6314" spans="1:2">
      <c r="A6314" s="105" t="str">
        <f>TRIM(Clienti!B6314)</f>
        <v/>
      </c>
      <c r="B6314" s="76">
        <f>Clienti!A6314</f>
        <v>0</v>
      </c>
    </row>
    <row r="6315" spans="1:2">
      <c r="A6315" s="105" t="str">
        <f>TRIM(Clienti!B6315)</f>
        <v/>
      </c>
      <c r="B6315" s="76">
        <f>Clienti!A6315</f>
        <v>0</v>
      </c>
    </row>
    <row r="6316" spans="1:2">
      <c r="A6316" s="105" t="str">
        <f>TRIM(Clienti!B6316)</f>
        <v/>
      </c>
      <c r="B6316" s="76">
        <f>Clienti!A6316</f>
        <v>0</v>
      </c>
    </row>
    <row r="6317" spans="1:2">
      <c r="A6317" s="105" t="str">
        <f>TRIM(Clienti!B6317)</f>
        <v/>
      </c>
      <c r="B6317" s="76">
        <f>Clienti!A6317</f>
        <v>0</v>
      </c>
    </row>
    <row r="6318" spans="1:2">
      <c r="A6318" s="105" t="str">
        <f>TRIM(Clienti!B6318)</f>
        <v/>
      </c>
      <c r="B6318" s="76">
        <f>Clienti!A6318</f>
        <v>0</v>
      </c>
    </row>
    <row r="6319" spans="1:2">
      <c r="A6319" s="105" t="str">
        <f>TRIM(Clienti!B6319)</f>
        <v/>
      </c>
      <c r="B6319" s="76">
        <f>Clienti!A6319</f>
        <v>0</v>
      </c>
    </row>
    <row r="6320" spans="1:2">
      <c r="A6320" s="105" t="str">
        <f>TRIM(Clienti!B6320)</f>
        <v/>
      </c>
      <c r="B6320" s="76">
        <f>Clienti!A6320</f>
        <v>0</v>
      </c>
    </row>
    <row r="6321" spans="1:2">
      <c r="A6321" s="105" t="str">
        <f>TRIM(Clienti!B6321)</f>
        <v/>
      </c>
      <c r="B6321" s="76">
        <f>Clienti!A6321</f>
        <v>0</v>
      </c>
    </row>
    <row r="6322" spans="1:2">
      <c r="A6322" s="105" t="str">
        <f>TRIM(Clienti!B6322)</f>
        <v/>
      </c>
      <c r="B6322" s="76">
        <f>Clienti!A6322</f>
        <v>0</v>
      </c>
    </row>
    <row r="6323" spans="1:2">
      <c r="A6323" s="105" t="str">
        <f>TRIM(Clienti!B6323)</f>
        <v/>
      </c>
      <c r="B6323" s="76">
        <f>Clienti!A6323</f>
        <v>0</v>
      </c>
    </row>
    <row r="6324" spans="1:2">
      <c r="A6324" s="105" t="str">
        <f>TRIM(Clienti!B6324)</f>
        <v/>
      </c>
      <c r="B6324" s="76">
        <f>Clienti!A6324</f>
        <v>0</v>
      </c>
    </row>
    <row r="6325" spans="1:2">
      <c r="A6325" s="105" t="str">
        <f>TRIM(Clienti!B6325)</f>
        <v/>
      </c>
      <c r="B6325" s="76">
        <f>Clienti!A6325</f>
        <v>0</v>
      </c>
    </row>
    <row r="6326" spans="1:2">
      <c r="A6326" s="105" t="str">
        <f>TRIM(Clienti!B6326)</f>
        <v/>
      </c>
      <c r="B6326" s="76">
        <f>Clienti!A6326</f>
        <v>0</v>
      </c>
    </row>
    <row r="6327" spans="1:2">
      <c r="A6327" s="105" t="str">
        <f>TRIM(Clienti!B6327)</f>
        <v/>
      </c>
      <c r="B6327" s="76">
        <f>Clienti!A6327</f>
        <v>0</v>
      </c>
    </row>
    <row r="6328" spans="1:2">
      <c r="A6328" s="105" t="str">
        <f>TRIM(Clienti!B6328)</f>
        <v/>
      </c>
      <c r="B6328" s="76">
        <f>Clienti!A6328</f>
        <v>0</v>
      </c>
    </row>
    <row r="6329" spans="1:2">
      <c r="A6329" s="105" t="str">
        <f>TRIM(Clienti!B6329)</f>
        <v/>
      </c>
      <c r="B6329" s="76">
        <f>Clienti!A6329</f>
        <v>0</v>
      </c>
    </row>
    <row r="6330" spans="1:2">
      <c r="A6330" s="105" t="str">
        <f>TRIM(Clienti!B6330)</f>
        <v/>
      </c>
      <c r="B6330" s="76">
        <f>Clienti!A6330</f>
        <v>0</v>
      </c>
    </row>
    <row r="6331" spans="1:2">
      <c r="A6331" s="105" t="str">
        <f>TRIM(Clienti!B6331)</f>
        <v/>
      </c>
      <c r="B6331" s="76">
        <f>Clienti!A6331</f>
        <v>0</v>
      </c>
    </row>
    <row r="6332" spans="1:2">
      <c r="A6332" s="105" t="str">
        <f>TRIM(Clienti!B6332)</f>
        <v/>
      </c>
      <c r="B6332" s="76">
        <f>Clienti!A6332</f>
        <v>0</v>
      </c>
    </row>
    <row r="6333" spans="1:2">
      <c r="A6333" s="105" t="str">
        <f>TRIM(Clienti!B6333)</f>
        <v/>
      </c>
      <c r="B6333" s="76">
        <f>Clienti!A6333</f>
        <v>0</v>
      </c>
    </row>
    <row r="6334" spans="1:2">
      <c r="A6334" s="105" t="str">
        <f>TRIM(Clienti!B6334)</f>
        <v/>
      </c>
      <c r="B6334" s="76">
        <f>Clienti!A6334</f>
        <v>0</v>
      </c>
    </row>
    <row r="6335" spans="1:2">
      <c r="A6335" s="105" t="str">
        <f>TRIM(Clienti!B6335)</f>
        <v/>
      </c>
      <c r="B6335" s="76">
        <f>Clienti!A6335</f>
        <v>0</v>
      </c>
    </row>
    <row r="6336" spans="1:2">
      <c r="A6336" s="105" t="str">
        <f>TRIM(Clienti!B6336)</f>
        <v/>
      </c>
      <c r="B6336" s="76">
        <f>Clienti!A6336</f>
        <v>0</v>
      </c>
    </row>
    <row r="6337" spans="1:2">
      <c r="A6337" s="105" t="str">
        <f>TRIM(Clienti!B6337)</f>
        <v/>
      </c>
      <c r="B6337" s="76">
        <f>Clienti!A6337</f>
        <v>0</v>
      </c>
    </row>
    <row r="6338" spans="1:2">
      <c r="A6338" s="105" t="str">
        <f>TRIM(Clienti!B6338)</f>
        <v/>
      </c>
      <c r="B6338" s="76">
        <f>Clienti!A6338</f>
        <v>0</v>
      </c>
    </row>
    <row r="6339" spans="1:2">
      <c r="A6339" s="105" t="str">
        <f>TRIM(Clienti!B6339)</f>
        <v/>
      </c>
      <c r="B6339" s="76">
        <f>Clienti!A6339</f>
        <v>0</v>
      </c>
    </row>
    <row r="6340" spans="1:2">
      <c r="A6340" s="105" t="str">
        <f>TRIM(Clienti!B6340)</f>
        <v/>
      </c>
      <c r="B6340" s="76">
        <f>Clienti!A6340</f>
        <v>0</v>
      </c>
    </row>
    <row r="6341" spans="1:2">
      <c r="A6341" s="105" t="str">
        <f>TRIM(Clienti!B6341)</f>
        <v/>
      </c>
      <c r="B6341" s="76">
        <f>Clienti!A6341</f>
        <v>0</v>
      </c>
    </row>
    <row r="6342" spans="1:2">
      <c r="A6342" s="105" t="str">
        <f>TRIM(Clienti!B6342)</f>
        <v/>
      </c>
      <c r="B6342" s="76">
        <f>Clienti!A6342</f>
        <v>0</v>
      </c>
    </row>
    <row r="6343" spans="1:2">
      <c r="A6343" s="105" t="str">
        <f>TRIM(Clienti!B6343)</f>
        <v/>
      </c>
      <c r="B6343" s="76">
        <f>Clienti!A6343</f>
        <v>0</v>
      </c>
    </row>
    <row r="6344" spans="1:2">
      <c r="A6344" s="105" t="str">
        <f>TRIM(Clienti!B6344)</f>
        <v/>
      </c>
      <c r="B6344" s="76">
        <f>Clienti!A6344</f>
        <v>0</v>
      </c>
    </row>
    <row r="6345" spans="1:2">
      <c r="A6345" s="105" t="str">
        <f>TRIM(Clienti!B6345)</f>
        <v/>
      </c>
      <c r="B6345" s="76">
        <f>Clienti!A6345</f>
        <v>0</v>
      </c>
    </row>
    <row r="6346" spans="1:2">
      <c r="A6346" s="105" t="str">
        <f>TRIM(Clienti!B6346)</f>
        <v/>
      </c>
      <c r="B6346" s="76">
        <f>Clienti!A6346</f>
        <v>0</v>
      </c>
    </row>
    <row r="6347" spans="1:2">
      <c r="A6347" s="105" t="str">
        <f>TRIM(Clienti!B6347)</f>
        <v/>
      </c>
      <c r="B6347" s="76">
        <f>Clienti!A6347</f>
        <v>0</v>
      </c>
    </row>
    <row r="6348" spans="1:2">
      <c r="A6348" s="105" t="str">
        <f>TRIM(Clienti!B6348)</f>
        <v/>
      </c>
      <c r="B6348" s="76">
        <f>Clienti!A6348</f>
        <v>0</v>
      </c>
    </row>
    <row r="6349" spans="1:2">
      <c r="A6349" s="105" t="str">
        <f>TRIM(Clienti!B6349)</f>
        <v/>
      </c>
      <c r="B6349" s="76">
        <f>Clienti!A6349</f>
        <v>0</v>
      </c>
    </row>
    <row r="6350" spans="1:2">
      <c r="A6350" s="105" t="str">
        <f>TRIM(Clienti!B6350)</f>
        <v/>
      </c>
      <c r="B6350" s="76">
        <f>Clienti!A6350</f>
        <v>0</v>
      </c>
    </row>
    <row r="6351" spans="1:2">
      <c r="A6351" s="105" t="str">
        <f>TRIM(Clienti!B6351)</f>
        <v/>
      </c>
      <c r="B6351" s="76">
        <f>Clienti!A6351</f>
        <v>0</v>
      </c>
    </row>
    <row r="6352" spans="1:2">
      <c r="A6352" s="105" t="str">
        <f>TRIM(Clienti!B6352)</f>
        <v/>
      </c>
      <c r="B6352" s="76">
        <f>Clienti!A6352</f>
        <v>0</v>
      </c>
    </row>
    <row r="6353" spans="1:2">
      <c r="A6353" s="105" t="str">
        <f>TRIM(Clienti!B6353)</f>
        <v/>
      </c>
      <c r="B6353" s="76">
        <f>Clienti!A6353</f>
        <v>0</v>
      </c>
    </row>
    <row r="6354" spans="1:2">
      <c r="A6354" s="105" t="str">
        <f>TRIM(Clienti!B6354)</f>
        <v/>
      </c>
      <c r="B6354" s="76">
        <f>Clienti!A6354</f>
        <v>0</v>
      </c>
    </row>
    <row r="6355" spans="1:2">
      <c r="A6355" s="105" t="str">
        <f>TRIM(Clienti!B6355)</f>
        <v/>
      </c>
      <c r="B6355" s="76">
        <f>Clienti!A6355</f>
        <v>0</v>
      </c>
    </row>
    <row r="6356" spans="1:2">
      <c r="A6356" s="105" t="str">
        <f>TRIM(Clienti!B6356)</f>
        <v/>
      </c>
      <c r="B6356" s="76">
        <f>Clienti!A6356</f>
        <v>0</v>
      </c>
    </row>
    <row r="6357" spans="1:2">
      <c r="A6357" s="105" t="str">
        <f>TRIM(Clienti!B6357)</f>
        <v/>
      </c>
      <c r="B6357" s="76">
        <f>Clienti!A6357</f>
        <v>0</v>
      </c>
    </row>
    <row r="6358" spans="1:2">
      <c r="A6358" s="105" t="str">
        <f>TRIM(Clienti!B6358)</f>
        <v/>
      </c>
      <c r="B6358" s="76">
        <f>Clienti!A6358</f>
        <v>0</v>
      </c>
    </row>
    <row r="6359" spans="1:2">
      <c r="A6359" s="105" t="str">
        <f>TRIM(Clienti!B6359)</f>
        <v/>
      </c>
      <c r="B6359" s="76">
        <f>Clienti!A6359</f>
        <v>0</v>
      </c>
    </row>
    <row r="6360" spans="1:2">
      <c r="A6360" s="105" t="str">
        <f>TRIM(Clienti!B6360)</f>
        <v/>
      </c>
      <c r="B6360" s="76">
        <f>Clienti!A6360</f>
        <v>0</v>
      </c>
    </row>
    <row r="6361" spans="1:2">
      <c r="A6361" s="105" t="str">
        <f>TRIM(Clienti!B6361)</f>
        <v/>
      </c>
      <c r="B6361" s="76">
        <f>Clienti!A6361</f>
        <v>0</v>
      </c>
    </row>
    <row r="6362" spans="1:2">
      <c r="A6362" s="105" t="str">
        <f>TRIM(Clienti!B6362)</f>
        <v/>
      </c>
      <c r="B6362" s="76">
        <f>Clienti!A6362</f>
        <v>0</v>
      </c>
    </row>
    <row r="6363" spans="1:2">
      <c r="A6363" s="105" t="str">
        <f>TRIM(Clienti!B6363)</f>
        <v/>
      </c>
      <c r="B6363" s="76">
        <f>Clienti!A6363</f>
        <v>0</v>
      </c>
    </row>
    <row r="6364" spans="1:2">
      <c r="A6364" s="105" t="str">
        <f>TRIM(Clienti!B6364)</f>
        <v/>
      </c>
      <c r="B6364" s="76">
        <f>Clienti!A6364</f>
        <v>0</v>
      </c>
    </row>
    <row r="6365" spans="1:2">
      <c r="A6365" s="105" t="str">
        <f>TRIM(Clienti!B6365)</f>
        <v/>
      </c>
      <c r="B6365" s="76">
        <f>Clienti!A6365</f>
        <v>0</v>
      </c>
    </row>
    <row r="6366" spans="1:2">
      <c r="A6366" s="105" t="str">
        <f>TRIM(Clienti!B6366)</f>
        <v/>
      </c>
      <c r="B6366" s="76">
        <f>Clienti!A6366</f>
        <v>0</v>
      </c>
    </row>
    <row r="6367" spans="1:2">
      <c r="A6367" s="105" t="str">
        <f>TRIM(Clienti!B6367)</f>
        <v/>
      </c>
      <c r="B6367" s="76">
        <f>Clienti!A6367</f>
        <v>0</v>
      </c>
    </row>
    <row r="6368" spans="1:2">
      <c r="A6368" s="105" t="str">
        <f>TRIM(Clienti!B6368)</f>
        <v/>
      </c>
      <c r="B6368" s="76">
        <f>Clienti!A6368</f>
        <v>0</v>
      </c>
    </row>
    <row r="6369" spans="1:2">
      <c r="A6369" s="105" t="str">
        <f>TRIM(Clienti!B6369)</f>
        <v/>
      </c>
      <c r="B6369" s="76">
        <f>Clienti!A6369</f>
        <v>0</v>
      </c>
    </row>
    <row r="6370" spans="1:2">
      <c r="A6370" s="105" t="str">
        <f>TRIM(Clienti!B6370)</f>
        <v/>
      </c>
      <c r="B6370" s="76">
        <f>Clienti!A6370</f>
        <v>0</v>
      </c>
    </row>
    <row r="6371" spans="1:2">
      <c r="A6371" s="105" t="str">
        <f>TRIM(Clienti!B6371)</f>
        <v/>
      </c>
      <c r="B6371" s="76">
        <f>Clienti!A6371</f>
        <v>0</v>
      </c>
    </row>
    <row r="6372" spans="1:2">
      <c r="A6372" s="105" t="str">
        <f>TRIM(Clienti!B6372)</f>
        <v/>
      </c>
      <c r="B6372" s="76">
        <f>Clienti!A6372</f>
        <v>0</v>
      </c>
    </row>
    <row r="6373" spans="1:2">
      <c r="A6373" s="105" t="str">
        <f>TRIM(Clienti!B6373)</f>
        <v/>
      </c>
      <c r="B6373" s="76">
        <f>Clienti!A6373</f>
        <v>0</v>
      </c>
    </row>
    <row r="6374" spans="1:2">
      <c r="A6374" s="105" t="str">
        <f>TRIM(Clienti!B6374)</f>
        <v/>
      </c>
      <c r="B6374" s="76">
        <f>Clienti!A6374</f>
        <v>0</v>
      </c>
    </row>
    <row r="6375" spans="1:2">
      <c r="A6375" s="105" t="str">
        <f>TRIM(Clienti!B6375)</f>
        <v/>
      </c>
      <c r="B6375" s="76">
        <f>Clienti!A6375</f>
        <v>0</v>
      </c>
    </row>
    <row r="6376" spans="1:2">
      <c r="A6376" s="105" t="str">
        <f>TRIM(Clienti!B6376)</f>
        <v/>
      </c>
      <c r="B6376" s="76">
        <f>Clienti!A6376</f>
        <v>0</v>
      </c>
    </row>
    <row r="6377" spans="1:2">
      <c r="A6377" s="105" t="str">
        <f>TRIM(Clienti!B6377)</f>
        <v/>
      </c>
      <c r="B6377" s="76">
        <f>Clienti!A6377</f>
        <v>0</v>
      </c>
    </row>
    <row r="6378" spans="1:2">
      <c r="A6378" s="105" t="str">
        <f>TRIM(Clienti!B6378)</f>
        <v/>
      </c>
      <c r="B6378" s="76">
        <f>Clienti!A6378</f>
        <v>0</v>
      </c>
    </row>
    <row r="6379" spans="1:2">
      <c r="A6379" s="105" t="str">
        <f>TRIM(Clienti!B6379)</f>
        <v/>
      </c>
      <c r="B6379" s="76">
        <f>Clienti!A6379</f>
        <v>0</v>
      </c>
    </row>
    <row r="6380" spans="1:2">
      <c r="A6380" s="105" t="str">
        <f>TRIM(Clienti!B6380)</f>
        <v/>
      </c>
      <c r="B6380" s="76">
        <f>Clienti!A6380</f>
        <v>0</v>
      </c>
    </row>
    <row r="6381" spans="1:2">
      <c r="A6381" s="105" t="str">
        <f>TRIM(Clienti!B6381)</f>
        <v/>
      </c>
      <c r="B6381" s="76">
        <f>Clienti!A6381</f>
        <v>0</v>
      </c>
    </row>
    <row r="6382" spans="1:2">
      <c r="A6382" s="105" t="str">
        <f>TRIM(Clienti!B6382)</f>
        <v/>
      </c>
      <c r="B6382" s="76">
        <f>Clienti!A6382</f>
        <v>0</v>
      </c>
    </row>
    <row r="6383" spans="1:2">
      <c r="A6383" s="105" t="str">
        <f>TRIM(Clienti!B6383)</f>
        <v/>
      </c>
      <c r="B6383" s="76">
        <f>Clienti!A6383</f>
        <v>0</v>
      </c>
    </row>
    <row r="6384" spans="1:2">
      <c r="A6384" s="105" t="str">
        <f>TRIM(Clienti!B6384)</f>
        <v/>
      </c>
      <c r="B6384" s="76">
        <f>Clienti!A6384</f>
        <v>0</v>
      </c>
    </row>
    <row r="6385" spans="1:2">
      <c r="A6385" s="105" t="str">
        <f>TRIM(Clienti!B6385)</f>
        <v/>
      </c>
      <c r="B6385" s="76">
        <f>Clienti!A6385</f>
        <v>0</v>
      </c>
    </row>
    <row r="6386" spans="1:2">
      <c r="A6386" s="105" t="str">
        <f>TRIM(Clienti!B6386)</f>
        <v/>
      </c>
      <c r="B6386" s="76">
        <f>Clienti!A6386</f>
        <v>0</v>
      </c>
    </row>
    <row r="6387" spans="1:2">
      <c r="A6387" s="105" t="str">
        <f>TRIM(Clienti!B6387)</f>
        <v/>
      </c>
      <c r="B6387" s="76">
        <f>Clienti!A6387</f>
        <v>0</v>
      </c>
    </row>
    <row r="6388" spans="1:2">
      <c r="A6388" s="105" t="str">
        <f>TRIM(Clienti!B6388)</f>
        <v/>
      </c>
      <c r="B6388" s="76">
        <f>Clienti!A6388</f>
        <v>0</v>
      </c>
    </row>
    <row r="6389" spans="1:2">
      <c r="A6389" s="105" t="str">
        <f>TRIM(Clienti!B6389)</f>
        <v/>
      </c>
      <c r="B6389" s="76">
        <f>Clienti!A6389</f>
        <v>0</v>
      </c>
    </row>
    <row r="6390" spans="1:2">
      <c r="A6390" s="105" t="str">
        <f>TRIM(Clienti!B6390)</f>
        <v/>
      </c>
      <c r="B6390" s="76">
        <f>Clienti!A6390</f>
        <v>0</v>
      </c>
    </row>
    <row r="6391" spans="1:2">
      <c r="A6391" s="105" t="str">
        <f>TRIM(Clienti!B6391)</f>
        <v/>
      </c>
      <c r="B6391" s="76">
        <f>Clienti!A6391</f>
        <v>0</v>
      </c>
    </row>
    <row r="6392" spans="1:2">
      <c r="A6392" s="105" t="str">
        <f>TRIM(Clienti!B6392)</f>
        <v/>
      </c>
      <c r="B6392" s="76">
        <f>Clienti!A6392</f>
        <v>0</v>
      </c>
    </row>
    <row r="6393" spans="1:2">
      <c r="A6393" s="105" t="str">
        <f>TRIM(Clienti!B6393)</f>
        <v/>
      </c>
      <c r="B6393" s="76">
        <f>Clienti!A6393</f>
        <v>0</v>
      </c>
    </row>
    <row r="6394" spans="1:2">
      <c r="A6394" s="105" t="str">
        <f>TRIM(Clienti!B6394)</f>
        <v/>
      </c>
      <c r="B6394" s="76">
        <f>Clienti!A6394</f>
        <v>0</v>
      </c>
    </row>
    <row r="6395" spans="1:2">
      <c r="A6395" s="105" t="str">
        <f>TRIM(Clienti!B6395)</f>
        <v/>
      </c>
      <c r="B6395" s="76">
        <f>Clienti!A6395</f>
        <v>0</v>
      </c>
    </row>
    <row r="6396" spans="1:2">
      <c r="A6396" s="105" t="str">
        <f>TRIM(Clienti!B6396)</f>
        <v/>
      </c>
      <c r="B6396" s="76">
        <f>Clienti!A6396</f>
        <v>0</v>
      </c>
    </row>
    <row r="6397" spans="1:2">
      <c r="A6397" s="105" t="str">
        <f>TRIM(Clienti!B6397)</f>
        <v/>
      </c>
      <c r="B6397" s="76">
        <f>Clienti!A6397</f>
        <v>0</v>
      </c>
    </row>
    <row r="6398" spans="1:2">
      <c r="A6398" s="105" t="str">
        <f>TRIM(Clienti!B6398)</f>
        <v/>
      </c>
      <c r="B6398" s="76">
        <f>Clienti!A6398</f>
        <v>0</v>
      </c>
    </row>
    <row r="6399" spans="1:2">
      <c r="A6399" s="105" t="str">
        <f>TRIM(Clienti!B6399)</f>
        <v/>
      </c>
      <c r="B6399" s="76">
        <f>Clienti!A6399</f>
        <v>0</v>
      </c>
    </row>
    <row r="6400" spans="1:2">
      <c r="A6400" s="105" t="str">
        <f>TRIM(Clienti!B6400)</f>
        <v/>
      </c>
      <c r="B6400" s="76">
        <f>Clienti!A6400</f>
        <v>0</v>
      </c>
    </row>
    <row r="6401" spans="1:2">
      <c r="A6401" s="105" t="str">
        <f>TRIM(Clienti!B6401)</f>
        <v/>
      </c>
      <c r="B6401" s="76">
        <f>Clienti!A6401</f>
        <v>0</v>
      </c>
    </row>
    <row r="6402" spans="1:2">
      <c r="A6402" s="105" t="str">
        <f>TRIM(Clienti!B6402)</f>
        <v/>
      </c>
      <c r="B6402" s="76">
        <f>Clienti!A6402</f>
        <v>0</v>
      </c>
    </row>
    <row r="6403" spans="1:2">
      <c r="A6403" s="105" t="str">
        <f>TRIM(Clienti!B6403)</f>
        <v/>
      </c>
      <c r="B6403" s="76">
        <f>Clienti!A6403</f>
        <v>0</v>
      </c>
    </row>
    <row r="6404" spans="1:2">
      <c r="A6404" s="105" t="str">
        <f>TRIM(Clienti!B6404)</f>
        <v/>
      </c>
      <c r="B6404" s="76">
        <f>Clienti!A6404</f>
        <v>0</v>
      </c>
    </row>
    <row r="6405" spans="1:2">
      <c r="A6405" s="105" t="str">
        <f>TRIM(Clienti!B6405)</f>
        <v/>
      </c>
      <c r="B6405" s="76">
        <f>Clienti!A6405</f>
        <v>0</v>
      </c>
    </row>
    <row r="6406" spans="1:2">
      <c r="A6406" s="105" t="str">
        <f>TRIM(Clienti!B6406)</f>
        <v/>
      </c>
      <c r="B6406" s="76">
        <f>Clienti!A6406</f>
        <v>0</v>
      </c>
    </row>
    <row r="6407" spans="1:2">
      <c r="A6407" s="105" t="str">
        <f>TRIM(Clienti!B6407)</f>
        <v/>
      </c>
      <c r="B6407" s="76">
        <f>Clienti!A6407</f>
        <v>0</v>
      </c>
    </row>
    <row r="6408" spans="1:2">
      <c r="A6408" s="105" t="str">
        <f>TRIM(Clienti!B6408)</f>
        <v/>
      </c>
      <c r="B6408" s="76">
        <f>Clienti!A6408</f>
        <v>0</v>
      </c>
    </row>
    <row r="6409" spans="1:2">
      <c r="A6409" s="105" t="str">
        <f>TRIM(Clienti!B6409)</f>
        <v/>
      </c>
      <c r="B6409" s="76">
        <f>Clienti!A6409</f>
        <v>0</v>
      </c>
    </row>
    <row r="6410" spans="1:2">
      <c r="A6410" s="105" t="str">
        <f>TRIM(Clienti!B6410)</f>
        <v/>
      </c>
      <c r="B6410" s="76">
        <f>Clienti!A6410</f>
        <v>0</v>
      </c>
    </row>
    <row r="6411" spans="1:2">
      <c r="A6411" s="105" t="str">
        <f>TRIM(Clienti!B6411)</f>
        <v/>
      </c>
      <c r="B6411" s="76">
        <f>Clienti!A6411</f>
        <v>0</v>
      </c>
    </row>
    <row r="6412" spans="1:2">
      <c r="A6412" s="105" t="str">
        <f>TRIM(Clienti!B6412)</f>
        <v/>
      </c>
      <c r="B6412" s="76">
        <f>Clienti!A6412</f>
        <v>0</v>
      </c>
    </row>
    <row r="6413" spans="1:2">
      <c r="A6413" s="105" t="str">
        <f>TRIM(Clienti!B6413)</f>
        <v/>
      </c>
      <c r="B6413" s="76">
        <f>Clienti!A6413</f>
        <v>0</v>
      </c>
    </row>
    <row r="6414" spans="1:2">
      <c r="A6414" s="105" t="str">
        <f>TRIM(Clienti!B6414)</f>
        <v/>
      </c>
      <c r="B6414" s="76">
        <f>Clienti!A6414</f>
        <v>0</v>
      </c>
    </row>
    <row r="6415" spans="1:2">
      <c r="A6415" s="105" t="str">
        <f>TRIM(Clienti!B6415)</f>
        <v/>
      </c>
      <c r="B6415" s="76">
        <f>Clienti!A6415</f>
        <v>0</v>
      </c>
    </row>
    <row r="6416" spans="1:2">
      <c r="A6416" s="105" t="str">
        <f>TRIM(Clienti!B6416)</f>
        <v/>
      </c>
      <c r="B6416" s="76">
        <f>Clienti!A6416</f>
        <v>0</v>
      </c>
    </row>
    <row r="6417" spans="1:2">
      <c r="A6417" s="105" t="str">
        <f>TRIM(Clienti!B6417)</f>
        <v/>
      </c>
      <c r="B6417" s="76">
        <f>Clienti!A6417</f>
        <v>0</v>
      </c>
    </row>
    <row r="6418" spans="1:2">
      <c r="A6418" s="105" t="str">
        <f>TRIM(Clienti!B6418)</f>
        <v/>
      </c>
      <c r="B6418" s="76">
        <f>Clienti!A6418</f>
        <v>0</v>
      </c>
    </row>
    <row r="6419" spans="1:2">
      <c r="A6419" s="105" t="str">
        <f>TRIM(Clienti!B6419)</f>
        <v/>
      </c>
      <c r="B6419" s="76">
        <f>Clienti!A6419</f>
        <v>0</v>
      </c>
    </row>
    <row r="6420" spans="1:2">
      <c r="A6420" s="105" t="str">
        <f>TRIM(Clienti!B6420)</f>
        <v/>
      </c>
      <c r="B6420" s="76">
        <f>Clienti!A6420</f>
        <v>0</v>
      </c>
    </row>
    <row r="6421" spans="1:2">
      <c r="A6421" s="105" t="str">
        <f>TRIM(Clienti!B6421)</f>
        <v/>
      </c>
      <c r="B6421" s="76">
        <f>Clienti!A6421</f>
        <v>0</v>
      </c>
    </row>
    <row r="6422" spans="1:2">
      <c r="A6422" s="105" t="str">
        <f>TRIM(Clienti!B6422)</f>
        <v/>
      </c>
      <c r="B6422" s="76">
        <f>Clienti!A6422</f>
        <v>0</v>
      </c>
    </row>
    <row r="6423" spans="1:2">
      <c r="A6423" s="105" t="str">
        <f>TRIM(Clienti!B6423)</f>
        <v/>
      </c>
      <c r="B6423" s="76">
        <f>Clienti!A6423</f>
        <v>0</v>
      </c>
    </row>
    <row r="6424" spans="1:2">
      <c r="A6424" s="105" t="str">
        <f>TRIM(Clienti!B6424)</f>
        <v/>
      </c>
      <c r="B6424" s="76">
        <f>Clienti!A6424</f>
        <v>0</v>
      </c>
    </row>
    <row r="6425" spans="1:2">
      <c r="A6425" s="105" t="str">
        <f>TRIM(Clienti!B6425)</f>
        <v/>
      </c>
      <c r="B6425" s="76">
        <f>Clienti!A6425</f>
        <v>0</v>
      </c>
    </row>
    <row r="6426" spans="1:2">
      <c r="A6426" s="105" t="str">
        <f>TRIM(Clienti!B6426)</f>
        <v/>
      </c>
      <c r="B6426" s="76">
        <f>Clienti!A6426</f>
        <v>0</v>
      </c>
    </row>
    <row r="6427" spans="1:2">
      <c r="A6427" s="105" t="str">
        <f>TRIM(Clienti!B6427)</f>
        <v/>
      </c>
      <c r="B6427" s="76">
        <f>Clienti!A6427</f>
        <v>0</v>
      </c>
    </row>
    <row r="6428" spans="1:2">
      <c r="A6428" s="105" t="str">
        <f>TRIM(Clienti!B6428)</f>
        <v/>
      </c>
      <c r="B6428" s="76">
        <f>Clienti!A6428</f>
        <v>0</v>
      </c>
    </row>
    <row r="6429" spans="1:2">
      <c r="A6429" s="105" t="str">
        <f>TRIM(Clienti!B6429)</f>
        <v/>
      </c>
      <c r="B6429" s="76">
        <f>Clienti!A6429</f>
        <v>0</v>
      </c>
    </row>
    <row r="6430" spans="1:2">
      <c r="A6430" s="105" t="str">
        <f>TRIM(Clienti!B6430)</f>
        <v/>
      </c>
      <c r="B6430" s="76">
        <f>Clienti!A6430</f>
        <v>0</v>
      </c>
    </row>
    <row r="6431" spans="1:2">
      <c r="A6431" s="105" t="str">
        <f>TRIM(Clienti!B6431)</f>
        <v/>
      </c>
      <c r="B6431" s="76">
        <f>Clienti!A6431</f>
        <v>0</v>
      </c>
    </row>
    <row r="6432" spans="1:2">
      <c r="A6432" s="105" t="str">
        <f>TRIM(Clienti!B6432)</f>
        <v/>
      </c>
      <c r="B6432" s="76">
        <f>Clienti!A6432</f>
        <v>0</v>
      </c>
    </row>
    <row r="6433" spans="1:2">
      <c r="A6433" s="105" t="str">
        <f>TRIM(Clienti!B6433)</f>
        <v/>
      </c>
      <c r="B6433" s="76">
        <f>Clienti!A6433</f>
        <v>0</v>
      </c>
    </row>
    <row r="6434" spans="1:2">
      <c r="A6434" s="105" t="str">
        <f>TRIM(Clienti!B6434)</f>
        <v/>
      </c>
      <c r="B6434" s="76">
        <f>Clienti!A6434</f>
        <v>0</v>
      </c>
    </row>
    <row r="6435" spans="1:2">
      <c r="A6435" s="105" t="str">
        <f>TRIM(Clienti!B6435)</f>
        <v/>
      </c>
      <c r="B6435" s="76">
        <f>Clienti!A6435</f>
        <v>0</v>
      </c>
    </row>
    <row r="6436" spans="1:2">
      <c r="A6436" s="105" t="str">
        <f>TRIM(Clienti!B6436)</f>
        <v/>
      </c>
      <c r="B6436" s="76">
        <f>Clienti!A6436</f>
        <v>0</v>
      </c>
    </row>
    <row r="6437" spans="1:2">
      <c r="A6437" s="105" t="str">
        <f>TRIM(Clienti!B6437)</f>
        <v/>
      </c>
      <c r="B6437" s="76">
        <f>Clienti!A6437</f>
        <v>0</v>
      </c>
    </row>
    <row r="6438" spans="1:2">
      <c r="A6438" s="105" t="str">
        <f>TRIM(Clienti!B6438)</f>
        <v/>
      </c>
      <c r="B6438" s="76">
        <f>Clienti!A6438</f>
        <v>0</v>
      </c>
    </row>
    <row r="6439" spans="1:2">
      <c r="A6439" s="105" t="str">
        <f>TRIM(Clienti!B6439)</f>
        <v/>
      </c>
      <c r="B6439" s="76">
        <f>Clienti!A6439</f>
        <v>0</v>
      </c>
    </row>
    <row r="6440" spans="1:2">
      <c r="A6440" s="105" t="str">
        <f>TRIM(Clienti!B6440)</f>
        <v/>
      </c>
      <c r="B6440" s="76">
        <f>Clienti!A6440</f>
        <v>0</v>
      </c>
    </row>
    <row r="6441" spans="1:2">
      <c r="A6441" s="105" t="str">
        <f>TRIM(Clienti!B6441)</f>
        <v/>
      </c>
      <c r="B6441" s="76">
        <f>Clienti!A6441</f>
        <v>0</v>
      </c>
    </row>
    <row r="6442" spans="1:2">
      <c r="A6442" s="105" t="str">
        <f>TRIM(Clienti!B6442)</f>
        <v/>
      </c>
      <c r="B6442" s="76">
        <f>Clienti!A6442</f>
        <v>0</v>
      </c>
    </row>
    <row r="6443" spans="1:2">
      <c r="A6443" s="105" t="str">
        <f>TRIM(Clienti!B6443)</f>
        <v/>
      </c>
      <c r="B6443" s="76">
        <f>Clienti!A6443</f>
        <v>0</v>
      </c>
    </row>
    <row r="6444" spans="1:2">
      <c r="A6444" s="105" t="str">
        <f>TRIM(Clienti!B6444)</f>
        <v/>
      </c>
      <c r="B6444" s="76">
        <f>Clienti!A6444</f>
        <v>0</v>
      </c>
    </row>
    <row r="6445" spans="1:2">
      <c r="A6445" s="105" t="str">
        <f>TRIM(Clienti!B6445)</f>
        <v/>
      </c>
      <c r="B6445" s="76">
        <f>Clienti!A6445</f>
        <v>0</v>
      </c>
    </row>
    <row r="6446" spans="1:2">
      <c r="A6446" s="105" t="str">
        <f>TRIM(Clienti!B6446)</f>
        <v/>
      </c>
      <c r="B6446" s="76">
        <f>Clienti!A6446</f>
        <v>0</v>
      </c>
    </row>
    <row r="6447" spans="1:2">
      <c r="A6447" s="105" t="str">
        <f>TRIM(Clienti!B6447)</f>
        <v/>
      </c>
      <c r="B6447" s="76">
        <f>Clienti!A6447</f>
        <v>0</v>
      </c>
    </row>
    <row r="6448" spans="1:2">
      <c r="A6448" s="105" t="str">
        <f>TRIM(Clienti!B6448)</f>
        <v/>
      </c>
      <c r="B6448" s="76">
        <f>Clienti!A6448</f>
        <v>0</v>
      </c>
    </row>
    <row r="6449" spans="1:2">
      <c r="A6449" s="105" t="str">
        <f>TRIM(Clienti!B6449)</f>
        <v/>
      </c>
      <c r="B6449" s="76">
        <f>Clienti!A6449</f>
        <v>0</v>
      </c>
    </row>
    <row r="6450" spans="1:2">
      <c r="A6450" s="105" t="str">
        <f>TRIM(Clienti!B6450)</f>
        <v/>
      </c>
      <c r="B6450" s="76">
        <f>Clienti!A6450</f>
        <v>0</v>
      </c>
    </row>
    <row r="6451" spans="1:2">
      <c r="A6451" s="105" t="str">
        <f>TRIM(Clienti!B6451)</f>
        <v/>
      </c>
      <c r="B6451" s="76">
        <f>Clienti!A6451</f>
        <v>0</v>
      </c>
    </row>
    <row r="6452" spans="1:2">
      <c r="A6452" s="105" t="str">
        <f>TRIM(Clienti!B6452)</f>
        <v/>
      </c>
      <c r="B6452" s="76">
        <f>Clienti!A6452</f>
        <v>0</v>
      </c>
    </row>
    <row r="6453" spans="1:2">
      <c r="A6453" s="105" t="str">
        <f>TRIM(Clienti!B6453)</f>
        <v/>
      </c>
      <c r="B6453" s="76">
        <f>Clienti!A6453</f>
        <v>0</v>
      </c>
    </row>
    <row r="6454" spans="1:2">
      <c r="A6454" s="105" t="str">
        <f>TRIM(Clienti!B6454)</f>
        <v/>
      </c>
      <c r="B6454" s="76">
        <f>Clienti!A6454</f>
        <v>0</v>
      </c>
    </row>
    <row r="6455" spans="1:2">
      <c r="A6455" s="105" t="str">
        <f>TRIM(Clienti!B6455)</f>
        <v/>
      </c>
      <c r="B6455" s="76">
        <f>Clienti!A6455</f>
        <v>0</v>
      </c>
    </row>
    <row r="6456" spans="1:2">
      <c r="A6456" s="105" t="str">
        <f>TRIM(Clienti!B6456)</f>
        <v/>
      </c>
      <c r="B6456" s="76">
        <f>Clienti!A6456</f>
        <v>0</v>
      </c>
    </row>
    <row r="6457" spans="1:2">
      <c r="A6457" s="105" t="str">
        <f>TRIM(Clienti!B6457)</f>
        <v/>
      </c>
      <c r="B6457" s="76">
        <f>Clienti!A6457</f>
        <v>0</v>
      </c>
    </row>
    <row r="6458" spans="1:2">
      <c r="A6458" s="105" t="str">
        <f>TRIM(Clienti!B6458)</f>
        <v/>
      </c>
      <c r="B6458" s="76">
        <f>Clienti!A6458</f>
        <v>0</v>
      </c>
    </row>
    <row r="6459" spans="1:2">
      <c r="A6459" s="105" t="str">
        <f>TRIM(Clienti!B6459)</f>
        <v/>
      </c>
      <c r="B6459" s="76">
        <f>Clienti!A6459</f>
        <v>0</v>
      </c>
    </row>
    <row r="6460" spans="1:2">
      <c r="A6460" s="105" t="str">
        <f>TRIM(Clienti!B6460)</f>
        <v/>
      </c>
      <c r="B6460" s="76">
        <f>Clienti!A6460</f>
        <v>0</v>
      </c>
    </row>
    <row r="6461" spans="1:2">
      <c r="A6461" s="105" t="str">
        <f>TRIM(Clienti!B6461)</f>
        <v/>
      </c>
      <c r="B6461" s="76">
        <f>Clienti!A6461</f>
        <v>0</v>
      </c>
    </row>
    <row r="6462" spans="1:2">
      <c r="A6462" s="105" t="str">
        <f>TRIM(Clienti!B6462)</f>
        <v/>
      </c>
      <c r="B6462" s="76">
        <f>Clienti!A6462</f>
        <v>0</v>
      </c>
    </row>
    <row r="6463" spans="1:2">
      <c r="A6463" s="105" t="str">
        <f>TRIM(Clienti!B6463)</f>
        <v/>
      </c>
      <c r="B6463" s="76">
        <f>Clienti!A6463</f>
        <v>0</v>
      </c>
    </row>
    <row r="6464" spans="1:2">
      <c r="A6464" s="105" t="str">
        <f>TRIM(Clienti!B6464)</f>
        <v/>
      </c>
      <c r="B6464" s="76">
        <f>Clienti!A6464</f>
        <v>0</v>
      </c>
    </row>
    <row r="6465" spans="1:2">
      <c r="A6465" s="105" t="str">
        <f>TRIM(Clienti!B6465)</f>
        <v/>
      </c>
      <c r="B6465" s="76">
        <f>Clienti!A6465</f>
        <v>0</v>
      </c>
    </row>
    <row r="6466" spans="1:2">
      <c r="A6466" s="105" t="str">
        <f>TRIM(Clienti!B6466)</f>
        <v/>
      </c>
      <c r="B6466" s="76">
        <f>Clienti!A6466</f>
        <v>0</v>
      </c>
    </row>
    <row r="6467" spans="1:2">
      <c r="A6467" s="105" t="str">
        <f>TRIM(Clienti!B6467)</f>
        <v/>
      </c>
      <c r="B6467" s="76">
        <f>Clienti!A6467</f>
        <v>0</v>
      </c>
    </row>
    <row r="6468" spans="1:2">
      <c r="A6468" s="105" t="str">
        <f>TRIM(Clienti!B6468)</f>
        <v/>
      </c>
      <c r="B6468" s="76">
        <f>Clienti!A6468</f>
        <v>0</v>
      </c>
    </row>
    <row r="6469" spans="1:2">
      <c r="A6469" s="105" t="str">
        <f>TRIM(Clienti!B6469)</f>
        <v/>
      </c>
      <c r="B6469" s="76">
        <f>Clienti!A6469</f>
        <v>0</v>
      </c>
    </row>
    <row r="6470" spans="1:2">
      <c r="A6470" s="105" t="str">
        <f>TRIM(Clienti!B6470)</f>
        <v/>
      </c>
      <c r="B6470" s="76">
        <f>Clienti!A6470</f>
        <v>0</v>
      </c>
    </row>
    <row r="6471" spans="1:2">
      <c r="A6471" s="105" t="str">
        <f>TRIM(Clienti!B6471)</f>
        <v/>
      </c>
      <c r="B6471" s="76">
        <f>Clienti!A6471</f>
        <v>0</v>
      </c>
    </row>
    <row r="6472" spans="1:2">
      <c r="A6472" s="105" t="str">
        <f>TRIM(Clienti!B6472)</f>
        <v/>
      </c>
      <c r="B6472" s="76">
        <f>Clienti!A6472</f>
        <v>0</v>
      </c>
    </row>
    <row r="6473" spans="1:2">
      <c r="A6473" s="105" t="str">
        <f>TRIM(Clienti!B6473)</f>
        <v/>
      </c>
      <c r="B6473" s="76">
        <f>Clienti!A6473</f>
        <v>0</v>
      </c>
    </row>
    <row r="6474" spans="1:2">
      <c r="A6474" s="105" t="str">
        <f>TRIM(Clienti!B6474)</f>
        <v/>
      </c>
      <c r="B6474" s="76">
        <f>Clienti!A6474</f>
        <v>0</v>
      </c>
    </row>
    <row r="6475" spans="1:2">
      <c r="A6475" s="105" t="str">
        <f>TRIM(Clienti!B6475)</f>
        <v/>
      </c>
      <c r="B6475" s="76">
        <f>Clienti!A6475</f>
        <v>0</v>
      </c>
    </row>
    <row r="6476" spans="1:2">
      <c r="A6476" s="105" t="str">
        <f>TRIM(Clienti!B6476)</f>
        <v/>
      </c>
      <c r="B6476" s="76">
        <f>Clienti!A6476</f>
        <v>0</v>
      </c>
    </row>
    <row r="6477" spans="1:2">
      <c r="A6477" s="105" t="str">
        <f>TRIM(Clienti!B6477)</f>
        <v/>
      </c>
      <c r="B6477" s="76">
        <f>Clienti!A6477</f>
        <v>0</v>
      </c>
    </row>
    <row r="6478" spans="1:2">
      <c r="A6478" s="105" t="str">
        <f>TRIM(Clienti!B6478)</f>
        <v/>
      </c>
      <c r="B6478" s="76">
        <f>Clienti!A6478</f>
        <v>0</v>
      </c>
    </row>
    <row r="6479" spans="1:2">
      <c r="A6479" s="105" t="str">
        <f>TRIM(Clienti!B6479)</f>
        <v/>
      </c>
      <c r="B6479" s="76">
        <f>Clienti!A6479</f>
        <v>0</v>
      </c>
    </row>
    <row r="6480" spans="1:2">
      <c r="A6480" s="105" t="str">
        <f>TRIM(Clienti!B6480)</f>
        <v/>
      </c>
      <c r="B6480" s="76">
        <f>Clienti!A6480</f>
        <v>0</v>
      </c>
    </row>
    <row r="6481" spans="1:2">
      <c r="A6481" s="105" t="str">
        <f>TRIM(Clienti!B6481)</f>
        <v/>
      </c>
      <c r="B6481" s="76">
        <f>Clienti!A6481</f>
        <v>0</v>
      </c>
    </row>
    <row r="6482" spans="1:2">
      <c r="A6482" s="105" t="str">
        <f>TRIM(Clienti!B6482)</f>
        <v/>
      </c>
      <c r="B6482" s="76">
        <f>Clienti!A6482</f>
        <v>0</v>
      </c>
    </row>
    <row r="6483" spans="1:2">
      <c r="A6483" s="105" t="str">
        <f>TRIM(Clienti!B6483)</f>
        <v/>
      </c>
      <c r="B6483" s="76">
        <f>Clienti!A6483</f>
        <v>0</v>
      </c>
    </row>
    <row r="6484" spans="1:2">
      <c r="A6484" s="105" t="str">
        <f>TRIM(Clienti!B6484)</f>
        <v/>
      </c>
      <c r="B6484" s="76">
        <f>Clienti!A6484</f>
        <v>0</v>
      </c>
    </row>
    <row r="6485" spans="1:2">
      <c r="A6485" s="105" t="str">
        <f>TRIM(Clienti!B6485)</f>
        <v/>
      </c>
      <c r="B6485" s="76">
        <f>Clienti!A6485</f>
        <v>0</v>
      </c>
    </row>
    <row r="6486" spans="1:2">
      <c r="A6486" s="105" t="str">
        <f>TRIM(Clienti!B6486)</f>
        <v/>
      </c>
      <c r="B6486" s="76">
        <f>Clienti!A6486</f>
        <v>0</v>
      </c>
    </row>
    <row r="6487" spans="1:2">
      <c r="A6487" s="105" t="str">
        <f>TRIM(Clienti!B6487)</f>
        <v/>
      </c>
      <c r="B6487" s="76">
        <f>Clienti!A6487</f>
        <v>0</v>
      </c>
    </row>
    <row r="6488" spans="1:2">
      <c r="A6488" s="105" t="str">
        <f>TRIM(Clienti!B6488)</f>
        <v/>
      </c>
      <c r="B6488" s="76">
        <f>Clienti!A6488</f>
        <v>0</v>
      </c>
    </row>
    <row r="6489" spans="1:2">
      <c r="A6489" s="105" t="str">
        <f>TRIM(Clienti!B6489)</f>
        <v/>
      </c>
      <c r="B6489" s="76">
        <f>Clienti!A6489</f>
        <v>0</v>
      </c>
    </row>
    <row r="6490" spans="1:2">
      <c r="A6490" s="105" t="str">
        <f>TRIM(Clienti!B6490)</f>
        <v/>
      </c>
      <c r="B6490" s="76">
        <f>Clienti!A6490</f>
        <v>0</v>
      </c>
    </row>
    <row r="6491" spans="1:2">
      <c r="A6491" s="105" t="str">
        <f>TRIM(Clienti!B6491)</f>
        <v/>
      </c>
      <c r="B6491" s="76">
        <f>Clienti!A6491</f>
        <v>0</v>
      </c>
    </row>
    <row r="6492" spans="1:2">
      <c r="A6492" s="105" t="str">
        <f>TRIM(Clienti!B6492)</f>
        <v/>
      </c>
      <c r="B6492" s="76">
        <f>Clienti!A6492</f>
        <v>0</v>
      </c>
    </row>
    <row r="6493" spans="1:2">
      <c r="A6493" s="105" t="str">
        <f>TRIM(Clienti!B6493)</f>
        <v/>
      </c>
      <c r="B6493" s="76">
        <f>Clienti!A6493</f>
        <v>0</v>
      </c>
    </row>
    <row r="6494" spans="1:2">
      <c r="A6494" s="105" t="str">
        <f>TRIM(Clienti!B6494)</f>
        <v/>
      </c>
      <c r="B6494" s="76">
        <f>Clienti!A6494</f>
        <v>0</v>
      </c>
    </row>
    <row r="6495" spans="1:2">
      <c r="A6495" s="105" t="str">
        <f>TRIM(Clienti!B6495)</f>
        <v/>
      </c>
      <c r="B6495" s="76">
        <f>Clienti!A6495</f>
        <v>0</v>
      </c>
    </row>
    <row r="6496" spans="1:2">
      <c r="A6496" s="105" t="str">
        <f>TRIM(Clienti!B6496)</f>
        <v/>
      </c>
      <c r="B6496" s="76">
        <f>Clienti!A6496</f>
        <v>0</v>
      </c>
    </row>
    <row r="6497" spans="1:2">
      <c r="A6497" s="105" t="str">
        <f>TRIM(Clienti!B6497)</f>
        <v/>
      </c>
      <c r="B6497" s="76">
        <f>Clienti!A6497</f>
        <v>0</v>
      </c>
    </row>
    <row r="6498" spans="1:2">
      <c r="A6498" s="105" t="str">
        <f>TRIM(Clienti!B6498)</f>
        <v/>
      </c>
      <c r="B6498" s="76">
        <f>Clienti!A6498</f>
        <v>0</v>
      </c>
    </row>
    <row r="6499" spans="1:2">
      <c r="A6499" s="105" t="str">
        <f>TRIM(Clienti!B6499)</f>
        <v/>
      </c>
      <c r="B6499" s="76">
        <f>Clienti!A6499</f>
        <v>0</v>
      </c>
    </row>
    <row r="6500" spans="1:2">
      <c r="A6500" s="105" t="str">
        <f>TRIM(Clienti!B6500)</f>
        <v/>
      </c>
      <c r="B6500" s="76">
        <f>Clienti!A6500</f>
        <v>0</v>
      </c>
    </row>
    <row r="6501" spans="1:2">
      <c r="A6501" s="105" t="str">
        <f>TRIM(Clienti!B6501)</f>
        <v/>
      </c>
      <c r="B6501" s="76">
        <f>Clienti!A6501</f>
        <v>0</v>
      </c>
    </row>
    <row r="6502" spans="1:2">
      <c r="A6502" s="105" t="str">
        <f>TRIM(Clienti!B6502)</f>
        <v/>
      </c>
      <c r="B6502" s="76">
        <f>Clienti!A6502</f>
        <v>0</v>
      </c>
    </row>
    <row r="6503" spans="1:2">
      <c r="A6503" s="105" t="str">
        <f>TRIM(Clienti!B6503)</f>
        <v/>
      </c>
      <c r="B6503" s="76">
        <f>Clienti!A6503</f>
        <v>0</v>
      </c>
    </row>
    <row r="6504" spans="1:2">
      <c r="A6504" s="105" t="str">
        <f>TRIM(Clienti!B6504)</f>
        <v/>
      </c>
      <c r="B6504" s="76">
        <f>Clienti!A6504</f>
        <v>0</v>
      </c>
    </row>
    <row r="6505" spans="1:2">
      <c r="A6505" s="105" t="str">
        <f>TRIM(Clienti!B6505)</f>
        <v/>
      </c>
      <c r="B6505" s="76">
        <f>Clienti!A6505</f>
        <v>0</v>
      </c>
    </row>
    <row r="6506" spans="1:2">
      <c r="A6506" s="105" t="str">
        <f>TRIM(Clienti!B6506)</f>
        <v/>
      </c>
      <c r="B6506" s="76">
        <f>Clienti!A6506</f>
        <v>0</v>
      </c>
    </row>
    <row r="6507" spans="1:2">
      <c r="A6507" s="105" t="str">
        <f>TRIM(Clienti!B6507)</f>
        <v/>
      </c>
      <c r="B6507" s="76">
        <f>Clienti!A6507</f>
        <v>0</v>
      </c>
    </row>
    <row r="6508" spans="1:2">
      <c r="A6508" s="105" t="str">
        <f>TRIM(Clienti!B6508)</f>
        <v/>
      </c>
      <c r="B6508" s="76">
        <f>Clienti!A6508</f>
        <v>0</v>
      </c>
    </row>
    <row r="6509" spans="1:2">
      <c r="A6509" s="105" t="str">
        <f>TRIM(Clienti!B6509)</f>
        <v/>
      </c>
      <c r="B6509" s="76">
        <f>Clienti!A6509</f>
        <v>0</v>
      </c>
    </row>
    <row r="6510" spans="1:2">
      <c r="A6510" s="105" t="str">
        <f>TRIM(Clienti!B6510)</f>
        <v/>
      </c>
      <c r="B6510" s="76">
        <f>Clienti!A6510</f>
        <v>0</v>
      </c>
    </row>
    <row r="6511" spans="1:2">
      <c r="A6511" s="105" t="str">
        <f>TRIM(Clienti!B6511)</f>
        <v/>
      </c>
      <c r="B6511" s="76">
        <f>Clienti!A6511</f>
        <v>0</v>
      </c>
    </row>
    <row r="6512" spans="1:2">
      <c r="A6512" s="105" t="str">
        <f>TRIM(Clienti!B6512)</f>
        <v/>
      </c>
      <c r="B6512" s="76">
        <f>Clienti!A6512</f>
        <v>0</v>
      </c>
    </row>
    <row r="6513" spans="1:2">
      <c r="A6513" s="105" t="str">
        <f>TRIM(Clienti!B6513)</f>
        <v/>
      </c>
      <c r="B6513" s="76">
        <f>Clienti!A6513</f>
        <v>0</v>
      </c>
    </row>
    <row r="6514" spans="1:2">
      <c r="A6514" s="105" t="str">
        <f>TRIM(Clienti!B6514)</f>
        <v/>
      </c>
      <c r="B6514" s="76">
        <f>Clienti!A6514</f>
        <v>0</v>
      </c>
    </row>
    <row r="6515" spans="1:2">
      <c r="A6515" s="105" t="str">
        <f>TRIM(Clienti!B6515)</f>
        <v/>
      </c>
      <c r="B6515" s="76">
        <f>Clienti!A6515</f>
        <v>0</v>
      </c>
    </row>
    <row r="6516" spans="1:2">
      <c r="A6516" s="105" t="str">
        <f>TRIM(Clienti!B6516)</f>
        <v/>
      </c>
      <c r="B6516" s="76">
        <f>Clienti!A6516</f>
        <v>0</v>
      </c>
    </row>
    <row r="6517" spans="1:2">
      <c r="A6517" s="105" t="str">
        <f>TRIM(Clienti!B6517)</f>
        <v/>
      </c>
      <c r="B6517" s="76">
        <f>Clienti!A6517</f>
        <v>0</v>
      </c>
    </row>
    <row r="6518" spans="1:2">
      <c r="A6518" s="105" t="str">
        <f>TRIM(Clienti!B6518)</f>
        <v/>
      </c>
      <c r="B6518" s="76">
        <f>Clienti!A6518</f>
        <v>0</v>
      </c>
    </row>
    <row r="6519" spans="1:2">
      <c r="A6519" s="105" t="str">
        <f>TRIM(Clienti!B6519)</f>
        <v/>
      </c>
      <c r="B6519" s="76">
        <f>Clienti!A6519</f>
        <v>0</v>
      </c>
    </row>
    <row r="6520" spans="1:2">
      <c r="A6520" s="105" t="str">
        <f>TRIM(Clienti!B6520)</f>
        <v/>
      </c>
      <c r="B6520" s="76">
        <f>Clienti!A6520</f>
        <v>0</v>
      </c>
    </row>
    <row r="6521" spans="1:2">
      <c r="A6521" s="105" t="str">
        <f>TRIM(Clienti!B6521)</f>
        <v/>
      </c>
      <c r="B6521" s="76">
        <f>Clienti!A6521</f>
        <v>0</v>
      </c>
    </row>
    <row r="6522" spans="1:2">
      <c r="A6522" s="105" t="str">
        <f>TRIM(Clienti!B6522)</f>
        <v/>
      </c>
      <c r="B6522" s="76">
        <f>Clienti!A6522</f>
        <v>0</v>
      </c>
    </row>
    <row r="6523" spans="1:2">
      <c r="A6523" s="105" t="str">
        <f>TRIM(Clienti!B6523)</f>
        <v/>
      </c>
      <c r="B6523" s="76">
        <f>Clienti!A6523</f>
        <v>0</v>
      </c>
    </row>
    <row r="6524" spans="1:2">
      <c r="A6524" s="105" t="str">
        <f>TRIM(Clienti!B6524)</f>
        <v/>
      </c>
      <c r="B6524" s="76">
        <f>Clienti!A6524</f>
        <v>0</v>
      </c>
    </row>
    <row r="6525" spans="1:2">
      <c r="A6525" s="105" t="str">
        <f>TRIM(Clienti!B6525)</f>
        <v/>
      </c>
      <c r="B6525" s="76">
        <f>Clienti!A6525</f>
        <v>0</v>
      </c>
    </row>
    <row r="6526" spans="1:2">
      <c r="A6526" s="105" t="str">
        <f>TRIM(Clienti!B6526)</f>
        <v/>
      </c>
      <c r="B6526" s="76">
        <f>Clienti!A6526</f>
        <v>0</v>
      </c>
    </row>
    <row r="6527" spans="1:2">
      <c r="A6527" s="105" t="str">
        <f>TRIM(Clienti!B6527)</f>
        <v/>
      </c>
      <c r="B6527" s="76">
        <f>Clienti!A6527</f>
        <v>0</v>
      </c>
    </row>
    <row r="6528" spans="1:2">
      <c r="A6528" s="105" t="str">
        <f>TRIM(Clienti!B6528)</f>
        <v/>
      </c>
      <c r="B6528" s="76">
        <f>Clienti!A6528</f>
        <v>0</v>
      </c>
    </row>
    <row r="6529" spans="1:2">
      <c r="A6529" s="105" t="str">
        <f>TRIM(Clienti!B6529)</f>
        <v/>
      </c>
      <c r="B6529" s="76">
        <f>Clienti!A6529</f>
        <v>0</v>
      </c>
    </row>
    <row r="6530" spans="1:2">
      <c r="A6530" s="105" t="str">
        <f>TRIM(Clienti!B6530)</f>
        <v/>
      </c>
      <c r="B6530" s="76">
        <f>Clienti!A6530</f>
        <v>0</v>
      </c>
    </row>
    <row r="6531" spans="1:2">
      <c r="A6531" s="105" t="str">
        <f>TRIM(Clienti!B6531)</f>
        <v/>
      </c>
      <c r="B6531" s="76">
        <f>Clienti!A6531</f>
        <v>0</v>
      </c>
    </row>
    <row r="6532" spans="1:2">
      <c r="A6532" s="105" t="str">
        <f>TRIM(Clienti!B6532)</f>
        <v/>
      </c>
      <c r="B6532" s="76">
        <f>Clienti!A6532</f>
        <v>0</v>
      </c>
    </row>
    <row r="6533" spans="1:2">
      <c r="A6533" s="105" t="str">
        <f>TRIM(Clienti!B6533)</f>
        <v/>
      </c>
      <c r="B6533" s="76">
        <f>Clienti!A6533</f>
        <v>0</v>
      </c>
    </row>
    <row r="6534" spans="1:2">
      <c r="A6534" s="105" t="str">
        <f>TRIM(Clienti!B6534)</f>
        <v/>
      </c>
      <c r="B6534" s="76">
        <f>Clienti!A6534</f>
        <v>0</v>
      </c>
    </row>
    <row r="6535" spans="1:2">
      <c r="A6535" s="105" t="str">
        <f>TRIM(Clienti!B6535)</f>
        <v/>
      </c>
      <c r="B6535" s="76">
        <f>Clienti!A6535</f>
        <v>0</v>
      </c>
    </row>
    <row r="6536" spans="1:2">
      <c r="A6536" s="105" t="str">
        <f>TRIM(Clienti!B6536)</f>
        <v/>
      </c>
      <c r="B6536" s="76">
        <f>Clienti!A6536</f>
        <v>0</v>
      </c>
    </row>
    <row r="6537" spans="1:2">
      <c r="A6537" s="105" t="str">
        <f>TRIM(Clienti!B6537)</f>
        <v/>
      </c>
      <c r="B6537" s="76">
        <f>Clienti!A6537</f>
        <v>0</v>
      </c>
    </row>
    <row r="6538" spans="1:2">
      <c r="A6538" s="105" t="str">
        <f>TRIM(Clienti!B6538)</f>
        <v/>
      </c>
      <c r="B6538" s="76">
        <f>Clienti!A6538</f>
        <v>0</v>
      </c>
    </row>
    <row r="6539" spans="1:2">
      <c r="A6539" s="105" t="str">
        <f>TRIM(Clienti!B6539)</f>
        <v/>
      </c>
      <c r="B6539" s="76">
        <f>Clienti!A6539</f>
        <v>0</v>
      </c>
    </row>
    <row r="6540" spans="1:2">
      <c r="A6540" s="105" t="str">
        <f>TRIM(Clienti!B6540)</f>
        <v/>
      </c>
      <c r="B6540" s="76">
        <f>Clienti!A6540</f>
        <v>0</v>
      </c>
    </row>
    <row r="6541" spans="1:2">
      <c r="A6541" s="105" t="str">
        <f>TRIM(Clienti!B6541)</f>
        <v/>
      </c>
      <c r="B6541" s="76">
        <f>Clienti!A6541</f>
        <v>0</v>
      </c>
    </row>
    <row r="6542" spans="1:2">
      <c r="A6542" s="105" t="str">
        <f>TRIM(Clienti!B6542)</f>
        <v/>
      </c>
      <c r="B6542" s="76">
        <f>Clienti!A6542</f>
        <v>0</v>
      </c>
    </row>
    <row r="6543" spans="1:2">
      <c r="A6543" s="105" t="str">
        <f>TRIM(Clienti!B6543)</f>
        <v/>
      </c>
      <c r="B6543" s="76">
        <f>Clienti!A6543</f>
        <v>0</v>
      </c>
    </row>
    <row r="6544" spans="1:2">
      <c r="A6544" s="105" t="str">
        <f>TRIM(Clienti!B6544)</f>
        <v/>
      </c>
      <c r="B6544" s="76">
        <f>Clienti!A6544</f>
        <v>0</v>
      </c>
    </row>
    <row r="6545" spans="1:2">
      <c r="A6545" s="105" t="str">
        <f>TRIM(Clienti!B6545)</f>
        <v/>
      </c>
      <c r="B6545" s="76">
        <f>Clienti!A6545</f>
        <v>0</v>
      </c>
    </row>
    <row r="6546" spans="1:2">
      <c r="A6546" s="105" t="str">
        <f>TRIM(Clienti!B6546)</f>
        <v/>
      </c>
      <c r="B6546" s="76">
        <f>Clienti!A6546</f>
        <v>0</v>
      </c>
    </row>
    <row r="6547" spans="1:2">
      <c r="A6547" s="105" t="str">
        <f>TRIM(Clienti!B6547)</f>
        <v/>
      </c>
      <c r="B6547" s="76">
        <f>Clienti!A6547</f>
        <v>0</v>
      </c>
    </row>
    <row r="6548" spans="1:2">
      <c r="A6548" s="105" t="str">
        <f>TRIM(Clienti!B6548)</f>
        <v/>
      </c>
      <c r="B6548" s="76">
        <f>Clienti!A6548</f>
        <v>0</v>
      </c>
    </row>
    <row r="6549" spans="1:2">
      <c r="A6549" s="105" t="str">
        <f>TRIM(Clienti!B6549)</f>
        <v/>
      </c>
      <c r="B6549" s="76">
        <f>Clienti!A6549</f>
        <v>0</v>
      </c>
    </row>
    <row r="6550" spans="1:2">
      <c r="A6550" s="105" t="str">
        <f>TRIM(Clienti!B6550)</f>
        <v/>
      </c>
      <c r="B6550" s="76">
        <f>Clienti!A6550</f>
        <v>0</v>
      </c>
    </row>
    <row r="6551" spans="1:2">
      <c r="A6551" s="105" t="str">
        <f>TRIM(Clienti!B6551)</f>
        <v/>
      </c>
      <c r="B6551" s="76">
        <f>Clienti!A6551</f>
        <v>0</v>
      </c>
    </row>
    <row r="6552" spans="1:2">
      <c r="A6552" s="105" t="str">
        <f>TRIM(Clienti!B6552)</f>
        <v/>
      </c>
      <c r="B6552" s="76">
        <f>Clienti!A6552</f>
        <v>0</v>
      </c>
    </row>
    <row r="6553" spans="1:2">
      <c r="A6553" s="105" t="str">
        <f>TRIM(Clienti!B6553)</f>
        <v/>
      </c>
      <c r="B6553" s="76">
        <f>Clienti!A6553</f>
        <v>0</v>
      </c>
    </row>
    <row r="6554" spans="1:2">
      <c r="A6554" s="105" t="str">
        <f>TRIM(Clienti!B6554)</f>
        <v/>
      </c>
      <c r="B6554" s="76">
        <f>Clienti!A6554</f>
        <v>0</v>
      </c>
    </row>
    <row r="6555" spans="1:2">
      <c r="A6555" s="105" t="str">
        <f>TRIM(Clienti!B6555)</f>
        <v/>
      </c>
      <c r="B6555" s="76">
        <f>Clienti!A6555</f>
        <v>0</v>
      </c>
    </row>
    <row r="6556" spans="1:2">
      <c r="A6556" s="105" t="str">
        <f>TRIM(Clienti!B6556)</f>
        <v/>
      </c>
      <c r="B6556" s="76">
        <f>Clienti!A6556</f>
        <v>0</v>
      </c>
    </row>
    <row r="6557" spans="1:2">
      <c r="A6557" s="105" t="str">
        <f>TRIM(Clienti!B6557)</f>
        <v/>
      </c>
      <c r="B6557" s="76">
        <f>Clienti!A6557</f>
        <v>0</v>
      </c>
    </row>
    <row r="6558" spans="1:2">
      <c r="A6558" s="105" t="str">
        <f>TRIM(Clienti!B6558)</f>
        <v/>
      </c>
      <c r="B6558" s="76">
        <f>Clienti!A6558</f>
        <v>0</v>
      </c>
    </row>
    <row r="6559" spans="1:2">
      <c r="A6559" s="105" t="str">
        <f>TRIM(Clienti!B6559)</f>
        <v/>
      </c>
      <c r="B6559" s="76">
        <f>Clienti!A6559</f>
        <v>0</v>
      </c>
    </row>
    <row r="6560" spans="1:2">
      <c r="A6560" s="105" t="str">
        <f>TRIM(Clienti!B6560)</f>
        <v/>
      </c>
      <c r="B6560" s="76">
        <f>Clienti!A6560</f>
        <v>0</v>
      </c>
    </row>
    <row r="6561" spans="1:2">
      <c r="A6561" s="105" t="str">
        <f>TRIM(Clienti!B6561)</f>
        <v/>
      </c>
      <c r="B6561" s="76">
        <f>Clienti!A6561</f>
        <v>0</v>
      </c>
    </row>
    <row r="6562" spans="1:2">
      <c r="A6562" s="105" t="str">
        <f>TRIM(Clienti!B6562)</f>
        <v/>
      </c>
      <c r="B6562" s="76">
        <f>Clienti!A6562</f>
        <v>0</v>
      </c>
    </row>
    <row r="6563" spans="1:2">
      <c r="A6563" s="105" t="str">
        <f>TRIM(Clienti!B6563)</f>
        <v/>
      </c>
      <c r="B6563" s="76">
        <f>Clienti!A6563</f>
        <v>0</v>
      </c>
    </row>
    <row r="6564" spans="1:2">
      <c r="A6564" s="105" t="str">
        <f>TRIM(Clienti!B6564)</f>
        <v/>
      </c>
      <c r="B6564" s="76">
        <f>Clienti!A6564</f>
        <v>0</v>
      </c>
    </row>
    <row r="6565" spans="1:2">
      <c r="A6565" s="105" t="str">
        <f>TRIM(Clienti!B6565)</f>
        <v/>
      </c>
      <c r="B6565" s="76">
        <f>Clienti!A6565</f>
        <v>0</v>
      </c>
    </row>
    <row r="6566" spans="1:2">
      <c r="A6566" s="105" t="str">
        <f>TRIM(Clienti!B6566)</f>
        <v/>
      </c>
      <c r="B6566" s="76">
        <f>Clienti!A6566</f>
        <v>0</v>
      </c>
    </row>
    <row r="6567" spans="1:2">
      <c r="A6567" s="105" t="str">
        <f>TRIM(Clienti!B6567)</f>
        <v/>
      </c>
      <c r="B6567" s="76">
        <f>Clienti!A6567</f>
        <v>0</v>
      </c>
    </row>
    <row r="6568" spans="1:2">
      <c r="A6568" s="105" t="str">
        <f>TRIM(Clienti!B6568)</f>
        <v/>
      </c>
      <c r="B6568" s="76">
        <f>Clienti!A6568</f>
        <v>0</v>
      </c>
    </row>
    <row r="6569" spans="1:2">
      <c r="A6569" s="105" t="str">
        <f>TRIM(Clienti!B6569)</f>
        <v/>
      </c>
      <c r="B6569" s="76">
        <f>Clienti!A6569</f>
        <v>0</v>
      </c>
    </row>
    <row r="6570" spans="1:2">
      <c r="A6570" s="105" t="str">
        <f>TRIM(Clienti!B6570)</f>
        <v/>
      </c>
      <c r="B6570" s="76">
        <f>Clienti!A6570</f>
        <v>0</v>
      </c>
    </row>
    <row r="6571" spans="1:2">
      <c r="A6571" s="105" t="str">
        <f>TRIM(Clienti!B6571)</f>
        <v/>
      </c>
      <c r="B6571" s="76">
        <f>Clienti!A6571</f>
        <v>0</v>
      </c>
    </row>
    <row r="6572" spans="1:2">
      <c r="A6572" s="105" t="str">
        <f>TRIM(Clienti!B6572)</f>
        <v/>
      </c>
      <c r="B6572" s="76">
        <f>Clienti!A6572</f>
        <v>0</v>
      </c>
    </row>
    <row r="6573" spans="1:2">
      <c r="A6573" s="105" t="str">
        <f>TRIM(Clienti!B6573)</f>
        <v/>
      </c>
      <c r="B6573" s="76">
        <f>Clienti!A6573</f>
        <v>0</v>
      </c>
    </row>
    <row r="6574" spans="1:2">
      <c r="A6574" s="105" t="str">
        <f>TRIM(Clienti!B6574)</f>
        <v/>
      </c>
      <c r="B6574" s="76">
        <f>Clienti!A6574</f>
        <v>0</v>
      </c>
    </row>
    <row r="6575" spans="1:2">
      <c r="A6575" s="105" t="str">
        <f>TRIM(Clienti!B6575)</f>
        <v/>
      </c>
      <c r="B6575" s="76">
        <f>Clienti!A6575</f>
        <v>0</v>
      </c>
    </row>
    <row r="6576" spans="1:2">
      <c r="A6576" s="105" t="str">
        <f>TRIM(Clienti!B6576)</f>
        <v/>
      </c>
      <c r="B6576" s="76">
        <f>Clienti!A6576</f>
        <v>0</v>
      </c>
    </row>
    <row r="6577" spans="1:2">
      <c r="A6577" s="105" t="str">
        <f>TRIM(Clienti!B6577)</f>
        <v/>
      </c>
      <c r="B6577" s="76">
        <f>Clienti!A6577</f>
        <v>0</v>
      </c>
    </row>
    <row r="6578" spans="1:2">
      <c r="A6578" s="105" t="str">
        <f>TRIM(Clienti!B6578)</f>
        <v/>
      </c>
      <c r="B6578" s="76">
        <f>Clienti!A6578</f>
        <v>0</v>
      </c>
    </row>
    <row r="6579" spans="1:2">
      <c r="A6579" s="105" t="str">
        <f>TRIM(Clienti!B6579)</f>
        <v/>
      </c>
      <c r="B6579" s="76">
        <f>Clienti!A6579</f>
        <v>0</v>
      </c>
    </row>
    <row r="6580" spans="1:2">
      <c r="A6580" s="105" t="str">
        <f>TRIM(Clienti!B6580)</f>
        <v/>
      </c>
      <c r="B6580" s="76">
        <f>Clienti!A6580</f>
        <v>0</v>
      </c>
    </row>
    <row r="6581" spans="1:2">
      <c r="A6581" s="105" t="str">
        <f>TRIM(Clienti!B6581)</f>
        <v/>
      </c>
      <c r="B6581" s="76">
        <f>Clienti!A6581</f>
        <v>0</v>
      </c>
    </row>
    <row r="6582" spans="1:2">
      <c r="A6582" s="105" t="str">
        <f>TRIM(Clienti!B6582)</f>
        <v/>
      </c>
      <c r="B6582" s="76">
        <f>Clienti!A6582</f>
        <v>0</v>
      </c>
    </row>
    <row r="6583" spans="1:2">
      <c r="A6583" s="105" t="str">
        <f>TRIM(Clienti!B6583)</f>
        <v/>
      </c>
      <c r="B6583" s="76">
        <f>Clienti!A6583</f>
        <v>0</v>
      </c>
    </row>
    <row r="6584" spans="1:2">
      <c r="A6584" s="105" t="str">
        <f>TRIM(Clienti!B6584)</f>
        <v/>
      </c>
      <c r="B6584" s="76">
        <f>Clienti!A6584</f>
        <v>0</v>
      </c>
    </row>
    <row r="6585" spans="1:2">
      <c r="A6585" s="105" t="str">
        <f>TRIM(Clienti!B6585)</f>
        <v/>
      </c>
      <c r="B6585" s="76">
        <f>Clienti!A6585</f>
        <v>0</v>
      </c>
    </row>
    <row r="6586" spans="1:2">
      <c r="A6586" s="105" t="str">
        <f>TRIM(Clienti!B6586)</f>
        <v/>
      </c>
      <c r="B6586" s="76">
        <f>Clienti!A6586</f>
        <v>0</v>
      </c>
    </row>
    <row r="6587" spans="1:2">
      <c r="A6587" s="105" t="str">
        <f>TRIM(Clienti!B6587)</f>
        <v/>
      </c>
      <c r="B6587" s="76">
        <f>Clienti!A6587</f>
        <v>0</v>
      </c>
    </row>
    <row r="6588" spans="1:2">
      <c r="A6588" s="105" t="str">
        <f>TRIM(Clienti!B6588)</f>
        <v/>
      </c>
      <c r="B6588" s="76">
        <f>Clienti!A6588</f>
        <v>0</v>
      </c>
    </row>
    <row r="6589" spans="1:2">
      <c r="A6589" s="105" t="str">
        <f>TRIM(Clienti!B6589)</f>
        <v/>
      </c>
      <c r="B6589" s="76">
        <f>Clienti!A6589</f>
        <v>0</v>
      </c>
    </row>
    <row r="6590" spans="1:2">
      <c r="A6590" s="105" t="str">
        <f>TRIM(Clienti!B6590)</f>
        <v/>
      </c>
      <c r="B6590" s="76">
        <f>Clienti!A6590</f>
        <v>0</v>
      </c>
    </row>
    <row r="6591" spans="1:2">
      <c r="A6591" s="105" t="str">
        <f>TRIM(Clienti!B6591)</f>
        <v/>
      </c>
      <c r="B6591" s="76">
        <f>Clienti!A6591</f>
        <v>0</v>
      </c>
    </row>
    <row r="6592" spans="1:2">
      <c r="A6592" s="105" t="str">
        <f>TRIM(Clienti!B6592)</f>
        <v/>
      </c>
      <c r="B6592" s="76">
        <f>Clienti!A6592</f>
        <v>0</v>
      </c>
    </row>
    <row r="6593" spans="1:2">
      <c r="A6593" s="105" t="str">
        <f>TRIM(Clienti!B6593)</f>
        <v/>
      </c>
      <c r="B6593" s="76">
        <f>Clienti!A6593</f>
        <v>0</v>
      </c>
    </row>
    <row r="6594" spans="1:2">
      <c r="A6594" s="105" t="str">
        <f>TRIM(Clienti!B6594)</f>
        <v/>
      </c>
      <c r="B6594" s="76">
        <f>Clienti!A6594</f>
        <v>0</v>
      </c>
    </row>
    <row r="6595" spans="1:2">
      <c r="A6595" s="105" t="str">
        <f>TRIM(Clienti!B6595)</f>
        <v/>
      </c>
      <c r="B6595" s="76">
        <f>Clienti!A6595</f>
        <v>0</v>
      </c>
    </row>
    <row r="6596" spans="1:2">
      <c r="A6596" s="105" t="str">
        <f>TRIM(Clienti!B6596)</f>
        <v/>
      </c>
      <c r="B6596" s="76">
        <f>Clienti!A6596</f>
        <v>0</v>
      </c>
    </row>
    <row r="6597" spans="1:2">
      <c r="A6597" s="105" t="str">
        <f>TRIM(Clienti!B6597)</f>
        <v/>
      </c>
      <c r="B6597" s="76">
        <f>Clienti!A6597</f>
        <v>0</v>
      </c>
    </row>
    <row r="6598" spans="1:2">
      <c r="A6598" s="105" t="str">
        <f>TRIM(Clienti!B6598)</f>
        <v/>
      </c>
      <c r="B6598" s="76">
        <f>Clienti!A6598</f>
        <v>0</v>
      </c>
    </row>
    <row r="6599" spans="1:2">
      <c r="A6599" s="105" t="str">
        <f>TRIM(Clienti!B6599)</f>
        <v/>
      </c>
      <c r="B6599" s="76">
        <f>Clienti!A6599</f>
        <v>0</v>
      </c>
    </row>
    <row r="6600" spans="1:2">
      <c r="A6600" s="105" t="str">
        <f>TRIM(Clienti!B6600)</f>
        <v/>
      </c>
      <c r="B6600" s="76">
        <f>Clienti!A6600</f>
        <v>0</v>
      </c>
    </row>
    <row r="6601" spans="1:2">
      <c r="A6601" s="105" t="str">
        <f>TRIM(Clienti!B6601)</f>
        <v/>
      </c>
      <c r="B6601" s="76">
        <f>Clienti!A6601</f>
        <v>0</v>
      </c>
    </row>
    <row r="6602" spans="1:2">
      <c r="A6602" s="105" t="str">
        <f>TRIM(Clienti!B6602)</f>
        <v/>
      </c>
      <c r="B6602" s="76">
        <f>Clienti!A6602</f>
        <v>0</v>
      </c>
    </row>
    <row r="6603" spans="1:2">
      <c r="A6603" s="105" t="str">
        <f>TRIM(Clienti!B6603)</f>
        <v/>
      </c>
      <c r="B6603" s="76">
        <f>Clienti!A6603</f>
        <v>0</v>
      </c>
    </row>
    <row r="6604" spans="1:2">
      <c r="A6604" s="105" t="str">
        <f>TRIM(Clienti!B6604)</f>
        <v/>
      </c>
      <c r="B6604" s="76">
        <f>Clienti!A6604</f>
        <v>0</v>
      </c>
    </row>
    <row r="6605" spans="1:2">
      <c r="A6605" s="105" t="str">
        <f>TRIM(Clienti!B6605)</f>
        <v/>
      </c>
      <c r="B6605" s="76">
        <f>Clienti!A6605</f>
        <v>0</v>
      </c>
    </row>
    <row r="6606" spans="1:2">
      <c r="A6606" s="105" t="str">
        <f>TRIM(Clienti!B6606)</f>
        <v/>
      </c>
      <c r="B6606" s="76">
        <f>Clienti!A6606</f>
        <v>0</v>
      </c>
    </row>
    <row r="6607" spans="1:2">
      <c r="A6607" s="105" t="str">
        <f>TRIM(Clienti!B6607)</f>
        <v/>
      </c>
      <c r="B6607" s="76">
        <f>Clienti!A6607</f>
        <v>0</v>
      </c>
    </row>
    <row r="6608" spans="1:2">
      <c r="A6608" s="105" t="str">
        <f>TRIM(Clienti!B6608)</f>
        <v/>
      </c>
      <c r="B6608" s="76">
        <f>Clienti!A6608</f>
        <v>0</v>
      </c>
    </row>
    <row r="6609" spans="1:2">
      <c r="A6609" s="105" t="str">
        <f>TRIM(Clienti!B6609)</f>
        <v/>
      </c>
      <c r="B6609" s="76">
        <f>Clienti!A6609</f>
        <v>0</v>
      </c>
    </row>
    <row r="6610" spans="1:2">
      <c r="A6610" s="105" t="str">
        <f>TRIM(Clienti!B6610)</f>
        <v/>
      </c>
      <c r="B6610" s="76">
        <f>Clienti!A6610</f>
        <v>0</v>
      </c>
    </row>
    <row r="6611" spans="1:2">
      <c r="A6611" s="105" t="str">
        <f>TRIM(Clienti!B6611)</f>
        <v/>
      </c>
      <c r="B6611" s="76">
        <f>Clienti!A6611</f>
        <v>0</v>
      </c>
    </row>
    <row r="6612" spans="1:2">
      <c r="A6612" s="105" t="str">
        <f>TRIM(Clienti!B6612)</f>
        <v/>
      </c>
      <c r="B6612" s="76">
        <f>Clienti!A6612</f>
        <v>0</v>
      </c>
    </row>
    <row r="6613" spans="1:2">
      <c r="A6613" s="105" t="str">
        <f>TRIM(Clienti!B6613)</f>
        <v/>
      </c>
      <c r="B6613" s="76">
        <f>Clienti!A6613</f>
        <v>0</v>
      </c>
    </row>
    <row r="6614" spans="1:2">
      <c r="A6614" s="105" t="str">
        <f>TRIM(Clienti!B6614)</f>
        <v/>
      </c>
      <c r="B6614" s="76">
        <f>Clienti!A6614</f>
        <v>0</v>
      </c>
    </row>
    <row r="6615" spans="1:2">
      <c r="A6615" s="105" t="str">
        <f>TRIM(Clienti!B6615)</f>
        <v/>
      </c>
      <c r="B6615" s="76">
        <f>Clienti!A6615</f>
        <v>0</v>
      </c>
    </row>
    <row r="6616" spans="1:2">
      <c r="A6616" s="105" t="str">
        <f>TRIM(Clienti!B6616)</f>
        <v/>
      </c>
      <c r="B6616" s="76">
        <f>Clienti!A6616</f>
        <v>0</v>
      </c>
    </row>
    <row r="6617" spans="1:2">
      <c r="A6617" s="105" t="str">
        <f>TRIM(Clienti!B6617)</f>
        <v/>
      </c>
      <c r="B6617" s="76">
        <f>Clienti!A6617</f>
        <v>0</v>
      </c>
    </row>
    <row r="6618" spans="1:2">
      <c r="A6618" s="105" t="str">
        <f>TRIM(Clienti!B6618)</f>
        <v/>
      </c>
      <c r="B6618" s="76">
        <f>Clienti!A6618</f>
        <v>0</v>
      </c>
    </row>
    <row r="6619" spans="1:2">
      <c r="A6619" s="105" t="str">
        <f>TRIM(Clienti!B6619)</f>
        <v/>
      </c>
      <c r="B6619" s="76">
        <f>Clienti!A6619</f>
        <v>0</v>
      </c>
    </row>
    <row r="6620" spans="1:2">
      <c r="A6620" s="105" t="str">
        <f>TRIM(Clienti!B6620)</f>
        <v/>
      </c>
      <c r="B6620" s="76">
        <f>Clienti!A6620</f>
        <v>0</v>
      </c>
    </row>
    <row r="6621" spans="1:2">
      <c r="A6621" s="105" t="str">
        <f>TRIM(Clienti!B6621)</f>
        <v/>
      </c>
      <c r="B6621" s="76">
        <f>Clienti!A6621</f>
        <v>0</v>
      </c>
    </row>
    <row r="6622" spans="1:2">
      <c r="A6622" s="105" t="str">
        <f>TRIM(Clienti!B6622)</f>
        <v/>
      </c>
      <c r="B6622" s="76">
        <f>Clienti!A6622</f>
        <v>0</v>
      </c>
    </row>
    <row r="6623" spans="1:2">
      <c r="A6623" s="105" t="str">
        <f>TRIM(Clienti!B6623)</f>
        <v/>
      </c>
      <c r="B6623" s="76">
        <f>Clienti!A6623</f>
        <v>0</v>
      </c>
    </row>
    <row r="6624" spans="1:2">
      <c r="A6624" s="105" t="str">
        <f>TRIM(Clienti!B6624)</f>
        <v/>
      </c>
      <c r="B6624" s="76">
        <f>Clienti!A6624</f>
        <v>0</v>
      </c>
    </row>
    <row r="6625" spans="1:2">
      <c r="A6625" s="105" t="str">
        <f>TRIM(Clienti!B6625)</f>
        <v/>
      </c>
      <c r="B6625" s="76">
        <f>Clienti!A6625</f>
        <v>0</v>
      </c>
    </row>
    <row r="6626" spans="1:2">
      <c r="A6626" s="105" t="str">
        <f>TRIM(Clienti!B6626)</f>
        <v/>
      </c>
      <c r="B6626" s="76">
        <f>Clienti!A6626</f>
        <v>0</v>
      </c>
    </row>
    <row r="6627" spans="1:2">
      <c r="A6627" s="105" t="str">
        <f>TRIM(Clienti!B6627)</f>
        <v/>
      </c>
      <c r="B6627" s="76">
        <f>Clienti!A6627</f>
        <v>0</v>
      </c>
    </row>
    <row r="6628" spans="1:2">
      <c r="A6628" s="105" t="str">
        <f>TRIM(Clienti!B6628)</f>
        <v/>
      </c>
      <c r="B6628" s="76">
        <f>Clienti!A6628</f>
        <v>0</v>
      </c>
    </row>
    <row r="6629" spans="1:2">
      <c r="A6629" s="105" t="str">
        <f>TRIM(Clienti!B6629)</f>
        <v/>
      </c>
      <c r="B6629" s="76">
        <f>Clienti!A6629</f>
        <v>0</v>
      </c>
    </row>
    <row r="6630" spans="1:2">
      <c r="A6630" s="105" t="str">
        <f>TRIM(Clienti!B6630)</f>
        <v/>
      </c>
      <c r="B6630" s="76">
        <f>Clienti!A6630</f>
        <v>0</v>
      </c>
    </row>
    <row r="6631" spans="1:2">
      <c r="A6631" s="105" t="str">
        <f>TRIM(Clienti!B6631)</f>
        <v/>
      </c>
      <c r="B6631" s="76">
        <f>Clienti!A6631</f>
        <v>0</v>
      </c>
    </row>
    <row r="6632" spans="1:2">
      <c r="A6632" s="105" t="str">
        <f>TRIM(Clienti!B6632)</f>
        <v/>
      </c>
      <c r="B6632" s="76">
        <f>Clienti!A6632</f>
        <v>0</v>
      </c>
    </row>
    <row r="6633" spans="1:2">
      <c r="A6633" s="105" t="str">
        <f>TRIM(Clienti!B6633)</f>
        <v/>
      </c>
      <c r="B6633" s="76">
        <f>Clienti!A6633</f>
        <v>0</v>
      </c>
    </row>
    <row r="6634" spans="1:2">
      <c r="A6634" s="105" t="str">
        <f>TRIM(Clienti!B6634)</f>
        <v/>
      </c>
      <c r="B6634" s="76">
        <f>Clienti!A6634</f>
        <v>0</v>
      </c>
    </row>
    <row r="6635" spans="1:2">
      <c r="A6635" s="105" t="str">
        <f>TRIM(Clienti!B6635)</f>
        <v/>
      </c>
      <c r="B6635" s="76">
        <f>Clienti!A6635</f>
        <v>0</v>
      </c>
    </row>
    <row r="6636" spans="1:2">
      <c r="A6636" s="105" t="str">
        <f>TRIM(Clienti!B6636)</f>
        <v/>
      </c>
      <c r="B6636" s="76">
        <f>Clienti!A6636</f>
        <v>0</v>
      </c>
    </row>
    <row r="6637" spans="1:2">
      <c r="A6637" s="105" t="str">
        <f>TRIM(Clienti!B6637)</f>
        <v/>
      </c>
      <c r="B6637" s="76">
        <f>Clienti!A6637</f>
        <v>0</v>
      </c>
    </row>
    <row r="6638" spans="1:2">
      <c r="A6638" s="105" t="str">
        <f>TRIM(Clienti!B6638)</f>
        <v/>
      </c>
      <c r="B6638" s="76">
        <f>Clienti!A6638</f>
        <v>0</v>
      </c>
    </row>
    <row r="6639" spans="1:2">
      <c r="A6639" s="105" t="str">
        <f>TRIM(Clienti!B6639)</f>
        <v/>
      </c>
      <c r="B6639" s="76">
        <f>Clienti!A6639</f>
        <v>0</v>
      </c>
    </row>
    <row r="6640" spans="1:2">
      <c r="A6640" s="105" t="str">
        <f>TRIM(Clienti!B6640)</f>
        <v/>
      </c>
      <c r="B6640" s="76">
        <f>Clienti!A6640</f>
        <v>0</v>
      </c>
    </row>
    <row r="6641" spans="1:2">
      <c r="A6641" s="105" t="str">
        <f>TRIM(Clienti!B6641)</f>
        <v/>
      </c>
      <c r="B6641" s="76">
        <f>Clienti!A6641</f>
        <v>0</v>
      </c>
    </row>
    <row r="6642" spans="1:2">
      <c r="A6642" s="105" t="str">
        <f>TRIM(Clienti!B6642)</f>
        <v/>
      </c>
      <c r="B6642" s="76">
        <f>Clienti!A6642</f>
        <v>0</v>
      </c>
    </row>
    <row r="6643" spans="1:2">
      <c r="A6643" s="105" t="str">
        <f>TRIM(Clienti!B6643)</f>
        <v/>
      </c>
      <c r="B6643" s="76">
        <f>Clienti!A6643</f>
        <v>0</v>
      </c>
    </row>
    <row r="6644" spans="1:2">
      <c r="A6644" s="105" t="str">
        <f>TRIM(Clienti!B6644)</f>
        <v/>
      </c>
      <c r="B6644" s="76">
        <f>Clienti!A6644</f>
        <v>0</v>
      </c>
    </row>
    <row r="6645" spans="1:2">
      <c r="A6645" s="105" t="str">
        <f>TRIM(Clienti!B6645)</f>
        <v/>
      </c>
      <c r="B6645" s="76">
        <f>Clienti!A6645</f>
        <v>0</v>
      </c>
    </row>
    <row r="6646" spans="1:2">
      <c r="A6646" s="105" t="str">
        <f>TRIM(Clienti!B6646)</f>
        <v/>
      </c>
      <c r="B6646" s="76">
        <f>Clienti!A6646</f>
        <v>0</v>
      </c>
    </row>
    <row r="6647" spans="1:2">
      <c r="A6647" s="105" t="str">
        <f>TRIM(Clienti!B6647)</f>
        <v/>
      </c>
      <c r="B6647" s="76">
        <f>Clienti!A6647</f>
        <v>0</v>
      </c>
    </row>
    <row r="6648" spans="1:2">
      <c r="A6648" s="105" t="str">
        <f>TRIM(Clienti!B6648)</f>
        <v/>
      </c>
      <c r="B6648" s="76">
        <f>Clienti!A6648</f>
        <v>0</v>
      </c>
    </row>
    <row r="6649" spans="1:2">
      <c r="A6649" s="105" t="str">
        <f>TRIM(Clienti!B6649)</f>
        <v/>
      </c>
      <c r="B6649" s="76">
        <f>Clienti!A6649</f>
        <v>0</v>
      </c>
    </row>
    <row r="6650" spans="1:2">
      <c r="A6650" s="105" t="str">
        <f>TRIM(Clienti!B6650)</f>
        <v/>
      </c>
      <c r="B6650" s="76">
        <f>Clienti!A6650</f>
        <v>0</v>
      </c>
    </row>
    <row r="6651" spans="1:2">
      <c r="A6651" s="105" t="str">
        <f>TRIM(Clienti!B6651)</f>
        <v/>
      </c>
      <c r="B6651" s="76">
        <f>Clienti!A6651</f>
        <v>0</v>
      </c>
    </row>
    <row r="6652" spans="1:2">
      <c r="A6652" s="105" t="str">
        <f>TRIM(Clienti!B6652)</f>
        <v/>
      </c>
      <c r="B6652" s="76">
        <f>Clienti!A6652</f>
        <v>0</v>
      </c>
    </row>
    <row r="6653" spans="1:2">
      <c r="A6653" s="105" t="str">
        <f>TRIM(Clienti!B6653)</f>
        <v/>
      </c>
      <c r="B6653" s="76">
        <f>Clienti!A6653</f>
        <v>0</v>
      </c>
    </row>
    <row r="6654" spans="1:2">
      <c r="A6654" s="105" t="str">
        <f>TRIM(Clienti!B6654)</f>
        <v/>
      </c>
      <c r="B6654" s="76">
        <f>Clienti!A6654</f>
        <v>0</v>
      </c>
    </row>
    <row r="6655" spans="1:2">
      <c r="A6655" s="105" t="str">
        <f>TRIM(Clienti!B6655)</f>
        <v/>
      </c>
      <c r="B6655" s="76">
        <f>Clienti!A6655</f>
        <v>0</v>
      </c>
    </row>
    <row r="6656" spans="1:2">
      <c r="A6656" s="105" t="str">
        <f>TRIM(Clienti!B6656)</f>
        <v/>
      </c>
      <c r="B6656" s="76">
        <f>Clienti!A6656</f>
        <v>0</v>
      </c>
    </row>
    <row r="6657" spans="1:2">
      <c r="A6657" s="105" t="str">
        <f>TRIM(Clienti!B6657)</f>
        <v/>
      </c>
      <c r="B6657" s="76">
        <f>Clienti!A6657</f>
        <v>0</v>
      </c>
    </row>
    <row r="6658" spans="1:2">
      <c r="A6658" s="105" t="str">
        <f>TRIM(Clienti!B6658)</f>
        <v/>
      </c>
      <c r="B6658" s="76">
        <f>Clienti!A6658</f>
        <v>0</v>
      </c>
    </row>
    <row r="6659" spans="1:2">
      <c r="A6659" s="105" t="str">
        <f>TRIM(Clienti!B6659)</f>
        <v/>
      </c>
      <c r="B6659" s="76">
        <f>Clienti!A6659</f>
        <v>0</v>
      </c>
    </row>
    <row r="6660" spans="1:2">
      <c r="A6660" s="105" t="str">
        <f>TRIM(Clienti!B6660)</f>
        <v/>
      </c>
      <c r="B6660" s="76">
        <f>Clienti!A6660</f>
        <v>0</v>
      </c>
    </row>
    <row r="6661" spans="1:2">
      <c r="A6661" s="105" t="str">
        <f>TRIM(Clienti!B6661)</f>
        <v/>
      </c>
      <c r="B6661" s="76">
        <f>Clienti!A6661</f>
        <v>0</v>
      </c>
    </row>
    <row r="6662" spans="1:2">
      <c r="A6662" s="105" t="str">
        <f>TRIM(Clienti!B6662)</f>
        <v/>
      </c>
      <c r="B6662" s="76">
        <f>Clienti!A6662</f>
        <v>0</v>
      </c>
    </row>
    <row r="6663" spans="1:2">
      <c r="A6663" s="105" t="str">
        <f>TRIM(Clienti!B6663)</f>
        <v/>
      </c>
      <c r="B6663" s="76">
        <f>Clienti!A6663</f>
        <v>0</v>
      </c>
    </row>
    <row r="6664" spans="1:2">
      <c r="A6664" s="105" t="str">
        <f>TRIM(Clienti!B6664)</f>
        <v/>
      </c>
      <c r="B6664" s="76">
        <f>Clienti!A6664</f>
        <v>0</v>
      </c>
    </row>
    <row r="6665" spans="1:2">
      <c r="A6665" s="105" t="str">
        <f>TRIM(Clienti!B6665)</f>
        <v/>
      </c>
      <c r="B6665" s="76">
        <f>Clienti!A6665</f>
        <v>0</v>
      </c>
    </row>
    <row r="6666" spans="1:2">
      <c r="A6666" s="105" t="str">
        <f>TRIM(Clienti!B6666)</f>
        <v/>
      </c>
      <c r="B6666" s="76">
        <f>Clienti!A6666</f>
        <v>0</v>
      </c>
    </row>
    <row r="6667" spans="1:2">
      <c r="A6667" s="105" t="str">
        <f>TRIM(Clienti!B6667)</f>
        <v/>
      </c>
      <c r="B6667" s="76">
        <f>Clienti!A6667</f>
        <v>0</v>
      </c>
    </row>
    <row r="6668" spans="1:2">
      <c r="A6668" s="105" t="str">
        <f>TRIM(Clienti!B6668)</f>
        <v/>
      </c>
      <c r="B6668" s="76">
        <f>Clienti!A6668</f>
        <v>0</v>
      </c>
    </row>
    <row r="6669" spans="1:2">
      <c r="A6669" s="105" t="str">
        <f>TRIM(Clienti!B6669)</f>
        <v/>
      </c>
      <c r="B6669" s="76">
        <f>Clienti!A6669</f>
        <v>0</v>
      </c>
    </row>
    <row r="6670" spans="1:2">
      <c r="A6670" s="105" t="str">
        <f>TRIM(Clienti!B6670)</f>
        <v/>
      </c>
      <c r="B6670" s="76">
        <f>Clienti!A6670</f>
        <v>0</v>
      </c>
    </row>
    <row r="6671" spans="1:2">
      <c r="A6671" s="105" t="str">
        <f>TRIM(Clienti!B6671)</f>
        <v/>
      </c>
      <c r="B6671" s="76">
        <f>Clienti!A6671</f>
        <v>0</v>
      </c>
    </row>
    <row r="6672" spans="1:2">
      <c r="A6672" s="105" t="str">
        <f>TRIM(Clienti!B6672)</f>
        <v/>
      </c>
      <c r="B6672" s="76">
        <f>Clienti!A6672</f>
        <v>0</v>
      </c>
    </row>
    <row r="6673" spans="1:2">
      <c r="A6673" s="105" t="str">
        <f>TRIM(Clienti!B6673)</f>
        <v/>
      </c>
      <c r="B6673" s="76">
        <f>Clienti!A6673</f>
        <v>0</v>
      </c>
    </row>
    <row r="6674" spans="1:2">
      <c r="A6674" s="105" t="str">
        <f>TRIM(Clienti!B6674)</f>
        <v/>
      </c>
      <c r="B6674" s="76">
        <f>Clienti!A6674</f>
        <v>0</v>
      </c>
    </row>
    <row r="6675" spans="1:2">
      <c r="A6675" s="105" t="str">
        <f>TRIM(Clienti!B6675)</f>
        <v/>
      </c>
      <c r="B6675" s="76">
        <f>Clienti!A6675</f>
        <v>0</v>
      </c>
    </row>
    <row r="6676" spans="1:2">
      <c r="A6676" s="105" t="str">
        <f>TRIM(Clienti!B6676)</f>
        <v/>
      </c>
      <c r="B6676" s="76">
        <f>Clienti!A6676</f>
        <v>0</v>
      </c>
    </row>
    <row r="6677" spans="1:2">
      <c r="A6677" s="105" t="str">
        <f>TRIM(Clienti!B6677)</f>
        <v/>
      </c>
      <c r="B6677" s="76">
        <f>Clienti!A6677</f>
        <v>0</v>
      </c>
    </row>
    <row r="6678" spans="1:2">
      <c r="A6678" s="105" t="str">
        <f>TRIM(Clienti!B6678)</f>
        <v/>
      </c>
      <c r="B6678" s="76">
        <f>Clienti!A6678</f>
        <v>0</v>
      </c>
    </row>
    <row r="6679" spans="1:2">
      <c r="A6679" s="105" t="str">
        <f>TRIM(Clienti!B6679)</f>
        <v/>
      </c>
      <c r="B6679" s="76">
        <f>Clienti!A6679</f>
        <v>0</v>
      </c>
    </row>
    <row r="6680" spans="1:2">
      <c r="A6680" s="105" t="str">
        <f>TRIM(Clienti!B6680)</f>
        <v/>
      </c>
      <c r="B6680" s="76">
        <f>Clienti!A6680</f>
        <v>0</v>
      </c>
    </row>
    <row r="6681" spans="1:2">
      <c r="A6681" s="105" t="str">
        <f>TRIM(Clienti!B6681)</f>
        <v/>
      </c>
      <c r="B6681" s="76">
        <f>Clienti!A6681</f>
        <v>0</v>
      </c>
    </row>
    <row r="6682" spans="1:2">
      <c r="A6682" s="105" t="str">
        <f>TRIM(Clienti!B6682)</f>
        <v/>
      </c>
      <c r="B6682" s="76">
        <f>Clienti!A6682</f>
        <v>0</v>
      </c>
    </row>
    <row r="6683" spans="1:2">
      <c r="A6683" s="105" t="str">
        <f>TRIM(Clienti!B6683)</f>
        <v/>
      </c>
      <c r="B6683" s="76">
        <f>Clienti!A6683</f>
        <v>0</v>
      </c>
    </row>
    <row r="6684" spans="1:2">
      <c r="A6684" s="105" t="str">
        <f>TRIM(Clienti!B6684)</f>
        <v/>
      </c>
      <c r="B6684" s="76">
        <f>Clienti!A6684</f>
        <v>0</v>
      </c>
    </row>
    <row r="6685" spans="1:2">
      <c r="A6685" s="105" t="str">
        <f>TRIM(Clienti!B6685)</f>
        <v/>
      </c>
      <c r="B6685" s="76">
        <f>Clienti!A6685</f>
        <v>0</v>
      </c>
    </row>
    <row r="6686" spans="1:2">
      <c r="A6686" s="105" t="str">
        <f>TRIM(Clienti!B6686)</f>
        <v/>
      </c>
      <c r="B6686" s="76">
        <f>Clienti!A6686</f>
        <v>0</v>
      </c>
    </row>
    <row r="6687" spans="1:2">
      <c r="A6687" s="105" t="str">
        <f>TRIM(Clienti!B6687)</f>
        <v/>
      </c>
      <c r="B6687" s="76">
        <f>Clienti!A6687</f>
        <v>0</v>
      </c>
    </row>
    <row r="6688" spans="1:2">
      <c r="A6688" s="105" t="str">
        <f>TRIM(Clienti!B6688)</f>
        <v/>
      </c>
      <c r="B6688" s="76">
        <f>Clienti!A6688</f>
        <v>0</v>
      </c>
    </row>
    <row r="6689" spans="1:2">
      <c r="A6689" s="105" t="str">
        <f>TRIM(Clienti!B6689)</f>
        <v/>
      </c>
      <c r="B6689" s="76">
        <f>Clienti!A6689</f>
        <v>0</v>
      </c>
    </row>
    <row r="6690" spans="1:2">
      <c r="A6690" s="105" t="str">
        <f>TRIM(Clienti!B6690)</f>
        <v/>
      </c>
      <c r="B6690" s="76">
        <f>Clienti!A6690</f>
        <v>0</v>
      </c>
    </row>
    <row r="6691" spans="1:2">
      <c r="A6691" s="105" t="str">
        <f>TRIM(Clienti!B6691)</f>
        <v/>
      </c>
      <c r="B6691" s="76">
        <f>Clienti!A6691</f>
        <v>0</v>
      </c>
    </row>
    <row r="6692" spans="1:2">
      <c r="A6692" s="105" t="str">
        <f>TRIM(Clienti!B6692)</f>
        <v/>
      </c>
      <c r="B6692" s="76">
        <f>Clienti!A6692</f>
        <v>0</v>
      </c>
    </row>
    <row r="6693" spans="1:2">
      <c r="A6693" s="105" t="str">
        <f>TRIM(Clienti!B6693)</f>
        <v/>
      </c>
      <c r="B6693" s="76">
        <f>Clienti!A6693</f>
        <v>0</v>
      </c>
    </row>
    <row r="6694" spans="1:2">
      <c r="A6694" s="105" t="str">
        <f>TRIM(Clienti!B6694)</f>
        <v/>
      </c>
      <c r="B6694" s="76">
        <f>Clienti!A6694</f>
        <v>0</v>
      </c>
    </row>
    <row r="6695" spans="1:2">
      <c r="A6695" s="105" t="str">
        <f>TRIM(Clienti!B6695)</f>
        <v/>
      </c>
      <c r="B6695" s="76">
        <f>Clienti!A6695</f>
        <v>0</v>
      </c>
    </row>
    <row r="6696" spans="1:2">
      <c r="A6696" s="105" t="str">
        <f>TRIM(Clienti!B6696)</f>
        <v/>
      </c>
      <c r="B6696" s="76">
        <f>Clienti!A6696</f>
        <v>0</v>
      </c>
    </row>
    <row r="6697" spans="1:2">
      <c r="A6697" s="105" t="str">
        <f>TRIM(Clienti!B6697)</f>
        <v/>
      </c>
      <c r="B6697" s="76">
        <f>Clienti!A6697</f>
        <v>0</v>
      </c>
    </row>
    <row r="6698" spans="1:2">
      <c r="A6698" s="105" t="str">
        <f>TRIM(Clienti!B6698)</f>
        <v/>
      </c>
      <c r="B6698" s="76">
        <f>Clienti!A6698</f>
        <v>0</v>
      </c>
    </row>
    <row r="6699" spans="1:2">
      <c r="A6699" s="105" t="str">
        <f>TRIM(Clienti!B6699)</f>
        <v/>
      </c>
      <c r="B6699" s="76">
        <f>Clienti!A6699</f>
        <v>0</v>
      </c>
    </row>
    <row r="6700" spans="1:2">
      <c r="A6700" s="105" t="str">
        <f>TRIM(Clienti!B6700)</f>
        <v/>
      </c>
      <c r="B6700" s="76">
        <f>Clienti!A6700</f>
        <v>0</v>
      </c>
    </row>
    <row r="6701" spans="1:2">
      <c r="A6701" s="105" t="str">
        <f>TRIM(Clienti!B6701)</f>
        <v/>
      </c>
      <c r="B6701" s="76">
        <f>Clienti!A6701</f>
        <v>0</v>
      </c>
    </row>
    <row r="6702" spans="1:2">
      <c r="A6702" s="105" t="str">
        <f>TRIM(Clienti!B6702)</f>
        <v/>
      </c>
      <c r="B6702" s="76">
        <f>Clienti!A6702</f>
        <v>0</v>
      </c>
    </row>
    <row r="6703" spans="1:2">
      <c r="A6703" s="105" t="str">
        <f>TRIM(Clienti!B6703)</f>
        <v/>
      </c>
      <c r="B6703" s="76">
        <f>Clienti!A6703</f>
        <v>0</v>
      </c>
    </row>
    <row r="6704" spans="1:2">
      <c r="A6704" s="105" t="str">
        <f>TRIM(Clienti!B6704)</f>
        <v/>
      </c>
      <c r="B6704" s="76">
        <f>Clienti!A6704</f>
        <v>0</v>
      </c>
    </row>
    <row r="6705" spans="1:2">
      <c r="A6705" s="105" t="str">
        <f>TRIM(Clienti!B6705)</f>
        <v/>
      </c>
      <c r="B6705" s="76">
        <f>Clienti!A6705</f>
        <v>0</v>
      </c>
    </row>
    <row r="6706" spans="1:2">
      <c r="A6706" s="105" t="str">
        <f>TRIM(Clienti!B6706)</f>
        <v/>
      </c>
      <c r="B6706" s="76">
        <f>Clienti!A6706</f>
        <v>0</v>
      </c>
    </row>
    <row r="6707" spans="1:2">
      <c r="A6707" s="105" t="str">
        <f>TRIM(Clienti!B6707)</f>
        <v/>
      </c>
      <c r="B6707" s="76">
        <f>Clienti!A6707</f>
        <v>0</v>
      </c>
    </row>
    <row r="6708" spans="1:2">
      <c r="A6708" s="105" t="str">
        <f>TRIM(Clienti!B6708)</f>
        <v/>
      </c>
      <c r="B6708" s="76">
        <f>Clienti!A6708</f>
        <v>0</v>
      </c>
    </row>
    <row r="6709" spans="1:2">
      <c r="A6709" s="105" t="str">
        <f>TRIM(Clienti!B6709)</f>
        <v/>
      </c>
      <c r="B6709" s="76">
        <f>Clienti!A6709</f>
        <v>0</v>
      </c>
    </row>
    <row r="6710" spans="1:2">
      <c r="A6710" s="105" t="str">
        <f>TRIM(Clienti!B6710)</f>
        <v/>
      </c>
      <c r="B6710" s="76">
        <f>Clienti!A6710</f>
        <v>0</v>
      </c>
    </row>
    <row r="6711" spans="1:2">
      <c r="A6711" s="105" t="str">
        <f>TRIM(Clienti!B6711)</f>
        <v/>
      </c>
      <c r="B6711" s="76">
        <f>Clienti!A6711</f>
        <v>0</v>
      </c>
    </row>
    <row r="6712" spans="1:2">
      <c r="A6712" s="105" t="str">
        <f>TRIM(Clienti!B6712)</f>
        <v/>
      </c>
      <c r="B6712" s="76">
        <f>Clienti!A6712</f>
        <v>0</v>
      </c>
    </row>
    <row r="6713" spans="1:2">
      <c r="A6713" s="105" t="str">
        <f>TRIM(Clienti!B6713)</f>
        <v/>
      </c>
      <c r="B6713" s="76">
        <f>Clienti!A6713</f>
        <v>0</v>
      </c>
    </row>
    <row r="6714" spans="1:2">
      <c r="A6714" s="105" t="str">
        <f>TRIM(Clienti!B6714)</f>
        <v/>
      </c>
      <c r="B6714" s="76">
        <f>Clienti!A6714</f>
        <v>0</v>
      </c>
    </row>
    <row r="6715" spans="1:2">
      <c r="A6715" s="105" t="str">
        <f>TRIM(Clienti!B6715)</f>
        <v/>
      </c>
      <c r="B6715" s="76">
        <f>Clienti!A6715</f>
        <v>0</v>
      </c>
    </row>
    <row r="6716" spans="1:2">
      <c r="A6716" s="105" t="str">
        <f>TRIM(Clienti!B6716)</f>
        <v/>
      </c>
      <c r="B6716" s="76">
        <f>Clienti!A6716</f>
        <v>0</v>
      </c>
    </row>
    <row r="6717" spans="1:2">
      <c r="A6717" s="105" t="str">
        <f>TRIM(Clienti!B6717)</f>
        <v/>
      </c>
      <c r="B6717" s="76">
        <f>Clienti!A6717</f>
        <v>0</v>
      </c>
    </row>
    <row r="6718" spans="1:2">
      <c r="A6718" s="105" t="str">
        <f>TRIM(Clienti!B6718)</f>
        <v/>
      </c>
      <c r="B6718" s="76">
        <f>Clienti!A6718</f>
        <v>0</v>
      </c>
    </row>
    <row r="6719" spans="1:2">
      <c r="A6719" s="105" t="str">
        <f>TRIM(Clienti!B6719)</f>
        <v/>
      </c>
      <c r="B6719" s="76">
        <f>Clienti!A6719</f>
        <v>0</v>
      </c>
    </row>
    <row r="6720" spans="1:2">
      <c r="A6720" s="105" t="str">
        <f>TRIM(Clienti!B6720)</f>
        <v/>
      </c>
      <c r="B6720" s="76">
        <f>Clienti!A6720</f>
        <v>0</v>
      </c>
    </row>
    <row r="6721" spans="1:2">
      <c r="A6721" s="105" t="str">
        <f>TRIM(Clienti!B6721)</f>
        <v/>
      </c>
      <c r="B6721" s="76">
        <f>Clienti!A6721</f>
        <v>0</v>
      </c>
    </row>
    <row r="6722" spans="1:2">
      <c r="A6722" s="105" t="str">
        <f>TRIM(Clienti!B6722)</f>
        <v/>
      </c>
      <c r="B6722" s="76">
        <f>Clienti!A6722</f>
        <v>0</v>
      </c>
    </row>
    <row r="6723" spans="1:2">
      <c r="A6723" s="105" t="str">
        <f>TRIM(Clienti!B6723)</f>
        <v/>
      </c>
      <c r="B6723" s="76">
        <f>Clienti!A6723</f>
        <v>0</v>
      </c>
    </row>
    <row r="6724" spans="1:2">
      <c r="A6724" s="105" t="str">
        <f>TRIM(Clienti!B6724)</f>
        <v/>
      </c>
      <c r="B6724" s="76">
        <f>Clienti!A6724</f>
        <v>0</v>
      </c>
    </row>
    <row r="6725" spans="1:2">
      <c r="A6725" s="105" t="str">
        <f>TRIM(Clienti!B6725)</f>
        <v/>
      </c>
      <c r="B6725" s="76">
        <f>Clienti!A6725</f>
        <v>0</v>
      </c>
    </row>
    <row r="6726" spans="1:2">
      <c r="A6726" s="105" t="str">
        <f>TRIM(Clienti!B6726)</f>
        <v/>
      </c>
      <c r="B6726" s="76">
        <f>Clienti!A6726</f>
        <v>0</v>
      </c>
    </row>
    <row r="6727" spans="1:2">
      <c r="A6727" s="105" t="str">
        <f>TRIM(Clienti!B6727)</f>
        <v/>
      </c>
      <c r="B6727" s="76">
        <f>Clienti!A6727</f>
        <v>0</v>
      </c>
    </row>
    <row r="6728" spans="1:2">
      <c r="A6728" s="105" t="str">
        <f>TRIM(Clienti!B6728)</f>
        <v/>
      </c>
      <c r="B6728" s="76">
        <f>Clienti!A6728</f>
        <v>0</v>
      </c>
    </row>
    <row r="6729" spans="1:2">
      <c r="A6729" s="105" t="str">
        <f>TRIM(Clienti!B6729)</f>
        <v/>
      </c>
      <c r="B6729" s="76">
        <f>Clienti!A6729</f>
        <v>0</v>
      </c>
    </row>
    <row r="6730" spans="1:2">
      <c r="A6730" s="105" t="str">
        <f>TRIM(Clienti!B6730)</f>
        <v/>
      </c>
      <c r="B6730" s="76">
        <f>Clienti!A6730</f>
        <v>0</v>
      </c>
    </row>
    <row r="6731" spans="1:2">
      <c r="A6731" s="105" t="str">
        <f>TRIM(Clienti!B6731)</f>
        <v/>
      </c>
      <c r="B6731" s="76">
        <f>Clienti!A6731</f>
        <v>0</v>
      </c>
    </row>
    <row r="6732" spans="1:2">
      <c r="A6732" s="105" t="str">
        <f>TRIM(Clienti!B6732)</f>
        <v/>
      </c>
      <c r="B6732" s="76">
        <f>Clienti!A6732</f>
        <v>0</v>
      </c>
    </row>
    <row r="6733" spans="1:2">
      <c r="A6733" s="105" t="str">
        <f>TRIM(Clienti!B6733)</f>
        <v/>
      </c>
      <c r="B6733" s="76">
        <f>Clienti!A6733</f>
        <v>0</v>
      </c>
    </row>
    <row r="6734" spans="1:2">
      <c r="A6734" s="105" t="str">
        <f>TRIM(Clienti!B6734)</f>
        <v/>
      </c>
      <c r="B6734" s="76">
        <f>Clienti!A6734</f>
        <v>0</v>
      </c>
    </row>
    <row r="6735" spans="1:2">
      <c r="A6735" s="105" t="str">
        <f>TRIM(Clienti!B6735)</f>
        <v/>
      </c>
      <c r="B6735" s="76">
        <f>Clienti!A6735</f>
        <v>0</v>
      </c>
    </row>
    <row r="6736" spans="1:2">
      <c r="A6736" s="105" t="str">
        <f>TRIM(Clienti!B6736)</f>
        <v/>
      </c>
      <c r="B6736" s="76">
        <f>Clienti!A6736</f>
        <v>0</v>
      </c>
    </row>
    <row r="6737" spans="1:2">
      <c r="A6737" s="105" t="str">
        <f>TRIM(Clienti!B6737)</f>
        <v/>
      </c>
      <c r="B6737" s="76">
        <f>Clienti!A6737</f>
        <v>0</v>
      </c>
    </row>
    <row r="6738" spans="1:2">
      <c r="A6738" s="105" t="str">
        <f>TRIM(Clienti!B6738)</f>
        <v/>
      </c>
      <c r="B6738" s="76">
        <f>Clienti!A6738</f>
        <v>0</v>
      </c>
    </row>
    <row r="6739" spans="1:2">
      <c r="A6739" s="105" t="str">
        <f>TRIM(Clienti!B6739)</f>
        <v/>
      </c>
      <c r="B6739" s="76">
        <f>Clienti!A6739</f>
        <v>0</v>
      </c>
    </row>
    <row r="6740" spans="1:2">
      <c r="A6740" s="105" t="str">
        <f>TRIM(Clienti!B6740)</f>
        <v/>
      </c>
      <c r="B6740" s="76">
        <f>Clienti!A6740</f>
        <v>0</v>
      </c>
    </row>
    <row r="6741" spans="1:2">
      <c r="A6741" s="105" t="str">
        <f>TRIM(Clienti!B6741)</f>
        <v/>
      </c>
      <c r="B6741" s="76">
        <f>Clienti!A6741</f>
        <v>0</v>
      </c>
    </row>
    <row r="6742" spans="1:2">
      <c r="A6742" s="105" t="str">
        <f>TRIM(Clienti!B6742)</f>
        <v/>
      </c>
      <c r="B6742" s="76">
        <f>Clienti!A6742</f>
        <v>0</v>
      </c>
    </row>
    <row r="6743" spans="1:2">
      <c r="A6743" s="105" t="str">
        <f>TRIM(Clienti!B6743)</f>
        <v/>
      </c>
      <c r="B6743" s="76">
        <f>Clienti!A6743</f>
        <v>0</v>
      </c>
    </row>
    <row r="6744" spans="1:2">
      <c r="A6744" s="105" t="str">
        <f>TRIM(Clienti!B6744)</f>
        <v/>
      </c>
      <c r="B6744" s="76">
        <f>Clienti!A6744</f>
        <v>0</v>
      </c>
    </row>
    <row r="6745" spans="1:2">
      <c r="A6745" s="105" t="str">
        <f>TRIM(Clienti!B6745)</f>
        <v/>
      </c>
      <c r="B6745" s="76">
        <f>Clienti!A6745</f>
        <v>0</v>
      </c>
    </row>
    <row r="6746" spans="1:2">
      <c r="A6746" s="105" t="str">
        <f>TRIM(Clienti!B6746)</f>
        <v/>
      </c>
      <c r="B6746" s="76">
        <f>Clienti!A6746</f>
        <v>0</v>
      </c>
    </row>
    <row r="6747" spans="1:2">
      <c r="A6747" s="105" t="str">
        <f>TRIM(Clienti!B6747)</f>
        <v/>
      </c>
      <c r="B6747" s="76">
        <f>Clienti!A6747</f>
        <v>0</v>
      </c>
    </row>
    <row r="6748" spans="1:2">
      <c r="A6748" s="105" t="str">
        <f>TRIM(Clienti!B6748)</f>
        <v/>
      </c>
      <c r="B6748" s="76">
        <f>Clienti!A6748</f>
        <v>0</v>
      </c>
    </row>
    <row r="6749" spans="1:2">
      <c r="A6749" s="105" t="str">
        <f>TRIM(Clienti!B6749)</f>
        <v/>
      </c>
      <c r="B6749" s="76">
        <f>Clienti!A6749</f>
        <v>0</v>
      </c>
    </row>
    <row r="6750" spans="1:2">
      <c r="A6750" s="105" t="str">
        <f>TRIM(Clienti!B6750)</f>
        <v/>
      </c>
      <c r="B6750" s="76">
        <f>Clienti!A6750</f>
        <v>0</v>
      </c>
    </row>
    <row r="6751" spans="1:2">
      <c r="A6751" s="105" t="str">
        <f>TRIM(Clienti!B6751)</f>
        <v/>
      </c>
      <c r="B6751" s="76">
        <f>Clienti!A6751</f>
        <v>0</v>
      </c>
    </row>
    <row r="6752" spans="1:2">
      <c r="A6752" s="105" t="str">
        <f>TRIM(Clienti!B6752)</f>
        <v/>
      </c>
      <c r="B6752" s="76">
        <f>Clienti!A6752</f>
        <v>0</v>
      </c>
    </row>
    <row r="6753" spans="1:2">
      <c r="A6753" s="105" t="str">
        <f>TRIM(Clienti!B6753)</f>
        <v/>
      </c>
      <c r="B6753" s="76">
        <f>Clienti!A6753</f>
        <v>0</v>
      </c>
    </row>
    <row r="6754" spans="1:2">
      <c r="A6754" s="105" t="str">
        <f>TRIM(Clienti!B6754)</f>
        <v/>
      </c>
      <c r="B6754" s="76">
        <f>Clienti!A6754</f>
        <v>0</v>
      </c>
    </row>
    <row r="6755" spans="1:2">
      <c r="A6755" s="105" t="str">
        <f>TRIM(Clienti!B6755)</f>
        <v/>
      </c>
      <c r="B6755" s="76">
        <f>Clienti!A6755</f>
        <v>0</v>
      </c>
    </row>
    <row r="6756" spans="1:2">
      <c r="A6756" s="105" t="str">
        <f>TRIM(Clienti!B6756)</f>
        <v/>
      </c>
      <c r="B6756" s="76">
        <f>Clienti!A6756</f>
        <v>0</v>
      </c>
    </row>
    <row r="6757" spans="1:2">
      <c r="A6757" s="105" t="str">
        <f>TRIM(Clienti!B6757)</f>
        <v/>
      </c>
      <c r="B6757" s="76">
        <f>Clienti!A6757</f>
        <v>0</v>
      </c>
    </row>
    <row r="6758" spans="1:2">
      <c r="A6758" s="105" t="str">
        <f>TRIM(Clienti!B6758)</f>
        <v/>
      </c>
      <c r="B6758" s="76">
        <f>Clienti!A6758</f>
        <v>0</v>
      </c>
    </row>
    <row r="6759" spans="1:2">
      <c r="A6759" s="105" t="str">
        <f>TRIM(Clienti!B6759)</f>
        <v/>
      </c>
      <c r="B6759" s="76">
        <f>Clienti!A6759</f>
        <v>0</v>
      </c>
    </row>
    <row r="6760" spans="1:2">
      <c r="A6760" s="105" t="str">
        <f>TRIM(Clienti!B6760)</f>
        <v/>
      </c>
      <c r="B6760" s="76">
        <f>Clienti!A6760</f>
        <v>0</v>
      </c>
    </row>
    <row r="6761" spans="1:2">
      <c r="A6761" s="105" t="str">
        <f>TRIM(Clienti!B6761)</f>
        <v/>
      </c>
      <c r="B6761" s="76">
        <f>Clienti!A6761</f>
        <v>0</v>
      </c>
    </row>
    <row r="6762" spans="1:2">
      <c r="A6762" s="105" t="str">
        <f>TRIM(Clienti!B6762)</f>
        <v/>
      </c>
      <c r="B6762" s="76">
        <f>Clienti!A6762</f>
        <v>0</v>
      </c>
    </row>
    <row r="6763" spans="1:2">
      <c r="A6763" s="105" t="str">
        <f>TRIM(Clienti!B6763)</f>
        <v/>
      </c>
      <c r="B6763" s="76">
        <f>Clienti!A6763</f>
        <v>0</v>
      </c>
    </row>
    <row r="6764" spans="1:2">
      <c r="A6764" s="105" t="str">
        <f>TRIM(Clienti!B6764)</f>
        <v/>
      </c>
      <c r="B6764" s="76">
        <f>Clienti!A6764</f>
        <v>0</v>
      </c>
    </row>
    <row r="6765" spans="1:2">
      <c r="A6765" s="105" t="str">
        <f>TRIM(Clienti!B6765)</f>
        <v/>
      </c>
      <c r="B6765" s="76">
        <f>Clienti!A6765</f>
        <v>0</v>
      </c>
    </row>
    <row r="6766" spans="1:2">
      <c r="A6766" s="105" t="str">
        <f>TRIM(Clienti!B6766)</f>
        <v/>
      </c>
      <c r="B6766" s="76">
        <f>Clienti!A6766</f>
        <v>0</v>
      </c>
    </row>
    <row r="6767" spans="1:2">
      <c r="A6767" s="105" t="str">
        <f>TRIM(Clienti!B6767)</f>
        <v/>
      </c>
      <c r="B6767" s="76">
        <f>Clienti!A6767</f>
        <v>0</v>
      </c>
    </row>
    <row r="6768" spans="1:2">
      <c r="A6768" s="105" t="str">
        <f>TRIM(Clienti!B6768)</f>
        <v/>
      </c>
      <c r="B6768" s="76">
        <f>Clienti!A6768</f>
        <v>0</v>
      </c>
    </row>
    <row r="6769" spans="1:2">
      <c r="A6769" s="105" t="str">
        <f>TRIM(Clienti!B6769)</f>
        <v/>
      </c>
      <c r="B6769" s="76">
        <f>Clienti!A6769</f>
        <v>0</v>
      </c>
    </row>
    <row r="6770" spans="1:2">
      <c r="A6770" s="105" t="str">
        <f>TRIM(Clienti!B6770)</f>
        <v/>
      </c>
      <c r="B6770" s="76">
        <f>Clienti!A6770</f>
        <v>0</v>
      </c>
    </row>
    <row r="6771" spans="1:2">
      <c r="A6771" s="105" t="str">
        <f>TRIM(Clienti!B6771)</f>
        <v/>
      </c>
      <c r="B6771" s="76">
        <f>Clienti!A6771</f>
        <v>0</v>
      </c>
    </row>
    <row r="6772" spans="1:2">
      <c r="A6772" s="105" t="str">
        <f>TRIM(Clienti!B6772)</f>
        <v/>
      </c>
      <c r="B6772" s="76">
        <f>Clienti!A6772</f>
        <v>0</v>
      </c>
    </row>
    <row r="6773" spans="1:2">
      <c r="A6773" s="105" t="str">
        <f>TRIM(Clienti!B6773)</f>
        <v/>
      </c>
      <c r="B6773" s="76">
        <f>Clienti!A6773</f>
        <v>0</v>
      </c>
    </row>
    <row r="6774" spans="1:2">
      <c r="A6774" s="105" t="str">
        <f>TRIM(Clienti!B6774)</f>
        <v/>
      </c>
      <c r="B6774" s="76">
        <f>Clienti!A6774</f>
        <v>0</v>
      </c>
    </row>
    <row r="6775" spans="1:2">
      <c r="A6775" s="105" t="str">
        <f>TRIM(Clienti!B6775)</f>
        <v/>
      </c>
      <c r="B6775" s="76">
        <f>Clienti!A6775</f>
        <v>0</v>
      </c>
    </row>
    <row r="6776" spans="1:2">
      <c r="A6776" s="105" t="str">
        <f>TRIM(Clienti!B6776)</f>
        <v/>
      </c>
      <c r="B6776" s="76">
        <f>Clienti!A6776</f>
        <v>0</v>
      </c>
    </row>
    <row r="6777" spans="1:2">
      <c r="A6777" s="105" t="str">
        <f>TRIM(Clienti!B6777)</f>
        <v/>
      </c>
      <c r="B6777" s="76">
        <f>Clienti!A6777</f>
        <v>0</v>
      </c>
    </row>
    <row r="6778" spans="1:2">
      <c r="A6778" s="105" t="str">
        <f>TRIM(Clienti!B6778)</f>
        <v/>
      </c>
      <c r="B6778" s="76">
        <f>Clienti!A6778</f>
        <v>0</v>
      </c>
    </row>
    <row r="6779" spans="1:2">
      <c r="A6779" s="105" t="str">
        <f>TRIM(Clienti!B6779)</f>
        <v/>
      </c>
      <c r="B6779" s="76">
        <f>Clienti!A6779</f>
        <v>0</v>
      </c>
    </row>
    <row r="6780" spans="1:2">
      <c r="A6780" s="105" t="str">
        <f>TRIM(Clienti!B6780)</f>
        <v/>
      </c>
      <c r="B6780" s="76">
        <f>Clienti!A6780</f>
        <v>0</v>
      </c>
    </row>
    <row r="6781" spans="1:2">
      <c r="A6781" s="105" t="str">
        <f>TRIM(Clienti!B6781)</f>
        <v/>
      </c>
      <c r="B6781" s="76">
        <f>Clienti!A6781</f>
        <v>0</v>
      </c>
    </row>
    <row r="6782" spans="1:2">
      <c r="A6782" s="105" t="str">
        <f>TRIM(Clienti!B6782)</f>
        <v/>
      </c>
      <c r="B6782" s="76">
        <f>Clienti!A6782</f>
        <v>0</v>
      </c>
    </row>
    <row r="6783" spans="1:2">
      <c r="A6783" s="105" t="str">
        <f>TRIM(Clienti!B6783)</f>
        <v/>
      </c>
      <c r="B6783" s="76">
        <f>Clienti!A6783</f>
        <v>0</v>
      </c>
    </row>
    <row r="6784" spans="1:2">
      <c r="A6784" s="105" t="str">
        <f>TRIM(Clienti!B6784)</f>
        <v/>
      </c>
      <c r="B6784" s="76">
        <f>Clienti!A6784</f>
        <v>0</v>
      </c>
    </row>
    <row r="6785" spans="1:2">
      <c r="A6785" s="105" t="str">
        <f>TRIM(Clienti!B6785)</f>
        <v/>
      </c>
      <c r="B6785" s="76">
        <f>Clienti!A6785</f>
        <v>0</v>
      </c>
    </row>
    <row r="6786" spans="1:2">
      <c r="A6786" s="105" t="str">
        <f>TRIM(Clienti!B6786)</f>
        <v/>
      </c>
      <c r="B6786" s="76">
        <f>Clienti!A6786</f>
        <v>0</v>
      </c>
    </row>
    <row r="6787" spans="1:2">
      <c r="A6787" s="105" t="str">
        <f>TRIM(Clienti!B6787)</f>
        <v/>
      </c>
      <c r="B6787" s="76">
        <f>Clienti!A6787</f>
        <v>0</v>
      </c>
    </row>
    <row r="6788" spans="1:2">
      <c r="A6788" s="105" t="str">
        <f>TRIM(Clienti!B6788)</f>
        <v/>
      </c>
      <c r="B6788" s="76">
        <f>Clienti!A6788</f>
        <v>0</v>
      </c>
    </row>
    <row r="6789" spans="1:2">
      <c r="A6789" s="105" t="str">
        <f>TRIM(Clienti!B6789)</f>
        <v/>
      </c>
      <c r="B6789" s="76">
        <f>Clienti!A6789</f>
        <v>0</v>
      </c>
    </row>
    <row r="6790" spans="1:2">
      <c r="A6790" s="105" t="str">
        <f>TRIM(Clienti!B6790)</f>
        <v/>
      </c>
      <c r="B6790" s="76">
        <f>Clienti!A6790</f>
        <v>0</v>
      </c>
    </row>
    <row r="6791" spans="1:2">
      <c r="A6791" s="105" t="str">
        <f>TRIM(Clienti!B6791)</f>
        <v/>
      </c>
      <c r="B6791" s="76">
        <f>Clienti!A6791</f>
        <v>0</v>
      </c>
    </row>
    <row r="6792" spans="1:2">
      <c r="A6792" s="105" t="str">
        <f>TRIM(Clienti!B6792)</f>
        <v/>
      </c>
      <c r="B6792" s="76">
        <f>Clienti!A6792</f>
        <v>0</v>
      </c>
    </row>
    <row r="6793" spans="1:2">
      <c r="A6793" s="105" t="str">
        <f>TRIM(Clienti!B6793)</f>
        <v/>
      </c>
      <c r="B6793" s="76">
        <f>Clienti!A6793</f>
        <v>0</v>
      </c>
    </row>
    <row r="6794" spans="1:2">
      <c r="A6794" s="105" t="str">
        <f>TRIM(Clienti!B6794)</f>
        <v/>
      </c>
      <c r="B6794" s="76">
        <f>Clienti!A6794</f>
        <v>0</v>
      </c>
    </row>
    <row r="6795" spans="1:2">
      <c r="A6795" s="105" t="str">
        <f>TRIM(Clienti!B6795)</f>
        <v/>
      </c>
      <c r="B6795" s="76">
        <f>Clienti!A6795</f>
        <v>0</v>
      </c>
    </row>
    <row r="6796" spans="1:2">
      <c r="A6796" s="105" t="str">
        <f>TRIM(Clienti!B6796)</f>
        <v/>
      </c>
      <c r="B6796" s="76">
        <f>Clienti!A6796</f>
        <v>0</v>
      </c>
    </row>
    <row r="6797" spans="1:2">
      <c r="A6797" s="105" t="str">
        <f>TRIM(Clienti!B6797)</f>
        <v/>
      </c>
      <c r="B6797" s="76">
        <f>Clienti!A6797</f>
        <v>0</v>
      </c>
    </row>
    <row r="6798" spans="1:2">
      <c r="A6798" s="105" t="str">
        <f>TRIM(Clienti!B6798)</f>
        <v/>
      </c>
      <c r="B6798" s="76">
        <f>Clienti!A6798</f>
        <v>0</v>
      </c>
    </row>
    <row r="6799" spans="1:2">
      <c r="A6799" s="105" t="str">
        <f>TRIM(Clienti!B6799)</f>
        <v/>
      </c>
      <c r="B6799" s="76">
        <f>Clienti!A6799</f>
        <v>0</v>
      </c>
    </row>
    <row r="6800" spans="1:2">
      <c r="A6800" s="105" t="str">
        <f>TRIM(Clienti!B6800)</f>
        <v/>
      </c>
      <c r="B6800" s="76">
        <f>Clienti!A6800</f>
        <v>0</v>
      </c>
    </row>
    <row r="6801" spans="1:2">
      <c r="A6801" s="105" t="str">
        <f>TRIM(Clienti!B6801)</f>
        <v/>
      </c>
      <c r="B6801" s="76">
        <f>Clienti!A6801</f>
        <v>0</v>
      </c>
    </row>
    <row r="6802" spans="1:2">
      <c r="A6802" s="105" t="str">
        <f>TRIM(Clienti!B6802)</f>
        <v/>
      </c>
      <c r="B6802" s="76">
        <f>Clienti!A6802</f>
        <v>0</v>
      </c>
    </row>
    <row r="6803" spans="1:2">
      <c r="A6803" s="105" t="str">
        <f>TRIM(Clienti!B6803)</f>
        <v/>
      </c>
      <c r="B6803" s="76">
        <f>Clienti!A6803</f>
        <v>0</v>
      </c>
    </row>
    <row r="6804" spans="1:2">
      <c r="A6804" s="105" t="str">
        <f>TRIM(Clienti!B6804)</f>
        <v/>
      </c>
      <c r="B6804" s="76">
        <f>Clienti!A6804</f>
        <v>0</v>
      </c>
    </row>
    <row r="6805" spans="1:2">
      <c r="A6805" s="105" t="str">
        <f>TRIM(Clienti!B6805)</f>
        <v/>
      </c>
      <c r="B6805" s="76">
        <f>Clienti!A6805</f>
        <v>0</v>
      </c>
    </row>
    <row r="6806" spans="1:2">
      <c r="A6806" s="105" t="str">
        <f>TRIM(Clienti!B6806)</f>
        <v/>
      </c>
      <c r="B6806" s="76">
        <f>Clienti!A6806</f>
        <v>0</v>
      </c>
    </row>
    <row r="6807" spans="1:2">
      <c r="A6807" s="105" t="str">
        <f>TRIM(Clienti!B6807)</f>
        <v/>
      </c>
      <c r="B6807" s="76">
        <f>Clienti!A6807</f>
        <v>0</v>
      </c>
    </row>
    <row r="6808" spans="1:2">
      <c r="A6808" s="105" t="str">
        <f>TRIM(Clienti!B6808)</f>
        <v/>
      </c>
      <c r="B6808" s="76">
        <f>Clienti!A6808</f>
        <v>0</v>
      </c>
    </row>
    <row r="6809" spans="1:2">
      <c r="A6809" s="105" t="str">
        <f>TRIM(Clienti!B6809)</f>
        <v/>
      </c>
      <c r="B6809" s="76">
        <f>Clienti!A6809</f>
        <v>0</v>
      </c>
    </row>
    <row r="6810" spans="1:2">
      <c r="A6810" s="105" t="str">
        <f>TRIM(Clienti!B6810)</f>
        <v/>
      </c>
      <c r="B6810" s="76">
        <f>Clienti!A6810</f>
        <v>0</v>
      </c>
    </row>
    <row r="6811" spans="1:2">
      <c r="A6811" s="105" t="str">
        <f>TRIM(Clienti!B6811)</f>
        <v/>
      </c>
      <c r="B6811" s="76">
        <f>Clienti!A6811</f>
        <v>0</v>
      </c>
    </row>
    <row r="6812" spans="1:2">
      <c r="A6812" s="105" t="str">
        <f>TRIM(Clienti!B6812)</f>
        <v/>
      </c>
      <c r="B6812" s="76">
        <f>Clienti!A6812</f>
        <v>0</v>
      </c>
    </row>
    <row r="6813" spans="1:2">
      <c r="A6813" s="105" t="str">
        <f>TRIM(Clienti!B6813)</f>
        <v/>
      </c>
      <c r="B6813" s="76">
        <f>Clienti!A6813</f>
        <v>0</v>
      </c>
    </row>
    <row r="6814" spans="1:2">
      <c r="A6814" s="105" t="str">
        <f>TRIM(Clienti!B6814)</f>
        <v/>
      </c>
      <c r="B6814" s="76">
        <f>Clienti!A6814</f>
        <v>0</v>
      </c>
    </row>
    <row r="6815" spans="1:2">
      <c r="A6815" s="105" t="str">
        <f>TRIM(Clienti!B6815)</f>
        <v/>
      </c>
      <c r="B6815" s="76">
        <f>Clienti!A6815</f>
        <v>0</v>
      </c>
    </row>
    <row r="6816" spans="1:2">
      <c r="A6816" s="105" t="str">
        <f>TRIM(Clienti!B6816)</f>
        <v/>
      </c>
      <c r="B6816" s="76">
        <f>Clienti!A6816</f>
        <v>0</v>
      </c>
    </row>
    <row r="6817" spans="1:2">
      <c r="A6817" s="105" t="str">
        <f>TRIM(Clienti!B6817)</f>
        <v/>
      </c>
      <c r="B6817" s="76">
        <f>Clienti!A6817</f>
        <v>0</v>
      </c>
    </row>
    <row r="6818" spans="1:2">
      <c r="A6818" s="105" t="str">
        <f>TRIM(Clienti!B6818)</f>
        <v/>
      </c>
      <c r="B6818" s="76">
        <f>Clienti!A6818</f>
        <v>0</v>
      </c>
    </row>
    <row r="6819" spans="1:2">
      <c r="A6819" s="105" t="str">
        <f>TRIM(Clienti!B6819)</f>
        <v/>
      </c>
      <c r="B6819" s="76">
        <f>Clienti!A6819</f>
        <v>0</v>
      </c>
    </row>
    <row r="6820" spans="1:2">
      <c r="A6820" s="105" t="str">
        <f>TRIM(Clienti!B6820)</f>
        <v/>
      </c>
      <c r="B6820" s="76">
        <f>Clienti!A6820</f>
        <v>0</v>
      </c>
    </row>
    <row r="6821" spans="1:2">
      <c r="A6821" s="105" t="str">
        <f>TRIM(Clienti!B6821)</f>
        <v/>
      </c>
      <c r="B6821" s="76">
        <f>Clienti!A6821</f>
        <v>0</v>
      </c>
    </row>
    <row r="6822" spans="1:2">
      <c r="A6822" s="105" t="str">
        <f>TRIM(Clienti!B6822)</f>
        <v/>
      </c>
      <c r="B6822" s="76">
        <f>Clienti!A6822</f>
        <v>0</v>
      </c>
    </row>
    <row r="6823" spans="1:2">
      <c r="A6823" s="105" t="str">
        <f>TRIM(Clienti!B6823)</f>
        <v/>
      </c>
      <c r="B6823" s="76">
        <f>Clienti!A6823</f>
        <v>0</v>
      </c>
    </row>
    <row r="6824" spans="1:2">
      <c r="A6824" s="105" t="str">
        <f>TRIM(Clienti!B6824)</f>
        <v/>
      </c>
      <c r="B6824" s="76">
        <f>Clienti!A6824</f>
        <v>0</v>
      </c>
    </row>
    <row r="6825" spans="1:2">
      <c r="A6825" s="105" t="str">
        <f>TRIM(Clienti!B6825)</f>
        <v/>
      </c>
      <c r="B6825" s="76">
        <f>Clienti!A6825</f>
        <v>0</v>
      </c>
    </row>
    <row r="6826" spans="1:2">
      <c r="A6826" s="105" t="str">
        <f>TRIM(Clienti!B6826)</f>
        <v/>
      </c>
      <c r="B6826" s="76">
        <f>Clienti!A6826</f>
        <v>0</v>
      </c>
    </row>
    <row r="6827" spans="1:2">
      <c r="A6827" s="105" t="str">
        <f>TRIM(Clienti!B6827)</f>
        <v/>
      </c>
      <c r="B6827" s="76">
        <f>Clienti!A6827</f>
        <v>0</v>
      </c>
    </row>
    <row r="6828" spans="1:2">
      <c r="A6828" s="105" t="str">
        <f>TRIM(Clienti!B6828)</f>
        <v/>
      </c>
      <c r="B6828" s="76">
        <f>Clienti!A6828</f>
        <v>0</v>
      </c>
    </row>
    <row r="6829" spans="1:2">
      <c r="A6829" s="105" t="str">
        <f>TRIM(Clienti!B6829)</f>
        <v/>
      </c>
      <c r="B6829" s="76">
        <f>Clienti!A6829</f>
        <v>0</v>
      </c>
    </row>
    <row r="6830" spans="1:2">
      <c r="A6830" s="105" t="str">
        <f>TRIM(Clienti!B6830)</f>
        <v/>
      </c>
      <c r="B6830" s="76">
        <f>Clienti!A6830</f>
        <v>0</v>
      </c>
    </row>
    <row r="6831" spans="1:2">
      <c r="A6831" s="105" t="str">
        <f>TRIM(Clienti!B6831)</f>
        <v/>
      </c>
      <c r="B6831" s="76">
        <f>Clienti!A6831</f>
        <v>0</v>
      </c>
    </row>
    <row r="6832" spans="1:2">
      <c r="A6832" s="105" t="str">
        <f>TRIM(Clienti!B6832)</f>
        <v/>
      </c>
      <c r="B6832" s="76">
        <f>Clienti!A6832</f>
        <v>0</v>
      </c>
    </row>
    <row r="6833" spans="1:2">
      <c r="A6833" s="105" t="str">
        <f>TRIM(Clienti!B6833)</f>
        <v/>
      </c>
      <c r="B6833" s="76">
        <f>Clienti!A6833</f>
        <v>0</v>
      </c>
    </row>
    <row r="6834" spans="1:2">
      <c r="A6834" s="105" t="str">
        <f>TRIM(Clienti!B6834)</f>
        <v/>
      </c>
      <c r="B6834" s="76">
        <f>Clienti!A6834</f>
        <v>0</v>
      </c>
    </row>
    <row r="6835" spans="1:2">
      <c r="A6835" s="105" t="str">
        <f>TRIM(Clienti!B6835)</f>
        <v/>
      </c>
      <c r="B6835" s="76">
        <f>Clienti!A6835</f>
        <v>0</v>
      </c>
    </row>
    <row r="6836" spans="1:2">
      <c r="A6836" s="105" t="str">
        <f>TRIM(Clienti!B6836)</f>
        <v/>
      </c>
      <c r="B6836" s="76">
        <f>Clienti!A6836</f>
        <v>0</v>
      </c>
    </row>
    <row r="6837" spans="1:2">
      <c r="A6837" s="105" t="str">
        <f>TRIM(Clienti!B6837)</f>
        <v/>
      </c>
      <c r="B6837" s="76">
        <f>Clienti!A6837</f>
        <v>0</v>
      </c>
    </row>
    <row r="6838" spans="1:2">
      <c r="A6838" s="105" t="str">
        <f>TRIM(Clienti!B6838)</f>
        <v/>
      </c>
      <c r="B6838" s="76">
        <f>Clienti!A6838</f>
        <v>0</v>
      </c>
    </row>
    <row r="6839" spans="1:2">
      <c r="A6839" s="105" t="str">
        <f>TRIM(Clienti!B6839)</f>
        <v/>
      </c>
      <c r="B6839" s="76">
        <f>Clienti!A6839</f>
        <v>0</v>
      </c>
    </row>
    <row r="6840" spans="1:2">
      <c r="A6840" s="105" t="str">
        <f>TRIM(Clienti!B6840)</f>
        <v/>
      </c>
      <c r="B6840" s="76">
        <f>Clienti!A6840</f>
        <v>0</v>
      </c>
    </row>
    <row r="6841" spans="1:2">
      <c r="A6841" s="105" t="str">
        <f>TRIM(Clienti!B6841)</f>
        <v/>
      </c>
      <c r="B6841" s="76">
        <f>Clienti!A6841</f>
        <v>0</v>
      </c>
    </row>
    <row r="6842" spans="1:2">
      <c r="A6842" s="105" t="str">
        <f>TRIM(Clienti!B6842)</f>
        <v/>
      </c>
      <c r="B6842" s="76">
        <f>Clienti!A6842</f>
        <v>0</v>
      </c>
    </row>
    <row r="6843" spans="1:2">
      <c r="A6843" s="105" t="str">
        <f>TRIM(Clienti!B6843)</f>
        <v/>
      </c>
      <c r="B6843" s="76">
        <f>Clienti!A6843</f>
        <v>0</v>
      </c>
    </row>
    <row r="6844" spans="1:2">
      <c r="A6844" s="105" t="str">
        <f>TRIM(Clienti!B6844)</f>
        <v/>
      </c>
      <c r="B6844" s="76">
        <f>Clienti!A6844</f>
        <v>0</v>
      </c>
    </row>
    <row r="6845" spans="1:2">
      <c r="A6845" s="105" t="str">
        <f>TRIM(Clienti!B6845)</f>
        <v/>
      </c>
      <c r="B6845" s="76">
        <f>Clienti!A6845</f>
        <v>0</v>
      </c>
    </row>
    <row r="6846" spans="1:2">
      <c r="A6846" s="105" t="str">
        <f>TRIM(Clienti!B6846)</f>
        <v/>
      </c>
      <c r="B6846" s="76">
        <f>Clienti!A6846</f>
        <v>0</v>
      </c>
    </row>
    <row r="6847" spans="1:2">
      <c r="A6847" s="105" t="str">
        <f>TRIM(Clienti!B6847)</f>
        <v/>
      </c>
      <c r="B6847" s="76">
        <f>Clienti!A6847</f>
        <v>0</v>
      </c>
    </row>
    <row r="6848" spans="1:2">
      <c r="A6848" s="105" t="str">
        <f>TRIM(Clienti!B6848)</f>
        <v/>
      </c>
      <c r="B6848" s="76">
        <f>Clienti!A6848</f>
        <v>0</v>
      </c>
    </row>
    <row r="6849" spans="1:2">
      <c r="A6849" s="105" t="str">
        <f>TRIM(Clienti!B6849)</f>
        <v/>
      </c>
      <c r="B6849" s="76">
        <f>Clienti!A6849</f>
        <v>0</v>
      </c>
    </row>
    <row r="6850" spans="1:2">
      <c r="A6850" s="105" t="str">
        <f>TRIM(Clienti!B6850)</f>
        <v/>
      </c>
      <c r="B6850" s="76">
        <f>Clienti!A6850</f>
        <v>0</v>
      </c>
    </row>
    <row r="6851" spans="1:2">
      <c r="A6851" s="105" t="str">
        <f>TRIM(Clienti!B6851)</f>
        <v/>
      </c>
      <c r="B6851" s="76">
        <f>Clienti!A6851</f>
        <v>0</v>
      </c>
    </row>
    <row r="6852" spans="1:2">
      <c r="A6852" s="105" t="str">
        <f>TRIM(Clienti!B6852)</f>
        <v/>
      </c>
      <c r="B6852" s="76">
        <f>Clienti!A6852</f>
        <v>0</v>
      </c>
    </row>
    <row r="6853" spans="1:2">
      <c r="A6853" s="105" t="str">
        <f>TRIM(Clienti!B6853)</f>
        <v/>
      </c>
      <c r="B6853" s="76">
        <f>Clienti!A6853</f>
        <v>0</v>
      </c>
    </row>
    <row r="6854" spans="1:2">
      <c r="A6854" s="105" t="str">
        <f>TRIM(Clienti!B6854)</f>
        <v/>
      </c>
      <c r="B6854" s="76">
        <f>Clienti!A6854</f>
        <v>0</v>
      </c>
    </row>
    <row r="6855" spans="1:2">
      <c r="A6855" s="105" t="str">
        <f>TRIM(Clienti!B6855)</f>
        <v/>
      </c>
      <c r="B6855" s="76">
        <f>Clienti!A6855</f>
        <v>0</v>
      </c>
    </row>
    <row r="6856" spans="1:2">
      <c r="A6856" s="105" t="str">
        <f>TRIM(Clienti!B6856)</f>
        <v/>
      </c>
      <c r="B6856" s="76">
        <f>Clienti!A6856</f>
        <v>0</v>
      </c>
    </row>
    <row r="6857" spans="1:2">
      <c r="A6857" s="105" t="str">
        <f>TRIM(Clienti!B6857)</f>
        <v/>
      </c>
      <c r="B6857" s="76">
        <f>Clienti!A6857</f>
        <v>0</v>
      </c>
    </row>
    <row r="6858" spans="1:2">
      <c r="A6858" s="105" t="str">
        <f>TRIM(Clienti!B6858)</f>
        <v/>
      </c>
      <c r="B6858" s="76">
        <f>Clienti!A6858</f>
        <v>0</v>
      </c>
    </row>
    <row r="6859" spans="1:2">
      <c r="A6859" s="105" t="str">
        <f>TRIM(Clienti!B6859)</f>
        <v/>
      </c>
      <c r="B6859" s="76">
        <f>Clienti!A6859</f>
        <v>0</v>
      </c>
    </row>
    <row r="6860" spans="1:2">
      <c r="A6860" s="105" t="str">
        <f>TRIM(Clienti!B6860)</f>
        <v/>
      </c>
      <c r="B6860" s="76">
        <f>Clienti!A6860</f>
        <v>0</v>
      </c>
    </row>
    <row r="6861" spans="1:2">
      <c r="A6861" s="105" t="str">
        <f>TRIM(Clienti!B6861)</f>
        <v/>
      </c>
      <c r="B6861" s="76">
        <f>Clienti!A6861</f>
        <v>0</v>
      </c>
    </row>
    <row r="6862" spans="1:2">
      <c r="A6862" s="105" t="str">
        <f>TRIM(Clienti!B6862)</f>
        <v/>
      </c>
      <c r="B6862" s="76">
        <f>Clienti!A6862</f>
        <v>0</v>
      </c>
    </row>
    <row r="6863" spans="1:2">
      <c r="A6863" s="105" t="str">
        <f>TRIM(Clienti!B6863)</f>
        <v/>
      </c>
      <c r="B6863" s="76">
        <f>Clienti!A6863</f>
        <v>0</v>
      </c>
    </row>
    <row r="6864" spans="1:2">
      <c r="A6864" s="105" t="str">
        <f>TRIM(Clienti!B6864)</f>
        <v/>
      </c>
      <c r="B6864" s="76">
        <f>Clienti!A6864</f>
        <v>0</v>
      </c>
    </row>
    <row r="6865" spans="1:2">
      <c r="A6865" s="105" t="str">
        <f>TRIM(Clienti!B6865)</f>
        <v/>
      </c>
      <c r="B6865" s="76">
        <f>Clienti!A6865</f>
        <v>0</v>
      </c>
    </row>
    <row r="6866" spans="1:2">
      <c r="A6866" s="105" t="str">
        <f>TRIM(Clienti!B6866)</f>
        <v/>
      </c>
      <c r="B6866" s="76">
        <f>Clienti!A6866</f>
        <v>0</v>
      </c>
    </row>
    <row r="6867" spans="1:2">
      <c r="A6867" s="105" t="str">
        <f>TRIM(Clienti!B6867)</f>
        <v/>
      </c>
      <c r="B6867" s="76">
        <f>Clienti!A6867</f>
        <v>0</v>
      </c>
    </row>
    <row r="6868" spans="1:2">
      <c r="A6868" s="105" t="str">
        <f>TRIM(Clienti!B6868)</f>
        <v/>
      </c>
      <c r="B6868" s="76">
        <f>Clienti!A6868</f>
        <v>0</v>
      </c>
    </row>
    <row r="6869" spans="1:2">
      <c r="A6869" s="105" t="str">
        <f>TRIM(Clienti!B6869)</f>
        <v/>
      </c>
      <c r="B6869" s="76">
        <f>Clienti!A6869</f>
        <v>0</v>
      </c>
    </row>
    <row r="6870" spans="1:2">
      <c r="A6870" s="105" t="str">
        <f>TRIM(Clienti!B6870)</f>
        <v/>
      </c>
      <c r="B6870" s="76">
        <f>Clienti!A6870</f>
        <v>0</v>
      </c>
    </row>
    <row r="6871" spans="1:2">
      <c r="A6871" s="105" t="str">
        <f>TRIM(Clienti!B6871)</f>
        <v/>
      </c>
      <c r="B6871" s="76">
        <f>Clienti!A6871</f>
        <v>0</v>
      </c>
    </row>
    <row r="6872" spans="1:2">
      <c r="A6872" s="105" t="str">
        <f>TRIM(Clienti!B6872)</f>
        <v/>
      </c>
      <c r="B6872" s="76">
        <f>Clienti!A6872</f>
        <v>0</v>
      </c>
    </row>
    <row r="6873" spans="1:2">
      <c r="A6873" s="105" t="str">
        <f>TRIM(Clienti!B6873)</f>
        <v/>
      </c>
      <c r="B6873" s="76">
        <f>Clienti!A6873</f>
        <v>0</v>
      </c>
    </row>
    <row r="6874" spans="1:2">
      <c r="A6874" s="105" t="str">
        <f>TRIM(Clienti!B6874)</f>
        <v/>
      </c>
      <c r="B6874" s="76">
        <f>Clienti!A6874</f>
        <v>0</v>
      </c>
    </row>
    <row r="6875" spans="1:2">
      <c r="A6875" s="105" t="str">
        <f>TRIM(Clienti!B6875)</f>
        <v/>
      </c>
      <c r="B6875" s="76">
        <f>Clienti!A6875</f>
        <v>0</v>
      </c>
    </row>
    <row r="6876" spans="1:2">
      <c r="A6876" s="105" t="str">
        <f>TRIM(Clienti!B6876)</f>
        <v/>
      </c>
      <c r="B6876" s="76">
        <f>Clienti!A6876</f>
        <v>0</v>
      </c>
    </row>
    <row r="6877" spans="1:2">
      <c r="A6877" s="105" t="str">
        <f>TRIM(Clienti!B6877)</f>
        <v/>
      </c>
      <c r="B6877" s="76">
        <f>Clienti!A6877</f>
        <v>0</v>
      </c>
    </row>
    <row r="6878" spans="1:2">
      <c r="A6878" s="105" t="str">
        <f>TRIM(Clienti!B6878)</f>
        <v/>
      </c>
      <c r="B6878" s="76">
        <f>Clienti!A6878</f>
        <v>0</v>
      </c>
    </row>
    <row r="6879" spans="1:2">
      <c r="A6879" s="105" t="str">
        <f>TRIM(Clienti!B6879)</f>
        <v/>
      </c>
      <c r="B6879" s="76">
        <f>Clienti!A6879</f>
        <v>0</v>
      </c>
    </row>
    <row r="6880" spans="1:2">
      <c r="A6880" s="105" t="str">
        <f>TRIM(Clienti!B6880)</f>
        <v/>
      </c>
      <c r="B6880" s="76">
        <f>Clienti!A6880</f>
        <v>0</v>
      </c>
    </row>
    <row r="6881" spans="1:2">
      <c r="A6881" s="105" t="str">
        <f>TRIM(Clienti!B6881)</f>
        <v/>
      </c>
      <c r="B6881" s="76">
        <f>Clienti!A6881</f>
        <v>0</v>
      </c>
    </row>
    <row r="6882" spans="1:2">
      <c r="A6882" s="105" t="str">
        <f>TRIM(Clienti!B6882)</f>
        <v/>
      </c>
      <c r="B6882" s="76">
        <f>Clienti!A6882</f>
        <v>0</v>
      </c>
    </row>
    <row r="6883" spans="1:2">
      <c r="A6883" s="105" t="str">
        <f>TRIM(Clienti!B6883)</f>
        <v/>
      </c>
      <c r="B6883" s="76">
        <f>Clienti!A6883</f>
        <v>0</v>
      </c>
    </row>
    <row r="6884" spans="1:2">
      <c r="A6884" s="105" t="str">
        <f>TRIM(Clienti!B6884)</f>
        <v/>
      </c>
      <c r="B6884" s="76">
        <f>Clienti!A6884</f>
        <v>0</v>
      </c>
    </row>
    <row r="6885" spans="1:2">
      <c r="A6885" s="105" t="str">
        <f>TRIM(Clienti!B6885)</f>
        <v/>
      </c>
      <c r="B6885" s="76">
        <f>Clienti!A6885</f>
        <v>0</v>
      </c>
    </row>
    <row r="6886" spans="1:2">
      <c r="A6886" s="105" t="str">
        <f>TRIM(Clienti!B6886)</f>
        <v/>
      </c>
      <c r="B6886" s="76">
        <f>Clienti!A6886</f>
        <v>0</v>
      </c>
    </row>
    <row r="6887" spans="1:2">
      <c r="A6887" s="105" t="str">
        <f>TRIM(Clienti!B6887)</f>
        <v/>
      </c>
      <c r="B6887" s="76">
        <f>Clienti!A6887</f>
        <v>0</v>
      </c>
    </row>
    <row r="6888" spans="1:2">
      <c r="A6888" s="105" t="str">
        <f>TRIM(Clienti!B6888)</f>
        <v/>
      </c>
      <c r="B6888" s="76">
        <f>Clienti!A6888</f>
        <v>0</v>
      </c>
    </row>
    <row r="6889" spans="1:2">
      <c r="A6889" s="105" t="str">
        <f>TRIM(Clienti!B6889)</f>
        <v/>
      </c>
      <c r="B6889" s="76">
        <f>Clienti!A6889</f>
        <v>0</v>
      </c>
    </row>
    <row r="6890" spans="1:2">
      <c r="A6890" s="105" t="str">
        <f>TRIM(Clienti!B6890)</f>
        <v/>
      </c>
      <c r="B6890" s="76">
        <f>Clienti!A6890</f>
        <v>0</v>
      </c>
    </row>
    <row r="6891" spans="1:2">
      <c r="A6891" s="105" t="str">
        <f>TRIM(Clienti!B6891)</f>
        <v/>
      </c>
      <c r="B6891" s="76">
        <f>Clienti!A6891</f>
        <v>0</v>
      </c>
    </row>
    <row r="6892" spans="1:2">
      <c r="A6892" s="105" t="str">
        <f>TRIM(Clienti!B6892)</f>
        <v/>
      </c>
      <c r="B6892" s="76">
        <f>Clienti!A6892</f>
        <v>0</v>
      </c>
    </row>
    <row r="6893" spans="1:2">
      <c r="A6893" s="105" t="str">
        <f>TRIM(Clienti!B6893)</f>
        <v/>
      </c>
      <c r="B6893" s="76">
        <f>Clienti!A6893</f>
        <v>0</v>
      </c>
    </row>
    <row r="6894" spans="1:2">
      <c r="A6894" s="105" t="str">
        <f>TRIM(Clienti!B6894)</f>
        <v/>
      </c>
      <c r="B6894" s="76">
        <f>Clienti!A6894</f>
        <v>0</v>
      </c>
    </row>
    <row r="6895" spans="1:2">
      <c r="A6895" s="105" t="str">
        <f>TRIM(Clienti!B6895)</f>
        <v/>
      </c>
      <c r="B6895" s="76">
        <f>Clienti!A6895</f>
        <v>0</v>
      </c>
    </row>
    <row r="6896" spans="1:2">
      <c r="A6896" s="105" t="str">
        <f>TRIM(Clienti!B6896)</f>
        <v/>
      </c>
      <c r="B6896" s="76">
        <f>Clienti!A6896</f>
        <v>0</v>
      </c>
    </row>
    <row r="6897" spans="1:2">
      <c r="A6897" s="105" t="str">
        <f>TRIM(Clienti!B6897)</f>
        <v/>
      </c>
      <c r="B6897" s="76">
        <f>Clienti!A6897</f>
        <v>0</v>
      </c>
    </row>
    <row r="6898" spans="1:2">
      <c r="A6898" s="105" t="str">
        <f>TRIM(Clienti!B6898)</f>
        <v/>
      </c>
      <c r="B6898" s="76">
        <f>Clienti!A6898</f>
        <v>0</v>
      </c>
    </row>
    <row r="6899" spans="1:2">
      <c r="A6899" s="105" t="str">
        <f>TRIM(Clienti!B6899)</f>
        <v/>
      </c>
      <c r="B6899" s="76">
        <f>Clienti!A6899</f>
        <v>0</v>
      </c>
    </row>
    <row r="6900" spans="1:2">
      <c r="A6900" s="105" t="str">
        <f>TRIM(Clienti!B6900)</f>
        <v/>
      </c>
      <c r="B6900" s="76">
        <f>Clienti!A6900</f>
        <v>0</v>
      </c>
    </row>
    <row r="6901" spans="1:2">
      <c r="A6901" s="105" t="str">
        <f>TRIM(Clienti!B6901)</f>
        <v/>
      </c>
      <c r="B6901" s="76">
        <f>Clienti!A6901</f>
        <v>0</v>
      </c>
    </row>
    <row r="6902" spans="1:2">
      <c r="A6902" s="105" t="str">
        <f>TRIM(Clienti!B6902)</f>
        <v/>
      </c>
      <c r="B6902" s="76">
        <f>Clienti!A6902</f>
        <v>0</v>
      </c>
    </row>
    <row r="6903" spans="1:2">
      <c r="A6903" s="105" t="str">
        <f>TRIM(Clienti!B6903)</f>
        <v/>
      </c>
      <c r="B6903" s="76">
        <f>Clienti!A6903</f>
        <v>0</v>
      </c>
    </row>
    <row r="6904" spans="1:2">
      <c r="A6904" s="105" t="str">
        <f>TRIM(Clienti!B6904)</f>
        <v/>
      </c>
      <c r="B6904" s="76">
        <f>Clienti!A6904</f>
        <v>0</v>
      </c>
    </row>
    <row r="6905" spans="1:2">
      <c r="A6905" s="105" t="str">
        <f>TRIM(Clienti!B6905)</f>
        <v/>
      </c>
      <c r="B6905" s="76">
        <f>Clienti!A6905</f>
        <v>0</v>
      </c>
    </row>
    <row r="6906" spans="1:2">
      <c r="A6906" s="105" t="str">
        <f>TRIM(Clienti!B6906)</f>
        <v/>
      </c>
      <c r="B6906" s="76">
        <f>Clienti!A6906</f>
        <v>0</v>
      </c>
    </row>
    <row r="6907" spans="1:2">
      <c r="A6907" s="105" t="str">
        <f>TRIM(Clienti!B6907)</f>
        <v/>
      </c>
      <c r="B6907" s="76">
        <f>Clienti!A6907</f>
        <v>0</v>
      </c>
    </row>
    <row r="6908" spans="1:2">
      <c r="A6908" s="105" t="str">
        <f>TRIM(Clienti!B6908)</f>
        <v/>
      </c>
      <c r="B6908" s="76">
        <f>Clienti!A6908</f>
        <v>0</v>
      </c>
    </row>
    <row r="6909" spans="1:2">
      <c r="A6909" s="105" t="str">
        <f>TRIM(Clienti!B6909)</f>
        <v/>
      </c>
      <c r="B6909" s="76">
        <f>Clienti!A6909</f>
        <v>0</v>
      </c>
    </row>
    <row r="6910" spans="1:2">
      <c r="A6910" s="105" t="str">
        <f>TRIM(Clienti!B6910)</f>
        <v/>
      </c>
      <c r="B6910" s="76">
        <f>Clienti!A6910</f>
        <v>0</v>
      </c>
    </row>
    <row r="6911" spans="1:2">
      <c r="A6911" s="105" t="str">
        <f>TRIM(Clienti!B6911)</f>
        <v/>
      </c>
      <c r="B6911" s="76">
        <f>Clienti!A6911</f>
        <v>0</v>
      </c>
    </row>
    <row r="6912" spans="1:2">
      <c r="A6912" s="105" t="str">
        <f>TRIM(Clienti!B6912)</f>
        <v/>
      </c>
      <c r="B6912" s="76">
        <f>Clienti!A6912</f>
        <v>0</v>
      </c>
    </row>
    <row r="6913" spans="1:2">
      <c r="A6913" s="105" t="str">
        <f>TRIM(Clienti!B6913)</f>
        <v/>
      </c>
      <c r="B6913" s="76">
        <f>Clienti!A6913</f>
        <v>0</v>
      </c>
    </row>
    <row r="6914" spans="1:2">
      <c r="A6914" s="105" t="str">
        <f>TRIM(Clienti!B6914)</f>
        <v/>
      </c>
      <c r="B6914" s="76">
        <f>Clienti!A6914</f>
        <v>0</v>
      </c>
    </row>
    <row r="6915" spans="1:2">
      <c r="A6915" s="105" t="str">
        <f>TRIM(Clienti!B6915)</f>
        <v/>
      </c>
      <c r="B6915" s="76">
        <f>Clienti!A6915</f>
        <v>0</v>
      </c>
    </row>
    <row r="6916" spans="1:2">
      <c r="A6916" s="105" t="str">
        <f>TRIM(Clienti!B6916)</f>
        <v/>
      </c>
      <c r="B6916" s="76">
        <f>Clienti!A6916</f>
        <v>0</v>
      </c>
    </row>
    <row r="6917" spans="1:2">
      <c r="A6917" s="105" t="str">
        <f>TRIM(Clienti!B6917)</f>
        <v/>
      </c>
      <c r="B6917" s="76">
        <f>Clienti!A6917</f>
        <v>0</v>
      </c>
    </row>
    <row r="6918" spans="1:2">
      <c r="A6918" s="105" t="str">
        <f>TRIM(Clienti!B6918)</f>
        <v/>
      </c>
      <c r="B6918" s="76">
        <f>Clienti!A6918</f>
        <v>0</v>
      </c>
    </row>
    <row r="6919" spans="1:2">
      <c r="A6919" s="105" t="str">
        <f>TRIM(Clienti!B6919)</f>
        <v/>
      </c>
      <c r="B6919" s="76">
        <f>Clienti!A6919</f>
        <v>0</v>
      </c>
    </row>
    <row r="6920" spans="1:2">
      <c r="A6920" s="105" t="str">
        <f>TRIM(Clienti!B6920)</f>
        <v/>
      </c>
      <c r="B6920" s="76">
        <f>Clienti!A6920</f>
        <v>0</v>
      </c>
    </row>
    <row r="6921" spans="1:2">
      <c r="A6921" s="105" t="str">
        <f>TRIM(Clienti!B6921)</f>
        <v/>
      </c>
      <c r="B6921" s="76">
        <f>Clienti!A6921</f>
        <v>0</v>
      </c>
    </row>
    <row r="6922" spans="1:2">
      <c r="A6922" s="105" t="str">
        <f>TRIM(Clienti!B6922)</f>
        <v/>
      </c>
      <c r="B6922" s="76">
        <f>Clienti!A6922</f>
        <v>0</v>
      </c>
    </row>
    <row r="6923" spans="1:2">
      <c r="A6923" s="105" t="str">
        <f>TRIM(Clienti!B6923)</f>
        <v/>
      </c>
      <c r="B6923" s="76">
        <f>Clienti!A6923</f>
        <v>0</v>
      </c>
    </row>
    <row r="6924" spans="1:2">
      <c r="A6924" s="105" t="str">
        <f>TRIM(Clienti!B6924)</f>
        <v/>
      </c>
      <c r="B6924" s="76">
        <f>Clienti!A6924</f>
        <v>0</v>
      </c>
    </row>
    <row r="6925" spans="1:2">
      <c r="A6925" s="105" t="str">
        <f>TRIM(Clienti!B6925)</f>
        <v/>
      </c>
      <c r="B6925" s="76">
        <f>Clienti!A6925</f>
        <v>0</v>
      </c>
    </row>
    <row r="6926" spans="1:2">
      <c r="A6926" s="105" t="str">
        <f>TRIM(Clienti!B6926)</f>
        <v/>
      </c>
      <c r="B6926" s="76">
        <f>Clienti!A6926</f>
        <v>0</v>
      </c>
    </row>
    <row r="6927" spans="1:2">
      <c r="A6927" s="105" t="str">
        <f>TRIM(Clienti!B6927)</f>
        <v/>
      </c>
      <c r="B6927" s="76">
        <f>Clienti!A6927</f>
        <v>0</v>
      </c>
    </row>
    <row r="6928" spans="1:2">
      <c r="A6928" s="105" t="str">
        <f>TRIM(Clienti!B6928)</f>
        <v/>
      </c>
      <c r="B6928" s="76">
        <f>Clienti!A6928</f>
        <v>0</v>
      </c>
    </row>
    <row r="6929" spans="1:2">
      <c r="A6929" s="105" t="str">
        <f>TRIM(Clienti!B6929)</f>
        <v/>
      </c>
      <c r="B6929" s="76">
        <f>Clienti!A6929</f>
        <v>0</v>
      </c>
    </row>
    <row r="6930" spans="1:2">
      <c r="A6930" s="105" t="str">
        <f>TRIM(Clienti!B6930)</f>
        <v/>
      </c>
      <c r="B6930" s="76">
        <f>Clienti!A6930</f>
        <v>0</v>
      </c>
    </row>
    <row r="6931" spans="1:2">
      <c r="A6931" s="105" t="str">
        <f>TRIM(Clienti!B6931)</f>
        <v/>
      </c>
      <c r="B6931" s="76">
        <f>Clienti!A6931</f>
        <v>0</v>
      </c>
    </row>
    <row r="6932" spans="1:2">
      <c r="A6932" s="105" t="str">
        <f>TRIM(Clienti!B6932)</f>
        <v/>
      </c>
      <c r="B6932" s="76">
        <f>Clienti!A6932</f>
        <v>0</v>
      </c>
    </row>
    <row r="6933" spans="1:2">
      <c r="A6933" s="105" t="str">
        <f>TRIM(Clienti!B6933)</f>
        <v/>
      </c>
      <c r="B6933" s="76">
        <f>Clienti!A6933</f>
        <v>0</v>
      </c>
    </row>
    <row r="6934" spans="1:2">
      <c r="A6934" s="105" t="str">
        <f>TRIM(Clienti!B6934)</f>
        <v/>
      </c>
      <c r="B6934" s="76">
        <f>Clienti!A6934</f>
        <v>0</v>
      </c>
    </row>
    <row r="6935" spans="1:2">
      <c r="A6935" s="105" t="str">
        <f>TRIM(Clienti!B6935)</f>
        <v/>
      </c>
      <c r="B6935" s="76">
        <f>Clienti!A6935</f>
        <v>0</v>
      </c>
    </row>
    <row r="6936" spans="1:2">
      <c r="A6936" s="105" t="str">
        <f>TRIM(Clienti!B6936)</f>
        <v/>
      </c>
      <c r="B6936" s="76">
        <f>Clienti!A6936</f>
        <v>0</v>
      </c>
    </row>
    <row r="6937" spans="1:2">
      <c r="A6937" s="105" t="str">
        <f>TRIM(Clienti!B6937)</f>
        <v/>
      </c>
      <c r="B6937" s="76">
        <f>Clienti!A6937</f>
        <v>0</v>
      </c>
    </row>
    <row r="6938" spans="1:2">
      <c r="A6938" s="105" t="str">
        <f>TRIM(Clienti!B6938)</f>
        <v/>
      </c>
      <c r="B6938" s="76">
        <f>Clienti!A6938</f>
        <v>0</v>
      </c>
    </row>
    <row r="6939" spans="1:2">
      <c r="A6939" s="105" t="str">
        <f>TRIM(Clienti!B6939)</f>
        <v/>
      </c>
      <c r="B6939" s="76">
        <f>Clienti!A6939</f>
        <v>0</v>
      </c>
    </row>
    <row r="6940" spans="1:2">
      <c r="A6940" s="105" t="str">
        <f>TRIM(Clienti!B6940)</f>
        <v/>
      </c>
      <c r="B6940" s="76">
        <f>Clienti!A6940</f>
        <v>0</v>
      </c>
    </row>
    <row r="6941" spans="1:2">
      <c r="A6941" s="105" t="str">
        <f>TRIM(Clienti!B6941)</f>
        <v/>
      </c>
      <c r="B6941" s="76">
        <f>Clienti!A6941</f>
        <v>0</v>
      </c>
    </row>
    <row r="6942" spans="1:2">
      <c r="A6942" s="105" t="str">
        <f>TRIM(Clienti!B6942)</f>
        <v/>
      </c>
      <c r="B6942" s="76">
        <f>Clienti!A6942</f>
        <v>0</v>
      </c>
    </row>
    <row r="6943" spans="1:2">
      <c r="A6943" s="105" t="str">
        <f>TRIM(Clienti!B6943)</f>
        <v/>
      </c>
      <c r="B6943" s="76">
        <f>Clienti!A6943</f>
        <v>0</v>
      </c>
    </row>
    <row r="6944" spans="1:2">
      <c r="A6944" s="105" t="str">
        <f>TRIM(Clienti!B6944)</f>
        <v/>
      </c>
      <c r="B6944" s="76">
        <f>Clienti!A6944</f>
        <v>0</v>
      </c>
    </row>
    <row r="6945" spans="1:2">
      <c r="A6945" s="105" t="str">
        <f>TRIM(Clienti!B6945)</f>
        <v/>
      </c>
      <c r="B6945" s="76">
        <f>Clienti!A6945</f>
        <v>0</v>
      </c>
    </row>
    <row r="6946" spans="1:2">
      <c r="A6946" s="105" t="str">
        <f>TRIM(Clienti!B6946)</f>
        <v/>
      </c>
      <c r="B6946" s="76">
        <f>Clienti!A6946</f>
        <v>0</v>
      </c>
    </row>
    <row r="6947" spans="1:2">
      <c r="A6947" s="105" t="str">
        <f>TRIM(Clienti!B6947)</f>
        <v/>
      </c>
      <c r="B6947" s="76">
        <f>Clienti!A6947</f>
        <v>0</v>
      </c>
    </row>
    <row r="6948" spans="1:2">
      <c r="A6948" s="105" t="str">
        <f>TRIM(Clienti!B6948)</f>
        <v/>
      </c>
      <c r="B6948" s="76">
        <f>Clienti!A6948</f>
        <v>0</v>
      </c>
    </row>
    <row r="6949" spans="1:2">
      <c r="A6949" s="105" t="str">
        <f>TRIM(Clienti!B6949)</f>
        <v/>
      </c>
      <c r="B6949" s="76">
        <f>Clienti!A6949</f>
        <v>0</v>
      </c>
    </row>
    <row r="6950" spans="1:2">
      <c r="A6950" s="105" t="str">
        <f>TRIM(Clienti!B6950)</f>
        <v/>
      </c>
      <c r="B6950" s="76">
        <f>Clienti!A6950</f>
        <v>0</v>
      </c>
    </row>
    <row r="6951" spans="1:2">
      <c r="A6951" s="105" t="str">
        <f>TRIM(Clienti!B6951)</f>
        <v/>
      </c>
      <c r="B6951" s="76">
        <f>Clienti!A6951</f>
        <v>0</v>
      </c>
    </row>
    <row r="6952" spans="1:2">
      <c r="A6952" s="105" t="str">
        <f>TRIM(Clienti!B6952)</f>
        <v/>
      </c>
      <c r="B6952" s="76">
        <f>Clienti!A6952</f>
        <v>0</v>
      </c>
    </row>
    <row r="6953" spans="1:2">
      <c r="A6953" s="105" t="str">
        <f>TRIM(Clienti!B6953)</f>
        <v/>
      </c>
      <c r="B6953" s="76">
        <f>Clienti!A6953</f>
        <v>0</v>
      </c>
    </row>
    <row r="6954" spans="1:2">
      <c r="A6954" s="105" t="str">
        <f>TRIM(Clienti!B6954)</f>
        <v/>
      </c>
      <c r="B6954" s="76">
        <f>Clienti!A6954</f>
        <v>0</v>
      </c>
    </row>
    <row r="6955" spans="1:2">
      <c r="A6955" s="105" t="str">
        <f>TRIM(Clienti!B6955)</f>
        <v/>
      </c>
      <c r="B6955" s="76">
        <f>Clienti!A6955</f>
        <v>0</v>
      </c>
    </row>
    <row r="6956" spans="1:2">
      <c r="A6956" s="105" t="str">
        <f>TRIM(Clienti!B6956)</f>
        <v/>
      </c>
      <c r="B6956" s="76">
        <f>Clienti!A6956</f>
        <v>0</v>
      </c>
    </row>
    <row r="6957" spans="1:2">
      <c r="A6957" s="105" t="str">
        <f>TRIM(Clienti!B6957)</f>
        <v/>
      </c>
      <c r="B6957" s="76">
        <f>Clienti!A6957</f>
        <v>0</v>
      </c>
    </row>
    <row r="6958" spans="1:2">
      <c r="A6958" s="105" t="str">
        <f>TRIM(Clienti!B6958)</f>
        <v/>
      </c>
      <c r="B6958" s="76">
        <f>Clienti!A6958</f>
        <v>0</v>
      </c>
    </row>
    <row r="6959" spans="1:2">
      <c r="A6959" s="105" t="str">
        <f>TRIM(Clienti!B6959)</f>
        <v/>
      </c>
      <c r="B6959" s="76">
        <f>Clienti!A6959</f>
        <v>0</v>
      </c>
    </row>
    <row r="6960" spans="1:2">
      <c r="A6960" s="105" t="str">
        <f>TRIM(Clienti!B6960)</f>
        <v/>
      </c>
      <c r="B6960" s="76">
        <f>Clienti!A6960</f>
        <v>0</v>
      </c>
    </row>
    <row r="6961" spans="1:2">
      <c r="A6961" s="105" t="str">
        <f>TRIM(Clienti!B6961)</f>
        <v/>
      </c>
      <c r="B6961" s="76">
        <f>Clienti!A6961</f>
        <v>0</v>
      </c>
    </row>
    <row r="6962" spans="1:2">
      <c r="A6962" s="105" t="str">
        <f>TRIM(Clienti!B6962)</f>
        <v/>
      </c>
      <c r="B6962" s="76">
        <f>Clienti!A6962</f>
        <v>0</v>
      </c>
    </row>
    <row r="6963" spans="1:2">
      <c r="A6963" s="105" t="str">
        <f>TRIM(Clienti!B6963)</f>
        <v/>
      </c>
      <c r="B6963" s="76">
        <f>Clienti!A6963</f>
        <v>0</v>
      </c>
    </row>
    <row r="6964" spans="1:2">
      <c r="A6964" s="105" t="str">
        <f>TRIM(Clienti!B6964)</f>
        <v/>
      </c>
      <c r="B6964" s="76">
        <f>Clienti!A6964</f>
        <v>0</v>
      </c>
    </row>
    <row r="6965" spans="1:2">
      <c r="A6965" s="105" t="str">
        <f>TRIM(Clienti!B6965)</f>
        <v/>
      </c>
      <c r="B6965" s="76">
        <f>Clienti!A6965</f>
        <v>0</v>
      </c>
    </row>
    <row r="6966" spans="1:2">
      <c r="A6966" s="105" t="str">
        <f>TRIM(Clienti!B6966)</f>
        <v/>
      </c>
      <c r="B6966" s="76">
        <f>Clienti!A6966</f>
        <v>0</v>
      </c>
    </row>
    <row r="6967" spans="1:2">
      <c r="A6967" s="105" t="str">
        <f>TRIM(Clienti!B6967)</f>
        <v/>
      </c>
      <c r="B6967" s="76">
        <f>Clienti!A6967</f>
        <v>0</v>
      </c>
    </row>
    <row r="6968" spans="1:2">
      <c r="A6968" s="105" t="str">
        <f>TRIM(Clienti!B6968)</f>
        <v/>
      </c>
      <c r="B6968" s="76">
        <f>Clienti!A6968</f>
        <v>0</v>
      </c>
    </row>
    <row r="6969" spans="1:2">
      <c r="A6969" s="105" t="str">
        <f>TRIM(Clienti!B6969)</f>
        <v/>
      </c>
      <c r="B6969" s="76">
        <f>Clienti!A6969</f>
        <v>0</v>
      </c>
    </row>
    <row r="6970" spans="1:2">
      <c r="A6970" s="105" t="str">
        <f>TRIM(Clienti!B6970)</f>
        <v/>
      </c>
      <c r="B6970" s="76">
        <f>Clienti!A6970</f>
        <v>0</v>
      </c>
    </row>
    <row r="6971" spans="1:2">
      <c r="A6971" s="105" t="str">
        <f>TRIM(Clienti!B6971)</f>
        <v/>
      </c>
      <c r="B6971" s="76">
        <f>Clienti!A6971</f>
        <v>0</v>
      </c>
    </row>
    <row r="6972" spans="1:2">
      <c r="A6972" s="105" t="str">
        <f>TRIM(Clienti!B6972)</f>
        <v/>
      </c>
      <c r="B6972" s="76">
        <f>Clienti!A6972</f>
        <v>0</v>
      </c>
    </row>
    <row r="6973" spans="1:2">
      <c r="A6973" s="105" t="str">
        <f>TRIM(Clienti!B6973)</f>
        <v/>
      </c>
      <c r="B6973" s="76">
        <f>Clienti!A6973</f>
        <v>0</v>
      </c>
    </row>
    <row r="6974" spans="1:2">
      <c r="A6974" s="105" t="str">
        <f>TRIM(Clienti!B6974)</f>
        <v/>
      </c>
      <c r="B6974" s="76">
        <f>Clienti!A6974</f>
        <v>0</v>
      </c>
    </row>
    <row r="6975" spans="1:2">
      <c r="A6975" s="105" t="str">
        <f>TRIM(Clienti!B6975)</f>
        <v/>
      </c>
      <c r="B6975" s="76">
        <f>Clienti!A6975</f>
        <v>0</v>
      </c>
    </row>
    <row r="6976" spans="1:2">
      <c r="A6976" s="105" t="str">
        <f>TRIM(Clienti!B6976)</f>
        <v/>
      </c>
      <c r="B6976" s="76">
        <f>Clienti!A6976</f>
        <v>0</v>
      </c>
    </row>
    <row r="6977" spans="1:2">
      <c r="A6977" s="105" t="str">
        <f>TRIM(Clienti!B6977)</f>
        <v/>
      </c>
      <c r="B6977" s="76">
        <f>Clienti!A6977</f>
        <v>0</v>
      </c>
    </row>
    <row r="6978" spans="1:2">
      <c r="A6978" s="105" t="str">
        <f>TRIM(Clienti!B6978)</f>
        <v/>
      </c>
      <c r="B6978" s="76">
        <f>Clienti!A6978</f>
        <v>0</v>
      </c>
    </row>
    <row r="6979" spans="1:2">
      <c r="A6979" s="105" t="str">
        <f>TRIM(Clienti!B6979)</f>
        <v/>
      </c>
      <c r="B6979" s="76">
        <f>Clienti!A6979</f>
        <v>0</v>
      </c>
    </row>
    <row r="6980" spans="1:2">
      <c r="A6980" s="105" t="str">
        <f>TRIM(Clienti!B6980)</f>
        <v/>
      </c>
      <c r="B6980" s="76">
        <f>Clienti!A6980</f>
        <v>0</v>
      </c>
    </row>
    <row r="6981" spans="1:2">
      <c r="A6981" s="105" t="str">
        <f>TRIM(Clienti!B6981)</f>
        <v/>
      </c>
      <c r="B6981" s="76">
        <f>Clienti!A6981</f>
        <v>0</v>
      </c>
    </row>
    <row r="6982" spans="1:2">
      <c r="A6982" s="105" t="str">
        <f>TRIM(Clienti!B6982)</f>
        <v/>
      </c>
      <c r="B6982" s="76">
        <f>Clienti!A6982</f>
        <v>0</v>
      </c>
    </row>
    <row r="6983" spans="1:2">
      <c r="A6983" s="105" t="str">
        <f>TRIM(Clienti!B6983)</f>
        <v/>
      </c>
      <c r="B6983" s="76">
        <f>Clienti!A6983</f>
        <v>0</v>
      </c>
    </row>
    <row r="6984" spans="1:2">
      <c r="A6984" s="105" t="str">
        <f>TRIM(Clienti!B6984)</f>
        <v/>
      </c>
      <c r="B6984" s="76">
        <f>Clienti!A6984</f>
        <v>0</v>
      </c>
    </row>
    <row r="6985" spans="1:2">
      <c r="A6985" s="105" t="str">
        <f>TRIM(Clienti!B6985)</f>
        <v/>
      </c>
      <c r="B6985" s="76">
        <f>Clienti!A6985</f>
        <v>0</v>
      </c>
    </row>
    <row r="6986" spans="1:2">
      <c r="A6986" s="105" t="str">
        <f>TRIM(Clienti!B6986)</f>
        <v/>
      </c>
      <c r="B6986" s="76">
        <f>Clienti!A6986</f>
        <v>0</v>
      </c>
    </row>
    <row r="6987" spans="1:2">
      <c r="A6987" s="105" t="str">
        <f>TRIM(Clienti!B6987)</f>
        <v/>
      </c>
      <c r="B6987" s="76">
        <f>Clienti!A6987</f>
        <v>0</v>
      </c>
    </row>
    <row r="6988" spans="1:2">
      <c r="A6988" s="105" t="str">
        <f>TRIM(Clienti!B6988)</f>
        <v/>
      </c>
      <c r="B6988" s="76">
        <f>Clienti!A6988</f>
        <v>0</v>
      </c>
    </row>
    <row r="6989" spans="1:2">
      <c r="A6989" s="105" t="str">
        <f>TRIM(Clienti!B6989)</f>
        <v/>
      </c>
      <c r="B6989" s="76">
        <f>Clienti!A6989</f>
        <v>0</v>
      </c>
    </row>
    <row r="6990" spans="1:2">
      <c r="A6990" s="105" t="str">
        <f>TRIM(Clienti!B6990)</f>
        <v/>
      </c>
      <c r="B6990" s="76">
        <f>Clienti!A6990</f>
        <v>0</v>
      </c>
    </row>
    <row r="6991" spans="1:2">
      <c r="A6991" s="105" t="str">
        <f>TRIM(Clienti!B6991)</f>
        <v/>
      </c>
      <c r="B6991" s="76">
        <f>Clienti!A6991</f>
        <v>0</v>
      </c>
    </row>
    <row r="6992" spans="1:2">
      <c r="A6992" s="105" t="str">
        <f>TRIM(Clienti!B6992)</f>
        <v/>
      </c>
      <c r="B6992" s="76">
        <f>Clienti!A6992</f>
        <v>0</v>
      </c>
    </row>
    <row r="6993" spans="1:2">
      <c r="A6993" s="105" t="str">
        <f>TRIM(Clienti!B6993)</f>
        <v/>
      </c>
      <c r="B6993" s="76">
        <f>Clienti!A6993</f>
        <v>0</v>
      </c>
    </row>
    <row r="6994" spans="1:2">
      <c r="A6994" s="105" t="str">
        <f>TRIM(Clienti!B6994)</f>
        <v/>
      </c>
      <c r="B6994" s="76">
        <f>Clienti!A6994</f>
        <v>0</v>
      </c>
    </row>
    <row r="6995" spans="1:2">
      <c r="A6995" s="105" t="str">
        <f>TRIM(Clienti!B6995)</f>
        <v/>
      </c>
      <c r="B6995" s="76">
        <f>Clienti!A6995</f>
        <v>0</v>
      </c>
    </row>
    <row r="6996" spans="1:2">
      <c r="A6996" s="105" t="str">
        <f>TRIM(Clienti!B6996)</f>
        <v/>
      </c>
      <c r="B6996" s="76">
        <f>Clienti!A6996</f>
        <v>0</v>
      </c>
    </row>
    <row r="6997" spans="1:2">
      <c r="A6997" s="105" t="str">
        <f>TRIM(Clienti!B6997)</f>
        <v/>
      </c>
      <c r="B6997" s="76">
        <f>Clienti!A6997</f>
        <v>0</v>
      </c>
    </row>
    <row r="6998" spans="1:2">
      <c r="A6998" s="105" t="str">
        <f>TRIM(Clienti!B6998)</f>
        <v/>
      </c>
      <c r="B6998" s="76">
        <f>Clienti!A6998</f>
        <v>0</v>
      </c>
    </row>
    <row r="6999" spans="1:2">
      <c r="A6999" s="105" t="str">
        <f>TRIM(Clienti!B6999)</f>
        <v/>
      </c>
      <c r="B6999" s="76">
        <f>Clienti!A6999</f>
        <v>0</v>
      </c>
    </row>
    <row r="7000" spans="1:2">
      <c r="A7000" s="105" t="str">
        <f>TRIM(Clienti!B7000)</f>
        <v/>
      </c>
      <c r="B7000" s="76">
        <f>Clienti!A7000</f>
        <v>0</v>
      </c>
    </row>
    <row r="7001" spans="1:2">
      <c r="A7001" s="105" t="str">
        <f>TRIM(Clienti!B7001)</f>
        <v/>
      </c>
      <c r="B7001" s="76">
        <f>Clienti!A7001</f>
        <v>0</v>
      </c>
    </row>
    <row r="7002" spans="1:2">
      <c r="A7002" s="105" t="str">
        <f>TRIM(Clienti!B7002)</f>
        <v/>
      </c>
      <c r="B7002" s="76">
        <f>Clienti!A7002</f>
        <v>0</v>
      </c>
    </row>
    <row r="7003" spans="1:2">
      <c r="A7003" s="105" t="str">
        <f>TRIM(Clienti!B7003)</f>
        <v/>
      </c>
      <c r="B7003" s="76">
        <f>Clienti!A7003</f>
        <v>0</v>
      </c>
    </row>
    <row r="7004" spans="1:2">
      <c r="A7004" s="105" t="str">
        <f>TRIM(Clienti!B7004)</f>
        <v/>
      </c>
      <c r="B7004" s="76">
        <f>Clienti!A7004</f>
        <v>0</v>
      </c>
    </row>
    <row r="7005" spans="1:2">
      <c r="A7005" s="105" t="str">
        <f>TRIM(Clienti!B7005)</f>
        <v/>
      </c>
      <c r="B7005" s="76">
        <f>Clienti!A7005</f>
        <v>0</v>
      </c>
    </row>
    <row r="7006" spans="1:2">
      <c r="A7006" s="105" t="str">
        <f>TRIM(Clienti!B7006)</f>
        <v/>
      </c>
      <c r="B7006" s="76">
        <f>Clienti!A7006</f>
        <v>0</v>
      </c>
    </row>
    <row r="7007" spans="1:2">
      <c r="A7007" s="105" t="str">
        <f>TRIM(Clienti!B7007)</f>
        <v/>
      </c>
      <c r="B7007" s="76">
        <f>Clienti!A7007</f>
        <v>0</v>
      </c>
    </row>
    <row r="7008" spans="1:2">
      <c r="A7008" s="105" t="str">
        <f>TRIM(Clienti!B7008)</f>
        <v/>
      </c>
      <c r="B7008" s="76">
        <f>Clienti!A7008</f>
        <v>0</v>
      </c>
    </row>
    <row r="7009" spans="1:2">
      <c r="A7009" s="105" t="str">
        <f>TRIM(Clienti!B7009)</f>
        <v/>
      </c>
      <c r="B7009" s="76">
        <f>Clienti!A7009</f>
        <v>0</v>
      </c>
    </row>
    <row r="7010" spans="1:2">
      <c r="A7010" s="105" t="str">
        <f>TRIM(Clienti!B7010)</f>
        <v/>
      </c>
      <c r="B7010" s="76">
        <f>Clienti!A7010</f>
        <v>0</v>
      </c>
    </row>
    <row r="7011" spans="1:2">
      <c r="A7011" s="105" t="str">
        <f>TRIM(Clienti!B7011)</f>
        <v/>
      </c>
      <c r="B7011" s="76">
        <f>Clienti!A7011</f>
        <v>0</v>
      </c>
    </row>
    <row r="7012" spans="1:2">
      <c r="A7012" s="105" t="str">
        <f>TRIM(Clienti!B7012)</f>
        <v/>
      </c>
      <c r="B7012" s="76">
        <f>Clienti!A7012</f>
        <v>0</v>
      </c>
    </row>
    <row r="7013" spans="1:2">
      <c r="A7013" s="105" t="str">
        <f>TRIM(Clienti!B7013)</f>
        <v/>
      </c>
      <c r="B7013" s="76">
        <f>Clienti!A7013</f>
        <v>0</v>
      </c>
    </row>
    <row r="7014" spans="1:2">
      <c r="A7014" s="105" t="str">
        <f>TRIM(Clienti!B7014)</f>
        <v/>
      </c>
      <c r="B7014" s="76">
        <f>Clienti!A7014</f>
        <v>0</v>
      </c>
    </row>
    <row r="7015" spans="1:2">
      <c r="A7015" s="105" t="str">
        <f>TRIM(Clienti!B7015)</f>
        <v/>
      </c>
      <c r="B7015" s="76">
        <f>Clienti!A7015</f>
        <v>0</v>
      </c>
    </row>
    <row r="7016" spans="1:2">
      <c r="A7016" s="105" t="str">
        <f>TRIM(Clienti!B7016)</f>
        <v/>
      </c>
      <c r="B7016" s="76">
        <f>Clienti!A7016</f>
        <v>0</v>
      </c>
    </row>
    <row r="7017" spans="1:2">
      <c r="A7017" s="105" t="str">
        <f>TRIM(Clienti!B7017)</f>
        <v/>
      </c>
      <c r="B7017" s="76">
        <f>Clienti!A7017</f>
        <v>0</v>
      </c>
    </row>
    <row r="7018" spans="1:2">
      <c r="A7018" s="105" t="str">
        <f>TRIM(Clienti!B7018)</f>
        <v/>
      </c>
      <c r="B7018" s="76">
        <f>Clienti!A7018</f>
        <v>0</v>
      </c>
    </row>
    <row r="7019" spans="1:2">
      <c r="A7019" s="105" t="str">
        <f>TRIM(Clienti!B7019)</f>
        <v/>
      </c>
      <c r="B7019" s="76">
        <f>Clienti!A7019</f>
        <v>0</v>
      </c>
    </row>
    <row r="7020" spans="1:2">
      <c r="A7020" s="105" t="str">
        <f>TRIM(Clienti!B7020)</f>
        <v/>
      </c>
      <c r="B7020" s="76">
        <f>Clienti!A7020</f>
        <v>0</v>
      </c>
    </row>
    <row r="7021" spans="1:2">
      <c r="A7021" s="105" t="str">
        <f>TRIM(Clienti!B7021)</f>
        <v/>
      </c>
      <c r="B7021" s="76">
        <f>Clienti!A7021</f>
        <v>0</v>
      </c>
    </row>
    <row r="7022" spans="1:2">
      <c r="A7022" s="105" t="str">
        <f>TRIM(Clienti!B7022)</f>
        <v/>
      </c>
      <c r="B7022" s="76">
        <f>Clienti!A7022</f>
        <v>0</v>
      </c>
    </row>
    <row r="7023" spans="1:2">
      <c r="A7023" s="105" t="str">
        <f>TRIM(Clienti!B7023)</f>
        <v/>
      </c>
      <c r="B7023" s="76">
        <f>Clienti!A7023</f>
        <v>0</v>
      </c>
    </row>
    <row r="7024" spans="1:2">
      <c r="A7024" s="105" t="str">
        <f>TRIM(Clienti!B7024)</f>
        <v/>
      </c>
      <c r="B7024" s="76">
        <f>Clienti!A7024</f>
        <v>0</v>
      </c>
    </row>
    <row r="7025" spans="1:2">
      <c r="A7025" s="105" t="str">
        <f>TRIM(Clienti!B7025)</f>
        <v/>
      </c>
      <c r="B7025" s="76">
        <f>Clienti!A7025</f>
        <v>0</v>
      </c>
    </row>
    <row r="7026" spans="1:2">
      <c r="A7026" s="105" t="str">
        <f>TRIM(Clienti!B7026)</f>
        <v/>
      </c>
      <c r="B7026" s="76">
        <f>Clienti!A7026</f>
        <v>0</v>
      </c>
    </row>
    <row r="7027" spans="1:2">
      <c r="A7027" s="105" t="str">
        <f>TRIM(Clienti!B7027)</f>
        <v/>
      </c>
      <c r="B7027" s="76">
        <f>Clienti!A7027</f>
        <v>0</v>
      </c>
    </row>
    <row r="7028" spans="1:2">
      <c r="A7028" s="105" t="str">
        <f>TRIM(Clienti!B7028)</f>
        <v/>
      </c>
      <c r="B7028" s="76">
        <f>Clienti!A7028</f>
        <v>0</v>
      </c>
    </row>
    <row r="7029" spans="1:2">
      <c r="A7029" s="105" t="str">
        <f>TRIM(Clienti!B7029)</f>
        <v/>
      </c>
      <c r="B7029" s="76">
        <f>Clienti!A7029</f>
        <v>0</v>
      </c>
    </row>
    <row r="7030" spans="1:2">
      <c r="A7030" s="105" t="str">
        <f>TRIM(Clienti!B7030)</f>
        <v/>
      </c>
      <c r="B7030" s="76">
        <f>Clienti!A7030</f>
        <v>0</v>
      </c>
    </row>
    <row r="7031" spans="1:2">
      <c r="A7031" s="105" t="str">
        <f>TRIM(Clienti!B7031)</f>
        <v/>
      </c>
      <c r="B7031" s="76">
        <f>Clienti!A7031</f>
        <v>0</v>
      </c>
    </row>
    <row r="7032" spans="1:2">
      <c r="A7032" s="105" t="str">
        <f>TRIM(Clienti!B7032)</f>
        <v/>
      </c>
      <c r="B7032" s="76">
        <f>Clienti!A7032</f>
        <v>0</v>
      </c>
    </row>
    <row r="7033" spans="1:2">
      <c r="A7033" s="105" t="str">
        <f>TRIM(Clienti!B7033)</f>
        <v/>
      </c>
      <c r="B7033" s="76">
        <f>Clienti!A7033</f>
        <v>0</v>
      </c>
    </row>
    <row r="7034" spans="1:2">
      <c r="A7034" s="105" t="str">
        <f>TRIM(Clienti!B7034)</f>
        <v/>
      </c>
      <c r="B7034" s="76">
        <f>Clienti!A7034</f>
        <v>0</v>
      </c>
    </row>
    <row r="7035" spans="1:2">
      <c r="A7035" s="105" t="str">
        <f>TRIM(Clienti!B7035)</f>
        <v/>
      </c>
      <c r="B7035" s="76">
        <f>Clienti!A7035</f>
        <v>0</v>
      </c>
    </row>
    <row r="7036" spans="1:2">
      <c r="A7036" s="105" t="str">
        <f>TRIM(Clienti!B7036)</f>
        <v/>
      </c>
      <c r="B7036" s="76">
        <f>Clienti!A7036</f>
        <v>0</v>
      </c>
    </row>
    <row r="7037" spans="1:2">
      <c r="A7037" s="105" t="str">
        <f>TRIM(Clienti!B7037)</f>
        <v/>
      </c>
      <c r="B7037" s="76">
        <f>Clienti!A7037</f>
        <v>0</v>
      </c>
    </row>
    <row r="7038" spans="1:2">
      <c r="A7038" s="105" t="str">
        <f>TRIM(Clienti!B7038)</f>
        <v/>
      </c>
      <c r="B7038" s="76">
        <f>Clienti!A7038</f>
        <v>0</v>
      </c>
    </row>
    <row r="7039" spans="1:2">
      <c r="A7039" s="105" t="str">
        <f>TRIM(Clienti!B7039)</f>
        <v/>
      </c>
      <c r="B7039" s="76">
        <f>Clienti!A7039</f>
        <v>0</v>
      </c>
    </row>
    <row r="7040" spans="1:2">
      <c r="A7040" s="105" t="str">
        <f>TRIM(Clienti!B7040)</f>
        <v/>
      </c>
      <c r="B7040" s="76">
        <f>Clienti!A7040</f>
        <v>0</v>
      </c>
    </row>
    <row r="7041" spans="1:2">
      <c r="A7041" s="105" t="str">
        <f>TRIM(Clienti!B7041)</f>
        <v/>
      </c>
      <c r="B7041" s="76">
        <f>Clienti!A7041</f>
        <v>0</v>
      </c>
    </row>
    <row r="7042" spans="1:2">
      <c r="A7042" s="105" t="str">
        <f>TRIM(Clienti!B7042)</f>
        <v/>
      </c>
      <c r="B7042" s="76">
        <f>Clienti!A7042</f>
        <v>0</v>
      </c>
    </row>
    <row r="7043" spans="1:2">
      <c r="A7043" s="105" t="str">
        <f>TRIM(Clienti!B7043)</f>
        <v/>
      </c>
      <c r="B7043" s="76">
        <f>Clienti!A7043</f>
        <v>0</v>
      </c>
    </row>
    <row r="7044" spans="1:2">
      <c r="A7044" s="105" t="str">
        <f>TRIM(Clienti!B7044)</f>
        <v/>
      </c>
      <c r="B7044" s="76">
        <f>Clienti!A7044</f>
        <v>0</v>
      </c>
    </row>
    <row r="7045" spans="1:2">
      <c r="A7045" s="105" t="str">
        <f>TRIM(Clienti!B7045)</f>
        <v/>
      </c>
      <c r="B7045" s="76">
        <f>Clienti!A7045</f>
        <v>0</v>
      </c>
    </row>
    <row r="7046" spans="1:2">
      <c r="A7046" s="105" t="str">
        <f>TRIM(Clienti!B7046)</f>
        <v/>
      </c>
      <c r="B7046" s="76">
        <f>Clienti!A7046</f>
        <v>0</v>
      </c>
    </row>
    <row r="7047" spans="1:2">
      <c r="A7047" s="105" t="str">
        <f>TRIM(Clienti!B7047)</f>
        <v/>
      </c>
      <c r="B7047" s="76">
        <f>Clienti!A7047</f>
        <v>0</v>
      </c>
    </row>
    <row r="7048" spans="1:2">
      <c r="A7048" s="105" t="str">
        <f>TRIM(Clienti!B7048)</f>
        <v/>
      </c>
      <c r="B7048" s="76">
        <f>Clienti!A7048</f>
        <v>0</v>
      </c>
    </row>
    <row r="7049" spans="1:2">
      <c r="A7049" s="105" t="str">
        <f>TRIM(Clienti!B7049)</f>
        <v/>
      </c>
      <c r="B7049" s="76">
        <f>Clienti!A7049</f>
        <v>0</v>
      </c>
    </row>
    <row r="7050" spans="1:2">
      <c r="A7050" s="105" t="str">
        <f>TRIM(Clienti!B7050)</f>
        <v/>
      </c>
      <c r="B7050" s="76">
        <f>Clienti!A7050</f>
        <v>0</v>
      </c>
    </row>
    <row r="7051" spans="1:2">
      <c r="A7051" s="105" t="str">
        <f>TRIM(Clienti!B7051)</f>
        <v/>
      </c>
      <c r="B7051" s="76">
        <f>Clienti!A7051</f>
        <v>0</v>
      </c>
    </row>
    <row r="7052" spans="1:2">
      <c r="A7052" s="105" t="str">
        <f>TRIM(Clienti!B7052)</f>
        <v/>
      </c>
      <c r="B7052" s="76">
        <f>Clienti!A7052</f>
        <v>0</v>
      </c>
    </row>
    <row r="7053" spans="1:2">
      <c r="A7053" s="105" t="str">
        <f>TRIM(Clienti!B7053)</f>
        <v/>
      </c>
      <c r="B7053" s="76">
        <f>Clienti!A7053</f>
        <v>0</v>
      </c>
    </row>
    <row r="7054" spans="1:2">
      <c r="A7054" s="105" t="str">
        <f>TRIM(Clienti!B7054)</f>
        <v/>
      </c>
      <c r="B7054" s="76">
        <f>Clienti!A7054</f>
        <v>0</v>
      </c>
    </row>
    <row r="7055" spans="1:2">
      <c r="A7055" s="105" t="str">
        <f>TRIM(Clienti!B7055)</f>
        <v/>
      </c>
      <c r="B7055" s="76">
        <f>Clienti!A7055</f>
        <v>0</v>
      </c>
    </row>
    <row r="7056" spans="1:2">
      <c r="A7056" s="105" t="str">
        <f>TRIM(Clienti!B7056)</f>
        <v/>
      </c>
      <c r="B7056" s="76">
        <f>Clienti!A7056</f>
        <v>0</v>
      </c>
    </row>
    <row r="7057" spans="1:2">
      <c r="A7057" s="105" t="str">
        <f>TRIM(Clienti!B7057)</f>
        <v/>
      </c>
      <c r="B7057" s="76">
        <f>Clienti!A7057</f>
        <v>0</v>
      </c>
    </row>
    <row r="7058" spans="1:2">
      <c r="A7058" s="105" t="str">
        <f>TRIM(Clienti!B7058)</f>
        <v/>
      </c>
      <c r="B7058" s="76">
        <f>Clienti!A7058</f>
        <v>0</v>
      </c>
    </row>
    <row r="7059" spans="1:2">
      <c r="A7059" s="105" t="str">
        <f>TRIM(Clienti!B7059)</f>
        <v/>
      </c>
      <c r="B7059" s="76">
        <f>Clienti!A7059</f>
        <v>0</v>
      </c>
    </row>
    <row r="7060" spans="1:2">
      <c r="A7060" s="105" t="str">
        <f>TRIM(Clienti!B7060)</f>
        <v/>
      </c>
      <c r="B7060" s="76">
        <f>Clienti!A7060</f>
        <v>0</v>
      </c>
    </row>
    <row r="7061" spans="1:2">
      <c r="A7061" s="105" t="str">
        <f>TRIM(Clienti!B7061)</f>
        <v/>
      </c>
      <c r="B7061" s="76">
        <f>Clienti!A7061</f>
        <v>0</v>
      </c>
    </row>
    <row r="7062" spans="1:2">
      <c r="A7062" s="105" t="str">
        <f>TRIM(Clienti!B7062)</f>
        <v/>
      </c>
      <c r="B7062" s="76">
        <f>Clienti!A7062</f>
        <v>0</v>
      </c>
    </row>
    <row r="7063" spans="1:2">
      <c r="A7063" s="105" t="str">
        <f>TRIM(Clienti!B7063)</f>
        <v/>
      </c>
      <c r="B7063" s="76">
        <f>Clienti!A7063</f>
        <v>0</v>
      </c>
    </row>
    <row r="7064" spans="1:2">
      <c r="A7064" s="105" t="str">
        <f>TRIM(Clienti!B7064)</f>
        <v/>
      </c>
      <c r="B7064" s="76">
        <f>Clienti!A7064</f>
        <v>0</v>
      </c>
    </row>
    <row r="7065" spans="1:2">
      <c r="A7065" s="105" t="str">
        <f>TRIM(Clienti!B7065)</f>
        <v/>
      </c>
      <c r="B7065" s="76">
        <f>Clienti!A7065</f>
        <v>0</v>
      </c>
    </row>
    <row r="7066" spans="1:2">
      <c r="A7066" s="105" t="str">
        <f>TRIM(Clienti!B7066)</f>
        <v/>
      </c>
      <c r="B7066" s="76">
        <f>Clienti!A7066</f>
        <v>0</v>
      </c>
    </row>
    <row r="7067" spans="1:2">
      <c r="A7067" s="105" t="str">
        <f>TRIM(Clienti!B7067)</f>
        <v/>
      </c>
      <c r="B7067" s="76">
        <f>Clienti!A7067</f>
        <v>0</v>
      </c>
    </row>
    <row r="7068" spans="1:2">
      <c r="A7068" s="105" t="str">
        <f>TRIM(Clienti!B7068)</f>
        <v/>
      </c>
      <c r="B7068" s="76">
        <f>Clienti!A7068</f>
        <v>0</v>
      </c>
    </row>
    <row r="7069" spans="1:2">
      <c r="A7069" s="105" t="str">
        <f>TRIM(Clienti!B7069)</f>
        <v/>
      </c>
      <c r="B7069" s="76">
        <f>Clienti!A7069</f>
        <v>0</v>
      </c>
    </row>
    <row r="7070" spans="1:2">
      <c r="A7070" s="105" t="str">
        <f>TRIM(Clienti!B7070)</f>
        <v/>
      </c>
      <c r="B7070" s="76">
        <f>Clienti!A7070</f>
        <v>0</v>
      </c>
    </row>
    <row r="7071" spans="1:2">
      <c r="A7071" s="105" t="str">
        <f>TRIM(Clienti!B7071)</f>
        <v/>
      </c>
      <c r="B7071" s="76">
        <f>Clienti!A7071</f>
        <v>0</v>
      </c>
    </row>
    <row r="7072" spans="1:2">
      <c r="A7072" s="105" t="str">
        <f>TRIM(Clienti!B7072)</f>
        <v/>
      </c>
      <c r="B7072" s="76">
        <f>Clienti!A7072</f>
        <v>0</v>
      </c>
    </row>
    <row r="7073" spans="1:2">
      <c r="A7073" s="105" t="str">
        <f>TRIM(Clienti!B7073)</f>
        <v/>
      </c>
      <c r="B7073" s="76">
        <f>Clienti!A7073</f>
        <v>0</v>
      </c>
    </row>
    <row r="7074" spans="1:2">
      <c r="A7074" s="105" t="str">
        <f>TRIM(Clienti!B7074)</f>
        <v/>
      </c>
      <c r="B7074" s="76">
        <f>Clienti!A7074</f>
        <v>0</v>
      </c>
    </row>
    <row r="7075" spans="1:2">
      <c r="A7075" s="105" t="str">
        <f>TRIM(Clienti!B7075)</f>
        <v/>
      </c>
      <c r="B7075" s="76">
        <f>Clienti!A7075</f>
        <v>0</v>
      </c>
    </row>
    <row r="7076" spans="1:2">
      <c r="A7076" s="105" t="str">
        <f>TRIM(Clienti!B7076)</f>
        <v/>
      </c>
      <c r="B7076" s="76">
        <f>Clienti!A7076</f>
        <v>0</v>
      </c>
    </row>
    <row r="7077" spans="1:2">
      <c r="A7077" s="105" t="str">
        <f>TRIM(Clienti!B7077)</f>
        <v/>
      </c>
      <c r="B7077" s="76">
        <f>Clienti!A7077</f>
        <v>0</v>
      </c>
    </row>
    <row r="7078" spans="1:2">
      <c r="A7078" s="105" t="str">
        <f>TRIM(Clienti!B7078)</f>
        <v/>
      </c>
      <c r="B7078" s="76">
        <f>Clienti!A7078</f>
        <v>0</v>
      </c>
    </row>
    <row r="7079" spans="1:2">
      <c r="A7079" s="105" t="str">
        <f>TRIM(Clienti!B7079)</f>
        <v/>
      </c>
      <c r="B7079" s="76">
        <f>Clienti!A7079</f>
        <v>0</v>
      </c>
    </row>
    <row r="7080" spans="1:2">
      <c r="A7080" s="105" t="str">
        <f>TRIM(Clienti!B7080)</f>
        <v/>
      </c>
      <c r="B7080" s="76">
        <f>Clienti!A7080</f>
        <v>0</v>
      </c>
    </row>
    <row r="7081" spans="1:2">
      <c r="A7081" s="105" t="str">
        <f>TRIM(Clienti!B7081)</f>
        <v/>
      </c>
      <c r="B7081" s="76">
        <f>Clienti!A7081</f>
        <v>0</v>
      </c>
    </row>
    <row r="7082" spans="1:2">
      <c r="A7082" s="105" t="str">
        <f>TRIM(Clienti!B7082)</f>
        <v/>
      </c>
      <c r="B7082" s="76">
        <f>Clienti!A7082</f>
        <v>0</v>
      </c>
    </row>
    <row r="7083" spans="1:2">
      <c r="A7083" s="105" t="str">
        <f>TRIM(Clienti!B7083)</f>
        <v/>
      </c>
      <c r="B7083" s="76">
        <f>Clienti!A7083</f>
        <v>0</v>
      </c>
    </row>
    <row r="7084" spans="1:2">
      <c r="A7084" s="105" t="str">
        <f>TRIM(Clienti!B7084)</f>
        <v/>
      </c>
      <c r="B7084" s="76">
        <f>Clienti!A7084</f>
        <v>0</v>
      </c>
    </row>
    <row r="7085" spans="1:2">
      <c r="A7085" s="105" t="str">
        <f>TRIM(Clienti!B7085)</f>
        <v/>
      </c>
      <c r="B7085" s="76">
        <f>Clienti!A7085</f>
        <v>0</v>
      </c>
    </row>
    <row r="7086" spans="1:2">
      <c r="A7086" s="105" t="str">
        <f>TRIM(Clienti!B7086)</f>
        <v/>
      </c>
      <c r="B7086" s="76">
        <f>Clienti!A7086</f>
        <v>0</v>
      </c>
    </row>
    <row r="7087" spans="1:2">
      <c r="A7087" s="105" t="str">
        <f>TRIM(Clienti!B7087)</f>
        <v/>
      </c>
      <c r="B7087" s="76">
        <f>Clienti!A7087</f>
        <v>0</v>
      </c>
    </row>
    <row r="7088" spans="1:2">
      <c r="A7088" s="105" t="str">
        <f>TRIM(Clienti!B7088)</f>
        <v/>
      </c>
      <c r="B7088" s="76">
        <f>Clienti!A7088</f>
        <v>0</v>
      </c>
    </row>
    <row r="7089" spans="1:2">
      <c r="A7089" s="105" t="str">
        <f>TRIM(Clienti!B7089)</f>
        <v/>
      </c>
      <c r="B7089" s="76">
        <f>Clienti!A7089</f>
        <v>0</v>
      </c>
    </row>
    <row r="7090" spans="1:2">
      <c r="A7090" s="105" t="str">
        <f>TRIM(Clienti!B7090)</f>
        <v/>
      </c>
      <c r="B7090" s="76">
        <f>Clienti!A7090</f>
        <v>0</v>
      </c>
    </row>
    <row r="7091" spans="1:2">
      <c r="A7091" s="105" t="str">
        <f>TRIM(Clienti!B7091)</f>
        <v/>
      </c>
      <c r="B7091" s="76">
        <f>Clienti!A7091</f>
        <v>0</v>
      </c>
    </row>
    <row r="7092" spans="1:2">
      <c r="A7092" s="105" t="str">
        <f>TRIM(Clienti!B7092)</f>
        <v/>
      </c>
      <c r="B7092" s="76">
        <f>Clienti!A7092</f>
        <v>0</v>
      </c>
    </row>
    <row r="7093" spans="1:2">
      <c r="A7093" s="105" t="str">
        <f>TRIM(Clienti!B7093)</f>
        <v/>
      </c>
      <c r="B7093" s="76">
        <f>Clienti!A7093</f>
        <v>0</v>
      </c>
    </row>
    <row r="7094" spans="1:2">
      <c r="A7094" s="105" t="str">
        <f>TRIM(Clienti!B7094)</f>
        <v/>
      </c>
      <c r="B7094" s="76">
        <f>Clienti!A7094</f>
        <v>0</v>
      </c>
    </row>
    <row r="7095" spans="1:2">
      <c r="A7095" s="105" t="str">
        <f>TRIM(Clienti!B7095)</f>
        <v/>
      </c>
      <c r="B7095" s="76">
        <f>Clienti!A7095</f>
        <v>0</v>
      </c>
    </row>
    <row r="7096" spans="1:2">
      <c r="A7096" s="105" t="str">
        <f>TRIM(Clienti!B7096)</f>
        <v/>
      </c>
      <c r="B7096" s="76">
        <f>Clienti!A7096</f>
        <v>0</v>
      </c>
    </row>
    <row r="7097" spans="1:2">
      <c r="A7097" s="105" t="str">
        <f>TRIM(Clienti!B7097)</f>
        <v/>
      </c>
      <c r="B7097" s="76">
        <f>Clienti!A7097</f>
        <v>0</v>
      </c>
    </row>
    <row r="7098" spans="1:2">
      <c r="A7098" s="105" t="str">
        <f>TRIM(Clienti!B7098)</f>
        <v/>
      </c>
      <c r="B7098" s="76">
        <f>Clienti!A7098</f>
        <v>0</v>
      </c>
    </row>
    <row r="7099" spans="1:2">
      <c r="A7099" s="105" t="str">
        <f>TRIM(Clienti!B7099)</f>
        <v/>
      </c>
      <c r="B7099" s="76">
        <f>Clienti!A7099</f>
        <v>0</v>
      </c>
    </row>
    <row r="7100" spans="1:2">
      <c r="A7100" s="105" t="str">
        <f>TRIM(Clienti!B7100)</f>
        <v/>
      </c>
      <c r="B7100" s="76">
        <f>Clienti!A7100</f>
        <v>0</v>
      </c>
    </row>
    <row r="7101" spans="1:2">
      <c r="A7101" s="105" t="str">
        <f>TRIM(Clienti!B7101)</f>
        <v/>
      </c>
      <c r="B7101" s="76">
        <f>Clienti!A7101</f>
        <v>0</v>
      </c>
    </row>
    <row r="7102" spans="1:2">
      <c r="A7102" s="105" t="str">
        <f>TRIM(Clienti!B7102)</f>
        <v/>
      </c>
      <c r="B7102" s="76">
        <f>Clienti!A7102</f>
        <v>0</v>
      </c>
    </row>
    <row r="7103" spans="1:2">
      <c r="A7103" s="105" t="str">
        <f>TRIM(Clienti!B7103)</f>
        <v/>
      </c>
      <c r="B7103" s="76">
        <f>Clienti!A7103</f>
        <v>0</v>
      </c>
    </row>
    <row r="7104" spans="1:2">
      <c r="A7104" s="105" t="str">
        <f>TRIM(Clienti!B7104)</f>
        <v/>
      </c>
      <c r="B7104" s="76">
        <f>Clienti!A7104</f>
        <v>0</v>
      </c>
    </row>
    <row r="7105" spans="1:2">
      <c r="A7105" s="105" t="str">
        <f>TRIM(Clienti!B7105)</f>
        <v/>
      </c>
      <c r="B7105" s="76">
        <f>Clienti!A7105</f>
        <v>0</v>
      </c>
    </row>
    <row r="7106" spans="1:2">
      <c r="A7106" s="105" t="str">
        <f>TRIM(Clienti!B7106)</f>
        <v/>
      </c>
      <c r="B7106" s="76">
        <f>Clienti!A7106</f>
        <v>0</v>
      </c>
    </row>
    <row r="7107" spans="1:2">
      <c r="A7107" s="105" t="str">
        <f>TRIM(Clienti!B7107)</f>
        <v/>
      </c>
      <c r="B7107" s="76">
        <f>Clienti!A7107</f>
        <v>0</v>
      </c>
    </row>
    <row r="7108" spans="1:2">
      <c r="A7108" s="105" t="str">
        <f>TRIM(Clienti!B7108)</f>
        <v/>
      </c>
      <c r="B7108" s="76">
        <f>Clienti!A7108</f>
        <v>0</v>
      </c>
    </row>
    <row r="7109" spans="1:2">
      <c r="A7109" s="105" t="str">
        <f>TRIM(Clienti!B7109)</f>
        <v/>
      </c>
      <c r="B7109" s="76">
        <f>Clienti!A7109</f>
        <v>0</v>
      </c>
    </row>
    <row r="7110" spans="1:2">
      <c r="A7110" s="105" t="str">
        <f>TRIM(Clienti!B7110)</f>
        <v/>
      </c>
      <c r="B7110" s="76">
        <f>Clienti!A7110</f>
        <v>0</v>
      </c>
    </row>
    <row r="7111" spans="1:2">
      <c r="A7111" s="105" t="str">
        <f>TRIM(Clienti!B7111)</f>
        <v/>
      </c>
      <c r="B7111" s="76">
        <f>Clienti!A7111</f>
        <v>0</v>
      </c>
    </row>
    <row r="7112" spans="1:2">
      <c r="A7112" s="105" t="str">
        <f>TRIM(Clienti!B7112)</f>
        <v/>
      </c>
      <c r="B7112" s="76">
        <f>Clienti!A7112</f>
        <v>0</v>
      </c>
    </row>
    <row r="7113" spans="1:2">
      <c r="A7113" s="105" t="str">
        <f>TRIM(Clienti!B7113)</f>
        <v/>
      </c>
      <c r="B7113" s="76">
        <f>Clienti!A7113</f>
        <v>0</v>
      </c>
    </row>
    <row r="7114" spans="1:2">
      <c r="A7114" s="105" t="str">
        <f>TRIM(Clienti!B7114)</f>
        <v/>
      </c>
      <c r="B7114" s="76">
        <f>Clienti!A7114</f>
        <v>0</v>
      </c>
    </row>
    <row r="7115" spans="1:2">
      <c r="A7115" s="105" t="str">
        <f>TRIM(Clienti!B7115)</f>
        <v/>
      </c>
      <c r="B7115" s="76">
        <f>Clienti!A7115</f>
        <v>0</v>
      </c>
    </row>
    <row r="7116" spans="1:2">
      <c r="A7116" s="105" t="str">
        <f>TRIM(Clienti!B7116)</f>
        <v/>
      </c>
      <c r="B7116" s="76">
        <f>Clienti!A7116</f>
        <v>0</v>
      </c>
    </row>
    <row r="7117" spans="1:2">
      <c r="A7117" s="105" t="str">
        <f>TRIM(Clienti!B7117)</f>
        <v/>
      </c>
      <c r="B7117" s="76">
        <f>Clienti!A7117</f>
        <v>0</v>
      </c>
    </row>
    <row r="7118" spans="1:2">
      <c r="A7118" s="105" t="str">
        <f>TRIM(Clienti!B7118)</f>
        <v/>
      </c>
      <c r="B7118" s="76">
        <f>Clienti!A7118</f>
        <v>0</v>
      </c>
    </row>
    <row r="7119" spans="1:2">
      <c r="A7119" s="105" t="str">
        <f>TRIM(Clienti!B7119)</f>
        <v/>
      </c>
      <c r="B7119" s="76">
        <f>Clienti!A7119</f>
        <v>0</v>
      </c>
    </row>
    <row r="7120" spans="1:2">
      <c r="A7120" s="105" t="str">
        <f>TRIM(Clienti!B7120)</f>
        <v/>
      </c>
      <c r="B7120" s="76">
        <f>Clienti!A7120</f>
        <v>0</v>
      </c>
    </row>
    <row r="7121" spans="1:2">
      <c r="A7121" s="105" t="str">
        <f>TRIM(Clienti!B7121)</f>
        <v/>
      </c>
      <c r="B7121" s="76">
        <f>Clienti!A7121</f>
        <v>0</v>
      </c>
    </row>
    <row r="7122" spans="1:2">
      <c r="A7122" s="105" t="str">
        <f>TRIM(Clienti!B7122)</f>
        <v/>
      </c>
      <c r="B7122" s="76">
        <f>Clienti!A7122</f>
        <v>0</v>
      </c>
    </row>
    <row r="7123" spans="1:2">
      <c r="A7123" s="105" t="str">
        <f>TRIM(Clienti!B7123)</f>
        <v/>
      </c>
      <c r="B7123" s="76">
        <f>Clienti!A7123</f>
        <v>0</v>
      </c>
    </row>
    <row r="7124" spans="1:2">
      <c r="A7124" s="105" t="str">
        <f>TRIM(Clienti!B7124)</f>
        <v/>
      </c>
      <c r="B7124" s="76">
        <f>Clienti!A7124</f>
        <v>0</v>
      </c>
    </row>
    <row r="7125" spans="1:2">
      <c r="A7125" s="105" t="str">
        <f>TRIM(Clienti!B7125)</f>
        <v/>
      </c>
      <c r="B7125" s="76">
        <f>Clienti!A7125</f>
        <v>0</v>
      </c>
    </row>
    <row r="7126" spans="1:2">
      <c r="A7126" s="105" t="str">
        <f>TRIM(Clienti!B7126)</f>
        <v/>
      </c>
      <c r="B7126" s="76">
        <f>Clienti!A7126</f>
        <v>0</v>
      </c>
    </row>
    <row r="7127" spans="1:2">
      <c r="A7127" s="105" t="str">
        <f>TRIM(Clienti!B7127)</f>
        <v/>
      </c>
      <c r="B7127" s="76">
        <f>Clienti!A7127</f>
        <v>0</v>
      </c>
    </row>
    <row r="7128" spans="1:2">
      <c r="A7128" s="105" t="str">
        <f>TRIM(Clienti!B7128)</f>
        <v/>
      </c>
      <c r="B7128" s="76">
        <f>Clienti!A7128</f>
        <v>0</v>
      </c>
    </row>
    <row r="7129" spans="1:2">
      <c r="A7129" s="105" t="str">
        <f>TRIM(Clienti!B7129)</f>
        <v/>
      </c>
      <c r="B7129" s="76">
        <f>Clienti!A7129</f>
        <v>0</v>
      </c>
    </row>
    <row r="7130" spans="1:2">
      <c r="A7130" s="105" t="str">
        <f>TRIM(Clienti!B7130)</f>
        <v/>
      </c>
      <c r="B7130" s="76">
        <f>Clienti!A7130</f>
        <v>0</v>
      </c>
    </row>
    <row r="7131" spans="1:2">
      <c r="A7131" s="105" t="str">
        <f>TRIM(Clienti!B7131)</f>
        <v/>
      </c>
      <c r="B7131" s="76">
        <f>Clienti!A7131</f>
        <v>0</v>
      </c>
    </row>
    <row r="7132" spans="1:2">
      <c r="A7132" s="105" t="str">
        <f>TRIM(Clienti!B7132)</f>
        <v/>
      </c>
      <c r="B7132" s="76">
        <f>Clienti!A7132</f>
        <v>0</v>
      </c>
    </row>
    <row r="7133" spans="1:2">
      <c r="A7133" s="105" t="str">
        <f>TRIM(Clienti!B7133)</f>
        <v/>
      </c>
      <c r="B7133" s="76">
        <f>Clienti!A7133</f>
        <v>0</v>
      </c>
    </row>
    <row r="7134" spans="1:2">
      <c r="A7134" s="105" t="str">
        <f>TRIM(Clienti!B7134)</f>
        <v/>
      </c>
      <c r="B7134" s="76">
        <f>Clienti!A7134</f>
        <v>0</v>
      </c>
    </row>
    <row r="7135" spans="1:2">
      <c r="A7135" s="105" t="str">
        <f>TRIM(Clienti!B7135)</f>
        <v/>
      </c>
      <c r="B7135" s="76">
        <f>Clienti!A7135</f>
        <v>0</v>
      </c>
    </row>
    <row r="7136" spans="1:2">
      <c r="A7136" s="105" t="str">
        <f>TRIM(Clienti!B7136)</f>
        <v/>
      </c>
      <c r="B7136" s="76">
        <f>Clienti!A7136</f>
        <v>0</v>
      </c>
    </row>
    <row r="7137" spans="1:2">
      <c r="A7137" s="105" t="str">
        <f>TRIM(Clienti!B7137)</f>
        <v/>
      </c>
      <c r="B7137" s="76">
        <f>Clienti!A7137</f>
        <v>0</v>
      </c>
    </row>
    <row r="7138" spans="1:2">
      <c r="A7138" s="105" t="str">
        <f>TRIM(Clienti!B7138)</f>
        <v/>
      </c>
      <c r="B7138" s="76">
        <f>Clienti!A7138</f>
        <v>0</v>
      </c>
    </row>
    <row r="7139" spans="1:2">
      <c r="A7139" s="105" t="str">
        <f>TRIM(Clienti!B7139)</f>
        <v/>
      </c>
      <c r="B7139" s="76">
        <f>Clienti!A7139</f>
        <v>0</v>
      </c>
    </row>
    <row r="7140" spans="1:2">
      <c r="A7140" s="105" t="str">
        <f>TRIM(Clienti!B7140)</f>
        <v/>
      </c>
      <c r="B7140" s="76">
        <f>Clienti!A7140</f>
        <v>0</v>
      </c>
    </row>
    <row r="7141" spans="1:2">
      <c r="A7141" s="105" t="str">
        <f>TRIM(Clienti!B7141)</f>
        <v/>
      </c>
      <c r="B7141" s="76">
        <f>Clienti!A7141</f>
        <v>0</v>
      </c>
    </row>
    <row r="7142" spans="1:2">
      <c r="A7142" s="105" t="str">
        <f>TRIM(Clienti!B7142)</f>
        <v/>
      </c>
      <c r="B7142" s="76">
        <f>Clienti!A7142</f>
        <v>0</v>
      </c>
    </row>
    <row r="7143" spans="1:2">
      <c r="A7143" s="105" t="str">
        <f>TRIM(Clienti!B7143)</f>
        <v/>
      </c>
      <c r="B7143" s="76">
        <f>Clienti!A7143</f>
        <v>0</v>
      </c>
    </row>
    <row r="7144" spans="1:2">
      <c r="A7144" s="105" t="str">
        <f>TRIM(Clienti!B7144)</f>
        <v/>
      </c>
      <c r="B7144" s="76">
        <f>Clienti!A7144</f>
        <v>0</v>
      </c>
    </row>
    <row r="7145" spans="1:2">
      <c r="A7145" s="105" t="str">
        <f>TRIM(Clienti!B7145)</f>
        <v/>
      </c>
      <c r="B7145" s="76">
        <f>Clienti!A7145</f>
        <v>0</v>
      </c>
    </row>
    <row r="7146" spans="1:2">
      <c r="A7146" s="105" t="str">
        <f>TRIM(Clienti!B7146)</f>
        <v/>
      </c>
      <c r="B7146" s="76">
        <f>Clienti!A7146</f>
        <v>0</v>
      </c>
    </row>
    <row r="7147" spans="1:2">
      <c r="A7147" s="105" t="str">
        <f>TRIM(Clienti!B7147)</f>
        <v/>
      </c>
      <c r="B7147" s="76">
        <f>Clienti!A7147</f>
        <v>0</v>
      </c>
    </row>
    <row r="7148" spans="1:2">
      <c r="A7148" s="105" t="str">
        <f>TRIM(Clienti!B7148)</f>
        <v/>
      </c>
      <c r="B7148" s="76">
        <f>Clienti!A7148</f>
        <v>0</v>
      </c>
    </row>
    <row r="7149" spans="1:2">
      <c r="A7149" s="105" t="str">
        <f>TRIM(Clienti!B7149)</f>
        <v/>
      </c>
      <c r="B7149" s="76">
        <f>Clienti!A7149</f>
        <v>0</v>
      </c>
    </row>
    <row r="7150" spans="1:2">
      <c r="A7150" s="105" t="str">
        <f>TRIM(Clienti!B7150)</f>
        <v/>
      </c>
      <c r="B7150" s="76">
        <f>Clienti!A7150</f>
        <v>0</v>
      </c>
    </row>
    <row r="7151" spans="1:2">
      <c r="A7151" s="105" t="str">
        <f>TRIM(Clienti!B7151)</f>
        <v/>
      </c>
      <c r="B7151" s="76">
        <f>Clienti!A7151</f>
        <v>0</v>
      </c>
    </row>
    <row r="7152" spans="1:2">
      <c r="A7152" s="105" t="str">
        <f>TRIM(Clienti!B7152)</f>
        <v/>
      </c>
      <c r="B7152" s="76">
        <f>Clienti!A7152</f>
        <v>0</v>
      </c>
    </row>
    <row r="7153" spans="1:2">
      <c r="A7153" s="105" t="str">
        <f>TRIM(Clienti!B7153)</f>
        <v/>
      </c>
      <c r="B7153" s="76">
        <f>Clienti!A7153</f>
        <v>0</v>
      </c>
    </row>
    <row r="7154" spans="1:2">
      <c r="A7154" s="105" t="str">
        <f>TRIM(Clienti!B7154)</f>
        <v/>
      </c>
      <c r="B7154" s="76">
        <f>Clienti!A7154</f>
        <v>0</v>
      </c>
    </row>
    <row r="7155" spans="1:2">
      <c r="A7155" s="105" t="str">
        <f>TRIM(Clienti!B7155)</f>
        <v/>
      </c>
      <c r="B7155" s="76">
        <f>Clienti!A7155</f>
        <v>0</v>
      </c>
    </row>
    <row r="7156" spans="1:2">
      <c r="A7156" s="105" t="str">
        <f>TRIM(Clienti!B7156)</f>
        <v/>
      </c>
      <c r="B7156" s="76">
        <f>Clienti!A7156</f>
        <v>0</v>
      </c>
    </row>
    <row r="7157" spans="1:2">
      <c r="A7157" s="105" t="str">
        <f>TRIM(Clienti!B7157)</f>
        <v/>
      </c>
      <c r="B7157" s="76">
        <f>Clienti!A7157</f>
        <v>0</v>
      </c>
    </row>
    <row r="7158" spans="1:2">
      <c r="A7158" s="105" t="str">
        <f>TRIM(Clienti!B7158)</f>
        <v/>
      </c>
      <c r="B7158" s="76">
        <f>Clienti!A7158</f>
        <v>0</v>
      </c>
    </row>
    <row r="7159" spans="1:2">
      <c r="A7159" s="105" t="str">
        <f>TRIM(Clienti!B7159)</f>
        <v/>
      </c>
      <c r="B7159" s="76">
        <f>Clienti!A7159</f>
        <v>0</v>
      </c>
    </row>
    <row r="7160" spans="1:2">
      <c r="A7160" s="105" t="str">
        <f>TRIM(Clienti!B7160)</f>
        <v/>
      </c>
      <c r="B7160" s="76">
        <f>Clienti!A7160</f>
        <v>0</v>
      </c>
    </row>
    <row r="7161" spans="1:2">
      <c r="A7161" s="105" t="str">
        <f>TRIM(Clienti!B7161)</f>
        <v/>
      </c>
      <c r="B7161" s="76">
        <f>Clienti!A7161</f>
        <v>0</v>
      </c>
    </row>
    <row r="7162" spans="1:2">
      <c r="A7162" s="105" t="str">
        <f>TRIM(Clienti!B7162)</f>
        <v/>
      </c>
      <c r="B7162" s="76">
        <f>Clienti!A7162</f>
        <v>0</v>
      </c>
    </row>
    <row r="7163" spans="1:2">
      <c r="A7163" s="105" t="str">
        <f>TRIM(Clienti!B7163)</f>
        <v/>
      </c>
      <c r="B7163" s="76">
        <f>Clienti!A7163</f>
        <v>0</v>
      </c>
    </row>
    <row r="7164" spans="1:2">
      <c r="A7164" s="105" t="str">
        <f>TRIM(Clienti!B7164)</f>
        <v/>
      </c>
      <c r="B7164" s="76">
        <f>Clienti!A7164</f>
        <v>0</v>
      </c>
    </row>
    <row r="7165" spans="1:2">
      <c r="A7165" s="105" t="str">
        <f>TRIM(Clienti!B7165)</f>
        <v/>
      </c>
      <c r="B7165" s="76">
        <f>Clienti!A7165</f>
        <v>0</v>
      </c>
    </row>
    <row r="7166" spans="1:2">
      <c r="A7166" s="105" t="str">
        <f>TRIM(Clienti!B7166)</f>
        <v/>
      </c>
      <c r="B7166" s="76">
        <f>Clienti!A7166</f>
        <v>0</v>
      </c>
    </row>
    <row r="7167" spans="1:2">
      <c r="A7167" s="105" t="str">
        <f>TRIM(Clienti!B7167)</f>
        <v/>
      </c>
      <c r="B7167" s="76">
        <f>Clienti!A7167</f>
        <v>0</v>
      </c>
    </row>
    <row r="7168" spans="1:2">
      <c r="A7168" s="105" t="str">
        <f>TRIM(Clienti!B7168)</f>
        <v/>
      </c>
      <c r="B7168" s="76">
        <f>Clienti!A7168</f>
        <v>0</v>
      </c>
    </row>
    <row r="7169" spans="1:2">
      <c r="A7169" s="105" t="str">
        <f>TRIM(Clienti!B7169)</f>
        <v/>
      </c>
      <c r="B7169" s="76">
        <f>Clienti!A7169</f>
        <v>0</v>
      </c>
    </row>
    <row r="7170" spans="1:2">
      <c r="A7170" s="105" t="str">
        <f>TRIM(Clienti!B7170)</f>
        <v/>
      </c>
      <c r="B7170" s="76">
        <f>Clienti!A7170</f>
        <v>0</v>
      </c>
    </row>
    <row r="7171" spans="1:2">
      <c r="A7171" s="105" t="str">
        <f>TRIM(Clienti!B7171)</f>
        <v/>
      </c>
      <c r="B7171" s="76">
        <f>Clienti!A7171</f>
        <v>0</v>
      </c>
    </row>
    <row r="7172" spans="1:2">
      <c r="A7172" s="105" t="str">
        <f>TRIM(Clienti!B7172)</f>
        <v/>
      </c>
      <c r="B7172" s="76">
        <f>Clienti!A7172</f>
        <v>0</v>
      </c>
    </row>
    <row r="7173" spans="1:2">
      <c r="A7173" s="105" t="str">
        <f>TRIM(Clienti!B7173)</f>
        <v/>
      </c>
      <c r="B7173" s="76">
        <f>Clienti!A7173</f>
        <v>0</v>
      </c>
    </row>
    <row r="7174" spans="1:2">
      <c r="A7174" s="105" t="str">
        <f>TRIM(Clienti!B7174)</f>
        <v/>
      </c>
      <c r="B7174" s="76">
        <f>Clienti!A7174</f>
        <v>0</v>
      </c>
    </row>
    <row r="7175" spans="1:2">
      <c r="A7175" s="105" t="str">
        <f>TRIM(Clienti!B7175)</f>
        <v/>
      </c>
      <c r="B7175" s="76">
        <f>Clienti!A7175</f>
        <v>0</v>
      </c>
    </row>
    <row r="7176" spans="1:2">
      <c r="A7176" s="105" t="str">
        <f>TRIM(Clienti!B7176)</f>
        <v/>
      </c>
      <c r="B7176" s="76">
        <f>Clienti!A7176</f>
        <v>0</v>
      </c>
    </row>
    <row r="7177" spans="1:2">
      <c r="A7177" s="105" t="str">
        <f>TRIM(Clienti!B7177)</f>
        <v/>
      </c>
      <c r="B7177" s="76">
        <f>Clienti!A7177</f>
        <v>0</v>
      </c>
    </row>
    <row r="7178" spans="1:2">
      <c r="A7178" s="105" t="str">
        <f>TRIM(Clienti!B7178)</f>
        <v/>
      </c>
      <c r="B7178" s="76">
        <f>Clienti!A7178</f>
        <v>0</v>
      </c>
    </row>
    <row r="7179" spans="1:2">
      <c r="A7179" s="105" t="str">
        <f>TRIM(Clienti!B7179)</f>
        <v/>
      </c>
      <c r="B7179" s="76">
        <f>Clienti!A7179</f>
        <v>0</v>
      </c>
    </row>
    <row r="7180" spans="1:2">
      <c r="A7180" s="105" t="str">
        <f>TRIM(Clienti!B7180)</f>
        <v/>
      </c>
      <c r="B7180" s="76">
        <f>Clienti!A7180</f>
        <v>0</v>
      </c>
    </row>
    <row r="7181" spans="1:2">
      <c r="A7181" s="105" t="str">
        <f>TRIM(Clienti!B7181)</f>
        <v/>
      </c>
      <c r="B7181" s="76">
        <f>Clienti!A7181</f>
        <v>0</v>
      </c>
    </row>
    <row r="7182" spans="1:2">
      <c r="A7182" s="105" t="str">
        <f>TRIM(Clienti!B7182)</f>
        <v/>
      </c>
      <c r="B7182" s="76">
        <f>Clienti!A7182</f>
        <v>0</v>
      </c>
    </row>
    <row r="7183" spans="1:2">
      <c r="A7183" s="105" t="str">
        <f>TRIM(Clienti!B7183)</f>
        <v/>
      </c>
      <c r="B7183" s="76">
        <f>Clienti!A7183</f>
        <v>0</v>
      </c>
    </row>
    <row r="7184" spans="1:2">
      <c r="A7184" s="105" t="str">
        <f>TRIM(Clienti!B7184)</f>
        <v/>
      </c>
      <c r="B7184" s="76">
        <f>Clienti!A7184</f>
        <v>0</v>
      </c>
    </row>
    <row r="7185" spans="1:2">
      <c r="A7185" s="105" t="str">
        <f>TRIM(Clienti!B7185)</f>
        <v/>
      </c>
      <c r="B7185" s="76">
        <f>Clienti!A7185</f>
        <v>0</v>
      </c>
    </row>
    <row r="7186" spans="1:2">
      <c r="A7186" s="105" t="str">
        <f>TRIM(Clienti!B7186)</f>
        <v/>
      </c>
      <c r="B7186" s="76">
        <f>Clienti!A7186</f>
        <v>0</v>
      </c>
    </row>
    <row r="7187" spans="1:2">
      <c r="A7187" s="105" t="str">
        <f>TRIM(Clienti!B7187)</f>
        <v/>
      </c>
      <c r="B7187" s="76">
        <f>Clienti!A7187</f>
        <v>0</v>
      </c>
    </row>
    <row r="7188" spans="1:2">
      <c r="A7188" s="105" t="str">
        <f>TRIM(Clienti!B7188)</f>
        <v/>
      </c>
      <c r="B7188" s="76">
        <f>Clienti!A7188</f>
        <v>0</v>
      </c>
    </row>
    <row r="7189" spans="1:2">
      <c r="A7189" s="105" t="str">
        <f>TRIM(Clienti!B7189)</f>
        <v/>
      </c>
      <c r="B7189" s="76">
        <f>Clienti!A7189</f>
        <v>0</v>
      </c>
    </row>
    <row r="7190" spans="1:2">
      <c r="A7190" s="105" t="str">
        <f>TRIM(Clienti!B7190)</f>
        <v/>
      </c>
      <c r="B7190" s="76">
        <f>Clienti!A7190</f>
        <v>0</v>
      </c>
    </row>
    <row r="7191" spans="1:2">
      <c r="A7191" s="105" t="str">
        <f>TRIM(Clienti!B7191)</f>
        <v/>
      </c>
      <c r="B7191" s="76">
        <f>Clienti!A7191</f>
        <v>0</v>
      </c>
    </row>
    <row r="7192" spans="1:2">
      <c r="A7192" s="105" t="str">
        <f>TRIM(Clienti!B7192)</f>
        <v/>
      </c>
      <c r="B7192" s="76">
        <f>Clienti!A7192</f>
        <v>0</v>
      </c>
    </row>
    <row r="7193" spans="1:2">
      <c r="A7193" s="105" t="str">
        <f>TRIM(Clienti!B7193)</f>
        <v/>
      </c>
      <c r="B7193" s="76">
        <f>Clienti!A7193</f>
        <v>0</v>
      </c>
    </row>
    <row r="7194" spans="1:2">
      <c r="A7194" s="105" t="str">
        <f>TRIM(Clienti!B7194)</f>
        <v/>
      </c>
      <c r="B7194" s="76">
        <f>Clienti!A7194</f>
        <v>0</v>
      </c>
    </row>
    <row r="7195" spans="1:2">
      <c r="A7195" s="105" t="str">
        <f>TRIM(Clienti!B7195)</f>
        <v/>
      </c>
      <c r="B7195" s="76">
        <f>Clienti!A7195</f>
        <v>0</v>
      </c>
    </row>
    <row r="7196" spans="1:2">
      <c r="A7196" s="105" t="str">
        <f>TRIM(Clienti!B7196)</f>
        <v/>
      </c>
      <c r="B7196" s="76">
        <f>Clienti!A7196</f>
        <v>0</v>
      </c>
    </row>
    <row r="7197" spans="1:2">
      <c r="A7197" s="105" t="str">
        <f>TRIM(Clienti!B7197)</f>
        <v/>
      </c>
      <c r="B7197" s="76">
        <f>Clienti!A7197</f>
        <v>0</v>
      </c>
    </row>
    <row r="7198" spans="1:2">
      <c r="A7198" s="105" t="str">
        <f>TRIM(Clienti!B7198)</f>
        <v/>
      </c>
      <c r="B7198" s="76">
        <f>Clienti!A7198</f>
        <v>0</v>
      </c>
    </row>
    <row r="7199" spans="1:2">
      <c r="A7199" s="105" t="str">
        <f>TRIM(Clienti!B7199)</f>
        <v/>
      </c>
      <c r="B7199" s="76">
        <f>Clienti!A7199</f>
        <v>0</v>
      </c>
    </row>
    <row r="7200" spans="1:2">
      <c r="A7200" s="105" t="str">
        <f>TRIM(Clienti!B7200)</f>
        <v/>
      </c>
      <c r="B7200" s="76">
        <f>Clienti!A7200</f>
        <v>0</v>
      </c>
    </row>
    <row r="7201" spans="1:2">
      <c r="A7201" s="105" t="str">
        <f>TRIM(Clienti!B7201)</f>
        <v/>
      </c>
      <c r="B7201" s="76">
        <f>Clienti!A7201</f>
        <v>0</v>
      </c>
    </row>
    <row r="7202" spans="1:2">
      <c r="A7202" s="105" t="str">
        <f>TRIM(Clienti!B7202)</f>
        <v/>
      </c>
      <c r="B7202" s="76">
        <f>Clienti!A7202</f>
        <v>0</v>
      </c>
    </row>
    <row r="7203" spans="1:2">
      <c r="A7203" s="105" t="str">
        <f>TRIM(Clienti!B7203)</f>
        <v/>
      </c>
      <c r="B7203" s="76">
        <f>Clienti!A7203</f>
        <v>0</v>
      </c>
    </row>
    <row r="7204" spans="1:2">
      <c r="A7204" s="105" t="str">
        <f>TRIM(Clienti!B7204)</f>
        <v/>
      </c>
      <c r="B7204" s="76">
        <f>Clienti!A7204</f>
        <v>0</v>
      </c>
    </row>
    <row r="7205" spans="1:2">
      <c r="A7205" s="105" t="str">
        <f>TRIM(Clienti!B7205)</f>
        <v/>
      </c>
      <c r="B7205" s="76">
        <f>Clienti!A7205</f>
        <v>0</v>
      </c>
    </row>
    <row r="7206" spans="1:2">
      <c r="A7206" s="105" t="str">
        <f>TRIM(Clienti!B7206)</f>
        <v/>
      </c>
      <c r="B7206" s="76">
        <f>Clienti!A7206</f>
        <v>0</v>
      </c>
    </row>
    <row r="7207" spans="1:2">
      <c r="A7207" s="105" t="str">
        <f>TRIM(Clienti!B7207)</f>
        <v/>
      </c>
      <c r="B7207" s="76">
        <f>Clienti!A7207</f>
        <v>0</v>
      </c>
    </row>
    <row r="7208" spans="1:2">
      <c r="A7208" s="105" t="str">
        <f>TRIM(Clienti!B7208)</f>
        <v/>
      </c>
      <c r="B7208" s="76">
        <f>Clienti!A7208</f>
        <v>0</v>
      </c>
    </row>
    <row r="7209" spans="1:2">
      <c r="A7209" s="105" t="str">
        <f>TRIM(Clienti!B7209)</f>
        <v/>
      </c>
      <c r="B7209" s="76">
        <f>Clienti!A7209</f>
        <v>0</v>
      </c>
    </row>
    <row r="7210" spans="1:2">
      <c r="A7210" s="105" t="str">
        <f>TRIM(Clienti!B7210)</f>
        <v/>
      </c>
      <c r="B7210" s="76">
        <f>Clienti!A7210</f>
        <v>0</v>
      </c>
    </row>
    <row r="7211" spans="1:2">
      <c r="A7211" s="105" t="str">
        <f>TRIM(Clienti!B7211)</f>
        <v/>
      </c>
      <c r="B7211" s="76">
        <f>Clienti!A7211</f>
        <v>0</v>
      </c>
    </row>
    <row r="7212" spans="1:2">
      <c r="A7212" s="105" t="str">
        <f>TRIM(Clienti!B7212)</f>
        <v/>
      </c>
      <c r="B7212" s="76">
        <f>Clienti!A7212</f>
        <v>0</v>
      </c>
    </row>
    <row r="7213" spans="1:2">
      <c r="A7213" s="105" t="str">
        <f>TRIM(Clienti!B7213)</f>
        <v/>
      </c>
      <c r="B7213" s="76">
        <f>Clienti!A7213</f>
        <v>0</v>
      </c>
    </row>
    <row r="7214" spans="1:2">
      <c r="A7214" s="105" t="str">
        <f>TRIM(Clienti!B7214)</f>
        <v/>
      </c>
      <c r="B7214" s="76">
        <f>Clienti!A7214</f>
        <v>0</v>
      </c>
    </row>
    <row r="7215" spans="1:2">
      <c r="A7215" s="105" t="str">
        <f>TRIM(Clienti!B7215)</f>
        <v/>
      </c>
      <c r="B7215" s="76">
        <f>Clienti!A7215</f>
        <v>0</v>
      </c>
    </row>
    <row r="7216" spans="1:2">
      <c r="A7216" s="105" t="str">
        <f>TRIM(Clienti!B7216)</f>
        <v/>
      </c>
      <c r="B7216" s="76">
        <f>Clienti!A7216</f>
        <v>0</v>
      </c>
    </row>
    <row r="7217" spans="1:2">
      <c r="A7217" s="105" t="str">
        <f>TRIM(Clienti!B7217)</f>
        <v/>
      </c>
      <c r="B7217" s="76">
        <f>Clienti!A7217</f>
        <v>0</v>
      </c>
    </row>
    <row r="7218" spans="1:2">
      <c r="A7218" s="105" t="str">
        <f>TRIM(Clienti!B7218)</f>
        <v/>
      </c>
      <c r="B7218" s="76">
        <f>Clienti!A7218</f>
        <v>0</v>
      </c>
    </row>
    <row r="7219" spans="1:2">
      <c r="A7219" s="105" t="str">
        <f>TRIM(Clienti!B7219)</f>
        <v/>
      </c>
      <c r="B7219" s="76">
        <f>Clienti!A7219</f>
        <v>0</v>
      </c>
    </row>
    <row r="7220" spans="1:2">
      <c r="A7220" s="105" t="str">
        <f>TRIM(Clienti!B7220)</f>
        <v/>
      </c>
      <c r="B7220" s="76">
        <f>Clienti!A7220</f>
        <v>0</v>
      </c>
    </row>
    <row r="7221" spans="1:2">
      <c r="A7221" s="105" t="str">
        <f>TRIM(Clienti!B7221)</f>
        <v/>
      </c>
      <c r="B7221" s="76">
        <f>Clienti!A7221</f>
        <v>0</v>
      </c>
    </row>
    <row r="7222" spans="1:2">
      <c r="A7222" s="105" t="str">
        <f>TRIM(Clienti!B7222)</f>
        <v/>
      </c>
      <c r="B7222" s="76">
        <f>Clienti!A7222</f>
        <v>0</v>
      </c>
    </row>
    <row r="7223" spans="1:2">
      <c r="A7223" s="105" t="str">
        <f>TRIM(Clienti!B7223)</f>
        <v/>
      </c>
      <c r="B7223" s="76">
        <f>Clienti!A7223</f>
        <v>0</v>
      </c>
    </row>
    <row r="7224" spans="1:2">
      <c r="A7224" s="105" t="str">
        <f>TRIM(Clienti!B7224)</f>
        <v/>
      </c>
      <c r="B7224" s="76">
        <f>Clienti!A7224</f>
        <v>0</v>
      </c>
    </row>
    <row r="7225" spans="1:2">
      <c r="A7225" s="105" t="str">
        <f>TRIM(Clienti!B7225)</f>
        <v/>
      </c>
      <c r="B7225" s="76">
        <f>Clienti!A7225</f>
        <v>0</v>
      </c>
    </row>
    <row r="7226" spans="1:2">
      <c r="A7226" s="105" t="str">
        <f>TRIM(Clienti!B7226)</f>
        <v/>
      </c>
      <c r="B7226" s="76">
        <f>Clienti!A7226</f>
        <v>0</v>
      </c>
    </row>
    <row r="7227" spans="1:2">
      <c r="A7227" s="105" t="str">
        <f>TRIM(Clienti!B7227)</f>
        <v/>
      </c>
      <c r="B7227" s="76">
        <f>Clienti!A7227</f>
        <v>0</v>
      </c>
    </row>
    <row r="7228" spans="1:2">
      <c r="A7228" s="105" t="str">
        <f>TRIM(Clienti!B7228)</f>
        <v/>
      </c>
      <c r="B7228" s="76">
        <f>Clienti!A7228</f>
        <v>0</v>
      </c>
    </row>
    <row r="7229" spans="1:2">
      <c r="A7229" s="105" t="str">
        <f>TRIM(Clienti!B7229)</f>
        <v/>
      </c>
      <c r="B7229" s="76">
        <f>Clienti!A7229</f>
        <v>0</v>
      </c>
    </row>
    <row r="7230" spans="1:2">
      <c r="A7230" s="105" t="str">
        <f>TRIM(Clienti!B7230)</f>
        <v/>
      </c>
      <c r="B7230" s="76">
        <f>Clienti!A7230</f>
        <v>0</v>
      </c>
    </row>
    <row r="7231" spans="1:2">
      <c r="A7231" s="105" t="str">
        <f>TRIM(Clienti!B7231)</f>
        <v/>
      </c>
      <c r="B7231" s="76">
        <f>Clienti!A7231</f>
        <v>0</v>
      </c>
    </row>
    <row r="7232" spans="1:2">
      <c r="A7232" s="105" t="str">
        <f>TRIM(Clienti!B7232)</f>
        <v/>
      </c>
      <c r="B7232" s="76">
        <f>Clienti!A7232</f>
        <v>0</v>
      </c>
    </row>
    <row r="7233" spans="1:2">
      <c r="A7233" s="105" t="str">
        <f>TRIM(Clienti!B7233)</f>
        <v/>
      </c>
      <c r="B7233" s="76">
        <f>Clienti!A7233</f>
        <v>0</v>
      </c>
    </row>
    <row r="7234" spans="1:2">
      <c r="A7234" s="105" t="str">
        <f>TRIM(Clienti!B7234)</f>
        <v/>
      </c>
      <c r="B7234" s="76">
        <f>Clienti!A7234</f>
        <v>0</v>
      </c>
    </row>
    <row r="7235" spans="1:2">
      <c r="A7235" s="105" t="str">
        <f>TRIM(Clienti!B7235)</f>
        <v/>
      </c>
      <c r="B7235" s="76">
        <f>Clienti!A7235</f>
        <v>0</v>
      </c>
    </row>
    <row r="7236" spans="1:2">
      <c r="A7236" s="105" t="str">
        <f>TRIM(Clienti!B7236)</f>
        <v/>
      </c>
      <c r="B7236" s="76">
        <f>Clienti!A7236</f>
        <v>0</v>
      </c>
    </row>
    <row r="7237" spans="1:2">
      <c r="A7237" s="105" t="str">
        <f>TRIM(Clienti!B7237)</f>
        <v/>
      </c>
      <c r="B7237" s="76">
        <f>Clienti!A7237</f>
        <v>0</v>
      </c>
    </row>
    <row r="7238" spans="1:2">
      <c r="A7238" s="105" t="str">
        <f>TRIM(Clienti!B7238)</f>
        <v/>
      </c>
      <c r="B7238" s="76">
        <f>Clienti!A7238</f>
        <v>0</v>
      </c>
    </row>
    <row r="7239" spans="1:2">
      <c r="A7239" s="105" t="str">
        <f>TRIM(Clienti!B7239)</f>
        <v/>
      </c>
      <c r="B7239" s="76">
        <f>Clienti!A7239</f>
        <v>0</v>
      </c>
    </row>
    <row r="7240" spans="1:2">
      <c r="A7240" s="105" t="str">
        <f>TRIM(Clienti!B7240)</f>
        <v/>
      </c>
      <c r="B7240" s="76">
        <f>Clienti!A7240</f>
        <v>0</v>
      </c>
    </row>
    <row r="7241" spans="1:2">
      <c r="A7241" s="105" t="str">
        <f>TRIM(Clienti!B7241)</f>
        <v/>
      </c>
      <c r="B7241" s="76">
        <f>Clienti!A7241</f>
        <v>0</v>
      </c>
    </row>
    <row r="7242" spans="1:2">
      <c r="A7242" s="105" t="str">
        <f>TRIM(Clienti!B7242)</f>
        <v/>
      </c>
      <c r="B7242" s="76">
        <f>Clienti!A7242</f>
        <v>0</v>
      </c>
    </row>
    <row r="7243" spans="1:2">
      <c r="A7243" s="105" t="str">
        <f>TRIM(Clienti!B7243)</f>
        <v/>
      </c>
      <c r="B7243" s="76">
        <f>Clienti!A7243</f>
        <v>0</v>
      </c>
    </row>
    <row r="7244" spans="1:2">
      <c r="A7244" s="105" t="str">
        <f>TRIM(Clienti!B7244)</f>
        <v/>
      </c>
      <c r="B7244" s="76">
        <f>Clienti!A7244</f>
        <v>0</v>
      </c>
    </row>
    <row r="7245" spans="1:2">
      <c r="A7245" s="105" t="str">
        <f>TRIM(Clienti!B7245)</f>
        <v/>
      </c>
      <c r="B7245" s="76">
        <f>Clienti!A7245</f>
        <v>0</v>
      </c>
    </row>
    <row r="7246" spans="1:2">
      <c r="A7246" s="105" t="str">
        <f>TRIM(Clienti!B7246)</f>
        <v/>
      </c>
      <c r="B7246" s="76">
        <f>Clienti!A7246</f>
        <v>0</v>
      </c>
    </row>
    <row r="7247" spans="1:2">
      <c r="A7247" s="105" t="str">
        <f>TRIM(Clienti!B7247)</f>
        <v/>
      </c>
      <c r="B7247" s="76">
        <f>Clienti!A7247</f>
        <v>0</v>
      </c>
    </row>
    <row r="7248" spans="1:2">
      <c r="A7248" s="105" t="str">
        <f>TRIM(Clienti!B7248)</f>
        <v/>
      </c>
      <c r="B7248" s="76">
        <f>Clienti!A7248</f>
        <v>0</v>
      </c>
    </row>
    <row r="7249" spans="1:2">
      <c r="A7249" s="105" t="str">
        <f>TRIM(Clienti!B7249)</f>
        <v/>
      </c>
      <c r="B7249" s="76">
        <f>Clienti!A7249</f>
        <v>0</v>
      </c>
    </row>
    <row r="7250" spans="1:2">
      <c r="A7250" s="105" t="str">
        <f>TRIM(Clienti!B7250)</f>
        <v/>
      </c>
      <c r="B7250" s="76">
        <f>Clienti!A7250</f>
        <v>0</v>
      </c>
    </row>
    <row r="7251" spans="1:2">
      <c r="A7251" s="105" t="str">
        <f>TRIM(Clienti!B7251)</f>
        <v/>
      </c>
      <c r="B7251" s="76">
        <f>Clienti!A7251</f>
        <v>0</v>
      </c>
    </row>
    <row r="7252" spans="1:2">
      <c r="A7252" s="105" t="str">
        <f>TRIM(Clienti!B7252)</f>
        <v/>
      </c>
      <c r="B7252" s="76">
        <f>Clienti!A7252</f>
        <v>0</v>
      </c>
    </row>
    <row r="7253" spans="1:2">
      <c r="A7253" s="105" t="str">
        <f>TRIM(Clienti!B7253)</f>
        <v/>
      </c>
      <c r="B7253" s="76">
        <f>Clienti!A7253</f>
        <v>0</v>
      </c>
    </row>
    <row r="7254" spans="1:2">
      <c r="A7254" s="105" t="str">
        <f>TRIM(Clienti!B7254)</f>
        <v/>
      </c>
      <c r="B7254" s="76">
        <f>Clienti!A7254</f>
        <v>0</v>
      </c>
    </row>
    <row r="7255" spans="1:2">
      <c r="A7255" s="105" t="str">
        <f>TRIM(Clienti!B7255)</f>
        <v/>
      </c>
      <c r="B7255" s="76">
        <f>Clienti!A7255</f>
        <v>0</v>
      </c>
    </row>
    <row r="7256" spans="1:2">
      <c r="A7256" s="105" t="str">
        <f>TRIM(Clienti!B7256)</f>
        <v/>
      </c>
      <c r="B7256" s="76">
        <f>Clienti!A7256</f>
        <v>0</v>
      </c>
    </row>
    <row r="7257" spans="1:2">
      <c r="A7257" s="105" t="str">
        <f>TRIM(Clienti!B7257)</f>
        <v/>
      </c>
      <c r="B7257" s="76">
        <f>Clienti!A7257</f>
        <v>0</v>
      </c>
    </row>
    <row r="7258" spans="1:2">
      <c r="A7258" s="105" t="str">
        <f>TRIM(Clienti!B7258)</f>
        <v/>
      </c>
      <c r="B7258" s="76">
        <f>Clienti!A7258</f>
        <v>0</v>
      </c>
    </row>
    <row r="7259" spans="1:2">
      <c r="A7259" s="105" t="str">
        <f>TRIM(Clienti!B7259)</f>
        <v/>
      </c>
      <c r="B7259" s="76">
        <f>Clienti!A7259</f>
        <v>0</v>
      </c>
    </row>
    <row r="7260" spans="1:2">
      <c r="A7260" s="105" t="str">
        <f>TRIM(Clienti!B7260)</f>
        <v/>
      </c>
      <c r="B7260" s="76">
        <f>Clienti!A7260</f>
        <v>0</v>
      </c>
    </row>
    <row r="7261" spans="1:2">
      <c r="A7261" s="105" t="str">
        <f>TRIM(Clienti!B7261)</f>
        <v/>
      </c>
      <c r="B7261" s="76">
        <f>Clienti!A7261</f>
        <v>0</v>
      </c>
    </row>
    <row r="7262" spans="1:2">
      <c r="A7262" s="105" t="str">
        <f>TRIM(Clienti!B7262)</f>
        <v/>
      </c>
      <c r="B7262" s="76">
        <f>Clienti!A7262</f>
        <v>0</v>
      </c>
    </row>
    <row r="7263" spans="1:2">
      <c r="A7263" s="105" t="str">
        <f>TRIM(Clienti!B7263)</f>
        <v/>
      </c>
      <c r="B7263" s="76">
        <f>Clienti!A7263</f>
        <v>0</v>
      </c>
    </row>
    <row r="7264" spans="1:2">
      <c r="A7264" s="105" t="str">
        <f>TRIM(Clienti!B7264)</f>
        <v/>
      </c>
      <c r="B7264" s="76">
        <f>Clienti!A7264</f>
        <v>0</v>
      </c>
    </row>
    <row r="7265" spans="1:2">
      <c r="A7265" s="105" t="str">
        <f>TRIM(Clienti!B7265)</f>
        <v/>
      </c>
      <c r="B7265" s="76">
        <f>Clienti!A7265</f>
        <v>0</v>
      </c>
    </row>
    <row r="7266" spans="1:2">
      <c r="A7266" s="105" t="str">
        <f>TRIM(Clienti!B7266)</f>
        <v/>
      </c>
      <c r="B7266" s="76">
        <f>Clienti!A7266</f>
        <v>0</v>
      </c>
    </row>
    <row r="7267" spans="1:2">
      <c r="A7267" s="105" t="str">
        <f>TRIM(Clienti!B7267)</f>
        <v/>
      </c>
      <c r="B7267" s="76">
        <f>Clienti!A7267</f>
        <v>0</v>
      </c>
    </row>
    <row r="7268" spans="1:2">
      <c r="A7268" s="105" t="str">
        <f>TRIM(Clienti!B7268)</f>
        <v/>
      </c>
      <c r="B7268" s="76">
        <f>Clienti!A7268</f>
        <v>0</v>
      </c>
    </row>
    <row r="7269" spans="1:2">
      <c r="A7269" s="105" t="str">
        <f>TRIM(Clienti!B7269)</f>
        <v/>
      </c>
      <c r="B7269" s="76">
        <f>Clienti!A7269</f>
        <v>0</v>
      </c>
    </row>
    <row r="7270" spans="1:2">
      <c r="A7270" s="105" t="str">
        <f>TRIM(Clienti!B7270)</f>
        <v/>
      </c>
      <c r="B7270" s="76">
        <f>Clienti!A7270</f>
        <v>0</v>
      </c>
    </row>
    <row r="7271" spans="1:2">
      <c r="A7271" s="105" t="str">
        <f>TRIM(Clienti!B7271)</f>
        <v/>
      </c>
      <c r="B7271" s="76">
        <f>Clienti!A7271</f>
        <v>0</v>
      </c>
    </row>
    <row r="7272" spans="1:2">
      <c r="A7272" s="105" t="str">
        <f>TRIM(Clienti!B7272)</f>
        <v/>
      </c>
      <c r="B7272" s="76">
        <f>Clienti!A7272</f>
        <v>0</v>
      </c>
    </row>
    <row r="7273" spans="1:2">
      <c r="A7273" s="105" t="str">
        <f>TRIM(Clienti!B7273)</f>
        <v/>
      </c>
      <c r="B7273" s="76">
        <f>Clienti!A7273</f>
        <v>0</v>
      </c>
    </row>
    <row r="7274" spans="1:2">
      <c r="A7274" s="105" t="str">
        <f>TRIM(Clienti!B7274)</f>
        <v/>
      </c>
      <c r="B7274" s="76">
        <f>Clienti!A7274</f>
        <v>0</v>
      </c>
    </row>
    <row r="7275" spans="1:2">
      <c r="A7275" s="105" t="str">
        <f>TRIM(Clienti!B7275)</f>
        <v/>
      </c>
      <c r="B7275" s="76">
        <f>Clienti!A7275</f>
        <v>0</v>
      </c>
    </row>
    <row r="7276" spans="1:2">
      <c r="A7276" s="105" t="str">
        <f>TRIM(Clienti!B7276)</f>
        <v/>
      </c>
      <c r="B7276" s="76">
        <f>Clienti!A7276</f>
        <v>0</v>
      </c>
    </row>
    <row r="7277" spans="1:2">
      <c r="A7277" s="105" t="str">
        <f>TRIM(Clienti!B7277)</f>
        <v/>
      </c>
      <c r="B7277" s="76">
        <f>Clienti!A7277</f>
        <v>0</v>
      </c>
    </row>
    <row r="7278" spans="1:2">
      <c r="A7278" s="105" t="str">
        <f>TRIM(Clienti!B7278)</f>
        <v/>
      </c>
      <c r="B7278" s="76">
        <f>Clienti!A7278</f>
        <v>0</v>
      </c>
    </row>
    <row r="7279" spans="1:2">
      <c r="A7279" s="105" t="str">
        <f>TRIM(Clienti!B7279)</f>
        <v/>
      </c>
      <c r="B7279" s="76">
        <f>Clienti!A7279</f>
        <v>0</v>
      </c>
    </row>
    <row r="7280" spans="1:2">
      <c r="A7280" s="105" t="str">
        <f>TRIM(Clienti!B7280)</f>
        <v/>
      </c>
      <c r="B7280" s="76">
        <f>Clienti!A7280</f>
        <v>0</v>
      </c>
    </row>
    <row r="7281" spans="1:2">
      <c r="A7281" s="105" t="str">
        <f>TRIM(Clienti!B7281)</f>
        <v/>
      </c>
      <c r="B7281" s="76">
        <f>Clienti!A7281</f>
        <v>0</v>
      </c>
    </row>
    <row r="7282" spans="1:2">
      <c r="A7282" s="105" t="str">
        <f>TRIM(Clienti!B7282)</f>
        <v/>
      </c>
      <c r="B7282" s="76">
        <f>Clienti!A7282</f>
        <v>0</v>
      </c>
    </row>
    <row r="7283" spans="1:2">
      <c r="A7283" s="105" t="str">
        <f>TRIM(Clienti!B7283)</f>
        <v/>
      </c>
      <c r="B7283" s="76">
        <f>Clienti!A7283</f>
        <v>0</v>
      </c>
    </row>
    <row r="7284" spans="1:2">
      <c r="A7284" s="105" t="str">
        <f>TRIM(Clienti!B7284)</f>
        <v/>
      </c>
      <c r="B7284" s="76">
        <f>Clienti!A7284</f>
        <v>0</v>
      </c>
    </row>
    <row r="7285" spans="1:2">
      <c r="A7285" s="105" t="str">
        <f>TRIM(Clienti!B7285)</f>
        <v/>
      </c>
      <c r="B7285" s="76">
        <f>Clienti!A7285</f>
        <v>0</v>
      </c>
    </row>
    <row r="7286" spans="1:2">
      <c r="A7286" s="105" t="str">
        <f>TRIM(Clienti!B7286)</f>
        <v/>
      </c>
      <c r="B7286" s="76">
        <f>Clienti!A7286</f>
        <v>0</v>
      </c>
    </row>
    <row r="7287" spans="1:2">
      <c r="A7287" s="105" t="str">
        <f>TRIM(Clienti!B7287)</f>
        <v/>
      </c>
      <c r="B7287" s="76">
        <f>Clienti!A7287</f>
        <v>0</v>
      </c>
    </row>
    <row r="7288" spans="1:2">
      <c r="A7288" s="105" t="str">
        <f>TRIM(Clienti!B7288)</f>
        <v/>
      </c>
      <c r="B7288" s="76">
        <f>Clienti!A7288</f>
        <v>0</v>
      </c>
    </row>
    <row r="7289" spans="1:2">
      <c r="A7289" s="105" t="str">
        <f>TRIM(Clienti!B7289)</f>
        <v/>
      </c>
      <c r="B7289" s="76">
        <f>Clienti!A7289</f>
        <v>0</v>
      </c>
    </row>
    <row r="7290" spans="1:2">
      <c r="A7290" s="105" t="str">
        <f>TRIM(Clienti!B7290)</f>
        <v/>
      </c>
      <c r="B7290" s="76">
        <f>Clienti!A7290</f>
        <v>0</v>
      </c>
    </row>
    <row r="7291" spans="1:2">
      <c r="A7291" s="105" t="str">
        <f>TRIM(Clienti!B7291)</f>
        <v/>
      </c>
      <c r="B7291" s="76">
        <f>Clienti!A7291</f>
        <v>0</v>
      </c>
    </row>
    <row r="7292" spans="1:2">
      <c r="A7292" s="105" t="str">
        <f>TRIM(Clienti!B7292)</f>
        <v/>
      </c>
      <c r="B7292" s="76">
        <f>Clienti!A7292</f>
        <v>0</v>
      </c>
    </row>
    <row r="7293" spans="1:2">
      <c r="A7293" s="105" t="str">
        <f>TRIM(Clienti!B7293)</f>
        <v/>
      </c>
      <c r="B7293" s="76">
        <f>Clienti!A7293</f>
        <v>0</v>
      </c>
    </row>
    <row r="7294" spans="1:2">
      <c r="A7294" s="105" t="str">
        <f>TRIM(Clienti!B7294)</f>
        <v/>
      </c>
      <c r="B7294" s="76">
        <f>Clienti!A7294</f>
        <v>0</v>
      </c>
    </row>
    <row r="7295" spans="1:2">
      <c r="A7295" s="105" t="str">
        <f>TRIM(Clienti!B7295)</f>
        <v/>
      </c>
      <c r="B7295" s="76">
        <f>Clienti!A7295</f>
        <v>0</v>
      </c>
    </row>
    <row r="7296" spans="1:2">
      <c r="A7296" s="105" t="str">
        <f>TRIM(Clienti!B7296)</f>
        <v/>
      </c>
      <c r="B7296" s="76">
        <f>Clienti!A7296</f>
        <v>0</v>
      </c>
    </row>
    <row r="7297" spans="1:2">
      <c r="A7297" s="105" t="str">
        <f>TRIM(Clienti!B7297)</f>
        <v/>
      </c>
      <c r="B7297" s="76">
        <f>Clienti!A7297</f>
        <v>0</v>
      </c>
    </row>
    <row r="7298" spans="1:2">
      <c r="A7298" s="105" t="str">
        <f>TRIM(Clienti!B7298)</f>
        <v/>
      </c>
      <c r="B7298" s="76">
        <f>Clienti!A7298</f>
        <v>0</v>
      </c>
    </row>
    <row r="7299" spans="1:2">
      <c r="A7299" s="105" t="str">
        <f>TRIM(Clienti!B7299)</f>
        <v/>
      </c>
      <c r="B7299" s="76">
        <f>Clienti!A7299</f>
        <v>0</v>
      </c>
    </row>
    <row r="7300" spans="1:2">
      <c r="A7300" s="105" t="str">
        <f>TRIM(Clienti!B7300)</f>
        <v/>
      </c>
      <c r="B7300" s="76">
        <f>Clienti!A7300</f>
        <v>0</v>
      </c>
    </row>
    <row r="7301" spans="1:2">
      <c r="A7301" s="105" t="str">
        <f>TRIM(Clienti!B7301)</f>
        <v/>
      </c>
      <c r="B7301" s="76">
        <f>Clienti!A7301</f>
        <v>0</v>
      </c>
    </row>
    <row r="7302" spans="1:2">
      <c r="A7302" s="105" t="str">
        <f>TRIM(Clienti!B7302)</f>
        <v/>
      </c>
      <c r="B7302" s="76">
        <f>Clienti!A7302</f>
        <v>0</v>
      </c>
    </row>
    <row r="7303" spans="1:2">
      <c r="A7303" s="105" t="str">
        <f>TRIM(Clienti!B7303)</f>
        <v/>
      </c>
      <c r="B7303" s="76">
        <f>Clienti!A7303</f>
        <v>0</v>
      </c>
    </row>
    <row r="7304" spans="1:2">
      <c r="A7304" s="105" t="str">
        <f>TRIM(Clienti!B7304)</f>
        <v/>
      </c>
      <c r="B7304" s="76">
        <f>Clienti!A7304</f>
        <v>0</v>
      </c>
    </row>
    <row r="7305" spans="1:2">
      <c r="A7305" s="105" t="str">
        <f>TRIM(Clienti!B7305)</f>
        <v/>
      </c>
      <c r="B7305" s="76">
        <f>Clienti!A7305</f>
        <v>0</v>
      </c>
    </row>
    <row r="7306" spans="1:2">
      <c r="A7306" s="105" t="str">
        <f>TRIM(Clienti!B7306)</f>
        <v/>
      </c>
      <c r="B7306" s="76">
        <f>Clienti!A7306</f>
        <v>0</v>
      </c>
    </row>
    <row r="7307" spans="1:2">
      <c r="A7307" s="105" t="str">
        <f>TRIM(Clienti!B7307)</f>
        <v/>
      </c>
      <c r="B7307" s="76">
        <f>Clienti!A7307</f>
        <v>0</v>
      </c>
    </row>
    <row r="7308" spans="1:2">
      <c r="A7308" s="105" t="str">
        <f>TRIM(Clienti!B7308)</f>
        <v/>
      </c>
      <c r="B7308" s="76">
        <f>Clienti!A7308</f>
        <v>0</v>
      </c>
    </row>
    <row r="7309" spans="1:2">
      <c r="A7309" s="105" t="str">
        <f>TRIM(Clienti!B7309)</f>
        <v/>
      </c>
      <c r="B7309" s="76">
        <f>Clienti!A7309</f>
        <v>0</v>
      </c>
    </row>
    <row r="7310" spans="1:2">
      <c r="A7310" s="105" t="str">
        <f>TRIM(Clienti!B7310)</f>
        <v/>
      </c>
      <c r="B7310" s="76">
        <f>Clienti!A7310</f>
        <v>0</v>
      </c>
    </row>
    <row r="7311" spans="1:2">
      <c r="A7311" s="105" t="str">
        <f>TRIM(Clienti!B7311)</f>
        <v/>
      </c>
      <c r="B7311" s="76">
        <f>Clienti!A7311</f>
        <v>0</v>
      </c>
    </row>
    <row r="7312" spans="1:2">
      <c r="A7312" s="105" t="str">
        <f>TRIM(Clienti!B7312)</f>
        <v/>
      </c>
      <c r="B7312" s="76">
        <f>Clienti!A7312</f>
        <v>0</v>
      </c>
    </row>
    <row r="7313" spans="1:2">
      <c r="A7313" s="105" t="str">
        <f>TRIM(Clienti!B7313)</f>
        <v/>
      </c>
      <c r="B7313" s="76">
        <f>Clienti!A7313</f>
        <v>0</v>
      </c>
    </row>
    <row r="7314" spans="1:2">
      <c r="A7314" s="105" t="str">
        <f>TRIM(Clienti!B7314)</f>
        <v/>
      </c>
      <c r="B7314" s="76">
        <f>Clienti!A7314</f>
        <v>0</v>
      </c>
    </row>
    <row r="7315" spans="1:2">
      <c r="A7315" s="105" t="str">
        <f>TRIM(Clienti!B7315)</f>
        <v/>
      </c>
      <c r="B7315" s="76">
        <f>Clienti!A7315</f>
        <v>0</v>
      </c>
    </row>
    <row r="7316" spans="1:2">
      <c r="A7316" s="105" t="str">
        <f>TRIM(Clienti!B7316)</f>
        <v/>
      </c>
      <c r="B7316" s="76">
        <f>Clienti!A7316</f>
        <v>0</v>
      </c>
    </row>
    <row r="7317" spans="1:2">
      <c r="A7317" s="105" t="str">
        <f>TRIM(Clienti!B7317)</f>
        <v/>
      </c>
      <c r="B7317" s="76">
        <f>Clienti!A7317</f>
        <v>0</v>
      </c>
    </row>
    <row r="7318" spans="1:2">
      <c r="A7318" s="105" t="str">
        <f>TRIM(Clienti!B7318)</f>
        <v/>
      </c>
      <c r="B7318" s="76">
        <f>Clienti!A7318</f>
        <v>0</v>
      </c>
    </row>
    <row r="7319" spans="1:2">
      <c r="A7319" s="105" t="str">
        <f>TRIM(Clienti!B7319)</f>
        <v/>
      </c>
      <c r="B7319" s="76">
        <f>Clienti!A7319</f>
        <v>0</v>
      </c>
    </row>
    <row r="7320" spans="1:2">
      <c r="A7320" s="105" t="str">
        <f>TRIM(Clienti!B7320)</f>
        <v/>
      </c>
      <c r="B7320" s="76">
        <f>Clienti!A7320</f>
        <v>0</v>
      </c>
    </row>
    <row r="7321" spans="1:2">
      <c r="A7321" s="105" t="str">
        <f>TRIM(Clienti!B7321)</f>
        <v/>
      </c>
      <c r="B7321" s="76">
        <f>Clienti!A7321</f>
        <v>0</v>
      </c>
    </row>
    <row r="7322" spans="1:2">
      <c r="A7322" s="105" t="str">
        <f>TRIM(Clienti!B7322)</f>
        <v/>
      </c>
      <c r="B7322" s="76">
        <f>Clienti!A7322</f>
        <v>0</v>
      </c>
    </row>
    <row r="7323" spans="1:2">
      <c r="A7323" s="105" t="str">
        <f>TRIM(Clienti!B7323)</f>
        <v/>
      </c>
      <c r="B7323" s="76">
        <f>Clienti!A7323</f>
        <v>0</v>
      </c>
    </row>
    <row r="7324" spans="1:2">
      <c r="A7324" s="105" t="str">
        <f>TRIM(Clienti!B7324)</f>
        <v/>
      </c>
      <c r="B7324" s="76">
        <f>Clienti!A7324</f>
        <v>0</v>
      </c>
    </row>
    <row r="7325" spans="1:2">
      <c r="A7325" s="105" t="str">
        <f>TRIM(Clienti!B7325)</f>
        <v/>
      </c>
      <c r="B7325" s="76">
        <f>Clienti!A7325</f>
        <v>0</v>
      </c>
    </row>
    <row r="7326" spans="1:2">
      <c r="A7326" s="105" t="str">
        <f>TRIM(Clienti!B7326)</f>
        <v/>
      </c>
      <c r="B7326" s="76">
        <f>Clienti!A7326</f>
        <v>0</v>
      </c>
    </row>
    <row r="7327" spans="1:2">
      <c r="A7327" s="105" t="str">
        <f>TRIM(Clienti!B7327)</f>
        <v/>
      </c>
      <c r="B7327" s="76">
        <f>Clienti!A7327</f>
        <v>0</v>
      </c>
    </row>
    <row r="7328" spans="1:2">
      <c r="A7328" s="105" t="str">
        <f>TRIM(Clienti!B7328)</f>
        <v/>
      </c>
      <c r="B7328" s="76">
        <f>Clienti!A7328</f>
        <v>0</v>
      </c>
    </row>
    <row r="7329" spans="1:2">
      <c r="A7329" s="105" t="str">
        <f>TRIM(Clienti!B7329)</f>
        <v/>
      </c>
      <c r="B7329" s="76">
        <f>Clienti!A7329</f>
        <v>0</v>
      </c>
    </row>
    <row r="7330" spans="1:2">
      <c r="A7330" s="105" t="str">
        <f>TRIM(Clienti!B7330)</f>
        <v/>
      </c>
      <c r="B7330" s="76">
        <f>Clienti!A7330</f>
        <v>0</v>
      </c>
    </row>
    <row r="7331" spans="1:2">
      <c r="A7331" s="105" t="str">
        <f>TRIM(Clienti!B7331)</f>
        <v/>
      </c>
      <c r="B7331" s="76">
        <f>Clienti!A7331</f>
        <v>0</v>
      </c>
    </row>
    <row r="7332" spans="1:2">
      <c r="A7332" s="105" t="str">
        <f>TRIM(Clienti!B7332)</f>
        <v/>
      </c>
      <c r="B7332" s="76">
        <f>Clienti!A7332</f>
        <v>0</v>
      </c>
    </row>
    <row r="7333" spans="1:2">
      <c r="A7333" s="105" t="str">
        <f>TRIM(Clienti!B7333)</f>
        <v/>
      </c>
      <c r="B7333" s="76">
        <f>Clienti!A7333</f>
        <v>0</v>
      </c>
    </row>
    <row r="7334" spans="1:2">
      <c r="A7334" s="105" t="str">
        <f>TRIM(Clienti!B7334)</f>
        <v/>
      </c>
      <c r="B7334" s="76">
        <f>Clienti!A7334</f>
        <v>0</v>
      </c>
    </row>
    <row r="7335" spans="1:2">
      <c r="A7335" s="105" t="str">
        <f>TRIM(Clienti!B7335)</f>
        <v/>
      </c>
      <c r="B7335" s="76">
        <f>Clienti!A7335</f>
        <v>0</v>
      </c>
    </row>
    <row r="7336" spans="1:2">
      <c r="A7336" s="105" t="str">
        <f>TRIM(Clienti!B7336)</f>
        <v/>
      </c>
      <c r="B7336" s="76">
        <f>Clienti!A7336</f>
        <v>0</v>
      </c>
    </row>
    <row r="7337" spans="1:2">
      <c r="A7337" s="105" t="str">
        <f>TRIM(Clienti!B7337)</f>
        <v/>
      </c>
      <c r="B7337" s="76">
        <f>Clienti!A7337</f>
        <v>0</v>
      </c>
    </row>
    <row r="7338" spans="1:2">
      <c r="A7338" s="105" t="str">
        <f>TRIM(Clienti!B7338)</f>
        <v/>
      </c>
      <c r="B7338" s="76">
        <f>Clienti!A7338</f>
        <v>0</v>
      </c>
    </row>
    <row r="7339" spans="1:2">
      <c r="A7339" s="105" t="str">
        <f>TRIM(Clienti!B7339)</f>
        <v/>
      </c>
      <c r="B7339" s="76">
        <f>Clienti!A7339</f>
        <v>0</v>
      </c>
    </row>
    <row r="7340" spans="1:2">
      <c r="A7340" s="105" t="str">
        <f>TRIM(Clienti!B7340)</f>
        <v/>
      </c>
      <c r="B7340" s="76">
        <f>Clienti!A7340</f>
        <v>0</v>
      </c>
    </row>
    <row r="7341" spans="1:2">
      <c r="A7341" s="105" t="str">
        <f>TRIM(Clienti!B7341)</f>
        <v/>
      </c>
      <c r="B7341" s="76">
        <f>Clienti!A7341</f>
        <v>0</v>
      </c>
    </row>
    <row r="7342" spans="1:2">
      <c r="A7342" s="105" t="str">
        <f>TRIM(Clienti!B7342)</f>
        <v/>
      </c>
      <c r="B7342" s="76">
        <f>Clienti!A7342</f>
        <v>0</v>
      </c>
    </row>
    <row r="7343" spans="1:2">
      <c r="A7343" s="105" t="str">
        <f>TRIM(Clienti!B7343)</f>
        <v/>
      </c>
      <c r="B7343" s="76">
        <f>Clienti!A7343</f>
        <v>0</v>
      </c>
    </row>
    <row r="7344" spans="1:2">
      <c r="A7344" s="105" t="str">
        <f>TRIM(Clienti!B7344)</f>
        <v/>
      </c>
      <c r="B7344" s="76">
        <f>Clienti!A7344</f>
        <v>0</v>
      </c>
    </row>
    <row r="7345" spans="1:2">
      <c r="A7345" s="105" t="str">
        <f>TRIM(Clienti!B7345)</f>
        <v/>
      </c>
      <c r="B7345" s="76">
        <f>Clienti!A7345</f>
        <v>0</v>
      </c>
    </row>
    <row r="7346" spans="1:2">
      <c r="A7346" s="105" t="str">
        <f>TRIM(Clienti!B7346)</f>
        <v/>
      </c>
      <c r="B7346" s="76">
        <f>Clienti!A7346</f>
        <v>0</v>
      </c>
    </row>
    <row r="7347" spans="1:2">
      <c r="A7347" s="105" t="str">
        <f>TRIM(Clienti!B7347)</f>
        <v/>
      </c>
      <c r="B7347" s="76">
        <f>Clienti!A7347</f>
        <v>0</v>
      </c>
    </row>
    <row r="7348" spans="1:2">
      <c r="A7348" s="105" t="str">
        <f>TRIM(Clienti!B7348)</f>
        <v/>
      </c>
      <c r="B7348" s="76">
        <f>Clienti!A7348</f>
        <v>0</v>
      </c>
    </row>
    <row r="7349" spans="1:2">
      <c r="A7349" s="105" t="str">
        <f>TRIM(Clienti!B7349)</f>
        <v/>
      </c>
      <c r="B7349" s="76">
        <f>Clienti!A7349</f>
        <v>0</v>
      </c>
    </row>
    <row r="7350" spans="1:2">
      <c r="A7350" s="105" t="str">
        <f>TRIM(Clienti!B7350)</f>
        <v/>
      </c>
      <c r="B7350" s="76">
        <f>Clienti!A7350</f>
        <v>0</v>
      </c>
    </row>
    <row r="7351" spans="1:2">
      <c r="A7351" s="105" t="str">
        <f>TRIM(Clienti!B7351)</f>
        <v/>
      </c>
      <c r="B7351" s="76">
        <f>Clienti!A7351</f>
        <v>0</v>
      </c>
    </row>
    <row r="7352" spans="1:2">
      <c r="A7352" s="105" t="str">
        <f>TRIM(Clienti!B7352)</f>
        <v/>
      </c>
      <c r="B7352" s="76">
        <f>Clienti!A7352</f>
        <v>0</v>
      </c>
    </row>
    <row r="7353" spans="1:2">
      <c r="A7353" s="105" t="str">
        <f>TRIM(Clienti!B7353)</f>
        <v/>
      </c>
      <c r="B7353" s="76">
        <f>Clienti!A7353</f>
        <v>0</v>
      </c>
    </row>
    <row r="7354" spans="1:2">
      <c r="A7354" s="105" t="str">
        <f>TRIM(Clienti!B7354)</f>
        <v/>
      </c>
      <c r="B7354" s="76">
        <f>Clienti!A7354</f>
        <v>0</v>
      </c>
    </row>
    <row r="7355" spans="1:2">
      <c r="A7355" s="105" t="str">
        <f>TRIM(Clienti!B7355)</f>
        <v/>
      </c>
      <c r="B7355" s="76">
        <f>Clienti!A7355</f>
        <v>0</v>
      </c>
    </row>
    <row r="7356" spans="1:2">
      <c r="A7356" s="105" t="str">
        <f>TRIM(Clienti!B7356)</f>
        <v/>
      </c>
      <c r="B7356" s="76">
        <f>Clienti!A7356</f>
        <v>0</v>
      </c>
    </row>
    <row r="7357" spans="1:2">
      <c r="A7357" s="105" t="str">
        <f>TRIM(Clienti!B7357)</f>
        <v/>
      </c>
      <c r="B7357" s="76">
        <f>Clienti!A7357</f>
        <v>0</v>
      </c>
    </row>
    <row r="7358" spans="1:2">
      <c r="A7358" s="105" t="str">
        <f>TRIM(Clienti!B7358)</f>
        <v/>
      </c>
      <c r="B7358" s="76">
        <f>Clienti!A7358</f>
        <v>0</v>
      </c>
    </row>
    <row r="7359" spans="1:2">
      <c r="A7359" s="105" t="str">
        <f>TRIM(Clienti!B7359)</f>
        <v/>
      </c>
      <c r="B7359" s="76">
        <f>Clienti!A7359</f>
        <v>0</v>
      </c>
    </row>
    <row r="7360" spans="1:2">
      <c r="A7360" s="105" t="str">
        <f>TRIM(Clienti!B7360)</f>
        <v/>
      </c>
      <c r="B7360" s="76">
        <f>Clienti!A7360</f>
        <v>0</v>
      </c>
    </row>
    <row r="7361" spans="1:2">
      <c r="A7361" s="105" t="str">
        <f>TRIM(Clienti!B7361)</f>
        <v/>
      </c>
      <c r="B7361" s="76">
        <f>Clienti!A7361</f>
        <v>0</v>
      </c>
    </row>
    <row r="7362" spans="1:2">
      <c r="A7362" s="105" t="str">
        <f>TRIM(Clienti!B7362)</f>
        <v/>
      </c>
      <c r="B7362" s="76">
        <f>Clienti!A7362</f>
        <v>0</v>
      </c>
    </row>
    <row r="7363" spans="1:2">
      <c r="A7363" s="105" t="str">
        <f>TRIM(Clienti!B7363)</f>
        <v/>
      </c>
      <c r="B7363" s="76">
        <f>Clienti!A7363</f>
        <v>0</v>
      </c>
    </row>
    <row r="7364" spans="1:2">
      <c r="A7364" s="105" t="str">
        <f>TRIM(Clienti!B7364)</f>
        <v/>
      </c>
      <c r="B7364" s="76">
        <f>Clienti!A7364</f>
        <v>0</v>
      </c>
    </row>
    <row r="7365" spans="1:2">
      <c r="A7365" s="105" t="str">
        <f>TRIM(Clienti!B7365)</f>
        <v/>
      </c>
      <c r="B7365" s="76">
        <f>Clienti!A7365</f>
        <v>0</v>
      </c>
    </row>
    <row r="7366" spans="1:2">
      <c r="A7366" s="105" t="str">
        <f>TRIM(Clienti!B7366)</f>
        <v/>
      </c>
      <c r="B7366" s="76">
        <f>Clienti!A7366</f>
        <v>0</v>
      </c>
    </row>
    <row r="7367" spans="1:2">
      <c r="A7367" s="105" t="str">
        <f>TRIM(Clienti!B7367)</f>
        <v/>
      </c>
      <c r="B7367" s="76">
        <f>Clienti!A7367</f>
        <v>0</v>
      </c>
    </row>
    <row r="7368" spans="1:2">
      <c r="A7368" s="105" t="str">
        <f>TRIM(Clienti!B7368)</f>
        <v/>
      </c>
      <c r="B7368" s="76">
        <f>Clienti!A7368</f>
        <v>0</v>
      </c>
    </row>
    <row r="7369" spans="1:2">
      <c r="A7369" s="105" t="str">
        <f>TRIM(Clienti!B7369)</f>
        <v/>
      </c>
      <c r="B7369" s="76">
        <f>Clienti!A7369</f>
        <v>0</v>
      </c>
    </row>
    <row r="7370" spans="1:2">
      <c r="A7370" s="105" t="str">
        <f>TRIM(Clienti!B7370)</f>
        <v/>
      </c>
      <c r="B7370" s="76">
        <f>Clienti!A7370</f>
        <v>0</v>
      </c>
    </row>
    <row r="7371" spans="1:2">
      <c r="A7371" s="105" t="str">
        <f>TRIM(Clienti!B7371)</f>
        <v/>
      </c>
      <c r="B7371" s="76">
        <f>Clienti!A7371</f>
        <v>0</v>
      </c>
    </row>
    <row r="7372" spans="1:2">
      <c r="A7372" s="105" t="str">
        <f>TRIM(Clienti!B7372)</f>
        <v/>
      </c>
      <c r="B7372" s="76">
        <f>Clienti!A7372</f>
        <v>0</v>
      </c>
    </row>
    <row r="7373" spans="1:2">
      <c r="A7373" s="105" t="str">
        <f>TRIM(Clienti!B7373)</f>
        <v/>
      </c>
      <c r="B7373" s="76">
        <f>Clienti!A7373</f>
        <v>0</v>
      </c>
    </row>
    <row r="7374" spans="1:2">
      <c r="A7374" s="105" t="str">
        <f>TRIM(Clienti!B7374)</f>
        <v/>
      </c>
      <c r="B7374" s="76">
        <f>Clienti!A7374</f>
        <v>0</v>
      </c>
    </row>
    <row r="7375" spans="1:2">
      <c r="A7375" s="105" t="str">
        <f>TRIM(Clienti!B7375)</f>
        <v/>
      </c>
      <c r="B7375" s="76">
        <f>Clienti!A7375</f>
        <v>0</v>
      </c>
    </row>
    <row r="7376" spans="1:2">
      <c r="A7376" s="105" t="str">
        <f>TRIM(Clienti!B7376)</f>
        <v/>
      </c>
      <c r="B7376" s="76">
        <f>Clienti!A7376</f>
        <v>0</v>
      </c>
    </row>
    <row r="7377" spans="1:2">
      <c r="A7377" s="105" t="str">
        <f>TRIM(Clienti!B7377)</f>
        <v/>
      </c>
      <c r="B7377" s="76">
        <f>Clienti!A7377</f>
        <v>0</v>
      </c>
    </row>
    <row r="7378" spans="1:2">
      <c r="A7378" s="105" t="str">
        <f>TRIM(Clienti!B7378)</f>
        <v/>
      </c>
      <c r="B7378" s="76">
        <f>Clienti!A7378</f>
        <v>0</v>
      </c>
    </row>
    <row r="7379" spans="1:2">
      <c r="A7379" s="105" t="str">
        <f>TRIM(Clienti!B7379)</f>
        <v/>
      </c>
      <c r="B7379" s="76">
        <f>Clienti!A7379</f>
        <v>0</v>
      </c>
    </row>
    <row r="7380" spans="1:2">
      <c r="A7380" s="105" t="str">
        <f>TRIM(Clienti!B7380)</f>
        <v/>
      </c>
      <c r="B7380" s="76">
        <f>Clienti!A7380</f>
        <v>0</v>
      </c>
    </row>
    <row r="7381" spans="1:2">
      <c r="A7381" s="105" t="str">
        <f>TRIM(Clienti!B7381)</f>
        <v/>
      </c>
      <c r="B7381" s="76">
        <f>Clienti!A7381</f>
        <v>0</v>
      </c>
    </row>
    <row r="7382" spans="1:2">
      <c r="A7382" s="105" t="str">
        <f>TRIM(Clienti!B7382)</f>
        <v/>
      </c>
      <c r="B7382" s="76">
        <f>Clienti!A7382</f>
        <v>0</v>
      </c>
    </row>
    <row r="7383" spans="1:2">
      <c r="A7383" s="105" t="str">
        <f>TRIM(Clienti!B7383)</f>
        <v/>
      </c>
      <c r="B7383" s="76">
        <f>Clienti!A7383</f>
        <v>0</v>
      </c>
    </row>
    <row r="7384" spans="1:2">
      <c r="A7384" s="105" t="str">
        <f>TRIM(Clienti!B7384)</f>
        <v/>
      </c>
      <c r="B7384" s="76">
        <f>Clienti!A7384</f>
        <v>0</v>
      </c>
    </row>
    <row r="7385" spans="1:2">
      <c r="A7385" s="105" t="str">
        <f>TRIM(Clienti!B7385)</f>
        <v/>
      </c>
      <c r="B7385" s="76">
        <f>Clienti!A7385</f>
        <v>0</v>
      </c>
    </row>
    <row r="7386" spans="1:2">
      <c r="A7386" s="105" t="str">
        <f>TRIM(Clienti!B7386)</f>
        <v/>
      </c>
      <c r="B7386" s="76">
        <f>Clienti!A7386</f>
        <v>0</v>
      </c>
    </row>
    <row r="7387" spans="1:2">
      <c r="A7387" s="105" t="str">
        <f>TRIM(Clienti!B7387)</f>
        <v/>
      </c>
      <c r="B7387" s="76">
        <f>Clienti!A7387</f>
        <v>0</v>
      </c>
    </row>
    <row r="7388" spans="1:2">
      <c r="A7388" s="105" t="str">
        <f>TRIM(Clienti!B7388)</f>
        <v/>
      </c>
      <c r="B7388" s="76">
        <f>Clienti!A7388</f>
        <v>0</v>
      </c>
    </row>
    <row r="7389" spans="1:2">
      <c r="A7389" s="105" t="str">
        <f>TRIM(Clienti!B7389)</f>
        <v/>
      </c>
      <c r="B7389" s="76">
        <f>Clienti!A7389</f>
        <v>0</v>
      </c>
    </row>
    <row r="7390" spans="1:2">
      <c r="A7390" s="105" t="str">
        <f>TRIM(Clienti!B7390)</f>
        <v/>
      </c>
      <c r="B7390" s="76">
        <f>Clienti!A7390</f>
        <v>0</v>
      </c>
    </row>
    <row r="7391" spans="1:2">
      <c r="A7391" s="105" t="str">
        <f>TRIM(Clienti!B7391)</f>
        <v/>
      </c>
      <c r="B7391" s="76">
        <f>Clienti!A7391</f>
        <v>0</v>
      </c>
    </row>
    <row r="7392" spans="1:2">
      <c r="A7392" s="105" t="str">
        <f>TRIM(Clienti!B7392)</f>
        <v/>
      </c>
      <c r="B7392" s="76">
        <f>Clienti!A7392</f>
        <v>0</v>
      </c>
    </row>
    <row r="7393" spans="1:2">
      <c r="A7393" s="105" t="str">
        <f>TRIM(Clienti!B7393)</f>
        <v/>
      </c>
      <c r="B7393" s="76">
        <f>Clienti!A7393</f>
        <v>0</v>
      </c>
    </row>
    <row r="7394" spans="1:2">
      <c r="A7394" s="105" t="str">
        <f>TRIM(Clienti!B7394)</f>
        <v/>
      </c>
      <c r="B7394" s="76">
        <f>Clienti!A7394</f>
        <v>0</v>
      </c>
    </row>
    <row r="7395" spans="1:2">
      <c r="A7395" s="105" t="str">
        <f>TRIM(Clienti!B7395)</f>
        <v/>
      </c>
      <c r="B7395" s="76">
        <f>Clienti!A7395</f>
        <v>0</v>
      </c>
    </row>
    <row r="7396" spans="1:2">
      <c r="A7396" s="105" t="str">
        <f>TRIM(Clienti!B7396)</f>
        <v/>
      </c>
      <c r="B7396" s="76">
        <f>Clienti!A7396</f>
        <v>0</v>
      </c>
    </row>
    <row r="7397" spans="1:2">
      <c r="A7397" s="105" t="str">
        <f>TRIM(Clienti!B7397)</f>
        <v/>
      </c>
      <c r="B7397" s="76">
        <f>Clienti!A7397</f>
        <v>0</v>
      </c>
    </row>
    <row r="7398" spans="1:2">
      <c r="A7398" s="105" t="str">
        <f>TRIM(Clienti!B7398)</f>
        <v/>
      </c>
      <c r="B7398" s="76">
        <f>Clienti!A7398</f>
        <v>0</v>
      </c>
    </row>
    <row r="7399" spans="1:2">
      <c r="A7399" s="105" t="str">
        <f>TRIM(Clienti!B7399)</f>
        <v/>
      </c>
      <c r="B7399" s="76">
        <f>Clienti!A7399</f>
        <v>0</v>
      </c>
    </row>
    <row r="7400" spans="1:2">
      <c r="A7400" s="105" t="str">
        <f>TRIM(Clienti!B7400)</f>
        <v/>
      </c>
      <c r="B7400" s="76">
        <f>Clienti!A7400</f>
        <v>0</v>
      </c>
    </row>
    <row r="7401" spans="1:2">
      <c r="A7401" s="105" t="str">
        <f>TRIM(Clienti!B7401)</f>
        <v/>
      </c>
      <c r="B7401" s="76">
        <f>Clienti!A7401</f>
        <v>0</v>
      </c>
    </row>
    <row r="7402" spans="1:2">
      <c r="A7402" s="105" t="str">
        <f>TRIM(Clienti!B7402)</f>
        <v/>
      </c>
      <c r="B7402" s="76">
        <f>Clienti!A7402</f>
        <v>0</v>
      </c>
    </row>
    <row r="7403" spans="1:2">
      <c r="A7403" s="105" t="str">
        <f>TRIM(Clienti!B7403)</f>
        <v/>
      </c>
      <c r="B7403" s="76">
        <f>Clienti!A7403</f>
        <v>0</v>
      </c>
    </row>
    <row r="7404" spans="1:2">
      <c r="A7404" s="105" t="str">
        <f>TRIM(Clienti!B7404)</f>
        <v/>
      </c>
      <c r="B7404" s="76">
        <f>Clienti!A7404</f>
        <v>0</v>
      </c>
    </row>
    <row r="7405" spans="1:2">
      <c r="A7405" s="105" t="str">
        <f>TRIM(Clienti!B7405)</f>
        <v/>
      </c>
      <c r="B7405" s="76">
        <f>Clienti!A7405</f>
        <v>0</v>
      </c>
    </row>
    <row r="7406" spans="1:2">
      <c r="A7406" s="105" t="str">
        <f>TRIM(Clienti!B7406)</f>
        <v/>
      </c>
      <c r="B7406" s="76">
        <f>Clienti!A7406</f>
        <v>0</v>
      </c>
    </row>
    <row r="7407" spans="1:2">
      <c r="A7407" s="105" t="str">
        <f>TRIM(Clienti!B7407)</f>
        <v/>
      </c>
      <c r="B7407" s="76">
        <f>Clienti!A7407</f>
        <v>0</v>
      </c>
    </row>
    <row r="7408" spans="1:2">
      <c r="A7408" s="105" t="str">
        <f>TRIM(Clienti!B7408)</f>
        <v/>
      </c>
      <c r="B7408" s="76">
        <f>Clienti!A7408</f>
        <v>0</v>
      </c>
    </row>
    <row r="7409" spans="1:2">
      <c r="A7409" s="105" t="str">
        <f>TRIM(Clienti!B7409)</f>
        <v/>
      </c>
      <c r="B7409" s="76">
        <f>Clienti!A7409</f>
        <v>0</v>
      </c>
    </row>
    <row r="7410" spans="1:2">
      <c r="A7410" s="105" t="str">
        <f>TRIM(Clienti!B7410)</f>
        <v/>
      </c>
      <c r="B7410" s="76">
        <f>Clienti!A7410</f>
        <v>0</v>
      </c>
    </row>
    <row r="7411" spans="1:2">
      <c r="A7411" s="105" t="str">
        <f>TRIM(Clienti!B7411)</f>
        <v/>
      </c>
      <c r="B7411" s="76">
        <f>Clienti!A7411</f>
        <v>0</v>
      </c>
    </row>
    <row r="7412" spans="1:2">
      <c r="A7412" s="105" t="str">
        <f>TRIM(Clienti!B7412)</f>
        <v/>
      </c>
      <c r="B7412" s="76">
        <f>Clienti!A7412</f>
        <v>0</v>
      </c>
    </row>
    <row r="7413" spans="1:2">
      <c r="A7413" s="105" t="str">
        <f>TRIM(Clienti!B7413)</f>
        <v/>
      </c>
      <c r="B7413" s="76">
        <f>Clienti!A7413</f>
        <v>0</v>
      </c>
    </row>
    <row r="7414" spans="1:2">
      <c r="A7414" s="105" t="str">
        <f>TRIM(Clienti!B7414)</f>
        <v/>
      </c>
      <c r="B7414" s="76">
        <f>Clienti!A7414</f>
        <v>0</v>
      </c>
    </row>
    <row r="7415" spans="1:2">
      <c r="A7415" s="105" t="str">
        <f>TRIM(Clienti!B7415)</f>
        <v/>
      </c>
      <c r="B7415" s="76">
        <f>Clienti!A7415</f>
        <v>0</v>
      </c>
    </row>
    <row r="7416" spans="1:2">
      <c r="A7416" s="105" t="str">
        <f>TRIM(Clienti!B7416)</f>
        <v/>
      </c>
      <c r="B7416" s="76">
        <f>Clienti!A7416</f>
        <v>0</v>
      </c>
    </row>
    <row r="7417" spans="1:2">
      <c r="A7417" s="105" t="str">
        <f>TRIM(Clienti!B7417)</f>
        <v/>
      </c>
      <c r="B7417" s="76">
        <f>Clienti!A7417</f>
        <v>0</v>
      </c>
    </row>
    <row r="7418" spans="1:2">
      <c r="A7418" s="105" t="str">
        <f>TRIM(Clienti!B7418)</f>
        <v/>
      </c>
      <c r="B7418" s="76">
        <f>Clienti!A7418</f>
        <v>0</v>
      </c>
    </row>
    <row r="7419" spans="1:2">
      <c r="A7419" s="105" t="str">
        <f>TRIM(Clienti!B7419)</f>
        <v/>
      </c>
      <c r="B7419" s="76">
        <f>Clienti!A7419</f>
        <v>0</v>
      </c>
    </row>
    <row r="7420" spans="1:2">
      <c r="A7420" s="105" t="str">
        <f>TRIM(Clienti!B7420)</f>
        <v/>
      </c>
      <c r="B7420" s="76">
        <f>Clienti!A7420</f>
        <v>0</v>
      </c>
    </row>
    <row r="7421" spans="1:2">
      <c r="A7421" s="105" t="str">
        <f>TRIM(Clienti!B7421)</f>
        <v/>
      </c>
      <c r="B7421" s="76">
        <f>Clienti!A7421</f>
        <v>0</v>
      </c>
    </row>
    <row r="7422" spans="1:2">
      <c r="A7422" s="105" t="str">
        <f>TRIM(Clienti!B7422)</f>
        <v/>
      </c>
      <c r="B7422" s="76">
        <f>Clienti!A7422</f>
        <v>0</v>
      </c>
    </row>
    <row r="7423" spans="1:2">
      <c r="A7423" s="105" t="str">
        <f>TRIM(Clienti!B7423)</f>
        <v/>
      </c>
      <c r="B7423" s="76">
        <f>Clienti!A7423</f>
        <v>0</v>
      </c>
    </row>
    <row r="7424" spans="1:2">
      <c r="A7424" s="105" t="str">
        <f>TRIM(Clienti!B7424)</f>
        <v/>
      </c>
      <c r="B7424" s="76">
        <f>Clienti!A7424</f>
        <v>0</v>
      </c>
    </row>
    <row r="7425" spans="1:2">
      <c r="A7425" s="105" t="str">
        <f>TRIM(Clienti!B7425)</f>
        <v/>
      </c>
      <c r="B7425" s="76">
        <f>Clienti!A7425</f>
        <v>0</v>
      </c>
    </row>
    <row r="7426" spans="1:2">
      <c r="A7426" s="105" t="str">
        <f>TRIM(Clienti!B7426)</f>
        <v/>
      </c>
      <c r="B7426" s="76">
        <f>Clienti!A7426</f>
        <v>0</v>
      </c>
    </row>
    <row r="7427" spans="1:2">
      <c r="A7427" s="105" t="str">
        <f>TRIM(Clienti!B7427)</f>
        <v/>
      </c>
      <c r="B7427" s="76">
        <f>Clienti!A7427</f>
        <v>0</v>
      </c>
    </row>
    <row r="7428" spans="1:2">
      <c r="A7428" s="105" t="str">
        <f>TRIM(Clienti!B7428)</f>
        <v/>
      </c>
      <c r="B7428" s="76">
        <f>Clienti!A7428</f>
        <v>0</v>
      </c>
    </row>
    <row r="7429" spans="1:2">
      <c r="A7429" s="105" t="str">
        <f>TRIM(Clienti!B7429)</f>
        <v/>
      </c>
      <c r="B7429" s="76">
        <f>Clienti!A7429</f>
        <v>0</v>
      </c>
    </row>
    <row r="7430" spans="1:2">
      <c r="A7430" s="105" t="str">
        <f>TRIM(Clienti!B7430)</f>
        <v/>
      </c>
      <c r="B7430" s="76">
        <f>Clienti!A7430</f>
        <v>0</v>
      </c>
    </row>
    <row r="7431" spans="1:2">
      <c r="A7431" s="105" t="str">
        <f>TRIM(Clienti!B7431)</f>
        <v/>
      </c>
      <c r="B7431" s="76">
        <f>Clienti!A7431</f>
        <v>0</v>
      </c>
    </row>
    <row r="7432" spans="1:2">
      <c r="A7432" s="105" t="str">
        <f>TRIM(Clienti!B7432)</f>
        <v/>
      </c>
      <c r="B7432" s="76">
        <f>Clienti!A7432</f>
        <v>0</v>
      </c>
    </row>
    <row r="7433" spans="1:2">
      <c r="A7433" s="105" t="str">
        <f>TRIM(Clienti!B7433)</f>
        <v/>
      </c>
      <c r="B7433" s="76">
        <f>Clienti!A7433</f>
        <v>0</v>
      </c>
    </row>
    <row r="7434" spans="1:2">
      <c r="A7434" s="105" t="str">
        <f>TRIM(Clienti!B7434)</f>
        <v/>
      </c>
      <c r="B7434" s="76">
        <f>Clienti!A7434</f>
        <v>0</v>
      </c>
    </row>
    <row r="7435" spans="1:2">
      <c r="A7435" s="105" t="str">
        <f>TRIM(Clienti!B7435)</f>
        <v/>
      </c>
      <c r="B7435" s="76">
        <f>Clienti!A7435</f>
        <v>0</v>
      </c>
    </row>
    <row r="7436" spans="1:2">
      <c r="A7436" s="105" t="str">
        <f>TRIM(Clienti!B7436)</f>
        <v/>
      </c>
      <c r="B7436" s="76">
        <f>Clienti!A7436</f>
        <v>0</v>
      </c>
    </row>
    <row r="7437" spans="1:2">
      <c r="A7437" s="105" t="str">
        <f>TRIM(Clienti!B7437)</f>
        <v/>
      </c>
      <c r="B7437" s="76">
        <f>Clienti!A7437</f>
        <v>0</v>
      </c>
    </row>
    <row r="7438" spans="1:2">
      <c r="A7438" s="105" t="str">
        <f>TRIM(Clienti!B7438)</f>
        <v/>
      </c>
      <c r="B7438" s="76">
        <f>Clienti!A7438</f>
        <v>0</v>
      </c>
    </row>
    <row r="7439" spans="1:2">
      <c r="A7439" s="105" t="str">
        <f>TRIM(Clienti!B7439)</f>
        <v/>
      </c>
      <c r="B7439" s="76">
        <f>Clienti!A7439</f>
        <v>0</v>
      </c>
    </row>
    <row r="7440" spans="1:2">
      <c r="A7440" s="105" t="str">
        <f>TRIM(Clienti!B7440)</f>
        <v/>
      </c>
      <c r="B7440" s="76">
        <f>Clienti!A7440</f>
        <v>0</v>
      </c>
    </row>
    <row r="7441" spans="1:2">
      <c r="A7441" s="105" t="str">
        <f>TRIM(Clienti!B7441)</f>
        <v/>
      </c>
      <c r="B7441" s="76">
        <f>Clienti!A7441</f>
        <v>0</v>
      </c>
    </row>
    <row r="7442" spans="1:2">
      <c r="A7442" s="105" t="str">
        <f>TRIM(Clienti!B7442)</f>
        <v/>
      </c>
      <c r="B7442" s="76">
        <f>Clienti!A7442</f>
        <v>0</v>
      </c>
    </row>
    <row r="7443" spans="1:2">
      <c r="A7443" s="105" t="str">
        <f>TRIM(Clienti!B7443)</f>
        <v/>
      </c>
      <c r="B7443" s="76">
        <f>Clienti!A7443</f>
        <v>0</v>
      </c>
    </row>
    <row r="7444" spans="1:2">
      <c r="A7444" s="105" t="str">
        <f>TRIM(Clienti!B7444)</f>
        <v/>
      </c>
      <c r="B7444" s="76">
        <f>Clienti!A7444</f>
        <v>0</v>
      </c>
    </row>
    <row r="7445" spans="1:2">
      <c r="A7445" s="105" t="str">
        <f>TRIM(Clienti!B7445)</f>
        <v/>
      </c>
      <c r="B7445" s="76">
        <f>Clienti!A7445</f>
        <v>0</v>
      </c>
    </row>
    <row r="7446" spans="1:2">
      <c r="A7446" s="105" t="str">
        <f>TRIM(Clienti!B7446)</f>
        <v/>
      </c>
      <c r="B7446" s="76">
        <f>Clienti!A7446</f>
        <v>0</v>
      </c>
    </row>
    <row r="7447" spans="1:2">
      <c r="A7447" s="105" t="str">
        <f>TRIM(Clienti!B7447)</f>
        <v/>
      </c>
      <c r="B7447" s="76">
        <f>Clienti!A7447</f>
        <v>0</v>
      </c>
    </row>
    <row r="7448" spans="1:2">
      <c r="A7448" s="105" t="str">
        <f>TRIM(Clienti!B7448)</f>
        <v/>
      </c>
      <c r="B7448" s="76">
        <f>Clienti!A7448</f>
        <v>0</v>
      </c>
    </row>
    <row r="7449" spans="1:2">
      <c r="A7449" s="105" t="str">
        <f>TRIM(Clienti!B7449)</f>
        <v/>
      </c>
      <c r="B7449" s="76">
        <f>Clienti!A7449</f>
        <v>0</v>
      </c>
    </row>
    <row r="7450" spans="1:2">
      <c r="A7450" s="105" t="str">
        <f>TRIM(Clienti!B7450)</f>
        <v/>
      </c>
      <c r="B7450" s="76">
        <f>Clienti!A7450</f>
        <v>0</v>
      </c>
    </row>
    <row r="7451" spans="1:2">
      <c r="A7451" s="105" t="str">
        <f>TRIM(Clienti!B7451)</f>
        <v/>
      </c>
      <c r="B7451" s="76">
        <f>Clienti!A7451</f>
        <v>0</v>
      </c>
    </row>
    <row r="7452" spans="1:2">
      <c r="A7452" s="105" t="str">
        <f>TRIM(Clienti!B7452)</f>
        <v/>
      </c>
      <c r="B7452" s="76">
        <f>Clienti!A7452</f>
        <v>0</v>
      </c>
    </row>
    <row r="7453" spans="1:2">
      <c r="A7453" s="105" t="str">
        <f>TRIM(Clienti!B7453)</f>
        <v/>
      </c>
      <c r="B7453" s="76">
        <f>Clienti!A7453</f>
        <v>0</v>
      </c>
    </row>
    <row r="7454" spans="1:2">
      <c r="A7454" s="105" t="str">
        <f>TRIM(Clienti!B7454)</f>
        <v/>
      </c>
      <c r="B7454" s="76">
        <f>Clienti!A7454</f>
        <v>0</v>
      </c>
    </row>
    <row r="7455" spans="1:2">
      <c r="A7455" s="105" t="str">
        <f>TRIM(Clienti!B7455)</f>
        <v/>
      </c>
      <c r="B7455" s="76">
        <f>Clienti!A7455</f>
        <v>0</v>
      </c>
    </row>
    <row r="7456" spans="1:2">
      <c r="A7456" s="105" t="str">
        <f>TRIM(Clienti!B7456)</f>
        <v/>
      </c>
      <c r="B7456" s="76">
        <f>Clienti!A7456</f>
        <v>0</v>
      </c>
    </row>
    <row r="7457" spans="1:2">
      <c r="A7457" s="105" t="str">
        <f>TRIM(Clienti!B7457)</f>
        <v/>
      </c>
      <c r="B7457" s="76">
        <f>Clienti!A7457</f>
        <v>0</v>
      </c>
    </row>
    <row r="7458" spans="1:2">
      <c r="A7458" s="105" t="str">
        <f>TRIM(Clienti!B7458)</f>
        <v/>
      </c>
      <c r="B7458" s="76">
        <f>Clienti!A7458</f>
        <v>0</v>
      </c>
    </row>
    <row r="7459" spans="1:2">
      <c r="A7459" s="105" t="str">
        <f>TRIM(Clienti!B7459)</f>
        <v/>
      </c>
      <c r="B7459" s="76">
        <f>Clienti!A7459</f>
        <v>0</v>
      </c>
    </row>
    <row r="7460" spans="1:2">
      <c r="A7460" s="105" t="str">
        <f>TRIM(Clienti!B7460)</f>
        <v/>
      </c>
      <c r="B7460" s="76">
        <f>Clienti!A7460</f>
        <v>0</v>
      </c>
    </row>
    <row r="7461" spans="1:2">
      <c r="A7461" s="105" t="str">
        <f>TRIM(Clienti!B7461)</f>
        <v/>
      </c>
      <c r="B7461" s="76">
        <f>Clienti!A7461</f>
        <v>0</v>
      </c>
    </row>
    <row r="7462" spans="1:2">
      <c r="A7462" s="105" t="str">
        <f>TRIM(Clienti!B7462)</f>
        <v/>
      </c>
      <c r="B7462" s="76">
        <f>Clienti!A7462</f>
        <v>0</v>
      </c>
    </row>
    <row r="7463" spans="1:2">
      <c r="A7463" s="105" t="str">
        <f>TRIM(Clienti!B7463)</f>
        <v/>
      </c>
      <c r="B7463" s="76">
        <f>Clienti!A7463</f>
        <v>0</v>
      </c>
    </row>
    <row r="7464" spans="1:2">
      <c r="A7464" s="105" t="str">
        <f>TRIM(Clienti!B7464)</f>
        <v/>
      </c>
      <c r="B7464" s="76">
        <f>Clienti!A7464</f>
        <v>0</v>
      </c>
    </row>
    <row r="7465" spans="1:2">
      <c r="A7465" s="105" t="str">
        <f>TRIM(Clienti!B7465)</f>
        <v/>
      </c>
      <c r="B7465" s="76">
        <f>Clienti!A7465</f>
        <v>0</v>
      </c>
    </row>
    <row r="7466" spans="1:2">
      <c r="A7466" s="105" t="str">
        <f>TRIM(Clienti!B7466)</f>
        <v/>
      </c>
      <c r="B7466" s="76">
        <f>Clienti!A7466</f>
        <v>0</v>
      </c>
    </row>
    <row r="7467" spans="1:2">
      <c r="A7467" s="105" t="str">
        <f>TRIM(Clienti!B7467)</f>
        <v/>
      </c>
      <c r="B7467" s="76">
        <f>Clienti!A7467</f>
        <v>0</v>
      </c>
    </row>
    <row r="7468" spans="1:2">
      <c r="A7468" s="105" t="str">
        <f>TRIM(Clienti!B7468)</f>
        <v/>
      </c>
      <c r="B7468" s="76">
        <f>Clienti!A7468</f>
        <v>0</v>
      </c>
    </row>
    <row r="7469" spans="1:2">
      <c r="A7469" s="105" t="str">
        <f>TRIM(Clienti!B7469)</f>
        <v/>
      </c>
      <c r="B7469" s="76">
        <f>Clienti!A7469</f>
        <v>0</v>
      </c>
    </row>
    <row r="7470" spans="1:2">
      <c r="A7470" s="105" t="str">
        <f>TRIM(Clienti!B7470)</f>
        <v/>
      </c>
      <c r="B7470" s="76">
        <f>Clienti!A7470</f>
        <v>0</v>
      </c>
    </row>
    <row r="7471" spans="1:2">
      <c r="A7471" s="105" t="str">
        <f>TRIM(Clienti!B7471)</f>
        <v/>
      </c>
      <c r="B7471" s="76">
        <f>Clienti!A7471</f>
        <v>0</v>
      </c>
    </row>
    <row r="7472" spans="1:2">
      <c r="A7472" s="105" t="str">
        <f>TRIM(Clienti!B7472)</f>
        <v/>
      </c>
      <c r="B7472" s="76">
        <f>Clienti!A7472</f>
        <v>0</v>
      </c>
    </row>
    <row r="7473" spans="1:2">
      <c r="A7473" s="105" t="str">
        <f>TRIM(Clienti!B7473)</f>
        <v/>
      </c>
      <c r="B7473" s="76">
        <f>Clienti!A7473</f>
        <v>0</v>
      </c>
    </row>
    <row r="7474" spans="1:2">
      <c r="A7474" s="105" t="str">
        <f>TRIM(Clienti!B7474)</f>
        <v/>
      </c>
      <c r="B7474" s="76">
        <f>Clienti!A7474</f>
        <v>0</v>
      </c>
    </row>
    <row r="7475" spans="1:2">
      <c r="A7475" s="105" t="str">
        <f>TRIM(Clienti!B7475)</f>
        <v/>
      </c>
      <c r="B7475" s="76">
        <f>Clienti!A7475</f>
        <v>0</v>
      </c>
    </row>
    <row r="7476" spans="1:2">
      <c r="A7476" s="105" t="str">
        <f>TRIM(Clienti!B7476)</f>
        <v/>
      </c>
      <c r="B7476" s="76">
        <f>Clienti!A7476</f>
        <v>0</v>
      </c>
    </row>
    <row r="7477" spans="1:2">
      <c r="A7477" s="105" t="str">
        <f>TRIM(Clienti!B7477)</f>
        <v/>
      </c>
      <c r="B7477" s="76">
        <f>Clienti!A7477</f>
        <v>0</v>
      </c>
    </row>
    <row r="7478" spans="1:2">
      <c r="A7478" s="105" t="str">
        <f>TRIM(Clienti!B7478)</f>
        <v/>
      </c>
      <c r="B7478" s="76">
        <f>Clienti!A7478</f>
        <v>0</v>
      </c>
    </row>
    <row r="7479" spans="1:2">
      <c r="A7479" s="105" t="str">
        <f>TRIM(Clienti!B7479)</f>
        <v/>
      </c>
      <c r="B7479" s="76">
        <f>Clienti!A7479</f>
        <v>0</v>
      </c>
    </row>
    <row r="7480" spans="1:2">
      <c r="A7480" s="105" t="str">
        <f>TRIM(Clienti!B7480)</f>
        <v/>
      </c>
      <c r="B7480" s="76">
        <f>Clienti!A7480</f>
        <v>0</v>
      </c>
    </row>
    <row r="7481" spans="1:2">
      <c r="A7481" s="105" t="str">
        <f>TRIM(Clienti!B7481)</f>
        <v/>
      </c>
      <c r="B7481" s="76">
        <f>Clienti!A7481</f>
        <v>0</v>
      </c>
    </row>
    <row r="7482" spans="1:2">
      <c r="A7482" s="105" t="str">
        <f>TRIM(Clienti!B7482)</f>
        <v/>
      </c>
      <c r="B7482" s="76">
        <f>Clienti!A7482</f>
        <v>0</v>
      </c>
    </row>
    <row r="7483" spans="1:2">
      <c r="A7483" s="105" t="str">
        <f>TRIM(Clienti!B7483)</f>
        <v/>
      </c>
      <c r="B7483" s="76">
        <f>Clienti!A7483</f>
        <v>0</v>
      </c>
    </row>
    <row r="7484" spans="1:2">
      <c r="A7484" s="105" t="str">
        <f>TRIM(Clienti!B7484)</f>
        <v/>
      </c>
      <c r="B7484" s="76">
        <f>Clienti!A7484</f>
        <v>0</v>
      </c>
    </row>
    <row r="7485" spans="1:2">
      <c r="A7485" s="105" t="str">
        <f>TRIM(Clienti!B7485)</f>
        <v/>
      </c>
      <c r="B7485" s="76">
        <f>Clienti!A7485</f>
        <v>0</v>
      </c>
    </row>
    <row r="7486" spans="1:2">
      <c r="A7486" s="105" t="str">
        <f>TRIM(Clienti!B7486)</f>
        <v/>
      </c>
      <c r="B7486" s="76">
        <f>Clienti!A7486</f>
        <v>0</v>
      </c>
    </row>
    <row r="7487" spans="1:2">
      <c r="A7487" s="105" t="str">
        <f>TRIM(Clienti!B7487)</f>
        <v/>
      </c>
      <c r="B7487" s="76">
        <f>Clienti!A7487</f>
        <v>0</v>
      </c>
    </row>
    <row r="7488" spans="1:2">
      <c r="A7488" s="105" t="str">
        <f>TRIM(Clienti!B7488)</f>
        <v/>
      </c>
      <c r="B7488" s="76">
        <f>Clienti!A7488</f>
        <v>0</v>
      </c>
    </row>
    <row r="7489" spans="1:2">
      <c r="A7489" s="105" t="str">
        <f>TRIM(Clienti!B7489)</f>
        <v/>
      </c>
      <c r="B7489" s="76">
        <f>Clienti!A7489</f>
        <v>0</v>
      </c>
    </row>
    <row r="7490" spans="1:2">
      <c r="A7490" s="105" t="str">
        <f>TRIM(Clienti!B7490)</f>
        <v/>
      </c>
      <c r="B7490" s="76">
        <f>Clienti!A7490</f>
        <v>0</v>
      </c>
    </row>
    <row r="7491" spans="1:2">
      <c r="A7491" s="105" t="str">
        <f>TRIM(Clienti!B7491)</f>
        <v/>
      </c>
      <c r="B7491" s="76">
        <f>Clienti!A7491</f>
        <v>0</v>
      </c>
    </row>
    <row r="7492" spans="1:2">
      <c r="A7492" s="105" t="str">
        <f>TRIM(Clienti!B7492)</f>
        <v/>
      </c>
      <c r="B7492" s="76">
        <f>Clienti!A7492</f>
        <v>0</v>
      </c>
    </row>
    <row r="7493" spans="1:2">
      <c r="A7493" s="105" t="str">
        <f>TRIM(Clienti!B7493)</f>
        <v/>
      </c>
      <c r="B7493" s="76">
        <f>Clienti!A7493</f>
        <v>0</v>
      </c>
    </row>
    <row r="7494" spans="1:2">
      <c r="A7494" s="105" t="str">
        <f>TRIM(Clienti!B7494)</f>
        <v/>
      </c>
      <c r="B7494" s="76">
        <f>Clienti!A7494</f>
        <v>0</v>
      </c>
    </row>
    <row r="7495" spans="1:2">
      <c r="A7495" s="105" t="str">
        <f>TRIM(Clienti!B7495)</f>
        <v/>
      </c>
      <c r="B7495" s="76">
        <f>Clienti!A7495</f>
        <v>0</v>
      </c>
    </row>
    <row r="7496" spans="1:2">
      <c r="A7496" s="105" t="str">
        <f>TRIM(Clienti!B7496)</f>
        <v/>
      </c>
      <c r="B7496" s="76">
        <f>Clienti!A7496</f>
        <v>0</v>
      </c>
    </row>
    <row r="7497" spans="1:2">
      <c r="A7497" s="105" t="str">
        <f>TRIM(Clienti!B7497)</f>
        <v/>
      </c>
      <c r="B7497" s="76">
        <f>Clienti!A7497</f>
        <v>0</v>
      </c>
    </row>
    <row r="7498" spans="1:2">
      <c r="A7498" s="105" t="str">
        <f>TRIM(Clienti!B7498)</f>
        <v/>
      </c>
      <c r="B7498" s="76">
        <f>Clienti!A7498</f>
        <v>0</v>
      </c>
    </row>
    <row r="7499" spans="1:2">
      <c r="A7499" s="105" t="str">
        <f>TRIM(Clienti!B7499)</f>
        <v/>
      </c>
      <c r="B7499" s="76">
        <f>Clienti!A7499</f>
        <v>0</v>
      </c>
    </row>
    <row r="7500" spans="1:2">
      <c r="A7500" s="105" t="str">
        <f>TRIM(Clienti!B7500)</f>
        <v/>
      </c>
      <c r="B7500" s="76">
        <f>Clienti!A7500</f>
        <v>0</v>
      </c>
    </row>
    <row r="7501" spans="1:2">
      <c r="A7501" s="105" t="str">
        <f>TRIM(Clienti!B7501)</f>
        <v/>
      </c>
      <c r="B7501" s="76">
        <f>Clienti!A7501</f>
        <v>0</v>
      </c>
    </row>
    <row r="7502" spans="1:2">
      <c r="A7502" s="105" t="str">
        <f>TRIM(Clienti!B7502)</f>
        <v/>
      </c>
      <c r="B7502" s="76">
        <f>Clienti!A7502</f>
        <v>0</v>
      </c>
    </row>
    <row r="7503" spans="1:2">
      <c r="A7503" s="105" t="str">
        <f>TRIM(Clienti!B7503)</f>
        <v/>
      </c>
      <c r="B7503" s="76">
        <f>Clienti!A7503</f>
        <v>0</v>
      </c>
    </row>
    <row r="7504" spans="1:2">
      <c r="A7504" s="105" t="str">
        <f>TRIM(Clienti!B7504)</f>
        <v/>
      </c>
      <c r="B7504" s="76">
        <f>Clienti!A7504</f>
        <v>0</v>
      </c>
    </row>
    <row r="7505" spans="1:2">
      <c r="A7505" s="105" t="str">
        <f>TRIM(Clienti!B7505)</f>
        <v/>
      </c>
      <c r="B7505" s="76">
        <f>Clienti!A7505</f>
        <v>0</v>
      </c>
    </row>
    <row r="7506" spans="1:2">
      <c r="A7506" s="105" t="str">
        <f>TRIM(Clienti!B7506)</f>
        <v/>
      </c>
      <c r="B7506" s="76">
        <f>Clienti!A7506</f>
        <v>0</v>
      </c>
    </row>
    <row r="7507" spans="1:2">
      <c r="A7507" s="105" t="str">
        <f>TRIM(Clienti!B7507)</f>
        <v/>
      </c>
      <c r="B7507" s="76">
        <f>Clienti!A7507</f>
        <v>0</v>
      </c>
    </row>
    <row r="7508" spans="1:2">
      <c r="A7508" s="105" t="str">
        <f>TRIM(Clienti!B7508)</f>
        <v/>
      </c>
      <c r="B7508" s="76">
        <f>Clienti!A7508</f>
        <v>0</v>
      </c>
    </row>
    <row r="7509" spans="1:2">
      <c r="A7509" s="105" t="str">
        <f>TRIM(Clienti!B7509)</f>
        <v/>
      </c>
      <c r="B7509" s="76">
        <f>Clienti!A7509</f>
        <v>0</v>
      </c>
    </row>
    <row r="7510" spans="1:2">
      <c r="A7510" s="105" t="str">
        <f>TRIM(Clienti!B7510)</f>
        <v/>
      </c>
      <c r="B7510" s="76">
        <f>Clienti!A7510</f>
        <v>0</v>
      </c>
    </row>
    <row r="7511" spans="1:2">
      <c r="A7511" s="105" t="str">
        <f>TRIM(Clienti!B7511)</f>
        <v/>
      </c>
      <c r="B7511" s="76">
        <f>Clienti!A7511</f>
        <v>0</v>
      </c>
    </row>
    <row r="7512" spans="1:2">
      <c r="A7512" s="105" t="str">
        <f>TRIM(Clienti!B7512)</f>
        <v/>
      </c>
      <c r="B7512" s="76">
        <f>Clienti!A7512</f>
        <v>0</v>
      </c>
    </row>
    <row r="7513" spans="1:2">
      <c r="A7513" s="105" t="str">
        <f>TRIM(Clienti!B7513)</f>
        <v/>
      </c>
      <c r="B7513" s="76">
        <f>Clienti!A7513</f>
        <v>0</v>
      </c>
    </row>
    <row r="7514" spans="1:2">
      <c r="A7514" s="105" t="str">
        <f>TRIM(Clienti!B7514)</f>
        <v/>
      </c>
      <c r="B7514" s="76">
        <f>Clienti!A7514</f>
        <v>0</v>
      </c>
    </row>
    <row r="7515" spans="1:2">
      <c r="A7515" s="105" t="str">
        <f>TRIM(Clienti!B7515)</f>
        <v/>
      </c>
      <c r="B7515" s="76">
        <f>Clienti!A7515</f>
        <v>0</v>
      </c>
    </row>
    <row r="7516" spans="1:2">
      <c r="A7516" s="105" t="str">
        <f>TRIM(Clienti!B7516)</f>
        <v/>
      </c>
      <c r="B7516" s="76">
        <f>Clienti!A7516</f>
        <v>0</v>
      </c>
    </row>
    <row r="7517" spans="1:2">
      <c r="A7517" s="105" t="str">
        <f>TRIM(Clienti!B7517)</f>
        <v/>
      </c>
      <c r="B7517" s="76">
        <f>Clienti!A7517</f>
        <v>0</v>
      </c>
    </row>
    <row r="7518" spans="1:2">
      <c r="A7518" s="105" t="str">
        <f>TRIM(Clienti!B7518)</f>
        <v/>
      </c>
      <c r="B7518" s="76">
        <f>Clienti!A7518</f>
        <v>0</v>
      </c>
    </row>
    <row r="7519" spans="1:2">
      <c r="A7519" s="105" t="str">
        <f>TRIM(Clienti!B7519)</f>
        <v/>
      </c>
      <c r="B7519" s="76">
        <f>Clienti!A7519</f>
        <v>0</v>
      </c>
    </row>
    <row r="7520" spans="1:2">
      <c r="A7520" s="105" t="str">
        <f>TRIM(Clienti!B7520)</f>
        <v/>
      </c>
      <c r="B7520" s="76">
        <f>Clienti!A7520</f>
        <v>0</v>
      </c>
    </row>
    <row r="7521" spans="1:2">
      <c r="A7521" s="105" t="str">
        <f>TRIM(Clienti!B7521)</f>
        <v/>
      </c>
      <c r="B7521" s="76">
        <f>Clienti!A7521</f>
        <v>0</v>
      </c>
    </row>
    <row r="7522" spans="1:2">
      <c r="A7522" s="105" t="str">
        <f>TRIM(Clienti!B7522)</f>
        <v/>
      </c>
      <c r="B7522" s="76">
        <f>Clienti!A7522</f>
        <v>0</v>
      </c>
    </row>
    <row r="7523" spans="1:2">
      <c r="A7523" s="105" t="str">
        <f>TRIM(Clienti!B7523)</f>
        <v/>
      </c>
      <c r="B7523" s="76">
        <f>Clienti!A7523</f>
        <v>0</v>
      </c>
    </row>
    <row r="7524" spans="1:2">
      <c r="A7524" s="105" t="str">
        <f>TRIM(Clienti!B7524)</f>
        <v/>
      </c>
      <c r="B7524" s="76">
        <f>Clienti!A7524</f>
        <v>0</v>
      </c>
    </row>
    <row r="7525" spans="1:2">
      <c r="A7525" s="105" t="str">
        <f>TRIM(Clienti!B7525)</f>
        <v/>
      </c>
      <c r="B7525" s="76">
        <f>Clienti!A7525</f>
        <v>0</v>
      </c>
    </row>
    <row r="7526" spans="1:2">
      <c r="A7526" s="105" t="str">
        <f>TRIM(Clienti!B7526)</f>
        <v/>
      </c>
      <c r="B7526" s="76">
        <f>Clienti!A7526</f>
        <v>0</v>
      </c>
    </row>
    <row r="7527" spans="1:2">
      <c r="A7527" s="105" t="str">
        <f>TRIM(Clienti!B7527)</f>
        <v/>
      </c>
      <c r="B7527" s="76">
        <f>Clienti!A7527</f>
        <v>0</v>
      </c>
    </row>
    <row r="7528" spans="1:2">
      <c r="A7528" s="105" t="str">
        <f>TRIM(Clienti!B7528)</f>
        <v/>
      </c>
      <c r="B7528" s="76">
        <f>Clienti!A7528</f>
        <v>0</v>
      </c>
    </row>
    <row r="7529" spans="1:2">
      <c r="A7529" s="105" t="str">
        <f>TRIM(Clienti!B7529)</f>
        <v/>
      </c>
      <c r="B7529" s="76">
        <f>Clienti!A7529</f>
        <v>0</v>
      </c>
    </row>
    <row r="7530" spans="1:2">
      <c r="A7530" s="105" t="str">
        <f>TRIM(Clienti!B7530)</f>
        <v/>
      </c>
      <c r="B7530" s="76">
        <f>Clienti!A7530</f>
        <v>0</v>
      </c>
    </row>
    <row r="7531" spans="1:2">
      <c r="A7531" s="105" t="str">
        <f>TRIM(Clienti!B7531)</f>
        <v/>
      </c>
      <c r="B7531" s="76">
        <f>Clienti!A7531</f>
        <v>0</v>
      </c>
    </row>
    <row r="7532" spans="1:2">
      <c r="A7532" s="105" t="str">
        <f>TRIM(Clienti!B7532)</f>
        <v/>
      </c>
      <c r="B7532" s="76">
        <f>Clienti!A7532</f>
        <v>0</v>
      </c>
    </row>
    <row r="7533" spans="1:2">
      <c r="A7533" s="105" t="str">
        <f>TRIM(Clienti!B7533)</f>
        <v/>
      </c>
      <c r="B7533" s="76">
        <f>Clienti!A7533</f>
        <v>0</v>
      </c>
    </row>
    <row r="7534" spans="1:2">
      <c r="A7534" s="105" t="str">
        <f>TRIM(Clienti!B7534)</f>
        <v/>
      </c>
      <c r="B7534" s="76">
        <f>Clienti!A7534</f>
        <v>0</v>
      </c>
    </row>
    <row r="7535" spans="1:2">
      <c r="A7535" s="105" t="str">
        <f>TRIM(Clienti!B7535)</f>
        <v/>
      </c>
      <c r="B7535" s="76">
        <f>Clienti!A7535</f>
        <v>0</v>
      </c>
    </row>
    <row r="7536" spans="1:2">
      <c r="A7536" s="105" t="str">
        <f>TRIM(Clienti!B7536)</f>
        <v/>
      </c>
      <c r="B7536" s="76">
        <f>Clienti!A7536</f>
        <v>0</v>
      </c>
    </row>
    <row r="7537" spans="1:2">
      <c r="A7537" s="105" t="str">
        <f>TRIM(Clienti!B7537)</f>
        <v/>
      </c>
      <c r="B7537" s="76">
        <f>Clienti!A7537</f>
        <v>0</v>
      </c>
    </row>
    <row r="7538" spans="1:2">
      <c r="A7538" s="105" t="str">
        <f>TRIM(Clienti!B7538)</f>
        <v/>
      </c>
      <c r="B7538" s="76">
        <f>Clienti!A7538</f>
        <v>0</v>
      </c>
    </row>
    <row r="7539" spans="1:2">
      <c r="A7539" s="105" t="str">
        <f>TRIM(Clienti!B7539)</f>
        <v/>
      </c>
      <c r="B7539" s="76">
        <f>Clienti!A7539</f>
        <v>0</v>
      </c>
    </row>
    <row r="7540" spans="1:2">
      <c r="A7540" s="105" t="str">
        <f>TRIM(Clienti!B7540)</f>
        <v/>
      </c>
      <c r="B7540" s="76">
        <f>Clienti!A7540</f>
        <v>0</v>
      </c>
    </row>
    <row r="7541" spans="1:2">
      <c r="A7541" s="105" t="str">
        <f>TRIM(Clienti!B7541)</f>
        <v/>
      </c>
      <c r="B7541" s="76">
        <f>Clienti!A7541</f>
        <v>0</v>
      </c>
    </row>
    <row r="7542" spans="1:2">
      <c r="A7542" s="105" t="str">
        <f>TRIM(Clienti!B7542)</f>
        <v/>
      </c>
      <c r="B7542" s="76">
        <f>Clienti!A7542</f>
        <v>0</v>
      </c>
    </row>
    <row r="7543" spans="1:2">
      <c r="A7543" s="105" t="str">
        <f>TRIM(Clienti!B7543)</f>
        <v/>
      </c>
      <c r="B7543" s="76">
        <f>Clienti!A7543</f>
        <v>0</v>
      </c>
    </row>
    <row r="7544" spans="1:2">
      <c r="A7544" s="105" t="str">
        <f>TRIM(Clienti!B7544)</f>
        <v/>
      </c>
      <c r="B7544" s="76">
        <f>Clienti!A7544</f>
        <v>0</v>
      </c>
    </row>
    <row r="7545" spans="1:2">
      <c r="A7545" s="105" t="str">
        <f>TRIM(Clienti!B7545)</f>
        <v/>
      </c>
      <c r="B7545" s="76">
        <f>Clienti!A7545</f>
        <v>0</v>
      </c>
    </row>
    <row r="7546" spans="1:2">
      <c r="A7546" s="105" t="str">
        <f>TRIM(Clienti!B7546)</f>
        <v/>
      </c>
      <c r="B7546" s="76">
        <f>Clienti!A7546</f>
        <v>0</v>
      </c>
    </row>
    <row r="7547" spans="1:2">
      <c r="A7547" s="105" t="str">
        <f>TRIM(Clienti!B7547)</f>
        <v/>
      </c>
      <c r="B7547" s="76">
        <f>Clienti!A7547</f>
        <v>0</v>
      </c>
    </row>
    <row r="7548" spans="1:2">
      <c r="A7548" s="105" t="str">
        <f>TRIM(Clienti!B7548)</f>
        <v/>
      </c>
      <c r="B7548" s="76">
        <f>Clienti!A7548</f>
        <v>0</v>
      </c>
    </row>
    <row r="7549" spans="1:2">
      <c r="A7549" s="105" t="str">
        <f>TRIM(Clienti!B7549)</f>
        <v/>
      </c>
      <c r="B7549" s="76">
        <f>Clienti!A7549</f>
        <v>0</v>
      </c>
    </row>
    <row r="7550" spans="1:2">
      <c r="A7550" s="105" t="str">
        <f>TRIM(Clienti!B7550)</f>
        <v/>
      </c>
      <c r="B7550" s="76">
        <f>Clienti!A7550</f>
        <v>0</v>
      </c>
    </row>
    <row r="7551" spans="1:2">
      <c r="A7551" s="105" t="str">
        <f>TRIM(Clienti!B7551)</f>
        <v/>
      </c>
      <c r="B7551" s="76">
        <f>Clienti!A7551</f>
        <v>0</v>
      </c>
    </row>
    <row r="7552" spans="1:2">
      <c r="A7552" s="105" t="str">
        <f>TRIM(Clienti!B7552)</f>
        <v/>
      </c>
      <c r="B7552" s="76">
        <f>Clienti!A7552</f>
        <v>0</v>
      </c>
    </row>
    <row r="7553" spans="1:2">
      <c r="A7553" s="105" t="str">
        <f>TRIM(Clienti!B7553)</f>
        <v/>
      </c>
      <c r="B7553" s="76">
        <f>Clienti!A7553</f>
        <v>0</v>
      </c>
    </row>
    <row r="7554" spans="1:2">
      <c r="A7554" s="105" t="str">
        <f>TRIM(Clienti!B7554)</f>
        <v/>
      </c>
      <c r="B7554" s="76">
        <f>Clienti!A7554</f>
        <v>0</v>
      </c>
    </row>
    <row r="7555" spans="1:2">
      <c r="A7555" s="105" t="str">
        <f>TRIM(Clienti!B7555)</f>
        <v/>
      </c>
      <c r="B7555" s="76">
        <f>Clienti!A7555</f>
        <v>0</v>
      </c>
    </row>
    <row r="7556" spans="1:2">
      <c r="A7556" s="105" t="str">
        <f>TRIM(Clienti!B7556)</f>
        <v/>
      </c>
      <c r="B7556" s="76">
        <f>Clienti!A7556</f>
        <v>0</v>
      </c>
    </row>
    <row r="7557" spans="1:2">
      <c r="A7557" s="105" t="str">
        <f>TRIM(Clienti!B7557)</f>
        <v/>
      </c>
      <c r="B7557" s="76">
        <f>Clienti!A7557</f>
        <v>0</v>
      </c>
    </row>
    <row r="7558" spans="1:2">
      <c r="A7558" s="105" t="str">
        <f>TRIM(Clienti!B7558)</f>
        <v/>
      </c>
      <c r="B7558" s="76">
        <f>Clienti!A7558</f>
        <v>0</v>
      </c>
    </row>
    <row r="7559" spans="1:2">
      <c r="A7559" s="105" t="str">
        <f>TRIM(Clienti!B7559)</f>
        <v/>
      </c>
      <c r="B7559" s="76">
        <f>Clienti!A7559</f>
        <v>0</v>
      </c>
    </row>
    <row r="7560" spans="1:2">
      <c r="A7560" s="105" t="str">
        <f>TRIM(Clienti!B7560)</f>
        <v/>
      </c>
      <c r="B7560" s="76">
        <f>Clienti!A7560</f>
        <v>0</v>
      </c>
    </row>
    <row r="7561" spans="1:2">
      <c r="A7561" s="105" t="str">
        <f>TRIM(Clienti!B7561)</f>
        <v/>
      </c>
      <c r="B7561" s="76">
        <f>Clienti!A7561</f>
        <v>0</v>
      </c>
    </row>
    <row r="7562" spans="1:2">
      <c r="A7562" s="105" t="str">
        <f>TRIM(Clienti!B7562)</f>
        <v/>
      </c>
      <c r="B7562" s="76">
        <f>Clienti!A7562</f>
        <v>0</v>
      </c>
    </row>
    <row r="7563" spans="1:2">
      <c r="A7563" s="105" t="str">
        <f>TRIM(Clienti!B7563)</f>
        <v/>
      </c>
      <c r="B7563" s="76">
        <f>Clienti!A7563</f>
        <v>0</v>
      </c>
    </row>
    <row r="7564" spans="1:2">
      <c r="A7564" s="105" t="str">
        <f>TRIM(Clienti!B7564)</f>
        <v/>
      </c>
      <c r="B7564" s="76">
        <f>Clienti!A7564</f>
        <v>0</v>
      </c>
    </row>
    <row r="7565" spans="1:2">
      <c r="A7565" s="105" t="str">
        <f>TRIM(Clienti!B7565)</f>
        <v/>
      </c>
      <c r="B7565" s="76">
        <f>Clienti!A7565</f>
        <v>0</v>
      </c>
    </row>
    <row r="7566" spans="1:2">
      <c r="A7566" s="105" t="str">
        <f>TRIM(Clienti!B7566)</f>
        <v/>
      </c>
      <c r="B7566" s="76">
        <f>Clienti!A7566</f>
        <v>0</v>
      </c>
    </row>
    <row r="7567" spans="1:2">
      <c r="A7567" s="105" t="str">
        <f>TRIM(Clienti!B7567)</f>
        <v/>
      </c>
      <c r="B7567" s="76">
        <f>Clienti!A7567</f>
        <v>0</v>
      </c>
    </row>
    <row r="7568" spans="1:2">
      <c r="A7568" s="105" t="str">
        <f>TRIM(Clienti!B7568)</f>
        <v/>
      </c>
      <c r="B7568" s="76">
        <f>Clienti!A7568</f>
        <v>0</v>
      </c>
    </row>
    <row r="7569" spans="1:2">
      <c r="A7569" s="105" t="str">
        <f>TRIM(Clienti!B7569)</f>
        <v/>
      </c>
      <c r="B7569" s="76">
        <f>Clienti!A7569</f>
        <v>0</v>
      </c>
    </row>
    <row r="7570" spans="1:2">
      <c r="A7570" s="105" t="str">
        <f>TRIM(Clienti!B7570)</f>
        <v/>
      </c>
      <c r="B7570" s="76">
        <f>Clienti!A7570</f>
        <v>0</v>
      </c>
    </row>
    <row r="7571" spans="1:2">
      <c r="A7571" s="105" t="str">
        <f>TRIM(Clienti!B7571)</f>
        <v/>
      </c>
      <c r="B7571" s="76">
        <f>Clienti!A7571</f>
        <v>0</v>
      </c>
    </row>
    <row r="7572" spans="1:2">
      <c r="A7572" s="105" t="str">
        <f>TRIM(Clienti!B7572)</f>
        <v/>
      </c>
      <c r="B7572" s="76">
        <f>Clienti!A7572</f>
        <v>0</v>
      </c>
    </row>
    <row r="7573" spans="1:2">
      <c r="A7573" s="105" t="str">
        <f>TRIM(Clienti!B7573)</f>
        <v/>
      </c>
      <c r="B7573" s="76">
        <f>Clienti!A7573</f>
        <v>0</v>
      </c>
    </row>
    <row r="7574" spans="1:2">
      <c r="A7574" s="105" t="str">
        <f>TRIM(Clienti!B7574)</f>
        <v/>
      </c>
      <c r="B7574" s="76">
        <f>Clienti!A7574</f>
        <v>0</v>
      </c>
    </row>
    <row r="7575" spans="1:2">
      <c r="A7575" s="105" t="str">
        <f>TRIM(Clienti!B7575)</f>
        <v/>
      </c>
      <c r="B7575" s="76">
        <f>Clienti!A7575</f>
        <v>0</v>
      </c>
    </row>
    <row r="7576" spans="1:2">
      <c r="A7576" s="105" t="str">
        <f>TRIM(Clienti!B7576)</f>
        <v/>
      </c>
      <c r="B7576" s="76">
        <f>Clienti!A7576</f>
        <v>0</v>
      </c>
    </row>
    <row r="7577" spans="1:2">
      <c r="A7577" s="105" t="str">
        <f>TRIM(Clienti!B7577)</f>
        <v/>
      </c>
      <c r="B7577" s="76">
        <f>Clienti!A7577</f>
        <v>0</v>
      </c>
    </row>
    <row r="7578" spans="1:2">
      <c r="A7578" s="105" t="str">
        <f>TRIM(Clienti!B7578)</f>
        <v/>
      </c>
      <c r="B7578" s="76">
        <f>Clienti!A7578</f>
        <v>0</v>
      </c>
    </row>
    <row r="7579" spans="1:2">
      <c r="A7579" s="105" t="str">
        <f>TRIM(Clienti!B7579)</f>
        <v/>
      </c>
      <c r="B7579" s="76">
        <f>Clienti!A7579</f>
        <v>0</v>
      </c>
    </row>
    <row r="7580" spans="1:2">
      <c r="A7580" s="105" t="str">
        <f>TRIM(Clienti!B7580)</f>
        <v/>
      </c>
      <c r="B7580" s="76">
        <f>Clienti!A7580</f>
        <v>0</v>
      </c>
    </row>
    <row r="7581" spans="1:2">
      <c r="A7581" s="105" t="str">
        <f>TRIM(Clienti!B7581)</f>
        <v/>
      </c>
      <c r="B7581" s="76">
        <f>Clienti!A7581</f>
        <v>0</v>
      </c>
    </row>
    <row r="7582" spans="1:2">
      <c r="A7582" s="105" t="str">
        <f>TRIM(Clienti!B7582)</f>
        <v/>
      </c>
      <c r="B7582" s="76">
        <f>Clienti!A7582</f>
        <v>0</v>
      </c>
    </row>
    <row r="7583" spans="1:2">
      <c r="A7583" s="105" t="str">
        <f>TRIM(Clienti!B7583)</f>
        <v/>
      </c>
      <c r="B7583" s="76">
        <f>Clienti!A7583</f>
        <v>0</v>
      </c>
    </row>
    <row r="7584" spans="1:2">
      <c r="A7584" s="105" t="str">
        <f>TRIM(Clienti!B7584)</f>
        <v/>
      </c>
      <c r="B7584" s="76">
        <f>Clienti!A7584</f>
        <v>0</v>
      </c>
    </row>
    <row r="7585" spans="1:2">
      <c r="A7585" s="105" t="str">
        <f>TRIM(Clienti!B7585)</f>
        <v/>
      </c>
      <c r="B7585" s="76">
        <f>Clienti!A7585</f>
        <v>0</v>
      </c>
    </row>
    <row r="7586" spans="1:2">
      <c r="A7586" s="105" t="str">
        <f>TRIM(Clienti!B7586)</f>
        <v/>
      </c>
      <c r="B7586" s="76">
        <f>Clienti!A7586</f>
        <v>0</v>
      </c>
    </row>
    <row r="7587" spans="1:2">
      <c r="A7587" s="105" t="str">
        <f>TRIM(Clienti!B7587)</f>
        <v/>
      </c>
      <c r="B7587" s="76">
        <f>Clienti!A7587</f>
        <v>0</v>
      </c>
    </row>
    <row r="7588" spans="1:2">
      <c r="A7588" s="105" t="str">
        <f>TRIM(Clienti!B7588)</f>
        <v/>
      </c>
      <c r="B7588" s="76">
        <f>Clienti!A7588</f>
        <v>0</v>
      </c>
    </row>
    <row r="7589" spans="1:2">
      <c r="A7589" s="105" t="str">
        <f>TRIM(Clienti!B7589)</f>
        <v/>
      </c>
      <c r="B7589" s="76">
        <f>Clienti!A7589</f>
        <v>0</v>
      </c>
    </row>
    <row r="7590" spans="1:2">
      <c r="A7590" s="105" t="str">
        <f>TRIM(Clienti!B7590)</f>
        <v/>
      </c>
      <c r="B7590" s="76">
        <f>Clienti!A7590</f>
        <v>0</v>
      </c>
    </row>
    <row r="7591" spans="1:2">
      <c r="A7591" s="105" t="str">
        <f>TRIM(Clienti!B7591)</f>
        <v/>
      </c>
      <c r="B7591" s="76">
        <f>Clienti!A7591</f>
        <v>0</v>
      </c>
    </row>
    <row r="7592" spans="1:2">
      <c r="A7592" s="105" t="str">
        <f>TRIM(Clienti!B7592)</f>
        <v/>
      </c>
      <c r="B7592" s="76">
        <f>Clienti!A7592</f>
        <v>0</v>
      </c>
    </row>
    <row r="7593" spans="1:2">
      <c r="A7593" s="105" t="str">
        <f>TRIM(Clienti!B7593)</f>
        <v/>
      </c>
      <c r="B7593" s="76">
        <f>Clienti!A7593</f>
        <v>0</v>
      </c>
    </row>
    <row r="7594" spans="1:2">
      <c r="A7594" s="105" t="str">
        <f>TRIM(Clienti!B7594)</f>
        <v/>
      </c>
      <c r="B7594" s="76">
        <f>Clienti!A7594</f>
        <v>0</v>
      </c>
    </row>
    <row r="7595" spans="1:2">
      <c r="A7595" s="105" t="str">
        <f>TRIM(Clienti!B7595)</f>
        <v/>
      </c>
      <c r="B7595" s="76">
        <f>Clienti!A7595</f>
        <v>0</v>
      </c>
    </row>
    <row r="7596" spans="1:2">
      <c r="A7596" s="105" t="str">
        <f>TRIM(Clienti!B7596)</f>
        <v/>
      </c>
      <c r="B7596" s="76">
        <f>Clienti!A7596</f>
        <v>0</v>
      </c>
    </row>
    <row r="7597" spans="1:2">
      <c r="A7597" s="105" t="str">
        <f>TRIM(Clienti!B7597)</f>
        <v/>
      </c>
      <c r="B7597" s="76">
        <f>Clienti!A7597</f>
        <v>0</v>
      </c>
    </row>
    <row r="7598" spans="1:2">
      <c r="A7598" s="105" t="str">
        <f>TRIM(Clienti!B7598)</f>
        <v/>
      </c>
      <c r="B7598" s="76">
        <f>Clienti!A7598</f>
        <v>0</v>
      </c>
    </row>
    <row r="7599" spans="1:2">
      <c r="A7599" s="105" t="str">
        <f>TRIM(Clienti!B7599)</f>
        <v/>
      </c>
      <c r="B7599" s="76">
        <f>Clienti!A7599</f>
        <v>0</v>
      </c>
    </row>
    <row r="7600" spans="1:2">
      <c r="A7600" s="105" t="str">
        <f>TRIM(Clienti!B7600)</f>
        <v/>
      </c>
      <c r="B7600" s="76">
        <f>Clienti!A7600</f>
        <v>0</v>
      </c>
    </row>
    <row r="7601" spans="1:2">
      <c r="A7601" s="105" t="str">
        <f>TRIM(Clienti!B7601)</f>
        <v/>
      </c>
      <c r="B7601" s="76">
        <f>Clienti!A7601</f>
        <v>0</v>
      </c>
    </row>
    <row r="7602" spans="1:2">
      <c r="A7602" s="105" t="str">
        <f>TRIM(Clienti!B7602)</f>
        <v/>
      </c>
      <c r="B7602" s="76">
        <f>Clienti!A7602</f>
        <v>0</v>
      </c>
    </row>
    <row r="7603" spans="1:2">
      <c r="A7603" s="105" t="str">
        <f>TRIM(Clienti!B7603)</f>
        <v/>
      </c>
      <c r="B7603" s="76">
        <f>Clienti!A7603</f>
        <v>0</v>
      </c>
    </row>
    <row r="7604" spans="1:2">
      <c r="A7604" s="105" t="str">
        <f>TRIM(Clienti!B7604)</f>
        <v/>
      </c>
      <c r="B7604" s="76">
        <f>Clienti!A7604</f>
        <v>0</v>
      </c>
    </row>
    <row r="7605" spans="1:2">
      <c r="A7605" s="105" t="str">
        <f>TRIM(Clienti!B7605)</f>
        <v/>
      </c>
      <c r="B7605" s="76">
        <f>Clienti!A7605</f>
        <v>0</v>
      </c>
    </row>
    <row r="7606" spans="1:2">
      <c r="A7606" s="105" t="str">
        <f>TRIM(Clienti!B7606)</f>
        <v/>
      </c>
      <c r="B7606" s="76">
        <f>Clienti!A7606</f>
        <v>0</v>
      </c>
    </row>
    <row r="7607" spans="1:2">
      <c r="A7607" s="105" t="str">
        <f>TRIM(Clienti!B7607)</f>
        <v/>
      </c>
      <c r="B7607" s="76">
        <f>Clienti!A7607</f>
        <v>0</v>
      </c>
    </row>
    <row r="7608" spans="1:2">
      <c r="A7608" s="105" t="str">
        <f>TRIM(Clienti!B7608)</f>
        <v/>
      </c>
      <c r="B7608" s="76">
        <f>Clienti!A7608</f>
        <v>0</v>
      </c>
    </row>
    <row r="7609" spans="1:2">
      <c r="A7609" s="105" t="str">
        <f>TRIM(Clienti!B7609)</f>
        <v/>
      </c>
      <c r="B7609" s="76">
        <f>Clienti!A7609</f>
        <v>0</v>
      </c>
    </row>
    <row r="7610" spans="1:2">
      <c r="A7610" s="105" t="str">
        <f>TRIM(Clienti!B7610)</f>
        <v/>
      </c>
      <c r="B7610" s="76">
        <f>Clienti!A7610</f>
        <v>0</v>
      </c>
    </row>
    <row r="7611" spans="1:2">
      <c r="A7611" s="105" t="str">
        <f>TRIM(Clienti!B7611)</f>
        <v/>
      </c>
      <c r="B7611" s="76">
        <f>Clienti!A7611</f>
        <v>0</v>
      </c>
    </row>
    <row r="7612" spans="1:2">
      <c r="A7612" s="105" t="str">
        <f>TRIM(Clienti!B7612)</f>
        <v/>
      </c>
      <c r="B7612" s="76">
        <f>Clienti!A7612</f>
        <v>0</v>
      </c>
    </row>
    <row r="7613" spans="1:2">
      <c r="A7613" s="105" t="str">
        <f>TRIM(Clienti!B7613)</f>
        <v/>
      </c>
      <c r="B7613" s="76">
        <f>Clienti!A7613</f>
        <v>0</v>
      </c>
    </row>
    <row r="7614" spans="1:2">
      <c r="A7614" s="105" t="str">
        <f>TRIM(Clienti!B7614)</f>
        <v/>
      </c>
      <c r="B7614" s="76">
        <f>Clienti!A7614</f>
        <v>0</v>
      </c>
    </row>
    <row r="7615" spans="1:2">
      <c r="A7615" s="105" t="str">
        <f>TRIM(Clienti!B7615)</f>
        <v/>
      </c>
      <c r="B7615" s="76">
        <f>Clienti!A7615</f>
        <v>0</v>
      </c>
    </row>
    <row r="7616" spans="1:2">
      <c r="A7616" s="105" t="str">
        <f>TRIM(Clienti!B7616)</f>
        <v/>
      </c>
      <c r="B7616" s="76">
        <f>Clienti!A7616</f>
        <v>0</v>
      </c>
    </row>
    <row r="7617" spans="1:2">
      <c r="A7617" s="105" t="str">
        <f>TRIM(Clienti!B7617)</f>
        <v/>
      </c>
      <c r="B7617" s="76">
        <f>Clienti!A7617</f>
        <v>0</v>
      </c>
    </row>
    <row r="7618" spans="1:2">
      <c r="A7618" s="105" t="str">
        <f>TRIM(Clienti!B7618)</f>
        <v/>
      </c>
      <c r="B7618" s="76">
        <f>Clienti!A7618</f>
        <v>0</v>
      </c>
    </row>
    <row r="7619" spans="1:2">
      <c r="A7619" s="105" t="str">
        <f>TRIM(Clienti!B7619)</f>
        <v/>
      </c>
      <c r="B7619" s="76">
        <f>Clienti!A7619</f>
        <v>0</v>
      </c>
    </row>
    <row r="7620" spans="1:2">
      <c r="A7620" s="105" t="str">
        <f>TRIM(Clienti!B7620)</f>
        <v/>
      </c>
      <c r="B7620" s="76">
        <f>Clienti!A7620</f>
        <v>0</v>
      </c>
    </row>
    <row r="7621" spans="1:2">
      <c r="A7621" s="105" t="str">
        <f>TRIM(Clienti!B7621)</f>
        <v/>
      </c>
      <c r="B7621" s="76">
        <f>Clienti!A7621</f>
        <v>0</v>
      </c>
    </row>
    <row r="7622" spans="1:2">
      <c r="A7622" s="105" t="str">
        <f>TRIM(Clienti!B7622)</f>
        <v/>
      </c>
      <c r="B7622" s="76">
        <f>Clienti!A7622</f>
        <v>0</v>
      </c>
    </row>
    <row r="7623" spans="1:2">
      <c r="A7623" s="105" t="str">
        <f>TRIM(Clienti!B7623)</f>
        <v/>
      </c>
      <c r="B7623" s="76">
        <f>Clienti!A7623</f>
        <v>0</v>
      </c>
    </row>
    <row r="7624" spans="1:2">
      <c r="A7624" s="105" t="str">
        <f>TRIM(Clienti!B7624)</f>
        <v/>
      </c>
      <c r="B7624" s="76">
        <f>Clienti!A7624</f>
        <v>0</v>
      </c>
    </row>
    <row r="7625" spans="1:2">
      <c r="A7625" s="105" t="str">
        <f>TRIM(Clienti!B7625)</f>
        <v/>
      </c>
      <c r="B7625" s="76">
        <f>Clienti!A7625</f>
        <v>0</v>
      </c>
    </row>
    <row r="7626" spans="1:2">
      <c r="A7626" s="105" t="str">
        <f>TRIM(Clienti!B7626)</f>
        <v/>
      </c>
      <c r="B7626" s="76">
        <f>Clienti!A7626</f>
        <v>0</v>
      </c>
    </row>
    <row r="7627" spans="1:2">
      <c r="A7627" s="105" t="str">
        <f>TRIM(Clienti!B7627)</f>
        <v/>
      </c>
      <c r="B7627" s="76">
        <f>Clienti!A7627</f>
        <v>0</v>
      </c>
    </row>
    <row r="7628" spans="1:2">
      <c r="A7628" s="105" t="str">
        <f>TRIM(Clienti!B7628)</f>
        <v/>
      </c>
      <c r="B7628" s="76">
        <f>Clienti!A7628</f>
        <v>0</v>
      </c>
    </row>
    <row r="7629" spans="1:2">
      <c r="A7629" s="105" t="str">
        <f>TRIM(Clienti!B7629)</f>
        <v/>
      </c>
      <c r="B7629" s="76">
        <f>Clienti!A7629</f>
        <v>0</v>
      </c>
    </row>
    <row r="7630" spans="1:2">
      <c r="A7630" s="105" t="str">
        <f>TRIM(Clienti!B7630)</f>
        <v/>
      </c>
      <c r="B7630" s="76">
        <f>Clienti!A7630</f>
        <v>0</v>
      </c>
    </row>
    <row r="7631" spans="1:2">
      <c r="A7631" s="105" t="str">
        <f>TRIM(Clienti!B7631)</f>
        <v/>
      </c>
      <c r="B7631" s="76">
        <f>Clienti!A7631</f>
        <v>0</v>
      </c>
    </row>
    <row r="7632" spans="1:2">
      <c r="A7632" s="105" t="str">
        <f>TRIM(Clienti!B7632)</f>
        <v/>
      </c>
      <c r="B7632" s="76">
        <f>Clienti!A7632</f>
        <v>0</v>
      </c>
    </row>
    <row r="7633" spans="1:2">
      <c r="A7633" s="105" t="str">
        <f>TRIM(Clienti!B7633)</f>
        <v/>
      </c>
      <c r="B7633" s="76">
        <f>Clienti!A7633</f>
        <v>0</v>
      </c>
    </row>
    <row r="7634" spans="1:2">
      <c r="A7634" s="105" t="str">
        <f>TRIM(Clienti!B7634)</f>
        <v/>
      </c>
      <c r="B7634" s="76">
        <f>Clienti!A7634</f>
        <v>0</v>
      </c>
    </row>
    <row r="7635" spans="1:2">
      <c r="A7635" s="105" t="str">
        <f>TRIM(Clienti!B7635)</f>
        <v/>
      </c>
      <c r="B7635" s="76">
        <f>Clienti!A7635</f>
        <v>0</v>
      </c>
    </row>
    <row r="7636" spans="1:2">
      <c r="A7636" s="105" t="str">
        <f>TRIM(Clienti!B7636)</f>
        <v/>
      </c>
      <c r="B7636" s="76">
        <f>Clienti!A7636</f>
        <v>0</v>
      </c>
    </row>
    <row r="7637" spans="1:2">
      <c r="A7637" s="105" t="str">
        <f>TRIM(Clienti!B7637)</f>
        <v/>
      </c>
      <c r="B7637" s="76">
        <f>Clienti!A7637</f>
        <v>0</v>
      </c>
    </row>
    <row r="7638" spans="1:2">
      <c r="A7638" s="105" t="str">
        <f>TRIM(Clienti!B7638)</f>
        <v/>
      </c>
      <c r="B7638" s="76">
        <f>Clienti!A7638</f>
        <v>0</v>
      </c>
    </row>
    <row r="7639" spans="1:2">
      <c r="A7639" s="105" t="str">
        <f>TRIM(Clienti!B7639)</f>
        <v/>
      </c>
      <c r="B7639" s="76">
        <f>Clienti!A7639</f>
        <v>0</v>
      </c>
    </row>
    <row r="7640" spans="1:2">
      <c r="A7640" s="105" t="str">
        <f>TRIM(Clienti!B7640)</f>
        <v/>
      </c>
      <c r="B7640" s="76">
        <f>Clienti!A7640</f>
        <v>0</v>
      </c>
    </row>
    <row r="7641" spans="1:2">
      <c r="A7641" s="105" t="str">
        <f>TRIM(Clienti!B7641)</f>
        <v/>
      </c>
      <c r="B7641" s="76">
        <f>Clienti!A7641</f>
        <v>0</v>
      </c>
    </row>
    <row r="7642" spans="1:2">
      <c r="A7642" s="105" t="str">
        <f>TRIM(Clienti!B7642)</f>
        <v/>
      </c>
      <c r="B7642" s="76">
        <f>Clienti!A7642</f>
        <v>0</v>
      </c>
    </row>
    <row r="7643" spans="1:2">
      <c r="A7643" s="105" t="str">
        <f>TRIM(Clienti!B7643)</f>
        <v/>
      </c>
      <c r="B7643" s="76">
        <f>Clienti!A7643</f>
        <v>0</v>
      </c>
    </row>
    <row r="7644" spans="1:2">
      <c r="A7644" s="105" t="str">
        <f>TRIM(Clienti!B7644)</f>
        <v/>
      </c>
      <c r="B7644" s="76">
        <f>Clienti!A7644</f>
        <v>0</v>
      </c>
    </row>
    <row r="7645" spans="1:2">
      <c r="A7645" s="105" t="str">
        <f>TRIM(Clienti!B7645)</f>
        <v/>
      </c>
      <c r="B7645" s="76">
        <f>Clienti!A7645</f>
        <v>0</v>
      </c>
    </row>
    <row r="7646" spans="1:2">
      <c r="A7646" s="105" t="str">
        <f>TRIM(Clienti!B7646)</f>
        <v/>
      </c>
      <c r="B7646" s="76">
        <f>Clienti!A7646</f>
        <v>0</v>
      </c>
    </row>
    <row r="7647" spans="1:2">
      <c r="A7647" s="105" t="str">
        <f>TRIM(Clienti!B7647)</f>
        <v/>
      </c>
      <c r="B7647" s="76">
        <f>Clienti!A7647</f>
        <v>0</v>
      </c>
    </row>
    <row r="7648" spans="1:2">
      <c r="A7648" s="105" t="str">
        <f>TRIM(Clienti!B7648)</f>
        <v/>
      </c>
      <c r="B7648" s="76">
        <f>Clienti!A7648</f>
        <v>0</v>
      </c>
    </row>
    <row r="7649" spans="1:2">
      <c r="A7649" s="105" t="str">
        <f>TRIM(Clienti!B7649)</f>
        <v/>
      </c>
      <c r="B7649" s="76">
        <f>Clienti!A7649</f>
        <v>0</v>
      </c>
    </row>
    <row r="7650" spans="1:2">
      <c r="A7650" s="105" t="str">
        <f>TRIM(Clienti!B7650)</f>
        <v/>
      </c>
      <c r="B7650" s="76">
        <f>Clienti!A7650</f>
        <v>0</v>
      </c>
    </row>
    <row r="7651" spans="1:2">
      <c r="A7651" s="105" t="str">
        <f>TRIM(Clienti!B7651)</f>
        <v/>
      </c>
      <c r="B7651" s="76">
        <f>Clienti!A7651</f>
        <v>0</v>
      </c>
    </row>
    <row r="7652" spans="1:2">
      <c r="A7652" s="105" t="str">
        <f>TRIM(Clienti!B7652)</f>
        <v/>
      </c>
      <c r="B7652" s="76">
        <f>Clienti!A7652</f>
        <v>0</v>
      </c>
    </row>
    <row r="7653" spans="1:2">
      <c r="A7653" s="105" t="str">
        <f>TRIM(Clienti!B7653)</f>
        <v/>
      </c>
      <c r="B7653" s="76">
        <f>Clienti!A7653</f>
        <v>0</v>
      </c>
    </row>
    <row r="7654" spans="1:2">
      <c r="A7654" s="105" t="str">
        <f>TRIM(Clienti!B7654)</f>
        <v/>
      </c>
      <c r="B7654" s="76">
        <f>Clienti!A7654</f>
        <v>0</v>
      </c>
    </row>
    <row r="7655" spans="1:2">
      <c r="A7655" s="105" t="str">
        <f>TRIM(Clienti!B7655)</f>
        <v/>
      </c>
      <c r="B7655" s="76">
        <f>Clienti!A7655</f>
        <v>0</v>
      </c>
    </row>
    <row r="7656" spans="1:2">
      <c r="A7656" s="105" t="str">
        <f>TRIM(Clienti!B7656)</f>
        <v/>
      </c>
      <c r="B7656" s="76">
        <f>Clienti!A7656</f>
        <v>0</v>
      </c>
    </row>
    <row r="7657" spans="1:2">
      <c r="A7657" s="105" t="str">
        <f>TRIM(Clienti!B7657)</f>
        <v/>
      </c>
      <c r="B7657" s="76">
        <f>Clienti!A7657</f>
        <v>0</v>
      </c>
    </row>
    <row r="7658" spans="1:2">
      <c r="A7658" s="105" t="str">
        <f>TRIM(Clienti!B7658)</f>
        <v/>
      </c>
      <c r="B7658" s="76">
        <f>Clienti!A7658</f>
        <v>0</v>
      </c>
    </row>
    <row r="7659" spans="1:2">
      <c r="A7659" s="105" t="str">
        <f>TRIM(Clienti!B7659)</f>
        <v/>
      </c>
      <c r="B7659" s="76">
        <f>Clienti!A7659</f>
        <v>0</v>
      </c>
    </row>
    <row r="7660" spans="1:2">
      <c r="A7660" s="105" t="str">
        <f>TRIM(Clienti!B7660)</f>
        <v/>
      </c>
      <c r="B7660" s="76">
        <f>Clienti!A7660</f>
        <v>0</v>
      </c>
    </row>
    <row r="7661" spans="1:2">
      <c r="A7661" s="105" t="str">
        <f>TRIM(Clienti!B7661)</f>
        <v/>
      </c>
      <c r="B7661" s="76">
        <f>Clienti!A7661</f>
        <v>0</v>
      </c>
    </row>
    <row r="7662" spans="1:2">
      <c r="A7662" s="105" t="str">
        <f>TRIM(Clienti!B7662)</f>
        <v/>
      </c>
      <c r="B7662" s="76">
        <f>Clienti!A7662</f>
        <v>0</v>
      </c>
    </row>
    <row r="7663" spans="1:2">
      <c r="A7663" s="105" t="str">
        <f>TRIM(Clienti!B7663)</f>
        <v/>
      </c>
      <c r="B7663" s="76">
        <f>Clienti!A7663</f>
        <v>0</v>
      </c>
    </row>
    <row r="7664" spans="1:2">
      <c r="A7664" s="105" t="str">
        <f>TRIM(Clienti!B7664)</f>
        <v/>
      </c>
      <c r="B7664" s="76">
        <f>Clienti!A7664</f>
        <v>0</v>
      </c>
    </row>
    <row r="7665" spans="1:2">
      <c r="A7665" s="105" t="str">
        <f>TRIM(Clienti!B7665)</f>
        <v/>
      </c>
      <c r="B7665" s="76">
        <f>Clienti!A7665</f>
        <v>0</v>
      </c>
    </row>
    <row r="7666" spans="1:2">
      <c r="A7666" s="105" t="str">
        <f>TRIM(Clienti!B7666)</f>
        <v/>
      </c>
      <c r="B7666" s="76">
        <f>Clienti!A7666</f>
        <v>0</v>
      </c>
    </row>
    <row r="7667" spans="1:2">
      <c r="A7667" s="105" t="str">
        <f>TRIM(Clienti!B7667)</f>
        <v/>
      </c>
      <c r="B7667" s="76">
        <f>Clienti!A7667</f>
        <v>0</v>
      </c>
    </row>
    <row r="7668" spans="1:2">
      <c r="A7668" s="105" t="str">
        <f>TRIM(Clienti!B7668)</f>
        <v/>
      </c>
      <c r="B7668" s="76">
        <f>Clienti!A7668</f>
        <v>0</v>
      </c>
    </row>
    <row r="7669" spans="1:2">
      <c r="A7669" s="105" t="str">
        <f>TRIM(Clienti!B7669)</f>
        <v/>
      </c>
      <c r="B7669" s="76">
        <f>Clienti!A7669</f>
        <v>0</v>
      </c>
    </row>
    <row r="7670" spans="1:2">
      <c r="A7670" s="105" t="str">
        <f>TRIM(Clienti!B7670)</f>
        <v/>
      </c>
      <c r="B7670" s="76">
        <f>Clienti!A7670</f>
        <v>0</v>
      </c>
    </row>
    <row r="7671" spans="1:2">
      <c r="A7671" s="105" t="str">
        <f>TRIM(Clienti!B7671)</f>
        <v/>
      </c>
      <c r="B7671" s="76">
        <f>Clienti!A7671</f>
        <v>0</v>
      </c>
    </row>
    <row r="7672" spans="1:2">
      <c r="A7672" s="105" t="str">
        <f>TRIM(Clienti!B7672)</f>
        <v/>
      </c>
      <c r="B7672" s="76">
        <f>Clienti!A7672</f>
        <v>0</v>
      </c>
    </row>
    <row r="7673" spans="1:2">
      <c r="A7673" s="105" t="str">
        <f>TRIM(Clienti!B7673)</f>
        <v/>
      </c>
      <c r="B7673" s="76">
        <f>Clienti!A7673</f>
        <v>0</v>
      </c>
    </row>
    <row r="7674" spans="1:2">
      <c r="A7674" s="105" t="str">
        <f>TRIM(Clienti!B7674)</f>
        <v/>
      </c>
      <c r="B7674" s="76">
        <f>Clienti!A7674</f>
        <v>0</v>
      </c>
    </row>
    <row r="7675" spans="1:2">
      <c r="A7675" s="105" t="str">
        <f>TRIM(Clienti!B7675)</f>
        <v/>
      </c>
      <c r="B7675" s="76">
        <f>Clienti!A7675</f>
        <v>0</v>
      </c>
    </row>
    <row r="7676" spans="1:2">
      <c r="A7676" s="105" t="str">
        <f>TRIM(Clienti!B7676)</f>
        <v/>
      </c>
      <c r="B7676" s="76">
        <f>Clienti!A7676</f>
        <v>0</v>
      </c>
    </row>
    <row r="7677" spans="1:2">
      <c r="A7677" s="105" t="str">
        <f>TRIM(Clienti!B7677)</f>
        <v/>
      </c>
      <c r="B7677" s="76">
        <f>Clienti!A7677</f>
        <v>0</v>
      </c>
    </row>
    <row r="7678" spans="1:2">
      <c r="A7678" s="105" t="str">
        <f>TRIM(Clienti!B7678)</f>
        <v/>
      </c>
      <c r="B7678" s="76">
        <f>Clienti!A7678</f>
        <v>0</v>
      </c>
    </row>
    <row r="7679" spans="1:2">
      <c r="A7679" s="105" t="str">
        <f>TRIM(Clienti!B7679)</f>
        <v/>
      </c>
      <c r="B7679" s="76">
        <f>Clienti!A7679</f>
        <v>0</v>
      </c>
    </row>
    <row r="7680" spans="1:2">
      <c r="A7680" s="105" t="str">
        <f>TRIM(Clienti!B7680)</f>
        <v/>
      </c>
      <c r="B7680" s="76">
        <f>Clienti!A7680</f>
        <v>0</v>
      </c>
    </row>
    <row r="7681" spans="1:2">
      <c r="A7681" s="105" t="str">
        <f>TRIM(Clienti!B7681)</f>
        <v/>
      </c>
      <c r="B7681" s="76">
        <f>Clienti!A7681</f>
        <v>0</v>
      </c>
    </row>
    <row r="7682" spans="1:2">
      <c r="A7682" s="105" t="str">
        <f>TRIM(Clienti!B7682)</f>
        <v/>
      </c>
      <c r="B7682" s="76">
        <f>Clienti!A7682</f>
        <v>0</v>
      </c>
    </row>
    <row r="7683" spans="1:2">
      <c r="A7683" s="105" t="str">
        <f>TRIM(Clienti!B7683)</f>
        <v/>
      </c>
      <c r="B7683" s="76">
        <f>Clienti!A7683</f>
        <v>0</v>
      </c>
    </row>
    <row r="7684" spans="1:2">
      <c r="A7684" s="105" t="str">
        <f>TRIM(Clienti!B7684)</f>
        <v/>
      </c>
      <c r="B7684" s="76">
        <f>Clienti!A7684</f>
        <v>0</v>
      </c>
    </row>
    <row r="7685" spans="1:2">
      <c r="A7685" s="105" t="str">
        <f>TRIM(Clienti!B7685)</f>
        <v/>
      </c>
      <c r="B7685" s="76">
        <f>Clienti!A7685</f>
        <v>0</v>
      </c>
    </row>
    <row r="7686" spans="1:2">
      <c r="A7686" s="105" t="str">
        <f>TRIM(Clienti!B7686)</f>
        <v/>
      </c>
      <c r="B7686" s="76">
        <f>Clienti!A7686</f>
        <v>0</v>
      </c>
    </row>
    <row r="7687" spans="1:2">
      <c r="A7687" s="105" t="str">
        <f>TRIM(Clienti!B7687)</f>
        <v/>
      </c>
      <c r="B7687" s="76">
        <f>Clienti!A7687</f>
        <v>0</v>
      </c>
    </row>
    <row r="7688" spans="1:2">
      <c r="A7688" s="105" t="str">
        <f>TRIM(Clienti!B7688)</f>
        <v/>
      </c>
      <c r="B7688" s="76">
        <f>Clienti!A7688</f>
        <v>0</v>
      </c>
    </row>
    <row r="7689" spans="1:2">
      <c r="A7689" s="105" t="str">
        <f>TRIM(Clienti!B7689)</f>
        <v/>
      </c>
      <c r="B7689" s="76">
        <f>Clienti!A7689</f>
        <v>0</v>
      </c>
    </row>
    <row r="7690" spans="1:2">
      <c r="A7690" s="105" t="str">
        <f>TRIM(Clienti!B7690)</f>
        <v/>
      </c>
      <c r="B7690" s="76">
        <f>Clienti!A7690</f>
        <v>0</v>
      </c>
    </row>
    <row r="7691" spans="1:2">
      <c r="A7691" s="105" t="str">
        <f>TRIM(Clienti!B7691)</f>
        <v/>
      </c>
      <c r="B7691" s="76">
        <f>Clienti!A7691</f>
        <v>0</v>
      </c>
    </row>
    <row r="7692" spans="1:2">
      <c r="A7692" s="105" t="str">
        <f>TRIM(Clienti!B7692)</f>
        <v/>
      </c>
      <c r="B7692" s="76">
        <f>Clienti!A7692</f>
        <v>0</v>
      </c>
    </row>
    <row r="7693" spans="1:2">
      <c r="A7693" s="105" t="str">
        <f>TRIM(Clienti!B7693)</f>
        <v/>
      </c>
      <c r="B7693" s="76">
        <f>Clienti!A7693</f>
        <v>0</v>
      </c>
    </row>
    <row r="7694" spans="1:2">
      <c r="A7694" s="105" t="str">
        <f>TRIM(Clienti!B7694)</f>
        <v/>
      </c>
      <c r="B7694" s="76">
        <f>Clienti!A7694</f>
        <v>0</v>
      </c>
    </row>
    <row r="7695" spans="1:2">
      <c r="A7695" s="105" t="str">
        <f>TRIM(Clienti!B7695)</f>
        <v/>
      </c>
      <c r="B7695" s="76">
        <f>Clienti!A7695</f>
        <v>0</v>
      </c>
    </row>
    <row r="7696" spans="1:2">
      <c r="A7696" s="105" t="str">
        <f>TRIM(Clienti!B7696)</f>
        <v/>
      </c>
      <c r="B7696" s="76">
        <f>Clienti!A7696</f>
        <v>0</v>
      </c>
    </row>
    <row r="7697" spans="1:2">
      <c r="A7697" s="105" t="str">
        <f>TRIM(Clienti!B7697)</f>
        <v/>
      </c>
      <c r="B7697" s="76">
        <f>Clienti!A7697</f>
        <v>0</v>
      </c>
    </row>
    <row r="7698" spans="1:2">
      <c r="A7698" s="105" t="str">
        <f>TRIM(Clienti!B7698)</f>
        <v/>
      </c>
      <c r="B7698" s="76">
        <f>Clienti!A7698</f>
        <v>0</v>
      </c>
    </row>
    <row r="7699" spans="1:2">
      <c r="A7699" s="105" t="str">
        <f>TRIM(Clienti!B7699)</f>
        <v/>
      </c>
      <c r="B7699" s="76">
        <f>Clienti!A7699</f>
        <v>0</v>
      </c>
    </row>
    <row r="7700" spans="1:2">
      <c r="A7700" s="105" t="str">
        <f>TRIM(Clienti!B7700)</f>
        <v/>
      </c>
      <c r="B7700" s="76">
        <f>Clienti!A7700</f>
        <v>0</v>
      </c>
    </row>
    <row r="7701" spans="1:2">
      <c r="A7701" s="105" t="str">
        <f>TRIM(Clienti!B7701)</f>
        <v/>
      </c>
      <c r="B7701" s="76">
        <f>Clienti!A7701</f>
        <v>0</v>
      </c>
    </row>
    <row r="7702" spans="1:2">
      <c r="A7702" s="105" t="str">
        <f>TRIM(Clienti!B7702)</f>
        <v/>
      </c>
      <c r="B7702" s="76">
        <f>Clienti!A7702</f>
        <v>0</v>
      </c>
    </row>
    <row r="7703" spans="1:2">
      <c r="A7703" s="105" t="str">
        <f>TRIM(Clienti!B7703)</f>
        <v/>
      </c>
      <c r="B7703" s="76">
        <f>Clienti!A7703</f>
        <v>0</v>
      </c>
    </row>
    <row r="7704" spans="1:2">
      <c r="A7704" s="105" t="str">
        <f>TRIM(Clienti!B7704)</f>
        <v/>
      </c>
      <c r="B7704" s="76">
        <f>Clienti!A7704</f>
        <v>0</v>
      </c>
    </row>
    <row r="7705" spans="1:2">
      <c r="A7705" s="105" t="str">
        <f>TRIM(Clienti!B7705)</f>
        <v/>
      </c>
      <c r="B7705" s="76">
        <f>Clienti!A7705</f>
        <v>0</v>
      </c>
    </row>
    <row r="7706" spans="1:2">
      <c r="A7706" s="105" t="str">
        <f>TRIM(Clienti!B7706)</f>
        <v/>
      </c>
      <c r="B7706" s="76">
        <f>Clienti!A7706</f>
        <v>0</v>
      </c>
    </row>
    <row r="7707" spans="1:2">
      <c r="A7707" s="105" t="str">
        <f>TRIM(Clienti!B7707)</f>
        <v/>
      </c>
      <c r="B7707" s="76">
        <f>Clienti!A7707</f>
        <v>0</v>
      </c>
    </row>
    <row r="7708" spans="1:2">
      <c r="A7708" s="105" t="str">
        <f>TRIM(Clienti!B7708)</f>
        <v/>
      </c>
      <c r="B7708" s="76">
        <f>Clienti!A7708</f>
        <v>0</v>
      </c>
    </row>
    <row r="7709" spans="1:2">
      <c r="A7709" s="105" t="str">
        <f>TRIM(Clienti!B7709)</f>
        <v/>
      </c>
      <c r="B7709" s="76">
        <f>Clienti!A7709</f>
        <v>0</v>
      </c>
    </row>
    <row r="7710" spans="1:2">
      <c r="A7710" s="105" t="str">
        <f>TRIM(Clienti!B7710)</f>
        <v/>
      </c>
      <c r="B7710" s="76">
        <f>Clienti!A7710</f>
        <v>0</v>
      </c>
    </row>
    <row r="7711" spans="1:2">
      <c r="A7711" s="105" t="str">
        <f>TRIM(Clienti!B7711)</f>
        <v/>
      </c>
      <c r="B7711" s="76">
        <f>Clienti!A7711</f>
        <v>0</v>
      </c>
    </row>
    <row r="7712" spans="1:2">
      <c r="A7712" s="105" t="str">
        <f>TRIM(Clienti!B7712)</f>
        <v/>
      </c>
      <c r="B7712" s="76">
        <f>Clienti!A7712</f>
        <v>0</v>
      </c>
    </row>
    <row r="7713" spans="1:2">
      <c r="A7713" s="105" t="str">
        <f>TRIM(Clienti!B7713)</f>
        <v/>
      </c>
      <c r="B7713" s="76">
        <f>Clienti!A7713</f>
        <v>0</v>
      </c>
    </row>
    <row r="7714" spans="1:2">
      <c r="A7714" s="105" t="str">
        <f>TRIM(Clienti!B7714)</f>
        <v/>
      </c>
      <c r="B7714" s="76">
        <f>Clienti!A7714</f>
        <v>0</v>
      </c>
    </row>
    <row r="7715" spans="1:2">
      <c r="A7715" s="105" t="str">
        <f>TRIM(Clienti!B7715)</f>
        <v/>
      </c>
      <c r="B7715" s="76">
        <f>Clienti!A7715</f>
        <v>0</v>
      </c>
    </row>
    <row r="7716" spans="1:2">
      <c r="A7716" s="105" t="str">
        <f>TRIM(Clienti!B7716)</f>
        <v/>
      </c>
      <c r="B7716" s="76">
        <f>Clienti!A7716</f>
        <v>0</v>
      </c>
    </row>
    <row r="7717" spans="1:2">
      <c r="A7717" s="105" t="str">
        <f>TRIM(Clienti!B7717)</f>
        <v/>
      </c>
      <c r="B7717" s="76">
        <f>Clienti!A7717</f>
        <v>0</v>
      </c>
    </row>
    <row r="7718" spans="1:2">
      <c r="A7718" s="105" t="str">
        <f>TRIM(Clienti!B7718)</f>
        <v/>
      </c>
      <c r="B7718" s="76">
        <f>Clienti!A7718</f>
        <v>0</v>
      </c>
    </row>
    <row r="7719" spans="1:2">
      <c r="A7719" s="105" t="str">
        <f>TRIM(Clienti!B7719)</f>
        <v/>
      </c>
      <c r="B7719" s="76">
        <f>Clienti!A7719</f>
        <v>0</v>
      </c>
    </row>
    <row r="7720" spans="1:2">
      <c r="A7720" s="105" t="str">
        <f>TRIM(Clienti!B7720)</f>
        <v/>
      </c>
      <c r="B7720" s="76">
        <f>Clienti!A7720</f>
        <v>0</v>
      </c>
    </row>
    <row r="7721" spans="1:2">
      <c r="A7721" s="105" t="str">
        <f>TRIM(Clienti!B7721)</f>
        <v/>
      </c>
      <c r="B7721" s="76">
        <f>Clienti!A7721</f>
        <v>0</v>
      </c>
    </row>
    <row r="7722" spans="1:2">
      <c r="A7722" s="105" t="str">
        <f>TRIM(Clienti!B7722)</f>
        <v/>
      </c>
      <c r="B7722" s="76">
        <f>Clienti!A7722</f>
        <v>0</v>
      </c>
    </row>
    <row r="7723" spans="1:2">
      <c r="A7723" s="105" t="str">
        <f>TRIM(Clienti!B7723)</f>
        <v/>
      </c>
      <c r="B7723" s="76">
        <f>Clienti!A7723</f>
        <v>0</v>
      </c>
    </row>
    <row r="7724" spans="1:2">
      <c r="A7724" s="105" t="str">
        <f>TRIM(Clienti!B7724)</f>
        <v/>
      </c>
      <c r="B7724" s="76">
        <f>Clienti!A7724</f>
        <v>0</v>
      </c>
    </row>
    <row r="7725" spans="1:2">
      <c r="A7725" s="105" t="str">
        <f>TRIM(Clienti!B7725)</f>
        <v/>
      </c>
      <c r="B7725" s="76">
        <f>Clienti!A7725</f>
        <v>0</v>
      </c>
    </row>
    <row r="7726" spans="1:2">
      <c r="A7726" s="105" t="str">
        <f>TRIM(Clienti!B7726)</f>
        <v/>
      </c>
      <c r="B7726" s="76">
        <f>Clienti!A7726</f>
        <v>0</v>
      </c>
    </row>
    <row r="7727" spans="1:2">
      <c r="A7727" s="105" t="str">
        <f>TRIM(Clienti!B7727)</f>
        <v/>
      </c>
      <c r="B7727" s="76">
        <f>Clienti!A7727</f>
        <v>0</v>
      </c>
    </row>
    <row r="7728" spans="1:2">
      <c r="A7728" s="105" t="str">
        <f>TRIM(Clienti!B7728)</f>
        <v/>
      </c>
      <c r="B7728" s="76">
        <f>Clienti!A7728</f>
        <v>0</v>
      </c>
    </row>
    <row r="7729" spans="1:2">
      <c r="A7729" s="105" t="str">
        <f>TRIM(Clienti!B7729)</f>
        <v/>
      </c>
      <c r="B7729" s="76">
        <f>Clienti!A7729</f>
        <v>0</v>
      </c>
    </row>
    <row r="7730" spans="1:2">
      <c r="A7730" s="105" t="str">
        <f>TRIM(Clienti!B7730)</f>
        <v/>
      </c>
      <c r="B7730" s="76">
        <f>Clienti!A7730</f>
        <v>0</v>
      </c>
    </row>
    <row r="7731" spans="1:2">
      <c r="A7731" s="105" t="str">
        <f>TRIM(Clienti!B7731)</f>
        <v/>
      </c>
      <c r="B7731" s="76">
        <f>Clienti!A7731</f>
        <v>0</v>
      </c>
    </row>
    <row r="7732" spans="1:2">
      <c r="A7732" s="105" t="str">
        <f>TRIM(Clienti!B7732)</f>
        <v/>
      </c>
      <c r="B7732" s="76">
        <f>Clienti!A7732</f>
        <v>0</v>
      </c>
    </row>
    <row r="7733" spans="1:2">
      <c r="A7733" s="105" t="str">
        <f>TRIM(Clienti!B7733)</f>
        <v/>
      </c>
      <c r="B7733" s="76">
        <f>Clienti!A7733</f>
        <v>0</v>
      </c>
    </row>
    <row r="7734" spans="1:2">
      <c r="A7734" s="105" t="str">
        <f>TRIM(Clienti!B7734)</f>
        <v/>
      </c>
      <c r="B7734" s="76">
        <f>Clienti!A7734</f>
        <v>0</v>
      </c>
    </row>
    <row r="7735" spans="1:2">
      <c r="A7735" s="105" t="str">
        <f>TRIM(Clienti!B7735)</f>
        <v/>
      </c>
      <c r="B7735" s="76">
        <f>Clienti!A7735</f>
        <v>0</v>
      </c>
    </row>
    <row r="7736" spans="1:2">
      <c r="A7736" s="105" t="str">
        <f>TRIM(Clienti!B7736)</f>
        <v/>
      </c>
      <c r="B7736" s="76">
        <f>Clienti!A7736</f>
        <v>0</v>
      </c>
    </row>
    <row r="7737" spans="1:2">
      <c r="A7737" s="105" t="str">
        <f>TRIM(Clienti!B7737)</f>
        <v/>
      </c>
      <c r="B7737" s="76">
        <f>Clienti!A7737</f>
        <v>0</v>
      </c>
    </row>
    <row r="7738" spans="1:2">
      <c r="A7738" s="105" t="str">
        <f>TRIM(Clienti!B7738)</f>
        <v/>
      </c>
      <c r="B7738" s="76">
        <f>Clienti!A7738</f>
        <v>0</v>
      </c>
    </row>
    <row r="7739" spans="1:2">
      <c r="A7739" s="105" t="str">
        <f>TRIM(Clienti!B7739)</f>
        <v/>
      </c>
      <c r="B7739" s="76">
        <f>Clienti!A7739</f>
        <v>0</v>
      </c>
    </row>
    <row r="7740" spans="1:2">
      <c r="A7740" s="105" t="str">
        <f>TRIM(Clienti!B7740)</f>
        <v/>
      </c>
      <c r="B7740" s="76">
        <f>Clienti!A7740</f>
        <v>0</v>
      </c>
    </row>
    <row r="7741" spans="1:2">
      <c r="A7741" s="105" t="str">
        <f>TRIM(Clienti!B7741)</f>
        <v/>
      </c>
      <c r="B7741" s="76">
        <f>Clienti!A7741</f>
        <v>0</v>
      </c>
    </row>
    <row r="7742" spans="1:2">
      <c r="A7742" s="105" t="str">
        <f>TRIM(Clienti!B7742)</f>
        <v/>
      </c>
      <c r="B7742" s="76">
        <f>Clienti!A7742</f>
        <v>0</v>
      </c>
    </row>
    <row r="7743" spans="1:2">
      <c r="A7743" s="105" t="str">
        <f>TRIM(Clienti!B7743)</f>
        <v/>
      </c>
      <c r="B7743" s="76">
        <f>Clienti!A7743</f>
        <v>0</v>
      </c>
    </row>
    <row r="7744" spans="1:2">
      <c r="A7744" s="105" t="str">
        <f>TRIM(Clienti!B7744)</f>
        <v/>
      </c>
      <c r="B7744" s="76">
        <f>Clienti!A7744</f>
        <v>0</v>
      </c>
    </row>
    <row r="7745" spans="1:2">
      <c r="A7745" s="105" t="str">
        <f>TRIM(Clienti!B7745)</f>
        <v/>
      </c>
      <c r="B7745" s="76">
        <f>Clienti!A7745</f>
        <v>0</v>
      </c>
    </row>
    <row r="7746" spans="1:2">
      <c r="A7746" s="105" t="str">
        <f>TRIM(Clienti!B7746)</f>
        <v/>
      </c>
      <c r="B7746" s="76">
        <f>Clienti!A7746</f>
        <v>0</v>
      </c>
    </row>
    <row r="7747" spans="1:2">
      <c r="A7747" s="105" t="str">
        <f>TRIM(Clienti!B7747)</f>
        <v/>
      </c>
      <c r="B7747" s="76">
        <f>Clienti!A7747</f>
        <v>0</v>
      </c>
    </row>
    <row r="7748" spans="1:2">
      <c r="A7748" s="105" t="str">
        <f>TRIM(Clienti!B7748)</f>
        <v/>
      </c>
      <c r="B7748" s="76">
        <f>Clienti!A7748</f>
        <v>0</v>
      </c>
    </row>
    <row r="7749" spans="1:2">
      <c r="A7749" s="105" t="str">
        <f>TRIM(Clienti!B7749)</f>
        <v/>
      </c>
      <c r="B7749" s="76">
        <f>Clienti!A7749</f>
        <v>0</v>
      </c>
    </row>
    <row r="7750" spans="1:2">
      <c r="A7750" s="105" t="str">
        <f>TRIM(Clienti!B7750)</f>
        <v/>
      </c>
      <c r="B7750" s="76">
        <f>Clienti!A7750</f>
        <v>0</v>
      </c>
    </row>
    <row r="7751" spans="1:2">
      <c r="A7751" s="105" t="str">
        <f>TRIM(Clienti!B7751)</f>
        <v/>
      </c>
      <c r="B7751" s="76">
        <f>Clienti!A7751</f>
        <v>0</v>
      </c>
    </row>
    <row r="7752" spans="1:2">
      <c r="A7752" s="105" t="str">
        <f>TRIM(Clienti!B7752)</f>
        <v/>
      </c>
      <c r="B7752" s="76">
        <f>Clienti!A7752</f>
        <v>0</v>
      </c>
    </row>
    <row r="7753" spans="1:2">
      <c r="A7753" s="105" t="str">
        <f>TRIM(Clienti!B7753)</f>
        <v/>
      </c>
      <c r="B7753" s="76">
        <f>Clienti!A7753</f>
        <v>0</v>
      </c>
    </row>
    <row r="7754" spans="1:2">
      <c r="A7754" s="105" t="str">
        <f>TRIM(Clienti!B7754)</f>
        <v/>
      </c>
      <c r="B7754" s="76">
        <f>Clienti!A7754</f>
        <v>0</v>
      </c>
    </row>
    <row r="7755" spans="1:2">
      <c r="A7755" s="105" t="str">
        <f>TRIM(Clienti!B7755)</f>
        <v/>
      </c>
      <c r="B7755" s="76">
        <f>Clienti!A7755</f>
        <v>0</v>
      </c>
    </row>
    <row r="7756" spans="1:2">
      <c r="A7756" s="105" t="str">
        <f>TRIM(Clienti!B7756)</f>
        <v/>
      </c>
      <c r="B7756" s="76">
        <f>Clienti!A7756</f>
        <v>0</v>
      </c>
    </row>
    <row r="7757" spans="1:2">
      <c r="A7757" s="105" t="str">
        <f>TRIM(Clienti!B7757)</f>
        <v/>
      </c>
      <c r="B7757" s="76">
        <f>Clienti!A7757</f>
        <v>0</v>
      </c>
    </row>
    <row r="7758" spans="1:2">
      <c r="A7758" s="105" t="str">
        <f>TRIM(Clienti!B7758)</f>
        <v/>
      </c>
      <c r="B7758" s="76">
        <f>Clienti!A7758</f>
        <v>0</v>
      </c>
    </row>
    <row r="7759" spans="1:2">
      <c r="A7759" s="105" t="str">
        <f>TRIM(Clienti!B7759)</f>
        <v/>
      </c>
      <c r="B7759" s="76">
        <f>Clienti!A7759</f>
        <v>0</v>
      </c>
    </row>
    <row r="7760" spans="1:2">
      <c r="A7760" s="105" t="str">
        <f>TRIM(Clienti!B7760)</f>
        <v/>
      </c>
      <c r="B7760" s="76">
        <f>Clienti!A7760</f>
        <v>0</v>
      </c>
    </row>
    <row r="7761" spans="1:2">
      <c r="A7761" s="105" t="str">
        <f>TRIM(Clienti!B7761)</f>
        <v/>
      </c>
      <c r="B7761" s="76">
        <f>Clienti!A7761</f>
        <v>0</v>
      </c>
    </row>
    <row r="7762" spans="1:2">
      <c r="A7762" s="105" t="str">
        <f>TRIM(Clienti!B7762)</f>
        <v/>
      </c>
      <c r="B7762" s="76">
        <f>Clienti!A7762</f>
        <v>0</v>
      </c>
    </row>
    <row r="7763" spans="1:2">
      <c r="A7763" s="105" t="str">
        <f>TRIM(Clienti!B7763)</f>
        <v/>
      </c>
      <c r="B7763" s="76">
        <f>Clienti!A7763</f>
        <v>0</v>
      </c>
    </row>
    <row r="7764" spans="1:2">
      <c r="A7764" s="105" t="str">
        <f>TRIM(Clienti!B7764)</f>
        <v/>
      </c>
      <c r="B7764" s="76">
        <f>Clienti!A7764</f>
        <v>0</v>
      </c>
    </row>
    <row r="7765" spans="1:2">
      <c r="A7765" s="105" t="str">
        <f>TRIM(Clienti!B7765)</f>
        <v/>
      </c>
      <c r="B7765" s="76">
        <f>Clienti!A7765</f>
        <v>0</v>
      </c>
    </row>
    <row r="7766" spans="1:2">
      <c r="A7766" s="105" t="str">
        <f>TRIM(Clienti!B7766)</f>
        <v/>
      </c>
      <c r="B7766" s="76">
        <f>Clienti!A7766</f>
        <v>0</v>
      </c>
    </row>
    <row r="7767" spans="1:2">
      <c r="A7767" s="105" t="str">
        <f>TRIM(Clienti!B7767)</f>
        <v/>
      </c>
      <c r="B7767" s="76">
        <f>Clienti!A7767</f>
        <v>0</v>
      </c>
    </row>
    <row r="7768" spans="1:2">
      <c r="A7768" s="105" t="str">
        <f>TRIM(Clienti!B7768)</f>
        <v/>
      </c>
      <c r="B7768" s="76">
        <f>Clienti!A7768</f>
        <v>0</v>
      </c>
    </row>
    <row r="7769" spans="1:2">
      <c r="A7769" s="105" t="str">
        <f>TRIM(Clienti!B7769)</f>
        <v/>
      </c>
      <c r="B7769" s="76">
        <f>Clienti!A7769</f>
        <v>0</v>
      </c>
    </row>
    <row r="7770" spans="1:2">
      <c r="A7770" s="105" t="str">
        <f>TRIM(Clienti!B7770)</f>
        <v/>
      </c>
      <c r="B7770" s="76">
        <f>Clienti!A7770</f>
        <v>0</v>
      </c>
    </row>
    <row r="7771" spans="1:2">
      <c r="A7771" s="105" t="str">
        <f>TRIM(Clienti!B7771)</f>
        <v/>
      </c>
      <c r="B7771" s="76">
        <f>Clienti!A7771</f>
        <v>0</v>
      </c>
    </row>
    <row r="7772" spans="1:2">
      <c r="A7772" s="105" t="str">
        <f>TRIM(Clienti!B7772)</f>
        <v/>
      </c>
      <c r="B7772" s="76">
        <f>Clienti!A7772</f>
        <v>0</v>
      </c>
    </row>
    <row r="7773" spans="1:2">
      <c r="A7773" s="105" t="str">
        <f>TRIM(Clienti!B7773)</f>
        <v/>
      </c>
      <c r="B7773" s="76">
        <f>Clienti!A7773</f>
        <v>0</v>
      </c>
    </row>
    <row r="7774" spans="1:2">
      <c r="A7774" s="105" t="str">
        <f>TRIM(Clienti!B7774)</f>
        <v/>
      </c>
      <c r="B7774" s="76">
        <f>Clienti!A7774</f>
        <v>0</v>
      </c>
    </row>
    <row r="7775" spans="1:2">
      <c r="A7775" s="105" t="str">
        <f>TRIM(Clienti!B7775)</f>
        <v/>
      </c>
      <c r="B7775" s="76">
        <f>Clienti!A7775</f>
        <v>0</v>
      </c>
    </row>
    <row r="7776" spans="1:2">
      <c r="A7776" s="105" t="str">
        <f>TRIM(Clienti!B7776)</f>
        <v/>
      </c>
      <c r="B7776" s="76">
        <f>Clienti!A7776</f>
        <v>0</v>
      </c>
    </row>
    <row r="7777" spans="1:2">
      <c r="A7777" s="105" t="str">
        <f>TRIM(Clienti!B7777)</f>
        <v/>
      </c>
      <c r="B7777" s="76">
        <f>Clienti!A7777</f>
        <v>0</v>
      </c>
    </row>
    <row r="7778" spans="1:2">
      <c r="A7778" s="105" t="str">
        <f>TRIM(Clienti!B7778)</f>
        <v/>
      </c>
      <c r="B7778" s="76">
        <f>Clienti!A7778</f>
        <v>0</v>
      </c>
    </row>
    <row r="7779" spans="1:2">
      <c r="A7779" s="105" t="str">
        <f>TRIM(Clienti!B7779)</f>
        <v/>
      </c>
      <c r="B7779" s="76">
        <f>Clienti!A7779</f>
        <v>0</v>
      </c>
    </row>
    <row r="7780" spans="1:2">
      <c r="A7780" s="105" t="str">
        <f>TRIM(Clienti!B7780)</f>
        <v/>
      </c>
      <c r="B7780" s="76">
        <f>Clienti!A7780</f>
        <v>0</v>
      </c>
    </row>
    <row r="7781" spans="1:2">
      <c r="A7781" s="105" t="str">
        <f>TRIM(Clienti!B7781)</f>
        <v/>
      </c>
      <c r="B7781" s="76">
        <f>Clienti!A7781</f>
        <v>0</v>
      </c>
    </row>
    <row r="7782" spans="1:2">
      <c r="A7782" s="105" t="str">
        <f>TRIM(Clienti!B7782)</f>
        <v/>
      </c>
      <c r="B7782" s="76">
        <f>Clienti!A7782</f>
        <v>0</v>
      </c>
    </row>
    <row r="7783" spans="1:2">
      <c r="A7783" s="105" t="str">
        <f>TRIM(Clienti!B7783)</f>
        <v/>
      </c>
      <c r="B7783" s="76">
        <f>Clienti!A7783</f>
        <v>0</v>
      </c>
    </row>
    <row r="7784" spans="1:2">
      <c r="A7784" s="105" t="str">
        <f>TRIM(Clienti!B7784)</f>
        <v/>
      </c>
      <c r="B7784" s="76">
        <f>Clienti!A7784</f>
        <v>0</v>
      </c>
    </row>
    <row r="7785" spans="1:2">
      <c r="A7785" s="105" t="str">
        <f>TRIM(Clienti!B7785)</f>
        <v/>
      </c>
      <c r="B7785" s="76">
        <f>Clienti!A7785</f>
        <v>0</v>
      </c>
    </row>
    <row r="7786" spans="1:2">
      <c r="A7786" s="105" t="str">
        <f>TRIM(Clienti!B7786)</f>
        <v/>
      </c>
      <c r="B7786" s="76">
        <f>Clienti!A7786</f>
        <v>0</v>
      </c>
    </row>
    <row r="7787" spans="1:2">
      <c r="A7787" s="105" t="str">
        <f>TRIM(Clienti!B7787)</f>
        <v/>
      </c>
      <c r="B7787" s="76">
        <f>Clienti!A7787</f>
        <v>0</v>
      </c>
    </row>
    <row r="7788" spans="1:2">
      <c r="A7788" s="105" t="str">
        <f>TRIM(Clienti!B7788)</f>
        <v/>
      </c>
      <c r="B7788" s="76">
        <f>Clienti!A7788</f>
        <v>0</v>
      </c>
    </row>
    <row r="7789" spans="1:2">
      <c r="A7789" s="105" t="str">
        <f>TRIM(Clienti!B7789)</f>
        <v/>
      </c>
      <c r="B7789" s="76">
        <f>Clienti!A7789</f>
        <v>0</v>
      </c>
    </row>
    <row r="7790" spans="1:2">
      <c r="A7790" s="105" t="str">
        <f>TRIM(Clienti!B7790)</f>
        <v/>
      </c>
      <c r="B7790" s="76">
        <f>Clienti!A7790</f>
        <v>0</v>
      </c>
    </row>
    <row r="7791" spans="1:2">
      <c r="A7791" s="105" t="str">
        <f>TRIM(Clienti!B7791)</f>
        <v/>
      </c>
      <c r="B7791" s="76">
        <f>Clienti!A7791</f>
        <v>0</v>
      </c>
    </row>
    <row r="7792" spans="1:2">
      <c r="A7792" s="105" t="str">
        <f>TRIM(Clienti!B7792)</f>
        <v/>
      </c>
      <c r="B7792" s="76">
        <f>Clienti!A7792</f>
        <v>0</v>
      </c>
    </row>
    <row r="7793" spans="1:2">
      <c r="A7793" s="105" t="str">
        <f>TRIM(Clienti!B7793)</f>
        <v/>
      </c>
      <c r="B7793" s="76">
        <f>Clienti!A7793</f>
        <v>0</v>
      </c>
    </row>
    <row r="7794" spans="1:2">
      <c r="A7794" s="105" t="str">
        <f>TRIM(Clienti!B7794)</f>
        <v/>
      </c>
      <c r="B7794" s="76">
        <f>Clienti!A7794</f>
        <v>0</v>
      </c>
    </row>
    <row r="7795" spans="1:2">
      <c r="A7795" s="105" t="str">
        <f>TRIM(Clienti!B7795)</f>
        <v/>
      </c>
      <c r="B7795" s="76">
        <f>Clienti!A7795</f>
        <v>0</v>
      </c>
    </row>
    <row r="7796" spans="1:2">
      <c r="A7796" s="105" t="str">
        <f>TRIM(Clienti!B7796)</f>
        <v/>
      </c>
      <c r="B7796" s="76">
        <f>Clienti!A7796</f>
        <v>0</v>
      </c>
    </row>
    <row r="7797" spans="1:2">
      <c r="A7797" s="105" t="str">
        <f>TRIM(Clienti!B7797)</f>
        <v/>
      </c>
      <c r="B7797" s="76">
        <f>Clienti!A7797</f>
        <v>0</v>
      </c>
    </row>
    <row r="7798" spans="1:2">
      <c r="A7798" s="105" t="str">
        <f>TRIM(Clienti!B7798)</f>
        <v/>
      </c>
      <c r="B7798" s="76">
        <f>Clienti!A7798</f>
        <v>0</v>
      </c>
    </row>
    <row r="7799" spans="1:2">
      <c r="A7799" s="105" t="str">
        <f>TRIM(Clienti!B7799)</f>
        <v/>
      </c>
      <c r="B7799" s="76">
        <f>Clienti!A7799</f>
        <v>0</v>
      </c>
    </row>
    <row r="7800" spans="1:2">
      <c r="A7800" s="105" t="str">
        <f>TRIM(Clienti!B7800)</f>
        <v/>
      </c>
      <c r="B7800" s="76">
        <f>Clienti!A7800</f>
        <v>0</v>
      </c>
    </row>
    <row r="7801" spans="1:2">
      <c r="A7801" s="105" t="str">
        <f>TRIM(Clienti!B7801)</f>
        <v/>
      </c>
      <c r="B7801" s="76">
        <f>Clienti!A7801</f>
        <v>0</v>
      </c>
    </row>
    <row r="7802" spans="1:2">
      <c r="A7802" s="105" t="str">
        <f>TRIM(Clienti!B7802)</f>
        <v/>
      </c>
      <c r="B7802" s="76">
        <f>Clienti!A7802</f>
        <v>0</v>
      </c>
    </row>
    <row r="7803" spans="1:2">
      <c r="A7803" s="105" t="str">
        <f>TRIM(Clienti!B7803)</f>
        <v/>
      </c>
      <c r="B7803" s="76">
        <f>Clienti!A7803</f>
        <v>0</v>
      </c>
    </row>
    <row r="7804" spans="1:2">
      <c r="A7804" s="105" t="str">
        <f>TRIM(Clienti!B7804)</f>
        <v/>
      </c>
      <c r="B7804" s="76">
        <f>Clienti!A7804</f>
        <v>0</v>
      </c>
    </row>
    <row r="7805" spans="1:2">
      <c r="A7805" s="105" t="str">
        <f>TRIM(Clienti!B7805)</f>
        <v/>
      </c>
      <c r="B7805" s="76">
        <f>Clienti!A7805</f>
        <v>0</v>
      </c>
    </row>
    <row r="7806" spans="1:2">
      <c r="A7806" s="105" t="str">
        <f>TRIM(Clienti!B7806)</f>
        <v/>
      </c>
      <c r="B7806" s="76">
        <f>Clienti!A7806</f>
        <v>0</v>
      </c>
    </row>
    <row r="7807" spans="1:2">
      <c r="A7807" s="105" t="str">
        <f>TRIM(Clienti!B7807)</f>
        <v/>
      </c>
      <c r="B7807" s="76">
        <f>Clienti!A7807</f>
        <v>0</v>
      </c>
    </row>
    <row r="7808" spans="1:2">
      <c r="A7808" s="105" t="str">
        <f>TRIM(Clienti!B7808)</f>
        <v/>
      </c>
      <c r="B7808" s="76">
        <f>Clienti!A7808</f>
        <v>0</v>
      </c>
    </row>
    <row r="7809" spans="1:2">
      <c r="A7809" s="105" t="str">
        <f>TRIM(Clienti!B7809)</f>
        <v/>
      </c>
      <c r="B7809" s="76">
        <f>Clienti!A7809</f>
        <v>0</v>
      </c>
    </row>
    <row r="7810" spans="1:2">
      <c r="A7810" s="105" t="str">
        <f>TRIM(Clienti!B7810)</f>
        <v/>
      </c>
      <c r="B7810" s="76">
        <f>Clienti!A7810</f>
        <v>0</v>
      </c>
    </row>
    <row r="7811" spans="1:2">
      <c r="A7811" s="105" t="str">
        <f>TRIM(Clienti!B7811)</f>
        <v/>
      </c>
      <c r="B7811" s="76">
        <f>Clienti!A7811</f>
        <v>0</v>
      </c>
    </row>
    <row r="7812" spans="1:2">
      <c r="A7812" s="105" t="str">
        <f>TRIM(Clienti!B7812)</f>
        <v/>
      </c>
      <c r="B7812" s="76">
        <f>Clienti!A7812</f>
        <v>0</v>
      </c>
    </row>
    <row r="7813" spans="1:2">
      <c r="A7813" s="105" t="str">
        <f>TRIM(Clienti!B7813)</f>
        <v/>
      </c>
      <c r="B7813" s="76">
        <f>Clienti!A7813</f>
        <v>0</v>
      </c>
    </row>
    <row r="7814" spans="1:2">
      <c r="A7814" s="105" t="str">
        <f>TRIM(Clienti!B7814)</f>
        <v/>
      </c>
      <c r="B7814" s="76">
        <f>Clienti!A7814</f>
        <v>0</v>
      </c>
    </row>
    <row r="7815" spans="1:2">
      <c r="A7815" s="105" t="str">
        <f>TRIM(Clienti!B7815)</f>
        <v/>
      </c>
      <c r="B7815" s="76">
        <f>Clienti!A7815</f>
        <v>0</v>
      </c>
    </row>
    <row r="7816" spans="1:2">
      <c r="A7816" s="105" t="str">
        <f>TRIM(Clienti!B7816)</f>
        <v/>
      </c>
      <c r="B7816" s="76">
        <f>Clienti!A7816</f>
        <v>0</v>
      </c>
    </row>
    <row r="7817" spans="1:2">
      <c r="A7817" s="105" t="str">
        <f>TRIM(Clienti!B7817)</f>
        <v/>
      </c>
      <c r="B7817" s="76">
        <f>Clienti!A7817</f>
        <v>0</v>
      </c>
    </row>
    <row r="7818" spans="1:2">
      <c r="A7818" s="105" t="str">
        <f>TRIM(Clienti!B7818)</f>
        <v/>
      </c>
      <c r="B7818" s="76">
        <f>Clienti!A7818</f>
        <v>0</v>
      </c>
    </row>
    <row r="7819" spans="1:2">
      <c r="A7819" s="105" t="str">
        <f>TRIM(Clienti!B7819)</f>
        <v/>
      </c>
      <c r="B7819" s="76">
        <f>Clienti!A7819</f>
        <v>0</v>
      </c>
    </row>
    <row r="7820" spans="1:2">
      <c r="A7820" s="105" t="str">
        <f>TRIM(Clienti!B7820)</f>
        <v/>
      </c>
      <c r="B7820" s="76">
        <f>Clienti!A7820</f>
        <v>0</v>
      </c>
    </row>
    <row r="7821" spans="1:2">
      <c r="A7821" s="105" t="str">
        <f>TRIM(Clienti!B7821)</f>
        <v/>
      </c>
      <c r="B7821" s="76">
        <f>Clienti!A7821</f>
        <v>0</v>
      </c>
    </row>
    <row r="7822" spans="1:2">
      <c r="A7822" s="105" t="str">
        <f>TRIM(Clienti!B7822)</f>
        <v/>
      </c>
      <c r="B7822" s="76">
        <f>Clienti!A7822</f>
        <v>0</v>
      </c>
    </row>
    <row r="7823" spans="1:2">
      <c r="A7823" s="105" t="str">
        <f>TRIM(Clienti!B7823)</f>
        <v/>
      </c>
      <c r="B7823" s="76">
        <f>Clienti!A7823</f>
        <v>0</v>
      </c>
    </row>
    <row r="7824" spans="1:2">
      <c r="A7824" s="105" t="str">
        <f>TRIM(Clienti!B7824)</f>
        <v/>
      </c>
      <c r="B7824" s="76">
        <f>Clienti!A7824</f>
        <v>0</v>
      </c>
    </row>
    <row r="7825" spans="1:2">
      <c r="A7825" s="105" t="str">
        <f>TRIM(Clienti!B7825)</f>
        <v/>
      </c>
      <c r="B7825" s="76">
        <f>Clienti!A7825</f>
        <v>0</v>
      </c>
    </row>
    <row r="7826" spans="1:2">
      <c r="A7826" s="105" t="str">
        <f>TRIM(Clienti!B7826)</f>
        <v/>
      </c>
      <c r="B7826" s="76">
        <f>Clienti!A7826</f>
        <v>0</v>
      </c>
    </row>
    <row r="7827" spans="1:2">
      <c r="A7827" s="105" t="str">
        <f>TRIM(Clienti!B7827)</f>
        <v/>
      </c>
      <c r="B7827" s="76">
        <f>Clienti!A7827</f>
        <v>0</v>
      </c>
    </row>
    <row r="7828" spans="1:2">
      <c r="A7828" s="105" t="str">
        <f>TRIM(Clienti!B7828)</f>
        <v/>
      </c>
      <c r="B7828" s="76">
        <f>Clienti!A7828</f>
        <v>0</v>
      </c>
    </row>
    <row r="7829" spans="1:2">
      <c r="A7829" s="105" t="str">
        <f>TRIM(Clienti!B7829)</f>
        <v/>
      </c>
      <c r="B7829" s="76">
        <f>Clienti!A7829</f>
        <v>0</v>
      </c>
    </row>
    <row r="7830" spans="1:2">
      <c r="A7830" s="105" t="str">
        <f>TRIM(Clienti!B7830)</f>
        <v/>
      </c>
      <c r="B7830" s="76">
        <f>Clienti!A7830</f>
        <v>0</v>
      </c>
    </row>
    <row r="7831" spans="1:2">
      <c r="A7831" s="105" t="str">
        <f>TRIM(Clienti!B7831)</f>
        <v/>
      </c>
      <c r="B7831" s="76">
        <f>Clienti!A7831</f>
        <v>0</v>
      </c>
    </row>
    <row r="7832" spans="1:2">
      <c r="A7832" s="105" t="str">
        <f>TRIM(Clienti!B7832)</f>
        <v/>
      </c>
      <c r="B7832" s="76">
        <f>Clienti!A7832</f>
        <v>0</v>
      </c>
    </row>
    <row r="7833" spans="1:2">
      <c r="A7833" s="105" t="str">
        <f>TRIM(Clienti!B7833)</f>
        <v/>
      </c>
      <c r="B7833" s="76">
        <f>Clienti!A7833</f>
        <v>0</v>
      </c>
    </row>
    <row r="7834" spans="1:2">
      <c r="A7834" s="105" t="str">
        <f>TRIM(Clienti!B7834)</f>
        <v/>
      </c>
      <c r="B7834" s="76">
        <f>Clienti!A7834</f>
        <v>0</v>
      </c>
    </row>
    <row r="7835" spans="1:2">
      <c r="A7835" s="105" t="str">
        <f>TRIM(Clienti!B7835)</f>
        <v/>
      </c>
      <c r="B7835" s="76">
        <f>Clienti!A7835</f>
        <v>0</v>
      </c>
    </row>
    <row r="7836" spans="1:2">
      <c r="A7836" s="105" t="str">
        <f>TRIM(Clienti!B7836)</f>
        <v/>
      </c>
      <c r="B7836" s="76">
        <f>Clienti!A7836</f>
        <v>0</v>
      </c>
    </row>
    <row r="7837" spans="1:2">
      <c r="A7837" s="105" t="str">
        <f>TRIM(Clienti!B7837)</f>
        <v/>
      </c>
      <c r="B7837" s="76">
        <f>Clienti!A7837</f>
        <v>0</v>
      </c>
    </row>
    <row r="7838" spans="1:2">
      <c r="A7838" s="105" t="str">
        <f>TRIM(Clienti!B7838)</f>
        <v/>
      </c>
      <c r="B7838" s="76">
        <f>Clienti!A7838</f>
        <v>0</v>
      </c>
    </row>
    <row r="7839" spans="1:2">
      <c r="A7839" s="105" t="str">
        <f>TRIM(Clienti!B7839)</f>
        <v/>
      </c>
      <c r="B7839" s="76">
        <f>Clienti!A7839</f>
        <v>0</v>
      </c>
    </row>
    <row r="7840" spans="1:2">
      <c r="A7840" s="105" t="str">
        <f>TRIM(Clienti!B7840)</f>
        <v/>
      </c>
      <c r="B7840" s="76">
        <f>Clienti!A7840</f>
        <v>0</v>
      </c>
    </row>
    <row r="7841" spans="1:2">
      <c r="A7841" s="105" t="str">
        <f>TRIM(Clienti!B7841)</f>
        <v/>
      </c>
      <c r="B7841" s="76">
        <f>Clienti!A7841</f>
        <v>0</v>
      </c>
    </row>
    <row r="7842" spans="1:2">
      <c r="A7842" s="105" t="str">
        <f>TRIM(Clienti!B7842)</f>
        <v/>
      </c>
      <c r="B7842" s="76">
        <f>Clienti!A7842</f>
        <v>0</v>
      </c>
    </row>
    <row r="7843" spans="1:2">
      <c r="A7843" s="105" t="str">
        <f>TRIM(Clienti!B7843)</f>
        <v/>
      </c>
      <c r="B7843" s="76">
        <f>Clienti!A7843</f>
        <v>0</v>
      </c>
    </row>
    <row r="7844" spans="1:2">
      <c r="A7844" s="105" t="str">
        <f>TRIM(Clienti!B7844)</f>
        <v/>
      </c>
      <c r="B7844" s="76">
        <f>Clienti!A7844</f>
        <v>0</v>
      </c>
    </row>
    <row r="7845" spans="1:2">
      <c r="A7845" s="105" t="str">
        <f>TRIM(Clienti!B7845)</f>
        <v/>
      </c>
      <c r="B7845" s="76">
        <f>Clienti!A7845</f>
        <v>0</v>
      </c>
    </row>
    <row r="7846" spans="1:2">
      <c r="A7846" s="105" t="str">
        <f>TRIM(Clienti!B7846)</f>
        <v/>
      </c>
      <c r="B7846" s="76">
        <f>Clienti!A7846</f>
        <v>0</v>
      </c>
    </row>
    <row r="7847" spans="1:2">
      <c r="A7847" s="105" t="str">
        <f>TRIM(Clienti!B7847)</f>
        <v/>
      </c>
      <c r="B7847" s="76">
        <f>Clienti!A7847</f>
        <v>0</v>
      </c>
    </row>
    <row r="7848" spans="1:2">
      <c r="A7848" s="105" t="str">
        <f>TRIM(Clienti!B7848)</f>
        <v/>
      </c>
      <c r="B7848" s="76">
        <f>Clienti!A7848</f>
        <v>0</v>
      </c>
    </row>
    <row r="7849" spans="1:2">
      <c r="A7849" s="105" t="str">
        <f>TRIM(Clienti!B7849)</f>
        <v/>
      </c>
      <c r="B7849" s="76">
        <f>Clienti!A7849</f>
        <v>0</v>
      </c>
    </row>
    <row r="7850" spans="1:2">
      <c r="A7850" s="105" t="str">
        <f>TRIM(Clienti!B7850)</f>
        <v/>
      </c>
      <c r="B7850" s="76">
        <f>Clienti!A7850</f>
        <v>0</v>
      </c>
    </row>
    <row r="7851" spans="1:2">
      <c r="A7851" s="105" t="str">
        <f>TRIM(Clienti!B7851)</f>
        <v/>
      </c>
      <c r="B7851" s="76">
        <f>Clienti!A7851</f>
        <v>0</v>
      </c>
    </row>
    <row r="7852" spans="1:2">
      <c r="A7852" s="105" t="str">
        <f>TRIM(Clienti!B7852)</f>
        <v/>
      </c>
      <c r="B7852" s="76">
        <f>Clienti!A7852</f>
        <v>0</v>
      </c>
    </row>
    <row r="7853" spans="1:2">
      <c r="A7853" s="105" t="str">
        <f>TRIM(Clienti!B7853)</f>
        <v/>
      </c>
      <c r="B7853" s="76">
        <f>Clienti!A7853</f>
        <v>0</v>
      </c>
    </row>
    <row r="7854" spans="1:2">
      <c r="A7854" s="105" t="str">
        <f>TRIM(Clienti!B7854)</f>
        <v/>
      </c>
      <c r="B7854" s="76">
        <f>Clienti!A7854</f>
        <v>0</v>
      </c>
    </row>
    <row r="7855" spans="1:2">
      <c r="A7855" s="105" t="str">
        <f>TRIM(Clienti!B7855)</f>
        <v/>
      </c>
      <c r="B7855" s="76">
        <f>Clienti!A7855</f>
        <v>0</v>
      </c>
    </row>
    <row r="7856" spans="1:2">
      <c r="A7856" s="105" t="str">
        <f>TRIM(Clienti!B7856)</f>
        <v/>
      </c>
      <c r="B7856" s="76">
        <f>Clienti!A7856</f>
        <v>0</v>
      </c>
    </row>
    <row r="7857" spans="1:2">
      <c r="A7857" s="105" t="str">
        <f>TRIM(Clienti!B7857)</f>
        <v/>
      </c>
      <c r="B7857" s="76">
        <f>Clienti!A7857</f>
        <v>0</v>
      </c>
    </row>
    <row r="7858" spans="1:2">
      <c r="A7858" s="105" t="str">
        <f>TRIM(Clienti!B7858)</f>
        <v/>
      </c>
      <c r="B7858" s="76">
        <f>Clienti!A7858</f>
        <v>0</v>
      </c>
    </row>
    <row r="7859" spans="1:2">
      <c r="A7859" s="105" t="str">
        <f>TRIM(Clienti!B7859)</f>
        <v/>
      </c>
      <c r="B7859" s="76">
        <f>Clienti!A7859</f>
        <v>0</v>
      </c>
    </row>
    <row r="7860" spans="1:2">
      <c r="A7860" s="105" t="str">
        <f>TRIM(Clienti!B7860)</f>
        <v/>
      </c>
      <c r="B7860" s="76">
        <f>Clienti!A7860</f>
        <v>0</v>
      </c>
    </row>
    <row r="7861" spans="1:2">
      <c r="A7861" s="105" t="str">
        <f>TRIM(Clienti!B7861)</f>
        <v/>
      </c>
      <c r="B7861" s="76">
        <f>Clienti!A7861</f>
        <v>0</v>
      </c>
    </row>
    <row r="7862" spans="1:2">
      <c r="A7862" s="105" t="str">
        <f>TRIM(Clienti!B7862)</f>
        <v/>
      </c>
      <c r="B7862" s="76">
        <f>Clienti!A7862</f>
        <v>0</v>
      </c>
    </row>
    <row r="7863" spans="1:2">
      <c r="A7863" s="105" t="str">
        <f>TRIM(Clienti!B7863)</f>
        <v/>
      </c>
      <c r="B7863" s="76">
        <f>Clienti!A7863</f>
        <v>0</v>
      </c>
    </row>
    <row r="7864" spans="1:2">
      <c r="A7864" s="105" t="str">
        <f>TRIM(Clienti!B7864)</f>
        <v/>
      </c>
      <c r="B7864" s="76">
        <f>Clienti!A7864</f>
        <v>0</v>
      </c>
    </row>
    <row r="7865" spans="1:2">
      <c r="A7865" s="105" t="str">
        <f>TRIM(Clienti!B7865)</f>
        <v/>
      </c>
      <c r="B7865" s="76">
        <f>Clienti!A7865</f>
        <v>0</v>
      </c>
    </row>
    <row r="7866" spans="1:2">
      <c r="A7866" s="105" t="str">
        <f>TRIM(Clienti!B7866)</f>
        <v/>
      </c>
      <c r="B7866" s="76">
        <f>Clienti!A7866</f>
        <v>0</v>
      </c>
    </row>
    <row r="7867" spans="1:2">
      <c r="A7867" s="105" t="str">
        <f>TRIM(Clienti!B7867)</f>
        <v/>
      </c>
      <c r="B7867" s="76">
        <f>Clienti!A7867</f>
        <v>0</v>
      </c>
    </row>
    <row r="7868" spans="1:2">
      <c r="A7868" s="105" t="str">
        <f>TRIM(Clienti!B7868)</f>
        <v/>
      </c>
      <c r="B7868" s="76">
        <f>Clienti!A7868</f>
        <v>0</v>
      </c>
    </row>
    <row r="7869" spans="1:2">
      <c r="A7869" s="105" t="str">
        <f>TRIM(Clienti!B7869)</f>
        <v/>
      </c>
      <c r="B7869" s="76">
        <f>Clienti!A7869</f>
        <v>0</v>
      </c>
    </row>
    <row r="7870" spans="1:2">
      <c r="A7870" s="105" t="str">
        <f>TRIM(Clienti!B7870)</f>
        <v/>
      </c>
      <c r="B7870" s="76">
        <f>Clienti!A7870</f>
        <v>0</v>
      </c>
    </row>
    <row r="7871" spans="1:2">
      <c r="A7871" s="105" t="str">
        <f>TRIM(Clienti!B7871)</f>
        <v/>
      </c>
      <c r="B7871" s="76">
        <f>Clienti!A7871</f>
        <v>0</v>
      </c>
    </row>
    <row r="7872" spans="1:2">
      <c r="A7872" s="105" t="str">
        <f>TRIM(Clienti!B7872)</f>
        <v/>
      </c>
      <c r="B7872" s="76">
        <f>Clienti!A7872</f>
        <v>0</v>
      </c>
    </row>
    <row r="7873" spans="1:2">
      <c r="A7873" s="105" t="str">
        <f>TRIM(Clienti!B7873)</f>
        <v/>
      </c>
      <c r="B7873" s="76">
        <f>Clienti!A7873</f>
        <v>0</v>
      </c>
    </row>
    <row r="7874" spans="1:2">
      <c r="A7874" s="105" t="str">
        <f>TRIM(Clienti!B7874)</f>
        <v/>
      </c>
      <c r="B7874" s="76">
        <f>Clienti!A7874</f>
        <v>0</v>
      </c>
    </row>
    <row r="7875" spans="1:2">
      <c r="A7875" s="105" t="str">
        <f>TRIM(Clienti!B7875)</f>
        <v/>
      </c>
      <c r="B7875" s="76">
        <f>Clienti!A7875</f>
        <v>0</v>
      </c>
    </row>
    <row r="7876" spans="1:2">
      <c r="A7876" s="105" t="str">
        <f>TRIM(Clienti!B7876)</f>
        <v/>
      </c>
      <c r="B7876" s="76">
        <f>Clienti!A7876</f>
        <v>0</v>
      </c>
    </row>
    <row r="7877" spans="1:2">
      <c r="A7877" s="105" t="str">
        <f>TRIM(Clienti!B7877)</f>
        <v/>
      </c>
      <c r="B7877" s="76">
        <f>Clienti!A7877</f>
        <v>0</v>
      </c>
    </row>
    <row r="7878" spans="1:2">
      <c r="A7878" s="105" t="str">
        <f>TRIM(Clienti!B7878)</f>
        <v/>
      </c>
      <c r="B7878" s="76">
        <f>Clienti!A7878</f>
        <v>0</v>
      </c>
    </row>
    <row r="7879" spans="1:2">
      <c r="A7879" s="105" t="str">
        <f>TRIM(Clienti!B7879)</f>
        <v/>
      </c>
      <c r="B7879" s="76">
        <f>Clienti!A7879</f>
        <v>0</v>
      </c>
    </row>
    <row r="7880" spans="1:2">
      <c r="A7880" s="105" t="str">
        <f>TRIM(Clienti!B7880)</f>
        <v/>
      </c>
      <c r="B7880" s="76">
        <f>Clienti!A7880</f>
        <v>0</v>
      </c>
    </row>
    <row r="7881" spans="1:2">
      <c r="A7881" s="105" t="str">
        <f>TRIM(Clienti!B7881)</f>
        <v/>
      </c>
      <c r="B7881" s="76">
        <f>Clienti!A7881</f>
        <v>0</v>
      </c>
    </row>
    <row r="7882" spans="1:2">
      <c r="A7882" s="105" t="str">
        <f>TRIM(Clienti!B7882)</f>
        <v/>
      </c>
      <c r="B7882" s="76">
        <f>Clienti!A7882</f>
        <v>0</v>
      </c>
    </row>
    <row r="7883" spans="1:2">
      <c r="A7883" s="105" t="str">
        <f>TRIM(Clienti!B7883)</f>
        <v/>
      </c>
      <c r="B7883" s="76">
        <f>Clienti!A7883</f>
        <v>0</v>
      </c>
    </row>
    <row r="7884" spans="1:2">
      <c r="A7884" s="105" t="str">
        <f>TRIM(Clienti!B7884)</f>
        <v/>
      </c>
      <c r="B7884" s="76">
        <f>Clienti!A7884</f>
        <v>0</v>
      </c>
    </row>
    <row r="7885" spans="1:2">
      <c r="A7885" s="105" t="str">
        <f>TRIM(Clienti!B7885)</f>
        <v/>
      </c>
      <c r="B7885" s="76">
        <f>Clienti!A7885</f>
        <v>0</v>
      </c>
    </row>
    <row r="7886" spans="1:2">
      <c r="A7886" s="105" t="str">
        <f>TRIM(Clienti!B7886)</f>
        <v/>
      </c>
      <c r="B7886" s="76">
        <f>Clienti!A7886</f>
        <v>0</v>
      </c>
    </row>
    <row r="7887" spans="1:2">
      <c r="A7887" s="105" t="str">
        <f>TRIM(Clienti!B7887)</f>
        <v/>
      </c>
      <c r="B7887" s="76">
        <f>Clienti!A7887</f>
        <v>0</v>
      </c>
    </row>
    <row r="7888" spans="1:2">
      <c r="A7888" s="105" t="str">
        <f>TRIM(Clienti!B7888)</f>
        <v/>
      </c>
      <c r="B7888" s="76">
        <f>Clienti!A7888</f>
        <v>0</v>
      </c>
    </row>
    <row r="7889" spans="1:2">
      <c r="A7889" s="105" t="str">
        <f>TRIM(Clienti!B7889)</f>
        <v/>
      </c>
      <c r="B7889" s="76">
        <f>Clienti!A7889</f>
        <v>0</v>
      </c>
    </row>
    <row r="7890" spans="1:2">
      <c r="A7890" s="105" t="str">
        <f>TRIM(Clienti!B7890)</f>
        <v/>
      </c>
      <c r="B7890" s="76">
        <f>Clienti!A7890</f>
        <v>0</v>
      </c>
    </row>
    <row r="7891" spans="1:2">
      <c r="A7891" s="105" t="str">
        <f>TRIM(Clienti!B7891)</f>
        <v/>
      </c>
      <c r="B7891" s="76">
        <f>Clienti!A7891</f>
        <v>0</v>
      </c>
    </row>
    <row r="7892" spans="1:2">
      <c r="A7892" s="105" t="str">
        <f>TRIM(Clienti!B7892)</f>
        <v/>
      </c>
      <c r="B7892" s="76">
        <f>Clienti!A7892</f>
        <v>0</v>
      </c>
    </row>
    <row r="7893" spans="1:2">
      <c r="A7893" s="105" t="str">
        <f>TRIM(Clienti!B7893)</f>
        <v/>
      </c>
      <c r="B7893" s="76">
        <f>Clienti!A7893</f>
        <v>0</v>
      </c>
    </row>
    <row r="7894" spans="1:2">
      <c r="A7894" s="105" t="str">
        <f>TRIM(Clienti!B7894)</f>
        <v/>
      </c>
      <c r="B7894" s="76">
        <f>Clienti!A7894</f>
        <v>0</v>
      </c>
    </row>
    <row r="7895" spans="1:2">
      <c r="A7895" s="105" t="str">
        <f>TRIM(Clienti!B7895)</f>
        <v/>
      </c>
      <c r="B7895" s="76">
        <f>Clienti!A7895</f>
        <v>0</v>
      </c>
    </row>
    <row r="7896" spans="1:2">
      <c r="A7896" s="105" t="str">
        <f>TRIM(Clienti!B7896)</f>
        <v/>
      </c>
      <c r="B7896" s="76">
        <f>Clienti!A7896</f>
        <v>0</v>
      </c>
    </row>
    <row r="7897" spans="1:2">
      <c r="A7897" s="105" t="str">
        <f>TRIM(Clienti!B7897)</f>
        <v/>
      </c>
      <c r="B7897" s="76">
        <f>Clienti!A7897</f>
        <v>0</v>
      </c>
    </row>
    <row r="7898" spans="1:2">
      <c r="A7898" s="105" t="str">
        <f>TRIM(Clienti!B7898)</f>
        <v/>
      </c>
      <c r="B7898" s="76">
        <f>Clienti!A7898</f>
        <v>0</v>
      </c>
    </row>
    <row r="7899" spans="1:2">
      <c r="A7899" s="105" t="str">
        <f>TRIM(Clienti!B7899)</f>
        <v/>
      </c>
      <c r="B7899" s="76">
        <f>Clienti!A7899</f>
        <v>0</v>
      </c>
    </row>
    <row r="7900" spans="1:2">
      <c r="A7900" s="105" t="str">
        <f>TRIM(Clienti!B7900)</f>
        <v/>
      </c>
      <c r="B7900" s="76">
        <f>Clienti!A7900</f>
        <v>0</v>
      </c>
    </row>
    <row r="7901" spans="1:2">
      <c r="A7901" s="105" t="str">
        <f>TRIM(Clienti!B7901)</f>
        <v/>
      </c>
      <c r="B7901" s="76">
        <f>Clienti!A7901</f>
        <v>0</v>
      </c>
    </row>
    <row r="7902" spans="1:2">
      <c r="A7902" s="105" t="str">
        <f>TRIM(Clienti!B7902)</f>
        <v/>
      </c>
      <c r="B7902" s="76">
        <f>Clienti!A7902</f>
        <v>0</v>
      </c>
    </row>
    <row r="7903" spans="1:2">
      <c r="A7903" s="105" t="str">
        <f>TRIM(Clienti!B7903)</f>
        <v/>
      </c>
      <c r="B7903" s="76">
        <f>Clienti!A7903</f>
        <v>0</v>
      </c>
    </row>
    <row r="7904" spans="1:2">
      <c r="A7904" s="105" t="str">
        <f>TRIM(Clienti!B7904)</f>
        <v/>
      </c>
      <c r="B7904" s="76">
        <f>Clienti!A7904</f>
        <v>0</v>
      </c>
    </row>
    <row r="7905" spans="1:2">
      <c r="A7905" s="105" t="str">
        <f>TRIM(Clienti!B7905)</f>
        <v/>
      </c>
      <c r="B7905" s="76">
        <f>Clienti!A7905</f>
        <v>0</v>
      </c>
    </row>
    <row r="7906" spans="1:2">
      <c r="A7906" s="105" t="str">
        <f>TRIM(Clienti!B7906)</f>
        <v/>
      </c>
      <c r="B7906" s="76">
        <f>Clienti!A7906</f>
        <v>0</v>
      </c>
    </row>
    <row r="7907" spans="1:2">
      <c r="A7907" s="105" t="str">
        <f>TRIM(Clienti!B7907)</f>
        <v/>
      </c>
      <c r="B7907" s="76">
        <f>Clienti!A7907</f>
        <v>0</v>
      </c>
    </row>
    <row r="7908" spans="1:2">
      <c r="A7908" s="105" t="str">
        <f>TRIM(Clienti!B7908)</f>
        <v/>
      </c>
      <c r="B7908" s="76">
        <f>Clienti!A7908</f>
        <v>0</v>
      </c>
    </row>
    <row r="7909" spans="1:2">
      <c r="A7909" s="105" t="str">
        <f>TRIM(Clienti!B7909)</f>
        <v/>
      </c>
      <c r="B7909" s="76">
        <f>Clienti!A7909</f>
        <v>0</v>
      </c>
    </row>
    <row r="7910" spans="1:2">
      <c r="A7910" s="105" t="str">
        <f>TRIM(Clienti!B7910)</f>
        <v/>
      </c>
      <c r="B7910" s="76">
        <f>Clienti!A7910</f>
        <v>0</v>
      </c>
    </row>
    <row r="7911" spans="1:2">
      <c r="A7911" s="105" t="str">
        <f>TRIM(Clienti!B7911)</f>
        <v/>
      </c>
      <c r="B7911" s="76">
        <f>Clienti!A7911</f>
        <v>0</v>
      </c>
    </row>
    <row r="7912" spans="1:2">
      <c r="A7912" s="105" t="str">
        <f>TRIM(Clienti!B7912)</f>
        <v/>
      </c>
      <c r="B7912" s="76">
        <f>Clienti!A7912</f>
        <v>0</v>
      </c>
    </row>
    <row r="7913" spans="1:2">
      <c r="A7913" s="105" t="str">
        <f>TRIM(Clienti!B7913)</f>
        <v/>
      </c>
      <c r="B7913" s="76">
        <f>Clienti!A7913</f>
        <v>0</v>
      </c>
    </row>
    <row r="7914" spans="1:2">
      <c r="A7914" s="105" t="str">
        <f>TRIM(Clienti!B7914)</f>
        <v/>
      </c>
      <c r="B7914" s="76">
        <f>Clienti!A7914</f>
        <v>0</v>
      </c>
    </row>
    <row r="7915" spans="1:2">
      <c r="A7915" s="105" t="str">
        <f>TRIM(Clienti!B7915)</f>
        <v/>
      </c>
      <c r="B7915" s="76">
        <f>Clienti!A7915</f>
        <v>0</v>
      </c>
    </row>
    <row r="7916" spans="1:2">
      <c r="A7916" s="105" t="str">
        <f>TRIM(Clienti!B7916)</f>
        <v/>
      </c>
      <c r="B7916" s="76">
        <f>Clienti!A7916</f>
        <v>0</v>
      </c>
    </row>
    <row r="7917" spans="1:2">
      <c r="A7917" s="105" t="str">
        <f>TRIM(Clienti!B7917)</f>
        <v/>
      </c>
      <c r="B7917" s="76">
        <f>Clienti!A7917</f>
        <v>0</v>
      </c>
    </row>
    <row r="7918" spans="1:2">
      <c r="A7918" s="105" t="str">
        <f>TRIM(Clienti!B7918)</f>
        <v/>
      </c>
      <c r="B7918" s="76">
        <f>Clienti!A7918</f>
        <v>0</v>
      </c>
    </row>
    <row r="7919" spans="1:2">
      <c r="A7919" s="105" t="str">
        <f>TRIM(Clienti!B7919)</f>
        <v/>
      </c>
      <c r="B7919" s="76">
        <f>Clienti!A7919</f>
        <v>0</v>
      </c>
    </row>
    <row r="7920" spans="1:2">
      <c r="A7920" s="105" t="str">
        <f>TRIM(Clienti!B7920)</f>
        <v/>
      </c>
      <c r="B7920" s="76">
        <f>Clienti!A7920</f>
        <v>0</v>
      </c>
    </row>
    <row r="7921" spans="1:2">
      <c r="A7921" s="105" t="str">
        <f>TRIM(Clienti!B7921)</f>
        <v/>
      </c>
      <c r="B7921" s="76">
        <f>Clienti!A7921</f>
        <v>0</v>
      </c>
    </row>
    <row r="7922" spans="1:2">
      <c r="A7922" s="105" t="str">
        <f>TRIM(Clienti!B7922)</f>
        <v/>
      </c>
      <c r="B7922" s="76">
        <f>Clienti!A7922</f>
        <v>0</v>
      </c>
    </row>
    <row r="7923" spans="1:2">
      <c r="A7923" s="105" t="str">
        <f>TRIM(Clienti!B7923)</f>
        <v/>
      </c>
      <c r="B7923" s="76">
        <f>Clienti!A7923</f>
        <v>0</v>
      </c>
    </row>
    <row r="7924" spans="1:2">
      <c r="A7924" s="105" t="str">
        <f>TRIM(Clienti!B7924)</f>
        <v/>
      </c>
      <c r="B7924" s="76">
        <f>Clienti!A7924</f>
        <v>0</v>
      </c>
    </row>
    <row r="7925" spans="1:2">
      <c r="A7925" s="105" t="str">
        <f>TRIM(Clienti!B7925)</f>
        <v/>
      </c>
      <c r="B7925" s="76">
        <f>Clienti!A7925</f>
        <v>0</v>
      </c>
    </row>
    <row r="7926" spans="1:2">
      <c r="A7926" s="105" t="str">
        <f>TRIM(Clienti!B7926)</f>
        <v/>
      </c>
      <c r="B7926" s="76">
        <f>Clienti!A7926</f>
        <v>0</v>
      </c>
    </row>
    <row r="7927" spans="1:2">
      <c r="A7927" s="105" t="str">
        <f>TRIM(Clienti!B7927)</f>
        <v/>
      </c>
      <c r="B7927" s="76">
        <f>Clienti!A7927</f>
        <v>0</v>
      </c>
    </row>
    <row r="7928" spans="1:2">
      <c r="A7928" s="105" t="str">
        <f>TRIM(Clienti!B7928)</f>
        <v/>
      </c>
      <c r="B7928" s="76">
        <f>Clienti!A7928</f>
        <v>0</v>
      </c>
    </row>
    <row r="7929" spans="1:2">
      <c r="A7929" s="105" t="str">
        <f>TRIM(Clienti!B7929)</f>
        <v/>
      </c>
      <c r="B7929" s="76">
        <f>Clienti!A7929</f>
        <v>0</v>
      </c>
    </row>
    <row r="7930" spans="1:2">
      <c r="A7930" s="105" t="str">
        <f>TRIM(Clienti!B7930)</f>
        <v/>
      </c>
      <c r="B7930" s="76">
        <f>Clienti!A7930</f>
        <v>0</v>
      </c>
    </row>
    <row r="7931" spans="1:2">
      <c r="A7931" s="105" t="str">
        <f>TRIM(Clienti!B7931)</f>
        <v/>
      </c>
      <c r="B7931" s="76">
        <f>Clienti!A7931</f>
        <v>0</v>
      </c>
    </row>
    <row r="7932" spans="1:2">
      <c r="A7932" s="105" t="str">
        <f>TRIM(Clienti!B7932)</f>
        <v/>
      </c>
      <c r="B7932" s="76">
        <f>Clienti!A7932</f>
        <v>0</v>
      </c>
    </row>
    <row r="7933" spans="1:2">
      <c r="A7933" s="105" t="str">
        <f>TRIM(Clienti!B7933)</f>
        <v/>
      </c>
      <c r="B7933" s="76">
        <f>Clienti!A7933</f>
        <v>0</v>
      </c>
    </row>
    <row r="7934" spans="1:2">
      <c r="A7934" s="105" t="str">
        <f>TRIM(Clienti!B7934)</f>
        <v/>
      </c>
      <c r="B7934" s="76">
        <f>Clienti!A7934</f>
        <v>0</v>
      </c>
    </row>
    <row r="7935" spans="1:2">
      <c r="A7935" s="105" t="str">
        <f>TRIM(Clienti!B7935)</f>
        <v/>
      </c>
      <c r="B7935" s="76">
        <f>Clienti!A7935</f>
        <v>0</v>
      </c>
    </row>
    <row r="7936" spans="1:2">
      <c r="A7936" s="105" t="str">
        <f>TRIM(Clienti!B7936)</f>
        <v/>
      </c>
      <c r="B7936" s="76">
        <f>Clienti!A7936</f>
        <v>0</v>
      </c>
    </row>
    <row r="7937" spans="1:2">
      <c r="A7937" s="105" t="str">
        <f>TRIM(Clienti!B7937)</f>
        <v/>
      </c>
      <c r="B7937" s="76">
        <f>Clienti!A7937</f>
        <v>0</v>
      </c>
    </row>
    <row r="7938" spans="1:2">
      <c r="A7938" s="105" t="str">
        <f>TRIM(Clienti!B7938)</f>
        <v/>
      </c>
      <c r="B7938" s="76">
        <f>Clienti!A7938</f>
        <v>0</v>
      </c>
    </row>
    <row r="7939" spans="1:2">
      <c r="A7939" s="105" t="str">
        <f>TRIM(Clienti!B7939)</f>
        <v/>
      </c>
      <c r="B7939" s="76">
        <f>Clienti!A7939</f>
        <v>0</v>
      </c>
    </row>
    <row r="7940" spans="1:2">
      <c r="A7940" s="105" t="str">
        <f>TRIM(Clienti!B7940)</f>
        <v/>
      </c>
      <c r="B7940" s="76">
        <f>Clienti!A7940</f>
        <v>0</v>
      </c>
    </row>
    <row r="7941" spans="1:2">
      <c r="A7941" s="105" t="str">
        <f>TRIM(Clienti!B7941)</f>
        <v/>
      </c>
      <c r="B7941" s="76">
        <f>Clienti!A7941</f>
        <v>0</v>
      </c>
    </row>
    <row r="7942" spans="1:2">
      <c r="A7942" s="105" t="str">
        <f>TRIM(Clienti!B7942)</f>
        <v/>
      </c>
      <c r="B7942" s="76">
        <f>Clienti!A7942</f>
        <v>0</v>
      </c>
    </row>
    <row r="7943" spans="1:2">
      <c r="A7943" s="105" t="str">
        <f>TRIM(Clienti!B7943)</f>
        <v/>
      </c>
      <c r="B7943" s="76">
        <f>Clienti!A7943</f>
        <v>0</v>
      </c>
    </row>
    <row r="7944" spans="1:2">
      <c r="A7944" s="105" t="str">
        <f>TRIM(Clienti!B7944)</f>
        <v/>
      </c>
      <c r="B7944" s="76">
        <f>Clienti!A7944</f>
        <v>0</v>
      </c>
    </row>
    <row r="7945" spans="1:2">
      <c r="A7945" s="105" t="str">
        <f>TRIM(Clienti!B7945)</f>
        <v/>
      </c>
      <c r="B7945" s="76">
        <f>Clienti!A7945</f>
        <v>0</v>
      </c>
    </row>
    <row r="7946" spans="1:2">
      <c r="A7946" s="105" t="str">
        <f>TRIM(Clienti!B7946)</f>
        <v/>
      </c>
      <c r="B7946" s="76">
        <f>Clienti!A7946</f>
        <v>0</v>
      </c>
    </row>
    <row r="7947" spans="1:2">
      <c r="A7947" s="105" t="str">
        <f>TRIM(Clienti!B7947)</f>
        <v/>
      </c>
      <c r="B7947" s="76">
        <f>Clienti!A7947</f>
        <v>0</v>
      </c>
    </row>
    <row r="7948" spans="1:2">
      <c r="A7948" s="105" t="str">
        <f>TRIM(Clienti!B7948)</f>
        <v/>
      </c>
      <c r="B7948" s="76">
        <f>Clienti!A7948</f>
        <v>0</v>
      </c>
    </row>
    <row r="7949" spans="1:2">
      <c r="A7949" s="105" t="str">
        <f>TRIM(Clienti!B7949)</f>
        <v/>
      </c>
      <c r="B7949" s="76">
        <f>Clienti!A7949</f>
        <v>0</v>
      </c>
    </row>
    <row r="7950" spans="1:2">
      <c r="A7950" s="105" t="str">
        <f>TRIM(Clienti!B7950)</f>
        <v/>
      </c>
      <c r="B7950" s="76">
        <f>Clienti!A7950</f>
        <v>0</v>
      </c>
    </row>
    <row r="7951" spans="1:2">
      <c r="A7951" s="105" t="str">
        <f>TRIM(Clienti!B7951)</f>
        <v/>
      </c>
      <c r="B7951" s="76">
        <f>Clienti!A7951</f>
        <v>0</v>
      </c>
    </row>
    <row r="7952" spans="1:2">
      <c r="A7952" s="105" t="str">
        <f>TRIM(Clienti!B7952)</f>
        <v/>
      </c>
      <c r="B7952" s="76">
        <f>Clienti!A7952</f>
        <v>0</v>
      </c>
    </row>
    <row r="7953" spans="1:2">
      <c r="A7953" s="105" t="str">
        <f>TRIM(Clienti!B7953)</f>
        <v/>
      </c>
      <c r="B7953" s="76">
        <f>Clienti!A7953</f>
        <v>0</v>
      </c>
    </row>
    <row r="7954" spans="1:2">
      <c r="A7954" s="105" t="str">
        <f>TRIM(Clienti!B7954)</f>
        <v/>
      </c>
      <c r="B7954" s="76">
        <f>Clienti!A7954</f>
        <v>0</v>
      </c>
    </row>
    <row r="7955" spans="1:2">
      <c r="A7955" s="105" t="str">
        <f>TRIM(Clienti!B7955)</f>
        <v/>
      </c>
      <c r="B7955" s="76">
        <f>Clienti!A7955</f>
        <v>0</v>
      </c>
    </row>
    <row r="7956" spans="1:2">
      <c r="A7956" s="105" t="str">
        <f>TRIM(Clienti!B7956)</f>
        <v/>
      </c>
      <c r="B7956" s="76">
        <f>Clienti!A7956</f>
        <v>0</v>
      </c>
    </row>
    <row r="7957" spans="1:2">
      <c r="A7957" s="105" t="str">
        <f>TRIM(Clienti!B7957)</f>
        <v/>
      </c>
      <c r="B7957" s="76">
        <f>Clienti!A7957</f>
        <v>0</v>
      </c>
    </row>
    <row r="7958" spans="1:2">
      <c r="A7958" s="105" t="str">
        <f>TRIM(Clienti!B7958)</f>
        <v/>
      </c>
      <c r="B7958" s="76">
        <f>Clienti!A7958</f>
        <v>0</v>
      </c>
    </row>
    <row r="7959" spans="1:2">
      <c r="A7959" s="105" t="str">
        <f>TRIM(Clienti!B7959)</f>
        <v/>
      </c>
      <c r="B7959" s="76">
        <f>Clienti!A7959</f>
        <v>0</v>
      </c>
    </row>
    <row r="7960" spans="1:2">
      <c r="A7960" s="105" t="str">
        <f>TRIM(Clienti!B7960)</f>
        <v/>
      </c>
      <c r="B7960" s="76">
        <f>Clienti!A7960</f>
        <v>0</v>
      </c>
    </row>
    <row r="7961" spans="1:2">
      <c r="A7961" s="105" t="str">
        <f>TRIM(Clienti!B7961)</f>
        <v/>
      </c>
      <c r="B7961" s="76">
        <f>Clienti!A7961</f>
        <v>0</v>
      </c>
    </row>
    <row r="7962" spans="1:2">
      <c r="A7962" s="105" t="str">
        <f>TRIM(Clienti!B7962)</f>
        <v/>
      </c>
      <c r="B7962" s="76">
        <f>Clienti!A7962</f>
        <v>0</v>
      </c>
    </row>
    <row r="7963" spans="1:2">
      <c r="A7963" s="105" t="str">
        <f>TRIM(Clienti!B7963)</f>
        <v/>
      </c>
      <c r="B7963" s="76">
        <f>Clienti!A7963</f>
        <v>0</v>
      </c>
    </row>
    <row r="7964" spans="1:2">
      <c r="A7964" s="105" t="str">
        <f>TRIM(Clienti!B7964)</f>
        <v/>
      </c>
      <c r="B7964" s="76">
        <f>Clienti!A7964</f>
        <v>0</v>
      </c>
    </row>
    <row r="7965" spans="1:2">
      <c r="A7965" s="105" t="str">
        <f>TRIM(Clienti!B7965)</f>
        <v/>
      </c>
      <c r="B7965" s="76">
        <f>Clienti!A7965</f>
        <v>0</v>
      </c>
    </row>
    <row r="7966" spans="1:2">
      <c r="A7966" s="105" t="str">
        <f>TRIM(Clienti!B7966)</f>
        <v/>
      </c>
      <c r="B7966" s="76">
        <f>Clienti!A7966</f>
        <v>0</v>
      </c>
    </row>
    <row r="7967" spans="1:2">
      <c r="A7967" s="105" t="str">
        <f>TRIM(Clienti!B7967)</f>
        <v/>
      </c>
      <c r="B7967" s="76">
        <f>Clienti!A7967</f>
        <v>0</v>
      </c>
    </row>
    <row r="7968" spans="1:2">
      <c r="A7968" s="105" t="str">
        <f>TRIM(Clienti!B7968)</f>
        <v/>
      </c>
      <c r="B7968" s="76">
        <f>Clienti!A7968</f>
        <v>0</v>
      </c>
    </row>
    <row r="7969" spans="1:2">
      <c r="A7969" s="105" t="str">
        <f>TRIM(Clienti!B7969)</f>
        <v/>
      </c>
      <c r="B7969" s="76">
        <f>Clienti!A7969</f>
        <v>0</v>
      </c>
    </row>
    <row r="7970" spans="1:2">
      <c r="A7970" s="105" t="str">
        <f>TRIM(Clienti!B7970)</f>
        <v/>
      </c>
      <c r="B7970" s="76">
        <f>Clienti!A7970</f>
        <v>0</v>
      </c>
    </row>
    <row r="7971" spans="1:2">
      <c r="A7971" s="105" t="str">
        <f>TRIM(Clienti!B7971)</f>
        <v/>
      </c>
      <c r="B7971" s="76">
        <f>Clienti!A7971</f>
        <v>0</v>
      </c>
    </row>
    <row r="7972" spans="1:2">
      <c r="A7972" s="105" t="str">
        <f>TRIM(Clienti!B7972)</f>
        <v/>
      </c>
      <c r="B7972" s="76">
        <f>Clienti!A7972</f>
        <v>0</v>
      </c>
    </row>
    <row r="7973" spans="1:2">
      <c r="A7973" s="105" t="str">
        <f>TRIM(Clienti!B7973)</f>
        <v/>
      </c>
      <c r="B7973" s="76">
        <f>Clienti!A7973</f>
        <v>0</v>
      </c>
    </row>
    <row r="7974" spans="1:2">
      <c r="A7974" s="105" t="str">
        <f>TRIM(Clienti!B7974)</f>
        <v/>
      </c>
      <c r="B7974" s="76">
        <f>Clienti!A7974</f>
        <v>0</v>
      </c>
    </row>
    <row r="7975" spans="1:2">
      <c r="A7975" s="105" t="str">
        <f>TRIM(Clienti!B7975)</f>
        <v/>
      </c>
      <c r="B7975" s="76">
        <f>Clienti!A7975</f>
        <v>0</v>
      </c>
    </row>
    <row r="7976" spans="1:2">
      <c r="A7976" s="105" t="str">
        <f>TRIM(Clienti!B7976)</f>
        <v/>
      </c>
      <c r="B7976" s="76">
        <f>Clienti!A7976</f>
        <v>0</v>
      </c>
    </row>
    <row r="7977" spans="1:2">
      <c r="A7977" s="105" t="str">
        <f>TRIM(Clienti!B7977)</f>
        <v/>
      </c>
      <c r="B7977" s="76">
        <f>Clienti!A7977</f>
        <v>0</v>
      </c>
    </row>
    <row r="7978" spans="1:2">
      <c r="A7978" s="105" t="str">
        <f>TRIM(Clienti!B7978)</f>
        <v/>
      </c>
      <c r="B7978" s="76">
        <f>Clienti!A7978</f>
        <v>0</v>
      </c>
    </row>
    <row r="7979" spans="1:2">
      <c r="A7979" s="105" t="str">
        <f>TRIM(Clienti!B7979)</f>
        <v/>
      </c>
      <c r="B7979" s="76">
        <f>Clienti!A7979</f>
        <v>0</v>
      </c>
    </row>
    <row r="7980" spans="1:2">
      <c r="A7980" s="105" t="str">
        <f>TRIM(Clienti!B7980)</f>
        <v/>
      </c>
      <c r="B7980" s="76">
        <f>Clienti!A7980</f>
        <v>0</v>
      </c>
    </row>
    <row r="7981" spans="1:2">
      <c r="A7981" s="105" t="str">
        <f>TRIM(Clienti!B7981)</f>
        <v/>
      </c>
      <c r="B7981" s="76">
        <f>Clienti!A7981</f>
        <v>0</v>
      </c>
    </row>
    <row r="7982" spans="1:2">
      <c r="A7982" s="105" t="str">
        <f>TRIM(Clienti!B7982)</f>
        <v/>
      </c>
      <c r="B7982" s="76">
        <f>Clienti!A7982</f>
        <v>0</v>
      </c>
    </row>
    <row r="7983" spans="1:2">
      <c r="A7983" s="105" t="str">
        <f>TRIM(Clienti!B7983)</f>
        <v/>
      </c>
      <c r="B7983" s="76">
        <f>Clienti!A7983</f>
        <v>0</v>
      </c>
    </row>
    <row r="7984" spans="1:2">
      <c r="A7984" s="105" t="str">
        <f>TRIM(Clienti!B7984)</f>
        <v/>
      </c>
      <c r="B7984" s="76">
        <f>Clienti!A7984</f>
        <v>0</v>
      </c>
    </row>
    <row r="7985" spans="1:2">
      <c r="A7985" s="105" t="str">
        <f>TRIM(Clienti!B7985)</f>
        <v/>
      </c>
      <c r="B7985" s="76">
        <f>Clienti!A7985</f>
        <v>0</v>
      </c>
    </row>
    <row r="7986" spans="1:2">
      <c r="A7986" s="105" t="str">
        <f>TRIM(Clienti!B7986)</f>
        <v/>
      </c>
      <c r="B7986" s="76">
        <f>Clienti!A7986</f>
        <v>0</v>
      </c>
    </row>
    <row r="7987" spans="1:2">
      <c r="A7987" s="105" t="str">
        <f>TRIM(Clienti!B7987)</f>
        <v/>
      </c>
      <c r="B7987" s="76">
        <f>Clienti!A7987</f>
        <v>0</v>
      </c>
    </row>
    <row r="7988" spans="1:2">
      <c r="A7988" s="105" t="str">
        <f>TRIM(Clienti!B7988)</f>
        <v/>
      </c>
      <c r="B7988" s="76">
        <f>Clienti!A7988</f>
        <v>0</v>
      </c>
    </row>
    <row r="7989" spans="1:2">
      <c r="A7989" s="105" t="str">
        <f>TRIM(Clienti!B7989)</f>
        <v/>
      </c>
      <c r="B7989" s="76">
        <f>Clienti!A7989</f>
        <v>0</v>
      </c>
    </row>
    <row r="7990" spans="1:2">
      <c r="A7990" s="105" t="str">
        <f>TRIM(Clienti!B7990)</f>
        <v/>
      </c>
      <c r="B7990" s="76">
        <f>Clienti!A7990</f>
        <v>0</v>
      </c>
    </row>
    <row r="7991" spans="1:2">
      <c r="A7991" s="105" t="str">
        <f>TRIM(Clienti!B7991)</f>
        <v/>
      </c>
      <c r="B7991" s="76">
        <f>Clienti!A7991</f>
        <v>0</v>
      </c>
    </row>
    <row r="7992" spans="1:2">
      <c r="A7992" s="105" t="str">
        <f>TRIM(Clienti!B7992)</f>
        <v/>
      </c>
      <c r="B7992" s="76">
        <f>Clienti!A7992</f>
        <v>0</v>
      </c>
    </row>
    <row r="7993" spans="1:2">
      <c r="A7993" s="105" t="str">
        <f>TRIM(Clienti!B7993)</f>
        <v/>
      </c>
      <c r="B7993" s="76">
        <f>Clienti!A7993</f>
        <v>0</v>
      </c>
    </row>
    <row r="7994" spans="1:2">
      <c r="A7994" s="105" t="str">
        <f>TRIM(Clienti!B7994)</f>
        <v/>
      </c>
      <c r="B7994" s="76">
        <f>Clienti!A7994</f>
        <v>0</v>
      </c>
    </row>
    <row r="7995" spans="1:2">
      <c r="A7995" s="105" t="str">
        <f>TRIM(Clienti!B7995)</f>
        <v/>
      </c>
      <c r="B7995" s="76">
        <f>Clienti!A7995</f>
        <v>0</v>
      </c>
    </row>
    <row r="7996" spans="1:2">
      <c r="A7996" s="105" t="str">
        <f>TRIM(Clienti!B7996)</f>
        <v/>
      </c>
      <c r="B7996" s="76">
        <f>Clienti!A7996</f>
        <v>0</v>
      </c>
    </row>
    <row r="7997" spans="1:2">
      <c r="A7997" s="105" t="str">
        <f>TRIM(Clienti!B7997)</f>
        <v/>
      </c>
      <c r="B7997" s="76">
        <f>Clienti!A7997</f>
        <v>0</v>
      </c>
    </row>
    <row r="7998" spans="1:2">
      <c r="A7998" s="105" t="str">
        <f>TRIM(Clienti!B7998)</f>
        <v/>
      </c>
      <c r="B7998" s="76">
        <f>Clienti!A7998</f>
        <v>0</v>
      </c>
    </row>
    <row r="7999" spans="1:2">
      <c r="A7999" s="105" t="str">
        <f>TRIM(Clienti!B7999)</f>
        <v/>
      </c>
      <c r="B7999" s="76">
        <f>Clienti!A7999</f>
        <v>0</v>
      </c>
    </row>
    <row r="8000" spans="1:2">
      <c r="A8000" s="105" t="str">
        <f>TRIM(Clienti!B8000)</f>
        <v/>
      </c>
      <c r="B8000" s="76">
        <f>Clienti!A8000</f>
        <v>0</v>
      </c>
    </row>
    <row r="8001" spans="1:2">
      <c r="A8001" s="105" t="str">
        <f>TRIM(Clienti!B8001)</f>
        <v/>
      </c>
      <c r="B8001" s="76">
        <f>Clienti!A8001</f>
        <v>0</v>
      </c>
    </row>
    <row r="8002" spans="1:2">
      <c r="A8002" s="105" t="str">
        <f>TRIM(Clienti!B8002)</f>
        <v/>
      </c>
      <c r="B8002" s="76">
        <f>Clienti!A8002</f>
        <v>0</v>
      </c>
    </row>
    <row r="8003" spans="1:2">
      <c r="A8003" s="105" t="str">
        <f>TRIM(Clienti!B8003)</f>
        <v/>
      </c>
      <c r="B8003" s="76">
        <f>Clienti!A8003</f>
        <v>0</v>
      </c>
    </row>
    <row r="8004" spans="1:2">
      <c r="A8004" s="105" t="str">
        <f>TRIM(Clienti!B8004)</f>
        <v/>
      </c>
      <c r="B8004" s="76">
        <f>Clienti!A8004</f>
        <v>0</v>
      </c>
    </row>
    <row r="8005" spans="1:2">
      <c r="A8005" s="105" t="str">
        <f>TRIM(Clienti!B8005)</f>
        <v/>
      </c>
      <c r="B8005" s="76">
        <f>Clienti!A8005</f>
        <v>0</v>
      </c>
    </row>
    <row r="8006" spans="1:2">
      <c r="A8006" s="105" t="str">
        <f>TRIM(Clienti!B8006)</f>
        <v/>
      </c>
      <c r="B8006" s="76">
        <f>Clienti!A8006</f>
        <v>0</v>
      </c>
    </row>
    <row r="8007" spans="1:2">
      <c r="A8007" s="105" t="str">
        <f>TRIM(Clienti!B8007)</f>
        <v/>
      </c>
      <c r="B8007" s="76">
        <f>Clienti!A8007</f>
        <v>0</v>
      </c>
    </row>
    <row r="8008" spans="1:2">
      <c r="A8008" s="105" t="str">
        <f>TRIM(Clienti!B8008)</f>
        <v/>
      </c>
      <c r="B8008" s="76">
        <f>Clienti!A8008</f>
        <v>0</v>
      </c>
    </row>
    <row r="8009" spans="1:2">
      <c r="A8009" s="105" t="str">
        <f>TRIM(Clienti!B8009)</f>
        <v/>
      </c>
      <c r="B8009" s="76">
        <f>Clienti!A8009</f>
        <v>0</v>
      </c>
    </row>
    <row r="8010" spans="1:2">
      <c r="A8010" s="105" t="str">
        <f>TRIM(Clienti!B8010)</f>
        <v/>
      </c>
      <c r="B8010" s="76">
        <f>Clienti!A8010</f>
        <v>0</v>
      </c>
    </row>
    <row r="8011" spans="1:2">
      <c r="A8011" s="105" t="str">
        <f>TRIM(Clienti!B8011)</f>
        <v/>
      </c>
      <c r="B8011" s="76">
        <f>Clienti!A8011</f>
        <v>0</v>
      </c>
    </row>
    <row r="8012" spans="1:2">
      <c r="A8012" s="105" t="str">
        <f>TRIM(Clienti!B8012)</f>
        <v/>
      </c>
      <c r="B8012" s="76">
        <f>Clienti!A8012</f>
        <v>0</v>
      </c>
    </row>
    <row r="8013" spans="1:2">
      <c r="A8013" s="105" t="str">
        <f>TRIM(Clienti!B8013)</f>
        <v/>
      </c>
      <c r="B8013" s="76">
        <f>Clienti!A8013</f>
        <v>0</v>
      </c>
    </row>
    <row r="8014" spans="1:2">
      <c r="A8014" s="105" t="str">
        <f>TRIM(Clienti!B8014)</f>
        <v/>
      </c>
      <c r="B8014" s="76">
        <f>Clienti!A8014</f>
        <v>0</v>
      </c>
    </row>
    <row r="8015" spans="1:2">
      <c r="A8015" s="105" t="str">
        <f>TRIM(Clienti!B8015)</f>
        <v/>
      </c>
      <c r="B8015" s="76">
        <f>Clienti!A8015</f>
        <v>0</v>
      </c>
    </row>
    <row r="8016" spans="1:2">
      <c r="A8016" s="105" t="str">
        <f>TRIM(Clienti!B8016)</f>
        <v/>
      </c>
      <c r="B8016" s="76">
        <f>Clienti!A8016</f>
        <v>0</v>
      </c>
    </row>
    <row r="8017" spans="1:2">
      <c r="A8017" s="105" t="str">
        <f>TRIM(Clienti!B8017)</f>
        <v/>
      </c>
      <c r="B8017" s="76">
        <f>Clienti!A8017</f>
        <v>0</v>
      </c>
    </row>
    <row r="8018" spans="1:2">
      <c r="A8018" s="105" t="str">
        <f>TRIM(Clienti!B8018)</f>
        <v/>
      </c>
      <c r="B8018" s="76">
        <f>Clienti!A8018</f>
        <v>0</v>
      </c>
    </row>
    <row r="8019" spans="1:2">
      <c r="A8019" s="105" t="str">
        <f>TRIM(Clienti!B8019)</f>
        <v/>
      </c>
      <c r="B8019" s="76">
        <f>Clienti!A8019</f>
        <v>0</v>
      </c>
    </row>
    <row r="8020" spans="1:2">
      <c r="A8020" s="105" t="str">
        <f>TRIM(Clienti!B8020)</f>
        <v/>
      </c>
      <c r="B8020" s="76">
        <f>Clienti!A8020</f>
        <v>0</v>
      </c>
    </row>
    <row r="8021" spans="1:2">
      <c r="A8021" s="105" t="str">
        <f>TRIM(Clienti!B8021)</f>
        <v/>
      </c>
      <c r="B8021" s="76">
        <f>Clienti!A8021</f>
        <v>0</v>
      </c>
    </row>
    <row r="8022" spans="1:2">
      <c r="A8022" s="105" t="str">
        <f>TRIM(Clienti!B8022)</f>
        <v/>
      </c>
      <c r="B8022" s="76">
        <f>Clienti!A8022</f>
        <v>0</v>
      </c>
    </row>
    <row r="8023" spans="1:2">
      <c r="A8023" s="105" t="str">
        <f>TRIM(Clienti!B8023)</f>
        <v/>
      </c>
      <c r="B8023" s="76">
        <f>Clienti!A8023</f>
        <v>0</v>
      </c>
    </row>
    <row r="8024" spans="1:2">
      <c r="A8024" s="105" t="str">
        <f>TRIM(Clienti!B8024)</f>
        <v/>
      </c>
      <c r="B8024" s="76">
        <f>Clienti!A8024</f>
        <v>0</v>
      </c>
    </row>
    <row r="8025" spans="1:2">
      <c r="A8025" s="105" t="str">
        <f>TRIM(Clienti!B8025)</f>
        <v/>
      </c>
      <c r="B8025" s="76">
        <f>Clienti!A8025</f>
        <v>0</v>
      </c>
    </row>
    <row r="8026" spans="1:2">
      <c r="A8026" s="105" t="str">
        <f>TRIM(Clienti!B8026)</f>
        <v/>
      </c>
      <c r="B8026" s="76">
        <f>Clienti!A8026</f>
        <v>0</v>
      </c>
    </row>
    <row r="8027" spans="1:2">
      <c r="A8027" s="105" t="str">
        <f>TRIM(Clienti!B8027)</f>
        <v/>
      </c>
      <c r="B8027" s="76">
        <f>Clienti!A8027</f>
        <v>0</v>
      </c>
    </row>
    <row r="8028" spans="1:2">
      <c r="A8028" s="105" t="str">
        <f>TRIM(Clienti!B8028)</f>
        <v/>
      </c>
      <c r="B8028" s="76">
        <f>Clienti!A8028</f>
        <v>0</v>
      </c>
    </row>
    <row r="8029" spans="1:2">
      <c r="A8029" s="105" t="str">
        <f>TRIM(Clienti!B8029)</f>
        <v/>
      </c>
      <c r="B8029" s="76">
        <f>Clienti!A8029</f>
        <v>0</v>
      </c>
    </row>
    <row r="8030" spans="1:2">
      <c r="A8030" s="105" t="str">
        <f>TRIM(Clienti!B8030)</f>
        <v/>
      </c>
      <c r="B8030" s="76">
        <f>Clienti!A8030</f>
        <v>0</v>
      </c>
    </row>
    <row r="8031" spans="1:2">
      <c r="A8031" s="105" t="str">
        <f>TRIM(Clienti!B8031)</f>
        <v/>
      </c>
      <c r="B8031" s="76">
        <f>Clienti!A8031</f>
        <v>0</v>
      </c>
    </row>
    <row r="8032" spans="1:2">
      <c r="A8032" s="105" t="str">
        <f>TRIM(Clienti!B8032)</f>
        <v/>
      </c>
      <c r="B8032" s="76">
        <f>Clienti!A8032</f>
        <v>0</v>
      </c>
    </row>
    <row r="8033" spans="1:2">
      <c r="A8033" s="105" t="str">
        <f>TRIM(Clienti!B8033)</f>
        <v/>
      </c>
      <c r="B8033" s="76">
        <f>Clienti!A8033</f>
        <v>0</v>
      </c>
    </row>
    <row r="8034" spans="1:2">
      <c r="A8034" s="105" t="str">
        <f>TRIM(Clienti!B8034)</f>
        <v/>
      </c>
      <c r="B8034" s="76">
        <f>Clienti!A8034</f>
        <v>0</v>
      </c>
    </row>
    <row r="8035" spans="1:2">
      <c r="A8035" s="105" t="str">
        <f>TRIM(Clienti!B8035)</f>
        <v/>
      </c>
      <c r="B8035" s="76">
        <f>Clienti!A8035</f>
        <v>0</v>
      </c>
    </row>
    <row r="8036" spans="1:2">
      <c r="A8036" s="105" t="str">
        <f>TRIM(Clienti!B8036)</f>
        <v/>
      </c>
      <c r="B8036" s="76">
        <f>Clienti!A8036</f>
        <v>0</v>
      </c>
    </row>
    <row r="8037" spans="1:2">
      <c r="A8037" s="105" t="str">
        <f>TRIM(Clienti!B8037)</f>
        <v/>
      </c>
      <c r="B8037" s="76">
        <f>Clienti!A8037</f>
        <v>0</v>
      </c>
    </row>
    <row r="8038" spans="1:2">
      <c r="A8038" s="105" t="str">
        <f>TRIM(Clienti!B8038)</f>
        <v/>
      </c>
      <c r="B8038" s="76">
        <f>Clienti!A8038</f>
        <v>0</v>
      </c>
    </row>
    <row r="8039" spans="1:2">
      <c r="A8039" s="105" t="str">
        <f>TRIM(Clienti!B8039)</f>
        <v/>
      </c>
      <c r="B8039" s="76">
        <f>Clienti!A8039</f>
        <v>0</v>
      </c>
    </row>
    <row r="8040" spans="1:2">
      <c r="A8040" s="105" t="str">
        <f>TRIM(Clienti!B8040)</f>
        <v/>
      </c>
      <c r="B8040" s="76">
        <f>Clienti!A8040</f>
        <v>0</v>
      </c>
    </row>
    <row r="8041" spans="1:2">
      <c r="A8041" s="105" t="str">
        <f>TRIM(Clienti!B8041)</f>
        <v/>
      </c>
      <c r="B8041" s="76">
        <f>Clienti!A8041</f>
        <v>0</v>
      </c>
    </row>
    <row r="8042" spans="1:2">
      <c r="A8042" s="105" t="str">
        <f>TRIM(Clienti!B8042)</f>
        <v/>
      </c>
      <c r="B8042" s="76">
        <f>Clienti!A8042</f>
        <v>0</v>
      </c>
    </row>
    <row r="8043" spans="1:2">
      <c r="A8043" s="105" t="str">
        <f>TRIM(Clienti!B8043)</f>
        <v/>
      </c>
      <c r="B8043" s="76">
        <f>Clienti!A8043</f>
        <v>0</v>
      </c>
    </row>
    <row r="8044" spans="1:2">
      <c r="A8044" s="105" t="str">
        <f>TRIM(Clienti!B8044)</f>
        <v/>
      </c>
      <c r="B8044" s="76">
        <f>Clienti!A8044</f>
        <v>0</v>
      </c>
    </row>
    <row r="8045" spans="1:2">
      <c r="A8045" s="105" t="str">
        <f>TRIM(Clienti!B8045)</f>
        <v/>
      </c>
      <c r="B8045" s="76">
        <f>Clienti!A8045</f>
        <v>0</v>
      </c>
    </row>
    <row r="8046" spans="1:2">
      <c r="A8046" s="105" t="str">
        <f>TRIM(Clienti!B8046)</f>
        <v/>
      </c>
      <c r="B8046" s="76">
        <f>Clienti!A8046</f>
        <v>0</v>
      </c>
    </row>
    <row r="8047" spans="1:2">
      <c r="A8047" s="105" t="str">
        <f>TRIM(Clienti!B8047)</f>
        <v/>
      </c>
      <c r="B8047" s="76">
        <f>Clienti!A8047</f>
        <v>0</v>
      </c>
    </row>
    <row r="8048" spans="1:2">
      <c r="A8048" s="105" t="str">
        <f>TRIM(Clienti!B8048)</f>
        <v/>
      </c>
      <c r="B8048" s="76">
        <f>Clienti!A8048</f>
        <v>0</v>
      </c>
    </row>
    <row r="8049" spans="1:2">
      <c r="A8049" s="105" t="str">
        <f>TRIM(Clienti!B8049)</f>
        <v/>
      </c>
      <c r="B8049" s="76">
        <f>Clienti!A8049</f>
        <v>0</v>
      </c>
    </row>
    <row r="8050" spans="1:2">
      <c r="A8050" s="105" t="str">
        <f>TRIM(Clienti!B8050)</f>
        <v/>
      </c>
      <c r="B8050" s="76">
        <f>Clienti!A8050</f>
        <v>0</v>
      </c>
    </row>
    <row r="8051" spans="1:2">
      <c r="A8051" s="105" t="str">
        <f>TRIM(Clienti!B8051)</f>
        <v/>
      </c>
      <c r="B8051" s="76">
        <f>Clienti!A8051</f>
        <v>0</v>
      </c>
    </row>
    <row r="8052" spans="1:2">
      <c r="A8052" s="105" t="str">
        <f>TRIM(Clienti!B8052)</f>
        <v/>
      </c>
      <c r="B8052" s="76">
        <f>Clienti!A8052</f>
        <v>0</v>
      </c>
    </row>
    <row r="8053" spans="1:2">
      <c r="A8053" s="105" t="str">
        <f>TRIM(Clienti!B8053)</f>
        <v/>
      </c>
      <c r="B8053" s="76">
        <f>Clienti!A8053</f>
        <v>0</v>
      </c>
    </row>
    <row r="8054" spans="1:2">
      <c r="A8054" s="105" t="str">
        <f>TRIM(Clienti!B8054)</f>
        <v/>
      </c>
      <c r="B8054" s="76">
        <f>Clienti!A8054</f>
        <v>0</v>
      </c>
    </row>
    <row r="8055" spans="1:2">
      <c r="A8055" s="105" t="str">
        <f>TRIM(Clienti!B8055)</f>
        <v/>
      </c>
      <c r="B8055" s="76">
        <f>Clienti!A8055</f>
        <v>0</v>
      </c>
    </row>
    <row r="8056" spans="1:2">
      <c r="A8056" s="105" t="str">
        <f>TRIM(Clienti!B8056)</f>
        <v/>
      </c>
      <c r="B8056" s="76">
        <f>Clienti!A8056</f>
        <v>0</v>
      </c>
    </row>
    <row r="8057" spans="1:2">
      <c r="A8057" s="105" t="str">
        <f>TRIM(Clienti!B8057)</f>
        <v/>
      </c>
      <c r="B8057" s="76">
        <f>Clienti!A8057</f>
        <v>0</v>
      </c>
    </row>
    <row r="8058" spans="1:2">
      <c r="A8058" s="105" t="str">
        <f>TRIM(Clienti!B8058)</f>
        <v/>
      </c>
      <c r="B8058" s="76">
        <f>Clienti!A8058</f>
        <v>0</v>
      </c>
    </row>
    <row r="8059" spans="1:2">
      <c r="A8059" s="105" t="str">
        <f>TRIM(Clienti!B8059)</f>
        <v/>
      </c>
      <c r="B8059" s="76">
        <f>Clienti!A8059</f>
        <v>0</v>
      </c>
    </row>
    <row r="8060" spans="1:2">
      <c r="A8060" s="105" t="str">
        <f>TRIM(Clienti!B8060)</f>
        <v/>
      </c>
      <c r="B8060" s="76">
        <f>Clienti!A8060</f>
        <v>0</v>
      </c>
    </row>
    <row r="8061" spans="1:2">
      <c r="A8061" s="105" t="str">
        <f>TRIM(Clienti!B8061)</f>
        <v/>
      </c>
      <c r="B8061" s="76">
        <f>Clienti!A8061</f>
        <v>0</v>
      </c>
    </row>
    <row r="8062" spans="1:2">
      <c r="A8062" s="105" t="str">
        <f>TRIM(Clienti!B8062)</f>
        <v/>
      </c>
      <c r="B8062" s="76">
        <f>Clienti!A8062</f>
        <v>0</v>
      </c>
    </row>
    <row r="8063" spans="1:2">
      <c r="A8063" s="105" t="str">
        <f>TRIM(Clienti!B8063)</f>
        <v/>
      </c>
      <c r="B8063" s="76">
        <f>Clienti!A8063</f>
        <v>0</v>
      </c>
    </row>
    <row r="8064" spans="1:2">
      <c r="A8064" s="105" t="str">
        <f>TRIM(Clienti!B8064)</f>
        <v/>
      </c>
      <c r="B8064" s="76">
        <f>Clienti!A8064</f>
        <v>0</v>
      </c>
    </row>
    <row r="8065" spans="1:2">
      <c r="A8065" s="105" t="str">
        <f>TRIM(Clienti!B8065)</f>
        <v/>
      </c>
      <c r="B8065" s="76">
        <f>Clienti!A8065</f>
        <v>0</v>
      </c>
    </row>
    <row r="8066" spans="1:2">
      <c r="A8066" s="105" t="str">
        <f>TRIM(Clienti!B8066)</f>
        <v/>
      </c>
      <c r="B8066" s="76">
        <f>Clienti!A8066</f>
        <v>0</v>
      </c>
    </row>
    <row r="8067" spans="1:2">
      <c r="A8067" s="105" t="str">
        <f>TRIM(Clienti!B8067)</f>
        <v/>
      </c>
      <c r="B8067" s="76">
        <f>Clienti!A8067</f>
        <v>0</v>
      </c>
    </row>
    <row r="8068" spans="1:2">
      <c r="A8068" s="105" t="str">
        <f>TRIM(Clienti!B8068)</f>
        <v/>
      </c>
      <c r="B8068" s="76">
        <f>Clienti!A8068</f>
        <v>0</v>
      </c>
    </row>
    <row r="8069" spans="1:2">
      <c r="A8069" s="105" t="str">
        <f>TRIM(Clienti!B8069)</f>
        <v/>
      </c>
      <c r="B8069" s="76">
        <f>Clienti!A8069</f>
        <v>0</v>
      </c>
    </row>
    <row r="8070" spans="1:2">
      <c r="A8070" s="105" t="str">
        <f>TRIM(Clienti!B8070)</f>
        <v/>
      </c>
      <c r="B8070" s="76">
        <f>Clienti!A8070</f>
        <v>0</v>
      </c>
    </row>
    <row r="8071" spans="1:2">
      <c r="A8071" s="105" t="str">
        <f>TRIM(Clienti!B8071)</f>
        <v/>
      </c>
      <c r="B8071" s="76">
        <f>Clienti!A8071</f>
        <v>0</v>
      </c>
    </row>
    <row r="8072" spans="1:2">
      <c r="A8072" s="105" t="str">
        <f>TRIM(Clienti!B8072)</f>
        <v/>
      </c>
      <c r="B8072" s="76">
        <f>Clienti!A8072</f>
        <v>0</v>
      </c>
    </row>
    <row r="8073" spans="1:2">
      <c r="A8073" s="105" t="str">
        <f>TRIM(Clienti!B8073)</f>
        <v/>
      </c>
      <c r="B8073" s="76">
        <f>Clienti!A8073</f>
        <v>0</v>
      </c>
    </row>
    <row r="8074" spans="1:2">
      <c r="A8074" s="105" t="str">
        <f>TRIM(Clienti!B8074)</f>
        <v/>
      </c>
      <c r="B8074" s="76">
        <f>Clienti!A8074</f>
        <v>0</v>
      </c>
    </row>
    <row r="8075" spans="1:2">
      <c r="A8075" s="105" t="str">
        <f>TRIM(Clienti!B8075)</f>
        <v/>
      </c>
      <c r="B8075" s="76">
        <f>Clienti!A8075</f>
        <v>0</v>
      </c>
    </row>
    <row r="8076" spans="1:2">
      <c r="A8076" s="105" t="str">
        <f>TRIM(Clienti!B8076)</f>
        <v/>
      </c>
      <c r="B8076" s="76">
        <f>Clienti!A8076</f>
        <v>0</v>
      </c>
    </row>
    <row r="8077" spans="1:2">
      <c r="A8077" s="105" t="str">
        <f>TRIM(Clienti!B8077)</f>
        <v/>
      </c>
      <c r="B8077" s="76">
        <f>Clienti!A8077</f>
        <v>0</v>
      </c>
    </row>
    <row r="8078" spans="1:2">
      <c r="A8078" s="105" t="str">
        <f>TRIM(Clienti!B8078)</f>
        <v/>
      </c>
      <c r="B8078" s="76">
        <f>Clienti!A8078</f>
        <v>0</v>
      </c>
    </row>
    <row r="8079" spans="1:2">
      <c r="A8079" s="105" t="str">
        <f>TRIM(Clienti!B8079)</f>
        <v/>
      </c>
      <c r="B8079" s="76">
        <f>Clienti!A8079</f>
        <v>0</v>
      </c>
    </row>
    <row r="8080" spans="1:2">
      <c r="A8080" s="105" t="str">
        <f>TRIM(Clienti!B8080)</f>
        <v/>
      </c>
      <c r="B8080" s="76">
        <f>Clienti!A8080</f>
        <v>0</v>
      </c>
    </row>
    <row r="8081" spans="1:2">
      <c r="A8081" s="105" t="str">
        <f>TRIM(Clienti!B8081)</f>
        <v/>
      </c>
      <c r="B8081" s="76">
        <f>Clienti!A8081</f>
        <v>0</v>
      </c>
    </row>
    <row r="8082" spans="1:2">
      <c r="A8082" s="105" t="str">
        <f>TRIM(Clienti!B8082)</f>
        <v/>
      </c>
      <c r="B8082" s="76">
        <f>Clienti!A8082</f>
        <v>0</v>
      </c>
    </row>
    <row r="8083" spans="1:2">
      <c r="A8083" s="105" t="str">
        <f>TRIM(Clienti!B8083)</f>
        <v/>
      </c>
      <c r="B8083" s="76">
        <f>Clienti!A8083</f>
        <v>0</v>
      </c>
    </row>
    <row r="8084" spans="1:2">
      <c r="A8084" s="105" t="str">
        <f>TRIM(Clienti!B8084)</f>
        <v/>
      </c>
      <c r="B8084" s="76">
        <f>Clienti!A8084</f>
        <v>0</v>
      </c>
    </row>
    <row r="8085" spans="1:2">
      <c r="A8085" s="105" t="str">
        <f>TRIM(Clienti!B8085)</f>
        <v/>
      </c>
      <c r="B8085" s="76">
        <f>Clienti!A8085</f>
        <v>0</v>
      </c>
    </row>
    <row r="8086" spans="1:2">
      <c r="A8086" s="105" t="str">
        <f>TRIM(Clienti!B8086)</f>
        <v/>
      </c>
      <c r="B8086" s="76">
        <f>Clienti!A8086</f>
        <v>0</v>
      </c>
    </row>
    <row r="8087" spans="1:2">
      <c r="A8087" s="105" t="str">
        <f>TRIM(Clienti!B8087)</f>
        <v/>
      </c>
      <c r="B8087" s="76">
        <f>Clienti!A8087</f>
        <v>0</v>
      </c>
    </row>
    <row r="8088" spans="1:2">
      <c r="A8088" s="105" t="str">
        <f>TRIM(Clienti!B8088)</f>
        <v/>
      </c>
      <c r="B8088" s="76">
        <f>Clienti!A8088</f>
        <v>0</v>
      </c>
    </row>
    <row r="8089" spans="1:2">
      <c r="A8089" s="105" t="str">
        <f>TRIM(Clienti!B8089)</f>
        <v/>
      </c>
      <c r="B8089" s="76">
        <f>Clienti!A8089</f>
        <v>0</v>
      </c>
    </row>
    <row r="8090" spans="1:2">
      <c r="A8090" s="105" t="str">
        <f>TRIM(Clienti!B8090)</f>
        <v/>
      </c>
      <c r="B8090" s="76">
        <f>Clienti!A8090</f>
        <v>0</v>
      </c>
    </row>
    <row r="8091" spans="1:2">
      <c r="A8091" s="105" t="str">
        <f>TRIM(Clienti!B8091)</f>
        <v/>
      </c>
      <c r="B8091" s="76">
        <f>Clienti!A8091</f>
        <v>0</v>
      </c>
    </row>
    <row r="8092" spans="1:2">
      <c r="A8092" s="105" t="str">
        <f>TRIM(Clienti!B8092)</f>
        <v/>
      </c>
      <c r="B8092" s="76">
        <f>Clienti!A8092</f>
        <v>0</v>
      </c>
    </row>
    <row r="8093" spans="1:2">
      <c r="A8093" s="105" t="str">
        <f>TRIM(Clienti!B8093)</f>
        <v/>
      </c>
      <c r="B8093" s="76">
        <f>Clienti!A8093</f>
        <v>0</v>
      </c>
    </row>
    <row r="8094" spans="1:2">
      <c r="A8094" s="105" t="str">
        <f>TRIM(Clienti!B8094)</f>
        <v/>
      </c>
      <c r="B8094" s="76">
        <f>Clienti!A8094</f>
        <v>0</v>
      </c>
    </row>
    <row r="8095" spans="1:2">
      <c r="A8095" s="105" t="str">
        <f>TRIM(Clienti!B8095)</f>
        <v/>
      </c>
      <c r="B8095" s="76">
        <f>Clienti!A8095</f>
        <v>0</v>
      </c>
    </row>
    <row r="8096" spans="1:2">
      <c r="A8096" s="105" t="str">
        <f>TRIM(Clienti!B8096)</f>
        <v/>
      </c>
      <c r="B8096" s="76">
        <f>Clienti!A8096</f>
        <v>0</v>
      </c>
    </row>
    <row r="8097" spans="1:2">
      <c r="A8097" s="105" t="str">
        <f>TRIM(Clienti!B8097)</f>
        <v/>
      </c>
      <c r="B8097" s="76">
        <f>Clienti!A8097</f>
        <v>0</v>
      </c>
    </row>
    <row r="8098" spans="1:2">
      <c r="A8098" s="105" t="str">
        <f>TRIM(Clienti!B8098)</f>
        <v/>
      </c>
      <c r="B8098" s="76">
        <f>Clienti!A8098</f>
        <v>0</v>
      </c>
    </row>
    <row r="8099" spans="1:2">
      <c r="A8099" s="105" t="str">
        <f>TRIM(Clienti!B8099)</f>
        <v/>
      </c>
      <c r="B8099" s="76">
        <f>Clienti!A8099</f>
        <v>0</v>
      </c>
    </row>
    <row r="8100" spans="1:2">
      <c r="A8100" s="105" t="str">
        <f>TRIM(Clienti!B8100)</f>
        <v/>
      </c>
      <c r="B8100" s="76">
        <f>Clienti!A8100</f>
        <v>0</v>
      </c>
    </row>
    <row r="8101" spans="1:2">
      <c r="A8101" s="105" t="str">
        <f>TRIM(Clienti!B8101)</f>
        <v/>
      </c>
      <c r="B8101" s="76">
        <f>Clienti!A8101</f>
        <v>0</v>
      </c>
    </row>
    <row r="8102" spans="1:2">
      <c r="A8102" s="105" t="str">
        <f>TRIM(Clienti!B8102)</f>
        <v/>
      </c>
      <c r="B8102" s="76">
        <f>Clienti!A8102</f>
        <v>0</v>
      </c>
    </row>
    <row r="8103" spans="1:2">
      <c r="A8103" s="105" t="str">
        <f>TRIM(Clienti!B8103)</f>
        <v/>
      </c>
      <c r="B8103" s="76">
        <f>Clienti!A8103</f>
        <v>0</v>
      </c>
    </row>
    <row r="8104" spans="1:2">
      <c r="A8104" s="105" t="str">
        <f>TRIM(Clienti!B8104)</f>
        <v/>
      </c>
      <c r="B8104" s="76">
        <f>Clienti!A8104</f>
        <v>0</v>
      </c>
    </row>
    <row r="8105" spans="1:2">
      <c r="A8105" s="105" t="str">
        <f>TRIM(Clienti!B8105)</f>
        <v/>
      </c>
      <c r="B8105" s="76">
        <f>Clienti!A8105</f>
        <v>0</v>
      </c>
    </row>
    <row r="8106" spans="1:2">
      <c r="A8106" s="105" t="str">
        <f>TRIM(Clienti!B8106)</f>
        <v/>
      </c>
      <c r="B8106" s="76">
        <f>Clienti!A8106</f>
        <v>0</v>
      </c>
    </row>
    <row r="8107" spans="1:2">
      <c r="A8107" s="105" t="str">
        <f>TRIM(Clienti!B8107)</f>
        <v/>
      </c>
      <c r="B8107" s="76">
        <f>Clienti!A8107</f>
        <v>0</v>
      </c>
    </row>
    <row r="8108" spans="1:2">
      <c r="A8108" s="105" t="str">
        <f>TRIM(Clienti!B8108)</f>
        <v/>
      </c>
      <c r="B8108" s="76">
        <f>Clienti!A8108</f>
        <v>0</v>
      </c>
    </row>
    <row r="8109" spans="1:2">
      <c r="A8109" s="105" t="str">
        <f>TRIM(Clienti!B8109)</f>
        <v/>
      </c>
      <c r="B8109" s="76">
        <f>Clienti!A8109</f>
        <v>0</v>
      </c>
    </row>
    <row r="8110" spans="1:2">
      <c r="A8110" s="105" t="str">
        <f>TRIM(Clienti!B8110)</f>
        <v/>
      </c>
      <c r="B8110" s="76">
        <f>Clienti!A8110</f>
        <v>0</v>
      </c>
    </row>
    <row r="8111" spans="1:2">
      <c r="A8111" s="105" t="str">
        <f>TRIM(Clienti!B8111)</f>
        <v/>
      </c>
      <c r="B8111" s="76">
        <f>Clienti!A8111</f>
        <v>0</v>
      </c>
    </row>
    <row r="8112" spans="1:2">
      <c r="A8112" s="105" t="str">
        <f>TRIM(Clienti!B8112)</f>
        <v/>
      </c>
      <c r="B8112" s="76">
        <f>Clienti!A8112</f>
        <v>0</v>
      </c>
    </row>
    <row r="8113" spans="1:2">
      <c r="A8113" s="105" t="str">
        <f>TRIM(Clienti!B8113)</f>
        <v/>
      </c>
      <c r="B8113" s="76">
        <f>Clienti!A8113</f>
        <v>0</v>
      </c>
    </row>
    <row r="8114" spans="1:2">
      <c r="A8114" s="105" t="str">
        <f>TRIM(Clienti!B8114)</f>
        <v/>
      </c>
      <c r="B8114" s="76">
        <f>Clienti!A8114</f>
        <v>0</v>
      </c>
    </row>
    <row r="8115" spans="1:2">
      <c r="A8115" s="105" t="str">
        <f>TRIM(Clienti!B8115)</f>
        <v/>
      </c>
      <c r="B8115" s="76">
        <f>Clienti!A8115</f>
        <v>0</v>
      </c>
    </row>
    <row r="8116" spans="1:2">
      <c r="A8116" s="105" t="str">
        <f>TRIM(Clienti!B8116)</f>
        <v/>
      </c>
      <c r="B8116" s="76">
        <f>Clienti!A8116</f>
        <v>0</v>
      </c>
    </row>
    <row r="8117" spans="1:2">
      <c r="A8117" s="105" t="str">
        <f>TRIM(Clienti!B8117)</f>
        <v/>
      </c>
      <c r="B8117" s="76">
        <f>Clienti!A8117</f>
        <v>0</v>
      </c>
    </row>
    <row r="8118" spans="1:2">
      <c r="A8118" s="105" t="str">
        <f>TRIM(Clienti!B8118)</f>
        <v/>
      </c>
      <c r="B8118" s="76">
        <f>Clienti!A8118</f>
        <v>0</v>
      </c>
    </row>
    <row r="8119" spans="1:2">
      <c r="A8119" s="105" t="str">
        <f>TRIM(Clienti!B8119)</f>
        <v/>
      </c>
      <c r="B8119" s="76">
        <f>Clienti!A8119</f>
        <v>0</v>
      </c>
    </row>
    <row r="8120" spans="1:2">
      <c r="A8120" s="105" t="str">
        <f>TRIM(Clienti!B8120)</f>
        <v/>
      </c>
      <c r="B8120" s="76">
        <f>Clienti!A8120</f>
        <v>0</v>
      </c>
    </row>
    <row r="8121" spans="1:2">
      <c r="A8121" s="105" t="str">
        <f>TRIM(Clienti!B8121)</f>
        <v/>
      </c>
      <c r="B8121" s="76">
        <f>Clienti!A8121</f>
        <v>0</v>
      </c>
    </row>
    <row r="8122" spans="1:2">
      <c r="A8122" s="105" t="str">
        <f>TRIM(Clienti!B8122)</f>
        <v/>
      </c>
      <c r="B8122" s="76">
        <f>Clienti!A8122</f>
        <v>0</v>
      </c>
    </row>
    <row r="8123" spans="1:2">
      <c r="A8123" s="105" t="str">
        <f>TRIM(Clienti!B8123)</f>
        <v/>
      </c>
      <c r="B8123" s="76">
        <f>Clienti!A8123</f>
        <v>0</v>
      </c>
    </row>
    <row r="8124" spans="1:2">
      <c r="A8124" s="105" t="str">
        <f>TRIM(Clienti!B8124)</f>
        <v/>
      </c>
      <c r="B8124" s="76">
        <f>Clienti!A8124</f>
        <v>0</v>
      </c>
    </row>
    <row r="8125" spans="1:2">
      <c r="A8125" s="105" t="str">
        <f>TRIM(Clienti!B8125)</f>
        <v/>
      </c>
      <c r="B8125" s="76">
        <f>Clienti!A8125</f>
        <v>0</v>
      </c>
    </row>
    <row r="8126" spans="1:2">
      <c r="A8126" s="105" t="str">
        <f>TRIM(Clienti!B8126)</f>
        <v/>
      </c>
      <c r="B8126" s="76">
        <f>Clienti!A8126</f>
        <v>0</v>
      </c>
    </row>
    <row r="8127" spans="1:2">
      <c r="A8127" s="105" t="str">
        <f>TRIM(Clienti!B8127)</f>
        <v/>
      </c>
      <c r="B8127" s="76">
        <f>Clienti!A8127</f>
        <v>0</v>
      </c>
    </row>
    <row r="8128" spans="1:2">
      <c r="A8128" s="105" t="str">
        <f>TRIM(Clienti!B8128)</f>
        <v/>
      </c>
      <c r="B8128" s="76">
        <f>Clienti!A8128</f>
        <v>0</v>
      </c>
    </row>
    <row r="8129" spans="1:2">
      <c r="A8129" s="105" t="str">
        <f>TRIM(Clienti!B8129)</f>
        <v/>
      </c>
      <c r="B8129" s="76">
        <f>Clienti!A8129</f>
        <v>0</v>
      </c>
    </row>
    <row r="8130" spans="1:2">
      <c r="A8130" s="105" t="str">
        <f>TRIM(Clienti!B8130)</f>
        <v/>
      </c>
      <c r="B8130" s="76">
        <f>Clienti!A8130</f>
        <v>0</v>
      </c>
    </row>
    <row r="8131" spans="1:2">
      <c r="A8131" s="105" t="str">
        <f>TRIM(Clienti!B8131)</f>
        <v/>
      </c>
      <c r="B8131" s="76">
        <f>Clienti!A8131</f>
        <v>0</v>
      </c>
    </row>
    <row r="8132" spans="1:2">
      <c r="A8132" s="105" t="str">
        <f>TRIM(Clienti!B8132)</f>
        <v/>
      </c>
      <c r="B8132" s="76">
        <f>Clienti!A8132</f>
        <v>0</v>
      </c>
    </row>
    <row r="8133" spans="1:2">
      <c r="A8133" s="105" t="str">
        <f>TRIM(Clienti!B8133)</f>
        <v/>
      </c>
      <c r="B8133" s="76">
        <f>Clienti!A8133</f>
        <v>0</v>
      </c>
    </row>
    <row r="8134" spans="1:2">
      <c r="A8134" s="105" t="str">
        <f>TRIM(Clienti!B8134)</f>
        <v/>
      </c>
      <c r="B8134" s="76">
        <f>Clienti!A8134</f>
        <v>0</v>
      </c>
    </row>
    <row r="8135" spans="1:2">
      <c r="A8135" s="105" t="str">
        <f>TRIM(Clienti!B8135)</f>
        <v/>
      </c>
      <c r="B8135" s="76">
        <f>Clienti!A8135</f>
        <v>0</v>
      </c>
    </row>
    <row r="8136" spans="1:2">
      <c r="A8136" s="105" t="str">
        <f>TRIM(Clienti!B8136)</f>
        <v/>
      </c>
      <c r="B8136" s="76">
        <f>Clienti!A8136</f>
        <v>0</v>
      </c>
    </row>
    <row r="8137" spans="1:2">
      <c r="A8137" s="105" t="str">
        <f>TRIM(Clienti!B8137)</f>
        <v/>
      </c>
      <c r="B8137" s="76">
        <f>Clienti!A8137</f>
        <v>0</v>
      </c>
    </row>
    <row r="8138" spans="1:2">
      <c r="A8138" s="105" t="str">
        <f>TRIM(Clienti!B8138)</f>
        <v/>
      </c>
      <c r="B8138" s="76">
        <f>Clienti!A8138</f>
        <v>0</v>
      </c>
    </row>
    <row r="8139" spans="1:2">
      <c r="A8139" s="105" t="str">
        <f>TRIM(Clienti!B8139)</f>
        <v/>
      </c>
      <c r="B8139" s="76">
        <f>Clienti!A8139</f>
        <v>0</v>
      </c>
    </row>
    <row r="8140" spans="1:2">
      <c r="A8140" s="105" t="str">
        <f>TRIM(Clienti!B8140)</f>
        <v/>
      </c>
      <c r="B8140" s="76">
        <f>Clienti!A8140</f>
        <v>0</v>
      </c>
    </row>
    <row r="8141" spans="1:2">
      <c r="A8141" s="105" t="str">
        <f>TRIM(Clienti!B8141)</f>
        <v/>
      </c>
      <c r="B8141" s="76">
        <f>Clienti!A8141</f>
        <v>0</v>
      </c>
    </row>
    <row r="8142" spans="1:2">
      <c r="A8142" s="105" t="str">
        <f>TRIM(Clienti!B8142)</f>
        <v/>
      </c>
      <c r="B8142" s="76">
        <f>Clienti!A8142</f>
        <v>0</v>
      </c>
    </row>
    <row r="8143" spans="1:2">
      <c r="A8143" s="105" t="str">
        <f>TRIM(Clienti!B8143)</f>
        <v/>
      </c>
      <c r="B8143" s="76">
        <f>Clienti!A8143</f>
        <v>0</v>
      </c>
    </row>
    <row r="8144" spans="1:2">
      <c r="A8144" s="105" t="str">
        <f>TRIM(Clienti!B8144)</f>
        <v/>
      </c>
      <c r="B8144" s="76">
        <f>Clienti!A8144</f>
        <v>0</v>
      </c>
    </row>
    <row r="8145" spans="1:2">
      <c r="A8145" s="105" t="str">
        <f>TRIM(Clienti!B8145)</f>
        <v/>
      </c>
      <c r="B8145" s="76">
        <f>Clienti!A8145</f>
        <v>0</v>
      </c>
    </row>
    <row r="8146" spans="1:2">
      <c r="A8146" s="105" t="str">
        <f>TRIM(Clienti!B8146)</f>
        <v/>
      </c>
      <c r="B8146" s="76">
        <f>Clienti!A8146</f>
        <v>0</v>
      </c>
    </row>
    <row r="8147" spans="1:2">
      <c r="A8147" s="105" t="str">
        <f>TRIM(Clienti!B8147)</f>
        <v/>
      </c>
      <c r="B8147" s="76">
        <f>Clienti!A8147</f>
        <v>0</v>
      </c>
    </row>
    <row r="8148" spans="1:2">
      <c r="A8148" s="105" t="str">
        <f>TRIM(Clienti!B8148)</f>
        <v/>
      </c>
      <c r="B8148" s="76">
        <f>Clienti!A8148</f>
        <v>0</v>
      </c>
    </row>
    <row r="8149" spans="1:2">
      <c r="A8149" s="105" t="str">
        <f>TRIM(Clienti!B8149)</f>
        <v/>
      </c>
      <c r="B8149" s="76">
        <f>Clienti!A8149</f>
        <v>0</v>
      </c>
    </row>
    <row r="8150" spans="1:2">
      <c r="A8150" s="105" t="str">
        <f>TRIM(Clienti!B8150)</f>
        <v/>
      </c>
      <c r="B8150" s="76">
        <f>Clienti!A8150</f>
        <v>0</v>
      </c>
    </row>
    <row r="8151" spans="1:2">
      <c r="A8151" s="105" t="str">
        <f>TRIM(Clienti!B8151)</f>
        <v/>
      </c>
      <c r="B8151" s="76">
        <f>Clienti!A8151</f>
        <v>0</v>
      </c>
    </row>
    <row r="8152" spans="1:2">
      <c r="A8152" s="105" t="str">
        <f>TRIM(Clienti!B8152)</f>
        <v/>
      </c>
      <c r="B8152" s="76">
        <f>Clienti!A8152</f>
        <v>0</v>
      </c>
    </row>
    <row r="8153" spans="1:2">
      <c r="A8153" s="105" t="str">
        <f>TRIM(Clienti!B8153)</f>
        <v/>
      </c>
      <c r="B8153" s="76">
        <f>Clienti!A8153</f>
        <v>0</v>
      </c>
    </row>
    <row r="8154" spans="1:2">
      <c r="A8154" s="105" t="str">
        <f>TRIM(Clienti!B8154)</f>
        <v/>
      </c>
      <c r="B8154" s="76">
        <f>Clienti!A8154</f>
        <v>0</v>
      </c>
    </row>
    <row r="8155" spans="1:2">
      <c r="A8155" s="105" t="str">
        <f>TRIM(Clienti!B8155)</f>
        <v/>
      </c>
      <c r="B8155" s="76">
        <f>Clienti!A8155</f>
        <v>0</v>
      </c>
    </row>
    <row r="8156" spans="1:2">
      <c r="A8156" s="105" t="str">
        <f>TRIM(Clienti!B8156)</f>
        <v/>
      </c>
      <c r="B8156" s="76">
        <f>Clienti!A8156</f>
        <v>0</v>
      </c>
    </row>
    <row r="8157" spans="1:2">
      <c r="A8157" s="105" t="str">
        <f>TRIM(Clienti!B8157)</f>
        <v/>
      </c>
      <c r="B8157" s="76">
        <f>Clienti!A8157</f>
        <v>0</v>
      </c>
    </row>
    <row r="8158" spans="1:2">
      <c r="A8158" s="105" t="str">
        <f>TRIM(Clienti!B8158)</f>
        <v/>
      </c>
      <c r="B8158" s="76">
        <f>Clienti!A8158</f>
        <v>0</v>
      </c>
    </row>
    <row r="8159" spans="1:2">
      <c r="A8159" s="105" t="str">
        <f>TRIM(Clienti!B8159)</f>
        <v/>
      </c>
      <c r="B8159" s="76">
        <f>Clienti!A8159</f>
        <v>0</v>
      </c>
    </row>
    <row r="8160" spans="1:2">
      <c r="A8160" s="105" t="str">
        <f>TRIM(Clienti!B8160)</f>
        <v/>
      </c>
      <c r="B8160" s="76">
        <f>Clienti!A8160</f>
        <v>0</v>
      </c>
    </row>
    <row r="8161" spans="1:2">
      <c r="A8161" s="105" t="str">
        <f>TRIM(Clienti!B8161)</f>
        <v/>
      </c>
      <c r="B8161" s="76">
        <f>Clienti!A8161</f>
        <v>0</v>
      </c>
    </row>
    <row r="8162" spans="1:2">
      <c r="A8162" s="105" t="str">
        <f>TRIM(Clienti!B8162)</f>
        <v/>
      </c>
      <c r="B8162" s="76">
        <f>Clienti!A8162</f>
        <v>0</v>
      </c>
    </row>
    <row r="8163" spans="1:2">
      <c r="A8163" s="105" t="str">
        <f>TRIM(Clienti!B8163)</f>
        <v/>
      </c>
      <c r="B8163" s="76">
        <f>Clienti!A8163</f>
        <v>0</v>
      </c>
    </row>
    <row r="8164" spans="1:2">
      <c r="A8164" s="105" t="str">
        <f>TRIM(Clienti!B8164)</f>
        <v/>
      </c>
      <c r="B8164" s="76">
        <f>Clienti!A8164</f>
        <v>0</v>
      </c>
    </row>
    <row r="8165" spans="1:2">
      <c r="A8165" s="105" t="str">
        <f>TRIM(Clienti!B8165)</f>
        <v/>
      </c>
      <c r="B8165" s="76">
        <f>Clienti!A8165</f>
        <v>0</v>
      </c>
    </row>
    <row r="8166" spans="1:2">
      <c r="A8166" s="105" t="str">
        <f>TRIM(Clienti!B8166)</f>
        <v/>
      </c>
      <c r="B8166" s="76">
        <f>Clienti!A8166</f>
        <v>0</v>
      </c>
    </row>
    <row r="8167" spans="1:2">
      <c r="A8167" s="105" t="str">
        <f>TRIM(Clienti!B8167)</f>
        <v/>
      </c>
      <c r="B8167" s="76">
        <f>Clienti!A8167</f>
        <v>0</v>
      </c>
    </row>
    <row r="8168" spans="1:2">
      <c r="A8168" s="105" t="str">
        <f>TRIM(Clienti!B8168)</f>
        <v/>
      </c>
      <c r="B8168" s="76">
        <f>Clienti!A8168</f>
        <v>0</v>
      </c>
    </row>
    <row r="8169" spans="1:2">
      <c r="A8169" s="105" t="str">
        <f>TRIM(Clienti!B8169)</f>
        <v/>
      </c>
      <c r="B8169" s="76">
        <f>Clienti!A8169</f>
        <v>0</v>
      </c>
    </row>
    <row r="8170" spans="1:2">
      <c r="A8170" s="105" t="str">
        <f>TRIM(Clienti!B8170)</f>
        <v/>
      </c>
      <c r="B8170" s="76">
        <f>Clienti!A8170</f>
        <v>0</v>
      </c>
    </row>
    <row r="8171" spans="1:2">
      <c r="A8171" s="105" t="str">
        <f>TRIM(Clienti!B8171)</f>
        <v/>
      </c>
      <c r="B8171" s="76">
        <f>Clienti!A8171</f>
        <v>0</v>
      </c>
    </row>
    <row r="8172" spans="1:2">
      <c r="A8172" s="105" t="str">
        <f>TRIM(Clienti!B8172)</f>
        <v/>
      </c>
      <c r="B8172" s="76">
        <f>Clienti!A8172</f>
        <v>0</v>
      </c>
    </row>
    <row r="8173" spans="1:2">
      <c r="A8173" s="105" t="str">
        <f>TRIM(Clienti!B8173)</f>
        <v/>
      </c>
      <c r="B8173" s="76">
        <f>Clienti!A8173</f>
        <v>0</v>
      </c>
    </row>
    <row r="8174" spans="1:2">
      <c r="A8174" s="105" t="str">
        <f>TRIM(Clienti!B8174)</f>
        <v/>
      </c>
      <c r="B8174" s="76">
        <f>Clienti!A8174</f>
        <v>0</v>
      </c>
    </row>
    <row r="8175" spans="1:2">
      <c r="A8175" s="105" t="str">
        <f>TRIM(Clienti!B8175)</f>
        <v/>
      </c>
      <c r="B8175" s="76">
        <f>Clienti!A8175</f>
        <v>0</v>
      </c>
    </row>
    <row r="8176" spans="1:2">
      <c r="A8176" s="105" t="str">
        <f>TRIM(Clienti!B8176)</f>
        <v/>
      </c>
      <c r="B8176" s="76">
        <f>Clienti!A8176</f>
        <v>0</v>
      </c>
    </row>
    <row r="8177" spans="1:2">
      <c r="A8177" s="105" t="str">
        <f>TRIM(Clienti!B8177)</f>
        <v/>
      </c>
      <c r="B8177" s="76">
        <f>Clienti!A8177</f>
        <v>0</v>
      </c>
    </row>
    <row r="8178" spans="1:2">
      <c r="A8178" s="105" t="str">
        <f>TRIM(Clienti!B8178)</f>
        <v/>
      </c>
      <c r="B8178" s="76">
        <f>Clienti!A8178</f>
        <v>0</v>
      </c>
    </row>
    <row r="8179" spans="1:2">
      <c r="A8179" s="105" t="str">
        <f>TRIM(Clienti!B8179)</f>
        <v/>
      </c>
      <c r="B8179" s="76">
        <f>Clienti!A8179</f>
        <v>0</v>
      </c>
    </row>
    <row r="8180" spans="1:2">
      <c r="A8180" s="105" t="str">
        <f>TRIM(Clienti!B8180)</f>
        <v/>
      </c>
      <c r="B8180" s="76">
        <f>Clienti!A8180</f>
        <v>0</v>
      </c>
    </row>
    <row r="8181" spans="1:2">
      <c r="A8181" s="105" t="str">
        <f>TRIM(Clienti!B8181)</f>
        <v/>
      </c>
      <c r="B8181" s="76">
        <f>Clienti!A8181</f>
        <v>0</v>
      </c>
    </row>
    <row r="8182" spans="1:2">
      <c r="A8182" s="105" t="str">
        <f>TRIM(Clienti!B8182)</f>
        <v/>
      </c>
      <c r="B8182" s="76">
        <f>Clienti!A8182</f>
        <v>0</v>
      </c>
    </row>
    <row r="8183" spans="1:2">
      <c r="A8183" s="105" t="str">
        <f>TRIM(Clienti!B8183)</f>
        <v/>
      </c>
      <c r="B8183" s="76">
        <f>Clienti!A8183</f>
        <v>0</v>
      </c>
    </row>
    <row r="8184" spans="1:2">
      <c r="A8184" s="105" t="str">
        <f>TRIM(Clienti!B8184)</f>
        <v/>
      </c>
      <c r="B8184" s="76">
        <f>Clienti!A8184</f>
        <v>0</v>
      </c>
    </row>
    <row r="8185" spans="1:2">
      <c r="A8185" s="105" t="str">
        <f>TRIM(Clienti!B8185)</f>
        <v/>
      </c>
      <c r="B8185" s="76">
        <f>Clienti!A8185</f>
        <v>0</v>
      </c>
    </row>
    <row r="8186" spans="1:2">
      <c r="A8186" s="105" t="str">
        <f>TRIM(Clienti!B8186)</f>
        <v/>
      </c>
      <c r="B8186" s="76">
        <f>Clienti!A8186</f>
        <v>0</v>
      </c>
    </row>
    <row r="8187" spans="1:2">
      <c r="A8187" s="105" t="str">
        <f>TRIM(Clienti!B8187)</f>
        <v/>
      </c>
      <c r="B8187" s="76">
        <f>Clienti!A8187</f>
        <v>0</v>
      </c>
    </row>
    <row r="8188" spans="1:2">
      <c r="A8188" s="105" t="str">
        <f>TRIM(Clienti!B8188)</f>
        <v/>
      </c>
      <c r="B8188" s="76">
        <f>Clienti!A8188</f>
        <v>0</v>
      </c>
    </row>
    <row r="8189" spans="1:2">
      <c r="A8189" s="105" t="str">
        <f>TRIM(Clienti!B8189)</f>
        <v/>
      </c>
      <c r="B8189" s="76">
        <f>Clienti!A8189</f>
        <v>0</v>
      </c>
    </row>
    <row r="8190" spans="1:2">
      <c r="A8190" s="105" t="str">
        <f>TRIM(Clienti!B8190)</f>
        <v/>
      </c>
      <c r="B8190" s="76">
        <f>Clienti!A8190</f>
        <v>0</v>
      </c>
    </row>
    <row r="8191" spans="1:2">
      <c r="A8191" s="105" t="str">
        <f>TRIM(Clienti!B8191)</f>
        <v/>
      </c>
      <c r="B8191" s="76">
        <f>Clienti!A8191</f>
        <v>0</v>
      </c>
    </row>
    <row r="8192" spans="1:2">
      <c r="A8192" s="105" t="str">
        <f>TRIM(Clienti!B8192)</f>
        <v/>
      </c>
      <c r="B8192" s="76">
        <f>Clienti!A8192</f>
        <v>0</v>
      </c>
    </row>
    <row r="8193" spans="1:2">
      <c r="A8193" s="105" t="str">
        <f>TRIM(Clienti!B8193)</f>
        <v/>
      </c>
      <c r="B8193" s="76">
        <f>Clienti!A8193</f>
        <v>0</v>
      </c>
    </row>
    <row r="8194" spans="1:2">
      <c r="A8194" s="105" t="str">
        <f>TRIM(Clienti!B8194)</f>
        <v/>
      </c>
      <c r="B8194" s="76">
        <f>Clienti!A8194</f>
        <v>0</v>
      </c>
    </row>
    <row r="8195" spans="1:2">
      <c r="A8195" s="105" t="str">
        <f>TRIM(Clienti!B8195)</f>
        <v/>
      </c>
      <c r="B8195" s="76">
        <f>Clienti!A8195</f>
        <v>0</v>
      </c>
    </row>
    <row r="8196" spans="1:2">
      <c r="A8196" s="105" t="str">
        <f>TRIM(Clienti!B8196)</f>
        <v/>
      </c>
      <c r="B8196" s="76">
        <f>Clienti!A8196</f>
        <v>0</v>
      </c>
    </row>
    <row r="8197" spans="1:2">
      <c r="A8197" s="105" t="str">
        <f>TRIM(Clienti!B8197)</f>
        <v/>
      </c>
      <c r="B8197" s="76">
        <f>Clienti!A8197</f>
        <v>0</v>
      </c>
    </row>
    <row r="8198" spans="1:2">
      <c r="A8198" s="105" t="str">
        <f>TRIM(Clienti!B8198)</f>
        <v/>
      </c>
      <c r="B8198" s="76">
        <f>Clienti!A8198</f>
        <v>0</v>
      </c>
    </row>
    <row r="8199" spans="1:2">
      <c r="A8199" s="105" t="str">
        <f>TRIM(Clienti!B8199)</f>
        <v/>
      </c>
      <c r="B8199" s="76">
        <f>Clienti!A8199</f>
        <v>0</v>
      </c>
    </row>
    <row r="8200" spans="1:2">
      <c r="A8200" s="105" t="str">
        <f>TRIM(Clienti!B8200)</f>
        <v/>
      </c>
      <c r="B8200" s="76">
        <f>Clienti!A8200</f>
        <v>0</v>
      </c>
    </row>
    <row r="8201" spans="1:2">
      <c r="A8201" s="105" t="str">
        <f>TRIM(Clienti!B8201)</f>
        <v/>
      </c>
      <c r="B8201" s="76">
        <f>Clienti!A8201</f>
        <v>0</v>
      </c>
    </row>
    <row r="8202" spans="1:2">
      <c r="A8202" s="105" t="str">
        <f>TRIM(Clienti!B8202)</f>
        <v/>
      </c>
      <c r="B8202" s="76">
        <f>Clienti!A8202</f>
        <v>0</v>
      </c>
    </row>
    <row r="8203" spans="1:2">
      <c r="A8203" s="105" t="str">
        <f>TRIM(Clienti!B8203)</f>
        <v/>
      </c>
      <c r="B8203" s="76">
        <f>Clienti!A8203</f>
        <v>0</v>
      </c>
    </row>
    <row r="8204" spans="1:2">
      <c r="A8204" s="105" t="str">
        <f>TRIM(Clienti!B8204)</f>
        <v/>
      </c>
      <c r="B8204" s="76">
        <f>Clienti!A8204</f>
        <v>0</v>
      </c>
    </row>
    <row r="8205" spans="1:2">
      <c r="A8205" s="105" t="str">
        <f>TRIM(Clienti!B8205)</f>
        <v/>
      </c>
      <c r="B8205" s="76">
        <f>Clienti!A8205</f>
        <v>0</v>
      </c>
    </row>
    <row r="8206" spans="1:2">
      <c r="A8206" s="105" t="str">
        <f>TRIM(Clienti!B8206)</f>
        <v/>
      </c>
      <c r="B8206" s="76">
        <f>Clienti!A8206</f>
        <v>0</v>
      </c>
    </row>
    <row r="8207" spans="1:2">
      <c r="A8207" s="105" t="str">
        <f>TRIM(Clienti!B8207)</f>
        <v/>
      </c>
      <c r="B8207" s="76">
        <f>Clienti!A8207</f>
        <v>0</v>
      </c>
    </row>
    <row r="8208" spans="1:2">
      <c r="A8208" s="105" t="str">
        <f>TRIM(Clienti!B8208)</f>
        <v/>
      </c>
      <c r="B8208" s="76">
        <f>Clienti!A8208</f>
        <v>0</v>
      </c>
    </row>
    <row r="8209" spans="1:2">
      <c r="A8209" s="105" t="str">
        <f>TRIM(Clienti!B8209)</f>
        <v/>
      </c>
      <c r="B8209" s="76">
        <f>Clienti!A8209</f>
        <v>0</v>
      </c>
    </row>
    <row r="8210" spans="1:2">
      <c r="A8210" s="105" t="str">
        <f>TRIM(Clienti!B8210)</f>
        <v/>
      </c>
      <c r="B8210" s="76">
        <f>Clienti!A8210</f>
        <v>0</v>
      </c>
    </row>
    <row r="8211" spans="1:2">
      <c r="A8211" s="105" t="str">
        <f>TRIM(Clienti!B8211)</f>
        <v/>
      </c>
      <c r="B8211" s="76">
        <f>Clienti!A8211</f>
        <v>0</v>
      </c>
    </row>
    <row r="8212" spans="1:2">
      <c r="A8212" s="105" t="str">
        <f>TRIM(Clienti!B8212)</f>
        <v/>
      </c>
      <c r="B8212" s="76">
        <f>Clienti!A8212</f>
        <v>0</v>
      </c>
    </row>
    <row r="8213" spans="1:2">
      <c r="A8213" s="105" t="str">
        <f>TRIM(Clienti!B8213)</f>
        <v/>
      </c>
      <c r="B8213" s="76">
        <f>Clienti!A8213</f>
        <v>0</v>
      </c>
    </row>
    <row r="8214" spans="1:2">
      <c r="A8214" s="105" t="str">
        <f>TRIM(Clienti!B8214)</f>
        <v/>
      </c>
      <c r="B8214" s="76">
        <f>Clienti!A8214</f>
        <v>0</v>
      </c>
    </row>
    <row r="8215" spans="1:2">
      <c r="A8215" s="105" t="str">
        <f>TRIM(Clienti!B8215)</f>
        <v/>
      </c>
      <c r="B8215" s="76">
        <f>Clienti!A8215</f>
        <v>0</v>
      </c>
    </row>
    <row r="8216" spans="1:2">
      <c r="A8216" s="105" t="str">
        <f>TRIM(Clienti!B8216)</f>
        <v/>
      </c>
      <c r="B8216" s="76">
        <f>Clienti!A8216</f>
        <v>0</v>
      </c>
    </row>
    <row r="8217" spans="1:2">
      <c r="A8217" s="105" t="str">
        <f>TRIM(Clienti!B8217)</f>
        <v/>
      </c>
      <c r="B8217" s="76">
        <f>Clienti!A8217</f>
        <v>0</v>
      </c>
    </row>
    <row r="8218" spans="1:2">
      <c r="A8218" s="105" t="str">
        <f>TRIM(Clienti!B8218)</f>
        <v/>
      </c>
      <c r="B8218" s="76">
        <f>Clienti!A8218</f>
        <v>0</v>
      </c>
    </row>
    <row r="8219" spans="1:2">
      <c r="A8219" s="105" t="str">
        <f>TRIM(Clienti!B8219)</f>
        <v/>
      </c>
      <c r="B8219" s="76">
        <f>Clienti!A8219</f>
        <v>0</v>
      </c>
    </row>
    <row r="8220" spans="1:2">
      <c r="A8220" s="105" t="str">
        <f>TRIM(Clienti!B8220)</f>
        <v/>
      </c>
      <c r="B8220" s="76">
        <f>Clienti!A8220</f>
        <v>0</v>
      </c>
    </row>
    <row r="8221" spans="1:2">
      <c r="A8221" s="105" t="str">
        <f>TRIM(Clienti!B8221)</f>
        <v/>
      </c>
      <c r="B8221" s="76">
        <f>Clienti!A8221</f>
        <v>0</v>
      </c>
    </row>
    <row r="8222" spans="1:2">
      <c r="A8222" s="105" t="str">
        <f>TRIM(Clienti!B8222)</f>
        <v/>
      </c>
      <c r="B8222" s="76">
        <f>Clienti!A8222</f>
        <v>0</v>
      </c>
    </row>
    <row r="8223" spans="1:2">
      <c r="A8223" s="105" t="str">
        <f>TRIM(Clienti!B8223)</f>
        <v/>
      </c>
      <c r="B8223" s="76">
        <f>Clienti!A8223</f>
        <v>0</v>
      </c>
    </row>
    <row r="8224" spans="1:2">
      <c r="A8224" s="105" t="str">
        <f>TRIM(Clienti!B8224)</f>
        <v/>
      </c>
      <c r="B8224" s="76">
        <f>Clienti!A8224</f>
        <v>0</v>
      </c>
    </row>
    <row r="8225" spans="1:2">
      <c r="A8225" s="105" t="str">
        <f>TRIM(Clienti!B8225)</f>
        <v/>
      </c>
      <c r="B8225" s="76">
        <f>Clienti!A8225</f>
        <v>0</v>
      </c>
    </row>
    <row r="8226" spans="1:2">
      <c r="A8226" s="105" t="str">
        <f>TRIM(Clienti!B8226)</f>
        <v/>
      </c>
      <c r="B8226" s="76">
        <f>Clienti!A8226</f>
        <v>0</v>
      </c>
    </row>
    <row r="8227" spans="1:2">
      <c r="A8227" s="105" t="str">
        <f>TRIM(Clienti!B8227)</f>
        <v/>
      </c>
      <c r="B8227" s="76">
        <f>Clienti!A8227</f>
        <v>0</v>
      </c>
    </row>
    <row r="8228" spans="1:2">
      <c r="A8228" s="105" t="str">
        <f>TRIM(Clienti!B8228)</f>
        <v/>
      </c>
      <c r="B8228" s="76">
        <f>Clienti!A8228</f>
        <v>0</v>
      </c>
    </row>
    <row r="8229" spans="1:2">
      <c r="A8229" s="105" t="str">
        <f>TRIM(Clienti!B8229)</f>
        <v/>
      </c>
      <c r="B8229" s="76">
        <f>Clienti!A8229</f>
        <v>0</v>
      </c>
    </row>
    <row r="8230" spans="1:2">
      <c r="A8230" s="105" t="str">
        <f>TRIM(Clienti!B8230)</f>
        <v/>
      </c>
      <c r="B8230" s="76">
        <f>Clienti!A8230</f>
        <v>0</v>
      </c>
    </row>
    <row r="8231" spans="1:2">
      <c r="A8231" s="105" t="str">
        <f>TRIM(Clienti!B8231)</f>
        <v/>
      </c>
      <c r="B8231" s="76">
        <f>Clienti!A8231</f>
        <v>0</v>
      </c>
    </row>
    <row r="8232" spans="1:2">
      <c r="A8232" s="105" t="str">
        <f>TRIM(Clienti!B8232)</f>
        <v/>
      </c>
      <c r="B8232" s="76">
        <f>Clienti!A8232</f>
        <v>0</v>
      </c>
    </row>
    <row r="8233" spans="1:2">
      <c r="A8233" s="105" t="str">
        <f>TRIM(Clienti!B8233)</f>
        <v/>
      </c>
      <c r="B8233" s="76">
        <f>Clienti!A8233</f>
        <v>0</v>
      </c>
    </row>
    <row r="8234" spans="1:2">
      <c r="A8234" s="105" t="str">
        <f>TRIM(Clienti!B8234)</f>
        <v/>
      </c>
      <c r="B8234" s="76">
        <f>Clienti!A8234</f>
        <v>0</v>
      </c>
    </row>
    <row r="8235" spans="1:2">
      <c r="A8235" s="105" t="str">
        <f>TRIM(Clienti!B8235)</f>
        <v/>
      </c>
      <c r="B8235" s="76">
        <f>Clienti!A8235</f>
        <v>0</v>
      </c>
    </row>
    <row r="8236" spans="1:2">
      <c r="A8236" s="105" t="str">
        <f>TRIM(Clienti!B8236)</f>
        <v/>
      </c>
      <c r="B8236" s="76">
        <f>Clienti!A8236</f>
        <v>0</v>
      </c>
    </row>
    <row r="8237" spans="1:2">
      <c r="A8237" s="105" t="str">
        <f>TRIM(Clienti!B8237)</f>
        <v/>
      </c>
      <c r="B8237" s="76">
        <f>Clienti!A8237</f>
        <v>0</v>
      </c>
    </row>
    <row r="8238" spans="1:2">
      <c r="A8238" s="105" t="str">
        <f>TRIM(Clienti!B8238)</f>
        <v/>
      </c>
      <c r="B8238" s="76">
        <f>Clienti!A8238</f>
        <v>0</v>
      </c>
    </row>
    <row r="8239" spans="1:2">
      <c r="A8239" s="105" t="str">
        <f>TRIM(Clienti!B8239)</f>
        <v/>
      </c>
      <c r="B8239" s="76">
        <f>Clienti!A8239</f>
        <v>0</v>
      </c>
    </row>
    <row r="8240" spans="1:2">
      <c r="A8240" s="105" t="str">
        <f>TRIM(Clienti!B8240)</f>
        <v/>
      </c>
      <c r="B8240" s="76">
        <f>Clienti!A8240</f>
        <v>0</v>
      </c>
    </row>
    <row r="8241" spans="1:2">
      <c r="A8241" s="105" t="str">
        <f>TRIM(Clienti!B8241)</f>
        <v/>
      </c>
      <c r="B8241" s="76">
        <f>Clienti!A8241</f>
        <v>0</v>
      </c>
    </row>
    <row r="8242" spans="1:2">
      <c r="A8242" s="105" t="str">
        <f>TRIM(Clienti!B8242)</f>
        <v/>
      </c>
      <c r="B8242" s="76">
        <f>Clienti!A8242</f>
        <v>0</v>
      </c>
    </row>
    <row r="8243" spans="1:2">
      <c r="A8243" s="105" t="str">
        <f>TRIM(Clienti!B8243)</f>
        <v/>
      </c>
      <c r="B8243" s="76">
        <f>Clienti!A8243</f>
        <v>0</v>
      </c>
    </row>
    <row r="8244" spans="1:2">
      <c r="A8244" s="105" t="str">
        <f>TRIM(Clienti!B8244)</f>
        <v/>
      </c>
      <c r="B8244" s="76">
        <f>Clienti!A8244</f>
        <v>0</v>
      </c>
    </row>
    <row r="8245" spans="1:2">
      <c r="A8245" s="105" t="str">
        <f>TRIM(Clienti!B8245)</f>
        <v/>
      </c>
      <c r="B8245" s="76">
        <f>Clienti!A8245</f>
        <v>0</v>
      </c>
    </row>
    <row r="8246" spans="1:2">
      <c r="A8246" s="105" t="str">
        <f>TRIM(Clienti!B8246)</f>
        <v/>
      </c>
      <c r="B8246" s="76">
        <f>Clienti!A8246</f>
        <v>0</v>
      </c>
    </row>
    <row r="8247" spans="1:2">
      <c r="A8247" s="105" t="str">
        <f>TRIM(Clienti!B8247)</f>
        <v/>
      </c>
      <c r="B8247" s="76">
        <f>Clienti!A8247</f>
        <v>0</v>
      </c>
    </row>
    <row r="8248" spans="1:2">
      <c r="A8248" s="105" t="str">
        <f>TRIM(Clienti!B8248)</f>
        <v/>
      </c>
      <c r="B8248" s="76">
        <f>Clienti!A8248</f>
        <v>0</v>
      </c>
    </row>
    <row r="8249" spans="1:2">
      <c r="A8249" s="105" t="str">
        <f>TRIM(Clienti!B8249)</f>
        <v/>
      </c>
      <c r="B8249" s="76">
        <f>Clienti!A8249</f>
        <v>0</v>
      </c>
    </row>
    <row r="8250" spans="1:2">
      <c r="A8250" s="105" t="str">
        <f>TRIM(Clienti!B8250)</f>
        <v/>
      </c>
      <c r="B8250" s="76">
        <f>Clienti!A8250</f>
        <v>0</v>
      </c>
    </row>
    <row r="8251" spans="1:2">
      <c r="A8251" s="105" t="str">
        <f>TRIM(Clienti!B8251)</f>
        <v/>
      </c>
      <c r="B8251" s="76">
        <f>Clienti!A8251</f>
        <v>0</v>
      </c>
    </row>
    <row r="8252" spans="1:2">
      <c r="A8252" s="105" t="str">
        <f>TRIM(Clienti!B8252)</f>
        <v/>
      </c>
      <c r="B8252" s="76">
        <f>Clienti!A8252</f>
        <v>0</v>
      </c>
    </row>
    <row r="8253" spans="1:2">
      <c r="A8253" s="105" t="str">
        <f>TRIM(Clienti!B8253)</f>
        <v/>
      </c>
      <c r="B8253" s="76">
        <f>Clienti!A8253</f>
        <v>0</v>
      </c>
    </row>
    <row r="8254" spans="1:2">
      <c r="A8254" s="105" t="str">
        <f>TRIM(Clienti!B8254)</f>
        <v/>
      </c>
      <c r="B8254" s="76">
        <f>Clienti!A8254</f>
        <v>0</v>
      </c>
    </row>
    <row r="8255" spans="1:2">
      <c r="A8255" s="105" t="str">
        <f>TRIM(Clienti!B8255)</f>
        <v/>
      </c>
      <c r="B8255" s="76">
        <f>Clienti!A8255</f>
        <v>0</v>
      </c>
    </row>
    <row r="8256" spans="1:2">
      <c r="A8256" s="105" t="str">
        <f>TRIM(Clienti!B8256)</f>
        <v/>
      </c>
      <c r="B8256" s="76">
        <f>Clienti!A8256</f>
        <v>0</v>
      </c>
    </row>
    <row r="8257" spans="1:2">
      <c r="A8257" s="105" t="str">
        <f>TRIM(Clienti!B8257)</f>
        <v/>
      </c>
      <c r="B8257" s="76">
        <f>Clienti!A8257</f>
        <v>0</v>
      </c>
    </row>
    <row r="8258" spans="1:2">
      <c r="A8258" s="105" t="str">
        <f>TRIM(Clienti!B8258)</f>
        <v/>
      </c>
      <c r="B8258" s="76">
        <f>Clienti!A8258</f>
        <v>0</v>
      </c>
    </row>
    <row r="8259" spans="1:2">
      <c r="A8259" s="105" t="str">
        <f>TRIM(Clienti!B8259)</f>
        <v/>
      </c>
      <c r="B8259" s="76">
        <f>Clienti!A8259</f>
        <v>0</v>
      </c>
    </row>
    <row r="8260" spans="1:2">
      <c r="A8260" s="105" t="str">
        <f>TRIM(Clienti!B8260)</f>
        <v/>
      </c>
      <c r="B8260" s="76">
        <f>Clienti!A8260</f>
        <v>0</v>
      </c>
    </row>
    <row r="8261" spans="1:2">
      <c r="A8261" s="105" t="str">
        <f>TRIM(Clienti!B8261)</f>
        <v/>
      </c>
      <c r="B8261" s="76">
        <f>Clienti!A8261</f>
        <v>0</v>
      </c>
    </row>
    <row r="8262" spans="1:2">
      <c r="A8262" s="105" t="str">
        <f>TRIM(Clienti!B8262)</f>
        <v/>
      </c>
      <c r="B8262" s="76">
        <f>Clienti!A8262</f>
        <v>0</v>
      </c>
    </row>
    <row r="8263" spans="1:2">
      <c r="A8263" s="105" t="str">
        <f>TRIM(Clienti!B8263)</f>
        <v/>
      </c>
      <c r="B8263" s="76">
        <f>Clienti!A8263</f>
        <v>0</v>
      </c>
    </row>
    <row r="8264" spans="1:2">
      <c r="A8264" s="105" t="str">
        <f>TRIM(Clienti!B8264)</f>
        <v/>
      </c>
      <c r="B8264" s="76">
        <f>Clienti!A8264</f>
        <v>0</v>
      </c>
    </row>
    <row r="8265" spans="1:2">
      <c r="A8265" s="105" t="str">
        <f>TRIM(Clienti!B8265)</f>
        <v/>
      </c>
      <c r="B8265" s="76">
        <f>Clienti!A8265</f>
        <v>0</v>
      </c>
    </row>
    <row r="8266" spans="1:2">
      <c r="A8266" s="105" t="str">
        <f>TRIM(Clienti!B8266)</f>
        <v/>
      </c>
      <c r="B8266" s="76">
        <f>Clienti!A8266</f>
        <v>0</v>
      </c>
    </row>
    <row r="8267" spans="1:2">
      <c r="A8267" s="105" t="str">
        <f>TRIM(Clienti!B8267)</f>
        <v/>
      </c>
      <c r="B8267" s="76">
        <f>Clienti!A8267</f>
        <v>0</v>
      </c>
    </row>
    <row r="8268" spans="1:2">
      <c r="A8268" s="105" t="str">
        <f>TRIM(Clienti!B8268)</f>
        <v/>
      </c>
      <c r="B8268" s="76">
        <f>Clienti!A8268</f>
        <v>0</v>
      </c>
    </row>
    <row r="8269" spans="1:2">
      <c r="A8269" s="105" t="str">
        <f>TRIM(Clienti!B8269)</f>
        <v/>
      </c>
      <c r="B8269" s="76">
        <f>Clienti!A8269</f>
        <v>0</v>
      </c>
    </row>
    <row r="8270" spans="1:2">
      <c r="A8270" s="105" t="str">
        <f>TRIM(Clienti!B8270)</f>
        <v/>
      </c>
      <c r="B8270" s="76">
        <f>Clienti!A8270</f>
        <v>0</v>
      </c>
    </row>
    <row r="8271" spans="1:2">
      <c r="A8271" s="105" t="str">
        <f>TRIM(Clienti!B8271)</f>
        <v/>
      </c>
      <c r="B8271" s="76">
        <f>Clienti!A8271</f>
        <v>0</v>
      </c>
    </row>
    <row r="8272" spans="1:2">
      <c r="A8272" s="105" t="str">
        <f>TRIM(Clienti!B8272)</f>
        <v/>
      </c>
      <c r="B8272" s="76">
        <f>Clienti!A8272</f>
        <v>0</v>
      </c>
    </row>
    <row r="8273" spans="1:2">
      <c r="A8273" s="105" t="str">
        <f>TRIM(Clienti!B8273)</f>
        <v/>
      </c>
      <c r="B8273" s="76">
        <f>Clienti!A8273</f>
        <v>0</v>
      </c>
    </row>
    <row r="8274" spans="1:2">
      <c r="A8274" s="105" t="str">
        <f>TRIM(Clienti!B8274)</f>
        <v/>
      </c>
      <c r="B8274" s="76">
        <f>Clienti!A8274</f>
        <v>0</v>
      </c>
    </row>
    <row r="8275" spans="1:2">
      <c r="A8275" s="105" t="str">
        <f>TRIM(Clienti!B8275)</f>
        <v/>
      </c>
      <c r="B8275" s="76">
        <f>Clienti!A8275</f>
        <v>0</v>
      </c>
    </row>
    <row r="8276" spans="1:2">
      <c r="A8276" s="105" t="str">
        <f>TRIM(Clienti!B8276)</f>
        <v/>
      </c>
      <c r="B8276" s="76">
        <f>Clienti!A8276</f>
        <v>0</v>
      </c>
    </row>
    <row r="8277" spans="1:2">
      <c r="A8277" s="105" t="str">
        <f>TRIM(Clienti!B8277)</f>
        <v/>
      </c>
      <c r="B8277" s="76">
        <f>Clienti!A8277</f>
        <v>0</v>
      </c>
    </row>
    <row r="8278" spans="1:2">
      <c r="A8278" s="105" t="str">
        <f>TRIM(Clienti!B8278)</f>
        <v/>
      </c>
      <c r="B8278" s="76">
        <f>Clienti!A8278</f>
        <v>0</v>
      </c>
    </row>
    <row r="8279" spans="1:2">
      <c r="A8279" s="105" t="str">
        <f>TRIM(Clienti!B8279)</f>
        <v/>
      </c>
      <c r="B8279" s="76">
        <f>Clienti!A8279</f>
        <v>0</v>
      </c>
    </row>
    <row r="8280" spans="1:2">
      <c r="A8280" s="105" t="str">
        <f>TRIM(Clienti!B8280)</f>
        <v/>
      </c>
      <c r="B8280" s="76">
        <f>Clienti!A8280</f>
        <v>0</v>
      </c>
    </row>
    <row r="8281" spans="1:2">
      <c r="A8281" s="105" t="str">
        <f>TRIM(Clienti!B8281)</f>
        <v/>
      </c>
      <c r="B8281" s="76">
        <f>Clienti!A8281</f>
        <v>0</v>
      </c>
    </row>
    <row r="8282" spans="1:2">
      <c r="A8282" s="105" t="str">
        <f>TRIM(Clienti!B8282)</f>
        <v/>
      </c>
      <c r="B8282" s="76">
        <f>Clienti!A8282</f>
        <v>0</v>
      </c>
    </row>
    <row r="8283" spans="1:2">
      <c r="A8283" s="105" t="str">
        <f>TRIM(Clienti!B8283)</f>
        <v/>
      </c>
      <c r="B8283" s="76">
        <f>Clienti!A8283</f>
        <v>0</v>
      </c>
    </row>
    <row r="8284" spans="1:2">
      <c r="A8284" s="105" t="str">
        <f>TRIM(Clienti!B8284)</f>
        <v/>
      </c>
      <c r="B8284" s="76">
        <f>Clienti!A8284</f>
        <v>0</v>
      </c>
    </row>
    <row r="8285" spans="1:2">
      <c r="A8285" s="105" t="str">
        <f>TRIM(Clienti!B8285)</f>
        <v/>
      </c>
      <c r="B8285" s="76">
        <f>Clienti!A8285</f>
        <v>0</v>
      </c>
    </row>
    <row r="8286" spans="1:2">
      <c r="A8286" s="105" t="str">
        <f>TRIM(Clienti!B8286)</f>
        <v/>
      </c>
      <c r="B8286" s="76">
        <f>Clienti!A8286</f>
        <v>0</v>
      </c>
    </row>
    <row r="8287" spans="1:2">
      <c r="A8287" s="105" t="str">
        <f>TRIM(Clienti!B8287)</f>
        <v/>
      </c>
      <c r="B8287" s="76">
        <f>Clienti!A8287</f>
        <v>0</v>
      </c>
    </row>
    <row r="8288" spans="1:2">
      <c r="A8288" s="105" t="str">
        <f>TRIM(Clienti!B8288)</f>
        <v/>
      </c>
      <c r="B8288" s="76">
        <f>Clienti!A8288</f>
        <v>0</v>
      </c>
    </row>
    <row r="8289" spans="1:2">
      <c r="A8289" s="105" t="str">
        <f>TRIM(Clienti!B8289)</f>
        <v/>
      </c>
      <c r="B8289" s="76">
        <f>Clienti!A8289</f>
        <v>0</v>
      </c>
    </row>
    <row r="8290" spans="1:2">
      <c r="A8290" s="105" t="str">
        <f>TRIM(Clienti!B8290)</f>
        <v/>
      </c>
      <c r="B8290" s="76">
        <f>Clienti!A8290</f>
        <v>0</v>
      </c>
    </row>
    <row r="8291" spans="1:2">
      <c r="A8291" s="105" t="str">
        <f>TRIM(Clienti!B8291)</f>
        <v/>
      </c>
      <c r="B8291" s="76">
        <f>Clienti!A8291</f>
        <v>0</v>
      </c>
    </row>
    <row r="8292" spans="1:2">
      <c r="A8292" s="105" t="str">
        <f>TRIM(Clienti!B8292)</f>
        <v/>
      </c>
      <c r="B8292" s="76">
        <f>Clienti!A8292</f>
        <v>0</v>
      </c>
    </row>
    <row r="8293" spans="1:2">
      <c r="A8293" s="105" t="str">
        <f>TRIM(Clienti!B8293)</f>
        <v/>
      </c>
      <c r="B8293" s="76">
        <f>Clienti!A8293</f>
        <v>0</v>
      </c>
    </row>
    <row r="8294" spans="1:2">
      <c r="A8294" s="105" t="str">
        <f>TRIM(Clienti!B8294)</f>
        <v/>
      </c>
      <c r="B8294" s="76">
        <f>Clienti!A8294</f>
        <v>0</v>
      </c>
    </row>
    <row r="8295" spans="1:2">
      <c r="A8295" s="105" t="str">
        <f>TRIM(Clienti!B8295)</f>
        <v/>
      </c>
      <c r="B8295" s="76">
        <f>Clienti!A8295</f>
        <v>0</v>
      </c>
    </row>
    <row r="8296" spans="1:2">
      <c r="A8296" s="105" t="str">
        <f>TRIM(Clienti!B8296)</f>
        <v/>
      </c>
      <c r="B8296" s="76">
        <f>Clienti!A8296</f>
        <v>0</v>
      </c>
    </row>
    <row r="8297" spans="1:2">
      <c r="A8297" s="105" t="str">
        <f>TRIM(Clienti!B8297)</f>
        <v/>
      </c>
      <c r="B8297" s="76">
        <f>Clienti!A8297</f>
        <v>0</v>
      </c>
    </row>
    <row r="8298" spans="1:2">
      <c r="A8298" s="105" t="str">
        <f>TRIM(Clienti!B8298)</f>
        <v/>
      </c>
      <c r="B8298" s="76">
        <f>Clienti!A8298</f>
        <v>0</v>
      </c>
    </row>
    <row r="8299" spans="1:2">
      <c r="A8299" s="105" t="str">
        <f>TRIM(Clienti!B8299)</f>
        <v/>
      </c>
      <c r="B8299" s="76">
        <f>Clienti!A8299</f>
        <v>0</v>
      </c>
    </row>
    <row r="8300" spans="1:2">
      <c r="A8300" s="105" t="str">
        <f>TRIM(Clienti!B8300)</f>
        <v/>
      </c>
      <c r="B8300" s="76">
        <f>Clienti!A8300</f>
        <v>0</v>
      </c>
    </row>
    <row r="8301" spans="1:2">
      <c r="A8301" s="105" t="str">
        <f>TRIM(Clienti!B8301)</f>
        <v/>
      </c>
      <c r="B8301" s="76">
        <f>Clienti!A8301</f>
        <v>0</v>
      </c>
    </row>
    <row r="8302" spans="1:2">
      <c r="A8302" s="105" t="str">
        <f>TRIM(Clienti!B8302)</f>
        <v/>
      </c>
      <c r="B8302" s="76">
        <f>Clienti!A8302</f>
        <v>0</v>
      </c>
    </row>
    <row r="8303" spans="1:2">
      <c r="A8303" s="105" t="str">
        <f>TRIM(Clienti!B8303)</f>
        <v/>
      </c>
      <c r="B8303" s="76">
        <f>Clienti!A8303</f>
        <v>0</v>
      </c>
    </row>
    <row r="8304" spans="1:2">
      <c r="A8304" s="105" t="str">
        <f>TRIM(Clienti!B8304)</f>
        <v/>
      </c>
      <c r="B8304" s="76">
        <f>Clienti!A8304</f>
        <v>0</v>
      </c>
    </row>
    <row r="8305" spans="1:2">
      <c r="A8305" s="105" t="str">
        <f>TRIM(Clienti!B8305)</f>
        <v/>
      </c>
      <c r="B8305" s="76">
        <f>Clienti!A8305</f>
        <v>0</v>
      </c>
    </row>
    <row r="8306" spans="1:2">
      <c r="A8306" s="105" t="str">
        <f>TRIM(Clienti!B8306)</f>
        <v/>
      </c>
      <c r="B8306" s="76">
        <f>Clienti!A8306</f>
        <v>0</v>
      </c>
    </row>
    <row r="8307" spans="1:2">
      <c r="A8307" s="105" t="str">
        <f>TRIM(Clienti!B8307)</f>
        <v/>
      </c>
      <c r="B8307" s="76">
        <f>Clienti!A8307</f>
        <v>0</v>
      </c>
    </row>
    <row r="8308" spans="1:2">
      <c r="A8308" s="105" t="str">
        <f>TRIM(Clienti!B8308)</f>
        <v/>
      </c>
      <c r="B8308" s="76">
        <f>Clienti!A8308</f>
        <v>0</v>
      </c>
    </row>
    <row r="8309" spans="1:2">
      <c r="A8309" s="105" t="str">
        <f>TRIM(Clienti!B8309)</f>
        <v/>
      </c>
      <c r="B8309" s="76">
        <f>Clienti!A8309</f>
        <v>0</v>
      </c>
    </row>
    <row r="8310" spans="1:2">
      <c r="A8310" s="105" t="str">
        <f>TRIM(Clienti!B8310)</f>
        <v/>
      </c>
      <c r="B8310" s="76">
        <f>Clienti!A8310</f>
        <v>0</v>
      </c>
    </row>
    <row r="8311" spans="1:2">
      <c r="A8311" s="105" t="str">
        <f>TRIM(Clienti!B8311)</f>
        <v/>
      </c>
      <c r="B8311" s="76">
        <f>Clienti!A8311</f>
        <v>0</v>
      </c>
    </row>
    <row r="8312" spans="1:2">
      <c r="A8312" s="105" t="str">
        <f>TRIM(Clienti!B8312)</f>
        <v/>
      </c>
      <c r="B8312" s="76">
        <f>Clienti!A8312</f>
        <v>0</v>
      </c>
    </row>
    <row r="8313" spans="1:2">
      <c r="A8313" s="105" t="str">
        <f>TRIM(Clienti!B8313)</f>
        <v/>
      </c>
      <c r="B8313" s="76">
        <f>Clienti!A8313</f>
        <v>0</v>
      </c>
    </row>
    <row r="8314" spans="1:2">
      <c r="A8314" s="105" t="str">
        <f>TRIM(Clienti!B8314)</f>
        <v/>
      </c>
      <c r="B8314" s="76">
        <f>Clienti!A8314</f>
        <v>0</v>
      </c>
    </row>
    <row r="8315" spans="1:2">
      <c r="A8315" s="105" t="str">
        <f>TRIM(Clienti!B8315)</f>
        <v/>
      </c>
      <c r="B8315" s="76">
        <f>Clienti!A8315</f>
        <v>0</v>
      </c>
    </row>
    <row r="8316" spans="1:2">
      <c r="A8316" s="105" t="str">
        <f>TRIM(Clienti!B8316)</f>
        <v/>
      </c>
      <c r="B8316" s="76">
        <f>Clienti!A8316</f>
        <v>0</v>
      </c>
    </row>
    <row r="8317" spans="1:2">
      <c r="A8317" s="105" t="str">
        <f>TRIM(Clienti!B8317)</f>
        <v/>
      </c>
      <c r="B8317" s="76">
        <f>Clienti!A8317</f>
        <v>0</v>
      </c>
    </row>
    <row r="8318" spans="1:2">
      <c r="A8318" s="105" t="str">
        <f>TRIM(Clienti!B8318)</f>
        <v/>
      </c>
      <c r="B8318" s="76">
        <f>Clienti!A8318</f>
        <v>0</v>
      </c>
    </row>
    <row r="8319" spans="1:2">
      <c r="A8319" s="105" t="str">
        <f>TRIM(Clienti!B8319)</f>
        <v/>
      </c>
      <c r="B8319" s="76">
        <f>Clienti!A8319</f>
        <v>0</v>
      </c>
    </row>
    <row r="8320" spans="1:2">
      <c r="A8320" s="105" t="str">
        <f>TRIM(Clienti!B8320)</f>
        <v/>
      </c>
      <c r="B8320" s="76">
        <f>Clienti!A8320</f>
        <v>0</v>
      </c>
    </row>
    <row r="8321" spans="1:2">
      <c r="A8321" s="105" t="str">
        <f>TRIM(Clienti!B8321)</f>
        <v/>
      </c>
      <c r="B8321" s="76">
        <f>Clienti!A8321</f>
        <v>0</v>
      </c>
    </row>
    <row r="8322" spans="1:2">
      <c r="A8322" s="105" t="str">
        <f>TRIM(Clienti!B8322)</f>
        <v/>
      </c>
      <c r="B8322" s="76">
        <f>Clienti!A8322</f>
        <v>0</v>
      </c>
    </row>
    <row r="8323" spans="1:2">
      <c r="A8323" s="105" t="str">
        <f>TRIM(Clienti!B8323)</f>
        <v/>
      </c>
      <c r="B8323" s="76">
        <f>Clienti!A8323</f>
        <v>0</v>
      </c>
    </row>
    <row r="8324" spans="1:2">
      <c r="A8324" s="105" t="str">
        <f>TRIM(Clienti!B8324)</f>
        <v/>
      </c>
      <c r="B8324" s="76">
        <f>Clienti!A8324</f>
        <v>0</v>
      </c>
    </row>
    <row r="8325" spans="1:2">
      <c r="A8325" s="105" t="str">
        <f>TRIM(Clienti!B8325)</f>
        <v/>
      </c>
      <c r="B8325" s="76">
        <f>Clienti!A8325</f>
        <v>0</v>
      </c>
    </row>
    <row r="8326" spans="1:2">
      <c r="A8326" s="105" t="str">
        <f>TRIM(Clienti!B8326)</f>
        <v/>
      </c>
      <c r="B8326" s="76">
        <f>Clienti!A8326</f>
        <v>0</v>
      </c>
    </row>
    <row r="8327" spans="1:2">
      <c r="A8327" s="105" t="str">
        <f>TRIM(Clienti!B8327)</f>
        <v/>
      </c>
      <c r="B8327" s="76">
        <f>Clienti!A8327</f>
        <v>0</v>
      </c>
    </row>
    <row r="8328" spans="1:2">
      <c r="A8328" s="105" t="str">
        <f>TRIM(Clienti!B8328)</f>
        <v/>
      </c>
      <c r="B8328" s="76">
        <f>Clienti!A8328</f>
        <v>0</v>
      </c>
    </row>
    <row r="8329" spans="1:2">
      <c r="A8329" s="105" t="str">
        <f>TRIM(Clienti!B8329)</f>
        <v/>
      </c>
      <c r="B8329" s="76">
        <f>Clienti!A8329</f>
        <v>0</v>
      </c>
    </row>
    <row r="8330" spans="1:2">
      <c r="A8330" s="105" t="str">
        <f>TRIM(Clienti!B8330)</f>
        <v/>
      </c>
      <c r="B8330" s="76">
        <f>Clienti!A8330</f>
        <v>0</v>
      </c>
    </row>
    <row r="8331" spans="1:2">
      <c r="A8331" s="105" t="str">
        <f>TRIM(Clienti!B8331)</f>
        <v/>
      </c>
      <c r="B8331" s="76">
        <f>Clienti!A8331</f>
        <v>0</v>
      </c>
    </row>
    <row r="8332" spans="1:2">
      <c r="A8332" s="105" t="str">
        <f>TRIM(Clienti!B8332)</f>
        <v/>
      </c>
      <c r="B8332" s="76">
        <f>Clienti!A8332</f>
        <v>0</v>
      </c>
    </row>
    <row r="8333" spans="1:2">
      <c r="A8333" s="105" t="str">
        <f>TRIM(Clienti!B8333)</f>
        <v/>
      </c>
      <c r="B8333" s="76">
        <f>Clienti!A8333</f>
        <v>0</v>
      </c>
    </row>
    <row r="8334" spans="1:2">
      <c r="A8334" s="105" t="str">
        <f>TRIM(Clienti!B8334)</f>
        <v/>
      </c>
      <c r="B8334" s="76">
        <f>Clienti!A8334</f>
        <v>0</v>
      </c>
    </row>
    <row r="8335" spans="1:2">
      <c r="A8335" s="105" t="str">
        <f>TRIM(Clienti!B8335)</f>
        <v/>
      </c>
      <c r="B8335" s="76">
        <f>Clienti!A8335</f>
        <v>0</v>
      </c>
    </row>
    <row r="8336" spans="1:2">
      <c r="A8336" s="105" t="str">
        <f>TRIM(Clienti!B8336)</f>
        <v/>
      </c>
      <c r="B8336" s="76">
        <f>Clienti!A8336</f>
        <v>0</v>
      </c>
    </row>
    <row r="8337" spans="1:2">
      <c r="A8337" s="105" t="str">
        <f>TRIM(Clienti!B8337)</f>
        <v/>
      </c>
      <c r="B8337" s="76">
        <f>Clienti!A8337</f>
        <v>0</v>
      </c>
    </row>
    <row r="8338" spans="1:2">
      <c r="A8338" s="105" t="str">
        <f>TRIM(Clienti!B8338)</f>
        <v/>
      </c>
      <c r="B8338" s="76">
        <f>Clienti!A8338</f>
        <v>0</v>
      </c>
    </row>
    <row r="8339" spans="1:2">
      <c r="A8339" s="105" t="str">
        <f>TRIM(Clienti!B8339)</f>
        <v/>
      </c>
      <c r="B8339" s="76">
        <f>Clienti!A8339</f>
        <v>0</v>
      </c>
    </row>
    <row r="8340" spans="1:2">
      <c r="A8340" s="105" t="str">
        <f>TRIM(Clienti!B8340)</f>
        <v/>
      </c>
      <c r="B8340" s="76">
        <f>Clienti!A8340</f>
        <v>0</v>
      </c>
    </row>
    <row r="8341" spans="1:2">
      <c r="A8341" s="105" t="str">
        <f>TRIM(Clienti!B8341)</f>
        <v/>
      </c>
      <c r="B8341" s="76">
        <f>Clienti!A8341</f>
        <v>0</v>
      </c>
    </row>
    <row r="8342" spans="1:2">
      <c r="A8342" s="105" t="str">
        <f>TRIM(Clienti!B8342)</f>
        <v/>
      </c>
      <c r="B8342" s="76">
        <f>Clienti!A8342</f>
        <v>0</v>
      </c>
    </row>
    <row r="8343" spans="1:2">
      <c r="A8343" s="105" t="str">
        <f>TRIM(Clienti!B8343)</f>
        <v/>
      </c>
      <c r="B8343" s="76">
        <f>Clienti!A8343</f>
        <v>0</v>
      </c>
    </row>
    <row r="8344" spans="1:2">
      <c r="A8344" s="105" t="str">
        <f>TRIM(Clienti!B8344)</f>
        <v/>
      </c>
      <c r="B8344" s="76">
        <f>Clienti!A8344</f>
        <v>0</v>
      </c>
    </row>
    <row r="8345" spans="1:2">
      <c r="A8345" s="105" t="str">
        <f>TRIM(Clienti!B8345)</f>
        <v/>
      </c>
      <c r="B8345" s="76">
        <f>Clienti!A8345</f>
        <v>0</v>
      </c>
    </row>
    <row r="8346" spans="1:2">
      <c r="A8346" s="105" t="str">
        <f>TRIM(Clienti!B8346)</f>
        <v/>
      </c>
      <c r="B8346" s="76">
        <f>Clienti!A8346</f>
        <v>0</v>
      </c>
    </row>
    <row r="8347" spans="1:2">
      <c r="A8347" s="105" t="str">
        <f>TRIM(Clienti!B8347)</f>
        <v/>
      </c>
      <c r="B8347" s="76">
        <f>Clienti!A8347</f>
        <v>0</v>
      </c>
    </row>
    <row r="8348" spans="1:2">
      <c r="A8348" s="105" t="str">
        <f>TRIM(Clienti!B8348)</f>
        <v/>
      </c>
      <c r="B8348" s="76">
        <f>Clienti!A8348</f>
        <v>0</v>
      </c>
    </row>
    <row r="8349" spans="1:2">
      <c r="A8349" s="105" t="str">
        <f>TRIM(Clienti!B8349)</f>
        <v/>
      </c>
      <c r="B8349" s="76">
        <f>Clienti!A8349</f>
        <v>0</v>
      </c>
    </row>
    <row r="8350" spans="1:2">
      <c r="A8350" s="105" t="str">
        <f>TRIM(Clienti!B8350)</f>
        <v/>
      </c>
      <c r="B8350" s="76">
        <f>Clienti!A8350</f>
        <v>0</v>
      </c>
    </row>
    <row r="8351" spans="1:2">
      <c r="A8351" s="105" t="str">
        <f>TRIM(Clienti!B8351)</f>
        <v/>
      </c>
      <c r="B8351" s="76">
        <f>Clienti!A8351</f>
        <v>0</v>
      </c>
    </row>
    <row r="8352" spans="1:2">
      <c r="A8352" s="105" t="str">
        <f>TRIM(Clienti!B8352)</f>
        <v/>
      </c>
      <c r="B8352" s="76">
        <f>Clienti!A8352</f>
        <v>0</v>
      </c>
    </row>
    <row r="8353" spans="1:2">
      <c r="A8353" s="105" t="str">
        <f>TRIM(Clienti!B8353)</f>
        <v/>
      </c>
      <c r="B8353" s="76">
        <f>Clienti!A8353</f>
        <v>0</v>
      </c>
    </row>
    <row r="8354" spans="1:2">
      <c r="A8354" s="105" t="str">
        <f>TRIM(Clienti!B8354)</f>
        <v/>
      </c>
      <c r="B8354" s="76">
        <f>Clienti!A8354</f>
        <v>0</v>
      </c>
    </row>
    <row r="8355" spans="1:2">
      <c r="A8355" s="105" t="str">
        <f>TRIM(Clienti!B8355)</f>
        <v/>
      </c>
      <c r="B8355" s="76">
        <f>Clienti!A8355</f>
        <v>0</v>
      </c>
    </row>
    <row r="8356" spans="1:2">
      <c r="A8356" s="105" t="str">
        <f>TRIM(Clienti!B8356)</f>
        <v/>
      </c>
      <c r="B8356" s="76">
        <f>Clienti!A8356</f>
        <v>0</v>
      </c>
    </row>
    <row r="8357" spans="1:2">
      <c r="A8357" s="105" t="str">
        <f>TRIM(Clienti!B8357)</f>
        <v/>
      </c>
      <c r="B8357" s="76">
        <f>Clienti!A8357</f>
        <v>0</v>
      </c>
    </row>
    <row r="8358" spans="1:2">
      <c r="A8358" s="105" t="str">
        <f>TRIM(Clienti!B8358)</f>
        <v/>
      </c>
      <c r="B8358" s="76">
        <f>Clienti!A8358</f>
        <v>0</v>
      </c>
    </row>
    <row r="8359" spans="1:2">
      <c r="A8359" s="105" t="str">
        <f>TRIM(Clienti!B8359)</f>
        <v/>
      </c>
      <c r="B8359" s="76">
        <f>Clienti!A8359</f>
        <v>0</v>
      </c>
    </row>
    <row r="8360" spans="1:2">
      <c r="A8360" s="105" t="str">
        <f>TRIM(Clienti!B8360)</f>
        <v/>
      </c>
      <c r="B8360" s="76">
        <f>Clienti!A8360</f>
        <v>0</v>
      </c>
    </row>
    <row r="8361" spans="1:2">
      <c r="A8361" s="105" t="str">
        <f>TRIM(Clienti!B8361)</f>
        <v/>
      </c>
      <c r="B8361" s="76">
        <f>Clienti!A8361</f>
        <v>0</v>
      </c>
    </row>
    <row r="8362" spans="1:2">
      <c r="A8362" s="105" t="str">
        <f>TRIM(Clienti!B8362)</f>
        <v/>
      </c>
      <c r="B8362" s="76">
        <f>Clienti!A8362</f>
        <v>0</v>
      </c>
    </row>
    <row r="8363" spans="1:2">
      <c r="A8363" s="105" t="str">
        <f>TRIM(Clienti!B8363)</f>
        <v/>
      </c>
      <c r="B8363" s="76">
        <f>Clienti!A8363</f>
        <v>0</v>
      </c>
    </row>
    <row r="8364" spans="1:2">
      <c r="A8364" s="105" t="str">
        <f>TRIM(Clienti!B8364)</f>
        <v/>
      </c>
      <c r="B8364" s="76">
        <f>Clienti!A8364</f>
        <v>0</v>
      </c>
    </row>
    <row r="8365" spans="1:2">
      <c r="A8365" s="105" t="str">
        <f>TRIM(Clienti!B8365)</f>
        <v/>
      </c>
      <c r="B8365" s="76">
        <f>Clienti!A8365</f>
        <v>0</v>
      </c>
    </row>
    <row r="8366" spans="1:2">
      <c r="A8366" s="105" t="str">
        <f>TRIM(Clienti!B8366)</f>
        <v/>
      </c>
      <c r="B8366" s="76">
        <f>Clienti!A8366</f>
        <v>0</v>
      </c>
    </row>
    <row r="8367" spans="1:2">
      <c r="A8367" s="105" t="str">
        <f>TRIM(Clienti!B8367)</f>
        <v/>
      </c>
      <c r="B8367" s="76">
        <f>Clienti!A8367</f>
        <v>0</v>
      </c>
    </row>
    <row r="8368" spans="1:2">
      <c r="A8368" s="105" t="str">
        <f>TRIM(Clienti!B8368)</f>
        <v/>
      </c>
      <c r="B8368" s="76">
        <f>Clienti!A8368</f>
        <v>0</v>
      </c>
    </row>
    <row r="8369" spans="1:2">
      <c r="A8369" s="105" t="str">
        <f>TRIM(Clienti!B8369)</f>
        <v/>
      </c>
      <c r="B8369" s="76">
        <f>Clienti!A8369</f>
        <v>0</v>
      </c>
    </row>
    <row r="8370" spans="1:2">
      <c r="A8370" s="105" t="str">
        <f>TRIM(Clienti!B8370)</f>
        <v/>
      </c>
      <c r="B8370" s="76">
        <f>Clienti!A8370</f>
        <v>0</v>
      </c>
    </row>
    <row r="8371" spans="1:2">
      <c r="A8371" s="105" t="str">
        <f>TRIM(Clienti!B8371)</f>
        <v/>
      </c>
      <c r="B8371" s="76">
        <f>Clienti!A8371</f>
        <v>0</v>
      </c>
    </row>
    <row r="8372" spans="1:2">
      <c r="A8372" s="105" t="str">
        <f>TRIM(Clienti!B8372)</f>
        <v/>
      </c>
      <c r="B8372" s="76">
        <f>Clienti!A8372</f>
        <v>0</v>
      </c>
    </row>
    <row r="8373" spans="1:2">
      <c r="A8373" s="105" t="str">
        <f>TRIM(Clienti!B8373)</f>
        <v/>
      </c>
      <c r="B8373" s="76">
        <f>Clienti!A8373</f>
        <v>0</v>
      </c>
    </row>
    <row r="8374" spans="1:2">
      <c r="A8374" s="105" t="str">
        <f>TRIM(Clienti!B8374)</f>
        <v/>
      </c>
      <c r="B8374" s="76">
        <f>Clienti!A8374</f>
        <v>0</v>
      </c>
    </row>
    <row r="8375" spans="1:2">
      <c r="A8375" s="105" t="str">
        <f>TRIM(Clienti!B8375)</f>
        <v/>
      </c>
      <c r="B8375" s="76">
        <f>Clienti!A8375</f>
        <v>0</v>
      </c>
    </row>
    <row r="8376" spans="1:2">
      <c r="A8376" s="105" t="str">
        <f>TRIM(Clienti!B8376)</f>
        <v/>
      </c>
      <c r="B8376" s="76">
        <f>Clienti!A8376</f>
        <v>0</v>
      </c>
    </row>
    <row r="8377" spans="1:2">
      <c r="A8377" s="105" t="str">
        <f>TRIM(Clienti!B8377)</f>
        <v/>
      </c>
      <c r="B8377" s="76">
        <f>Clienti!A8377</f>
        <v>0</v>
      </c>
    </row>
    <row r="8378" spans="1:2">
      <c r="A8378" s="105" t="str">
        <f>TRIM(Clienti!B8378)</f>
        <v/>
      </c>
      <c r="B8378" s="76">
        <f>Clienti!A8378</f>
        <v>0</v>
      </c>
    </row>
    <row r="8379" spans="1:2">
      <c r="A8379" s="105" t="str">
        <f>TRIM(Clienti!B8379)</f>
        <v/>
      </c>
      <c r="B8379" s="76">
        <f>Clienti!A8379</f>
        <v>0</v>
      </c>
    </row>
    <row r="8380" spans="1:2">
      <c r="A8380" s="105" t="str">
        <f>TRIM(Clienti!B8380)</f>
        <v/>
      </c>
      <c r="B8380" s="76">
        <f>Clienti!A8380</f>
        <v>0</v>
      </c>
    </row>
    <row r="8381" spans="1:2">
      <c r="A8381" s="105" t="str">
        <f>TRIM(Clienti!B8381)</f>
        <v/>
      </c>
      <c r="B8381" s="76">
        <f>Clienti!A8381</f>
        <v>0</v>
      </c>
    </row>
    <row r="8382" spans="1:2">
      <c r="A8382" s="105" t="str">
        <f>TRIM(Clienti!B8382)</f>
        <v/>
      </c>
      <c r="B8382" s="76">
        <f>Clienti!A8382</f>
        <v>0</v>
      </c>
    </row>
    <row r="8383" spans="1:2">
      <c r="A8383" s="105" t="str">
        <f>TRIM(Clienti!B8383)</f>
        <v/>
      </c>
      <c r="B8383" s="76">
        <f>Clienti!A8383</f>
        <v>0</v>
      </c>
    </row>
    <row r="8384" spans="1:2">
      <c r="A8384" s="105" t="str">
        <f>TRIM(Clienti!B8384)</f>
        <v/>
      </c>
      <c r="B8384" s="76">
        <f>Clienti!A8384</f>
        <v>0</v>
      </c>
    </row>
    <row r="8385" spans="1:2">
      <c r="A8385" s="105" t="str">
        <f>TRIM(Clienti!B8385)</f>
        <v/>
      </c>
      <c r="B8385" s="76">
        <f>Clienti!A8385</f>
        <v>0</v>
      </c>
    </row>
    <row r="8386" spans="1:2">
      <c r="A8386" s="105" t="str">
        <f>TRIM(Clienti!B8386)</f>
        <v/>
      </c>
      <c r="B8386" s="76">
        <f>Clienti!A8386</f>
        <v>0</v>
      </c>
    </row>
    <row r="8387" spans="1:2">
      <c r="A8387" s="105" t="str">
        <f>TRIM(Clienti!B8387)</f>
        <v/>
      </c>
      <c r="B8387" s="76">
        <f>Clienti!A8387</f>
        <v>0</v>
      </c>
    </row>
    <row r="8388" spans="1:2">
      <c r="A8388" s="105" t="str">
        <f>TRIM(Clienti!B8388)</f>
        <v/>
      </c>
      <c r="B8388" s="76">
        <f>Clienti!A8388</f>
        <v>0</v>
      </c>
    </row>
    <row r="8389" spans="1:2">
      <c r="A8389" s="105" t="str">
        <f>TRIM(Clienti!B8389)</f>
        <v/>
      </c>
      <c r="B8389" s="76">
        <f>Clienti!A8389</f>
        <v>0</v>
      </c>
    </row>
    <row r="8390" spans="1:2">
      <c r="A8390" s="105" t="str">
        <f>TRIM(Clienti!B8390)</f>
        <v/>
      </c>
      <c r="B8390" s="76">
        <f>Clienti!A8390</f>
        <v>0</v>
      </c>
    </row>
    <row r="8391" spans="1:2">
      <c r="A8391" s="105" t="str">
        <f>TRIM(Clienti!B8391)</f>
        <v/>
      </c>
      <c r="B8391" s="76">
        <f>Clienti!A8391</f>
        <v>0</v>
      </c>
    </row>
    <row r="8392" spans="1:2">
      <c r="A8392" s="105" t="str">
        <f>TRIM(Clienti!B8392)</f>
        <v/>
      </c>
      <c r="B8392" s="76">
        <f>Clienti!A8392</f>
        <v>0</v>
      </c>
    </row>
    <row r="8393" spans="1:2">
      <c r="A8393" s="105" t="str">
        <f>TRIM(Clienti!B8393)</f>
        <v/>
      </c>
      <c r="B8393" s="76">
        <f>Clienti!A8393</f>
        <v>0</v>
      </c>
    </row>
    <row r="8394" spans="1:2">
      <c r="A8394" s="105" t="str">
        <f>TRIM(Clienti!B8394)</f>
        <v/>
      </c>
      <c r="B8394" s="76">
        <f>Clienti!A8394</f>
        <v>0</v>
      </c>
    </row>
    <row r="8395" spans="1:2">
      <c r="A8395" s="105" t="str">
        <f>TRIM(Clienti!B8395)</f>
        <v/>
      </c>
      <c r="B8395" s="76">
        <f>Clienti!A8395</f>
        <v>0</v>
      </c>
    </row>
    <row r="8396" spans="1:2">
      <c r="A8396" s="105" t="str">
        <f>TRIM(Clienti!B8396)</f>
        <v/>
      </c>
      <c r="B8396" s="76">
        <f>Clienti!A8396</f>
        <v>0</v>
      </c>
    </row>
    <row r="8397" spans="1:2">
      <c r="A8397" s="105" t="str">
        <f>TRIM(Clienti!B8397)</f>
        <v/>
      </c>
      <c r="B8397" s="76">
        <f>Clienti!A8397</f>
        <v>0</v>
      </c>
    </row>
    <row r="8398" spans="1:2">
      <c r="A8398" s="105" t="str">
        <f>TRIM(Clienti!B8398)</f>
        <v/>
      </c>
      <c r="B8398" s="76">
        <f>Clienti!A8398</f>
        <v>0</v>
      </c>
    </row>
    <row r="8399" spans="1:2">
      <c r="A8399" s="105" t="str">
        <f>TRIM(Clienti!B8399)</f>
        <v/>
      </c>
      <c r="B8399" s="76">
        <f>Clienti!A8399</f>
        <v>0</v>
      </c>
    </row>
    <row r="8400" spans="1:2">
      <c r="A8400" s="105" t="str">
        <f>TRIM(Clienti!B8400)</f>
        <v/>
      </c>
      <c r="B8400" s="76">
        <f>Clienti!A8400</f>
        <v>0</v>
      </c>
    </row>
    <row r="8401" spans="1:2">
      <c r="A8401" s="105" t="str">
        <f>TRIM(Clienti!B8401)</f>
        <v/>
      </c>
      <c r="B8401" s="76">
        <f>Clienti!A8401</f>
        <v>0</v>
      </c>
    </row>
    <row r="8402" spans="1:2">
      <c r="A8402" s="105" t="str">
        <f>TRIM(Clienti!B8402)</f>
        <v/>
      </c>
      <c r="B8402" s="76">
        <f>Clienti!A8402</f>
        <v>0</v>
      </c>
    </row>
    <row r="8403" spans="1:2">
      <c r="A8403" s="105" t="str">
        <f>TRIM(Clienti!B8403)</f>
        <v/>
      </c>
      <c r="B8403" s="76">
        <f>Clienti!A8403</f>
        <v>0</v>
      </c>
    </row>
    <row r="8404" spans="1:2">
      <c r="A8404" s="105" t="str">
        <f>TRIM(Clienti!B8404)</f>
        <v/>
      </c>
      <c r="B8404" s="76">
        <f>Clienti!A8404</f>
        <v>0</v>
      </c>
    </row>
    <row r="8405" spans="1:2">
      <c r="A8405" s="105" t="str">
        <f>TRIM(Clienti!B8405)</f>
        <v/>
      </c>
      <c r="B8405" s="76">
        <f>Clienti!A8405</f>
        <v>0</v>
      </c>
    </row>
    <row r="8406" spans="1:2">
      <c r="A8406" s="105" t="str">
        <f>TRIM(Clienti!B8406)</f>
        <v/>
      </c>
      <c r="B8406" s="76">
        <f>Clienti!A8406</f>
        <v>0</v>
      </c>
    </row>
    <row r="8407" spans="1:2">
      <c r="A8407" s="105" t="str">
        <f>TRIM(Clienti!B8407)</f>
        <v/>
      </c>
      <c r="B8407" s="76">
        <f>Clienti!A8407</f>
        <v>0</v>
      </c>
    </row>
    <row r="8408" spans="1:2">
      <c r="A8408" s="105" t="str">
        <f>TRIM(Clienti!B8408)</f>
        <v/>
      </c>
      <c r="B8408" s="76">
        <f>Clienti!A8408</f>
        <v>0</v>
      </c>
    </row>
    <row r="8409" spans="1:2">
      <c r="A8409" s="105" t="str">
        <f>TRIM(Clienti!B8409)</f>
        <v/>
      </c>
      <c r="B8409" s="76">
        <f>Clienti!A8409</f>
        <v>0</v>
      </c>
    </row>
    <row r="8410" spans="1:2">
      <c r="A8410" s="105" t="str">
        <f>TRIM(Clienti!B8410)</f>
        <v/>
      </c>
      <c r="B8410" s="76">
        <f>Clienti!A8410</f>
        <v>0</v>
      </c>
    </row>
    <row r="8411" spans="1:2">
      <c r="A8411" s="105" t="str">
        <f>TRIM(Clienti!B8411)</f>
        <v/>
      </c>
      <c r="B8411" s="76">
        <f>Clienti!A8411</f>
        <v>0</v>
      </c>
    </row>
    <row r="8412" spans="1:2">
      <c r="A8412" s="105" t="str">
        <f>TRIM(Clienti!B8412)</f>
        <v/>
      </c>
      <c r="B8412" s="76">
        <f>Clienti!A8412</f>
        <v>0</v>
      </c>
    </row>
    <row r="8413" spans="1:2">
      <c r="A8413" s="105" t="str">
        <f>TRIM(Clienti!B8413)</f>
        <v/>
      </c>
      <c r="B8413" s="76">
        <f>Clienti!A8413</f>
        <v>0</v>
      </c>
    </row>
    <row r="8414" spans="1:2">
      <c r="A8414" s="105" t="str">
        <f>TRIM(Clienti!B8414)</f>
        <v/>
      </c>
      <c r="B8414" s="76">
        <f>Clienti!A8414</f>
        <v>0</v>
      </c>
    </row>
    <row r="8415" spans="1:2">
      <c r="A8415" s="105" t="str">
        <f>TRIM(Clienti!B8415)</f>
        <v/>
      </c>
      <c r="B8415" s="76">
        <f>Clienti!A8415</f>
        <v>0</v>
      </c>
    </row>
    <row r="8416" spans="1:2">
      <c r="A8416" s="105" t="str">
        <f>TRIM(Clienti!B8416)</f>
        <v/>
      </c>
      <c r="B8416" s="76">
        <f>Clienti!A8416</f>
        <v>0</v>
      </c>
    </row>
    <row r="8417" spans="1:2">
      <c r="A8417" s="105" t="str">
        <f>TRIM(Clienti!B8417)</f>
        <v/>
      </c>
      <c r="B8417" s="76">
        <f>Clienti!A8417</f>
        <v>0</v>
      </c>
    </row>
    <row r="8418" spans="1:2">
      <c r="A8418" s="105" t="str">
        <f>TRIM(Clienti!B8418)</f>
        <v/>
      </c>
      <c r="B8418" s="76">
        <f>Clienti!A8418</f>
        <v>0</v>
      </c>
    </row>
    <row r="8419" spans="1:2">
      <c r="A8419" s="105" t="str">
        <f>TRIM(Clienti!B8419)</f>
        <v/>
      </c>
      <c r="B8419" s="76">
        <f>Clienti!A8419</f>
        <v>0</v>
      </c>
    </row>
    <row r="8420" spans="1:2">
      <c r="A8420" s="105" t="str">
        <f>TRIM(Clienti!B8420)</f>
        <v/>
      </c>
      <c r="B8420" s="76">
        <f>Clienti!A8420</f>
        <v>0</v>
      </c>
    </row>
    <row r="8421" spans="1:2">
      <c r="A8421" s="105" t="str">
        <f>TRIM(Clienti!B8421)</f>
        <v/>
      </c>
      <c r="B8421" s="76">
        <f>Clienti!A8421</f>
        <v>0</v>
      </c>
    </row>
    <row r="8422" spans="1:2">
      <c r="A8422" s="105" t="str">
        <f>TRIM(Clienti!B8422)</f>
        <v/>
      </c>
      <c r="B8422" s="76">
        <f>Clienti!A8422</f>
        <v>0</v>
      </c>
    </row>
    <row r="8423" spans="1:2">
      <c r="A8423" s="105" t="str">
        <f>TRIM(Clienti!B8423)</f>
        <v/>
      </c>
      <c r="B8423" s="76">
        <f>Clienti!A8423</f>
        <v>0</v>
      </c>
    </row>
    <row r="8424" spans="1:2">
      <c r="A8424" s="105" t="str">
        <f>TRIM(Clienti!B8424)</f>
        <v/>
      </c>
      <c r="B8424" s="76">
        <f>Clienti!A8424</f>
        <v>0</v>
      </c>
    </row>
    <row r="8425" spans="1:2">
      <c r="A8425" s="105" t="str">
        <f>TRIM(Clienti!B8425)</f>
        <v/>
      </c>
      <c r="B8425" s="76">
        <f>Clienti!A8425</f>
        <v>0</v>
      </c>
    </row>
    <row r="8426" spans="1:2">
      <c r="A8426" s="105" t="str">
        <f>TRIM(Clienti!B8426)</f>
        <v/>
      </c>
      <c r="B8426" s="76">
        <f>Clienti!A8426</f>
        <v>0</v>
      </c>
    </row>
    <row r="8427" spans="1:2">
      <c r="A8427" s="105" t="str">
        <f>TRIM(Clienti!B8427)</f>
        <v/>
      </c>
      <c r="B8427" s="76">
        <f>Clienti!A8427</f>
        <v>0</v>
      </c>
    </row>
    <row r="8428" spans="1:2">
      <c r="A8428" s="105" t="str">
        <f>TRIM(Clienti!B8428)</f>
        <v/>
      </c>
      <c r="B8428" s="76">
        <f>Clienti!A8428</f>
        <v>0</v>
      </c>
    </row>
    <row r="8429" spans="1:2">
      <c r="A8429" s="105" t="str">
        <f>TRIM(Clienti!B8429)</f>
        <v/>
      </c>
      <c r="B8429" s="76">
        <f>Clienti!A8429</f>
        <v>0</v>
      </c>
    </row>
    <row r="8430" spans="1:2">
      <c r="A8430" s="105" t="str">
        <f>TRIM(Clienti!B8430)</f>
        <v/>
      </c>
      <c r="B8430" s="76">
        <f>Clienti!A8430</f>
        <v>0</v>
      </c>
    </row>
    <row r="8431" spans="1:2">
      <c r="A8431" s="105" t="str">
        <f>TRIM(Clienti!B8431)</f>
        <v/>
      </c>
      <c r="B8431" s="76">
        <f>Clienti!A8431</f>
        <v>0</v>
      </c>
    </row>
    <row r="8432" spans="1:2">
      <c r="A8432" s="105" t="str">
        <f>TRIM(Clienti!B8432)</f>
        <v/>
      </c>
      <c r="B8432" s="76">
        <f>Clienti!A8432</f>
        <v>0</v>
      </c>
    </row>
    <row r="8433" spans="1:2">
      <c r="A8433" s="105" t="str">
        <f>TRIM(Clienti!B8433)</f>
        <v/>
      </c>
      <c r="B8433" s="76">
        <f>Clienti!A8433</f>
        <v>0</v>
      </c>
    </row>
    <row r="8434" spans="1:2">
      <c r="A8434" s="105" t="str">
        <f>TRIM(Clienti!B8434)</f>
        <v/>
      </c>
      <c r="B8434" s="76">
        <f>Clienti!A8434</f>
        <v>0</v>
      </c>
    </row>
    <row r="8435" spans="1:2">
      <c r="A8435" s="105" t="str">
        <f>TRIM(Clienti!B8435)</f>
        <v/>
      </c>
      <c r="B8435" s="76">
        <f>Clienti!A8435</f>
        <v>0</v>
      </c>
    </row>
    <row r="8436" spans="1:2">
      <c r="A8436" s="105" t="str">
        <f>TRIM(Clienti!B8436)</f>
        <v/>
      </c>
      <c r="B8436" s="76">
        <f>Clienti!A8436</f>
        <v>0</v>
      </c>
    </row>
    <row r="8437" spans="1:2">
      <c r="A8437" s="105" t="str">
        <f>TRIM(Clienti!B8437)</f>
        <v/>
      </c>
      <c r="B8437" s="76">
        <f>Clienti!A8437</f>
        <v>0</v>
      </c>
    </row>
    <row r="8438" spans="1:2">
      <c r="A8438" s="105" t="str">
        <f>TRIM(Clienti!B8438)</f>
        <v/>
      </c>
      <c r="B8438" s="76">
        <f>Clienti!A8438</f>
        <v>0</v>
      </c>
    </row>
    <row r="8439" spans="1:2">
      <c r="A8439" s="105" t="str">
        <f>TRIM(Clienti!B8439)</f>
        <v/>
      </c>
      <c r="B8439" s="76">
        <f>Clienti!A8439</f>
        <v>0</v>
      </c>
    </row>
    <row r="8440" spans="1:2">
      <c r="A8440" s="105" t="str">
        <f>TRIM(Clienti!B8440)</f>
        <v/>
      </c>
      <c r="B8440" s="76">
        <f>Clienti!A8440</f>
        <v>0</v>
      </c>
    </row>
    <row r="8441" spans="1:2">
      <c r="A8441" s="105" t="str">
        <f>TRIM(Clienti!B8441)</f>
        <v/>
      </c>
      <c r="B8441" s="76">
        <f>Clienti!A8441</f>
        <v>0</v>
      </c>
    </row>
    <row r="8442" spans="1:2">
      <c r="A8442" s="105" t="str">
        <f>TRIM(Clienti!B8442)</f>
        <v/>
      </c>
      <c r="B8442" s="76">
        <f>Clienti!A8442</f>
        <v>0</v>
      </c>
    </row>
    <row r="8443" spans="1:2">
      <c r="A8443" s="105" t="str">
        <f>TRIM(Clienti!B8443)</f>
        <v/>
      </c>
      <c r="B8443" s="76">
        <f>Clienti!A8443</f>
        <v>0</v>
      </c>
    </row>
    <row r="8444" spans="1:2">
      <c r="A8444" s="105" t="str">
        <f>TRIM(Clienti!B8444)</f>
        <v/>
      </c>
      <c r="B8444" s="76">
        <f>Clienti!A8444</f>
        <v>0</v>
      </c>
    </row>
    <row r="8445" spans="1:2">
      <c r="A8445" s="105" t="str">
        <f>TRIM(Clienti!B8445)</f>
        <v/>
      </c>
      <c r="B8445" s="76">
        <f>Clienti!A8445</f>
        <v>0</v>
      </c>
    </row>
    <row r="8446" spans="1:2">
      <c r="A8446" s="105" t="str">
        <f>TRIM(Clienti!B8446)</f>
        <v/>
      </c>
      <c r="B8446" s="76">
        <f>Clienti!A8446</f>
        <v>0</v>
      </c>
    </row>
    <row r="8447" spans="1:2">
      <c r="A8447" s="105" t="str">
        <f>TRIM(Clienti!B8447)</f>
        <v/>
      </c>
      <c r="B8447" s="76">
        <f>Clienti!A8447</f>
        <v>0</v>
      </c>
    </row>
    <row r="8448" spans="1:2">
      <c r="A8448" s="105" t="str">
        <f>TRIM(Clienti!B8448)</f>
        <v/>
      </c>
      <c r="B8448" s="76">
        <f>Clienti!A8448</f>
        <v>0</v>
      </c>
    </row>
    <row r="8449" spans="1:2">
      <c r="A8449" s="105" t="str">
        <f>TRIM(Clienti!B8449)</f>
        <v/>
      </c>
      <c r="B8449" s="76">
        <f>Clienti!A8449</f>
        <v>0</v>
      </c>
    </row>
    <row r="8450" spans="1:2">
      <c r="A8450" s="105" t="str">
        <f>TRIM(Clienti!B8450)</f>
        <v/>
      </c>
      <c r="B8450" s="76">
        <f>Clienti!A8450</f>
        <v>0</v>
      </c>
    </row>
    <row r="8451" spans="1:2">
      <c r="A8451" s="105" t="str">
        <f>TRIM(Clienti!B8451)</f>
        <v/>
      </c>
      <c r="B8451" s="76">
        <f>Clienti!A8451</f>
        <v>0</v>
      </c>
    </row>
    <row r="8452" spans="1:2">
      <c r="A8452" s="105" t="str">
        <f>TRIM(Clienti!B8452)</f>
        <v/>
      </c>
      <c r="B8452" s="76">
        <f>Clienti!A8452</f>
        <v>0</v>
      </c>
    </row>
    <row r="8453" spans="1:2">
      <c r="A8453" s="105" t="str">
        <f>TRIM(Clienti!B8453)</f>
        <v/>
      </c>
      <c r="B8453" s="76">
        <f>Clienti!A8453</f>
        <v>0</v>
      </c>
    </row>
    <row r="8454" spans="1:2">
      <c r="A8454" s="105" t="str">
        <f>TRIM(Clienti!B8454)</f>
        <v/>
      </c>
      <c r="B8454" s="76">
        <f>Clienti!A8454</f>
        <v>0</v>
      </c>
    </row>
    <row r="8455" spans="1:2">
      <c r="A8455" s="105" t="str">
        <f>TRIM(Clienti!B8455)</f>
        <v/>
      </c>
      <c r="B8455" s="76">
        <f>Clienti!A8455</f>
        <v>0</v>
      </c>
    </row>
    <row r="8456" spans="1:2">
      <c r="A8456" s="105" t="str">
        <f>TRIM(Clienti!B8456)</f>
        <v/>
      </c>
      <c r="B8456" s="76">
        <f>Clienti!A8456</f>
        <v>0</v>
      </c>
    </row>
    <row r="8457" spans="1:2">
      <c r="A8457" s="105" t="str">
        <f>TRIM(Clienti!B8457)</f>
        <v/>
      </c>
      <c r="B8457" s="76">
        <f>Clienti!A8457</f>
        <v>0</v>
      </c>
    </row>
    <row r="8458" spans="1:2">
      <c r="A8458" s="105" t="str">
        <f>TRIM(Clienti!B8458)</f>
        <v/>
      </c>
      <c r="B8458" s="76">
        <f>Clienti!A8458</f>
        <v>0</v>
      </c>
    </row>
    <row r="8459" spans="1:2">
      <c r="A8459" s="105" t="str">
        <f>TRIM(Clienti!B8459)</f>
        <v/>
      </c>
      <c r="B8459" s="76">
        <f>Clienti!A8459</f>
        <v>0</v>
      </c>
    </row>
    <row r="8460" spans="1:2">
      <c r="A8460" s="105" t="str">
        <f>TRIM(Clienti!B8460)</f>
        <v/>
      </c>
      <c r="B8460" s="76">
        <f>Clienti!A8460</f>
        <v>0</v>
      </c>
    </row>
    <row r="8461" spans="1:2">
      <c r="A8461" s="105" t="str">
        <f>TRIM(Clienti!B8461)</f>
        <v/>
      </c>
      <c r="B8461" s="76">
        <f>Clienti!A8461</f>
        <v>0</v>
      </c>
    </row>
    <row r="8462" spans="1:2">
      <c r="A8462" s="105" t="str">
        <f>TRIM(Clienti!B8462)</f>
        <v/>
      </c>
      <c r="B8462" s="76">
        <f>Clienti!A8462</f>
        <v>0</v>
      </c>
    </row>
    <row r="8463" spans="1:2">
      <c r="A8463" s="105" t="str">
        <f>TRIM(Clienti!B8463)</f>
        <v/>
      </c>
      <c r="B8463" s="76">
        <f>Clienti!A8463</f>
        <v>0</v>
      </c>
    </row>
    <row r="8464" spans="1:2">
      <c r="A8464" s="105" t="str">
        <f>TRIM(Clienti!B8464)</f>
        <v/>
      </c>
      <c r="B8464" s="76">
        <f>Clienti!A8464</f>
        <v>0</v>
      </c>
    </row>
    <row r="8465" spans="1:2">
      <c r="A8465" s="105" t="str">
        <f>TRIM(Clienti!B8465)</f>
        <v/>
      </c>
      <c r="B8465" s="76">
        <f>Clienti!A8465</f>
        <v>0</v>
      </c>
    </row>
    <row r="8466" spans="1:2">
      <c r="A8466" s="105" t="str">
        <f>TRIM(Clienti!B8466)</f>
        <v/>
      </c>
      <c r="B8466" s="76">
        <f>Clienti!A8466</f>
        <v>0</v>
      </c>
    </row>
    <row r="8467" spans="1:2">
      <c r="A8467" s="105" t="str">
        <f>TRIM(Clienti!B8467)</f>
        <v/>
      </c>
      <c r="B8467" s="76">
        <f>Clienti!A8467</f>
        <v>0</v>
      </c>
    </row>
    <row r="8468" spans="1:2">
      <c r="A8468" s="105" t="str">
        <f>TRIM(Clienti!B8468)</f>
        <v/>
      </c>
      <c r="B8468" s="76">
        <f>Clienti!A8468</f>
        <v>0</v>
      </c>
    </row>
    <row r="8469" spans="1:2">
      <c r="A8469" s="105" t="str">
        <f>TRIM(Clienti!B8469)</f>
        <v/>
      </c>
      <c r="B8469" s="76">
        <f>Clienti!A8469</f>
        <v>0</v>
      </c>
    </row>
    <row r="8470" spans="1:2">
      <c r="A8470" s="105" t="str">
        <f>TRIM(Clienti!B8470)</f>
        <v/>
      </c>
      <c r="B8470" s="76">
        <f>Clienti!A8470</f>
        <v>0</v>
      </c>
    </row>
    <row r="8471" spans="1:2">
      <c r="A8471" s="105" t="str">
        <f>TRIM(Clienti!B8471)</f>
        <v/>
      </c>
      <c r="B8471" s="76">
        <f>Clienti!A8471</f>
        <v>0</v>
      </c>
    </row>
    <row r="8472" spans="1:2">
      <c r="A8472" s="105" t="str">
        <f>TRIM(Clienti!B8472)</f>
        <v/>
      </c>
      <c r="B8472" s="76">
        <f>Clienti!A8472</f>
        <v>0</v>
      </c>
    </row>
    <row r="8473" spans="1:2">
      <c r="A8473" s="105" t="str">
        <f>TRIM(Clienti!B8473)</f>
        <v/>
      </c>
      <c r="B8473" s="76">
        <f>Clienti!A8473</f>
        <v>0</v>
      </c>
    </row>
    <row r="8474" spans="1:2">
      <c r="A8474" s="105" t="str">
        <f>TRIM(Clienti!B8474)</f>
        <v/>
      </c>
      <c r="B8474" s="76">
        <f>Clienti!A8474</f>
        <v>0</v>
      </c>
    </row>
    <row r="8475" spans="1:2">
      <c r="A8475" s="105" t="str">
        <f>TRIM(Clienti!B8475)</f>
        <v/>
      </c>
      <c r="B8475" s="76">
        <f>Clienti!A8475</f>
        <v>0</v>
      </c>
    </row>
    <row r="8476" spans="1:2">
      <c r="A8476" s="105" t="str">
        <f>TRIM(Clienti!B8476)</f>
        <v/>
      </c>
      <c r="B8476" s="76">
        <f>Clienti!A8476</f>
        <v>0</v>
      </c>
    </row>
    <row r="8477" spans="1:2">
      <c r="A8477" s="105" t="str">
        <f>TRIM(Clienti!B8477)</f>
        <v/>
      </c>
      <c r="B8477" s="76">
        <f>Clienti!A8477</f>
        <v>0</v>
      </c>
    </row>
    <row r="8478" spans="1:2">
      <c r="A8478" s="105" t="str">
        <f>TRIM(Clienti!B8478)</f>
        <v/>
      </c>
      <c r="B8478" s="76">
        <f>Clienti!A8478</f>
        <v>0</v>
      </c>
    </row>
    <row r="8479" spans="1:2">
      <c r="A8479" s="105" t="str">
        <f>TRIM(Clienti!B8479)</f>
        <v/>
      </c>
      <c r="B8479" s="76">
        <f>Clienti!A8479</f>
        <v>0</v>
      </c>
    </row>
    <row r="8480" spans="1:2">
      <c r="A8480" s="105" t="str">
        <f>TRIM(Clienti!B8480)</f>
        <v/>
      </c>
      <c r="B8480" s="76">
        <f>Clienti!A8480</f>
        <v>0</v>
      </c>
    </row>
    <row r="8481" spans="1:2">
      <c r="A8481" s="105" t="str">
        <f>TRIM(Clienti!B8481)</f>
        <v/>
      </c>
      <c r="B8481" s="76">
        <f>Clienti!A8481</f>
        <v>0</v>
      </c>
    </row>
    <row r="8482" spans="1:2">
      <c r="A8482" s="105" t="str">
        <f>TRIM(Clienti!B8482)</f>
        <v/>
      </c>
      <c r="B8482" s="76">
        <f>Clienti!A8482</f>
        <v>0</v>
      </c>
    </row>
    <row r="8483" spans="1:2">
      <c r="A8483" s="105" t="str">
        <f>TRIM(Clienti!B8483)</f>
        <v/>
      </c>
      <c r="B8483" s="76">
        <f>Clienti!A8483</f>
        <v>0</v>
      </c>
    </row>
    <row r="8484" spans="1:2">
      <c r="A8484" s="105" t="str">
        <f>TRIM(Clienti!B8484)</f>
        <v/>
      </c>
      <c r="B8484" s="76">
        <f>Clienti!A8484</f>
        <v>0</v>
      </c>
    </row>
    <row r="8485" spans="1:2">
      <c r="A8485" s="105" t="str">
        <f>TRIM(Clienti!B8485)</f>
        <v/>
      </c>
      <c r="B8485" s="76">
        <f>Clienti!A8485</f>
        <v>0</v>
      </c>
    </row>
    <row r="8486" spans="1:2">
      <c r="A8486" s="105" t="str">
        <f>TRIM(Clienti!B8486)</f>
        <v/>
      </c>
      <c r="B8486" s="76">
        <f>Clienti!A8486</f>
        <v>0</v>
      </c>
    </row>
    <row r="8487" spans="1:2">
      <c r="A8487" s="105" t="str">
        <f>TRIM(Clienti!B8487)</f>
        <v/>
      </c>
      <c r="B8487" s="76">
        <f>Clienti!A8487</f>
        <v>0</v>
      </c>
    </row>
    <row r="8488" spans="1:2">
      <c r="A8488" s="105" t="str">
        <f>TRIM(Clienti!B8488)</f>
        <v/>
      </c>
      <c r="B8488" s="76">
        <f>Clienti!A8488</f>
        <v>0</v>
      </c>
    </row>
    <row r="8489" spans="1:2">
      <c r="A8489" s="105" t="str">
        <f>TRIM(Clienti!B8489)</f>
        <v/>
      </c>
      <c r="B8489" s="76">
        <f>Clienti!A8489</f>
        <v>0</v>
      </c>
    </row>
    <row r="8490" spans="1:2">
      <c r="A8490" s="105" t="str">
        <f>TRIM(Clienti!B8490)</f>
        <v/>
      </c>
      <c r="B8490" s="76">
        <f>Clienti!A8490</f>
        <v>0</v>
      </c>
    </row>
    <row r="8491" spans="1:2">
      <c r="A8491" s="105" t="str">
        <f>TRIM(Clienti!B8491)</f>
        <v/>
      </c>
      <c r="B8491" s="76">
        <f>Clienti!A8491</f>
        <v>0</v>
      </c>
    </row>
    <row r="8492" spans="1:2">
      <c r="A8492" s="105" t="str">
        <f>TRIM(Clienti!B8492)</f>
        <v/>
      </c>
      <c r="B8492" s="76">
        <f>Clienti!A8492</f>
        <v>0</v>
      </c>
    </row>
    <row r="8493" spans="1:2">
      <c r="A8493" s="105" t="str">
        <f>TRIM(Clienti!B8493)</f>
        <v/>
      </c>
      <c r="B8493" s="76">
        <f>Clienti!A8493</f>
        <v>0</v>
      </c>
    </row>
    <row r="8494" spans="1:2">
      <c r="A8494" s="105" t="str">
        <f>TRIM(Clienti!B8494)</f>
        <v/>
      </c>
      <c r="B8494" s="76">
        <f>Clienti!A8494</f>
        <v>0</v>
      </c>
    </row>
    <row r="8495" spans="1:2">
      <c r="A8495" s="105" t="str">
        <f>TRIM(Clienti!B8495)</f>
        <v/>
      </c>
      <c r="B8495" s="76">
        <f>Clienti!A8495</f>
        <v>0</v>
      </c>
    </row>
    <row r="8496" spans="1:2">
      <c r="A8496" s="105" t="str">
        <f>TRIM(Clienti!B8496)</f>
        <v/>
      </c>
      <c r="B8496" s="76">
        <f>Clienti!A8496</f>
        <v>0</v>
      </c>
    </row>
    <row r="8497" spans="1:2">
      <c r="A8497" s="105" t="str">
        <f>TRIM(Clienti!B8497)</f>
        <v/>
      </c>
      <c r="B8497" s="76">
        <f>Clienti!A8497</f>
        <v>0</v>
      </c>
    </row>
    <row r="8498" spans="1:2">
      <c r="A8498" s="105" t="str">
        <f>TRIM(Clienti!B8498)</f>
        <v/>
      </c>
      <c r="B8498" s="76">
        <f>Clienti!A8498</f>
        <v>0</v>
      </c>
    </row>
    <row r="8499" spans="1:2">
      <c r="A8499" s="105" t="str">
        <f>TRIM(Clienti!B8499)</f>
        <v/>
      </c>
      <c r="B8499" s="76">
        <f>Clienti!A8499</f>
        <v>0</v>
      </c>
    </row>
    <row r="8500" spans="1:2">
      <c r="A8500" s="105" t="str">
        <f>TRIM(Clienti!B8500)</f>
        <v/>
      </c>
      <c r="B8500" s="76">
        <f>Clienti!A8500</f>
        <v>0</v>
      </c>
    </row>
  </sheetData>
  <sheetProtection algorithmName="SHA-512" hashValue="nv9/53FV0+CyeQ2SMrssralHSRoOk6vcYA4N+1nbRuUHX9fBGnzEkzkhYjhPD2Tff9FJG34sKxNP6YIl72RArQ==" saltValue="/S2zOy8AooEzdmJnlawgVw==" spinCount="100000" sheet="1" objects="1" scenarios="1"/>
  <pageMargins left="0.7" right="0.7" top="0.75" bottom="0.75" header="0.3" footer="0.3"/>
  <pageSetup orientation="portrait" r:id="rId1"/>
  <ignoredErrors>
    <ignoredError sqref="A1:A1048576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4"/>
  <sheetViews>
    <sheetView workbookViewId="0">
      <selection activeCell="K16" sqref="K16"/>
    </sheetView>
  </sheetViews>
  <sheetFormatPr defaultColWidth="9.109375" defaultRowHeight="14.4"/>
  <cols>
    <col min="1" max="1" width="9" customWidth="1"/>
    <col min="2" max="2" width="33.88671875" customWidth="1"/>
    <col min="3" max="3" width="44.5546875" customWidth="1"/>
  </cols>
  <sheetData>
    <row r="1" spans="1:3" ht="12" customHeight="1" thickBot="1">
      <c r="A1" s="732"/>
      <c r="B1" s="733"/>
      <c r="C1" s="734"/>
    </row>
    <row r="2" spans="1:3" ht="50.25" customHeight="1" thickBot="1">
      <c r="A2" s="742"/>
      <c r="B2" s="743"/>
      <c r="C2" s="744"/>
    </row>
    <row r="3" spans="1:3" ht="12.75" customHeight="1" thickBot="1">
      <c r="A3" s="735" t="s">
        <v>318</v>
      </c>
      <c r="B3" s="738"/>
      <c r="C3" s="739"/>
    </row>
    <row r="4" spans="1:3" ht="35.25" customHeight="1" thickBot="1">
      <c r="A4" s="736"/>
      <c r="B4" s="745" t="s">
        <v>349</v>
      </c>
      <c r="C4" s="746"/>
    </row>
    <row r="5" spans="1:3" ht="12" customHeight="1" thickBot="1">
      <c r="A5" s="736"/>
      <c r="B5" s="740"/>
      <c r="C5" s="741"/>
    </row>
    <row r="6" spans="1:3" ht="36" customHeight="1" thickBot="1">
      <c r="A6" s="736"/>
      <c r="B6" s="48" t="s">
        <v>307</v>
      </c>
      <c r="C6" s="396">
        <f>_OFERTA_COD_CLIENT</f>
        <v>1000002729</v>
      </c>
    </row>
    <row r="7" spans="1:3" ht="36" customHeight="1" thickBot="1">
      <c r="A7" s="736"/>
      <c r="B7" s="50" t="s">
        <v>350</v>
      </c>
      <c r="C7" s="397" t="str">
        <f>_DATE_CLIENT_NUME_CLIENT</f>
        <v>IND CEMA INTERNATIONAL SRL</v>
      </c>
    </row>
    <row r="8" spans="1:3" ht="21" customHeight="1">
      <c r="A8" s="736"/>
      <c r="B8" s="49" t="s">
        <v>137</v>
      </c>
      <c r="C8" s="398" t="str">
        <f>_DATE_CLIENT_JUDET_CLIENT</f>
        <v>Buzau</v>
      </c>
    </row>
    <row r="9" spans="1:3" ht="21" customHeight="1">
      <c r="A9" s="736"/>
      <c r="B9" s="42" t="s">
        <v>303</v>
      </c>
      <c r="C9" s="399" t="str">
        <f>_DATE_CLIENT_LOCALITATE_CLIENT</f>
        <v>RAMNICU SARAT</v>
      </c>
    </row>
    <row r="10" spans="1:3" ht="21" customHeight="1">
      <c r="A10" s="736"/>
      <c r="B10" s="42" t="s">
        <v>304</v>
      </c>
      <c r="C10" s="399" t="str">
        <f>_DATE_CLIENT_STRADA</f>
        <v>ALEXANDRU IOAN CUZA 36</v>
      </c>
    </row>
    <row r="11" spans="1:3" ht="21" customHeight="1">
      <c r="A11" s="736"/>
      <c r="B11" s="42" t="s">
        <v>345</v>
      </c>
      <c r="C11" s="399" t="str">
        <f>_DATE_CLIENT_CONTACT_NUME_1</f>
        <v>Cosmin Raileanu</v>
      </c>
    </row>
    <row r="12" spans="1:3" ht="21" customHeight="1">
      <c r="A12" s="736"/>
      <c r="B12" s="42" t="s">
        <v>310</v>
      </c>
      <c r="C12" s="399" t="str">
        <f>_DATE_CLIENT_CONTACT_TEL_MOBIL_1</f>
        <v>0768069555</v>
      </c>
    </row>
    <row r="13" spans="1:3" ht="21" customHeight="1">
      <c r="A13" s="736"/>
      <c r="B13" s="42" t="s">
        <v>305</v>
      </c>
      <c r="C13" s="399" t="str">
        <f>_DATE_CLIENT_CONTACT_TEL_FIX_1</f>
        <v/>
      </c>
    </row>
    <row r="14" spans="1:3" ht="21" customHeight="1" thickBot="1">
      <c r="A14" s="736"/>
      <c r="B14" s="47" t="s">
        <v>60</v>
      </c>
      <c r="C14" s="400" t="str">
        <f>_DATE_CLIENT_CONTACT_EMAIL_1</f>
        <v>raileanu.cosmin@gmail.com</v>
      </c>
    </row>
    <row r="15" spans="1:3" ht="21" customHeight="1">
      <c r="A15" s="736"/>
      <c r="B15" s="44" t="s">
        <v>348</v>
      </c>
      <c r="C15" s="401" t="str">
        <f>_OFERTA_NUME_DESTINATAR</f>
        <v>IND CEMA INTERNATIONAL SRL</v>
      </c>
    </row>
    <row r="16" spans="1:3" ht="21" customHeight="1">
      <c r="A16" s="736"/>
      <c r="B16" s="45" t="s">
        <v>347</v>
      </c>
      <c r="C16" s="402" t="str">
        <f>VLOOKUP(_OFERTA_NUME_DESTINATAR,_TAB_LISTA_DESTINATARI,6,FALSE)</f>
        <v>RAMNICU SARAT</v>
      </c>
    </row>
    <row r="17" spans="1:3" ht="21" customHeight="1">
      <c r="A17" s="736"/>
      <c r="B17" s="45" t="s">
        <v>322</v>
      </c>
      <c r="C17" s="402" t="str">
        <f>VLOOKUP(_OFERTA_NUME_DESTINATAR,_TAB_LISTA_DESTINATARI,12,FALSE)</f>
        <v>ALEXANDRU IOAN CUZA 36</v>
      </c>
    </row>
    <row r="18" spans="1:3" ht="21" customHeight="1">
      <c r="A18" s="736"/>
      <c r="B18" s="45" t="s">
        <v>346</v>
      </c>
      <c r="C18" s="402" t="str">
        <f>VLOOKUP(_OFERTA_NUME_DESTINATAR,_TAB_LISTA_DESTINATARI,7,FALSE)</f>
        <v/>
      </c>
    </row>
    <row r="19" spans="1:3" ht="21" customHeight="1">
      <c r="A19" s="736"/>
      <c r="B19" s="45" t="s">
        <v>310</v>
      </c>
      <c r="C19" s="402" t="str">
        <f>VLOOKUP(_OFERTA_NUME_DESTINATAR,_TAB_LISTA_DESTINATARI,8,FALSE)</f>
        <v>0784433851</v>
      </c>
    </row>
    <row r="20" spans="1:3" ht="21" customHeight="1">
      <c r="A20" s="736"/>
      <c r="B20" s="45" t="s">
        <v>305</v>
      </c>
      <c r="C20" s="402" t="str">
        <f>VLOOKUP(_OFERTA_NUME_DESTINATAR,_TAB_LISTA_DESTINATARI,9,FALSE)</f>
        <v>0784433851</v>
      </c>
    </row>
    <row r="21" spans="1:3" ht="23.25" customHeight="1" thickBot="1">
      <c r="A21" s="736"/>
      <c r="B21" s="46" t="s">
        <v>60</v>
      </c>
      <c r="C21" s="403" t="str">
        <f>VLOOKUP(_OFERTA_NUME_DESTINATAR,_TAB_LISTA_DESTINATARI,11,FALSE)</f>
        <v>elena.tatu@vindem-ieftin.ro</v>
      </c>
    </row>
    <row r="22" spans="1:3" ht="13.5" customHeight="1" thickBot="1">
      <c r="A22" s="736"/>
      <c r="B22" s="747"/>
      <c r="C22" s="748"/>
    </row>
    <row r="23" spans="1:3" ht="39.75" customHeight="1" thickBot="1">
      <c r="A23" s="736"/>
      <c r="B23" s="749" t="s">
        <v>136</v>
      </c>
      <c r="C23" s="750"/>
    </row>
    <row r="24" spans="1:3" ht="13.5" customHeight="1" thickBot="1">
      <c r="A24" s="736"/>
      <c r="B24" s="742"/>
      <c r="C24" s="744"/>
    </row>
    <row r="25" spans="1:3" ht="18.75" customHeight="1">
      <c r="A25" s="736"/>
      <c r="B25" s="33" t="s">
        <v>309</v>
      </c>
      <c r="C25" s="404" t="str">
        <f>_DATE_CLIENT_DIRECTOR_NUME</f>
        <v>IONITA ALEXANDRU-MARIAN</v>
      </c>
    </row>
    <row r="26" spans="1:3" ht="18.75" customHeight="1">
      <c r="A26" s="736"/>
      <c r="B26" s="34" t="s">
        <v>310</v>
      </c>
      <c r="C26" s="405" t="str">
        <f>_DATE_CLIENT_DIRECTOR_TEL</f>
        <v>0725559899</v>
      </c>
    </row>
    <row r="27" spans="1:3" ht="22.5" customHeight="1" thickBot="1">
      <c r="A27" s="736"/>
      <c r="B27" s="35" t="s">
        <v>60</v>
      </c>
      <c r="C27" s="406" t="str">
        <f>_DATE_CLIENT_DIRECTOR_EMAIL</f>
        <v>moldova@bilka.ro</v>
      </c>
    </row>
    <row r="28" spans="1:3" ht="18.75" customHeight="1">
      <c r="A28" s="736"/>
      <c r="B28" s="43" t="s">
        <v>308</v>
      </c>
      <c r="C28" s="407" t="str">
        <f>_DATE_CLIENT_ASISTENT_NUME</f>
        <v>PAVAL GHEORGHE-DRAGOS</v>
      </c>
    </row>
    <row r="29" spans="1:3" ht="18.75" customHeight="1">
      <c r="A29" s="736"/>
      <c r="B29" s="34" t="s">
        <v>310</v>
      </c>
      <c r="C29" s="405" t="str">
        <f>_DATE_CLIENT_ASISTENT_TELEFON</f>
        <v>0737855795</v>
      </c>
    </row>
    <row r="30" spans="1:3" ht="22.5" customHeight="1" thickBot="1">
      <c r="A30" s="736"/>
      <c r="B30" s="35" t="s">
        <v>60</v>
      </c>
      <c r="C30" s="406" t="str">
        <f>_DATE_CLIENT_ASISTENT_EMAIL</f>
        <v/>
      </c>
    </row>
    <row r="31" spans="1:3" ht="18">
      <c r="A31" s="736"/>
      <c r="B31" s="34" t="s">
        <v>315</v>
      </c>
      <c r="C31" s="405" t="s">
        <v>317</v>
      </c>
    </row>
    <row r="32" spans="1:3" ht="18">
      <c r="A32" s="736"/>
      <c r="B32" s="34" t="s">
        <v>316</v>
      </c>
      <c r="C32" s="405" t="s">
        <v>313</v>
      </c>
    </row>
    <row r="33" spans="1:3" ht="18">
      <c r="A33" s="736"/>
      <c r="B33" s="34" t="s">
        <v>306</v>
      </c>
      <c r="C33" s="405" t="s">
        <v>314</v>
      </c>
    </row>
    <row r="34" spans="1:3" ht="21.75" customHeight="1" thickBot="1">
      <c r="A34" s="737"/>
      <c r="B34" s="35" t="s">
        <v>311</v>
      </c>
      <c r="C34" s="408" t="s">
        <v>312</v>
      </c>
    </row>
  </sheetData>
  <sheetProtection algorithmName="SHA-512" hashValue="g7Th9vam3BzkO8o4q/ROD1+ENxaHVZi7aluCQFJw8ih0sYWVwDu0Jpm4ydoto1y5pshkRK2rFeIR27Z7jeJa4Q==" saltValue="7+49VOdZeqt58VTnRV8bGw==" spinCount="100000" sheet="1" objects="1" scenarios="1"/>
  <mergeCells count="9">
    <mergeCell ref="A1:C1"/>
    <mergeCell ref="A3:A34"/>
    <mergeCell ref="B3:C3"/>
    <mergeCell ref="B5:C5"/>
    <mergeCell ref="A2:C2"/>
    <mergeCell ref="B24:C24"/>
    <mergeCell ref="B4:C4"/>
    <mergeCell ref="B22:C22"/>
    <mergeCell ref="B23:C23"/>
  </mergeCells>
  <hyperlinks>
    <hyperlink ref="C27" r:id="rId1" display="sebastian.banciu@bilka.ro"/>
    <hyperlink ref="C30" r:id="rId2" display="radu.vasilescu@bilka.ro"/>
    <hyperlink ref="C34" r:id="rId3"/>
    <hyperlink ref="C21" r:id="rId4" display="t.vaszi@hopesped.ro"/>
    <hyperlink ref="C14" r:id="rId5" display="office@hopesped.ro"/>
  </hyperlinks>
  <pageMargins left="0.7" right="0.7" top="0.75" bottom="0.75" header="0.3" footer="0.3"/>
  <pageSetup paperSize="9" orientation="portrait" r:id="rId6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893"/>
  <sheetViews>
    <sheetView zoomScale="130" zoomScaleNormal="130" workbookViewId="0">
      <selection activeCell="S28" sqref="S28"/>
    </sheetView>
  </sheetViews>
  <sheetFormatPr defaultColWidth="8.88671875" defaultRowHeight="14.4"/>
  <cols>
    <col min="1" max="1" width="1.5546875" style="151" customWidth="1"/>
    <col min="2" max="2" width="8.88671875" style="151"/>
    <col min="3" max="3" width="16.5546875" style="151" customWidth="1"/>
    <col min="4" max="4" width="8.88671875" style="151"/>
    <col min="5" max="5" width="16.88671875" style="151" customWidth="1"/>
    <col min="6" max="6" width="7.109375" style="151" customWidth="1"/>
    <col min="7" max="7" width="11.5546875" style="151" customWidth="1"/>
    <col min="8" max="8" width="8" style="151" customWidth="1"/>
    <col min="9" max="9" width="7.44140625" style="151" customWidth="1"/>
    <col min="10" max="10" width="9.88671875" style="151" customWidth="1"/>
    <col min="11" max="11" width="0.88671875" style="151" customWidth="1"/>
    <col min="12" max="16384" width="8.88671875" style="151"/>
  </cols>
  <sheetData>
    <row r="1" spans="1:11" ht="6" customHeight="1" thickBot="1">
      <c r="A1" s="859"/>
      <c r="B1" s="862"/>
      <c r="C1" s="862"/>
      <c r="D1" s="862"/>
      <c r="E1" s="862"/>
      <c r="F1" s="862"/>
      <c r="G1" s="862"/>
      <c r="H1" s="862"/>
      <c r="I1" s="862"/>
      <c r="J1" s="862"/>
      <c r="K1" s="863"/>
    </row>
    <row r="2" spans="1:11" ht="35.4" customHeight="1" thickBot="1">
      <c r="A2" s="860"/>
      <c r="B2" s="865"/>
      <c r="C2" s="865"/>
      <c r="D2" s="865"/>
      <c r="E2" s="865"/>
      <c r="F2" s="865"/>
      <c r="G2" s="865"/>
      <c r="H2" s="865"/>
      <c r="I2" s="865"/>
      <c r="J2" s="865"/>
      <c r="K2" s="860"/>
    </row>
    <row r="3" spans="1:11" ht="20.100000000000001" customHeight="1" thickBot="1">
      <c r="A3" s="860"/>
      <c r="B3" s="866" t="s">
        <v>2386</v>
      </c>
      <c r="C3" s="866"/>
      <c r="D3" s="866"/>
      <c r="E3" s="866"/>
      <c r="F3" s="866"/>
      <c r="G3" s="866"/>
      <c r="H3" s="866"/>
      <c r="I3" s="866"/>
      <c r="J3" s="866"/>
      <c r="K3" s="860"/>
    </row>
    <row r="4" spans="1:11" ht="4.5" customHeight="1" thickBot="1">
      <c r="A4" s="860"/>
      <c r="B4" s="420"/>
      <c r="C4" s="420"/>
      <c r="D4" s="420"/>
      <c r="E4" s="420"/>
      <c r="F4" s="420"/>
      <c r="G4" s="420"/>
      <c r="H4" s="420"/>
      <c r="I4" s="420"/>
      <c r="J4" s="420"/>
      <c r="K4" s="860"/>
    </row>
    <row r="5" spans="1:11" ht="15" customHeight="1" thickBot="1">
      <c r="A5" s="860"/>
      <c r="B5" s="867" t="s">
        <v>2377</v>
      </c>
      <c r="C5" s="867"/>
      <c r="D5" s="867"/>
      <c r="E5" s="867"/>
      <c r="F5" s="868" t="s">
        <v>2376</v>
      </c>
      <c r="G5" s="869"/>
      <c r="H5" s="869"/>
      <c r="I5" s="869"/>
      <c r="J5" s="870"/>
      <c r="K5" s="860"/>
    </row>
    <row r="6" spans="1:11" ht="10.35" customHeight="1">
      <c r="A6" s="860"/>
      <c r="B6" s="871" t="s">
        <v>2346</v>
      </c>
      <c r="C6" s="857"/>
      <c r="D6" s="854"/>
      <c r="E6" s="855"/>
      <c r="F6" s="872" t="s">
        <v>2346</v>
      </c>
      <c r="G6" s="853"/>
      <c r="H6" s="873"/>
      <c r="I6" s="873"/>
      <c r="J6" s="874"/>
      <c r="K6" s="860"/>
    </row>
    <row r="7" spans="1:11" ht="10.35" customHeight="1">
      <c r="A7" s="860"/>
      <c r="B7" s="831" t="s">
        <v>2347</v>
      </c>
      <c r="C7" s="832"/>
      <c r="D7" s="833"/>
      <c r="E7" s="834"/>
      <c r="F7" s="835" t="s">
        <v>2348</v>
      </c>
      <c r="G7" s="832"/>
      <c r="H7" s="836"/>
      <c r="I7" s="836"/>
      <c r="J7" s="833"/>
      <c r="K7" s="860"/>
    </row>
    <row r="8" spans="1:11" ht="10.35" customHeight="1">
      <c r="A8" s="860"/>
      <c r="B8" s="831" t="s">
        <v>2348</v>
      </c>
      <c r="C8" s="832"/>
      <c r="D8" s="833"/>
      <c r="E8" s="834"/>
      <c r="F8" s="835" t="s">
        <v>2349</v>
      </c>
      <c r="G8" s="832"/>
      <c r="H8" s="836"/>
      <c r="I8" s="836"/>
      <c r="J8" s="833"/>
      <c r="K8" s="860"/>
    </row>
    <row r="9" spans="1:11" ht="10.35" customHeight="1">
      <c r="A9" s="860"/>
      <c r="B9" s="831" t="s">
        <v>2349</v>
      </c>
      <c r="C9" s="832"/>
      <c r="D9" s="833"/>
      <c r="E9" s="834"/>
      <c r="F9" s="835" t="s">
        <v>2350</v>
      </c>
      <c r="G9" s="832"/>
      <c r="H9" s="836"/>
      <c r="I9" s="836"/>
      <c r="J9" s="833"/>
      <c r="K9" s="860"/>
    </row>
    <row r="10" spans="1:11" ht="10.35" customHeight="1">
      <c r="A10" s="860"/>
      <c r="B10" s="831" t="s">
        <v>2350</v>
      </c>
      <c r="C10" s="832"/>
      <c r="D10" s="833"/>
      <c r="E10" s="834"/>
      <c r="F10" s="835" t="s">
        <v>61</v>
      </c>
      <c r="G10" s="832"/>
      <c r="H10" s="836"/>
      <c r="I10" s="836"/>
      <c r="J10" s="833"/>
      <c r="K10" s="860"/>
    </row>
    <row r="11" spans="1:11" ht="10.35" customHeight="1" thickBot="1">
      <c r="A11" s="860"/>
      <c r="B11" s="837" t="s">
        <v>2351</v>
      </c>
      <c r="C11" s="838"/>
      <c r="D11" s="843"/>
      <c r="E11" s="846"/>
      <c r="F11" s="847" t="s">
        <v>66</v>
      </c>
      <c r="G11" s="848"/>
      <c r="H11" s="849"/>
      <c r="I11" s="850"/>
      <c r="J11" s="851"/>
      <c r="K11" s="860"/>
    </row>
    <row r="12" spans="1:11" ht="10.35" customHeight="1">
      <c r="A12" s="860"/>
      <c r="B12" s="852" t="s">
        <v>2367</v>
      </c>
      <c r="C12" s="853"/>
      <c r="D12" s="854"/>
      <c r="E12" s="855"/>
      <c r="F12" s="856" t="s">
        <v>2355</v>
      </c>
      <c r="G12" s="857"/>
      <c r="H12" s="858"/>
      <c r="I12" s="858"/>
      <c r="J12" s="854"/>
      <c r="K12" s="860"/>
    </row>
    <row r="13" spans="1:11" ht="10.35" customHeight="1">
      <c r="A13" s="860"/>
      <c r="B13" s="831" t="s">
        <v>2352</v>
      </c>
      <c r="C13" s="832"/>
      <c r="D13" s="833"/>
      <c r="E13" s="834"/>
      <c r="F13" s="835" t="s">
        <v>2356</v>
      </c>
      <c r="G13" s="832"/>
      <c r="H13" s="836"/>
      <c r="I13" s="836"/>
      <c r="J13" s="833"/>
      <c r="K13" s="860"/>
    </row>
    <row r="14" spans="1:11" ht="10.35" customHeight="1">
      <c r="A14" s="860"/>
      <c r="B14" s="831" t="s">
        <v>66</v>
      </c>
      <c r="C14" s="832"/>
      <c r="D14" s="844"/>
      <c r="E14" s="845"/>
      <c r="F14" s="835" t="s">
        <v>2360</v>
      </c>
      <c r="G14" s="832"/>
      <c r="H14" s="836"/>
      <c r="I14" s="836"/>
      <c r="J14" s="833"/>
      <c r="K14" s="860"/>
    </row>
    <row r="15" spans="1:11" ht="10.35" customHeight="1">
      <c r="A15" s="860"/>
      <c r="B15" s="831" t="s">
        <v>2353</v>
      </c>
      <c r="C15" s="832"/>
      <c r="D15" s="833"/>
      <c r="E15" s="834"/>
      <c r="F15" s="835" t="s">
        <v>2361</v>
      </c>
      <c r="G15" s="832"/>
      <c r="H15" s="836"/>
      <c r="I15" s="836"/>
      <c r="J15" s="833"/>
      <c r="K15" s="860"/>
    </row>
    <row r="16" spans="1:11" ht="10.35" customHeight="1" thickBot="1">
      <c r="A16" s="860"/>
      <c r="B16" s="837" t="s">
        <v>2354</v>
      </c>
      <c r="C16" s="838"/>
      <c r="D16" s="839"/>
      <c r="E16" s="840"/>
      <c r="F16" s="841" t="s">
        <v>2362</v>
      </c>
      <c r="G16" s="838"/>
      <c r="H16" s="842"/>
      <c r="I16" s="842"/>
      <c r="J16" s="843"/>
      <c r="K16" s="860"/>
    </row>
    <row r="17" spans="1:13" ht="15.75" customHeight="1" thickBot="1">
      <c r="A17" s="860"/>
      <c r="B17" s="826"/>
      <c r="C17" s="826"/>
      <c r="D17" s="826"/>
      <c r="E17" s="826"/>
      <c r="F17" s="826"/>
      <c r="G17" s="826"/>
      <c r="H17" s="826"/>
      <c r="I17" s="826"/>
      <c r="J17" s="826"/>
      <c r="K17" s="860"/>
    </row>
    <row r="18" spans="1:13" ht="15" customHeight="1" thickBot="1">
      <c r="A18" s="860"/>
      <c r="B18" s="755" t="s">
        <v>343</v>
      </c>
      <c r="C18" s="756"/>
      <c r="D18" s="756"/>
      <c r="E18" s="756"/>
      <c r="F18" s="756"/>
      <c r="G18" s="716">
        <f>SUM(G20:G23)</f>
        <v>0</v>
      </c>
      <c r="H18" s="714"/>
      <c r="I18" s="714"/>
      <c r="J18" s="715"/>
      <c r="K18" s="860"/>
    </row>
    <row r="19" spans="1:13" ht="20.100000000000001" customHeight="1" thickBot="1">
      <c r="A19" s="860"/>
      <c r="B19" s="827" t="s">
        <v>2838</v>
      </c>
      <c r="C19" s="828"/>
      <c r="D19" s="437" t="s">
        <v>2839</v>
      </c>
      <c r="E19" s="437" t="s">
        <v>2840</v>
      </c>
      <c r="F19" s="437" t="s">
        <v>76</v>
      </c>
      <c r="G19" s="437">
        <f>IF(G18=0,0,"Cantitate")</f>
        <v>0</v>
      </c>
      <c r="H19" s="437" t="s">
        <v>2298</v>
      </c>
      <c r="I19" s="437" t="s">
        <v>2841</v>
      </c>
      <c r="J19" s="435" t="s">
        <v>2365</v>
      </c>
      <c r="K19" s="860"/>
    </row>
    <row r="20" spans="1:13" ht="10.35" customHeight="1">
      <c r="A20" s="860"/>
      <c r="B20" s="824">
        <f>'FORMULAR COMANDA'!E23</f>
        <v>0</v>
      </c>
      <c r="C20" s="829"/>
      <c r="D20" s="438">
        <f>_FC_CULOARE</f>
        <v>0</v>
      </c>
      <c r="E20" s="639">
        <f>_FC_FINISAJ</f>
        <v>0</v>
      </c>
      <c r="F20" s="439">
        <f>_FC_GROSIME</f>
        <v>0</v>
      </c>
      <c r="G20" s="440">
        <f>_FC_SUPRAFATA</f>
        <v>0</v>
      </c>
      <c r="H20" s="513">
        <f>OFERTA_PRET_INVELITOARE*(1+'ADAOSURI AGENT'!K1)</f>
        <v>0</v>
      </c>
      <c r="I20" s="472">
        <f>_OFERTA_DISCOUNT_INVELITOARE</f>
        <v>0</v>
      </c>
      <c r="J20" s="441">
        <f>H20*G20*(1-I20)</f>
        <v>0</v>
      </c>
      <c r="K20" s="860"/>
      <c r="M20"/>
    </row>
    <row r="21" spans="1:13" ht="10.35" customHeight="1">
      <c r="A21" s="860"/>
      <c r="B21" s="754">
        <f>'FORMULAR COMANDA'!E36</f>
        <v>0</v>
      </c>
      <c r="C21" s="830"/>
      <c r="D21" s="442">
        <f>_FC_CULOARE2</f>
        <v>0</v>
      </c>
      <c r="E21" s="638">
        <f>_FC_FINISAJ2</f>
        <v>0</v>
      </c>
      <c r="F21" s="443">
        <f>_FC_GROSIME2</f>
        <v>0</v>
      </c>
      <c r="G21" s="444">
        <f>_FC_SUPRAFATA2</f>
        <v>0</v>
      </c>
      <c r="H21" s="514">
        <f>'FORMULAR COMANDA'!R36*(1+'ADAOSURI AGENT'!K1)</f>
        <v>0</v>
      </c>
      <c r="I21" s="473">
        <f>_OFERTA_DISCOUNT_INVELITOARE2</f>
        <v>0</v>
      </c>
      <c r="J21" s="445">
        <f>H21*G21*(1-I21)</f>
        <v>0</v>
      </c>
      <c r="K21" s="860"/>
      <c r="M21"/>
    </row>
    <row r="22" spans="1:13" ht="10.35" customHeight="1">
      <c r="A22" s="860"/>
      <c r="B22" s="757" t="s">
        <v>2778</v>
      </c>
      <c r="C22" s="830"/>
      <c r="D22" s="442">
        <f>_SIPCA_CULOARE</f>
        <v>0</v>
      </c>
      <c r="E22" s="638">
        <f>_SIPCA_FINISAJ</f>
        <v>0</v>
      </c>
      <c r="F22" s="443">
        <f>_SIPCA_GROSIME</f>
        <v>0</v>
      </c>
      <c r="G22" s="643">
        <f>_SIPCA_CANTITATE</f>
        <v>0</v>
      </c>
      <c r="H22" s="514">
        <f>'FORMULAR COMANDA'!R49*(1+'ADAOSURI AGENT'!K13)</f>
        <v>0</v>
      </c>
      <c r="I22" s="473">
        <f>_OFERTA_DISCOUNT_SIPCA</f>
        <v>0</v>
      </c>
      <c r="J22" s="525">
        <f t="shared" ref="J22" si="0">H22*G22*(1-I22)</f>
        <v>0</v>
      </c>
      <c r="K22" s="860"/>
      <c r="M22"/>
    </row>
    <row r="23" spans="1:13" ht="10.35" customHeight="1" thickBot="1">
      <c r="A23" s="860"/>
      <c r="B23" s="757">
        <f>'FORMULAR TABLA SUBTIRE'!E20</f>
        <v>0</v>
      </c>
      <c r="C23" s="830"/>
      <c r="D23" s="442">
        <f>_FTS_CULOARE</f>
        <v>0</v>
      </c>
      <c r="E23" s="442">
        <f>_FTS_FINISAJ</f>
        <v>0</v>
      </c>
      <c r="F23" s="649">
        <f>_FTS_GROSIME</f>
        <v>0</v>
      </c>
      <c r="G23" s="643">
        <f>_FTS_SUPRAFATA</f>
        <v>0</v>
      </c>
      <c r="H23" s="514">
        <f>'FORMULAR TABLA SUBTIRE'!Q20/CURS_VALUTAR</f>
        <v>0</v>
      </c>
      <c r="I23" s="473">
        <f>'FORMULAR TABLA SUBTIRE'!J30</f>
        <v>0</v>
      </c>
      <c r="J23" s="525">
        <f>H23*G23*(1-I23)</f>
        <v>0</v>
      </c>
      <c r="K23" s="860"/>
    </row>
    <row r="24" spans="1:13" ht="10.35" customHeight="1" thickBot="1">
      <c r="A24" s="860"/>
      <c r="B24" s="448"/>
      <c r="C24" s="449"/>
      <c r="D24" s="449"/>
      <c r="E24" s="449"/>
      <c r="F24" s="449"/>
      <c r="G24" s="720">
        <f>SUM(G20:G23)</f>
        <v>0</v>
      </c>
      <c r="H24" s="449"/>
      <c r="I24" s="450" t="s">
        <v>2842</v>
      </c>
      <c r="J24" s="451">
        <f>SUM(J20:J23)</f>
        <v>0</v>
      </c>
      <c r="K24" s="860"/>
    </row>
    <row r="25" spans="1:13" ht="14.25" customHeight="1" thickBot="1">
      <c r="A25" s="860"/>
      <c r="B25" s="452"/>
      <c r="C25" s="453"/>
      <c r="D25" s="453"/>
      <c r="E25" s="453"/>
      <c r="F25" s="453"/>
      <c r="G25" s="453"/>
      <c r="H25" s="453"/>
      <c r="I25" s="813"/>
      <c r="J25" s="814"/>
      <c r="K25" s="860"/>
    </row>
    <row r="26" spans="1:13" ht="15" customHeight="1" thickBot="1">
      <c r="A26" s="860"/>
      <c r="B26" s="755" t="s">
        <v>2436</v>
      </c>
      <c r="C26" s="756"/>
      <c r="D26" s="756"/>
      <c r="E26" s="756"/>
      <c r="F26" s="756"/>
      <c r="G26" s="721">
        <f>SUM(G28:G76)</f>
        <v>0</v>
      </c>
      <c r="H26" s="714"/>
      <c r="I26" s="714"/>
      <c r="J26" s="715"/>
      <c r="K26" s="860"/>
    </row>
    <row r="27" spans="1:13" ht="20.100000000000001" customHeight="1" thickBot="1">
      <c r="A27" s="860"/>
      <c r="B27" s="761" t="s">
        <v>2843</v>
      </c>
      <c r="C27" s="762"/>
      <c r="D27" s="454" t="s">
        <v>2839</v>
      </c>
      <c r="E27" s="454" t="s">
        <v>2840</v>
      </c>
      <c r="F27" s="454" t="s">
        <v>335</v>
      </c>
      <c r="G27" s="454">
        <f>IF(G26=0,0,"Cantitate")</f>
        <v>0</v>
      </c>
      <c r="H27" s="454" t="s">
        <v>2844</v>
      </c>
      <c r="I27" s="454" t="s">
        <v>2841</v>
      </c>
      <c r="J27" s="455" t="s">
        <v>2365</v>
      </c>
      <c r="K27" s="860"/>
    </row>
    <row r="28" spans="1:13" ht="10.35" customHeight="1">
      <c r="A28" s="860"/>
      <c r="B28" s="824" t="str">
        <f>'FORMULAR COMANDA'!C64</f>
        <v>COAMA MICA</v>
      </c>
      <c r="C28" s="825"/>
      <c r="D28" s="438">
        <f t="shared" ref="D28:D76" si="1">_FC_CULOARE</f>
        <v>0</v>
      </c>
      <c r="E28" s="438">
        <f t="shared" ref="E28:E76" si="2">_FC_FINISAJ</f>
        <v>0</v>
      </c>
      <c r="F28" s="438">
        <f t="shared" ref="F28:F76" si="3">_FC_GROSIME</f>
        <v>0</v>
      </c>
      <c r="G28" s="438">
        <f>'FORMULAR COMANDA'!F64</f>
        <v>0</v>
      </c>
      <c r="H28" s="515">
        <f>'FORMULAR COMANDA'!H64*(1+'ADAOSURI AGENT'!$K$3)</f>
        <v>0</v>
      </c>
      <c r="I28" s="823">
        <f>'FORMULAR COMANDA'!O116</f>
        <v>0</v>
      </c>
      <c r="J28" s="441">
        <f>H28*G28*(1-I$28)</f>
        <v>0</v>
      </c>
      <c r="K28" s="860"/>
    </row>
    <row r="29" spans="1:13" ht="10.35" customHeight="1">
      <c r="A29" s="860"/>
      <c r="B29" s="753" t="str">
        <f>'FORMULAR COMANDA'!C65</f>
        <v>COAMA MARE</v>
      </c>
      <c r="C29" s="754"/>
      <c r="D29" s="442">
        <f t="shared" si="1"/>
        <v>0</v>
      </c>
      <c r="E29" s="442">
        <f t="shared" si="2"/>
        <v>0</v>
      </c>
      <c r="F29" s="442">
        <f t="shared" si="3"/>
        <v>0</v>
      </c>
      <c r="G29" s="442">
        <f>'FORMULAR COMANDA'!F65</f>
        <v>0</v>
      </c>
      <c r="H29" s="516">
        <f>'FORMULAR COMANDA'!H65*(1+'ADAOSURI AGENT'!$K$3)</f>
        <v>0</v>
      </c>
      <c r="I29" s="815"/>
      <c r="J29" s="445">
        <f t="shared" ref="J29:J76" si="4">H29*G29*(1-I$28)</f>
        <v>0</v>
      </c>
      <c r="K29" s="860"/>
    </row>
    <row r="30" spans="1:13" ht="10.35" customHeight="1">
      <c r="A30" s="860"/>
      <c r="B30" s="753" t="str">
        <f>'FORMULAR COMANDA'!C66</f>
        <v>COAMA UNGHIULARA 312 MM</v>
      </c>
      <c r="C30" s="754"/>
      <c r="D30" s="442">
        <f t="shared" si="1"/>
        <v>0</v>
      </c>
      <c r="E30" s="442">
        <f t="shared" si="2"/>
        <v>0</v>
      </c>
      <c r="F30" s="442">
        <f t="shared" si="3"/>
        <v>0</v>
      </c>
      <c r="G30" s="442">
        <f>'FORMULAR COMANDA'!F66</f>
        <v>0</v>
      </c>
      <c r="H30" s="516">
        <f>'FORMULAR COMANDA'!H66*(1+'ADAOSURI AGENT'!$K$3)</f>
        <v>0</v>
      </c>
      <c r="I30" s="815"/>
      <c r="J30" s="445">
        <f t="shared" si="4"/>
        <v>0</v>
      </c>
      <c r="K30" s="860"/>
    </row>
    <row r="31" spans="1:13" ht="10.35" customHeight="1">
      <c r="A31" s="860"/>
      <c r="B31" s="753" t="str">
        <f>'FORMULAR COMANDA'!C67</f>
        <v>BORDURA FRONTON 312 MM</v>
      </c>
      <c r="C31" s="754"/>
      <c r="D31" s="442">
        <f t="shared" si="1"/>
        <v>0</v>
      </c>
      <c r="E31" s="442">
        <f t="shared" si="2"/>
        <v>0</v>
      </c>
      <c r="F31" s="442">
        <f t="shared" si="3"/>
        <v>0</v>
      </c>
      <c r="G31" s="442">
        <f>'FORMULAR COMANDA'!F67</f>
        <v>0</v>
      </c>
      <c r="H31" s="516">
        <f>'FORMULAR COMANDA'!H67*(1+'ADAOSURI AGENT'!$K$3)</f>
        <v>0</v>
      </c>
      <c r="I31" s="815"/>
      <c r="J31" s="445">
        <f t="shared" si="4"/>
        <v>0</v>
      </c>
      <c r="K31" s="860"/>
    </row>
    <row r="32" spans="1:13" ht="10.35" customHeight="1">
      <c r="A32" s="860"/>
      <c r="B32" s="753" t="str">
        <f>'FORMULAR COMANDA'!C68</f>
        <v>COLECTOR FRONTON 156 MM</v>
      </c>
      <c r="C32" s="754"/>
      <c r="D32" s="442">
        <f t="shared" si="1"/>
        <v>0</v>
      </c>
      <c r="E32" s="442">
        <f t="shared" si="2"/>
        <v>0</v>
      </c>
      <c r="F32" s="442">
        <f t="shared" si="3"/>
        <v>0</v>
      </c>
      <c r="G32" s="442">
        <f>'FORMULAR COMANDA'!F68</f>
        <v>0</v>
      </c>
      <c r="H32" s="516">
        <f>'FORMULAR COMANDA'!H68*(1+'ADAOSURI AGENT'!$K$3)</f>
        <v>0</v>
      </c>
      <c r="I32" s="815"/>
      <c r="J32" s="445">
        <f t="shared" si="4"/>
        <v>0</v>
      </c>
      <c r="K32" s="860"/>
    </row>
    <row r="33" spans="1:11" ht="10.35" customHeight="1">
      <c r="A33" s="860"/>
      <c r="B33" s="753" t="str">
        <f>'FORMULAR COMANDA'!C69</f>
        <v>FRONTON SUB TIGLA 312 MM</v>
      </c>
      <c r="C33" s="754"/>
      <c r="D33" s="442">
        <f t="shared" si="1"/>
        <v>0</v>
      </c>
      <c r="E33" s="442">
        <f t="shared" si="2"/>
        <v>0</v>
      </c>
      <c r="F33" s="442">
        <f t="shared" si="3"/>
        <v>0</v>
      </c>
      <c r="G33" s="442">
        <f>'FORMULAR COMANDA'!F69</f>
        <v>0</v>
      </c>
      <c r="H33" s="516">
        <f>'FORMULAR COMANDA'!H69*(1+'ADAOSURI AGENT'!$K$3)</f>
        <v>0</v>
      </c>
      <c r="I33" s="815"/>
      <c r="J33" s="445">
        <f t="shared" si="4"/>
        <v>0</v>
      </c>
      <c r="K33" s="860"/>
    </row>
    <row r="34" spans="1:11" ht="10.35" customHeight="1">
      <c r="A34" s="860"/>
      <c r="B34" s="753" t="str">
        <f>'FORMULAR COMANDA'!C70</f>
        <v>PARAVANT DE BAZA 312MM</v>
      </c>
      <c r="C34" s="754"/>
      <c r="D34" s="442">
        <f t="shared" si="1"/>
        <v>0</v>
      </c>
      <c r="E34" s="442">
        <f t="shared" si="2"/>
        <v>0</v>
      </c>
      <c r="F34" s="442">
        <f t="shared" si="3"/>
        <v>0</v>
      </c>
      <c r="G34" s="442">
        <f>'FORMULAR COMANDA'!F70</f>
        <v>0</v>
      </c>
      <c r="H34" s="516">
        <f>'FORMULAR COMANDA'!H70*(1+'ADAOSURI AGENT'!$K$3)</f>
        <v>0</v>
      </c>
      <c r="I34" s="815"/>
      <c r="J34" s="445">
        <f t="shared" si="4"/>
        <v>0</v>
      </c>
      <c r="K34" s="860"/>
    </row>
    <row r="35" spans="1:11" ht="10.35" customHeight="1">
      <c r="A35" s="860"/>
      <c r="B35" s="753" t="str">
        <f>'FORMULAR COMANDA'!C71</f>
        <v>BORDURA STREASINA 208 MM</v>
      </c>
      <c r="C35" s="754"/>
      <c r="D35" s="442">
        <f t="shared" si="1"/>
        <v>0</v>
      </c>
      <c r="E35" s="442">
        <f t="shared" si="2"/>
        <v>0</v>
      </c>
      <c r="F35" s="442">
        <f t="shared" si="3"/>
        <v>0</v>
      </c>
      <c r="G35" s="442">
        <f>'FORMULAR COMANDA'!F71</f>
        <v>0</v>
      </c>
      <c r="H35" s="516">
        <f>'FORMULAR COMANDA'!H71*(1+'ADAOSURI AGENT'!$K$3)</f>
        <v>0</v>
      </c>
      <c r="I35" s="815"/>
      <c r="J35" s="445">
        <f t="shared" si="4"/>
        <v>0</v>
      </c>
      <c r="K35" s="860"/>
    </row>
    <row r="36" spans="1:11" ht="10.35" customHeight="1">
      <c r="A36" s="860"/>
      <c r="B36" s="753" t="str">
        <f>'FORMULAR COMANDA'!C72</f>
        <v>BORDURA LA PERETE 208 MM</v>
      </c>
      <c r="C36" s="754"/>
      <c r="D36" s="442">
        <f t="shared" si="1"/>
        <v>0</v>
      </c>
      <c r="E36" s="442">
        <f t="shared" si="2"/>
        <v>0</v>
      </c>
      <c r="F36" s="442">
        <f t="shared" si="3"/>
        <v>0</v>
      </c>
      <c r="G36" s="442">
        <f>'FORMULAR COMANDA'!F72</f>
        <v>0</v>
      </c>
      <c r="H36" s="516">
        <f>'FORMULAR COMANDA'!H72*(1+'ADAOSURI AGENT'!$K$3)</f>
        <v>0</v>
      </c>
      <c r="I36" s="815"/>
      <c r="J36" s="445">
        <f t="shared" si="4"/>
        <v>0</v>
      </c>
      <c r="K36" s="860"/>
    </row>
    <row r="37" spans="1:11" ht="10.35" customHeight="1">
      <c r="A37" s="860"/>
      <c r="B37" s="753" t="str">
        <f>'FORMULAR COMANDA'!C73</f>
        <v>FIXAREA PLACILOR PE ZID 208 MM</v>
      </c>
      <c r="C37" s="754"/>
      <c r="D37" s="442">
        <f t="shared" si="1"/>
        <v>0</v>
      </c>
      <c r="E37" s="442">
        <f t="shared" si="2"/>
        <v>0</v>
      </c>
      <c r="F37" s="442">
        <f t="shared" si="3"/>
        <v>0</v>
      </c>
      <c r="G37" s="442">
        <f>'FORMULAR COMANDA'!F73</f>
        <v>0</v>
      </c>
      <c r="H37" s="516">
        <f>'FORMULAR COMANDA'!H73*(1+'ADAOSURI AGENT'!$K$3)</f>
        <v>0</v>
      </c>
      <c r="I37" s="815"/>
      <c r="J37" s="445">
        <f t="shared" si="4"/>
        <v>0</v>
      </c>
      <c r="K37" s="860"/>
    </row>
    <row r="38" spans="1:11" ht="10.35" customHeight="1">
      <c r="A38" s="860"/>
      <c r="B38" s="753" t="str">
        <f>'FORMULAR COMANDA'!C74</f>
        <v>DOLIE 417 MM</v>
      </c>
      <c r="C38" s="754"/>
      <c r="D38" s="442">
        <f t="shared" si="1"/>
        <v>0</v>
      </c>
      <c r="E38" s="442">
        <f t="shared" si="2"/>
        <v>0</v>
      </c>
      <c r="F38" s="442">
        <f t="shared" si="3"/>
        <v>0</v>
      </c>
      <c r="G38" s="442">
        <f>'FORMULAR COMANDA'!F74</f>
        <v>0</v>
      </c>
      <c r="H38" s="516">
        <f>'FORMULAR COMANDA'!H74*(1+'ADAOSURI AGENT'!$K$3)</f>
        <v>0</v>
      </c>
      <c r="I38" s="815"/>
      <c r="J38" s="445">
        <f t="shared" si="4"/>
        <v>0</v>
      </c>
      <c r="K38" s="860"/>
    </row>
    <row r="39" spans="1:11" ht="10.35" customHeight="1">
      <c r="A39" s="860"/>
      <c r="B39" s="753" t="str">
        <f>'FORMULAR COMANDA'!C75</f>
        <v>RUPEREA PANTEI CONVEXA 250 MM</v>
      </c>
      <c r="C39" s="754"/>
      <c r="D39" s="442">
        <f t="shared" si="1"/>
        <v>0</v>
      </c>
      <c r="E39" s="442">
        <f t="shared" si="2"/>
        <v>0</v>
      </c>
      <c r="F39" s="442">
        <f t="shared" si="3"/>
        <v>0</v>
      </c>
      <c r="G39" s="442">
        <f>'FORMULAR COMANDA'!F75</f>
        <v>0</v>
      </c>
      <c r="H39" s="516">
        <f>'FORMULAR COMANDA'!H75*(1+'ADAOSURI AGENT'!$K$3)</f>
        <v>0</v>
      </c>
      <c r="I39" s="815"/>
      <c r="J39" s="445">
        <f t="shared" si="4"/>
        <v>0</v>
      </c>
      <c r="K39" s="860"/>
    </row>
    <row r="40" spans="1:11" ht="10.35" customHeight="1">
      <c r="A40" s="860"/>
      <c r="B40" s="753" t="str">
        <f>'FORMULAR COMANDA'!C76</f>
        <v>RUPEREA PANTEI CONCAVA 250 MM</v>
      </c>
      <c r="C40" s="754"/>
      <c r="D40" s="442">
        <f t="shared" si="1"/>
        <v>0</v>
      </c>
      <c r="E40" s="442">
        <f t="shared" si="2"/>
        <v>0</v>
      </c>
      <c r="F40" s="442">
        <f t="shared" si="3"/>
        <v>0</v>
      </c>
      <c r="G40" s="442">
        <f>'FORMULAR COMANDA'!F76</f>
        <v>0</v>
      </c>
      <c r="H40" s="516">
        <f>'FORMULAR COMANDA'!H76*(1+'ADAOSURI AGENT'!$K$3)</f>
        <v>0</v>
      </c>
      <c r="I40" s="815"/>
      <c r="J40" s="445">
        <f t="shared" si="4"/>
        <v>0</v>
      </c>
      <c r="K40" s="860"/>
    </row>
    <row r="41" spans="1:11" ht="10.35" customHeight="1">
      <c r="A41" s="860"/>
      <c r="B41" s="753" t="str">
        <f>'FORMULAR COMANDA'!C77</f>
        <v>SEMICOAMA 312 MM</v>
      </c>
      <c r="C41" s="754"/>
      <c r="D41" s="442">
        <f t="shared" si="1"/>
        <v>0</v>
      </c>
      <c r="E41" s="442">
        <f t="shared" si="2"/>
        <v>0</v>
      </c>
      <c r="F41" s="442">
        <f t="shared" si="3"/>
        <v>0</v>
      </c>
      <c r="G41" s="442">
        <f>'FORMULAR COMANDA'!F77</f>
        <v>0</v>
      </c>
      <c r="H41" s="516">
        <f>'FORMULAR COMANDA'!H77*(1+'ADAOSURI AGENT'!$K$3)</f>
        <v>0</v>
      </c>
      <c r="I41" s="815"/>
      <c r="J41" s="445">
        <f t="shared" si="4"/>
        <v>0</v>
      </c>
      <c r="K41" s="860"/>
    </row>
    <row r="42" spans="1:11" ht="10.35" customHeight="1">
      <c r="A42" s="860"/>
      <c r="B42" s="753" t="str">
        <f>'FORMULAR COMANDA'!C78</f>
        <v>OPRITOR ZAPADA 2 ML</v>
      </c>
      <c r="C42" s="754"/>
      <c r="D42" s="442">
        <f t="shared" si="1"/>
        <v>0</v>
      </c>
      <c r="E42" s="442">
        <f t="shared" si="2"/>
        <v>0</v>
      </c>
      <c r="F42" s="442">
        <f t="shared" si="3"/>
        <v>0</v>
      </c>
      <c r="G42" s="442">
        <f>'FORMULAR COMANDA'!F78</f>
        <v>0</v>
      </c>
      <c r="H42" s="516">
        <f>'FORMULAR COMANDA'!H78*(1+'ADAOSURI AGENT'!$K$3)</f>
        <v>0</v>
      </c>
      <c r="I42" s="815"/>
      <c r="J42" s="445">
        <f t="shared" si="4"/>
        <v>0</v>
      </c>
      <c r="K42" s="860"/>
    </row>
    <row r="43" spans="1:11" ht="10.35" customHeight="1">
      <c r="A43" s="860"/>
      <c r="B43" s="753" t="str">
        <f>'FORMULAR COMANDA'!C79</f>
        <v>OPRITOR ZAPADA OMEGA</v>
      </c>
      <c r="C43" s="754"/>
      <c r="D43" s="442">
        <f t="shared" si="1"/>
        <v>0</v>
      </c>
      <c r="E43" s="442">
        <f t="shared" si="2"/>
        <v>0</v>
      </c>
      <c r="F43" s="442">
        <f t="shared" si="3"/>
        <v>0</v>
      </c>
      <c r="G43" s="442">
        <f>'FORMULAR COMANDA'!F79</f>
        <v>0</v>
      </c>
      <c r="H43" s="516">
        <f>'FORMULAR COMANDA'!H79*(1+'ADAOSURI AGENT'!$K$3)</f>
        <v>0</v>
      </c>
      <c r="I43" s="815"/>
      <c r="J43" s="445">
        <f t="shared" si="4"/>
        <v>0</v>
      </c>
      <c r="K43" s="860"/>
    </row>
    <row r="44" spans="1:11" ht="10.35" customHeight="1">
      <c r="A44" s="860"/>
      <c r="B44" s="753" t="str">
        <f>'FORMULAR COMANDA'!C80</f>
        <v>SET COS FUM ( 4 PIESE  )</v>
      </c>
      <c r="C44" s="754"/>
      <c r="D44" s="442">
        <f t="shared" si="1"/>
        <v>0</v>
      </c>
      <c r="E44" s="442">
        <f t="shared" si="2"/>
        <v>0</v>
      </c>
      <c r="F44" s="442">
        <f t="shared" si="3"/>
        <v>0</v>
      </c>
      <c r="G44" s="442">
        <f>'FORMULAR COMANDA'!F80</f>
        <v>0</v>
      </c>
      <c r="H44" s="516">
        <f>'FORMULAR COMANDA'!H80*(1+'ADAOSURI AGENT'!$K$3)</f>
        <v>0</v>
      </c>
      <c r="I44" s="815"/>
      <c r="J44" s="445">
        <f t="shared" si="4"/>
        <v>0</v>
      </c>
      <c r="K44" s="860"/>
    </row>
    <row r="45" spans="1:11" ht="10.35" customHeight="1">
      <c r="A45" s="860"/>
      <c r="B45" s="753" t="str">
        <f>'FORMULAR COMANDA'!C81</f>
        <v>ACCESORIU SPECIAL D01</v>
      </c>
      <c r="C45" s="754"/>
      <c r="D45" s="442">
        <f t="shared" si="1"/>
        <v>0</v>
      </c>
      <c r="E45" s="442">
        <f t="shared" si="2"/>
        <v>0</v>
      </c>
      <c r="F45" s="442">
        <f t="shared" si="3"/>
        <v>0</v>
      </c>
      <c r="G45" s="442">
        <f>'FORMULAR COMANDA'!F81</f>
        <v>0</v>
      </c>
      <c r="H45" s="516">
        <f>'FORMULAR COMANDA'!H81*(1+'ADAOSURI AGENT'!$K$3)</f>
        <v>0</v>
      </c>
      <c r="I45" s="815"/>
      <c r="J45" s="445">
        <f t="shared" si="4"/>
        <v>0</v>
      </c>
      <c r="K45" s="860"/>
    </row>
    <row r="46" spans="1:11" ht="10.35" customHeight="1">
      <c r="A46" s="860"/>
      <c r="B46" s="753" t="str">
        <f>'FORMULAR COMANDA'!C82</f>
        <v>ACCESORIU SPECIAL D02</v>
      </c>
      <c r="C46" s="754"/>
      <c r="D46" s="442">
        <f t="shared" si="1"/>
        <v>0</v>
      </c>
      <c r="E46" s="442">
        <f t="shared" si="2"/>
        <v>0</v>
      </c>
      <c r="F46" s="442">
        <f t="shared" si="3"/>
        <v>0</v>
      </c>
      <c r="G46" s="442">
        <f>'FORMULAR COMANDA'!F82</f>
        <v>0</v>
      </c>
      <c r="H46" s="516">
        <f>'FORMULAR COMANDA'!H82*(1+'ADAOSURI AGENT'!$K$3)</f>
        <v>0</v>
      </c>
      <c r="I46" s="815"/>
      <c r="J46" s="445">
        <f t="shared" si="4"/>
        <v>0</v>
      </c>
      <c r="K46" s="860"/>
    </row>
    <row r="47" spans="1:11" ht="10.35" customHeight="1">
      <c r="A47" s="860"/>
      <c r="B47" s="753" t="str">
        <f>'FORMULAR COMANDA'!C83</f>
        <v>ACCESORIU SPECIAL D03</v>
      </c>
      <c r="C47" s="754"/>
      <c r="D47" s="442">
        <f t="shared" si="1"/>
        <v>0</v>
      </c>
      <c r="E47" s="442">
        <f t="shared" si="2"/>
        <v>0</v>
      </c>
      <c r="F47" s="442">
        <f t="shared" si="3"/>
        <v>0</v>
      </c>
      <c r="G47" s="442">
        <f>'FORMULAR COMANDA'!F83</f>
        <v>0</v>
      </c>
      <c r="H47" s="516">
        <f>'FORMULAR COMANDA'!H83*(1+'ADAOSURI AGENT'!$K$3)</f>
        <v>0</v>
      </c>
      <c r="I47" s="815"/>
      <c r="J47" s="445">
        <f t="shared" si="4"/>
        <v>0</v>
      </c>
      <c r="K47" s="860"/>
    </row>
    <row r="48" spans="1:11" ht="10.35" customHeight="1">
      <c r="A48" s="860"/>
      <c r="B48" s="753" t="str">
        <f>'FORMULAR COMANDA'!C84</f>
        <v>ACCESORIU SPECIAL D04</v>
      </c>
      <c r="C48" s="754"/>
      <c r="D48" s="442">
        <f t="shared" si="1"/>
        <v>0</v>
      </c>
      <c r="E48" s="442">
        <f t="shared" si="2"/>
        <v>0</v>
      </c>
      <c r="F48" s="442">
        <f t="shared" si="3"/>
        <v>0</v>
      </c>
      <c r="G48" s="442">
        <f>'FORMULAR COMANDA'!F84</f>
        <v>0</v>
      </c>
      <c r="H48" s="516">
        <f>'FORMULAR COMANDA'!H84*(1+'ADAOSURI AGENT'!$K$3)</f>
        <v>0</v>
      </c>
      <c r="I48" s="815"/>
      <c r="J48" s="445">
        <f t="shared" si="4"/>
        <v>0</v>
      </c>
      <c r="K48" s="860"/>
    </row>
    <row r="49" spans="1:11" ht="10.35" customHeight="1">
      <c r="A49" s="860"/>
      <c r="B49" s="753" t="str">
        <f>'FORMULAR COMANDA'!C85</f>
        <v>ACCESORIU SPECIAL D05</v>
      </c>
      <c r="C49" s="754"/>
      <c r="D49" s="442">
        <f t="shared" si="1"/>
        <v>0</v>
      </c>
      <c r="E49" s="442">
        <f t="shared" si="2"/>
        <v>0</v>
      </c>
      <c r="F49" s="442">
        <f t="shared" si="3"/>
        <v>0</v>
      </c>
      <c r="G49" s="442">
        <f>'FORMULAR COMANDA'!F85</f>
        <v>0</v>
      </c>
      <c r="H49" s="516">
        <f>'FORMULAR COMANDA'!H85*(1+'ADAOSURI AGENT'!$K$3)</f>
        <v>0</v>
      </c>
      <c r="I49" s="815"/>
      <c r="J49" s="445">
        <f t="shared" si="4"/>
        <v>0</v>
      </c>
      <c r="K49" s="860"/>
    </row>
    <row r="50" spans="1:11" ht="10.35" customHeight="1">
      <c r="A50" s="860"/>
      <c r="B50" s="753" t="str">
        <f>'FORMULAR COMANDA'!C86</f>
        <v>ACCESORIU SPECIAL D06</v>
      </c>
      <c r="C50" s="754"/>
      <c r="D50" s="442">
        <f t="shared" si="1"/>
        <v>0</v>
      </c>
      <c r="E50" s="442">
        <f t="shared" si="2"/>
        <v>0</v>
      </c>
      <c r="F50" s="442">
        <f t="shared" si="3"/>
        <v>0</v>
      </c>
      <c r="G50" s="442">
        <f>'FORMULAR COMANDA'!F86</f>
        <v>0</v>
      </c>
      <c r="H50" s="516">
        <f>'FORMULAR COMANDA'!H86*(1+'ADAOSURI AGENT'!$K$3)</f>
        <v>0</v>
      </c>
      <c r="I50" s="815"/>
      <c r="J50" s="445">
        <f t="shared" si="4"/>
        <v>0</v>
      </c>
      <c r="K50" s="860"/>
    </row>
    <row r="51" spans="1:11" ht="10.35" customHeight="1">
      <c r="A51" s="860"/>
      <c r="B51" s="753" t="str">
        <f>'FORMULAR COMANDA'!C87</f>
        <v>ACCESORIU SPECIAL D07</v>
      </c>
      <c r="C51" s="754"/>
      <c r="D51" s="442">
        <f t="shared" si="1"/>
        <v>0</v>
      </c>
      <c r="E51" s="442">
        <f t="shared" si="2"/>
        <v>0</v>
      </c>
      <c r="F51" s="442">
        <f t="shared" si="3"/>
        <v>0</v>
      </c>
      <c r="G51" s="442">
        <f>'FORMULAR COMANDA'!F87</f>
        <v>0</v>
      </c>
      <c r="H51" s="516">
        <f>'FORMULAR COMANDA'!H87*(1+'ADAOSURI AGENT'!$K$3)</f>
        <v>0</v>
      </c>
      <c r="I51" s="815"/>
      <c r="J51" s="445">
        <f t="shared" si="4"/>
        <v>0</v>
      </c>
      <c r="K51" s="860"/>
    </row>
    <row r="52" spans="1:11" ht="10.35" customHeight="1">
      <c r="A52" s="860"/>
      <c r="B52" s="753" t="str">
        <f>'FORMULAR COMANDA'!C88</f>
        <v>ACCESORIU SPECIAL D08</v>
      </c>
      <c r="C52" s="754"/>
      <c r="D52" s="442">
        <f t="shared" si="1"/>
        <v>0</v>
      </c>
      <c r="E52" s="442">
        <f t="shared" si="2"/>
        <v>0</v>
      </c>
      <c r="F52" s="442">
        <f t="shared" si="3"/>
        <v>0</v>
      </c>
      <c r="G52" s="442">
        <f>'FORMULAR COMANDA'!F88</f>
        <v>0</v>
      </c>
      <c r="H52" s="516">
        <f>'FORMULAR COMANDA'!H88*(1+'ADAOSURI AGENT'!$K$3)</f>
        <v>0</v>
      </c>
      <c r="I52" s="815"/>
      <c r="J52" s="445">
        <f t="shared" si="4"/>
        <v>0</v>
      </c>
      <c r="K52" s="860"/>
    </row>
    <row r="53" spans="1:11" ht="10.35" customHeight="1">
      <c r="A53" s="860"/>
      <c r="B53" s="753" t="str">
        <f>'FORMULAR COMANDA'!C89</f>
        <v>ACCESORIU SPECIAL D09</v>
      </c>
      <c r="C53" s="754"/>
      <c r="D53" s="442">
        <f t="shared" si="1"/>
        <v>0</v>
      </c>
      <c r="E53" s="442">
        <f t="shared" si="2"/>
        <v>0</v>
      </c>
      <c r="F53" s="442">
        <f t="shared" si="3"/>
        <v>0</v>
      </c>
      <c r="G53" s="442">
        <f>'FORMULAR COMANDA'!F89</f>
        <v>0</v>
      </c>
      <c r="H53" s="516">
        <f>'FORMULAR COMANDA'!H89*(1+'ADAOSURI AGENT'!$K$3)</f>
        <v>0</v>
      </c>
      <c r="I53" s="815"/>
      <c r="J53" s="445">
        <f t="shared" si="4"/>
        <v>0</v>
      </c>
      <c r="K53" s="860"/>
    </row>
    <row r="54" spans="1:11" ht="10.35" customHeight="1">
      <c r="A54" s="860"/>
      <c r="B54" s="753" t="str">
        <f>'FORMULAR COMANDA'!C90</f>
        <v>ACCESORIU SPECIAL D10</v>
      </c>
      <c r="C54" s="754"/>
      <c r="D54" s="442">
        <f t="shared" si="1"/>
        <v>0</v>
      </c>
      <c r="E54" s="442">
        <f t="shared" si="2"/>
        <v>0</v>
      </c>
      <c r="F54" s="442">
        <f t="shared" si="3"/>
        <v>0</v>
      </c>
      <c r="G54" s="442">
        <f>'FORMULAR COMANDA'!F90</f>
        <v>0</v>
      </c>
      <c r="H54" s="516">
        <f>'FORMULAR COMANDA'!H90*(1+'ADAOSURI AGENT'!$K$3)</f>
        <v>0</v>
      </c>
      <c r="I54" s="815"/>
      <c r="J54" s="445">
        <f t="shared" si="4"/>
        <v>0</v>
      </c>
      <c r="K54" s="860"/>
    </row>
    <row r="55" spans="1:11" ht="10.35" customHeight="1">
      <c r="A55" s="860"/>
      <c r="B55" s="753" t="str">
        <f>'FORMULAR COMANDA'!C91</f>
        <v>ACCESORIU SPECIAL D11</v>
      </c>
      <c r="C55" s="754"/>
      <c r="D55" s="442">
        <f t="shared" si="1"/>
        <v>0</v>
      </c>
      <c r="E55" s="442">
        <f t="shared" si="2"/>
        <v>0</v>
      </c>
      <c r="F55" s="442">
        <f t="shared" si="3"/>
        <v>0</v>
      </c>
      <c r="G55" s="442">
        <f>'FORMULAR COMANDA'!F91</f>
        <v>0</v>
      </c>
      <c r="H55" s="516">
        <f>'FORMULAR COMANDA'!H91*(1+'ADAOSURI AGENT'!$K$3)</f>
        <v>0</v>
      </c>
      <c r="I55" s="815"/>
      <c r="J55" s="445">
        <f t="shared" si="4"/>
        <v>0</v>
      </c>
      <c r="K55" s="860"/>
    </row>
    <row r="56" spans="1:11" ht="10.35" customHeight="1">
      <c r="A56" s="860"/>
      <c r="B56" s="753" t="str">
        <f>'FORMULAR COMANDA'!C92</f>
        <v>ACCESORIU SPECIAL D12</v>
      </c>
      <c r="C56" s="754"/>
      <c r="D56" s="442">
        <f t="shared" si="1"/>
        <v>0</v>
      </c>
      <c r="E56" s="442">
        <f t="shared" si="2"/>
        <v>0</v>
      </c>
      <c r="F56" s="442">
        <f t="shared" si="3"/>
        <v>0</v>
      </c>
      <c r="G56" s="442">
        <f>'FORMULAR COMANDA'!F92</f>
        <v>0</v>
      </c>
      <c r="H56" s="516">
        <f>'FORMULAR COMANDA'!H92*(1+'ADAOSURI AGENT'!$K$3)</f>
        <v>0</v>
      </c>
      <c r="I56" s="815"/>
      <c r="J56" s="445">
        <f t="shared" si="4"/>
        <v>0</v>
      </c>
      <c r="K56" s="860"/>
    </row>
    <row r="57" spans="1:11" ht="10.35" customHeight="1">
      <c r="A57" s="860"/>
      <c r="B57" s="753" t="str">
        <f>'FORMULAR COMANDA'!C93</f>
        <v>ACCESORIU SPECIAL D13</v>
      </c>
      <c r="C57" s="754"/>
      <c r="D57" s="442">
        <f t="shared" si="1"/>
        <v>0</v>
      </c>
      <c r="E57" s="442">
        <f t="shared" si="2"/>
        <v>0</v>
      </c>
      <c r="F57" s="442">
        <f t="shared" si="3"/>
        <v>0</v>
      </c>
      <c r="G57" s="442">
        <f>'FORMULAR COMANDA'!F93</f>
        <v>0</v>
      </c>
      <c r="H57" s="516">
        <f>'FORMULAR COMANDA'!H93*(1+'ADAOSURI AGENT'!$K$3)</f>
        <v>0</v>
      </c>
      <c r="I57" s="815"/>
      <c r="J57" s="445">
        <f t="shared" si="4"/>
        <v>0</v>
      </c>
      <c r="K57" s="860"/>
    </row>
    <row r="58" spans="1:11" ht="10.35" customHeight="1">
      <c r="A58" s="860"/>
      <c r="B58" s="753" t="str">
        <f>'FORMULAR COMANDA'!C94</f>
        <v>ACCESORIU SPECIAL D14</v>
      </c>
      <c r="C58" s="754"/>
      <c r="D58" s="442">
        <f t="shared" si="1"/>
        <v>0</v>
      </c>
      <c r="E58" s="442">
        <f t="shared" si="2"/>
        <v>0</v>
      </c>
      <c r="F58" s="442">
        <f t="shared" si="3"/>
        <v>0</v>
      </c>
      <c r="G58" s="442">
        <f>'FORMULAR COMANDA'!F94</f>
        <v>0</v>
      </c>
      <c r="H58" s="516">
        <f>'FORMULAR COMANDA'!H94*(1+'ADAOSURI AGENT'!$K$3)</f>
        <v>0</v>
      </c>
      <c r="I58" s="815"/>
      <c r="J58" s="445">
        <f t="shared" si="4"/>
        <v>0</v>
      </c>
      <c r="K58" s="860"/>
    </row>
    <row r="59" spans="1:11" ht="10.35" customHeight="1">
      <c r="A59" s="860"/>
      <c r="B59" s="753" t="str">
        <f>'FORMULAR COMANDA'!C95</f>
        <v>ACCESORIU SPECIAL D15</v>
      </c>
      <c r="C59" s="754"/>
      <c r="D59" s="442">
        <f t="shared" si="1"/>
        <v>0</v>
      </c>
      <c r="E59" s="442">
        <f t="shared" si="2"/>
        <v>0</v>
      </c>
      <c r="F59" s="442">
        <f t="shared" si="3"/>
        <v>0</v>
      </c>
      <c r="G59" s="442">
        <f>'FORMULAR COMANDA'!F95</f>
        <v>0</v>
      </c>
      <c r="H59" s="516">
        <f>'FORMULAR COMANDA'!H95*(1+'ADAOSURI AGENT'!$K$3)</f>
        <v>0</v>
      </c>
      <c r="I59" s="815"/>
      <c r="J59" s="445">
        <f t="shared" si="4"/>
        <v>0</v>
      </c>
      <c r="K59" s="860"/>
    </row>
    <row r="60" spans="1:11" ht="10.35" customHeight="1">
      <c r="A60" s="860"/>
      <c r="B60" s="753" t="str">
        <f>'FORMULAR COMANDA'!C96</f>
        <v>ACCESORIU SPECIAL D16</v>
      </c>
      <c r="C60" s="754"/>
      <c r="D60" s="442">
        <f t="shared" si="1"/>
        <v>0</v>
      </c>
      <c r="E60" s="442">
        <f t="shared" si="2"/>
        <v>0</v>
      </c>
      <c r="F60" s="442">
        <f t="shared" si="3"/>
        <v>0</v>
      </c>
      <c r="G60" s="442">
        <f>'FORMULAR COMANDA'!F96</f>
        <v>0</v>
      </c>
      <c r="H60" s="516">
        <f>'FORMULAR COMANDA'!H96*(1+'ADAOSURI AGENT'!$K$3)</f>
        <v>0</v>
      </c>
      <c r="I60" s="815"/>
      <c r="J60" s="445">
        <f t="shared" si="4"/>
        <v>0</v>
      </c>
      <c r="K60" s="860"/>
    </row>
    <row r="61" spans="1:11" ht="10.35" customHeight="1">
      <c r="A61" s="860"/>
      <c r="B61" s="753" t="str">
        <f>'FORMULAR COMANDA'!C97</f>
        <v>ACCESORIU SPECIAL D17</v>
      </c>
      <c r="C61" s="754"/>
      <c r="D61" s="442">
        <f t="shared" si="1"/>
        <v>0</v>
      </c>
      <c r="E61" s="442">
        <f t="shared" si="2"/>
        <v>0</v>
      </c>
      <c r="F61" s="442">
        <f t="shared" si="3"/>
        <v>0</v>
      </c>
      <c r="G61" s="442">
        <f>'FORMULAR COMANDA'!F97</f>
        <v>0</v>
      </c>
      <c r="H61" s="516">
        <f>'FORMULAR COMANDA'!H97*(1+'ADAOSURI AGENT'!$K$3)</f>
        <v>0</v>
      </c>
      <c r="I61" s="815"/>
      <c r="J61" s="445">
        <f t="shared" si="4"/>
        <v>0</v>
      </c>
      <c r="K61" s="860"/>
    </row>
    <row r="62" spans="1:11" ht="10.35" customHeight="1">
      <c r="A62" s="860"/>
      <c r="B62" s="753" t="str">
        <f>'FORMULAR COMANDA'!C98</f>
        <v>ACCESORIU SPECIAL D18</v>
      </c>
      <c r="C62" s="754"/>
      <c r="D62" s="442">
        <f t="shared" si="1"/>
        <v>0</v>
      </c>
      <c r="E62" s="442">
        <f t="shared" si="2"/>
        <v>0</v>
      </c>
      <c r="F62" s="442">
        <f t="shared" si="3"/>
        <v>0</v>
      </c>
      <c r="G62" s="442">
        <f>'FORMULAR COMANDA'!F98</f>
        <v>0</v>
      </c>
      <c r="H62" s="516">
        <f>'FORMULAR COMANDA'!H98*(1+'ADAOSURI AGENT'!$K$3)</f>
        <v>0</v>
      </c>
      <c r="I62" s="815"/>
      <c r="J62" s="445">
        <f t="shared" si="4"/>
        <v>0</v>
      </c>
      <c r="K62" s="860"/>
    </row>
    <row r="63" spans="1:11" ht="10.35" customHeight="1">
      <c r="A63" s="860"/>
      <c r="B63" s="753" t="str">
        <f>'FORMULAR COMANDA'!C99</f>
        <v>ACCESORIU SPECIAL D19</v>
      </c>
      <c r="C63" s="754"/>
      <c r="D63" s="442">
        <f t="shared" si="1"/>
        <v>0</v>
      </c>
      <c r="E63" s="442">
        <f t="shared" si="2"/>
        <v>0</v>
      </c>
      <c r="F63" s="442">
        <f t="shared" si="3"/>
        <v>0</v>
      </c>
      <c r="G63" s="442">
        <f>'FORMULAR COMANDA'!F99</f>
        <v>0</v>
      </c>
      <c r="H63" s="516">
        <f>'FORMULAR COMANDA'!H99*(1+'ADAOSURI AGENT'!$K$3)</f>
        <v>0</v>
      </c>
      <c r="I63" s="815"/>
      <c r="J63" s="445">
        <f t="shared" si="4"/>
        <v>0</v>
      </c>
      <c r="K63" s="860"/>
    </row>
    <row r="64" spans="1:11" ht="10.35" customHeight="1">
      <c r="A64" s="860"/>
      <c r="B64" s="753" t="str">
        <f>'FORMULAR COMANDA'!C100</f>
        <v>ACCESORIU SPECIAL D20</v>
      </c>
      <c r="C64" s="754"/>
      <c r="D64" s="442">
        <f t="shared" si="1"/>
        <v>0</v>
      </c>
      <c r="E64" s="442">
        <f t="shared" si="2"/>
        <v>0</v>
      </c>
      <c r="F64" s="442">
        <f t="shared" si="3"/>
        <v>0</v>
      </c>
      <c r="G64" s="442">
        <f>'FORMULAR COMANDA'!F100</f>
        <v>0</v>
      </c>
      <c r="H64" s="516">
        <f>'FORMULAR COMANDA'!H100*(1+'ADAOSURI AGENT'!$K$3)</f>
        <v>0</v>
      </c>
      <c r="I64" s="815"/>
      <c r="J64" s="445">
        <f t="shared" si="4"/>
        <v>0</v>
      </c>
      <c r="K64" s="860"/>
    </row>
    <row r="65" spans="1:11" ht="10.35" customHeight="1">
      <c r="A65" s="860"/>
      <c r="B65" s="753" t="str">
        <f>'FORMULAR COMANDA'!C101</f>
        <v>ACCESORIU SPECIAL D21</v>
      </c>
      <c r="C65" s="754"/>
      <c r="D65" s="442">
        <f t="shared" si="1"/>
        <v>0</v>
      </c>
      <c r="E65" s="442">
        <f t="shared" si="2"/>
        <v>0</v>
      </c>
      <c r="F65" s="442">
        <f t="shared" si="3"/>
        <v>0</v>
      </c>
      <c r="G65" s="442">
        <f>'FORMULAR COMANDA'!F101</f>
        <v>0</v>
      </c>
      <c r="H65" s="516">
        <f>'FORMULAR COMANDA'!H101*(1+'ADAOSURI AGENT'!$K$3)</f>
        <v>0</v>
      </c>
      <c r="I65" s="815"/>
      <c r="J65" s="445">
        <f t="shared" si="4"/>
        <v>0</v>
      </c>
      <c r="K65" s="860"/>
    </row>
    <row r="66" spans="1:11" ht="10.35" customHeight="1">
      <c r="A66" s="860"/>
      <c r="B66" s="753" t="str">
        <f>'FORMULAR COMANDA'!C102</f>
        <v>ACCESORIU SPECIAL D22</v>
      </c>
      <c r="C66" s="754"/>
      <c r="D66" s="442">
        <f t="shared" si="1"/>
        <v>0</v>
      </c>
      <c r="E66" s="442">
        <f t="shared" si="2"/>
        <v>0</v>
      </c>
      <c r="F66" s="442">
        <f t="shared" si="3"/>
        <v>0</v>
      </c>
      <c r="G66" s="442">
        <f>'FORMULAR COMANDA'!F102</f>
        <v>0</v>
      </c>
      <c r="H66" s="516">
        <f>'FORMULAR COMANDA'!H102*(1+'ADAOSURI AGENT'!$K$3)</f>
        <v>0</v>
      </c>
      <c r="I66" s="815"/>
      <c r="J66" s="445">
        <f t="shared" si="4"/>
        <v>0</v>
      </c>
      <c r="K66" s="860"/>
    </row>
    <row r="67" spans="1:11" ht="10.35" customHeight="1">
      <c r="A67" s="860"/>
      <c r="B67" s="753" t="str">
        <f>'FORMULAR COMANDA'!C103</f>
        <v>ACCESORIU SPECIAL D23</v>
      </c>
      <c r="C67" s="754"/>
      <c r="D67" s="442">
        <f t="shared" si="1"/>
        <v>0</v>
      </c>
      <c r="E67" s="442">
        <f t="shared" si="2"/>
        <v>0</v>
      </c>
      <c r="F67" s="442">
        <f t="shared" si="3"/>
        <v>0</v>
      </c>
      <c r="G67" s="442">
        <f>'FORMULAR COMANDA'!F103</f>
        <v>0</v>
      </c>
      <c r="H67" s="516">
        <f>'FORMULAR COMANDA'!H103*(1+'ADAOSURI AGENT'!$K$2)</f>
        <v>0</v>
      </c>
      <c r="I67" s="815"/>
      <c r="J67" s="445">
        <f t="shared" si="4"/>
        <v>0</v>
      </c>
      <c r="K67" s="860"/>
    </row>
    <row r="68" spans="1:11" ht="10.35" customHeight="1">
      <c r="A68" s="860"/>
      <c r="B68" s="753" t="str">
        <f>'FORMULAR COMANDA'!C104</f>
        <v>ACCESORIU SPECIAL D24</v>
      </c>
      <c r="C68" s="754"/>
      <c r="D68" s="442">
        <f t="shared" si="1"/>
        <v>0</v>
      </c>
      <c r="E68" s="442">
        <f t="shared" si="2"/>
        <v>0</v>
      </c>
      <c r="F68" s="442">
        <f t="shared" si="3"/>
        <v>0</v>
      </c>
      <c r="G68" s="442">
        <f>'FORMULAR COMANDA'!F104</f>
        <v>0</v>
      </c>
      <c r="H68" s="516">
        <f>'FORMULAR COMANDA'!H104*(1+'ADAOSURI AGENT'!$K$2)</f>
        <v>0</v>
      </c>
      <c r="I68" s="815"/>
      <c r="J68" s="445">
        <f t="shared" si="4"/>
        <v>0</v>
      </c>
      <c r="K68" s="860"/>
    </row>
    <row r="69" spans="1:11" ht="10.35" customHeight="1">
      <c r="A69" s="860"/>
      <c r="B69" s="753" t="str">
        <f>'FORMULAR COMANDA'!C105</f>
        <v>ACCESORIU SPECIAL D25</v>
      </c>
      <c r="C69" s="754"/>
      <c r="D69" s="442">
        <f t="shared" si="1"/>
        <v>0</v>
      </c>
      <c r="E69" s="442">
        <f t="shared" si="2"/>
        <v>0</v>
      </c>
      <c r="F69" s="442">
        <f t="shared" si="3"/>
        <v>0</v>
      </c>
      <c r="G69" s="442">
        <f>'FORMULAR COMANDA'!F105</f>
        <v>0</v>
      </c>
      <c r="H69" s="516">
        <f>'FORMULAR COMANDA'!H105*(1+'ADAOSURI AGENT'!$K$2)</f>
        <v>0</v>
      </c>
      <c r="I69" s="815"/>
      <c r="J69" s="445">
        <f t="shared" si="4"/>
        <v>0</v>
      </c>
      <c r="K69" s="860"/>
    </row>
    <row r="70" spans="1:11" ht="10.35" customHeight="1">
      <c r="A70" s="860"/>
      <c r="B70" s="753">
        <f>'FORMULAR COMANDA'!C106</f>
        <v>0</v>
      </c>
      <c r="C70" s="754"/>
      <c r="D70" s="442">
        <f t="shared" si="1"/>
        <v>0</v>
      </c>
      <c r="E70" s="442">
        <f t="shared" si="2"/>
        <v>0</v>
      </c>
      <c r="F70" s="442">
        <f t="shared" si="3"/>
        <v>0</v>
      </c>
      <c r="G70" s="442">
        <f>'FORMULAR COMANDA'!F106</f>
        <v>0</v>
      </c>
      <c r="H70" s="516">
        <f>'FORMULAR COMANDA'!H106*(1+'ADAOSURI AGENT'!$K$2)</f>
        <v>0</v>
      </c>
      <c r="I70" s="815"/>
      <c r="J70" s="445">
        <f t="shared" ref="J70:J75" si="5">H70*G70*(1-I$28)</f>
        <v>0</v>
      </c>
      <c r="K70" s="860"/>
    </row>
    <row r="71" spans="1:11" ht="10.35" customHeight="1">
      <c r="A71" s="860"/>
      <c r="B71" s="753">
        <f>'FORMULAR COMANDA'!C107</f>
        <v>0</v>
      </c>
      <c r="C71" s="754"/>
      <c r="D71" s="442">
        <f t="shared" si="1"/>
        <v>0</v>
      </c>
      <c r="E71" s="442">
        <f t="shared" si="2"/>
        <v>0</v>
      </c>
      <c r="F71" s="442">
        <f t="shared" si="3"/>
        <v>0</v>
      </c>
      <c r="G71" s="442">
        <f>'FORMULAR COMANDA'!F107</f>
        <v>0</v>
      </c>
      <c r="H71" s="516">
        <f>'FORMULAR COMANDA'!H107*(1+'ADAOSURI AGENT'!$K$2)</f>
        <v>0</v>
      </c>
      <c r="I71" s="815"/>
      <c r="J71" s="445">
        <f t="shared" si="5"/>
        <v>0</v>
      </c>
      <c r="K71" s="860"/>
    </row>
    <row r="72" spans="1:11" ht="10.35" customHeight="1">
      <c r="A72" s="860"/>
      <c r="B72" s="753">
        <f>'FORMULAR COMANDA'!C108</f>
        <v>0</v>
      </c>
      <c r="C72" s="754"/>
      <c r="D72" s="442">
        <f t="shared" si="1"/>
        <v>0</v>
      </c>
      <c r="E72" s="442">
        <f t="shared" si="2"/>
        <v>0</v>
      </c>
      <c r="F72" s="442">
        <f t="shared" si="3"/>
        <v>0</v>
      </c>
      <c r="G72" s="442">
        <f>'FORMULAR COMANDA'!F108</f>
        <v>0</v>
      </c>
      <c r="H72" s="516">
        <f>'FORMULAR COMANDA'!H108*(1+'ADAOSURI AGENT'!$K$2)</f>
        <v>0</v>
      </c>
      <c r="I72" s="815"/>
      <c r="J72" s="445">
        <f t="shared" si="5"/>
        <v>0</v>
      </c>
      <c r="K72" s="860"/>
    </row>
    <row r="73" spans="1:11" ht="10.35" customHeight="1">
      <c r="A73" s="860"/>
      <c r="B73" s="753">
        <f>'FORMULAR COMANDA'!C109</f>
        <v>0</v>
      </c>
      <c r="C73" s="754"/>
      <c r="D73" s="442">
        <f t="shared" si="1"/>
        <v>0</v>
      </c>
      <c r="E73" s="442">
        <f t="shared" si="2"/>
        <v>0</v>
      </c>
      <c r="F73" s="442">
        <f t="shared" si="3"/>
        <v>0</v>
      </c>
      <c r="G73" s="442">
        <f>'FORMULAR COMANDA'!F109</f>
        <v>0</v>
      </c>
      <c r="H73" s="516">
        <f>'FORMULAR COMANDA'!H109*(1+'ADAOSURI AGENT'!$K$2)</f>
        <v>0</v>
      </c>
      <c r="I73" s="815"/>
      <c r="J73" s="445">
        <f t="shared" si="5"/>
        <v>0</v>
      </c>
      <c r="K73" s="860"/>
    </row>
    <row r="74" spans="1:11" ht="10.35" customHeight="1">
      <c r="A74" s="860"/>
      <c r="B74" s="753">
        <f>'FORMULAR COMANDA'!C110</f>
        <v>0</v>
      </c>
      <c r="C74" s="754"/>
      <c r="D74" s="442">
        <f t="shared" si="1"/>
        <v>0</v>
      </c>
      <c r="E74" s="442">
        <f t="shared" si="2"/>
        <v>0</v>
      </c>
      <c r="F74" s="442">
        <f t="shared" si="3"/>
        <v>0</v>
      </c>
      <c r="G74" s="442">
        <f>'FORMULAR COMANDA'!F110</f>
        <v>0</v>
      </c>
      <c r="H74" s="516">
        <f>'FORMULAR COMANDA'!H110*(1+'ADAOSURI AGENT'!$K$2)</f>
        <v>0</v>
      </c>
      <c r="I74" s="815"/>
      <c r="J74" s="445">
        <f t="shared" si="5"/>
        <v>0</v>
      </c>
      <c r="K74" s="860"/>
    </row>
    <row r="75" spans="1:11" ht="10.35" customHeight="1">
      <c r="A75" s="860"/>
      <c r="B75" s="753">
        <f>'FORMULAR COMANDA'!C111</f>
        <v>0</v>
      </c>
      <c r="C75" s="754"/>
      <c r="D75" s="442">
        <f t="shared" si="1"/>
        <v>0</v>
      </c>
      <c r="E75" s="442" t="s">
        <v>2846</v>
      </c>
      <c r="F75" s="442" t="s">
        <v>2846</v>
      </c>
      <c r="G75" s="442">
        <f>'FORMULAR COMANDA'!F111</f>
        <v>0</v>
      </c>
      <c r="H75" s="516">
        <f>'FORMULAR COMANDA'!H111*(1+'ADAOSURI AGENT'!$K$2)</f>
        <v>0</v>
      </c>
      <c r="I75" s="822"/>
      <c r="J75" s="445">
        <f t="shared" si="5"/>
        <v>0</v>
      </c>
      <c r="K75" s="860"/>
    </row>
    <row r="76" spans="1:11" ht="10.35" customHeight="1" thickBot="1">
      <c r="A76" s="860"/>
      <c r="B76" s="753" t="str">
        <f>'FORMULAR COMANDA'!C112</f>
        <v>TABLA PLANA 2.00*1.25</v>
      </c>
      <c r="C76" s="754"/>
      <c r="D76" s="456">
        <f t="shared" si="1"/>
        <v>0</v>
      </c>
      <c r="E76" s="442">
        <f t="shared" si="2"/>
        <v>0</v>
      </c>
      <c r="F76" s="442">
        <f t="shared" si="3"/>
        <v>0</v>
      </c>
      <c r="G76" s="442">
        <f>'FORMULAR COMANDA'!F112</f>
        <v>0</v>
      </c>
      <c r="H76" s="516">
        <f>'FORMULAR COMANDA'!H112*(1+'ADAOSURI AGENT'!$K$2)</f>
        <v>0</v>
      </c>
      <c r="I76" s="822"/>
      <c r="J76" s="457">
        <f t="shared" si="4"/>
        <v>0</v>
      </c>
      <c r="K76" s="860"/>
    </row>
    <row r="77" spans="1:11" ht="10.35" customHeight="1" thickBot="1">
      <c r="A77" s="860"/>
      <c r="B77" s="448"/>
      <c r="C77" s="449"/>
      <c r="D77" s="449"/>
      <c r="E77" s="449"/>
      <c r="F77" s="449"/>
      <c r="G77" s="728">
        <f>G26</f>
        <v>0</v>
      </c>
      <c r="H77" s="449"/>
      <c r="I77" s="450" t="s">
        <v>2842</v>
      </c>
      <c r="J77" s="451">
        <f>SUM(J28:J76)</f>
        <v>0</v>
      </c>
      <c r="K77" s="860"/>
    </row>
    <row r="78" spans="1:11" ht="17.25" customHeight="1" thickBot="1">
      <c r="A78" s="860"/>
      <c r="B78" s="538"/>
      <c r="C78" s="539"/>
      <c r="D78" s="539"/>
      <c r="E78" s="539"/>
      <c r="F78" s="539"/>
      <c r="G78" s="539"/>
      <c r="H78" s="539"/>
      <c r="I78" s="540"/>
      <c r="J78" s="451"/>
      <c r="K78" s="860"/>
    </row>
    <row r="79" spans="1:11" ht="17.25" customHeight="1" thickBot="1">
      <c r="A79" s="860"/>
      <c r="B79" s="755" t="s">
        <v>2935</v>
      </c>
      <c r="C79" s="756"/>
      <c r="D79" s="756"/>
      <c r="E79" s="756"/>
      <c r="F79" s="756"/>
      <c r="G79" s="721">
        <f>SUM(G81:G115)</f>
        <v>0</v>
      </c>
      <c r="H79" s="714"/>
      <c r="I79" s="714"/>
      <c r="J79" s="715"/>
      <c r="K79" s="860"/>
    </row>
    <row r="80" spans="1:11" ht="20.100000000000001" customHeight="1" thickBot="1">
      <c r="A80" s="860"/>
      <c r="B80" s="761" t="s">
        <v>2843</v>
      </c>
      <c r="C80" s="762"/>
      <c r="D80" s="454" t="s">
        <v>2839</v>
      </c>
      <c r="E80" s="454" t="s">
        <v>2840</v>
      </c>
      <c r="F80" s="454" t="s">
        <v>335</v>
      </c>
      <c r="G80" s="454">
        <f>IF(G79=0,0,"Cantitate")</f>
        <v>0</v>
      </c>
      <c r="H80" s="454" t="s">
        <v>2844</v>
      </c>
      <c r="I80" s="454" t="s">
        <v>2841</v>
      </c>
      <c r="J80" s="455" t="s">
        <v>2365</v>
      </c>
      <c r="K80" s="860"/>
    </row>
    <row r="81" spans="1:11" ht="10.35" customHeight="1">
      <c r="A81" s="860"/>
      <c r="B81" s="773">
        <f>'FORMULAR ACCESORII SPECIALE'!B21</f>
        <v>0</v>
      </c>
      <c r="C81" s="774"/>
      <c r="D81" s="544">
        <f>'FORMULAR ACCESORII SPECIALE'!H21</f>
        <v>0</v>
      </c>
      <c r="E81" s="544">
        <f>'FORMULAR ACCESORII SPECIALE'!F21</f>
        <v>0</v>
      </c>
      <c r="F81" s="544">
        <f>'FORMULAR ACCESORII SPECIALE'!I21</f>
        <v>0</v>
      </c>
      <c r="G81" s="544">
        <f>'FORMULAR ACCESORII SPECIALE'!M21</f>
        <v>0</v>
      </c>
      <c r="H81" s="609">
        <f>'FORMULAR ACCESORII SPECIALE'!O21*(1+'ADAOSURI AGENT'!$K$4)</f>
        <v>0</v>
      </c>
      <c r="I81" s="769">
        <f>'FORMULAR ACCESORII SPECIALE'!M57</f>
        <v>0.01</v>
      </c>
      <c r="J81" s="541">
        <f>H81*G81*(1-$I$81)</f>
        <v>0</v>
      </c>
      <c r="K81" s="860"/>
    </row>
    <row r="82" spans="1:11" ht="10.35" customHeight="1">
      <c r="A82" s="860"/>
      <c r="B82" s="765">
        <f>'FORMULAR ACCESORII SPECIALE'!B22</f>
        <v>0</v>
      </c>
      <c r="C82" s="766"/>
      <c r="D82" s="545">
        <f>'FORMULAR ACCESORII SPECIALE'!H22</f>
        <v>0</v>
      </c>
      <c r="E82" s="545">
        <f>'FORMULAR ACCESORII SPECIALE'!F22</f>
        <v>0</v>
      </c>
      <c r="F82" s="545">
        <f>'FORMULAR ACCESORII SPECIALE'!I22</f>
        <v>0</v>
      </c>
      <c r="G82" s="545">
        <f>'FORMULAR ACCESORII SPECIALE'!M22</f>
        <v>0</v>
      </c>
      <c r="H82" s="610">
        <f>'FORMULAR ACCESORII SPECIALE'!O22*(1+'ADAOSURI AGENT'!$K$4)</f>
        <v>0</v>
      </c>
      <c r="I82" s="770"/>
      <c r="J82" s="542">
        <f t="shared" ref="J82:J115" si="6">H82*G82*(1-$I$81)</f>
        <v>0</v>
      </c>
      <c r="K82" s="860"/>
    </row>
    <row r="83" spans="1:11" ht="10.35" customHeight="1">
      <c r="A83" s="860"/>
      <c r="B83" s="765">
        <f>'FORMULAR ACCESORII SPECIALE'!B23</f>
        <v>0</v>
      </c>
      <c r="C83" s="766"/>
      <c r="D83" s="545">
        <f>'FORMULAR ACCESORII SPECIALE'!H23</f>
        <v>0</v>
      </c>
      <c r="E83" s="545">
        <f>'FORMULAR ACCESORII SPECIALE'!F23</f>
        <v>0</v>
      </c>
      <c r="F83" s="545">
        <f>'FORMULAR ACCESORII SPECIALE'!I23</f>
        <v>0</v>
      </c>
      <c r="G83" s="545">
        <f>'FORMULAR ACCESORII SPECIALE'!M23</f>
        <v>0</v>
      </c>
      <c r="H83" s="610">
        <f>'FORMULAR ACCESORII SPECIALE'!O23*(1+'ADAOSURI AGENT'!$K$4)</f>
        <v>0</v>
      </c>
      <c r="I83" s="770"/>
      <c r="J83" s="542">
        <f t="shared" si="6"/>
        <v>0</v>
      </c>
      <c r="K83" s="860"/>
    </row>
    <row r="84" spans="1:11" ht="10.35" customHeight="1">
      <c r="A84" s="860"/>
      <c r="B84" s="765">
        <f>'FORMULAR ACCESORII SPECIALE'!B24</f>
        <v>0</v>
      </c>
      <c r="C84" s="766"/>
      <c r="D84" s="545">
        <f>'FORMULAR ACCESORII SPECIALE'!H24</f>
        <v>0</v>
      </c>
      <c r="E84" s="545">
        <f>'FORMULAR ACCESORII SPECIALE'!F24</f>
        <v>0</v>
      </c>
      <c r="F84" s="545">
        <f>'FORMULAR ACCESORII SPECIALE'!I24</f>
        <v>0</v>
      </c>
      <c r="G84" s="545">
        <f>'FORMULAR ACCESORII SPECIALE'!M24</f>
        <v>0</v>
      </c>
      <c r="H84" s="610">
        <f>'FORMULAR ACCESORII SPECIALE'!O24*(1+'ADAOSURI AGENT'!$K$4)</f>
        <v>0</v>
      </c>
      <c r="I84" s="770"/>
      <c r="J84" s="542">
        <f t="shared" si="6"/>
        <v>0</v>
      </c>
      <c r="K84" s="860"/>
    </row>
    <row r="85" spans="1:11" ht="10.35" customHeight="1">
      <c r="A85" s="860"/>
      <c r="B85" s="765">
        <f>'FORMULAR ACCESORII SPECIALE'!B25</f>
        <v>0</v>
      </c>
      <c r="C85" s="766"/>
      <c r="D85" s="545">
        <f>'FORMULAR ACCESORII SPECIALE'!H25</f>
        <v>0</v>
      </c>
      <c r="E85" s="545">
        <f>'FORMULAR ACCESORII SPECIALE'!F25</f>
        <v>0</v>
      </c>
      <c r="F85" s="545">
        <f>'FORMULAR ACCESORII SPECIALE'!I25</f>
        <v>0</v>
      </c>
      <c r="G85" s="545">
        <f>'FORMULAR ACCESORII SPECIALE'!M25</f>
        <v>0</v>
      </c>
      <c r="H85" s="610">
        <f>'FORMULAR ACCESORII SPECIALE'!O25*(1+'ADAOSURI AGENT'!$K$4)</f>
        <v>0</v>
      </c>
      <c r="I85" s="770"/>
      <c r="J85" s="542">
        <f t="shared" si="6"/>
        <v>0</v>
      </c>
      <c r="K85" s="860"/>
    </row>
    <row r="86" spans="1:11" ht="10.35" customHeight="1">
      <c r="A86" s="860"/>
      <c r="B86" s="765">
        <f>'FORMULAR ACCESORII SPECIALE'!B26</f>
        <v>0</v>
      </c>
      <c r="C86" s="766"/>
      <c r="D86" s="545">
        <f>'FORMULAR ACCESORII SPECIALE'!H26</f>
        <v>0</v>
      </c>
      <c r="E86" s="545">
        <f>'FORMULAR ACCESORII SPECIALE'!F26</f>
        <v>0</v>
      </c>
      <c r="F86" s="545">
        <f>'FORMULAR ACCESORII SPECIALE'!I26</f>
        <v>0</v>
      </c>
      <c r="G86" s="545">
        <f>'FORMULAR ACCESORII SPECIALE'!M26</f>
        <v>0</v>
      </c>
      <c r="H86" s="610">
        <f>'FORMULAR ACCESORII SPECIALE'!O26*(1+'ADAOSURI AGENT'!$K$4)</f>
        <v>0</v>
      </c>
      <c r="I86" s="770"/>
      <c r="J86" s="542">
        <f t="shared" si="6"/>
        <v>0</v>
      </c>
      <c r="K86" s="860"/>
    </row>
    <row r="87" spans="1:11" ht="10.35" customHeight="1">
      <c r="A87" s="860"/>
      <c r="B87" s="765">
        <f>'FORMULAR ACCESORII SPECIALE'!B27</f>
        <v>0</v>
      </c>
      <c r="C87" s="766"/>
      <c r="D87" s="545">
        <f>'FORMULAR ACCESORII SPECIALE'!H27</f>
        <v>0</v>
      </c>
      <c r="E87" s="545">
        <f>'FORMULAR ACCESORII SPECIALE'!F27</f>
        <v>0</v>
      </c>
      <c r="F87" s="545">
        <f>'FORMULAR ACCESORII SPECIALE'!I27</f>
        <v>0</v>
      </c>
      <c r="G87" s="545">
        <f>'FORMULAR ACCESORII SPECIALE'!M27</f>
        <v>0</v>
      </c>
      <c r="H87" s="610">
        <f>'FORMULAR ACCESORII SPECIALE'!O27*(1+'ADAOSURI AGENT'!$K$4)</f>
        <v>0</v>
      </c>
      <c r="I87" s="770"/>
      <c r="J87" s="542">
        <f t="shared" si="6"/>
        <v>0</v>
      </c>
      <c r="K87" s="860"/>
    </row>
    <row r="88" spans="1:11" ht="10.35" customHeight="1">
      <c r="A88" s="860"/>
      <c r="B88" s="765">
        <f>'FORMULAR ACCESORII SPECIALE'!B28</f>
        <v>0</v>
      </c>
      <c r="C88" s="766"/>
      <c r="D88" s="545">
        <f>'FORMULAR ACCESORII SPECIALE'!H28</f>
        <v>0</v>
      </c>
      <c r="E88" s="545">
        <f>'FORMULAR ACCESORII SPECIALE'!F28</f>
        <v>0</v>
      </c>
      <c r="F88" s="545">
        <f>'FORMULAR ACCESORII SPECIALE'!I28</f>
        <v>0</v>
      </c>
      <c r="G88" s="545">
        <f>'FORMULAR ACCESORII SPECIALE'!M28</f>
        <v>0</v>
      </c>
      <c r="H88" s="610">
        <f>'FORMULAR ACCESORII SPECIALE'!O28*(1+'ADAOSURI AGENT'!$K$4)</f>
        <v>0</v>
      </c>
      <c r="I88" s="770"/>
      <c r="J88" s="542">
        <f t="shared" si="6"/>
        <v>0</v>
      </c>
      <c r="K88" s="860"/>
    </row>
    <row r="89" spans="1:11" ht="10.35" customHeight="1">
      <c r="A89" s="860"/>
      <c r="B89" s="765">
        <f>'FORMULAR ACCESORII SPECIALE'!B29</f>
        <v>0</v>
      </c>
      <c r="C89" s="766"/>
      <c r="D89" s="545">
        <f>'FORMULAR ACCESORII SPECIALE'!H29</f>
        <v>0</v>
      </c>
      <c r="E89" s="545">
        <f>'FORMULAR ACCESORII SPECIALE'!F29</f>
        <v>0</v>
      </c>
      <c r="F89" s="545">
        <f>'FORMULAR ACCESORII SPECIALE'!I29</f>
        <v>0</v>
      </c>
      <c r="G89" s="545">
        <f>'FORMULAR ACCESORII SPECIALE'!M29</f>
        <v>0</v>
      </c>
      <c r="H89" s="610">
        <f>'FORMULAR ACCESORII SPECIALE'!O29*(1+'ADAOSURI AGENT'!$K$4)</f>
        <v>0</v>
      </c>
      <c r="I89" s="770"/>
      <c r="J89" s="542">
        <f t="shared" si="6"/>
        <v>0</v>
      </c>
      <c r="K89" s="860"/>
    </row>
    <row r="90" spans="1:11" ht="10.35" customHeight="1">
      <c r="A90" s="860"/>
      <c r="B90" s="765">
        <f>'FORMULAR ACCESORII SPECIALE'!B30</f>
        <v>0</v>
      </c>
      <c r="C90" s="766"/>
      <c r="D90" s="545">
        <f>'FORMULAR ACCESORII SPECIALE'!H30</f>
        <v>0</v>
      </c>
      <c r="E90" s="545">
        <f>'FORMULAR ACCESORII SPECIALE'!F30</f>
        <v>0</v>
      </c>
      <c r="F90" s="545">
        <f>'FORMULAR ACCESORII SPECIALE'!I30</f>
        <v>0</v>
      </c>
      <c r="G90" s="545">
        <f>'FORMULAR ACCESORII SPECIALE'!M30</f>
        <v>0</v>
      </c>
      <c r="H90" s="610">
        <f>'FORMULAR ACCESORII SPECIALE'!O30*(1+'ADAOSURI AGENT'!$K$4)</f>
        <v>0</v>
      </c>
      <c r="I90" s="770"/>
      <c r="J90" s="542">
        <f t="shared" si="6"/>
        <v>0</v>
      </c>
      <c r="K90" s="860"/>
    </row>
    <row r="91" spans="1:11" ht="10.35" customHeight="1">
      <c r="A91" s="860"/>
      <c r="B91" s="765">
        <f>'FORMULAR ACCESORII SPECIALE'!B31</f>
        <v>0</v>
      </c>
      <c r="C91" s="766"/>
      <c r="D91" s="545">
        <f>'FORMULAR ACCESORII SPECIALE'!H31</f>
        <v>0</v>
      </c>
      <c r="E91" s="545">
        <f>'FORMULAR ACCESORII SPECIALE'!F31</f>
        <v>0</v>
      </c>
      <c r="F91" s="545">
        <f>'FORMULAR ACCESORII SPECIALE'!I31</f>
        <v>0</v>
      </c>
      <c r="G91" s="545">
        <f>'FORMULAR ACCESORII SPECIALE'!M31</f>
        <v>0</v>
      </c>
      <c r="H91" s="610">
        <f>'FORMULAR ACCESORII SPECIALE'!O31*(1+'ADAOSURI AGENT'!$K$4)</f>
        <v>0</v>
      </c>
      <c r="I91" s="770"/>
      <c r="J91" s="542">
        <f t="shared" si="6"/>
        <v>0</v>
      </c>
      <c r="K91" s="860"/>
    </row>
    <row r="92" spans="1:11" ht="10.35" customHeight="1">
      <c r="A92" s="860"/>
      <c r="B92" s="765">
        <f>'FORMULAR ACCESORII SPECIALE'!B32</f>
        <v>0</v>
      </c>
      <c r="C92" s="766"/>
      <c r="D92" s="545">
        <f>'FORMULAR ACCESORII SPECIALE'!H32</f>
        <v>0</v>
      </c>
      <c r="E92" s="545">
        <f>'FORMULAR ACCESORII SPECIALE'!F32</f>
        <v>0</v>
      </c>
      <c r="F92" s="545">
        <f>'FORMULAR ACCESORII SPECIALE'!I32</f>
        <v>0</v>
      </c>
      <c r="G92" s="545">
        <f>'FORMULAR ACCESORII SPECIALE'!M32</f>
        <v>0</v>
      </c>
      <c r="H92" s="610">
        <f>'FORMULAR ACCESORII SPECIALE'!O32*(1+'ADAOSURI AGENT'!$K$4)</f>
        <v>0</v>
      </c>
      <c r="I92" s="770"/>
      <c r="J92" s="542">
        <f t="shared" si="6"/>
        <v>0</v>
      </c>
      <c r="K92" s="860"/>
    </row>
    <row r="93" spans="1:11" ht="10.35" customHeight="1">
      <c r="A93" s="860"/>
      <c r="B93" s="765">
        <f>'FORMULAR ACCESORII SPECIALE'!B33</f>
        <v>0</v>
      </c>
      <c r="C93" s="766"/>
      <c r="D93" s="545">
        <f>'FORMULAR ACCESORII SPECIALE'!H33</f>
        <v>0</v>
      </c>
      <c r="E93" s="545">
        <f>'FORMULAR ACCESORII SPECIALE'!F33</f>
        <v>0</v>
      </c>
      <c r="F93" s="545">
        <f>'FORMULAR ACCESORII SPECIALE'!I33</f>
        <v>0</v>
      </c>
      <c r="G93" s="545">
        <f>'FORMULAR ACCESORII SPECIALE'!M33</f>
        <v>0</v>
      </c>
      <c r="H93" s="610">
        <f>'FORMULAR ACCESORII SPECIALE'!O33*(1+'ADAOSURI AGENT'!$K$4)</f>
        <v>0</v>
      </c>
      <c r="I93" s="770"/>
      <c r="J93" s="542">
        <f t="shared" si="6"/>
        <v>0</v>
      </c>
      <c r="K93" s="860"/>
    </row>
    <row r="94" spans="1:11" ht="10.35" customHeight="1">
      <c r="A94" s="860"/>
      <c r="B94" s="765">
        <f>'FORMULAR ACCESORII SPECIALE'!B34</f>
        <v>0</v>
      </c>
      <c r="C94" s="766"/>
      <c r="D94" s="545">
        <f>'FORMULAR ACCESORII SPECIALE'!H34</f>
        <v>0</v>
      </c>
      <c r="E94" s="545">
        <f>'FORMULAR ACCESORII SPECIALE'!F34</f>
        <v>0</v>
      </c>
      <c r="F94" s="545">
        <f>'FORMULAR ACCESORII SPECIALE'!I34</f>
        <v>0</v>
      </c>
      <c r="G94" s="545">
        <f>'FORMULAR ACCESORII SPECIALE'!M34</f>
        <v>0</v>
      </c>
      <c r="H94" s="610">
        <f>'FORMULAR ACCESORII SPECIALE'!O34*(1+'ADAOSURI AGENT'!$K$4)</f>
        <v>0</v>
      </c>
      <c r="I94" s="770"/>
      <c r="J94" s="542">
        <f t="shared" si="6"/>
        <v>0</v>
      </c>
      <c r="K94" s="860"/>
    </row>
    <row r="95" spans="1:11" ht="10.35" customHeight="1">
      <c r="A95" s="860"/>
      <c r="B95" s="765">
        <f>'FORMULAR ACCESORII SPECIALE'!B35</f>
        <v>0</v>
      </c>
      <c r="C95" s="766"/>
      <c r="D95" s="545">
        <f>'FORMULAR ACCESORII SPECIALE'!H35</f>
        <v>0</v>
      </c>
      <c r="E95" s="545">
        <f>'FORMULAR ACCESORII SPECIALE'!F35</f>
        <v>0</v>
      </c>
      <c r="F95" s="545">
        <f>'FORMULAR ACCESORII SPECIALE'!I35</f>
        <v>0</v>
      </c>
      <c r="G95" s="545">
        <f>'FORMULAR ACCESORII SPECIALE'!M35</f>
        <v>0</v>
      </c>
      <c r="H95" s="610">
        <f>'FORMULAR ACCESORII SPECIALE'!O35*(1+'ADAOSURI AGENT'!$K$4)</f>
        <v>0</v>
      </c>
      <c r="I95" s="770"/>
      <c r="J95" s="542">
        <f t="shared" si="6"/>
        <v>0</v>
      </c>
      <c r="K95" s="860"/>
    </row>
    <row r="96" spans="1:11" ht="10.35" customHeight="1">
      <c r="A96" s="860"/>
      <c r="B96" s="765">
        <f>'FORMULAR ACCESORII SPECIALE'!B36</f>
        <v>0</v>
      </c>
      <c r="C96" s="766"/>
      <c r="D96" s="545">
        <f>'FORMULAR ACCESORII SPECIALE'!H36</f>
        <v>0</v>
      </c>
      <c r="E96" s="545">
        <f>'FORMULAR ACCESORII SPECIALE'!F36</f>
        <v>0</v>
      </c>
      <c r="F96" s="545">
        <f>'FORMULAR ACCESORII SPECIALE'!I36</f>
        <v>0</v>
      </c>
      <c r="G96" s="545">
        <f>'FORMULAR ACCESORII SPECIALE'!M36</f>
        <v>0</v>
      </c>
      <c r="H96" s="610">
        <f>'FORMULAR ACCESORII SPECIALE'!O36*(1+'ADAOSURI AGENT'!$K$4)</f>
        <v>0</v>
      </c>
      <c r="I96" s="770"/>
      <c r="J96" s="542">
        <f t="shared" si="6"/>
        <v>0</v>
      </c>
      <c r="K96" s="860"/>
    </row>
    <row r="97" spans="1:11" ht="10.35" customHeight="1">
      <c r="A97" s="860"/>
      <c r="B97" s="765">
        <f>'FORMULAR ACCESORII SPECIALE'!B37</f>
        <v>0</v>
      </c>
      <c r="C97" s="766"/>
      <c r="D97" s="545">
        <f>'FORMULAR ACCESORII SPECIALE'!H37</f>
        <v>0</v>
      </c>
      <c r="E97" s="545">
        <f>'FORMULAR ACCESORII SPECIALE'!F37</f>
        <v>0</v>
      </c>
      <c r="F97" s="545">
        <f>'FORMULAR ACCESORII SPECIALE'!I37</f>
        <v>0</v>
      </c>
      <c r="G97" s="545">
        <f>'FORMULAR ACCESORII SPECIALE'!M37</f>
        <v>0</v>
      </c>
      <c r="H97" s="610">
        <f>'FORMULAR ACCESORII SPECIALE'!O37*(1+'ADAOSURI AGENT'!$K$4)</f>
        <v>0</v>
      </c>
      <c r="I97" s="770"/>
      <c r="J97" s="542">
        <f t="shared" si="6"/>
        <v>0</v>
      </c>
      <c r="K97" s="860"/>
    </row>
    <row r="98" spans="1:11" ht="10.35" customHeight="1">
      <c r="A98" s="860"/>
      <c r="B98" s="765">
        <f>'FORMULAR ACCESORII SPECIALE'!B38</f>
        <v>0</v>
      </c>
      <c r="C98" s="766"/>
      <c r="D98" s="545">
        <f>'FORMULAR ACCESORII SPECIALE'!H38</f>
        <v>0</v>
      </c>
      <c r="E98" s="545">
        <f>'FORMULAR ACCESORII SPECIALE'!F38</f>
        <v>0</v>
      </c>
      <c r="F98" s="545">
        <f>'FORMULAR ACCESORII SPECIALE'!I38</f>
        <v>0</v>
      </c>
      <c r="G98" s="545">
        <f>'FORMULAR ACCESORII SPECIALE'!M38</f>
        <v>0</v>
      </c>
      <c r="H98" s="610">
        <f>'FORMULAR ACCESORII SPECIALE'!O38*(1+'ADAOSURI AGENT'!$K$4)</f>
        <v>0</v>
      </c>
      <c r="I98" s="770"/>
      <c r="J98" s="542">
        <f t="shared" si="6"/>
        <v>0</v>
      </c>
      <c r="K98" s="860"/>
    </row>
    <row r="99" spans="1:11" ht="10.35" customHeight="1">
      <c r="A99" s="860"/>
      <c r="B99" s="765">
        <f>'FORMULAR ACCESORII SPECIALE'!B39</f>
        <v>0</v>
      </c>
      <c r="C99" s="766"/>
      <c r="D99" s="545">
        <f>'FORMULAR ACCESORII SPECIALE'!H39</f>
        <v>0</v>
      </c>
      <c r="E99" s="545">
        <f>'FORMULAR ACCESORII SPECIALE'!F39</f>
        <v>0</v>
      </c>
      <c r="F99" s="545">
        <f>'FORMULAR ACCESORII SPECIALE'!I39</f>
        <v>0</v>
      </c>
      <c r="G99" s="545">
        <f>'FORMULAR ACCESORII SPECIALE'!M39</f>
        <v>0</v>
      </c>
      <c r="H99" s="610">
        <f>'FORMULAR ACCESORII SPECIALE'!O39*(1+'ADAOSURI AGENT'!$K$4)</f>
        <v>0</v>
      </c>
      <c r="I99" s="770"/>
      <c r="J99" s="542">
        <f t="shared" si="6"/>
        <v>0</v>
      </c>
      <c r="K99" s="860"/>
    </row>
    <row r="100" spans="1:11" ht="10.35" customHeight="1">
      <c r="A100" s="860"/>
      <c r="B100" s="765">
        <f>'FORMULAR ACCESORII SPECIALE'!B40</f>
        <v>0</v>
      </c>
      <c r="C100" s="766"/>
      <c r="D100" s="545">
        <f>'FORMULAR ACCESORII SPECIALE'!H40</f>
        <v>0</v>
      </c>
      <c r="E100" s="545">
        <f>'FORMULAR ACCESORII SPECIALE'!F40</f>
        <v>0</v>
      </c>
      <c r="F100" s="545">
        <f>'FORMULAR ACCESORII SPECIALE'!I40</f>
        <v>0</v>
      </c>
      <c r="G100" s="545">
        <f>'FORMULAR ACCESORII SPECIALE'!M40</f>
        <v>0</v>
      </c>
      <c r="H100" s="610">
        <f>'FORMULAR ACCESORII SPECIALE'!O40*(1+'ADAOSURI AGENT'!$K$4)</f>
        <v>0</v>
      </c>
      <c r="I100" s="771"/>
      <c r="J100" s="542">
        <f t="shared" si="6"/>
        <v>0</v>
      </c>
      <c r="K100" s="860"/>
    </row>
    <row r="101" spans="1:11" ht="10.35" customHeight="1">
      <c r="A101" s="860"/>
      <c r="B101" s="765">
        <f>'FORMULAR ACCESORII SPECIALE'!B41</f>
        <v>0</v>
      </c>
      <c r="C101" s="766"/>
      <c r="D101" s="545">
        <f>'FORMULAR ACCESORII SPECIALE'!H41</f>
        <v>0</v>
      </c>
      <c r="E101" s="545">
        <f>'FORMULAR ACCESORII SPECIALE'!F41</f>
        <v>0</v>
      </c>
      <c r="F101" s="545">
        <f>'FORMULAR ACCESORII SPECIALE'!I41</f>
        <v>0</v>
      </c>
      <c r="G101" s="545">
        <f>'FORMULAR ACCESORII SPECIALE'!M41</f>
        <v>0</v>
      </c>
      <c r="H101" s="610">
        <f>'FORMULAR ACCESORII SPECIALE'!O41*(1+'ADAOSURI AGENT'!$K$4)</f>
        <v>0</v>
      </c>
      <c r="I101" s="771"/>
      <c r="J101" s="542">
        <f t="shared" si="6"/>
        <v>0</v>
      </c>
      <c r="K101" s="860"/>
    </row>
    <row r="102" spans="1:11" ht="10.35" customHeight="1">
      <c r="A102" s="860"/>
      <c r="B102" s="765">
        <f>'FORMULAR ACCESORII SPECIALE'!B42</f>
        <v>0</v>
      </c>
      <c r="C102" s="766"/>
      <c r="D102" s="545">
        <f>'FORMULAR ACCESORII SPECIALE'!H42</f>
        <v>0</v>
      </c>
      <c r="E102" s="545">
        <f>'FORMULAR ACCESORII SPECIALE'!F42</f>
        <v>0</v>
      </c>
      <c r="F102" s="545">
        <f>'FORMULAR ACCESORII SPECIALE'!I42</f>
        <v>0</v>
      </c>
      <c r="G102" s="545">
        <f>'FORMULAR ACCESORII SPECIALE'!M42</f>
        <v>0</v>
      </c>
      <c r="H102" s="610">
        <f>'FORMULAR ACCESORII SPECIALE'!O42*(1+'ADAOSURI AGENT'!$K$4)</f>
        <v>0</v>
      </c>
      <c r="I102" s="771"/>
      <c r="J102" s="542">
        <f t="shared" si="6"/>
        <v>0</v>
      </c>
      <c r="K102" s="860"/>
    </row>
    <row r="103" spans="1:11" ht="10.35" customHeight="1">
      <c r="A103" s="860"/>
      <c r="B103" s="765">
        <f>'FORMULAR ACCESORII SPECIALE'!B43</f>
        <v>0</v>
      </c>
      <c r="C103" s="766"/>
      <c r="D103" s="545">
        <f>'FORMULAR ACCESORII SPECIALE'!H43</f>
        <v>0</v>
      </c>
      <c r="E103" s="545">
        <f>'FORMULAR ACCESORII SPECIALE'!F43</f>
        <v>0</v>
      </c>
      <c r="F103" s="545">
        <f>'FORMULAR ACCESORII SPECIALE'!I43</f>
        <v>0</v>
      </c>
      <c r="G103" s="545">
        <f>'FORMULAR ACCESORII SPECIALE'!M43</f>
        <v>0</v>
      </c>
      <c r="H103" s="610">
        <f>'FORMULAR ACCESORII SPECIALE'!O43*(1+'ADAOSURI AGENT'!$K$4)</f>
        <v>0</v>
      </c>
      <c r="I103" s="771"/>
      <c r="J103" s="542">
        <f t="shared" si="6"/>
        <v>0</v>
      </c>
      <c r="K103" s="860"/>
    </row>
    <row r="104" spans="1:11" ht="10.35" customHeight="1">
      <c r="A104" s="860"/>
      <c r="B104" s="765">
        <f>'FORMULAR ACCESORII SPECIALE'!B44</f>
        <v>0</v>
      </c>
      <c r="C104" s="766"/>
      <c r="D104" s="545">
        <f>'FORMULAR ACCESORII SPECIALE'!H44</f>
        <v>0</v>
      </c>
      <c r="E104" s="545">
        <f>'FORMULAR ACCESORII SPECIALE'!F44</f>
        <v>0</v>
      </c>
      <c r="F104" s="545">
        <f>'FORMULAR ACCESORII SPECIALE'!I44</f>
        <v>0</v>
      </c>
      <c r="G104" s="545">
        <f>'FORMULAR ACCESORII SPECIALE'!M44</f>
        <v>0</v>
      </c>
      <c r="H104" s="610">
        <f>'FORMULAR ACCESORII SPECIALE'!O44*(1+'ADAOSURI AGENT'!$K$4)</f>
        <v>0</v>
      </c>
      <c r="I104" s="771"/>
      <c r="J104" s="542">
        <f t="shared" si="6"/>
        <v>0</v>
      </c>
      <c r="K104" s="860"/>
    </row>
    <row r="105" spans="1:11" ht="10.35" customHeight="1">
      <c r="A105" s="860"/>
      <c r="B105" s="765">
        <f>'FORMULAR ACCESORII SPECIALE'!B45</f>
        <v>0</v>
      </c>
      <c r="C105" s="766"/>
      <c r="D105" s="545">
        <f>'FORMULAR ACCESORII SPECIALE'!H45</f>
        <v>0</v>
      </c>
      <c r="E105" s="545">
        <f>'FORMULAR ACCESORII SPECIALE'!F45</f>
        <v>0</v>
      </c>
      <c r="F105" s="545">
        <f>'FORMULAR ACCESORII SPECIALE'!I45</f>
        <v>0</v>
      </c>
      <c r="G105" s="545">
        <f>'FORMULAR ACCESORII SPECIALE'!M45</f>
        <v>0</v>
      </c>
      <c r="H105" s="610">
        <f>'FORMULAR ACCESORII SPECIALE'!O45*(1+'ADAOSURI AGENT'!$K$4)</f>
        <v>0</v>
      </c>
      <c r="I105" s="771"/>
      <c r="J105" s="542">
        <f t="shared" si="6"/>
        <v>0</v>
      </c>
      <c r="K105" s="860"/>
    </row>
    <row r="106" spans="1:11" ht="10.35" customHeight="1">
      <c r="A106" s="860"/>
      <c r="B106" s="765">
        <f>'FORMULAR ACCESORII SPECIALE'!B46</f>
        <v>0</v>
      </c>
      <c r="C106" s="766"/>
      <c r="D106" s="545">
        <f>'FORMULAR ACCESORII SPECIALE'!H46</f>
        <v>0</v>
      </c>
      <c r="E106" s="545">
        <f>'FORMULAR ACCESORII SPECIALE'!F46</f>
        <v>0</v>
      </c>
      <c r="F106" s="545">
        <f>'FORMULAR ACCESORII SPECIALE'!I46</f>
        <v>0</v>
      </c>
      <c r="G106" s="545">
        <f>'FORMULAR ACCESORII SPECIALE'!M46</f>
        <v>0</v>
      </c>
      <c r="H106" s="610">
        <f>'FORMULAR ACCESORII SPECIALE'!O46*(1+'ADAOSURI AGENT'!$K$4)</f>
        <v>0</v>
      </c>
      <c r="I106" s="771"/>
      <c r="J106" s="542">
        <f t="shared" si="6"/>
        <v>0</v>
      </c>
      <c r="K106" s="860"/>
    </row>
    <row r="107" spans="1:11" ht="10.35" customHeight="1">
      <c r="A107" s="860"/>
      <c r="B107" s="765">
        <f>'FORMULAR ACCESORII SPECIALE'!B47</f>
        <v>0</v>
      </c>
      <c r="C107" s="766"/>
      <c r="D107" s="545">
        <f>'FORMULAR ACCESORII SPECIALE'!H47</f>
        <v>0</v>
      </c>
      <c r="E107" s="545">
        <f>'FORMULAR ACCESORII SPECIALE'!F47</f>
        <v>0</v>
      </c>
      <c r="F107" s="545">
        <f>'FORMULAR ACCESORII SPECIALE'!I47</f>
        <v>0</v>
      </c>
      <c r="G107" s="545">
        <f>'FORMULAR ACCESORII SPECIALE'!M47</f>
        <v>0</v>
      </c>
      <c r="H107" s="610">
        <f>'FORMULAR ACCESORII SPECIALE'!O47*(1+'ADAOSURI AGENT'!$K$4)</f>
        <v>0</v>
      </c>
      <c r="I107" s="771"/>
      <c r="J107" s="542">
        <f t="shared" si="6"/>
        <v>0</v>
      </c>
      <c r="K107" s="860"/>
    </row>
    <row r="108" spans="1:11" ht="10.35" customHeight="1">
      <c r="A108" s="860"/>
      <c r="B108" s="765">
        <f>'FORMULAR ACCESORII SPECIALE'!B48</f>
        <v>0</v>
      </c>
      <c r="C108" s="766"/>
      <c r="D108" s="545">
        <f>'FORMULAR ACCESORII SPECIALE'!H48</f>
        <v>0</v>
      </c>
      <c r="E108" s="545">
        <f>'FORMULAR ACCESORII SPECIALE'!F48</f>
        <v>0</v>
      </c>
      <c r="F108" s="545">
        <f>'FORMULAR ACCESORII SPECIALE'!I48</f>
        <v>0</v>
      </c>
      <c r="G108" s="545">
        <f>'FORMULAR ACCESORII SPECIALE'!M48</f>
        <v>0</v>
      </c>
      <c r="H108" s="610">
        <f>'FORMULAR ACCESORII SPECIALE'!O48*(1+'ADAOSURI AGENT'!$K$4)</f>
        <v>0</v>
      </c>
      <c r="I108" s="771"/>
      <c r="J108" s="542">
        <f t="shared" si="6"/>
        <v>0</v>
      </c>
      <c r="K108" s="860"/>
    </row>
    <row r="109" spans="1:11" ht="10.35" customHeight="1">
      <c r="A109" s="860"/>
      <c r="B109" s="765">
        <f>'FORMULAR ACCESORII SPECIALE'!B49</f>
        <v>0</v>
      </c>
      <c r="C109" s="766"/>
      <c r="D109" s="545">
        <f>'FORMULAR ACCESORII SPECIALE'!H49</f>
        <v>0</v>
      </c>
      <c r="E109" s="545">
        <f>'FORMULAR ACCESORII SPECIALE'!F49</f>
        <v>0</v>
      </c>
      <c r="F109" s="545">
        <f>'FORMULAR ACCESORII SPECIALE'!I49</f>
        <v>0</v>
      </c>
      <c r="G109" s="545">
        <f>'FORMULAR ACCESORII SPECIALE'!M49</f>
        <v>0</v>
      </c>
      <c r="H109" s="610">
        <f>'FORMULAR ACCESORII SPECIALE'!O49*(1+'ADAOSURI AGENT'!$K$4)</f>
        <v>0</v>
      </c>
      <c r="I109" s="771"/>
      <c r="J109" s="542">
        <f t="shared" si="6"/>
        <v>0</v>
      </c>
      <c r="K109" s="860"/>
    </row>
    <row r="110" spans="1:11" ht="10.35" customHeight="1">
      <c r="A110" s="860"/>
      <c r="B110" s="765">
        <f>'FORMULAR ACCESORII SPECIALE'!B50</f>
        <v>0</v>
      </c>
      <c r="C110" s="766"/>
      <c r="D110" s="545">
        <f>'FORMULAR ACCESORII SPECIALE'!H50</f>
        <v>0</v>
      </c>
      <c r="E110" s="545">
        <f>'FORMULAR ACCESORII SPECIALE'!F50</f>
        <v>0</v>
      </c>
      <c r="F110" s="545">
        <f>'FORMULAR ACCESORII SPECIALE'!I50</f>
        <v>0</v>
      </c>
      <c r="G110" s="545">
        <f>'FORMULAR ACCESORII SPECIALE'!M50</f>
        <v>0</v>
      </c>
      <c r="H110" s="610">
        <f>'FORMULAR ACCESORII SPECIALE'!O50*(1+'ADAOSURI AGENT'!$K$4)</f>
        <v>0</v>
      </c>
      <c r="I110" s="771"/>
      <c r="J110" s="542">
        <f t="shared" si="6"/>
        <v>0</v>
      </c>
      <c r="K110" s="860"/>
    </row>
    <row r="111" spans="1:11" ht="10.35" customHeight="1">
      <c r="A111" s="860"/>
      <c r="B111" s="765">
        <f>'FORMULAR ACCESORII SPECIALE'!B51</f>
        <v>0</v>
      </c>
      <c r="C111" s="766"/>
      <c r="D111" s="545">
        <f>'FORMULAR ACCESORII SPECIALE'!H51</f>
        <v>0</v>
      </c>
      <c r="E111" s="545">
        <f>'FORMULAR ACCESORII SPECIALE'!F51</f>
        <v>0</v>
      </c>
      <c r="F111" s="545">
        <f>'FORMULAR ACCESORII SPECIALE'!I51</f>
        <v>0</v>
      </c>
      <c r="G111" s="545">
        <f>'FORMULAR ACCESORII SPECIALE'!M51</f>
        <v>0</v>
      </c>
      <c r="H111" s="610">
        <f>'FORMULAR ACCESORII SPECIALE'!O51*(1+'ADAOSURI AGENT'!$K$4)</f>
        <v>0</v>
      </c>
      <c r="I111" s="771"/>
      <c r="J111" s="542">
        <f t="shared" si="6"/>
        <v>0</v>
      </c>
      <c r="K111" s="860"/>
    </row>
    <row r="112" spans="1:11" ht="10.35" customHeight="1">
      <c r="A112" s="860"/>
      <c r="B112" s="765">
        <f>'FORMULAR ACCESORII SPECIALE'!B52</f>
        <v>0</v>
      </c>
      <c r="C112" s="766"/>
      <c r="D112" s="545">
        <f>'FORMULAR ACCESORII SPECIALE'!H52</f>
        <v>0</v>
      </c>
      <c r="E112" s="545">
        <f>'FORMULAR ACCESORII SPECIALE'!F52</f>
        <v>0</v>
      </c>
      <c r="F112" s="545">
        <f>'FORMULAR ACCESORII SPECIALE'!I52</f>
        <v>0</v>
      </c>
      <c r="G112" s="545">
        <f>'FORMULAR ACCESORII SPECIALE'!M52</f>
        <v>0</v>
      </c>
      <c r="H112" s="610">
        <f>'FORMULAR ACCESORII SPECIALE'!O52*(1+'ADAOSURI AGENT'!$K$4)</f>
        <v>0</v>
      </c>
      <c r="I112" s="771"/>
      <c r="J112" s="542">
        <f t="shared" si="6"/>
        <v>0</v>
      </c>
      <c r="K112" s="860"/>
    </row>
    <row r="113" spans="1:15" ht="10.35" customHeight="1">
      <c r="A113" s="860"/>
      <c r="B113" s="765">
        <f>'FORMULAR ACCESORII SPECIALE'!B53</f>
        <v>0</v>
      </c>
      <c r="C113" s="766"/>
      <c r="D113" s="545">
        <f>'FORMULAR ACCESORII SPECIALE'!H53</f>
        <v>0</v>
      </c>
      <c r="E113" s="545">
        <f>'FORMULAR ACCESORII SPECIALE'!F53</f>
        <v>0</v>
      </c>
      <c r="F113" s="545">
        <f>'FORMULAR ACCESORII SPECIALE'!I53</f>
        <v>0</v>
      </c>
      <c r="G113" s="545">
        <f>'FORMULAR ACCESORII SPECIALE'!M53</f>
        <v>0</v>
      </c>
      <c r="H113" s="610">
        <f>'FORMULAR ACCESORII SPECIALE'!O53*(1+'ADAOSURI AGENT'!$K$4)</f>
        <v>0</v>
      </c>
      <c r="I113" s="771"/>
      <c r="J113" s="542">
        <f t="shared" si="6"/>
        <v>0</v>
      </c>
      <c r="K113" s="860"/>
    </row>
    <row r="114" spans="1:15" ht="10.35" customHeight="1">
      <c r="A114" s="860"/>
      <c r="B114" s="765">
        <f>'FORMULAR ACCESORII SPECIALE'!B54</f>
        <v>0</v>
      </c>
      <c r="C114" s="766"/>
      <c r="D114" s="545">
        <f>'FORMULAR ACCESORII SPECIALE'!H54</f>
        <v>0</v>
      </c>
      <c r="E114" s="545">
        <f>'FORMULAR ACCESORII SPECIALE'!F54</f>
        <v>0</v>
      </c>
      <c r="F114" s="545">
        <f>'FORMULAR ACCESORII SPECIALE'!I54</f>
        <v>0</v>
      </c>
      <c r="G114" s="545">
        <f>'FORMULAR ACCESORII SPECIALE'!M54</f>
        <v>0</v>
      </c>
      <c r="H114" s="610">
        <f>'FORMULAR ACCESORII SPECIALE'!O54*(1+'ADAOSURI AGENT'!$K$4)</f>
        <v>0</v>
      </c>
      <c r="I114" s="771"/>
      <c r="J114" s="542">
        <f t="shared" si="6"/>
        <v>0</v>
      </c>
      <c r="K114" s="860"/>
    </row>
    <row r="115" spans="1:15" ht="10.35" customHeight="1" thickBot="1">
      <c r="A115" s="860"/>
      <c r="B115" s="775">
        <f>'FORMULAR ACCESORII SPECIALE'!B55</f>
        <v>0</v>
      </c>
      <c r="C115" s="776"/>
      <c r="D115" s="546">
        <f>'FORMULAR ACCESORII SPECIALE'!H55</f>
        <v>0</v>
      </c>
      <c r="E115" s="546">
        <f>'FORMULAR ACCESORII SPECIALE'!F55</f>
        <v>0</v>
      </c>
      <c r="F115" s="546">
        <f>'FORMULAR ACCESORII SPECIALE'!I55</f>
        <v>0</v>
      </c>
      <c r="G115" s="546">
        <f>'FORMULAR ACCESORII SPECIALE'!M55</f>
        <v>0</v>
      </c>
      <c r="H115" s="611">
        <f>'FORMULAR ACCESORII SPECIALE'!O55*(1+'ADAOSURI AGENT'!$K$4)</f>
        <v>0</v>
      </c>
      <c r="I115" s="772"/>
      <c r="J115" s="543">
        <f t="shared" si="6"/>
        <v>0</v>
      </c>
      <c r="K115" s="860"/>
    </row>
    <row r="116" spans="1:15" ht="10.35" customHeight="1" thickBot="1">
      <c r="A116" s="860"/>
      <c r="B116" s="538"/>
      <c r="C116" s="539"/>
      <c r="D116" s="539"/>
      <c r="E116" s="539"/>
      <c r="F116" s="539"/>
      <c r="G116" s="727">
        <f>G79</f>
        <v>0</v>
      </c>
      <c r="H116" s="539"/>
      <c r="I116" s="450" t="s">
        <v>2842</v>
      </c>
      <c r="J116" s="451">
        <f>SUM(J81:J115)</f>
        <v>0</v>
      </c>
      <c r="K116" s="860"/>
    </row>
    <row r="117" spans="1:15" ht="14.25" customHeight="1" thickBot="1">
      <c r="A117" s="860"/>
      <c r="B117" s="452"/>
      <c r="C117" s="453"/>
      <c r="D117" s="453"/>
      <c r="E117" s="453"/>
      <c r="F117" s="453"/>
      <c r="G117" s="453"/>
      <c r="H117" s="453"/>
      <c r="I117" s="813"/>
      <c r="J117" s="814"/>
      <c r="K117" s="860"/>
    </row>
    <row r="118" spans="1:15" ht="15" customHeight="1" thickBot="1">
      <c r="A118" s="860"/>
      <c r="B118" s="755" t="s">
        <v>2754</v>
      </c>
      <c r="C118" s="756"/>
      <c r="D118" s="756"/>
      <c r="E118" s="756"/>
      <c r="F118" s="756"/>
      <c r="G118" s="721">
        <f>SUM(G120:G167)</f>
        <v>0</v>
      </c>
      <c r="H118" s="714"/>
      <c r="I118" s="714"/>
      <c r="J118" s="715"/>
      <c r="K118" s="860"/>
    </row>
    <row r="119" spans="1:15" ht="20.100000000000001" customHeight="1" thickBot="1">
      <c r="A119" s="860"/>
      <c r="B119" s="761" t="s">
        <v>2843</v>
      </c>
      <c r="C119" s="762"/>
      <c r="D119" s="454" t="s">
        <v>2839</v>
      </c>
      <c r="E119" s="454" t="s">
        <v>2840</v>
      </c>
      <c r="F119" s="454" t="s">
        <v>2845</v>
      </c>
      <c r="G119" s="454">
        <f>IF(G118=0,0,"Cantitate")</f>
        <v>0</v>
      </c>
      <c r="H119" s="454" t="s">
        <v>2844</v>
      </c>
      <c r="I119" s="454" t="s">
        <v>2841</v>
      </c>
      <c r="J119" s="455" t="s">
        <v>2365</v>
      </c>
      <c r="K119" s="860"/>
    </row>
    <row r="120" spans="1:15" ht="10.35" customHeight="1">
      <c r="A120" s="860"/>
      <c r="B120" s="824" t="str">
        <f>'FORMULAR COMANDA'!M64</f>
        <v>HOLTS. PT LEMN 250 BUC  4.8*35</v>
      </c>
      <c r="C120" s="825"/>
      <c r="D120" s="438">
        <f t="shared" ref="D120:D126" si="7">_FC_CULOARE</f>
        <v>0</v>
      </c>
      <c r="E120" s="438" t="s">
        <v>2846</v>
      </c>
      <c r="F120" s="438" t="s">
        <v>342</v>
      </c>
      <c r="G120" s="438">
        <f>'FORMULAR COMANDA'!P64</f>
        <v>0</v>
      </c>
      <c r="H120" s="515">
        <f>'FORMULAR COMANDA'!R64*(1+'ADAOSURI AGENT'!$K$5)</f>
        <v>5.78</v>
      </c>
      <c r="I120" s="777">
        <f>'FORMULAR COMANDA'!O117</f>
        <v>0</v>
      </c>
      <c r="J120" s="441">
        <f>H120*G120*(1-I$120)</f>
        <v>0</v>
      </c>
      <c r="K120" s="860"/>
      <c r="N120" s="612"/>
      <c r="O120"/>
    </row>
    <row r="121" spans="1:15" ht="10.35" customHeight="1">
      <c r="A121" s="860"/>
      <c r="B121" s="753" t="str">
        <f>'FORMULAR COMANDA'!M65</f>
        <v>HOLTS. PT LEMN 250 BUC  4.8*20</v>
      </c>
      <c r="C121" s="754"/>
      <c r="D121" s="442">
        <f t="shared" si="7"/>
        <v>0</v>
      </c>
      <c r="E121" s="442" t="s">
        <v>2846</v>
      </c>
      <c r="F121" s="442" t="s">
        <v>342</v>
      </c>
      <c r="G121" s="442">
        <f>'FORMULAR COMANDA'!P65</f>
        <v>0</v>
      </c>
      <c r="H121" s="516">
        <f>'FORMULAR COMANDA'!R65*(1+'ADAOSURI AGENT'!$K$5)</f>
        <v>5.78</v>
      </c>
      <c r="I121" s="778"/>
      <c r="J121" s="445">
        <f t="shared" ref="J121:J167" si="8">H121*G121*(1-I$120)</f>
        <v>0</v>
      </c>
      <c r="K121" s="860"/>
      <c r="N121" s="612"/>
      <c r="O121"/>
    </row>
    <row r="122" spans="1:15" ht="10.35" customHeight="1">
      <c r="A122" s="860"/>
      <c r="B122" s="753" t="str">
        <f>'FORMULAR COMANDA'!M66</f>
        <v>HOLTS. PT LEMN 100 BUC  4.8*70</v>
      </c>
      <c r="C122" s="754"/>
      <c r="D122" s="442">
        <f t="shared" si="7"/>
        <v>0</v>
      </c>
      <c r="E122" s="442" t="s">
        <v>2846</v>
      </c>
      <c r="F122" s="442" t="s">
        <v>342</v>
      </c>
      <c r="G122" s="442">
        <f>'FORMULAR COMANDA'!P66</f>
        <v>0</v>
      </c>
      <c r="H122" s="516">
        <f>'FORMULAR COMANDA'!R66*(1+'ADAOSURI AGENT'!$K$5)</f>
        <v>6.44</v>
      </c>
      <c r="I122" s="778"/>
      <c r="J122" s="445">
        <f t="shared" si="8"/>
        <v>0</v>
      </c>
      <c r="K122" s="860"/>
      <c r="N122" s="612"/>
      <c r="O122"/>
    </row>
    <row r="123" spans="1:15" ht="10.35" customHeight="1">
      <c r="A123" s="860"/>
      <c r="B123" s="753" t="str">
        <f>'FORMULAR COMANDA'!M67</f>
        <v>HOLTS. PT LEMN 100 BUC  4.8*55</v>
      </c>
      <c r="C123" s="754"/>
      <c r="D123" s="442">
        <f t="shared" si="7"/>
        <v>0</v>
      </c>
      <c r="E123" s="442" t="s">
        <v>2846</v>
      </c>
      <c r="F123" s="442" t="s">
        <v>342</v>
      </c>
      <c r="G123" s="442">
        <f>'FORMULAR COMANDA'!P67</f>
        <v>0</v>
      </c>
      <c r="H123" s="516">
        <f>'FORMULAR COMANDA'!R67*(1+'ADAOSURI AGENT'!$K$5)</f>
        <v>5.62</v>
      </c>
      <c r="I123" s="778"/>
      <c r="J123" s="445">
        <f t="shared" si="8"/>
        <v>0</v>
      </c>
      <c r="K123" s="860"/>
    </row>
    <row r="124" spans="1:15" ht="10.35" customHeight="1">
      <c r="A124" s="860"/>
      <c r="B124" s="753" t="str">
        <f>'FORMULAR COMANDA'!M68</f>
        <v>HOLTS. PT METAL 250 BUC 4.8*35</v>
      </c>
      <c r="C124" s="754"/>
      <c r="D124" s="442">
        <f t="shared" si="7"/>
        <v>0</v>
      </c>
      <c r="E124" s="442" t="s">
        <v>2846</v>
      </c>
      <c r="F124" s="442" t="s">
        <v>342</v>
      </c>
      <c r="G124" s="442">
        <f>'FORMULAR COMANDA'!P68</f>
        <v>0</v>
      </c>
      <c r="H124" s="516">
        <f>'FORMULAR COMANDA'!R68*(1+'ADAOSURI AGENT'!$K$5)</f>
        <v>8.4700000000000006</v>
      </c>
      <c r="I124" s="778"/>
      <c r="J124" s="445">
        <f t="shared" si="8"/>
        <v>0</v>
      </c>
      <c r="K124" s="860"/>
    </row>
    <row r="125" spans="1:15" ht="10.35" customHeight="1">
      <c r="A125" s="860"/>
      <c r="B125" s="753" t="str">
        <f>'FORMULAR COMANDA'!M69</f>
        <v>HOLTS. PT METAL 250 BUC 4.8*19</v>
      </c>
      <c r="C125" s="754"/>
      <c r="D125" s="442">
        <f t="shared" si="7"/>
        <v>0</v>
      </c>
      <c r="E125" s="442" t="s">
        <v>2846</v>
      </c>
      <c r="F125" s="442" t="s">
        <v>342</v>
      </c>
      <c r="G125" s="442">
        <f>'FORMULAR COMANDA'!P69</f>
        <v>0</v>
      </c>
      <c r="H125" s="516">
        <f>'FORMULAR COMANDA'!R69*(1+'ADAOSURI AGENT'!$K$5)</f>
        <v>6.94</v>
      </c>
      <c r="I125" s="778"/>
      <c r="J125" s="445">
        <f t="shared" si="8"/>
        <v>0</v>
      </c>
      <c r="K125" s="860"/>
    </row>
    <row r="126" spans="1:15" ht="10.35" customHeight="1">
      <c r="A126" s="860"/>
      <c r="B126" s="753" t="str">
        <f>'FORMULAR COMANDA'!M70</f>
        <v>HOLTS. RETRO PANEL 500 BUC</v>
      </c>
      <c r="C126" s="754"/>
      <c r="D126" s="442">
        <f t="shared" si="7"/>
        <v>0</v>
      </c>
      <c r="E126" s="442" t="s">
        <v>2846</v>
      </c>
      <c r="F126" s="442" t="s">
        <v>342</v>
      </c>
      <c r="G126" s="442">
        <f>'FORMULAR COMANDA'!P70</f>
        <v>0</v>
      </c>
      <c r="H126" s="516">
        <f>'FORMULAR COMANDA'!R70*(1+'ADAOSURI AGENT'!$K$5)</f>
        <v>11.56</v>
      </c>
      <c r="I126" s="778"/>
      <c r="J126" s="445">
        <f t="shared" si="8"/>
        <v>0</v>
      </c>
      <c r="K126" s="860"/>
    </row>
    <row r="127" spans="1:15" ht="10.35" customHeight="1">
      <c r="A127" s="860"/>
      <c r="B127" s="753" t="str">
        <f>'FORMULAR COMANDA'!M71</f>
        <v>SPRAY RETUS</v>
      </c>
      <c r="C127" s="754"/>
      <c r="D127" s="442" t="s">
        <v>2846</v>
      </c>
      <c r="E127" s="442" t="s">
        <v>2846</v>
      </c>
      <c r="F127" s="442" t="s">
        <v>342</v>
      </c>
      <c r="G127" s="442">
        <f>'FORMULAR COMANDA'!P71</f>
        <v>0</v>
      </c>
      <c r="H127" s="516">
        <f>'FORMULAR COMANDA'!R71*(1+'ADAOSURI AGENT'!$K$5)</f>
        <v>4.3899999999999997</v>
      </c>
      <c r="I127" s="778"/>
      <c r="J127" s="445">
        <f t="shared" si="8"/>
        <v>0</v>
      </c>
      <c r="K127" s="860"/>
    </row>
    <row r="128" spans="1:15" ht="10.35" customHeight="1">
      <c r="A128" s="860"/>
      <c r="B128" s="753" t="str">
        <f>'FORMULAR COMANDA'!M72</f>
        <v>CLEMA FIXA FALT VERTICAL 32*30</v>
      </c>
      <c r="C128" s="754"/>
      <c r="D128" s="442" t="s">
        <v>2847</v>
      </c>
      <c r="E128" s="442" t="s">
        <v>2846</v>
      </c>
      <c r="F128" s="442" t="s">
        <v>342</v>
      </c>
      <c r="G128" s="442">
        <f>'FORMULAR COMANDA'!P72</f>
        <v>0</v>
      </c>
      <c r="H128" s="516">
        <f>'FORMULAR COMANDA'!R72*(1+'ADAOSURI AGENT'!$K$5)</f>
        <v>0.27</v>
      </c>
      <c r="I128" s="778"/>
      <c r="J128" s="445">
        <f t="shared" si="8"/>
        <v>0</v>
      </c>
      <c r="K128" s="860"/>
    </row>
    <row r="129" spans="1:11" ht="10.35" customHeight="1">
      <c r="A129" s="860"/>
      <c r="B129" s="753" t="str">
        <f>'FORMULAR COMANDA'!M73</f>
        <v>CLEMA MOBILA FALT VERT. 32*55</v>
      </c>
      <c r="C129" s="754"/>
      <c r="D129" s="442" t="s">
        <v>2847</v>
      </c>
      <c r="E129" s="442" t="s">
        <v>2846</v>
      </c>
      <c r="F129" s="442" t="s">
        <v>342</v>
      </c>
      <c r="G129" s="442">
        <f>'FORMULAR COMANDA'!P73</f>
        <v>0</v>
      </c>
      <c r="H129" s="516">
        <f>'FORMULAR COMANDA'!R73*(1+'ADAOSURI AGENT'!$K$5)</f>
        <v>0.46</v>
      </c>
      <c r="I129" s="778"/>
      <c r="J129" s="445">
        <f t="shared" si="8"/>
        <v>0</v>
      </c>
      <c r="K129" s="860"/>
    </row>
    <row r="130" spans="1:11" ht="10.35" customHeight="1">
      <c r="A130" s="860"/>
      <c r="B130" s="753" t="str">
        <f>'FORMULAR COMANDA'!M74</f>
        <v>CAPAC DE COAMA</v>
      </c>
      <c r="C130" s="754"/>
      <c r="D130" s="442">
        <f>_FC_CULOARE</f>
        <v>0</v>
      </c>
      <c r="E130" s="442">
        <f>_FC_FINISAJ</f>
        <v>0</v>
      </c>
      <c r="F130" s="442" t="s">
        <v>223</v>
      </c>
      <c r="G130" s="442">
        <f>'FORMULAR COMANDA'!P74</f>
        <v>0</v>
      </c>
      <c r="H130" s="516">
        <f>'FORMULAR COMANDA'!R74*(1+'ADAOSURI AGENT'!$K$5)</f>
        <v>0</v>
      </c>
      <c r="I130" s="778"/>
      <c r="J130" s="445">
        <f t="shared" si="8"/>
        <v>0</v>
      </c>
      <c r="K130" s="860"/>
    </row>
    <row r="131" spans="1:11" ht="10.35" customHeight="1">
      <c r="A131" s="860"/>
      <c r="B131" s="753" t="str">
        <f>'FORMULAR COMANDA'!M75</f>
        <v>INCHIDERE DE COAMA MARE</v>
      </c>
      <c r="C131" s="754"/>
      <c r="D131" s="442">
        <f>_FC_CULOARE</f>
        <v>0</v>
      </c>
      <c r="E131" s="442">
        <f>_FC_FINISAJ</f>
        <v>0</v>
      </c>
      <c r="F131" s="442" t="s">
        <v>223</v>
      </c>
      <c r="G131" s="442">
        <f>'FORMULAR COMANDA'!P75</f>
        <v>0</v>
      </c>
      <c r="H131" s="516">
        <f>'FORMULAR COMANDA'!R75*(1+'ADAOSURI AGENT'!$K$5)</f>
        <v>0</v>
      </c>
      <c r="I131" s="778"/>
      <c r="J131" s="445">
        <f t="shared" si="8"/>
        <v>0</v>
      </c>
      <c r="K131" s="860"/>
    </row>
    <row r="132" spans="1:11" ht="10.35" customHeight="1">
      <c r="A132" s="860"/>
      <c r="B132" s="753" t="str">
        <f>'FORMULAR COMANDA'!M76</f>
        <v>BANDA ETANSARE UNIVERSALA</v>
      </c>
      <c r="C132" s="754"/>
      <c r="D132" s="442">
        <f>_FC_CULOARE</f>
        <v>0</v>
      </c>
      <c r="E132" s="442">
        <f>_FC_FINISAJ</f>
        <v>0</v>
      </c>
      <c r="F132" s="442" t="s">
        <v>223</v>
      </c>
      <c r="G132" s="442">
        <f>'FORMULAR COMANDA'!P76</f>
        <v>0</v>
      </c>
      <c r="H132" s="516">
        <f>'FORMULAR COMANDA'!R76*(1+'ADAOSURI AGENT'!$K$5)</f>
        <v>0.27</v>
      </c>
      <c r="I132" s="778"/>
      <c r="J132" s="445">
        <f t="shared" si="8"/>
        <v>0</v>
      </c>
      <c r="K132" s="860"/>
    </row>
    <row r="133" spans="1:11" ht="10.35" customHeight="1">
      <c r="A133" s="860"/>
      <c r="B133" s="753">
        <f>'FORMULAR COMANDA'!M77</f>
        <v>0</v>
      </c>
      <c r="C133" s="754"/>
      <c r="D133" s="442" t="s">
        <v>2846</v>
      </c>
      <c r="E133" s="442" t="s">
        <v>2846</v>
      </c>
      <c r="F133" s="442" t="s">
        <v>223</v>
      </c>
      <c r="G133" s="442">
        <f>'FORMULAR COMANDA'!P77</f>
        <v>0</v>
      </c>
      <c r="H133" s="516">
        <f>'FORMULAR COMANDA'!R77*(1+'ADAOSURI AGENT'!$K$5)</f>
        <v>0</v>
      </c>
      <c r="I133" s="778"/>
      <c r="J133" s="445">
        <f t="shared" si="8"/>
        <v>0</v>
      </c>
      <c r="K133" s="860"/>
    </row>
    <row r="134" spans="1:11" ht="10.35" customHeight="1">
      <c r="A134" s="860"/>
      <c r="B134" s="753">
        <f>'FORMULAR COMANDA'!M78</f>
        <v>0</v>
      </c>
      <c r="C134" s="754"/>
      <c r="D134" s="442" t="s">
        <v>2846</v>
      </c>
      <c r="E134" s="442" t="s">
        <v>2846</v>
      </c>
      <c r="F134" s="442" t="s">
        <v>223</v>
      </c>
      <c r="G134" s="442">
        <f>'FORMULAR COMANDA'!P78</f>
        <v>0</v>
      </c>
      <c r="H134" s="516">
        <f>'FORMULAR COMANDA'!R78*(1+'ADAOSURI AGENT'!$K$5)</f>
        <v>0</v>
      </c>
      <c r="I134" s="778"/>
      <c r="J134" s="445">
        <f t="shared" si="8"/>
        <v>0</v>
      </c>
      <c r="K134" s="860"/>
    </row>
    <row r="135" spans="1:11" ht="10.35" customHeight="1">
      <c r="A135" s="860"/>
      <c r="B135" s="753" t="str">
        <f>'FORMULAR COMANDA'!M79</f>
        <v>BANDA COS FUM 5M*290MM 7016</v>
      </c>
      <c r="C135" s="754"/>
      <c r="D135" s="442" t="s">
        <v>2846</v>
      </c>
      <c r="E135" s="442" t="s">
        <v>2846</v>
      </c>
      <c r="F135" s="442" t="s">
        <v>223</v>
      </c>
      <c r="G135" s="442">
        <f>'FORMULAR COMANDA'!P79</f>
        <v>0</v>
      </c>
      <c r="H135" s="516">
        <f>'FORMULAR COMANDA'!R79*(1+'ADAOSURI AGENT'!$K$5)</f>
        <v>17.399999999999999</v>
      </c>
      <c r="I135" s="778"/>
      <c r="J135" s="445">
        <f t="shared" si="8"/>
        <v>0</v>
      </c>
      <c r="K135" s="860"/>
    </row>
    <row r="136" spans="1:11" ht="10.35" customHeight="1">
      <c r="A136" s="860"/>
      <c r="B136" s="753" t="str">
        <f>'FORMULAR COMANDA'!M80</f>
        <v>BANDA BITUMINOASA 7,5CM*10M</v>
      </c>
      <c r="C136" s="754"/>
      <c r="D136" s="442" t="s">
        <v>2846</v>
      </c>
      <c r="E136" s="442" t="s">
        <v>2846</v>
      </c>
      <c r="F136" s="442" t="s">
        <v>223</v>
      </c>
      <c r="G136" s="442">
        <f>'FORMULAR COMANDA'!P80</f>
        <v>0</v>
      </c>
      <c r="H136" s="516">
        <f>'FORMULAR COMANDA'!R80*(1+'ADAOSURI AGENT'!$K$5)</f>
        <v>6.45</v>
      </c>
      <c r="I136" s="778"/>
      <c r="J136" s="445">
        <f t="shared" si="8"/>
        <v>0</v>
      </c>
      <c r="K136" s="860"/>
    </row>
    <row r="137" spans="1:11" ht="10.35" customHeight="1">
      <c r="A137" s="860"/>
      <c r="B137" s="753" t="str">
        <f>'FORMULAR COMANDA'!M81</f>
        <v>BANDA BITUMINOASA 10CM*10M</v>
      </c>
      <c r="C137" s="754"/>
      <c r="D137" s="442" t="s">
        <v>2846</v>
      </c>
      <c r="E137" s="442" t="s">
        <v>2846</v>
      </c>
      <c r="F137" s="442" t="s">
        <v>223</v>
      </c>
      <c r="G137" s="442">
        <f>'FORMULAR COMANDA'!P81</f>
        <v>0</v>
      </c>
      <c r="H137" s="516">
        <f>'FORMULAR COMANDA'!R81*(1+'ADAOSURI AGENT'!$K$5)</f>
        <v>7.48</v>
      </c>
      <c r="I137" s="778"/>
      <c r="J137" s="445">
        <f t="shared" si="8"/>
        <v>0</v>
      </c>
      <c r="K137" s="860"/>
    </row>
    <row r="138" spans="1:11" ht="10.35" customHeight="1">
      <c r="A138" s="860"/>
      <c r="B138" s="753" t="str">
        <f>'FORMULAR COMANDA'!M82</f>
        <v>BANDA BITUMINOASA 15CM*10M</v>
      </c>
      <c r="C138" s="754"/>
      <c r="D138" s="442" t="s">
        <v>2846</v>
      </c>
      <c r="E138" s="442" t="s">
        <v>2846</v>
      </c>
      <c r="F138" s="442" t="s">
        <v>223</v>
      </c>
      <c r="G138" s="442">
        <f>'FORMULAR COMANDA'!P82</f>
        <v>0</v>
      </c>
      <c r="H138" s="516">
        <f>'FORMULAR COMANDA'!R82*(1+'ADAOSURI AGENT'!$K$5)</f>
        <v>9.4600000000000009</v>
      </c>
      <c r="I138" s="778"/>
      <c r="J138" s="445">
        <f t="shared" si="8"/>
        <v>0</v>
      </c>
      <c r="K138" s="860"/>
    </row>
    <row r="139" spans="1:11" ht="10.35" customHeight="1">
      <c r="A139" s="860"/>
      <c r="B139" s="753" t="str">
        <f>'FORMULAR COMANDA'!M83</f>
        <v>BANDA BITUMINOASA 30CM*10M</v>
      </c>
      <c r="C139" s="754"/>
      <c r="D139" s="442" t="s">
        <v>2846</v>
      </c>
      <c r="E139" s="442" t="s">
        <v>2846</v>
      </c>
      <c r="F139" s="442" t="s">
        <v>223</v>
      </c>
      <c r="G139" s="442">
        <f>'FORMULAR COMANDA'!P83</f>
        <v>0</v>
      </c>
      <c r="H139" s="516">
        <f>'FORMULAR COMANDA'!R83*(1+'ADAOSURI AGENT'!$K$5)</f>
        <v>20.73</v>
      </c>
      <c r="I139" s="778"/>
      <c r="J139" s="445">
        <f t="shared" si="8"/>
        <v>0</v>
      </c>
      <c r="K139" s="860"/>
    </row>
    <row r="140" spans="1:11" ht="10.35" customHeight="1">
      <c r="A140" s="860"/>
      <c r="B140" s="753" t="str">
        <f>'FORMULAR COMANDA'!M84</f>
        <v>BANDA BUTILICA DUBLU ADEZIVA</v>
      </c>
      <c r="C140" s="754"/>
      <c r="D140" s="442" t="s">
        <v>2846</v>
      </c>
      <c r="E140" s="442" t="s">
        <v>2846</v>
      </c>
      <c r="F140" s="442" t="s">
        <v>223</v>
      </c>
      <c r="G140" s="442">
        <f>'FORMULAR COMANDA'!P84</f>
        <v>0</v>
      </c>
      <c r="H140" s="516">
        <f>'FORMULAR COMANDA'!R84*(1+'ADAOSURI AGENT'!$K$5)</f>
        <v>11.44</v>
      </c>
      <c r="I140" s="778"/>
      <c r="J140" s="445">
        <f t="shared" si="8"/>
        <v>0</v>
      </c>
      <c r="K140" s="860"/>
    </row>
    <row r="141" spans="1:11" ht="10.35" customHeight="1">
      <c r="A141" s="860"/>
      <c r="B141" s="753" t="str">
        <f>'FORMULAR COMANDA'!M85</f>
        <v>SNUR BUTILIC 6MM*8M</v>
      </c>
      <c r="C141" s="754"/>
      <c r="D141" s="442" t="s">
        <v>2846</v>
      </c>
      <c r="E141" s="442" t="s">
        <v>2846</v>
      </c>
      <c r="F141" s="442" t="s">
        <v>223</v>
      </c>
      <c r="G141" s="442">
        <f>'FORMULAR COMANDA'!P85</f>
        <v>0</v>
      </c>
      <c r="H141" s="516">
        <f>'FORMULAR COMANDA'!R85*(1+'ADAOSURI AGENT'!$K$5)</f>
        <v>9.0299999999999994</v>
      </c>
      <c r="I141" s="778"/>
      <c r="J141" s="445">
        <f t="shared" si="8"/>
        <v>0</v>
      </c>
      <c r="K141" s="860"/>
    </row>
    <row r="142" spans="1:11" ht="10.35" customHeight="1">
      <c r="A142" s="860"/>
      <c r="B142" s="753" t="str">
        <f>'FORMULAR COMANDA'!M86</f>
        <v>MASTIC ETANSARE</v>
      </c>
      <c r="C142" s="754"/>
      <c r="D142" s="442" t="s">
        <v>2846</v>
      </c>
      <c r="E142" s="442" t="s">
        <v>2846</v>
      </c>
      <c r="F142" s="442" t="s">
        <v>223</v>
      </c>
      <c r="G142" s="442">
        <f>'FORMULAR COMANDA'!P86</f>
        <v>0</v>
      </c>
      <c r="H142" s="516">
        <f>'FORMULAR COMANDA'!R86*(1+'ADAOSURI AGENT'!$K$5)</f>
        <v>4</v>
      </c>
      <c r="I142" s="778"/>
      <c r="J142" s="445">
        <f t="shared" si="8"/>
        <v>0</v>
      </c>
      <c r="K142" s="860"/>
    </row>
    <row r="143" spans="1:11" ht="10.35" customHeight="1">
      <c r="A143" s="860"/>
      <c r="B143" s="753" t="str">
        <f>'FORMULAR COMANDA'!M87</f>
        <v>PISTOL MASTIC</v>
      </c>
      <c r="C143" s="754"/>
      <c r="D143" s="442" t="s">
        <v>2846</v>
      </c>
      <c r="E143" s="442" t="s">
        <v>2846</v>
      </c>
      <c r="F143" s="442" t="s">
        <v>223</v>
      </c>
      <c r="G143" s="442">
        <f>'FORMULAR COMANDA'!P87</f>
        <v>0</v>
      </c>
      <c r="H143" s="516">
        <f>'FORMULAR COMANDA'!R87*(1+'ADAOSURI AGENT'!$K$5)</f>
        <v>5.42</v>
      </c>
      <c r="I143" s="778"/>
      <c r="J143" s="445">
        <f t="shared" si="8"/>
        <v>0</v>
      </c>
      <c r="K143" s="860"/>
    </row>
    <row r="144" spans="1:11" ht="10.35" customHeight="1">
      <c r="A144" s="860"/>
      <c r="B144" s="753" t="str">
        <f>'FORMULAR COMANDA'!M88</f>
        <v>BANDA COAMA 310MM RAL 8017</v>
      </c>
      <c r="C144" s="754"/>
      <c r="D144" s="442" t="s">
        <v>2846</v>
      </c>
      <c r="E144" s="442" t="s">
        <v>2846</v>
      </c>
      <c r="F144" s="442" t="s">
        <v>223</v>
      </c>
      <c r="G144" s="442">
        <f>'FORMULAR COMANDA'!P88</f>
        <v>0</v>
      </c>
      <c r="H144" s="516">
        <f>'FORMULAR COMANDA'!R88*(1+'ADAOSURI AGENT'!$K$5)</f>
        <v>6.02</v>
      </c>
      <c r="I144" s="778"/>
      <c r="J144" s="445">
        <f t="shared" si="8"/>
        <v>0</v>
      </c>
      <c r="K144" s="860"/>
    </row>
    <row r="145" spans="1:11" ht="10.35" customHeight="1">
      <c r="A145" s="860"/>
      <c r="B145" s="753" t="str">
        <f>'FORMULAR COMANDA'!M89</f>
        <v>BANDA COAMA 230MM RAL 8017</v>
      </c>
      <c r="C145" s="754"/>
      <c r="D145" s="442" t="s">
        <v>2846</v>
      </c>
      <c r="E145" s="442" t="s">
        <v>2846</v>
      </c>
      <c r="F145" s="442" t="s">
        <v>223</v>
      </c>
      <c r="G145" s="442">
        <f>'FORMULAR COMANDA'!P89</f>
        <v>0</v>
      </c>
      <c r="H145" s="516">
        <f>'FORMULAR COMANDA'!R89*(1+'ADAOSURI AGENT'!$K$5)</f>
        <v>4.7300000000000004</v>
      </c>
      <c r="I145" s="778"/>
      <c r="J145" s="445">
        <f t="shared" si="8"/>
        <v>0</v>
      </c>
      <c r="K145" s="860"/>
    </row>
    <row r="146" spans="1:11" ht="10.35" customHeight="1">
      <c r="A146" s="860"/>
      <c r="B146" s="753" t="str">
        <f>'FORMULAR COMANDA'!M90</f>
        <v>BANDA COAMA 150MM</v>
      </c>
      <c r="C146" s="754"/>
      <c r="D146" s="442" t="s">
        <v>2846</v>
      </c>
      <c r="E146" s="442" t="s">
        <v>2846</v>
      </c>
      <c r="F146" s="442" t="s">
        <v>223</v>
      </c>
      <c r="G146" s="442">
        <f>'FORMULAR COMANDA'!P90</f>
        <v>0</v>
      </c>
      <c r="H146" s="516">
        <f>'FORMULAR COMANDA'!R90*(1+'ADAOSURI AGENT'!$K$5)</f>
        <v>4.21</v>
      </c>
      <c r="I146" s="778"/>
      <c r="J146" s="445">
        <f t="shared" si="8"/>
        <v>0</v>
      </c>
      <c r="K146" s="860"/>
    </row>
    <row r="147" spans="1:11" ht="10.35" customHeight="1">
      <c r="A147" s="860"/>
      <c r="B147" s="753" t="str">
        <f>'FORMULAR COMANDA'!M91</f>
        <v>PIEPTENE STREASINA 9005</v>
      </c>
      <c r="C147" s="754"/>
      <c r="D147" s="442" t="s">
        <v>2846</v>
      </c>
      <c r="E147" s="442" t="s">
        <v>2846</v>
      </c>
      <c r="F147" s="442" t="s">
        <v>223</v>
      </c>
      <c r="G147" s="442">
        <f>'FORMULAR COMANDA'!P91</f>
        <v>0</v>
      </c>
      <c r="H147" s="516">
        <f>'FORMULAR COMANDA'!R91*(1+'ADAOSURI AGENT'!$K$5)</f>
        <v>0.39</v>
      </c>
      <c r="I147" s="778"/>
      <c r="J147" s="445">
        <f t="shared" si="8"/>
        <v>0</v>
      </c>
      <c r="K147" s="860"/>
    </row>
    <row r="148" spans="1:11" ht="10.35" customHeight="1">
      <c r="A148" s="860"/>
      <c r="B148" s="753" t="str">
        <f>'FORMULAR COMANDA'!M92</f>
        <v>BANDA AERISIRE STREASINA 8004</v>
      </c>
      <c r="C148" s="754"/>
      <c r="D148" s="442" t="s">
        <v>2846</v>
      </c>
      <c r="E148" s="442" t="s">
        <v>2846</v>
      </c>
      <c r="F148" s="442" t="s">
        <v>223</v>
      </c>
      <c r="G148" s="442">
        <f>'FORMULAR COMANDA'!P92</f>
        <v>0</v>
      </c>
      <c r="H148" s="516">
        <f>'FORMULAR COMANDA'!R92*(1+'ADAOSURI AGENT'!$K$5)</f>
        <v>2.75</v>
      </c>
      <c r="I148" s="778"/>
      <c r="J148" s="445">
        <f t="shared" si="8"/>
        <v>0</v>
      </c>
      <c r="K148" s="860"/>
    </row>
    <row r="149" spans="1:11" ht="10.35" customHeight="1">
      <c r="A149" s="860"/>
      <c r="B149" s="753" t="str">
        <f>'FORMULAR COMANDA'!M93</f>
        <v>BANDA ANTIPASARI INOX 60 TEPI</v>
      </c>
      <c r="C149" s="754"/>
      <c r="D149" s="442" t="s">
        <v>2846</v>
      </c>
      <c r="E149" s="442" t="s">
        <v>2846</v>
      </c>
      <c r="F149" s="442" t="s">
        <v>223</v>
      </c>
      <c r="G149" s="442">
        <f>'FORMULAR COMANDA'!P93</f>
        <v>0</v>
      </c>
      <c r="H149" s="516">
        <f>'FORMULAR COMANDA'!R93*(1+'ADAOSURI AGENT'!$K$5)</f>
        <v>2.4900000000000002</v>
      </c>
      <c r="I149" s="778"/>
      <c r="J149" s="445">
        <f t="shared" si="8"/>
        <v>0</v>
      </c>
      <c r="K149" s="860"/>
    </row>
    <row r="150" spans="1:11" ht="10.35" customHeight="1">
      <c r="A150" s="860"/>
      <c r="B150" s="753" t="str">
        <f>'FORMULAR COMANDA'!M94</f>
        <v>COS VENTILARE BALCANIC 8017</v>
      </c>
      <c r="C150" s="754"/>
      <c r="D150" s="442" t="s">
        <v>2846</v>
      </c>
      <c r="E150" s="442" t="s">
        <v>2846</v>
      </c>
      <c r="F150" s="442" t="s">
        <v>223</v>
      </c>
      <c r="G150" s="442">
        <f>'FORMULAR COMANDA'!P94</f>
        <v>0</v>
      </c>
      <c r="H150" s="516">
        <f>'FORMULAR COMANDA'!R94*(1+'ADAOSURI AGENT'!$K$5)</f>
        <v>28.38</v>
      </c>
      <c r="I150" s="778"/>
      <c r="J150" s="445">
        <f t="shared" si="8"/>
        <v>0</v>
      </c>
      <c r="K150" s="860"/>
    </row>
    <row r="151" spans="1:11" ht="10.35" customHeight="1">
      <c r="A151" s="860"/>
      <c r="B151" s="753" t="str">
        <f>'FORMULAR COMANDA'!M95</f>
        <v>FOLIE SOFT</v>
      </c>
      <c r="C151" s="754"/>
      <c r="D151" s="442" t="s">
        <v>2846</v>
      </c>
      <c r="E151" s="442" t="s">
        <v>2846</v>
      </c>
      <c r="F151" s="442" t="s">
        <v>2848</v>
      </c>
      <c r="G151" s="442">
        <f>'FORMULAR COMANDA'!P95</f>
        <v>0</v>
      </c>
      <c r="H151" s="516">
        <f>'FORMULAR COMANDA'!R95*(1+'ADAOSURI AGENT'!$K$5)</f>
        <v>15</v>
      </c>
      <c r="I151" s="778"/>
      <c r="J151" s="445">
        <f t="shared" si="8"/>
        <v>0</v>
      </c>
      <c r="K151" s="860"/>
    </row>
    <row r="152" spans="1:11" ht="10.35" customHeight="1">
      <c r="A152" s="860"/>
      <c r="B152" s="753" t="str">
        <f>'FORMULAR COMANDA'!M96</f>
        <v>FOLIE ANTIDROP 100GR.-75MP</v>
      </c>
      <c r="C152" s="754"/>
      <c r="D152" s="442" t="s">
        <v>2846</v>
      </c>
      <c r="E152" s="442" t="s">
        <v>2846</v>
      </c>
      <c r="F152" s="442" t="s">
        <v>2848</v>
      </c>
      <c r="G152" s="442">
        <f>'FORMULAR COMANDA'!P96</f>
        <v>0</v>
      </c>
      <c r="H152" s="516">
        <f>'FORMULAR COMANDA'!R96*(1+'ADAOSURI AGENT'!$K$5)</f>
        <v>26.25</v>
      </c>
      <c r="I152" s="778"/>
      <c r="J152" s="445">
        <f t="shared" si="8"/>
        <v>0</v>
      </c>
      <c r="K152" s="860"/>
    </row>
    <row r="153" spans="1:11" ht="10.35" customHeight="1">
      <c r="A153" s="860"/>
      <c r="B153" s="753" t="str">
        <f>'FORMULAR COMANDA'!M97</f>
        <v>FOLIE ANTICONDENS BILKA 95 G.</v>
      </c>
      <c r="C153" s="754"/>
      <c r="D153" s="442" t="s">
        <v>2846</v>
      </c>
      <c r="E153" s="442" t="s">
        <v>2846</v>
      </c>
      <c r="F153" s="442" t="s">
        <v>2848</v>
      </c>
      <c r="G153" s="442">
        <f>'FORMULAR COMANDA'!P97</f>
        <v>0</v>
      </c>
      <c r="H153" s="516">
        <f>'FORMULAR COMANDA'!R97*(1+'ADAOSURI AGENT'!$K$5)</f>
        <v>24.75</v>
      </c>
      <c r="I153" s="778"/>
      <c r="J153" s="445">
        <f t="shared" si="8"/>
        <v>0</v>
      </c>
      <c r="K153" s="860"/>
    </row>
    <row r="154" spans="1:11" ht="10.35" customHeight="1">
      <c r="A154" s="860"/>
      <c r="B154" s="753" t="str">
        <f>'FORMULAR COMANDA'!M98</f>
        <v>FOLIE ANTICONDENS BILKA 120 G.</v>
      </c>
      <c r="C154" s="754"/>
      <c r="D154" s="442" t="s">
        <v>2846</v>
      </c>
      <c r="E154" s="442" t="s">
        <v>2846</v>
      </c>
      <c r="F154" s="442" t="s">
        <v>2848</v>
      </c>
      <c r="G154" s="442">
        <f>'FORMULAR COMANDA'!P98</f>
        <v>0</v>
      </c>
      <c r="H154" s="516">
        <f>'FORMULAR COMANDA'!R98*(1+'ADAOSURI AGENT'!$K$5)</f>
        <v>30</v>
      </c>
      <c r="I154" s="778"/>
      <c r="J154" s="445">
        <f t="shared" si="8"/>
        <v>0</v>
      </c>
      <c r="K154" s="860"/>
    </row>
    <row r="155" spans="1:11" ht="10.35" customHeight="1">
      <c r="A155" s="860"/>
      <c r="B155" s="753" t="str">
        <f>'FORMULAR COMANDA'!M99</f>
        <v>FOLIE ANTICONDENS BILKA 140 G.</v>
      </c>
      <c r="C155" s="754"/>
      <c r="D155" s="442" t="s">
        <v>2846</v>
      </c>
      <c r="E155" s="442" t="s">
        <v>2846</v>
      </c>
      <c r="F155" s="442" t="s">
        <v>2848</v>
      </c>
      <c r="G155" s="442">
        <f>'FORMULAR COMANDA'!P99</f>
        <v>0</v>
      </c>
      <c r="H155" s="516">
        <f>'FORMULAR COMANDA'!R99*(1+'ADAOSURI AGENT'!$K$5)</f>
        <v>36</v>
      </c>
      <c r="I155" s="778"/>
      <c r="J155" s="445">
        <f t="shared" si="8"/>
        <v>0</v>
      </c>
      <c r="K155" s="860"/>
    </row>
    <row r="156" spans="1:11" ht="10.35" customHeight="1">
      <c r="A156" s="860"/>
      <c r="B156" s="753" t="str">
        <f>'FORMULAR COMANDA'!M100</f>
        <v>FOLIE ANTICONDENS BILKA 150 G.</v>
      </c>
      <c r="C156" s="754"/>
      <c r="D156" s="442" t="s">
        <v>2846</v>
      </c>
      <c r="E156" s="442" t="s">
        <v>2846</v>
      </c>
      <c r="F156" s="442" t="s">
        <v>2848</v>
      </c>
      <c r="G156" s="442">
        <f>'FORMULAR COMANDA'!P100</f>
        <v>0</v>
      </c>
      <c r="H156" s="516">
        <f>'FORMULAR COMANDA'!R100*(1+'ADAOSURI AGENT'!$K$5)</f>
        <v>39</v>
      </c>
      <c r="I156" s="778"/>
      <c r="J156" s="445">
        <f t="shared" si="8"/>
        <v>0</v>
      </c>
      <c r="K156" s="860"/>
    </row>
    <row r="157" spans="1:11" ht="10.35" customHeight="1">
      <c r="A157" s="860"/>
      <c r="B157" s="753" t="str">
        <f>'FORMULAR COMANDA'!M101</f>
        <v>FOLIE ANTICONDENS BILKA 180 G.</v>
      </c>
      <c r="C157" s="754"/>
      <c r="D157" s="442" t="s">
        <v>2846</v>
      </c>
      <c r="E157" s="442" t="s">
        <v>2846</v>
      </c>
      <c r="F157" s="442" t="s">
        <v>2848</v>
      </c>
      <c r="G157" s="442">
        <f>'FORMULAR COMANDA'!P101</f>
        <v>0</v>
      </c>
      <c r="H157" s="516">
        <f>'FORMULAR COMANDA'!R101*(1+'ADAOSURI AGENT'!$K$5)</f>
        <v>45.75</v>
      </c>
      <c r="I157" s="778"/>
      <c r="J157" s="445">
        <f t="shared" si="8"/>
        <v>0</v>
      </c>
      <c r="K157" s="860"/>
    </row>
    <row r="158" spans="1:11" ht="10.35" customHeight="1">
      <c r="A158" s="860"/>
      <c r="B158" s="753" t="str">
        <f>'FORMULAR COMANDA'!M102</f>
        <v>FOLIE ANTICONDENS BILKA 200 G.</v>
      </c>
      <c r="C158" s="754"/>
      <c r="D158" s="442" t="s">
        <v>2846</v>
      </c>
      <c r="E158" s="442" t="s">
        <v>2846</v>
      </c>
      <c r="F158" s="442" t="s">
        <v>2848</v>
      </c>
      <c r="G158" s="442">
        <f>'FORMULAR COMANDA'!P102</f>
        <v>0</v>
      </c>
      <c r="H158" s="516">
        <f>'FORMULAR COMANDA'!R102*(1+'ADAOSURI AGENT'!$K$5)</f>
        <v>58.5</v>
      </c>
      <c r="I158" s="778"/>
      <c r="J158" s="445">
        <f t="shared" si="8"/>
        <v>0</v>
      </c>
      <c r="K158" s="860"/>
    </row>
    <row r="159" spans="1:11" ht="10.35" customHeight="1">
      <c r="A159" s="860"/>
      <c r="B159" s="753" t="str">
        <f>'FORMULAR COMANDA'!M103</f>
        <v>FOLIE BILKA ALUM. -90GR. -75MP</v>
      </c>
      <c r="C159" s="754"/>
      <c r="D159" s="442" t="s">
        <v>2846</v>
      </c>
      <c r="E159" s="442" t="s">
        <v>2846</v>
      </c>
      <c r="F159" s="442" t="s">
        <v>2848</v>
      </c>
      <c r="G159" s="442">
        <f>'FORMULAR COMANDA'!P103</f>
        <v>0</v>
      </c>
      <c r="H159" s="516">
        <f>'FORMULAR COMANDA'!R103*(1+'ADAOSURI AGENT'!$K$5)</f>
        <v>27.75</v>
      </c>
      <c r="I159" s="778"/>
      <c r="J159" s="445">
        <f t="shared" si="8"/>
        <v>0</v>
      </c>
      <c r="K159" s="860"/>
    </row>
    <row r="160" spans="1:11" ht="10.35" customHeight="1">
      <c r="A160" s="860"/>
      <c r="B160" s="753" t="str">
        <f>'FORMULAR COMANDA'!M104</f>
        <v>FOLIE BILKA ALUM. -150GR.-75MP</v>
      </c>
      <c r="C160" s="754"/>
      <c r="D160" s="442" t="s">
        <v>2846</v>
      </c>
      <c r="E160" s="442" t="s">
        <v>2846</v>
      </c>
      <c r="F160" s="442" t="s">
        <v>2848</v>
      </c>
      <c r="G160" s="442">
        <f>'FORMULAR COMANDA'!P104</f>
        <v>0</v>
      </c>
      <c r="H160" s="516">
        <f>'FORMULAR COMANDA'!R104*(1+'ADAOSURI AGENT'!$K$5)</f>
        <v>47.25</v>
      </c>
      <c r="I160" s="778"/>
      <c r="J160" s="445">
        <f>H160*G160*(1-I$120)</f>
        <v>0</v>
      </c>
      <c r="K160" s="860"/>
    </row>
    <row r="161" spans="1:11" ht="10.35" customHeight="1">
      <c r="A161" s="860"/>
      <c r="B161" s="753" t="str">
        <f>'FORMULAR COMANDA'!M106</f>
        <v>FOLIE ANTIC. 30MP BILKA 180</v>
      </c>
      <c r="C161" s="754"/>
      <c r="D161" s="442" t="s">
        <v>2846</v>
      </c>
      <c r="E161" s="442"/>
      <c r="F161" s="442" t="s">
        <v>2848</v>
      </c>
      <c r="G161" s="442">
        <f>'FORMULAR COMANDA'!P105</f>
        <v>0</v>
      </c>
      <c r="H161" s="516">
        <f>'FORMULAR COMANDA'!R106*(1+'ADAOSURI AGENT'!$K$5)</f>
        <v>20.13</v>
      </c>
      <c r="I161" s="778"/>
      <c r="J161" s="445">
        <f t="shared" ref="J161:J165" si="9">H161*G161*(1-I$120)</f>
        <v>0</v>
      </c>
      <c r="K161" s="860"/>
    </row>
    <row r="162" spans="1:11" ht="10.35" customHeight="1">
      <c r="A162" s="860"/>
      <c r="B162" s="753" t="str">
        <f>'FORMULAR COMANDA'!M107</f>
        <v>FOLIE ANTIC. 30MP BILKA 95</v>
      </c>
      <c r="C162" s="754"/>
      <c r="D162" s="442" t="s">
        <v>2846</v>
      </c>
      <c r="E162" s="442"/>
      <c r="F162" s="442" t="s">
        <v>2848</v>
      </c>
      <c r="G162" s="442">
        <f>'FORMULAR COMANDA'!P106</f>
        <v>0</v>
      </c>
      <c r="H162" s="516">
        <f>'FORMULAR COMANDA'!R107*(1+'ADAOSURI AGENT'!$K$5)</f>
        <v>10.89</v>
      </c>
      <c r="I162" s="778"/>
      <c r="J162" s="445">
        <f t="shared" si="9"/>
        <v>0</v>
      </c>
      <c r="K162" s="860"/>
    </row>
    <row r="163" spans="1:11" ht="9.75" customHeight="1">
      <c r="A163" s="860"/>
      <c r="B163" s="753" t="str">
        <f>'FORMULAR COMANDA'!M108</f>
        <v>FOLIE ANTIC. 30MP BILKA 95</v>
      </c>
      <c r="C163" s="754"/>
      <c r="D163" s="442" t="s">
        <v>2846</v>
      </c>
      <c r="E163" s="442"/>
      <c r="F163" s="442" t="s">
        <v>223</v>
      </c>
      <c r="G163" s="442">
        <f>'FORMULAR COMANDA'!P107</f>
        <v>0</v>
      </c>
      <c r="H163" s="516">
        <f>'FORMULAR COMANDA'!R108*(1+'ADAOSURI AGENT'!$K$5)</f>
        <v>10.89</v>
      </c>
      <c r="I163" s="778"/>
      <c r="J163" s="445">
        <f t="shared" si="9"/>
        <v>0</v>
      </c>
      <c r="K163" s="860"/>
    </row>
    <row r="164" spans="1:11" ht="9.75" customHeight="1">
      <c r="A164" s="860"/>
      <c r="B164" s="753" t="str">
        <f>'FORMULAR COMANDA'!M109</f>
        <v>MEMBRANA 150 G.RETRO/FALTUITA</v>
      </c>
      <c r="C164" s="754"/>
      <c r="D164" s="442" t="s">
        <v>2846</v>
      </c>
      <c r="E164" s="442"/>
      <c r="F164" s="442" t="s">
        <v>223</v>
      </c>
      <c r="G164" s="442">
        <f>'FORMULAR COMANDA'!P108</f>
        <v>0</v>
      </c>
      <c r="H164" s="516">
        <f>'FORMULAR COMANDA'!R109*(1+'ADAOSURI AGENT'!$K$5)</f>
        <v>156.38</v>
      </c>
      <c r="I164" s="778"/>
      <c r="J164" s="445">
        <f>H164*G164*(1-I$120)</f>
        <v>0</v>
      </c>
      <c r="K164" s="860"/>
    </row>
    <row r="165" spans="1:11" ht="10.35" customHeight="1">
      <c r="A165" s="860"/>
      <c r="B165" s="753" t="str">
        <f>'FORMULAR COMANDA'!M110</f>
        <v>COVOR VENTILATIE RETRO/FALT.</v>
      </c>
      <c r="C165" s="754"/>
      <c r="D165" s="442" t="s">
        <v>2846</v>
      </c>
      <c r="E165" s="442"/>
      <c r="F165" s="442" t="s">
        <v>223</v>
      </c>
      <c r="G165" s="442">
        <f>'FORMULAR COMANDA'!P109</f>
        <v>0</v>
      </c>
      <c r="H165" s="516">
        <f>'FORMULAR COMANDA'!R110*(1+'ADAOSURI AGENT'!$K$5)</f>
        <v>109.2</v>
      </c>
      <c r="I165" s="778"/>
      <c r="J165" s="445">
        <f t="shared" si="9"/>
        <v>0</v>
      </c>
      <c r="K165" s="860"/>
    </row>
    <row r="166" spans="1:11" ht="10.35" customHeight="1">
      <c r="A166" s="860"/>
      <c r="B166" s="753" t="str">
        <f>'FORMULAR COMANDA'!M111</f>
        <v>CIOCAN PLASIC RECTANGULAR</v>
      </c>
      <c r="C166" s="754"/>
      <c r="D166" s="442" t="s">
        <v>2846</v>
      </c>
      <c r="E166" s="442" t="s">
        <v>2846</v>
      </c>
      <c r="F166" s="442" t="s">
        <v>223</v>
      </c>
      <c r="G166" s="442">
        <f>'FORMULAR COMANDA'!P110</f>
        <v>0</v>
      </c>
      <c r="H166" s="516">
        <f>'FORMULAR COMANDA'!R111*(1+'ADAOSURI AGENT'!$K$5)</f>
        <v>23.22</v>
      </c>
      <c r="I166" s="778"/>
      <c r="J166" s="445">
        <f t="shared" si="8"/>
        <v>0</v>
      </c>
      <c r="K166" s="860"/>
    </row>
    <row r="167" spans="1:11" ht="10.35" customHeight="1" thickBot="1">
      <c r="A167" s="860"/>
      <c r="B167" s="753" t="str">
        <f>'FORMULAR COMANDA'!M112</f>
        <v>PRISMA METALICA DUBLA</v>
      </c>
      <c r="C167" s="754"/>
      <c r="D167" s="446" t="s">
        <v>2846</v>
      </c>
      <c r="E167" s="446" t="s">
        <v>2846</v>
      </c>
      <c r="F167" s="446" t="s">
        <v>223</v>
      </c>
      <c r="G167" s="446">
        <f>'FORMULAR COMANDA'!P112</f>
        <v>0</v>
      </c>
      <c r="H167" s="516">
        <f>'FORMULAR COMANDA'!R112*(1+'ADAOSURI AGENT'!$K$5)</f>
        <v>116.1</v>
      </c>
      <c r="I167" s="779"/>
      <c r="J167" s="447">
        <f t="shared" si="8"/>
        <v>0</v>
      </c>
      <c r="K167" s="860"/>
    </row>
    <row r="168" spans="1:11" ht="10.35" customHeight="1" thickBot="1">
      <c r="A168" s="860"/>
      <c r="B168" s="458">
        <v>125</v>
      </c>
      <c r="C168" s="459"/>
      <c r="D168" s="459"/>
      <c r="E168" s="459"/>
      <c r="F168" s="459"/>
      <c r="G168" s="459">
        <f>G118</f>
        <v>0</v>
      </c>
      <c r="H168" s="459"/>
      <c r="I168" s="450" t="s">
        <v>2842</v>
      </c>
      <c r="J168" s="451">
        <f>SUM(J120:J167)</f>
        <v>0</v>
      </c>
      <c r="K168" s="860"/>
    </row>
    <row r="169" spans="1:11" ht="15.75" customHeight="1" thickBot="1">
      <c r="A169" s="860"/>
      <c r="B169" s="460"/>
      <c r="C169" s="461"/>
      <c r="D169" s="461"/>
      <c r="E169" s="461"/>
      <c r="F169" s="461"/>
      <c r="G169" s="461"/>
      <c r="H169" s="461"/>
      <c r="I169" s="819"/>
      <c r="J169" s="820"/>
      <c r="K169" s="860"/>
    </row>
    <row r="170" spans="1:11" ht="15" customHeight="1" thickBot="1">
      <c r="A170" s="860"/>
      <c r="B170" s="755" t="s">
        <v>2849</v>
      </c>
      <c r="C170" s="756"/>
      <c r="D170" s="756"/>
      <c r="E170" s="756"/>
      <c r="F170" s="756"/>
      <c r="G170" s="722">
        <f>SUM(G172:G312)</f>
        <v>0</v>
      </c>
      <c r="H170" s="714"/>
      <c r="I170" s="714"/>
      <c r="J170" s="715"/>
      <c r="K170" s="860"/>
    </row>
    <row r="171" spans="1:11" ht="20.100000000000001" customHeight="1" thickBot="1">
      <c r="A171" s="860"/>
      <c r="B171" s="761" t="s">
        <v>2843</v>
      </c>
      <c r="C171" s="762"/>
      <c r="D171" s="454" t="s">
        <v>2335</v>
      </c>
      <c r="E171" s="454" t="s">
        <v>2839</v>
      </c>
      <c r="F171" s="454" t="s">
        <v>335</v>
      </c>
      <c r="G171" s="454">
        <f>IF(G170=0,0,"Cantitate")</f>
        <v>0</v>
      </c>
      <c r="H171" s="454" t="s">
        <v>2844</v>
      </c>
      <c r="I171" s="454" t="s">
        <v>2841</v>
      </c>
      <c r="J171" s="455" t="s">
        <v>2850</v>
      </c>
      <c r="K171" s="860"/>
    </row>
    <row r="172" spans="1:11" ht="10.35" customHeight="1">
      <c r="A172" s="860"/>
      <c r="B172" s="767" t="str">
        <f>'SISTEM PLUVIAL'!C7</f>
        <v>Jgheab de scurgere 125 / 4m</v>
      </c>
      <c r="C172" s="768"/>
      <c r="D172" s="596" t="s">
        <v>2851</v>
      </c>
      <c r="E172" s="597">
        <f t="shared" ref="E172:E218" si="10">_OFERTA_CULOARE_SP</f>
        <v>0</v>
      </c>
      <c r="F172" s="596">
        <v>0.6</v>
      </c>
      <c r="G172" s="598">
        <f>'SISTEM PLUVIAL'!E7</f>
        <v>0</v>
      </c>
      <c r="H172" s="599">
        <f>SPJGH1254ML*(1+'ADAOSURI AGENT'!$K$8)</f>
        <v>8.51</v>
      </c>
      <c r="I172" s="823">
        <f>'SISTEM PLUVIAL'!E57</f>
        <v>0</v>
      </c>
      <c r="J172" s="600">
        <f>G172*H172*(1-I$172)</f>
        <v>0</v>
      </c>
      <c r="K172" s="860"/>
    </row>
    <row r="173" spans="1:11" ht="10.35" customHeight="1">
      <c r="A173" s="860"/>
      <c r="B173" s="757" t="str">
        <f>'SISTEM PLUVIAL'!C8</f>
        <v>Jgheab de scurgere 125 / 3m</v>
      </c>
      <c r="C173" s="758"/>
      <c r="D173" s="442" t="s">
        <v>2851</v>
      </c>
      <c r="E173" s="474">
        <f t="shared" si="10"/>
        <v>0</v>
      </c>
      <c r="F173" s="442">
        <v>0.6</v>
      </c>
      <c r="G173" s="464">
        <f>'SISTEM PLUVIAL'!E8</f>
        <v>0</v>
      </c>
      <c r="H173" s="518">
        <f>SPJGH1253ML*(1+'ADAOSURI AGENT'!$K$8)</f>
        <v>6.38</v>
      </c>
      <c r="I173" s="821"/>
      <c r="J173" s="525">
        <f>G173*H173*(1-I$172)</f>
        <v>0</v>
      </c>
      <c r="K173" s="860"/>
    </row>
    <row r="174" spans="1:11" ht="10.35" customHeight="1">
      <c r="A174" s="860"/>
      <c r="B174" s="753" t="str">
        <f>'SISTEM PLUVIAL'!C9</f>
        <v>Jgheab de scurgere 125 / 2m</v>
      </c>
      <c r="C174" s="754"/>
      <c r="D174" s="442" t="s">
        <v>2851</v>
      </c>
      <c r="E174" s="474">
        <f t="shared" si="10"/>
        <v>0</v>
      </c>
      <c r="F174" s="442">
        <v>0.6</v>
      </c>
      <c r="G174" s="464">
        <f>'SISTEM PLUVIAL'!E9</f>
        <v>0</v>
      </c>
      <c r="H174" s="518">
        <f>SPJGH1252ML*(1+'ADAOSURI AGENT'!$K$8)</f>
        <v>4.26</v>
      </c>
      <c r="I174" s="815"/>
      <c r="J174" s="445">
        <f>G174*H174*(1-I$172)</f>
        <v>0</v>
      </c>
      <c r="K174" s="860"/>
    </row>
    <row r="175" spans="1:11" ht="10.35" customHeight="1">
      <c r="A175" s="860"/>
      <c r="B175" s="753" t="str">
        <f>'SISTEM PLUVIAL'!C10</f>
        <v>Burlan de scurgere a apei 90 / 3m</v>
      </c>
      <c r="C175" s="754"/>
      <c r="D175" s="442" t="s">
        <v>2851</v>
      </c>
      <c r="E175" s="474">
        <f t="shared" si="10"/>
        <v>0</v>
      </c>
      <c r="F175" s="442">
        <v>0.6</v>
      </c>
      <c r="G175" s="464">
        <f>'SISTEM PLUVIAL'!E10</f>
        <v>0</v>
      </c>
      <c r="H175" s="518">
        <f>SPBUR0903ML*(1+'ADAOSURI AGENT'!$K$8)</f>
        <v>7.89</v>
      </c>
      <c r="I175" s="815"/>
      <c r="J175" s="445">
        <f t="shared" ref="J175:J218" si="11">G175*H175*(1-I$172)</f>
        <v>0</v>
      </c>
      <c r="K175" s="860"/>
    </row>
    <row r="176" spans="1:11" ht="10.35" customHeight="1">
      <c r="A176" s="860"/>
      <c r="B176" s="753" t="str">
        <f>'SISTEM PLUVIAL'!C11</f>
        <v xml:space="preserve">Carlig jgheab 125 / 210 mm </v>
      </c>
      <c r="C176" s="754"/>
      <c r="D176" s="442" t="s">
        <v>2851</v>
      </c>
      <c r="E176" s="474">
        <f t="shared" si="10"/>
        <v>0</v>
      </c>
      <c r="F176" s="442">
        <v>0.6</v>
      </c>
      <c r="G176" s="464">
        <f>'SISTEM PLUVIAL'!E11</f>
        <v>0</v>
      </c>
      <c r="H176" s="518">
        <f>SPC21125000*(1+'ADAOSURI AGENT'!$K$8)</f>
        <v>1.43</v>
      </c>
      <c r="I176" s="815"/>
      <c r="J176" s="445">
        <f t="shared" si="11"/>
        <v>0</v>
      </c>
      <c r="K176" s="860"/>
    </row>
    <row r="177" spans="1:11" ht="10.35" customHeight="1">
      <c r="A177" s="860"/>
      <c r="B177" s="753" t="str">
        <f>'SISTEM PLUVIAL'!C12</f>
        <v xml:space="preserve">Carlig jgheab 125 / 160 mm </v>
      </c>
      <c r="C177" s="754"/>
      <c r="D177" s="442" t="s">
        <v>2851</v>
      </c>
      <c r="E177" s="474">
        <f t="shared" si="10"/>
        <v>0</v>
      </c>
      <c r="F177" s="442">
        <v>0.6</v>
      </c>
      <c r="G177" s="464">
        <f>'SISTEM PLUVIAL'!E12</f>
        <v>0</v>
      </c>
      <c r="H177" s="518">
        <f>SPC16125000*(1+'ADAOSURI AGENT'!$K$8)</f>
        <v>1.26</v>
      </c>
      <c r="I177" s="815"/>
      <c r="J177" s="445">
        <f t="shared" si="11"/>
        <v>0</v>
      </c>
      <c r="K177" s="860"/>
    </row>
    <row r="178" spans="1:11" ht="10.35" customHeight="1">
      <c r="A178" s="860"/>
      <c r="B178" s="753" t="str">
        <f>'SISTEM PLUVIAL'!C13</f>
        <v>Carlig jgheab 125 / COMBI</v>
      </c>
      <c r="C178" s="754"/>
      <c r="D178" s="442" t="s">
        <v>2851</v>
      </c>
      <c r="E178" s="474">
        <f t="shared" si="10"/>
        <v>0</v>
      </c>
      <c r="F178" s="442">
        <v>0.6</v>
      </c>
      <c r="G178" s="464">
        <f>'SISTEM PLUVIAL'!E13</f>
        <v>0</v>
      </c>
      <c r="H178" s="518">
        <f>SPCCB125000*(1+'ADAOSURI AGENT'!$K$8)</f>
        <v>1.23</v>
      </c>
      <c r="I178" s="815"/>
      <c r="J178" s="445">
        <f t="shared" si="11"/>
        <v>0</v>
      </c>
      <c r="K178" s="860"/>
    </row>
    <row r="179" spans="1:11" ht="10.35" customHeight="1">
      <c r="A179" s="860"/>
      <c r="B179" s="753" t="str">
        <f>'SISTEM PLUVIAL'!C14</f>
        <v xml:space="preserve">Carlig jgheab rasucit 125 </v>
      </c>
      <c r="C179" s="754"/>
      <c r="D179" s="442" t="s">
        <v>2851</v>
      </c>
      <c r="E179" s="474">
        <f t="shared" si="10"/>
        <v>0</v>
      </c>
      <c r="F179" s="442">
        <v>0.6</v>
      </c>
      <c r="G179" s="464">
        <f>'SISTEM PLUVIAL'!E14</f>
        <v>0</v>
      </c>
      <c r="H179" s="518">
        <f>SPCRS125000*(1+'ADAOSURI AGENT'!$K$8)</f>
        <v>1.56</v>
      </c>
      <c r="I179" s="815"/>
      <c r="J179" s="445">
        <f t="shared" si="11"/>
        <v>0</v>
      </c>
      <c r="K179" s="860"/>
    </row>
    <row r="180" spans="1:11" ht="10.35" customHeight="1">
      <c r="A180" s="860"/>
      <c r="B180" s="753" t="str">
        <f>'SISTEM PLUVIAL'!C15</f>
        <v>Carlig jgheab 125  reglabil</v>
      </c>
      <c r="C180" s="754"/>
      <c r="D180" s="442" t="s">
        <v>2851</v>
      </c>
      <c r="E180" s="474">
        <f t="shared" si="10"/>
        <v>0</v>
      </c>
      <c r="F180" s="442">
        <v>0.6</v>
      </c>
      <c r="G180" s="464">
        <f>'SISTEM PLUVIAL'!E15</f>
        <v>0</v>
      </c>
      <c r="H180" s="518">
        <f>SPCCR125000*(1+'ADAOSURI AGENT'!$K$8)</f>
        <v>1.1299999999999999</v>
      </c>
      <c r="I180" s="815"/>
      <c r="J180" s="445">
        <f t="shared" si="11"/>
        <v>0</v>
      </c>
      <c r="K180" s="860"/>
    </row>
    <row r="181" spans="1:11" ht="10.35" customHeight="1">
      <c r="A181" s="860"/>
      <c r="B181" s="753" t="str">
        <f>'SISTEM PLUVIAL'!C16</f>
        <v xml:space="preserve">Brida jgheab </v>
      </c>
      <c r="C181" s="754"/>
      <c r="D181" s="442" t="s">
        <v>2851</v>
      </c>
      <c r="E181" s="474">
        <f t="shared" si="10"/>
        <v>0</v>
      </c>
      <c r="F181" s="442">
        <v>0.6</v>
      </c>
      <c r="G181" s="464">
        <f>'SISTEM PLUVIAL'!E16</f>
        <v>0</v>
      </c>
      <c r="H181" s="518">
        <f>SPBRIDA0000*(1+'ADAOSURI AGENT'!$K$8)</f>
        <v>0.66</v>
      </c>
      <c r="I181" s="815"/>
      <c r="J181" s="445">
        <f t="shared" si="11"/>
        <v>0</v>
      </c>
      <c r="K181" s="860"/>
    </row>
    <row r="182" spans="1:11" ht="10.35" customHeight="1">
      <c r="A182" s="860"/>
      <c r="B182" s="753" t="str">
        <f>'SISTEM PLUVIAL'!C17</f>
        <v>Colier burlan 90</v>
      </c>
      <c r="C182" s="754"/>
      <c r="D182" s="442" t="s">
        <v>2851</v>
      </c>
      <c r="E182" s="474">
        <f t="shared" si="10"/>
        <v>0</v>
      </c>
      <c r="F182" s="442">
        <v>0.6</v>
      </c>
      <c r="G182" s="464">
        <f>'SISTEM PLUVIAL'!E17</f>
        <v>0</v>
      </c>
      <c r="H182" s="518">
        <f>SPCOL090000*(1+'ADAOSURI AGENT'!$K$8)</f>
        <v>0.84</v>
      </c>
      <c r="I182" s="815"/>
      <c r="J182" s="445">
        <f t="shared" si="11"/>
        <v>0</v>
      </c>
      <c r="K182" s="860"/>
    </row>
    <row r="183" spans="1:11" ht="10.35" customHeight="1">
      <c r="A183" s="860"/>
      <c r="B183" s="753" t="str">
        <f>'SISTEM PLUVIAL'!C18</f>
        <v>Bratara burlan 90</v>
      </c>
      <c r="C183" s="754"/>
      <c r="D183" s="442" t="s">
        <v>2851</v>
      </c>
      <c r="E183" s="474">
        <f t="shared" si="10"/>
        <v>0</v>
      </c>
      <c r="F183" s="442">
        <v>0.6</v>
      </c>
      <c r="G183" s="464">
        <f>'SISTEM PLUVIAL'!E18</f>
        <v>0</v>
      </c>
      <c r="H183" s="518">
        <f>SPBRA090000*(1+'ADAOSURI AGENT'!$K$8)</f>
        <v>1.25</v>
      </c>
      <c r="I183" s="815"/>
      <c r="J183" s="445">
        <f t="shared" si="11"/>
        <v>0</v>
      </c>
      <c r="K183" s="860"/>
    </row>
    <row r="184" spans="1:11" ht="10.35" customHeight="1">
      <c r="A184" s="860"/>
      <c r="B184" s="753" t="str">
        <f>'SISTEM PLUVIAL'!C19</f>
        <v xml:space="preserve">Capac jgheab 125 </v>
      </c>
      <c r="C184" s="754"/>
      <c r="D184" s="442" t="s">
        <v>2851</v>
      </c>
      <c r="E184" s="474">
        <f t="shared" si="10"/>
        <v>0</v>
      </c>
      <c r="F184" s="442">
        <v>0.6</v>
      </c>
      <c r="G184" s="464">
        <f>'SISTEM PLUVIAL'!E19</f>
        <v>0</v>
      </c>
      <c r="H184" s="518">
        <f>SPCAP125000*(1+'ADAOSURI AGENT'!$K$8)</f>
        <v>0.84</v>
      </c>
      <c r="I184" s="815"/>
      <c r="J184" s="445">
        <f t="shared" si="11"/>
        <v>0</v>
      </c>
      <c r="K184" s="860"/>
    </row>
    <row r="185" spans="1:11" ht="10.35" customHeight="1">
      <c r="A185" s="860"/>
      <c r="B185" s="753" t="str">
        <f>'SISTEM PLUVIAL'!C20</f>
        <v>Element imbinare jgheab 125</v>
      </c>
      <c r="C185" s="754"/>
      <c r="D185" s="442" t="s">
        <v>2851</v>
      </c>
      <c r="E185" s="474">
        <f t="shared" si="10"/>
        <v>0</v>
      </c>
      <c r="F185" s="442">
        <v>0.6</v>
      </c>
      <c r="G185" s="464">
        <f>'SISTEM PLUVIAL'!E20</f>
        <v>0</v>
      </c>
      <c r="H185" s="518">
        <f>SPELI125000*(1+'ADAOSURI AGENT'!$K$8)</f>
        <v>1.35</v>
      </c>
      <c r="I185" s="815"/>
      <c r="J185" s="445">
        <f t="shared" si="11"/>
        <v>0</v>
      </c>
      <c r="K185" s="860"/>
    </row>
    <row r="186" spans="1:11" ht="10.35" customHeight="1">
      <c r="A186" s="860"/>
      <c r="B186" s="753" t="str">
        <f>'SISTEM PLUVIAL'!C21</f>
        <v>Racord jgheab - burlan 125/90</v>
      </c>
      <c r="C186" s="754"/>
      <c r="D186" s="442" t="s">
        <v>2851</v>
      </c>
      <c r="E186" s="474">
        <f t="shared" si="10"/>
        <v>0</v>
      </c>
      <c r="F186" s="442">
        <v>0.6</v>
      </c>
      <c r="G186" s="464">
        <f>'SISTEM PLUVIAL'!E21</f>
        <v>0</v>
      </c>
      <c r="H186" s="518">
        <f>SPRAC125000*(1+'ADAOSURI AGENT'!$K$8)</f>
        <v>2.25</v>
      </c>
      <c r="I186" s="815"/>
      <c r="J186" s="445">
        <f t="shared" si="11"/>
        <v>0</v>
      </c>
      <c r="K186" s="860"/>
    </row>
    <row r="187" spans="1:11" ht="10.35" customHeight="1">
      <c r="A187" s="860"/>
      <c r="B187" s="753" t="str">
        <f>'SISTEM PLUVIAL'!C22</f>
        <v>Cot de 60 grade   90</v>
      </c>
      <c r="C187" s="754"/>
      <c r="D187" s="442" t="s">
        <v>2851</v>
      </c>
      <c r="E187" s="474">
        <f t="shared" si="10"/>
        <v>0</v>
      </c>
      <c r="F187" s="442">
        <v>0.6</v>
      </c>
      <c r="G187" s="464">
        <f>'SISTEM PLUVIAL'!E22</f>
        <v>0</v>
      </c>
      <c r="H187" s="518">
        <f>SPCOT090000*(1+'ADAOSURI AGENT'!$K$8)</f>
        <v>2.25</v>
      </c>
      <c r="I187" s="815"/>
      <c r="J187" s="445">
        <f t="shared" si="11"/>
        <v>0</v>
      </c>
      <c r="K187" s="860"/>
    </row>
    <row r="188" spans="1:11" ht="10.35" customHeight="1">
      <c r="A188" s="860"/>
      <c r="B188" s="753" t="str">
        <f>'SISTEM PLUVIAL'!C23</f>
        <v>Palnie  90</v>
      </c>
      <c r="C188" s="754"/>
      <c r="D188" s="442" t="s">
        <v>2851</v>
      </c>
      <c r="E188" s="474">
        <f t="shared" si="10"/>
        <v>0</v>
      </c>
      <c r="F188" s="442">
        <v>0.6</v>
      </c>
      <c r="G188" s="464">
        <f>'SISTEM PLUVIAL'!E23</f>
        <v>0</v>
      </c>
      <c r="H188" s="518">
        <f>SPPAL090000*(1+'ADAOSURI AGENT'!$K$8)</f>
        <v>10.43</v>
      </c>
      <c r="I188" s="815"/>
      <c r="J188" s="445">
        <f t="shared" si="11"/>
        <v>0</v>
      </c>
      <c r="K188" s="860"/>
    </row>
    <row r="189" spans="1:11" ht="10.35" customHeight="1">
      <c r="A189" s="860"/>
      <c r="B189" s="753" t="str">
        <f>'SISTEM PLUVIAL'!C24</f>
        <v>Prelungitor intermediar 90 /1 m</v>
      </c>
      <c r="C189" s="754"/>
      <c r="D189" s="442" t="s">
        <v>2851</v>
      </c>
      <c r="E189" s="474">
        <f t="shared" si="10"/>
        <v>0</v>
      </c>
      <c r="F189" s="442">
        <v>0.6</v>
      </c>
      <c r="G189" s="464">
        <f>'SISTEM PLUVIAL'!E24</f>
        <v>0</v>
      </c>
      <c r="H189" s="518">
        <f>SPPRE09010M*(1+'ADAOSURI AGENT'!$K$8)</f>
        <v>2.61</v>
      </c>
      <c r="I189" s="815"/>
      <c r="J189" s="445">
        <f t="shared" si="11"/>
        <v>0</v>
      </c>
      <c r="K189" s="860"/>
    </row>
    <row r="190" spans="1:11" ht="10.35" customHeight="1">
      <c r="A190" s="860"/>
      <c r="B190" s="753" t="str">
        <f>'SISTEM PLUVIAL'!C25</f>
        <v>Coltar exterior de 90 grade 125</v>
      </c>
      <c r="C190" s="754"/>
      <c r="D190" s="442" t="s">
        <v>2851</v>
      </c>
      <c r="E190" s="474">
        <f t="shared" si="10"/>
        <v>0</v>
      </c>
      <c r="F190" s="442">
        <v>0.6</v>
      </c>
      <c r="G190" s="464">
        <f>'SISTEM PLUVIAL'!E25</f>
        <v>0</v>
      </c>
      <c r="H190" s="518">
        <f>SPCEX125000*(1+'ADAOSURI AGENT'!$K$8)</f>
        <v>7.46</v>
      </c>
      <c r="I190" s="815"/>
      <c r="J190" s="445">
        <f t="shared" si="11"/>
        <v>0</v>
      </c>
      <c r="K190" s="860"/>
    </row>
    <row r="191" spans="1:11" ht="10.35" customHeight="1">
      <c r="A191" s="860"/>
      <c r="B191" s="753" t="str">
        <f>'SISTEM PLUVIAL'!C26</f>
        <v>Coltar interior de 90 grade  125</v>
      </c>
      <c r="C191" s="754"/>
      <c r="D191" s="442" t="s">
        <v>2851</v>
      </c>
      <c r="E191" s="474">
        <f t="shared" si="10"/>
        <v>0</v>
      </c>
      <c r="F191" s="442">
        <v>0.6</v>
      </c>
      <c r="G191" s="464">
        <f>'SISTEM PLUVIAL'!E26</f>
        <v>0</v>
      </c>
      <c r="H191" s="518">
        <f>SPCIN125000*(1+'ADAOSURI AGENT'!$K$8)</f>
        <v>7.46</v>
      </c>
      <c r="I191" s="815"/>
      <c r="J191" s="445">
        <f t="shared" si="11"/>
        <v>0</v>
      </c>
      <c r="K191" s="860"/>
    </row>
    <row r="192" spans="1:11" ht="10.35" customHeight="1">
      <c r="A192" s="860"/>
      <c r="B192" s="753" t="str">
        <f>'SISTEM PLUVIAL'!C27</f>
        <v>Ramificatie burlan 90</v>
      </c>
      <c r="C192" s="754"/>
      <c r="D192" s="442" t="s">
        <v>2851</v>
      </c>
      <c r="E192" s="474">
        <f t="shared" si="10"/>
        <v>0</v>
      </c>
      <c r="F192" s="442">
        <v>0.6</v>
      </c>
      <c r="G192" s="464">
        <f>'SISTEM PLUVIAL'!E27</f>
        <v>0</v>
      </c>
      <c r="H192" s="518">
        <f>SPRAM090000*(1+'ADAOSURI AGENT'!$K$8)</f>
        <v>12.05</v>
      </c>
      <c r="I192" s="815"/>
      <c r="J192" s="445">
        <f t="shared" si="11"/>
        <v>0</v>
      </c>
      <c r="K192" s="860"/>
    </row>
    <row r="193" spans="1:11" ht="10.35" customHeight="1">
      <c r="A193" s="860"/>
      <c r="B193" s="753" t="str">
        <f>'SISTEM PLUVIAL'!C28</f>
        <v>Derivatie evacuare 90</v>
      </c>
      <c r="C193" s="754"/>
      <c r="D193" s="442" t="s">
        <v>2851</v>
      </c>
      <c r="E193" s="474">
        <f t="shared" si="10"/>
        <v>0</v>
      </c>
      <c r="F193" s="442">
        <v>0.6</v>
      </c>
      <c r="G193" s="464">
        <f>'SISTEM PLUVIAL'!E28</f>
        <v>0</v>
      </c>
      <c r="H193" s="518">
        <f>DERIVLUC090*(1+'ADAOSURI AGENT'!$K$8)</f>
        <v>10.32</v>
      </c>
      <c r="I193" s="815"/>
      <c r="J193" s="445">
        <f t="shared" si="11"/>
        <v>0</v>
      </c>
      <c r="K193" s="860"/>
    </row>
    <row r="194" spans="1:11" ht="10.35" customHeight="1" thickBot="1">
      <c r="A194" s="860"/>
      <c r="B194" s="763" t="str">
        <f>'SISTEM PLUVIAL'!C29</f>
        <v>Cot de evacuare 90</v>
      </c>
      <c r="C194" s="764"/>
      <c r="D194" s="446" t="s">
        <v>2851</v>
      </c>
      <c r="E194" s="475">
        <f t="shared" si="10"/>
        <v>0</v>
      </c>
      <c r="F194" s="446">
        <v>0.6</v>
      </c>
      <c r="G194" s="466">
        <f>'SISTEM PLUVIAL'!E29</f>
        <v>0</v>
      </c>
      <c r="H194" s="519">
        <f>SPCEV090000*(1+'ADAOSURI AGENT'!$K$8)</f>
        <v>2.38</v>
      </c>
      <c r="I194" s="815"/>
      <c r="J194" s="447">
        <f t="shared" si="11"/>
        <v>0</v>
      </c>
      <c r="K194" s="860"/>
    </row>
    <row r="195" spans="1:11" ht="10.35" customHeight="1">
      <c r="A195" s="860"/>
      <c r="B195" s="780" t="str">
        <f>'SISTEM PLUVIAL'!C31</f>
        <v>Jgheab de scurgere 150 / 4m</v>
      </c>
      <c r="C195" s="767"/>
      <c r="D195" s="596" t="s">
        <v>2852</v>
      </c>
      <c r="E195" s="597">
        <f t="shared" si="10"/>
        <v>0</v>
      </c>
      <c r="F195" s="596">
        <v>0.6</v>
      </c>
      <c r="G195" s="598">
        <f>'SISTEM PLUVIAL'!E31</f>
        <v>0</v>
      </c>
      <c r="H195" s="599">
        <f>SPJGH1504ML*(1+'ADAOSURI AGENT'!$K$8)</f>
        <v>11.31</v>
      </c>
      <c r="I195" s="815"/>
      <c r="J195" s="600">
        <f t="shared" si="11"/>
        <v>0</v>
      </c>
      <c r="K195" s="860"/>
    </row>
    <row r="196" spans="1:11" ht="10.35" customHeight="1">
      <c r="A196" s="860"/>
      <c r="B196" s="753" t="str">
        <f>'SISTEM PLUVIAL'!C32</f>
        <v>Jgheab de scurgere 150 / 3m</v>
      </c>
      <c r="C196" s="754"/>
      <c r="D196" s="442" t="s">
        <v>2852</v>
      </c>
      <c r="E196" s="474">
        <f t="shared" si="10"/>
        <v>0</v>
      </c>
      <c r="F196" s="442">
        <v>0.6</v>
      </c>
      <c r="G196" s="464">
        <f>'SISTEM PLUVIAL'!E32</f>
        <v>0</v>
      </c>
      <c r="H196" s="518">
        <f>SPJGH1503ML*(1+'ADAOSURI AGENT'!$K$8)</f>
        <v>8.48</v>
      </c>
      <c r="I196" s="815"/>
      <c r="J196" s="525">
        <f t="shared" si="11"/>
        <v>0</v>
      </c>
      <c r="K196" s="860"/>
    </row>
    <row r="197" spans="1:11" ht="10.35" customHeight="1">
      <c r="A197" s="860"/>
      <c r="B197" s="753" t="str">
        <f>'SISTEM PLUVIAL'!C33</f>
        <v>Jgheab de scurgere 150 / 2m</v>
      </c>
      <c r="C197" s="754"/>
      <c r="D197" s="442" t="s">
        <v>2852</v>
      </c>
      <c r="E197" s="474">
        <f t="shared" si="10"/>
        <v>0</v>
      </c>
      <c r="F197" s="442">
        <v>0.6</v>
      </c>
      <c r="G197" s="464">
        <f>'SISTEM PLUVIAL'!E33</f>
        <v>0</v>
      </c>
      <c r="H197" s="518">
        <f>SPJGH1502ML*(1+'ADAOSURI AGENT'!$K$8)</f>
        <v>5.66</v>
      </c>
      <c r="I197" s="815"/>
      <c r="J197" s="445">
        <f t="shared" si="11"/>
        <v>0</v>
      </c>
      <c r="K197" s="860"/>
    </row>
    <row r="198" spans="1:11" ht="10.35" customHeight="1">
      <c r="A198" s="860"/>
      <c r="B198" s="753" t="str">
        <f>'SISTEM PLUVIAL'!C34</f>
        <v>Burlan de scurgere a apei 100 / 3m</v>
      </c>
      <c r="C198" s="754"/>
      <c r="D198" s="442" t="s">
        <v>2852</v>
      </c>
      <c r="E198" s="474">
        <f t="shared" si="10"/>
        <v>0</v>
      </c>
      <c r="F198" s="442">
        <v>0.6</v>
      </c>
      <c r="G198" s="464">
        <f>'SISTEM PLUVIAL'!E34</f>
        <v>0</v>
      </c>
      <c r="H198" s="518">
        <f>SPBUR1003ML*(1+'ADAOSURI AGENT'!$K$8)</f>
        <v>10.4</v>
      </c>
      <c r="I198" s="815"/>
      <c r="J198" s="445">
        <f t="shared" si="11"/>
        <v>0</v>
      </c>
      <c r="K198" s="860"/>
    </row>
    <row r="199" spans="1:11" ht="10.35" customHeight="1">
      <c r="A199" s="860"/>
      <c r="B199" s="753" t="str">
        <f>'SISTEM PLUVIAL'!C35</f>
        <v xml:space="preserve">Carlig jgheab 150 / 210 mm </v>
      </c>
      <c r="C199" s="754"/>
      <c r="D199" s="442" t="s">
        <v>2852</v>
      </c>
      <c r="E199" s="474">
        <f t="shared" si="10"/>
        <v>0</v>
      </c>
      <c r="F199" s="442">
        <v>0.6</v>
      </c>
      <c r="G199" s="464">
        <f>'SISTEM PLUVIAL'!E35</f>
        <v>0</v>
      </c>
      <c r="H199" s="518">
        <f>SPC21150000*(1+'ADAOSURI AGENT'!$K$8)</f>
        <v>1.54</v>
      </c>
      <c r="I199" s="815"/>
      <c r="J199" s="445">
        <f t="shared" si="11"/>
        <v>0</v>
      </c>
      <c r="K199" s="860"/>
    </row>
    <row r="200" spans="1:11" ht="10.35" customHeight="1">
      <c r="A200" s="860"/>
      <c r="B200" s="753" t="str">
        <f>'SISTEM PLUVIAL'!C36</f>
        <v xml:space="preserve">Carlig jgheab 150 / 160 mm      </v>
      </c>
      <c r="C200" s="754"/>
      <c r="D200" s="442" t="s">
        <v>2852</v>
      </c>
      <c r="E200" s="474">
        <f t="shared" si="10"/>
        <v>0</v>
      </c>
      <c r="F200" s="442">
        <v>0.6</v>
      </c>
      <c r="G200" s="464">
        <f>'SISTEM PLUVIAL'!E36</f>
        <v>0</v>
      </c>
      <c r="H200" s="518">
        <f>SPC16150000*(1+'ADAOSURI AGENT'!$K$8)</f>
        <v>1.43</v>
      </c>
      <c r="I200" s="815"/>
      <c r="J200" s="445">
        <f t="shared" si="11"/>
        <v>0</v>
      </c>
      <c r="K200" s="860"/>
    </row>
    <row r="201" spans="1:11" ht="10.35" customHeight="1">
      <c r="A201" s="860"/>
      <c r="B201" s="753" t="str">
        <f>'SISTEM PLUVIAL'!C37</f>
        <v>Carlig jgheab 150 / COMBI</v>
      </c>
      <c r="C201" s="754"/>
      <c r="D201" s="442" t="s">
        <v>2852</v>
      </c>
      <c r="E201" s="474">
        <f t="shared" si="10"/>
        <v>0</v>
      </c>
      <c r="F201" s="442">
        <v>0.6</v>
      </c>
      <c r="G201" s="464">
        <f>'SISTEM PLUVIAL'!E37</f>
        <v>0</v>
      </c>
      <c r="H201" s="518">
        <f>SPCCB150000*(1+'ADAOSURI AGENT'!$K$8)</f>
        <v>1.39</v>
      </c>
      <c r="I201" s="815"/>
      <c r="J201" s="445">
        <f t="shared" si="11"/>
        <v>0</v>
      </c>
      <c r="K201" s="860"/>
    </row>
    <row r="202" spans="1:11" ht="10.35" customHeight="1">
      <c r="A202" s="860"/>
      <c r="B202" s="753" t="str">
        <f>'SISTEM PLUVIAL'!C38</f>
        <v>Carlig jgheab rasucit 150</v>
      </c>
      <c r="C202" s="754"/>
      <c r="D202" s="442" t="s">
        <v>2852</v>
      </c>
      <c r="E202" s="474">
        <f t="shared" si="10"/>
        <v>0</v>
      </c>
      <c r="F202" s="442">
        <v>0.6</v>
      </c>
      <c r="G202" s="464">
        <f>'SISTEM PLUVIAL'!E38</f>
        <v>0</v>
      </c>
      <c r="H202" s="518">
        <f>SPCRS150000*(1+'ADAOSURI AGENT'!$K$8)</f>
        <v>1.67</v>
      </c>
      <c r="I202" s="815"/>
      <c r="J202" s="445">
        <f t="shared" si="11"/>
        <v>0</v>
      </c>
      <c r="K202" s="860"/>
    </row>
    <row r="203" spans="1:11" ht="10.35" customHeight="1">
      <c r="A203" s="860"/>
      <c r="B203" s="753" t="str">
        <f>'SISTEM PLUVIAL'!C39</f>
        <v>Carlig jgheab 150  reglabil</v>
      </c>
      <c r="C203" s="754"/>
      <c r="D203" s="442" t="s">
        <v>2852</v>
      </c>
      <c r="E203" s="474">
        <f t="shared" si="10"/>
        <v>0</v>
      </c>
      <c r="F203" s="442">
        <v>0.6</v>
      </c>
      <c r="G203" s="464">
        <f>'SISTEM PLUVIAL'!E39</f>
        <v>0</v>
      </c>
      <c r="H203" s="518">
        <f>SPCCR150000*(1+'ADAOSURI AGENT'!$K$8)</f>
        <v>1.29</v>
      </c>
      <c r="I203" s="815"/>
      <c r="J203" s="445">
        <f t="shared" si="11"/>
        <v>0</v>
      </c>
      <c r="K203" s="860"/>
    </row>
    <row r="204" spans="1:11" ht="10.35" customHeight="1">
      <c r="A204" s="860"/>
      <c r="B204" s="753" t="str">
        <f>'SISTEM PLUVIAL'!C40</f>
        <v>Carlig jgheab 150/300 cu tablita</v>
      </c>
      <c r="C204" s="754"/>
      <c r="D204" s="442" t="s">
        <v>2852</v>
      </c>
      <c r="E204" s="474">
        <f t="shared" si="10"/>
        <v>0</v>
      </c>
      <c r="F204" s="442">
        <v>0.6</v>
      </c>
      <c r="G204" s="464">
        <f>'SISTEM PLUVIAL'!E40</f>
        <v>0</v>
      </c>
      <c r="H204" s="518">
        <f>SPC30150TAB*(1+'ADAOSURI AGENT'!$K$8)</f>
        <v>2.84</v>
      </c>
      <c r="I204" s="815"/>
      <c r="J204" s="445">
        <f t="shared" si="11"/>
        <v>0</v>
      </c>
      <c r="K204" s="860"/>
    </row>
    <row r="205" spans="1:11" ht="10.35" customHeight="1">
      <c r="A205" s="860"/>
      <c r="B205" s="753" t="str">
        <f>'SISTEM PLUVIAL'!C41</f>
        <v xml:space="preserve">Brida jgheab </v>
      </c>
      <c r="C205" s="754"/>
      <c r="D205" s="442" t="s">
        <v>2852</v>
      </c>
      <c r="E205" s="474">
        <f t="shared" si="10"/>
        <v>0</v>
      </c>
      <c r="F205" s="442">
        <v>0.6</v>
      </c>
      <c r="G205" s="464">
        <f>'SISTEM PLUVIAL'!E41</f>
        <v>0</v>
      </c>
      <c r="H205" s="518">
        <f>'SISTEM PLUVIAL'!D41*(1+'ADAOSURI AGENT'!$K$8)</f>
        <v>0.66</v>
      </c>
      <c r="I205" s="815"/>
      <c r="J205" s="445">
        <f t="shared" si="11"/>
        <v>0</v>
      </c>
      <c r="K205" s="860"/>
    </row>
    <row r="206" spans="1:11" ht="10.35" customHeight="1">
      <c r="A206" s="860"/>
      <c r="B206" s="753" t="str">
        <f>'SISTEM PLUVIAL'!C42</f>
        <v>Colier burlan 100</v>
      </c>
      <c r="C206" s="754"/>
      <c r="D206" s="442" t="s">
        <v>2852</v>
      </c>
      <c r="E206" s="474">
        <f t="shared" si="10"/>
        <v>0</v>
      </c>
      <c r="F206" s="442">
        <v>0.6</v>
      </c>
      <c r="G206" s="464">
        <f>'SISTEM PLUVIAL'!E42</f>
        <v>0</v>
      </c>
      <c r="H206" s="518">
        <f>SPCOL100000*(1+'ADAOSURI AGENT'!$K$8)</f>
        <v>1.07</v>
      </c>
      <c r="I206" s="815"/>
      <c r="J206" s="445">
        <f t="shared" si="11"/>
        <v>0</v>
      </c>
      <c r="K206" s="860"/>
    </row>
    <row r="207" spans="1:11" ht="10.35" customHeight="1">
      <c r="A207" s="860"/>
      <c r="B207" s="753" t="str">
        <f>'SISTEM PLUVIAL'!C43</f>
        <v>Bratara burlan 100</v>
      </c>
      <c r="C207" s="754"/>
      <c r="D207" s="442" t="s">
        <v>2852</v>
      </c>
      <c r="E207" s="474">
        <f t="shared" si="10"/>
        <v>0</v>
      </c>
      <c r="F207" s="442">
        <v>0.6</v>
      </c>
      <c r="G207" s="464">
        <f>'SISTEM PLUVIAL'!E43</f>
        <v>0</v>
      </c>
      <c r="H207" s="518">
        <f>SPBRA100000*(1+'ADAOSURI AGENT'!$K$8)</f>
        <v>1.36</v>
      </c>
      <c r="I207" s="815"/>
      <c r="J207" s="445">
        <f t="shared" si="11"/>
        <v>0</v>
      </c>
      <c r="K207" s="860"/>
    </row>
    <row r="208" spans="1:11" ht="10.35" customHeight="1">
      <c r="A208" s="860"/>
      <c r="B208" s="753" t="str">
        <f>'SISTEM PLUVIAL'!C44</f>
        <v xml:space="preserve">Capac jgheab 150 </v>
      </c>
      <c r="C208" s="754"/>
      <c r="D208" s="442" t="s">
        <v>2852</v>
      </c>
      <c r="E208" s="474">
        <f t="shared" si="10"/>
        <v>0</v>
      </c>
      <c r="F208" s="442">
        <v>0.6</v>
      </c>
      <c r="G208" s="464">
        <f>'SISTEM PLUVIAL'!E44</f>
        <v>0</v>
      </c>
      <c r="H208" s="518">
        <f>SPCAP150000*(1+'ADAOSURI AGENT'!$K$8)</f>
        <v>1.07</v>
      </c>
      <c r="I208" s="815"/>
      <c r="J208" s="445">
        <f t="shared" si="11"/>
        <v>0</v>
      </c>
      <c r="K208" s="860"/>
    </row>
    <row r="209" spans="1:11" ht="10.35" customHeight="1">
      <c r="A209" s="860"/>
      <c r="B209" s="753" t="str">
        <f>'SISTEM PLUVIAL'!C45</f>
        <v>Element imbinare jgheab 150</v>
      </c>
      <c r="C209" s="754"/>
      <c r="D209" s="442" t="s">
        <v>2852</v>
      </c>
      <c r="E209" s="474">
        <f t="shared" si="10"/>
        <v>0</v>
      </c>
      <c r="F209" s="442">
        <v>0.6</v>
      </c>
      <c r="G209" s="464">
        <f>'SISTEM PLUVIAL'!E45</f>
        <v>0</v>
      </c>
      <c r="H209" s="518">
        <f>SPELI150000*(1+'ADAOSURI AGENT'!$K$8)</f>
        <v>1.6</v>
      </c>
      <c r="I209" s="815"/>
      <c r="J209" s="445">
        <f t="shared" si="11"/>
        <v>0</v>
      </c>
      <c r="K209" s="860"/>
    </row>
    <row r="210" spans="1:11" ht="10.35" customHeight="1">
      <c r="A210" s="860"/>
      <c r="B210" s="753" t="str">
        <f>'SISTEM PLUVIAL'!C46</f>
        <v>Racord jgheab - burlan 150/100</v>
      </c>
      <c r="C210" s="754"/>
      <c r="D210" s="442" t="s">
        <v>2852</v>
      </c>
      <c r="E210" s="474">
        <f t="shared" si="10"/>
        <v>0</v>
      </c>
      <c r="F210" s="442">
        <v>0.6</v>
      </c>
      <c r="G210" s="464">
        <f>'SISTEM PLUVIAL'!E46</f>
        <v>0</v>
      </c>
      <c r="H210" s="518">
        <f>SPRAC150000*(1+'ADAOSURI AGENT'!$K$8)</f>
        <v>3.45</v>
      </c>
      <c r="I210" s="815"/>
      <c r="J210" s="445">
        <f t="shared" si="11"/>
        <v>0</v>
      </c>
      <c r="K210" s="860"/>
    </row>
    <row r="211" spans="1:11" ht="10.35" customHeight="1">
      <c r="A211" s="860"/>
      <c r="B211" s="753" t="str">
        <f>'SISTEM PLUVIAL'!C47</f>
        <v>Cot de 60 grade   100</v>
      </c>
      <c r="C211" s="754"/>
      <c r="D211" s="442" t="s">
        <v>2852</v>
      </c>
      <c r="E211" s="474">
        <f t="shared" si="10"/>
        <v>0</v>
      </c>
      <c r="F211" s="442">
        <v>0.6</v>
      </c>
      <c r="G211" s="464">
        <f>'SISTEM PLUVIAL'!E47</f>
        <v>0</v>
      </c>
      <c r="H211" s="518">
        <f>SPCOT100000*(1+'ADAOSURI AGENT'!$K$8)</f>
        <v>3.45</v>
      </c>
      <c r="I211" s="815"/>
      <c r="J211" s="445">
        <f t="shared" si="11"/>
        <v>0</v>
      </c>
      <c r="K211" s="860"/>
    </row>
    <row r="212" spans="1:11" ht="10.35" customHeight="1">
      <c r="A212" s="860"/>
      <c r="B212" s="753" t="str">
        <f>'SISTEM PLUVIAL'!C48</f>
        <v>Palnie  100</v>
      </c>
      <c r="C212" s="754"/>
      <c r="D212" s="442" t="s">
        <v>2852</v>
      </c>
      <c r="E212" s="474">
        <f t="shared" si="10"/>
        <v>0</v>
      </c>
      <c r="F212" s="442">
        <v>0.6</v>
      </c>
      <c r="G212" s="464">
        <f>'SISTEM PLUVIAL'!E48</f>
        <v>0</v>
      </c>
      <c r="H212" s="518">
        <f>SPPAL100000*(1+'ADAOSURI AGENT'!$K$8)</f>
        <v>11.95</v>
      </c>
      <c r="I212" s="815"/>
      <c r="J212" s="445">
        <f t="shared" si="11"/>
        <v>0</v>
      </c>
      <c r="K212" s="860"/>
    </row>
    <row r="213" spans="1:11" ht="10.35" customHeight="1">
      <c r="A213" s="860"/>
      <c r="B213" s="753" t="str">
        <f>'SISTEM PLUVIAL'!C49</f>
        <v>Prelungitor intermediar 100 /1 m/</v>
      </c>
      <c r="C213" s="754"/>
      <c r="D213" s="442" t="s">
        <v>2852</v>
      </c>
      <c r="E213" s="474">
        <f t="shared" si="10"/>
        <v>0</v>
      </c>
      <c r="F213" s="442">
        <v>0.6</v>
      </c>
      <c r="G213" s="464">
        <f>'SISTEM PLUVIAL'!E49</f>
        <v>0</v>
      </c>
      <c r="H213" s="518">
        <f>SPPRE10010M*(1+'ADAOSURI AGENT'!$K$8)</f>
        <v>3.44</v>
      </c>
      <c r="I213" s="815"/>
      <c r="J213" s="445">
        <f t="shared" si="11"/>
        <v>0</v>
      </c>
      <c r="K213" s="860"/>
    </row>
    <row r="214" spans="1:11" ht="10.35" customHeight="1">
      <c r="A214" s="860"/>
      <c r="B214" s="753" t="str">
        <f>'SISTEM PLUVIAL'!C50</f>
        <v>Coltar exterior de 90 grade 150</v>
      </c>
      <c r="C214" s="754"/>
      <c r="D214" s="442" t="s">
        <v>2852</v>
      </c>
      <c r="E214" s="474">
        <f t="shared" si="10"/>
        <v>0</v>
      </c>
      <c r="F214" s="442">
        <v>0.6</v>
      </c>
      <c r="G214" s="464">
        <f>'SISTEM PLUVIAL'!E50</f>
        <v>0</v>
      </c>
      <c r="H214" s="518">
        <f>SPCEX150000*(1+'ADAOSURI AGENT'!$K$8)</f>
        <v>8.34</v>
      </c>
      <c r="I214" s="815"/>
      <c r="J214" s="445">
        <f t="shared" si="11"/>
        <v>0</v>
      </c>
      <c r="K214" s="860"/>
    </row>
    <row r="215" spans="1:11" ht="10.35" customHeight="1">
      <c r="A215" s="860"/>
      <c r="B215" s="753" t="str">
        <f>'SISTEM PLUVIAL'!C51</f>
        <v>Coltar interior de 90 grade  150</v>
      </c>
      <c r="C215" s="754"/>
      <c r="D215" s="442" t="s">
        <v>2852</v>
      </c>
      <c r="E215" s="474">
        <f t="shared" si="10"/>
        <v>0</v>
      </c>
      <c r="F215" s="442">
        <v>0.6</v>
      </c>
      <c r="G215" s="464">
        <f>'SISTEM PLUVIAL'!E51</f>
        <v>0</v>
      </c>
      <c r="H215" s="518">
        <f>SPCIN150000*(1+'ADAOSURI AGENT'!$K$8)</f>
        <v>8.34</v>
      </c>
      <c r="I215" s="815"/>
      <c r="J215" s="445">
        <f t="shared" si="11"/>
        <v>0</v>
      </c>
      <c r="K215" s="860"/>
    </row>
    <row r="216" spans="1:11" ht="10.35" customHeight="1">
      <c r="A216" s="860"/>
      <c r="B216" s="753" t="str">
        <f>'SISTEM PLUVIAL'!C52</f>
        <v>Ramificatie burlan 100</v>
      </c>
      <c r="C216" s="754"/>
      <c r="D216" s="442" t="s">
        <v>2852</v>
      </c>
      <c r="E216" s="474">
        <f t="shared" si="10"/>
        <v>0</v>
      </c>
      <c r="F216" s="442">
        <v>0.6</v>
      </c>
      <c r="G216" s="464">
        <f>'SISTEM PLUVIAL'!E52</f>
        <v>0</v>
      </c>
      <c r="H216" s="518">
        <f>SPRAM100000*(1+'ADAOSURI AGENT'!$K$8)</f>
        <v>13.55</v>
      </c>
      <c r="I216" s="815"/>
      <c r="J216" s="445">
        <f>G216*H216*(1-I$172)</f>
        <v>0</v>
      </c>
      <c r="K216" s="860"/>
    </row>
    <row r="217" spans="1:11" ht="10.35" customHeight="1">
      <c r="A217" s="860"/>
      <c r="B217" s="753" t="str">
        <f>'SISTEM PLUVIAL'!C53</f>
        <v>Derivatie evacuare 100</v>
      </c>
      <c r="C217" s="754"/>
      <c r="D217" s="442" t="s">
        <v>2852</v>
      </c>
      <c r="E217" s="474">
        <f t="shared" si="10"/>
        <v>0</v>
      </c>
      <c r="F217" s="442">
        <v>0.6</v>
      </c>
      <c r="G217" s="464">
        <f>'SISTEM PLUVIAL'!E53</f>
        <v>0</v>
      </c>
      <c r="H217" s="518">
        <f>DERIVLUC100*(1+'ADAOSURI AGENT'!$K$8)</f>
        <v>10.75</v>
      </c>
      <c r="I217" s="822"/>
      <c r="J217" s="445">
        <f>G217*H217*(1-I$172)</f>
        <v>0</v>
      </c>
      <c r="K217" s="860"/>
    </row>
    <row r="218" spans="1:11" ht="10.35" customHeight="1" thickBot="1">
      <c r="A218" s="860"/>
      <c r="B218" s="763" t="str">
        <f>'SISTEM PLUVIAL'!C54</f>
        <v>Cot de evacuare 100</v>
      </c>
      <c r="C218" s="764"/>
      <c r="D218" s="446" t="s">
        <v>2852</v>
      </c>
      <c r="E218" s="475">
        <f t="shared" si="10"/>
        <v>0</v>
      </c>
      <c r="F218" s="446">
        <v>0.6</v>
      </c>
      <c r="G218" s="466">
        <f>'SISTEM PLUVIAL'!E54</f>
        <v>0</v>
      </c>
      <c r="H218" s="519">
        <f>SPCEV100000*(1+'ADAOSURI AGENT'!$K$8)</f>
        <v>3.59</v>
      </c>
      <c r="I218" s="816"/>
      <c r="J218" s="447">
        <f t="shared" si="11"/>
        <v>0</v>
      </c>
      <c r="K218" s="860"/>
    </row>
    <row r="219" spans="1:11" ht="10.35" customHeight="1">
      <c r="A219" s="860"/>
      <c r="B219" s="781" t="str">
        <f>'SISTEM PLUVIAL'!C69</f>
        <v>Jgheab de scurgere 125 / 4m</v>
      </c>
      <c r="C219" s="768"/>
      <c r="D219" s="596" t="s">
        <v>2851</v>
      </c>
      <c r="E219" s="597">
        <f t="shared" ref="E219:E265" si="12">_OFERTA_CULOARE_SM</f>
        <v>0</v>
      </c>
      <c r="F219" s="596">
        <v>0.6</v>
      </c>
      <c r="G219" s="598">
        <f>'SISTEM PLUVIAL'!E69</f>
        <v>0</v>
      </c>
      <c r="H219" s="599">
        <f>SMJGH1254ML*(1+'ADAOSURI AGENT'!$K$8)</f>
        <v>8.51</v>
      </c>
      <c r="I219" s="777">
        <f>'SISTEM PLUVIAL'!E119</f>
        <v>0</v>
      </c>
      <c r="J219" s="602">
        <f>G219*H219*(1-I$219)</f>
        <v>0</v>
      </c>
      <c r="K219" s="860"/>
    </row>
    <row r="220" spans="1:11" ht="10.35" customHeight="1">
      <c r="A220" s="860"/>
      <c r="B220" s="757" t="str">
        <f>'SISTEM PLUVIAL'!C70</f>
        <v>Jgheab de scurgere 125 / 3m</v>
      </c>
      <c r="C220" s="758"/>
      <c r="D220" s="442" t="s">
        <v>2851</v>
      </c>
      <c r="E220" s="474">
        <f t="shared" si="12"/>
        <v>0</v>
      </c>
      <c r="F220" s="442">
        <v>1.6</v>
      </c>
      <c r="G220" s="464">
        <f>'SISTEM PLUVIAL'!E70</f>
        <v>0</v>
      </c>
      <c r="H220" s="518">
        <f>SMJGH1253ML*(1+'ADAOSURI AGENT'!$K$8)</f>
        <v>6.38</v>
      </c>
      <c r="I220" s="778"/>
      <c r="J220" s="525">
        <f>G220*H220*(1-I$219)</f>
        <v>0</v>
      </c>
      <c r="K220" s="860"/>
    </row>
    <row r="221" spans="1:11" ht="10.35" customHeight="1">
      <c r="A221" s="860"/>
      <c r="B221" s="753" t="str">
        <f>'SISTEM PLUVIAL'!C71</f>
        <v>Jgheab de scurgere 125 / 2m</v>
      </c>
      <c r="C221" s="754"/>
      <c r="D221" s="442" t="s">
        <v>2851</v>
      </c>
      <c r="E221" s="474">
        <f t="shared" si="12"/>
        <v>0</v>
      </c>
      <c r="F221" s="442">
        <v>0.6</v>
      </c>
      <c r="G221" s="464">
        <f>'SISTEM PLUVIAL'!E71</f>
        <v>0</v>
      </c>
      <c r="H221" s="518">
        <f>SMJGH1252ML*(1+'ADAOSURI AGENT'!$K$8)</f>
        <v>4.26</v>
      </c>
      <c r="I221" s="778"/>
      <c r="J221" s="525">
        <f t="shared" ref="J221:J240" si="13">G221*H221*(1-I$219)</f>
        <v>0</v>
      </c>
      <c r="K221" s="860"/>
    </row>
    <row r="222" spans="1:11" ht="10.35" customHeight="1">
      <c r="A222" s="860"/>
      <c r="B222" s="753" t="str">
        <f>'SISTEM PLUVIAL'!C72</f>
        <v>Burlan de scurgere a apei 90 / 3m</v>
      </c>
      <c r="C222" s="754"/>
      <c r="D222" s="442" t="s">
        <v>2851</v>
      </c>
      <c r="E222" s="474">
        <f t="shared" si="12"/>
        <v>0</v>
      </c>
      <c r="F222" s="442">
        <v>0.6</v>
      </c>
      <c r="G222" s="464">
        <f>'SISTEM PLUVIAL'!E72</f>
        <v>0</v>
      </c>
      <c r="H222" s="518">
        <f>SMBUR0903ML*(1+'ADAOSURI AGENT'!$K$8)</f>
        <v>7.89</v>
      </c>
      <c r="I222" s="778"/>
      <c r="J222" s="525">
        <f t="shared" si="13"/>
        <v>0</v>
      </c>
      <c r="K222" s="860"/>
    </row>
    <row r="223" spans="1:11" ht="10.35" customHeight="1">
      <c r="A223" s="860"/>
      <c r="B223" s="753" t="str">
        <f>'SISTEM PLUVIAL'!C73</f>
        <v xml:space="preserve">Carlig jgheab 125 / 210 mm </v>
      </c>
      <c r="C223" s="754"/>
      <c r="D223" s="442" t="s">
        <v>2851</v>
      </c>
      <c r="E223" s="474">
        <f t="shared" si="12"/>
        <v>0</v>
      </c>
      <c r="F223" s="442">
        <v>0.6</v>
      </c>
      <c r="G223" s="464">
        <f>'SISTEM PLUVIAL'!E73</f>
        <v>0</v>
      </c>
      <c r="H223" s="518">
        <f>SMC21125000*(1+'ADAOSURI AGENT'!$K$8)</f>
        <v>1.43</v>
      </c>
      <c r="I223" s="778"/>
      <c r="J223" s="525">
        <f t="shared" si="13"/>
        <v>0</v>
      </c>
      <c r="K223" s="860"/>
    </row>
    <row r="224" spans="1:11" ht="10.35" customHeight="1">
      <c r="A224" s="860"/>
      <c r="B224" s="753" t="str">
        <f>'SISTEM PLUVIAL'!C74</f>
        <v xml:space="preserve">Carlig jgheab 125 / 160 mm </v>
      </c>
      <c r="C224" s="754"/>
      <c r="D224" s="442" t="s">
        <v>2851</v>
      </c>
      <c r="E224" s="474">
        <f t="shared" si="12"/>
        <v>0</v>
      </c>
      <c r="F224" s="442">
        <v>0.6</v>
      </c>
      <c r="G224" s="464">
        <f>'SISTEM PLUVIAL'!E74</f>
        <v>0</v>
      </c>
      <c r="H224" s="518">
        <f>SMC16125000*(1+'ADAOSURI AGENT'!$K$8)</f>
        <v>1.26</v>
      </c>
      <c r="I224" s="778"/>
      <c r="J224" s="525">
        <f t="shared" si="13"/>
        <v>0</v>
      </c>
      <c r="K224" s="860"/>
    </row>
    <row r="225" spans="1:11" ht="10.35" customHeight="1">
      <c r="A225" s="860"/>
      <c r="B225" s="753" t="str">
        <f>'SISTEM PLUVIAL'!C75</f>
        <v>Carlig jgheab 125 / COMBI</v>
      </c>
      <c r="C225" s="754"/>
      <c r="D225" s="442" t="s">
        <v>2851</v>
      </c>
      <c r="E225" s="474">
        <f t="shared" si="12"/>
        <v>0</v>
      </c>
      <c r="F225" s="442">
        <v>0.6</v>
      </c>
      <c r="G225" s="464">
        <f>'SISTEM PLUVIAL'!E75</f>
        <v>0</v>
      </c>
      <c r="H225" s="518">
        <f>SMCCB125000*(1+'ADAOSURI AGENT'!$K$8)</f>
        <v>1.23</v>
      </c>
      <c r="I225" s="778"/>
      <c r="J225" s="525">
        <f t="shared" si="13"/>
        <v>0</v>
      </c>
      <c r="K225" s="860"/>
    </row>
    <row r="226" spans="1:11" ht="10.35" customHeight="1">
      <c r="A226" s="860"/>
      <c r="B226" s="753" t="str">
        <f>'SISTEM PLUVIAL'!C76</f>
        <v xml:space="preserve">Carlig jgheab rasucit 125 </v>
      </c>
      <c r="C226" s="754"/>
      <c r="D226" s="442" t="s">
        <v>2851</v>
      </c>
      <c r="E226" s="474">
        <f t="shared" si="12"/>
        <v>0</v>
      </c>
      <c r="F226" s="442">
        <v>0.6</v>
      </c>
      <c r="G226" s="464">
        <f>'SISTEM PLUVIAL'!E76</f>
        <v>0</v>
      </c>
      <c r="H226" s="518">
        <f>SMCRS125000*(1+'ADAOSURI AGENT'!$K$8)</f>
        <v>1.56</v>
      </c>
      <c r="I226" s="778"/>
      <c r="J226" s="525">
        <f t="shared" si="13"/>
        <v>0</v>
      </c>
      <c r="K226" s="860"/>
    </row>
    <row r="227" spans="1:11" ht="10.35" customHeight="1">
      <c r="A227" s="860"/>
      <c r="B227" s="753" t="str">
        <f>'SISTEM PLUVIAL'!C77</f>
        <v>Carlig jgheab 125  reglabil</v>
      </c>
      <c r="C227" s="754"/>
      <c r="D227" s="442" t="s">
        <v>2851</v>
      </c>
      <c r="E227" s="474">
        <f t="shared" si="12"/>
        <v>0</v>
      </c>
      <c r="F227" s="442">
        <v>0.6</v>
      </c>
      <c r="G227" s="464">
        <f>'SISTEM PLUVIAL'!E77</f>
        <v>0</v>
      </c>
      <c r="H227" s="518">
        <f>SMCCR125000*(1+'ADAOSURI AGENT'!$K$8)</f>
        <v>1.1299999999999999</v>
      </c>
      <c r="I227" s="778"/>
      <c r="J227" s="525">
        <f t="shared" si="13"/>
        <v>0</v>
      </c>
      <c r="K227" s="860"/>
    </row>
    <row r="228" spans="1:11" ht="10.35" customHeight="1">
      <c r="A228" s="860"/>
      <c r="B228" s="753" t="str">
        <f>'SISTEM PLUVIAL'!C78</f>
        <v xml:space="preserve">Brida jgheab </v>
      </c>
      <c r="C228" s="754"/>
      <c r="D228" s="442" t="s">
        <v>2851</v>
      </c>
      <c r="E228" s="474">
        <f t="shared" si="12"/>
        <v>0</v>
      </c>
      <c r="F228" s="442">
        <v>0.6</v>
      </c>
      <c r="G228" s="464">
        <f>'SISTEM PLUVIAL'!E78</f>
        <v>0</v>
      </c>
      <c r="H228" s="518">
        <f>SMBRIDA0000*(1+'ADAOSURI AGENT'!$K$8)</f>
        <v>0.66</v>
      </c>
      <c r="I228" s="778"/>
      <c r="J228" s="525">
        <f>G228*H228*(1-I$219)</f>
        <v>0</v>
      </c>
      <c r="K228" s="860"/>
    </row>
    <row r="229" spans="1:11" ht="10.35" customHeight="1">
      <c r="A229" s="860"/>
      <c r="B229" s="753" t="str">
        <f>'SISTEM PLUVIAL'!C79</f>
        <v>Colier burlan 90</v>
      </c>
      <c r="C229" s="754"/>
      <c r="D229" s="442" t="s">
        <v>2851</v>
      </c>
      <c r="E229" s="474">
        <f t="shared" si="12"/>
        <v>0</v>
      </c>
      <c r="F229" s="442">
        <v>0.6</v>
      </c>
      <c r="G229" s="464">
        <f>'SISTEM PLUVIAL'!E79</f>
        <v>0</v>
      </c>
      <c r="H229" s="518">
        <f>SMCOL090000*(1+'ADAOSURI AGENT'!$K$8)</f>
        <v>0.84</v>
      </c>
      <c r="I229" s="778"/>
      <c r="J229" s="525">
        <f t="shared" si="13"/>
        <v>0</v>
      </c>
      <c r="K229" s="860"/>
    </row>
    <row r="230" spans="1:11" ht="10.35" customHeight="1">
      <c r="A230" s="860"/>
      <c r="B230" s="753" t="str">
        <f>'SISTEM PLUVIAL'!C80</f>
        <v>Bratara burlan 90</v>
      </c>
      <c r="C230" s="754"/>
      <c r="D230" s="442" t="s">
        <v>2851</v>
      </c>
      <c r="E230" s="474">
        <f t="shared" si="12"/>
        <v>0</v>
      </c>
      <c r="F230" s="442">
        <v>0.6</v>
      </c>
      <c r="G230" s="464">
        <f>'SISTEM PLUVIAL'!E80</f>
        <v>0</v>
      </c>
      <c r="H230" s="518">
        <f>SMBRA090000*(1+'ADAOSURI AGENT'!$K$8)</f>
        <v>1.25</v>
      </c>
      <c r="I230" s="778"/>
      <c r="J230" s="525">
        <f>G230*H230*(1-I$219)</f>
        <v>0</v>
      </c>
      <c r="K230" s="860"/>
    </row>
    <row r="231" spans="1:11" ht="10.35" customHeight="1">
      <c r="A231" s="860"/>
      <c r="B231" s="753" t="str">
        <f>'SISTEM PLUVIAL'!C81</f>
        <v xml:space="preserve">Capac jgheab 125 </v>
      </c>
      <c r="C231" s="754"/>
      <c r="D231" s="442" t="s">
        <v>2851</v>
      </c>
      <c r="E231" s="474">
        <f t="shared" si="12"/>
        <v>0</v>
      </c>
      <c r="F231" s="442">
        <v>0.6</v>
      </c>
      <c r="G231" s="464">
        <f>'SISTEM PLUVIAL'!E81</f>
        <v>0</v>
      </c>
      <c r="H231" s="518">
        <f>SMCAP125000*(1+'ADAOSURI AGENT'!$K$8)</f>
        <v>0.84</v>
      </c>
      <c r="I231" s="778"/>
      <c r="J231" s="525">
        <f t="shared" si="13"/>
        <v>0</v>
      </c>
      <c r="K231" s="860"/>
    </row>
    <row r="232" spans="1:11" ht="10.35" customHeight="1">
      <c r="A232" s="860"/>
      <c r="B232" s="753" t="str">
        <f>'SISTEM PLUVIAL'!C82</f>
        <v>Element imbinare jgheab 125</v>
      </c>
      <c r="C232" s="754"/>
      <c r="D232" s="442" t="s">
        <v>2851</v>
      </c>
      <c r="E232" s="474">
        <f t="shared" si="12"/>
        <v>0</v>
      </c>
      <c r="F232" s="442">
        <v>0.6</v>
      </c>
      <c r="G232" s="464">
        <f>'SISTEM PLUVIAL'!E82</f>
        <v>0</v>
      </c>
      <c r="H232" s="518">
        <f>SMELI125000*(1+'ADAOSURI AGENT'!$K$8)</f>
        <v>1.35</v>
      </c>
      <c r="I232" s="778"/>
      <c r="J232" s="525">
        <f t="shared" si="13"/>
        <v>0</v>
      </c>
      <c r="K232" s="860"/>
    </row>
    <row r="233" spans="1:11" ht="10.35" customHeight="1">
      <c r="A233" s="860"/>
      <c r="B233" s="753" t="str">
        <f>'SISTEM PLUVIAL'!C83</f>
        <v>Racord jgheab - burlan 125/90</v>
      </c>
      <c r="C233" s="754"/>
      <c r="D233" s="442" t="s">
        <v>2851</v>
      </c>
      <c r="E233" s="474">
        <f t="shared" si="12"/>
        <v>0</v>
      </c>
      <c r="F233" s="442">
        <v>0.6</v>
      </c>
      <c r="G233" s="464">
        <f>'SISTEM PLUVIAL'!E83</f>
        <v>0</v>
      </c>
      <c r="H233" s="518">
        <f>SMRAC125000*(1+'ADAOSURI AGENT'!$K$8)</f>
        <v>2.25</v>
      </c>
      <c r="I233" s="778"/>
      <c r="J233" s="525">
        <f t="shared" si="13"/>
        <v>0</v>
      </c>
      <c r="K233" s="860"/>
    </row>
    <row r="234" spans="1:11" ht="10.35" customHeight="1">
      <c r="A234" s="860"/>
      <c r="B234" s="753" t="str">
        <f>'SISTEM PLUVIAL'!C84</f>
        <v>Cot de 60 grade   90</v>
      </c>
      <c r="C234" s="754"/>
      <c r="D234" s="442" t="s">
        <v>2851</v>
      </c>
      <c r="E234" s="474">
        <f t="shared" si="12"/>
        <v>0</v>
      </c>
      <c r="F234" s="442">
        <v>0.6</v>
      </c>
      <c r="G234" s="464">
        <f>'SISTEM PLUVIAL'!E84</f>
        <v>0</v>
      </c>
      <c r="H234" s="518">
        <f>SMCOT090000*(1+'ADAOSURI AGENT'!$K$8)</f>
        <v>2.25</v>
      </c>
      <c r="I234" s="778"/>
      <c r="J234" s="525">
        <f t="shared" si="13"/>
        <v>0</v>
      </c>
      <c r="K234" s="860"/>
    </row>
    <row r="235" spans="1:11" ht="10.35" customHeight="1">
      <c r="A235" s="860"/>
      <c r="B235" s="753" t="str">
        <f>'SISTEM PLUVIAL'!C85</f>
        <v>Palnie  90</v>
      </c>
      <c r="C235" s="754"/>
      <c r="D235" s="442" t="s">
        <v>2851</v>
      </c>
      <c r="E235" s="474">
        <f t="shared" si="12"/>
        <v>0</v>
      </c>
      <c r="F235" s="442">
        <v>0.6</v>
      </c>
      <c r="G235" s="464">
        <f>'SISTEM PLUVIAL'!E85</f>
        <v>0</v>
      </c>
      <c r="H235" s="518">
        <f>SMPAL090000*(1+'ADAOSURI AGENT'!$K$8)</f>
        <v>10.43</v>
      </c>
      <c r="I235" s="778"/>
      <c r="J235" s="525">
        <f t="shared" si="13"/>
        <v>0</v>
      </c>
      <c r="K235" s="860"/>
    </row>
    <row r="236" spans="1:11" ht="10.35" customHeight="1">
      <c r="A236" s="860"/>
      <c r="B236" s="753" t="str">
        <f>'SISTEM PLUVIAL'!C86</f>
        <v>Prelungitor intermediar 90 /1 m</v>
      </c>
      <c r="C236" s="754"/>
      <c r="D236" s="442" t="s">
        <v>2851</v>
      </c>
      <c r="E236" s="474">
        <f t="shared" si="12"/>
        <v>0</v>
      </c>
      <c r="F236" s="442">
        <v>0.6</v>
      </c>
      <c r="G236" s="464">
        <f>'SISTEM PLUVIAL'!E86</f>
        <v>0</v>
      </c>
      <c r="H236" s="518">
        <f>SMPRE09010M*(1+'ADAOSURI AGENT'!$K$8)</f>
        <v>2.63</v>
      </c>
      <c r="I236" s="778"/>
      <c r="J236" s="525">
        <f t="shared" si="13"/>
        <v>0</v>
      </c>
      <c r="K236" s="860"/>
    </row>
    <row r="237" spans="1:11" ht="10.35" customHeight="1">
      <c r="A237" s="860"/>
      <c r="B237" s="753" t="str">
        <f>'SISTEM PLUVIAL'!C87</f>
        <v>Coltar exterior de 90 grade 125</v>
      </c>
      <c r="C237" s="754"/>
      <c r="D237" s="442" t="s">
        <v>2851</v>
      </c>
      <c r="E237" s="474">
        <f t="shared" si="12"/>
        <v>0</v>
      </c>
      <c r="F237" s="442">
        <v>0.6</v>
      </c>
      <c r="G237" s="464">
        <f>'SISTEM PLUVIAL'!E87</f>
        <v>0</v>
      </c>
      <c r="H237" s="518">
        <f>SMCEX125000*(1+'ADAOSURI AGENT'!$K$8)</f>
        <v>7.46</v>
      </c>
      <c r="I237" s="778"/>
      <c r="J237" s="525">
        <f t="shared" si="13"/>
        <v>0</v>
      </c>
      <c r="K237" s="860"/>
    </row>
    <row r="238" spans="1:11" ht="10.35" customHeight="1">
      <c r="A238" s="860"/>
      <c r="B238" s="753" t="str">
        <f>'SISTEM PLUVIAL'!C88</f>
        <v>Coltar interior de 90 grade  125</v>
      </c>
      <c r="C238" s="754"/>
      <c r="D238" s="442" t="s">
        <v>2851</v>
      </c>
      <c r="E238" s="474">
        <f t="shared" si="12"/>
        <v>0</v>
      </c>
      <c r="F238" s="442">
        <v>0.6</v>
      </c>
      <c r="G238" s="464">
        <f>'SISTEM PLUVIAL'!E88</f>
        <v>0</v>
      </c>
      <c r="H238" s="518">
        <f>SMCIN125000*(1+'ADAOSURI AGENT'!$K$8)</f>
        <v>7.46</v>
      </c>
      <c r="I238" s="778"/>
      <c r="J238" s="525">
        <f t="shared" si="13"/>
        <v>0</v>
      </c>
      <c r="K238" s="860"/>
    </row>
    <row r="239" spans="1:11" ht="10.35" customHeight="1">
      <c r="A239" s="860"/>
      <c r="B239" s="753" t="str">
        <f>'SISTEM PLUVIAL'!C89</f>
        <v>Ramificatie burlan 90</v>
      </c>
      <c r="C239" s="754"/>
      <c r="D239" s="442" t="s">
        <v>2851</v>
      </c>
      <c r="E239" s="474">
        <f t="shared" si="12"/>
        <v>0</v>
      </c>
      <c r="F239" s="442">
        <v>0.6</v>
      </c>
      <c r="G239" s="464">
        <f>'SISTEM PLUVIAL'!E89</f>
        <v>0</v>
      </c>
      <c r="H239" s="518">
        <f>SMRAM090000*(1+'ADAOSURI AGENT'!$K$8)</f>
        <v>12.05</v>
      </c>
      <c r="I239" s="778"/>
      <c r="J239" s="525">
        <f t="shared" si="13"/>
        <v>0</v>
      </c>
      <c r="K239" s="860"/>
    </row>
    <row r="240" spans="1:11" ht="10.35" customHeight="1">
      <c r="A240" s="860"/>
      <c r="B240" s="753" t="str">
        <f>'SISTEM PLUVIAL'!C90</f>
        <v>Derivatie evacuare 090</v>
      </c>
      <c r="C240" s="754"/>
      <c r="D240" s="442" t="s">
        <v>2851</v>
      </c>
      <c r="E240" s="474">
        <f>_OFERTA_CULOARE_SM</f>
        <v>0</v>
      </c>
      <c r="F240" s="442">
        <v>0.6</v>
      </c>
      <c r="G240" s="464">
        <f>'SISTEM PLUVIAL'!E90</f>
        <v>0</v>
      </c>
      <c r="H240" s="518">
        <f>DERIVMAT090*(1+'ADAOSURI AGENT'!$K$8)</f>
        <v>10.32</v>
      </c>
      <c r="I240" s="778"/>
      <c r="J240" s="525">
        <f t="shared" si="13"/>
        <v>0</v>
      </c>
      <c r="K240" s="860"/>
    </row>
    <row r="241" spans="1:11" ht="10.35" customHeight="1" thickBot="1">
      <c r="A241" s="860"/>
      <c r="B241" s="763" t="str">
        <f>'SISTEM PLUVIAL'!C91</f>
        <v>Cot de evacuare 90</v>
      </c>
      <c r="C241" s="764"/>
      <c r="D241" s="446" t="s">
        <v>2851</v>
      </c>
      <c r="E241" s="475">
        <f t="shared" si="12"/>
        <v>0</v>
      </c>
      <c r="F241" s="446">
        <v>0.6</v>
      </c>
      <c r="G241" s="466">
        <f>'SISTEM PLUVIAL'!E91</f>
        <v>0</v>
      </c>
      <c r="H241" s="519">
        <f>SMCEV090000*(1+'ADAOSURI AGENT'!$K$8)</f>
        <v>2.38</v>
      </c>
      <c r="I241" s="778"/>
      <c r="J241" s="526">
        <f>G241*H241*(1-I$219)</f>
        <v>0</v>
      </c>
      <c r="K241" s="860"/>
    </row>
    <row r="242" spans="1:11" ht="10.35" customHeight="1" thickBot="1">
      <c r="A242" s="860"/>
      <c r="B242" s="780" t="str">
        <f>'SISTEM PLUVIAL'!C93</f>
        <v>Jgheab de scurgere 150 / 4m</v>
      </c>
      <c r="C242" s="767"/>
      <c r="D242" s="596" t="s">
        <v>2852</v>
      </c>
      <c r="E242" s="597">
        <f t="shared" si="12"/>
        <v>0</v>
      </c>
      <c r="F242" s="596">
        <v>0.6</v>
      </c>
      <c r="G242" s="598">
        <f>'SISTEM PLUVIAL'!E93</f>
        <v>0</v>
      </c>
      <c r="H242" s="599">
        <f>SMJGH1504ML*(1+'ADAOSURI AGENT'!$K$8)</f>
        <v>11.31</v>
      </c>
      <c r="I242" s="778"/>
      <c r="J242" s="602">
        <f t="shared" ref="J242:J265" si="14">G242*H242*(1-I$219)</f>
        <v>0</v>
      </c>
      <c r="K242" s="860"/>
    </row>
    <row r="243" spans="1:11" ht="10.35" customHeight="1">
      <c r="A243" s="860"/>
      <c r="B243" s="753" t="str">
        <f>'SISTEM PLUVIAL'!C94</f>
        <v>Jgheab de scurgere 150 / 3m</v>
      </c>
      <c r="C243" s="754"/>
      <c r="D243" s="442" t="s">
        <v>2852</v>
      </c>
      <c r="E243" s="474">
        <f t="shared" si="12"/>
        <v>0</v>
      </c>
      <c r="F243" s="596">
        <v>0.6</v>
      </c>
      <c r="G243" s="464">
        <f>'SISTEM PLUVIAL'!E94</f>
        <v>0</v>
      </c>
      <c r="H243" s="518">
        <f>SMJGH1503ML*(1+'ADAOSURI AGENT'!$K$8)</f>
        <v>8.48</v>
      </c>
      <c r="I243" s="778"/>
      <c r="J243" s="525">
        <f t="shared" si="14"/>
        <v>0</v>
      </c>
      <c r="K243" s="860"/>
    </row>
    <row r="244" spans="1:11" ht="10.35" customHeight="1">
      <c r="A244" s="860"/>
      <c r="B244" s="753" t="str">
        <f>'SISTEM PLUVIAL'!C95</f>
        <v>Jgheab de scurgere 150 / 2m</v>
      </c>
      <c r="C244" s="754"/>
      <c r="D244" s="442" t="s">
        <v>2852</v>
      </c>
      <c r="E244" s="474">
        <f t="shared" si="12"/>
        <v>0</v>
      </c>
      <c r="F244" s="442">
        <v>0.6</v>
      </c>
      <c r="G244" s="464">
        <f>'SISTEM PLUVIAL'!E95</f>
        <v>0</v>
      </c>
      <c r="H244" s="518">
        <f>SMJGH1502ML*(1+'ADAOSURI AGENT'!$K$8)</f>
        <v>5.66</v>
      </c>
      <c r="I244" s="778"/>
      <c r="J244" s="525">
        <f t="shared" si="14"/>
        <v>0</v>
      </c>
      <c r="K244" s="860"/>
    </row>
    <row r="245" spans="1:11" ht="10.35" customHeight="1">
      <c r="A245" s="860"/>
      <c r="B245" s="753" t="str">
        <f>'SISTEM PLUVIAL'!C96</f>
        <v>Burlan de scurgere a apei 100 / 3m</v>
      </c>
      <c r="C245" s="754"/>
      <c r="D245" s="442" t="s">
        <v>2852</v>
      </c>
      <c r="E245" s="474">
        <f t="shared" si="12"/>
        <v>0</v>
      </c>
      <c r="F245" s="442">
        <v>0.6</v>
      </c>
      <c r="G245" s="464">
        <f>'SISTEM PLUVIAL'!E96</f>
        <v>0</v>
      </c>
      <c r="H245" s="518">
        <f>SMBUR1003ML*(1+'ADAOSURI AGENT'!$K$8)</f>
        <v>10.4</v>
      </c>
      <c r="I245" s="778"/>
      <c r="J245" s="525">
        <f t="shared" si="14"/>
        <v>0</v>
      </c>
      <c r="K245" s="860"/>
    </row>
    <row r="246" spans="1:11" ht="10.35" customHeight="1">
      <c r="A246" s="860"/>
      <c r="B246" s="753" t="str">
        <f>'SISTEM PLUVIAL'!C97</f>
        <v xml:space="preserve">Carlig jgheab 150 / 210 mm </v>
      </c>
      <c r="C246" s="754"/>
      <c r="D246" s="442" t="s">
        <v>2852</v>
      </c>
      <c r="E246" s="474">
        <f t="shared" si="12"/>
        <v>0</v>
      </c>
      <c r="F246" s="442">
        <v>0.6</v>
      </c>
      <c r="G246" s="464">
        <f>'SISTEM PLUVIAL'!E97</f>
        <v>0</v>
      </c>
      <c r="H246" s="518">
        <f>SMC21150000*(1+'ADAOSURI AGENT'!$K$8)</f>
        <v>1.54</v>
      </c>
      <c r="I246" s="778"/>
      <c r="J246" s="525">
        <f t="shared" si="14"/>
        <v>0</v>
      </c>
      <c r="K246" s="860"/>
    </row>
    <row r="247" spans="1:11" ht="10.35" customHeight="1">
      <c r="A247" s="860"/>
      <c r="B247" s="753" t="str">
        <f>'SISTEM PLUVIAL'!C98</f>
        <v xml:space="preserve">Carlig jgheab 150 / 160 mm      </v>
      </c>
      <c r="C247" s="754"/>
      <c r="D247" s="442" t="s">
        <v>2852</v>
      </c>
      <c r="E247" s="474">
        <f t="shared" si="12"/>
        <v>0</v>
      </c>
      <c r="F247" s="442">
        <v>0.6</v>
      </c>
      <c r="G247" s="464">
        <f>'SISTEM PLUVIAL'!E98</f>
        <v>0</v>
      </c>
      <c r="H247" s="518">
        <f>SMC16150000*(1+'ADAOSURI AGENT'!$K$8)</f>
        <v>1.43</v>
      </c>
      <c r="I247" s="778"/>
      <c r="J247" s="525">
        <f t="shared" si="14"/>
        <v>0</v>
      </c>
      <c r="K247" s="860"/>
    </row>
    <row r="248" spans="1:11" ht="10.35" customHeight="1">
      <c r="A248" s="860"/>
      <c r="B248" s="753" t="str">
        <f>'SISTEM PLUVIAL'!C99</f>
        <v>Carlig jgheab 150 / COMBI</v>
      </c>
      <c r="C248" s="754"/>
      <c r="D248" s="442" t="s">
        <v>2852</v>
      </c>
      <c r="E248" s="474">
        <f t="shared" si="12"/>
        <v>0</v>
      </c>
      <c r="F248" s="442">
        <v>0.6</v>
      </c>
      <c r="G248" s="464">
        <f>'SISTEM PLUVIAL'!E99</f>
        <v>0</v>
      </c>
      <c r="H248" s="518">
        <f>SMCCB150000*(1+'ADAOSURI AGENT'!$K$8)</f>
        <v>1.39</v>
      </c>
      <c r="I248" s="778"/>
      <c r="J248" s="525">
        <f t="shared" si="14"/>
        <v>0</v>
      </c>
      <c r="K248" s="860"/>
    </row>
    <row r="249" spans="1:11" ht="10.35" customHeight="1">
      <c r="A249" s="860"/>
      <c r="B249" s="753" t="str">
        <f>'SISTEM PLUVIAL'!C100</f>
        <v>Carlig jgheab rasucit 150</v>
      </c>
      <c r="C249" s="754"/>
      <c r="D249" s="442" t="s">
        <v>2852</v>
      </c>
      <c r="E249" s="474">
        <f t="shared" si="12"/>
        <v>0</v>
      </c>
      <c r="F249" s="442">
        <v>0.6</v>
      </c>
      <c r="G249" s="464">
        <f>'SISTEM PLUVIAL'!E100</f>
        <v>0</v>
      </c>
      <c r="H249" s="518">
        <f>SMCRS150000*(1+'ADAOSURI AGENT'!$K$8)</f>
        <v>1.67</v>
      </c>
      <c r="I249" s="778"/>
      <c r="J249" s="525">
        <f>G249*H249*(1-I$219)</f>
        <v>0</v>
      </c>
      <c r="K249" s="860"/>
    </row>
    <row r="250" spans="1:11" ht="10.35" customHeight="1">
      <c r="A250" s="860"/>
      <c r="B250" s="753" t="str">
        <f>'SISTEM PLUVIAL'!C101</f>
        <v>Carlig jgheab 150  reglabil</v>
      </c>
      <c r="C250" s="754"/>
      <c r="D250" s="442" t="s">
        <v>2852</v>
      </c>
      <c r="E250" s="474">
        <f t="shared" si="12"/>
        <v>0</v>
      </c>
      <c r="F250" s="442">
        <v>0.6</v>
      </c>
      <c r="G250" s="464">
        <f>'SISTEM PLUVIAL'!E101</f>
        <v>0</v>
      </c>
      <c r="H250" s="518">
        <f>SMCCR150000*(1+'ADAOSURI AGENT'!$K$8)</f>
        <v>1.29</v>
      </c>
      <c r="I250" s="778"/>
      <c r="J250" s="525">
        <f>G250*H250*(1-I$219)</f>
        <v>0</v>
      </c>
      <c r="K250" s="860"/>
    </row>
    <row r="251" spans="1:11" ht="10.35" customHeight="1">
      <c r="A251" s="860"/>
      <c r="B251" s="753" t="str">
        <f>'SISTEM PLUVIAL'!C102</f>
        <v>Carlig jgheab 150/300 cu tablita</v>
      </c>
      <c r="C251" s="754"/>
      <c r="D251" s="442" t="s">
        <v>2852</v>
      </c>
      <c r="E251" s="474">
        <f t="shared" si="12"/>
        <v>0</v>
      </c>
      <c r="F251" s="442">
        <v>0.6</v>
      </c>
      <c r="G251" s="464">
        <f>'SISTEM PLUVIAL'!E102</f>
        <v>0</v>
      </c>
      <c r="H251" s="518">
        <f>SMC30150TAB*(1+'ADAOSURI AGENT'!$K$8)</f>
        <v>2.84</v>
      </c>
      <c r="I251" s="778"/>
      <c r="J251" s="525">
        <f>G251*H251*(1-I$219)</f>
        <v>0</v>
      </c>
      <c r="K251" s="860"/>
    </row>
    <row r="252" spans="1:11" ht="10.35" customHeight="1">
      <c r="A252" s="860"/>
      <c r="B252" s="753" t="str">
        <f>'SISTEM PLUVIAL'!C103</f>
        <v xml:space="preserve">Brida jgheab </v>
      </c>
      <c r="C252" s="754"/>
      <c r="D252" s="442" t="s">
        <v>2852</v>
      </c>
      <c r="E252" s="474">
        <f t="shared" si="12"/>
        <v>0</v>
      </c>
      <c r="F252" s="442">
        <v>0.6</v>
      </c>
      <c r="G252" s="464">
        <f>'SISTEM PLUVIAL'!E103</f>
        <v>0</v>
      </c>
      <c r="H252" s="518">
        <f>SMBRIDA0000*(1+'ADAOSURI AGENT'!$K$8)</f>
        <v>0.66</v>
      </c>
      <c r="I252" s="778"/>
      <c r="J252" s="525">
        <f t="shared" si="14"/>
        <v>0</v>
      </c>
      <c r="K252" s="860"/>
    </row>
    <row r="253" spans="1:11" ht="10.35" customHeight="1">
      <c r="A253" s="860"/>
      <c r="B253" s="753" t="str">
        <f>'SISTEM PLUVIAL'!C104</f>
        <v>Colier burlan 100</v>
      </c>
      <c r="C253" s="754"/>
      <c r="D253" s="442" t="s">
        <v>2852</v>
      </c>
      <c r="E253" s="474">
        <f t="shared" si="12"/>
        <v>0</v>
      </c>
      <c r="F253" s="442">
        <v>0.6</v>
      </c>
      <c r="G253" s="464">
        <f>'SISTEM PLUVIAL'!E104</f>
        <v>0</v>
      </c>
      <c r="H253" s="518">
        <f>SMCOL100000*(1+'ADAOSURI AGENT'!$K$8)</f>
        <v>1.07</v>
      </c>
      <c r="I253" s="778"/>
      <c r="J253" s="525">
        <f t="shared" si="14"/>
        <v>0</v>
      </c>
      <c r="K253" s="860"/>
    </row>
    <row r="254" spans="1:11" ht="10.35" customHeight="1">
      <c r="A254" s="860"/>
      <c r="B254" s="753" t="str">
        <f>'SISTEM PLUVIAL'!C105</f>
        <v>Bratara burlan 100</v>
      </c>
      <c r="C254" s="754"/>
      <c r="D254" s="442" t="s">
        <v>2852</v>
      </c>
      <c r="E254" s="474">
        <f t="shared" si="12"/>
        <v>0</v>
      </c>
      <c r="F254" s="442">
        <v>0.6</v>
      </c>
      <c r="G254" s="464">
        <f>'SISTEM PLUVIAL'!E105</f>
        <v>0</v>
      </c>
      <c r="H254" s="518">
        <f>SMBRA100000*(1+'ADAOSURI AGENT'!$K$8)</f>
        <v>1.36</v>
      </c>
      <c r="I254" s="778"/>
      <c r="J254" s="525">
        <f t="shared" si="14"/>
        <v>0</v>
      </c>
      <c r="K254" s="860"/>
    </row>
    <row r="255" spans="1:11" ht="10.35" customHeight="1">
      <c r="A255" s="860"/>
      <c r="B255" s="753" t="str">
        <f>'SISTEM PLUVIAL'!C106</f>
        <v xml:space="preserve">Capac jgheab 150 </v>
      </c>
      <c r="C255" s="754"/>
      <c r="D255" s="442" t="s">
        <v>2852</v>
      </c>
      <c r="E255" s="474">
        <f t="shared" si="12"/>
        <v>0</v>
      </c>
      <c r="F255" s="442">
        <v>0.6</v>
      </c>
      <c r="G255" s="464">
        <f>'SISTEM PLUVIAL'!E106</f>
        <v>0</v>
      </c>
      <c r="H255" s="518">
        <f>SMCAP150000*(1+'ADAOSURI AGENT'!$K$8)</f>
        <v>1.07</v>
      </c>
      <c r="I255" s="778"/>
      <c r="J255" s="525">
        <f t="shared" si="14"/>
        <v>0</v>
      </c>
      <c r="K255" s="860"/>
    </row>
    <row r="256" spans="1:11" ht="10.35" customHeight="1">
      <c r="A256" s="860"/>
      <c r="B256" s="753" t="str">
        <f>'SISTEM PLUVIAL'!C107</f>
        <v>Element imbinare jgheab 150</v>
      </c>
      <c r="C256" s="754"/>
      <c r="D256" s="442" t="s">
        <v>2852</v>
      </c>
      <c r="E256" s="474">
        <f t="shared" si="12"/>
        <v>0</v>
      </c>
      <c r="F256" s="442">
        <v>0.6</v>
      </c>
      <c r="G256" s="464">
        <f>'SISTEM PLUVIAL'!E107</f>
        <v>0</v>
      </c>
      <c r="H256" s="518">
        <f>SMELI150000*(1+'ADAOSURI AGENT'!$K$8)</f>
        <v>1.6</v>
      </c>
      <c r="I256" s="778"/>
      <c r="J256" s="525">
        <f t="shared" si="14"/>
        <v>0</v>
      </c>
      <c r="K256" s="860"/>
    </row>
    <row r="257" spans="1:11" ht="10.35" customHeight="1">
      <c r="A257" s="860"/>
      <c r="B257" s="753" t="str">
        <f>'SISTEM PLUVIAL'!C108</f>
        <v>Racord jgheab - burlan 150/100</v>
      </c>
      <c r="C257" s="754"/>
      <c r="D257" s="442" t="s">
        <v>2852</v>
      </c>
      <c r="E257" s="474">
        <f t="shared" si="12"/>
        <v>0</v>
      </c>
      <c r="F257" s="442">
        <v>0.6</v>
      </c>
      <c r="G257" s="464">
        <f>'SISTEM PLUVIAL'!E108</f>
        <v>0</v>
      </c>
      <c r="H257" s="518">
        <f>SMRAC150000*(1+'ADAOSURI AGENT'!$K$8)</f>
        <v>3.45</v>
      </c>
      <c r="I257" s="778"/>
      <c r="J257" s="525">
        <f t="shared" si="14"/>
        <v>0</v>
      </c>
      <c r="K257" s="860"/>
    </row>
    <row r="258" spans="1:11" ht="10.35" customHeight="1">
      <c r="A258" s="860"/>
      <c r="B258" s="753" t="str">
        <f>'SISTEM PLUVIAL'!C109</f>
        <v>Cot de 60 grade   100</v>
      </c>
      <c r="C258" s="754"/>
      <c r="D258" s="442" t="s">
        <v>2852</v>
      </c>
      <c r="E258" s="474">
        <f t="shared" si="12"/>
        <v>0</v>
      </c>
      <c r="F258" s="442">
        <v>0.6</v>
      </c>
      <c r="G258" s="464">
        <f>'SISTEM PLUVIAL'!E109</f>
        <v>0</v>
      </c>
      <c r="H258" s="518">
        <f>SMCOT100000*(1+'ADAOSURI AGENT'!$K$8)</f>
        <v>3.45</v>
      </c>
      <c r="I258" s="778"/>
      <c r="J258" s="525">
        <f t="shared" si="14"/>
        <v>0</v>
      </c>
      <c r="K258" s="860"/>
    </row>
    <row r="259" spans="1:11" ht="10.35" customHeight="1">
      <c r="A259" s="860"/>
      <c r="B259" s="753" t="str">
        <f>'SISTEM PLUVIAL'!C110</f>
        <v>Palnie  100</v>
      </c>
      <c r="C259" s="754"/>
      <c r="D259" s="442" t="s">
        <v>2852</v>
      </c>
      <c r="E259" s="474">
        <f t="shared" si="12"/>
        <v>0</v>
      </c>
      <c r="F259" s="442">
        <v>0.6</v>
      </c>
      <c r="G259" s="464">
        <f>'SISTEM PLUVIAL'!E110</f>
        <v>0</v>
      </c>
      <c r="H259" s="518">
        <f>SMPAL100000*(1+'ADAOSURI AGENT'!$K$8)</f>
        <v>11.95</v>
      </c>
      <c r="I259" s="778"/>
      <c r="J259" s="525">
        <f t="shared" si="14"/>
        <v>0</v>
      </c>
      <c r="K259" s="860"/>
    </row>
    <row r="260" spans="1:11" ht="10.35" customHeight="1">
      <c r="A260" s="860"/>
      <c r="B260" s="753" t="str">
        <f>'SISTEM PLUVIAL'!C111</f>
        <v>Prelungitor intermediar 100 /1 m/</v>
      </c>
      <c r="C260" s="754"/>
      <c r="D260" s="442" t="s">
        <v>2852</v>
      </c>
      <c r="E260" s="474">
        <f t="shared" si="12"/>
        <v>0</v>
      </c>
      <c r="F260" s="442">
        <v>0.6</v>
      </c>
      <c r="G260" s="464">
        <f>'SISTEM PLUVIAL'!E111</f>
        <v>0</v>
      </c>
      <c r="H260" s="518">
        <f>SMPRE10010M*(1+'ADAOSURI AGENT'!$K$8)</f>
        <v>3.47</v>
      </c>
      <c r="I260" s="778"/>
      <c r="J260" s="525">
        <f t="shared" si="14"/>
        <v>0</v>
      </c>
      <c r="K260" s="860"/>
    </row>
    <row r="261" spans="1:11" ht="10.35" customHeight="1">
      <c r="A261" s="860"/>
      <c r="B261" s="753" t="str">
        <f>'SISTEM PLUVIAL'!C112</f>
        <v>Coltar exterior de 90 grade 150</v>
      </c>
      <c r="C261" s="754"/>
      <c r="D261" s="442" t="s">
        <v>2852</v>
      </c>
      <c r="E261" s="474">
        <f t="shared" si="12"/>
        <v>0</v>
      </c>
      <c r="F261" s="442">
        <v>0.6</v>
      </c>
      <c r="G261" s="464">
        <f>'SISTEM PLUVIAL'!E112</f>
        <v>0</v>
      </c>
      <c r="H261" s="518">
        <f>SMCEX150000*(1+'ADAOSURI AGENT'!$K$8)</f>
        <v>8.34</v>
      </c>
      <c r="I261" s="778"/>
      <c r="J261" s="525">
        <f t="shared" si="14"/>
        <v>0</v>
      </c>
      <c r="K261" s="860"/>
    </row>
    <row r="262" spans="1:11" ht="10.35" customHeight="1">
      <c r="A262" s="860"/>
      <c r="B262" s="753" t="str">
        <f>'SISTEM PLUVIAL'!C113</f>
        <v>Coltar interior de 90 grade  150</v>
      </c>
      <c r="C262" s="754"/>
      <c r="D262" s="442" t="s">
        <v>2852</v>
      </c>
      <c r="E262" s="474">
        <f t="shared" si="12"/>
        <v>0</v>
      </c>
      <c r="F262" s="442">
        <v>0.6</v>
      </c>
      <c r="G262" s="464">
        <f>'SISTEM PLUVIAL'!E113</f>
        <v>0</v>
      </c>
      <c r="H262" s="518">
        <f>SMCIN150000*(1+'ADAOSURI AGENT'!$K$8)</f>
        <v>8.34</v>
      </c>
      <c r="I262" s="778"/>
      <c r="J262" s="525">
        <f t="shared" si="14"/>
        <v>0</v>
      </c>
      <c r="K262" s="860"/>
    </row>
    <row r="263" spans="1:11" ht="10.35" customHeight="1">
      <c r="A263" s="860"/>
      <c r="B263" s="753" t="str">
        <f>'SISTEM PLUVIAL'!C114</f>
        <v>Ramificatie burlan 100</v>
      </c>
      <c r="C263" s="754"/>
      <c r="D263" s="442" t="s">
        <v>2852</v>
      </c>
      <c r="E263" s="474">
        <f t="shared" si="12"/>
        <v>0</v>
      </c>
      <c r="F263" s="442">
        <v>0.6</v>
      </c>
      <c r="G263" s="464">
        <f>'SISTEM PLUVIAL'!E114</f>
        <v>0</v>
      </c>
      <c r="H263" s="518">
        <f>SMRAM100000*(1+'ADAOSURI AGENT'!$K$7)</f>
        <v>13.55</v>
      </c>
      <c r="I263" s="778"/>
      <c r="J263" s="525">
        <f t="shared" si="14"/>
        <v>0</v>
      </c>
      <c r="K263" s="860"/>
    </row>
    <row r="264" spans="1:11" ht="10.35" customHeight="1">
      <c r="A264" s="860"/>
      <c r="B264" s="753" t="str">
        <f>'SISTEM PLUVIAL'!C115</f>
        <v>Derivatie evacuare 100</v>
      </c>
      <c r="C264" s="754"/>
      <c r="D264" s="442" t="s">
        <v>2852</v>
      </c>
      <c r="E264" s="474">
        <f t="shared" si="12"/>
        <v>0</v>
      </c>
      <c r="F264" s="442">
        <v>0.6</v>
      </c>
      <c r="G264" s="464">
        <f>'SISTEM PLUVIAL'!E115</f>
        <v>0</v>
      </c>
      <c r="H264" s="518">
        <f>DERIVMAT100*(1+'ADAOSURI AGENT'!$K$7)</f>
        <v>10.75</v>
      </c>
      <c r="I264" s="778"/>
      <c r="J264" s="525">
        <f t="shared" si="14"/>
        <v>0</v>
      </c>
      <c r="K264" s="860"/>
    </row>
    <row r="265" spans="1:11" ht="10.35" customHeight="1" thickBot="1">
      <c r="A265" s="860"/>
      <c r="B265" s="763" t="str">
        <f>'SISTEM PLUVIAL'!C116</f>
        <v>Cot de evacuare 100</v>
      </c>
      <c r="C265" s="764"/>
      <c r="D265" s="446" t="s">
        <v>2852</v>
      </c>
      <c r="E265" s="475">
        <f t="shared" si="12"/>
        <v>0</v>
      </c>
      <c r="F265" s="446">
        <v>0.6</v>
      </c>
      <c r="G265" s="466">
        <f>'SISTEM PLUVIAL'!E116</f>
        <v>0</v>
      </c>
      <c r="H265" s="519">
        <f>SMCEV100000*(1+'ADAOSURI AGENT'!$K$7)</f>
        <v>3.59</v>
      </c>
      <c r="I265" s="779"/>
      <c r="J265" s="526">
        <f t="shared" si="14"/>
        <v>0</v>
      </c>
      <c r="K265" s="860"/>
    </row>
    <row r="266" spans="1:11" ht="10.35" customHeight="1">
      <c r="A266" s="860"/>
      <c r="B266" s="759" t="str">
        <f>'SISTEM PLUVIAL MAGNELIS'!C7</f>
        <v>Jgheab de scurgere 125 / 4m</v>
      </c>
      <c r="C266" s="760"/>
      <c r="D266" s="527" t="s">
        <v>2851</v>
      </c>
      <c r="E266" s="528" t="str">
        <f t="shared" ref="E266:E312" si="15">_OFERTA_CULOARE_SA</f>
        <v>MAGNELIS</v>
      </c>
      <c r="F266" s="527">
        <v>0.5</v>
      </c>
      <c r="G266" s="529">
        <f>'SISTEM PLUVIAL MAGNELIS'!E7</f>
        <v>0</v>
      </c>
      <c r="H266" s="518">
        <f>SNJGH1254ML*(1+'ADAOSURI AGENT'!$K$9)</f>
        <v>7.23</v>
      </c>
      <c r="I266" s="821">
        <f>'SISTEM PLUVIAL MAGNELIS'!E57</f>
        <v>0</v>
      </c>
      <c r="J266" s="530">
        <f>G266*H266*(1-I$266)</f>
        <v>0</v>
      </c>
      <c r="K266" s="860"/>
    </row>
    <row r="267" spans="1:11" ht="10.35" customHeight="1">
      <c r="A267" s="860"/>
      <c r="B267" s="759" t="str">
        <f>'SISTEM PLUVIAL MAGNELIS'!C8</f>
        <v>Jgheab de scurgere 125 / 3m</v>
      </c>
      <c r="C267" s="760"/>
      <c r="D267" s="527" t="s">
        <v>2851</v>
      </c>
      <c r="E267" s="528" t="str">
        <f t="shared" si="15"/>
        <v>MAGNELIS</v>
      </c>
      <c r="F267" s="527">
        <v>0.5</v>
      </c>
      <c r="G267" s="529">
        <f>'SISTEM PLUVIAL MAGNELIS'!E8</f>
        <v>0</v>
      </c>
      <c r="H267" s="518">
        <f>SNJGH1253ML*(1+'ADAOSURI AGENT'!$K$9)</f>
        <v>5.43</v>
      </c>
      <c r="I267" s="821"/>
      <c r="J267" s="530">
        <f>G267*H267*(1-I$266)</f>
        <v>0</v>
      </c>
      <c r="K267" s="860"/>
    </row>
    <row r="268" spans="1:11" ht="10.35" customHeight="1">
      <c r="A268" s="860"/>
      <c r="B268" s="753" t="str">
        <f>'SISTEM PLUVIAL MAGNELIS'!C9</f>
        <v>Jgheab de scurgere 125 / 2m</v>
      </c>
      <c r="C268" s="754"/>
      <c r="D268" s="442" t="s">
        <v>2851</v>
      </c>
      <c r="E268" s="463" t="str">
        <f t="shared" si="15"/>
        <v>MAGNELIS</v>
      </c>
      <c r="F268" s="442">
        <v>0.5</v>
      </c>
      <c r="G268" s="529">
        <f>'SISTEM PLUVIAL MAGNELIS'!E9</f>
        <v>0</v>
      </c>
      <c r="H268" s="518">
        <f>SNJGH1252ML*(1+'ADAOSURI AGENT'!$K$9)</f>
        <v>3.62</v>
      </c>
      <c r="I268" s="815"/>
      <c r="J268" s="445">
        <f t="shared" ref="J268:J312" si="16">G268*H268*(1-I$266)</f>
        <v>0</v>
      </c>
      <c r="K268" s="860"/>
    </row>
    <row r="269" spans="1:11" ht="10.35" customHeight="1">
      <c r="A269" s="860"/>
      <c r="B269" s="753" t="str">
        <f>'SISTEM PLUVIAL MAGNELIS'!C10</f>
        <v>Burlan de scurgere a apei 90 / 3m</v>
      </c>
      <c r="C269" s="754"/>
      <c r="D269" s="442" t="s">
        <v>2851</v>
      </c>
      <c r="E269" s="463" t="str">
        <f t="shared" si="15"/>
        <v>MAGNELIS</v>
      </c>
      <c r="F269" s="442">
        <v>0.5</v>
      </c>
      <c r="G269" s="529">
        <f>'SISTEM PLUVIAL MAGNELIS'!E10</f>
        <v>0</v>
      </c>
      <c r="H269" s="518">
        <f>SNBUR0903ML*(1+'ADAOSURI AGENT'!$K$9)</f>
        <v>6.71</v>
      </c>
      <c r="I269" s="815"/>
      <c r="J269" s="445">
        <f t="shared" si="16"/>
        <v>0</v>
      </c>
      <c r="K269" s="860"/>
    </row>
    <row r="270" spans="1:11" ht="10.35" customHeight="1">
      <c r="A270" s="860"/>
      <c r="B270" s="753" t="str">
        <f>'SISTEM PLUVIAL MAGNELIS'!C11</f>
        <v xml:space="preserve">Carlig jgheab 125 / 210 mm </v>
      </c>
      <c r="C270" s="754"/>
      <c r="D270" s="442" t="s">
        <v>2851</v>
      </c>
      <c r="E270" s="463" t="str">
        <f t="shared" si="15"/>
        <v>MAGNELIS</v>
      </c>
      <c r="F270" s="442">
        <v>0.5</v>
      </c>
      <c r="G270" s="529">
        <f>'SISTEM PLUVIAL MAGNELIS'!E11</f>
        <v>0</v>
      </c>
      <c r="H270" s="518">
        <f>SNC21125000*(1+'ADAOSURI AGENT'!$K$9)</f>
        <v>1.36</v>
      </c>
      <c r="I270" s="815"/>
      <c r="J270" s="445">
        <f t="shared" si="16"/>
        <v>0</v>
      </c>
      <c r="K270" s="860"/>
    </row>
    <row r="271" spans="1:11" ht="10.35" customHeight="1">
      <c r="A271" s="860"/>
      <c r="B271" s="753" t="str">
        <f>'SISTEM PLUVIAL MAGNELIS'!C12</f>
        <v xml:space="preserve">Carlig jgheab 125 / 160 mm </v>
      </c>
      <c r="C271" s="754"/>
      <c r="D271" s="442" t="s">
        <v>2851</v>
      </c>
      <c r="E271" s="463" t="str">
        <f t="shared" si="15"/>
        <v>MAGNELIS</v>
      </c>
      <c r="F271" s="442">
        <v>0.5</v>
      </c>
      <c r="G271" s="529">
        <f>'SISTEM PLUVIAL MAGNELIS'!E12</f>
        <v>0</v>
      </c>
      <c r="H271" s="518">
        <f>SNC16125000*(1+'ADAOSURI AGENT'!$K$9)</f>
        <v>1.2</v>
      </c>
      <c r="I271" s="815"/>
      <c r="J271" s="445">
        <f t="shared" si="16"/>
        <v>0</v>
      </c>
      <c r="K271" s="860"/>
    </row>
    <row r="272" spans="1:11" ht="10.35" customHeight="1">
      <c r="A272" s="860"/>
      <c r="B272" s="753" t="str">
        <f>'SISTEM PLUVIAL MAGNELIS'!C13</f>
        <v>Carlig jgheab 125 / COMBI</v>
      </c>
      <c r="C272" s="754"/>
      <c r="D272" s="442" t="s">
        <v>2851</v>
      </c>
      <c r="E272" s="463" t="str">
        <f t="shared" si="15"/>
        <v>MAGNELIS</v>
      </c>
      <c r="F272" s="442">
        <v>0.5</v>
      </c>
      <c r="G272" s="529">
        <f>'SISTEM PLUVIAL MAGNELIS'!E13</f>
        <v>0</v>
      </c>
      <c r="H272" s="518">
        <f>SNCCB125000*(1+'ADAOSURI AGENT'!$K$9)</f>
        <v>1.17</v>
      </c>
      <c r="I272" s="815"/>
      <c r="J272" s="445">
        <f t="shared" si="16"/>
        <v>0</v>
      </c>
      <c r="K272" s="860"/>
    </row>
    <row r="273" spans="1:11" ht="10.35" customHeight="1">
      <c r="A273" s="860"/>
      <c r="B273" s="753" t="str">
        <f>'SISTEM PLUVIAL MAGNELIS'!C14</f>
        <v xml:space="preserve">Carlig jgheab rasucit 125 </v>
      </c>
      <c r="C273" s="754"/>
      <c r="D273" s="442" t="s">
        <v>2851</v>
      </c>
      <c r="E273" s="463" t="str">
        <f t="shared" si="15"/>
        <v>MAGNELIS</v>
      </c>
      <c r="F273" s="442">
        <v>0.5</v>
      </c>
      <c r="G273" s="529">
        <f>'SISTEM PLUVIAL MAGNELIS'!E14</f>
        <v>0</v>
      </c>
      <c r="H273" s="518">
        <f>SNCRS125000*(1+'ADAOSURI AGENT'!$K$9)</f>
        <v>1.48</v>
      </c>
      <c r="I273" s="815"/>
      <c r="J273" s="445">
        <f t="shared" si="16"/>
        <v>0</v>
      </c>
      <c r="K273" s="860"/>
    </row>
    <row r="274" spans="1:11" ht="10.35" customHeight="1">
      <c r="A274" s="860"/>
      <c r="B274" s="753" t="str">
        <f>'SISTEM PLUVIAL MAGNELIS'!C15</f>
        <v>Carlig jgheab 125  reglabil</v>
      </c>
      <c r="C274" s="754"/>
      <c r="D274" s="442" t="s">
        <v>2851</v>
      </c>
      <c r="E274" s="463" t="str">
        <f t="shared" si="15"/>
        <v>MAGNELIS</v>
      </c>
      <c r="F274" s="442">
        <v>0.5</v>
      </c>
      <c r="G274" s="529">
        <f>'SISTEM PLUVIAL MAGNELIS'!E15</f>
        <v>0</v>
      </c>
      <c r="H274" s="518">
        <f>SNCCR125000*(1+'ADAOSURI AGENT'!$K$9)</f>
        <v>1.38</v>
      </c>
      <c r="I274" s="815"/>
      <c r="J274" s="445">
        <f t="shared" si="16"/>
        <v>0</v>
      </c>
      <c r="K274" s="860"/>
    </row>
    <row r="275" spans="1:11" ht="10.35" customHeight="1">
      <c r="A275" s="860"/>
      <c r="B275" s="753" t="str">
        <f>'SISTEM PLUVIAL MAGNELIS'!C16</f>
        <v xml:space="preserve">Brida jgheab </v>
      </c>
      <c r="C275" s="754"/>
      <c r="D275" s="442" t="s">
        <v>2851</v>
      </c>
      <c r="E275" s="463" t="str">
        <f t="shared" si="15"/>
        <v>MAGNELIS</v>
      </c>
      <c r="F275" s="442">
        <v>0.5</v>
      </c>
      <c r="G275" s="529">
        <f>'SISTEM PLUVIAL MAGNELIS'!E16</f>
        <v>0</v>
      </c>
      <c r="H275" s="518">
        <f>SNBRIDA0000*(1+'ADAOSURI AGENT'!$K$9)</f>
        <v>0.56000000000000005</v>
      </c>
      <c r="I275" s="815"/>
      <c r="J275" s="445">
        <f t="shared" si="16"/>
        <v>0</v>
      </c>
      <c r="K275" s="860"/>
    </row>
    <row r="276" spans="1:11" ht="10.35" customHeight="1">
      <c r="A276" s="860"/>
      <c r="B276" s="753" t="str">
        <f>'SISTEM PLUVIAL MAGNELIS'!C17</f>
        <v>Colier burlan 90</v>
      </c>
      <c r="C276" s="754"/>
      <c r="D276" s="442" t="s">
        <v>2851</v>
      </c>
      <c r="E276" s="463" t="str">
        <f t="shared" si="15"/>
        <v>MAGNELIS</v>
      </c>
      <c r="F276" s="442">
        <v>0.5</v>
      </c>
      <c r="G276" s="529">
        <f>'SISTEM PLUVIAL MAGNELIS'!E17</f>
        <v>0</v>
      </c>
      <c r="H276" s="518">
        <f>SNCOL090000*(1+'ADAOSURI AGENT'!$K$9)</f>
        <v>0.71</v>
      </c>
      <c r="I276" s="815"/>
      <c r="J276" s="445">
        <f t="shared" si="16"/>
        <v>0</v>
      </c>
      <c r="K276" s="860"/>
    </row>
    <row r="277" spans="1:11" ht="10.35" customHeight="1">
      <c r="A277" s="860"/>
      <c r="B277" s="753" t="str">
        <f>'SISTEM PLUVIAL MAGNELIS'!C18</f>
        <v>Bratara burlan 90</v>
      </c>
      <c r="C277" s="754"/>
      <c r="D277" s="442" t="s">
        <v>2851</v>
      </c>
      <c r="E277" s="463" t="str">
        <f t="shared" si="15"/>
        <v>MAGNELIS</v>
      </c>
      <c r="F277" s="442">
        <v>0.5</v>
      </c>
      <c r="G277" s="529">
        <f>'SISTEM PLUVIAL MAGNELIS'!E18</f>
        <v>0</v>
      </c>
      <c r="H277" s="518">
        <f>SNBRA090000*(1+'ADAOSURI AGENT'!$K$9)</f>
        <v>1.06</v>
      </c>
      <c r="I277" s="815"/>
      <c r="J277" s="445">
        <f t="shared" si="16"/>
        <v>0</v>
      </c>
      <c r="K277" s="860"/>
    </row>
    <row r="278" spans="1:11" ht="10.35" customHeight="1">
      <c r="A278" s="860"/>
      <c r="B278" s="753" t="str">
        <f>'SISTEM PLUVIAL MAGNELIS'!C19</f>
        <v xml:space="preserve">Capac jgheab 125 </v>
      </c>
      <c r="C278" s="754"/>
      <c r="D278" s="442" t="s">
        <v>2851</v>
      </c>
      <c r="E278" s="463" t="str">
        <f t="shared" si="15"/>
        <v>MAGNELIS</v>
      </c>
      <c r="F278" s="442">
        <v>0.5</v>
      </c>
      <c r="G278" s="529">
        <f>'SISTEM PLUVIAL MAGNELIS'!E19</f>
        <v>0</v>
      </c>
      <c r="H278" s="518">
        <f>SNCAP125000*(1+'ADAOSURI AGENT'!$K$9)</f>
        <v>0.71</v>
      </c>
      <c r="I278" s="815"/>
      <c r="J278" s="445">
        <f t="shared" si="16"/>
        <v>0</v>
      </c>
      <c r="K278" s="860"/>
    </row>
    <row r="279" spans="1:11" ht="10.35" customHeight="1">
      <c r="A279" s="860"/>
      <c r="B279" s="753" t="str">
        <f>'SISTEM PLUVIAL MAGNELIS'!C20</f>
        <v>Element imbinare jgheab 125</v>
      </c>
      <c r="C279" s="754"/>
      <c r="D279" s="442" t="s">
        <v>2851</v>
      </c>
      <c r="E279" s="463" t="str">
        <f t="shared" si="15"/>
        <v>MAGNELIS</v>
      </c>
      <c r="F279" s="442">
        <v>0.5</v>
      </c>
      <c r="G279" s="529">
        <f>'SISTEM PLUVIAL MAGNELIS'!E20</f>
        <v>0</v>
      </c>
      <c r="H279" s="518">
        <f>SNELI125000*(1+'ADAOSURI AGENT'!$K$9)</f>
        <v>1.1499999999999999</v>
      </c>
      <c r="I279" s="815"/>
      <c r="J279" s="445">
        <f t="shared" si="16"/>
        <v>0</v>
      </c>
      <c r="K279" s="860"/>
    </row>
    <row r="280" spans="1:11" ht="10.35" customHeight="1">
      <c r="A280" s="860"/>
      <c r="B280" s="753" t="str">
        <f>'SISTEM PLUVIAL MAGNELIS'!C21</f>
        <v>Racord jgheab - burlan 125/90</v>
      </c>
      <c r="C280" s="754"/>
      <c r="D280" s="442" t="s">
        <v>2851</v>
      </c>
      <c r="E280" s="463" t="str">
        <f t="shared" si="15"/>
        <v>MAGNELIS</v>
      </c>
      <c r="F280" s="442">
        <v>0.5</v>
      </c>
      <c r="G280" s="529">
        <f>'SISTEM PLUVIAL MAGNELIS'!E21</f>
        <v>0</v>
      </c>
      <c r="H280" s="518">
        <f>SNRAC125000*(1+'ADAOSURI AGENT'!$K$9)</f>
        <v>1.91</v>
      </c>
      <c r="I280" s="815"/>
      <c r="J280" s="445">
        <f t="shared" si="16"/>
        <v>0</v>
      </c>
      <c r="K280" s="860"/>
    </row>
    <row r="281" spans="1:11" ht="10.35" customHeight="1">
      <c r="A281" s="860"/>
      <c r="B281" s="753" t="str">
        <f>'SISTEM PLUVIAL MAGNELIS'!C22</f>
        <v>Cot de 60 grade   90</v>
      </c>
      <c r="C281" s="754"/>
      <c r="D281" s="442" t="s">
        <v>2851</v>
      </c>
      <c r="E281" s="463" t="str">
        <f t="shared" si="15"/>
        <v>MAGNELIS</v>
      </c>
      <c r="F281" s="442">
        <v>0.5</v>
      </c>
      <c r="G281" s="529">
        <f>'SISTEM PLUVIAL MAGNELIS'!E22</f>
        <v>0</v>
      </c>
      <c r="H281" s="518">
        <f>SNCOT090000*(1+'ADAOSURI AGENT'!$K$9)</f>
        <v>1.91</v>
      </c>
      <c r="I281" s="815"/>
      <c r="J281" s="445">
        <f t="shared" si="16"/>
        <v>0</v>
      </c>
      <c r="K281" s="860"/>
    </row>
    <row r="282" spans="1:11" ht="10.35" customHeight="1">
      <c r="A282" s="860"/>
      <c r="B282" s="753" t="str">
        <f>'SISTEM PLUVIAL MAGNELIS'!C23</f>
        <v>Palnie  90</v>
      </c>
      <c r="C282" s="754"/>
      <c r="D282" s="442" t="s">
        <v>2851</v>
      </c>
      <c r="E282" s="463" t="str">
        <f t="shared" si="15"/>
        <v>MAGNELIS</v>
      </c>
      <c r="F282" s="442">
        <v>0.5</v>
      </c>
      <c r="G282" s="529">
        <f>'SISTEM PLUVIAL MAGNELIS'!E23</f>
        <v>0</v>
      </c>
      <c r="H282" s="518">
        <f>SNPAL090000*(1+'ADAOSURI AGENT'!$K$9)</f>
        <v>8.8699999999999992</v>
      </c>
      <c r="I282" s="815"/>
      <c r="J282" s="445">
        <f t="shared" si="16"/>
        <v>0</v>
      </c>
      <c r="K282" s="860"/>
    </row>
    <row r="283" spans="1:11" ht="10.35" customHeight="1">
      <c r="A283" s="860"/>
      <c r="B283" s="753" t="str">
        <f>'SISTEM PLUVIAL MAGNELIS'!C24</f>
        <v>Prelungitor intermediar 90 /1 m</v>
      </c>
      <c r="C283" s="754"/>
      <c r="D283" s="442" t="s">
        <v>2851</v>
      </c>
      <c r="E283" s="463" t="str">
        <f t="shared" si="15"/>
        <v>MAGNELIS</v>
      </c>
      <c r="F283" s="442">
        <v>0.5</v>
      </c>
      <c r="G283" s="529">
        <f>'SISTEM PLUVIAL MAGNELIS'!E24</f>
        <v>0</v>
      </c>
      <c r="H283" s="518">
        <f>SNPRE09010M*(1+'ADAOSURI AGENT'!$K$9)</f>
        <v>2.2200000000000002</v>
      </c>
      <c r="I283" s="815"/>
      <c r="J283" s="445">
        <f t="shared" si="16"/>
        <v>0</v>
      </c>
      <c r="K283" s="860"/>
    </row>
    <row r="284" spans="1:11" ht="10.35" customHeight="1">
      <c r="A284" s="860"/>
      <c r="B284" s="753" t="str">
        <f>'SISTEM PLUVIAL MAGNELIS'!C25</f>
        <v>Coltar exterior de 90 grade 125</v>
      </c>
      <c r="C284" s="754"/>
      <c r="D284" s="442" t="s">
        <v>2851</v>
      </c>
      <c r="E284" s="463" t="str">
        <f t="shared" si="15"/>
        <v>MAGNELIS</v>
      </c>
      <c r="F284" s="442">
        <v>0.5</v>
      </c>
      <c r="G284" s="529">
        <f>'SISTEM PLUVIAL MAGNELIS'!E25</f>
        <v>0</v>
      </c>
      <c r="H284" s="518">
        <f>SNCEX125000*(1+'ADAOSURI AGENT'!$K$9)</f>
        <v>6.34</v>
      </c>
      <c r="I284" s="815"/>
      <c r="J284" s="445">
        <f t="shared" si="16"/>
        <v>0</v>
      </c>
      <c r="K284" s="860"/>
    </row>
    <row r="285" spans="1:11" ht="10.35" customHeight="1">
      <c r="A285" s="860"/>
      <c r="B285" s="753" t="str">
        <f>'SISTEM PLUVIAL MAGNELIS'!C26</f>
        <v>Coltar interior de 90 grade  125</v>
      </c>
      <c r="C285" s="754"/>
      <c r="D285" s="442" t="s">
        <v>2851</v>
      </c>
      <c r="E285" s="463" t="str">
        <f t="shared" si="15"/>
        <v>MAGNELIS</v>
      </c>
      <c r="F285" s="442">
        <v>0.5</v>
      </c>
      <c r="G285" s="529">
        <f>'SISTEM PLUVIAL MAGNELIS'!E26</f>
        <v>0</v>
      </c>
      <c r="H285" s="518">
        <f>SNCIN125000*(1+'ADAOSURI AGENT'!$K$9)</f>
        <v>6.34</v>
      </c>
      <c r="I285" s="815"/>
      <c r="J285" s="445">
        <f t="shared" si="16"/>
        <v>0</v>
      </c>
      <c r="K285" s="860"/>
    </row>
    <row r="286" spans="1:11" ht="10.35" customHeight="1">
      <c r="A286" s="860"/>
      <c r="B286" s="753" t="str">
        <f>'SISTEM PLUVIAL MAGNELIS'!C27</f>
        <v>Ramificatie burlan 90</v>
      </c>
      <c r="C286" s="754"/>
      <c r="D286" s="442" t="s">
        <v>2851</v>
      </c>
      <c r="E286" s="463" t="str">
        <f t="shared" si="15"/>
        <v>MAGNELIS</v>
      </c>
      <c r="F286" s="442">
        <v>0.5</v>
      </c>
      <c r="G286" s="529">
        <f>'SISTEM PLUVIAL MAGNELIS'!E27</f>
        <v>0</v>
      </c>
      <c r="H286" s="518">
        <f>SNRAM090000*(1+'ADAOSURI AGENT'!$K$9)</f>
        <v>10.24</v>
      </c>
      <c r="I286" s="815"/>
      <c r="J286" s="445">
        <f t="shared" si="16"/>
        <v>0</v>
      </c>
      <c r="K286" s="860"/>
    </row>
    <row r="287" spans="1:11" ht="10.35" customHeight="1">
      <c r="A287" s="860"/>
      <c r="B287" s="753" t="str">
        <f>'SISTEM PLUVIAL MAGNELIS'!C28</f>
        <v>Derivatie evacuare 90</v>
      </c>
      <c r="C287" s="754"/>
      <c r="D287" s="442" t="s">
        <v>2851</v>
      </c>
      <c r="E287" s="463" t="str">
        <f t="shared" si="15"/>
        <v>MAGNELIS</v>
      </c>
      <c r="F287" s="442">
        <v>0.5</v>
      </c>
      <c r="G287" s="529">
        <f>'SISTEM PLUVIAL MAGNELIS'!E28</f>
        <v>0</v>
      </c>
      <c r="H287" s="518">
        <f>DERIVMGN090*(1+'ADAOSURI AGENT'!$K$9)</f>
        <v>8.77</v>
      </c>
      <c r="I287" s="815"/>
      <c r="J287" s="445">
        <f t="shared" si="16"/>
        <v>0</v>
      </c>
      <c r="K287" s="860"/>
    </row>
    <row r="288" spans="1:11" ht="10.35" customHeight="1" thickBot="1">
      <c r="A288" s="860"/>
      <c r="B288" s="763" t="str">
        <f>'SISTEM PLUVIAL MAGNELIS'!C29</f>
        <v>Cot de evacuare 90</v>
      </c>
      <c r="C288" s="764"/>
      <c r="D288" s="446" t="s">
        <v>2851</v>
      </c>
      <c r="E288" s="465" t="str">
        <f t="shared" si="15"/>
        <v>MAGNELIS</v>
      </c>
      <c r="F288" s="446">
        <v>0.5</v>
      </c>
      <c r="G288" s="529">
        <f>'SISTEM PLUVIAL MAGNELIS'!E29</f>
        <v>0</v>
      </c>
      <c r="H288" s="519">
        <f>SNCEV090000*(1+'ADAOSURI AGENT'!$K$9)</f>
        <v>2.02</v>
      </c>
      <c r="I288" s="815"/>
      <c r="J288" s="447">
        <f t="shared" si="16"/>
        <v>0</v>
      </c>
      <c r="K288" s="860"/>
    </row>
    <row r="289" spans="1:11" ht="10.35" customHeight="1">
      <c r="A289" s="860"/>
      <c r="B289" s="767" t="str">
        <f>'SISTEM PLUVIAL MAGNELIS'!C31</f>
        <v>Jgheab de scurgere 150 / 4m</v>
      </c>
      <c r="C289" s="768"/>
      <c r="D289" s="596" t="s">
        <v>2852</v>
      </c>
      <c r="E289" s="601" t="str">
        <f t="shared" si="15"/>
        <v>MAGNELIS</v>
      </c>
      <c r="F289" s="596">
        <v>0.5</v>
      </c>
      <c r="G289" s="598">
        <f>'SISTEM PLUVIAL MAGNELIS'!E31</f>
        <v>0</v>
      </c>
      <c r="H289" s="599">
        <f>SNJGH1504ML*(1+'ADAOSURI AGENT'!$K$9)</f>
        <v>9.61</v>
      </c>
      <c r="I289" s="815"/>
      <c r="J289" s="600">
        <f t="shared" si="16"/>
        <v>0</v>
      </c>
      <c r="K289" s="860"/>
    </row>
    <row r="290" spans="1:11" ht="10.35" customHeight="1">
      <c r="A290" s="860"/>
      <c r="B290" s="757" t="str">
        <f>'SISTEM PLUVIAL MAGNELIS'!C32</f>
        <v>Jgheab de scurgere 150 / 3m</v>
      </c>
      <c r="C290" s="758"/>
      <c r="D290" s="442" t="s">
        <v>2852</v>
      </c>
      <c r="E290" s="463" t="str">
        <f t="shared" si="15"/>
        <v>MAGNELIS</v>
      </c>
      <c r="F290" s="442">
        <v>0.5</v>
      </c>
      <c r="G290" s="464">
        <f>'SISTEM PLUVIAL MAGNELIS'!E32</f>
        <v>0</v>
      </c>
      <c r="H290" s="518">
        <f>SNJGH1503ML*(1+'ADAOSURI AGENT'!$K$9)</f>
        <v>7.21</v>
      </c>
      <c r="I290" s="815"/>
      <c r="J290" s="525">
        <f t="shared" si="16"/>
        <v>0</v>
      </c>
      <c r="K290" s="860"/>
    </row>
    <row r="291" spans="1:11" ht="10.35" customHeight="1">
      <c r="A291" s="860"/>
      <c r="B291" s="753" t="str">
        <f>'SISTEM PLUVIAL MAGNELIS'!C33</f>
        <v>Jgheab de scurgere 150 / 2m</v>
      </c>
      <c r="C291" s="754"/>
      <c r="D291" s="442" t="s">
        <v>2852</v>
      </c>
      <c r="E291" s="463" t="str">
        <f t="shared" si="15"/>
        <v>MAGNELIS</v>
      </c>
      <c r="F291" s="442">
        <v>0.5</v>
      </c>
      <c r="G291" s="464">
        <f>'SISTEM PLUVIAL MAGNELIS'!E33</f>
        <v>0</v>
      </c>
      <c r="H291" s="518">
        <f>SNJGH1502ML*(1+'ADAOSURI AGENT'!$K$9)</f>
        <v>4.8099999999999996</v>
      </c>
      <c r="I291" s="815"/>
      <c r="J291" s="445">
        <f t="shared" si="16"/>
        <v>0</v>
      </c>
      <c r="K291" s="860"/>
    </row>
    <row r="292" spans="1:11" ht="10.35" customHeight="1">
      <c r="A292" s="860"/>
      <c r="B292" s="753" t="str">
        <f>'SISTEM PLUVIAL MAGNELIS'!C34</f>
        <v>Burlan de scurgere a apei 100 / 3m</v>
      </c>
      <c r="C292" s="754"/>
      <c r="D292" s="442" t="s">
        <v>2852</v>
      </c>
      <c r="E292" s="463" t="str">
        <f t="shared" si="15"/>
        <v>MAGNELIS</v>
      </c>
      <c r="F292" s="442">
        <v>0.5</v>
      </c>
      <c r="G292" s="464">
        <f>'SISTEM PLUVIAL MAGNELIS'!E34</f>
        <v>0</v>
      </c>
      <c r="H292" s="518">
        <f>SNBUR1003ML*(1+'ADAOSURI AGENT'!$K$9)</f>
        <v>8.84</v>
      </c>
      <c r="I292" s="815"/>
      <c r="J292" s="445">
        <f t="shared" si="16"/>
        <v>0</v>
      </c>
      <c r="K292" s="860"/>
    </row>
    <row r="293" spans="1:11" ht="10.35" customHeight="1">
      <c r="A293" s="860"/>
      <c r="B293" s="753" t="str">
        <f>'SISTEM PLUVIAL MAGNELIS'!C35</f>
        <v xml:space="preserve">Carlig jgheab 150 / 210 mm </v>
      </c>
      <c r="C293" s="754"/>
      <c r="D293" s="442" t="s">
        <v>2852</v>
      </c>
      <c r="E293" s="463" t="str">
        <f t="shared" si="15"/>
        <v>MAGNELIS</v>
      </c>
      <c r="F293" s="442">
        <v>0.5</v>
      </c>
      <c r="G293" s="464">
        <f>'SISTEM PLUVIAL MAGNELIS'!E35</f>
        <v>0</v>
      </c>
      <c r="H293" s="518">
        <f>SNC21150000*(1+'ADAOSURI AGENT'!$K$9)</f>
        <v>1.46</v>
      </c>
      <c r="I293" s="815"/>
      <c r="J293" s="445">
        <f>G293*H293*(1-I$266)</f>
        <v>0</v>
      </c>
      <c r="K293" s="860"/>
    </row>
    <row r="294" spans="1:11" ht="10.35" customHeight="1">
      <c r="A294" s="860"/>
      <c r="B294" s="753" t="str">
        <f>'SISTEM PLUVIAL MAGNELIS'!C36</f>
        <v xml:space="preserve">Carlig jgheab 150 / 160 mm      </v>
      </c>
      <c r="C294" s="754"/>
      <c r="D294" s="442" t="s">
        <v>2852</v>
      </c>
      <c r="E294" s="463" t="str">
        <f t="shared" si="15"/>
        <v>MAGNELIS</v>
      </c>
      <c r="F294" s="442">
        <v>0.5</v>
      </c>
      <c r="G294" s="464">
        <f>'SISTEM PLUVIAL MAGNELIS'!E36</f>
        <v>0</v>
      </c>
      <c r="H294" s="518">
        <f>SNC16150000*(1+'ADAOSURI AGENT'!$K$9)</f>
        <v>1.36</v>
      </c>
      <c r="I294" s="815"/>
      <c r="J294" s="445">
        <f t="shared" si="16"/>
        <v>0</v>
      </c>
      <c r="K294" s="860"/>
    </row>
    <row r="295" spans="1:11" ht="10.35" customHeight="1">
      <c r="A295" s="860"/>
      <c r="B295" s="753" t="str">
        <f>'SISTEM PLUVIAL MAGNELIS'!C37</f>
        <v>Carlig jgheab 150 / COMBI</v>
      </c>
      <c r="C295" s="754"/>
      <c r="D295" s="442" t="s">
        <v>2852</v>
      </c>
      <c r="E295" s="463" t="str">
        <f t="shared" si="15"/>
        <v>MAGNELIS</v>
      </c>
      <c r="F295" s="442">
        <v>0.5</v>
      </c>
      <c r="G295" s="464">
        <f>'SISTEM PLUVIAL MAGNELIS'!E37</f>
        <v>0</v>
      </c>
      <c r="H295" s="518">
        <f>SNCCB150000*(1+'ADAOSURI AGENT'!$K$9)</f>
        <v>1.32</v>
      </c>
      <c r="I295" s="815"/>
      <c r="J295" s="445">
        <f t="shared" si="16"/>
        <v>0</v>
      </c>
      <c r="K295" s="860"/>
    </row>
    <row r="296" spans="1:11" ht="10.35" customHeight="1">
      <c r="A296" s="860"/>
      <c r="B296" s="753" t="str">
        <f>'SISTEM PLUVIAL MAGNELIS'!C38</f>
        <v>Carlig jgheab rasucit 150</v>
      </c>
      <c r="C296" s="754"/>
      <c r="D296" s="442" t="s">
        <v>2852</v>
      </c>
      <c r="E296" s="463" t="str">
        <f t="shared" si="15"/>
        <v>MAGNELIS</v>
      </c>
      <c r="F296" s="442">
        <v>0.5</v>
      </c>
      <c r="G296" s="464">
        <f>'SISTEM PLUVIAL MAGNELIS'!E38</f>
        <v>0</v>
      </c>
      <c r="H296" s="518">
        <f>SNCRS150000*(1+'ADAOSURI AGENT'!$K$9)</f>
        <v>1.59</v>
      </c>
      <c r="I296" s="815"/>
      <c r="J296" s="445">
        <f t="shared" si="16"/>
        <v>0</v>
      </c>
      <c r="K296" s="860"/>
    </row>
    <row r="297" spans="1:11" ht="10.35" customHeight="1">
      <c r="A297" s="860"/>
      <c r="B297" s="753" t="str">
        <f>'SISTEM PLUVIAL MAGNELIS'!C39</f>
        <v>Carlig jgheab 150  reglabil</v>
      </c>
      <c r="C297" s="754"/>
      <c r="D297" s="442" t="s">
        <v>2852</v>
      </c>
      <c r="E297" s="463" t="str">
        <f t="shared" si="15"/>
        <v>MAGNELIS</v>
      </c>
      <c r="F297" s="442">
        <v>0.5</v>
      </c>
      <c r="G297" s="464">
        <f>'SISTEM PLUVIAL MAGNELIS'!E39</f>
        <v>0</v>
      </c>
      <c r="H297" s="518">
        <f>SNCCR150000*(1+'ADAOSURI AGENT'!$K$9)</f>
        <v>1.49</v>
      </c>
      <c r="I297" s="815"/>
      <c r="J297" s="445">
        <f t="shared" si="16"/>
        <v>0</v>
      </c>
      <c r="K297" s="860"/>
    </row>
    <row r="298" spans="1:11" ht="10.35" customHeight="1">
      <c r="A298" s="860"/>
      <c r="B298" s="753" t="str">
        <f>'SISTEM PLUVIAL MAGNELIS'!C40</f>
        <v>Carlig jgheab 150/300 cu tablita</v>
      </c>
      <c r="C298" s="754"/>
      <c r="D298" s="442" t="s">
        <v>2852</v>
      </c>
      <c r="E298" s="463" t="str">
        <f t="shared" si="15"/>
        <v>MAGNELIS</v>
      </c>
      <c r="F298" s="442">
        <v>0.5</v>
      </c>
      <c r="G298" s="464">
        <f>'SISTEM PLUVIAL MAGNELIS'!E40</f>
        <v>0</v>
      </c>
      <c r="H298" s="518">
        <f>SNC30150TAB*(1+'ADAOSURI AGENT'!$K$9)</f>
        <v>2.7</v>
      </c>
      <c r="I298" s="815"/>
      <c r="J298" s="445">
        <f t="shared" si="16"/>
        <v>0</v>
      </c>
      <c r="K298" s="860"/>
    </row>
    <row r="299" spans="1:11" ht="10.35" customHeight="1">
      <c r="A299" s="860"/>
      <c r="B299" s="753" t="str">
        <f>'SISTEM PLUVIAL MAGNELIS'!C41</f>
        <v xml:space="preserve">Brida jgheab </v>
      </c>
      <c r="C299" s="754"/>
      <c r="D299" s="442" t="s">
        <v>2852</v>
      </c>
      <c r="E299" s="463" t="str">
        <f t="shared" si="15"/>
        <v>MAGNELIS</v>
      </c>
      <c r="F299" s="442">
        <v>0.5</v>
      </c>
      <c r="G299" s="464">
        <f>'SISTEM PLUVIAL MAGNELIS'!E41</f>
        <v>0</v>
      </c>
      <c r="H299" s="518">
        <f>'SISTEM PLUVIAL'!D103*(1+'ADAOSURI AGENT'!$K$9)</f>
        <v>0.66</v>
      </c>
      <c r="I299" s="815"/>
      <c r="J299" s="445">
        <f t="shared" si="16"/>
        <v>0</v>
      </c>
      <c r="K299" s="860"/>
    </row>
    <row r="300" spans="1:11" ht="10.35" customHeight="1">
      <c r="A300" s="860"/>
      <c r="B300" s="753" t="str">
        <f>'SISTEM PLUVIAL MAGNELIS'!C42</f>
        <v>Colier burlan 100</v>
      </c>
      <c r="C300" s="754"/>
      <c r="D300" s="442" t="s">
        <v>2852</v>
      </c>
      <c r="E300" s="463" t="str">
        <f t="shared" si="15"/>
        <v>MAGNELIS</v>
      </c>
      <c r="F300" s="442">
        <v>0.5</v>
      </c>
      <c r="G300" s="464">
        <f>'SISTEM PLUVIAL MAGNELIS'!E42</f>
        <v>0</v>
      </c>
      <c r="H300" s="518">
        <f>SNCOL100000*(1+'ADAOSURI AGENT'!$K$9)</f>
        <v>0.91</v>
      </c>
      <c r="I300" s="815"/>
      <c r="J300" s="445">
        <f t="shared" si="16"/>
        <v>0</v>
      </c>
      <c r="K300" s="860"/>
    </row>
    <row r="301" spans="1:11" ht="10.35" customHeight="1">
      <c r="A301" s="860"/>
      <c r="B301" s="753" t="str">
        <f>'SISTEM PLUVIAL MAGNELIS'!C43</f>
        <v>Bratara burlan 100</v>
      </c>
      <c r="C301" s="754"/>
      <c r="D301" s="442" t="s">
        <v>2852</v>
      </c>
      <c r="E301" s="463" t="str">
        <f t="shared" si="15"/>
        <v>MAGNELIS</v>
      </c>
      <c r="F301" s="442">
        <v>0.5</v>
      </c>
      <c r="G301" s="464">
        <f>'SISTEM PLUVIAL MAGNELIS'!E43</f>
        <v>0</v>
      </c>
      <c r="H301" s="518">
        <f>SNBRA100000*(1+'ADAOSURI AGENT'!$K$9)</f>
        <v>1.1599999999999999</v>
      </c>
      <c r="I301" s="815"/>
      <c r="J301" s="445">
        <f t="shared" si="16"/>
        <v>0</v>
      </c>
      <c r="K301" s="860"/>
    </row>
    <row r="302" spans="1:11" ht="10.35" customHeight="1">
      <c r="A302" s="860"/>
      <c r="B302" s="753" t="str">
        <f>'SISTEM PLUVIAL MAGNELIS'!C44</f>
        <v xml:space="preserve">Capac jgheab 150 </v>
      </c>
      <c r="C302" s="754"/>
      <c r="D302" s="442" t="s">
        <v>2852</v>
      </c>
      <c r="E302" s="463" t="str">
        <f t="shared" si="15"/>
        <v>MAGNELIS</v>
      </c>
      <c r="F302" s="442">
        <v>0.5</v>
      </c>
      <c r="G302" s="464">
        <f>'SISTEM PLUVIAL MAGNELIS'!E44</f>
        <v>0</v>
      </c>
      <c r="H302" s="518">
        <f>SNCAP150000*(1+'ADAOSURI AGENT'!$K$9)</f>
        <v>0.91</v>
      </c>
      <c r="I302" s="815"/>
      <c r="J302" s="445">
        <f t="shared" si="16"/>
        <v>0</v>
      </c>
      <c r="K302" s="860"/>
    </row>
    <row r="303" spans="1:11" ht="10.35" customHeight="1">
      <c r="A303" s="860"/>
      <c r="B303" s="753" t="str">
        <f>'SISTEM PLUVIAL MAGNELIS'!C45</f>
        <v>Element imbinare jgheab 150</v>
      </c>
      <c r="C303" s="754"/>
      <c r="D303" s="442" t="s">
        <v>2852</v>
      </c>
      <c r="E303" s="463" t="str">
        <f t="shared" si="15"/>
        <v>MAGNELIS</v>
      </c>
      <c r="F303" s="442">
        <v>0.5</v>
      </c>
      <c r="G303" s="464">
        <f>'SISTEM PLUVIAL MAGNELIS'!E45</f>
        <v>0</v>
      </c>
      <c r="H303" s="518">
        <f>SNELI150000*(1+'ADAOSURI AGENT'!$K$9)</f>
        <v>1.36</v>
      </c>
      <c r="I303" s="815"/>
      <c r="J303" s="445">
        <f t="shared" si="16"/>
        <v>0</v>
      </c>
      <c r="K303" s="860"/>
    </row>
    <row r="304" spans="1:11" ht="10.35" customHeight="1">
      <c r="A304" s="860"/>
      <c r="B304" s="753" t="str">
        <f>'SISTEM PLUVIAL MAGNELIS'!C46</f>
        <v>Racord jgheab - burlan 150/100</v>
      </c>
      <c r="C304" s="754"/>
      <c r="D304" s="442" t="s">
        <v>2852</v>
      </c>
      <c r="E304" s="463" t="str">
        <f t="shared" si="15"/>
        <v>MAGNELIS</v>
      </c>
      <c r="F304" s="442">
        <v>0.5</v>
      </c>
      <c r="G304" s="464">
        <f>'SISTEM PLUVIAL MAGNELIS'!E46</f>
        <v>0</v>
      </c>
      <c r="H304" s="518">
        <f>SNRAC150000*(1+'ADAOSURI AGENT'!$K$9)</f>
        <v>2.93</v>
      </c>
      <c r="I304" s="815"/>
      <c r="J304" s="445">
        <f t="shared" si="16"/>
        <v>0</v>
      </c>
      <c r="K304" s="860"/>
    </row>
    <row r="305" spans="1:11" ht="10.35" customHeight="1">
      <c r="A305" s="860"/>
      <c r="B305" s="753" t="str">
        <f>'SISTEM PLUVIAL MAGNELIS'!C47</f>
        <v>Cot de 60 grade   100</v>
      </c>
      <c r="C305" s="754"/>
      <c r="D305" s="442" t="s">
        <v>2852</v>
      </c>
      <c r="E305" s="463" t="str">
        <f t="shared" si="15"/>
        <v>MAGNELIS</v>
      </c>
      <c r="F305" s="442">
        <v>0.5</v>
      </c>
      <c r="G305" s="464">
        <f>'SISTEM PLUVIAL MAGNELIS'!E47</f>
        <v>0</v>
      </c>
      <c r="H305" s="518">
        <f>SNCOT100000*(1+'ADAOSURI AGENT'!$K$9)</f>
        <v>2.93</v>
      </c>
      <c r="I305" s="815"/>
      <c r="J305" s="445">
        <f t="shared" si="16"/>
        <v>0</v>
      </c>
      <c r="K305" s="860"/>
    </row>
    <row r="306" spans="1:11" ht="10.35" customHeight="1">
      <c r="A306" s="860"/>
      <c r="B306" s="753" t="str">
        <f>'SISTEM PLUVIAL MAGNELIS'!C48</f>
        <v>Palnie  100</v>
      </c>
      <c r="C306" s="754"/>
      <c r="D306" s="442" t="s">
        <v>2852</v>
      </c>
      <c r="E306" s="463" t="str">
        <f t="shared" si="15"/>
        <v>MAGNELIS</v>
      </c>
      <c r="F306" s="442">
        <v>0.5</v>
      </c>
      <c r="G306" s="464">
        <f>'SISTEM PLUVIAL MAGNELIS'!E48</f>
        <v>0</v>
      </c>
      <c r="H306" s="518">
        <f>SNPAL100000*(1+'ADAOSURI AGENT'!$K$9)</f>
        <v>10.16</v>
      </c>
      <c r="I306" s="815"/>
      <c r="J306" s="445">
        <f t="shared" si="16"/>
        <v>0</v>
      </c>
      <c r="K306" s="860"/>
    </row>
    <row r="307" spans="1:11" ht="10.35" customHeight="1">
      <c r="A307" s="860"/>
      <c r="B307" s="753" t="str">
        <f>'SISTEM PLUVIAL MAGNELIS'!C49</f>
        <v>Prelungitor intermediar 100 /1 m/</v>
      </c>
      <c r="C307" s="754"/>
      <c r="D307" s="442" t="s">
        <v>2852</v>
      </c>
      <c r="E307" s="463" t="str">
        <f t="shared" si="15"/>
        <v>MAGNELIS</v>
      </c>
      <c r="F307" s="442">
        <v>0.5</v>
      </c>
      <c r="G307" s="464">
        <f>'SISTEM PLUVIAL MAGNELIS'!E49</f>
        <v>0</v>
      </c>
      <c r="H307" s="518">
        <f>SNPRE10010M*(1+'ADAOSURI AGENT'!$K$9)</f>
        <v>2.92</v>
      </c>
      <c r="I307" s="815"/>
      <c r="J307" s="445">
        <f t="shared" si="16"/>
        <v>0</v>
      </c>
      <c r="K307" s="860"/>
    </row>
    <row r="308" spans="1:11" ht="10.35" customHeight="1">
      <c r="A308" s="860"/>
      <c r="B308" s="753" t="str">
        <f>'SISTEM PLUVIAL MAGNELIS'!C50</f>
        <v>Coltar exterior de 90 grade 150</v>
      </c>
      <c r="C308" s="754"/>
      <c r="D308" s="442" t="s">
        <v>2852</v>
      </c>
      <c r="E308" s="463" t="str">
        <f t="shared" si="15"/>
        <v>MAGNELIS</v>
      </c>
      <c r="F308" s="442">
        <v>0.5</v>
      </c>
      <c r="G308" s="464">
        <f>'SISTEM PLUVIAL MAGNELIS'!E50</f>
        <v>0</v>
      </c>
      <c r="H308" s="518">
        <f>SNCEX150000*(1+'ADAOSURI AGENT'!$K$9)</f>
        <v>7.09</v>
      </c>
      <c r="I308" s="815"/>
      <c r="J308" s="445">
        <f t="shared" si="16"/>
        <v>0</v>
      </c>
      <c r="K308" s="860"/>
    </row>
    <row r="309" spans="1:11" ht="10.35" customHeight="1">
      <c r="A309" s="860"/>
      <c r="B309" s="753" t="str">
        <f>'SISTEM PLUVIAL MAGNELIS'!C51</f>
        <v>Coltar interior de 90 grade  150</v>
      </c>
      <c r="C309" s="754"/>
      <c r="D309" s="442" t="s">
        <v>2852</v>
      </c>
      <c r="E309" s="463" t="str">
        <f t="shared" si="15"/>
        <v>MAGNELIS</v>
      </c>
      <c r="F309" s="442">
        <v>0.5</v>
      </c>
      <c r="G309" s="464">
        <f>'SISTEM PLUVIAL MAGNELIS'!E51</f>
        <v>0</v>
      </c>
      <c r="H309" s="518">
        <f>SNCIN150000*(1+'ADAOSURI AGENT'!$K$9)</f>
        <v>7.09</v>
      </c>
      <c r="I309" s="815"/>
      <c r="J309" s="445">
        <f t="shared" si="16"/>
        <v>0</v>
      </c>
      <c r="K309" s="860"/>
    </row>
    <row r="310" spans="1:11" ht="10.35" customHeight="1">
      <c r="A310" s="860"/>
      <c r="B310" s="753" t="str">
        <f>'SISTEM PLUVIAL MAGNELIS'!C52</f>
        <v>Ramificatie burlan 100</v>
      </c>
      <c r="C310" s="754"/>
      <c r="D310" s="442" t="s">
        <v>2852</v>
      </c>
      <c r="E310" s="463" t="str">
        <f t="shared" si="15"/>
        <v>MAGNELIS</v>
      </c>
      <c r="F310" s="442">
        <v>0.5</v>
      </c>
      <c r="G310" s="464">
        <f>'SISTEM PLUVIAL MAGNELIS'!E52</f>
        <v>0</v>
      </c>
      <c r="H310" s="518">
        <f>SNRAM100000*(1+'ADAOSURI AGENT'!$K$9)</f>
        <v>11.52</v>
      </c>
      <c r="I310" s="815"/>
      <c r="J310" s="445">
        <f t="shared" si="16"/>
        <v>0</v>
      </c>
      <c r="K310" s="860"/>
    </row>
    <row r="311" spans="1:11" ht="10.35" customHeight="1">
      <c r="A311" s="860"/>
      <c r="B311" s="753" t="str">
        <f>'SISTEM PLUVIAL MAGNELIS'!C53</f>
        <v>Derivatie evacuare 100</v>
      </c>
      <c r="C311" s="754"/>
      <c r="D311" s="442" t="s">
        <v>2852</v>
      </c>
      <c r="E311" s="463" t="str">
        <f t="shared" si="15"/>
        <v>MAGNELIS</v>
      </c>
      <c r="F311" s="442">
        <v>0.5</v>
      </c>
      <c r="G311" s="464">
        <f>'SISTEM PLUVIAL MAGNELIS'!E53</f>
        <v>0</v>
      </c>
      <c r="H311" s="518">
        <f>DERIVMGN100*(1+'ADAOSURI AGENT'!$K$9)</f>
        <v>9.14</v>
      </c>
      <c r="I311" s="822"/>
      <c r="J311" s="445">
        <f>G311*H311*(1-I$266)</f>
        <v>0</v>
      </c>
      <c r="K311" s="860"/>
    </row>
    <row r="312" spans="1:11" ht="10.35" customHeight="1" thickBot="1">
      <c r="A312" s="860"/>
      <c r="B312" s="763" t="str">
        <f>'SISTEM PLUVIAL MAGNELIS'!C54</f>
        <v>Cot de evacuare 100</v>
      </c>
      <c r="C312" s="764"/>
      <c r="D312" s="446" t="s">
        <v>2852</v>
      </c>
      <c r="E312" s="465" t="str">
        <f t="shared" si="15"/>
        <v>MAGNELIS</v>
      </c>
      <c r="F312" s="446">
        <v>0.5</v>
      </c>
      <c r="G312" s="466">
        <f>'SISTEM PLUVIAL MAGNELIS'!E54</f>
        <v>0</v>
      </c>
      <c r="H312" s="519">
        <f>SNCEV100000*(1+'ADAOSURI AGENT'!$K$9)</f>
        <v>3.05</v>
      </c>
      <c r="I312" s="816"/>
      <c r="J312" s="447">
        <f t="shared" si="16"/>
        <v>0</v>
      </c>
      <c r="K312" s="860"/>
    </row>
    <row r="313" spans="1:11" ht="10.35" customHeight="1" thickBot="1">
      <c r="A313" s="860"/>
      <c r="B313" s="448"/>
      <c r="C313" s="449"/>
      <c r="D313" s="449"/>
      <c r="E313" s="449"/>
      <c r="F313" s="449"/>
      <c r="G313" s="726">
        <f>G170</f>
        <v>0</v>
      </c>
      <c r="H313" s="449"/>
      <c r="I313" s="467" t="s">
        <v>2842</v>
      </c>
      <c r="J313" s="451">
        <f>SUM(J172:J312)</f>
        <v>0</v>
      </c>
      <c r="K313" s="860"/>
    </row>
    <row r="314" spans="1:11" ht="15.75" customHeight="1" thickBot="1">
      <c r="A314" s="860"/>
      <c r="B314" s="452"/>
      <c r="C314" s="453"/>
      <c r="D314" s="453"/>
      <c r="E314" s="453"/>
      <c r="F314" s="453"/>
      <c r="G314" s="453"/>
      <c r="H314" s="453"/>
      <c r="I314" s="819"/>
      <c r="J314" s="820"/>
      <c r="K314" s="860"/>
    </row>
    <row r="315" spans="1:11" ht="15" customHeight="1" thickBot="1">
      <c r="A315" s="860"/>
      <c r="B315" s="755" t="s">
        <v>2853</v>
      </c>
      <c r="C315" s="756"/>
      <c r="D315" s="756"/>
      <c r="E315" s="756"/>
      <c r="F315" s="756"/>
      <c r="G315" s="722">
        <f>SUM(G317:G640)</f>
        <v>0</v>
      </c>
      <c r="H315" s="714"/>
      <c r="I315" s="714"/>
      <c r="J315" s="715"/>
      <c r="K315" s="860"/>
    </row>
    <row r="316" spans="1:11" ht="20.100000000000001" customHeight="1" thickBot="1">
      <c r="A316" s="860"/>
      <c r="B316" s="761" t="s">
        <v>2843</v>
      </c>
      <c r="C316" s="762"/>
      <c r="D316" s="454" t="s">
        <v>2335</v>
      </c>
      <c r="E316" s="454" t="s">
        <v>2838</v>
      </c>
      <c r="F316" s="454" t="s">
        <v>2845</v>
      </c>
      <c r="G316" s="454">
        <f>IF(G315=0,0,"Cantitate")</f>
        <v>0</v>
      </c>
      <c r="H316" s="454" t="s">
        <v>2844</v>
      </c>
      <c r="I316" s="454" t="s">
        <v>2841</v>
      </c>
      <c r="J316" s="455" t="s">
        <v>2850</v>
      </c>
      <c r="K316" s="860"/>
    </row>
    <row r="317" spans="1:11">
      <c r="A317" s="860"/>
      <c r="B317" s="817" t="str">
        <f>FAKRO!C4</f>
        <v xml:space="preserve">Fereastra Standard - FTS - V U2 </v>
      </c>
      <c r="C317" s="818"/>
      <c r="D317" s="438" t="str">
        <f>FAKRO!A$4</f>
        <v>55*78</v>
      </c>
      <c r="E317" s="438" t="s">
        <v>2420</v>
      </c>
      <c r="F317" s="438" t="s">
        <v>223</v>
      </c>
      <c r="G317" s="462">
        <f>FAKRO!D4</f>
        <v>0</v>
      </c>
      <c r="H317" s="517">
        <f>FAKRO!F4*(1+'ADAOSURI AGENT'!$K$15)</f>
        <v>268</v>
      </c>
      <c r="I317" s="777">
        <f>FAKRO!E90</f>
        <v>0</v>
      </c>
      <c r="J317" s="441">
        <f>G317*H317*(1-I$317)</f>
        <v>0</v>
      </c>
      <c r="K317" s="860"/>
    </row>
    <row r="318" spans="1:11" ht="15" customHeight="1">
      <c r="A318" s="860"/>
      <c r="B318" s="808" t="str">
        <f>FAKRO!C5</f>
        <v xml:space="preserve">Fereastra Standard Plus - FTP - V U3 </v>
      </c>
      <c r="C318" s="809"/>
      <c r="D318" s="442" t="str">
        <f>FAKRO!A$4</f>
        <v>55*78</v>
      </c>
      <c r="E318" s="442" t="s">
        <v>2420</v>
      </c>
      <c r="F318" s="442" t="s">
        <v>223</v>
      </c>
      <c r="G318" s="464">
        <f>FAKRO!D5</f>
        <v>0</v>
      </c>
      <c r="H318" s="518">
        <f>FAKRO!F5*(1+'ADAOSURI AGENT'!$K$15)</f>
        <v>314</v>
      </c>
      <c r="I318" s="778"/>
      <c r="J318" s="445">
        <f t="shared" ref="J318:J381" si="17">G318*H318*(1-I$317)</f>
        <v>0</v>
      </c>
      <c r="K318" s="860"/>
    </row>
    <row r="319" spans="1:11" ht="20.100000000000001" customHeight="1">
      <c r="A319" s="860"/>
      <c r="B319" s="808" t="str">
        <f>FAKRO!C6</f>
        <v>Fereastra Premium - FTP - V U5 ( cu trei foi de sticla )</v>
      </c>
      <c r="C319" s="809"/>
      <c r="D319" s="442" t="str">
        <f>FAKRO!A$4</f>
        <v>55*78</v>
      </c>
      <c r="E319" s="442" t="s">
        <v>2420</v>
      </c>
      <c r="F319" s="442" t="s">
        <v>223</v>
      </c>
      <c r="G319" s="464">
        <f>FAKRO!D6</f>
        <v>0</v>
      </c>
      <c r="H319" s="518">
        <f>FAKRO!F6*(1+'ADAOSURI AGENT'!$K$15)</f>
        <v>504</v>
      </c>
      <c r="I319" s="778"/>
      <c r="J319" s="445">
        <f t="shared" si="17"/>
        <v>0</v>
      </c>
      <c r="K319" s="860"/>
    </row>
    <row r="320" spans="1:11" ht="20.100000000000001" customHeight="1">
      <c r="A320" s="860"/>
      <c r="B320" s="808" t="str">
        <f>FAKRO!C7</f>
        <v>Rama EZV - A pt invelitori ondulate (cu jgheab ascuns) cu kit XDP</v>
      </c>
      <c r="C320" s="809"/>
      <c r="D320" s="442" t="str">
        <f>FAKRO!A$4</f>
        <v>55*78</v>
      </c>
      <c r="E320" s="442" t="s">
        <v>2420</v>
      </c>
      <c r="F320" s="442" t="s">
        <v>223</v>
      </c>
      <c r="G320" s="464">
        <f>FAKRO!D7</f>
        <v>0</v>
      </c>
      <c r="H320" s="518">
        <f>FAKRO!F7*(1+'ADAOSURI AGENT'!$K$15)</f>
        <v>103</v>
      </c>
      <c r="I320" s="778"/>
      <c r="J320" s="445">
        <f t="shared" si="17"/>
        <v>0</v>
      </c>
      <c r="K320" s="860"/>
    </row>
    <row r="321" spans="1:11" ht="20.100000000000001" customHeight="1">
      <c r="A321" s="860"/>
      <c r="B321" s="808" t="str">
        <f>FAKRO!C8</f>
        <v>Rama EHV - A pentru Romanic (cu jgheab ascuns)</v>
      </c>
      <c r="C321" s="809"/>
      <c r="D321" s="442" t="str">
        <f>FAKRO!A$4</f>
        <v>55*78</v>
      </c>
      <c r="E321" s="442" t="s">
        <v>2420</v>
      </c>
      <c r="F321" s="442" t="s">
        <v>223</v>
      </c>
      <c r="G321" s="464">
        <f>FAKRO!D8</f>
        <v>0</v>
      </c>
      <c r="H321" s="518">
        <f>FAKRO!F8*(1+'ADAOSURI AGENT'!$K$15)</f>
        <v>90</v>
      </c>
      <c r="I321" s="778"/>
      <c r="J321" s="445">
        <f>G321*H321*(1-I$317)</f>
        <v>0</v>
      </c>
      <c r="K321" s="860"/>
    </row>
    <row r="322" spans="1:11" ht="15" customHeight="1">
      <c r="A322" s="860"/>
      <c r="B322" s="808" t="str">
        <f>FAKRO!C9</f>
        <v>Rama ESV ( invelitori plate )</v>
      </c>
      <c r="C322" s="809"/>
      <c r="D322" s="442" t="str">
        <f>FAKRO!A$4</f>
        <v>55*78</v>
      </c>
      <c r="E322" s="442" t="s">
        <v>2420</v>
      </c>
      <c r="F322" s="442" t="s">
        <v>223</v>
      </c>
      <c r="G322" s="464">
        <f>FAKRO!D9</f>
        <v>0</v>
      </c>
      <c r="H322" s="518">
        <f>FAKRO!F9*(1+'ADAOSURI AGENT'!$K$15)</f>
        <v>74</v>
      </c>
      <c r="I322" s="778"/>
      <c r="J322" s="445">
        <f t="shared" si="17"/>
        <v>0</v>
      </c>
      <c r="K322" s="860"/>
    </row>
    <row r="323" spans="1:11" ht="15" customHeight="1">
      <c r="A323" s="860"/>
      <c r="B323" s="808" t="str">
        <f>FAKRO!C10</f>
        <v>Kit termoizolare termica -  XDP</v>
      </c>
      <c r="C323" s="809"/>
      <c r="D323" s="442" t="s">
        <v>123</v>
      </c>
      <c r="E323" s="442" t="s">
        <v>2420</v>
      </c>
      <c r="F323" s="442" t="s">
        <v>223</v>
      </c>
      <c r="G323" s="464">
        <f>FAKRO!D10</f>
        <v>0</v>
      </c>
      <c r="H323" s="518">
        <f>FAKRO!F10*(1+'ADAOSURI AGENT'!$K$15)</f>
        <v>42</v>
      </c>
      <c r="I323" s="778"/>
      <c r="J323" s="445">
        <f t="shared" si="17"/>
        <v>0</v>
      </c>
      <c r="K323" s="860"/>
    </row>
    <row r="324" spans="1:11" ht="15" customHeight="1">
      <c r="A324" s="860"/>
      <c r="B324" s="808" t="str">
        <f>FAKRO!C11</f>
        <v xml:space="preserve">Fereastra Standard - FTS - V U2 </v>
      </c>
      <c r="C324" s="809"/>
      <c r="D324" s="442" t="s">
        <v>123</v>
      </c>
      <c r="E324" s="442" t="s">
        <v>2420</v>
      </c>
      <c r="F324" s="442" t="s">
        <v>223</v>
      </c>
      <c r="G324" s="464">
        <f>FAKRO!D11</f>
        <v>0</v>
      </c>
      <c r="H324" s="518">
        <f>FAKRO!F11*(1+'ADAOSURI AGENT'!$K$15)</f>
        <v>302</v>
      </c>
      <c r="I324" s="778"/>
      <c r="J324" s="445">
        <f t="shared" si="17"/>
        <v>0</v>
      </c>
      <c r="K324" s="860"/>
    </row>
    <row r="325" spans="1:11" ht="15" customHeight="1">
      <c r="A325" s="860"/>
      <c r="B325" s="808" t="str">
        <f>FAKRO!C12</f>
        <v xml:space="preserve">Fereastra Standard Plus - FTP - V U3 </v>
      </c>
      <c r="C325" s="809"/>
      <c r="D325" s="442" t="s">
        <v>123</v>
      </c>
      <c r="E325" s="442" t="s">
        <v>2420</v>
      </c>
      <c r="F325" s="442" t="s">
        <v>223</v>
      </c>
      <c r="G325" s="464">
        <f>FAKRO!D12</f>
        <v>0</v>
      </c>
      <c r="H325" s="518">
        <f>FAKRO!F12*(1+'ADAOSURI AGENT'!$K$15)</f>
        <v>337</v>
      </c>
      <c r="I325" s="778"/>
      <c r="J325" s="445">
        <f t="shared" si="17"/>
        <v>0</v>
      </c>
      <c r="K325" s="860"/>
    </row>
    <row r="326" spans="1:11" ht="21" customHeight="1">
      <c r="A326" s="860"/>
      <c r="B326" s="808" t="str">
        <f>FAKRO!C13</f>
        <v>Fereastra Premium - FTP - V U5 ( cu trei foi de sticla )</v>
      </c>
      <c r="C326" s="809"/>
      <c r="D326" s="442" t="s">
        <v>123</v>
      </c>
      <c r="E326" s="442" t="s">
        <v>2420</v>
      </c>
      <c r="F326" s="442" t="s">
        <v>223</v>
      </c>
      <c r="G326" s="464">
        <f>FAKRO!D13</f>
        <v>0</v>
      </c>
      <c r="H326" s="518">
        <f>FAKRO!F13*(1+'ADAOSURI AGENT'!$K$15)</f>
        <v>541</v>
      </c>
      <c r="I326" s="778"/>
      <c r="J326" s="445">
        <f t="shared" si="17"/>
        <v>0</v>
      </c>
      <c r="K326" s="860"/>
    </row>
    <row r="327" spans="1:11" ht="20.100000000000001" customHeight="1">
      <c r="A327" s="860"/>
      <c r="B327" s="808" t="str">
        <f>FAKRO!C14</f>
        <v>Rama EZV - A pt invelitori ondulate (cu jgheab ascuns)cu kit XDP</v>
      </c>
      <c r="C327" s="809"/>
      <c r="D327" s="442" t="s">
        <v>123</v>
      </c>
      <c r="E327" s="442" t="s">
        <v>2420</v>
      </c>
      <c r="F327" s="442" t="s">
        <v>223</v>
      </c>
      <c r="G327" s="464">
        <f>FAKRO!D14</f>
        <v>0</v>
      </c>
      <c r="H327" s="518">
        <f>FAKRO!F14*(1+'ADAOSURI AGENT'!$K$15)</f>
        <v>111</v>
      </c>
      <c r="I327" s="778"/>
      <c r="J327" s="445">
        <f t="shared" si="17"/>
        <v>0</v>
      </c>
      <c r="K327" s="860"/>
    </row>
    <row r="328" spans="1:11" ht="20.100000000000001" customHeight="1">
      <c r="A328" s="860"/>
      <c r="B328" s="808" t="str">
        <f>FAKRO!C15</f>
        <v>Rama EHV - A pentru Romanic (cu jgheab ascuns)</v>
      </c>
      <c r="C328" s="809"/>
      <c r="D328" s="442" t="s">
        <v>123</v>
      </c>
      <c r="E328" s="442" t="s">
        <v>2420</v>
      </c>
      <c r="F328" s="442" t="s">
        <v>223</v>
      </c>
      <c r="G328" s="464">
        <f>FAKRO!D15</f>
        <v>0</v>
      </c>
      <c r="H328" s="518">
        <f>FAKRO!F15*(1+'ADAOSURI AGENT'!$K$15)</f>
        <v>96</v>
      </c>
      <c r="I328" s="778"/>
      <c r="J328" s="445">
        <f t="shared" si="17"/>
        <v>0</v>
      </c>
      <c r="K328" s="860"/>
    </row>
    <row r="329" spans="1:11" ht="15" customHeight="1">
      <c r="A329" s="860"/>
      <c r="B329" s="808" t="str">
        <f>FAKRO!C16</f>
        <v>Rama ESV ( invelitori plate )</v>
      </c>
      <c r="C329" s="809"/>
      <c r="D329" s="442" t="s">
        <v>123</v>
      </c>
      <c r="E329" s="442" t="s">
        <v>2420</v>
      </c>
      <c r="F329" s="442" t="s">
        <v>223</v>
      </c>
      <c r="G329" s="464">
        <f>FAKRO!D16</f>
        <v>0</v>
      </c>
      <c r="H329" s="518">
        <f>FAKRO!F16*(1+'ADAOSURI AGENT'!$K$15)</f>
        <v>79</v>
      </c>
      <c r="I329" s="778"/>
      <c r="J329" s="445">
        <f t="shared" si="17"/>
        <v>0</v>
      </c>
      <c r="K329" s="860"/>
    </row>
    <row r="330" spans="1:11" ht="15" customHeight="1">
      <c r="A330" s="860"/>
      <c r="B330" s="808" t="str">
        <f>FAKRO!C17</f>
        <v>Kit termoizolare termica -  XDP</v>
      </c>
      <c r="C330" s="809"/>
      <c r="D330" s="442" t="s">
        <v>133</v>
      </c>
      <c r="E330" s="442" t="s">
        <v>2420</v>
      </c>
      <c r="F330" s="442" t="s">
        <v>223</v>
      </c>
      <c r="G330" s="464">
        <f>FAKRO!D17</f>
        <v>0</v>
      </c>
      <c r="H330" s="518">
        <f>FAKRO!F17*(1+'ADAOSURI AGENT'!$K$15)</f>
        <v>42</v>
      </c>
      <c r="I330" s="778"/>
      <c r="J330" s="445">
        <f t="shared" si="17"/>
        <v>0</v>
      </c>
      <c r="K330" s="860"/>
    </row>
    <row r="331" spans="1:11" ht="15" customHeight="1">
      <c r="A331" s="860"/>
      <c r="B331" s="808" t="str">
        <f>FAKRO!C18</f>
        <v xml:space="preserve">Fereastra Standard - FTS - V U2 </v>
      </c>
      <c r="C331" s="809"/>
      <c r="D331" s="442" t="s">
        <v>133</v>
      </c>
      <c r="E331" s="442" t="s">
        <v>2420</v>
      </c>
      <c r="F331" s="442" t="s">
        <v>223</v>
      </c>
      <c r="G331" s="464">
        <f>FAKRO!D18</f>
        <v>0</v>
      </c>
      <c r="H331" s="518">
        <f>FAKRO!F18*(1+'ADAOSURI AGENT'!$K$15)</f>
        <v>326</v>
      </c>
      <c r="I331" s="778"/>
      <c r="J331" s="445">
        <f t="shared" si="17"/>
        <v>0</v>
      </c>
      <c r="K331" s="860"/>
    </row>
    <row r="332" spans="1:11" ht="15" customHeight="1">
      <c r="A332" s="860"/>
      <c r="B332" s="808" t="str">
        <f>FAKRO!C19</f>
        <v xml:space="preserve">Fereastra Standard Plus - FTP - V U3 </v>
      </c>
      <c r="C332" s="809"/>
      <c r="D332" s="442" t="s">
        <v>133</v>
      </c>
      <c r="E332" s="442" t="s">
        <v>2420</v>
      </c>
      <c r="F332" s="442" t="s">
        <v>223</v>
      </c>
      <c r="G332" s="464">
        <f>FAKRO!D19</f>
        <v>0</v>
      </c>
      <c r="H332" s="518">
        <f>FAKRO!F19*(1+'ADAOSURI AGENT'!$K$15)</f>
        <v>362</v>
      </c>
      <c r="I332" s="778"/>
      <c r="J332" s="445">
        <f t="shared" si="17"/>
        <v>0</v>
      </c>
      <c r="K332" s="860"/>
    </row>
    <row r="333" spans="1:11" ht="20.100000000000001" customHeight="1">
      <c r="A333" s="860"/>
      <c r="B333" s="808" t="str">
        <f>FAKRO!C20</f>
        <v>Fereastra Premium - FTP - V U5 ( cu trei foi de sticla )</v>
      </c>
      <c r="C333" s="809"/>
      <c r="D333" s="442" t="s">
        <v>133</v>
      </c>
      <c r="E333" s="442" t="s">
        <v>2420</v>
      </c>
      <c r="F333" s="442" t="s">
        <v>223</v>
      </c>
      <c r="G333" s="464">
        <f>FAKRO!D20</f>
        <v>0</v>
      </c>
      <c r="H333" s="518">
        <f>FAKRO!F20*(1+'ADAOSURI AGENT'!$K$15)</f>
        <v>553</v>
      </c>
      <c r="I333" s="778"/>
      <c r="J333" s="445">
        <f t="shared" si="17"/>
        <v>0</v>
      </c>
      <c r="K333" s="860"/>
    </row>
    <row r="334" spans="1:11" ht="20.100000000000001" customHeight="1">
      <c r="A334" s="860"/>
      <c r="B334" s="808" t="str">
        <f>FAKRO!C21</f>
        <v>Rama EZV - A pt invelitori ondulate (cu jgheab ascuns)cu kit XDP</v>
      </c>
      <c r="C334" s="809"/>
      <c r="D334" s="442" t="s">
        <v>133</v>
      </c>
      <c r="E334" s="442" t="s">
        <v>2420</v>
      </c>
      <c r="F334" s="442" t="s">
        <v>223</v>
      </c>
      <c r="G334" s="464">
        <f>FAKRO!D21</f>
        <v>0</v>
      </c>
      <c r="H334" s="518">
        <f>FAKRO!F21*(1+'ADAOSURI AGENT'!$K$15)</f>
        <v>117</v>
      </c>
      <c r="I334" s="778"/>
      <c r="J334" s="445">
        <f t="shared" si="17"/>
        <v>0</v>
      </c>
      <c r="K334" s="860"/>
    </row>
    <row r="335" spans="1:11" ht="20.100000000000001" customHeight="1">
      <c r="A335" s="860"/>
      <c r="B335" s="808" t="str">
        <f>FAKRO!C22</f>
        <v>Rama EHV - A pentru Romanic (cu jgheab ascuns)</v>
      </c>
      <c r="C335" s="809"/>
      <c r="D335" s="442" t="s">
        <v>133</v>
      </c>
      <c r="E335" s="442" t="s">
        <v>2420</v>
      </c>
      <c r="F335" s="442" t="s">
        <v>223</v>
      </c>
      <c r="G335" s="464">
        <f>FAKRO!D22</f>
        <v>0</v>
      </c>
      <c r="H335" s="518">
        <f>FAKRO!F22*(1+'ADAOSURI AGENT'!$K$15)</f>
        <v>102</v>
      </c>
      <c r="I335" s="778"/>
      <c r="J335" s="445">
        <f t="shared" si="17"/>
        <v>0</v>
      </c>
      <c r="K335" s="860"/>
    </row>
    <row r="336" spans="1:11" ht="15" customHeight="1">
      <c r="A336" s="860"/>
      <c r="B336" s="808" t="str">
        <f>FAKRO!C23</f>
        <v>Rama ESV ( invelitori plate )</v>
      </c>
      <c r="C336" s="809"/>
      <c r="D336" s="442" t="s">
        <v>133</v>
      </c>
      <c r="E336" s="442" t="s">
        <v>2420</v>
      </c>
      <c r="F336" s="442" t="s">
        <v>223</v>
      </c>
      <c r="G336" s="464">
        <f>FAKRO!D23</f>
        <v>0</v>
      </c>
      <c r="H336" s="518">
        <f>FAKRO!F23*(1+'ADAOSURI AGENT'!$K$15)</f>
        <v>83</v>
      </c>
      <c r="I336" s="778"/>
      <c r="J336" s="445">
        <f t="shared" si="17"/>
        <v>0</v>
      </c>
      <c r="K336" s="860"/>
    </row>
    <row r="337" spans="1:11" ht="15" customHeight="1">
      <c r="A337" s="860"/>
      <c r="B337" s="808" t="str">
        <f>FAKRO!C24</f>
        <v>Kit termoizolare termica -  XDP</v>
      </c>
      <c r="C337" s="809"/>
      <c r="D337" s="442" t="s">
        <v>133</v>
      </c>
      <c r="E337" s="442" t="s">
        <v>2420</v>
      </c>
      <c r="F337" s="442" t="s">
        <v>223</v>
      </c>
      <c r="G337" s="464">
        <f>FAKRO!D24</f>
        <v>0</v>
      </c>
      <c r="H337" s="518">
        <f>FAKRO!F24*(1+'ADAOSURI AGENT'!$K$15)</f>
        <v>42</v>
      </c>
      <c r="I337" s="778"/>
      <c r="J337" s="445">
        <f t="shared" si="17"/>
        <v>0</v>
      </c>
      <c r="K337" s="860"/>
    </row>
    <row r="338" spans="1:11" ht="15" customHeight="1">
      <c r="A338" s="860"/>
      <c r="B338" s="808" t="str">
        <f>FAKRO!C25</f>
        <v xml:space="preserve">Fereastra Standard - FTS - V U2 </v>
      </c>
      <c r="C338" s="809"/>
      <c r="D338" s="442" t="s">
        <v>124</v>
      </c>
      <c r="E338" s="442" t="s">
        <v>2420</v>
      </c>
      <c r="F338" s="442" t="s">
        <v>223</v>
      </c>
      <c r="G338" s="464">
        <f>FAKRO!D25</f>
        <v>0</v>
      </c>
      <c r="H338" s="518">
        <f>FAKRO!F25*(1+'ADAOSURI AGENT'!$K$15)</f>
        <v>326</v>
      </c>
      <c r="I338" s="778"/>
      <c r="J338" s="445">
        <f t="shared" si="17"/>
        <v>0</v>
      </c>
      <c r="K338" s="860"/>
    </row>
    <row r="339" spans="1:11" ht="15" customHeight="1">
      <c r="A339" s="860"/>
      <c r="B339" s="808" t="str">
        <f>FAKRO!C26</f>
        <v xml:space="preserve">Fereastra Standard Plus - FTP - V U3 </v>
      </c>
      <c r="C339" s="809"/>
      <c r="D339" s="442" t="s">
        <v>124</v>
      </c>
      <c r="E339" s="442" t="s">
        <v>2420</v>
      </c>
      <c r="F339" s="442" t="s">
        <v>223</v>
      </c>
      <c r="G339" s="464">
        <f>FAKRO!D26</f>
        <v>0</v>
      </c>
      <c r="H339" s="518">
        <f>FAKRO!F26*(1+'ADAOSURI AGENT'!$K$15)</f>
        <v>362</v>
      </c>
      <c r="I339" s="778"/>
      <c r="J339" s="445">
        <f t="shared" si="17"/>
        <v>0</v>
      </c>
      <c r="K339" s="860"/>
    </row>
    <row r="340" spans="1:11" ht="20.100000000000001" customHeight="1">
      <c r="A340" s="860"/>
      <c r="B340" s="808" t="str">
        <f>FAKRO!C27</f>
        <v>Fereastra Premium - FTP - V U5 ( cu trei foi de sticla )</v>
      </c>
      <c r="C340" s="809"/>
      <c r="D340" s="442" t="s">
        <v>124</v>
      </c>
      <c r="E340" s="442" t="s">
        <v>2420</v>
      </c>
      <c r="F340" s="442" t="s">
        <v>223</v>
      </c>
      <c r="G340" s="464">
        <f>FAKRO!D27</f>
        <v>0</v>
      </c>
      <c r="H340" s="518">
        <f>FAKRO!F27*(1+'ADAOSURI AGENT'!$K$15)</f>
        <v>580</v>
      </c>
      <c r="I340" s="778"/>
      <c r="J340" s="445">
        <f t="shared" si="17"/>
        <v>0</v>
      </c>
      <c r="K340" s="860"/>
    </row>
    <row r="341" spans="1:11" ht="20.100000000000001" customHeight="1">
      <c r="A341" s="860"/>
      <c r="B341" s="808" t="str">
        <f>FAKRO!C28</f>
        <v>Rama EZV - A pt invelitori ondulate (cu jgheab ascuns)cu kit XDP</v>
      </c>
      <c r="C341" s="809"/>
      <c r="D341" s="442" t="s">
        <v>124</v>
      </c>
      <c r="E341" s="442" t="s">
        <v>2420</v>
      </c>
      <c r="F341" s="442" t="s">
        <v>223</v>
      </c>
      <c r="G341" s="464">
        <f>FAKRO!D28</f>
        <v>0</v>
      </c>
      <c r="H341" s="518">
        <f>FAKRO!F28*(1+'ADAOSURI AGENT'!$K$15)</f>
        <v>117</v>
      </c>
      <c r="I341" s="778"/>
      <c r="J341" s="445">
        <f t="shared" si="17"/>
        <v>0</v>
      </c>
      <c r="K341" s="860"/>
    </row>
    <row r="342" spans="1:11" ht="20.100000000000001" customHeight="1">
      <c r="A342" s="860"/>
      <c r="B342" s="808" t="str">
        <f>FAKRO!C29</f>
        <v>Rama EHV - A pentru Romanic (cu jgheab ascuns)</v>
      </c>
      <c r="C342" s="809"/>
      <c r="D342" s="442" t="s">
        <v>124</v>
      </c>
      <c r="E342" s="442" t="s">
        <v>2420</v>
      </c>
      <c r="F342" s="442" t="s">
        <v>223</v>
      </c>
      <c r="G342" s="464">
        <f>FAKRO!D29</f>
        <v>0</v>
      </c>
      <c r="H342" s="518">
        <f>FAKRO!F29*(1+'ADAOSURI AGENT'!$K$15)</f>
        <v>102</v>
      </c>
      <c r="I342" s="778"/>
      <c r="J342" s="445">
        <f t="shared" si="17"/>
        <v>0</v>
      </c>
      <c r="K342" s="860"/>
    </row>
    <row r="343" spans="1:11" ht="15" customHeight="1">
      <c r="A343" s="860"/>
      <c r="B343" s="808" t="str">
        <f>FAKRO!C30</f>
        <v>Rama ESV ( invelitori plate )</v>
      </c>
      <c r="C343" s="809"/>
      <c r="D343" s="442" t="s">
        <v>124</v>
      </c>
      <c r="E343" s="442" t="s">
        <v>2420</v>
      </c>
      <c r="F343" s="442" t="s">
        <v>223</v>
      </c>
      <c r="G343" s="464">
        <f>FAKRO!D30</f>
        <v>0</v>
      </c>
      <c r="H343" s="518">
        <f>FAKRO!F30*(1+'ADAOSURI AGENT'!$K$15)</f>
        <v>83</v>
      </c>
      <c r="I343" s="778"/>
      <c r="J343" s="445">
        <f t="shared" si="17"/>
        <v>0</v>
      </c>
      <c r="K343" s="860"/>
    </row>
    <row r="344" spans="1:11" ht="15" customHeight="1">
      <c r="A344" s="860"/>
      <c r="B344" s="808" t="str">
        <f>FAKRO!C31</f>
        <v>Kit termoizolare termica -  XDP</v>
      </c>
      <c r="C344" s="809"/>
      <c r="D344" s="442" t="s">
        <v>124</v>
      </c>
      <c r="E344" s="442" t="s">
        <v>2420</v>
      </c>
      <c r="F344" s="442" t="s">
        <v>223</v>
      </c>
      <c r="G344" s="464">
        <f>FAKRO!D31</f>
        <v>0</v>
      </c>
      <c r="H344" s="518">
        <f>FAKRO!F31*(1+'ADAOSURI AGENT'!$K$15)</f>
        <v>42</v>
      </c>
      <c r="I344" s="778"/>
      <c r="J344" s="445">
        <f t="shared" si="17"/>
        <v>0</v>
      </c>
      <c r="K344" s="860"/>
    </row>
    <row r="345" spans="1:11" ht="15" customHeight="1">
      <c r="A345" s="860"/>
      <c r="B345" s="808" t="str">
        <f>FAKRO!C32</f>
        <v xml:space="preserve">Fereastra Standard - FTS - V U2 </v>
      </c>
      <c r="C345" s="809"/>
      <c r="D345" s="442" t="s">
        <v>125</v>
      </c>
      <c r="E345" s="442" t="s">
        <v>2420</v>
      </c>
      <c r="F345" s="442" t="s">
        <v>223</v>
      </c>
      <c r="G345" s="464">
        <f>FAKRO!D32</f>
        <v>0</v>
      </c>
      <c r="H345" s="518">
        <f>FAKRO!F32*(1+'ADAOSURI AGENT'!$K$15)</f>
        <v>337</v>
      </c>
      <c r="I345" s="778"/>
      <c r="J345" s="445">
        <f t="shared" si="17"/>
        <v>0</v>
      </c>
      <c r="K345" s="860"/>
    </row>
    <row r="346" spans="1:11" ht="15" customHeight="1">
      <c r="A346" s="860"/>
      <c r="B346" s="808" t="str">
        <f>FAKRO!C33</f>
        <v xml:space="preserve">Fereastra Standard Plus - FTP - V U3 </v>
      </c>
      <c r="C346" s="809"/>
      <c r="D346" s="442" t="s">
        <v>125</v>
      </c>
      <c r="E346" s="442" t="s">
        <v>2420</v>
      </c>
      <c r="F346" s="442" t="s">
        <v>223</v>
      </c>
      <c r="G346" s="464">
        <f>FAKRO!D33</f>
        <v>0</v>
      </c>
      <c r="H346" s="518">
        <f>FAKRO!F33*(1+'ADAOSURI AGENT'!$K$15)</f>
        <v>374</v>
      </c>
      <c r="I346" s="778"/>
      <c r="J346" s="445">
        <f t="shared" si="17"/>
        <v>0</v>
      </c>
      <c r="K346" s="860"/>
    </row>
    <row r="347" spans="1:11" ht="20.100000000000001" customHeight="1">
      <c r="A347" s="860"/>
      <c r="B347" s="808" t="str">
        <f>FAKRO!C34</f>
        <v>Fereastra Premium - FTP - V U5 ( cu trei foi de sticla )</v>
      </c>
      <c r="C347" s="809"/>
      <c r="D347" s="442" t="s">
        <v>125</v>
      </c>
      <c r="E347" s="442" t="s">
        <v>2420</v>
      </c>
      <c r="F347" s="442" t="s">
        <v>223</v>
      </c>
      <c r="G347" s="464">
        <f>FAKRO!D34</f>
        <v>0</v>
      </c>
      <c r="H347" s="518">
        <f>FAKRO!F34*(1+'ADAOSURI AGENT'!$K$15)</f>
        <v>585</v>
      </c>
      <c r="I347" s="778"/>
      <c r="J347" s="445">
        <f t="shared" si="17"/>
        <v>0</v>
      </c>
      <c r="K347" s="860"/>
    </row>
    <row r="348" spans="1:11" ht="20.100000000000001" customHeight="1">
      <c r="A348" s="860"/>
      <c r="B348" s="808" t="str">
        <f>FAKRO!C35</f>
        <v>Rama EZV - A pt invelitori ondulate (cu jgheab ascuns)cu kit XDP</v>
      </c>
      <c r="C348" s="809"/>
      <c r="D348" s="442" t="s">
        <v>125</v>
      </c>
      <c r="E348" s="442" t="s">
        <v>2420</v>
      </c>
      <c r="F348" s="442" t="s">
        <v>223</v>
      </c>
      <c r="G348" s="464">
        <f>FAKRO!D35</f>
        <v>0</v>
      </c>
      <c r="H348" s="518">
        <f>FAKRO!F35*(1+'ADAOSURI AGENT'!$K$15)</f>
        <v>119</v>
      </c>
      <c r="I348" s="778"/>
      <c r="J348" s="445">
        <f t="shared" si="17"/>
        <v>0</v>
      </c>
      <c r="K348" s="860"/>
    </row>
    <row r="349" spans="1:11" ht="20.100000000000001" customHeight="1">
      <c r="A349" s="860"/>
      <c r="B349" s="808" t="str">
        <f>FAKRO!C36</f>
        <v>Rama EHV - A pentru Romanic (cu jgheab ascuns)</v>
      </c>
      <c r="C349" s="809"/>
      <c r="D349" s="442" t="s">
        <v>125</v>
      </c>
      <c r="E349" s="442" t="s">
        <v>2420</v>
      </c>
      <c r="F349" s="442" t="s">
        <v>223</v>
      </c>
      <c r="G349" s="464">
        <f>FAKRO!D36</f>
        <v>0</v>
      </c>
      <c r="H349" s="518">
        <f>FAKRO!F36*(1+'ADAOSURI AGENT'!$K$15)</f>
        <v>104</v>
      </c>
      <c r="I349" s="778"/>
      <c r="J349" s="445">
        <f t="shared" si="17"/>
        <v>0</v>
      </c>
      <c r="K349" s="860"/>
    </row>
    <row r="350" spans="1:11" ht="15" customHeight="1">
      <c r="A350" s="860"/>
      <c r="B350" s="808" t="str">
        <f>FAKRO!C37</f>
        <v>Rama ESV ( invelitori plate )</v>
      </c>
      <c r="C350" s="809"/>
      <c r="D350" s="442" t="s">
        <v>125</v>
      </c>
      <c r="E350" s="442" t="s">
        <v>2420</v>
      </c>
      <c r="F350" s="442" t="s">
        <v>223</v>
      </c>
      <c r="G350" s="464">
        <f>FAKRO!D37</f>
        <v>0</v>
      </c>
      <c r="H350" s="518">
        <f>FAKRO!F37*(1+'ADAOSURI AGENT'!$K$15)</f>
        <v>86</v>
      </c>
      <c r="I350" s="778"/>
      <c r="J350" s="445">
        <f t="shared" si="17"/>
        <v>0</v>
      </c>
      <c r="K350" s="860"/>
    </row>
    <row r="351" spans="1:11" ht="15" customHeight="1">
      <c r="A351" s="860"/>
      <c r="B351" s="808" t="str">
        <f>FAKRO!C38</f>
        <v>Kit termoizolare termica -  XDP</v>
      </c>
      <c r="C351" s="809"/>
      <c r="D351" s="442" t="s">
        <v>125</v>
      </c>
      <c r="E351" s="442" t="s">
        <v>2420</v>
      </c>
      <c r="F351" s="442" t="s">
        <v>223</v>
      </c>
      <c r="G351" s="464">
        <f>FAKRO!D38</f>
        <v>0</v>
      </c>
      <c r="H351" s="518">
        <f>FAKRO!F38*(1+'ADAOSURI AGENT'!$K$15)</f>
        <v>42</v>
      </c>
      <c r="I351" s="778"/>
      <c r="J351" s="445">
        <f t="shared" si="17"/>
        <v>0</v>
      </c>
      <c r="K351" s="860"/>
    </row>
    <row r="352" spans="1:11" ht="15" customHeight="1">
      <c r="A352" s="860"/>
      <c r="B352" s="808" t="str">
        <f>FAKRO!C39</f>
        <v xml:space="preserve">Fereastra Standard - FTS - V U2 </v>
      </c>
      <c r="C352" s="809"/>
      <c r="D352" s="442" t="s">
        <v>132</v>
      </c>
      <c r="E352" s="442" t="s">
        <v>2420</v>
      </c>
      <c r="F352" s="442" t="s">
        <v>223</v>
      </c>
      <c r="G352" s="464">
        <f>FAKRO!D39</f>
        <v>0</v>
      </c>
      <c r="H352" s="518">
        <f>FAKRO!F39*(1+'ADAOSURI AGENT'!$K$15)</f>
        <v>374</v>
      </c>
      <c r="I352" s="778"/>
      <c r="J352" s="445">
        <f t="shared" si="17"/>
        <v>0</v>
      </c>
      <c r="K352" s="860"/>
    </row>
    <row r="353" spans="1:11" ht="15" customHeight="1">
      <c r="A353" s="860"/>
      <c r="B353" s="808" t="str">
        <f>FAKRO!C40</f>
        <v xml:space="preserve">Fereastra Standard Plus - FTP - V U3 </v>
      </c>
      <c r="C353" s="809"/>
      <c r="D353" s="442" t="s">
        <v>132</v>
      </c>
      <c r="E353" s="442" t="s">
        <v>2420</v>
      </c>
      <c r="F353" s="442" t="s">
        <v>223</v>
      </c>
      <c r="G353" s="464">
        <f>FAKRO!D40</f>
        <v>0</v>
      </c>
      <c r="H353" s="518">
        <f>FAKRO!F40*(1+'ADAOSURI AGENT'!$K$15)</f>
        <v>431</v>
      </c>
      <c r="I353" s="778"/>
      <c r="J353" s="445">
        <f t="shared" si="17"/>
        <v>0</v>
      </c>
      <c r="K353" s="860"/>
    </row>
    <row r="354" spans="1:11" ht="20.100000000000001" customHeight="1">
      <c r="A354" s="860"/>
      <c r="B354" s="808" t="str">
        <f>FAKRO!C41</f>
        <v>Fereastra Premium - FTP - V U5 ( cu trei foi de sticla )</v>
      </c>
      <c r="C354" s="809"/>
      <c r="D354" s="442" t="s">
        <v>132</v>
      </c>
      <c r="E354" s="442" t="s">
        <v>2420</v>
      </c>
      <c r="F354" s="442" t="s">
        <v>223</v>
      </c>
      <c r="G354" s="464">
        <f>FAKRO!D41</f>
        <v>0</v>
      </c>
      <c r="H354" s="518">
        <f>FAKRO!F41*(1+'ADAOSURI AGENT'!$K$15)</f>
        <v>655</v>
      </c>
      <c r="I354" s="778"/>
      <c r="J354" s="445">
        <f t="shared" si="17"/>
        <v>0</v>
      </c>
      <c r="K354" s="860"/>
    </row>
    <row r="355" spans="1:11" ht="20.100000000000001" customHeight="1">
      <c r="A355" s="860"/>
      <c r="B355" s="808" t="str">
        <f>FAKRO!C42</f>
        <v>Rama EZV - A pt invelitori ondulate (cu jgheab ascuns)cu kit XDP</v>
      </c>
      <c r="C355" s="809"/>
      <c r="D355" s="442" t="s">
        <v>132</v>
      </c>
      <c r="E355" s="442" t="s">
        <v>2420</v>
      </c>
      <c r="F355" s="442" t="s">
        <v>223</v>
      </c>
      <c r="G355" s="464">
        <f>FAKRO!D42</f>
        <v>0</v>
      </c>
      <c r="H355" s="518">
        <f>FAKRO!F42*(1+'ADAOSURI AGENT'!$K$15)</f>
        <v>124</v>
      </c>
      <c r="I355" s="778"/>
      <c r="J355" s="445">
        <f t="shared" si="17"/>
        <v>0</v>
      </c>
      <c r="K355" s="860"/>
    </row>
    <row r="356" spans="1:11" ht="20.100000000000001" customHeight="1">
      <c r="A356" s="860"/>
      <c r="B356" s="808" t="str">
        <f>FAKRO!C43</f>
        <v>Rama EHV - A pentru Romanic (cu jgheab ascuns)</v>
      </c>
      <c r="C356" s="809"/>
      <c r="D356" s="442" t="s">
        <v>132</v>
      </c>
      <c r="E356" s="442" t="s">
        <v>2420</v>
      </c>
      <c r="F356" s="442" t="s">
        <v>223</v>
      </c>
      <c r="G356" s="464">
        <f>FAKRO!D43</f>
        <v>0</v>
      </c>
      <c r="H356" s="518">
        <f>FAKRO!F43*(1+'ADAOSURI AGENT'!$K$15)</f>
        <v>106</v>
      </c>
      <c r="I356" s="778"/>
      <c r="J356" s="445">
        <f t="shared" si="17"/>
        <v>0</v>
      </c>
      <c r="K356" s="860"/>
    </row>
    <row r="357" spans="1:11" ht="15" customHeight="1">
      <c r="A357" s="860"/>
      <c r="B357" s="808" t="str">
        <f>FAKRO!C44</f>
        <v>Rama ESV ( invelitori plate )</v>
      </c>
      <c r="C357" s="809"/>
      <c r="D357" s="442" t="s">
        <v>132</v>
      </c>
      <c r="E357" s="442" t="s">
        <v>2420</v>
      </c>
      <c r="F357" s="442" t="s">
        <v>223</v>
      </c>
      <c r="G357" s="464">
        <f>FAKRO!D44</f>
        <v>0</v>
      </c>
      <c r="H357" s="518">
        <f>FAKRO!F44*(1+'ADAOSURI AGENT'!$K$15)</f>
        <v>88</v>
      </c>
      <c r="I357" s="778"/>
      <c r="J357" s="445">
        <f t="shared" si="17"/>
        <v>0</v>
      </c>
      <c r="K357" s="860"/>
    </row>
    <row r="358" spans="1:11" ht="15" customHeight="1">
      <c r="A358" s="860"/>
      <c r="B358" s="808" t="str">
        <f>FAKRO!C45</f>
        <v>Kit termoizolare termica -  XDP</v>
      </c>
      <c r="C358" s="809"/>
      <c r="D358" s="442" t="s">
        <v>132</v>
      </c>
      <c r="E358" s="442" t="s">
        <v>2420</v>
      </c>
      <c r="F358" s="442" t="s">
        <v>223</v>
      </c>
      <c r="G358" s="464">
        <f>FAKRO!D45</f>
        <v>0</v>
      </c>
      <c r="H358" s="518">
        <f>FAKRO!F45*(1+'ADAOSURI AGENT'!$K$15)</f>
        <v>42</v>
      </c>
      <c r="I358" s="778"/>
      <c r="J358" s="445">
        <f t="shared" si="17"/>
        <v>0</v>
      </c>
      <c r="K358" s="860"/>
    </row>
    <row r="359" spans="1:11" ht="15" customHeight="1">
      <c r="A359" s="860"/>
      <c r="B359" s="808" t="str">
        <f>FAKRO!C46</f>
        <v xml:space="preserve">Fereastra Standard - FTS - V U2 </v>
      </c>
      <c r="C359" s="809"/>
      <c r="D359" s="442" t="s">
        <v>126</v>
      </c>
      <c r="E359" s="442" t="s">
        <v>2420</v>
      </c>
      <c r="F359" s="442" t="s">
        <v>223</v>
      </c>
      <c r="G359" s="464">
        <f>FAKRO!D46</f>
        <v>0</v>
      </c>
      <c r="H359" s="518">
        <f>FAKRO!F46*(1+'ADAOSURI AGENT'!$K$15)</f>
        <v>337</v>
      </c>
      <c r="I359" s="778"/>
      <c r="J359" s="445">
        <f t="shared" si="17"/>
        <v>0</v>
      </c>
      <c r="K359" s="860"/>
    </row>
    <row r="360" spans="1:11" ht="15" customHeight="1">
      <c r="A360" s="860"/>
      <c r="B360" s="808" t="str">
        <f>FAKRO!C47</f>
        <v xml:space="preserve">Fereastra Standard Plus - FTP - V U3 </v>
      </c>
      <c r="C360" s="809"/>
      <c r="D360" s="442" t="s">
        <v>126</v>
      </c>
      <c r="E360" s="442" t="s">
        <v>2420</v>
      </c>
      <c r="F360" s="442" t="s">
        <v>223</v>
      </c>
      <c r="G360" s="464">
        <f>FAKRO!D47</f>
        <v>0</v>
      </c>
      <c r="H360" s="518">
        <f>FAKRO!F47*(1+'ADAOSURI AGENT'!$K$15)</f>
        <v>374</v>
      </c>
      <c r="I360" s="778"/>
      <c r="J360" s="445">
        <f t="shared" si="17"/>
        <v>0</v>
      </c>
      <c r="K360" s="860"/>
    </row>
    <row r="361" spans="1:11" ht="20.100000000000001" customHeight="1">
      <c r="A361" s="860"/>
      <c r="B361" s="808" t="str">
        <f>FAKRO!C48</f>
        <v>Fereastra Premium - FTP - V U5 ( cu trei foi de sticla )</v>
      </c>
      <c r="C361" s="809"/>
      <c r="D361" s="442" t="s">
        <v>126</v>
      </c>
      <c r="E361" s="442" t="s">
        <v>2420</v>
      </c>
      <c r="F361" s="442" t="s">
        <v>223</v>
      </c>
      <c r="G361" s="464">
        <f>FAKRO!D48</f>
        <v>0</v>
      </c>
      <c r="H361" s="518">
        <f>FAKRO!F48*(1+'ADAOSURI AGENT'!$K$15)</f>
        <v>585</v>
      </c>
      <c r="I361" s="778"/>
      <c r="J361" s="445">
        <f t="shared" si="17"/>
        <v>0</v>
      </c>
      <c r="K361" s="860"/>
    </row>
    <row r="362" spans="1:11" ht="20.100000000000001" customHeight="1">
      <c r="A362" s="860"/>
      <c r="B362" s="808" t="str">
        <f>FAKRO!C49</f>
        <v>Rama EZV - A pt invelitori ondulate (cu jgheab ascuns)cu kit XDP</v>
      </c>
      <c r="C362" s="809"/>
      <c r="D362" s="442" t="s">
        <v>126</v>
      </c>
      <c r="E362" s="442" t="s">
        <v>2420</v>
      </c>
      <c r="F362" s="442" t="s">
        <v>223</v>
      </c>
      <c r="G362" s="464">
        <f>FAKRO!D49</f>
        <v>0</v>
      </c>
      <c r="H362" s="518">
        <f>FAKRO!F49*(1+'ADAOSURI AGENT'!$K$15)</f>
        <v>119</v>
      </c>
      <c r="I362" s="778"/>
      <c r="J362" s="445">
        <f t="shared" si="17"/>
        <v>0</v>
      </c>
      <c r="K362" s="860"/>
    </row>
    <row r="363" spans="1:11" ht="20.100000000000001" customHeight="1">
      <c r="A363" s="860"/>
      <c r="B363" s="808" t="str">
        <f>FAKRO!C50</f>
        <v>Rama EHV - A pentru Romanic (cu jgheab ascuns)</v>
      </c>
      <c r="C363" s="809"/>
      <c r="D363" s="442" t="s">
        <v>126</v>
      </c>
      <c r="E363" s="442" t="s">
        <v>2420</v>
      </c>
      <c r="F363" s="442" t="s">
        <v>223</v>
      </c>
      <c r="G363" s="464">
        <f>FAKRO!D50</f>
        <v>0</v>
      </c>
      <c r="H363" s="518">
        <f>FAKRO!F50*(1+'ADAOSURI AGENT'!$K$15)</f>
        <v>104</v>
      </c>
      <c r="I363" s="778"/>
      <c r="J363" s="445">
        <f t="shared" si="17"/>
        <v>0</v>
      </c>
      <c r="K363" s="860"/>
    </row>
    <row r="364" spans="1:11" ht="15" customHeight="1">
      <c r="A364" s="860"/>
      <c r="B364" s="808" t="str">
        <f>FAKRO!C51</f>
        <v>Rama ESV ( invelitori plate )</v>
      </c>
      <c r="C364" s="809"/>
      <c r="D364" s="442" t="s">
        <v>126</v>
      </c>
      <c r="E364" s="442" t="s">
        <v>2420</v>
      </c>
      <c r="F364" s="442" t="s">
        <v>223</v>
      </c>
      <c r="G364" s="464">
        <f>FAKRO!D51</f>
        <v>0</v>
      </c>
      <c r="H364" s="518">
        <f>FAKRO!F51*(1+'ADAOSURI AGENT'!$K$15)</f>
        <v>86</v>
      </c>
      <c r="I364" s="778"/>
      <c r="J364" s="445">
        <f t="shared" si="17"/>
        <v>0</v>
      </c>
      <c r="K364" s="860"/>
    </row>
    <row r="365" spans="1:11" ht="15" customHeight="1">
      <c r="A365" s="860"/>
      <c r="B365" s="808" t="str">
        <f>FAKRO!C52</f>
        <v>Kit termoizolare termica -  XDP</v>
      </c>
      <c r="C365" s="809"/>
      <c r="D365" s="442" t="s">
        <v>126</v>
      </c>
      <c r="E365" s="442" t="s">
        <v>2420</v>
      </c>
      <c r="F365" s="442" t="s">
        <v>223</v>
      </c>
      <c r="G365" s="464">
        <f>FAKRO!D52</f>
        <v>0</v>
      </c>
      <c r="H365" s="518">
        <f>FAKRO!F52*(1+'ADAOSURI AGENT'!$K$15)</f>
        <v>42</v>
      </c>
      <c r="I365" s="778"/>
      <c r="J365" s="445">
        <f t="shared" si="17"/>
        <v>0</v>
      </c>
      <c r="K365" s="860"/>
    </row>
    <row r="366" spans="1:11" ht="15" customHeight="1">
      <c r="A366" s="860"/>
      <c r="B366" s="808" t="str">
        <f>FAKRO!C53</f>
        <v xml:space="preserve">Fereastra Standard - FTS - V U2 </v>
      </c>
      <c r="C366" s="809"/>
      <c r="D366" s="442" t="s">
        <v>127</v>
      </c>
      <c r="E366" s="442" t="s">
        <v>2420</v>
      </c>
      <c r="F366" s="442" t="s">
        <v>223</v>
      </c>
      <c r="G366" s="464">
        <f>FAKRO!D53</f>
        <v>0</v>
      </c>
      <c r="H366" s="518">
        <f>FAKRO!F53*(1+'ADAOSURI AGENT'!$K$15)</f>
        <v>364</v>
      </c>
      <c r="I366" s="778"/>
      <c r="J366" s="445">
        <f t="shared" si="17"/>
        <v>0</v>
      </c>
      <c r="K366" s="860"/>
    </row>
    <row r="367" spans="1:11" ht="15" customHeight="1">
      <c r="A367" s="860"/>
      <c r="B367" s="808" t="str">
        <f>FAKRO!C54</f>
        <v xml:space="preserve">Fereastra Standard Plus - FTP - V U3 </v>
      </c>
      <c r="C367" s="809"/>
      <c r="D367" s="442" t="s">
        <v>127</v>
      </c>
      <c r="E367" s="442" t="s">
        <v>2420</v>
      </c>
      <c r="F367" s="442" t="s">
        <v>223</v>
      </c>
      <c r="G367" s="464">
        <f>FAKRO!D54</f>
        <v>0</v>
      </c>
      <c r="H367" s="518">
        <f>FAKRO!F54*(1+'ADAOSURI AGENT'!$K$15)</f>
        <v>421</v>
      </c>
      <c r="I367" s="778"/>
      <c r="J367" s="445">
        <f t="shared" si="17"/>
        <v>0</v>
      </c>
      <c r="K367" s="860"/>
    </row>
    <row r="368" spans="1:11" ht="20.100000000000001" customHeight="1">
      <c r="A368" s="860"/>
      <c r="B368" s="808" t="str">
        <f>FAKRO!C55</f>
        <v>Fereastra Premium - FTP - V U5 ( cu trei foi de sticla )</v>
      </c>
      <c r="C368" s="809"/>
      <c r="D368" s="442" t="s">
        <v>127</v>
      </c>
      <c r="E368" s="442" t="s">
        <v>2420</v>
      </c>
      <c r="F368" s="442" t="s">
        <v>223</v>
      </c>
      <c r="G368" s="464">
        <f>FAKRO!D55</f>
        <v>0</v>
      </c>
      <c r="H368" s="518">
        <f>FAKRO!F55*(1+'ADAOSURI AGENT'!$K$15)</f>
        <v>655</v>
      </c>
      <c r="I368" s="778"/>
      <c r="J368" s="445">
        <f t="shared" si="17"/>
        <v>0</v>
      </c>
      <c r="K368" s="860"/>
    </row>
    <row r="369" spans="1:11" ht="20.100000000000001" customHeight="1">
      <c r="A369" s="860"/>
      <c r="B369" s="808" t="str">
        <f>FAKRO!C56</f>
        <v>Rama EZV - A pt invelitori ondulate (cu jgheab ascuns)cu kit XDP</v>
      </c>
      <c r="C369" s="809"/>
      <c r="D369" s="442" t="s">
        <v>127</v>
      </c>
      <c r="E369" s="442" t="s">
        <v>2420</v>
      </c>
      <c r="F369" s="442" t="s">
        <v>223</v>
      </c>
      <c r="G369" s="464">
        <f>FAKRO!D56</f>
        <v>0</v>
      </c>
      <c r="H369" s="518">
        <f>FAKRO!F56*(1+'ADAOSURI AGENT'!$K$15)</f>
        <v>124</v>
      </c>
      <c r="I369" s="778"/>
      <c r="J369" s="445">
        <f t="shared" si="17"/>
        <v>0</v>
      </c>
      <c r="K369" s="860"/>
    </row>
    <row r="370" spans="1:11" ht="20.100000000000001" customHeight="1">
      <c r="A370" s="860"/>
      <c r="B370" s="808" t="str">
        <f>FAKRO!C57</f>
        <v>Rama EHV - A pentru Romanic (cu jgheab ascuns)</v>
      </c>
      <c r="C370" s="809"/>
      <c r="D370" s="442" t="s">
        <v>127</v>
      </c>
      <c r="E370" s="442" t="s">
        <v>2420</v>
      </c>
      <c r="F370" s="442" t="s">
        <v>223</v>
      </c>
      <c r="G370" s="464">
        <f>FAKRO!D57</f>
        <v>0</v>
      </c>
      <c r="H370" s="518">
        <f>FAKRO!F57*(1+'ADAOSURI AGENT'!$K$15)</f>
        <v>106</v>
      </c>
      <c r="I370" s="778"/>
      <c r="J370" s="445">
        <f t="shared" si="17"/>
        <v>0</v>
      </c>
      <c r="K370" s="860"/>
    </row>
    <row r="371" spans="1:11" ht="15" customHeight="1">
      <c r="A371" s="860"/>
      <c r="B371" s="808" t="str">
        <f>FAKRO!C58</f>
        <v>Rama ESV ( invelitori plate )</v>
      </c>
      <c r="C371" s="809"/>
      <c r="D371" s="442" t="s">
        <v>127</v>
      </c>
      <c r="E371" s="442" t="s">
        <v>2420</v>
      </c>
      <c r="F371" s="442" t="s">
        <v>223</v>
      </c>
      <c r="G371" s="464">
        <f>FAKRO!D58</f>
        <v>0</v>
      </c>
      <c r="H371" s="518">
        <f>FAKRO!F58*(1+'ADAOSURI AGENT'!$K$15)</f>
        <v>88</v>
      </c>
      <c r="I371" s="778"/>
      <c r="J371" s="445">
        <f t="shared" si="17"/>
        <v>0</v>
      </c>
      <c r="K371" s="860"/>
    </row>
    <row r="372" spans="1:11" ht="15" customHeight="1">
      <c r="A372" s="860"/>
      <c r="B372" s="808" t="str">
        <f>FAKRO!C59</f>
        <v>Kit termoizolare termica -  XDP</v>
      </c>
      <c r="C372" s="809"/>
      <c r="D372" s="442" t="s">
        <v>127</v>
      </c>
      <c r="E372" s="442" t="s">
        <v>2420</v>
      </c>
      <c r="F372" s="442" t="s">
        <v>223</v>
      </c>
      <c r="G372" s="464">
        <f>FAKRO!D59</f>
        <v>0</v>
      </c>
      <c r="H372" s="518">
        <f>FAKRO!F59*(1+'ADAOSURI AGENT'!$K$15)</f>
        <v>42</v>
      </c>
      <c r="I372" s="778"/>
      <c r="J372" s="445">
        <f t="shared" si="17"/>
        <v>0</v>
      </c>
      <c r="K372" s="860"/>
    </row>
    <row r="373" spans="1:11" ht="15" customHeight="1">
      <c r="A373" s="860"/>
      <c r="B373" s="808" t="str">
        <f>FAKRO!C60</f>
        <v xml:space="preserve">Fereastra Standard - FTS - V U2 </v>
      </c>
      <c r="C373" s="809"/>
      <c r="D373" s="442" t="s">
        <v>128</v>
      </c>
      <c r="E373" s="442" t="s">
        <v>2420</v>
      </c>
      <c r="F373" s="442" t="s">
        <v>223</v>
      </c>
      <c r="G373" s="464">
        <f>FAKRO!D60</f>
        <v>0</v>
      </c>
      <c r="H373" s="518">
        <f>FAKRO!F60*(1+'ADAOSURI AGENT'!$K$15)</f>
        <v>403</v>
      </c>
      <c r="I373" s="778"/>
      <c r="J373" s="445">
        <f t="shared" si="17"/>
        <v>0</v>
      </c>
      <c r="K373" s="860"/>
    </row>
    <row r="374" spans="1:11" ht="15" customHeight="1">
      <c r="A374" s="860"/>
      <c r="B374" s="808" t="str">
        <f>FAKRO!C61</f>
        <v xml:space="preserve">Fereastra Standard Plus - FTP - V U3 </v>
      </c>
      <c r="C374" s="809"/>
      <c r="D374" s="442" t="s">
        <v>128</v>
      </c>
      <c r="E374" s="442" t="s">
        <v>2420</v>
      </c>
      <c r="F374" s="442" t="s">
        <v>223</v>
      </c>
      <c r="G374" s="464">
        <f>FAKRO!D61</f>
        <v>0</v>
      </c>
      <c r="H374" s="518">
        <f>FAKRO!F61*(1+'ADAOSURI AGENT'!$K$15)</f>
        <v>467</v>
      </c>
      <c r="I374" s="778"/>
      <c r="J374" s="445">
        <f t="shared" si="17"/>
        <v>0</v>
      </c>
      <c r="K374" s="860"/>
    </row>
    <row r="375" spans="1:11" ht="20.100000000000001" customHeight="1">
      <c r="A375" s="860"/>
      <c r="B375" s="808" t="str">
        <f>FAKRO!C62</f>
        <v>Fereastra Premium - FTP - V U5 ( cu trei foi de sticla )</v>
      </c>
      <c r="C375" s="809"/>
      <c r="D375" s="442" t="s">
        <v>128</v>
      </c>
      <c r="E375" s="442" t="s">
        <v>2420</v>
      </c>
      <c r="F375" s="442" t="s">
        <v>223</v>
      </c>
      <c r="G375" s="464">
        <f>FAKRO!D62</f>
        <v>0</v>
      </c>
      <c r="H375" s="518">
        <f>FAKRO!F62*(1+'ADAOSURI AGENT'!$K$15)</f>
        <v>717</v>
      </c>
      <c r="I375" s="778"/>
      <c r="J375" s="445">
        <f t="shared" si="17"/>
        <v>0</v>
      </c>
      <c r="K375" s="860"/>
    </row>
    <row r="376" spans="1:11" ht="20.100000000000001" customHeight="1">
      <c r="A376" s="860"/>
      <c r="B376" s="808" t="str">
        <f>FAKRO!C63</f>
        <v>Rama EZV - A pt invelitori ondulate (cu jgheab ascuns)cu kit XDP</v>
      </c>
      <c r="C376" s="809"/>
      <c r="D376" s="442" t="s">
        <v>128</v>
      </c>
      <c r="E376" s="442" t="s">
        <v>2420</v>
      </c>
      <c r="F376" s="442" t="s">
        <v>223</v>
      </c>
      <c r="G376" s="464">
        <f>FAKRO!D63</f>
        <v>0</v>
      </c>
      <c r="H376" s="518">
        <f>FAKRO!F63*(1+'ADAOSURI AGENT'!$K$15)</f>
        <v>128</v>
      </c>
      <c r="I376" s="778"/>
      <c r="J376" s="445">
        <f t="shared" si="17"/>
        <v>0</v>
      </c>
      <c r="K376" s="860"/>
    </row>
    <row r="377" spans="1:11" ht="20.100000000000001" customHeight="1">
      <c r="A377" s="860"/>
      <c r="B377" s="808" t="str">
        <f>FAKRO!C64</f>
        <v>Rama EHV - A pentru Romanic (cu jgheab ascuns)</v>
      </c>
      <c r="C377" s="809"/>
      <c r="D377" s="442" t="s">
        <v>128</v>
      </c>
      <c r="E377" s="442" t="s">
        <v>2420</v>
      </c>
      <c r="F377" s="442" t="s">
        <v>223</v>
      </c>
      <c r="G377" s="464">
        <f>FAKRO!D64</f>
        <v>0</v>
      </c>
      <c r="H377" s="518">
        <f>FAKRO!F64*(1+'ADAOSURI AGENT'!$K$15)</f>
        <v>110</v>
      </c>
      <c r="I377" s="778"/>
      <c r="J377" s="445">
        <f t="shared" si="17"/>
        <v>0</v>
      </c>
      <c r="K377" s="860"/>
    </row>
    <row r="378" spans="1:11" ht="15" customHeight="1">
      <c r="A378" s="860"/>
      <c r="B378" s="808" t="str">
        <f>FAKRO!C65</f>
        <v>Rama ESV ( invelitori plate )</v>
      </c>
      <c r="C378" s="809"/>
      <c r="D378" s="442" t="s">
        <v>128</v>
      </c>
      <c r="E378" s="442" t="s">
        <v>2420</v>
      </c>
      <c r="F378" s="442" t="s">
        <v>223</v>
      </c>
      <c r="G378" s="464">
        <f>FAKRO!D65</f>
        <v>0</v>
      </c>
      <c r="H378" s="518">
        <f>FAKRO!F65*(1+'ADAOSURI AGENT'!$K$15)</f>
        <v>100</v>
      </c>
      <c r="I378" s="778"/>
      <c r="J378" s="445">
        <f t="shared" si="17"/>
        <v>0</v>
      </c>
      <c r="K378" s="860"/>
    </row>
    <row r="379" spans="1:11" ht="15" customHeight="1">
      <c r="A379" s="860"/>
      <c r="B379" s="808" t="str">
        <f>FAKRO!C66</f>
        <v>Kit termoizolare termica -  XDP</v>
      </c>
      <c r="C379" s="809"/>
      <c r="D379" s="442" t="s">
        <v>128</v>
      </c>
      <c r="E379" s="442" t="s">
        <v>2420</v>
      </c>
      <c r="F379" s="442" t="s">
        <v>223</v>
      </c>
      <c r="G379" s="464">
        <f>FAKRO!D66</f>
        <v>0</v>
      </c>
      <c r="H379" s="518">
        <f>FAKRO!F66*(1+'ADAOSURI AGENT'!$K$15)</f>
        <v>42</v>
      </c>
      <c r="I379" s="778"/>
      <c r="J379" s="445">
        <f t="shared" si="17"/>
        <v>0</v>
      </c>
      <c r="K379" s="860"/>
    </row>
    <row r="380" spans="1:11" ht="15" customHeight="1">
      <c r="A380" s="860"/>
      <c r="B380" s="808" t="str">
        <f>FAKRO!C67</f>
        <v xml:space="preserve">Fereastra Standard - FTS - V U2 </v>
      </c>
      <c r="C380" s="809"/>
      <c r="D380" s="442" t="s">
        <v>131</v>
      </c>
      <c r="E380" s="442" t="s">
        <v>2420</v>
      </c>
      <c r="F380" s="442" t="s">
        <v>223</v>
      </c>
      <c r="G380" s="464">
        <f>FAKRO!D67</f>
        <v>0</v>
      </c>
      <c r="H380" s="518">
        <f>FAKRO!F67*(1+'ADAOSURI AGENT'!$K$15)</f>
        <v>452</v>
      </c>
      <c r="I380" s="778"/>
      <c r="J380" s="445">
        <f t="shared" si="17"/>
        <v>0</v>
      </c>
      <c r="K380" s="860"/>
    </row>
    <row r="381" spans="1:11" ht="15" customHeight="1">
      <c r="A381" s="860"/>
      <c r="B381" s="808" t="str">
        <f>FAKRO!C68</f>
        <v xml:space="preserve">Fereastra Standard Plus - FTP - V U3 </v>
      </c>
      <c r="C381" s="809"/>
      <c r="D381" s="442" t="s">
        <v>131</v>
      </c>
      <c r="E381" s="442" t="s">
        <v>2420</v>
      </c>
      <c r="F381" s="442" t="s">
        <v>223</v>
      </c>
      <c r="G381" s="464">
        <f>FAKRO!D68</f>
        <v>0</v>
      </c>
      <c r="H381" s="518">
        <f>FAKRO!F68*(1+'ADAOSURI AGENT'!$K$15)</f>
        <v>527</v>
      </c>
      <c r="I381" s="778"/>
      <c r="J381" s="445">
        <f t="shared" si="17"/>
        <v>0</v>
      </c>
      <c r="K381" s="860"/>
    </row>
    <row r="382" spans="1:11" ht="20.100000000000001" customHeight="1">
      <c r="A382" s="860"/>
      <c r="B382" s="808" t="str">
        <f>FAKRO!C69</f>
        <v>Fereastra Premium - FTP - V U5 ( cu trei foi de sticla )</v>
      </c>
      <c r="C382" s="809"/>
      <c r="D382" s="442" t="s">
        <v>131</v>
      </c>
      <c r="E382" s="442" t="s">
        <v>2420</v>
      </c>
      <c r="F382" s="442" t="s">
        <v>223</v>
      </c>
      <c r="G382" s="464">
        <f>FAKRO!D69</f>
        <v>0</v>
      </c>
      <c r="H382" s="518">
        <f>FAKRO!F69*(1+'ADAOSURI AGENT'!$K$15)</f>
        <v>826</v>
      </c>
      <c r="I382" s="778"/>
      <c r="J382" s="445">
        <f t="shared" ref="J382:J400" si="18">G382*H382*(1-I$317)</f>
        <v>0</v>
      </c>
      <c r="K382" s="860"/>
    </row>
    <row r="383" spans="1:11" ht="20.100000000000001" customHeight="1">
      <c r="A383" s="860"/>
      <c r="B383" s="808" t="str">
        <f>FAKRO!C70</f>
        <v>Rama EZV - A pt invelitori ondulate (cu jgheab ascuns)cu kit XDP</v>
      </c>
      <c r="C383" s="809"/>
      <c r="D383" s="442" t="s">
        <v>131</v>
      </c>
      <c r="E383" s="442" t="s">
        <v>2420</v>
      </c>
      <c r="F383" s="442" t="s">
        <v>223</v>
      </c>
      <c r="G383" s="464">
        <f>FAKRO!D70</f>
        <v>0</v>
      </c>
      <c r="H383" s="518">
        <f>FAKRO!F70*(1+'ADAOSURI AGENT'!$K$15)</f>
        <v>142</v>
      </c>
      <c r="I383" s="778"/>
      <c r="J383" s="445">
        <f t="shared" si="18"/>
        <v>0</v>
      </c>
      <c r="K383" s="860"/>
    </row>
    <row r="384" spans="1:11" ht="20.100000000000001" customHeight="1">
      <c r="A384" s="860"/>
      <c r="B384" s="808" t="str">
        <f>FAKRO!C71</f>
        <v>Rama EHV - A pentru Romanic (cu jgheab ascuns)</v>
      </c>
      <c r="C384" s="809"/>
      <c r="D384" s="442" t="s">
        <v>131</v>
      </c>
      <c r="E384" s="442" t="s">
        <v>2420</v>
      </c>
      <c r="F384" s="442" t="s">
        <v>223</v>
      </c>
      <c r="G384" s="464">
        <f>FAKRO!D71</f>
        <v>0</v>
      </c>
      <c r="H384" s="518">
        <f>FAKRO!F71*(1+'ADAOSURI AGENT'!$K$15)</f>
        <v>137</v>
      </c>
      <c r="I384" s="778"/>
      <c r="J384" s="445">
        <f t="shared" si="18"/>
        <v>0</v>
      </c>
      <c r="K384" s="860"/>
    </row>
    <row r="385" spans="1:11" ht="15" customHeight="1">
      <c r="A385" s="860"/>
      <c r="B385" s="808" t="str">
        <f>FAKRO!C72</f>
        <v>Rama ESV ( invelitori plate )</v>
      </c>
      <c r="C385" s="809"/>
      <c r="D385" s="442" t="s">
        <v>131</v>
      </c>
      <c r="E385" s="442" t="s">
        <v>2420</v>
      </c>
      <c r="F385" s="442" t="s">
        <v>223</v>
      </c>
      <c r="G385" s="464">
        <f>FAKRO!D72</f>
        <v>0</v>
      </c>
      <c r="H385" s="518">
        <f>FAKRO!F72*(1+'ADAOSURI AGENT'!$K$15)</f>
        <v>111</v>
      </c>
      <c r="I385" s="778"/>
      <c r="J385" s="445">
        <f t="shared" si="18"/>
        <v>0</v>
      </c>
      <c r="K385" s="860"/>
    </row>
    <row r="386" spans="1:11" ht="15" customHeight="1">
      <c r="A386" s="860"/>
      <c r="B386" s="808" t="str">
        <f>FAKRO!C73</f>
        <v>Kit termoizolare termica -  XDP</v>
      </c>
      <c r="C386" s="809"/>
      <c r="D386" s="442" t="s">
        <v>131</v>
      </c>
      <c r="E386" s="442" t="s">
        <v>2420</v>
      </c>
      <c r="F386" s="442" t="s">
        <v>223</v>
      </c>
      <c r="G386" s="464">
        <f>FAKRO!D73</f>
        <v>0</v>
      </c>
      <c r="H386" s="518">
        <f>FAKRO!F73*(1+'ADAOSURI AGENT'!$K$15)</f>
        <v>42</v>
      </c>
      <c r="I386" s="778"/>
      <c r="J386" s="445">
        <f t="shared" si="18"/>
        <v>0</v>
      </c>
      <c r="K386" s="860"/>
    </row>
    <row r="387" spans="1:11" ht="15" customHeight="1">
      <c r="A387" s="860"/>
      <c r="B387" s="808" t="str">
        <f>FAKRO!C74</f>
        <v xml:space="preserve">Fereastra Standard - FTS - V U2 </v>
      </c>
      <c r="C387" s="809"/>
      <c r="D387" s="442" t="s">
        <v>129</v>
      </c>
      <c r="E387" s="442" t="s">
        <v>2420</v>
      </c>
      <c r="F387" s="442" t="s">
        <v>223</v>
      </c>
      <c r="G387" s="464">
        <f>FAKRO!D74</f>
        <v>0</v>
      </c>
      <c r="H387" s="518">
        <f>FAKRO!F74*(1+'ADAOSURI AGENT'!$K$15)</f>
        <v>428</v>
      </c>
      <c r="I387" s="778"/>
      <c r="J387" s="445">
        <f t="shared" si="18"/>
        <v>0</v>
      </c>
      <c r="K387" s="860"/>
    </row>
    <row r="388" spans="1:11" ht="15" customHeight="1">
      <c r="A388" s="860"/>
      <c r="B388" s="808" t="str">
        <f>FAKRO!C75</f>
        <v xml:space="preserve">Fereastra Standard Plus - FTP - V U3 </v>
      </c>
      <c r="C388" s="809"/>
      <c r="D388" s="442" t="s">
        <v>129</v>
      </c>
      <c r="E388" s="442" t="s">
        <v>2420</v>
      </c>
      <c r="F388" s="442" t="s">
        <v>223</v>
      </c>
      <c r="G388" s="464">
        <f>FAKRO!D75</f>
        <v>0</v>
      </c>
      <c r="H388" s="518">
        <f>FAKRO!F75*(1+'ADAOSURI AGENT'!$K$15)</f>
        <v>492</v>
      </c>
      <c r="I388" s="778"/>
      <c r="J388" s="445">
        <f t="shared" si="18"/>
        <v>0</v>
      </c>
      <c r="K388" s="860"/>
    </row>
    <row r="389" spans="1:11" ht="20.100000000000001" customHeight="1">
      <c r="A389" s="860"/>
      <c r="B389" s="808" t="str">
        <f>FAKRO!C76</f>
        <v>Fereastra Premium - FTP - V U5 ( cu trei foi de sticla )</v>
      </c>
      <c r="C389" s="809"/>
      <c r="D389" s="442" t="s">
        <v>129</v>
      </c>
      <c r="E389" s="442" t="s">
        <v>2420</v>
      </c>
      <c r="F389" s="442" t="s">
        <v>223</v>
      </c>
      <c r="G389" s="464">
        <f>FAKRO!D76</f>
        <v>0</v>
      </c>
      <c r="H389" s="518">
        <f>FAKRO!F76*(1+'ADAOSURI AGENT'!$K$15)</f>
        <v>769</v>
      </c>
      <c r="I389" s="778"/>
      <c r="J389" s="445">
        <f t="shared" si="18"/>
        <v>0</v>
      </c>
      <c r="K389" s="860"/>
    </row>
    <row r="390" spans="1:11" ht="20.100000000000001" customHeight="1">
      <c r="A390" s="860"/>
      <c r="B390" s="808" t="str">
        <f>FAKRO!C77</f>
        <v>Rama EZV - A pt invelitori ondulate (cu jgheab ascuns)cu kit XDP</v>
      </c>
      <c r="C390" s="809"/>
      <c r="D390" s="442" t="s">
        <v>129</v>
      </c>
      <c r="E390" s="442" t="s">
        <v>2420</v>
      </c>
      <c r="F390" s="442" t="s">
        <v>223</v>
      </c>
      <c r="G390" s="464">
        <f>FAKRO!D77</f>
        <v>0</v>
      </c>
      <c r="H390" s="518">
        <f>FAKRO!F77*(1+'ADAOSURI AGENT'!$K$15)</f>
        <v>130</v>
      </c>
      <c r="I390" s="778"/>
      <c r="J390" s="445">
        <f t="shared" si="18"/>
        <v>0</v>
      </c>
      <c r="K390" s="860"/>
    </row>
    <row r="391" spans="1:11" ht="20.100000000000001" customHeight="1">
      <c r="A391" s="860"/>
      <c r="B391" s="808" t="str">
        <f>FAKRO!C78</f>
        <v>Rama EHV - A pentru Romanic (cu jgheab ascuns)</v>
      </c>
      <c r="C391" s="809"/>
      <c r="D391" s="442" t="s">
        <v>129</v>
      </c>
      <c r="E391" s="442" t="s">
        <v>2420</v>
      </c>
      <c r="F391" s="442" t="s">
        <v>223</v>
      </c>
      <c r="G391" s="464">
        <f>FAKRO!D78</f>
        <v>0</v>
      </c>
      <c r="H391" s="518">
        <f>FAKRO!F78*(1+'ADAOSURI AGENT'!$K$15)</f>
        <v>117</v>
      </c>
      <c r="I391" s="778"/>
      <c r="J391" s="445">
        <f t="shared" si="18"/>
        <v>0</v>
      </c>
      <c r="K391" s="860"/>
    </row>
    <row r="392" spans="1:11" ht="15" customHeight="1">
      <c r="A392" s="860"/>
      <c r="B392" s="808" t="str">
        <f>FAKRO!C79</f>
        <v>Rama ESV ( invelitori plate )</v>
      </c>
      <c r="C392" s="809"/>
      <c r="D392" s="442" t="s">
        <v>129</v>
      </c>
      <c r="E392" s="442" t="s">
        <v>2420</v>
      </c>
      <c r="F392" s="442" t="s">
        <v>223</v>
      </c>
      <c r="G392" s="464">
        <f>FAKRO!D79</f>
        <v>0</v>
      </c>
      <c r="H392" s="518">
        <f>FAKRO!F79*(1+'ADAOSURI AGENT'!$K$15)</f>
        <v>104</v>
      </c>
      <c r="I392" s="778"/>
      <c r="J392" s="445">
        <f t="shared" si="18"/>
        <v>0</v>
      </c>
      <c r="K392" s="860"/>
    </row>
    <row r="393" spans="1:11" ht="15" customHeight="1">
      <c r="A393" s="860"/>
      <c r="B393" s="808" t="str">
        <f>FAKRO!C80</f>
        <v>Kit termoizolare termica -  XDP</v>
      </c>
      <c r="C393" s="809"/>
      <c r="D393" s="442" t="s">
        <v>129</v>
      </c>
      <c r="E393" s="442" t="s">
        <v>2420</v>
      </c>
      <c r="F393" s="442" t="s">
        <v>223</v>
      </c>
      <c r="G393" s="464">
        <f>FAKRO!D80</f>
        <v>0</v>
      </c>
      <c r="H393" s="518">
        <f>FAKRO!F80*(1+'ADAOSURI AGENT'!$K$15)</f>
        <v>42</v>
      </c>
      <c r="I393" s="778"/>
      <c r="J393" s="445">
        <f t="shared" si="18"/>
        <v>0</v>
      </c>
      <c r="K393" s="860"/>
    </row>
    <row r="394" spans="1:11" ht="15" customHeight="1">
      <c r="A394" s="860"/>
      <c r="B394" s="808" t="str">
        <f>FAKRO!C81</f>
        <v xml:space="preserve">Fereastra Standard - FTS - V U2 </v>
      </c>
      <c r="C394" s="809"/>
      <c r="D394" s="442" t="s">
        <v>130</v>
      </c>
      <c r="E394" s="442" t="s">
        <v>2420</v>
      </c>
      <c r="F394" s="442" t="s">
        <v>223</v>
      </c>
      <c r="G394" s="464">
        <f>FAKRO!D81</f>
        <v>0</v>
      </c>
      <c r="H394" s="518">
        <f>FAKRO!F81*(1+'ADAOSURI AGENT'!$K$15)</f>
        <v>451</v>
      </c>
      <c r="I394" s="778"/>
      <c r="J394" s="445">
        <f t="shared" si="18"/>
        <v>0</v>
      </c>
      <c r="K394" s="860"/>
    </row>
    <row r="395" spans="1:11" ht="15" customHeight="1">
      <c r="A395" s="860"/>
      <c r="B395" s="808" t="str">
        <f>FAKRO!C82</f>
        <v xml:space="preserve">Fereastra Standard Plus - FTP - V U3 </v>
      </c>
      <c r="C395" s="809"/>
      <c r="D395" s="442" t="s">
        <v>130</v>
      </c>
      <c r="E395" s="442" t="s">
        <v>2420</v>
      </c>
      <c r="F395" s="442" t="s">
        <v>223</v>
      </c>
      <c r="G395" s="464">
        <f>FAKRO!D82</f>
        <v>0</v>
      </c>
      <c r="H395" s="518">
        <f>FAKRO!F82*(1+'ADAOSURI AGENT'!$K$15)</f>
        <v>527</v>
      </c>
      <c r="I395" s="778"/>
      <c r="J395" s="445">
        <f t="shared" si="18"/>
        <v>0</v>
      </c>
      <c r="K395" s="860"/>
    </row>
    <row r="396" spans="1:11" ht="20.100000000000001" customHeight="1">
      <c r="A396" s="860"/>
      <c r="B396" s="808" t="str">
        <f>FAKRO!C83</f>
        <v>Fereastra Premium - FTP - V U5 ( cu trei foi de sticla )</v>
      </c>
      <c r="C396" s="809"/>
      <c r="D396" s="442" t="s">
        <v>130</v>
      </c>
      <c r="E396" s="442" t="s">
        <v>2420</v>
      </c>
      <c r="F396" s="442" t="s">
        <v>223</v>
      </c>
      <c r="G396" s="464">
        <f>FAKRO!D83</f>
        <v>0</v>
      </c>
      <c r="H396" s="518">
        <f>FAKRO!F83*(1+'ADAOSURI AGENT'!$K$15)</f>
        <v>826</v>
      </c>
      <c r="I396" s="778"/>
      <c r="J396" s="445">
        <f t="shared" si="18"/>
        <v>0</v>
      </c>
      <c r="K396" s="860"/>
    </row>
    <row r="397" spans="1:11" ht="20.100000000000001" customHeight="1">
      <c r="A397" s="860"/>
      <c r="B397" s="808" t="str">
        <f>FAKRO!C84</f>
        <v>Rama EZV - A pt invelitori ondulate (cu jgheab ascuns)cu kit XDP</v>
      </c>
      <c r="C397" s="809"/>
      <c r="D397" s="442" t="s">
        <v>130</v>
      </c>
      <c r="E397" s="442" t="s">
        <v>2420</v>
      </c>
      <c r="F397" s="442" t="s">
        <v>223</v>
      </c>
      <c r="G397" s="464">
        <f>FAKRO!D84</f>
        <v>0</v>
      </c>
      <c r="H397" s="518">
        <f>FAKRO!F84*(1+'ADAOSURI AGENT'!$K$15)</f>
        <v>134</v>
      </c>
      <c r="I397" s="778"/>
      <c r="J397" s="445">
        <f t="shared" si="18"/>
        <v>0</v>
      </c>
      <c r="K397" s="860"/>
    </row>
    <row r="398" spans="1:11" ht="20.100000000000001" customHeight="1">
      <c r="A398" s="860"/>
      <c r="B398" s="808" t="str">
        <f>FAKRO!C85</f>
        <v>Rama EHV - A pentru Romanic (cu jgheab ascuns)</v>
      </c>
      <c r="C398" s="809"/>
      <c r="D398" s="442" t="s">
        <v>130</v>
      </c>
      <c r="E398" s="442" t="s">
        <v>2420</v>
      </c>
      <c r="F398" s="442" t="s">
        <v>223</v>
      </c>
      <c r="G398" s="464">
        <f>FAKRO!D85</f>
        <v>0</v>
      </c>
      <c r="H398" s="518">
        <f>FAKRO!F85*(1+'ADAOSURI AGENT'!$K$15)</f>
        <v>119</v>
      </c>
      <c r="I398" s="778"/>
      <c r="J398" s="445">
        <f t="shared" si="18"/>
        <v>0</v>
      </c>
      <c r="K398" s="860"/>
    </row>
    <row r="399" spans="1:11" ht="15" customHeight="1">
      <c r="A399" s="860"/>
      <c r="B399" s="808" t="str">
        <f>FAKRO!C86</f>
        <v>Rama ESV ( invelitori plate )</v>
      </c>
      <c r="C399" s="809"/>
      <c r="D399" s="442" t="s">
        <v>130</v>
      </c>
      <c r="E399" s="442" t="s">
        <v>2420</v>
      </c>
      <c r="F399" s="442" t="s">
        <v>223</v>
      </c>
      <c r="G399" s="464">
        <f>FAKRO!D86</f>
        <v>0</v>
      </c>
      <c r="H399" s="518">
        <f>FAKRO!F86*(1+'ADAOSURI AGENT'!$K$15)</f>
        <v>107</v>
      </c>
      <c r="I399" s="778"/>
      <c r="J399" s="445">
        <f t="shared" si="18"/>
        <v>0</v>
      </c>
      <c r="K399" s="860"/>
    </row>
    <row r="400" spans="1:11" ht="15.75" customHeight="1" thickBot="1">
      <c r="A400" s="860"/>
      <c r="B400" s="810" t="str">
        <f>FAKRO!C87</f>
        <v>Kit termoizolare termica -  XDP</v>
      </c>
      <c r="C400" s="811"/>
      <c r="D400" s="456" t="s">
        <v>130</v>
      </c>
      <c r="E400" s="446" t="s">
        <v>2420</v>
      </c>
      <c r="F400" s="446" t="s">
        <v>223</v>
      </c>
      <c r="G400" s="466">
        <f>FAKRO!D87</f>
        <v>0</v>
      </c>
      <c r="H400" s="519">
        <f>FAKRO!F87*(1+'ADAOSURI AGENT'!$K$15)</f>
        <v>42</v>
      </c>
      <c r="I400" s="779"/>
      <c r="J400" s="447">
        <f t="shared" si="18"/>
        <v>0</v>
      </c>
      <c r="K400" s="860"/>
    </row>
    <row r="401" spans="1:11" ht="10.35" customHeight="1">
      <c r="A401" s="860"/>
      <c r="B401" s="817" t="str">
        <f>FAKRO!C95</f>
        <v xml:space="preserve">Fereastra  - PTP - V U3 </v>
      </c>
      <c r="C401" s="818"/>
      <c r="D401" s="442" t="s">
        <v>121</v>
      </c>
      <c r="E401" s="438" t="s">
        <v>2854</v>
      </c>
      <c r="F401" s="438" t="s">
        <v>223</v>
      </c>
      <c r="G401" s="462">
        <f>FAKRO!D95</f>
        <v>0</v>
      </c>
      <c r="H401" s="517">
        <f>FAKRO!F95*(1+'ADAOSURI AGENT'!$K$15)</f>
        <v>334</v>
      </c>
      <c r="I401" s="777">
        <f>FAKRO!E169</f>
        <v>0</v>
      </c>
      <c r="J401" s="441">
        <f>G401*H401*(1-I$401)</f>
        <v>0</v>
      </c>
      <c r="K401" s="860"/>
    </row>
    <row r="402" spans="1:11" ht="20.100000000000001" customHeight="1">
      <c r="A402" s="860"/>
      <c r="B402" s="808" t="str">
        <f>FAKRO!C96</f>
        <v xml:space="preserve">Fereastra  - PTP - V U5 ( cu trei foi de sticla ) </v>
      </c>
      <c r="C402" s="809"/>
      <c r="D402" s="442" t="s">
        <v>121</v>
      </c>
      <c r="E402" s="442" t="s">
        <v>2854</v>
      </c>
      <c r="F402" s="442" t="s">
        <v>223</v>
      </c>
      <c r="G402" s="464">
        <f>FAKRO!D96</f>
        <v>0</v>
      </c>
      <c r="H402" s="518">
        <f>FAKRO!F96*(1+'ADAOSURI AGENT'!$K$15)</f>
        <v>506</v>
      </c>
      <c r="I402" s="778"/>
      <c r="J402" s="445">
        <f t="shared" ref="J402:J465" si="19">G402*H402*(1-I$401)</f>
        <v>0</v>
      </c>
      <c r="K402" s="860"/>
    </row>
    <row r="403" spans="1:11" ht="20.100000000000001" customHeight="1">
      <c r="A403" s="860"/>
      <c r="B403" s="808" t="str">
        <f>FAKRO!C97</f>
        <v>Rama EZV - A pt invelitori ondulate (cu jgheab ascuns)cu kit XDP</v>
      </c>
      <c r="C403" s="809"/>
      <c r="D403" s="442" t="s">
        <v>121</v>
      </c>
      <c r="E403" s="442" t="s">
        <v>2854</v>
      </c>
      <c r="F403" s="442" t="s">
        <v>223</v>
      </c>
      <c r="G403" s="464">
        <f>FAKRO!D97</f>
        <v>0</v>
      </c>
      <c r="H403" s="518">
        <f>FAKRO!F97*(1+'ADAOSURI AGENT'!$K$15)</f>
        <v>103</v>
      </c>
      <c r="I403" s="778"/>
      <c r="J403" s="445">
        <f t="shared" si="19"/>
        <v>0</v>
      </c>
      <c r="K403" s="860"/>
    </row>
    <row r="404" spans="1:11" ht="20.100000000000001" customHeight="1">
      <c r="A404" s="860"/>
      <c r="B404" s="808" t="str">
        <f>FAKRO!C98</f>
        <v>Rama EHV - A (pentru Romanic / cu jgheab ascuns)</v>
      </c>
      <c r="C404" s="809"/>
      <c r="D404" s="442" t="s">
        <v>121</v>
      </c>
      <c r="E404" s="442" t="s">
        <v>2854</v>
      </c>
      <c r="F404" s="442" t="s">
        <v>223</v>
      </c>
      <c r="G404" s="464">
        <f>FAKRO!D98</f>
        <v>0</v>
      </c>
      <c r="H404" s="518">
        <f>FAKRO!F98*(1+'ADAOSURI AGENT'!$K$15)</f>
        <v>90</v>
      </c>
      <c r="I404" s="778"/>
      <c r="J404" s="445">
        <f t="shared" si="19"/>
        <v>0</v>
      </c>
      <c r="K404" s="860"/>
    </row>
    <row r="405" spans="1:11" ht="10.35" customHeight="1">
      <c r="A405" s="860"/>
      <c r="B405" s="808" t="str">
        <f>FAKRO!C99</f>
        <v>Rama ESV ( invelitori plate )</v>
      </c>
      <c r="C405" s="809"/>
      <c r="D405" s="442" t="s">
        <v>121</v>
      </c>
      <c r="E405" s="442" t="s">
        <v>2854</v>
      </c>
      <c r="F405" s="442" t="s">
        <v>223</v>
      </c>
      <c r="G405" s="464">
        <f>FAKRO!D99</f>
        <v>0</v>
      </c>
      <c r="H405" s="518">
        <f>FAKRO!F99*(1+'ADAOSURI AGENT'!$K$15)</f>
        <v>74</v>
      </c>
      <c r="I405" s="778"/>
      <c r="J405" s="445">
        <f t="shared" si="19"/>
        <v>0</v>
      </c>
      <c r="K405" s="860"/>
    </row>
    <row r="406" spans="1:11" ht="10.35" customHeight="1">
      <c r="A406" s="860"/>
      <c r="B406" s="808" t="str">
        <f>FAKRO!C100</f>
        <v>Kit termoizolare termica -  XDP</v>
      </c>
      <c r="C406" s="809"/>
      <c r="D406" s="442" t="s">
        <v>121</v>
      </c>
      <c r="E406" s="442" t="s">
        <v>2854</v>
      </c>
      <c r="F406" s="442" t="s">
        <v>223</v>
      </c>
      <c r="G406" s="464">
        <f>FAKRO!D100</f>
        <v>0</v>
      </c>
      <c r="H406" s="518">
        <f>FAKRO!F100*(1+'ADAOSURI AGENT'!$K$15)</f>
        <v>42</v>
      </c>
      <c r="I406" s="778"/>
      <c r="J406" s="445">
        <f t="shared" si="19"/>
        <v>0</v>
      </c>
      <c r="K406" s="860"/>
    </row>
    <row r="407" spans="1:11" ht="10.35" customHeight="1">
      <c r="A407" s="860"/>
      <c r="B407" s="808" t="str">
        <f>FAKRO!C101</f>
        <v xml:space="preserve">Fereastra  - PTP - V U3 </v>
      </c>
      <c r="C407" s="809"/>
      <c r="D407" s="442" t="s">
        <v>123</v>
      </c>
      <c r="E407" s="442" t="s">
        <v>2854</v>
      </c>
      <c r="F407" s="442" t="s">
        <v>223</v>
      </c>
      <c r="G407" s="464">
        <f>FAKRO!D101</f>
        <v>0</v>
      </c>
      <c r="H407" s="518">
        <f>FAKRO!F101*(1+'ADAOSURI AGENT'!$K$15)</f>
        <v>359</v>
      </c>
      <c r="I407" s="778"/>
      <c r="J407" s="445">
        <f t="shared" si="19"/>
        <v>0</v>
      </c>
      <c r="K407" s="860"/>
    </row>
    <row r="408" spans="1:11" ht="20.100000000000001" customHeight="1">
      <c r="A408" s="860"/>
      <c r="B408" s="808" t="str">
        <f>FAKRO!C102</f>
        <v xml:space="preserve">Fereastra  - PTP - V U5 ( cu trei foi de sticla ) </v>
      </c>
      <c r="C408" s="809"/>
      <c r="D408" s="442" t="s">
        <v>123</v>
      </c>
      <c r="E408" s="442" t="s">
        <v>2854</v>
      </c>
      <c r="F408" s="442" t="s">
        <v>223</v>
      </c>
      <c r="G408" s="464">
        <f>FAKRO!D102</f>
        <v>0</v>
      </c>
      <c r="H408" s="518">
        <f>FAKRO!F102*(1+'ADAOSURI AGENT'!$K$15)</f>
        <v>539</v>
      </c>
      <c r="I408" s="778"/>
      <c r="J408" s="445">
        <f t="shared" si="19"/>
        <v>0</v>
      </c>
      <c r="K408" s="860"/>
    </row>
    <row r="409" spans="1:11" ht="20.100000000000001" customHeight="1">
      <c r="A409" s="860"/>
      <c r="B409" s="808" t="str">
        <f>FAKRO!C103</f>
        <v>Rama EZV - A pt invelitori ondulate (cu jgheab ascuns)cu kit XDP</v>
      </c>
      <c r="C409" s="809"/>
      <c r="D409" s="442" t="s">
        <v>123</v>
      </c>
      <c r="E409" s="442" t="s">
        <v>2854</v>
      </c>
      <c r="F409" s="442" t="s">
        <v>223</v>
      </c>
      <c r="G409" s="464">
        <f>FAKRO!D103</f>
        <v>0</v>
      </c>
      <c r="H409" s="518">
        <f>FAKRO!F103*(1+'ADAOSURI AGENT'!$K$15)</f>
        <v>111</v>
      </c>
      <c r="I409" s="778"/>
      <c r="J409" s="445">
        <f t="shared" si="19"/>
        <v>0</v>
      </c>
      <c r="K409" s="860"/>
    </row>
    <row r="410" spans="1:11" ht="20.100000000000001" customHeight="1">
      <c r="A410" s="860"/>
      <c r="B410" s="808" t="str">
        <f>FAKRO!C104</f>
        <v>Rama EHV - A (pentru Romanic / cu jgheab ascuns)</v>
      </c>
      <c r="C410" s="809"/>
      <c r="D410" s="442" t="s">
        <v>123</v>
      </c>
      <c r="E410" s="442" t="s">
        <v>2854</v>
      </c>
      <c r="F410" s="442" t="s">
        <v>223</v>
      </c>
      <c r="G410" s="464">
        <f>FAKRO!D104</f>
        <v>0</v>
      </c>
      <c r="H410" s="518">
        <f>FAKRO!F104*(1+'ADAOSURI AGENT'!$K$15)</f>
        <v>96</v>
      </c>
      <c r="I410" s="778"/>
      <c r="J410" s="445">
        <f t="shared" si="19"/>
        <v>0</v>
      </c>
      <c r="K410" s="860"/>
    </row>
    <row r="411" spans="1:11" ht="10.35" customHeight="1">
      <c r="A411" s="860"/>
      <c r="B411" s="808" t="str">
        <f>FAKRO!C105</f>
        <v>Rama ESV ( invelitori plate )</v>
      </c>
      <c r="C411" s="809"/>
      <c r="D411" s="442" t="s">
        <v>123</v>
      </c>
      <c r="E411" s="442" t="s">
        <v>2854</v>
      </c>
      <c r="F411" s="442" t="s">
        <v>223</v>
      </c>
      <c r="G411" s="464">
        <f>FAKRO!D105</f>
        <v>0</v>
      </c>
      <c r="H411" s="518">
        <f>FAKRO!F105*(1+'ADAOSURI AGENT'!$K$15)</f>
        <v>79</v>
      </c>
      <c r="I411" s="778"/>
      <c r="J411" s="445">
        <f t="shared" si="19"/>
        <v>0</v>
      </c>
      <c r="K411" s="860"/>
    </row>
    <row r="412" spans="1:11" ht="10.35" customHeight="1">
      <c r="A412" s="860"/>
      <c r="B412" s="808" t="str">
        <f>FAKRO!C106</f>
        <v>Kit termoizolare termica -  XDP</v>
      </c>
      <c r="C412" s="809"/>
      <c r="D412" s="442" t="s">
        <v>123</v>
      </c>
      <c r="E412" s="442" t="s">
        <v>2854</v>
      </c>
      <c r="F412" s="442" t="s">
        <v>223</v>
      </c>
      <c r="G412" s="464">
        <f>FAKRO!D106</f>
        <v>0</v>
      </c>
      <c r="H412" s="518">
        <f>FAKRO!F106*(1+'ADAOSURI AGENT'!$K$15)</f>
        <v>42</v>
      </c>
      <c r="I412" s="778"/>
      <c r="J412" s="445">
        <f t="shared" si="19"/>
        <v>0</v>
      </c>
      <c r="K412" s="860"/>
    </row>
    <row r="413" spans="1:11" ht="10.35" customHeight="1">
      <c r="A413" s="860"/>
      <c r="B413" s="808" t="str">
        <f>FAKRO!C107</f>
        <v xml:space="preserve">Fereastra  - PTP - V U3 </v>
      </c>
      <c r="C413" s="809"/>
      <c r="D413" s="442" t="s">
        <v>133</v>
      </c>
      <c r="E413" s="442" t="s">
        <v>2854</v>
      </c>
      <c r="F413" s="442" t="s">
        <v>223</v>
      </c>
      <c r="G413" s="464">
        <f>FAKRO!D107</f>
        <v>0</v>
      </c>
      <c r="H413" s="518">
        <f>FAKRO!F107*(1+'ADAOSURI AGENT'!$K$15)</f>
        <v>384</v>
      </c>
      <c r="I413" s="778"/>
      <c r="J413" s="445">
        <f t="shared" si="19"/>
        <v>0</v>
      </c>
      <c r="K413" s="860"/>
    </row>
    <row r="414" spans="1:11" ht="20.100000000000001" customHeight="1">
      <c r="A414" s="860"/>
      <c r="B414" s="808" t="str">
        <f>FAKRO!C108</f>
        <v xml:space="preserve">Fereastra  - PTP - V U5 ( cu trei foi de sticla ) </v>
      </c>
      <c r="C414" s="809"/>
      <c r="D414" s="442" t="s">
        <v>133</v>
      </c>
      <c r="E414" s="442" t="s">
        <v>2854</v>
      </c>
      <c r="F414" s="442" t="s">
        <v>223</v>
      </c>
      <c r="G414" s="464">
        <f>FAKRO!D108</f>
        <v>0</v>
      </c>
      <c r="H414" s="518">
        <f>FAKRO!F108*(1+'ADAOSURI AGENT'!$K$15)</f>
        <v>580</v>
      </c>
      <c r="I414" s="778"/>
      <c r="J414" s="445">
        <f t="shared" si="19"/>
        <v>0</v>
      </c>
      <c r="K414" s="860"/>
    </row>
    <row r="415" spans="1:11" ht="20.100000000000001" customHeight="1">
      <c r="A415" s="860"/>
      <c r="B415" s="808" t="str">
        <f>FAKRO!C109</f>
        <v>Rama EZV - A pt invelitori ondulate (cu jgheab ascuns)cu kit XDP</v>
      </c>
      <c r="C415" s="809"/>
      <c r="D415" s="442" t="s">
        <v>133</v>
      </c>
      <c r="E415" s="442" t="s">
        <v>2854</v>
      </c>
      <c r="F415" s="442" t="s">
        <v>223</v>
      </c>
      <c r="G415" s="464">
        <f>FAKRO!D109</f>
        <v>0</v>
      </c>
      <c r="H415" s="518">
        <f>FAKRO!F109*(1+'ADAOSURI AGENT'!$K$15)</f>
        <v>117</v>
      </c>
      <c r="I415" s="778"/>
      <c r="J415" s="445">
        <f t="shared" si="19"/>
        <v>0</v>
      </c>
      <c r="K415" s="860"/>
    </row>
    <row r="416" spans="1:11" ht="20.100000000000001" customHeight="1">
      <c r="A416" s="860"/>
      <c r="B416" s="808" t="str">
        <f>FAKRO!C110</f>
        <v>Rama EHV - A (pentru Romanic / cu jgheab ascuns)</v>
      </c>
      <c r="C416" s="809"/>
      <c r="D416" s="442" t="s">
        <v>133</v>
      </c>
      <c r="E416" s="442" t="s">
        <v>2854</v>
      </c>
      <c r="F416" s="442" t="s">
        <v>223</v>
      </c>
      <c r="G416" s="464">
        <f>FAKRO!D110</f>
        <v>0</v>
      </c>
      <c r="H416" s="518">
        <f>FAKRO!F110*(1+'ADAOSURI AGENT'!$K$15)</f>
        <v>102</v>
      </c>
      <c r="I416" s="778"/>
      <c r="J416" s="445">
        <f t="shared" si="19"/>
        <v>0</v>
      </c>
      <c r="K416" s="860"/>
    </row>
    <row r="417" spans="1:11" ht="10.35" customHeight="1">
      <c r="A417" s="860"/>
      <c r="B417" s="808" t="str">
        <f>FAKRO!C111</f>
        <v>Rama ESV ( invelitori plate )</v>
      </c>
      <c r="C417" s="809"/>
      <c r="D417" s="442" t="s">
        <v>133</v>
      </c>
      <c r="E417" s="442" t="s">
        <v>2854</v>
      </c>
      <c r="F417" s="442" t="s">
        <v>223</v>
      </c>
      <c r="G417" s="464">
        <f>FAKRO!D111</f>
        <v>0</v>
      </c>
      <c r="H417" s="518">
        <f>FAKRO!F111*(1+'ADAOSURI AGENT'!$K$15)</f>
        <v>83</v>
      </c>
      <c r="I417" s="778"/>
      <c r="J417" s="445">
        <f t="shared" si="19"/>
        <v>0</v>
      </c>
      <c r="K417" s="860"/>
    </row>
    <row r="418" spans="1:11" ht="10.35" customHeight="1">
      <c r="A418" s="860"/>
      <c r="B418" s="808" t="str">
        <f>FAKRO!C112</f>
        <v>Kit termoizolare termica -  XDP</v>
      </c>
      <c r="C418" s="809"/>
      <c r="D418" s="442" t="s">
        <v>133</v>
      </c>
      <c r="E418" s="442" t="s">
        <v>2854</v>
      </c>
      <c r="F418" s="442" t="s">
        <v>223</v>
      </c>
      <c r="G418" s="464">
        <f>FAKRO!D112</f>
        <v>0</v>
      </c>
      <c r="H418" s="518">
        <f>FAKRO!F112*(1+'ADAOSURI AGENT'!$K$15)</f>
        <v>42</v>
      </c>
      <c r="I418" s="778"/>
      <c r="J418" s="445">
        <f t="shared" si="19"/>
        <v>0</v>
      </c>
      <c r="K418" s="860"/>
    </row>
    <row r="419" spans="1:11" ht="10.35" customHeight="1">
      <c r="A419" s="860"/>
      <c r="B419" s="808" t="str">
        <f>FAKRO!C113</f>
        <v xml:space="preserve">Fereastra  - PTP - V U3 </v>
      </c>
      <c r="C419" s="809"/>
      <c r="D419" s="442" t="s">
        <v>124</v>
      </c>
      <c r="E419" s="442" t="s">
        <v>2854</v>
      </c>
      <c r="F419" s="442" t="s">
        <v>223</v>
      </c>
      <c r="G419" s="464">
        <f>FAKRO!D113</f>
        <v>0</v>
      </c>
      <c r="H419" s="518">
        <f>FAKRO!F113*(1+'ADAOSURI AGENT'!$K$15)</f>
        <v>384</v>
      </c>
      <c r="I419" s="778"/>
      <c r="J419" s="445">
        <f t="shared" si="19"/>
        <v>0</v>
      </c>
      <c r="K419" s="860"/>
    </row>
    <row r="420" spans="1:11" ht="20.100000000000001" customHeight="1">
      <c r="A420" s="860"/>
      <c r="B420" s="808" t="str">
        <f>FAKRO!C114</f>
        <v xml:space="preserve">Fereastra  - PTP - V U5 ( cu trei foi de sticla ) </v>
      </c>
      <c r="C420" s="809"/>
      <c r="D420" s="442" t="s">
        <v>124</v>
      </c>
      <c r="E420" s="442" t="s">
        <v>2854</v>
      </c>
      <c r="F420" s="442" t="s">
        <v>223</v>
      </c>
      <c r="G420" s="464">
        <f>FAKRO!D114</f>
        <v>0</v>
      </c>
      <c r="H420" s="518">
        <f>FAKRO!F114*(1+'ADAOSURI AGENT'!$K$15)</f>
        <v>580</v>
      </c>
      <c r="I420" s="778"/>
      <c r="J420" s="445">
        <f t="shared" si="19"/>
        <v>0</v>
      </c>
      <c r="K420" s="860"/>
    </row>
    <row r="421" spans="1:11" ht="20.100000000000001" customHeight="1">
      <c r="A421" s="860"/>
      <c r="B421" s="808" t="str">
        <f>FAKRO!C115</f>
        <v>Rama EZV - A pt invelitori ondulate (cu jgheab ascuns)cu kit XDP</v>
      </c>
      <c r="C421" s="809"/>
      <c r="D421" s="442" t="s">
        <v>124</v>
      </c>
      <c r="E421" s="442" t="s">
        <v>2854</v>
      </c>
      <c r="F421" s="442" t="s">
        <v>223</v>
      </c>
      <c r="G421" s="464">
        <f>FAKRO!D115</f>
        <v>0</v>
      </c>
      <c r="H421" s="518">
        <f>FAKRO!F115*(1+'ADAOSURI AGENT'!$K$15)</f>
        <v>117</v>
      </c>
      <c r="I421" s="778"/>
      <c r="J421" s="445">
        <f t="shared" si="19"/>
        <v>0</v>
      </c>
      <c r="K421" s="860"/>
    </row>
    <row r="422" spans="1:11" ht="20.100000000000001" customHeight="1">
      <c r="A422" s="860"/>
      <c r="B422" s="808" t="str">
        <f>FAKRO!C116</f>
        <v>Rama EHV - A (pentru Romanic / cu jgheab ascuns)</v>
      </c>
      <c r="C422" s="809"/>
      <c r="D422" s="442" t="s">
        <v>124</v>
      </c>
      <c r="E422" s="442" t="s">
        <v>2854</v>
      </c>
      <c r="F422" s="442" t="s">
        <v>223</v>
      </c>
      <c r="G422" s="464">
        <f>FAKRO!D116</f>
        <v>0</v>
      </c>
      <c r="H422" s="518">
        <f>FAKRO!F116*(1+'ADAOSURI AGENT'!$K$15)</f>
        <v>102</v>
      </c>
      <c r="I422" s="778"/>
      <c r="J422" s="445">
        <f t="shared" si="19"/>
        <v>0</v>
      </c>
      <c r="K422" s="860"/>
    </row>
    <row r="423" spans="1:11" ht="10.35" customHeight="1">
      <c r="A423" s="860"/>
      <c r="B423" s="808" t="str">
        <f>FAKRO!C117</f>
        <v>Rama ESV ( invelitori plate )</v>
      </c>
      <c r="C423" s="809"/>
      <c r="D423" s="442" t="s">
        <v>124</v>
      </c>
      <c r="E423" s="442" t="s">
        <v>2854</v>
      </c>
      <c r="F423" s="442" t="s">
        <v>223</v>
      </c>
      <c r="G423" s="464">
        <f>FAKRO!D117</f>
        <v>0</v>
      </c>
      <c r="H423" s="518">
        <f>FAKRO!F117*(1+'ADAOSURI AGENT'!$K$15)</f>
        <v>83</v>
      </c>
      <c r="I423" s="778"/>
      <c r="J423" s="445">
        <f t="shared" si="19"/>
        <v>0</v>
      </c>
      <c r="K423" s="860"/>
    </row>
    <row r="424" spans="1:11" ht="10.35" customHeight="1">
      <c r="A424" s="860"/>
      <c r="B424" s="808" t="str">
        <f>FAKRO!C118</f>
        <v>Kit termoizolare termica -  XDP</v>
      </c>
      <c r="C424" s="809"/>
      <c r="D424" s="442" t="s">
        <v>124</v>
      </c>
      <c r="E424" s="442" t="s">
        <v>2854</v>
      </c>
      <c r="F424" s="442" t="s">
        <v>223</v>
      </c>
      <c r="G424" s="464">
        <f>FAKRO!D118</f>
        <v>0</v>
      </c>
      <c r="H424" s="518">
        <f>FAKRO!F118*(1+'ADAOSURI AGENT'!$K$15)</f>
        <v>42</v>
      </c>
      <c r="I424" s="778"/>
      <c r="J424" s="445">
        <f t="shared" si="19"/>
        <v>0</v>
      </c>
      <c r="K424" s="860"/>
    </row>
    <row r="425" spans="1:11" ht="10.35" customHeight="1">
      <c r="A425" s="860"/>
      <c r="B425" s="808" t="str">
        <f>FAKRO!C119</f>
        <v xml:space="preserve">Fereastra  - PTP - V U3 </v>
      </c>
      <c r="C425" s="809"/>
      <c r="D425" s="442" t="s">
        <v>125</v>
      </c>
      <c r="E425" s="442" t="s">
        <v>2854</v>
      </c>
      <c r="F425" s="442" t="s">
        <v>223</v>
      </c>
      <c r="G425" s="464">
        <f>FAKRO!D119</f>
        <v>0</v>
      </c>
      <c r="H425" s="518">
        <f>FAKRO!F119*(1+'ADAOSURI AGENT'!$K$15)</f>
        <v>413</v>
      </c>
      <c r="I425" s="778"/>
      <c r="J425" s="445">
        <f t="shared" si="19"/>
        <v>0</v>
      </c>
      <c r="K425" s="860"/>
    </row>
    <row r="426" spans="1:11" ht="20.100000000000001" customHeight="1">
      <c r="A426" s="860"/>
      <c r="B426" s="808" t="str">
        <f>FAKRO!C120</f>
        <v xml:space="preserve">Fereastra  - PTP - V U5 ( cu trei foi de sticla ) </v>
      </c>
      <c r="C426" s="809"/>
      <c r="D426" s="442" t="s">
        <v>125</v>
      </c>
      <c r="E426" s="442" t="s">
        <v>2854</v>
      </c>
      <c r="F426" s="442" t="s">
        <v>223</v>
      </c>
      <c r="G426" s="464">
        <f>FAKRO!D120</f>
        <v>0</v>
      </c>
      <c r="H426" s="518">
        <f>FAKRO!F120*(1+'ADAOSURI AGENT'!$K$15)</f>
        <v>615</v>
      </c>
      <c r="I426" s="778"/>
      <c r="J426" s="445">
        <f t="shared" si="19"/>
        <v>0</v>
      </c>
      <c r="K426" s="860"/>
    </row>
    <row r="427" spans="1:11" ht="20.100000000000001" customHeight="1">
      <c r="A427" s="860"/>
      <c r="B427" s="808" t="str">
        <f>FAKRO!C121</f>
        <v>Rama EZV - A pt invelitori ondulate (cu jgheab ascuns)cu kit XDP</v>
      </c>
      <c r="C427" s="809"/>
      <c r="D427" s="442" t="s">
        <v>125</v>
      </c>
      <c r="E427" s="442" t="s">
        <v>2854</v>
      </c>
      <c r="F427" s="442" t="s">
        <v>223</v>
      </c>
      <c r="G427" s="464">
        <f>FAKRO!D121</f>
        <v>0</v>
      </c>
      <c r="H427" s="518">
        <f>FAKRO!F121*(1+'ADAOSURI AGENT'!$K$15)</f>
        <v>119</v>
      </c>
      <c r="I427" s="778"/>
      <c r="J427" s="445">
        <f t="shared" si="19"/>
        <v>0</v>
      </c>
      <c r="K427" s="860"/>
    </row>
    <row r="428" spans="1:11" ht="20.100000000000001" customHeight="1">
      <c r="A428" s="860"/>
      <c r="B428" s="808" t="str">
        <f>FAKRO!C122</f>
        <v>Rama EHV - A (pentru Romanic / cu jgheab ascuns)</v>
      </c>
      <c r="C428" s="809"/>
      <c r="D428" s="442" t="s">
        <v>125</v>
      </c>
      <c r="E428" s="442" t="s">
        <v>2854</v>
      </c>
      <c r="F428" s="442" t="s">
        <v>223</v>
      </c>
      <c r="G428" s="464">
        <f>FAKRO!D122</f>
        <v>0</v>
      </c>
      <c r="H428" s="518">
        <f>FAKRO!F122*(1+'ADAOSURI AGENT'!$K$15)</f>
        <v>104</v>
      </c>
      <c r="I428" s="778"/>
      <c r="J428" s="445">
        <f t="shared" si="19"/>
        <v>0</v>
      </c>
      <c r="K428" s="860"/>
    </row>
    <row r="429" spans="1:11" ht="10.35" customHeight="1">
      <c r="A429" s="860"/>
      <c r="B429" s="808" t="str">
        <f>FAKRO!C123</f>
        <v>Rama ESV ( invelitori plate )</v>
      </c>
      <c r="C429" s="809"/>
      <c r="D429" s="442" t="s">
        <v>125</v>
      </c>
      <c r="E429" s="442" t="s">
        <v>2854</v>
      </c>
      <c r="F429" s="442" t="s">
        <v>223</v>
      </c>
      <c r="G429" s="464">
        <f>FAKRO!D123</f>
        <v>0</v>
      </c>
      <c r="H429" s="518">
        <f>FAKRO!F123*(1+'ADAOSURI AGENT'!$K$15)</f>
        <v>86</v>
      </c>
      <c r="I429" s="778"/>
      <c r="J429" s="445">
        <f t="shared" si="19"/>
        <v>0</v>
      </c>
      <c r="K429" s="860"/>
    </row>
    <row r="430" spans="1:11" ht="10.35" customHeight="1">
      <c r="A430" s="860"/>
      <c r="B430" s="808" t="str">
        <f>FAKRO!C124</f>
        <v>Kit termoizolare termica -  XDP</v>
      </c>
      <c r="C430" s="809"/>
      <c r="D430" s="442" t="s">
        <v>125</v>
      </c>
      <c r="E430" s="442" t="s">
        <v>2854</v>
      </c>
      <c r="F430" s="442" t="s">
        <v>223</v>
      </c>
      <c r="G430" s="464">
        <f>FAKRO!D124</f>
        <v>0</v>
      </c>
      <c r="H430" s="518">
        <f>FAKRO!F124*(1+'ADAOSURI AGENT'!$K$15)</f>
        <v>42</v>
      </c>
      <c r="I430" s="778"/>
      <c r="J430" s="445">
        <f t="shared" si="19"/>
        <v>0</v>
      </c>
      <c r="K430" s="860"/>
    </row>
    <row r="431" spans="1:11" ht="10.35" customHeight="1">
      <c r="A431" s="860"/>
      <c r="B431" s="808" t="str">
        <f>FAKRO!C125</f>
        <v xml:space="preserve">Fereastra  - PTP - V U3 </v>
      </c>
      <c r="C431" s="809"/>
      <c r="D431" s="442" t="s">
        <v>132</v>
      </c>
      <c r="E431" s="442" t="s">
        <v>2854</v>
      </c>
      <c r="F431" s="442" t="s">
        <v>223</v>
      </c>
      <c r="G431" s="464">
        <f>FAKRO!D125</f>
        <v>0</v>
      </c>
      <c r="H431" s="518">
        <f>FAKRO!F125*(1+'ADAOSURI AGENT'!$K$15)</f>
        <v>460</v>
      </c>
      <c r="I431" s="778"/>
      <c r="J431" s="445">
        <f t="shared" si="19"/>
        <v>0</v>
      </c>
      <c r="K431" s="860"/>
    </row>
    <row r="432" spans="1:11" ht="20.100000000000001" customHeight="1">
      <c r="A432" s="860"/>
      <c r="B432" s="808" t="str">
        <f>FAKRO!C126</f>
        <v xml:space="preserve">Fereastra  - PTP - V U5 ( cu trei foi de sticla ) </v>
      </c>
      <c r="C432" s="809"/>
      <c r="D432" s="442" t="s">
        <v>132</v>
      </c>
      <c r="E432" s="442" t="s">
        <v>2854</v>
      </c>
      <c r="F432" s="442" t="s">
        <v>223</v>
      </c>
      <c r="G432" s="464">
        <f>FAKRO!D126</f>
        <v>0</v>
      </c>
      <c r="H432" s="518">
        <f>FAKRO!F126*(1+'ADAOSURI AGENT'!$K$15)</f>
        <v>685</v>
      </c>
      <c r="I432" s="778"/>
      <c r="J432" s="445">
        <f t="shared" si="19"/>
        <v>0</v>
      </c>
      <c r="K432" s="860"/>
    </row>
    <row r="433" spans="1:11" ht="20.100000000000001" customHeight="1">
      <c r="A433" s="860"/>
      <c r="B433" s="808" t="str">
        <f>FAKRO!C127</f>
        <v>Rama EZV - A pt invelitori ondulate (cu jgheab ascuns)cu kit XDP</v>
      </c>
      <c r="C433" s="809"/>
      <c r="D433" s="442" t="s">
        <v>132</v>
      </c>
      <c r="E433" s="442" t="s">
        <v>2854</v>
      </c>
      <c r="F433" s="442" t="s">
        <v>223</v>
      </c>
      <c r="G433" s="464">
        <f>FAKRO!D127</f>
        <v>0</v>
      </c>
      <c r="H433" s="518">
        <f>FAKRO!F127*(1+'ADAOSURI AGENT'!$K$15)</f>
        <v>124</v>
      </c>
      <c r="I433" s="778"/>
      <c r="J433" s="445">
        <f t="shared" si="19"/>
        <v>0</v>
      </c>
      <c r="K433" s="860"/>
    </row>
    <row r="434" spans="1:11" ht="20.100000000000001" customHeight="1">
      <c r="A434" s="860"/>
      <c r="B434" s="808" t="str">
        <f>FAKRO!C128</f>
        <v>Rama EHV - A (pentru Romanic / cu jgheab ascuns)</v>
      </c>
      <c r="C434" s="809"/>
      <c r="D434" s="442" t="s">
        <v>132</v>
      </c>
      <c r="E434" s="442" t="s">
        <v>2854</v>
      </c>
      <c r="F434" s="442" t="s">
        <v>223</v>
      </c>
      <c r="G434" s="464">
        <f>FAKRO!D128</f>
        <v>0</v>
      </c>
      <c r="H434" s="518">
        <f>FAKRO!F128*(1+'ADAOSURI AGENT'!$K$15)</f>
        <v>106</v>
      </c>
      <c r="I434" s="778"/>
      <c r="J434" s="445">
        <f t="shared" si="19"/>
        <v>0</v>
      </c>
      <c r="K434" s="860"/>
    </row>
    <row r="435" spans="1:11" ht="10.35" customHeight="1">
      <c r="A435" s="860"/>
      <c r="B435" s="808" t="str">
        <f>FAKRO!C129</f>
        <v>Rama ESV ( invelitori plate )</v>
      </c>
      <c r="C435" s="809"/>
      <c r="D435" s="442" t="s">
        <v>132</v>
      </c>
      <c r="E435" s="442" t="s">
        <v>2854</v>
      </c>
      <c r="F435" s="442" t="s">
        <v>223</v>
      </c>
      <c r="G435" s="464">
        <f>FAKRO!D129</f>
        <v>0</v>
      </c>
      <c r="H435" s="518">
        <f>FAKRO!F129*(1+'ADAOSURI AGENT'!$K$15)</f>
        <v>88</v>
      </c>
      <c r="I435" s="778"/>
      <c r="J435" s="445">
        <f t="shared" si="19"/>
        <v>0</v>
      </c>
      <c r="K435" s="860"/>
    </row>
    <row r="436" spans="1:11" ht="10.35" customHeight="1">
      <c r="A436" s="860"/>
      <c r="B436" s="808" t="str">
        <f>FAKRO!C130</f>
        <v>Kit termoizolare termica -  XDP</v>
      </c>
      <c r="C436" s="809"/>
      <c r="D436" s="442" t="s">
        <v>132</v>
      </c>
      <c r="E436" s="442" t="s">
        <v>2854</v>
      </c>
      <c r="F436" s="442" t="s">
        <v>223</v>
      </c>
      <c r="G436" s="464">
        <f>FAKRO!D130</f>
        <v>0</v>
      </c>
      <c r="H436" s="518">
        <f>FAKRO!F130*(1+'ADAOSURI AGENT'!$K$15)</f>
        <v>42</v>
      </c>
      <c r="I436" s="778"/>
      <c r="J436" s="445">
        <f t="shared" si="19"/>
        <v>0</v>
      </c>
      <c r="K436" s="860"/>
    </row>
    <row r="437" spans="1:11" ht="10.35" customHeight="1">
      <c r="A437" s="860"/>
      <c r="B437" s="808" t="str">
        <f>FAKRO!C131</f>
        <v xml:space="preserve">Fereastra  - PTP - V U3 </v>
      </c>
      <c r="C437" s="809"/>
      <c r="D437" s="442" t="s">
        <v>126</v>
      </c>
      <c r="E437" s="442" t="s">
        <v>2854</v>
      </c>
      <c r="F437" s="442" t="s">
        <v>223</v>
      </c>
      <c r="G437" s="464">
        <f>FAKRO!D131</f>
        <v>0</v>
      </c>
      <c r="H437" s="518">
        <f>FAKRO!F131*(1+'ADAOSURI AGENT'!$K$15)</f>
        <v>413</v>
      </c>
      <c r="I437" s="778"/>
      <c r="J437" s="445">
        <f t="shared" si="19"/>
        <v>0</v>
      </c>
      <c r="K437" s="860"/>
    </row>
    <row r="438" spans="1:11" ht="20.100000000000001" customHeight="1">
      <c r="A438" s="860"/>
      <c r="B438" s="808" t="str">
        <f>FAKRO!C132</f>
        <v xml:space="preserve">Fereastra  - PTP - V U5 ( cu trei foi de sticla ) </v>
      </c>
      <c r="C438" s="809"/>
      <c r="D438" s="442" t="s">
        <v>126</v>
      </c>
      <c r="E438" s="442" t="s">
        <v>2854</v>
      </c>
      <c r="F438" s="442" t="s">
        <v>223</v>
      </c>
      <c r="G438" s="464">
        <f>FAKRO!D132</f>
        <v>0</v>
      </c>
      <c r="H438" s="518">
        <f>FAKRO!F132*(1+'ADAOSURI AGENT'!$K$15)</f>
        <v>615</v>
      </c>
      <c r="I438" s="778"/>
      <c r="J438" s="445">
        <f t="shared" si="19"/>
        <v>0</v>
      </c>
      <c r="K438" s="860"/>
    </row>
    <row r="439" spans="1:11" ht="20.100000000000001" customHeight="1">
      <c r="A439" s="860"/>
      <c r="B439" s="808" t="str">
        <f>FAKRO!C133</f>
        <v>Rama EZV - A pt invelitori ondulate (cu jgheab ascuns)cu kit XDP</v>
      </c>
      <c r="C439" s="809"/>
      <c r="D439" s="442" t="s">
        <v>126</v>
      </c>
      <c r="E439" s="442" t="s">
        <v>2854</v>
      </c>
      <c r="F439" s="442" t="s">
        <v>223</v>
      </c>
      <c r="G439" s="464">
        <f>FAKRO!D133</f>
        <v>0</v>
      </c>
      <c r="H439" s="518">
        <f>FAKRO!F133*(1+'ADAOSURI AGENT'!$K$15)</f>
        <v>119</v>
      </c>
      <c r="I439" s="778"/>
      <c r="J439" s="445">
        <f t="shared" si="19"/>
        <v>0</v>
      </c>
      <c r="K439" s="860"/>
    </row>
    <row r="440" spans="1:11" ht="20.100000000000001" customHeight="1">
      <c r="A440" s="860"/>
      <c r="B440" s="808" t="str">
        <f>FAKRO!C134</f>
        <v>Rama EHV - A (pentru Romanic / cu jgheab ascuns)</v>
      </c>
      <c r="C440" s="809"/>
      <c r="D440" s="442" t="s">
        <v>126</v>
      </c>
      <c r="E440" s="442" t="s">
        <v>2854</v>
      </c>
      <c r="F440" s="442" t="s">
        <v>223</v>
      </c>
      <c r="G440" s="464">
        <f>FAKRO!D134</f>
        <v>0</v>
      </c>
      <c r="H440" s="518">
        <f>FAKRO!F134*(1+'ADAOSURI AGENT'!$K$15)</f>
        <v>104</v>
      </c>
      <c r="I440" s="778"/>
      <c r="J440" s="445">
        <f t="shared" si="19"/>
        <v>0</v>
      </c>
      <c r="K440" s="860"/>
    </row>
    <row r="441" spans="1:11" ht="10.35" customHeight="1">
      <c r="A441" s="860"/>
      <c r="B441" s="808" t="str">
        <f>FAKRO!C135</f>
        <v>Rama ESV ( invelitori plate )</v>
      </c>
      <c r="C441" s="809"/>
      <c r="D441" s="442" t="s">
        <v>126</v>
      </c>
      <c r="E441" s="442" t="s">
        <v>2854</v>
      </c>
      <c r="F441" s="442" t="s">
        <v>223</v>
      </c>
      <c r="G441" s="464">
        <f>FAKRO!D135</f>
        <v>0</v>
      </c>
      <c r="H441" s="518">
        <f>FAKRO!F135*(1+'ADAOSURI AGENT'!$K$15)</f>
        <v>86</v>
      </c>
      <c r="I441" s="778"/>
      <c r="J441" s="445">
        <f t="shared" si="19"/>
        <v>0</v>
      </c>
      <c r="K441" s="860"/>
    </row>
    <row r="442" spans="1:11" ht="10.35" customHeight="1">
      <c r="A442" s="860"/>
      <c r="B442" s="808" t="str">
        <f>FAKRO!C136</f>
        <v>Kit termoizolare termica -  XDP</v>
      </c>
      <c r="C442" s="809"/>
      <c r="D442" s="442" t="s">
        <v>126</v>
      </c>
      <c r="E442" s="442" t="s">
        <v>2854</v>
      </c>
      <c r="F442" s="442" t="s">
        <v>223</v>
      </c>
      <c r="G442" s="464">
        <f>FAKRO!D136</f>
        <v>0</v>
      </c>
      <c r="H442" s="518">
        <f>FAKRO!F136*(1+'ADAOSURI AGENT'!$K$15)</f>
        <v>42</v>
      </c>
      <c r="I442" s="778"/>
      <c r="J442" s="445">
        <f t="shared" si="19"/>
        <v>0</v>
      </c>
      <c r="K442" s="860"/>
    </row>
    <row r="443" spans="1:11" ht="10.35" customHeight="1">
      <c r="A443" s="860"/>
      <c r="B443" s="808" t="str">
        <f>FAKRO!C137</f>
        <v xml:space="preserve">Fereastra  - PTP - V U3 </v>
      </c>
      <c r="C443" s="809"/>
      <c r="D443" s="442" t="s">
        <v>127</v>
      </c>
      <c r="E443" s="442" t="s">
        <v>2854</v>
      </c>
      <c r="F443" s="442" t="s">
        <v>223</v>
      </c>
      <c r="G443" s="464">
        <f>FAKRO!D137</f>
        <v>0</v>
      </c>
      <c r="H443" s="518">
        <f>FAKRO!F137*(1+'ADAOSURI AGENT'!$K$15)</f>
        <v>444</v>
      </c>
      <c r="I443" s="778"/>
      <c r="J443" s="445">
        <f t="shared" si="19"/>
        <v>0</v>
      </c>
      <c r="K443" s="860"/>
    </row>
    <row r="444" spans="1:11" ht="20.100000000000001" customHeight="1">
      <c r="A444" s="860"/>
      <c r="B444" s="808" t="str">
        <f>FAKRO!C138</f>
        <v xml:space="preserve">Fereastra  - PTP - V U5 ( cu trei foi de sticla ) </v>
      </c>
      <c r="C444" s="809"/>
      <c r="D444" s="442" t="s">
        <v>127</v>
      </c>
      <c r="E444" s="442" t="s">
        <v>2854</v>
      </c>
      <c r="F444" s="442" t="s">
        <v>223</v>
      </c>
      <c r="G444" s="464">
        <f>FAKRO!D138</f>
        <v>0</v>
      </c>
      <c r="H444" s="518">
        <f>FAKRO!F138*(1+'ADAOSURI AGENT'!$K$15)</f>
        <v>685</v>
      </c>
      <c r="I444" s="778"/>
      <c r="J444" s="445">
        <f t="shared" si="19"/>
        <v>0</v>
      </c>
      <c r="K444" s="860"/>
    </row>
    <row r="445" spans="1:11" ht="20.100000000000001" customHeight="1">
      <c r="A445" s="860"/>
      <c r="B445" s="808" t="str">
        <f>FAKRO!C139</f>
        <v>Rama EZV - A pt invelitori ondulate (cu jgheab ascuns)cu kit XDP</v>
      </c>
      <c r="C445" s="809"/>
      <c r="D445" s="442" t="s">
        <v>127</v>
      </c>
      <c r="E445" s="442" t="s">
        <v>2854</v>
      </c>
      <c r="F445" s="442" t="s">
        <v>223</v>
      </c>
      <c r="G445" s="464">
        <f>FAKRO!D139</f>
        <v>0</v>
      </c>
      <c r="H445" s="518">
        <f>FAKRO!F139*(1+'ADAOSURI AGENT'!$K$15)</f>
        <v>124</v>
      </c>
      <c r="I445" s="778"/>
      <c r="J445" s="445">
        <f t="shared" si="19"/>
        <v>0</v>
      </c>
      <c r="K445" s="860"/>
    </row>
    <row r="446" spans="1:11" ht="20.100000000000001" customHeight="1">
      <c r="A446" s="860"/>
      <c r="B446" s="808" t="str">
        <f>FAKRO!C140</f>
        <v>Rama EHV - A (pentru Romanic / cu jgheab ascuns)</v>
      </c>
      <c r="C446" s="809"/>
      <c r="D446" s="442" t="s">
        <v>127</v>
      </c>
      <c r="E446" s="442" t="s">
        <v>2854</v>
      </c>
      <c r="F446" s="442" t="s">
        <v>223</v>
      </c>
      <c r="G446" s="464">
        <f>FAKRO!D140</f>
        <v>0</v>
      </c>
      <c r="H446" s="518">
        <f>FAKRO!F140*(1+'ADAOSURI AGENT'!$K$15)</f>
        <v>106</v>
      </c>
      <c r="I446" s="778"/>
      <c r="J446" s="445">
        <f t="shared" si="19"/>
        <v>0</v>
      </c>
      <c r="K446" s="860"/>
    </row>
    <row r="447" spans="1:11" ht="10.35" customHeight="1">
      <c r="A447" s="860"/>
      <c r="B447" s="808" t="str">
        <f>FAKRO!C141</f>
        <v>Rama ESV ( invelitori plate )</v>
      </c>
      <c r="C447" s="809"/>
      <c r="D447" s="442" t="s">
        <v>127</v>
      </c>
      <c r="E447" s="442" t="s">
        <v>2854</v>
      </c>
      <c r="F447" s="442" t="s">
        <v>223</v>
      </c>
      <c r="G447" s="464">
        <f>FAKRO!D141</f>
        <v>0</v>
      </c>
      <c r="H447" s="518">
        <f>FAKRO!F141*(1+'ADAOSURI AGENT'!$K$15)</f>
        <v>88</v>
      </c>
      <c r="I447" s="778"/>
      <c r="J447" s="445">
        <f t="shared" si="19"/>
        <v>0</v>
      </c>
      <c r="K447" s="860"/>
    </row>
    <row r="448" spans="1:11" ht="10.35" customHeight="1">
      <c r="A448" s="860"/>
      <c r="B448" s="808" t="str">
        <f>FAKRO!C142</f>
        <v>Kit termoizolare termica -  XDP</v>
      </c>
      <c r="C448" s="809"/>
      <c r="D448" s="442" t="s">
        <v>127</v>
      </c>
      <c r="E448" s="442" t="s">
        <v>2854</v>
      </c>
      <c r="F448" s="442" t="s">
        <v>223</v>
      </c>
      <c r="G448" s="464">
        <f>FAKRO!D142</f>
        <v>0</v>
      </c>
      <c r="H448" s="518">
        <f>FAKRO!F142*(1+'ADAOSURI AGENT'!$K$15)</f>
        <v>42</v>
      </c>
      <c r="I448" s="778"/>
      <c r="J448" s="445">
        <f t="shared" si="19"/>
        <v>0</v>
      </c>
      <c r="K448" s="860"/>
    </row>
    <row r="449" spans="1:11" ht="10.35" customHeight="1">
      <c r="A449" s="860"/>
      <c r="B449" s="808" t="str">
        <f>FAKRO!C143</f>
        <v xml:space="preserve">Fereastra  - PTP - V U3 </v>
      </c>
      <c r="C449" s="809"/>
      <c r="D449" s="442" t="s">
        <v>128</v>
      </c>
      <c r="E449" s="442" t="s">
        <v>2854</v>
      </c>
      <c r="F449" s="442" t="s">
        <v>223</v>
      </c>
      <c r="G449" s="464">
        <f>FAKRO!D143</f>
        <v>0</v>
      </c>
      <c r="H449" s="518">
        <f>FAKRO!F143*(1+'ADAOSURI AGENT'!$K$15)</f>
        <v>479</v>
      </c>
      <c r="I449" s="778"/>
      <c r="J449" s="445">
        <f t="shared" si="19"/>
        <v>0</v>
      </c>
      <c r="K449" s="860"/>
    </row>
    <row r="450" spans="1:11" ht="20.100000000000001" customHeight="1">
      <c r="A450" s="860"/>
      <c r="B450" s="808" t="str">
        <f>FAKRO!C144</f>
        <v xml:space="preserve">Fereastra  - PTP - V U5 ( cu trei foi de sticla ) </v>
      </c>
      <c r="C450" s="809"/>
      <c r="D450" s="442" t="s">
        <v>128</v>
      </c>
      <c r="E450" s="442" t="s">
        <v>2854</v>
      </c>
      <c r="F450" s="442" t="s">
        <v>223</v>
      </c>
      <c r="G450" s="464">
        <f>FAKRO!D144</f>
        <v>0</v>
      </c>
      <c r="H450" s="518">
        <f>FAKRO!F144*(1+'ADAOSURI AGENT'!$K$15)</f>
        <v>772</v>
      </c>
      <c r="I450" s="778"/>
      <c r="J450" s="445">
        <f t="shared" si="19"/>
        <v>0</v>
      </c>
      <c r="K450" s="860"/>
    </row>
    <row r="451" spans="1:11" ht="20.100000000000001" customHeight="1">
      <c r="A451" s="860"/>
      <c r="B451" s="808" t="str">
        <f>FAKRO!C145</f>
        <v>Rama EZV - A pt invelitori ondulate (cu jgheab ascuns)cu kit XDP</v>
      </c>
      <c r="C451" s="809"/>
      <c r="D451" s="442" t="s">
        <v>128</v>
      </c>
      <c r="E451" s="442" t="s">
        <v>2854</v>
      </c>
      <c r="F451" s="442" t="s">
        <v>223</v>
      </c>
      <c r="G451" s="464">
        <f>FAKRO!D145</f>
        <v>0</v>
      </c>
      <c r="H451" s="518">
        <f>FAKRO!F145*(1+'ADAOSURI AGENT'!$K$15)</f>
        <v>128</v>
      </c>
      <c r="I451" s="778"/>
      <c r="J451" s="445">
        <f t="shared" si="19"/>
        <v>0</v>
      </c>
      <c r="K451" s="860"/>
    </row>
    <row r="452" spans="1:11" ht="20.100000000000001" customHeight="1">
      <c r="A452" s="860"/>
      <c r="B452" s="808" t="str">
        <f>FAKRO!C146</f>
        <v>Rama EHV - A (pentru Romanic / cu jgheab ascuns)</v>
      </c>
      <c r="C452" s="809"/>
      <c r="D452" s="442" t="s">
        <v>128</v>
      </c>
      <c r="E452" s="442" t="s">
        <v>2854</v>
      </c>
      <c r="F452" s="442" t="s">
        <v>223</v>
      </c>
      <c r="G452" s="464">
        <f>FAKRO!D146</f>
        <v>0</v>
      </c>
      <c r="H452" s="518">
        <f>FAKRO!F146*(1+'ADAOSURI AGENT'!$K$15)</f>
        <v>110</v>
      </c>
      <c r="I452" s="778"/>
      <c r="J452" s="445">
        <f t="shared" si="19"/>
        <v>0</v>
      </c>
      <c r="K452" s="860"/>
    </row>
    <row r="453" spans="1:11" ht="10.35" customHeight="1">
      <c r="A453" s="860"/>
      <c r="B453" s="808" t="str">
        <f>FAKRO!C147</f>
        <v>Rama ESV ( invelitori plate )</v>
      </c>
      <c r="C453" s="809"/>
      <c r="D453" s="442" t="s">
        <v>128</v>
      </c>
      <c r="E453" s="442" t="s">
        <v>2854</v>
      </c>
      <c r="F453" s="442" t="s">
        <v>223</v>
      </c>
      <c r="G453" s="464">
        <f>FAKRO!D147</f>
        <v>0</v>
      </c>
      <c r="H453" s="518">
        <f>FAKRO!F147*(1+'ADAOSURI AGENT'!$K$15)</f>
        <v>100</v>
      </c>
      <c r="I453" s="778"/>
      <c r="J453" s="445">
        <f t="shared" si="19"/>
        <v>0</v>
      </c>
      <c r="K453" s="860"/>
    </row>
    <row r="454" spans="1:11" ht="10.35" customHeight="1">
      <c r="A454" s="860"/>
      <c r="B454" s="808" t="str">
        <f>FAKRO!C148</f>
        <v>Kit termoizolare termica -  XDP</v>
      </c>
      <c r="C454" s="809"/>
      <c r="D454" s="442" t="s">
        <v>128</v>
      </c>
      <c r="E454" s="442" t="s">
        <v>2854</v>
      </c>
      <c r="F454" s="442" t="s">
        <v>223</v>
      </c>
      <c r="G454" s="464">
        <f>FAKRO!D148</f>
        <v>0</v>
      </c>
      <c r="H454" s="518">
        <f>FAKRO!F148*(1+'ADAOSURI AGENT'!$K$15)</f>
        <v>42</v>
      </c>
      <c r="I454" s="778"/>
      <c r="J454" s="445">
        <f t="shared" si="19"/>
        <v>0</v>
      </c>
      <c r="K454" s="860"/>
    </row>
    <row r="455" spans="1:11" ht="10.35" customHeight="1">
      <c r="A455" s="860"/>
      <c r="B455" s="808" t="str">
        <f>FAKRO!C149</f>
        <v xml:space="preserve">Fereastra  - PTP - V U3 </v>
      </c>
      <c r="C455" s="809"/>
      <c r="D455" s="442" t="s">
        <v>131</v>
      </c>
      <c r="E455" s="442" t="s">
        <v>2854</v>
      </c>
      <c r="F455" s="442" t="s">
        <v>223</v>
      </c>
      <c r="G455" s="464">
        <f>FAKRO!D149</f>
        <v>0</v>
      </c>
      <c r="H455" s="518">
        <f>FAKRO!F149*(1+'ADAOSURI AGENT'!$K$15)</f>
        <v>535</v>
      </c>
      <c r="I455" s="778"/>
      <c r="J455" s="445">
        <f t="shared" si="19"/>
        <v>0</v>
      </c>
      <c r="K455" s="860"/>
    </row>
    <row r="456" spans="1:11" ht="20.100000000000001" customHeight="1">
      <c r="A456" s="860"/>
      <c r="B456" s="808" t="str">
        <f>FAKRO!C150</f>
        <v xml:space="preserve">Fereastra  - PTP - V U5 ( cu trei foi de sticla ) </v>
      </c>
      <c r="C456" s="809"/>
      <c r="D456" s="442" t="s">
        <v>131</v>
      </c>
      <c r="E456" s="442" t="s">
        <v>2854</v>
      </c>
      <c r="F456" s="442" t="s">
        <v>223</v>
      </c>
      <c r="G456" s="464">
        <f>FAKRO!D150</f>
        <v>0</v>
      </c>
      <c r="H456" s="518">
        <f>FAKRO!F150*(1+'ADAOSURI AGENT'!$K$15)</f>
        <v>832</v>
      </c>
      <c r="I456" s="778"/>
      <c r="J456" s="445">
        <f t="shared" si="19"/>
        <v>0</v>
      </c>
      <c r="K456" s="860"/>
    </row>
    <row r="457" spans="1:11" ht="20.100000000000001" customHeight="1">
      <c r="A457" s="860"/>
      <c r="B457" s="808" t="str">
        <f>FAKRO!C151</f>
        <v>Rama EZV - A pt invelitori ondulate (cu jgheab ascuns)cu kit XDP</v>
      </c>
      <c r="C457" s="809"/>
      <c r="D457" s="442" t="s">
        <v>131</v>
      </c>
      <c r="E457" s="442" t="s">
        <v>2854</v>
      </c>
      <c r="F457" s="442" t="s">
        <v>223</v>
      </c>
      <c r="G457" s="464">
        <f>FAKRO!D151</f>
        <v>0</v>
      </c>
      <c r="H457" s="518">
        <f>FAKRO!F151*(1+'ADAOSURI AGENT'!$K$15)</f>
        <v>142</v>
      </c>
      <c r="I457" s="778"/>
      <c r="J457" s="445">
        <f t="shared" si="19"/>
        <v>0</v>
      </c>
      <c r="K457" s="860"/>
    </row>
    <row r="458" spans="1:11" ht="20.100000000000001" customHeight="1">
      <c r="A458" s="860"/>
      <c r="B458" s="808" t="str">
        <f>FAKRO!C152</f>
        <v>Rama EHV - A (pentru Romanic / cu jgheab ascuns)</v>
      </c>
      <c r="C458" s="809"/>
      <c r="D458" s="442" t="s">
        <v>131</v>
      </c>
      <c r="E458" s="442" t="s">
        <v>2854</v>
      </c>
      <c r="F458" s="442" t="s">
        <v>223</v>
      </c>
      <c r="G458" s="464">
        <f>FAKRO!D152</f>
        <v>0</v>
      </c>
      <c r="H458" s="518">
        <f>FAKRO!F152*(1+'ADAOSURI AGENT'!$K$15)</f>
        <v>137</v>
      </c>
      <c r="I458" s="778"/>
      <c r="J458" s="445">
        <f t="shared" si="19"/>
        <v>0</v>
      </c>
      <c r="K458" s="860"/>
    </row>
    <row r="459" spans="1:11" ht="10.35" customHeight="1">
      <c r="A459" s="860"/>
      <c r="B459" s="808" t="str">
        <f>FAKRO!C153</f>
        <v>Rama ESV ( invelitori plate )</v>
      </c>
      <c r="C459" s="809"/>
      <c r="D459" s="442" t="s">
        <v>131</v>
      </c>
      <c r="E459" s="442" t="s">
        <v>2854</v>
      </c>
      <c r="F459" s="442" t="s">
        <v>223</v>
      </c>
      <c r="G459" s="464">
        <f>FAKRO!D153</f>
        <v>0</v>
      </c>
      <c r="H459" s="518">
        <f>FAKRO!F153*(1+'ADAOSURI AGENT'!$K$15)</f>
        <v>111</v>
      </c>
      <c r="I459" s="778"/>
      <c r="J459" s="445">
        <f t="shared" si="19"/>
        <v>0</v>
      </c>
      <c r="K459" s="860"/>
    </row>
    <row r="460" spans="1:11" ht="10.35" customHeight="1">
      <c r="A460" s="860"/>
      <c r="B460" s="808" t="str">
        <f>FAKRO!C154</f>
        <v>Kit termoizolare termica -  XDP</v>
      </c>
      <c r="C460" s="809"/>
      <c r="D460" s="442" t="s">
        <v>131</v>
      </c>
      <c r="E460" s="442" t="s">
        <v>2854</v>
      </c>
      <c r="F460" s="442" t="s">
        <v>223</v>
      </c>
      <c r="G460" s="464">
        <f>FAKRO!D154</f>
        <v>0</v>
      </c>
      <c r="H460" s="518">
        <f>FAKRO!F154*(1+'ADAOSURI AGENT'!$K$15)</f>
        <v>42</v>
      </c>
      <c r="I460" s="778"/>
      <c r="J460" s="445">
        <f t="shared" si="19"/>
        <v>0</v>
      </c>
      <c r="K460" s="860"/>
    </row>
    <row r="461" spans="1:11" ht="10.35" customHeight="1">
      <c r="A461" s="860"/>
      <c r="B461" s="808" t="str">
        <f>FAKRO!C155</f>
        <v xml:space="preserve">Fereastra  - PTP - V U3 </v>
      </c>
      <c r="C461" s="809"/>
      <c r="D461" s="442" t="s">
        <v>129</v>
      </c>
      <c r="E461" s="442" t="s">
        <v>2854</v>
      </c>
      <c r="F461" s="442" t="s">
        <v>223</v>
      </c>
      <c r="G461" s="464">
        <f>FAKRO!D155</f>
        <v>0</v>
      </c>
      <c r="H461" s="518">
        <f>FAKRO!F155*(1+'ADAOSURI AGENT'!$K$15)</f>
        <v>537</v>
      </c>
      <c r="I461" s="778"/>
      <c r="J461" s="445">
        <f t="shared" si="19"/>
        <v>0</v>
      </c>
      <c r="K461" s="860"/>
    </row>
    <row r="462" spans="1:11" ht="20.100000000000001" customHeight="1">
      <c r="A462" s="860"/>
      <c r="B462" s="808" t="str">
        <f>FAKRO!C156</f>
        <v xml:space="preserve">Fereastra  - PTP - V U5 ( cu trei foi de sticla ) </v>
      </c>
      <c r="C462" s="809"/>
      <c r="D462" s="442" t="s">
        <v>129</v>
      </c>
      <c r="E462" s="442" t="s">
        <v>2854</v>
      </c>
      <c r="F462" s="442" t="s">
        <v>223</v>
      </c>
      <c r="G462" s="464">
        <f>FAKRO!D156</f>
        <v>0</v>
      </c>
      <c r="H462" s="518">
        <f>FAKRO!F156*(1+'ADAOSURI AGENT'!$K$15)</f>
        <v>805</v>
      </c>
      <c r="I462" s="778"/>
      <c r="J462" s="445">
        <f t="shared" si="19"/>
        <v>0</v>
      </c>
      <c r="K462" s="860"/>
    </row>
    <row r="463" spans="1:11" ht="20.100000000000001" customHeight="1">
      <c r="A463" s="860"/>
      <c r="B463" s="808" t="str">
        <f>FAKRO!C157</f>
        <v>Rama EZV - A pt invelitori ondulate (cu jgheab ascuns)cu kit XDP</v>
      </c>
      <c r="C463" s="809"/>
      <c r="D463" s="442" t="s">
        <v>129</v>
      </c>
      <c r="E463" s="442" t="s">
        <v>2854</v>
      </c>
      <c r="F463" s="442" t="s">
        <v>223</v>
      </c>
      <c r="G463" s="464">
        <f>FAKRO!D157</f>
        <v>0</v>
      </c>
      <c r="H463" s="518">
        <f>FAKRO!F157*(1+'ADAOSURI AGENT'!$K$15)</f>
        <v>130</v>
      </c>
      <c r="I463" s="778"/>
      <c r="J463" s="445">
        <f t="shared" si="19"/>
        <v>0</v>
      </c>
      <c r="K463" s="860"/>
    </row>
    <row r="464" spans="1:11" ht="20.100000000000001" customHeight="1">
      <c r="A464" s="860"/>
      <c r="B464" s="808" t="str">
        <f>FAKRO!C158</f>
        <v>Rama EHV - A (pentru Romanic / cu jgheab ascuns)</v>
      </c>
      <c r="C464" s="809"/>
      <c r="D464" s="442" t="s">
        <v>129</v>
      </c>
      <c r="E464" s="442" t="s">
        <v>2854</v>
      </c>
      <c r="F464" s="442" t="s">
        <v>223</v>
      </c>
      <c r="G464" s="464">
        <f>FAKRO!D158</f>
        <v>0</v>
      </c>
      <c r="H464" s="518">
        <f>FAKRO!F158*(1+'ADAOSURI AGENT'!$K$15)</f>
        <v>117</v>
      </c>
      <c r="I464" s="778"/>
      <c r="J464" s="445">
        <f t="shared" si="19"/>
        <v>0</v>
      </c>
      <c r="K464" s="860"/>
    </row>
    <row r="465" spans="1:11" ht="10.35" customHeight="1">
      <c r="A465" s="860"/>
      <c r="B465" s="808" t="str">
        <f>FAKRO!C159</f>
        <v>Rama ESV ( invelitori plate )</v>
      </c>
      <c r="C465" s="809"/>
      <c r="D465" s="442" t="s">
        <v>129</v>
      </c>
      <c r="E465" s="442" t="s">
        <v>2854</v>
      </c>
      <c r="F465" s="442" t="s">
        <v>223</v>
      </c>
      <c r="G465" s="464">
        <f>FAKRO!D159</f>
        <v>0</v>
      </c>
      <c r="H465" s="518">
        <f>FAKRO!F159*(1+'ADAOSURI AGENT'!$K$15)</f>
        <v>104</v>
      </c>
      <c r="I465" s="778"/>
      <c r="J465" s="445">
        <f t="shared" si="19"/>
        <v>0</v>
      </c>
      <c r="K465" s="860"/>
    </row>
    <row r="466" spans="1:11" ht="10.35" customHeight="1">
      <c r="A466" s="860"/>
      <c r="B466" s="808" t="str">
        <f>FAKRO!C160</f>
        <v>Kit termoizolare termica -  XDP</v>
      </c>
      <c r="C466" s="809"/>
      <c r="D466" s="442" t="s">
        <v>129</v>
      </c>
      <c r="E466" s="442" t="s">
        <v>2854</v>
      </c>
      <c r="F466" s="442" t="s">
        <v>223</v>
      </c>
      <c r="G466" s="464">
        <f>FAKRO!D160</f>
        <v>0</v>
      </c>
      <c r="H466" s="518">
        <f>FAKRO!F160*(1+'ADAOSURI AGENT'!$K$15)</f>
        <v>42</v>
      </c>
      <c r="I466" s="778"/>
      <c r="J466" s="445">
        <f t="shared" ref="J466:J472" si="20">G466*H466*(1-I$401)</f>
        <v>0</v>
      </c>
      <c r="K466" s="860"/>
    </row>
    <row r="467" spans="1:11" ht="10.35" customHeight="1">
      <c r="A467" s="860"/>
      <c r="B467" s="808" t="str">
        <f>FAKRO!C161</f>
        <v xml:space="preserve">Fereastra  - PTP - V U3 </v>
      </c>
      <c r="C467" s="809"/>
      <c r="D467" s="442" t="s">
        <v>130</v>
      </c>
      <c r="E467" s="442" t="s">
        <v>2854</v>
      </c>
      <c r="F467" s="442" t="s">
        <v>223</v>
      </c>
      <c r="G467" s="464">
        <f>FAKRO!D161</f>
        <v>0</v>
      </c>
      <c r="H467" s="518">
        <f>FAKRO!F161*(1+'ADAOSURI AGENT'!$K$15)</f>
        <v>574</v>
      </c>
      <c r="I467" s="778"/>
      <c r="J467" s="445">
        <f t="shared" si="20"/>
        <v>0</v>
      </c>
      <c r="K467" s="860"/>
    </row>
    <row r="468" spans="1:11" ht="20.100000000000001" customHeight="1">
      <c r="A468" s="860"/>
      <c r="B468" s="808" t="str">
        <f>FAKRO!C162</f>
        <v xml:space="preserve">Fereastra  - PTP - V U5 ( cu trei foi de sticla ) </v>
      </c>
      <c r="C468" s="809"/>
      <c r="D468" s="442" t="s">
        <v>130</v>
      </c>
      <c r="E468" s="442" t="s">
        <v>2854</v>
      </c>
      <c r="F468" s="442" t="s">
        <v>223</v>
      </c>
      <c r="G468" s="464">
        <f>FAKRO!D162</f>
        <v>0</v>
      </c>
      <c r="H468" s="518">
        <f>FAKRO!F162*(1+'ADAOSURI AGENT'!$K$15)</f>
        <v>863</v>
      </c>
      <c r="I468" s="778"/>
      <c r="J468" s="445">
        <f t="shared" si="20"/>
        <v>0</v>
      </c>
      <c r="K468" s="860"/>
    </row>
    <row r="469" spans="1:11" ht="20.100000000000001" customHeight="1">
      <c r="A469" s="860"/>
      <c r="B469" s="808" t="str">
        <f>FAKRO!C163</f>
        <v>Rama EZV - A pt invelitori ondulate (cu jgheab ascuns)cu kit XDP</v>
      </c>
      <c r="C469" s="809"/>
      <c r="D469" s="442" t="s">
        <v>130</v>
      </c>
      <c r="E469" s="442" t="s">
        <v>2854</v>
      </c>
      <c r="F469" s="442" t="s">
        <v>223</v>
      </c>
      <c r="G469" s="464">
        <f>FAKRO!D163</f>
        <v>0</v>
      </c>
      <c r="H469" s="518">
        <f>FAKRO!F163*(1+'ADAOSURI AGENT'!$K$15)</f>
        <v>134</v>
      </c>
      <c r="I469" s="778"/>
      <c r="J469" s="445">
        <f t="shared" si="20"/>
        <v>0</v>
      </c>
      <c r="K469" s="860"/>
    </row>
    <row r="470" spans="1:11" ht="20.100000000000001" customHeight="1">
      <c r="A470" s="860"/>
      <c r="B470" s="808" t="str">
        <f>FAKRO!C164</f>
        <v>Rama EHV - A (pentru Romanic / cu jgheab ascuns)</v>
      </c>
      <c r="C470" s="809"/>
      <c r="D470" s="442" t="s">
        <v>130</v>
      </c>
      <c r="E470" s="442" t="s">
        <v>2854</v>
      </c>
      <c r="F470" s="442" t="s">
        <v>223</v>
      </c>
      <c r="G470" s="464">
        <f>FAKRO!D164</f>
        <v>0</v>
      </c>
      <c r="H470" s="518">
        <f>FAKRO!F164*(1+'ADAOSURI AGENT'!$K$15)</f>
        <v>119</v>
      </c>
      <c r="I470" s="778"/>
      <c r="J470" s="445">
        <f>G470*H470*(1-I$401)</f>
        <v>0</v>
      </c>
      <c r="K470" s="860"/>
    </row>
    <row r="471" spans="1:11" ht="10.35" customHeight="1">
      <c r="A471" s="860"/>
      <c r="B471" s="808" t="str">
        <f>FAKRO!C165</f>
        <v>Rama ESV ( invelitori plate )</v>
      </c>
      <c r="C471" s="809"/>
      <c r="D471" s="442" t="s">
        <v>130</v>
      </c>
      <c r="E471" s="442" t="s">
        <v>2854</v>
      </c>
      <c r="F471" s="442" t="s">
        <v>223</v>
      </c>
      <c r="G471" s="464">
        <f>FAKRO!D165</f>
        <v>0</v>
      </c>
      <c r="H471" s="518">
        <f>FAKRO!F165*(1+'ADAOSURI AGENT'!$K$15)</f>
        <v>107</v>
      </c>
      <c r="I471" s="778"/>
      <c r="J471" s="445">
        <f t="shared" si="20"/>
        <v>0</v>
      </c>
      <c r="K471" s="860"/>
    </row>
    <row r="472" spans="1:11" ht="10.35" customHeight="1" thickBot="1">
      <c r="A472" s="860"/>
      <c r="B472" s="810" t="str">
        <f>FAKRO!C166</f>
        <v>Kit termoizolare termica -  XDP</v>
      </c>
      <c r="C472" s="811"/>
      <c r="D472" s="442" t="s">
        <v>130</v>
      </c>
      <c r="E472" s="446" t="s">
        <v>2854</v>
      </c>
      <c r="F472" s="446" t="s">
        <v>223</v>
      </c>
      <c r="G472" s="466">
        <f>FAKRO!D166</f>
        <v>0</v>
      </c>
      <c r="H472" s="518">
        <f>FAKRO!F166*(1+'ADAOSURI AGENT'!$K$15)</f>
        <v>42</v>
      </c>
      <c r="I472" s="779"/>
      <c r="J472" s="447">
        <f t="shared" si="20"/>
        <v>0</v>
      </c>
      <c r="K472" s="860"/>
    </row>
    <row r="473" spans="1:11" ht="10.35" customHeight="1">
      <c r="A473" s="860"/>
      <c r="B473" s="808" t="str">
        <f>FAKRO!C176</f>
        <v xml:space="preserve">Fereastra B fara clapeta </v>
      </c>
      <c r="C473" s="809"/>
      <c r="D473" s="442" t="s">
        <v>121</v>
      </c>
      <c r="E473" s="442" t="s">
        <v>2855</v>
      </c>
      <c r="F473" s="442" t="s">
        <v>223</v>
      </c>
      <c r="G473" s="464">
        <f>FAKRO!D176</f>
        <v>0</v>
      </c>
      <c r="H473" s="518">
        <f>FAKRO!F176*(1+'ADAOSURI AGENT'!$K$18)</f>
        <v>162</v>
      </c>
      <c r="I473" s="815">
        <f>FAKRO!E199</f>
        <v>0</v>
      </c>
      <c r="J473" s="445">
        <f>G473*H473*(1-I$473)</f>
        <v>0</v>
      </c>
      <c r="K473" s="860"/>
    </row>
    <row r="474" spans="1:11" ht="10.35" customHeight="1">
      <c r="A474" s="860"/>
      <c r="B474" s="808" t="str">
        <f>FAKRO!C177</f>
        <v>Rama invelitori ondulate TZ</v>
      </c>
      <c r="C474" s="809"/>
      <c r="D474" s="442" t="s">
        <v>121</v>
      </c>
      <c r="E474" s="442" t="s">
        <v>2855</v>
      </c>
      <c r="F474" s="442" t="s">
        <v>223</v>
      </c>
      <c r="G474" s="464">
        <f>FAKRO!D177</f>
        <v>0</v>
      </c>
      <c r="H474" s="518">
        <f>FAKRO!F177*(1+'ADAOSURI AGENT'!$K$18)</f>
        <v>52</v>
      </c>
      <c r="I474" s="815"/>
      <c r="J474" s="445">
        <f t="shared" ref="J474:J493" si="21">G474*H474*(1-I$473)</f>
        <v>0</v>
      </c>
      <c r="K474" s="860"/>
    </row>
    <row r="475" spans="1:11" ht="10.35" customHeight="1">
      <c r="A475" s="860"/>
      <c r="B475" s="808" t="str">
        <f>FAKRO!C178</f>
        <v xml:space="preserve">Rama ESV </v>
      </c>
      <c r="C475" s="809"/>
      <c r="D475" s="442" t="s">
        <v>121</v>
      </c>
      <c r="E475" s="442" t="s">
        <v>2855</v>
      </c>
      <c r="F475" s="442" t="s">
        <v>223</v>
      </c>
      <c r="G475" s="464">
        <f>FAKRO!D178</f>
        <v>0</v>
      </c>
      <c r="H475" s="518">
        <f>FAKRO!F178*(1+'ADAOSURI AGENT'!$K$18)</f>
        <v>47</v>
      </c>
      <c r="I475" s="815"/>
      <c r="J475" s="445">
        <f t="shared" si="21"/>
        <v>0</v>
      </c>
      <c r="K475" s="860"/>
    </row>
    <row r="476" spans="1:11" ht="10.35" customHeight="1">
      <c r="A476" s="860"/>
      <c r="B476" s="808" t="str">
        <f>FAKRO!C179</f>
        <v xml:space="preserve">Fereastra B fara clapeta </v>
      </c>
      <c r="C476" s="809"/>
      <c r="D476" s="442" t="s">
        <v>123</v>
      </c>
      <c r="E476" s="442" t="s">
        <v>2855</v>
      </c>
      <c r="F476" s="442" t="s">
        <v>223</v>
      </c>
      <c r="G476" s="464">
        <f>FAKRO!D179</f>
        <v>0</v>
      </c>
      <c r="H476" s="518">
        <f>FAKRO!F179*(1+'ADAOSURI AGENT'!$K$18)</f>
        <v>174</v>
      </c>
      <c r="I476" s="815"/>
      <c r="J476" s="445">
        <f t="shared" si="21"/>
        <v>0</v>
      </c>
      <c r="K476" s="860"/>
    </row>
    <row r="477" spans="1:11" ht="10.35" customHeight="1">
      <c r="A477" s="860"/>
      <c r="B477" s="808" t="str">
        <f>FAKRO!C180</f>
        <v>Rama invelitori ondulate TZ</v>
      </c>
      <c r="C477" s="809"/>
      <c r="D477" s="442" t="s">
        <v>123</v>
      </c>
      <c r="E477" s="442" t="s">
        <v>2855</v>
      </c>
      <c r="F477" s="442" t="s">
        <v>223</v>
      </c>
      <c r="G477" s="464">
        <f>FAKRO!D180</f>
        <v>0</v>
      </c>
      <c r="H477" s="518">
        <f>FAKRO!F180*(1+'ADAOSURI AGENT'!$K$18)</f>
        <v>53</v>
      </c>
      <c r="I477" s="815"/>
      <c r="J477" s="445">
        <f>G477*H477*(1-I$473)</f>
        <v>0</v>
      </c>
      <c r="K477" s="860"/>
    </row>
    <row r="478" spans="1:11" ht="10.35" customHeight="1">
      <c r="A478" s="860"/>
      <c r="B478" s="808" t="str">
        <f>FAKRO!C181</f>
        <v xml:space="preserve">Rama ESV </v>
      </c>
      <c r="C478" s="809"/>
      <c r="D478" s="442" t="s">
        <v>123</v>
      </c>
      <c r="E478" s="442" t="s">
        <v>2855</v>
      </c>
      <c r="F478" s="442" t="s">
        <v>223</v>
      </c>
      <c r="G478" s="464">
        <f>FAKRO!D181</f>
        <v>0</v>
      </c>
      <c r="H478" s="518">
        <f>FAKRO!F181*(1+'ADAOSURI AGENT'!$K$18)</f>
        <v>52</v>
      </c>
      <c r="I478" s="815"/>
      <c r="J478" s="445">
        <f t="shared" si="21"/>
        <v>0</v>
      </c>
      <c r="K478" s="860"/>
    </row>
    <row r="479" spans="1:11" ht="10.35" customHeight="1">
      <c r="A479" s="860"/>
      <c r="B479" s="808" t="str">
        <f>FAKRO!C182</f>
        <v xml:space="preserve">Fereastra B fara clapeta </v>
      </c>
      <c r="C479" s="809"/>
      <c r="D479" s="442" t="s">
        <v>125</v>
      </c>
      <c r="E479" s="442" t="s">
        <v>2855</v>
      </c>
      <c r="F479" s="442" t="s">
        <v>223</v>
      </c>
      <c r="G479" s="464">
        <f>FAKRO!D182</f>
        <v>0</v>
      </c>
      <c r="H479" s="518">
        <f>FAKRO!F182*(1+'ADAOSURI AGENT'!$K$18)</f>
        <v>202</v>
      </c>
      <c r="I479" s="815"/>
      <c r="J479" s="445">
        <f t="shared" si="21"/>
        <v>0</v>
      </c>
      <c r="K479" s="860"/>
    </row>
    <row r="480" spans="1:11" ht="10.35" customHeight="1">
      <c r="A480" s="860"/>
      <c r="B480" s="808" t="str">
        <f>FAKRO!C183</f>
        <v>Rama invelitori ondulate TZ</v>
      </c>
      <c r="C480" s="809"/>
      <c r="D480" s="442" t="s">
        <v>125</v>
      </c>
      <c r="E480" s="442" t="s">
        <v>2855</v>
      </c>
      <c r="F480" s="442" t="s">
        <v>223</v>
      </c>
      <c r="G480" s="464">
        <f>FAKRO!D183</f>
        <v>0</v>
      </c>
      <c r="H480" s="518">
        <f>FAKRO!F183*(1+'ADAOSURI AGENT'!$K$18)</f>
        <v>57</v>
      </c>
      <c r="I480" s="815"/>
      <c r="J480" s="445">
        <f t="shared" si="21"/>
        <v>0</v>
      </c>
      <c r="K480" s="860"/>
    </row>
    <row r="481" spans="1:11" ht="10.35" customHeight="1">
      <c r="A481" s="860"/>
      <c r="B481" s="808" t="str">
        <f>FAKRO!C184</f>
        <v xml:space="preserve">Rama ESV </v>
      </c>
      <c r="C481" s="809"/>
      <c r="D481" s="442" t="s">
        <v>125</v>
      </c>
      <c r="E481" s="442" t="s">
        <v>2855</v>
      </c>
      <c r="F481" s="442" t="s">
        <v>223</v>
      </c>
      <c r="G481" s="464">
        <f>FAKRO!D184</f>
        <v>0</v>
      </c>
      <c r="H481" s="518">
        <f>FAKRO!F184*(1+'ADAOSURI AGENT'!$K$18)</f>
        <v>56</v>
      </c>
      <c r="I481" s="815"/>
      <c r="J481" s="445">
        <f t="shared" si="21"/>
        <v>0</v>
      </c>
      <c r="K481" s="860"/>
    </row>
    <row r="482" spans="1:11" ht="10.35" customHeight="1">
      <c r="A482" s="860"/>
      <c r="B482" s="808" t="str">
        <f>FAKRO!C185</f>
        <v xml:space="preserve">Fereastra B fara clapeta </v>
      </c>
      <c r="C482" s="809"/>
      <c r="D482" s="442" t="s">
        <v>126</v>
      </c>
      <c r="E482" s="442" t="s">
        <v>2855</v>
      </c>
      <c r="F482" s="442" t="s">
        <v>223</v>
      </c>
      <c r="G482" s="464">
        <f>FAKRO!D185</f>
        <v>0</v>
      </c>
      <c r="H482" s="518">
        <f>FAKRO!F185*(1+'ADAOSURI AGENT'!$K$18)</f>
        <v>198</v>
      </c>
      <c r="I482" s="815"/>
      <c r="J482" s="445">
        <f t="shared" si="21"/>
        <v>0</v>
      </c>
      <c r="K482" s="860"/>
    </row>
    <row r="483" spans="1:11" ht="10.35" customHeight="1">
      <c r="A483" s="860"/>
      <c r="B483" s="808" t="str">
        <f>FAKRO!C186</f>
        <v>Rama invelitori ondulate TZ</v>
      </c>
      <c r="C483" s="809"/>
      <c r="D483" s="442" t="s">
        <v>126</v>
      </c>
      <c r="E483" s="442" t="s">
        <v>2855</v>
      </c>
      <c r="F483" s="442" t="s">
        <v>223</v>
      </c>
      <c r="G483" s="464">
        <f>FAKRO!D186</f>
        <v>0</v>
      </c>
      <c r="H483" s="518">
        <f>FAKRO!F186*(1+'ADAOSURI AGENT'!$K$18)</f>
        <v>57</v>
      </c>
      <c r="I483" s="815"/>
      <c r="J483" s="445">
        <f t="shared" si="21"/>
        <v>0</v>
      </c>
      <c r="K483" s="860"/>
    </row>
    <row r="484" spans="1:11" ht="10.35" customHeight="1">
      <c r="A484" s="860"/>
      <c r="B484" s="808" t="str">
        <f>FAKRO!C187</f>
        <v xml:space="preserve">Rama ESV </v>
      </c>
      <c r="C484" s="809"/>
      <c r="D484" s="442" t="s">
        <v>126</v>
      </c>
      <c r="E484" s="442" t="s">
        <v>2855</v>
      </c>
      <c r="F484" s="442" t="s">
        <v>223</v>
      </c>
      <c r="G484" s="464">
        <f>FAKRO!D187</f>
        <v>0</v>
      </c>
      <c r="H484" s="518">
        <f>FAKRO!F187*(1+'ADAOSURI AGENT'!$K$18)</f>
        <v>54</v>
      </c>
      <c r="I484" s="815"/>
      <c r="J484" s="445">
        <f t="shared" si="21"/>
        <v>0</v>
      </c>
      <c r="K484" s="860"/>
    </row>
    <row r="485" spans="1:11" ht="10.35" customHeight="1">
      <c r="A485" s="860"/>
      <c r="B485" s="808" t="str">
        <f>FAKRO!C188</f>
        <v xml:space="preserve">Fereastra B fara clapeta </v>
      </c>
      <c r="C485" s="809"/>
      <c r="D485" s="442" t="s">
        <v>127</v>
      </c>
      <c r="E485" s="442" t="s">
        <v>2855</v>
      </c>
      <c r="F485" s="442" t="s">
        <v>223</v>
      </c>
      <c r="G485" s="464">
        <f>FAKRO!D188</f>
        <v>0</v>
      </c>
      <c r="H485" s="518">
        <f>FAKRO!F188*(1+'ADAOSURI AGENT'!$K$18)</f>
        <v>206</v>
      </c>
      <c r="I485" s="815"/>
      <c r="J485" s="445">
        <f t="shared" si="21"/>
        <v>0</v>
      </c>
      <c r="K485" s="860"/>
    </row>
    <row r="486" spans="1:11" ht="10.35" customHeight="1">
      <c r="A486" s="860"/>
      <c r="B486" s="808" t="str">
        <f>FAKRO!C189</f>
        <v>Rama invelitori ondulate TZ</v>
      </c>
      <c r="C486" s="809"/>
      <c r="D486" s="442" t="s">
        <v>127</v>
      </c>
      <c r="E486" s="442" t="s">
        <v>2855</v>
      </c>
      <c r="F486" s="442" t="s">
        <v>223</v>
      </c>
      <c r="G486" s="464">
        <f>FAKRO!D189</f>
        <v>0</v>
      </c>
      <c r="H486" s="518">
        <f>FAKRO!F189*(1+'ADAOSURI AGENT'!$K$18)</f>
        <v>60</v>
      </c>
      <c r="I486" s="815"/>
      <c r="J486" s="445">
        <f t="shared" si="21"/>
        <v>0</v>
      </c>
      <c r="K486" s="860"/>
    </row>
    <row r="487" spans="1:11" ht="10.35" customHeight="1">
      <c r="A487" s="860"/>
      <c r="B487" s="808" t="str">
        <f>FAKRO!C190</f>
        <v xml:space="preserve">Rama ESV </v>
      </c>
      <c r="C487" s="809"/>
      <c r="D487" s="442" t="s">
        <v>127</v>
      </c>
      <c r="E487" s="442" t="s">
        <v>2855</v>
      </c>
      <c r="F487" s="442" t="s">
        <v>223</v>
      </c>
      <c r="G487" s="464">
        <f>FAKRO!D190</f>
        <v>0</v>
      </c>
      <c r="H487" s="518">
        <f>FAKRO!F190*(1+'ADAOSURI AGENT'!$K$18)</f>
        <v>56</v>
      </c>
      <c r="I487" s="815"/>
      <c r="J487" s="445">
        <f t="shared" si="21"/>
        <v>0</v>
      </c>
      <c r="K487" s="860"/>
    </row>
    <row r="488" spans="1:11" ht="10.35" customHeight="1">
      <c r="A488" s="860"/>
      <c r="B488" s="808" t="str">
        <f>FAKRO!C191</f>
        <v xml:space="preserve">Fereastra B fara clapeta </v>
      </c>
      <c r="C488" s="809"/>
      <c r="D488" s="442" t="s">
        <v>128</v>
      </c>
      <c r="E488" s="442" t="s">
        <v>2855</v>
      </c>
      <c r="F488" s="442" t="s">
        <v>223</v>
      </c>
      <c r="G488" s="464">
        <f>FAKRO!D191</f>
        <v>0</v>
      </c>
      <c r="H488" s="518">
        <f>FAKRO!F191*(1+'ADAOSURI AGENT'!$K$18)</f>
        <v>226</v>
      </c>
      <c r="I488" s="815"/>
      <c r="J488" s="445">
        <f t="shared" si="21"/>
        <v>0</v>
      </c>
      <c r="K488" s="860"/>
    </row>
    <row r="489" spans="1:11" ht="10.35" customHeight="1">
      <c r="A489" s="860"/>
      <c r="B489" s="808" t="str">
        <f>FAKRO!C192</f>
        <v>Rama invelitori ondulate TZ</v>
      </c>
      <c r="C489" s="809"/>
      <c r="D489" s="442" t="s">
        <v>128</v>
      </c>
      <c r="E489" s="442" t="s">
        <v>2855</v>
      </c>
      <c r="F489" s="442" t="s">
        <v>223</v>
      </c>
      <c r="G489" s="464">
        <f>FAKRO!D192</f>
        <v>0</v>
      </c>
      <c r="H489" s="518">
        <f>FAKRO!F192*(1+'ADAOSURI AGENT'!$K$18)</f>
        <v>62</v>
      </c>
      <c r="I489" s="815"/>
      <c r="J489" s="445">
        <f t="shared" si="21"/>
        <v>0</v>
      </c>
      <c r="K489" s="860"/>
    </row>
    <row r="490" spans="1:11" ht="10.35" customHeight="1">
      <c r="A490" s="860"/>
      <c r="B490" s="808" t="str">
        <f>FAKRO!C193</f>
        <v xml:space="preserve">Rama ESV </v>
      </c>
      <c r="C490" s="809"/>
      <c r="D490" s="442" t="s">
        <v>128</v>
      </c>
      <c r="E490" s="442" t="s">
        <v>2855</v>
      </c>
      <c r="F490" s="442" t="s">
        <v>223</v>
      </c>
      <c r="G490" s="464">
        <f>FAKRO!D193</f>
        <v>0</v>
      </c>
      <c r="H490" s="518">
        <f>FAKRO!F193*(1+'ADAOSURI AGENT'!$K$18)</f>
        <v>58</v>
      </c>
      <c r="I490" s="815"/>
      <c r="J490" s="445">
        <f t="shared" si="21"/>
        <v>0</v>
      </c>
      <c r="K490" s="860"/>
    </row>
    <row r="491" spans="1:11" ht="10.35" customHeight="1">
      <c r="A491" s="860"/>
      <c r="B491" s="808" t="str">
        <f>FAKRO!C194</f>
        <v xml:space="preserve">Fereastra B fara clapeta </v>
      </c>
      <c r="C491" s="809"/>
      <c r="D491" s="442" t="s">
        <v>262</v>
      </c>
      <c r="E491" s="442" t="s">
        <v>2855</v>
      </c>
      <c r="F491" s="442" t="s">
        <v>223</v>
      </c>
      <c r="G491" s="464">
        <f>FAKRO!D194</f>
        <v>0</v>
      </c>
      <c r="H491" s="518">
        <f>FAKRO!F194*(1+'ADAOSURI AGENT'!$K$18)</f>
        <v>227</v>
      </c>
      <c r="I491" s="815"/>
      <c r="J491" s="445">
        <f t="shared" si="21"/>
        <v>0</v>
      </c>
      <c r="K491" s="860"/>
    </row>
    <row r="492" spans="1:11" ht="10.35" customHeight="1">
      <c r="A492" s="860"/>
      <c r="B492" s="808" t="str">
        <f>FAKRO!C195</f>
        <v>Rama invelitori ondulate TZ</v>
      </c>
      <c r="C492" s="809"/>
      <c r="D492" s="442" t="s">
        <v>262</v>
      </c>
      <c r="E492" s="442" t="s">
        <v>2855</v>
      </c>
      <c r="F492" s="442" t="s">
        <v>223</v>
      </c>
      <c r="G492" s="464">
        <f>FAKRO!D195</f>
        <v>0</v>
      </c>
      <c r="H492" s="518">
        <f>FAKRO!F195*(1+'ADAOSURI AGENT'!$K$18)</f>
        <v>72</v>
      </c>
      <c r="I492" s="815"/>
      <c r="J492" s="445">
        <f t="shared" si="21"/>
        <v>0</v>
      </c>
      <c r="K492" s="860"/>
    </row>
    <row r="493" spans="1:11" ht="10.35" customHeight="1" thickBot="1">
      <c r="A493" s="860"/>
      <c r="B493" s="810" t="str">
        <f>FAKRO!C196</f>
        <v xml:space="preserve">Rama ESV </v>
      </c>
      <c r="C493" s="811"/>
      <c r="D493" s="442" t="s">
        <v>262</v>
      </c>
      <c r="E493" s="446" t="s">
        <v>2855</v>
      </c>
      <c r="F493" s="446" t="s">
        <v>223</v>
      </c>
      <c r="G493" s="466">
        <f>FAKRO!D196</f>
        <v>0</v>
      </c>
      <c r="H493" s="519">
        <f>FAKRO!F196*(1+'ADAOSURI AGENT'!$K$18)</f>
        <v>63</v>
      </c>
      <c r="I493" s="816"/>
      <c r="J493" s="445">
        <f t="shared" si="21"/>
        <v>0</v>
      </c>
      <c r="K493" s="860"/>
    </row>
    <row r="494" spans="1:11" s="436" customFormat="1" ht="10.35" customHeight="1">
      <c r="A494" s="860"/>
      <c r="B494" s="817" t="str">
        <f>FAKRO!C205</f>
        <v>Luminator OPTILOOK (rama etansare inclusa)</v>
      </c>
      <c r="C494" s="818"/>
      <c r="D494" s="438" t="s">
        <v>157</v>
      </c>
      <c r="E494" s="438" t="s">
        <v>2855</v>
      </c>
      <c r="F494" s="438" t="s">
        <v>223</v>
      </c>
      <c r="G494" s="462">
        <f>FAKRO!D205</f>
        <v>0</v>
      </c>
      <c r="H494" s="517">
        <f>FAKRO!F205*(1+'ADAOSURI AGENT'!$K$17)</f>
        <v>96</v>
      </c>
      <c r="I494" s="777">
        <f>FAKRO!E213</f>
        <v>0</v>
      </c>
      <c r="J494" s="441">
        <f>G494*H494*(1-I$494)</f>
        <v>0</v>
      </c>
      <c r="K494" s="860"/>
    </row>
    <row r="495" spans="1:11" s="436" customFormat="1" ht="10.35" customHeight="1">
      <c r="A495" s="860"/>
      <c r="B495" s="808" t="str">
        <f>FAKRO!C206</f>
        <v>Luminator WGT (rama etansare inclusa)</v>
      </c>
      <c r="C495" s="809"/>
      <c r="D495" s="442" t="s">
        <v>157</v>
      </c>
      <c r="E495" s="442" t="s">
        <v>2420</v>
      </c>
      <c r="F495" s="442" t="s">
        <v>223</v>
      </c>
      <c r="G495" s="464">
        <f>FAKRO!D206</f>
        <v>0</v>
      </c>
      <c r="H495" s="518">
        <f>FAKRO!F206*(1+'ADAOSURI AGENT'!$K$17)</f>
        <v>122</v>
      </c>
      <c r="I495" s="778"/>
      <c r="J495" s="445">
        <f t="shared" ref="J495:J499" si="22">G495*H495*(1-I$494)</f>
        <v>0</v>
      </c>
      <c r="K495" s="860"/>
    </row>
    <row r="496" spans="1:11" s="436" customFormat="1" ht="10.35" customHeight="1">
      <c r="A496" s="860"/>
      <c r="B496" s="808" t="str">
        <f>FAKRO!C207</f>
        <v>Luminator WGI (rama etansare inclusa)</v>
      </c>
      <c r="C496" s="809"/>
      <c r="D496" s="442" t="s">
        <v>157</v>
      </c>
      <c r="E496" s="442" t="s">
        <v>2420</v>
      </c>
      <c r="F496" s="442" t="s">
        <v>223</v>
      </c>
      <c r="G496" s="464">
        <f>FAKRO!D207</f>
        <v>0</v>
      </c>
      <c r="H496" s="518">
        <f>FAKRO!F207*(1+'ADAOSURI AGENT'!$K$17)</f>
        <v>135</v>
      </c>
      <c r="I496" s="778"/>
      <c r="J496" s="445">
        <f t="shared" si="22"/>
        <v>0</v>
      </c>
      <c r="K496" s="860"/>
    </row>
    <row r="497" spans="1:11" s="436" customFormat="1" ht="10.35" customHeight="1">
      <c r="A497" s="860"/>
      <c r="B497" s="808" t="str">
        <f>FAKRO!C208</f>
        <v>Luminator OPTILOOK (rama etansare inclusa)</v>
      </c>
      <c r="C497" s="809"/>
      <c r="D497" s="442" t="s">
        <v>158</v>
      </c>
      <c r="E497" s="442" t="s">
        <v>2855</v>
      </c>
      <c r="F497" s="442" t="s">
        <v>223</v>
      </c>
      <c r="G497" s="464">
        <f>FAKRO!D208</f>
        <v>0</v>
      </c>
      <c r="H497" s="518">
        <f>FAKRO!F208*(1+'ADAOSURI AGENT'!$K$17)</f>
        <v>101</v>
      </c>
      <c r="I497" s="778"/>
      <c r="J497" s="445">
        <f t="shared" si="22"/>
        <v>0</v>
      </c>
      <c r="K497" s="860"/>
    </row>
    <row r="498" spans="1:11" s="436" customFormat="1" ht="10.35" customHeight="1">
      <c r="A498" s="860"/>
      <c r="B498" s="808" t="str">
        <f>FAKRO!C209</f>
        <v>Luminator WGT (rama etansare inclusa)</v>
      </c>
      <c r="C498" s="809"/>
      <c r="D498" s="442" t="s">
        <v>158</v>
      </c>
      <c r="E498" s="442" t="s">
        <v>2420</v>
      </c>
      <c r="F498" s="442" t="s">
        <v>223</v>
      </c>
      <c r="G498" s="464">
        <f>FAKRO!D209</f>
        <v>0</v>
      </c>
      <c r="H498" s="518">
        <f>FAKRO!F209*(1+'ADAOSURI AGENT'!$K$17)</f>
        <v>139</v>
      </c>
      <c r="I498" s="778"/>
      <c r="J498" s="445">
        <f t="shared" si="22"/>
        <v>0</v>
      </c>
      <c r="K498" s="860"/>
    </row>
    <row r="499" spans="1:11" s="436" customFormat="1" ht="10.35" customHeight="1" thickBot="1">
      <c r="A499" s="860"/>
      <c r="B499" s="810" t="str">
        <f>FAKRO!C210</f>
        <v>Luminator WGI(rama etansare inclusa)</v>
      </c>
      <c r="C499" s="811"/>
      <c r="D499" s="446" t="s">
        <v>158</v>
      </c>
      <c r="E499" s="446" t="s">
        <v>2420</v>
      </c>
      <c r="F499" s="446" t="s">
        <v>223</v>
      </c>
      <c r="G499" s="466">
        <f>FAKRO!D210</f>
        <v>0</v>
      </c>
      <c r="H499" s="519">
        <f>FAKRO!F210*(1+'ADAOSURI AGENT'!$K$17)</f>
        <v>158</v>
      </c>
      <c r="I499" s="779"/>
      <c r="J499" s="447">
        <f t="shared" si="22"/>
        <v>0</v>
      </c>
      <c r="K499" s="860"/>
    </row>
    <row r="500" spans="1:11" s="436" customFormat="1" ht="10.35" customHeight="1">
      <c r="A500" s="860"/>
      <c r="B500" s="817" t="str">
        <f>VELUX!B4</f>
        <v>Fereastra Standard - GZL - 1051</v>
      </c>
      <c r="C500" s="818"/>
      <c r="D500" s="438" t="s">
        <v>121</v>
      </c>
      <c r="E500" s="438" t="s">
        <v>2421</v>
      </c>
      <c r="F500" s="438"/>
      <c r="G500" s="462">
        <f>VELUX!C4</f>
        <v>0</v>
      </c>
      <c r="H500" s="517">
        <f>VELUX!E4*(1+'ADAOSURI AGENT'!$K$20)</f>
        <v>280</v>
      </c>
      <c r="I500" s="777">
        <f>VELUX!E84</f>
        <v>0</v>
      </c>
      <c r="J500" s="441">
        <f>G500*H500*(1-I$500)</f>
        <v>0</v>
      </c>
      <c r="K500" s="860"/>
    </row>
    <row r="501" spans="1:11" s="436" customFormat="1" ht="20.100000000000001" customHeight="1">
      <c r="A501" s="860"/>
      <c r="B501" s="808" t="str">
        <f>VELUX!B5</f>
        <v>Fereastra Standard Plus - GLL - 1061 ( 3 foi de sticla )</v>
      </c>
      <c r="C501" s="809"/>
      <c r="D501" s="442" t="s">
        <v>121</v>
      </c>
      <c r="E501" s="442" t="s">
        <v>2421</v>
      </c>
      <c r="F501" s="442" t="s">
        <v>223</v>
      </c>
      <c r="G501" s="464">
        <f>VELUX!C5</f>
        <v>0</v>
      </c>
      <c r="H501" s="518">
        <f>VELUX!E5*(1+'ADAOSURI AGENT'!$K$20)</f>
        <v>347</v>
      </c>
      <c r="I501" s="778"/>
      <c r="J501" s="445">
        <f t="shared" ref="J501:J564" si="23">G501*H501*(1-I$500)</f>
        <v>0</v>
      </c>
      <c r="K501" s="860"/>
    </row>
    <row r="502" spans="1:11" s="436" customFormat="1" ht="20.100000000000001" customHeight="1">
      <c r="A502" s="860"/>
      <c r="B502" s="808" t="str">
        <f>VELUX!B6</f>
        <v>Fereastra Premium - GGL - 3068 ( 3 foi de sticla )</v>
      </c>
      <c r="C502" s="809"/>
      <c r="D502" s="442" t="s">
        <v>121</v>
      </c>
      <c r="E502" s="442" t="s">
        <v>2421</v>
      </c>
      <c r="F502" s="442" t="s">
        <v>223</v>
      </c>
      <c r="G502" s="464">
        <f>VELUX!C6</f>
        <v>0</v>
      </c>
      <c r="H502" s="518">
        <f>VELUX!E6*(1+'ADAOSURI AGENT'!$K$20)</f>
        <v>497</v>
      </c>
      <c r="I502" s="778"/>
      <c r="J502" s="445">
        <f t="shared" si="23"/>
        <v>0</v>
      </c>
      <c r="K502" s="860"/>
    </row>
    <row r="503" spans="1:11" s="436" customFormat="1" ht="10.35" customHeight="1">
      <c r="A503" s="860"/>
      <c r="B503" s="808" t="str">
        <f>VELUX!B7</f>
        <v>Rama EDW 2000 (invelitori ondulate)</v>
      </c>
      <c r="C503" s="809"/>
      <c r="D503" s="442" t="s">
        <v>121</v>
      </c>
      <c r="E503" s="442" t="s">
        <v>2421</v>
      </c>
      <c r="F503" s="442" t="s">
        <v>223</v>
      </c>
      <c r="G503" s="464">
        <f>VELUX!C7</f>
        <v>0</v>
      </c>
      <c r="H503" s="518">
        <f>VELUX!E7*(1+'ADAOSURI AGENT'!$K$20)</f>
        <v>126</v>
      </c>
      <c r="I503" s="778"/>
      <c r="J503" s="445">
        <f t="shared" si="23"/>
        <v>0</v>
      </c>
      <c r="K503" s="860"/>
    </row>
    <row r="504" spans="1:11" s="436" customFormat="1" ht="10.35" customHeight="1">
      <c r="A504" s="860"/>
      <c r="B504" s="808" t="str">
        <f>VELUX!B8</f>
        <v>Rama EDS 2000 (invelitori plate)</v>
      </c>
      <c r="C504" s="809"/>
      <c r="D504" s="442" t="s">
        <v>121</v>
      </c>
      <c r="E504" s="442" t="s">
        <v>2421</v>
      </c>
      <c r="F504" s="442" t="s">
        <v>223</v>
      </c>
      <c r="G504" s="464">
        <f>VELUX!C8</f>
        <v>0</v>
      </c>
      <c r="H504" s="518">
        <f>VELUX!E8*(1+'ADAOSURI AGENT'!$K$20)</f>
        <v>126</v>
      </c>
      <c r="I504" s="778"/>
      <c r="J504" s="445">
        <f t="shared" si="23"/>
        <v>0</v>
      </c>
      <c r="K504" s="860"/>
    </row>
    <row r="505" spans="1:11" s="436" customFormat="1" ht="10.35" customHeight="1">
      <c r="A505" s="860"/>
      <c r="B505" s="808" t="str">
        <f>VELUX!B9</f>
        <v>Kit termoizolare termica - BDX 2000</v>
      </c>
      <c r="C505" s="809"/>
      <c r="D505" s="442" t="s">
        <v>121</v>
      </c>
      <c r="E505" s="442" t="s">
        <v>2421</v>
      </c>
      <c r="F505" s="442" t="s">
        <v>223</v>
      </c>
      <c r="G505" s="464">
        <f>VELUX!C9</f>
        <v>0</v>
      </c>
      <c r="H505" s="518">
        <f>VELUX!E9*(1+'ADAOSURI AGENT'!$K$20)</f>
        <v>57</v>
      </c>
      <c r="I505" s="778"/>
      <c r="J505" s="445">
        <f t="shared" si="23"/>
        <v>0</v>
      </c>
      <c r="K505" s="860"/>
    </row>
    <row r="506" spans="1:11" s="436" customFormat="1" ht="10.35" customHeight="1">
      <c r="A506" s="860"/>
      <c r="B506" s="808" t="str">
        <f>VELUX!B10</f>
        <v>Fereastra Standard - GZL - 1051</v>
      </c>
      <c r="C506" s="809"/>
      <c r="D506" s="442" t="s">
        <v>123</v>
      </c>
      <c r="E506" s="442" t="s">
        <v>2421</v>
      </c>
      <c r="F506" s="442" t="s">
        <v>223</v>
      </c>
      <c r="G506" s="464">
        <f>VELUX!C10</f>
        <v>0</v>
      </c>
      <c r="H506" s="518">
        <f>VELUX!E10*(1+'ADAOSURI AGENT'!$K$20)</f>
        <v>300</v>
      </c>
      <c r="I506" s="778"/>
      <c r="J506" s="445">
        <f t="shared" si="23"/>
        <v>0</v>
      </c>
      <c r="K506" s="860"/>
    </row>
    <row r="507" spans="1:11" s="436" customFormat="1" ht="20.100000000000001" customHeight="1">
      <c r="A507" s="860"/>
      <c r="B507" s="808" t="str">
        <f>VELUX!B11</f>
        <v>Fereastra Standard Plus - GLL - 1061 ( 3 foi de sticla )</v>
      </c>
      <c r="C507" s="809"/>
      <c r="D507" s="442" t="s">
        <v>123</v>
      </c>
      <c r="E507" s="442" t="s">
        <v>2421</v>
      </c>
      <c r="F507" s="442" t="s">
        <v>223</v>
      </c>
      <c r="G507" s="464">
        <f>VELUX!C11</f>
        <v>0</v>
      </c>
      <c r="H507" s="518">
        <f>VELUX!E11*(1+'ADAOSURI AGENT'!$K$20)</f>
        <v>370</v>
      </c>
      <c r="I507" s="778"/>
      <c r="J507" s="445">
        <f t="shared" si="23"/>
        <v>0</v>
      </c>
      <c r="K507" s="860"/>
    </row>
    <row r="508" spans="1:11" s="436" customFormat="1" ht="20.100000000000001" customHeight="1">
      <c r="A508" s="860"/>
      <c r="B508" s="808" t="str">
        <f>VELUX!B12</f>
        <v>Fereastra Premium - GGL - 3068 ( 3 foi de sticla )</v>
      </c>
      <c r="C508" s="809"/>
      <c r="D508" s="442" t="s">
        <v>123</v>
      </c>
      <c r="E508" s="442" t="s">
        <v>2421</v>
      </c>
      <c r="F508" s="442" t="s">
        <v>223</v>
      </c>
      <c r="G508" s="464">
        <f>VELUX!C12</f>
        <v>0</v>
      </c>
      <c r="H508" s="518">
        <f>VELUX!E12*(1+'ADAOSURI AGENT'!$K$20)</f>
        <v>530</v>
      </c>
      <c r="I508" s="778"/>
      <c r="J508" s="445">
        <f t="shared" si="23"/>
        <v>0</v>
      </c>
      <c r="K508" s="860"/>
    </row>
    <row r="509" spans="1:11" s="436" customFormat="1" ht="10.35" customHeight="1">
      <c r="A509" s="860"/>
      <c r="B509" s="808" t="str">
        <f>VELUX!B13</f>
        <v>Rama EDW 2000 (invelitori ondulate)</v>
      </c>
      <c r="C509" s="809"/>
      <c r="D509" s="442" t="s">
        <v>123</v>
      </c>
      <c r="E509" s="442" t="s">
        <v>2421</v>
      </c>
      <c r="F509" s="442" t="s">
        <v>223</v>
      </c>
      <c r="G509" s="464">
        <f>VELUX!C13</f>
        <v>0</v>
      </c>
      <c r="H509" s="518">
        <f>VELUX!E13*(1+'ADAOSURI AGENT'!$K$20)</f>
        <v>129</v>
      </c>
      <c r="I509" s="778"/>
      <c r="J509" s="445">
        <f t="shared" si="23"/>
        <v>0</v>
      </c>
      <c r="K509" s="860"/>
    </row>
    <row r="510" spans="1:11" s="436" customFormat="1" ht="10.35" customHeight="1">
      <c r="A510" s="860"/>
      <c r="B510" s="808" t="str">
        <f>VELUX!B14</f>
        <v>Rama EDS 2000 (invelitori plate)</v>
      </c>
      <c r="C510" s="809"/>
      <c r="D510" s="442" t="s">
        <v>123</v>
      </c>
      <c r="E510" s="442" t="s">
        <v>2421</v>
      </c>
      <c r="F510" s="442" t="s">
        <v>223</v>
      </c>
      <c r="G510" s="464">
        <f>VELUX!C14</f>
        <v>0</v>
      </c>
      <c r="H510" s="518">
        <f>VELUX!E14*(1+'ADAOSURI AGENT'!$K$20)</f>
        <v>129</v>
      </c>
      <c r="I510" s="778"/>
      <c r="J510" s="445">
        <f t="shared" si="23"/>
        <v>0</v>
      </c>
      <c r="K510" s="860"/>
    </row>
    <row r="511" spans="1:11" s="436" customFormat="1" ht="10.35" customHeight="1">
      <c r="A511" s="860"/>
      <c r="B511" s="808" t="str">
        <f>VELUX!B15</f>
        <v>Kit termoizolare termica - BDX 2000</v>
      </c>
      <c r="C511" s="809"/>
      <c r="D511" s="442" t="s">
        <v>123</v>
      </c>
      <c r="E511" s="442" t="s">
        <v>2421</v>
      </c>
      <c r="F511" s="442" t="s">
        <v>223</v>
      </c>
      <c r="G511" s="464">
        <f>VELUX!C15</f>
        <v>0</v>
      </c>
      <c r="H511" s="518">
        <f>VELUX!E15*(1+'ADAOSURI AGENT'!$K$20)</f>
        <v>58</v>
      </c>
      <c r="I511" s="778"/>
      <c r="J511" s="445">
        <f t="shared" si="23"/>
        <v>0</v>
      </c>
      <c r="K511" s="860"/>
    </row>
    <row r="512" spans="1:11" s="436" customFormat="1" ht="10.35" customHeight="1">
      <c r="A512" s="860"/>
      <c r="B512" s="808" t="str">
        <f>VELUX!B16</f>
        <v>Fereastra Standard - GZL - 1051</v>
      </c>
      <c r="C512" s="809"/>
      <c r="D512" s="442" t="s">
        <v>124</v>
      </c>
      <c r="E512" s="442" t="s">
        <v>2421</v>
      </c>
      <c r="F512" s="442" t="s">
        <v>223</v>
      </c>
      <c r="G512" s="464">
        <f>VELUX!C16</f>
        <v>0</v>
      </c>
      <c r="H512" s="518">
        <f>VELUX!E16*(1+'ADAOSURI AGENT'!$K$20)</f>
        <v>333</v>
      </c>
      <c r="I512" s="778"/>
      <c r="J512" s="445">
        <f t="shared" si="23"/>
        <v>0</v>
      </c>
      <c r="K512" s="860"/>
    </row>
    <row r="513" spans="1:11" s="436" customFormat="1" ht="20.100000000000001" customHeight="1">
      <c r="A513" s="860"/>
      <c r="B513" s="808" t="str">
        <f>VELUX!B17</f>
        <v>Fereastra Standard Plus - GLL - 1061 ( 3 foi de sticla )</v>
      </c>
      <c r="C513" s="809"/>
      <c r="D513" s="442" t="s">
        <v>124</v>
      </c>
      <c r="E513" s="442" t="s">
        <v>2421</v>
      </c>
      <c r="F513" s="442" t="s">
        <v>223</v>
      </c>
      <c r="G513" s="464">
        <f>VELUX!C17</f>
        <v>0</v>
      </c>
      <c r="H513" s="518">
        <f>VELUX!E17*(1+'ADAOSURI AGENT'!$K$20)</f>
        <v>413</v>
      </c>
      <c r="I513" s="778"/>
      <c r="J513" s="445">
        <f t="shared" si="23"/>
        <v>0</v>
      </c>
      <c r="K513" s="860"/>
    </row>
    <row r="514" spans="1:11" s="436" customFormat="1" ht="20.100000000000001" customHeight="1">
      <c r="A514" s="860"/>
      <c r="B514" s="808" t="str">
        <f>VELUX!B18</f>
        <v>Fereastra Premium - GGL - 3068 ( 3 foi de sticla )</v>
      </c>
      <c r="C514" s="809"/>
      <c r="D514" s="442" t="s">
        <v>124</v>
      </c>
      <c r="E514" s="442" t="s">
        <v>2421</v>
      </c>
      <c r="F514" s="442" t="s">
        <v>223</v>
      </c>
      <c r="G514" s="464">
        <f>VELUX!C18</f>
        <v>0</v>
      </c>
      <c r="H514" s="518">
        <f>VELUX!E18*(1+'ADAOSURI AGENT'!$K$20)</f>
        <v>589</v>
      </c>
      <c r="I514" s="778"/>
      <c r="J514" s="445">
        <f t="shared" si="23"/>
        <v>0</v>
      </c>
      <c r="K514" s="860"/>
    </row>
    <row r="515" spans="1:11" s="436" customFormat="1" ht="10.35" customHeight="1">
      <c r="A515" s="860"/>
      <c r="B515" s="808" t="str">
        <f>VELUX!B19</f>
        <v>Rama EDW 2000 (invelitori ondulate)</v>
      </c>
      <c r="C515" s="809"/>
      <c r="D515" s="442" t="s">
        <v>124</v>
      </c>
      <c r="E515" s="442" t="s">
        <v>2421</v>
      </c>
      <c r="F515" s="442" t="s">
        <v>223</v>
      </c>
      <c r="G515" s="464">
        <f>VELUX!C19</f>
        <v>0</v>
      </c>
      <c r="H515" s="518">
        <f>VELUX!E19*(1+'ADAOSURI AGENT'!$K$20)</f>
        <v>133</v>
      </c>
      <c r="I515" s="778"/>
      <c r="J515" s="445">
        <f t="shared" si="23"/>
        <v>0</v>
      </c>
      <c r="K515" s="860"/>
    </row>
    <row r="516" spans="1:11" s="436" customFormat="1" ht="10.35" customHeight="1">
      <c r="A516" s="860"/>
      <c r="B516" s="808" t="str">
        <f>VELUX!B20</f>
        <v>Rama EDS 2000 (invelitori plate)</v>
      </c>
      <c r="C516" s="809"/>
      <c r="D516" s="442" t="s">
        <v>124</v>
      </c>
      <c r="E516" s="442" t="s">
        <v>2421</v>
      </c>
      <c r="F516" s="442" t="s">
        <v>223</v>
      </c>
      <c r="G516" s="464">
        <f>VELUX!C20</f>
        <v>0</v>
      </c>
      <c r="H516" s="518">
        <f>VELUX!E20*(1+'ADAOSURI AGENT'!$K$20)</f>
        <v>133</v>
      </c>
      <c r="I516" s="778"/>
      <c r="J516" s="445">
        <f t="shared" si="23"/>
        <v>0</v>
      </c>
      <c r="K516" s="860"/>
    </row>
    <row r="517" spans="1:11" s="436" customFormat="1" ht="10.35" customHeight="1">
      <c r="A517" s="860"/>
      <c r="B517" s="808" t="str">
        <f>VELUX!B21</f>
        <v>Kit termoizolare termica - BDX 2000</v>
      </c>
      <c r="C517" s="809"/>
      <c r="D517" s="442" t="s">
        <v>124</v>
      </c>
      <c r="E517" s="442" t="s">
        <v>2421</v>
      </c>
      <c r="F517" s="442" t="s">
        <v>223</v>
      </c>
      <c r="G517" s="464">
        <f>VELUX!C21</f>
        <v>0</v>
      </c>
      <c r="H517" s="518">
        <f>VELUX!E21*(1+'ADAOSURI AGENT'!$K$20)</f>
        <v>60</v>
      </c>
      <c r="I517" s="778"/>
      <c r="J517" s="445">
        <f t="shared" si="23"/>
        <v>0</v>
      </c>
      <c r="K517" s="860"/>
    </row>
    <row r="518" spans="1:11" s="436" customFormat="1" ht="10.35" customHeight="1">
      <c r="A518" s="860"/>
      <c r="B518" s="808" t="str">
        <f>VELUX!B22</f>
        <v>Fereastra Standard - GZL - 1051</v>
      </c>
      <c r="C518" s="809"/>
      <c r="D518" s="442" t="s">
        <v>125</v>
      </c>
      <c r="E518" s="442" t="s">
        <v>2421</v>
      </c>
      <c r="F518" s="442" t="s">
        <v>223</v>
      </c>
      <c r="G518" s="464">
        <f>VELUX!C22</f>
        <v>0</v>
      </c>
      <c r="H518" s="518">
        <f>VELUX!E22*(1+'ADAOSURI AGENT'!$K$20)</f>
        <v>348</v>
      </c>
      <c r="I518" s="778"/>
      <c r="J518" s="445">
        <f t="shared" si="23"/>
        <v>0</v>
      </c>
      <c r="K518" s="860"/>
    </row>
    <row r="519" spans="1:11" s="436" customFormat="1" ht="20.100000000000001" customHeight="1">
      <c r="A519" s="860"/>
      <c r="B519" s="808" t="str">
        <f>VELUX!B23</f>
        <v>Fereastra Standard Plus - GLL - 1061 ( 3 foi de sticla )</v>
      </c>
      <c r="C519" s="809"/>
      <c r="D519" s="442" t="s">
        <v>125</v>
      </c>
      <c r="E519" s="442" t="s">
        <v>2421</v>
      </c>
      <c r="F519" s="442" t="s">
        <v>223</v>
      </c>
      <c r="G519" s="464">
        <f>VELUX!C23</f>
        <v>0</v>
      </c>
      <c r="H519" s="518">
        <f>VELUX!E23*(1+'ADAOSURI AGENT'!$K$20)</f>
        <v>429</v>
      </c>
      <c r="I519" s="778"/>
      <c r="J519" s="445">
        <f t="shared" si="23"/>
        <v>0</v>
      </c>
      <c r="K519" s="860"/>
    </row>
    <row r="520" spans="1:11" s="436" customFormat="1" ht="20.100000000000001" customHeight="1">
      <c r="A520" s="860"/>
      <c r="B520" s="808" t="str">
        <f>VELUX!B24</f>
        <v>Fereastra Premium - GGL - 3068 ( 3 foi de sticla )</v>
      </c>
      <c r="C520" s="809"/>
      <c r="D520" s="442" t="s">
        <v>125</v>
      </c>
      <c r="E520" s="442" t="s">
        <v>2421</v>
      </c>
      <c r="F520" s="442" t="s">
        <v>223</v>
      </c>
      <c r="G520" s="464">
        <f>VELUX!C24</f>
        <v>0</v>
      </c>
      <c r="H520" s="518">
        <f>VELUX!E24*(1+'ADAOSURI AGENT'!$K$20)</f>
        <v>615</v>
      </c>
      <c r="I520" s="778"/>
      <c r="J520" s="445">
        <f t="shared" si="23"/>
        <v>0</v>
      </c>
      <c r="K520" s="860"/>
    </row>
    <row r="521" spans="1:11" s="436" customFormat="1" ht="10.35" customHeight="1">
      <c r="A521" s="860"/>
      <c r="B521" s="808" t="str">
        <f>VELUX!B25</f>
        <v>Rama EDW 2000 (invelitori ondulate)</v>
      </c>
      <c r="C521" s="809"/>
      <c r="D521" s="442" t="s">
        <v>125</v>
      </c>
      <c r="E521" s="442" t="s">
        <v>2421</v>
      </c>
      <c r="F521" s="442" t="s">
        <v>223</v>
      </c>
      <c r="G521" s="464">
        <f>VELUX!C25</f>
        <v>0</v>
      </c>
      <c r="H521" s="518">
        <f>VELUX!E25*(1+'ADAOSURI AGENT'!$K$20)</f>
        <v>144</v>
      </c>
      <c r="I521" s="778"/>
      <c r="J521" s="445">
        <f t="shared" si="23"/>
        <v>0</v>
      </c>
      <c r="K521" s="860"/>
    </row>
    <row r="522" spans="1:11" s="436" customFormat="1" ht="10.35" customHeight="1">
      <c r="A522" s="860"/>
      <c r="B522" s="808" t="str">
        <f>VELUX!B26</f>
        <v>Rama EDS 2000 (invelitori plate)</v>
      </c>
      <c r="C522" s="809"/>
      <c r="D522" s="442" t="s">
        <v>125</v>
      </c>
      <c r="E522" s="442" t="s">
        <v>2421</v>
      </c>
      <c r="F522" s="442" t="s">
        <v>223</v>
      </c>
      <c r="G522" s="464">
        <f>VELUX!C26</f>
        <v>0</v>
      </c>
      <c r="H522" s="518">
        <f>VELUX!E26*(1+'ADAOSURI AGENT'!$K$20)</f>
        <v>144</v>
      </c>
      <c r="I522" s="778"/>
      <c r="J522" s="445">
        <f t="shared" si="23"/>
        <v>0</v>
      </c>
      <c r="K522" s="860"/>
    </row>
    <row r="523" spans="1:11" s="436" customFormat="1" ht="10.35" customHeight="1">
      <c r="A523" s="860"/>
      <c r="B523" s="808" t="str">
        <f>VELUX!B27</f>
        <v>Kit termoizolare termica - BDX 2000</v>
      </c>
      <c r="C523" s="809"/>
      <c r="D523" s="442" t="s">
        <v>125</v>
      </c>
      <c r="E523" s="442" t="s">
        <v>2421</v>
      </c>
      <c r="F523" s="442" t="s">
        <v>223</v>
      </c>
      <c r="G523" s="464">
        <f>VELUX!C27</f>
        <v>0</v>
      </c>
      <c r="H523" s="518">
        <f>VELUX!E27*(1+'ADAOSURI AGENT'!$K$20)</f>
        <v>65</v>
      </c>
      <c r="I523" s="778"/>
      <c r="J523" s="445">
        <f t="shared" si="23"/>
        <v>0</v>
      </c>
      <c r="K523" s="860"/>
    </row>
    <row r="524" spans="1:11" s="436" customFormat="1" ht="10.35" customHeight="1">
      <c r="A524" s="860"/>
      <c r="B524" s="808" t="str">
        <f>VELUX!B28</f>
        <v>Fereastra Standard - GZL - 1051</v>
      </c>
      <c r="C524" s="809"/>
      <c r="D524" s="442" t="s">
        <v>132</v>
      </c>
      <c r="E524" s="442" t="s">
        <v>2421</v>
      </c>
      <c r="F524" s="442" t="s">
        <v>223</v>
      </c>
      <c r="G524" s="464">
        <f>VELUX!C28</f>
        <v>0</v>
      </c>
      <c r="H524" s="518">
        <f>VELUX!E28*(1+'ADAOSURI AGENT'!$K$20)</f>
        <v>381</v>
      </c>
      <c r="I524" s="778"/>
      <c r="J524" s="445">
        <f t="shared" si="23"/>
        <v>0</v>
      </c>
      <c r="K524" s="860"/>
    </row>
    <row r="525" spans="1:11" s="436" customFormat="1" ht="20.100000000000001" customHeight="1">
      <c r="A525" s="860"/>
      <c r="B525" s="808" t="str">
        <f>VELUX!B29</f>
        <v>Fereastra Standard Plus - GLL - 1061 ( 3 foi de sticla )</v>
      </c>
      <c r="C525" s="809"/>
      <c r="D525" s="442" t="s">
        <v>132</v>
      </c>
      <c r="E525" s="442" t="s">
        <v>2421</v>
      </c>
      <c r="F525" s="442" t="s">
        <v>223</v>
      </c>
      <c r="G525" s="464">
        <f>VELUX!C29</f>
        <v>0</v>
      </c>
      <c r="H525" s="518">
        <f>VELUX!E29*(1+'ADAOSURI AGENT'!$K$20)</f>
        <v>470</v>
      </c>
      <c r="I525" s="778"/>
      <c r="J525" s="445">
        <f t="shared" si="23"/>
        <v>0</v>
      </c>
      <c r="K525" s="860"/>
    </row>
    <row r="526" spans="1:11" s="436" customFormat="1" ht="20.100000000000001" customHeight="1">
      <c r="A526" s="860"/>
      <c r="B526" s="808" t="str">
        <f>VELUX!B30</f>
        <v>Fereastra Premium - GGL - 3068 ( 3 foi de sticla )</v>
      </c>
      <c r="C526" s="809"/>
      <c r="D526" s="442" t="s">
        <v>132</v>
      </c>
      <c r="E526" s="442" t="s">
        <v>2421</v>
      </c>
      <c r="F526" s="442" t="s">
        <v>223</v>
      </c>
      <c r="G526" s="464">
        <f>VELUX!C30</f>
        <v>0</v>
      </c>
      <c r="H526" s="518">
        <f>VELUX!E30*(1+'ADAOSURI AGENT'!$K$20)</f>
        <v>674</v>
      </c>
      <c r="I526" s="778"/>
      <c r="J526" s="445">
        <f t="shared" si="23"/>
        <v>0</v>
      </c>
      <c r="K526" s="860"/>
    </row>
    <row r="527" spans="1:11" s="436" customFormat="1" ht="10.35" customHeight="1">
      <c r="A527" s="860"/>
      <c r="B527" s="808" t="str">
        <f>VELUX!B31</f>
        <v>Rama EDW 2000 (invelitori ondulate)</v>
      </c>
      <c r="C527" s="809"/>
      <c r="D527" s="442" t="s">
        <v>132</v>
      </c>
      <c r="E527" s="442" t="s">
        <v>2421</v>
      </c>
      <c r="F527" s="442" t="s">
        <v>223</v>
      </c>
      <c r="G527" s="464">
        <f>VELUX!C31</f>
        <v>0</v>
      </c>
      <c r="H527" s="518">
        <f>VELUX!E31*(1+'ADAOSURI AGENT'!$K$20)</f>
        <v>151</v>
      </c>
      <c r="I527" s="778"/>
      <c r="J527" s="445">
        <f t="shared" si="23"/>
        <v>0</v>
      </c>
      <c r="K527" s="860"/>
    </row>
    <row r="528" spans="1:11" s="436" customFormat="1" ht="10.35" customHeight="1">
      <c r="A528" s="860"/>
      <c r="B528" s="808" t="str">
        <f>VELUX!B32</f>
        <v>Rama EDS 2000 (invelitori plate)</v>
      </c>
      <c r="C528" s="809"/>
      <c r="D528" s="442" t="s">
        <v>132</v>
      </c>
      <c r="E528" s="442" t="s">
        <v>2421</v>
      </c>
      <c r="F528" s="442" t="s">
        <v>223</v>
      </c>
      <c r="G528" s="464">
        <f>VELUX!C32</f>
        <v>0</v>
      </c>
      <c r="H528" s="518">
        <f>VELUX!E32*(1+'ADAOSURI AGENT'!$K$20)</f>
        <v>151</v>
      </c>
      <c r="I528" s="778"/>
      <c r="J528" s="445">
        <f t="shared" si="23"/>
        <v>0</v>
      </c>
      <c r="K528" s="860"/>
    </row>
    <row r="529" spans="1:11" s="436" customFormat="1" ht="10.35" customHeight="1">
      <c r="A529" s="860"/>
      <c r="B529" s="808" t="str">
        <f>VELUX!B33</f>
        <v>Kit termoizolare termica - BDX 2000</v>
      </c>
      <c r="C529" s="809"/>
      <c r="D529" s="442" t="s">
        <v>132</v>
      </c>
      <c r="E529" s="442" t="s">
        <v>2421</v>
      </c>
      <c r="F529" s="442" t="s">
        <v>223</v>
      </c>
      <c r="G529" s="464">
        <f>VELUX!C33</f>
        <v>0</v>
      </c>
      <c r="H529" s="518">
        <f>VELUX!E33*(1+'ADAOSURI AGENT'!$K$20)</f>
        <v>68</v>
      </c>
      <c r="I529" s="778"/>
      <c r="J529" s="445">
        <f t="shared" si="23"/>
        <v>0</v>
      </c>
      <c r="K529" s="860"/>
    </row>
    <row r="530" spans="1:11" s="436" customFormat="1" ht="10.35" customHeight="1">
      <c r="A530" s="860"/>
      <c r="B530" s="808" t="str">
        <f>VELUX!B34</f>
        <v>Fereastra Standard - GZL - 1051</v>
      </c>
      <c r="C530" s="809"/>
      <c r="D530" s="442" t="s">
        <v>126</v>
      </c>
      <c r="E530" s="442" t="s">
        <v>2421</v>
      </c>
      <c r="F530" s="442" t="s">
        <v>223</v>
      </c>
      <c r="G530" s="464">
        <f>VELUX!C34</f>
        <v>0</v>
      </c>
      <c r="H530" s="518">
        <f>VELUX!E34*(1+'ADAOSURI AGENT'!$K$20)</f>
        <v>340</v>
      </c>
      <c r="I530" s="778"/>
      <c r="J530" s="445">
        <f t="shared" si="23"/>
        <v>0</v>
      </c>
      <c r="K530" s="860"/>
    </row>
    <row r="531" spans="1:11" s="436" customFormat="1" ht="20.100000000000001" customHeight="1">
      <c r="A531" s="860"/>
      <c r="B531" s="808" t="str">
        <f>VELUX!B35</f>
        <v>Fereastra Standard Plus - GLL - 1061 ( 3 foi de sticla )</v>
      </c>
      <c r="C531" s="809"/>
      <c r="D531" s="442" t="s">
        <v>126</v>
      </c>
      <c r="E531" s="442" t="s">
        <v>2421</v>
      </c>
      <c r="F531" s="442" t="s">
        <v>223</v>
      </c>
      <c r="G531" s="464">
        <f>VELUX!C35</f>
        <v>0</v>
      </c>
      <c r="H531" s="518">
        <f>VELUX!E35*(1+'ADAOSURI AGENT'!$K$20)</f>
        <v>420</v>
      </c>
      <c r="I531" s="778"/>
      <c r="J531" s="445">
        <f>G531*H531*(1-I$500)</f>
        <v>0</v>
      </c>
      <c r="K531" s="860"/>
    </row>
    <row r="532" spans="1:11" s="436" customFormat="1" ht="20.100000000000001" customHeight="1">
      <c r="A532" s="860"/>
      <c r="B532" s="808" t="str">
        <f>VELUX!B36</f>
        <v>Fereastra Premium - GGL - 3068 ( 3 foi de sticla )</v>
      </c>
      <c r="C532" s="809"/>
      <c r="D532" s="442" t="s">
        <v>126</v>
      </c>
      <c r="E532" s="442" t="s">
        <v>2421</v>
      </c>
      <c r="F532" s="442" t="s">
        <v>223</v>
      </c>
      <c r="G532" s="464">
        <f>VELUX!C36</f>
        <v>0</v>
      </c>
      <c r="H532" s="518">
        <f>VELUX!E36*(1+'ADAOSURI AGENT'!$K$20)</f>
        <v>602</v>
      </c>
      <c r="I532" s="778"/>
      <c r="J532" s="445">
        <f t="shared" si="23"/>
        <v>0</v>
      </c>
      <c r="K532" s="860"/>
    </row>
    <row r="533" spans="1:11" s="436" customFormat="1" ht="10.35" customHeight="1">
      <c r="A533" s="860"/>
      <c r="B533" s="808" t="str">
        <f>VELUX!B37</f>
        <v>Rama EDW 2000 (invelitori ondulate)</v>
      </c>
      <c r="C533" s="809"/>
      <c r="D533" s="442" t="s">
        <v>126</v>
      </c>
      <c r="E533" s="442" t="s">
        <v>2421</v>
      </c>
      <c r="F533" s="442" t="s">
        <v>223</v>
      </c>
      <c r="G533" s="464">
        <f>VELUX!C37</f>
        <v>0</v>
      </c>
      <c r="H533" s="518">
        <f>VELUX!E37*(1+'ADAOSURI AGENT'!$K$20)</f>
        <v>144</v>
      </c>
      <c r="I533" s="778"/>
      <c r="J533" s="445">
        <f t="shared" si="23"/>
        <v>0</v>
      </c>
      <c r="K533" s="860"/>
    </row>
    <row r="534" spans="1:11" s="436" customFormat="1" ht="10.35" customHeight="1">
      <c r="A534" s="860"/>
      <c r="B534" s="808" t="str">
        <f>VELUX!B38</f>
        <v>Rama EDS 2000 (invelitori plate)</v>
      </c>
      <c r="C534" s="809"/>
      <c r="D534" s="442" t="s">
        <v>126</v>
      </c>
      <c r="E534" s="442" t="s">
        <v>2421</v>
      </c>
      <c r="F534" s="442" t="s">
        <v>223</v>
      </c>
      <c r="G534" s="464">
        <f>VELUX!C38</f>
        <v>0</v>
      </c>
      <c r="H534" s="518">
        <f>VELUX!E38*(1+'ADAOSURI AGENT'!$K$20)</f>
        <v>144</v>
      </c>
      <c r="I534" s="778"/>
      <c r="J534" s="445">
        <f t="shared" si="23"/>
        <v>0</v>
      </c>
      <c r="K534" s="860"/>
    </row>
    <row r="535" spans="1:11" s="436" customFormat="1" ht="10.35" customHeight="1">
      <c r="A535" s="860"/>
      <c r="B535" s="808" t="str">
        <f>VELUX!B39</f>
        <v>Kit termoizolare termica - BDX 2000</v>
      </c>
      <c r="C535" s="809"/>
      <c r="D535" s="442" t="s">
        <v>126</v>
      </c>
      <c r="E535" s="442" t="s">
        <v>2421</v>
      </c>
      <c r="F535" s="442" t="s">
        <v>223</v>
      </c>
      <c r="G535" s="464">
        <f>VELUX!C39</f>
        <v>0</v>
      </c>
      <c r="H535" s="518">
        <f>VELUX!E39*(1+'ADAOSURI AGENT'!$K$20)</f>
        <v>65</v>
      </c>
      <c r="I535" s="778"/>
      <c r="J535" s="445">
        <f t="shared" si="23"/>
        <v>0</v>
      </c>
      <c r="K535" s="860"/>
    </row>
    <row r="536" spans="1:11" s="436" customFormat="1" ht="10.35" customHeight="1">
      <c r="A536" s="860"/>
      <c r="B536" s="808" t="str">
        <f>VELUX!B40</f>
        <v>Fereastra Standard - GZL - 1051</v>
      </c>
      <c r="C536" s="809"/>
      <c r="D536" s="442" t="s">
        <v>127</v>
      </c>
      <c r="E536" s="442" t="s">
        <v>2421</v>
      </c>
      <c r="F536" s="442" t="s">
        <v>223</v>
      </c>
      <c r="G536" s="464">
        <f>VELUX!C40</f>
        <v>0</v>
      </c>
      <c r="H536" s="518">
        <f>VELUX!E40*(1+'ADAOSURI AGENT'!$K$20)</f>
        <v>370</v>
      </c>
      <c r="I536" s="778"/>
      <c r="J536" s="445">
        <f t="shared" si="23"/>
        <v>0</v>
      </c>
      <c r="K536" s="860"/>
    </row>
    <row r="537" spans="1:11" s="436" customFormat="1" ht="20.100000000000001" customHeight="1">
      <c r="A537" s="860"/>
      <c r="B537" s="808" t="str">
        <f>VELUX!B41</f>
        <v>Fereastra Standard Plus - GLL - 1061 ( 3 foi de sticla )</v>
      </c>
      <c r="C537" s="809"/>
      <c r="D537" s="442" t="s">
        <v>127</v>
      </c>
      <c r="E537" s="442" t="s">
        <v>2421</v>
      </c>
      <c r="F537" s="442" t="s">
        <v>223</v>
      </c>
      <c r="G537" s="464">
        <f>VELUX!C41</f>
        <v>0</v>
      </c>
      <c r="H537" s="518">
        <f>VELUX!E41*(1+'ADAOSURI AGENT'!$K$20)</f>
        <v>456</v>
      </c>
      <c r="I537" s="778"/>
      <c r="J537" s="445">
        <f t="shared" si="23"/>
        <v>0</v>
      </c>
      <c r="K537" s="860"/>
    </row>
    <row r="538" spans="1:11" s="436" customFormat="1" ht="20.100000000000001" customHeight="1">
      <c r="A538" s="860"/>
      <c r="B538" s="808" t="str">
        <f>VELUX!B42</f>
        <v>Fereastra Premium - GGL - 3068 ( 3 foi de sticla )</v>
      </c>
      <c r="C538" s="809"/>
      <c r="D538" s="442" t="s">
        <v>127</v>
      </c>
      <c r="E538" s="442" t="s">
        <v>2421</v>
      </c>
      <c r="F538" s="442" t="s">
        <v>223</v>
      </c>
      <c r="G538" s="464">
        <f>VELUX!C42</f>
        <v>0</v>
      </c>
      <c r="H538" s="518">
        <f>VELUX!E42*(1+'ADAOSURI AGENT'!$K$20)</f>
        <v>654</v>
      </c>
      <c r="I538" s="778"/>
      <c r="J538" s="445">
        <f t="shared" si="23"/>
        <v>0</v>
      </c>
      <c r="K538" s="860"/>
    </row>
    <row r="539" spans="1:11" s="436" customFormat="1" ht="10.35" customHeight="1">
      <c r="A539" s="860"/>
      <c r="B539" s="808" t="str">
        <f>VELUX!B43</f>
        <v>Rama EDW 2000 (invelitori ondulate)</v>
      </c>
      <c r="C539" s="809"/>
      <c r="D539" s="442" t="s">
        <v>127</v>
      </c>
      <c r="E539" s="442" t="s">
        <v>2421</v>
      </c>
      <c r="F539" s="442" t="s">
        <v>223</v>
      </c>
      <c r="G539" s="464">
        <f>VELUX!C43</f>
        <v>0</v>
      </c>
      <c r="H539" s="518">
        <f>VELUX!E43*(1+'ADAOSURI AGENT'!$K$20)</f>
        <v>151</v>
      </c>
      <c r="I539" s="778"/>
      <c r="J539" s="445">
        <f t="shared" si="23"/>
        <v>0</v>
      </c>
      <c r="K539" s="860"/>
    </row>
    <row r="540" spans="1:11" s="436" customFormat="1" ht="10.35" customHeight="1">
      <c r="A540" s="860"/>
      <c r="B540" s="808" t="str">
        <f>VELUX!B44</f>
        <v>Rama EDS 2000 (invelitori plate)</v>
      </c>
      <c r="C540" s="809"/>
      <c r="D540" s="442" t="s">
        <v>127</v>
      </c>
      <c r="E540" s="442" t="s">
        <v>2421</v>
      </c>
      <c r="F540" s="442" t="s">
        <v>223</v>
      </c>
      <c r="G540" s="464">
        <f>VELUX!C44</f>
        <v>0</v>
      </c>
      <c r="H540" s="518">
        <f>VELUX!E44*(1+'ADAOSURI AGENT'!$K$20)</f>
        <v>151</v>
      </c>
      <c r="I540" s="778"/>
      <c r="J540" s="445">
        <f t="shared" si="23"/>
        <v>0</v>
      </c>
      <c r="K540" s="860"/>
    </row>
    <row r="541" spans="1:11" s="436" customFormat="1" ht="10.35" customHeight="1">
      <c r="A541" s="860"/>
      <c r="B541" s="808" t="str">
        <f>VELUX!B45</f>
        <v>Kit termoizolare termica - BDX 2000</v>
      </c>
      <c r="C541" s="809"/>
      <c r="D541" s="442" t="s">
        <v>127</v>
      </c>
      <c r="E541" s="442" t="s">
        <v>2421</v>
      </c>
      <c r="F541" s="442" t="s">
        <v>223</v>
      </c>
      <c r="G541" s="464">
        <f>VELUX!C45</f>
        <v>0</v>
      </c>
      <c r="H541" s="518">
        <f>VELUX!E45*(1+'ADAOSURI AGENT'!$K$20)</f>
        <v>68</v>
      </c>
      <c r="I541" s="778"/>
      <c r="J541" s="445">
        <f t="shared" si="23"/>
        <v>0</v>
      </c>
      <c r="K541" s="860"/>
    </row>
    <row r="542" spans="1:11" s="436" customFormat="1" ht="10.35" customHeight="1">
      <c r="A542" s="860"/>
      <c r="B542" s="808" t="str">
        <f>VELUX!B46</f>
        <v>Fereastra Standard - GZL - 1051</v>
      </c>
      <c r="C542" s="809"/>
      <c r="D542" s="442" t="s">
        <v>128</v>
      </c>
      <c r="E542" s="442" t="s">
        <v>2421</v>
      </c>
      <c r="F542" s="442" t="s">
        <v>223</v>
      </c>
      <c r="G542" s="464">
        <f>VELUX!C46</f>
        <v>0</v>
      </c>
      <c r="H542" s="518">
        <f>VELUX!E46*(1+'ADAOSURI AGENT'!$K$20)</f>
        <v>396</v>
      </c>
      <c r="I542" s="778"/>
      <c r="J542" s="445">
        <f t="shared" si="23"/>
        <v>0</v>
      </c>
      <c r="K542" s="860"/>
    </row>
    <row r="543" spans="1:11" s="436" customFormat="1" ht="20.100000000000001" customHeight="1">
      <c r="A543" s="860"/>
      <c r="B543" s="808" t="str">
        <f>VELUX!B47</f>
        <v>Fereastra Standard Plus - GLL - 1061 ( 3 foi de sticla )</v>
      </c>
      <c r="C543" s="809"/>
      <c r="D543" s="442" t="s">
        <v>128</v>
      </c>
      <c r="E543" s="442" t="s">
        <v>2421</v>
      </c>
      <c r="F543" s="442" t="s">
        <v>223</v>
      </c>
      <c r="G543" s="464">
        <f>VELUX!C47</f>
        <v>0</v>
      </c>
      <c r="H543" s="518">
        <f>VELUX!E47*(1+'ADAOSURI AGENT'!$K$20)</f>
        <v>488</v>
      </c>
      <c r="I543" s="778"/>
      <c r="J543" s="445">
        <f t="shared" si="23"/>
        <v>0</v>
      </c>
      <c r="K543" s="860"/>
    </row>
    <row r="544" spans="1:11" s="436" customFormat="1" ht="20.100000000000001" customHeight="1">
      <c r="A544" s="860"/>
      <c r="B544" s="808" t="str">
        <f>VELUX!B48</f>
        <v>Fereastra Premium - GGL - 3068 ( 3 foi de sticla )</v>
      </c>
      <c r="C544" s="809"/>
      <c r="D544" s="442" t="s">
        <v>128</v>
      </c>
      <c r="E544" s="442" t="s">
        <v>2421</v>
      </c>
      <c r="F544" s="442" t="s">
        <v>223</v>
      </c>
      <c r="G544" s="464">
        <f>VELUX!C48</f>
        <v>0</v>
      </c>
      <c r="H544" s="518">
        <f>VELUX!E48*(1+'ADAOSURI AGENT'!$K$20)</f>
        <v>700</v>
      </c>
      <c r="I544" s="778"/>
      <c r="J544" s="445">
        <f t="shared" si="23"/>
        <v>0</v>
      </c>
      <c r="K544" s="860"/>
    </row>
    <row r="545" spans="1:11" s="436" customFormat="1" ht="10.35" customHeight="1">
      <c r="A545" s="860"/>
      <c r="B545" s="808" t="str">
        <f>VELUX!B49</f>
        <v>Rama EDW 2000 (invelitori ondulate)</v>
      </c>
      <c r="C545" s="809"/>
      <c r="D545" s="442" t="s">
        <v>128</v>
      </c>
      <c r="E545" s="442" t="s">
        <v>2421</v>
      </c>
      <c r="F545" s="442" t="s">
        <v>223</v>
      </c>
      <c r="G545" s="464">
        <f>VELUX!C49</f>
        <v>0</v>
      </c>
      <c r="H545" s="518">
        <f>VELUX!E49*(1+'ADAOSURI AGENT'!$K$20)</f>
        <v>160</v>
      </c>
      <c r="I545" s="778"/>
      <c r="J545" s="445">
        <f t="shared" si="23"/>
        <v>0</v>
      </c>
      <c r="K545" s="860"/>
    </row>
    <row r="546" spans="1:11" s="436" customFormat="1" ht="10.35" customHeight="1">
      <c r="A546" s="860"/>
      <c r="B546" s="808" t="str">
        <f>VELUX!B50</f>
        <v>Rama EDS 2000 (invelitori plate)</v>
      </c>
      <c r="C546" s="809"/>
      <c r="D546" s="442" t="s">
        <v>128</v>
      </c>
      <c r="E546" s="442" t="s">
        <v>2421</v>
      </c>
      <c r="F546" s="442" t="s">
        <v>223</v>
      </c>
      <c r="G546" s="464">
        <f>VELUX!C50</f>
        <v>0</v>
      </c>
      <c r="H546" s="518">
        <f>VELUX!E50*(1+'ADAOSURI AGENT'!$K$20)</f>
        <v>160</v>
      </c>
      <c r="I546" s="778"/>
      <c r="J546" s="445">
        <f t="shared" si="23"/>
        <v>0</v>
      </c>
      <c r="K546" s="860"/>
    </row>
    <row r="547" spans="1:11" s="436" customFormat="1" ht="10.35" customHeight="1">
      <c r="A547" s="860"/>
      <c r="B547" s="808" t="str">
        <f>VELUX!B51</f>
        <v>Kit termoizolare termica - BDX 2000</v>
      </c>
      <c r="C547" s="809"/>
      <c r="D547" s="442" t="s">
        <v>128</v>
      </c>
      <c r="E547" s="442" t="s">
        <v>2421</v>
      </c>
      <c r="F547" s="442" t="s">
        <v>223</v>
      </c>
      <c r="G547" s="464">
        <f>VELUX!C51</f>
        <v>0</v>
      </c>
      <c r="H547" s="518">
        <f>VELUX!E51*(1+'ADAOSURI AGENT'!$K$20)</f>
        <v>72</v>
      </c>
      <c r="I547" s="778"/>
      <c r="J547" s="445">
        <f t="shared" si="23"/>
        <v>0</v>
      </c>
      <c r="K547" s="860"/>
    </row>
    <row r="548" spans="1:11" s="436" customFormat="1" ht="10.35" customHeight="1">
      <c r="A548" s="860"/>
      <c r="B548" s="808" t="str">
        <f>VELUX!B52</f>
        <v>Fereastra Standard - GZL - 1051</v>
      </c>
      <c r="C548" s="809"/>
      <c r="D548" s="442" t="s">
        <v>131</v>
      </c>
      <c r="E548" s="442" t="s">
        <v>2421</v>
      </c>
      <c r="F548" s="442" t="s">
        <v>223</v>
      </c>
      <c r="G548" s="464">
        <f>VELUX!C52</f>
        <v>0</v>
      </c>
      <c r="H548" s="518">
        <f>VELUX!E52*(1+'ADAOSURI AGENT'!$K$20)</f>
        <v>458</v>
      </c>
      <c r="I548" s="778"/>
      <c r="J548" s="445">
        <f t="shared" si="23"/>
        <v>0</v>
      </c>
      <c r="K548" s="860"/>
    </row>
    <row r="549" spans="1:11" s="436" customFormat="1" ht="20.100000000000001" customHeight="1">
      <c r="A549" s="860"/>
      <c r="B549" s="808" t="str">
        <f>VELUX!B53</f>
        <v>Fereastra Standard Plus - GLL - 1061 ( 3 foi de sticla )</v>
      </c>
      <c r="C549" s="809"/>
      <c r="D549" s="442" t="s">
        <v>131</v>
      </c>
      <c r="E549" s="442" t="s">
        <v>2421</v>
      </c>
      <c r="F549" s="442" t="s">
        <v>223</v>
      </c>
      <c r="G549" s="464">
        <f>VELUX!C53</f>
        <v>0</v>
      </c>
      <c r="H549" s="518">
        <f>VELUX!E53*(1+'ADAOSURI AGENT'!$K$20)</f>
        <v>566</v>
      </c>
      <c r="I549" s="778"/>
      <c r="J549" s="445">
        <f t="shared" si="23"/>
        <v>0</v>
      </c>
      <c r="K549" s="860"/>
    </row>
    <row r="550" spans="1:11" s="436" customFormat="1" ht="20.100000000000001" customHeight="1">
      <c r="A550" s="860"/>
      <c r="B550" s="808" t="str">
        <f>VELUX!B54</f>
        <v>Fereastra Premium - GGL - 3068 ( 3 foi de sticla )</v>
      </c>
      <c r="C550" s="809"/>
      <c r="D550" s="442" t="s">
        <v>131</v>
      </c>
      <c r="E550" s="442" t="s">
        <v>2421</v>
      </c>
      <c r="F550" s="442" t="s">
        <v>223</v>
      </c>
      <c r="G550" s="464">
        <f>VELUX!C54</f>
        <v>0</v>
      </c>
      <c r="H550" s="518">
        <f>VELUX!E54*(1+'ADAOSURI AGENT'!$K$20)</f>
        <v>811</v>
      </c>
      <c r="I550" s="778"/>
      <c r="J550" s="445">
        <f t="shared" si="23"/>
        <v>0</v>
      </c>
      <c r="K550" s="860"/>
    </row>
    <row r="551" spans="1:11" s="436" customFormat="1" ht="10.35" customHeight="1">
      <c r="A551" s="860"/>
      <c r="B551" s="808" t="str">
        <f>VELUX!B55</f>
        <v>Rama EDW 2000 (invelitori ondulate)</v>
      </c>
      <c r="C551" s="809"/>
      <c r="D551" s="442" t="s">
        <v>131</v>
      </c>
      <c r="E551" s="442" t="s">
        <v>2421</v>
      </c>
      <c r="F551" s="442" t="s">
        <v>223</v>
      </c>
      <c r="G551" s="464">
        <f>VELUX!C55</f>
        <v>0</v>
      </c>
      <c r="H551" s="518">
        <f>VELUX!E55*(1+'ADAOSURI AGENT'!$K$20)</f>
        <v>177</v>
      </c>
      <c r="I551" s="778"/>
      <c r="J551" s="445">
        <f t="shared" si="23"/>
        <v>0</v>
      </c>
      <c r="K551" s="860"/>
    </row>
    <row r="552" spans="1:11" s="436" customFormat="1" ht="10.35" customHeight="1">
      <c r="A552" s="860"/>
      <c r="B552" s="808" t="str">
        <f>VELUX!B56</f>
        <v>Rama EDS 2000 (invelitori plate)</v>
      </c>
      <c r="C552" s="809"/>
      <c r="D552" s="442" t="s">
        <v>131</v>
      </c>
      <c r="E552" s="442" t="s">
        <v>2421</v>
      </c>
      <c r="F552" s="442" t="s">
        <v>223</v>
      </c>
      <c r="G552" s="464">
        <f>VELUX!C56</f>
        <v>0</v>
      </c>
      <c r="H552" s="518">
        <f>VELUX!E56*(1+'ADAOSURI AGENT'!$K$20)</f>
        <v>177</v>
      </c>
      <c r="I552" s="778"/>
      <c r="J552" s="445">
        <f t="shared" si="23"/>
        <v>0</v>
      </c>
      <c r="K552" s="860"/>
    </row>
    <row r="553" spans="1:11" s="436" customFormat="1" ht="10.35" customHeight="1">
      <c r="A553" s="860"/>
      <c r="B553" s="808" t="str">
        <f>VELUX!B57</f>
        <v>Kit termoizolare termica - BDX 2000</v>
      </c>
      <c r="C553" s="809"/>
      <c r="D553" s="442" t="s">
        <v>131</v>
      </c>
      <c r="E553" s="442" t="s">
        <v>2421</v>
      </c>
      <c r="F553" s="442" t="s">
        <v>223</v>
      </c>
      <c r="G553" s="464">
        <f>VELUX!C57</f>
        <v>0</v>
      </c>
      <c r="H553" s="518">
        <f>VELUX!E57*(1+'ADAOSURI AGENT'!$K$20)</f>
        <v>80</v>
      </c>
      <c r="I553" s="778"/>
      <c r="J553" s="445">
        <f t="shared" si="23"/>
        <v>0</v>
      </c>
      <c r="K553" s="860"/>
    </row>
    <row r="554" spans="1:11" s="436" customFormat="1" ht="10.35" customHeight="1">
      <c r="A554" s="860"/>
      <c r="B554" s="808" t="str">
        <f>VELUX!B58</f>
        <v>Fereastra Standard - GZL - 1051</v>
      </c>
      <c r="C554" s="809"/>
      <c r="D554" s="442" t="s">
        <v>129</v>
      </c>
      <c r="E554" s="442" t="s">
        <v>2421</v>
      </c>
      <c r="F554" s="442" t="s">
        <v>223</v>
      </c>
      <c r="G554" s="464">
        <f>VELUX!C58</f>
        <v>0</v>
      </c>
      <c r="H554" s="518">
        <f>VELUX!E58*(1+'ADAOSURI AGENT'!$K$20)</f>
        <v>433</v>
      </c>
      <c r="I554" s="778"/>
      <c r="J554" s="445">
        <f t="shared" si="23"/>
        <v>0</v>
      </c>
      <c r="K554" s="860"/>
    </row>
    <row r="555" spans="1:11" s="436" customFormat="1" ht="20.100000000000001" customHeight="1">
      <c r="A555" s="860"/>
      <c r="B555" s="808" t="str">
        <f>VELUX!B59</f>
        <v>Fereastra Standard Plus - GLL - 1061 ( 3 foi de sticla )</v>
      </c>
      <c r="C555" s="809"/>
      <c r="D555" s="442" t="s">
        <v>129</v>
      </c>
      <c r="E555" s="442" t="s">
        <v>2421</v>
      </c>
      <c r="F555" s="442" t="s">
        <v>223</v>
      </c>
      <c r="G555" s="464">
        <f>VELUX!C59</f>
        <v>0</v>
      </c>
      <c r="H555" s="518">
        <f>VELUX!E59*(1+'ADAOSURI AGENT'!$K$20)</f>
        <v>534</v>
      </c>
      <c r="I555" s="778"/>
      <c r="J555" s="445">
        <f t="shared" si="23"/>
        <v>0</v>
      </c>
      <c r="K555" s="860"/>
    </row>
    <row r="556" spans="1:11" s="436" customFormat="1" ht="20.100000000000001" customHeight="1">
      <c r="A556" s="860"/>
      <c r="B556" s="808" t="str">
        <f>VELUX!B60</f>
        <v>Fereastra Premium - GGL - 3068 ( 3 foi de sticla )</v>
      </c>
      <c r="C556" s="809"/>
      <c r="D556" s="442" t="s">
        <v>129</v>
      </c>
      <c r="E556" s="442" t="s">
        <v>2421</v>
      </c>
      <c r="F556" s="442" t="s">
        <v>223</v>
      </c>
      <c r="G556" s="464">
        <f>VELUX!C60</f>
        <v>0</v>
      </c>
      <c r="H556" s="518">
        <f>VELUX!E60*(1+'ADAOSURI AGENT'!$K$20)</f>
        <v>765</v>
      </c>
      <c r="I556" s="778"/>
      <c r="J556" s="445">
        <f t="shared" si="23"/>
        <v>0</v>
      </c>
      <c r="K556" s="860"/>
    </row>
    <row r="557" spans="1:11" s="436" customFormat="1" ht="10.35" customHeight="1">
      <c r="A557" s="860"/>
      <c r="B557" s="808" t="str">
        <f>VELUX!B61</f>
        <v>Rama EDW 2000 (invelitori ondulate)</v>
      </c>
      <c r="C557" s="809"/>
      <c r="D557" s="442" t="s">
        <v>129</v>
      </c>
      <c r="E557" s="442" t="s">
        <v>2421</v>
      </c>
      <c r="F557" s="442" t="s">
        <v>223</v>
      </c>
      <c r="G557" s="464">
        <f>VELUX!C61</f>
        <v>0</v>
      </c>
      <c r="H557" s="518">
        <f>VELUX!E61*(1+'ADAOSURI AGENT'!$K$20)</f>
        <v>171</v>
      </c>
      <c r="I557" s="778"/>
      <c r="J557" s="445">
        <f t="shared" si="23"/>
        <v>0</v>
      </c>
      <c r="K557" s="860"/>
    </row>
    <row r="558" spans="1:11" s="436" customFormat="1" ht="10.35" customHeight="1">
      <c r="A558" s="860"/>
      <c r="B558" s="808" t="str">
        <f>VELUX!B62</f>
        <v>Rama EDS 2000 (invelitori plate)</v>
      </c>
      <c r="C558" s="809"/>
      <c r="D558" s="442" t="s">
        <v>129</v>
      </c>
      <c r="E558" s="442" t="s">
        <v>2421</v>
      </c>
      <c r="F558" s="442" t="s">
        <v>223</v>
      </c>
      <c r="G558" s="464">
        <f>VELUX!C62</f>
        <v>0</v>
      </c>
      <c r="H558" s="518">
        <f>VELUX!E62*(1+'ADAOSURI AGENT'!$K$20)</f>
        <v>171</v>
      </c>
      <c r="I558" s="778"/>
      <c r="J558" s="445">
        <f t="shared" si="23"/>
        <v>0</v>
      </c>
      <c r="K558" s="860"/>
    </row>
    <row r="559" spans="1:11" s="436" customFormat="1" ht="10.35" customHeight="1">
      <c r="A559" s="860"/>
      <c r="B559" s="808" t="str">
        <f>VELUX!B63</f>
        <v>Kit termoizolare termica - BDX 2000</v>
      </c>
      <c r="C559" s="809"/>
      <c r="D559" s="442" t="s">
        <v>129</v>
      </c>
      <c r="E559" s="442" t="s">
        <v>2421</v>
      </c>
      <c r="F559" s="442" t="s">
        <v>223</v>
      </c>
      <c r="G559" s="464">
        <f>VELUX!C63</f>
        <v>0</v>
      </c>
      <c r="H559" s="518">
        <f>VELUX!E63*(1+'ADAOSURI AGENT'!$K$20)</f>
        <v>77</v>
      </c>
      <c r="I559" s="778"/>
      <c r="J559" s="445">
        <f t="shared" si="23"/>
        <v>0</v>
      </c>
      <c r="K559" s="860"/>
    </row>
    <row r="560" spans="1:11" s="436" customFormat="1" ht="10.35" customHeight="1">
      <c r="A560" s="860"/>
      <c r="B560" s="808" t="str">
        <f>VELUX!B64</f>
        <v>Fereastra Standard - GZL - 1051</v>
      </c>
      <c r="C560" s="809"/>
      <c r="D560" s="442" t="s">
        <v>130</v>
      </c>
      <c r="E560" s="442" t="s">
        <v>2421</v>
      </c>
      <c r="F560" s="442" t="s">
        <v>223</v>
      </c>
      <c r="G560" s="464">
        <f>VELUX!C64</f>
        <v>0</v>
      </c>
      <c r="H560" s="518">
        <f>VELUX!E64*(1+'ADAOSURI AGENT'!$K$20)</f>
        <v>462</v>
      </c>
      <c r="I560" s="778"/>
      <c r="J560" s="445">
        <f t="shared" si="23"/>
        <v>0</v>
      </c>
      <c r="K560" s="860"/>
    </row>
    <row r="561" spans="1:11" s="436" customFormat="1" ht="20.100000000000001" customHeight="1">
      <c r="A561" s="860"/>
      <c r="B561" s="808" t="str">
        <f>VELUX!B65</f>
        <v>Fereastra Standard Plus - GLL - 1061 ( 3 foi de sticla )</v>
      </c>
      <c r="C561" s="809"/>
      <c r="D561" s="442" t="s">
        <v>130</v>
      </c>
      <c r="E561" s="442" t="s">
        <v>2421</v>
      </c>
      <c r="F561" s="442" t="s">
        <v>223</v>
      </c>
      <c r="G561" s="464">
        <f>VELUX!C65</f>
        <v>0</v>
      </c>
      <c r="H561" s="518">
        <f>VELUX!E65*(1+'ADAOSURI AGENT'!$K$20)</f>
        <v>570</v>
      </c>
      <c r="I561" s="778"/>
      <c r="J561" s="445">
        <f t="shared" si="23"/>
        <v>0</v>
      </c>
      <c r="K561" s="860"/>
    </row>
    <row r="562" spans="1:11" s="436" customFormat="1" ht="20.100000000000001" customHeight="1">
      <c r="A562" s="860"/>
      <c r="B562" s="808" t="str">
        <f>VELUX!B66</f>
        <v>Fereastra Premium - GGL - 3068 ( 3 foi de sticla )</v>
      </c>
      <c r="C562" s="809"/>
      <c r="D562" s="442" t="s">
        <v>130</v>
      </c>
      <c r="E562" s="442" t="s">
        <v>2421</v>
      </c>
      <c r="F562" s="442" t="s">
        <v>223</v>
      </c>
      <c r="G562" s="464">
        <f>VELUX!C66</f>
        <v>0</v>
      </c>
      <c r="H562" s="518">
        <f>VELUX!E66*(1+'ADAOSURI AGENT'!$K$20)</f>
        <v>817</v>
      </c>
      <c r="I562" s="778"/>
      <c r="J562" s="445">
        <f t="shared" si="23"/>
        <v>0</v>
      </c>
      <c r="K562" s="860"/>
    </row>
    <row r="563" spans="1:11" s="436" customFormat="1" ht="10.35" customHeight="1">
      <c r="A563" s="860"/>
      <c r="B563" s="808" t="str">
        <f>VELUX!B67</f>
        <v>Rama EDW 2000 (invelitori ondulate)</v>
      </c>
      <c r="C563" s="809"/>
      <c r="D563" s="442" t="s">
        <v>130</v>
      </c>
      <c r="E563" s="442" t="s">
        <v>2421</v>
      </c>
      <c r="F563" s="442" t="s">
        <v>223</v>
      </c>
      <c r="G563" s="464">
        <f>VELUX!C67</f>
        <v>0</v>
      </c>
      <c r="H563" s="518">
        <f>VELUX!E67*(1+'ADAOSURI AGENT'!$K$20)</f>
        <v>180</v>
      </c>
      <c r="I563" s="778"/>
      <c r="J563" s="445">
        <f t="shared" si="23"/>
        <v>0</v>
      </c>
      <c r="K563" s="860"/>
    </row>
    <row r="564" spans="1:11" s="436" customFormat="1" ht="10.35" customHeight="1">
      <c r="A564" s="860"/>
      <c r="B564" s="808" t="str">
        <f>VELUX!B68</f>
        <v>Rama EDS 2000 (invelitori plate)</v>
      </c>
      <c r="C564" s="809"/>
      <c r="D564" s="442" t="s">
        <v>130</v>
      </c>
      <c r="E564" s="442" t="s">
        <v>2421</v>
      </c>
      <c r="F564" s="442" t="s">
        <v>223</v>
      </c>
      <c r="G564" s="464">
        <f>VELUX!C68</f>
        <v>0</v>
      </c>
      <c r="H564" s="518">
        <f>VELUX!E68*(1+'ADAOSURI AGENT'!$K$20)</f>
        <v>180</v>
      </c>
      <c r="I564" s="778"/>
      <c r="J564" s="445">
        <f t="shared" si="23"/>
        <v>0</v>
      </c>
      <c r="K564" s="860"/>
    </row>
    <row r="565" spans="1:11" s="436" customFormat="1" ht="10.35" customHeight="1">
      <c r="A565" s="860"/>
      <c r="B565" s="808" t="str">
        <f>VELUX!B69</f>
        <v>Kit termoizolare termica - BDX 2000</v>
      </c>
      <c r="C565" s="809"/>
      <c r="D565" s="442" t="s">
        <v>130</v>
      </c>
      <c r="E565" s="442" t="s">
        <v>2421</v>
      </c>
      <c r="F565" s="442" t="s">
        <v>223</v>
      </c>
      <c r="G565" s="464">
        <f>VELUX!C69</f>
        <v>0</v>
      </c>
      <c r="H565" s="518">
        <f>VELUX!E69*(1+'ADAOSURI AGENT'!$K$20)</f>
        <v>81</v>
      </c>
      <c r="I565" s="778"/>
      <c r="J565" s="445">
        <f t="shared" ref="J565:J577" si="24">G565*H565*(1-I$500)</f>
        <v>0</v>
      </c>
      <c r="K565" s="860"/>
    </row>
    <row r="566" spans="1:11" s="436" customFormat="1" ht="10.35" customHeight="1">
      <c r="A566" s="860"/>
      <c r="B566" s="808" t="str">
        <f>VELUX!B70</f>
        <v>Fereastra Standard - GZL - 1051</v>
      </c>
      <c r="C566" s="809"/>
      <c r="D566" s="442" t="s">
        <v>262</v>
      </c>
      <c r="E566" s="442" t="s">
        <v>2421</v>
      </c>
      <c r="F566" s="442" t="s">
        <v>223</v>
      </c>
      <c r="G566" s="464">
        <f>VELUX!C70</f>
        <v>0</v>
      </c>
      <c r="H566" s="518">
        <f>VELUX!E70*(1+'ADAOSURI AGENT'!$K$20)</f>
        <v>455</v>
      </c>
      <c r="I566" s="778"/>
      <c r="J566" s="445">
        <f t="shared" si="24"/>
        <v>0</v>
      </c>
      <c r="K566" s="860"/>
    </row>
    <row r="567" spans="1:11" s="436" customFormat="1" ht="20.100000000000001" customHeight="1">
      <c r="A567" s="860"/>
      <c r="B567" s="808" t="str">
        <f>VELUX!B71</f>
        <v>Fereastra Standard Plus - GLL - 1061 ( 3 foi de sticla )</v>
      </c>
      <c r="C567" s="809"/>
      <c r="D567" s="442" t="s">
        <v>262</v>
      </c>
      <c r="E567" s="442" t="s">
        <v>2421</v>
      </c>
      <c r="F567" s="442" t="s">
        <v>223</v>
      </c>
      <c r="G567" s="464">
        <f>VELUX!C71</f>
        <v>0</v>
      </c>
      <c r="H567" s="518">
        <f>VELUX!E71*(1+'ADAOSURI AGENT'!$K$20)</f>
        <v>561</v>
      </c>
      <c r="I567" s="778"/>
      <c r="J567" s="445">
        <f t="shared" si="24"/>
        <v>0</v>
      </c>
      <c r="K567" s="860"/>
    </row>
    <row r="568" spans="1:11" s="436" customFormat="1" ht="20.100000000000001" customHeight="1">
      <c r="A568" s="860"/>
      <c r="B568" s="808" t="str">
        <f>VELUX!B72</f>
        <v>Fereastra Premium - GGL - 3068 ( 3 foi de sticla )</v>
      </c>
      <c r="C568" s="809"/>
      <c r="D568" s="442" t="s">
        <v>262</v>
      </c>
      <c r="E568" s="442" t="s">
        <v>2421</v>
      </c>
      <c r="F568" s="442" t="s">
        <v>223</v>
      </c>
      <c r="G568" s="464">
        <f>VELUX!C72</f>
        <v>0</v>
      </c>
      <c r="H568" s="518">
        <f>VELUX!E72*(1+'ADAOSURI AGENT'!$K$20)</f>
        <v>804</v>
      </c>
      <c r="I568" s="778"/>
      <c r="J568" s="445">
        <f t="shared" si="24"/>
        <v>0</v>
      </c>
      <c r="K568" s="860"/>
    </row>
    <row r="569" spans="1:11" s="436" customFormat="1" ht="10.35" customHeight="1">
      <c r="A569" s="860"/>
      <c r="B569" s="808" t="str">
        <f>VELUX!B73</f>
        <v>Rama EDW 2000 (invelitori ondulate)</v>
      </c>
      <c r="C569" s="809"/>
      <c r="D569" s="442" t="s">
        <v>262</v>
      </c>
      <c r="E569" s="442" t="s">
        <v>2421</v>
      </c>
      <c r="F569" s="442" t="s">
        <v>223</v>
      </c>
      <c r="G569" s="464">
        <f>VELUX!C73</f>
        <v>0</v>
      </c>
      <c r="H569" s="518">
        <f>VELUX!E73*(1+'ADAOSURI AGENT'!$K$20)</f>
        <v>178</v>
      </c>
      <c r="I569" s="778"/>
      <c r="J569" s="445">
        <f t="shared" si="24"/>
        <v>0</v>
      </c>
      <c r="K569" s="860"/>
    </row>
    <row r="570" spans="1:11" s="436" customFormat="1" ht="10.35" customHeight="1">
      <c r="A570" s="860"/>
      <c r="B570" s="808" t="str">
        <f>VELUX!B74</f>
        <v>Rama EDS 2000 (invelitori plate)</v>
      </c>
      <c r="C570" s="809"/>
      <c r="D570" s="442" t="s">
        <v>262</v>
      </c>
      <c r="E570" s="442" t="s">
        <v>2421</v>
      </c>
      <c r="F570" s="442" t="s">
        <v>223</v>
      </c>
      <c r="G570" s="464">
        <f>VELUX!C74</f>
        <v>0</v>
      </c>
      <c r="H570" s="518">
        <f>VELUX!E74*(1+'ADAOSURI AGENT'!$K$20)</f>
        <v>178</v>
      </c>
      <c r="I570" s="778"/>
      <c r="J570" s="445">
        <f t="shared" si="24"/>
        <v>0</v>
      </c>
      <c r="K570" s="860"/>
    </row>
    <row r="571" spans="1:11" s="436" customFormat="1" ht="10.35" customHeight="1">
      <c r="A571" s="860"/>
      <c r="B571" s="808" t="str">
        <f>VELUX!B75</f>
        <v>Kit termoizolare termica - BDX 2000</v>
      </c>
      <c r="C571" s="809"/>
      <c r="D571" s="442" t="s">
        <v>262</v>
      </c>
      <c r="E571" s="442" t="s">
        <v>2421</v>
      </c>
      <c r="F571" s="442" t="s">
        <v>223</v>
      </c>
      <c r="G571" s="464">
        <f>VELUX!C75</f>
        <v>0</v>
      </c>
      <c r="H571" s="518">
        <f>VELUX!E75*(1+'ADAOSURI AGENT'!$K$20)</f>
        <v>81</v>
      </c>
      <c r="I571" s="778"/>
      <c r="J571" s="445">
        <f t="shared" si="24"/>
        <v>0</v>
      </c>
      <c r="K571" s="860"/>
    </row>
    <row r="572" spans="1:11" s="436" customFormat="1" ht="10.35" customHeight="1">
      <c r="A572" s="860"/>
      <c r="B572" s="808" t="str">
        <f>VELUX!B76</f>
        <v>Fereastra Standard - GZL - 1051</v>
      </c>
      <c r="C572" s="809"/>
      <c r="D572" s="442" t="s">
        <v>261</v>
      </c>
      <c r="E572" s="442" t="s">
        <v>2421</v>
      </c>
      <c r="F572" s="442" t="s">
        <v>223</v>
      </c>
      <c r="G572" s="464">
        <f>VELUX!C76</f>
        <v>0</v>
      </c>
      <c r="H572" s="518">
        <f>VELUX!E76*(1+'ADAOSURI AGENT'!$K$20)</f>
        <v>506</v>
      </c>
      <c r="I572" s="778"/>
      <c r="J572" s="445">
        <f t="shared" si="24"/>
        <v>0</v>
      </c>
      <c r="K572" s="860"/>
    </row>
    <row r="573" spans="1:11" s="436" customFormat="1" ht="20.100000000000001" customHeight="1">
      <c r="A573" s="860"/>
      <c r="B573" s="808" t="str">
        <f>VELUX!B77</f>
        <v>Fereastra Standard Plus - GLL - 1061 ( 3 foi de sticla )</v>
      </c>
      <c r="C573" s="809"/>
      <c r="D573" s="442" t="s">
        <v>261</v>
      </c>
      <c r="E573" s="442" t="s">
        <v>2421</v>
      </c>
      <c r="F573" s="442" t="s">
        <v>223</v>
      </c>
      <c r="G573" s="464">
        <f>VELUX!C77</f>
        <v>0</v>
      </c>
      <c r="H573" s="518">
        <f>VELUX!E77*(1+'ADAOSURI AGENT'!$K$20)</f>
        <v>625</v>
      </c>
      <c r="I573" s="778"/>
      <c r="J573" s="445">
        <f t="shared" si="24"/>
        <v>0</v>
      </c>
      <c r="K573" s="860"/>
    </row>
    <row r="574" spans="1:11" s="436" customFormat="1" ht="20.100000000000001" customHeight="1">
      <c r="A574" s="860"/>
      <c r="B574" s="808" t="str">
        <f>VELUX!B78</f>
        <v>Fereastra Premium - GGL - 3068 ( 3 foi de sticla )</v>
      </c>
      <c r="C574" s="809"/>
      <c r="D574" s="442" t="s">
        <v>261</v>
      </c>
      <c r="E574" s="442" t="s">
        <v>2421</v>
      </c>
      <c r="F574" s="442" t="s">
        <v>223</v>
      </c>
      <c r="G574" s="464">
        <f>VELUX!C78</f>
        <v>0</v>
      </c>
      <c r="H574" s="518">
        <f>VELUX!E78*(1+'ADAOSURI AGENT'!$K$20)</f>
        <v>896</v>
      </c>
      <c r="I574" s="778"/>
      <c r="J574" s="445">
        <f t="shared" si="24"/>
        <v>0</v>
      </c>
      <c r="K574" s="860"/>
    </row>
    <row r="575" spans="1:11" s="436" customFormat="1" ht="10.35" customHeight="1">
      <c r="A575" s="860"/>
      <c r="B575" s="808" t="str">
        <f>VELUX!B79</f>
        <v>Rama EDW 2000 (invelitori ondulate)</v>
      </c>
      <c r="C575" s="809"/>
      <c r="D575" s="442" t="s">
        <v>261</v>
      </c>
      <c r="E575" s="442" t="s">
        <v>2421</v>
      </c>
      <c r="F575" s="442" t="s">
        <v>223</v>
      </c>
      <c r="G575" s="464">
        <f>VELUX!C79</f>
        <v>0</v>
      </c>
      <c r="H575" s="518">
        <f>VELUX!E79*(1+'ADAOSURI AGENT'!$K$20)</f>
        <v>189</v>
      </c>
      <c r="I575" s="778"/>
      <c r="J575" s="445">
        <f t="shared" si="24"/>
        <v>0</v>
      </c>
      <c r="K575" s="860"/>
    </row>
    <row r="576" spans="1:11" s="436" customFormat="1" ht="10.35" customHeight="1">
      <c r="A576" s="860"/>
      <c r="B576" s="808" t="str">
        <f>VELUX!B80</f>
        <v>Rama EDS 2000 (invelitori plate)</v>
      </c>
      <c r="C576" s="809"/>
      <c r="D576" s="442" t="s">
        <v>261</v>
      </c>
      <c r="E576" s="442" t="s">
        <v>2421</v>
      </c>
      <c r="F576" s="442" t="s">
        <v>223</v>
      </c>
      <c r="G576" s="464">
        <f>VELUX!C80</f>
        <v>0</v>
      </c>
      <c r="H576" s="518">
        <f>VELUX!E80*(1+'ADAOSURI AGENT'!$K$20)</f>
        <v>189</v>
      </c>
      <c r="I576" s="778"/>
      <c r="J576" s="445">
        <f t="shared" si="24"/>
        <v>0</v>
      </c>
      <c r="K576" s="860"/>
    </row>
    <row r="577" spans="1:11" s="436" customFormat="1" ht="10.35" customHeight="1" thickBot="1">
      <c r="A577" s="860"/>
      <c r="B577" s="810" t="str">
        <f>VELUX!B81</f>
        <v>Kit termoizolare termica - BDX 2000</v>
      </c>
      <c r="C577" s="811"/>
      <c r="D577" s="442" t="s">
        <v>261</v>
      </c>
      <c r="E577" s="446" t="s">
        <v>2421</v>
      </c>
      <c r="F577" s="446" t="s">
        <v>223</v>
      </c>
      <c r="G577" s="466">
        <f>VELUX!C81</f>
        <v>0</v>
      </c>
      <c r="H577" s="519">
        <f>VELUX!E81*(1+'ADAOSURI AGENT'!$K$20)</f>
        <v>85</v>
      </c>
      <c r="I577" s="778"/>
      <c r="J577" s="447">
        <f t="shared" si="24"/>
        <v>0</v>
      </c>
      <c r="K577" s="860"/>
    </row>
    <row r="578" spans="1:11" s="436" customFormat="1" ht="20.100000000000001" customHeight="1">
      <c r="A578" s="860"/>
      <c r="B578" s="817" t="str">
        <f>VELUX!B89</f>
        <v>Fereastra Standard Plus - GLU - 0061 (3 foi de sticla)</v>
      </c>
      <c r="C578" s="818"/>
      <c r="D578" s="438" t="s">
        <v>121</v>
      </c>
      <c r="E578" s="438" t="s">
        <v>2856</v>
      </c>
      <c r="F578" s="438" t="s">
        <v>223</v>
      </c>
      <c r="G578" s="462">
        <f>VELUX!C89</f>
        <v>0</v>
      </c>
      <c r="H578" s="517">
        <f>VELUX!E89*(1+'ADAOSURI AGENT'!$K$20)</f>
        <v>416</v>
      </c>
      <c r="I578" s="777">
        <f>VELUX!E156</f>
        <v>0</v>
      </c>
      <c r="J578" s="441">
        <f>G578*H578*(1-I$578)</f>
        <v>0</v>
      </c>
      <c r="K578" s="860"/>
    </row>
    <row r="579" spans="1:11" s="436" customFormat="1" ht="20.100000000000001" customHeight="1">
      <c r="A579" s="860"/>
      <c r="B579" s="808" t="str">
        <f>VELUX!B90</f>
        <v>Fereastra Premium - GGU - 0068 ( 3 foi de sticla )</v>
      </c>
      <c r="C579" s="809"/>
      <c r="D579" s="442" t="s">
        <v>121</v>
      </c>
      <c r="E579" s="442" t="s">
        <v>2856</v>
      </c>
      <c r="F579" s="442" t="s">
        <v>223</v>
      </c>
      <c r="G579" s="464">
        <f>VELUX!C90</f>
        <v>0</v>
      </c>
      <c r="H579" s="518">
        <f>VELUX!E90*(1+'ADAOSURI AGENT'!$K$20)</f>
        <v>621</v>
      </c>
      <c r="I579" s="778"/>
      <c r="J579" s="445">
        <f t="shared" ref="J579:J638" si="25">G579*H579*(1-I$578)</f>
        <v>0</v>
      </c>
      <c r="K579" s="860"/>
    </row>
    <row r="580" spans="1:11" s="436" customFormat="1" ht="10.35" customHeight="1">
      <c r="A580" s="860"/>
      <c r="B580" s="808" t="str">
        <f>VELUX!B91</f>
        <v>Rama EDW 2000 (invelitori ondulate)</v>
      </c>
      <c r="C580" s="809"/>
      <c r="D580" s="442" t="s">
        <v>121</v>
      </c>
      <c r="E580" s="442" t="s">
        <v>2856</v>
      </c>
      <c r="F580" s="442" t="s">
        <v>223</v>
      </c>
      <c r="G580" s="464">
        <f>VELUX!C91</f>
        <v>0</v>
      </c>
      <c r="H580" s="518">
        <f>VELUX!E91*(1+'ADAOSURI AGENT'!$K$20)</f>
        <v>126</v>
      </c>
      <c r="I580" s="778"/>
      <c r="J580" s="445">
        <f t="shared" si="25"/>
        <v>0</v>
      </c>
      <c r="K580" s="860"/>
    </row>
    <row r="581" spans="1:11" s="436" customFormat="1" ht="10.35" customHeight="1">
      <c r="A581" s="860"/>
      <c r="B581" s="808" t="str">
        <f>VELUX!B92</f>
        <v>Rama EDS 2000 (invelitori plate)</v>
      </c>
      <c r="C581" s="809"/>
      <c r="D581" s="442" t="s">
        <v>121</v>
      </c>
      <c r="E581" s="442" t="s">
        <v>2856</v>
      </c>
      <c r="F581" s="442" t="s">
        <v>223</v>
      </c>
      <c r="G581" s="464">
        <f>VELUX!C92</f>
        <v>0</v>
      </c>
      <c r="H581" s="518">
        <f>VELUX!E92*(1+'ADAOSURI AGENT'!$K$20)</f>
        <v>126</v>
      </c>
      <c r="I581" s="778"/>
      <c r="J581" s="445">
        <f t="shared" si="25"/>
        <v>0</v>
      </c>
      <c r="K581" s="860"/>
    </row>
    <row r="582" spans="1:11" s="436" customFormat="1" ht="10.35" customHeight="1">
      <c r="A582" s="860"/>
      <c r="B582" s="808" t="str">
        <f>VELUX!B93</f>
        <v>Kit termoizolare termica - BDX 2000</v>
      </c>
      <c r="C582" s="809"/>
      <c r="D582" s="442" t="s">
        <v>121</v>
      </c>
      <c r="E582" s="442" t="s">
        <v>2856</v>
      </c>
      <c r="F582" s="442" t="s">
        <v>223</v>
      </c>
      <c r="G582" s="464">
        <f>VELUX!C93</f>
        <v>0</v>
      </c>
      <c r="H582" s="518">
        <f>VELUX!E93*(1+'ADAOSURI AGENT'!$K$20)</f>
        <v>57</v>
      </c>
      <c r="I582" s="778"/>
      <c r="J582" s="445">
        <f t="shared" si="25"/>
        <v>0</v>
      </c>
      <c r="K582" s="860"/>
    </row>
    <row r="583" spans="1:11" s="436" customFormat="1" ht="20.100000000000001" customHeight="1">
      <c r="A583" s="860"/>
      <c r="B583" s="808" t="str">
        <f>VELUX!B95</f>
        <v>Fereastra Premium - GGU - 0068 ( 3 foi de sticla )</v>
      </c>
      <c r="C583" s="809"/>
      <c r="D583" s="442" t="s">
        <v>123</v>
      </c>
      <c r="E583" s="442" t="s">
        <v>2856</v>
      </c>
      <c r="F583" s="442" t="s">
        <v>223</v>
      </c>
      <c r="G583" s="464">
        <f>VELUX!C95</f>
        <v>0</v>
      </c>
      <c r="H583" s="518">
        <f>VELUX!E95*(1+'ADAOSURI AGENT'!$K$20)</f>
        <v>662</v>
      </c>
      <c r="I583" s="778"/>
      <c r="J583" s="445">
        <f t="shared" si="25"/>
        <v>0</v>
      </c>
      <c r="K583" s="860"/>
    </row>
    <row r="584" spans="1:11" s="436" customFormat="1" ht="10.35" customHeight="1">
      <c r="A584" s="860"/>
      <c r="B584" s="808" t="str">
        <f>VELUX!B96</f>
        <v>Rama EDW 2000 (invelitori ondulate)</v>
      </c>
      <c r="C584" s="809"/>
      <c r="D584" s="442" t="s">
        <v>123</v>
      </c>
      <c r="E584" s="442" t="s">
        <v>2856</v>
      </c>
      <c r="F584" s="442" t="s">
        <v>223</v>
      </c>
      <c r="G584" s="464">
        <f>VELUX!C96</f>
        <v>0</v>
      </c>
      <c r="H584" s="518">
        <f>VELUX!E96*(1+'ADAOSURI AGENT'!$K$20)</f>
        <v>129</v>
      </c>
      <c r="I584" s="778"/>
      <c r="J584" s="445">
        <f t="shared" si="25"/>
        <v>0</v>
      </c>
      <c r="K584" s="860"/>
    </row>
    <row r="585" spans="1:11" s="436" customFormat="1" ht="10.35" customHeight="1">
      <c r="A585" s="860"/>
      <c r="B585" s="808" t="str">
        <f>VELUX!B97</f>
        <v>Rama EDS 2000 (invelitori plate)</v>
      </c>
      <c r="C585" s="809"/>
      <c r="D585" s="442" t="s">
        <v>123</v>
      </c>
      <c r="E585" s="442" t="s">
        <v>2856</v>
      </c>
      <c r="F585" s="442" t="s">
        <v>223</v>
      </c>
      <c r="G585" s="464">
        <f>VELUX!C97</f>
        <v>0</v>
      </c>
      <c r="H585" s="518">
        <f>VELUX!E97*(1+'ADAOSURI AGENT'!$K$20)</f>
        <v>129</v>
      </c>
      <c r="I585" s="778"/>
      <c r="J585" s="445">
        <f t="shared" si="25"/>
        <v>0</v>
      </c>
      <c r="K585" s="860"/>
    </row>
    <row r="586" spans="1:11" s="436" customFormat="1" ht="10.35" customHeight="1">
      <c r="A586" s="860"/>
      <c r="B586" s="808" t="str">
        <f>VELUX!B98</f>
        <v>Kit termoizolare termica - BDX 2000</v>
      </c>
      <c r="C586" s="809"/>
      <c r="D586" s="442" t="s">
        <v>123</v>
      </c>
      <c r="E586" s="442" t="s">
        <v>2856</v>
      </c>
      <c r="F586" s="442" t="s">
        <v>223</v>
      </c>
      <c r="G586" s="464">
        <f>VELUX!C98</f>
        <v>0</v>
      </c>
      <c r="H586" s="518">
        <f>VELUX!E98*(1+'ADAOSURI AGENT'!$K$20)</f>
        <v>58</v>
      </c>
      <c r="I586" s="778"/>
      <c r="J586" s="445">
        <f t="shared" si="25"/>
        <v>0</v>
      </c>
      <c r="K586" s="860"/>
    </row>
    <row r="587" spans="1:11" s="436" customFormat="1" ht="20.100000000000001" customHeight="1">
      <c r="A587" s="860"/>
      <c r="B587" s="808" t="str">
        <f>VELUX!B100</f>
        <v>Fereastra Premium - GGU - 0068 ( 3 foi de sticla )</v>
      </c>
      <c r="C587" s="809"/>
      <c r="D587" s="442" t="s">
        <v>124</v>
      </c>
      <c r="E587" s="442" t="s">
        <v>2856</v>
      </c>
      <c r="F587" s="442" t="s">
        <v>223</v>
      </c>
      <c r="G587" s="464">
        <f>VELUX!C100</f>
        <v>0</v>
      </c>
      <c r="H587" s="518">
        <f>VELUX!E100*(1+'ADAOSURI AGENT'!$K$20)</f>
        <v>736</v>
      </c>
      <c r="I587" s="778"/>
      <c r="J587" s="445">
        <f t="shared" si="25"/>
        <v>0</v>
      </c>
      <c r="K587" s="860"/>
    </row>
    <row r="588" spans="1:11" s="436" customFormat="1" ht="10.35" customHeight="1">
      <c r="A588" s="860"/>
      <c r="B588" s="808" t="str">
        <f>VELUX!B101</f>
        <v>Rama EDW 2000 (invelitori ondulate)</v>
      </c>
      <c r="C588" s="809"/>
      <c r="D588" s="442" t="s">
        <v>124</v>
      </c>
      <c r="E588" s="442" t="s">
        <v>2856</v>
      </c>
      <c r="F588" s="442" t="s">
        <v>223</v>
      </c>
      <c r="G588" s="464">
        <f>VELUX!C101</f>
        <v>0</v>
      </c>
      <c r="H588" s="518">
        <f>VELUX!E101*(1+'ADAOSURI AGENT'!$K$20)</f>
        <v>133</v>
      </c>
      <c r="I588" s="778"/>
      <c r="J588" s="445">
        <f t="shared" si="25"/>
        <v>0</v>
      </c>
      <c r="K588" s="860"/>
    </row>
    <row r="589" spans="1:11" s="436" customFormat="1" ht="10.35" customHeight="1">
      <c r="A589" s="860"/>
      <c r="B589" s="808" t="str">
        <f>VELUX!B102</f>
        <v>Rama EDS 2000 (invelitori plate)</v>
      </c>
      <c r="C589" s="809"/>
      <c r="D589" s="442" t="s">
        <v>124</v>
      </c>
      <c r="E589" s="442" t="s">
        <v>2856</v>
      </c>
      <c r="F589" s="442" t="s">
        <v>223</v>
      </c>
      <c r="G589" s="464">
        <f>VELUX!C102</f>
        <v>0</v>
      </c>
      <c r="H589" s="518">
        <f>VELUX!E102*(1+'ADAOSURI AGENT'!$K$20)</f>
        <v>133</v>
      </c>
      <c r="I589" s="778"/>
      <c r="J589" s="445">
        <f t="shared" si="25"/>
        <v>0</v>
      </c>
      <c r="K589" s="860"/>
    </row>
    <row r="590" spans="1:11" s="436" customFormat="1" ht="10.35" customHeight="1">
      <c r="A590" s="860"/>
      <c r="B590" s="808" t="str">
        <f>VELUX!B103</f>
        <v>Kit termoizolare termica - BDX 2000</v>
      </c>
      <c r="C590" s="809"/>
      <c r="D590" s="442" t="s">
        <v>124</v>
      </c>
      <c r="E590" s="442" t="s">
        <v>2856</v>
      </c>
      <c r="F590" s="442" t="s">
        <v>223</v>
      </c>
      <c r="G590" s="464">
        <f>VELUX!C103</f>
        <v>0</v>
      </c>
      <c r="H590" s="518">
        <f>VELUX!E103*(1+'ADAOSURI AGENT'!$K$20)</f>
        <v>60</v>
      </c>
      <c r="I590" s="778"/>
      <c r="J590" s="445">
        <f t="shared" si="25"/>
        <v>0</v>
      </c>
      <c r="K590" s="860"/>
    </row>
    <row r="591" spans="1:11" s="436" customFormat="1" ht="20.100000000000001" customHeight="1">
      <c r="A591" s="860"/>
      <c r="B591" s="808" t="str">
        <f>VELUX!B104</f>
        <v>Fereastra Standard Plus - GLU - 0061 (3 foi de sticla)</v>
      </c>
      <c r="C591" s="809"/>
      <c r="D591" s="442" t="s">
        <v>125</v>
      </c>
      <c r="E591" s="442" t="s">
        <v>2856</v>
      </c>
      <c r="F591" s="442" t="s">
        <v>223</v>
      </c>
      <c r="G591" s="464">
        <f>VELUX!C104</f>
        <v>0</v>
      </c>
      <c r="H591" s="518">
        <f>VELUX!E104*(1+'ADAOSURI AGENT'!$K$20)</f>
        <v>515</v>
      </c>
      <c r="I591" s="778"/>
      <c r="J591" s="445">
        <f t="shared" si="25"/>
        <v>0</v>
      </c>
      <c r="K591" s="860"/>
    </row>
    <row r="592" spans="1:11" s="436" customFormat="1" ht="20.100000000000001" customHeight="1">
      <c r="A592" s="860"/>
      <c r="B592" s="808" t="str">
        <f>VELUX!B105</f>
        <v>Fereastra Premium - GGU - 0068 ( 3 foi de sticla )</v>
      </c>
      <c r="C592" s="809"/>
      <c r="D592" s="442" t="s">
        <v>125</v>
      </c>
      <c r="E592" s="442" t="s">
        <v>2856</v>
      </c>
      <c r="F592" s="442" t="s">
        <v>223</v>
      </c>
      <c r="G592" s="464">
        <f>VELUX!C105</f>
        <v>0</v>
      </c>
      <c r="H592" s="518">
        <f>VELUX!E105*(1+'ADAOSURI AGENT'!$K$20)</f>
        <v>768</v>
      </c>
      <c r="I592" s="778"/>
      <c r="J592" s="445">
        <f t="shared" si="25"/>
        <v>0</v>
      </c>
      <c r="K592" s="860"/>
    </row>
    <row r="593" spans="1:11" s="436" customFormat="1" ht="10.35" customHeight="1">
      <c r="A593" s="860"/>
      <c r="B593" s="808" t="str">
        <f>VELUX!B106</f>
        <v>Rama EDW 2000 (invelitori ondulate)</v>
      </c>
      <c r="C593" s="809"/>
      <c r="D593" s="442" t="s">
        <v>125</v>
      </c>
      <c r="E593" s="442" t="s">
        <v>2856</v>
      </c>
      <c r="F593" s="442" t="s">
        <v>223</v>
      </c>
      <c r="G593" s="464">
        <f>VELUX!C106</f>
        <v>0</v>
      </c>
      <c r="H593" s="518">
        <f>VELUX!E106*(1+'ADAOSURI AGENT'!$K$20)</f>
        <v>144</v>
      </c>
      <c r="I593" s="778"/>
      <c r="J593" s="445">
        <f t="shared" si="25"/>
        <v>0</v>
      </c>
      <c r="K593" s="860"/>
    </row>
    <row r="594" spans="1:11" s="436" customFormat="1" ht="10.35" customHeight="1">
      <c r="A594" s="860"/>
      <c r="B594" s="808" t="str">
        <f>VELUX!B107</f>
        <v>Rama EDS 2000 (invelitori plate)</v>
      </c>
      <c r="C594" s="809"/>
      <c r="D594" s="442" t="s">
        <v>125</v>
      </c>
      <c r="E594" s="442" t="s">
        <v>2856</v>
      </c>
      <c r="F594" s="442" t="s">
        <v>223</v>
      </c>
      <c r="G594" s="464">
        <f>VELUX!C107</f>
        <v>0</v>
      </c>
      <c r="H594" s="518">
        <f>VELUX!E107*(1+'ADAOSURI AGENT'!$K$20)</f>
        <v>144</v>
      </c>
      <c r="I594" s="778"/>
      <c r="J594" s="445">
        <f t="shared" si="25"/>
        <v>0</v>
      </c>
      <c r="K594" s="860"/>
    </row>
    <row r="595" spans="1:11" s="436" customFormat="1" ht="10.35" customHeight="1">
      <c r="A595" s="860"/>
      <c r="B595" s="808" t="str">
        <f>VELUX!B108</f>
        <v>Kit termoizolare termica - BDX 2000</v>
      </c>
      <c r="C595" s="809"/>
      <c r="D595" s="442" t="s">
        <v>125</v>
      </c>
      <c r="E595" s="442" t="s">
        <v>2856</v>
      </c>
      <c r="F595" s="442" t="s">
        <v>223</v>
      </c>
      <c r="G595" s="464">
        <f>VELUX!C108</f>
        <v>0</v>
      </c>
      <c r="H595" s="518">
        <f>VELUX!E108*(1+'ADAOSURI AGENT'!$K$20)</f>
        <v>65</v>
      </c>
      <c r="I595" s="778"/>
      <c r="J595" s="445">
        <f t="shared" si="25"/>
        <v>0</v>
      </c>
      <c r="K595" s="860"/>
    </row>
    <row r="596" spans="1:11" s="436" customFormat="1" ht="20.100000000000001" customHeight="1">
      <c r="A596" s="860"/>
      <c r="B596" s="808" t="str">
        <f>VELUX!B109</f>
        <v>Fereastra Standard Plus - GLU - 0061 (3 foi de sticla)</v>
      </c>
      <c r="C596" s="809"/>
      <c r="D596" s="442" t="s">
        <v>132</v>
      </c>
      <c r="E596" s="442" t="s">
        <v>2856</v>
      </c>
      <c r="F596" s="442" t="s">
        <v>223</v>
      </c>
      <c r="G596" s="464">
        <f>VELUX!C109</f>
        <v>0</v>
      </c>
      <c r="H596" s="518">
        <f>VELUX!E109*(1+'ADAOSURI AGENT'!$K$20)</f>
        <v>564</v>
      </c>
      <c r="I596" s="778"/>
      <c r="J596" s="445">
        <f t="shared" si="25"/>
        <v>0</v>
      </c>
      <c r="K596" s="860"/>
    </row>
    <row r="597" spans="1:11" s="436" customFormat="1" ht="20.100000000000001" customHeight="1">
      <c r="A597" s="860"/>
      <c r="B597" s="808" t="str">
        <f>VELUX!B110</f>
        <v>Fereastra Premium - GGU - 0068 ( 3 foi de sticla )</v>
      </c>
      <c r="C597" s="809"/>
      <c r="D597" s="442" t="s">
        <v>132</v>
      </c>
      <c r="E597" s="442" t="s">
        <v>2856</v>
      </c>
      <c r="F597" s="442" t="s">
        <v>223</v>
      </c>
      <c r="G597" s="464">
        <f>VELUX!C110</f>
        <v>0</v>
      </c>
      <c r="H597" s="518">
        <f>VELUX!E110*(1+'ADAOSURI AGENT'!$K$20)</f>
        <v>842</v>
      </c>
      <c r="I597" s="778"/>
      <c r="J597" s="445">
        <f t="shared" si="25"/>
        <v>0</v>
      </c>
      <c r="K597" s="860"/>
    </row>
    <row r="598" spans="1:11" s="436" customFormat="1" ht="10.35" customHeight="1">
      <c r="A598" s="860"/>
      <c r="B598" s="808" t="str">
        <f>VELUX!B111</f>
        <v>Rama EDW 2000 (invelitori ondulate)</v>
      </c>
      <c r="C598" s="809"/>
      <c r="D598" s="442" t="s">
        <v>132</v>
      </c>
      <c r="E598" s="442" t="s">
        <v>2856</v>
      </c>
      <c r="F598" s="442" t="s">
        <v>223</v>
      </c>
      <c r="G598" s="464">
        <f>VELUX!C111</f>
        <v>0</v>
      </c>
      <c r="H598" s="518">
        <f>VELUX!E111*(1+'ADAOSURI AGENT'!$K$20)</f>
        <v>151</v>
      </c>
      <c r="I598" s="778"/>
      <c r="J598" s="445">
        <f t="shared" si="25"/>
        <v>0</v>
      </c>
      <c r="K598" s="860"/>
    </row>
    <row r="599" spans="1:11" s="436" customFormat="1" ht="10.35" customHeight="1">
      <c r="A599" s="860"/>
      <c r="B599" s="808" t="str">
        <f>VELUX!B112</f>
        <v>Rama EDS 2000 (invelitori plate)</v>
      </c>
      <c r="C599" s="809"/>
      <c r="D599" s="442" t="s">
        <v>132</v>
      </c>
      <c r="E599" s="442" t="s">
        <v>2856</v>
      </c>
      <c r="F599" s="442" t="s">
        <v>223</v>
      </c>
      <c r="G599" s="464">
        <f>VELUX!C112</f>
        <v>0</v>
      </c>
      <c r="H599" s="518">
        <f>VELUX!E112*(1+'ADAOSURI AGENT'!$K$20)</f>
        <v>151</v>
      </c>
      <c r="I599" s="778"/>
      <c r="J599" s="445">
        <f t="shared" si="25"/>
        <v>0</v>
      </c>
      <c r="K599" s="860"/>
    </row>
    <row r="600" spans="1:11" s="436" customFormat="1" ht="10.35" customHeight="1">
      <c r="A600" s="860"/>
      <c r="B600" s="808" t="str">
        <f>VELUX!B113</f>
        <v>Kit termoizolare termica - BDX 2000</v>
      </c>
      <c r="C600" s="809"/>
      <c r="D600" s="442" t="s">
        <v>132</v>
      </c>
      <c r="E600" s="442" t="s">
        <v>2856</v>
      </c>
      <c r="F600" s="442" t="s">
        <v>223</v>
      </c>
      <c r="G600" s="464">
        <f>VELUX!C113</f>
        <v>0</v>
      </c>
      <c r="H600" s="518">
        <f>VELUX!E113*(1+'ADAOSURI AGENT'!$K$20)</f>
        <v>68</v>
      </c>
      <c r="I600" s="778"/>
      <c r="J600" s="445">
        <f t="shared" si="25"/>
        <v>0</v>
      </c>
      <c r="K600" s="860"/>
    </row>
    <row r="601" spans="1:11" s="436" customFormat="1" ht="20.100000000000001" customHeight="1">
      <c r="A601" s="860"/>
      <c r="B601" s="808" t="str">
        <f>VELUX!B114</f>
        <v>Fereastra Standard Plus - GLU - 0061 (3 foi de sticla)</v>
      </c>
      <c r="C601" s="809"/>
      <c r="D601" s="442" t="s">
        <v>126</v>
      </c>
      <c r="E601" s="442" t="s">
        <v>2856</v>
      </c>
      <c r="F601" s="442" t="s">
        <v>223</v>
      </c>
      <c r="G601" s="464">
        <f>VELUX!C114</f>
        <v>0</v>
      </c>
      <c r="H601" s="518">
        <f>VELUX!E114*(1+'ADAOSURI AGENT'!$K$20)</f>
        <v>504</v>
      </c>
      <c r="I601" s="778"/>
      <c r="J601" s="445">
        <f t="shared" si="25"/>
        <v>0</v>
      </c>
      <c r="K601" s="860"/>
    </row>
    <row r="602" spans="1:11" s="436" customFormat="1" ht="20.100000000000001" customHeight="1">
      <c r="A602" s="860"/>
      <c r="B602" s="808" t="str">
        <f>VELUX!B115</f>
        <v>Fereastra Premium - GGU - 0068 ( 3 foi de sticla )</v>
      </c>
      <c r="C602" s="809"/>
      <c r="D602" s="442" t="s">
        <v>126</v>
      </c>
      <c r="E602" s="442" t="s">
        <v>2856</v>
      </c>
      <c r="F602" s="442" t="s">
        <v>223</v>
      </c>
      <c r="G602" s="464">
        <f>VELUX!C115</f>
        <v>0</v>
      </c>
      <c r="H602" s="518">
        <f>VELUX!E115*(1+'ADAOSURI AGENT'!$K$20)</f>
        <v>752</v>
      </c>
      <c r="I602" s="778"/>
      <c r="J602" s="445">
        <f t="shared" si="25"/>
        <v>0</v>
      </c>
      <c r="K602" s="860"/>
    </row>
    <row r="603" spans="1:11" s="436" customFormat="1" ht="10.35" customHeight="1">
      <c r="A603" s="860"/>
      <c r="B603" s="808" t="str">
        <f>VELUX!B116</f>
        <v>Rama EDW 2000 (invelitori ondulate)</v>
      </c>
      <c r="C603" s="809"/>
      <c r="D603" s="442" t="s">
        <v>126</v>
      </c>
      <c r="E603" s="442" t="s">
        <v>2856</v>
      </c>
      <c r="F603" s="442" t="s">
        <v>223</v>
      </c>
      <c r="G603" s="464">
        <f>VELUX!C116</f>
        <v>0</v>
      </c>
      <c r="H603" s="518">
        <f>VELUX!E116*(1+'ADAOSURI AGENT'!$K$20)</f>
        <v>144</v>
      </c>
      <c r="I603" s="778"/>
      <c r="J603" s="445">
        <f t="shared" si="25"/>
        <v>0</v>
      </c>
      <c r="K603" s="860"/>
    </row>
    <row r="604" spans="1:11" s="436" customFormat="1" ht="10.35" customHeight="1">
      <c r="A604" s="860"/>
      <c r="B604" s="808" t="str">
        <f>VELUX!B117</f>
        <v>Rama EDS 2000 (invelitori plate)</v>
      </c>
      <c r="C604" s="809"/>
      <c r="D604" s="442" t="s">
        <v>126</v>
      </c>
      <c r="E604" s="442" t="s">
        <v>2856</v>
      </c>
      <c r="F604" s="442" t="s">
        <v>223</v>
      </c>
      <c r="G604" s="464">
        <f>VELUX!C117</f>
        <v>0</v>
      </c>
      <c r="H604" s="518">
        <f>VELUX!E117*(1+'ADAOSURI AGENT'!$K$20)</f>
        <v>144</v>
      </c>
      <c r="I604" s="778"/>
      <c r="J604" s="445">
        <f t="shared" si="25"/>
        <v>0</v>
      </c>
      <c r="K604" s="860"/>
    </row>
    <row r="605" spans="1:11" s="436" customFormat="1" ht="10.35" customHeight="1">
      <c r="A605" s="860"/>
      <c r="B605" s="808" t="str">
        <f>VELUX!B118</f>
        <v>Kit termoizolare termica - BDX 2000</v>
      </c>
      <c r="C605" s="809"/>
      <c r="D605" s="442" t="s">
        <v>126</v>
      </c>
      <c r="E605" s="442" t="s">
        <v>2856</v>
      </c>
      <c r="F605" s="442" t="s">
        <v>223</v>
      </c>
      <c r="G605" s="464">
        <f>VELUX!C118</f>
        <v>0</v>
      </c>
      <c r="H605" s="518">
        <f>VELUX!E118*(1+'ADAOSURI AGENT'!$K$20)</f>
        <v>65</v>
      </c>
      <c r="I605" s="778"/>
      <c r="J605" s="445">
        <f t="shared" si="25"/>
        <v>0</v>
      </c>
      <c r="K605" s="860"/>
    </row>
    <row r="606" spans="1:11" s="436" customFormat="1" ht="20.100000000000001" customHeight="1">
      <c r="A606" s="860"/>
      <c r="B606" s="808" t="str">
        <f>VELUX!B119</f>
        <v>Fereastra Standard Plus - GLU - 0061 (3 foi de sticla)</v>
      </c>
      <c r="C606" s="809"/>
      <c r="D606" s="442" t="s">
        <v>127</v>
      </c>
      <c r="E606" s="442" t="s">
        <v>2856</v>
      </c>
      <c r="F606" s="442" t="s">
        <v>223</v>
      </c>
      <c r="G606" s="464">
        <f>VELUX!C119</f>
        <v>0</v>
      </c>
      <c r="H606" s="518">
        <f>VELUX!E119*(1+'ADAOSURI AGENT'!$K$20)</f>
        <v>548</v>
      </c>
      <c r="I606" s="778"/>
      <c r="J606" s="445">
        <f t="shared" si="25"/>
        <v>0</v>
      </c>
      <c r="K606" s="860"/>
    </row>
    <row r="607" spans="1:11" s="436" customFormat="1" ht="20.100000000000001" customHeight="1">
      <c r="A607" s="860"/>
      <c r="B607" s="808" t="str">
        <f>VELUX!B120</f>
        <v>Fereastra Premium - GGU - 0068 ( 3 foi de sticla )</v>
      </c>
      <c r="C607" s="809"/>
      <c r="D607" s="442" t="s">
        <v>127</v>
      </c>
      <c r="E607" s="442" t="s">
        <v>2856</v>
      </c>
      <c r="F607" s="442" t="s">
        <v>223</v>
      </c>
      <c r="G607" s="464">
        <f>VELUX!C120</f>
        <v>0</v>
      </c>
      <c r="H607" s="518">
        <f>VELUX!E120*(1+'ADAOSURI AGENT'!$K$20)</f>
        <v>817</v>
      </c>
      <c r="I607" s="778"/>
      <c r="J607" s="445">
        <f t="shared" si="25"/>
        <v>0</v>
      </c>
      <c r="K607" s="860"/>
    </row>
    <row r="608" spans="1:11" s="436" customFormat="1" ht="10.35" customHeight="1">
      <c r="A608" s="860"/>
      <c r="B608" s="808" t="str">
        <f>VELUX!B121</f>
        <v>Rama EDW 2000 (invelitori ondulate)</v>
      </c>
      <c r="C608" s="809"/>
      <c r="D608" s="442" t="s">
        <v>127</v>
      </c>
      <c r="E608" s="442" t="s">
        <v>2856</v>
      </c>
      <c r="F608" s="442" t="s">
        <v>223</v>
      </c>
      <c r="G608" s="464">
        <f>VELUX!C121</f>
        <v>0</v>
      </c>
      <c r="H608" s="518">
        <f>VELUX!E121*(1+'ADAOSURI AGENT'!$K$20)</f>
        <v>151</v>
      </c>
      <c r="I608" s="778"/>
      <c r="J608" s="445">
        <f t="shared" si="25"/>
        <v>0</v>
      </c>
      <c r="K608" s="860"/>
    </row>
    <row r="609" spans="1:11" s="436" customFormat="1" ht="10.35" customHeight="1">
      <c r="A609" s="860"/>
      <c r="B609" s="808" t="str">
        <f>VELUX!B122</f>
        <v>Rama EDS 2000 (invelitori plate)</v>
      </c>
      <c r="C609" s="809"/>
      <c r="D609" s="442" t="s">
        <v>127</v>
      </c>
      <c r="E609" s="442" t="s">
        <v>2856</v>
      </c>
      <c r="F609" s="442" t="s">
        <v>223</v>
      </c>
      <c r="G609" s="464">
        <f>VELUX!C122</f>
        <v>0</v>
      </c>
      <c r="H609" s="518">
        <f>VELUX!E122*(1+'ADAOSURI AGENT'!$K$20)</f>
        <v>151</v>
      </c>
      <c r="I609" s="778"/>
      <c r="J609" s="445">
        <f t="shared" si="25"/>
        <v>0</v>
      </c>
      <c r="K609" s="860"/>
    </row>
    <row r="610" spans="1:11" s="436" customFormat="1" ht="10.35" customHeight="1">
      <c r="A610" s="860"/>
      <c r="B610" s="808" t="str">
        <f>VELUX!B123</f>
        <v>Kit termoizolare termica - BDX 2000</v>
      </c>
      <c r="C610" s="809"/>
      <c r="D610" s="442" t="s">
        <v>127</v>
      </c>
      <c r="E610" s="442" t="s">
        <v>2856</v>
      </c>
      <c r="F610" s="442" t="s">
        <v>223</v>
      </c>
      <c r="G610" s="464">
        <f>VELUX!C123</f>
        <v>0</v>
      </c>
      <c r="H610" s="518">
        <f>VELUX!E123*(1+'ADAOSURI AGENT'!$K$20)</f>
        <v>68</v>
      </c>
      <c r="I610" s="778"/>
      <c r="J610" s="445">
        <f t="shared" si="25"/>
        <v>0</v>
      </c>
      <c r="K610" s="860"/>
    </row>
    <row r="611" spans="1:11" s="436" customFormat="1" ht="20.100000000000001" customHeight="1">
      <c r="A611" s="860"/>
      <c r="B611" s="808" t="str">
        <f>VELUX!B124</f>
        <v>Fereastra Standard Plus - GLU - 0061 (3 foi de sticla)</v>
      </c>
      <c r="C611" s="809"/>
      <c r="D611" s="442" t="s">
        <v>128</v>
      </c>
      <c r="E611" s="442" t="s">
        <v>2856</v>
      </c>
      <c r="F611" s="442" t="s">
        <v>223</v>
      </c>
      <c r="G611" s="464">
        <f>VELUX!C124</f>
        <v>0</v>
      </c>
      <c r="H611" s="518">
        <f>VELUX!E124*(1+'ADAOSURI AGENT'!$K$20)</f>
        <v>586</v>
      </c>
      <c r="I611" s="778"/>
      <c r="J611" s="445">
        <f t="shared" si="25"/>
        <v>0</v>
      </c>
      <c r="K611" s="860"/>
    </row>
    <row r="612" spans="1:11" s="436" customFormat="1" ht="20.100000000000001" customHeight="1">
      <c r="A612" s="860"/>
      <c r="B612" s="808" t="str">
        <f>VELUX!B125</f>
        <v>Fereastra Premium - GGU - 0068 ( 3 foi de sticla )</v>
      </c>
      <c r="C612" s="809"/>
      <c r="D612" s="442" t="s">
        <v>128</v>
      </c>
      <c r="E612" s="442" t="s">
        <v>2856</v>
      </c>
      <c r="F612" s="442" t="s">
        <v>223</v>
      </c>
      <c r="G612" s="464">
        <f>VELUX!C125</f>
        <v>0</v>
      </c>
      <c r="H612" s="518">
        <f>VELUX!E125*(1+'ADAOSURI AGENT'!$K$20)</f>
        <v>874</v>
      </c>
      <c r="I612" s="778"/>
      <c r="J612" s="445">
        <f t="shared" si="25"/>
        <v>0</v>
      </c>
      <c r="K612" s="860"/>
    </row>
    <row r="613" spans="1:11" s="436" customFormat="1" ht="10.35" customHeight="1">
      <c r="A613" s="860"/>
      <c r="B613" s="808" t="str">
        <f>VELUX!B126</f>
        <v>Rama EDW 2000 (invelitori ondulate)</v>
      </c>
      <c r="C613" s="809"/>
      <c r="D613" s="442" t="s">
        <v>128</v>
      </c>
      <c r="E613" s="442" t="s">
        <v>2856</v>
      </c>
      <c r="F613" s="442" t="s">
        <v>223</v>
      </c>
      <c r="G613" s="464">
        <f>VELUX!C126</f>
        <v>0</v>
      </c>
      <c r="H613" s="518">
        <f>VELUX!E126*(1+'ADAOSURI AGENT'!$K$20)</f>
        <v>160</v>
      </c>
      <c r="I613" s="778"/>
      <c r="J613" s="445">
        <f t="shared" si="25"/>
        <v>0</v>
      </c>
      <c r="K613" s="860"/>
    </row>
    <row r="614" spans="1:11" s="436" customFormat="1" ht="10.35" customHeight="1">
      <c r="A614" s="860"/>
      <c r="B614" s="808" t="str">
        <f>VELUX!B127</f>
        <v>Rama EDS 2000 (invelitori plate)</v>
      </c>
      <c r="C614" s="809"/>
      <c r="D614" s="442" t="s">
        <v>128</v>
      </c>
      <c r="E614" s="442" t="s">
        <v>2856</v>
      </c>
      <c r="F614" s="442" t="s">
        <v>223</v>
      </c>
      <c r="G614" s="464">
        <f>VELUX!C127</f>
        <v>0</v>
      </c>
      <c r="H614" s="518">
        <f>VELUX!E127*(1+'ADAOSURI AGENT'!$K$20)</f>
        <v>160</v>
      </c>
      <c r="I614" s="778"/>
      <c r="J614" s="445">
        <f t="shared" si="25"/>
        <v>0</v>
      </c>
      <c r="K614" s="860"/>
    </row>
    <row r="615" spans="1:11" s="436" customFormat="1" ht="10.35" customHeight="1">
      <c r="A615" s="860"/>
      <c r="B615" s="808" t="str">
        <f>VELUX!B128</f>
        <v>Kit termoizolare termica - BDX 2000</v>
      </c>
      <c r="C615" s="809"/>
      <c r="D615" s="442" t="s">
        <v>128</v>
      </c>
      <c r="E615" s="442" t="s">
        <v>2856</v>
      </c>
      <c r="F615" s="442" t="s">
        <v>223</v>
      </c>
      <c r="G615" s="464">
        <f>VELUX!C128</f>
        <v>0</v>
      </c>
      <c r="H615" s="518">
        <f>VELUX!E128*(1+'ADAOSURI AGENT'!$K$20)</f>
        <v>72</v>
      </c>
      <c r="I615" s="778"/>
      <c r="J615" s="445">
        <f t="shared" si="25"/>
        <v>0</v>
      </c>
      <c r="K615" s="860"/>
    </row>
    <row r="616" spans="1:11" s="436" customFormat="1" ht="20.100000000000001" customHeight="1">
      <c r="A616" s="860"/>
      <c r="B616" s="808" t="str">
        <f>VELUX!B129</f>
        <v>Fereastra Standard Plus - GLU - 0061 (3 foi de sticla)</v>
      </c>
      <c r="C616" s="809"/>
      <c r="D616" s="442" t="s">
        <v>131</v>
      </c>
      <c r="E616" s="442" t="s">
        <v>2856</v>
      </c>
      <c r="F616" s="442" t="s">
        <v>223</v>
      </c>
      <c r="G616" s="464">
        <f>VELUX!C129</f>
        <v>0</v>
      </c>
      <c r="H616" s="518">
        <f>VELUX!E129*(1+'ADAOSURI AGENT'!$K$20)</f>
        <v>679</v>
      </c>
      <c r="I616" s="778"/>
      <c r="J616" s="445">
        <f t="shared" si="25"/>
        <v>0</v>
      </c>
      <c r="K616" s="860"/>
    </row>
    <row r="617" spans="1:11" s="436" customFormat="1" ht="20.100000000000001" customHeight="1">
      <c r="A617" s="860"/>
      <c r="B617" s="808" t="str">
        <f>VELUX!B130</f>
        <v>Fereastra Premium - GGU - 0068 ( 3 foi de sticla )</v>
      </c>
      <c r="C617" s="809"/>
      <c r="D617" s="442" t="s">
        <v>131</v>
      </c>
      <c r="E617" s="442" t="s">
        <v>2856</v>
      </c>
      <c r="F617" s="442" t="s">
        <v>223</v>
      </c>
      <c r="G617" s="464">
        <f>VELUX!C130</f>
        <v>0</v>
      </c>
      <c r="H617" s="518">
        <f>VELUX!E130*(1+'ADAOSURI AGENT'!$K$20)</f>
        <v>1013</v>
      </c>
      <c r="I617" s="778"/>
      <c r="J617" s="445">
        <f t="shared" si="25"/>
        <v>0</v>
      </c>
      <c r="K617" s="860"/>
    </row>
    <row r="618" spans="1:11" s="436" customFormat="1" ht="10.35" customHeight="1">
      <c r="A618" s="860"/>
      <c r="B618" s="808" t="str">
        <f>VELUX!B131</f>
        <v>Rama EDW 2000 (invelitori ondulate)</v>
      </c>
      <c r="C618" s="809"/>
      <c r="D618" s="442" t="s">
        <v>131</v>
      </c>
      <c r="E618" s="442" t="s">
        <v>2856</v>
      </c>
      <c r="F618" s="442" t="s">
        <v>223</v>
      </c>
      <c r="G618" s="464">
        <f>VELUX!C131</f>
        <v>0</v>
      </c>
      <c r="H618" s="518">
        <f>VELUX!E131*(1+'ADAOSURI AGENT'!$K$20)</f>
        <v>177</v>
      </c>
      <c r="I618" s="778"/>
      <c r="J618" s="445">
        <f t="shared" si="25"/>
        <v>0</v>
      </c>
      <c r="K618" s="860"/>
    </row>
    <row r="619" spans="1:11" s="436" customFormat="1" ht="10.35" customHeight="1">
      <c r="A619" s="860"/>
      <c r="B619" s="808" t="str">
        <f>VELUX!B132</f>
        <v>Rama EDS 2000 (invelitori plate)</v>
      </c>
      <c r="C619" s="809"/>
      <c r="D619" s="442" t="s">
        <v>131</v>
      </c>
      <c r="E619" s="442" t="s">
        <v>2856</v>
      </c>
      <c r="F619" s="442" t="s">
        <v>223</v>
      </c>
      <c r="G619" s="464">
        <f>VELUX!C132</f>
        <v>0</v>
      </c>
      <c r="H619" s="518">
        <f>VELUX!E132*(1+'ADAOSURI AGENT'!$K$20)</f>
        <v>177</v>
      </c>
      <c r="I619" s="778"/>
      <c r="J619" s="445">
        <f t="shared" si="25"/>
        <v>0</v>
      </c>
      <c r="K619" s="860"/>
    </row>
    <row r="620" spans="1:11" s="436" customFormat="1" ht="10.35" customHeight="1">
      <c r="A620" s="860"/>
      <c r="B620" s="808" t="str">
        <f>VELUX!B133</f>
        <v>Kit termoizolare termica - BDX 2000</v>
      </c>
      <c r="C620" s="809"/>
      <c r="D620" s="442" t="s">
        <v>131</v>
      </c>
      <c r="E620" s="442" t="s">
        <v>2856</v>
      </c>
      <c r="F620" s="442" t="s">
        <v>223</v>
      </c>
      <c r="G620" s="464">
        <f>VELUX!C133</f>
        <v>0</v>
      </c>
      <c r="H620" s="518">
        <f>VELUX!E133*(1+'ADAOSURI AGENT'!$K$20)</f>
        <v>80</v>
      </c>
      <c r="I620" s="778"/>
      <c r="J620" s="445">
        <f t="shared" si="25"/>
        <v>0</v>
      </c>
      <c r="K620" s="860"/>
    </row>
    <row r="621" spans="1:11" s="436" customFormat="1" ht="20.100000000000001" customHeight="1">
      <c r="A621" s="860"/>
      <c r="B621" s="808" t="str">
        <f>VELUX!B135</f>
        <v>Fereastra Premium - GGU - 0068 ( 3 foi de sticla )</v>
      </c>
      <c r="C621" s="809"/>
      <c r="D621" s="442" t="s">
        <v>129</v>
      </c>
      <c r="E621" s="442" t="s">
        <v>2856</v>
      </c>
      <c r="F621" s="442" t="s">
        <v>223</v>
      </c>
      <c r="G621" s="464">
        <f>VELUX!C135</f>
        <v>0</v>
      </c>
      <c r="H621" s="518">
        <f>VELUX!E135*(1+'ADAOSURI AGENT'!$K$20)</f>
        <v>956</v>
      </c>
      <c r="I621" s="778"/>
      <c r="J621" s="445">
        <f t="shared" si="25"/>
        <v>0</v>
      </c>
      <c r="K621" s="860"/>
    </row>
    <row r="622" spans="1:11" s="436" customFormat="1" ht="10.35" customHeight="1">
      <c r="A622" s="860"/>
      <c r="B622" s="808" t="str">
        <f>VELUX!B136</f>
        <v>Rama EDW 2000 (invelitori ondulate)</v>
      </c>
      <c r="C622" s="809"/>
      <c r="D622" s="442" t="s">
        <v>129</v>
      </c>
      <c r="E622" s="442" t="s">
        <v>2856</v>
      </c>
      <c r="F622" s="442" t="s">
        <v>223</v>
      </c>
      <c r="G622" s="464">
        <f>VELUX!C136</f>
        <v>0</v>
      </c>
      <c r="H622" s="518">
        <f>VELUX!E136*(1+'ADAOSURI AGENT'!$K$20)</f>
        <v>171</v>
      </c>
      <c r="I622" s="778"/>
      <c r="J622" s="445">
        <f t="shared" si="25"/>
        <v>0</v>
      </c>
      <c r="K622" s="860"/>
    </row>
    <row r="623" spans="1:11" s="436" customFormat="1" ht="10.35" customHeight="1">
      <c r="A623" s="860"/>
      <c r="B623" s="808" t="str">
        <f>VELUX!B137</f>
        <v>Rama EDS 2000 (invelitori plate)</v>
      </c>
      <c r="C623" s="809"/>
      <c r="D623" s="442" t="s">
        <v>129</v>
      </c>
      <c r="E623" s="442" t="s">
        <v>2856</v>
      </c>
      <c r="F623" s="442" t="s">
        <v>223</v>
      </c>
      <c r="G623" s="464">
        <f>VELUX!C137</f>
        <v>0</v>
      </c>
      <c r="H623" s="518">
        <f>VELUX!E137*(1+'ADAOSURI AGENT'!$K$20)</f>
        <v>171</v>
      </c>
      <c r="I623" s="778"/>
      <c r="J623" s="445">
        <f t="shared" si="25"/>
        <v>0</v>
      </c>
      <c r="K623" s="860"/>
    </row>
    <row r="624" spans="1:11" s="436" customFormat="1" ht="10.35" customHeight="1">
      <c r="A624" s="860"/>
      <c r="B624" s="808" t="str">
        <f>VELUX!B138</f>
        <v>Kit termoizolare termica - BDX 2000</v>
      </c>
      <c r="C624" s="809"/>
      <c r="D624" s="442" t="s">
        <v>129</v>
      </c>
      <c r="E624" s="442" t="s">
        <v>2856</v>
      </c>
      <c r="F624" s="442" t="s">
        <v>223</v>
      </c>
      <c r="G624" s="464">
        <f>VELUX!C138</f>
        <v>0</v>
      </c>
      <c r="H624" s="518">
        <f>VELUX!E138*(1+'ADAOSURI AGENT'!$K$20)</f>
        <v>77</v>
      </c>
      <c r="I624" s="778"/>
      <c r="J624" s="445">
        <f t="shared" si="25"/>
        <v>0</v>
      </c>
      <c r="K624" s="860"/>
    </row>
    <row r="625" spans="1:11" s="436" customFormat="1" ht="20.100000000000001" customHeight="1">
      <c r="A625" s="860"/>
      <c r="B625" s="808" t="str">
        <f>VELUX!B139</f>
        <v>Fereastra Standard Plus - GLU - 0061 (3 foi de sticla)</v>
      </c>
      <c r="C625" s="809"/>
      <c r="D625" s="442" t="s">
        <v>130</v>
      </c>
      <c r="E625" s="442" t="s">
        <v>2856</v>
      </c>
      <c r="F625" s="442" t="s">
        <v>223</v>
      </c>
      <c r="G625" s="464">
        <f>VELUX!C139</f>
        <v>0</v>
      </c>
      <c r="H625" s="518">
        <f>VELUX!E139*(1+'ADAOSURI AGENT'!$K$20)</f>
        <v>685</v>
      </c>
      <c r="I625" s="778"/>
      <c r="J625" s="445">
        <f t="shared" si="25"/>
        <v>0</v>
      </c>
      <c r="K625" s="860"/>
    </row>
    <row r="626" spans="1:11" s="436" customFormat="1" ht="20.100000000000001" customHeight="1">
      <c r="A626" s="860"/>
      <c r="B626" s="808" t="str">
        <f>VELUX!B140</f>
        <v>Fereastra Premium - GGU - 0068 ( 3 foi de sticla )</v>
      </c>
      <c r="C626" s="809"/>
      <c r="D626" s="442" t="s">
        <v>130</v>
      </c>
      <c r="E626" s="442" t="s">
        <v>2856</v>
      </c>
      <c r="F626" s="442" t="s">
        <v>223</v>
      </c>
      <c r="G626" s="464">
        <f>VELUX!C140</f>
        <v>0</v>
      </c>
      <c r="H626" s="518">
        <f>VELUX!E140*(1+'ADAOSURI AGENT'!$K$20)</f>
        <v>1021</v>
      </c>
      <c r="I626" s="778"/>
      <c r="J626" s="445">
        <f t="shared" si="25"/>
        <v>0</v>
      </c>
      <c r="K626" s="860"/>
    </row>
    <row r="627" spans="1:11" s="436" customFormat="1" ht="10.35" customHeight="1">
      <c r="A627" s="860"/>
      <c r="B627" s="808" t="str">
        <f>VELUX!B141</f>
        <v>Rama EDW 2000 (invelitori ondulate)</v>
      </c>
      <c r="C627" s="809"/>
      <c r="D627" s="442" t="s">
        <v>130</v>
      </c>
      <c r="E627" s="442" t="s">
        <v>2856</v>
      </c>
      <c r="F627" s="442" t="s">
        <v>223</v>
      </c>
      <c r="G627" s="464">
        <f>VELUX!C141</f>
        <v>0</v>
      </c>
      <c r="H627" s="518">
        <f>VELUX!E141*(1+'ADAOSURI AGENT'!$K$20)</f>
        <v>180</v>
      </c>
      <c r="I627" s="778"/>
      <c r="J627" s="445">
        <f t="shared" si="25"/>
        <v>0</v>
      </c>
      <c r="K627" s="860"/>
    </row>
    <row r="628" spans="1:11" s="436" customFormat="1" ht="10.35" customHeight="1">
      <c r="A628" s="860"/>
      <c r="B628" s="808" t="str">
        <f>VELUX!B142</f>
        <v>Rama EDS 2000 (invelitori plate)</v>
      </c>
      <c r="C628" s="809"/>
      <c r="D628" s="442" t="s">
        <v>130</v>
      </c>
      <c r="E628" s="442" t="s">
        <v>2856</v>
      </c>
      <c r="F628" s="442" t="s">
        <v>223</v>
      </c>
      <c r="G628" s="464">
        <f>VELUX!C142</f>
        <v>0</v>
      </c>
      <c r="H628" s="518">
        <f>VELUX!E142*(1+'ADAOSURI AGENT'!$K$20)</f>
        <v>180</v>
      </c>
      <c r="I628" s="778"/>
      <c r="J628" s="445">
        <f t="shared" si="25"/>
        <v>0</v>
      </c>
      <c r="K628" s="860"/>
    </row>
    <row r="629" spans="1:11" s="436" customFormat="1" ht="10.35" customHeight="1">
      <c r="A629" s="860"/>
      <c r="B629" s="808" t="str">
        <f>VELUX!B143</f>
        <v>Kit termoizolare termica - BDX 2000</v>
      </c>
      <c r="C629" s="809"/>
      <c r="D629" s="442" t="s">
        <v>130</v>
      </c>
      <c r="E629" s="442" t="s">
        <v>2856</v>
      </c>
      <c r="F629" s="442" t="s">
        <v>223</v>
      </c>
      <c r="G629" s="464">
        <f>VELUX!C143</f>
        <v>0</v>
      </c>
      <c r="H629" s="518">
        <f>VELUX!E143*(1+'ADAOSURI AGENT'!$K$20)</f>
        <v>81</v>
      </c>
      <c r="I629" s="778"/>
      <c r="J629" s="445">
        <f t="shared" si="25"/>
        <v>0</v>
      </c>
      <c r="K629" s="860"/>
    </row>
    <row r="630" spans="1:11" s="436" customFormat="1" ht="20.100000000000001" customHeight="1">
      <c r="A630" s="860"/>
      <c r="B630" s="808" t="str">
        <f>VELUX!B145</f>
        <v>Fereastra Premium - GGU - 0068 ( 3 foi de sticla )</v>
      </c>
      <c r="C630" s="809"/>
      <c r="D630" s="442" t="s">
        <v>262</v>
      </c>
      <c r="E630" s="442" t="s">
        <v>2856</v>
      </c>
      <c r="F630" s="442" t="s">
        <v>223</v>
      </c>
      <c r="G630" s="464">
        <f>VELUX!C145</f>
        <v>0</v>
      </c>
      <c r="H630" s="518">
        <f>VELUX!E145*(1+'ADAOSURI AGENT'!$K$20)</f>
        <v>1005</v>
      </c>
      <c r="I630" s="778"/>
      <c r="J630" s="445">
        <f t="shared" si="25"/>
        <v>0</v>
      </c>
      <c r="K630" s="860"/>
    </row>
    <row r="631" spans="1:11" s="436" customFormat="1" ht="10.35" customHeight="1">
      <c r="A631" s="860"/>
      <c r="B631" s="808" t="str">
        <f>VELUX!B146</f>
        <v>Rama EDW 2000 (invelitori ondulate)</v>
      </c>
      <c r="C631" s="809"/>
      <c r="D631" s="442" t="s">
        <v>262</v>
      </c>
      <c r="E631" s="442" t="s">
        <v>2856</v>
      </c>
      <c r="F631" s="442" t="s">
        <v>223</v>
      </c>
      <c r="G631" s="464">
        <f>VELUX!C146</f>
        <v>0</v>
      </c>
      <c r="H631" s="518">
        <f>VELUX!E146*(1+'ADAOSURI AGENT'!$K$20)</f>
        <v>178</v>
      </c>
      <c r="I631" s="778"/>
      <c r="J631" s="445">
        <f t="shared" si="25"/>
        <v>0</v>
      </c>
      <c r="K631" s="860"/>
    </row>
    <row r="632" spans="1:11" s="436" customFormat="1" ht="10.35" customHeight="1">
      <c r="A632" s="860"/>
      <c r="B632" s="808" t="str">
        <f>VELUX!B147</f>
        <v>Rama EDS 2000 (invelitori plate)</v>
      </c>
      <c r="C632" s="809"/>
      <c r="D632" s="442" t="s">
        <v>262</v>
      </c>
      <c r="E632" s="442" t="s">
        <v>2856</v>
      </c>
      <c r="F632" s="442" t="s">
        <v>223</v>
      </c>
      <c r="G632" s="464">
        <f>VELUX!C147</f>
        <v>0</v>
      </c>
      <c r="H632" s="518">
        <f>VELUX!E147*(1+'ADAOSURI AGENT'!$K$20)</f>
        <v>178</v>
      </c>
      <c r="I632" s="778"/>
      <c r="J632" s="445">
        <f t="shared" si="25"/>
        <v>0</v>
      </c>
      <c r="K632" s="860"/>
    </row>
    <row r="633" spans="1:11" s="436" customFormat="1" ht="10.35" customHeight="1">
      <c r="A633" s="860"/>
      <c r="B633" s="808" t="str">
        <f>VELUX!B148</f>
        <v>Kit termoizolare termica - BDX 2000</v>
      </c>
      <c r="C633" s="809"/>
      <c r="D633" s="442" t="s">
        <v>262</v>
      </c>
      <c r="E633" s="442" t="s">
        <v>2856</v>
      </c>
      <c r="F633" s="442" t="s">
        <v>223</v>
      </c>
      <c r="G633" s="464">
        <f>VELUX!C148</f>
        <v>0</v>
      </c>
      <c r="H633" s="518">
        <f>VELUX!E148*(1+'ADAOSURI AGENT'!$K$20)</f>
        <v>81</v>
      </c>
      <c r="I633" s="778"/>
      <c r="J633" s="445">
        <f t="shared" si="25"/>
        <v>0</v>
      </c>
      <c r="K633" s="860"/>
    </row>
    <row r="634" spans="1:11" s="436" customFormat="1" ht="20.100000000000001" customHeight="1">
      <c r="A634" s="860"/>
      <c r="B634" s="808" t="str">
        <f>VELUX!B149</f>
        <v>Fereastra Standard Plus - GLU - 0061 (3 foi de sticla)</v>
      </c>
      <c r="C634" s="809"/>
      <c r="D634" s="442" t="s">
        <v>261</v>
      </c>
      <c r="E634" s="442" t="s">
        <v>2856</v>
      </c>
      <c r="F634" s="442" t="s">
        <v>223</v>
      </c>
      <c r="G634" s="464">
        <f>VELUX!C149</f>
        <v>0</v>
      </c>
      <c r="H634" s="518">
        <f>VELUX!E149*(1+'ADAOSURI AGENT'!$K$20)</f>
        <v>750</v>
      </c>
      <c r="I634" s="778"/>
      <c r="J634" s="445">
        <f t="shared" si="25"/>
        <v>0</v>
      </c>
      <c r="K634" s="860"/>
    </row>
    <row r="635" spans="1:11" s="436" customFormat="1" ht="20.100000000000001" customHeight="1">
      <c r="A635" s="860"/>
      <c r="B635" s="808" t="str">
        <f>VELUX!B150</f>
        <v>Fereastra Premium - GGU - 0068 ( 3 foi de sticla )</v>
      </c>
      <c r="C635" s="809"/>
      <c r="D635" s="442" t="s">
        <v>261</v>
      </c>
      <c r="E635" s="442" t="s">
        <v>2856</v>
      </c>
      <c r="F635" s="442" t="s">
        <v>223</v>
      </c>
      <c r="G635" s="464">
        <f>VELUX!C150</f>
        <v>0</v>
      </c>
      <c r="H635" s="518">
        <f>VELUX!E150*(1+'ADAOSURI AGENT'!$K$20)</f>
        <v>1120</v>
      </c>
      <c r="I635" s="778"/>
      <c r="J635" s="445">
        <f t="shared" si="25"/>
        <v>0</v>
      </c>
      <c r="K635" s="860"/>
    </row>
    <row r="636" spans="1:11" s="436" customFormat="1" ht="10.35" customHeight="1">
      <c r="A636" s="860"/>
      <c r="B636" s="808" t="str">
        <f>VELUX!B151</f>
        <v>Rama EDW 2000 (invelitori ondulate)</v>
      </c>
      <c r="C636" s="809"/>
      <c r="D636" s="442" t="s">
        <v>261</v>
      </c>
      <c r="E636" s="442" t="s">
        <v>2856</v>
      </c>
      <c r="F636" s="442" t="s">
        <v>223</v>
      </c>
      <c r="G636" s="464">
        <f>VELUX!C151</f>
        <v>0</v>
      </c>
      <c r="H636" s="518">
        <f>VELUX!E151*(1+'ADAOSURI AGENT'!$K$20)</f>
        <v>189</v>
      </c>
      <c r="I636" s="778"/>
      <c r="J636" s="445">
        <f t="shared" si="25"/>
        <v>0</v>
      </c>
      <c r="K636" s="860"/>
    </row>
    <row r="637" spans="1:11" s="436" customFormat="1" ht="10.35" customHeight="1">
      <c r="A637" s="860"/>
      <c r="B637" s="808" t="str">
        <f>VELUX!B152</f>
        <v>Rama EDS 2000 (invelitori plate)</v>
      </c>
      <c r="C637" s="809"/>
      <c r="D637" s="442" t="s">
        <v>261</v>
      </c>
      <c r="E637" s="442" t="s">
        <v>2856</v>
      </c>
      <c r="F637" s="442" t="s">
        <v>223</v>
      </c>
      <c r="G637" s="464">
        <f>VELUX!C152</f>
        <v>0</v>
      </c>
      <c r="H637" s="518">
        <f>VELUX!E152*(1+'ADAOSURI AGENT'!$K$20)</f>
        <v>189</v>
      </c>
      <c r="I637" s="778"/>
      <c r="J637" s="445">
        <f t="shared" si="25"/>
        <v>0</v>
      </c>
      <c r="K637" s="860"/>
    </row>
    <row r="638" spans="1:11" s="436" customFormat="1" ht="10.35" customHeight="1" thickBot="1">
      <c r="A638" s="860"/>
      <c r="B638" s="810" t="str">
        <f>VELUX!B153</f>
        <v>Kit termoizolare termica - BDX 2000</v>
      </c>
      <c r="C638" s="811"/>
      <c r="D638" s="442" t="s">
        <v>261</v>
      </c>
      <c r="E638" s="446" t="s">
        <v>2856</v>
      </c>
      <c r="F638" s="446" t="s">
        <v>223</v>
      </c>
      <c r="G638" s="466">
        <f>VELUX!C153</f>
        <v>0</v>
      </c>
      <c r="H638" s="518">
        <f>VELUX!E153*(1+'ADAOSURI AGENT'!$K$20)</f>
        <v>85</v>
      </c>
      <c r="I638" s="779"/>
      <c r="J638" s="447">
        <f t="shared" si="25"/>
        <v>0</v>
      </c>
      <c r="K638" s="860"/>
    </row>
    <row r="639" spans="1:11" s="436" customFormat="1" ht="10.35" customHeight="1">
      <c r="A639" s="860"/>
      <c r="B639" s="817" t="str">
        <f>VELUX!B160</f>
        <v xml:space="preserve">Luminator pod - VLT 1000    </v>
      </c>
      <c r="C639" s="818"/>
      <c r="D639" s="438" t="s">
        <v>166</v>
      </c>
      <c r="E639" s="438" t="s">
        <v>2421</v>
      </c>
      <c r="F639" s="438" t="s">
        <v>223</v>
      </c>
      <c r="G639" s="438">
        <f>VELUX!C160</f>
        <v>0</v>
      </c>
      <c r="H639" s="517">
        <f>VELUX!E160*(1+'ADAOSURI AGENT'!$K$21)</f>
        <v>124</v>
      </c>
      <c r="I639" s="777">
        <f>VELUX!E164</f>
        <v>0</v>
      </c>
      <c r="J639" s="441">
        <f>G639*H639*(1-I$639)</f>
        <v>0</v>
      </c>
      <c r="K639" s="860"/>
    </row>
    <row r="640" spans="1:11" s="436" customFormat="1" ht="10.35" customHeight="1" thickBot="1">
      <c r="A640" s="860"/>
      <c r="B640" s="811" t="str">
        <f>VELUX!B161</f>
        <v xml:space="preserve">Luminator pod - VLT 1000    </v>
      </c>
      <c r="C640" s="812"/>
      <c r="D640" s="446" t="s">
        <v>278</v>
      </c>
      <c r="E640" s="446" t="s">
        <v>2421</v>
      </c>
      <c r="F640" s="446" t="s">
        <v>223</v>
      </c>
      <c r="G640" s="446">
        <f>VELUX!C161</f>
        <v>0</v>
      </c>
      <c r="H640" s="519">
        <f>VELUX!E161*(1+'ADAOSURI AGENT'!$K$21)</f>
        <v>136</v>
      </c>
      <c r="I640" s="779"/>
      <c r="J640" s="447">
        <f>G640*H640*(1-I$639)</f>
        <v>0</v>
      </c>
      <c r="K640" s="860"/>
    </row>
    <row r="641" spans="1:11" s="436" customFormat="1" ht="10.35" customHeight="1" thickBot="1">
      <c r="A641" s="860"/>
      <c r="B641" s="468"/>
      <c r="C641" s="469"/>
      <c r="D641" s="469"/>
      <c r="E641" s="469"/>
      <c r="F641" s="469"/>
      <c r="G641" s="725">
        <f>G315</f>
        <v>0</v>
      </c>
      <c r="H641" s="469"/>
      <c r="I641" s="467" t="s">
        <v>2842</v>
      </c>
      <c r="J641" s="451">
        <f>SUM(J317:J640)</f>
        <v>0</v>
      </c>
      <c r="K641" s="860"/>
    </row>
    <row r="642" spans="1:11" s="436" customFormat="1" ht="16.5" customHeight="1" thickBot="1">
      <c r="A642" s="860"/>
      <c r="B642" s="470"/>
      <c r="C642" s="471"/>
      <c r="D642" s="471"/>
      <c r="E642" s="471"/>
      <c r="F642" s="471"/>
      <c r="G642" s="471"/>
      <c r="H642" s="471"/>
      <c r="I642" s="813"/>
      <c r="J642" s="814"/>
      <c r="K642" s="860"/>
    </row>
    <row r="643" spans="1:11" ht="15" customHeight="1" thickBot="1">
      <c r="A643" s="860"/>
      <c r="B643" s="755" t="s">
        <v>358</v>
      </c>
      <c r="C643" s="756"/>
      <c r="D643" s="756"/>
      <c r="E643" s="756"/>
      <c r="F643" s="756"/>
      <c r="G643" s="722">
        <f>SUM(G645:G673)</f>
        <v>0</v>
      </c>
      <c r="H643" s="714"/>
      <c r="I643" s="714"/>
      <c r="J643" s="715"/>
      <c r="K643" s="860"/>
    </row>
    <row r="644" spans="1:11" ht="20.100000000000001" customHeight="1" thickBot="1">
      <c r="A644" s="860"/>
      <c r="B644" s="761" t="s">
        <v>2843</v>
      </c>
      <c r="C644" s="762"/>
      <c r="D644" s="454" t="s">
        <v>2335</v>
      </c>
      <c r="E644" s="454" t="s">
        <v>2838</v>
      </c>
      <c r="F644" s="454" t="s">
        <v>2334</v>
      </c>
      <c r="G644" s="454">
        <f>IF(G643=0,0,"Cantitate")</f>
        <v>0</v>
      </c>
      <c r="H644" s="454" t="s">
        <v>2857</v>
      </c>
      <c r="I644" s="454" t="s">
        <v>2841</v>
      </c>
      <c r="J644" s="455" t="s">
        <v>2850</v>
      </c>
      <c r="K644" s="860"/>
    </row>
    <row r="645" spans="1:11" s="436" customFormat="1" ht="20.100000000000001" customHeight="1">
      <c r="A645" s="860"/>
      <c r="B645" s="808" t="str">
        <f>FAKRO!C222</f>
        <v>LWK Komfort (usa termoizolanta ; cu maner ; usa alba)</v>
      </c>
      <c r="C645" s="809"/>
      <c r="D645" s="442" t="s">
        <v>267</v>
      </c>
      <c r="E645" s="442" t="s">
        <v>2420</v>
      </c>
      <c r="F645" s="442" t="s">
        <v>2291</v>
      </c>
      <c r="G645" s="464">
        <f>FAKRO!D222</f>
        <v>0</v>
      </c>
      <c r="H645" s="518">
        <f>FAKRO!F222*(1+'ADAOSURI AGENT'!$K$16)</f>
        <v>235</v>
      </c>
      <c r="I645" s="815">
        <f>FAKRO!E266</f>
        <v>0</v>
      </c>
      <c r="J645" s="445">
        <f>H645*G645*(1-$I$645)</f>
        <v>0</v>
      </c>
      <c r="K645" s="860"/>
    </row>
    <row r="646" spans="1:11" s="436" customFormat="1" ht="20.100000000000001" customHeight="1">
      <c r="A646" s="860"/>
      <c r="B646" s="808" t="str">
        <f>FAKRO!C224</f>
        <v>LWK Komfort (usa termoizolanta ; cu maner ; usa alba)</v>
      </c>
      <c r="C646" s="809"/>
      <c r="D646" s="442" t="s">
        <v>268</v>
      </c>
      <c r="E646" s="442" t="s">
        <v>2420</v>
      </c>
      <c r="F646" s="442" t="s">
        <v>2291</v>
      </c>
      <c r="G646" s="464">
        <f>FAKRO!D224</f>
        <v>0</v>
      </c>
      <c r="H646" s="518">
        <f>FAKRO!F224*(1+'ADAOSURI AGENT'!$K$16)</f>
        <v>256</v>
      </c>
      <c r="I646" s="815"/>
      <c r="J646" s="445">
        <f t="shared" ref="J646:J673" si="26">H646*G646*(1-$I$645)</f>
        <v>0</v>
      </c>
      <c r="K646" s="860"/>
    </row>
    <row r="647" spans="1:11" s="436" customFormat="1" ht="20.100000000000001" customHeight="1">
      <c r="A647" s="860"/>
      <c r="B647" s="808" t="str">
        <f>FAKRO!C226</f>
        <v>LWK Komfort (usa termoizolanta ; cu maner ; usa alba)</v>
      </c>
      <c r="C647" s="809"/>
      <c r="D647" s="442" t="s">
        <v>269</v>
      </c>
      <c r="E647" s="442" t="s">
        <v>2420</v>
      </c>
      <c r="F647" s="442" t="s">
        <v>2291</v>
      </c>
      <c r="G647" s="464">
        <f>FAKRO!D226</f>
        <v>0</v>
      </c>
      <c r="H647" s="518">
        <f>FAKRO!F226*(1+'ADAOSURI AGENT'!$K$16)</f>
        <v>256</v>
      </c>
      <c r="I647" s="815"/>
      <c r="J647" s="445">
        <f t="shared" si="26"/>
        <v>0</v>
      </c>
      <c r="K647" s="860"/>
    </row>
    <row r="648" spans="1:11" s="436" customFormat="1" ht="20.100000000000001" customHeight="1">
      <c r="A648" s="860"/>
      <c r="B648" s="808" t="str">
        <f>FAKRO!C228</f>
        <v>LWK Komfort (usa termoizolanta ; cu maner ; usa alba)</v>
      </c>
      <c r="C648" s="809"/>
      <c r="D648" s="442" t="s">
        <v>270</v>
      </c>
      <c r="E648" s="442" t="s">
        <v>2420</v>
      </c>
      <c r="F648" s="442" t="s">
        <v>2291</v>
      </c>
      <c r="G648" s="464">
        <f>FAKRO!D228</f>
        <v>0</v>
      </c>
      <c r="H648" s="518">
        <f>FAKRO!F228*(1+'ADAOSURI AGENT'!$K$16)</f>
        <v>237</v>
      </c>
      <c r="I648" s="815"/>
      <c r="J648" s="445">
        <f t="shared" si="26"/>
        <v>0</v>
      </c>
      <c r="K648" s="860"/>
    </row>
    <row r="649" spans="1:11" s="436" customFormat="1" ht="20.100000000000001" customHeight="1">
      <c r="A649" s="860"/>
      <c r="B649" s="808" t="str">
        <f>FAKRO!C229</f>
        <v>LWS SMART (usa termoizolanta ;fara maner; usa bej)</v>
      </c>
      <c r="C649" s="809"/>
      <c r="D649" s="442" t="s">
        <v>161</v>
      </c>
      <c r="E649" s="442" t="s">
        <v>2420</v>
      </c>
      <c r="F649" s="442" t="s">
        <v>2291</v>
      </c>
      <c r="G649" s="464">
        <f>FAKRO!D229</f>
        <v>0</v>
      </c>
      <c r="H649" s="518">
        <f>FAKRO!F229*(1+'ADAOSURI AGENT'!$K$16)</f>
        <v>204</v>
      </c>
      <c r="I649" s="815"/>
      <c r="J649" s="445">
        <f t="shared" si="26"/>
        <v>0</v>
      </c>
      <c r="K649" s="860"/>
    </row>
    <row r="650" spans="1:11" s="436" customFormat="1" ht="20.100000000000001" customHeight="1">
      <c r="A650" s="860"/>
      <c r="B650" s="808" t="str">
        <f>FAKRO!C230</f>
        <v>LWK Komfort (usa termoizolanta ; cu maner ; usa alba)</v>
      </c>
      <c r="C650" s="809"/>
      <c r="D650" s="442" t="s">
        <v>161</v>
      </c>
      <c r="E650" s="442" t="s">
        <v>2420</v>
      </c>
      <c r="F650" s="442" t="s">
        <v>2291</v>
      </c>
      <c r="G650" s="464">
        <f>FAKRO!D230</f>
        <v>0</v>
      </c>
      <c r="H650" s="518">
        <f>FAKRO!F230*(1+'ADAOSURI AGENT'!$K$16)</f>
        <v>231</v>
      </c>
      <c r="I650" s="815"/>
      <c r="J650" s="445">
        <f t="shared" si="26"/>
        <v>0</v>
      </c>
      <c r="K650" s="860"/>
    </row>
    <row r="651" spans="1:11" s="436" customFormat="1" ht="20.100000000000001" customHeight="1">
      <c r="A651" s="860"/>
      <c r="B651" s="808" t="str">
        <f>FAKRO!C231</f>
        <v>LWT Thermo (usa supertermoizolatoare ; cu maner ; usa  alba)</v>
      </c>
      <c r="C651" s="809"/>
      <c r="D651" s="442" t="s">
        <v>161</v>
      </c>
      <c r="E651" s="442" t="s">
        <v>2420</v>
      </c>
      <c r="F651" s="442" t="s">
        <v>2291</v>
      </c>
      <c r="G651" s="464">
        <f>FAKRO!D231</f>
        <v>0</v>
      </c>
      <c r="H651" s="518">
        <f>FAKRO!F231*(1+'ADAOSURI AGENT'!$K$16)</f>
        <v>419</v>
      </c>
      <c r="I651" s="815"/>
      <c r="J651" s="445">
        <f t="shared" si="26"/>
        <v>0</v>
      </c>
      <c r="K651" s="860"/>
    </row>
    <row r="652" spans="1:11" s="436" customFormat="1" ht="20.100000000000001" customHeight="1">
      <c r="A652" s="860"/>
      <c r="B652" s="808" t="str">
        <f>FAKRO!C232</f>
        <v>LWF (rezistenta la foc - 45 minute)</v>
      </c>
      <c r="C652" s="809"/>
      <c r="D652" s="442" t="s">
        <v>161</v>
      </c>
      <c r="E652" s="442" t="s">
        <v>2420</v>
      </c>
      <c r="F652" s="442" t="s">
        <v>2291</v>
      </c>
      <c r="G652" s="464">
        <f>FAKRO!D232</f>
        <v>0</v>
      </c>
      <c r="H652" s="518">
        <f>FAKRO!F232*(1+'ADAOSURI AGENT'!$K$16)</f>
        <v>534</v>
      </c>
      <c r="I652" s="815"/>
      <c r="J652" s="445">
        <f t="shared" si="26"/>
        <v>0</v>
      </c>
      <c r="K652" s="860"/>
    </row>
    <row r="653" spans="1:11" s="436" customFormat="1" ht="20.100000000000001" customHeight="1">
      <c r="A653" s="860"/>
      <c r="B653" s="808" t="str">
        <f>FAKRO!C234</f>
        <v>LWK Komfort (usa termoizolanta ; cu maner ; usa alba)</v>
      </c>
      <c r="C653" s="809"/>
      <c r="D653" s="442" t="s">
        <v>271</v>
      </c>
      <c r="E653" s="442" t="s">
        <v>2420</v>
      </c>
      <c r="F653" s="442" t="s">
        <v>2291</v>
      </c>
      <c r="G653" s="464">
        <f>FAKRO!D234</f>
        <v>0</v>
      </c>
      <c r="H653" s="518">
        <f>FAKRO!F234*(1+'ADAOSURI AGENT'!$K$16)</f>
        <v>240</v>
      </c>
      <c r="I653" s="815"/>
      <c r="J653" s="445">
        <f t="shared" si="26"/>
        <v>0</v>
      </c>
      <c r="K653" s="860"/>
    </row>
    <row r="654" spans="1:11" s="436" customFormat="1" ht="20.100000000000001" customHeight="1">
      <c r="A654" s="860"/>
      <c r="B654" s="808" t="str">
        <f>FAKRO!C236</f>
        <v>LWK Komfort (usa termoizolanta ; cu maner ; usa alba)</v>
      </c>
      <c r="C654" s="809"/>
      <c r="D654" s="442" t="s">
        <v>272</v>
      </c>
      <c r="E654" s="442" t="s">
        <v>2420</v>
      </c>
      <c r="F654" s="442" t="s">
        <v>2291</v>
      </c>
      <c r="G654" s="464">
        <f>FAKRO!D236</f>
        <v>0</v>
      </c>
      <c r="H654" s="518">
        <f>FAKRO!F236*(1+'ADAOSURI AGENT'!$K$16)</f>
        <v>256</v>
      </c>
      <c r="I654" s="815"/>
      <c r="J654" s="445">
        <f t="shared" si="26"/>
        <v>0</v>
      </c>
      <c r="K654" s="860"/>
    </row>
    <row r="655" spans="1:11" s="436" customFormat="1" ht="20.100000000000001" customHeight="1">
      <c r="A655" s="860"/>
      <c r="B655" s="808" t="str">
        <f>FAKRO!C238</f>
        <v>LWK Komfort (usa termoizolanta ; cu maner ; usa alba)</v>
      </c>
      <c r="C655" s="809"/>
      <c r="D655" s="442" t="s">
        <v>273</v>
      </c>
      <c r="E655" s="442" t="s">
        <v>2420</v>
      </c>
      <c r="F655" s="442" t="s">
        <v>2291</v>
      </c>
      <c r="G655" s="464">
        <f>FAKRO!D238</f>
        <v>0</v>
      </c>
      <c r="H655" s="518">
        <f>FAKRO!F238*(1+'ADAOSURI AGENT'!$K$16)</f>
        <v>262</v>
      </c>
      <c r="I655" s="815"/>
      <c r="J655" s="445">
        <f t="shared" si="26"/>
        <v>0</v>
      </c>
      <c r="K655" s="860"/>
    </row>
    <row r="656" spans="1:11" s="436" customFormat="1" ht="20.100000000000001" customHeight="1">
      <c r="A656" s="860"/>
      <c r="B656" s="808" t="str">
        <f>FAKRO!C240</f>
        <v>LWK Komfort (usa termoizolanta ; cu maner ; usa alba)</v>
      </c>
      <c r="C656" s="809"/>
      <c r="D656" s="442" t="s">
        <v>274</v>
      </c>
      <c r="E656" s="442" t="s">
        <v>2420</v>
      </c>
      <c r="F656" s="442" t="s">
        <v>2291</v>
      </c>
      <c r="G656" s="464">
        <f>FAKRO!D240</f>
        <v>0</v>
      </c>
      <c r="H656" s="518">
        <f>FAKRO!F240*(1+'ADAOSURI AGENT'!$K$16)</f>
        <v>237</v>
      </c>
      <c r="I656" s="815"/>
      <c r="J656" s="445">
        <f t="shared" si="26"/>
        <v>0</v>
      </c>
      <c r="K656" s="860"/>
    </row>
    <row r="657" spans="1:11" s="436" customFormat="1" ht="20.100000000000001" customHeight="1">
      <c r="A657" s="860"/>
      <c r="B657" s="808" t="str">
        <f>FAKRO!C241</f>
        <v>LWS SMART (usa termoizolanta ;fara maner; usa bej)</v>
      </c>
      <c r="C657" s="809"/>
      <c r="D657" s="442" t="s">
        <v>162</v>
      </c>
      <c r="E657" s="442" t="s">
        <v>2420</v>
      </c>
      <c r="F657" s="442" t="s">
        <v>2291</v>
      </c>
      <c r="G657" s="464">
        <f>FAKRO!D241</f>
        <v>0</v>
      </c>
      <c r="H657" s="518">
        <f>FAKRO!F241*(1+'ADAOSURI AGENT'!$K$16)</f>
        <v>206</v>
      </c>
      <c r="I657" s="815"/>
      <c r="J657" s="445">
        <f t="shared" si="26"/>
        <v>0</v>
      </c>
      <c r="K657" s="860"/>
    </row>
    <row r="658" spans="1:11" s="436" customFormat="1" ht="20.100000000000001" customHeight="1">
      <c r="A658" s="860"/>
      <c r="B658" s="808" t="str">
        <f>FAKRO!C242</f>
        <v>LWK Komfort (usa termoizolanta ; cu maner ; usa alba)</v>
      </c>
      <c r="C658" s="809"/>
      <c r="D658" s="442" t="s">
        <v>162</v>
      </c>
      <c r="E658" s="442" t="s">
        <v>2420</v>
      </c>
      <c r="F658" s="442" t="s">
        <v>2291</v>
      </c>
      <c r="G658" s="464">
        <f>FAKRO!D242</f>
        <v>0</v>
      </c>
      <c r="H658" s="518">
        <f>FAKRO!F242*(1+'ADAOSURI AGENT'!$K$16)</f>
        <v>235</v>
      </c>
      <c r="I658" s="815"/>
      <c r="J658" s="445">
        <f t="shared" si="26"/>
        <v>0</v>
      </c>
      <c r="K658" s="860"/>
    </row>
    <row r="659" spans="1:11" s="436" customFormat="1" ht="20.100000000000001" customHeight="1">
      <c r="A659" s="860"/>
      <c r="B659" s="808" t="str">
        <f>FAKRO!C243</f>
        <v>LWT Thermo (usa supertermoizolatoare ; cu maner ; usa  alba)</v>
      </c>
      <c r="C659" s="809"/>
      <c r="D659" s="442" t="s">
        <v>162</v>
      </c>
      <c r="E659" s="442" t="s">
        <v>2420</v>
      </c>
      <c r="F659" s="442" t="s">
        <v>2291</v>
      </c>
      <c r="G659" s="464">
        <f>FAKRO!D243</f>
        <v>0</v>
      </c>
      <c r="H659" s="518">
        <f>FAKRO!F243*(1+'ADAOSURI AGENT'!$K$16)</f>
        <v>430</v>
      </c>
      <c r="I659" s="815"/>
      <c r="J659" s="445">
        <f t="shared" si="26"/>
        <v>0</v>
      </c>
      <c r="K659" s="860"/>
    </row>
    <row r="660" spans="1:11" s="436" customFormat="1" ht="20.100000000000001" customHeight="1">
      <c r="A660" s="860"/>
      <c r="B660" s="808" t="str">
        <f>FAKRO!C244</f>
        <v>LWF (rezistenta la foc - 45 minute)</v>
      </c>
      <c r="C660" s="809"/>
      <c r="D660" s="442" t="s">
        <v>162</v>
      </c>
      <c r="E660" s="442" t="s">
        <v>2420</v>
      </c>
      <c r="F660" s="442" t="s">
        <v>2291</v>
      </c>
      <c r="G660" s="464">
        <f>FAKRO!D244</f>
        <v>0</v>
      </c>
      <c r="H660" s="518">
        <f>FAKRO!F244*(1+'ADAOSURI AGENT'!$K$16)</f>
        <v>536</v>
      </c>
      <c r="I660" s="815"/>
      <c r="J660" s="445">
        <f t="shared" si="26"/>
        <v>0</v>
      </c>
      <c r="K660" s="860"/>
    </row>
    <row r="661" spans="1:11" s="436" customFormat="1" ht="20.100000000000001" customHeight="1">
      <c r="A661" s="860"/>
      <c r="B661" s="808" t="str">
        <f>FAKRO!C246</f>
        <v>LWK Komfort (usa termoizolanta ; cu maner ; usa alba)</v>
      </c>
      <c r="C661" s="809"/>
      <c r="D661" s="442" t="s">
        <v>275</v>
      </c>
      <c r="E661" s="442" t="s">
        <v>2420</v>
      </c>
      <c r="F661" s="442" t="s">
        <v>2291</v>
      </c>
      <c r="G661" s="464">
        <f>FAKRO!D246</f>
        <v>0</v>
      </c>
      <c r="H661" s="518">
        <f>FAKRO!F246*(1+'ADAOSURI AGENT'!$K$16)</f>
        <v>254</v>
      </c>
      <c r="I661" s="815"/>
      <c r="J661" s="445">
        <f t="shared" si="26"/>
        <v>0</v>
      </c>
      <c r="K661" s="860"/>
    </row>
    <row r="662" spans="1:11" s="436" customFormat="1" ht="20.100000000000001" customHeight="1">
      <c r="A662" s="860"/>
      <c r="B662" s="808" t="str">
        <f>FAKRO!C247</f>
        <v>LWT Thermo (usa supertermoizolatoare ; cu maner ; usa  alba)</v>
      </c>
      <c r="C662" s="809"/>
      <c r="D662" s="442" t="s">
        <v>275</v>
      </c>
      <c r="E662" s="442" t="s">
        <v>2420</v>
      </c>
      <c r="F662" s="442" t="s">
        <v>2291</v>
      </c>
      <c r="G662" s="464">
        <f>FAKRO!D247</f>
        <v>0</v>
      </c>
      <c r="H662" s="518">
        <f>FAKRO!F247*(1+'ADAOSURI AGENT'!$K$16)</f>
        <v>441</v>
      </c>
      <c r="I662" s="815"/>
      <c r="J662" s="445">
        <f t="shared" si="26"/>
        <v>0</v>
      </c>
      <c r="K662" s="860"/>
    </row>
    <row r="663" spans="1:11" s="436" customFormat="1" ht="20.100000000000001" customHeight="1">
      <c r="A663" s="860"/>
      <c r="B663" s="808" t="str">
        <f>FAKRO!C248</f>
        <v>LWF (rezistenta la foc - 45 minute)</v>
      </c>
      <c r="C663" s="809"/>
      <c r="D663" s="442" t="s">
        <v>275</v>
      </c>
      <c r="E663" s="442" t="s">
        <v>2420</v>
      </c>
      <c r="F663" s="442" t="s">
        <v>2291</v>
      </c>
      <c r="G663" s="464">
        <f>FAKRO!D248</f>
        <v>0</v>
      </c>
      <c r="H663" s="518">
        <f>FAKRO!F248*(1+'ADAOSURI AGENT'!$K$16)</f>
        <v>545</v>
      </c>
      <c r="I663" s="815"/>
      <c r="J663" s="445">
        <f t="shared" si="26"/>
        <v>0</v>
      </c>
      <c r="K663" s="860"/>
    </row>
    <row r="664" spans="1:11" s="436" customFormat="1" ht="20.100000000000001" customHeight="1">
      <c r="A664" s="860"/>
      <c r="B664" s="808" t="str">
        <f>FAKRO!C250</f>
        <v>LWK Komfort (usa termoizolanta ; cu maner ; usa alba)</v>
      </c>
      <c r="C664" s="809"/>
      <c r="D664" s="442" t="s">
        <v>276</v>
      </c>
      <c r="E664" s="442" t="s">
        <v>2420</v>
      </c>
      <c r="F664" s="442" t="s">
        <v>2291</v>
      </c>
      <c r="G664" s="464">
        <f>FAKRO!D250</f>
        <v>0</v>
      </c>
      <c r="H664" s="518">
        <f>FAKRO!F250*(1+'ADAOSURI AGENT'!$K$16)</f>
        <v>275</v>
      </c>
      <c r="I664" s="815"/>
      <c r="J664" s="445">
        <f t="shared" si="26"/>
        <v>0</v>
      </c>
      <c r="K664" s="860"/>
    </row>
    <row r="665" spans="1:11" s="436" customFormat="1" ht="20.100000000000001" customHeight="1">
      <c r="A665" s="860"/>
      <c r="B665" s="808" t="str">
        <f>FAKRO!C251</f>
        <v>LWT Thermo (usa supertermoizolatoare ; cu maner ; usa  alba)</v>
      </c>
      <c r="C665" s="809"/>
      <c r="D665" s="442" t="s">
        <v>276</v>
      </c>
      <c r="E665" s="442" t="s">
        <v>2420</v>
      </c>
      <c r="F665" s="442" t="s">
        <v>2291</v>
      </c>
      <c r="G665" s="464">
        <f>FAKRO!D251</f>
        <v>0</v>
      </c>
      <c r="H665" s="518">
        <f>FAKRO!F251*(1+'ADAOSURI AGENT'!$K$16)</f>
        <v>454</v>
      </c>
      <c r="I665" s="815"/>
      <c r="J665" s="445">
        <f t="shared" si="26"/>
        <v>0</v>
      </c>
      <c r="K665" s="860"/>
    </row>
    <row r="666" spans="1:11" s="436" customFormat="1" ht="20.100000000000001" customHeight="1">
      <c r="A666" s="860"/>
      <c r="B666" s="808" t="str">
        <f>FAKRO!C252</f>
        <v>LWF (rezistenta la foc - 45 minute)</v>
      </c>
      <c r="C666" s="809"/>
      <c r="D666" s="442" t="s">
        <v>276</v>
      </c>
      <c r="E666" s="442" t="s">
        <v>2420</v>
      </c>
      <c r="F666" s="442" t="s">
        <v>2291</v>
      </c>
      <c r="G666" s="464">
        <f>FAKRO!D252</f>
        <v>0</v>
      </c>
      <c r="H666" s="518">
        <f>FAKRO!F252*(1+'ADAOSURI AGENT'!$K$16)</f>
        <v>547</v>
      </c>
      <c r="I666" s="815"/>
      <c r="J666" s="445">
        <f t="shared" si="26"/>
        <v>0</v>
      </c>
      <c r="K666" s="860"/>
    </row>
    <row r="667" spans="1:11" s="436" customFormat="1" ht="20.100000000000001" customHeight="1">
      <c r="A667" s="860"/>
      <c r="B667" s="808" t="str">
        <f>FAKRO!C254</f>
        <v>LWK Komfort (usa termoizolanta ; cu maner ; usa alba)</v>
      </c>
      <c r="C667" s="809"/>
      <c r="D667" s="442" t="s">
        <v>271</v>
      </c>
      <c r="E667" s="442" t="s">
        <v>2420</v>
      </c>
      <c r="F667" s="442" t="s">
        <v>2292</v>
      </c>
      <c r="G667" s="464">
        <f>FAKRO!D254</f>
        <v>0</v>
      </c>
      <c r="H667" s="518">
        <f>FAKRO!F254*(1+'ADAOSURI AGENT'!$K$16)</f>
        <v>279</v>
      </c>
      <c r="I667" s="815"/>
      <c r="J667" s="445">
        <f t="shared" si="26"/>
        <v>0</v>
      </c>
      <c r="K667" s="860"/>
    </row>
    <row r="668" spans="1:11" s="436" customFormat="1" ht="20.100000000000001" customHeight="1">
      <c r="A668" s="860"/>
      <c r="B668" s="808" t="str">
        <f>FAKRO!C255</f>
        <v>LWT Thermo (usa supertermoizolatoare ; cu maner ; usa  alba)</v>
      </c>
      <c r="C668" s="809"/>
      <c r="D668" s="442" t="s">
        <v>271</v>
      </c>
      <c r="E668" s="442" t="s">
        <v>2420</v>
      </c>
      <c r="F668" s="442" t="s">
        <v>2292</v>
      </c>
      <c r="G668" s="464">
        <f>FAKRO!D255</f>
        <v>0</v>
      </c>
      <c r="H668" s="518">
        <f>FAKRO!F255*(1+'ADAOSURI AGENT'!$K$16)</f>
        <v>481</v>
      </c>
      <c r="I668" s="815"/>
      <c r="J668" s="445">
        <f t="shared" si="26"/>
        <v>0</v>
      </c>
      <c r="K668" s="860"/>
    </row>
    <row r="669" spans="1:11" s="436" customFormat="1" ht="20.100000000000001" customHeight="1">
      <c r="A669" s="860"/>
      <c r="B669" s="808" t="str">
        <f>FAKRO!C257</f>
        <v>LWK Komfort (usa termoizolanta ; cu maner ; usa alba)</v>
      </c>
      <c r="C669" s="809"/>
      <c r="D669" s="442" t="s">
        <v>277</v>
      </c>
      <c r="E669" s="442" t="s">
        <v>2420</v>
      </c>
      <c r="F669" s="442" t="s">
        <v>2292</v>
      </c>
      <c r="G669" s="464">
        <f>FAKRO!D257</f>
        <v>0</v>
      </c>
      <c r="H669" s="518">
        <f>FAKRO!F257*(1+'ADAOSURI AGENT'!$K$16)</f>
        <v>284</v>
      </c>
      <c r="I669" s="815"/>
      <c r="J669" s="445">
        <f t="shared" si="26"/>
        <v>0</v>
      </c>
      <c r="K669" s="860"/>
    </row>
    <row r="670" spans="1:11" s="436" customFormat="1" ht="20.100000000000001" customHeight="1">
      <c r="A670" s="860"/>
      <c r="B670" s="808" t="str">
        <f>FAKRO!C259</f>
        <v>LWK Komfort (usa termoizolanta ; cu maner ; usa alba)</v>
      </c>
      <c r="C670" s="809"/>
      <c r="D670" s="442" t="s">
        <v>275</v>
      </c>
      <c r="E670" s="442" t="s">
        <v>2420</v>
      </c>
      <c r="F670" s="442" t="s">
        <v>2292</v>
      </c>
      <c r="G670" s="464">
        <f>FAKRO!D259</f>
        <v>0</v>
      </c>
      <c r="H670" s="518">
        <f>FAKRO!F259*(1+'ADAOSURI AGENT'!$K$16)</f>
        <v>284</v>
      </c>
      <c r="I670" s="815"/>
      <c r="J670" s="445">
        <f t="shared" si="26"/>
        <v>0</v>
      </c>
      <c r="K670" s="860"/>
    </row>
    <row r="671" spans="1:11" s="436" customFormat="1" ht="20.100000000000001" customHeight="1">
      <c r="A671" s="860"/>
      <c r="B671" s="808" t="str">
        <f>FAKRO!C260</f>
        <v>LWT Thermo (usa supertermoizolatoare ; cu maner ; usa  alba)</v>
      </c>
      <c r="C671" s="809"/>
      <c r="D671" s="442" t="s">
        <v>275</v>
      </c>
      <c r="E671" s="442" t="s">
        <v>2420</v>
      </c>
      <c r="F671" s="442" t="s">
        <v>2292</v>
      </c>
      <c r="G671" s="464">
        <f>FAKRO!D260</f>
        <v>0</v>
      </c>
      <c r="H671" s="518">
        <f>FAKRO!F260*(1+'ADAOSURI AGENT'!$K$16)</f>
        <v>494</v>
      </c>
      <c r="I671" s="815"/>
      <c r="J671" s="445">
        <f t="shared" si="26"/>
        <v>0</v>
      </c>
      <c r="K671" s="860"/>
    </row>
    <row r="672" spans="1:11" s="436" customFormat="1" ht="20.100000000000001" customHeight="1">
      <c r="A672" s="860"/>
      <c r="B672" s="808" t="str">
        <f>FAKRO!C262</f>
        <v>LWK Komfort (usa termoizolanta ; cu maner ; usa alba)</v>
      </c>
      <c r="C672" s="809"/>
      <c r="D672" s="442" t="s">
        <v>276</v>
      </c>
      <c r="E672" s="442" t="s">
        <v>2420</v>
      </c>
      <c r="F672" s="442" t="s">
        <v>2292</v>
      </c>
      <c r="G672" s="464">
        <f>FAKRO!D262</f>
        <v>0</v>
      </c>
      <c r="H672" s="518">
        <f>FAKRO!F262*(1+'ADAOSURI AGENT'!$K$16)</f>
        <v>307</v>
      </c>
      <c r="I672" s="815"/>
      <c r="J672" s="445">
        <f t="shared" si="26"/>
        <v>0</v>
      </c>
      <c r="K672" s="860"/>
    </row>
    <row r="673" spans="1:11" s="436" customFormat="1" ht="20.100000000000001" customHeight="1" thickBot="1">
      <c r="A673" s="860"/>
      <c r="B673" s="810" t="str">
        <f>FAKRO!C263</f>
        <v>LWT Thermo (usa supertermoizolatoare ; cu maner ; usa  alba)</v>
      </c>
      <c r="C673" s="811"/>
      <c r="D673" s="446" t="s">
        <v>276</v>
      </c>
      <c r="E673" s="446" t="s">
        <v>2420</v>
      </c>
      <c r="F673" s="442" t="s">
        <v>2292</v>
      </c>
      <c r="G673" s="466">
        <f>FAKRO!D263</f>
        <v>0</v>
      </c>
      <c r="H673" s="518">
        <f>FAKRO!F263*(1+'ADAOSURI AGENT'!$K$16)</f>
        <v>511</v>
      </c>
      <c r="I673" s="816"/>
      <c r="J673" s="445">
        <f t="shared" si="26"/>
        <v>0</v>
      </c>
      <c r="K673" s="860"/>
    </row>
    <row r="674" spans="1:11" s="436" customFormat="1" ht="10.35" customHeight="1" thickBot="1">
      <c r="A674" s="860"/>
      <c r="B674" s="468"/>
      <c r="C674" s="469"/>
      <c r="D674" s="469"/>
      <c r="E674" s="469"/>
      <c r="F674" s="469"/>
      <c r="G674" s="725">
        <f>G643</f>
        <v>0</v>
      </c>
      <c r="H674" s="469"/>
      <c r="I674" s="467" t="s">
        <v>2842</v>
      </c>
      <c r="J674" s="451">
        <f>SUM(J645:J673)</f>
        <v>0</v>
      </c>
      <c r="K674" s="860"/>
    </row>
    <row r="675" spans="1:11" s="436" customFormat="1" ht="14.25" customHeight="1" thickBot="1">
      <c r="A675" s="860"/>
      <c r="B675" s="650"/>
      <c r="C675" s="651"/>
      <c r="D675" s="651"/>
      <c r="E675" s="651"/>
      <c r="F675" s="651"/>
      <c r="G675" s="651"/>
      <c r="H675" s="651"/>
      <c r="I675" s="652"/>
      <c r="J675" s="653"/>
      <c r="K675" s="860"/>
    </row>
    <row r="676" spans="1:11" s="436" customFormat="1" ht="15" customHeight="1" thickBot="1">
      <c r="A676" s="860"/>
      <c r="B676" s="751" t="s">
        <v>27676</v>
      </c>
      <c r="C676" s="752"/>
      <c r="D676" s="752"/>
      <c r="E676" s="752"/>
      <c r="F676" s="752"/>
      <c r="G676" s="723">
        <f>SUM(G677:G679)</f>
        <v>0</v>
      </c>
      <c r="H676" s="717"/>
      <c r="I676" s="717"/>
      <c r="J676" s="718"/>
      <c r="K676" s="860"/>
    </row>
    <row r="677" spans="1:11" s="436" customFormat="1" ht="10.35" customHeight="1">
      <c r="A677" s="860"/>
      <c r="B677" s="875" t="str">
        <f>_Profil1</f>
        <v>SELECTEAZA PROFILUL</v>
      </c>
      <c r="C677" s="876"/>
      <c r="D677" s="527" t="s">
        <v>46</v>
      </c>
      <c r="E677" s="527" t="s">
        <v>46</v>
      </c>
      <c r="F677" s="654">
        <f>_GrProfil1</f>
        <v>0</v>
      </c>
      <c r="G677" s="729">
        <f>_MLProfil1</f>
        <v>0</v>
      </c>
      <c r="H677" s="655">
        <f>PROFILE!H33</f>
        <v>0</v>
      </c>
      <c r="I677" s="656">
        <f>PROFILE!K37</f>
        <v>0</v>
      </c>
      <c r="J677" s="657">
        <f>H677*G677*(1-I677)</f>
        <v>0</v>
      </c>
      <c r="K677" s="860"/>
    </row>
    <row r="678" spans="1:11" s="436" customFormat="1" ht="10.35" customHeight="1">
      <c r="A678" s="860"/>
      <c r="B678" s="753" t="str">
        <f>_Profil2</f>
        <v>SELECTEAZA PROFILUL</v>
      </c>
      <c r="C678" s="877"/>
      <c r="D678" s="442" t="s">
        <v>46</v>
      </c>
      <c r="E678" s="442" t="s">
        <v>46</v>
      </c>
      <c r="F678" s="644">
        <f>_GrProfil2</f>
        <v>0</v>
      </c>
      <c r="G678" s="730">
        <f>_MLProfil2</f>
        <v>0</v>
      </c>
      <c r="H678" s="645">
        <f>PROFILE!H50</f>
        <v>0</v>
      </c>
      <c r="I678" s="646">
        <f>PROFILE!K54</f>
        <v>0</v>
      </c>
      <c r="J678" s="525">
        <f>H678*G678*(1-I678)</f>
        <v>0</v>
      </c>
      <c r="K678" s="860"/>
    </row>
    <row r="679" spans="1:11" s="436" customFormat="1" ht="10.35" customHeight="1" thickBot="1">
      <c r="A679" s="860"/>
      <c r="B679" s="763" t="str">
        <f>'RULOURI FASIATE'!E25</f>
        <v>RULOURI FASIATE</v>
      </c>
      <c r="C679" s="878"/>
      <c r="D679" s="446">
        <f>'RULOURI FASIATE'!M26</f>
        <v>0</v>
      </c>
      <c r="E679" s="446">
        <f>'RULOURI FASIATE'!E26</f>
        <v>0</v>
      </c>
      <c r="F679" s="658">
        <f>'RULOURI FASIATE'!S26</f>
        <v>0</v>
      </c>
      <c r="G679" s="731">
        <f>'RULOURI FASIATE'!M25</f>
        <v>0</v>
      </c>
      <c r="H679" s="647">
        <f>'RULOURI FASIATE'!R25</f>
        <v>0</v>
      </c>
      <c r="I679" s="648">
        <v>0</v>
      </c>
      <c r="J679" s="525">
        <f>H679*G679*(1-I679)</f>
        <v>0</v>
      </c>
      <c r="K679" s="860"/>
    </row>
    <row r="680" spans="1:11" s="436" customFormat="1" ht="12.6" hidden="1" thickBot="1">
      <c r="A680" s="860"/>
      <c r="B680" s="470"/>
      <c r="C680" s="471"/>
      <c r="D680" s="471"/>
      <c r="E680" s="471"/>
      <c r="F680" s="471"/>
      <c r="G680" s="724">
        <f>G676</f>
        <v>0</v>
      </c>
      <c r="H680" s="471"/>
      <c r="I680" s="467" t="s">
        <v>2842</v>
      </c>
      <c r="J680" s="451">
        <f>SUM(J677:J679)</f>
        <v>0</v>
      </c>
      <c r="K680" s="860"/>
    </row>
    <row r="681" spans="1:11" s="89" customFormat="1" ht="12" customHeight="1">
      <c r="A681" s="860"/>
      <c r="B681" s="783" t="s">
        <v>2294</v>
      </c>
      <c r="C681" s="783"/>
      <c r="D681" s="784"/>
      <c r="E681" s="788" t="s">
        <v>2379</v>
      </c>
      <c r="F681" s="789"/>
      <c r="G681" s="789"/>
      <c r="H681" s="790">
        <v>0</v>
      </c>
      <c r="I681" s="790"/>
      <c r="J681" s="791"/>
      <c r="K681" s="860"/>
    </row>
    <row r="682" spans="1:11" s="89" customFormat="1" ht="12" customHeight="1">
      <c r="A682" s="860"/>
      <c r="B682" s="783"/>
      <c r="C682" s="783"/>
      <c r="D682" s="785"/>
      <c r="E682" s="792" t="s">
        <v>2380</v>
      </c>
      <c r="F682" s="793"/>
      <c r="G682" s="793"/>
      <c r="H682" s="790">
        <v>0</v>
      </c>
      <c r="I682" s="790"/>
      <c r="J682" s="791"/>
      <c r="K682" s="860"/>
    </row>
    <row r="683" spans="1:11" s="89" customFormat="1" ht="12" customHeight="1" thickBot="1">
      <c r="A683" s="860"/>
      <c r="B683" s="783"/>
      <c r="C683" s="783"/>
      <c r="D683" s="785"/>
      <c r="E683" s="794" t="s">
        <v>12233</v>
      </c>
      <c r="F683" s="795"/>
      <c r="G683" s="795"/>
      <c r="H683" s="796">
        <f>H682*0.21</f>
        <v>0</v>
      </c>
      <c r="I683" s="796"/>
      <c r="J683" s="797"/>
      <c r="K683" s="860"/>
    </row>
    <row r="684" spans="1:11" s="89" customFormat="1" ht="15" customHeight="1" thickBot="1">
      <c r="A684" s="860"/>
      <c r="B684" s="783"/>
      <c r="C684" s="783"/>
      <c r="D684" s="785"/>
      <c r="E684" s="798" t="s">
        <v>2410</v>
      </c>
      <c r="F684" s="799"/>
      <c r="G684" s="799"/>
      <c r="H684" s="800">
        <f>H682+H683</f>
        <v>0</v>
      </c>
      <c r="I684" s="800"/>
      <c r="J684" s="801"/>
      <c r="K684" s="860"/>
    </row>
    <row r="685" spans="1:11" s="89" customFormat="1" ht="12" customHeight="1" thickBot="1">
      <c r="A685" s="860"/>
      <c r="B685" s="783"/>
      <c r="C685" s="783"/>
      <c r="D685" s="785"/>
      <c r="E685" s="802" t="s">
        <v>2381</v>
      </c>
      <c r="F685" s="803"/>
      <c r="G685" s="803"/>
      <c r="H685" s="804">
        <f>'FORMULAR COMANDA'!$F$8</f>
        <v>5.0999999999999996</v>
      </c>
      <c r="I685" s="804"/>
      <c r="J685" s="805"/>
      <c r="K685" s="860"/>
    </row>
    <row r="686" spans="1:11" s="89" customFormat="1" ht="15" customHeight="1" thickBot="1">
      <c r="A686" s="860"/>
      <c r="B686" s="786"/>
      <c r="C686" s="786"/>
      <c r="D686" s="787"/>
      <c r="E686" s="798" t="s">
        <v>2411</v>
      </c>
      <c r="F686" s="799"/>
      <c r="G686" s="799"/>
      <c r="H686" s="806">
        <f>H684*H685</f>
        <v>0</v>
      </c>
      <c r="I686" s="806"/>
      <c r="J686" s="807"/>
      <c r="K686" s="860"/>
    </row>
    <row r="687" spans="1:11" s="89" customFormat="1" ht="12.75" customHeight="1" thickBot="1">
      <c r="A687" s="861"/>
      <c r="B687" s="782"/>
      <c r="C687" s="782"/>
      <c r="D687" s="782"/>
      <c r="E687" s="782"/>
      <c r="F687" s="782"/>
      <c r="G687" s="782"/>
      <c r="H687" s="782"/>
      <c r="I687" s="782"/>
      <c r="J687" s="782"/>
      <c r="K687" s="864"/>
    </row>
    <row r="688" spans="1:11" s="436" customFormat="1" ht="12"/>
    <row r="689" spans="8:8" s="436" customFormat="1" ht="12"/>
    <row r="690" spans="8:8" s="436" customFormat="1" ht="12"/>
    <row r="691" spans="8:8" s="436" customFormat="1" ht="12"/>
    <row r="692" spans="8:8" s="436" customFormat="1" ht="12"/>
    <row r="693" spans="8:8" s="436" customFormat="1" ht="12"/>
    <row r="694" spans="8:8" s="436" customFormat="1" ht="12"/>
    <row r="695" spans="8:8" s="436" customFormat="1" ht="12">
      <c r="H695" s="588"/>
    </row>
    <row r="696" spans="8:8" s="436" customFormat="1" ht="12">
      <c r="H696" s="588"/>
    </row>
    <row r="697" spans="8:8" s="436" customFormat="1" ht="12"/>
    <row r="698" spans="8:8" s="436" customFormat="1" ht="12"/>
    <row r="699" spans="8:8" s="436" customFormat="1" ht="12"/>
    <row r="700" spans="8:8" s="436" customFormat="1" ht="12"/>
    <row r="701" spans="8:8" s="436" customFormat="1" ht="12"/>
    <row r="702" spans="8:8" s="436" customFormat="1" ht="12"/>
    <row r="703" spans="8:8" s="436" customFormat="1" ht="12"/>
    <row r="704" spans="8:8" s="436" customFormat="1" ht="12"/>
    <row r="705" s="436" customFormat="1" ht="12"/>
    <row r="706" s="436" customFormat="1" ht="12"/>
    <row r="707" s="436" customFormat="1" ht="12"/>
    <row r="708" s="436" customFormat="1" ht="12"/>
    <row r="709" s="436" customFormat="1" ht="12"/>
    <row r="710" s="436" customFormat="1" ht="12"/>
    <row r="711" s="436" customFormat="1" ht="12"/>
    <row r="712" s="436" customFormat="1" ht="12"/>
    <row r="713" s="436" customFormat="1" ht="12"/>
    <row r="714" s="436" customFormat="1" ht="12"/>
    <row r="715" s="436" customFormat="1" ht="12"/>
    <row r="716" s="436" customFormat="1" ht="12"/>
    <row r="717" s="436" customFormat="1" ht="12"/>
    <row r="718" s="436" customFormat="1" ht="12"/>
    <row r="719" s="436" customFormat="1" ht="12"/>
    <row r="720" s="436" customFormat="1" ht="12"/>
    <row r="721" s="436" customFormat="1" ht="12"/>
    <row r="722" s="436" customFormat="1" ht="12"/>
    <row r="723" s="436" customFormat="1" ht="12"/>
    <row r="724" s="436" customFormat="1" ht="12"/>
    <row r="725" s="436" customFormat="1" ht="12"/>
    <row r="726" s="436" customFormat="1" ht="12"/>
    <row r="727" s="436" customFormat="1" ht="12"/>
    <row r="728" s="436" customFormat="1" ht="12"/>
    <row r="729" s="436" customFormat="1" ht="12"/>
    <row r="730" s="436" customFormat="1" ht="12"/>
    <row r="731" s="436" customFormat="1" ht="12"/>
    <row r="732" s="436" customFormat="1" ht="12"/>
    <row r="733" s="436" customFormat="1" ht="12"/>
    <row r="734" s="436" customFormat="1" ht="12"/>
    <row r="735" s="436" customFormat="1" ht="12"/>
    <row r="736" s="436" customFormat="1" ht="12"/>
    <row r="737" s="436" customFormat="1" ht="12"/>
    <row r="738" s="436" customFormat="1" ht="12"/>
    <row r="739" s="436" customFormat="1" ht="12"/>
    <row r="740" s="436" customFormat="1" ht="12"/>
    <row r="741" s="436" customFormat="1" ht="12"/>
    <row r="742" s="436" customFormat="1" ht="12"/>
    <row r="743" s="436" customFormat="1" ht="12"/>
    <row r="744" s="436" customFormat="1" ht="12"/>
    <row r="745" s="436" customFormat="1" ht="12"/>
    <row r="746" s="436" customFormat="1" ht="12"/>
    <row r="747" s="436" customFormat="1" ht="12"/>
    <row r="748" s="436" customFormat="1" ht="12"/>
    <row r="749" s="436" customFormat="1" ht="12"/>
    <row r="750" s="436" customFormat="1" ht="12"/>
    <row r="751" s="436" customFormat="1" ht="12"/>
    <row r="752" s="436" customFormat="1" ht="12"/>
    <row r="753" s="436" customFormat="1" ht="12"/>
    <row r="754" s="436" customFormat="1" ht="12"/>
    <row r="755" s="436" customFormat="1" ht="12"/>
    <row r="756" s="436" customFormat="1" ht="12"/>
    <row r="757" s="436" customFormat="1" ht="12"/>
    <row r="758" s="436" customFormat="1" ht="12"/>
    <row r="759" s="436" customFormat="1" ht="12"/>
    <row r="760" s="436" customFormat="1" ht="12"/>
    <row r="761" s="436" customFormat="1" ht="12"/>
    <row r="762" s="436" customFormat="1" ht="12"/>
    <row r="763" s="436" customFormat="1" ht="12"/>
    <row r="764" s="436" customFormat="1" ht="12"/>
    <row r="765" s="436" customFormat="1" ht="12"/>
    <row r="766" s="436" customFormat="1" ht="12"/>
    <row r="767" s="436" customFormat="1" ht="12"/>
    <row r="768" s="436" customFormat="1" ht="12"/>
    <row r="769" s="436" customFormat="1" ht="12"/>
    <row r="770" s="436" customFormat="1" ht="12"/>
    <row r="771" s="436" customFormat="1" ht="12"/>
    <row r="772" s="436" customFormat="1" ht="12"/>
    <row r="773" s="436" customFormat="1" ht="12"/>
    <row r="774" s="436" customFormat="1" ht="12"/>
    <row r="775" s="436" customFormat="1" ht="12"/>
    <row r="776" s="436" customFormat="1" ht="12"/>
    <row r="777" s="436" customFormat="1" ht="12"/>
    <row r="778" s="436" customFormat="1" ht="12"/>
    <row r="779" s="436" customFormat="1" ht="12"/>
    <row r="780" s="436" customFormat="1" ht="12"/>
    <row r="781" s="436" customFormat="1" ht="12"/>
    <row r="782" s="436" customFormat="1" ht="12"/>
    <row r="783" s="436" customFormat="1" ht="12"/>
    <row r="784" s="436" customFormat="1" ht="12"/>
    <row r="785" s="436" customFormat="1" ht="12"/>
    <row r="786" s="436" customFormat="1" ht="12"/>
    <row r="787" s="436" customFormat="1" ht="12"/>
    <row r="788" s="436" customFormat="1" ht="12"/>
    <row r="789" s="436" customFormat="1" ht="12"/>
    <row r="790" s="436" customFormat="1" ht="12"/>
    <row r="791" s="436" customFormat="1" ht="12"/>
    <row r="792" s="436" customFormat="1" ht="12"/>
    <row r="793" s="436" customFormat="1" ht="12"/>
    <row r="794" s="436" customFormat="1" ht="12"/>
    <row r="795" s="436" customFormat="1" ht="12"/>
    <row r="796" s="436" customFormat="1" ht="12"/>
    <row r="797" s="436" customFormat="1" ht="12"/>
    <row r="798" s="436" customFormat="1" ht="12"/>
    <row r="799" s="436" customFormat="1" ht="12"/>
    <row r="800" s="436" customFormat="1" ht="12"/>
    <row r="801" s="436" customFormat="1" ht="12"/>
    <row r="802" s="436" customFormat="1" ht="12"/>
    <row r="803" s="436" customFormat="1" ht="12"/>
    <row r="804" s="436" customFormat="1" ht="12"/>
    <row r="805" s="436" customFormat="1" ht="12"/>
    <row r="806" s="436" customFormat="1" ht="12"/>
    <row r="807" s="436" customFormat="1" ht="12"/>
    <row r="808" s="436" customFormat="1" ht="12"/>
    <row r="809" s="436" customFormat="1" ht="12"/>
    <row r="810" s="436" customFormat="1" ht="12"/>
    <row r="811" s="436" customFormat="1" ht="12"/>
    <row r="812" s="436" customFormat="1" ht="12"/>
    <row r="813" s="436" customFormat="1" ht="12"/>
    <row r="814" s="436" customFormat="1" ht="12"/>
    <row r="815" s="436" customFormat="1" ht="12"/>
    <row r="816" s="436" customFormat="1" ht="12"/>
    <row r="817" s="436" customFormat="1" ht="12"/>
    <row r="818" s="436" customFormat="1" ht="12"/>
    <row r="819" s="436" customFormat="1" ht="12"/>
    <row r="820" s="436" customFormat="1" ht="12"/>
    <row r="821" s="436" customFormat="1" ht="12"/>
    <row r="822" s="436" customFormat="1" ht="12"/>
    <row r="823" s="436" customFormat="1" ht="12"/>
    <row r="824" s="436" customFormat="1" ht="12"/>
    <row r="825" s="436" customFormat="1" ht="12"/>
    <row r="826" s="436" customFormat="1" ht="12"/>
    <row r="827" s="436" customFormat="1" ht="12"/>
    <row r="828" s="436" customFormat="1" ht="12"/>
    <row r="829" s="436" customFormat="1" ht="12"/>
    <row r="830" s="436" customFormat="1" ht="12"/>
    <row r="831" s="436" customFormat="1" ht="12"/>
    <row r="832" s="436" customFormat="1" ht="12"/>
    <row r="833" s="436" customFormat="1" ht="12"/>
    <row r="834" s="436" customFormat="1" ht="12"/>
    <row r="835" s="436" customFormat="1" ht="12"/>
    <row r="836" s="436" customFormat="1" ht="12"/>
    <row r="837" s="436" customFormat="1" ht="12"/>
    <row r="838" s="436" customFormat="1" ht="12"/>
    <row r="839" s="436" customFormat="1" ht="12"/>
    <row r="840" s="436" customFormat="1" ht="12"/>
    <row r="841" s="436" customFormat="1" ht="12"/>
    <row r="842" s="436" customFormat="1" ht="12"/>
    <row r="843" s="436" customFormat="1" ht="12"/>
    <row r="844" s="436" customFormat="1" ht="12"/>
    <row r="845" s="436" customFormat="1" ht="12"/>
    <row r="846" s="436" customFormat="1" ht="12"/>
    <row r="847" s="436" customFormat="1" ht="12"/>
    <row r="848" s="436" customFormat="1" ht="12"/>
    <row r="849" s="436" customFormat="1" ht="12"/>
    <row r="850" s="436" customFormat="1" ht="12"/>
    <row r="851" s="436" customFormat="1" ht="12"/>
    <row r="852" s="436" customFormat="1" ht="12"/>
    <row r="853" s="436" customFormat="1" ht="12"/>
    <row r="854" s="436" customFormat="1" ht="12"/>
    <row r="855" s="436" customFormat="1" ht="12"/>
    <row r="856" s="436" customFormat="1" ht="12"/>
    <row r="857" s="436" customFormat="1" ht="12"/>
    <row r="858" s="436" customFormat="1" ht="12"/>
    <row r="859" s="436" customFormat="1" ht="12"/>
    <row r="860" s="436" customFormat="1" ht="12"/>
    <row r="861" s="436" customFormat="1" ht="12"/>
    <row r="862" s="436" customFormat="1" ht="12"/>
    <row r="863" s="436" customFormat="1" ht="12"/>
    <row r="864" s="436" customFormat="1" ht="12"/>
    <row r="865" s="436" customFormat="1" ht="12"/>
    <row r="866" s="436" customFormat="1" ht="12"/>
    <row r="867" s="436" customFormat="1" ht="12"/>
    <row r="868" s="436" customFormat="1" ht="12"/>
    <row r="869" s="436" customFormat="1" ht="12"/>
    <row r="870" s="436" customFormat="1" ht="12"/>
    <row r="871" s="436" customFormat="1" ht="12"/>
    <row r="872" s="436" customFormat="1" ht="12"/>
    <row r="873" s="436" customFormat="1" ht="12"/>
    <row r="874" s="436" customFormat="1" ht="12"/>
    <row r="875" s="436" customFormat="1" ht="12"/>
    <row r="876" s="436" customFormat="1" ht="12"/>
    <row r="877" s="436" customFormat="1" ht="12"/>
    <row r="878" s="436" customFormat="1" ht="12"/>
    <row r="879" s="436" customFormat="1" ht="12"/>
    <row r="880" s="436" customFormat="1" ht="12"/>
    <row r="881" s="436" customFormat="1" ht="12"/>
    <row r="882" s="436" customFormat="1" ht="12"/>
    <row r="883" s="436" customFormat="1" ht="12"/>
    <row r="884" s="436" customFormat="1" ht="12"/>
    <row r="885" s="436" customFormat="1" ht="12"/>
    <row r="886" s="436" customFormat="1" ht="12"/>
    <row r="887" s="436" customFormat="1" ht="12"/>
    <row r="888" s="436" customFormat="1" ht="12"/>
    <row r="889" s="436" customFormat="1" ht="12"/>
    <row r="890" s="436" customFormat="1" ht="12"/>
    <row r="891" s="436" customFormat="1" ht="12"/>
    <row r="892" s="436" customFormat="1" ht="12"/>
    <row r="893" s="436" customFormat="1" ht="12"/>
  </sheetData>
  <sheetProtection algorithmName="SHA-512" hashValue="3jn0m+4la+RaUNKhAf4UhzMAi1/u7LqvOEMzNheq6dKjXWOuXHHapzXL4CVuhz0QsqDVTUlwraxCpC2Du4+ikQ==" saltValue="TFT1XIstFElRHub1MRO8iA==" spinCount="100000" sheet="1" formatColumns="0" formatRows="0" autoFilter="0" pivotTables="0"/>
  <mergeCells count="733">
    <mergeCell ref="B679:C679"/>
    <mergeCell ref="B111:C111"/>
    <mergeCell ref="B112:C112"/>
    <mergeCell ref="B113:C113"/>
    <mergeCell ref="B114:C114"/>
    <mergeCell ref="B274:C274"/>
    <mergeCell ref="B297:C297"/>
    <mergeCell ref="B124:C124"/>
    <mergeCell ref="B125:C125"/>
    <mergeCell ref="B126:C126"/>
    <mergeCell ref="B127:C127"/>
    <mergeCell ref="B128:C128"/>
    <mergeCell ref="B129:C129"/>
    <mergeCell ref="B151:C151"/>
    <mergeCell ref="B152:C152"/>
    <mergeCell ref="B153:C153"/>
    <mergeCell ref="B142:C142"/>
    <mergeCell ref="B143:C143"/>
    <mergeCell ref="B144:C144"/>
    <mergeCell ref="B145:C145"/>
    <mergeCell ref="B327:C327"/>
    <mergeCell ref="B328:C328"/>
    <mergeCell ref="B329:C329"/>
    <mergeCell ref="B316:C316"/>
    <mergeCell ref="B677:C677"/>
    <mergeCell ref="B678:C678"/>
    <mergeCell ref="B146:C146"/>
    <mergeCell ref="B147:C147"/>
    <mergeCell ref="B166:C166"/>
    <mergeCell ref="B167:C167"/>
    <mergeCell ref="B184:C184"/>
    <mergeCell ref="B185:C185"/>
    <mergeCell ref="B186:C186"/>
    <mergeCell ref="B187:C187"/>
    <mergeCell ref="B188:C188"/>
    <mergeCell ref="B189:C189"/>
    <mergeCell ref="B172:C172"/>
    <mergeCell ref="B312:C312"/>
    <mergeCell ref="B324:C324"/>
    <mergeCell ref="B325:C325"/>
    <mergeCell ref="B326:C326"/>
    <mergeCell ref="B317:C317"/>
    <mergeCell ref="B335:C335"/>
    <mergeCell ref="B348:C348"/>
    <mergeCell ref="B349:C349"/>
    <mergeCell ref="B350:C350"/>
    <mergeCell ref="B351:C351"/>
    <mergeCell ref="B352:C352"/>
    <mergeCell ref="A1:A687"/>
    <mergeCell ref="B1:J1"/>
    <mergeCell ref="K1:K687"/>
    <mergeCell ref="B2:J2"/>
    <mergeCell ref="B3:J3"/>
    <mergeCell ref="B5:E5"/>
    <mergeCell ref="F5:J5"/>
    <mergeCell ref="B6:C6"/>
    <mergeCell ref="D6:E6"/>
    <mergeCell ref="F6:G6"/>
    <mergeCell ref="B9:C9"/>
    <mergeCell ref="D9:E9"/>
    <mergeCell ref="F9:G9"/>
    <mergeCell ref="H9:J9"/>
    <mergeCell ref="B10:C10"/>
    <mergeCell ref="D10:E10"/>
    <mergeCell ref="F10:G10"/>
    <mergeCell ref="H10:J10"/>
    <mergeCell ref="H6:J6"/>
    <mergeCell ref="B7:C7"/>
    <mergeCell ref="D7:E7"/>
    <mergeCell ref="F7:G7"/>
    <mergeCell ref="H7:J7"/>
    <mergeCell ref="B8:C8"/>
    <mergeCell ref="D8:E8"/>
    <mergeCell ref="F8:G8"/>
    <mergeCell ref="H8:J8"/>
    <mergeCell ref="B13:C13"/>
    <mergeCell ref="D13:E13"/>
    <mergeCell ref="F13:G13"/>
    <mergeCell ref="H13:J13"/>
    <mergeCell ref="B14:C14"/>
    <mergeCell ref="D14:E14"/>
    <mergeCell ref="F14:G14"/>
    <mergeCell ref="H14:J14"/>
    <mergeCell ref="B11:C11"/>
    <mergeCell ref="D11:E11"/>
    <mergeCell ref="F11:G11"/>
    <mergeCell ref="H11:J11"/>
    <mergeCell ref="B12:C12"/>
    <mergeCell ref="D12:E12"/>
    <mergeCell ref="F12:G12"/>
    <mergeCell ref="H12:J12"/>
    <mergeCell ref="B17:J17"/>
    <mergeCell ref="B19:C19"/>
    <mergeCell ref="B20:C20"/>
    <mergeCell ref="B21:C21"/>
    <mergeCell ref="B23:C23"/>
    <mergeCell ref="B15:C15"/>
    <mergeCell ref="D15:E15"/>
    <mergeCell ref="F15:G15"/>
    <mergeCell ref="H15:J15"/>
    <mergeCell ref="B16:C16"/>
    <mergeCell ref="D16:E16"/>
    <mergeCell ref="F16:G16"/>
    <mergeCell ref="H16:J16"/>
    <mergeCell ref="B22:C22"/>
    <mergeCell ref="I25:J25"/>
    <mergeCell ref="B27:C27"/>
    <mergeCell ref="B28:C28"/>
    <mergeCell ref="I28:I76"/>
    <mergeCell ref="B29:C29"/>
    <mergeCell ref="B30:C30"/>
    <mergeCell ref="B31:C31"/>
    <mergeCell ref="B32:C32"/>
    <mergeCell ref="B39:C39"/>
    <mergeCell ref="B40:C40"/>
    <mergeCell ref="B41:C41"/>
    <mergeCell ref="B42:C42"/>
    <mergeCell ref="B43:C43"/>
    <mergeCell ref="B44:C44"/>
    <mergeCell ref="B33:C33"/>
    <mergeCell ref="B34:C34"/>
    <mergeCell ref="B35:C35"/>
    <mergeCell ref="B36:C36"/>
    <mergeCell ref="B37:C37"/>
    <mergeCell ref="B38:C38"/>
    <mergeCell ref="B51:C51"/>
    <mergeCell ref="B52:C52"/>
    <mergeCell ref="B53:C53"/>
    <mergeCell ref="B54:C54"/>
    <mergeCell ref="B55:C55"/>
    <mergeCell ref="B56:C56"/>
    <mergeCell ref="B45:C45"/>
    <mergeCell ref="B46:C46"/>
    <mergeCell ref="B47:C47"/>
    <mergeCell ref="B48:C48"/>
    <mergeCell ref="B49:C49"/>
    <mergeCell ref="B50:C50"/>
    <mergeCell ref="B63:C63"/>
    <mergeCell ref="B64:C64"/>
    <mergeCell ref="B65:C65"/>
    <mergeCell ref="B66:C66"/>
    <mergeCell ref="B67:C67"/>
    <mergeCell ref="B74:C74"/>
    <mergeCell ref="B57:C57"/>
    <mergeCell ref="B58:C58"/>
    <mergeCell ref="B59:C59"/>
    <mergeCell ref="B60:C60"/>
    <mergeCell ref="B61:C61"/>
    <mergeCell ref="B62:C62"/>
    <mergeCell ref="B68:C68"/>
    <mergeCell ref="B69:C69"/>
    <mergeCell ref="B70:C70"/>
    <mergeCell ref="B71:C71"/>
    <mergeCell ref="B72:C72"/>
    <mergeCell ref="B73:C73"/>
    <mergeCell ref="B76:C76"/>
    <mergeCell ref="I117:J117"/>
    <mergeCell ref="B119:C119"/>
    <mergeCell ref="B120:C120"/>
    <mergeCell ref="I120:I167"/>
    <mergeCell ref="B121:C121"/>
    <mergeCell ref="B122:C122"/>
    <mergeCell ref="B123:C123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48:C148"/>
    <mergeCell ref="B149:C149"/>
    <mergeCell ref="B150:C150"/>
    <mergeCell ref="B102:C102"/>
    <mergeCell ref="I169:J169"/>
    <mergeCell ref="B171:C171"/>
    <mergeCell ref="B154:C154"/>
    <mergeCell ref="B155:C155"/>
    <mergeCell ref="B156:C156"/>
    <mergeCell ref="B157:C157"/>
    <mergeCell ref="B158:C158"/>
    <mergeCell ref="B159:C159"/>
    <mergeCell ref="B160:C160"/>
    <mergeCell ref="B164:C164"/>
    <mergeCell ref="B165:C165"/>
    <mergeCell ref="B163:C163"/>
    <mergeCell ref="B162:C162"/>
    <mergeCell ref="B161:C161"/>
    <mergeCell ref="I172:I218"/>
    <mergeCell ref="B174:C174"/>
    <mergeCell ref="B175:C175"/>
    <mergeCell ref="B176:C176"/>
    <mergeCell ref="B177:C177"/>
    <mergeCell ref="B178:C178"/>
    <mergeCell ref="B179:C179"/>
    <mergeCell ref="B181:C181"/>
    <mergeCell ref="B182:C182"/>
    <mergeCell ref="B198:C198"/>
    <mergeCell ref="B199:C199"/>
    <mergeCell ref="B200:C200"/>
    <mergeCell ref="B201:C201"/>
    <mergeCell ref="B202:C202"/>
    <mergeCell ref="B205:C205"/>
    <mergeCell ref="B190:C190"/>
    <mergeCell ref="B191:C191"/>
    <mergeCell ref="B194:C194"/>
    <mergeCell ref="B195:C195"/>
    <mergeCell ref="B197:C197"/>
    <mergeCell ref="B215:C215"/>
    <mergeCell ref="B216:C216"/>
    <mergeCell ref="B218:C218"/>
    <mergeCell ref="B193:C193"/>
    <mergeCell ref="I314:J314"/>
    <mergeCell ref="B302:C302"/>
    <mergeCell ref="B303:C303"/>
    <mergeCell ref="B304:C304"/>
    <mergeCell ref="B305:C305"/>
    <mergeCell ref="B306:C306"/>
    <mergeCell ref="B307:C307"/>
    <mergeCell ref="B281:C281"/>
    <mergeCell ref="B282:C282"/>
    <mergeCell ref="B283:C283"/>
    <mergeCell ref="B284:C284"/>
    <mergeCell ref="I266:I312"/>
    <mergeCell ref="B268:C268"/>
    <mergeCell ref="B269:C269"/>
    <mergeCell ref="B270:C270"/>
    <mergeCell ref="B271:C271"/>
    <mergeCell ref="B272:C272"/>
    <mergeCell ref="B273:C273"/>
    <mergeCell ref="B275:C275"/>
    <mergeCell ref="B276:C276"/>
    <mergeCell ref="B278:C278"/>
    <mergeCell ref="B293:C293"/>
    <mergeCell ref="B294:C294"/>
    <mergeCell ref="B311:C311"/>
    <mergeCell ref="I317:I400"/>
    <mergeCell ref="B318:C318"/>
    <mergeCell ref="B319:C319"/>
    <mergeCell ref="B320:C320"/>
    <mergeCell ref="B321:C321"/>
    <mergeCell ref="B322:C322"/>
    <mergeCell ref="B323:C323"/>
    <mergeCell ref="B336:C336"/>
    <mergeCell ref="B337:C337"/>
    <mergeCell ref="B338:C338"/>
    <mergeCell ref="B339:C339"/>
    <mergeCell ref="B340:C340"/>
    <mergeCell ref="B341:C341"/>
    <mergeCell ref="B330:C330"/>
    <mergeCell ref="B331:C331"/>
    <mergeCell ref="B332:C332"/>
    <mergeCell ref="B354:C354"/>
    <mergeCell ref="B355:C355"/>
    <mergeCell ref="B356:C356"/>
    <mergeCell ref="B357:C357"/>
    <mergeCell ref="B358:C358"/>
    <mergeCell ref="B359:C359"/>
    <mergeCell ref="B333:C333"/>
    <mergeCell ref="B334:C334"/>
    <mergeCell ref="B353:C353"/>
    <mergeCell ref="B342:C342"/>
    <mergeCell ref="B343:C343"/>
    <mergeCell ref="B344:C344"/>
    <mergeCell ref="B345:C345"/>
    <mergeCell ref="B346:C346"/>
    <mergeCell ref="B347:C347"/>
    <mergeCell ref="B366:C366"/>
    <mergeCell ref="B367:C367"/>
    <mergeCell ref="B368:C368"/>
    <mergeCell ref="B369:C369"/>
    <mergeCell ref="B370:C370"/>
    <mergeCell ref="B371:C371"/>
    <mergeCell ref="B360:C360"/>
    <mergeCell ref="B361:C361"/>
    <mergeCell ref="B362:C362"/>
    <mergeCell ref="B363:C363"/>
    <mergeCell ref="B364:C364"/>
    <mergeCell ref="B365:C365"/>
    <mergeCell ref="B378:C378"/>
    <mergeCell ref="B379:C379"/>
    <mergeCell ref="B380:C380"/>
    <mergeCell ref="B381:C381"/>
    <mergeCell ref="B382:C382"/>
    <mergeCell ref="B383:C383"/>
    <mergeCell ref="B372:C372"/>
    <mergeCell ref="B373:C373"/>
    <mergeCell ref="B374:C374"/>
    <mergeCell ref="B375:C375"/>
    <mergeCell ref="B376:C376"/>
    <mergeCell ref="B377:C377"/>
    <mergeCell ref="B390:C390"/>
    <mergeCell ref="B391:C391"/>
    <mergeCell ref="B392:C392"/>
    <mergeCell ref="B393:C393"/>
    <mergeCell ref="B394:C394"/>
    <mergeCell ref="B395:C395"/>
    <mergeCell ref="B384:C384"/>
    <mergeCell ref="B385:C385"/>
    <mergeCell ref="B386:C386"/>
    <mergeCell ref="B387:C387"/>
    <mergeCell ref="B388:C388"/>
    <mergeCell ref="B389:C389"/>
    <mergeCell ref="B413:C413"/>
    <mergeCell ref="B414:C414"/>
    <mergeCell ref="B415:C415"/>
    <mergeCell ref="B416:C416"/>
    <mergeCell ref="B429:C429"/>
    <mergeCell ref="B430:C430"/>
    <mergeCell ref="B396:C396"/>
    <mergeCell ref="B397:C397"/>
    <mergeCell ref="B398:C398"/>
    <mergeCell ref="B399:C399"/>
    <mergeCell ref="B400:C400"/>
    <mergeCell ref="B401:C401"/>
    <mergeCell ref="B423:C423"/>
    <mergeCell ref="B424:C424"/>
    <mergeCell ref="B425:C425"/>
    <mergeCell ref="B426:C426"/>
    <mergeCell ref="B427:C427"/>
    <mergeCell ref="B428:C428"/>
    <mergeCell ref="I401:I472"/>
    <mergeCell ref="B402:C402"/>
    <mergeCell ref="B403:C403"/>
    <mergeCell ref="B404:C404"/>
    <mergeCell ref="B405:C405"/>
    <mergeCell ref="B406:C406"/>
    <mergeCell ref="B407:C407"/>
    <mergeCell ref="B408:C408"/>
    <mergeCell ref="B409:C409"/>
    <mergeCell ref="B410:C410"/>
    <mergeCell ref="B417:C417"/>
    <mergeCell ref="B418:C418"/>
    <mergeCell ref="B419:C419"/>
    <mergeCell ref="B420:C420"/>
    <mergeCell ref="B421:C421"/>
    <mergeCell ref="B422:C422"/>
    <mergeCell ref="B411:C411"/>
    <mergeCell ref="B412:C412"/>
    <mergeCell ref="B435:C435"/>
    <mergeCell ref="B436:C436"/>
    <mergeCell ref="B437:C437"/>
    <mergeCell ref="B438:C438"/>
    <mergeCell ref="B439:C439"/>
    <mergeCell ref="B440:C440"/>
    <mergeCell ref="B431:C431"/>
    <mergeCell ref="B432:C432"/>
    <mergeCell ref="B433:C433"/>
    <mergeCell ref="B434:C434"/>
    <mergeCell ref="B447:C447"/>
    <mergeCell ref="B448:C448"/>
    <mergeCell ref="B449:C449"/>
    <mergeCell ref="B450:C450"/>
    <mergeCell ref="B451:C451"/>
    <mergeCell ref="B452:C452"/>
    <mergeCell ref="B441:C441"/>
    <mergeCell ref="B442:C442"/>
    <mergeCell ref="B443:C443"/>
    <mergeCell ref="B444:C444"/>
    <mergeCell ref="B445:C445"/>
    <mergeCell ref="B446:C446"/>
    <mergeCell ref="B459:C459"/>
    <mergeCell ref="B460:C460"/>
    <mergeCell ref="B461:C461"/>
    <mergeCell ref="B462:C462"/>
    <mergeCell ref="B463:C463"/>
    <mergeCell ref="B464:C464"/>
    <mergeCell ref="B453:C453"/>
    <mergeCell ref="B454:C454"/>
    <mergeCell ref="B455:C455"/>
    <mergeCell ref="B456:C456"/>
    <mergeCell ref="B457:C457"/>
    <mergeCell ref="B458:C458"/>
    <mergeCell ref="B471:C471"/>
    <mergeCell ref="B472:C472"/>
    <mergeCell ref="B473:C473"/>
    <mergeCell ref="B474:C474"/>
    <mergeCell ref="B475:C475"/>
    <mergeCell ref="B476:C476"/>
    <mergeCell ref="B477:C477"/>
    <mergeCell ref="B465:C465"/>
    <mergeCell ref="B466:C466"/>
    <mergeCell ref="B467:C467"/>
    <mergeCell ref="B468:C468"/>
    <mergeCell ref="B469:C469"/>
    <mergeCell ref="B470:C470"/>
    <mergeCell ref="B491:C491"/>
    <mergeCell ref="B492:C492"/>
    <mergeCell ref="B493:C493"/>
    <mergeCell ref="B494:C494"/>
    <mergeCell ref="I494:I499"/>
    <mergeCell ref="B495:C495"/>
    <mergeCell ref="B496:C496"/>
    <mergeCell ref="B497:C497"/>
    <mergeCell ref="B498:C498"/>
    <mergeCell ref="B499:C499"/>
    <mergeCell ref="I473:I493"/>
    <mergeCell ref="B487:C487"/>
    <mergeCell ref="B488:C488"/>
    <mergeCell ref="B489:C489"/>
    <mergeCell ref="B490:C490"/>
    <mergeCell ref="B482:C482"/>
    <mergeCell ref="B483:C483"/>
    <mergeCell ref="B484:C484"/>
    <mergeCell ref="B485:C485"/>
    <mergeCell ref="B486:C486"/>
    <mergeCell ref="B478:C478"/>
    <mergeCell ref="B479:C479"/>
    <mergeCell ref="B480:C480"/>
    <mergeCell ref="B481:C481"/>
    <mergeCell ref="B509:C509"/>
    <mergeCell ref="B510:C510"/>
    <mergeCell ref="B511:C511"/>
    <mergeCell ref="B512:C512"/>
    <mergeCell ref="B513:C513"/>
    <mergeCell ref="B514:C514"/>
    <mergeCell ref="B500:C500"/>
    <mergeCell ref="I500:I577"/>
    <mergeCell ref="B501:C501"/>
    <mergeCell ref="B502:C502"/>
    <mergeCell ref="B503:C503"/>
    <mergeCell ref="B504:C504"/>
    <mergeCell ref="B505:C505"/>
    <mergeCell ref="B506:C506"/>
    <mergeCell ref="B507:C507"/>
    <mergeCell ref="B508:C508"/>
    <mergeCell ref="B521:C521"/>
    <mergeCell ref="B522:C522"/>
    <mergeCell ref="B523:C523"/>
    <mergeCell ref="B524:C524"/>
    <mergeCell ref="B525:C525"/>
    <mergeCell ref="B526:C526"/>
    <mergeCell ref="B515:C515"/>
    <mergeCell ref="B516:C516"/>
    <mergeCell ref="B517:C517"/>
    <mergeCell ref="B518:C518"/>
    <mergeCell ref="B519:C519"/>
    <mergeCell ref="B520:C520"/>
    <mergeCell ref="B533:C533"/>
    <mergeCell ref="B534:C534"/>
    <mergeCell ref="B535:C535"/>
    <mergeCell ref="B536:C536"/>
    <mergeCell ref="B537:C537"/>
    <mergeCell ref="B538:C538"/>
    <mergeCell ref="B527:C527"/>
    <mergeCell ref="B528:C528"/>
    <mergeCell ref="B529:C529"/>
    <mergeCell ref="B530:C530"/>
    <mergeCell ref="B531:C531"/>
    <mergeCell ref="B532:C532"/>
    <mergeCell ref="B545:C545"/>
    <mergeCell ref="B546:C546"/>
    <mergeCell ref="B547:C547"/>
    <mergeCell ref="B548:C548"/>
    <mergeCell ref="B549:C549"/>
    <mergeCell ref="B550:C550"/>
    <mergeCell ref="B539:C539"/>
    <mergeCell ref="B540:C540"/>
    <mergeCell ref="B541:C541"/>
    <mergeCell ref="B542:C542"/>
    <mergeCell ref="B543:C543"/>
    <mergeCell ref="B544:C544"/>
    <mergeCell ref="B557:C557"/>
    <mergeCell ref="B558:C558"/>
    <mergeCell ref="B559:C559"/>
    <mergeCell ref="B560:C560"/>
    <mergeCell ref="B561:C561"/>
    <mergeCell ref="B562:C562"/>
    <mergeCell ref="B551:C551"/>
    <mergeCell ref="B552:C552"/>
    <mergeCell ref="B553:C553"/>
    <mergeCell ref="B554:C554"/>
    <mergeCell ref="B555:C555"/>
    <mergeCell ref="B556:C556"/>
    <mergeCell ref="B569:C569"/>
    <mergeCell ref="B570:C570"/>
    <mergeCell ref="B571:C571"/>
    <mergeCell ref="B572:C572"/>
    <mergeCell ref="B573:C573"/>
    <mergeCell ref="B574:C574"/>
    <mergeCell ref="B563:C563"/>
    <mergeCell ref="B564:C564"/>
    <mergeCell ref="B565:C565"/>
    <mergeCell ref="B566:C566"/>
    <mergeCell ref="B567:C567"/>
    <mergeCell ref="B568:C568"/>
    <mergeCell ref="B583:C583"/>
    <mergeCell ref="B584:C584"/>
    <mergeCell ref="B585:C585"/>
    <mergeCell ref="B586:C586"/>
    <mergeCell ref="B587:C587"/>
    <mergeCell ref="B575:C575"/>
    <mergeCell ref="B576:C576"/>
    <mergeCell ref="B577:C577"/>
    <mergeCell ref="B578:C578"/>
    <mergeCell ref="B579:C579"/>
    <mergeCell ref="B580:C580"/>
    <mergeCell ref="B581:C581"/>
    <mergeCell ref="B582:C582"/>
    <mergeCell ref="B594:C594"/>
    <mergeCell ref="B595:C595"/>
    <mergeCell ref="B596:C596"/>
    <mergeCell ref="B597:C597"/>
    <mergeCell ref="B598:C598"/>
    <mergeCell ref="B599:C599"/>
    <mergeCell ref="B588:C588"/>
    <mergeCell ref="B589:C589"/>
    <mergeCell ref="B590:C590"/>
    <mergeCell ref="B591:C591"/>
    <mergeCell ref="B592:C592"/>
    <mergeCell ref="B593:C593"/>
    <mergeCell ref="B607:C607"/>
    <mergeCell ref="B608:C608"/>
    <mergeCell ref="B609:C609"/>
    <mergeCell ref="B610:C610"/>
    <mergeCell ref="B611:C611"/>
    <mergeCell ref="B600:C600"/>
    <mergeCell ref="B601:C601"/>
    <mergeCell ref="B602:C602"/>
    <mergeCell ref="B603:C603"/>
    <mergeCell ref="B604:C604"/>
    <mergeCell ref="B605:C605"/>
    <mergeCell ref="I578:I638"/>
    <mergeCell ref="B629:C629"/>
    <mergeCell ref="B630:C630"/>
    <mergeCell ref="B631:C631"/>
    <mergeCell ref="B632:C632"/>
    <mergeCell ref="B633:C633"/>
    <mergeCell ref="B623:C623"/>
    <mergeCell ref="B624:C624"/>
    <mergeCell ref="B625:C625"/>
    <mergeCell ref="B626:C626"/>
    <mergeCell ref="B627:C627"/>
    <mergeCell ref="B628:C628"/>
    <mergeCell ref="B618:C618"/>
    <mergeCell ref="B619:C619"/>
    <mergeCell ref="B620:C620"/>
    <mergeCell ref="B621:C621"/>
    <mergeCell ref="B622:C622"/>
    <mergeCell ref="B612:C612"/>
    <mergeCell ref="B613:C613"/>
    <mergeCell ref="B614:C614"/>
    <mergeCell ref="B615:C615"/>
    <mergeCell ref="B616:C616"/>
    <mergeCell ref="B617:C617"/>
    <mergeCell ref="B606:C606"/>
    <mergeCell ref="B649:C649"/>
    <mergeCell ref="B654:C654"/>
    <mergeCell ref="B653:C653"/>
    <mergeCell ref="B655:C655"/>
    <mergeCell ref="B656:C656"/>
    <mergeCell ref="B657:C657"/>
    <mergeCell ref="B634:C634"/>
    <mergeCell ref="B635:C635"/>
    <mergeCell ref="B636:C636"/>
    <mergeCell ref="B637:C637"/>
    <mergeCell ref="B638:C638"/>
    <mergeCell ref="B639:C639"/>
    <mergeCell ref="B650:C650"/>
    <mergeCell ref="B651:C651"/>
    <mergeCell ref="B652:C652"/>
    <mergeCell ref="B646:C646"/>
    <mergeCell ref="B671:C671"/>
    <mergeCell ref="B672:C672"/>
    <mergeCell ref="B673:C673"/>
    <mergeCell ref="B667:C667"/>
    <mergeCell ref="B668:C668"/>
    <mergeCell ref="B663:C663"/>
    <mergeCell ref="I639:I640"/>
    <mergeCell ref="B640:C640"/>
    <mergeCell ref="I642:J642"/>
    <mergeCell ref="B644:C644"/>
    <mergeCell ref="B658:C658"/>
    <mergeCell ref="B659:C659"/>
    <mergeCell ref="B660:C660"/>
    <mergeCell ref="B661:C661"/>
    <mergeCell ref="B662:C662"/>
    <mergeCell ref="I645:I673"/>
    <mergeCell ref="B645:C645"/>
    <mergeCell ref="B669:C669"/>
    <mergeCell ref="B670:C670"/>
    <mergeCell ref="B664:C664"/>
    <mergeCell ref="B665:C665"/>
    <mergeCell ref="B666:C666"/>
    <mergeCell ref="B647:C647"/>
    <mergeCell ref="B648:C648"/>
    <mergeCell ref="B687:J687"/>
    <mergeCell ref="B681:D686"/>
    <mergeCell ref="E681:G681"/>
    <mergeCell ref="H681:J681"/>
    <mergeCell ref="E682:G682"/>
    <mergeCell ref="H682:J682"/>
    <mergeCell ref="E683:G683"/>
    <mergeCell ref="H683:J683"/>
    <mergeCell ref="E684:G684"/>
    <mergeCell ref="H684:J684"/>
    <mergeCell ref="E685:G685"/>
    <mergeCell ref="H685:J685"/>
    <mergeCell ref="E686:G686"/>
    <mergeCell ref="H686:J686"/>
    <mergeCell ref="I219:I265"/>
    <mergeCell ref="B248:C248"/>
    <mergeCell ref="B249:C249"/>
    <mergeCell ref="B252:C252"/>
    <mergeCell ref="B253:C253"/>
    <mergeCell ref="B255:C255"/>
    <mergeCell ref="B256:C256"/>
    <mergeCell ref="B257:C257"/>
    <mergeCell ref="B258:C258"/>
    <mergeCell ref="B259:C259"/>
    <mergeCell ref="B237:C237"/>
    <mergeCell ref="B238:C238"/>
    <mergeCell ref="B239:C239"/>
    <mergeCell ref="B241:C241"/>
    <mergeCell ref="B242:C242"/>
    <mergeCell ref="B244:C244"/>
    <mergeCell ref="B245:C245"/>
    <mergeCell ref="B246:C246"/>
    <mergeCell ref="B247:C247"/>
    <mergeCell ref="B234:C234"/>
    <mergeCell ref="B235:C235"/>
    <mergeCell ref="B236:C236"/>
    <mergeCell ref="B219:C219"/>
    <mergeCell ref="B221:C221"/>
    <mergeCell ref="I81:I115"/>
    <mergeCell ref="B81:C81"/>
    <mergeCell ref="B82:C82"/>
    <mergeCell ref="B83:C83"/>
    <mergeCell ref="B84:C84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6:C96"/>
    <mergeCell ref="B97:C97"/>
    <mergeCell ref="B98:C98"/>
    <mergeCell ref="B99:C99"/>
    <mergeCell ref="B115:C115"/>
    <mergeCell ref="B100:C100"/>
    <mergeCell ref="B101:C101"/>
    <mergeCell ref="B103:C103"/>
    <mergeCell ref="B308:C308"/>
    <mergeCell ref="B206:C206"/>
    <mergeCell ref="B208:C208"/>
    <mergeCell ref="B209:C209"/>
    <mergeCell ref="B210:C210"/>
    <mergeCell ref="B211:C211"/>
    <mergeCell ref="B212:C212"/>
    <mergeCell ref="B222:C222"/>
    <mergeCell ref="B223:C223"/>
    <mergeCell ref="B224:C224"/>
    <mergeCell ref="B240:C240"/>
    <mergeCell ref="B264:C264"/>
    <mergeCell ref="B287:C287"/>
    <mergeCell ref="B213:C213"/>
    <mergeCell ref="B214:C214"/>
    <mergeCell ref="B250:C250"/>
    <mergeCell ref="B301:C301"/>
    <mergeCell ref="B286:C286"/>
    <mergeCell ref="B288:C288"/>
    <mergeCell ref="B289:C289"/>
    <mergeCell ref="B266:C266"/>
    <mergeCell ref="B279:C279"/>
    <mergeCell ref="B295:C295"/>
    <mergeCell ref="B296:C296"/>
    <mergeCell ref="B80:C80"/>
    <mergeCell ref="B260:C260"/>
    <mergeCell ref="B261:C261"/>
    <mergeCell ref="B262:C262"/>
    <mergeCell ref="B263:C263"/>
    <mergeCell ref="B265:C265"/>
    <mergeCell ref="B180:C180"/>
    <mergeCell ref="B203:C203"/>
    <mergeCell ref="B217:C217"/>
    <mergeCell ref="B192:C192"/>
    <mergeCell ref="B104:C104"/>
    <mergeCell ref="B105:C105"/>
    <mergeCell ref="B106:C106"/>
    <mergeCell ref="B107:C107"/>
    <mergeCell ref="B108:C108"/>
    <mergeCell ref="B109:C109"/>
    <mergeCell ref="B110:C110"/>
    <mergeCell ref="B227:C227"/>
    <mergeCell ref="B299:C299"/>
    <mergeCell ref="B300:C300"/>
    <mergeCell ref="B285:C285"/>
    <mergeCell ref="B225:C225"/>
    <mergeCell ref="B226:C226"/>
    <mergeCell ref="B228:C228"/>
    <mergeCell ref="B229:C229"/>
    <mergeCell ref="B231:C231"/>
    <mergeCell ref="B232:C232"/>
    <mergeCell ref="B233:C233"/>
    <mergeCell ref="B298:C298"/>
    <mergeCell ref="B291:C291"/>
    <mergeCell ref="B292:C292"/>
    <mergeCell ref="B280:C280"/>
    <mergeCell ref="B676:F676"/>
    <mergeCell ref="B75:C75"/>
    <mergeCell ref="B18:F18"/>
    <mergeCell ref="B26:F26"/>
    <mergeCell ref="B79:F79"/>
    <mergeCell ref="B118:F118"/>
    <mergeCell ref="B170:F170"/>
    <mergeCell ref="B315:F315"/>
    <mergeCell ref="B643:F643"/>
    <mergeCell ref="B173:C173"/>
    <mergeCell ref="B196:C196"/>
    <mergeCell ref="B220:C220"/>
    <mergeCell ref="B243:C243"/>
    <mergeCell ref="B267:C267"/>
    <mergeCell ref="B290:C290"/>
    <mergeCell ref="B183:C183"/>
    <mergeCell ref="B204:C204"/>
    <mergeCell ref="B207:C207"/>
    <mergeCell ref="B230:C230"/>
    <mergeCell ref="B251:C251"/>
    <mergeCell ref="B254:C254"/>
    <mergeCell ref="B277:C277"/>
    <mergeCell ref="B309:C309"/>
    <mergeCell ref="B310:C310"/>
  </mergeCells>
  <phoneticPr fontId="96" type="noConversion"/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scundeRanduri_G_Zero_Rapid">
                <anchor moveWithCells="1" sizeWithCells="1">
                  <from>
                    <xdr:col>1</xdr:col>
                    <xdr:colOff>83820</xdr:colOff>
                    <xdr:row>1</xdr:row>
                    <xdr:rowOff>68580</xdr:rowOff>
                  </from>
                  <to>
                    <xdr:col>2</xdr:col>
                    <xdr:colOff>1097280</xdr:colOff>
                    <xdr:row>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rataToateRandurile_Grupuri">
                <anchor moveWithCells="1" sizeWithCells="1">
                  <from>
                    <xdr:col>7</xdr:col>
                    <xdr:colOff>76200</xdr:colOff>
                    <xdr:row>1</xdr:row>
                    <xdr:rowOff>76200</xdr:rowOff>
                  </from>
                  <to>
                    <xdr:col>9</xdr:col>
                    <xdr:colOff>556260</xdr:colOff>
                    <xdr:row>1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"/>
  <sheetViews>
    <sheetView workbookViewId="0">
      <selection activeCell="A2" sqref="A2"/>
    </sheetView>
  </sheetViews>
  <sheetFormatPr defaultRowHeight="14.4"/>
  <cols>
    <col min="1" max="1" width="28.33203125" customWidth="1"/>
  </cols>
  <sheetData>
    <row r="1" spans="1:2">
      <c r="A1" t="s">
        <v>2900</v>
      </c>
      <c r="B1" t="s">
        <v>2901</v>
      </c>
    </row>
  </sheetData>
  <sheetProtection algorithmName="SHA-512" hashValue="GpgGwMjNXVFPo+gM4hObd+o4KZHHzU3NmOoyKwdxN0GI6J+VKY/U7Y1E6WWjs8x4vX7usxry4o77S6pOshHvHA==" saltValue="6dpNDfuL2S1AdzFNanVvkA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20"/>
  <sheetViews>
    <sheetView tabSelected="1" topLeftCell="A31" zoomScale="120" zoomScaleNormal="120" workbookViewId="0">
      <selection activeCell="M40" sqref="M40:N40"/>
    </sheetView>
  </sheetViews>
  <sheetFormatPr defaultColWidth="9.109375" defaultRowHeight="14.4"/>
  <cols>
    <col min="1" max="1" width="1.5546875" style="151" customWidth="1"/>
    <col min="2" max="2" width="0.88671875" style="89" hidden="1" customWidth="1"/>
    <col min="3" max="3" width="5.88671875" style="89" customWidth="1"/>
    <col min="4" max="4" width="11.88671875" style="89" customWidth="1"/>
    <col min="5" max="5" width="6" style="89" customWidth="1"/>
    <col min="6" max="6" width="5.44140625" style="89" customWidth="1"/>
    <col min="7" max="7" width="3.44140625" style="152" customWidth="1"/>
    <col min="8" max="8" width="4.44140625" style="89" customWidth="1"/>
    <col min="9" max="9" width="4.109375" style="89" customWidth="1"/>
    <col min="10" max="10" width="5.5546875" style="89" customWidth="1"/>
    <col min="11" max="11" width="5.88671875" style="89" customWidth="1"/>
    <col min="12" max="12" width="0.44140625" style="89" customWidth="1"/>
    <col min="13" max="13" width="8.6640625" style="89" customWidth="1"/>
    <col min="14" max="14" width="4.5546875" style="89" customWidth="1"/>
    <col min="15" max="15" width="7.109375" style="89" customWidth="1"/>
    <col min="16" max="16" width="4.44140625" style="89" customWidth="1"/>
    <col min="17" max="17" width="3.44140625" style="89" customWidth="1"/>
    <col min="18" max="18" width="7.5546875" style="89" customWidth="1"/>
    <col min="19" max="19" width="7.44140625" style="89" customWidth="1"/>
    <col min="20" max="23" width="9.109375" style="89"/>
    <col min="24" max="24" width="14.109375" style="89" bestFit="1" customWidth="1"/>
    <col min="25" max="16384" width="9.109375" style="89"/>
  </cols>
  <sheetData>
    <row r="1" spans="1:22" ht="7.5" customHeight="1" thickBot="1">
      <c r="A1" s="1027" t="s">
        <v>328</v>
      </c>
      <c r="B1" s="1033"/>
      <c r="C1" s="1033"/>
      <c r="D1" s="1033"/>
      <c r="E1" s="1033"/>
      <c r="F1" s="1033"/>
      <c r="G1" s="1033"/>
      <c r="H1" s="1033"/>
      <c r="I1" s="1033"/>
      <c r="J1" s="1033"/>
      <c r="K1" s="1033"/>
      <c r="L1" s="1033"/>
      <c r="M1" s="1033"/>
      <c r="N1" s="1033"/>
      <c r="O1" s="1033"/>
      <c r="P1" s="1033"/>
      <c r="Q1" s="1033"/>
      <c r="R1" s="1033"/>
      <c r="S1" s="1034"/>
    </row>
    <row r="2" spans="1:22" s="155" customFormat="1" ht="11.25" customHeight="1" thickBot="1">
      <c r="A2" s="946"/>
      <c r="B2" s="154"/>
      <c r="C2" s="1028" t="s">
        <v>333</v>
      </c>
      <c r="D2" s="1029"/>
      <c r="E2" s="1029"/>
      <c r="F2" s="1029"/>
      <c r="G2" s="1029"/>
      <c r="H2" s="1029"/>
      <c r="I2" s="1029"/>
      <c r="J2" s="1030"/>
      <c r="K2" s="1031" t="s">
        <v>140</v>
      </c>
      <c r="L2" s="1032"/>
      <c r="M2" s="1032"/>
      <c r="N2" s="1032"/>
      <c r="O2" s="1032"/>
      <c r="P2" s="1029"/>
      <c r="Q2" s="1029"/>
      <c r="R2" s="1029"/>
      <c r="S2" s="1030"/>
    </row>
    <row r="3" spans="1:22" s="155" customFormat="1" ht="12" customHeight="1" thickBot="1">
      <c r="A3" s="946"/>
      <c r="B3" s="154"/>
      <c r="C3" s="1064" t="s">
        <v>332</v>
      </c>
      <c r="D3" s="1065"/>
      <c r="E3" s="1066"/>
      <c r="F3" s="1067" t="str">
        <f>_DATE_CLIENT_ASISTENT_NUME</f>
        <v>PAVAL GHEORGHE-DRAGOS</v>
      </c>
      <c r="G3" s="1068"/>
      <c r="H3" s="1068"/>
      <c r="I3" s="1068"/>
      <c r="J3" s="1069"/>
      <c r="K3" s="1040" t="s">
        <v>307</v>
      </c>
      <c r="L3" s="1040"/>
      <c r="M3" s="1040"/>
      <c r="N3" s="1040"/>
      <c r="O3" s="1041"/>
      <c r="P3" s="1051">
        <v>1000002729</v>
      </c>
      <c r="Q3" s="1052"/>
      <c r="R3" s="1052"/>
      <c r="S3" s="1053"/>
    </row>
    <row r="4" spans="1:22" s="155" customFormat="1" ht="12" customHeight="1">
      <c r="A4" s="946"/>
      <c r="B4" s="1038"/>
      <c r="C4" s="1070" t="s">
        <v>310</v>
      </c>
      <c r="D4" s="1071"/>
      <c r="E4" s="1072"/>
      <c r="F4" s="1000" t="str">
        <f>_DATE_CLIENT_ASISTENT_TELEFON</f>
        <v>0737855795</v>
      </c>
      <c r="G4" s="1001"/>
      <c r="H4" s="1001"/>
      <c r="I4" s="1001"/>
      <c r="J4" s="1002"/>
      <c r="K4" s="1015" t="s">
        <v>325</v>
      </c>
      <c r="L4" s="1016"/>
      <c r="M4" s="1016"/>
      <c r="N4" s="1016"/>
      <c r="O4" s="1017"/>
      <c r="P4" s="1099" t="str">
        <f>getNumeClient(_OFERTA_COD_CLIENT,_DATE_CLIENT_COD_CLIENT_VERIFICARE)</f>
        <v>IND CEMA INTERNATIONAL SRL</v>
      </c>
      <c r="Q4" s="1100"/>
      <c r="R4" s="1100"/>
      <c r="S4" s="1101"/>
    </row>
    <row r="5" spans="1:22" s="155" customFormat="1" ht="12" customHeight="1">
      <c r="A5" s="946"/>
      <c r="B5" s="1038"/>
      <c r="C5" s="1070" t="s">
        <v>305</v>
      </c>
      <c r="D5" s="1071"/>
      <c r="E5" s="1072"/>
      <c r="F5" s="1000" t="str">
        <f>COPERTA!C32</f>
        <v>0268.548.117</v>
      </c>
      <c r="G5" s="1001"/>
      <c r="H5" s="1001"/>
      <c r="I5" s="1001"/>
      <c r="J5" s="1002"/>
      <c r="K5" s="1018" t="s">
        <v>137</v>
      </c>
      <c r="L5" s="1019"/>
      <c r="M5" s="1019"/>
      <c r="N5" s="1019"/>
      <c r="O5" s="1020"/>
      <c r="P5" s="997" t="str">
        <f>_DATE_CLIENT_JUDET_CLIENT</f>
        <v>Buzau</v>
      </c>
      <c r="Q5" s="998"/>
      <c r="R5" s="998"/>
      <c r="S5" s="999"/>
    </row>
    <row r="6" spans="1:22" s="155" customFormat="1" ht="12" customHeight="1" thickBot="1">
      <c r="A6" s="946"/>
      <c r="B6" s="1038"/>
      <c r="C6" s="1035" t="s">
        <v>60</v>
      </c>
      <c r="D6" s="1036"/>
      <c r="E6" s="1037"/>
      <c r="F6" s="1000" t="str">
        <f>_DATE_CLIENT_ASISTENT_EMAIL</f>
        <v/>
      </c>
      <c r="G6" s="1001"/>
      <c r="H6" s="1001"/>
      <c r="I6" s="1001"/>
      <c r="J6" s="1002"/>
      <c r="K6" s="1018" t="s">
        <v>138</v>
      </c>
      <c r="L6" s="1019"/>
      <c r="M6" s="1019"/>
      <c r="N6" s="1019"/>
      <c r="O6" s="1020"/>
      <c r="P6" s="997" t="str">
        <f>_DATE_CLIENT_LOCALITATE_CLIENT</f>
        <v>RAMNICU SARAT</v>
      </c>
      <c r="Q6" s="998"/>
      <c r="R6" s="998"/>
      <c r="S6" s="999"/>
    </row>
    <row r="7" spans="1:22" s="155" customFormat="1" ht="11.25" customHeight="1" thickBot="1">
      <c r="A7" s="946"/>
      <c r="B7" s="1038"/>
      <c r="C7" s="1003" t="s">
        <v>2892</v>
      </c>
      <c r="D7" s="1004"/>
      <c r="E7" s="1004"/>
      <c r="F7" s="1004"/>
      <c r="G7" s="1004"/>
      <c r="H7" s="1004"/>
      <c r="I7" s="1004"/>
      <c r="J7" s="1005"/>
      <c r="K7" s="1018" t="s">
        <v>651</v>
      </c>
      <c r="L7" s="1019"/>
      <c r="M7" s="1019"/>
      <c r="N7" s="1019"/>
      <c r="O7" s="1020"/>
      <c r="P7" s="997"/>
      <c r="Q7" s="998"/>
      <c r="R7" s="998"/>
      <c r="S7" s="999"/>
    </row>
    <row r="8" spans="1:22" s="155" customFormat="1" ht="11.25" customHeight="1">
      <c r="A8" s="946"/>
      <c r="B8" s="1038"/>
      <c r="C8" s="1006" t="s">
        <v>2891</v>
      </c>
      <c r="D8" s="1007"/>
      <c r="E8" s="1008"/>
      <c r="F8" s="1055">
        <v>5.0999999999999996</v>
      </c>
      <c r="G8" s="1056"/>
      <c r="H8" s="1056"/>
      <c r="I8" s="1056"/>
      <c r="J8" s="1057"/>
      <c r="K8" s="1018" t="s">
        <v>63</v>
      </c>
      <c r="L8" s="1019"/>
      <c r="M8" s="1019"/>
      <c r="N8" s="1019"/>
      <c r="O8" s="1020"/>
      <c r="P8" s="997" t="str">
        <f>_DATE_CLIENT_CONTACT_NUME_1</f>
        <v>Cosmin Raileanu</v>
      </c>
      <c r="Q8" s="998"/>
      <c r="R8" s="998"/>
      <c r="S8" s="999"/>
    </row>
    <row r="9" spans="1:22" s="155" customFormat="1" ht="11.25" customHeight="1">
      <c r="A9" s="946"/>
      <c r="B9" s="1038"/>
      <c r="C9" s="1009"/>
      <c r="D9" s="1010"/>
      <c r="E9" s="1011"/>
      <c r="F9" s="1058"/>
      <c r="G9" s="1059"/>
      <c r="H9" s="1059"/>
      <c r="I9" s="1059"/>
      <c r="J9" s="1060"/>
      <c r="K9" s="1018" t="s">
        <v>310</v>
      </c>
      <c r="L9" s="1019"/>
      <c r="M9" s="1019"/>
      <c r="N9" s="1019"/>
      <c r="O9" s="1020"/>
      <c r="P9" s="997" t="str">
        <f>_DATE_CLIENT_CONTACT_TEL_MOBIL_1</f>
        <v>0768069555</v>
      </c>
      <c r="Q9" s="998"/>
      <c r="R9" s="998"/>
      <c r="S9" s="999"/>
    </row>
    <row r="10" spans="1:22" s="155" customFormat="1" ht="11.25" customHeight="1" thickBot="1">
      <c r="A10" s="946"/>
      <c r="B10" s="1038"/>
      <c r="C10" s="1009"/>
      <c r="D10" s="1010"/>
      <c r="E10" s="1011"/>
      <c r="F10" s="1058"/>
      <c r="G10" s="1059"/>
      <c r="H10" s="1059"/>
      <c r="I10" s="1059"/>
      <c r="J10" s="1060"/>
      <c r="K10" s="1021" t="s">
        <v>60</v>
      </c>
      <c r="L10" s="1022"/>
      <c r="M10" s="1022"/>
      <c r="N10" s="1022"/>
      <c r="O10" s="1023"/>
      <c r="P10" s="1105" t="str">
        <f>_DATE_CLIENT_CONTACT_EMAIL_1</f>
        <v>raileanu.cosmin@gmail.com</v>
      </c>
      <c r="Q10" s="1046"/>
      <c r="R10" s="1046"/>
      <c r="S10" s="1047"/>
    </row>
    <row r="11" spans="1:22" s="155" customFormat="1" ht="11.25" customHeight="1" thickBot="1">
      <c r="A11" s="946"/>
      <c r="B11" s="1038"/>
      <c r="C11" s="1009"/>
      <c r="D11" s="1010"/>
      <c r="E11" s="1011"/>
      <c r="F11" s="1058"/>
      <c r="G11" s="1059"/>
      <c r="H11" s="1059"/>
      <c r="I11" s="1059"/>
      <c r="J11" s="1060"/>
      <c r="K11" s="1015" t="s">
        <v>322</v>
      </c>
      <c r="L11" s="1016"/>
      <c r="M11" s="1016"/>
      <c r="N11" s="1016"/>
      <c r="O11" s="1017"/>
      <c r="P11" s="1024" t="s">
        <v>28361</v>
      </c>
      <c r="Q11" s="1025"/>
      <c r="R11" s="1025"/>
      <c r="S11" s="1026"/>
    </row>
    <row r="12" spans="1:22" s="155" customFormat="1" ht="11.25" customHeight="1" thickBot="1">
      <c r="A12" s="946"/>
      <c r="B12" s="1038"/>
      <c r="C12" s="1012"/>
      <c r="D12" s="1013"/>
      <c r="E12" s="1014"/>
      <c r="F12" s="1061"/>
      <c r="G12" s="1062"/>
      <c r="H12" s="1062"/>
      <c r="I12" s="1062"/>
      <c r="J12" s="1063"/>
      <c r="K12" s="1018" t="s">
        <v>642</v>
      </c>
      <c r="L12" s="1019"/>
      <c r="M12" s="1019"/>
      <c r="N12" s="1019"/>
      <c r="O12" s="1020"/>
      <c r="P12" s="1048" t="str">
        <f>VLOOKUP(_OFERTA_NUME_DESTINATAR,_TAB_LISTA_DESTINATARI,2,FALSE)</f>
        <v>1000002729</v>
      </c>
      <c r="Q12" s="1049"/>
      <c r="R12" s="1049"/>
      <c r="S12" s="1050"/>
      <c r="V12" s="555"/>
    </row>
    <row r="13" spans="1:22" s="155" customFormat="1" ht="11.25" customHeight="1">
      <c r="A13" s="946"/>
      <c r="B13" s="1038"/>
      <c r="C13" s="1064" t="s">
        <v>327</v>
      </c>
      <c r="D13" s="1065"/>
      <c r="E13" s="1066"/>
      <c r="F13" s="1076">
        <f ca="1">TODAY()</f>
        <v>46058</v>
      </c>
      <c r="G13" s="1077"/>
      <c r="H13" s="1077"/>
      <c r="I13" s="1077"/>
      <c r="J13" s="1078"/>
      <c r="K13" s="1018" t="s">
        <v>63</v>
      </c>
      <c r="L13" s="1019"/>
      <c r="M13" s="1019"/>
      <c r="N13" s="1019"/>
      <c r="O13" s="1020"/>
      <c r="P13" s="1048" t="str">
        <f>VLOOKUP(_OFERTA_NUME_DESTINATAR,_TAB_LISTA_DESTINATARI,7,FALSE)</f>
        <v/>
      </c>
      <c r="Q13" s="1049"/>
      <c r="R13" s="1049"/>
      <c r="S13" s="1050"/>
    </row>
    <row r="14" spans="1:22" s="155" customFormat="1" ht="11.25" customHeight="1" thickBot="1">
      <c r="A14" s="946"/>
      <c r="B14" s="1038"/>
      <c r="C14" s="1082" t="s">
        <v>326</v>
      </c>
      <c r="D14" s="1083"/>
      <c r="E14" s="1084"/>
      <c r="F14" s="1089"/>
      <c r="G14" s="1090"/>
      <c r="H14" s="1090"/>
      <c r="I14" s="1090"/>
      <c r="J14" s="1091"/>
      <c r="K14" s="1018" t="s">
        <v>310</v>
      </c>
      <c r="L14" s="1019"/>
      <c r="M14" s="1019"/>
      <c r="N14" s="1019"/>
      <c r="O14" s="1020"/>
      <c r="P14" s="1115"/>
      <c r="Q14" s="1049"/>
      <c r="R14" s="1049"/>
      <c r="S14" s="1050"/>
    </row>
    <row r="15" spans="1:22" s="155" customFormat="1" ht="11.25" customHeight="1" thickBot="1">
      <c r="A15" s="946"/>
      <c r="B15" s="1038"/>
      <c r="C15" s="1106"/>
      <c r="D15" s="1106"/>
      <c r="E15" s="1106"/>
      <c r="F15" s="1106"/>
      <c r="G15" s="1106"/>
      <c r="H15" s="1106"/>
      <c r="I15" s="1106"/>
      <c r="J15" s="1107"/>
      <c r="K15" s="1021" t="s">
        <v>60</v>
      </c>
      <c r="L15" s="1022"/>
      <c r="M15" s="1022"/>
      <c r="N15" s="1022"/>
      <c r="O15" s="1023"/>
      <c r="P15" s="1085" t="str">
        <f>VLOOKUP(_OFERTA_NUME_DESTINATAR,_TAB_LISTA_DESTINATARI,11,FALSE)</f>
        <v>elena.tatu@vindem-ieftin.ro</v>
      </c>
      <c r="Q15" s="1086"/>
      <c r="R15" s="1086"/>
      <c r="S15" s="1087"/>
    </row>
    <row r="16" spans="1:22" s="155" customFormat="1" ht="11.25" customHeight="1">
      <c r="A16" s="946"/>
      <c r="B16" s="1038"/>
      <c r="C16" s="1108"/>
      <c r="D16" s="1108"/>
      <c r="E16" s="1108"/>
      <c r="F16" s="1108"/>
      <c r="G16" s="1108"/>
      <c r="H16" s="1108"/>
      <c r="I16" s="1108"/>
      <c r="J16" s="1109"/>
      <c r="K16" s="1042" t="s">
        <v>648</v>
      </c>
      <c r="L16" s="1043"/>
      <c r="M16" s="1043"/>
      <c r="N16" s="1043"/>
      <c r="O16" s="1044"/>
      <c r="P16" s="1092"/>
      <c r="Q16" s="1093"/>
      <c r="R16" s="1093"/>
      <c r="S16" s="1094"/>
    </row>
    <row r="17" spans="1:25" s="155" customFormat="1" ht="11.25" customHeight="1" thickBot="1">
      <c r="A17" s="946"/>
      <c r="B17" s="1038"/>
      <c r="C17" s="1108"/>
      <c r="D17" s="1108"/>
      <c r="E17" s="1108"/>
      <c r="F17" s="1108"/>
      <c r="G17" s="1108"/>
      <c r="H17" s="1108"/>
      <c r="I17" s="1108"/>
      <c r="J17" s="1109"/>
      <c r="K17" s="1018" t="s">
        <v>649</v>
      </c>
      <c r="L17" s="1019"/>
      <c r="M17" s="1019"/>
      <c r="N17" s="1019"/>
      <c r="O17" s="1020"/>
      <c r="P17" s="1048"/>
      <c r="Q17" s="1049"/>
      <c r="R17" s="1049"/>
      <c r="S17" s="1050"/>
    </row>
    <row r="18" spans="1:25" s="155" customFormat="1" ht="11.25" customHeight="1" thickBot="1">
      <c r="A18" s="947"/>
      <c r="B18" s="1038"/>
      <c r="C18" s="1110" t="s">
        <v>2898</v>
      </c>
      <c r="D18" s="1111"/>
      <c r="E18" s="1112"/>
      <c r="F18" s="1113" t="str">
        <f>_FC_CULOARE &amp; _FC_FINISAJ &amp; _FC_GROSIME</f>
        <v/>
      </c>
      <c r="G18" s="865"/>
      <c r="H18" s="865"/>
      <c r="I18" s="865"/>
      <c r="J18" s="1114"/>
      <c r="K18" s="1095" t="s">
        <v>119</v>
      </c>
      <c r="L18" s="1096"/>
      <c r="M18" s="1096"/>
      <c r="N18" s="1096"/>
      <c r="O18" s="1097"/>
      <c r="P18" s="1045"/>
      <c r="Q18" s="1046"/>
      <c r="R18" s="1046"/>
      <c r="S18" s="1047"/>
    </row>
    <row r="19" spans="1:25" ht="12" customHeight="1" thickBot="1">
      <c r="A19" s="1054"/>
      <c r="B19" s="1039"/>
      <c r="C19" s="1079" t="s">
        <v>321</v>
      </c>
      <c r="D19" s="1080"/>
      <c r="E19" s="1081"/>
      <c r="F19" s="1102" t="s">
        <v>28367</v>
      </c>
      <c r="G19" s="1103"/>
      <c r="H19" s="1103"/>
      <c r="I19" s="1103"/>
      <c r="J19" s="1103"/>
      <c r="K19" s="1103"/>
      <c r="L19" s="1103"/>
      <c r="M19" s="1103"/>
      <c r="N19" s="1103"/>
      <c r="O19" s="1103"/>
      <c r="P19" s="1103"/>
      <c r="Q19" s="1103"/>
      <c r="R19" s="1103"/>
      <c r="S19" s="1104"/>
    </row>
    <row r="20" spans="1:25" ht="12" customHeight="1" thickBot="1">
      <c r="A20" s="1054"/>
      <c r="B20" s="1039"/>
      <c r="C20" s="1079" t="s">
        <v>319</v>
      </c>
      <c r="D20" s="1080"/>
      <c r="E20" s="1081"/>
      <c r="F20" s="1098" t="s">
        <v>20452</v>
      </c>
      <c r="G20" s="1074"/>
      <c r="H20" s="1074"/>
      <c r="I20" s="1074"/>
      <c r="J20" s="1074"/>
      <c r="K20" s="1074"/>
      <c r="L20" s="1074"/>
      <c r="M20" s="1074"/>
      <c r="N20" s="1074"/>
      <c r="O20" s="1074"/>
      <c r="P20" s="1074"/>
      <c r="Q20" s="1074"/>
      <c r="R20" s="1074"/>
      <c r="S20" s="1075"/>
    </row>
    <row r="21" spans="1:25" ht="12" customHeight="1" thickBot="1">
      <c r="A21" s="1054"/>
      <c r="B21" s="1039"/>
      <c r="C21" s="1079" t="s">
        <v>320</v>
      </c>
      <c r="D21" s="1080"/>
      <c r="E21" s="1081"/>
      <c r="F21" s="1073" t="s">
        <v>28366</v>
      </c>
      <c r="G21" s="1074"/>
      <c r="H21" s="1074"/>
      <c r="I21" s="1074"/>
      <c r="J21" s="1074"/>
      <c r="K21" s="1074"/>
      <c r="L21" s="1074"/>
      <c r="M21" s="1074"/>
      <c r="N21" s="1074"/>
      <c r="O21" s="1074"/>
      <c r="P21" s="1074"/>
      <c r="Q21" s="1074"/>
      <c r="R21" s="1074"/>
      <c r="S21" s="1075"/>
    </row>
    <row r="22" spans="1:25" ht="20.100000000000001" customHeight="1" thickBot="1">
      <c r="A22" s="552"/>
      <c r="B22" s="551"/>
      <c r="C22" s="987" t="s">
        <v>27682</v>
      </c>
      <c r="D22" s="988"/>
      <c r="E22" s="988"/>
      <c r="F22" s="988"/>
      <c r="G22" s="988"/>
      <c r="H22" s="938" t="s">
        <v>27694</v>
      </c>
      <c r="I22" s="938"/>
      <c r="J22" s="938"/>
      <c r="K22" s="938"/>
      <c r="L22" s="939"/>
      <c r="M22" s="929" t="s">
        <v>27696</v>
      </c>
      <c r="N22" s="930"/>
      <c r="O22" s="709" t="s">
        <v>27697</v>
      </c>
      <c r="P22" s="1088" t="s">
        <v>27700</v>
      </c>
      <c r="Q22" s="938"/>
      <c r="R22" s="938"/>
      <c r="S22" s="939"/>
    </row>
    <row r="23" spans="1:25" ht="27.75" customHeight="1" thickBot="1">
      <c r="A23" s="984"/>
      <c r="B23" s="985"/>
      <c r="C23" s="995" t="s">
        <v>2984</v>
      </c>
      <c r="D23" s="996"/>
      <c r="E23" s="912"/>
      <c r="F23" s="913"/>
      <c r="G23" s="913"/>
      <c r="H23" s="914"/>
      <c r="I23" s="915" t="s">
        <v>344</v>
      </c>
      <c r="J23" s="916"/>
      <c r="K23" s="916"/>
      <c r="L23" s="917"/>
      <c r="M23" s="918">
        <f>'AUX1'!D31</f>
        <v>0</v>
      </c>
      <c r="N23" s="919"/>
      <c r="O23" s="411" t="s">
        <v>0</v>
      </c>
      <c r="P23" s="979" t="s">
        <v>331</v>
      </c>
      <c r="Q23" s="980"/>
      <c r="R23" s="910">
        <f>neopret(_FC_MODEL,E24,S24,I24)</f>
        <v>0</v>
      </c>
      <c r="S23" s="911"/>
      <c r="V23"/>
    </row>
    <row r="24" spans="1:25" ht="21.75" customHeight="1" thickBot="1">
      <c r="A24" s="984"/>
      <c r="B24" s="986"/>
      <c r="C24" s="981" t="s">
        <v>2304</v>
      </c>
      <c r="D24" s="982"/>
      <c r="E24" s="920"/>
      <c r="F24" s="921"/>
      <c r="G24" s="922" t="s">
        <v>395</v>
      </c>
      <c r="H24" s="923"/>
      <c r="I24" s="924"/>
      <c r="J24" s="925"/>
      <c r="K24" s="925"/>
      <c r="L24" s="926"/>
      <c r="M24" s="927" t="s">
        <v>1</v>
      </c>
      <c r="N24" s="928"/>
      <c r="O24" s="928"/>
      <c r="P24" s="511">
        <f>LATIME(E23,S24,E24)</f>
        <v>0</v>
      </c>
      <c r="Q24" s="409" t="s">
        <v>2</v>
      </c>
      <c r="R24" s="410" t="s">
        <v>335</v>
      </c>
      <c r="S24" s="710"/>
      <c r="T24"/>
      <c r="U24"/>
      <c r="V24" s="510"/>
      <c r="W24"/>
      <c r="X24"/>
      <c r="Y24"/>
    </row>
    <row r="25" spans="1:25" ht="14.1" customHeight="1" thickBot="1">
      <c r="A25" s="984"/>
      <c r="B25" s="986"/>
      <c r="C25" s="904" t="s">
        <v>336</v>
      </c>
      <c r="D25" s="905"/>
      <c r="E25" s="905"/>
      <c r="F25" s="906"/>
      <c r="G25" s="983" t="s">
        <v>381</v>
      </c>
      <c r="H25" s="782"/>
      <c r="I25" s="782"/>
      <c r="J25" s="902" t="s">
        <v>580</v>
      </c>
      <c r="K25" s="903"/>
      <c r="L25" s="412"/>
      <c r="M25" s="904" t="s">
        <v>67</v>
      </c>
      <c r="N25" s="905"/>
      <c r="O25" s="905"/>
      <c r="P25" s="905"/>
      <c r="Q25" s="906"/>
      <c r="R25" s="900"/>
      <c r="S25" s="901"/>
      <c r="V25" s="587"/>
      <c r="W25" s="510"/>
    </row>
    <row r="26" spans="1:25" ht="10.5" customHeight="1" thickBot="1">
      <c r="A26" s="984"/>
      <c r="B26" s="986"/>
      <c r="C26" s="676" t="s">
        <v>340</v>
      </c>
      <c r="D26" s="681" t="s">
        <v>338</v>
      </c>
      <c r="E26" s="677" t="s">
        <v>339</v>
      </c>
      <c r="F26" s="676" t="s">
        <v>340</v>
      </c>
      <c r="G26" s="937" t="s">
        <v>338</v>
      </c>
      <c r="H26" s="937"/>
      <c r="I26" s="897"/>
      <c r="J26" s="679" t="s">
        <v>339</v>
      </c>
      <c r="K26" s="676" t="s">
        <v>340</v>
      </c>
      <c r="L26" s="678"/>
      <c r="M26" s="896" t="s">
        <v>338</v>
      </c>
      <c r="N26" s="897"/>
      <c r="O26" s="679" t="s">
        <v>339</v>
      </c>
      <c r="P26" s="676" t="s">
        <v>340</v>
      </c>
      <c r="Q26" s="896" t="s">
        <v>338</v>
      </c>
      <c r="R26" s="897"/>
      <c r="S26" s="679" t="s">
        <v>339</v>
      </c>
      <c r="X26" s="155"/>
    </row>
    <row r="27" spans="1:25" s="155" customFormat="1" ht="12.9" customHeight="1">
      <c r="A27" s="984"/>
      <c r="B27" s="986"/>
      <c r="C27" s="170">
        <v>1</v>
      </c>
      <c r="D27" s="706"/>
      <c r="E27" s="682"/>
      <c r="F27" s="170">
        <v>8</v>
      </c>
      <c r="G27" s="989"/>
      <c r="H27" s="990"/>
      <c r="I27" s="991"/>
      <c r="J27" s="147"/>
      <c r="K27" s="170">
        <v>15</v>
      </c>
      <c r="L27" s="680"/>
      <c r="M27" s="898"/>
      <c r="N27" s="899"/>
      <c r="O27" s="147"/>
      <c r="P27" s="170">
        <v>22</v>
      </c>
      <c r="Q27" s="898"/>
      <c r="R27" s="899"/>
      <c r="S27" s="147"/>
    </row>
    <row r="28" spans="1:25" s="155" customFormat="1" ht="12.9" customHeight="1">
      <c r="A28" s="984"/>
      <c r="B28" s="986"/>
      <c r="C28" s="171">
        <v>2</v>
      </c>
      <c r="D28" s="706"/>
      <c r="E28" s="682"/>
      <c r="F28" s="170">
        <v>9</v>
      </c>
      <c r="G28" s="992"/>
      <c r="H28" s="993"/>
      <c r="I28" s="994"/>
      <c r="J28" s="682"/>
      <c r="K28" s="170">
        <v>16</v>
      </c>
      <c r="L28" s="680"/>
      <c r="M28" s="881"/>
      <c r="N28" s="882"/>
      <c r="O28" s="682"/>
      <c r="P28" s="170">
        <v>23</v>
      </c>
      <c r="Q28" s="881"/>
      <c r="R28" s="882"/>
      <c r="S28" s="682"/>
    </row>
    <row r="29" spans="1:25" s="155" customFormat="1" ht="12.9" customHeight="1">
      <c r="A29" s="984"/>
      <c r="B29" s="986"/>
      <c r="C29" s="171">
        <v>3</v>
      </c>
      <c r="D29" s="706"/>
      <c r="E29" s="682"/>
      <c r="F29" s="170">
        <v>10</v>
      </c>
      <c r="G29" s="992"/>
      <c r="H29" s="993"/>
      <c r="I29" s="994"/>
      <c r="J29" s="682"/>
      <c r="K29" s="170">
        <v>17</v>
      </c>
      <c r="L29" s="680"/>
      <c r="M29" s="881"/>
      <c r="N29" s="882"/>
      <c r="O29" s="682"/>
      <c r="P29" s="170">
        <v>24</v>
      </c>
      <c r="Q29" s="881"/>
      <c r="R29" s="882"/>
      <c r="S29" s="682"/>
    </row>
    <row r="30" spans="1:25" s="155" customFormat="1" ht="12.9" customHeight="1">
      <c r="A30" s="984"/>
      <c r="B30" s="986"/>
      <c r="C30" s="171">
        <v>4</v>
      </c>
      <c r="D30" s="706"/>
      <c r="E30" s="682"/>
      <c r="F30" s="170">
        <v>11</v>
      </c>
      <c r="G30" s="992"/>
      <c r="H30" s="993"/>
      <c r="I30" s="994"/>
      <c r="J30" s="682"/>
      <c r="K30" s="170">
        <v>18</v>
      </c>
      <c r="L30" s="680"/>
      <c r="M30" s="881"/>
      <c r="N30" s="882"/>
      <c r="O30" s="682"/>
      <c r="P30" s="170">
        <v>25</v>
      </c>
      <c r="Q30" s="881"/>
      <c r="R30" s="882"/>
      <c r="S30" s="682"/>
    </row>
    <row r="31" spans="1:25" s="155" customFormat="1" ht="12.9" customHeight="1">
      <c r="A31" s="984"/>
      <c r="B31" s="986"/>
      <c r="C31" s="171">
        <v>5</v>
      </c>
      <c r="D31" s="706"/>
      <c r="E31" s="682"/>
      <c r="F31" s="170">
        <v>12</v>
      </c>
      <c r="G31" s="992"/>
      <c r="H31" s="993"/>
      <c r="I31" s="994"/>
      <c r="J31" s="682"/>
      <c r="K31" s="170">
        <v>19</v>
      </c>
      <c r="L31" s="680"/>
      <c r="M31" s="881"/>
      <c r="N31" s="882"/>
      <c r="O31" s="682"/>
      <c r="P31" s="170">
        <v>26</v>
      </c>
      <c r="Q31" s="881"/>
      <c r="R31" s="882"/>
      <c r="S31" s="682"/>
    </row>
    <row r="32" spans="1:25" s="155" customFormat="1" ht="12.9" customHeight="1">
      <c r="A32" s="984"/>
      <c r="B32" s="986"/>
      <c r="C32" s="171">
        <v>6</v>
      </c>
      <c r="D32" s="706"/>
      <c r="E32" s="682"/>
      <c r="F32" s="170">
        <v>13</v>
      </c>
      <c r="G32" s="992"/>
      <c r="H32" s="993"/>
      <c r="I32" s="994"/>
      <c r="J32" s="682"/>
      <c r="K32" s="170">
        <v>20</v>
      </c>
      <c r="L32" s="680"/>
      <c r="M32" s="881"/>
      <c r="N32" s="882"/>
      <c r="O32" s="682"/>
      <c r="P32" s="170">
        <v>27</v>
      </c>
      <c r="Q32" s="881"/>
      <c r="R32" s="882"/>
      <c r="S32" s="682"/>
    </row>
    <row r="33" spans="1:25" s="155" customFormat="1" ht="12.9" customHeight="1" thickBot="1">
      <c r="A33" s="984"/>
      <c r="B33" s="156"/>
      <c r="C33" s="172">
        <v>7</v>
      </c>
      <c r="D33" s="707"/>
      <c r="E33" s="683"/>
      <c r="F33" s="170">
        <v>14</v>
      </c>
      <c r="G33" s="907"/>
      <c r="H33" s="908"/>
      <c r="I33" s="909"/>
      <c r="J33" s="683"/>
      <c r="K33" s="170">
        <v>21</v>
      </c>
      <c r="L33" s="680"/>
      <c r="M33" s="883"/>
      <c r="N33" s="884"/>
      <c r="O33" s="683"/>
      <c r="P33" s="170">
        <v>28</v>
      </c>
      <c r="Q33" s="883"/>
      <c r="R33" s="884"/>
      <c r="S33" s="683"/>
    </row>
    <row r="34" spans="1:25" s="155" customFormat="1" ht="9.9" customHeight="1" thickBot="1">
      <c r="A34" s="556"/>
      <c r="B34" s="557"/>
      <c r="C34" s="558"/>
      <c r="D34" s="559"/>
      <c r="E34" s="559"/>
      <c r="F34" s="560"/>
      <c r="G34" s="560"/>
      <c r="H34" s="561"/>
      <c r="I34" s="559"/>
      <c r="J34" s="559"/>
      <c r="K34" s="559"/>
      <c r="L34" s="559"/>
      <c r="M34" s="560"/>
      <c r="N34" s="561"/>
      <c r="O34" s="559"/>
      <c r="P34" s="559"/>
      <c r="Q34" s="559"/>
      <c r="R34" s="559"/>
      <c r="S34" s="562"/>
    </row>
    <row r="35" spans="1:25" s="155" customFormat="1" ht="20.100000000000001" customHeight="1" thickBot="1">
      <c r="A35" s="553"/>
      <c r="B35" s="156"/>
      <c r="C35" s="987" t="s">
        <v>27704</v>
      </c>
      <c r="D35" s="988"/>
      <c r="E35" s="988"/>
      <c r="F35" s="988"/>
      <c r="G35" s="988"/>
      <c r="H35" s="938" t="s">
        <v>27693</v>
      </c>
      <c r="I35" s="938"/>
      <c r="J35" s="938"/>
      <c r="K35" s="938"/>
      <c r="L35" s="939"/>
      <c r="M35" s="929" t="s">
        <v>27696</v>
      </c>
      <c r="N35" s="930"/>
      <c r="O35" s="709" t="s">
        <v>27697</v>
      </c>
      <c r="P35" s="1088" t="s">
        <v>27700</v>
      </c>
      <c r="Q35" s="938"/>
      <c r="R35" s="938"/>
      <c r="S35" s="939"/>
    </row>
    <row r="36" spans="1:25" s="155" customFormat="1" ht="27.75" customHeight="1" thickBot="1">
      <c r="A36" s="553"/>
      <c r="B36" s="156"/>
      <c r="C36" s="995" t="s">
        <v>2984</v>
      </c>
      <c r="D36" s="996"/>
      <c r="E36" s="912"/>
      <c r="F36" s="913"/>
      <c r="G36" s="913"/>
      <c r="H36" s="914"/>
      <c r="I36" s="915" t="s">
        <v>344</v>
      </c>
      <c r="J36" s="916"/>
      <c r="K36" s="916"/>
      <c r="L36" s="917"/>
      <c r="M36" s="918">
        <f>'AUX1'!D107</f>
        <v>0</v>
      </c>
      <c r="N36" s="919"/>
      <c r="O36" s="411" t="s">
        <v>0</v>
      </c>
      <c r="P36" s="979" t="s">
        <v>331</v>
      </c>
      <c r="Q36" s="980"/>
      <c r="R36" s="910">
        <f>neopret2(_FC_MODEL2,E37,S37,I37)</f>
        <v>0</v>
      </c>
      <c r="S36" s="911"/>
    </row>
    <row r="37" spans="1:25" s="155" customFormat="1" ht="21.75" customHeight="1" thickBot="1">
      <c r="A37" s="553"/>
      <c r="B37" s="156"/>
      <c r="C37" s="981" t="s">
        <v>2304</v>
      </c>
      <c r="D37" s="982"/>
      <c r="E37" s="920"/>
      <c r="F37" s="921"/>
      <c r="G37" s="922" t="s">
        <v>395</v>
      </c>
      <c r="H37" s="923"/>
      <c r="I37" s="924"/>
      <c r="J37" s="925"/>
      <c r="K37" s="925"/>
      <c r="L37" s="926"/>
      <c r="M37" s="927" t="s">
        <v>1</v>
      </c>
      <c r="N37" s="928"/>
      <c r="O37" s="928"/>
      <c r="P37" s="511">
        <f>LATIME(E36,S37,E37)</f>
        <v>0</v>
      </c>
      <c r="Q37" s="409" t="s">
        <v>2</v>
      </c>
      <c r="R37" s="410" t="s">
        <v>335</v>
      </c>
      <c r="S37" s="710"/>
    </row>
    <row r="38" spans="1:25" s="155" customFormat="1" ht="15.75" customHeight="1" thickBot="1">
      <c r="A38" s="553"/>
      <c r="B38" s="156"/>
      <c r="C38" s="904" t="s">
        <v>336</v>
      </c>
      <c r="D38" s="905"/>
      <c r="E38" s="905"/>
      <c r="F38" s="906"/>
      <c r="G38" s="983" t="s">
        <v>381</v>
      </c>
      <c r="H38" s="782"/>
      <c r="I38" s="782"/>
      <c r="J38" s="902" t="s">
        <v>580</v>
      </c>
      <c r="K38" s="903"/>
      <c r="L38" s="412"/>
      <c r="M38" s="904" t="s">
        <v>67</v>
      </c>
      <c r="N38" s="905"/>
      <c r="O38" s="905"/>
      <c r="P38" s="905"/>
      <c r="Q38" s="906"/>
      <c r="R38" s="900"/>
      <c r="S38" s="901"/>
      <c r="Y38" s="89"/>
    </row>
    <row r="39" spans="1:25" s="155" customFormat="1" ht="15.75" customHeight="1" thickBot="1">
      <c r="A39" s="553"/>
      <c r="B39" s="156"/>
      <c r="C39" s="676" t="s">
        <v>340</v>
      </c>
      <c r="D39" s="681" t="s">
        <v>338</v>
      </c>
      <c r="E39" s="677" t="s">
        <v>339</v>
      </c>
      <c r="F39" s="676" t="s">
        <v>340</v>
      </c>
      <c r="G39" s="937" t="s">
        <v>338</v>
      </c>
      <c r="H39" s="937"/>
      <c r="I39" s="897"/>
      <c r="J39" s="679" t="s">
        <v>339</v>
      </c>
      <c r="K39" s="676" t="s">
        <v>340</v>
      </c>
      <c r="L39" s="678"/>
      <c r="M39" s="896" t="s">
        <v>338</v>
      </c>
      <c r="N39" s="897"/>
      <c r="O39" s="679" t="s">
        <v>339</v>
      </c>
      <c r="P39" s="676" t="s">
        <v>340</v>
      </c>
      <c r="Q39" s="896" t="s">
        <v>338</v>
      </c>
      <c r="R39" s="897"/>
      <c r="S39" s="679" t="s">
        <v>339</v>
      </c>
    </row>
    <row r="40" spans="1:25" s="155" customFormat="1" ht="12.9" customHeight="1">
      <c r="A40" s="553"/>
      <c r="B40" s="156"/>
      <c r="C40" s="170">
        <v>1</v>
      </c>
      <c r="D40" s="706"/>
      <c r="E40" s="682"/>
      <c r="F40" s="170">
        <v>8</v>
      </c>
      <c r="G40" s="898"/>
      <c r="H40" s="899"/>
      <c r="I40" s="899"/>
      <c r="J40" s="147"/>
      <c r="K40" s="170">
        <v>15</v>
      </c>
      <c r="L40" s="680"/>
      <c r="M40" s="898"/>
      <c r="N40" s="899"/>
      <c r="O40" s="147"/>
      <c r="P40" s="170">
        <v>22</v>
      </c>
      <c r="Q40" s="898"/>
      <c r="R40" s="899"/>
      <c r="S40" s="147"/>
      <c r="Y40"/>
    </row>
    <row r="41" spans="1:25" s="155" customFormat="1" ht="12.9" customHeight="1" thickBot="1">
      <c r="A41" s="563"/>
      <c r="B41" s="156"/>
      <c r="C41" s="171">
        <v>2</v>
      </c>
      <c r="D41" s="706"/>
      <c r="E41" s="682"/>
      <c r="F41" s="170">
        <v>9</v>
      </c>
      <c r="G41" s="881"/>
      <c r="H41" s="882"/>
      <c r="I41" s="882"/>
      <c r="J41" s="682"/>
      <c r="K41" s="170">
        <v>16</v>
      </c>
      <c r="L41" s="680"/>
      <c r="M41" s="881"/>
      <c r="N41" s="882"/>
      <c r="O41" s="682"/>
      <c r="P41" s="170">
        <v>23</v>
      </c>
      <c r="Q41" s="881"/>
      <c r="R41" s="882"/>
      <c r="S41" s="682"/>
      <c r="Y41"/>
    </row>
    <row r="42" spans="1:25" ht="12.9" customHeight="1">
      <c r="A42" s="563"/>
      <c r="B42" s="564"/>
      <c r="C42" s="171">
        <v>3</v>
      </c>
      <c r="D42" s="706"/>
      <c r="E42" s="682"/>
      <c r="F42" s="170">
        <v>10</v>
      </c>
      <c r="G42" s="881"/>
      <c r="H42" s="882"/>
      <c r="I42" s="882"/>
      <c r="J42" s="682"/>
      <c r="K42" s="170">
        <v>17</v>
      </c>
      <c r="L42" s="680"/>
      <c r="M42" s="881"/>
      <c r="N42" s="882"/>
      <c r="O42" s="682"/>
      <c r="P42" s="170">
        <v>24</v>
      </c>
      <c r="Q42" s="881"/>
      <c r="R42" s="882"/>
      <c r="S42" s="682"/>
      <c r="Y42"/>
    </row>
    <row r="43" spans="1:25" ht="12.9" customHeight="1">
      <c r="A43" s="563"/>
      <c r="B43" s="565"/>
      <c r="C43" s="171">
        <v>4</v>
      </c>
      <c r="D43" s="706"/>
      <c r="E43" s="682"/>
      <c r="F43" s="170">
        <v>11</v>
      </c>
      <c r="G43" s="881"/>
      <c r="H43" s="882"/>
      <c r="I43" s="882"/>
      <c r="J43" s="682"/>
      <c r="K43" s="170">
        <v>18</v>
      </c>
      <c r="L43" s="680"/>
      <c r="M43" s="881"/>
      <c r="N43" s="882"/>
      <c r="O43" s="682"/>
      <c r="P43" s="170">
        <v>25</v>
      </c>
      <c r="Q43" s="881"/>
      <c r="R43" s="882"/>
      <c r="S43" s="682"/>
      <c r="Y43"/>
    </row>
    <row r="44" spans="1:25" ht="12.9" customHeight="1">
      <c r="A44" s="563"/>
      <c r="B44" s="565"/>
      <c r="C44" s="171">
        <v>5</v>
      </c>
      <c r="D44" s="706"/>
      <c r="E44" s="682"/>
      <c r="F44" s="170">
        <v>12</v>
      </c>
      <c r="G44" s="881"/>
      <c r="H44" s="882"/>
      <c r="I44" s="882"/>
      <c r="J44" s="682"/>
      <c r="K44" s="170">
        <v>19</v>
      </c>
      <c r="L44" s="680"/>
      <c r="M44" s="881"/>
      <c r="N44" s="882"/>
      <c r="O44" s="682"/>
      <c r="P44" s="170">
        <v>26</v>
      </c>
      <c r="Q44" s="881"/>
      <c r="R44" s="882"/>
      <c r="S44" s="682"/>
      <c r="Y44"/>
    </row>
    <row r="45" spans="1:25" ht="12.9" customHeight="1">
      <c r="A45" s="563"/>
      <c r="B45" s="565"/>
      <c r="C45" s="171">
        <v>6</v>
      </c>
      <c r="D45" s="706"/>
      <c r="E45" s="682"/>
      <c r="F45" s="170">
        <v>13</v>
      </c>
      <c r="G45" s="881"/>
      <c r="H45" s="882"/>
      <c r="I45" s="882"/>
      <c r="J45" s="682"/>
      <c r="K45" s="170">
        <v>20</v>
      </c>
      <c r="L45" s="680"/>
      <c r="M45" s="881"/>
      <c r="N45" s="882"/>
      <c r="O45" s="682"/>
      <c r="P45" s="170">
        <v>27</v>
      </c>
      <c r="Q45" s="881"/>
      <c r="R45" s="882"/>
      <c r="S45" s="682"/>
      <c r="Y45"/>
    </row>
    <row r="46" spans="1:25" ht="12.9" customHeight="1" thickBot="1">
      <c r="A46" s="563"/>
      <c r="B46" s="565"/>
      <c r="C46" s="172">
        <v>7</v>
      </c>
      <c r="D46" s="707"/>
      <c r="E46" s="683"/>
      <c r="F46" s="170">
        <v>14</v>
      </c>
      <c r="G46" s="883"/>
      <c r="H46" s="884"/>
      <c r="I46" s="884"/>
      <c r="J46" s="683"/>
      <c r="K46" s="170">
        <v>21</v>
      </c>
      <c r="L46" s="680"/>
      <c r="M46" s="883"/>
      <c r="N46" s="884"/>
      <c r="O46" s="683"/>
      <c r="P46" s="170">
        <v>28</v>
      </c>
      <c r="Q46" s="883"/>
      <c r="R46" s="884"/>
      <c r="S46" s="683"/>
      <c r="Y46"/>
    </row>
    <row r="47" spans="1:25" ht="9.9" customHeight="1" thickBot="1">
      <c r="A47" s="556"/>
      <c r="B47" s="557"/>
      <c r="C47" s="558"/>
      <c r="D47" s="559"/>
      <c r="E47" s="559"/>
      <c r="F47" s="560"/>
      <c r="G47" s="560"/>
      <c r="H47" s="561"/>
      <c r="I47" s="559"/>
      <c r="J47" s="559"/>
      <c r="K47" s="559"/>
      <c r="L47" s="559"/>
      <c r="M47" s="560"/>
      <c r="N47" s="561"/>
      <c r="O47" s="559"/>
      <c r="P47" s="559"/>
      <c r="Q47" s="559"/>
      <c r="R47" s="559"/>
      <c r="S47" s="562"/>
      <c r="Y47"/>
    </row>
    <row r="48" spans="1:25" ht="20.100000000000001" customHeight="1" thickBot="1">
      <c r="A48" s="553"/>
      <c r="B48" s="156"/>
      <c r="C48" s="967" t="s">
        <v>2987</v>
      </c>
      <c r="D48" s="968"/>
      <c r="E48" s="968"/>
      <c r="F48" s="968"/>
      <c r="G48" s="968"/>
      <c r="H48" s="968"/>
      <c r="I48" s="968"/>
      <c r="J48" s="968"/>
      <c r="K48" s="968"/>
      <c r="L48" s="968"/>
      <c r="M48" s="968"/>
      <c r="N48" s="968"/>
      <c r="O48" s="968"/>
      <c r="P48" s="968"/>
      <c r="Q48" s="968"/>
      <c r="R48" s="968"/>
      <c r="S48" s="969"/>
      <c r="Y48"/>
    </row>
    <row r="49" spans="1:25" ht="27.75" customHeight="1" thickBot="1">
      <c r="A49" s="553"/>
      <c r="B49" s="156"/>
      <c r="C49" s="1163" t="s">
        <v>2984</v>
      </c>
      <c r="D49" s="1164"/>
      <c r="E49" s="970"/>
      <c r="F49" s="971"/>
      <c r="G49" s="972"/>
      <c r="H49" s="973"/>
      <c r="I49" s="974" t="s">
        <v>2775</v>
      </c>
      <c r="J49" s="975"/>
      <c r="K49" s="975"/>
      <c r="L49" s="976"/>
      <c r="M49" s="977">
        <f>'AUX1'!D140</f>
        <v>0</v>
      </c>
      <c r="N49" s="978"/>
      <c r="O49" s="411" t="s">
        <v>2772</v>
      </c>
      <c r="P49" s="979" t="s">
        <v>2782</v>
      </c>
      <c r="Q49" s="980"/>
      <c r="R49" s="910">
        <f>sipca(E49,E50,S50,I50)</f>
        <v>0</v>
      </c>
      <c r="S49" s="911"/>
      <c r="Y49"/>
    </row>
    <row r="50" spans="1:25" ht="21.75" customHeight="1" thickBot="1">
      <c r="A50" s="553"/>
      <c r="B50" s="156"/>
      <c r="C50" s="981" t="s">
        <v>2304</v>
      </c>
      <c r="D50" s="982"/>
      <c r="E50" s="920"/>
      <c r="F50" s="921"/>
      <c r="G50" s="922" t="s">
        <v>395</v>
      </c>
      <c r="H50" s="923"/>
      <c r="I50" s="924"/>
      <c r="J50" s="925"/>
      <c r="K50" s="925"/>
      <c r="L50" s="926"/>
      <c r="M50" s="927" t="s">
        <v>1</v>
      </c>
      <c r="N50" s="928"/>
      <c r="O50" s="928"/>
      <c r="P50" s="567"/>
      <c r="Q50" s="568" t="s">
        <v>3</v>
      </c>
      <c r="R50" s="410" t="s">
        <v>335</v>
      </c>
      <c r="S50" s="710"/>
      <c r="Y50"/>
    </row>
    <row r="51" spans="1:25" ht="12.9" customHeight="1" thickBot="1">
      <c r="A51" s="553"/>
      <c r="B51" s="156"/>
      <c r="C51" s="904" t="s">
        <v>336</v>
      </c>
      <c r="D51" s="905"/>
      <c r="E51" s="905"/>
      <c r="F51" s="906"/>
      <c r="G51" s="983" t="s">
        <v>381</v>
      </c>
      <c r="H51" s="782"/>
      <c r="I51" s="782"/>
      <c r="J51" s="902" t="s">
        <v>580</v>
      </c>
      <c r="K51" s="903"/>
      <c r="L51" s="412"/>
      <c r="M51" s="904"/>
      <c r="N51" s="905"/>
      <c r="O51" s="905"/>
      <c r="P51" s="905"/>
      <c r="Q51" s="906"/>
      <c r="R51" s="900"/>
      <c r="S51" s="901"/>
      <c r="Y51"/>
    </row>
    <row r="52" spans="1:25" ht="12.9" customHeight="1" thickBot="1">
      <c r="A52" s="553"/>
      <c r="B52" s="156"/>
      <c r="C52" s="676" t="s">
        <v>340</v>
      </c>
      <c r="D52" s="681" t="s">
        <v>338</v>
      </c>
      <c r="E52" s="677" t="s">
        <v>339</v>
      </c>
      <c r="F52" s="676" t="s">
        <v>340</v>
      </c>
      <c r="G52" s="937" t="s">
        <v>338</v>
      </c>
      <c r="H52" s="937"/>
      <c r="I52" s="897"/>
      <c r="J52" s="679" t="s">
        <v>339</v>
      </c>
      <c r="K52" s="676" t="s">
        <v>340</v>
      </c>
      <c r="L52" s="678"/>
      <c r="M52" s="896" t="s">
        <v>338</v>
      </c>
      <c r="N52" s="897"/>
      <c r="O52" s="679" t="s">
        <v>339</v>
      </c>
      <c r="P52" s="676" t="s">
        <v>340</v>
      </c>
      <c r="Q52" s="896" t="s">
        <v>338</v>
      </c>
      <c r="R52" s="897"/>
      <c r="S52" s="679" t="s">
        <v>339</v>
      </c>
      <c r="Y52"/>
    </row>
    <row r="53" spans="1:25" ht="12.9" customHeight="1">
      <c r="A53" s="553"/>
      <c r="B53" s="156"/>
      <c r="C53" s="170">
        <v>1</v>
      </c>
      <c r="D53" s="706"/>
      <c r="E53" s="682"/>
      <c r="F53" s="170">
        <v>8</v>
      </c>
      <c r="G53" s="898"/>
      <c r="H53" s="899"/>
      <c r="I53" s="899"/>
      <c r="J53" s="147"/>
      <c r="K53" s="170">
        <v>15</v>
      </c>
      <c r="L53" s="680"/>
      <c r="M53" s="898"/>
      <c r="N53" s="899"/>
      <c r="O53" s="147"/>
      <c r="P53" s="170">
        <v>22</v>
      </c>
      <c r="Q53" s="898"/>
      <c r="R53" s="899"/>
      <c r="S53" s="147"/>
      <c r="Y53"/>
    </row>
    <row r="54" spans="1:25" ht="12.9" customHeight="1" thickBot="1">
      <c r="A54" s="563"/>
      <c r="B54" s="156"/>
      <c r="C54" s="171">
        <v>2</v>
      </c>
      <c r="D54" s="706"/>
      <c r="E54" s="682"/>
      <c r="F54" s="170">
        <v>9</v>
      </c>
      <c r="G54" s="881"/>
      <c r="H54" s="882"/>
      <c r="I54" s="882"/>
      <c r="J54" s="682"/>
      <c r="K54" s="170">
        <v>16</v>
      </c>
      <c r="L54" s="680"/>
      <c r="M54" s="881"/>
      <c r="N54" s="882"/>
      <c r="O54" s="682"/>
      <c r="P54" s="170">
        <v>23</v>
      </c>
      <c r="Q54" s="881"/>
      <c r="R54" s="882"/>
      <c r="S54" s="682"/>
      <c r="Y54"/>
    </row>
    <row r="55" spans="1:25" ht="12.9" customHeight="1">
      <c r="A55" s="563"/>
      <c r="B55" s="564"/>
      <c r="C55" s="171">
        <v>3</v>
      </c>
      <c r="D55" s="706"/>
      <c r="E55" s="682"/>
      <c r="F55" s="170">
        <v>10</v>
      </c>
      <c r="G55" s="881"/>
      <c r="H55" s="882"/>
      <c r="I55" s="882"/>
      <c r="J55" s="682"/>
      <c r="K55" s="170">
        <v>17</v>
      </c>
      <c r="L55" s="680"/>
      <c r="M55" s="881"/>
      <c r="N55" s="882"/>
      <c r="O55" s="682"/>
      <c r="P55" s="170">
        <v>24</v>
      </c>
      <c r="Q55" s="881"/>
      <c r="R55" s="882"/>
      <c r="S55" s="682"/>
      <c r="Y55"/>
    </row>
    <row r="56" spans="1:25" ht="12.9" customHeight="1">
      <c r="A56" s="563"/>
      <c r="B56" s="565"/>
      <c r="C56" s="171">
        <v>4</v>
      </c>
      <c r="D56" s="706"/>
      <c r="E56" s="682"/>
      <c r="F56" s="170">
        <v>11</v>
      </c>
      <c r="G56" s="881"/>
      <c r="H56" s="882"/>
      <c r="I56" s="882"/>
      <c r="J56" s="682"/>
      <c r="K56" s="170">
        <v>18</v>
      </c>
      <c r="L56" s="680"/>
      <c r="M56" s="881"/>
      <c r="N56" s="882"/>
      <c r="O56" s="682"/>
      <c r="P56" s="170">
        <v>25</v>
      </c>
      <c r="Q56" s="881"/>
      <c r="R56" s="882"/>
      <c r="S56" s="682"/>
    </row>
    <row r="57" spans="1:25" ht="12.9" customHeight="1">
      <c r="A57" s="563"/>
      <c r="B57" s="565"/>
      <c r="C57" s="171">
        <v>5</v>
      </c>
      <c r="D57" s="706"/>
      <c r="E57" s="682"/>
      <c r="F57" s="170">
        <v>12</v>
      </c>
      <c r="G57" s="881"/>
      <c r="H57" s="882"/>
      <c r="I57" s="882"/>
      <c r="J57" s="682"/>
      <c r="K57" s="170">
        <v>19</v>
      </c>
      <c r="L57" s="680"/>
      <c r="M57" s="881"/>
      <c r="N57" s="882"/>
      <c r="O57" s="682"/>
      <c r="P57" s="170">
        <v>26</v>
      </c>
      <c r="Q57" s="881"/>
      <c r="R57" s="882"/>
      <c r="S57" s="682"/>
    </row>
    <row r="58" spans="1:25" ht="12.9" customHeight="1">
      <c r="A58" s="563"/>
      <c r="B58" s="565"/>
      <c r="C58" s="171">
        <v>6</v>
      </c>
      <c r="D58" s="706"/>
      <c r="E58" s="682"/>
      <c r="F58" s="170">
        <v>13</v>
      </c>
      <c r="G58" s="881"/>
      <c r="H58" s="882"/>
      <c r="I58" s="882"/>
      <c r="J58" s="682"/>
      <c r="K58" s="170">
        <v>20</v>
      </c>
      <c r="L58" s="680"/>
      <c r="M58" s="881"/>
      <c r="N58" s="882"/>
      <c r="O58" s="682"/>
      <c r="P58" s="170">
        <v>27</v>
      </c>
      <c r="Q58" s="881"/>
      <c r="R58" s="882"/>
      <c r="S58" s="682"/>
    </row>
    <row r="59" spans="1:25" ht="12.9" customHeight="1" thickBot="1">
      <c r="A59" s="563"/>
      <c r="B59" s="565"/>
      <c r="C59" s="172">
        <v>7</v>
      </c>
      <c r="D59" s="707"/>
      <c r="E59" s="683"/>
      <c r="F59" s="170">
        <v>14</v>
      </c>
      <c r="G59" s="883"/>
      <c r="H59" s="884"/>
      <c r="I59" s="884"/>
      <c r="J59" s="683"/>
      <c r="K59" s="170">
        <v>21</v>
      </c>
      <c r="L59" s="680"/>
      <c r="M59" s="883"/>
      <c r="N59" s="884"/>
      <c r="O59" s="683"/>
      <c r="P59" s="170">
        <v>28</v>
      </c>
      <c r="Q59" s="883"/>
      <c r="R59" s="884"/>
      <c r="S59" s="683"/>
    </row>
    <row r="60" spans="1:25" ht="9.75" customHeight="1">
      <c r="A60" s="964"/>
      <c r="B60" s="965"/>
      <c r="C60" s="965"/>
      <c r="D60" s="965"/>
      <c r="E60" s="965"/>
      <c r="F60" s="965"/>
      <c r="G60" s="965"/>
      <c r="H60" s="965"/>
      <c r="I60" s="965"/>
      <c r="J60" s="965"/>
      <c r="K60" s="965"/>
      <c r="L60" s="965"/>
      <c r="M60" s="965"/>
      <c r="N60" s="965"/>
      <c r="O60" s="965"/>
      <c r="P60" s="965"/>
      <c r="Q60" s="965"/>
      <c r="R60" s="965"/>
      <c r="S60" s="966"/>
    </row>
    <row r="61" spans="1:25" ht="18.75" customHeight="1" thickBot="1">
      <c r="A61" s="1167" t="s">
        <v>3008</v>
      </c>
      <c r="B61" s="1168"/>
      <c r="C61" s="1168"/>
      <c r="D61" s="1168"/>
      <c r="E61" s="1168"/>
      <c r="F61" s="1168"/>
      <c r="G61" s="1168"/>
      <c r="H61" s="1168"/>
      <c r="I61" s="1168"/>
      <c r="J61" s="1168"/>
      <c r="K61" s="1168"/>
      <c r="L61" s="585"/>
      <c r="M61" s="1169" t="str">
        <f>_FC_CULOARE &amp;" "&amp; _FC_FINISAJ &amp;" "&amp; _FC_GROSIME</f>
        <v xml:space="preserve">  </v>
      </c>
      <c r="N61" s="1169"/>
      <c r="O61" s="1169"/>
      <c r="P61" s="1169"/>
      <c r="Q61" s="1169"/>
      <c r="R61" s="1169"/>
      <c r="S61" s="1170"/>
    </row>
    <row r="62" spans="1:25" ht="33" customHeight="1" thickBot="1">
      <c r="C62" s="889" t="s">
        <v>2436</v>
      </c>
      <c r="D62" s="890"/>
      <c r="E62" s="890"/>
      <c r="F62" s="890"/>
      <c r="G62" s="890"/>
      <c r="H62" s="890"/>
      <c r="I62" s="890"/>
      <c r="J62" s="890"/>
      <c r="K62" s="891"/>
      <c r="M62" s="889" t="s">
        <v>2754</v>
      </c>
      <c r="N62" s="890"/>
      <c r="O62" s="890"/>
      <c r="P62" s="890"/>
      <c r="Q62" s="890"/>
      <c r="R62" s="890"/>
      <c r="S62" s="891"/>
    </row>
    <row r="63" spans="1:25" s="571" customFormat="1" ht="14.1" customHeight="1" thickBot="1">
      <c r="A63" s="1165" t="s">
        <v>2771</v>
      </c>
      <c r="B63" s="569"/>
      <c r="C63" s="889" t="s">
        <v>2988</v>
      </c>
      <c r="D63" s="890"/>
      <c r="E63" s="963"/>
      <c r="F63" s="572" t="s">
        <v>4</v>
      </c>
      <c r="G63" s="573" t="s">
        <v>5</v>
      </c>
      <c r="H63" s="962" t="s">
        <v>6</v>
      </c>
      <c r="I63" s="963"/>
      <c r="J63" s="962" t="s">
        <v>7</v>
      </c>
      <c r="K63" s="891"/>
      <c r="L63" s="570"/>
      <c r="M63" s="889"/>
      <c r="N63" s="890"/>
      <c r="O63" s="963"/>
      <c r="P63" s="574" t="s">
        <v>4</v>
      </c>
      <c r="Q63" s="575" t="s">
        <v>5</v>
      </c>
      <c r="R63" s="576" t="s">
        <v>6</v>
      </c>
      <c r="S63" s="577" t="s">
        <v>7</v>
      </c>
    </row>
    <row r="64" spans="1:25" ht="12" customHeight="1">
      <c r="A64" s="1166"/>
      <c r="B64" s="565"/>
      <c r="C64" s="1116" t="s">
        <v>408</v>
      </c>
      <c r="D64" s="1117"/>
      <c r="E64" s="1117"/>
      <c r="F64" s="578"/>
      <c r="G64" s="159" t="s">
        <v>223</v>
      </c>
      <c r="H64" s="960">
        <f>coamamica(E24,S24)</f>
        <v>0</v>
      </c>
      <c r="I64" s="960"/>
      <c r="J64" s="892">
        <f>F64*H64</f>
        <v>0</v>
      </c>
      <c r="K64" s="893"/>
      <c r="L64" s="157"/>
      <c r="M64" s="1116" t="s">
        <v>510</v>
      </c>
      <c r="N64" s="1117"/>
      <c r="O64" s="1117"/>
      <c r="P64" s="578"/>
      <c r="Q64" s="159" t="s">
        <v>342</v>
      </c>
      <c r="R64" s="161">
        <f>IFERROR(
  INDEX(PreturiTbl[Suma], MATCH(IF(E23="ZINCAT","SUZLE408035","SUCLE408035"), PreturiTbl[Ierarhie], 0)),
  0
)</f>
        <v>5.78</v>
      </c>
      <c r="S64" s="162">
        <f>P64*R64</f>
        <v>0</v>
      </c>
    </row>
    <row r="65" spans="1:19" ht="12" customHeight="1" thickBot="1">
      <c r="A65" s="1166"/>
      <c r="B65" s="565"/>
      <c r="C65" s="1118" t="s">
        <v>407</v>
      </c>
      <c r="D65" s="1119"/>
      <c r="E65" s="1119"/>
      <c r="F65" s="579"/>
      <c r="G65" s="160" t="s">
        <v>223</v>
      </c>
      <c r="H65" s="961">
        <f>coamamare(E24,S24)</f>
        <v>0</v>
      </c>
      <c r="I65" s="961"/>
      <c r="J65" s="887">
        <f>F65*H65</f>
        <v>0</v>
      </c>
      <c r="K65" s="888"/>
      <c r="L65" s="158"/>
      <c r="M65" s="1118" t="s">
        <v>511</v>
      </c>
      <c r="N65" s="1119"/>
      <c r="O65" s="1119"/>
      <c r="P65" s="579"/>
      <c r="Q65" s="160" t="s">
        <v>342</v>
      </c>
      <c r="R65" s="163">
        <f>IFERROR(
  INDEX(PreturiTbl[Suma], MATCH(IF(E23="ZINCAT","SUZLE408020","SUCLE408020"), PreturiTbl[Ierarhie], 0)),
  0
)</f>
        <v>5.78</v>
      </c>
      <c r="S65" s="164">
        <f t="shared" ref="S65:S99" si="0">P65*R65</f>
        <v>0</v>
      </c>
    </row>
    <row r="66" spans="1:19" ht="12" customHeight="1">
      <c r="A66" s="1166"/>
      <c r="B66" s="565"/>
      <c r="C66" s="1120" t="s">
        <v>480</v>
      </c>
      <c r="D66" s="1121"/>
      <c r="E66" s="1122"/>
      <c r="F66" s="579"/>
      <c r="G66" s="160" t="s">
        <v>223</v>
      </c>
      <c r="H66" s="885">
        <f>coamau(E24,S24,C66)</f>
        <v>0</v>
      </c>
      <c r="I66" s="886"/>
      <c r="J66" s="887">
        <f t="shared" ref="J66:J103" si="1">F66*H66</f>
        <v>0</v>
      </c>
      <c r="K66" s="888"/>
      <c r="L66" s="158"/>
      <c r="M66" s="894" t="s">
        <v>506</v>
      </c>
      <c r="N66" s="895"/>
      <c r="O66" s="895"/>
      <c r="P66" s="579"/>
      <c r="Q66" s="159" t="s">
        <v>342</v>
      </c>
      <c r="R66" s="163">
        <f>IFERROR(
  INDEX(PreturiTbl[Suma], MATCH(IF(E23="ZINCAT","SUZLE408070","SUCLE408070"), PreturiTbl[Ierarhie], 0)),
  0
)</f>
        <v>6.44</v>
      </c>
      <c r="S66" s="164">
        <f t="shared" si="0"/>
        <v>0</v>
      </c>
    </row>
    <row r="67" spans="1:19" ht="12" customHeight="1" thickBot="1">
      <c r="A67" s="1166"/>
      <c r="B67" s="565"/>
      <c r="C67" s="1120" t="s">
        <v>405</v>
      </c>
      <c r="D67" s="1121"/>
      <c r="E67" s="1122"/>
      <c r="F67" s="579"/>
      <c r="G67" s="160" t="s">
        <v>223</v>
      </c>
      <c r="H67" s="885">
        <f>fronton(E24,S24,C67)</f>
        <v>0</v>
      </c>
      <c r="I67" s="886"/>
      <c r="J67" s="887">
        <f t="shared" si="1"/>
        <v>0</v>
      </c>
      <c r="K67" s="888"/>
      <c r="L67" s="158"/>
      <c r="M67" s="894" t="s">
        <v>508</v>
      </c>
      <c r="N67" s="895"/>
      <c r="O67" s="895"/>
      <c r="P67" s="579"/>
      <c r="Q67" s="160" t="s">
        <v>342</v>
      </c>
      <c r="R67" s="163">
        <f>IFERROR(
  INDEX(PreturiTbl[Suma], MATCH(IF(E23="ZINCAT","SUZLE408055","SUCLE408055"), PreturiTbl[Ierarhie], 0)),
  0
)</f>
        <v>5.62</v>
      </c>
      <c r="S67" s="164">
        <f t="shared" si="0"/>
        <v>0</v>
      </c>
    </row>
    <row r="68" spans="1:19" ht="12" customHeight="1">
      <c r="A68" s="1166"/>
      <c r="B68" s="565"/>
      <c r="C68" s="940" t="s">
        <v>409</v>
      </c>
      <c r="D68" s="941"/>
      <c r="E68" s="942"/>
      <c r="F68" s="579"/>
      <c r="G68" s="160" t="s">
        <v>223</v>
      </c>
      <c r="H68" s="885">
        <f>colfri(E24,S24,C68)</f>
        <v>0</v>
      </c>
      <c r="I68" s="886"/>
      <c r="J68" s="887">
        <f t="shared" si="1"/>
        <v>0</v>
      </c>
      <c r="K68" s="888"/>
      <c r="L68" s="158"/>
      <c r="M68" s="894" t="s">
        <v>515</v>
      </c>
      <c r="N68" s="895"/>
      <c r="O68" s="895"/>
      <c r="P68" s="579"/>
      <c r="Q68" s="159" t="s">
        <v>342</v>
      </c>
      <c r="R68" s="163">
        <f>IFERROR(
  INDEX(PreturiTbl[Suma], MATCH(IF(E23="ZINCAT","SUZME408035","SUCME408035"), PreturiTbl[Ierarhie], 0)),
  0
)</f>
        <v>8.4700000000000006</v>
      </c>
      <c r="S68" s="164">
        <f t="shared" si="0"/>
        <v>0</v>
      </c>
    </row>
    <row r="69" spans="1:19" ht="12" customHeight="1">
      <c r="A69" s="1166"/>
      <c r="B69" s="565"/>
      <c r="C69" s="940" t="s">
        <v>412</v>
      </c>
      <c r="D69" s="941"/>
      <c r="E69" s="942"/>
      <c r="F69" s="579"/>
      <c r="G69" s="160" t="s">
        <v>223</v>
      </c>
      <c r="H69" s="885">
        <f>frontonsub(E24,S24,C69)</f>
        <v>0</v>
      </c>
      <c r="I69" s="886"/>
      <c r="J69" s="887">
        <f t="shared" si="1"/>
        <v>0</v>
      </c>
      <c r="K69" s="888"/>
      <c r="L69" s="158"/>
      <c r="M69" s="894" t="s">
        <v>514</v>
      </c>
      <c r="N69" s="895"/>
      <c r="O69" s="895"/>
      <c r="P69" s="579"/>
      <c r="Q69" s="160" t="s">
        <v>342</v>
      </c>
      <c r="R69" s="163">
        <f>IFERROR(
  INDEX(PreturiTbl[Suma], MATCH(IF(E23="ZINCAT","SUZME408019","SUCME408019"), PreturiTbl[Ierarhie], 0)),
  0
)</f>
        <v>6.94</v>
      </c>
      <c r="S69" s="164">
        <f t="shared" si="0"/>
        <v>0</v>
      </c>
    </row>
    <row r="70" spans="1:19" ht="12" customHeight="1">
      <c r="A70" s="1166"/>
      <c r="B70" s="565"/>
      <c r="C70" s="1123" t="s">
        <v>2244</v>
      </c>
      <c r="D70" s="1124"/>
      <c r="E70" s="1125"/>
      <c r="F70" s="579"/>
      <c r="G70" s="160" t="s">
        <v>223</v>
      </c>
      <c r="H70" s="885">
        <f>parav(E24,S24,C70)</f>
        <v>0</v>
      </c>
      <c r="I70" s="886"/>
      <c r="J70" s="887">
        <f t="shared" si="1"/>
        <v>0</v>
      </c>
      <c r="K70" s="888"/>
      <c r="L70" s="158"/>
      <c r="M70" s="1118" t="s">
        <v>517</v>
      </c>
      <c r="N70" s="1119"/>
      <c r="O70" s="1119"/>
      <c r="P70" s="579"/>
      <c r="Q70" s="160" t="s">
        <v>342</v>
      </c>
      <c r="R70" s="163">
        <f>IFERROR(
  INDEX(PreturiTbl[Suma], MATCH("SURLINOX000", PreturiTbl[Ierarhie], 0)),
  0
)</f>
        <v>11.56</v>
      </c>
      <c r="S70" s="164">
        <f t="shared" si="0"/>
        <v>0</v>
      </c>
    </row>
    <row r="71" spans="1:19" ht="12" customHeight="1">
      <c r="A71" s="1166"/>
      <c r="B71" s="565"/>
      <c r="C71" s="1123" t="s">
        <v>413</v>
      </c>
      <c r="D71" s="1124"/>
      <c r="E71" s="1125"/>
      <c r="F71" s="579"/>
      <c r="G71" s="160" t="s">
        <v>223</v>
      </c>
      <c r="H71" s="885">
        <f>bstr(E24,S24,C71)</f>
        <v>0</v>
      </c>
      <c r="I71" s="886"/>
      <c r="J71" s="887">
        <f t="shared" si="1"/>
        <v>0</v>
      </c>
      <c r="K71" s="888"/>
      <c r="L71" s="158"/>
      <c r="M71" s="894" t="s">
        <v>538</v>
      </c>
      <c r="N71" s="945"/>
      <c r="O71" s="945"/>
      <c r="P71" s="579"/>
      <c r="Q71" s="160" t="s">
        <v>223</v>
      </c>
      <c r="R71" s="163">
        <f>IFERROR(
  INDEX(PreturiTbl[Suma], MATCH(IF(E24="LUCIOS","AXSPRLUC400","AXSPRMAT400"), PreturiTbl[Ierarhie], 0)),
  0
)</f>
        <v>4.3899999999999997</v>
      </c>
      <c r="S71" s="164">
        <f t="shared" si="0"/>
        <v>0</v>
      </c>
    </row>
    <row r="72" spans="1:19" ht="12" customHeight="1">
      <c r="A72" s="1166"/>
      <c r="B72" s="565"/>
      <c r="C72" s="940" t="s">
        <v>422</v>
      </c>
      <c r="D72" s="941"/>
      <c r="E72" s="942"/>
      <c r="F72" s="579"/>
      <c r="G72" s="160" t="s">
        <v>223</v>
      </c>
      <c r="H72" s="885">
        <f>bperete(E24,S24,C72)</f>
        <v>0</v>
      </c>
      <c r="I72" s="886"/>
      <c r="J72" s="887">
        <f t="shared" si="1"/>
        <v>0</v>
      </c>
      <c r="K72" s="888"/>
      <c r="L72" s="158"/>
      <c r="M72" s="894" t="s">
        <v>533</v>
      </c>
      <c r="N72" s="895"/>
      <c r="O72" s="895"/>
      <c r="P72" s="579"/>
      <c r="Q72" s="160" t="s">
        <v>223</v>
      </c>
      <c r="R72" s="163">
        <f>IFERROR(
  INDEX(PreturiTbl[Suma],
        MATCH(IF(M72="CLEMA FIXA FALT VERTICAL 32*30","AXCLEFIX32X","AXCLEFIX25X"),
              PreturiTbl[Ierarhie],0)),
  0)</f>
        <v>0.27</v>
      </c>
      <c r="S72" s="164">
        <f t="shared" si="0"/>
        <v>0</v>
      </c>
    </row>
    <row r="73" spans="1:19" ht="12" customHeight="1">
      <c r="A73" s="1166"/>
      <c r="B73" s="565"/>
      <c r="C73" s="940" t="s">
        <v>427</v>
      </c>
      <c r="D73" s="941"/>
      <c r="E73" s="942"/>
      <c r="F73" s="579"/>
      <c r="G73" s="160" t="s">
        <v>223</v>
      </c>
      <c r="H73" s="885">
        <f>fixpl(E24,S24,C73)</f>
        <v>0</v>
      </c>
      <c r="I73" s="886"/>
      <c r="J73" s="887">
        <f t="shared" si="1"/>
        <v>0</v>
      </c>
      <c r="K73" s="888"/>
      <c r="L73" s="158"/>
      <c r="M73" s="894" t="s">
        <v>535</v>
      </c>
      <c r="N73" s="895"/>
      <c r="O73" s="895"/>
      <c r="P73" s="579"/>
      <c r="Q73" s="160" t="s">
        <v>223</v>
      </c>
      <c r="R73" s="163">
        <f>IFERROR(
  INDEX(PreturiTbl[Suma],
        MATCH(IF(M73="CLEMA MOBILA FALT VERT. 32*55","AXCLEMOB32X","AXCLEMOB25X"),
              PreturiTbl[Ierarhie],0)),
  0)</f>
        <v>0.46</v>
      </c>
      <c r="S73" s="164">
        <f t="shared" si="0"/>
        <v>0</v>
      </c>
    </row>
    <row r="74" spans="1:19" ht="12" customHeight="1">
      <c r="A74" s="1166"/>
      <c r="B74" s="565"/>
      <c r="C74" s="940" t="s">
        <v>454</v>
      </c>
      <c r="D74" s="941"/>
      <c r="E74" s="942"/>
      <c r="F74" s="579"/>
      <c r="G74" s="160" t="s">
        <v>223</v>
      </c>
      <c r="H74" s="885">
        <f>dolie(E24,S24,C74)</f>
        <v>0</v>
      </c>
      <c r="I74" s="886"/>
      <c r="J74" s="887">
        <f t="shared" si="1"/>
        <v>0</v>
      </c>
      <c r="K74" s="888"/>
      <c r="L74" s="158"/>
      <c r="M74" s="894" t="s">
        <v>518</v>
      </c>
      <c r="N74" s="895"/>
      <c r="O74" s="895"/>
      <c r="P74" s="579"/>
      <c r="Q74" s="160" t="s">
        <v>223</v>
      </c>
      <c r="R74" s="163">
        <f>IFERROR(INDEX(PreturiTbl[Suma],MATCH(IF(E24="LUCIOS","AXCAPLUC000",IF(E24="MAT","AXCAPMAT000",IF(E24="GDM","AXCAPGDM000",""))),PreturiTbl[Ierarhie],0)),0)</f>
        <v>0</v>
      </c>
      <c r="S74" s="164">
        <f t="shared" si="0"/>
        <v>0</v>
      </c>
    </row>
    <row r="75" spans="1:19" ht="12" customHeight="1">
      <c r="A75" s="1166"/>
      <c r="B75" s="565"/>
      <c r="C75" s="940" t="s">
        <v>461</v>
      </c>
      <c r="D75" s="941"/>
      <c r="E75" s="942"/>
      <c r="F75" s="579"/>
      <c r="G75" s="160" t="s">
        <v>223</v>
      </c>
      <c r="H75" s="885">
        <f>rupconv(E24,S24,C75)</f>
        <v>0</v>
      </c>
      <c r="I75" s="886"/>
      <c r="J75" s="887">
        <f t="shared" si="1"/>
        <v>0</v>
      </c>
      <c r="K75" s="888"/>
      <c r="L75" s="158"/>
      <c r="M75" s="894" t="s">
        <v>2722</v>
      </c>
      <c r="N75" s="895"/>
      <c r="O75" s="895"/>
      <c r="P75" s="579"/>
      <c r="Q75" s="160" t="s">
        <v>223</v>
      </c>
      <c r="R75" s="163">
        <f>inchidere(M75,E24)</f>
        <v>0</v>
      </c>
      <c r="S75" s="164">
        <f t="shared" si="0"/>
        <v>0</v>
      </c>
    </row>
    <row r="76" spans="1:19" ht="12" customHeight="1">
      <c r="A76" s="1166"/>
      <c r="B76" s="565"/>
      <c r="C76" s="940" t="s">
        <v>465</v>
      </c>
      <c r="D76" s="941"/>
      <c r="E76" s="942"/>
      <c r="F76" s="579"/>
      <c r="G76" s="160" t="s">
        <v>223</v>
      </c>
      <c r="H76" s="885">
        <f>rupconc(E24,S24,C76)</f>
        <v>0</v>
      </c>
      <c r="I76" s="886"/>
      <c r="J76" s="887">
        <f t="shared" si="1"/>
        <v>0</v>
      </c>
      <c r="K76" s="888"/>
      <c r="L76" s="158"/>
      <c r="M76" s="894" t="s">
        <v>540</v>
      </c>
      <c r="N76" s="945"/>
      <c r="O76" s="945"/>
      <c r="P76" s="579"/>
      <c r="Q76" s="160" t="s">
        <v>223</v>
      </c>
      <c r="R76" s="163">
        <f>IFERROR(
  INDEX(PreturiTbl[Suma], MATCH("BANDAETAUNI", PreturiTbl[Ierarhie], 0)),
  0
)</f>
        <v>0.27</v>
      </c>
      <c r="S76" s="164">
        <f t="shared" si="0"/>
        <v>0</v>
      </c>
    </row>
    <row r="77" spans="1:19" ht="12" customHeight="1">
      <c r="A77" s="1166"/>
      <c r="B77" s="565"/>
      <c r="C77" s="940" t="s">
        <v>469</v>
      </c>
      <c r="D77" s="941"/>
      <c r="E77" s="942"/>
      <c r="F77" s="579"/>
      <c r="G77" s="160" t="s">
        <v>223</v>
      </c>
      <c r="H77" s="885">
        <f>smc(E24,S24,C77)</f>
        <v>0</v>
      </c>
      <c r="I77" s="886"/>
      <c r="J77" s="887">
        <f t="shared" si="1"/>
        <v>0</v>
      </c>
      <c r="K77" s="888"/>
      <c r="L77" s="158"/>
      <c r="M77" s="894"/>
      <c r="N77" s="895"/>
      <c r="O77" s="895"/>
      <c r="P77" s="579"/>
      <c r="Q77" s="160" t="s">
        <v>223</v>
      </c>
      <c r="R77" s="163">
        <f>etancoa(M77)</f>
        <v>0</v>
      </c>
      <c r="S77" s="164">
        <f t="shared" si="0"/>
        <v>0</v>
      </c>
    </row>
    <row r="78" spans="1:19" ht="12" customHeight="1">
      <c r="A78" s="1166"/>
      <c r="B78" s="565"/>
      <c r="C78" s="940" t="s">
        <v>470</v>
      </c>
      <c r="D78" s="941"/>
      <c r="E78" s="942"/>
      <c r="F78" s="579"/>
      <c r="G78" s="160" t="s">
        <v>223</v>
      </c>
      <c r="H78" s="885">
        <f>opz(E24,S24,C78)</f>
        <v>0</v>
      </c>
      <c r="I78" s="886"/>
      <c r="J78" s="887">
        <f t="shared" si="1"/>
        <v>0</v>
      </c>
      <c r="K78" s="888"/>
      <c r="L78" s="158"/>
      <c r="M78" s="894"/>
      <c r="N78" s="945"/>
      <c r="O78" s="945"/>
      <c r="P78" s="579"/>
      <c r="Q78" s="160" t="s">
        <v>223</v>
      </c>
      <c r="R78" s="163">
        <f>etanstr(M78)</f>
        <v>0</v>
      </c>
      <c r="S78" s="164">
        <f>P78*R78</f>
        <v>0</v>
      </c>
    </row>
    <row r="79" spans="1:19" ht="12" customHeight="1">
      <c r="A79" s="1166"/>
      <c r="B79" s="565"/>
      <c r="C79" s="940" t="s">
        <v>472</v>
      </c>
      <c r="D79" s="941"/>
      <c r="E79" s="942"/>
      <c r="F79" s="579"/>
      <c r="G79" s="160" t="s">
        <v>223</v>
      </c>
      <c r="H79" s="885">
        <f>omg(E24,S24,C79)</f>
        <v>0</v>
      </c>
      <c r="I79" s="886"/>
      <c r="J79" s="887">
        <f t="shared" si="1"/>
        <v>0</v>
      </c>
      <c r="K79" s="888"/>
      <c r="L79" s="158"/>
      <c r="M79" s="894" t="s">
        <v>27800</v>
      </c>
      <c r="N79" s="945"/>
      <c r="O79" s="945"/>
      <c r="P79" s="579"/>
      <c r="Q79" s="160" t="s">
        <v>223</v>
      </c>
      <c r="R79" s="163">
        <f>IFERROR(
  INDEX(PreturiTbl[Suma], MATCH("BANDAFUM529", PreturiTbl[Ierarhie], 0)),
  0
)</f>
        <v>17.399999999999999</v>
      </c>
      <c r="S79" s="164">
        <f t="shared" si="0"/>
        <v>0</v>
      </c>
    </row>
    <row r="80" spans="1:19" ht="12" customHeight="1">
      <c r="A80" s="1166"/>
      <c r="B80" s="565"/>
      <c r="C80" s="940" t="s">
        <v>502</v>
      </c>
      <c r="D80" s="941"/>
      <c r="E80" s="942"/>
      <c r="F80" s="579"/>
      <c r="G80" s="160" t="s">
        <v>223</v>
      </c>
      <c r="H80" s="885">
        <f>scf(E24,S24,C80)</f>
        <v>0</v>
      </c>
      <c r="I80" s="886"/>
      <c r="J80" s="887">
        <f t="shared" si="1"/>
        <v>0</v>
      </c>
      <c r="K80" s="888"/>
      <c r="L80" s="158"/>
      <c r="M80" s="894" t="s">
        <v>551</v>
      </c>
      <c r="N80" s="895"/>
      <c r="O80" s="895"/>
      <c r="P80" s="579"/>
      <c r="Q80" s="160" t="s">
        <v>223</v>
      </c>
      <c r="R80" s="163">
        <f>bitum(M80)</f>
        <v>6.45</v>
      </c>
      <c r="S80" s="164">
        <f t="shared" si="0"/>
        <v>0</v>
      </c>
    </row>
    <row r="81" spans="1:19" ht="12" customHeight="1">
      <c r="A81" s="1166"/>
      <c r="B81" s="565"/>
      <c r="C81" s="940" t="s">
        <v>429</v>
      </c>
      <c r="D81" s="941"/>
      <c r="E81" s="942"/>
      <c r="F81" s="579"/>
      <c r="G81" s="160" t="s">
        <v>223</v>
      </c>
      <c r="H81" s="885">
        <f>aspec(E24,S24,C81)</f>
        <v>0</v>
      </c>
      <c r="I81" s="886"/>
      <c r="J81" s="887">
        <f t="shared" si="1"/>
        <v>0</v>
      </c>
      <c r="K81" s="888"/>
      <c r="L81" s="158"/>
      <c r="M81" s="894" t="s">
        <v>552</v>
      </c>
      <c r="N81" s="895"/>
      <c r="O81" s="895"/>
      <c r="P81" s="579"/>
      <c r="Q81" s="160" t="s">
        <v>223</v>
      </c>
      <c r="R81" s="163">
        <f>bitum2(M81)</f>
        <v>7.48</v>
      </c>
      <c r="S81" s="164">
        <f t="shared" si="0"/>
        <v>0</v>
      </c>
    </row>
    <row r="82" spans="1:19" ht="12" customHeight="1">
      <c r="A82" s="1166"/>
      <c r="B82" s="565"/>
      <c r="C82" s="940" t="s">
        <v>430</v>
      </c>
      <c r="D82" s="941"/>
      <c r="E82" s="942"/>
      <c r="F82" s="579"/>
      <c r="G82" s="160" t="s">
        <v>223</v>
      </c>
      <c r="H82" s="885">
        <f>aspec(E24,S24,C82)</f>
        <v>0</v>
      </c>
      <c r="I82" s="886"/>
      <c r="J82" s="887">
        <f t="shared" si="1"/>
        <v>0</v>
      </c>
      <c r="K82" s="888"/>
      <c r="L82" s="158"/>
      <c r="M82" s="894" t="s">
        <v>553</v>
      </c>
      <c r="N82" s="895"/>
      <c r="O82" s="895"/>
      <c r="P82" s="579"/>
      <c r="Q82" s="160" t="s">
        <v>223</v>
      </c>
      <c r="R82" s="163">
        <f>bitum3(M82)</f>
        <v>9.4600000000000009</v>
      </c>
      <c r="S82" s="164">
        <f t="shared" si="0"/>
        <v>0</v>
      </c>
    </row>
    <row r="83" spans="1:19" ht="12" customHeight="1">
      <c r="A83" s="1166"/>
      <c r="B83" s="565"/>
      <c r="C83" s="940" t="s">
        <v>431</v>
      </c>
      <c r="D83" s="941"/>
      <c r="E83" s="942"/>
      <c r="F83" s="579"/>
      <c r="G83" s="160" t="s">
        <v>223</v>
      </c>
      <c r="H83" s="885">
        <f>aspec(E24,S24,C83)</f>
        <v>0</v>
      </c>
      <c r="I83" s="886"/>
      <c r="J83" s="887">
        <f t="shared" si="1"/>
        <v>0</v>
      </c>
      <c r="K83" s="888"/>
      <c r="L83" s="158"/>
      <c r="M83" s="894" t="s">
        <v>554</v>
      </c>
      <c r="N83" s="895"/>
      <c r="O83" s="895"/>
      <c r="P83" s="579"/>
      <c r="Q83" s="160" t="s">
        <v>223</v>
      </c>
      <c r="R83" s="163">
        <f>bitum4(M83)</f>
        <v>20.73</v>
      </c>
      <c r="S83" s="164">
        <f t="shared" si="0"/>
        <v>0</v>
      </c>
    </row>
    <row r="84" spans="1:19" ht="12" customHeight="1">
      <c r="A84" s="1166"/>
      <c r="B84" s="565"/>
      <c r="C84" s="940" t="s">
        <v>432</v>
      </c>
      <c r="D84" s="941"/>
      <c r="E84" s="942"/>
      <c r="F84" s="579"/>
      <c r="G84" s="160" t="s">
        <v>223</v>
      </c>
      <c r="H84" s="885">
        <f>aspec(E24,S24,C84)</f>
        <v>0</v>
      </c>
      <c r="I84" s="886"/>
      <c r="J84" s="887">
        <f t="shared" si="1"/>
        <v>0</v>
      </c>
      <c r="K84" s="888"/>
      <c r="L84" s="158"/>
      <c r="M84" s="1120" t="s">
        <v>549</v>
      </c>
      <c r="N84" s="1121"/>
      <c r="O84" s="1122"/>
      <c r="P84" s="579"/>
      <c r="Q84" s="160" t="s">
        <v>223</v>
      </c>
      <c r="R84" s="163">
        <f>IFERROR(
  INDEX(PreturiTbl[Suma], MATCH("BANDABUT315", PreturiTbl[Ierarhie], 0)),
  0
)</f>
        <v>11.44</v>
      </c>
      <c r="S84" s="164">
        <f t="shared" si="0"/>
        <v>0</v>
      </c>
    </row>
    <row r="85" spans="1:19" ht="12" customHeight="1">
      <c r="A85" s="1166"/>
      <c r="B85" s="565"/>
      <c r="C85" s="940" t="s">
        <v>433</v>
      </c>
      <c r="D85" s="941"/>
      <c r="E85" s="942"/>
      <c r="F85" s="579"/>
      <c r="G85" s="160" t="s">
        <v>223</v>
      </c>
      <c r="H85" s="885">
        <f>aspec(E24,S24,C85)</f>
        <v>0</v>
      </c>
      <c r="I85" s="886"/>
      <c r="J85" s="887">
        <f t="shared" si="1"/>
        <v>0</v>
      </c>
      <c r="K85" s="888"/>
      <c r="L85" s="158"/>
      <c r="M85" s="894" t="s">
        <v>10639</v>
      </c>
      <c r="N85" s="895"/>
      <c r="O85" s="895"/>
      <c r="P85" s="579"/>
      <c r="Q85" s="160" t="s">
        <v>223</v>
      </c>
      <c r="R85" s="163">
        <f>IFERROR(
  INDEX(PreturiTbl[Suma], MATCH("AXSNR6MM8ML", PreturiTbl[Ierarhie], 0)),
  0
)</f>
        <v>9.0299999999999994</v>
      </c>
      <c r="S85" s="164">
        <f t="shared" si="0"/>
        <v>0</v>
      </c>
    </row>
    <row r="86" spans="1:19" ht="12" customHeight="1">
      <c r="A86" s="1166"/>
      <c r="B86" s="565"/>
      <c r="C86" s="940" t="s">
        <v>434</v>
      </c>
      <c r="D86" s="941"/>
      <c r="E86" s="942"/>
      <c r="F86" s="579"/>
      <c r="G86" s="160" t="s">
        <v>223</v>
      </c>
      <c r="H86" s="885">
        <f>aspec(E24,S24,C86)</f>
        <v>0</v>
      </c>
      <c r="I86" s="886"/>
      <c r="J86" s="887">
        <f t="shared" si="1"/>
        <v>0</v>
      </c>
      <c r="K86" s="888"/>
      <c r="L86" s="158"/>
      <c r="M86" s="894" t="s">
        <v>555</v>
      </c>
      <c r="N86" s="945"/>
      <c r="O86" s="945"/>
      <c r="P86" s="579"/>
      <c r="Q86" s="160" t="s">
        <v>223</v>
      </c>
      <c r="R86" s="163">
        <f>IFERROR(
    INDEX(PreturiTbl[Suma],
        MATCH(
            IF(M86="MASTIC ETANSARE PREMIUM","AXMAS300PRE","AXMAS300UNI"),
            PreturiTbl[Ierarhie],
            0
        )
    ),
    0
)</f>
        <v>4</v>
      </c>
      <c r="S86" s="164">
        <f t="shared" si="0"/>
        <v>0</v>
      </c>
    </row>
    <row r="87" spans="1:19" ht="12" customHeight="1">
      <c r="A87" s="1166"/>
      <c r="B87" s="565"/>
      <c r="C87" s="940" t="s">
        <v>435</v>
      </c>
      <c r="D87" s="941"/>
      <c r="E87" s="942"/>
      <c r="F87" s="579"/>
      <c r="G87" s="160" t="s">
        <v>223</v>
      </c>
      <c r="H87" s="885">
        <f>aspec(E24,S24,C87)</f>
        <v>0</v>
      </c>
      <c r="I87" s="886"/>
      <c r="J87" s="887">
        <f t="shared" si="1"/>
        <v>0</v>
      </c>
      <c r="K87" s="888"/>
      <c r="L87" s="158"/>
      <c r="M87" s="894" t="s">
        <v>557</v>
      </c>
      <c r="N87" s="895"/>
      <c r="O87" s="895"/>
      <c r="P87" s="579"/>
      <c r="Q87" s="160" t="s">
        <v>223</v>
      </c>
      <c r="R87" s="163">
        <f>IFERROR(
  INDEX(PreturiTbl[Suma], MATCH("AXMASPISTOL", PreturiTbl[Ierarhie], 0)),
  0
)</f>
        <v>5.42</v>
      </c>
      <c r="S87" s="164">
        <f t="shared" si="0"/>
        <v>0</v>
      </c>
    </row>
    <row r="88" spans="1:19" ht="12" customHeight="1">
      <c r="A88" s="1166"/>
      <c r="B88" s="565"/>
      <c r="C88" s="940" t="s">
        <v>436</v>
      </c>
      <c r="D88" s="941"/>
      <c r="E88" s="942"/>
      <c r="F88" s="579"/>
      <c r="G88" s="160" t="s">
        <v>223</v>
      </c>
      <c r="H88" s="885">
        <f>aspec(E24,S24,C88)</f>
        <v>0</v>
      </c>
      <c r="I88" s="886"/>
      <c r="J88" s="887">
        <f t="shared" si="1"/>
        <v>0</v>
      </c>
      <c r="K88" s="888"/>
      <c r="L88" s="158"/>
      <c r="M88" s="894" t="s">
        <v>2739</v>
      </c>
      <c r="N88" s="895"/>
      <c r="O88" s="895"/>
      <c r="P88" s="579"/>
      <c r="Q88" s="160" t="s">
        <v>223</v>
      </c>
      <c r="R88" s="163">
        <f>IFERROR(
  INDEX(PreturiTbl[Suma], MATCH("BANDABCO531", PreturiTbl[Ierarhie], 0)),
  0
)</f>
        <v>6.02</v>
      </c>
      <c r="S88" s="164">
        <f t="shared" si="0"/>
        <v>0</v>
      </c>
    </row>
    <row r="89" spans="1:19" ht="12" customHeight="1">
      <c r="A89" s="1166"/>
      <c r="B89" s="565"/>
      <c r="C89" s="940" t="s">
        <v>437</v>
      </c>
      <c r="D89" s="941"/>
      <c r="E89" s="942"/>
      <c r="F89" s="579"/>
      <c r="G89" s="160" t="s">
        <v>223</v>
      </c>
      <c r="H89" s="885">
        <f>aspec(E24,S24,C89)</f>
        <v>0</v>
      </c>
      <c r="I89" s="886"/>
      <c r="J89" s="887">
        <f t="shared" si="1"/>
        <v>0</v>
      </c>
      <c r="K89" s="888"/>
      <c r="L89" s="158"/>
      <c r="M89" s="1162" t="s">
        <v>2743</v>
      </c>
      <c r="N89" s="945"/>
      <c r="O89" s="945"/>
      <c r="P89" s="579"/>
      <c r="Q89" s="160" t="s">
        <v>223</v>
      </c>
      <c r="R89" s="163">
        <f>IFERROR(
  INDEX(PreturiTbl[Suma], MATCH("BANDABCO523", PreturiTbl[Ierarhie], 0)),
  0
)</f>
        <v>4.7300000000000004</v>
      </c>
      <c r="S89" s="164">
        <f t="shared" si="0"/>
        <v>0</v>
      </c>
    </row>
    <row r="90" spans="1:19" ht="12" customHeight="1">
      <c r="A90" s="1166"/>
      <c r="B90" s="565"/>
      <c r="C90" s="940" t="s">
        <v>438</v>
      </c>
      <c r="D90" s="941"/>
      <c r="E90" s="942"/>
      <c r="F90" s="579"/>
      <c r="G90" s="160" t="s">
        <v>223</v>
      </c>
      <c r="H90" s="885">
        <f>aspec(E24,S24,C90)</f>
        <v>0</v>
      </c>
      <c r="I90" s="886"/>
      <c r="J90" s="887">
        <f t="shared" si="1"/>
        <v>0</v>
      </c>
      <c r="K90" s="888"/>
      <c r="L90" s="158"/>
      <c r="M90" s="894" t="s">
        <v>2922</v>
      </c>
      <c r="N90" s="895"/>
      <c r="O90" s="895"/>
      <c r="P90" s="579"/>
      <c r="Q90" s="160" t="s">
        <v>223</v>
      </c>
      <c r="R90" s="163">
        <f>IFERROR(
  INDEX(PreturiTbl[Suma], MATCH("BANDABCO515", PreturiTbl[Ierarhie], 0)),
  0
)</f>
        <v>4.21</v>
      </c>
      <c r="S90" s="164">
        <f t="shared" si="0"/>
        <v>0</v>
      </c>
    </row>
    <row r="91" spans="1:19" ht="12" customHeight="1">
      <c r="A91" s="1166"/>
      <c r="B91" s="565"/>
      <c r="C91" s="940" t="s">
        <v>439</v>
      </c>
      <c r="D91" s="941"/>
      <c r="E91" s="942"/>
      <c r="F91" s="579"/>
      <c r="G91" s="160" t="s">
        <v>223</v>
      </c>
      <c r="H91" s="885">
        <f>aspec(E24,S24,C91)</f>
        <v>0</v>
      </c>
      <c r="I91" s="886"/>
      <c r="J91" s="887">
        <f t="shared" si="1"/>
        <v>0</v>
      </c>
      <c r="K91" s="888"/>
      <c r="L91" s="158"/>
      <c r="M91" s="894" t="s">
        <v>3777</v>
      </c>
      <c r="N91" s="895"/>
      <c r="O91" s="895"/>
      <c r="P91" s="579"/>
      <c r="Q91" s="160" t="s">
        <v>223</v>
      </c>
      <c r="R91" s="163">
        <f>IFERROR(
    INDEX(PreturiTbl[Suma],
        MATCH(
            IF(M91="PIEPTENE STREASINA VENTILATIE","AXPIESTRVEN","AXPIESTRUNI"),
            PreturiTbl[Ierarhie],
            0
        )
    ),
    0
)</f>
        <v>0.39</v>
      </c>
      <c r="S91" s="164">
        <f t="shared" si="0"/>
        <v>0</v>
      </c>
    </row>
    <row r="92" spans="1:19" ht="12" customHeight="1">
      <c r="A92" s="1166"/>
      <c r="B92" s="565"/>
      <c r="C92" s="940" t="s">
        <v>440</v>
      </c>
      <c r="D92" s="941"/>
      <c r="E92" s="942"/>
      <c r="F92" s="579"/>
      <c r="G92" s="160" t="s">
        <v>223</v>
      </c>
      <c r="H92" s="885">
        <f>aspec(E24,S24,C92)</f>
        <v>0</v>
      </c>
      <c r="I92" s="886"/>
      <c r="J92" s="887">
        <f t="shared" si="1"/>
        <v>0</v>
      </c>
      <c r="K92" s="888"/>
      <c r="L92" s="158"/>
      <c r="M92" s="894" t="s">
        <v>3778</v>
      </c>
      <c r="N92" s="945"/>
      <c r="O92" s="945"/>
      <c r="P92" s="579"/>
      <c r="Q92" s="160" t="s">
        <v>223</v>
      </c>
      <c r="R92" s="163">
        <f>IFERROR(
  INDEX(PreturiTbl[Suma], MATCH("BANDAAER501", PreturiTbl[Ierarhie], 0)),
  0
)</f>
        <v>2.75</v>
      </c>
      <c r="S92" s="164">
        <f t="shared" si="0"/>
        <v>0</v>
      </c>
    </row>
    <row r="93" spans="1:19" ht="12" customHeight="1">
      <c r="A93" s="1166"/>
      <c r="B93" s="565"/>
      <c r="C93" s="940" t="s">
        <v>441</v>
      </c>
      <c r="D93" s="941"/>
      <c r="E93" s="942"/>
      <c r="F93" s="579"/>
      <c r="G93" s="160" t="s">
        <v>223</v>
      </c>
      <c r="H93" s="885">
        <f>aspec(E24,S24,C93)</f>
        <v>0</v>
      </c>
      <c r="I93" s="886"/>
      <c r="J93" s="887">
        <f t="shared" si="1"/>
        <v>0</v>
      </c>
      <c r="K93" s="888"/>
      <c r="L93" s="158"/>
      <c r="M93" s="894" t="s">
        <v>2920</v>
      </c>
      <c r="N93" s="895"/>
      <c r="O93" s="895"/>
      <c r="P93" s="579"/>
      <c r="Q93" s="160" t="s">
        <v>223</v>
      </c>
      <c r="R93" s="163">
        <f>IFERROR(
    INDEX(PreturiTbl[Suma],
        MATCH(
            IF(M93="BANDA ANTIPASARI","BANDAANT345",
                IF(M93="BANDA ANTIPASARI INOX 60 TEPI","BANDAANT160",
                    IF(M93="BANDA ANTIPASARI INOX 80 TEPI","BANDAANT180","")
                )
            ),
            PreturiTbl[Ierarhie],
            0
        )
    ),
    0
)</f>
        <v>2.4900000000000002</v>
      </c>
      <c r="S93" s="164">
        <f t="shared" si="0"/>
        <v>0</v>
      </c>
    </row>
    <row r="94" spans="1:19" ht="12" customHeight="1">
      <c r="A94" s="1166"/>
      <c r="B94" s="565"/>
      <c r="C94" s="940" t="s">
        <v>442</v>
      </c>
      <c r="D94" s="941"/>
      <c r="E94" s="942"/>
      <c r="F94" s="579"/>
      <c r="G94" s="160" t="s">
        <v>223</v>
      </c>
      <c r="H94" s="885">
        <f>aspec(E24,S24,C94)</f>
        <v>0</v>
      </c>
      <c r="I94" s="886"/>
      <c r="J94" s="887">
        <f t="shared" si="1"/>
        <v>0</v>
      </c>
      <c r="K94" s="888"/>
      <c r="L94" s="158"/>
      <c r="M94" s="894" t="s">
        <v>2797</v>
      </c>
      <c r="N94" s="895"/>
      <c r="O94" s="895"/>
      <c r="P94" s="579"/>
      <c r="Q94" s="160" t="s">
        <v>223</v>
      </c>
      <c r="R94" s="166">
        <f>cosvent(M94)</f>
        <v>28.38</v>
      </c>
      <c r="S94" s="164">
        <f t="shared" si="0"/>
        <v>0</v>
      </c>
    </row>
    <row r="95" spans="1:19" ht="12" customHeight="1">
      <c r="A95" s="1166"/>
      <c r="B95" s="565"/>
      <c r="C95" s="940" t="s">
        <v>443</v>
      </c>
      <c r="D95" s="941"/>
      <c r="E95" s="942"/>
      <c r="F95" s="579"/>
      <c r="G95" s="160" t="s">
        <v>223</v>
      </c>
      <c r="H95" s="885">
        <f>aspec(E24,S24,C95)</f>
        <v>0</v>
      </c>
      <c r="I95" s="886"/>
      <c r="J95" s="887">
        <f t="shared" si="1"/>
        <v>0</v>
      </c>
      <c r="K95" s="888"/>
      <c r="L95" s="158"/>
      <c r="M95" s="943" t="s">
        <v>520</v>
      </c>
      <c r="N95" s="944"/>
      <c r="O95" s="944"/>
      <c r="P95" s="579"/>
      <c r="Q95" s="165" t="s">
        <v>2989</v>
      </c>
      <c r="R95" s="166">
        <f>IFERROR(
  INDEX(PreturiTbl[Suma], MATCH("FOL75SFT000", PreturiTbl[Ierarhie], 0)),
  0
)</f>
        <v>15</v>
      </c>
      <c r="S95" s="164">
        <f t="shared" si="0"/>
        <v>0</v>
      </c>
    </row>
    <row r="96" spans="1:19" ht="12" customHeight="1">
      <c r="A96" s="1166"/>
      <c r="B96" s="565"/>
      <c r="C96" s="940" t="s">
        <v>444</v>
      </c>
      <c r="D96" s="941"/>
      <c r="E96" s="942"/>
      <c r="F96" s="579"/>
      <c r="G96" s="160" t="s">
        <v>223</v>
      </c>
      <c r="H96" s="885">
        <f>aspec(E24,S24,C96)</f>
        <v>0</v>
      </c>
      <c r="I96" s="886"/>
      <c r="J96" s="887">
        <f t="shared" si="1"/>
        <v>0</v>
      </c>
      <c r="K96" s="888"/>
      <c r="L96" s="158"/>
      <c r="M96" s="943" t="s">
        <v>2746</v>
      </c>
      <c r="N96" s="944"/>
      <c r="O96" s="944"/>
      <c r="P96" s="579"/>
      <c r="Q96" s="165" t="s">
        <v>2989</v>
      </c>
      <c r="R96" s="166">
        <f>IFERROR(
  INDEX(PreturiTbl[Suma], MATCH("FAN75BLK100", PreturiTbl[Ierarhie], 0)),
  0
)</f>
        <v>26.25</v>
      </c>
      <c r="S96" s="164">
        <f t="shared" si="0"/>
        <v>0</v>
      </c>
    </row>
    <row r="97" spans="1:19" ht="12" customHeight="1">
      <c r="A97" s="1166"/>
      <c r="B97" s="565"/>
      <c r="C97" s="940" t="s">
        <v>445</v>
      </c>
      <c r="D97" s="941"/>
      <c r="E97" s="942"/>
      <c r="F97" s="579"/>
      <c r="G97" s="160" t="s">
        <v>223</v>
      </c>
      <c r="H97" s="885">
        <f>aspec(E24,S24,C97)</f>
        <v>0</v>
      </c>
      <c r="I97" s="886"/>
      <c r="J97" s="887">
        <f t="shared" si="1"/>
        <v>0</v>
      </c>
      <c r="K97" s="888"/>
      <c r="L97" s="158"/>
      <c r="M97" s="943" t="s">
        <v>527</v>
      </c>
      <c r="N97" s="944"/>
      <c r="O97" s="944"/>
      <c r="P97" s="579"/>
      <c r="Q97" s="165" t="s">
        <v>2989</v>
      </c>
      <c r="R97" s="166">
        <f>IFERROR(
  INDEX(PreturiTbl[Suma], MATCH("FOL75BLK095", PreturiTbl[Ierarhie], 0)),
  0
)</f>
        <v>24.75</v>
      </c>
      <c r="S97" s="164">
        <f t="shared" si="0"/>
        <v>0</v>
      </c>
    </row>
    <row r="98" spans="1:19" ht="12" customHeight="1">
      <c r="A98" s="1166"/>
      <c r="B98" s="565"/>
      <c r="C98" s="940" t="s">
        <v>446</v>
      </c>
      <c r="D98" s="941"/>
      <c r="E98" s="942"/>
      <c r="F98" s="579"/>
      <c r="G98" s="160" t="s">
        <v>223</v>
      </c>
      <c r="H98" s="885">
        <f>aspec(E24,S24,C98)</f>
        <v>0</v>
      </c>
      <c r="I98" s="886"/>
      <c r="J98" s="887">
        <f t="shared" si="1"/>
        <v>0</v>
      </c>
      <c r="K98" s="888"/>
      <c r="L98" s="158"/>
      <c r="M98" s="943" t="s">
        <v>528</v>
      </c>
      <c r="N98" s="944"/>
      <c r="O98" s="944"/>
      <c r="P98" s="579"/>
      <c r="Q98" s="165" t="s">
        <v>2989</v>
      </c>
      <c r="R98" s="166">
        <f>IFERROR(
  INDEX(PreturiTbl[Suma], MATCH("FOL75BLK120", PreturiTbl[Ierarhie], 0)),
  0
)</f>
        <v>30</v>
      </c>
      <c r="S98" s="164">
        <f>P98*R98</f>
        <v>0</v>
      </c>
    </row>
    <row r="99" spans="1:19" ht="12" customHeight="1">
      <c r="A99" s="1166"/>
      <c r="B99" s="565"/>
      <c r="C99" s="940" t="s">
        <v>447</v>
      </c>
      <c r="D99" s="941"/>
      <c r="E99" s="942"/>
      <c r="F99" s="579"/>
      <c r="G99" s="160" t="s">
        <v>223</v>
      </c>
      <c r="H99" s="885">
        <f>aspec(E24,S24,C99)</f>
        <v>0</v>
      </c>
      <c r="I99" s="886"/>
      <c r="J99" s="887">
        <f t="shared" si="1"/>
        <v>0</v>
      </c>
      <c r="K99" s="888"/>
      <c r="L99" s="158"/>
      <c r="M99" s="943" t="s">
        <v>529</v>
      </c>
      <c r="N99" s="944"/>
      <c r="O99" s="944"/>
      <c r="P99" s="579"/>
      <c r="Q99" s="165" t="s">
        <v>2989</v>
      </c>
      <c r="R99" s="166">
        <f>IFERROR(
  INDEX(PreturiTbl[Suma], MATCH("FOL75BLK140", PreturiTbl[Ierarhie], 0)),
  0
)</f>
        <v>36</v>
      </c>
      <c r="S99" s="164">
        <f t="shared" si="0"/>
        <v>0</v>
      </c>
    </row>
    <row r="100" spans="1:19" ht="12" customHeight="1">
      <c r="A100" s="1166"/>
      <c r="B100" s="565"/>
      <c r="C100" s="940" t="s">
        <v>448</v>
      </c>
      <c r="D100" s="941"/>
      <c r="E100" s="942"/>
      <c r="F100" s="579"/>
      <c r="G100" s="160" t="s">
        <v>223</v>
      </c>
      <c r="H100" s="885">
        <f>aspec(E24,S24,C100)</f>
        <v>0</v>
      </c>
      <c r="I100" s="886"/>
      <c r="J100" s="887">
        <f t="shared" si="1"/>
        <v>0</v>
      </c>
      <c r="K100" s="888"/>
      <c r="L100" s="158"/>
      <c r="M100" s="943" t="s">
        <v>530</v>
      </c>
      <c r="N100" s="944"/>
      <c r="O100" s="944"/>
      <c r="P100" s="579"/>
      <c r="Q100" s="165" t="s">
        <v>2989</v>
      </c>
      <c r="R100" s="166">
        <f>IFERROR(
  INDEX(PreturiTbl[Suma], MATCH("FOL75BLK150", PreturiTbl[Ierarhie], 0)),
  0
)</f>
        <v>39</v>
      </c>
      <c r="S100" s="164">
        <f t="shared" ref="S100:S105" si="2">P100*R100</f>
        <v>0</v>
      </c>
    </row>
    <row r="101" spans="1:19" ht="12" customHeight="1">
      <c r="A101" s="1166"/>
      <c r="B101" s="565"/>
      <c r="C101" s="940" t="s">
        <v>449</v>
      </c>
      <c r="D101" s="941"/>
      <c r="E101" s="942"/>
      <c r="F101" s="579"/>
      <c r="G101" s="160" t="s">
        <v>223</v>
      </c>
      <c r="H101" s="885">
        <f>aspec(E24,S24,C101)</f>
        <v>0</v>
      </c>
      <c r="I101" s="886"/>
      <c r="J101" s="887">
        <f t="shared" si="1"/>
        <v>0</v>
      </c>
      <c r="K101" s="888"/>
      <c r="L101" s="158"/>
      <c r="M101" s="943" t="s">
        <v>531</v>
      </c>
      <c r="N101" s="944"/>
      <c r="O101" s="944"/>
      <c r="P101" s="579"/>
      <c r="Q101" s="165" t="s">
        <v>2989</v>
      </c>
      <c r="R101" s="166">
        <f>IFERROR(
  INDEX(PreturiTbl[Suma], MATCH("FOL75BLK180", PreturiTbl[Ierarhie], 0)),
  0
)</f>
        <v>45.75</v>
      </c>
      <c r="S101" s="164">
        <f t="shared" si="2"/>
        <v>0</v>
      </c>
    </row>
    <row r="102" spans="1:19" ht="12" customHeight="1">
      <c r="A102" s="1166"/>
      <c r="B102" s="565"/>
      <c r="C102" s="940" t="s">
        <v>450</v>
      </c>
      <c r="D102" s="941"/>
      <c r="E102" s="942"/>
      <c r="F102" s="579"/>
      <c r="G102" s="160" t="s">
        <v>223</v>
      </c>
      <c r="H102" s="885">
        <f>aspec(E24,S24,C102)</f>
        <v>0</v>
      </c>
      <c r="I102" s="886"/>
      <c r="J102" s="887">
        <f t="shared" si="1"/>
        <v>0</v>
      </c>
      <c r="K102" s="888"/>
      <c r="L102" s="158"/>
      <c r="M102" s="879" t="s">
        <v>3773</v>
      </c>
      <c r="N102" s="879"/>
      <c r="O102" s="880"/>
      <c r="P102" s="579"/>
      <c r="Q102" s="165" t="s">
        <v>2989</v>
      </c>
      <c r="R102" s="166">
        <f>IFERROR(
  INDEX(PreturiTbl[Suma], MATCH("FOL75BLK200", PreturiTbl[Ierarhie], 0)),
  0
)</f>
        <v>58.5</v>
      </c>
      <c r="S102" s="164">
        <f t="shared" si="2"/>
        <v>0</v>
      </c>
    </row>
    <row r="103" spans="1:19" ht="12" customHeight="1">
      <c r="A103" s="1166"/>
      <c r="B103" s="565"/>
      <c r="C103" s="940" t="s">
        <v>451</v>
      </c>
      <c r="D103" s="941"/>
      <c r="E103" s="942"/>
      <c r="F103" s="579"/>
      <c r="G103" s="160" t="s">
        <v>223</v>
      </c>
      <c r="H103" s="885">
        <f>aspec(E24,S24,C103)</f>
        <v>0</v>
      </c>
      <c r="I103" s="886"/>
      <c r="J103" s="887">
        <f t="shared" si="1"/>
        <v>0</v>
      </c>
      <c r="K103" s="888"/>
      <c r="L103" s="158"/>
      <c r="M103" s="943" t="s">
        <v>2814</v>
      </c>
      <c r="N103" s="944"/>
      <c r="O103" s="944"/>
      <c r="P103" s="579"/>
      <c r="Q103" s="165" t="s">
        <v>2989</v>
      </c>
      <c r="R103" s="166">
        <f>IFERROR(
    INDEX(PreturiTbl[Suma],
        MATCH(
            IF(M103="FOLIE BILKA ALUM. -90GR. -75MP","FAL75BLK090",
                IF(M103="FOLIE BILKA ALUM. -90GR. -30MP","FAL30BLK090","")
            ),
            PreturiTbl[Ierarhie],
            0
        )
    ),
    0
)</f>
        <v>27.75</v>
      </c>
      <c r="S103" s="164">
        <f t="shared" si="2"/>
        <v>0</v>
      </c>
    </row>
    <row r="104" spans="1:19" ht="12" customHeight="1">
      <c r="A104" s="1166"/>
      <c r="B104" s="565"/>
      <c r="C104" s="940" t="s">
        <v>452</v>
      </c>
      <c r="D104" s="941"/>
      <c r="E104" s="942"/>
      <c r="F104" s="579"/>
      <c r="G104" s="160" t="s">
        <v>223</v>
      </c>
      <c r="H104" s="885">
        <f>aspec(E24,S24,C104)</f>
        <v>0</v>
      </c>
      <c r="I104" s="886"/>
      <c r="J104" s="887">
        <f t="shared" ref="J104:J105" si="3">F104*H104</f>
        <v>0</v>
      </c>
      <c r="K104" s="888"/>
      <c r="L104" s="158"/>
      <c r="M104" s="943" t="s">
        <v>2817</v>
      </c>
      <c r="N104" s="944"/>
      <c r="O104" s="944"/>
      <c r="P104" s="579"/>
      <c r="Q104" s="165" t="s">
        <v>2989</v>
      </c>
      <c r="R104" s="166">
        <f>IFERROR(
  INDEX(PreturiTbl[Suma], MATCH("FAL75BLK150", PreturiTbl[Ierarhie], 0)),
  0
)</f>
        <v>47.25</v>
      </c>
      <c r="S104" s="164">
        <f t="shared" si="2"/>
        <v>0</v>
      </c>
    </row>
    <row r="105" spans="1:19" ht="12" customHeight="1">
      <c r="A105" s="1166"/>
      <c r="B105" s="565"/>
      <c r="C105" s="940" t="s">
        <v>453</v>
      </c>
      <c r="D105" s="941"/>
      <c r="E105" s="942"/>
      <c r="F105" s="579"/>
      <c r="G105" s="160" t="s">
        <v>223</v>
      </c>
      <c r="H105" s="885">
        <f>aspec(E24,S24,C105)</f>
        <v>0</v>
      </c>
      <c r="I105" s="886"/>
      <c r="J105" s="887">
        <f t="shared" si="3"/>
        <v>0</v>
      </c>
      <c r="K105" s="888"/>
      <c r="L105" s="158"/>
      <c r="M105" s="879" t="s">
        <v>27818</v>
      </c>
      <c r="N105" s="879"/>
      <c r="O105" s="880"/>
      <c r="P105" s="579"/>
      <c r="Q105" s="165" t="s">
        <v>2989</v>
      </c>
      <c r="R105" s="166">
        <f>IFERROR(
  INDEX(PreturiTbl[Suma], MATCH("FOL50METALU", PreturiTbl[Ierarhie], 0)),
  0
)</f>
        <v>18.18</v>
      </c>
      <c r="S105" s="164">
        <f t="shared" si="2"/>
        <v>0</v>
      </c>
    </row>
    <row r="106" spans="1:19" ht="12" customHeight="1">
      <c r="A106" s="1166"/>
      <c r="B106" s="565"/>
      <c r="C106" s="940"/>
      <c r="D106" s="941"/>
      <c r="E106" s="942"/>
      <c r="F106" s="579"/>
      <c r="G106" s="160" t="s">
        <v>223</v>
      </c>
      <c r="H106" s="934">
        <f>coind(E24,S24,C106)</f>
        <v>0</v>
      </c>
      <c r="I106" s="935"/>
      <c r="J106" s="887">
        <f t="shared" ref="J106:J112" si="4">F106*H106</f>
        <v>0</v>
      </c>
      <c r="K106" s="888"/>
      <c r="L106" s="158"/>
      <c r="M106" s="936" t="s">
        <v>4181</v>
      </c>
      <c r="N106" s="879"/>
      <c r="O106" s="880"/>
      <c r="P106" s="579"/>
      <c r="Q106" s="165" t="s">
        <v>2989</v>
      </c>
      <c r="R106" s="166">
        <f>folie(M106)</f>
        <v>20.13</v>
      </c>
      <c r="S106" s="164">
        <f t="shared" ref="S106:S111" si="5">P105*R106</f>
        <v>0</v>
      </c>
    </row>
    <row r="107" spans="1:19" ht="12" customHeight="1">
      <c r="A107" s="1166"/>
      <c r="B107" s="565"/>
      <c r="C107" s="940"/>
      <c r="D107" s="941"/>
      <c r="E107" s="942"/>
      <c r="F107" s="579"/>
      <c r="G107" s="160" t="s">
        <v>223</v>
      </c>
      <c r="H107" s="934">
        <f>subc(E24,S24,C107)</f>
        <v>0</v>
      </c>
      <c r="I107" s="935"/>
      <c r="J107" s="887">
        <f t="shared" si="4"/>
        <v>0</v>
      </c>
      <c r="K107" s="888"/>
      <c r="L107" s="158"/>
      <c r="M107" s="936" t="s">
        <v>4176</v>
      </c>
      <c r="N107" s="879"/>
      <c r="O107" s="880"/>
      <c r="P107" s="579"/>
      <c r="Q107" s="165" t="s">
        <v>2989</v>
      </c>
      <c r="R107" s="166">
        <f>folie(M107)</f>
        <v>10.89</v>
      </c>
      <c r="S107" s="164">
        <f t="shared" si="5"/>
        <v>0</v>
      </c>
    </row>
    <row r="108" spans="1:19" ht="12" customHeight="1">
      <c r="A108" s="1166"/>
      <c r="B108" s="565"/>
      <c r="C108" s="940"/>
      <c r="D108" s="941"/>
      <c r="E108" s="942"/>
      <c r="F108" s="579"/>
      <c r="G108" s="160" t="s">
        <v>223</v>
      </c>
      <c r="H108" s="934">
        <f>cin(E24,S24,C108)</f>
        <v>0</v>
      </c>
      <c r="I108" s="935"/>
      <c r="J108" s="887">
        <f t="shared" si="4"/>
        <v>0</v>
      </c>
      <c r="K108" s="888"/>
      <c r="L108" s="158"/>
      <c r="M108" s="936" t="s">
        <v>4176</v>
      </c>
      <c r="N108" s="879"/>
      <c r="O108" s="880"/>
      <c r="P108" s="579"/>
      <c r="Q108" s="165" t="s">
        <v>2989</v>
      </c>
      <c r="R108" s="166">
        <f>folie(M108)</f>
        <v>10.89</v>
      </c>
      <c r="S108" s="164">
        <f t="shared" si="5"/>
        <v>0</v>
      </c>
    </row>
    <row r="109" spans="1:19" ht="12" customHeight="1">
      <c r="A109" s="1166"/>
      <c r="B109" s="565"/>
      <c r="C109" s="940"/>
      <c r="D109" s="941"/>
      <c r="E109" s="942"/>
      <c r="F109" s="579"/>
      <c r="G109" s="160" t="s">
        <v>223</v>
      </c>
      <c r="H109" s="934">
        <f>cex(E24,S24,C109)</f>
        <v>0</v>
      </c>
      <c r="I109" s="935"/>
      <c r="J109" s="887">
        <f t="shared" si="4"/>
        <v>0</v>
      </c>
      <c r="K109" s="888"/>
      <c r="L109" s="158"/>
      <c r="M109" s="943" t="s">
        <v>2752</v>
      </c>
      <c r="N109" s="944"/>
      <c r="O109" s="944"/>
      <c r="P109" s="579"/>
      <c r="Q109" s="165" t="s">
        <v>2989</v>
      </c>
      <c r="R109" s="166">
        <f>IFERROR(
  INDEX(PreturiTbl[Suma], MATCH("FOLVE150300", PreturiTbl[Ierarhie], 0)),
  0
)</f>
        <v>156.38</v>
      </c>
      <c r="S109" s="164">
        <f t="shared" si="5"/>
        <v>0</v>
      </c>
    </row>
    <row r="110" spans="1:19" ht="12" customHeight="1">
      <c r="A110" s="1166"/>
      <c r="B110" s="565"/>
      <c r="C110" s="940"/>
      <c r="D110" s="941"/>
      <c r="E110" s="942"/>
      <c r="F110" s="579"/>
      <c r="G110" s="160" t="s">
        <v>223</v>
      </c>
      <c r="H110" s="934">
        <f>profil(E24,S24,C110)</f>
        <v>0</v>
      </c>
      <c r="I110" s="935"/>
      <c r="J110" s="887">
        <f t="shared" si="4"/>
        <v>0</v>
      </c>
      <c r="K110" s="888"/>
      <c r="L110" s="158"/>
      <c r="M110" s="943" t="s">
        <v>2818</v>
      </c>
      <c r="N110" s="944"/>
      <c r="O110" s="944"/>
      <c r="P110" s="579"/>
      <c r="Q110" s="165" t="s">
        <v>2989</v>
      </c>
      <c r="R110" s="166">
        <f>IFERROR(
  INDEX(PreturiTbl[Suma], MATCH("COVVENTL300", PreturiTbl[Ierarhie], 0)),
  0
)</f>
        <v>109.2</v>
      </c>
      <c r="S110" s="164">
        <f t="shared" si="5"/>
        <v>0</v>
      </c>
    </row>
    <row r="111" spans="1:19" ht="12" customHeight="1">
      <c r="A111" s="1166"/>
      <c r="B111" s="565"/>
      <c r="C111" s="879"/>
      <c r="D111" s="879"/>
      <c r="E111" s="880"/>
      <c r="F111" s="579"/>
      <c r="G111" s="160" t="s">
        <v>223</v>
      </c>
      <c r="H111" s="934">
        <f>GetPretCalota(C111)</f>
        <v>0</v>
      </c>
      <c r="I111" s="935"/>
      <c r="J111" s="887">
        <f t="shared" si="4"/>
        <v>0</v>
      </c>
      <c r="K111" s="888"/>
      <c r="L111" s="158"/>
      <c r="M111" s="940" t="s">
        <v>570</v>
      </c>
      <c r="N111" s="941"/>
      <c r="O111" s="942"/>
      <c r="Q111" s="167" t="s">
        <v>223</v>
      </c>
      <c r="R111" s="166">
        <f>unelte(M111)</f>
        <v>23.22</v>
      </c>
      <c r="S111" s="164">
        <f t="shared" si="5"/>
        <v>0</v>
      </c>
    </row>
    <row r="112" spans="1:19" ht="12" customHeight="1" thickBot="1">
      <c r="A112" s="711"/>
      <c r="B112" s="712"/>
      <c r="C112" s="940" t="s">
        <v>504</v>
      </c>
      <c r="D112" s="941"/>
      <c r="E112" s="942"/>
      <c r="F112" s="713"/>
      <c r="G112" s="160" t="s">
        <v>223</v>
      </c>
      <c r="H112" s="934">
        <f>plana(E24,S24)</f>
        <v>0</v>
      </c>
      <c r="I112" s="935"/>
      <c r="J112" s="887">
        <f t="shared" si="4"/>
        <v>0</v>
      </c>
      <c r="K112" s="888"/>
      <c r="L112" s="158"/>
      <c r="M112" s="931" t="s">
        <v>564</v>
      </c>
      <c r="N112" s="932"/>
      <c r="O112" s="933"/>
      <c r="P112" s="579"/>
      <c r="Q112" s="167" t="s">
        <v>223</v>
      </c>
      <c r="R112" s="166">
        <f>unelte(M112)</f>
        <v>116.1</v>
      </c>
      <c r="S112" s="164">
        <f>P112*R112</f>
        <v>0</v>
      </c>
    </row>
    <row r="113" spans="1:19" ht="11.25" customHeight="1" thickBot="1">
      <c r="A113" s="946" t="s">
        <v>21</v>
      </c>
      <c r="C113" s="948" t="s">
        <v>2991</v>
      </c>
      <c r="D113" s="949"/>
      <c r="E113" s="949"/>
      <c r="F113" s="949"/>
      <c r="G113" s="950">
        <f>_FC_SUPRAFATA*OFERTA_PRET_INVELITOARE</f>
        <v>0</v>
      </c>
      <c r="H113" s="950"/>
      <c r="I113" s="950"/>
      <c r="J113" s="951"/>
      <c r="K113" s="1132" t="s">
        <v>2832</v>
      </c>
      <c r="L113" s="1133"/>
      <c r="M113" s="1133"/>
      <c r="N113" s="1134"/>
      <c r="O113" s="413"/>
      <c r="P113" s="414" t="s">
        <v>2833</v>
      </c>
      <c r="Q113" s="1141">
        <f>G113*(1-_OFERTA_DISCOUNT_INVELITOARE)</f>
        <v>0</v>
      </c>
      <c r="R113" s="950"/>
      <c r="S113" s="951"/>
    </row>
    <row r="114" spans="1:19" ht="11.25" customHeight="1" thickBot="1">
      <c r="A114" s="946"/>
      <c r="C114" s="948" t="s">
        <v>2992</v>
      </c>
      <c r="D114" s="949"/>
      <c r="E114" s="949"/>
      <c r="F114" s="949"/>
      <c r="G114" s="1155">
        <f>_FC_SUPRAFATA2*R36</f>
        <v>0</v>
      </c>
      <c r="H114" s="1156"/>
      <c r="I114" s="1156"/>
      <c r="J114" s="1157"/>
      <c r="K114" s="1135"/>
      <c r="L114" s="1136"/>
      <c r="M114" s="1136"/>
      <c r="N114" s="1137"/>
      <c r="O114" s="580"/>
      <c r="P114" s="414" t="s">
        <v>2833</v>
      </c>
      <c r="Q114" s="1158">
        <f>G114*(1-_OFERTA_DISCOUNT_INVELITOARE2)</f>
        <v>0</v>
      </c>
      <c r="R114" s="1156"/>
      <c r="S114" s="1157"/>
    </row>
    <row r="115" spans="1:19" ht="11.25" customHeight="1">
      <c r="A115" s="946"/>
      <c r="C115" s="1152" t="s">
        <v>2993</v>
      </c>
      <c r="D115" s="1153"/>
      <c r="E115" s="1153"/>
      <c r="F115" s="1154"/>
      <c r="G115" s="1155">
        <f>M49*R49</f>
        <v>0</v>
      </c>
      <c r="H115" s="1156"/>
      <c r="I115" s="1156"/>
      <c r="J115" s="1157"/>
      <c r="K115" s="1135"/>
      <c r="L115" s="1136"/>
      <c r="M115" s="1136"/>
      <c r="N115" s="1137"/>
      <c r="O115" s="580"/>
      <c r="P115" s="414" t="s">
        <v>2833</v>
      </c>
      <c r="Q115" s="1158">
        <f>G115*(1-_OFERTA_DISCOUNT_SIPCA)</f>
        <v>0</v>
      </c>
      <c r="R115" s="1156"/>
      <c r="S115" s="1157"/>
    </row>
    <row r="116" spans="1:19" ht="11.25" customHeight="1">
      <c r="A116" s="946"/>
      <c r="C116" s="954" t="s">
        <v>2434</v>
      </c>
      <c r="D116" s="955"/>
      <c r="E116" s="955"/>
      <c r="F116" s="955"/>
      <c r="G116" s="958">
        <f>SUM(J64:K112)</f>
        <v>0</v>
      </c>
      <c r="H116" s="958"/>
      <c r="I116" s="958"/>
      <c r="J116" s="959"/>
      <c r="K116" s="1135"/>
      <c r="L116" s="1136"/>
      <c r="M116" s="1136"/>
      <c r="N116" s="1137"/>
      <c r="O116" s="415"/>
      <c r="P116" s="416" t="s">
        <v>2833</v>
      </c>
      <c r="Q116" s="1142">
        <f>G116*(1-_OFERTA_DISCOUNT_ACCESORII)</f>
        <v>0</v>
      </c>
      <c r="R116" s="958"/>
      <c r="S116" s="959"/>
    </row>
    <row r="117" spans="1:19" ht="11.25" customHeight="1" thickBot="1">
      <c r="A117" s="946"/>
      <c r="C117" s="952" t="s">
        <v>2435</v>
      </c>
      <c r="D117" s="953"/>
      <c r="E117" s="953"/>
      <c r="F117" s="953"/>
      <c r="G117" s="956">
        <f>SUM(S64:S112)</f>
        <v>0</v>
      </c>
      <c r="H117" s="956"/>
      <c r="I117" s="956"/>
      <c r="J117" s="957"/>
      <c r="K117" s="1138"/>
      <c r="L117" s="1139"/>
      <c r="M117" s="1139"/>
      <c r="N117" s="1140"/>
      <c r="O117" s="417"/>
      <c r="P117" s="418" t="s">
        <v>2833</v>
      </c>
      <c r="Q117" s="1143">
        <f>G117*(1-_OFERTA_DISCOUNT_AUXILIARE)</f>
        <v>0</v>
      </c>
      <c r="R117" s="956"/>
      <c r="S117" s="957"/>
    </row>
    <row r="118" spans="1:19" ht="12" customHeight="1" thickBot="1">
      <c r="A118" s="946"/>
      <c r="B118" s="102"/>
      <c r="C118" s="1144"/>
      <c r="D118" s="1144"/>
      <c r="E118" s="1144"/>
      <c r="F118" s="1144"/>
      <c r="G118" s="1144"/>
      <c r="H118" s="1145"/>
      <c r="I118" s="1149" t="s">
        <v>2294</v>
      </c>
      <c r="J118" s="1150"/>
      <c r="K118" s="1150"/>
      <c r="L118" s="1150"/>
      <c r="M118" s="1150"/>
      <c r="N118" s="1151"/>
      <c r="O118" s="1129">
        <f>SUM(Q113:S117)</f>
        <v>0</v>
      </c>
      <c r="P118" s="1130"/>
      <c r="Q118" s="1130"/>
      <c r="R118" s="1131"/>
      <c r="S118" s="1159"/>
    </row>
    <row r="119" spans="1:19" ht="12" customHeight="1" thickBot="1">
      <c r="A119" s="946"/>
      <c r="C119" s="1146"/>
      <c r="D119" s="1146"/>
      <c r="E119" s="1146"/>
      <c r="F119" s="1146"/>
      <c r="G119" s="1146"/>
      <c r="H119" s="748"/>
      <c r="I119" s="1149" t="s">
        <v>12229</v>
      </c>
      <c r="J119" s="1150"/>
      <c r="K119" s="1150"/>
      <c r="L119" s="1150"/>
      <c r="M119" s="1150"/>
      <c r="N119" s="1151"/>
      <c r="O119" s="1129">
        <f>O118*0.21</f>
        <v>0</v>
      </c>
      <c r="P119" s="1130"/>
      <c r="Q119" s="1130"/>
      <c r="R119" s="1131"/>
      <c r="S119" s="1160"/>
    </row>
    <row r="120" spans="1:19" ht="14.25" customHeight="1" thickBot="1">
      <c r="A120" s="947"/>
      <c r="B120" s="102"/>
      <c r="C120" s="1147"/>
      <c r="D120" s="1147"/>
      <c r="E120" s="1147"/>
      <c r="F120" s="1147"/>
      <c r="G120" s="1147"/>
      <c r="H120" s="1148"/>
      <c r="I120" s="1126" t="s">
        <v>2433</v>
      </c>
      <c r="J120" s="1127"/>
      <c r="K120" s="1127"/>
      <c r="L120" s="1127"/>
      <c r="M120" s="1127"/>
      <c r="N120" s="1128"/>
      <c r="O120" s="1129">
        <f>O118+O119</f>
        <v>0</v>
      </c>
      <c r="P120" s="1130"/>
      <c r="Q120" s="1130"/>
      <c r="R120" s="1131"/>
      <c r="S120" s="1161"/>
    </row>
  </sheetData>
  <sheetProtection algorithmName="SHA-512" hashValue="RKAxgelHvtBoK2MlrWoP5HwcKvFzcGUtjjI2GaBpb4ZzCrlX2CLLmeifwt82GGCONs0b1w35FbGEPviltgG/QA==" saltValue="mXq1GARKlcrG3tx6rjmpsw==" spinCount="100000" sheet="1" autoFilter="0"/>
  <scenarios current="0">
    <scenario name="Pret" count="1" user="User" comment="Created by User on 12/7/2012">
      <inputCells r="S23" val=""/>
    </scenario>
  </scenarios>
  <customSheetViews>
    <customSheetView guid="{50E8AEAD-E64F-411E-A648-6357A5CCDCC7}">
      <selection activeCell="P23" sqref="P23"/>
      <pageMargins left="0.25" right="0.25" top="0.25" bottom="0.25" header="0.3" footer="0.3"/>
      <pageSetup paperSize="9" orientation="portrait" r:id="rId1"/>
    </customSheetView>
  </customSheetViews>
  <mergeCells count="424">
    <mergeCell ref="C36:D36"/>
    <mergeCell ref="C49:D49"/>
    <mergeCell ref="H99:I99"/>
    <mergeCell ref="A63:A111"/>
    <mergeCell ref="M102:O102"/>
    <mergeCell ref="A61:K61"/>
    <mergeCell ref="M61:S61"/>
    <mergeCell ref="M75:O75"/>
    <mergeCell ref="J83:K83"/>
    <mergeCell ref="J84:K84"/>
    <mergeCell ref="J85:K85"/>
    <mergeCell ref="J86:K86"/>
    <mergeCell ref="M70:O70"/>
    <mergeCell ref="M68:O68"/>
    <mergeCell ref="J76:K76"/>
    <mergeCell ref="J77:K77"/>
    <mergeCell ref="J78:K78"/>
    <mergeCell ref="J79:K79"/>
    <mergeCell ref="M63:O63"/>
    <mergeCell ref="M65:O65"/>
    <mergeCell ref="M73:O73"/>
    <mergeCell ref="M111:O111"/>
    <mergeCell ref="J82:K82"/>
    <mergeCell ref="J87:K87"/>
    <mergeCell ref="J89:K89"/>
    <mergeCell ref="J90:K90"/>
    <mergeCell ref="J91:K91"/>
    <mergeCell ref="J92:K92"/>
    <mergeCell ref="M87:O87"/>
    <mergeCell ref="M89:O89"/>
    <mergeCell ref="M92:O92"/>
    <mergeCell ref="M91:O91"/>
    <mergeCell ref="M80:O80"/>
    <mergeCell ref="M82:O82"/>
    <mergeCell ref="M88:O88"/>
    <mergeCell ref="M84:O84"/>
    <mergeCell ref="M81:O81"/>
    <mergeCell ref="M90:O90"/>
    <mergeCell ref="M85:O85"/>
    <mergeCell ref="O118:R118"/>
    <mergeCell ref="C104:E104"/>
    <mergeCell ref="J96:K96"/>
    <mergeCell ref="J97:K97"/>
    <mergeCell ref="C115:F115"/>
    <mergeCell ref="G115:J115"/>
    <mergeCell ref="C114:F114"/>
    <mergeCell ref="G114:J114"/>
    <mergeCell ref="Q114:S114"/>
    <mergeCell ref="Q115:S115"/>
    <mergeCell ref="J102:K102"/>
    <mergeCell ref="M97:O97"/>
    <mergeCell ref="J101:K101"/>
    <mergeCell ref="J100:K100"/>
    <mergeCell ref="C105:E105"/>
    <mergeCell ref="C106:E106"/>
    <mergeCell ref="C107:E107"/>
    <mergeCell ref="C108:E108"/>
    <mergeCell ref="C109:E109"/>
    <mergeCell ref="C110:E110"/>
    <mergeCell ref="C112:E112"/>
    <mergeCell ref="S118:S120"/>
    <mergeCell ref="I119:N119"/>
    <mergeCell ref="O119:R119"/>
    <mergeCell ref="I120:N120"/>
    <mergeCell ref="O120:R120"/>
    <mergeCell ref="M100:O100"/>
    <mergeCell ref="M101:O101"/>
    <mergeCell ref="K113:N117"/>
    <mergeCell ref="Q113:S113"/>
    <mergeCell ref="Q116:S116"/>
    <mergeCell ref="Q117:S117"/>
    <mergeCell ref="H101:I101"/>
    <mergeCell ref="H102:I102"/>
    <mergeCell ref="H103:I103"/>
    <mergeCell ref="H104:I104"/>
    <mergeCell ref="H105:I105"/>
    <mergeCell ref="H106:I106"/>
    <mergeCell ref="H107:I107"/>
    <mergeCell ref="H108:I108"/>
    <mergeCell ref="M108:O108"/>
    <mergeCell ref="M109:O109"/>
    <mergeCell ref="M110:O110"/>
    <mergeCell ref="C118:H120"/>
    <mergeCell ref="I118:N118"/>
    <mergeCell ref="M103:O103"/>
    <mergeCell ref="M104:O104"/>
    <mergeCell ref="J103:K103"/>
    <mergeCell ref="C80:E80"/>
    <mergeCell ref="C81:E81"/>
    <mergeCell ref="C63:E63"/>
    <mergeCell ref="C64:E64"/>
    <mergeCell ref="C65:E65"/>
    <mergeCell ref="C66:E66"/>
    <mergeCell ref="J66:K66"/>
    <mergeCell ref="H66:I66"/>
    <mergeCell ref="M64:O64"/>
    <mergeCell ref="C71:E71"/>
    <mergeCell ref="H67:I67"/>
    <mergeCell ref="H68:I68"/>
    <mergeCell ref="H69:I69"/>
    <mergeCell ref="H70:I70"/>
    <mergeCell ref="H71:I71"/>
    <mergeCell ref="C67:E67"/>
    <mergeCell ref="C68:E68"/>
    <mergeCell ref="J72:K72"/>
    <mergeCell ref="J80:K80"/>
    <mergeCell ref="J75:K75"/>
    <mergeCell ref="C69:E69"/>
    <mergeCell ref="C70:E70"/>
    <mergeCell ref="M74:O74"/>
    <mergeCell ref="M78:O78"/>
    <mergeCell ref="M76:O76"/>
    <mergeCell ref="H75:I75"/>
    <mergeCell ref="M72:O72"/>
    <mergeCell ref="C79:E79"/>
    <mergeCell ref="M71:O71"/>
    <mergeCell ref="M69:O69"/>
    <mergeCell ref="M67:O67"/>
    <mergeCell ref="J67:K67"/>
    <mergeCell ref="J68:K68"/>
    <mergeCell ref="J69:K69"/>
    <mergeCell ref="J70:K70"/>
    <mergeCell ref="J71:K71"/>
    <mergeCell ref="J74:K74"/>
    <mergeCell ref="M79:O79"/>
    <mergeCell ref="P4:S4"/>
    <mergeCell ref="P5:S5"/>
    <mergeCell ref="K14:O14"/>
    <mergeCell ref="F19:S19"/>
    <mergeCell ref="J98:K98"/>
    <mergeCell ref="J99:K99"/>
    <mergeCell ref="P10:S10"/>
    <mergeCell ref="C25:F25"/>
    <mergeCell ref="R25:S25"/>
    <mergeCell ref="C15:J17"/>
    <mergeCell ref="C18:E18"/>
    <mergeCell ref="F18:J18"/>
    <mergeCell ref="I23:L23"/>
    <mergeCell ref="C22:G22"/>
    <mergeCell ref="C21:E21"/>
    <mergeCell ref="R23:S23"/>
    <mergeCell ref="E23:H23"/>
    <mergeCell ref="M25:Q25"/>
    <mergeCell ref="M24:O24"/>
    <mergeCell ref="P36:Q36"/>
    <mergeCell ref="C38:F38"/>
    <mergeCell ref="C4:E4"/>
    <mergeCell ref="M77:O77"/>
    <mergeCell ref="P14:S14"/>
    <mergeCell ref="P13:S13"/>
    <mergeCell ref="F14:J14"/>
    <mergeCell ref="P16:S16"/>
    <mergeCell ref="K17:O17"/>
    <mergeCell ref="K18:O18"/>
    <mergeCell ref="P17:S17"/>
    <mergeCell ref="F20:S20"/>
    <mergeCell ref="K15:O15"/>
    <mergeCell ref="C20:E20"/>
    <mergeCell ref="F21:S21"/>
    <mergeCell ref="H96:I96"/>
    <mergeCell ref="H97:I97"/>
    <mergeCell ref="H98:I98"/>
    <mergeCell ref="F13:J13"/>
    <mergeCell ref="C19:E19"/>
    <mergeCell ref="C14:E14"/>
    <mergeCell ref="C13:E13"/>
    <mergeCell ref="P15:S15"/>
    <mergeCell ref="M38:Q38"/>
    <mergeCell ref="R38:S38"/>
    <mergeCell ref="J25:K25"/>
    <mergeCell ref="P22:S22"/>
    <mergeCell ref="G45:I45"/>
    <mergeCell ref="M45:N45"/>
    <mergeCell ref="Q45:R45"/>
    <mergeCell ref="G46:I46"/>
    <mergeCell ref="P35:S35"/>
    <mergeCell ref="C37:D37"/>
    <mergeCell ref="G38:I38"/>
    <mergeCell ref="J38:K38"/>
    <mergeCell ref="G41:I41"/>
    <mergeCell ref="P23:Q23"/>
    <mergeCell ref="M41:N41"/>
    <mergeCell ref="A1:A18"/>
    <mergeCell ref="C2:J2"/>
    <mergeCell ref="K2:S2"/>
    <mergeCell ref="B1:S1"/>
    <mergeCell ref="C6:E6"/>
    <mergeCell ref="B4:B21"/>
    <mergeCell ref="K3:O3"/>
    <mergeCell ref="K4:O4"/>
    <mergeCell ref="K5:O5"/>
    <mergeCell ref="K6:O6"/>
    <mergeCell ref="K7:O7"/>
    <mergeCell ref="K16:O16"/>
    <mergeCell ref="K13:O13"/>
    <mergeCell ref="F6:J6"/>
    <mergeCell ref="P18:S18"/>
    <mergeCell ref="P12:S12"/>
    <mergeCell ref="P3:S3"/>
    <mergeCell ref="A19:A21"/>
    <mergeCell ref="F8:J12"/>
    <mergeCell ref="C3:E3"/>
    <mergeCell ref="F3:J3"/>
    <mergeCell ref="K12:O12"/>
    <mergeCell ref="F4:J4"/>
    <mergeCell ref="C5:E5"/>
    <mergeCell ref="P9:S9"/>
    <mergeCell ref="P6:S6"/>
    <mergeCell ref="F5:J5"/>
    <mergeCell ref="C7:J7"/>
    <mergeCell ref="C8:E12"/>
    <mergeCell ref="K11:O11"/>
    <mergeCell ref="P8:S8"/>
    <mergeCell ref="P7:S7"/>
    <mergeCell ref="K8:O8"/>
    <mergeCell ref="K9:O9"/>
    <mergeCell ref="K10:O10"/>
    <mergeCell ref="P11:S11"/>
    <mergeCell ref="B23:B32"/>
    <mergeCell ref="G25:I25"/>
    <mergeCell ref="C24:D24"/>
    <mergeCell ref="G24:H24"/>
    <mergeCell ref="I24:L24"/>
    <mergeCell ref="C35:G35"/>
    <mergeCell ref="H35:L35"/>
    <mergeCell ref="M35:N35"/>
    <mergeCell ref="G27:I27"/>
    <mergeCell ref="G28:I28"/>
    <mergeCell ref="G29:I29"/>
    <mergeCell ref="G30:I30"/>
    <mergeCell ref="G31:I31"/>
    <mergeCell ref="G32:I32"/>
    <mergeCell ref="M33:N33"/>
    <mergeCell ref="E24:F24"/>
    <mergeCell ref="M23:N23"/>
    <mergeCell ref="C23:D23"/>
    <mergeCell ref="Q41:R41"/>
    <mergeCell ref="G26:I26"/>
    <mergeCell ref="M26:N26"/>
    <mergeCell ref="Q26:R26"/>
    <mergeCell ref="H64:I64"/>
    <mergeCell ref="H65:I65"/>
    <mergeCell ref="H63:I63"/>
    <mergeCell ref="J63:K63"/>
    <mergeCell ref="A60:S60"/>
    <mergeCell ref="C48:S48"/>
    <mergeCell ref="E49:H49"/>
    <mergeCell ref="I49:L49"/>
    <mergeCell ref="M49:N49"/>
    <mergeCell ref="P49:Q49"/>
    <mergeCell ref="R49:S49"/>
    <mergeCell ref="C50:D50"/>
    <mergeCell ref="E50:F50"/>
    <mergeCell ref="G50:H50"/>
    <mergeCell ref="I50:L50"/>
    <mergeCell ref="M50:O50"/>
    <mergeCell ref="C51:F51"/>
    <mergeCell ref="G51:I51"/>
    <mergeCell ref="Q27:R27"/>
    <mergeCell ref="A23:A33"/>
    <mergeCell ref="A113:A120"/>
    <mergeCell ref="C113:F113"/>
    <mergeCell ref="G113:J113"/>
    <mergeCell ref="C117:F117"/>
    <mergeCell ref="C116:F116"/>
    <mergeCell ref="G117:J117"/>
    <mergeCell ref="G116:J116"/>
    <mergeCell ref="C72:E72"/>
    <mergeCell ref="C73:E73"/>
    <mergeCell ref="H80:I80"/>
    <mergeCell ref="H81:I81"/>
    <mergeCell ref="H82:I82"/>
    <mergeCell ref="H83:I83"/>
    <mergeCell ref="H84:I84"/>
    <mergeCell ref="H85:I85"/>
    <mergeCell ref="H86:I86"/>
    <mergeCell ref="C74:E74"/>
    <mergeCell ref="C75:E75"/>
    <mergeCell ref="C76:E76"/>
    <mergeCell ref="H72:I72"/>
    <mergeCell ref="H73:I73"/>
    <mergeCell ref="H78:I78"/>
    <mergeCell ref="H79:I79"/>
    <mergeCell ref="H74:I74"/>
    <mergeCell ref="M99:O99"/>
    <mergeCell ref="M94:O94"/>
    <mergeCell ref="M95:O95"/>
    <mergeCell ref="M93:O93"/>
    <mergeCell ref="M83:O83"/>
    <mergeCell ref="C92:E92"/>
    <mergeCell ref="C93:E93"/>
    <mergeCell ref="C94:E94"/>
    <mergeCell ref="C95:E95"/>
    <mergeCell ref="H87:I87"/>
    <mergeCell ref="H88:I88"/>
    <mergeCell ref="H89:I89"/>
    <mergeCell ref="H90:I90"/>
    <mergeCell ref="H91:I91"/>
    <mergeCell ref="H92:I92"/>
    <mergeCell ref="C96:E96"/>
    <mergeCell ref="H94:I94"/>
    <mergeCell ref="J95:K95"/>
    <mergeCell ref="J93:K93"/>
    <mergeCell ref="J94:K94"/>
    <mergeCell ref="J88:K88"/>
    <mergeCell ref="M98:O98"/>
    <mergeCell ref="M86:O86"/>
    <mergeCell ref="M96:O96"/>
    <mergeCell ref="C111:E111"/>
    <mergeCell ref="H22:L22"/>
    <mergeCell ref="H111:I111"/>
    <mergeCell ref="C86:E86"/>
    <mergeCell ref="C97:E97"/>
    <mergeCell ref="C98:E98"/>
    <mergeCell ref="C99:E99"/>
    <mergeCell ref="C100:E100"/>
    <mergeCell ref="C101:E101"/>
    <mergeCell ref="C102:E102"/>
    <mergeCell ref="C103:E103"/>
    <mergeCell ref="H100:I100"/>
    <mergeCell ref="C87:E87"/>
    <mergeCell ref="C88:E88"/>
    <mergeCell ref="C89:E89"/>
    <mergeCell ref="C90:E90"/>
    <mergeCell ref="C91:E91"/>
    <mergeCell ref="C82:E82"/>
    <mergeCell ref="C83:E83"/>
    <mergeCell ref="C84:E84"/>
    <mergeCell ref="C85:E85"/>
    <mergeCell ref="J81:K81"/>
    <mergeCell ref="C77:E77"/>
    <mergeCell ref="C78:E78"/>
    <mergeCell ref="M22:N22"/>
    <mergeCell ref="M112:O112"/>
    <mergeCell ref="H110:I110"/>
    <mergeCell ref="H112:I112"/>
    <mergeCell ref="J104:K104"/>
    <mergeCell ref="J105:K105"/>
    <mergeCell ref="J106:K106"/>
    <mergeCell ref="J107:K107"/>
    <mergeCell ref="J108:K108"/>
    <mergeCell ref="J109:K109"/>
    <mergeCell ref="J110:K110"/>
    <mergeCell ref="J112:K112"/>
    <mergeCell ref="H109:I109"/>
    <mergeCell ref="M106:O106"/>
    <mergeCell ref="M107:O107"/>
    <mergeCell ref="G39:I39"/>
    <mergeCell ref="M39:N39"/>
    <mergeCell ref="G42:I42"/>
    <mergeCell ref="M42:N42"/>
    <mergeCell ref="G52:I52"/>
    <mergeCell ref="M52:N52"/>
    <mergeCell ref="G58:I58"/>
    <mergeCell ref="M58:N58"/>
    <mergeCell ref="J111:K111"/>
    <mergeCell ref="Q28:R28"/>
    <mergeCell ref="Q29:R29"/>
    <mergeCell ref="Q30:R30"/>
    <mergeCell ref="Q31:R31"/>
    <mergeCell ref="Q32:R32"/>
    <mergeCell ref="M27:N27"/>
    <mergeCell ref="M28:N28"/>
    <mergeCell ref="M29:N29"/>
    <mergeCell ref="M30:N30"/>
    <mergeCell ref="M31:N31"/>
    <mergeCell ref="M32:N32"/>
    <mergeCell ref="Q39:R39"/>
    <mergeCell ref="G40:I40"/>
    <mergeCell ref="M40:N40"/>
    <mergeCell ref="Q40:R40"/>
    <mergeCell ref="G33:I33"/>
    <mergeCell ref="Q33:R33"/>
    <mergeCell ref="R36:S36"/>
    <mergeCell ref="E36:H36"/>
    <mergeCell ref="I36:L36"/>
    <mergeCell ref="M36:N36"/>
    <mergeCell ref="E37:F37"/>
    <mergeCell ref="G37:H37"/>
    <mergeCell ref="I37:L37"/>
    <mergeCell ref="M37:O37"/>
    <mergeCell ref="Q42:R42"/>
    <mergeCell ref="G43:I43"/>
    <mergeCell ref="M43:N43"/>
    <mergeCell ref="Q43:R43"/>
    <mergeCell ref="G44:I44"/>
    <mergeCell ref="M44:N44"/>
    <mergeCell ref="Q44:R44"/>
    <mergeCell ref="M46:N46"/>
    <mergeCell ref="Q46:R46"/>
    <mergeCell ref="Q52:R52"/>
    <mergeCell ref="G53:I53"/>
    <mergeCell ref="M53:N53"/>
    <mergeCell ref="Q53:R53"/>
    <mergeCell ref="G54:I54"/>
    <mergeCell ref="M54:N54"/>
    <mergeCell ref="Q54:R54"/>
    <mergeCell ref="R51:S51"/>
    <mergeCell ref="J51:K51"/>
    <mergeCell ref="M51:Q51"/>
    <mergeCell ref="M105:O105"/>
    <mergeCell ref="Q58:R58"/>
    <mergeCell ref="G59:I59"/>
    <mergeCell ref="M59:N59"/>
    <mergeCell ref="Q59:R59"/>
    <mergeCell ref="G55:I55"/>
    <mergeCell ref="M55:N55"/>
    <mergeCell ref="Q55:R55"/>
    <mergeCell ref="G56:I56"/>
    <mergeCell ref="M56:N56"/>
    <mergeCell ref="Q56:R56"/>
    <mergeCell ref="G57:I57"/>
    <mergeCell ref="M57:N57"/>
    <mergeCell ref="Q57:R57"/>
    <mergeCell ref="H93:I93"/>
    <mergeCell ref="H95:I95"/>
    <mergeCell ref="H76:I76"/>
    <mergeCell ref="H77:I77"/>
    <mergeCell ref="J73:K73"/>
    <mergeCell ref="M62:S62"/>
    <mergeCell ref="J64:K64"/>
    <mergeCell ref="J65:K65"/>
    <mergeCell ref="M66:O66"/>
    <mergeCell ref="C62:K62"/>
  </mergeCells>
  <phoneticPr fontId="96" type="noConversion"/>
  <conditionalFormatting sqref="P24">
    <cfRule type="expression" priority="28">
      <formula>"If(e23=""Bilka 35"",p24=1.2)"</formula>
    </cfRule>
  </conditionalFormatting>
  <conditionalFormatting sqref="H66:H112">
    <cfRule type="cellIs" dxfId="41" priority="26" operator="equal">
      <formula>0</formula>
    </cfRule>
    <cfRule type="cellIs" dxfId="40" priority="27" operator="equal">
      <formula>"0.00 Euro"</formula>
    </cfRule>
  </conditionalFormatting>
  <conditionalFormatting sqref="R64:R112">
    <cfRule type="cellIs" dxfId="39" priority="25" operator="equal">
      <formula>0</formula>
    </cfRule>
  </conditionalFormatting>
  <conditionalFormatting sqref="R23:S23">
    <cfRule type="cellIs" dxfId="38" priority="24" operator="equal">
      <formula>0</formula>
    </cfRule>
  </conditionalFormatting>
  <conditionalFormatting sqref="P37">
    <cfRule type="expression" priority="23">
      <formula>"If(e23=""Bilka 35"",p24=1.2)"</formula>
    </cfRule>
  </conditionalFormatting>
  <conditionalFormatting sqref="R36:S36">
    <cfRule type="cellIs" dxfId="37" priority="22" operator="equal">
      <formula>0</formula>
    </cfRule>
  </conditionalFormatting>
  <conditionalFormatting sqref="P50">
    <cfRule type="expression" priority="21">
      <formula>"If(e23=""Bilka 35"",p24=1.2)"</formula>
    </cfRule>
  </conditionalFormatting>
  <conditionalFormatting sqref="R49:S49">
    <cfRule type="cellIs" dxfId="36" priority="20" operator="equal">
      <formula>0</formula>
    </cfRule>
  </conditionalFormatting>
  <conditionalFormatting sqref="H64:I65">
    <cfRule type="cellIs" dxfId="35" priority="18" operator="equal">
      <formula>0</formula>
    </cfRule>
    <cfRule type="cellIs" dxfId="34" priority="19" operator="equal">
      <formula>"0.00 Euro"</formula>
    </cfRule>
  </conditionalFormatting>
  <conditionalFormatting sqref="I24 I37 I50">
    <cfRule type="cellIs" dxfId="33" priority="17" operator="equal">
      <formula>8003</formula>
    </cfRule>
  </conditionalFormatting>
  <conditionalFormatting sqref="I24:L24 I37:L37 I50:L50">
    <cfRule type="cellIs" dxfId="32" priority="1" operator="equal">
      <formula>7011</formula>
    </cfRule>
    <cfRule type="cellIs" dxfId="31" priority="2" operator="equal">
      <formula>8019</formula>
    </cfRule>
    <cfRule type="cellIs" dxfId="30" priority="3" operator="equal">
      <formula>6020</formula>
    </cfRule>
    <cfRule type="cellIs" dxfId="29" priority="4" operator="equal">
      <formula>9006</formula>
    </cfRule>
    <cfRule type="cellIs" dxfId="28" priority="5" operator="equal">
      <formula>9005</formula>
    </cfRule>
    <cfRule type="cellIs" dxfId="27" priority="6" operator="equal">
      <formula>9002</formula>
    </cfRule>
    <cfRule type="cellIs" dxfId="26" priority="7" operator="equal">
      <formula>8017</formula>
    </cfRule>
    <cfRule type="cellIs" dxfId="25" priority="8" operator="equal">
      <formula>8004</formula>
    </cfRule>
    <cfRule type="cellIs" dxfId="24" priority="9" operator="equal">
      <formula>7024</formula>
    </cfRule>
    <cfRule type="cellIs" dxfId="23" priority="10" operator="equal">
      <formula>7016</formula>
    </cfRule>
    <cfRule type="cellIs" dxfId="22" priority="11" operator="equal">
      <formula>6005</formula>
    </cfRule>
    <cfRule type="cellIs" dxfId="21" priority="12" operator="equal">
      <formula>5010</formula>
    </cfRule>
    <cfRule type="cellIs" dxfId="20" priority="14" operator="equal">
      <formula>3009</formula>
    </cfRule>
    <cfRule type="cellIs" dxfId="19" priority="15" operator="equal">
      <formula>3005</formula>
    </cfRule>
    <cfRule type="cellIs" dxfId="18" priority="16" operator="equal">
      <formula>3000</formula>
    </cfRule>
  </conditionalFormatting>
  <conditionalFormatting sqref="I50:L50 I37:L37 I24:L24">
    <cfRule type="cellIs" dxfId="17" priority="13" operator="equal">
      <formula>3011</formula>
    </cfRule>
  </conditionalFormatting>
  <dataValidations count="21">
    <dataValidation type="list" allowBlank="1" showInputMessage="1" showErrorMessage="1" sqref="C72">
      <formula1>bordper</formula1>
    </dataValidation>
    <dataValidation type="list" allowBlank="1" showInputMessage="1" showErrorMessage="1" sqref="E24:F24 E37:F37 E50:F50">
      <formula1>Listafinisaj</formula1>
    </dataValidation>
    <dataValidation type="list" allowBlank="1" showInputMessage="1" showErrorMessage="1" sqref="I24:L24">
      <formula1>INDIRECT($E$24)</formula1>
    </dataValidation>
    <dataValidation type="list" allowBlank="1" showInputMessage="1" showErrorMessage="1" sqref="C67:E67">
      <formula1>TIPFRONTON</formula1>
    </dataValidation>
    <dataValidation type="list" allowBlank="1" showInputMessage="1" showErrorMessage="1" sqref="C71">
      <formula1>streasina</formula1>
    </dataValidation>
    <dataValidation type="list" allowBlank="1" showInputMessage="1" showErrorMessage="1" sqref="C73">
      <formula1>Fixari</formula1>
    </dataValidation>
    <dataValidation type="list" allowBlank="1" showInputMessage="1" showErrorMessage="1" sqref="C74">
      <formula1>dolii</formula1>
    </dataValidation>
    <dataValidation type="list" allowBlank="1" showInputMessage="1" showErrorMessage="1" sqref="C75">
      <formula1>CONVEXE</formula1>
    </dataValidation>
    <dataValidation type="list" allowBlank="1" showInputMessage="1" showErrorMessage="1" sqref="C76">
      <formula1>CONCAVE</formula1>
    </dataValidation>
    <dataValidation type="list" allowBlank="1" showInputMessage="1" showErrorMessage="1" sqref="C78">
      <formula1>Opritor</formula1>
    </dataValidation>
    <dataValidation type="list" allowBlank="1" showInputMessage="1" showErrorMessage="1" sqref="C79">
      <formula1>Omega</formula1>
    </dataValidation>
    <dataValidation type="list" allowBlank="1" showInputMessage="1" showErrorMessage="1" sqref="C81:C105">
      <formula1>SPECIALE</formula1>
    </dataValidation>
    <dataValidation type="list" allowBlank="1" showInputMessage="1" showErrorMessage="1" sqref="C80">
      <formula1>cosfum</formula1>
    </dataValidation>
    <dataValidation showInputMessage="1" showErrorMessage="1" sqref="P12:S12"/>
    <dataValidation type="list" allowBlank="1" showInputMessage="1" showErrorMessage="1" sqref="C107:E107">
      <formula1>Subcoame</formula1>
    </dataValidation>
    <dataValidation type="list" allowBlank="1" showInputMessage="1" showErrorMessage="1" sqref="I50:L50">
      <formula1>INDIRECT($E$50)</formula1>
    </dataValidation>
    <dataValidation type="list" allowBlank="1" showInputMessage="1" showErrorMessage="1" sqref="I37:L37">
      <formula1>INDIRECT(_FC_FINISAJ2)</formula1>
    </dataValidation>
    <dataValidation type="list" allowBlank="1" showInputMessage="1" showErrorMessage="1" sqref="H22 H35">
      <formula1>TipInvelitoare</formula1>
    </dataValidation>
    <dataValidation type="list" errorStyle="warning" allowBlank="1" showInputMessage="1" showErrorMessage="1" errorTitle="Model Inexistent" error="Selecteaza un model din droplist" sqref="E36 E23:H23">
      <formula1>INDIRECT(H22)</formula1>
    </dataValidation>
    <dataValidation type="list" allowBlank="1" showInputMessage="1" showErrorMessage="1" sqref="O22 O35">
      <formula1>INDIRECT(E23)</formula1>
    </dataValidation>
    <dataValidation type="list" allowBlank="1" showInputMessage="1" showErrorMessage="1" sqref="E49:H49">
      <formula1>Listamodelsipca</formula1>
    </dataValidation>
  </dataValidations>
  <pageMargins left="0.25" right="0.25" top="0.25" bottom="0.25" header="0.3" footer="0.05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4" r:id="rId5" name="RESETARE">
          <controlPr defaultSize="0" autoLine="0" autoPict="0" r:id="rId6">
            <anchor moveWithCells="1">
              <from>
                <xdr:col>2</xdr:col>
                <xdr:colOff>30480</xdr:colOff>
                <xdr:row>14</xdr:row>
                <xdr:rowOff>30480</xdr:rowOff>
              </from>
              <to>
                <xdr:col>9</xdr:col>
                <xdr:colOff>213360</xdr:colOff>
                <xdr:row>16</xdr:row>
                <xdr:rowOff>83820</xdr:rowOff>
              </to>
            </anchor>
          </controlPr>
        </control>
      </mc:Choice>
      <mc:Fallback>
        <control shapeId="1064" r:id="rId5" name="RESETAR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2">
        <x14:dataValidation type="list" allowBlank="1" showInputMessage="1" showErrorMessage="1">
          <x14:formula1>
            <xm:f>'AUX1'!$AW$2:$AW$4</xm:f>
          </x14:formula1>
          <xm:sqref>C108:E108</xm:sqref>
        </x14:dataValidation>
        <x14:dataValidation type="list" allowBlank="1" showInputMessage="1" showErrorMessage="1">
          <x14:formula1>
            <xm:f>'AUX1'!$AU$2:$AU$4</xm:f>
          </x14:formula1>
          <xm:sqref>C109:E109</xm:sqref>
        </x14:dataValidation>
        <x14:dataValidation type="list" allowBlank="1" showInputMessage="1" showErrorMessage="1">
          <x14:formula1>
            <xm:f>AUX!$D$1:$D$6</xm:f>
          </x14:formula1>
          <xm:sqref>S50</xm:sqref>
        </x14:dataValidation>
        <x14:dataValidation type="list" showInputMessage="1" showErrorMessage="1">
          <x14:formula1>
            <xm:f>'Date Client'!$A$10:$A$28</xm:f>
          </x14:formula1>
          <xm:sqref>P11:S11</xm:sqref>
        </x14:dataValidation>
        <x14:dataValidation type="list" allowBlank="1" showInputMessage="1">
          <x14:formula1>
            <xm:f>MESAJE!$A$1:$A$4</xm:f>
          </x14:formula1>
          <xm:sqref>F21:S21</xm:sqref>
        </x14:dataValidation>
        <x14:dataValidation type="list" allowBlank="1" showInputMessage="1">
          <x14:formula1>
            <xm:f>MESAJE!$B$1:$B$5</xm:f>
          </x14:formula1>
          <xm:sqref>F19:S19</xm:sqref>
        </x14:dataValidation>
        <x14:dataValidation type="list" allowBlank="1" showInputMessage="1" showErrorMessage="1">
          <x14:formula1>
            <xm:f>'AUX1'!$AZ$2:$AZ$3</xm:f>
          </x14:formula1>
          <xm:sqref>M75:O75</xm:sqref>
        </x14:dataValidation>
        <x14:dataValidation type="list" allowBlank="1" showInputMessage="1" showErrorMessage="1">
          <x14:formula1>
            <xm:f>'AUX1'!$BW$1:$BW$2</xm:f>
          </x14:formula1>
          <xm:sqref>M73:O73</xm:sqref>
        </x14:dataValidation>
        <x14:dataValidation type="list" allowBlank="1" showInputMessage="1" showErrorMessage="1">
          <x14:formula1>
            <xm:f>'AUX1'!$BU$1:$BU$2</xm:f>
          </x14:formula1>
          <xm:sqref>M72:O72</xm:sqref>
        </x14:dataValidation>
        <x14:dataValidation type="list" allowBlank="1" showInputMessage="1" showErrorMessage="1">
          <x14:formula1>
            <xm:f>'AUX1'!$BY$1:$BY$2</xm:f>
          </x14:formula1>
          <xm:sqref>M86:O86</xm:sqref>
        </x14:dataValidation>
        <x14:dataValidation type="list" allowBlank="1" showInputMessage="1" showErrorMessage="1">
          <x14:formula1>
            <xm:f>'AUX1'!$CO$1:$CO$5</xm:f>
          </x14:formula1>
          <xm:sqref>M88:O88</xm:sqref>
        </x14:dataValidation>
        <x14:dataValidation type="list" allowBlank="1" showInputMessage="1" showErrorMessage="1">
          <x14:formula1>
            <xm:f>'AUX1'!$CO$6:$CO$10</xm:f>
          </x14:formula1>
          <xm:sqref>M89:O89</xm:sqref>
        </x14:dataValidation>
        <x14:dataValidation type="list" allowBlank="1" showInputMessage="1" showErrorMessage="1">
          <x14:formula1>
            <xm:f>'AUX1'!$CL$1:$CL$22</xm:f>
          </x14:formula1>
          <xm:sqref>M94:O94</xm:sqref>
        </x14:dataValidation>
        <x14:dataValidation type="list" allowBlank="1" showInputMessage="1" showErrorMessage="1">
          <x14:formula1>
            <xm:f>'AUX1'!$BH$2:$BH$3</xm:f>
          </x14:formula1>
          <xm:sqref>M97:O97</xm:sqref>
        </x14:dataValidation>
        <x14:dataValidation type="list" allowBlank="1" showInputMessage="1" showErrorMessage="1">
          <x14:formula1>
            <xm:f>'AUX1'!$BI$2:$BI$3</xm:f>
          </x14:formula1>
          <xm:sqref>M98:O98</xm:sqref>
        </x14:dataValidation>
        <x14:dataValidation type="list" allowBlank="1" showInputMessage="1" showErrorMessage="1">
          <x14:formula1>
            <xm:f>'AUX1'!$BJ$2:$BJ$3</xm:f>
          </x14:formula1>
          <xm:sqref>M99:O99</xm:sqref>
        </x14:dataValidation>
        <x14:dataValidation type="list" allowBlank="1" showInputMessage="1" showErrorMessage="1">
          <x14:formula1>
            <xm:f>'AUX1'!$BK$2:$BK$3</xm:f>
          </x14:formula1>
          <xm:sqref>M100:O100</xm:sqref>
        </x14:dataValidation>
        <x14:dataValidation type="list" allowBlank="1" showInputMessage="1" showErrorMessage="1">
          <x14:formula1>
            <xm:f>'AUX1'!$BL$2:$BL$3</xm:f>
          </x14:formula1>
          <xm:sqref>M101:O101</xm:sqref>
        </x14:dataValidation>
        <x14:dataValidation type="list" allowBlank="1" showInputMessage="1" showErrorMessage="1">
          <x14:formula1>
            <xm:f>'AUX1'!$CW$2:$CW$3</xm:f>
          </x14:formula1>
          <xm:sqref>M103:O103</xm:sqref>
        </x14:dataValidation>
        <x14:dataValidation type="list" allowBlank="1" showInputMessage="1" showErrorMessage="1">
          <x14:formula1>
            <xm:f>'AUX1'!$AQ$2:$AQ$5</xm:f>
          </x14:formula1>
          <xm:sqref>C66:E66</xm:sqref>
        </x14:dataValidation>
        <x14:dataValidation type="list" allowBlank="1" showInputMessage="1" showErrorMessage="1">
          <x14:formula1>
            <xm:f>'AUX1'!$DC$2:$DC$3</xm:f>
          </x14:formula1>
          <xm:sqref>C69</xm:sqref>
        </x14:dataValidation>
        <x14:dataValidation type="list" allowBlank="1" showInputMessage="1" showErrorMessage="1">
          <x14:formula1>
            <xm:f>'AUX1'!$DD$2:$DD$3</xm:f>
          </x14:formula1>
          <xm:sqref>C70</xm:sqref>
        </x14:dataValidation>
        <x14:dataValidation type="list" allowBlank="1" showInputMessage="1" showErrorMessage="1">
          <x14:formula1>
            <xm:f>'AUX1'!$U$2:$U$4</xm:f>
          </x14:formula1>
          <xm:sqref>C68</xm:sqref>
        </x14:dataValidation>
        <x14:dataValidation type="list" allowBlank="1" showInputMessage="1" showErrorMessage="1">
          <x14:formula1>
            <xm:f>'AUX1'!$DI$1:$DI$8</xm:f>
          </x14:formula1>
          <xm:sqref>M77:O77</xm:sqref>
        </x14:dataValidation>
        <x14:dataValidation type="list" allowBlank="1" showInputMessage="1" showErrorMessage="1">
          <x14:formula1>
            <xm:f>'AUX1'!$DI$9:$DI$16</xm:f>
          </x14:formula1>
          <xm:sqref>M78:O78</xm:sqref>
        </x14:dataValidation>
        <x14:dataValidation type="list" allowBlank="1" showInputMessage="1" showErrorMessage="1">
          <x14:formula1>
            <xm:f>'AUX1'!$BP$1:$BP$4</xm:f>
          </x14:formula1>
          <xm:sqref>M80:O80</xm:sqref>
        </x14:dataValidation>
        <x14:dataValidation type="list" allowBlank="1" showInputMessage="1" showErrorMessage="1">
          <x14:formula1>
            <xm:f>'AUX1'!$BQ$1:$BQ$4</xm:f>
          </x14:formula1>
          <xm:sqref>M81:O81</xm:sqref>
        </x14:dataValidation>
        <x14:dataValidation type="list" allowBlank="1" showInputMessage="1" showErrorMessage="1">
          <x14:formula1>
            <xm:f>'AUX1'!$BR$1:$BR$4</xm:f>
          </x14:formula1>
          <xm:sqref>M82:O82</xm:sqref>
        </x14:dataValidation>
        <x14:dataValidation type="list" allowBlank="1" showInputMessage="1" showErrorMessage="1">
          <x14:formula1>
            <xm:f>'AUX1'!$BS$1:$BS$4</xm:f>
          </x14:formula1>
          <xm:sqref>M83:O83</xm:sqref>
        </x14:dataValidation>
        <x14:dataValidation type="list" allowBlank="1" showInputMessage="1" showErrorMessage="1">
          <x14:formula1>
            <xm:f>'AUX1'!$DN$1:$DN$3</xm:f>
          </x14:formula1>
          <xm:sqref>M93:O93</xm:sqref>
        </x14:dataValidation>
        <x14:dataValidation type="list" allowBlank="1" showInputMessage="1" showErrorMessage="1">
          <x14:formula1>
            <xm:f>'AUX1'!$AQ$6:$AQ$7</xm:f>
          </x14:formula1>
          <xm:sqref>C106:E106</xm:sqref>
        </x14:dataValidation>
        <x14:dataValidation type="list" allowBlank="1" showInputMessage="1" showErrorMessage="1">
          <x14:formula1>
            <xm:f>'AUX1'!$CZ$2:$CZ$6</xm:f>
          </x14:formula1>
          <xm:sqref>C110:E110</xm:sqref>
        </x14:dataValidation>
        <x14:dataValidation type="list" allowBlank="1" showInputMessage="1" showErrorMessage="1">
          <x14:formula1>
            <xm:f>'AUX1'!$AI$2:$AI$4</xm:f>
          </x14:formula1>
          <xm:sqref>C77:E77</xm:sqref>
        </x14:dataValidation>
        <x14:dataValidation type="list" allowBlank="1" showInputMessage="1" showErrorMessage="1">
          <x14:formula1>
            <xm:f>'AUX1'!$DL$1:$DL$4</xm:f>
          </x14:formula1>
          <xm:sqref>M91:O91</xm:sqref>
        </x14:dataValidation>
        <x14:dataValidation type="list" allowBlank="1" showInputMessage="1" showErrorMessage="1">
          <x14:formula1>
            <xm:f>'AUX1'!$DP$1:$DP$3</xm:f>
          </x14:formula1>
          <xm:sqref>M92:O92</xm:sqref>
        </x14:dataValidation>
        <x14:dataValidation type="list" allowBlank="1" showInputMessage="1" showErrorMessage="1">
          <x14:formula1>
            <xm:f>'AUX1'!$DR$1:$DR$2</xm:f>
          </x14:formula1>
          <xm:sqref>M71:O71</xm:sqref>
        </x14:dataValidation>
        <x14:dataValidation type="list" allowBlank="1" showInputMessage="1" showErrorMessage="1">
          <x14:formula1>
            <xm:f>AUX!$X$1:$X$4</xm:f>
          </x14:formula1>
          <xm:sqref>P22:S22 P35:S35</xm:sqref>
        </x14:dataValidation>
        <x14:dataValidation type="list" allowBlank="1" showInputMessage="1" showErrorMessage="1">
          <x14:formula1>
            <xm:f>AUX!$D$1:$D$11</xm:f>
          </x14:formula1>
          <xm:sqref>S24 S37</xm:sqref>
        </x14:dataValidation>
        <x14:dataValidation type="list" allowBlank="1" showInputMessage="1" showErrorMessage="1">
          <x14:formula1>
            <xm:f>'AUX1'!$ED$1:$ED$3</xm:f>
          </x14:formula1>
          <xm:sqref>M79:O79</xm:sqref>
        </x14:dataValidation>
        <x14:dataValidation type="list" allowBlank="1" showInputMessage="1" showErrorMessage="1">
          <x14:formula1>
            <xm:f>'AUX1'!$BG$1:$BG$16</xm:f>
          </x14:formula1>
          <xm:sqref>M111:M112</xm:sqref>
        </x14:dataValidation>
        <x14:dataValidation type="list" allowBlank="1" showInputMessage="1" showErrorMessage="1">
          <x14:formula1>
            <xm:f>'AUX1'!$BI$6:$BI$12</xm:f>
          </x14:formula1>
          <xm:sqref>M106:O108</xm:sqref>
        </x14:dataValidation>
        <x14:dataValidation type="list" allowBlank="1" showInputMessage="1" showErrorMessage="1">
          <x14:formula1>
            <xm:f>'AUX1'!$EI$1:$EI$6</xm:f>
          </x14:formula1>
          <xm:sqref>C111:E111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workbookViewId="0"/>
  </sheetViews>
  <sheetFormatPr defaultRowHeight="14.4"/>
  <sheetData/>
  <sheetProtection algorithmName="SHA-512" hashValue="TyfjF6CQVi2eTQs9bGzkOPPGgfYB0gVMWVgdy8kfzZXALl59ThAomdD5CdHTQnShcAFG4TZpp49l+LpS9MdRHg==" saltValue="o/VA4DRQupIv/p5JJoutcA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21"/>
  <sheetViews>
    <sheetView topLeftCell="A89" zoomScale="90" zoomScaleNormal="90" workbookViewId="0">
      <selection activeCell="O110" sqref="O110"/>
    </sheetView>
  </sheetViews>
  <sheetFormatPr defaultColWidth="9.109375" defaultRowHeight="14.4"/>
  <cols>
    <col min="1" max="1" width="13" customWidth="1"/>
    <col min="2" max="2" width="0.44140625" customWidth="1"/>
    <col min="3" max="3" width="34.88671875" customWidth="1"/>
    <col min="4" max="4" width="11" customWidth="1"/>
    <col min="5" max="5" width="9.5546875" bestFit="1" customWidth="1"/>
    <col min="6" max="6" width="7.5546875" customWidth="1"/>
    <col min="7" max="7" width="18.5546875" customWidth="1"/>
  </cols>
  <sheetData>
    <row r="1" spans="1:14" ht="22.5" customHeight="1" thickBot="1">
      <c r="A1" s="1204" t="s">
        <v>194</v>
      </c>
      <c r="B1" s="1205"/>
      <c r="C1" s="1205"/>
      <c r="D1" s="1205"/>
      <c r="E1" s="1205"/>
      <c r="F1" s="1205"/>
      <c r="G1" s="1206"/>
    </row>
    <row r="2" spans="1:14" ht="15.75" customHeight="1" thickBot="1">
      <c r="A2" s="1171" t="s">
        <v>117</v>
      </c>
      <c r="B2" s="1172"/>
      <c r="C2" s="1173"/>
      <c r="D2" s="1174" t="str">
        <f>_DATE_CLIENT_NUME_CLIENT</f>
        <v>IND CEMA INTERNATIONAL SRL</v>
      </c>
      <c r="E2" s="1174"/>
      <c r="F2" s="1174"/>
      <c r="G2" s="1175"/>
    </row>
    <row r="3" spans="1:14" ht="15.75" customHeight="1" thickBot="1">
      <c r="A3" s="1171" t="s">
        <v>118</v>
      </c>
      <c r="B3" s="1172"/>
      <c r="C3" s="1173"/>
      <c r="D3" s="1174" t="str">
        <f>_OFERTA_NUME_DESTINATAR</f>
        <v>IND CEMA INTERNATIONAL SRL</v>
      </c>
      <c r="E3" s="1174"/>
      <c r="F3" s="1174"/>
      <c r="G3" s="1175"/>
    </row>
    <row r="4" spans="1:14" ht="15.75" customHeight="1" thickBot="1">
      <c r="A4" s="1171" t="s">
        <v>116</v>
      </c>
      <c r="B4" s="1172"/>
      <c r="C4" s="1173"/>
      <c r="D4" s="1176">
        <f>_OFERTA_CONTACT_LIVRARE</f>
        <v>0</v>
      </c>
      <c r="E4" s="1176"/>
      <c r="F4" s="1176"/>
      <c r="G4" s="1177"/>
    </row>
    <row r="5" spans="1:14" ht="17.25" customHeight="1" thickBot="1">
      <c r="A5" s="1181" t="s">
        <v>27737</v>
      </c>
      <c r="B5" s="1181"/>
      <c r="C5" s="1182"/>
      <c r="D5" s="1222"/>
      <c r="E5" s="1223"/>
      <c r="F5" s="1223"/>
      <c r="G5" s="1224"/>
    </row>
    <row r="6" spans="1:14" ht="15.75" customHeight="1" thickBot="1">
      <c r="A6" s="186" t="s">
        <v>195</v>
      </c>
      <c r="B6" s="187"/>
      <c r="C6" s="188" t="s">
        <v>196</v>
      </c>
      <c r="D6" s="189" t="s">
        <v>21</v>
      </c>
      <c r="E6" s="189" t="s">
        <v>22</v>
      </c>
      <c r="F6" s="190" t="s">
        <v>5</v>
      </c>
      <c r="G6" s="190" t="s">
        <v>23</v>
      </c>
    </row>
    <row r="7" spans="1:14" ht="15" customHeight="1">
      <c r="A7" s="191" t="s">
        <v>197</v>
      </c>
      <c r="B7" s="192"/>
      <c r="C7" s="476" t="s">
        <v>198</v>
      </c>
      <c r="D7" s="193">
        <f>IFERROR(INDEX(PreturiTbl[Suma],MATCH(cell_getname(D7), PreturiTbl[Ierarhie], 0)),"")</f>
        <v>8.51</v>
      </c>
      <c r="E7" s="77"/>
      <c r="F7" s="194" t="s">
        <v>223</v>
      </c>
      <c r="G7" s="195">
        <f>E7*D7</f>
        <v>0</v>
      </c>
    </row>
    <row r="8" spans="1:14" ht="15" customHeight="1">
      <c r="A8" s="191" t="s">
        <v>197</v>
      </c>
      <c r="B8" s="192"/>
      <c r="C8" s="476" t="s">
        <v>10756</v>
      </c>
      <c r="D8" s="193">
        <f>IFERROR(INDEX(PreturiTbl[Suma],MATCH(cell_getname(D8), PreturiTbl[Ierarhie], 0)),"")</f>
        <v>6.38</v>
      </c>
      <c r="E8" s="77"/>
      <c r="F8" s="194" t="s">
        <v>223</v>
      </c>
      <c r="G8" s="195">
        <f>E8*D8</f>
        <v>0</v>
      </c>
    </row>
    <row r="9" spans="1:14" ht="15" customHeight="1">
      <c r="A9" s="191" t="s">
        <v>197</v>
      </c>
      <c r="B9" s="192"/>
      <c r="C9" s="476" t="s">
        <v>2859</v>
      </c>
      <c r="D9" s="193">
        <f>IFERROR(INDEX(PreturiTbl[Suma],MATCH(cell_getname(D9), PreturiTbl[Ierarhie], 0)),"")</f>
        <v>4.26</v>
      </c>
      <c r="E9" s="77"/>
      <c r="F9" s="194" t="s">
        <v>223</v>
      </c>
      <c r="G9" s="195">
        <f t="shared" ref="G9" si="0">E9*D9</f>
        <v>0</v>
      </c>
    </row>
    <row r="10" spans="1:14" s="3" customFormat="1" ht="15" customHeight="1">
      <c r="A10" s="196" t="s">
        <v>199</v>
      </c>
      <c r="B10" s="197"/>
      <c r="C10" s="477" t="s">
        <v>200</v>
      </c>
      <c r="D10" s="193">
        <f>IFERROR(INDEX(PreturiTbl[Suma],MATCH(cell_getname(D10), PreturiTbl[Ierarhie], 0)),"")</f>
        <v>7.89</v>
      </c>
      <c r="E10" s="499"/>
      <c r="F10" s="199" t="s">
        <v>223</v>
      </c>
      <c r="G10" s="200">
        <f>E10*D10</f>
        <v>0</v>
      </c>
      <c r="N10" s="687"/>
    </row>
    <row r="11" spans="1:14" s="3" customFormat="1" ht="15" customHeight="1">
      <c r="A11" s="196" t="s">
        <v>201</v>
      </c>
      <c r="B11" s="197"/>
      <c r="C11" s="477" t="s">
        <v>202</v>
      </c>
      <c r="D11" s="193">
        <f>IFERROR(INDEX(PreturiTbl[Suma],MATCH(cell_getname(D11), PreturiTbl[Ierarhie], 0)),"")</f>
        <v>1.43</v>
      </c>
      <c r="E11" s="499"/>
      <c r="F11" s="199" t="s">
        <v>223</v>
      </c>
      <c r="G11" s="200">
        <f t="shared" ref="G11:G25" si="1">E11*D11</f>
        <v>0</v>
      </c>
    </row>
    <row r="12" spans="1:14" s="3" customFormat="1" ht="15" customHeight="1">
      <c r="A12" s="196" t="s">
        <v>203</v>
      </c>
      <c r="B12" s="197"/>
      <c r="C12" s="477" t="s">
        <v>204</v>
      </c>
      <c r="D12" s="193">
        <f>IFERROR(INDEX(PreturiTbl[Suma],MATCH(cell_getname(D12), PreturiTbl[Ierarhie], 0)),"")</f>
        <v>1.26</v>
      </c>
      <c r="E12" s="499"/>
      <c r="F12" s="199" t="s">
        <v>223</v>
      </c>
      <c r="G12" s="200">
        <f t="shared" si="1"/>
        <v>0</v>
      </c>
    </row>
    <row r="13" spans="1:14" s="3" customFormat="1" ht="15" customHeight="1">
      <c r="A13" s="480" t="s">
        <v>203</v>
      </c>
      <c r="B13" s="197"/>
      <c r="C13" s="477" t="s">
        <v>205</v>
      </c>
      <c r="D13" s="193">
        <f>IFERROR(INDEX(PreturiTbl[Suma],MATCH(cell_getname(D13), PreturiTbl[Ierarhie], 0)),"")</f>
        <v>1.23</v>
      </c>
      <c r="E13" s="499"/>
      <c r="F13" s="199" t="s">
        <v>223</v>
      </c>
      <c r="G13" s="200">
        <f t="shared" si="1"/>
        <v>0</v>
      </c>
    </row>
    <row r="14" spans="1:14" s="3" customFormat="1" ht="15" customHeight="1">
      <c r="A14" s="480" t="s">
        <v>2339</v>
      </c>
      <c r="B14" s="197"/>
      <c r="C14" s="477" t="s">
        <v>2303</v>
      </c>
      <c r="D14" s="193">
        <f>IFERROR(INDEX(PreturiTbl[Suma],MATCH(cell_getname(D14), PreturiTbl[Ierarhie], 0)),"")</f>
        <v>1.56</v>
      </c>
      <c r="E14" s="499"/>
      <c r="F14" s="199" t="s">
        <v>223</v>
      </c>
      <c r="G14" s="200">
        <f t="shared" si="1"/>
        <v>0</v>
      </c>
    </row>
    <row r="15" spans="1:14" s="3" customFormat="1" ht="15" customHeight="1">
      <c r="A15" s="480" t="s">
        <v>207</v>
      </c>
      <c r="B15" s="197"/>
      <c r="C15" s="477" t="s">
        <v>3980</v>
      </c>
      <c r="D15" s="193">
        <f>IFERROR(INDEX(PreturiTbl[Suma],MATCH(cell_getname(D15), PreturiTbl[Ierarhie], 0)),"")</f>
        <v>1.1299999999999999</v>
      </c>
      <c r="E15" s="499"/>
      <c r="F15" s="199" t="s">
        <v>223</v>
      </c>
      <c r="G15" s="200">
        <f>E15*D15</f>
        <v>0</v>
      </c>
    </row>
    <row r="16" spans="1:14" s="3" customFormat="1" ht="15" customHeight="1">
      <c r="A16" s="480" t="s">
        <v>206</v>
      </c>
      <c r="B16" s="197"/>
      <c r="C16" s="477" t="s">
        <v>146</v>
      </c>
      <c r="D16" s="193">
        <f>IFERROR(INDEX(PreturiTbl[Suma],MATCH(cell_getname(D16), PreturiTbl[Ierarhie], 0)),"")</f>
        <v>0.66</v>
      </c>
      <c r="E16" s="499"/>
      <c r="F16" s="199" t="s">
        <v>223</v>
      </c>
      <c r="G16" s="200">
        <f t="shared" si="1"/>
        <v>0</v>
      </c>
    </row>
    <row r="17" spans="1:7" s="3" customFormat="1" ht="15" customHeight="1">
      <c r="A17" s="480" t="s">
        <v>203</v>
      </c>
      <c r="B17" s="197"/>
      <c r="C17" s="477" t="s">
        <v>24</v>
      </c>
      <c r="D17" s="193">
        <f>IFERROR(INDEX(PreturiTbl[Suma],MATCH(cell_getname(D17), PreturiTbl[Ierarhie], 0)),"")</f>
        <v>0.84</v>
      </c>
      <c r="E17" s="499"/>
      <c r="F17" s="199" t="s">
        <v>223</v>
      </c>
      <c r="G17" s="200">
        <f t="shared" si="1"/>
        <v>0</v>
      </c>
    </row>
    <row r="18" spans="1:7" s="3" customFormat="1" ht="15" customHeight="1">
      <c r="A18" s="480" t="s">
        <v>207</v>
      </c>
      <c r="B18" s="197"/>
      <c r="C18" s="198" t="s">
        <v>7240</v>
      </c>
      <c r="D18" s="193">
        <f>IFERROR(INDEX(PreturiTbl[Suma],MATCH(cell_getname(D18), PreturiTbl[Ierarhie], 0)),"")</f>
        <v>1.25</v>
      </c>
      <c r="E18" s="499"/>
      <c r="F18" s="199" t="s">
        <v>223</v>
      </c>
      <c r="G18" s="200">
        <f t="shared" si="1"/>
        <v>0</v>
      </c>
    </row>
    <row r="19" spans="1:7" s="3" customFormat="1" ht="15" customHeight="1">
      <c r="A19" s="480" t="s">
        <v>203</v>
      </c>
      <c r="B19" s="197"/>
      <c r="C19" s="477" t="s">
        <v>26</v>
      </c>
      <c r="D19" s="193">
        <f>IFERROR(INDEX(PreturiTbl[Suma],MATCH(cell_getname(D19), PreturiTbl[Ierarhie], 0)),"")</f>
        <v>0.84</v>
      </c>
      <c r="E19" s="499"/>
      <c r="F19" s="199" t="s">
        <v>223</v>
      </c>
      <c r="G19" s="200">
        <f>E19*D19</f>
        <v>0</v>
      </c>
    </row>
    <row r="20" spans="1:7" s="3" customFormat="1" ht="15" customHeight="1">
      <c r="A20" s="480" t="s">
        <v>207</v>
      </c>
      <c r="B20" s="197"/>
      <c r="C20" s="477" t="s">
        <v>28</v>
      </c>
      <c r="D20" s="193">
        <f>IFERROR(INDEX(PreturiTbl[Suma],MATCH(cell_getname(D20), PreturiTbl[Ierarhie], 0)),"")</f>
        <v>1.35</v>
      </c>
      <c r="E20" s="499"/>
      <c r="F20" s="199" t="s">
        <v>223</v>
      </c>
      <c r="G20" s="200">
        <f t="shared" si="1"/>
        <v>0</v>
      </c>
    </row>
    <row r="21" spans="1:7" s="3" customFormat="1" ht="15" customHeight="1">
      <c r="A21" s="480" t="s">
        <v>208</v>
      </c>
      <c r="B21" s="197"/>
      <c r="C21" s="477" t="s">
        <v>30</v>
      </c>
      <c r="D21" s="193">
        <f>IFERROR(INDEX(PreturiTbl[Suma],MATCH(cell_getname(D21), PreturiTbl[Ierarhie], 0)),"")</f>
        <v>2.25</v>
      </c>
      <c r="E21" s="499"/>
      <c r="F21" s="199" t="s">
        <v>223</v>
      </c>
      <c r="G21" s="200">
        <f t="shared" si="1"/>
        <v>0</v>
      </c>
    </row>
    <row r="22" spans="1:7" s="3" customFormat="1" ht="15" customHeight="1">
      <c r="A22" s="480" t="s">
        <v>208</v>
      </c>
      <c r="B22" s="197"/>
      <c r="C22" s="477" t="s">
        <v>32</v>
      </c>
      <c r="D22" s="193">
        <f>IFERROR(INDEX(PreturiTbl[Suma],MATCH(cell_getname(D22), PreturiTbl[Ierarhie], 0)),"")</f>
        <v>2.25</v>
      </c>
      <c r="E22" s="499"/>
      <c r="F22" s="199" t="s">
        <v>223</v>
      </c>
      <c r="G22" s="200">
        <f t="shared" si="1"/>
        <v>0</v>
      </c>
    </row>
    <row r="23" spans="1:7" s="3" customFormat="1" ht="15" customHeight="1">
      <c r="A23" s="196" t="s">
        <v>209</v>
      </c>
      <c r="B23" s="197"/>
      <c r="C23" s="477" t="s">
        <v>34</v>
      </c>
      <c r="D23" s="193">
        <f>IFERROR(INDEX(PreturiTbl[Suma],MATCH(cell_getname(D23), PreturiTbl[Ierarhie], 0)),"")</f>
        <v>10.43</v>
      </c>
      <c r="E23" s="499"/>
      <c r="F23" s="199" t="s">
        <v>223</v>
      </c>
      <c r="G23" s="200">
        <f t="shared" si="1"/>
        <v>0</v>
      </c>
    </row>
    <row r="24" spans="1:7" s="3" customFormat="1" ht="15" customHeight="1">
      <c r="A24" s="196" t="s">
        <v>199</v>
      </c>
      <c r="B24" s="197"/>
      <c r="C24" s="477" t="s">
        <v>48</v>
      </c>
      <c r="D24" s="193">
        <f>IFERROR(INDEX(PreturiTbl[Suma],MATCH(cell_getname(D24), PreturiTbl[Ierarhie], 0)),"")</f>
        <v>2.61</v>
      </c>
      <c r="E24" s="499"/>
      <c r="F24" s="199" t="s">
        <v>223</v>
      </c>
      <c r="G24" s="200">
        <f t="shared" si="1"/>
        <v>0</v>
      </c>
    </row>
    <row r="25" spans="1:7" s="3" customFormat="1" ht="15" customHeight="1">
      <c r="A25" s="196" t="s">
        <v>210</v>
      </c>
      <c r="B25" s="197"/>
      <c r="C25" s="477" t="s">
        <v>41</v>
      </c>
      <c r="D25" s="193">
        <f>IFERROR(INDEX(PreturiTbl[Suma],MATCH(cell_getname(D25), PreturiTbl[Ierarhie], 0)),"")</f>
        <v>7.46</v>
      </c>
      <c r="E25" s="499"/>
      <c r="F25" s="199" t="s">
        <v>223</v>
      </c>
      <c r="G25" s="200">
        <f t="shared" si="1"/>
        <v>0</v>
      </c>
    </row>
    <row r="26" spans="1:7" s="3" customFormat="1" ht="15" customHeight="1">
      <c r="A26" s="196" t="s">
        <v>210</v>
      </c>
      <c r="B26" s="197"/>
      <c r="C26" s="477" t="s">
        <v>42</v>
      </c>
      <c r="D26" s="193">
        <f>IFERROR(INDEX(PreturiTbl[Suma],MATCH(cell_getname(D26), PreturiTbl[Ierarhie], 0)),"")</f>
        <v>7.46</v>
      </c>
      <c r="E26" s="499"/>
      <c r="F26" s="199" t="s">
        <v>223</v>
      </c>
      <c r="G26" s="200">
        <f>E26*D26</f>
        <v>0</v>
      </c>
    </row>
    <row r="27" spans="1:7" s="3" customFormat="1" ht="15" customHeight="1">
      <c r="A27" s="196" t="s">
        <v>211</v>
      </c>
      <c r="B27" s="197"/>
      <c r="C27" s="477" t="s">
        <v>37</v>
      </c>
      <c r="D27" s="193">
        <f>IFERROR(INDEX(PreturiTbl[Suma],MATCH(cell_getname(D27), PreturiTbl[Ierarhie], 0)),"")</f>
        <v>12.05</v>
      </c>
      <c r="E27" s="499"/>
      <c r="F27" s="199" t="s">
        <v>223</v>
      </c>
      <c r="G27" s="200">
        <f>E27*D27</f>
        <v>0</v>
      </c>
    </row>
    <row r="28" spans="1:7" s="3" customFormat="1" ht="15" customHeight="1">
      <c r="A28" s="196" t="s">
        <v>211</v>
      </c>
      <c r="B28" s="202"/>
      <c r="C28" s="478" t="s">
        <v>3011</v>
      </c>
      <c r="D28" s="193">
        <f>IFERROR(INDEX(PreturiTbl[Suma],MATCH(cell_getname(D28), PreturiTbl[Ierarhie], 0)),"")</f>
        <v>10.32</v>
      </c>
      <c r="E28" s="499"/>
      <c r="F28" s="199" t="s">
        <v>223</v>
      </c>
      <c r="G28" s="200">
        <f>E28*D28</f>
        <v>0</v>
      </c>
    </row>
    <row r="29" spans="1:7" s="3" customFormat="1" ht="15" customHeight="1" thickBot="1">
      <c r="A29" s="201" t="s">
        <v>209</v>
      </c>
      <c r="B29" s="202"/>
      <c r="C29" s="478" t="s">
        <v>39</v>
      </c>
      <c r="D29" s="193">
        <f>IFERROR(INDEX(PreturiTbl[Suma],MATCH(cell_getname(D29), PreturiTbl[Ierarhie], 0)),"")</f>
        <v>2.38</v>
      </c>
      <c r="E29" s="499"/>
      <c r="F29" s="204" t="s">
        <v>223</v>
      </c>
      <c r="G29" s="205">
        <f>E29*D29</f>
        <v>0</v>
      </c>
    </row>
    <row r="30" spans="1:7" s="3" customFormat="1" ht="2.25" customHeight="1" thickBot="1">
      <c r="A30" s="206"/>
      <c r="B30" s="207"/>
      <c r="C30" s="479"/>
      <c r="D30" s="208"/>
      <c r="E30" s="535"/>
      <c r="F30" s="209"/>
      <c r="G30" s="210"/>
    </row>
    <row r="31" spans="1:7" ht="15" customHeight="1">
      <c r="A31" s="191" t="s">
        <v>197</v>
      </c>
      <c r="B31" s="192"/>
      <c r="C31" s="476" t="s">
        <v>212</v>
      </c>
      <c r="D31" s="193">
        <f>IFERROR(INDEX(PreturiTbl[Suma],MATCH(cell_getname(D31), PreturiTbl[Ierarhie], 0)),"")</f>
        <v>11.31</v>
      </c>
      <c r="E31" s="77"/>
      <c r="F31" s="194" t="s">
        <v>223</v>
      </c>
      <c r="G31" s="195">
        <f>E31*D31</f>
        <v>0</v>
      </c>
    </row>
    <row r="32" spans="1:7" ht="15" customHeight="1">
      <c r="A32" s="191" t="s">
        <v>197</v>
      </c>
      <c r="B32" s="192"/>
      <c r="C32" s="476" t="s">
        <v>10757</v>
      </c>
      <c r="D32" s="193">
        <f>IFERROR(INDEX(PreturiTbl[Suma],MATCH(cell_getname(D32), PreturiTbl[Ierarhie], 0)),"")</f>
        <v>8.48</v>
      </c>
      <c r="E32" s="77"/>
      <c r="F32" s="194" t="s">
        <v>223</v>
      </c>
      <c r="G32" s="195">
        <f>E32*D32</f>
        <v>0</v>
      </c>
    </row>
    <row r="33" spans="1:7" ht="15" customHeight="1">
      <c r="A33" s="191" t="s">
        <v>197</v>
      </c>
      <c r="B33" s="192"/>
      <c r="C33" s="476" t="s">
        <v>2860</v>
      </c>
      <c r="D33" s="193">
        <f>IFERROR(INDEX(PreturiTbl[Suma],MATCH(cell_getname(D33), PreturiTbl[Ierarhie], 0)),"")</f>
        <v>5.66</v>
      </c>
      <c r="E33" s="77"/>
      <c r="F33" s="194" t="s">
        <v>223</v>
      </c>
      <c r="G33" s="195">
        <f t="shared" ref="G33" si="2">E33*D33</f>
        <v>0</v>
      </c>
    </row>
    <row r="34" spans="1:7" s="3" customFormat="1" ht="15" customHeight="1">
      <c r="A34" s="196" t="s">
        <v>199</v>
      </c>
      <c r="B34" s="197"/>
      <c r="C34" s="477" t="s">
        <v>213</v>
      </c>
      <c r="D34" s="193">
        <f>IFERROR(INDEX(PreturiTbl[Suma],MATCH(cell_getname(D34), PreturiTbl[Ierarhie], 0)),"")</f>
        <v>10.4</v>
      </c>
      <c r="E34" s="77"/>
      <c r="F34" s="199" t="s">
        <v>223</v>
      </c>
      <c r="G34" s="200">
        <f t="shared" ref="G34:G54" si="3">E34*D34</f>
        <v>0</v>
      </c>
    </row>
    <row r="35" spans="1:7" s="3" customFormat="1" ht="15" customHeight="1">
      <c r="A35" s="196" t="s">
        <v>201</v>
      </c>
      <c r="B35" s="197"/>
      <c r="C35" s="477" t="s">
        <v>214</v>
      </c>
      <c r="D35" s="193">
        <f>IFERROR(INDEX(PreturiTbl[Suma],MATCH(cell_getname(D35), PreturiTbl[Ierarhie], 0)),"")</f>
        <v>1.54</v>
      </c>
      <c r="E35" s="77"/>
      <c r="F35" s="199" t="s">
        <v>223</v>
      </c>
      <c r="G35" s="200">
        <f t="shared" si="3"/>
        <v>0</v>
      </c>
    </row>
    <row r="36" spans="1:7" s="3" customFormat="1" ht="15" customHeight="1">
      <c r="A36" s="196" t="s">
        <v>215</v>
      </c>
      <c r="B36" s="197"/>
      <c r="C36" s="477" t="s">
        <v>216</v>
      </c>
      <c r="D36" s="193">
        <f>IFERROR(INDEX(PreturiTbl[Suma],MATCH(cell_getname(D36), PreturiTbl[Ierarhie], 0)),"")</f>
        <v>1.43</v>
      </c>
      <c r="E36" s="77"/>
      <c r="F36" s="199" t="s">
        <v>223</v>
      </c>
      <c r="G36" s="200">
        <f t="shared" si="3"/>
        <v>0</v>
      </c>
    </row>
    <row r="37" spans="1:7" s="3" customFormat="1" ht="15" customHeight="1">
      <c r="A37" s="480" t="s">
        <v>215</v>
      </c>
      <c r="B37" s="197"/>
      <c r="C37" s="477" t="s">
        <v>217</v>
      </c>
      <c r="D37" s="193">
        <f>IFERROR(INDEX(PreturiTbl[Suma],MATCH(cell_getname(D37), PreturiTbl[Ierarhie], 0)),"")</f>
        <v>1.39</v>
      </c>
      <c r="E37" s="77"/>
      <c r="F37" s="199" t="s">
        <v>223</v>
      </c>
      <c r="G37" s="200">
        <f>E37*D37</f>
        <v>0</v>
      </c>
    </row>
    <row r="38" spans="1:7" s="3" customFormat="1" ht="15" customHeight="1">
      <c r="A38" s="480" t="s">
        <v>201</v>
      </c>
      <c r="B38" s="197"/>
      <c r="C38" s="477" t="s">
        <v>2826</v>
      </c>
      <c r="D38" s="193">
        <f>IFERROR(INDEX(PreturiTbl[Suma],MATCH(cell_getname(D38), PreturiTbl[Ierarhie], 0)),"")</f>
        <v>1.67</v>
      </c>
      <c r="E38" s="77"/>
      <c r="F38" s="199" t="s">
        <v>223</v>
      </c>
      <c r="G38" s="200">
        <f>E38*D38</f>
        <v>0</v>
      </c>
    </row>
    <row r="39" spans="1:7" s="3" customFormat="1" ht="15" customHeight="1">
      <c r="A39" s="480" t="s">
        <v>207</v>
      </c>
      <c r="B39" s="197"/>
      <c r="C39" s="477" t="s">
        <v>3981</v>
      </c>
      <c r="D39" s="193">
        <f>IFERROR(INDEX(PreturiTbl[Suma],MATCH(cell_getname(D39), PreturiTbl[Ierarhie], 0)),"")</f>
        <v>1.29</v>
      </c>
      <c r="E39" s="77"/>
      <c r="F39" s="199" t="s">
        <v>223</v>
      </c>
      <c r="G39" s="200">
        <f>E39*D39</f>
        <v>0</v>
      </c>
    </row>
    <row r="40" spans="1:7" s="3" customFormat="1" ht="15" customHeight="1">
      <c r="A40" s="480" t="s">
        <v>7243</v>
      </c>
      <c r="B40" s="197"/>
      <c r="C40" s="477" t="s">
        <v>7242</v>
      </c>
      <c r="D40" s="193">
        <f>IFERROR(INDEX(PreturiTbl[Suma],MATCH(cell_getname(D40), PreturiTbl[Ierarhie], 0)),"")</f>
        <v>2.84</v>
      </c>
      <c r="E40" s="77"/>
      <c r="F40" s="199" t="s">
        <v>223</v>
      </c>
      <c r="G40" s="200">
        <f>E40*D40</f>
        <v>0</v>
      </c>
    </row>
    <row r="41" spans="1:7" s="3" customFormat="1" ht="15" customHeight="1">
      <c r="A41" s="480" t="s">
        <v>206</v>
      </c>
      <c r="B41" s="197"/>
      <c r="C41" s="477" t="s">
        <v>146</v>
      </c>
      <c r="D41" s="211">
        <f>SPBRIDA0000</f>
        <v>0.66</v>
      </c>
      <c r="E41" s="77"/>
      <c r="F41" s="199" t="s">
        <v>223</v>
      </c>
      <c r="G41" s="200">
        <f t="shared" si="3"/>
        <v>0</v>
      </c>
    </row>
    <row r="42" spans="1:7" s="3" customFormat="1" ht="15" customHeight="1">
      <c r="A42" s="196" t="s">
        <v>203</v>
      </c>
      <c r="B42" s="197"/>
      <c r="C42" s="477" t="s">
        <v>25</v>
      </c>
      <c r="D42" s="211">
        <f>IFERROR(INDEX(PreturiTbl[Suma],MATCH(cell_getname(D42), PreturiTbl[Ierarhie], 0)),"")</f>
        <v>1.07</v>
      </c>
      <c r="E42" s="77"/>
      <c r="F42" s="199" t="s">
        <v>223</v>
      </c>
      <c r="G42" s="200">
        <f t="shared" si="3"/>
        <v>0</v>
      </c>
    </row>
    <row r="43" spans="1:7" s="3" customFormat="1" ht="15" customHeight="1">
      <c r="A43" s="480" t="s">
        <v>207</v>
      </c>
      <c r="B43" s="197"/>
      <c r="C43" s="198" t="s">
        <v>7241</v>
      </c>
      <c r="D43" s="211">
        <f>IFERROR(INDEX(PreturiTbl[Suma],MATCH(cell_getname(D43), PreturiTbl[Ierarhie], 0)),"")</f>
        <v>1.36</v>
      </c>
      <c r="E43" s="77"/>
      <c r="F43" s="199" t="s">
        <v>223</v>
      </c>
      <c r="G43" s="200">
        <f t="shared" si="3"/>
        <v>0</v>
      </c>
    </row>
    <row r="44" spans="1:7" s="3" customFormat="1" ht="15" customHeight="1">
      <c r="A44" s="196" t="s">
        <v>203</v>
      </c>
      <c r="B44" s="197"/>
      <c r="C44" s="477" t="s">
        <v>27</v>
      </c>
      <c r="D44" s="211">
        <f>IFERROR(INDEX(PreturiTbl[Suma],MATCH(cell_getname(D44), PreturiTbl[Ierarhie], 0)),"")</f>
        <v>1.07</v>
      </c>
      <c r="E44" s="77"/>
      <c r="F44" s="199" t="s">
        <v>223</v>
      </c>
      <c r="G44" s="200">
        <f t="shared" si="3"/>
        <v>0</v>
      </c>
    </row>
    <row r="45" spans="1:7" s="3" customFormat="1" ht="15" customHeight="1">
      <c r="A45" s="196" t="s">
        <v>207</v>
      </c>
      <c r="B45" s="197"/>
      <c r="C45" s="198" t="s">
        <v>29</v>
      </c>
      <c r="D45" s="211">
        <f>IFERROR(INDEX(PreturiTbl[Suma],MATCH(cell_getname(D45), PreturiTbl[Ierarhie], 0)),"")</f>
        <v>1.6</v>
      </c>
      <c r="E45" s="77"/>
      <c r="F45" s="199" t="s">
        <v>223</v>
      </c>
      <c r="G45" s="200">
        <f t="shared" si="3"/>
        <v>0</v>
      </c>
    </row>
    <row r="46" spans="1:7" s="3" customFormat="1" ht="15" customHeight="1">
      <c r="A46" s="196" t="s">
        <v>218</v>
      </c>
      <c r="B46" s="197"/>
      <c r="C46" s="198" t="s">
        <v>31</v>
      </c>
      <c r="D46" s="211">
        <f>IFERROR(INDEX(PreturiTbl[Suma],MATCH(cell_getname(D46), PreturiTbl[Ierarhie], 0)),"")</f>
        <v>3.45</v>
      </c>
      <c r="E46" s="77"/>
      <c r="F46" s="199" t="s">
        <v>223</v>
      </c>
      <c r="G46" s="200">
        <f t="shared" si="3"/>
        <v>0</v>
      </c>
    </row>
    <row r="47" spans="1:7" s="3" customFormat="1" ht="15" customHeight="1">
      <c r="A47" s="196" t="s">
        <v>219</v>
      </c>
      <c r="B47" s="197"/>
      <c r="C47" s="198" t="s">
        <v>33</v>
      </c>
      <c r="D47" s="211">
        <f>IFERROR(INDEX(PreturiTbl[Suma],MATCH(cell_getname(D47), PreturiTbl[Ierarhie], 0)),"")</f>
        <v>3.45</v>
      </c>
      <c r="E47" s="77"/>
      <c r="F47" s="199" t="s">
        <v>223</v>
      </c>
      <c r="G47" s="212">
        <f t="shared" si="3"/>
        <v>0</v>
      </c>
    </row>
    <row r="48" spans="1:7" s="3" customFormat="1" ht="15" customHeight="1">
      <c r="A48" s="196" t="s">
        <v>211</v>
      </c>
      <c r="B48" s="197"/>
      <c r="C48" s="198" t="s">
        <v>35</v>
      </c>
      <c r="D48" s="211">
        <f>IFERROR(INDEX(PreturiTbl[Suma],MATCH(cell_getname(D48), PreturiTbl[Ierarhie], 0)),"")</f>
        <v>11.95</v>
      </c>
      <c r="E48" s="77"/>
      <c r="F48" s="199" t="s">
        <v>223</v>
      </c>
      <c r="G48" s="213">
        <f>E48*D48</f>
        <v>0</v>
      </c>
    </row>
    <row r="49" spans="1:7" s="3" customFormat="1" ht="15" customHeight="1">
      <c r="A49" s="196" t="s">
        <v>199</v>
      </c>
      <c r="B49" s="197"/>
      <c r="C49" s="198" t="s">
        <v>36</v>
      </c>
      <c r="D49" s="211">
        <f>IFERROR(INDEX(PreturiTbl[Suma],MATCH(cell_getname(D49), PreturiTbl[Ierarhie], 0)),"")</f>
        <v>3.44</v>
      </c>
      <c r="E49" s="77"/>
      <c r="F49" s="199" t="s">
        <v>223</v>
      </c>
      <c r="G49" s="212">
        <f t="shared" si="3"/>
        <v>0</v>
      </c>
    </row>
    <row r="50" spans="1:7" s="3" customFormat="1" ht="15" customHeight="1">
      <c r="A50" s="196" t="s">
        <v>210</v>
      </c>
      <c r="B50" s="197"/>
      <c r="C50" s="198" t="s">
        <v>43</v>
      </c>
      <c r="D50" s="211">
        <f>IFERROR(INDEX(PreturiTbl[Suma],MATCH(cell_getname(D50), PreturiTbl[Ierarhie], 0)),"")</f>
        <v>8.34</v>
      </c>
      <c r="E50" s="77"/>
      <c r="F50" s="194" t="s">
        <v>223</v>
      </c>
      <c r="G50" s="213">
        <f t="shared" si="3"/>
        <v>0</v>
      </c>
    </row>
    <row r="51" spans="1:7" s="3" customFormat="1" ht="15" customHeight="1">
      <c r="A51" s="196" t="s">
        <v>210</v>
      </c>
      <c r="B51" s="197"/>
      <c r="C51" s="198" t="s">
        <v>44</v>
      </c>
      <c r="D51" s="211">
        <f>IFERROR(INDEX(PreturiTbl[Suma],MATCH(cell_getname(D51), PreturiTbl[Ierarhie], 0)),"")</f>
        <v>8.34</v>
      </c>
      <c r="E51" s="77"/>
      <c r="F51" s="199" t="s">
        <v>223</v>
      </c>
      <c r="G51" s="212">
        <f t="shared" si="3"/>
        <v>0</v>
      </c>
    </row>
    <row r="52" spans="1:7" s="3" customFormat="1" ht="15" customHeight="1">
      <c r="A52" s="196" t="s">
        <v>220</v>
      </c>
      <c r="B52" s="197"/>
      <c r="C52" s="198" t="s">
        <v>38</v>
      </c>
      <c r="D52" s="211">
        <f>IFERROR(INDEX(PreturiTbl[Suma],MATCH(cell_getname(D52), PreturiTbl[Ierarhie], 0)),"")</f>
        <v>13.55</v>
      </c>
      <c r="E52" s="77"/>
      <c r="F52" s="194" t="s">
        <v>223</v>
      </c>
      <c r="G52" s="213">
        <f t="shared" si="3"/>
        <v>0</v>
      </c>
    </row>
    <row r="53" spans="1:7" s="3" customFormat="1" ht="15" customHeight="1">
      <c r="A53" s="196" t="s">
        <v>220</v>
      </c>
      <c r="B53" s="202"/>
      <c r="C53" s="478" t="s">
        <v>3012</v>
      </c>
      <c r="D53" s="211">
        <f>IFERROR(INDEX(PreturiTbl[Suma],MATCH(cell_getname(D53), PreturiTbl[Ierarhie], 0)),"")</f>
        <v>10.75</v>
      </c>
      <c r="E53" s="77"/>
      <c r="F53" s="194" t="s">
        <v>223</v>
      </c>
      <c r="G53" s="213">
        <f t="shared" ref="G53" si="4">E53*D53</f>
        <v>0</v>
      </c>
    </row>
    <row r="54" spans="1:7" s="3" customFormat="1" ht="15" customHeight="1" thickBot="1">
      <c r="A54" s="201" t="s">
        <v>218</v>
      </c>
      <c r="B54" s="214"/>
      <c r="C54" s="203" t="s">
        <v>40</v>
      </c>
      <c r="D54" s="211">
        <f>IFERROR(INDEX(PreturiTbl[Suma],MATCH(cell_getname(D54), PreturiTbl[Ierarhie], 0)),"")</f>
        <v>3.59</v>
      </c>
      <c r="E54" s="77"/>
      <c r="F54" s="204" t="s">
        <v>223</v>
      </c>
      <c r="G54" s="205">
        <f t="shared" si="3"/>
        <v>0</v>
      </c>
    </row>
    <row r="55" spans="1:7" s="3" customFormat="1" ht="15" customHeight="1" thickBot="1">
      <c r="A55" s="1186" t="s">
        <v>683</v>
      </c>
      <c r="B55" s="1187"/>
      <c r="C55" s="1187"/>
      <c r="D55" s="1187"/>
      <c r="E55" s="1188"/>
      <c r="F55" s="1189">
        <f>SUM(G7:G54)</f>
        <v>0</v>
      </c>
      <c r="G55" s="1190"/>
    </row>
    <row r="56" spans="1:7" ht="18" customHeight="1" thickBot="1">
      <c r="A56" s="1191" t="s">
        <v>12230</v>
      </c>
      <c r="B56" s="1192"/>
      <c r="C56" s="1192"/>
      <c r="D56" s="1192"/>
      <c r="E56" s="1193"/>
      <c r="F56" s="1194">
        <f>F55*1.21</f>
        <v>0</v>
      </c>
      <c r="G56" s="1195"/>
    </row>
    <row r="57" spans="1:7" ht="18" customHeight="1" thickBot="1">
      <c r="A57" s="1198" t="s">
        <v>2834</v>
      </c>
      <c r="B57" s="1199"/>
      <c r="C57" s="1199"/>
      <c r="D57" s="1200"/>
      <c r="E57" s="581"/>
      <c r="F57" s="1217">
        <f>F56*(1-E57)</f>
        <v>0</v>
      </c>
      <c r="G57" s="1218"/>
    </row>
    <row r="58" spans="1:7" ht="15" customHeight="1" thickBot="1">
      <c r="A58" s="1210" t="s">
        <v>163</v>
      </c>
      <c r="B58" s="1211"/>
      <c r="C58" s="1211"/>
      <c r="D58" s="1211"/>
      <c r="E58" s="1211"/>
      <c r="F58" s="1212"/>
      <c r="G58" s="1213"/>
    </row>
    <row r="59" spans="1:7" ht="38.25" customHeight="1" thickBot="1">
      <c r="A59" s="1219" t="s">
        <v>221</v>
      </c>
      <c r="B59" s="1220"/>
      <c r="C59" s="1220"/>
      <c r="D59" s="1220"/>
      <c r="E59" s="1220"/>
      <c r="F59" s="1220"/>
      <c r="G59" s="1221"/>
    </row>
    <row r="60" spans="1:7" ht="54" customHeight="1" thickBot="1">
      <c r="A60" s="1214" t="s">
        <v>164</v>
      </c>
      <c r="B60" s="1215"/>
      <c r="C60" s="1215"/>
      <c r="D60" s="1215"/>
      <c r="E60" s="1215"/>
      <c r="F60" s="1215"/>
      <c r="G60" s="1216"/>
    </row>
    <row r="61" spans="1:7" ht="7.5" hidden="1" customHeight="1" thickBot="1">
      <c r="A61" s="743"/>
      <c r="B61" s="743"/>
      <c r="C61" s="743"/>
      <c r="D61" s="743"/>
      <c r="E61" s="743"/>
      <c r="F61" s="743"/>
      <c r="G61" s="743"/>
    </row>
    <row r="62" spans="1:7" ht="6" customHeight="1" thickBot="1">
      <c r="A62" s="743"/>
      <c r="B62" s="743"/>
      <c r="C62" s="743"/>
      <c r="D62" s="743"/>
      <c r="E62" s="743"/>
      <c r="F62" s="743"/>
      <c r="G62" s="743"/>
    </row>
    <row r="63" spans="1:7" ht="25.5" customHeight="1" thickBot="1">
      <c r="A63" s="1207" t="s">
        <v>2903</v>
      </c>
      <c r="B63" s="1208"/>
      <c r="C63" s="1208"/>
      <c r="D63" s="1208"/>
      <c r="E63" s="1208"/>
      <c r="F63" s="1208"/>
      <c r="G63" s="1209"/>
    </row>
    <row r="64" spans="1:7" ht="18" thickBot="1">
      <c r="A64" s="1171" t="s">
        <v>117</v>
      </c>
      <c r="B64" s="1172"/>
      <c r="C64" s="1173"/>
      <c r="D64" s="1174" t="str">
        <f>_DATE_CLIENT_NUME_CLIENT</f>
        <v>IND CEMA INTERNATIONAL SRL</v>
      </c>
      <c r="E64" s="1174"/>
      <c r="F64" s="1174"/>
      <c r="G64" s="1175"/>
    </row>
    <row r="65" spans="1:7" ht="18" thickBot="1">
      <c r="A65" s="1171" t="s">
        <v>118</v>
      </c>
      <c r="B65" s="1172"/>
      <c r="C65" s="1173"/>
      <c r="D65" s="1174" t="str">
        <f>_OFERTA_NUME_DESTINATAR</f>
        <v>IND CEMA INTERNATIONAL SRL</v>
      </c>
      <c r="E65" s="1174"/>
      <c r="F65" s="1174"/>
      <c r="G65" s="1175"/>
    </row>
    <row r="66" spans="1:7" ht="18" thickBot="1">
      <c r="A66" s="1171" t="s">
        <v>116</v>
      </c>
      <c r="B66" s="1172"/>
      <c r="C66" s="1173"/>
      <c r="D66" s="1176">
        <f>_OFERTA_CONTACT_LIVRARE</f>
        <v>0</v>
      </c>
      <c r="E66" s="1176"/>
      <c r="F66" s="1176"/>
      <c r="G66" s="1177"/>
    </row>
    <row r="67" spans="1:7" ht="21.6" thickBot="1">
      <c r="A67" s="1181" t="s">
        <v>27737</v>
      </c>
      <c r="B67" s="1181"/>
      <c r="C67" s="1182"/>
      <c r="D67" s="1178"/>
      <c r="E67" s="1179"/>
      <c r="F67" s="1179"/>
      <c r="G67" s="1180"/>
    </row>
    <row r="68" spans="1:7" ht="15" thickBot="1">
      <c r="A68" s="186" t="s">
        <v>195</v>
      </c>
      <c r="B68" s="215"/>
      <c r="C68" s="188" t="s">
        <v>196</v>
      </c>
      <c r="D68" s="189" t="s">
        <v>21</v>
      </c>
      <c r="E68" s="504"/>
      <c r="F68" s="190" t="s">
        <v>5</v>
      </c>
      <c r="G68" s="190" t="s">
        <v>23</v>
      </c>
    </row>
    <row r="69" spans="1:7">
      <c r="A69" s="191" t="s">
        <v>197</v>
      </c>
      <c r="B69" s="216"/>
      <c r="C69" s="217" t="s">
        <v>198</v>
      </c>
      <c r="D69" s="501">
        <f>IFERROR(INDEX(PreturiTbl[Suma],MATCH(cell_getname(D69), PreturiTbl[Ierarhie], 0)),"")</f>
        <v>8.51</v>
      </c>
      <c r="E69" s="532"/>
      <c r="F69" s="502" t="s">
        <v>223</v>
      </c>
      <c r="G69" s="506">
        <f>E69*D69</f>
        <v>0</v>
      </c>
    </row>
    <row r="70" spans="1:7">
      <c r="A70" s="191" t="s">
        <v>197</v>
      </c>
      <c r="B70" s="216"/>
      <c r="C70" s="217" t="s">
        <v>10756</v>
      </c>
      <c r="D70" s="501">
        <f>IFERROR(INDEX(PreturiTbl[Suma],MATCH(cell_getname(D70), PreturiTbl[Ierarhie], 0)),"")</f>
        <v>6.38</v>
      </c>
      <c r="E70" s="595"/>
      <c r="F70" s="502" t="s">
        <v>223</v>
      </c>
      <c r="G70" s="506">
        <f>E70*D70</f>
        <v>0</v>
      </c>
    </row>
    <row r="71" spans="1:7">
      <c r="A71" s="191" t="s">
        <v>197</v>
      </c>
      <c r="B71" s="216"/>
      <c r="C71" s="481" t="s">
        <v>2859</v>
      </c>
      <c r="D71" s="501">
        <f>IFERROR(INDEX(PreturiTbl[Suma],MATCH(cell_getname(D71), PreturiTbl[Ierarhie], 0)),"")</f>
        <v>4.26</v>
      </c>
      <c r="E71" s="533"/>
      <c r="F71" s="503" t="s">
        <v>223</v>
      </c>
      <c r="G71" s="506">
        <f t="shared" ref="G71:G91" si="5">E71*D71</f>
        <v>0</v>
      </c>
    </row>
    <row r="72" spans="1:7">
      <c r="A72" s="196" t="s">
        <v>199</v>
      </c>
      <c r="B72" s="216"/>
      <c r="C72" s="221" t="s">
        <v>200</v>
      </c>
      <c r="D72" s="501">
        <f>IFERROR(INDEX(PreturiTbl[Suma],MATCH(cell_getname(D72), PreturiTbl[Ierarhie], 0)),"")</f>
        <v>7.89</v>
      </c>
      <c r="E72" s="533"/>
      <c r="F72" s="503" t="s">
        <v>223</v>
      </c>
      <c r="G72" s="507">
        <f t="shared" si="5"/>
        <v>0</v>
      </c>
    </row>
    <row r="73" spans="1:7">
      <c r="A73" s="196" t="s">
        <v>201</v>
      </c>
      <c r="B73" s="216"/>
      <c r="C73" s="221" t="s">
        <v>202</v>
      </c>
      <c r="D73" s="501">
        <f>IFERROR(INDEX(PreturiTbl[Suma],MATCH(cell_getname(D73), PreturiTbl[Ierarhie], 0)),"")</f>
        <v>1.43</v>
      </c>
      <c r="E73" s="533"/>
      <c r="F73" s="503" t="s">
        <v>223</v>
      </c>
      <c r="G73" s="507">
        <f t="shared" si="5"/>
        <v>0</v>
      </c>
    </row>
    <row r="74" spans="1:7">
      <c r="A74" s="196" t="s">
        <v>203</v>
      </c>
      <c r="B74" s="216"/>
      <c r="C74" s="221" t="s">
        <v>204</v>
      </c>
      <c r="D74" s="501">
        <f>IFERROR(INDEX(PreturiTbl[Suma],MATCH(cell_getname(D74), PreturiTbl[Ierarhie], 0)),"")</f>
        <v>1.26</v>
      </c>
      <c r="E74" s="533"/>
      <c r="F74" s="503" t="s">
        <v>223</v>
      </c>
      <c r="G74" s="507">
        <f t="shared" si="5"/>
        <v>0</v>
      </c>
    </row>
    <row r="75" spans="1:7">
      <c r="A75" s="196" t="s">
        <v>203</v>
      </c>
      <c r="B75" s="216"/>
      <c r="C75" s="221" t="s">
        <v>205</v>
      </c>
      <c r="D75" s="501">
        <f>IFERROR(INDEX(PreturiTbl[Suma],MATCH(cell_getname(D75), PreturiTbl[Ierarhie], 0)),"")</f>
        <v>1.23</v>
      </c>
      <c r="E75" s="533"/>
      <c r="F75" s="503" t="s">
        <v>223</v>
      </c>
      <c r="G75" s="507">
        <f t="shared" si="5"/>
        <v>0</v>
      </c>
    </row>
    <row r="76" spans="1:7">
      <c r="A76" s="480" t="s">
        <v>2339</v>
      </c>
      <c r="B76" s="216"/>
      <c r="C76" s="482" t="s">
        <v>2303</v>
      </c>
      <c r="D76" s="501">
        <f>IFERROR(INDEX(PreturiTbl[Suma],MATCH(cell_getname(D76), PreturiTbl[Ierarhie], 0)),"")</f>
        <v>1.56</v>
      </c>
      <c r="E76" s="533"/>
      <c r="F76" s="503" t="s">
        <v>223</v>
      </c>
      <c r="G76" s="507">
        <f t="shared" si="5"/>
        <v>0</v>
      </c>
    </row>
    <row r="77" spans="1:7">
      <c r="A77" s="480" t="s">
        <v>207</v>
      </c>
      <c r="B77" s="216"/>
      <c r="C77" s="482" t="s">
        <v>3980</v>
      </c>
      <c r="D77" s="501">
        <f>IFERROR(INDEX(PreturiTbl[Suma],MATCH(cell_getname(D77), PreturiTbl[Ierarhie], 0)),"")</f>
        <v>1.1299999999999999</v>
      </c>
      <c r="E77" s="533"/>
      <c r="F77" s="503" t="s">
        <v>223</v>
      </c>
      <c r="G77" s="507">
        <f t="shared" si="5"/>
        <v>0</v>
      </c>
    </row>
    <row r="78" spans="1:7">
      <c r="A78" s="196" t="s">
        <v>206</v>
      </c>
      <c r="B78" s="216"/>
      <c r="C78" s="221" t="s">
        <v>146</v>
      </c>
      <c r="D78" s="501">
        <f>IFERROR(INDEX(PreturiTbl[Suma],MATCH(cell_getname(D78), PreturiTbl[Ierarhie], 0)),"")</f>
        <v>0.66</v>
      </c>
      <c r="E78" s="533"/>
      <c r="F78" s="503" t="s">
        <v>223</v>
      </c>
      <c r="G78" s="507">
        <f t="shared" si="5"/>
        <v>0</v>
      </c>
    </row>
    <row r="79" spans="1:7">
      <c r="A79" s="196" t="s">
        <v>203</v>
      </c>
      <c r="B79" s="216"/>
      <c r="C79" s="221" t="s">
        <v>24</v>
      </c>
      <c r="D79" s="501">
        <f>IFERROR(INDEX(PreturiTbl[Suma],MATCH(cell_getname(D79), PreturiTbl[Ierarhie], 0)),"")</f>
        <v>0.84</v>
      </c>
      <c r="E79" s="533"/>
      <c r="F79" s="503" t="s">
        <v>223</v>
      </c>
      <c r="G79" s="507">
        <f t="shared" si="5"/>
        <v>0</v>
      </c>
    </row>
    <row r="80" spans="1:7">
      <c r="A80" s="480" t="s">
        <v>207</v>
      </c>
      <c r="B80" s="216"/>
      <c r="C80" s="198" t="s">
        <v>7240</v>
      </c>
      <c r="D80" s="501">
        <f>IFERROR(INDEX(PreturiTbl[Suma],MATCH(cell_getname(D80), PreturiTbl[Ierarhie], 0)),"")</f>
        <v>1.25</v>
      </c>
      <c r="E80" s="533"/>
      <c r="F80" s="503" t="s">
        <v>223</v>
      </c>
      <c r="G80" s="507">
        <f>E80*D80</f>
        <v>0</v>
      </c>
    </row>
    <row r="81" spans="1:7">
      <c r="A81" s="196" t="s">
        <v>203</v>
      </c>
      <c r="B81" s="216"/>
      <c r="C81" s="221" t="s">
        <v>26</v>
      </c>
      <c r="D81" s="501">
        <f>IFERROR(INDEX(PreturiTbl[Suma],MATCH(cell_getname(D81), PreturiTbl[Ierarhie], 0)),"")</f>
        <v>0.84</v>
      </c>
      <c r="E81" s="533"/>
      <c r="F81" s="503" t="s">
        <v>223</v>
      </c>
      <c r="G81" s="507">
        <f t="shared" si="5"/>
        <v>0</v>
      </c>
    </row>
    <row r="82" spans="1:7">
      <c r="A82" s="196" t="s">
        <v>207</v>
      </c>
      <c r="B82" s="216"/>
      <c r="C82" s="221" t="s">
        <v>28</v>
      </c>
      <c r="D82" s="501">
        <f>IFERROR(INDEX(PreturiTbl[Suma],MATCH(cell_getname(D82), PreturiTbl[Ierarhie], 0)),"")</f>
        <v>1.35</v>
      </c>
      <c r="E82" s="533"/>
      <c r="F82" s="503" t="s">
        <v>223</v>
      </c>
      <c r="G82" s="507">
        <f t="shared" si="5"/>
        <v>0</v>
      </c>
    </row>
    <row r="83" spans="1:7">
      <c r="A83" s="196" t="s">
        <v>208</v>
      </c>
      <c r="B83" s="216"/>
      <c r="C83" s="221" t="s">
        <v>30</v>
      </c>
      <c r="D83" s="501">
        <f>IFERROR(INDEX(PreturiTbl[Suma],MATCH(cell_getname(D83), PreturiTbl[Ierarhie], 0)),"")</f>
        <v>2.25</v>
      </c>
      <c r="E83" s="533"/>
      <c r="F83" s="503" t="s">
        <v>223</v>
      </c>
      <c r="G83" s="507">
        <f t="shared" si="5"/>
        <v>0</v>
      </c>
    </row>
    <row r="84" spans="1:7">
      <c r="A84" s="196" t="s">
        <v>208</v>
      </c>
      <c r="B84" s="216"/>
      <c r="C84" s="221" t="s">
        <v>32</v>
      </c>
      <c r="D84" s="501">
        <f>IFERROR(INDEX(PreturiTbl[Suma],MATCH(cell_getname(D84), PreturiTbl[Ierarhie], 0)),"")</f>
        <v>2.25</v>
      </c>
      <c r="E84" s="533"/>
      <c r="F84" s="503" t="s">
        <v>223</v>
      </c>
      <c r="G84" s="507">
        <f t="shared" si="5"/>
        <v>0</v>
      </c>
    </row>
    <row r="85" spans="1:7">
      <c r="A85" s="196" t="s">
        <v>209</v>
      </c>
      <c r="B85" s="197"/>
      <c r="C85" s="198" t="s">
        <v>34</v>
      </c>
      <c r="D85" s="501">
        <f>IFERROR(INDEX(PreturiTbl[Suma],MATCH(cell_getname(D85), PreturiTbl[Ierarhie], 0)),"")</f>
        <v>10.43</v>
      </c>
      <c r="E85" s="533"/>
      <c r="F85" s="503" t="s">
        <v>223</v>
      </c>
      <c r="G85" s="507">
        <f t="shared" si="5"/>
        <v>0</v>
      </c>
    </row>
    <row r="86" spans="1:7">
      <c r="A86" s="196" t="s">
        <v>199</v>
      </c>
      <c r="B86" s="216"/>
      <c r="C86" s="221" t="s">
        <v>48</v>
      </c>
      <c r="D86" s="501">
        <f>IFERROR(INDEX(PreturiTbl[Suma],MATCH(cell_getname(D86), PreturiTbl[Ierarhie], 0)),"")</f>
        <v>2.63</v>
      </c>
      <c r="E86" s="533"/>
      <c r="F86" s="503" t="s">
        <v>223</v>
      </c>
      <c r="G86" s="507">
        <f t="shared" si="5"/>
        <v>0</v>
      </c>
    </row>
    <row r="87" spans="1:7">
      <c r="A87" s="196" t="s">
        <v>210</v>
      </c>
      <c r="B87" s="216"/>
      <c r="C87" s="221" t="s">
        <v>41</v>
      </c>
      <c r="D87" s="501">
        <f>IFERROR(INDEX(PreturiTbl[Suma],MATCH(cell_getname(D87), PreturiTbl[Ierarhie], 0)),"")</f>
        <v>7.46</v>
      </c>
      <c r="E87" s="533"/>
      <c r="F87" s="503" t="s">
        <v>223</v>
      </c>
      <c r="G87" s="507">
        <f t="shared" si="5"/>
        <v>0</v>
      </c>
    </row>
    <row r="88" spans="1:7">
      <c r="A88" s="196" t="s">
        <v>210</v>
      </c>
      <c r="B88" s="216"/>
      <c r="C88" s="221" t="s">
        <v>42</v>
      </c>
      <c r="D88" s="501">
        <f>IFERROR(INDEX(PreturiTbl[Suma],MATCH(cell_getname(D88), PreturiTbl[Ierarhie], 0)),"")</f>
        <v>7.46</v>
      </c>
      <c r="E88" s="533"/>
      <c r="F88" s="503" t="s">
        <v>223</v>
      </c>
      <c r="G88" s="507">
        <f t="shared" si="5"/>
        <v>0</v>
      </c>
    </row>
    <row r="89" spans="1:7">
      <c r="A89" s="196" t="s">
        <v>211</v>
      </c>
      <c r="B89" s="197"/>
      <c r="C89" s="198" t="s">
        <v>37</v>
      </c>
      <c r="D89" s="501">
        <f>IFERROR(INDEX(PreturiTbl[Suma],MATCH(cell_getname(D89), PreturiTbl[Ierarhie], 0)),"")</f>
        <v>12.05</v>
      </c>
      <c r="E89" s="533"/>
      <c r="F89" s="503" t="s">
        <v>223</v>
      </c>
      <c r="G89" s="507">
        <f t="shared" si="5"/>
        <v>0</v>
      </c>
    </row>
    <row r="90" spans="1:7">
      <c r="A90" s="196" t="s">
        <v>211</v>
      </c>
      <c r="B90" s="216"/>
      <c r="C90" s="478" t="s">
        <v>3013</v>
      </c>
      <c r="D90" s="501">
        <f>IFERROR(INDEX(PreturiTbl[Suma],MATCH(cell_getname(D90), PreturiTbl[Ierarhie], 0)),"")</f>
        <v>10.32</v>
      </c>
      <c r="E90" s="533"/>
      <c r="F90" s="503" t="s">
        <v>223</v>
      </c>
      <c r="G90" s="507">
        <f t="shared" ref="G90" si="6">E90*D90</f>
        <v>0</v>
      </c>
    </row>
    <row r="91" spans="1:7" ht="15" thickBot="1">
      <c r="A91" s="223" t="s">
        <v>209</v>
      </c>
      <c r="B91" s="216"/>
      <c r="C91" s="224" t="s">
        <v>39</v>
      </c>
      <c r="D91" s="501">
        <f>IFERROR(INDEX(PreturiTbl[Suma],MATCH(cell_getname(D91), PreturiTbl[Ierarhie], 0)),"")</f>
        <v>2.38</v>
      </c>
      <c r="E91" s="533"/>
      <c r="F91" s="503" t="s">
        <v>223</v>
      </c>
      <c r="G91" s="508">
        <f t="shared" si="5"/>
        <v>0</v>
      </c>
    </row>
    <row r="92" spans="1:7" ht="5.25" customHeight="1" thickBot="1">
      <c r="A92" s="225"/>
      <c r="B92" s="226"/>
      <c r="C92" s="227"/>
      <c r="D92" s="228"/>
      <c r="E92" s="505"/>
      <c r="F92" s="229"/>
      <c r="G92" s="230"/>
    </row>
    <row r="93" spans="1:7">
      <c r="A93" s="191" t="s">
        <v>197</v>
      </c>
      <c r="B93" s="216"/>
      <c r="C93" s="217" t="s">
        <v>212</v>
      </c>
      <c r="D93" s="218">
        <f>IFERROR(INDEX(PreturiTbl[Suma],MATCH(cell_getname(D93), PreturiTbl[Ierarhie], 0)),"")</f>
        <v>11.31</v>
      </c>
      <c r="E93" s="531"/>
      <c r="F93" s="219" t="s">
        <v>223</v>
      </c>
      <c r="G93" s="509">
        <f>D93*E93</f>
        <v>0</v>
      </c>
    </row>
    <row r="94" spans="1:7">
      <c r="A94" s="191" t="s">
        <v>197</v>
      </c>
      <c r="B94" s="216"/>
      <c r="C94" s="217" t="s">
        <v>10757</v>
      </c>
      <c r="D94" s="218">
        <f>IFERROR(INDEX(PreturiTbl[Suma],MATCH(cell_getname(D94), PreturiTbl[Ierarhie], 0)),"")</f>
        <v>8.48</v>
      </c>
      <c r="E94" s="531"/>
      <c r="F94" s="219" t="s">
        <v>223</v>
      </c>
      <c r="G94" s="509">
        <f>D94*E94</f>
        <v>0</v>
      </c>
    </row>
    <row r="95" spans="1:7">
      <c r="A95" s="191" t="s">
        <v>197</v>
      </c>
      <c r="B95" s="216"/>
      <c r="C95" s="481" t="s">
        <v>2860</v>
      </c>
      <c r="D95" s="218">
        <f>IFERROR(INDEX(PreturiTbl[Suma],MATCH(cell_getname(D95), PreturiTbl[Ierarhie], 0)),"")</f>
        <v>5.66</v>
      </c>
      <c r="E95" s="531"/>
      <c r="F95" s="220" t="s">
        <v>223</v>
      </c>
      <c r="G95" s="509">
        <f t="shared" ref="G95:G116" si="7">D95*E95</f>
        <v>0</v>
      </c>
    </row>
    <row r="96" spans="1:7">
      <c r="A96" s="196" t="s">
        <v>199</v>
      </c>
      <c r="B96" s="216"/>
      <c r="C96" s="482" t="s">
        <v>213</v>
      </c>
      <c r="D96" s="218">
        <f>IFERROR(INDEX(PreturiTbl[Suma],MATCH(cell_getname(D96), PreturiTbl[Ierarhie], 0)),"")</f>
        <v>10.4</v>
      </c>
      <c r="E96" s="531"/>
      <c r="F96" s="220" t="s">
        <v>223</v>
      </c>
      <c r="G96" s="509">
        <f t="shared" si="7"/>
        <v>0</v>
      </c>
    </row>
    <row r="97" spans="1:7">
      <c r="A97" s="196" t="s">
        <v>201</v>
      </c>
      <c r="B97" s="216"/>
      <c r="C97" s="482" t="s">
        <v>214</v>
      </c>
      <c r="D97" s="218">
        <f>IFERROR(INDEX(PreturiTbl[Suma],MATCH(cell_getname(D97), PreturiTbl[Ierarhie], 0)),"")</f>
        <v>1.54</v>
      </c>
      <c r="E97" s="531"/>
      <c r="F97" s="220" t="s">
        <v>223</v>
      </c>
      <c r="G97" s="509">
        <f t="shared" si="7"/>
        <v>0</v>
      </c>
    </row>
    <row r="98" spans="1:7">
      <c r="A98" s="196" t="s">
        <v>215</v>
      </c>
      <c r="B98" s="216"/>
      <c r="C98" s="482" t="s">
        <v>216</v>
      </c>
      <c r="D98" s="218">
        <f>IFERROR(INDEX(PreturiTbl[Suma],MATCH(cell_getname(D98), PreturiTbl[Ierarhie], 0)),"")</f>
        <v>1.43</v>
      </c>
      <c r="E98" s="531"/>
      <c r="F98" s="220" t="s">
        <v>223</v>
      </c>
      <c r="G98" s="509">
        <f t="shared" si="7"/>
        <v>0</v>
      </c>
    </row>
    <row r="99" spans="1:7">
      <c r="A99" s="196" t="s">
        <v>215</v>
      </c>
      <c r="B99" s="216"/>
      <c r="C99" s="482" t="s">
        <v>217</v>
      </c>
      <c r="D99" s="218">
        <f>IFERROR(INDEX(PreturiTbl[Suma],MATCH(cell_getname(D99), PreturiTbl[Ierarhie], 0)),"")</f>
        <v>1.39</v>
      </c>
      <c r="E99" s="531"/>
      <c r="F99" s="220" t="s">
        <v>223</v>
      </c>
      <c r="G99" s="509">
        <f t="shared" si="7"/>
        <v>0</v>
      </c>
    </row>
    <row r="100" spans="1:7">
      <c r="A100" s="480" t="s">
        <v>201</v>
      </c>
      <c r="B100" s="216"/>
      <c r="C100" s="482" t="s">
        <v>2826</v>
      </c>
      <c r="D100" s="218">
        <f>IFERROR(INDEX(PreturiTbl[Suma],MATCH(cell_getname(D100), PreturiTbl[Ierarhie], 0)),"")</f>
        <v>1.67</v>
      </c>
      <c r="E100" s="531"/>
      <c r="F100" s="220" t="s">
        <v>223</v>
      </c>
      <c r="G100" s="509">
        <f t="shared" si="7"/>
        <v>0</v>
      </c>
    </row>
    <row r="101" spans="1:7">
      <c r="A101" s="480" t="s">
        <v>207</v>
      </c>
      <c r="B101" s="216"/>
      <c r="C101" s="482" t="s">
        <v>3981</v>
      </c>
      <c r="D101" s="218">
        <f>IFERROR(INDEX(PreturiTbl[Suma],MATCH(cell_getname(D101), PreturiTbl[Ierarhie], 0)),"")</f>
        <v>1.29</v>
      </c>
      <c r="E101" s="531"/>
      <c r="F101" s="220" t="s">
        <v>223</v>
      </c>
      <c r="G101" s="509">
        <f t="shared" si="7"/>
        <v>0</v>
      </c>
    </row>
    <row r="102" spans="1:7">
      <c r="A102" s="480" t="s">
        <v>7243</v>
      </c>
      <c r="B102" s="216"/>
      <c r="C102" s="477" t="s">
        <v>7242</v>
      </c>
      <c r="D102" s="218">
        <f>IFERROR(INDEX(PreturiTbl[Suma],MATCH(cell_getname(D102), PreturiTbl[Ierarhie], 0)),"")</f>
        <v>2.84</v>
      </c>
      <c r="E102" s="531"/>
      <c r="F102" s="220" t="s">
        <v>223</v>
      </c>
      <c r="G102" s="509">
        <f t="shared" si="7"/>
        <v>0</v>
      </c>
    </row>
    <row r="103" spans="1:7">
      <c r="A103" s="196" t="s">
        <v>206</v>
      </c>
      <c r="B103" s="216"/>
      <c r="C103" s="482" t="s">
        <v>146</v>
      </c>
      <c r="D103" s="222">
        <f>SMBRIDA0000</f>
        <v>0.66</v>
      </c>
      <c r="E103" s="531"/>
      <c r="F103" s="220" t="s">
        <v>223</v>
      </c>
      <c r="G103" s="509">
        <f t="shared" si="7"/>
        <v>0</v>
      </c>
    </row>
    <row r="104" spans="1:7">
      <c r="A104" s="196" t="s">
        <v>203</v>
      </c>
      <c r="B104" s="216"/>
      <c r="C104" s="482" t="s">
        <v>25</v>
      </c>
      <c r="D104" s="222">
        <f>IFERROR(INDEX(PreturiTbl[Suma],MATCH(cell_getname(D104), PreturiTbl[Ierarhie], 0)),"")</f>
        <v>1.07</v>
      </c>
      <c r="E104" s="531"/>
      <c r="F104" s="220" t="s">
        <v>223</v>
      </c>
      <c r="G104" s="509">
        <f t="shared" si="7"/>
        <v>0</v>
      </c>
    </row>
    <row r="105" spans="1:7">
      <c r="A105" s="480" t="s">
        <v>207</v>
      </c>
      <c r="B105" s="216"/>
      <c r="C105" s="198" t="s">
        <v>7241</v>
      </c>
      <c r="D105" s="222">
        <f>IFERROR(INDEX(PreturiTbl[Suma],MATCH(cell_getname(D105), PreturiTbl[Ierarhie], 0)),"")</f>
        <v>1.36</v>
      </c>
      <c r="E105" s="531"/>
      <c r="F105" s="220" t="s">
        <v>223</v>
      </c>
      <c r="G105" s="509">
        <f t="shared" si="7"/>
        <v>0</v>
      </c>
    </row>
    <row r="106" spans="1:7">
      <c r="A106" s="196" t="s">
        <v>203</v>
      </c>
      <c r="B106" s="216"/>
      <c r="C106" s="482" t="s">
        <v>27</v>
      </c>
      <c r="D106" s="222">
        <f>IFERROR(INDEX(PreturiTbl[Suma],MATCH(cell_getname(D106), PreturiTbl[Ierarhie], 0)),"")</f>
        <v>1.07</v>
      </c>
      <c r="E106" s="531"/>
      <c r="F106" s="220" t="s">
        <v>223</v>
      </c>
      <c r="G106" s="509">
        <f t="shared" si="7"/>
        <v>0</v>
      </c>
    </row>
    <row r="107" spans="1:7">
      <c r="A107" s="196" t="s">
        <v>207</v>
      </c>
      <c r="B107" s="216"/>
      <c r="C107" s="482" t="s">
        <v>29</v>
      </c>
      <c r="D107" s="222">
        <f>IFERROR(INDEX(PreturiTbl[Suma],MATCH(cell_getname(D107), PreturiTbl[Ierarhie], 0)),"")</f>
        <v>1.6</v>
      </c>
      <c r="E107" s="531"/>
      <c r="F107" s="220" t="s">
        <v>223</v>
      </c>
      <c r="G107" s="509">
        <f t="shared" si="7"/>
        <v>0</v>
      </c>
    </row>
    <row r="108" spans="1:7">
      <c r="A108" s="196" t="s">
        <v>218</v>
      </c>
      <c r="B108" s="216"/>
      <c r="C108" s="482" t="s">
        <v>31</v>
      </c>
      <c r="D108" s="222">
        <f>IFERROR(INDEX(PreturiTbl[Suma],MATCH(cell_getname(D108), PreturiTbl[Ierarhie], 0)),"")</f>
        <v>3.45</v>
      </c>
      <c r="E108" s="531"/>
      <c r="F108" s="220" t="s">
        <v>223</v>
      </c>
      <c r="G108" s="509">
        <f t="shared" si="7"/>
        <v>0</v>
      </c>
    </row>
    <row r="109" spans="1:7">
      <c r="A109" s="196" t="s">
        <v>219</v>
      </c>
      <c r="B109" s="216"/>
      <c r="C109" s="221" t="s">
        <v>33</v>
      </c>
      <c r="D109" s="222">
        <f>IFERROR(INDEX(PreturiTbl[Suma],MATCH(cell_getname(D109), PreturiTbl[Ierarhie], 0)),"")</f>
        <v>3.45</v>
      </c>
      <c r="E109" s="531"/>
      <c r="F109" s="220" t="s">
        <v>223</v>
      </c>
      <c r="G109" s="509">
        <f t="shared" si="7"/>
        <v>0</v>
      </c>
    </row>
    <row r="110" spans="1:7">
      <c r="A110" s="196" t="s">
        <v>211</v>
      </c>
      <c r="B110" s="197"/>
      <c r="C110" s="198" t="s">
        <v>35</v>
      </c>
      <c r="D110" s="222">
        <f>IFERROR(INDEX(PreturiTbl[Suma],MATCH(cell_getname(D110), PreturiTbl[Ierarhie], 0)),"")</f>
        <v>11.95</v>
      </c>
      <c r="E110" s="531"/>
      <c r="F110" s="220" t="s">
        <v>223</v>
      </c>
      <c r="G110" s="509">
        <f t="shared" si="7"/>
        <v>0</v>
      </c>
    </row>
    <row r="111" spans="1:7">
      <c r="A111" s="196" t="s">
        <v>199</v>
      </c>
      <c r="B111" s="216"/>
      <c r="C111" s="221" t="s">
        <v>36</v>
      </c>
      <c r="D111" s="222">
        <f>IFERROR(INDEX(PreturiTbl[Suma],MATCH(cell_getname(D111), PreturiTbl[Ierarhie], 0)),"")</f>
        <v>3.47</v>
      </c>
      <c r="E111" s="531"/>
      <c r="F111" s="220" t="s">
        <v>223</v>
      </c>
      <c r="G111" s="509">
        <f t="shared" si="7"/>
        <v>0</v>
      </c>
    </row>
    <row r="112" spans="1:7">
      <c r="A112" s="196" t="s">
        <v>210</v>
      </c>
      <c r="B112" s="216"/>
      <c r="C112" s="221" t="s">
        <v>43</v>
      </c>
      <c r="D112" s="222">
        <f>IFERROR(INDEX(PreturiTbl[Suma],MATCH(cell_getname(D112), PreturiTbl[Ierarhie], 0)),"")</f>
        <v>8.34</v>
      </c>
      <c r="E112" s="531"/>
      <c r="F112" s="220" t="s">
        <v>223</v>
      </c>
      <c r="G112" s="509">
        <f t="shared" si="7"/>
        <v>0</v>
      </c>
    </row>
    <row r="113" spans="1:7">
      <c r="A113" s="196" t="s">
        <v>210</v>
      </c>
      <c r="B113" s="216"/>
      <c r="C113" s="221" t="s">
        <v>44</v>
      </c>
      <c r="D113" s="222">
        <f>IFERROR(INDEX(PreturiTbl[Suma],MATCH(cell_getname(D113), PreturiTbl[Ierarhie], 0)),"")</f>
        <v>8.34</v>
      </c>
      <c r="E113" s="531"/>
      <c r="F113" s="220" t="s">
        <v>223</v>
      </c>
      <c r="G113" s="509">
        <f t="shared" si="7"/>
        <v>0</v>
      </c>
    </row>
    <row r="114" spans="1:7">
      <c r="A114" s="196" t="s">
        <v>220</v>
      </c>
      <c r="B114" s="197"/>
      <c r="C114" s="198" t="s">
        <v>38</v>
      </c>
      <c r="D114" s="222">
        <f>IFERROR(INDEX(PreturiTbl[Suma],MATCH(cell_getname(D114), PreturiTbl[Ierarhie], 0)),"")</f>
        <v>13.55</v>
      </c>
      <c r="E114" s="531"/>
      <c r="F114" s="220" t="s">
        <v>223</v>
      </c>
      <c r="G114" s="509">
        <f t="shared" si="7"/>
        <v>0</v>
      </c>
    </row>
    <row r="115" spans="1:7">
      <c r="A115" s="196" t="s">
        <v>220</v>
      </c>
      <c r="B115" s="216"/>
      <c r="C115" s="478" t="s">
        <v>3012</v>
      </c>
      <c r="D115" s="222">
        <f>IFERROR(INDEX(PreturiTbl[Suma],MATCH(cell_getname(D115), PreturiTbl[Ierarhie], 0)),"")</f>
        <v>10.75</v>
      </c>
      <c r="E115" s="531"/>
      <c r="F115" s="220" t="s">
        <v>223</v>
      </c>
      <c r="G115" s="509">
        <f t="shared" ref="G115" si="8">D115*E115</f>
        <v>0</v>
      </c>
    </row>
    <row r="116" spans="1:7" ht="15" thickBot="1">
      <c r="A116" s="201" t="s">
        <v>218</v>
      </c>
      <c r="B116" s="216"/>
      <c r="C116" s="224" t="s">
        <v>40</v>
      </c>
      <c r="D116" s="222">
        <f>IFERROR(INDEX(PreturiTbl[Suma],MATCH(cell_getname(D116), PreturiTbl[Ierarhie], 0)),"")</f>
        <v>3.59</v>
      </c>
      <c r="E116" s="531"/>
      <c r="F116" s="220" t="s">
        <v>223</v>
      </c>
      <c r="G116" s="509">
        <f t="shared" si="7"/>
        <v>0</v>
      </c>
    </row>
    <row r="117" spans="1:7" ht="18.600000000000001" thickBot="1">
      <c r="A117" s="1186" t="s">
        <v>683</v>
      </c>
      <c r="B117" s="1187"/>
      <c r="C117" s="1187"/>
      <c r="D117" s="1187"/>
      <c r="E117" s="1188"/>
      <c r="F117" s="1189">
        <f>SUM(G69:G116)</f>
        <v>0</v>
      </c>
      <c r="G117" s="1190"/>
    </row>
    <row r="118" spans="1:7" ht="18.600000000000001" thickBot="1">
      <c r="A118" s="1191" t="s">
        <v>12230</v>
      </c>
      <c r="B118" s="1192"/>
      <c r="C118" s="1192"/>
      <c r="D118" s="1192"/>
      <c r="E118" s="1193"/>
      <c r="F118" s="1194">
        <f>F117*1.21</f>
        <v>0</v>
      </c>
      <c r="G118" s="1195"/>
    </row>
    <row r="119" spans="1:7" ht="24" thickBot="1">
      <c r="A119" s="1198" t="s">
        <v>2834</v>
      </c>
      <c r="B119" s="1199"/>
      <c r="C119" s="1199"/>
      <c r="D119" s="1200"/>
      <c r="E119" s="581"/>
      <c r="F119" s="1196">
        <f>F118*(1-E119)</f>
        <v>0</v>
      </c>
      <c r="G119" s="1197"/>
    </row>
    <row r="120" spans="1:7" ht="42" customHeight="1" thickBot="1">
      <c r="A120" s="1201" t="s">
        <v>2902</v>
      </c>
      <c r="B120" s="1202"/>
      <c r="C120" s="1202"/>
      <c r="D120" s="1202"/>
      <c r="E120" s="1202"/>
      <c r="F120" s="1202"/>
      <c r="G120" s="1203"/>
    </row>
    <row r="121" spans="1:7" ht="16.2" thickBot="1">
      <c r="A121" s="1183" t="s">
        <v>10770</v>
      </c>
      <c r="B121" s="1184"/>
      <c r="C121" s="1184"/>
      <c r="D121" s="1184"/>
      <c r="E121" s="1184"/>
      <c r="F121" s="1184"/>
      <c r="G121" s="1185"/>
    </row>
  </sheetData>
  <sheetProtection algorithmName="SHA-512" hashValue="JGpReo5mb/KaIcvNAUgazPXhePZLt1c11klDeATAi/6MD1ajo80B4x+d74fTBN6GeW+aDBX4o7InexXqDEDASw==" saltValue="H+nbAwTjxgpBGQp+9QhhdA==" spinCount="100000" sheet="1" objects="1" scenarios="1"/>
  <customSheetViews>
    <customSheetView guid="{50E8AEAD-E64F-411E-A648-6357A5CCDCC7}" hiddenRows="1">
      <selection activeCell="G34" sqref="G34"/>
      <pageMargins left="0.7" right="0.7" top="0.75" bottom="0.75" header="0.3" footer="0.3"/>
    </customSheetView>
  </customSheetViews>
  <mergeCells count="37">
    <mergeCell ref="A63:G63"/>
    <mergeCell ref="A57:D57"/>
    <mergeCell ref="A61:G61"/>
    <mergeCell ref="A62:G62"/>
    <mergeCell ref="A4:C4"/>
    <mergeCell ref="D4:G4"/>
    <mergeCell ref="A58:G58"/>
    <mergeCell ref="A60:G60"/>
    <mergeCell ref="F55:G55"/>
    <mergeCell ref="F56:G56"/>
    <mergeCell ref="F57:G57"/>
    <mergeCell ref="A55:E55"/>
    <mergeCell ref="A56:E56"/>
    <mergeCell ref="A59:G59"/>
    <mergeCell ref="D5:G5"/>
    <mergeCell ref="A5:C5"/>
    <mergeCell ref="A1:G1"/>
    <mergeCell ref="A2:C2"/>
    <mergeCell ref="D2:G2"/>
    <mergeCell ref="A3:C3"/>
    <mergeCell ref="D3:G3"/>
    <mergeCell ref="D67:G67"/>
    <mergeCell ref="A67:C67"/>
    <mergeCell ref="A121:G121"/>
    <mergeCell ref="A117:E117"/>
    <mergeCell ref="F117:G117"/>
    <mergeCell ref="A118:E118"/>
    <mergeCell ref="F118:G118"/>
    <mergeCell ref="F119:G119"/>
    <mergeCell ref="A119:D119"/>
    <mergeCell ref="A120:G120"/>
    <mergeCell ref="A64:C64"/>
    <mergeCell ref="D64:G64"/>
    <mergeCell ref="A65:C65"/>
    <mergeCell ref="D65:G65"/>
    <mergeCell ref="A66:C66"/>
    <mergeCell ref="D66:G66"/>
  </mergeCells>
  <phoneticPr fontId="96" type="noConversion"/>
  <pageMargins left="0.4" right="0.1" top="0.1" bottom="0" header="0.05" footer="0.0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SetariOferta!$T$2:$T$14</xm:f>
          </x14:formula1>
          <xm:sqref>D5</xm:sqref>
        </x14:dataValidation>
        <x14:dataValidation type="list" allowBlank="1" showInputMessage="1" showErrorMessage="1">
          <x14:formula1>
            <xm:f>SetariOferta!$T$15:$T$19</xm:f>
          </x14:formula1>
          <xm:sqref>D67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59"/>
  <sheetViews>
    <sheetView topLeftCell="A28" workbookViewId="0">
      <selection activeCell="K53" sqref="K53"/>
    </sheetView>
  </sheetViews>
  <sheetFormatPr defaultColWidth="9.109375" defaultRowHeight="14.4"/>
  <cols>
    <col min="1" max="1" width="13" customWidth="1"/>
    <col min="2" max="2" width="0.44140625" customWidth="1"/>
    <col min="3" max="3" width="34.88671875" customWidth="1"/>
    <col min="4" max="4" width="11" customWidth="1"/>
    <col min="5" max="5" width="9.5546875" bestFit="1" customWidth="1"/>
    <col min="6" max="6" width="7.5546875" customWidth="1"/>
    <col min="7" max="7" width="18.5546875" customWidth="1"/>
  </cols>
  <sheetData>
    <row r="1" spans="1:7" ht="22.5" customHeight="1" thickBot="1">
      <c r="A1" s="1207" t="s">
        <v>2960</v>
      </c>
      <c r="B1" s="1208"/>
      <c r="C1" s="1208"/>
      <c r="D1" s="1208"/>
      <c r="E1" s="1208"/>
      <c r="F1" s="1208"/>
      <c r="G1" s="1209"/>
    </row>
    <row r="2" spans="1:7" ht="15.75" customHeight="1" thickBot="1">
      <c r="A2" s="1171" t="s">
        <v>117</v>
      </c>
      <c r="B2" s="1172"/>
      <c r="C2" s="1173"/>
      <c r="D2" s="1174" t="str">
        <f>_DATE_CLIENT_NUME_CLIENT</f>
        <v>IND CEMA INTERNATIONAL SRL</v>
      </c>
      <c r="E2" s="1174"/>
      <c r="F2" s="1174"/>
      <c r="G2" s="1175"/>
    </row>
    <row r="3" spans="1:7" ht="15.75" customHeight="1" thickBot="1">
      <c r="A3" s="1171" t="s">
        <v>118</v>
      </c>
      <c r="B3" s="1172"/>
      <c r="C3" s="1173"/>
      <c r="D3" s="1174" t="str">
        <f>_OFERTA_NUME_DESTINATAR</f>
        <v>IND CEMA INTERNATIONAL SRL</v>
      </c>
      <c r="E3" s="1174"/>
      <c r="F3" s="1174"/>
      <c r="G3" s="1175"/>
    </row>
    <row r="4" spans="1:7" ht="15.75" customHeight="1" thickBot="1">
      <c r="A4" s="1171" t="s">
        <v>116</v>
      </c>
      <c r="B4" s="1172"/>
      <c r="C4" s="1173"/>
      <c r="D4" s="1176">
        <f>_OFERTA_CONTACT_LIVRARE</f>
        <v>0</v>
      </c>
      <c r="E4" s="1176"/>
      <c r="F4" s="1176"/>
      <c r="G4" s="1177"/>
    </row>
    <row r="5" spans="1:7" ht="17.100000000000001" customHeight="1" thickBot="1">
      <c r="A5" s="1231" t="s">
        <v>2961</v>
      </c>
      <c r="B5" s="1232"/>
      <c r="C5" s="1232"/>
      <c r="D5" s="1232"/>
      <c r="E5" s="1232"/>
      <c r="F5" s="1232"/>
      <c r="G5" s="1233"/>
    </row>
    <row r="6" spans="1:7" ht="15.75" customHeight="1" thickBot="1">
      <c r="A6" s="186" t="s">
        <v>195</v>
      </c>
      <c r="B6" s="215"/>
      <c r="C6" s="188" t="s">
        <v>196</v>
      </c>
      <c r="D6" s="189" t="s">
        <v>21</v>
      </c>
      <c r="E6" s="504" t="s">
        <v>22</v>
      </c>
      <c r="F6" s="190" t="s">
        <v>5</v>
      </c>
      <c r="G6" s="190" t="s">
        <v>23</v>
      </c>
    </row>
    <row r="7" spans="1:7">
      <c r="A7" s="191" t="s">
        <v>197</v>
      </c>
      <c r="B7" s="216"/>
      <c r="C7" s="217" t="s">
        <v>198</v>
      </c>
      <c r="D7" s="501">
        <f>IFERROR(INDEX(PreturiTbl[Suma],MATCH(cell_getname(D7), PreturiTbl[Ierarhie], 0)),"")</f>
        <v>7.23</v>
      </c>
      <c r="E7" s="532"/>
      <c r="F7" s="502" t="s">
        <v>223</v>
      </c>
      <c r="G7" s="506">
        <f>E7*D7</f>
        <v>0</v>
      </c>
    </row>
    <row r="8" spans="1:7">
      <c r="A8" s="191" t="s">
        <v>197</v>
      </c>
      <c r="B8" s="216"/>
      <c r="C8" s="217" t="s">
        <v>10756</v>
      </c>
      <c r="D8" s="501">
        <f>IFERROR(INDEX(PreturiTbl[Suma],MATCH(cell_getname(D8), PreturiTbl[Ierarhie], 0)),"")</f>
        <v>5.43</v>
      </c>
      <c r="E8" s="595"/>
      <c r="F8" s="502" t="s">
        <v>223</v>
      </c>
      <c r="G8" s="506">
        <f>E8*D8</f>
        <v>0</v>
      </c>
    </row>
    <row r="9" spans="1:7">
      <c r="A9" s="191" t="s">
        <v>197</v>
      </c>
      <c r="B9" s="216"/>
      <c r="C9" s="481" t="s">
        <v>2859</v>
      </c>
      <c r="D9" s="501">
        <f>IFERROR(INDEX(PreturiTbl[Suma],MATCH(cell_getname(D9), PreturiTbl[Ierarhie], 0)),"")</f>
        <v>3.62</v>
      </c>
      <c r="E9" s="533"/>
      <c r="F9" s="503" t="s">
        <v>223</v>
      </c>
      <c r="G9" s="506">
        <f t="shared" ref="G9:G29" si="0">E9*D9</f>
        <v>0</v>
      </c>
    </row>
    <row r="10" spans="1:7">
      <c r="A10" s="196" t="s">
        <v>199</v>
      </c>
      <c r="B10" s="216"/>
      <c r="C10" s="221" t="s">
        <v>200</v>
      </c>
      <c r="D10" s="501">
        <f>IFERROR(INDEX(PreturiTbl[Suma],MATCH(cell_getname(D10), PreturiTbl[Ierarhie], 0)),"")</f>
        <v>6.71</v>
      </c>
      <c r="E10" s="533"/>
      <c r="F10" s="503" t="s">
        <v>223</v>
      </c>
      <c r="G10" s="507">
        <f t="shared" si="0"/>
        <v>0</v>
      </c>
    </row>
    <row r="11" spans="1:7">
      <c r="A11" s="196" t="s">
        <v>201</v>
      </c>
      <c r="B11" s="216"/>
      <c r="C11" s="221" t="s">
        <v>202</v>
      </c>
      <c r="D11" s="501">
        <f>IFERROR(INDEX(PreturiTbl[Suma],MATCH(cell_getname(D11), PreturiTbl[Ierarhie], 0)),"")</f>
        <v>1.36</v>
      </c>
      <c r="E11" s="533"/>
      <c r="F11" s="503" t="s">
        <v>223</v>
      </c>
      <c r="G11" s="507">
        <f t="shared" si="0"/>
        <v>0</v>
      </c>
    </row>
    <row r="12" spans="1:7">
      <c r="A12" s="196" t="s">
        <v>203</v>
      </c>
      <c r="B12" s="216"/>
      <c r="C12" s="221" t="s">
        <v>204</v>
      </c>
      <c r="D12" s="501">
        <f>IFERROR(INDEX(PreturiTbl[Suma],MATCH(cell_getname(D12), PreturiTbl[Ierarhie], 0)),"")</f>
        <v>1.2</v>
      </c>
      <c r="E12" s="533"/>
      <c r="F12" s="503" t="s">
        <v>223</v>
      </c>
      <c r="G12" s="507">
        <f t="shared" si="0"/>
        <v>0</v>
      </c>
    </row>
    <row r="13" spans="1:7">
      <c r="A13" s="196" t="s">
        <v>203</v>
      </c>
      <c r="B13" s="216"/>
      <c r="C13" s="221" t="s">
        <v>205</v>
      </c>
      <c r="D13" s="501">
        <f>IFERROR(INDEX(PreturiTbl[Suma],MATCH(cell_getname(D13), PreturiTbl[Ierarhie], 0)),"")</f>
        <v>1.17</v>
      </c>
      <c r="E13" s="533"/>
      <c r="F13" s="503" t="s">
        <v>223</v>
      </c>
      <c r="G13" s="507">
        <f t="shared" si="0"/>
        <v>0</v>
      </c>
    </row>
    <row r="14" spans="1:7">
      <c r="A14" s="480" t="s">
        <v>2339</v>
      </c>
      <c r="B14" s="216"/>
      <c r="C14" s="482" t="s">
        <v>2303</v>
      </c>
      <c r="D14" s="501">
        <f>IFERROR(INDEX(PreturiTbl[Suma],MATCH(cell_getname(D14), PreturiTbl[Ierarhie], 0)),"")</f>
        <v>1.48</v>
      </c>
      <c r="E14" s="533"/>
      <c r="F14" s="503" t="s">
        <v>223</v>
      </c>
      <c r="G14" s="507">
        <f t="shared" si="0"/>
        <v>0</v>
      </c>
    </row>
    <row r="15" spans="1:7">
      <c r="A15" s="480" t="s">
        <v>207</v>
      </c>
      <c r="B15" s="216"/>
      <c r="C15" s="482" t="s">
        <v>3980</v>
      </c>
      <c r="D15" s="501">
        <f>IFERROR(INDEX(PreturiTbl[Suma],MATCH(cell_getname(D15), PreturiTbl[Ierarhie], 0)),"")</f>
        <v>1.38</v>
      </c>
      <c r="E15" s="533"/>
      <c r="F15" s="503" t="s">
        <v>223</v>
      </c>
      <c r="G15" s="507">
        <f t="shared" si="0"/>
        <v>0</v>
      </c>
    </row>
    <row r="16" spans="1:7">
      <c r="A16" s="196" t="s">
        <v>206</v>
      </c>
      <c r="B16" s="216"/>
      <c r="C16" s="221" t="s">
        <v>146</v>
      </c>
      <c r="D16" s="501">
        <f>IFERROR(INDEX(PreturiTbl[Suma],MATCH(cell_getname(D16), PreturiTbl[Ierarhie], 0)),"")</f>
        <v>0.56000000000000005</v>
      </c>
      <c r="E16" s="533"/>
      <c r="F16" s="503" t="s">
        <v>223</v>
      </c>
      <c r="G16" s="507">
        <f t="shared" si="0"/>
        <v>0</v>
      </c>
    </row>
    <row r="17" spans="1:7">
      <c r="A17" s="196" t="s">
        <v>203</v>
      </c>
      <c r="B17" s="216"/>
      <c r="C17" s="221" t="s">
        <v>24</v>
      </c>
      <c r="D17" s="501">
        <f>IFERROR(INDEX(PreturiTbl[Suma],MATCH(cell_getname(D17), PreturiTbl[Ierarhie], 0)),"")</f>
        <v>0.71</v>
      </c>
      <c r="E17" s="533"/>
      <c r="F17" s="503" t="s">
        <v>223</v>
      </c>
      <c r="G17" s="507">
        <f t="shared" si="0"/>
        <v>0</v>
      </c>
    </row>
    <row r="18" spans="1:7">
      <c r="A18" s="480" t="s">
        <v>207</v>
      </c>
      <c r="B18" s="216"/>
      <c r="C18" s="198" t="s">
        <v>7240</v>
      </c>
      <c r="D18" s="501">
        <f>IFERROR(INDEX(PreturiTbl[Suma],MATCH(cell_getname(D18), PreturiTbl[Ierarhie], 0)),"")</f>
        <v>1.06</v>
      </c>
      <c r="E18" s="533"/>
      <c r="F18" s="503" t="s">
        <v>223</v>
      </c>
      <c r="G18" s="507">
        <f t="shared" si="0"/>
        <v>0</v>
      </c>
    </row>
    <row r="19" spans="1:7">
      <c r="A19" s="196" t="s">
        <v>203</v>
      </c>
      <c r="B19" s="216"/>
      <c r="C19" s="221" t="s">
        <v>26</v>
      </c>
      <c r="D19" s="501">
        <f>IFERROR(INDEX(PreturiTbl[Suma],MATCH(cell_getname(D19), PreturiTbl[Ierarhie], 0)),"")</f>
        <v>0.71</v>
      </c>
      <c r="E19" s="533"/>
      <c r="F19" s="503" t="s">
        <v>223</v>
      </c>
      <c r="G19" s="507">
        <f t="shared" si="0"/>
        <v>0</v>
      </c>
    </row>
    <row r="20" spans="1:7">
      <c r="A20" s="196" t="s">
        <v>207</v>
      </c>
      <c r="B20" s="216"/>
      <c r="C20" s="221" t="s">
        <v>28</v>
      </c>
      <c r="D20" s="501">
        <f>IFERROR(INDEX(PreturiTbl[Suma],MATCH(cell_getname(D20), PreturiTbl[Ierarhie], 0)),"")</f>
        <v>1.1499999999999999</v>
      </c>
      <c r="E20" s="533"/>
      <c r="F20" s="503" t="s">
        <v>223</v>
      </c>
      <c r="G20" s="507">
        <f t="shared" si="0"/>
        <v>0</v>
      </c>
    </row>
    <row r="21" spans="1:7">
      <c r="A21" s="196" t="s">
        <v>208</v>
      </c>
      <c r="B21" s="216"/>
      <c r="C21" s="221" t="s">
        <v>30</v>
      </c>
      <c r="D21" s="501">
        <f>IFERROR(INDEX(PreturiTbl[Suma],MATCH(cell_getname(D21), PreturiTbl[Ierarhie], 0)),"")</f>
        <v>1.91</v>
      </c>
      <c r="E21" s="533"/>
      <c r="F21" s="503" t="s">
        <v>223</v>
      </c>
      <c r="G21" s="507">
        <f t="shared" si="0"/>
        <v>0</v>
      </c>
    </row>
    <row r="22" spans="1:7">
      <c r="A22" s="196" t="s">
        <v>208</v>
      </c>
      <c r="B22" s="216"/>
      <c r="C22" s="221" t="s">
        <v>32</v>
      </c>
      <c r="D22" s="501">
        <f>IFERROR(INDEX(PreturiTbl[Suma],MATCH(cell_getname(D22), PreturiTbl[Ierarhie], 0)),"")</f>
        <v>1.91</v>
      </c>
      <c r="E22" s="533"/>
      <c r="F22" s="503" t="s">
        <v>223</v>
      </c>
      <c r="G22" s="507">
        <f t="shared" si="0"/>
        <v>0</v>
      </c>
    </row>
    <row r="23" spans="1:7">
      <c r="A23" s="196" t="s">
        <v>209</v>
      </c>
      <c r="B23" s="197"/>
      <c r="C23" s="198" t="s">
        <v>34</v>
      </c>
      <c r="D23" s="501">
        <f>IFERROR(INDEX(PreturiTbl[Suma],MATCH(cell_getname(D23), PreturiTbl[Ierarhie], 0)),"")</f>
        <v>8.8699999999999992</v>
      </c>
      <c r="E23" s="533"/>
      <c r="F23" s="503" t="s">
        <v>223</v>
      </c>
      <c r="G23" s="507">
        <f t="shared" si="0"/>
        <v>0</v>
      </c>
    </row>
    <row r="24" spans="1:7">
      <c r="A24" s="196" t="s">
        <v>199</v>
      </c>
      <c r="B24" s="216"/>
      <c r="C24" s="221" t="s">
        <v>48</v>
      </c>
      <c r="D24" s="501">
        <f>IFERROR(INDEX(PreturiTbl[Suma],MATCH(cell_getname(D24), PreturiTbl[Ierarhie], 0)),"")</f>
        <v>2.2200000000000002</v>
      </c>
      <c r="E24" s="533"/>
      <c r="F24" s="503" t="s">
        <v>223</v>
      </c>
      <c r="G24" s="507">
        <f t="shared" si="0"/>
        <v>0</v>
      </c>
    </row>
    <row r="25" spans="1:7">
      <c r="A25" s="196" t="s">
        <v>210</v>
      </c>
      <c r="B25" s="216"/>
      <c r="C25" s="221" t="s">
        <v>41</v>
      </c>
      <c r="D25" s="501">
        <f>IFERROR(INDEX(PreturiTbl[Suma],MATCH(cell_getname(D25), PreturiTbl[Ierarhie], 0)),"")</f>
        <v>6.34</v>
      </c>
      <c r="E25" s="533"/>
      <c r="F25" s="503" t="s">
        <v>223</v>
      </c>
      <c r="G25" s="507">
        <f t="shared" si="0"/>
        <v>0</v>
      </c>
    </row>
    <row r="26" spans="1:7">
      <c r="A26" s="196" t="s">
        <v>210</v>
      </c>
      <c r="B26" s="216"/>
      <c r="C26" s="221" t="s">
        <v>42</v>
      </c>
      <c r="D26" s="501">
        <f>IFERROR(INDEX(PreturiTbl[Suma],MATCH(cell_getname(D26), PreturiTbl[Ierarhie], 0)),"")</f>
        <v>6.34</v>
      </c>
      <c r="E26" s="533"/>
      <c r="F26" s="503" t="s">
        <v>223</v>
      </c>
      <c r="G26" s="507">
        <f t="shared" si="0"/>
        <v>0</v>
      </c>
    </row>
    <row r="27" spans="1:7">
      <c r="A27" s="196" t="s">
        <v>211</v>
      </c>
      <c r="B27" s="197"/>
      <c r="C27" s="198" t="s">
        <v>37</v>
      </c>
      <c r="D27" s="501">
        <f>IFERROR(INDEX(PreturiTbl[Suma],MATCH(cell_getname(D27), PreturiTbl[Ierarhie], 0)),"")</f>
        <v>10.24</v>
      </c>
      <c r="E27" s="533"/>
      <c r="F27" s="503" t="s">
        <v>223</v>
      </c>
      <c r="G27" s="507">
        <f t="shared" si="0"/>
        <v>0</v>
      </c>
    </row>
    <row r="28" spans="1:7">
      <c r="A28" s="196" t="s">
        <v>211</v>
      </c>
      <c r="B28" s="216"/>
      <c r="C28" s="478" t="s">
        <v>3011</v>
      </c>
      <c r="D28" s="501">
        <f>IFERROR(INDEX(PreturiTbl[Suma],MATCH(cell_getname(D28), PreturiTbl[Ierarhie], 0)),"")</f>
        <v>8.77</v>
      </c>
      <c r="E28" s="583"/>
      <c r="F28" s="503" t="s">
        <v>223</v>
      </c>
      <c r="G28" s="507">
        <f>E28*D28</f>
        <v>0</v>
      </c>
    </row>
    <row r="29" spans="1:7" ht="15" thickBot="1">
      <c r="A29" s="223" t="s">
        <v>209</v>
      </c>
      <c r="B29" s="216"/>
      <c r="C29" s="224" t="s">
        <v>39</v>
      </c>
      <c r="D29" s="501">
        <f>IFERROR(INDEX(PreturiTbl[Suma],MATCH(cell_getname(D29), PreturiTbl[Ierarhie], 0)),"")</f>
        <v>2.02</v>
      </c>
      <c r="E29" s="534"/>
      <c r="F29" s="503" t="s">
        <v>223</v>
      </c>
      <c r="G29" s="508">
        <f t="shared" si="0"/>
        <v>0</v>
      </c>
    </row>
    <row r="30" spans="1:7" ht="5.25" customHeight="1" thickBot="1">
      <c r="A30" s="225"/>
      <c r="B30" s="226"/>
      <c r="C30" s="227"/>
      <c r="D30" s="228"/>
      <c r="E30" s="505"/>
      <c r="F30" s="229"/>
      <c r="G30" s="230"/>
    </row>
    <row r="31" spans="1:7">
      <c r="A31" s="191" t="s">
        <v>197</v>
      </c>
      <c r="B31" s="216"/>
      <c r="C31" s="217" t="s">
        <v>212</v>
      </c>
      <c r="D31" s="218">
        <f>IFERROR(INDEX(PreturiTbl[Suma],MATCH(cell_getname(D31), PreturiTbl[Ierarhie], 0)),"")</f>
        <v>9.61</v>
      </c>
      <c r="E31" s="531"/>
      <c r="F31" s="219" t="s">
        <v>223</v>
      </c>
      <c r="G31" s="509">
        <f>D31*E31</f>
        <v>0</v>
      </c>
    </row>
    <row r="32" spans="1:7">
      <c r="A32" s="191" t="s">
        <v>197</v>
      </c>
      <c r="B32" s="216"/>
      <c r="C32" s="217" t="s">
        <v>10757</v>
      </c>
      <c r="D32" s="218">
        <f>IFERROR(INDEX(PreturiTbl[Suma],MATCH(cell_getname(D32), PreturiTbl[Ierarhie], 0)),"")</f>
        <v>7.21</v>
      </c>
      <c r="E32" s="531"/>
      <c r="F32" s="219" t="s">
        <v>223</v>
      </c>
      <c r="G32" s="509">
        <f>D32*E32</f>
        <v>0</v>
      </c>
    </row>
    <row r="33" spans="1:11">
      <c r="A33" s="191" t="s">
        <v>197</v>
      </c>
      <c r="B33" s="216"/>
      <c r="C33" s="481" t="s">
        <v>2860</v>
      </c>
      <c r="D33" s="218">
        <f>IFERROR(INDEX(PreturiTbl[Suma],MATCH(cell_getname(D33), PreturiTbl[Ierarhie], 0)),"")</f>
        <v>4.8099999999999996</v>
      </c>
      <c r="E33" s="531"/>
      <c r="F33" s="220" t="s">
        <v>223</v>
      </c>
      <c r="G33" s="509">
        <f t="shared" ref="G33:G54" si="1">D33*E33</f>
        <v>0</v>
      </c>
    </row>
    <row r="34" spans="1:11">
      <c r="A34" s="196" t="s">
        <v>199</v>
      </c>
      <c r="B34" s="216"/>
      <c r="C34" s="482" t="s">
        <v>213</v>
      </c>
      <c r="D34" s="218">
        <f>IFERROR(INDEX(PreturiTbl[Suma],MATCH(cell_getname(D34), PreturiTbl[Ierarhie], 0)),"")</f>
        <v>8.84</v>
      </c>
      <c r="E34" s="531"/>
      <c r="F34" s="220" t="s">
        <v>223</v>
      </c>
      <c r="G34" s="509">
        <f t="shared" si="1"/>
        <v>0</v>
      </c>
    </row>
    <row r="35" spans="1:11">
      <c r="A35" s="196" t="s">
        <v>201</v>
      </c>
      <c r="B35" s="216"/>
      <c r="C35" s="482" t="s">
        <v>214</v>
      </c>
      <c r="D35" s="218">
        <f>IFERROR(INDEX(PreturiTbl[Suma],MATCH(cell_getname(D35), PreturiTbl[Ierarhie], 0)),"")</f>
        <v>1.46</v>
      </c>
      <c r="E35" s="531"/>
      <c r="F35" s="220" t="s">
        <v>223</v>
      </c>
      <c r="G35" s="509">
        <f t="shared" si="1"/>
        <v>0</v>
      </c>
    </row>
    <row r="36" spans="1:11">
      <c r="A36" s="196" t="s">
        <v>215</v>
      </c>
      <c r="B36" s="216"/>
      <c r="C36" s="482" t="s">
        <v>216</v>
      </c>
      <c r="D36" s="218">
        <f>IFERROR(INDEX(PreturiTbl[Suma],MATCH(cell_getname(D36), PreturiTbl[Ierarhie], 0)),"")</f>
        <v>1.36</v>
      </c>
      <c r="E36" s="531"/>
      <c r="F36" s="220" t="s">
        <v>223</v>
      </c>
      <c r="G36" s="509">
        <f t="shared" si="1"/>
        <v>0</v>
      </c>
    </row>
    <row r="37" spans="1:11">
      <c r="A37" s="196" t="s">
        <v>215</v>
      </c>
      <c r="B37" s="216"/>
      <c r="C37" s="482" t="s">
        <v>217</v>
      </c>
      <c r="D37" s="218">
        <f>IFERROR(INDEX(PreturiTbl[Suma],MATCH(cell_getname(D37), PreturiTbl[Ierarhie], 0)),"")</f>
        <v>1.32</v>
      </c>
      <c r="E37" s="531"/>
      <c r="F37" s="220" t="s">
        <v>223</v>
      </c>
      <c r="G37" s="509">
        <f t="shared" si="1"/>
        <v>0</v>
      </c>
    </row>
    <row r="38" spans="1:11">
      <c r="A38" s="480" t="s">
        <v>201</v>
      </c>
      <c r="B38" s="216"/>
      <c r="C38" s="482" t="s">
        <v>2826</v>
      </c>
      <c r="D38" s="218">
        <f>IFERROR(INDEX(PreturiTbl[Suma],MATCH(cell_getname(D38), PreturiTbl[Ierarhie], 0)),"")</f>
        <v>1.59</v>
      </c>
      <c r="E38" s="531"/>
      <c r="F38" s="220" t="s">
        <v>223</v>
      </c>
      <c r="G38" s="509">
        <f t="shared" si="1"/>
        <v>0</v>
      </c>
    </row>
    <row r="39" spans="1:11">
      <c r="A39" s="480" t="s">
        <v>207</v>
      </c>
      <c r="B39" s="216"/>
      <c r="C39" s="482" t="s">
        <v>3981</v>
      </c>
      <c r="D39" s="218">
        <f>IFERROR(INDEX(PreturiTbl[Suma],MATCH(cell_getname(D39), PreturiTbl[Ierarhie], 0)),"")</f>
        <v>1.49</v>
      </c>
      <c r="E39" s="531"/>
      <c r="F39" s="220" t="s">
        <v>223</v>
      </c>
      <c r="G39" s="509">
        <f t="shared" si="1"/>
        <v>0</v>
      </c>
    </row>
    <row r="40" spans="1:11">
      <c r="A40" s="480" t="s">
        <v>7243</v>
      </c>
      <c r="B40" s="216"/>
      <c r="C40" s="477" t="s">
        <v>7242</v>
      </c>
      <c r="D40" s="218">
        <f>IFERROR(INDEX(PreturiTbl[Suma],MATCH(cell_getname(D40), PreturiTbl[Ierarhie], 0)),"")</f>
        <v>2.7</v>
      </c>
      <c r="E40" s="531"/>
      <c r="F40" s="220" t="s">
        <v>223</v>
      </c>
      <c r="G40" s="509">
        <f t="shared" si="1"/>
        <v>0</v>
      </c>
    </row>
    <row r="41" spans="1:11">
      <c r="A41" s="196" t="s">
        <v>206</v>
      </c>
      <c r="B41" s="216"/>
      <c r="C41" s="482" t="s">
        <v>146</v>
      </c>
      <c r="D41" s="222">
        <f>SNBRIDA0000</f>
        <v>0.56000000000000005</v>
      </c>
      <c r="E41" s="531"/>
      <c r="F41" s="220" t="s">
        <v>223</v>
      </c>
      <c r="G41" s="509">
        <f t="shared" si="1"/>
        <v>0</v>
      </c>
    </row>
    <row r="42" spans="1:11">
      <c r="A42" s="196" t="s">
        <v>203</v>
      </c>
      <c r="B42" s="216"/>
      <c r="C42" s="482" t="s">
        <v>25</v>
      </c>
      <c r="D42" s="222">
        <f>IFERROR(INDEX(PreturiTbl[Suma],MATCH(cell_getname(D42), PreturiTbl[Ierarhie], 0)),"")</f>
        <v>0.91</v>
      </c>
      <c r="E42" s="531"/>
      <c r="F42" s="220" t="s">
        <v>223</v>
      </c>
      <c r="G42" s="509">
        <f t="shared" si="1"/>
        <v>0</v>
      </c>
    </row>
    <row r="43" spans="1:11">
      <c r="A43" s="480" t="s">
        <v>207</v>
      </c>
      <c r="B43" s="216"/>
      <c r="C43" s="198" t="s">
        <v>7241</v>
      </c>
      <c r="D43" s="222">
        <f>IFERROR(INDEX(PreturiTbl[Suma],MATCH(cell_getname(D43), PreturiTbl[Ierarhie], 0)),"")</f>
        <v>1.1599999999999999</v>
      </c>
      <c r="E43" s="531"/>
      <c r="F43" s="220" t="s">
        <v>223</v>
      </c>
      <c r="G43" s="509">
        <f t="shared" si="1"/>
        <v>0</v>
      </c>
      <c r="K43" s="500"/>
    </row>
    <row r="44" spans="1:11">
      <c r="A44" s="196" t="s">
        <v>203</v>
      </c>
      <c r="B44" s="216"/>
      <c r="C44" s="482" t="s">
        <v>27</v>
      </c>
      <c r="D44" s="222">
        <f>IFERROR(INDEX(PreturiTbl[Suma],MATCH(cell_getname(D44), PreturiTbl[Ierarhie], 0)),"")</f>
        <v>0.91</v>
      </c>
      <c r="E44" s="531"/>
      <c r="F44" s="220" t="s">
        <v>223</v>
      </c>
      <c r="G44" s="509">
        <f t="shared" si="1"/>
        <v>0</v>
      </c>
    </row>
    <row r="45" spans="1:11">
      <c r="A45" s="196" t="s">
        <v>207</v>
      </c>
      <c r="B45" s="216"/>
      <c r="C45" s="482" t="s">
        <v>29</v>
      </c>
      <c r="D45" s="222">
        <f>IFERROR(INDEX(PreturiTbl[Suma],MATCH(cell_getname(D45), PreturiTbl[Ierarhie], 0)),"")</f>
        <v>1.36</v>
      </c>
      <c r="E45" s="531"/>
      <c r="F45" s="220" t="s">
        <v>223</v>
      </c>
      <c r="G45" s="509">
        <f t="shared" si="1"/>
        <v>0</v>
      </c>
      <c r="K45" s="500"/>
    </row>
    <row r="46" spans="1:11">
      <c r="A46" s="196" t="s">
        <v>218</v>
      </c>
      <c r="B46" s="216"/>
      <c r="C46" s="482" t="s">
        <v>31</v>
      </c>
      <c r="D46" s="222">
        <f>IFERROR(INDEX(PreturiTbl[Suma],MATCH(cell_getname(D46), PreturiTbl[Ierarhie], 0)),"")</f>
        <v>2.93</v>
      </c>
      <c r="E46" s="531"/>
      <c r="F46" s="220" t="s">
        <v>223</v>
      </c>
      <c r="G46" s="509">
        <f t="shared" si="1"/>
        <v>0</v>
      </c>
    </row>
    <row r="47" spans="1:11">
      <c r="A47" s="196" t="s">
        <v>219</v>
      </c>
      <c r="B47" s="216"/>
      <c r="C47" s="221" t="s">
        <v>33</v>
      </c>
      <c r="D47" s="222">
        <f>IFERROR(INDEX(PreturiTbl[Suma],MATCH(cell_getname(D47), PreturiTbl[Ierarhie], 0)),"")</f>
        <v>2.93</v>
      </c>
      <c r="E47" s="531"/>
      <c r="F47" s="220" t="s">
        <v>223</v>
      </c>
      <c r="G47" s="509">
        <f t="shared" si="1"/>
        <v>0</v>
      </c>
    </row>
    <row r="48" spans="1:11">
      <c r="A48" s="196" t="s">
        <v>211</v>
      </c>
      <c r="B48" s="197"/>
      <c r="C48" s="198" t="s">
        <v>35</v>
      </c>
      <c r="D48" s="222">
        <f>IFERROR(INDEX(PreturiTbl[Suma],MATCH(cell_getname(D48), PreturiTbl[Ierarhie], 0)),"")</f>
        <v>10.16</v>
      </c>
      <c r="E48" s="531"/>
      <c r="F48" s="220" t="s">
        <v>223</v>
      </c>
      <c r="G48" s="509">
        <f t="shared" si="1"/>
        <v>0</v>
      </c>
    </row>
    <row r="49" spans="1:7">
      <c r="A49" s="196" t="s">
        <v>199</v>
      </c>
      <c r="B49" s="216"/>
      <c r="C49" s="221" t="s">
        <v>36</v>
      </c>
      <c r="D49" s="222">
        <f>IFERROR(INDEX(PreturiTbl[Suma],MATCH(cell_getname(D49), PreturiTbl[Ierarhie], 0)),"")</f>
        <v>2.92</v>
      </c>
      <c r="E49" s="531"/>
      <c r="F49" s="220" t="s">
        <v>223</v>
      </c>
      <c r="G49" s="509">
        <f t="shared" si="1"/>
        <v>0</v>
      </c>
    </row>
    <row r="50" spans="1:7">
      <c r="A50" s="196" t="s">
        <v>210</v>
      </c>
      <c r="B50" s="216"/>
      <c r="C50" s="221" t="s">
        <v>43</v>
      </c>
      <c r="D50" s="222">
        <f>IFERROR(INDEX(PreturiTbl[Suma],MATCH(cell_getname(D50), PreturiTbl[Ierarhie], 0)),"")</f>
        <v>7.09</v>
      </c>
      <c r="E50" s="531"/>
      <c r="F50" s="220" t="s">
        <v>223</v>
      </c>
      <c r="G50" s="509">
        <f t="shared" si="1"/>
        <v>0</v>
      </c>
    </row>
    <row r="51" spans="1:7">
      <c r="A51" s="196" t="s">
        <v>210</v>
      </c>
      <c r="B51" s="216"/>
      <c r="C51" s="221" t="s">
        <v>44</v>
      </c>
      <c r="D51" s="222">
        <f>IFERROR(INDEX(PreturiTbl[Suma],MATCH(cell_getname(D51), PreturiTbl[Ierarhie], 0)),"")</f>
        <v>7.09</v>
      </c>
      <c r="E51" s="531"/>
      <c r="F51" s="220" t="s">
        <v>223</v>
      </c>
      <c r="G51" s="509">
        <f t="shared" si="1"/>
        <v>0</v>
      </c>
    </row>
    <row r="52" spans="1:7">
      <c r="A52" s="196" t="s">
        <v>220</v>
      </c>
      <c r="B52" s="197"/>
      <c r="C52" s="198" t="s">
        <v>38</v>
      </c>
      <c r="D52" s="222">
        <f>IFERROR(INDEX(PreturiTbl[Suma],MATCH(cell_getname(D52), PreturiTbl[Ierarhie], 0)),"")</f>
        <v>11.52</v>
      </c>
      <c r="E52" s="531"/>
      <c r="F52" s="220" t="s">
        <v>223</v>
      </c>
      <c r="G52" s="509">
        <f t="shared" si="1"/>
        <v>0</v>
      </c>
    </row>
    <row r="53" spans="1:7">
      <c r="A53" s="196" t="s">
        <v>220</v>
      </c>
      <c r="B53" s="216"/>
      <c r="C53" s="478" t="s">
        <v>3012</v>
      </c>
      <c r="D53" s="222">
        <f>IFERROR(INDEX(PreturiTbl[Suma],MATCH(cell_getname(D53), PreturiTbl[Ierarhie], 0)),"")</f>
        <v>9.14</v>
      </c>
      <c r="E53" s="531"/>
      <c r="F53" s="220" t="s">
        <v>223</v>
      </c>
      <c r="G53" s="509">
        <f t="shared" ref="G53" si="2">D53*E53</f>
        <v>0</v>
      </c>
    </row>
    <row r="54" spans="1:7" ht="15" thickBot="1">
      <c r="A54" s="201" t="s">
        <v>218</v>
      </c>
      <c r="B54" s="216"/>
      <c r="C54" s="224" t="s">
        <v>40</v>
      </c>
      <c r="D54" s="222">
        <f>IFERROR(INDEX(PreturiTbl[Suma],MATCH(cell_getname(D54), PreturiTbl[Ierarhie], 0)),"")</f>
        <v>3.05</v>
      </c>
      <c r="E54" s="531"/>
      <c r="F54" s="220" t="s">
        <v>223</v>
      </c>
      <c r="G54" s="509">
        <f t="shared" si="1"/>
        <v>0</v>
      </c>
    </row>
    <row r="55" spans="1:7" ht="15" customHeight="1" thickBot="1">
      <c r="A55" s="1186" t="s">
        <v>683</v>
      </c>
      <c r="B55" s="1187"/>
      <c r="C55" s="1187"/>
      <c r="D55" s="1187"/>
      <c r="E55" s="1188"/>
      <c r="F55" s="1189">
        <f>SUM(G7:G54)</f>
        <v>0</v>
      </c>
      <c r="G55" s="1190"/>
    </row>
    <row r="56" spans="1:7" ht="17.100000000000001" customHeight="1" thickBot="1">
      <c r="A56" s="1191" t="s">
        <v>12230</v>
      </c>
      <c r="B56" s="1192"/>
      <c r="C56" s="1192"/>
      <c r="D56" s="1192"/>
      <c r="E56" s="1193"/>
      <c r="F56" s="1194">
        <f>F55*1.21</f>
        <v>0</v>
      </c>
      <c r="G56" s="1195"/>
    </row>
    <row r="57" spans="1:7" ht="24" thickBot="1">
      <c r="A57" s="1198" t="s">
        <v>2834</v>
      </c>
      <c r="B57" s="1199"/>
      <c r="C57" s="1199"/>
      <c r="D57" s="1200"/>
      <c r="E57" s="584"/>
      <c r="F57" s="1196">
        <f>F56*(1-E57)</f>
        <v>0</v>
      </c>
      <c r="G57" s="1197"/>
    </row>
    <row r="58" spans="1:7" ht="22.5" customHeight="1">
      <c r="A58" s="1225" t="s">
        <v>2962</v>
      </c>
      <c r="B58" s="1226"/>
      <c r="C58" s="1226"/>
      <c r="D58" s="1226"/>
      <c r="E58" s="1226"/>
      <c r="F58" s="1226"/>
      <c r="G58" s="1227"/>
    </row>
    <row r="59" spans="1:7" ht="7.5" customHeight="1" thickBot="1">
      <c r="A59" s="1228"/>
      <c r="B59" s="1229"/>
      <c r="C59" s="1229"/>
      <c r="D59" s="1229"/>
      <c r="E59" s="1229"/>
      <c r="F59" s="1229"/>
      <c r="G59" s="1230"/>
    </row>
  </sheetData>
  <sheetProtection algorithmName="SHA-512" hashValue="nFeU/BEeZ7YcwPdQbDSihzbSMc/RQ51MRrUXJEMn36E1MQWVSzcs6Kg2hqnyzztKivVdPH4rL37Yz8hKouUvBg==" saltValue="3ib7LKumyIuRPWpc1Q+l2Q==" spinCount="100000" sheet="1" objects="1" scenarios="1"/>
  <mergeCells count="16">
    <mergeCell ref="A4:C4"/>
    <mergeCell ref="D4:G4"/>
    <mergeCell ref="A1:G1"/>
    <mergeCell ref="A2:C2"/>
    <mergeCell ref="D2:G2"/>
    <mergeCell ref="A3:C3"/>
    <mergeCell ref="D3:G3"/>
    <mergeCell ref="A58:G58"/>
    <mergeCell ref="A59:G59"/>
    <mergeCell ref="A5:G5"/>
    <mergeCell ref="A55:E55"/>
    <mergeCell ref="F55:G55"/>
    <mergeCell ref="A56:E56"/>
    <mergeCell ref="F56:G56"/>
    <mergeCell ref="A57:D57"/>
    <mergeCell ref="F57:G57"/>
  </mergeCells>
  <pageMargins left="0.25" right="0.25" top="0.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3097"/>
  <sheetViews>
    <sheetView topLeftCell="A16" workbookViewId="0">
      <selection activeCell="V32" sqref="V32"/>
    </sheetView>
  </sheetViews>
  <sheetFormatPr defaultRowHeight="14.4"/>
  <cols>
    <col min="1" max="3" width="11" customWidth="1"/>
    <col min="4" max="4" width="17.33203125" customWidth="1"/>
    <col min="7" max="7" width="18" customWidth="1"/>
    <col min="8" max="8" width="17.109375" customWidth="1"/>
    <col min="9" max="9" width="11.5546875" customWidth="1"/>
    <col min="10" max="10" width="12.109375" customWidth="1"/>
    <col min="11" max="11" width="20.44140625" customWidth="1"/>
    <col min="13" max="13" width="20" customWidth="1"/>
  </cols>
  <sheetData>
    <row r="1" spans="1:13">
      <c r="A1" s="1234" t="s">
        <v>8009</v>
      </c>
      <c r="B1" s="1234"/>
      <c r="C1" s="1234"/>
      <c r="D1" s="1234"/>
      <c r="G1" s="1235" t="s">
        <v>8130</v>
      </c>
      <c r="H1" s="1235"/>
      <c r="I1" s="1235"/>
      <c r="J1" s="1235"/>
      <c r="K1" s="1235"/>
      <c r="L1" s="1235"/>
    </row>
    <row r="2" spans="1:13">
      <c r="A2" t="s">
        <v>2297</v>
      </c>
      <c r="B2" t="s">
        <v>8008</v>
      </c>
      <c r="C2" t="s">
        <v>329</v>
      </c>
      <c r="D2" t="s">
        <v>8025</v>
      </c>
      <c r="G2" t="s">
        <v>8131</v>
      </c>
      <c r="H2" t="s">
        <v>2297</v>
      </c>
      <c r="I2" t="s">
        <v>8008</v>
      </c>
      <c r="J2" t="s">
        <v>329</v>
      </c>
      <c r="K2" t="s">
        <v>8025</v>
      </c>
      <c r="M2" t="s">
        <v>10531</v>
      </c>
    </row>
    <row r="3" spans="1:13">
      <c r="A3" t="s">
        <v>8017</v>
      </c>
      <c r="B3" s="500" t="s">
        <v>8018</v>
      </c>
      <c r="C3" t="s">
        <v>8019</v>
      </c>
      <c r="D3" t="s">
        <v>8020</v>
      </c>
      <c r="K3" t="s">
        <v>8490</v>
      </c>
      <c r="M3" t="s">
        <v>10532</v>
      </c>
    </row>
    <row r="4" spans="1:13" ht="15.75" customHeight="1">
      <c r="A4" t="s">
        <v>8010</v>
      </c>
      <c r="B4" s="500" t="s">
        <v>8026</v>
      </c>
      <c r="C4">
        <v>3011</v>
      </c>
      <c r="D4" t="s">
        <v>8027</v>
      </c>
      <c r="K4" t="s">
        <v>8491</v>
      </c>
      <c r="M4" t="s">
        <v>10533</v>
      </c>
    </row>
    <row r="5" spans="1:13">
      <c r="A5" t="s">
        <v>8010</v>
      </c>
      <c r="B5" s="500" t="s">
        <v>8026</v>
      </c>
      <c r="C5">
        <v>3005</v>
      </c>
      <c r="D5" t="s">
        <v>8028</v>
      </c>
      <c r="K5" t="s">
        <v>8492</v>
      </c>
      <c r="M5" t="s">
        <v>12198</v>
      </c>
    </row>
    <row r="6" spans="1:13">
      <c r="A6" t="s">
        <v>8010</v>
      </c>
      <c r="B6" s="500" t="s">
        <v>8026</v>
      </c>
      <c r="C6">
        <v>7024</v>
      </c>
      <c r="D6" t="s">
        <v>8029</v>
      </c>
      <c r="K6" t="s">
        <v>8493</v>
      </c>
      <c r="M6" t="s">
        <v>12199</v>
      </c>
    </row>
    <row r="7" spans="1:13">
      <c r="A7" t="s">
        <v>8010</v>
      </c>
      <c r="B7" s="500" t="s">
        <v>8026</v>
      </c>
      <c r="C7">
        <v>8017</v>
      </c>
      <c r="D7" t="s">
        <v>8030</v>
      </c>
      <c r="K7" t="s">
        <v>11987</v>
      </c>
      <c r="M7" t="s">
        <v>12200</v>
      </c>
    </row>
    <row r="8" spans="1:13">
      <c r="A8" t="s">
        <v>8010</v>
      </c>
      <c r="B8" s="500" t="s">
        <v>8026</v>
      </c>
      <c r="C8">
        <v>7016</v>
      </c>
      <c r="D8" t="s">
        <v>8031</v>
      </c>
      <c r="K8" t="s">
        <v>11988</v>
      </c>
      <c r="M8" t="s">
        <v>12201</v>
      </c>
    </row>
    <row r="9" spans="1:13">
      <c r="A9" t="s">
        <v>8010</v>
      </c>
      <c r="B9" s="500" t="s">
        <v>8032</v>
      </c>
      <c r="C9">
        <v>3000</v>
      </c>
      <c r="D9" t="s">
        <v>8034</v>
      </c>
      <c r="K9" t="s">
        <v>11989</v>
      </c>
      <c r="M9" t="s">
        <v>12210</v>
      </c>
    </row>
    <row r="10" spans="1:13">
      <c r="A10" t="s">
        <v>8010</v>
      </c>
      <c r="B10" s="500" t="s">
        <v>8032</v>
      </c>
      <c r="C10">
        <v>3005</v>
      </c>
      <c r="D10" t="s">
        <v>8035</v>
      </c>
      <c r="K10" t="s">
        <v>11990</v>
      </c>
      <c r="M10" t="s">
        <v>12202</v>
      </c>
    </row>
    <row r="11" spans="1:13">
      <c r="A11" t="s">
        <v>8010</v>
      </c>
      <c r="B11" s="500" t="s">
        <v>8032</v>
      </c>
      <c r="C11">
        <v>3009</v>
      </c>
      <c r="D11" t="s">
        <v>8036</v>
      </c>
      <c r="K11" t="s">
        <v>11991</v>
      </c>
      <c r="M11" t="s">
        <v>12203</v>
      </c>
    </row>
    <row r="12" spans="1:13">
      <c r="A12" t="s">
        <v>8010</v>
      </c>
      <c r="B12" s="500" t="s">
        <v>8032</v>
      </c>
      <c r="C12">
        <v>3011</v>
      </c>
      <c r="D12" t="s">
        <v>8037</v>
      </c>
      <c r="K12" t="s">
        <v>11992</v>
      </c>
      <c r="M12" t="s">
        <v>12204</v>
      </c>
    </row>
    <row r="13" spans="1:13">
      <c r="A13" t="s">
        <v>8010</v>
      </c>
      <c r="B13" s="500" t="s">
        <v>8032</v>
      </c>
      <c r="C13">
        <v>5010</v>
      </c>
      <c r="D13" t="s">
        <v>8038</v>
      </c>
      <c r="K13" t="s">
        <v>11993</v>
      </c>
      <c r="M13" t="s">
        <v>12205</v>
      </c>
    </row>
    <row r="14" spans="1:13">
      <c r="A14" t="s">
        <v>8010</v>
      </c>
      <c r="B14" s="500" t="s">
        <v>8032</v>
      </c>
      <c r="C14">
        <v>6005</v>
      </c>
      <c r="D14" t="s">
        <v>8039</v>
      </c>
      <c r="K14" t="s">
        <v>11994</v>
      </c>
      <c r="M14" t="s">
        <v>12206</v>
      </c>
    </row>
    <row r="15" spans="1:13">
      <c r="A15" t="s">
        <v>8010</v>
      </c>
      <c r="B15" s="500" t="s">
        <v>8032</v>
      </c>
      <c r="C15">
        <v>7016</v>
      </c>
      <c r="D15" t="s">
        <v>8040</v>
      </c>
      <c r="K15" t="s">
        <v>11995</v>
      </c>
      <c r="M15" t="s">
        <v>12213</v>
      </c>
    </row>
    <row r="16" spans="1:13">
      <c r="A16" t="s">
        <v>8010</v>
      </c>
      <c r="B16" s="500" t="s">
        <v>8032</v>
      </c>
      <c r="C16">
        <v>7024</v>
      </c>
      <c r="D16" t="s">
        <v>8041</v>
      </c>
      <c r="K16" t="s">
        <v>11996</v>
      </c>
      <c r="M16" t="s">
        <v>12214</v>
      </c>
    </row>
    <row r="17" spans="1:13">
      <c r="A17" t="s">
        <v>8010</v>
      </c>
      <c r="B17" s="500" t="s">
        <v>8032</v>
      </c>
      <c r="C17">
        <v>8003</v>
      </c>
      <c r="D17" t="s">
        <v>8042</v>
      </c>
      <c r="K17" t="s">
        <v>11997</v>
      </c>
      <c r="M17" t="s">
        <v>12215</v>
      </c>
    </row>
    <row r="18" spans="1:13">
      <c r="A18" t="s">
        <v>8010</v>
      </c>
      <c r="B18" s="500" t="s">
        <v>8032</v>
      </c>
      <c r="C18">
        <v>8004</v>
      </c>
      <c r="D18" t="s">
        <v>8043</v>
      </c>
      <c r="K18" t="s">
        <v>11998</v>
      </c>
      <c r="M18" t="s">
        <v>12216</v>
      </c>
    </row>
    <row r="19" spans="1:13">
      <c r="A19" t="s">
        <v>8010</v>
      </c>
      <c r="B19" s="500" t="s">
        <v>8032</v>
      </c>
      <c r="C19">
        <v>8017</v>
      </c>
      <c r="D19" t="s">
        <v>8044</v>
      </c>
      <c r="K19" t="s">
        <v>11999</v>
      </c>
      <c r="M19" t="s">
        <v>12217</v>
      </c>
    </row>
    <row r="20" spans="1:13">
      <c r="A20" t="s">
        <v>8010</v>
      </c>
      <c r="B20" s="500" t="s">
        <v>8032</v>
      </c>
      <c r="C20">
        <v>9002</v>
      </c>
      <c r="D20" t="s">
        <v>8045</v>
      </c>
      <c r="K20" t="s">
        <v>12000</v>
      </c>
      <c r="M20" t="s">
        <v>12218</v>
      </c>
    </row>
    <row r="21" spans="1:13">
      <c r="A21" t="s">
        <v>8010</v>
      </c>
      <c r="B21" s="500" t="s">
        <v>8032</v>
      </c>
      <c r="C21">
        <v>9005</v>
      </c>
      <c r="D21" t="s">
        <v>8046</v>
      </c>
      <c r="K21" t="s">
        <v>12001</v>
      </c>
      <c r="M21" t="s">
        <v>12219</v>
      </c>
    </row>
    <row r="22" spans="1:13">
      <c r="A22" t="s">
        <v>8010</v>
      </c>
      <c r="B22" s="500" t="s">
        <v>8032</v>
      </c>
      <c r="C22">
        <v>9006</v>
      </c>
      <c r="D22" t="s">
        <v>8047</v>
      </c>
      <c r="K22" t="s">
        <v>12002</v>
      </c>
      <c r="M22" t="s">
        <v>12220</v>
      </c>
    </row>
    <row r="23" spans="1:13">
      <c r="A23" t="s">
        <v>8010</v>
      </c>
      <c r="B23" s="500" t="s">
        <v>8011</v>
      </c>
      <c r="C23">
        <v>3005</v>
      </c>
      <c r="D23" t="s">
        <v>8013</v>
      </c>
      <c r="K23" t="s">
        <v>12003</v>
      </c>
      <c r="M23" t="s">
        <v>12221</v>
      </c>
    </row>
    <row r="24" spans="1:13">
      <c r="A24" t="s">
        <v>8010</v>
      </c>
      <c r="B24" s="500" t="s">
        <v>8011</v>
      </c>
      <c r="C24">
        <v>3009</v>
      </c>
      <c r="D24" t="s">
        <v>8014</v>
      </c>
      <c r="K24" t="s">
        <v>12004</v>
      </c>
      <c r="M24" t="s">
        <v>12222</v>
      </c>
    </row>
    <row r="25" spans="1:13">
      <c r="A25" t="s">
        <v>8010</v>
      </c>
      <c r="B25" s="500" t="s">
        <v>8011</v>
      </c>
      <c r="C25">
        <v>3011</v>
      </c>
      <c r="D25" t="s">
        <v>8012</v>
      </c>
      <c r="K25" t="s">
        <v>12005</v>
      </c>
      <c r="M25" t="s">
        <v>12223</v>
      </c>
    </row>
    <row r="26" spans="1:13">
      <c r="A26" t="s">
        <v>8010</v>
      </c>
      <c r="B26" s="500" t="s">
        <v>8011</v>
      </c>
      <c r="C26">
        <v>5010</v>
      </c>
      <c r="D26" t="s">
        <v>8049</v>
      </c>
      <c r="K26" t="s">
        <v>12006</v>
      </c>
      <c r="M26" t="s">
        <v>12224</v>
      </c>
    </row>
    <row r="27" spans="1:13">
      <c r="A27" t="s">
        <v>8010</v>
      </c>
      <c r="B27" s="500" t="s">
        <v>8011</v>
      </c>
      <c r="C27">
        <v>6005</v>
      </c>
      <c r="D27" t="s">
        <v>8050</v>
      </c>
      <c r="K27" t="s">
        <v>12007</v>
      </c>
      <c r="M27" t="s">
        <v>10534</v>
      </c>
    </row>
    <row r="28" spans="1:13">
      <c r="A28" t="s">
        <v>8010</v>
      </c>
      <c r="B28" s="500" t="s">
        <v>8011</v>
      </c>
      <c r="C28">
        <v>7016</v>
      </c>
      <c r="D28" t="s">
        <v>8051</v>
      </c>
      <c r="K28" t="s">
        <v>12008</v>
      </c>
      <c r="M28" t="s">
        <v>10535</v>
      </c>
    </row>
    <row r="29" spans="1:13">
      <c r="A29" t="s">
        <v>8010</v>
      </c>
      <c r="B29" s="500" t="s">
        <v>8011</v>
      </c>
      <c r="C29">
        <v>7024</v>
      </c>
      <c r="D29" t="s">
        <v>8052</v>
      </c>
      <c r="K29" t="s">
        <v>12009</v>
      </c>
      <c r="M29" t="s">
        <v>10536</v>
      </c>
    </row>
    <row r="30" spans="1:13">
      <c r="A30" t="s">
        <v>8010</v>
      </c>
      <c r="B30" s="500" t="s">
        <v>8011</v>
      </c>
      <c r="C30">
        <v>8004</v>
      </c>
      <c r="D30" t="s">
        <v>8053</v>
      </c>
      <c r="K30" t="s">
        <v>12010</v>
      </c>
      <c r="M30" t="s">
        <v>10537</v>
      </c>
    </row>
    <row r="31" spans="1:13">
      <c r="A31" t="s">
        <v>8010</v>
      </c>
      <c r="B31" s="500" t="s">
        <v>8011</v>
      </c>
      <c r="C31">
        <v>8017</v>
      </c>
      <c r="D31" t="s">
        <v>8015</v>
      </c>
      <c r="K31" t="s">
        <v>12011</v>
      </c>
      <c r="M31" t="s">
        <v>10538</v>
      </c>
    </row>
    <row r="32" spans="1:13">
      <c r="A32" t="s">
        <v>8010</v>
      </c>
      <c r="B32" s="500" t="s">
        <v>8011</v>
      </c>
      <c r="C32">
        <v>9002</v>
      </c>
      <c r="D32" t="s">
        <v>8016</v>
      </c>
      <c r="K32" t="s">
        <v>12012</v>
      </c>
      <c r="M32" t="s">
        <v>10539</v>
      </c>
    </row>
    <row r="33" spans="1:13">
      <c r="A33" t="s">
        <v>8010</v>
      </c>
      <c r="B33" s="500" t="s">
        <v>8011</v>
      </c>
      <c r="C33">
        <v>9006</v>
      </c>
      <c r="D33" t="s">
        <v>8054</v>
      </c>
      <c r="K33" t="s">
        <v>12013</v>
      </c>
      <c r="M33" t="s">
        <v>10540</v>
      </c>
    </row>
    <row r="34" spans="1:13">
      <c r="A34" t="s">
        <v>8010</v>
      </c>
      <c r="B34" s="500" t="s">
        <v>8011</v>
      </c>
      <c r="C34">
        <v>9005</v>
      </c>
      <c r="D34" t="s">
        <v>8055</v>
      </c>
      <c r="K34" t="s">
        <v>12014</v>
      </c>
      <c r="M34" t="s">
        <v>10541</v>
      </c>
    </row>
    <row r="35" spans="1:13">
      <c r="A35" t="s">
        <v>8010</v>
      </c>
      <c r="B35" s="500" t="s">
        <v>8033</v>
      </c>
      <c r="C35">
        <v>7016</v>
      </c>
      <c r="D35" t="s">
        <v>8056</v>
      </c>
      <c r="K35" t="s">
        <v>12015</v>
      </c>
      <c r="M35" t="s">
        <v>10542</v>
      </c>
    </row>
    <row r="36" spans="1:13">
      <c r="A36" t="s">
        <v>8010</v>
      </c>
      <c r="B36" s="500" t="s">
        <v>8033</v>
      </c>
      <c r="C36">
        <v>9002</v>
      </c>
      <c r="D36" t="s">
        <v>8057</v>
      </c>
      <c r="K36" t="s">
        <v>12016</v>
      </c>
      <c r="M36" t="s">
        <v>10543</v>
      </c>
    </row>
    <row r="37" spans="1:13">
      <c r="A37" t="s">
        <v>8010</v>
      </c>
      <c r="B37" s="500" t="s">
        <v>8033</v>
      </c>
      <c r="C37">
        <v>9006</v>
      </c>
      <c r="D37" t="s">
        <v>8058</v>
      </c>
      <c r="K37" t="s">
        <v>12017</v>
      </c>
      <c r="M37" t="s">
        <v>10544</v>
      </c>
    </row>
    <row r="38" spans="1:13">
      <c r="A38" t="s">
        <v>8010</v>
      </c>
      <c r="B38" s="500" t="s">
        <v>8048</v>
      </c>
      <c r="C38">
        <v>9002</v>
      </c>
      <c r="D38" t="s">
        <v>8059</v>
      </c>
      <c r="K38" t="s">
        <v>12018</v>
      </c>
      <c r="M38" t="s">
        <v>10545</v>
      </c>
    </row>
    <row r="39" spans="1:13">
      <c r="A39" t="s">
        <v>8010</v>
      </c>
      <c r="B39" s="500" t="s">
        <v>8048</v>
      </c>
      <c r="C39">
        <v>9006</v>
      </c>
      <c r="D39" t="s">
        <v>8060</v>
      </c>
      <c r="K39" t="s">
        <v>12019</v>
      </c>
      <c r="M39" t="s">
        <v>10546</v>
      </c>
    </row>
    <row r="40" spans="1:13">
      <c r="A40" t="s">
        <v>8010</v>
      </c>
      <c r="B40" s="500" t="s">
        <v>27731</v>
      </c>
      <c r="C40">
        <v>9002</v>
      </c>
      <c r="D40" t="s">
        <v>27733</v>
      </c>
      <c r="K40" t="s">
        <v>12020</v>
      </c>
      <c r="M40" t="s">
        <v>10547</v>
      </c>
    </row>
    <row r="41" spans="1:13">
      <c r="A41" t="s">
        <v>8010</v>
      </c>
      <c r="B41" s="500" t="s">
        <v>27732</v>
      </c>
      <c r="C41">
        <v>9002</v>
      </c>
      <c r="D41" t="s">
        <v>27734</v>
      </c>
      <c r="K41" t="s">
        <v>12021</v>
      </c>
      <c r="M41" t="s">
        <v>10548</v>
      </c>
    </row>
    <row r="42" spans="1:13">
      <c r="A42" t="s">
        <v>8010</v>
      </c>
      <c r="B42" s="62">
        <v>100</v>
      </c>
      <c r="C42">
        <v>9002</v>
      </c>
      <c r="D42" t="s">
        <v>27735</v>
      </c>
      <c r="K42" t="s">
        <v>12022</v>
      </c>
      <c r="M42" t="s">
        <v>10549</v>
      </c>
    </row>
    <row r="43" spans="1:13">
      <c r="A43" t="s">
        <v>8010</v>
      </c>
      <c r="B43" s="62">
        <v>125</v>
      </c>
      <c r="C43">
        <v>9002</v>
      </c>
      <c r="D43" t="s">
        <v>27736</v>
      </c>
      <c r="K43" t="s">
        <v>12023</v>
      </c>
      <c r="M43" t="s">
        <v>10550</v>
      </c>
    </row>
    <row r="44" spans="1:13">
      <c r="A44" t="s">
        <v>8061</v>
      </c>
      <c r="B44" s="500" t="s">
        <v>8032</v>
      </c>
      <c r="C44" s="592" t="s">
        <v>2719</v>
      </c>
      <c r="D44" t="s">
        <v>8062</v>
      </c>
      <c r="K44" t="s">
        <v>12024</v>
      </c>
      <c r="M44" t="s">
        <v>10551</v>
      </c>
    </row>
    <row r="45" spans="1:13">
      <c r="A45" t="s">
        <v>8061</v>
      </c>
      <c r="B45" s="500" t="s">
        <v>8032</v>
      </c>
      <c r="C45" s="592" t="s">
        <v>2720</v>
      </c>
      <c r="D45" t="s">
        <v>8063</v>
      </c>
      <c r="K45" t="s">
        <v>12025</v>
      </c>
      <c r="M45" t="s">
        <v>10552</v>
      </c>
    </row>
    <row r="46" spans="1:13">
      <c r="A46" t="s">
        <v>8061</v>
      </c>
      <c r="B46" s="500" t="s">
        <v>8011</v>
      </c>
      <c r="C46" s="592" t="s">
        <v>8007</v>
      </c>
      <c r="D46" t="s">
        <v>8064</v>
      </c>
      <c r="K46" t="s">
        <v>12026</v>
      </c>
      <c r="M46" t="s">
        <v>10553</v>
      </c>
    </row>
    <row r="47" spans="1:13">
      <c r="A47" t="s">
        <v>8061</v>
      </c>
      <c r="B47" s="500" t="s">
        <v>8011</v>
      </c>
      <c r="C47" s="592" t="s">
        <v>2720</v>
      </c>
      <c r="D47" t="s">
        <v>8065</v>
      </c>
      <c r="K47" t="s">
        <v>12027</v>
      </c>
      <c r="M47" t="s">
        <v>10554</v>
      </c>
    </row>
    <row r="48" spans="1:13">
      <c r="A48" t="s">
        <v>12</v>
      </c>
      <c r="B48" s="500" t="s">
        <v>8026</v>
      </c>
      <c r="C48">
        <v>7016</v>
      </c>
      <c r="D48" t="s">
        <v>8066</v>
      </c>
      <c r="K48" t="s">
        <v>12028</v>
      </c>
      <c r="M48" t="s">
        <v>10555</v>
      </c>
    </row>
    <row r="49" spans="1:13">
      <c r="A49" t="s">
        <v>12</v>
      </c>
      <c r="B49" s="500" t="s">
        <v>8026</v>
      </c>
      <c r="C49">
        <v>7024</v>
      </c>
      <c r="D49" t="s">
        <v>8067</v>
      </c>
      <c r="K49" t="s">
        <v>12029</v>
      </c>
      <c r="M49" t="s">
        <v>10556</v>
      </c>
    </row>
    <row r="50" spans="1:13">
      <c r="A50" t="s">
        <v>12</v>
      </c>
      <c r="B50" s="500" t="s">
        <v>8026</v>
      </c>
      <c r="C50">
        <v>8017</v>
      </c>
      <c r="D50" t="s">
        <v>8068</v>
      </c>
      <c r="K50" t="s">
        <v>12030</v>
      </c>
      <c r="M50" t="s">
        <v>10557</v>
      </c>
    </row>
    <row r="51" spans="1:13">
      <c r="A51" t="s">
        <v>12</v>
      </c>
      <c r="B51" s="500" t="s">
        <v>8026</v>
      </c>
      <c r="C51">
        <v>8019</v>
      </c>
      <c r="D51" t="s">
        <v>8069</v>
      </c>
      <c r="K51" t="s">
        <v>12031</v>
      </c>
      <c r="M51" t="s">
        <v>10558</v>
      </c>
    </row>
    <row r="52" spans="1:13">
      <c r="A52" t="s">
        <v>12</v>
      </c>
      <c r="B52" s="500" t="s">
        <v>8026</v>
      </c>
      <c r="C52">
        <v>9005</v>
      </c>
      <c r="D52" t="s">
        <v>8070</v>
      </c>
      <c r="K52" t="s">
        <v>12032</v>
      </c>
      <c r="M52" t="s">
        <v>10559</v>
      </c>
    </row>
    <row r="53" spans="1:13">
      <c r="A53" t="s">
        <v>12</v>
      </c>
      <c r="B53" s="500" t="s">
        <v>8032</v>
      </c>
      <c r="C53">
        <v>3005</v>
      </c>
      <c r="D53" t="s">
        <v>8071</v>
      </c>
      <c r="K53" t="s">
        <v>12033</v>
      </c>
      <c r="M53" t="s">
        <v>10560</v>
      </c>
    </row>
    <row r="54" spans="1:13">
      <c r="A54" t="s">
        <v>12</v>
      </c>
      <c r="B54" s="500" t="s">
        <v>8032</v>
      </c>
      <c r="C54">
        <v>3009</v>
      </c>
      <c r="D54" t="s">
        <v>8072</v>
      </c>
      <c r="K54" t="s">
        <v>12034</v>
      </c>
      <c r="M54" t="s">
        <v>10561</v>
      </c>
    </row>
    <row r="55" spans="1:13">
      <c r="A55" t="s">
        <v>12</v>
      </c>
      <c r="B55" s="500" t="s">
        <v>8032</v>
      </c>
      <c r="C55">
        <v>6020</v>
      </c>
      <c r="D55" t="s">
        <v>8073</v>
      </c>
      <c r="K55" t="s">
        <v>12035</v>
      </c>
      <c r="M55" t="s">
        <v>10562</v>
      </c>
    </row>
    <row r="56" spans="1:13">
      <c r="A56" t="s">
        <v>12</v>
      </c>
      <c r="B56" s="500" t="s">
        <v>8032</v>
      </c>
      <c r="C56">
        <v>7016</v>
      </c>
      <c r="D56" t="s">
        <v>8074</v>
      </c>
      <c r="K56" t="s">
        <v>12036</v>
      </c>
      <c r="M56" t="s">
        <v>10563</v>
      </c>
    </row>
    <row r="57" spans="1:13">
      <c r="A57" t="s">
        <v>12</v>
      </c>
      <c r="B57" s="500" t="s">
        <v>8032</v>
      </c>
      <c r="C57">
        <v>7024</v>
      </c>
      <c r="D57" t="s">
        <v>8075</v>
      </c>
      <c r="K57" t="s">
        <v>12037</v>
      </c>
      <c r="M57" t="s">
        <v>10564</v>
      </c>
    </row>
    <row r="58" spans="1:13">
      <c r="A58" t="s">
        <v>12</v>
      </c>
      <c r="B58" s="500" t="s">
        <v>8032</v>
      </c>
      <c r="C58">
        <v>8004</v>
      </c>
      <c r="D58" t="s">
        <v>8076</v>
      </c>
      <c r="K58" t="s">
        <v>12038</v>
      </c>
      <c r="M58" t="s">
        <v>10565</v>
      </c>
    </row>
    <row r="59" spans="1:13">
      <c r="A59" t="s">
        <v>12</v>
      </c>
      <c r="B59" s="500" t="s">
        <v>8032</v>
      </c>
      <c r="C59">
        <v>8017</v>
      </c>
      <c r="D59" t="s">
        <v>8077</v>
      </c>
      <c r="K59" t="s">
        <v>12039</v>
      </c>
      <c r="M59" t="s">
        <v>10566</v>
      </c>
    </row>
    <row r="60" spans="1:13">
      <c r="A60" t="s">
        <v>12</v>
      </c>
      <c r="B60" s="500" t="s">
        <v>8032</v>
      </c>
      <c r="C60">
        <v>8019</v>
      </c>
      <c r="D60" t="s">
        <v>8078</v>
      </c>
      <c r="K60" t="s">
        <v>12040</v>
      </c>
      <c r="M60" t="s">
        <v>10567</v>
      </c>
    </row>
    <row r="61" spans="1:13">
      <c r="A61" t="s">
        <v>12</v>
      </c>
      <c r="B61" s="500" t="s">
        <v>8032</v>
      </c>
      <c r="C61">
        <v>9005</v>
      </c>
      <c r="D61" t="s">
        <v>8079</v>
      </c>
      <c r="K61" t="s">
        <v>12041</v>
      </c>
      <c r="M61" t="s">
        <v>10568</v>
      </c>
    </row>
    <row r="62" spans="1:13">
      <c r="A62" t="s">
        <v>12</v>
      </c>
      <c r="B62" s="500" t="s">
        <v>8011</v>
      </c>
      <c r="C62">
        <v>3005</v>
      </c>
      <c r="D62" t="s">
        <v>8080</v>
      </c>
      <c r="K62" t="s">
        <v>12042</v>
      </c>
      <c r="M62" t="s">
        <v>10569</v>
      </c>
    </row>
    <row r="63" spans="1:13">
      <c r="A63" t="s">
        <v>12</v>
      </c>
      <c r="B63" s="500" t="s">
        <v>8011</v>
      </c>
      <c r="C63">
        <v>3009</v>
      </c>
      <c r="D63" t="s">
        <v>8081</v>
      </c>
      <c r="K63" t="s">
        <v>12043</v>
      </c>
      <c r="M63" t="s">
        <v>10570</v>
      </c>
    </row>
    <row r="64" spans="1:13">
      <c r="A64" t="s">
        <v>12</v>
      </c>
      <c r="B64" s="500" t="s">
        <v>8011</v>
      </c>
      <c r="C64">
        <v>6020</v>
      </c>
      <c r="D64" t="s">
        <v>8082</v>
      </c>
      <c r="K64" t="s">
        <v>12044</v>
      </c>
      <c r="M64" t="s">
        <v>10571</v>
      </c>
    </row>
    <row r="65" spans="1:13">
      <c r="A65" t="s">
        <v>12</v>
      </c>
      <c r="B65" s="500" t="s">
        <v>8011</v>
      </c>
      <c r="C65">
        <v>6005</v>
      </c>
      <c r="D65" t="s">
        <v>8083</v>
      </c>
      <c r="K65" t="s">
        <v>12045</v>
      </c>
      <c r="M65" t="s">
        <v>10572</v>
      </c>
    </row>
    <row r="66" spans="1:13">
      <c r="A66" t="s">
        <v>12</v>
      </c>
      <c r="B66" s="500" t="s">
        <v>8011</v>
      </c>
      <c r="C66">
        <v>7016</v>
      </c>
      <c r="D66" t="s">
        <v>8084</v>
      </c>
      <c r="K66" t="s">
        <v>12046</v>
      </c>
      <c r="M66" t="s">
        <v>10573</v>
      </c>
    </row>
    <row r="67" spans="1:13">
      <c r="A67" t="s">
        <v>12</v>
      </c>
      <c r="B67" s="500" t="s">
        <v>8011</v>
      </c>
      <c r="C67">
        <v>7024</v>
      </c>
      <c r="D67" t="s">
        <v>8085</v>
      </c>
      <c r="K67" t="s">
        <v>12047</v>
      </c>
      <c r="M67" t="s">
        <v>10574</v>
      </c>
    </row>
    <row r="68" spans="1:13">
      <c r="A68" t="s">
        <v>12</v>
      </c>
      <c r="B68" s="500" t="s">
        <v>8011</v>
      </c>
      <c r="C68">
        <v>8004</v>
      </c>
      <c r="D68" t="s">
        <v>8086</v>
      </c>
      <c r="K68" t="s">
        <v>12048</v>
      </c>
      <c r="M68" t="s">
        <v>10575</v>
      </c>
    </row>
    <row r="69" spans="1:13">
      <c r="A69" t="s">
        <v>12</v>
      </c>
      <c r="B69" s="500" t="s">
        <v>8011</v>
      </c>
      <c r="C69">
        <v>8017</v>
      </c>
      <c r="D69" t="s">
        <v>8022</v>
      </c>
      <c r="K69" t="s">
        <v>12049</v>
      </c>
      <c r="M69" t="s">
        <v>10576</v>
      </c>
    </row>
    <row r="70" spans="1:13">
      <c r="A70" t="s">
        <v>12</v>
      </c>
      <c r="B70" s="500" t="s">
        <v>8011</v>
      </c>
      <c r="C70">
        <v>8019</v>
      </c>
      <c r="D70" t="s">
        <v>8023</v>
      </c>
      <c r="K70" t="s">
        <v>12050</v>
      </c>
      <c r="M70" t="s">
        <v>10577</v>
      </c>
    </row>
    <row r="71" spans="1:13">
      <c r="A71" t="s">
        <v>12</v>
      </c>
      <c r="B71" s="500" t="s">
        <v>8011</v>
      </c>
      <c r="C71">
        <v>9005</v>
      </c>
      <c r="D71" t="s">
        <v>8024</v>
      </c>
      <c r="K71" t="s">
        <v>12051</v>
      </c>
      <c r="M71" t="s">
        <v>10578</v>
      </c>
    </row>
    <row r="72" spans="1:13">
      <c r="A72" t="s">
        <v>12</v>
      </c>
      <c r="B72" s="500" t="s">
        <v>8033</v>
      </c>
      <c r="C72">
        <v>3005</v>
      </c>
      <c r="D72" t="s">
        <v>8087</v>
      </c>
      <c r="K72" t="s">
        <v>12052</v>
      </c>
      <c r="M72" t="s">
        <v>10579</v>
      </c>
    </row>
    <row r="73" spans="1:13">
      <c r="A73" t="s">
        <v>12</v>
      </c>
      <c r="B73" s="500" t="s">
        <v>8033</v>
      </c>
      <c r="C73" s="500">
        <v>7016</v>
      </c>
      <c r="D73" t="s">
        <v>8088</v>
      </c>
      <c r="K73" t="s">
        <v>12053</v>
      </c>
      <c r="M73" t="s">
        <v>10580</v>
      </c>
    </row>
    <row r="74" spans="1:13">
      <c r="A74" t="s">
        <v>12</v>
      </c>
      <c r="B74" s="500" t="s">
        <v>8033</v>
      </c>
      <c r="C74" s="500">
        <v>8017</v>
      </c>
      <c r="D74" t="s">
        <v>8089</v>
      </c>
      <c r="K74" t="s">
        <v>12054</v>
      </c>
      <c r="M74" t="s">
        <v>10581</v>
      </c>
    </row>
    <row r="75" spans="1:13">
      <c r="A75" t="s">
        <v>12</v>
      </c>
      <c r="B75" s="500" t="s">
        <v>8033</v>
      </c>
      <c r="C75" s="500">
        <v>8019</v>
      </c>
      <c r="D75" t="s">
        <v>8090</v>
      </c>
      <c r="K75" t="s">
        <v>12055</v>
      </c>
      <c r="M75" t="s">
        <v>10582</v>
      </c>
    </row>
    <row r="76" spans="1:13">
      <c r="A76" t="s">
        <v>12</v>
      </c>
      <c r="B76" s="500" t="s">
        <v>8033</v>
      </c>
      <c r="C76" s="500">
        <v>9005</v>
      </c>
      <c r="D76" t="s">
        <v>8091</v>
      </c>
      <c r="K76" t="s">
        <v>12056</v>
      </c>
      <c r="M76" t="s">
        <v>10583</v>
      </c>
    </row>
    <row r="77" spans="1:13">
      <c r="A77" t="s">
        <v>10982</v>
      </c>
      <c r="B77" s="500" t="s">
        <v>10983</v>
      </c>
      <c r="C77" s="604" t="s">
        <v>401</v>
      </c>
      <c r="D77" t="s">
        <v>10984</v>
      </c>
      <c r="K77" t="s">
        <v>12057</v>
      </c>
      <c r="M77" t="s">
        <v>10584</v>
      </c>
    </row>
    <row r="78" spans="1:13">
      <c r="A78" t="s">
        <v>10982</v>
      </c>
      <c r="B78" s="500" t="s">
        <v>8026</v>
      </c>
      <c r="C78" s="604" t="s">
        <v>401</v>
      </c>
      <c r="D78" t="s">
        <v>10985</v>
      </c>
      <c r="K78" t="s">
        <v>12058</v>
      </c>
      <c r="M78" t="s">
        <v>10585</v>
      </c>
    </row>
    <row r="79" spans="1:13">
      <c r="A79" t="s">
        <v>10982</v>
      </c>
      <c r="B79" s="500" t="s">
        <v>8032</v>
      </c>
      <c r="C79" s="604" t="s">
        <v>401</v>
      </c>
      <c r="D79" t="s">
        <v>10986</v>
      </c>
      <c r="K79" t="s">
        <v>12059</v>
      </c>
      <c r="M79" t="s">
        <v>10586</v>
      </c>
    </row>
    <row r="80" spans="1:13">
      <c r="A80" t="s">
        <v>10982</v>
      </c>
      <c r="B80" s="500" t="s">
        <v>8011</v>
      </c>
      <c r="C80" s="604" t="s">
        <v>401</v>
      </c>
      <c r="D80" t="s">
        <v>10987</v>
      </c>
      <c r="K80" t="s">
        <v>12060</v>
      </c>
      <c r="M80" t="s">
        <v>10587</v>
      </c>
    </row>
    <row r="81" spans="1:13">
      <c r="A81" t="s">
        <v>10982</v>
      </c>
      <c r="B81" s="500" t="s">
        <v>8033</v>
      </c>
      <c r="C81" s="604" t="s">
        <v>401</v>
      </c>
      <c r="D81" t="s">
        <v>10988</v>
      </c>
      <c r="K81" t="s">
        <v>12062</v>
      </c>
      <c r="M81" t="s">
        <v>10588</v>
      </c>
    </row>
    <row r="82" spans="1:13">
      <c r="A82" t="s">
        <v>10982</v>
      </c>
      <c r="B82" s="500" t="s">
        <v>8048</v>
      </c>
      <c r="C82" s="604" t="s">
        <v>401</v>
      </c>
      <c r="D82" t="s">
        <v>10989</v>
      </c>
      <c r="K82" t="s">
        <v>12063</v>
      </c>
      <c r="M82" t="s">
        <v>10589</v>
      </c>
    </row>
    <row r="83" spans="1:13">
      <c r="A83" t="s">
        <v>10982</v>
      </c>
      <c r="B83" s="500" t="s">
        <v>27727</v>
      </c>
      <c r="C83" s="604" t="s">
        <v>401</v>
      </c>
      <c r="D83" t="s">
        <v>27729</v>
      </c>
      <c r="K83" t="s">
        <v>12064</v>
      </c>
      <c r="M83" t="s">
        <v>10590</v>
      </c>
    </row>
    <row r="84" spans="1:13">
      <c r="A84" t="s">
        <v>10982</v>
      </c>
      <c r="B84" s="500" t="s">
        <v>27728</v>
      </c>
      <c r="C84" s="604" t="s">
        <v>401</v>
      </c>
      <c r="D84" t="s">
        <v>27730</v>
      </c>
      <c r="K84" t="s">
        <v>12065</v>
      </c>
      <c r="M84" t="s">
        <v>10591</v>
      </c>
    </row>
    <row r="85" spans="1:13">
      <c r="A85" t="s">
        <v>222</v>
      </c>
      <c r="B85" s="500" t="s">
        <v>8011</v>
      </c>
      <c r="C85">
        <v>3005</v>
      </c>
      <c r="D85" t="s">
        <v>8092</v>
      </c>
      <c r="K85" t="s">
        <v>12066</v>
      </c>
      <c r="M85" t="s">
        <v>10592</v>
      </c>
    </row>
    <row r="86" spans="1:13">
      <c r="A86" t="s">
        <v>222</v>
      </c>
      <c r="B86" s="500" t="s">
        <v>8011</v>
      </c>
      <c r="C86">
        <v>3011</v>
      </c>
      <c r="D86" t="s">
        <v>8093</v>
      </c>
      <c r="K86" t="s">
        <v>12067</v>
      </c>
      <c r="M86" t="s">
        <v>10593</v>
      </c>
    </row>
    <row r="87" spans="1:13">
      <c r="A87" t="s">
        <v>222</v>
      </c>
      <c r="B87" s="500" t="s">
        <v>8011</v>
      </c>
      <c r="C87">
        <v>6005</v>
      </c>
      <c r="D87" t="s">
        <v>8094</v>
      </c>
      <c r="K87" t="s">
        <v>12068</v>
      </c>
      <c r="M87" t="s">
        <v>10594</v>
      </c>
    </row>
    <row r="88" spans="1:13">
      <c r="A88" t="s">
        <v>222</v>
      </c>
      <c r="B88" s="500" t="s">
        <v>8011</v>
      </c>
      <c r="C88">
        <v>7011</v>
      </c>
      <c r="D88" t="s">
        <v>8095</v>
      </c>
      <c r="K88" t="s">
        <v>12069</v>
      </c>
      <c r="M88" t="s">
        <v>10595</v>
      </c>
    </row>
    <row r="89" spans="1:13">
      <c r="A89" t="s">
        <v>222</v>
      </c>
      <c r="B89" s="500" t="s">
        <v>8011</v>
      </c>
      <c r="C89">
        <v>7024</v>
      </c>
      <c r="D89" t="s">
        <v>8096</v>
      </c>
      <c r="K89" t="s">
        <v>12070</v>
      </c>
      <c r="M89" t="s">
        <v>10596</v>
      </c>
    </row>
    <row r="90" spans="1:13">
      <c r="A90" t="s">
        <v>222</v>
      </c>
      <c r="B90" s="500" t="s">
        <v>8011</v>
      </c>
      <c r="C90">
        <v>8004</v>
      </c>
      <c r="D90" t="s">
        <v>8097</v>
      </c>
      <c r="K90" t="s">
        <v>12071</v>
      </c>
      <c r="M90" t="s">
        <v>10597</v>
      </c>
    </row>
    <row r="91" spans="1:13">
      <c r="A91" t="s">
        <v>222</v>
      </c>
      <c r="B91" s="500" t="s">
        <v>8011</v>
      </c>
      <c r="C91">
        <v>8017</v>
      </c>
      <c r="D91" t="s">
        <v>8098</v>
      </c>
      <c r="K91" t="s">
        <v>12072</v>
      </c>
      <c r="M91" t="s">
        <v>10598</v>
      </c>
    </row>
    <row r="92" spans="1:13">
      <c r="A92" t="s">
        <v>222</v>
      </c>
      <c r="B92" s="500" t="s">
        <v>8011</v>
      </c>
      <c r="C92">
        <v>8019</v>
      </c>
      <c r="D92" t="s">
        <v>8099</v>
      </c>
      <c r="K92" t="s">
        <v>12073</v>
      </c>
      <c r="M92" t="s">
        <v>10599</v>
      </c>
    </row>
    <row r="93" spans="1:13">
      <c r="A93" t="s">
        <v>222</v>
      </c>
      <c r="B93" s="500" t="s">
        <v>8011</v>
      </c>
      <c r="C93">
        <v>9005</v>
      </c>
      <c r="D93" t="s">
        <v>8100</v>
      </c>
      <c r="K93" t="s">
        <v>12074</v>
      </c>
      <c r="M93" t="s">
        <v>10600</v>
      </c>
    </row>
    <row r="94" spans="1:13">
      <c r="A94" t="s">
        <v>2917</v>
      </c>
      <c r="B94" s="500" t="s">
        <v>8026</v>
      </c>
      <c r="C94">
        <v>7016</v>
      </c>
      <c r="D94" t="s">
        <v>8101</v>
      </c>
      <c r="K94" t="s">
        <v>12075</v>
      </c>
      <c r="M94" t="s">
        <v>10601</v>
      </c>
    </row>
    <row r="95" spans="1:13">
      <c r="A95" t="s">
        <v>2917</v>
      </c>
      <c r="B95" s="500" t="s">
        <v>8026</v>
      </c>
      <c r="C95">
        <v>7024</v>
      </c>
      <c r="D95" t="s">
        <v>8102</v>
      </c>
      <c r="K95" t="s">
        <v>12076</v>
      </c>
      <c r="M95" t="s">
        <v>10602</v>
      </c>
    </row>
    <row r="96" spans="1:13">
      <c r="A96" t="s">
        <v>2917</v>
      </c>
      <c r="B96" s="500" t="s">
        <v>8026</v>
      </c>
      <c r="C96">
        <v>8017</v>
      </c>
      <c r="D96" t="s">
        <v>8103</v>
      </c>
      <c r="K96" t="s">
        <v>12077</v>
      </c>
      <c r="M96" t="s">
        <v>10603</v>
      </c>
    </row>
    <row r="97" spans="1:13">
      <c r="A97" t="s">
        <v>2917</v>
      </c>
      <c r="B97" s="500" t="s">
        <v>8026</v>
      </c>
      <c r="C97">
        <v>8019</v>
      </c>
      <c r="D97" t="s">
        <v>8104</v>
      </c>
      <c r="K97" t="s">
        <v>12078</v>
      </c>
      <c r="M97" t="s">
        <v>10604</v>
      </c>
    </row>
    <row r="98" spans="1:13">
      <c r="A98" t="s">
        <v>2917</v>
      </c>
      <c r="B98" s="500" t="s">
        <v>8026</v>
      </c>
      <c r="C98">
        <v>9005</v>
      </c>
      <c r="D98" t="s">
        <v>8105</v>
      </c>
      <c r="K98" t="s">
        <v>12079</v>
      </c>
      <c r="M98" t="s">
        <v>10605</v>
      </c>
    </row>
    <row r="99" spans="1:13">
      <c r="A99" t="s">
        <v>647</v>
      </c>
      <c r="B99" s="500" t="s">
        <v>8026</v>
      </c>
      <c r="C99">
        <v>7016</v>
      </c>
      <c r="D99" t="s">
        <v>8107</v>
      </c>
      <c r="K99" t="s">
        <v>12080</v>
      </c>
      <c r="M99" t="s">
        <v>10606</v>
      </c>
    </row>
    <row r="100" spans="1:13">
      <c r="A100" t="s">
        <v>647</v>
      </c>
      <c r="B100" s="500" t="s">
        <v>8026</v>
      </c>
      <c r="C100">
        <v>7024</v>
      </c>
      <c r="D100" t="s">
        <v>8106</v>
      </c>
      <c r="K100" t="s">
        <v>12081</v>
      </c>
      <c r="M100" t="s">
        <v>10607</v>
      </c>
    </row>
    <row r="101" spans="1:13">
      <c r="A101" t="s">
        <v>647</v>
      </c>
      <c r="B101" s="500" t="s">
        <v>8026</v>
      </c>
      <c r="C101">
        <v>8017</v>
      </c>
      <c r="D101" t="s">
        <v>8108</v>
      </c>
      <c r="K101" t="s">
        <v>12082</v>
      </c>
      <c r="M101" t="s">
        <v>10608</v>
      </c>
    </row>
    <row r="102" spans="1:13">
      <c r="A102" t="s">
        <v>647</v>
      </c>
      <c r="B102" s="500" t="s">
        <v>8011</v>
      </c>
      <c r="C102">
        <v>8017</v>
      </c>
      <c r="D102" t="s">
        <v>8109</v>
      </c>
      <c r="K102" t="s">
        <v>12083</v>
      </c>
      <c r="M102" t="s">
        <v>10609</v>
      </c>
    </row>
    <row r="103" spans="1:13">
      <c r="A103" t="s">
        <v>647</v>
      </c>
      <c r="B103" s="500" t="s">
        <v>8011</v>
      </c>
      <c r="C103">
        <v>7016</v>
      </c>
      <c r="D103" t="s">
        <v>8110</v>
      </c>
      <c r="K103" t="s">
        <v>12084</v>
      </c>
      <c r="M103" t="s">
        <v>10610</v>
      </c>
    </row>
    <row r="104" spans="1:13">
      <c r="A104" t="s">
        <v>2917</v>
      </c>
      <c r="B104" s="500" t="s">
        <v>8011</v>
      </c>
      <c r="C104">
        <v>8017</v>
      </c>
      <c r="D104" t="s">
        <v>8111</v>
      </c>
      <c r="K104" t="s">
        <v>12085</v>
      </c>
      <c r="M104" t="s">
        <v>10611</v>
      </c>
    </row>
    <row r="105" spans="1:13">
      <c r="A105" t="s">
        <v>2917</v>
      </c>
      <c r="B105" s="500" t="s">
        <v>8011</v>
      </c>
      <c r="C105">
        <v>7016</v>
      </c>
      <c r="D105" t="s">
        <v>8112</v>
      </c>
      <c r="K105" t="s">
        <v>12086</v>
      </c>
      <c r="M105" t="s">
        <v>10612</v>
      </c>
    </row>
    <row r="106" spans="1:13">
      <c r="A106" t="s">
        <v>2917</v>
      </c>
      <c r="B106" s="500" t="s">
        <v>8011</v>
      </c>
      <c r="C106">
        <v>8019</v>
      </c>
      <c r="D106" t="s">
        <v>10980</v>
      </c>
      <c r="K106" t="s">
        <v>12087</v>
      </c>
      <c r="M106" t="s">
        <v>10613</v>
      </c>
    </row>
    <row r="107" spans="1:13">
      <c r="A107" t="s">
        <v>2917</v>
      </c>
      <c r="B107" s="500" t="s">
        <v>8011</v>
      </c>
      <c r="C107">
        <v>9005</v>
      </c>
      <c r="D107" t="s">
        <v>10981</v>
      </c>
      <c r="K107" t="s">
        <v>12088</v>
      </c>
      <c r="M107" t="s">
        <v>10614</v>
      </c>
    </row>
    <row r="108" spans="1:13">
      <c r="A108" t="s">
        <v>2917</v>
      </c>
      <c r="B108" s="500" t="s">
        <v>8033</v>
      </c>
      <c r="C108">
        <v>9005</v>
      </c>
      <c r="D108" t="s">
        <v>8113</v>
      </c>
      <c r="K108" t="s">
        <v>12089</v>
      </c>
      <c r="M108" t="s">
        <v>10615</v>
      </c>
    </row>
    <row r="109" spans="1:13">
      <c r="A109" t="s">
        <v>2917</v>
      </c>
      <c r="B109" s="500" t="s">
        <v>8033</v>
      </c>
      <c r="C109">
        <v>8019</v>
      </c>
      <c r="D109" t="s">
        <v>8114</v>
      </c>
      <c r="K109" t="s">
        <v>12090</v>
      </c>
      <c r="M109" t="s">
        <v>10616</v>
      </c>
    </row>
    <row r="110" spans="1:13">
      <c r="A110" t="s">
        <v>2917</v>
      </c>
      <c r="B110" s="500" t="s">
        <v>8033</v>
      </c>
      <c r="C110">
        <v>8017</v>
      </c>
      <c r="D110" t="s">
        <v>8115</v>
      </c>
      <c r="K110" t="s">
        <v>12091</v>
      </c>
      <c r="M110" t="s">
        <v>10617</v>
      </c>
    </row>
    <row r="111" spans="1:13">
      <c r="A111" t="s">
        <v>2917</v>
      </c>
      <c r="B111" s="500" t="s">
        <v>8033</v>
      </c>
      <c r="C111">
        <v>7024</v>
      </c>
      <c r="D111" t="s">
        <v>8116</v>
      </c>
      <c r="K111" t="s">
        <v>12092</v>
      </c>
      <c r="M111" t="s">
        <v>10618</v>
      </c>
    </row>
    <row r="112" spans="1:13">
      <c r="A112" t="s">
        <v>2917</v>
      </c>
      <c r="B112" s="500" t="s">
        <v>8033</v>
      </c>
      <c r="C112">
        <v>7016</v>
      </c>
      <c r="D112" t="s">
        <v>10928</v>
      </c>
      <c r="K112" t="s">
        <v>12093</v>
      </c>
      <c r="M112" t="s">
        <v>10605</v>
      </c>
    </row>
    <row r="113" spans="1:13">
      <c r="A113" t="s">
        <v>647</v>
      </c>
      <c r="B113" s="500" t="s">
        <v>8033</v>
      </c>
      <c r="C113">
        <v>9010</v>
      </c>
      <c r="D113" t="s">
        <v>8117</v>
      </c>
      <c r="K113" t="s">
        <v>12094</v>
      </c>
      <c r="M113" t="s">
        <v>10606</v>
      </c>
    </row>
    <row r="114" spans="1:13">
      <c r="A114" t="s">
        <v>647</v>
      </c>
      <c r="B114" s="500" t="s">
        <v>8033</v>
      </c>
      <c r="C114">
        <v>9006</v>
      </c>
      <c r="D114" t="s">
        <v>8118</v>
      </c>
      <c r="K114" t="s">
        <v>12095</v>
      </c>
      <c r="M114" t="s">
        <v>10607</v>
      </c>
    </row>
    <row r="115" spans="1:13">
      <c r="A115" t="s">
        <v>647</v>
      </c>
      <c r="B115" s="500" t="s">
        <v>8033</v>
      </c>
      <c r="C115">
        <v>7011</v>
      </c>
      <c r="D115" t="s">
        <v>8119</v>
      </c>
      <c r="K115" t="s">
        <v>12096</v>
      </c>
      <c r="M115" t="s">
        <v>10608</v>
      </c>
    </row>
    <row r="116" spans="1:13">
      <c r="A116" t="s">
        <v>647</v>
      </c>
      <c r="B116" s="500" t="s">
        <v>8033</v>
      </c>
      <c r="C116">
        <v>7016</v>
      </c>
      <c r="D116" t="s">
        <v>8120</v>
      </c>
      <c r="K116" t="s">
        <v>12097</v>
      </c>
      <c r="M116" t="s">
        <v>10609</v>
      </c>
    </row>
    <row r="117" spans="1:13">
      <c r="A117" t="s">
        <v>647</v>
      </c>
      <c r="B117" s="500" t="s">
        <v>8033</v>
      </c>
      <c r="C117">
        <v>8003</v>
      </c>
      <c r="D117" t="s">
        <v>8121</v>
      </c>
      <c r="K117" t="s">
        <v>12098</v>
      </c>
      <c r="M117" t="s">
        <v>10611</v>
      </c>
    </row>
    <row r="118" spans="1:13">
      <c r="A118" t="s">
        <v>647</v>
      </c>
      <c r="B118" s="500" t="s">
        <v>8033</v>
      </c>
      <c r="C118">
        <v>3009</v>
      </c>
      <c r="D118" t="s">
        <v>8122</v>
      </c>
      <c r="K118" t="s">
        <v>12099</v>
      </c>
      <c r="M118" t="s">
        <v>10612</v>
      </c>
    </row>
    <row r="119" spans="1:13">
      <c r="A119" t="s">
        <v>647</v>
      </c>
      <c r="B119" s="500" t="s">
        <v>8033</v>
      </c>
      <c r="C119">
        <v>3011</v>
      </c>
      <c r="D119" t="s">
        <v>8123</v>
      </c>
      <c r="K119" t="s">
        <v>12100</v>
      </c>
      <c r="M119" t="s">
        <v>10613</v>
      </c>
    </row>
    <row r="120" spans="1:13">
      <c r="A120" t="s">
        <v>647</v>
      </c>
      <c r="B120" s="500" t="s">
        <v>8033</v>
      </c>
      <c r="C120">
        <v>8004</v>
      </c>
      <c r="D120" t="s">
        <v>8124</v>
      </c>
      <c r="K120" t="s">
        <v>12101</v>
      </c>
      <c r="M120" t="s">
        <v>10614</v>
      </c>
    </row>
    <row r="121" spans="1:13">
      <c r="A121" t="s">
        <v>647</v>
      </c>
      <c r="B121" s="500" t="s">
        <v>8033</v>
      </c>
      <c r="C121">
        <v>3005</v>
      </c>
      <c r="D121" t="s">
        <v>8125</v>
      </c>
      <c r="K121" t="s">
        <v>12102</v>
      </c>
      <c r="M121" t="s">
        <v>10615</v>
      </c>
    </row>
    <row r="122" spans="1:13">
      <c r="A122" t="s">
        <v>647</v>
      </c>
      <c r="B122" s="500" t="s">
        <v>8033</v>
      </c>
      <c r="C122">
        <v>6020</v>
      </c>
      <c r="D122" t="s">
        <v>8126</v>
      </c>
      <c r="K122" t="s">
        <v>12103</v>
      </c>
      <c r="M122" t="s">
        <v>10616</v>
      </c>
    </row>
    <row r="123" spans="1:13">
      <c r="A123" t="s">
        <v>647</v>
      </c>
      <c r="B123" s="500" t="s">
        <v>8033</v>
      </c>
      <c r="C123">
        <v>8017</v>
      </c>
      <c r="D123" t="s">
        <v>8127</v>
      </c>
      <c r="K123" t="s">
        <v>12104</v>
      </c>
      <c r="M123" t="s">
        <v>10617</v>
      </c>
    </row>
    <row r="124" spans="1:13">
      <c r="A124" t="s">
        <v>647</v>
      </c>
      <c r="B124" s="500" t="s">
        <v>8033</v>
      </c>
      <c r="C124">
        <v>9005</v>
      </c>
      <c r="D124" t="s">
        <v>8128</v>
      </c>
      <c r="K124" t="s">
        <v>12105</v>
      </c>
      <c r="M124" t="s">
        <v>10618</v>
      </c>
    </row>
    <row r="125" spans="1:13">
      <c r="A125" t="s">
        <v>647</v>
      </c>
      <c r="B125" s="500" t="s">
        <v>8033</v>
      </c>
      <c r="C125">
        <v>8019</v>
      </c>
      <c r="D125" t="s">
        <v>8129</v>
      </c>
      <c r="K125" t="s">
        <v>12106</v>
      </c>
      <c r="M125" t="s">
        <v>10619</v>
      </c>
    </row>
    <row r="126" spans="1:13">
      <c r="A126" t="s">
        <v>8021</v>
      </c>
      <c r="B126" s="500"/>
      <c r="D126">
        <f>SUBTOTAL(103,COMBCULAML[Column4])</f>
        <v>122</v>
      </c>
      <c r="K126" t="s">
        <v>12107</v>
      </c>
      <c r="M126" t="s">
        <v>8419</v>
      </c>
    </row>
    <row r="127" spans="1:13">
      <c r="K127" t="s">
        <v>12108</v>
      </c>
      <c r="M127" t="s">
        <v>12207</v>
      </c>
    </row>
    <row r="128" spans="1:13">
      <c r="K128" t="s">
        <v>12109</v>
      </c>
      <c r="M128" t="s">
        <v>12208</v>
      </c>
    </row>
    <row r="129" spans="11:13">
      <c r="K129" t="s">
        <v>12110</v>
      </c>
      <c r="M129" t="s">
        <v>12209</v>
      </c>
    </row>
    <row r="130" spans="11:13">
      <c r="K130" t="s">
        <v>12111</v>
      </c>
      <c r="M130" t="s">
        <v>12225</v>
      </c>
    </row>
    <row r="131" spans="11:13">
      <c r="K131" t="s">
        <v>12112</v>
      </c>
      <c r="M131" t="s">
        <v>12061</v>
      </c>
    </row>
    <row r="132" spans="11:13">
      <c r="K132" t="s">
        <v>12113</v>
      </c>
      <c r="M132" t="s">
        <v>12226</v>
      </c>
    </row>
    <row r="133" spans="11:13">
      <c r="K133" t="s">
        <v>12114</v>
      </c>
      <c r="M133" t="s">
        <v>12227</v>
      </c>
    </row>
    <row r="134" spans="11:13">
      <c r="K134" t="s">
        <v>12115</v>
      </c>
      <c r="M134" t="s">
        <v>12228</v>
      </c>
    </row>
    <row r="135" spans="11:13">
      <c r="K135" t="s">
        <v>12116</v>
      </c>
      <c r="M135" t="s">
        <v>10620</v>
      </c>
    </row>
    <row r="136" spans="11:13">
      <c r="K136" t="s">
        <v>12117</v>
      </c>
      <c r="M136" t="s">
        <v>10621</v>
      </c>
    </row>
    <row r="137" spans="11:13">
      <c r="K137" t="s">
        <v>12118</v>
      </c>
      <c r="M137" t="s">
        <v>10622</v>
      </c>
    </row>
    <row r="138" spans="11:13">
      <c r="K138" t="s">
        <v>12119</v>
      </c>
      <c r="M138" t="s">
        <v>10623</v>
      </c>
    </row>
    <row r="139" spans="11:13">
      <c r="K139" t="s">
        <v>12120</v>
      </c>
      <c r="M139" t="s">
        <v>10624</v>
      </c>
    </row>
    <row r="140" spans="11:13">
      <c r="K140" t="s">
        <v>12121</v>
      </c>
      <c r="M140" t="s">
        <v>10625</v>
      </c>
    </row>
    <row r="141" spans="11:13">
      <c r="K141" t="s">
        <v>12122</v>
      </c>
      <c r="M141" t="s">
        <v>10626</v>
      </c>
    </row>
    <row r="142" spans="11:13">
      <c r="K142" t="s">
        <v>12123</v>
      </c>
      <c r="M142" t="s">
        <v>10627</v>
      </c>
    </row>
    <row r="143" spans="11:13">
      <c r="K143" t="s">
        <v>12124</v>
      </c>
      <c r="M143" t="s">
        <v>10628</v>
      </c>
    </row>
    <row r="144" spans="11:13">
      <c r="K144" t="s">
        <v>12125</v>
      </c>
      <c r="M144" t="s">
        <v>10629</v>
      </c>
    </row>
    <row r="145" spans="11:13">
      <c r="K145" t="s">
        <v>12126</v>
      </c>
      <c r="M145" t="s">
        <v>10630</v>
      </c>
    </row>
    <row r="146" spans="11:13">
      <c r="K146" t="s">
        <v>12127</v>
      </c>
      <c r="M146" t="s">
        <v>10907</v>
      </c>
    </row>
    <row r="147" spans="11:13">
      <c r="K147" t="s">
        <v>12128</v>
      </c>
      <c r="M147" t="s">
        <v>10631</v>
      </c>
    </row>
    <row r="148" spans="11:13">
      <c r="K148" t="s">
        <v>12129</v>
      </c>
      <c r="M148" t="s">
        <v>10632</v>
      </c>
    </row>
    <row r="149" spans="11:13">
      <c r="K149" t="s">
        <v>12130</v>
      </c>
      <c r="M149" t="s">
        <v>10633</v>
      </c>
    </row>
    <row r="150" spans="11:13">
      <c r="K150" t="s">
        <v>12131</v>
      </c>
      <c r="M150" t="s">
        <v>10634</v>
      </c>
    </row>
    <row r="151" spans="11:13">
      <c r="K151" t="s">
        <v>12132</v>
      </c>
      <c r="M151" t="s">
        <v>10635</v>
      </c>
    </row>
    <row r="152" spans="11:13">
      <c r="K152" t="s">
        <v>12133</v>
      </c>
      <c r="M152" t="s">
        <v>10636</v>
      </c>
    </row>
    <row r="153" spans="11:13">
      <c r="K153" t="s">
        <v>12134</v>
      </c>
      <c r="M153" t="s">
        <v>10637</v>
      </c>
    </row>
    <row r="154" spans="11:13">
      <c r="K154" t="s">
        <v>12135</v>
      </c>
      <c r="M154" t="s">
        <v>10908</v>
      </c>
    </row>
    <row r="155" spans="11:13">
      <c r="K155" t="s">
        <v>12136</v>
      </c>
      <c r="M155" t="s">
        <v>10909</v>
      </c>
    </row>
    <row r="156" spans="11:13">
      <c r="K156" t="s">
        <v>12137</v>
      </c>
      <c r="M156" t="s">
        <v>10910</v>
      </c>
    </row>
    <row r="157" spans="11:13">
      <c r="K157" t="s">
        <v>12138</v>
      </c>
      <c r="M157" t="s">
        <v>10911</v>
      </c>
    </row>
    <row r="158" spans="11:13">
      <c r="K158" t="s">
        <v>12139</v>
      </c>
      <c r="M158" t="s">
        <v>10912</v>
      </c>
    </row>
    <row r="159" spans="11:13">
      <c r="K159" t="s">
        <v>12140</v>
      </c>
      <c r="M159" t="s">
        <v>10913</v>
      </c>
    </row>
    <row r="160" spans="11:13">
      <c r="K160" t="s">
        <v>12141</v>
      </c>
      <c r="M160" t="s">
        <v>10914</v>
      </c>
    </row>
    <row r="161" spans="11:13">
      <c r="K161" t="s">
        <v>12142</v>
      </c>
      <c r="M161" t="s">
        <v>10915</v>
      </c>
    </row>
    <row r="162" spans="11:13">
      <c r="K162" t="s">
        <v>12143</v>
      </c>
      <c r="M162" t="s">
        <v>10916</v>
      </c>
    </row>
    <row r="163" spans="11:13">
      <c r="K163" t="s">
        <v>12144</v>
      </c>
      <c r="M163" t="s">
        <v>10917</v>
      </c>
    </row>
    <row r="164" spans="11:13">
      <c r="K164" t="s">
        <v>12145</v>
      </c>
      <c r="M164" t="s">
        <v>10918</v>
      </c>
    </row>
    <row r="165" spans="11:13">
      <c r="K165" t="s">
        <v>12146</v>
      </c>
      <c r="M165" t="s">
        <v>10919</v>
      </c>
    </row>
    <row r="166" spans="11:13">
      <c r="K166" t="s">
        <v>12147</v>
      </c>
      <c r="M166" t="s">
        <v>10920</v>
      </c>
    </row>
    <row r="167" spans="11:13">
      <c r="K167" t="s">
        <v>12148</v>
      </c>
      <c r="M167" t="s">
        <v>10921</v>
      </c>
    </row>
    <row r="168" spans="11:13">
      <c r="K168" t="s">
        <v>12149</v>
      </c>
      <c r="M168" t="s">
        <v>10922</v>
      </c>
    </row>
    <row r="169" spans="11:13">
      <c r="K169" t="s">
        <v>12150</v>
      </c>
      <c r="M169" t="s">
        <v>10923</v>
      </c>
    </row>
    <row r="170" spans="11:13">
      <c r="K170" t="s">
        <v>12151</v>
      </c>
      <c r="M170" t="s">
        <v>10924</v>
      </c>
    </row>
    <row r="171" spans="11:13">
      <c r="K171" t="s">
        <v>12152</v>
      </c>
      <c r="M171" t="s">
        <v>10925</v>
      </c>
    </row>
    <row r="172" spans="11:13">
      <c r="K172" t="s">
        <v>12153</v>
      </c>
      <c r="M172" t="s">
        <v>10926</v>
      </c>
    </row>
    <row r="173" spans="11:13">
      <c r="K173" t="s">
        <v>12154</v>
      </c>
      <c r="M173" t="s">
        <v>10927</v>
      </c>
    </row>
    <row r="174" spans="11:13">
      <c r="K174" t="s">
        <v>12155</v>
      </c>
    </row>
    <row r="175" spans="11:13">
      <c r="K175" t="s">
        <v>12156</v>
      </c>
    </row>
    <row r="176" spans="11:13">
      <c r="K176" t="s">
        <v>12157</v>
      </c>
    </row>
    <row r="177" spans="11:11">
      <c r="K177" t="s">
        <v>12158</v>
      </c>
    </row>
    <row r="178" spans="11:11">
      <c r="K178" t="s">
        <v>12159</v>
      </c>
    </row>
    <row r="179" spans="11:11">
      <c r="K179" t="s">
        <v>12160</v>
      </c>
    </row>
    <row r="180" spans="11:11">
      <c r="K180" t="s">
        <v>12161</v>
      </c>
    </row>
    <row r="181" spans="11:11">
      <c r="K181" t="s">
        <v>12162</v>
      </c>
    </row>
    <row r="182" spans="11:11">
      <c r="K182" t="s">
        <v>12163</v>
      </c>
    </row>
    <row r="183" spans="11:11">
      <c r="K183" t="s">
        <v>12164</v>
      </c>
    </row>
    <row r="184" spans="11:11">
      <c r="K184" t="s">
        <v>12165</v>
      </c>
    </row>
    <row r="185" spans="11:11">
      <c r="K185" t="s">
        <v>12166</v>
      </c>
    </row>
    <row r="186" spans="11:11">
      <c r="K186" t="s">
        <v>12167</v>
      </c>
    </row>
    <row r="187" spans="11:11">
      <c r="K187" t="s">
        <v>12168</v>
      </c>
    </row>
    <row r="188" spans="11:11">
      <c r="K188" t="s">
        <v>12169</v>
      </c>
    </row>
    <row r="189" spans="11:11">
      <c r="K189" t="s">
        <v>12170</v>
      </c>
    </row>
    <row r="190" spans="11:11">
      <c r="K190" t="s">
        <v>12171</v>
      </c>
    </row>
    <row r="191" spans="11:11">
      <c r="K191" t="s">
        <v>12172</v>
      </c>
    </row>
    <row r="192" spans="11:11">
      <c r="K192" t="s">
        <v>12173</v>
      </c>
    </row>
    <row r="193" spans="11:11">
      <c r="K193" t="s">
        <v>12174</v>
      </c>
    </row>
    <row r="194" spans="11:11">
      <c r="K194" t="s">
        <v>12175</v>
      </c>
    </row>
    <row r="195" spans="11:11">
      <c r="K195" t="s">
        <v>12176</v>
      </c>
    </row>
    <row r="196" spans="11:11">
      <c r="K196" t="s">
        <v>12177</v>
      </c>
    </row>
    <row r="197" spans="11:11">
      <c r="K197" t="s">
        <v>12178</v>
      </c>
    </row>
    <row r="198" spans="11:11">
      <c r="K198" t="s">
        <v>12179</v>
      </c>
    </row>
    <row r="199" spans="11:11">
      <c r="K199" t="s">
        <v>12180</v>
      </c>
    </row>
    <row r="200" spans="11:11">
      <c r="K200" t="s">
        <v>12181</v>
      </c>
    </row>
    <row r="201" spans="11:11">
      <c r="K201" t="s">
        <v>12182</v>
      </c>
    </row>
    <row r="202" spans="11:11">
      <c r="K202" t="s">
        <v>12183</v>
      </c>
    </row>
    <row r="203" spans="11:11">
      <c r="K203" t="s">
        <v>12184</v>
      </c>
    </row>
    <row r="204" spans="11:11">
      <c r="K204" t="s">
        <v>12185</v>
      </c>
    </row>
    <row r="205" spans="11:11">
      <c r="K205" t="s">
        <v>12186</v>
      </c>
    </row>
    <row r="206" spans="11:11">
      <c r="K206" t="s">
        <v>12187</v>
      </c>
    </row>
    <row r="207" spans="11:11">
      <c r="K207" t="s">
        <v>12188</v>
      </c>
    </row>
    <row r="208" spans="11:11">
      <c r="K208" t="s">
        <v>12189</v>
      </c>
    </row>
    <row r="209" spans="9:11">
      <c r="K209" t="s">
        <v>12190</v>
      </c>
    </row>
    <row r="210" spans="9:11">
      <c r="K210" t="s">
        <v>12191</v>
      </c>
    </row>
    <row r="211" spans="9:11">
      <c r="K211" t="s">
        <v>12192</v>
      </c>
    </row>
    <row r="212" spans="9:11">
      <c r="K212" t="s">
        <v>12193</v>
      </c>
    </row>
    <row r="213" spans="9:11">
      <c r="K213" t="s">
        <v>12194</v>
      </c>
    </row>
    <row r="214" spans="9:11">
      <c r="I214" s="500"/>
      <c r="K214" t="s">
        <v>8139</v>
      </c>
    </row>
    <row r="215" spans="9:11">
      <c r="I215" s="500"/>
      <c r="K215" t="s">
        <v>8140</v>
      </c>
    </row>
    <row r="216" spans="9:11">
      <c r="I216" s="500"/>
      <c r="K216" t="s">
        <v>8141</v>
      </c>
    </row>
    <row r="217" spans="9:11">
      <c r="I217" s="500"/>
      <c r="K217" t="s">
        <v>8142</v>
      </c>
    </row>
    <row r="218" spans="9:11">
      <c r="I218" s="500"/>
      <c r="K218" t="s">
        <v>8143</v>
      </c>
    </row>
    <row r="219" spans="9:11">
      <c r="I219" s="500"/>
      <c r="K219" t="s">
        <v>8144</v>
      </c>
    </row>
    <row r="220" spans="9:11">
      <c r="I220" s="500"/>
      <c r="K220" t="s">
        <v>8145</v>
      </c>
    </row>
    <row r="221" spans="9:11">
      <c r="I221" s="500"/>
      <c r="K221" t="s">
        <v>8146</v>
      </c>
    </row>
    <row r="222" spans="9:11">
      <c r="I222" s="500"/>
      <c r="K222" t="s">
        <v>8147</v>
      </c>
    </row>
    <row r="223" spans="9:11">
      <c r="I223" s="500"/>
      <c r="K223" t="s">
        <v>8148</v>
      </c>
    </row>
    <row r="224" spans="9:11">
      <c r="I224" s="500"/>
      <c r="K224" t="s">
        <v>8149</v>
      </c>
    </row>
    <row r="225" spans="9:11">
      <c r="I225" s="500"/>
      <c r="K225" t="s">
        <v>8150</v>
      </c>
    </row>
    <row r="226" spans="9:11">
      <c r="I226" s="500"/>
      <c r="K226" t="s">
        <v>8151</v>
      </c>
    </row>
    <row r="227" spans="9:11">
      <c r="I227" s="500"/>
      <c r="K227" t="s">
        <v>8152</v>
      </c>
    </row>
    <row r="228" spans="9:11">
      <c r="I228" s="500"/>
      <c r="K228" t="s">
        <v>8153</v>
      </c>
    </row>
    <row r="229" spans="9:11">
      <c r="I229" s="500"/>
      <c r="K229" t="s">
        <v>8154</v>
      </c>
    </row>
    <row r="230" spans="9:11">
      <c r="I230" s="500"/>
      <c r="K230" t="s">
        <v>8155</v>
      </c>
    </row>
    <row r="231" spans="9:11">
      <c r="I231" s="500"/>
      <c r="K231" t="s">
        <v>8156</v>
      </c>
    </row>
    <row r="232" spans="9:11">
      <c r="I232" s="500"/>
      <c r="K232" t="s">
        <v>8157</v>
      </c>
    </row>
    <row r="233" spans="9:11">
      <c r="I233" s="500"/>
      <c r="K233" t="s">
        <v>8158</v>
      </c>
    </row>
    <row r="234" spans="9:11">
      <c r="I234" s="500"/>
      <c r="K234" t="s">
        <v>8159</v>
      </c>
    </row>
    <row r="235" spans="9:11">
      <c r="I235" s="500"/>
      <c r="K235" t="s">
        <v>8160</v>
      </c>
    </row>
    <row r="236" spans="9:11">
      <c r="I236" s="500"/>
      <c r="K236" t="s">
        <v>8161</v>
      </c>
    </row>
    <row r="237" spans="9:11">
      <c r="I237" s="500"/>
      <c r="K237" t="s">
        <v>8162</v>
      </c>
    </row>
    <row r="238" spans="9:11">
      <c r="I238" s="500"/>
      <c r="K238" t="s">
        <v>8163</v>
      </c>
    </row>
    <row r="239" spans="9:11">
      <c r="I239" s="500"/>
      <c r="K239" t="s">
        <v>8164</v>
      </c>
    </row>
    <row r="240" spans="9:11">
      <c r="I240" s="500"/>
      <c r="K240" t="s">
        <v>8165</v>
      </c>
    </row>
    <row r="241" spans="9:11">
      <c r="I241" s="500"/>
      <c r="K241" t="s">
        <v>8166</v>
      </c>
    </row>
    <row r="242" spans="9:11">
      <c r="I242" s="500"/>
      <c r="K242" t="s">
        <v>8167</v>
      </c>
    </row>
    <row r="243" spans="9:11">
      <c r="I243" s="500"/>
      <c r="K243" t="s">
        <v>8168</v>
      </c>
    </row>
    <row r="244" spans="9:11">
      <c r="I244" s="500"/>
      <c r="K244" t="s">
        <v>8169</v>
      </c>
    </row>
    <row r="245" spans="9:11">
      <c r="I245" s="500"/>
      <c r="K245" t="s">
        <v>8170</v>
      </c>
    </row>
    <row r="246" spans="9:11">
      <c r="I246" s="500"/>
      <c r="K246" t="s">
        <v>8171</v>
      </c>
    </row>
    <row r="247" spans="9:11">
      <c r="I247" s="500"/>
      <c r="K247" t="s">
        <v>8172</v>
      </c>
    </row>
    <row r="248" spans="9:11">
      <c r="I248" s="500"/>
      <c r="K248" t="s">
        <v>8173</v>
      </c>
    </row>
    <row r="249" spans="9:11">
      <c r="I249" s="500"/>
      <c r="K249" t="s">
        <v>8174</v>
      </c>
    </row>
    <row r="250" spans="9:11">
      <c r="I250" s="500"/>
      <c r="K250" t="s">
        <v>8175</v>
      </c>
    </row>
    <row r="251" spans="9:11">
      <c r="I251" s="500"/>
      <c r="K251" t="s">
        <v>8176</v>
      </c>
    </row>
    <row r="252" spans="9:11">
      <c r="I252" s="500"/>
      <c r="K252" t="s">
        <v>8177</v>
      </c>
    </row>
    <row r="253" spans="9:11">
      <c r="I253" s="500"/>
      <c r="K253" t="s">
        <v>10677</v>
      </c>
    </row>
    <row r="254" spans="9:11">
      <c r="I254" s="500"/>
      <c r="K254" t="s">
        <v>8178</v>
      </c>
    </row>
    <row r="255" spans="9:11">
      <c r="I255" s="500"/>
      <c r="K255" t="s">
        <v>8179</v>
      </c>
    </row>
    <row r="256" spans="9:11">
      <c r="I256" s="500"/>
      <c r="K256" t="s">
        <v>8180</v>
      </c>
    </row>
    <row r="257" spans="9:11">
      <c r="I257" s="500"/>
      <c r="K257" t="s">
        <v>8181</v>
      </c>
    </row>
    <row r="258" spans="9:11">
      <c r="I258" s="500"/>
      <c r="K258" t="s">
        <v>8182</v>
      </c>
    </row>
    <row r="259" spans="9:11">
      <c r="I259" s="500"/>
      <c r="K259" t="s">
        <v>8183</v>
      </c>
    </row>
    <row r="260" spans="9:11">
      <c r="I260" s="500"/>
      <c r="K260" t="s">
        <v>8184</v>
      </c>
    </row>
    <row r="261" spans="9:11">
      <c r="I261" s="500"/>
      <c r="K261" t="s">
        <v>8185</v>
      </c>
    </row>
    <row r="262" spans="9:11">
      <c r="I262" s="500"/>
      <c r="K262" t="s">
        <v>8186</v>
      </c>
    </row>
    <row r="263" spans="9:11">
      <c r="I263" s="500"/>
      <c r="K263" t="s">
        <v>8187</v>
      </c>
    </row>
    <row r="264" spans="9:11">
      <c r="I264" s="500"/>
      <c r="K264" t="s">
        <v>8188</v>
      </c>
    </row>
    <row r="265" spans="9:11">
      <c r="I265" s="500"/>
      <c r="K265" t="s">
        <v>8189</v>
      </c>
    </row>
    <row r="266" spans="9:11">
      <c r="I266" s="500"/>
      <c r="K266" t="s">
        <v>8190</v>
      </c>
    </row>
    <row r="267" spans="9:11">
      <c r="I267" s="500"/>
      <c r="K267" t="s">
        <v>8191</v>
      </c>
    </row>
    <row r="268" spans="9:11">
      <c r="I268" s="500"/>
      <c r="K268" t="s">
        <v>8192</v>
      </c>
    </row>
    <row r="269" spans="9:11">
      <c r="I269" s="500"/>
      <c r="K269" t="s">
        <v>8193</v>
      </c>
    </row>
    <row r="270" spans="9:11">
      <c r="I270" s="500"/>
      <c r="K270" t="s">
        <v>8194</v>
      </c>
    </row>
    <row r="271" spans="9:11">
      <c r="I271" s="500"/>
      <c r="K271" t="s">
        <v>8195</v>
      </c>
    </row>
    <row r="272" spans="9:11">
      <c r="I272" s="500"/>
      <c r="K272" t="s">
        <v>8196</v>
      </c>
    </row>
    <row r="273" spans="9:11">
      <c r="I273" s="500"/>
      <c r="K273" t="s">
        <v>8197</v>
      </c>
    </row>
    <row r="274" spans="9:11">
      <c r="I274" s="500"/>
      <c r="K274" t="s">
        <v>8198</v>
      </c>
    </row>
    <row r="275" spans="9:11">
      <c r="I275" s="500"/>
      <c r="K275" t="s">
        <v>8199</v>
      </c>
    </row>
    <row r="276" spans="9:11">
      <c r="I276" s="500"/>
      <c r="K276" t="s">
        <v>8200</v>
      </c>
    </row>
    <row r="277" spans="9:11">
      <c r="I277" s="500"/>
      <c r="K277" t="s">
        <v>8201</v>
      </c>
    </row>
    <row r="278" spans="9:11">
      <c r="I278" s="500"/>
      <c r="K278" t="s">
        <v>8202</v>
      </c>
    </row>
    <row r="279" spans="9:11">
      <c r="I279" s="500"/>
      <c r="K279" t="s">
        <v>8203</v>
      </c>
    </row>
    <row r="280" spans="9:11">
      <c r="I280" s="500"/>
      <c r="K280" t="s">
        <v>8204</v>
      </c>
    </row>
    <row r="281" spans="9:11">
      <c r="I281" s="500"/>
      <c r="K281" t="s">
        <v>8205</v>
      </c>
    </row>
    <row r="282" spans="9:11">
      <c r="I282" s="500"/>
      <c r="K282" t="s">
        <v>8206</v>
      </c>
    </row>
    <row r="283" spans="9:11">
      <c r="I283" s="500"/>
      <c r="K283" t="s">
        <v>8207</v>
      </c>
    </row>
    <row r="284" spans="9:11">
      <c r="I284" s="500"/>
      <c r="K284" t="s">
        <v>8208</v>
      </c>
    </row>
    <row r="285" spans="9:11">
      <c r="I285" s="500"/>
      <c r="K285" t="s">
        <v>8209</v>
      </c>
    </row>
    <row r="286" spans="9:11">
      <c r="I286" s="500"/>
      <c r="K286" t="s">
        <v>8210</v>
      </c>
    </row>
    <row r="287" spans="9:11">
      <c r="I287" s="500"/>
      <c r="K287" t="s">
        <v>8211</v>
      </c>
    </row>
    <row r="288" spans="9:11">
      <c r="I288" s="500"/>
      <c r="K288" t="s">
        <v>8212</v>
      </c>
    </row>
    <row r="289" spans="9:11">
      <c r="I289" s="500"/>
      <c r="K289" t="s">
        <v>8213</v>
      </c>
    </row>
    <row r="290" spans="9:11">
      <c r="I290" s="500"/>
      <c r="K290" t="s">
        <v>8214</v>
      </c>
    </row>
    <row r="291" spans="9:11">
      <c r="I291" s="500"/>
      <c r="K291" t="s">
        <v>8215</v>
      </c>
    </row>
    <row r="292" spans="9:11">
      <c r="I292" s="500"/>
      <c r="K292" t="s">
        <v>8216</v>
      </c>
    </row>
    <row r="293" spans="9:11">
      <c r="I293" s="500"/>
      <c r="K293" t="s">
        <v>8217</v>
      </c>
    </row>
    <row r="294" spans="9:11">
      <c r="I294" s="500"/>
      <c r="K294" t="s">
        <v>8218</v>
      </c>
    </row>
    <row r="295" spans="9:11">
      <c r="I295" s="500"/>
      <c r="K295" t="s">
        <v>8219</v>
      </c>
    </row>
    <row r="296" spans="9:11">
      <c r="I296" s="500"/>
      <c r="K296" t="s">
        <v>8220</v>
      </c>
    </row>
    <row r="297" spans="9:11">
      <c r="I297" s="500"/>
      <c r="K297" t="s">
        <v>8221</v>
      </c>
    </row>
    <row r="298" spans="9:11">
      <c r="I298" s="500"/>
      <c r="K298" t="s">
        <v>8222</v>
      </c>
    </row>
    <row r="299" spans="9:11">
      <c r="I299" s="500"/>
      <c r="K299" t="s">
        <v>8223</v>
      </c>
    </row>
    <row r="300" spans="9:11">
      <c r="I300" s="500"/>
      <c r="K300" t="s">
        <v>8224</v>
      </c>
    </row>
    <row r="301" spans="9:11">
      <c r="I301" s="500"/>
      <c r="K301" t="s">
        <v>8225</v>
      </c>
    </row>
    <row r="302" spans="9:11">
      <c r="I302" s="500"/>
      <c r="K302" t="s">
        <v>8226</v>
      </c>
    </row>
    <row r="303" spans="9:11">
      <c r="I303" s="500"/>
      <c r="K303" t="s">
        <v>8227</v>
      </c>
    </row>
    <row r="304" spans="9:11">
      <c r="I304" s="500"/>
      <c r="K304" t="s">
        <v>8228</v>
      </c>
    </row>
    <row r="305" spans="9:11">
      <c r="I305" s="500"/>
      <c r="K305" t="s">
        <v>8229</v>
      </c>
    </row>
    <row r="306" spans="9:11">
      <c r="I306" s="500"/>
      <c r="K306" t="s">
        <v>8230</v>
      </c>
    </row>
    <row r="307" spans="9:11">
      <c r="I307" s="500"/>
      <c r="K307" t="s">
        <v>8231</v>
      </c>
    </row>
    <row r="308" spans="9:11">
      <c r="I308" s="500"/>
      <c r="K308" t="s">
        <v>8232</v>
      </c>
    </row>
    <row r="309" spans="9:11">
      <c r="I309" s="500"/>
      <c r="K309" t="s">
        <v>8233</v>
      </c>
    </row>
    <row r="310" spans="9:11">
      <c r="I310" s="500"/>
      <c r="K310" t="s">
        <v>8234</v>
      </c>
    </row>
    <row r="311" spans="9:11">
      <c r="I311" s="500"/>
      <c r="K311" t="s">
        <v>8235</v>
      </c>
    </row>
    <row r="312" spans="9:11">
      <c r="I312" s="500"/>
      <c r="K312" t="s">
        <v>8236</v>
      </c>
    </row>
    <row r="313" spans="9:11">
      <c r="I313" s="500"/>
      <c r="K313" t="s">
        <v>8237</v>
      </c>
    </row>
    <row r="314" spans="9:11">
      <c r="I314" s="500"/>
      <c r="K314" t="s">
        <v>8238</v>
      </c>
    </row>
    <row r="315" spans="9:11">
      <c r="I315" s="500"/>
      <c r="K315" t="s">
        <v>8239</v>
      </c>
    </row>
    <row r="316" spans="9:11">
      <c r="I316" s="500"/>
      <c r="K316" t="s">
        <v>8240</v>
      </c>
    </row>
    <row r="317" spans="9:11">
      <c r="I317" s="500"/>
      <c r="K317" t="s">
        <v>8241</v>
      </c>
    </row>
    <row r="318" spans="9:11">
      <c r="I318" s="500"/>
      <c r="K318" t="s">
        <v>8242</v>
      </c>
    </row>
    <row r="319" spans="9:11">
      <c r="I319" s="500"/>
      <c r="K319" t="s">
        <v>8243</v>
      </c>
    </row>
    <row r="320" spans="9:11">
      <c r="I320" s="500"/>
      <c r="K320" t="s">
        <v>8244</v>
      </c>
    </row>
    <row r="321" spans="9:11">
      <c r="I321" s="500"/>
      <c r="K321" t="s">
        <v>8245</v>
      </c>
    </row>
    <row r="322" spans="9:11">
      <c r="I322" s="500"/>
      <c r="K322" t="s">
        <v>8246</v>
      </c>
    </row>
    <row r="323" spans="9:11">
      <c r="I323" s="500"/>
      <c r="K323" t="s">
        <v>8247</v>
      </c>
    </row>
    <row r="324" spans="9:11">
      <c r="I324" s="500"/>
      <c r="K324" t="s">
        <v>8248</v>
      </c>
    </row>
    <row r="325" spans="9:11">
      <c r="I325" s="500"/>
      <c r="K325" t="s">
        <v>8249</v>
      </c>
    </row>
    <row r="326" spans="9:11">
      <c r="I326" s="500"/>
      <c r="K326" t="s">
        <v>8250</v>
      </c>
    </row>
    <row r="327" spans="9:11">
      <c r="I327" s="500"/>
      <c r="K327" t="s">
        <v>8251</v>
      </c>
    </row>
    <row r="328" spans="9:11">
      <c r="I328" s="500"/>
      <c r="K328" t="s">
        <v>8252</v>
      </c>
    </row>
    <row r="329" spans="9:11">
      <c r="I329" s="500"/>
      <c r="K329" t="s">
        <v>8253</v>
      </c>
    </row>
    <row r="330" spans="9:11">
      <c r="I330" s="500"/>
      <c r="K330" t="s">
        <v>8254</v>
      </c>
    </row>
    <row r="331" spans="9:11">
      <c r="I331" s="500"/>
      <c r="K331" t="s">
        <v>8255</v>
      </c>
    </row>
    <row r="332" spans="9:11">
      <c r="I332" s="500"/>
      <c r="K332" t="s">
        <v>8256</v>
      </c>
    </row>
    <row r="333" spans="9:11">
      <c r="I333" s="500"/>
      <c r="K333" t="s">
        <v>8257</v>
      </c>
    </row>
    <row r="334" spans="9:11">
      <c r="I334" s="500"/>
      <c r="K334" t="s">
        <v>8258</v>
      </c>
    </row>
    <row r="335" spans="9:11">
      <c r="I335" s="500"/>
      <c r="K335" t="s">
        <v>8259</v>
      </c>
    </row>
    <row r="336" spans="9:11">
      <c r="I336" s="500"/>
      <c r="K336" t="s">
        <v>8260</v>
      </c>
    </row>
    <row r="337" spans="9:11">
      <c r="I337" s="500"/>
      <c r="K337" t="s">
        <v>8261</v>
      </c>
    </row>
    <row r="338" spans="9:11">
      <c r="I338" s="500"/>
      <c r="K338" t="s">
        <v>8262</v>
      </c>
    </row>
    <row r="339" spans="9:11">
      <c r="I339" s="500"/>
      <c r="K339" t="s">
        <v>8263</v>
      </c>
    </row>
    <row r="340" spans="9:11">
      <c r="I340" s="500"/>
      <c r="K340" t="s">
        <v>8264</v>
      </c>
    </row>
    <row r="341" spans="9:11">
      <c r="I341" s="500"/>
      <c r="K341" t="s">
        <v>8265</v>
      </c>
    </row>
    <row r="342" spans="9:11">
      <c r="I342" s="500"/>
      <c r="K342" t="s">
        <v>8266</v>
      </c>
    </row>
    <row r="343" spans="9:11">
      <c r="I343" s="500"/>
      <c r="K343" t="s">
        <v>8267</v>
      </c>
    </row>
    <row r="344" spans="9:11">
      <c r="I344" s="500"/>
      <c r="K344" t="s">
        <v>8268</v>
      </c>
    </row>
    <row r="345" spans="9:11">
      <c r="I345" s="500"/>
      <c r="K345" t="s">
        <v>8269</v>
      </c>
    </row>
    <row r="346" spans="9:11">
      <c r="I346" s="500"/>
      <c r="K346" t="s">
        <v>8270</v>
      </c>
    </row>
    <row r="347" spans="9:11">
      <c r="I347" s="500"/>
      <c r="K347" t="s">
        <v>8271</v>
      </c>
    </row>
    <row r="348" spans="9:11">
      <c r="I348" s="500"/>
      <c r="K348" t="s">
        <v>8272</v>
      </c>
    </row>
    <row r="349" spans="9:11">
      <c r="I349" s="500"/>
      <c r="K349" t="s">
        <v>8273</v>
      </c>
    </row>
    <row r="350" spans="9:11">
      <c r="I350" s="500"/>
      <c r="K350" t="s">
        <v>8274</v>
      </c>
    </row>
    <row r="351" spans="9:11">
      <c r="I351" s="500"/>
      <c r="K351" t="s">
        <v>8275</v>
      </c>
    </row>
    <row r="352" spans="9:11">
      <c r="I352" s="500"/>
      <c r="K352" t="s">
        <v>8276</v>
      </c>
    </row>
    <row r="353" spans="9:11">
      <c r="I353" s="500"/>
      <c r="K353" t="s">
        <v>8277</v>
      </c>
    </row>
    <row r="354" spans="9:11">
      <c r="I354" s="500"/>
      <c r="K354" t="s">
        <v>8278</v>
      </c>
    </row>
    <row r="355" spans="9:11">
      <c r="I355" s="500"/>
      <c r="K355" t="s">
        <v>8279</v>
      </c>
    </row>
    <row r="356" spans="9:11">
      <c r="I356" s="500"/>
      <c r="K356" t="s">
        <v>8280</v>
      </c>
    </row>
    <row r="357" spans="9:11">
      <c r="I357" s="500"/>
      <c r="K357" t="s">
        <v>8281</v>
      </c>
    </row>
    <row r="358" spans="9:11">
      <c r="I358" s="500"/>
      <c r="K358" t="s">
        <v>8282</v>
      </c>
    </row>
    <row r="359" spans="9:11">
      <c r="I359" s="500"/>
      <c r="K359" t="s">
        <v>8283</v>
      </c>
    </row>
    <row r="360" spans="9:11">
      <c r="I360" s="500"/>
      <c r="K360" t="s">
        <v>8284</v>
      </c>
    </row>
    <row r="361" spans="9:11">
      <c r="I361" s="500"/>
      <c r="K361" t="s">
        <v>8285</v>
      </c>
    </row>
    <row r="362" spans="9:11">
      <c r="I362" s="500"/>
      <c r="K362" t="s">
        <v>8286</v>
      </c>
    </row>
    <row r="363" spans="9:11">
      <c r="I363" s="500"/>
      <c r="K363" t="s">
        <v>8287</v>
      </c>
    </row>
    <row r="364" spans="9:11">
      <c r="I364" s="500"/>
      <c r="K364" t="s">
        <v>8288</v>
      </c>
    </row>
    <row r="365" spans="9:11">
      <c r="I365" s="500"/>
      <c r="K365" t="s">
        <v>8289</v>
      </c>
    </row>
    <row r="366" spans="9:11">
      <c r="I366" s="500"/>
      <c r="K366" t="s">
        <v>8290</v>
      </c>
    </row>
    <row r="367" spans="9:11">
      <c r="I367" s="500"/>
      <c r="K367" t="s">
        <v>8291</v>
      </c>
    </row>
    <row r="368" spans="9:11">
      <c r="I368" s="500"/>
      <c r="K368" t="s">
        <v>8292</v>
      </c>
    </row>
    <row r="369" spans="9:11">
      <c r="I369" s="500"/>
      <c r="K369" t="s">
        <v>8293</v>
      </c>
    </row>
    <row r="370" spans="9:11">
      <c r="I370" s="500"/>
      <c r="K370" t="s">
        <v>8294</v>
      </c>
    </row>
    <row r="371" spans="9:11">
      <c r="I371" s="500"/>
      <c r="K371" t="s">
        <v>8295</v>
      </c>
    </row>
    <row r="372" spans="9:11">
      <c r="I372" s="500"/>
      <c r="K372" t="s">
        <v>8296</v>
      </c>
    </row>
    <row r="373" spans="9:11">
      <c r="I373" s="500"/>
      <c r="K373" t="s">
        <v>8297</v>
      </c>
    </row>
    <row r="374" spans="9:11">
      <c r="I374" s="500"/>
      <c r="K374" t="s">
        <v>8298</v>
      </c>
    </row>
    <row r="375" spans="9:11">
      <c r="I375" s="500"/>
      <c r="K375" t="s">
        <v>8299</v>
      </c>
    </row>
    <row r="376" spans="9:11">
      <c r="I376" s="500"/>
      <c r="K376" t="s">
        <v>8300</v>
      </c>
    </row>
    <row r="377" spans="9:11">
      <c r="I377" s="500"/>
      <c r="K377" t="s">
        <v>8301</v>
      </c>
    </row>
    <row r="378" spans="9:11">
      <c r="I378" s="500"/>
      <c r="K378" t="s">
        <v>8302</v>
      </c>
    </row>
    <row r="379" spans="9:11">
      <c r="I379" s="500"/>
      <c r="K379" t="s">
        <v>8303</v>
      </c>
    </row>
    <row r="380" spans="9:11">
      <c r="I380" s="500"/>
      <c r="K380" t="s">
        <v>8304</v>
      </c>
    </row>
    <row r="381" spans="9:11">
      <c r="I381" s="500"/>
      <c r="K381" t="s">
        <v>8305</v>
      </c>
    </row>
    <row r="382" spans="9:11">
      <c r="I382" s="500"/>
      <c r="K382" t="s">
        <v>8306</v>
      </c>
    </row>
    <row r="383" spans="9:11">
      <c r="I383" s="500"/>
      <c r="K383" t="s">
        <v>8307</v>
      </c>
    </row>
    <row r="384" spans="9:11">
      <c r="I384" s="500"/>
      <c r="K384" t="s">
        <v>8308</v>
      </c>
    </row>
    <row r="385" spans="9:11">
      <c r="I385" s="500"/>
      <c r="K385" t="s">
        <v>8309</v>
      </c>
    </row>
    <row r="386" spans="9:11">
      <c r="I386" s="500"/>
      <c r="K386" t="s">
        <v>8310</v>
      </c>
    </row>
    <row r="387" spans="9:11">
      <c r="I387" s="500"/>
      <c r="K387" t="s">
        <v>8311</v>
      </c>
    </row>
    <row r="388" spans="9:11">
      <c r="I388" s="500"/>
      <c r="K388" t="s">
        <v>8312</v>
      </c>
    </row>
    <row r="389" spans="9:11">
      <c r="I389" s="500"/>
      <c r="K389" t="s">
        <v>8313</v>
      </c>
    </row>
    <row r="390" spans="9:11">
      <c r="I390" s="500"/>
      <c r="K390" t="s">
        <v>8314</v>
      </c>
    </row>
    <row r="391" spans="9:11">
      <c r="I391" s="500"/>
      <c r="K391" t="s">
        <v>8315</v>
      </c>
    </row>
    <row r="392" spans="9:11">
      <c r="I392" s="500"/>
      <c r="K392" t="s">
        <v>8316</v>
      </c>
    </row>
    <row r="393" spans="9:11">
      <c r="I393" s="500"/>
      <c r="K393" t="s">
        <v>8317</v>
      </c>
    </row>
    <row r="394" spans="9:11">
      <c r="I394" s="500"/>
      <c r="K394" t="s">
        <v>8318</v>
      </c>
    </row>
    <row r="395" spans="9:11">
      <c r="I395" s="500"/>
      <c r="K395" t="s">
        <v>8319</v>
      </c>
    </row>
    <row r="396" spans="9:11">
      <c r="I396" s="500"/>
      <c r="K396" t="s">
        <v>8320</v>
      </c>
    </row>
    <row r="397" spans="9:11">
      <c r="I397" s="500"/>
      <c r="K397" t="s">
        <v>8321</v>
      </c>
    </row>
    <row r="398" spans="9:11">
      <c r="I398" s="500"/>
      <c r="K398" t="s">
        <v>8322</v>
      </c>
    </row>
    <row r="399" spans="9:11">
      <c r="I399" s="500"/>
      <c r="K399" t="s">
        <v>8323</v>
      </c>
    </row>
    <row r="400" spans="9:11">
      <c r="I400" s="500"/>
      <c r="K400" t="s">
        <v>8324</v>
      </c>
    </row>
    <row r="401" spans="9:11">
      <c r="I401" s="500"/>
      <c r="K401" t="s">
        <v>8325</v>
      </c>
    </row>
    <row r="402" spans="9:11">
      <c r="I402" s="500"/>
      <c r="K402" t="s">
        <v>8326</v>
      </c>
    </row>
    <row r="403" spans="9:11">
      <c r="I403" s="500"/>
      <c r="K403" t="s">
        <v>8327</v>
      </c>
    </row>
    <row r="404" spans="9:11">
      <c r="I404" s="500"/>
      <c r="K404" t="s">
        <v>8328</v>
      </c>
    </row>
    <row r="405" spans="9:11">
      <c r="I405" s="500"/>
      <c r="K405" t="s">
        <v>8329</v>
      </c>
    </row>
    <row r="406" spans="9:11">
      <c r="I406" s="500"/>
      <c r="K406" t="s">
        <v>8330</v>
      </c>
    </row>
    <row r="407" spans="9:11">
      <c r="I407" s="500"/>
      <c r="K407" t="s">
        <v>8331</v>
      </c>
    </row>
    <row r="408" spans="9:11">
      <c r="I408" s="500"/>
      <c r="K408" t="s">
        <v>8332</v>
      </c>
    </row>
    <row r="409" spans="9:11">
      <c r="I409" s="500"/>
      <c r="K409" t="s">
        <v>8333</v>
      </c>
    </row>
    <row r="410" spans="9:11">
      <c r="I410" s="500"/>
      <c r="K410" t="s">
        <v>8334</v>
      </c>
    </row>
    <row r="411" spans="9:11">
      <c r="I411" s="500"/>
      <c r="K411" t="s">
        <v>8335</v>
      </c>
    </row>
    <row r="412" spans="9:11">
      <c r="I412" s="500"/>
      <c r="K412" t="s">
        <v>8336</v>
      </c>
    </row>
    <row r="413" spans="9:11">
      <c r="I413" s="500"/>
      <c r="K413" t="s">
        <v>8337</v>
      </c>
    </row>
    <row r="414" spans="9:11">
      <c r="I414" s="500"/>
      <c r="K414" t="s">
        <v>8338</v>
      </c>
    </row>
    <row r="415" spans="9:11">
      <c r="I415" s="500"/>
      <c r="K415" t="s">
        <v>8339</v>
      </c>
    </row>
    <row r="416" spans="9:11">
      <c r="I416" s="500"/>
      <c r="K416" t="s">
        <v>8340</v>
      </c>
    </row>
    <row r="417" spans="9:11">
      <c r="I417" s="500"/>
      <c r="K417" t="s">
        <v>8341</v>
      </c>
    </row>
    <row r="418" spans="9:11">
      <c r="I418" s="500"/>
      <c r="K418" t="s">
        <v>8342</v>
      </c>
    </row>
    <row r="419" spans="9:11">
      <c r="I419" s="500"/>
      <c r="K419" t="s">
        <v>8343</v>
      </c>
    </row>
    <row r="420" spans="9:11">
      <c r="I420" s="500"/>
      <c r="K420" t="s">
        <v>8344</v>
      </c>
    </row>
    <row r="421" spans="9:11">
      <c r="I421" s="500"/>
      <c r="K421" t="s">
        <v>8345</v>
      </c>
    </row>
    <row r="422" spans="9:11">
      <c r="I422" s="500"/>
      <c r="K422" t="s">
        <v>8346</v>
      </c>
    </row>
    <row r="423" spans="9:11">
      <c r="I423" s="500"/>
      <c r="K423" t="s">
        <v>8347</v>
      </c>
    </row>
    <row r="424" spans="9:11">
      <c r="I424" s="500"/>
      <c r="K424" t="s">
        <v>8348</v>
      </c>
    </row>
    <row r="425" spans="9:11">
      <c r="I425" s="500"/>
      <c r="K425" t="s">
        <v>8349</v>
      </c>
    </row>
    <row r="426" spans="9:11">
      <c r="I426" s="500"/>
      <c r="K426" t="s">
        <v>8350</v>
      </c>
    </row>
    <row r="427" spans="9:11">
      <c r="I427" s="500"/>
      <c r="K427" t="s">
        <v>8351</v>
      </c>
    </row>
    <row r="428" spans="9:11">
      <c r="I428" s="500"/>
      <c r="K428" t="s">
        <v>8352</v>
      </c>
    </row>
    <row r="429" spans="9:11">
      <c r="I429" s="500"/>
      <c r="K429" t="s">
        <v>8353</v>
      </c>
    </row>
    <row r="430" spans="9:11">
      <c r="I430" s="500"/>
      <c r="K430" t="s">
        <v>8354</v>
      </c>
    </row>
    <row r="431" spans="9:11">
      <c r="I431" s="500"/>
      <c r="K431" t="s">
        <v>8355</v>
      </c>
    </row>
    <row r="432" spans="9:11">
      <c r="I432" s="500"/>
      <c r="K432" t="s">
        <v>8356</v>
      </c>
    </row>
    <row r="433" spans="9:11">
      <c r="I433" s="500"/>
      <c r="K433" t="s">
        <v>8357</v>
      </c>
    </row>
    <row r="434" spans="9:11">
      <c r="I434" s="500"/>
      <c r="K434" t="s">
        <v>8358</v>
      </c>
    </row>
    <row r="435" spans="9:11">
      <c r="I435" s="500"/>
      <c r="K435" t="s">
        <v>8359</v>
      </c>
    </row>
    <row r="436" spans="9:11">
      <c r="I436" s="500"/>
      <c r="K436" t="s">
        <v>8360</v>
      </c>
    </row>
    <row r="437" spans="9:11">
      <c r="I437" s="500"/>
      <c r="K437" t="s">
        <v>8361</v>
      </c>
    </row>
    <row r="438" spans="9:11">
      <c r="I438" s="500"/>
      <c r="K438" t="s">
        <v>8362</v>
      </c>
    </row>
    <row r="439" spans="9:11">
      <c r="I439" s="500"/>
      <c r="K439" t="s">
        <v>8363</v>
      </c>
    </row>
    <row r="440" spans="9:11">
      <c r="I440" s="500"/>
      <c r="K440" t="s">
        <v>8364</v>
      </c>
    </row>
    <row r="441" spans="9:11">
      <c r="I441" s="500"/>
      <c r="K441" t="s">
        <v>8365</v>
      </c>
    </row>
    <row r="442" spans="9:11">
      <c r="I442" s="500"/>
      <c r="K442" t="s">
        <v>8366</v>
      </c>
    </row>
    <row r="443" spans="9:11">
      <c r="I443" s="500"/>
      <c r="K443" t="s">
        <v>8367</v>
      </c>
    </row>
    <row r="444" spans="9:11">
      <c r="I444" s="500"/>
      <c r="K444" t="s">
        <v>8368</v>
      </c>
    </row>
    <row r="445" spans="9:11">
      <c r="I445" s="500"/>
      <c r="K445" t="s">
        <v>8369</v>
      </c>
    </row>
    <row r="446" spans="9:11">
      <c r="I446" s="500"/>
      <c r="K446" t="s">
        <v>8370</v>
      </c>
    </row>
    <row r="447" spans="9:11">
      <c r="I447" s="500"/>
      <c r="K447" t="s">
        <v>8371</v>
      </c>
    </row>
    <row r="448" spans="9:11">
      <c r="I448" s="500"/>
      <c r="K448" t="s">
        <v>8372</v>
      </c>
    </row>
    <row r="449" spans="9:11">
      <c r="I449" s="500"/>
      <c r="K449" t="s">
        <v>8373</v>
      </c>
    </row>
    <row r="450" spans="9:11">
      <c r="I450" s="500"/>
      <c r="K450" t="s">
        <v>8374</v>
      </c>
    </row>
    <row r="451" spans="9:11">
      <c r="I451" s="500"/>
      <c r="K451" t="s">
        <v>8375</v>
      </c>
    </row>
    <row r="452" spans="9:11">
      <c r="I452" s="500"/>
      <c r="K452" t="s">
        <v>8376</v>
      </c>
    </row>
    <row r="453" spans="9:11">
      <c r="I453" s="500"/>
      <c r="K453" t="s">
        <v>8377</v>
      </c>
    </row>
    <row r="454" spans="9:11">
      <c r="I454" s="500"/>
      <c r="K454" t="s">
        <v>8378</v>
      </c>
    </row>
    <row r="455" spans="9:11">
      <c r="I455" s="500"/>
      <c r="K455" t="s">
        <v>8379</v>
      </c>
    </row>
    <row r="456" spans="9:11">
      <c r="I456" s="500"/>
      <c r="K456" t="s">
        <v>8380</v>
      </c>
    </row>
    <row r="457" spans="9:11">
      <c r="I457" s="500"/>
      <c r="K457" t="s">
        <v>8381</v>
      </c>
    </row>
    <row r="458" spans="9:11">
      <c r="I458" s="500"/>
      <c r="K458" t="s">
        <v>8382</v>
      </c>
    </row>
    <row r="459" spans="9:11">
      <c r="I459" s="500"/>
      <c r="K459" t="s">
        <v>8383</v>
      </c>
    </row>
    <row r="460" spans="9:11">
      <c r="I460" s="500"/>
      <c r="K460" t="s">
        <v>8384</v>
      </c>
    </row>
    <row r="461" spans="9:11">
      <c r="I461" s="500"/>
      <c r="K461" t="s">
        <v>8385</v>
      </c>
    </row>
    <row r="462" spans="9:11">
      <c r="I462" s="500"/>
      <c r="K462" t="s">
        <v>8386</v>
      </c>
    </row>
    <row r="463" spans="9:11">
      <c r="I463" s="500"/>
      <c r="K463" t="s">
        <v>8387</v>
      </c>
    </row>
    <row r="464" spans="9:11">
      <c r="I464" s="500"/>
      <c r="K464" t="s">
        <v>8388</v>
      </c>
    </row>
    <row r="465" spans="9:11">
      <c r="I465" s="500"/>
      <c r="K465" t="s">
        <v>8389</v>
      </c>
    </row>
    <row r="466" spans="9:11">
      <c r="I466" s="500"/>
      <c r="K466" t="s">
        <v>8390</v>
      </c>
    </row>
    <row r="467" spans="9:11">
      <c r="I467" s="500"/>
      <c r="K467" t="s">
        <v>8391</v>
      </c>
    </row>
    <row r="468" spans="9:11">
      <c r="I468" s="500"/>
      <c r="K468" t="s">
        <v>8392</v>
      </c>
    </row>
    <row r="469" spans="9:11">
      <c r="I469" s="500"/>
      <c r="K469" t="s">
        <v>8393</v>
      </c>
    </row>
    <row r="470" spans="9:11">
      <c r="I470" s="500"/>
      <c r="K470" t="s">
        <v>8394</v>
      </c>
    </row>
    <row r="471" spans="9:11">
      <c r="I471" s="500"/>
      <c r="K471" t="s">
        <v>8395</v>
      </c>
    </row>
    <row r="472" spans="9:11">
      <c r="I472" s="500"/>
      <c r="K472" t="s">
        <v>8396</v>
      </c>
    </row>
    <row r="473" spans="9:11">
      <c r="I473" s="500"/>
      <c r="K473" t="s">
        <v>8397</v>
      </c>
    </row>
    <row r="474" spans="9:11">
      <c r="I474" s="500"/>
      <c r="K474" t="s">
        <v>8398</v>
      </c>
    </row>
    <row r="475" spans="9:11">
      <c r="I475" s="500"/>
      <c r="K475" t="s">
        <v>8399</v>
      </c>
    </row>
    <row r="476" spans="9:11">
      <c r="I476" s="500"/>
      <c r="K476" t="s">
        <v>8400</v>
      </c>
    </row>
    <row r="477" spans="9:11">
      <c r="I477" s="500"/>
      <c r="K477" t="s">
        <v>8401</v>
      </c>
    </row>
    <row r="478" spans="9:11">
      <c r="I478" s="500"/>
      <c r="K478" t="s">
        <v>8402</v>
      </c>
    </row>
    <row r="479" spans="9:11">
      <c r="I479" s="500"/>
      <c r="K479" t="s">
        <v>8403</v>
      </c>
    </row>
    <row r="480" spans="9:11">
      <c r="I480" s="500"/>
      <c r="K480" t="s">
        <v>8404</v>
      </c>
    </row>
    <row r="481" spans="9:11">
      <c r="I481" s="500"/>
      <c r="K481" t="s">
        <v>8405</v>
      </c>
    </row>
    <row r="482" spans="9:11">
      <c r="I482" s="500"/>
      <c r="K482" t="s">
        <v>8406</v>
      </c>
    </row>
    <row r="483" spans="9:11">
      <c r="I483" s="500"/>
      <c r="K483" t="s">
        <v>8407</v>
      </c>
    </row>
    <row r="484" spans="9:11">
      <c r="I484" s="500"/>
      <c r="K484" t="s">
        <v>8408</v>
      </c>
    </row>
    <row r="485" spans="9:11">
      <c r="I485" s="500"/>
      <c r="K485" t="s">
        <v>8409</v>
      </c>
    </row>
    <row r="486" spans="9:11">
      <c r="I486" s="500"/>
      <c r="K486" t="s">
        <v>8410</v>
      </c>
    </row>
    <row r="487" spans="9:11">
      <c r="I487" s="500"/>
      <c r="K487" t="s">
        <v>8411</v>
      </c>
    </row>
    <row r="488" spans="9:11">
      <c r="I488" s="500"/>
      <c r="K488" t="s">
        <v>8412</v>
      </c>
    </row>
    <row r="489" spans="9:11">
      <c r="I489" s="500"/>
      <c r="K489" t="s">
        <v>8413</v>
      </c>
    </row>
    <row r="490" spans="9:11">
      <c r="I490" s="500"/>
      <c r="K490" t="s">
        <v>8414</v>
      </c>
    </row>
    <row r="491" spans="9:11">
      <c r="I491" s="500"/>
      <c r="K491" t="s">
        <v>8415</v>
      </c>
    </row>
    <row r="492" spans="9:11">
      <c r="I492" s="500"/>
      <c r="K492" t="s">
        <v>8416</v>
      </c>
    </row>
    <row r="493" spans="9:11">
      <c r="I493" s="500"/>
      <c r="K493" t="s">
        <v>8417</v>
      </c>
    </row>
    <row r="494" spans="9:11">
      <c r="I494" s="500"/>
      <c r="K494" t="s">
        <v>8418</v>
      </c>
    </row>
    <row r="495" spans="9:11">
      <c r="I495" s="500"/>
      <c r="K495" t="s">
        <v>8420</v>
      </c>
    </row>
    <row r="496" spans="9:11">
      <c r="I496" s="500"/>
      <c r="K496" t="s">
        <v>8421</v>
      </c>
    </row>
    <row r="497" spans="9:11">
      <c r="I497" s="500"/>
      <c r="K497" t="s">
        <v>8422</v>
      </c>
    </row>
    <row r="498" spans="9:11">
      <c r="I498" s="500"/>
      <c r="K498" t="s">
        <v>8423</v>
      </c>
    </row>
    <row r="499" spans="9:11">
      <c r="I499" s="500"/>
      <c r="K499" t="s">
        <v>8424</v>
      </c>
    </row>
    <row r="500" spans="9:11">
      <c r="I500" s="500"/>
      <c r="K500" t="s">
        <v>8425</v>
      </c>
    </row>
    <row r="501" spans="9:11">
      <c r="I501" s="500"/>
      <c r="K501" t="s">
        <v>8426</v>
      </c>
    </row>
    <row r="502" spans="9:11">
      <c r="I502" s="500"/>
      <c r="K502" t="s">
        <v>8427</v>
      </c>
    </row>
    <row r="503" spans="9:11">
      <c r="I503" s="500"/>
      <c r="K503" t="s">
        <v>8428</v>
      </c>
    </row>
    <row r="504" spans="9:11">
      <c r="I504" s="500"/>
      <c r="K504" t="s">
        <v>8429</v>
      </c>
    </row>
    <row r="505" spans="9:11">
      <c r="I505" s="500"/>
      <c r="K505" t="s">
        <v>8430</v>
      </c>
    </row>
    <row r="506" spans="9:11">
      <c r="I506" s="500"/>
      <c r="K506" t="s">
        <v>8431</v>
      </c>
    </row>
    <row r="507" spans="9:11">
      <c r="I507" s="500"/>
      <c r="K507" t="s">
        <v>8432</v>
      </c>
    </row>
    <row r="508" spans="9:11">
      <c r="I508" s="500"/>
      <c r="K508" t="s">
        <v>8433</v>
      </c>
    </row>
    <row r="509" spans="9:11">
      <c r="I509" s="500"/>
      <c r="K509" t="s">
        <v>8434</v>
      </c>
    </row>
    <row r="510" spans="9:11">
      <c r="I510" s="500"/>
      <c r="K510" t="s">
        <v>8435</v>
      </c>
    </row>
    <row r="511" spans="9:11">
      <c r="I511" s="500"/>
      <c r="K511" t="s">
        <v>8436</v>
      </c>
    </row>
    <row r="512" spans="9:11">
      <c r="I512" s="500"/>
      <c r="K512" t="s">
        <v>8437</v>
      </c>
    </row>
    <row r="513" spans="9:11">
      <c r="I513" s="500"/>
      <c r="K513" t="s">
        <v>8438</v>
      </c>
    </row>
    <row r="514" spans="9:11">
      <c r="I514" s="500"/>
      <c r="K514" t="s">
        <v>8439</v>
      </c>
    </row>
    <row r="515" spans="9:11">
      <c r="I515" s="500"/>
      <c r="K515" t="s">
        <v>8440</v>
      </c>
    </row>
    <row r="516" spans="9:11">
      <c r="I516" s="500"/>
      <c r="K516" t="s">
        <v>8441</v>
      </c>
    </row>
    <row r="517" spans="9:11">
      <c r="I517" s="500"/>
      <c r="K517" t="s">
        <v>8442</v>
      </c>
    </row>
    <row r="518" spans="9:11">
      <c r="I518" s="500"/>
      <c r="K518" t="s">
        <v>8443</v>
      </c>
    </row>
    <row r="519" spans="9:11">
      <c r="I519" s="500"/>
      <c r="K519" t="s">
        <v>8444</v>
      </c>
    </row>
    <row r="520" spans="9:11">
      <c r="I520" s="500"/>
      <c r="K520" t="s">
        <v>8445</v>
      </c>
    </row>
    <row r="521" spans="9:11">
      <c r="I521" s="500"/>
      <c r="K521" t="s">
        <v>8446</v>
      </c>
    </row>
    <row r="522" spans="9:11">
      <c r="I522" s="500"/>
      <c r="K522" t="s">
        <v>8447</v>
      </c>
    </row>
    <row r="523" spans="9:11">
      <c r="I523" s="500"/>
      <c r="K523" t="s">
        <v>8448</v>
      </c>
    </row>
    <row r="524" spans="9:11">
      <c r="I524" s="500"/>
      <c r="K524" t="s">
        <v>8449</v>
      </c>
    </row>
    <row r="525" spans="9:11">
      <c r="I525" s="500"/>
      <c r="K525" t="s">
        <v>8450</v>
      </c>
    </row>
    <row r="526" spans="9:11">
      <c r="I526" s="500"/>
      <c r="K526" t="s">
        <v>8451</v>
      </c>
    </row>
    <row r="527" spans="9:11">
      <c r="I527" s="500"/>
      <c r="K527" t="s">
        <v>8452</v>
      </c>
    </row>
    <row r="528" spans="9:11">
      <c r="I528" s="500"/>
      <c r="K528" t="s">
        <v>8453</v>
      </c>
    </row>
    <row r="529" spans="9:11">
      <c r="I529" s="500"/>
      <c r="K529" t="s">
        <v>8454</v>
      </c>
    </row>
    <row r="530" spans="9:11">
      <c r="I530" s="500"/>
      <c r="K530" t="s">
        <v>8455</v>
      </c>
    </row>
    <row r="531" spans="9:11">
      <c r="I531" s="500"/>
      <c r="K531" t="s">
        <v>8456</v>
      </c>
    </row>
    <row r="532" spans="9:11">
      <c r="I532" s="500"/>
      <c r="K532" t="s">
        <v>8457</v>
      </c>
    </row>
    <row r="533" spans="9:11">
      <c r="I533" s="500"/>
      <c r="K533" t="s">
        <v>8458</v>
      </c>
    </row>
    <row r="534" spans="9:11">
      <c r="I534" s="500"/>
      <c r="K534" t="s">
        <v>8459</v>
      </c>
    </row>
    <row r="535" spans="9:11">
      <c r="I535" s="500"/>
      <c r="K535" t="s">
        <v>8460</v>
      </c>
    </row>
    <row r="536" spans="9:11">
      <c r="I536" s="500"/>
      <c r="K536" t="s">
        <v>8461</v>
      </c>
    </row>
    <row r="537" spans="9:11">
      <c r="I537" s="500"/>
      <c r="K537" t="s">
        <v>8462</v>
      </c>
    </row>
    <row r="538" spans="9:11">
      <c r="I538" s="500"/>
      <c r="K538" t="s">
        <v>8463</v>
      </c>
    </row>
    <row r="539" spans="9:11">
      <c r="I539" s="500"/>
      <c r="K539" t="s">
        <v>8464</v>
      </c>
    </row>
    <row r="540" spans="9:11">
      <c r="I540" s="500"/>
      <c r="K540" t="s">
        <v>8465</v>
      </c>
    </row>
    <row r="541" spans="9:11">
      <c r="I541" s="500"/>
      <c r="K541" t="s">
        <v>8466</v>
      </c>
    </row>
    <row r="542" spans="9:11">
      <c r="I542" s="500"/>
      <c r="K542" t="s">
        <v>8467</v>
      </c>
    </row>
    <row r="543" spans="9:11">
      <c r="I543" s="500"/>
      <c r="K543" t="s">
        <v>8468</v>
      </c>
    </row>
    <row r="544" spans="9:11">
      <c r="I544" s="500"/>
      <c r="K544" t="s">
        <v>8469</v>
      </c>
    </row>
    <row r="545" spans="9:11">
      <c r="I545" s="500"/>
      <c r="K545" t="s">
        <v>8470</v>
      </c>
    </row>
    <row r="546" spans="9:11">
      <c r="I546" s="500"/>
      <c r="K546" t="s">
        <v>8471</v>
      </c>
    </row>
    <row r="547" spans="9:11">
      <c r="I547" s="500"/>
      <c r="K547" t="s">
        <v>8472</v>
      </c>
    </row>
    <row r="548" spans="9:11">
      <c r="I548" s="500"/>
      <c r="K548" t="s">
        <v>8473</v>
      </c>
    </row>
    <row r="549" spans="9:11">
      <c r="I549" s="500"/>
      <c r="K549" t="s">
        <v>8474</v>
      </c>
    </row>
    <row r="550" spans="9:11">
      <c r="I550" s="500"/>
      <c r="K550" t="s">
        <v>8475</v>
      </c>
    </row>
    <row r="551" spans="9:11">
      <c r="I551" s="500"/>
      <c r="K551" t="s">
        <v>8476</v>
      </c>
    </row>
    <row r="552" spans="9:11">
      <c r="I552" s="500"/>
      <c r="K552" t="s">
        <v>8477</v>
      </c>
    </row>
    <row r="553" spans="9:11">
      <c r="I553" s="500"/>
      <c r="K553" t="s">
        <v>8478</v>
      </c>
    </row>
    <row r="554" spans="9:11">
      <c r="I554" s="500"/>
      <c r="K554" t="s">
        <v>8479</v>
      </c>
    </row>
    <row r="555" spans="9:11">
      <c r="I555" s="500"/>
      <c r="K555" t="s">
        <v>8480</v>
      </c>
    </row>
    <row r="556" spans="9:11">
      <c r="I556" s="500"/>
      <c r="K556" t="s">
        <v>8481</v>
      </c>
    </row>
    <row r="557" spans="9:11">
      <c r="I557" s="500"/>
      <c r="K557" t="s">
        <v>8482</v>
      </c>
    </row>
    <row r="558" spans="9:11">
      <c r="I558" s="500"/>
      <c r="K558" t="s">
        <v>8483</v>
      </c>
    </row>
    <row r="559" spans="9:11">
      <c r="I559" s="500"/>
      <c r="K559" t="s">
        <v>8484</v>
      </c>
    </row>
    <row r="560" spans="9:11">
      <c r="I560" s="500"/>
      <c r="K560" t="s">
        <v>8485</v>
      </c>
    </row>
    <row r="561" spans="9:11">
      <c r="I561" s="500"/>
      <c r="K561" t="s">
        <v>8486</v>
      </c>
    </row>
    <row r="562" spans="9:11">
      <c r="I562" s="500"/>
      <c r="K562" t="s">
        <v>8487</v>
      </c>
    </row>
    <row r="563" spans="9:11">
      <c r="I563" s="500"/>
      <c r="K563" t="s">
        <v>8488</v>
      </c>
    </row>
    <row r="564" spans="9:11">
      <c r="I564" s="500"/>
      <c r="K564" t="s">
        <v>8489</v>
      </c>
    </row>
    <row r="565" spans="9:11">
      <c r="I565" s="500"/>
      <c r="K565" t="s">
        <v>8490</v>
      </c>
    </row>
    <row r="566" spans="9:11">
      <c r="I566" s="500"/>
      <c r="K566" t="s">
        <v>8491</v>
      </c>
    </row>
    <row r="567" spans="9:11">
      <c r="I567" s="500"/>
      <c r="K567" t="s">
        <v>8492</v>
      </c>
    </row>
    <row r="568" spans="9:11">
      <c r="I568" s="500"/>
      <c r="K568" t="s">
        <v>8493</v>
      </c>
    </row>
    <row r="569" spans="9:11">
      <c r="I569" s="500"/>
      <c r="K569" t="s">
        <v>8494</v>
      </c>
    </row>
    <row r="570" spans="9:11">
      <c r="I570" s="500"/>
      <c r="K570" t="s">
        <v>8495</v>
      </c>
    </row>
    <row r="571" spans="9:11">
      <c r="I571" s="500"/>
      <c r="K571" t="s">
        <v>8496</v>
      </c>
    </row>
    <row r="572" spans="9:11">
      <c r="I572" s="500"/>
      <c r="K572" t="s">
        <v>8497</v>
      </c>
    </row>
    <row r="573" spans="9:11">
      <c r="I573" s="500"/>
      <c r="K573" t="s">
        <v>8498</v>
      </c>
    </row>
    <row r="574" spans="9:11">
      <c r="I574" s="500"/>
      <c r="K574" t="s">
        <v>8499</v>
      </c>
    </row>
    <row r="575" spans="9:11">
      <c r="I575" s="500"/>
      <c r="K575" t="s">
        <v>8500</v>
      </c>
    </row>
    <row r="576" spans="9:11">
      <c r="I576" s="500"/>
      <c r="K576" t="s">
        <v>8501</v>
      </c>
    </row>
    <row r="577" spans="9:11">
      <c r="I577" s="500"/>
      <c r="K577" t="s">
        <v>8502</v>
      </c>
    </row>
    <row r="578" spans="9:11">
      <c r="I578" s="500"/>
      <c r="K578" t="s">
        <v>8503</v>
      </c>
    </row>
    <row r="579" spans="9:11">
      <c r="I579" s="500"/>
      <c r="K579" t="s">
        <v>8504</v>
      </c>
    </row>
    <row r="580" spans="9:11">
      <c r="I580" s="500"/>
      <c r="K580" t="s">
        <v>8505</v>
      </c>
    </row>
    <row r="581" spans="9:11">
      <c r="I581" s="500"/>
      <c r="K581" t="s">
        <v>8506</v>
      </c>
    </row>
    <row r="582" spans="9:11">
      <c r="I582" s="500"/>
      <c r="K582" t="s">
        <v>8507</v>
      </c>
    </row>
    <row r="583" spans="9:11">
      <c r="I583" s="500"/>
      <c r="K583" t="s">
        <v>8508</v>
      </c>
    </row>
    <row r="584" spans="9:11">
      <c r="I584" s="500"/>
      <c r="K584" t="s">
        <v>8509</v>
      </c>
    </row>
    <row r="585" spans="9:11">
      <c r="I585" s="500"/>
      <c r="K585" t="s">
        <v>8510</v>
      </c>
    </row>
    <row r="586" spans="9:11">
      <c r="I586" s="500"/>
      <c r="K586" t="s">
        <v>8511</v>
      </c>
    </row>
    <row r="587" spans="9:11">
      <c r="I587" s="500"/>
      <c r="K587" t="s">
        <v>8512</v>
      </c>
    </row>
    <row r="588" spans="9:11">
      <c r="I588" s="500"/>
      <c r="K588" t="s">
        <v>8513</v>
      </c>
    </row>
    <row r="589" spans="9:11">
      <c r="I589" s="500"/>
      <c r="K589" t="s">
        <v>8514</v>
      </c>
    </row>
    <row r="590" spans="9:11">
      <c r="I590" s="500"/>
      <c r="K590" t="s">
        <v>8515</v>
      </c>
    </row>
    <row r="591" spans="9:11">
      <c r="I591" s="500"/>
      <c r="K591" t="s">
        <v>8516</v>
      </c>
    </row>
    <row r="592" spans="9:11">
      <c r="I592" s="500"/>
      <c r="K592" t="s">
        <v>8517</v>
      </c>
    </row>
    <row r="593" spans="9:11">
      <c r="I593" s="500"/>
      <c r="K593" t="s">
        <v>8518</v>
      </c>
    </row>
    <row r="594" spans="9:11">
      <c r="I594" s="500"/>
      <c r="K594" t="s">
        <v>8519</v>
      </c>
    </row>
    <row r="595" spans="9:11">
      <c r="I595" s="500"/>
      <c r="K595" t="s">
        <v>8520</v>
      </c>
    </row>
    <row r="596" spans="9:11">
      <c r="I596" s="500"/>
      <c r="K596" t="s">
        <v>8521</v>
      </c>
    </row>
    <row r="597" spans="9:11">
      <c r="I597" s="500"/>
      <c r="K597" t="s">
        <v>8522</v>
      </c>
    </row>
    <row r="598" spans="9:11">
      <c r="I598" s="500"/>
      <c r="K598" t="s">
        <v>8523</v>
      </c>
    </row>
    <row r="599" spans="9:11">
      <c r="I599" s="500"/>
      <c r="K599" t="s">
        <v>8524</v>
      </c>
    </row>
    <row r="600" spans="9:11">
      <c r="I600" s="500"/>
      <c r="K600" t="s">
        <v>8525</v>
      </c>
    </row>
    <row r="601" spans="9:11">
      <c r="I601" s="500"/>
      <c r="K601" t="s">
        <v>8526</v>
      </c>
    </row>
    <row r="602" spans="9:11">
      <c r="I602" s="500"/>
      <c r="K602" t="s">
        <v>8527</v>
      </c>
    </row>
    <row r="603" spans="9:11">
      <c r="I603" s="500"/>
      <c r="K603" t="s">
        <v>8528</v>
      </c>
    </row>
    <row r="604" spans="9:11">
      <c r="I604" s="500"/>
      <c r="K604" t="s">
        <v>8529</v>
      </c>
    </row>
    <row r="605" spans="9:11">
      <c r="I605" s="500"/>
      <c r="K605" t="s">
        <v>8530</v>
      </c>
    </row>
    <row r="606" spans="9:11">
      <c r="I606" s="500"/>
      <c r="K606" t="s">
        <v>8531</v>
      </c>
    </row>
    <row r="607" spans="9:11">
      <c r="I607" s="500"/>
      <c r="K607" t="s">
        <v>8532</v>
      </c>
    </row>
    <row r="608" spans="9:11">
      <c r="I608" s="500"/>
      <c r="K608" t="s">
        <v>8533</v>
      </c>
    </row>
    <row r="609" spans="9:11">
      <c r="I609" s="500"/>
      <c r="K609" t="s">
        <v>8534</v>
      </c>
    </row>
    <row r="610" spans="9:11">
      <c r="I610" s="500"/>
      <c r="K610" t="s">
        <v>8535</v>
      </c>
    </row>
    <row r="611" spans="9:11">
      <c r="I611" s="500"/>
      <c r="K611" t="s">
        <v>8536</v>
      </c>
    </row>
    <row r="612" spans="9:11">
      <c r="I612" s="500"/>
      <c r="K612" t="s">
        <v>8537</v>
      </c>
    </row>
    <row r="613" spans="9:11">
      <c r="I613" s="500"/>
      <c r="K613" t="s">
        <v>8538</v>
      </c>
    </row>
    <row r="614" spans="9:11">
      <c r="I614" s="500"/>
      <c r="K614" t="s">
        <v>8539</v>
      </c>
    </row>
    <row r="615" spans="9:11">
      <c r="I615" s="500"/>
      <c r="K615" t="s">
        <v>8540</v>
      </c>
    </row>
    <row r="616" spans="9:11">
      <c r="I616" s="500"/>
      <c r="K616" t="s">
        <v>8541</v>
      </c>
    </row>
    <row r="617" spans="9:11">
      <c r="I617" s="500"/>
      <c r="K617" t="s">
        <v>8542</v>
      </c>
    </row>
    <row r="618" spans="9:11">
      <c r="I618" s="500"/>
      <c r="K618" t="s">
        <v>8543</v>
      </c>
    </row>
    <row r="619" spans="9:11">
      <c r="I619" s="500"/>
      <c r="K619" t="s">
        <v>8544</v>
      </c>
    </row>
    <row r="620" spans="9:11">
      <c r="I620" s="500"/>
      <c r="K620" t="s">
        <v>8545</v>
      </c>
    </row>
    <row r="621" spans="9:11">
      <c r="I621" s="500"/>
      <c r="K621" t="s">
        <v>8546</v>
      </c>
    </row>
    <row r="622" spans="9:11">
      <c r="I622" s="500"/>
      <c r="K622" t="s">
        <v>8547</v>
      </c>
    </row>
    <row r="623" spans="9:11">
      <c r="I623" s="500"/>
      <c r="K623" t="s">
        <v>8548</v>
      </c>
    </row>
    <row r="624" spans="9:11">
      <c r="I624" s="500"/>
      <c r="K624" t="s">
        <v>8549</v>
      </c>
    </row>
    <row r="625" spans="9:11">
      <c r="I625" s="500"/>
      <c r="K625" t="s">
        <v>8550</v>
      </c>
    </row>
    <row r="626" spans="9:11">
      <c r="I626" s="500"/>
      <c r="K626" t="s">
        <v>8551</v>
      </c>
    </row>
    <row r="627" spans="9:11">
      <c r="I627" s="500"/>
      <c r="K627" t="s">
        <v>8552</v>
      </c>
    </row>
    <row r="628" spans="9:11">
      <c r="I628" s="500"/>
      <c r="K628" t="s">
        <v>8553</v>
      </c>
    </row>
    <row r="629" spans="9:11">
      <c r="I629" s="500"/>
      <c r="K629" t="s">
        <v>8554</v>
      </c>
    </row>
    <row r="630" spans="9:11">
      <c r="I630" s="500"/>
      <c r="K630" t="s">
        <v>8555</v>
      </c>
    </row>
    <row r="631" spans="9:11">
      <c r="I631" s="500"/>
      <c r="K631" t="s">
        <v>8556</v>
      </c>
    </row>
    <row r="632" spans="9:11">
      <c r="I632" s="500"/>
      <c r="K632" t="s">
        <v>8557</v>
      </c>
    </row>
    <row r="633" spans="9:11">
      <c r="I633" s="500"/>
      <c r="K633" t="s">
        <v>8558</v>
      </c>
    </row>
    <row r="634" spans="9:11">
      <c r="I634" s="500"/>
      <c r="K634" t="s">
        <v>8559</v>
      </c>
    </row>
    <row r="635" spans="9:11">
      <c r="I635" s="500"/>
      <c r="K635" t="s">
        <v>8560</v>
      </c>
    </row>
    <row r="636" spans="9:11">
      <c r="I636" s="500"/>
      <c r="K636" t="s">
        <v>8561</v>
      </c>
    </row>
    <row r="637" spans="9:11">
      <c r="I637" s="500"/>
      <c r="K637" t="s">
        <v>8562</v>
      </c>
    </row>
    <row r="638" spans="9:11">
      <c r="I638" s="500"/>
      <c r="K638" t="s">
        <v>8563</v>
      </c>
    </row>
    <row r="639" spans="9:11">
      <c r="I639" s="500"/>
      <c r="K639" t="s">
        <v>8564</v>
      </c>
    </row>
    <row r="640" spans="9:11">
      <c r="I640" s="500"/>
      <c r="K640" t="s">
        <v>8565</v>
      </c>
    </row>
    <row r="641" spans="9:11">
      <c r="I641" s="500"/>
      <c r="K641" t="s">
        <v>8566</v>
      </c>
    </row>
    <row r="642" spans="9:11">
      <c r="I642" s="500"/>
      <c r="K642" t="s">
        <v>8567</v>
      </c>
    </row>
    <row r="643" spans="9:11">
      <c r="I643" s="500"/>
      <c r="K643" t="s">
        <v>8568</v>
      </c>
    </row>
    <row r="644" spans="9:11">
      <c r="I644" s="500"/>
      <c r="K644" t="s">
        <v>8569</v>
      </c>
    </row>
    <row r="645" spans="9:11">
      <c r="I645" s="500"/>
      <c r="K645" t="s">
        <v>8570</v>
      </c>
    </row>
    <row r="646" spans="9:11">
      <c r="I646" s="500"/>
      <c r="K646" t="s">
        <v>8571</v>
      </c>
    </row>
    <row r="647" spans="9:11">
      <c r="I647" s="500"/>
      <c r="K647" t="s">
        <v>8572</v>
      </c>
    </row>
    <row r="648" spans="9:11">
      <c r="I648" s="500"/>
      <c r="K648" t="s">
        <v>8573</v>
      </c>
    </row>
    <row r="649" spans="9:11">
      <c r="I649" s="500"/>
      <c r="K649" t="s">
        <v>8574</v>
      </c>
    </row>
    <row r="650" spans="9:11">
      <c r="I650" s="500"/>
      <c r="K650" t="s">
        <v>8575</v>
      </c>
    </row>
    <row r="651" spans="9:11">
      <c r="I651" s="500"/>
      <c r="K651" t="s">
        <v>8576</v>
      </c>
    </row>
    <row r="652" spans="9:11">
      <c r="I652" s="500"/>
      <c r="K652" t="s">
        <v>8577</v>
      </c>
    </row>
    <row r="653" spans="9:11">
      <c r="I653" s="500"/>
      <c r="K653" t="s">
        <v>8578</v>
      </c>
    </row>
    <row r="654" spans="9:11">
      <c r="I654" s="500"/>
      <c r="K654" t="s">
        <v>8579</v>
      </c>
    </row>
    <row r="655" spans="9:11">
      <c r="I655" s="500"/>
      <c r="K655" t="s">
        <v>8580</v>
      </c>
    </row>
    <row r="656" spans="9:11">
      <c r="I656" s="500"/>
      <c r="K656" t="s">
        <v>8581</v>
      </c>
    </row>
    <row r="657" spans="9:11">
      <c r="I657" s="500"/>
      <c r="K657" t="s">
        <v>8582</v>
      </c>
    </row>
    <row r="658" spans="9:11">
      <c r="I658" s="500"/>
      <c r="K658" t="s">
        <v>8583</v>
      </c>
    </row>
    <row r="659" spans="9:11">
      <c r="I659" s="500"/>
      <c r="K659" t="s">
        <v>8584</v>
      </c>
    </row>
    <row r="660" spans="9:11">
      <c r="I660" s="500"/>
      <c r="K660" t="s">
        <v>8585</v>
      </c>
    </row>
    <row r="661" spans="9:11">
      <c r="I661" s="500"/>
      <c r="K661" t="s">
        <v>8586</v>
      </c>
    </row>
    <row r="662" spans="9:11">
      <c r="I662" s="500"/>
      <c r="K662" t="s">
        <v>8587</v>
      </c>
    </row>
    <row r="663" spans="9:11">
      <c r="I663" s="500"/>
      <c r="K663" t="s">
        <v>8588</v>
      </c>
    </row>
    <row r="664" spans="9:11">
      <c r="I664" s="500"/>
      <c r="K664" t="s">
        <v>8589</v>
      </c>
    </row>
    <row r="665" spans="9:11">
      <c r="I665" s="500"/>
      <c r="K665" t="s">
        <v>8590</v>
      </c>
    </row>
    <row r="666" spans="9:11">
      <c r="I666" s="500"/>
      <c r="K666" t="s">
        <v>8591</v>
      </c>
    </row>
    <row r="667" spans="9:11">
      <c r="I667" s="500"/>
      <c r="K667" t="s">
        <v>8592</v>
      </c>
    </row>
    <row r="668" spans="9:11">
      <c r="I668" s="500"/>
      <c r="K668" t="s">
        <v>8593</v>
      </c>
    </row>
    <row r="669" spans="9:11">
      <c r="I669" s="500"/>
      <c r="K669" t="s">
        <v>8594</v>
      </c>
    </row>
    <row r="670" spans="9:11">
      <c r="I670" s="500"/>
      <c r="K670" t="s">
        <v>8595</v>
      </c>
    </row>
    <row r="671" spans="9:11">
      <c r="I671" s="500"/>
      <c r="K671" t="s">
        <v>8596</v>
      </c>
    </row>
    <row r="672" spans="9:11">
      <c r="I672" s="500"/>
      <c r="K672" t="s">
        <v>8597</v>
      </c>
    </row>
    <row r="673" spans="9:11">
      <c r="I673" s="500"/>
      <c r="K673" t="s">
        <v>8598</v>
      </c>
    </row>
    <row r="674" spans="9:11">
      <c r="I674" s="500"/>
      <c r="K674" t="s">
        <v>8599</v>
      </c>
    </row>
    <row r="675" spans="9:11">
      <c r="I675" s="500"/>
      <c r="K675" t="s">
        <v>8600</v>
      </c>
    </row>
    <row r="676" spans="9:11">
      <c r="I676" s="500"/>
      <c r="K676" t="s">
        <v>8601</v>
      </c>
    </row>
    <row r="677" spans="9:11">
      <c r="I677" s="500"/>
      <c r="K677" t="s">
        <v>8602</v>
      </c>
    </row>
    <row r="678" spans="9:11">
      <c r="I678" s="500"/>
      <c r="K678" t="s">
        <v>8603</v>
      </c>
    </row>
    <row r="679" spans="9:11">
      <c r="I679" s="500"/>
      <c r="K679" t="s">
        <v>8604</v>
      </c>
    </row>
    <row r="680" spans="9:11">
      <c r="I680" s="500"/>
      <c r="K680" t="s">
        <v>8605</v>
      </c>
    </row>
    <row r="681" spans="9:11">
      <c r="I681" s="500"/>
      <c r="K681" t="s">
        <v>8606</v>
      </c>
    </row>
    <row r="682" spans="9:11">
      <c r="I682" s="500"/>
      <c r="K682" t="s">
        <v>8607</v>
      </c>
    </row>
    <row r="683" spans="9:11">
      <c r="I683" s="500"/>
      <c r="K683" t="s">
        <v>8608</v>
      </c>
    </row>
    <row r="684" spans="9:11">
      <c r="I684" s="500"/>
      <c r="K684" t="s">
        <v>8609</v>
      </c>
    </row>
    <row r="685" spans="9:11">
      <c r="I685" s="500"/>
      <c r="K685" t="s">
        <v>8610</v>
      </c>
    </row>
    <row r="686" spans="9:11">
      <c r="I686" s="500"/>
      <c r="K686" t="s">
        <v>8611</v>
      </c>
    </row>
    <row r="687" spans="9:11">
      <c r="I687" s="500"/>
      <c r="K687" t="s">
        <v>8612</v>
      </c>
    </row>
    <row r="688" spans="9:11">
      <c r="I688" s="500"/>
      <c r="K688" t="s">
        <v>8613</v>
      </c>
    </row>
    <row r="689" spans="9:11">
      <c r="I689" s="500"/>
      <c r="K689" t="s">
        <v>8614</v>
      </c>
    </row>
    <row r="690" spans="9:11">
      <c r="I690" s="500"/>
      <c r="K690" t="s">
        <v>8615</v>
      </c>
    </row>
    <row r="691" spans="9:11">
      <c r="I691" s="500"/>
      <c r="K691" t="s">
        <v>8616</v>
      </c>
    </row>
    <row r="692" spans="9:11">
      <c r="I692" s="500"/>
      <c r="K692" t="s">
        <v>8617</v>
      </c>
    </row>
    <row r="693" spans="9:11">
      <c r="I693" s="500"/>
      <c r="K693" t="s">
        <v>8618</v>
      </c>
    </row>
    <row r="694" spans="9:11">
      <c r="I694" s="500"/>
      <c r="K694" t="s">
        <v>8619</v>
      </c>
    </row>
    <row r="695" spans="9:11">
      <c r="I695" s="500"/>
      <c r="K695" t="s">
        <v>8620</v>
      </c>
    </row>
    <row r="696" spans="9:11">
      <c r="I696" s="500"/>
      <c r="K696" t="s">
        <v>8621</v>
      </c>
    </row>
    <row r="697" spans="9:11">
      <c r="I697" s="500"/>
      <c r="K697" t="s">
        <v>8622</v>
      </c>
    </row>
    <row r="698" spans="9:11">
      <c r="I698" s="500"/>
      <c r="K698" t="s">
        <v>8623</v>
      </c>
    </row>
    <row r="699" spans="9:11">
      <c r="I699" s="500"/>
      <c r="K699" t="s">
        <v>8624</v>
      </c>
    </row>
    <row r="700" spans="9:11">
      <c r="I700" s="500"/>
      <c r="K700" t="s">
        <v>8625</v>
      </c>
    </row>
    <row r="701" spans="9:11">
      <c r="I701" s="500"/>
      <c r="K701" t="s">
        <v>8626</v>
      </c>
    </row>
    <row r="702" spans="9:11">
      <c r="I702" s="500"/>
      <c r="K702" t="s">
        <v>8627</v>
      </c>
    </row>
    <row r="703" spans="9:11">
      <c r="I703" s="500"/>
      <c r="K703" t="s">
        <v>8628</v>
      </c>
    </row>
    <row r="704" spans="9:11">
      <c r="I704" s="500"/>
      <c r="K704" t="s">
        <v>8629</v>
      </c>
    </row>
    <row r="705" spans="9:11">
      <c r="I705" s="500"/>
      <c r="K705" t="s">
        <v>8630</v>
      </c>
    </row>
    <row r="706" spans="9:11">
      <c r="I706" s="500"/>
      <c r="K706" t="s">
        <v>8631</v>
      </c>
    </row>
    <row r="707" spans="9:11">
      <c r="I707" s="500"/>
      <c r="K707" t="s">
        <v>8632</v>
      </c>
    </row>
    <row r="708" spans="9:11">
      <c r="I708" s="500"/>
      <c r="K708" t="s">
        <v>8633</v>
      </c>
    </row>
    <row r="709" spans="9:11">
      <c r="I709" s="500"/>
      <c r="K709" t="s">
        <v>8634</v>
      </c>
    </row>
    <row r="710" spans="9:11">
      <c r="I710" s="500"/>
      <c r="K710" t="s">
        <v>8635</v>
      </c>
    </row>
    <row r="711" spans="9:11">
      <c r="I711" s="500"/>
      <c r="K711" t="s">
        <v>8636</v>
      </c>
    </row>
    <row r="712" spans="9:11">
      <c r="I712" s="500"/>
      <c r="K712" t="s">
        <v>8637</v>
      </c>
    </row>
    <row r="713" spans="9:11">
      <c r="I713" s="500"/>
      <c r="K713" t="s">
        <v>8638</v>
      </c>
    </row>
    <row r="714" spans="9:11">
      <c r="I714" s="500"/>
      <c r="K714" t="s">
        <v>8639</v>
      </c>
    </row>
    <row r="715" spans="9:11">
      <c r="I715" s="500"/>
      <c r="K715" t="s">
        <v>8640</v>
      </c>
    </row>
    <row r="716" spans="9:11">
      <c r="I716" s="500"/>
      <c r="K716" t="s">
        <v>8641</v>
      </c>
    </row>
    <row r="717" spans="9:11">
      <c r="I717" s="500"/>
      <c r="K717" t="s">
        <v>8642</v>
      </c>
    </row>
    <row r="718" spans="9:11">
      <c r="I718" s="500"/>
      <c r="K718" t="s">
        <v>8643</v>
      </c>
    </row>
    <row r="719" spans="9:11">
      <c r="I719" s="500"/>
      <c r="K719" t="s">
        <v>8644</v>
      </c>
    </row>
    <row r="720" spans="9:11">
      <c r="I720" s="500"/>
      <c r="K720" t="s">
        <v>8645</v>
      </c>
    </row>
    <row r="721" spans="9:11">
      <c r="I721" s="500"/>
      <c r="K721" t="s">
        <v>8646</v>
      </c>
    </row>
    <row r="722" spans="9:11">
      <c r="I722" s="500"/>
      <c r="K722" t="s">
        <v>8647</v>
      </c>
    </row>
    <row r="723" spans="9:11">
      <c r="I723" s="500"/>
      <c r="K723" t="s">
        <v>8648</v>
      </c>
    </row>
    <row r="724" spans="9:11">
      <c r="I724" s="500"/>
      <c r="K724" t="s">
        <v>8649</v>
      </c>
    </row>
    <row r="725" spans="9:11">
      <c r="I725" s="500"/>
      <c r="K725" t="s">
        <v>8650</v>
      </c>
    </row>
    <row r="726" spans="9:11">
      <c r="I726" s="500"/>
      <c r="K726" t="s">
        <v>8651</v>
      </c>
    </row>
    <row r="727" spans="9:11">
      <c r="I727" s="500"/>
      <c r="K727" t="s">
        <v>8652</v>
      </c>
    </row>
    <row r="728" spans="9:11">
      <c r="I728" s="500"/>
      <c r="K728" t="s">
        <v>8653</v>
      </c>
    </row>
    <row r="729" spans="9:11">
      <c r="I729" s="500"/>
      <c r="K729" t="s">
        <v>8654</v>
      </c>
    </row>
    <row r="730" spans="9:11">
      <c r="I730" s="500"/>
      <c r="K730" t="s">
        <v>8655</v>
      </c>
    </row>
    <row r="731" spans="9:11">
      <c r="I731" s="500"/>
      <c r="K731" t="s">
        <v>8656</v>
      </c>
    </row>
    <row r="732" spans="9:11">
      <c r="I732" s="500"/>
      <c r="K732" t="s">
        <v>8657</v>
      </c>
    </row>
    <row r="733" spans="9:11">
      <c r="I733" s="500"/>
      <c r="K733" t="s">
        <v>8658</v>
      </c>
    </row>
    <row r="734" spans="9:11">
      <c r="I734" s="500"/>
      <c r="K734" t="s">
        <v>8659</v>
      </c>
    </row>
    <row r="735" spans="9:11">
      <c r="I735" s="500"/>
      <c r="K735" t="s">
        <v>8660</v>
      </c>
    </row>
    <row r="736" spans="9:11">
      <c r="I736" s="500"/>
      <c r="K736" t="s">
        <v>8661</v>
      </c>
    </row>
    <row r="737" spans="9:11">
      <c r="I737" s="500"/>
      <c r="K737" t="s">
        <v>8662</v>
      </c>
    </row>
    <row r="738" spans="9:11">
      <c r="I738" s="500"/>
      <c r="K738" t="s">
        <v>8663</v>
      </c>
    </row>
    <row r="739" spans="9:11">
      <c r="I739" s="500"/>
      <c r="K739" t="s">
        <v>8664</v>
      </c>
    </row>
    <row r="740" spans="9:11">
      <c r="I740" s="500"/>
      <c r="K740" t="s">
        <v>8665</v>
      </c>
    </row>
    <row r="741" spans="9:11">
      <c r="I741" s="500"/>
      <c r="K741" t="s">
        <v>8666</v>
      </c>
    </row>
    <row r="742" spans="9:11">
      <c r="I742" s="500"/>
      <c r="K742" t="s">
        <v>8667</v>
      </c>
    </row>
    <row r="743" spans="9:11">
      <c r="I743" s="500"/>
      <c r="K743" t="s">
        <v>8668</v>
      </c>
    </row>
    <row r="744" spans="9:11">
      <c r="I744" s="500"/>
      <c r="K744" t="s">
        <v>8669</v>
      </c>
    </row>
    <row r="745" spans="9:11">
      <c r="I745" s="500"/>
      <c r="K745" t="s">
        <v>8670</v>
      </c>
    </row>
    <row r="746" spans="9:11">
      <c r="I746" s="500"/>
      <c r="K746" t="s">
        <v>8671</v>
      </c>
    </row>
    <row r="747" spans="9:11">
      <c r="I747" s="500"/>
      <c r="K747" t="s">
        <v>8672</v>
      </c>
    </row>
    <row r="748" spans="9:11">
      <c r="I748" s="500"/>
      <c r="K748" t="s">
        <v>8673</v>
      </c>
    </row>
    <row r="749" spans="9:11">
      <c r="I749" s="500"/>
      <c r="K749" t="s">
        <v>8674</v>
      </c>
    </row>
    <row r="750" spans="9:11">
      <c r="I750" s="500"/>
      <c r="K750" t="s">
        <v>8675</v>
      </c>
    </row>
    <row r="751" spans="9:11">
      <c r="I751" s="500"/>
      <c r="K751" t="s">
        <v>8676</v>
      </c>
    </row>
    <row r="752" spans="9:11">
      <c r="I752" s="500"/>
      <c r="K752" t="s">
        <v>8677</v>
      </c>
    </row>
    <row r="753" spans="9:11">
      <c r="I753" s="500"/>
      <c r="K753" t="s">
        <v>8678</v>
      </c>
    </row>
    <row r="754" spans="9:11">
      <c r="I754" s="500"/>
      <c r="K754" t="s">
        <v>8679</v>
      </c>
    </row>
    <row r="755" spans="9:11">
      <c r="I755" s="500"/>
      <c r="K755" t="s">
        <v>8680</v>
      </c>
    </row>
    <row r="756" spans="9:11">
      <c r="I756" s="500"/>
      <c r="K756" t="s">
        <v>8681</v>
      </c>
    </row>
    <row r="757" spans="9:11">
      <c r="I757" s="500"/>
      <c r="K757" t="s">
        <v>8682</v>
      </c>
    </row>
    <row r="758" spans="9:11">
      <c r="I758" s="500"/>
      <c r="K758" t="s">
        <v>8683</v>
      </c>
    </row>
    <row r="759" spans="9:11">
      <c r="I759" s="500"/>
      <c r="K759" t="s">
        <v>8684</v>
      </c>
    </row>
    <row r="760" spans="9:11">
      <c r="I760" s="500"/>
      <c r="K760" t="s">
        <v>8685</v>
      </c>
    </row>
    <row r="761" spans="9:11">
      <c r="I761" s="500"/>
      <c r="K761" t="s">
        <v>8686</v>
      </c>
    </row>
    <row r="762" spans="9:11">
      <c r="I762" s="500"/>
      <c r="K762" t="s">
        <v>8687</v>
      </c>
    </row>
    <row r="763" spans="9:11">
      <c r="I763" s="500"/>
      <c r="K763" t="s">
        <v>8688</v>
      </c>
    </row>
    <row r="764" spans="9:11">
      <c r="I764" s="500"/>
      <c r="K764" t="s">
        <v>8689</v>
      </c>
    </row>
    <row r="765" spans="9:11">
      <c r="I765" s="500"/>
      <c r="K765" t="s">
        <v>8690</v>
      </c>
    </row>
    <row r="766" spans="9:11">
      <c r="I766" s="500"/>
      <c r="K766" t="s">
        <v>8691</v>
      </c>
    </row>
    <row r="767" spans="9:11">
      <c r="I767" s="500"/>
      <c r="K767" t="s">
        <v>8692</v>
      </c>
    </row>
    <row r="768" spans="9:11">
      <c r="I768" s="500"/>
      <c r="K768" t="s">
        <v>8693</v>
      </c>
    </row>
    <row r="769" spans="9:11">
      <c r="I769" s="500"/>
      <c r="K769" t="s">
        <v>8694</v>
      </c>
    </row>
    <row r="770" spans="9:11">
      <c r="I770" s="500"/>
      <c r="K770" t="s">
        <v>8695</v>
      </c>
    </row>
    <row r="771" spans="9:11">
      <c r="I771" s="500"/>
      <c r="K771" t="s">
        <v>8696</v>
      </c>
    </row>
    <row r="772" spans="9:11">
      <c r="I772" s="500"/>
      <c r="K772" t="s">
        <v>8697</v>
      </c>
    </row>
    <row r="773" spans="9:11">
      <c r="I773" s="500"/>
      <c r="K773" t="s">
        <v>8698</v>
      </c>
    </row>
    <row r="774" spans="9:11">
      <c r="I774" s="500"/>
      <c r="K774" t="s">
        <v>8699</v>
      </c>
    </row>
    <row r="775" spans="9:11">
      <c r="I775" s="500"/>
      <c r="K775" t="s">
        <v>8700</v>
      </c>
    </row>
    <row r="776" spans="9:11">
      <c r="I776" s="500"/>
      <c r="K776" t="s">
        <v>8701</v>
      </c>
    </row>
    <row r="777" spans="9:11">
      <c r="I777" s="500"/>
      <c r="K777" t="s">
        <v>8702</v>
      </c>
    </row>
    <row r="778" spans="9:11">
      <c r="I778" s="500"/>
      <c r="K778" t="s">
        <v>8703</v>
      </c>
    </row>
    <row r="779" spans="9:11">
      <c r="I779" s="500"/>
      <c r="K779" t="s">
        <v>8704</v>
      </c>
    </row>
    <row r="780" spans="9:11">
      <c r="I780" s="500"/>
      <c r="K780" t="s">
        <v>8705</v>
      </c>
    </row>
    <row r="781" spans="9:11">
      <c r="I781" s="500"/>
      <c r="K781" t="s">
        <v>8706</v>
      </c>
    </row>
    <row r="782" spans="9:11">
      <c r="I782" s="500"/>
      <c r="K782" t="s">
        <v>8707</v>
      </c>
    </row>
    <row r="783" spans="9:11">
      <c r="I783" s="500"/>
      <c r="K783" t="s">
        <v>8708</v>
      </c>
    </row>
    <row r="784" spans="9:11">
      <c r="I784" s="500"/>
      <c r="K784" t="s">
        <v>8709</v>
      </c>
    </row>
    <row r="785" spans="9:11">
      <c r="I785" s="500"/>
      <c r="K785" t="s">
        <v>8710</v>
      </c>
    </row>
    <row r="786" spans="9:11">
      <c r="I786" s="500"/>
      <c r="K786" t="s">
        <v>8711</v>
      </c>
    </row>
    <row r="787" spans="9:11">
      <c r="I787" s="500"/>
      <c r="K787" t="s">
        <v>8712</v>
      </c>
    </row>
    <row r="788" spans="9:11">
      <c r="I788" s="500"/>
      <c r="K788" t="s">
        <v>8713</v>
      </c>
    </row>
    <row r="789" spans="9:11">
      <c r="I789" s="500"/>
      <c r="K789" t="s">
        <v>8714</v>
      </c>
    </row>
    <row r="790" spans="9:11">
      <c r="I790" s="500"/>
      <c r="K790" t="s">
        <v>8715</v>
      </c>
    </row>
    <row r="791" spans="9:11">
      <c r="I791" s="500"/>
      <c r="K791" t="s">
        <v>8716</v>
      </c>
    </row>
    <row r="792" spans="9:11">
      <c r="I792" s="500"/>
      <c r="K792" t="s">
        <v>8717</v>
      </c>
    </row>
    <row r="793" spans="9:11">
      <c r="I793" s="500"/>
      <c r="K793" t="s">
        <v>8718</v>
      </c>
    </row>
    <row r="794" spans="9:11">
      <c r="I794" s="500"/>
      <c r="K794" t="s">
        <v>8719</v>
      </c>
    </row>
    <row r="795" spans="9:11">
      <c r="I795" s="500"/>
      <c r="K795" t="s">
        <v>8720</v>
      </c>
    </row>
    <row r="796" spans="9:11">
      <c r="I796" s="500"/>
      <c r="K796" t="s">
        <v>8721</v>
      </c>
    </row>
    <row r="797" spans="9:11">
      <c r="I797" s="500"/>
      <c r="K797" t="s">
        <v>8722</v>
      </c>
    </row>
    <row r="798" spans="9:11">
      <c r="I798" s="500"/>
      <c r="K798" t="s">
        <v>8723</v>
      </c>
    </row>
    <row r="799" spans="9:11">
      <c r="I799" s="500"/>
      <c r="K799" t="s">
        <v>8724</v>
      </c>
    </row>
    <row r="800" spans="9:11">
      <c r="I800" s="500"/>
      <c r="K800" t="s">
        <v>8725</v>
      </c>
    </row>
    <row r="801" spans="9:11">
      <c r="I801" s="500"/>
      <c r="K801" t="s">
        <v>8726</v>
      </c>
    </row>
    <row r="802" spans="9:11">
      <c r="I802" s="500"/>
      <c r="K802" t="s">
        <v>8727</v>
      </c>
    </row>
    <row r="803" spans="9:11">
      <c r="I803" s="500"/>
      <c r="K803" t="s">
        <v>8728</v>
      </c>
    </row>
    <row r="804" spans="9:11">
      <c r="I804" s="500"/>
      <c r="K804" t="s">
        <v>8729</v>
      </c>
    </row>
    <row r="805" spans="9:11">
      <c r="I805" s="500"/>
      <c r="K805" t="s">
        <v>8730</v>
      </c>
    </row>
    <row r="806" spans="9:11">
      <c r="I806" s="500"/>
      <c r="K806" t="s">
        <v>8731</v>
      </c>
    </row>
    <row r="807" spans="9:11">
      <c r="I807" s="500"/>
      <c r="K807" t="s">
        <v>8732</v>
      </c>
    </row>
    <row r="808" spans="9:11">
      <c r="I808" s="500"/>
      <c r="K808" t="s">
        <v>8733</v>
      </c>
    </row>
    <row r="809" spans="9:11">
      <c r="I809" s="500"/>
      <c r="K809" t="s">
        <v>8734</v>
      </c>
    </row>
    <row r="810" spans="9:11">
      <c r="I810" s="500"/>
      <c r="K810" t="s">
        <v>8735</v>
      </c>
    </row>
    <row r="811" spans="9:11">
      <c r="I811" s="500"/>
      <c r="K811" t="s">
        <v>8736</v>
      </c>
    </row>
    <row r="812" spans="9:11">
      <c r="I812" s="500"/>
      <c r="K812" t="s">
        <v>8737</v>
      </c>
    </row>
    <row r="813" spans="9:11">
      <c r="I813" s="500"/>
      <c r="K813" t="s">
        <v>8738</v>
      </c>
    </row>
    <row r="814" spans="9:11">
      <c r="I814" s="500"/>
      <c r="K814" t="s">
        <v>8739</v>
      </c>
    </row>
    <row r="815" spans="9:11">
      <c r="I815" s="500"/>
      <c r="K815" t="s">
        <v>8740</v>
      </c>
    </row>
    <row r="816" spans="9:11">
      <c r="I816" s="500"/>
      <c r="K816" t="s">
        <v>8741</v>
      </c>
    </row>
    <row r="817" spans="9:11">
      <c r="I817" s="500"/>
      <c r="K817" t="s">
        <v>8742</v>
      </c>
    </row>
    <row r="818" spans="9:11">
      <c r="I818" s="500"/>
      <c r="K818" t="s">
        <v>8743</v>
      </c>
    </row>
    <row r="819" spans="9:11">
      <c r="I819" s="500"/>
      <c r="K819" t="s">
        <v>8744</v>
      </c>
    </row>
    <row r="820" spans="9:11">
      <c r="I820" s="500"/>
      <c r="K820" t="s">
        <v>8745</v>
      </c>
    </row>
    <row r="821" spans="9:11">
      <c r="I821" s="500"/>
      <c r="K821" t="s">
        <v>8746</v>
      </c>
    </row>
    <row r="822" spans="9:11">
      <c r="I822" s="500"/>
      <c r="K822" t="s">
        <v>8747</v>
      </c>
    </row>
    <row r="823" spans="9:11">
      <c r="I823" s="500"/>
      <c r="K823" t="s">
        <v>8748</v>
      </c>
    </row>
    <row r="824" spans="9:11">
      <c r="I824" s="500"/>
      <c r="K824" t="s">
        <v>8749</v>
      </c>
    </row>
    <row r="825" spans="9:11">
      <c r="I825" s="500"/>
      <c r="K825" t="s">
        <v>8750</v>
      </c>
    </row>
    <row r="826" spans="9:11">
      <c r="I826" s="500"/>
      <c r="K826" t="s">
        <v>8751</v>
      </c>
    </row>
    <row r="827" spans="9:11">
      <c r="I827" s="500"/>
      <c r="K827" t="s">
        <v>8752</v>
      </c>
    </row>
    <row r="828" spans="9:11">
      <c r="I828" s="500"/>
      <c r="K828" t="s">
        <v>8753</v>
      </c>
    </row>
    <row r="829" spans="9:11">
      <c r="I829" s="500"/>
      <c r="K829" t="s">
        <v>8754</v>
      </c>
    </row>
    <row r="830" spans="9:11">
      <c r="I830" s="500"/>
      <c r="K830" t="s">
        <v>8755</v>
      </c>
    </row>
    <row r="831" spans="9:11">
      <c r="I831" s="500"/>
      <c r="K831" t="s">
        <v>8756</v>
      </c>
    </row>
    <row r="832" spans="9:11">
      <c r="I832" s="500"/>
      <c r="K832" t="s">
        <v>8757</v>
      </c>
    </row>
    <row r="833" spans="9:11">
      <c r="I833" s="500"/>
      <c r="K833" t="s">
        <v>8758</v>
      </c>
    </row>
    <row r="834" spans="9:11">
      <c r="I834" s="500"/>
      <c r="K834" t="s">
        <v>8759</v>
      </c>
    </row>
    <row r="835" spans="9:11">
      <c r="I835" s="500"/>
      <c r="K835" t="s">
        <v>8760</v>
      </c>
    </row>
    <row r="836" spans="9:11">
      <c r="I836" s="500"/>
      <c r="K836" t="s">
        <v>8761</v>
      </c>
    </row>
    <row r="837" spans="9:11">
      <c r="I837" s="500"/>
      <c r="K837" t="s">
        <v>8762</v>
      </c>
    </row>
    <row r="838" spans="9:11">
      <c r="I838" s="500"/>
      <c r="K838" t="s">
        <v>8763</v>
      </c>
    </row>
    <row r="839" spans="9:11">
      <c r="I839" s="500"/>
      <c r="K839" t="s">
        <v>8764</v>
      </c>
    </row>
    <row r="840" spans="9:11">
      <c r="I840" s="500"/>
      <c r="K840" t="s">
        <v>8765</v>
      </c>
    </row>
    <row r="841" spans="9:11">
      <c r="I841" s="500"/>
      <c r="K841" t="s">
        <v>8766</v>
      </c>
    </row>
    <row r="842" spans="9:11">
      <c r="I842" s="500"/>
      <c r="K842" t="s">
        <v>8767</v>
      </c>
    </row>
    <row r="843" spans="9:11">
      <c r="I843" s="500"/>
      <c r="K843" t="s">
        <v>8768</v>
      </c>
    </row>
    <row r="844" spans="9:11">
      <c r="I844" s="500"/>
      <c r="K844" t="s">
        <v>8769</v>
      </c>
    </row>
    <row r="845" spans="9:11">
      <c r="I845" s="500"/>
      <c r="K845" t="s">
        <v>8770</v>
      </c>
    </row>
    <row r="846" spans="9:11">
      <c r="I846" s="500"/>
      <c r="K846" t="s">
        <v>8771</v>
      </c>
    </row>
    <row r="847" spans="9:11">
      <c r="I847" s="500"/>
      <c r="K847" t="s">
        <v>8772</v>
      </c>
    </row>
    <row r="848" spans="9:11">
      <c r="I848" s="500"/>
      <c r="K848" t="s">
        <v>8773</v>
      </c>
    </row>
    <row r="849" spans="9:11">
      <c r="I849" s="500"/>
      <c r="K849" t="s">
        <v>8774</v>
      </c>
    </row>
    <row r="850" spans="9:11">
      <c r="I850" s="500"/>
      <c r="K850" t="s">
        <v>8775</v>
      </c>
    </row>
    <row r="851" spans="9:11">
      <c r="I851" s="500"/>
      <c r="K851" t="s">
        <v>8776</v>
      </c>
    </row>
    <row r="852" spans="9:11">
      <c r="I852" s="500"/>
      <c r="K852" t="s">
        <v>8777</v>
      </c>
    </row>
    <row r="853" spans="9:11">
      <c r="I853" s="500"/>
      <c r="K853" t="s">
        <v>8778</v>
      </c>
    </row>
    <row r="854" spans="9:11">
      <c r="I854" s="500"/>
      <c r="K854" t="s">
        <v>8779</v>
      </c>
    </row>
    <row r="855" spans="9:11">
      <c r="I855" s="500"/>
      <c r="K855" t="s">
        <v>8780</v>
      </c>
    </row>
    <row r="856" spans="9:11">
      <c r="I856" s="500"/>
      <c r="K856" t="s">
        <v>8781</v>
      </c>
    </row>
    <row r="857" spans="9:11">
      <c r="I857" s="500"/>
      <c r="K857" t="s">
        <v>8782</v>
      </c>
    </row>
    <row r="858" spans="9:11">
      <c r="I858" s="500"/>
      <c r="K858" t="s">
        <v>8783</v>
      </c>
    </row>
    <row r="859" spans="9:11">
      <c r="I859" s="500"/>
      <c r="K859" t="s">
        <v>8784</v>
      </c>
    </row>
    <row r="860" spans="9:11">
      <c r="I860" s="500"/>
      <c r="K860" t="s">
        <v>8785</v>
      </c>
    </row>
    <row r="861" spans="9:11">
      <c r="I861" s="500"/>
      <c r="K861" t="s">
        <v>8786</v>
      </c>
    </row>
    <row r="862" spans="9:11">
      <c r="I862" s="500"/>
      <c r="K862" t="s">
        <v>8787</v>
      </c>
    </row>
    <row r="863" spans="9:11">
      <c r="I863" s="500"/>
      <c r="K863" t="s">
        <v>8788</v>
      </c>
    </row>
    <row r="864" spans="9:11">
      <c r="I864" s="500"/>
      <c r="K864" t="s">
        <v>8789</v>
      </c>
    </row>
    <row r="865" spans="9:11">
      <c r="I865" s="500"/>
      <c r="K865" t="s">
        <v>8790</v>
      </c>
    </row>
    <row r="866" spans="9:11">
      <c r="I866" s="500"/>
      <c r="K866" t="s">
        <v>8791</v>
      </c>
    </row>
    <row r="867" spans="9:11">
      <c r="I867" s="500"/>
      <c r="K867" t="s">
        <v>8792</v>
      </c>
    </row>
    <row r="868" spans="9:11">
      <c r="I868" s="500"/>
      <c r="K868" t="s">
        <v>8793</v>
      </c>
    </row>
    <row r="869" spans="9:11">
      <c r="I869" s="500"/>
      <c r="K869" t="s">
        <v>8794</v>
      </c>
    </row>
    <row r="870" spans="9:11">
      <c r="I870" s="500"/>
      <c r="K870" t="s">
        <v>8795</v>
      </c>
    </row>
    <row r="871" spans="9:11">
      <c r="I871" s="500"/>
      <c r="K871" t="s">
        <v>8796</v>
      </c>
    </row>
    <row r="872" spans="9:11">
      <c r="I872" s="500"/>
      <c r="K872" t="s">
        <v>8797</v>
      </c>
    </row>
    <row r="873" spans="9:11">
      <c r="I873" s="500"/>
      <c r="K873" t="s">
        <v>8798</v>
      </c>
    </row>
    <row r="874" spans="9:11">
      <c r="I874" s="500"/>
      <c r="K874" t="s">
        <v>8799</v>
      </c>
    </row>
    <row r="875" spans="9:11">
      <c r="I875" s="500"/>
      <c r="K875" t="s">
        <v>8800</v>
      </c>
    </row>
    <row r="876" spans="9:11">
      <c r="I876" s="500"/>
      <c r="K876" t="s">
        <v>8801</v>
      </c>
    </row>
    <row r="877" spans="9:11">
      <c r="I877" s="500"/>
      <c r="K877" t="s">
        <v>8802</v>
      </c>
    </row>
    <row r="878" spans="9:11">
      <c r="I878" s="500"/>
      <c r="K878" t="s">
        <v>8803</v>
      </c>
    </row>
    <row r="879" spans="9:11">
      <c r="I879" s="500"/>
      <c r="K879" t="s">
        <v>8804</v>
      </c>
    </row>
    <row r="880" spans="9:11">
      <c r="I880" s="500"/>
      <c r="K880" t="s">
        <v>8805</v>
      </c>
    </row>
    <row r="881" spans="9:11">
      <c r="I881" s="500"/>
      <c r="K881" t="s">
        <v>8806</v>
      </c>
    </row>
    <row r="882" spans="9:11">
      <c r="I882" s="500"/>
      <c r="K882" t="s">
        <v>8807</v>
      </c>
    </row>
    <row r="883" spans="9:11">
      <c r="I883" s="500"/>
      <c r="K883" t="s">
        <v>8808</v>
      </c>
    </row>
    <row r="884" spans="9:11">
      <c r="I884" s="500"/>
      <c r="K884" t="s">
        <v>8809</v>
      </c>
    </row>
    <row r="885" spans="9:11">
      <c r="I885" s="500"/>
      <c r="K885" t="s">
        <v>10640</v>
      </c>
    </row>
    <row r="886" spans="9:11">
      <c r="I886" s="500"/>
      <c r="K886" t="s">
        <v>8810</v>
      </c>
    </row>
    <row r="887" spans="9:11">
      <c r="I887" s="500"/>
      <c r="K887" t="s">
        <v>8134</v>
      </c>
    </row>
    <row r="888" spans="9:11">
      <c r="I888" s="500"/>
      <c r="K888" t="s">
        <v>8811</v>
      </c>
    </row>
    <row r="889" spans="9:11">
      <c r="I889" s="500"/>
      <c r="K889" t="s">
        <v>8812</v>
      </c>
    </row>
    <row r="890" spans="9:11">
      <c r="I890" s="500"/>
      <c r="K890" t="s">
        <v>8813</v>
      </c>
    </row>
    <row r="891" spans="9:11">
      <c r="I891" s="500"/>
      <c r="K891" t="s">
        <v>8814</v>
      </c>
    </row>
    <row r="892" spans="9:11">
      <c r="I892" s="500"/>
      <c r="K892" t="s">
        <v>8815</v>
      </c>
    </row>
    <row r="893" spans="9:11">
      <c r="I893" s="500"/>
      <c r="K893" t="s">
        <v>8816</v>
      </c>
    </row>
    <row r="894" spans="9:11">
      <c r="I894" s="500"/>
      <c r="K894" t="s">
        <v>8817</v>
      </c>
    </row>
    <row r="895" spans="9:11">
      <c r="I895" s="500"/>
      <c r="K895" t="s">
        <v>8818</v>
      </c>
    </row>
    <row r="896" spans="9:11">
      <c r="I896" s="500"/>
      <c r="K896" t="s">
        <v>8819</v>
      </c>
    </row>
    <row r="897" spans="9:11">
      <c r="I897" s="500"/>
      <c r="K897" t="s">
        <v>8820</v>
      </c>
    </row>
    <row r="898" spans="9:11">
      <c r="I898" s="500"/>
      <c r="K898" t="s">
        <v>8821</v>
      </c>
    </row>
    <row r="899" spans="9:11">
      <c r="I899" s="500"/>
      <c r="K899" t="s">
        <v>8822</v>
      </c>
    </row>
    <row r="900" spans="9:11">
      <c r="I900" s="500"/>
      <c r="K900" t="s">
        <v>8823</v>
      </c>
    </row>
    <row r="901" spans="9:11">
      <c r="I901" s="500"/>
      <c r="K901" t="s">
        <v>8824</v>
      </c>
    </row>
    <row r="902" spans="9:11">
      <c r="I902" s="500"/>
      <c r="K902" t="s">
        <v>8825</v>
      </c>
    </row>
    <row r="903" spans="9:11">
      <c r="I903" s="500"/>
      <c r="K903" t="s">
        <v>8826</v>
      </c>
    </row>
    <row r="904" spans="9:11">
      <c r="I904" s="500"/>
      <c r="K904" t="s">
        <v>8827</v>
      </c>
    </row>
    <row r="905" spans="9:11">
      <c r="I905" s="500"/>
      <c r="K905" t="s">
        <v>8828</v>
      </c>
    </row>
    <row r="906" spans="9:11">
      <c r="I906" s="500"/>
      <c r="K906" t="s">
        <v>8829</v>
      </c>
    </row>
    <row r="907" spans="9:11">
      <c r="I907" s="500"/>
      <c r="K907" t="s">
        <v>8830</v>
      </c>
    </row>
    <row r="908" spans="9:11">
      <c r="I908" s="500"/>
      <c r="K908" t="s">
        <v>8831</v>
      </c>
    </row>
    <row r="909" spans="9:11">
      <c r="I909" s="500"/>
      <c r="K909" t="s">
        <v>8832</v>
      </c>
    </row>
    <row r="910" spans="9:11">
      <c r="I910" s="500"/>
      <c r="K910" t="s">
        <v>8833</v>
      </c>
    </row>
    <row r="911" spans="9:11">
      <c r="I911" s="500"/>
      <c r="K911" t="s">
        <v>8834</v>
      </c>
    </row>
    <row r="912" spans="9:11">
      <c r="I912" s="500"/>
      <c r="K912" t="s">
        <v>8835</v>
      </c>
    </row>
    <row r="913" spans="9:11">
      <c r="I913" s="500"/>
      <c r="K913" t="s">
        <v>8836</v>
      </c>
    </row>
    <row r="914" spans="9:11">
      <c r="I914" s="500"/>
      <c r="K914" t="s">
        <v>8837</v>
      </c>
    </row>
    <row r="915" spans="9:11">
      <c r="I915" s="500"/>
      <c r="K915" t="s">
        <v>8838</v>
      </c>
    </row>
    <row r="916" spans="9:11">
      <c r="I916" s="500"/>
      <c r="K916" t="s">
        <v>8839</v>
      </c>
    </row>
    <row r="917" spans="9:11">
      <c r="I917" s="500"/>
      <c r="K917" t="s">
        <v>8840</v>
      </c>
    </row>
    <row r="918" spans="9:11">
      <c r="I918" s="500"/>
      <c r="K918" t="s">
        <v>8841</v>
      </c>
    </row>
    <row r="919" spans="9:11">
      <c r="I919" s="500"/>
      <c r="K919" t="s">
        <v>8842</v>
      </c>
    </row>
    <row r="920" spans="9:11">
      <c r="I920" s="500"/>
      <c r="K920" t="s">
        <v>8843</v>
      </c>
    </row>
    <row r="921" spans="9:11">
      <c r="I921" s="500"/>
      <c r="K921" t="s">
        <v>8844</v>
      </c>
    </row>
    <row r="922" spans="9:11">
      <c r="I922" s="500"/>
      <c r="K922" t="s">
        <v>8845</v>
      </c>
    </row>
    <row r="923" spans="9:11">
      <c r="I923" s="500"/>
      <c r="K923" t="s">
        <v>8846</v>
      </c>
    </row>
    <row r="924" spans="9:11">
      <c r="I924" s="500"/>
      <c r="K924" t="s">
        <v>8847</v>
      </c>
    </row>
    <row r="925" spans="9:11">
      <c r="I925" s="500"/>
      <c r="K925" t="s">
        <v>8848</v>
      </c>
    </row>
    <row r="926" spans="9:11">
      <c r="I926" s="500"/>
      <c r="K926" t="s">
        <v>8135</v>
      </c>
    </row>
    <row r="927" spans="9:11">
      <c r="I927" s="500"/>
      <c r="K927" t="s">
        <v>8849</v>
      </c>
    </row>
    <row r="928" spans="9:11">
      <c r="I928" s="500"/>
      <c r="K928" t="s">
        <v>8850</v>
      </c>
    </row>
    <row r="929" spans="9:11">
      <c r="I929" s="500"/>
      <c r="K929" t="s">
        <v>8851</v>
      </c>
    </row>
    <row r="930" spans="9:11">
      <c r="I930" s="500"/>
      <c r="K930" t="s">
        <v>8852</v>
      </c>
    </row>
    <row r="931" spans="9:11">
      <c r="I931" s="500"/>
      <c r="K931" t="s">
        <v>8853</v>
      </c>
    </row>
    <row r="932" spans="9:11">
      <c r="I932" s="500"/>
      <c r="K932" t="s">
        <v>8854</v>
      </c>
    </row>
    <row r="933" spans="9:11">
      <c r="I933" s="500"/>
      <c r="K933" t="s">
        <v>8855</v>
      </c>
    </row>
    <row r="934" spans="9:11">
      <c r="I934" s="500"/>
      <c r="K934" t="s">
        <v>8856</v>
      </c>
    </row>
    <row r="935" spans="9:11">
      <c r="I935" s="500"/>
      <c r="K935" t="s">
        <v>8857</v>
      </c>
    </row>
    <row r="936" spans="9:11">
      <c r="I936" s="500"/>
      <c r="K936" t="s">
        <v>8858</v>
      </c>
    </row>
    <row r="937" spans="9:11">
      <c r="I937" s="500"/>
      <c r="K937" t="s">
        <v>8859</v>
      </c>
    </row>
    <row r="938" spans="9:11">
      <c r="I938" s="500"/>
      <c r="K938" t="s">
        <v>8860</v>
      </c>
    </row>
    <row r="939" spans="9:11">
      <c r="I939" s="500"/>
      <c r="K939" t="s">
        <v>8861</v>
      </c>
    </row>
    <row r="940" spans="9:11">
      <c r="I940" s="500"/>
      <c r="K940" t="s">
        <v>8862</v>
      </c>
    </row>
    <row r="941" spans="9:11">
      <c r="I941" s="500"/>
      <c r="K941" t="s">
        <v>8863</v>
      </c>
    </row>
    <row r="942" spans="9:11">
      <c r="I942" s="500"/>
      <c r="K942" t="s">
        <v>8864</v>
      </c>
    </row>
    <row r="943" spans="9:11">
      <c r="I943" s="500"/>
      <c r="K943" t="s">
        <v>8865</v>
      </c>
    </row>
    <row r="944" spans="9:11">
      <c r="I944" s="500"/>
      <c r="K944" t="s">
        <v>8866</v>
      </c>
    </row>
    <row r="945" spans="9:11">
      <c r="I945" s="500"/>
      <c r="K945" t="s">
        <v>8867</v>
      </c>
    </row>
    <row r="946" spans="9:11">
      <c r="I946" s="500"/>
      <c r="K946" t="s">
        <v>8868</v>
      </c>
    </row>
    <row r="947" spans="9:11">
      <c r="I947" s="500"/>
      <c r="K947" t="s">
        <v>8869</v>
      </c>
    </row>
    <row r="948" spans="9:11">
      <c r="I948" s="500"/>
      <c r="K948" t="s">
        <v>8870</v>
      </c>
    </row>
    <row r="949" spans="9:11">
      <c r="I949" s="500"/>
      <c r="K949" t="s">
        <v>8871</v>
      </c>
    </row>
    <row r="950" spans="9:11">
      <c r="I950" s="500"/>
      <c r="K950" t="s">
        <v>8872</v>
      </c>
    </row>
    <row r="951" spans="9:11">
      <c r="I951" s="500"/>
      <c r="K951" t="s">
        <v>8873</v>
      </c>
    </row>
    <row r="952" spans="9:11">
      <c r="I952" s="500"/>
      <c r="K952" t="s">
        <v>8874</v>
      </c>
    </row>
    <row r="953" spans="9:11">
      <c r="I953" s="500"/>
      <c r="K953" t="s">
        <v>8875</v>
      </c>
    </row>
    <row r="954" spans="9:11">
      <c r="I954" s="500"/>
      <c r="K954" t="s">
        <v>8876</v>
      </c>
    </row>
    <row r="955" spans="9:11">
      <c r="I955" s="500"/>
      <c r="K955" t="s">
        <v>8877</v>
      </c>
    </row>
    <row r="956" spans="9:11">
      <c r="I956" s="500"/>
      <c r="K956" t="s">
        <v>8878</v>
      </c>
    </row>
    <row r="957" spans="9:11">
      <c r="I957" s="500"/>
      <c r="K957" t="s">
        <v>8879</v>
      </c>
    </row>
    <row r="958" spans="9:11">
      <c r="I958" s="500"/>
      <c r="K958" t="s">
        <v>8880</v>
      </c>
    </row>
    <row r="959" spans="9:11">
      <c r="I959" s="500"/>
      <c r="K959" t="s">
        <v>8881</v>
      </c>
    </row>
    <row r="960" spans="9:11">
      <c r="I960" s="500"/>
      <c r="K960" t="s">
        <v>8882</v>
      </c>
    </row>
    <row r="961" spans="9:11">
      <c r="I961" s="500"/>
      <c r="K961" t="s">
        <v>8883</v>
      </c>
    </row>
    <row r="962" spans="9:11">
      <c r="I962" s="500"/>
      <c r="K962" t="s">
        <v>8884</v>
      </c>
    </row>
    <row r="963" spans="9:11">
      <c r="I963" s="500"/>
      <c r="K963" t="s">
        <v>8885</v>
      </c>
    </row>
    <row r="964" spans="9:11">
      <c r="I964" s="500"/>
      <c r="K964" t="s">
        <v>8886</v>
      </c>
    </row>
    <row r="965" spans="9:11">
      <c r="I965" s="500"/>
      <c r="K965" t="s">
        <v>8887</v>
      </c>
    </row>
    <row r="966" spans="9:11">
      <c r="I966" s="500"/>
      <c r="K966" t="s">
        <v>8888</v>
      </c>
    </row>
    <row r="967" spans="9:11">
      <c r="I967" s="500"/>
      <c r="K967" t="s">
        <v>8889</v>
      </c>
    </row>
    <row r="968" spans="9:11">
      <c r="I968" s="500"/>
      <c r="K968" t="s">
        <v>8890</v>
      </c>
    </row>
    <row r="969" spans="9:11">
      <c r="I969" s="500"/>
      <c r="K969" t="s">
        <v>8891</v>
      </c>
    </row>
    <row r="970" spans="9:11">
      <c r="I970" s="500"/>
      <c r="K970" t="s">
        <v>8892</v>
      </c>
    </row>
    <row r="971" spans="9:11">
      <c r="I971" s="500"/>
      <c r="K971" t="s">
        <v>8893</v>
      </c>
    </row>
    <row r="972" spans="9:11">
      <c r="I972" s="500"/>
      <c r="K972" t="s">
        <v>8894</v>
      </c>
    </row>
    <row r="973" spans="9:11">
      <c r="I973" s="500"/>
      <c r="K973" t="s">
        <v>8895</v>
      </c>
    </row>
    <row r="974" spans="9:11">
      <c r="I974" s="500"/>
      <c r="K974" t="s">
        <v>8896</v>
      </c>
    </row>
    <row r="975" spans="9:11">
      <c r="I975" s="500"/>
      <c r="K975" t="s">
        <v>8897</v>
      </c>
    </row>
    <row r="976" spans="9:11">
      <c r="I976" s="500"/>
      <c r="K976" t="s">
        <v>8898</v>
      </c>
    </row>
    <row r="977" spans="9:11">
      <c r="I977" s="500"/>
      <c r="K977" t="s">
        <v>8899</v>
      </c>
    </row>
    <row r="978" spans="9:11">
      <c r="I978" s="500"/>
      <c r="K978" t="s">
        <v>8900</v>
      </c>
    </row>
    <row r="979" spans="9:11">
      <c r="I979" s="500"/>
      <c r="K979" t="s">
        <v>8901</v>
      </c>
    </row>
    <row r="980" spans="9:11">
      <c r="I980" s="500"/>
      <c r="K980" t="s">
        <v>8902</v>
      </c>
    </row>
    <row r="981" spans="9:11">
      <c r="I981" s="500"/>
      <c r="K981" t="s">
        <v>8903</v>
      </c>
    </row>
    <row r="982" spans="9:11">
      <c r="I982" s="500"/>
      <c r="K982" t="s">
        <v>8132</v>
      </c>
    </row>
    <row r="983" spans="9:11">
      <c r="I983" s="500"/>
      <c r="K983" t="s">
        <v>8904</v>
      </c>
    </row>
    <row r="984" spans="9:11">
      <c r="I984" s="500"/>
      <c r="K984" t="s">
        <v>8133</v>
      </c>
    </row>
    <row r="985" spans="9:11">
      <c r="I985" s="500"/>
      <c r="K985" t="s">
        <v>8905</v>
      </c>
    </row>
    <row r="986" spans="9:11">
      <c r="I986" s="500"/>
      <c r="K986" t="s">
        <v>8906</v>
      </c>
    </row>
    <row r="987" spans="9:11">
      <c r="I987" s="500"/>
      <c r="K987" t="s">
        <v>8907</v>
      </c>
    </row>
    <row r="988" spans="9:11">
      <c r="I988" s="500"/>
      <c r="K988" t="s">
        <v>8908</v>
      </c>
    </row>
    <row r="989" spans="9:11">
      <c r="I989" s="500"/>
      <c r="K989" t="s">
        <v>8909</v>
      </c>
    </row>
    <row r="990" spans="9:11">
      <c r="I990" s="500"/>
      <c r="K990" t="s">
        <v>8910</v>
      </c>
    </row>
    <row r="991" spans="9:11">
      <c r="I991" s="500"/>
      <c r="K991" t="s">
        <v>8911</v>
      </c>
    </row>
    <row r="992" spans="9:11">
      <c r="I992" s="500"/>
      <c r="K992" t="s">
        <v>8912</v>
      </c>
    </row>
    <row r="993" spans="9:11">
      <c r="I993" s="500"/>
      <c r="K993" t="s">
        <v>8913</v>
      </c>
    </row>
    <row r="994" spans="9:11">
      <c r="I994" s="500"/>
      <c r="K994" t="s">
        <v>8914</v>
      </c>
    </row>
    <row r="995" spans="9:11">
      <c r="I995" s="500"/>
      <c r="K995" t="s">
        <v>8915</v>
      </c>
    </row>
    <row r="996" spans="9:11">
      <c r="I996" s="500"/>
      <c r="K996" t="s">
        <v>8916</v>
      </c>
    </row>
    <row r="997" spans="9:11">
      <c r="I997" s="500"/>
      <c r="K997" t="s">
        <v>8917</v>
      </c>
    </row>
    <row r="998" spans="9:11">
      <c r="I998" s="500"/>
      <c r="K998" t="s">
        <v>8918</v>
      </c>
    </row>
    <row r="999" spans="9:11">
      <c r="I999" s="500"/>
      <c r="K999" t="s">
        <v>8919</v>
      </c>
    </row>
    <row r="1000" spans="9:11">
      <c r="I1000" s="500"/>
      <c r="K1000" t="s">
        <v>8920</v>
      </c>
    </row>
    <row r="1001" spans="9:11">
      <c r="I1001" s="500"/>
      <c r="K1001" t="s">
        <v>8921</v>
      </c>
    </row>
    <row r="1002" spans="9:11">
      <c r="I1002" s="500"/>
      <c r="K1002" t="s">
        <v>8922</v>
      </c>
    </row>
    <row r="1003" spans="9:11">
      <c r="I1003" s="500"/>
      <c r="K1003" t="s">
        <v>8923</v>
      </c>
    </row>
    <row r="1004" spans="9:11">
      <c r="I1004" s="500"/>
      <c r="K1004" t="s">
        <v>8924</v>
      </c>
    </row>
    <row r="1005" spans="9:11">
      <c r="I1005" s="500"/>
      <c r="K1005" t="s">
        <v>8925</v>
      </c>
    </row>
    <row r="1006" spans="9:11">
      <c r="I1006" s="500"/>
      <c r="K1006" t="s">
        <v>8926</v>
      </c>
    </row>
    <row r="1007" spans="9:11">
      <c r="I1007" s="500"/>
      <c r="K1007" t="s">
        <v>8927</v>
      </c>
    </row>
    <row r="1008" spans="9:11">
      <c r="I1008" s="500"/>
      <c r="K1008" t="s">
        <v>8928</v>
      </c>
    </row>
    <row r="1009" spans="9:11">
      <c r="I1009" s="500"/>
      <c r="K1009" t="s">
        <v>8929</v>
      </c>
    </row>
    <row r="1010" spans="9:11">
      <c r="I1010" s="500"/>
      <c r="K1010" t="s">
        <v>8930</v>
      </c>
    </row>
    <row r="1011" spans="9:11">
      <c r="I1011" s="500"/>
      <c r="K1011" t="s">
        <v>8931</v>
      </c>
    </row>
    <row r="1012" spans="9:11">
      <c r="I1012" s="500"/>
      <c r="K1012" t="s">
        <v>8932</v>
      </c>
    </row>
    <row r="1013" spans="9:11">
      <c r="I1013" s="500"/>
      <c r="K1013" t="s">
        <v>8933</v>
      </c>
    </row>
    <row r="1014" spans="9:11">
      <c r="I1014" s="500"/>
      <c r="K1014" t="s">
        <v>8934</v>
      </c>
    </row>
    <row r="1015" spans="9:11">
      <c r="I1015" s="500"/>
      <c r="K1015" t="s">
        <v>8935</v>
      </c>
    </row>
    <row r="1016" spans="9:11">
      <c r="I1016" s="500"/>
      <c r="K1016" t="s">
        <v>8936</v>
      </c>
    </row>
    <row r="1017" spans="9:11">
      <c r="I1017" s="500"/>
      <c r="K1017" t="s">
        <v>8937</v>
      </c>
    </row>
    <row r="1018" spans="9:11">
      <c r="I1018" s="500"/>
      <c r="K1018" t="s">
        <v>8938</v>
      </c>
    </row>
    <row r="1019" spans="9:11">
      <c r="I1019" s="500"/>
      <c r="K1019" t="s">
        <v>8939</v>
      </c>
    </row>
    <row r="1020" spans="9:11">
      <c r="I1020" s="500"/>
      <c r="K1020" t="s">
        <v>8940</v>
      </c>
    </row>
    <row r="1021" spans="9:11">
      <c r="I1021" s="500"/>
      <c r="K1021" t="s">
        <v>8941</v>
      </c>
    </row>
    <row r="1022" spans="9:11">
      <c r="I1022" s="500"/>
      <c r="K1022" t="s">
        <v>8942</v>
      </c>
    </row>
    <row r="1023" spans="9:11">
      <c r="I1023" s="500"/>
      <c r="K1023" t="s">
        <v>8943</v>
      </c>
    </row>
    <row r="1024" spans="9:11">
      <c r="I1024" s="500"/>
      <c r="K1024" t="s">
        <v>8944</v>
      </c>
    </row>
    <row r="1025" spans="9:11">
      <c r="I1025" s="500"/>
      <c r="K1025" t="s">
        <v>8945</v>
      </c>
    </row>
    <row r="1026" spans="9:11">
      <c r="I1026" s="500"/>
      <c r="K1026" t="s">
        <v>8946</v>
      </c>
    </row>
    <row r="1027" spans="9:11">
      <c r="I1027" s="500"/>
      <c r="K1027" t="s">
        <v>8947</v>
      </c>
    </row>
    <row r="1028" spans="9:11">
      <c r="I1028" s="500"/>
      <c r="K1028" t="s">
        <v>8948</v>
      </c>
    </row>
    <row r="1029" spans="9:11">
      <c r="I1029" s="500"/>
      <c r="K1029" t="s">
        <v>8949</v>
      </c>
    </row>
    <row r="1030" spans="9:11">
      <c r="I1030" s="500"/>
      <c r="K1030" t="s">
        <v>8950</v>
      </c>
    </row>
    <row r="1031" spans="9:11">
      <c r="I1031" s="500"/>
      <c r="K1031" t="s">
        <v>8951</v>
      </c>
    </row>
    <row r="1032" spans="9:11">
      <c r="I1032" s="500"/>
      <c r="K1032" t="s">
        <v>8952</v>
      </c>
    </row>
    <row r="1033" spans="9:11">
      <c r="I1033" s="500"/>
      <c r="K1033" t="s">
        <v>8953</v>
      </c>
    </row>
    <row r="1034" spans="9:11">
      <c r="I1034" s="500"/>
      <c r="K1034" t="s">
        <v>8954</v>
      </c>
    </row>
    <row r="1035" spans="9:11">
      <c r="I1035" s="500"/>
      <c r="K1035" t="s">
        <v>8955</v>
      </c>
    </row>
    <row r="1036" spans="9:11">
      <c r="I1036" s="500"/>
      <c r="K1036" t="s">
        <v>8956</v>
      </c>
    </row>
    <row r="1037" spans="9:11">
      <c r="I1037" s="500"/>
      <c r="K1037" t="s">
        <v>8957</v>
      </c>
    </row>
    <row r="1038" spans="9:11">
      <c r="I1038" s="500"/>
      <c r="K1038" t="s">
        <v>8958</v>
      </c>
    </row>
    <row r="1039" spans="9:11">
      <c r="I1039" s="500"/>
      <c r="K1039" t="s">
        <v>8959</v>
      </c>
    </row>
    <row r="1040" spans="9:11">
      <c r="I1040" s="500"/>
      <c r="K1040" t="s">
        <v>8960</v>
      </c>
    </row>
    <row r="1041" spans="9:11">
      <c r="I1041" s="500"/>
      <c r="K1041" t="s">
        <v>8961</v>
      </c>
    </row>
    <row r="1042" spans="9:11">
      <c r="I1042" s="500"/>
      <c r="K1042" t="s">
        <v>8962</v>
      </c>
    </row>
    <row r="1043" spans="9:11">
      <c r="I1043" s="500"/>
      <c r="K1043" t="s">
        <v>8963</v>
      </c>
    </row>
    <row r="1044" spans="9:11">
      <c r="I1044" s="500"/>
      <c r="K1044" t="s">
        <v>8964</v>
      </c>
    </row>
    <row r="1045" spans="9:11">
      <c r="I1045" s="500"/>
      <c r="K1045" t="s">
        <v>8965</v>
      </c>
    </row>
    <row r="1046" spans="9:11">
      <c r="I1046" s="500"/>
      <c r="K1046" t="s">
        <v>8966</v>
      </c>
    </row>
    <row r="1047" spans="9:11">
      <c r="I1047" s="500"/>
      <c r="K1047" t="s">
        <v>8967</v>
      </c>
    </row>
    <row r="1048" spans="9:11">
      <c r="I1048" s="500"/>
      <c r="K1048" t="s">
        <v>8968</v>
      </c>
    </row>
    <row r="1049" spans="9:11">
      <c r="I1049" s="500"/>
      <c r="K1049" t="s">
        <v>8969</v>
      </c>
    </row>
    <row r="1050" spans="9:11">
      <c r="I1050" s="500"/>
      <c r="K1050" t="s">
        <v>8970</v>
      </c>
    </row>
    <row r="1051" spans="9:11">
      <c r="I1051" s="500"/>
      <c r="K1051" t="s">
        <v>8971</v>
      </c>
    </row>
    <row r="1052" spans="9:11">
      <c r="I1052" s="500"/>
      <c r="K1052" t="s">
        <v>8972</v>
      </c>
    </row>
    <row r="1053" spans="9:11">
      <c r="I1053" s="500"/>
      <c r="K1053" t="s">
        <v>8973</v>
      </c>
    </row>
    <row r="1054" spans="9:11">
      <c r="I1054" s="500"/>
      <c r="K1054" t="s">
        <v>8974</v>
      </c>
    </row>
    <row r="1055" spans="9:11">
      <c r="I1055" s="500"/>
      <c r="K1055" t="s">
        <v>8975</v>
      </c>
    </row>
    <row r="1056" spans="9:11">
      <c r="I1056" s="500"/>
      <c r="K1056" t="s">
        <v>8976</v>
      </c>
    </row>
    <row r="1057" spans="9:11">
      <c r="I1057" s="500"/>
      <c r="K1057" t="s">
        <v>8977</v>
      </c>
    </row>
    <row r="1058" spans="9:11">
      <c r="I1058" s="500"/>
      <c r="K1058" t="s">
        <v>8978</v>
      </c>
    </row>
    <row r="1059" spans="9:11">
      <c r="I1059" s="500"/>
      <c r="K1059" t="s">
        <v>8979</v>
      </c>
    </row>
    <row r="1060" spans="9:11">
      <c r="I1060" s="500"/>
      <c r="K1060" t="s">
        <v>8980</v>
      </c>
    </row>
    <row r="1061" spans="9:11">
      <c r="I1061" s="500"/>
      <c r="K1061" t="s">
        <v>8981</v>
      </c>
    </row>
    <row r="1062" spans="9:11">
      <c r="I1062" s="500"/>
      <c r="K1062" t="s">
        <v>8982</v>
      </c>
    </row>
    <row r="1063" spans="9:11">
      <c r="I1063" s="500"/>
      <c r="K1063" t="s">
        <v>8983</v>
      </c>
    </row>
    <row r="1064" spans="9:11">
      <c r="I1064" s="500"/>
      <c r="K1064" t="s">
        <v>8984</v>
      </c>
    </row>
    <row r="1065" spans="9:11">
      <c r="I1065" s="500"/>
      <c r="K1065" t="s">
        <v>8985</v>
      </c>
    </row>
    <row r="1066" spans="9:11">
      <c r="I1066" s="500"/>
      <c r="K1066" t="s">
        <v>8986</v>
      </c>
    </row>
    <row r="1067" spans="9:11">
      <c r="I1067" s="500"/>
      <c r="K1067" t="s">
        <v>8987</v>
      </c>
    </row>
    <row r="1068" spans="9:11">
      <c r="I1068" s="500"/>
      <c r="K1068" t="s">
        <v>8988</v>
      </c>
    </row>
    <row r="1069" spans="9:11">
      <c r="I1069" s="500"/>
      <c r="K1069" t="s">
        <v>8989</v>
      </c>
    </row>
    <row r="1070" spans="9:11">
      <c r="I1070" s="500"/>
      <c r="K1070" t="s">
        <v>8990</v>
      </c>
    </row>
    <row r="1071" spans="9:11">
      <c r="I1071" s="500"/>
      <c r="K1071" t="s">
        <v>8991</v>
      </c>
    </row>
    <row r="1072" spans="9:11">
      <c r="I1072" s="500"/>
      <c r="K1072" t="s">
        <v>8992</v>
      </c>
    </row>
    <row r="1073" spans="9:11">
      <c r="I1073" s="500"/>
      <c r="K1073" t="s">
        <v>8993</v>
      </c>
    </row>
    <row r="1074" spans="9:11">
      <c r="I1074" s="500"/>
      <c r="K1074" t="s">
        <v>8994</v>
      </c>
    </row>
    <row r="1075" spans="9:11">
      <c r="I1075" s="500"/>
      <c r="K1075" t="s">
        <v>8995</v>
      </c>
    </row>
    <row r="1076" spans="9:11">
      <c r="I1076" s="500"/>
      <c r="K1076" t="s">
        <v>8996</v>
      </c>
    </row>
    <row r="1077" spans="9:11">
      <c r="I1077" s="500"/>
      <c r="K1077" t="s">
        <v>8997</v>
      </c>
    </row>
    <row r="1078" spans="9:11">
      <c r="I1078" s="500"/>
      <c r="K1078" t="s">
        <v>8998</v>
      </c>
    </row>
    <row r="1079" spans="9:11">
      <c r="I1079" s="500"/>
      <c r="K1079" t="s">
        <v>8999</v>
      </c>
    </row>
    <row r="1080" spans="9:11">
      <c r="I1080" s="500"/>
      <c r="K1080" t="s">
        <v>9000</v>
      </c>
    </row>
    <row r="1081" spans="9:11">
      <c r="I1081" s="500"/>
      <c r="K1081" t="s">
        <v>9001</v>
      </c>
    </row>
    <row r="1082" spans="9:11">
      <c r="I1082" s="500"/>
      <c r="K1082" t="s">
        <v>9002</v>
      </c>
    </row>
    <row r="1083" spans="9:11">
      <c r="I1083" s="500"/>
      <c r="K1083" t="s">
        <v>9003</v>
      </c>
    </row>
    <row r="1084" spans="9:11">
      <c r="I1084" s="500"/>
      <c r="K1084" t="s">
        <v>10642</v>
      </c>
    </row>
    <row r="1085" spans="9:11">
      <c r="I1085" s="500"/>
      <c r="K1085" t="s">
        <v>10641</v>
      </c>
    </row>
    <row r="1086" spans="9:11">
      <c r="I1086" s="500"/>
      <c r="K1086" t="s">
        <v>9004</v>
      </c>
    </row>
    <row r="1087" spans="9:11">
      <c r="I1087" s="500"/>
      <c r="K1087" t="s">
        <v>9005</v>
      </c>
    </row>
    <row r="1088" spans="9:11">
      <c r="I1088" s="500"/>
      <c r="K1088" t="s">
        <v>9006</v>
      </c>
    </row>
    <row r="1089" spans="9:11">
      <c r="I1089" s="500"/>
      <c r="K1089" t="s">
        <v>9007</v>
      </c>
    </row>
    <row r="1090" spans="9:11">
      <c r="I1090" s="500"/>
      <c r="K1090" t="s">
        <v>9008</v>
      </c>
    </row>
    <row r="1091" spans="9:11">
      <c r="I1091" s="500"/>
      <c r="K1091" t="s">
        <v>9009</v>
      </c>
    </row>
    <row r="1092" spans="9:11">
      <c r="I1092" s="500"/>
      <c r="K1092" t="s">
        <v>9010</v>
      </c>
    </row>
    <row r="1093" spans="9:11">
      <c r="I1093" s="500"/>
      <c r="K1093" t="s">
        <v>9011</v>
      </c>
    </row>
    <row r="1094" spans="9:11">
      <c r="I1094" s="500"/>
      <c r="K1094" t="s">
        <v>9012</v>
      </c>
    </row>
    <row r="1095" spans="9:11">
      <c r="I1095" s="500"/>
      <c r="K1095" t="s">
        <v>9013</v>
      </c>
    </row>
    <row r="1096" spans="9:11">
      <c r="I1096" s="500"/>
      <c r="K1096" t="s">
        <v>9014</v>
      </c>
    </row>
    <row r="1097" spans="9:11">
      <c r="I1097" s="500"/>
      <c r="K1097" t="s">
        <v>9015</v>
      </c>
    </row>
    <row r="1098" spans="9:11">
      <c r="I1098" s="500"/>
      <c r="K1098" t="s">
        <v>9016</v>
      </c>
    </row>
    <row r="1099" spans="9:11">
      <c r="I1099" s="500"/>
      <c r="K1099" t="s">
        <v>9017</v>
      </c>
    </row>
    <row r="1100" spans="9:11">
      <c r="I1100" s="500"/>
      <c r="K1100" t="s">
        <v>9018</v>
      </c>
    </row>
    <row r="1101" spans="9:11">
      <c r="I1101" s="500"/>
      <c r="K1101" t="s">
        <v>9019</v>
      </c>
    </row>
    <row r="1102" spans="9:11">
      <c r="I1102" s="500"/>
      <c r="K1102" t="s">
        <v>9020</v>
      </c>
    </row>
    <row r="1103" spans="9:11">
      <c r="I1103" s="500"/>
      <c r="K1103" t="s">
        <v>9021</v>
      </c>
    </row>
    <row r="1104" spans="9:11">
      <c r="I1104" s="500"/>
      <c r="K1104" t="s">
        <v>9022</v>
      </c>
    </row>
    <row r="1105" spans="9:11">
      <c r="I1105" s="500"/>
      <c r="K1105" t="s">
        <v>9023</v>
      </c>
    </row>
    <row r="1106" spans="9:11">
      <c r="I1106" s="500"/>
      <c r="K1106" t="s">
        <v>9024</v>
      </c>
    </row>
    <row r="1107" spans="9:11">
      <c r="I1107" s="500"/>
      <c r="K1107" t="s">
        <v>9025</v>
      </c>
    </row>
    <row r="1108" spans="9:11">
      <c r="I1108" s="500"/>
      <c r="K1108" t="s">
        <v>9026</v>
      </c>
    </row>
    <row r="1109" spans="9:11">
      <c r="I1109" s="500"/>
      <c r="K1109" t="s">
        <v>9027</v>
      </c>
    </row>
    <row r="1110" spans="9:11">
      <c r="I1110" s="500"/>
      <c r="K1110" t="s">
        <v>9028</v>
      </c>
    </row>
    <row r="1111" spans="9:11">
      <c r="I1111" s="500"/>
      <c r="K1111" t="s">
        <v>9029</v>
      </c>
    </row>
    <row r="1112" spans="9:11">
      <c r="I1112" s="500"/>
      <c r="K1112" t="s">
        <v>9030</v>
      </c>
    </row>
    <row r="1113" spans="9:11">
      <c r="I1113" s="500"/>
      <c r="K1113" t="s">
        <v>9031</v>
      </c>
    </row>
    <row r="1114" spans="9:11">
      <c r="I1114" s="500"/>
      <c r="K1114" t="s">
        <v>9032</v>
      </c>
    </row>
    <row r="1115" spans="9:11">
      <c r="I1115" s="500"/>
      <c r="K1115" t="s">
        <v>9033</v>
      </c>
    </row>
    <row r="1116" spans="9:11">
      <c r="I1116" s="500"/>
      <c r="K1116" t="s">
        <v>9034</v>
      </c>
    </row>
    <row r="1117" spans="9:11">
      <c r="I1117" s="500"/>
      <c r="K1117" t="s">
        <v>9035</v>
      </c>
    </row>
    <row r="1118" spans="9:11">
      <c r="I1118" s="500"/>
      <c r="K1118" t="s">
        <v>9036</v>
      </c>
    </row>
    <row r="1119" spans="9:11">
      <c r="I1119" s="500"/>
      <c r="K1119" t="s">
        <v>9037</v>
      </c>
    </row>
    <row r="1120" spans="9:11">
      <c r="I1120" s="500"/>
      <c r="K1120" t="s">
        <v>9038</v>
      </c>
    </row>
    <row r="1121" spans="9:11">
      <c r="I1121" s="500"/>
      <c r="K1121" t="s">
        <v>9039</v>
      </c>
    </row>
    <row r="1122" spans="9:11">
      <c r="I1122" s="500"/>
      <c r="K1122" t="s">
        <v>9040</v>
      </c>
    </row>
    <row r="1123" spans="9:11">
      <c r="I1123" s="500"/>
      <c r="K1123" t="s">
        <v>9041</v>
      </c>
    </row>
    <row r="1124" spans="9:11">
      <c r="I1124" s="500"/>
      <c r="K1124" t="s">
        <v>9042</v>
      </c>
    </row>
    <row r="1125" spans="9:11">
      <c r="I1125" s="500"/>
      <c r="K1125" t="s">
        <v>9043</v>
      </c>
    </row>
    <row r="1126" spans="9:11">
      <c r="I1126" s="500"/>
      <c r="K1126" t="s">
        <v>9044</v>
      </c>
    </row>
    <row r="1127" spans="9:11">
      <c r="I1127" s="500"/>
      <c r="K1127" t="s">
        <v>9045</v>
      </c>
    </row>
    <row r="1128" spans="9:11">
      <c r="I1128" s="500"/>
      <c r="K1128" t="s">
        <v>9046</v>
      </c>
    </row>
    <row r="1129" spans="9:11">
      <c r="I1129" s="500"/>
      <c r="K1129" t="s">
        <v>9047</v>
      </c>
    </row>
    <row r="1130" spans="9:11">
      <c r="I1130" s="500"/>
      <c r="K1130" t="s">
        <v>9048</v>
      </c>
    </row>
    <row r="1131" spans="9:11">
      <c r="I1131" s="500"/>
      <c r="K1131" t="s">
        <v>9049</v>
      </c>
    </row>
    <row r="1132" spans="9:11">
      <c r="I1132" s="500"/>
      <c r="K1132" t="s">
        <v>9050</v>
      </c>
    </row>
    <row r="1133" spans="9:11">
      <c r="I1133" s="500"/>
      <c r="K1133" t="s">
        <v>9051</v>
      </c>
    </row>
    <row r="1134" spans="9:11">
      <c r="I1134" s="500"/>
      <c r="K1134" t="s">
        <v>9052</v>
      </c>
    </row>
    <row r="1135" spans="9:11">
      <c r="I1135" s="500"/>
      <c r="K1135" t="s">
        <v>9053</v>
      </c>
    </row>
    <row r="1136" spans="9:11">
      <c r="I1136" s="500"/>
      <c r="K1136" t="s">
        <v>9054</v>
      </c>
    </row>
    <row r="1137" spans="9:11">
      <c r="I1137" s="500"/>
      <c r="K1137" t="s">
        <v>9055</v>
      </c>
    </row>
    <row r="1138" spans="9:11">
      <c r="I1138" s="500"/>
      <c r="K1138" t="s">
        <v>9056</v>
      </c>
    </row>
    <row r="1139" spans="9:11">
      <c r="I1139" s="500"/>
      <c r="K1139" t="s">
        <v>9057</v>
      </c>
    </row>
    <row r="1140" spans="9:11">
      <c r="I1140" s="500"/>
      <c r="K1140" t="s">
        <v>9058</v>
      </c>
    </row>
    <row r="1141" spans="9:11">
      <c r="I1141" s="500"/>
      <c r="K1141" t="s">
        <v>9059</v>
      </c>
    </row>
    <row r="1142" spans="9:11">
      <c r="I1142" s="500"/>
      <c r="K1142" t="s">
        <v>9060</v>
      </c>
    </row>
    <row r="1143" spans="9:11">
      <c r="I1143" s="500"/>
      <c r="K1143" t="s">
        <v>9061</v>
      </c>
    </row>
    <row r="1144" spans="9:11">
      <c r="I1144" s="500"/>
      <c r="K1144" t="s">
        <v>9062</v>
      </c>
    </row>
    <row r="1145" spans="9:11">
      <c r="I1145" s="500"/>
      <c r="K1145" t="s">
        <v>9063</v>
      </c>
    </row>
    <row r="1146" spans="9:11">
      <c r="I1146" s="500"/>
      <c r="K1146" t="s">
        <v>9064</v>
      </c>
    </row>
    <row r="1147" spans="9:11">
      <c r="I1147" s="500"/>
      <c r="K1147" t="s">
        <v>9065</v>
      </c>
    </row>
    <row r="1148" spans="9:11">
      <c r="I1148" s="500"/>
      <c r="K1148" t="s">
        <v>9066</v>
      </c>
    </row>
    <row r="1149" spans="9:11">
      <c r="I1149" s="500"/>
      <c r="K1149" t="s">
        <v>9067</v>
      </c>
    </row>
    <row r="1150" spans="9:11">
      <c r="I1150" s="500"/>
      <c r="K1150" t="s">
        <v>9068</v>
      </c>
    </row>
    <row r="1151" spans="9:11">
      <c r="I1151" s="500"/>
      <c r="K1151" t="s">
        <v>9069</v>
      </c>
    </row>
    <row r="1152" spans="9:11">
      <c r="I1152" s="500"/>
      <c r="K1152" t="s">
        <v>9070</v>
      </c>
    </row>
    <row r="1153" spans="9:11">
      <c r="I1153" s="500"/>
      <c r="K1153" t="s">
        <v>9071</v>
      </c>
    </row>
    <row r="1154" spans="9:11">
      <c r="I1154" s="500"/>
      <c r="K1154" t="s">
        <v>9072</v>
      </c>
    </row>
    <row r="1155" spans="9:11">
      <c r="I1155" s="500"/>
      <c r="K1155" t="s">
        <v>9073</v>
      </c>
    </row>
    <row r="1156" spans="9:11">
      <c r="I1156" s="500"/>
      <c r="K1156" t="s">
        <v>9074</v>
      </c>
    </row>
    <row r="1157" spans="9:11">
      <c r="I1157" s="500"/>
      <c r="K1157" t="s">
        <v>9075</v>
      </c>
    </row>
    <row r="1158" spans="9:11">
      <c r="I1158" s="500"/>
      <c r="K1158" t="s">
        <v>9076</v>
      </c>
    </row>
    <row r="1159" spans="9:11">
      <c r="I1159" s="500"/>
      <c r="K1159" t="s">
        <v>9077</v>
      </c>
    </row>
    <row r="1160" spans="9:11">
      <c r="I1160" s="500"/>
      <c r="K1160" t="s">
        <v>9078</v>
      </c>
    </row>
    <row r="1161" spans="9:11">
      <c r="I1161" s="500"/>
      <c r="K1161" t="s">
        <v>9079</v>
      </c>
    </row>
    <row r="1162" spans="9:11">
      <c r="I1162" s="500"/>
      <c r="K1162" t="s">
        <v>9080</v>
      </c>
    </row>
    <row r="1163" spans="9:11">
      <c r="I1163" s="500"/>
      <c r="K1163" t="s">
        <v>9081</v>
      </c>
    </row>
    <row r="1164" spans="9:11">
      <c r="I1164" s="500"/>
      <c r="K1164" t="s">
        <v>9082</v>
      </c>
    </row>
    <row r="1165" spans="9:11">
      <c r="I1165" s="500"/>
      <c r="K1165" t="s">
        <v>9083</v>
      </c>
    </row>
    <row r="1166" spans="9:11">
      <c r="I1166" s="500"/>
      <c r="K1166" t="s">
        <v>9084</v>
      </c>
    </row>
    <row r="1167" spans="9:11">
      <c r="I1167" s="500"/>
      <c r="K1167" t="s">
        <v>9085</v>
      </c>
    </row>
    <row r="1168" spans="9:11">
      <c r="I1168" s="500"/>
      <c r="K1168" t="s">
        <v>9086</v>
      </c>
    </row>
    <row r="1169" spans="9:11">
      <c r="I1169" s="500"/>
      <c r="K1169" t="s">
        <v>9087</v>
      </c>
    </row>
    <row r="1170" spans="9:11">
      <c r="I1170" s="500"/>
      <c r="K1170" t="s">
        <v>9088</v>
      </c>
    </row>
    <row r="1171" spans="9:11">
      <c r="I1171" s="500"/>
      <c r="K1171" t="s">
        <v>9089</v>
      </c>
    </row>
    <row r="1172" spans="9:11">
      <c r="I1172" s="500"/>
      <c r="K1172" t="s">
        <v>9090</v>
      </c>
    </row>
    <row r="1173" spans="9:11">
      <c r="I1173" s="500"/>
      <c r="K1173" t="s">
        <v>9091</v>
      </c>
    </row>
    <row r="1174" spans="9:11">
      <c r="I1174" s="500"/>
      <c r="K1174" t="s">
        <v>9092</v>
      </c>
    </row>
    <row r="1175" spans="9:11">
      <c r="I1175" s="500"/>
      <c r="K1175" t="s">
        <v>9093</v>
      </c>
    </row>
    <row r="1176" spans="9:11">
      <c r="I1176" s="500"/>
      <c r="K1176" t="s">
        <v>9094</v>
      </c>
    </row>
    <row r="1177" spans="9:11">
      <c r="I1177" s="500"/>
      <c r="K1177" t="s">
        <v>9095</v>
      </c>
    </row>
    <row r="1178" spans="9:11">
      <c r="I1178" s="500"/>
      <c r="K1178" t="s">
        <v>9096</v>
      </c>
    </row>
    <row r="1179" spans="9:11">
      <c r="I1179" s="500"/>
      <c r="K1179" t="s">
        <v>9097</v>
      </c>
    </row>
    <row r="1180" spans="9:11">
      <c r="I1180" s="500"/>
      <c r="K1180" t="s">
        <v>9098</v>
      </c>
    </row>
    <row r="1181" spans="9:11">
      <c r="I1181" s="500"/>
      <c r="K1181" t="s">
        <v>9099</v>
      </c>
    </row>
    <row r="1182" spans="9:11">
      <c r="I1182" s="500"/>
      <c r="K1182" t="s">
        <v>9100</v>
      </c>
    </row>
    <row r="1183" spans="9:11">
      <c r="I1183" s="500"/>
      <c r="K1183" t="s">
        <v>9101</v>
      </c>
    </row>
    <row r="1184" spans="9:11">
      <c r="I1184" s="500"/>
      <c r="K1184" t="s">
        <v>9102</v>
      </c>
    </row>
    <row r="1185" spans="9:11">
      <c r="I1185" s="500"/>
      <c r="K1185" t="s">
        <v>9103</v>
      </c>
    </row>
    <row r="1186" spans="9:11">
      <c r="I1186" s="500"/>
      <c r="K1186" t="s">
        <v>9104</v>
      </c>
    </row>
    <row r="1187" spans="9:11">
      <c r="I1187" s="500"/>
      <c r="K1187" t="s">
        <v>9105</v>
      </c>
    </row>
    <row r="1188" spans="9:11">
      <c r="I1188" s="500"/>
      <c r="K1188" t="s">
        <v>9106</v>
      </c>
    </row>
    <row r="1189" spans="9:11">
      <c r="I1189" s="500"/>
      <c r="K1189" t="s">
        <v>9107</v>
      </c>
    </row>
    <row r="1190" spans="9:11">
      <c r="I1190" s="500"/>
      <c r="K1190" t="s">
        <v>9108</v>
      </c>
    </row>
    <row r="1191" spans="9:11">
      <c r="I1191" s="500"/>
      <c r="K1191" t="s">
        <v>9109</v>
      </c>
    </row>
    <row r="1192" spans="9:11">
      <c r="I1192" s="500"/>
      <c r="K1192" t="s">
        <v>9110</v>
      </c>
    </row>
    <row r="1193" spans="9:11">
      <c r="I1193" s="500"/>
      <c r="K1193" t="s">
        <v>9111</v>
      </c>
    </row>
    <row r="1194" spans="9:11">
      <c r="I1194" s="500"/>
      <c r="K1194" t="s">
        <v>9112</v>
      </c>
    </row>
    <row r="1195" spans="9:11">
      <c r="I1195" s="500"/>
      <c r="K1195" t="s">
        <v>9113</v>
      </c>
    </row>
    <row r="1196" spans="9:11">
      <c r="I1196" s="500"/>
      <c r="K1196" t="s">
        <v>9114</v>
      </c>
    </row>
    <row r="1197" spans="9:11">
      <c r="I1197" s="500"/>
      <c r="K1197" t="s">
        <v>9115</v>
      </c>
    </row>
    <row r="1198" spans="9:11">
      <c r="I1198" s="500"/>
      <c r="K1198" t="s">
        <v>9116</v>
      </c>
    </row>
    <row r="1199" spans="9:11">
      <c r="I1199" s="500"/>
      <c r="K1199" t="s">
        <v>9117</v>
      </c>
    </row>
    <row r="1200" spans="9:11">
      <c r="I1200" s="500"/>
      <c r="K1200" t="s">
        <v>9118</v>
      </c>
    </row>
    <row r="1201" spans="9:11">
      <c r="I1201" s="500"/>
      <c r="K1201" t="s">
        <v>9119</v>
      </c>
    </row>
    <row r="1202" spans="9:11">
      <c r="I1202" s="500"/>
      <c r="K1202" t="s">
        <v>9120</v>
      </c>
    </row>
    <row r="1203" spans="9:11">
      <c r="I1203" s="500"/>
      <c r="K1203" t="s">
        <v>9121</v>
      </c>
    </row>
    <row r="1204" spans="9:11">
      <c r="I1204" s="500"/>
      <c r="K1204" t="s">
        <v>9122</v>
      </c>
    </row>
    <row r="1205" spans="9:11">
      <c r="I1205" s="500"/>
      <c r="K1205" t="s">
        <v>9123</v>
      </c>
    </row>
    <row r="1206" spans="9:11">
      <c r="I1206" s="500"/>
      <c r="K1206" t="s">
        <v>9124</v>
      </c>
    </row>
    <row r="1207" spans="9:11">
      <c r="I1207" s="500"/>
      <c r="K1207" t="s">
        <v>9125</v>
      </c>
    </row>
    <row r="1208" spans="9:11">
      <c r="I1208" s="500"/>
      <c r="K1208" t="s">
        <v>9126</v>
      </c>
    </row>
    <row r="1209" spans="9:11">
      <c r="I1209" s="500"/>
      <c r="K1209" t="s">
        <v>9127</v>
      </c>
    </row>
    <row r="1210" spans="9:11">
      <c r="I1210" s="500"/>
      <c r="K1210" t="s">
        <v>9128</v>
      </c>
    </row>
    <row r="1211" spans="9:11">
      <c r="I1211" s="500"/>
      <c r="K1211" t="s">
        <v>9129</v>
      </c>
    </row>
    <row r="1212" spans="9:11">
      <c r="I1212" s="500"/>
      <c r="K1212" t="s">
        <v>9130</v>
      </c>
    </row>
    <row r="1213" spans="9:11">
      <c r="I1213" s="500"/>
      <c r="K1213" t="s">
        <v>9131</v>
      </c>
    </row>
    <row r="1214" spans="9:11">
      <c r="I1214" s="500"/>
      <c r="K1214" t="s">
        <v>9132</v>
      </c>
    </row>
    <row r="1215" spans="9:11">
      <c r="I1215" s="500"/>
      <c r="K1215" t="s">
        <v>9133</v>
      </c>
    </row>
    <row r="1216" spans="9:11">
      <c r="I1216" s="500"/>
      <c r="K1216" t="s">
        <v>9134</v>
      </c>
    </row>
    <row r="1217" spans="9:11">
      <c r="I1217" s="500"/>
      <c r="K1217" t="s">
        <v>9135</v>
      </c>
    </row>
    <row r="1218" spans="9:11">
      <c r="I1218" s="500"/>
      <c r="K1218" t="s">
        <v>9136</v>
      </c>
    </row>
    <row r="1219" spans="9:11">
      <c r="I1219" s="500"/>
      <c r="K1219" t="s">
        <v>9137</v>
      </c>
    </row>
    <row r="1220" spans="9:11">
      <c r="I1220" s="500"/>
      <c r="K1220" t="s">
        <v>9138</v>
      </c>
    </row>
    <row r="1221" spans="9:11">
      <c r="I1221" s="500"/>
      <c r="K1221" t="s">
        <v>9139</v>
      </c>
    </row>
    <row r="1222" spans="9:11">
      <c r="I1222" s="500"/>
      <c r="K1222" t="s">
        <v>9140</v>
      </c>
    </row>
    <row r="1223" spans="9:11">
      <c r="I1223" s="500"/>
      <c r="K1223" t="s">
        <v>9141</v>
      </c>
    </row>
    <row r="1224" spans="9:11">
      <c r="I1224" s="500"/>
      <c r="K1224" t="s">
        <v>9142</v>
      </c>
    </row>
    <row r="1225" spans="9:11">
      <c r="I1225" s="500"/>
      <c r="K1225" t="s">
        <v>9143</v>
      </c>
    </row>
    <row r="1226" spans="9:11">
      <c r="I1226" s="500"/>
      <c r="K1226" t="s">
        <v>9144</v>
      </c>
    </row>
    <row r="1227" spans="9:11">
      <c r="I1227" s="500"/>
      <c r="K1227" t="s">
        <v>9145</v>
      </c>
    </row>
    <row r="1228" spans="9:11">
      <c r="I1228" s="500"/>
      <c r="K1228" t="s">
        <v>9146</v>
      </c>
    </row>
    <row r="1229" spans="9:11">
      <c r="I1229" s="500"/>
      <c r="K1229" t="s">
        <v>9147</v>
      </c>
    </row>
    <row r="1230" spans="9:11">
      <c r="I1230" s="500"/>
      <c r="K1230" t="s">
        <v>9148</v>
      </c>
    </row>
    <row r="1231" spans="9:11">
      <c r="I1231" s="500"/>
      <c r="K1231" t="s">
        <v>9149</v>
      </c>
    </row>
    <row r="1232" spans="9:11">
      <c r="I1232" s="500"/>
      <c r="K1232" t="s">
        <v>9150</v>
      </c>
    </row>
    <row r="1233" spans="9:11">
      <c r="I1233" s="500"/>
      <c r="K1233" t="s">
        <v>9151</v>
      </c>
    </row>
    <row r="1234" spans="9:11">
      <c r="I1234" s="500"/>
      <c r="K1234" t="s">
        <v>9152</v>
      </c>
    </row>
    <row r="1235" spans="9:11">
      <c r="I1235" s="500"/>
      <c r="K1235" t="s">
        <v>9153</v>
      </c>
    </row>
    <row r="1236" spans="9:11">
      <c r="I1236" s="500"/>
      <c r="K1236" t="s">
        <v>9154</v>
      </c>
    </row>
    <row r="1237" spans="9:11">
      <c r="I1237" s="500"/>
      <c r="K1237" t="s">
        <v>9155</v>
      </c>
    </row>
    <row r="1238" spans="9:11">
      <c r="I1238" s="500"/>
      <c r="K1238" t="s">
        <v>9156</v>
      </c>
    </row>
    <row r="1239" spans="9:11">
      <c r="I1239" s="500"/>
      <c r="K1239" t="s">
        <v>9157</v>
      </c>
    </row>
    <row r="1240" spans="9:11">
      <c r="I1240" s="500"/>
      <c r="K1240" t="s">
        <v>9158</v>
      </c>
    </row>
    <row r="1241" spans="9:11">
      <c r="I1241" s="500"/>
      <c r="K1241" t="s">
        <v>9159</v>
      </c>
    </row>
    <row r="1242" spans="9:11">
      <c r="I1242" s="500"/>
      <c r="K1242" t="s">
        <v>9160</v>
      </c>
    </row>
    <row r="1243" spans="9:11">
      <c r="I1243" s="500"/>
      <c r="K1243" t="s">
        <v>9161</v>
      </c>
    </row>
    <row r="1244" spans="9:11">
      <c r="I1244" s="500"/>
      <c r="K1244" t="s">
        <v>9162</v>
      </c>
    </row>
    <row r="1245" spans="9:11">
      <c r="I1245" s="500"/>
      <c r="K1245" t="s">
        <v>9163</v>
      </c>
    </row>
    <row r="1246" spans="9:11">
      <c r="I1246" s="500"/>
      <c r="K1246" t="s">
        <v>9164</v>
      </c>
    </row>
    <row r="1247" spans="9:11">
      <c r="I1247" s="500"/>
      <c r="K1247" t="s">
        <v>9165</v>
      </c>
    </row>
    <row r="1248" spans="9:11">
      <c r="I1248" s="500"/>
      <c r="K1248" t="s">
        <v>9166</v>
      </c>
    </row>
    <row r="1249" spans="9:11">
      <c r="I1249" s="500"/>
      <c r="K1249" t="s">
        <v>9167</v>
      </c>
    </row>
    <row r="1250" spans="9:11">
      <c r="I1250" s="500"/>
      <c r="K1250" t="s">
        <v>9168</v>
      </c>
    </row>
    <row r="1251" spans="9:11">
      <c r="I1251" s="500"/>
      <c r="K1251" t="s">
        <v>9169</v>
      </c>
    </row>
    <row r="1252" spans="9:11">
      <c r="I1252" s="500"/>
      <c r="K1252" t="s">
        <v>9170</v>
      </c>
    </row>
    <row r="1253" spans="9:11">
      <c r="I1253" s="500"/>
      <c r="K1253" t="s">
        <v>9171</v>
      </c>
    </row>
    <row r="1254" spans="9:11">
      <c r="I1254" s="500"/>
      <c r="K1254" t="s">
        <v>9172</v>
      </c>
    </row>
    <row r="1255" spans="9:11">
      <c r="I1255" s="500"/>
      <c r="K1255" t="s">
        <v>9173</v>
      </c>
    </row>
    <row r="1256" spans="9:11">
      <c r="I1256" s="500"/>
      <c r="K1256" t="s">
        <v>9174</v>
      </c>
    </row>
    <row r="1257" spans="9:11">
      <c r="I1257" s="500"/>
      <c r="K1257" t="s">
        <v>9175</v>
      </c>
    </row>
    <row r="1258" spans="9:11">
      <c r="I1258" s="500"/>
      <c r="K1258" t="s">
        <v>9176</v>
      </c>
    </row>
    <row r="1259" spans="9:11">
      <c r="I1259" s="500"/>
      <c r="K1259" t="s">
        <v>9177</v>
      </c>
    </row>
    <row r="1260" spans="9:11">
      <c r="I1260" s="500"/>
      <c r="K1260" t="s">
        <v>9178</v>
      </c>
    </row>
    <row r="1261" spans="9:11">
      <c r="I1261" s="500"/>
      <c r="K1261" t="s">
        <v>9179</v>
      </c>
    </row>
    <row r="1262" spans="9:11">
      <c r="I1262" s="500"/>
      <c r="K1262" t="s">
        <v>9180</v>
      </c>
    </row>
    <row r="1263" spans="9:11">
      <c r="I1263" s="500"/>
      <c r="K1263" t="s">
        <v>9181</v>
      </c>
    </row>
    <row r="1264" spans="9:11">
      <c r="I1264" s="500"/>
      <c r="K1264" t="s">
        <v>9182</v>
      </c>
    </row>
    <row r="1265" spans="9:11">
      <c r="I1265" s="500"/>
      <c r="K1265" t="s">
        <v>9183</v>
      </c>
    </row>
    <row r="1266" spans="9:11">
      <c r="I1266" s="500"/>
      <c r="K1266" t="s">
        <v>9184</v>
      </c>
    </row>
    <row r="1267" spans="9:11">
      <c r="I1267" s="500"/>
      <c r="K1267" t="s">
        <v>9185</v>
      </c>
    </row>
    <row r="1268" spans="9:11">
      <c r="I1268" s="500"/>
      <c r="K1268" t="s">
        <v>9186</v>
      </c>
    </row>
    <row r="1269" spans="9:11">
      <c r="I1269" s="500"/>
      <c r="K1269" t="s">
        <v>9187</v>
      </c>
    </row>
    <row r="1270" spans="9:11">
      <c r="I1270" s="500"/>
      <c r="K1270" t="s">
        <v>9188</v>
      </c>
    </row>
    <row r="1271" spans="9:11">
      <c r="I1271" s="500"/>
      <c r="K1271" t="s">
        <v>9189</v>
      </c>
    </row>
    <row r="1272" spans="9:11">
      <c r="I1272" s="500"/>
      <c r="K1272" t="s">
        <v>9190</v>
      </c>
    </row>
    <row r="1273" spans="9:11">
      <c r="I1273" s="500"/>
      <c r="K1273" t="s">
        <v>9191</v>
      </c>
    </row>
    <row r="1274" spans="9:11">
      <c r="I1274" s="500"/>
      <c r="K1274" t="s">
        <v>9192</v>
      </c>
    </row>
    <row r="1275" spans="9:11">
      <c r="I1275" s="500"/>
      <c r="K1275" t="s">
        <v>9193</v>
      </c>
    </row>
    <row r="1276" spans="9:11">
      <c r="I1276" s="500"/>
      <c r="K1276" t="s">
        <v>9194</v>
      </c>
    </row>
    <row r="1277" spans="9:11">
      <c r="I1277" s="500"/>
      <c r="K1277" t="s">
        <v>9195</v>
      </c>
    </row>
    <row r="1278" spans="9:11">
      <c r="I1278" s="500"/>
      <c r="K1278" t="s">
        <v>9196</v>
      </c>
    </row>
    <row r="1279" spans="9:11">
      <c r="I1279" s="500"/>
      <c r="K1279" t="s">
        <v>9197</v>
      </c>
    </row>
    <row r="1280" spans="9:11">
      <c r="I1280" s="500"/>
      <c r="K1280" t="s">
        <v>9198</v>
      </c>
    </row>
    <row r="1281" spans="9:11">
      <c r="I1281" s="500"/>
      <c r="K1281" t="s">
        <v>9199</v>
      </c>
    </row>
    <row r="1282" spans="9:11">
      <c r="I1282" s="500"/>
      <c r="K1282" t="s">
        <v>9200</v>
      </c>
    </row>
    <row r="1283" spans="9:11">
      <c r="I1283" s="500"/>
      <c r="K1283" t="s">
        <v>9201</v>
      </c>
    </row>
    <row r="1284" spans="9:11">
      <c r="I1284" s="500"/>
      <c r="K1284" t="s">
        <v>9202</v>
      </c>
    </row>
    <row r="1285" spans="9:11">
      <c r="I1285" s="500"/>
      <c r="K1285" t="s">
        <v>9203</v>
      </c>
    </row>
    <row r="1286" spans="9:11">
      <c r="I1286" s="500"/>
      <c r="K1286" t="s">
        <v>9204</v>
      </c>
    </row>
    <row r="1287" spans="9:11">
      <c r="I1287" s="500"/>
      <c r="K1287" t="s">
        <v>9205</v>
      </c>
    </row>
    <row r="1288" spans="9:11">
      <c r="I1288" s="500"/>
      <c r="K1288" t="s">
        <v>9206</v>
      </c>
    </row>
    <row r="1289" spans="9:11">
      <c r="I1289" s="500"/>
      <c r="K1289" t="s">
        <v>9207</v>
      </c>
    </row>
    <row r="1290" spans="9:11">
      <c r="I1290" s="500"/>
      <c r="K1290" t="s">
        <v>9208</v>
      </c>
    </row>
    <row r="1291" spans="9:11">
      <c r="I1291" s="500"/>
      <c r="K1291" t="s">
        <v>9209</v>
      </c>
    </row>
    <row r="1292" spans="9:11">
      <c r="I1292" s="500"/>
      <c r="K1292" t="s">
        <v>9210</v>
      </c>
    </row>
    <row r="1293" spans="9:11">
      <c r="I1293" s="500"/>
      <c r="K1293" t="s">
        <v>9211</v>
      </c>
    </row>
    <row r="1294" spans="9:11">
      <c r="I1294" s="500"/>
      <c r="K1294" t="s">
        <v>9212</v>
      </c>
    </row>
    <row r="1295" spans="9:11">
      <c r="I1295" s="500"/>
      <c r="K1295" t="s">
        <v>9213</v>
      </c>
    </row>
    <row r="1296" spans="9:11">
      <c r="I1296" s="500"/>
      <c r="K1296" t="s">
        <v>9214</v>
      </c>
    </row>
    <row r="1297" spans="9:11">
      <c r="I1297" s="500"/>
      <c r="K1297" t="s">
        <v>9215</v>
      </c>
    </row>
    <row r="1298" spans="9:11">
      <c r="I1298" s="500"/>
      <c r="K1298" t="s">
        <v>9216</v>
      </c>
    </row>
    <row r="1299" spans="9:11">
      <c r="I1299" s="500"/>
      <c r="K1299" t="s">
        <v>9217</v>
      </c>
    </row>
    <row r="1300" spans="9:11">
      <c r="I1300" s="500"/>
      <c r="K1300" t="s">
        <v>9218</v>
      </c>
    </row>
    <row r="1301" spans="9:11">
      <c r="I1301" s="500"/>
      <c r="K1301" t="s">
        <v>9219</v>
      </c>
    </row>
    <row r="1302" spans="9:11">
      <c r="I1302" s="500"/>
      <c r="K1302" t="s">
        <v>9220</v>
      </c>
    </row>
    <row r="1303" spans="9:11">
      <c r="I1303" s="500"/>
      <c r="K1303" t="s">
        <v>9221</v>
      </c>
    </row>
    <row r="1304" spans="9:11">
      <c r="I1304" s="500"/>
      <c r="K1304" t="s">
        <v>9222</v>
      </c>
    </row>
    <row r="1305" spans="9:11">
      <c r="I1305" s="500"/>
      <c r="K1305" t="s">
        <v>9223</v>
      </c>
    </row>
    <row r="1306" spans="9:11">
      <c r="I1306" s="500"/>
      <c r="K1306" t="s">
        <v>9224</v>
      </c>
    </row>
    <row r="1307" spans="9:11">
      <c r="I1307" s="500"/>
      <c r="K1307" t="s">
        <v>9225</v>
      </c>
    </row>
    <row r="1308" spans="9:11">
      <c r="I1308" s="500"/>
      <c r="K1308" t="s">
        <v>9226</v>
      </c>
    </row>
    <row r="1309" spans="9:11">
      <c r="I1309" s="500"/>
      <c r="K1309" t="s">
        <v>9227</v>
      </c>
    </row>
    <row r="1310" spans="9:11">
      <c r="I1310" s="500"/>
      <c r="K1310" t="s">
        <v>9228</v>
      </c>
    </row>
    <row r="1311" spans="9:11">
      <c r="I1311" s="500"/>
      <c r="K1311" t="s">
        <v>9229</v>
      </c>
    </row>
    <row r="1312" spans="9:11">
      <c r="I1312" s="500"/>
      <c r="K1312" t="s">
        <v>9230</v>
      </c>
    </row>
    <row r="1313" spans="9:11">
      <c r="I1313" s="500"/>
      <c r="K1313" t="s">
        <v>9231</v>
      </c>
    </row>
    <row r="1314" spans="9:11">
      <c r="I1314" s="500"/>
      <c r="K1314" t="s">
        <v>9232</v>
      </c>
    </row>
    <row r="1315" spans="9:11">
      <c r="I1315" s="500"/>
      <c r="K1315" t="s">
        <v>9233</v>
      </c>
    </row>
    <row r="1316" spans="9:11">
      <c r="I1316" s="500"/>
      <c r="K1316" t="s">
        <v>9234</v>
      </c>
    </row>
    <row r="1317" spans="9:11">
      <c r="I1317" s="500"/>
      <c r="K1317" t="s">
        <v>9235</v>
      </c>
    </row>
    <row r="1318" spans="9:11">
      <c r="I1318" s="500"/>
      <c r="K1318" t="s">
        <v>9236</v>
      </c>
    </row>
    <row r="1319" spans="9:11">
      <c r="I1319" s="500"/>
      <c r="K1319" t="s">
        <v>9237</v>
      </c>
    </row>
    <row r="1320" spans="9:11">
      <c r="I1320" s="500"/>
      <c r="K1320" t="s">
        <v>9238</v>
      </c>
    </row>
    <row r="1321" spans="9:11">
      <c r="I1321" s="500"/>
      <c r="K1321" t="s">
        <v>9239</v>
      </c>
    </row>
    <row r="1322" spans="9:11">
      <c r="I1322" s="500"/>
      <c r="K1322" t="s">
        <v>9240</v>
      </c>
    </row>
    <row r="1323" spans="9:11">
      <c r="I1323" s="500"/>
      <c r="K1323" t="s">
        <v>9241</v>
      </c>
    </row>
    <row r="1324" spans="9:11">
      <c r="I1324" s="500"/>
      <c r="K1324" t="s">
        <v>9242</v>
      </c>
    </row>
    <row r="1325" spans="9:11">
      <c r="I1325" s="500"/>
      <c r="K1325" t="s">
        <v>9243</v>
      </c>
    </row>
    <row r="1326" spans="9:11">
      <c r="I1326" s="500"/>
      <c r="K1326" t="s">
        <v>9244</v>
      </c>
    </row>
    <row r="1327" spans="9:11">
      <c r="I1327" s="500"/>
      <c r="K1327" t="s">
        <v>9245</v>
      </c>
    </row>
    <row r="1328" spans="9:11">
      <c r="I1328" s="500"/>
      <c r="K1328" t="s">
        <v>9246</v>
      </c>
    </row>
    <row r="1329" spans="9:11">
      <c r="I1329" s="500"/>
      <c r="K1329" t="s">
        <v>9247</v>
      </c>
    </row>
    <row r="1330" spans="9:11">
      <c r="I1330" s="500"/>
      <c r="K1330" t="s">
        <v>9248</v>
      </c>
    </row>
    <row r="1331" spans="9:11">
      <c r="I1331" s="500"/>
      <c r="K1331" t="s">
        <v>9249</v>
      </c>
    </row>
    <row r="1332" spans="9:11">
      <c r="I1332" s="500"/>
      <c r="K1332" t="s">
        <v>9250</v>
      </c>
    </row>
    <row r="1333" spans="9:11">
      <c r="I1333" s="500"/>
      <c r="K1333" t="s">
        <v>9251</v>
      </c>
    </row>
    <row r="1334" spans="9:11">
      <c r="I1334" s="500"/>
      <c r="K1334" t="s">
        <v>9252</v>
      </c>
    </row>
    <row r="1335" spans="9:11">
      <c r="I1335" s="500"/>
      <c r="K1335" t="s">
        <v>9253</v>
      </c>
    </row>
    <row r="1336" spans="9:11">
      <c r="I1336" s="500"/>
      <c r="K1336" t="s">
        <v>9254</v>
      </c>
    </row>
    <row r="1337" spans="9:11">
      <c r="I1337" s="500"/>
      <c r="K1337" t="s">
        <v>9255</v>
      </c>
    </row>
    <row r="1338" spans="9:11">
      <c r="I1338" s="500"/>
      <c r="K1338" t="s">
        <v>9256</v>
      </c>
    </row>
    <row r="1339" spans="9:11">
      <c r="I1339" s="500"/>
      <c r="K1339" t="s">
        <v>9257</v>
      </c>
    </row>
    <row r="1340" spans="9:11">
      <c r="I1340" s="500"/>
      <c r="K1340" t="s">
        <v>9258</v>
      </c>
    </row>
    <row r="1341" spans="9:11">
      <c r="I1341" s="500"/>
      <c r="K1341" t="s">
        <v>9259</v>
      </c>
    </row>
    <row r="1342" spans="9:11">
      <c r="I1342" s="500"/>
      <c r="K1342" t="s">
        <v>9260</v>
      </c>
    </row>
    <row r="1343" spans="9:11">
      <c r="I1343" s="500"/>
      <c r="K1343" t="s">
        <v>9261</v>
      </c>
    </row>
    <row r="1344" spans="9:11">
      <c r="I1344" s="500"/>
      <c r="K1344" t="s">
        <v>9262</v>
      </c>
    </row>
    <row r="1345" spans="9:11">
      <c r="I1345" s="500"/>
      <c r="K1345" t="s">
        <v>9263</v>
      </c>
    </row>
    <row r="1346" spans="9:11">
      <c r="I1346" s="500"/>
      <c r="K1346" t="s">
        <v>9264</v>
      </c>
    </row>
    <row r="1347" spans="9:11">
      <c r="I1347" s="500"/>
      <c r="K1347" t="s">
        <v>9265</v>
      </c>
    </row>
    <row r="1348" spans="9:11">
      <c r="I1348" s="500"/>
      <c r="K1348" t="s">
        <v>9266</v>
      </c>
    </row>
    <row r="1349" spans="9:11">
      <c r="I1349" s="500"/>
      <c r="K1349" t="s">
        <v>9267</v>
      </c>
    </row>
    <row r="1350" spans="9:11">
      <c r="I1350" s="500"/>
      <c r="K1350" t="s">
        <v>9268</v>
      </c>
    </row>
    <row r="1351" spans="9:11">
      <c r="I1351" s="500"/>
      <c r="K1351" t="s">
        <v>9269</v>
      </c>
    </row>
    <row r="1352" spans="9:11">
      <c r="I1352" s="500"/>
      <c r="K1352" t="s">
        <v>9270</v>
      </c>
    </row>
    <row r="1353" spans="9:11">
      <c r="I1353" s="500"/>
      <c r="K1353" t="s">
        <v>9271</v>
      </c>
    </row>
    <row r="1354" spans="9:11">
      <c r="I1354" s="500"/>
      <c r="K1354" t="s">
        <v>9272</v>
      </c>
    </row>
    <row r="1355" spans="9:11">
      <c r="I1355" s="500"/>
      <c r="K1355" t="s">
        <v>9273</v>
      </c>
    </row>
    <row r="1356" spans="9:11">
      <c r="I1356" s="500"/>
      <c r="K1356" t="s">
        <v>9274</v>
      </c>
    </row>
    <row r="1357" spans="9:11">
      <c r="I1357" s="500"/>
      <c r="K1357" t="s">
        <v>9275</v>
      </c>
    </row>
    <row r="1358" spans="9:11">
      <c r="I1358" s="500"/>
      <c r="K1358" t="s">
        <v>9276</v>
      </c>
    </row>
    <row r="1359" spans="9:11">
      <c r="I1359" s="500"/>
      <c r="K1359" t="s">
        <v>9277</v>
      </c>
    </row>
    <row r="1360" spans="9:11">
      <c r="I1360" s="500"/>
      <c r="K1360" t="s">
        <v>9278</v>
      </c>
    </row>
    <row r="1361" spans="9:11">
      <c r="I1361" s="500"/>
      <c r="K1361" t="s">
        <v>9279</v>
      </c>
    </row>
    <row r="1362" spans="9:11">
      <c r="I1362" s="500"/>
      <c r="K1362" t="s">
        <v>9280</v>
      </c>
    </row>
    <row r="1363" spans="9:11">
      <c r="I1363" s="500"/>
      <c r="K1363" t="s">
        <v>9281</v>
      </c>
    </row>
    <row r="1364" spans="9:11">
      <c r="I1364" s="500"/>
      <c r="K1364" t="s">
        <v>9282</v>
      </c>
    </row>
    <row r="1365" spans="9:11">
      <c r="I1365" s="500"/>
      <c r="K1365" t="s">
        <v>9283</v>
      </c>
    </row>
    <row r="1366" spans="9:11">
      <c r="I1366" s="500"/>
      <c r="K1366" t="s">
        <v>9284</v>
      </c>
    </row>
    <row r="1367" spans="9:11">
      <c r="I1367" s="500"/>
      <c r="K1367" t="s">
        <v>9285</v>
      </c>
    </row>
    <row r="1368" spans="9:11">
      <c r="I1368" s="500"/>
      <c r="K1368" t="s">
        <v>9286</v>
      </c>
    </row>
    <row r="1369" spans="9:11">
      <c r="I1369" s="500"/>
      <c r="K1369" t="s">
        <v>9287</v>
      </c>
    </row>
    <row r="1370" spans="9:11">
      <c r="I1370" s="500"/>
      <c r="K1370" t="s">
        <v>9288</v>
      </c>
    </row>
    <row r="1371" spans="9:11">
      <c r="I1371" s="500"/>
      <c r="K1371" t="s">
        <v>9289</v>
      </c>
    </row>
    <row r="1372" spans="9:11">
      <c r="I1372" s="500"/>
      <c r="K1372" t="s">
        <v>9290</v>
      </c>
    </row>
    <row r="1373" spans="9:11">
      <c r="I1373" s="500"/>
      <c r="K1373" t="s">
        <v>9291</v>
      </c>
    </row>
    <row r="1374" spans="9:11">
      <c r="I1374" s="500"/>
      <c r="K1374" t="s">
        <v>9292</v>
      </c>
    </row>
    <row r="1375" spans="9:11">
      <c r="I1375" s="500"/>
      <c r="K1375" t="s">
        <v>9293</v>
      </c>
    </row>
    <row r="1376" spans="9:11">
      <c r="I1376" s="500"/>
      <c r="K1376" t="s">
        <v>9294</v>
      </c>
    </row>
    <row r="1377" spans="9:11">
      <c r="I1377" s="500"/>
      <c r="K1377" t="s">
        <v>9295</v>
      </c>
    </row>
    <row r="1378" spans="9:11">
      <c r="I1378" s="500"/>
      <c r="K1378" t="s">
        <v>9296</v>
      </c>
    </row>
    <row r="1379" spans="9:11">
      <c r="I1379" s="500"/>
      <c r="K1379" t="s">
        <v>9297</v>
      </c>
    </row>
    <row r="1380" spans="9:11">
      <c r="I1380" s="500"/>
      <c r="K1380" t="s">
        <v>9298</v>
      </c>
    </row>
    <row r="1381" spans="9:11">
      <c r="I1381" s="500"/>
      <c r="K1381" t="s">
        <v>9299</v>
      </c>
    </row>
    <row r="1382" spans="9:11">
      <c r="I1382" s="500"/>
      <c r="K1382" t="s">
        <v>9300</v>
      </c>
    </row>
    <row r="1383" spans="9:11">
      <c r="I1383" s="500"/>
      <c r="K1383" t="s">
        <v>9301</v>
      </c>
    </row>
    <row r="1384" spans="9:11">
      <c r="I1384" s="500"/>
      <c r="K1384" t="s">
        <v>9302</v>
      </c>
    </row>
    <row r="1385" spans="9:11">
      <c r="I1385" s="500"/>
      <c r="K1385" t="s">
        <v>9303</v>
      </c>
    </row>
    <row r="1386" spans="9:11">
      <c r="I1386" s="500"/>
      <c r="K1386" t="s">
        <v>9304</v>
      </c>
    </row>
    <row r="1387" spans="9:11">
      <c r="I1387" s="500"/>
      <c r="K1387" t="s">
        <v>9305</v>
      </c>
    </row>
    <row r="1388" spans="9:11">
      <c r="I1388" s="500"/>
      <c r="K1388" t="s">
        <v>9306</v>
      </c>
    </row>
    <row r="1389" spans="9:11">
      <c r="I1389" s="500"/>
      <c r="K1389" t="s">
        <v>9307</v>
      </c>
    </row>
    <row r="1390" spans="9:11">
      <c r="I1390" s="500"/>
      <c r="K1390" t="s">
        <v>9308</v>
      </c>
    </row>
    <row r="1391" spans="9:11">
      <c r="I1391" s="500"/>
      <c r="K1391" t="s">
        <v>9309</v>
      </c>
    </row>
    <row r="1392" spans="9:11">
      <c r="I1392" s="500"/>
      <c r="K1392" t="s">
        <v>9310</v>
      </c>
    </row>
    <row r="1393" spans="9:11">
      <c r="I1393" s="500"/>
      <c r="K1393" t="s">
        <v>9311</v>
      </c>
    </row>
    <row r="1394" spans="9:11">
      <c r="I1394" s="500"/>
      <c r="K1394" t="s">
        <v>9312</v>
      </c>
    </row>
    <row r="1395" spans="9:11">
      <c r="I1395" s="500"/>
      <c r="K1395" t="s">
        <v>9313</v>
      </c>
    </row>
    <row r="1396" spans="9:11">
      <c r="I1396" s="500"/>
      <c r="K1396" t="s">
        <v>9314</v>
      </c>
    </row>
    <row r="1397" spans="9:11">
      <c r="I1397" s="500"/>
      <c r="K1397" t="s">
        <v>9315</v>
      </c>
    </row>
    <row r="1398" spans="9:11">
      <c r="I1398" s="500"/>
      <c r="K1398" t="s">
        <v>9316</v>
      </c>
    </row>
    <row r="1399" spans="9:11">
      <c r="I1399" s="500"/>
      <c r="K1399" t="s">
        <v>9317</v>
      </c>
    </row>
    <row r="1400" spans="9:11">
      <c r="I1400" s="500"/>
      <c r="K1400" t="s">
        <v>9318</v>
      </c>
    </row>
    <row r="1401" spans="9:11">
      <c r="I1401" s="500"/>
      <c r="K1401" t="s">
        <v>9319</v>
      </c>
    </row>
    <row r="1402" spans="9:11">
      <c r="I1402" s="500"/>
      <c r="K1402" t="s">
        <v>9320</v>
      </c>
    </row>
    <row r="1403" spans="9:11">
      <c r="I1403" s="500"/>
      <c r="K1403" t="s">
        <v>9321</v>
      </c>
    </row>
    <row r="1404" spans="9:11">
      <c r="I1404" s="500"/>
      <c r="K1404" t="s">
        <v>9322</v>
      </c>
    </row>
    <row r="1405" spans="9:11">
      <c r="I1405" s="500"/>
      <c r="K1405" t="s">
        <v>9323</v>
      </c>
    </row>
    <row r="1406" spans="9:11">
      <c r="I1406" s="500"/>
      <c r="K1406" t="s">
        <v>9324</v>
      </c>
    </row>
    <row r="1407" spans="9:11">
      <c r="I1407" s="500"/>
      <c r="K1407" t="s">
        <v>9325</v>
      </c>
    </row>
    <row r="1408" spans="9:11">
      <c r="I1408" s="500"/>
      <c r="K1408" t="s">
        <v>9326</v>
      </c>
    </row>
    <row r="1409" spans="9:11">
      <c r="I1409" s="500"/>
      <c r="K1409" t="s">
        <v>9327</v>
      </c>
    </row>
    <row r="1410" spans="9:11">
      <c r="I1410" s="500"/>
      <c r="K1410" t="s">
        <v>9328</v>
      </c>
    </row>
    <row r="1411" spans="9:11">
      <c r="I1411" s="500"/>
      <c r="K1411" t="s">
        <v>9329</v>
      </c>
    </row>
    <row r="1412" spans="9:11">
      <c r="I1412" s="500"/>
      <c r="K1412" t="s">
        <v>9330</v>
      </c>
    </row>
    <row r="1413" spans="9:11">
      <c r="I1413" s="500"/>
      <c r="K1413" t="s">
        <v>9331</v>
      </c>
    </row>
    <row r="1414" spans="9:11">
      <c r="I1414" s="500"/>
      <c r="K1414" t="s">
        <v>9332</v>
      </c>
    </row>
    <row r="1415" spans="9:11">
      <c r="I1415" s="500"/>
      <c r="K1415" t="s">
        <v>9333</v>
      </c>
    </row>
    <row r="1416" spans="9:11">
      <c r="I1416" s="500"/>
      <c r="K1416" t="s">
        <v>9334</v>
      </c>
    </row>
    <row r="1417" spans="9:11">
      <c r="I1417" s="500"/>
      <c r="K1417" t="s">
        <v>9335</v>
      </c>
    </row>
    <row r="1418" spans="9:11">
      <c r="I1418" s="500"/>
      <c r="K1418" t="s">
        <v>9336</v>
      </c>
    </row>
    <row r="1419" spans="9:11">
      <c r="I1419" s="500"/>
      <c r="K1419" t="s">
        <v>9337</v>
      </c>
    </row>
    <row r="1420" spans="9:11">
      <c r="I1420" s="500"/>
      <c r="K1420" t="s">
        <v>9338</v>
      </c>
    </row>
    <row r="1421" spans="9:11">
      <c r="I1421" s="500"/>
      <c r="K1421" t="s">
        <v>9339</v>
      </c>
    </row>
    <row r="1422" spans="9:11">
      <c r="I1422" s="500"/>
      <c r="K1422" t="s">
        <v>9340</v>
      </c>
    </row>
    <row r="1423" spans="9:11">
      <c r="I1423" s="500"/>
      <c r="K1423" t="s">
        <v>9341</v>
      </c>
    </row>
    <row r="1424" spans="9:11">
      <c r="I1424" s="500"/>
      <c r="K1424" t="s">
        <v>9342</v>
      </c>
    </row>
    <row r="1425" spans="9:11">
      <c r="I1425" s="500"/>
      <c r="K1425" t="s">
        <v>9343</v>
      </c>
    </row>
    <row r="1426" spans="9:11">
      <c r="I1426" s="500"/>
      <c r="K1426" t="s">
        <v>9344</v>
      </c>
    </row>
    <row r="1427" spans="9:11">
      <c r="I1427" s="500"/>
      <c r="K1427" t="s">
        <v>9345</v>
      </c>
    </row>
    <row r="1428" spans="9:11">
      <c r="I1428" s="500"/>
      <c r="K1428" t="s">
        <v>9346</v>
      </c>
    </row>
    <row r="1429" spans="9:11">
      <c r="I1429" s="500"/>
      <c r="K1429" t="s">
        <v>9347</v>
      </c>
    </row>
    <row r="1430" spans="9:11">
      <c r="I1430" s="500"/>
      <c r="K1430" t="s">
        <v>9348</v>
      </c>
    </row>
    <row r="1431" spans="9:11">
      <c r="I1431" s="500"/>
      <c r="K1431" t="s">
        <v>9349</v>
      </c>
    </row>
    <row r="1432" spans="9:11">
      <c r="I1432" s="500"/>
      <c r="K1432" t="s">
        <v>9350</v>
      </c>
    </row>
    <row r="1433" spans="9:11">
      <c r="I1433" s="500"/>
      <c r="K1433" t="s">
        <v>9351</v>
      </c>
    </row>
    <row r="1434" spans="9:11">
      <c r="I1434" s="500"/>
      <c r="K1434" t="s">
        <v>9352</v>
      </c>
    </row>
    <row r="1435" spans="9:11">
      <c r="I1435" s="500"/>
      <c r="K1435" t="s">
        <v>9353</v>
      </c>
    </row>
    <row r="1436" spans="9:11">
      <c r="I1436" s="500"/>
      <c r="K1436" t="s">
        <v>9354</v>
      </c>
    </row>
    <row r="1437" spans="9:11">
      <c r="I1437" s="500"/>
      <c r="K1437" t="s">
        <v>9355</v>
      </c>
    </row>
    <row r="1438" spans="9:11">
      <c r="I1438" s="500"/>
      <c r="K1438" t="s">
        <v>9356</v>
      </c>
    </row>
    <row r="1439" spans="9:11">
      <c r="I1439" s="500"/>
      <c r="K1439" t="s">
        <v>9357</v>
      </c>
    </row>
    <row r="1440" spans="9:11">
      <c r="I1440" s="500"/>
      <c r="K1440" t="s">
        <v>9358</v>
      </c>
    </row>
    <row r="1441" spans="9:11">
      <c r="I1441" s="500"/>
      <c r="K1441" t="s">
        <v>9359</v>
      </c>
    </row>
    <row r="1442" spans="9:11">
      <c r="I1442" s="500"/>
      <c r="K1442" t="s">
        <v>9360</v>
      </c>
    </row>
    <row r="1443" spans="9:11">
      <c r="I1443" s="500"/>
      <c r="K1443" t="s">
        <v>9361</v>
      </c>
    </row>
    <row r="1444" spans="9:11">
      <c r="I1444" s="500"/>
      <c r="K1444" t="s">
        <v>9362</v>
      </c>
    </row>
    <row r="1445" spans="9:11">
      <c r="I1445" s="500"/>
      <c r="K1445" t="s">
        <v>9363</v>
      </c>
    </row>
    <row r="1446" spans="9:11">
      <c r="I1446" s="500"/>
      <c r="K1446" t="s">
        <v>9364</v>
      </c>
    </row>
    <row r="1447" spans="9:11">
      <c r="I1447" s="500"/>
      <c r="K1447" t="s">
        <v>9365</v>
      </c>
    </row>
    <row r="1448" spans="9:11">
      <c r="I1448" s="500"/>
      <c r="K1448" t="s">
        <v>9366</v>
      </c>
    </row>
    <row r="1449" spans="9:11">
      <c r="I1449" s="500"/>
      <c r="K1449" t="s">
        <v>9367</v>
      </c>
    </row>
    <row r="1450" spans="9:11">
      <c r="I1450" s="500"/>
      <c r="K1450" t="s">
        <v>9368</v>
      </c>
    </row>
    <row r="1451" spans="9:11">
      <c r="I1451" s="500"/>
      <c r="K1451" t="s">
        <v>9369</v>
      </c>
    </row>
    <row r="1452" spans="9:11">
      <c r="I1452" s="500"/>
      <c r="K1452" t="s">
        <v>9370</v>
      </c>
    </row>
    <row r="1453" spans="9:11">
      <c r="I1453" s="500"/>
      <c r="K1453" t="s">
        <v>9371</v>
      </c>
    </row>
    <row r="1454" spans="9:11">
      <c r="I1454" s="500"/>
      <c r="K1454" t="s">
        <v>9372</v>
      </c>
    </row>
    <row r="1455" spans="9:11">
      <c r="I1455" s="500"/>
      <c r="K1455" t="s">
        <v>9373</v>
      </c>
    </row>
    <row r="1456" spans="9:11">
      <c r="I1456" s="500"/>
      <c r="K1456" t="s">
        <v>9374</v>
      </c>
    </row>
    <row r="1457" spans="9:11">
      <c r="I1457" s="500"/>
      <c r="K1457" t="s">
        <v>9375</v>
      </c>
    </row>
    <row r="1458" spans="9:11">
      <c r="I1458" s="500"/>
      <c r="K1458" t="s">
        <v>9376</v>
      </c>
    </row>
    <row r="1459" spans="9:11">
      <c r="I1459" s="500"/>
      <c r="K1459" t="s">
        <v>9377</v>
      </c>
    </row>
    <row r="1460" spans="9:11">
      <c r="I1460" s="500"/>
      <c r="K1460" t="s">
        <v>9378</v>
      </c>
    </row>
    <row r="1461" spans="9:11">
      <c r="I1461" s="500"/>
      <c r="K1461" t="s">
        <v>9379</v>
      </c>
    </row>
    <row r="1462" spans="9:11">
      <c r="I1462" s="500"/>
      <c r="K1462" t="s">
        <v>9380</v>
      </c>
    </row>
    <row r="1463" spans="9:11">
      <c r="I1463" s="500"/>
      <c r="K1463" t="s">
        <v>9381</v>
      </c>
    </row>
    <row r="1464" spans="9:11">
      <c r="I1464" s="500"/>
      <c r="K1464" t="s">
        <v>9382</v>
      </c>
    </row>
    <row r="1465" spans="9:11">
      <c r="I1465" s="500"/>
      <c r="K1465" t="s">
        <v>9383</v>
      </c>
    </row>
    <row r="1466" spans="9:11">
      <c r="I1466" s="500"/>
      <c r="K1466" t="s">
        <v>9384</v>
      </c>
    </row>
    <row r="1467" spans="9:11">
      <c r="I1467" s="500"/>
      <c r="K1467" t="s">
        <v>9385</v>
      </c>
    </row>
    <row r="1468" spans="9:11">
      <c r="I1468" s="500"/>
      <c r="K1468" t="s">
        <v>9386</v>
      </c>
    </row>
    <row r="1469" spans="9:11">
      <c r="I1469" s="500"/>
      <c r="K1469" t="s">
        <v>9387</v>
      </c>
    </row>
    <row r="1470" spans="9:11">
      <c r="I1470" s="500"/>
      <c r="K1470" t="s">
        <v>9388</v>
      </c>
    </row>
    <row r="1471" spans="9:11">
      <c r="I1471" s="500"/>
      <c r="K1471" t="s">
        <v>9389</v>
      </c>
    </row>
    <row r="1472" spans="9:11">
      <c r="I1472" s="500"/>
      <c r="K1472" t="s">
        <v>9390</v>
      </c>
    </row>
    <row r="1473" spans="9:11">
      <c r="I1473" s="500"/>
      <c r="K1473" t="s">
        <v>9391</v>
      </c>
    </row>
    <row r="1474" spans="9:11">
      <c r="I1474" s="500"/>
      <c r="K1474" t="s">
        <v>9392</v>
      </c>
    </row>
    <row r="1475" spans="9:11">
      <c r="I1475" s="500"/>
      <c r="K1475" t="s">
        <v>9393</v>
      </c>
    </row>
    <row r="1476" spans="9:11">
      <c r="I1476" s="500"/>
      <c r="K1476" t="s">
        <v>9394</v>
      </c>
    </row>
    <row r="1477" spans="9:11">
      <c r="I1477" s="500"/>
      <c r="K1477" t="s">
        <v>9395</v>
      </c>
    </row>
    <row r="1478" spans="9:11">
      <c r="I1478" s="500"/>
      <c r="K1478" t="s">
        <v>9396</v>
      </c>
    </row>
    <row r="1479" spans="9:11">
      <c r="I1479" s="500"/>
      <c r="K1479" t="s">
        <v>9397</v>
      </c>
    </row>
    <row r="1480" spans="9:11">
      <c r="I1480" s="500"/>
      <c r="K1480" t="s">
        <v>9398</v>
      </c>
    </row>
    <row r="1481" spans="9:11">
      <c r="I1481" s="500"/>
      <c r="K1481" t="s">
        <v>9399</v>
      </c>
    </row>
    <row r="1482" spans="9:11">
      <c r="I1482" s="500"/>
      <c r="K1482" t="s">
        <v>9400</v>
      </c>
    </row>
    <row r="1483" spans="9:11">
      <c r="I1483" s="500"/>
      <c r="K1483" t="s">
        <v>9401</v>
      </c>
    </row>
    <row r="1484" spans="9:11">
      <c r="I1484" s="500"/>
      <c r="K1484" t="s">
        <v>9402</v>
      </c>
    </row>
    <row r="1485" spans="9:11">
      <c r="I1485" s="500"/>
      <c r="K1485" t="s">
        <v>9403</v>
      </c>
    </row>
    <row r="1486" spans="9:11">
      <c r="I1486" s="500"/>
      <c r="K1486" t="s">
        <v>9404</v>
      </c>
    </row>
    <row r="1487" spans="9:11">
      <c r="I1487" s="500"/>
      <c r="K1487" t="s">
        <v>9405</v>
      </c>
    </row>
    <row r="1488" spans="9:11">
      <c r="I1488" s="500"/>
      <c r="K1488" t="s">
        <v>9406</v>
      </c>
    </row>
    <row r="1489" spans="9:11">
      <c r="I1489" s="500"/>
      <c r="K1489" t="s">
        <v>9407</v>
      </c>
    </row>
    <row r="1490" spans="9:11">
      <c r="I1490" s="500"/>
      <c r="K1490" t="s">
        <v>9408</v>
      </c>
    </row>
    <row r="1491" spans="9:11">
      <c r="I1491" s="500"/>
      <c r="K1491" t="s">
        <v>9409</v>
      </c>
    </row>
    <row r="1492" spans="9:11">
      <c r="I1492" s="500"/>
      <c r="K1492" t="s">
        <v>9410</v>
      </c>
    </row>
    <row r="1493" spans="9:11">
      <c r="I1493" s="500"/>
      <c r="K1493" t="s">
        <v>9411</v>
      </c>
    </row>
    <row r="1494" spans="9:11">
      <c r="I1494" s="500"/>
      <c r="K1494" t="s">
        <v>9412</v>
      </c>
    </row>
    <row r="1495" spans="9:11">
      <c r="I1495" s="500"/>
      <c r="K1495" t="s">
        <v>9413</v>
      </c>
    </row>
    <row r="1496" spans="9:11">
      <c r="I1496" s="500"/>
      <c r="K1496" t="s">
        <v>9414</v>
      </c>
    </row>
    <row r="1497" spans="9:11">
      <c r="I1497" s="500"/>
      <c r="K1497" t="s">
        <v>9415</v>
      </c>
    </row>
    <row r="1498" spans="9:11">
      <c r="I1498" s="500"/>
      <c r="K1498" t="s">
        <v>9416</v>
      </c>
    </row>
    <row r="1499" spans="9:11">
      <c r="I1499" s="500"/>
      <c r="K1499" t="s">
        <v>9417</v>
      </c>
    </row>
    <row r="1500" spans="9:11">
      <c r="I1500" s="500"/>
      <c r="K1500" t="s">
        <v>9418</v>
      </c>
    </row>
    <row r="1501" spans="9:11">
      <c r="I1501" s="500"/>
      <c r="K1501" t="s">
        <v>9419</v>
      </c>
    </row>
    <row r="1502" spans="9:11">
      <c r="I1502" s="500"/>
      <c r="K1502" t="s">
        <v>9420</v>
      </c>
    </row>
    <row r="1503" spans="9:11">
      <c r="I1503" s="500"/>
      <c r="K1503" t="s">
        <v>9421</v>
      </c>
    </row>
    <row r="1504" spans="9:11">
      <c r="I1504" s="500"/>
      <c r="K1504" t="s">
        <v>9422</v>
      </c>
    </row>
    <row r="1505" spans="9:11">
      <c r="I1505" s="500"/>
      <c r="K1505" t="s">
        <v>9423</v>
      </c>
    </row>
    <row r="1506" spans="9:11">
      <c r="I1506" s="500"/>
      <c r="K1506" t="s">
        <v>9424</v>
      </c>
    </row>
    <row r="1507" spans="9:11">
      <c r="I1507" s="500"/>
      <c r="K1507" t="s">
        <v>9425</v>
      </c>
    </row>
    <row r="1508" spans="9:11">
      <c r="I1508" s="500"/>
      <c r="K1508" t="s">
        <v>9426</v>
      </c>
    </row>
    <row r="1509" spans="9:11">
      <c r="I1509" s="500"/>
      <c r="K1509" t="s">
        <v>9427</v>
      </c>
    </row>
    <row r="1510" spans="9:11">
      <c r="I1510" s="500"/>
      <c r="K1510" t="s">
        <v>9428</v>
      </c>
    </row>
    <row r="1511" spans="9:11">
      <c r="I1511" s="500"/>
      <c r="K1511" t="s">
        <v>9429</v>
      </c>
    </row>
    <row r="1512" spans="9:11">
      <c r="I1512" s="500"/>
      <c r="K1512" t="s">
        <v>9430</v>
      </c>
    </row>
    <row r="1513" spans="9:11">
      <c r="I1513" s="500"/>
      <c r="K1513" t="s">
        <v>9431</v>
      </c>
    </row>
    <row r="1514" spans="9:11">
      <c r="I1514" s="500"/>
      <c r="K1514" t="s">
        <v>9432</v>
      </c>
    </row>
    <row r="1515" spans="9:11">
      <c r="I1515" s="500"/>
      <c r="K1515" t="s">
        <v>9433</v>
      </c>
    </row>
    <row r="1516" spans="9:11">
      <c r="I1516" s="500"/>
      <c r="K1516" t="s">
        <v>9434</v>
      </c>
    </row>
    <row r="1517" spans="9:11">
      <c r="I1517" s="500"/>
      <c r="K1517" t="s">
        <v>9435</v>
      </c>
    </row>
    <row r="1518" spans="9:11">
      <c r="I1518" s="500"/>
      <c r="K1518" t="s">
        <v>9436</v>
      </c>
    </row>
    <row r="1519" spans="9:11">
      <c r="I1519" s="500"/>
      <c r="K1519" t="s">
        <v>9437</v>
      </c>
    </row>
    <row r="1520" spans="9:11">
      <c r="I1520" s="500"/>
      <c r="K1520" t="s">
        <v>9438</v>
      </c>
    </row>
    <row r="1521" spans="9:11">
      <c r="I1521" s="500"/>
      <c r="K1521" t="s">
        <v>9439</v>
      </c>
    </row>
    <row r="1522" spans="9:11">
      <c r="I1522" s="500"/>
      <c r="K1522" t="s">
        <v>9440</v>
      </c>
    </row>
    <row r="1523" spans="9:11">
      <c r="I1523" s="500"/>
      <c r="K1523" t="s">
        <v>9441</v>
      </c>
    </row>
    <row r="1524" spans="9:11">
      <c r="I1524" s="500"/>
      <c r="K1524" t="s">
        <v>9442</v>
      </c>
    </row>
    <row r="1525" spans="9:11">
      <c r="I1525" s="500"/>
      <c r="K1525" t="s">
        <v>9443</v>
      </c>
    </row>
    <row r="1526" spans="9:11">
      <c r="I1526" s="500"/>
      <c r="K1526" t="s">
        <v>9444</v>
      </c>
    </row>
    <row r="1527" spans="9:11">
      <c r="I1527" s="500"/>
      <c r="K1527" t="s">
        <v>9445</v>
      </c>
    </row>
    <row r="1528" spans="9:11">
      <c r="I1528" s="500"/>
      <c r="K1528" t="s">
        <v>9446</v>
      </c>
    </row>
    <row r="1529" spans="9:11">
      <c r="I1529" s="500"/>
      <c r="K1529" t="s">
        <v>9447</v>
      </c>
    </row>
    <row r="1530" spans="9:11">
      <c r="I1530" s="500"/>
      <c r="K1530" t="s">
        <v>9448</v>
      </c>
    </row>
    <row r="1531" spans="9:11">
      <c r="I1531" s="500"/>
      <c r="K1531" t="s">
        <v>9449</v>
      </c>
    </row>
    <row r="1532" spans="9:11">
      <c r="I1532" s="500"/>
      <c r="K1532" t="s">
        <v>9450</v>
      </c>
    </row>
    <row r="1533" spans="9:11">
      <c r="I1533" s="500"/>
      <c r="K1533" t="s">
        <v>9451</v>
      </c>
    </row>
    <row r="1534" spans="9:11">
      <c r="I1534" s="500"/>
      <c r="K1534" t="s">
        <v>9452</v>
      </c>
    </row>
    <row r="1535" spans="9:11">
      <c r="I1535" s="500"/>
      <c r="K1535" t="s">
        <v>9453</v>
      </c>
    </row>
    <row r="1536" spans="9:11">
      <c r="I1536" s="500"/>
      <c r="K1536" t="s">
        <v>9454</v>
      </c>
    </row>
    <row r="1537" spans="9:11">
      <c r="I1537" s="500"/>
      <c r="K1537" t="s">
        <v>9455</v>
      </c>
    </row>
    <row r="1538" spans="9:11">
      <c r="I1538" s="500"/>
      <c r="K1538" t="s">
        <v>9456</v>
      </c>
    </row>
    <row r="1539" spans="9:11">
      <c r="I1539" s="500"/>
      <c r="K1539" t="s">
        <v>9457</v>
      </c>
    </row>
    <row r="1540" spans="9:11">
      <c r="I1540" s="500"/>
      <c r="K1540" t="s">
        <v>9458</v>
      </c>
    </row>
    <row r="1541" spans="9:11">
      <c r="I1541" s="500"/>
      <c r="K1541" t="s">
        <v>9459</v>
      </c>
    </row>
    <row r="1542" spans="9:11">
      <c r="I1542" s="500"/>
      <c r="K1542" t="s">
        <v>9460</v>
      </c>
    </row>
    <row r="1543" spans="9:11">
      <c r="I1543" s="500"/>
      <c r="K1543" t="s">
        <v>9461</v>
      </c>
    </row>
    <row r="1544" spans="9:11">
      <c r="I1544" s="500"/>
      <c r="K1544" t="s">
        <v>9462</v>
      </c>
    </row>
    <row r="1545" spans="9:11">
      <c r="I1545" s="500"/>
      <c r="K1545" t="s">
        <v>9463</v>
      </c>
    </row>
    <row r="1546" spans="9:11">
      <c r="I1546" s="500"/>
      <c r="K1546" t="s">
        <v>9464</v>
      </c>
    </row>
    <row r="1547" spans="9:11">
      <c r="I1547" s="500"/>
      <c r="K1547" t="s">
        <v>9465</v>
      </c>
    </row>
    <row r="1548" spans="9:11">
      <c r="I1548" s="500"/>
      <c r="K1548" t="s">
        <v>9466</v>
      </c>
    </row>
    <row r="1549" spans="9:11">
      <c r="I1549" s="500"/>
      <c r="K1549" t="s">
        <v>9467</v>
      </c>
    </row>
    <row r="1550" spans="9:11">
      <c r="I1550" s="500"/>
      <c r="K1550" t="s">
        <v>9468</v>
      </c>
    </row>
    <row r="1551" spans="9:11">
      <c r="I1551" s="500"/>
      <c r="K1551" t="s">
        <v>9469</v>
      </c>
    </row>
    <row r="1552" spans="9:11">
      <c r="I1552" s="500"/>
      <c r="K1552" t="s">
        <v>9470</v>
      </c>
    </row>
    <row r="1553" spans="9:11">
      <c r="I1553" s="500"/>
      <c r="K1553" t="s">
        <v>9471</v>
      </c>
    </row>
    <row r="1554" spans="9:11">
      <c r="I1554" s="500"/>
      <c r="K1554" t="s">
        <v>9472</v>
      </c>
    </row>
    <row r="1555" spans="9:11">
      <c r="I1555" s="500"/>
      <c r="K1555" t="s">
        <v>9473</v>
      </c>
    </row>
    <row r="1556" spans="9:11">
      <c r="I1556" s="500"/>
      <c r="K1556" t="s">
        <v>9474</v>
      </c>
    </row>
    <row r="1557" spans="9:11">
      <c r="I1557" s="500"/>
      <c r="K1557" t="s">
        <v>9475</v>
      </c>
    </row>
    <row r="1558" spans="9:11">
      <c r="I1558" s="500"/>
      <c r="K1558" t="s">
        <v>9476</v>
      </c>
    </row>
    <row r="1559" spans="9:11">
      <c r="I1559" s="500"/>
      <c r="K1559" t="s">
        <v>9477</v>
      </c>
    </row>
    <row r="1560" spans="9:11">
      <c r="I1560" s="500"/>
      <c r="K1560" t="s">
        <v>9478</v>
      </c>
    </row>
    <row r="1561" spans="9:11">
      <c r="I1561" s="500"/>
      <c r="K1561" t="s">
        <v>9479</v>
      </c>
    </row>
    <row r="1562" spans="9:11">
      <c r="I1562" s="500"/>
      <c r="K1562" t="s">
        <v>9480</v>
      </c>
    </row>
    <row r="1563" spans="9:11">
      <c r="I1563" s="500"/>
      <c r="K1563" t="s">
        <v>9481</v>
      </c>
    </row>
    <row r="1564" spans="9:11">
      <c r="I1564" s="500"/>
      <c r="K1564" t="s">
        <v>9482</v>
      </c>
    </row>
    <row r="1565" spans="9:11">
      <c r="I1565" s="500"/>
      <c r="K1565" t="s">
        <v>9483</v>
      </c>
    </row>
    <row r="1566" spans="9:11">
      <c r="I1566" s="500"/>
      <c r="K1566" t="s">
        <v>9484</v>
      </c>
    </row>
    <row r="1567" spans="9:11">
      <c r="I1567" s="500"/>
      <c r="K1567" t="s">
        <v>9485</v>
      </c>
    </row>
    <row r="1568" spans="9:11">
      <c r="I1568" s="500"/>
      <c r="K1568" t="s">
        <v>9486</v>
      </c>
    </row>
    <row r="1569" spans="9:11">
      <c r="I1569" s="500"/>
      <c r="K1569" t="s">
        <v>9487</v>
      </c>
    </row>
    <row r="1570" spans="9:11">
      <c r="I1570" s="500"/>
      <c r="K1570" t="s">
        <v>9488</v>
      </c>
    </row>
    <row r="1571" spans="9:11">
      <c r="I1571" s="500"/>
      <c r="K1571" t="s">
        <v>9489</v>
      </c>
    </row>
    <row r="1572" spans="9:11">
      <c r="I1572" s="500"/>
      <c r="K1572" t="s">
        <v>9490</v>
      </c>
    </row>
    <row r="1573" spans="9:11">
      <c r="I1573" s="500"/>
      <c r="K1573" t="s">
        <v>9491</v>
      </c>
    </row>
    <row r="1574" spans="9:11">
      <c r="I1574" s="500"/>
      <c r="K1574" t="s">
        <v>9492</v>
      </c>
    </row>
    <row r="1575" spans="9:11">
      <c r="I1575" s="500"/>
      <c r="K1575" t="s">
        <v>9493</v>
      </c>
    </row>
    <row r="1576" spans="9:11">
      <c r="I1576" s="500"/>
      <c r="K1576" t="s">
        <v>9494</v>
      </c>
    </row>
    <row r="1577" spans="9:11">
      <c r="I1577" s="500"/>
      <c r="K1577" t="s">
        <v>9495</v>
      </c>
    </row>
    <row r="1578" spans="9:11">
      <c r="I1578" s="500"/>
      <c r="K1578" t="s">
        <v>9496</v>
      </c>
    </row>
    <row r="1579" spans="9:11">
      <c r="I1579" s="500"/>
      <c r="K1579" t="s">
        <v>9497</v>
      </c>
    </row>
    <row r="1580" spans="9:11">
      <c r="I1580" s="500"/>
      <c r="K1580" t="s">
        <v>9498</v>
      </c>
    </row>
    <row r="1581" spans="9:11">
      <c r="I1581" s="500"/>
      <c r="K1581" t="s">
        <v>9499</v>
      </c>
    </row>
    <row r="1582" spans="9:11">
      <c r="I1582" s="500"/>
      <c r="K1582" t="s">
        <v>9500</v>
      </c>
    </row>
    <row r="1583" spans="9:11">
      <c r="I1583" s="500"/>
      <c r="K1583" t="s">
        <v>9501</v>
      </c>
    </row>
    <row r="1584" spans="9:11">
      <c r="I1584" s="500"/>
      <c r="K1584" t="s">
        <v>9502</v>
      </c>
    </row>
    <row r="1585" spans="9:11">
      <c r="I1585" s="500"/>
      <c r="K1585" t="s">
        <v>9503</v>
      </c>
    </row>
    <row r="1586" spans="9:11">
      <c r="I1586" s="500"/>
      <c r="K1586" t="s">
        <v>9504</v>
      </c>
    </row>
    <row r="1587" spans="9:11">
      <c r="I1587" s="500"/>
      <c r="K1587" t="s">
        <v>9505</v>
      </c>
    </row>
    <row r="1588" spans="9:11">
      <c r="I1588" s="500"/>
      <c r="K1588" t="s">
        <v>9506</v>
      </c>
    </row>
    <row r="1589" spans="9:11">
      <c r="I1589" s="500"/>
      <c r="K1589" t="s">
        <v>9507</v>
      </c>
    </row>
    <row r="1590" spans="9:11">
      <c r="I1590" s="500"/>
      <c r="K1590" t="s">
        <v>9508</v>
      </c>
    </row>
    <row r="1591" spans="9:11">
      <c r="I1591" s="500"/>
      <c r="K1591" t="s">
        <v>9509</v>
      </c>
    </row>
    <row r="1592" spans="9:11">
      <c r="I1592" s="500"/>
      <c r="K1592" t="s">
        <v>9510</v>
      </c>
    </row>
    <row r="1593" spans="9:11">
      <c r="I1593" s="500"/>
      <c r="K1593" t="s">
        <v>9511</v>
      </c>
    </row>
    <row r="1594" spans="9:11">
      <c r="I1594" s="500"/>
      <c r="K1594" t="s">
        <v>9512</v>
      </c>
    </row>
    <row r="1595" spans="9:11">
      <c r="I1595" s="500"/>
      <c r="K1595" t="s">
        <v>9513</v>
      </c>
    </row>
    <row r="1596" spans="9:11">
      <c r="I1596" s="500"/>
      <c r="K1596" t="s">
        <v>9514</v>
      </c>
    </row>
    <row r="1597" spans="9:11">
      <c r="I1597" s="500"/>
      <c r="K1597" t="s">
        <v>9515</v>
      </c>
    </row>
    <row r="1598" spans="9:11">
      <c r="I1598" s="500"/>
      <c r="K1598" t="s">
        <v>9516</v>
      </c>
    </row>
    <row r="1599" spans="9:11">
      <c r="I1599" s="500"/>
      <c r="K1599" t="s">
        <v>9517</v>
      </c>
    </row>
    <row r="1600" spans="9:11">
      <c r="I1600" s="500"/>
      <c r="K1600" t="s">
        <v>9518</v>
      </c>
    </row>
    <row r="1601" spans="9:11">
      <c r="I1601" s="500"/>
      <c r="K1601" t="s">
        <v>9519</v>
      </c>
    </row>
    <row r="1602" spans="9:11">
      <c r="I1602" s="500"/>
      <c r="K1602" t="s">
        <v>9520</v>
      </c>
    </row>
    <row r="1603" spans="9:11">
      <c r="I1603" s="500"/>
      <c r="K1603" t="s">
        <v>9521</v>
      </c>
    </row>
    <row r="1604" spans="9:11">
      <c r="I1604" s="500"/>
      <c r="K1604" t="s">
        <v>9522</v>
      </c>
    </row>
    <row r="1605" spans="9:11">
      <c r="I1605" s="500"/>
      <c r="K1605" t="s">
        <v>9523</v>
      </c>
    </row>
    <row r="1606" spans="9:11">
      <c r="I1606" s="500"/>
      <c r="K1606" t="s">
        <v>9524</v>
      </c>
    </row>
    <row r="1607" spans="9:11">
      <c r="I1607" s="500"/>
      <c r="K1607" t="s">
        <v>9525</v>
      </c>
    </row>
    <row r="1608" spans="9:11">
      <c r="I1608" s="500"/>
      <c r="K1608" t="s">
        <v>9526</v>
      </c>
    </row>
    <row r="1609" spans="9:11">
      <c r="I1609" s="500"/>
      <c r="K1609" t="s">
        <v>9527</v>
      </c>
    </row>
    <row r="1610" spans="9:11">
      <c r="I1610" s="500"/>
      <c r="K1610" t="s">
        <v>9528</v>
      </c>
    </row>
    <row r="1611" spans="9:11">
      <c r="I1611" s="500"/>
      <c r="K1611" t="s">
        <v>9529</v>
      </c>
    </row>
    <row r="1612" spans="9:11">
      <c r="I1612" s="500"/>
      <c r="K1612" t="s">
        <v>9530</v>
      </c>
    </row>
    <row r="1613" spans="9:11">
      <c r="I1613" s="500"/>
      <c r="K1613" t="s">
        <v>9531</v>
      </c>
    </row>
    <row r="1614" spans="9:11">
      <c r="I1614" s="500"/>
      <c r="K1614" t="s">
        <v>9532</v>
      </c>
    </row>
    <row r="1615" spans="9:11">
      <c r="I1615" s="500"/>
      <c r="K1615" t="s">
        <v>9533</v>
      </c>
    </row>
    <row r="1616" spans="9:11">
      <c r="I1616" s="500"/>
      <c r="K1616" t="s">
        <v>9534</v>
      </c>
    </row>
    <row r="1617" spans="9:11">
      <c r="I1617" s="500"/>
      <c r="K1617" t="s">
        <v>9535</v>
      </c>
    </row>
    <row r="1618" spans="9:11">
      <c r="I1618" s="500"/>
      <c r="K1618" t="s">
        <v>9536</v>
      </c>
    </row>
    <row r="1619" spans="9:11">
      <c r="I1619" s="500"/>
      <c r="K1619" t="s">
        <v>9537</v>
      </c>
    </row>
    <row r="1620" spans="9:11">
      <c r="I1620" s="500"/>
      <c r="K1620" t="s">
        <v>9538</v>
      </c>
    </row>
    <row r="1621" spans="9:11">
      <c r="I1621" s="500"/>
      <c r="K1621" t="s">
        <v>9539</v>
      </c>
    </row>
    <row r="1622" spans="9:11">
      <c r="I1622" s="500"/>
      <c r="K1622" t="s">
        <v>9540</v>
      </c>
    </row>
    <row r="1623" spans="9:11">
      <c r="I1623" s="500"/>
      <c r="K1623" t="s">
        <v>9541</v>
      </c>
    </row>
    <row r="1624" spans="9:11">
      <c r="I1624" s="500"/>
      <c r="K1624" t="s">
        <v>9542</v>
      </c>
    </row>
    <row r="1625" spans="9:11">
      <c r="I1625" s="500"/>
      <c r="K1625" t="s">
        <v>9543</v>
      </c>
    </row>
    <row r="1626" spans="9:11">
      <c r="I1626" s="500"/>
      <c r="K1626" t="s">
        <v>9544</v>
      </c>
    </row>
    <row r="1627" spans="9:11">
      <c r="I1627" s="500"/>
      <c r="K1627" t="s">
        <v>9545</v>
      </c>
    </row>
    <row r="1628" spans="9:11">
      <c r="I1628" s="500"/>
      <c r="K1628" t="s">
        <v>9546</v>
      </c>
    </row>
    <row r="1629" spans="9:11">
      <c r="I1629" s="500"/>
      <c r="K1629" t="s">
        <v>9547</v>
      </c>
    </row>
    <row r="1630" spans="9:11">
      <c r="I1630" s="500"/>
      <c r="K1630" t="s">
        <v>9548</v>
      </c>
    </row>
    <row r="1631" spans="9:11">
      <c r="I1631" s="500"/>
      <c r="K1631" t="s">
        <v>9549</v>
      </c>
    </row>
    <row r="1632" spans="9:11">
      <c r="I1632" s="500"/>
      <c r="K1632" t="s">
        <v>9550</v>
      </c>
    </row>
    <row r="1633" spans="9:11">
      <c r="I1633" s="500"/>
      <c r="K1633" t="s">
        <v>9551</v>
      </c>
    </row>
    <row r="1634" spans="9:11">
      <c r="I1634" s="500"/>
      <c r="K1634" t="s">
        <v>9552</v>
      </c>
    </row>
    <row r="1635" spans="9:11">
      <c r="I1635" s="500"/>
      <c r="K1635" t="s">
        <v>9553</v>
      </c>
    </row>
    <row r="1636" spans="9:11">
      <c r="I1636" s="500"/>
      <c r="K1636" t="s">
        <v>9554</v>
      </c>
    </row>
    <row r="1637" spans="9:11">
      <c r="I1637" s="500"/>
      <c r="K1637" t="s">
        <v>9555</v>
      </c>
    </row>
    <row r="1638" spans="9:11">
      <c r="I1638" s="500"/>
      <c r="K1638" t="s">
        <v>9556</v>
      </c>
    </row>
    <row r="1639" spans="9:11">
      <c r="I1639" s="500"/>
      <c r="K1639" t="s">
        <v>9557</v>
      </c>
    </row>
    <row r="1640" spans="9:11">
      <c r="I1640" s="500"/>
      <c r="K1640" t="s">
        <v>9558</v>
      </c>
    </row>
    <row r="1641" spans="9:11">
      <c r="I1641" s="500"/>
      <c r="K1641" t="s">
        <v>9559</v>
      </c>
    </row>
    <row r="1642" spans="9:11">
      <c r="I1642" s="500"/>
      <c r="K1642" t="s">
        <v>9560</v>
      </c>
    </row>
    <row r="1643" spans="9:11">
      <c r="I1643" s="500"/>
      <c r="K1643" t="s">
        <v>9561</v>
      </c>
    </row>
    <row r="1644" spans="9:11">
      <c r="I1644" s="500"/>
      <c r="K1644" t="s">
        <v>9562</v>
      </c>
    </row>
    <row r="1645" spans="9:11">
      <c r="I1645" s="500"/>
      <c r="K1645" t="s">
        <v>9563</v>
      </c>
    </row>
    <row r="1646" spans="9:11">
      <c r="I1646" s="500"/>
      <c r="K1646" t="s">
        <v>9564</v>
      </c>
    </row>
    <row r="1647" spans="9:11">
      <c r="I1647" s="500"/>
      <c r="K1647" t="s">
        <v>9565</v>
      </c>
    </row>
    <row r="1648" spans="9:11">
      <c r="I1648" s="500"/>
      <c r="K1648" t="s">
        <v>9566</v>
      </c>
    </row>
    <row r="1649" spans="9:11">
      <c r="I1649" s="500"/>
      <c r="K1649" t="s">
        <v>9567</v>
      </c>
    </row>
    <row r="1650" spans="9:11">
      <c r="I1650" s="500"/>
      <c r="K1650" t="s">
        <v>9568</v>
      </c>
    </row>
    <row r="1651" spans="9:11">
      <c r="I1651" s="500"/>
      <c r="K1651" t="s">
        <v>9569</v>
      </c>
    </row>
    <row r="1652" spans="9:11">
      <c r="I1652" s="500"/>
      <c r="K1652" t="s">
        <v>9570</v>
      </c>
    </row>
    <row r="1653" spans="9:11">
      <c r="I1653" s="500"/>
      <c r="K1653" t="s">
        <v>9571</v>
      </c>
    </row>
    <row r="1654" spans="9:11">
      <c r="I1654" s="500"/>
      <c r="K1654" t="s">
        <v>9572</v>
      </c>
    </row>
    <row r="1655" spans="9:11">
      <c r="I1655" s="500"/>
      <c r="K1655" t="s">
        <v>9573</v>
      </c>
    </row>
    <row r="1656" spans="9:11">
      <c r="I1656" s="500"/>
      <c r="K1656" t="s">
        <v>9574</v>
      </c>
    </row>
    <row r="1657" spans="9:11">
      <c r="I1657" s="500"/>
      <c r="K1657" t="s">
        <v>9575</v>
      </c>
    </row>
    <row r="1658" spans="9:11">
      <c r="I1658" s="500"/>
      <c r="K1658" t="s">
        <v>9576</v>
      </c>
    </row>
    <row r="1659" spans="9:11">
      <c r="I1659" s="500"/>
      <c r="K1659" t="s">
        <v>9577</v>
      </c>
    </row>
    <row r="1660" spans="9:11">
      <c r="I1660" s="500"/>
      <c r="K1660" t="s">
        <v>9578</v>
      </c>
    </row>
    <row r="1661" spans="9:11">
      <c r="I1661" s="500"/>
      <c r="K1661" t="s">
        <v>9579</v>
      </c>
    </row>
    <row r="1662" spans="9:11">
      <c r="I1662" s="500"/>
      <c r="K1662" t="s">
        <v>9580</v>
      </c>
    </row>
    <row r="1663" spans="9:11">
      <c r="I1663" s="500"/>
      <c r="K1663" t="s">
        <v>9581</v>
      </c>
    </row>
    <row r="1664" spans="9:11">
      <c r="I1664" s="500"/>
      <c r="K1664" t="s">
        <v>9582</v>
      </c>
    </row>
    <row r="1665" spans="9:11">
      <c r="I1665" s="500"/>
      <c r="K1665" t="s">
        <v>9583</v>
      </c>
    </row>
    <row r="1666" spans="9:11">
      <c r="I1666" s="500"/>
      <c r="K1666" t="s">
        <v>9584</v>
      </c>
    </row>
    <row r="1667" spans="9:11">
      <c r="I1667" s="500"/>
      <c r="K1667" t="s">
        <v>9585</v>
      </c>
    </row>
    <row r="1668" spans="9:11">
      <c r="I1668" s="500"/>
      <c r="K1668" t="s">
        <v>9586</v>
      </c>
    </row>
    <row r="1669" spans="9:11">
      <c r="I1669" s="500"/>
      <c r="K1669" t="s">
        <v>9587</v>
      </c>
    </row>
    <row r="1670" spans="9:11">
      <c r="I1670" s="500"/>
      <c r="K1670" t="s">
        <v>9588</v>
      </c>
    </row>
    <row r="1671" spans="9:11">
      <c r="I1671" s="500"/>
      <c r="K1671" t="s">
        <v>9589</v>
      </c>
    </row>
    <row r="1672" spans="9:11">
      <c r="I1672" s="500"/>
      <c r="K1672" t="s">
        <v>9590</v>
      </c>
    </row>
    <row r="1673" spans="9:11">
      <c r="I1673" s="500"/>
      <c r="K1673" t="s">
        <v>9591</v>
      </c>
    </row>
    <row r="1674" spans="9:11">
      <c r="I1674" s="500"/>
      <c r="K1674" t="s">
        <v>9592</v>
      </c>
    </row>
    <row r="1675" spans="9:11">
      <c r="I1675" s="500"/>
      <c r="K1675" t="s">
        <v>9593</v>
      </c>
    </row>
    <row r="1676" spans="9:11">
      <c r="I1676" s="500"/>
      <c r="K1676" t="s">
        <v>9594</v>
      </c>
    </row>
    <row r="1677" spans="9:11">
      <c r="I1677" s="500"/>
      <c r="K1677" t="s">
        <v>9595</v>
      </c>
    </row>
    <row r="1678" spans="9:11">
      <c r="I1678" s="500"/>
      <c r="K1678" t="s">
        <v>9596</v>
      </c>
    </row>
    <row r="1679" spans="9:11">
      <c r="I1679" s="500"/>
      <c r="K1679" t="s">
        <v>9597</v>
      </c>
    </row>
    <row r="1680" spans="9:11">
      <c r="I1680" s="500"/>
      <c r="K1680" t="s">
        <v>9598</v>
      </c>
    </row>
    <row r="1681" spans="9:11">
      <c r="I1681" s="500"/>
      <c r="K1681" t="s">
        <v>9599</v>
      </c>
    </row>
    <row r="1682" spans="9:11">
      <c r="I1682" s="500"/>
      <c r="K1682" t="s">
        <v>9600</v>
      </c>
    </row>
    <row r="1683" spans="9:11">
      <c r="I1683" s="500"/>
      <c r="K1683" t="s">
        <v>9601</v>
      </c>
    </row>
    <row r="1684" spans="9:11">
      <c r="I1684" s="500"/>
      <c r="K1684" t="s">
        <v>9602</v>
      </c>
    </row>
    <row r="1685" spans="9:11">
      <c r="I1685" s="500"/>
      <c r="K1685" t="s">
        <v>9603</v>
      </c>
    </row>
    <row r="1686" spans="9:11">
      <c r="I1686" s="500"/>
      <c r="K1686" t="s">
        <v>9604</v>
      </c>
    </row>
    <row r="1687" spans="9:11">
      <c r="I1687" s="500"/>
      <c r="K1687" t="s">
        <v>9605</v>
      </c>
    </row>
    <row r="1688" spans="9:11">
      <c r="I1688" s="500"/>
      <c r="K1688" t="s">
        <v>9606</v>
      </c>
    </row>
    <row r="1689" spans="9:11">
      <c r="I1689" s="500"/>
      <c r="K1689" t="s">
        <v>9607</v>
      </c>
    </row>
    <row r="1690" spans="9:11">
      <c r="I1690" s="500"/>
      <c r="K1690" t="s">
        <v>9608</v>
      </c>
    </row>
    <row r="1691" spans="9:11">
      <c r="I1691" s="500"/>
      <c r="K1691" t="s">
        <v>9609</v>
      </c>
    </row>
    <row r="1692" spans="9:11">
      <c r="I1692" s="500"/>
      <c r="K1692" t="s">
        <v>9610</v>
      </c>
    </row>
    <row r="1693" spans="9:11">
      <c r="I1693" s="500"/>
      <c r="K1693" t="s">
        <v>9611</v>
      </c>
    </row>
    <row r="1694" spans="9:11">
      <c r="I1694" s="500"/>
      <c r="K1694" t="s">
        <v>9612</v>
      </c>
    </row>
    <row r="1695" spans="9:11">
      <c r="I1695" s="500"/>
      <c r="K1695" t="s">
        <v>9613</v>
      </c>
    </row>
    <row r="1696" spans="9:11">
      <c r="I1696" s="500"/>
      <c r="K1696" t="s">
        <v>9614</v>
      </c>
    </row>
    <row r="1697" spans="9:11">
      <c r="I1697" s="500"/>
      <c r="K1697" t="s">
        <v>9615</v>
      </c>
    </row>
    <row r="1698" spans="9:11">
      <c r="I1698" s="500"/>
      <c r="K1698" t="s">
        <v>9616</v>
      </c>
    </row>
    <row r="1699" spans="9:11">
      <c r="I1699" s="500"/>
      <c r="K1699" t="s">
        <v>9617</v>
      </c>
    </row>
    <row r="1700" spans="9:11">
      <c r="I1700" s="500"/>
      <c r="K1700" t="s">
        <v>9618</v>
      </c>
    </row>
    <row r="1701" spans="9:11">
      <c r="I1701" s="500"/>
      <c r="K1701" t="s">
        <v>9619</v>
      </c>
    </row>
    <row r="1702" spans="9:11">
      <c r="I1702" s="500"/>
      <c r="K1702" t="s">
        <v>9620</v>
      </c>
    </row>
    <row r="1703" spans="9:11">
      <c r="I1703" s="500"/>
      <c r="K1703" t="s">
        <v>9621</v>
      </c>
    </row>
    <row r="1704" spans="9:11">
      <c r="I1704" s="500"/>
      <c r="K1704" t="s">
        <v>9622</v>
      </c>
    </row>
    <row r="1705" spans="9:11">
      <c r="I1705" s="500"/>
      <c r="K1705" t="s">
        <v>9623</v>
      </c>
    </row>
    <row r="1706" spans="9:11">
      <c r="I1706" s="500"/>
      <c r="K1706" t="s">
        <v>9624</v>
      </c>
    </row>
    <row r="1707" spans="9:11">
      <c r="I1707" s="500"/>
      <c r="K1707" t="s">
        <v>9625</v>
      </c>
    </row>
    <row r="1708" spans="9:11">
      <c r="I1708" s="500"/>
      <c r="K1708" t="s">
        <v>9626</v>
      </c>
    </row>
    <row r="1709" spans="9:11">
      <c r="I1709" s="500"/>
      <c r="K1709" t="s">
        <v>9627</v>
      </c>
    </row>
    <row r="1710" spans="9:11">
      <c r="I1710" s="500"/>
      <c r="K1710" t="s">
        <v>9628</v>
      </c>
    </row>
    <row r="1711" spans="9:11">
      <c r="I1711" s="500"/>
      <c r="K1711" t="s">
        <v>9629</v>
      </c>
    </row>
    <row r="1712" spans="9:11">
      <c r="I1712" s="500"/>
      <c r="K1712" t="s">
        <v>9630</v>
      </c>
    </row>
    <row r="1713" spans="9:11">
      <c r="I1713" s="500"/>
      <c r="K1713" t="s">
        <v>9631</v>
      </c>
    </row>
    <row r="1714" spans="9:11">
      <c r="I1714" s="500"/>
      <c r="K1714" t="s">
        <v>9632</v>
      </c>
    </row>
    <row r="1715" spans="9:11">
      <c r="I1715" s="500"/>
      <c r="K1715" t="s">
        <v>9633</v>
      </c>
    </row>
    <row r="1716" spans="9:11">
      <c r="I1716" s="500"/>
      <c r="K1716" t="s">
        <v>9634</v>
      </c>
    </row>
    <row r="1717" spans="9:11">
      <c r="I1717" s="500"/>
      <c r="K1717" t="s">
        <v>9635</v>
      </c>
    </row>
    <row r="1718" spans="9:11">
      <c r="I1718" s="500"/>
      <c r="K1718" t="s">
        <v>9636</v>
      </c>
    </row>
    <row r="1719" spans="9:11">
      <c r="I1719" s="500"/>
      <c r="K1719" t="s">
        <v>9637</v>
      </c>
    </row>
    <row r="1720" spans="9:11">
      <c r="I1720" s="500"/>
      <c r="K1720" t="s">
        <v>9638</v>
      </c>
    </row>
    <row r="1721" spans="9:11">
      <c r="I1721" s="500"/>
      <c r="K1721" t="s">
        <v>9639</v>
      </c>
    </row>
    <row r="1722" spans="9:11">
      <c r="I1722" s="500"/>
      <c r="K1722" t="s">
        <v>9640</v>
      </c>
    </row>
    <row r="1723" spans="9:11">
      <c r="I1723" s="500"/>
      <c r="K1723" t="s">
        <v>9641</v>
      </c>
    </row>
    <row r="1724" spans="9:11">
      <c r="I1724" s="500"/>
      <c r="K1724" t="s">
        <v>9642</v>
      </c>
    </row>
    <row r="1725" spans="9:11">
      <c r="I1725" s="500"/>
      <c r="K1725" t="s">
        <v>9643</v>
      </c>
    </row>
    <row r="1726" spans="9:11">
      <c r="I1726" s="500"/>
      <c r="K1726" t="s">
        <v>9644</v>
      </c>
    </row>
    <row r="1727" spans="9:11">
      <c r="I1727" s="500"/>
      <c r="K1727" t="s">
        <v>9645</v>
      </c>
    </row>
    <row r="1728" spans="9:11">
      <c r="I1728" s="500"/>
      <c r="K1728" t="s">
        <v>9646</v>
      </c>
    </row>
    <row r="1729" spans="9:11">
      <c r="I1729" s="500"/>
      <c r="K1729" t="s">
        <v>9647</v>
      </c>
    </row>
    <row r="1730" spans="9:11">
      <c r="I1730" s="500"/>
      <c r="K1730" t="s">
        <v>9648</v>
      </c>
    </row>
    <row r="1731" spans="9:11">
      <c r="I1731" s="500"/>
      <c r="K1731" t="s">
        <v>9649</v>
      </c>
    </row>
    <row r="1732" spans="9:11">
      <c r="I1732" s="500"/>
      <c r="K1732" t="s">
        <v>9650</v>
      </c>
    </row>
    <row r="1733" spans="9:11">
      <c r="I1733" s="500"/>
      <c r="K1733" t="s">
        <v>9651</v>
      </c>
    </row>
    <row r="1734" spans="9:11">
      <c r="I1734" s="500"/>
      <c r="K1734" t="s">
        <v>9652</v>
      </c>
    </row>
    <row r="1735" spans="9:11">
      <c r="I1735" s="500"/>
      <c r="K1735" t="s">
        <v>9653</v>
      </c>
    </row>
    <row r="1736" spans="9:11">
      <c r="I1736" s="500"/>
      <c r="K1736" t="s">
        <v>9654</v>
      </c>
    </row>
    <row r="1737" spans="9:11">
      <c r="I1737" s="500"/>
      <c r="K1737" t="s">
        <v>9655</v>
      </c>
    </row>
    <row r="1738" spans="9:11">
      <c r="I1738" s="500"/>
      <c r="K1738" t="s">
        <v>9656</v>
      </c>
    </row>
    <row r="1739" spans="9:11">
      <c r="I1739" s="500"/>
      <c r="K1739" t="s">
        <v>9657</v>
      </c>
    </row>
    <row r="1740" spans="9:11">
      <c r="I1740" s="500"/>
      <c r="K1740" t="s">
        <v>9658</v>
      </c>
    </row>
    <row r="1741" spans="9:11">
      <c r="I1741" s="500"/>
      <c r="K1741" t="s">
        <v>9659</v>
      </c>
    </row>
    <row r="1742" spans="9:11">
      <c r="I1742" s="500"/>
      <c r="K1742" t="s">
        <v>9660</v>
      </c>
    </row>
    <row r="1743" spans="9:11">
      <c r="I1743" s="500"/>
      <c r="K1743" t="s">
        <v>9661</v>
      </c>
    </row>
    <row r="1744" spans="9:11">
      <c r="I1744" s="500"/>
      <c r="K1744" t="s">
        <v>9662</v>
      </c>
    </row>
    <row r="1745" spans="9:11">
      <c r="I1745" s="500"/>
      <c r="K1745" t="s">
        <v>9663</v>
      </c>
    </row>
    <row r="1746" spans="9:11">
      <c r="I1746" s="500"/>
      <c r="K1746" t="s">
        <v>9664</v>
      </c>
    </row>
    <row r="1747" spans="9:11">
      <c r="I1747" s="500"/>
      <c r="K1747" t="s">
        <v>9665</v>
      </c>
    </row>
    <row r="1748" spans="9:11">
      <c r="I1748" s="500"/>
      <c r="K1748" t="s">
        <v>9666</v>
      </c>
    </row>
    <row r="1749" spans="9:11">
      <c r="I1749" s="500"/>
      <c r="K1749" t="s">
        <v>9667</v>
      </c>
    </row>
    <row r="1750" spans="9:11">
      <c r="I1750" s="500"/>
      <c r="K1750" t="s">
        <v>9668</v>
      </c>
    </row>
    <row r="1751" spans="9:11">
      <c r="I1751" s="500"/>
      <c r="K1751" t="s">
        <v>9669</v>
      </c>
    </row>
    <row r="1752" spans="9:11">
      <c r="I1752" s="500"/>
      <c r="K1752" t="s">
        <v>9670</v>
      </c>
    </row>
    <row r="1753" spans="9:11">
      <c r="I1753" s="500"/>
      <c r="K1753" t="s">
        <v>9671</v>
      </c>
    </row>
    <row r="1754" spans="9:11">
      <c r="I1754" s="500"/>
      <c r="K1754" t="s">
        <v>9672</v>
      </c>
    </row>
    <row r="1755" spans="9:11">
      <c r="I1755" s="500"/>
      <c r="K1755" t="s">
        <v>9673</v>
      </c>
    </row>
    <row r="1756" spans="9:11">
      <c r="I1756" s="500"/>
      <c r="K1756" t="s">
        <v>9674</v>
      </c>
    </row>
    <row r="1757" spans="9:11">
      <c r="I1757" s="500"/>
      <c r="K1757" t="s">
        <v>9675</v>
      </c>
    </row>
    <row r="1758" spans="9:11">
      <c r="I1758" s="500"/>
      <c r="K1758" t="s">
        <v>9676</v>
      </c>
    </row>
    <row r="1759" spans="9:11">
      <c r="I1759" s="500"/>
      <c r="K1759" t="s">
        <v>9677</v>
      </c>
    </row>
    <row r="1760" spans="9:11">
      <c r="I1760" s="500"/>
      <c r="K1760" t="s">
        <v>9678</v>
      </c>
    </row>
    <row r="1761" spans="9:11">
      <c r="I1761" s="500"/>
      <c r="K1761" t="s">
        <v>9679</v>
      </c>
    </row>
    <row r="1762" spans="9:11">
      <c r="I1762" s="500"/>
      <c r="K1762" t="s">
        <v>9680</v>
      </c>
    </row>
    <row r="1763" spans="9:11">
      <c r="I1763" s="500"/>
      <c r="K1763" t="s">
        <v>9681</v>
      </c>
    </row>
    <row r="1764" spans="9:11">
      <c r="I1764" s="500"/>
      <c r="K1764" t="s">
        <v>9682</v>
      </c>
    </row>
    <row r="1765" spans="9:11">
      <c r="I1765" s="500"/>
      <c r="K1765" t="s">
        <v>9683</v>
      </c>
    </row>
    <row r="1766" spans="9:11">
      <c r="I1766" s="500"/>
      <c r="K1766" t="s">
        <v>9684</v>
      </c>
    </row>
    <row r="1767" spans="9:11">
      <c r="I1767" s="500"/>
      <c r="K1767" t="s">
        <v>9685</v>
      </c>
    </row>
    <row r="1768" spans="9:11">
      <c r="I1768" s="500"/>
      <c r="K1768" t="s">
        <v>9686</v>
      </c>
    </row>
    <row r="1769" spans="9:11">
      <c r="I1769" s="500"/>
      <c r="K1769" t="s">
        <v>9687</v>
      </c>
    </row>
    <row r="1770" spans="9:11">
      <c r="I1770" s="500"/>
      <c r="K1770" t="s">
        <v>9688</v>
      </c>
    </row>
    <row r="1771" spans="9:11">
      <c r="I1771" s="500"/>
      <c r="K1771" t="s">
        <v>9689</v>
      </c>
    </row>
    <row r="1772" spans="9:11">
      <c r="I1772" s="500"/>
      <c r="K1772" t="s">
        <v>9690</v>
      </c>
    </row>
    <row r="1773" spans="9:11">
      <c r="I1773" s="500"/>
      <c r="K1773" t="s">
        <v>9691</v>
      </c>
    </row>
    <row r="1774" spans="9:11">
      <c r="I1774" s="500"/>
      <c r="K1774" t="s">
        <v>9692</v>
      </c>
    </row>
    <row r="1775" spans="9:11">
      <c r="I1775" s="500"/>
      <c r="K1775" t="s">
        <v>9693</v>
      </c>
    </row>
    <row r="1776" spans="9:11">
      <c r="I1776" s="500"/>
      <c r="K1776" t="s">
        <v>9694</v>
      </c>
    </row>
    <row r="1777" spans="9:11">
      <c r="I1777" s="500"/>
      <c r="K1777" t="s">
        <v>9695</v>
      </c>
    </row>
    <row r="1778" spans="9:11">
      <c r="I1778" s="500"/>
      <c r="K1778" t="s">
        <v>9696</v>
      </c>
    </row>
    <row r="1779" spans="9:11">
      <c r="I1779" s="500"/>
      <c r="K1779" t="s">
        <v>9697</v>
      </c>
    </row>
    <row r="1780" spans="9:11">
      <c r="I1780" s="500"/>
      <c r="K1780" t="s">
        <v>9698</v>
      </c>
    </row>
    <row r="1781" spans="9:11">
      <c r="I1781" s="500"/>
      <c r="K1781" t="s">
        <v>9699</v>
      </c>
    </row>
    <row r="1782" spans="9:11">
      <c r="I1782" s="500"/>
      <c r="K1782" t="s">
        <v>9700</v>
      </c>
    </row>
    <row r="1783" spans="9:11">
      <c r="I1783" s="500"/>
      <c r="K1783" t="s">
        <v>9701</v>
      </c>
    </row>
    <row r="1784" spans="9:11">
      <c r="I1784" s="500"/>
      <c r="K1784" t="s">
        <v>9702</v>
      </c>
    </row>
    <row r="1785" spans="9:11">
      <c r="I1785" s="500"/>
      <c r="K1785" t="s">
        <v>9703</v>
      </c>
    </row>
    <row r="1786" spans="9:11">
      <c r="I1786" s="500"/>
      <c r="K1786" t="s">
        <v>9704</v>
      </c>
    </row>
    <row r="1787" spans="9:11">
      <c r="I1787" s="500"/>
      <c r="K1787" t="s">
        <v>9705</v>
      </c>
    </row>
    <row r="1788" spans="9:11">
      <c r="I1788" s="500"/>
      <c r="K1788" t="s">
        <v>9706</v>
      </c>
    </row>
    <row r="1789" spans="9:11">
      <c r="I1789" s="500"/>
      <c r="K1789" t="s">
        <v>9707</v>
      </c>
    </row>
    <row r="1790" spans="9:11">
      <c r="I1790" s="500"/>
      <c r="K1790" t="s">
        <v>9708</v>
      </c>
    </row>
    <row r="1791" spans="9:11">
      <c r="I1791" s="500"/>
      <c r="K1791" t="s">
        <v>9709</v>
      </c>
    </row>
    <row r="1792" spans="9:11">
      <c r="I1792" s="500"/>
      <c r="K1792" t="s">
        <v>9710</v>
      </c>
    </row>
    <row r="1793" spans="9:11">
      <c r="I1793" s="500"/>
      <c r="K1793" t="s">
        <v>9711</v>
      </c>
    </row>
    <row r="1794" spans="9:11">
      <c r="I1794" s="500"/>
      <c r="K1794" t="s">
        <v>9712</v>
      </c>
    </row>
    <row r="1795" spans="9:11">
      <c r="I1795" s="500"/>
      <c r="K1795" t="s">
        <v>9713</v>
      </c>
    </row>
    <row r="1796" spans="9:11">
      <c r="I1796" s="500"/>
      <c r="K1796" t="s">
        <v>9714</v>
      </c>
    </row>
    <row r="1797" spans="9:11">
      <c r="I1797" s="500"/>
      <c r="K1797" t="s">
        <v>9715</v>
      </c>
    </row>
    <row r="1798" spans="9:11">
      <c r="I1798" s="500"/>
      <c r="K1798" t="s">
        <v>9716</v>
      </c>
    </row>
    <row r="1799" spans="9:11">
      <c r="I1799" s="500"/>
      <c r="K1799" t="s">
        <v>9717</v>
      </c>
    </row>
    <row r="1800" spans="9:11">
      <c r="I1800" s="500"/>
      <c r="K1800" t="s">
        <v>9718</v>
      </c>
    </row>
    <row r="1801" spans="9:11">
      <c r="I1801" s="500"/>
      <c r="K1801" t="s">
        <v>9719</v>
      </c>
    </row>
    <row r="1802" spans="9:11">
      <c r="I1802" s="500"/>
      <c r="K1802" t="s">
        <v>9720</v>
      </c>
    </row>
    <row r="1803" spans="9:11">
      <c r="I1803" s="500"/>
      <c r="K1803" t="s">
        <v>9721</v>
      </c>
    </row>
    <row r="1804" spans="9:11">
      <c r="I1804" s="500"/>
      <c r="K1804" t="s">
        <v>9722</v>
      </c>
    </row>
    <row r="1805" spans="9:11">
      <c r="I1805" s="500"/>
      <c r="K1805" t="s">
        <v>9723</v>
      </c>
    </row>
    <row r="1806" spans="9:11">
      <c r="I1806" s="500"/>
      <c r="K1806" t="s">
        <v>9724</v>
      </c>
    </row>
    <row r="1807" spans="9:11">
      <c r="I1807" s="500"/>
      <c r="K1807" t="s">
        <v>9725</v>
      </c>
    </row>
    <row r="1808" spans="9:11">
      <c r="I1808" s="500"/>
      <c r="K1808" t="s">
        <v>9726</v>
      </c>
    </row>
    <row r="1809" spans="9:11">
      <c r="I1809" s="500"/>
      <c r="K1809" t="s">
        <v>9727</v>
      </c>
    </row>
    <row r="1810" spans="9:11">
      <c r="I1810" s="500"/>
      <c r="K1810" t="s">
        <v>9728</v>
      </c>
    </row>
    <row r="1811" spans="9:11">
      <c r="I1811" s="500"/>
      <c r="K1811" t="s">
        <v>9729</v>
      </c>
    </row>
    <row r="1812" spans="9:11">
      <c r="I1812" s="500"/>
      <c r="K1812" t="s">
        <v>9730</v>
      </c>
    </row>
    <row r="1813" spans="9:11">
      <c r="I1813" s="500"/>
      <c r="K1813" t="s">
        <v>9731</v>
      </c>
    </row>
    <row r="1814" spans="9:11">
      <c r="I1814" s="500"/>
      <c r="K1814" t="s">
        <v>9732</v>
      </c>
    </row>
    <row r="1815" spans="9:11">
      <c r="I1815" s="500"/>
      <c r="K1815" t="s">
        <v>9733</v>
      </c>
    </row>
    <row r="1816" spans="9:11">
      <c r="I1816" s="500"/>
      <c r="K1816" t="s">
        <v>9734</v>
      </c>
    </row>
    <row r="1817" spans="9:11">
      <c r="I1817" s="500"/>
      <c r="K1817" t="s">
        <v>9735</v>
      </c>
    </row>
    <row r="1818" spans="9:11">
      <c r="I1818" s="500"/>
      <c r="K1818" t="s">
        <v>9736</v>
      </c>
    </row>
    <row r="1819" spans="9:11">
      <c r="I1819" s="500"/>
      <c r="K1819" t="s">
        <v>9737</v>
      </c>
    </row>
    <row r="1820" spans="9:11">
      <c r="I1820" s="500"/>
      <c r="K1820" t="s">
        <v>9738</v>
      </c>
    </row>
    <row r="1821" spans="9:11">
      <c r="I1821" s="500"/>
      <c r="K1821" t="s">
        <v>9739</v>
      </c>
    </row>
    <row r="1822" spans="9:11">
      <c r="I1822" s="500"/>
      <c r="K1822" t="s">
        <v>9740</v>
      </c>
    </row>
    <row r="1823" spans="9:11">
      <c r="I1823" s="500"/>
      <c r="K1823" t="s">
        <v>9741</v>
      </c>
    </row>
    <row r="1824" spans="9:11">
      <c r="I1824" s="500"/>
      <c r="K1824" t="s">
        <v>9742</v>
      </c>
    </row>
    <row r="1825" spans="9:11">
      <c r="I1825" s="500"/>
      <c r="K1825" t="s">
        <v>9743</v>
      </c>
    </row>
    <row r="1826" spans="9:11">
      <c r="I1826" s="500"/>
      <c r="K1826" t="s">
        <v>9744</v>
      </c>
    </row>
    <row r="1827" spans="9:11">
      <c r="I1827" s="500"/>
      <c r="K1827" t="s">
        <v>9745</v>
      </c>
    </row>
    <row r="1828" spans="9:11">
      <c r="I1828" s="500"/>
      <c r="K1828" t="s">
        <v>9746</v>
      </c>
    </row>
    <row r="1829" spans="9:11">
      <c r="I1829" s="500"/>
      <c r="K1829" t="s">
        <v>9747</v>
      </c>
    </row>
    <row r="1830" spans="9:11">
      <c r="I1830" s="500"/>
      <c r="K1830" t="s">
        <v>9748</v>
      </c>
    </row>
    <row r="1831" spans="9:11">
      <c r="I1831" s="500"/>
      <c r="K1831" t="s">
        <v>9749</v>
      </c>
    </row>
    <row r="1832" spans="9:11">
      <c r="I1832" s="500"/>
      <c r="K1832" t="s">
        <v>9750</v>
      </c>
    </row>
    <row r="1833" spans="9:11">
      <c r="I1833" s="500"/>
      <c r="K1833" t="s">
        <v>9751</v>
      </c>
    </row>
    <row r="1834" spans="9:11">
      <c r="I1834" s="500"/>
      <c r="K1834" t="s">
        <v>9752</v>
      </c>
    </row>
    <row r="1835" spans="9:11">
      <c r="I1835" s="500"/>
      <c r="K1835" t="s">
        <v>9753</v>
      </c>
    </row>
    <row r="1836" spans="9:11">
      <c r="I1836" s="500"/>
      <c r="K1836" t="s">
        <v>9754</v>
      </c>
    </row>
    <row r="1837" spans="9:11">
      <c r="I1837" s="500"/>
      <c r="K1837" t="s">
        <v>9755</v>
      </c>
    </row>
    <row r="1838" spans="9:11">
      <c r="I1838" s="500"/>
      <c r="K1838" t="s">
        <v>9756</v>
      </c>
    </row>
    <row r="1839" spans="9:11">
      <c r="I1839" s="500"/>
      <c r="K1839" t="s">
        <v>9757</v>
      </c>
    </row>
    <row r="1840" spans="9:11">
      <c r="I1840" s="500"/>
      <c r="K1840" t="s">
        <v>9758</v>
      </c>
    </row>
    <row r="1841" spans="9:11">
      <c r="I1841" s="500"/>
      <c r="K1841" t="s">
        <v>9759</v>
      </c>
    </row>
    <row r="1842" spans="9:11">
      <c r="I1842" s="500"/>
      <c r="K1842" t="s">
        <v>9760</v>
      </c>
    </row>
    <row r="1843" spans="9:11">
      <c r="I1843" s="500"/>
      <c r="K1843" t="s">
        <v>9761</v>
      </c>
    </row>
    <row r="1844" spans="9:11">
      <c r="I1844" s="500"/>
      <c r="K1844" t="s">
        <v>9762</v>
      </c>
    </row>
    <row r="1845" spans="9:11">
      <c r="I1845" s="500"/>
      <c r="K1845" t="s">
        <v>9763</v>
      </c>
    </row>
    <row r="1846" spans="9:11">
      <c r="I1846" s="500"/>
      <c r="K1846" t="s">
        <v>9764</v>
      </c>
    </row>
    <row r="1847" spans="9:11">
      <c r="I1847" s="500"/>
      <c r="K1847" t="s">
        <v>9765</v>
      </c>
    </row>
    <row r="1848" spans="9:11">
      <c r="I1848" s="500"/>
      <c r="K1848" t="s">
        <v>9766</v>
      </c>
    </row>
    <row r="1849" spans="9:11">
      <c r="I1849" s="500"/>
      <c r="K1849" t="s">
        <v>9767</v>
      </c>
    </row>
    <row r="1850" spans="9:11">
      <c r="I1850" s="500"/>
      <c r="K1850" t="s">
        <v>9768</v>
      </c>
    </row>
    <row r="1851" spans="9:11">
      <c r="I1851" s="500"/>
      <c r="K1851" t="s">
        <v>9769</v>
      </c>
    </row>
    <row r="1852" spans="9:11">
      <c r="I1852" s="500"/>
      <c r="K1852" t="s">
        <v>9770</v>
      </c>
    </row>
    <row r="1853" spans="9:11">
      <c r="I1853" s="500"/>
      <c r="K1853" t="s">
        <v>9771</v>
      </c>
    </row>
    <row r="1854" spans="9:11">
      <c r="I1854" s="500"/>
      <c r="K1854" t="s">
        <v>9772</v>
      </c>
    </row>
    <row r="1855" spans="9:11">
      <c r="I1855" s="500"/>
      <c r="K1855" t="s">
        <v>9773</v>
      </c>
    </row>
    <row r="1856" spans="9:11">
      <c r="I1856" s="500"/>
      <c r="K1856" t="s">
        <v>9774</v>
      </c>
    </row>
    <row r="1857" spans="9:11">
      <c r="I1857" s="500"/>
      <c r="K1857" t="s">
        <v>9775</v>
      </c>
    </row>
    <row r="1858" spans="9:11">
      <c r="I1858" s="500"/>
      <c r="K1858" t="s">
        <v>9776</v>
      </c>
    </row>
    <row r="1859" spans="9:11">
      <c r="I1859" s="500"/>
      <c r="K1859" t="s">
        <v>9777</v>
      </c>
    </row>
    <row r="1860" spans="9:11">
      <c r="I1860" s="500"/>
      <c r="K1860" t="s">
        <v>9778</v>
      </c>
    </row>
    <row r="1861" spans="9:11">
      <c r="I1861" s="500"/>
      <c r="K1861" t="s">
        <v>9779</v>
      </c>
    </row>
    <row r="1862" spans="9:11">
      <c r="I1862" s="500"/>
      <c r="K1862" t="s">
        <v>9780</v>
      </c>
    </row>
    <row r="1863" spans="9:11">
      <c r="I1863" s="500"/>
      <c r="K1863" t="s">
        <v>9781</v>
      </c>
    </row>
    <row r="1864" spans="9:11">
      <c r="I1864" s="500"/>
      <c r="K1864" t="s">
        <v>9782</v>
      </c>
    </row>
    <row r="1865" spans="9:11">
      <c r="I1865" s="500"/>
      <c r="K1865" t="s">
        <v>9783</v>
      </c>
    </row>
    <row r="1866" spans="9:11">
      <c r="I1866" s="500"/>
      <c r="K1866" t="s">
        <v>9784</v>
      </c>
    </row>
    <row r="1867" spans="9:11">
      <c r="I1867" s="500"/>
      <c r="K1867" t="s">
        <v>9785</v>
      </c>
    </row>
    <row r="1868" spans="9:11">
      <c r="I1868" s="500"/>
      <c r="K1868" t="s">
        <v>9786</v>
      </c>
    </row>
    <row r="1869" spans="9:11">
      <c r="I1869" s="500"/>
      <c r="K1869" t="s">
        <v>9787</v>
      </c>
    </row>
    <row r="1870" spans="9:11">
      <c r="I1870" s="500"/>
      <c r="K1870" t="s">
        <v>9788</v>
      </c>
    </row>
    <row r="1871" spans="9:11">
      <c r="I1871" s="500"/>
      <c r="K1871" t="s">
        <v>9789</v>
      </c>
    </row>
    <row r="1872" spans="9:11">
      <c r="I1872" s="500"/>
      <c r="K1872" t="s">
        <v>9790</v>
      </c>
    </row>
    <row r="1873" spans="9:11">
      <c r="I1873" s="500"/>
      <c r="K1873" t="s">
        <v>9791</v>
      </c>
    </row>
    <row r="1874" spans="9:11">
      <c r="I1874" s="500"/>
      <c r="K1874" t="s">
        <v>9792</v>
      </c>
    </row>
    <row r="1875" spans="9:11">
      <c r="I1875" s="500"/>
      <c r="K1875" t="s">
        <v>9793</v>
      </c>
    </row>
    <row r="1876" spans="9:11">
      <c r="I1876" s="500"/>
      <c r="K1876" t="s">
        <v>9794</v>
      </c>
    </row>
    <row r="1877" spans="9:11">
      <c r="I1877" s="500"/>
      <c r="K1877" t="s">
        <v>9795</v>
      </c>
    </row>
    <row r="1878" spans="9:11">
      <c r="I1878" s="500"/>
      <c r="K1878" t="s">
        <v>9796</v>
      </c>
    </row>
    <row r="1879" spans="9:11">
      <c r="I1879" s="500"/>
      <c r="K1879" t="s">
        <v>9797</v>
      </c>
    </row>
    <row r="1880" spans="9:11">
      <c r="I1880" s="500"/>
      <c r="K1880" t="s">
        <v>9798</v>
      </c>
    </row>
    <row r="1881" spans="9:11">
      <c r="I1881" s="500"/>
      <c r="K1881" t="s">
        <v>9799</v>
      </c>
    </row>
    <row r="1882" spans="9:11">
      <c r="I1882" s="500"/>
      <c r="K1882" t="s">
        <v>9800</v>
      </c>
    </row>
    <row r="1883" spans="9:11">
      <c r="I1883" s="500"/>
      <c r="K1883" t="s">
        <v>9801</v>
      </c>
    </row>
    <row r="1884" spans="9:11">
      <c r="I1884" s="500"/>
      <c r="K1884" t="s">
        <v>9802</v>
      </c>
    </row>
    <row r="1885" spans="9:11">
      <c r="I1885" s="500"/>
      <c r="K1885" t="s">
        <v>9803</v>
      </c>
    </row>
    <row r="1886" spans="9:11">
      <c r="I1886" s="500"/>
      <c r="K1886" t="s">
        <v>9804</v>
      </c>
    </row>
    <row r="1887" spans="9:11">
      <c r="I1887" s="500"/>
      <c r="K1887" t="s">
        <v>9805</v>
      </c>
    </row>
    <row r="1888" spans="9:11">
      <c r="I1888" s="500"/>
      <c r="K1888" t="s">
        <v>9806</v>
      </c>
    </row>
    <row r="1889" spans="9:11">
      <c r="I1889" s="500"/>
      <c r="K1889" t="s">
        <v>9807</v>
      </c>
    </row>
    <row r="1890" spans="9:11">
      <c r="I1890" s="500"/>
      <c r="K1890" t="s">
        <v>9808</v>
      </c>
    </row>
    <row r="1891" spans="9:11">
      <c r="I1891" s="500"/>
      <c r="K1891" t="s">
        <v>9809</v>
      </c>
    </row>
    <row r="1892" spans="9:11">
      <c r="I1892" s="500"/>
      <c r="K1892" t="s">
        <v>9810</v>
      </c>
    </row>
    <row r="1893" spans="9:11">
      <c r="I1893" s="500"/>
      <c r="K1893" t="s">
        <v>9811</v>
      </c>
    </row>
    <row r="1894" spans="9:11">
      <c r="I1894" s="500"/>
      <c r="K1894" t="s">
        <v>9812</v>
      </c>
    </row>
    <row r="1895" spans="9:11">
      <c r="I1895" s="500"/>
      <c r="K1895" t="s">
        <v>9813</v>
      </c>
    </row>
    <row r="1896" spans="9:11">
      <c r="I1896" s="500"/>
      <c r="K1896" t="s">
        <v>9814</v>
      </c>
    </row>
    <row r="1897" spans="9:11">
      <c r="I1897" s="500"/>
      <c r="K1897" t="s">
        <v>9815</v>
      </c>
    </row>
    <row r="1898" spans="9:11">
      <c r="I1898" s="500"/>
      <c r="K1898" t="s">
        <v>9816</v>
      </c>
    </row>
    <row r="1899" spans="9:11">
      <c r="I1899" s="500"/>
      <c r="K1899" t="s">
        <v>9817</v>
      </c>
    </row>
    <row r="1900" spans="9:11">
      <c r="I1900" s="500"/>
      <c r="K1900" t="s">
        <v>9818</v>
      </c>
    </row>
    <row r="1901" spans="9:11">
      <c r="I1901" s="500"/>
      <c r="K1901" t="s">
        <v>9819</v>
      </c>
    </row>
    <row r="1902" spans="9:11">
      <c r="I1902" s="500"/>
      <c r="K1902" t="s">
        <v>9820</v>
      </c>
    </row>
    <row r="1903" spans="9:11">
      <c r="I1903" s="500"/>
      <c r="K1903" t="s">
        <v>9821</v>
      </c>
    </row>
    <row r="1904" spans="9:11">
      <c r="I1904" s="500"/>
      <c r="K1904" t="s">
        <v>9822</v>
      </c>
    </row>
    <row r="1905" spans="9:11">
      <c r="I1905" s="500"/>
      <c r="K1905" t="s">
        <v>9823</v>
      </c>
    </row>
    <row r="1906" spans="9:11">
      <c r="I1906" s="500"/>
      <c r="K1906" t="s">
        <v>9824</v>
      </c>
    </row>
    <row r="1907" spans="9:11">
      <c r="I1907" s="500"/>
      <c r="K1907" t="s">
        <v>9825</v>
      </c>
    </row>
    <row r="1908" spans="9:11">
      <c r="I1908" s="500"/>
      <c r="K1908" t="s">
        <v>9826</v>
      </c>
    </row>
    <row r="1909" spans="9:11">
      <c r="I1909" s="500"/>
      <c r="K1909" t="s">
        <v>9827</v>
      </c>
    </row>
    <row r="1910" spans="9:11">
      <c r="I1910" s="500"/>
      <c r="K1910" t="s">
        <v>9828</v>
      </c>
    </row>
    <row r="1911" spans="9:11">
      <c r="I1911" s="500"/>
      <c r="K1911" t="s">
        <v>9829</v>
      </c>
    </row>
    <row r="1912" spans="9:11">
      <c r="I1912" s="500"/>
      <c r="K1912" t="s">
        <v>9830</v>
      </c>
    </row>
    <row r="1913" spans="9:11">
      <c r="I1913" s="500"/>
      <c r="K1913" t="s">
        <v>9831</v>
      </c>
    </row>
    <row r="1914" spans="9:11">
      <c r="I1914" s="500"/>
      <c r="K1914" t="s">
        <v>9832</v>
      </c>
    </row>
    <row r="1915" spans="9:11">
      <c r="I1915" s="500"/>
      <c r="K1915" t="s">
        <v>9833</v>
      </c>
    </row>
    <row r="1916" spans="9:11">
      <c r="I1916" s="500"/>
      <c r="K1916" t="s">
        <v>9834</v>
      </c>
    </row>
    <row r="1917" spans="9:11">
      <c r="I1917" s="500"/>
      <c r="K1917" t="s">
        <v>9835</v>
      </c>
    </row>
    <row r="1918" spans="9:11">
      <c r="I1918" s="500"/>
      <c r="K1918" t="s">
        <v>9836</v>
      </c>
    </row>
    <row r="1919" spans="9:11">
      <c r="I1919" s="500"/>
      <c r="K1919" t="s">
        <v>9837</v>
      </c>
    </row>
    <row r="1920" spans="9:11">
      <c r="I1920" s="500"/>
      <c r="K1920" t="s">
        <v>9838</v>
      </c>
    </row>
    <row r="1921" spans="9:11">
      <c r="I1921" s="500"/>
      <c r="K1921" t="s">
        <v>9839</v>
      </c>
    </row>
    <row r="1922" spans="9:11">
      <c r="I1922" s="500"/>
      <c r="K1922" t="s">
        <v>9840</v>
      </c>
    </row>
    <row r="1923" spans="9:11">
      <c r="I1923" s="500"/>
      <c r="K1923" t="s">
        <v>9841</v>
      </c>
    </row>
    <row r="1924" spans="9:11">
      <c r="I1924" s="500"/>
      <c r="K1924" t="s">
        <v>9842</v>
      </c>
    </row>
    <row r="1925" spans="9:11">
      <c r="I1925" s="500"/>
      <c r="K1925" t="s">
        <v>9843</v>
      </c>
    </row>
    <row r="1926" spans="9:11">
      <c r="I1926" s="500"/>
      <c r="K1926" t="s">
        <v>9844</v>
      </c>
    </row>
    <row r="1927" spans="9:11">
      <c r="I1927" s="500"/>
      <c r="K1927" t="s">
        <v>9845</v>
      </c>
    </row>
    <row r="1928" spans="9:11">
      <c r="I1928" s="500"/>
      <c r="K1928" t="s">
        <v>9846</v>
      </c>
    </row>
    <row r="1929" spans="9:11">
      <c r="I1929" s="500"/>
      <c r="K1929" t="s">
        <v>9847</v>
      </c>
    </row>
    <row r="1930" spans="9:11">
      <c r="I1930" s="500"/>
      <c r="K1930" t="s">
        <v>9848</v>
      </c>
    </row>
    <row r="1931" spans="9:11">
      <c r="I1931" s="500"/>
      <c r="K1931" t="s">
        <v>9849</v>
      </c>
    </row>
    <row r="1932" spans="9:11">
      <c r="I1932" s="500"/>
      <c r="K1932" t="s">
        <v>9850</v>
      </c>
    </row>
    <row r="1933" spans="9:11">
      <c r="I1933" s="500"/>
      <c r="K1933" t="s">
        <v>9851</v>
      </c>
    </row>
    <row r="1934" spans="9:11">
      <c r="I1934" s="500"/>
      <c r="K1934" t="s">
        <v>9852</v>
      </c>
    </row>
    <row r="1935" spans="9:11">
      <c r="I1935" s="500"/>
      <c r="K1935" t="s">
        <v>10906</v>
      </c>
    </row>
    <row r="1936" spans="9:11">
      <c r="I1936" s="500"/>
      <c r="K1936" t="s">
        <v>9853</v>
      </c>
    </row>
    <row r="1937" spans="9:11">
      <c r="I1937" s="500"/>
      <c r="K1937" t="s">
        <v>9854</v>
      </c>
    </row>
    <row r="1938" spans="9:11">
      <c r="I1938" s="500"/>
      <c r="K1938" t="s">
        <v>9855</v>
      </c>
    </row>
    <row r="1939" spans="9:11">
      <c r="I1939" s="500"/>
      <c r="K1939" t="s">
        <v>9856</v>
      </c>
    </row>
    <row r="1940" spans="9:11">
      <c r="I1940" s="500"/>
      <c r="K1940" t="s">
        <v>9857</v>
      </c>
    </row>
    <row r="1941" spans="9:11">
      <c r="I1941" s="500"/>
      <c r="K1941" t="s">
        <v>9858</v>
      </c>
    </row>
    <row r="1942" spans="9:11">
      <c r="I1942" s="500"/>
      <c r="K1942" t="s">
        <v>9859</v>
      </c>
    </row>
    <row r="1943" spans="9:11">
      <c r="I1943" s="500"/>
      <c r="K1943" t="s">
        <v>9860</v>
      </c>
    </row>
    <row r="1944" spans="9:11">
      <c r="I1944" s="500"/>
      <c r="K1944" t="s">
        <v>9861</v>
      </c>
    </row>
    <row r="1945" spans="9:11">
      <c r="I1945" s="500"/>
      <c r="K1945" t="s">
        <v>9862</v>
      </c>
    </row>
    <row r="1946" spans="9:11">
      <c r="I1946" s="500"/>
      <c r="K1946" t="s">
        <v>9863</v>
      </c>
    </row>
    <row r="1947" spans="9:11">
      <c r="I1947" s="500"/>
      <c r="K1947" t="s">
        <v>9864</v>
      </c>
    </row>
    <row r="1948" spans="9:11">
      <c r="I1948" s="500"/>
      <c r="K1948" t="s">
        <v>9865</v>
      </c>
    </row>
    <row r="1949" spans="9:11">
      <c r="I1949" s="500"/>
      <c r="K1949" t="s">
        <v>9866</v>
      </c>
    </row>
    <row r="1950" spans="9:11">
      <c r="I1950" s="500"/>
      <c r="K1950" t="s">
        <v>9867</v>
      </c>
    </row>
    <row r="1951" spans="9:11">
      <c r="I1951" s="500"/>
      <c r="K1951" t="s">
        <v>9868</v>
      </c>
    </row>
    <row r="1952" spans="9:11">
      <c r="I1952" s="500"/>
      <c r="K1952" t="s">
        <v>9869</v>
      </c>
    </row>
    <row r="1953" spans="9:11">
      <c r="I1953" s="500"/>
      <c r="K1953" t="s">
        <v>9870</v>
      </c>
    </row>
    <row r="1954" spans="9:11">
      <c r="I1954" s="500"/>
      <c r="K1954" t="s">
        <v>9871</v>
      </c>
    </row>
    <row r="1955" spans="9:11">
      <c r="I1955" s="500"/>
      <c r="K1955" t="s">
        <v>9872</v>
      </c>
    </row>
    <row r="1956" spans="9:11">
      <c r="I1956" s="500"/>
      <c r="K1956" t="s">
        <v>9873</v>
      </c>
    </row>
    <row r="1957" spans="9:11">
      <c r="I1957" s="500"/>
      <c r="K1957" t="s">
        <v>9874</v>
      </c>
    </row>
    <row r="1958" spans="9:11">
      <c r="I1958" s="500"/>
      <c r="K1958" t="s">
        <v>9875</v>
      </c>
    </row>
    <row r="1959" spans="9:11">
      <c r="I1959" s="500"/>
      <c r="K1959" t="s">
        <v>9876</v>
      </c>
    </row>
    <row r="1960" spans="9:11">
      <c r="I1960" s="500"/>
      <c r="K1960" t="s">
        <v>9877</v>
      </c>
    </row>
    <row r="1961" spans="9:11">
      <c r="I1961" s="500"/>
      <c r="K1961" t="s">
        <v>9878</v>
      </c>
    </row>
    <row r="1962" spans="9:11">
      <c r="I1962" s="500"/>
      <c r="K1962" t="s">
        <v>9879</v>
      </c>
    </row>
    <row r="1963" spans="9:11">
      <c r="I1963" s="500"/>
      <c r="K1963" t="s">
        <v>9880</v>
      </c>
    </row>
    <row r="1964" spans="9:11">
      <c r="I1964" s="500"/>
      <c r="K1964" t="s">
        <v>9881</v>
      </c>
    </row>
    <row r="1965" spans="9:11">
      <c r="I1965" s="500"/>
      <c r="K1965" t="s">
        <v>9882</v>
      </c>
    </row>
    <row r="1966" spans="9:11">
      <c r="I1966" s="500"/>
      <c r="K1966" t="s">
        <v>9883</v>
      </c>
    </row>
    <row r="1967" spans="9:11">
      <c r="I1967" s="500"/>
      <c r="K1967" t="s">
        <v>9884</v>
      </c>
    </row>
    <row r="1968" spans="9:11">
      <c r="I1968" s="500"/>
      <c r="K1968" t="s">
        <v>9885</v>
      </c>
    </row>
    <row r="1969" spans="9:11">
      <c r="I1969" s="500"/>
      <c r="K1969" t="s">
        <v>9886</v>
      </c>
    </row>
    <row r="1970" spans="9:11">
      <c r="I1970" s="500"/>
      <c r="K1970" t="s">
        <v>9887</v>
      </c>
    </row>
    <row r="1971" spans="9:11">
      <c r="I1971" s="500"/>
      <c r="K1971" t="s">
        <v>9888</v>
      </c>
    </row>
    <row r="1972" spans="9:11">
      <c r="I1972" s="500"/>
      <c r="K1972" t="s">
        <v>9889</v>
      </c>
    </row>
    <row r="1973" spans="9:11">
      <c r="I1973" s="500"/>
      <c r="K1973" t="s">
        <v>9890</v>
      </c>
    </row>
    <row r="1974" spans="9:11">
      <c r="I1974" s="500"/>
      <c r="K1974" t="s">
        <v>9891</v>
      </c>
    </row>
    <row r="1975" spans="9:11">
      <c r="I1975" s="500"/>
      <c r="K1975" t="s">
        <v>9892</v>
      </c>
    </row>
    <row r="1976" spans="9:11">
      <c r="I1976" s="500"/>
      <c r="K1976" t="s">
        <v>9893</v>
      </c>
    </row>
    <row r="1977" spans="9:11">
      <c r="I1977" s="500"/>
      <c r="K1977" t="s">
        <v>9894</v>
      </c>
    </row>
    <row r="1978" spans="9:11">
      <c r="I1978" s="500"/>
      <c r="K1978" t="s">
        <v>9895</v>
      </c>
    </row>
    <row r="1979" spans="9:11">
      <c r="I1979" s="500"/>
      <c r="K1979" t="s">
        <v>9896</v>
      </c>
    </row>
    <row r="1980" spans="9:11">
      <c r="I1980" s="500"/>
      <c r="K1980" t="s">
        <v>9897</v>
      </c>
    </row>
    <row r="1981" spans="9:11">
      <c r="I1981" s="500"/>
      <c r="K1981" t="s">
        <v>9898</v>
      </c>
    </row>
    <row r="1982" spans="9:11">
      <c r="I1982" s="500"/>
      <c r="K1982" t="s">
        <v>9899</v>
      </c>
    </row>
    <row r="1983" spans="9:11">
      <c r="I1983" s="500"/>
      <c r="K1983" t="s">
        <v>9900</v>
      </c>
    </row>
    <row r="1984" spans="9:11">
      <c r="I1984" s="500"/>
      <c r="K1984" t="s">
        <v>9901</v>
      </c>
    </row>
    <row r="1985" spans="9:11">
      <c r="I1985" s="500"/>
      <c r="K1985" t="s">
        <v>9902</v>
      </c>
    </row>
    <row r="1986" spans="9:11">
      <c r="I1986" s="500"/>
      <c r="K1986" t="s">
        <v>9903</v>
      </c>
    </row>
    <row r="1987" spans="9:11">
      <c r="I1987" s="500"/>
      <c r="K1987" t="s">
        <v>9904</v>
      </c>
    </row>
    <row r="1988" spans="9:11">
      <c r="I1988" s="500"/>
      <c r="K1988" t="s">
        <v>9905</v>
      </c>
    </row>
    <row r="1989" spans="9:11">
      <c r="I1989" s="500"/>
      <c r="K1989" t="s">
        <v>9906</v>
      </c>
    </row>
    <row r="1990" spans="9:11">
      <c r="I1990" s="500"/>
      <c r="K1990" t="s">
        <v>9907</v>
      </c>
    </row>
    <row r="1991" spans="9:11">
      <c r="I1991" s="500"/>
      <c r="K1991" t="s">
        <v>9908</v>
      </c>
    </row>
    <row r="1992" spans="9:11">
      <c r="I1992" s="500"/>
      <c r="K1992" t="s">
        <v>9909</v>
      </c>
    </row>
    <row r="1993" spans="9:11">
      <c r="I1993" s="500"/>
      <c r="K1993" t="s">
        <v>9910</v>
      </c>
    </row>
    <row r="1994" spans="9:11">
      <c r="I1994" s="500"/>
      <c r="K1994" t="s">
        <v>9911</v>
      </c>
    </row>
    <row r="1995" spans="9:11">
      <c r="I1995" s="500"/>
      <c r="K1995" t="s">
        <v>9912</v>
      </c>
    </row>
    <row r="1996" spans="9:11">
      <c r="I1996" s="500"/>
      <c r="K1996" t="s">
        <v>9913</v>
      </c>
    </row>
    <row r="1997" spans="9:11">
      <c r="I1997" s="500"/>
      <c r="K1997" t="s">
        <v>9914</v>
      </c>
    </row>
    <row r="1998" spans="9:11">
      <c r="I1998" s="500"/>
      <c r="K1998" t="s">
        <v>9915</v>
      </c>
    </row>
    <row r="1999" spans="9:11">
      <c r="I1999" s="500"/>
      <c r="K1999" t="s">
        <v>9916</v>
      </c>
    </row>
    <row r="2000" spans="9:11">
      <c r="I2000" s="500"/>
      <c r="K2000" t="s">
        <v>9917</v>
      </c>
    </row>
    <row r="2001" spans="9:11">
      <c r="I2001" s="500"/>
      <c r="K2001" t="s">
        <v>9918</v>
      </c>
    </row>
    <row r="2002" spans="9:11">
      <c r="I2002" s="500"/>
      <c r="K2002" t="s">
        <v>9919</v>
      </c>
    </row>
    <row r="2003" spans="9:11">
      <c r="I2003" s="500"/>
      <c r="K2003" t="s">
        <v>9920</v>
      </c>
    </row>
    <row r="2004" spans="9:11">
      <c r="I2004" s="500"/>
      <c r="K2004" t="s">
        <v>9921</v>
      </c>
    </row>
    <row r="2005" spans="9:11">
      <c r="I2005" s="500"/>
      <c r="K2005" t="s">
        <v>9922</v>
      </c>
    </row>
    <row r="2006" spans="9:11">
      <c r="I2006" s="500"/>
      <c r="K2006" t="s">
        <v>9923</v>
      </c>
    </row>
    <row r="2007" spans="9:11">
      <c r="I2007" s="500"/>
      <c r="K2007" t="s">
        <v>9924</v>
      </c>
    </row>
    <row r="2008" spans="9:11">
      <c r="I2008" s="500"/>
      <c r="K2008" t="s">
        <v>9925</v>
      </c>
    </row>
    <row r="2009" spans="9:11">
      <c r="I2009" s="500"/>
      <c r="K2009" t="s">
        <v>9926</v>
      </c>
    </row>
    <row r="2010" spans="9:11">
      <c r="I2010" s="500"/>
      <c r="K2010" t="s">
        <v>9927</v>
      </c>
    </row>
    <row r="2011" spans="9:11">
      <c r="I2011" s="500"/>
      <c r="K2011" t="s">
        <v>9928</v>
      </c>
    </row>
    <row r="2012" spans="9:11">
      <c r="I2012" s="500"/>
      <c r="K2012" t="s">
        <v>9929</v>
      </c>
    </row>
    <row r="2013" spans="9:11">
      <c r="I2013" s="500"/>
      <c r="K2013" t="s">
        <v>9930</v>
      </c>
    </row>
    <row r="2014" spans="9:11">
      <c r="I2014" s="500"/>
      <c r="K2014" t="s">
        <v>9931</v>
      </c>
    </row>
    <row r="2015" spans="9:11">
      <c r="I2015" s="500"/>
      <c r="K2015" t="s">
        <v>9932</v>
      </c>
    </row>
    <row r="2016" spans="9:11">
      <c r="I2016" s="500"/>
      <c r="K2016" t="s">
        <v>9933</v>
      </c>
    </row>
    <row r="2017" spans="9:11">
      <c r="I2017" s="500"/>
      <c r="K2017" t="s">
        <v>9934</v>
      </c>
    </row>
    <row r="2018" spans="9:11">
      <c r="I2018" s="500"/>
      <c r="K2018" t="s">
        <v>9935</v>
      </c>
    </row>
    <row r="2019" spans="9:11">
      <c r="I2019" s="500"/>
      <c r="K2019" t="s">
        <v>9936</v>
      </c>
    </row>
    <row r="2020" spans="9:11">
      <c r="I2020" s="500"/>
      <c r="K2020" t="s">
        <v>9937</v>
      </c>
    </row>
    <row r="2021" spans="9:11">
      <c r="I2021" s="500"/>
      <c r="K2021" t="s">
        <v>9938</v>
      </c>
    </row>
    <row r="2022" spans="9:11">
      <c r="I2022" s="500"/>
      <c r="K2022" t="s">
        <v>9939</v>
      </c>
    </row>
    <row r="2023" spans="9:11">
      <c r="I2023" s="500"/>
      <c r="K2023" t="s">
        <v>9940</v>
      </c>
    </row>
    <row r="2024" spans="9:11">
      <c r="I2024" s="500"/>
      <c r="K2024" t="s">
        <v>9941</v>
      </c>
    </row>
    <row r="2025" spans="9:11">
      <c r="I2025" s="500"/>
      <c r="K2025" t="s">
        <v>9942</v>
      </c>
    </row>
    <row r="2026" spans="9:11">
      <c r="I2026" s="500"/>
      <c r="K2026" t="s">
        <v>9943</v>
      </c>
    </row>
    <row r="2027" spans="9:11">
      <c r="I2027" s="500"/>
      <c r="K2027" t="s">
        <v>9944</v>
      </c>
    </row>
    <row r="2028" spans="9:11">
      <c r="I2028" s="500"/>
      <c r="K2028" t="s">
        <v>9945</v>
      </c>
    </row>
    <row r="2029" spans="9:11">
      <c r="I2029" s="500"/>
      <c r="K2029" t="s">
        <v>9946</v>
      </c>
    </row>
    <row r="2030" spans="9:11">
      <c r="I2030" s="500"/>
      <c r="K2030" t="s">
        <v>9947</v>
      </c>
    </row>
    <row r="2031" spans="9:11">
      <c r="I2031" s="500"/>
      <c r="K2031" t="s">
        <v>9948</v>
      </c>
    </row>
    <row r="2032" spans="9:11">
      <c r="I2032" s="500"/>
      <c r="K2032" t="s">
        <v>9949</v>
      </c>
    </row>
    <row r="2033" spans="9:11">
      <c r="I2033" s="500"/>
      <c r="K2033" t="s">
        <v>9950</v>
      </c>
    </row>
    <row r="2034" spans="9:11">
      <c r="I2034" s="500"/>
      <c r="K2034" t="s">
        <v>9951</v>
      </c>
    </row>
    <row r="2035" spans="9:11">
      <c r="I2035" s="500"/>
      <c r="K2035" t="s">
        <v>9952</v>
      </c>
    </row>
    <row r="2036" spans="9:11">
      <c r="I2036" s="500"/>
      <c r="K2036" t="s">
        <v>9953</v>
      </c>
    </row>
    <row r="2037" spans="9:11">
      <c r="I2037" s="500"/>
      <c r="K2037" t="s">
        <v>9954</v>
      </c>
    </row>
    <row r="2038" spans="9:11">
      <c r="I2038" s="500"/>
      <c r="K2038" t="s">
        <v>9955</v>
      </c>
    </row>
    <row r="2039" spans="9:11">
      <c r="I2039" s="500"/>
      <c r="K2039" t="s">
        <v>9956</v>
      </c>
    </row>
    <row r="2040" spans="9:11">
      <c r="I2040" s="500"/>
      <c r="K2040" t="s">
        <v>9957</v>
      </c>
    </row>
    <row r="2041" spans="9:11">
      <c r="I2041" s="500"/>
      <c r="K2041" t="s">
        <v>9958</v>
      </c>
    </row>
    <row r="2042" spans="9:11">
      <c r="I2042" s="500"/>
      <c r="K2042" t="s">
        <v>9959</v>
      </c>
    </row>
    <row r="2043" spans="9:11">
      <c r="I2043" s="500"/>
      <c r="K2043" t="s">
        <v>9960</v>
      </c>
    </row>
    <row r="2044" spans="9:11">
      <c r="I2044" s="500"/>
      <c r="K2044" t="s">
        <v>9961</v>
      </c>
    </row>
    <row r="2045" spans="9:11">
      <c r="I2045" s="500"/>
      <c r="K2045" t="s">
        <v>9962</v>
      </c>
    </row>
    <row r="2046" spans="9:11">
      <c r="I2046" s="500"/>
      <c r="K2046" t="s">
        <v>9963</v>
      </c>
    </row>
    <row r="2047" spans="9:11">
      <c r="I2047" s="500"/>
      <c r="K2047" t="s">
        <v>9964</v>
      </c>
    </row>
    <row r="2048" spans="9:11">
      <c r="I2048" s="500"/>
      <c r="K2048" t="s">
        <v>9965</v>
      </c>
    </row>
    <row r="2049" spans="9:11">
      <c r="I2049" s="500"/>
      <c r="K2049" t="s">
        <v>9966</v>
      </c>
    </row>
    <row r="2050" spans="9:11">
      <c r="I2050" s="500"/>
      <c r="K2050" t="s">
        <v>9967</v>
      </c>
    </row>
    <row r="2051" spans="9:11">
      <c r="I2051" s="500"/>
      <c r="K2051" t="s">
        <v>9968</v>
      </c>
    </row>
    <row r="2052" spans="9:11">
      <c r="I2052" s="500"/>
      <c r="K2052" t="s">
        <v>9969</v>
      </c>
    </row>
    <row r="2053" spans="9:11">
      <c r="I2053" s="500"/>
      <c r="K2053" t="s">
        <v>9970</v>
      </c>
    </row>
    <row r="2054" spans="9:11">
      <c r="I2054" s="500"/>
      <c r="K2054" t="s">
        <v>9971</v>
      </c>
    </row>
    <row r="2055" spans="9:11">
      <c r="I2055" s="500"/>
      <c r="K2055" t="s">
        <v>9972</v>
      </c>
    </row>
    <row r="2056" spans="9:11">
      <c r="I2056" s="500"/>
      <c r="K2056" t="s">
        <v>9973</v>
      </c>
    </row>
    <row r="2057" spans="9:11">
      <c r="I2057" s="500"/>
      <c r="K2057" t="s">
        <v>9974</v>
      </c>
    </row>
    <row r="2058" spans="9:11">
      <c r="I2058" s="500"/>
      <c r="K2058" t="s">
        <v>9975</v>
      </c>
    </row>
    <row r="2059" spans="9:11">
      <c r="I2059" s="500"/>
      <c r="K2059" t="s">
        <v>9976</v>
      </c>
    </row>
    <row r="2060" spans="9:11">
      <c r="I2060" s="500"/>
      <c r="K2060" t="s">
        <v>9977</v>
      </c>
    </row>
    <row r="2061" spans="9:11">
      <c r="I2061" s="500"/>
      <c r="K2061" t="s">
        <v>9978</v>
      </c>
    </row>
    <row r="2062" spans="9:11">
      <c r="I2062" s="500"/>
      <c r="K2062" t="s">
        <v>9979</v>
      </c>
    </row>
    <row r="2063" spans="9:11">
      <c r="I2063" s="500"/>
      <c r="K2063" t="s">
        <v>9980</v>
      </c>
    </row>
    <row r="2064" spans="9:11">
      <c r="I2064" s="500"/>
      <c r="K2064" t="s">
        <v>9981</v>
      </c>
    </row>
    <row r="2065" spans="9:11">
      <c r="I2065" s="500"/>
      <c r="K2065" t="s">
        <v>9982</v>
      </c>
    </row>
    <row r="2066" spans="9:11">
      <c r="I2066" s="500"/>
      <c r="K2066" t="s">
        <v>9983</v>
      </c>
    </row>
    <row r="2067" spans="9:11">
      <c r="I2067" s="500"/>
      <c r="K2067" t="s">
        <v>9984</v>
      </c>
    </row>
    <row r="2068" spans="9:11">
      <c r="I2068" s="500"/>
      <c r="K2068" t="s">
        <v>9985</v>
      </c>
    </row>
    <row r="2069" spans="9:11">
      <c r="I2069" s="500"/>
      <c r="K2069" t="s">
        <v>9986</v>
      </c>
    </row>
    <row r="2070" spans="9:11">
      <c r="I2070" s="500"/>
      <c r="K2070" t="s">
        <v>9987</v>
      </c>
    </row>
    <row r="2071" spans="9:11">
      <c r="I2071" s="500"/>
      <c r="K2071" t="s">
        <v>9988</v>
      </c>
    </row>
    <row r="2072" spans="9:11">
      <c r="I2072" s="500"/>
      <c r="K2072" t="s">
        <v>9989</v>
      </c>
    </row>
    <row r="2073" spans="9:11">
      <c r="I2073" s="500"/>
      <c r="K2073" t="s">
        <v>9990</v>
      </c>
    </row>
    <row r="2074" spans="9:11">
      <c r="I2074" s="500"/>
      <c r="K2074" t="s">
        <v>9991</v>
      </c>
    </row>
    <row r="2075" spans="9:11">
      <c r="I2075" s="500"/>
      <c r="K2075" t="s">
        <v>9992</v>
      </c>
    </row>
    <row r="2076" spans="9:11">
      <c r="I2076" s="500"/>
      <c r="K2076" t="s">
        <v>9993</v>
      </c>
    </row>
    <row r="2077" spans="9:11">
      <c r="I2077" s="500"/>
      <c r="K2077" t="s">
        <v>9994</v>
      </c>
    </row>
    <row r="2078" spans="9:11">
      <c r="I2078" s="500"/>
      <c r="K2078" t="s">
        <v>9995</v>
      </c>
    </row>
    <row r="2079" spans="9:11">
      <c r="I2079" s="500"/>
      <c r="K2079" t="s">
        <v>9996</v>
      </c>
    </row>
    <row r="2080" spans="9:11">
      <c r="I2080" s="500"/>
      <c r="K2080" t="s">
        <v>9997</v>
      </c>
    </row>
    <row r="2081" spans="9:11">
      <c r="I2081" s="500"/>
      <c r="K2081" t="s">
        <v>9998</v>
      </c>
    </row>
    <row r="2082" spans="9:11">
      <c r="I2082" s="500"/>
      <c r="K2082" t="s">
        <v>9999</v>
      </c>
    </row>
    <row r="2083" spans="9:11">
      <c r="I2083" s="500"/>
      <c r="K2083" t="s">
        <v>10000</v>
      </c>
    </row>
    <row r="2084" spans="9:11">
      <c r="I2084" s="500"/>
      <c r="K2084" t="s">
        <v>10001</v>
      </c>
    </row>
    <row r="2085" spans="9:11">
      <c r="I2085" s="500"/>
      <c r="K2085" t="s">
        <v>10002</v>
      </c>
    </row>
    <row r="2086" spans="9:11">
      <c r="I2086" s="500"/>
      <c r="K2086" t="s">
        <v>10003</v>
      </c>
    </row>
    <row r="2087" spans="9:11">
      <c r="I2087" s="500"/>
      <c r="K2087" t="s">
        <v>10004</v>
      </c>
    </row>
    <row r="2088" spans="9:11">
      <c r="I2088" s="500"/>
      <c r="K2088" t="s">
        <v>10005</v>
      </c>
    </row>
    <row r="2089" spans="9:11">
      <c r="I2089" s="500"/>
      <c r="K2089" t="s">
        <v>10006</v>
      </c>
    </row>
    <row r="2090" spans="9:11">
      <c r="I2090" s="500"/>
      <c r="K2090" t="s">
        <v>10007</v>
      </c>
    </row>
    <row r="2091" spans="9:11">
      <c r="I2091" s="500"/>
      <c r="K2091" t="s">
        <v>10008</v>
      </c>
    </row>
    <row r="2092" spans="9:11">
      <c r="I2092" s="500"/>
      <c r="K2092" t="s">
        <v>10009</v>
      </c>
    </row>
    <row r="2093" spans="9:11">
      <c r="I2093" s="500"/>
      <c r="K2093" t="s">
        <v>10010</v>
      </c>
    </row>
    <row r="2094" spans="9:11">
      <c r="I2094" s="500"/>
      <c r="K2094" t="s">
        <v>10011</v>
      </c>
    </row>
    <row r="2095" spans="9:11">
      <c r="I2095" s="500"/>
      <c r="K2095" t="s">
        <v>10012</v>
      </c>
    </row>
    <row r="2096" spans="9:11">
      <c r="I2096" s="500"/>
      <c r="K2096" t="s">
        <v>10013</v>
      </c>
    </row>
    <row r="2097" spans="9:11">
      <c r="I2097" s="500"/>
      <c r="K2097" t="s">
        <v>10014</v>
      </c>
    </row>
    <row r="2098" spans="9:11">
      <c r="I2098" s="500"/>
      <c r="K2098" t="s">
        <v>10015</v>
      </c>
    </row>
    <row r="2099" spans="9:11">
      <c r="I2099" s="500"/>
      <c r="K2099" t="s">
        <v>10016</v>
      </c>
    </row>
    <row r="2100" spans="9:11">
      <c r="I2100" s="500"/>
      <c r="K2100" t="s">
        <v>10017</v>
      </c>
    </row>
    <row r="2101" spans="9:11">
      <c r="I2101" s="500"/>
      <c r="K2101" t="s">
        <v>10018</v>
      </c>
    </row>
    <row r="2102" spans="9:11">
      <c r="I2102" s="500"/>
      <c r="K2102" t="s">
        <v>10019</v>
      </c>
    </row>
    <row r="2103" spans="9:11">
      <c r="I2103" s="500"/>
      <c r="K2103" t="s">
        <v>10020</v>
      </c>
    </row>
    <row r="2104" spans="9:11">
      <c r="I2104" s="500"/>
      <c r="K2104" t="s">
        <v>10021</v>
      </c>
    </row>
    <row r="2105" spans="9:11">
      <c r="I2105" s="500"/>
      <c r="K2105" t="s">
        <v>10022</v>
      </c>
    </row>
    <row r="2106" spans="9:11">
      <c r="I2106" s="500"/>
      <c r="K2106" t="s">
        <v>10023</v>
      </c>
    </row>
    <row r="2107" spans="9:11">
      <c r="I2107" s="500"/>
      <c r="K2107" t="s">
        <v>10024</v>
      </c>
    </row>
    <row r="2108" spans="9:11">
      <c r="I2108" s="500"/>
      <c r="K2108" t="s">
        <v>10025</v>
      </c>
    </row>
    <row r="2109" spans="9:11">
      <c r="I2109" s="500"/>
      <c r="K2109" t="s">
        <v>10026</v>
      </c>
    </row>
    <row r="2110" spans="9:11">
      <c r="I2110" s="500"/>
      <c r="K2110" t="s">
        <v>10027</v>
      </c>
    </row>
    <row r="2111" spans="9:11">
      <c r="I2111" s="500"/>
      <c r="K2111" t="s">
        <v>10028</v>
      </c>
    </row>
    <row r="2112" spans="9:11">
      <c r="I2112" s="500"/>
      <c r="K2112" t="s">
        <v>10029</v>
      </c>
    </row>
    <row r="2113" spans="9:11">
      <c r="I2113" s="500"/>
      <c r="K2113" t="s">
        <v>10030</v>
      </c>
    </row>
    <row r="2114" spans="9:11">
      <c r="I2114" s="500"/>
      <c r="K2114" t="s">
        <v>10031</v>
      </c>
    </row>
    <row r="2115" spans="9:11">
      <c r="I2115" s="500"/>
      <c r="K2115" t="s">
        <v>10032</v>
      </c>
    </row>
    <row r="2116" spans="9:11">
      <c r="I2116" s="500"/>
      <c r="K2116" t="s">
        <v>10033</v>
      </c>
    </row>
    <row r="2117" spans="9:11">
      <c r="I2117" s="500"/>
      <c r="K2117" t="s">
        <v>10034</v>
      </c>
    </row>
    <row r="2118" spans="9:11">
      <c r="I2118" s="500"/>
      <c r="K2118" t="s">
        <v>10035</v>
      </c>
    </row>
    <row r="2119" spans="9:11">
      <c r="I2119" s="500"/>
      <c r="K2119" t="s">
        <v>10036</v>
      </c>
    </row>
    <row r="2120" spans="9:11">
      <c r="I2120" s="500"/>
      <c r="K2120" t="s">
        <v>10037</v>
      </c>
    </row>
    <row r="2121" spans="9:11">
      <c r="I2121" s="500"/>
      <c r="K2121" t="s">
        <v>10038</v>
      </c>
    </row>
    <row r="2122" spans="9:11">
      <c r="I2122" s="500"/>
      <c r="K2122" t="s">
        <v>10039</v>
      </c>
    </row>
    <row r="2123" spans="9:11">
      <c r="I2123" s="500"/>
      <c r="K2123" t="s">
        <v>10040</v>
      </c>
    </row>
    <row r="2124" spans="9:11">
      <c r="I2124" s="500"/>
      <c r="K2124" t="s">
        <v>10041</v>
      </c>
    </row>
    <row r="2125" spans="9:11">
      <c r="I2125" s="500"/>
      <c r="K2125" t="s">
        <v>10042</v>
      </c>
    </row>
    <row r="2126" spans="9:11">
      <c r="I2126" s="500"/>
      <c r="K2126" t="s">
        <v>10043</v>
      </c>
    </row>
    <row r="2127" spans="9:11">
      <c r="I2127" s="500"/>
      <c r="K2127" t="s">
        <v>10044</v>
      </c>
    </row>
    <row r="2128" spans="9:11">
      <c r="I2128" s="500"/>
      <c r="K2128" t="s">
        <v>10045</v>
      </c>
    </row>
    <row r="2129" spans="9:11">
      <c r="I2129" s="500"/>
      <c r="K2129" t="s">
        <v>10046</v>
      </c>
    </row>
    <row r="2130" spans="9:11">
      <c r="I2130" s="500"/>
      <c r="K2130" t="s">
        <v>10047</v>
      </c>
    </row>
    <row r="2131" spans="9:11">
      <c r="I2131" s="500"/>
      <c r="K2131" t="s">
        <v>8136</v>
      </c>
    </row>
    <row r="2132" spans="9:11">
      <c r="I2132" s="500"/>
      <c r="K2132" t="s">
        <v>8137</v>
      </c>
    </row>
    <row r="2133" spans="9:11">
      <c r="I2133" s="500"/>
      <c r="K2133" t="s">
        <v>8138</v>
      </c>
    </row>
    <row r="2134" spans="9:11">
      <c r="I2134" s="500"/>
      <c r="K2134" t="s">
        <v>10048</v>
      </c>
    </row>
    <row r="2135" spans="9:11">
      <c r="I2135" s="500"/>
      <c r="K2135" t="s">
        <v>10049</v>
      </c>
    </row>
    <row r="2136" spans="9:11">
      <c r="I2136" s="500"/>
      <c r="K2136" t="s">
        <v>10050</v>
      </c>
    </row>
    <row r="2137" spans="9:11">
      <c r="I2137" s="500"/>
      <c r="K2137" t="s">
        <v>10051</v>
      </c>
    </row>
    <row r="2138" spans="9:11">
      <c r="I2138" s="500"/>
      <c r="K2138" t="s">
        <v>10052</v>
      </c>
    </row>
    <row r="2139" spans="9:11">
      <c r="I2139" s="500"/>
      <c r="K2139" t="s">
        <v>10053</v>
      </c>
    </row>
    <row r="2140" spans="9:11">
      <c r="I2140" s="500"/>
      <c r="K2140" t="s">
        <v>10054</v>
      </c>
    </row>
    <row r="2141" spans="9:11">
      <c r="I2141" s="500"/>
      <c r="K2141" t="s">
        <v>10055</v>
      </c>
    </row>
    <row r="2142" spans="9:11">
      <c r="I2142" s="500"/>
      <c r="K2142" t="s">
        <v>10056</v>
      </c>
    </row>
    <row r="2143" spans="9:11">
      <c r="I2143" s="500"/>
      <c r="K2143" t="s">
        <v>10057</v>
      </c>
    </row>
    <row r="2144" spans="9:11">
      <c r="I2144" s="500"/>
      <c r="K2144" t="s">
        <v>10058</v>
      </c>
    </row>
    <row r="2145" spans="9:11">
      <c r="I2145" s="500"/>
      <c r="K2145" t="s">
        <v>10059</v>
      </c>
    </row>
    <row r="2146" spans="9:11">
      <c r="I2146" s="500"/>
      <c r="K2146" t="s">
        <v>10060</v>
      </c>
    </row>
    <row r="2147" spans="9:11">
      <c r="I2147" s="500"/>
      <c r="K2147" t="s">
        <v>10061</v>
      </c>
    </row>
    <row r="2148" spans="9:11">
      <c r="I2148" s="500"/>
      <c r="K2148" t="s">
        <v>10062</v>
      </c>
    </row>
    <row r="2149" spans="9:11">
      <c r="I2149" s="500"/>
      <c r="K2149" t="s">
        <v>10063</v>
      </c>
    </row>
    <row r="2150" spans="9:11">
      <c r="I2150" s="500"/>
      <c r="K2150" t="s">
        <v>10064</v>
      </c>
    </row>
    <row r="2151" spans="9:11">
      <c r="I2151" s="500"/>
      <c r="K2151" t="s">
        <v>10065</v>
      </c>
    </row>
    <row r="2152" spans="9:11">
      <c r="I2152" s="500"/>
      <c r="K2152" t="s">
        <v>10066</v>
      </c>
    </row>
    <row r="2153" spans="9:11">
      <c r="I2153" s="500"/>
      <c r="K2153" t="s">
        <v>10067</v>
      </c>
    </row>
    <row r="2154" spans="9:11">
      <c r="I2154" s="500"/>
      <c r="K2154" t="s">
        <v>10068</v>
      </c>
    </row>
    <row r="2155" spans="9:11">
      <c r="I2155" s="500"/>
      <c r="K2155" t="s">
        <v>10069</v>
      </c>
    </row>
    <row r="2156" spans="9:11">
      <c r="I2156" s="500"/>
      <c r="K2156" t="s">
        <v>10070</v>
      </c>
    </row>
    <row r="2157" spans="9:11">
      <c r="I2157" s="500"/>
      <c r="K2157" t="s">
        <v>10071</v>
      </c>
    </row>
    <row r="2158" spans="9:11">
      <c r="I2158" s="500"/>
      <c r="K2158" t="s">
        <v>10072</v>
      </c>
    </row>
    <row r="2159" spans="9:11">
      <c r="I2159" s="500"/>
      <c r="K2159" t="s">
        <v>10073</v>
      </c>
    </row>
    <row r="2160" spans="9:11">
      <c r="I2160" s="500"/>
      <c r="K2160" t="s">
        <v>10074</v>
      </c>
    </row>
    <row r="2161" spans="9:11">
      <c r="I2161" s="500"/>
      <c r="K2161" t="s">
        <v>10075</v>
      </c>
    </row>
    <row r="2162" spans="9:11">
      <c r="I2162" s="500"/>
      <c r="K2162" t="s">
        <v>10076</v>
      </c>
    </row>
    <row r="2163" spans="9:11">
      <c r="I2163" s="500"/>
      <c r="K2163" t="s">
        <v>10077</v>
      </c>
    </row>
    <row r="2164" spans="9:11">
      <c r="I2164" s="500"/>
      <c r="K2164" t="s">
        <v>10078</v>
      </c>
    </row>
    <row r="2165" spans="9:11">
      <c r="I2165" s="500"/>
      <c r="K2165" t="s">
        <v>10079</v>
      </c>
    </row>
    <row r="2166" spans="9:11">
      <c r="I2166" s="500"/>
      <c r="K2166" t="s">
        <v>10080</v>
      </c>
    </row>
    <row r="2167" spans="9:11">
      <c r="I2167" s="500"/>
      <c r="K2167" t="s">
        <v>10081</v>
      </c>
    </row>
    <row r="2168" spans="9:11">
      <c r="I2168" s="500"/>
      <c r="K2168" t="s">
        <v>10082</v>
      </c>
    </row>
    <row r="2169" spans="9:11">
      <c r="I2169" s="500"/>
      <c r="K2169" t="s">
        <v>10083</v>
      </c>
    </row>
    <row r="2170" spans="9:11">
      <c r="I2170" s="500"/>
      <c r="K2170" t="s">
        <v>10084</v>
      </c>
    </row>
    <row r="2171" spans="9:11">
      <c r="I2171" s="500"/>
      <c r="K2171" t="s">
        <v>10085</v>
      </c>
    </row>
    <row r="2172" spans="9:11">
      <c r="I2172" s="500"/>
      <c r="K2172" t="s">
        <v>10086</v>
      </c>
    </row>
    <row r="2173" spans="9:11">
      <c r="I2173" s="500"/>
      <c r="K2173" t="s">
        <v>10087</v>
      </c>
    </row>
    <row r="2174" spans="9:11">
      <c r="I2174" s="500"/>
      <c r="K2174" t="s">
        <v>10088</v>
      </c>
    </row>
    <row r="2175" spans="9:11">
      <c r="I2175" s="500"/>
      <c r="K2175" t="s">
        <v>10089</v>
      </c>
    </row>
    <row r="2176" spans="9:11">
      <c r="I2176" s="500"/>
      <c r="K2176" t="s">
        <v>10090</v>
      </c>
    </row>
    <row r="2177" spans="9:11">
      <c r="I2177" s="500"/>
      <c r="K2177" t="s">
        <v>10091</v>
      </c>
    </row>
    <row r="2178" spans="9:11">
      <c r="I2178" s="500"/>
      <c r="K2178" t="s">
        <v>10092</v>
      </c>
    </row>
    <row r="2179" spans="9:11">
      <c r="I2179" s="500"/>
      <c r="K2179" t="s">
        <v>10093</v>
      </c>
    </row>
    <row r="2180" spans="9:11">
      <c r="I2180" s="500"/>
      <c r="K2180" t="s">
        <v>10094</v>
      </c>
    </row>
    <row r="2181" spans="9:11">
      <c r="I2181" s="500"/>
      <c r="K2181" t="s">
        <v>10095</v>
      </c>
    </row>
    <row r="2182" spans="9:11">
      <c r="I2182" s="500"/>
      <c r="K2182" t="s">
        <v>10096</v>
      </c>
    </row>
    <row r="2183" spans="9:11">
      <c r="I2183" s="500"/>
      <c r="K2183" t="s">
        <v>10097</v>
      </c>
    </row>
    <row r="2184" spans="9:11">
      <c r="I2184" s="500"/>
      <c r="K2184" t="s">
        <v>10098</v>
      </c>
    </row>
    <row r="2185" spans="9:11">
      <c r="I2185" s="500"/>
      <c r="K2185" t="s">
        <v>10099</v>
      </c>
    </row>
    <row r="2186" spans="9:11">
      <c r="I2186" s="500"/>
      <c r="K2186" t="s">
        <v>10100</v>
      </c>
    </row>
    <row r="2187" spans="9:11">
      <c r="I2187" s="500"/>
      <c r="K2187" t="s">
        <v>10101</v>
      </c>
    </row>
    <row r="2188" spans="9:11">
      <c r="I2188" s="500"/>
      <c r="K2188" t="s">
        <v>10102</v>
      </c>
    </row>
    <row r="2189" spans="9:11">
      <c r="I2189" s="500"/>
      <c r="K2189" t="s">
        <v>10103</v>
      </c>
    </row>
    <row r="2190" spans="9:11">
      <c r="I2190" s="500"/>
      <c r="K2190" t="s">
        <v>10104</v>
      </c>
    </row>
    <row r="2191" spans="9:11">
      <c r="I2191" s="500"/>
      <c r="K2191" t="s">
        <v>10105</v>
      </c>
    </row>
    <row r="2192" spans="9:11">
      <c r="I2192" s="500"/>
      <c r="K2192" t="s">
        <v>10106</v>
      </c>
    </row>
    <row r="2193" spans="9:11">
      <c r="I2193" s="500"/>
      <c r="K2193" t="s">
        <v>10107</v>
      </c>
    </row>
    <row r="2194" spans="9:11">
      <c r="I2194" s="500"/>
      <c r="K2194" t="s">
        <v>10108</v>
      </c>
    </row>
    <row r="2195" spans="9:11">
      <c r="I2195" s="500"/>
      <c r="K2195" t="s">
        <v>10109</v>
      </c>
    </row>
    <row r="2196" spans="9:11">
      <c r="I2196" s="500"/>
      <c r="K2196" t="s">
        <v>10110</v>
      </c>
    </row>
    <row r="2197" spans="9:11">
      <c r="I2197" s="500"/>
      <c r="K2197" t="s">
        <v>10111</v>
      </c>
    </row>
    <row r="2198" spans="9:11">
      <c r="I2198" s="500"/>
      <c r="K2198" t="s">
        <v>10112</v>
      </c>
    </row>
    <row r="2199" spans="9:11">
      <c r="I2199" s="500"/>
      <c r="K2199" t="s">
        <v>10113</v>
      </c>
    </row>
    <row r="2200" spans="9:11">
      <c r="I2200" s="500"/>
      <c r="K2200" t="s">
        <v>10114</v>
      </c>
    </row>
    <row r="2201" spans="9:11">
      <c r="I2201" s="500"/>
      <c r="K2201" t="s">
        <v>10115</v>
      </c>
    </row>
    <row r="2202" spans="9:11">
      <c r="I2202" s="500"/>
      <c r="K2202" t="s">
        <v>10116</v>
      </c>
    </row>
    <row r="2203" spans="9:11">
      <c r="I2203" s="500"/>
      <c r="K2203" t="s">
        <v>10117</v>
      </c>
    </row>
    <row r="2204" spans="9:11">
      <c r="I2204" s="500"/>
      <c r="K2204" t="s">
        <v>10118</v>
      </c>
    </row>
    <row r="2205" spans="9:11">
      <c r="I2205" s="500"/>
      <c r="K2205" t="s">
        <v>10119</v>
      </c>
    </row>
    <row r="2206" spans="9:11">
      <c r="I2206" s="500"/>
      <c r="K2206" t="s">
        <v>10120</v>
      </c>
    </row>
    <row r="2207" spans="9:11">
      <c r="I2207" s="500"/>
      <c r="K2207" t="s">
        <v>10121</v>
      </c>
    </row>
    <row r="2208" spans="9:11">
      <c r="I2208" s="500"/>
      <c r="K2208" t="s">
        <v>10122</v>
      </c>
    </row>
    <row r="2209" spans="9:11">
      <c r="I2209" s="500"/>
      <c r="K2209" t="s">
        <v>10123</v>
      </c>
    </row>
    <row r="2210" spans="9:11">
      <c r="I2210" s="500"/>
      <c r="K2210" t="s">
        <v>10124</v>
      </c>
    </row>
    <row r="2211" spans="9:11">
      <c r="I2211" s="500"/>
      <c r="K2211" t="s">
        <v>10125</v>
      </c>
    </row>
    <row r="2212" spans="9:11">
      <c r="I2212" s="500"/>
      <c r="K2212" t="s">
        <v>10126</v>
      </c>
    </row>
    <row r="2213" spans="9:11">
      <c r="I2213" s="500"/>
      <c r="K2213" t="s">
        <v>10127</v>
      </c>
    </row>
    <row r="2214" spans="9:11">
      <c r="I2214" s="500"/>
      <c r="K2214" t="s">
        <v>10128</v>
      </c>
    </row>
    <row r="2215" spans="9:11">
      <c r="I2215" s="500"/>
      <c r="K2215" t="s">
        <v>10129</v>
      </c>
    </row>
    <row r="2216" spans="9:11">
      <c r="I2216" s="500"/>
      <c r="K2216" t="s">
        <v>10130</v>
      </c>
    </row>
    <row r="2217" spans="9:11">
      <c r="I2217" s="500"/>
      <c r="K2217" t="s">
        <v>10131</v>
      </c>
    </row>
    <row r="2218" spans="9:11">
      <c r="I2218" s="500"/>
      <c r="K2218" t="s">
        <v>10132</v>
      </c>
    </row>
    <row r="2219" spans="9:11">
      <c r="I2219" s="500"/>
      <c r="K2219" t="s">
        <v>10133</v>
      </c>
    </row>
    <row r="2220" spans="9:11">
      <c r="I2220" s="500"/>
      <c r="K2220" t="s">
        <v>10134</v>
      </c>
    </row>
    <row r="2221" spans="9:11">
      <c r="I2221" s="500"/>
      <c r="K2221" t="s">
        <v>10135</v>
      </c>
    </row>
    <row r="2222" spans="9:11">
      <c r="I2222" s="500"/>
      <c r="K2222" t="s">
        <v>10136</v>
      </c>
    </row>
    <row r="2223" spans="9:11">
      <c r="I2223" s="500"/>
      <c r="K2223" t="s">
        <v>10137</v>
      </c>
    </row>
    <row r="2224" spans="9:11">
      <c r="I2224" s="500"/>
      <c r="K2224" t="s">
        <v>10138</v>
      </c>
    </row>
    <row r="2225" spans="9:11">
      <c r="I2225" s="500"/>
      <c r="K2225" t="s">
        <v>10139</v>
      </c>
    </row>
    <row r="2226" spans="9:11">
      <c r="I2226" s="500"/>
      <c r="K2226" t="s">
        <v>10140</v>
      </c>
    </row>
    <row r="2227" spans="9:11">
      <c r="I2227" s="500"/>
      <c r="K2227" t="s">
        <v>10141</v>
      </c>
    </row>
    <row r="2228" spans="9:11">
      <c r="I2228" s="500"/>
      <c r="K2228" t="s">
        <v>10142</v>
      </c>
    </row>
    <row r="2229" spans="9:11">
      <c r="I2229" s="500"/>
      <c r="K2229" t="s">
        <v>10143</v>
      </c>
    </row>
    <row r="2230" spans="9:11">
      <c r="I2230" s="500"/>
      <c r="K2230" t="s">
        <v>10144</v>
      </c>
    </row>
    <row r="2231" spans="9:11">
      <c r="I2231" s="500"/>
      <c r="K2231" t="s">
        <v>10145</v>
      </c>
    </row>
    <row r="2232" spans="9:11">
      <c r="I2232" s="500"/>
      <c r="K2232" t="s">
        <v>10146</v>
      </c>
    </row>
    <row r="2233" spans="9:11">
      <c r="I2233" s="500"/>
      <c r="K2233" t="s">
        <v>10147</v>
      </c>
    </row>
    <row r="2234" spans="9:11">
      <c r="I2234" s="500"/>
      <c r="K2234" t="s">
        <v>10148</v>
      </c>
    </row>
    <row r="2235" spans="9:11">
      <c r="I2235" s="500"/>
      <c r="K2235" t="s">
        <v>10149</v>
      </c>
    </row>
    <row r="2236" spans="9:11">
      <c r="I2236" s="500"/>
      <c r="K2236" t="s">
        <v>10150</v>
      </c>
    </row>
    <row r="2237" spans="9:11">
      <c r="I2237" s="500"/>
      <c r="K2237" t="s">
        <v>10151</v>
      </c>
    </row>
    <row r="2238" spans="9:11">
      <c r="I2238" s="500"/>
      <c r="K2238" t="s">
        <v>10152</v>
      </c>
    </row>
    <row r="2239" spans="9:11">
      <c r="I2239" s="500"/>
      <c r="K2239" t="s">
        <v>10153</v>
      </c>
    </row>
    <row r="2240" spans="9:11">
      <c r="I2240" s="500"/>
      <c r="K2240" t="s">
        <v>10154</v>
      </c>
    </row>
    <row r="2241" spans="9:11">
      <c r="I2241" s="500"/>
      <c r="K2241" t="s">
        <v>10155</v>
      </c>
    </row>
    <row r="2242" spans="9:11">
      <c r="I2242" s="500"/>
      <c r="K2242" t="s">
        <v>10156</v>
      </c>
    </row>
    <row r="2243" spans="9:11">
      <c r="I2243" s="500"/>
      <c r="K2243" t="s">
        <v>10157</v>
      </c>
    </row>
    <row r="2244" spans="9:11">
      <c r="I2244" s="500"/>
      <c r="K2244" t="s">
        <v>10158</v>
      </c>
    </row>
    <row r="2245" spans="9:11">
      <c r="I2245" s="500"/>
      <c r="K2245" t="s">
        <v>10159</v>
      </c>
    </row>
    <row r="2246" spans="9:11">
      <c r="I2246" s="500"/>
      <c r="K2246" t="s">
        <v>10160</v>
      </c>
    </row>
    <row r="2247" spans="9:11">
      <c r="I2247" s="500"/>
      <c r="K2247" t="s">
        <v>10161</v>
      </c>
    </row>
    <row r="2248" spans="9:11">
      <c r="I2248" s="500"/>
      <c r="K2248" t="s">
        <v>10162</v>
      </c>
    </row>
    <row r="2249" spans="9:11">
      <c r="I2249" s="500"/>
      <c r="K2249" t="s">
        <v>10163</v>
      </c>
    </row>
    <row r="2250" spans="9:11">
      <c r="I2250" s="500"/>
      <c r="K2250" t="s">
        <v>10164</v>
      </c>
    </row>
    <row r="2251" spans="9:11">
      <c r="I2251" s="500"/>
      <c r="K2251" t="s">
        <v>10165</v>
      </c>
    </row>
    <row r="2252" spans="9:11">
      <c r="I2252" s="500"/>
      <c r="K2252" t="s">
        <v>10166</v>
      </c>
    </row>
    <row r="2253" spans="9:11">
      <c r="I2253" s="500"/>
      <c r="K2253" t="s">
        <v>10167</v>
      </c>
    </row>
    <row r="2254" spans="9:11">
      <c r="I2254" s="500"/>
      <c r="K2254" t="s">
        <v>10168</v>
      </c>
    </row>
    <row r="2255" spans="9:11">
      <c r="I2255" s="500"/>
      <c r="K2255" t="s">
        <v>10169</v>
      </c>
    </row>
    <row r="2256" spans="9:11">
      <c r="I2256" s="500"/>
      <c r="K2256" t="s">
        <v>10170</v>
      </c>
    </row>
    <row r="2257" spans="9:11">
      <c r="I2257" s="500"/>
      <c r="K2257" t="s">
        <v>10171</v>
      </c>
    </row>
    <row r="2258" spans="9:11">
      <c r="I2258" s="500"/>
      <c r="K2258" t="s">
        <v>10172</v>
      </c>
    </row>
    <row r="2259" spans="9:11">
      <c r="I2259" s="500"/>
      <c r="K2259" t="s">
        <v>10173</v>
      </c>
    </row>
    <row r="2260" spans="9:11">
      <c r="I2260" s="500"/>
      <c r="K2260" t="s">
        <v>10174</v>
      </c>
    </row>
    <row r="2261" spans="9:11">
      <c r="I2261" s="500"/>
      <c r="K2261" t="s">
        <v>10175</v>
      </c>
    </row>
    <row r="2262" spans="9:11">
      <c r="I2262" s="500"/>
      <c r="K2262" t="s">
        <v>10176</v>
      </c>
    </row>
    <row r="2263" spans="9:11">
      <c r="I2263" s="500"/>
      <c r="K2263" t="s">
        <v>10177</v>
      </c>
    </row>
    <row r="2264" spans="9:11">
      <c r="I2264" s="500"/>
      <c r="K2264" t="s">
        <v>10178</v>
      </c>
    </row>
    <row r="2265" spans="9:11">
      <c r="I2265" s="500"/>
      <c r="K2265" t="s">
        <v>10179</v>
      </c>
    </row>
    <row r="2266" spans="9:11">
      <c r="I2266" s="500"/>
      <c r="K2266" t="s">
        <v>10180</v>
      </c>
    </row>
    <row r="2267" spans="9:11">
      <c r="I2267" s="500"/>
      <c r="K2267" t="s">
        <v>10181</v>
      </c>
    </row>
    <row r="2268" spans="9:11">
      <c r="I2268" s="500"/>
      <c r="K2268" t="s">
        <v>10182</v>
      </c>
    </row>
    <row r="2269" spans="9:11">
      <c r="I2269" s="500"/>
      <c r="K2269" t="s">
        <v>10183</v>
      </c>
    </row>
    <row r="2270" spans="9:11">
      <c r="I2270" s="500"/>
      <c r="K2270" t="s">
        <v>10184</v>
      </c>
    </row>
    <row r="2271" spans="9:11">
      <c r="I2271" s="500"/>
      <c r="K2271" t="s">
        <v>10185</v>
      </c>
    </row>
    <row r="2272" spans="9:11">
      <c r="I2272" s="500"/>
      <c r="K2272" t="s">
        <v>10186</v>
      </c>
    </row>
    <row r="2273" spans="9:11">
      <c r="I2273" s="500"/>
      <c r="K2273" t="s">
        <v>10187</v>
      </c>
    </row>
    <row r="2274" spans="9:11">
      <c r="I2274" s="500"/>
      <c r="K2274" t="s">
        <v>10188</v>
      </c>
    </row>
    <row r="2275" spans="9:11">
      <c r="I2275" s="500"/>
      <c r="K2275" t="s">
        <v>10189</v>
      </c>
    </row>
    <row r="2276" spans="9:11">
      <c r="I2276" s="500"/>
      <c r="K2276" t="s">
        <v>10190</v>
      </c>
    </row>
    <row r="2277" spans="9:11">
      <c r="I2277" s="500"/>
      <c r="K2277" t="s">
        <v>10191</v>
      </c>
    </row>
    <row r="2278" spans="9:11">
      <c r="I2278" s="500"/>
      <c r="K2278" t="s">
        <v>10192</v>
      </c>
    </row>
    <row r="2279" spans="9:11">
      <c r="I2279" s="500"/>
      <c r="K2279" t="s">
        <v>10193</v>
      </c>
    </row>
    <row r="2280" spans="9:11">
      <c r="I2280" s="500"/>
      <c r="K2280" t="s">
        <v>10194</v>
      </c>
    </row>
    <row r="2281" spans="9:11">
      <c r="I2281" s="500"/>
      <c r="K2281" t="s">
        <v>10195</v>
      </c>
    </row>
    <row r="2282" spans="9:11">
      <c r="I2282" s="500"/>
      <c r="K2282" t="s">
        <v>10196</v>
      </c>
    </row>
    <row r="2283" spans="9:11">
      <c r="I2283" s="500"/>
      <c r="K2283" t="s">
        <v>10197</v>
      </c>
    </row>
    <row r="2284" spans="9:11">
      <c r="I2284" s="500"/>
      <c r="K2284" t="s">
        <v>10198</v>
      </c>
    </row>
    <row r="2285" spans="9:11">
      <c r="I2285" s="500"/>
      <c r="K2285" t="s">
        <v>10199</v>
      </c>
    </row>
    <row r="2286" spans="9:11">
      <c r="I2286" s="500"/>
      <c r="K2286" t="s">
        <v>10200</v>
      </c>
    </row>
    <row r="2287" spans="9:11">
      <c r="I2287" s="500"/>
      <c r="K2287" t="s">
        <v>10201</v>
      </c>
    </row>
    <row r="2288" spans="9:11">
      <c r="I2288" s="500"/>
      <c r="K2288" t="s">
        <v>10202</v>
      </c>
    </row>
    <row r="2289" spans="9:11">
      <c r="I2289" s="500"/>
      <c r="K2289" t="s">
        <v>10203</v>
      </c>
    </row>
    <row r="2290" spans="9:11">
      <c r="I2290" s="500"/>
      <c r="K2290" t="s">
        <v>10204</v>
      </c>
    </row>
    <row r="2291" spans="9:11">
      <c r="I2291" s="500"/>
      <c r="K2291" t="s">
        <v>10205</v>
      </c>
    </row>
    <row r="2292" spans="9:11">
      <c r="I2292" s="500"/>
      <c r="K2292" t="s">
        <v>10206</v>
      </c>
    </row>
    <row r="2293" spans="9:11">
      <c r="I2293" s="500"/>
      <c r="K2293" t="s">
        <v>10207</v>
      </c>
    </row>
    <row r="2294" spans="9:11">
      <c r="I2294" s="500"/>
      <c r="K2294" t="s">
        <v>10208</v>
      </c>
    </row>
    <row r="2295" spans="9:11">
      <c r="I2295" s="500"/>
      <c r="K2295" t="s">
        <v>10209</v>
      </c>
    </row>
    <row r="2296" spans="9:11">
      <c r="I2296" s="500"/>
      <c r="K2296" t="s">
        <v>10210</v>
      </c>
    </row>
    <row r="2297" spans="9:11">
      <c r="I2297" s="500"/>
      <c r="K2297" t="s">
        <v>10211</v>
      </c>
    </row>
    <row r="2298" spans="9:11">
      <c r="I2298" s="500"/>
      <c r="K2298" t="s">
        <v>10212</v>
      </c>
    </row>
    <row r="2299" spans="9:11">
      <c r="I2299" s="500"/>
      <c r="K2299" t="s">
        <v>10213</v>
      </c>
    </row>
    <row r="2300" spans="9:11">
      <c r="I2300" s="500"/>
      <c r="K2300" t="s">
        <v>10214</v>
      </c>
    </row>
    <row r="2301" spans="9:11">
      <c r="I2301" s="500"/>
      <c r="K2301" t="s">
        <v>10215</v>
      </c>
    </row>
    <row r="2302" spans="9:11">
      <c r="I2302" s="500"/>
      <c r="K2302" t="s">
        <v>10216</v>
      </c>
    </row>
    <row r="2303" spans="9:11">
      <c r="I2303" s="500"/>
      <c r="K2303" t="s">
        <v>10217</v>
      </c>
    </row>
    <row r="2304" spans="9:11">
      <c r="I2304" s="500"/>
      <c r="K2304" t="s">
        <v>10218</v>
      </c>
    </row>
    <row r="2305" spans="9:11">
      <c r="I2305" s="500"/>
      <c r="K2305" t="s">
        <v>10219</v>
      </c>
    </row>
    <row r="2306" spans="9:11">
      <c r="I2306" s="500"/>
      <c r="K2306" t="s">
        <v>10220</v>
      </c>
    </row>
    <row r="2307" spans="9:11">
      <c r="I2307" s="500"/>
      <c r="K2307" t="s">
        <v>10221</v>
      </c>
    </row>
    <row r="2308" spans="9:11">
      <c r="I2308" s="500"/>
      <c r="K2308" t="s">
        <v>10222</v>
      </c>
    </row>
    <row r="2309" spans="9:11">
      <c r="I2309" s="500"/>
      <c r="K2309" t="s">
        <v>10223</v>
      </c>
    </row>
    <row r="2310" spans="9:11">
      <c r="I2310" s="500"/>
      <c r="K2310" t="s">
        <v>10224</v>
      </c>
    </row>
    <row r="2311" spans="9:11">
      <c r="I2311" s="500"/>
      <c r="K2311" t="s">
        <v>10225</v>
      </c>
    </row>
    <row r="2312" spans="9:11">
      <c r="I2312" s="500"/>
      <c r="K2312" t="s">
        <v>10226</v>
      </c>
    </row>
    <row r="2313" spans="9:11">
      <c r="I2313" s="500"/>
      <c r="K2313" t="s">
        <v>10227</v>
      </c>
    </row>
    <row r="2314" spans="9:11">
      <c r="I2314" s="500"/>
      <c r="K2314" t="s">
        <v>10228</v>
      </c>
    </row>
    <row r="2315" spans="9:11">
      <c r="I2315" s="500"/>
      <c r="K2315" t="s">
        <v>10229</v>
      </c>
    </row>
    <row r="2316" spans="9:11">
      <c r="I2316" s="500"/>
      <c r="K2316" t="s">
        <v>10230</v>
      </c>
    </row>
    <row r="2317" spans="9:11">
      <c r="I2317" s="500"/>
      <c r="K2317" t="s">
        <v>10231</v>
      </c>
    </row>
    <row r="2318" spans="9:11">
      <c r="I2318" s="500"/>
      <c r="K2318" t="s">
        <v>10232</v>
      </c>
    </row>
    <row r="2319" spans="9:11">
      <c r="I2319" s="500"/>
      <c r="K2319" t="s">
        <v>10233</v>
      </c>
    </row>
    <row r="2320" spans="9:11">
      <c r="I2320" s="500"/>
      <c r="K2320" t="s">
        <v>10234</v>
      </c>
    </row>
    <row r="2321" spans="9:11">
      <c r="I2321" s="500"/>
      <c r="K2321" t="s">
        <v>10235</v>
      </c>
    </row>
    <row r="2322" spans="9:11">
      <c r="I2322" s="500"/>
      <c r="K2322" t="s">
        <v>10236</v>
      </c>
    </row>
    <row r="2323" spans="9:11">
      <c r="I2323" s="500"/>
      <c r="K2323" t="s">
        <v>10237</v>
      </c>
    </row>
    <row r="2324" spans="9:11">
      <c r="I2324" s="500"/>
      <c r="K2324" t="s">
        <v>10238</v>
      </c>
    </row>
    <row r="2325" spans="9:11">
      <c r="I2325" s="500"/>
      <c r="K2325" t="s">
        <v>10239</v>
      </c>
    </row>
    <row r="2326" spans="9:11">
      <c r="I2326" s="500"/>
      <c r="K2326" t="s">
        <v>10240</v>
      </c>
    </row>
    <row r="2327" spans="9:11">
      <c r="I2327" s="500"/>
      <c r="K2327" t="s">
        <v>10241</v>
      </c>
    </row>
    <row r="2328" spans="9:11">
      <c r="I2328" s="500"/>
      <c r="K2328" t="s">
        <v>10242</v>
      </c>
    </row>
    <row r="2329" spans="9:11">
      <c r="I2329" s="500"/>
      <c r="K2329" t="s">
        <v>10243</v>
      </c>
    </row>
    <row r="2330" spans="9:11">
      <c r="I2330" s="500"/>
      <c r="K2330" t="s">
        <v>10244</v>
      </c>
    </row>
    <row r="2331" spans="9:11">
      <c r="I2331" s="500"/>
      <c r="K2331" t="s">
        <v>10245</v>
      </c>
    </row>
    <row r="2332" spans="9:11">
      <c r="I2332" s="500"/>
      <c r="K2332" t="s">
        <v>10246</v>
      </c>
    </row>
    <row r="2333" spans="9:11">
      <c r="I2333" s="500"/>
      <c r="K2333" t="s">
        <v>10247</v>
      </c>
    </row>
    <row r="2334" spans="9:11">
      <c r="I2334" s="500"/>
      <c r="K2334" t="s">
        <v>10248</v>
      </c>
    </row>
    <row r="2335" spans="9:11">
      <c r="I2335" s="500"/>
      <c r="K2335" t="s">
        <v>10249</v>
      </c>
    </row>
    <row r="2336" spans="9:11">
      <c r="I2336" s="500"/>
      <c r="K2336" t="s">
        <v>10250</v>
      </c>
    </row>
    <row r="2337" spans="9:11">
      <c r="I2337" s="500"/>
      <c r="K2337" t="s">
        <v>10251</v>
      </c>
    </row>
    <row r="2338" spans="9:11">
      <c r="I2338" s="500"/>
      <c r="K2338" t="s">
        <v>10252</v>
      </c>
    </row>
    <row r="2339" spans="9:11">
      <c r="I2339" s="500"/>
      <c r="K2339" t="s">
        <v>10253</v>
      </c>
    </row>
    <row r="2340" spans="9:11">
      <c r="I2340" s="500"/>
      <c r="K2340" t="s">
        <v>10254</v>
      </c>
    </row>
    <row r="2341" spans="9:11">
      <c r="I2341" s="500"/>
      <c r="K2341" t="s">
        <v>10255</v>
      </c>
    </row>
    <row r="2342" spans="9:11">
      <c r="I2342" s="500"/>
      <c r="K2342" t="s">
        <v>10256</v>
      </c>
    </row>
    <row r="2343" spans="9:11">
      <c r="I2343" s="500"/>
      <c r="K2343" t="s">
        <v>10257</v>
      </c>
    </row>
    <row r="2344" spans="9:11">
      <c r="I2344" s="500"/>
      <c r="K2344" t="s">
        <v>10258</v>
      </c>
    </row>
    <row r="2345" spans="9:11">
      <c r="I2345" s="500"/>
      <c r="K2345" t="s">
        <v>10259</v>
      </c>
    </row>
    <row r="2346" spans="9:11">
      <c r="I2346" s="500"/>
      <c r="K2346" t="s">
        <v>10260</v>
      </c>
    </row>
    <row r="2347" spans="9:11">
      <c r="I2347" s="500"/>
      <c r="K2347" t="s">
        <v>10261</v>
      </c>
    </row>
    <row r="2348" spans="9:11">
      <c r="I2348" s="500"/>
      <c r="K2348" t="s">
        <v>10262</v>
      </c>
    </row>
    <row r="2349" spans="9:11">
      <c r="I2349" s="500"/>
      <c r="K2349" t="s">
        <v>10263</v>
      </c>
    </row>
    <row r="2350" spans="9:11">
      <c r="I2350" s="500"/>
      <c r="K2350" t="s">
        <v>10264</v>
      </c>
    </row>
    <row r="2351" spans="9:11">
      <c r="I2351" s="500"/>
      <c r="K2351" t="s">
        <v>10265</v>
      </c>
    </row>
    <row r="2352" spans="9:11">
      <c r="I2352" s="500"/>
      <c r="K2352" t="s">
        <v>10266</v>
      </c>
    </row>
    <row r="2353" spans="9:11">
      <c r="I2353" s="500"/>
      <c r="K2353" t="s">
        <v>10267</v>
      </c>
    </row>
    <row r="2354" spans="9:11">
      <c r="I2354" s="500"/>
      <c r="K2354" t="s">
        <v>10268</v>
      </c>
    </row>
    <row r="2355" spans="9:11">
      <c r="I2355" s="500"/>
      <c r="K2355" t="s">
        <v>10269</v>
      </c>
    </row>
    <row r="2356" spans="9:11">
      <c r="I2356" s="500"/>
      <c r="K2356" t="s">
        <v>10270</v>
      </c>
    </row>
    <row r="2357" spans="9:11">
      <c r="I2357" s="500"/>
      <c r="K2357" t="s">
        <v>10271</v>
      </c>
    </row>
    <row r="2358" spans="9:11">
      <c r="I2358" s="500"/>
      <c r="K2358" t="s">
        <v>10272</v>
      </c>
    </row>
    <row r="2359" spans="9:11">
      <c r="I2359" s="500"/>
      <c r="K2359" t="s">
        <v>10273</v>
      </c>
    </row>
    <row r="2360" spans="9:11">
      <c r="I2360" s="500"/>
      <c r="K2360" t="s">
        <v>10274</v>
      </c>
    </row>
    <row r="2361" spans="9:11">
      <c r="I2361" s="500"/>
      <c r="K2361" t="s">
        <v>10275</v>
      </c>
    </row>
    <row r="2362" spans="9:11">
      <c r="I2362" s="500"/>
      <c r="K2362" t="s">
        <v>10276</v>
      </c>
    </row>
    <row r="2363" spans="9:11">
      <c r="I2363" s="500"/>
      <c r="K2363" t="s">
        <v>10277</v>
      </c>
    </row>
    <row r="2364" spans="9:11">
      <c r="I2364" s="500"/>
      <c r="K2364" t="s">
        <v>10278</v>
      </c>
    </row>
    <row r="2365" spans="9:11">
      <c r="I2365" s="500"/>
      <c r="K2365" t="s">
        <v>10279</v>
      </c>
    </row>
    <row r="2366" spans="9:11">
      <c r="I2366" s="500"/>
      <c r="K2366" t="s">
        <v>10280</v>
      </c>
    </row>
    <row r="2367" spans="9:11">
      <c r="I2367" s="500"/>
      <c r="K2367" t="s">
        <v>10281</v>
      </c>
    </row>
    <row r="2368" spans="9:11">
      <c r="I2368" s="500"/>
      <c r="K2368" t="s">
        <v>10282</v>
      </c>
    </row>
    <row r="2369" spans="9:11">
      <c r="I2369" s="500"/>
      <c r="K2369" t="s">
        <v>10283</v>
      </c>
    </row>
    <row r="2370" spans="9:11">
      <c r="I2370" s="500"/>
      <c r="K2370" t="s">
        <v>10284</v>
      </c>
    </row>
    <row r="2371" spans="9:11">
      <c r="I2371" s="500"/>
      <c r="K2371" t="s">
        <v>10285</v>
      </c>
    </row>
    <row r="2372" spans="9:11">
      <c r="I2372" s="500"/>
      <c r="K2372" t="s">
        <v>10286</v>
      </c>
    </row>
    <row r="2373" spans="9:11">
      <c r="I2373" s="500"/>
      <c r="K2373" t="s">
        <v>10287</v>
      </c>
    </row>
    <row r="2374" spans="9:11">
      <c r="I2374" s="500"/>
      <c r="K2374" t="s">
        <v>10288</v>
      </c>
    </row>
    <row r="2375" spans="9:11">
      <c r="I2375" s="500"/>
      <c r="K2375" t="s">
        <v>10289</v>
      </c>
    </row>
    <row r="2376" spans="9:11">
      <c r="I2376" s="500"/>
      <c r="K2376" t="s">
        <v>10290</v>
      </c>
    </row>
    <row r="2377" spans="9:11">
      <c r="I2377" s="500"/>
      <c r="K2377" t="s">
        <v>10291</v>
      </c>
    </row>
    <row r="2378" spans="9:11">
      <c r="I2378" s="500"/>
      <c r="K2378" t="s">
        <v>10292</v>
      </c>
    </row>
    <row r="2379" spans="9:11">
      <c r="I2379" s="500"/>
      <c r="K2379" t="s">
        <v>10293</v>
      </c>
    </row>
    <row r="2380" spans="9:11">
      <c r="I2380" s="500"/>
      <c r="K2380" t="s">
        <v>10294</v>
      </c>
    </row>
    <row r="2381" spans="9:11">
      <c r="I2381" s="500"/>
      <c r="K2381" t="s">
        <v>10295</v>
      </c>
    </row>
    <row r="2382" spans="9:11">
      <c r="I2382" s="500"/>
      <c r="K2382" t="s">
        <v>10296</v>
      </c>
    </row>
    <row r="2383" spans="9:11">
      <c r="I2383" s="500"/>
      <c r="K2383" t="s">
        <v>10297</v>
      </c>
    </row>
    <row r="2384" spans="9:11">
      <c r="I2384" s="500"/>
      <c r="K2384" t="s">
        <v>10298</v>
      </c>
    </row>
    <row r="2385" spans="9:11">
      <c r="I2385" s="500"/>
      <c r="K2385" t="s">
        <v>10299</v>
      </c>
    </row>
    <row r="2386" spans="9:11">
      <c r="I2386" s="500"/>
      <c r="K2386" t="s">
        <v>10300</v>
      </c>
    </row>
    <row r="2387" spans="9:11">
      <c r="I2387" s="500"/>
      <c r="K2387" t="s">
        <v>10301</v>
      </c>
    </row>
    <row r="2388" spans="9:11">
      <c r="I2388" s="500"/>
      <c r="K2388" t="s">
        <v>10302</v>
      </c>
    </row>
    <row r="2389" spans="9:11">
      <c r="I2389" s="500"/>
      <c r="K2389" t="s">
        <v>10303</v>
      </c>
    </row>
    <row r="2390" spans="9:11">
      <c r="I2390" s="500"/>
      <c r="K2390" t="s">
        <v>10304</v>
      </c>
    </row>
    <row r="2391" spans="9:11">
      <c r="I2391" s="500"/>
      <c r="K2391" t="s">
        <v>10305</v>
      </c>
    </row>
    <row r="2392" spans="9:11">
      <c r="I2392" s="500"/>
      <c r="K2392" t="s">
        <v>10306</v>
      </c>
    </row>
    <row r="2393" spans="9:11">
      <c r="I2393" s="500"/>
      <c r="K2393" t="s">
        <v>10307</v>
      </c>
    </row>
    <row r="2394" spans="9:11">
      <c r="I2394" s="500"/>
      <c r="K2394" t="s">
        <v>10308</v>
      </c>
    </row>
    <row r="2395" spans="9:11">
      <c r="I2395" s="500"/>
      <c r="K2395" t="s">
        <v>10309</v>
      </c>
    </row>
    <row r="2396" spans="9:11">
      <c r="I2396" s="500"/>
      <c r="K2396" t="s">
        <v>10310</v>
      </c>
    </row>
    <row r="2397" spans="9:11">
      <c r="I2397" s="500"/>
      <c r="K2397" t="s">
        <v>10311</v>
      </c>
    </row>
    <row r="2398" spans="9:11">
      <c r="I2398" s="500"/>
      <c r="K2398" t="s">
        <v>10312</v>
      </c>
    </row>
    <row r="2399" spans="9:11">
      <c r="I2399" s="500"/>
      <c r="K2399" t="s">
        <v>10313</v>
      </c>
    </row>
    <row r="2400" spans="9:11">
      <c r="I2400" s="500"/>
      <c r="K2400" t="s">
        <v>10314</v>
      </c>
    </row>
    <row r="2401" spans="9:11">
      <c r="I2401" s="500"/>
      <c r="K2401" t="s">
        <v>10315</v>
      </c>
    </row>
    <row r="2402" spans="9:11">
      <c r="I2402" s="500"/>
      <c r="K2402" t="s">
        <v>10316</v>
      </c>
    </row>
    <row r="2403" spans="9:11">
      <c r="I2403" s="500"/>
      <c r="K2403" t="s">
        <v>10317</v>
      </c>
    </row>
    <row r="2404" spans="9:11">
      <c r="I2404" s="500"/>
      <c r="K2404" t="s">
        <v>10318</v>
      </c>
    </row>
    <row r="2405" spans="9:11">
      <c r="I2405" s="500"/>
      <c r="K2405" t="s">
        <v>10319</v>
      </c>
    </row>
    <row r="2406" spans="9:11">
      <c r="I2406" s="500"/>
      <c r="K2406" t="s">
        <v>10320</v>
      </c>
    </row>
    <row r="2407" spans="9:11">
      <c r="I2407" s="500"/>
      <c r="K2407" t="s">
        <v>10321</v>
      </c>
    </row>
    <row r="2408" spans="9:11">
      <c r="I2408" s="500"/>
      <c r="K2408" t="s">
        <v>10322</v>
      </c>
    </row>
    <row r="2409" spans="9:11">
      <c r="I2409" s="500"/>
      <c r="K2409" t="s">
        <v>10323</v>
      </c>
    </row>
    <row r="2410" spans="9:11">
      <c r="I2410" s="500"/>
      <c r="K2410" t="s">
        <v>10324</v>
      </c>
    </row>
    <row r="2411" spans="9:11">
      <c r="I2411" s="500"/>
      <c r="K2411" t="s">
        <v>10325</v>
      </c>
    </row>
    <row r="2412" spans="9:11">
      <c r="I2412" s="500"/>
      <c r="K2412" t="s">
        <v>10326</v>
      </c>
    </row>
    <row r="2413" spans="9:11">
      <c r="I2413" s="500"/>
      <c r="K2413" t="s">
        <v>10327</v>
      </c>
    </row>
    <row r="2414" spans="9:11">
      <c r="I2414" s="500"/>
      <c r="K2414" t="s">
        <v>10328</v>
      </c>
    </row>
    <row r="2415" spans="9:11">
      <c r="I2415" s="500"/>
      <c r="K2415" t="s">
        <v>10329</v>
      </c>
    </row>
    <row r="2416" spans="9:11">
      <c r="I2416" s="500"/>
      <c r="K2416" t="s">
        <v>10330</v>
      </c>
    </row>
    <row r="2417" spans="9:11">
      <c r="I2417" s="500"/>
      <c r="K2417" t="s">
        <v>10331</v>
      </c>
    </row>
    <row r="2418" spans="9:11">
      <c r="I2418" s="500"/>
      <c r="K2418" t="s">
        <v>10332</v>
      </c>
    </row>
    <row r="2419" spans="9:11">
      <c r="I2419" s="500"/>
      <c r="K2419" t="s">
        <v>10333</v>
      </c>
    </row>
    <row r="2420" spans="9:11">
      <c r="I2420" s="500"/>
      <c r="K2420" t="s">
        <v>10334</v>
      </c>
    </row>
    <row r="2421" spans="9:11">
      <c r="I2421" s="500"/>
      <c r="K2421" t="s">
        <v>10335</v>
      </c>
    </row>
    <row r="2422" spans="9:11">
      <c r="I2422" s="500"/>
      <c r="K2422" t="s">
        <v>10336</v>
      </c>
    </row>
    <row r="2423" spans="9:11">
      <c r="I2423" s="500"/>
      <c r="K2423" t="s">
        <v>10337</v>
      </c>
    </row>
    <row r="2424" spans="9:11">
      <c r="I2424" s="500"/>
      <c r="K2424" t="s">
        <v>10338</v>
      </c>
    </row>
    <row r="2425" spans="9:11">
      <c r="I2425" s="500"/>
      <c r="K2425" t="s">
        <v>10339</v>
      </c>
    </row>
    <row r="2426" spans="9:11">
      <c r="I2426" s="500"/>
      <c r="K2426" t="s">
        <v>10340</v>
      </c>
    </row>
    <row r="2427" spans="9:11">
      <c r="I2427" s="500"/>
      <c r="K2427" t="s">
        <v>10341</v>
      </c>
    </row>
    <row r="2428" spans="9:11">
      <c r="I2428" s="500"/>
      <c r="K2428" t="s">
        <v>10342</v>
      </c>
    </row>
    <row r="2429" spans="9:11">
      <c r="I2429" s="500"/>
      <c r="K2429" t="s">
        <v>10343</v>
      </c>
    </row>
    <row r="2430" spans="9:11">
      <c r="I2430" s="500"/>
      <c r="K2430" t="s">
        <v>10344</v>
      </c>
    </row>
    <row r="2431" spans="9:11">
      <c r="I2431" s="500"/>
      <c r="K2431" t="s">
        <v>10345</v>
      </c>
    </row>
    <row r="2432" spans="9:11">
      <c r="I2432" s="500"/>
      <c r="K2432" t="s">
        <v>10346</v>
      </c>
    </row>
    <row r="2433" spans="9:11">
      <c r="I2433" s="500"/>
      <c r="K2433" t="s">
        <v>10347</v>
      </c>
    </row>
    <row r="2434" spans="9:11">
      <c r="I2434" s="500"/>
      <c r="K2434" t="s">
        <v>10348</v>
      </c>
    </row>
    <row r="2435" spans="9:11">
      <c r="I2435" s="500"/>
      <c r="K2435" t="s">
        <v>10349</v>
      </c>
    </row>
    <row r="2436" spans="9:11">
      <c r="I2436" s="500"/>
      <c r="K2436" t="s">
        <v>10350</v>
      </c>
    </row>
    <row r="2437" spans="9:11">
      <c r="I2437" s="500"/>
      <c r="K2437" t="s">
        <v>10351</v>
      </c>
    </row>
    <row r="2438" spans="9:11">
      <c r="I2438" s="500"/>
      <c r="K2438" t="s">
        <v>10352</v>
      </c>
    </row>
    <row r="2439" spans="9:11">
      <c r="I2439" s="500"/>
      <c r="K2439" t="s">
        <v>10353</v>
      </c>
    </row>
    <row r="2440" spans="9:11">
      <c r="I2440" s="500"/>
      <c r="K2440" t="s">
        <v>10354</v>
      </c>
    </row>
    <row r="2441" spans="9:11">
      <c r="I2441" s="500"/>
      <c r="K2441" t="s">
        <v>10355</v>
      </c>
    </row>
    <row r="2442" spans="9:11">
      <c r="I2442" s="500"/>
      <c r="K2442" t="s">
        <v>10356</v>
      </c>
    </row>
    <row r="2443" spans="9:11">
      <c r="I2443" s="500"/>
      <c r="K2443" t="s">
        <v>10357</v>
      </c>
    </row>
    <row r="2444" spans="9:11">
      <c r="I2444" s="500"/>
      <c r="K2444" t="s">
        <v>10358</v>
      </c>
    </row>
    <row r="2445" spans="9:11">
      <c r="I2445" s="500"/>
      <c r="K2445" t="s">
        <v>10359</v>
      </c>
    </row>
    <row r="2446" spans="9:11">
      <c r="I2446" s="500"/>
      <c r="K2446" t="s">
        <v>10360</v>
      </c>
    </row>
    <row r="2447" spans="9:11">
      <c r="I2447" s="500"/>
      <c r="K2447" t="s">
        <v>10361</v>
      </c>
    </row>
    <row r="2448" spans="9:11">
      <c r="I2448" s="500"/>
      <c r="K2448" t="s">
        <v>10362</v>
      </c>
    </row>
    <row r="2449" spans="9:11">
      <c r="I2449" s="500"/>
      <c r="K2449" t="s">
        <v>10363</v>
      </c>
    </row>
    <row r="2450" spans="9:11">
      <c r="I2450" s="500"/>
      <c r="K2450" t="s">
        <v>10364</v>
      </c>
    </row>
    <row r="2451" spans="9:11">
      <c r="I2451" s="500"/>
      <c r="K2451" t="s">
        <v>10365</v>
      </c>
    </row>
    <row r="2452" spans="9:11">
      <c r="I2452" s="500"/>
      <c r="K2452" t="s">
        <v>10366</v>
      </c>
    </row>
    <row r="2453" spans="9:11">
      <c r="I2453" s="500"/>
      <c r="K2453" t="s">
        <v>10367</v>
      </c>
    </row>
    <row r="2454" spans="9:11">
      <c r="I2454" s="500"/>
      <c r="K2454" t="s">
        <v>10368</v>
      </c>
    </row>
    <row r="2455" spans="9:11">
      <c r="I2455" s="500"/>
      <c r="K2455" t="s">
        <v>10369</v>
      </c>
    </row>
    <row r="2456" spans="9:11">
      <c r="I2456" s="500"/>
      <c r="K2456" t="s">
        <v>10370</v>
      </c>
    </row>
    <row r="2457" spans="9:11">
      <c r="I2457" s="500"/>
      <c r="K2457" t="s">
        <v>10371</v>
      </c>
    </row>
    <row r="2458" spans="9:11">
      <c r="I2458" s="500"/>
      <c r="K2458" t="s">
        <v>10372</v>
      </c>
    </row>
    <row r="2459" spans="9:11">
      <c r="I2459" s="500"/>
      <c r="K2459" t="s">
        <v>10373</v>
      </c>
    </row>
    <row r="2460" spans="9:11">
      <c r="I2460" s="500"/>
      <c r="K2460" t="s">
        <v>10374</v>
      </c>
    </row>
    <row r="2461" spans="9:11">
      <c r="I2461" s="500"/>
      <c r="K2461" t="s">
        <v>10375</v>
      </c>
    </row>
    <row r="2462" spans="9:11">
      <c r="I2462" s="500"/>
      <c r="K2462" t="s">
        <v>10376</v>
      </c>
    </row>
    <row r="2463" spans="9:11">
      <c r="I2463" s="500"/>
      <c r="K2463" t="s">
        <v>10377</v>
      </c>
    </row>
    <row r="2464" spans="9:11">
      <c r="I2464" s="500"/>
      <c r="K2464" t="s">
        <v>10378</v>
      </c>
    </row>
    <row r="2465" spans="9:11">
      <c r="I2465" s="500"/>
      <c r="K2465" t="s">
        <v>10379</v>
      </c>
    </row>
    <row r="2466" spans="9:11">
      <c r="I2466" s="500"/>
      <c r="K2466" t="s">
        <v>10380</v>
      </c>
    </row>
    <row r="2467" spans="9:11">
      <c r="I2467" s="500"/>
      <c r="K2467" t="s">
        <v>10381</v>
      </c>
    </row>
    <row r="2468" spans="9:11">
      <c r="I2468" s="500"/>
      <c r="K2468" t="s">
        <v>10382</v>
      </c>
    </row>
    <row r="2469" spans="9:11">
      <c r="I2469" s="500"/>
      <c r="K2469" t="s">
        <v>10383</v>
      </c>
    </row>
    <row r="2470" spans="9:11">
      <c r="I2470" s="500"/>
      <c r="K2470" t="s">
        <v>10384</v>
      </c>
    </row>
    <row r="2471" spans="9:11">
      <c r="I2471" s="500"/>
      <c r="K2471" t="s">
        <v>10385</v>
      </c>
    </row>
    <row r="2472" spans="9:11">
      <c r="I2472" s="500"/>
      <c r="K2472" t="s">
        <v>10386</v>
      </c>
    </row>
    <row r="2473" spans="9:11">
      <c r="I2473" s="500"/>
      <c r="K2473" t="s">
        <v>10387</v>
      </c>
    </row>
    <row r="2474" spans="9:11">
      <c r="I2474" s="500"/>
      <c r="K2474" t="s">
        <v>10388</v>
      </c>
    </row>
    <row r="2475" spans="9:11">
      <c r="I2475" s="500"/>
      <c r="K2475" t="s">
        <v>10389</v>
      </c>
    </row>
    <row r="2476" spans="9:11">
      <c r="I2476" s="500"/>
      <c r="K2476" t="s">
        <v>10390</v>
      </c>
    </row>
    <row r="2477" spans="9:11">
      <c r="I2477" s="500"/>
      <c r="K2477" t="s">
        <v>10391</v>
      </c>
    </row>
    <row r="2478" spans="9:11">
      <c r="I2478" s="500"/>
      <c r="K2478" t="s">
        <v>10392</v>
      </c>
    </row>
    <row r="2479" spans="9:11">
      <c r="I2479" s="500"/>
      <c r="K2479" t="s">
        <v>10393</v>
      </c>
    </row>
    <row r="2480" spans="9:11">
      <c r="I2480" s="500"/>
      <c r="K2480" t="s">
        <v>10394</v>
      </c>
    </row>
    <row r="2481" spans="9:11">
      <c r="I2481" s="500"/>
      <c r="K2481" t="s">
        <v>10395</v>
      </c>
    </row>
    <row r="2482" spans="9:11">
      <c r="I2482" s="500"/>
      <c r="K2482" t="s">
        <v>10396</v>
      </c>
    </row>
    <row r="2483" spans="9:11">
      <c r="I2483" s="500"/>
      <c r="K2483" t="s">
        <v>10397</v>
      </c>
    </row>
    <row r="2484" spans="9:11">
      <c r="I2484" s="500"/>
      <c r="K2484" t="s">
        <v>10398</v>
      </c>
    </row>
    <row r="2485" spans="9:11">
      <c r="I2485" s="500"/>
      <c r="K2485" t="s">
        <v>10399</v>
      </c>
    </row>
    <row r="2486" spans="9:11">
      <c r="I2486" s="500"/>
      <c r="K2486" t="s">
        <v>10400</v>
      </c>
    </row>
    <row r="2487" spans="9:11">
      <c r="I2487" s="500"/>
      <c r="K2487" t="s">
        <v>10401</v>
      </c>
    </row>
    <row r="2488" spans="9:11">
      <c r="I2488" s="500"/>
      <c r="K2488" t="s">
        <v>10402</v>
      </c>
    </row>
    <row r="2489" spans="9:11">
      <c r="I2489" s="500"/>
      <c r="K2489" t="s">
        <v>10403</v>
      </c>
    </row>
    <row r="2490" spans="9:11">
      <c r="I2490" s="500"/>
      <c r="K2490" t="s">
        <v>10404</v>
      </c>
    </row>
    <row r="2491" spans="9:11">
      <c r="I2491" s="500"/>
      <c r="K2491" t="s">
        <v>10405</v>
      </c>
    </row>
    <row r="2492" spans="9:11">
      <c r="I2492" s="500"/>
      <c r="K2492" t="s">
        <v>10406</v>
      </c>
    </row>
    <row r="2493" spans="9:11">
      <c r="I2493" s="500"/>
      <c r="K2493" t="s">
        <v>10407</v>
      </c>
    </row>
    <row r="2494" spans="9:11">
      <c r="I2494" s="500"/>
      <c r="K2494" t="s">
        <v>10408</v>
      </c>
    </row>
    <row r="2495" spans="9:11">
      <c r="I2495" s="500"/>
      <c r="K2495" t="s">
        <v>10409</v>
      </c>
    </row>
    <row r="2496" spans="9:11">
      <c r="I2496" s="500"/>
      <c r="K2496" t="s">
        <v>10410</v>
      </c>
    </row>
    <row r="2497" spans="9:11">
      <c r="I2497" s="500"/>
      <c r="K2497" t="s">
        <v>10411</v>
      </c>
    </row>
    <row r="2498" spans="9:11">
      <c r="I2498" s="500"/>
      <c r="K2498" t="s">
        <v>10412</v>
      </c>
    </row>
    <row r="2499" spans="9:11">
      <c r="I2499" s="500"/>
      <c r="K2499" t="s">
        <v>10413</v>
      </c>
    </row>
    <row r="2500" spans="9:11">
      <c r="I2500" s="500"/>
      <c r="K2500" t="s">
        <v>10414</v>
      </c>
    </row>
    <row r="2501" spans="9:11">
      <c r="I2501" s="500"/>
      <c r="K2501" t="s">
        <v>10415</v>
      </c>
    </row>
    <row r="2502" spans="9:11">
      <c r="I2502" s="500"/>
      <c r="K2502" t="s">
        <v>10416</v>
      </c>
    </row>
    <row r="2503" spans="9:11">
      <c r="I2503" s="500"/>
      <c r="K2503" t="s">
        <v>10417</v>
      </c>
    </row>
    <row r="2504" spans="9:11">
      <c r="I2504" s="500"/>
      <c r="K2504" t="s">
        <v>10418</v>
      </c>
    </row>
    <row r="2505" spans="9:11">
      <c r="I2505" s="500"/>
      <c r="K2505" t="s">
        <v>10419</v>
      </c>
    </row>
    <row r="2506" spans="9:11">
      <c r="I2506" s="500"/>
      <c r="K2506" t="s">
        <v>10420</v>
      </c>
    </row>
    <row r="2507" spans="9:11">
      <c r="I2507" s="500"/>
      <c r="K2507" t="s">
        <v>10421</v>
      </c>
    </row>
    <row r="2508" spans="9:11">
      <c r="I2508" s="500"/>
      <c r="K2508" t="s">
        <v>10422</v>
      </c>
    </row>
    <row r="2509" spans="9:11">
      <c r="I2509" s="500"/>
      <c r="K2509" t="s">
        <v>10423</v>
      </c>
    </row>
    <row r="2510" spans="9:11">
      <c r="I2510" s="500"/>
      <c r="K2510" t="s">
        <v>10424</v>
      </c>
    </row>
    <row r="2511" spans="9:11">
      <c r="I2511" s="500"/>
      <c r="K2511" t="s">
        <v>10425</v>
      </c>
    </row>
    <row r="2512" spans="9:11">
      <c r="I2512" s="500"/>
      <c r="K2512" t="s">
        <v>10426</v>
      </c>
    </row>
    <row r="2513" spans="9:11">
      <c r="I2513" s="500"/>
      <c r="K2513" t="s">
        <v>10427</v>
      </c>
    </row>
    <row r="2514" spans="9:11">
      <c r="I2514" s="500"/>
      <c r="K2514" t="s">
        <v>10428</v>
      </c>
    </row>
    <row r="2515" spans="9:11">
      <c r="I2515" s="500"/>
      <c r="K2515" t="s">
        <v>10429</v>
      </c>
    </row>
    <row r="2516" spans="9:11">
      <c r="I2516" s="500"/>
      <c r="K2516" t="s">
        <v>10430</v>
      </c>
    </row>
    <row r="2517" spans="9:11">
      <c r="I2517" s="500"/>
      <c r="K2517" t="s">
        <v>10431</v>
      </c>
    </row>
    <row r="2518" spans="9:11">
      <c r="I2518" s="500"/>
      <c r="K2518" t="s">
        <v>10432</v>
      </c>
    </row>
    <row r="2519" spans="9:11">
      <c r="I2519" s="500"/>
      <c r="K2519" t="s">
        <v>10433</v>
      </c>
    </row>
    <row r="2520" spans="9:11">
      <c r="I2520" s="500"/>
      <c r="K2520" t="s">
        <v>10434</v>
      </c>
    </row>
    <row r="2521" spans="9:11">
      <c r="I2521" s="500"/>
      <c r="K2521" t="s">
        <v>10435</v>
      </c>
    </row>
    <row r="2522" spans="9:11">
      <c r="I2522" s="500"/>
      <c r="K2522" t="s">
        <v>10436</v>
      </c>
    </row>
    <row r="2523" spans="9:11">
      <c r="I2523" s="500"/>
      <c r="K2523" t="s">
        <v>10437</v>
      </c>
    </row>
    <row r="2524" spans="9:11">
      <c r="I2524" s="500"/>
      <c r="K2524" t="s">
        <v>10438</v>
      </c>
    </row>
    <row r="2525" spans="9:11">
      <c r="I2525" s="500"/>
      <c r="K2525" t="s">
        <v>10439</v>
      </c>
    </row>
    <row r="2526" spans="9:11">
      <c r="I2526" s="500"/>
      <c r="K2526" t="s">
        <v>10440</v>
      </c>
    </row>
    <row r="2527" spans="9:11">
      <c r="I2527" s="500"/>
      <c r="K2527" t="s">
        <v>10441</v>
      </c>
    </row>
    <row r="2528" spans="9:11">
      <c r="I2528" s="500"/>
      <c r="K2528" t="s">
        <v>10442</v>
      </c>
    </row>
    <row r="2529" spans="9:11">
      <c r="I2529" s="500"/>
      <c r="K2529" t="s">
        <v>10443</v>
      </c>
    </row>
    <row r="2530" spans="9:11">
      <c r="I2530" s="500"/>
      <c r="K2530" t="s">
        <v>10444</v>
      </c>
    </row>
    <row r="2531" spans="9:11">
      <c r="I2531" s="500"/>
      <c r="K2531" t="s">
        <v>10445</v>
      </c>
    </row>
    <row r="2532" spans="9:11">
      <c r="I2532" s="500"/>
      <c r="K2532" t="s">
        <v>10446</v>
      </c>
    </row>
    <row r="2533" spans="9:11">
      <c r="I2533" s="500"/>
      <c r="K2533" t="s">
        <v>10447</v>
      </c>
    </row>
    <row r="2534" spans="9:11">
      <c r="I2534" s="500"/>
      <c r="K2534" t="s">
        <v>10448</v>
      </c>
    </row>
    <row r="2535" spans="9:11">
      <c r="I2535" s="500"/>
      <c r="K2535" t="s">
        <v>10449</v>
      </c>
    </row>
    <row r="2536" spans="9:11">
      <c r="I2536" s="500"/>
      <c r="K2536" t="s">
        <v>10450</v>
      </c>
    </row>
    <row r="2537" spans="9:11">
      <c r="I2537" s="500"/>
      <c r="K2537" t="s">
        <v>10451</v>
      </c>
    </row>
    <row r="2538" spans="9:11">
      <c r="I2538" s="500"/>
      <c r="K2538" t="s">
        <v>10452</v>
      </c>
    </row>
    <row r="2539" spans="9:11">
      <c r="I2539" s="500"/>
      <c r="K2539" t="s">
        <v>10453</v>
      </c>
    </row>
    <row r="2540" spans="9:11">
      <c r="I2540" s="500"/>
      <c r="K2540" t="s">
        <v>10454</v>
      </c>
    </row>
    <row r="2541" spans="9:11">
      <c r="I2541" s="500"/>
      <c r="K2541" t="s">
        <v>10455</v>
      </c>
    </row>
    <row r="2542" spans="9:11">
      <c r="I2542" s="500"/>
      <c r="K2542" t="s">
        <v>10456</v>
      </c>
    </row>
    <row r="2543" spans="9:11">
      <c r="I2543" s="500"/>
      <c r="K2543" t="s">
        <v>10457</v>
      </c>
    </row>
    <row r="2544" spans="9:11">
      <c r="I2544" s="500"/>
      <c r="K2544" t="s">
        <v>10458</v>
      </c>
    </row>
    <row r="2545" spans="9:11">
      <c r="I2545" s="500"/>
      <c r="K2545" t="s">
        <v>10459</v>
      </c>
    </row>
    <row r="2546" spans="9:11">
      <c r="I2546" s="500"/>
      <c r="K2546" t="s">
        <v>10460</v>
      </c>
    </row>
    <row r="2547" spans="9:11">
      <c r="I2547" s="500"/>
      <c r="K2547" t="s">
        <v>10461</v>
      </c>
    </row>
    <row r="2548" spans="9:11">
      <c r="I2548" s="500"/>
      <c r="K2548" t="s">
        <v>10462</v>
      </c>
    </row>
    <row r="2549" spans="9:11">
      <c r="I2549" s="500"/>
      <c r="K2549" t="s">
        <v>10463</v>
      </c>
    </row>
    <row r="2550" spans="9:11">
      <c r="I2550" s="500"/>
      <c r="K2550" t="s">
        <v>10464</v>
      </c>
    </row>
    <row r="2551" spans="9:11">
      <c r="I2551" s="500"/>
      <c r="K2551" t="s">
        <v>10465</v>
      </c>
    </row>
    <row r="2552" spans="9:11">
      <c r="I2552" s="500"/>
      <c r="K2552" t="s">
        <v>10466</v>
      </c>
    </row>
    <row r="2553" spans="9:11">
      <c r="I2553" s="500"/>
      <c r="K2553" t="s">
        <v>10467</v>
      </c>
    </row>
    <row r="2554" spans="9:11">
      <c r="I2554" s="500"/>
      <c r="K2554" t="s">
        <v>10468</v>
      </c>
    </row>
    <row r="2555" spans="9:11">
      <c r="I2555" s="500"/>
      <c r="K2555" t="s">
        <v>10469</v>
      </c>
    </row>
    <row r="2556" spans="9:11">
      <c r="I2556" s="500"/>
      <c r="K2556" t="s">
        <v>10470</v>
      </c>
    </row>
    <row r="2557" spans="9:11">
      <c r="I2557" s="500"/>
      <c r="K2557" t="s">
        <v>10471</v>
      </c>
    </row>
    <row r="2558" spans="9:11">
      <c r="I2558" s="500"/>
      <c r="K2558" t="s">
        <v>10472</v>
      </c>
    </row>
    <row r="2559" spans="9:11">
      <c r="I2559" s="500"/>
      <c r="K2559" t="s">
        <v>10473</v>
      </c>
    </row>
    <row r="2560" spans="9:11">
      <c r="I2560" s="500"/>
      <c r="K2560" t="s">
        <v>10474</v>
      </c>
    </row>
    <row r="2561" spans="9:11">
      <c r="I2561" s="500"/>
      <c r="K2561" t="s">
        <v>10475</v>
      </c>
    </row>
    <row r="2562" spans="9:11">
      <c r="I2562" s="500"/>
      <c r="K2562" t="s">
        <v>10476</v>
      </c>
    </row>
    <row r="2563" spans="9:11">
      <c r="I2563" s="500"/>
      <c r="K2563" t="s">
        <v>10477</v>
      </c>
    </row>
    <row r="2564" spans="9:11">
      <c r="I2564" s="500"/>
      <c r="K2564" t="s">
        <v>10478</v>
      </c>
    </row>
    <row r="2565" spans="9:11">
      <c r="I2565" s="500"/>
      <c r="K2565" t="s">
        <v>10479</v>
      </c>
    </row>
    <row r="2566" spans="9:11">
      <c r="I2566" s="500"/>
      <c r="K2566" t="s">
        <v>10480</v>
      </c>
    </row>
    <row r="2567" spans="9:11">
      <c r="I2567" s="500"/>
      <c r="K2567" t="s">
        <v>10481</v>
      </c>
    </row>
    <row r="2568" spans="9:11">
      <c r="I2568" s="500"/>
      <c r="K2568" t="s">
        <v>10482</v>
      </c>
    </row>
    <row r="2569" spans="9:11">
      <c r="I2569" s="500"/>
      <c r="K2569" t="s">
        <v>10483</v>
      </c>
    </row>
    <row r="2570" spans="9:11">
      <c r="I2570" s="500"/>
      <c r="K2570" t="s">
        <v>10484</v>
      </c>
    </row>
    <row r="2571" spans="9:11">
      <c r="I2571" s="500"/>
      <c r="K2571" t="s">
        <v>10485</v>
      </c>
    </row>
    <row r="2572" spans="9:11">
      <c r="I2572" s="500"/>
      <c r="K2572" t="s">
        <v>10486</v>
      </c>
    </row>
    <row r="2573" spans="9:11">
      <c r="I2573" s="500"/>
      <c r="K2573" t="s">
        <v>10487</v>
      </c>
    </row>
    <row r="2574" spans="9:11">
      <c r="I2574" s="500"/>
      <c r="K2574" t="s">
        <v>10488</v>
      </c>
    </row>
    <row r="2575" spans="9:11">
      <c r="I2575" s="500"/>
      <c r="K2575" t="s">
        <v>10489</v>
      </c>
    </row>
    <row r="2576" spans="9:11">
      <c r="I2576" s="500"/>
      <c r="K2576" t="s">
        <v>10490</v>
      </c>
    </row>
    <row r="2577" spans="9:11">
      <c r="I2577" s="500"/>
      <c r="K2577" t="s">
        <v>10491</v>
      </c>
    </row>
    <row r="2578" spans="9:11">
      <c r="I2578" s="500"/>
      <c r="K2578" t="s">
        <v>10492</v>
      </c>
    </row>
    <row r="2579" spans="9:11">
      <c r="I2579" s="500"/>
      <c r="K2579" t="s">
        <v>10493</v>
      </c>
    </row>
    <row r="2580" spans="9:11">
      <c r="I2580" s="500"/>
      <c r="K2580" t="s">
        <v>10494</v>
      </c>
    </row>
    <row r="2581" spans="9:11">
      <c r="I2581" s="500"/>
      <c r="K2581" t="s">
        <v>10495</v>
      </c>
    </row>
    <row r="2582" spans="9:11">
      <c r="I2582" s="500"/>
      <c r="K2582" t="s">
        <v>10496</v>
      </c>
    </row>
    <row r="2583" spans="9:11">
      <c r="I2583" s="500"/>
      <c r="K2583" t="s">
        <v>10497</v>
      </c>
    </row>
    <row r="2584" spans="9:11">
      <c r="I2584" s="500"/>
      <c r="K2584" t="s">
        <v>10498</v>
      </c>
    </row>
    <row r="2585" spans="9:11">
      <c r="I2585" s="500"/>
      <c r="K2585" t="s">
        <v>10499</v>
      </c>
    </row>
    <row r="2586" spans="9:11">
      <c r="I2586" s="500"/>
      <c r="K2586" t="s">
        <v>10500</v>
      </c>
    </row>
    <row r="2587" spans="9:11">
      <c r="I2587" s="500"/>
      <c r="K2587" t="s">
        <v>10501</v>
      </c>
    </row>
    <row r="2588" spans="9:11">
      <c r="I2588" s="500"/>
      <c r="K2588" t="s">
        <v>10502</v>
      </c>
    </row>
    <row r="2589" spans="9:11">
      <c r="I2589" s="500"/>
      <c r="K2589" t="s">
        <v>10503</v>
      </c>
    </row>
    <row r="2590" spans="9:11">
      <c r="I2590" s="500"/>
      <c r="K2590" t="s">
        <v>10504</v>
      </c>
    </row>
    <row r="2591" spans="9:11">
      <c r="I2591" s="500"/>
      <c r="K2591" t="s">
        <v>10505</v>
      </c>
    </row>
    <row r="2592" spans="9:11">
      <c r="I2592" s="500"/>
      <c r="K2592" t="s">
        <v>10506</v>
      </c>
    </row>
    <row r="2593" spans="9:11">
      <c r="I2593" s="500"/>
      <c r="K2593" t="s">
        <v>10507</v>
      </c>
    </row>
    <row r="2594" spans="9:11">
      <c r="I2594" s="500"/>
      <c r="K2594" t="s">
        <v>10508</v>
      </c>
    </row>
    <row r="2595" spans="9:11">
      <c r="I2595" s="500"/>
      <c r="K2595" t="s">
        <v>10509</v>
      </c>
    </row>
    <row r="2596" spans="9:11">
      <c r="I2596" s="500"/>
      <c r="K2596" t="s">
        <v>10510</v>
      </c>
    </row>
    <row r="2597" spans="9:11">
      <c r="I2597" s="500"/>
      <c r="K2597" t="s">
        <v>10511</v>
      </c>
    </row>
    <row r="2598" spans="9:11">
      <c r="I2598" s="500"/>
      <c r="K2598" t="s">
        <v>10512</v>
      </c>
    </row>
    <row r="2599" spans="9:11">
      <c r="I2599" s="500"/>
      <c r="K2599" t="s">
        <v>10513</v>
      </c>
    </row>
    <row r="2600" spans="9:11">
      <c r="I2600" s="500"/>
      <c r="K2600" t="s">
        <v>10514</v>
      </c>
    </row>
    <row r="2601" spans="9:11">
      <c r="I2601" s="500"/>
      <c r="K2601" t="s">
        <v>10515</v>
      </c>
    </row>
    <row r="2602" spans="9:11">
      <c r="I2602" s="500"/>
      <c r="K2602" t="s">
        <v>10516</v>
      </c>
    </row>
    <row r="2603" spans="9:11">
      <c r="I2603" s="500"/>
      <c r="K2603" t="s">
        <v>10517</v>
      </c>
    </row>
    <row r="2604" spans="9:11">
      <c r="I2604" s="500"/>
      <c r="K2604" t="s">
        <v>10518</v>
      </c>
    </row>
    <row r="2605" spans="9:11">
      <c r="I2605" s="500"/>
      <c r="K2605" t="s">
        <v>10519</v>
      </c>
    </row>
    <row r="2606" spans="9:11">
      <c r="I2606" s="500"/>
      <c r="K2606" t="s">
        <v>10520</v>
      </c>
    </row>
    <row r="2607" spans="9:11">
      <c r="I2607" s="500"/>
      <c r="K2607" t="s">
        <v>10521</v>
      </c>
    </row>
    <row r="2608" spans="9:11">
      <c r="I2608" s="500"/>
      <c r="K2608" t="s">
        <v>10522</v>
      </c>
    </row>
    <row r="2609" spans="9:11">
      <c r="I2609" s="500"/>
      <c r="K2609" t="s">
        <v>10523</v>
      </c>
    </row>
    <row r="2610" spans="9:11">
      <c r="I2610" s="500"/>
      <c r="K2610" t="s">
        <v>10524</v>
      </c>
    </row>
    <row r="2611" spans="9:11">
      <c r="I2611" s="500"/>
      <c r="K2611" t="s">
        <v>10771</v>
      </c>
    </row>
    <row r="2612" spans="9:11">
      <c r="I2612" s="500"/>
      <c r="K2612" t="s">
        <v>10772</v>
      </c>
    </row>
    <row r="2613" spans="9:11">
      <c r="I2613" s="500"/>
      <c r="K2613" t="s">
        <v>10773</v>
      </c>
    </row>
    <row r="2614" spans="9:11">
      <c r="I2614" s="500"/>
      <c r="K2614" t="s">
        <v>10774</v>
      </c>
    </row>
    <row r="2615" spans="9:11">
      <c r="I2615" s="500"/>
      <c r="K2615" t="s">
        <v>10775</v>
      </c>
    </row>
    <row r="2616" spans="9:11">
      <c r="I2616" s="500"/>
      <c r="K2616" t="s">
        <v>10776</v>
      </c>
    </row>
    <row r="2617" spans="9:11">
      <c r="I2617" s="500"/>
      <c r="K2617" t="s">
        <v>10413</v>
      </c>
    </row>
    <row r="2618" spans="9:11">
      <c r="I2618" s="500"/>
      <c r="K2618" t="s">
        <v>10426</v>
      </c>
    </row>
    <row r="2619" spans="9:11">
      <c r="I2619" s="500"/>
      <c r="K2619" t="s">
        <v>10427</v>
      </c>
    </row>
    <row r="2620" spans="9:11">
      <c r="I2620" s="500"/>
      <c r="K2620" t="s">
        <v>10428</v>
      </c>
    </row>
    <row r="2621" spans="9:11">
      <c r="I2621" s="500"/>
      <c r="K2621" t="s">
        <v>10429</v>
      </c>
    </row>
    <row r="2622" spans="9:11">
      <c r="I2622" s="500"/>
      <c r="K2622" t="s">
        <v>10430</v>
      </c>
    </row>
    <row r="2623" spans="9:11">
      <c r="I2623" s="500"/>
      <c r="K2623" t="s">
        <v>10431</v>
      </c>
    </row>
    <row r="2624" spans="9:11">
      <c r="I2624" s="500"/>
      <c r="K2624" t="s">
        <v>10432</v>
      </c>
    </row>
    <row r="2625" spans="9:11">
      <c r="I2625" s="500"/>
      <c r="K2625" t="s">
        <v>10433</v>
      </c>
    </row>
    <row r="2626" spans="9:11">
      <c r="I2626" s="500"/>
      <c r="K2626" t="s">
        <v>10434</v>
      </c>
    </row>
    <row r="2627" spans="9:11">
      <c r="I2627" s="500"/>
      <c r="K2627" t="s">
        <v>10435</v>
      </c>
    </row>
    <row r="2628" spans="9:11">
      <c r="I2628" s="500"/>
      <c r="K2628" t="s">
        <v>10436</v>
      </c>
    </row>
    <row r="2629" spans="9:11">
      <c r="I2629" s="500"/>
      <c r="K2629" t="s">
        <v>10438</v>
      </c>
    </row>
    <row r="2630" spans="9:11">
      <c r="I2630" s="500"/>
      <c r="K2630" t="s">
        <v>10439</v>
      </c>
    </row>
    <row r="2631" spans="9:11">
      <c r="I2631" s="500"/>
      <c r="K2631" t="s">
        <v>10440</v>
      </c>
    </row>
    <row r="2632" spans="9:11">
      <c r="I2632" s="500"/>
      <c r="K2632" t="s">
        <v>10443</v>
      </c>
    </row>
    <row r="2633" spans="9:11">
      <c r="I2633" s="500"/>
      <c r="K2633" t="s">
        <v>10444</v>
      </c>
    </row>
    <row r="2634" spans="9:11">
      <c r="I2634" s="500"/>
      <c r="K2634" t="s">
        <v>10445</v>
      </c>
    </row>
    <row r="2635" spans="9:11">
      <c r="I2635" s="500"/>
      <c r="K2635" t="s">
        <v>10446</v>
      </c>
    </row>
    <row r="2636" spans="9:11">
      <c r="I2636" s="500"/>
      <c r="K2636" t="s">
        <v>10447</v>
      </c>
    </row>
    <row r="2637" spans="9:11">
      <c r="I2637" s="500"/>
      <c r="K2637" t="s">
        <v>10448</v>
      </c>
    </row>
    <row r="2638" spans="9:11">
      <c r="I2638" s="500"/>
      <c r="K2638" t="s">
        <v>10449</v>
      </c>
    </row>
    <row r="2639" spans="9:11">
      <c r="I2639" s="500"/>
      <c r="K2639" t="s">
        <v>10450</v>
      </c>
    </row>
    <row r="2640" spans="9:11">
      <c r="I2640" s="500"/>
      <c r="K2640" t="s">
        <v>10451</v>
      </c>
    </row>
    <row r="2641" spans="9:11">
      <c r="I2641" s="500"/>
      <c r="K2641" t="s">
        <v>10452</v>
      </c>
    </row>
    <row r="2642" spans="9:11">
      <c r="I2642" s="500"/>
      <c r="K2642" t="s">
        <v>10453</v>
      </c>
    </row>
    <row r="2643" spans="9:11">
      <c r="I2643" s="500"/>
      <c r="K2643" t="s">
        <v>10454</v>
      </c>
    </row>
    <row r="2644" spans="9:11">
      <c r="I2644" s="500"/>
      <c r="K2644" t="s">
        <v>10455</v>
      </c>
    </row>
    <row r="2645" spans="9:11">
      <c r="I2645" s="500"/>
      <c r="K2645" t="s">
        <v>10456</v>
      </c>
    </row>
    <row r="2646" spans="9:11">
      <c r="I2646" s="500"/>
      <c r="K2646" t="s">
        <v>10457</v>
      </c>
    </row>
    <row r="2647" spans="9:11">
      <c r="I2647" s="500"/>
      <c r="K2647" t="s">
        <v>10458</v>
      </c>
    </row>
    <row r="2648" spans="9:11">
      <c r="I2648" s="500"/>
      <c r="K2648" t="s">
        <v>10459</v>
      </c>
    </row>
    <row r="2649" spans="9:11">
      <c r="I2649" s="500"/>
      <c r="K2649" t="s">
        <v>10460</v>
      </c>
    </row>
    <row r="2650" spans="9:11">
      <c r="I2650" s="500"/>
      <c r="K2650" t="s">
        <v>10461</v>
      </c>
    </row>
    <row r="2651" spans="9:11">
      <c r="I2651" s="500"/>
      <c r="K2651" t="s">
        <v>10462</v>
      </c>
    </row>
    <row r="2652" spans="9:11">
      <c r="I2652" s="500"/>
      <c r="K2652" t="s">
        <v>10463</v>
      </c>
    </row>
    <row r="2653" spans="9:11">
      <c r="I2653" s="500"/>
      <c r="K2653" t="s">
        <v>10464</v>
      </c>
    </row>
    <row r="2654" spans="9:11">
      <c r="I2654" s="500"/>
      <c r="K2654" t="s">
        <v>10465</v>
      </c>
    </row>
    <row r="2655" spans="9:11">
      <c r="I2655" s="500"/>
      <c r="K2655" t="s">
        <v>10466</v>
      </c>
    </row>
    <row r="2656" spans="9:11">
      <c r="I2656" s="500"/>
      <c r="K2656" t="s">
        <v>10467</v>
      </c>
    </row>
    <row r="2657" spans="9:11">
      <c r="I2657" s="500"/>
      <c r="K2657" t="s">
        <v>10468</v>
      </c>
    </row>
    <row r="2658" spans="9:11">
      <c r="I2658" s="500"/>
      <c r="K2658" t="s">
        <v>10469</v>
      </c>
    </row>
    <row r="2659" spans="9:11">
      <c r="I2659" s="500"/>
      <c r="K2659" t="s">
        <v>10470</v>
      </c>
    </row>
    <row r="2660" spans="9:11">
      <c r="I2660" s="500"/>
      <c r="K2660" t="s">
        <v>10471</v>
      </c>
    </row>
    <row r="2661" spans="9:11">
      <c r="I2661" s="500"/>
      <c r="K2661" t="s">
        <v>10472</v>
      </c>
    </row>
    <row r="2662" spans="9:11">
      <c r="I2662" s="500"/>
      <c r="K2662" t="s">
        <v>10473</v>
      </c>
    </row>
    <row r="2663" spans="9:11">
      <c r="I2663" s="500"/>
      <c r="K2663" t="s">
        <v>10477</v>
      </c>
    </row>
    <row r="2664" spans="9:11">
      <c r="I2664" s="500"/>
      <c r="K2664" t="s">
        <v>10478</v>
      </c>
    </row>
    <row r="2665" spans="9:11">
      <c r="I2665" s="500"/>
      <c r="K2665" t="s">
        <v>10479</v>
      </c>
    </row>
    <row r="2666" spans="9:11">
      <c r="I2666" s="500"/>
      <c r="K2666" t="s">
        <v>10480</v>
      </c>
    </row>
    <row r="2667" spans="9:11">
      <c r="I2667" s="500"/>
      <c r="K2667" t="s">
        <v>10481</v>
      </c>
    </row>
    <row r="2668" spans="9:11">
      <c r="I2668" s="500"/>
      <c r="K2668" t="s">
        <v>10482</v>
      </c>
    </row>
    <row r="2669" spans="9:11">
      <c r="I2669" s="500"/>
      <c r="K2669" t="s">
        <v>10483</v>
      </c>
    </row>
    <row r="2670" spans="9:11">
      <c r="I2670" s="500"/>
      <c r="K2670" t="s">
        <v>10484</v>
      </c>
    </row>
    <row r="2671" spans="9:11">
      <c r="I2671" s="500"/>
      <c r="K2671" t="s">
        <v>10485</v>
      </c>
    </row>
    <row r="2672" spans="9:11">
      <c r="I2672" s="500"/>
      <c r="K2672" t="s">
        <v>10486</v>
      </c>
    </row>
    <row r="2673" spans="9:11">
      <c r="I2673" s="500"/>
      <c r="K2673" t="s">
        <v>10487</v>
      </c>
    </row>
    <row r="2674" spans="9:11">
      <c r="I2674" s="500"/>
      <c r="K2674" t="s">
        <v>10488</v>
      </c>
    </row>
    <row r="2675" spans="9:11">
      <c r="I2675" s="500"/>
      <c r="K2675" t="s">
        <v>10489</v>
      </c>
    </row>
    <row r="2676" spans="9:11">
      <c r="I2676" s="500"/>
      <c r="K2676" t="s">
        <v>10490</v>
      </c>
    </row>
    <row r="2677" spans="9:11">
      <c r="I2677" s="500"/>
      <c r="K2677" t="s">
        <v>10491</v>
      </c>
    </row>
    <row r="2678" spans="9:11">
      <c r="I2678" s="500"/>
      <c r="K2678" t="s">
        <v>10492</v>
      </c>
    </row>
    <row r="2679" spans="9:11">
      <c r="I2679" s="500"/>
      <c r="K2679" t="s">
        <v>10493</v>
      </c>
    </row>
    <row r="2680" spans="9:11">
      <c r="I2680" s="500"/>
      <c r="K2680" t="s">
        <v>10494</v>
      </c>
    </row>
    <row r="2681" spans="9:11">
      <c r="I2681" s="500"/>
      <c r="K2681" t="s">
        <v>10495</v>
      </c>
    </row>
    <row r="2682" spans="9:11">
      <c r="I2682" s="500"/>
      <c r="K2682" t="s">
        <v>10496</v>
      </c>
    </row>
    <row r="2683" spans="9:11">
      <c r="I2683" s="500"/>
      <c r="K2683" t="s">
        <v>10497</v>
      </c>
    </row>
    <row r="2684" spans="9:11">
      <c r="I2684" s="500"/>
      <c r="K2684" t="s">
        <v>10498</v>
      </c>
    </row>
    <row r="2685" spans="9:11">
      <c r="I2685" s="500"/>
      <c r="K2685" t="s">
        <v>10499</v>
      </c>
    </row>
    <row r="2686" spans="9:11">
      <c r="I2686" s="500"/>
      <c r="K2686" t="s">
        <v>10500</v>
      </c>
    </row>
    <row r="2687" spans="9:11">
      <c r="I2687" s="500"/>
      <c r="K2687" t="s">
        <v>10501</v>
      </c>
    </row>
    <row r="2688" spans="9:11">
      <c r="I2688" s="500"/>
      <c r="K2688" t="s">
        <v>10502</v>
      </c>
    </row>
    <row r="2689" spans="9:11">
      <c r="I2689" s="500"/>
      <c r="K2689" t="s">
        <v>10503</v>
      </c>
    </row>
    <row r="2690" spans="9:11">
      <c r="I2690" s="500"/>
      <c r="K2690" t="s">
        <v>10507</v>
      </c>
    </row>
    <row r="2691" spans="9:11">
      <c r="I2691" s="500"/>
      <c r="K2691" t="s">
        <v>10508</v>
      </c>
    </row>
    <row r="2692" spans="9:11">
      <c r="I2692" s="500"/>
      <c r="K2692" t="s">
        <v>10509</v>
      </c>
    </row>
    <row r="2693" spans="9:11">
      <c r="I2693" s="500"/>
      <c r="K2693" t="s">
        <v>10510</v>
      </c>
    </row>
    <row r="2694" spans="9:11">
      <c r="I2694" s="500"/>
      <c r="K2694" t="s">
        <v>10511</v>
      </c>
    </row>
    <row r="2695" spans="9:11">
      <c r="I2695" s="500"/>
      <c r="K2695" t="s">
        <v>10513</v>
      </c>
    </row>
    <row r="2696" spans="9:11">
      <c r="I2696" s="500"/>
      <c r="K2696" t="s">
        <v>10514</v>
      </c>
    </row>
    <row r="2697" spans="9:11">
      <c r="I2697" s="500"/>
      <c r="K2697" t="s">
        <v>10515</v>
      </c>
    </row>
    <row r="2698" spans="9:11">
      <c r="I2698" s="500"/>
      <c r="K2698" t="s">
        <v>10516</v>
      </c>
    </row>
    <row r="2699" spans="9:11">
      <c r="I2699" s="500"/>
      <c r="K2699" t="s">
        <v>10517</v>
      </c>
    </row>
    <row r="2700" spans="9:11">
      <c r="I2700" s="500"/>
      <c r="K2700" t="s">
        <v>10518</v>
      </c>
    </row>
    <row r="2701" spans="9:11">
      <c r="I2701" s="500"/>
      <c r="K2701" t="s">
        <v>10519</v>
      </c>
    </row>
    <row r="2702" spans="9:11">
      <c r="I2702" s="500"/>
      <c r="K2702" t="s">
        <v>10520</v>
      </c>
    </row>
    <row r="2703" spans="9:11">
      <c r="I2703" s="500"/>
      <c r="K2703" t="s">
        <v>10521</v>
      </c>
    </row>
    <row r="2704" spans="9:11">
      <c r="I2704" s="500"/>
      <c r="K2704" t="s">
        <v>10522</v>
      </c>
    </row>
    <row r="2705" spans="9:11">
      <c r="I2705" s="500"/>
      <c r="K2705" t="s">
        <v>10523</v>
      </c>
    </row>
    <row r="2706" spans="9:11">
      <c r="I2706" s="500"/>
      <c r="K2706" t="s">
        <v>10524</v>
      </c>
    </row>
    <row r="2707" spans="9:11">
      <c r="I2707" s="500"/>
      <c r="K2707" t="s">
        <v>10525</v>
      </c>
    </row>
    <row r="2708" spans="9:11">
      <c r="I2708" s="500"/>
      <c r="K2708" t="s">
        <v>10526</v>
      </c>
    </row>
    <row r="2709" spans="9:11">
      <c r="I2709" s="500"/>
      <c r="K2709" t="s">
        <v>10527</v>
      </c>
    </row>
    <row r="2710" spans="9:11">
      <c r="I2710" s="500"/>
      <c r="K2710" t="s">
        <v>10528</v>
      </c>
    </row>
    <row r="2711" spans="9:11">
      <c r="I2711" s="500"/>
      <c r="K2711" t="s">
        <v>10529</v>
      </c>
    </row>
    <row r="2712" spans="9:11">
      <c r="I2712" s="500"/>
      <c r="K2712" t="s">
        <v>10530</v>
      </c>
    </row>
    <row r="2713" spans="9:11">
      <c r="I2713" s="500"/>
      <c r="K2713" t="s">
        <v>10643</v>
      </c>
    </row>
    <row r="2714" spans="9:11">
      <c r="I2714" s="500"/>
      <c r="K2714" t="s">
        <v>11909</v>
      </c>
    </row>
    <row r="2715" spans="9:11">
      <c r="I2715" s="500"/>
      <c r="K2715" t="s">
        <v>11910</v>
      </c>
    </row>
    <row r="2716" spans="9:11">
      <c r="I2716" s="500"/>
      <c r="K2716" t="s">
        <v>11911</v>
      </c>
    </row>
    <row r="2717" spans="9:11">
      <c r="I2717" s="500"/>
      <c r="K2717" t="s">
        <v>11912</v>
      </c>
    </row>
    <row r="2718" spans="9:11">
      <c r="I2718" s="500"/>
      <c r="K2718" t="s">
        <v>11913</v>
      </c>
    </row>
    <row r="2719" spans="9:11">
      <c r="I2719" s="500"/>
      <c r="K2719" t="s">
        <v>11914</v>
      </c>
    </row>
    <row r="2720" spans="9:11">
      <c r="I2720" s="500"/>
      <c r="K2720" t="s">
        <v>11915</v>
      </c>
    </row>
    <row r="2721" spans="9:11">
      <c r="I2721" s="500"/>
      <c r="K2721" t="s">
        <v>11916</v>
      </c>
    </row>
    <row r="2722" spans="9:11">
      <c r="I2722" s="500"/>
      <c r="K2722" t="s">
        <v>11917</v>
      </c>
    </row>
    <row r="2723" spans="9:11">
      <c r="I2723" s="500"/>
      <c r="K2723" t="s">
        <v>11918</v>
      </c>
    </row>
    <row r="2724" spans="9:11">
      <c r="I2724" s="500"/>
      <c r="K2724" t="s">
        <v>11919</v>
      </c>
    </row>
    <row r="2725" spans="9:11">
      <c r="I2725" s="500"/>
      <c r="K2725" t="s">
        <v>11920</v>
      </c>
    </row>
    <row r="2726" spans="9:11">
      <c r="I2726" s="500"/>
      <c r="K2726" t="s">
        <v>11921</v>
      </c>
    </row>
    <row r="2727" spans="9:11">
      <c r="I2727" s="500"/>
      <c r="K2727" t="s">
        <v>11922</v>
      </c>
    </row>
    <row r="2728" spans="9:11">
      <c r="I2728" s="500"/>
      <c r="K2728" t="s">
        <v>11923</v>
      </c>
    </row>
    <row r="2729" spans="9:11">
      <c r="I2729" s="500"/>
      <c r="K2729" t="s">
        <v>11924</v>
      </c>
    </row>
    <row r="2730" spans="9:11">
      <c r="I2730" s="500"/>
      <c r="K2730" t="s">
        <v>11925</v>
      </c>
    </row>
    <row r="2731" spans="9:11">
      <c r="I2731" s="500"/>
      <c r="K2731" t="s">
        <v>11926</v>
      </c>
    </row>
    <row r="2732" spans="9:11">
      <c r="I2732" s="500"/>
      <c r="K2732" t="s">
        <v>11927</v>
      </c>
    </row>
    <row r="2733" spans="9:11">
      <c r="I2733" s="500"/>
      <c r="K2733" t="s">
        <v>11928</v>
      </c>
    </row>
    <row r="2734" spans="9:11">
      <c r="I2734" s="500"/>
      <c r="K2734" t="s">
        <v>11929</v>
      </c>
    </row>
    <row r="2735" spans="9:11">
      <c r="I2735" s="500"/>
      <c r="K2735" t="s">
        <v>11930</v>
      </c>
    </row>
    <row r="2736" spans="9:11">
      <c r="I2736" s="500"/>
      <c r="K2736" t="s">
        <v>11931</v>
      </c>
    </row>
    <row r="2737" spans="9:11">
      <c r="I2737" s="500"/>
      <c r="K2737" t="s">
        <v>11932</v>
      </c>
    </row>
    <row r="2738" spans="9:11">
      <c r="I2738" s="500"/>
      <c r="K2738" t="s">
        <v>11933</v>
      </c>
    </row>
    <row r="2739" spans="9:11">
      <c r="I2739" s="500"/>
      <c r="K2739" t="s">
        <v>11934</v>
      </c>
    </row>
    <row r="2740" spans="9:11">
      <c r="I2740" s="500"/>
      <c r="K2740" t="s">
        <v>11935</v>
      </c>
    </row>
    <row r="2741" spans="9:11">
      <c r="I2741" s="500"/>
      <c r="K2741" t="s">
        <v>11936</v>
      </c>
    </row>
    <row r="2742" spans="9:11">
      <c r="I2742" s="500"/>
      <c r="K2742" t="s">
        <v>11937</v>
      </c>
    </row>
    <row r="2743" spans="9:11">
      <c r="I2743" s="500"/>
      <c r="K2743" t="s">
        <v>11938</v>
      </c>
    </row>
    <row r="2744" spans="9:11">
      <c r="I2744" s="500"/>
      <c r="K2744" t="s">
        <v>11939</v>
      </c>
    </row>
    <row r="2745" spans="9:11">
      <c r="I2745" s="500"/>
      <c r="K2745" t="s">
        <v>11940</v>
      </c>
    </row>
    <row r="2746" spans="9:11">
      <c r="I2746" s="500"/>
      <c r="K2746" t="s">
        <v>11941</v>
      </c>
    </row>
    <row r="2747" spans="9:11">
      <c r="I2747" s="500"/>
      <c r="K2747" t="s">
        <v>11942</v>
      </c>
    </row>
    <row r="2748" spans="9:11">
      <c r="I2748" s="500"/>
      <c r="K2748" t="s">
        <v>11943</v>
      </c>
    </row>
    <row r="2749" spans="9:11">
      <c r="I2749" s="500"/>
      <c r="K2749" t="s">
        <v>11944</v>
      </c>
    </row>
    <row r="2750" spans="9:11">
      <c r="I2750" s="500"/>
      <c r="K2750" t="s">
        <v>11945</v>
      </c>
    </row>
    <row r="2751" spans="9:11">
      <c r="I2751" s="500"/>
      <c r="K2751" t="s">
        <v>11946</v>
      </c>
    </row>
    <row r="2752" spans="9:11">
      <c r="I2752" s="500"/>
      <c r="K2752" t="s">
        <v>11947</v>
      </c>
    </row>
    <row r="2753" spans="9:11">
      <c r="I2753" s="500"/>
      <c r="K2753" t="s">
        <v>11948</v>
      </c>
    </row>
    <row r="2754" spans="9:11">
      <c r="I2754" s="500"/>
      <c r="K2754" t="s">
        <v>11949</v>
      </c>
    </row>
    <row r="2755" spans="9:11">
      <c r="I2755" s="500"/>
      <c r="K2755" t="s">
        <v>11950</v>
      </c>
    </row>
    <row r="2756" spans="9:11">
      <c r="I2756" s="500"/>
      <c r="K2756" t="s">
        <v>11951</v>
      </c>
    </row>
    <row r="2757" spans="9:11">
      <c r="I2757" s="500"/>
      <c r="K2757" t="s">
        <v>11952</v>
      </c>
    </row>
    <row r="2758" spans="9:11">
      <c r="I2758" s="500"/>
      <c r="K2758" t="s">
        <v>11953</v>
      </c>
    </row>
    <row r="2759" spans="9:11">
      <c r="I2759" s="500"/>
      <c r="K2759" t="s">
        <v>11954</v>
      </c>
    </row>
    <row r="2760" spans="9:11">
      <c r="I2760" s="500"/>
      <c r="K2760" t="s">
        <v>11955</v>
      </c>
    </row>
    <row r="2761" spans="9:11">
      <c r="I2761" s="500"/>
      <c r="K2761" t="s">
        <v>11956</v>
      </c>
    </row>
    <row r="2762" spans="9:11">
      <c r="I2762" s="500"/>
      <c r="K2762" t="s">
        <v>11957</v>
      </c>
    </row>
    <row r="2763" spans="9:11">
      <c r="I2763" s="500"/>
      <c r="K2763" t="s">
        <v>11958</v>
      </c>
    </row>
    <row r="2764" spans="9:11">
      <c r="I2764" s="500"/>
      <c r="K2764" t="s">
        <v>11959</v>
      </c>
    </row>
    <row r="2765" spans="9:11">
      <c r="I2765" s="500"/>
      <c r="K2765" t="s">
        <v>11960</v>
      </c>
    </row>
    <row r="2766" spans="9:11">
      <c r="I2766" s="500"/>
      <c r="K2766" t="s">
        <v>11961</v>
      </c>
    </row>
    <row r="2767" spans="9:11">
      <c r="I2767" s="500"/>
      <c r="K2767" t="s">
        <v>11962</v>
      </c>
    </row>
    <row r="2768" spans="9:11">
      <c r="I2768" s="500"/>
      <c r="K2768" t="s">
        <v>11963</v>
      </c>
    </row>
    <row r="2769" spans="9:11">
      <c r="I2769" s="500"/>
      <c r="K2769" t="s">
        <v>11964</v>
      </c>
    </row>
    <row r="2770" spans="9:11">
      <c r="I2770" s="500"/>
      <c r="K2770" t="s">
        <v>11965</v>
      </c>
    </row>
    <row r="2771" spans="9:11">
      <c r="I2771" s="500"/>
      <c r="K2771" t="s">
        <v>11966</v>
      </c>
    </row>
    <row r="2772" spans="9:11">
      <c r="I2772" s="500"/>
      <c r="K2772" t="s">
        <v>11967</v>
      </c>
    </row>
    <row r="2773" spans="9:11">
      <c r="I2773" s="500"/>
      <c r="K2773" t="s">
        <v>11968</v>
      </c>
    </row>
    <row r="2774" spans="9:11">
      <c r="I2774" s="500"/>
      <c r="K2774" t="s">
        <v>11969</v>
      </c>
    </row>
    <row r="2775" spans="9:11">
      <c r="I2775" s="500"/>
      <c r="K2775" t="s">
        <v>11970</v>
      </c>
    </row>
    <row r="2776" spans="9:11">
      <c r="I2776" s="500"/>
      <c r="K2776" t="s">
        <v>11971</v>
      </c>
    </row>
    <row r="2777" spans="9:11">
      <c r="I2777" s="500"/>
      <c r="K2777" t="s">
        <v>11972</v>
      </c>
    </row>
    <row r="2778" spans="9:11">
      <c r="I2778" s="500"/>
      <c r="K2778" t="s">
        <v>11973</v>
      </c>
    </row>
    <row r="2779" spans="9:11">
      <c r="I2779" s="500"/>
      <c r="K2779" t="s">
        <v>11974</v>
      </c>
    </row>
    <row r="2780" spans="9:11">
      <c r="I2780" s="500"/>
      <c r="K2780" t="s">
        <v>11975</v>
      </c>
    </row>
    <row r="2781" spans="9:11">
      <c r="I2781" s="500"/>
      <c r="K2781" t="s">
        <v>11976</v>
      </c>
    </row>
    <row r="2782" spans="9:11">
      <c r="I2782" s="500"/>
      <c r="K2782" t="s">
        <v>11977</v>
      </c>
    </row>
    <row r="2783" spans="9:11">
      <c r="I2783" s="500"/>
      <c r="K2783" t="s">
        <v>11978</v>
      </c>
    </row>
    <row r="2784" spans="9:11">
      <c r="I2784" s="500"/>
      <c r="K2784" t="s">
        <v>11979</v>
      </c>
    </row>
    <row r="2785" spans="9:11">
      <c r="I2785" s="500"/>
      <c r="K2785" t="s">
        <v>11980</v>
      </c>
    </row>
    <row r="2786" spans="9:11">
      <c r="I2786" s="500"/>
      <c r="K2786" t="s">
        <v>11981</v>
      </c>
    </row>
    <row r="2787" spans="9:11">
      <c r="I2787" s="500"/>
      <c r="K2787" t="s">
        <v>11982</v>
      </c>
    </row>
    <row r="2788" spans="9:11">
      <c r="I2788" s="500"/>
      <c r="K2788" t="s">
        <v>11983</v>
      </c>
    </row>
    <row r="2789" spans="9:11">
      <c r="I2789" s="500"/>
      <c r="K2789" t="s">
        <v>11984</v>
      </c>
    </row>
    <row r="2790" spans="9:11">
      <c r="I2790" s="500"/>
      <c r="K2790" t="s">
        <v>11985</v>
      </c>
    </row>
    <row r="2791" spans="9:11">
      <c r="I2791" s="500"/>
      <c r="K2791" t="s">
        <v>11986</v>
      </c>
    </row>
    <row r="2792" spans="9:11">
      <c r="I2792" s="500"/>
      <c r="K2792" t="s">
        <v>12265</v>
      </c>
    </row>
    <row r="2793" spans="9:11">
      <c r="I2793" s="500"/>
      <c r="K2793" t="s">
        <v>12266</v>
      </c>
    </row>
    <row r="2794" spans="9:11">
      <c r="I2794" s="500"/>
      <c r="K2794" t="s">
        <v>12267</v>
      </c>
    </row>
    <row r="2795" spans="9:11">
      <c r="I2795" s="500"/>
      <c r="K2795" t="s">
        <v>12268</v>
      </c>
    </row>
    <row r="2796" spans="9:11">
      <c r="I2796" s="500"/>
      <c r="K2796" t="s">
        <v>12269</v>
      </c>
    </row>
    <row r="2797" spans="9:11">
      <c r="I2797" s="500"/>
      <c r="K2797" t="s">
        <v>12270</v>
      </c>
    </row>
    <row r="2798" spans="9:11">
      <c r="I2798" s="500"/>
      <c r="K2798" t="s">
        <v>12271</v>
      </c>
    </row>
    <row r="2799" spans="9:11">
      <c r="I2799" s="500"/>
      <c r="K2799" t="s">
        <v>12272</v>
      </c>
    </row>
    <row r="2800" spans="9:11">
      <c r="I2800" s="500"/>
      <c r="K2800" t="s">
        <v>12273</v>
      </c>
    </row>
    <row r="2801" spans="9:11">
      <c r="I2801" s="500"/>
      <c r="K2801" t="s">
        <v>12274</v>
      </c>
    </row>
    <row r="2802" spans="9:11">
      <c r="I2802" s="500"/>
      <c r="K2802" t="s">
        <v>12275</v>
      </c>
    </row>
    <row r="2803" spans="9:11">
      <c r="I2803" s="500"/>
      <c r="K2803" t="s">
        <v>12276</v>
      </c>
    </row>
    <row r="2804" spans="9:11">
      <c r="I2804" s="500"/>
      <c r="K2804" t="s">
        <v>12277</v>
      </c>
    </row>
    <row r="2805" spans="9:11">
      <c r="I2805" s="500"/>
      <c r="K2805" t="s">
        <v>12278</v>
      </c>
    </row>
    <row r="2806" spans="9:11">
      <c r="I2806" s="500"/>
      <c r="K2806" t="s">
        <v>12279</v>
      </c>
    </row>
    <row r="2807" spans="9:11">
      <c r="I2807" s="500"/>
      <c r="K2807" t="s">
        <v>12280</v>
      </c>
    </row>
    <row r="2808" spans="9:11">
      <c r="I2808" s="500"/>
      <c r="K2808" t="s">
        <v>12281</v>
      </c>
    </row>
    <row r="2809" spans="9:11">
      <c r="I2809" s="500"/>
      <c r="K2809" t="s">
        <v>12282</v>
      </c>
    </row>
    <row r="2810" spans="9:11">
      <c r="I2810" s="500"/>
      <c r="K2810" t="s">
        <v>12283</v>
      </c>
    </row>
    <row r="2811" spans="9:11">
      <c r="I2811" s="500"/>
      <c r="K2811" t="s">
        <v>12284</v>
      </c>
    </row>
    <row r="2812" spans="9:11">
      <c r="I2812" s="500"/>
      <c r="K2812" t="s">
        <v>12285</v>
      </c>
    </row>
    <row r="2813" spans="9:11">
      <c r="I2813" s="500"/>
      <c r="K2813" t="s">
        <v>12286</v>
      </c>
    </row>
    <row r="2814" spans="9:11">
      <c r="I2814" s="500"/>
      <c r="K2814" t="s">
        <v>12287</v>
      </c>
    </row>
    <row r="2815" spans="9:11">
      <c r="I2815" s="500"/>
      <c r="K2815" t="s">
        <v>12288</v>
      </c>
    </row>
    <row r="2816" spans="9:11">
      <c r="I2816" s="500"/>
      <c r="K2816" t="s">
        <v>12289</v>
      </c>
    </row>
    <row r="2817" spans="9:11">
      <c r="I2817" s="500"/>
      <c r="K2817" t="s">
        <v>12290</v>
      </c>
    </row>
    <row r="2818" spans="9:11">
      <c r="I2818" s="500"/>
      <c r="K2818" t="s">
        <v>12291</v>
      </c>
    </row>
    <row r="2819" spans="9:11">
      <c r="I2819" s="500"/>
      <c r="K2819" t="s">
        <v>12292</v>
      </c>
    </row>
    <row r="2820" spans="9:11">
      <c r="I2820" s="500"/>
      <c r="K2820" t="s">
        <v>12293</v>
      </c>
    </row>
    <row r="2821" spans="9:11">
      <c r="I2821" s="500"/>
      <c r="K2821" t="s">
        <v>12294</v>
      </c>
    </row>
    <row r="2822" spans="9:11">
      <c r="I2822" s="500"/>
      <c r="K2822" t="s">
        <v>12295</v>
      </c>
    </row>
    <row r="2823" spans="9:11">
      <c r="I2823" s="500"/>
      <c r="K2823" t="s">
        <v>12296</v>
      </c>
    </row>
    <row r="2824" spans="9:11">
      <c r="I2824" s="500"/>
      <c r="K2824" t="s">
        <v>12297</v>
      </c>
    </row>
    <row r="2825" spans="9:11">
      <c r="I2825" s="500"/>
      <c r="K2825" t="s">
        <v>12298</v>
      </c>
    </row>
    <row r="2826" spans="9:11">
      <c r="I2826" s="500"/>
      <c r="K2826" t="s">
        <v>12299</v>
      </c>
    </row>
    <row r="2827" spans="9:11">
      <c r="I2827" s="500"/>
      <c r="K2827" t="s">
        <v>12300</v>
      </c>
    </row>
    <row r="2828" spans="9:11">
      <c r="I2828" s="500"/>
      <c r="K2828" t="s">
        <v>12301</v>
      </c>
    </row>
    <row r="2829" spans="9:11">
      <c r="I2829" s="500"/>
      <c r="K2829" t="s">
        <v>12302</v>
      </c>
    </row>
    <row r="2830" spans="9:11">
      <c r="I2830" s="500"/>
      <c r="K2830" t="s">
        <v>12303</v>
      </c>
    </row>
    <row r="2831" spans="9:11">
      <c r="I2831" s="500"/>
      <c r="K2831" t="s">
        <v>12304</v>
      </c>
    </row>
    <row r="2832" spans="9:11">
      <c r="I2832" s="500"/>
      <c r="K2832" t="s">
        <v>12305</v>
      </c>
    </row>
    <row r="2833" spans="9:11">
      <c r="I2833" s="500"/>
      <c r="K2833" t="s">
        <v>12306</v>
      </c>
    </row>
    <row r="2834" spans="9:11">
      <c r="I2834" s="500"/>
      <c r="K2834" t="s">
        <v>12307</v>
      </c>
    </row>
    <row r="2835" spans="9:11">
      <c r="I2835" s="500"/>
      <c r="K2835" t="s">
        <v>12308</v>
      </c>
    </row>
    <row r="2836" spans="9:11">
      <c r="I2836" s="500"/>
      <c r="K2836" t="s">
        <v>12309</v>
      </c>
    </row>
    <row r="2837" spans="9:11">
      <c r="I2837" s="500"/>
      <c r="K2837" t="s">
        <v>12310</v>
      </c>
    </row>
    <row r="2838" spans="9:11">
      <c r="I2838" s="500"/>
      <c r="K2838" t="s">
        <v>12311</v>
      </c>
    </row>
    <row r="2839" spans="9:11">
      <c r="I2839" s="500"/>
      <c r="K2839" t="s">
        <v>12312</v>
      </c>
    </row>
    <row r="2840" spans="9:11">
      <c r="I2840" s="500"/>
      <c r="K2840" t="s">
        <v>12313</v>
      </c>
    </row>
    <row r="2841" spans="9:11">
      <c r="I2841" s="500"/>
      <c r="K2841" t="s">
        <v>12314</v>
      </c>
    </row>
    <row r="2842" spans="9:11">
      <c r="I2842" s="500"/>
      <c r="K2842" t="s">
        <v>12315</v>
      </c>
    </row>
    <row r="2843" spans="9:11">
      <c r="I2843" s="500"/>
      <c r="K2843" t="s">
        <v>12316</v>
      </c>
    </row>
    <row r="2844" spans="9:11">
      <c r="I2844" s="500"/>
      <c r="K2844" t="s">
        <v>12317</v>
      </c>
    </row>
    <row r="2845" spans="9:11">
      <c r="I2845" s="500"/>
      <c r="K2845" t="s">
        <v>12318</v>
      </c>
    </row>
    <row r="2846" spans="9:11">
      <c r="I2846" s="500"/>
      <c r="K2846" t="s">
        <v>12319</v>
      </c>
    </row>
    <row r="2847" spans="9:11">
      <c r="I2847" s="500"/>
      <c r="K2847" t="s">
        <v>12320</v>
      </c>
    </row>
    <row r="2848" spans="9:11">
      <c r="I2848" s="500"/>
      <c r="K2848" t="s">
        <v>12321</v>
      </c>
    </row>
    <row r="2849" spans="9:11">
      <c r="I2849" s="500"/>
      <c r="K2849" t="s">
        <v>12322</v>
      </c>
    </row>
    <row r="2850" spans="9:11">
      <c r="I2850" s="500"/>
      <c r="K2850" t="s">
        <v>12323</v>
      </c>
    </row>
    <row r="2851" spans="9:11">
      <c r="I2851" s="500"/>
      <c r="K2851" t="s">
        <v>12324</v>
      </c>
    </row>
    <row r="2852" spans="9:11">
      <c r="I2852" s="500"/>
      <c r="K2852" t="s">
        <v>12325</v>
      </c>
    </row>
    <row r="2853" spans="9:11">
      <c r="I2853" s="500"/>
      <c r="K2853" t="s">
        <v>12326</v>
      </c>
    </row>
    <row r="2854" spans="9:11">
      <c r="I2854" s="500"/>
      <c r="K2854" t="s">
        <v>12327</v>
      </c>
    </row>
    <row r="2855" spans="9:11">
      <c r="I2855" s="500"/>
      <c r="K2855" t="s">
        <v>12328</v>
      </c>
    </row>
    <row r="2856" spans="9:11">
      <c r="I2856" s="500"/>
      <c r="K2856" t="s">
        <v>12329</v>
      </c>
    </row>
    <row r="2857" spans="9:11">
      <c r="I2857" s="500"/>
      <c r="K2857" t="s">
        <v>12330</v>
      </c>
    </row>
    <row r="2858" spans="9:11">
      <c r="I2858" s="500"/>
      <c r="K2858" t="s">
        <v>12331</v>
      </c>
    </row>
    <row r="2859" spans="9:11">
      <c r="I2859" s="500"/>
      <c r="K2859" t="s">
        <v>12332</v>
      </c>
    </row>
    <row r="2860" spans="9:11">
      <c r="I2860" s="500"/>
      <c r="K2860" t="s">
        <v>12333</v>
      </c>
    </row>
    <row r="2861" spans="9:11">
      <c r="I2861" s="500"/>
      <c r="K2861" t="s">
        <v>12334</v>
      </c>
    </row>
    <row r="2862" spans="9:11">
      <c r="I2862" s="500"/>
      <c r="K2862" t="s">
        <v>12335</v>
      </c>
    </row>
    <row r="2863" spans="9:11">
      <c r="I2863" s="500"/>
      <c r="K2863" t="s">
        <v>12336</v>
      </c>
    </row>
    <row r="2864" spans="9:11">
      <c r="I2864" s="500"/>
      <c r="K2864" t="s">
        <v>12337</v>
      </c>
    </row>
    <row r="2865" spans="9:11">
      <c r="I2865" s="500"/>
      <c r="K2865" t="s">
        <v>12338</v>
      </c>
    </row>
    <row r="2866" spans="9:11">
      <c r="I2866" s="500"/>
      <c r="K2866" t="s">
        <v>12339</v>
      </c>
    </row>
    <row r="2867" spans="9:11">
      <c r="I2867" s="500"/>
      <c r="K2867" t="s">
        <v>12340</v>
      </c>
    </row>
    <row r="2868" spans="9:11">
      <c r="I2868" s="500"/>
      <c r="K2868" t="s">
        <v>12341</v>
      </c>
    </row>
    <row r="2869" spans="9:11">
      <c r="I2869" s="500"/>
      <c r="K2869" t="s">
        <v>12342</v>
      </c>
    </row>
    <row r="2870" spans="9:11">
      <c r="I2870" s="500"/>
      <c r="K2870" t="s">
        <v>10678</v>
      </c>
    </row>
    <row r="2871" spans="9:11">
      <c r="I2871" s="500"/>
      <c r="K2871" t="s">
        <v>10679</v>
      </c>
    </row>
    <row r="2872" spans="9:11">
      <c r="I2872" s="500"/>
      <c r="K2872" t="s">
        <v>10680</v>
      </c>
    </row>
    <row r="2873" spans="9:11">
      <c r="I2873" s="500"/>
      <c r="K2873" t="s">
        <v>10681</v>
      </c>
    </row>
    <row r="2874" spans="9:11">
      <c r="I2874" s="500"/>
      <c r="K2874" t="s">
        <v>10682</v>
      </c>
    </row>
    <row r="2875" spans="9:11">
      <c r="I2875" s="500"/>
      <c r="K2875" t="s">
        <v>10683</v>
      </c>
    </row>
    <row r="2876" spans="9:11">
      <c r="I2876" s="500"/>
      <c r="K2876" t="s">
        <v>10684</v>
      </c>
    </row>
    <row r="2877" spans="9:11">
      <c r="I2877" s="500"/>
      <c r="K2877" t="s">
        <v>10685</v>
      </c>
    </row>
    <row r="2878" spans="9:11">
      <c r="I2878" s="500"/>
      <c r="K2878" t="s">
        <v>10686</v>
      </c>
    </row>
    <row r="2879" spans="9:11">
      <c r="I2879" s="500"/>
      <c r="K2879" t="s">
        <v>10687</v>
      </c>
    </row>
    <row r="2880" spans="9:11">
      <c r="I2880" s="500"/>
      <c r="K2880" t="s">
        <v>10688</v>
      </c>
    </row>
    <row r="2881" spans="9:11">
      <c r="I2881" s="500"/>
      <c r="K2881" t="s">
        <v>10689</v>
      </c>
    </row>
    <row r="2882" spans="9:11">
      <c r="I2882" s="500"/>
      <c r="K2882" t="s">
        <v>10690</v>
      </c>
    </row>
    <row r="2883" spans="9:11">
      <c r="I2883" s="500"/>
      <c r="K2883" t="s">
        <v>10691</v>
      </c>
    </row>
    <row r="2884" spans="9:11">
      <c r="I2884" s="500"/>
      <c r="K2884" t="s">
        <v>10692</v>
      </c>
    </row>
    <row r="2885" spans="9:11">
      <c r="I2885" s="500"/>
      <c r="K2885" t="s">
        <v>10693</v>
      </c>
    </row>
    <row r="2886" spans="9:11">
      <c r="K2886" t="s">
        <v>10694</v>
      </c>
    </row>
    <row r="2887" spans="9:11">
      <c r="K2887" t="s">
        <v>10695</v>
      </c>
    </row>
    <row r="2888" spans="9:11">
      <c r="K2888" t="s">
        <v>10696</v>
      </c>
    </row>
    <row r="2889" spans="9:11">
      <c r="K2889" t="s">
        <v>10697</v>
      </c>
    </row>
    <row r="2890" spans="9:11">
      <c r="K2890" t="s">
        <v>10698</v>
      </c>
    </row>
    <row r="2891" spans="9:11">
      <c r="K2891" t="s">
        <v>10699</v>
      </c>
    </row>
    <row r="2892" spans="9:11">
      <c r="K2892" t="s">
        <v>10700</v>
      </c>
    </row>
    <row r="2893" spans="9:11">
      <c r="K2893" t="s">
        <v>10701</v>
      </c>
    </row>
    <row r="2894" spans="9:11">
      <c r="K2894" t="s">
        <v>10702</v>
      </c>
    </row>
    <row r="2895" spans="9:11">
      <c r="K2895" t="s">
        <v>10703</v>
      </c>
    </row>
    <row r="2896" spans="9:11">
      <c r="K2896" t="s">
        <v>10704</v>
      </c>
    </row>
    <row r="2897" spans="11:11">
      <c r="K2897" t="s">
        <v>10705</v>
      </c>
    </row>
    <row r="2898" spans="11:11">
      <c r="K2898" t="s">
        <v>10706</v>
      </c>
    </row>
    <row r="2899" spans="11:11">
      <c r="K2899" t="s">
        <v>10707</v>
      </c>
    </row>
    <row r="2900" spans="11:11">
      <c r="K2900" t="s">
        <v>10708</v>
      </c>
    </row>
    <row r="2901" spans="11:11">
      <c r="K2901" t="s">
        <v>10709</v>
      </c>
    </row>
    <row r="2902" spans="11:11">
      <c r="K2902" t="s">
        <v>10710</v>
      </c>
    </row>
    <row r="2903" spans="11:11">
      <c r="K2903" t="s">
        <v>10711</v>
      </c>
    </row>
    <row r="2904" spans="11:11">
      <c r="K2904" t="s">
        <v>10712</v>
      </c>
    </row>
    <row r="2905" spans="11:11">
      <c r="K2905" t="s">
        <v>10713</v>
      </c>
    </row>
    <row r="2906" spans="11:11">
      <c r="K2906" t="s">
        <v>10714</v>
      </c>
    </row>
    <row r="2907" spans="11:11">
      <c r="K2907" t="s">
        <v>10715</v>
      </c>
    </row>
    <row r="2908" spans="11:11">
      <c r="K2908" t="s">
        <v>10716</v>
      </c>
    </row>
    <row r="2909" spans="11:11">
      <c r="K2909" t="s">
        <v>10717</v>
      </c>
    </row>
    <row r="2910" spans="11:11">
      <c r="K2910" t="s">
        <v>10718</v>
      </c>
    </row>
    <row r="2911" spans="11:11">
      <c r="K2911" t="s">
        <v>10719</v>
      </c>
    </row>
    <row r="2912" spans="11:11">
      <c r="K2912" t="s">
        <v>10720</v>
      </c>
    </row>
    <row r="2913" spans="11:11">
      <c r="K2913" t="s">
        <v>10721</v>
      </c>
    </row>
    <row r="2914" spans="11:11">
      <c r="K2914" t="s">
        <v>10722</v>
      </c>
    </row>
    <row r="2915" spans="11:11">
      <c r="K2915" t="s">
        <v>10723</v>
      </c>
    </row>
    <row r="2916" spans="11:11">
      <c r="K2916" t="s">
        <v>10724</v>
      </c>
    </row>
    <row r="2917" spans="11:11">
      <c r="K2917" t="s">
        <v>10725</v>
      </c>
    </row>
    <row r="2918" spans="11:11">
      <c r="K2918" t="s">
        <v>10726</v>
      </c>
    </row>
    <row r="2919" spans="11:11">
      <c r="K2919" t="s">
        <v>10727</v>
      </c>
    </row>
    <row r="2920" spans="11:11">
      <c r="K2920" t="s">
        <v>10728</v>
      </c>
    </row>
    <row r="2921" spans="11:11">
      <c r="K2921" t="s">
        <v>10729</v>
      </c>
    </row>
    <row r="2922" spans="11:11">
      <c r="K2922" t="s">
        <v>10730</v>
      </c>
    </row>
    <row r="2923" spans="11:11">
      <c r="K2923" t="s">
        <v>10731</v>
      </c>
    </row>
    <row r="2924" spans="11:11">
      <c r="K2924" t="s">
        <v>10732</v>
      </c>
    </row>
    <row r="2925" spans="11:11">
      <c r="K2925" t="s">
        <v>10733</v>
      </c>
    </row>
    <row r="2926" spans="11:11">
      <c r="K2926" t="s">
        <v>10734</v>
      </c>
    </row>
    <row r="2927" spans="11:11">
      <c r="K2927" t="s">
        <v>10735</v>
      </c>
    </row>
    <row r="2928" spans="11:11">
      <c r="K2928" t="s">
        <v>10736</v>
      </c>
    </row>
    <row r="2929" spans="11:11">
      <c r="K2929" t="s">
        <v>10737</v>
      </c>
    </row>
    <row r="2930" spans="11:11">
      <c r="K2930" t="s">
        <v>10738</v>
      </c>
    </row>
    <row r="2931" spans="11:11">
      <c r="K2931" t="s">
        <v>10739</v>
      </c>
    </row>
    <row r="2932" spans="11:11">
      <c r="K2932" t="s">
        <v>10740</v>
      </c>
    </row>
    <row r="2933" spans="11:11">
      <c r="K2933" t="s">
        <v>10741</v>
      </c>
    </row>
    <row r="2934" spans="11:11">
      <c r="K2934" t="s">
        <v>10742</v>
      </c>
    </row>
    <row r="2935" spans="11:11">
      <c r="K2935" t="s">
        <v>10743</v>
      </c>
    </row>
    <row r="2936" spans="11:11">
      <c r="K2936" t="s">
        <v>10744</v>
      </c>
    </row>
    <row r="2937" spans="11:11">
      <c r="K2937" t="s">
        <v>10745</v>
      </c>
    </row>
    <row r="2938" spans="11:11">
      <c r="K2938" t="s">
        <v>10746</v>
      </c>
    </row>
    <row r="2939" spans="11:11">
      <c r="K2939" t="s">
        <v>10747</v>
      </c>
    </row>
    <row r="2940" spans="11:11">
      <c r="K2940" t="s">
        <v>10748</v>
      </c>
    </row>
    <row r="2941" spans="11:11">
      <c r="K2941" t="s">
        <v>10749</v>
      </c>
    </row>
    <row r="2942" spans="11:11">
      <c r="K2942" t="s">
        <v>10750</v>
      </c>
    </row>
    <row r="2943" spans="11:11">
      <c r="K2943" t="s">
        <v>10751</v>
      </c>
    </row>
    <row r="2944" spans="11:11">
      <c r="K2944" t="s">
        <v>10752</v>
      </c>
    </row>
    <row r="2945" spans="11:11">
      <c r="K2945" t="s">
        <v>10753</v>
      </c>
    </row>
    <row r="2946" spans="11:11">
      <c r="K2946" t="s">
        <v>10754</v>
      </c>
    </row>
    <row r="2947" spans="11:11">
      <c r="K2947" t="s">
        <v>10755</v>
      </c>
    </row>
    <row r="2948" spans="11:11">
      <c r="K2948" t="s">
        <v>10962</v>
      </c>
    </row>
    <row r="2949" spans="11:11">
      <c r="K2949" t="s">
        <v>10963</v>
      </c>
    </row>
    <row r="2950" spans="11:11">
      <c r="K2950" t="s">
        <v>10964</v>
      </c>
    </row>
    <row r="2951" spans="11:11">
      <c r="K2951" t="s">
        <v>10965</v>
      </c>
    </row>
    <row r="2952" spans="11:11">
      <c r="K2952" t="s">
        <v>10966</v>
      </c>
    </row>
    <row r="2953" spans="11:11">
      <c r="K2953" t="s">
        <v>10967</v>
      </c>
    </row>
    <row r="2954" spans="11:11">
      <c r="K2954" t="s">
        <v>10968</v>
      </c>
    </row>
    <row r="2955" spans="11:11">
      <c r="K2955" t="s">
        <v>10969</v>
      </c>
    </row>
    <row r="2956" spans="11:11">
      <c r="K2956" t="s">
        <v>10970</v>
      </c>
    </row>
    <row r="2957" spans="11:11">
      <c r="K2957" t="s">
        <v>10971</v>
      </c>
    </row>
    <row r="2958" spans="11:11">
      <c r="K2958" t="s">
        <v>10972</v>
      </c>
    </row>
    <row r="2959" spans="11:11">
      <c r="K2959" t="s">
        <v>10973</v>
      </c>
    </row>
    <row r="2960" spans="11:11">
      <c r="K2960" t="s">
        <v>10974</v>
      </c>
    </row>
    <row r="2961" spans="11:11">
      <c r="K2961" t="s">
        <v>10975</v>
      </c>
    </row>
    <row r="2962" spans="11:11">
      <c r="K2962" t="s">
        <v>10976</v>
      </c>
    </row>
    <row r="2963" spans="11:11">
      <c r="K2963" t="s">
        <v>10977</v>
      </c>
    </row>
    <row r="2964" spans="11:11">
      <c r="K2964" t="s">
        <v>10978</v>
      </c>
    </row>
    <row r="2965" spans="11:11">
      <c r="K2965" t="s">
        <v>10979</v>
      </c>
    </row>
    <row r="2966" spans="11:11">
      <c r="K2966" t="s">
        <v>10810</v>
      </c>
    </row>
    <row r="2967" spans="11:11">
      <c r="K2967" t="s">
        <v>10811</v>
      </c>
    </row>
    <row r="2968" spans="11:11">
      <c r="K2968" t="s">
        <v>10812</v>
      </c>
    </row>
    <row r="2969" spans="11:11">
      <c r="K2969" t="s">
        <v>10813</v>
      </c>
    </row>
    <row r="2970" spans="11:11">
      <c r="K2970" t="s">
        <v>10814</v>
      </c>
    </row>
    <row r="2971" spans="11:11">
      <c r="K2971" t="s">
        <v>10815</v>
      </c>
    </row>
    <row r="2972" spans="11:11">
      <c r="K2972" t="s">
        <v>10816</v>
      </c>
    </row>
    <row r="2973" spans="11:11">
      <c r="K2973" t="s">
        <v>10817</v>
      </c>
    </row>
    <row r="2974" spans="11:11">
      <c r="K2974" t="s">
        <v>10818</v>
      </c>
    </row>
    <row r="2975" spans="11:11">
      <c r="K2975" t="s">
        <v>10819</v>
      </c>
    </row>
    <row r="2976" spans="11:11">
      <c r="K2976" t="s">
        <v>10820</v>
      </c>
    </row>
    <row r="2977" spans="11:11">
      <c r="K2977" t="s">
        <v>10821</v>
      </c>
    </row>
    <row r="2978" spans="11:11">
      <c r="K2978" t="s">
        <v>10822</v>
      </c>
    </row>
    <row r="2979" spans="11:11">
      <c r="K2979" t="s">
        <v>10823</v>
      </c>
    </row>
    <row r="2980" spans="11:11">
      <c r="K2980" t="s">
        <v>9797</v>
      </c>
    </row>
    <row r="2981" spans="11:11">
      <c r="K2981" t="s">
        <v>10930</v>
      </c>
    </row>
    <row r="2982" spans="11:11">
      <c r="K2982" t="s">
        <v>10931</v>
      </c>
    </row>
    <row r="2983" spans="11:11">
      <c r="K2983" t="s">
        <v>10932</v>
      </c>
    </row>
    <row r="2984" spans="11:11">
      <c r="K2984" t="s">
        <v>10933</v>
      </c>
    </row>
    <row r="2985" spans="11:11">
      <c r="K2985" t="s">
        <v>10934</v>
      </c>
    </row>
    <row r="2986" spans="11:11">
      <c r="K2986" t="s">
        <v>10935</v>
      </c>
    </row>
    <row r="2987" spans="11:11">
      <c r="K2987" t="s">
        <v>10936</v>
      </c>
    </row>
    <row r="2988" spans="11:11">
      <c r="K2988" t="s">
        <v>10937</v>
      </c>
    </row>
    <row r="2989" spans="11:11">
      <c r="K2989" t="s">
        <v>10938</v>
      </c>
    </row>
    <row r="2990" spans="11:11">
      <c r="K2990" t="s">
        <v>10939</v>
      </c>
    </row>
    <row r="2991" spans="11:11">
      <c r="K2991" t="s">
        <v>10940</v>
      </c>
    </row>
    <row r="2992" spans="11:11">
      <c r="K2992" t="s">
        <v>10941</v>
      </c>
    </row>
    <row r="2993" spans="11:11">
      <c r="K2993" t="s">
        <v>10942</v>
      </c>
    </row>
    <row r="2994" spans="11:11">
      <c r="K2994" t="s">
        <v>10943</v>
      </c>
    </row>
    <row r="2995" spans="11:11">
      <c r="K2995" t="s">
        <v>10944</v>
      </c>
    </row>
    <row r="2996" spans="11:11">
      <c r="K2996" t="s">
        <v>10944</v>
      </c>
    </row>
    <row r="2997" spans="11:11">
      <c r="K2997" t="s">
        <v>10945</v>
      </c>
    </row>
    <row r="2998" spans="11:11">
      <c r="K2998" t="s">
        <v>10946</v>
      </c>
    </row>
    <row r="2999" spans="11:11">
      <c r="K2999" t="s">
        <v>10947</v>
      </c>
    </row>
    <row r="3000" spans="11:11">
      <c r="K3000" t="s">
        <v>10948</v>
      </c>
    </row>
    <row r="3001" spans="11:11">
      <c r="K3001" t="s">
        <v>10949</v>
      </c>
    </row>
    <row r="3002" spans="11:11">
      <c r="K3002" t="s">
        <v>10950</v>
      </c>
    </row>
    <row r="3003" spans="11:11">
      <c r="K3003" t="s">
        <v>10951</v>
      </c>
    </row>
    <row r="3004" spans="11:11">
      <c r="K3004" t="s">
        <v>10952</v>
      </c>
    </row>
    <row r="3005" spans="11:11">
      <c r="K3005" t="s">
        <v>10953</v>
      </c>
    </row>
    <row r="3006" spans="11:11">
      <c r="K3006" t="s">
        <v>10954</v>
      </c>
    </row>
    <row r="3007" spans="11:11">
      <c r="K3007" t="s">
        <v>10955</v>
      </c>
    </row>
    <row r="3008" spans="11:11">
      <c r="K3008" t="s">
        <v>10956</v>
      </c>
    </row>
    <row r="3009" spans="11:11">
      <c r="K3009" t="s">
        <v>10957</v>
      </c>
    </row>
    <row r="3010" spans="11:11">
      <c r="K3010" t="s">
        <v>10958</v>
      </c>
    </row>
    <row r="3011" spans="11:11">
      <c r="K3011" t="s">
        <v>10959</v>
      </c>
    </row>
    <row r="3012" spans="11:11">
      <c r="K3012" t="s">
        <v>10960</v>
      </c>
    </row>
    <row r="3013" spans="11:11">
      <c r="K3013" t="s">
        <v>10960</v>
      </c>
    </row>
    <row r="3014" spans="11:11">
      <c r="K3014" t="s">
        <v>10961</v>
      </c>
    </row>
    <row r="3015" spans="11:11">
      <c r="K3015" t="s">
        <v>10824</v>
      </c>
    </row>
    <row r="3016" spans="11:11">
      <c r="K3016" t="s">
        <v>10825</v>
      </c>
    </row>
    <row r="3017" spans="11:11">
      <c r="K3017" t="s">
        <v>10826</v>
      </c>
    </row>
    <row r="3018" spans="11:11">
      <c r="K3018" t="s">
        <v>10827</v>
      </c>
    </row>
    <row r="3019" spans="11:11">
      <c r="K3019" t="s">
        <v>10828</v>
      </c>
    </row>
    <row r="3020" spans="11:11">
      <c r="K3020" t="s">
        <v>10829</v>
      </c>
    </row>
    <row r="3021" spans="11:11">
      <c r="K3021" t="s">
        <v>10830</v>
      </c>
    </row>
    <row r="3022" spans="11:11">
      <c r="K3022" t="s">
        <v>10831</v>
      </c>
    </row>
    <row r="3023" spans="11:11">
      <c r="K3023" t="s">
        <v>10832</v>
      </c>
    </row>
    <row r="3024" spans="11:11">
      <c r="K3024" t="s">
        <v>10833</v>
      </c>
    </row>
    <row r="3025" spans="11:11">
      <c r="K3025" t="s">
        <v>10834</v>
      </c>
    </row>
    <row r="3026" spans="11:11">
      <c r="K3026" t="s">
        <v>10835</v>
      </c>
    </row>
    <row r="3027" spans="11:11">
      <c r="K3027" t="s">
        <v>10836</v>
      </c>
    </row>
    <row r="3028" spans="11:11">
      <c r="K3028" t="s">
        <v>10837</v>
      </c>
    </row>
    <row r="3029" spans="11:11">
      <c r="K3029" t="s">
        <v>10838</v>
      </c>
    </row>
    <row r="3030" spans="11:11">
      <c r="K3030" t="s">
        <v>10839</v>
      </c>
    </row>
    <row r="3031" spans="11:11">
      <c r="K3031" t="s">
        <v>10840</v>
      </c>
    </row>
    <row r="3032" spans="11:11">
      <c r="K3032" t="s">
        <v>10841</v>
      </c>
    </row>
    <row r="3033" spans="11:11">
      <c r="K3033" t="s">
        <v>10842</v>
      </c>
    </row>
    <row r="3034" spans="11:11">
      <c r="K3034" t="s">
        <v>10843</v>
      </c>
    </row>
    <row r="3035" spans="11:11">
      <c r="K3035" t="s">
        <v>10844</v>
      </c>
    </row>
    <row r="3036" spans="11:11">
      <c r="K3036" t="s">
        <v>10845</v>
      </c>
    </row>
    <row r="3037" spans="11:11">
      <c r="K3037" t="s">
        <v>10846</v>
      </c>
    </row>
    <row r="3038" spans="11:11">
      <c r="K3038" t="s">
        <v>10847</v>
      </c>
    </row>
    <row r="3039" spans="11:11">
      <c r="K3039" t="s">
        <v>10848</v>
      </c>
    </row>
    <row r="3040" spans="11:11">
      <c r="K3040" t="s">
        <v>10849</v>
      </c>
    </row>
    <row r="3041" spans="11:11">
      <c r="K3041" t="s">
        <v>10850</v>
      </c>
    </row>
    <row r="3042" spans="11:11">
      <c r="K3042" t="s">
        <v>10851</v>
      </c>
    </row>
    <row r="3043" spans="11:11">
      <c r="K3043" t="s">
        <v>10852</v>
      </c>
    </row>
    <row r="3044" spans="11:11">
      <c r="K3044" t="s">
        <v>10853</v>
      </c>
    </row>
    <row r="3045" spans="11:11">
      <c r="K3045" t="s">
        <v>10854</v>
      </c>
    </row>
    <row r="3046" spans="11:11">
      <c r="K3046" t="s">
        <v>10855</v>
      </c>
    </row>
    <row r="3047" spans="11:11">
      <c r="K3047" t="s">
        <v>10856</v>
      </c>
    </row>
    <row r="3048" spans="11:11">
      <c r="K3048" t="s">
        <v>10857</v>
      </c>
    </row>
    <row r="3049" spans="11:11">
      <c r="K3049" t="s">
        <v>10858</v>
      </c>
    </row>
    <row r="3050" spans="11:11">
      <c r="K3050" t="s">
        <v>10859</v>
      </c>
    </row>
    <row r="3051" spans="11:11">
      <c r="K3051" t="s">
        <v>10860</v>
      </c>
    </row>
    <row r="3052" spans="11:11">
      <c r="K3052" t="s">
        <v>10861</v>
      </c>
    </row>
    <row r="3053" spans="11:11">
      <c r="K3053" t="s">
        <v>10862</v>
      </c>
    </row>
    <row r="3054" spans="11:11">
      <c r="K3054" t="s">
        <v>10863</v>
      </c>
    </row>
    <row r="3055" spans="11:11">
      <c r="K3055" t="s">
        <v>10864</v>
      </c>
    </row>
    <row r="3056" spans="11:11">
      <c r="K3056" t="s">
        <v>10865</v>
      </c>
    </row>
    <row r="3057" spans="11:11">
      <c r="K3057" t="s">
        <v>10866</v>
      </c>
    </row>
    <row r="3058" spans="11:11">
      <c r="K3058" t="s">
        <v>10867</v>
      </c>
    </row>
    <row r="3059" spans="11:11">
      <c r="K3059" t="s">
        <v>10868</v>
      </c>
    </row>
    <row r="3060" spans="11:11">
      <c r="K3060" t="s">
        <v>10869</v>
      </c>
    </row>
    <row r="3061" spans="11:11">
      <c r="K3061" t="s">
        <v>10870</v>
      </c>
    </row>
    <row r="3062" spans="11:11">
      <c r="K3062" t="s">
        <v>10871</v>
      </c>
    </row>
    <row r="3063" spans="11:11">
      <c r="K3063" t="s">
        <v>10872</v>
      </c>
    </row>
    <row r="3064" spans="11:11">
      <c r="K3064" t="s">
        <v>10873</v>
      </c>
    </row>
    <row r="3065" spans="11:11">
      <c r="K3065" t="s">
        <v>10874</v>
      </c>
    </row>
    <row r="3066" spans="11:11">
      <c r="K3066" t="s">
        <v>10875</v>
      </c>
    </row>
    <row r="3067" spans="11:11">
      <c r="K3067" t="s">
        <v>10876</v>
      </c>
    </row>
    <row r="3068" spans="11:11">
      <c r="K3068" t="s">
        <v>10877</v>
      </c>
    </row>
    <row r="3069" spans="11:11">
      <c r="K3069" t="s">
        <v>10878</v>
      </c>
    </row>
    <row r="3070" spans="11:11">
      <c r="K3070" t="s">
        <v>10905</v>
      </c>
    </row>
    <row r="3071" spans="11:11">
      <c r="K3071" t="s">
        <v>10879</v>
      </c>
    </row>
    <row r="3072" spans="11:11">
      <c r="K3072" t="s">
        <v>10880</v>
      </c>
    </row>
    <row r="3073" spans="11:11">
      <c r="K3073" t="s">
        <v>10881</v>
      </c>
    </row>
    <row r="3074" spans="11:11">
      <c r="K3074" t="s">
        <v>10882</v>
      </c>
    </row>
    <row r="3075" spans="11:11">
      <c r="K3075" t="s">
        <v>10883</v>
      </c>
    </row>
    <row r="3076" spans="11:11">
      <c r="K3076" t="s">
        <v>10884</v>
      </c>
    </row>
    <row r="3077" spans="11:11">
      <c r="K3077" t="s">
        <v>10885</v>
      </c>
    </row>
    <row r="3078" spans="11:11">
      <c r="K3078" t="s">
        <v>10886</v>
      </c>
    </row>
    <row r="3079" spans="11:11">
      <c r="K3079" t="s">
        <v>10887</v>
      </c>
    </row>
    <row r="3080" spans="11:11">
      <c r="K3080" t="s">
        <v>10888</v>
      </c>
    </row>
    <row r="3081" spans="11:11">
      <c r="K3081" t="s">
        <v>10889</v>
      </c>
    </row>
    <row r="3082" spans="11:11">
      <c r="K3082" t="s">
        <v>10890</v>
      </c>
    </row>
    <row r="3083" spans="11:11">
      <c r="K3083" t="s">
        <v>10891</v>
      </c>
    </row>
    <row r="3084" spans="11:11">
      <c r="K3084" t="s">
        <v>10892</v>
      </c>
    </row>
    <row r="3085" spans="11:11">
      <c r="K3085" t="s">
        <v>10893</v>
      </c>
    </row>
    <row r="3086" spans="11:11">
      <c r="K3086" t="s">
        <v>10894</v>
      </c>
    </row>
    <row r="3087" spans="11:11">
      <c r="K3087" t="s">
        <v>10895</v>
      </c>
    </row>
    <row r="3088" spans="11:11">
      <c r="K3088" t="s">
        <v>10896</v>
      </c>
    </row>
    <row r="3089" spans="11:11">
      <c r="K3089" t="s">
        <v>10897</v>
      </c>
    </row>
    <row r="3090" spans="11:11">
      <c r="K3090" t="s">
        <v>10898</v>
      </c>
    </row>
    <row r="3091" spans="11:11">
      <c r="K3091" t="s">
        <v>10899</v>
      </c>
    </row>
    <row r="3092" spans="11:11">
      <c r="K3092" t="s">
        <v>10900</v>
      </c>
    </row>
    <row r="3093" spans="11:11">
      <c r="K3093" t="s">
        <v>10901</v>
      </c>
    </row>
    <row r="3094" spans="11:11">
      <c r="K3094" t="s">
        <v>9876</v>
      </c>
    </row>
    <row r="3095" spans="11:11">
      <c r="K3095" t="s">
        <v>10902</v>
      </c>
    </row>
    <row r="3096" spans="11:11">
      <c r="K3096" t="s">
        <v>10903</v>
      </c>
    </row>
    <row r="3097" spans="11:11">
      <c r="K3097" t="s">
        <v>10904</v>
      </c>
    </row>
  </sheetData>
  <sheetProtection algorithmName="SHA-512" hashValue="K+vxEMWuoP/mIUALJXWza36ULJpK1RoEMbdYWd5RSFOfvra9PfAFlpQ00r1O6XnxoSAQalYxgVPw59BawpKipA==" saltValue="uJGTjaLEpKQVZG/bxYeufA==" spinCount="100000" sheet="1" objects="1" scenarios="1"/>
  <mergeCells count="2">
    <mergeCell ref="A1:D1"/>
    <mergeCell ref="G1:L1"/>
  </mergeCells>
  <phoneticPr fontId="96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T32"/>
  <sheetViews>
    <sheetView zoomScaleNormal="100" workbookViewId="0">
      <selection activeCell="Y20" sqref="Y20"/>
    </sheetView>
  </sheetViews>
  <sheetFormatPr defaultColWidth="9.109375" defaultRowHeight="14.4"/>
  <cols>
    <col min="1" max="1" width="1.44140625" style="89" customWidth="1"/>
    <col min="2" max="2" width="0.88671875" style="89" hidden="1" customWidth="1"/>
    <col min="3" max="3" width="2.88671875" style="89" customWidth="1"/>
    <col min="4" max="4" width="7" style="89" customWidth="1"/>
    <col min="5" max="5" width="9.109375" style="89" customWidth="1"/>
    <col min="6" max="6" width="5.109375" style="89" customWidth="1"/>
    <col min="7" max="7" width="2.88671875" style="89" customWidth="1"/>
    <col min="8" max="8" width="5.109375" style="89" customWidth="1"/>
    <col min="9" max="9" width="4.44140625" style="89" customWidth="1"/>
    <col min="10" max="10" width="7" style="89" customWidth="1"/>
    <col min="11" max="11" width="6.88671875" style="89" customWidth="1"/>
    <col min="12" max="12" width="7" style="89" customWidth="1"/>
    <col min="13" max="13" width="6.44140625" style="89" customWidth="1"/>
    <col min="14" max="14" width="4.109375" style="89" customWidth="1"/>
    <col min="15" max="15" width="4" style="89" customWidth="1"/>
    <col min="16" max="16" width="4.44140625" style="89" customWidth="1"/>
    <col min="17" max="17" width="7.44140625" style="89" customWidth="1"/>
    <col min="18" max="18" width="6.44140625" style="89" customWidth="1"/>
    <col min="19" max="19" width="5.44140625" style="89" customWidth="1"/>
    <col min="20" max="20" width="0.109375" style="89" hidden="1" customWidth="1"/>
    <col min="21" max="16384" width="9.109375" style="89"/>
  </cols>
  <sheetData>
    <row r="1" spans="1:20" ht="12" customHeight="1" thickBot="1">
      <c r="A1" s="1341"/>
      <c r="B1" s="91"/>
      <c r="C1" s="1344"/>
      <c r="D1" s="1345"/>
      <c r="E1" s="1345"/>
      <c r="F1" s="1345"/>
      <c r="G1" s="1345"/>
      <c r="H1" s="1345"/>
      <c r="I1" s="1345"/>
      <c r="J1" s="1345"/>
      <c r="K1" s="1345"/>
      <c r="L1" s="1345"/>
      <c r="M1" s="1345"/>
      <c r="N1" s="1345"/>
      <c r="O1" s="1345"/>
      <c r="P1" s="1345"/>
      <c r="Q1" s="1345"/>
      <c r="R1" s="1345"/>
      <c r="S1" s="177"/>
      <c r="T1" s="153"/>
    </row>
    <row r="2" spans="1:20" ht="14.25" customHeight="1" thickBot="1">
      <c r="A2" s="1342"/>
      <c r="C2" s="1198" t="s">
        <v>333</v>
      </c>
      <c r="D2" s="1199"/>
      <c r="E2" s="1199"/>
      <c r="F2" s="1199"/>
      <c r="G2" s="1199"/>
      <c r="H2" s="1199"/>
      <c r="I2" s="1199"/>
      <c r="J2" s="1200"/>
      <c r="K2" s="1198" t="s">
        <v>140</v>
      </c>
      <c r="L2" s="1199"/>
      <c r="M2" s="1199"/>
      <c r="N2" s="1199"/>
      <c r="O2" s="1273"/>
      <c r="P2" s="1273"/>
      <c r="Q2" s="1273"/>
      <c r="R2" s="1273"/>
      <c r="S2" s="1274"/>
      <c r="T2" s="173"/>
    </row>
    <row r="3" spans="1:20" ht="13.5" customHeight="1" thickBot="1">
      <c r="A3" s="1342"/>
      <c r="C3" s="1284" t="s">
        <v>2779</v>
      </c>
      <c r="D3" s="1285"/>
      <c r="E3" s="1286"/>
      <c r="F3" s="1236" t="str">
        <f>'FORMULAR COMANDA'!F3:J3</f>
        <v>PAVAL GHEORGHE-DRAGOS</v>
      </c>
      <c r="G3" s="1237"/>
      <c r="H3" s="1237"/>
      <c r="I3" s="1237"/>
      <c r="J3" s="1238"/>
      <c r="K3" s="1368" t="s">
        <v>307</v>
      </c>
      <c r="L3" s="1369"/>
      <c r="M3" s="1369"/>
      <c r="N3" s="1369"/>
      <c r="O3" s="1293">
        <f>'FORMULAR COMANDA'!P3</f>
        <v>1000002729</v>
      </c>
      <c r="P3" s="1294"/>
      <c r="Q3" s="1294"/>
      <c r="R3" s="1294"/>
      <c r="S3" s="1295"/>
      <c r="T3" s="173"/>
    </row>
    <row r="4" spans="1:20" ht="13.5" customHeight="1">
      <c r="A4" s="1342"/>
      <c r="C4" s="1287" t="s">
        <v>310</v>
      </c>
      <c r="D4" s="1288"/>
      <c r="E4" s="1289"/>
      <c r="F4" s="1277" t="str">
        <f>'FORMULAR COMANDA'!F4:J4</f>
        <v>0737855795</v>
      </c>
      <c r="G4" s="1278"/>
      <c r="H4" s="1278"/>
      <c r="I4" s="1278"/>
      <c r="J4" s="1279"/>
      <c r="K4" s="1015" t="s">
        <v>325</v>
      </c>
      <c r="L4" s="1016"/>
      <c r="M4" s="1016"/>
      <c r="N4" s="1017"/>
      <c r="O4" s="1290" t="str">
        <f>'FORMULAR COMANDA'!P4</f>
        <v>IND CEMA INTERNATIONAL SRL</v>
      </c>
      <c r="P4" s="1291"/>
      <c r="Q4" s="1291"/>
      <c r="R4" s="1291"/>
      <c r="S4" s="1292"/>
      <c r="T4" s="173"/>
    </row>
    <row r="5" spans="1:20" ht="13.5" customHeight="1">
      <c r="A5" s="1342"/>
      <c r="C5" s="1287" t="s">
        <v>305</v>
      </c>
      <c r="D5" s="1288"/>
      <c r="E5" s="1289"/>
      <c r="F5" s="1277" t="str">
        <f>'FORMULAR COMANDA'!F5:J5</f>
        <v>0268.548.117</v>
      </c>
      <c r="G5" s="1278"/>
      <c r="H5" s="1278"/>
      <c r="I5" s="1278"/>
      <c r="J5" s="1279"/>
      <c r="K5" s="1018" t="s">
        <v>137</v>
      </c>
      <c r="L5" s="1019"/>
      <c r="M5" s="1019"/>
      <c r="N5" s="1020"/>
      <c r="O5" s="1048" t="str">
        <f>'FORMULAR COMANDA'!P5</f>
        <v>Buzau</v>
      </c>
      <c r="P5" s="1049"/>
      <c r="Q5" s="1049"/>
      <c r="R5" s="1049"/>
      <c r="S5" s="1050"/>
      <c r="T5" s="173"/>
    </row>
    <row r="6" spans="1:20" ht="13.5" customHeight="1" thickBot="1">
      <c r="A6" s="1342"/>
      <c r="C6" s="1280" t="s">
        <v>60</v>
      </c>
      <c r="D6" s="1281"/>
      <c r="E6" s="1282"/>
      <c r="F6" s="1277" t="str">
        <f>'FORMULAR COMANDA'!F6:J6</f>
        <v/>
      </c>
      <c r="G6" s="1278"/>
      <c r="H6" s="1278"/>
      <c r="I6" s="1278"/>
      <c r="J6" s="1279"/>
      <c r="K6" s="1018" t="s">
        <v>138</v>
      </c>
      <c r="L6" s="1019"/>
      <c r="M6" s="1019"/>
      <c r="N6" s="1020"/>
      <c r="O6" s="1048" t="str">
        <f>'FORMULAR COMANDA'!P6</f>
        <v>RAMNICU SARAT</v>
      </c>
      <c r="P6" s="1049"/>
      <c r="Q6" s="1049"/>
      <c r="R6" s="1049"/>
      <c r="S6" s="1050"/>
      <c r="T6" s="173"/>
    </row>
    <row r="7" spans="1:20" ht="14.25" customHeight="1" thickBot="1">
      <c r="A7" s="1342"/>
      <c r="C7" s="1283" t="s">
        <v>334</v>
      </c>
      <c r="D7" s="1273"/>
      <c r="E7" s="1273"/>
      <c r="F7" s="1273"/>
      <c r="G7" s="1273"/>
      <c r="H7" s="1273"/>
      <c r="I7" s="1273"/>
      <c r="J7" s="1274"/>
      <c r="K7" s="1018" t="s">
        <v>651</v>
      </c>
      <c r="L7" s="1019"/>
      <c r="M7" s="1019"/>
      <c r="N7" s="1020"/>
      <c r="O7" s="1048">
        <f>'FORMULAR COMANDA'!P7</f>
        <v>0</v>
      </c>
      <c r="P7" s="1049"/>
      <c r="Q7" s="1049"/>
      <c r="R7" s="1049"/>
      <c r="S7" s="1050"/>
      <c r="T7" s="173"/>
    </row>
    <row r="8" spans="1:20" ht="13.5" customHeight="1">
      <c r="A8" s="1342"/>
      <c r="C8" s="1006" t="s">
        <v>2891</v>
      </c>
      <c r="D8" s="1007"/>
      <c r="E8" s="1008"/>
      <c r="F8" s="1055">
        <f>CURS_VALUTAR</f>
        <v>5.0999999999999996</v>
      </c>
      <c r="G8" s="1056"/>
      <c r="H8" s="1056"/>
      <c r="I8" s="1056"/>
      <c r="J8" s="1057"/>
      <c r="K8" s="1018" t="s">
        <v>63</v>
      </c>
      <c r="L8" s="1019"/>
      <c r="M8" s="1019"/>
      <c r="N8" s="1020"/>
      <c r="O8" s="1048" t="str">
        <f>'FORMULAR COMANDA'!P8</f>
        <v>Cosmin Raileanu</v>
      </c>
      <c r="P8" s="1049"/>
      <c r="Q8" s="1049"/>
      <c r="R8" s="1049"/>
      <c r="S8" s="1050"/>
      <c r="T8" s="173"/>
    </row>
    <row r="9" spans="1:20" ht="13.5" customHeight="1">
      <c r="A9" s="1342"/>
      <c r="C9" s="1009"/>
      <c r="D9" s="1010"/>
      <c r="E9" s="1011"/>
      <c r="F9" s="1058"/>
      <c r="G9" s="1059"/>
      <c r="H9" s="1059"/>
      <c r="I9" s="1059"/>
      <c r="J9" s="1060"/>
      <c r="K9" s="1018" t="s">
        <v>310</v>
      </c>
      <c r="L9" s="1019"/>
      <c r="M9" s="1019"/>
      <c r="N9" s="1020"/>
      <c r="O9" s="1048" t="str">
        <f>'FORMULAR COMANDA'!P9</f>
        <v>0768069555</v>
      </c>
      <c r="P9" s="1049"/>
      <c r="Q9" s="1049"/>
      <c r="R9" s="1049"/>
      <c r="S9" s="1050"/>
      <c r="T9" s="173"/>
    </row>
    <row r="10" spans="1:20" ht="13.5" customHeight="1" thickBot="1">
      <c r="A10" s="1342"/>
      <c r="C10" s="1009"/>
      <c r="D10" s="1010"/>
      <c r="E10" s="1011"/>
      <c r="F10" s="1058"/>
      <c r="G10" s="1059"/>
      <c r="H10" s="1059"/>
      <c r="I10" s="1059"/>
      <c r="J10" s="1060"/>
      <c r="K10" s="1021" t="s">
        <v>60</v>
      </c>
      <c r="L10" s="1022"/>
      <c r="M10" s="1022"/>
      <c r="N10" s="1023"/>
      <c r="O10" s="1085" t="str">
        <f>'FORMULAR COMANDA'!P10</f>
        <v>raileanu.cosmin@gmail.com</v>
      </c>
      <c r="P10" s="1086"/>
      <c r="Q10" s="1086"/>
      <c r="R10" s="1086"/>
      <c r="S10" s="1087"/>
      <c r="T10" s="173"/>
    </row>
    <row r="11" spans="1:20" ht="13.5" customHeight="1">
      <c r="A11" s="1342"/>
      <c r="C11" s="1009"/>
      <c r="D11" s="1010"/>
      <c r="E11" s="1011"/>
      <c r="F11" s="1058"/>
      <c r="G11" s="1059"/>
      <c r="H11" s="1059"/>
      <c r="I11" s="1059"/>
      <c r="J11" s="1060"/>
      <c r="K11" s="1015" t="s">
        <v>322</v>
      </c>
      <c r="L11" s="1016"/>
      <c r="M11" s="1016"/>
      <c r="N11" s="1017"/>
      <c r="O11" s="1299" t="str">
        <f>'FORMULAR COMANDA'!P11</f>
        <v>IND CEMA INTERNATIONAL SRL</v>
      </c>
      <c r="P11" s="1300"/>
      <c r="Q11" s="1300"/>
      <c r="R11" s="1300"/>
      <c r="S11" s="1301"/>
      <c r="T11" s="173"/>
    </row>
    <row r="12" spans="1:20" ht="13.5" customHeight="1" thickBot="1">
      <c r="A12" s="1342"/>
      <c r="C12" s="1012"/>
      <c r="D12" s="1013"/>
      <c r="E12" s="1014"/>
      <c r="F12" s="1061"/>
      <c r="G12" s="1062"/>
      <c r="H12" s="1062"/>
      <c r="I12" s="1062"/>
      <c r="J12" s="1063"/>
      <c r="K12" s="1018" t="s">
        <v>642</v>
      </c>
      <c r="L12" s="1019"/>
      <c r="M12" s="1019"/>
      <c r="N12" s="1020"/>
      <c r="O12" s="1048" t="str">
        <f>'FORMULAR COMANDA'!P12</f>
        <v>1000002729</v>
      </c>
      <c r="P12" s="1049"/>
      <c r="Q12" s="1049"/>
      <c r="R12" s="1049"/>
      <c r="S12" s="1050"/>
      <c r="T12" s="173"/>
    </row>
    <row r="13" spans="1:20" ht="13.5" customHeight="1">
      <c r="A13" s="1342"/>
      <c r="C13" s="1275" t="s">
        <v>327</v>
      </c>
      <c r="D13" s="789"/>
      <c r="E13" s="1276"/>
      <c r="F13" s="1076">
        <f ca="1">_OFERTA_DATA_OFERTA</f>
        <v>46058</v>
      </c>
      <c r="G13" s="1077"/>
      <c r="H13" s="1077"/>
      <c r="I13" s="1077"/>
      <c r="J13" s="1078"/>
      <c r="K13" s="1018" t="s">
        <v>63</v>
      </c>
      <c r="L13" s="1019"/>
      <c r="M13" s="1019"/>
      <c r="N13" s="1020"/>
      <c r="O13" s="1048" t="str">
        <f>'FORMULAR COMANDA'!P13</f>
        <v/>
      </c>
      <c r="P13" s="1049"/>
      <c r="Q13" s="1049"/>
      <c r="R13" s="1049"/>
      <c r="S13" s="1050"/>
      <c r="T13" s="173"/>
    </row>
    <row r="14" spans="1:20" ht="13.5" customHeight="1" thickBot="1">
      <c r="A14" s="1342"/>
      <c r="C14" s="1296" t="s">
        <v>326</v>
      </c>
      <c r="D14" s="1297"/>
      <c r="E14" s="1298"/>
      <c r="F14" s="1089">
        <f>_OFERTA_NUMAR_OFERTA</f>
        <v>0</v>
      </c>
      <c r="G14" s="1090"/>
      <c r="H14" s="1090"/>
      <c r="I14" s="1090"/>
      <c r="J14" s="1091"/>
      <c r="K14" s="1018" t="s">
        <v>310</v>
      </c>
      <c r="L14" s="1019"/>
      <c r="M14" s="1019"/>
      <c r="N14" s="1020"/>
      <c r="O14" s="1048">
        <f>'FORMULAR COMANDA'!P14</f>
        <v>0</v>
      </c>
      <c r="P14" s="1049"/>
      <c r="Q14" s="1049"/>
      <c r="R14" s="1049"/>
      <c r="S14" s="1050"/>
      <c r="T14" s="173"/>
    </row>
    <row r="15" spans="1:20" ht="13.5" customHeight="1" thickBot="1">
      <c r="A15" s="1342"/>
      <c r="C15" s="1302"/>
      <c r="D15" s="1303"/>
      <c r="E15" s="1303"/>
      <c r="F15" s="1303"/>
      <c r="G15" s="1303"/>
      <c r="H15" s="1303"/>
      <c r="I15" s="1303"/>
      <c r="J15" s="1304"/>
      <c r="K15" s="1021" t="s">
        <v>60</v>
      </c>
      <c r="L15" s="1022"/>
      <c r="M15" s="1022"/>
      <c r="N15" s="1023"/>
      <c r="O15" s="1085" t="str">
        <f>'FORMULAR COMANDA'!P15</f>
        <v>elena.tatu@vindem-ieftin.ro</v>
      </c>
      <c r="P15" s="1086"/>
      <c r="Q15" s="1086"/>
      <c r="R15" s="1086"/>
      <c r="S15" s="1087"/>
      <c r="T15" s="173"/>
    </row>
    <row r="16" spans="1:20" ht="13.5" customHeight="1">
      <c r="A16" s="1342"/>
      <c r="C16" s="1305"/>
      <c r="D16" s="1306"/>
      <c r="E16" s="1306"/>
      <c r="F16" s="1306"/>
      <c r="G16" s="1306"/>
      <c r="H16" s="1306"/>
      <c r="I16" s="1306"/>
      <c r="J16" s="1307"/>
      <c r="K16" s="1042" t="s">
        <v>648</v>
      </c>
      <c r="L16" s="1043"/>
      <c r="M16" s="1043"/>
      <c r="N16" s="1044"/>
      <c r="O16" s="1299">
        <f>'FORMULAR COMANDA'!P16</f>
        <v>0</v>
      </c>
      <c r="P16" s="1300"/>
      <c r="Q16" s="1300"/>
      <c r="R16" s="1300"/>
      <c r="S16" s="1301"/>
      <c r="T16" s="173"/>
    </row>
    <row r="17" spans="1:20" ht="13.5" customHeight="1">
      <c r="A17" s="1342"/>
      <c r="C17" s="1305"/>
      <c r="D17" s="1306"/>
      <c r="E17" s="1306"/>
      <c r="F17" s="1306"/>
      <c r="G17" s="1306"/>
      <c r="H17" s="1306"/>
      <c r="I17" s="1306"/>
      <c r="J17" s="1307"/>
      <c r="K17" s="1018" t="s">
        <v>649</v>
      </c>
      <c r="L17" s="1019"/>
      <c r="M17" s="1019"/>
      <c r="N17" s="1020"/>
      <c r="O17" s="1048">
        <f>'FORMULAR COMANDA'!P17</f>
        <v>0</v>
      </c>
      <c r="P17" s="1049"/>
      <c r="Q17" s="1049"/>
      <c r="R17" s="1049"/>
      <c r="S17" s="1050"/>
      <c r="T17" s="173"/>
    </row>
    <row r="18" spans="1:20" ht="13.5" customHeight="1" thickBot="1">
      <c r="A18" s="1342"/>
      <c r="B18" s="102"/>
      <c r="C18" s="1308"/>
      <c r="D18" s="1309"/>
      <c r="E18" s="1309"/>
      <c r="F18" s="1309"/>
      <c r="G18" s="1309"/>
      <c r="H18" s="1309"/>
      <c r="I18" s="1309"/>
      <c r="J18" s="1310"/>
      <c r="K18" s="1095" t="s">
        <v>119</v>
      </c>
      <c r="L18" s="1096"/>
      <c r="M18" s="1096"/>
      <c r="N18" s="1311"/>
      <c r="O18" s="1085">
        <f>'FORMULAR COMANDA'!P18</f>
        <v>0</v>
      </c>
      <c r="P18" s="1086"/>
      <c r="Q18" s="1086"/>
      <c r="R18" s="1086"/>
      <c r="S18" s="1087"/>
      <c r="T18" s="173"/>
    </row>
    <row r="19" spans="1:20" ht="25.5" customHeight="1" thickBot="1">
      <c r="A19" s="1342"/>
      <c r="B19" s="174"/>
      <c r="C19" s="1270" t="s">
        <v>2774</v>
      </c>
      <c r="D19" s="1271"/>
      <c r="E19" s="1271"/>
      <c r="F19" s="1271"/>
      <c r="G19" s="1271"/>
      <c r="H19" s="1271"/>
      <c r="I19" s="1271"/>
      <c r="J19" s="1271"/>
      <c r="K19" s="1271"/>
      <c r="L19" s="1271"/>
      <c r="M19" s="1271"/>
      <c r="N19" s="1271"/>
      <c r="O19" s="1271"/>
      <c r="P19" s="1271"/>
      <c r="Q19" s="1271"/>
      <c r="R19" s="1271"/>
      <c r="S19" s="1272"/>
      <c r="T19" s="173"/>
    </row>
    <row r="20" spans="1:20" ht="21.75" customHeight="1" thickBot="1">
      <c r="A20" s="1342"/>
      <c r="B20" s="1239"/>
      <c r="C20" s="1324" t="s">
        <v>360</v>
      </c>
      <c r="D20" s="1325"/>
      <c r="E20" s="1330"/>
      <c r="F20" s="1331"/>
      <c r="G20" s="1332"/>
      <c r="H20" s="1333"/>
      <c r="I20" s="1252" t="s">
        <v>361</v>
      </c>
      <c r="J20" s="1253"/>
      <c r="K20" s="1254"/>
      <c r="L20" s="1339">
        <f>'AUX1'!D52</f>
        <v>0</v>
      </c>
      <c r="M20" s="1339"/>
      <c r="N20" s="178" t="s">
        <v>725</v>
      </c>
      <c r="O20" s="1324" t="s">
        <v>2777</v>
      </c>
      <c r="P20" s="1325"/>
      <c r="Q20" s="1362">
        <f>pretts(E20,E21,R21)</f>
        <v>0</v>
      </c>
      <c r="R20" s="1363"/>
      <c r="S20" s="1364"/>
      <c r="T20" s="1312"/>
    </row>
    <row r="21" spans="1:20" ht="20.25" customHeight="1" thickBot="1">
      <c r="A21" s="1342"/>
      <c r="B21" s="1239"/>
      <c r="C21" s="1255" t="s">
        <v>2773</v>
      </c>
      <c r="D21" s="1256"/>
      <c r="E21" s="1257"/>
      <c r="F21" s="1258"/>
      <c r="G21" s="1259" t="s">
        <v>395</v>
      </c>
      <c r="H21" s="1259"/>
      <c r="I21" s="1257"/>
      <c r="J21" s="1260"/>
      <c r="K21" s="1260"/>
      <c r="L21" s="1261" t="s">
        <v>2776</v>
      </c>
      <c r="M21" s="1261"/>
      <c r="N21" s="1262">
        <f>IF(E20="T 12 A",0.91,1)</f>
        <v>1</v>
      </c>
      <c r="O21" s="1263"/>
      <c r="P21" s="181" t="s">
        <v>2</v>
      </c>
      <c r="Q21" s="180" t="s">
        <v>76</v>
      </c>
      <c r="R21" s="705"/>
      <c r="S21" s="179" t="s">
        <v>3</v>
      </c>
      <c r="T21" s="1312"/>
    </row>
    <row r="22" spans="1:20" s="155" customFormat="1" ht="15.75" customHeight="1" thickBot="1">
      <c r="A22" s="1342"/>
      <c r="B22" s="1239"/>
      <c r="C22" s="1365" t="s">
        <v>2780</v>
      </c>
      <c r="D22" s="1366"/>
      <c r="E22" s="1366"/>
      <c r="F22" s="1367"/>
      <c r="G22" s="1267" t="s">
        <v>381</v>
      </c>
      <c r="H22" s="1268"/>
      <c r="I22" s="1269"/>
      <c r="J22" s="1340"/>
      <c r="K22" s="1340"/>
      <c r="L22" s="904" t="s">
        <v>67</v>
      </c>
      <c r="M22" s="905"/>
      <c r="N22" s="905"/>
      <c r="O22" s="905"/>
      <c r="P22" s="905"/>
      <c r="Q22" s="906"/>
      <c r="R22" s="900"/>
      <c r="S22" s="901"/>
      <c r="T22" s="1312"/>
    </row>
    <row r="23" spans="1:20" ht="17.25" customHeight="1" thickBot="1">
      <c r="A23" s="1342"/>
      <c r="B23" s="1239"/>
      <c r="C23" s="1243" t="s">
        <v>340</v>
      </c>
      <c r="D23" s="1245"/>
      <c r="E23" s="1241" t="s">
        <v>338</v>
      </c>
      <c r="F23" s="1242"/>
      <c r="G23" s="1241" t="s">
        <v>339</v>
      </c>
      <c r="H23" s="1242"/>
      <c r="I23" s="183" t="s">
        <v>340</v>
      </c>
      <c r="J23" s="1243" t="s">
        <v>338</v>
      </c>
      <c r="K23" s="1244"/>
      <c r="L23" s="1245"/>
      <c r="M23" s="168" t="s">
        <v>339</v>
      </c>
      <c r="N23" s="183" t="s">
        <v>340</v>
      </c>
      <c r="O23" s="1243" t="s">
        <v>338</v>
      </c>
      <c r="P23" s="1244"/>
      <c r="Q23" s="1244"/>
      <c r="R23" s="1245"/>
      <c r="S23" s="182" t="s">
        <v>339</v>
      </c>
      <c r="T23" s="1312"/>
    </row>
    <row r="24" spans="1:20" ht="15" customHeight="1">
      <c r="A24" s="1342"/>
      <c r="B24" s="1239"/>
      <c r="C24" s="1317">
        <v>1</v>
      </c>
      <c r="D24" s="1318"/>
      <c r="E24" s="1246"/>
      <c r="F24" s="1247"/>
      <c r="G24" s="1248"/>
      <c r="H24" s="1249"/>
      <c r="I24" s="184">
        <v>5</v>
      </c>
      <c r="J24" s="1250"/>
      <c r="K24" s="1251"/>
      <c r="L24" s="1246"/>
      <c r="M24" s="141"/>
      <c r="N24" s="184">
        <v>9</v>
      </c>
      <c r="O24" s="1250"/>
      <c r="P24" s="1251"/>
      <c r="Q24" s="1251"/>
      <c r="R24" s="1246"/>
      <c r="S24" s="150"/>
      <c r="T24" s="1312"/>
    </row>
    <row r="25" spans="1:20" ht="15" customHeight="1">
      <c r="A25" s="1342"/>
      <c r="B25" s="1239"/>
      <c r="C25" s="1315">
        <v>2</v>
      </c>
      <c r="D25" s="1316"/>
      <c r="E25" s="1320"/>
      <c r="F25" s="1321"/>
      <c r="G25" s="1322"/>
      <c r="H25" s="1323"/>
      <c r="I25" s="169">
        <v>6</v>
      </c>
      <c r="J25" s="1319"/>
      <c r="K25" s="1320"/>
      <c r="L25" s="1321"/>
      <c r="M25" s="149"/>
      <c r="N25" s="169">
        <v>10</v>
      </c>
      <c r="O25" s="1319"/>
      <c r="P25" s="1320"/>
      <c r="Q25" s="1320"/>
      <c r="R25" s="1321"/>
      <c r="S25" s="139"/>
      <c r="T25" s="1312"/>
    </row>
    <row r="26" spans="1:20" ht="15" customHeight="1">
      <c r="A26" s="1342"/>
      <c r="B26" s="1239"/>
      <c r="C26" s="1315">
        <v>3</v>
      </c>
      <c r="D26" s="1316"/>
      <c r="E26" s="1320"/>
      <c r="F26" s="1321"/>
      <c r="G26" s="1322"/>
      <c r="H26" s="1323"/>
      <c r="I26" s="169">
        <v>7</v>
      </c>
      <c r="J26" s="1319"/>
      <c r="K26" s="1320"/>
      <c r="L26" s="1321"/>
      <c r="M26" s="149"/>
      <c r="N26" s="169">
        <v>11</v>
      </c>
      <c r="O26" s="1319"/>
      <c r="P26" s="1320"/>
      <c r="Q26" s="1320"/>
      <c r="R26" s="1321"/>
      <c r="S26" s="139"/>
      <c r="T26" s="1312"/>
    </row>
    <row r="27" spans="1:20" ht="15" customHeight="1" thickBot="1">
      <c r="A27" s="1342"/>
      <c r="B27" s="1239"/>
      <c r="C27" s="1313">
        <v>4</v>
      </c>
      <c r="D27" s="1314"/>
      <c r="E27" s="1337"/>
      <c r="F27" s="1338"/>
      <c r="G27" s="1334"/>
      <c r="H27" s="1335"/>
      <c r="I27" s="185">
        <v>8</v>
      </c>
      <c r="J27" s="1336"/>
      <c r="K27" s="1337"/>
      <c r="L27" s="1338"/>
      <c r="M27" s="148"/>
      <c r="N27" s="185">
        <v>12</v>
      </c>
      <c r="O27" s="1336"/>
      <c r="P27" s="1337"/>
      <c r="Q27" s="1337"/>
      <c r="R27" s="1338"/>
      <c r="S27" s="140"/>
      <c r="T27" s="1312"/>
    </row>
    <row r="28" spans="1:20" ht="15" customHeight="1" thickBot="1">
      <c r="A28" s="1342"/>
      <c r="B28" s="175"/>
      <c r="C28" s="1359"/>
      <c r="D28" s="1360"/>
      <c r="E28" s="1360"/>
      <c r="F28" s="1360"/>
      <c r="G28" s="1360"/>
      <c r="H28" s="1360"/>
      <c r="I28" s="1360"/>
      <c r="J28" s="1360"/>
      <c r="K28" s="1360"/>
      <c r="L28" s="1360"/>
      <c r="M28" s="1360"/>
      <c r="N28" s="1360"/>
      <c r="O28" s="1360"/>
      <c r="P28" s="1360"/>
      <c r="Q28" s="1360"/>
      <c r="R28" s="1360"/>
      <c r="S28" s="1361"/>
      <c r="T28" s="176"/>
    </row>
    <row r="29" spans="1:20" ht="19.5" customHeight="1" thickBot="1">
      <c r="A29" s="1342"/>
      <c r="B29" s="1239"/>
      <c r="C29" s="1353"/>
      <c r="D29" s="1354"/>
      <c r="E29" s="1355"/>
      <c r="F29" s="1326" t="s">
        <v>2997</v>
      </c>
      <c r="G29" s="1327"/>
      <c r="H29" s="1327"/>
      <c r="I29" s="1327"/>
      <c r="J29" s="1327"/>
      <c r="K29" s="1349"/>
      <c r="L29" s="1264">
        <f>_FTS_SUPRAFATA*Q20</f>
        <v>0</v>
      </c>
      <c r="M29" s="1265"/>
      <c r="N29" s="1265"/>
      <c r="O29" s="1265"/>
      <c r="P29" s="1265"/>
      <c r="Q29" s="1266"/>
      <c r="R29" s="1353"/>
      <c r="S29" s="1355"/>
      <c r="T29" s="1312"/>
    </row>
    <row r="30" spans="1:20" ht="19.5" customHeight="1" thickBot="1">
      <c r="A30" s="1342"/>
      <c r="B30" s="1239"/>
      <c r="C30" s="1353"/>
      <c r="D30" s="1354"/>
      <c r="E30" s="1355"/>
      <c r="F30" s="1326" t="s">
        <v>2998</v>
      </c>
      <c r="G30" s="1327"/>
      <c r="H30" s="1327"/>
      <c r="I30" s="1327"/>
      <c r="J30" s="1328">
        <v>0</v>
      </c>
      <c r="K30" s="1329"/>
      <c r="L30" s="1264">
        <f>L29*(1-J30)</f>
        <v>0</v>
      </c>
      <c r="M30" s="1265"/>
      <c r="N30" s="1265"/>
      <c r="O30" s="1265"/>
      <c r="P30" s="1265"/>
      <c r="Q30" s="1266"/>
      <c r="R30" s="1353"/>
      <c r="S30" s="1355"/>
      <c r="T30" s="1312"/>
    </row>
    <row r="31" spans="1:20" ht="19.5" customHeight="1" thickBot="1">
      <c r="A31" s="1342"/>
      <c r="B31" s="1239"/>
      <c r="C31" s="1353"/>
      <c r="D31" s="1354"/>
      <c r="E31" s="1355"/>
      <c r="F31" s="1326" t="s">
        <v>12229</v>
      </c>
      <c r="G31" s="1327"/>
      <c r="H31" s="1327"/>
      <c r="I31" s="1327"/>
      <c r="J31" s="1327"/>
      <c r="K31" s="1349"/>
      <c r="L31" s="1264">
        <f>L29*0.21</f>
        <v>0</v>
      </c>
      <c r="M31" s="1265"/>
      <c r="N31" s="1265"/>
      <c r="O31" s="1265"/>
      <c r="P31" s="1265"/>
      <c r="Q31" s="1266"/>
      <c r="R31" s="1353"/>
      <c r="S31" s="1355"/>
      <c r="T31" s="1312"/>
    </row>
    <row r="32" spans="1:20" ht="25.5" customHeight="1" thickBot="1">
      <c r="A32" s="1343"/>
      <c r="B32" s="1240"/>
      <c r="C32" s="1356"/>
      <c r="D32" s="1357"/>
      <c r="E32" s="1358"/>
      <c r="F32" s="1346" t="s">
        <v>2781</v>
      </c>
      <c r="G32" s="1347"/>
      <c r="H32" s="1347"/>
      <c r="I32" s="1347"/>
      <c r="J32" s="1347"/>
      <c r="K32" s="1348"/>
      <c r="L32" s="1350">
        <f>L29+L31</f>
        <v>0</v>
      </c>
      <c r="M32" s="1351"/>
      <c r="N32" s="1351"/>
      <c r="O32" s="1351"/>
      <c r="P32" s="1351"/>
      <c r="Q32" s="1352"/>
      <c r="R32" s="1356"/>
      <c r="S32" s="1358"/>
      <c r="T32" s="1312"/>
    </row>
  </sheetData>
  <sheetProtection algorithmName="SHA-512" hashValue="F6ogzcnmNzU6+2oV60aXl/UEao1fK53Pz7KKRi1FvNUbTaw+BYMn9du5HDD1yPAHVxNrWyQ4x0teP3Sa5C6mag==" saltValue="IbqI7HZYjcGExphByt9QFw==" spinCount="100000" sheet="1" objects="1" scenarios="1"/>
  <scenarios current="0">
    <scenario name="Pret" count="2" user="User" comment="Created by User on 12/7/2012">
      <inputCells r="R20" val=""/>
      <inputCells r="S20" val=""/>
    </scenario>
  </scenarios>
  <mergeCells count="111">
    <mergeCell ref="A1:A32"/>
    <mergeCell ref="C1:R1"/>
    <mergeCell ref="F32:K32"/>
    <mergeCell ref="F31:K31"/>
    <mergeCell ref="F29:K29"/>
    <mergeCell ref="L32:Q32"/>
    <mergeCell ref="L31:Q31"/>
    <mergeCell ref="L29:Q29"/>
    <mergeCell ref="C29:E32"/>
    <mergeCell ref="R29:S32"/>
    <mergeCell ref="C28:S28"/>
    <mergeCell ref="O20:P20"/>
    <mergeCell ref="Q20:S20"/>
    <mergeCell ref="C23:D23"/>
    <mergeCell ref="C22:F22"/>
    <mergeCell ref="O27:R27"/>
    <mergeCell ref="E25:F25"/>
    <mergeCell ref="G25:H25"/>
    <mergeCell ref="J25:L25"/>
    <mergeCell ref="O17:S17"/>
    <mergeCell ref="K3:N3"/>
    <mergeCell ref="C4:E4"/>
    <mergeCell ref="F4:J4"/>
    <mergeCell ref="K4:N4"/>
    <mergeCell ref="T29:T32"/>
    <mergeCell ref="C27:D27"/>
    <mergeCell ref="C26:D26"/>
    <mergeCell ref="C25:D25"/>
    <mergeCell ref="C24:D24"/>
    <mergeCell ref="O25:R25"/>
    <mergeCell ref="E26:F26"/>
    <mergeCell ref="G26:H26"/>
    <mergeCell ref="J26:L26"/>
    <mergeCell ref="O26:R26"/>
    <mergeCell ref="T20:T27"/>
    <mergeCell ref="L22:Q22"/>
    <mergeCell ref="R22:S22"/>
    <mergeCell ref="C20:D20"/>
    <mergeCell ref="F30:I30"/>
    <mergeCell ref="J30:K30"/>
    <mergeCell ref="E20:H20"/>
    <mergeCell ref="G27:H27"/>
    <mergeCell ref="J27:L27"/>
    <mergeCell ref="E27:F27"/>
    <mergeCell ref="L20:M20"/>
    <mergeCell ref="J22:K22"/>
    <mergeCell ref="C14:E14"/>
    <mergeCell ref="K9:N9"/>
    <mergeCell ref="K10:N10"/>
    <mergeCell ref="F13:J13"/>
    <mergeCell ref="O16:S16"/>
    <mergeCell ref="O15:S15"/>
    <mergeCell ref="C15:J18"/>
    <mergeCell ref="K15:N15"/>
    <mergeCell ref="K16:N16"/>
    <mergeCell ref="K17:N17"/>
    <mergeCell ref="K18:N18"/>
    <mergeCell ref="O12:S12"/>
    <mergeCell ref="O11:S11"/>
    <mergeCell ref="F14:J14"/>
    <mergeCell ref="K14:N14"/>
    <mergeCell ref="O14:S14"/>
    <mergeCell ref="O18:S18"/>
    <mergeCell ref="C19:S19"/>
    <mergeCell ref="K2:S2"/>
    <mergeCell ref="C13:E13"/>
    <mergeCell ref="K11:N11"/>
    <mergeCell ref="K12:N12"/>
    <mergeCell ref="F5:J5"/>
    <mergeCell ref="K5:N5"/>
    <mergeCell ref="C6:E6"/>
    <mergeCell ref="F6:J6"/>
    <mergeCell ref="K6:N6"/>
    <mergeCell ref="C7:J7"/>
    <mergeCell ref="K7:N7"/>
    <mergeCell ref="O7:S7"/>
    <mergeCell ref="O6:S6"/>
    <mergeCell ref="O5:S5"/>
    <mergeCell ref="K8:N8"/>
    <mergeCell ref="C2:J2"/>
    <mergeCell ref="C3:E3"/>
    <mergeCell ref="C5:E5"/>
    <mergeCell ref="C8:E12"/>
    <mergeCell ref="F8:J12"/>
    <mergeCell ref="O4:S4"/>
    <mergeCell ref="O3:S3"/>
    <mergeCell ref="K13:N13"/>
    <mergeCell ref="F3:J3"/>
    <mergeCell ref="B20:B27"/>
    <mergeCell ref="O13:S13"/>
    <mergeCell ref="B29:B32"/>
    <mergeCell ref="O10:S10"/>
    <mergeCell ref="O9:S9"/>
    <mergeCell ref="O8:S8"/>
    <mergeCell ref="E23:F23"/>
    <mergeCell ref="G23:H23"/>
    <mergeCell ref="J23:L23"/>
    <mergeCell ref="O23:R23"/>
    <mergeCell ref="E24:F24"/>
    <mergeCell ref="G24:H24"/>
    <mergeCell ref="J24:L24"/>
    <mergeCell ref="O24:R24"/>
    <mergeCell ref="I20:K20"/>
    <mergeCell ref="C21:D21"/>
    <mergeCell ref="E21:F21"/>
    <mergeCell ref="G21:H21"/>
    <mergeCell ref="I21:K21"/>
    <mergeCell ref="L21:M21"/>
    <mergeCell ref="N21:O21"/>
    <mergeCell ref="L30:Q30"/>
    <mergeCell ref="G22:I22"/>
  </mergeCells>
  <conditionalFormatting sqref="N21">
    <cfRule type="expression" priority="2">
      <formula>"If(e23=""Bilka 35"",p24=1.2)"</formula>
    </cfRule>
  </conditionalFormatting>
  <pageMargins left="0.25" right="0.25" top="0.25" bottom="0.2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 macro="[0]!RESET_CLICK">
                <anchor moveWithCells="1" sizeWithCells="1">
                  <from>
                    <xdr:col>2</xdr:col>
                    <xdr:colOff>30480</xdr:colOff>
                    <xdr:row>14</xdr:row>
                    <xdr:rowOff>7620</xdr:rowOff>
                  </from>
                  <to>
                    <xdr:col>9</xdr:col>
                    <xdr:colOff>502920</xdr:colOff>
                    <xdr:row>17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IF(_FTS_FINISAJ="ZINCAT",'AUX1'!$CG$1:$CG$4,IF(_FTS_FINISAJ="LUCIOS",'AUX1'!$CG$8:$CG$10,'AUX1'!$CG$8:$CG$9))</xm:f>
          </x14:formula1>
          <xm:sqref>R21</xm:sqref>
        </x14:dataValidation>
        <x14:dataValidation type="list" allowBlank="1" showInputMessage="1" showErrorMessage="1">
          <x14:formula1>
            <xm:f>'AUX1'!$CI$1:$CI$3</xm:f>
          </x14:formula1>
          <xm:sqref>E21:F21</xm:sqref>
        </x14:dataValidation>
        <x14:dataValidation type="list" allowBlank="1" showInputMessage="1" showErrorMessage="1">
          <x14:formula1>
            <xm:f>'AUX1'!$CE$1:$CE$2</xm:f>
          </x14:formula1>
          <xm:sqref>E20:H20</xm:sqref>
        </x14:dataValidation>
        <x14:dataValidation type="list" allowBlank="1" showInputMessage="1" showErrorMessage="1">
          <x14:formula1>
            <xm:f>IF(_FTS_FINISAJ="ZINCAT",'AUX1'!$CJ$1,IF(_FTS_FINISAJ="LUCIOS",'AUX1'!$CK$1:$CK$3,'AUX1'!$CJ$7:$CJ$9))</xm:f>
          </x14:formula1>
          <xm:sqref>I21:K21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W59"/>
  <sheetViews>
    <sheetView zoomScale="120" zoomScaleNormal="120" workbookViewId="0">
      <selection activeCell="U14" sqref="U14"/>
    </sheetView>
  </sheetViews>
  <sheetFormatPr defaultRowHeight="14.4"/>
  <cols>
    <col min="1" max="1" width="4.109375" customWidth="1"/>
    <col min="2" max="2" width="7" customWidth="1"/>
    <col min="3" max="3" width="8.33203125" customWidth="1"/>
    <col min="4" max="4" width="3.5546875" customWidth="1"/>
    <col min="5" max="5" width="1.33203125" customWidth="1"/>
    <col min="6" max="6" width="4" customWidth="1"/>
    <col min="7" max="7" width="3.33203125" customWidth="1"/>
    <col min="8" max="8" width="7.88671875" customWidth="1"/>
    <col min="9" max="9" width="8.109375" customWidth="1"/>
    <col min="10" max="10" width="5.44140625" customWidth="1"/>
    <col min="11" max="11" width="2.44140625" customWidth="1"/>
    <col min="12" max="12" width="8.44140625" customWidth="1"/>
    <col min="13" max="13" width="5.6640625" customWidth="1"/>
    <col min="14" max="14" width="5" customWidth="1"/>
    <col min="15" max="15" width="9" customWidth="1"/>
    <col min="16" max="16" width="6.44140625" customWidth="1"/>
    <col min="17" max="17" width="7.33203125" customWidth="1"/>
    <col min="18" max="18" width="18.6640625" hidden="1" customWidth="1"/>
    <col min="20" max="20" width="23.109375" bestFit="1" customWidth="1"/>
  </cols>
  <sheetData>
    <row r="1" spans="1:17" ht="9" customHeight="1" thickBot="1">
      <c r="A1" s="1381"/>
      <c r="B1" s="1382"/>
      <c r="C1" s="1382"/>
      <c r="D1" s="1382"/>
      <c r="E1" s="1382"/>
      <c r="F1" s="1382"/>
      <c r="G1" s="1382"/>
      <c r="H1" s="1382"/>
      <c r="I1" s="1382"/>
      <c r="J1" s="1382"/>
      <c r="K1" s="1382"/>
      <c r="L1" s="1382"/>
      <c r="M1" s="1382"/>
      <c r="N1" s="1382"/>
      <c r="O1" s="1382"/>
      <c r="P1" s="1382"/>
      <c r="Q1" s="1383"/>
    </row>
    <row r="2" spans="1:17" ht="14.1" customHeight="1" thickBot="1">
      <c r="A2" s="1198" t="s">
        <v>333</v>
      </c>
      <c r="B2" s="1199"/>
      <c r="C2" s="1199"/>
      <c r="D2" s="1199"/>
      <c r="E2" s="1199"/>
      <c r="F2" s="1199"/>
      <c r="G2" s="1199"/>
      <c r="H2" s="1200"/>
      <c r="I2" s="1198" t="s">
        <v>140</v>
      </c>
      <c r="J2" s="1199"/>
      <c r="K2" s="1199"/>
      <c r="L2" s="1199"/>
      <c r="M2" s="1273"/>
      <c r="N2" s="1273"/>
      <c r="O2" s="1273"/>
      <c r="P2" s="1273"/>
      <c r="Q2" s="1274"/>
    </row>
    <row r="3" spans="1:17" ht="14.1" customHeight="1" thickBot="1">
      <c r="A3" s="1284" t="s">
        <v>2779</v>
      </c>
      <c r="B3" s="1285"/>
      <c r="C3" s="1286"/>
      <c r="D3" s="1236" t="str">
        <f>'FORMULAR COMANDA'!F3</f>
        <v>PAVAL GHEORGHE-DRAGOS</v>
      </c>
      <c r="E3" s="1237"/>
      <c r="F3" s="1237"/>
      <c r="G3" s="1237"/>
      <c r="H3" s="1238"/>
      <c r="I3" s="1368" t="s">
        <v>307</v>
      </c>
      <c r="J3" s="1369"/>
      <c r="K3" s="1369"/>
      <c r="L3" s="1369"/>
      <c r="M3" s="1293">
        <f>'FORMULAR COMANDA'!P3</f>
        <v>1000002729</v>
      </c>
      <c r="N3" s="1294"/>
      <c r="O3" s="1294"/>
      <c r="P3" s="1294"/>
      <c r="Q3" s="1295"/>
    </row>
    <row r="4" spans="1:17">
      <c r="A4" s="1287" t="s">
        <v>310</v>
      </c>
      <c r="B4" s="1288"/>
      <c r="C4" s="1289"/>
      <c r="D4" s="1277" t="str">
        <f>'FORMULAR COMANDA'!F4</f>
        <v>0737855795</v>
      </c>
      <c r="E4" s="1278"/>
      <c r="F4" s="1278"/>
      <c r="G4" s="1278"/>
      <c r="H4" s="1279"/>
      <c r="I4" s="1015" t="s">
        <v>325</v>
      </c>
      <c r="J4" s="1016"/>
      <c r="K4" s="1016"/>
      <c r="L4" s="1017"/>
      <c r="M4" s="1290" t="str">
        <f>'FORMULAR COMANDA'!P4</f>
        <v>IND CEMA INTERNATIONAL SRL</v>
      </c>
      <c r="N4" s="1291"/>
      <c r="O4" s="1291"/>
      <c r="P4" s="1291"/>
      <c r="Q4" s="1292"/>
    </row>
    <row r="5" spans="1:17">
      <c r="A5" s="1287" t="s">
        <v>305</v>
      </c>
      <c r="B5" s="1288"/>
      <c r="C5" s="1289"/>
      <c r="D5" s="1277" t="str">
        <f>'FORMULAR COMANDA'!F5</f>
        <v>0268.548.117</v>
      </c>
      <c r="E5" s="1278"/>
      <c r="F5" s="1278"/>
      <c r="G5" s="1278"/>
      <c r="H5" s="1279"/>
      <c r="I5" s="1018" t="s">
        <v>137</v>
      </c>
      <c r="J5" s="1019"/>
      <c r="K5" s="1019"/>
      <c r="L5" s="1020"/>
      <c r="M5" s="1048" t="str">
        <f>'FORMULAR COMANDA'!P5</f>
        <v>Buzau</v>
      </c>
      <c r="N5" s="1049"/>
      <c r="O5" s="1049"/>
      <c r="P5" s="1049"/>
      <c r="Q5" s="1050"/>
    </row>
    <row r="6" spans="1:17" ht="14.1" customHeight="1" thickBot="1">
      <c r="A6" s="1280" t="s">
        <v>60</v>
      </c>
      <c r="B6" s="1281"/>
      <c r="C6" s="1282"/>
      <c r="D6" s="1277" t="str">
        <f>'FORMULAR COMANDA'!F6</f>
        <v/>
      </c>
      <c r="E6" s="1278"/>
      <c r="F6" s="1278"/>
      <c r="G6" s="1278"/>
      <c r="H6" s="1279"/>
      <c r="I6" s="1018" t="s">
        <v>138</v>
      </c>
      <c r="J6" s="1019"/>
      <c r="K6" s="1019"/>
      <c r="L6" s="1020"/>
      <c r="M6" s="1048" t="str">
        <f>'FORMULAR COMANDA'!P6</f>
        <v>RAMNICU SARAT</v>
      </c>
      <c r="N6" s="1049"/>
      <c r="O6" s="1049"/>
      <c r="P6" s="1049"/>
      <c r="Q6" s="1050"/>
    </row>
    <row r="7" spans="1:17" ht="15" thickBot="1">
      <c r="A7" s="1283" t="s">
        <v>334</v>
      </c>
      <c r="B7" s="1273"/>
      <c r="C7" s="1273"/>
      <c r="D7" s="1273"/>
      <c r="E7" s="1273"/>
      <c r="F7" s="1273"/>
      <c r="G7" s="1273"/>
      <c r="H7" s="1274"/>
      <c r="I7" s="1018" t="s">
        <v>651</v>
      </c>
      <c r="J7" s="1019"/>
      <c r="K7" s="1019"/>
      <c r="L7" s="1020"/>
      <c r="M7" s="1048">
        <f>'FORMULAR COMANDA'!P7</f>
        <v>0</v>
      </c>
      <c r="N7" s="1049"/>
      <c r="O7" s="1049"/>
      <c r="P7" s="1049"/>
      <c r="Q7" s="1050"/>
    </row>
    <row r="8" spans="1:17" ht="14.1" customHeight="1">
      <c r="A8" s="1006" t="s">
        <v>2891</v>
      </c>
      <c r="B8" s="1007"/>
      <c r="C8" s="1008"/>
      <c r="D8" s="1055">
        <f>'FORMULAR COMANDA'!F8</f>
        <v>5.0999999999999996</v>
      </c>
      <c r="E8" s="1056"/>
      <c r="F8" s="1056"/>
      <c r="G8" s="1056"/>
      <c r="H8" s="1057"/>
      <c r="I8" s="1018" t="s">
        <v>63</v>
      </c>
      <c r="J8" s="1019"/>
      <c r="K8" s="1019"/>
      <c r="L8" s="1020"/>
      <c r="M8" s="1048" t="str">
        <f>'FORMULAR COMANDA'!P8</f>
        <v>Cosmin Raileanu</v>
      </c>
      <c r="N8" s="1049"/>
      <c r="O8" s="1049"/>
      <c r="P8" s="1049"/>
      <c r="Q8" s="1050"/>
    </row>
    <row r="9" spans="1:17" ht="14.1" customHeight="1">
      <c r="A9" s="1009"/>
      <c r="B9" s="1010"/>
      <c r="C9" s="1011"/>
      <c r="D9" s="1058"/>
      <c r="E9" s="1059"/>
      <c r="F9" s="1059"/>
      <c r="G9" s="1059"/>
      <c r="H9" s="1060"/>
      <c r="I9" s="1018" t="s">
        <v>310</v>
      </c>
      <c r="J9" s="1019"/>
      <c r="K9" s="1019"/>
      <c r="L9" s="1020"/>
      <c r="M9" s="1048" t="str">
        <f>'FORMULAR COMANDA'!P9</f>
        <v>0768069555</v>
      </c>
      <c r="N9" s="1049"/>
      <c r="O9" s="1049"/>
      <c r="P9" s="1049"/>
      <c r="Q9" s="1050"/>
    </row>
    <row r="10" spans="1:17" ht="14.1" customHeight="1" thickBot="1">
      <c r="A10" s="1009"/>
      <c r="B10" s="1010"/>
      <c r="C10" s="1011"/>
      <c r="D10" s="1058"/>
      <c r="E10" s="1059"/>
      <c r="F10" s="1059"/>
      <c r="G10" s="1059"/>
      <c r="H10" s="1060"/>
      <c r="I10" s="1021" t="s">
        <v>60</v>
      </c>
      <c r="J10" s="1022"/>
      <c r="K10" s="1022"/>
      <c r="L10" s="1023"/>
      <c r="M10" s="1085" t="str">
        <f>'FORMULAR COMANDA'!P10</f>
        <v>raileanu.cosmin@gmail.com</v>
      </c>
      <c r="N10" s="1086"/>
      <c r="O10" s="1086"/>
      <c r="P10" s="1086"/>
      <c r="Q10" s="1087"/>
    </row>
    <row r="11" spans="1:17" ht="14.1" customHeight="1">
      <c r="A11" s="1009"/>
      <c r="B11" s="1010"/>
      <c r="C11" s="1011"/>
      <c r="D11" s="1058"/>
      <c r="E11" s="1059"/>
      <c r="F11" s="1059"/>
      <c r="G11" s="1059"/>
      <c r="H11" s="1060"/>
      <c r="I11" s="1015" t="s">
        <v>322</v>
      </c>
      <c r="J11" s="1016"/>
      <c r="K11" s="1016"/>
      <c r="L11" s="1017"/>
      <c r="M11" s="1299" t="str">
        <f>'FORMULAR COMANDA'!P11</f>
        <v>IND CEMA INTERNATIONAL SRL</v>
      </c>
      <c r="N11" s="1300"/>
      <c r="O11" s="1300"/>
      <c r="P11" s="1300"/>
      <c r="Q11" s="1301"/>
    </row>
    <row r="12" spans="1:17" ht="14.1" customHeight="1" thickBot="1">
      <c r="A12" s="1012"/>
      <c r="B12" s="1013"/>
      <c r="C12" s="1014"/>
      <c r="D12" s="1061"/>
      <c r="E12" s="1062"/>
      <c r="F12" s="1062"/>
      <c r="G12" s="1062"/>
      <c r="H12" s="1063"/>
      <c r="I12" s="1018" t="s">
        <v>642</v>
      </c>
      <c r="J12" s="1019"/>
      <c r="K12" s="1019"/>
      <c r="L12" s="1020"/>
      <c r="M12" s="1048" t="str">
        <f>'FORMULAR COMANDA'!P12</f>
        <v>1000002729</v>
      </c>
      <c r="N12" s="1049"/>
      <c r="O12" s="1049"/>
      <c r="P12" s="1049"/>
      <c r="Q12" s="1050"/>
    </row>
    <row r="13" spans="1:17" ht="14.1" customHeight="1">
      <c r="A13" s="1275" t="s">
        <v>327</v>
      </c>
      <c r="B13" s="789"/>
      <c r="C13" s="1276"/>
      <c r="D13" s="1076">
        <f ca="1">_OFERTA_DATA_OFERTA</f>
        <v>46058</v>
      </c>
      <c r="E13" s="1077"/>
      <c r="F13" s="1077"/>
      <c r="G13" s="1077"/>
      <c r="H13" s="1078"/>
      <c r="I13" s="1018" t="s">
        <v>63</v>
      </c>
      <c r="J13" s="1019"/>
      <c r="K13" s="1019"/>
      <c r="L13" s="1020"/>
      <c r="M13" s="1048" t="str">
        <f>'FORMULAR COMANDA'!P13</f>
        <v/>
      </c>
      <c r="N13" s="1049"/>
      <c r="O13" s="1049"/>
      <c r="P13" s="1049"/>
      <c r="Q13" s="1050"/>
    </row>
    <row r="14" spans="1:17" ht="14.1" customHeight="1" thickBot="1">
      <c r="A14" s="1296" t="s">
        <v>326</v>
      </c>
      <c r="B14" s="1297"/>
      <c r="C14" s="1298"/>
      <c r="D14" s="1089">
        <f>_OFERTA_NUMAR_OFERTA</f>
        <v>0</v>
      </c>
      <c r="E14" s="1090"/>
      <c r="F14" s="1090"/>
      <c r="G14" s="1090"/>
      <c r="H14" s="1091"/>
      <c r="I14" s="1018" t="s">
        <v>310</v>
      </c>
      <c r="J14" s="1019"/>
      <c r="K14" s="1019"/>
      <c r="L14" s="1020"/>
      <c r="M14" s="1048">
        <f>'FORMULAR COMANDA'!P14</f>
        <v>0</v>
      </c>
      <c r="N14" s="1049"/>
      <c r="O14" s="1049"/>
      <c r="P14" s="1049"/>
      <c r="Q14" s="1050"/>
    </row>
    <row r="15" spans="1:17" ht="15" thickBot="1">
      <c r="A15" s="1302"/>
      <c r="B15" s="1303"/>
      <c r="C15" s="1303"/>
      <c r="D15" s="1303"/>
      <c r="E15" s="1303"/>
      <c r="F15" s="1303"/>
      <c r="G15" s="1303"/>
      <c r="H15" s="1304"/>
      <c r="I15" s="1021" t="s">
        <v>60</v>
      </c>
      <c r="J15" s="1022"/>
      <c r="K15" s="1022"/>
      <c r="L15" s="1023"/>
      <c r="M15" s="1085" t="str">
        <f>'FORMULAR COMANDA'!P15</f>
        <v>elena.tatu@vindem-ieftin.ro</v>
      </c>
      <c r="N15" s="1086"/>
      <c r="O15" s="1086"/>
      <c r="P15" s="1086"/>
      <c r="Q15" s="1087"/>
    </row>
    <row r="16" spans="1:17">
      <c r="A16" s="1305"/>
      <c r="B16" s="1306"/>
      <c r="C16" s="1306"/>
      <c r="D16" s="1306"/>
      <c r="E16" s="1306"/>
      <c r="F16" s="1306"/>
      <c r="G16" s="1306"/>
      <c r="H16" s="1307"/>
      <c r="I16" s="1042" t="s">
        <v>648</v>
      </c>
      <c r="J16" s="1043"/>
      <c r="K16" s="1043"/>
      <c r="L16" s="1044"/>
      <c r="M16" s="1299">
        <f>'FORMULAR COMANDA'!P16</f>
        <v>0</v>
      </c>
      <c r="N16" s="1300"/>
      <c r="O16" s="1300"/>
      <c r="P16" s="1300"/>
      <c r="Q16" s="1301"/>
    </row>
    <row r="17" spans="1:23">
      <c r="A17" s="1305"/>
      <c r="B17" s="1306"/>
      <c r="C17" s="1306"/>
      <c r="D17" s="1306"/>
      <c r="E17" s="1306"/>
      <c r="F17" s="1306"/>
      <c r="G17" s="1306"/>
      <c r="H17" s="1307"/>
      <c r="I17" s="1018" t="s">
        <v>649</v>
      </c>
      <c r="J17" s="1019"/>
      <c r="K17" s="1019"/>
      <c r="L17" s="1020"/>
      <c r="M17" s="1048">
        <f>'FORMULAR COMANDA'!P17</f>
        <v>0</v>
      </c>
      <c r="N17" s="1049"/>
      <c r="O17" s="1049"/>
      <c r="P17" s="1049"/>
      <c r="Q17" s="1050"/>
    </row>
    <row r="18" spans="1:23" ht="15" thickBot="1">
      <c r="A18" s="1308"/>
      <c r="B18" s="1309"/>
      <c r="C18" s="1309"/>
      <c r="D18" s="1309"/>
      <c r="E18" s="1309"/>
      <c r="F18" s="1309"/>
      <c r="G18" s="1309"/>
      <c r="H18" s="1310"/>
      <c r="I18" s="1095" t="s">
        <v>119</v>
      </c>
      <c r="J18" s="1096"/>
      <c r="K18" s="1096"/>
      <c r="L18" s="1311"/>
      <c r="M18" s="1085">
        <f>'FORMULAR COMANDA'!P18</f>
        <v>0</v>
      </c>
      <c r="N18" s="1086"/>
      <c r="O18" s="1086"/>
      <c r="P18" s="1086"/>
      <c r="Q18" s="1087"/>
    </row>
    <row r="19" spans="1:23" ht="15" hidden="1" thickBot="1"/>
    <row r="20" spans="1:23" ht="15" customHeight="1" thickBot="1">
      <c r="A20" s="537" t="s">
        <v>381</v>
      </c>
      <c r="B20" s="1384" t="s">
        <v>226</v>
      </c>
      <c r="C20" s="1386"/>
      <c r="D20" s="1386"/>
      <c r="E20" s="1385"/>
      <c r="F20" s="1384" t="s">
        <v>2840</v>
      </c>
      <c r="G20" s="1385"/>
      <c r="H20" s="537" t="s">
        <v>2839</v>
      </c>
      <c r="I20" s="537" t="s">
        <v>76</v>
      </c>
      <c r="J20" s="1384" t="s">
        <v>2923</v>
      </c>
      <c r="K20" s="1385"/>
      <c r="L20" s="537" t="s">
        <v>2924</v>
      </c>
      <c r="M20" s="1384" t="s">
        <v>2930</v>
      </c>
      <c r="N20" s="1385"/>
      <c r="O20" s="537" t="s">
        <v>2925</v>
      </c>
      <c r="P20" s="1393" t="s">
        <v>2931</v>
      </c>
      <c r="Q20" s="1393"/>
      <c r="T20" s="688" t="s">
        <v>27739</v>
      </c>
      <c r="U20" s="689" t="s">
        <v>27738</v>
      </c>
      <c r="V20" s="689" t="s">
        <v>27740</v>
      </c>
      <c r="W20" s="690" t="s">
        <v>5</v>
      </c>
    </row>
    <row r="21" spans="1:23" ht="14.25" customHeight="1" thickBot="1">
      <c r="A21" s="548"/>
      <c r="B21" s="1387"/>
      <c r="C21" s="1388"/>
      <c r="D21" s="1388"/>
      <c r="E21" s="1389"/>
      <c r="F21" s="1394"/>
      <c r="G21" s="1394"/>
      <c r="H21" s="548"/>
      <c r="I21" s="549"/>
      <c r="J21" s="1376"/>
      <c r="K21" s="1377"/>
      <c r="L21" s="550"/>
      <c r="M21" s="1379">
        <f>J21*L21</f>
        <v>0</v>
      </c>
      <c r="N21" s="1380"/>
      <c r="O21" s="536">
        <f>SPML(B21,F21,I21,H21)</f>
        <v>0</v>
      </c>
      <c r="P21" s="1378">
        <f>M21*O21</f>
        <v>0</v>
      </c>
      <c r="Q21" s="1378"/>
      <c r="R21" s="1" t="e">
        <f>VLOOKUP(B21,SetariOferta!BA$2:BB$26,2,FALSE)</f>
        <v>#N/A</v>
      </c>
      <c r="T21" s="394" t="s">
        <v>429</v>
      </c>
      <c r="U21" s="57">
        <v>1</v>
      </c>
      <c r="V21" s="57">
        <v>50</v>
      </c>
      <c r="W21" s="691" t="s">
        <v>3</v>
      </c>
    </row>
    <row r="22" spans="1:23" ht="14.25" customHeight="1" thickBot="1">
      <c r="A22" s="548"/>
      <c r="B22" s="1390"/>
      <c r="C22" s="1391"/>
      <c r="D22" s="1391"/>
      <c r="E22" s="1392"/>
      <c r="F22" s="1394"/>
      <c r="G22" s="1394"/>
      <c r="H22" s="548"/>
      <c r="I22" s="549"/>
      <c r="J22" s="1376"/>
      <c r="K22" s="1377"/>
      <c r="L22" s="550"/>
      <c r="M22" s="1379">
        <f t="shared" ref="M22:M26" si="0">J22*L22</f>
        <v>0</v>
      </c>
      <c r="N22" s="1380"/>
      <c r="O22" s="536">
        <f>SPML(B22,F22,I22,H22)</f>
        <v>0</v>
      </c>
      <c r="P22" s="1378">
        <f>M22*O22</f>
        <v>0</v>
      </c>
      <c r="Q22" s="1378"/>
      <c r="R22" s="1" t="e">
        <f>VLOOKUP(B22,SetariOferta!BA$2:BB$26,2,FALSE)</f>
        <v>#N/A</v>
      </c>
      <c r="T22" s="394" t="s">
        <v>430</v>
      </c>
      <c r="U22" s="57">
        <v>51</v>
      </c>
      <c r="V22" s="57">
        <v>100</v>
      </c>
      <c r="W22" s="691" t="s">
        <v>3</v>
      </c>
    </row>
    <row r="23" spans="1:23" ht="14.25" customHeight="1" thickBot="1">
      <c r="A23" s="548"/>
      <c r="B23" s="1387"/>
      <c r="C23" s="1388"/>
      <c r="D23" s="1388"/>
      <c r="E23" s="1389"/>
      <c r="F23" s="1394"/>
      <c r="G23" s="1394"/>
      <c r="H23" s="548"/>
      <c r="I23" s="549"/>
      <c r="J23" s="1376"/>
      <c r="K23" s="1377"/>
      <c r="L23" s="550"/>
      <c r="M23" s="1379">
        <f t="shared" ref="M23" si="1">J23*L23</f>
        <v>0</v>
      </c>
      <c r="N23" s="1380"/>
      <c r="O23" s="536">
        <f>SPML(B23,F23,I23,H23)</f>
        <v>0</v>
      </c>
      <c r="P23" s="1378">
        <f t="shared" ref="P23:P26" si="2">M23*O23</f>
        <v>0</v>
      </c>
      <c r="Q23" s="1378"/>
      <c r="R23" s="1" t="e">
        <f>VLOOKUP(B23,SetariOferta!BA$2:BB$26,2,FALSE)</f>
        <v>#N/A</v>
      </c>
      <c r="T23" s="394" t="s">
        <v>431</v>
      </c>
      <c r="U23" s="57">
        <v>101</v>
      </c>
      <c r="V23" s="57">
        <v>150</v>
      </c>
      <c r="W23" s="691" t="s">
        <v>3</v>
      </c>
    </row>
    <row r="24" spans="1:23" ht="14.25" customHeight="1" thickBot="1">
      <c r="A24" s="548"/>
      <c r="B24" s="1387"/>
      <c r="C24" s="1388"/>
      <c r="D24" s="1388"/>
      <c r="E24" s="1389"/>
      <c r="F24" s="1394"/>
      <c r="G24" s="1394"/>
      <c r="H24" s="548"/>
      <c r="I24" s="549"/>
      <c r="J24" s="1376"/>
      <c r="K24" s="1377"/>
      <c r="L24" s="550"/>
      <c r="M24" s="1379">
        <f t="shared" si="0"/>
        <v>0</v>
      </c>
      <c r="N24" s="1380"/>
      <c r="O24" s="536">
        <f>SPML(B24,F24,I24,H24)</f>
        <v>0</v>
      </c>
      <c r="P24" s="1378">
        <f t="shared" si="2"/>
        <v>0</v>
      </c>
      <c r="Q24" s="1378"/>
      <c r="R24" s="1" t="e">
        <f>VLOOKUP(B24,SetariOferta!BA$2:BB$26,2,FALSE)</f>
        <v>#N/A</v>
      </c>
      <c r="T24" s="394" t="s">
        <v>432</v>
      </c>
      <c r="U24" s="57">
        <v>151</v>
      </c>
      <c r="V24" s="57">
        <v>200</v>
      </c>
      <c r="W24" s="691" t="s">
        <v>3</v>
      </c>
    </row>
    <row r="25" spans="1:23" ht="14.25" customHeight="1" thickBot="1">
      <c r="A25" s="548"/>
      <c r="B25" s="1387"/>
      <c r="C25" s="1388"/>
      <c r="D25" s="1388"/>
      <c r="E25" s="1389"/>
      <c r="F25" s="1394"/>
      <c r="G25" s="1394"/>
      <c r="H25" s="548"/>
      <c r="I25" s="549"/>
      <c r="J25" s="1376"/>
      <c r="K25" s="1377"/>
      <c r="L25" s="550"/>
      <c r="M25" s="1379">
        <f t="shared" si="0"/>
        <v>0</v>
      </c>
      <c r="N25" s="1380"/>
      <c r="O25" s="536">
        <f t="shared" ref="O25:O26" si="3">SPML(B25,F25,I25,H25)</f>
        <v>0</v>
      </c>
      <c r="P25" s="1378">
        <f t="shared" si="2"/>
        <v>0</v>
      </c>
      <c r="Q25" s="1378"/>
      <c r="R25" s="1" t="e">
        <f>VLOOKUP(B25,SetariOferta!BA$2:BB$26,2,FALSE)</f>
        <v>#N/A</v>
      </c>
      <c r="T25" s="394" t="s">
        <v>433</v>
      </c>
      <c r="U25" s="57">
        <v>201</v>
      </c>
      <c r="V25" s="57">
        <v>250</v>
      </c>
      <c r="W25" s="691" t="s">
        <v>3</v>
      </c>
    </row>
    <row r="26" spans="1:23" ht="14.25" customHeight="1" thickBot="1">
      <c r="A26" s="548"/>
      <c r="B26" s="1387"/>
      <c r="C26" s="1388"/>
      <c r="D26" s="1388"/>
      <c r="E26" s="1389"/>
      <c r="F26" s="1394"/>
      <c r="G26" s="1394"/>
      <c r="H26" s="548"/>
      <c r="I26" s="549"/>
      <c r="J26" s="1376"/>
      <c r="K26" s="1377"/>
      <c r="L26" s="550"/>
      <c r="M26" s="1379">
        <f t="shared" si="0"/>
        <v>0</v>
      </c>
      <c r="N26" s="1380"/>
      <c r="O26" s="536">
        <f t="shared" si="3"/>
        <v>0</v>
      </c>
      <c r="P26" s="1378">
        <f t="shared" si="2"/>
        <v>0</v>
      </c>
      <c r="Q26" s="1378"/>
      <c r="R26" s="1" t="e">
        <f>VLOOKUP(B26,SetariOferta!BA$2:BB$26,2,FALSE)</f>
        <v>#N/A</v>
      </c>
      <c r="T26" s="394" t="s">
        <v>434</v>
      </c>
      <c r="U26" s="57">
        <v>251</v>
      </c>
      <c r="V26" s="57">
        <v>300</v>
      </c>
      <c r="W26" s="691" t="s">
        <v>3</v>
      </c>
    </row>
    <row r="27" spans="1:23" ht="14.25" customHeight="1" thickBot="1">
      <c r="A27" s="548"/>
      <c r="B27" s="1387"/>
      <c r="C27" s="1388"/>
      <c r="D27" s="1388"/>
      <c r="E27" s="1389"/>
      <c r="F27" s="1394"/>
      <c r="G27" s="1394"/>
      <c r="H27" s="548"/>
      <c r="I27" s="549"/>
      <c r="J27" s="1376"/>
      <c r="K27" s="1377"/>
      <c r="L27" s="550"/>
      <c r="M27" s="1379">
        <f t="shared" ref="M27:M55" si="4">J27*L27</f>
        <v>0</v>
      </c>
      <c r="N27" s="1380"/>
      <c r="O27" s="536">
        <f t="shared" ref="O27:O55" si="5">SPML(B27,F27,I27,H27)</f>
        <v>0</v>
      </c>
      <c r="P27" s="1378">
        <f t="shared" ref="P27:P55" si="6">M27*O27</f>
        <v>0</v>
      </c>
      <c r="Q27" s="1378"/>
      <c r="R27" s="1" t="e">
        <f>VLOOKUP(B27,SetariOferta!BA$2:BB$26,2,FALSE)</f>
        <v>#N/A</v>
      </c>
      <c r="T27" s="394" t="s">
        <v>435</v>
      </c>
      <c r="U27" s="57">
        <v>301</v>
      </c>
      <c r="V27" s="57">
        <v>350</v>
      </c>
      <c r="W27" s="691" t="s">
        <v>3</v>
      </c>
    </row>
    <row r="28" spans="1:23" ht="14.25" customHeight="1" thickBot="1">
      <c r="A28" s="548"/>
      <c r="B28" s="1387"/>
      <c r="C28" s="1388"/>
      <c r="D28" s="1388"/>
      <c r="E28" s="1389"/>
      <c r="F28" s="1394"/>
      <c r="G28" s="1394"/>
      <c r="H28" s="548"/>
      <c r="I28" s="549"/>
      <c r="J28" s="1376"/>
      <c r="K28" s="1377"/>
      <c r="L28" s="550"/>
      <c r="M28" s="1379">
        <f t="shared" si="4"/>
        <v>0</v>
      </c>
      <c r="N28" s="1380"/>
      <c r="O28" s="536">
        <f t="shared" si="5"/>
        <v>0</v>
      </c>
      <c r="P28" s="1378">
        <f t="shared" si="6"/>
        <v>0</v>
      </c>
      <c r="Q28" s="1378"/>
      <c r="R28" s="1" t="e">
        <f>VLOOKUP(B28,SetariOferta!BA$2:BB$26,2,FALSE)</f>
        <v>#N/A</v>
      </c>
      <c r="T28" s="394" t="s">
        <v>436</v>
      </c>
      <c r="U28" s="57">
        <v>351</v>
      </c>
      <c r="V28" s="57">
        <v>400</v>
      </c>
      <c r="W28" s="691" t="s">
        <v>3</v>
      </c>
    </row>
    <row r="29" spans="1:23" ht="14.25" customHeight="1" thickBot="1">
      <c r="A29" s="548"/>
      <c r="B29" s="1387"/>
      <c r="C29" s="1388"/>
      <c r="D29" s="1388"/>
      <c r="E29" s="1389"/>
      <c r="F29" s="1394"/>
      <c r="G29" s="1394"/>
      <c r="H29" s="548"/>
      <c r="I29" s="549"/>
      <c r="J29" s="1376"/>
      <c r="K29" s="1377"/>
      <c r="L29" s="550"/>
      <c r="M29" s="1379">
        <f t="shared" si="4"/>
        <v>0</v>
      </c>
      <c r="N29" s="1380"/>
      <c r="O29" s="536">
        <f t="shared" si="5"/>
        <v>0</v>
      </c>
      <c r="P29" s="1378">
        <f t="shared" si="6"/>
        <v>0</v>
      </c>
      <c r="Q29" s="1378"/>
      <c r="R29" s="1" t="e">
        <f>VLOOKUP(B29,SetariOferta!BA$2:BB$26,2,FALSE)</f>
        <v>#N/A</v>
      </c>
      <c r="T29" s="394" t="s">
        <v>437</v>
      </c>
      <c r="U29" s="57">
        <v>401</v>
      </c>
      <c r="V29" s="57">
        <v>450</v>
      </c>
      <c r="W29" s="691" t="s">
        <v>3</v>
      </c>
    </row>
    <row r="30" spans="1:23" ht="14.25" customHeight="1" thickBot="1">
      <c r="A30" s="548"/>
      <c r="B30" s="1387"/>
      <c r="C30" s="1388"/>
      <c r="D30" s="1388"/>
      <c r="E30" s="1389"/>
      <c r="F30" s="1387"/>
      <c r="G30" s="1389"/>
      <c r="H30" s="548"/>
      <c r="I30" s="549"/>
      <c r="J30" s="1376"/>
      <c r="K30" s="1377"/>
      <c r="L30" s="550"/>
      <c r="M30" s="1379">
        <f t="shared" si="4"/>
        <v>0</v>
      </c>
      <c r="N30" s="1380"/>
      <c r="O30" s="536">
        <f>SPML(B30,F30,I30,H30)</f>
        <v>0</v>
      </c>
      <c r="P30" s="1378">
        <f t="shared" si="6"/>
        <v>0</v>
      </c>
      <c r="Q30" s="1378"/>
      <c r="R30" s="1" t="e">
        <f>VLOOKUP(B30,SetariOferta!BA$2:BB$26,2,FALSE)</f>
        <v>#N/A</v>
      </c>
      <c r="T30" s="394" t="s">
        <v>438</v>
      </c>
      <c r="U30" s="57">
        <v>451</v>
      </c>
      <c r="V30" s="57">
        <v>500</v>
      </c>
      <c r="W30" s="691" t="s">
        <v>3</v>
      </c>
    </row>
    <row r="31" spans="1:23" ht="14.25" customHeight="1" thickBot="1">
      <c r="A31" s="548"/>
      <c r="B31" s="1387"/>
      <c r="C31" s="1388"/>
      <c r="D31" s="1388"/>
      <c r="E31" s="1389"/>
      <c r="F31" s="1394"/>
      <c r="G31" s="1394"/>
      <c r="H31" s="548"/>
      <c r="I31" s="549"/>
      <c r="J31" s="1376"/>
      <c r="K31" s="1377"/>
      <c r="L31" s="550"/>
      <c r="M31" s="1379">
        <f t="shared" si="4"/>
        <v>0</v>
      </c>
      <c r="N31" s="1380"/>
      <c r="O31" s="536">
        <f t="shared" si="5"/>
        <v>0</v>
      </c>
      <c r="P31" s="1378">
        <f t="shared" si="6"/>
        <v>0</v>
      </c>
      <c r="Q31" s="1378"/>
      <c r="R31" s="1" t="e">
        <f>VLOOKUP(B31,SetariOferta!BA$2:BB$26,2,FALSE)</f>
        <v>#N/A</v>
      </c>
      <c r="T31" s="394" t="s">
        <v>439</v>
      </c>
      <c r="U31" s="57">
        <v>501</v>
      </c>
      <c r="V31" s="57">
        <v>550</v>
      </c>
      <c r="W31" s="691" t="s">
        <v>3</v>
      </c>
    </row>
    <row r="32" spans="1:23" ht="14.25" customHeight="1" thickBot="1">
      <c r="A32" s="548"/>
      <c r="B32" s="1387"/>
      <c r="C32" s="1388"/>
      <c r="D32" s="1388"/>
      <c r="E32" s="1389"/>
      <c r="F32" s="1394"/>
      <c r="G32" s="1394"/>
      <c r="H32" s="548"/>
      <c r="I32" s="549"/>
      <c r="J32" s="1376"/>
      <c r="K32" s="1377"/>
      <c r="L32" s="550"/>
      <c r="M32" s="1379">
        <f t="shared" si="4"/>
        <v>0</v>
      </c>
      <c r="N32" s="1380"/>
      <c r="O32" s="536">
        <f t="shared" si="5"/>
        <v>0</v>
      </c>
      <c r="P32" s="1378">
        <f t="shared" si="6"/>
        <v>0</v>
      </c>
      <c r="Q32" s="1378"/>
      <c r="R32" s="1" t="e">
        <f>VLOOKUP(B32,SetariOferta!BA$2:BB$26,2,FALSE)</f>
        <v>#N/A</v>
      </c>
      <c r="T32" s="394" t="s">
        <v>440</v>
      </c>
      <c r="U32" s="57">
        <v>551</v>
      </c>
      <c r="V32" s="57">
        <v>600</v>
      </c>
      <c r="W32" s="691" t="s">
        <v>3</v>
      </c>
    </row>
    <row r="33" spans="1:23" ht="14.25" customHeight="1" thickBot="1">
      <c r="A33" s="548"/>
      <c r="B33" s="1387"/>
      <c r="C33" s="1388"/>
      <c r="D33" s="1388"/>
      <c r="E33" s="1389"/>
      <c r="F33" s="1394"/>
      <c r="G33" s="1394"/>
      <c r="H33" s="548"/>
      <c r="I33" s="549"/>
      <c r="J33" s="1376"/>
      <c r="K33" s="1377"/>
      <c r="L33" s="550"/>
      <c r="M33" s="1379">
        <f t="shared" si="4"/>
        <v>0</v>
      </c>
      <c r="N33" s="1380"/>
      <c r="O33" s="536">
        <f t="shared" si="5"/>
        <v>0</v>
      </c>
      <c r="P33" s="1378">
        <f t="shared" si="6"/>
        <v>0</v>
      </c>
      <c r="Q33" s="1378"/>
      <c r="R33" s="1" t="e">
        <f>VLOOKUP(B33,SetariOferta!BA$2:BB$26,2,FALSE)</f>
        <v>#N/A</v>
      </c>
      <c r="T33" s="394" t="s">
        <v>441</v>
      </c>
      <c r="U33" s="57">
        <v>601</v>
      </c>
      <c r="V33" s="57">
        <v>650</v>
      </c>
      <c r="W33" s="691" t="s">
        <v>3</v>
      </c>
    </row>
    <row r="34" spans="1:23" ht="14.25" customHeight="1" thickBot="1">
      <c r="A34" s="548"/>
      <c r="B34" s="1387"/>
      <c r="C34" s="1388"/>
      <c r="D34" s="1388"/>
      <c r="E34" s="1389"/>
      <c r="F34" s="1394"/>
      <c r="G34" s="1394"/>
      <c r="H34" s="548"/>
      <c r="I34" s="549"/>
      <c r="J34" s="1376"/>
      <c r="K34" s="1377"/>
      <c r="L34" s="550"/>
      <c r="M34" s="1379">
        <f t="shared" si="4"/>
        <v>0</v>
      </c>
      <c r="N34" s="1380"/>
      <c r="O34" s="536">
        <f t="shared" si="5"/>
        <v>0</v>
      </c>
      <c r="P34" s="1378">
        <f t="shared" si="6"/>
        <v>0</v>
      </c>
      <c r="Q34" s="1378"/>
      <c r="R34" s="1" t="e">
        <f>VLOOKUP(B34,SetariOferta!BA$2:BB$26,2,FALSE)</f>
        <v>#N/A</v>
      </c>
      <c r="T34" s="394" t="s">
        <v>442</v>
      </c>
      <c r="U34" s="57">
        <v>651</v>
      </c>
      <c r="V34" s="57">
        <v>700</v>
      </c>
      <c r="W34" s="691" t="s">
        <v>3</v>
      </c>
    </row>
    <row r="35" spans="1:23" ht="14.25" customHeight="1" thickBot="1">
      <c r="A35" s="548"/>
      <c r="B35" s="1387"/>
      <c r="C35" s="1388"/>
      <c r="D35" s="1388"/>
      <c r="E35" s="1389"/>
      <c r="F35" s="1394"/>
      <c r="G35" s="1394"/>
      <c r="H35" s="548"/>
      <c r="I35" s="549"/>
      <c r="J35" s="1376"/>
      <c r="K35" s="1377"/>
      <c r="L35" s="550"/>
      <c r="M35" s="1379">
        <f t="shared" si="4"/>
        <v>0</v>
      </c>
      <c r="N35" s="1380"/>
      <c r="O35" s="536">
        <f t="shared" si="5"/>
        <v>0</v>
      </c>
      <c r="P35" s="1378">
        <f t="shared" si="6"/>
        <v>0</v>
      </c>
      <c r="Q35" s="1378"/>
      <c r="R35" s="1" t="e">
        <f>VLOOKUP(B35,SetariOferta!BA$2:BB$26,2,FALSE)</f>
        <v>#N/A</v>
      </c>
      <c r="T35" s="394" t="s">
        <v>443</v>
      </c>
      <c r="U35" s="57">
        <v>701</v>
      </c>
      <c r="V35" s="57">
        <v>750</v>
      </c>
      <c r="W35" s="691" t="s">
        <v>3</v>
      </c>
    </row>
    <row r="36" spans="1:23" ht="14.25" customHeight="1" thickBot="1">
      <c r="A36" s="548"/>
      <c r="B36" s="1387"/>
      <c r="C36" s="1388"/>
      <c r="D36" s="1388"/>
      <c r="E36" s="1389"/>
      <c r="F36" s="1394"/>
      <c r="G36" s="1394"/>
      <c r="H36" s="548"/>
      <c r="I36" s="549"/>
      <c r="J36" s="1376"/>
      <c r="K36" s="1377"/>
      <c r="L36" s="550"/>
      <c r="M36" s="1379">
        <f t="shared" si="4"/>
        <v>0</v>
      </c>
      <c r="N36" s="1380"/>
      <c r="O36" s="536">
        <f t="shared" si="5"/>
        <v>0</v>
      </c>
      <c r="P36" s="1378">
        <f t="shared" si="6"/>
        <v>0</v>
      </c>
      <c r="Q36" s="1378"/>
      <c r="R36" s="1" t="e">
        <f>VLOOKUP(B36,SetariOferta!BA$2:BB$26,2,FALSE)</f>
        <v>#N/A</v>
      </c>
      <c r="T36" s="394" t="s">
        <v>444</v>
      </c>
      <c r="U36" s="57">
        <v>751</v>
      </c>
      <c r="V36" s="57">
        <v>800</v>
      </c>
      <c r="W36" s="691" t="s">
        <v>3</v>
      </c>
    </row>
    <row r="37" spans="1:23" ht="14.25" customHeight="1" thickBot="1">
      <c r="A37" s="548"/>
      <c r="B37" s="1387"/>
      <c r="C37" s="1388"/>
      <c r="D37" s="1388"/>
      <c r="E37" s="1389"/>
      <c r="F37" s="1394"/>
      <c r="G37" s="1394"/>
      <c r="H37" s="548"/>
      <c r="I37" s="549"/>
      <c r="J37" s="1376"/>
      <c r="K37" s="1377"/>
      <c r="L37" s="550"/>
      <c r="M37" s="1379">
        <f t="shared" si="4"/>
        <v>0</v>
      </c>
      <c r="N37" s="1380"/>
      <c r="O37" s="536">
        <f t="shared" si="5"/>
        <v>0</v>
      </c>
      <c r="P37" s="1378">
        <f t="shared" si="6"/>
        <v>0</v>
      </c>
      <c r="Q37" s="1378"/>
      <c r="R37" s="1" t="e">
        <f>VLOOKUP(B37,SetariOferta!BA$2:BB$26,2,FALSE)</f>
        <v>#N/A</v>
      </c>
      <c r="T37" s="394" t="s">
        <v>445</v>
      </c>
      <c r="U37" s="57">
        <v>801</v>
      </c>
      <c r="V37" s="57">
        <v>850</v>
      </c>
      <c r="W37" s="691" t="s">
        <v>3</v>
      </c>
    </row>
    <row r="38" spans="1:23" ht="14.25" customHeight="1" thickBot="1">
      <c r="A38" s="548"/>
      <c r="B38" s="1387"/>
      <c r="C38" s="1388"/>
      <c r="D38" s="1388"/>
      <c r="E38" s="1389"/>
      <c r="F38" s="1394"/>
      <c r="G38" s="1394"/>
      <c r="H38" s="548"/>
      <c r="I38" s="549"/>
      <c r="J38" s="1376"/>
      <c r="K38" s="1377"/>
      <c r="L38" s="550"/>
      <c r="M38" s="1379">
        <f t="shared" si="4"/>
        <v>0</v>
      </c>
      <c r="N38" s="1380"/>
      <c r="O38" s="536">
        <f t="shared" si="5"/>
        <v>0</v>
      </c>
      <c r="P38" s="1378">
        <f t="shared" si="6"/>
        <v>0</v>
      </c>
      <c r="Q38" s="1378"/>
      <c r="R38" s="1" t="e">
        <f>VLOOKUP(B38,SetariOferta!BA$2:BB$26,2,FALSE)</f>
        <v>#N/A</v>
      </c>
      <c r="T38" s="394" t="s">
        <v>446</v>
      </c>
      <c r="U38" s="57">
        <v>851</v>
      </c>
      <c r="V38" s="57">
        <v>900</v>
      </c>
      <c r="W38" s="691" t="s">
        <v>3</v>
      </c>
    </row>
    <row r="39" spans="1:23" ht="14.25" customHeight="1" thickBot="1">
      <c r="A39" s="548"/>
      <c r="B39" s="1387"/>
      <c r="C39" s="1388"/>
      <c r="D39" s="1388"/>
      <c r="E39" s="1389"/>
      <c r="F39" s="1394"/>
      <c r="G39" s="1394"/>
      <c r="H39" s="548"/>
      <c r="I39" s="549"/>
      <c r="J39" s="1376"/>
      <c r="K39" s="1377"/>
      <c r="L39" s="550"/>
      <c r="M39" s="1379">
        <f>J39*L39</f>
        <v>0</v>
      </c>
      <c r="N39" s="1380"/>
      <c r="O39" s="536">
        <f t="shared" si="5"/>
        <v>0</v>
      </c>
      <c r="P39" s="1378">
        <f t="shared" si="6"/>
        <v>0</v>
      </c>
      <c r="Q39" s="1378"/>
      <c r="R39" s="1" t="e">
        <f>VLOOKUP(B39,SetariOferta!BA$2:BB$26,2,FALSE)</f>
        <v>#N/A</v>
      </c>
      <c r="T39" s="394" t="s">
        <v>447</v>
      </c>
      <c r="U39" s="57">
        <v>901</v>
      </c>
      <c r="V39" s="57">
        <v>950</v>
      </c>
      <c r="W39" s="691" t="s">
        <v>3</v>
      </c>
    </row>
    <row r="40" spans="1:23" ht="14.25" customHeight="1" thickBot="1">
      <c r="A40" s="548"/>
      <c r="B40" s="1387"/>
      <c r="C40" s="1388"/>
      <c r="D40" s="1388"/>
      <c r="E40" s="1389"/>
      <c r="F40" s="1387"/>
      <c r="G40" s="1389"/>
      <c r="H40" s="548"/>
      <c r="I40" s="549"/>
      <c r="J40" s="1376"/>
      <c r="K40" s="1377"/>
      <c r="L40" s="550"/>
      <c r="M40" s="1379">
        <f t="shared" ref="M40:M54" si="7">J40*L40</f>
        <v>0</v>
      </c>
      <c r="N40" s="1380"/>
      <c r="O40" s="536">
        <f t="shared" si="5"/>
        <v>0</v>
      </c>
      <c r="P40" s="1378">
        <f t="shared" ref="P40:P54" si="8">M40*O40</f>
        <v>0</v>
      </c>
      <c r="Q40" s="1378"/>
      <c r="R40" s="1" t="e">
        <f>VLOOKUP(B40,SetariOferta!BA$2:BB$26,2,FALSE)</f>
        <v>#N/A</v>
      </c>
      <c r="T40" s="394" t="s">
        <v>448</v>
      </c>
      <c r="U40" s="57">
        <v>951</v>
      </c>
      <c r="V40" s="57">
        <v>1000</v>
      </c>
      <c r="W40" s="691" t="s">
        <v>3</v>
      </c>
    </row>
    <row r="41" spans="1:23" ht="14.25" customHeight="1" thickBot="1">
      <c r="A41" s="548"/>
      <c r="B41" s="1387"/>
      <c r="C41" s="1388"/>
      <c r="D41" s="1388"/>
      <c r="E41" s="1389"/>
      <c r="F41" s="1387"/>
      <c r="G41" s="1389"/>
      <c r="H41" s="548"/>
      <c r="I41" s="549"/>
      <c r="J41" s="1376"/>
      <c r="K41" s="1377"/>
      <c r="L41" s="550"/>
      <c r="M41" s="1379">
        <f t="shared" si="7"/>
        <v>0</v>
      </c>
      <c r="N41" s="1380"/>
      <c r="O41" s="536">
        <f t="shared" si="5"/>
        <v>0</v>
      </c>
      <c r="P41" s="1378">
        <f t="shared" si="8"/>
        <v>0</v>
      </c>
      <c r="Q41" s="1378"/>
      <c r="R41" s="1" t="e">
        <f>VLOOKUP(B41,SetariOferta!BA$2:BB$26,2,FALSE)</f>
        <v>#N/A</v>
      </c>
      <c r="T41" s="394" t="s">
        <v>449</v>
      </c>
      <c r="U41" s="57">
        <v>1001</v>
      </c>
      <c r="V41" s="57">
        <v>1050</v>
      </c>
      <c r="W41" s="691" t="s">
        <v>3</v>
      </c>
    </row>
    <row r="42" spans="1:23" ht="14.25" customHeight="1" thickBot="1">
      <c r="A42" s="548"/>
      <c r="B42" s="1387"/>
      <c r="C42" s="1388"/>
      <c r="D42" s="1388"/>
      <c r="E42" s="1389"/>
      <c r="F42" s="1394"/>
      <c r="G42" s="1394"/>
      <c r="H42" s="548"/>
      <c r="I42" s="549"/>
      <c r="J42" s="1376"/>
      <c r="K42" s="1377"/>
      <c r="L42" s="550"/>
      <c r="M42" s="1379">
        <f t="shared" si="7"/>
        <v>0</v>
      </c>
      <c r="N42" s="1380"/>
      <c r="O42" s="536">
        <f t="shared" si="5"/>
        <v>0</v>
      </c>
      <c r="P42" s="1378">
        <f t="shared" si="8"/>
        <v>0</v>
      </c>
      <c r="Q42" s="1378"/>
      <c r="R42" s="1" t="e">
        <f>VLOOKUP(B42,SetariOferta!BA$2:BB$26,2,FALSE)</f>
        <v>#N/A</v>
      </c>
      <c r="T42" s="394" t="s">
        <v>450</v>
      </c>
      <c r="U42" s="57">
        <v>1051</v>
      </c>
      <c r="V42" s="57">
        <v>1100</v>
      </c>
      <c r="W42" s="691" t="s">
        <v>3</v>
      </c>
    </row>
    <row r="43" spans="1:23" ht="14.25" customHeight="1" thickBot="1">
      <c r="A43" s="548"/>
      <c r="B43" s="1387"/>
      <c r="C43" s="1388"/>
      <c r="D43" s="1388"/>
      <c r="E43" s="1389"/>
      <c r="F43" s="1394"/>
      <c r="G43" s="1394"/>
      <c r="H43" s="548"/>
      <c r="I43" s="549"/>
      <c r="J43" s="1376"/>
      <c r="K43" s="1377"/>
      <c r="L43" s="550"/>
      <c r="M43" s="1379">
        <f t="shared" si="7"/>
        <v>0</v>
      </c>
      <c r="N43" s="1380"/>
      <c r="O43" s="536">
        <f t="shared" si="5"/>
        <v>0</v>
      </c>
      <c r="P43" s="1378">
        <f t="shared" si="8"/>
        <v>0</v>
      </c>
      <c r="Q43" s="1378"/>
      <c r="R43" s="1" t="e">
        <f>VLOOKUP(B43,SetariOferta!BA$2:BB$26,2,FALSE)</f>
        <v>#N/A</v>
      </c>
      <c r="T43" s="394" t="s">
        <v>451</v>
      </c>
      <c r="U43" s="57">
        <v>1101</v>
      </c>
      <c r="V43" s="57">
        <v>1150</v>
      </c>
      <c r="W43" s="691" t="s">
        <v>3</v>
      </c>
    </row>
    <row r="44" spans="1:23" ht="14.25" customHeight="1" thickBot="1">
      <c r="A44" s="548"/>
      <c r="B44" s="1387"/>
      <c r="C44" s="1388"/>
      <c r="D44" s="1388"/>
      <c r="E44" s="1389"/>
      <c r="F44" s="1387"/>
      <c r="G44" s="1389"/>
      <c r="H44" s="548"/>
      <c r="I44" s="549"/>
      <c r="J44" s="1376"/>
      <c r="K44" s="1377"/>
      <c r="L44" s="550"/>
      <c r="M44" s="1379">
        <f t="shared" si="7"/>
        <v>0</v>
      </c>
      <c r="N44" s="1380"/>
      <c r="O44" s="536">
        <f t="shared" si="5"/>
        <v>0</v>
      </c>
      <c r="P44" s="1378">
        <f t="shared" si="8"/>
        <v>0</v>
      </c>
      <c r="Q44" s="1378"/>
      <c r="R44" s="1" t="e">
        <f>VLOOKUP(B44,SetariOferta!BA$2:BB$26,2,FALSE)</f>
        <v>#N/A</v>
      </c>
      <c r="T44" s="394" t="s">
        <v>452</v>
      </c>
      <c r="U44" s="57">
        <v>1151</v>
      </c>
      <c r="V44" s="57">
        <v>1200</v>
      </c>
      <c r="W44" s="691" t="s">
        <v>3</v>
      </c>
    </row>
    <row r="45" spans="1:23" ht="14.25" customHeight="1" thickBot="1">
      <c r="A45" s="548"/>
      <c r="B45" s="1387"/>
      <c r="C45" s="1388"/>
      <c r="D45" s="1388"/>
      <c r="E45" s="1389"/>
      <c r="F45" s="1387"/>
      <c r="G45" s="1389"/>
      <c r="H45" s="548"/>
      <c r="I45" s="549"/>
      <c r="J45" s="1376"/>
      <c r="K45" s="1377"/>
      <c r="L45" s="550"/>
      <c r="M45" s="1379">
        <f t="shared" si="7"/>
        <v>0</v>
      </c>
      <c r="N45" s="1380"/>
      <c r="O45" s="536">
        <f t="shared" si="5"/>
        <v>0</v>
      </c>
      <c r="P45" s="1378">
        <f t="shared" si="8"/>
        <v>0</v>
      </c>
      <c r="Q45" s="1378"/>
      <c r="R45" s="1" t="e">
        <f>VLOOKUP(B45,SetariOferta!BA$2:BB$26,2,FALSE)</f>
        <v>#N/A</v>
      </c>
      <c r="T45" s="395" t="s">
        <v>453</v>
      </c>
      <c r="U45" s="692">
        <v>1201</v>
      </c>
      <c r="V45" s="692">
        <v>1250</v>
      </c>
      <c r="W45" s="693" t="s">
        <v>3</v>
      </c>
    </row>
    <row r="46" spans="1:23" ht="14.25" customHeight="1" thickBot="1">
      <c r="A46" s="548"/>
      <c r="B46" s="1387"/>
      <c r="C46" s="1388"/>
      <c r="D46" s="1388"/>
      <c r="E46" s="1389"/>
      <c r="F46" s="1387"/>
      <c r="G46" s="1389"/>
      <c r="H46" s="548"/>
      <c r="I46" s="549"/>
      <c r="J46" s="1376"/>
      <c r="K46" s="1377"/>
      <c r="L46" s="550"/>
      <c r="M46" s="1379">
        <f t="shared" si="7"/>
        <v>0</v>
      </c>
      <c r="N46" s="1380"/>
      <c r="O46" s="536">
        <f t="shared" si="5"/>
        <v>0</v>
      </c>
      <c r="P46" s="1378">
        <f t="shared" si="8"/>
        <v>0</v>
      </c>
      <c r="Q46" s="1378"/>
      <c r="R46" s="1" t="e">
        <f>VLOOKUP(B46,SetariOferta!BA$2:BB$26,2,FALSE)</f>
        <v>#N/A</v>
      </c>
    </row>
    <row r="47" spans="1:23" ht="14.25" customHeight="1" thickBot="1">
      <c r="A47" s="548"/>
      <c r="B47" s="1387"/>
      <c r="C47" s="1388"/>
      <c r="D47" s="1388"/>
      <c r="E47" s="1389"/>
      <c r="F47" s="1394"/>
      <c r="G47" s="1394"/>
      <c r="H47" s="548"/>
      <c r="I47" s="549"/>
      <c r="J47" s="1376"/>
      <c r="K47" s="1377"/>
      <c r="L47" s="550"/>
      <c r="M47" s="1379">
        <f t="shared" si="7"/>
        <v>0</v>
      </c>
      <c r="N47" s="1380"/>
      <c r="O47" s="536">
        <f>SPML(B47,F47,I47,H47)</f>
        <v>0</v>
      </c>
      <c r="P47" s="1378">
        <f t="shared" si="8"/>
        <v>0</v>
      </c>
      <c r="Q47" s="1378"/>
      <c r="R47" s="1" t="e">
        <f>VLOOKUP(B47,SetariOferta!BA$2:BB$26,2,FALSE)</f>
        <v>#N/A</v>
      </c>
    </row>
    <row r="48" spans="1:23" ht="14.25" customHeight="1" thickBot="1">
      <c r="A48" s="548"/>
      <c r="B48" s="1387"/>
      <c r="C48" s="1388"/>
      <c r="D48" s="1388"/>
      <c r="E48" s="1389"/>
      <c r="F48" s="1387"/>
      <c r="G48" s="1389"/>
      <c r="H48" s="548"/>
      <c r="I48" s="549"/>
      <c r="J48" s="1376"/>
      <c r="K48" s="1377"/>
      <c r="L48" s="550"/>
      <c r="M48" s="1379">
        <f t="shared" si="7"/>
        <v>0</v>
      </c>
      <c r="N48" s="1380"/>
      <c r="O48" s="536">
        <f t="shared" si="5"/>
        <v>0</v>
      </c>
      <c r="P48" s="1378">
        <f t="shared" si="8"/>
        <v>0</v>
      </c>
      <c r="Q48" s="1378"/>
      <c r="R48" s="1" t="e">
        <f>VLOOKUP(B48,SetariOferta!BA$2:BB$26,2,FALSE)</f>
        <v>#N/A</v>
      </c>
    </row>
    <row r="49" spans="1:18" ht="14.25" customHeight="1" thickBot="1">
      <c r="A49" s="548"/>
      <c r="B49" s="1387"/>
      <c r="C49" s="1388"/>
      <c r="D49" s="1388"/>
      <c r="E49" s="1389"/>
      <c r="F49" s="1387"/>
      <c r="G49" s="1389"/>
      <c r="H49" s="548"/>
      <c r="I49" s="549"/>
      <c r="J49" s="1376"/>
      <c r="K49" s="1377"/>
      <c r="L49" s="550"/>
      <c r="M49" s="1379">
        <f t="shared" si="7"/>
        <v>0</v>
      </c>
      <c r="N49" s="1380"/>
      <c r="O49" s="536">
        <f t="shared" si="5"/>
        <v>0</v>
      </c>
      <c r="P49" s="1378">
        <f t="shared" si="8"/>
        <v>0</v>
      </c>
      <c r="Q49" s="1378"/>
      <c r="R49" s="1" t="e">
        <f>VLOOKUP(B49,SetariOferta!BA$2:BB$26,2,FALSE)</f>
        <v>#N/A</v>
      </c>
    </row>
    <row r="50" spans="1:18" ht="14.25" customHeight="1" thickBot="1">
      <c r="A50" s="548"/>
      <c r="B50" s="1387"/>
      <c r="C50" s="1388"/>
      <c r="D50" s="1388"/>
      <c r="E50" s="1389"/>
      <c r="F50" s="1387"/>
      <c r="G50" s="1389"/>
      <c r="H50" s="548"/>
      <c r="I50" s="549"/>
      <c r="J50" s="1376"/>
      <c r="K50" s="1377"/>
      <c r="L50" s="550"/>
      <c r="M50" s="1379">
        <f t="shared" si="7"/>
        <v>0</v>
      </c>
      <c r="N50" s="1380"/>
      <c r="O50" s="536">
        <f t="shared" si="5"/>
        <v>0</v>
      </c>
      <c r="P50" s="1378">
        <f t="shared" si="8"/>
        <v>0</v>
      </c>
      <c r="Q50" s="1378"/>
      <c r="R50" s="1" t="e">
        <f>VLOOKUP(B50,SetariOferta!BA$2:BB$26,2,FALSE)</f>
        <v>#N/A</v>
      </c>
    </row>
    <row r="51" spans="1:18" ht="14.25" customHeight="1" thickBot="1">
      <c r="A51" s="548"/>
      <c r="B51" s="1387"/>
      <c r="C51" s="1388"/>
      <c r="D51" s="1388"/>
      <c r="E51" s="1389"/>
      <c r="F51" s="1387"/>
      <c r="G51" s="1389"/>
      <c r="H51" s="548"/>
      <c r="I51" s="549"/>
      <c r="J51" s="1376"/>
      <c r="K51" s="1377"/>
      <c r="L51" s="550"/>
      <c r="M51" s="1379">
        <f t="shared" si="7"/>
        <v>0</v>
      </c>
      <c r="N51" s="1380"/>
      <c r="O51" s="536">
        <f t="shared" si="5"/>
        <v>0</v>
      </c>
      <c r="P51" s="1378">
        <f t="shared" si="8"/>
        <v>0</v>
      </c>
      <c r="Q51" s="1378"/>
      <c r="R51" s="1" t="e">
        <f>VLOOKUP(B51,SetariOferta!BA$2:BB$26,2,FALSE)</f>
        <v>#N/A</v>
      </c>
    </row>
    <row r="52" spans="1:18" ht="14.25" customHeight="1" thickBot="1">
      <c r="A52" s="548"/>
      <c r="B52" s="1387"/>
      <c r="C52" s="1388"/>
      <c r="D52" s="1388"/>
      <c r="E52" s="1389"/>
      <c r="F52" s="1387"/>
      <c r="G52" s="1389"/>
      <c r="H52" s="548"/>
      <c r="I52" s="549"/>
      <c r="J52" s="1376"/>
      <c r="K52" s="1377"/>
      <c r="L52" s="550"/>
      <c r="M52" s="1379">
        <f t="shared" si="7"/>
        <v>0</v>
      </c>
      <c r="N52" s="1380"/>
      <c r="O52" s="536">
        <f t="shared" si="5"/>
        <v>0</v>
      </c>
      <c r="P52" s="1378">
        <f t="shared" si="8"/>
        <v>0</v>
      </c>
      <c r="Q52" s="1378"/>
      <c r="R52" s="1" t="e">
        <f>VLOOKUP(B52,SetariOferta!BA$2:BB$26,2,FALSE)</f>
        <v>#N/A</v>
      </c>
    </row>
    <row r="53" spans="1:18" ht="14.25" customHeight="1" thickBot="1">
      <c r="A53" s="548"/>
      <c r="B53" s="1387"/>
      <c r="C53" s="1388"/>
      <c r="D53" s="1388"/>
      <c r="E53" s="1389"/>
      <c r="F53" s="1387"/>
      <c r="G53" s="1389"/>
      <c r="H53" s="548"/>
      <c r="I53" s="549"/>
      <c r="J53" s="1376"/>
      <c r="K53" s="1377"/>
      <c r="L53" s="550"/>
      <c r="M53" s="1379">
        <f t="shared" si="7"/>
        <v>0</v>
      </c>
      <c r="N53" s="1380"/>
      <c r="O53" s="536">
        <f t="shared" si="5"/>
        <v>0</v>
      </c>
      <c r="P53" s="1378">
        <f t="shared" si="8"/>
        <v>0</v>
      </c>
      <c r="Q53" s="1378"/>
      <c r="R53" s="1" t="e">
        <f>VLOOKUP(B53,SetariOferta!BA$2:BB$26,2,FALSE)</f>
        <v>#N/A</v>
      </c>
    </row>
    <row r="54" spans="1:18" ht="14.25" customHeight="1" thickBot="1">
      <c r="A54" s="548"/>
      <c r="B54" s="1387"/>
      <c r="C54" s="1388"/>
      <c r="D54" s="1388"/>
      <c r="E54" s="1389"/>
      <c r="F54" s="1387"/>
      <c r="G54" s="1389"/>
      <c r="H54" s="548"/>
      <c r="I54" s="549"/>
      <c r="J54" s="1376"/>
      <c r="K54" s="1377"/>
      <c r="L54" s="550"/>
      <c r="M54" s="1379">
        <f t="shared" si="7"/>
        <v>0</v>
      </c>
      <c r="N54" s="1380"/>
      <c r="O54" s="536">
        <f t="shared" si="5"/>
        <v>0</v>
      </c>
      <c r="P54" s="1378">
        <f t="shared" si="8"/>
        <v>0</v>
      </c>
      <c r="Q54" s="1378"/>
      <c r="R54" s="1" t="e">
        <f>VLOOKUP(B54,SetariOferta!BA$2:BB$26,2,FALSE)</f>
        <v>#N/A</v>
      </c>
    </row>
    <row r="55" spans="1:18" ht="14.25" customHeight="1" thickBot="1">
      <c r="A55" s="719"/>
      <c r="B55" s="1387"/>
      <c r="C55" s="1388"/>
      <c r="D55" s="1388"/>
      <c r="E55" s="1389"/>
      <c r="F55" s="1394"/>
      <c r="G55" s="1394"/>
      <c r="H55" s="548"/>
      <c r="I55" s="549"/>
      <c r="J55" s="1376"/>
      <c r="K55" s="1377"/>
      <c r="L55" s="550"/>
      <c r="M55" s="1379">
        <f t="shared" si="4"/>
        <v>0</v>
      </c>
      <c r="N55" s="1380"/>
      <c r="O55" s="536">
        <f t="shared" si="5"/>
        <v>0</v>
      </c>
      <c r="P55" s="1378">
        <f t="shared" si="6"/>
        <v>0</v>
      </c>
      <c r="Q55" s="1378"/>
      <c r="R55" s="1" t="e">
        <f>VLOOKUP(B55,SetariOferta!BA$2:BB$26,2,FALSE)</f>
        <v>#N/A</v>
      </c>
    </row>
    <row r="56" spans="1:18" ht="15" customHeight="1" thickBot="1">
      <c r="A56" s="1373" t="s">
        <v>2933</v>
      </c>
      <c r="B56" s="1373"/>
      <c r="C56" s="1373"/>
      <c r="D56" s="1373"/>
      <c r="E56" s="1373"/>
      <c r="F56" s="1373"/>
      <c r="G56" s="1373"/>
      <c r="H56" s="1373"/>
      <c r="I56" s="1373"/>
      <c r="J56" s="1373"/>
      <c r="K56" s="1373"/>
      <c r="L56" s="1373"/>
      <c r="M56" s="1371"/>
      <c r="N56" s="1371"/>
      <c r="O56" s="1374">
        <f>SUM(P21:Q55)</f>
        <v>0</v>
      </c>
      <c r="P56" s="1375"/>
      <c r="Q56" s="1375"/>
    </row>
    <row r="57" spans="1:18" ht="15" customHeight="1" thickBot="1">
      <c r="A57" s="1373" t="s">
        <v>2932</v>
      </c>
      <c r="B57" s="1373"/>
      <c r="C57" s="1373"/>
      <c r="D57" s="1373"/>
      <c r="E57" s="1373"/>
      <c r="F57" s="1373"/>
      <c r="G57" s="1373"/>
      <c r="H57" s="1373"/>
      <c r="I57" s="1373"/>
      <c r="J57" s="1373"/>
      <c r="K57" s="1373"/>
      <c r="L57" s="1373"/>
      <c r="M57" s="1372">
        <v>0.01</v>
      </c>
      <c r="N57" s="1372"/>
      <c r="O57" s="1370">
        <f>O56*M57</f>
        <v>0</v>
      </c>
      <c r="P57" s="1371"/>
      <c r="Q57" s="1371"/>
    </row>
    <row r="58" spans="1:18" ht="15" customHeight="1" thickBot="1">
      <c r="A58" s="1373" t="s">
        <v>2934</v>
      </c>
      <c r="B58" s="1373"/>
      <c r="C58" s="1373"/>
      <c r="D58" s="1373"/>
      <c r="E58" s="1373"/>
      <c r="F58" s="1373"/>
      <c r="G58" s="1373"/>
      <c r="H58" s="1373"/>
      <c r="I58" s="1373"/>
      <c r="J58" s="1373"/>
      <c r="K58" s="1373"/>
      <c r="L58" s="1373"/>
      <c r="M58" s="1371"/>
      <c r="N58" s="1371"/>
      <c r="O58" s="1370">
        <f>O56-O57</f>
        <v>0</v>
      </c>
      <c r="P58" s="1371"/>
      <c r="Q58" s="1371"/>
    </row>
    <row r="59" spans="1:18" ht="15" customHeight="1" thickBot="1">
      <c r="A59" s="1373" t="s">
        <v>12231</v>
      </c>
      <c r="B59" s="1373"/>
      <c r="C59" s="1373"/>
      <c r="D59" s="1373"/>
      <c r="E59" s="1373"/>
      <c r="F59" s="1373"/>
      <c r="G59" s="1373"/>
      <c r="H59" s="1373"/>
      <c r="I59" s="1373"/>
      <c r="J59" s="1373"/>
      <c r="K59" s="1373"/>
      <c r="L59" s="1373"/>
      <c r="M59" s="1371"/>
      <c r="N59" s="1371"/>
      <c r="O59" s="1370">
        <f>O58*1.21</f>
        <v>0</v>
      </c>
      <c r="P59" s="1371"/>
      <c r="Q59" s="1371"/>
    </row>
  </sheetData>
  <sheetProtection algorithmName="SHA-512" hashValue="EpdtWxLx5IEcujXRBRNvTCDTgebTkYvzumoRZfBrai2WC1e5jh5cymRbAsb4tsqIbQt0FwO/oThzzDUDEQi7Tw==" saltValue="Ez2PhTwKx/sSSq8k1H6dEA==" spinCount="100000" sheet="1" autoFilter="0"/>
  <mergeCells count="243">
    <mergeCell ref="P49:Q49"/>
    <mergeCell ref="P50:Q50"/>
    <mergeCell ref="P51:Q51"/>
    <mergeCell ref="P52:Q52"/>
    <mergeCell ref="P53:Q53"/>
    <mergeCell ref="P54:Q54"/>
    <mergeCell ref="M40:N40"/>
    <mergeCell ref="M41:N41"/>
    <mergeCell ref="M42:N42"/>
    <mergeCell ref="M43:N43"/>
    <mergeCell ref="M44:N44"/>
    <mergeCell ref="M45:N45"/>
    <mergeCell ref="M46:N46"/>
    <mergeCell ref="P40:Q40"/>
    <mergeCell ref="P41:Q41"/>
    <mergeCell ref="P42:Q42"/>
    <mergeCell ref="P43:Q43"/>
    <mergeCell ref="P44:Q44"/>
    <mergeCell ref="P45:Q45"/>
    <mergeCell ref="P46:Q46"/>
    <mergeCell ref="P47:Q47"/>
    <mergeCell ref="P48:Q48"/>
    <mergeCell ref="M47:N47"/>
    <mergeCell ref="M48:N48"/>
    <mergeCell ref="J52:K52"/>
    <mergeCell ref="J53:K53"/>
    <mergeCell ref="J54:K54"/>
    <mergeCell ref="F40:G40"/>
    <mergeCell ref="F41:G41"/>
    <mergeCell ref="F42:G42"/>
    <mergeCell ref="F43:G43"/>
    <mergeCell ref="F44:G44"/>
    <mergeCell ref="F45:G45"/>
    <mergeCell ref="F46:G46"/>
    <mergeCell ref="J40:K40"/>
    <mergeCell ref="J41:K41"/>
    <mergeCell ref="J42:K42"/>
    <mergeCell ref="J43:K43"/>
    <mergeCell ref="J44:K44"/>
    <mergeCell ref="J45:K45"/>
    <mergeCell ref="J46:K46"/>
    <mergeCell ref="J47:K47"/>
    <mergeCell ref="J48:K48"/>
    <mergeCell ref="M49:N49"/>
    <mergeCell ref="M50:N50"/>
    <mergeCell ref="M51:N51"/>
    <mergeCell ref="M52:N52"/>
    <mergeCell ref="M53:N53"/>
    <mergeCell ref="M54:N54"/>
    <mergeCell ref="B47:E47"/>
    <mergeCell ref="B48:E48"/>
    <mergeCell ref="B49:E49"/>
    <mergeCell ref="B50:E50"/>
    <mergeCell ref="B51:E51"/>
    <mergeCell ref="B52:E52"/>
    <mergeCell ref="B53:E53"/>
    <mergeCell ref="F47:G47"/>
    <mergeCell ref="F48:G48"/>
    <mergeCell ref="F49:G49"/>
    <mergeCell ref="F50:G50"/>
    <mergeCell ref="F51:G51"/>
    <mergeCell ref="F52:G52"/>
    <mergeCell ref="F53:G53"/>
    <mergeCell ref="F54:G54"/>
    <mergeCell ref="J49:K49"/>
    <mergeCell ref="J50:K50"/>
    <mergeCell ref="J51:K51"/>
    <mergeCell ref="P31:Q31"/>
    <mergeCell ref="P32:Q32"/>
    <mergeCell ref="P33:Q33"/>
    <mergeCell ref="P34:Q34"/>
    <mergeCell ref="P35:Q35"/>
    <mergeCell ref="P36:Q36"/>
    <mergeCell ref="P37:Q37"/>
    <mergeCell ref="P38:Q38"/>
    <mergeCell ref="B38:E38"/>
    <mergeCell ref="M38:N38"/>
    <mergeCell ref="M33:N33"/>
    <mergeCell ref="M34:N34"/>
    <mergeCell ref="J34:K34"/>
    <mergeCell ref="J35:K35"/>
    <mergeCell ref="J36:K36"/>
    <mergeCell ref="J37:K37"/>
    <mergeCell ref="M35:N35"/>
    <mergeCell ref="M36:N36"/>
    <mergeCell ref="M37:N37"/>
    <mergeCell ref="J38:K38"/>
    <mergeCell ref="B39:E39"/>
    <mergeCell ref="F38:G38"/>
    <mergeCell ref="F39:G39"/>
    <mergeCell ref="F55:G55"/>
    <mergeCell ref="F32:G32"/>
    <mergeCell ref="F33:G33"/>
    <mergeCell ref="F34:G34"/>
    <mergeCell ref="F35:G35"/>
    <mergeCell ref="F36:G36"/>
    <mergeCell ref="F37:G37"/>
    <mergeCell ref="B55:E55"/>
    <mergeCell ref="B35:E35"/>
    <mergeCell ref="B36:E36"/>
    <mergeCell ref="B32:E32"/>
    <mergeCell ref="B33:E33"/>
    <mergeCell ref="B34:E34"/>
    <mergeCell ref="B40:E40"/>
    <mergeCell ref="B41:E41"/>
    <mergeCell ref="B42:E42"/>
    <mergeCell ref="B43:E43"/>
    <mergeCell ref="B44:E44"/>
    <mergeCell ref="B54:E54"/>
    <mergeCell ref="B45:E45"/>
    <mergeCell ref="B46:E46"/>
    <mergeCell ref="M24:N24"/>
    <mergeCell ref="F21:G21"/>
    <mergeCell ref="F22:G22"/>
    <mergeCell ref="F23:G23"/>
    <mergeCell ref="F24:G24"/>
    <mergeCell ref="B37:E37"/>
    <mergeCell ref="M27:N27"/>
    <mergeCell ref="M28:N28"/>
    <mergeCell ref="M29:N29"/>
    <mergeCell ref="M30:N30"/>
    <mergeCell ref="M31:N31"/>
    <mergeCell ref="M32:N32"/>
    <mergeCell ref="F25:G25"/>
    <mergeCell ref="B31:E31"/>
    <mergeCell ref="F26:G26"/>
    <mergeCell ref="F27:G27"/>
    <mergeCell ref="F28:G28"/>
    <mergeCell ref="F29:G29"/>
    <mergeCell ref="F30:G30"/>
    <mergeCell ref="F31:G31"/>
    <mergeCell ref="J28:K28"/>
    <mergeCell ref="J31:K31"/>
    <mergeCell ref="J32:K32"/>
    <mergeCell ref="J33:K33"/>
    <mergeCell ref="P29:Q29"/>
    <mergeCell ref="M25:N25"/>
    <mergeCell ref="M26:N26"/>
    <mergeCell ref="B28:E28"/>
    <mergeCell ref="B29:E29"/>
    <mergeCell ref="B30:E30"/>
    <mergeCell ref="P30:Q30"/>
    <mergeCell ref="J29:K29"/>
    <mergeCell ref="J30:K30"/>
    <mergeCell ref="B25:E25"/>
    <mergeCell ref="B26:E26"/>
    <mergeCell ref="B27:E27"/>
    <mergeCell ref="A2:H2"/>
    <mergeCell ref="I2:Q2"/>
    <mergeCell ref="A3:C3"/>
    <mergeCell ref="D3:H3"/>
    <mergeCell ref="P24:Q24"/>
    <mergeCell ref="P25:Q25"/>
    <mergeCell ref="A8:C12"/>
    <mergeCell ref="D8:H12"/>
    <mergeCell ref="F20:G20"/>
    <mergeCell ref="B20:E20"/>
    <mergeCell ref="B21:E21"/>
    <mergeCell ref="B22:E22"/>
    <mergeCell ref="B23:E23"/>
    <mergeCell ref="B24:E24"/>
    <mergeCell ref="J24:K24"/>
    <mergeCell ref="M17:Q17"/>
    <mergeCell ref="I18:L18"/>
    <mergeCell ref="M18:Q18"/>
    <mergeCell ref="M20:N20"/>
    <mergeCell ref="P20:Q20"/>
    <mergeCell ref="J20:K20"/>
    <mergeCell ref="J21:K21"/>
    <mergeCell ref="J22:K22"/>
    <mergeCell ref="J23:K23"/>
    <mergeCell ref="A15:H18"/>
    <mergeCell ref="I15:L15"/>
    <mergeCell ref="M15:Q15"/>
    <mergeCell ref="I16:L16"/>
    <mergeCell ref="M16:Q16"/>
    <mergeCell ref="A1:Q1"/>
    <mergeCell ref="I8:L8"/>
    <mergeCell ref="M8:Q8"/>
    <mergeCell ref="I9:L9"/>
    <mergeCell ref="M9:Q9"/>
    <mergeCell ref="A6:C6"/>
    <mergeCell ref="D6:H6"/>
    <mergeCell ref="I6:L6"/>
    <mergeCell ref="M6:Q6"/>
    <mergeCell ref="A7:H7"/>
    <mergeCell ref="I7:L7"/>
    <mergeCell ref="M7:Q7"/>
    <mergeCell ref="A4:C4"/>
    <mergeCell ref="D4:H4"/>
    <mergeCell ref="I4:L4"/>
    <mergeCell ref="M4:Q4"/>
    <mergeCell ref="A5:C5"/>
    <mergeCell ref="D5:H5"/>
    <mergeCell ref="I5:L5"/>
    <mergeCell ref="A13:C13"/>
    <mergeCell ref="D13:H13"/>
    <mergeCell ref="I13:L13"/>
    <mergeCell ref="M13:Q13"/>
    <mergeCell ref="I10:L10"/>
    <mergeCell ref="M10:Q10"/>
    <mergeCell ref="I11:L11"/>
    <mergeCell ref="M11:Q11"/>
    <mergeCell ref="A14:C14"/>
    <mergeCell ref="D14:H14"/>
    <mergeCell ref="I14:L14"/>
    <mergeCell ref="M14:Q14"/>
    <mergeCell ref="J39:K39"/>
    <mergeCell ref="J55:K55"/>
    <mergeCell ref="P39:Q39"/>
    <mergeCell ref="P55:Q55"/>
    <mergeCell ref="M39:N39"/>
    <mergeCell ref="M55:N55"/>
    <mergeCell ref="I3:L3"/>
    <mergeCell ref="M3:Q3"/>
    <mergeCell ref="J25:K25"/>
    <mergeCell ref="J26:K26"/>
    <mergeCell ref="J27:K27"/>
    <mergeCell ref="I12:L12"/>
    <mergeCell ref="M12:Q12"/>
    <mergeCell ref="M5:Q5"/>
    <mergeCell ref="M21:N21"/>
    <mergeCell ref="M22:N22"/>
    <mergeCell ref="M23:N23"/>
    <mergeCell ref="I17:L17"/>
    <mergeCell ref="P21:Q21"/>
    <mergeCell ref="P22:Q22"/>
    <mergeCell ref="P23:Q23"/>
    <mergeCell ref="P26:Q26"/>
    <mergeCell ref="P27:Q27"/>
    <mergeCell ref="P28:Q28"/>
    <mergeCell ref="O59:Q59"/>
    <mergeCell ref="M57:N57"/>
    <mergeCell ref="A57:L57"/>
    <mergeCell ref="A56:L56"/>
    <mergeCell ref="M56:N56"/>
    <mergeCell ref="A58:L58"/>
    <mergeCell ref="A59:L59"/>
    <mergeCell ref="M58:N58"/>
    <mergeCell ref="M59:N59"/>
    <mergeCell ref="O56:Q56"/>
    <mergeCell ref="O57:Q57"/>
    <mergeCell ref="O58:Q58"/>
  </mergeCells>
  <phoneticPr fontId="96" type="noConversion"/>
  <conditionalFormatting sqref="O21:O55">
    <cfRule type="cellIs" dxfId="16" priority="3" operator="equal">
      <formula>0</formula>
    </cfRule>
  </conditionalFormatting>
  <dataValidations count="2">
    <dataValidation type="list" allowBlank="1" showInputMessage="1" showErrorMessage="1" sqref="B21:E55">
      <formula1>SPECIALE</formula1>
    </dataValidation>
    <dataValidation type="list" allowBlank="1" showInputMessage="1" showErrorMessage="1" sqref="H21:H55">
      <formula1>INDIRECT($F21)</formula1>
    </dataValidation>
  </dataValidations>
  <pageMargins left="0.25" right="0.25" top="0.25" bottom="0.25" header="0" footer="0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8" r:id="rId4" name="Button 4">
              <controlPr defaultSize="0" print="0" autoFill="0" autoPict="0" macro="[0]!RESET_CLICK">
                <anchor moveWithCells="1" sizeWithCells="1">
                  <from>
                    <xdr:col>0</xdr:col>
                    <xdr:colOff>30480</xdr:colOff>
                    <xdr:row>14</xdr:row>
                    <xdr:rowOff>7620</xdr:rowOff>
                  </from>
                  <to>
                    <xdr:col>7</xdr:col>
                    <xdr:colOff>502920</xdr:colOff>
                    <xdr:row>17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'AUX1'!$I$2:$I$9</xm:f>
          </x14:formula1>
          <xm:sqref>G55 G21:G39 G47 G42:G43 F21:F55</xm:sqref>
        </x14:dataValidation>
        <x14:dataValidation type="list" allowBlank="1" showInputMessage="1" showErrorMessage="1">
          <x14:formula1>
            <xm:f>AUX!$D$1:$D$11</xm:f>
          </x14:formula1>
          <xm:sqref>I21:I55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66"/>
  <sheetViews>
    <sheetView topLeftCell="A118" zoomScale="160" zoomScaleNormal="160" zoomScaleSheetLayoutView="50" workbookViewId="0">
      <selection activeCell="K166" sqref="K166"/>
    </sheetView>
  </sheetViews>
  <sheetFormatPr defaultColWidth="9.109375" defaultRowHeight="14.4" outlineLevelRow="1"/>
  <cols>
    <col min="1" max="1" width="7.5546875" customWidth="1"/>
    <col min="2" max="2" width="5.88671875" customWidth="1"/>
    <col min="3" max="3" width="38.88671875" style="2" customWidth="1"/>
    <col min="4" max="4" width="7.44140625" customWidth="1"/>
    <col min="5" max="5" width="4.88671875" customWidth="1"/>
    <col min="6" max="6" width="9.109375" customWidth="1"/>
    <col min="7" max="7" width="9.44140625" customWidth="1"/>
    <col min="8" max="8" width="13.5546875" customWidth="1"/>
  </cols>
  <sheetData>
    <row r="1" spans="1:9" s="231" customFormat="1" ht="18.75" customHeight="1" thickBot="1">
      <c r="A1" s="1210" t="s">
        <v>135</v>
      </c>
      <c r="B1" s="1211"/>
      <c r="C1" s="1211"/>
      <c r="D1" s="1211"/>
      <c r="E1" s="1211"/>
      <c r="F1" s="1211"/>
      <c r="G1" s="1211"/>
      <c r="H1" s="1434"/>
      <c r="I1"/>
    </row>
    <row r="2" spans="1:9" s="231" customFormat="1" ht="42" customHeight="1" thickBot="1">
      <c r="A2" s="1431"/>
      <c r="B2" s="1432"/>
      <c r="C2" s="1432"/>
      <c r="D2" s="1432"/>
      <c r="E2" s="1432"/>
      <c r="F2" s="1432"/>
      <c r="G2" s="1432"/>
      <c r="H2" s="1433"/>
      <c r="I2"/>
    </row>
    <row r="3" spans="1:9" ht="16.5" customHeight="1" thickBot="1">
      <c r="A3" s="1435" t="s">
        <v>122</v>
      </c>
      <c r="B3" s="1436"/>
      <c r="C3" s="232" t="s">
        <v>196</v>
      </c>
      <c r="D3" s="233" t="s">
        <v>22</v>
      </c>
      <c r="E3" s="234" t="s">
        <v>224</v>
      </c>
      <c r="F3" s="235" t="s">
        <v>2325</v>
      </c>
      <c r="G3" s="233" t="s">
        <v>2327</v>
      </c>
      <c r="H3" s="236" t="s">
        <v>2326</v>
      </c>
    </row>
    <row r="4" spans="1:9" ht="8.25" customHeight="1" thickBot="1">
      <c r="A4" s="1406" t="s">
        <v>121</v>
      </c>
      <c r="B4" s="1407"/>
      <c r="C4" s="237" t="s">
        <v>2423</v>
      </c>
      <c r="D4" s="338"/>
      <c r="E4" s="238" t="s">
        <v>223</v>
      </c>
      <c r="F4" s="239">
        <f>VLOOKUP(cell_getname(F4),LISTA_PRETURI,2,FALSE)*(1+ADAOSURI!$K$15)</f>
        <v>268</v>
      </c>
      <c r="G4" s="240">
        <f>F4*D4</f>
        <v>0</v>
      </c>
      <c r="H4" s="1413">
        <f>SUM(G4:G10)</f>
        <v>0</v>
      </c>
    </row>
    <row r="5" spans="1:9" ht="8.25" customHeight="1" thickBot="1">
      <c r="A5" s="1406"/>
      <c r="B5" s="1407"/>
      <c r="C5" s="241" t="s">
        <v>2428</v>
      </c>
      <c r="D5" s="339"/>
      <c r="E5" s="242" t="s">
        <v>223</v>
      </c>
      <c r="F5" s="243">
        <f>VLOOKUP(cell_getname(F5),LISTA_PRETURI,2,FALSE)*(1+ADAOSURI!$K$15)</f>
        <v>314</v>
      </c>
      <c r="G5" s="244">
        <f>F5*D5</f>
        <v>0</v>
      </c>
      <c r="H5" s="1413"/>
    </row>
    <row r="6" spans="1:9" ht="8.25" customHeight="1" thickBot="1">
      <c r="A6" s="1406"/>
      <c r="B6" s="1407"/>
      <c r="C6" s="241" t="s">
        <v>2424</v>
      </c>
      <c r="D6" s="339"/>
      <c r="E6" s="242" t="s">
        <v>223</v>
      </c>
      <c r="F6" s="243">
        <f>VLOOKUP(cell_getname(F6),LISTA_PRETURI,2,FALSE)*(1+ADAOSURI!$K$15)</f>
        <v>504</v>
      </c>
      <c r="G6" s="244">
        <f>F6*D6</f>
        <v>0</v>
      </c>
      <c r="H6" s="1413"/>
    </row>
    <row r="7" spans="1:9" ht="8.25" customHeight="1" outlineLevel="1" thickBot="1">
      <c r="A7" s="1406"/>
      <c r="B7" s="1407"/>
      <c r="C7" s="241" t="s">
        <v>3822</v>
      </c>
      <c r="D7" s="339"/>
      <c r="E7" s="242" t="s">
        <v>223</v>
      </c>
      <c r="F7" s="243">
        <f>VLOOKUP(cell_getname(F7),LISTA_PRETURI,2,FALSE)*(1+ADAOSURI!$K$15)</f>
        <v>103</v>
      </c>
      <c r="G7" s="244">
        <f t="shared" ref="G7:G87" si="0">F7*D7</f>
        <v>0</v>
      </c>
      <c r="H7" s="1413"/>
    </row>
    <row r="8" spans="1:9" ht="8.25" customHeight="1" outlineLevel="1" thickBot="1">
      <c r="A8" s="1406"/>
      <c r="B8" s="1407"/>
      <c r="C8" s="241" t="s">
        <v>2324</v>
      </c>
      <c r="D8" s="340"/>
      <c r="E8" s="242" t="s">
        <v>223</v>
      </c>
      <c r="F8" s="245">
        <f>VLOOKUP(cell_getname(F8),LISTA_PRETURI,2,FALSE)*(1+ADAOSURI!$K$15)</f>
        <v>90</v>
      </c>
      <c r="G8" s="244">
        <f t="shared" si="0"/>
        <v>0</v>
      </c>
      <c r="H8" s="1413"/>
    </row>
    <row r="9" spans="1:9" ht="8.25" customHeight="1" outlineLevel="1" thickBot="1">
      <c r="A9" s="1406"/>
      <c r="B9" s="1407"/>
      <c r="C9" s="241" t="s">
        <v>263</v>
      </c>
      <c r="D9" s="340"/>
      <c r="E9" s="246" t="s">
        <v>223</v>
      </c>
      <c r="F9" s="245">
        <f>VLOOKUP(cell_getname(F9),LISTA_PRETURI,2,FALSE)*(1+ADAOSURI!$K$15)</f>
        <v>74</v>
      </c>
      <c r="G9" s="244">
        <f t="shared" si="0"/>
        <v>0</v>
      </c>
      <c r="H9" s="1413"/>
    </row>
    <row r="10" spans="1:9" ht="8.25" customHeight="1" outlineLevel="1" thickBot="1">
      <c r="A10" s="1406"/>
      <c r="B10" s="1407"/>
      <c r="C10" s="247" t="s">
        <v>266</v>
      </c>
      <c r="D10" s="341"/>
      <c r="E10" s="248" t="s">
        <v>223</v>
      </c>
      <c r="F10" s="249">
        <f>VLOOKUP(cell_getname(F10),LISTA_PRETURI,2,FALSE)*(1+ADAOSURI!$K$15)</f>
        <v>42</v>
      </c>
      <c r="G10" s="250">
        <f t="shared" si="0"/>
        <v>0</v>
      </c>
      <c r="H10" s="1414"/>
    </row>
    <row r="11" spans="1:9" ht="8.25" customHeight="1" outlineLevel="1" thickBot="1">
      <c r="A11" s="1406" t="s">
        <v>123</v>
      </c>
      <c r="B11" s="1407"/>
      <c r="C11" s="237" t="s">
        <v>2423</v>
      </c>
      <c r="D11" s="338"/>
      <c r="E11" s="238" t="s">
        <v>223</v>
      </c>
      <c r="F11" s="251">
        <f>VLOOKUP(cell_getname(F11),LISTA_PRETURI,2,FALSE)*(1+ADAOSURI!$K$15)</f>
        <v>302</v>
      </c>
      <c r="G11" s="252">
        <f t="shared" si="0"/>
        <v>0</v>
      </c>
      <c r="H11" s="1413">
        <f t="shared" ref="H11" si="1">SUM(G11:G17)</f>
        <v>0</v>
      </c>
    </row>
    <row r="12" spans="1:9" ht="8.25" customHeight="1" outlineLevel="1" thickBot="1">
      <c r="A12" s="1406"/>
      <c r="B12" s="1407"/>
      <c r="C12" s="241" t="s">
        <v>2428</v>
      </c>
      <c r="D12" s="339"/>
      <c r="E12" s="242" t="s">
        <v>223</v>
      </c>
      <c r="F12" s="243">
        <f>VLOOKUP(cell_getname(F12),LISTA_PRETURI,2,FALSE)*(1+ADAOSURI!$K$15)</f>
        <v>337</v>
      </c>
      <c r="G12" s="244">
        <f>F12*D12</f>
        <v>0</v>
      </c>
      <c r="H12" s="1413"/>
    </row>
    <row r="13" spans="1:9" ht="8.25" customHeight="1" outlineLevel="1" thickBot="1">
      <c r="A13" s="1406"/>
      <c r="B13" s="1407"/>
      <c r="C13" s="241" t="s">
        <v>2424</v>
      </c>
      <c r="D13" s="339"/>
      <c r="E13" s="242" t="s">
        <v>223</v>
      </c>
      <c r="F13" s="243">
        <f>VLOOKUP(cell_getname(F13),LISTA_PRETURI,2,FALSE)*(1+ADAOSURI!$K$15)</f>
        <v>541</v>
      </c>
      <c r="G13" s="244">
        <f>F13*D13</f>
        <v>0</v>
      </c>
      <c r="H13" s="1413"/>
    </row>
    <row r="14" spans="1:9" ht="8.25" customHeight="1" outlineLevel="1" thickBot="1">
      <c r="A14" s="1406"/>
      <c r="B14" s="1407"/>
      <c r="C14" s="241" t="s">
        <v>3823</v>
      </c>
      <c r="D14" s="339"/>
      <c r="E14" s="242" t="s">
        <v>223</v>
      </c>
      <c r="F14" s="243">
        <f>VLOOKUP(cell_getname(F14),LISTA_PRETURI,2,FALSE)*(1+ADAOSURI!$K$15)</f>
        <v>111</v>
      </c>
      <c r="G14" s="244">
        <f t="shared" si="0"/>
        <v>0</v>
      </c>
      <c r="H14" s="1413"/>
    </row>
    <row r="15" spans="1:9" ht="8.25" customHeight="1" outlineLevel="1" thickBot="1">
      <c r="A15" s="1406"/>
      <c r="B15" s="1407"/>
      <c r="C15" s="241" t="s">
        <v>2324</v>
      </c>
      <c r="D15" s="340"/>
      <c r="E15" s="242" t="s">
        <v>223</v>
      </c>
      <c r="F15" s="245">
        <f>VLOOKUP(cell_getname(F15),LISTA_PRETURI,2,FALSE)*(1+ADAOSURI!$K$15)</f>
        <v>96</v>
      </c>
      <c r="G15" s="244">
        <f t="shared" si="0"/>
        <v>0</v>
      </c>
      <c r="H15" s="1413"/>
    </row>
    <row r="16" spans="1:9" ht="8.25" customHeight="1" outlineLevel="1" thickBot="1">
      <c r="A16" s="1406"/>
      <c r="B16" s="1407"/>
      <c r="C16" s="241" t="s">
        <v>263</v>
      </c>
      <c r="D16" s="340"/>
      <c r="E16" s="246" t="s">
        <v>223</v>
      </c>
      <c r="F16" s="245">
        <f>VLOOKUP(cell_getname(F16),LISTA_PRETURI,2,FALSE)*(1+ADAOSURI!$K$15)</f>
        <v>79</v>
      </c>
      <c r="G16" s="244">
        <f t="shared" si="0"/>
        <v>0</v>
      </c>
      <c r="H16" s="1413"/>
    </row>
    <row r="17" spans="1:8" ht="8.25" customHeight="1" outlineLevel="1" thickBot="1">
      <c r="A17" s="1406"/>
      <c r="B17" s="1407"/>
      <c r="C17" s="247" t="s">
        <v>266</v>
      </c>
      <c r="D17" s="341"/>
      <c r="E17" s="248" t="s">
        <v>223</v>
      </c>
      <c r="F17" s="249">
        <f>VLOOKUP(cell_getname(F17),LISTA_PRETURI,2,FALSE)*(1+ADAOSURI!$K$15)</f>
        <v>42</v>
      </c>
      <c r="G17" s="244">
        <f t="shared" si="0"/>
        <v>0</v>
      </c>
      <c r="H17" s="1414"/>
    </row>
    <row r="18" spans="1:8" ht="8.25" customHeight="1" thickBot="1">
      <c r="A18" s="1406" t="s">
        <v>133</v>
      </c>
      <c r="B18" s="1407"/>
      <c r="C18" s="237" t="s">
        <v>2423</v>
      </c>
      <c r="D18" s="338"/>
      <c r="E18" s="238" t="s">
        <v>223</v>
      </c>
      <c r="F18" s="253">
        <f>VLOOKUP(cell_getname(F18),LISTA_PRETURI,2,FALSE)*(1+ADAOSURI!$K$15)</f>
        <v>326</v>
      </c>
      <c r="G18" s="254">
        <f t="shared" si="0"/>
        <v>0</v>
      </c>
      <c r="H18" s="1413">
        <f t="shared" ref="H18" si="2">SUM(G18:G24)</f>
        <v>0</v>
      </c>
    </row>
    <row r="19" spans="1:8" ht="8.25" customHeight="1" thickBot="1">
      <c r="A19" s="1406"/>
      <c r="B19" s="1407"/>
      <c r="C19" s="241" t="s">
        <v>2428</v>
      </c>
      <c r="D19" s="339"/>
      <c r="E19" s="242" t="s">
        <v>223</v>
      </c>
      <c r="F19" s="243">
        <f>VLOOKUP(cell_getname(F19),LISTA_PRETURI,2,FALSE)*(1+ADAOSURI!$K$15)</f>
        <v>362</v>
      </c>
      <c r="G19" s="244">
        <f t="shared" si="0"/>
        <v>0</v>
      </c>
      <c r="H19" s="1413"/>
    </row>
    <row r="20" spans="1:8" ht="8.25" customHeight="1" thickBot="1">
      <c r="A20" s="1406"/>
      <c r="B20" s="1407"/>
      <c r="C20" s="241" t="s">
        <v>2424</v>
      </c>
      <c r="D20" s="339"/>
      <c r="E20" s="242" t="s">
        <v>223</v>
      </c>
      <c r="F20" s="243">
        <f>VLOOKUP(cell_getname(F20),LISTA_PRETURI,2,FALSE)*(1+ADAOSURI!$K$15)</f>
        <v>553</v>
      </c>
      <c r="G20" s="244">
        <f t="shared" si="0"/>
        <v>0</v>
      </c>
      <c r="H20" s="1413"/>
    </row>
    <row r="21" spans="1:8" ht="8.25" customHeight="1" outlineLevel="1" thickBot="1">
      <c r="A21" s="1406"/>
      <c r="B21" s="1407"/>
      <c r="C21" s="241" t="s">
        <v>3823</v>
      </c>
      <c r="D21" s="339"/>
      <c r="E21" s="242" t="s">
        <v>223</v>
      </c>
      <c r="F21" s="243">
        <f>VLOOKUP(cell_getname(F21),LISTA_PRETURI,2,FALSE)*(1+ADAOSURI!$K$15)</f>
        <v>117</v>
      </c>
      <c r="G21" s="244">
        <f t="shared" si="0"/>
        <v>0</v>
      </c>
      <c r="H21" s="1413"/>
    </row>
    <row r="22" spans="1:8" ht="8.25" customHeight="1" outlineLevel="1" thickBot="1">
      <c r="A22" s="1406"/>
      <c r="B22" s="1407"/>
      <c r="C22" s="241" t="s">
        <v>2324</v>
      </c>
      <c r="D22" s="340"/>
      <c r="E22" s="242" t="s">
        <v>223</v>
      </c>
      <c r="F22" s="245">
        <f>VLOOKUP(cell_getname(F22),LISTA_PRETURI,2,FALSE)*(1+ADAOSURI!$K$15)</f>
        <v>102</v>
      </c>
      <c r="G22" s="255">
        <f t="shared" si="0"/>
        <v>0</v>
      </c>
      <c r="H22" s="1413"/>
    </row>
    <row r="23" spans="1:8" ht="8.25" customHeight="1" outlineLevel="1" thickBot="1">
      <c r="A23" s="1406"/>
      <c r="B23" s="1407"/>
      <c r="C23" s="241" t="s">
        <v>263</v>
      </c>
      <c r="D23" s="340"/>
      <c r="E23" s="246" t="s">
        <v>223</v>
      </c>
      <c r="F23" s="245">
        <f>VLOOKUP(cell_getname(F23),LISTA_PRETURI,2,FALSE)*(1+ADAOSURI!$K$15)</f>
        <v>83</v>
      </c>
      <c r="G23" s="255">
        <f t="shared" si="0"/>
        <v>0</v>
      </c>
      <c r="H23" s="1413"/>
    </row>
    <row r="24" spans="1:8" ht="8.25" customHeight="1" outlineLevel="1" thickBot="1">
      <c r="A24" s="1406"/>
      <c r="B24" s="1407"/>
      <c r="C24" s="247" t="s">
        <v>266</v>
      </c>
      <c r="D24" s="341"/>
      <c r="E24" s="248" t="s">
        <v>223</v>
      </c>
      <c r="F24" s="249">
        <f>VLOOKUP(cell_getname(F24),LISTA_PRETURI,2,FALSE)*(1+ADAOSURI!$K$15)</f>
        <v>42</v>
      </c>
      <c r="G24" s="250">
        <f t="shared" si="0"/>
        <v>0</v>
      </c>
      <c r="H24" s="1414"/>
    </row>
    <row r="25" spans="1:8" ht="8.25" customHeight="1" thickBot="1">
      <c r="A25" s="1406" t="s">
        <v>124</v>
      </c>
      <c r="B25" s="1407"/>
      <c r="C25" s="237" t="s">
        <v>2423</v>
      </c>
      <c r="D25" s="338"/>
      <c r="E25" s="238" t="s">
        <v>223</v>
      </c>
      <c r="F25" s="253">
        <f>VLOOKUP(cell_getname(F25),LISTA_PRETURI,2,FALSE)*(1+ADAOSURI!$K$15)</f>
        <v>326</v>
      </c>
      <c r="G25" s="254">
        <f t="shared" si="0"/>
        <v>0</v>
      </c>
      <c r="H25" s="1413">
        <f t="shared" ref="H25" si="3">SUM(G25:G31)</f>
        <v>0</v>
      </c>
    </row>
    <row r="26" spans="1:8" ht="8.25" customHeight="1" thickBot="1">
      <c r="A26" s="1406"/>
      <c r="B26" s="1407"/>
      <c r="C26" s="241" t="s">
        <v>2428</v>
      </c>
      <c r="D26" s="339"/>
      <c r="E26" s="242" t="s">
        <v>223</v>
      </c>
      <c r="F26" s="243">
        <f>VLOOKUP(cell_getname(F26),LISTA_PRETURI,2,FALSE)*(1+ADAOSURI!$K$15)</f>
        <v>362</v>
      </c>
      <c r="G26" s="244">
        <f t="shared" si="0"/>
        <v>0</v>
      </c>
      <c r="H26" s="1413"/>
    </row>
    <row r="27" spans="1:8" ht="8.25" customHeight="1" thickBot="1">
      <c r="A27" s="1406"/>
      <c r="B27" s="1407"/>
      <c r="C27" s="241" t="s">
        <v>2424</v>
      </c>
      <c r="D27" s="339"/>
      <c r="E27" s="242" t="s">
        <v>223</v>
      </c>
      <c r="F27" s="243">
        <f>VLOOKUP(cell_getname(F27),LISTA_PRETURI,2,FALSE)*(1+ADAOSURI!$K$15)</f>
        <v>580</v>
      </c>
      <c r="G27" s="244">
        <f t="shared" si="0"/>
        <v>0</v>
      </c>
      <c r="H27" s="1413"/>
    </row>
    <row r="28" spans="1:8" ht="8.25" customHeight="1" outlineLevel="1" thickBot="1">
      <c r="A28" s="1406"/>
      <c r="B28" s="1407"/>
      <c r="C28" s="241" t="s">
        <v>3823</v>
      </c>
      <c r="D28" s="339"/>
      <c r="E28" s="242" t="s">
        <v>223</v>
      </c>
      <c r="F28" s="243">
        <f>VLOOKUP(cell_getname(F28),LISTA_PRETURI,2,FALSE)*(1+ADAOSURI!$K$15)</f>
        <v>117</v>
      </c>
      <c r="G28" s="244">
        <f t="shared" si="0"/>
        <v>0</v>
      </c>
      <c r="H28" s="1413"/>
    </row>
    <row r="29" spans="1:8" ht="8.25" customHeight="1" outlineLevel="1" thickBot="1">
      <c r="A29" s="1406"/>
      <c r="B29" s="1407"/>
      <c r="C29" s="241" t="s">
        <v>2324</v>
      </c>
      <c r="D29" s="340"/>
      <c r="E29" s="242" t="s">
        <v>223</v>
      </c>
      <c r="F29" s="245">
        <f>VLOOKUP(cell_getname(F29),LISTA_PRETURI,2,FALSE)*(1+ADAOSURI!$K$15)</f>
        <v>102</v>
      </c>
      <c r="G29" s="255">
        <f t="shared" si="0"/>
        <v>0</v>
      </c>
      <c r="H29" s="1413"/>
    </row>
    <row r="30" spans="1:8" ht="8.25" customHeight="1" outlineLevel="1" thickBot="1">
      <c r="A30" s="1406"/>
      <c r="B30" s="1407"/>
      <c r="C30" s="241" t="s">
        <v>263</v>
      </c>
      <c r="D30" s="340"/>
      <c r="E30" s="246" t="s">
        <v>223</v>
      </c>
      <c r="F30" s="245">
        <f>VLOOKUP(cell_getname(F30),LISTA_PRETURI,2,FALSE)*(1+ADAOSURI!$K$15)</f>
        <v>83</v>
      </c>
      <c r="G30" s="255">
        <f t="shared" si="0"/>
        <v>0</v>
      </c>
      <c r="H30" s="1413"/>
    </row>
    <row r="31" spans="1:8" ht="8.25" customHeight="1" outlineLevel="1" thickBot="1">
      <c r="A31" s="1406"/>
      <c r="B31" s="1407"/>
      <c r="C31" s="247" t="s">
        <v>266</v>
      </c>
      <c r="D31" s="341"/>
      <c r="E31" s="248" t="s">
        <v>223</v>
      </c>
      <c r="F31" s="249">
        <f>VLOOKUP(cell_getname(F31),LISTA_PRETURI,2,FALSE)*(1+ADAOSURI!$K$15)</f>
        <v>42</v>
      </c>
      <c r="G31" s="250">
        <f t="shared" si="0"/>
        <v>0</v>
      </c>
      <c r="H31" s="1414"/>
    </row>
    <row r="32" spans="1:8" ht="8.25" customHeight="1" thickBot="1">
      <c r="A32" s="1406" t="s">
        <v>125</v>
      </c>
      <c r="B32" s="1407"/>
      <c r="C32" s="237" t="s">
        <v>2423</v>
      </c>
      <c r="D32" s="338"/>
      <c r="E32" s="238" t="s">
        <v>223</v>
      </c>
      <c r="F32" s="253">
        <f>VLOOKUP(cell_getname(F32),LISTA_PRETURI,2,FALSE)*(1+ADAOSURI!$K$15)</f>
        <v>337</v>
      </c>
      <c r="G32" s="254">
        <f t="shared" si="0"/>
        <v>0</v>
      </c>
      <c r="H32" s="1413">
        <f t="shared" ref="H32" si="4">SUM(G32:G38)</f>
        <v>0</v>
      </c>
    </row>
    <row r="33" spans="1:8" ht="8.25" customHeight="1" thickBot="1">
      <c r="A33" s="1406"/>
      <c r="B33" s="1407"/>
      <c r="C33" s="241" t="s">
        <v>2428</v>
      </c>
      <c r="D33" s="339"/>
      <c r="E33" s="242" t="s">
        <v>223</v>
      </c>
      <c r="F33" s="243">
        <f>VLOOKUP(cell_getname(F33),LISTA_PRETURI,2,FALSE)*(1+ADAOSURI!$K$15)</f>
        <v>374</v>
      </c>
      <c r="G33" s="244">
        <f t="shared" si="0"/>
        <v>0</v>
      </c>
      <c r="H33" s="1413"/>
    </row>
    <row r="34" spans="1:8" ht="8.25" customHeight="1" thickBot="1">
      <c r="A34" s="1406"/>
      <c r="B34" s="1407"/>
      <c r="C34" s="241" t="s">
        <v>2424</v>
      </c>
      <c r="D34" s="339"/>
      <c r="E34" s="242" t="s">
        <v>223</v>
      </c>
      <c r="F34" s="243">
        <f>VLOOKUP(cell_getname(F34),LISTA_PRETURI,2,FALSE)*(1+ADAOSURI!$K$15)</f>
        <v>585</v>
      </c>
      <c r="G34" s="244">
        <f t="shared" si="0"/>
        <v>0</v>
      </c>
      <c r="H34" s="1413"/>
    </row>
    <row r="35" spans="1:8" ht="8.25" customHeight="1" outlineLevel="1" thickBot="1">
      <c r="A35" s="1406"/>
      <c r="B35" s="1407"/>
      <c r="C35" s="241" t="s">
        <v>3823</v>
      </c>
      <c r="D35" s="339"/>
      <c r="E35" s="242" t="s">
        <v>223</v>
      </c>
      <c r="F35" s="243">
        <f>VLOOKUP(cell_getname(F35),LISTA_PRETURI,2,FALSE)*(1+ADAOSURI!$K$15)</f>
        <v>119</v>
      </c>
      <c r="G35" s="244">
        <f t="shared" si="0"/>
        <v>0</v>
      </c>
      <c r="H35" s="1413"/>
    </row>
    <row r="36" spans="1:8" ht="8.25" customHeight="1" outlineLevel="1" thickBot="1">
      <c r="A36" s="1406"/>
      <c r="B36" s="1407"/>
      <c r="C36" s="241" t="s">
        <v>2324</v>
      </c>
      <c r="D36" s="340"/>
      <c r="E36" s="242" t="s">
        <v>223</v>
      </c>
      <c r="F36" s="245">
        <f>VLOOKUP(cell_getname(F36),LISTA_PRETURI,2,FALSE)*(1+ADAOSURI!$K$15)</f>
        <v>104</v>
      </c>
      <c r="G36" s="255">
        <f t="shared" si="0"/>
        <v>0</v>
      </c>
      <c r="H36" s="1413"/>
    </row>
    <row r="37" spans="1:8" ht="8.25" customHeight="1" outlineLevel="1" thickBot="1">
      <c r="A37" s="1406"/>
      <c r="B37" s="1407"/>
      <c r="C37" s="241" t="s">
        <v>263</v>
      </c>
      <c r="D37" s="340"/>
      <c r="E37" s="246" t="s">
        <v>223</v>
      </c>
      <c r="F37" s="245">
        <f>VLOOKUP(cell_getname(F37),LISTA_PRETURI,2,FALSE)*(1+ADAOSURI!$K$15)</f>
        <v>86</v>
      </c>
      <c r="G37" s="255">
        <f t="shared" si="0"/>
        <v>0</v>
      </c>
      <c r="H37" s="1413"/>
    </row>
    <row r="38" spans="1:8" ht="8.25" customHeight="1" outlineLevel="1" thickBot="1">
      <c r="A38" s="1406"/>
      <c r="B38" s="1407"/>
      <c r="C38" s="247" t="s">
        <v>266</v>
      </c>
      <c r="D38" s="341"/>
      <c r="E38" s="248" t="s">
        <v>223</v>
      </c>
      <c r="F38" s="249">
        <f>VLOOKUP(cell_getname(F38),LISTA_PRETURI,2,FALSE)*(1+ADAOSURI!$K$15)</f>
        <v>42</v>
      </c>
      <c r="G38" s="255">
        <f t="shared" si="0"/>
        <v>0</v>
      </c>
      <c r="H38" s="1414"/>
    </row>
    <row r="39" spans="1:8" ht="8.25" customHeight="1" outlineLevel="1" thickBot="1">
      <c r="A39" s="1406" t="s">
        <v>132</v>
      </c>
      <c r="B39" s="1407"/>
      <c r="C39" s="237" t="s">
        <v>2423</v>
      </c>
      <c r="D39" s="338"/>
      <c r="E39" s="238" t="s">
        <v>223</v>
      </c>
      <c r="F39" s="253">
        <f>VLOOKUP(cell_getname(F39),LISTA_PRETURI,2,FALSE)*(1+ADAOSURI!$K$15)</f>
        <v>374</v>
      </c>
      <c r="G39" s="254">
        <f t="shared" si="0"/>
        <v>0</v>
      </c>
      <c r="H39" s="1413">
        <f t="shared" ref="H39" si="5">SUM(G39:G45)</f>
        <v>0</v>
      </c>
    </row>
    <row r="40" spans="1:8" ht="8.25" customHeight="1" outlineLevel="1" thickBot="1">
      <c r="A40" s="1406"/>
      <c r="B40" s="1407"/>
      <c r="C40" s="241" t="s">
        <v>2428</v>
      </c>
      <c r="D40" s="339"/>
      <c r="E40" s="242" t="s">
        <v>223</v>
      </c>
      <c r="F40" s="243">
        <f>VLOOKUP(cell_getname(F40),LISTA_PRETURI,2,FALSE)*(1+ADAOSURI!$K$15)</f>
        <v>431</v>
      </c>
      <c r="G40" s="244">
        <f t="shared" si="0"/>
        <v>0</v>
      </c>
      <c r="H40" s="1413"/>
    </row>
    <row r="41" spans="1:8" ht="8.25" customHeight="1" outlineLevel="1" thickBot="1">
      <c r="A41" s="1406"/>
      <c r="B41" s="1407"/>
      <c r="C41" s="241" t="s">
        <v>2424</v>
      </c>
      <c r="D41" s="339"/>
      <c r="E41" s="242" t="s">
        <v>223</v>
      </c>
      <c r="F41" s="243">
        <f>VLOOKUP(cell_getname(F41),LISTA_PRETURI,2,FALSE)*(1+ADAOSURI!$K$15)</f>
        <v>655</v>
      </c>
      <c r="G41" s="244">
        <f t="shared" si="0"/>
        <v>0</v>
      </c>
      <c r="H41" s="1413"/>
    </row>
    <row r="42" spans="1:8" ht="8.25" customHeight="1" outlineLevel="1" thickBot="1">
      <c r="A42" s="1406"/>
      <c r="B42" s="1407"/>
      <c r="C42" s="241" t="s">
        <v>3823</v>
      </c>
      <c r="D42" s="339"/>
      <c r="E42" s="242" t="s">
        <v>223</v>
      </c>
      <c r="F42" s="243">
        <f>VLOOKUP(cell_getname(F42),LISTA_PRETURI,2,FALSE)*(1+ADAOSURI!$K$15)</f>
        <v>124</v>
      </c>
      <c r="G42" s="244">
        <f t="shared" si="0"/>
        <v>0</v>
      </c>
      <c r="H42" s="1413"/>
    </row>
    <row r="43" spans="1:8" ht="8.25" customHeight="1" outlineLevel="1" thickBot="1">
      <c r="A43" s="1406"/>
      <c r="B43" s="1407"/>
      <c r="C43" s="241" t="s">
        <v>2324</v>
      </c>
      <c r="D43" s="340"/>
      <c r="E43" s="242" t="s">
        <v>223</v>
      </c>
      <c r="F43" s="245">
        <f>VLOOKUP(cell_getname(F43),LISTA_PRETURI,2,FALSE)*(1+ADAOSURI!$K$15)</f>
        <v>106</v>
      </c>
      <c r="G43" s="255">
        <f t="shared" si="0"/>
        <v>0</v>
      </c>
      <c r="H43" s="1413"/>
    </row>
    <row r="44" spans="1:8" ht="8.25" customHeight="1" outlineLevel="1" thickBot="1">
      <c r="A44" s="1406"/>
      <c r="B44" s="1407"/>
      <c r="C44" s="241" t="s">
        <v>263</v>
      </c>
      <c r="D44" s="340"/>
      <c r="E44" s="246" t="s">
        <v>223</v>
      </c>
      <c r="F44" s="245">
        <f>VLOOKUP(cell_getname(F44),LISTA_PRETURI,2,FALSE)*(1+ADAOSURI!$K$15)</f>
        <v>88</v>
      </c>
      <c r="G44" s="255">
        <f t="shared" si="0"/>
        <v>0</v>
      </c>
      <c r="H44" s="1413"/>
    </row>
    <row r="45" spans="1:8" ht="8.25" customHeight="1" outlineLevel="1" thickBot="1">
      <c r="A45" s="1406"/>
      <c r="B45" s="1407"/>
      <c r="C45" s="247" t="s">
        <v>266</v>
      </c>
      <c r="D45" s="341"/>
      <c r="E45" s="248" t="s">
        <v>223</v>
      </c>
      <c r="F45" s="249">
        <f>VLOOKUP(cell_getname(F45),LISTA_PRETURI,2,FALSE)*(1+ADAOSURI!$K$15)</f>
        <v>42</v>
      </c>
      <c r="G45" s="250">
        <f t="shared" si="0"/>
        <v>0</v>
      </c>
      <c r="H45" s="1414"/>
    </row>
    <row r="46" spans="1:8" ht="8.25" customHeight="1" thickBot="1">
      <c r="A46" s="1406" t="s">
        <v>126</v>
      </c>
      <c r="B46" s="1407"/>
      <c r="C46" s="237" t="s">
        <v>2423</v>
      </c>
      <c r="D46" s="338"/>
      <c r="E46" s="238" t="s">
        <v>223</v>
      </c>
      <c r="F46" s="253">
        <f>VLOOKUP(cell_getname(F46),LISTA_PRETURI,2,FALSE)*(1+ADAOSURI!$K$15)</f>
        <v>337</v>
      </c>
      <c r="G46" s="240">
        <f t="shared" si="0"/>
        <v>0</v>
      </c>
      <c r="H46" s="1413">
        <f t="shared" ref="H46" si="6">SUM(G46:G52)</f>
        <v>0</v>
      </c>
    </row>
    <row r="47" spans="1:8" ht="8.25" customHeight="1" thickBot="1">
      <c r="A47" s="1406"/>
      <c r="B47" s="1407"/>
      <c r="C47" s="241" t="s">
        <v>2428</v>
      </c>
      <c r="D47" s="339"/>
      <c r="E47" s="242" t="s">
        <v>223</v>
      </c>
      <c r="F47" s="243">
        <f>VLOOKUP(cell_getname(F47),LISTA_PRETURI,2,FALSE)*(1+ADAOSURI!$K$15)</f>
        <v>374</v>
      </c>
      <c r="G47" s="244">
        <f t="shared" si="0"/>
        <v>0</v>
      </c>
      <c r="H47" s="1413"/>
    </row>
    <row r="48" spans="1:8" ht="8.25" customHeight="1" thickBot="1">
      <c r="A48" s="1406"/>
      <c r="B48" s="1407"/>
      <c r="C48" s="241" t="s">
        <v>2424</v>
      </c>
      <c r="D48" s="339"/>
      <c r="E48" s="242" t="s">
        <v>223</v>
      </c>
      <c r="F48" s="243">
        <f>VLOOKUP(cell_getname(F48),LISTA_PRETURI,2,FALSE)*(1+ADAOSURI!$K$15)</f>
        <v>585</v>
      </c>
      <c r="G48" s="244">
        <f t="shared" si="0"/>
        <v>0</v>
      </c>
      <c r="H48" s="1413"/>
    </row>
    <row r="49" spans="1:8" ht="8.25" customHeight="1" outlineLevel="1" thickBot="1">
      <c r="A49" s="1406"/>
      <c r="B49" s="1407"/>
      <c r="C49" s="241" t="s">
        <v>3823</v>
      </c>
      <c r="D49" s="339"/>
      <c r="E49" s="242" t="s">
        <v>223</v>
      </c>
      <c r="F49" s="243">
        <f>VLOOKUP(cell_getname(F49),LISTA_PRETURI,2,FALSE)*(1+ADAOSURI!$K$15)</f>
        <v>119</v>
      </c>
      <c r="G49" s="244">
        <f t="shared" si="0"/>
        <v>0</v>
      </c>
      <c r="H49" s="1413"/>
    </row>
    <row r="50" spans="1:8" ht="8.25" customHeight="1" outlineLevel="1" thickBot="1">
      <c r="A50" s="1406"/>
      <c r="B50" s="1407"/>
      <c r="C50" s="241" t="s">
        <v>2324</v>
      </c>
      <c r="D50" s="340"/>
      <c r="E50" s="242" t="s">
        <v>223</v>
      </c>
      <c r="F50" s="245">
        <f>VLOOKUP(cell_getname(F50),LISTA_PRETURI,2,FALSE)*(1+ADAOSURI!$K$15)</f>
        <v>104</v>
      </c>
      <c r="G50" s="255">
        <f t="shared" si="0"/>
        <v>0</v>
      </c>
      <c r="H50" s="1413"/>
    </row>
    <row r="51" spans="1:8" ht="8.25" customHeight="1" outlineLevel="1" thickBot="1">
      <c r="A51" s="1406"/>
      <c r="B51" s="1407"/>
      <c r="C51" s="241" t="s">
        <v>263</v>
      </c>
      <c r="D51" s="340"/>
      <c r="E51" s="246" t="s">
        <v>223</v>
      </c>
      <c r="F51" s="245">
        <f>VLOOKUP(cell_getname(F51),LISTA_PRETURI,2,FALSE)*(1+ADAOSURI!$K$15)</f>
        <v>86</v>
      </c>
      <c r="G51" s="255">
        <f t="shared" si="0"/>
        <v>0</v>
      </c>
      <c r="H51" s="1413"/>
    </row>
    <row r="52" spans="1:8" ht="8.25" customHeight="1" outlineLevel="1" thickBot="1">
      <c r="A52" s="1406"/>
      <c r="B52" s="1407"/>
      <c r="C52" s="247" t="s">
        <v>266</v>
      </c>
      <c r="D52" s="341"/>
      <c r="E52" s="248" t="s">
        <v>223</v>
      </c>
      <c r="F52" s="249">
        <f>VLOOKUP(cell_getname(F52),LISTA_PRETURI,2,FALSE)*(1+ADAOSURI!$K$15)</f>
        <v>42</v>
      </c>
      <c r="G52" s="255">
        <f t="shared" si="0"/>
        <v>0</v>
      </c>
      <c r="H52" s="1414"/>
    </row>
    <row r="53" spans="1:8" ht="8.25" customHeight="1" thickBot="1">
      <c r="A53" s="1406" t="s">
        <v>127</v>
      </c>
      <c r="B53" s="1407"/>
      <c r="C53" s="237" t="s">
        <v>2423</v>
      </c>
      <c r="D53" s="338"/>
      <c r="E53" s="238" t="s">
        <v>223</v>
      </c>
      <c r="F53" s="253">
        <f>VLOOKUP(cell_getname(F53),LISTA_PRETURI,2,FALSE)*(1+ADAOSURI!$K$15)</f>
        <v>364</v>
      </c>
      <c r="G53" s="254">
        <f t="shared" si="0"/>
        <v>0</v>
      </c>
      <c r="H53" s="1413">
        <f t="shared" ref="H53" si="7">SUM(G53:G59)</f>
        <v>0</v>
      </c>
    </row>
    <row r="54" spans="1:8" ht="8.25" customHeight="1" thickBot="1">
      <c r="A54" s="1406"/>
      <c r="B54" s="1407"/>
      <c r="C54" s="241" t="s">
        <v>2428</v>
      </c>
      <c r="D54" s="339"/>
      <c r="E54" s="242" t="s">
        <v>223</v>
      </c>
      <c r="F54" s="243">
        <f>VLOOKUP(cell_getname(F54),LISTA_PRETURI,2,FALSE)*(1+ADAOSURI!$K$15)</f>
        <v>421</v>
      </c>
      <c r="G54" s="244">
        <f t="shared" si="0"/>
        <v>0</v>
      </c>
      <c r="H54" s="1413"/>
    </row>
    <row r="55" spans="1:8" ht="8.25" customHeight="1" thickBot="1">
      <c r="A55" s="1406"/>
      <c r="B55" s="1407"/>
      <c r="C55" s="241" t="s">
        <v>2424</v>
      </c>
      <c r="D55" s="339"/>
      <c r="E55" s="242" t="s">
        <v>223</v>
      </c>
      <c r="F55" s="243">
        <f>VLOOKUP(cell_getname(F55),LISTA_PRETURI,2,FALSE)*(1+ADAOSURI!$K$15)</f>
        <v>655</v>
      </c>
      <c r="G55" s="244">
        <f t="shared" si="0"/>
        <v>0</v>
      </c>
      <c r="H55" s="1413"/>
    </row>
    <row r="56" spans="1:8" ht="8.25" customHeight="1" outlineLevel="1" thickBot="1">
      <c r="A56" s="1406"/>
      <c r="B56" s="1407"/>
      <c r="C56" s="241" t="s">
        <v>3823</v>
      </c>
      <c r="D56" s="339"/>
      <c r="E56" s="242" t="s">
        <v>223</v>
      </c>
      <c r="F56" s="243">
        <f>VLOOKUP(cell_getname(F56),LISTA_PRETURI,2,FALSE)*(1+ADAOSURI!$K$15)</f>
        <v>124</v>
      </c>
      <c r="G56" s="244">
        <f t="shared" si="0"/>
        <v>0</v>
      </c>
      <c r="H56" s="1413"/>
    </row>
    <row r="57" spans="1:8" ht="8.25" customHeight="1" outlineLevel="1" thickBot="1">
      <c r="A57" s="1406"/>
      <c r="B57" s="1407"/>
      <c r="C57" s="241" t="s">
        <v>2324</v>
      </c>
      <c r="D57" s="340"/>
      <c r="E57" s="242" t="s">
        <v>223</v>
      </c>
      <c r="F57" s="245">
        <f>VLOOKUP(cell_getname(F57),LISTA_PRETURI,2,FALSE)*(1+ADAOSURI!$K$15)</f>
        <v>106</v>
      </c>
      <c r="G57" s="255">
        <f t="shared" si="0"/>
        <v>0</v>
      </c>
      <c r="H57" s="1413"/>
    </row>
    <row r="58" spans="1:8" ht="8.25" customHeight="1" outlineLevel="1" thickBot="1">
      <c r="A58" s="1406"/>
      <c r="B58" s="1407"/>
      <c r="C58" s="241" t="s">
        <v>263</v>
      </c>
      <c r="D58" s="340"/>
      <c r="E58" s="246" t="s">
        <v>223</v>
      </c>
      <c r="F58" s="245">
        <f>VLOOKUP(cell_getname(F58),LISTA_PRETURI,2,FALSE)*(1+ADAOSURI!$K$15)</f>
        <v>88</v>
      </c>
      <c r="G58" s="255">
        <f t="shared" si="0"/>
        <v>0</v>
      </c>
      <c r="H58" s="1413"/>
    </row>
    <row r="59" spans="1:8" ht="8.25" customHeight="1" outlineLevel="1" thickBot="1">
      <c r="A59" s="1406"/>
      <c r="B59" s="1407"/>
      <c r="C59" s="247" t="s">
        <v>266</v>
      </c>
      <c r="D59" s="341"/>
      <c r="E59" s="248" t="s">
        <v>223</v>
      </c>
      <c r="F59" s="245">
        <f>VLOOKUP(cell_getname(F59),LISTA_PRETURI,2,FALSE)*(1+ADAOSURI!$K$15)</f>
        <v>42</v>
      </c>
      <c r="G59" s="250">
        <f t="shared" si="0"/>
        <v>0</v>
      </c>
      <c r="H59" s="1414"/>
    </row>
    <row r="60" spans="1:8" ht="8.25" customHeight="1" thickBot="1">
      <c r="A60" s="1406" t="s">
        <v>128</v>
      </c>
      <c r="B60" s="1407"/>
      <c r="C60" s="237" t="s">
        <v>2423</v>
      </c>
      <c r="D60" s="338"/>
      <c r="E60" s="238" t="s">
        <v>223</v>
      </c>
      <c r="F60" s="253">
        <f>VLOOKUP(cell_getname(F60),LISTA_PRETURI,2,FALSE)*(1+ADAOSURI!$K$15)</f>
        <v>403</v>
      </c>
      <c r="G60" s="240">
        <f t="shared" si="0"/>
        <v>0</v>
      </c>
      <c r="H60" s="1413">
        <f t="shared" ref="H60" si="8">SUM(G60:G66)</f>
        <v>0</v>
      </c>
    </row>
    <row r="61" spans="1:8" ht="8.25" customHeight="1" thickBot="1">
      <c r="A61" s="1406"/>
      <c r="B61" s="1407"/>
      <c r="C61" s="241" t="s">
        <v>2428</v>
      </c>
      <c r="D61" s="339"/>
      <c r="E61" s="242" t="s">
        <v>223</v>
      </c>
      <c r="F61" s="243">
        <f>VLOOKUP(cell_getname(F61),LISTA_PRETURI,2,FALSE)*(1+ADAOSURI!$K$15)</f>
        <v>467</v>
      </c>
      <c r="G61" s="244">
        <f t="shared" si="0"/>
        <v>0</v>
      </c>
      <c r="H61" s="1413"/>
    </row>
    <row r="62" spans="1:8" ht="8.25" customHeight="1" thickBot="1">
      <c r="A62" s="1406"/>
      <c r="B62" s="1407"/>
      <c r="C62" s="241" t="s">
        <v>2424</v>
      </c>
      <c r="D62" s="339"/>
      <c r="E62" s="242" t="s">
        <v>223</v>
      </c>
      <c r="F62" s="243">
        <f>VLOOKUP(cell_getname(F62),LISTA_PRETURI,2,FALSE)*(1+ADAOSURI!$K$15)</f>
        <v>717</v>
      </c>
      <c r="G62" s="244">
        <f t="shared" si="0"/>
        <v>0</v>
      </c>
      <c r="H62" s="1413"/>
    </row>
    <row r="63" spans="1:8" ht="8.25" customHeight="1" outlineLevel="1" thickBot="1">
      <c r="A63" s="1406"/>
      <c r="B63" s="1407"/>
      <c r="C63" s="241" t="s">
        <v>3823</v>
      </c>
      <c r="D63" s="339"/>
      <c r="E63" s="242" t="s">
        <v>223</v>
      </c>
      <c r="F63" s="243">
        <f>VLOOKUP(cell_getname(F63),LISTA_PRETURI,2,FALSE)*(1+ADAOSURI!$K$15)</f>
        <v>128</v>
      </c>
      <c r="G63" s="244">
        <f t="shared" si="0"/>
        <v>0</v>
      </c>
      <c r="H63" s="1413"/>
    </row>
    <row r="64" spans="1:8" ht="8.25" customHeight="1" outlineLevel="1" thickBot="1">
      <c r="A64" s="1406"/>
      <c r="B64" s="1407"/>
      <c r="C64" s="241" t="s">
        <v>2324</v>
      </c>
      <c r="D64" s="340"/>
      <c r="E64" s="242" t="s">
        <v>223</v>
      </c>
      <c r="F64" s="245">
        <f>VLOOKUP(cell_getname(F64),LISTA_PRETURI,2,FALSE)*(1+ADAOSURI!$K$15)</f>
        <v>110</v>
      </c>
      <c r="G64" s="255">
        <f t="shared" si="0"/>
        <v>0</v>
      </c>
      <c r="H64" s="1413"/>
    </row>
    <row r="65" spans="1:8" ht="8.25" customHeight="1" outlineLevel="1" thickBot="1">
      <c r="A65" s="1406"/>
      <c r="B65" s="1407"/>
      <c r="C65" s="241" t="s">
        <v>263</v>
      </c>
      <c r="D65" s="340"/>
      <c r="E65" s="246" t="s">
        <v>223</v>
      </c>
      <c r="F65" s="245">
        <f>VLOOKUP(cell_getname(F65),LISTA_PRETURI,2,FALSE)*(1+ADAOSURI!$K$15)</f>
        <v>100</v>
      </c>
      <c r="G65" s="255">
        <f t="shared" si="0"/>
        <v>0</v>
      </c>
      <c r="H65" s="1413"/>
    </row>
    <row r="66" spans="1:8" ht="8.25" customHeight="1" outlineLevel="1" thickBot="1">
      <c r="A66" s="1406"/>
      <c r="B66" s="1407"/>
      <c r="C66" s="247" t="s">
        <v>266</v>
      </c>
      <c r="D66" s="341"/>
      <c r="E66" s="248" t="s">
        <v>223</v>
      </c>
      <c r="F66" s="249">
        <f>VLOOKUP(cell_getname(F66),LISTA_PRETURI,2,FALSE)*(1+ADAOSURI!$K$15)</f>
        <v>42</v>
      </c>
      <c r="G66" s="255">
        <f t="shared" si="0"/>
        <v>0</v>
      </c>
      <c r="H66" s="1414"/>
    </row>
    <row r="67" spans="1:8" ht="8.25" customHeight="1" outlineLevel="1" thickBot="1">
      <c r="A67" s="1406" t="s">
        <v>131</v>
      </c>
      <c r="B67" s="1407"/>
      <c r="C67" s="237" t="s">
        <v>2423</v>
      </c>
      <c r="D67" s="338"/>
      <c r="E67" s="238" t="s">
        <v>223</v>
      </c>
      <c r="F67" s="253">
        <f>VLOOKUP(cell_getname(F67),LISTA_PRETURI,2,FALSE)*(1+ADAOSURI!$K$15)</f>
        <v>452</v>
      </c>
      <c r="G67" s="254">
        <f t="shared" si="0"/>
        <v>0</v>
      </c>
      <c r="H67" s="1413">
        <f t="shared" ref="H67" si="9">SUM(G67:G73)</f>
        <v>0</v>
      </c>
    </row>
    <row r="68" spans="1:8" ht="8.25" customHeight="1" outlineLevel="1" thickBot="1">
      <c r="A68" s="1406"/>
      <c r="B68" s="1407"/>
      <c r="C68" s="241" t="s">
        <v>2428</v>
      </c>
      <c r="D68" s="339"/>
      <c r="E68" s="242" t="s">
        <v>223</v>
      </c>
      <c r="F68" s="243">
        <f>VLOOKUP(cell_getname(F68),LISTA_PRETURI,2,FALSE)*(1+ADAOSURI!$K$15)</f>
        <v>527</v>
      </c>
      <c r="G68" s="244">
        <f t="shared" si="0"/>
        <v>0</v>
      </c>
      <c r="H68" s="1413"/>
    </row>
    <row r="69" spans="1:8" ht="8.25" customHeight="1" outlineLevel="1" thickBot="1">
      <c r="A69" s="1406"/>
      <c r="B69" s="1407"/>
      <c r="C69" s="241" t="s">
        <v>2424</v>
      </c>
      <c r="D69" s="339"/>
      <c r="E69" s="242" t="s">
        <v>223</v>
      </c>
      <c r="F69" s="243">
        <f>VLOOKUP(cell_getname(F69),LISTA_PRETURI,2,FALSE)*(1+ADAOSURI!$K$15)</f>
        <v>826</v>
      </c>
      <c r="G69" s="244">
        <f t="shared" si="0"/>
        <v>0</v>
      </c>
      <c r="H69" s="1413"/>
    </row>
    <row r="70" spans="1:8" ht="8.25" customHeight="1" outlineLevel="1" thickBot="1">
      <c r="A70" s="1406"/>
      <c r="B70" s="1407"/>
      <c r="C70" s="241" t="s">
        <v>3823</v>
      </c>
      <c r="D70" s="339"/>
      <c r="E70" s="242" t="s">
        <v>223</v>
      </c>
      <c r="F70" s="243">
        <f>VLOOKUP(cell_getname(F70),LISTA_PRETURI,2,FALSE)*(1+ADAOSURI!$K$15)</f>
        <v>142</v>
      </c>
      <c r="G70" s="244">
        <f t="shared" si="0"/>
        <v>0</v>
      </c>
      <c r="H70" s="1413"/>
    </row>
    <row r="71" spans="1:8" ht="8.25" customHeight="1" outlineLevel="1" thickBot="1">
      <c r="A71" s="1406"/>
      <c r="B71" s="1407"/>
      <c r="C71" s="241" t="s">
        <v>2324</v>
      </c>
      <c r="D71" s="340"/>
      <c r="E71" s="242" t="s">
        <v>223</v>
      </c>
      <c r="F71" s="245">
        <f>VLOOKUP(cell_getname(F71),LISTA_PRETURI,2,FALSE)*(1+ADAOSURI!$K$15)</f>
        <v>137</v>
      </c>
      <c r="G71" s="255">
        <f t="shared" si="0"/>
        <v>0</v>
      </c>
      <c r="H71" s="1413"/>
    </row>
    <row r="72" spans="1:8" ht="8.25" customHeight="1" outlineLevel="1" thickBot="1">
      <c r="A72" s="1406"/>
      <c r="B72" s="1407"/>
      <c r="C72" s="241" t="s">
        <v>263</v>
      </c>
      <c r="D72" s="340"/>
      <c r="E72" s="246" t="s">
        <v>223</v>
      </c>
      <c r="F72" s="245">
        <f>VLOOKUP(cell_getname(F72),LISTA_PRETURI,2,FALSE)*(1+ADAOSURI!$K$15)</f>
        <v>111</v>
      </c>
      <c r="G72" s="255">
        <f t="shared" si="0"/>
        <v>0</v>
      </c>
      <c r="H72" s="1413"/>
    </row>
    <row r="73" spans="1:8" ht="8.25" customHeight="1" outlineLevel="1" thickBot="1">
      <c r="A73" s="1406"/>
      <c r="B73" s="1407"/>
      <c r="C73" s="247" t="s">
        <v>266</v>
      </c>
      <c r="D73" s="341"/>
      <c r="E73" s="248" t="s">
        <v>223</v>
      </c>
      <c r="F73" s="249">
        <f>VLOOKUP(cell_getname(F73),LISTA_PRETURI,2,FALSE)*(1+ADAOSURI!$K$15)</f>
        <v>42</v>
      </c>
      <c r="G73" s="250">
        <f t="shared" si="0"/>
        <v>0</v>
      </c>
      <c r="H73" s="1414"/>
    </row>
    <row r="74" spans="1:8" ht="8.25" customHeight="1" thickBot="1">
      <c r="A74" s="1406" t="s">
        <v>129</v>
      </c>
      <c r="B74" s="1407"/>
      <c r="C74" s="237" t="s">
        <v>2423</v>
      </c>
      <c r="D74" s="338"/>
      <c r="E74" s="238" t="s">
        <v>223</v>
      </c>
      <c r="F74" s="253">
        <f>VLOOKUP(cell_getname(F74),LISTA_PRETURI,2,FALSE)*(1+ADAOSURI!$K$15)</f>
        <v>428</v>
      </c>
      <c r="G74" s="254">
        <f t="shared" si="0"/>
        <v>0</v>
      </c>
      <c r="H74" s="1413">
        <f t="shared" ref="H74" si="10">SUM(G74:G80)</f>
        <v>0</v>
      </c>
    </row>
    <row r="75" spans="1:8" ht="8.25" customHeight="1" thickBot="1">
      <c r="A75" s="1406"/>
      <c r="B75" s="1407"/>
      <c r="C75" s="241" t="s">
        <v>2428</v>
      </c>
      <c r="D75" s="339"/>
      <c r="E75" s="242" t="s">
        <v>223</v>
      </c>
      <c r="F75" s="243">
        <f>VLOOKUP(cell_getname(F75),LISTA_PRETURI,2,FALSE)*(1+ADAOSURI!$K$15)</f>
        <v>492</v>
      </c>
      <c r="G75" s="244">
        <f t="shared" si="0"/>
        <v>0</v>
      </c>
      <c r="H75" s="1413"/>
    </row>
    <row r="76" spans="1:8" ht="8.25" customHeight="1" thickBot="1">
      <c r="A76" s="1406"/>
      <c r="B76" s="1407"/>
      <c r="C76" s="241" t="s">
        <v>2424</v>
      </c>
      <c r="D76" s="339"/>
      <c r="E76" s="242" t="s">
        <v>223</v>
      </c>
      <c r="F76" s="243">
        <f>VLOOKUP(cell_getname(F76),LISTA_PRETURI,2,FALSE)*(1+ADAOSURI!$K$15)</f>
        <v>769</v>
      </c>
      <c r="G76" s="244">
        <f t="shared" si="0"/>
        <v>0</v>
      </c>
      <c r="H76" s="1413"/>
    </row>
    <row r="77" spans="1:8" ht="8.25" customHeight="1" outlineLevel="1" thickBot="1">
      <c r="A77" s="1406"/>
      <c r="B77" s="1407"/>
      <c r="C77" s="241" t="s">
        <v>3823</v>
      </c>
      <c r="D77" s="339"/>
      <c r="E77" s="242" t="s">
        <v>223</v>
      </c>
      <c r="F77" s="243">
        <f>VLOOKUP(cell_getname(F77),LISTA_PRETURI,2,FALSE)*(1+ADAOSURI!$K$15)</f>
        <v>130</v>
      </c>
      <c r="G77" s="244">
        <f t="shared" si="0"/>
        <v>0</v>
      </c>
      <c r="H77" s="1413"/>
    </row>
    <row r="78" spans="1:8" ht="8.25" customHeight="1" outlineLevel="1" thickBot="1">
      <c r="A78" s="1406"/>
      <c r="B78" s="1407"/>
      <c r="C78" s="241" t="s">
        <v>2324</v>
      </c>
      <c r="D78" s="340"/>
      <c r="E78" s="242" t="s">
        <v>223</v>
      </c>
      <c r="F78" s="245">
        <f>VLOOKUP(cell_getname(F78),LISTA_PRETURI,2,FALSE)*(1+ADAOSURI!$K$15)</f>
        <v>117</v>
      </c>
      <c r="G78" s="255">
        <f t="shared" si="0"/>
        <v>0</v>
      </c>
      <c r="H78" s="1413"/>
    </row>
    <row r="79" spans="1:8" ht="8.25" customHeight="1" outlineLevel="1" thickBot="1">
      <c r="A79" s="1406"/>
      <c r="B79" s="1407"/>
      <c r="C79" s="241" t="s">
        <v>263</v>
      </c>
      <c r="D79" s="340"/>
      <c r="E79" s="246" t="s">
        <v>223</v>
      </c>
      <c r="F79" s="245">
        <f>VLOOKUP(cell_getname(F79),LISTA_PRETURI,2,FALSE)*(1+ADAOSURI!$K$15)</f>
        <v>104</v>
      </c>
      <c r="G79" s="255">
        <f t="shared" si="0"/>
        <v>0</v>
      </c>
      <c r="H79" s="1413"/>
    </row>
    <row r="80" spans="1:8" ht="8.25" customHeight="1" outlineLevel="1" thickBot="1">
      <c r="A80" s="1406"/>
      <c r="B80" s="1407"/>
      <c r="C80" s="247" t="s">
        <v>266</v>
      </c>
      <c r="D80" s="341"/>
      <c r="E80" s="248" t="s">
        <v>223</v>
      </c>
      <c r="F80" s="249">
        <f>VLOOKUP(cell_getname(F80),LISTA_PRETURI,2,FALSE)*(1+ADAOSURI!$K$15)</f>
        <v>42</v>
      </c>
      <c r="G80" s="250">
        <f t="shared" si="0"/>
        <v>0</v>
      </c>
      <c r="H80" s="1414"/>
    </row>
    <row r="81" spans="1:8" ht="8.25" customHeight="1" thickBot="1">
      <c r="A81" s="1406" t="s">
        <v>130</v>
      </c>
      <c r="B81" s="1407"/>
      <c r="C81" s="237" t="s">
        <v>2423</v>
      </c>
      <c r="D81" s="338"/>
      <c r="E81" s="256" t="s">
        <v>223</v>
      </c>
      <c r="F81" s="253">
        <f>VLOOKUP(cell_getname(F81),LISTA_PRETURI,2,FALSE)*(1+ADAOSURI!$K$15)</f>
        <v>451</v>
      </c>
      <c r="G81" s="254">
        <f t="shared" si="0"/>
        <v>0</v>
      </c>
      <c r="H81" s="1413">
        <f>SUM(G81:G87)</f>
        <v>0</v>
      </c>
    </row>
    <row r="82" spans="1:8" ht="8.25" customHeight="1" thickBot="1">
      <c r="A82" s="1406"/>
      <c r="B82" s="1407"/>
      <c r="C82" s="241" t="s">
        <v>2428</v>
      </c>
      <c r="D82" s="339"/>
      <c r="E82" s="242" t="s">
        <v>223</v>
      </c>
      <c r="F82" s="243">
        <f>VLOOKUP(cell_getname(F82),LISTA_PRETURI,2,FALSE)*(1+ADAOSURI!$K$15)</f>
        <v>527</v>
      </c>
      <c r="G82" s="244">
        <f t="shared" si="0"/>
        <v>0</v>
      </c>
      <c r="H82" s="1413"/>
    </row>
    <row r="83" spans="1:8" ht="8.25" customHeight="1" thickBot="1">
      <c r="A83" s="1406"/>
      <c r="B83" s="1407"/>
      <c r="C83" s="241" t="s">
        <v>2424</v>
      </c>
      <c r="D83" s="339"/>
      <c r="E83" s="242" t="s">
        <v>223</v>
      </c>
      <c r="F83" s="243">
        <f>VLOOKUP(cell_getname(F83),LISTA_PRETURI,2,FALSE)*(1+ADAOSURI!$K$15)</f>
        <v>826</v>
      </c>
      <c r="G83" s="244">
        <f t="shared" si="0"/>
        <v>0</v>
      </c>
      <c r="H83" s="1413"/>
    </row>
    <row r="84" spans="1:8" ht="8.25" customHeight="1" outlineLevel="1" thickBot="1">
      <c r="A84" s="1406"/>
      <c r="B84" s="1407"/>
      <c r="C84" s="241" t="s">
        <v>3823</v>
      </c>
      <c r="D84" s="339"/>
      <c r="E84" s="242" t="s">
        <v>223</v>
      </c>
      <c r="F84" s="243">
        <f>VLOOKUP(cell_getname(F84),LISTA_PRETURI,2,FALSE)*(1+ADAOSURI!$K$15)</f>
        <v>134</v>
      </c>
      <c r="G84" s="244">
        <f t="shared" si="0"/>
        <v>0</v>
      </c>
      <c r="H84" s="1413"/>
    </row>
    <row r="85" spans="1:8" ht="8.25" customHeight="1" outlineLevel="1" thickBot="1">
      <c r="A85" s="1406"/>
      <c r="B85" s="1407"/>
      <c r="C85" s="241" t="s">
        <v>2324</v>
      </c>
      <c r="D85" s="340"/>
      <c r="E85" s="242" t="s">
        <v>223</v>
      </c>
      <c r="F85" s="245">
        <f>VLOOKUP(cell_getname(F85),LISTA_PRETURI,2,FALSE)*(1+ADAOSURI!$K$15)</f>
        <v>119</v>
      </c>
      <c r="G85" s="255">
        <f>F85*D85</f>
        <v>0</v>
      </c>
      <c r="H85" s="1413"/>
    </row>
    <row r="86" spans="1:8" ht="8.25" customHeight="1" outlineLevel="1" thickBot="1">
      <c r="A86" s="1406"/>
      <c r="B86" s="1407"/>
      <c r="C86" s="241" t="s">
        <v>263</v>
      </c>
      <c r="D86" s="340"/>
      <c r="E86" s="246" t="s">
        <v>223</v>
      </c>
      <c r="F86" s="245">
        <f>VLOOKUP(cell_getname(F86),LISTA_PRETURI,2,FALSE)*(1+ADAOSURI!$K$15)</f>
        <v>107</v>
      </c>
      <c r="G86" s="255">
        <f t="shared" si="0"/>
        <v>0</v>
      </c>
      <c r="H86" s="1413"/>
    </row>
    <row r="87" spans="1:8" ht="8.25" customHeight="1" outlineLevel="1" thickBot="1">
      <c r="A87" s="1406"/>
      <c r="B87" s="1407"/>
      <c r="C87" s="247" t="s">
        <v>266</v>
      </c>
      <c r="D87" s="341"/>
      <c r="E87" s="248" t="s">
        <v>223</v>
      </c>
      <c r="F87" s="249">
        <f>VLOOKUP(cell_getname(F87),LISTA_PRETURI,2,FALSE)*(1+ADAOSURI!$K$15)</f>
        <v>42</v>
      </c>
      <c r="G87" s="250">
        <f t="shared" si="0"/>
        <v>0</v>
      </c>
      <c r="H87" s="1414"/>
    </row>
    <row r="88" spans="1:8" ht="16.5" customHeight="1" thickBot="1">
      <c r="A88" s="904" t="s">
        <v>134</v>
      </c>
      <c r="B88" s="905"/>
      <c r="C88" s="905"/>
      <c r="D88" s="905"/>
      <c r="E88" s="905"/>
      <c r="F88" s="905"/>
      <c r="G88" s="906"/>
      <c r="H88" s="257">
        <f>SUM(H4:H87)</f>
        <v>0</v>
      </c>
    </row>
    <row r="89" spans="1:8" ht="16.5" customHeight="1" thickBot="1">
      <c r="A89" s="904" t="s">
        <v>12232</v>
      </c>
      <c r="B89" s="905"/>
      <c r="C89" s="905"/>
      <c r="D89" s="905"/>
      <c r="E89" s="905"/>
      <c r="F89" s="905"/>
      <c r="G89" s="906"/>
      <c r="H89" s="258">
        <f>H88*1.21</f>
        <v>0</v>
      </c>
    </row>
    <row r="90" spans="1:8" ht="16.5" customHeight="1" thickBot="1">
      <c r="A90" s="1198" t="s">
        <v>2834</v>
      </c>
      <c r="B90" s="1199"/>
      <c r="C90" s="1199"/>
      <c r="D90" s="1200"/>
      <c r="E90" s="1403"/>
      <c r="F90" s="1404"/>
      <c r="G90" s="1405"/>
      <c r="H90" s="419">
        <f>H89*(1-E90)</f>
        <v>0</v>
      </c>
    </row>
    <row r="91" spans="1:8" ht="15" thickBot="1">
      <c r="A91" s="1147"/>
      <c r="B91" s="1147"/>
      <c r="C91" s="1147"/>
      <c r="D91" s="1147"/>
      <c r="E91" s="1147"/>
      <c r="F91" s="1147"/>
      <c r="G91" s="1147"/>
      <c r="H91" s="1147"/>
    </row>
    <row r="92" spans="1:8" ht="20.25" customHeight="1" thickBot="1">
      <c r="A92" s="1210" t="s">
        <v>2329</v>
      </c>
      <c r="B92" s="1211"/>
      <c r="C92" s="1211"/>
      <c r="D92" s="1211"/>
      <c r="E92" s="1211"/>
      <c r="F92" s="1211"/>
      <c r="G92" s="1211"/>
      <c r="H92" s="1434"/>
    </row>
    <row r="93" spans="1:8" ht="42" customHeight="1" thickBot="1">
      <c r="A93" s="1441"/>
      <c r="B93" s="1442"/>
      <c r="C93" s="1442"/>
      <c r="D93" s="1442"/>
      <c r="E93" s="1442"/>
      <c r="F93" s="1442"/>
      <c r="G93" s="1442"/>
      <c r="H93" s="1443"/>
    </row>
    <row r="94" spans="1:8" ht="13.5" customHeight="1" thickBot="1">
      <c r="A94" s="1437" t="s">
        <v>122</v>
      </c>
      <c r="B94" s="1438"/>
      <c r="C94" s="259" t="s">
        <v>196</v>
      </c>
      <c r="D94" s="260" t="s">
        <v>22</v>
      </c>
      <c r="E94" s="260" t="s">
        <v>224</v>
      </c>
      <c r="F94" s="260" t="s">
        <v>2325</v>
      </c>
      <c r="G94" s="260" t="s">
        <v>2327</v>
      </c>
      <c r="H94" s="259" t="s">
        <v>2326</v>
      </c>
    </row>
    <row r="95" spans="1:8" ht="9" customHeight="1" thickBot="1">
      <c r="A95" s="1439" t="s">
        <v>121</v>
      </c>
      <c r="B95" s="1440"/>
      <c r="C95" s="261" t="s">
        <v>351</v>
      </c>
      <c r="D95" s="342"/>
      <c r="E95" s="256" t="s">
        <v>223</v>
      </c>
      <c r="F95" s="262">
        <f>VLOOKUP(cell_getname(F95),LISTA_PRETURI,2,FALSE)*(1+ADAOSURI!$K$15)</f>
        <v>334</v>
      </c>
      <c r="G95" s="263">
        <f t="shared" ref="G95:G166" si="11">F95*D95</f>
        <v>0</v>
      </c>
      <c r="H95" s="1413">
        <f>SUM(G95:G100)</f>
        <v>0</v>
      </c>
    </row>
    <row r="96" spans="1:8" ht="9" customHeight="1" thickBot="1">
      <c r="A96" s="1406"/>
      <c r="B96" s="1407"/>
      <c r="C96" s="261" t="s">
        <v>352</v>
      </c>
      <c r="D96" s="339"/>
      <c r="E96" s="242" t="s">
        <v>223</v>
      </c>
      <c r="F96" s="264">
        <f>VLOOKUP(cell_getname(F96),LISTA_PRETURI,2,FALSE)*(1+ADAOSURI!$K$15)</f>
        <v>506</v>
      </c>
      <c r="G96" s="244">
        <f>F96*D96</f>
        <v>0</v>
      </c>
      <c r="H96" s="1413"/>
    </row>
    <row r="97" spans="1:8" ht="9" customHeight="1" thickBot="1">
      <c r="A97" s="1406"/>
      <c r="B97" s="1407"/>
      <c r="C97" s="241" t="s">
        <v>3823</v>
      </c>
      <c r="D97" s="339"/>
      <c r="E97" s="242" t="s">
        <v>223</v>
      </c>
      <c r="F97" s="264">
        <f>FAEZVA00X01</f>
        <v>103</v>
      </c>
      <c r="G97" s="244">
        <f>F97*D97</f>
        <v>0</v>
      </c>
      <c r="H97" s="1413"/>
    </row>
    <row r="98" spans="1:8" ht="9" customHeight="1" thickBot="1">
      <c r="A98" s="1406"/>
      <c r="B98" s="1407"/>
      <c r="C98" s="241" t="s">
        <v>2328</v>
      </c>
      <c r="D98" s="340"/>
      <c r="E98" s="242" t="s">
        <v>223</v>
      </c>
      <c r="F98" s="265">
        <f>FAEHVA00D01</f>
        <v>90</v>
      </c>
      <c r="G98" s="244">
        <f>F98*D98</f>
        <v>0</v>
      </c>
      <c r="H98" s="1413"/>
    </row>
    <row r="99" spans="1:8" ht="9" customHeight="1" thickBot="1">
      <c r="A99" s="1406"/>
      <c r="B99" s="1407"/>
      <c r="C99" s="241" t="s">
        <v>263</v>
      </c>
      <c r="D99" s="340"/>
      <c r="E99" s="246" t="s">
        <v>223</v>
      </c>
      <c r="F99" s="265">
        <f>FAESV000D01</f>
        <v>74</v>
      </c>
      <c r="G99" s="244">
        <f>F99*D99</f>
        <v>0</v>
      </c>
      <c r="H99" s="1413"/>
    </row>
    <row r="100" spans="1:8" ht="9" customHeight="1" thickBot="1">
      <c r="A100" s="1406"/>
      <c r="B100" s="1407"/>
      <c r="C100" s="247" t="s">
        <v>266</v>
      </c>
      <c r="D100" s="341"/>
      <c r="E100" s="248" t="s">
        <v>223</v>
      </c>
      <c r="F100" s="266">
        <f>FAXDP000D01</f>
        <v>42</v>
      </c>
      <c r="G100" s="244">
        <f>F100*D100</f>
        <v>0</v>
      </c>
      <c r="H100" s="1414"/>
    </row>
    <row r="101" spans="1:8" ht="9" customHeight="1" thickBot="1">
      <c r="A101" s="1406" t="s">
        <v>123</v>
      </c>
      <c r="B101" s="1407"/>
      <c r="C101" s="261" t="s">
        <v>351</v>
      </c>
      <c r="D101" s="342"/>
      <c r="E101" s="238" t="s">
        <v>223</v>
      </c>
      <c r="F101" s="267">
        <f>VLOOKUP(cell_getname(F101),LISTA_PRETURI,2,FALSE)*(1+ADAOSURI!$K$15)</f>
        <v>359</v>
      </c>
      <c r="G101" s="254">
        <f t="shared" si="11"/>
        <v>0</v>
      </c>
      <c r="H101" s="1413">
        <f t="shared" ref="H101" si="12">SUM(G101:G106)</f>
        <v>0</v>
      </c>
    </row>
    <row r="102" spans="1:8" ht="9" customHeight="1" thickBot="1">
      <c r="A102" s="1406"/>
      <c r="B102" s="1407"/>
      <c r="C102" s="261" t="s">
        <v>352</v>
      </c>
      <c r="D102" s="339"/>
      <c r="E102" s="242" t="s">
        <v>223</v>
      </c>
      <c r="F102" s="264">
        <f>VLOOKUP(cell_getname(F102),LISTA_PRETURI,2,FALSE)*(1+ADAOSURI!$K$15)</f>
        <v>539</v>
      </c>
      <c r="G102" s="244">
        <f t="shared" si="11"/>
        <v>0</v>
      </c>
      <c r="H102" s="1413"/>
    </row>
    <row r="103" spans="1:8" ht="9" customHeight="1" thickBot="1">
      <c r="A103" s="1406"/>
      <c r="B103" s="1407"/>
      <c r="C103" s="241" t="s">
        <v>3823</v>
      </c>
      <c r="D103" s="339"/>
      <c r="E103" s="242" t="s">
        <v>223</v>
      </c>
      <c r="F103" s="264">
        <f>FAEZVA00X02</f>
        <v>111</v>
      </c>
      <c r="G103" s="244">
        <f>F103*D103</f>
        <v>0</v>
      </c>
      <c r="H103" s="1413"/>
    </row>
    <row r="104" spans="1:8" ht="9" customHeight="1" thickBot="1">
      <c r="A104" s="1406"/>
      <c r="B104" s="1407"/>
      <c r="C104" s="241" t="s">
        <v>2328</v>
      </c>
      <c r="D104" s="340"/>
      <c r="E104" s="242" t="s">
        <v>223</v>
      </c>
      <c r="F104" s="265">
        <f>FAEHVA00D02</f>
        <v>96</v>
      </c>
      <c r="G104" s="255">
        <f>F104*D104</f>
        <v>0</v>
      </c>
      <c r="H104" s="1413"/>
    </row>
    <row r="105" spans="1:8" ht="9" customHeight="1" thickBot="1">
      <c r="A105" s="1406"/>
      <c r="B105" s="1407"/>
      <c r="C105" s="241" t="s">
        <v>263</v>
      </c>
      <c r="D105" s="340"/>
      <c r="E105" s="246" t="s">
        <v>223</v>
      </c>
      <c r="F105" s="265">
        <f>FAESV000D02</f>
        <v>79</v>
      </c>
      <c r="G105" s="255">
        <f>F105*D105</f>
        <v>0</v>
      </c>
      <c r="H105" s="1413"/>
    </row>
    <row r="106" spans="1:8" ht="9" customHeight="1" thickBot="1">
      <c r="A106" s="1406"/>
      <c r="B106" s="1407"/>
      <c r="C106" s="247" t="s">
        <v>266</v>
      </c>
      <c r="D106" s="341"/>
      <c r="E106" s="248" t="s">
        <v>223</v>
      </c>
      <c r="F106" s="266">
        <f>FAXDP000D02</f>
        <v>42</v>
      </c>
      <c r="G106" s="250">
        <f>F106*D106</f>
        <v>0</v>
      </c>
      <c r="H106" s="1414"/>
    </row>
    <row r="107" spans="1:8" ht="9" customHeight="1" thickBot="1">
      <c r="A107" s="1406" t="s">
        <v>133</v>
      </c>
      <c r="B107" s="1407"/>
      <c r="C107" s="261" t="s">
        <v>351</v>
      </c>
      <c r="D107" s="342"/>
      <c r="E107" s="238" t="s">
        <v>223</v>
      </c>
      <c r="F107" s="267">
        <f>VLOOKUP(cell_getname(F107),LISTA_PRETURI,2,FALSE)*(1+ADAOSURI!$K$15)</f>
        <v>384</v>
      </c>
      <c r="G107" s="254">
        <f t="shared" si="11"/>
        <v>0</v>
      </c>
      <c r="H107" s="1413">
        <f t="shared" ref="H107" si="13">SUM(G107:G112)</f>
        <v>0</v>
      </c>
    </row>
    <row r="108" spans="1:8" ht="9" customHeight="1" thickBot="1">
      <c r="A108" s="1406"/>
      <c r="B108" s="1407"/>
      <c r="C108" s="261" t="s">
        <v>352</v>
      </c>
      <c r="D108" s="339"/>
      <c r="E108" s="242" t="s">
        <v>223</v>
      </c>
      <c r="F108" s="264">
        <f>VLOOKUP(cell_getname(F108),LISTA_PRETURI,2,FALSE)*(1+ADAOSURI!$K$15)</f>
        <v>580</v>
      </c>
      <c r="G108" s="244">
        <f t="shared" si="11"/>
        <v>0</v>
      </c>
      <c r="H108" s="1413"/>
    </row>
    <row r="109" spans="1:8" ht="9" customHeight="1" thickBot="1">
      <c r="A109" s="1406"/>
      <c r="B109" s="1407"/>
      <c r="C109" s="241" t="s">
        <v>3823</v>
      </c>
      <c r="D109" s="339"/>
      <c r="E109" s="242" t="s">
        <v>223</v>
      </c>
      <c r="F109" s="264">
        <f>FAEZVA00X16</f>
        <v>117</v>
      </c>
      <c r="G109" s="244">
        <f t="shared" si="11"/>
        <v>0</v>
      </c>
      <c r="H109" s="1413"/>
    </row>
    <row r="110" spans="1:8" ht="9" customHeight="1" thickBot="1">
      <c r="A110" s="1406"/>
      <c r="B110" s="1407"/>
      <c r="C110" s="241" t="s">
        <v>2328</v>
      </c>
      <c r="D110" s="340"/>
      <c r="E110" s="242" t="s">
        <v>223</v>
      </c>
      <c r="F110" s="265">
        <f>FAEHVA00D16</f>
        <v>102</v>
      </c>
      <c r="G110" s="255">
        <f t="shared" si="11"/>
        <v>0</v>
      </c>
      <c r="H110" s="1413"/>
    </row>
    <row r="111" spans="1:8" ht="9" customHeight="1" thickBot="1">
      <c r="A111" s="1406"/>
      <c r="B111" s="1407"/>
      <c r="C111" s="241" t="s">
        <v>263</v>
      </c>
      <c r="D111" s="340"/>
      <c r="E111" s="246" t="s">
        <v>223</v>
      </c>
      <c r="F111" s="265">
        <f>FAESV000D16</f>
        <v>83</v>
      </c>
      <c r="G111" s="255">
        <f t="shared" si="11"/>
        <v>0</v>
      </c>
      <c r="H111" s="1413"/>
    </row>
    <row r="112" spans="1:8" ht="9" customHeight="1" thickBot="1">
      <c r="A112" s="1406"/>
      <c r="B112" s="1407"/>
      <c r="C112" s="247" t="s">
        <v>266</v>
      </c>
      <c r="D112" s="341"/>
      <c r="E112" s="248" t="s">
        <v>223</v>
      </c>
      <c r="F112" s="266">
        <f>FAXDP000D16</f>
        <v>42</v>
      </c>
      <c r="G112" s="250">
        <f t="shared" si="11"/>
        <v>0</v>
      </c>
      <c r="H112" s="1414"/>
    </row>
    <row r="113" spans="1:8" ht="9" customHeight="1" thickBot="1">
      <c r="A113" s="1406" t="s">
        <v>124</v>
      </c>
      <c r="B113" s="1407"/>
      <c r="C113" s="261" t="s">
        <v>351</v>
      </c>
      <c r="D113" s="342"/>
      <c r="E113" s="238" t="s">
        <v>223</v>
      </c>
      <c r="F113" s="267">
        <f>VLOOKUP(cell_getname(F113),LISTA_PRETURI,2,FALSE)*(1+ADAOSURI!$K$15)</f>
        <v>384</v>
      </c>
      <c r="G113" s="254">
        <f t="shared" si="11"/>
        <v>0</v>
      </c>
      <c r="H113" s="1413">
        <f t="shared" ref="H113" si="14">SUM(G113:G118)</f>
        <v>0</v>
      </c>
    </row>
    <row r="114" spans="1:8" ht="9" customHeight="1" thickBot="1">
      <c r="A114" s="1406"/>
      <c r="B114" s="1407"/>
      <c r="C114" s="261" t="s">
        <v>352</v>
      </c>
      <c r="D114" s="339"/>
      <c r="E114" s="242" t="s">
        <v>223</v>
      </c>
      <c r="F114" s="264">
        <f>VLOOKUP(cell_getname(F114),LISTA_PRETURI,2,FALSE)*(1+ADAOSURI!$K$15)</f>
        <v>580</v>
      </c>
      <c r="G114" s="244">
        <f t="shared" si="11"/>
        <v>0</v>
      </c>
      <c r="H114" s="1413"/>
    </row>
    <row r="115" spans="1:8" ht="9" customHeight="1" thickBot="1">
      <c r="A115" s="1406"/>
      <c r="B115" s="1407"/>
      <c r="C115" s="241" t="s">
        <v>3823</v>
      </c>
      <c r="D115" s="339"/>
      <c r="E115" s="242" t="s">
        <v>223</v>
      </c>
      <c r="F115" s="264">
        <f>FAEZVA00X03</f>
        <v>117</v>
      </c>
      <c r="G115" s="244">
        <f t="shared" si="11"/>
        <v>0</v>
      </c>
      <c r="H115" s="1413"/>
    </row>
    <row r="116" spans="1:8" ht="9" customHeight="1" thickBot="1">
      <c r="A116" s="1406"/>
      <c r="B116" s="1407"/>
      <c r="C116" s="241" t="s">
        <v>2328</v>
      </c>
      <c r="D116" s="340"/>
      <c r="E116" s="242" t="s">
        <v>223</v>
      </c>
      <c r="F116" s="265">
        <f>FAEHVA00D03</f>
        <v>102</v>
      </c>
      <c r="G116" s="255">
        <f t="shared" si="11"/>
        <v>0</v>
      </c>
      <c r="H116" s="1413"/>
    </row>
    <row r="117" spans="1:8" ht="9" customHeight="1" thickBot="1">
      <c r="A117" s="1406"/>
      <c r="B117" s="1407"/>
      <c r="C117" s="241" t="s">
        <v>263</v>
      </c>
      <c r="D117" s="340"/>
      <c r="E117" s="246" t="s">
        <v>223</v>
      </c>
      <c r="F117" s="265">
        <f>FAESV000D03</f>
        <v>83</v>
      </c>
      <c r="G117" s="255">
        <f t="shared" si="11"/>
        <v>0</v>
      </c>
      <c r="H117" s="1413"/>
    </row>
    <row r="118" spans="1:8" ht="9" customHeight="1" thickBot="1">
      <c r="A118" s="1406"/>
      <c r="B118" s="1407"/>
      <c r="C118" s="247" t="s">
        <v>266</v>
      </c>
      <c r="D118" s="341"/>
      <c r="E118" s="248" t="s">
        <v>223</v>
      </c>
      <c r="F118" s="266">
        <f>FAXDP000D03</f>
        <v>42</v>
      </c>
      <c r="G118" s="255">
        <f t="shared" si="11"/>
        <v>0</v>
      </c>
      <c r="H118" s="1414"/>
    </row>
    <row r="119" spans="1:8" ht="9" customHeight="1" thickBot="1">
      <c r="A119" s="1406" t="s">
        <v>125</v>
      </c>
      <c r="B119" s="1407"/>
      <c r="C119" s="261" t="s">
        <v>351</v>
      </c>
      <c r="D119" s="342"/>
      <c r="E119" s="238" t="s">
        <v>223</v>
      </c>
      <c r="F119" s="267">
        <f>VLOOKUP(cell_getname(F119),LISTA_PRETURI,2,FALSE)*(1+ADAOSURI!$K$15)</f>
        <v>413</v>
      </c>
      <c r="G119" s="254">
        <f t="shared" si="11"/>
        <v>0</v>
      </c>
      <c r="H119" s="1413">
        <f t="shared" ref="H119" si="15">SUM(G119:G124)</f>
        <v>0</v>
      </c>
    </row>
    <row r="120" spans="1:8" ht="9" customHeight="1" thickBot="1">
      <c r="A120" s="1406"/>
      <c r="B120" s="1407"/>
      <c r="C120" s="261" t="s">
        <v>352</v>
      </c>
      <c r="D120" s="339"/>
      <c r="E120" s="242" t="s">
        <v>223</v>
      </c>
      <c r="F120" s="264">
        <f>VLOOKUP(cell_getname(F120),LISTA_PRETURI,2,FALSE)*(1+ADAOSURI!$K$15)</f>
        <v>615</v>
      </c>
      <c r="G120" s="244">
        <f t="shared" si="11"/>
        <v>0</v>
      </c>
      <c r="H120" s="1413"/>
    </row>
    <row r="121" spans="1:8" ht="9" customHeight="1" thickBot="1">
      <c r="A121" s="1406"/>
      <c r="B121" s="1407"/>
      <c r="C121" s="241" t="s">
        <v>3823</v>
      </c>
      <c r="D121" s="339"/>
      <c r="E121" s="242" t="s">
        <v>223</v>
      </c>
      <c r="F121" s="264">
        <f>FAEZVA00X04</f>
        <v>119</v>
      </c>
      <c r="G121" s="244">
        <f t="shared" si="11"/>
        <v>0</v>
      </c>
      <c r="H121" s="1413"/>
    </row>
    <row r="122" spans="1:8" ht="9" customHeight="1" thickBot="1">
      <c r="A122" s="1406"/>
      <c r="B122" s="1407"/>
      <c r="C122" s="241" t="s">
        <v>2328</v>
      </c>
      <c r="D122" s="340"/>
      <c r="E122" s="242" t="s">
        <v>223</v>
      </c>
      <c r="F122" s="265">
        <f>FAEHVA00D04</f>
        <v>104</v>
      </c>
      <c r="G122" s="255">
        <f t="shared" si="11"/>
        <v>0</v>
      </c>
      <c r="H122" s="1413"/>
    </row>
    <row r="123" spans="1:8" ht="9" customHeight="1" thickBot="1">
      <c r="A123" s="1406"/>
      <c r="B123" s="1407"/>
      <c r="C123" s="241" t="s">
        <v>263</v>
      </c>
      <c r="D123" s="340"/>
      <c r="E123" s="246" t="s">
        <v>223</v>
      </c>
      <c r="F123" s="265">
        <f>FAESV000D04</f>
        <v>86</v>
      </c>
      <c r="G123" s="255">
        <f t="shared" si="11"/>
        <v>0</v>
      </c>
      <c r="H123" s="1413"/>
    </row>
    <row r="124" spans="1:8" ht="9" customHeight="1" thickBot="1">
      <c r="A124" s="1406"/>
      <c r="B124" s="1407"/>
      <c r="C124" s="247" t="s">
        <v>266</v>
      </c>
      <c r="D124" s="341"/>
      <c r="E124" s="248" t="s">
        <v>223</v>
      </c>
      <c r="F124" s="266">
        <f>FAXDP000D04</f>
        <v>42</v>
      </c>
      <c r="G124" s="250">
        <f t="shared" si="11"/>
        <v>0</v>
      </c>
      <c r="H124" s="1414"/>
    </row>
    <row r="125" spans="1:8" ht="9" customHeight="1" thickBot="1">
      <c r="A125" s="1406" t="s">
        <v>132</v>
      </c>
      <c r="B125" s="1407"/>
      <c r="C125" s="261" t="s">
        <v>351</v>
      </c>
      <c r="D125" s="342"/>
      <c r="E125" s="238" t="s">
        <v>223</v>
      </c>
      <c r="F125" s="267">
        <f>VLOOKUP(cell_getname(F125),LISTA_PRETURI,2,FALSE)*(1+ADAOSURI!$K$15)</f>
        <v>460</v>
      </c>
      <c r="G125" s="240">
        <f t="shared" si="11"/>
        <v>0</v>
      </c>
      <c r="H125" s="1413">
        <f t="shared" ref="H125" si="16">SUM(G125:G130)</f>
        <v>0</v>
      </c>
    </row>
    <row r="126" spans="1:8" ht="9" customHeight="1" thickBot="1">
      <c r="A126" s="1406"/>
      <c r="B126" s="1407"/>
      <c r="C126" s="261" t="s">
        <v>352</v>
      </c>
      <c r="D126" s="339"/>
      <c r="E126" s="242" t="s">
        <v>223</v>
      </c>
      <c r="F126" s="264">
        <f>VLOOKUP(cell_getname(F126),LISTA_PRETURI,2,FALSE)*(1+ADAOSURI!$K$15)</f>
        <v>685</v>
      </c>
      <c r="G126" s="244">
        <f t="shared" si="11"/>
        <v>0</v>
      </c>
      <c r="H126" s="1413"/>
    </row>
    <row r="127" spans="1:8" ht="9" customHeight="1" thickBot="1">
      <c r="A127" s="1406"/>
      <c r="B127" s="1407"/>
      <c r="C127" s="241" t="s">
        <v>3823</v>
      </c>
      <c r="D127" s="339"/>
      <c r="E127" s="242" t="s">
        <v>223</v>
      </c>
      <c r="F127" s="264">
        <f>FAEZVA00X14</f>
        <v>124</v>
      </c>
      <c r="G127" s="244">
        <f t="shared" si="11"/>
        <v>0</v>
      </c>
      <c r="H127" s="1413"/>
    </row>
    <row r="128" spans="1:8" ht="9" customHeight="1" thickBot="1">
      <c r="A128" s="1406"/>
      <c r="B128" s="1407"/>
      <c r="C128" s="241" t="s">
        <v>2328</v>
      </c>
      <c r="D128" s="340"/>
      <c r="E128" s="242" t="s">
        <v>223</v>
      </c>
      <c r="F128" s="265">
        <f>FAEHVA00D14</f>
        <v>106</v>
      </c>
      <c r="G128" s="255">
        <f t="shared" si="11"/>
        <v>0</v>
      </c>
      <c r="H128" s="1413"/>
    </row>
    <row r="129" spans="1:8" ht="9" customHeight="1" thickBot="1">
      <c r="A129" s="1406"/>
      <c r="B129" s="1407"/>
      <c r="C129" s="241" t="s">
        <v>263</v>
      </c>
      <c r="D129" s="340"/>
      <c r="E129" s="246" t="s">
        <v>223</v>
      </c>
      <c r="F129" s="265">
        <f>FAESV000D14</f>
        <v>88</v>
      </c>
      <c r="G129" s="255">
        <f t="shared" si="11"/>
        <v>0</v>
      </c>
      <c r="H129" s="1413"/>
    </row>
    <row r="130" spans="1:8" ht="9" customHeight="1" thickBot="1">
      <c r="A130" s="1406"/>
      <c r="B130" s="1407"/>
      <c r="C130" s="247" t="s">
        <v>266</v>
      </c>
      <c r="D130" s="341"/>
      <c r="E130" s="248" t="s">
        <v>223</v>
      </c>
      <c r="F130" s="266">
        <f>FAXDP000D14</f>
        <v>42</v>
      </c>
      <c r="G130" s="255">
        <f t="shared" si="11"/>
        <v>0</v>
      </c>
      <c r="H130" s="1414"/>
    </row>
    <row r="131" spans="1:8" ht="9" customHeight="1" thickBot="1">
      <c r="A131" s="1406" t="s">
        <v>126</v>
      </c>
      <c r="B131" s="1407"/>
      <c r="C131" s="261" t="s">
        <v>351</v>
      </c>
      <c r="D131" s="342"/>
      <c r="E131" s="238" t="s">
        <v>223</v>
      </c>
      <c r="F131" s="267">
        <f>VLOOKUP(cell_getname(F131),LISTA_PRETURI,2,FALSE)*(1+ADAOSURI!$K$15)</f>
        <v>413</v>
      </c>
      <c r="G131" s="254">
        <f t="shared" si="11"/>
        <v>0</v>
      </c>
      <c r="H131" s="1413">
        <f t="shared" ref="H131" si="17">SUM(G131:G136)</f>
        <v>0</v>
      </c>
    </row>
    <row r="132" spans="1:8" ht="9" customHeight="1" thickBot="1">
      <c r="A132" s="1406"/>
      <c r="B132" s="1407"/>
      <c r="C132" s="261" t="s">
        <v>352</v>
      </c>
      <c r="D132" s="339"/>
      <c r="E132" s="242" t="s">
        <v>223</v>
      </c>
      <c r="F132" s="264">
        <f>VLOOKUP(cell_getname(F132),LISTA_PRETURI,2,FALSE)*(1+ADAOSURI!$K$15)</f>
        <v>615</v>
      </c>
      <c r="G132" s="244">
        <f t="shared" si="11"/>
        <v>0</v>
      </c>
      <c r="H132" s="1413"/>
    </row>
    <row r="133" spans="1:8" ht="9" customHeight="1" thickBot="1">
      <c r="A133" s="1406"/>
      <c r="B133" s="1407"/>
      <c r="C133" s="241" t="s">
        <v>3823</v>
      </c>
      <c r="D133" s="339"/>
      <c r="E133" s="242" t="s">
        <v>223</v>
      </c>
      <c r="F133" s="264">
        <f>FAEZVA00X05</f>
        <v>119</v>
      </c>
      <c r="G133" s="244">
        <f t="shared" si="11"/>
        <v>0</v>
      </c>
      <c r="H133" s="1413"/>
    </row>
    <row r="134" spans="1:8" ht="9" customHeight="1" thickBot="1">
      <c r="A134" s="1406"/>
      <c r="B134" s="1407"/>
      <c r="C134" s="241" t="s">
        <v>2328</v>
      </c>
      <c r="D134" s="340"/>
      <c r="E134" s="242" t="s">
        <v>223</v>
      </c>
      <c r="F134" s="264">
        <f>FAEHVA00D05</f>
        <v>104</v>
      </c>
      <c r="G134" s="255">
        <f t="shared" si="11"/>
        <v>0</v>
      </c>
      <c r="H134" s="1413"/>
    </row>
    <row r="135" spans="1:8" ht="9" customHeight="1" thickBot="1">
      <c r="A135" s="1406"/>
      <c r="B135" s="1407"/>
      <c r="C135" s="241" t="s">
        <v>263</v>
      </c>
      <c r="D135" s="340"/>
      <c r="E135" s="246" t="s">
        <v>223</v>
      </c>
      <c r="F135" s="264">
        <f>FAESV000D05</f>
        <v>86</v>
      </c>
      <c r="G135" s="255">
        <f t="shared" si="11"/>
        <v>0</v>
      </c>
      <c r="H135" s="1413"/>
    </row>
    <row r="136" spans="1:8" ht="9" customHeight="1" thickBot="1">
      <c r="A136" s="1406"/>
      <c r="B136" s="1407"/>
      <c r="C136" s="247" t="s">
        <v>266</v>
      </c>
      <c r="D136" s="341"/>
      <c r="E136" s="248" t="s">
        <v>223</v>
      </c>
      <c r="F136" s="265">
        <f>FAXDP000D05</f>
        <v>42</v>
      </c>
      <c r="G136" s="250">
        <f t="shared" si="11"/>
        <v>0</v>
      </c>
      <c r="H136" s="1414"/>
    </row>
    <row r="137" spans="1:8" ht="9" customHeight="1" thickBot="1">
      <c r="A137" s="1406" t="s">
        <v>127</v>
      </c>
      <c r="B137" s="1407"/>
      <c r="C137" s="261" t="s">
        <v>351</v>
      </c>
      <c r="D137" s="342"/>
      <c r="E137" s="238" t="s">
        <v>223</v>
      </c>
      <c r="F137" s="267">
        <f>VLOOKUP(cell_getname(F137),LISTA_PRETURI,2,FALSE)*(1+ADAOSURI!$K$15)</f>
        <v>444</v>
      </c>
      <c r="G137" s="240">
        <f t="shared" si="11"/>
        <v>0</v>
      </c>
      <c r="H137" s="1413">
        <f t="shared" ref="H137" si="18">SUM(G137:G142)</f>
        <v>0</v>
      </c>
    </row>
    <row r="138" spans="1:8" ht="9" customHeight="1" thickBot="1">
      <c r="A138" s="1406"/>
      <c r="B138" s="1407"/>
      <c r="C138" s="261" t="s">
        <v>352</v>
      </c>
      <c r="D138" s="339"/>
      <c r="E138" s="242" t="s">
        <v>223</v>
      </c>
      <c r="F138" s="264">
        <f>VLOOKUP(cell_getname(F138),LISTA_PRETURI,2,FALSE)*(1+ADAOSURI!$K$15)</f>
        <v>685</v>
      </c>
      <c r="G138" s="244">
        <f t="shared" si="11"/>
        <v>0</v>
      </c>
      <c r="H138" s="1413"/>
    </row>
    <row r="139" spans="1:8" ht="9" customHeight="1" thickBot="1">
      <c r="A139" s="1406"/>
      <c r="B139" s="1407"/>
      <c r="C139" s="241" t="s">
        <v>3823</v>
      </c>
      <c r="D139" s="339"/>
      <c r="E139" s="242" t="s">
        <v>223</v>
      </c>
      <c r="F139" s="264">
        <f>FAEZVA00X06</f>
        <v>124</v>
      </c>
      <c r="G139" s="244">
        <f t="shared" si="11"/>
        <v>0</v>
      </c>
      <c r="H139" s="1413"/>
    </row>
    <row r="140" spans="1:8" ht="9" customHeight="1" thickBot="1">
      <c r="A140" s="1406"/>
      <c r="B140" s="1407"/>
      <c r="C140" s="241" t="s">
        <v>2328</v>
      </c>
      <c r="D140" s="340"/>
      <c r="E140" s="242" t="s">
        <v>223</v>
      </c>
      <c r="F140" s="265">
        <f>FAEHVA00D06</f>
        <v>106</v>
      </c>
      <c r="G140" s="255">
        <f t="shared" si="11"/>
        <v>0</v>
      </c>
      <c r="H140" s="1413"/>
    </row>
    <row r="141" spans="1:8" ht="9" customHeight="1" thickBot="1">
      <c r="A141" s="1406"/>
      <c r="B141" s="1407"/>
      <c r="C141" s="241" t="s">
        <v>263</v>
      </c>
      <c r="D141" s="340"/>
      <c r="E141" s="246" t="s">
        <v>223</v>
      </c>
      <c r="F141" s="265">
        <f>FAESV000D06</f>
        <v>88</v>
      </c>
      <c r="G141" s="255">
        <f t="shared" si="11"/>
        <v>0</v>
      </c>
      <c r="H141" s="1413"/>
    </row>
    <row r="142" spans="1:8" ht="9" customHeight="1" thickBot="1">
      <c r="A142" s="1406"/>
      <c r="B142" s="1407"/>
      <c r="C142" s="247" t="s">
        <v>266</v>
      </c>
      <c r="D142" s="341"/>
      <c r="E142" s="248" t="s">
        <v>223</v>
      </c>
      <c r="F142" s="266">
        <f>FAXDP000D06</f>
        <v>42</v>
      </c>
      <c r="G142" s="255">
        <f t="shared" si="11"/>
        <v>0</v>
      </c>
      <c r="H142" s="1414"/>
    </row>
    <row r="143" spans="1:8" ht="9" customHeight="1" thickBot="1">
      <c r="A143" s="1406" t="s">
        <v>128</v>
      </c>
      <c r="B143" s="1407"/>
      <c r="C143" s="261" t="s">
        <v>351</v>
      </c>
      <c r="D143" s="342"/>
      <c r="E143" s="238" t="s">
        <v>223</v>
      </c>
      <c r="F143" s="267">
        <f>VLOOKUP(cell_getname(F143),LISTA_PRETURI,2,FALSE)*(1+ADAOSURI!$K$15)</f>
        <v>479</v>
      </c>
      <c r="G143" s="254">
        <f t="shared" si="11"/>
        <v>0</v>
      </c>
      <c r="H143" s="1413">
        <f t="shared" ref="H143" si="19">SUM(G143:G148)</f>
        <v>0</v>
      </c>
    </row>
    <row r="144" spans="1:8" ht="9" customHeight="1" thickBot="1">
      <c r="A144" s="1406"/>
      <c r="B144" s="1407"/>
      <c r="C144" s="261" t="s">
        <v>352</v>
      </c>
      <c r="D144" s="339"/>
      <c r="E144" s="242" t="s">
        <v>223</v>
      </c>
      <c r="F144" s="264">
        <f>VLOOKUP(cell_getname(F144),LISTA_PRETURI,2,FALSE)*(1+ADAOSURI!$K$15)</f>
        <v>772</v>
      </c>
      <c r="G144" s="244">
        <f t="shared" si="11"/>
        <v>0</v>
      </c>
      <c r="H144" s="1413"/>
    </row>
    <row r="145" spans="1:8" ht="9" customHeight="1" thickBot="1">
      <c r="A145" s="1406"/>
      <c r="B145" s="1407"/>
      <c r="C145" s="241" t="s">
        <v>3823</v>
      </c>
      <c r="D145" s="339"/>
      <c r="E145" s="242" t="s">
        <v>223</v>
      </c>
      <c r="F145" s="264">
        <f>FAEZVA00X07</f>
        <v>128</v>
      </c>
      <c r="G145" s="244">
        <f t="shared" si="11"/>
        <v>0</v>
      </c>
      <c r="H145" s="1413"/>
    </row>
    <row r="146" spans="1:8" ht="9" customHeight="1" thickBot="1">
      <c r="A146" s="1406"/>
      <c r="B146" s="1407"/>
      <c r="C146" s="241" t="s">
        <v>2328</v>
      </c>
      <c r="D146" s="340"/>
      <c r="E146" s="242" t="s">
        <v>223</v>
      </c>
      <c r="F146" s="265">
        <f>FAEHVA00D07</f>
        <v>110</v>
      </c>
      <c r="G146" s="255">
        <f t="shared" si="11"/>
        <v>0</v>
      </c>
      <c r="H146" s="1413"/>
    </row>
    <row r="147" spans="1:8" ht="9" customHeight="1" thickBot="1">
      <c r="A147" s="1406"/>
      <c r="B147" s="1407"/>
      <c r="C147" s="241" t="s">
        <v>263</v>
      </c>
      <c r="D147" s="340"/>
      <c r="E147" s="246" t="s">
        <v>223</v>
      </c>
      <c r="F147" s="265">
        <f>FAESV000D07</f>
        <v>100</v>
      </c>
      <c r="G147" s="255">
        <f t="shared" si="11"/>
        <v>0</v>
      </c>
      <c r="H147" s="1413"/>
    </row>
    <row r="148" spans="1:8" ht="9" customHeight="1" thickBot="1">
      <c r="A148" s="1406"/>
      <c r="B148" s="1407"/>
      <c r="C148" s="247" t="s">
        <v>266</v>
      </c>
      <c r="D148" s="341"/>
      <c r="E148" s="248" t="s">
        <v>223</v>
      </c>
      <c r="F148" s="266">
        <f>FAXDP000D07</f>
        <v>42</v>
      </c>
      <c r="G148" s="250">
        <f t="shared" si="11"/>
        <v>0</v>
      </c>
      <c r="H148" s="1414"/>
    </row>
    <row r="149" spans="1:8" ht="9" customHeight="1" thickBot="1">
      <c r="A149" s="1406" t="s">
        <v>131</v>
      </c>
      <c r="B149" s="1407"/>
      <c r="C149" s="261" t="s">
        <v>351</v>
      </c>
      <c r="D149" s="342"/>
      <c r="E149" s="268" t="s">
        <v>223</v>
      </c>
      <c r="F149" s="269">
        <f>VLOOKUP(cell_getname(F149),LISTA_PRETURI,2,FALSE)*(1+ADAOSURI!$K$15)</f>
        <v>535</v>
      </c>
      <c r="G149" s="252">
        <f t="shared" si="11"/>
        <v>0</v>
      </c>
      <c r="H149" s="1413">
        <f>G149+G150+G151+G152+G153+G154</f>
        <v>0</v>
      </c>
    </row>
    <row r="150" spans="1:8" ht="9" customHeight="1" thickBot="1">
      <c r="A150" s="1406"/>
      <c r="B150" s="1407"/>
      <c r="C150" s="261" t="s">
        <v>352</v>
      </c>
      <c r="D150" s="339"/>
      <c r="E150" s="270" t="s">
        <v>223</v>
      </c>
      <c r="F150" s="271">
        <f>VLOOKUP(cell_getname(F150),LISTA_PRETURI,2,FALSE)*(1+ADAOSURI!$K$15)</f>
        <v>832</v>
      </c>
      <c r="G150" s="272">
        <f>F150*D150</f>
        <v>0</v>
      </c>
      <c r="H150" s="1413"/>
    </row>
    <row r="151" spans="1:8" ht="9" customHeight="1" thickBot="1">
      <c r="A151" s="1406"/>
      <c r="B151" s="1407"/>
      <c r="C151" s="241" t="s">
        <v>3823</v>
      </c>
      <c r="D151" s="339"/>
      <c r="E151" s="270" t="s">
        <v>223</v>
      </c>
      <c r="F151" s="273">
        <f>FAEZVA00X13</f>
        <v>142</v>
      </c>
      <c r="G151" s="244">
        <f t="shared" si="11"/>
        <v>0</v>
      </c>
      <c r="H151" s="1413"/>
    </row>
    <row r="152" spans="1:8" ht="9" customHeight="1" thickBot="1">
      <c r="A152" s="1406"/>
      <c r="B152" s="1407"/>
      <c r="C152" s="241" t="s">
        <v>2328</v>
      </c>
      <c r="D152" s="340"/>
      <c r="E152" s="270" t="s">
        <v>223</v>
      </c>
      <c r="F152" s="274">
        <f>FAEHVA00D13</f>
        <v>137</v>
      </c>
      <c r="G152" s="255">
        <f t="shared" si="11"/>
        <v>0</v>
      </c>
      <c r="H152" s="1413"/>
    </row>
    <row r="153" spans="1:8" ht="9" customHeight="1" thickBot="1">
      <c r="A153" s="1406"/>
      <c r="B153" s="1407"/>
      <c r="C153" s="241" t="s">
        <v>263</v>
      </c>
      <c r="D153" s="340"/>
      <c r="E153" s="275" t="s">
        <v>223</v>
      </c>
      <c r="F153" s="274">
        <f>FAESV000D13</f>
        <v>111</v>
      </c>
      <c r="G153" s="255">
        <f t="shared" si="11"/>
        <v>0</v>
      </c>
      <c r="H153" s="1413"/>
    </row>
    <row r="154" spans="1:8" ht="9" customHeight="1" thickBot="1">
      <c r="A154" s="1406"/>
      <c r="B154" s="1407"/>
      <c r="C154" s="247" t="s">
        <v>266</v>
      </c>
      <c r="D154" s="341"/>
      <c r="E154" s="276" t="s">
        <v>223</v>
      </c>
      <c r="F154" s="277">
        <f>FAXDP000D13</f>
        <v>42</v>
      </c>
      <c r="G154" s="250">
        <f t="shared" si="11"/>
        <v>0</v>
      </c>
      <c r="H154" s="1414"/>
    </row>
    <row r="155" spans="1:8" ht="9" customHeight="1" thickBot="1">
      <c r="A155" s="1406" t="s">
        <v>129</v>
      </c>
      <c r="B155" s="1407"/>
      <c r="C155" s="261" t="s">
        <v>351</v>
      </c>
      <c r="D155" s="342"/>
      <c r="E155" s="256" t="s">
        <v>223</v>
      </c>
      <c r="F155" s="267">
        <f>VLOOKUP(cell_getname(F155),LISTA_PRETURI,2,FALSE)*(1+ADAOSURI!$K$15)</f>
        <v>537</v>
      </c>
      <c r="G155" s="254">
        <f t="shared" si="11"/>
        <v>0</v>
      </c>
      <c r="H155" s="1413">
        <f t="shared" ref="H155" si="20">SUM(G155:G160)</f>
        <v>0</v>
      </c>
    </row>
    <row r="156" spans="1:8" ht="9" customHeight="1" thickBot="1">
      <c r="A156" s="1406"/>
      <c r="B156" s="1407"/>
      <c r="C156" s="261" t="s">
        <v>352</v>
      </c>
      <c r="D156" s="339"/>
      <c r="E156" s="242" t="s">
        <v>223</v>
      </c>
      <c r="F156" s="264">
        <f>VLOOKUP(cell_getname(F156),LISTA_PRETURI,2,FALSE)*(1+ADAOSURI!$K$15)</f>
        <v>805</v>
      </c>
      <c r="G156" s="244">
        <f t="shared" si="11"/>
        <v>0</v>
      </c>
      <c r="H156" s="1413"/>
    </row>
    <row r="157" spans="1:8" ht="9" customHeight="1" thickBot="1">
      <c r="A157" s="1406"/>
      <c r="B157" s="1407"/>
      <c r="C157" s="241" t="s">
        <v>3823</v>
      </c>
      <c r="D157" s="339"/>
      <c r="E157" s="242" t="s">
        <v>223</v>
      </c>
      <c r="F157" s="264">
        <f>FAEZVA00X08</f>
        <v>130</v>
      </c>
      <c r="G157" s="244">
        <f t="shared" si="11"/>
        <v>0</v>
      </c>
      <c r="H157" s="1413"/>
    </row>
    <row r="158" spans="1:8" ht="9" customHeight="1" thickBot="1">
      <c r="A158" s="1406"/>
      <c r="B158" s="1407"/>
      <c r="C158" s="241" t="s">
        <v>2328</v>
      </c>
      <c r="D158" s="340"/>
      <c r="E158" s="242" t="s">
        <v>223</v>
      </c>
      <c r="F158" s="265">
        <f>FAEHVA00D08</f>
        <v>117</v>
      </c>
      <c r="G158" s="255">
        <f t="shared" si="11"/>
        <v>0</v>
      </c>
      <c r="H158" s="1413"/>
    </row>
    <row r="159" spans="1:8" ht="9" customHeight="1" thickBot="1">
      <c r="A159" s="1406"/>
      <c r="B159" s="1407"/>
      <c r="C159" s="241" t="s">
        <v>263</v>
      </c>
      <c r="D159" s="340"/>
      <c r="E159" s="246" t="s">
        <v>223</v>
      </c>
      <c r="F159" s="265">
        <f>FAESV000D08</f>
        <v>104</v>
      </c>
      <c r="G159" s="255">
        <f t="shared" si="11"/>
        <v>0</v>
      </c>
      <c r="H159" s="1413"/>
    </row>
    <row r="160" spans="1:8" ht="9" customHeight="1" thickBot="1">
      <c r="A160" s="1406"/>
      <c r="B160" s="1407"/>
      <c r="C160" s="247" t="s">
        <v>266</v>
      </c>
      <c r="D160" s="341"/>
      <c r="E160" s="248" t="s">
        <v>223</v>
      </c>
      <c r="F160" s="266">
        <f>FAXDP000D08</f>
        <v>42</v>
      </c>
      <c r="G160" s="250">
        <f t="shared" si="11"/>
        <v>0</v>
      </c>
      <c r="H160" s="1414"/>
    </row>
    <row r="161" spans="1:8" ht="9" customHeight="1" thickBot="1">
      <c r="A161" s="1406" t="s">
        <v>130</v>
      </c>
      <c r="B161" s="1407"/>
      <c r="C161" s="261" t="s">
        <v>351</v>
      </c>
      <c r="D161" s="342"/>
      <c r="E161" s="256" t="s">
        <v>223</v>
      </c>
      <c r="F161" s="267">
        <f>VLOOKUP(cell_getname(F161),LISTA_PRETURI,2,FALSE)*(1+ADAOSURI!$K$15)</f>
        <v>574</v>
      </c>
      <c r="G161" s="254">
        <f t="shared" si="11"/>
        <v>0</v>
      </c>
      <c r="H161" s="1413">
        <f>SUM(G161:G166)</f>
        <v>0</v>
      </c>
    </row>
    <row r="162" spans="1:8" ht="9" customHeight="1" thickBot="1">
      <c r="A162" s="1406"/>
      <c r="B162" s="1407"/>
      <c r="C162" s="261" t="s">
        <v>352</v>
      </c>
      <c r="D162" s="339"/>
      <c r="E162" s="242" t="s">
        <v>223</v>
      </c>
      <c r="F162" s="264">
        <f>VLOOKUP(cell_getname(F162),LISTA_PRETURI,2,FALSE)*(1+ADAOSURI!$K$15)</f>
        <v>863</v>
      </c>
      <c r="G162" s="244">
        <f t="shared" si="11"/>
        <v>0</v>
      </c>
      <c r="H162" s="1413"/>
    </row>
    <row r="163" spans="1:8" ht="9" customHeight="1" thickBot="1">
      <c r="A163" s="1406"/>
      <c r="B163" s="1407"/>
      <c r="C163" s="241" t="s">
        <v>3823</v>
      </c>
      <c r="D163" s="339"/>
      <c r="E163" s="242" t="s">
        <v>223</v>
      </c>
      <c r="F163" s="264">
        <f>FAEZVA00X09</f>
        <v>134</v>
      </c>
      <c r="G163" s="244">
        <f t="shared" si="11"/>
        <v>0</v>
      </c>
      <c r="H163" s="1413"/>
    </row>
    <row r="164" spans="1:8" ht="9" customHeight="1" thickBot="1">
      <c r="A164" s="1406"/>
      <c r="B164" s="1407"/>
      <c r="C164" s="241" t="s">
        <v>2328</v>
      </c>
      <c r="D164" s="340"/>
      <c r="E164" s="242" t="s">
        <v>223</v>
      </c>
      <c r="F164" s="265">
        <f>FAEHVA00D09</f>
        <v>119</v>
      </c>
      <c r="G164" s="255">
        <f t="shared" si="11"/>
        <v>0</v>
      </c>
      <c r="H164" s="1413"/>
    </row>
    <row r="165" spans="1:8" ht="9" customHeight="1" thickBot="1">
      <c r="A165" s="1406"/>
      <c r="B165" s="1407"/>
      <c r="C165" s="241" t="s">
        <v>263</v>
      </c>
      <c r="D165" s="340"/>
      <c r="E165" s="246" t="s">
        <v>223</v>
      </c>
      <c r="F165" s="265">
        <f>FAESV000D09</f>
        <v>107</v>
      </c>
      <c r="G165" s="255">
        <f t="shared" si="11"/>
        <v>0</v>
      </c>
      <c r="H165" s="1413"/>
    </row>
    <row r="166" spans="1:8" ht="9" customHeight="1" thickBot="1">
      <c r="A166" s="1406"/>
      <c r="B166" s="1407"/>
      <c r="C166" s="247" t="s">
        <v>266</v>
      </c>
      <c r="D166" s="341"/>
      <c r="E166" s="248" t="s">
        <v>223</v>
      </c>
      <c r="F166" s="266">
        <f>FAXDP000D09</f>
        <v>42</v>
      </c>
      <c r="G166" s="250">
        <f t="shared" si="11"/>
        <v>0</v>
      </c>
      <c r="H166" s="1414"/>
    </row>
    <row r="167" spans="1:8" ht="16.5" customHeight="1" thickBot="1">
      <c r="A167" s="1198" t="s">
        <v>134</v>
      </c>
      <c r="B167" s="1199"/>
      <c r="C167" s="1199"/>
      <c r="D167" s="1199"/>
      <c r="E167" s="1199"/>
      <c r="F167" s="1199"/>
      <c r="G167" s="1200"/>
      <c r="H167" s="278">
        <f>SUM(H95:H166)</f>
        <v>0</v>
      </c>
    </row>
    <row r="168" spans="1:8" ht="16.5" customHeight="1" thickBot="1">
      <c r="A168" s="1198" t="s">
        <v>12232</v>
      </c>
      <c r="B168" s="1199"/>
      <c r="C168" s="1199"/>
      <c r="D168" s="1199"/>
      <c r="E168" s="1199"/>
      <c r="F168" s="1199"/>
      <c r="G168" s="1200"/>
      <c r="H168" s="279">
        <f>H167*1.21</f>
        <v>0</v>
      </c>
    </row>
    <row r="169" spans="1:8" ht="16.5" customHeight="1" thickBot="1">
      <c r="A169" s="1198" t="s">
        <v>2834</v>
      </c>
      <c r="B169" s="1199"/>
      <c r="C169" s="1199"/>
      <c r="D169" s="1200"/>
      <c r="E169" s="1410">
        <f>E90</f>
        <v>0</v>
      </c>
      <c r="F169" s="1411"/>
      <c r="G169" s="1412"/>
      <c r="H169" s="280">
        <f>H168*(1-E169)</f>
        <v>0</v>
      </c>
    </row>
    <row r="170" spans="1:8">
      <c r="A170" s="1144"/>
      <c r="B170" s="1144"/>
      <c r="C170" s="1144"/>
      <c r="D170" s="1144"/>
      <c r="E170" s="1144"/>
      <c r="F170" s="1144"/>
      <c r="G170" s="1144"/>
      <c r="H170" s="1144"/>
    </row>
    <row r="171" spans="1:8" ht="12.75" customHeight="1">
      <c r="A171" s="1146"/>
      <c r="B171" s="1146"/>
      <c r="C171" s="1146"/>
      <c r="D171" s="1146"/>
      <c r="E171" s="1146"/>
      <c r="F171" s="1146"/>
      <c r="G171" s="1146"/>
      <c r="H171" s="1146"/>
    </row>
    <row r="172" spans="1:8" ht="15" thickBot="1">
      <c r="A172" s="1147"/>
      <c r="B172" s="1147"/>
      <c r="C172" s="1147"/>
      <c r="D172" s="1147"/>
      <c r="E172" s="1147"/>
      <c r="F172" s="1147"/>
      <c r="G172" s="1147"/>
      <c r="H172" s="1147"/>
    </row>
    <row r="173" spans="1:8" s="119" customFormat="1" ht="24" customHeight="1" thickBot="1">
      <c r="A173" s="1421" t="s">
        <v>160</v>
      </c>
      <c r="B173" s="1422"/>
      <c r="C173" s="1422"/>
      <c r="D173" s="1422"/>
      <c r="E173" s="1422"/>
      <c r="F173" s="1422"/>
      <c r="G173" s="1422"/>
      <c r="H173" s="1423"/>
    </row>
    <row r="174" spans="1:8" s="119" customFormat="1" ht="43.5" customHeight="1" thickBot="1">
      <c r="A174" s="1415"/>
      <c r="B174" s="1416"/>
      <c r="C174" s="1416"/>
      <c r="D174" s="1416"/>
      <c r="E174" s="1416"/>
      <c r="F174" s="1416"/>
      <c r="G174" s="1416"/>
      <c r="H174" s="1417"/>
    </row>
    <row r="175" spans="1:8" ht="20.25" customHeight="1" thickBot="1">
      <c r="A175" s="1149" t="s">
        <v>122</v>
      </c>
      <c r="B175" s="1151"/>
      <c r="C175" s="281" t="s">
        <v>196</v>
      </c>
      <c r="D175" s="260" t="s">
        <v>22</v>
      </c>
      <c r="E175" s="260" t="s">
        <v>224</v>
      </c>
      <c r="F175" s="260" t="s">
        <v>2325</v>
      </c>
      <c r="G175" s="260" t="s">
        <v>2327</v>
      </c>
      <c r="H175" s="259" t="s">
        <v>2326</v>
      </c>
    </row>
    <row r="176" spans="1:8" ht="12" customHeight="1" outlineLevel="1">
      <c r="A176" s="1424" t="s">
        <v>121</v>
      </c>
      <c r="B176" s="1444"/>
      <c r="C176" s="285" t="s">
        <v>165</v>
      </c>
      <c r="D176" s="123"/>
      <c r="E176" s="286" t="s">
        <v>223</v>
      </c>
      <c r="F176" s="287">
        <f>VLOOKUP(cell_getname(F176),LISTA_PRETURI,2,FALSE)*(1+ADAOSURI!$K$18)</f>
        <v>162</v>
      </c>
      <c r="G176" s="288">
        <f t="shared" ref="G176:G196" si="21">F176*D176</f>
        <v>0</v>
      </c>
      <c r="H176" s="1400">
        <f>SUM(G176:G178)</f>
        <v>0</v>
      </c>
    </row>
    <row r="177" spans="1:8" ht="12" customHeight="1" outlineLevel="1">
      <c r="A177" s="1426"/>
      <c r="B177" s="1445"/>
      <c r="C177" s="285" t="s">
        <v>64</v>
      </c>
      <c r="D177" s="124"/>
      <c r="E177" s="289" t="s">
        <v>223</v>
      </c>
      <c r="F177" s="290">
        <f>VLOOKUP(cell_getname(F177),LISTA_PRETURI,2,FALSE)*(1+ADAOSURI!$K$18)</f>
        <v>52</v>
      </c>
      <c r="G177" s="288">
        <f t="shared" si="21"/>
        <v>0</v>
      </c>
      <c r="H177" s="1400"/>
    </row>
    <row r="178" spans="1:8" ht="12" customHeight="1" outlineLevel="1" thickBot="1">
      <c r="A178" s="1428"/>
      <c r="B178" s="1446"/>
      <c r="C178" s="291" t="s">
        <v>120</v>
      </c>
      <c r="D178" s="125"/>
      <c r="E178" s="292" t="s">
        <v>223</v>
      </c>
      <c r="F178" s="293">
        <f>VLOOKUP(cell_getname(F178),LISTA_PRETURI,2,FALSE)*(1+ADAOSURI!$K$18)</f>
        <v>47</v>
      </c>
      <c r="G178" s="294">
        <f t="shared" si="21"/>
        <v>0</v>
      </c>
      <c r="H178" s="1401"/>
    </row>
    <row r="179" spans="1:8" ht="12" customHeight="1" outlineLevel="1">
      <c r="A179" s="1424" t="s">
        <v>123</v>
      </c>
      <c r="B179" s="1444"/>
      <c r="C179" s="285" t="s">
        <v>165</v>
      </c>
      <c r="D179" s="122"/>
      <c r="E179" s="282" t="s">
        <v>223</v>
      </c>
      <c r="F179" s="283">
        <f>VLOOKUP(cell_getname(F179),LISTA_PRETURI,2,FALSE)*(1+ADAOSURI!$K$18)</f>
        <v>174</v>
      </c>
      <c r="G179" s="288">
        <f t="shared" si="21"/>
        <v>0</v>
      </c>
      <c r="H179" s="1400">
        <f>SUM(G179:G181)</f>
        <v>0</v>
      </c>
    </row>
    <row r="180" spans="1:8" ht="12" customHeight="1" outlineLevel="1">
      <c r="A180" s="1426"/>
      <c r="B180" s="1445"/>
      <c r="C180" s="285" t="s">
        <v>64</v>
      </c>
      <c r="D180" s="123"/>
      <c r="E180" s="286" t="s">
        <v>223</v>
      </c>
      <c r="F180" s="287">
        <f>VLOOKUP(cell_getname(F180),LISTA_PRETURI,2,FALSE)*(1+ADAOSURI!$K$18)</f>
        <v>53</v>
      </c>
      <c r="G180" s="288">
        <f t="shared" si="21"/>
        <v>0</v>
      </c>
      <c r="H180" s="1400"/>
    </row>
    <row r="181" spans="1:8" ht="12" customHeight="1" outlineLevel="1" thickBot="1">
      <c r="A181" s="1428"/>
      <c r="B181" s="1446"/>
      <c r="C181" s="291" t="s">
        <v>120</v>
      </c>
      <c r="D181" s="125"/>
      <c r="E181" s="292" t="s">
        <v>223</v>
      </c>
      <c r="F181" s="293">
        <f>VLOOKUP(cell_getname(F181),LISTA_PRETURI,2,FALSE)*(1+ADAOSURI!$K$18)</f>
        <v>52</v>
      </c>
      <c r="G181" s="294">
        <f t="shared" si="21"/>
        <v>0</v>
      </c>
      <c r="H181" s="1401"/>
    </row>
    <row r="182" spans="1:8" ht="12" customHeight="1">
      <c r="A182" s="1424" t="s">
        <v>125</v>
      </c>
      <c r="B182" s="1444"/>
      <c r="C182" s="285" t="s">
        <v>165</v>
      </c>
      <c r="D182" s="122"/>
      <c r="E182" s="282" t="s">
        <v>223</v>
      </c>
      <c r="F182" s="283">
        <f>VLOOKUP(cell_getname(F182),LISTA_PRETURI,2,FALSE)*(1+ADAOSURI!$K$18)</f>
        <v>202</v>
      </c>
      <c r="G182" s="288">
        <f t="shared" si="21"/>
        <v>0</v>
      </c>
      <c r="H182" s="1400">
        <f>SUM(G182:G184)</f>
        <v>0</v>
      </c>
    </row>
    <row r="183" spans="1:8" ht="12" customHeight="1" outlineLevel="1">
      <c r="A183" s="1426"/>
      <c r="B183" s="1445"/>
      <c r="C183" s="285" t="s">
        <v>64</v>
      </c>
      <c r="D183" s="123"/>
      <c r="E183" s="286" t="s">
        <v>223</v>
      </c>
      <c r="F183" s="287">
        <f>VLOOKUP(cell_getname(F183),LISTA_PRETURI,2,FALSE)*(1+ADAOSURI!$K$18)</f>
        <v>57</v>
      </c>
      <c r="G183" s="288">
        <f t="shared" si="21"/>
        <v>0</v>
      </c>
      <c r="H183" s="1400"/>
    </row>
    <row r="184" spans="1:8" ht="12" customHeight="1" outlineLevel="1" thickBot="1">
      <c r="A184" s="1428"/>
      <c r="B184" s="1446"/>
      <c r="C184" s="291" t="s">
        <v>120</v>
      </c>
      <c r="D184" s="125"/>
      <c r="E184" s="292" t="s">
        <v>223</v>
      </c>
      <c r="F184" s="293">
        <f>VLOOKUP(cell_getname(F184),LISTA_PRETURI,2,FALSE)*(1+ADAOSURI!$K$18)</f>
        <v>56</v>
      </c>
      <c r="G184" s="294">
        <f t="shared" si="21"/>
        <v>0</v>
      </c>
      <c r="H184" s="1401"/>
    </row>
    <row r="185" spans="1:8" ht="12" customHeight="1">
      <c r="A185" s="1424" t="s">
        <v>126</v>
      </c>
      <c r="B185" s="1444"/>
      <c r="C185" s="285" t="s">
        <v>165</v>
      </c>
      <c r="D185" s="122"/>
      <c r="E185" s="282" t="s">
        <v>223</v>
      </c>
      <c r="F185" s="283">
        <f>VLOOKUP(cell_getname(F185),LISTA_PRETURI,2,FALSE)*(1+ADAOSURI!$K$18)</f>
        <v>198</v>
      </c>
      <c r="G185" s="288">
        <f t="shared" si="21"/>
        <v>0</v>
      </c>
      <c r="H185" s="1400">
        <f>SUM(G185:G187)</f>
        <v>0</v>
      </c>
    </row>
    <row r="186" spans="1:8" ht="12" customHeight="1" outlineLevel="1">
      <c r="A186" s="1426"/>
      <c r="B186" s="1445"/>
      <c r="C186" s="285" t="s">
        <v>64</v>
      </c>
      <c r="D186" s="123"/>
      <c r="E186" s="286" t="s">
        <v>223</v>
      </c>
      <c r="F186" s="287">
        <f>VLOOKUP(cell_getname(F186),LISTA_PRETURI,2,FALSE)*(1+ADAOSURI!$K$18)</f>
        <v>57</v>
      </c>
      <c r="G186" s="288">
        <f t="shared" si="21"/>
        <v>0</v>
      </c>
      <c r="H186" s="1400"/>
    </row>
    <row r="187" spans="1:8" ht="12" customHeight="1" outlineLevel="1" thickBot="1">
      <c r="A187" s="1428"/>
      <c r="B187" s="1446"/>
      <c r="C187" s="291" t="s">
        <v>120</v>
      </c>
      <c r="D187" s="125"/>
      <c r="E187" s="292" t="s">
        <v>223</v>
      </c>
      <c r="F187" s="293">
        <f>VLOOKUP(cell_getname(F187),LISTA_PRETURI,2,FALSE)*(1+ADAOSURI!$K$18)</f>
        <v>54</v>
      </c>
      <c r="G187" s="294">
        <f t="shared" si="21"/>
        <v>0</v>
      </c>
      <c r="H187" s="1401"/>
    </row>
    <row r="188" spans="1:8" ht="12" customHeight="1">
      <c r="A188" s="1424" t="s">
        <v>127</v>
      </c>
      <c r="B188" s="1444"/>
      <c r="C188" s="285" t="s">
        <v>165</v>
      </c>
      <c r="D188" s="122"/>
      <c r="E188" s="282" t="s">
        <v>223</v>
      </c>
      <c r="F188" s="283">
        <f>VLOOKUP(cell_getname(F188),LISTA_PRETURI,2,FALSE)*(1+ADAOSURI!$K$18)</f>
        <v>206</v>
      </c>
      <c r="G188" s="288">
        <f t="shared" si="21"/>
        <v>0</v>
      </c>
      <c r="H188" s="1400">
        <f>SUM(G188:G190)</f>
        <v>0</v>
      </c>
    </row>
    <row r="189" spans="1:8" ht="12" customHeight="1" outlineLevel="1">
      <c r="A189" s="1426"/>
      <c r="B189" s="1445"/>
      <c r="C189" s="285" t="s">
        <v>64</v>
      </c>
      <c r="D189" s="123"/>
      <c r="E189" s="286" t="s">
        <v>223</v>
      </c>
      <c r="F189" s="287">
        <f>VLOOKUP(cell_getname(F189),LISTA_PRETURI,2,FALSE)*(1+ADAOSURI!$K$18)</f>
        <v>60</v>
      </c>
      <c r="G189" s="288">
        <f t="shared" si="21"/>
        <v>0</v>
      </c>
      <c r="H189" s="1400"/>
    </row>
    <row r="190" spans="1:8" ht="12" customHeight="1" outlineLevel="1" thickBot="1">
      <c r="A190" s="1428"/>
      <c r="B190" s="1446"/>
      <c r="C190" s="291" t="s">
        <v>120</v>
      </c>
      <c r="D190" s="125"/>
      <c r="E190" s="292" t="s">
        <v>223</v>
      </c>
      <c r="F190" s="293">
        <f>VLOOKUP(cell_getname(F190),LISTA_PRETURI,2,FALSE)*(1+ADAOSURI!$K$18)</f>
        <v>56</v>
      </c>
      <c r="G190" s="294">
        <f t="shared" si="21"/>
        <v>0</v>
      </c>
      <c r="H190" s="1401"/>
    </row>
    <row r="191" spans="1:8" ht="12" customHeight="1" outlineLevel="1">
      <c r="A191" s="1424" t="s">
        <v>128</v>
      </c>
      <c r="B191" s="1444"/>
      <c r="C191" s="285" t="s">
        <v>165</v>
      </c>
      <c r="D191" s="122"/>
      <c r="E191" s="282" t="s">
        <v>223</v>
      </c>
      <c r="F191" s="283">
        <f>VLOOKUP(cell_getname(F191),LISTA_PRETURI,2,FALSE)*(1+ADAOSURI!$K$18)</f>
        <v>226</v>
      </c>
      <c r="G191" s="288">
        <f t="shared" si="21"/>
        <v>0</v>
      </c>
      <c r="H191" s="1400">
        <f>SUM(G191:G193)</f>
        <v>0</v>
      </c>
    </row>
    <row r="192" spans="1:8" ht="12" customHeight="1" outlineLevel="1">
      <c r="A192" s="1426"/>
      <c r="B192" s="1445"/>
      <c r="C192" s="285" t="s">
        <v>64</v>
      </c>
      <c r="D192" s="123"/>
      <c r="E192" s="286" t="s">
        <v>223</v>
      </c>
      <c r="F192" s="287">
        <f>VLOOKUP(cell_getname(F192),LISTA_PRETURI,2,FALSE)*(1+ADAOSURI!$K$18)</f>
        <v>62</v>
      </c>
      <c r="G192" s="288">
        <f t="shared" si="21"/>
        <v>0</v>
      </c>
      <c r="H192" s="1400"/>
    </row>
    <row r="193" spans="1:8" ht="12" customHeight="1" outlineLevel="1" thickBot="1">
      <c r="A193" s="1428"/>
      <c r="B193" s="1446"/>
      <c r="C193" s="291" t="s">
        <v>120</v>
      </c>
      <c r="D193" s="125"/>
      <c r="E193" s="292" t="s">
        <v>223</v>
      </c>
      <c r="F193" s="293">
        <f>VLOOKUP(cell_getname(F193),LISTA_PRETURI,2,FALSE)*(1+ADAOSURI!$K$18)</f>
        <v>58</v>
      </c>
      <c r="G193" s="294">
        <f t="shared" si="21"/>
        <v>0</v>
      </c>
      <c r="H193" s="1401"/>
    </row>
    <row r="194" spans="1:8" ht="12" customHeight="1" outlineLevel="1">
      <c r="A194" s="1425" t="s">
        <v>262</v>
      </c>
      <c r="B194" s="1444"/>
      <c r="C194" s="285" t="s">
        <v>165</v>
      </c>
      <c r="D194" s="122"/>
      <c r="E194" s="282" t="s">
        <v>223</v>
      </c>
      <c r="F194" s="283">
        <f>VLOOKUP(cell_getname(F194),LISTA_PRETURI,2,FALSE)*(1+ADAOSURI!$K$18)</f>
        <v>227</v>
      </c>
      <c r="G194" s="288">
        <f t="shared" si="21"/>
        <v>0</v>
      </c>
      <c r="H194" s="1400">
        <f>SUM(G194:G196)</f>
        <v>0</v>
      </c>
    </row>
    <row r="195" spans="1:8" ht="12" customHeight="1" outlineLevel="1">
      <c r="A195" s="1427"/>
      <c r="B195" s="1445"/>
      <c r="C195" s="285" t="s">
        <v>64</v>
      </c>
      <c r="D195" s="123"/>
      <c r="E195" s="286" t="s">
        <v>223</v>
      </c>
      <c r="F195" s="287">
        <f>VLOOKUP(cell_getname(F195),LISTA_PRETURI,2,FALSE)*(1+ADAOSURI!$K$18)</f>
        <v>72</v>
      </c>
      <c r="G195" s="288">
        <f t="shared" si="21"/>
        <v>0</v>
      </c>
      <c r="H195" s="1400"/>
    </row>
    <row r="196" spans="1:8" ht="12" customHeight="1" outlineLevel="1" thickBot="1">
      <c r="A196" s="1429"/>
      <c r="B196" s="1446"/>
      <c r="C196" s="291" t="s">
        <v>120</v>
      </c>
      <c r="D196" s="125"/>
      <c r="E196" s="292" t="s">
        <v>223</v>
      </c>
      <c r="F196" s="293">
        <f>VLOOKUP(cell_getname(F196),LISTA_PRETURI,2,FALSE)*(1+ADAOSURI!$K$18)</f>
        <v>63</v>
      </c>
      <c r="G196" s="294">
        <f t="shared" si="21"/>
        <v>0</v>
      </c>
      <c r="H196" s="1401"/>
    </row>
    <row r="197" spans="1:8" s="4" customFormat="1" ht="16.5" customHeight="1" thickBot="1">
      <c r="A197" s="1126" t="s">
        <v>134</v>
      </c>
      <c r="B197" s="1127"/>
      <c r="C197" s="1127"/>
      <c r="D197" s="1127"/>
      <c r="E197" s="1127"/>
      <c r="F197" s="1127"/>
      <c r="G197" s="1128"/>
      <c r="H197" s="296">
        <f>SUM(H176:H196)</f>
        <v>0</v>
      </c>
    </row>
    <row r="198" spans="1:8" s="4" customFormat="1" ht="16.5" customHeight="1" thickBot="1">
      <c r="A198" s="1126" t="s">
        <v>12232</v>
      </c>
      <c r="B198" s="1127"/>
      <c r="C198" s="1127"/>
      <c r="D198" s="1127"/>
      <c r="E198" s="1127"/>
      <c r="F198" s="1127"/>
      <c r="G198" s="1128"/>
      <c r="H198" s="297">
        <f>H197*1.21</f>
        <v>0</v>
      </c>
    </row>
    <row r="199" spans="1:8" s="4" customFormat="1" ht="16.5" customHeight="1" thickBot="1">
      <c r="A199" s="1198" t="s">
        <v>2834</v>
      </c>
      <c r="B199" s="1199"/>
      <c r="C199" s="1199"/>
      <c r="D199" s="1200"/>
      <c r="E199" s="1403"/>
      <c r="F199" s="1404"/>
      <c r="G199" s="1405"/>
      <c r="H199" s="298">
        <f>H198*(1-E199)</f>
        <v>0</v>
      </c>
    </row>
    <row r="200" spans="1:8">
      <c r="A200" s="1430"/>
      <c r="B200" s="1430"/>
      <c r="C200" s="1430"/>
      <c r="D200" s="1430"/>
      <c r="E200" s="1430"/>
      <c r="F200" s="1430"/>
      <c r="G200" s="1430"/>
      <c r="H200" s="1430"/>
    </row>
    <row r="201" spans="1:8" ht="15" thickBot="1">
      <c r="C201"/>
    </row>
    <row r="202" spans="1:8" ht="18" thickBot="1">
      <c r="A202" s="1421" t="s">
        <v>2344</v>
      </c>
      <c r="B202" s="1422"/>
      <c r="C202" s="1422"/>
      <c r="D202" s="1422"/>
      <c r="E202" s="1422"/>
      <c r="F202" s="1422"/>
      <c r="G202" s="1422"/>
      <c r="H202" s="1423"/>
    </row>
    <row r="203" spans="1:8" ht="44.25" customHeight="1" thickBot="1">
      <c r="A203" s="1415"/>
      <c r="B203" s="1416"/>
      <c r="C203" s="1416"/>
      <c r="D203" s="1416"/>
      <c r="E203" s="1416"/>
      <c r="F203" s="1416"/>
      <c r="G203" s="1416"/>
      <c r="H203" s="1417"/>
    </row>
    <row r="204" spans="1:8" ht="15" thickBot="1">
      <c r="A204" s="1408" t="s">
        <v>122</v>
      </c>
      <c r="B204" s="1409"/>
      <c r="C204" s="299" t="s">
        <v>196</v>
      </c>
      <c r="D204" s="300" t="s">
        <v>22</v>
      </c>
      <c r="E204" s="300" t="s">
        <v>224</v>
      </c>
      <c r="F204" s="300" t="s">
        <v>2325</v>
      </c>
      <c r="G204" s="300" t="s">
        <v>2327</v>
      </c>
      <c r="H204" s="301" t="s">
        <v>2326</v>
      </c>
    </row>
    <row r="205" spans="1:8" ht="18.75" customHeight="1" thickBot="1">
      <c r="A205" s="1424" t="s">
        <v>157</v>
      </c>
      <c r="B205" s="1425"/>
      <c r="C205" s="302" t="s">
        <v>2343</v>
      </c>
      <c r="D205" s="126"/>
      <c r="E205" s="303" t="s">
        <v>223</v>
      </c>
      <c r="F205" s="304">
        <f>VLOOKUP(cell_getname(F205),LISTA_PRETURI,2,FALSE)*(1+ADAOSURI!$K$17)</f>
        <v>96</v>
      </c>
      <c r="G205" s="295">
        <f>F205*D205</f>
        <v>0</v>
      </c>
      <c r="H205" s="1399">
        <f>SUM(G205:G207)</f>
        <v>0</v>
      </c>
    </row>
    <row r="206" spans="1:8" ht="18.75" customHeight="1">
      <c r="A206" s="1426"/>
      <c r="B206" s="1427"/>
      <c r="C206" s="305" t="s">
        <v>2340</v>
      </c>
      <c r="D206" s="127"/>
      <c r="E206" s="303" t="s">
        <v>223</v>
      </c>
      <c r="F206" s="306">
        <f>VLOOKUP(cell_getname(F206),LISTA_PRETURI,2,FALSE)*(1+ADAOSURI!$K$17)</f>
        <v>122</v>
      </c>
      <c r="G206" s="288">
        <f>F206*D206</f>
        <v>0</v>
      </c>
      <c r="H206" s="1400"/>
    </row>
    <row r="207" spans="1:8" ht="18.75" customHeight="1" thickBot="1">
      <c r="A207" s="1428"/>
      <c r="B207" s="1429"/>
      <c r="C207" s="307" t="s">
        <v>2341</v>
      </c>
      <c r="D207" s="128"/>
      <c r="E207" s="308" t="s">
        <v>223</v>
      </c>
      <c r="F207" s="309">
        <f>VLOOKUP(cell_getname(F207),LISTA_PRETURI,2,FALSE)*(1+ADAOSURI!$K$17)</f>
        <v>135</v>
      </c>
      <c r="G207" s="294">
        <f t="shared" ref="G207:G209" si="22">F207*D207</f>
        <v>0</v>
      </c>
      <c r="H207" s="1401"/>
    </row>
    <row r="208" spans="1:8" ht="18.75" customHeight="1">
      <c r="A208" s="1424" t="s">
        <v>158</v>
      </c>
      <c r="B208" s="1425"/>
      <c r="C208" s="302" t="s">
        <v>2343</v>
      </c>
      <c r="D208" s="126"/>
      <c r="E208" s="303" t="s">
        <v>223</v>
      </c>
      <c r="F208" s="304">
        <f>VLOOKUP(cell_getname(F208),LISTA_PRETURI,2,FALSE)*(1+ADAOSURI!$K$17)</f>
        <v>101</v>
      </c>
      <c r="G208" s="295">
        <f t="shared" si="22"/>
        <v>0</v>
      </c>
      <c r="H208" s="1399">
        <f>SUM(G208:G210)</f>
        <v>0</v>
      </c>
    </row>
    <row r="209" spans="1:8" ht="18.75" customHeight="1">
      <c r="A209" s="1426"/>
      <c r="B209" s="1427"/>
      <c r="C209" s="310" t="s">
        <v>2340</v>
      </c>
      <c r="D209" s="129"/>
      <c r="E209" s="311" t="s">
        <v>223</v>
      </c>
      <c r="F209" s="312">
        <f>VLOOKUP(cell_getname(F209),LISTA_PRETURI,2,FALSE)*(1+ADAOSURI!$K$17)</f>
        <v>139</v>
      </c>
      <c r="G209" s="284">
        <f t="shared" si="22"/>
        <v>0</v>
      </c>
      <c r="H209" s="1400"/>
    </row>
    <row r="210" spans="1:8" ht="18.75" customHeight="1" thickBot="1">
      <c r="A210" s="1428"/>
      <c r="B210" s="1429"/>
      <c r="C210" s="307" t="s">
        <v>2342</v>
      </c>
      <c r="D210" s="128"/>
      <c r="E210" s="308" t="s">
        <v>223</v>
      </c>
      <c r="F210" s="309">
        <f>VLOOKUP(cell_getname(F210),LISTA_PRETURI,2,FALSE)*(1+ADAOSURI!$K$17)</f>
        <v>158</v>
      </c>
      <c r="G210" s="294">
        <f t="shared" ref="G210" si="23">F210*D210</f>
        <v>0</v>
      </c>
      <c r="H210" s="1401"/>
    </row>
    <row r="211" spans="1:8" ht="16.2" thickBot="1">
      <c r="A211" s="1126" t="s">
        <v>134</v>
      </c>
      <c r="B211" s="1127"/>
      <c r="C211" s="1127"/>
      <c r="D211" s="1127"/>
      <c r="E211" s="1127"/>
      <c r="F211" s="1127"/>
      <c r="G211" s="1128"/>
      <c r="H211" s="296">
        <f>SUM(H205:H210)</f>
        <v>0</v>
      </c>
    </row>
    <row r="212" spans="1:8" ht="16.2" thickBot="1">
      <c r="A212" s="1126" t="s">
        <v>12232</v>
      </c>
      <c r="B212" s="1127"/>
      <c r="C212" s="1127"/>
      <c r="D212" s="1127"/>
      <c r="E212" s="1127"/>
      <c r="F212" s="1127"/>
      <c r="G212" s="1128"/>
      <c r="H212" s="297">
        <f>H211*1.21</f>
        <v>0</v>
      </c>
    </row>
    <row r="213" spans="1:8" ht="16.2" thickBot="1">
      <c r="A213" s="1198" t="s">
        <v>2834</v>
      </c>
      <c r="B213" s="1199"/>
      <c r="C213" s="1199"/>
      <c r="D213" s="1200"/>
      <c r="E213" s="1410">
        <f>E199</f>
        <v>0</v>
      </c>
      <c r="F213" s="1411"/>
      <c r="G213" s="1412"/>
      <c r="H213" s="298">
        <f>H212*(1-E213)</f>
        <v>0</v>
      </c>
    </row>
    <row r="214" spans="1:8">
      <c r="C214"/>
    </row>
    <row r="215" spans="1:8" ht="19.5" customHeight="1">
      <c r="C215"/>
    </row>
    <row r="216" spans="1:8">
      <c r="C216"/>
    </row>
    <row r="217" spans="1:8" ht="15" thickBot="1">
      <c r="C217"/>
    </row>
    <row r="218" spans="1:8" ht="16.2" thickBot="1">
      <c r="A218" s="1418" t="s">
        <v>358</v>
      </c>
      <c r="B218" s="1419"/>
      <c r="C218" s="1419"/>
      <c r="D218" s="1419"/>
      <c r="E218" s="1419"/>
      <c r="F218" s="1419"/>
      <c r="G218" s="1419"/>
      <c r="H218" s="1420"/>
    </row>
    <row r="219" spans="1:8" ht="42.75" customHeight="1" thickBot="1">
      <c r="A219" s="1431"/>
      <c r="B219" s="1432"/>
      <c r="C219" s="1432"/>
      <c r="D219" s="1432"/>
      <c r="E219" s="1432"/>
      <c r="F219" s="1432"/>
      <c r="G219" s="1432"/>
      <c r="H219" s="1433"/>
    </row>
    <row r="220" spans="1:8" ht="15" thickBot="1">
      <c r="A220" s="313" t="s">
        <v>2335</v>
      </c>
      <c r="B220" s="313" t="s">
        <v>2334</v>
      </c>
      <c r="C220" s="313" t="s">
        <v>196</v>
      </c>
      <c r="D220" s="314" t="s">
        <v>22</v>
      </c>
      <c r="E220" s="260" t="s">
        <v>224</v>
      </c>
      <c r="F220" s="260" t="s">
        <v>2325</v>
      </c>
      <c r="G220" s="260" t="s">
        <v>2327</v>
      </c>
      <c r="H220" s="259" t="s">
        <v>2326</v>
      </c>
    </row>
    <row r="221" spans="1:8" ht="15" hidden="1" thickBot="1">
      <c r="A221" s="1395" t="s">
        <v>267</v>
      </c>
      <c r="B221" s="1397" t="s">
        <v>2291</v>
      </c>
      <c r="C221" s="315" t="s">
        <v>2330</v>
      </c>
      <c r="D221" s="106"/>
      <c r="E221" s="316" t="s">
        <v>223</v>
      </c>
      <c r="F221" s="317"/>
      <c r="G221" s="318"/>
      <c r="H221" s="1400">
        <f>G222</f>
        <v>0</v>
      </c>
    </row>
    <row r="222" spans="1:8" ht="36" customHeight="1" thickBot="1">
      <c r="A222" s="1395"/>
      <c r="B222" s="1398"/>
      <c r="C222" s="319" t="s">
        <v>2331</v>
      </c>
      <c r="D222" s="107"/>
      <c r="E222" s="320" t="s">
        <v>223</v>
      </c>
      <c r="F222" s="321">
        <f>VLOOKUP(cell_getname(F222),LISTA_PRETURI,2,FALSE)*(1+ADAOSURI!$K$16)</f>
        <v>235</v>
      </c>
      <c r="G222" s="322">
        <f>F222*D222</f>
        <v>0</v>
      </c>
      <c r="H222" s="1401"/>
    </row>
    <row r="223" spans="1:8" ht="15" hidden="1" thickBot="1">
      <c r="A223" s="1395" t="s">
        <v>268</v>
      </c>
      <c r="B223" s="1396" t="s">
        <v>2291</v>
      </c>
      <c r="C223" s="323" t="s">
        <v>2330</v>
      </c>
      <c r="D223" s="108"/>
      <c r="E223" s="324" t="s">
        <v>223</v>
      </c>
      <c r="F223" s="325">
        <f>VLOOKUP(cell_getname(F223),LISTA_PRETURI,2,FALSE)*(1+ADAOSURI!$K$16)</f>
        <v>172</v>
      </c>
      <c r="G223" s="326">
        <f t="shared" ref="G223:G263" si="24">F223*D223</f>
        <v>0</v>
      </c>
      <c r="H223" s="1399">
        <f>G224</f>
        <v>0</v>
      </c>
    </row>
    <row r="224" spans="1:8" ht="36" customHeight="1" thickBot="1">
      <c r="A224" s="1395"/>
      <c r="B224" s="1398"/>
      <c r="C224" s="319" t="s">
        <v>2331</v>
      </c>
      <c r="D224" s="107"/>
      <c r="E224" s="320" t="s">
        <v>223</v>
      </c>
      <c r="F224" s="321">
        <f>VLOOKUP(cell_getname(F224),LISTA_PRETURI,2,FALSE)*(1+ADAOSURI!$K$16)</f>
        <v>256</v>
      </c>
      <c r="G224" s="322">
        <f t="shared" si="24"/>
        <v>0</v>
      </c>
      <c r="H224" s="1401"/>
    </row>
    <row r="225" spans="1:8" ht="15" hidden="1" thickBot="1">
      <c r="A225" s="1395" t="s">
        <v>269</v>
      </c>
      <c r="B225" s="1396" t="s">
        <v>2291</v>
      </c>
      <c r="C225" s="323" t="s">
        <v>2330</v>
      </c>
      <c r="D225" s="109"/>
      <c r="E225" s="324" t="s">
        <v>223</v>
      </c>
      <c r="F225" s="327">
        <f>VLOOKUP(cell_getname(F225),LISTA_PRETURI,2,FALSE)*(1+ADAOSURI!$K$16)</f>
        <v>137</v>
      </c>
      <c r="G225" s="328">
        <f t="shared" si="24"/>
        <v>0</v>
      </c>
      <c r="H225" s="1399">
        <f>G226</f>
        <v>0</v>
      </c>
    </row>
    <row r="226" spans="1:8" ht="36" customHeight="1" thickBot="1">
      <c r="A226" s="1395"/>
      <c r="B226" s="1398"/>
      <c r="C226" s="319" t="s">
        <v>2331</v>
      </c>
      <c r="D226" s="110"/>
      <c r="E226" s="320" t="s">
        <v>223</v>
      </c>
      <c r="F226" s="321">
        <f>VLOOKUP(cell_getname(F226),LISTA_PRETURI,2,FALSE)*(1+ADAOSURI!$K$16)</f>
        <v>256</v>
      </c>
      <c r="G226" s="322">
        <f t="shared" si="24"/>
        <v>0</v>
      </c>
      <c r="H226" s="1401"/>
    </row>
    <row r="227" spans="1:8" ht="15" hidden="1" thickBot="1">
      <c r="A227" s="1395" t="s">
        <v>270</v>
      </c>
      <c r="B227" s="1396" t="s">
        <v>2291</v>
      </c>
      <c r="C227" s="323" t="s">
        <v>2330</v>
      </c>
      <c r="D227" s="109"/>
      <c r="E227" s="324" t="s">
        <v>223</v>
      </c>
      <c r="F227" s="329">
        <f>VLOOKUP(cell_getname(F227),LISTA_PRETURI,2,FALSE)*(1+ADAOSURI!$K$16)</f>
        <v>296</v>
      </c>
      <c r="G227" s="328">
        <f t="shared" si="24"/>
        <v>0</v>
      </c>
      <c r="H227" s="1399">
        <f>G228</f>
        <v>0</v>
      </c>
    </row>
    <row r="228" spans="1:8" ht="36" customHeight="1" thickBot="1">
      <c r="A228" s="1395"/>
      <c r="B228" s="1398"/>
      <c r="C228" s="319" t="s">
        <v>2331</v>
      </c>
      <c r="D228" s="110"/>
      <c r="E228" s="320" t="s">
        <v>223</v>
      </c>
      <c r="F228" s="330">
        <f>VLOOKUP(cell_getname(F228),LISTA_PRETURI,2,FALSE)*(1+ADAOSURI!$K$16)</f>
        <v>237</v>
      </c>
      <c r="G228" s="322">
        <f t="shared" si="24"/>
        <v>0</v>
      </c>
      <c r="H228" s="1401"/>
    </row>
    <row r="229" spans="1:8" ht="15" thickBot="1">
      <c r="A229" s="1395" t="s">
        <v>161</v>
      </c>
      <c r="B229" s="1396" t="s">
        <v>2291</v>
      </c>
      <c r="C229" s="323" t="s">
        <v>2330</v>
      </c>
      <c r="D229" s="111"/>
      <c r="E229" s="324" t="s">
        <v>223</v>
      </c>
      <c r="F229" s="327">
        <f>VLOOKUP(cell_getname(F229),LISTA_PRETURI,2,FALSE)*(1+ADAOSURI!$K$16)</f>
        <v>204</v>
      </c>
      <c r="G229" s="328">
        <f t="shared" si="24"/>
        <v>0</v>
      </c>
      <c r="H229" s="1399">
        <f>G229+G230+G231+G232</f>
        <v>0</v>
      </c>
    </row>
    <row r="230" spans="1:8" ht="15" thickBot="1">
      <c r="A230" s="1395"/>
      <c r="B230" s="1397"/>
      <c r="C230" s="319" t="s">
        <v>2331</v>
      </c>
      <c r="D230" s="107"/>
      <c r="E230" s="320" t="s">
        <v>223</v>
      </c>
      <c r="F230" s="321">
        <f>VLOOKUP(cell_getname(F230),LISTA_PRETURI,2,FALSE)*(1+ADAOSURI!$K$16)</f>
        <v>231</v>
      </c>
      <c r="G230" s="322">
        <f t="shared" si="24"/>
        <v>0</v>
      </c>
      <c r="H230" s="1400"/>
    </row>
    <row r="231" spans="1:8" ht="15" thickBot="1">
      <c r="A231" s="1395"/>
      <c r="B231" s="1397"/>
      <c r="C231" s="319" t="s">
        <v>2332</v>
      </c>
      <c r="D231" s="107"/>
      <c r="E231" s="320" t="s">
        <v>223</v>
      </c>
      <c r="F231" s="321">
        <f>VLOOKUP(cell_getname(F231),LISTA_PRETURI,2,FALSE)*(1+ADAOSURI!$K$16)</f>
        <v>419</v>
      </c>
      <c r="G231" s="322">
        <f t="shared" si="24"/>
        <v>0</v>
      </c>
      <c r="H231" s="1400"/>
    </row>
    <row r="232" spans="1:8" ht="15" thickBot="1">
      <c r="A232" s="1395"/>
      <c r="B232" s="1398"/>
      <c r="C232" s="319" t="s">
        <v>2293</v>
      </c>
      <c r="D232" s="343"/>
      <c r="E232" s="320" t="s">
        <v>223</v>
      </c>
      <c r="F232" s="331">
        <f>VLOOKUP(cell_getname(F232),LISTA_PRETURI,2,FALSE)*(1+ADAOSURI!$K$16)</f>
        <v>534</v>
      </c>
      <c r="G232" s="332">
        <f t="shared" si="24"/>
        <v>0</v>
      </c>
      <c r="H232" s="1401"/>
    </row>
    <row r="233" spans="1:8" ht="15" hidden="1" thickBot="1">
      <c r="A233" s="1395" t="s">
        <v>271</v>
      </c>
      <c r="B233" s="1396" t="s">
        <v>2291</v>
      </c>
      <c r="C233" s="323" t="s">
        <v>2330</v>
      </c>
      <c r="D233" s="109"/>
      <c r="E233" s="324" t="s">
        <v>223</v>
      </c>
      <c r="F233" s="327">
        <f>VLOOKUP(cell_getname(F233),LISTA_PRETURI,2,FALSE)*(1+ADAOSURI!$K$16)</f>
        <v>137</v>
      </c>
      <c r="G233" s="328">
        <f t="shared" si="24"/>
        <v>0</v>
      </c>
      <c r="H233" s="1399">
        <f>G234</f>
        <v>0</v>
      </c>
    </row>
    <row r="234" spans="1:8" ht="36" customHeight="1" thickBot="1">
      <c r="A234" s="1395"/>
      <c r="B234" s="1398"/>
      <c r="C234" s="333" t="s">
        <v>2331</v>
      </c>
      <c r="D234" s="121"/>
      <c r="E234" s="334" t="s">
        <v>223</v>
      </c>
      <c r="F234" s="335">
        <f>VLOOKUP(cell_getname(F234),LISTA_PRETURI,2,FALSE)*(1+ADAOSURI!$K$16)</f>
        <v>240</v>
      </c>
      <c r="G234" s="336">
        <f t="shared" si="24"/>
        <v>0</v>
      </c>
      <c r="H234" s="1401"/>
    </row>
    <row r="235" spans="1:8" ht="15" hidden="1" thickBot="1">
      <c r="A235" s="1395" t="s">
        <v>272</v>
      </c>
      <c r="B235" s="1397" t="s">
        <v>2291</v>
      </c>
      <c r="C235" s="315" t="s">
        <v>2330</v>
      </c>
      <c r="D235" s="120"/>
      <c r="E235" s="316" t="s">
        <v>223</v>
      </c>
      <c r="F235" s="317">
        <f>VLOOKUP(cell_getname(F235),LISTA_PRETURI,2,FALSE)*(1+ADAOSURI!$K$16)</f>
        <v>304</v>
      </c>
      <c r="G235" s="318">
        <f t="shared" si="24"/>
        <v>0</v>
      </c>
      <c r="H235" s="1400">
        <f>G236</f>
        <v>0</v>
      </c>
    </row>
    <row r="236" spans="1:8" ht="36" customHeight="1" thickBot="1">
      <c r="A236" s="1395"/>
      <c r="B236" s="1398"/>
      <c r="C236" s="319" t="s">
        <v>2331</v>
      </c>
      <c r="D236" s="110"/>
      <c r="E236" s="320" t="s">
        <v>223</v>
      </c>
      <c r="F236" s="321">
        <f>VLOOKUP(cell_getname(F236),LISTA_PRETURI,2,FALSE)*(1+ADAOSURI!$K$16)</f>
        <v>256</v>
      </c>
      <c r="G236" s="322">
        <f t="shared" si="24"/>
        <v>0</v>
      </c>
      <c r="H236" s="1401"/>
    </row>
    <row r="237" spans="1:8" ht="15" hidden="1" thickBot="1">
      <c r="A237" s="1395" t="s">
        <v>273</v>
      </c>
      <c r="B237" s="1396" t="s">
        <v>2291</v>
      </c>
      <c r="C237" s="323" t="s">
        <v>2330</v>
      </c>
      <c r="D237" s="109"/>
      <c r="E237" s="324" t="s">
        <v>223</v>
      </c>
      <c r="F237" s="327">
        <f>VLOOKUP(cell_getname(F237),LISTA_PRETURI,2,FALSE)*(1+ADAOSURI!$K$16)</f>
        <v>171</v>
      </c>
      <c r="G237" s="328">
        <f t="shared" si="24"/>
        <v>0</v>
      </c>
      <c r="H237" s="1399">
        <f>G238</f>
        <v>0</v>
      </c>
    </row>
    <row r="238" spans="1:8" ht="36" customHeight="1" thickBot="1">
      <c r="A238" s="1395"/>
      <c r="B238" s="1398"/>
      <c r="C238" s="319" t="s">
        <v>2331</v>
      </c>
      <c r="D238" s="110"/>
      <c r="E238" s="320" t="s">
        <v>223</v>
      </c>
      <c r="F238" s="321">
        <f>VLOOKUP(cell_getname(F238),LISTA_PRETURI,2,FALSE)*(1+ADAOSURI!$K$16)</f>
        <v>262</v>
      </c>
      <c r="G238" s="336">
        <f t="shared" si="24"/>
        <v>0</v>
      </c>
      <c r="H238" s="1401"/>
    </row>
    <row r="239" spans="1:8" ht="15" hidden="1" thickBot="1">
      <c r="A239" s="1395" t="s">
        <v>274</v>
      </c>
      <c r="B239" s="1396" t="s">
        <v>2291</v>
      </c>
      <c r="C239" s="323" t="s">
        <v>2330</v>
      </c>
      <c r="D239" s="109"/>
      <c r="E239" s="324" t="s">
        <v>223</v>
      </c>
      <c r="F239" s="327">
        <f>VLOOKUP(cell_getname(F239),LISTA_PRETURI,2,FALSE)*(1+ADAOSURI!$K$16)</f>
        <v>353</v>
      </c>
      <c r="G239" s="318">
        <f t="shared" si="24"/>
        <v>0</v>
      </c>
      <c r="H239" s="1399">
        <f>G240</f>
        <v>0</v>
      </c>
    </row>
    <row r="240" spans="1:8" ht="36" customHeight="1" thickBot="1">
      <c r="A240" s="1395"/>
      <c r="B240" s="1398"/>
      <c r="C240" s="319" t="s">
        <v>2331</v>
      </c>
      <c r="D240" s="110"/>
      <c r="E240" s="320" t="s">
        <v>223</v>
      </c>
      <c r="F240" s="321">
        <f>VLOOKUP(cell_getname(F240),LISTA_PRETURI,2,FALSE)*(1+ADAOSURI!$K$16)</f>
        <v>237</v>
      </c>
      <c r="G240" s="322">
        <f t="shared" si="24"/>
        <v>0</v>
      </c>
      <c r="H240" s="1401"/>
    </row>
    <row r="241" spans="1:8" ht="15" thickBot="1">
      <c r="A241" s="1395" t="s">
        <v>162</v>
      </c>
      <c r="B241" s="1396" t="s">
        <v>2291</v>
      </c>
      <c r="C241" s="323" t="s">
        <v>2330</v>
      </c>
      <c r="D241" s="111"/>
      <c r="E241" s="324" t="s">
        <v>223</v>
      </c>
      <c r="F241" s="327">
        <f>VLOOKUP(cell_getname(F241),LISTA_PRETURI,2,FALSE)*(1+ADAOSURI!$K$16)</f>
        <v>206</v>
      </c>
      <c r="G241" s="328">
        <f t="shared" si="24"/>
        <v>0</v>
      </c>
      <c r="H241" s="1399">
        <f>G241+G242+G243+G244</f>
        <v>0</v>
      </c>
    </row>
    <row r="242" spans="1:8" ht="15" thickBot="1">
      <c r="A242" s="1395"/>
      <c r="B242" s="1397"/>
      <c r="C242" s="319" t="s">
        <v>2331</v>
      </c>
      <c r="D242" s="107"/>
      <c r="E242" s="320" t="s">
        <v>223</v>
      </c>
      <c r="F242" s="321">
        <f>VLOOKUP(cell_getname(F242),LISTA_PRETURI,2,FALSE)*(1+ADAOSURI!$K$16)</f>
        <v>235</v>
      </c>
      <c r="G242" s="322">
        <f t="shared" si="24"/>
        <v>0</v>
      </c>
      <c r="H242" s="1400"/>
    </row>
    <row r="243" spans="1:8" ht="15" thickBot="1">
      <c r="A243" s="1395"/>
      <c r="B243" s="1397"/>
      <c r="C243" s="319" t="s">
        <v>2332</v>
      </c>
      <c r="D243" s="107"/>
      <c r="E243" s="320" t="s">
        <v>223</v>
      </c>
      <c r="F243" s="321">
        <f>VLOOKUP(cell_getname(F243),LISTA_PRETURI,2,FALSE)*(1+ADAOSURI!$K$16)</f>
        <v>430</v>
      </c>
      <c r="G243" s="322">
        <f t="shared" si="24"/>
        <v>0</v>
      </c>
      <c r="H243" s="1400"/>
    </row>
    <row r="244" spans="1:8" ht="15" thickBot="1">
      <c r="A244" s="1395"/>
      <c r="B244" s="1398"/>
      <c r="C244" s="319" t="s">
        <v>2293</v>
      </c>
      <c r="D244" s="343"/>
      <c r="E244" s="320" t="s">
        <v>223</v>
      </c>
      <c r="F244" s="331">
        <f>VLOOKUP(cell_getname(F244),LISTA_PRETURI,2,FALSE)*(1+ADAOSURI!$K$16)</f>
        <v>536</v>
      </c>
      <c r="G244" s="332">
        <f t="shared" si="24"/>
        <v>0</v>
      </c>
      <c r="H244" s="1401"/>
    </row>
    <row r="245" spans="1:8" ht="15" hidden="1" thickBot="1">
      <c r="A245" s="1395" t="s">
        <v>275</v>
      </c>
      <c r="B245" s="1396" t="s">
        <v>2291</v>
      </c>
      <c r="C245" s="323" t="s">
        <v>2330</v>
      </c>
      <c r="D245" s="111"/>
      <c r="E245" s="324" t="s">
        <v>223</v>
      </c>
      <c r="F245" s="327">
        <f>VLOOKUP(cell_getname(F245),LISTA_PRETURI,2,FALSE)*(1+ADAOSURI!$K$16)</f>
        <v>192</v>
      </c>
      <c r="G245" s="328">
        <f t="shared" si="24"/>
        <v>0</v>
      </c>
      <c r="H245" s="1399">
        <f>G246+G247+G248</f>
        <v>0</v>
      </c>
    </row>
    <row r="246" spans="1:8" ht="15" thickBot="1">
      <c r="A246" s="1395"/>
      <c r="B246" s="1397"/>
      <c r="C246" s="319" t="s">
        <v>2331</v>
      </c>
      <c r="D246" s="107"/>
      <c r="E246" s="320" t="s">
        <v>223</v>
      </c>
      <c r="F246" s="321">
        <f>VLOOKUP(cell_getname(F246),LISTA_PRETURI,2,FALSE)*(1+ADAOSURI!$K$16)</f>
        <v>254</v>
      </c>
      <c r="G246" s="322">
        <f t="shared" si="24"/>
        <v>0</v>
      </c>
      <c r="H246" s="1400"/>
    </row>
    <row r="247" spans="1:8" ht="15" thickBot="1">
      <c r="A247" s="1395"/>
      <c r="B247" s="1397"/>
      <c r="C247" s="319" t="s">
        <v>2332</v>
      </c>
      <c r="D247" s="107"/>
      <c r="E247" s="320" t="s">
        <v>223</v>
      </c>
      <c r="F247" s="321">
        <f>VLOOKUP(cell_getname(F247),LISTA_PRETURI,2,FALSE)*(1+ADAOSURI!$K$16)</f>
        <v>441</v>
      </c>
      <c r="G247" s="322">
        <f t="shared" si="24"/>
        <v>0</v>
      </c>
      <c r="H247" s="1400"/>
    </row>
    <row r="248" spans="1:8" ht="15" thickBot="1">
      <c r="A248" s="1395"/>
      <c r="B248" s="1398"/>
      <c r="C248" s="319" t="s">
        <v>2293</v>
      </c>
      <c r="D248" s="343"/>
      <c r="E248" s="337" t="s">
        <v>223</v>
      </c>
      <c r="F248" s="331">
        <f>VLOOKUP(cell_getname(F248),LISTA_PRETURI,2,FALSE)*(1+ADAOSURI!$K$16)</f>
        <v>545</v>
      </c>
      <c r="G248" s="332">
        <f t="shared" si="24"/>
        <v>0</v>
      </c>
      <c r="H248" s="1401"/>
    </row>
    <row r="249" spans="1:8" ht="15" hidden="1" thickBot="1">
      <c r="A249" s="1395" t="s">
        <v>276</v>
      </c>
      <c r="B249" s="1396" t="s">
        <v>2291</v>
      </c>
      <c r="C249" s="323" t="s">
        <v>2333</v>
      </c>
      <c r="D249" s="111"/>
      <c r="E249" s="324" t="s">
        <v>223</v>
      </c>
      <c r="F249" s="327">
        <f>VLOOKUP(cell_getname(F249),LISTA_PRETURI,2,FALSE)*(1+ADAOSURI!$K$16)</f>
        <v>367</v>
      </c>
      <c r="G249" s="328">
        <f t="shared" si="24"/>
        <v>0</v>
      </c>
      <c r="H249" s="1399">
        <f>G250+G251+G252</f>
        <v>0</v>
      </c>
    </row>
    <row r="250" spans="1:8" ht="15" thickBot="1">
      <c r="A250" s="1395"/>
      <c r="B250" s="1397"/>
      <c r="C250" s="319" t="s">
        <v>2331</v>
      </c>
      <c r="D250" s="107"/>
      <c r="E250" s="320" t="s">
        <v>223</v>
      </c>
      <c r="F250" s="321">
        <f>VLOOKUP(cell_getname(F250),LISTA_PRETURI,2,FALSE)*(1+ADAOSURI!$K$16)</f>
        <v>275</v>
      </c>
      <c r="G250" s="322">
        <f t="shared" si="24"/>
        <v>0</v>
      </c>
      <c r="H250" s="1400"/>
    </row>
    <row r="251" spans="1:8" ht="15" thickBot="1">
      <c r="A251" s="1395"/>
      <c r="B251" s="1397"/>
      <c r="C251" s="319" t="s">
        <v>2332</v>
      </c>
      <c r="D251" s="107"/>
      <c r="E251" s="320" t="s">
        <v>223</v>
      </c>
      <c r="F251" s="321">
        <f>VLOOKUP(cell_getname(F251),LISTA_PRETURI,2,FALSE)*(1+ADAOSURI!$K$16)</f>
        <v>454</v>
      </c>
      <c r="G251" s="322">
        <f t="shared" si="24"/>
        <v>0</v>
      </c>
      <c r="H251" s="1400"/>
    </row>
    <row r="252" spans="1:8" ht="15" thickBot="1">
      <c r="A252" s="1395"/>
      <c r="B252" s="1398"/>
      <c r="C252" s="319" t="s">
        <v>2293</v>
      </c>
      <c r="D252" s="343"/>
      <c r="E252" s="334" t="s">
        <v>223</v>
      </c>
      <c r="F252" s="331">
        <f>VLOOKUP(cell_getname(F252),LISTA_PRETURI,2,FALSE)*(1+ADAOSURI!$K$16)</f>
        <v>547</v>
      </c>
      <c r="G252" s="332">
        <f t="shared" si="24"/>
        <v>0</v>
      </c>
      <c r="H252" s="1401"/>
    </row>
    <row r="253" spans="1:8" ht="15" hidden="1" thickBot="1">
      <c r="A253" s="1395" t="s">
        <v>271</v>
      </c>
      <c r="B253" s="1396" t="s">
        <v>2292</v>
      </c>
      <c r="C253" s="323" t="s">
        <v>2333</v>
      </c>
      <c r="D253" s="109"/>
      <c r="E253" s="324" t="s">
        <v>223</v>
      </c>
      <c r="F253" s="327">
        <f>VLOOKUP(cell_getname(F253),LISTA_PRETURI,2,FALSE)*(1+ADAOSURI!$K$16)</f>
        <v>158</v>
      </c>
      <c r="G253" s="328">
        <f t="shared" si="24"/>
        <v>0</v>
      </c>
      <c r="H253" s="1399">
        <f>G254+G255</f>
        <v>0</v>
      </c>
    </row>
    <row r="254" spans="1:8" ht="15" thickBot="1">
      <c r="A254" s="1395"/>
      <c r="B254" s="1397"/>
      <c r="C254" s="319" t="s">
        <v>2331</v>
      </c>
      <c r="D254" s="110"/>
      <c r="E254" s="320" t="s">
        <v>223</v>
      </c>
      <c r="F254" s="321">
        <f>VLOOKUP(cell_getname(F254),LISTA_PRETURI,2,FALSE)*(1+ADAOSURI!$K$16)</f>
        <v>279</v>
      </c>
      <c r="G254" s="322">
        <f t="shared" si="24"/>
        <v>0</v>
      </c>
      <c r="H254" s="1400"/>
    </row>
    <row r="255" spans="1:8" ht="15" thickBot="1">
      <c r="A255" s="1395"/>
      <c r="B255" s="1398"/>
      <c r="C255" s="319" t="s">
        <v>2332</v>
      </c>
      <c r="D255" s="110"/>
      <c r="E255" s="334" t="s">
        <v>223</v>
      </c>
      <c r="F255" s="330">
        <f>VLOOKUP(cell_getname(F255),LISTA_PRETURI,2,FALSE)*(1+ADAOSURI!$K$16)</f>
        <v>481</v>
      </c>
      <c r="G255" s="322">
        <f t="shared" si="24"/>
        <v>0</v>
      </c>
      <c r="H255" s="1401"/>
    </row>
    <row r="256" spans="1:8" ht="15" hidden="1" thickBot="1">
      <c r="A256" s="1395" t="s">
        <v>277</v>
      </c>
      <c r="B256" s="1396" t="s">
        <v>2292</v>
      </c>
      <c r="C256" s="323" t="s">
        <v>2333</v>
      </c>
      <c r="D256" s="109"/>
      <c r="E256" s="324" t="s">
        <v>223</v>
      </c>
      <c r="F256" s="327">
        <f>VLOOKUP(cell_getname(F256),LISTA_PRETURI,2,FALSE)*(1+ADAOSURI!$K$16)</f>
        <v>160</v>
      </c>
      <c r="G256" s="328">
        <f t="shared" si="24"/>
        <v>0</v>
      </c>
      <c r="H256" s="1399">
        <f>G257</f>
        <v>0</v>
      </c>
    </row>
    <row r="257" spans="1:8" ht="23.25" customHeight="1" thickBot="1">
      <c r="A257" s="1395"/>
      <c r="B257" s="1398"/>
      <c r="C257" s="319" t="s">
        <v>2331</v>
      </c>
      <c r="D257" s="110"/>
      <c r="E257" s="334" t="s">
        <v>223</v>
      </c>
      <c r="F257" s="321">
        <f>VLOOKUP(cell_getname(F257),LISTA_PRETURI,2,FALSE)*(1+ADAOSURI!$K$16)</f>
        <v>284</v>
      </c>
      <c r="G257" s="322">
        <f t="shared" si="24"/>
        <v>0</v>
      </c>
      <c r="H257" s="1401"/>
    </row>
    <row r="258" spans="1:8" ht="15" hidden="1" thickBot="1">
      <c r="A258" s="1395" t="s">
        <v>275</v>
      </c>
      <c r="B258" s="1396" t="s">
        <v>2292</v>
      </c>
      <c r="C258" s="323" t="s">
        <v>2333</v>
      </c>
      <c r="D258" s="109"/>
      <c r="E258" s="324" t="s">
        <v>223</v>
      </c>
      <c r="F258" s="327">
        <f>VLOOKUP(cell_getname(F258),LISTA_PRETURI,2,FALSE)*(1+ADAOSURI!$K$16)</f>
        <v>160</v>
      </c>
      <c r="G258" s="328">
        <f t="shared" si="24"/>
        <v>0</v>
      </c>
      <c r="H258" s="1399">
        <f>G259+G260</f>
        <v>0</v>
      </c>
    </row>
    <row r="259" spans="1:8" ht="15" thickBot="1">
      <c r="A259" s="1395"/>
      <c r="B259" s="1397"/>
      <c r="C259" s="319" t="s">
        <v>2331</v>
      </c>
      <c r="D259" s="110"/>
      <c r="E259" s="320" t="s">
        <v>223</v>
      </c>
      <c r="F259" s="321">
        <f>VLOOKUP(cell_getname(F259),LISTA_PRETURI,2,FALSE)*(1+ADAOSURI!$K$16)</f>
        <v>284</v>
      </c>
      <c r="G259" s="322">
        <f t="shared" si="24"/>
        <v>0</v>
      </c>
      <c r="H259" s="1400"/>
    </row>
    <row r="260" spans="1:8" ht="15" thickBot="1">
      <c r="A260" s="1395"/>
      <c r="B260" s="1398"/>
      <c r="C260" s="319" t="s">
        <v>2332</v>
      </c>
      <c r="D260" s="110"/>
      <c r="E260" s="334" t="s">
        <v>223</v>
      </c>
      <c r="F260" s="321">
        <f>VLOOKUP(cell_getname(F260),LISTA_PRETURI,2,FALSE)*(1+ADAOSURI!$K$16)</f>
        <v>494</v>
      </c>
      <c r="G260" s="322">
        <f t="shared" si="24"/>
        <v>0</v>
      </c>
      <c r="H260" s="1401"/>
    </row>
    <row r="261" spans="1:8" ht="15" hidden="1" thickBot="1">
      <c r="A261" s="1395" t="s">
        <v>276</v>
      </c>
      <c r="B261" s="1396" t="s">
        <v>2292</v>
      </c>
      <c r="C261" s="323" t="s">
        <v>2333</v>
      </c>
      <c r="D261" s="109"/>
      <c r="E261" s="324" t="s">
        <v>223</v>
      </c>
      <c r="F261" s="327">
        <f>VLOOKUP(cell_getname(F261),LISTA_PRETURI,2,FALSE)*(1+ADAOSURI!$K$16)</f>
        <v>168</v>
      </c>
      <c r="G261" s="328">
        <f t="shared" si="24"/>
        <v>0</v>
      </c>
      <c r="H261" s="1399">
        <f>G262+G263</f>
        <v>0</v>
      </c>
    </row>
    <row r="262" spans="1:8" ht="15" thickBot="1">
      <c r="A262" s="1395"/>
      <c r="B262" s="1397"/>
      <c r="C262" s="319" t="s">
        <v>2331</v>
      </c>
      <c r="D262" s="110"/>
      <c r="E262" s="320" t="s">
        <v>223</v>
      </c>
      <c r="F262" s="321">
        <f>VLOOKUP(cell_getname(F262),LISTA_PRETURI,2,FALSE)*(1+ADAOSURI!$K$16)</f>
        <v>307</v>
      </c>
      <c r="G262" s="322">
        <f t="shared" si="24"/>
        <v>0</v>
      </c>
      <c r="H262" s="1400"/>
    </row>
    <row r="263" spans="1:8" ht="15" thickBot="1">
      <c r="A263" s="1395"/>
      <c r="B263" s="1398"/>
      <c r="C263" s="319" t="s">
        <v>2332</v>
      </c>
      <c r="D263" s="110"/>
      <c r="E263" s="334" t="s">
        <v>223</v>
      </c>
      <c r="F263" s="321">
        <f>VLOOKUP(cell_getname(F263),LISTA_PRETURI,2,FALSE)*(1+ADAOSURI!$K$16)</f>
        <v>511</v>
      </c>
      <c r="G263" s="322">
        <f t="shared" si="24"/>
        <v>0</v>
      </c>
      <c r="H263" s="1401"/>
    </row>
    <row r="264" spans="1:8" ht="15" thickBot="1">
      <c r="A264" s="1283" t="s">
        <v>134</v>
      </c>
      <c r="B264" s="1273"/>
      <c r="C264" s="1273"/>
      <c r="D264" s="1273"/>
      <c r="E264" s="1402"/>
      <c r="F264" s="1273"/>
      <c r="G264" s="1274"/>
      <c r="H264" s="280">
        <f>SUM(H221:H263)</f>
        <v>0</v>
      </c>
    </row>
    <row r="265" spans="1:8" ht="15" thickBot="1">
      <c r="A265" s="1283" t="s">
        <v>12232</v>
      </c>
      <c r="B265" s="1273"/>
      <c r="C265" s="1273"/>
      <c r="D265" s="1273"/>
      <c r="E265" s="1273"/>
      <c r="F265" s="1199"/>
      <c r="G265" s="1200"/>
      <c r="H265" s="280">
        <f>H264*1.21</f>
        <v>0</v>
      </c>
    </row>
    <row r="266" spans="1:8" ht="15" thickBot="1">
      <c r="A266" s="1198" t="s">
        <v>2834</v>
      </c>
      <c r="B266" s="1199"/>
      <c r="C266" s="1199"/>
      <c r="D266" s="1200"/>
      <c r="E266" s="1403"/>
      <c r="F266" s="1404"/>
      <c r="G266" s="1405"/>
      <c r="H266" s="280">
        <f>H265*(1-E266)</f>
        <v>0</v>
      </c>
    </row>
  </sheetData>
  <sheetProtection algorithmName="SHA-512" hashValue="rZyuYYWv1NS/qImLU5Rf3Qu/TnbVNrmfZW9NMgFYYdRrvwAQ4uVTn2SQEyPRDb3W8Q8hiGijrnbMxiFaIOU6JA==" saltValue="NAyJzSzEiMPHv6wt2xQLIA==" spinCount="100000" sheet="1" objects="1" scenarios="1"/>
  <customSheetViews>
    <customSheetView guid="{50E8AEAD-E64F-411E-A648-6357A5CCDCC7}">
      <selection activeCell="A4" sqref="A4"/>
      <pageMargins left="0.7" right="0.7" top="0.75" bottom="0.75" header="0.3" footer="0.3"/>
    </customSheetView>
  </customSheetViews>
  <mergeCells count="151">
    <mergeCell ref="A175:B175"/>
    <mergeCell ref="A205:B207"/>
    <mergeCell ref="A176:B178"/>
    <mergeCell ref="A179:B181"/>
    <mergeCell ref="A182:B184"/>
    <mergeCell ref="A185:B187"/>
    <mergeCell ref="A188:B190"/>
    <mergeCell ref="A191:B193"/>
    <mergeCell ref="A194:B196"/>
    <mergeCell ref="A88:G88"/>
    <mergeCell ref="H101:H106"/>
    <mergeCell ref="H107:H112"/>
    <mergeCell ref="H113:H118"/>
    <mergeCell ref="A107:B112"/>
    <mergeCell ref="A113:B118"/>
    <mergeCell ref="H119:H124"/>
    <mergeCell ref="H125:H130"/>
    <mergeCell ref="H131:H136"/>
    <mergeCell ref="A119:B124"/>
    <mergeCell ref="A125:B130"/>
    <mergeCell ref="A101:B106"/>
    <mergeCell ref="A91:H91"/>
    <mergeCell ref="A89:G89"/>
    <mergeCell ref="A90:D90"/>
    <mergeCell ref="A92:H92"/>
    <mergeCell ref="H95:H100"/>
    <mergeCell ref="A94:B94"/>
    <mergeCell ref="A95:B100"/>
    <mergeCell ref="E90:G90"/>
    <mergeCell ref="A93:H93"/>
    <mergeCell ref="H60:H66"/>
    <mergeCell ref="A3:B3"/>
    <mergeCell ref="A4:B10"/>
    <mergeCell ref="A11:B17"/>
    <mergeCell ref="A18:B24"/>
    <mergeCell ref="A25:B31"/>
    <mergeCell ref="A32:B38"/>
    <mergeCell ref="A74:B80"/>
    <mergeCell ref="A81:B87"/>
    <mergeCell ref="H67:H73"/>
    <mergeCell ref="H74:H80"/>
    <mergeCell ref="H81:H87"/>
    <mergeCell ref="A60:B66"/>
    <mergeCell ref="A67:B73"/>
    <mergeCell ref="A1:H1"/>
    <mergeCell ref="H4:H10"/>
    <mergeCell ref="H11:H17"/>
    <mergeCell ref="H18:H24"/>
    <mergeCell ref="H25:H31"/>
    <mergeCell ref="H32:H38"/>
    <mergeCell ref="H39:H45"/>
    <mergeCell ref="H46:H52"/>
    <mergeCell ref="H53:H59"/>
    <mergeCell ref="A2:H2"/>
    <mergeCell ref="A39:B45"/>
    <mergeCell ref="A46:B52"/>
    <mergeCell ref="A53:B59"/>
    <mergeCell ref="A223:A224"/>
    <mergeCell ref="B223:B224"/>
    <mergeCell ref="H223:H224"/>
    <mergeCell ref="A208:B210"/>
    <mergeCell ref="H208:H210"/>
    <mergeCell ref="A137:B142"/>
    <mergeCell ref="A143:B148"/>
    <mergeCell ref="A149:B154"/>
    <mergeCell ref="H155:H160"/>
    <mergeCell ref="H161:H166"/>
    <mergeCell ref="A155:B160"/>
    <mergeCell ref="A161:B166"/>
    <mergeCell ref="A168:G168"/>
    <mergeCell ref="A169:D169"/>
    <mergeCell ref="H149:H154"/>
    <mergeCell ref="A200:H200"/>
    <mergeCell ref="A219:H219"/>
    <mergeCell ref="A202:H202"/>
    <mergeCell ref="A203:H203"/>
    <mergeCell ref="A170:H172"/>
    <mergeCell ref="H185:H187"/>
    <mergeCell ref="H182:H184"/>
    <mergeCell ref="H179:H181"/>
    <mergeCell ref="H176:H178"/>
    <mergeCell ref="A221:A222"/>
    <mergeCell ref="B221:B222"/>
    <mergeCell ref="A131:B136"/>
    <mergeCell ref="H191:H193"/>
    <mergeCell ref="H188:H190"/>
    <mergeCell ref="A204:B204"/>
    <mergeCell ref="A211:G211"/>
    <mergeCell ref="A212:G212"/>
    <mergeCell ref="A213:D213"/>
    <mergeCell ref="E213:G213"/>
    <mergeCell ref="E169:G169"/>
    <mergeCell ref="A167:G167"/>
    <mergeCell ref="H137:H142"/>
    <mergeCell ref="H143:H148"/>
    <mergeCell ref="H205:H207"/>
    <mergeCell ref="H221:H222"/>
    <mergeCell ref="E199:G199"/>
    <mergeCell ref="A198:G198"/>
    <mergeCell ref="A197:G197"/>
    <mergeCell ref="A199:D199"/>
    <mergeCell ref="A174:H174"/>
    <mergeCell ref="H194:H196"/>
    <mergeCell ref="A218:H218"/>
    <mergeCell ref="A173:H173"/>
    <mergeCell ref="A237:A238"/>
    <mergeCell ref="B237:B238"/>
    <mergeCell ref="H237:H238"/>
    <mergeCell ref="A233:A234"/>
    <mergeCell ref="B233:B234"/>
    <mergeCell ref="H233:H234"/>
    <mergeCell ref="A225:A226"/>
    <mergeCell ref="B225:B226"/>
    <mergeCell ref="H225:H226"/>
    <mergeCell ref="A227:A228"/>
    <mergeCell ref="B227:B228"/>
    <mergeCell ref="H227:H228"/>
    <mergeCell ref="A235:A236"/>
    <mergeCell ref="B235:B236"/>
    <mergeCell ref="A229:A232"/>
    <mergeCell ref="B229:B232"/>
    <mergeCell ref="H229:H232"/>
    <mergeCell ref="H235:H236"/>
    <mergeCell ref="H245:H248"/>
    <mergeCell ref="A249:A252"/>
    <mergeCell ref="B249:B252"/>
    <mergeCell ref="H249:H252"/>
    <mergeCell ref="A239:A240"/>
    <mergeCell ref="B239:B240"/>
    <mergeCell ref="H239:H240"/>
    <mergeCell ref="A241:A244"/>
    <mergeCell ref="B241:B244"/>
    <mergeCell ref="H241:H244"/>
    <mergeCell ref="A245:A248"/>
    <mergeCell ref="B245:B248"/>
    <mergeCell ref="A266:D266"/>
    <mergeCell ref="A258:A260"/>
    <mergeCell ref="B258:B260"/>
    <mergeCell ref="H258:H260"/>
    <mergeCell ref="A261:A263"/>
    <mergeCell ref="B261:B263"/>
    <mergeCell ref="H261:H263"/>
    <mergeCell ref="A253:A255"/>
    <mergeCell ref="B253:B255"/>
    <mergeCell ref="H253:H255"/>
    <mergeCell ref="A256:A257"/>
    <mergeCell ref="B256:B257"/>
    <mergeCell ref="H256:H257"/>
    <mergeCell ref="A264:G264"/>
    <mergeCell ref="A265:G265"/>
    <mergeCell ref="E266:G266"/>
  </mergeCells>
  <pageMargins left="0.35433070866141736" right="0.23622047244094491" top="0.31496062992125984" bottom="0.31496062992125984" header="0.31496062992125984" footer="0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164"/>
  <sheetViews>
    <sheetView topLeftCell="A52" zoomScale="145" zoomScaleNormal="145" workbookViewId="0">
      <selection activeCell="J74" sqref="J74"/>
    </sheetView>
  </sheetViews>
  <sheetFormatPr defaultColWidth="9.109375" defaultRowHeight="14.4"/>
  <cols>
    <col min="1" max="1" width="10.44140625" customWidth="1"/>
    <col min="2" max="2" width="33" customWidth="1"/>
    <col min="3" max="3" width="7.5546875" customWidth="1"/>
    <col min="4" max="4" width="3.44140625" customWidth="1"/>
    <col min="5" max="5" width="8.88671875" customWidth="1"/>
    <col min="6" max="6" width="9.44140625" customWidth="1"/>
    <col min="7" max="7" width="13.88671875" customWidth="1"/>
  </cols>
  <sheetData>
    <row r="1" spans="1:7" ht="16.5" customHeight="1" thickBot="1">
      <c r="A1" s="1453" t="s">
        <v>264</v>
      </c>
      <c r="B1" s="1454"/>
      <c r="C1" s="1454"/>
      <c r="D1" s="1454"/>
      <c r="E1" s="1454"/>
      <c r="F1" s="1454"/>
      <c r="G1" s="1455"/>
    </row>
    <row r="2" spans="1:7" ht="30" customHeight="1" thickBot="1">
      <c r="A2" s="742"/>
      <c r="B2" s="743"/>
      <c r="C2" s="743"/>
      <c r="D2" s="743"/>
      <c r="E2" s="743"/>
      <c r="F2" s="743"/>
      <c r="G2" s="744"/>
    </row>
    <row r="3" spans="1:7" ht="17.25" customHeight="1" thickBot="1">
      <c r="A3" s="344" t="s">
        <v>122</v>
      </c>
      <c r="B3" s="345" t="s">
        <v>2337</v>
      </c>
      <c r="C3" s="314" t="s">
        <v>22</v>
      </c>
      <c r="D3" s="346" t="s">
        <v>224</v>
      </c>
      <c r="E3" s="260" t="s">
        <v>2325</v>
      </c>
      <c r="F3" s="260" t="s">
        <v>2327</v>
      </c>
      <c r="G3" s="281" t="s">
        <v>2326</v>
      </c>
    </row>
    <row r="4" spans="1:7" ht="8.25" customHeight="1">
      <c r="A4" s="1448" t="s">
        <v>121</v>
      </c>
      <c r="B4" s="485" t="s">
        <v>2422</v>
      </c>
      <c r="C4" s="78"/>
      <c r="D4" s="347" t="s">
        <v>223</v>
      </c>
      <c r="E4" s="348">
        <f>VLOOKUP(cell_getname(E4),LISTA_PRETURI,2,FALSE)*(1+ADAOSURI!$K$20)</f>
        <v>280</v>
      </c>
      <c r="F4" s="349">
        <f>E4*C4</f>
        <v>0</v>
      </c>
      <c r="G4" s="1413">
        <f>SUM(F4:F9)</f>
        <v>0</v>
      </c>
    </row>
    <row r="5" spans="1:7" ht="8.25" customHeight="1">
      <c r="A5" s="1448"/>
      <c r="B5" s="483" t="s">
        <v>2427</v>
      </c>
      <c r="C5" s="79"/>
      <c r="D5" s="351" t="s">
        <v>223</v>
      </c>
      <c r="E5" s="352">
        <f>VLOOKUP(cell_getname(E5),LISTA_PRETURI,2,FALSE)*(1+ADAOSURI!$K$20)</f>
        <v>347</v>
      </c>
      <c r="F5" s="353">
        <f>E5*C5</f>
        <v>0</v>
      </c>
      <c r="G5" s="1413"/>
    </row>
    <row r="6" spans="1:7" ht="8.25" customHeight="1">
      <c r="A6" s="1448"/>
      <c r="B6" s="483" t="s">
        <v>3826</v>
      </c>
      <c r="C6" s="79"/>
      <c r="D6" s="351" t="s">
        <v>223</v>
      </c>
      <c r="E6" s="352">
        <f>VLOOKUP(cell_getname(E6),LISTA_PRETURI,2,FALSE)*(1+ADAOSURI!$K$20)</f>
        <v>497</v>
      </c>
      <c r="F6" s="353">
        <f>E6*C6</f>
        <v>0</v>
      </c>
      <c r="G6" s="1413"/>
    </row>
    <row r="7" spans="1:7" ht="8.25" customHeight="1">
      <c r="A7" s="1448"/>
      <c r="B7" s="483" t="s">
        <v>3824</v>
      </c>
      <c r="C7" s="79"/>
      <c r="D7" s="351" t="s">
        <v>223</v>
      </c>
      <c r="E7" s="352">
        <f>VLOOKUP(cell_getname(E7),LISTA_PRETURI,2,FALSE)*(1+ADAOSURI!$K$20)</f>
        <v>126</v>
      </c>
      <c r="F7" s="353">
        <f t="shared" ref="F7:F81" si="0">E7*C7</f>
        <v>0</v>
      </c>
      <c r="G7" s="1413"/>
    </row>
    <row r="8" spans="1:7" ht="8.25" customHeight="1">
      <c r="A8" s="1448"/>
      <c r="B8" s="483" t="s">
        <v>3825</v>
      </c>
      <c r="C8" s="80"/>
      <c r="D8" s="351" t="s">
        <v>223</v>
      </c>
      <c r="E8" s="354">
        <f>VLOOKUP(cell_getname(E8),LISTA_PRETURI,2,FALSE)*(1+ADAOSURI!$K$20)</f>
        <v>126</v>
      </c>
      <c r="F8" s="353">
        <f t="shared" si="0"/>
        <v>0</v>
      </c>
      <c r="G8" s="1413"/>
    </row>
    <row r="9" spans="1:7" ht="8.25" customHeight="1" thickBot="1">
      <c r="A9" s="1448"/>
      <c r="B9" s="484" t="s">
        <v>265</v>
      </c>
      <c r="C9" s="81"/>
      <c r="D9" s="356" t="s">
        <v>223</v>
      </c>
      <c r="E9" s="357">
        <f>VLOOKUP(cell_getname(E9),LISTA_PRETURI,2,FALSE)*(1+ADAOSURI!$K$20)</f>
        <v>57</v>
      </c>
      <c r="F9" s="358">
        <f t="shared" si="0"/>
        <v>0</v>
      </c>
      <c r="G9" s="1414"/>
    </row>
    <row r="10" spans="1:7" ht="8.25" customHeight="1">
      <c r="A10" s="1447" t="s">
        <v>123</v>
      </c>
      <c r="B10" s="485" t="s">
        <v>2422</v>
      </c>
      <c r="C10" s="82"/>
      <c r="D10" s="347" t="s">
        <v>223</v>
      </c>
      <c r="E10" s="359">
        <f>VLOOKUP(cell_getname(E10),LISTA_PRETURI,2,FALSE)*(1+ADAOSURI!$K$20)</f>
        <v>300</v>
      </c>
      <c r="F10" s="360">
        <f>E10*C10</f>
        <v>0</v>
      </c>
      <c r="G10" s="1413">
        <f>SUM(F10:F15)</f>
        <v>0</v>
      </c>
    </row>
    <row r="11" spans="1:7" ht="8.25" customHeight="1">
      <c r="A11" s="1448"/>
      <c r="B11" s="483" t="s">
        <v>2427</v>
      </c>
      <c r="C11" s="79"/>
      <c r="D11" s="351" t="s">
        <v>223</v>
      </c>
      <c r="E11" s="352">
        <f>VLOOKUP(cell_getname(E11),LISTA_PRETURI,2,FALSE)*(1+ADAOSURI!$K$20)</f>
        <v>370</v>
      </c>
      <c r="F11" s="353">
        <f>E11*C11</f>
        <v>0</v>
      </c>
      <c r="G11" s="1413"/>
    </row>
    <row r="12" spans="1:7" ht="8.25" customHeight="1">
      <c r="A12" s="1448"/>
      <c r="B12" s="483" t="s">
        <v>3826</v>
      </c>
      <c r="C12" s="79"/>
      <c r="D12" s="351" t="s">
        <v>223</v>
      </c>
      <c r="E12" s="352">
        <f>VLOOKUP(cell_getname(E12),LISTA_PRETURI,2,FALSE)*(1+ADAOSURI!$K$20)</f>
        <v>530</v>
      </c>
      <c r="F12" s="353">
        <f>E12*C12</f>
        <v>0</v>
      </c>
      <c r="G12" s="1413"/>
    </row>
    <row r="13" spans="1:7" ht="8.25" customHeight="1">
      <c r="A13" s="1448"/>
      <c r="B13" s="483" t="s">
        <v>3824</v>
      </c>
      <c r="C13" s="79"/>
      <c r="D13" s="351" t="s">
        <v>223</v>
      </c>
      <c r="E13" s="352">
        <f>VLOOKUP(cell_getname(E13),LISTA_PRETURI,2,FALSE)*(1+ADAOSURI!$K$20)</f>
        <v>129</v>
      </c>
      <c r="F13" s="353">
        <f t="shared" si="0"/>
        <v>0</v>
      </c>
      <c r="G13" s="1413"/>
    </row>
    <row r="14" spans="1:7" ht="8.25" customHeight="1">
      <c r="A14" s="1448"/>
      <c r="B14" s="483" t="s">
        <v>3825</v>
      </c>
      <c r="C14" s="80"/>
      <c r="D14" s="351" t="s">
        <v>223</v>
      </c>
      <c r="E14" s="354">
        <f>VLOOKUP(cell_getname(E14),LISTA_PRETURI,2,FALSE)*(1+ADAOSURI!$K$20)</f>
        <v>129</v>
      </c>
      <c r="F14" s="361">
        <f t="shared" si="0"/>
        <v>0</v>
      </c>
      <c r="G14" s="1413"/>
    </row>
    <row r="15" spans="1:7" ht="8.25" customHeight="1" thickBot="1">
      <c r="A15" s="1449"/>
      <c r="B15" s="484" t="s">
        <v>265</v>
      </c>
      <c r="C15" s="81"/>
      <c r="D15" s="356" t="s">
        <v>223</v>
      </c>
      <c r="E15" s="357">
        <f>VLOOKUP(cell_getname(E15),LISTA_PRETURI,2,FALSE)*(1+ADAOSURI!$K$20)</f>
        <v>58</v>
      </c>
      <c r="F15" s="358">
        <f t="shared" si="0"/>
        <v>0</v>
      </c>
      <c r="G15" s="1414"/>
    </row>
    <row r="16" spans="1:7" ht="8.25" customHeight="1">
      <c r="A16" s="1447" t="s">
        <v>124</v>
      </c>
      <c r="B16" s="485" t="s">
        <v>2422</v>
      </c>
      <c r="C16" s="83"/>
      <c r="D16" s="347" t="s">
        <v>223</v>
      </c>
      <c r="E16" s="362">
        <f>VLOOKUP(cell_getname(E16),LISTA_PRETURI,2,FALSE)*(1+ADAOSURI!$K$20)</f>
        <v>333</v>
      </c>
      <c r="F16" s="363">
        <f>E16*C16</f>
        <v>0</v>
      </c>
      <c r="G16" s="1413">
        <f>SUM(F16:F21)</f>
        <v>0</v>
      </c>
    </row>
    <row r="17" spans="1:7" ht="8.25" customHeight="1">
      <c r="A17" s="1448"/>
      <c r="B17" s="483" t="s">
        <v>2427</v>
      </c>
      <c r="C17" s="84"/>
      <c r="D17" s="351" t="s">
        <v>223</v>
      </c>
      <c r="E17" s="352">
        <f>VLOOKUP(cell_getname(E17),LISTA_PRETURI,2,FALSE)*(1+ADAOSURI!$K$20)</f>
        <v>413</v>
      </c>
      <c r="F17" s="353">
        <f>E17*C17</f>
        <v>0</v>
      </c>
      <c r="G17" s="1413"/>
    </row>
    <row r="18" spans="1:7" ht="8.25" customHeight="1">
      <c r="A18" s="1448"/>
      <c r="B18" s="483" t="s">
        <v>3826</v>
      </c>
      <c r="C18" s="84"/>
      <c r="D18" s="351" t="s">
        <v>223</v>
      </c>
      <c r="E18" s="352">
        <f>VLOOKUP(cell_getname(E18),LISTA_PRETURI,2,FALSE)*(1+ADAOSURI!$K$20)</f>
        <v>589</v>
      </c>
      <c r="F18" s="353">
        <f>E18*C18</f>
        <v>0</v>
      </c>
      <c r="G18" s="1413"/>
    </row>
    <row r="19" spans="1:7" ht="8.25" customHeight="1">
      <c r="A19" s="1448"/>
      <c r="B19" s="483" t="s">
        <v>3824</v>
      </c>
      <c r="C19" s="84"/>
      <c r="D19" s="351" t="s">
        <v>223</v>
      </c>
      <c r="E19" s="352">
        <f>VLOOKUP(cell_getname(E19),LISTA_PRETURI,2,FALSE)*(1+ADAOSURI!$K$20)</f>
        <v>133</v>
      </c>
      <c r="F19" s="353">
        <f t="shared" si="0"/>
        <v>0</v>
      </c>
      <c r="G19" s="1413"/>
    </row>
    <row r="20" spans="1:7" ht="8.25" customHeight="1">
      <c r="A20" s="1448"/>
      <c r="B20" s="483" t="s">
        <v>3825</v>
      </c>
      <c r="C20" s="85"/>
      <c r="D20" s="351" t="s">
        <v>223</v>
      </c>
      <c r="E20" s="354">
        <f>VLOOKUP(cell_getname(E20),LISTA_PRETURI,2,FALSE)*(1+ADAOSURI!$K$20)</f>
        <v>133</v>
      </c>
      <c r="F20" s="361">
        <f t="shared" si="0"/>
        <v>0</v>
      </c>
      <c r="G20" s="1413"/>
    </row>
    <row r="21" spans="1:7" ht="8.25" customHeight="1" thickBot="1">
      <c r="A21" s="1449"/>
      <c r="B21" s="484" t="s">
        <v>265</v>
      </c>
      <c r="C21" s="86"/>
      <c r="D21" s="356" t="s">
        <v>223</v>
      </c>
      <c r="E21" s="357">
        <f>VLOOKUP(cell_getname(E21),LISTA_PRETURI,2,FALSE)*(1+ADAOSURI!$K$20)</f>
        <v>60</v>
      </c>
      <c r="F21" s="358">
        <f t="shared" si="0"/>
        <v>0</v>
      </c>
      <c r="G21" s="1414"/>
    </row>
    <row r="22" spans="1:7" ht="8.25" customHeight="1">
      <c r="A22" s="1447" t="s">
        <v>125</v>
      </c>
      <c r="B22" s="485" t="s">
        <v>2422</v>
      </c>
      <c r="C22" s="83"/>
      <c r="D22" s="347" t="s">
        <v>223</v>
      </c>
      <c r="E22" s="362">
        <f>VLOOKUP(cell_getname(E22),LISTA_PRETURI,2,FALSE)*(1+ADAOSURI!$K$20)</f>
        <v>348</v>
      </c>
      <c r="F22" s="363">
        <f t="shared" si="0"/>
        <v>0</v>
      </c>
      <c r="G22" s="1413">
        <f>SUM(F22:F27)</f>
        <v>0</v>
      </c>
    </row>
    <row r="23" spans="1:7" ht="8.25" customHeight="1">
      <c r="A23" s="1448"/>
      <c r="B23" s="483" t="s">
        <v>2427</v>
      </c>
      <c r="C23" s="84"/>
      <c r="D23" s="351" t="s">
        <v>223</v>
      </c>
      <c r="E23" s="352">
        <f>VLOOKUP(cell_getname(E23),LISTA_PRETURI,2,FALSE)*(1+ADAOSURI!$K$20)</f>
        <v>429</v>
      </c>
      <c r="F23" s="353">
        <f>E23*C23</f>
        <v>0</v>
      </c>
      <c r="G23" s="1413"/>
    </row>
    <row r="24" spans="1:7" ht="8.25" customHeight="1">
      <c r="A24" s="1448"/>
      <c r="B24" s="483" t="s">
        <v>3826</v>
      </c>
      <c r="C24" s="84"/>
      <c r="D24" s="351" t="s">
        <v>223</v>
      </c>
      <c r="E24" s="352">
        <f>VLOOKUP(cell_getname(E24),LISTA_PRETURI,2,FALSE)*(1+ADAOSURI!$K$20)</f>
        <v>615</v>
      </c>
      <c r="F24" s="353">
        <f>E24*C24</f>
        <v>0</v>
      </c>
      <c r="G24" s="1413"/>
    </row>
    <row r="25" spans="1:7" ht="8.25" customHeight="1">
      <c r="A25" s="1448"/>
      <c r="B25" s="483" t="s">
        <v>3824</v>
      </c>
      <c r="C25" s="84"/>
      <c r="D25" s="351" t="s">
        <v>223</v>
      </c>
      <c r="E25" s="352">
        <f>VLOOKUP(cell_getname(E25),LISTA_PRETURI,2,FALSE)*(1+ADAOSURI!$K$20)</f>
        <v>144</v>
      </c>
      <c r="F25" s="353">
        <f t="shared" si="0"/>
        <v>0</v>
      </c>
      <c r="G25" s="1413"/>
    </row>
    <row r="26" spans="1:7" ht="8.25" customHeight="1">
      <c r="A26" s="1448"/>
      <c r="B26" s="483" t="s">
        <v>3825</v>
      </c>
      <c r="C26" s="85"/>
      <c r="D26" s="351" t="s">
        <v>223</v>
      </c>
      <c r="E26" s="354">
        <f>VLOOKUP(cell_getname(E26),LISTA_PRETURI,2,FALSE)*(1+ADAOSURI!$K$20)</f>
        <v>144</v>
      </c>
      <c r="F26" s="361">
        <f t="shared" si="0"/>
        <v>0</v>
      </c>
      <c r="G26" s="1413"/>
    </row>
    <row r="27" spans="1:7" ht="8.25" customHeight="1" thickBot="1">
      <c r="A27" s="1449"/>
      <c r="B27" s="484" t="s">
        <v>265</v>
      </c>
      <c r="C27" s="86"/>
      <c r="D27" s="356" t="s">
        <v>223</v>
      </c>
      <c r="E27" s="357">
        <f>VLOOKUP(cell_getname(E27),LISTA_PRETURI,2,FALSE)*(1+ADAOSURI!$K$20)</f>
        <v>65</v>
      </c>
      <c r="F27" s="361">
        <f t="shared" si="0"/>
        <v>0</v>
      </c>
      <c r="G27" s="1414"/>
    </row>
    <row r="28" spans="1:7" ht="8.25" customHeight="1">
      <c r="A28" s="1450" t="s">
        <v>132</v>
      </c>
      <c r="B28" s="485" t="s">
        <v>2422</v>
      </c>
      <c r="C28" s="83"/>
      <c r="D28" s="347" t="s">
        <v>223</v>
      </c>
      <c r="E28" s="362">
        <f>VLOOKUP(cell_getname(E28),LISTA_PRETURI,2,FALSE)*(1+ADAOSURI!$K$20)</f>
        <v>381</v>
      </c>
      <c r="F28" s="363">
        <f t="shared" si="0"/>
        <v>0</v>
      </c>
      <c r="G28" s="1413">
        <f>SUM(F28:F33)</f>
        <v>0</v>
      </c>
    </row>
    <row r="29" spans="1:7" ht="8.25" customHeight="1">
      <c r="A29" s="1451"/>
      <c r="B29" s="483" t="s">
        <v>2427</v>
      </c>
      <c r="C29" s="84"/>
      <c r="D29" s="351" t="s">
        <v>223</v>
      </c>
      <c r="E29" s="352">
        <f>VLOOKUP(cell_getname(E29),LISTA_PRETURI,2,FALSE)*(1+ADAOSURI!$K$20)</f>
        <v>470</v>
      </c>
      <c r="F29" s="353">
        <f>E29*C29</f>
        <v>0</v>
      </c>
      <c r="G29" s="1413"/>
    </row>
    <row r="30" spans="1:7" ht="8.25" customHeight="1">
      <c r="A30" s="1451"/>
      <c r="B30" s="483" t="s">
        <v>3826</v>
      </c>
      <c r="C30" s="84"/>
      <c r="D30" s="351" t="s">
        <v>223</v>
      </c>
      <c r="E30" s="352">
        <f>VLOOKUP(cell_getname(E30),LISTA_PRETURI,2,FALSE)*(1+ADAOSURI!$K$20)</f>
        <v>674</v>
      </c>
      <c r="F30" s="353">
        <f>E30*C30</f>
        <v>0</v>
      </c>
      <c r="G30" s="1413"/>
    </row>
    <row r="31" spans="1:7" ht="8.25" customHeight="1">
      <c r="A31" s="1451"/>
      <c r="B31" s="483" t="s">
        <v>3824</v>
      </c>
      <c r="C31" s="84"/>
      <c r="D31" s="351" t="s">
        <v>223</v>
      </c>
      <c r="E31" s="352">
        <f>VLOOKUP(cell_getname(E31),LISTA_PRETURI,2,FALSE)*(1+ADAOSURI!$K$20)</f>
        <v>151</v>
      </c>
      <c r="F31" s="353">
        <f t="shared" si="0"/>
        <v>0</v>
      </c>
      <c r="G31" s="1413"/>
    </row>
    <row r="32" spans="1:7" ht="8.25" customHeight="1">
      <c r="A32" s="1451"/>
      <c r="B32" s="483" t="s">
        <v>3825</v>
      </c>
      <c r="C32" s="85"/>
      <c r="D32" s="351" t="s">
        <v>223</v>
      </c>
      <c r="E32" s="354">
        <f>VLOOKUP(cell_getname(E32),LISTA_PRETURI,2,FALSE)*(1+ADAOSURI!$K$20)</f>
        <v>151</v>
      </c>
      <c r="F32" s="361">
        <f t="shared" si="0"/>
        <v>0</v>
      </c>
      <c r="G32" s="1413"/>
    </row>
    <row r="33" spans="1:7" ht="8.25" customHeight="1" thickBot="1">
      <c r="A33" s="1452"/>
      <c r="B33" s="484" t="s">
        <v>265</v>
      </c>
      <c r="C33" s="86"/>
      <c r="D33" s="356" t="s">
        <v>223</v>
      </c>
      <c r="E33" s="357">
        <f>VLOOKUP(cell_getname(E33),LISTA_PRETURI,2,FALSE)*(1+ADAOSURI!$K$20)</f>
        <v>68</v>
      </c>
      <c r="F33" s="358">
        <f t="shared" si="0"/>
        <v>0</v>
      </c>
      <c r="G33" s="1414"/>
    </row>
    <row r="34" spans="1:7" ht="8.25" customHeight="1">
      <c r="A34" s="1447" t="s">
        <v>126</v>
      </c>
      <c r="B34" s="485" t="s">
        <v>2422</v>
      </c>
      <c r="C34" s="83"/>
      <c r="D34" s="347" t="s">
        <v>223</v>
      </c>
      <c r="E34" s="362">
        <f>VLOOKUP(cell_getname(E34),LISTA_PRETURI,2,FALSE)*(1+ADAOSURI!$K$20)</f>
        <v>340</v>
      </c>
      <c r="F34" s="349">
        <f t="shared" si="0"/>
        <v>0</v>
      </c>
      <c r="G34" s="1413">
        <f>SUM(F34:F39)</f>
        <v>0</v>
      </c>
    </row>
    <row r="35" spans="1:7" ht="8.25" customHeight="1">
      <c r="A35" s="1448"/>
      <c r="B35" s="483" t="s">
        <v>2427</v>
      </c>
      <c r="C35" s="84"/>
      <c r="D35" s="351" t="s">
        <v>223</v>
      </c>
      <c r="E35" s="352">
        <f>VLOOKUP(cell_getname(E35),LISTA_PRETURI,2,FALSE)*(1+ADAOSURI!$K$20)</f>
        <v>420</v>
      </c>
      <c r="F35" s="353">
        <f>E35*C35</f>
        <v>0</v>
      </c>
      <c r="G35" s="1413"/>
    </row>
    <row r="36" spans="1:7" ht="8.25" customHeight="1">
      <c r="A36" s="1448"/>
      <c r="B36" s="483" t="s">
        <v>3826</v>
      </c>
      <c r="C36" s="84"/>
      <c r="D36" s="351" t="s">
        <v>223</v>
      </c>
      <c r="E36" s="352">
        <f>VLOOKUP(cell_getname(E36),LISTA_PRETURI,2,FALSE)*(1+ADAOSURI!$K$20)</f>
        <v>602</v>
      </c>
      <c r="F36" s="353">
        <f>E36*C36</f>
        <v>0</v>
      </c>
      <c r="G36" s="1413"/>
    </row>
    <row r="37" spans="1:7" ht="8.25" customHeight="1">
      <c r="A37" s="1448"/>
      <c r="B37" s="483" t="s">
        <v>3824</v>
      </c>
      <c r="C37" s="84"/>
      <c r="D37" s="351" t="s">
        <v>223</v>
      </c>
      <c r="E37" s="352">
        <f>VLOOKUP(cell_getname(E37),LISTA_PRETURI,2,FALSE)*(1+ADAOSURI!$K$20)</f>
        <v>144</v>
      </c>
      <c r="F37" s="353">
        <f t="shared" si="0"/>
        <v>0</v>
      </c>
      <c r="G37" s="1413"/>
    </row>
    <row r="38" spans="1:7" ht="8.25" customHeight="1">
      <c r="A38" s="1448"/>
      <c r="B38" s="483" t="s">
        <v>3825</v>
      </c>
      <c r="C38" s="85"/>
      <c r="D38" s="351" t="s">
        <v>223</v>
      </c>
      <c r="E38" s="354">
        <f>VLOOKUP(cell_getname(E38),LISTA_PRETURI,2,FALSE)*(1+ADAOSURI!$K$20)</f>
        <v>144</v>
      </c>
      <c r="F38" s="361">
        <f t="shared" si="0"/>
        <v>0</v>
      </c>
      <c r="G38" s="1413"/>
    </row>
    <row r="39" spans="1:7" ht="8.25" customHeight="1" thickBot="1">
      <c r="A39" s="1449"/>
      <c r="B39" s="484" t="s">
        <v>265</v>
      </c>
      <c r="C39" s="86"/>
      <c r="D39" s="356" t="s">
        <v>223</v>
      </c>
      <c r="E39" s="357">
        <f>VLOOKUP(cell_getname(E39),LISTA_PRETURI,2,FALSE)*(1+ADAOSURI!$K$20)</f>
        <v>65</v>
      </c>
      <c r="F39" s="361">
        <f t="shared" si="0"/>
        <v>0</v>
      </c>
      <c r="G39" s="1414"/>
    </row>
    <row r="40" spans="1:7" ht="8.25" customHeight="1">
      <c r="A40" s="1447" t="s">
        <v>127</v>
      </c>
      <c r="B40" s="485" t="s">
        <v>2422</v>
      </c>
      <c r="C40" s="83"/>
      <c r="D40" s="347" t="s">
        <v>223</v>
      </c>
      <c r="E40" s="362">
        <f>VLOOKUP(cell_getname(E40),LISTA_PRETURI,2,FALSE)*(1+ADAOSURI!$K$20)</f>
        <v>370</v>
      </c>
      <c r="F40" s="363">
        <f t="shared" si="0"/>
        <v>0</v>
      </c>
      <c r="G40" s="1413">
        <f>SUM(F40:F45)</f>
        <v>0</v>
      </c>
    </row>
    <row r="41" spans="1:7" ht="8.25" customHeight="1">
      <c r="A41" s="1448"/>
      <c r="B41" s="483" t="s">
        <v>2427</v>
      </c>
      <c r="C41" s="84"/>
      <c r="D41" s="351" t="s">
        <v>223</v>
      </c>
      <c r="E41" s="352">
        <f>VLOOKUP(cell_getname(E41),LISTA_PRETURI,2,FALSE)*(1+ADAOSURI!$K$20)</f>
        <v>456</v>
      </c>
      <c r="F41" s="353">
        <f>E41*C41</f>
        <v>0</v>
      </c>
      <c r="G41" s="1413"/>
    </row>
    <row r="42" spans="1:7" ht="8.25" customHeight="1">
      <c r="A42" s="1448"/>
      <c r="B42" s="483" t="s">
        <v>3826</v>
      </c>
      <c r="C42" s="84"/>
      <c r="D42" s="351" t="s">
        <v>223</v>
      </c>
      <c r="E42" s="352">
        <f>VLOOKUP(cell_getname(E42),LISTA_PRETURI,2,FALSE)*(1+ADAOSURI!$K$20)</f>
        <v>654</v>
      </c>
      <c r="F42" s="353">
        <f>E42*C42</f>
        <v>0</v>
      </c>
      <c r="G42" s="1413"/>
    </row>
    <row r="43" spans="1:7" ht="8.25" customHeight="1">
      <c r="A43" s="1448"/>
      <c r="B43" s="483" t="s">
        <v>3824</v>
      </c>
      <c r="C43" s="84"/>
      <c r="D43" s="351" t="s">
        <v>223</v>
      </c>
      <c r="E43" s="352">
        <f>VLOOKUP(cell_getname(E43),LISTA_PRETURI,2,FALSE)*(1+ADAOSURI!$K$20)</f>
        <v>151</v>
      </c>
      <c r="F43" s="353">
        <f t="shared" si="0"/>
        <v>0</v>
      </c>
      <c r="G43" s="1413"/>
    </row>
    <row r="44" spans="1:7" ht="8.25" customHeight="1">
      <c r="A44" s="1448"/>
      <c r="B44" s="483" t="s">
        <v>3825</v>
      </c>
      <c r="C44" s="85"/>
      <c r="D44" s="351" t="s">
        <v>223</v>
      </c>
      <c r="E44" s="354">
        <f>VLOOKUP(cell_getname(E44),LISTA_PRETURI,2,FALSE)*(1+ADAOSURI!$K$20)</f>
        <v>151</v>
      </c>
      <c r="F44" s="361">
        <f t="shared" si="0"/>
        <v>0</v>
      </c>
      <c r="G44" s="1413"/>
    </row>
    <row r="45" spans="1:7" ht="8.25" customHeight="1" thickBot="1">
      <c r="A45" s="1449"/>
      <c r="B45" s="484" t="s">
        <v>265</v>
      </c>
      <c r="C45" s="85"/>
      <c r="D45" s="356" t="s">
        <v>223</v>
      </c>
      <c r="E45" s="354">
        <f>VLOOKUP(cell_getname(E45),LISTA_PRETURI,2,FALSE)*(1+ADAOSURI!$K$20)</f>
        <v>68</v>
      </c>
      <c r="F45" s="358">
        <f t="shared" si="0"/>
        <v>0</v>
      </c>
      <c r="G45" s="1414"/>
    </row>
    <row r="46" spans="1:7" ht="8.25" customHeight="1">
      <c r="A46" s="1447" t="s">
        <v>128</v>
      </c>
      <c r="B46" s="485" t="s">
        <v>2422</v>
      </c>
      <c r="C46" s="83"/>
      <c r="D46" s="347" t="s">
        <v>223</v>
      </c>
      <c r="E46" s="362">
        <f>VLOOKUP(cell_getname(E46),LISTA_PRETURI,2,FALSE)*(1+ADAOSURI!$K$20)</f>
        <v>396</v>
      </c>
      <c r="F46" s="349">
        <f t="shared" si="0"/>
        <v>0</v>
      </c>
      <c r="G46" s="1413">
        <f>SUM(F46:F51)</f>
        <v>0</v>
      </c>
    </row>
    <row r="47" spans="1:7" ht="8.25" customHeight="1">
      <c r="A47" s="1448"/>
      <c r="B47" s="483" t="s">
        <v>2427</v>
      </c>
      <c r="C47" s="84"/>
      <c r="D47" s="351" t="s">
        <v>223</v>
      </c>
      <c r="E47" s="352">
        <f>VLOOKUP(cell_getname(E47),LISTA_PRETURI,2,FALSE)*(1+ADAOSURI!$K$20)</f>
        <v>488</v>
      </c>
      <c r="F47" s="353">
        <f>E47*C47</f>
        <v>0</v>
      </c>
      <c r="G47" s="1413"/>
    </row>
    <row r="48" spans="1:7" ht="8.25" customHeight="1">
      <c r="A48" s="1448"/>
      <c r="B48" s="483" t="s">
        <v>3826</v>
      </c>
      <c r="C48" s="84"/>
      <c r="D48" s="351" t="s">
        <v>223</v>
      </c>
      <c r="E48" s="352">
        <f>VLOOKUP(cell_getname(E48),LISTA_PRETURI,2,FALSE)*(1+ADAOSURI!$K$20)</f>
        <v>700</v>
      </c>
      <c r="F48" s="353">
        <f>E48*C48</f>
        <v>0</v>
      </c>
      <c r="G48" s="1413"/>
    </row>
    <row r="49" spans="1:7" ht="8.25" customHeight="1">
      <c r="A49" s="1448"/>
      <c r="B49" s="483" t="s">
        <v>3824</v>
      </c>
      <c r="C49" s="84"/>
      <c r="D49" s="351" t="s">
        <v>223</v>
      </c>
      <c r="E49" s="352">
        <f>VLOOKUP(cell_getname(E49),LISTA_PRETURI,2,FALSE)*(1+ADAOSURI!$K$20)</f>
        <v>160</v>
      </c>
      <c r="F49" s="353">
        <f t="shared" si="0"/>
        <v>0</v>
      </c>
      <c r="G49" s="1413"/>
    </row>
    <row r="50" spans="1:7" ht="8.25" customHeight="1">
      <c r="A50" s="1448"/>
      <c r="B50" s="483" t="s">
        <v>3825</v>
      </c>
      <c r="C50" s="85"/>
      <c r="D50" s="351" t="s">
        <v>223</v>
      </c>
      <c r="E50" s="354">
        <f>VLOOKUP(cell_getname(E50),LISTA_PRETURI,2,FALSE)*(1+ADAOSURI!$K$20)</f>
        <v>160</v>
      </c>
      <c r="F50" s="361">
        <f t="shared" si="0"/>
        <v>0</v>
      </c>
      <c r="G50" s="1413"/>
    </row>
    <row r="51" spans="1:7" ht="8.25" customHeight="1" thickBot="1">
      <c r="A51" s="1449"/>
      <c r="B51" s="484" t="s">
        <v>265</v>
      </c>
      <c r="C51" s="86"/>
      <c r="D51" s="356" t="s">
        <v>223</v>
      </c>
      <c r="E51" s="357">
        <f>VLOOKUP(cell_getname(E51),LISTA_PRETURI,2,FALSE)*(1+ADAOSURI!$K$20)</f>
        <v>72</v>
      </c>
      <c r="F51" s="361">
        <f t="shared" si="0"/>
        <v>0</v>
      </c>
      <c r="G51" s="1414"/>
    </row>
    <row r="52" spans="1:7" ht="8.25" customHeight="1">
      <c r="A52" s="1447" t="s">
        <v>131</v>
      </c>
      <c r="B52" s="485" t="s">
        <v>2422</v>
      </c>
      <c r="C52" s="83"/>
      <c r="D52" s="347" t="s">
        <v>223</v>
      </c>
      <c r="E52" s="362">
        <f>VLOOKUP(cell_getname(E52),LISTA_PRETURI,2,FALSE)*(1+ADAOSURI!$K$20)</f>
        <v>458</v>
      </c>
      <c r="F52" s="363">
        <f t="shared" si="0"/>
        <v>0</v>
      </c>
      <c r="G52" s="1413">
        <f>SUM(F52:F57)</f>
        <v>0</v>
      </c>
    </row>
    <row r="53" spans="1:7" ht="8.25" customHeight="1">
      <c r="A53" s="1448"/>
      <c r="B53" s="483" t="s">
        <v>2427</v>
      </c>
      <c r="C53" s="84"/>
      <c r="D53" s="351" t="s">
        <v>223</v>
      </c>
      <c r="E53" s="352">
        <f>VLOOKUP(cell_getname(E53),LISTA_PRETURI,2,FALSE)*(1+ADAOSURI!$K$20)</f>
        <v>566</v>
      </c>
      <c r="F53" s="353">
        <f>E53*C53</f>
        <v>0</v>
      </c>
      <c r="G53" s="1413"/>
    </row>
    <row r="54" spans="1:7" ht="8.25" customHeight="1">
      <c r="A54" s="1448"/>
      <c r="B54" s="483" t="s">
        <v>3826</v>
      </c>
      <c r="C54" s="84"/>
      <c r="D54" s="351" t="s">
        <v>223</v>
      </c>
      <c r="E54" s="352">
        <f>VLOOKUP(cell_getname(E54),LISTA_PRETURI,2,FALSE)*(1+ADAOSURI!$K$20)</f>
        <v>811</v>
      </c>
      <c r="F54" s="353">
        <f>E54*C54</f>
        <v>0</v>
      </c>
      <c r="G54" s="1413"/>
    </row>
    <row r="55" spans="1:7" ht="8.25" customHeight="1">
      <c r="A55" s="1448"/>
      <c r="B55" s="483" t="s">
        <v>3824</v>
      </c>
      <c r="C55" s="84"/>
      <c r="D55" s="351" t="s">
        <v>223</v>
      </c>
      <c r="E55" s="352">
        <f>VLOOKUP(cell_getname(E55),LISTA_PRETURI,2,FALSE)*(1+ADAOSURI!$K$20)</f>
        <v>177</v>
      </c>
      <c r="F55" s="353">
        <f t="shared" si="0"/>
        <v>0</v>
      </c>
      <c r="G55" s="1413"/>
    </row>
    <row r="56" spans="1:7" ht="8.25" customHeight="1">
      <c r="A56" s="1448"/>
      <c r="B56" s="483" t="s">
        <v>3825</v>
      </c>
      <c r="C56" s="85"/>
      <c r="D56" s="351" t="s">
        <v>223</v>
      </c>
      <c r="E56" s="354">
        <f>VLOOKUP(cell_getname(E56),LISTA_PRETURI,2,FALSE)*(1+ADAOSURI!$K$20)</f>
        <v>177</v>
      </c>
      <c r="F56" s="361">
        <f t="shared" si="0"/>
        <v>0</v>
      </c>
      <c r="G56" s="1413"/>
    </row>
    <row r="57" spans="1:7" ht="8.25" customHeight="1" thickBot="1">
      <c r="A57" s="1449"/>
      <c r="B57" s="484" t="s">
        <v>265</v>
      </c>
      <c r="C57" s="86"/>
      <c r="D57" s="356" t="s">
        <v>223</v>
      </c>
      <c r="E57" s="357">
        <f>VLOOKUP(cell_getname(E57),LISTA_PRETURI,2,FALSE)*(1+ADAOSURI!$K$20)</f>
        <v>80</v>
      </c>
      <c r="F57" s="358">
        <f t="shared" si="0"/>
        <v>0</v>
      </c>
      <c r="G57" s="1414"/>
    </row>
    <row r="58" spans="1:7" ht="8.25" customHeight="1">
      <c r="A58" s="1447" t="s">
        <v>129</v>
      </c>
      <c r="B58" s="485" t="s">
        <v>2422</v>
      </c>
      <c r="C58" s="83"/>
      <c r="D58" s="347" t="s">
        <v>223</v>
      </c>
      <c r="E58" s="362">
        <f>VLOOKUP(cell_getname(E58),LISTA_PRETURI,2,FALSE)*(1+ADAOSURI!$K$20)</f>
        <v>433</v>
      </c>
      <c r="F58" s="363">
        <f t="shared" si="0"/>
        <v>0</v>
      </c>
      <c r="G58" s="1413">
        <f>SUM(F58:F63)</f>
        <v>0</v>
      </c>
    </row>
    <row r="59" spans="1:7" ht="8.25" customHeight="1">
      <c r="A59" s="1448"/>
      <c r="B59" s="483" t="s">
        <v>2427</v>
      </c>
      <c r="C59" s="84"/>
      <c r="D59" s="351" t="s">
        <v>223</v>
      </c>
      <c r="E59" s="352">
        <f>VLOOKUP(cell_getname(E59),LISTA_PRETURI,2,FALSE)*(1+ADAOSURI!$K$20)</f>
        <v>534</v>
      </c>
      <c r="F59" s="353">
        <f>E59*C59</f>
        <v>0</v>
      </c>
      <c r="G59" s="1413"/>
    </row>
    <row r="60" spans="1:7" ht="8.25" customHeight="1">
      <c r="A60" s="1448"/>
      <c r="B60" s="483" t="s">
        <v>3826</v>
      </c>
      <c r="C60" s="84"/>
      <c r="D60" s="351" t="s">
        <v>223</v>
      </c>
      <c r="E60" s="352">
        <f>VLOOKUP(cell_getname(E60),LISTA_PRETURI,2,FALSE)*(1+ADAOSURI!$K$20)</f>
        <v>765</v>
      </c>
      <c r="F60" s="353">
        <f>E60*C60</f>
        <v>0</v>
      </c>
      <c r="G60" s="1413"/>
    </row>
    <row r="61" spans="1:7" ht="8.25" customHeight="1">
      <c r="A61" s="1448"/>
      <c r="B61" s="483" t="s">
        <v>3824</v>
      </c>
      <c r="C61" s="84"/>
      <c r="D61" s="351" t="s">
        <v>223</v>
      </c>
      <c r="E61" s="352">
        <f>VLOOKUP(cell_getname(E61),LISTA_PRETURI,2,FALSE)*(1+ADAOSURI!$K$20)</f>
        <v>171</v>
      </c>
      <c r="F61" s="353">
        <f t="shared" si="0"/>
        <v>0</v>
      </c>
      <c r="G61" s="1413"/>
    </row>
    <row r="62" spans="1:7" ht="8.25" customHeight="1">
      <c r="A62" s="1448"/>
      <c r="B62" s="483" t="s">
        <v>3825</v>
      </c>
      <c r="C62" s="85"/>
      <c r="D62" s="351" t="s">
        <v>223</v>
      </c>
      <c r="E62" s="354">
        <f>VLOOKUP(cell_getname(E62),LISTA_PRETURI,2,FALSE)*(1+ADAOSURI!$K$20)</f>
        <v>171</v>
      </c>
      <c r="F62" s="361">
        <f t="shared" si="0"/>
        <v>0</v>
      </c>
      <c r="G62" s="1413"/>
    </row>
    <row r="63" spans="1:7" ht="8.25" customHeight="1" thickBot="1">
      <c r="A63" s="1449"/>
      <c r="B63" s="484" t="s">
        <v>265</v>
      </c>
      <c r="C63" s="86"/>
      <c r="D63" s="356" t="s">
        <v>223</v>
      </c>
      <c r="E63" s="357">
        <f>VLOOKUP(cell_getname(E63),LISTA_PRETURI,2,FALSE)*(1+ADAOSURI!$K$20)</f>
        <v>77</v>
      </c>
      <c r="F63" s="358">
        <f t="shared" si="0"/>
        <v>0</v>
      </c>
      <c r="G63" s="1414"/>
    </row>
    <row r="64" spans="1:7" ht="8.25" customHeight="1">
      <c r="A64" s="1447" t="s">
        <v>130</v>
      </c>
      <c r="B64" s="485" t="s">
        <v>2422</v>
      </c>
      <c r="C64" s="83"/>
      <c r="D64" s="347" t="s">
        <v>223</v>
      </c>
      <c r="E64" s="362">
        <f>VLOOKUP(cell_getname(E64),LISTA_PRETURI,2,FALSE)*(1+ADAOSURI!$K$20)</f>
        <v>462</v>
      </c>
      <c r="F64" s="363">
        <f t="shared" si="0"/>
        <v>0</v>
      </c>
      <c r="G64" s="1413">
        <f>SUM(F64:F69)</f>
        <v>0</v>
      </c>
    </row>
    <row r="65" spans="1:7" ht="8.25" customHeight="1">
      <c r="A65" s="1448"/>
      <c r="B65" s="483" t="s">
        <v>2427</v>
      </c>
      <c r="C65" s="84"/>
      <c r="D65" s="351" t="s">
        <v>223</v>
      </c>
      <c r="E65" s="352">
        <f>VLOOKUP(cell_getname(E65),LISTA_PRETURI,2,FALSE)*(1+ADAOSURI!$K$20)</f>
        <v>570</v>
      </c>
      <c r="F65" s="353">
        <f>E65*C65</f>
        <v>0</v>
      </c>
      <c r="G65" s="1413"/>
    </row>
    <row r="66" spans="1:7" ht="8.25" customHeight="1">
      <c r="A66" s="1448"/>
      <c r="B66" s="483" t="s">
        <v>3826</v>
      </c>
      <c r="C66" s="84"/>
      <c r="D66" s="351" t="s">
        <v>223</v>
      </c>
      <c r="E66" s="352">
        <f>VLOOKUP(cell_getname(E66),LISTA_PRETURI,2,FALSE)*(1+ADAOSURI!$K$20)</f>
        <v>817</v>
      </c>
      <c r="F66" s="353">
        <f>E66*C66</f>
        <v>0</v>
      </c>
      <c r="G66" s="1413"/>
    </row>
    <row r="67" spans="1:7" ht="8.25" customHeight="1">
      <c r="A67" s="1448"/>
      <c r="B67" s="483" t="s">
        <v>3824</v>
      </c>
      <c r="C67" s="84"/>
      <c r="D67" s="351" t="s">
        <v>223</v>
      </c>
      <c r="E67" s="352">
        <f>VLOOKUP(cell_getname(E67),LISTA_PRETURI,2,FALSE)*(1+ADAOSURI!$K$20)</f>
        <v>180</v>
      </c>
      <c r="F67" s="353">
        <f t="shared" ref="F67:F70" si="1">E67*C67</f>
        <v>0</v>
      </c>
      <c r="G67" s="1413"/>
    </row>
    <row r="68" spans="1:7" ht="8.25" customHeight="1">
      <c r="A68" s="1448"/>
      <c r="B68" s="483" t="s">
        <v>3825</v>
      </c>
      <c r="C68" s="85"/>
      <c r="D68" s="351" t="s">
        <v>223</v>
      </c>
      <c r="E68" s="354">
        <f>VLOOKUP(cell_getname(E68),LISTA_PRETURI,2,FALSE)*(1+ADAOSURI!$K$20)</f>
        <v>180</v>
      </c>
      <c r="F68" s="361">
        <f t="shared" si="1"/>
        <v>0</v>
      </c>
      <c r="G68" s="1413"/>
    </row>
    <row r="69" spans="1:7" ht="8.25" customHeight="1" thickBot="1">
      <c r="A69" s="1448"/>
      <c r="B69" s="484" t="s">
        <v>265</v>
      </c>
      <c r="C69" s="86"/>
      <c r="D69" s="356" t="s">
        <v>223</v>
      </c>
      <c r="E69" s="357">
        <f>VLOOKUP(cell_getname(E69),LISTA_PRETURI,2,FALSE)*(1+ADAOSURI!$K$20)</f>
        <v>81</v>
      </c>
      <c r="F69" s="358">
        <f t="shared" si="1"/>
        <v>0</v>
      </c>
      <c r="G69" s="1414"/>
    </row>
    <row r="70" spans="1:7" ht="8.25" customHeight="1">
      <c r="A70" s="1447" t="s">
        <v>262</v>
      </c>
      <c r="B70" s="485" t="s">
        <v>2422</v>
      </c>
      <c r="C70" s="83"/>
      <c r="D70" s="364" t="s">
        <v>223</v>
      </c>
      <c r="E70" s="362">
        <f>VLOOKUP(cell_getname(E70),LISTA_PRETURI,2,FALSE)*(1+ADAOSURI!$K$20)</f>
        <v>455</v>
      </c>
      <c r="F70" s="363">
        <f t="shared" si="1"/>
        <v>0</v>
      </c>
      <c r="G70" s="1413">
        <f>SUM(F70:F75)</f>
        <v>0</v>
      </c>
    </row>
    <row r="71" spans="1:7" ht="8.25" customHeight="1">
      <c r="A71" s="1448"/>
      <c r="B71" s="483" t="s">
        <v>2427</v>
      </c>
      <c r="C71" s="84"/>
      <c r="D71" s="351" t="s">
        <v>223</v>
      </c>
      <c r="E71" s="352">
        <f>VLOOKUP(cell_getname(E71),LISTA_PRETURI,2,FALSE)*(1+ADAOSURI!$K$20)</f>
        <v>561</v>
      </c>
      <c r="F71" s="353">
        <f>E71*C71</f>
        <v>0</v>
      </c>
      <c r="G71" s="1413"/>
    </row>
    <row r="72" spans="1:7" ht="8.25" customHeight="1">
      <c r="A72" s="1448"/>
      <c r="B72" s="483" t="s">
        <v>3826</v>
      </c>
      <c r="C72" s="84"/>
      <c r="D72" s="351" t="s">
        <v>223</v>
      </c>
      <c r="E72" s="352">
        <f>VLOOKUP(cell_getname(E72),LISTA_PRETURI,2,FALSE)*(1+ADAOSURI!$K$20)</f>
        <v>804</v>
      </c>
      <c r="F72" s="353">
        <f>E72*C72</f>
        <v>0</v>
      </c>
      <c r="G72" s="1413"/>
    </row>
    <row r="73" spans="1:7" ht="8.25" customHeight="1">
      <c r="A73" s="1448"/>
      <c r="B73" s="483" t="s">
        <v>3824</v>
      </c>
      <c r="C73" s="84"/>
      <c r="D73" s="351" t="s">
        <v>223</v>
      </c>
      <c r="E73" s="352">
        <f>VLOOKUP(cell_getname(E73),LISTA_PRETURI,2,FALSE)*(1+ADAOSURI!$K$20)</f>
        <v>178</v>
      </c>
      <c r="F73" s="353">
        <f t="shared" ref="F73:F75" si="2">E73*C73</f>
        <v>0</v>
      </c>
      <c r="G73" s="1413"/>
    </row>
    <row r="74" spans="1:7" ht="8.25" customHeight="1">
      <c r="A74" s="1448"/>
      <c r="B74" s="483" t="s">
        <v>3825</v>
      </c>
      <c r="C74" s="85"/>
      <c r="D74" s="351" t="s">
        <v>223</v>
      </c>
      <c r="E74" s="354">
        <f>VLOOKUP(cell_getname(E74),LISTA_PRETURI,2,FALSE)*(1+ADAOSURI!$K$20)</f>
        <v>178</v>
      </c>
      <c r="F74" s="361">
        <f t="shared" si="2"/>
        <v>0</v>
      </c>
      <c r="G74" s="1413"/>
    </row>
    <row r="75" spans="1:7" ht="8.25" customHeight="1" thickBot="1">
      <c r="A75" s="1448"/>
      <c r="B75" s="484" t="s">
        <v>265</v>
      </c>
      <c r="C75" s="86"/>
      <c r="D75" s="356" t="s">
        <v>223</v>
      </c>
      <c r="E75" s="357">
        <f>VLOOKUP(cell_getname(E75),LISTA_PRETURI,2,FALSE)*(1+ADAOSURI!$K$20)</f>
        <v>81</v>
      </c>
      <c r="F75" s="358">
        <f t="shared" si="2"/>
        <v>0</v>
      </c>
      <c r="G75" s="1414"/>
    </row>
    <row r="76" spans="1:7" ht="8.25" customHeight="1">
      <c r="A76" s="1447" t="s">
        <v>261</v>
      </c>
      <c r="B76" s="485" t="s">
        <v>2422</v>
      </c>
      <c r="C76" s="83"/>
      <c r="D76" s="364" t="s">
        <v>223</v>
      </c>
      <c r="E76" s="362">
        <f>VLOOKUP(cell_getname(E76),LISTA_PRETURI,2,FALSE)*(1+ADAOSURI!$K$20)</f>
        <v>506</v>
      </c>
      <c r="F76" s="363">
        <f t="shared" si="0"/>
        <v>0</v>
      </c>
      <c r="G76" s="1413">
        <f>SUM(F76:F81)</f>
        <v>0</v>
      </c>
    </row>
    <row r="77" spans="1:7" ht="8.25" customHeight="1">
      <c r="A77" s="1448"/>
      <c r="B77" s="483" t="s">
        <v>2427</v>
      </c>
      <c r="C77" s="84"/>
      <c r="D77" s="351" t="s">
        <v>223</v>
      </c>
      <c r="E77" s="352">
        <f>VLOOKUP(cell_getname(E77),LISTA_PRETURI,2,FALSE)*(1+ADAOSURI!$K$20)</f>
        <v>625</v>
      </c>
      <c r="F77" s="353">
        <f>E77*C77</f>
        <v>0</v>
      </c>
      <c r="G77" s="1413"/>
    </row>
    <row r="78" spans="1:7" ht="8.25" customHeight="1">
      <c r="A78" s="1448"/>
      <c r="B78" s="483" t="s">
        <v>3826</v>
      </c>
      <c r="C78" s="84"/>
      <c r="D78" s="351" t="s">
        <v>223</v>
      </c>
      <c r="E78" s="352">
        <f>VLOOKUP(cell_getname(E78),LISTA_PRETURI,2,FALSE)*(1+ADAOSURI!$K$20)</f>
        <v>896</v>
      </c>
      <c r="F78" s="353">
        <f>E78*C78</f>
        <v>0</v>
      </c>
      <c r="G78" s="1413"/>
    </row>
    <row r="79" spans="1:7" ht="8.25" customHeight="1">
      <c r="A79" s="1448"/>
      <c r="B79" s="483" t="s">
        <v>3824</v>
      </c>
      <c r="C79" s="84"/>
      <c r="D79" s="351" t="s">
        <v>223</v>
      </c>
      <c r="E79" s="352">
        <f>VLOOKUP(cell_getname(E79),LISTA_PRETURI,2,FALSE)*(1+ADAOSURI!$K$20)</f>
        <v>189</v>
      </c>
      <c r="F79" s="353">
        <f t="shared" si="0"/>
        <v>0</v>
      </c>
      <c r="G79" s="1413"/>
    </row>
    <row r="80" spans="1:7" ht="8.25" customHeight="1">
      <c r="A80" s="1448"/>
      <c r="B80" s="350" t="s">
        <v>3825</v>
      </c>
      <c r="C80" s="85"/>
      <c r="D80" s="351" t="s">
        <v>223</v>
      </c>
      <c r="E80" s="354">
        <f>VLOOKUP(cell_getname(E80),LISTA_PRETURI,2,FALSE)*(1+ADAOSURI!$K$20)</f>
        <v>189</v>
      </c>
      <c r="F80" s="361">
        <f t="shared" si="0"/>
        <v>0</v>
      </c>
      <c r="G80" s="1413"/>
    </row>
    <row r="81" spans="1:7" ht="8.25" customHeight="1" thickBot="1">
      <c r="A81" s="1448"/>
      <c r="B81" s="355" t="s">
        <v>265</v>
      </c>
      <c r="C81" s="86"/>
      <c r="D81" s="356" t="s">
        <v>223</v>
      </c>
      <c r="E81" s="357">
        <f>VLOOKUP(cell_getname(E81),LISTA_PRETURI,2,FALSE)*(1+ADAOSURI!$K$20)</f>
        <v>85</v>
      </c>
      <c r="F81" s="358">
        <f t="shared" si="0"/>
        <v>0</v>
      </c>
      <c r="G81" s="1414"/>
    </row>
    <row r="82" spans="1:7" s="366" customFormat="1" ht="13.5" customHeight="1" thickBot="1">
      <c r="A82" s="1003" t="s">
        <v>134</v>
      </c>
      <c r="B82" s="1004"/>
      <c r="C82" s="1004"/>
      <c r="D82" s="1004"/>
      <c r="E82" s="1004"/>
      <c r="F82" s="1005"/>
      <c r="G82" s="365">
        <f>SUM(G4:G81)</f>
        <v>0</v>
      </c>
    </row>
    <row r="83" spans="1:7" s="366" customFormat="1" ht="13.5" customHeight="1" thickBot="1">
      <c r="A83" s="1003" t="s">
        <v>12232</v>
      </c>
      <c r="B83" s="1004"/>
      <c r="C83" s="1004"/>
      <c r="D83" s="1004"/>
      <c r="E83" s="905"/>
      <c r="F83" s="906"/>
      <c r="G83" s="367">
        <f>G82*1.21</f>
        <v>0</v>
      </c>
    </row>
    <row r="84" spans="1:7" s="366" customFormat="1" ht="13.5" customHeight="1" thickBot="1">
      <c r="A84" s="1198" t="s">
        <v>2834</v>
      </c>
      <c r="B84" s="1199"/>
      <c r="C84" s="1199"/>
      <c r="D84" s="1200"/>
      <c r="E84" s="1456"/>
      <c r="F84" s="1457"/>
      <c r="G84" s="368">
        <f>G83*(1-E84)</f>
        <v>0</v>
      </c>
    </row>
    <row r="85" spans="1:7" ht="9.75" customHeight="1" thickBot="1">
      <c r="A85" s="743"/>
      <c r="B85" s="743"/>
      <c r="C85" s="743"/>
      <c r="D85" s="743"/>
      <c r="E85" s="743"/>
      <c r="F85" s="743"/>
      <c r="G85" s="743"/>
    </row>
    <row r="86" spans="1:7" ht="16.2" thickBot="1">
      <c r="A86" s="1453" t="s">
        <v>2425</v>
      </c>
      <c r="B86" s="1454"/>
      <c r="C86" s="1454"/>
      <c r="D86" s="1454"/>
      <c r="E86" s="1454"/>
      <c r="F86" s="1454"/>
      <c r="G86" s="1455"/>
    </row>
    <row r="87" spans="1:7" ht="29.25" customHeight="1" thickBot="1">
      <c r="A87" s="742"/>
      <c r="B87" s="743"/>
      <c r="C87" s="743"/>
      <c r="D87" s="743"/>
      <c r="E87" s="743"/>
      <c r="F87" s="743"/>
      <c r="G87" s="744"/>
    </row>
    <row r="88" spans="1:7" ht="16.5" customHeight="1" thickBot="1">
      <c r="A88" s="344" t="s">
        <v>122</v>
      </c>
      <c r="B88" s="345" t="s">
        <v>2337</v>
      </c>
      <c r="C88" s="314" t="s">
        <v>22</v>
      </c>
      <c r="D88" s="260" t="s">
        <v>224</v>
      </c>
      <c r="E88" s="260" t="s">
        <v>2325</v>
      </c>
      <c r="F88" s="260" t="s">
        <v>2327</v>
      </c>
      <c r="G88" s="281" t="s">
        <v>2326</v>
      </c>
    </row>
    <row r="89" spans="1:7" ht="9.75" customHeight="1">
      <c r="A89" s="1450" t="s">
        <v>121</v>
      </c>
      <c r="B89" s="483" t="s">
        <v>2426</v>
      </c>
      <c r="C89" s="79"/>
      <c r="D89" s="351" t="s">
        <v>223</v>
      </c>
      <c r="E89" s="352">
        <f>VLOOKUP(cell_getname(E89),LISTA_PRETURI,2,FALSE)*(1+ADAOSURI!$K$20)</f>
        <v>416</v>
      </c>
      <c r="F89" s="353">
        <f>E89*C89</f>
        <v>0</v>
      </c>
      <c r="G89" s="1413">
        <f>SUM(F89:F93)</f>
        <v>0</v>
      </c>
    </row>
    <row r="90" spans="1:7" ht="9.75" customHeight="1">
      <c r="A90" s="1451"/>
      <c r="B90" s="483" t="s">
        <v>3827</v>
      </c>
      <c r="C90" s="79"/>
      <c r="D90" s="351" t="s">
        <v>223</v>
      </c>
      <c r="E90" s="352">
        <f>VLOOKUP(cell_getname(E90),LISTA_PRETURI,2,FALSE)*(1+ADAOSURI!$K$20)</f>
        <v>621</v>
      </c>
      <c r="F90" s="353">
        <f>E90*C90</f>
        <v>0</v>
      </c>
      <c r="G90" s="1413"/>
    </row>
    <row r="91" spans="1:7" ht="9.75" customHeight="1">
      <c r="A91" s="1451"/>
      <c r="B91" s="483" t="s">
        <v>3824</v>
      </c>
      <c r="C91" s="79"/>
      <c r="D91" s="351" t="s">
        <v>223</v>
      </c>
      <c r="E91" s="352">
        <f>VEEDW055078</f>
        <v>126</v>
      </c>
      <c r="F91" s="353">
        <f t="shared" ref="F91:F93" si="3">E91*C91</f>
        <v>0</v>
      </c>
      <c r="G91" s="1413"/>
    </row>
    <row r="92" spans="1:7" ht="9.75" customHeight="1">
      <c r="A92" s="1451"/>
      <c r="B92" s="483" t="s">
        <v>3825</v>
      </c>
      <c r="C92" s="80"/>
      <c r="D92" s="351" t="s">
        <v>223</v>
      </c>
      <c r="E92" s="354">
        <f>VEEDS055078</f>
        <v>126</v>
      </c>
      <c r="F92" s="353">
        <f t="shared" si="3"/>
        <v>0</v>
      </c>
      <c r="G92" s="1413"/>
    </row>
    <row r="93" spans="1:7" ht="9.75" customHeight="1" thickBot="1">
      <c r="A93" s="1452"/>
      <c r="B93" s="484" t="s">
        <v>265</v>
      </c>
      <c r="C93" s="81"/>
      <c r="D93" s="356" t="s">
        <v>223</v>
      </c>
      <c r="E93" s="357">
        <f>VEBDX055078</f>
        <v>57</v>
      </c>
      <c r="F93" s="358">
        <f t="shared" si="3"/>
        <v>0</v>
      </c>
      <c r="G93" s="1414"/>
    </row>
    <row r="94" spans="1:7" ht="9.75" customHeight="1">
      <c r="A94" s="1448" t="s">
        <v>123</v>
      </c>
      <c r="B94" s="483" t="s">
        <v>2426</v>
      </c>
      <c r="C94" s="79"/>
      <c r="D94" s="351" t="s">
        <v>223</v>
      </c>
      <c r="E94" s="370" t="s">
        <v>2429</v>
      </c>
      <c r="F94" s="353">
        <v>0</v>
      </c>
      <c r="G94" s="1413">
        <f>SUM(F94:F98)</f>
        <v>0</v>
      </c>
    </row>
    <row r="95" spans="1:7" ht="9.75" customHeight="1">
      <c r="A95" s="1448"/>
      <c r="B95" s="483" t="s">
        <v>3827</v>
      </c>
      <c r="C95" s="79"/>
      <c r="D95" s="351" t="s">
        <v>223</v>
      </c>
      <c r="E95" s="352">
        <f>VLOOKUP(cell_getname(E95),LISTA_PRETURI,2,FALSE)*(1+ADAOSURI!$K$20)</f>
        <v>662</v>
      </c>
      <c r="F95" s="353">
        <f>E95*C95</f>
        <v>0</v>
      </c>
      <c r="G95" s="1413"/>
    </row>
    <row r="96" spans="1:7" ht="9.75" customHeight="1">
      <c r="A96" s="1448"/>
      <c r="B96" s="483" t="s">
        <v>3824</v>
      </c>
      <c r="C96" s="79"/>
      <c r="D96" s="351" t="s">
        <v>223</v>
      </c>
      <c r="E96" s="352">
        <f>VEEDW055098</f>
        <v>129</v>
      </c>
      <c r="F96" s="353">
        <f t="shared" ref="F96:F98" si="4">E96*C96</f>
        <v>0</v>
      </c>
      <c r="G96" s="1413"/>
    </row>
    <row r="97" spans="1:7" ht="9.75" customHeight="1">
      <c r="A97" s="1448"/>
      <c r="B97" s="483" t="s">
        <v>3825</v>
      </c>
      <c r="C97" s="80"/>
      <c r="D97" s="351" t="s">
        <v>223</v>
      </c>
      <c r="E97" s="354">
        <f>VEEDS055098</f>
        <v>129</v>
      </c>
      <c r="F97" s="361">
        <f t="shared" si="4"/>
        <v>0</v>
      </c>
      <c r="G97" s="1413"/>
    </row>
    <row r="98" spans="1:7" ht="9.75" customHeight="1" thickBot="1">
      <c r="A98" s="1449"/>
      <c r="B98" s="484" t="s">
        <v>265</v>
      </c>
      <c r="C98" s="81"/>
      <c r="D98" s="356" t="s">
        <v>223</v>
      </c>
      <c r="E98" s="357">
        <f>VEBDX055098</f>
        <v>58</v>
      </c>
      <c r="F98" s="358">
        <f t="shared" si="4"/>
        <v>0</v>
      </c>
      <c r="G98" s="1414"/>
    </row>
    <row r="99" spans="1:7" ht="9.75" customHeight="1">
      <c r="A99" s="1448" t="s">
        <v>124</v>
      </c>
      <c r="B99" s="483" t="s">
        <v>2426</v>
      </c>
      <c r="C99" s="84"/>
      <c r="D99" s="351" t="s">
        <v>223</v>
      </c>
      <c r="E99" s="370" t="s">
        <v>2429</v>
      </c>
      <c r="F99" s="353">
        <v>0</v>
      </c>
      <c r="G99" s="1413">
        <f t="shared" ref="G99" si="5">SUM(F99:F103)</f>
        <v>0</v>
      </c>
    </row>
    <row r="100" spans="1:7" ht="9.75" customHeight="1">
      <c r="A100" s="1448"/>
      <c r="B100" s="483" t="s">
        <v>3827</v>
      </c>
      <c r="C100" s="84"/>
      <c r="D100" s="351" t="s">
        <v>223</v>
      </c>
      <c r="E100" s="352">
        <f>VLOOKUP(cell_getname(E100),LISTA_PRETURI,2,FALSE)*(1+ADAOSURI!$K$20)</f>
        <v>736</v>
      </c>
      <c r="F100" s="353">
        <f>E100*C100</f>
        <v>0</v>
      </c>
      <c r="G100" s="1413"/>
    </row>
    <row r="101" spans="1:7" ht="9.75" customHeight="1">
      <c r="A101" s="1448"/>
      <c r="B101" s="483" t="s">
        <v>3824</v>
      </c>
      <c r="C101" s="84"/>
      <c r="D101" s="351" t="s">
        <v>223</v>
      </c>
      <c r="E101" s="352">
        <f>VEEDW066098</f>
        <v>133</v>
      </c>
      <c r="F101" s="353">
        <f t="shared" ref="F101:F103" si="6">E101*C101</f>
        <v>0</v>
      </c>
      <c r="G101" s="1413"/>
    </row>
    <row r="102" spans="1:7" ht="9.75" customHeight="1">
      <c r="A102" s="1448"/>
      <c r="B102" s="483" t="s">
        <v>3825</v>
      </c>
      <c r="C102" s="85"/>
      <c r="D102" s="351" t="s">
        <v>223</v>
      </c>
      <c r="E102" s="354">
        <f>VEEDS066098</f>
        <v>133</v>
      </c>
      <c r="F102" s="361">
        <f t="shared" si="6"/>
        <v>0</v>
      </c>
      <c r="G102" s="1413"/>
    </row>
    <row r="103" spans="1:7" ht="9.75" customHeight="1" thickBot="1">
      <c r="A103" s="1449"/>
      <c r="B103" s="484" t="s">
        <v>265</v>
      </c>
      <c r="C103" s="86"/>
      <c r="D103" s="356" t="s">
        <v>223</v>
      </c>
      <c r="E103" s="357">
        <f>VEBDX066098</f>
        <v>60</v>
      </c>
      <c r="F103" s="358">
        <f t="shared" si="6"/>
        <v>0</v>
      </c>
      <c r="G103" s="1414"/>
    </row>
    <row r="104" spans="1:7" ht="9.75" customHeight="1">
      <c r="A104" s="1448" t="s">
        <v>125</v>
      </c>
      <c r="B104" s="483" t="s">
        <v>2426</v>
      </c>
      <c r="C104" s="84"/>
      <c r="D104" s="351" t="s">
        <v>223</v>
      </c>
      <c r="E104" s="352">
        <f>VLOOKUP(cell_getname(E104),LISTA_PRETURI,2,FALSE)*(1+ADAOSURI!$K$20)</f>
        <v>515</v>
      </c>
      <c r="F104" s="353">
        <f>E104*C104</f>
        <v>0</v>
      </c>
      <c r="G104" s="1413">
        <f t="shared" ref="G104" si="7">SUM(F104:F108)</f>
        <v>0</v>
      </c>
    </row>
    <row r="105" spans="1:7" ht="9.75" customHeight="1">
      <c r="A105" s="1448"/>
      <c r="B105" s="483" t="s">
        <v>3827</v>
      </c>
      <c r="C105" s="84"/>
      <c r="D105" s="351" t="s">
        <v>223</v>
      </c>
      <c r="E105" s="352">
        <f>VLOOKUP(cell_getname(E105),LISTA_PRETURI,2,FALSE)*(1+ADAOSURI!$K$20)</f>
        <v>768</v>
      </c>
      <c r="F105" s="353">
        <f>E105*C105</f>
        <v>0</v>
      </c>
      <c r="G105" s="1413"/>
    </row>
    <row r="106" spans="1:7" ht="9.75" customHeight="1">
      <c r="A106" s="1448"/>
      <c r="B106" s="483" t="s">
        <v>3824</v>
      </c>
      <c r="C106" s="84"/>
      <c r="D106" s="351" t="s">
        <v>223</v>
      </c>
      <c r="E106" s="352">
        <f>VEEDW066118</f>
        <v>144</v>
      </c>
      <c r="F106" s="353">
        <f t="shared" ref="F106:F108" si="8">E106*C106</f>
        <v>0</v>
      </c>
      <c r="G106" s="1413"/>
    </row>
    <row r="107" spans="1:7" ht="9.75" customHeight="1">
      <c r="A107" s="1448"/>
      <c r="B107" s="483" t="s">
        <v>3825</v>
      </c>
      <c r="C107" s="85"/>
      <c r="D107" s="351" t="s">
        <v>223</v>
      </c>
      <c r="E107" s="354">
        <f>VEEDS066118</f>
        <v>144</v>
      </c>
      <c r="F107" s="361">
        <f t="shared" si="8"/>
        <v>0</v>
      </c>
      <c r="G107" s="1413"/>
    </row>
    <row r="108" spans="1:7" ht="9.75" customHeight="1" thickBot="1">
      <c r="A108" s="1449"/>
      <c r="B108" s="484" t="s">
        <v>265</v>
      </c>
      <c r="C108" s="86"/>
      <c r="D108" s="356" t="s">
        <v>223</v>
      </c>
      <c r="E108" s="357">
        <f>VEBDX066118</f>
        <v>65</v>
      </c>
      <c r="F108" s="361">
        <f t="shared" si="8"/>
        <v>0</v>
      </c>
      <c r="G108" s="1414"/>
    </row>
    <row r="109" spans="1:7" ht="9.75" customHeight="1">
      <c r="A109" s="1451" t="s">
        <v>132</v>
      </c>
      <c r="B109" s="483" t="s">
        <v>2426</v>
      </c>
      <c r="C109" s="84"/>
      <c r="D109" s="351" t="s">
        <v>223</v>
      </c>
      <c r="E109" s="352">
        <f>VLOOKUP(cell_getname(E109),LISTA_PRETURI,2,FALSE)*(1+ADAOSURI!$K$20)</f>
        <v>564</v>
      </c>
      <c r="F109" s="353">
        <f>E109*C109</f>
        <v>0</v>
      </c>
      <c r="G109" s="1413">
        <f t="shared" ref="G109" si="9">SUM(F109:F113)</f>
        <v>0</v>
      </c>
    </row>
    <row r="110" spans="1:7" ht="9.75" customHeight="1">
      <c r="A110" s="1451"/>
      <c r="B110" s="483" t="s">
        <v>3827</v>
      </c>
      <c r="C110" s="84"/>
      <c r="D110" s="351" t="s">
        <v>223</v>
      </c>
      <c r="E110" s="352">
        <f>VLOOKUP(cell_getname(E110),LISTA_PRETURI,2,FALSE)*(1+ADAOSURI!$K$20)</f>
        <v>842</v>
      </c>
      <c r="F110" s="353">
        <f>E110*C110</f>
        <v>0</v>
      </c>
      <c r="G110" s="1413"/>
    </row>
    <row r="111" spans="1:7" ht="9.75" customHeight="1">
      <c r="A111" s="1451"/>
      <c r="B111" s="483" t="s">
        <v>3824</v>
      </c>
      <c r="C111" s="84"/>
      <c r="D111" s="351" t="s">
        <v>223</v>
      </c>
      <c r="E111" s="352">
        <f>VEEDW066140</f>
        <v>151</v>
      </c>
      <c r="F111" s="353">
        <f t="shared" ref="F111:F113" si="10">E111*C111</f>
        <v>0</v>
      </c>
      <c r="G111" s="1413"/>
    </row>
    <row r="112" spans="1:7" ht="9.75" customHeight="1">
      <c r="A112" s="1451"/>
      <c r="B112" s="483" t="s">
        <v>3825</v>
      </c>
      <c r="C112" s="85"/>
      <c r="D112" s="351" t="s">
        <v>223</v>
      </c>
      <c r="E112" s="354">
        <f>VEEDS066140</f>
        <v>151</v>
      </c>
      <c r="F112" s="361">
        <f t="shared" si="10"/>
        <v>0</v>
      </c>
      <c r="G112" s="1413"/>
    </row>
    <row r="113" spans="1:7" ht="9.75" customHeight="1" thickBot="1">
      <c r="A113" s="1452"/>
      <c r="B113" s="484" t="s">
        <v>265</v>
      </c>
      <c r="C113" s="86"/>
      <c r="D113" s="356" t="s">
        <v>223</v>
      </c>
      <c r="E113" s="357">
        <f>VEBDX066140</f>
        <v>68</v>
      </c>
      <c r="F113" s="358">
        <f t="shared" si="10"/>
        <v>0</v>
      </c>
      <c r="G113" s="1414"/>
    </row>
    <row r="114" spans="1:7" ht="9.75" customHeight="1">
      <c r="A114" s="1448" t="s">
        <v>126</v>
      </c>
      <c r="B114" s="483" t="s">
        <v>2426</v>
      </c>
      <c r="C114" s="84"/>
      <c r="D114" s="351" t="s">
        <v>223</v>
      </c>
      <c r="E114" s="352">
        <f>VLOOKUP(cell_getname(E114),LISTA_PRETURI,2,FALSE)*(1+ADAOSURI!$K$20)</f>
        <v>504</v>
      </c>
      <c r="F114" s="353">
        <f>E114*C114</f>
        <v>0</v>
      </c>
      <c r="G114" s="1413">
        <f t="shared" ref="G114" si="11">SUM(F114:F118)</f>
        <v>0</v>
      </c>
    </row>
    <row r="115" spans="1:7" ht="9.75" customHeight="1">
      <c r="A115" s="1448"/>
      <c r="B115" s="483" t="s">
        <v>3827</v>
      </c>
      <c r="C115" s="84"/>
      <c r="D115" s="351" t="s">
        <v>223</v>
      </c>
      <c r="E115" s="352">
        <f>VLOOKUP(cell_getname(E115),LISTA_PRETURI,2,FALSE)*(1+ADAOSURI!$K$20)</f>
        <v>752</v>
      </c>
      <c r="F115" s="353">
        <f>E115*C115</f>
        <v>0</v>
      </c>
      <c r="G115" s="1413"/>
    </row>
    <row r="116" spans="1:7" ht="9.75" customHeight="1">
      <c r="A116" s="1448"/>
      <c r="B116" s="483" t="s">
        <v>3824</v>
      </c>
      <c r="C116" s="84"/>
      <c r="D116" s="351" t="s">
        <v>223</v>
      </c>
      <c r="E116" s="352">
        <f>VEEDW078098</f>
        <v>144</v>
      </c>
      <c r="F116" s="353">
        <f t="shared" ref="F116:F118" si="12">E116*C116</f>
        <v>0</v>
      </c>
      <c r="G116" s="1413"/>
    </row>
    <row r="117" spans="1:7" ht="9.75" customHeight="1">
      <c r="A117" s="1448"/>
      <c r="B117" s="483" t="s">
        <v>3825</v>
      </c>
      <c r="C117" s="85"/>
      <c r="D117" s="351" t="s">
        <v>223</v>
      </c>
      <c r="E117" s="354">
        <f>VEEDS078098</f>
        <v>144</v>
      </c>
      <c r="F117" s="361">
        <f t="shared" si="12"/>
        <v>0</v>
      </c>
      <c r="G117" s="1413"/>
    </row>
    <row r="118" spans="1:7" ht="9.75" customHeight="1" thickBot="1">
      <c r="A118" s="1449"/>
      <c r="B118" s="484" t="s">
        <v>265</v>
      </c>
      <c r="C118" s="86"/>
      <c r="D118" s="356" t="s">
        <v>223</v>
      </c>
      <c r="E118" s="357">
        <f>VEBDX078098</f>
        <v>65</v>
      </c>
      <c r="F118" s="361">
        <f t="shared" si="12"/>
        <v>0</v>
      </c>
      <c r="G118" s="1414"/>
    </row>
    <row r="119" spans="1:7" ht="9.75" customHeight="1">
      <c r="A119" s="1448" t="s">
        <v>127</v>
      </c>
      <c r="B119" s="483" t="s">
        <v>2426</v>
      </c>
      <c r="C119" s="84"/>
      <c r="D119" s="351" t="s">
        <v>223</v>
      </c>
      <c r="E119" s="352">
        <f>VLOOKUP(cell_getname(E119),LISTA_PRETURI,2,FALSE)*(1+ADAOSURI!$K$20)</f>
        <v>548</v>
      </c>
      <c r="F119" s="353">
        <f>E119*C119</f>
        <v>0</v>
      </c>
      <c r="G119" s="1413">
        <f t="shared" ref="G119" si="13">SUM(F119:F123)</f>
        <v>0</v>
      </c>
    </row>
    <row r="120" spans="1:7" ht="9.75" customHeight="1">
      <c r="A120" s="1448"/>
      <c r="B120" s="483" t="s">
        <v>3827</v>
      </c>
      <c r="C120" s="84"/>
      <c r="D120" s="351" t="s">
        <v>223</v>
      </c>
      <c r="E120" s="352">
        <f>VLOOKUP(cell_getname(E120),LISTA_PRETURI,2,FALSE)*(1+ADAOSURI!$K$20)</f>
        <v>817</v>
      </c>
      <c r="F120" s="353">
        <f>E120*C120</f>
        <v>0</v>
      </c>
      <c r="G120" s="1413"/>
    </row>
    <row r="121" spans="1:7" ht="9.75" customHeight="1">
      <c r="A121" s="1448"/>
      <c r="B121" s="483" t="s">
        <v>3824</v>
      </c>
      <c r="C121" s="84"/>
      <c r="D121" s="351" t="s">
        <v>223</v>
      </c>
      <c r="E121" s="352">
        <f>VEEDW078118</f>
        <v>151</v>
      </c>
      <c r="F121" s="353">
        <f t="shared" ref="F121:F123" si="14">E121*C121</f>
        <v>0</v>
      </c>
      <c r="G121" s="1413"/>
    </row>
    <row r="122" spans="1:7" ht="9.75" customHeight="1">
      <c r="A122" s="1448"/>
      <c r="B122" s="483" t="s">
        <v>3825</v>
      </c>
      <c r="C122" s="85"/>
      <c r="D122" s="351" t="s">
        <v>223</v>
      </c>
      <c r="E122" s="354">
        <f>VEEDS078118</f>
        <v>151</v>
      </c>
      <c r="F122" s="361">
        <f t="shared" si="14"/>
        <v>0</v>
      </c>
      <c r="G122" s="1413"/>
    </row>
    <row r="123" spans="1:7" ht="9.75" customHeight="1" thickBot="1">
      <c r="A123" s="1449"/>
      <c r="B123" s="484" t="s">
        <v>265</v>
      </c>
      <c r="C123" s="85"/>
      <c r="D123" s="356" t="s">
        <v>223</v>
      </c>
      <c r="E123" s="354">
        <f>VEBDX078118</f>
        <v>68</v>
      </c>
      <c r="F123" s="358">
        <f t="shared" si="14"/>
        <v>0</v>
      </c>
      <c r="G123" s="1414"/>
    </row>
    <row r="124" spans="1:7" ht="9.75" customHeight="1">
      <c r="A124" s="1450" t="s">
        <v>128</v>
      </c>
      <c r="B124" s="483" t="s">
        <v>2426</v>
      </c>
      <c r="C124" s="84"/>
      <c r="D124" s="351" t="s">
        <v>223</v>
      </c>
      <c r="E124" s="352">
        <f>VLOOKUP(cell_getname(E124),LISTA_PRETURI,2,FALSE)*(1+ADAOSURI!$K$20)</f>
        <v>586</v>
      </c>
      <c r="F124" s="353">
        <f>E124*C124</f>
        <v>0</v>
      </c>
      <c r="G124" s="1413">
        <f t="shared" ref="G124" si="15">SUM(F124:F128)</f>
        <v>0</v>
      </c>
    </row>
    <row r="125" spans="1:7" ht="9.75" customHeight="1">
      <c r="A125" s="1451"/>
      <c r="B125" s="483" t="s">
        <v>3827</v>
      </c>
      <c r="C125" s="84"/>
      <c r="D125" s="351" t="s">
        <v>223</v>
      </c>
      <c r="E125" s="352">
        <f>VLOOKUP(cell_getname(E125),LISTA_PRETURI,2,FALSE)*(1+ADAOSURI!$K$20)</f>
        <v>874</v>
      </c>
      <c r="F125" s="353">
        <f>E125*C125</f>
        <v>0</v>
      </c>
      <c r="G125" s="1413"/>
    </row>
    <row r="126" spans="1:7" ht="9.75" customHeight="1">
      <c r="A126" s="1451"/>
      <c r="B126" s="483" t="s">
        <v>3824</v>
      </c>
      <c r="C126" s="84"/>
      <c r="D126" s="351" t="s">
        <v>223</v>
      </c>
      <c r="E126" s="352">
        <f>VEEDW078140</f>
        <v>160</v>
      </c>
      <c r="F126" s="353">
        <f t="shared" ref="F126:F128" si="16">E126*C126</f>
        <v>0</v>
      </c>
      <c r="G126" s="1413"/>
    </row>
    <row r="127" spans="1:7" ht="9.75" customHeight="1">
      <c r="A127" s="1451"/>
      <c r="B127" s="483" t="s">
        <v>3825</v>
      </c>
      <c r="C127" s="85"/>
      <c r="D127" s="351" t="s">
        <v>223</v>
      </c>
      <c r="E127" s="354">
        <f>VEEDS078140</f>
        <v>160</v>
      </c>
      <c r="F127" s="361">
        <f t="shared" si="16"/>
        <v>0</v>
      </c>
      <c r="G127" s="1413"/>
    </row>
    <row r="128" spans="1:7" ht="9.75" customHeight="1" thickBot="1">
      <c r="A128" s="1452"/>
      <c r="B128" s="484" t="s">
        <v>265</v>
      </c>
      <c r="C128" s="86"/>
      <c r="D128" s="356" t="s">
        <v>223</v>
      </c>
      <c r="E128" s="357">
        <f>VEBDX078140</f>
        <v>72</v>
      </c>
      <c r="F128" s="361">
        <f t="shared" si="16"/>
        <v>0</v>
      </c>
      <c r="G128" s="1414"/>
    </row>
    <row r="129" spans="1:7" ht="9.75" customHeight="1">
      <c r="A129" s="1450" t="s">
        <v>131</v>
      </c>
      <c r="B129" s="483" t="s">
        <v>2426</v>
      </c>
      <c r="C129" s="84"/>
      <c r="D129" s="351" t="s">
        <v>223</v>
      </c>
      <c r="E129" s="352">
        <f>VLOOKUP(cell_getname(E129),LISTA_PRETURI,2,FALSE)*(1+ADAOSURI!$K$20)</f>
        <v>679</v>
      </c>
      <c r="F129" s="353">
        <f>E129*C129</f>
        <v>0</v>
      </c>
      <c r="G129" s="1413">
        <f t="shared" ref="G129" si="17">SUM(F129:F133)</f>
        <v>0</v>
      </c>
    </row>
    <row r="130" spans="1:7" ht="9.75" customHeight="1">
      <c r="A130" s="1451"/>
      <c r="B130" s="483" t="s">
        <v>3827</v>
      </c>
      <c r="C130" s="84"/>
      <c r="D130" s="351" t="s">
        <v>223</v>
      </c>
      <c r="E130" s="352">
        <f>VLOOKUP(cell_getname(E130),LISTA_PRETURI,2,FALSE)*(1+ADAOSURI!$K$20)</f>
        <v>1013</v>
      </c>
      <c r="F130" s="353">
        <f>E130*C130</f>
        <v>0</v>
      </c>
      <c r="G130" s="1413"/>
    </row>
    <row r="131" spans="1:7" ht="9.75" customHeight="1">
      <c r="A131" s="1451"/>
      <c r="B131" s="483" t="s">
        <v>3824</v>
      </c>
      <c r="C131" s="84"/>
      <c r="D131" s="351" t="s">
        <v>223</v>
      </c>
      <c r="E131" s="352">
        <f>VEEDW078160</f>
        <v>177</v>
      </c>
      <c r="F131" s="353">
        <f t="shared" ref="F131:F133" si="18">E131*C131</f>
        <v>0</v>
      </c>
      <c r="G131" s="1413"/>
    </row>
    <row r="132" spans="1:7" ht="9.75" customHeight="1">
      <c r="A132" s="1451"/>
      <c r="B132" s="483" t="s">
        <v>3825</v>
      </c>
      <c r="C132" s="85"/>
      <c r="D132" s="351" t="s">
        <v>223</v>
      </c>
      <c r="E132" s="354">
        <f>VEEDS078160</f>
        <v>177</v>
      </c>
      <c r="F132" s="361">
        <f t="shared" si="18"/>
        <v>0</v>
      </c>
      <c r="G132" s="1413"/>
    </row>
    <row r="133" spans="1:7" ht="9.75" customHeight="1" thickBot="1">
      <c r="A133" s="1452"/>
      <c r="B133" s="484" t="s">
        <v>265</v>
      </c>
      <c r="C133" s="86"/>
      <c r="D133" s="356" t="s">
        <v>223</v>
      </c>
      <c r="E133" s="357">
        <f>VEBDX078160</f>
        <v>80</v>
      </c>
      <c r="F133" s="358">
        <f t="shared" si="18"/>
        <v>0</v>
      </c>
      <c r="G133" s="1414"/>
    </row>
    <row r="134" spans="1:7" ht="9.75" customHeight="1">
      <c r="A134" s="1450" t="s">
        <v>129</v>
      </c>
      <c r="B134" s="483" t="s">
        <v>2426</v>
      </c>
      <c r="C134" s="84"/>
      <c r="D134" s="351" t="s">
        <v>223</v>
      </c>
      <c r="E134" s="369" t="s">
        <v>2429</v>
      </c>
      <c r="F134" s="353">
        <v>0</v>
      </c>
      <c r="G134" s="1413">
        <f t="shared" ref="G134" si="19">SUM(F134:F138)</f>
        <v>0</v>
      </c>
    </row>
    <row r="135" spans="1:7" ht="9.75" customHeight="1">
      <c r="A135" s="1451"/>
      <c r="B135" s="483" t="s">
        <v>3827</v>
      </c>
      <c r="C135" s="84"/>
      <c r="D135" s="351" t="s">
        <v>223</v>
      </c>
      <c r="E135" s="352">
        <f>VLOOKUP(cell_getname(E135),LISTA_PRETURI,2,FALSE)*(1+ADAOSURI!$K$20)</f>
        <v>956</v>
      </c>
      <c r="F135" s="353">
        <f>E135*C135</f>
        <v>0</v>
      </c>
      <c r="G135" s="1413"/>
    </row>
    <row r="136" spans="1:7" ht="9.75" customHeight="1">
      <c r="A136" s="1451"/>
      <c r="B136" s="483" t="s">
        <v>3824</v>
      </c>
      <c r="C136" s="84"/>
      <c r="D136" s="351" t="s">
        <v>223</v>
      </c>
      <c r="E136" s="352">
        <f>VEEDW094118</f>
        <v>171</v>
      </c>
      <c r="F136" s="353">
        <f t="shared" ref="F136:F138" si="20">E136*C136</f>
        <v>0</v>
      </c>
      <c r="G136" s="1413"/>
    </row>
    <row r="137" spans="1:7" ht="9.75" customHeight="1">
      <c r="A137" s="1451"/>
      <c r="B137" s="483" t="s">
        <v>3825</v>
      </c>
      <c r="C137" s="85"/>
      <c r="D137" s="351" t="s">
        <v>223</v>
      </c>
      <c r="E137" s="354">
        <f>VEEDS094118</f>
        <v>171</v>
      </c>
      <c r="F137" s="361">
        <f t="shared" si="20"/>
        <v>0</v>
      </c>
      <c r="G137" s="1413"/>
    </row>
    <row r="138" spans="1:7" ht="9.75" customHeight="1" thickBot="1">
      <c r="A138" s="1452"/>
      <c r="B138" s="484" t="s">
        <v>265</v>
      </c>
      <c r="C138" s="86"/>
      <c r="D138" s="356" t="s">
        <v>223</v>
      </c>
      <c r="E138" s="357">
        <f>VEBDX094118</f>
        <v>77</v>
      </c>
      <c r="F138" s="358">
        <f t="shared" si="20"/>
        <v>0</v>
      </c>
      <c r="G138" s="1414"/>
    </row>
    <row r="139" spans="1:7" ht="9.75" customHeight="1">
      <c r="A139" s="1450" t="s">
        <v>130</v>
      </c>
      <c r="B139" s="483" t="s">
        <v>2426</v>
      </c>
      <c r="C139" s="84"/>
      <c r="D139" s="351" t="s">
        <v>223</v>
      </c>
      <c r="E139" s="352">
        <f>VLOOKUP(cell_getname(E139),LISTA_PRETURI,2,FALSE)*(1+ADAOSURI!$K$20)</f>
        <v>685</v>
      </c>
      <c r="F139" s="353">
        <f>E139*C139</f>
        <v>0</v>
      </c>
      <c r="G139" s="1413">
        <f t="shared" ref="G139" si="21">SUM(F139:F143)</f>
        <v>0</v>
      </c>
    </row>
    <row r="140" spans="1:7" ht="9.75" customHeight="1">
      <c r="A140" s="1451"/>
      <c r="B140" s="483" t="s">
        <v>3827</v>
      </c>
      <c r="C140" s="84"/>
      <c r="D140" s="351" t="s">
        <v>223</v>
      </c>
      <c r="E140" s="352">
        <f>VLOOKUP(cell_getname(E140),LISTA_PRETURI,2,FALSE)*(1+ADAOSURI!$K$20)</f>
        <v>1021</v>
      </c>
      <c r="F140" s="353">
        <f>E140*C140</f>
        <v>0</v>
      </c>
      <c r="G140" s="1413"/>
    </row>
    <row r="141" spans="1:7" ht="9.75" customHeight="1">
      <c r="A141" s="1451"/>
      <c r="B141" s="483" t="s">
        <v>3824</v>
      </c>
      <c r="C141" s="84"/>
      <c r="D141" s="351" t="s">
        <v>223</v>
      </c>
      <c r="E141" s="352">
        <f>VEEDW094140</f>
        <v>180</v>
      </c>
      <c r="F141" s="353">
        <f t="shared" ref="F141:F143" si="22">E141*C141</f>
        <v>0</v>
      </c>
      <c r="G141" s="1413"/>
    </row>
    <row r="142" spans="1:7" ht="9.75" customHeight="1">
      <c r="A142" s="1451"/>
      <c r="B142" s="483" t="s">
        <v>3825</v>
      </c>
      <c r="C142" s="85"/>
      <c r="D142" s="351" t="s">
        <v>223</v>
      </c>
      <c r="E142" s="354">
        <f>VEEDS094140</f>
        <v>180</v>
      </c>
      <c r="F142" s="361">
        <f t="shared" si="22"/>
        <v>0</v>
      </c>
      <c r="G142" s="1413"/>
    </row>
    <row r="143" spans="1:7" ht="9.75" customHeight="1" thickBot="1">
      <c r="A143" s="1452"/>
      <c r="B143" s="484" t="s">
        <v>265</v>
      </c>
      <c r="C143" s="86"/>
      <c r="D143" s="356" t="s">
        <v>223</v>
      </c>
      <c r="E143" s="357">
        <f>VEBDX094140</f>
        <v>81</v>
      </c>
      <c r="F143" s="358">
        <f t="shared" si="22"/>
        <v>0</v>
      </c>
      <c r="G143" s="1414"/>
    </row>
    <row r="144" spans="1:7" ht="9.75" customHeight="1">
      <c r="A144" s="1450" t="s">
        <v>262</v>
      </c>
      <c r="B144" s="483" t="s">
        <v>2426</v>
      </c>
      <c r="C144" s="84"/>
      <c r="D144" s="351" t="s">
        <v>223</v>
      </c>
      <c r="E144" s="369" t="s">
        <v>2429</v>
      </c>
      <c r="F144" s="353">
        <v>0</v>
      </c>
      <c r="G144" s="1413">
        <f t="shared" ref="G144" si="23">SUM(F144:F148)</f>
        <v>0</v>
      </c>
    </row>
    <row r="145" spans="1:7" ht="9.75" customHeight="1">
      <c r="A145" s="1451"/>
      <c r="B145" s="483" t="s">
        <v>3827</v>
      </c>
      <c r="C145" s="84"/>
      <c r="D145" s="351" t="s">
        <v>223</v>
      </c>
      <c r="E145" s="352">
        <f>VLOOKUP(cell_getname(E145),LISTA_PRETURI,2,FALSE)*(1+ADAOSURI!$K$20)</f>
        <v>1005</v>
      </c>
      <c r="F145" s="353">
        <f>E145*C145</f>
        <v>0</v>
      </c>
      <c r="G145" s="1413"/>
    </row>
    <row r="146" spans="1:7" ht="9.75" customHeight="1">
      <c r="A146" s="1451"/>
      <c r="B146" s="483" t="s">
        <v>3824</v>
      </c>
      <c r="C146" s="84"/>
      <c r="D146" s="351" t="s">
        <v>223</v>
      </c>
      <c r="E146" s="352">
        <f>VEEDW114118</f>
        <v>178</v>
      </c>
      <c r="F146" s="353">
        <f t="shared" ref="F146:F148" si="24">E146*C146</f>
        <v>0</v>
      </c>
      <c r="G146" s="1413"/>
    </row>
    <row r="147" spans="1:7" ht="9.75" customHeight="1">
      <c r="A147" s="1451"/>
      <c r="B147" s="483" t="s">
        <v>3825</v>
      </c>
      <c r="C147" s="85"/>
      <c r="D147" s="351" t="s">
        <v>223</v>
      </c>
      <c r="E147" s="354">
        <f>VEEDS114118</f>
        <v>178</v>
      </c>
      <c r="F147" s="361">
        <f t="shared" si="24"/>
        <v>0</v>
      </c>
      <c r="G147" s="1413"/>
    </row>
    <row r="148" spans="1:7" ht="9.75" customHeight="1" thickBot="1">
      <c r="A148" s="1452"/>
      <c r="B148" s="484" t="s">
        <v>265</v>
      </c>
      <c r="C148" s="86"/>
      <c r="D148" s="356" t="s">
        <v>223</v>
      </c>
      <c r="E148" s="357">
        <f>VEBDX114118</f>
        <v>81</v>
      </c>
      <c r="F148" s="358">
        <f t="shared" si="24"/>
        <v>0</v>
      </c>
      <c r="G148" s="1414"/>
    </row>
    <row r="149" spans="1:7" ht="9.75" customHeight="1">
      <c r="A149" s="1450" t="s">
        <v>261</v>
      </c>
      <c r="B149" s="483" t="s">
        <v>2426</v>
      </c>
      <c r="C149" s="84"/>
      <c r="D149" s="351" t="s">
        <v>223</v>
      </c>
      <c r="E149" s="352">
        <f>VLOOKUP(cell_getname(E149),LISTA_PRETURI,2,FALSE)*(1+ADAOSURI!$K$20)</f>
        <v>750</v>
      </c>
      <c r="F149" s="353">
        <f>E149*C149</f>
        <v>0</v>
      </c>
      <c r="G149" s="1413">
        <f t="shared" ref="G149" si="25">SUM(F149:F153)</f>
        <v>0</v>
      </c>
    </row>
    <row r="150" spans="1:7" ht="9.75" customHeight="1">
      <c r="A150" s="1451"/>
      <c r="B150" s="483" t="s">
        <v>3827</v>
      </c>
      <c r="C150" s="84"/>
      <c r="D150" s="351" t="s">
        <v>223</v>
      </c>
      <c r="E150" s="352">
        <f>VLOOKUP(cell_getname(E150),LISTA_PRETURI,2,FALSE)*(1+ADAOSURI!$K$20)</f>
        <v>1120</v>
      </c>
      <c r="F150" s="353">
        <f>E150*C150</f>
        <v>0</v>
      </c>
      <c r="G150" s="1413"/>
    </row>
    <row r="151" spans="1:7" ht="9.75" customHeight="1">
      <c r="A151" s="1451"/>
      <c r="B151" s="483" t="s">
        <v>3824</v>
      </c>
      <c r="C151" s="84"/>
      <c r="D151" s="351" t="s">
        <v>223</v>
      </c>
      <c r="E151" s="352">
        <f>VEEDW114140</f>
        <v>189</v>
      </c>
      <c r="F151" s="353">
        <f t="shared" ref="F151:F153" si="26">E151*C151</f>
        <v>0</v>
      </c>
      <c r="G151" s="1413"/>
    </row>
    <row r="152" spans="1:7" ht="9.75" customHeight="1">
      <c r="A152" s="1451"/>
      <c r="B152" s="350" t="s">
        <v>3825</v>
      </c>
      <c r="C152" s="85"/>
      <c r="D152" s="351" t="s">
        <v>223</v>
      </c>
      <c r="E152" s="354">
        <f>VEEDS114140</f>
        <v>189</v>
      </c>
      <c r="F152" s="361">
        <f t="shared" si="26"/>
        <v>0</v>
      </c>
      <c r="G152" s="1413"/>
    </row>
    <row r="153" spans="1:7" ht="9.75" customHeight="1" thickBot="1">
      <c r="A153" s="1452"/>
      <c r="B153" s="355" t="s">
        <v>265</v>
      </c>
      <c r="C153" s="86"/>
      <c r="D153" s="356" t="s">
        <v>223</v>
      </c>
      <c r="E153" s="357">
        <f>VEBDX114140</f>
        <v>85</v>
      </c>
      <c r="F153" s="358">
        <f t="shared" si="26"/>
        <v>0</v>
      </c>
      <c r="G153" s="1414"/>
    </row>
    <row r="154" spans="1:7" ht="13.5" customHeight="1" thickBot="1">
      <c r="A154" s="1003" t="s">
        <v>134</v>
      </c>
      <c r="B154" s="1004"/>
      <c r="C154" s="1004"/>
      <c r="D154" s="1004"/>
      <c r="E154" s="1004"/>
      <c r="F154" s="1005"/>
      <c r="G154" s="365">
        <f>SUM(G89:G153)</f>
        <v>0</v>
      </c>
    </row>
    <row r="155" spans="1:7" ht="13.5" customHeight="1" thickBot="1">
      <c r="A155" s="1003" t="s">
        <v>12232</v>
      </c>
      <c r="B155" s="1004"/>
      <c r="C155" s="1004"/>
      <c r="D155" s="1004"/>
      <c r="E155" s="905"/>
      <c r="F155" s="906"/>
      <c r="G155" s="367">
        <f>G154*1.21</f>
        <v>0</v>
      </c>
    </row>
    <row r="156" spans="1:7" ht="18.75" customHeight="1" thickBot="1">
      <c r="A156" s="1198" t="s">
        <v>2834</v>
      </c>
      <c r="B156" s="1199"/>
      <c r="C156" s="1199"/>
      <c r="D156" s="1200"/>
      <c r="E156" s="1458">
        <v>0</v>
      </c>
      <c r="F156" s="1459"/>
      <c r="G156" s="368">
        <f>G155*(1-E156)</f>
        <v>0</v>
      </c>
    </row>
    <row r="157" spans="1:7" ht="12" customHeight="1" thickBot="1">
      <c r="A157" s="743"/>
      <c r="B157" s="743"/>
      <c r="C157" s="743"/>
      <c r="D157" s="743"/>
      <c r="E157" s="743"/>
      <c r="F157" s="743"/>
      <c r="G157" s="743"/>
    </row>
    <row r="158" spans="1:7" ht="18" thickBot="1">
      <c r="A158" s="1421" t="s">
        <v>2338</v>
      </c>
      <c r="B158" s="1422"/>
      <c r="C158" s="1422"/>
      <c r="D158" s="1422"/>
      <c r="E158" s="1422"/>
      <c r="F158" s="1422"/>
      <c r="G158" s="1423"/>
    </row>
    <row r="159" spans="1:7" ht="24.75" customHeight="1" thickBot="1">
      <c r="A159" s="371" t="s">
        <v>122</v>
      </c>
      <c r="B159" s="281" t="s">
        <v>2337</v>
      </c>
      <c r="C159" s="372" t="s">
        <v>22</v>
      </c>
      <c r="D159" s="260" t="s">
        <v>224</v>
      </c>
      <c r="E159" s="260" t="s">
        <v>2325</v>
      </c>
      <c r="F159" s="260" t="s">
        <v>2327</v>
      </c>
      <c r="G159" s="259" t="s">
        <v>2326</v>
      </c>
    </row>
    <row r="160" spans="1:7" ht="33.75" customHeight="1" thickBot="1">
      <c r="A160" s="373" t="s">
        <v>166</v>
      </c>
      <c r="B160" s="374" t="s">
        <v>2336</v>
      </c>
      <c r="C160" s="388"/>
      <c r="D160" s="375" t="s">
        <v>223</v>
      </c>
      <c r="E160" s="376">
        <f>VLOOKUP(cell_getname(E160),LISTA_PRETURI,2,FALSE)*(1+ADAOSURI!$K$21)</f>
        <v>124</v>
      </c>
      <c r="F160" s="377">
        <f>E160*C160</f>
        <v>0</v>
      </c>
      <c r="G160" s="378">
        <f>SUM(F160:F160)</f>
        <v>0</v>
      </c>
    </row>
    <row r="161" spans="1:9" ht="33.75" customHeight="1" thickBot="1">
      <c r="A161" s="373" t="s">
        <v>278</v>
      </c>
      <c r="B161" s="374" t="s">
        <v>2336</v>
      </c>
      <c r="C161" s="389"/>
      <c r="D161" s="379" t="s">
        <v>223</v>
      </c>
      <c r="E161" s="380">
        <f>VLOOKUP(cell_getname(E161),LISTA_PRETURI,2,FALSE)*(1+ADAOSURI!$K$21)</f>
        <v>136</v>
      </c>
      <c r="F161" s="381">
        <f t="shared" ref="F161" si="27">E161*C161</f>
        <v>0</v>
      </c>
      <c r="G161" s="382">
        <f>SUM(F161:F161)</f>
        <v>0</v>
      </c>
    </row>
    <row r="162" spans="1:9" ht="18.600000000000001" thickBot="1">
      <c r="A162" s="1462" t="s">
        <v>134</v>
      </c>
      <c r="B162" s="1463"/>
      <c r="C162" s="1463"/>
      <c r="D162" s="1463"/>
      <c r="E162" s="1463"/>
      <c r="F162" s="1464"/>
      <c r="G162" s="383">
        <f>SUM(G160:G161)</f>
        <v>0</v>
      </c>
    </row>
    <row r="163" spans="1:9" ht="18.600000000000001" thickBot="1">
      <c r="A163" s="1191" t="s">
        <v>12232</v>
      </c>
      <c r="B163" s="1192"/>
      <c r="C163" s="1192"/>
      <c r="D163" s="1192"/>
      <c r="E163" s="1192"/>
      <c r="F163" s="1193"/>
      <c r="G163" s="384">
        <f>G162*1.21</f>
        <v>0</v>
      </c>
    </row>
    <row r="164" spans="1:9" ht="18.600000000000001" thickBot="1">
      <c r="A164" s="1198" t="s">
        <v>2834</v>
      </c>
      <c r="B164" s="1199"/>
      <c r="C164" s="1199"/>
      <c r="D164" s="1200"/>
      <c r="E164" s="1460">
        <v>0</v>
      </c>
      <c r="F164" s="1461"/>
      <c r="G164" s="385">
        <f>G163*(1-E164)</f>
        <v>0</v>
      </c>
      <c r="H164" s="386"/>
      <c r="I164" s="387"/>
    </row>
  </sheetData>
  <sheetProtection algorithmName="SHA-512" hashValue="4yaRCjJiwM1P+DJaaXf6fwrk3Tslt9LlunS6LQsOjZ1rcxz4I+ydqxnZXdSobkXAY7Xaqwu41/+P7A5Z7kQiLw==" saltValue="naifZti7c+gax1ekyHw9dA==" spinCount="100000" sheet="1" autoFilter="0"/>
  <mergeCells count="71">
    <mergeCell ref="A156:D156"/>
    <mergeCell ref="E156:F156"/>
    <mergeCell ref="A164:D164"/>
    <mergeCell ref="E164:F164"/>
    <mergeCell ref="A155:F155"/>
    <mergeCell ref="A158:G158"/>
    <mergeCell ref="A163:F163"/>
    <mergeCell ref="A162:F162"/>
    <mergeCell ref="A85:G85"/>
    <mergeCell ref="A157:G157"/>
    <mergeCell ref="A144:A148"/>
    <mergeCell ref="G144:G148"/>
    <mergeCell ref="A149:A153"/>
    <mergeCell ref="G149:G153"/>
    <mergeCell ref="A154:F154"/>
    <mergeCell ref="A129:A133"/>
    <mergeCell ref="G129:G133"/>
    <mergeCell ref="A134:A138"/>
    <mergeCell ref="G134:G138"/>
    <mergeCell ref="A139:A143"/>
    <mergeCell ref="G139:G143"/>
    <mergeCell ref="A114:A118"/>
    <mergeCell ref="G114:G118"/>
    <mergeCell ref="A119:A123"/>
    <mergeCell ref="G119:G123"/>
    <mergeCell ref="A124:A128"/>
    <mergeCell ref="G124:G128"/>
    <mergeCell ref="A99:A103"/>
    <mergeCell ref="G99:G103"/>
    <mergeCell ref="A104:A108"/>
    <mergeCell ref="G104:G108"/>
    <mergeCell ref="A109:A113"/>
    <mergeCell ref="G109:G113"/>
    <mergeCell ref="A86:G86"/>
    <mergeCell ref="A87:G87"/>
    <mergeCell ref="A89:A93"/>
    <mergeCell ref="G89:G93"/>
    <mergeCell ref="A94:A98"/>
    <mergeCell ref="G94:G98"/>
    <mergeCell ref="A84:D84"/>
    <mergeCell ref="E84:F84"/>
    <mergeCell ref="A52:A57"/>
    <mergeCell ref="G52:G57"/>
    <mergeCell ref="A58:A63"/>
    <mergeCell ref="G58:G63"/>
    <mergeCell ref="A82:F82"/>
    <mergeCell ref="A83:F83"/>
    <mergeCell ref="A64:A69"/>
    <mergeCell ref="G64:G69"/>
    <mergeCell ref="A70:A75"/>
    <mergeCell ref="G70:G75"/>
    <mergeCell ref="A76:A81"/>
    <mergeCell ref="G76:G81"/>
    <mergeCell ref="A34:A39"/>
    <mergeCell ref="G34:G39"/>
    <mergeCell ref="A40:A45"/>
    <mergeCell ref="G40:G45"/>
    <mergeCell ref="A46:A51"/>
    <mergeCell ref="G46:G51"/>
    <mergeCell ref="A1:G1"/>
    <mergeCell ref="A2:G2"/>
    <mergeCell ref="A4:A9"/>
    <mergeCell ref="G4:G9"/>
    <mergeCell ref="A10:A15"/>
    <mergeCell ref="G10:G15"/>
    <mergeCell ref="A16:A21"/>
    <mergeCell ref="G16:G21"/>
    <mergeCell ref="A22:A27"/>
    <mergeCell ref="G22:G27"/>
    <mergeCell ref="A28:A33"/>
    <mergeCell ref="G28:G33"/>
  </mergeCell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H43"/>
  <sheetViews>
    <sheetView topLeftCell="B1" zoomScaleNormal="100" workbookViewId="0">
      <selection activeCell="M5" sqref="M5"/>
    </sheetView>
  </sheetViews>
  <sheetFormatPr defaultColWidth="9.109375" defaultRowHeight="14.4"/>
  <cols>
    <col min="1" max="1" width="0.109375" hidden="1" customWidth="1"/>
    <col min="2" max="2" width="9.5546875" customWidth="1"/>
    <col min="3" max="3" width="16.88671875" customWidth="1"/>
    <col min="4" max="4" width="17.5546875" customWidth="1"/>
    <col min="5" max="5" width="13.5546875" customWidth="1"/>
    <col min="6" max="6" width="13" customWidth="1"/>
    <col min="7" max="7" width="12.5546875" customWidth="1"/>
    <col min="8" max="8" width="15.5546875" customWidth="1"/>
    <col min="9" max="12" width="8.88671875" customWidth="1"/>
    <col min="13" max="13" width="10.5546875" customWidth="1"/>
  </cols>
  <sheetData>
    <row r="1" spans="2:8" ht="30" customHeight="1" thickBot="1">
      <c r="B1" s="1497" t="s">
        <v>243</v>
      </c>
      <c r="C1" s="1498"/>
      <c r="D1" s="1498"/>
      <c r="E1" s="1498"/>
      <c r="F1" s="1498"/>
      <c r="G1" s="1498"/>
      <c r="H1" s="1499"/>
    </row>
    <row r="2" spans="2:8" ht="51" customHeight="1">
      <c r="B2" s="1520"/>
      <c r="C2" s="1144"/>
      <c r="D2" s="1144"/>
      <c r="E2" s="1144"/>
      <c r="F2" s="1144"/>
      <c r="G2" s="1144"/>
      <c r="H2" s="1145"/>
    </row>
    <row r="3" spans="2:8" ht="45" customHeight="1" thickBot="1">
      <c r="B3" s="1524"/>
      <c r="C3" s="1147"/>
      <c r="D3" s="1147"/>
      <c r="E3" s="1147"/>
      <c r="F3" s="1147"/>
      <c r="G3" s="1147"/>
      <c r="H3" s="1148"/>
    </row>
    <row r="4" spans="2:8" ht="38.25" customHeight="1" thickBot="1">
      <c r="B4" s="1503" t="s">
        <v>236</v>
      </c>
      <c r="C4" s="1504"/>
      <c r="D4" s="8" t="s">
        <v>242</v>
      </c>
      <c r="E4" s="8" t="s">
        <v>230</v>
      </c>
      <c r="F4" s="8" t="s">
        <v>241</v>
      </c>
      <c r="G4" s="9" t="s">
        <v>76</v>
      </c>
      <c r="H4" s="8" t="s">
        <v>2345</v>
      </c>
    </row>
    <row r="5" spans="2:8" ht="15" customHeight="1">
      <c r="B5" s="1508" t="s">
        <v>13</v>
      </c>
      <c r="C5" s="1509"/>
      <c r="D5" s="1505" t="s">
        <v>232</v>
      </c>
      <c r="E5" s="1500" t="s">
        <v>231</v>
      </c>
      <c r="F5" s="1525" t="s">
        <v>148</v>
      </c>
      <c r="G5" s="10" t="s">
        <v>225</v>
      </c>
      <c r="H5" s="14">
        <v>0</v>
      </c>
    </row>
    <row r="6" spans="2:8" ht="15" customHeight="1">
      <c r="B6" s="1510"/>
      <c r="C6" s="1511"/>
      <c r="D6" s="1506"/>
      <c r="E6" s="1501"/>
      <c r="F6" s="1526"/>
      <c r="G6" s="11" t="s">
        <v>172</v>
      </c>
      <c r="H6" s="15">
        <v>0</v>
      </c>
    </row>
    <row r="7" spans="2:8" ht="15" customHeight="1">
      <c r="B7" s="1510"/>
      <c r="C7" s="1511"/>
      <c r="D7" s="1506"/>
      <c r="E7" s="1501"/>
      <c r="F7" s="1526"/>
      <c r="G7" s="11" t="s">
        <v>228</v>
      </c>
      <c r="H7" s="15">
        <v>0</v>
      </c>
    </row>
    <row r="8" spans="2:8" ht="33" customHeight="1">
      <c r="B8" s="1510"/>
      <c r="C8" s="1511"/>
      <c r="D8" s="1506"/>
      <c r="E8" s="1501"/>
      <c r="F8" s="1526"/>
      <c r="G8" s="19" t="s">
        <v>253</v>
      </c>
      <c r="H8" s="20">
        <v>0</v>
      </c>
    </row>
    <row r="9" spans="2:8" ht="15" customHeight="1" thickBot="1">
      <c r="B9" s="1512"/>
      <c r="C9" s="1513"/>
      <c r="D9" s="1507"/>
      <c r="E9" s="1502"/>
      <c r="F9" s="1527"/>
      <c r="G9" s="12" t="s">
        <v>227</v>
      </c>
      <c r="H9" s="16">
        <v>0</v>
      </c>
    </row>
    <row r="10" spans="2:8" ht="15" customHeight="1">
      <c r="B10" s="1508" t="s">
        <v>12</v>
      </c>
      <c r="C10" s="1509"/>
      <c r="D10" s="1505" t="s">
        <v>232</v>
      </c>
      <c r="E10" s="1500" t="s">
        <v>237</v>
      </c>
      <c r="F10" s="1525" t="s">
        <v>148</v>
      </c>
      <c r="G10" s="10" t="s">
        <v>233</v>
      </c>
      <c r="H10" s="14">
        <v>0</v>
      </c>
    </row>
    <row r="11" spans="2:8" ht="15" customHeight="1">
      <c r="B11" s="1510"/>
      <c r="C11" s="1511"/>
      <c r="D11" s="1506"/>
      <c r="E11" s="1501"/>
      <c r="F11" s="1526"/>
      <c r="G11" s="11" t="s">
        <v>172</v>
      </c>
      <c r="H11" s="15">
        <v>0</v>
      </c>
    </row>
    <row r="12" spans="2:8" ht="15" customHeight="1" thickBot="1">
      <c r="B12" s="1512"/>
      <c r="C12" s="1513"/>
      <c r="D12" s="1507"/>
      <c r="E12" s="1502"/>
      <c r="F12" s="1527"/>
      <c r="G12" s="12" t="s">
        <v>228</v>
      </c>
      <c r="H12" s="16">
        <v>0</v>
      </c>
    </row>
    <row r="13" spans="2:8" ht="36.75" customHeight="1" thickBot="1">
      <c r="B13" s="1528" t="s">
        <v>193</v>
      </c>
      <c r="C13" s="1529"/>
      <c r="D13" s="18" t="s">
        <v>234</v>
      </c>
      <c r="E13" s="6" t="s">
        <v>235</v>
      </c>
      <c r="F13" s="7" t="s">
        <v>148</v>
      </c>
      <c r="G13" s="13" t="s">
        <v>172</v>
      </c>
      <c r="H13" s="21" t="s">
        <v>249</v>
      </c>
    </row>
    <row r="14" spans="2:8" ht="15" customHeight="1">
      <c r="B14" s="1508" t="s">
        <v>238</v>
      </c>
      <c r="C14" s="1509"/>
      <c r="D14" s="1505" t="s">
        <v>234</v>
      </c>
      <c r="E14" s="1500" t="s">
        <v>235</v>
      </c>
      <c r="F14" s="1525" t="s">
        <v>148</v>
      </c>
      <c r="G14" s="10" t="s">
        <v>240</v>
      </c>
      <c r="H14" s="14">
        <v>0</v>
      </c>
    </row>
    <row r="15" spans="2:8" ht="15" customHeight="1">
      <c r="B15" s="1510"/>
      <c r="C15" s="1511"/>
      <c r="D15" s="1506"/>
      <c r="E15" s="1501"/>
      <c r="F15" s="1526"/>
      <c r="G15" s="11" t="s">
        <v>173</v>
      </c>
      <c r="H15" s="15">
        <v>0</v>
      </c>
    </row>
    <row r="16" spans="2:8" ht="15" customHeight="1" thickBot="1">
      <c r="B16" s="1512"/>
      <c r="C16" s="1513"/>
      <c r="D16" s="1507"/>
      <c r="E16" s="1502"/>
      <c r="F16" s="1527"/>
      <c r="G16" s="12" t="s">
        <v>239</v>
      </c>
      <c r="H16" s="16">
        <v>0</v>
      </c>
    </row>
    <row r="17" spans="2:8" ht="13.5" customHeight="1">
      <c r="B17" s="1508" t="s">
        <v>46</v>
      </c>
      <c r="C17" s="1509"/>
      <c r="D17" s="1505" t="s">
        <v>248</v>
      </c>
      <c r="E17" s="1517" t="s">
        <v>167</v>
      </c>
      <c r="F17" s="1514" t="s">
        <v>148</v>
      </c>
      <c r="G17" s="10" t="s">
        <v>225</v>
      </c>
      <c r="H17" s="14">
        <v>0</v>
      </c>
    </row>
    <row r="18" spans="2:8" ht="13.5" customHeight="1">
      <c r="B18" s="1510"/>
      <c r="C18" s="1511"/>
      <c r="D18" s="1506"/>
      <c r="E18" s="1518"/>
      <c r="F18" s="1515"/>
      <c r="G18" s="11" t="s">
        <v>173</v>
      </c>
      <c r="H18" s="15">
        <v>0</v>
      </c>
    </row>
    <row r="19" spans="2:8" ht="13.5" customHeight="1">
      <c r="B19" s="1510"/>
      <c r="C19" s="1511"/>
      <c r="D19" s="1506"/>
      <c r="E19" s="1518"/>
      <c r="F19" s="1515"/>
      <c r="G19" s="11" t="s">
        <v>229</v>
      </c>
      <c r="H19" s="15">
        <v>0</v>
      </c>
    </row>
    <row r="20" spans="2:8" ht="13.5" customHeight="1">
      <c r="B20" s="1510"/>
      <c r="C20" s="1511"/>
      <c r="D20" s="1506"/>
      <c r="E20" s="1518"/>
      <c r="F20" s="1515"/>
      <c r="G20" s="11" t="s">
        <v>228</v>
      </c>
      <c r="H20" s="15">
        <v>0</v>
      </c>
    </row>
    <row r="21" spans="2:8" ht="13.5" customHeight="1">
      <c r="B21" s="1510"/>
      <c r="C21" s="1511"/>
      <c r="D21" s="1506"/>
      <c r="E21" s="1518"/>
      <c r="F21" s="1515"/>
      <c r="G21" s="11" t="s">
        <v>170</v>
      </c>
      <c r="H21" s="15">
        <v>0</v>
      </c>
    </row>
    <row r="22" spans="2:8" ht="13.5" customHeight="1" thickBot="1">
      <c r="B22" s="1510"/>
      <c r="C22" s="1511"/>
      <c r="D22" s="1507"/>
      <c r="E22" s="1519"/>
      <c r="F22" s="1516"/>
      <c r="G22" s="12" t="s">
        <v>244</v>
      </c>
      <c r="H22" s="16">
        <v>0</v>
      </c>
    </row>
    <row r="23" spans="2:8" ht="13.5" customHeight="1">
      <c r="B23" s="1510"/>
      <c r="C23" s="1511"/>
      <c r="D23" s="1505" t="s">
        <v>248</v>
      </c>
      <c r="E23" s="1517" t="s">
        <v>167</v>
      </c>
      <c r="F23" s="1514" t="s">
        <v>247</v>
      </c>
      <c r="G23" s="10" t="s">
        <v>170</v>
      </c>
      <c r="H23" s="17">
        <v>0</v>
      </c>
    </row>
    <row r="24" spans="2:8" ht="13.5" customHeight="1">
      <c r="B24" s="1510"/>
      <c r="C24" s="1511"/>
      <c r="D24" s="1506"/>
      <c r="E24" s="1518"/>
      <c r="F24" s="1515"/>
      <c r="G24" s="11" t="s">
        <v>244</v>
      </c>
      <c r="H24" s="15">
        <v>0</v>
      </c>
    </row>
    <row r="25" spans="2:8" ht="13.5" customHeight="1">
      <c r="B25" s="1510"/>
      <c r="C25" s="1511"/>
      <c r="D25" s="1506"/>
      <c r="E25" s="1518"/>
      <c r="F25" s="1515"/>
      <c r="G25" s="11" t="s">
        <v>246</v>
      </c>
      <c r="H25" s="15">
        <v>0</v>
      </c>
    </row>
    <row r="26" spans="2:8" ht="13.5" customHeight="1" thickBot="1">
      <c r="B26" s="1512"/>
      <c r="C26" s="1513"/>
      <c r="D26" s="1507"/>
      <c r="E26" s="1519"/>
      <c r="F26" s="1516"/>
      <c r="G26" s="12" t="s">
        <v>245</v>
      </c>
      <c r="H26" s="16">
        <v>0</v>
      </c>
    </row>
    <row r="27" spans="2:8" ht="4.5" customHeight="1" thickBot="1">
      <c r="B27" s="1520"/>
      <c r="C27" s="1144"/>
      <c r="D27" s="1144"/>
      <c r="E27" s="1144"/>
      <c r="F27" s="1144"/>
      <c r="G27" s="1144"/>
      <c r="H27" s="1145"/>
    </row>
    <row r="28" spans="2:8" ht="15.75" customHeight="1" thickBot="1">
      <c r="B28" s="1521" t="s">
        <v>259</v>
      </c>
      <c r="C28" s="1522"/>
      <c r="D28" s="1522"/>
      <c r="E28" s="1522"/>
      <c r="F28" s="1522"/>
      <c r="G28" s="1522"/>
      <c r="H28" s="1523"/>
    </row>
    <row r="29" spans="2:8" ht="15.75" customHeight="1">
      <c r="B29" s="1471" t="s">
        <v>2299</v>
      </c>
      <c r="C29" s="112" t="s">
        <v>225</v>
      </c>
      <c r="D29" s="1489" t="s">
        <v>251</v>
      </c>
      <c r="E29" s="1490"/>
      <c r="F29" s="1490"/>
      <c r="G29" s="1490"/>
      <c r="H29" s="1491"/>
    </row>
    <row r="30" spans="2:8" ht="15.75" customHeight="1">
      <c r="B30" s="1472"/>
      <c r="C30" s="113" t="s">
        <v>172</v>
      </c>
      <c r="D30" s="1486" t="s">
        <v>252</v>
      </c>
      <c r="E30" s="1487"/>
      <c r="F30" s="1487"/>
      <c r="G30" s="1487"/>
      <c r="H30" s="1488"/>
    </row>
    <row r="31" spans="2:8" ht="15.75" customHeight="1">
      <c r="B31" s="1472"/>
      <c r="C31" s="113" t="s">
        <v>228</v>
      </c>
      <c r="D31" s="1486" t="s">
        <v>252</v>
      </c>
      <c r="E31" s="1487"/>
      <c r="F31" s="1487"/>
      <c r="G31" s="1487"/>
      <c r="H31" s="1488"/>
    </row>
    <row r="32" spans="2:8" ht="15.75" customHeight="1">
      <c r="B32" s="1492"/>
      <c r="C32" s="113" t="s">
        <v>253</v>
      </c>
      <c r="D32" s="1486" t="s">
        <v>255</v>
      </c>
      <c r="E32" s="1487"/>
      <c r="F32" s="1487"/>
      <c r="G32" s="1487"/>
      <c r="H32" s="1488"/>
    </row>
    <row r="33" spans="2:8" ht="15.75" customHeight="1" thickBot="1">
      <c r="B33" s="1492"/>
      <c r="C33" s="114" t="s">
        <v>227</v>
      </c>
      <c r="D33" s="1493" t="s">
        <v>254</v>
      </c>
      <c r="E33" s="1494"/>
      <c r="F33" s="1494"/>
      <c r="G33" s="1494"/>
      <c r="H33" s="1495"/>
    </row>
    <row r="34" spans="2:8" ht="37.5" customHeight="1" thickBot="1">
      <c r="B34" s="115" t="s">
        <v>2300</v>
      </c>
      <c r="C34" s="116" t="s">
        <v>228</v>
      </c>
      <c r="D34" s="1496" t="s">
        <v>2301</v>
      </c>
      <c r="E34" s="819"/>
      <c r="F34" s="819"/>
      <c r="G34" s="819"/>
      <c r="H34" s="820"/>
    </row>
    <row r="35" spans="2:8" ht="15.75" customHeight="1">
      <c r="B35" s="1471" t="s">
        <v>2302</v>
      </c>
      <c r="C35" s="112" t="s">
        <v>233</v>
      </c>
      <c r="D35" s="1489" t="s">
        <v>256</v>
      </c>
      <c r="E35" s="1490"/>
      <c r="F35" s="1490"/>
      <c r="G35" s="1490"/>
      <c r="H35" s="1491"/>
    </row>
    <row r="36" spans="2:8" ht="15.75" customHeight="1">
      <c r="B36" s="1472"/>
      <c r="C36" s="113" t="s">
        <v>172</v>
      </c>
      <c r="D36" s="1486" t="s">
        <v>257</v>
      </c>
      <c r="E36" s="1487"/>
      <c r="F36" s="1487"/>
      <c r="G36" s="1487"/>
      <c r="H36" s="1488"/>
    </row>
    <row r="37" spans="2:8" ht="21.75" customHeight="1" thickBot="1">
      <c r="B37" s="1473"/>
      <c r="C37" s="117" t="s">
        <v>228</v>
      </c>
      <c r="D37" s="1474" t="s">
        <v>257</v>
      </c>
      <c r="E37" s="1475"/>
      <c r="F37" s="1475"/>
      <c r="G37" s="1475"/>
      <c r="H37" s="1476"/>
    </row>
    <row r="38" spans="2:8" ht="21.75" customHeight="1">
      <c r="B38" s="1471" t="s">
        <v>250</v>
      </c>
      <c r="C38" s="118" t="s">
        <v>240</v>
      </c>
      <c r="D38" s="1477" t="s">
        <v>258</v>
      </c>
      <c r="E38" s="1478"/>
      <c r="F38" s="1478"/>
      <c r="G38" s="1478"/>
      <c r="H38" s="1479"/>
    </row>
    <row r="39" spans="2:8" ht="21.75" customHeight="1">
      <c r="B39" s="1472"/>
      <c r="C39" s="113" t="s">
        <v>173</v>
      </c>
      <c r="D39" s="1480"/>
      <c r="E39" s="1481"/>
      <c r="F39" s="1481"/>
      <c r="G39" s="1481"/>
      <c r="H39" s="1482"/>
    </row>
    <row r="40" spans="2:8" ht="18.75" customHeight="1" thickBot="1">
      <c r="B40" s="1473"/>
      <c r="C40" s="117" t="s">
        <v>239</v>
      </c>
      <c r="D40" s="1483"/>
      <c r="E40" s="1484"/>
      <c r="F40" s="1484"/>
      <c r="G40" s="1484"/>
      <c r="H40" s="1485"/>
    </row>
    <row r="41" spans="2:8" ht="18.75" customHeight="1" thickBot="1">
      <c r="B41" s="1468" t="s">
        <v>260</v>
      </c>
      <c r="C41" s="1469"/>
      <c r="D41" s="1469"/>
      <c r="E41" s="1469"/>
      <c r="F41" s="1469"/>
      <c r="G41" s="1469"/>
      <c r="H41" s="1470"/>
    </row>
    <row r="42" spans="2:8" ht="18.75" customHeight="1" thickBot="1">
      <c r="B42" s="1468" t="s">
        <v>115</v>
      </c>
      <c r="C42" s="1469"/>
      <c r="D42" s="1469"/>
      <c r="E42" s="1469"/>
      <c r="F42" s="1469"/>
      <c r="G42" s="1469"/>
      <c r="H42" s="1470"/>
    </row>
    <row r="43" spans="2:8" ht="18" customHeight="1" thickBot="1">
      <c r="B43" s="1465" t="s">
        <v>2295</v>
      </c>
      <c r="C43" s="1466"/>
      <c r="D43" s="1466"/>
      <c r="E43" s="1466"/>
      <c r="F43" s="1466"/>
      <c r="G43" s="1466"/>
      <c r="H43" s="1467"/>
    </row>
  </sheetData>
  <sheetProtection algorithmName="SHA-512" hashValue="VD2ACwtDdSGWHGObYMrMgJdMiHKinx3R0igRyxJ2ZJH4dtK+SwIK/XpKuDSfvxnrHwdYEcaXvU7UnqzVW6KyAg==" saltValue="DSFlEgpec9sP4bxP41cMig==" spinCount="100000" sheet="1" objects="1" scenarios="1"/>
  <mergeCells count="41">
    <mergeCell ref="B2:H3"/>
    <mergeCell ref="E14:E16"/>
    <mergeCell ref="B14:C16"/>
    <mergeCell ref="D14:D16"/>
    <mergeCell ref="F5:F9"/>
    <mergeCell ref="F10:F12"/>
    <mergeCell ref="B10:C12"/>
    <mergeCell ref="B13:C13"/>
    <mergeCell ref="D10:D12"/>
    <mergeCell ref="B5:C9"/>
    <mergeCell ref="F14:F16"/>
    <mergeCell ref="D34:H34"/>
    <mergeCell ref="D32:H32"/>
    <mergeCell ref="B1:H1"/>
    <mergeCell ref="E10:E12"/>
    <mergeCell ref="B4:C4"/>
    <mergeCell ref="D5:D9"/>
    <mergeCell ref="E5:E9"/>
    <mergeCell ref="B17:C26"/>
    <mergeCell ref="F17:F22"/>
    <mergeCell ref="F23:F26"/>
    <mergeCell ref="D17:D22"/>
    <mergeCell ref="D23:D26"/>
    <mergeCell ref="E23:E26"/>
    <mergeCell ref="E17:E22"/>
    <mergeCell ref="B27:H27"/>
    <mergeCell ref="B28:H28"/>
    <mergeCell ref="B29:B33"/>
    <mergeCell ref="D29:H29"/>
    <mergeCell ref="D30:H30"/>
    <mergeCell ref="D31:H31"/>
    <mergeCell ref="D33:H33"/>
    <mergeCell ref="B43:H43"/>
    <mergeCell ref="B42:H42"/>
    <mergeCell ref="B41:H41"/>
    <mergeCell ref="B35:B37"/>
    <mergeCell ref="D37:H37"/>
    <mergeCell ref="B38:B40"/>
    <mergeCell ref="D38:H40"/>
    <mergeCell ref="D36:H36"/>
    <mergeCell ref="D35:H35"/>
  </mergeCells>
  <pageMargins left="0.23622047244094491" right="0.23622047244094491" top="0.27559055118110237" bottom="0.27559055118110237" header="0.31496062992125984" footer="0.31496062992125984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34"/>
  <sheetViews>
    <sheetView topLeftCell="B1" zoomScaleNormal="100" workbookViewId="0">
      <selection activeCell="P134" sqref="P134"/>
    </sheetView>
  </sheetViews>
  <sheetFormatPr defaultColWidth="9.109375" defaultRowHeight="14.4"/>
  <cols>
    <col min="1" max="1" width="0.109375" hidden="1" customWidth="1"/>
    <col min="2" max="2" width="5.5546875" customWidth="1"/>
    <col min="3" max="3" width="16.44140625" customWidth="1"/>
    <col min="4" max="4" width="18.5546875" customWidth="1"/>
    <col min="5" max="5" width="29" customWidth="1"/>
    <col min="6" max="6" width="27.44140625" customWidth="1"/>
  </cols>
  <sheetData>
    <row r="1" spans="2:6" ht="30" customHeight="1" thickBot="1">
      <c r="B1" s="1497" t="s">
        <v>280</v>
      </c>
      <c r="C1" s="1498"/>
      <c r="D1" s="1498"/>
      <c r="E1" s="1498"/>
      <c r="F1" s="1499"/>
    </row>
    <row r="2" spans="2:6" ht="56.25" customHeight="1" thickBot="1">
      <c r="B2" s="1524"/>
      <c r="C2" s="1147"/>
      <c r="D2" s="1147"/>
      <c r="E2" s="1147"/>
      <c r="F2" s="1148"/>
    </row>
    <row r="3" spans="2:6" ht="27.75" customHeight="1" thickBot="1">
      <c r="B3" s="1530" t="s">
        <v>357</v>
      </c>
      <c r="C3" s="1531"/>
      <c r="D3" s="1531"/>
      <c r="E3" s="1531"/>
      <c r="F3" s="1532"/>
    </row>
    <row r="4" spans="2:6" ht="6.75" customHeight="1" thickBot="1">
      <c r="B4" s="747"/>
      <c r="C4" s="1146"/>
      <c r="D4" s="1146"/>
      <c r="E4" s="1146"/>
      <c r="F4" s="5"/>
    </row>
    <row r="5" spans="2:6" ht="55.5" customHeight="1" thickBot="1">
      <c r="B5" s="51" t="s">
        <v>147</v>
      </c>
      <c r="C5" s="22" t="s">
        <v>155</v>
      </c>
      <c r="D5" s="22" t="s">
        <v>281</v>
      </c>
      <c r="E5" s="51" t="s">
        <v>353</v>
      </c>
      <c r="F5" s="22" t="s">
        <v>355</v>
      </c>
    </row>
    <row r="6" spans="2:6" ht="22.5" customHeight="1">
      <c r="B6" s="33">
        <v>1</v>
      </c>
      <c r="C6" s="30" t="s">
        <v>149</v>
      </c>
      <c r="D6" s="33" t="s">
        <v>283</v>
      </c>
      <c r="E6" s="39">
        <v>0.5</v>
      </c>
      <c r="F6" s="27">
        <v>0.75</v>
      </c>
    </row>
    <row r="7" spans="2:6" ht="22.5" customHeight="1">
      <c r="B7" s="34">
        <v>2</v>
      </c>
      <c r="C7" s="31" t="s">
        <v>150</v>
      </c>
      <c r="D7" s="34" t="s">
        <v>284</v>
      </c>
      <c r="E7" s="40">
        <v>0.65</v>
      </c>
      <c r="F7" s="28">
        <v>0.9</v>
      </c>
    </row>
    <row r="8" spans="2:6" ht="22.5" customHeight="1">
      <c r="B8" s="34">
        <v>3</v>
      </c>
      <c r="C8" s="31" t="s">
        <v>156</v>
      </c>
      <c r="D8" s="34" t="s">
        <v>285</v>
      </c>
      <c r="E8" s="40">
        <v>0.8</v>
      </c>
      <c r="F8" s="28">
        <v>1.05</v>
      </c>
    </row>
    <row r="9" spans="2:6" ht="22.5" customHeight="1">
      <c r="B9" s="34">
        <v>4</v>
      </c>
      <c r="C9" s="31" t="s">
        <v>151</v>
      </c>
      <c r="D9" s="34" t="s">
        <v>286</v>
      </c>
      <c r="E9" s="40">
        <v>0.95</v>
      </c>
      <c r="F9" s="28">
        <v>1.2</v>
      </c>
    </row>
    <row r="10" spans="2:6" ht="22.5" customHeight="1">
      <c r="B10" s="34">
        <v>5</v>
      </c>
      <c r="C10" s="31" t="s">
        <v>152</v>
      </c>
      <c r="D10" s="34" t="s">
        <v>287</v>
      </c>
      <c r="E10" s="40">
        <v>1.1000000000000001</v>
      </c>
      <c r="F10" s="28">
        <v>1.35</v>
      </c>
    </row>
    <row r="11" spans="2:6" ht="22.5" customHeight="1">
      <c r="B11" s="34">
        <v>6</v>
      </c>
      <c r="C11" s="31" t="s">
        <v>153</v>
      </c>
      <c r="D11" s="34" t="s">
        <v>288</v>
      </c>
      <c r="E11" s="40">
        <v>1.25</v>
      </c>
      <c r="F11" s="28">
        <v>1.5</v>
      </c>
    </row>
    <row r="12" spans="2:6" ht="22.5" customHeight="1">
      <c r="B12" s="34">
        <v>7</v>
      </c>
      <c r="C12" s="31" t="s">
        <v>154</v>
      </c>
      <c r="D12" s="34" t="s">
        <v>289</v>
      </c>
      <c r="E12" s="40">
        <v>1.4</v>
      </c>
      <c r="F12" s="28">
        <v>1.65</v>
      </c>
    </row>
    <row r="13" spans="2:6" ht="22.5" customHeight="1" thickBot="1">
      <c r="B13" s="35">
        <v>8</v>
      </c>
      <c r="C13" s="32" t="s">
        <v>279</v>
      </c>
      <c r="D13" s="35" t="s">
        <v>290</v>
      </c>
      <c r="E13" s="41">
        <v>1.55</v>
      </c>
      <c r="F13" s="29">
        <v>1.8</v>
      </c>
    </row>
    <row r="14" spans="2:6" ht="8.25" customHeight="1" thickBot="1">
      <c r="B14" s="742"/>
      <c r="C14" s="743"/>
      <c r="D14" s="743"/>
      <c r="E14" s="743"/>
      <c r="F14" s="744"/>
    </row>
    <row r="15" spans="2:6" ht="37.5" customHeight="1" thickBot="1">
      <c r="B15" s="1533" t="s">
        <v>354</v>
      </c>
      <c r="C15" s="1534"/>
      <c r="D15" s="1534"/>
      <c r="E15" s="1534"/>
      <c r="F15" s="1535"/>
    </row>
    <row r="16" spans="2:6" ht="30" customHeight="1" thickBot="1">
      <c r="B16" s="742"/>
      <c r="C16" s="743"/>
      <c r="D16" s="743"/>
      <c r="E16" s="743"/>
      <c r="F16" s="744"/>
    </row>
    <row r="17" spans="2:6" ht="27.75" customHeight="1" thickBot="1">
      <c r="B17" s="1530" t="s">
        <v>282</v>
      </c>
      <c r="C17" s="1531"/>
      <c r="D17" s="1531"/>
      <c r="E17" s="1531"/>
      <c r="F17" s="1532"/>
    </row>
    <row r="18" spans="2:6" ht="6.75" customHeight="1" thickBot="1">
      <c r="B18" s="742"/>
      <c r="C18" s="743"/>
      <c r="D18" s="743"/>
      <c r="E18" s="743"/>
      <c r="F18" s="744"/>
    </row>
    <row r="19" spans="2:6" ht="51" customHeight="1" thickBot="1">
      <c r="B19" s="22" t="s">
        <v>147</v>
      </c>
      <c r="C19" s="22" t="s">
        <v>155</v>
      </c>
      <c r="D19" s="22" t="s">
        <v>293</v>
      </c>
      <c r="E19" s="22" t="s">
        <v>302</v>
      </c>
      <c r="F19" s="23" t="s">
        <v>356</v>
      </c>
    </row>
    <row r="20" spans="2:6" ht="23.25" customHeight="1">
      <c r="B20" s="24">
        <v>1</v>
      </c>
      <c r="C20" s="36" t="s">
        <v>148</v>
      </c>
      <c r="D20" s="33" t="s">
        <v>292</v>
      </c>
      <c r="E20" s="52">
        <v>7.0000000000000007E-2</v>
      </c>
      <c r="F20" s="39">
        <f>E20*1000</f>
        <v>70</v>
      </c>
    </row>
    <row r="21" spans="2:6" ht="23.25" customHeight="1">
      <c r="B21" s="25">
        <v>2</v>
      </c>
      <c r="C21" s="37" t="s">
        <v>148</v>
      </c>
      <c r="D21" s="34" t="s">
        <v>294</v>
      </c>
      <c r="E21" s="53">
        <f>E20+0.01</f>
        <v>0.08</v>
      </c>
      <c r="F21" s="40">
        <f t="shared" ref="F21:F28" si="0">E21*1000</f>
        <v>80</v>
      </c>
    </row>
    <row r="22" spans="2:6" ht="23.25" customHeight="1">
      <c r="B22" s="25">
        <v>3</v>
      </c>
      <c r="C22" s="37" t="s">
        <v>148</v>
      </c>
      <c r="D22" s="34" t="s">
        <v>295</v>
      </c>
      <c r="E22" s="53">
        <f t="shared" ref="E22:E28" si="1">E21+0.01</f>
        <v>0.09</v>
      </c>
      <c r="F22" s="40">
        <f t="shared" si="0"/>
        <v>90</v>
      </c>
    </row>
    <row r="23" spans="2:6" ht="23.25" customHeight="1">
      <c r="B23" s="25">
        <v>4</v>
      </c>
      <c r="C23" s="37" t="s">
        <v>148</v>
      </c>
      <c r="D23" s="34" t="s">
        <v>296</v>
      </c>
      <c r="E23" s="53">
        <f t="shared" si="1"/>
        <v>9.9999999999999992E-2</v>
      </c>
      <c r="F23" s="40">
        <f t="shared" si="0"/>
        <v>99.999999999999986</v>
      </c>
    </row>
    <row r="24" spans="2:6" ht="23.25" customHeight="1">
      <c r="B24" s="25">
        <v>6</v>
      </c>
      <c r="C24" s="37" t="s">
        <v>148</v>
      </c>
      <c r="D24" s="34" t="s">
        <v>297</v>
      </c>
      <c r="E24" s="53">
        <f t="shared" si="1"/>
        <v>0.10999999999999999</v>
      </c>
      <c r="F24" s="40">
        <f t="shared" si="0"/>
        <v>109.99999999999999</v>
      </c>
    </row>
    <row r="25" spans="2:6" ht="23.25" customHeight="1">
      <c r="B25" s="25">
        <v>7</v>
      </c>
      <c r="C25" s="37" t="s">
        <v>148</v>
      </c>
      <c r="D25" s="34" t="s">
        <v>298</v>
      </c>
      <c r="E25" s="53">
        <f t="shared" si="1"/>
        <v>0.11999999999999998</v>
      </c>
      <c r="F25" s="40">
        <f t="shared" si="0"/>
        <v>119.99999999999999</v>
      </c>
    </row>
    <row r="26" spans="2:6" ht="23.25" customHeight="1">
      <c r="B26" s="25">
        <v>8</v>
      </c>
      <c r="C26" s="37" t="s">
        <v>148</v>
      </c>
      <c r="D26" s="34" t="s">
        <v>299</v>
      </c>
      <c r="E26" s="53">
        <f t="shared" si="1"/>
        <v>0.12999999999999998</v>
      </c>
      <c r="F26" s="40">
        <f t="shared" si="0"/>
        <v>129.99999999999997</v>
      </c>
    </row>
    <row r="27" spans="2:6" ht="23.25" customHeight="1">
      <c r="B27" s="25">
        <v>9</v>
      </c>
      <c r="C27" s="37" t="s">
        <v>148</v>
      </c>
      <c r="D27" s="34" t="s">
        <v>300</v>
      </c>
      <c r="E27" s="53">
        <f t="shared" si="1"/>
        <v>0.13999999999999999</v>
      </c>
      <c r="F27" s="40">
        <f t="shared" si="0"/>
        <v>139.99999999999997</v>
      </c>
    </row>
    <row r="28" spans="2:6" ht="23.25" customHeight="1" thickBot="1">
      <c r="B28" s="26">
        <v>10</v>
      </c>
      <c r="C28" s="38" t="s">
        <v>148</v>
      </c>
      <c r="D28" s="35" t="s">
        <v>301</v>
      </c>
      <c r="E28" s="54">
        <f t="shared" si="1"/>
        <v>0.15</v>
      </c>
      <c r="F28" s="41">
        <f t="shared" si="0"/>
        <v>150</v>
      </c>
    </row>
    <row r="29" spans="2:6" ht="8.25" customHeight="1" thickBot="1">
      <c r="B29" s="1536"/>
      <c r="C29" s="1537"/>
      <c r="D29" s="1537"/>
      <c r="E29" s="1537"/>
      <c r="F29" s="1538"/>
    </row>
    <row r="30" spans="2:6" ht="38.25" customHeight="1" thickBot="1">
      <c r="B30" s="1533" t="s">
        <v>291</v>
      </c>
      <c r="C30" s="1534"/>
      <c r="D30" s="1534"/>
      <c r="E30" s="1534"/>
      <c r="F30" s="1535"/>
    </row>
    <row r="31" spans="2:6" ht="18.75" customHeight="1" thickBot="1">
      <c r="B31" s="1468" t="s">
        <v>260</v>
      </c>
      <c r="C31" s="1469"/>
      <c r="D31" s="1469"/>
      <c r="E31" s="1469"/>
      <c r="F31" s="1470"/>
    </row>
    <row r="32" spans="2:6" ht="18.75" customHeight="1" thickBot="1">
      <c r="B32" s="1468" t="s">
        <v>115</v>
      </c>
      <c r="C32" s="1469"/>
      <c r="D32" s="1469"/>
      <c r="E32" s="1469"/>
      <c r="F32" s="1470"/>
    </row>
    <row r="33" spans="2:6" ht="18.75" customHeight="1" thickBot="1">
      <c r="B33" s="1465" t="s">
        <v>2295</v>
      </c>
      <c r="C33" s="1466"/>
      <c r="D33" s="1466"/>
      <c r="E33" s="1466"/>
      <c r="F33" s="1467"/>
    </row>
    <row r="34" spans="2:6" ht="18" customHeight="1"/>
  </sheetData>
  <sheetProtection algorithmName="SHA-512" hashValue="R8HqgzlBUUEsAnjGhKR+RWIi/eEz1D5bTRkGdjuuaWWtrCf/LAmdXlaWicmwAF3gcP+das8gJ27jbm+VHruy5Q==" saltValue="QyWckz5y/puX/HpLBPnZXg==" spinCount="100000" sheet="1" objects="1" scenarios="1"/>
  <mergeCells count="14">
    <mergeCell ref="B31:F31"/>
    <mergeCell ref="B32:F32"/>
    <mergeCell ref="B33:F33"/>
    <mergeCell ref="B1:F1"/>
    <mergeCell ref="B2:F2"/>
    <mergeCell ref="B3:F3"/>
    <mergeCell ref="B30:F30"/>
    <mergeCell ref="B15:F15"/>
    <mergeCell ref="B4:E4"/>
    <mergeCell ref="B16:F16"/>
    <mergeCell ref="B17:F17"/>
    <mergeCell ref="B18:F18"/>
    <mergeCell ref="B29:F29"/>
    <mergeCell ref="B14:F14"/>
  </mergeCells>
  <pageMargins left="0.23622047244094491" right="0.23622047244094491" top="0.27559055118110237" bottom="0.27559055118110237" header="0.31496062992125984" footer="0.31496062992125984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54"/>
  <sheetViews>
    <sheetView workbookViewId="0">
      <selection activeCell="Z32" sqref="Z32"/>
    </sheetView>
  </sheetViews>
  <sheetFormatPr defaultColWidth="9.109375" defaultRowHeight="14.4"/>
  <cols>
    <col min="1" max="1" width="2.5546875" style="89" customWidth="1"/>
    <col min="2" max="4" width="5.6640625" style="89" customWidth="1"/>
    <col min="5" max="9" width="4.6640625" style="89" customWidth="1"/>
    <col min="10" max="18" width="5.6640625" style="89" customWidth="1"/>
    <col min="19" max="19" width="9.109375" style="89"/>
    <col min="20" max="20" width="16.109375" style="89" customWidth="1"/>
    <col min="21" max="16384" width="9.109375" style="89"/>
  </cols>
  <sheetData>
    <row r="1" spans="1:18" ht="5.25" customHeight="1" thickBot="1">
      <c r="A1" s="1027" t="s">
        <v>328</v>
      </c>
      <c r="B1" s="1033"/>
      <c r="C1" s="1033"/>
      <c r="D1" s="1033"/>
      <c r="E1" s="1033"/>
      <c r="F1" s="1033"/>
      <c r="G1" s="1033"/>
      <c r="H1" s="1033"/>
      <c r="I1" s="1033"/>
      <c r="J1" s="1033"/>
      <c r="K1" s="1033"/>
      <c r="L1" s="1033"/>
      <c r="M1" s="1033"/>
      <c r="N1" s="1033"/>
      <c r="O1" s="1033"/>
      <c r="P1" s="1033"/>
      <c r="Q1" s="1033"/>
      <c r="R1" s="1034"/>
    </row>
    <row r="2" spans="1:18" ht="15" thickBot="1">
      <c r="A2" s="946"/>
      <c r="B2" s="1028" t="s">
        <v>333</v>
      </c>
      <c r="C2" s="1029"/>
      <c r="D2" s="1029"/>
      <c r="E2" s="1029"/>
      <c r="F2" s="1029"/>
      <c r="G2" s="1029"/>
      <c r="H2" s="1029"/>
      <c r="I2" s="1030"/>
      <c r="J2" s="1031" t="s">
        <v>140</v>
      </c>
      <c r="K2" s="1032"/>
      <c r="L2" s="1032"/>
      <c r="M2" s="1032"/>
      <c r="N2" s="1032"/>
      <c r="O2" s="1029"/>
      <c r="P2" s="1029"/>
      <c r="Q2" s="1029"/>
      <c r="R2" s="1030"/>
    </row>
    <row r="3" spans="1:18" ht="21.75" customHeight="1" thickBot="1">
      <c r="A3" s="946"/>
      <c r="B3" s="1584" t="s">
        <v>20468</v>
      </c>
      <c r="C3" s="1570"/>
      <c r="D3" s="1571"/>
      <c r="E3" s="856" t="str">
        <f>_DATE_CLIENT_ASISTENT_NUME</f>
        <v>PAVAL GHEORGHE-DRAGOS</v>
      </c>
      <c r="F3" s="857"/>
      <c r="G3" s="857"/>
      <c r="H3" s="857"/>
      <c r="I3" s="1585"/>
      <c r="J3" s="1586" t="s">
        <v>307</v>
      </c>
      <c r="K3" s="1586"/>
      <c r="L3" s="1586"/>
      <c r="M3" s="1586"/>
      <c r="N3" s="1587"/>
      <c r="O3" s="1588">
        <v>1000033469</v>
      </c>
      <c r="P3" s="1589"/>
      <c r="Q3" s="1589"/>
      <c r="R3" s="1590"/>
    </row>
    <row r="4" spans="1:18">
      <c r="A4" s="946"/>
      <c r="B4" s="1591" t="s">
        <v>310</v>
      </c>
      <c r="C4" s="1592"/>
      <c r="D4" s="1593"/>
      <c r="E4" s="835" t="str">
        <f>_DATE_CLIENT_ASISTENT_TELEFON</f>
        <v>0737855795</v>
      </c>
      <c r="F4" s="832"/>
      <c r="G4" s="832"/>
      <c r="H4" s="832"/>
      <c r="I4" s="1562"/>
      <c r="J4" s="1566" t="s">
        <v>325</v>
      </c>
      <c r="K4" s="1567"/>
      <c r="L4" s="1567"/>
      <c r="M4" s="1567"/>
      <c r="N4" s="1568"/>
      <c r="O4" s="1099" t="str">
        <f>getNumeClient(_OFERTA_COD_CLIENT,_DATE_CLIENT_COD_CLIENT_VERIFICARE)</f>
        <v>IND CEMA INTERNATIONAL SRL</v>
      </c>
      <c r="P4" s="1100"/>
      <c r="Q4" s="1100"/>
      <c r="R4" s="1101"/>
    </row>
    <row r="5" spans="1:18">
      <c r="A5" s="946"/>
      <c r="B5" s="1591" t="s">
        <v>305</v>
      </c>
      <c r="C5" s="1592"/>
      <c r="D5" s="1593"/>
      <c r="E5" s="835" t="str">
        <f>COPERTA!C32</f>
        <v>0268.548.117</v>
      </c>
      <c r="F5" s="832"/>
      <c r="G5" s="832"/>
      <c r="H5" s="832"/>
      <c r="I5" s="1562"/>
      <c r="J5" s="1545" t="s">
        <v>137</v>
      </c>
      <c r="K5" s="1546"/>
      <c r="L5" s="1546"/>
      <c r="M5" s="1546"/>
      <c r="N5" s="1547"/>
      <c r="O5" s="997" t="str">
        <f>_DATE_CLIENT_JUDET_CLIENT</f>
        <v>Buzau</v>
      </c>
      <c r="P5" s="998"/>
      <c r="Q5" s="998"/>
      <c r="R5" s="999"/>
    </row>
    <row r="6" spans="1:18" ht="15" thickBot="1">
      <c r="A6" s="946"/>
      <c r="B6" s="1559" t="s">
        <v>60</v>
      </c>
      <c r="C6" s="1560"/>
      <c r="D6" s="1561"/>
      <c r="E6" s="835" t="str">
        <f>_DATE_CLIENT_ASISTENT_EMAIL</f>
        <v/>
      </c>
      <c r="F6" s="832"/>
      <c r="G6" s="832"/>
      <c r="H6" s="832"/>
      <c r="I6" s="1562"/>
      <c r="J6" s="1545" t="s">
        <v>138</v>
      </c>
      <c r="K6" s="1546"/>
      <c r="L6" s="1546"/>
      <c r="M6" s="1546"/>
      <c r="N6" s="1547"/>
      <c r="O6" s="997" t="str">
        <f>_DATE_CLIENT_LOCALITATE_CLIENT</f>
        <v>RAMNICU SARAT</v>
      </c>
      <c r="P6" s="998"/>
      <c r="Q6" s="998"/>
      <c r="R6" s="999"/>
    </row>
    <row r="7" spans="1:18" ht="15" thickBot="1">
      <c r="A7" s="946"/>
      <c r="B7" s="1028" t="s">
        <v>2892</v>
      </c>
      <c r="C7" s="1029"/>
      <c r="D7" s="1029"/>
      <c r="E7" s="1029"/>
      <c r="F7" s="1029"/>
      <c r="G7" s="1029"/>
      <c r="H7" s="1029"/>
      <c r="I7" s="1030"/>
      <c r="J7" s="1545" t="s">
        <v>651</v>
      </c>
      <c r="K7" s="1546"/>
      <c r="L7" s="1546"/>
      <c r="M7" s="1546"/>
      <c r="N7" s="1547"/>
      <c r="O7" s="997"/>
      <c r="P7" s="998"/>
      <c r="Q7" s="998"/>
      <c r="R7" s="999"/>
    </row>
    <row r="8" spans="1:18">
      <c r="A8" s="946"/>
      <c r="B8" s="1572" t="s">
        <v>2891</v>
      </c>
      <c r="C8" s="1573"/>
      <c r="D8" s="1574"/>
      <c r="E8" s="1055">
        <v>5.0999999999999996</v>
      </c>
      <c r="F8" s="1056"/>
      <c r="G8" s="1056"/>
      <c r="H8" s="1056"/>
      <c r="I8" s="1057"/>
      <c r="J8" s="1545" t="s">
        <v>63</v>
      </c>
      <c r="K8" s="1546"/>
      <c r="L8" s="1546"/>
      <c r="M8" s="1546"/>
      <c r="N8" s="1547"/>
      <c r="O8" s="997" t="str">
        <f>_DATE_CLIENT_CONTACT_NUME_1</f>
        <v>Cosmin Raileanu</v>
      </c>
      <c r="P8" s="998"/>
      <c r="Q8" s="998"/>
      <c r="R8" s="999"/>
    </row>
    <row r="9" spans="1:18">
      <c r="A9" s="946"/>
      <c r="B9" s="1575"/>
      <c r="C9" s="1576"/>
      <c r="D9" s="1577"/>
      <c r="E9" s="1058"/>
      <c r="F9" s="1059"/>
      <c r="G9" s="1059"/>
      <c r="H9" s="1059"/>
      <c r="I9" s="1060"/>
      <c r="J9" s="1545" t="s">
        <v>310</v>
      </c>
      <c r="K9" s="1546"/>
      <c r="L9" s="1546"/>
      <c r="M9" s="1546"/>
      <c r="N9" s="1547"/>
      <c r="O9" s="997" t="str">
        <f>_DATE_CLIENT_CONTACT_TEL_MOBIL_1</f>
        <v>0768069555</v>
      </c>
      <c r="P9" s="998"/>
      <c r="Q9" s="998"/>
      <c r="R9" s="999"/>
    </row>
    <row r="10" spans="1:18" ht="15" thickBot="1">
      <c r="A10" s="946"/>
      <c r="B10" s="1575"/>
      <c r="C10" s="1576"/>
      <c r="D10" s="1577"/>
      <c r="E10" s="1058"/>
      <c r="F10" s="1059"/>
      <c r="G10" s="1059"/>
      <c r="H10" s="1059"/>
      <c r="I10" s="1060"/>
      <c r="J10" s="1542" t="s">
        <v>60</v>
      </c>
      <c r="K10" s="1543"/>
      <c r="L10" s="1543"/>
      <c r="M10" s="1543"/>
      <c r="N10" s="1544"/>
      <c r="O10" s="1105" t="str">
        <f>_DATE_CLIENT_CONTACT_EMAIL_1</f>
        <v>raileanu.cosmin@gmail.com</v>
      </c>
      <c r="P10" s="1046"/>
      <c r="Q10" s="1046"/>
      <c r="R10" s="1047"/>
    </row>
    <row r="11" spans="1:18" ht="15" thickBot="1">
      <c r="A11" s="946"/>
      <c r="B11" s="1575"/>
      <c r="C11" s="1576"/>
      <c r="D11" s="1577"/>
      <c r="E11" s="1058"/>
      <c r="F11" s="1059"/>
      <c r="G11" s="1059"/>
      <c r="H11" s="1059"/>
      <c r="I11" s="1060"/>
      <c r="J11" s="1566" t="s">
        <v>322</v>
      </c>
      <c r="K11" s="1567"/>
      <c r="L11" s="1567"/>
      <c r="M11" s="1567"/>
      <c r="N11" s="1568"/>
      <c r="O11" s="1024" t="s">
        <v>11897</v>
      </c>
      <c r="P11" s="1025"/>
      <c r="Q11" s="1025"/>
      <c r="R11" s="1026"/>
    </row>
    <row r="12" spans="1:18" ht="15" thickBot="1">
      <c r="A12" s="946"/>
      <c r="B12" s="1578"/>
      <c r="C12" s="1579"/>
      <c r="D12" s="1580"/>
      <c r="E12" s="1061"/>
      <c r="F12" s="1062"/>
      <c r="G12" s="1062"/>
      <c r="H12" s="1062"/>
      <c r="I12" s="1063"/>
      <c r="J12" s="1545" t="s">
        <v>642</v>
      </c>
      <c r="K12" s="1546"/>
      <c r="L12" s="1546"/>
      <c r="M12" s="1546"/>
      <c r="N12" s="1547"/>
      <c r="O12" s="1048" t="str">
        <f>VLOOKUP(_OFERTA_NUME_DESTINATAR,_TAB_LISTA_DESTINATARI,2,FALSE)</f>
        <v>1000002729</v>
      </c>
      <c r="P12" s="1049"/>
      <c r="Q12" s="1049"/>
      <c r="R12" s="1050"/>
    </row>
    <row r="13" spans="1:18">
      <c r="A13" s="946"/>
      <c r="B13" s="1569" t="s">
        <v>327</v>
      </c>
      <c r="C13" s="1570"/>
      <c r="D13" s="1571"/>
      <c r="E13" s="1076">
        <f ca="1">TODAY()</f>
        <v>46058</v>
      </c>
      <c r="F13" s="1077"/>
      <c r="G13" s="1077"/>
      <c r="H13" s="1077"/>
      <c r="I13" s="1078"/>
      <c r="J13" s="1545" t="s">
        <v>63</v>
      </c>
      <c r="K13" s="1546"/>
      <c r="L13" s="1546"/>
      <c r="M13" s="1546"/>
      <c r="N13" s="1547"/>
      <c r="O13" s="1048" t="str">
        <f>VLOOKUP(_OFERTA_NUME_DESTINATAR,_TAB_LISTA_DESTINATARI,7,FALSE)</f>
        <v/>
      </c>
      <c r="P13" s="1049"/>
      <c r="Q13" s="1049"/>
      <c r="R13" s="1050"/>
    </row>
    <row r="14" spans="1:18" ht="15" thickBot="1">
      <c r="A14" s="946"/>
      <c r="B14" s="1089" t="s">
        <v>326</v>
      </c>
      <c r="C14" s="1090"/>
      <c r="D14" s="1091"/>
      <c r="E14" s="1089" t="s">
        <v>20453</v>
      </c>
      <c r="F14" s="1090"/>
      <c r="G14" s="1090"/>
      <c r="H14" s="1090"/>
      <c r="I14" s="1091"/>
      <c r="J14" s="1545" t="s">
        <v>310</v>
      </c>
      <c r="K14" s="1546"/>
      <c r="L14" s="1546"/>
      <c r="M14" s="1546"/>
      <c r="N14" s="1547"/>
      <c r="O14" s="1048" t="str">
        <f>VLOOKUP(_OFERTA_NUME_DESTINATAR,_TAB_LISTA_DESTINATARI,8,FALSE)</f>
        <v>0784433851</v>
      </c>
      <c r="P14" s="1049"/>
      <c r="Q14" s="1049"/>
      <c r="R14" s="1050"/>
    </row>
    <row r="15" spans="1:18" ht="15" thickBot="1">
      <c r="A15" s="946"/>
      <c r="B15" s="1551"/>
      <c r="C15" s="1106"/>
      <c r="D15" s="1106"/>
      <c r="E15" s="1106"/>
      <c r="F15" s="1106"/>
      <c r="G15" s="1106"/>
      <c r="H15" s="1106"/>
      <c r="I15" s="1107"/>
      <c r="J15" s="1542" t="s">
        <v>60</v>
      </c>
      <c r="K15" s="1543"/>
      <c r="L15" s="1543"/>
      <c r="M15" s="1543"/>
      <c r="N15" s="1544"/>
      <c r="O15" s="1085" t="str">
        <f>VLOOKUP(_OFERTA_NUME_DESTINATAR,_TAB_LISTA_DESTINATARI,11,FALSE)</f>
        <v>elena.tatu@vindem-ieftin.ro</v>
      </c>
      <c r="P15" s="1086"/>
      <c r="Q15" s="1086"/>
      <c r="R15" s="1087"/>
    </row>
    <row r="16" spans="1:18">
      <c r="A16" s="946"/>
      <c r="B16" s="1552"/>
      <c r="C16" s="1108"/>
      <c r="D16" s="1108"/>
      <c r="E16" s="1108"/>
      <c r="F16" s="1108"/>
      <c r="G16" s="1108"/>
      <c r="H16" s="1108"/>
      <c r="I16" s="1109"/>
      <c r="J16" s="1563" t="s">
        <v>648</v>
      </c>
      <c r="K16" s="1564"/>
      <c r="L16" s="1564"/>
      <c r="M16" s="1564"/>
      <c r="N16" s="1565"/>
      <c r="O16" s="1092"/>
      <c r="P16" s="1093"/>
      <c r="Q16" s="1093"/>
      <c r="R16" s="1094"/>
    </row>
    <row r="17" spans="1:18">
      <c r="A17" s="946"/>
      <c r="B17" s="1552"/>
      <c r="C17" s="1108"/>
      <c r="D17" s="1108"/>
      <c r="E17" s="1108"/>
      <c r="F17" s="1108"/>
      <c r="G17" s="1108"/>
      <c r="H17" s="1108"/>
      <c r="I17" s="1109"/>
      <c r="J17" s="1545" t="s">
        <v>649</v>
      </c>
      <c r="K17" s="1546"/>
      <c r="L17" s="1546"/>
      <c r="M17" s="1546"/>
      <c r="N17" s="1547"/>
      <c r="O17" s="1048"/>
      <c r="P17" s="1049"/>
      <c r="Q17" s="1049"/>
      <c r="R17" s="1050"/>
    </row>
    <row r="18" spans="1:18" ht="15" thickBot="1">
      <c r="A18" s="947"/>
      <c r="B18" s="1553"/>
      <c r="C18" s="1554"/>
      <c r="D18" s="1554"/>
      <c r="E18" s="1554"/>
      <c r="F18" s="1554"/>
      <c r="G18" s="1554"/>
      <c r="H18" s="1554"/>
      <c r="I18" s="1555"/>
      <c r="J18" s="1539" t="s">
        <v>119</v>
      </c>
      <c r="K18" s="1540"/>
      <c r="L18" s="1540"/>
      <c r="M18" s="1540"/>
      <c r="N18" s="1541"/>
      <c r="O18" s="1045"/>
      <c r="P18" s="1046"/>
      <c r="Q18" s="1046"/>
      <c r="R18" s="1047"/>
    </row>
    <row r="19" spans="1:18" ht="16.2" hidden="1" thickBot="1">
      <c r="A19" s="1054"/>
      <c r="B19" s="1581" t="s">
        <v>321</v>
      </c>
      <c r="C19" s="1582"/>
      <c r="D19" s="1583"/>
      <c r="E19" s="1102" t="s">
        <v>580</v>
      </c>
      <c r="F19" s="1103"/>
      <c r="G19" s="1103"/>
      <c r="H19" s="1103"/>
      <c r="I19" s="1103"/>
      <c r="J19" s="1103"/>
      <c r="K19" s="1103"/>
      <c r="L19" s="1103"/>
      <c r="M19" s="1103"/>
      <c r="N19" s="1103"/>
      <c r="O19" s="1103"/>
      <c r="P19" s="1103"/>
      <c r="Q19" s="1103"/>
      <c r="R19" s="1104"/>
    </row>
    <row r="20" spans="1:18" ht="15" hidden="1" thickBot="1">
      <c r="A20" s="1054"/>
      <c r="B20" s="1581" t="s">
        <v>319</v>
      </c>
      <c r="C20" s="1582"/>
      <c r="D20" s="1583"/>
      <c r="E20" s="1548" t="s">
        <v>20452</v>
      </c>
      <c r="F20" s="1549"/>
      <c r="G20" s="1549"/>
      <c r="H20" s="1549"/>
      <c r="I20" s="1549"/>
      <c r="J20" s="1549"/>
      <c r="K20" s="1549"/>
      <c r="L20" s="1549"/>
      <c r="M20" s="1549"/>
      <c r="N20" s="1549"/>
      <c r="O20" s="1549"/>
      <c r="P20" s="1549"/>
      <c r="Q20" s="1549"/>
      <c r="R20" s="1550"/>
    </row>
    <row r="21" spans="1:18" ht="12.75" customHeight="1" thickBot="1">
      <c r="A21" s="1054"/>
      <c r="B21" s="1556"/>
      <c r="C21" s="1557"/>
      <c r="D21" s="1557"/>
      <c r="E21" s="1557"/>
      <c r="F21" s="1557"/>
      <c r="G21" s="1557"/>
      <c r="H21" s="1557"/>
      <c r="I21" s="1557"/>
      <c r="J21" s="1557"/>
      <c r="K21" s="1557"/>
      <c r="L21" s="1557"/>
      <c r="M21" s="1557"/>
      <c r="N21" s="1557"/>
      <c r="O21" s="1557"/>
      <c r="P21" s="1557"/>
      <c r="Q21" s="1557"/>
      <c r="R21" s="1558"/>
    </row>
    <row r="22" spans="1:18">
      <c r="A22" s="1644"/>
      <c r="B22" s="1618" t="s">
        <v>20478</v>
      </c>
      <c r="C22" s="1619"/>
      <c r="D22" s="1619"/>
      <c r="E22" s="1619"/>
      <c r="F22" s="1619"/>
      <c r="G22" s="1619"/>
      <c r="H22" s="1622" t="s">
        <v>20482</v>
      </c>
      <c r="I22" s="1622"/>
      <c r="J22" s="1622"/>
      <c r="K22" s="1622"/>
      <c r="L22" s="1623"/>
      <c r="M22" s="1597" t="s">
        <v>20467</v>
      </c>
      <c r="N22" s="1598"/>
      <c r="O22" s="1598"/>
      <c r="P22" s="1601" t="s">
        <v>2924</v>
      </c>
      <c r="Q22" s="1601"/>
      <c r="R22" s="1602"/>
    </row>
    <row r="23" spans="1:18" ht="15" customHeight="1">
      <c r="A23" s="1645"/>
      <c r="B23" s="1620"/>
      <c r="C23" s="1621"/>
      <c r="D23" s="1621"/>
      <c r="E23" s="1621"/>
      <c r="F23" s="1621"/>
      <c r="G23" s="1621"/>
      <c r="H23" s="1624"/>
      <c r="I23" s="1624"/>
      <c r="J23" s="1624"/>
      <c r="K23" s="1624"/>
      <c r="L23" s="1625"/>
      <c r="M23" s="1599"/>
      <c r="N23" s="1600"/>
      <c r="O23" s="1600"/>
      <c r="P23" s="1603"/>
      <c r="Q23" s="1603"/>
      <c r="R23" s="1604"/>
    </row>
    <row r="24" spans="1:18">
      <c r="A24" s="1645"/>
      <c r="B24" s="1608" t="s">
        <v>76</v>
      </c>
      <c r="C24" s="1608"/>
      <c r="D24" s="1608"/>
      <c r="E24" s="1608"/>
      <c r="F24" s="1608"/>
      <c r="G24" s="1609"/>
      <c r="H24" s="1612"/>
      <c r="I24" s="1612"/>
      <c r="J24" s="1612"/>
      <c r="K24" s="1612"/>
      <c r="L24" s="1613"/>
      <c r="M24" s="1596"/>
      <c r="N24" s="1594"/>
      <c r="O24" s="1594"/>
      <c r="P24" s="1594"/>
      <c r="Q24" s="1594"/>
      <c r="R24" s="1595"/>
    </row>
    <row r="25" spans="1:18">
      <c r="A25" s="1645"/>
      <c r="B25" s="1608" t="s">
        <v>20469</v>
      </c>
      <c r="C25" s="1608"/>
      <c r="D25" s="1608"/>
      <c r="E25" s="1608"/>
      <c r="F25" s="1608"/>
      <c r="G25" s="1609"/>
      <c r="H25" s="1628"/>
      <c r="I25" s="1629"/>
      <c r="J25" s="1629"/>
      <c r="K25" s="1629"/>
      <c r="L25" s="1630"/>
      <c r="M25" s="1596"/>
      <c r="N25" s="1594"/>
      <c r="O25" s="1594"/>
      <c r="P25" s="1594"/>
      <c r="Q25" s="1594"/>
      <c r="R25" s="1595"/>
    </row>
    <row r="26" spans="1:18">
      <c r="A26" s="1645"/>
      <c r="B26" s="1608" t="s">
        <v>20470</v>
      </c>
      <c r="C26" s="1608"/>
      <c r="D26" s="1608"/>
      <c r="E26" s="1608"/>
      <c r="F26" s="1608"/>
      <c r="G26" s="1609"/>
      <c r="H26" s="1614"/>
      <c r="I26" s="1614"/>
      <c r="J26" s="1614"/>
      <c r="K26" s="1614"/>
      <c r="L26" s="1615"/>
      <c r="M26" s="1596"/>
      <c r="N26" s="1594"/>
      <c r="O26" s="1594"/>
      <c r="P26" s="1594"/>
      <c r="Q26" s="1594"/>
      <c r="R26" s="1595"/>
    </row>
    <row r="27" spans="1:18">
      <c r="A27" s="1645"/>
      <c r="B27" s="1608" t="s">
        <v>20471</v>
      </c>
      <c r="C27" s="1608"/>
      <c r="D27" s="1608"/>
      <c r="E27" s="1608"/>
      <c r="F27" s="1608"/>
      <c r="G27" s="1609"/>
      <c r="H27" s="1614"/>
      <c r="I27" s="1614"/>
      <c r="J27" s="1614"/>
      <c r="K27" s="1614"/>
      <c r="L27" s="1615"/>
      <c r="M27" s="1596"/>
      <c r="N27" s="1594"/>
      <c r="O27" s="1594"/>
      <c r="P27" s="1594"/>
      <c r="Q27" s="1594"/>
      <c r="R27" s="1595"/>
    </row>
    <row r="28" spans="1:18">
      <c r="A28" s="1645"/>
      <c r="B28" s="1608" t="s">
        <v>20472</v>
      </c>
      <c r="C28" s="1608"/>
      <c r="D28" s="1608"/>
      <c r="E28" s="1608"/>
      <c r="F28" s="1608"/>
      <c r="G28" s="1609"/>
      <c r="H28" s="1614"/>
      <c r="I28" s="1614"/>
      <c r="J28" s="1614"/>
      <c r="K28" s="1614"/>
      <c r="L28" s="1615"/>
      <c r="M28" s="1596"/>
      <c r="N28" s="1594"/>
      <c r="O28" s="1594"/>
      <c r="P28" s="1594"/>
      <c r="Q28" s="1594"/>
      <c r="R28" s="1595"/>
    </row>
    <row r="29" spans="1:18">
      <c r="A29" s="1645"/>
      <c r="B29" s="1608" t="s">
        <v>20473</v>
      </c>
      <c r="C29" s="1608"/>
      <c r="D29" s="1608"/>
      <c r="E29" s="1608"/>
      <c r="F29" s="1608"/>
      <c r="G29" s="1609"/>
      <c r="H29" s="1616">
        <f>IF(B22="PROFIL SIGMA+",12,H28)</f>
        <v>0</v>
      </c>
      <c r="I29" s="1616"/>
      <c r="J29" s="1616"/>
      <c r="K29" s="1616"/>
      <c r="L29" s="1617"/>
      <c r="M29" s="1596"/>
      <c r="N29" s="1594"/>
      <c r="O29" s="1594"/>
      <c r="P29" s="1594"/>
      <c r="Q29" s="1594"/>
      <c r="R29" s="1595"/>
    </row>
    <row r="30" spans="1:18">
      <c r="A30" s="1645"/>
      <c r="B30" s="1608" t="s">
        <v>27668</v>
      </c>
      <c r="C30" s="1608"/>
      <c r="D30" s="1608"/>
      <c r="E30" s="1608"/>
      <c r="F30" s="1608"/>
      <c r="G30" s="1609"/>
      <c r="H30" s="1614">
        <f>IF(B22="PROFIL SIGMA",IF(H25=200,32,IF(OR(H25=250,H25=300),45,50)),(IF(B22="PROFIL SIGMA+",IF(H25=200,32,50),0)))</f>
        <v>0</v>
      </c>
      <c r="I30" s="1614"/>
      <c r="J30" s="1614"/>
      <c r="K30" s="1614"/>
      <c r="L30" s="1615"/>
      <c r="M30" s="1596"/>
      <c r="N30" s="1594"/>
      <c r="O30" s="1594"/>
      <c r="P30" s="1594"/>
      <c r="Q30" s="1594"/>
      <c r="R30" s="1595"/>
    </row>
    <row r="31" spans="1:18">
      <c r="A31" s="1645"/>
      <c r="B31" s="1608" t="s">
        <v>27669</v>
      </c>
      <c r="C31" s="1608"/>
      <c r="D31" s="1608"/>
      <c r="E31" s="1608"/>
      <c r="F31" s="1608"/>
      <c r="G31" s="1609"/>
      <c r="H31" s="1614"/>
      <c r="I31" s="1614"/>
      <c r="J31" s="1614"/>
      <c r="K31" s="1614"/>
      <c r="L31" s="1615"/>
      <c r="M31" s="1596"/>
      <c r="N31" s="1594"/>
      <c r="O31" s="1594"/>
      <c r="P31" s="1594"/>
      <c r="Q31" s="1594"/>
      <c r="R31" s="1595"/>
    </row>
    <row r="32" spans="1:18">
      <c r="A32" s="1645"/>
      <c r="B32" s="1608" t="s">
        <v>27670</v>
      </c>
      <c r="C32" s="1608"/>
      <c r="D32" s="1608"/>
      <c r="E32" s="1608"/>
      <c r="F32" s="1608"/>
      <c r="G32" s="1609"/>
      <c r="H32" s="1614"/>
      <c r="I32" s="1614"/>
      <c r="J32" s="1614"/>
      <c r="K32" s="1614"/>
      <c r="L32" s="1615"/>
      <c r="M32" s="1596"/>
      <c r="N32" s="1594"/>
      <c r="O32" s="1594"/>
      <c r="P32" s="1594"/>
      <c r="Q32" s="1594"/>
      <c r="R32" s="1595"/>
    </row>
    <row r="33" spans="1:18" ht="18">
      <c r="A33" s="1645"/>
      <c r="B33" s="1626" t="s">
        <v>20474</v>
      </c>
      <c r="C33" s="1627"/>
      <c r="D33" s="1627"/>
      <c r="E33" s="1627"/>
      <c r="F33" s="1627"/>
      <c r="G33" s="1627"/>
      <c r="H33" s="1610">
        <f>prtfz(B22,H22,H24,H25,H26,H27,H28,H29,H30,H31,H32)</f>
        <v>0</v>
      </c>
      <c r="I33" s="1610"/>
      <c r="J33" s="1610"/>
      <c r="K33" s="1610"/>
      <c r="L33" s="1611"/>
      <c r="M33" s="1596"/>
      <c r="N33" s="1594"/>
      <c r="O33" s="1594"/>
      <c r="P33" s="1594"/>
      <c r="Q33" s="1594"/>
      <c r="R33" s="1595"/>
    </row>
    <row r="34" spans="1:18" ht="15" customHeight="1" thickBot="1">
      <c r="A34" s="1645"/>
      <c r="B34" s="1642" t="s">
        <v>20475</v>
      </c>
      <c r="C34" s="1642"/>
      <c r="D34" s="1642"/>
      <c r="E34" s="1642"/>
      <c r="F34" s="1642"/>
      <c r="G34" s="1643"/>
      <c r="H34" s="1633">
        <f>(M24*P24+M25*P25+M26*P26+M27*P27+M28*P28+M29*P29+M30*P30+M31*P31+M32*P32+M33*P33)/1000</f>
        <v>0</v>
      </c>
      <c r="I34" s="1633"/>
      <c r="J34" s="1633"/>
      <c r="K34" s="1633"/>
      <c r="L34" s="1634"/>
      <c r="M34" s="1607" t="s">
        <v>27723</v>
      </c>
      <c r="N34" s="1605"/>
      <c r="O34" s="1605"/>
      <c r="P34" s="1605"/>
      <c r="Q34" s="1605"/>
      <c r="R34" s="1606"/>
    </row>
    <row r="35" spans="1:18">
      <c r="A35" s="1645"/>
      <c r="B35" s="1659" t="s">
        <v>683</v>
      </c>
      <c r="C35" s="1660"/>
      <c r="D35" s="1660"/>
      <c r="E35" s="1660"/>
      <c r="F35" s="1660"/>
      <c r="G35" s="1660"/>
      <c r="H35" s="1660"/>
      <c r="I35" s="1660"/>
      <c r="J35" s="1660"/>
      <c r="K35" s="1660"/>
      <c r="L35" s="1660"/>
      <c r="M35" s="1631">
        <f>H33*H34</f>
        <v>0</v>
      </c>
      <c r="N35" s="1631"/>
      <c r="O35" s="1631"/>
      <c r="P35" s="1631"/>
      <c r="Q35" s="1631"/>
      <c r="R35" s="1632"/>
    </row>
    <row r="36" spans="1:18">
      <c r="A36" s="1645"/>
      <c r="B36" s="1666" t="s">
        <v>12230</v>
      </c>
      <c r="C36" s="1667"/>
      <c r="D36" s="1667"/>
      <c r="E36" s="1667"/>
      <c r="F36" s="1667"/>
      <c r="G36" s="1667"/>
      <c r="H36" s="1667"/>
      <c r="I36" s="1667"/>
      <c r="J36" s="1667"/>
      <c r="K36" s="1667"/>
      <c r="L36" s="1667"/>
      <c r="M36" s="1668">
        <f>M35*1.21</f>
        <v>0</v>
      </c>
      <c r="N36" s="1668"/>
      <c r="O36" s="1668"/>
      <c r="P36" s="1668"/>
      <c r="Q36" s="1668"/>
      <c r="R36" s="1669"/>
    </row>
    <row r="37" spans="1:18" ht="18" customHeight="1" thickBot="1">
      <c r="A37" s="1645"/>
      <c r="B37" s="1662" t="s">
        <v>2834</v>
      </c>
      <c r="C37" s="1663"/>
      <c r="D37" s="1663"/>
      <c r="E37" s="1663"/>
      <c r="F37" s="1663"/>
      <c r="G37" s="1663"/>
      <c r="H37" s="1663"/>
      <c r="I37" s="1663"/>
      <c r="J37" s="1663"/>
      <c r="K37" s="1661">
        <v>0</v>
      </c>
      <c r="L37" s="1661"/>
      <c r="M37" s="1664">
        <f>M36*(1-K37)</f>
        <v>0</v>
      </c>
      <c r="N37" s="1664"/>
      <c r="O37" s="1664"/>
      <c r="P37" s="1664"/>
      <c r="Q37" s="1664"/>
      <c r="R37" s="1665"/>
    </row>
    <row r="38" spans="1:18" ht="5.0999999999999996" customHeight="1" thickBot="1">
      <c r="A38" s="1645"/>
      <c r="B38" s="636"/>
      <c r="C38" s="637"/>
      <c r="D38" s="637"/>
      <c r="E38" s="637"/>
      <c r="F38" s="637"/>
      <c r="G38" s="637"/>
      <c r="H38" s="637"/>
      <c r="I38" s="637"/>
      <c r="J38" s="637"/>
      <c r="K38" s="637"/>
      <c r="L38" s="637"/>
      <c r="M38" s="1670"/>
      <c r="N38" s="1670"/>
      <c r="O38" s="1670"/>
      <c r="P38" s="1670"/>
      <c r="Q38" s="1670"/>
      <c r="R38" s="1671"/>
    </row>
    <row r="39" spans="1:18" ht="15" customHeight="1">
      <c r="A39" s="1645"/>
      <c r="B39" s="1647" t="s">
        <v>20478</v>
      </c>
      <c r="C39" s="1648"/>
      <c r="D39" s="1648"/>
      <c r="E39" s="1648"/>
      <c r="F39" s="1648"/>
      <c r="G39" s="1648"/>
      <c r="H39" s="1622" t="s">
        <v>20482</v>
      </c>
      <c r="I39" s="1622"/>
      <c r="J39" s="1622"/>
      <c r="K39" s="1622"/>
      <c r="L39" s="1623"/>
      <c r="M39" s="1651" t="s">
        <v>20467</v>
      </c>
      <c r="N39" s="1652"/>
      <c r="O39" s="1652"/>
      <c r="P39" s="1655" t="s">
        <v>2924</v>
      </c>
      <c r="Q39" s="1655"/>
      <c r="R39" s="1656"/>
    </row>
    <row r="40" spans="1:18" ht="15" customHeight="1">
      <c r="A40" s="1645"/>
      <c r="B40" s="1649"/>
      <c r="C40" s="1650"/>
      <c r="D40" s="1650"/>
      <c r="E40" s="1650"/>
      <c r="F40" s="1650"/>
      <c r="G40" s="1650"/>
      <c r="H40" s="1624"/>
      <c r="I40" s="1624"/>
      <c r="J40" s="1624"/>
      <c r="K40" s="1624"/>
      <c r="L40" s="1625"/>
      <c r="M40" s="1653"/>
      <c r="N40" s="1654"/>
      <c r="O40" s="1654"/>
      <c r="P40" s="1657"/>
      <c r="Q40" s="1657"/>
      <c r="R40" s="1658"/>
    </row>
    <row r="41" spans="1:18">
      <c r="A41" s="1645"/>
      <c r="B41" s="1608" t="s">
        <v>76</v>
      </c>
      <c r="C41" s="1608"/>
      <c r="D41" s="1608"/>
      <c r="E41" s="1608"/>
      <c r="F41" s="1608"/>
      <c r="G41" s="1609"/>
      <c r="H41" s="1612"/>
      <c r="I41" s="1612"/>
      <c r="J41" s="1612"/>
      <c r="K41" s="1612"/>
      <c r="L41" s="1613"/>
      <c r="M41" s="1596"/>
      <c r="N41" s="1594"/>
      <c r="O41" s="1594"/>
      <c r="P41" s="1594"/>
      <c r="Q41" s="1594"/>
      <c r="R41" s="1595"/>
    </row>
    <row r="42" spans="1:18">
      <c r="A42" s="1645"/>
      <c r="B42" s="1608" t="s">
        <v>20469</v>
      </c>
      <c r="C42" s="1608"/>
      <c r="D42" s="1608"/>
      <c r="E42" s="1608"/>
      <c r="F42" s="1608"/>
      <c r="G42" s="1609"/>
      <c r="H42" s="1628"/>
      <c r="I42" s="1629"/>
      <c r="J42" s="1629"/>
      <c r="K42" s="1629"/>
      <c r="L42" s="1630"/>
      <c r="M42" s="1596"/>
      <c r="N42" s="1594"/>
      <c r="O42" s="1594"/>
      <c r="P42" s="1594"/>
      <c r="Q42" s="1594"/>
      <c r="R42" s="1595"/>
    </row>
    <row r="43" spans="1:18">
      <c r="A43" s="1645"/>
      <c r="B43" s="1608" t="s">
        <v>20470</v>
      </c>
      <c r="C43" s="1608"/>
      <c r="D43" s="1608"/>
      <c r="E43" s="1608"/>
      <c r="F43" s="1608"/>
      <c r="G43" s="1609"/>
      <c r="H43" s="1614"/>
      <c r="I43" s="1614"/>
      <c r="J43" s="1614"/>
      <c r="K43" s="1614"/>
      <c r="L43" s="1615"/>
      <c r="M43" s="1596"/>
      <c r="N43" s="1594"/>
      <c r="O43" s="1594"/>
      <c r="P43" s="1594"/>
      <c r="Q43" s="1594"/>
      <c r="R43" s="1595"/>
    </row>
    <row r="44" spans="1:18" ht="14.25" customHeight="1">
      <c r="A44" s="1645"/>
      <c r="B44" s="1608" t="s">
        <v>20471</v>
      </c>
      <c r="C44" s="1608"/>
      <c r="D44" s="1608"/>
      <c r="E44" s="1608"/>
      <c r="F44" s="1608"/>
      <c r="G44" s="1609"/>
      <c r="H44" s="1614"/>
      <c r="I44" s="1614"/>
      <c r="J44" s="1614"/>
      <c r="K44" s="1614"/>
      <c r="L44" s="1615"/>
      <c r="M44" s="1596"/>
      <c r="N44" s="1594"/>
      <c r="O44" s="1594"/>
      <c r="P44" s="1594"/>
      <c r="Q44" s="1594"/>
      <c r="R44" s="1595"/>
    </row>
    <row r="45" spans="1:18">
      <c r="A45" s="1645"/>
      <c r="B45" s="1608" t="s">
        <v>20472</v>
      </c>
      <c r="C45" s="1608"/>
      <c r="D45" s="1608"/>
      <c r="E45" s="1608"/>
      <c r="F45" s="1608"/>
      <c r="G45" s="1609"/>
      <c r="H45" s="1614"/>
      <c r="I45" s="1614"/>
      <c r="J45" s="1614"/>
      <c r="K45" s="1614"/>
      <c r="L45" s="1615"/>
      <c r="M45" s="1596"/>
      <c r="N45" s="1594"/>
      <c r="O45" s="1594"/>
      <c r="P45" s="1594"/>
      <c r="Q45" s="1594"/>
      <c r="R45" s="1595"/>
    </row>
    <row r="46" spans="1:18">
      <c r="A46" s="1645"/>
      <c r="B46" s="1608" t="s">
        <v>20473</v>
      </c>
      <c r="C46" s="1608"/>
      <c r="D46" s="1608"/>
      <c r="E46" s="1608"/>
      <c r="F46" s="1608"/>
      <c r="G46" s="1609"/>
      <c r="H46" s="1635">
        <f>IF(B39="PROFIL SIGMA+",12,H45)</f>
        <v>0</v>
      </c>
      <c r="I46" s="1635"/>
      <c r="J46" s="1635"/>
      <c r="K46" s="1635"/>
      <c r="L46" s="1636"/>
      <c r="M46" s="1596"/>
      <c r="N46" s="1594"/>
      <c r="O46" s="1594"/>
      <c r="P46" s="1594"/>
      <c r="Q46" s="1594"/>
      <c r="R46" s="1595"/>
    </row>
    <row r="47" spans="1:18">
      <c r="A47" s="1645"/>
      <c r="B47" s="1608" t="s">
        <v>27668</v>
      </c>
      <c r="C47" s="1608"/>
      <c r="D47" s="1608"/>
      <c r="E47" s="1608"/>
      <c r="F47" s="1608"/>
      <c r="G47" s="1609"/>
      <c r="H47" s="1614">
        <f>IF(B39="PROFIL SIGMA",IF(H42=200,32,IF(OR(H42=250,H42=300),45,50)),(IF(B39="PROFIL SIGMA+",IF(H42=200,32,50),0)))</f>
        <v>0</v>
      </c>
      <c r="I47" s="1614"/>
      <c r="J47" s="1614"/>
      <c r="K47" s="1614"/>
      <c r="L47" s="1615"/>
      <c r="M47" s="1596"/>
      <c r="N47" s="1594"/>
      <c r="O47" s="1594"/>
      <c r="P47" s="1594"/>
      <c r="Q47" s="1594"/>
      <c r="R47" s="1595"/>
    </row>
    <row r="48" spans="1:18">
      <c r="A48" s="1645"/>
      <c r="B48" s="1608" t="s">
        <v>27669</v>
      </c>
      <c r="C48" s="1608"/>
      <c r="D48" s="1608"/>
      <c r="E48" s="1608"/>
      <c r="F48" s="1608"/>
      <c r="G48" s="1609"/>
      <c r="H48" s="1614"/>
      <c r="I48" s="1614"/>
      <c r="J48" s="1614"/>
      <c r="K48" s="1614"/>
      <c r="L48" s="1615"/>
      <c r="M48" s="1596"/>
      <c r="N48" s="1594"/>
      <c r="O48" s="1594"/>
      <c r="P48" s="1594"/>
      <c r="Q48" s="1594"/>
      <c r="R48" s="1595"/>
    </row>
    <row r="49" spans="1:18">
      <c r="A49" s="1645"/>
      <c r="B49" s="1608" t="s">
        <v>27670</v>
      </c>
      <c r="C49" s="1608"/>
      <c r="D49" s="1608"/>
      <c r="E49" s="1608"/>
      <c r="F49" s="1608"/>
      <c r="G49" s="1609"/>
      <c r="H49" s="1614"/>
      <c r="I49" s="1614"/>
      <c r="J49" s="1614"/>
      <c r="K49" s="1614"/>
      <c r="L49" s="1615"/>
      <c r="M49" s="1596"/>
      <c r="N49" s="1594"/>
      <c r="O49" s="1594"/>
      <c r="P49" s="1594"/>
      <c r="Q49" s="1594"/>
      <c r="R49" s="1595"/>
    </row>
    <row r="50" spans="1:18" ht="18">
      <c r="A50" s="1645"/>
      <c r="B50" s="1626" t="s">
        <v>20474</v>
      </c>
      <c r="C50" s="1627"/>
      <c r="D50" s="1627"/>
      <c r="E50" s="1627"/>
      <c r="F50" s="1627"/>
      <c r="G50" s="1627"/>
      <c r="H50" s="1610">
        <f>prtfz2(B39,H39,H41,H42,H43,H44,H45,H46,H47,H48,H49)</f>
        <v>0</v>
      </c>
      <c r="I50" s="1610"/>
      <c r="J50" s="1610"/>
      <c r="K50" s="1610"/>
      <c r="L50" s="1611"/>
      <c r="M50" s="1637"/>
      <c r="N50" s="1638"/>
      <c r="O50" s="1639"/>
      <c r="P50" s="1640"/>
      <c r="Q50" s="1638"/>
      <c r="R50" s="1641"/>
    </row>
    <row r="51" spans="1:18" ht="15" thickBot="1">
      <c r="A51" s="1645"/>
      <c r="B51" s="1642" t="s">
        <v>20475</v>
      </c>
      <c r="C51" s="1642"/>
      <c r="D51" s="1642"/>
      <c r="E51" s="1642"/>
      <c r="F51" s="1642"/>
      <c r="G51" s="1643"/>
      <c r="H51" s="1633">
        <f>(M41*P41+M42*P42+M43*P43+M44*P44+M45*P45+M46*P46+M47*P47+M48*P48+M49*P49+M50*P50)/1000</f>
        <v>0</v>
      </c>
      <c r="I51" s="1633"/>
      <c r="J51" s="1633"/>
      <c r="K51" s="1633"/>
      <c r="L51" s="1634"/>
      <c r="M51" s="1607" t="s">
        <v>27723</v>
      </c>
      <c r="N51" s="1605"/>
      <c r="O51" s="1605"/>
      <c r="P51" s="1605"/>
      <c r="Q51" s="1605"/>
      <c r="R51" s="1606"/>
    </row>
    <row r="52" spans="1:18">
      <c r="A52" s="1645"/>
      <c r="B52" s="1659" t="s">
        <v>683</v>
      </c>
      <c r="C52" s="1660"/>
      <c r="D52" s="1660"/>
      <c r="E52" s="1660"/>
      <c r="F52" s="1660"/>
      <c r="G52" s="1660"/>
      <c r="H52" s="1660"/>
      <c r="I52" s="1660"/>
      <c r="J52" s="1660"/>
      <c r="K52" s="1660"/>
      <c r="L52" s="1660"/>
      <c r="M52" s="1631">
        <f>H50*H51</f>
        <v>0</v>
      </c>
      <c r="N52" s="1631"/>
      <c r="O52" s="1631"/>
      <c r="P52" s="1631"/>
      <c r="Q52" s="1631"/>
      <c r="R52" s="1632"/>
    </row>
    <row r="53" spans="1:18">
      <c r="A53" s="1645"/>
      <c r="B53" s="1666" t="s">
        <v>12230</v>
      </c>
      <c r="C53" s="1667"/>
      <c r="D53" s="1667"/>
      <c r="E53" s="1667"/>
      <c r="F53" s="1667"/>
      <c r="G53" s="1667"/>
      <c r="H53" s="1667"/>
      <c r="I53" s="1667"/>
      <c r="J53" s="1667"/>
      <c r="K53" s="1667"/>
      <c r="L53" s="1667"/>
      <c r="M53" s="1668">
        <f>M52*1.21</f>
        <v>0</v>
      </c>
      <c r="N53" s="1668"/>
      <c r="O53" s="1668"/>
      <c r="P53" s="1668"/>
      <c r="Q53" s="1668"/>
      <c r="R53" s="1669"/>
    </row>
    <row r="54" spans="1:18" ht="18" customHeight="1" thickBot="1">
      <c r="A54" s="1646"/>
      <c r="B54" s="1662" t="s">
        <v>2834</v>
      </c>
      <c r="C54" s="1663"/>
      <c r="D54" s="1663"/>
      <c r="E54" s="1663"/>
      <c r="F54" s="1663"/>
      <c r="G54" s="1663"/>
      <c r="H54" s="1663"/>
      <c r="I54" s="1663"/>
      <c r="J54" s="1663"/>
      <c r="K54" s="1661">
        <v>0</v>
      </c>
      <c r="L54" s="1661"/>
      <c r="M54" s="1664">
        <f>M53*(1-K54)</f>
        <v>0</v>
      </c>
      <c r="N54" s="1664"/>
      <c r="O54" s="1664"/>
      <c r="P54" s="1664"/>
      <c r="Q54" s="1664"/>
      <c r="R54" s="1665"/>
    </row>
  </sheetData>
  <sheetProtection algorithmName="SHA-512" hashValue="J6i+sBWM+ji1En2X6FNY9+Gss8bm53fGEN3x1Nz6x4i4jCoV6JyKfIBocspsyhDY2YkdliTYBqY4qVsDGWbw9A==" saltValue="Z5BI19gxtIHGv3uAHs6uAw==" spinCount="100000" sheet="1" autoFilter="0"/>
  <mergeCells count="170">
    <mergeCell ref="A22:A54"/>
    <mergeCell ref="B39:G40"/>
    <mergeCell ref="H39:L40"/>
    <mergeCell ref="M39:O40"/>
    <mergeCell ref="P39:R40"/>
    <mergeCell ref="B41:G41"/>
    <mergeCell ref="H41:L41"/>
    <mergeCell ref="M41:O41"/>
    <mergeCell ref="P41:R41"/>
    <mergeCell ref="B34:G34"/>
    <mergeCell ref="B35:L35"/>
    <mergeCell ref="K37:L37"/>
    <mergeCell ref="B37:J37"/>
    <mergeCell ref="M54:R54"/>
    <mergeCell ref="B54:J54"/>
    <mergeCell ref="K54:L54"/>
    <mergeCell ref="B36:L36"/>
    <mergeCell ref="M36:R36"/>
    <mergeCell ref="M37:R37"/>
    <mergeCell ref="M38:R38"/>
    <mergeCell ref="M53:R53"/>
    <mergeCell ref="B52:L52"/>
    <mergeCell ref="M52:R52"/>
    <mergeCell ref="B53:L53"/>
    <mergeCell ref="B50:G50"/>
    <mergeCell ref="H50:L50"/>
    <mergeCell ref="M50:O50"/>
    <mergeCell ref="P50:R50"/>
    <mergeCell ref="B51:G51"/>
    <mergeCell ref="H51:L51"/>
    <mergeCell ref="M51:O51"/>
    <mergeCell ref="P51:R51"/>
    <mergeCell ref="B48:G48"/>
    <mergeCell ref="H48:L48"/>
    <mergeCell ref="M48:O48"/>
    <mergeCell ref="P48:R48"/>
    <mergeCell ref="B49:G49"/>
    <mergeCell ref="H49:L49"/>
    <mergeCell ref="M49:O49"/>
    <mergeCell ref="P49:R49"/>
    <mergeCell ref="B46:G46"/>
    <mergeCell ref="H46:L46"/>
    <mergeCell ref="M46:O46"/>
    <mergeCell ref="P46:R46"/>
    <mergeCell ref="B47:G47"/>
    <mergeCell ref="H47:L47"/>
    <mergeCell ref="M47:O47"/>
    <mergeCell ref="P47:R47"/>
    <mergeCell ref="B44:G44"/>
    <mergeCell ref="H44:L44"/>
    <mergeCell ref="M44:O44"/>
    <mergeCell ref="P44:R44"/>
    <mergeCell ref="B45:G45"/>
    <mergeCell ref="H45:L45"/>
    <mergeCell ref="M45:O45"/>
    <mergeCell ref="P45:R45"/>
    <mergeCell ref="B42:G42"/>
    <mergeCell ref="H25:L25"/>
    <mergeCell ref="M42:O42"/>
    <mergeCell ref="P42:R42"/>
    <mergeCell ref="B43:G43"/>
    <mergeCell ref="H43:L43"/>
    <mergeCell ref="M43:O43"/>
    <mergeCell ref="P43:R43"/>
    <mergeCell ref="H42:L42"/>
    <mergeCell ref="P32:R32"/>
    <mergeCell ref="P33:R33"/>
    <mergeCell ref="M35:R35"/>
    <mergeCell ref="H30:L30"/>
    <mergeCell ref="H31:L31"/>
    <mergeCell ref="H34:L34"/>
    <mergeCell ref="M31:O31"/>
    <mergeCell ref="M30:O30"/>
    <mergeCell ref="B32:G32"/>
    <mergeCell ref="B31:G31"/>
    <mergeCell ref="H32:L32"/>
    <mergeCell ref="M22:O23"/>
    <mergeCell ref="P22:R23"/>
    <mergeCell ref="P30:R30"/>
    <mergeCell ref="P31:R31"/>
    <mergeCell ref="P34:R34"/>
    <mergeCell ref="M34:O34"/>
    <mergeCell ref="M32:O32"/>
    <mergeCell ref="B28:G28"/>
    <mergeCell ref="B29:G29"/>
    <mergeCell ref="B30:G30"/>
    <mergeCell ref="H33:L33"/>
    <mergeCell ref="H24:L24"/>
    <mergeCell ref="H26:L26"/>
    <mergeCell ref="H27:L27"/>
    <mergeCell ref="H28:L28"/>
    <mergeCell ref="H29:L29"/>
    <mergeCell ref="M33:O33"/>
    <mergeCell ref="B22:G23"/>
    <mergeCell ref="H22:L23"/>
    <mergeCell ref="B33:G33"/>
    <mergeCell ref="B24:G24"/>
    <mergeCell ref="B25:G25"/>
    <mergeCell ref="B26:G26"/>
    <mergeCell ref="B27:G27"/>
    <mergeCell ref="P24:R24"/>
    <mergeCell ref="P25:R25"/>
    <mergeCell ref="P26:R26"/>
    <mergeCell ref="P27:R27"/>
    <mergeCell ref="P28:R28"/>
    <mergeCell ref="P29:R29"/>
    <mergeCell ref="M24:O24"/>
    <mergeCell ref="M25:O25"/>
    <mergeCell ref="M26:O26"/>
    <mergeCell ref="M29:O29"/>
    <mergeCell ref="M27:O27"/>
    <mergeCell ref="M28:O28"/>
    <mergeCell ref="A19:A21"/>
    <mergeCell ref="B19:D19"/>
    <mergeCell ref="E19:R19"/>
    <mergeCell ref="B20:D20"/>
    <mergeCell ref="A1:A18"/>
    <mergeCell ref="B1:R1"/>
    <mergeCell ref="B2:I2"/>
    <mergeCell ref="J2:R2"/>
    <mergeCell ref="B3:D3"/>
    <mergeCell ref="E3:I3"/>
    <mergeCell ref="J3:N3"/>
    <mergeCell ref="O3:R3"/>
    <mergeCell ref="B14:D14"/>
    <mergeCell ref="E14:I14"/>
    <mergeCell ref="J14:N14"/>
    <mergeCell ref="O14:R14"/>
    <mergeCell ref="E4:I4"/>
    <mergeCell ref="J4:N4"/>
    <mergeCell ref="O4:R4"/>
    <mergeCell ref="B5:D5"/>
    <mergeCell ref="E5:I5"/>
    <mergeCell ref="J5:N5"/>
    <mergeCell ref="O5:R5"/>
    <mergeCell ref="B4:D4"/>
    <mergeCell ref="B21:R21"/>
    <mergeCell ref="B6:D6"/>
    <mergeCell ref="E6:I6"/>
    <mergeCell ref="J6:N6"/>
    <mergeCell ref="O6:R6"/>
    <mergeCell ref="B7:I7"/>
    <mergeCell ref="J7:N7"/>
    <mergeCell ref="O7:R7"/>
    <mergeCell ref="J16:N16"/>
    <mergeCell ref="O16:R16"/>
    <mergeCell ref="J11:N11"/>
    <mergeCell ref="O11:R11"/>
    <mergeCell ref="B13:D13"/>
    <mergeCell ref="E13:I13"/>
    <mergeCell ref="J13:N13"/>
    <mergeCell ref="O13:R13"/>
    <mergeCell ref="B8:D12"/>
    <mergeCell ref="E8:I12"/>
    <mergeCell ref="J8:N8"/>
    <mergeCell ref="O8:R8"/>
    <mergeCell ref="J9:N9"/>
    <mergeCell ref="O9:R9"/>
    <mergeCell ref="J10:N10"/>
    <mergeCell ref="O10:R10"/>
    <mergeCell ref="O17:R17"/>
    <mergeCell ref="J18:N18"/>
    <mergeCell ref="O18:R18"/>
    <mergeCell ref="J15:N15"/>
    <mergeCell ref="O15:R15"/>
    <mergeCell ref="J12:N12"/>
    <mergeCell ref="O12:R12"/>
    <mergeCell ref="E20:R20"/>
    <mergeCell ref="B15:I18"/>
    <mergeCell ref="J17:N17"/>
  </mergeCells>
  <conditionalFormatting sqref="H25:L29">
    <cfRule type="expression" dxfId="15" priority="26">
      <formula>$B$22="PROFIL C"</formula>
    </cfRule>
    <cfRule type="expression" dxfId="14" priority="27">
      <formula>$B$22="PROFIL Z"</formula>
    </cfRule>
  </conditionalFormatting>
  <conditionalFormatting sqref="H25:L27">
    <cfRule type="expression" dxfId="13" priority="22">
      <formula>$B$22="PROFIL U"</formula>
    </cfRule>
    <cfRule type="expression" dxfId="12" priority="25">
      <formula>$B$22="PROFIL C+"</formula>
    </cfRule>
  </conditionalFormatting>
  <conditionalFormatting sqref="H25:L30">
    <cfRule type="expression" dxfId="11" priority="24">
      <formula>$B$22="PROFIL SIGMA"</formula>
    </cfRule>
  </conditionalFormatting>
  <conditionalFormatting sqref="H25:L27 H30">
    <cfRule type="expression" dxfId="10" priority="23">
      <formula>$B$22="PROFIL SIGMA+"</formula>
    </cfRule>
  </conditionalFormatting>
  <conditionalFormatting sqref="H31:L32">
    <cfRule type="expression" dxfId="9" priority="21">
      <formula>$B$22="PROFIL L"</formula>
    </cfRule>
  </conditionalFormatting>
  <conditionalFormatting sqref="H42:L46">
    <cfRule type="expression" dxfId="8" priority="6">
      <formula>$B$39="PROFIL C"</formula>
    </cfRule>
    <cfRule type="expression" dxfId="7" priority="7">
      <formula>$B$39="PROFIL Z"</formula>
    </cfRule>
  </conditionalFormatting>
  <conditionalFormatting sqref="H42:L44">
    <cfRule type="expression" dxfId="6" priority="2">
      <formula>$B$39="PROFIL U"</formula>
    </cfRule>
    <cfRule type="expression" dxfId="5" priority="5">
      <formula>$B$39="PROFIL C+"</formula>
    </cfRule>
  </conditionalFormatting>
  <conditionalFormatting sqref="H42:L47">
    <cfRule type="expression" dxfId="4" priority="4">
      <formula>$B$39="PROFIL SIGMA"</formula>
    </cfRule>
  </conditionalFormatting>
  <conditionalFormatting sqref="H42:L44 H47">
    <cfRule type="expression" dxfId="3" priority="3">
      <formula>$B$39="PROFIL SIGMA+"</formula>
    </cfRule>
  </conditionalFormatting>
  <conditionalFormatting sqref="H48:L49">
    <cfRule type="expression" dxfId="2" priority="1">
      <formula>$B$39="PROFIL L"</formula>
    </cfRule>
  </conditionalFormatting>
  <dataValidations count="11">
    <dataValidation showInputMessage="1" showErrorMessage="1" sqref="O12:R12"/>
    <dataValidation type="list" allowBlank="1" showInputMessage="1" showErrorMessage="1" sqref="H25:L25">
      <formula1>nv_OptiuniProfil</formula1>
    </dataValidation>
    <dataValidation type="list" allowBlank="1" showInputMessage="1" showErrorMessage="1" sqref="H26:L26">
      <formula1>nv_A</formula1>
    </dataValidation>
    <dataValidation type="list" allowBlank="1" showInputMessage="1" showErrorMessage="1" sqref="H27:L27">
      <formula1>nv_B</formula1>
    </dataValidation>
    <dataValidation type="list" allowBlank="1" showInputMessage="1" showErrorMessage="1" sqref="H28:L28">
      <formula1>nv_C1</formula1>
    </dataValidation>
    <dataValidation type="list" allowBlank="1" showInputMessage="1" showErrorMessage="1" sqref="H32:L32">
      <formula1>Lista_H32</formula1>
    </dataValidation>
    <dataValidation type="list" allowBlank="1" showInputMessage="1" showErrorMessage="1" sqref="H42:L42">
      <formula1>nv_OptiuniProfil2</formula1>
    </dataValidation>
    <dataValidation type="list" allowBlank="1" showInputMessage="1" showErrorMessage="1" sqref="H43:L43">
      <formula1>nv_A2</formula1>
    </dataValidation>
    <dataValidation type="list" allowBlank="1" showInputMessage="1" showErrorMessage="1" sqref="H44:L44">
      <formula1>nv_B2</formula1>
    </dataValidation>
    <dataValidation type="list" allowBlank="1" showInputMessage="1" showErrorMessage="1" sqref="H45:L45">
      <formula1>nv_C12</formula1>
    </dataValidation>
    <dataValidation type="list" allowBlank="1" showInputMessage="1" showErrorMessage="1" sqref="H49:L49">
      <formula1>Lista_H49</formula1>
    </dataValidation>
  </dataValidations>
  <pageMargins left="0.45" right="0.2" top="0.25" bottom="0.25" header="0.05" footer="0.05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905" r:id="rId4" name="Button 17">
              <controlPr defaultSize="0" print="0" autoFill="0" autoPict="0" macro="[0]!Sheet9.Button17_Click">
                <anchor moveWithCells="1" sizeWithCells="1">
                  <from>
                    <xdr:col>1</xdr:col>
                    <xdr:colOff>30480</xdr:colOff>
                    <xdr:row>14</xdr:row>
                    <xdr:rowOff>60960</xdr:rowOff>
                  </from>
                  <to>
                    <xdr:col>8</xdr:col>
                    <xdr:colOff>251460</xdr:colOff>
                    <xdr:row>17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>
          <x14:formula1>
            <xm:f>MESAJE!$B$1:$B$5</xm:f>
          </x14:formula1>
          <xm:sqref>E19:R19</xm:sqref>
        </x14:dataValidation>
        <x14:dataValidation type="list" showInputMessage="1" showErrorMessage="1">
          <x14:formula1>
            <xm:f>'Date Client'!$A$10:$A$28</xm:f>
          </x14:formula1>
          <xm:sqref>O11:R11</xm:sqref>
        </x14:dataValidation>
        <x14:dataValidation type="list" allowBlank="1" showInputMessage="1" showErrorMessage="1">
          <x14:formula1>
            <xm:f>'AUX1'!$DU$1:$DU$8</xm:f>
          </x14:formula1>
          <xm:sqref>B39:G40 B22:G23</xm:sqref>
        </x14:dataValidation>
        <x14:dataValidation type="list" allowBlank="1" showInputMessage="1" showErrorMessage="1">
          <x14:formula1>
            <xm:f>'AUX1'!$DX$1:$DX$6</xm:f>
          </x14:formula1>
          <xm:sqref>H24:L24 H41:L41</xm:sqref>
        </x14:dataValidation>
        <x14:dataValidation type="list" allowBlank="1" showInputMessage="1" showErrorMessage="1">
          <x14:formula1>
            <xm:f>'AUX1'!$DZ$1:$DZ$3</xm:f>
          </x14:formula1>
          <xm:sqref>H22:L23 H39:L40</xm:sqref>
        </x14:dataValidation>
        <x14:dataValidation type="list" allowBlank="1" showInputMessage="1" showErrorMessage="1">
          <x14:formula1>
            <xm:f>IF($B$22="PROFIL L", MATRICE!$AD$1:$AK$1, EmptyRef)</xm:f>
          </x14:formula1>
          <xm:sqref>H31:L31</xm:sqref>
        </x14:dataValidation>
        <x14:dataValidation type="list" allowBlank="1" showInputMessage="1" showErrorMessage="1">
          <x14:formula1>
            <xm:f>IF($B$39="PROFIL L", MATRICE!$AD$1:$AK$1, EmptyRef)</xm:f>
          </x14:formula1>
          <xm:sqref>H48:L48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I176"/>
  <sheetViews>
    <sheetView topLeftCell="DV1" workbookViewId="0">
      <selection activeCell="EA26" sqref="EA26"/>
    </sheetView>
  </sheetViews>
  <sheetFormatPr defaultRowHeight="14.4"/>
  <cols>
    <col min="1" max="1" width="23.44140625" bestFit="1" customWidth="1"/>
    <col min="4" max="4" width="13.44140625" customWidth="1"/>
    <col min="5" max="5" width="50.5546875" customWidth="1"/>
    <col min="6" max="6" width="38.109375" bestFit="1" customWidth="1"/>
    <col min="7" max="8" width="38.109375" customWidth="1"/>
    <col min="9" max="9" width="31.109375" style="2" customWidth="1"/>
    <col min="10" max="10" width="14.44140625" style="2" bestFit="1" customWidth="1"/>
    <col min="11" max="11" width="11.88671875" style="2" bestFit="1" customWidth="1"/>
    <col min="12" max="12" width="12.109375" style="2" bestFit="1" customWidth="1"/>
    <col min="13" max="13" width="14" style="2" customWidth="1"/>
    <col min="14" max="14" width="14.44140625" style="2" bestFit="1" customWidth="1"/>
    <col min="15" max="15" width="22.5546875" style="2" customWidth="1"/>
    <col min="16" max="16" width="16.88671875" style="2" customWidth="1"/>
    <col min="17" max="17" width="12.44140625" style="2" bestFit="1" customWidth="1"/>
    <col min="18" max="18" width="21.109375" customWidth="1"/>
    <col min="19" max="19" width="32.5546875" bestFit="1" customWidth="1"/>
    <col min="20" max="20" width="4.109375" customWidth="1"/>
    <col min="21" max="21" width="27.44140625" bestFit="1" customWidth="1"/>
    <col min="22" max="22" width="6.5546875" customWidth="1"/>
    <col min="23" max="23" width="30.88671875" bestFit="1" customWidth="1"/>
    <col min="24" max="24" width="5" customWidth="1"/>
    <col min="25" max="25" width="32.44140625" bestFit="1" customWidth="1"/>
    <col min="26" max="26" width="5.5546875" customWidth="1"/>
    <col min="27" max="27" width="32.44140625" bestFit="1" customWidth="1"/>
    <col min="29" max="29" width="19.44140625" bestFit="1" customWidth="1"/>
    <col min="31" max="31" width="33" bestFit="1" customWidth="1"/>
    <col min="33" max="33" width="33.44140625" bestFit="1" customWidth="1"/>
    <col min="35" max="35" width="25.5546875" bestFit="1" customWidth="1"/>
    <col min="37" max="37" width="22.5546875" bestFit="1" customWidth="1"/>
    <col min="39" max="39" width="31.88671875" bestFit="1" customWidth="1"/>
    <col min="41" max="41" width="32.44140625" bestFit="1" customWidth="1"/>
    <col min="43" max="43" width="32.5546875" bestFit="1" customWidth="1"/>
    <col min="45" max="45" width="29.5546875" customWidth="1"/>
    <col min="47" max="47" width="30.88671875" bestFit="1" customWidth="1"/>
    <col min="49" max="49" width="35" bestFit="1" customWidth="1"/>
    <col min="51" max="51" width="28.44140625" bestFit="1" customWidth="1"/>
    <col min="52" max="52" width="23.88671875" bestFit="1" customWidth="1"/>
    <col min="55" max="55" width="32.5546875" bestFit="1" customWidth="1"/>
    <col min="57" max="57" width="30.109375" bestFit="1" customWidth="1"/>
    <col min="59" max="59" width="28.44140625" bestFit="1" customWidth="1"/>
    <col min="60" max="60" width="30.109375" bestFit="1" customWidth="1"/>
    <col min="61" max="64" width="31.109375" bestFit="1" customWidth="1"/>
    <col min="65" max="65" width="16.5546875" bestFit="1" customWidth="1"/>
    <col min="66" max="66" width="31.5546875" bestFit="1" customWidth="1"/>
    <col min="67" max="67" width="35.5546875" customWidth="1"/>
    <col min="68" max="68" width="31.88671875" bestFit="1" customWidth="1"/>
    <col min="69" max="71" width="46.109375" customWidth="1"/>
    <col min="73" max="73" width="30.88671875" bestFit="1" customWidth="1"/>
    <col min="75" max="75" width="30.5546875" bestFit="1" customWidth="1"/>
    <col min="77" max="77" width="26.88671875" bestFit="1" customWidth="1"/>
    <col min="79" max="79" width="32.5546875" bestFit="1" customWidth="1"/>
    <col min="81" max="81" width="31" bestFit="1" customWidth="1"/>
    <col min="83" max="83" width="13.109375" bestFit="1" customWidth="1"/>
    <col min="89" max="89" width="9.109375" style="2"/>
    <col min="90" max="90" width="46.109375" customWidth="1"/>
    <col min="91" max="91" width="19.44140625" bestFit="1" customWidth="1"/>
    <col min="93" max="93" width="30.44140625" bestFit="1" customWidth="1"/>
    <col min="95" max="95" width="34" bestFit="1" customWidth="1"/>
    <col min="97" max="97" width="13.5546875" customWidth="1"/>
    <col min="101" max="101" width="37.109375" bestFit="1" customWidth="1"/>
    <col min="103" max="103" width="40.88671875" bestFit="1" customWidth="1"/>
    <col min="104" max="104" width="28.5546875" customWidth="1"/>
    <col min="107" max="107" width="33.5546875" bestFit="1" customWidth="1"/>
    <col min="113" max="113" width="29.88671875" customWidth="1"/>
    <col min="116" max="116" width="30.5546875" bestFit="1" customWidth="1"/>
    <col min="118" max="118" width="38.5546875" bestFit="1" customWidth="1"/>
    <col min="120" max="120" width="39.44140625" customWidth="1"/>
    <col min="122" max="122" width="11.109375" customWidth="1"/>
    <col min="128" max="128" width="19.5546875" bestFit="1" customWidth="1"/>
  </cols>
  <sheetData>
    <row r="1" spans="1:139" ht="15" customHeight="1">
      <c r="A1" s="55" t="s">
        <v>379</v>
      </c>
      <c r="B1" s="55"/>
      <c r="C1" s="55"/>
      <c r="D1" s="55"/>
      <c r="E1" s="145" t="str">
        <f>TRIM(model(E2))</f>
        <v>0 35</v>
      </c>
      <c r="F1" s="60" t="s">
        <v>393</v>
      </c>
      <c r="G1" s="60"/>
      <c r="H1" s="60"/>
      <c r="I1" s="61" t="s">
        <v>394</v>
      </c>
      <c r="J1" s="61" t="s">
        <v>396</v>
      </c>
      <c r="K1" s="61" t="s">
        <v>397</v>
      </c>
      <c r="L1" s="61" t="s">
        <v>398</v>
      </c>
      <c r="M1" s="61" t="s">
        <v>399</v>
      </c>
      <c r="N1" s="61" t="s">
        <v>400</v>
      </c>
      <c r="O1" s="61" t="s">
        <v>2918</v>
      </c>
      <c r="P1" s="61" t="s">
        <v>2919</v>
      </c>
      <c r="Q1" s="61" t="s">
        <v>2968</v>
      </c>
      <c r="R1" s="61" t="s">
        <v>2718</v>
      </c>
      <c r="S1" s="61" t="s">
        <v>403</v>
      </c>
      <c r="U1" s="61" t="s">
        <v>411</v>
      </c>
      <c r="W1" s="60" t="s">
        <v>417</v>
      </c>
      <c r="Y1" s="65" t="s">
        <v>425</v>
      </c>
      <c r="AA1" s="65" t="s">
        <v>428</v>
      </c>
      <c r="AC1" s="65" t="s">
        <v>459</v>
      </c>
      <c r="AE1" s="65" t="s">
        <v>466</v>
      </c>
      <c r="AG1" s="65" t="s">
        <v>467</v>
      </c>
      <c r="AI1" s="65" t="s">
        <v>468</v>
      </c>
      <c r="AK1" t="s">
        <v>477</v>
      </c>
      <c r="AM1" s="65" t="s">
        <v>475</v>
      </c>
      <c r="AO1" s="65" t="s">
        <v>476</v>
      </c>
      <c r="AQ1" s="65" t="s">
        <v>483</v>
      </c>
      <c r="AS1" s="65" t="s">
        <v>487</v>
      </c>
      <c r="AU1" s="65" t="s">
        <v>496</v>
      </c>
      <c r="AW1" s="65" t="s">
        <v>497</v>
      </c>
      <c r="AY1" s="65" t="s">
        <v>505</v>
      </c>
      <c r="AZ1" s="132" t="s">
        <v>519</v>
      </c>
      <c r="BA1" s="130"/>
      <c r="BB1" s="130"/>
      <c r="BE1" t="s">
        <v>574</v>
      </c>
      <c r="BG1" t="s">
        <v>2745</v>
      </c>
      <c r="BN1" t="s">
        <v>542</v>
      </c>
      <c r="BO1" t="s">
        <v>541</v>
      </c>
      <c r="BP1" t="s">
        <v>2899</v>
      </c>
      <c r="BQ1" t="s">
        <v>2899</v>
      </c>
      <c r="BR1" t="s">
        <v>2899</v>
      </c>
      <c r="BS1" t="s">
        <v>2899</v>
      </c>
      <c r="BU1" t="s">
        <v>532</v>
      </c>
      <c r="BW1" t="s">
        <v>534</v>
      </c>
      <c r="BY1" t="s">
        <v>556</v>
      </c>
      <c r="CA1" t="s">
        <v>573</v>
      </c>
      <c r="CC1" t="s">
        <v>576</v>
      </c>
      <c r="CE1" t="s">
        <v>2769</v>
      </c>
      <c r="CG1" s="1">
        <v>0.25</v>
      </c>
      <c r="CI1" t="s">
        <v>46</v>
      </c>
      <c r="CJ1" t="s">
        <v>401</v>
      </c>
      <c r="CK1" s="2">
        <v>3011</v>
      </c>
      <c r="CL1" t="s">
        <v>2810</v>
      </c>
      <c r="CM1" t="s">
        <v>578</v>
      </c>
      <c r="CO1" t="s">
        <v>2750</v>
      </c>
      <c r="CQ1" s="60" t="s">
        <v>650</v>
      </c>
      <c r="CS1" t="s">
        <v>2724</v>
      </c>
      <c r="DI1" t="s">
        <v>541</v>
      </c>
      <c r="DL1" t="s">
        <v>3775</v>
      </c>
      <c r="DN1" t="s">
        <v>550</v>
      </c>
      <c r="DP1" t="s">
        <v>3778</v>
      </c>
      <c r="DR1" t="s">
        <v>538</v>
      </c>
      <c r="DU1" t="s">
        <v>20478</v>
      </c>
      <c r="DX1" t="s">
        <v>20479</v>
      </c>
      <c r="DZ1" t="s">
        <v>20482</v>
      </c>
      <c r="ED1" t="s">
        <v>27800</v>
      </c>
      <c r="EI1" t="s">
        <v>27825</v>
      </c>
    </row>
    <row r="2" spans="1:139" ht="16.5" customHeight="1">
      <c r="A2" s="55" t="s">
        <v>375</v>
      </c>
      <c r="B2" s="55" t="s">
        <v>376</v>
      </c>
      <c r="C2" s="55" t="s">
        <v>377</v>
      </c>
      <c r="D2" s="55" t="s">
        <v>378</v>
      </c>
      <c r="E2" s="145" t="str">
        <f>AUX!B23</f>
        <v>0 35</v>
      </c>
      <c r="F2" s="605" t="s">
        <v>12262</v>
      </c>
      <c r="G2" s="138"/>
      <c r="H2" s="2" t="s">
        <v>144</v>
      </c>
      <c r="I2" s="2" t="s">
        <v>144</v>
      </c>
      <c r="J2" s="2">
        <v>3000</v>
      </c>
      <c r="K2" s="2">
        <v>3005</v>
      </c>
      <c r="L2" s="2">
        <v>3005</v>
      </c>
      <c r="M2" s="2">
        <v>8003</v>
      </c>
      <c r="N2" s="2" t="s">
        <v>401</v>
      </c>
      <c r="O2" s="2">
        <v>3005</v>
      </c>
      <c r="P2" s="2">
        <v>7016</v>
      </c>
      <c r="Q2" s="2" t="s">
        <v>2963</v>
      </c>
      <c r="R2" t="s">
        <v>2719</v>
      </c>
      <c r="S2" t="s">
        <v>404</v>
      </c>
      <c r="U2" t="s">
        <v>409</v>
      </c>
      <c r="W2" t="s">
        <v>413</v>
      </c>
      <c r="Y2" t="s">
        <v>422</v>
      </c>
      <c r="AA2" t="s">
        <v>426</v>
      </c>
      <c r="AC2" t="s">
        <v>454</v>
      </c>
      <c r="AE2" t="s">
        <v>460</v>
      </c>
      <c r="AG2" t="s">
        <v>464</v>
      </c>
      <c r="AI2" t="s">
        <v>469</v>
      </c>
      <c r="AK2" t="s">
        <v>429</v>
      </c>
      <c r="AM2" t="s">
        <v>470</v>
      </c>
      <c r="AO2" t="s">
        <v>472</v>
      </c>
      <c r="AQ2" t="s">
        <v>480</v>
      </c>
      <c r="AS2" t="s">
        <v>484</v>
      </c>
      <c r="AU2" t="s">
        <v>488</v>
      </c>
      <c r="AW2" t="s">
        <v>491</v>
      </c>
      <c r="AY2" t="s">
        <v>502</v>
      </c>
      <c r="AZ2" s="131" t="s">
        <v>2721</v>
      </c>
      <c r="BA2" s="130"/>
      <c r="BB2" s="130"/>
      <c r="BC2" t="s">
        <v>504</v>
      </c>
      <c r="BE2" t="s">
        <v>514</v>
      </c>
      <c r="BG2" t="s">
        <v>558</v>
      </c>
      <c r="BH2" t="s">
        <v>527</v>
      </c>
      <c r="BI2" t="s">
        <v>528</v>
      </c>
      <c r="BJ2" t="s">
        <v>529</v>
      </c>
      <c r="BK2" t="s">
        <v>530</v>
      </c>
      <c r="BL2" t="s">
        <v>531</v>
      </c>
      <c r="BM2" t="s">
        <v>520</v>
      </c>
      <c r="BN2" t="s">
        <v>543</v>
      </c>
      <c r="BO2" t="s">
        <v>544</v>
      </c>
      <c r="BP2" t="s">
        <v>551</v>
      </c>
      <c r="BQ2" t="s">
        <v>552</v>
      </c>
      <c r="BR2" t="s">
        <v>553</v>
      </c>
      <c r="BS2" t="s">
        <v>554</v>
      </c>
      <c r="BU2" t="s">
        <v>533</v>
      </c>
      <c r="BW2" t="s">
        <v>535</v>
      </c>
      <c r="BY2" t="s">
        <v>555</v>
      </c>
      <c r="CC2" t="s">
        <v>575</v>
      </c>
      <c r="CE2" t="s">
        <v>19</v>
      </c>
      <c r="CG2" s="1">
        <v>0.3</v>
      </c>
      <c r="CI2" t="s">
        <v>144</v>
      </c>
      <c r="CK2" s="2">
        <v>7024</v>
      </c>
      <c r="CL2" t="s">
        <v>2811</v>
      </c>
      <c r="CM2" t="s">
        <v>579</v>
      </c>
      <c r="CO2" t="s">
        <v>2737</v>
      </c>
      <c r="CQ2" t="s">
        <v>50</v>
      </c>
      <c r="CW2" t="s">
        <v>2814</v>
      </c>
      <c r="CY2" t="s">
        <v>2747</v>
      </c>
      <c r="CZ2" t="s">
        <v>498</v>
      </c>
      <c r="DC2" s="133" t="s">
        <v>412</v>
      </c>
      <c r="DD2" s="134" t="s">
        <v>2244</v>
      </c>
      <c r="DE2" s="135"/>
      <c r="DI2" t="s">
        <v>2783</v>
      </c>
      <c r="DL2" t="s">
        <v>3776</v>
      </c>
      <c r="DN2" t="s">
        <v>2920</v>
      </c>
      <c r="DP2" t="s">
        <v>3779</v>
      </c>
      <c r="DR2" t="s">
        <v>10638</v>
      </c>
      <c r="DU2" t="s">
        <v>20476</v>
      </c>
      <c r="DX2" s="1">
        <v>1.5</v>
      </c>
      <c r="DZ2" t="s">
        <v>20480</v>
      </c>
      <c r="ED2" t="s">
        <v>27801</v>
      </c>
      <c r="EI2" t="s">
        <v>27826</v>
      </c>
    </row>
    <row r="3" spans="1:139" ht="15.6">
      <c r="A3" s="142">
        <f>'FORMULAR COMANDA'!D27</f>
        <v>0</v>
      </c>
      <c r="B3" s="57">
        <f>'FORMULAR COMANDA'!E27</f>
        <v>0</v>
      </c>
      <c r="C3" s="56">
        <f>'FORMULAR COMANDA'!$P$24</f>
        <v>0</v>
      </c>
      <c r="D3" s="56">
        <f>A3*B3*C3</f>
        <v>0</v>
      </c>
      <c r="E3" s="145"/>
      <c r="F3" s="605" t="s">
        <v>12263</v>
      </c>
      <c r="G3" s="138"/>
      <c r="H3" s="2" t="s">
        <v>12</v>
      </c>
      <c r="I3" s="2" t="s">
        <v>12</v>
      </c>
      <c r="J3" s="2">
        <v>3005</v>
      </c>
      <c r="K3" s="2">
        <v>3009</v>
      </c>
      <c r="L3" s="2">
        <v>3011</v>
      </c>
      <c r="O3" s="2">
        <v>3009</v>
      </c>
      <c r="P3" s="2">
        <v>7024</v>
      </c>
      <c r="R3" t="s">
        <v>2720</v>
      </c>
      <c r="S3" t="s">
        <v>405</v>
      </c>
      <c r="U3" t="s">
        <v>410</v>
      </c>
      <c r="W3" t="s">
        <v>414</v>
      </c>
      <c r="Y3" t="s">
        <v>423</v>
      </c>
      <c r="AA3" t="s">
        <v>427</v>
      </c>
      <c r="AC3" t="s">
        <v>455</v>
      </c>
      <c r="AE3" t="s">
        <v>461</v>
      </c>
      <c r="AG3" t="s">
        <v>465</v>
      </c>
      <c r="AI3" t="s">
        <v>2770</v>
      </c>
      <c r="AK3" t="s">
        <v>430</v>
      </c>
      <c r="AM3" t="s">
        <v>471</v>
      </c>
      <c r="AO3" t="s">
        <v>474</v>
      </c>
      <c r="AQ3" t="s">
        <v>481</v>
      </c>
      <c r="AS3" t="s">
        <v>485</v>
      </c>
      <c r="AU3" t="s">
        <v>489</v>
      </c>
      <c r="AW3" t="s">
        <v>492</v>
      </c>
      <c r="AY3" t="s">
        <v>503</v>
      </c>
      <c r="AZ3" s="131" t="s">
        <v>2722</v>
      </c>
      <c r="BC3" s="66" t="s">
        <v>506</v>
      </c>
      <c r="BE3" t="s">
        <v>515</v>
      </c>
      <c r="BG3" t="s">
        <v>559</v>
      </c>
      <c r="BH3" t="s">
        <v>4175</v>
      </c>
      <c r="BI3" t="s">
        <v>523</v>
      </c>
      <c r="BJ3" t="s">
        <v>524</v>
      </c>
      <c r="BK3" t="s">
        <v>525</v>
      </c>
      <c r="BL3" t="s">
        <v>526</v>
      </c>
      <c r="BM3" t="s">
        <v>521</v>
      </c>
      <c r="BN3" t="s">
        <v>545</v>
      </c>
      <c r="BO3" t="s">
        <v>546</v>
      </c>
      <c r="BP3" t="s">
        <v>2725</v>
      </c>
      <c r="BQ3" t="s">
        <v>2728</v>
      </c>
      <c r="BR3" t="s">
        <v>2731</v>
      </c>
      <c r="BS3" t="s">
        <v>2734</v>
      </c>
      <c r="CG3" s="1">
        <v>0.35</v>
      </c>
      <c r="CI3" t="s">
        <v>12</v>
      </c>
      <c r="CK3" s="2">
        <v>8017</v>
      </c>
      <c r="CL3" t="s">
        <v>2812</v>
      </c>
      <c r="CO3" t="s">
        <v>2738</v>
      </c>
      <c r="CQ3" t="s">
        <v>51</v>
      </c>
      <c r="CW3" t="s">
        <v>2815</v>
      </c>
      <c r="CY3" t="s">
        <v>2748</v>
      </c>
      <c r="CZ3" t="s">
        <v>2753</v>
      </c>
      <c r="DC3" t="s">
        <v>494</v>
      </c>
      <c r="DD3" t="s">
        <v>495</v>
      </c>
      <c r="DI3" t="s">
        <v>2784</v>
      </c>
      <c r="DL3" t="s">
        <v>3777</v>
      </c>
      <c r="DN3" t="s">
        <v>2921</v>
      </c>
      <c r="DP3" t="s">
        <v>3780</v>
      </c>
      <c r="DU3" t="s">
        <v>20455</v>
      </c>
      <c r="DX3" s="1">
        <v>2</v>
      </c>
      <c r="DZ3" t="s">
        <v>20481</v>
      </c>
      <c r="ED3" t="s">
        <v>27802</v>
      </c>
      <c r="EI3" t="s">
        <v>27827</v>
      </c>
    </row>
    <row r="4" spans="1:139" ht="15.6">
      <c r="A4" s="142">
        <f>'FORMULAR COMANDA'!D28</f>
        <v>0</v>
      </c>
      <c r="B4" s="57">
        <f>'FORMULAR COMANDA'!E28</f>
        <v>0</v>
      </c>
      <c r="C4" s="56">
        <f>'FORMULAR COMANDA'!$P$24</f>
        <v>0</v>
      </c>
      <c r="D4" s="56">
        <f t="shared" ref="D4:D30" si="0">A4*B4*C4</f>
        <v>0</v>
      </c>
      <c r="E4" s="145" t="str">
        <f>TRIM(model(E5))</f>
        <v>0</v>
      </c>
      <c r="F4" s="605" t="s">
        <v>12264</v>
      </c>
      <c r="G4" s="138"/>
      <c r="H4" s="2" t="s">
        <v>222</v>
      </c>
      <c r="I4" s="2" t="s">
        <v>222</v>
      </c>
      <c r="J4" s="2">
        <v>3009</v>
      </c>
      <c r="K4" s="2">
        <v>6005</v>
      </c>
      <c r="L4" s="2">
        <v>6005</v>
      </c>
      <c r="O4" s="2">
        <v>3011</v>
      </c>
      <c r="P4" s="2">
        <v>8017</v>
      </c>
      <c r="R4" t="s">
        <v>8007</v>
      </c>
      <c r="S4" t="s">
        <v>406</v>
      </c>
      <c r="U4" t="s">
        <v>486</v>
      </c>
      <c r="W4" t="s">
        <v>415</v>
      </c>
      <c r="Y4" t="s">
        <v>424</v>
      </c>
      <c r="AA4" t="s">
        <v>420</v>
      </c>
      <c r="AC4" t="s">
        <v>456</v>
      </c>
      <c r="AE4" t="s">
        <v>462</v>
      </c>
      <c r="AG4" t="s">
        <v>463</v>
      </c>
      <c r="AI4" t="s">
        <v>3772</v>
      </c>
      <c r="AK4" t="s">
        <v>431</v>
      </c>
      <c r="AM4" t="s">
        <v>473</v>
      </c>
      <c r="AQ4" t="s">
        <v>482</v>
      </c>
      <c r="AS4" t="s">
        <v>486</v>
      </c>
      <c r="AU4" t="s">
        <v>490</v>
      </c>
      <c r="AW4" t="s">
        <v>493</v>
      </c>
      <c r="BC4" s="66" t="s">
        <v>507</v>
      </c>
      <c r="BE4" t="s">
        <v>516</v>
      </c>
      <c r="BG4" t="s">
        <v>560</v>
      </c>
      <c r="BH4" t="s">
        <v>528</v>
      </c>
      <c r="BN4" t="s">
        <v>547</v>
      </c>
      <c r="BO4" t="s">
        <v>548</v>
      </c>
      <c r="BP4" t="s">
        <v>2726</v>
      </c>
      <c r="BQ4" t="s">
        <v>2729</v>
      </c>
      <c r="BR4" t="s">
        <v>2732</v>
      </c>
      <c r="BS4" t="s">
        <v>2735</v>
      </c>
      <c r="CG4" s="1">
        <v>0.4</v>
      </c>
      <c r="CL4" t="s">
        <v>2813</v>
      </c>
      <c r="CO4" t="s">
        <v>2739</v>
      </c>
      <c r="CQ4" t="s">
        <v>52</v>
      </c>
      <c r="CW4" t="s">
        <v>2816</v>
      </c>
      <c r="CY4" t="s">
        <v>486</v>
      </c>
      <c r="CZ4" t="s">
        <v>499</v>
      </c>
      <c r="DI4" t="s">
        <v>2785</v>
      </c>
      <c r="DL4" t="s">
        <v>537</v>
      </c>
      <c r="DU4" t="s">
        <v>20456</v>
      </c>
      <c r="DX4" s="1">
        <v>2.5</v>
      </c>
      <c r="EI4" t="s">
        <v>27828</v>
      </c>
    </row>
    <row r="5" spans="1:139" ht="15.6">
      <c r="A5" s="142">
        <f>'FORMULAR COMANDA'!D29</f>
        <v>0</v>
      </c>
      <c r="B5" s="57">
        <f>'FORMULAR COMANDA'!E29</f>
        <v>0</v>
      </c>
      <c r="C5" s="56">
        <f>'FORMULAR COMANDA'!$P$24</f>
        <v>0</v>
      </c>
      <c r="D5" s="56">
        <f t="shared" si="0"/>
        <v>0</v>
      </c>
      <c r="E5" s="145">
        <f>'FORMULAR TABLA SUBTIRE'!E20</f>
        <v>0</v>
      </c>
      <c r="F5" s="605" t="s">
        <v>11898</v>
      </c>
      <c r="G5" s="138"/>
      <c r="H5" s="2" t="s">
        <v>46</v>
      </c>
      <c r="I5" s="2" t="s">
        <v>46</v>
      </c>
      <c r="J5" s="2">
        <v>3011</v>
      </c>
      <c r="K5" s="2">
        <v>6020</v>
      </c>
      <c r="L5" s="2">
        <v>7011</v>
      </c>
      <c r="O5" s="2">
        <v>6020</v>
      </c>
      <c r="P5" s="2">
        <v>8019</v>
      </c>
      <c r="S5" t="s">
        <v>418</v>
      </c>
      <c r="W5" t="s">
        <v>416</v>
      </c>
      <c r="Y5" t="s">
        <v>421</v>
      </c>
      <c r="AC5" t="s">
        <v>457</v>
      </c>
      <c r="AK5" t="s">
        <v>432</v>
      </c>
      <c r="AQ5" t="s">
        <v>3771</v>
      </c>
      <c r="AU5" t="s">
        <v>494</v>
      </c>
      <c r="AW5" t="s">
        <v>495</v>
      </c>
      <c r="BC5" s="66" t="s">
        <v>508</v>
      </c>
      <c r="BG5" t="s">
        <v>561</v>
      </c>
      <c r="BH5" t="s">
        <v>523</v>
      </c>
      <c r="CL5" t="s">
        <v>2792</v>
      </c>
      <c r="CO5" t="s">
        <v>2740</v>
      </c>
      <c r="CQ5" t="s">
        <v>53</v>
      </c>
      <c r="CW5" t="s">
        <v>2746</v>
      </c>
      <c r="CZ5" t="s">
        <v>500</v>
      </c>
      <c r="DI5" t="s">
        <v>2786</v>
      </c>
      <c r="DU5" t="s">
        <v>20457</v>
      </c>
      <c r="DX5" s="1">
        <v>3</v>
      </c>
      <c r="EI5" t="s">
        <v>27829</v>
      </c>
    </row>
    <row r="6" spans="1:139" ht="15.6">
      <c r="A6" s="142">
        <f>'FORMULAR COMANDA'!D30</f>
        <v>0</v>
      </c>
      <c r="B6" s="57">
        <f>'FORMULAR COMANDA'!E30</f>
        <v>0</v>
      </c>
      <c r="C6" s="56">
        <f>'FORMULAR COMANDA'!$P$24</f>
        <v>0</v>
      </c>
      <c r="D6" s="56">
        <f t="shared" si="0"/>
        <v>0</v>
      </c>
      <c r="E6" s="145">
        <f>'FORMULAR COMANDA'!E49</f>
        <v>0</v>
      </c>
      <c r="F6" s="605" t="s">
        <v>11899</v>
      </c>
      <c r="H6" s="62" t="s">
        <v>402</v>
      </c>
      <c r="I6" s="62" t="s">
        <v>402</v>
      </c>
      <c r="J6" s="2">
        <v>5010</v>
      </c>
      <c r="K6" s="2">
        <v>7016</v>
      </c>
      <c r="L6" s="2">
        <v>7024</v>
      </c>
      <c r="O6" s="2">
        <v>7011</v>
      </c>
      <c r="P6" s="2">
        <v>9005</v>
      </c>
      <c r="W6" t="s">
        <v>419</v>
      </c>
      <c r="AC6" t="s">
        <v>458</v>
      </c>
      <c r="AK6" t="s">
        <v>433</v>
      </c>
      <c r="AQ6" t="s">
        <v>478</v>
      </c>
      <c r="BC6" s="66" t="s">
        <v>509</v>
      </c>
      <c r="BG6" t="s">
        <v>562</v>
      </c>
      <c r="BH6" t="s">
        <v>529</v>
      </c>
      <c r="BI6" t="s">
        <v>4180</v>
      </c>
      <c r="CL6" t="s">
        <v>2793</v>
      </c>
      <c r="CO6" t="s">
        <v>2751</v>
      </c>
      <c r="CQ6" t="s">
        <v>54</v>
      </c>
      <c r="CZ6" t="s">
        <v>501</v>
      </c>
      <c r="DI6" t="s">
        <v>544</v>
      </c>
      <c r="DU6" t="s">
        <v>20477</v>
      </c>
      <c r="DX6" s="1">
        <v>3.5</v>
      </c>
      <c r="EI6" t="s">
        <v>27830</v>
      </c>
    </row>
    <row r="7" spans="1:139" ht="15.6">
      <c r="A7" s="142">
        <f>'FORMULAR COMANDA'!D31</f>
        <v>0</v>
      </c>
      <c r="B7" s="57">
        <f>'FORMULAR COMANDA'!E31</f>
        <v>0</v>
      </c>
      <c r="C7" s="56">
        <f>'FORMULAR COMANDA'!$P$24</f>
        <v>0</v>
      </c>
      <c r="D7" s="56">
        <f t="shared" si="0"/>
        <v>0</v>
      </c>
      <c r="E7" t="str">
        <f>TRIM(model(E8))</f>
        <v>0 35</v>
      </c>
      <c r="F7" s="586" t="s">
        <v>10675</v>
      </c>
      <c r="H7" s="2" t="s">
        <v>647</v>
      </c>
      <c r="I7" s="2" t="s">
        <v>647</v>
      </c>
      <c r="J7" s="2">
        <v>6005</v>
      </c>
      <c r="K7" s="2">
        <v>7024</v>
      </c>
      <c r="L7" s="2">
        <v>8004</v>
      </c>
      <c r="O7" s="2">
        <v>7016</v>
      </c>
      <c r="Q7" s="61" t="s">
        <v>2968</v>
      </c>
      <c r="W7" t="s">
        <v>2825</v>
      </c>
      <c r="AK7" t="s">
        <v>434</v>
      </c>
      <c r="AQ7" t="s">
        <v>479</v>
      </c>
      <c r="BC7" s="66" t="s">
        <v>510</v>
      </c>
      <c r="BG7" t="s">
        <v>563</v>
      </c>
      <c r="BH7" t="s">
        <v>524</v>
      </c>
      <c r="BI7" t="s">
        <v>4176</v>
      </c>
      <c r="CJ7">
        <v>7016</v>
      </c>
      <c r="CL7" t="s">
        <v>2794</v>
      </c>
      <c r="CO7" t="s">
        <v>2741</v>
      </c>
      <c r="CQ7" t="s">
        <v>49</v>
      </c>
      <c r="DI7" t="s">
        <v>546</v>
      </c>
      <c r="DU7" t="s">
        <v>20464</v>
      </c>
    </row>
    <row r="8" spans="1:139" ht="15.6">
      <c r="A8" s="142">
        <f>'FORMULAR COMANDA'!D32</f>
        <v>0</v>
      </c>
      <c r="B8" s="57">
        <f>'FORMULAR COMANDA'!E32</f>
        <v>0</v>
      </c>
      <c r="C8" s="56">
        <f>'FORMULAR COMANDA'!$P$24</f>
        <v>0</v>
      </c>
      <c r="D8" s="56">
        <f t="shared" si="0"/>
        <v>0</v>
      </c>
      <c r="E8" t="str">
        <f>AUX!B30</f>
        <v>0 35</v>
      </c>
      <c r="F8" s="586" t="s">
        <v>10676</v>
      </c>
      <c r="H8" s="2" t="s">
        <v>2917</v>
      </c>
      <c r="I8" s="2" t="s">
        <v>2917</v>
      </c>
      <c r="J8" s="2">
        <v>7016</v>
      </c>
      <c r="K8" s="2">
        <v>8004</v>
      </c>
      <c r="L8" s="2">
        <v>8017</v>
      </c>
      <c r="O8" s="2">
        <v>7024</v>
      </c>
      <c r="Q8" s="2" t="s">
        <v>2963</v>
      </c>
      <c r="AK8" t="s">
        <v>435</v>
      </c>
      <c r="BC8" s="66" t="s">
        <v>511</v>
      </c>
      <c r="BG8" t="s">
        <v>564</v>
      </c>
      <c r="BH8" t="s">
        <v>530</v>
      </c>
      <c r="BI8" t="s">
        <v>4177</v>
      </c>
      <c r="CG8">
        <v>0.25</v>
      </c>
      <c r="CJ8">
        <v>7024</v>
      </c>
      <c r="CL8" t="s">
        <v>2795</v>
      </c>
      <c r="CO8" t="s">
        <v>2742</v>
      </c>
      <c r="CQ8" t="s">
        <v>55</v>
      </c>
      <c r="DI8" t="s">
        <v>548</v>
      </c>
      <c r="DU8" t="s">
        <v>20463</v>
      </c>
    </row>
    <row r="9" spans="1:139" ht="15.6">
      <c r="A9" s="142">
        <f>'FORMULAR COMANDA'!D33</f>
        <v>0</v>
      </c>
      <c r="B9" s="57">
        <f>'FORMULAR COMANDA'!E33</f>
        <v>0</v>
      </c>
      <c r="C9" s="56">
        <f>'FORMULAR COMANDA'!$P$24</f>
        <v>0</v>
      </c>
      <c r="D9" s="56">
        <f t="shared" si="0"/>
        <v>0</v>
      </c>
      <c r="F9" s="586" t="s">
        <v>3769</v>
      </c>
      <c r="H9" s="2" t="s">
        <v>2296</v>
      </c>
      <c r="I9" s="2" t="s">
        <v>2296</v>
      </c>
      <c r="J9" s="2">
        <v>7024</v>
      </c>
      <c r="K9" s="2">
        <v>8017</v>
      </c>
      <c r="L9" s="2">
        <v>8019</v>
      </c>
      <c r="O9" s="2">
        <v>8003</v>
      </c>
      <c r="AK9" t="s">
        <v>436</v>
      </c>
      <c r="BC9" s="66" t="s">
        <v>512</v>
      </c>
      <c r="BG9" t="s">
        <v>565</v>
      </c>
      <c r="BH9" t="s">
        <v>525</v>
      </c>
      <c r="BI9" t="s">
        <v>4178</v>
      </c>
      <c r="CG9" s="1">
        <v>0.3</v>
      </c>
      <c r="CJ9">
        <v>8017</v>
      </c>
      <c r="CL9" t="s">
        <v>2796</v>
      </c>
      <c r="CO9" t="s">
        <v>2743</v>
      </c>
      <c r="CQ9" t="s">
        <v>56</v>
      </c>
      <c r="DI9" t="s">
        <v>2787</v>
      </c>
    </row>
    <row r="10" spans="1:139" ht="15.6">
      <c r="A10" s="142">
        <f>'FORMULAR COMANDA'!G27</f>
        <v>0</v>
      </c>
      <c r="B10" s="57">
        <f>'FORMULAR COMANDA'!J27</f>
        <v>0</v>
      </c>
      <c r="C10" s="56">
        <f>'FORMULAR COMANDA'!$P$24</f>
        <v>0</v>
      </c>
      <c r="D10" s="56">
        <f t="shared" si="0"/>
        <v>0</v>
      </c>
      <c r="F10" s="586" t="s">
        <v>3770</v>
      </c>
      <c r="H10" s="2" t="s">
        <v>2963</v>
      </c>
      <c r="J10" s="2">
        <v>8004</v>
      </c>
      <c r="K10" s="2">
        <v>8019</v>
      </c>
      <c r="L10" s="2">
        <v>9005</v>
      </c>
      <c r="O10" s="2">
        <v>8004</v>
      </c>
      <c r="AK10" t="s">
        <v>437</v>
      </c>
      <c r="BC10" s="66" t="s">
        <v>513</v>
      </c>
      <c r="BG10" t="s">
        <v>566</v>
      </c>
      <c r="BH10" t="s">
        <v>531</v>
      </c>
      <c r="BI10" t="s">
        <v>4179</v>
      </c>
      <c r="CG10" s="1">
        <v>0.4</v>
      </c>
      <c r="CL10" t="s">
        <v>2797</v>
      </c>
      <c r="CO10" t="s">
        <v>2744</v>
      </c>
      <c r="CQ10" t="s">
        <v>57</v>
      </c>
      <c r="DI10" t="s">
        <v>2788</v>
      </c>
    </row>
    <row r="11" spans="1:139" ht="15.6">
      <c r="A11" s="142">
        <f>'FORMULAR COMANDA'!G28</f>
        <v>0</v>
      </c>
      <c r="B11" s="57">
        <f>'FORMULAR COMANDA'!J28</f>
        <v>0</v>
      </c>
      <c r="C11" s="56">
        <f>'FORMULAR COMANDA'!$P$24</f>
        <v>0</v>
      </c>
      <c r="D11" s="56">
        <f t="shared" si="0"/>
        <v>0</v>
      </c>
      <c r="F11" s="586" t="s">
        <v>3990</v>
      </c>
      <c r="J11" s="2">
        <v>8017</v>
      </c>
      <c r="K11" s="2">
        <v>9005</v>
      </c>
      <c r="O11" s="2">
        <v>8017</v>
      </c>
      <c r="AK11" t="s">
        <v>438</v>
      </c>
      <c r="BC11" s="66" t="s">
        <v>514</v>
      </c>
      <c r="BG11" t="s">
        <v>567</v>
      </c>
      <c r="BH11" t="s">
        <v>526</v>
      </c>
      <c r="BI11" t="s">
        <v>4181</v>
      </c>
      <c r="CL11" t="s">
        <v>2798</v>
      </c>
      <c r="CQ11" t="s">
        <v>145</v>
      </c>
      <c r="DI11" t="s">
        <v>2789</v>
      </c>
    </row>
    <row r="12" spans="1:139">
      <c r="A12" s="142">
        <f>'FORMULAR COMANDA'!G29</f>
        <v>0</v>
      </c>
      <c r="B12" s="57">
        <f>'FORMULAR COMANDA'!J29</f>
        <v>0</v>
      </c>
      <c r="C12" s="56">
        <f>'FORMULAR COMANDA'!$P$24</f>
        <v>0</v>
      </c>
      <c r="D12" s="56">
        <f t="shared" si="0"/>
        <v>0</v>
      </c>
      <c r="F12" s="63" t="s">
        <v>382</v>
      </c>
      <c r="J12" s="2">
        <v>9002</v>
      </c>
      <c r="O12" s="2">
        <v>8019</v>
      </c>
      <c r="AK12" t="s">
        <v>439</v>
      </c>
      <c r="BC12" s="66" t="s">
        <v>515</v>
      </c>
      <c r="BG12" t="s">
        <v>568</v>
      </c>
      <c r="BI12" t="s">
        <v>6912</v>
      </c>
      <c r="CL12" t="s">
        <v>2799</v>
      </c>
      <c r="CQ12" t="s">
        <v>58</v>
      </c>
      <c r="DI12" t="s">
        <v>2790</v>
      </c>
    </row>
    <row r="13" spans="1:139">
      <c r="A13" s="142">
        <f>'FORMULAR COMANDA'!G30</f>
        <v>0</v>
      </c>
      <c r="B13" s="57">
        <f>'FORMULAR COMANDA'!J30</f>
        <v>0</v>
      </c>
      <c r="C13" s="56">
        <f>'FORMULAR COMANDA'!$P$24</f>
        <v>0</v>
      </c>
      <c r="D13" s="56">
        <f t="shared" si="0"/>
        <v>0</v>
      </c>
      <c r="F13" s="63" t="s">
        <v>383</v>
      </c>
      <c r="J13" s="2">
        <v>9005</v>
      </c>
      <c r="O13" s="2">
        <v>9005</v>
      </c>
      <c r="AK13" t="s">
        <v>440</v>
      </c>
      <c r="BC13" s="66" t="s">
        <v>516</v>
      </c>
      <c r="BG13" t="s">
        <v>569</v>
      </c>
      <c r="CL13" t="s">
        <v>2800</v>
      </c>
      <c r="CQ13" t="s">
        <v>59</v>
      </c>
      <c r="DI13" t="s">
        <v>2791</v>
      </c>
    </row>
    <row r="14" spans="1:139">
      <c r="A14" s="142">
        <f>'FORMULAR COMANDA'!G31</f>
        <v>0</v>
      </c>
      <c r="B14" s="57">
        <f>'FORMULAR COMANDA'!J31</f>
        <v>0</v>
      </c>
      <c r="C14" s="56">
        <f>'FORMULAR COMANDA'!$P$24</f>
        <v>0</v>
      </c>
      <c r="D14" s="56">
        <f t="shared" si="0"/>
        <v>0</v>
      </c>
      <c r="F14" s="63" t="s">
        <v>7331</v>
      </c>
      <c r="J14" s="2">
        <v>9006</v>
      </c>
      <c r="O14" s="2">
        <v>9006</v>
      </c>
      <c r="AK14" t="s">
        <v>441</v>
      </c>
      <c r="BC14" s="66" t="s">
        <v>517</v>
      </c>
      <c r="BG14" t="s">
        <v>570</v>
      </c>
      <c r="CL14" t="s">
        <v>2801</v>
      </c>
      <c r="CQ14" t="s">
        <v>112</v>
      </c>
      <c r="DI14" t="s">
        <v>2893</v>
      </c>
    </row>
    <row r="15" spans="1:139">
      <c r="A15" s="142">
        <f>'FORMULAR COMANDA'!G32</f>
        <v>0</v>
      </c>
      <c r="B15" s="57">
        <f>'FORMULAR COMANDA'!J32</f>
        <v>0</v>
      </c>
      <c r="C15" s="56">
        <f>'FORMULAR COMANDA'!$P$24</f>
        <v>0</v>
      </c>
      <c r="D15" s="56">
        <f t="shared" si="0"/>
        <v>0</v>
      </c>
      <c r="F15" s="63" t="s">
        <v>7332</v>
      </c>
      <c r="O15" s="2">
        <v>9010</v>
      </c>
      <c r="AK15" t="s">
        <v>442</v>
      </c>
      <c r="BC15" s="66" t="s">
        <v>518</v>
      </c>
      <c r="BG15" t="s">
        <v>571</v>
      </c>
      <c r="CL15" t="s">
        <v>2802</v>
      </c>
      <c r="DI15" t="s">
        <v>2894</v>
      </c>
    </row>
    <row r="16" spans="1:139">
      <c r="A16" s="142">
        <f>'FORMULAR COMANDA'!G33</f>
        <v>0</v>
      </c>
      <c r="B16" s="57">
        <f>'FORMULAR COMANDA'!J33</f>
        <v>0</v>
      </c>
      <c r="C16" s="56">
        <f>'FORMULAR COMANDA'!$P$24</f>
        <v>0</v>
      </c>
      <c r="D16" s="56">
        <f t="shared" si="0"/>
        <v>0</v>
      </c>
      <c r="F16" s="63" t="s">
        <v>384</v>
      </c>
      <c r="AK16" t="s">
        <v>443</v>
      </c>
      <c r="BC16" s="66" t="s">
        <v>519</v>
      </c>
      <c r="BG16" t="s">
        <v>572</v>
      </c>
      <c r="CL16" t="s">
        <v>2803</v>
      </c>
      <c r="DI16" t="s">
        <v>2895</v>
      </c>
    </row>
    <row r="17" spans="1:90">
      <c r="A17" s="142">
        <f>'FORMULAR COMANDA'!M27</f>
        <v>0</v>
      </c>
      <c r="B17" s="57">
        <f>'FORMULAR COMANDA'!O27</f>
        <v>0</v>
      </c>
      <c r="C17" s="56">
        <f>'FORMULAR COMANDA'!$P$24</f>
        <v>0</v>
      </c>
      <c r="D17" s="56">
        <f t="shared" si="0"/>
        <v>0</v>
      </c>
      <c r="F17" s="63" t="s">
        <v>385</v>
      </c>
      <c r="AK17" t="s">
        <v>444</v>
      </c>
      <c r="BC17" t="s">
        <v>520</v>
      </c>
      <c r="CL17" t="s">
        <v>2804</v>
      </c>
    </row>
    <row r="18" spans="1:90">
      <c r="A18" s="142">
        <f>'FORMULAR COMANDA'!M28</f>
        <v>0</v>
      </c>
      <c r="B18" s="57">
        <f>'FORMULAR COMANDA'!O28</f>
        <v>0</v>
      </c>
      <c r="C18" s="56">
        <f>'FORMULAR COMANDA'!$P$24</f>
        <v>0</v>
      </c>
      <c r="D18" s="56">
        <f t="shared" si="0"/>
        <v>0</v>
      </c>
      <c r="F18" s="63" t="s">
        <v>7333</v>
      </c>
      <c r="AK18" t="s">
        <v>445</v>
      </c>
      <c r="BC18" t="s">
        <v>521</v>
      </c>
      <c r="CL18" t="s">
        <v>2805</v>
      </c>
    </row>
    <row r="19" spans="1:90">
      <c r="A19" s="142">
        <f>'FORMULAR COMANDA'!M29</f>
        <v>0</v>
      </c>
      <c r="B19" s="57">
        <f>'FORMULAR COMANDA'!O29</f>
        <v>0</v>
      </c>
      <c r="C19" s="56">
        <f>'FORMULAR COMANDA'!$P$24</f>
        <v>0</v>
      </c>
      <c r="D19" s="56">
        <f t="shared" si="0"/>
        <v>0</v>
      </c>
      <c r="F19" s="63" t="s">
        <v>7334</v>
      </c>
      <c r="AK19" t="s">
        <v>446</v>
      </c>
      <c r="BC19" t="s">
        <v>522</v>
      </c>
      <c r="CL19" t="s">
        <v>2806</v>
      </c>
    </row>
    <row r="20" spans="1:90">
      <c r="A20" s="142">
        <f>'FORMULAR COMANDA'!M30</f>
        <v>0</v>
      </c>
      <c r="B20" s="57">
        <f>'FORMULAR COMANDA'!O30</f>
        <v>0</v>
      </c>
      <c r="C20" s="56">
        <f>'FORMULAR COMANDA'!$P$24</f>
        <v>0</v>
      </c>
      <c r="D20" s="56">
        <f t="shared" si="0"/>
        <v>0</v>
      </c>
      <c r="F20" s="64" t="s">
        <v>386</v>
      </c>
      <c r="AK20" t="s">
        <v>447</v>
      </c>
      <c r="BC20" t="s">
        <v>523</v>
      </c>
      <c r="CL20" t="s">
        <v>2807</v>
      </c>
    </row>
    <row r="21" spans="1:90">
      <c r="A21" s="142">
        <f>'FORMULAR COMANDA'!M31</f>
        <v>0</v>
      </c>
      <c r="B21" s="57">
        <f>'FORMULAR COMANDA'!O31</f>
        <v>0</v>
      </c>
      <c r="C21" s="56">
        <f>'FORMULAR COMANDA'!$P$24</f>
        <v>0</v>
      </c>
      <c r="D21" s="56">
        <f t="shared" si="0"/>
        <v>0</v>
      </c>
      <c r="F21" s="64" t="s">
        <v>387</v>
      </c>
      <c r="AK21" t="s">
        <v>448</v>
      </c>
      <c r="BC21" t="s">
        <v>524</v>
      </c>
      <c r="CL21" t="s">
        <v>2808</v>
      </c>
    </row>
    <row r="22" spans="1:90">
      <c r="A22" s="142">
        <f>'FORMULAR COMANDA'!M32</f>
        <v>0</v>
      </c>
      <c r="B22" s="57">
        <f>'FORMULAR COMANDA'!O32</f>
        <v>0</v>
      </c>
      <c r="C22" s="56">
        <f>'FORMULAR COMANDA'!$P$24</f>
        <v>0</v>
      </c>
      <c r="D22" s="56">
        <f t="shared" si="0"/>
        <v>0</v>
      </c>
      <c r="F22" s="64" t="s">
        <v>7335</v>
      </c>
      <c r="AK22" t="s">
        <v>449</v>
      </c>
      <c r="BC22" t="s">
        <v>525</v>
      </c>
      <c r="CL22" t="s">
        <v>2809</v>
      </c>
    </row>
    <row r="23" spans="1:90">
      <c r="A23" s="142">
        <f>'FORMULAR COMANDA'!M33</f>
        <v>0</v>
      </c>
      <c r="B23" s="57">
        <f>'FORMULAR COMANDA'!O33</f>
        <v>0</v>
      </c>
      <c r="C23" s="56">
        <f>'FORMULAR COMANDA'!$P$24</f>
        <v>0</v>
      </c>
      <c r="D23" s="56">
        <f t="shared" si="0"/>
        <v>0</v>
      </c>
      <c r="F23" s="64" t="s">
        <v>7336</v>
      </c>
      <c r="AK23" t="s">
        <v>450</v>
      </c>
      <c r="BC23" t="s">
        <v>526</v>
      </c>
    </row>
    <row r="24" spans="1:90">
      <c r="A24" s="142">
        <f>'FORMULAR COMANDA'!Q27</f>
        <v>0</v>
      </c>
      <c r="B24" s="57">
        <f>'FORMULAR COMANDA'!S27</f>
        <v>0</v>
      </c>
      <c r="C24" s="56">
        <f>'FORMULAR COMANDA'!$P$24</f>
        <v>0</v>
      </c>
      <c r="D24" s="56">
        <f t="shared" si="0"/>
        <v>0</v>
      </c>
      <c r="F24" s="64" t="s">
        <v>388</v>
      </c>
      <c r="AK24" t="s">
        <v>451</v>
      </c>
      <c r="BC24" t="s">
        <v>527</v>
      </c>
    </row>
    <row r="25" spans="1:90">
      <c r="A25" s="142">
        <f>'FORMULAR COMANDA'!Q28</f>
        <v>0</v>
      </c>
      <c r="B25" s="57">
        <f>'FORMULAR COMANDA'!S28</f>
        <v>0</v>
      </c>
      <c r="C25" s="56">
        <f>'FORMULAR COMANDA'!$P$24</f>
        <v>0</v>
      </c>
      <c r="D25" s="56">
        <f t="shared" si="0"/>
        <v>0</v>
      </c>
      <c r="F25" s="64" t="s">
        <v>389</v>
      </c>
      <c r="AK25" t="s">
        <v>452</v>
      </c>
      <c r="BC25" t="s">
        <v>528</v>
      </c>
    </row>
    <row r="26" spans="1:90">
      <c r="A26" s="142">
        <f>'FORMULAR COMANDA'!Q29</f>
        <v>0</v>
      </c>
      <c r="B26" s="57">
        <f>'FORMULAR COMANDA'!S29</f>
        <v>0</v>
      </c>
      <c r="C26" s="56">
        <f>'FORMULAR COMANDA'!$P$24</f>
        <v>0</v>
      </c>
      <c r="D26" s="56">
        <f t="shared" si="0"/>
        <v>0</v>
      </c>
      <c r="F26" s="64" t="s">
        <v>7337</v>
      </c>
      <c r="AK26" t="s">
        <v>453</v>
      </c>
      <c r="BC26" t="s">
        <v>529</v>
      </c>
    </row>
    <row r="27" spans="1:90">
      <c r="A27" s="142">
        <f>'FORMULAR COMANDA'!Q30</f>
        <v>0</v>
      </c>
      <c r="B27" s="57">
        <f>'FORMULAR COMANDA'!S30</f>
        <v>0</v>
      </c>
      <c r="C27" s="56">
        <f>'FORMULAR COMANDA'!$P$24</f>
        <v>0</v>
      </c>
      <c r="D27" s="56">
        <f t="shared" si="0"/>
        <v>0</v>
      </c>
      <c r="F27" s="64" t="s">
        <v>7338</v>
      </c>
      <c r="G27" t="s">
        <v>8001</v>
      </c>
      <c r="BC27" t="s">
        <v>530</v>
      </c>
    </row>
    <row r="28" spans="1:90">
      <c r="A28" s="142">
        <f>'FORMULAR COMANDA'!Q31</f>
        <v>0</v>
      </c>
      <c r="B28" s="57">
        <f>'FORMULAR COMANDA'!S31</f>
        <v>0</v>
      </c>
      <c r="C28" s="56">
        <f>'FORMULAR COMANDA'!$P$24</f>
        <v>0</v>
      </c>
      <c r="D28" s="56">
        <f t="shared" si="0"/>
        <v>0</v>
      </c>
      <c r="F28" s="64" t="s">
        <v>390</v>
      </c>
      <c r="G28" t="s">
        <v>8002</v>
      </c>
      <c r="BC28" t="s">
        <v>531</v>
      </c>
    </row>
    <row r="29" spans="1:90">
      <c r="A29" s="142">
        <f>'FORMULAR COMANDA'!Q32</f>
        <v>0</v>
      </c>
      <c r="B29" s="57">
        <f>'FORMULAR COMANDA'!S32</f>
        <v>0</v>
      </c>
      <c r="C29" s="56">
        <f>'FORMULAR COMANDA'!$P$24</f>
        <v>0</v>
      </c>
      <c r="D29" s="56">
        <f t="shared" si="0"/>
        <v>0</v>
      </c>
      <c r="F29" s="64" t="s">
        <v>391</v>
      </c>
      <c r="G29" t="s">
        <v>8003</v>
      </c>
      <c r="BC29" t="s">
        <v>532</v>
      </c>
    </row>
    <row r="30" spans="1:90">
      <c r="A30" s="142">
        <f>'FORMULAR COMANDA'!Q33</f>
        <v>0</v>
      </c>
      <c r="B30" s="57">
        <f>'FORMULAR COMANDA'!S33</f>
        <v>0</v>
      </c>
      <c r="C30" s="56">
        <f>'FORMULAR COMANDA'!$P$24</f>
        <v>0</v>
      </c>
      <c r="D30" s="56">
        <f t="shared" si="0"/>
        <v>0</v>
      </c>
      <c r="F30" s="64" t="s">
        <v>19</v>
      </c>
      <c r="G30" t="s">
        <v>8004</v>
      </c>
      <c r="BC30" t="s">
        <v>533</v>
      </c>
    </row>
    <row r="31" spans="1:90" ht="15.6">
      <c r="A31" s="58" t="s">
        <v>380</v>
      </c>
      <c r="B31" s="59"/>
      <c r="C31" s="59"/>
      <c r="D31" s="67">
        <f>SUM(D3:D30)</f>
        <v>0</v>
      </c>
      <c r="F31" s="64" t="s">
        <v>45</v>
      </c>
      <c r="G31" t="s">
        <v>8005</v>
      </c>
      <c r="BC31" t="s">
        <v>534</v>
      </c>
    </row>
    <row r="32" spans="1:90">
      <c r="F32" s="66" t="s">
        <v>2755</v>
      </c>
      <c r="G32" t="s">
        <v>8006</v>
      </c>
      <c r="BC32" t="s">
        <v>535</v>
      </c>
    </row>
    <row r="33" spans="1:55">
      <c r="F33" s="66" t="s">
        <v>2756</v>
      </c>
      <c r="BC33" s="66" t="s">
        <v>536</v>
      </c>
    </row>
    <row r="34" spans="1:55">
      <c r="F34" s="64" t="s">
        <v>7995</v>
      </c>
      <c r="BC34" s="66" t="s">
        <v>537</v>
      </c>
    </row>
    <row r="35" spans="1:55">
      <c r="A35" s="55" t="s">
        <v>577</v>
      </c>
      <c r="B35" s="55"/>
      <c r="C35" s="55"/>
      <c r="D35" s="55"/>
      <c r="F35" s="64" t="s">
        <v>7996</v>
      </c>
      <c r="BC35" s="66" t="s">
        <v>538</v>
      </c>
    </row>
    <row r="36" spans="1:55">
      <c r="A36" s="55" t="s">
        <v>375</v>
      </c>
      <c r="B36" s="55" t="s">
        <v>376</v>
      </c>
      <c r="C36" s="55" t="s">
        <v>377</v>
      </c>
      <c r="D36" s="55" t="s">
        <v>378</v>
      </c>
      <c r="F36" s="64" t="s">
        <v>7997</v>
      </c>
      <c r="BC36" t="s">
        <v>539</v>
      </c>
    </row>
    <row r="37" spans="1:55">
      <c r="A37" s="56">
        <f>'FORMULAR TABLA SUBTIRE'!E24</f>
        <v>0</v>
      </c>
      <c r="B37" s="57">
        <f>'FORMULAR TABLA SUBTIRE'!G24</f>
        <v>0</v>
      </c>
      <c r="C37" s="56">
        <f>'FORMULAR TABLA SUBTIRE'!N21</f>
        <v>1</v>
      </c>
      <c r="D37" s="56">
        <f>A37*B37*C37</f>
        <v>0</v>
      </c>
      <c r="F37" s="64" t="s">
        <v>7998</v>
      </c>
      <c r="BC37" t="s">
        <v>540</v>
      </c>
    </row>
    <row r="38" spans="1:55">
      <c r="A38" s="56">
        <f>'FORMULAR TABLA SUBTIRE'!E25</f>
        <v>0</v>
      </c>
      <c r="B38" s="57">
        <f>'FORMULAR TABLA SUBTIRE'!G25</f>
        <v>0</v>
      </c>
      <c r="C38" s="56">
        <f>'FORMULAR TABLA SUBTIRE'!N21</f>
        <v>1</v>
      </c>
      <c r="D38" s="56">
        <f t="shared" ref="D38:D48" si="1">A38*B38*C38</f>
        <v>0</v>
      </c>
      <c r="F38" s="64" t="s">
        <v>7999</v>
      </c>
    </row>
    <row r="39" spans="1:55">
      <c r="A39" s="56">
        <f>'FORMULAR TABLA SUBTIRE'!E26</f>
        <v>0</v>
      </c>
      <c r="B39" s="57">
        <f>'FORMULAR TABLA SUBTIRE'!G26</f>
        <v>0</v>
      </c>
      <c r="C39" s="56">
        <f>'FORMULAR TABLA SUBTIRE'!N21</f>
        <v>1</v>
      </c>
      <c r="D39" s="56">
        <f t="shared" si="1"/>
        <v>0</v>
      </c>
      <c r="F39" s="64" t="s">
        <v>8000</v>
      </c>
    </row>
    <row r="40" spans="1:55" ht="15.6">
      <c r="A40" s="56">
        <f>'FORMULAR TABLA SUBTIRE'!E27</f>
        <v>0</v>
      </c>
      <c r="B40" s="57">
        <f>'FORMULAR TABLA SUBTIRE'!G27</f>
        <v>0</v>
      </c>
      <c r="C40" s="56">
        <f>'FORMULAR TABLA SUBTIRE'!N21</f>
        <v>1</v>
      </c>
      <c r="D40" s="56">
        <f t="shared" si="1"/>
        <v>0</v>
      </c>
      <c r="F40" s="605" t="s">
        <v>12195</v>
      </c>
    </row>
    <row r="41" spans="1:55" ht="15.6">
      <c r="A41" s="56">
        <f>'FORMULAR TABLA SUBTIRE'!J24</f>
        <v>0</v>
      </c>
      <c r="B41" s="57">
        <f>'FORMULAR TABLA SUBTIRE'!M24</f>
        <v>0</v>
      </c>
      <c r="C41" s="56">
        <f>'FORMULAR TABLA SUBTIRE'!N21</f>
        <v>1</v>
      </c>
      <c r="D41" s="56">
        <f t="shared" si="1"/>
        <v>0</v>
      </c>
      <c r="F41" s="605" t="s">
        <v>12196</v>
      </c>
    </row>
    <row r="42" spans="1:55" ht="15.6">
      <c r="A42" s="56">
        <f>'FORMULAR TABLA SUBTIRE'!J25</f>
        <v>0</v>
      </c>
      <c r="B42" s="57">
        <f>'FORMULAR TABLA SUBTIRE'!M25</f>
        <v>0</v>
      </c>
      <c r="C42" s="56">
        <f>'FORMULAR TABLA SUBTIRE'!N21</f>
        <v>1</v>
      </c>
      <c r="D42" s="56">
        <f t="shared" si="1"/>
        <v>0</v>
      </c>
      <c r="F42" s="605" t="s">
        <v>12197</v>
      </c>
    </row>
    <row r="43" spans="1:55" ht="15.6">
      <c r="A43" s="56">
        <f>'FORMULAR TABLA SUBTIRE'!J26</f>
        <v>0</v>
      </c>
      <c r="B43" s="57">
        <f>'FORMULAR TABLA SUBTIRE'!M26</f>
        <v>0</v>
      </c>
      <c r="C43" s="56">
        <f>'FORMULAR TABLA SUBTIRE'!N21</f>
        <v>1</v>
      </c>
      <c r="D43" s="56">
        <f t="shared" si="1"/>
        <v>0</v>
      </c>
      <c r="F43" s="605" t="s">
        <v>11900</v>
      </c>
    </row>
    <row r="44" spans="1:55" ht="15.6">
      <c r="A44" s="56">
        <f>'FORMULAR TABLA SUBTIRE'!J27</f>
        <v>0</v>
      </c>
      <c r="B44" s="57">
        <f>'FORMULAR TABLA SUBTIRE'!M27</f>
        <v>0</v>
      </c>
      <c r="C44" s="56">
        <f>'FORMULAR TABLA SUBTIRE'!N21</f>
        <v>1</v>
      </c>
      <c r="D44" s="56">
        <f t="shared" si="1"/>
        <v>0</v>
      </c>
      <c r="F44" s="605" t="s">
        <v>11901</v>
      </c>
    </row>
    <row r="45" spans="1:55" ht="15.6">
      <c r="A45" s="56">
        <f>'FORMULAR TABLA SUBTIRE'!J25</f>
        <v>0</v>
      </c>
      <c r="B45" s="57">
        <f>'FORMULAR TABLA SUBTIRE'!M25</f>
        <v>0</v>
      </c>
      <c r="C45" s="56">
        <f>'FORMULAR TABLA SUBTIRE'!N21</f>
        <v>1</v>
      </c>
      <c r="D45" s="56">
        <f t="shared" si="1"/>
        <v>0</v>
      </c>
      <c r="F45" s="605" t="s">
        <v>11902</v>
      </c>
      <c r="BC45" t="s">
        <v>552</v>
      </c>
    </row>
    <row r="46" spans="1:55" ht="15.6">
      <c r="A46" s="56">
        <f>'FORMULAR TABLA SUBTIRE'!J26</f>
        <v>0</v>
      </c>
      <c r="B46" s="57">
        <f>'FORMULAR TABLA SUBTIRE'!M26</f>
        <v>0</v>
      </c>
      <c r="C46" s="56">
        <f>'FORMULAR TABLA SUBTIRE'!N21</f>
        <v>1</v>
      </c>
      <c r="D46" s="56">
        <f t="shared" si="1"/>
        <v>0</v>
      </c>
      <c r="F46" s="605" t="s">
        <v>11903</v>
      </c>
      <c r="BC46" t="s">
        <v>553</v>
      </c>
    </row>
    <row r="47" spans="1:55" ht="15.6">
      <c r="A47" s="56">
        <f>'FORMULAR TABLA SUBTIRE'!J27</f>
        <v>0</v>
      </c>
      <c r="B47" s="57">
        <f>'FORMULAR TABLA SUBTIRE'!M27</f>
        <v>0</v>
      </c>
      <c r="C47" s="56">
        <f>'FORMULAR TABLA SUBTIRE'!N21</f>
        <v>1</v>
      </c>
      <c r="D47" s="56">
        <f t="shared" si="1"/>
        <v>0</v>
      </c>
      <c r="F47" s="605" t="s">
        <v>11904</v>
      </c>
      <c r="BC47" t="s">
        <v>554</v>
      </c>
    </row>
    <row r="48" spans="1:55" ht="15.6">
      <c r="A48" s="56">
        <f>'FORMULAR TABLA SUBTIRE'!O24</f>
        <v>0</v>
      </c>
      <c r="B48" s="57">
        <f>'FORMULAR TABLA SUBTIRE'!S24</f>
        <v>0</v>
      </c>
      <c r="C48" s="56">
        <f>'FORMULAR TABLA SUBTIRE'!N21</f>
        <v>1</v>
      </c>
      <c r="D48" s="56">
        <f t="shared" si="1"/>
        <v>0</v>
      </c>
      <c r="F48" s="605" t="s">
        <v>11905</v>
      </c>
      <c r="BC48" t="s">
        <v>2749</v>
      </c>
    </row>
    <row r="49" spans="1:55" ht="15.6">
      <c r="A49" s="56">
        <f>'FORMULAR TABLA SUBTIRE'!O25</f>
        <v>0</v>
      </c>
      <c r="B49" s="57">
        <f>'FORMULAR TABLA SUBTIRE'!S25</f>
        <v>0</v>
      </c>
      <c r="C49" s="56">
        <f>'FORMULAR TABLA SUBTIRE'!N21</f>
        <v>1</v>
      </c>
      <c r="D49" s="56">
        <f>A49*B49*C49</f>
        <v>0</v>
      </c>
      <c r="F49" s="605" t="s">
        <v>11906</v>
      </c>
      <c r="BC49" t="s">
        <v>556</v>
      </c>
    </row>
    <row r="50" spans="1:55" ht="15.6">
      <c r="A50" s="56">
        <f>'FORMULAR TABLA SUBTIRE'!O26</f>
        <v>0</v>
      </c>
      <c r="B50" s="57">
        <f>'FORMULAR TABLA SUBTIRE'!S26</f>
        <v>0</v>
      </c>
      <c r="C50" s="56">
        <f>'FORMULAR TABLA SUBTIRE'!N21</f>
        <v>1</v>
      </c>
      <c r="D50" s="56">
        <f>A50*B50*C50</f>
        <v>0</v>
      </c>
      <c r="F50" s="605" t="s">
        <v>11908</v>
      </c>
      <c r="BC50" s="66" t="s">
        <v>557</v>
      </c>
    </row>
    <row r="51" spans="1:55" ht="15.6">
      <c r="A51" s="56">
        <f>'FORMULAR TABLA SUBTIRE'!O27</f>
        <v>0</v>
      </c>
      <c r="B51" s="57">
        <f>'FORMULAR TABLA SUBTIRE'!S27</f>
        <v>0</v>
      </c>
      <c r="C51" s="56">
        <f>'FORMULAR TABLA SUBTIRE'!N21</f>
        <v>1</v>
      </c>
      <c r="D51" s="56">
        <f>A51*B51*C51</f>
        <v>0</v>
      </c>
      <c r="F51" s="605" t="s">
        <v>11907</v>
      </c>
    </row>
    <row r="52" spans="1:55" ht="15.6">
      <c r="A52" s="58" t="s">
        <v>380</v>
      </c>
      <c r="B52" s="59"/>
      <c r="C52" s="59"/>
      <c r="D52" s="67">
        <f>SUM(D37:D51)</f>
        <v>0</v>
      </c>
      <c r="F52" s="64" t="s">
        <v>2884</v>
      </c>
    </row>
    <row r="53" spans="1:55">
      <c r="F53" s="64" t="s">
        <v>2890</v>
      </c>
    </row>
    <row r="54" spans="1:55">
      <c r="F54" s="64" t="s">
        <v>3009</v>
      </c>
    </row>
    <row r="55" spans="1:55">
      <c r="F55" s="64" t="s">
        <v>3010</v>
      </c>
    </row>
    <row r="56" spans="1:55">
      <c r="A56" s="55"/>
      <c r="B56" s="55"/>
      <c r="C56" s="55"/>
      <c r="D56" s="55"/>
      <c r="F56" s="64" t="s">
        <v>10777</v>
      </c>
    </row>
    <row r="57" spans="1:55">
      <c r="A57" s="55"/>
      <c r="B57" s="55"/>
      <c r="C57" s="55"/>
      <c r="D57" s="55"/>
      <c r="F57" s="64" t="s">
        <v>10778</v>
      </c>
    </row>
    <row r="58" spans="1:55">
      <c r="A58" s="56"/>
      <c r="B58" s="57"/>
      <c r="C58" s="56"/>
      <c r="D58" s="56"/>
      <c r="F58" s="64" t="s">
        <v>2767</v>
      </c>
    </row>
    <row r="59" spans="1:55">
      <c r="A59" s="56"/>
      <c r="B59" s="57"/>
      <c r="C59" s="56"/>
      <c r="D59" s="56"/>
      <c r="F59" s="64" t="s">
        <v>2757</v>
      </c>
    </row>
    <row r="60" spans="1:55">
      <c r="A60" s="56"/>
      <c r="B60" s="57"/>
      <c r="C60" s="56"/>
      <c r="D60" s="56"/>
      <c r="F60" s="64" t="s">
        <v>392</v>
      </c>
    </row>
    <row r="61" spans="1:55">
      <c r="A61" s="56"/>
      <c r="B61" s="57"/>
      <c r="C61" s="56"/>
      <c r="D61" s="56"/>
      <c r="F61" s="64" t="s">
        <v>2769</v>
      </c>
    </row>
    <row r="62" spans="1:55">
      <c r="A62" s="56"/>
      <c r="B62" s="57"/>
      <c r="C62" s="56"/>
      <c r="D62" s="56"/>
      <c r="F62" s="64" t="s">
        <v>2768</v>
      </c>
    </row>
    <row r="63" spans="1:55">
      <c r="A63" s="57"/>
      <c r="B63" s="57"/>
      <c r="C63" s="56"/>
      <c r="D63" s="56"/>
      <c r="F63" s="64" t="s">
        <v>2758</v>
      </c>
    </row>
    <row r="64" spans="1:55">
      <c r="A64" s="57"/>
      <c r="B64" s="57"/>
      <c r="C64" s="56"/>
      <c r="D64" s="56"/>
      <c r="F64" s="64" t="s">
        <v>2759</v>
      </c>
    </row>
    <row r="65" spans="1:55">
      <c r="A65" s="57"/>
      <c r="B65" s="57"/>
      <c r="C65" s="56"/>
      <c r="D65" s="56"/>
      <c r="F65" s="64" t="s">
        <v>2760</v>
      </c>
    </row>
    <row r="66" spans="1:55">
      <c r="A66" s="57"/>
      <c r="B66" s="57"/>
      <c r="C66" s="56"/>
      <c r="D66" s="56"/>
      <c r="F66" s="64" t="s">
        <v>2761</v>
      </c>
      <c r="BC66" t="s">
        <v>573</v>
      </c>
    </row>
    <row r="67" spans="1:55">
      <c r="A67" s="57"/>
      <c r="B67" s="57"/>
      <c r="C67" s="56"/>
      <c r="D67" s="56"/>
      <c r="F67" s="64" t="s">
        <v>2762</v>
      </c>
    </row>
    <row r="68" spans="1:55">
      <c r="A68" s="57"/>
      <c r="B68" s="57"/>
      <c r="C68" s="56"/>
      <c r="D68" s="56"/>
      <c r="F68" s="64" t="s">
        <v>2763</v>
      </c>
    </row>
    <row r="69" spans="1:55">
      <c r="A69" s="57"/>
      <c r="B69" s="57"/>
      <c r="C69" s="56"/>
      <c r="D69" s="56"/>
      <c r="F69" s="64" t="s">
        <v>2764</v>
      </c>
    </row>
    <row r="70" spans="1:55">
      <c r="A70" s="57"/>
      <c r="B70" s="57"/>
      <c r="C70" s="56"/>
      <c r="D70" s="56"/>
      <c r="F70" s="64" t="s">
        <v>2765</v>
      </c>
    </row>
    <row r="71" spans="1:55">
      <c r="A71" s="57"/>
      <c r="B71" s="57"/>
      <c r="C71" s="56"/>
      <c r="D71" s="56"/>
      <c r="F71" s="64" t="s">
        <v>2766</v>
      </c>
    </row>
    <row r="72" spans="1:55">
      <c r="A72" s="57"/>
      <c r="B72" s="57"/>
      <c r="C72" s="56"/>
      <c r="D72" s="56"/>
      <c r="F72" s="64" t="s">
        <v>27680</v>
      </c>
    </row>
    <row r="73" spans="1:55" ht="15.6">
      <c r="A73" s="58"/>
      <c r="B73" s="59"/>
      <c r="C73" s="59"/>
      <c r="D73" s="67"/>
      <c r="F73" s="64" t="s">
        <v>27681</v>
      </c>
    </row>
    <row r="74" spans="1:55">
      <c r="F74" s="64"/>
    </row>
    <row r="77" spans="1:55">
      <c r="A77" s="1673" t="s">
        <v>2985</v>
      </c>
      <c r="B77" s="1674"/>
      <c r="C77" s="1674"/>
      <c r="D77" s="1675"/>
    </row>
    <row r="78" spans="1:55">
      <c r="A78" s="55" t="s">
        <v>375</v>
      </c>
      <c r="B78" s="55" t="s">
        <v>376</v>
      </c>
      <c r="C78" s="55" t="s">
        <v>377</v>
      </c>
      <c r="D78" s="55" t="s">
        <v>378</v>
      </c>
    </row>
    <row r="79" spans="1:55">
      <c r="A79" s="142">
        <f>'FORMULAR COMANDA'!D40</f>
        <v>0</v>
      </c>
      <c r="B79" s="57">
        <f>'FORMULAR COMANDA'!E40</f>
        <v>0</v>
      </c>
      <c r="C79" s="56">
        <f t="shared" ref="C79:C106" si="2">_FC_LATIME2</f>
        <v>0</v>
      </c>
      <c r="D79" s="566">
        <f>A79*B79*C79</f>
        <v>0</v>
      </c>
    </row>
    <row r="80" spans="1:55">
      <c r="A80" s="142">
        <f>'FORMULAR COMANDA'!D41</f>
        <v>0</v>
      </c>
      <c r="B80" s="57">
        <f>'FORMULAR COMANDA'!E41</f>
        <v>0</v>
      </c>
      <c r="C80" s="56">
        <f t="shared" si="2"/>
        <v>0</v>
      </c>
      <c r="D80" s="566">
        <f t="shared" ref="D80:D106" si="3">A80*B80*C80</f>
        <v>0</v>
      </c>
    </row>
    <row r="81" spans="1:6">
      <c r="A81" s="142">
        <f>'FORMULAR COMANDA'!D42</f>
        <v>0</v>
      </c>
      <c r="B81" s="57">
        <f>'FORMULAR COMANDA'!E42</f>
        <v>0</v>
      </c>
      <c r="C81" s="56">
        <f t="shared" si="2"/>
        <v>0</v>
      </c>
      <c r="D81" s="566">
        <f t="shared" si="3"/>
        <v>0</v>
      </c>
    </row>
    <row r="82" spans="1:6">
      <c r="A82" s="142">
        <f>'FORMULAR COMANDA'!D43</f>
        <v>0</v>
      </c>
      <c r="B82" s="57">
        <f>'FORMULAR COMANDA'!E43</f>
        <v>0</v>
      </c>
      <c r="C82" s="56">
        <f t="shared" si="2"/>
        <v>0</v>
      </c>
      <c r="D82" s="566">
        <f t="shared" si="3"/>
        <v>0</v>
      </c>
    </row>
    <row r="83" spans="1:6">
      <c r="A83" s="142">
        <f>'FORMULAR COMANDA'!D44</f>
        <v>0</v>
      </c>
      <c r="B83" s="57">
        <f>'FORMULAR COMANDA'!E44</f>
        <v>0</v>
      </c>
      <c r="C83" s="56">
        <f t="shared" si="2"/>
        <v>0</v>
      </c>
      <c r="D83" s="566">
        <f t="shared" si="3"/>
        <v>0</v>
      </c>
    </row>
    <row r="84" spans="1:6">
      <c r="A84" s="142">
        <f>'FORMULAR COMANDA'!D45</f>
        <v>0</v>
      </c>
      <c r="B84" s="57">
        <f>'FORMULAR COMANDA'!E45</f>
        <v>0</v>
      </c>
      <c r="C84" s="56">
        <f t="shared" si="2"/>
        <v>0</v>
      </c>
      <c r="D84" s="566">
        <f t="shared" si="3"/>
        <v>0</v>
      </c>
    </row>
    <row r="85" spans="1:6">
      <c r="A85" s="142">
        <f>'FORMULAR COMANDA'!D46</f>
        <v>0</v>
      </c>
      <c r="B85" s="57">
        <f>'FORMULAR COMANDA'!E46</f>
        <v>0</v>
      </c>
      <c r="C85" s="56">
        <f t="shared" si="2"/>
        <v>0</v>
      </c>
      <c r="D85" s="566">
        <f t="shared" si="3"/>
        <v>0</v>
      </c>
    </row>
    <row r="86" spans="1:6">
      <c r="A86" s="142">
        <f>'FORMULAR COMANDA'!G40</f>
        <v>0</v>
      </c>
      <c r="B86" s="57">
        <f>'FORMULAR COMANDA'!J40</f>
        <v>0</v>
      </c>
      <c r="C86" s="56">
        <f t="shared" si="2"/>
        <v>0</v>
      </c>
      <c r="D86" s="566">
        <f t="shared" si="3"/>
        <v>0</v>
      </c>
    </row>
    <row r="87" spans="1:6">
      <c r="A87" s="142">
        <f>'FORMULAR COMANDA'!G41</f>
        <v>0</v>
      </c>
      <c r="B87" s="57">
        <f>'FORMULAR COMANDA'!J41</f>
        <v>0</v>
      </c>
      <c r="C87" s="56">
        <f t="shared" si="2"/>
        <v>0</v>
      </c>
      <c r="D87" s="566">
        <f t="shared" si="3"/>
        <v>0</v>
      </c>
    </row>
    <row r="88" spans="1:6">
      <c r="A88" s="142">
        <f>'FORMULAR COMANDA'!G42</f>
        <v>0</v>
      </c>
      <c r="B88" s="57">
        <f>'FORMULAR COMANDA'!J42</f>
        <v>0</v>
      </c>
      <c r="C88" s="56">
        <f t="shared" si="2"/>
        <v>0</v>
      </c>
      <c r="D88" s="566">
        <f t="shared" si="3"/>
        <v>0</v>
      </c>
      <c r="F88" t="s">
        <v>27748</v>
      </c>
    </row>
    <row r="89" spans="1:6">
      <c r="A89" s="142">
        <f>'FORMULAR COMANDA'!G43</f>
        <v>0</v>
      </c>
      <c r="B89" s="57">
        <f>'FORMULAR COMANDA'!J43</f>
        <v>0</v>
      </c>
      <c r="C89" s="56">
        <f t="shared" si="2"/>
        <v>0</v>
      </c>
      <c r="D89" s="566">
        <f t="shared" si="3"/>
        <v>0</v>
      </c>
      <c r="F89" t="s">
        <v>27749</v>
      </c>
    </row>
    <row r="90" spans="1:6">
      <c r="A90" s="142">
        <f>'FORMULAR COMANDA'!G44</f>
        <v>0</v>
      </c>
      <c r="B90" s="57">
        <f>'FORMULAR COMANDA'!J44</f>
        <v>0</v>
      </c>
      <c r="C90" s="56">
        <f t="shared" si="2"/>
        <v>0</v>
      </c>
      <c r="D90" s="566">
        <f t="shared" si="3"/>
        <v>0</v>
      </c>
      <c r="F90" t="s">
        <v>7244</v>
      </c>
    </row>
    <row r="91" spans="1:6">
      <c r="A91" s="142">
        <f>'FORMULAR COMANDA'!G45</f>
        <v>0</v>
      </c>
      <c r="B91" s="57">
        <f>'FORMULAR COMANDA'!J45</f>
        <v>0</v>
      </c>
      <c r="C91" s="56">
        <f t="shared" si="2"/>
        <v>0</v>
      </c>
      <c r="D91" s="566">
        <f t="shared" si="3"/>
        <v>0</v>
      </c>
      <c r="F91" t="s">
        <v>7245</v>
      </c>
    </row>
    <row r="92" spans="1:6">
      <c r="A92" s="142">
        <f>'FORMULAR COMANDA'!G46</f>
        <v>0</v>
      </c>
      <c r="B92" s="57">
        <f>'FORMULAR COMANDA'!J46</f>
        <v>0</v>
      </c>
      <c r="C92" s="56">
        <f t="shared" si="2"/>
        <v>0</v>
      </c>
      <c r="D92" s="566">
        <f t="shared" si="3"/>
        <v>0</v>
      </c>
      <c r="F92" t="s">
        <v>7246</v>
      </c>
    </row>
    <row r="93" spans="1:6">
      <c r="A93" s="142">
        <f>'FORMULAR COMANDA'!M40</f>
        <v>0</v>
      </c>
      <c r="B93" s="57">
        <f>'FORMULAR COMANDA'!O40</f>
        <v>0</v>
      </c>
      <c r="C93" s="56">
        <f t="shared" si="2"/>
        <v>0</v>
      </c>
      <c r="D93" s="566">
        <f t="shared" si="3"/>
        <v>0</v>
      </c>
      <c r="F93" t="s">
        <v>7247</v>
      </c>
    </row>
    <row r="94" spans="1:6">
      <c r="A94" s="142">
        <f>'FORMULAR COMANDA'!M41</f>
        <v>0</v>
      </c>
      <c r="B94" s="57">
        <f>'FORMULAR COMANDA'!O41</f>
        <v>0</v>
      </c>
      <c r="C94" s="56">
        <f t="shared" si="2"/>
        <v>0</v>
      </c>
      <c r="D94" s="566">
        <f t="shared" si="3"/>
        <v>0</v>
      </c>
      <c r="F94" t="s">
        <v>7248</v>
      </c>
    </row>
    <row r="95" spans="1:6">
      <c r="A95" s="142">
        <f>'FORMULAR COMANDA'!M42</f>
        <v>0</v>
      </c>
      <c r="B95" s="57">
        <f>'FORMULAR COMANDA'!O42</f>
        <v>0</v>
      </c>
      <c r="C95" s="56">
        <f t="shared" si="2"/>
        <v>0</v>
      </c>
      <c r="D95" s="566">
        <f t="shared" si="3"/>
        <v>0</v>
      </c>
      <c r="F95" t="s">
        <v>7249</v>
      </c>
    </row>
    <row r="96" spans="1:6">
      <c r="A96" s="142">
        <f>'FORMULAR COMANDA'!M43</f>
        <v>0</v>
      </c>
      <c r="B96" s="57">
        <f>'FORMULAR COMANDA'!O43</f>
        <v>0</v>
      </c>
      <c r="C96" s="56">
        <f t="shared" si="2"/>
        <v>0</v>
      </c>
      <c r="D96" s="566">
        <f t="shared" si="3"/>
        <v>0</v>
      </c>
    </row>
    <row r="97" spans="1:4">
      <c r="A97" s="142">
        <f>'FORMULAR COMANDA'!M44</f>
        <v>0</v>
      </c>
      <c r="B97" s="57">
        <f>'FORMULAR COMANDA'!O44</f>
        <v>0</v>
      </c>
      <c r="C97" s="56">
        <f t="shared" si="2"/>
        <v>0</v>
      </c>
      <c r="D97" s="566">
        <f t="shared" si="3"/>
        <v>0</v>
      </c>
    </row>
    <row r="98" spans="1:4">
      <c r="A98" s="142">
        <f>'FORMULAR COMANDA'!M45</f>
        <v>0</v>
      </c>
      <c r="B98" s="57">
        <f>'FORMULAR COMANDA'!O45</f>
        <v>0</v>
      </c>
      <c r="C98" s="56">
        <f t="shared" si="2"/>
        <v>0</v>
      </c>
      <c r="D98" s="566">
        <f t="shared" si="3"/>
        <v>0</v>
      </c>
    </row>
    <row r="99" spans="1:4">
      <c r="A99" s="142">
        <f>'FORMULAR COMANDA'!M46</f>
        <v>0</v>
      </c>
      <c r="B99" s="57">
        <f>'FORMULAR COMANDA'!O46</f>
        <v>0</v>
      </c>
      <c r="C99" s="56">
        <f t="shared" si="2"/>
        <v>0</v>
      </c>
      <c r="D99" s="566">
        <f t="shared" si="3"/>
        <v>0</v>
      </c>
    </row>
    <row r="100" spans="1:4">
      <c r="A100" s="142">
        <f>'FORMULAR COMANDA'!Q40</f>
        <v>0</v>
      </c>
      <c r="B100" s="57">
        <f>'FORMULAR COMANDA'!S40</f>
        <v>0</v>
      </c>
      <c r="C100" s="56">
        <f t="shared" si="2"/>
        <v>0</v>
      </c>
      <c r="D100" s="566">
        <f t="shared" si="3"/>
        <v>0</v>
      </c>
    </row>
    <row r="101" spans="1:4">
      <c r="A101" s="142">
        <f>'FORMULAR COMANDA'!Q41</f>
        <v>0</v>
      </c>
      <c r="B101" s="57">
        <f>'FORMULAR COMANDA'!S41</f>
        <v>0</v>
      </c>
      <c r="C101" s="56">
        <f t="shared" si="2"/>
        <v>0</v>
      </c>
      <c r="D101" s="566">
        <f t="shared" si="3"/>
        <v>0</v>
      </c>
    </row>
    <row r="102" spans="1:4">
      <c r="A102" s="142">
        <f>'FORMULAR COMANDA'!Q42</f>
        <v>0</v>
      </c>
      <c r="B102" s="57">
        <f>'FORMULAR COMANDA'!S42</f>
        <v>0</v>
      </c>
      <c r="C102" s="56">
        <f t="shared" si="2"/>
        <v>0</v>
      </c>
      <c r="D102" s="566">
        <f t="shared" si="3"/>
        <v>0</v>
      </c>
    </row>
    <row r="103" spans="1:4">
      <c r="A103" s="142">
        <f>'FORMULAR COMANDA'!Q43</f>
        <v>0</v>
      </c>
      <c r="B103" s="57">
        <f>'FORMULAR COMANDA'!S43</f>
        <v>0</v>
      </c>
      <c r="C103" s="56">
        <f t="shared" si="2"/>
        <v>0</v>
      </c>
      <c r="D103" s="566">
        <f t="shared" si="3"/>
        <v>0</v>
      </c>
    </row>
    <row r="104" spans="1:4">
      <c r="A104" s="142">
        <f>'FORMULAR COMANDA'!Q44</f>
        <v>0</v>
      </c>
      <c r="B104" s="57">
        <f>'FORMULAR COMANDA'!S44</f>
        <v>0</v>
      </c>
      <c r="C104" s="56">
        <f t="shared" si="2"/>
        <v>0</v>
      </c>
      <c r="D104" s="566">
        <f t="shared" si="3"/>
        <v>0</v>
      </c>
    </row>
    <row r="105" spans="1:4">
      <c r="A105" s="142">
        <f>'FORMULAR COMANDA'!Q45</f>
        <v>0</v>
      </c>
      <c r="B105" s="57">
        <f>'FORMULAR COMANDA'!S45</f>
        <v>0</v>
      </c>
      <c r="C105" s="56">
        <f t="shared" si="2"/>
        <v>0</v>
      </c>
      <c r="D105" s="566">
        <f t="shared" si="3"/>
        <v>0</v>
      </c>
    </row>
    <row r="106" spans="1:4">
      <c r="A106" s="142">
        <f>'FORMULAR COMANDA'!Q46</f>
        <v>0</v>
      </c>
      <c r="B106" s="57">
        <f>'FORMULAR COMANDA'!S46</f>
        <v>0</v>
      </c>
      <c r="C106" s="56">
        <f t="shared" si="2"/>
        <v>0</v>
      </c>
      <c r="D106" s="566">
        <f t="shared" si="3"/>
        <v>0</v>
      </c>
    </row>
    <row r="107" spans="1:4" ht="15.6">
      <c r="A107" s="58" t="s">
        <v>380</v>
      </c>
      <c r="B107" s="59"/>
      <c r="C107" s="59"/>
      <c r="D107" s="67">
        <f>SUM(D79:D106)</f>
        <v>0</v>
      </c>
    </row>
    <row r="110" spans="1:4">
      <c r="A110" s="1673" t="s">
        <v>2986</v>
      </c>
      <c r="B110" s="1674"/>
      <c r="C110" s="1674"/>
      <c r="D110" s="1675"/>
    </row>
    <row r="111" spans="1:4">
      <c r="A111" s="55" t="s">
        <v>375</v>
      </c>
      <c r="B111" s="55" t="s">
        <v>376</v>
      </c>
      <c r="C111" s="55" t="s">
        <v>377</v>
      </c>
      <c r="D111" s="55" t="s">
        <v>378</v>
      </c>
    </row>
    <row r="112" spans="1:4">
      <c r="A112" s="142">
        <f>'FORMULAR COMANDA'!D53</f>
        <v>0</v>
      </c>
      <c r="B112" s="57">
        <f>'FORMULAR COMANDA'!E53</f>
        <v>0</v>
      </c>
      <c r="C112" s="56"/>
      <c r="D112" s="566">
        <f>A112*B112</f>
        <v>0</v>
      </c>
    </row>
    <row r="113" spans="1:4">
      <c r="A113" s="142">
        <f>'FORMULAR COMANDA'!D54</f>
        <v>0</v>
      </c>
      <c r="B113" s="57">
        <f>'FORMULAR COMANDA'!E54</f>
        <v>0</v>
      </c>
      <c r="C113" s="56"/>
      <c r="D113" s="566">
        <f t="shared" ref="D113:D139" si="4">A113*B113</f>
        <v>0</v>
      </c>
    </row>
    <row r="114" spans="1:4">
      <c r="A114" s="142">
        <f>'FORMULAR COMANDA'!D55</f>
        <v>0</v>
      </c>
      <c r="B114" s="57">
        <f>'FORMULAR COMANDA'!E55</f>
        <v>0</v>
      </c>
      <c r="C114" s="56"/>
      <c r="D114" s="566">
        <f t="shared" si="4"/>
        <v>0</v>
      </c>
    </row>
    <row r="115" spans="1:4">
      <c r="A115" s="142">
        <f>'FORMULAR COMANDA'!D56</f>
        <v>0</v>
      </c>
      <c r="B115" s="57">
        <f>'FORMULAR COMANDA'!E56</f>
        <v>0</v>
      </c>
      <c r="C115" s="56"/>
      <c r="D115" s="566">
        <f t="shared" si="4"/>
        <v>0</v>
      </c>
    </row>
    <row r="116" spans="1:4">
      <c r="A116" s="142">
        <f>'FORMULAR COMANDA'!D57</f>
        <v>0</v>
      </c>
      <c r="B116" s="57">
        <f>'FORMULAR COMANDA'!E57</f>
        <v>0</v>
      </c>
      <c r="C116" s="56"/>
      <c r="D116" s="566">
        <f t="shared" si="4"/>
        <v>0</v>
      </c>
    </row>
    <row r="117" spans="1:4">
      <c r="A117" s="142">
        <f>'FORMULAR COMANDA'!D58</f>
        <v>0</v>
      </c>
      <c r="B117" s="57">
        <f>'FORMULAR COMANDA'!E58</f>
        <v>0</v>
      </c>
      <c r="C117" s="56"/>
      <c r="D117" s="566">
        <f t="shared" si="4"/>
        <v>0</v>
      </c>
    </row>
    <row r="118" spans="1:4">
      <c r="A118" s="142">
        <f>'FORMULAR COMANDA'!D59</f>
        <v>0</v>
      </c>
      <c r="B118" s="57">
        <f>'FORMULAR COMANDA'!E59</f>
        <v>0</v>
      </c>
      <c r="C118" s="56"/>
      <c r="D118" s="566">
        <f t="shared" si="4"/>
        <v>0</v>
      </c>
    </row>
    <row r="119" spans="1:4">
      <c r="A119" s="142">
        <f>'FORMULAR COMANDA'!G53</f>
        <v>0</v>
      </c>
      <c r="B119" s="57">
        <f>'FORMULAR COMANDA'!J53</f>
        <v>0</v>
      </c>
      <c r="C119" s="56"/>
      <c r="D119" s="566">
        <f t="shared" si="4"/>
        <v>0</v>
      </c>
    </row>
    <row r="120" spans="1:4">
      <c r="A120" s="142">
        <f>'FORMULAR COMANDA'!G54</f>
        <v>0</v>
      </c>
      <c r="B120" s="57">
        <f>'FORMULAR COMANDA'!J54</f>
        <v>0</v>
      </c>
      <c r="C120" s="56"/>
      <c r="D120" s="566">
        <f t="shared" si="4"/>
        <v>0</v>
      </c>
    </row>
    <row r="121" spans="1:4">
      <c r="A121" s="142">
        <f>'FORMULAR COMANDA'!G55</f>
        <v>0</v>
      </c>
      <c r="B121" s="57">
        <f>'FORMULAR COMANDA'!J55</f>
        <v>0</v>
      </c>
      <c r="C121" s="56"/>
      <c r="D121" s="566">
        <f t="shared" si="4"/>
        <v>0</v>
      </c>
    </row>
    <row r="122" spans="1:4">
      <c r="A122" s="142">
        <f>'FORMULAR COMANDA'!G56</f>
        <v>0</v>
      </c>
      <c r="B122" s="57">
        <f>'FORMULAR COMANDA'!J56</f>
        <v>0</v>
      </c>
      <c r="C122" s="56"/>
      <c r="D122" s="566">
        <f t="shared" si="4"/>
        <v>0</v>
      </c>
    </row>
    <row r="123" spans="1:4">
      <c r="A123" s="142">
        <f>'FORMULAR COMANDA'!G57</f>
        <v>0</v>
      </c>
      <c r="B123" s="57">
        <f>'FORMULAR COMANDA'!J57</f>
        <v>0</v>
      </c>
      <c r="C123" s="56"/>
      <c r="D123" s="566">
        <f t="shared" si="4"/>
        <v>0</v>
      </c>
    </row>
    <row r="124" spans="1:4">
      <c r="A124" s="142">
        <f>'FORMULAR COMANDA'!G58</f>
        <v>0</v>
      </c>
      <c r="B124" s="57">
        <f>'FORMULAR COMANDA'!J58</f>
        <v>0</v>
      </c>
      <c r="C124" s="56"/>
      <c r="D124" s="566">
        <f t="shared" si="4"/>
        <v>0</v>
      </c>
    </row>
    <row r="125" spans="1:4">
      <c r="A125" s="142">
        <f>'FORMULAR COMANDA'!G59</f>
        <v>0</v>
      </c>
      <c r="B125" s="57">
        <f>'FORMULAR COMANDA'!J59</f>
        <v>0</v>
      </c>
      <c r="C125" s="56"/>
      <c r="D125" s="566">
        <f t="shared" si="4"/>
        <v>0</v>
      </c>
    </row>
    <row r="126" spans="1:4">
      <c r="A126" s="142">
        <f>'FORMULAR COMANDA'!M53</f>
        <v>0</v>
      </c>
      <c r="B126" s="57">
        <f>'FORMULAR COMANDA'!O53</f>
        <v>0</v>
      </c>
      <c r="C126" s="56"/>
      <c r="D126" s="566">
        <f t="shared" si="4"/>
        <v>0</v>
      </c>
    </row>
    <row r="127" spans="1:4">
      <c r="A127" s="142">
        <f>'FORMULAR COMANDA'!M54</f>
        <v>0</v>
      </c>
      <c r="B127" s="57">
        <f>'FORMULAR COMANDA'!O54</f>
        <v>0</v>
      </c>
      <c r="C127" s="56"/>
      <c r="D127" s="566">
        <f t="shared" si="4"/>
        <v>0</v>
      </c>
    </row>
    <row r="128" spans="1:4">
      <c r="A128" s="142">
        <f>'FORMULAR COMANDA'!M55</f>
        <v>0</v>
      </c>
      <c r="B128" s="57">
        <f>'FORMULAR COMANDA'!O55</f>
        <v>0</v>
      </c>
      <c r="C128" s="56"/>
      <c r="D128" s="566">
        <f t="shared" si="4"/>
        <v>0</v>
      </c>
    </row>
    <row r="129" spans="1:4">
      <c r="A129" s="142">
        <f>'FORMULAR COMANDA'!M56</f>
        <v>0</v>
      </c>
      <c r="B129" s="57">
        <f>'FORMULAR COMANDA'!O56</f>
        <v>0</v>
      </c>
      <c r="C129" s="56"/>
      <c r="D129" s="566">
        <f t="shared" si="4"/>
        <v>0</v>
      </c>
    </row>
    <row r="130" spans="1:4">
      <c r="A130" s="142">
        <f>'FORMULAR COMANDA'!M57</f>
        <v>0</v>
      </c>
      <c r="B130" s="57">
        <f>'FORMULAR COMANDA'!O57</f>
        <v>0</v>
      </c>
      <c r="C130" s="56"/>
      <c r="D130" s="566">
        <f t="shared" si="4"/>
        <v>0</v>
      </c>
    </row>
    <row r="131" spans="1:4">
      <c r="A131" s="142">
        <f>'FORMULAR COMANDA'!M58</f>
        <v>0</v>
      </c>
      <c r="B131" s="57">
        <f>'FORMULAR COMANDA'!O58</f>
        <v>0</v>
      </c>
      <c r="C131" s="56"/>
      <c r="D131" s="566">
        <f t="shared" si="4"/>
        <v>0</v>
      </c>
    </row>
    <row r="132" spans="1:4">
      <c r="A132" s="142">
        <f>'FORMULAR COMANDA'!M59</f>
        <v>0</v>
      </c>
      <c r="B132" s="57">
        <f>'FORMULAR COMANDA'!O59</f>
        <v>0</v>
      </c>
      <c r="C132" s="56"/>
      <c r="D132" s="566">
        <f t="shared" si="4"/>
        <v>0</v>
      </c>
    </row>
    <row r="133" spans="1:4">
      <c r="A133" s="142">
        <f>'FORMULAR COMANDA'!Q53</f>
        <v>0</v>
      </c>
      <c r="B133" s="57">
        <f>'FORMULAR COMANDA'!S53</f>
        <v>0</v>
      </c>
      <c r="C133" s="56"/>
      <c r="D133" s="566">
        <f t="shared" si="4"/>
        <v>0</v>
      </c>
    </row>
    <row r="134" spans="1:4">
      <c r="A134" s="142">
        <f>'FORMULAR COMANDA'!Q54</f>
        <v>0</v>
      </c>
      <c r="B134" s="57">
        <f>'FORMULAR COMANDA'!S54</f>
        <v>0</v>
      </c>
      <c r="C134" s="56"/>
      <c r="D134" s="566">
        <f t="shared" si="4"/>
        <v>0</v>
      </c>
    </row>
    <row r="135" spans="1:4">
      <c r="A135" s="142">
        <f>'FORMULAR COMANDA'!Q55</f>
        <v>0</v>
      </c>
      <c r="B135" s="57">
        <f>'FORMULAR COMANDA'!S55</f>
        <v>0</v>
      </c>
      <c r="C135" s="56"/>
      <c r="D135" s="566">
        <f t="shared" si="4"/>
        <v>0</v>
      </c>
    </row>
    <row r="136" spans="1:4">
      <c r="A136" s="142">
        <f>'FORMULAR COMANDA'!Q56</f>
        <v>0</v>
      </c>
      <c r="B136" s="57">
        <f>'FORMULAR COMANDA'!S56</f>
        <v>0</v>
      </c>
      <c r="C136" s="56"/>
      <c r="D136" s="566">
        <f t="shared" si="4"/>
        <v>0</v>
      </c>
    </row>
    <row r="137" spans="1:4">
      <c r="A137" s="142">
        <f>'FORMULAR COMANDA'!Q57</f>
        <v>0</v>
      </c>
      <c r="B137" s="57">
        <f>'FORMULAR COMANDA'!S57</f>
        <v>0</v>
      </c>
      <c r="C137" s="56"/>
      <c r="D137" s="566">
        <f t="shared" si="4"/>
        <v>0</v>
      </c>
    </row>
    <row r="138" spans="1:4">
      <c r="A138" s="142">
        <f>'FORMULAR COMANDA'!Q58</f>
        <v>0</v>
      </c>
      <c r="B138" s="57">
        <f>'FORMULAR COMANDA'!S58</f>
        <v>0</v>
      </c>
      <c r="C138" s="56"/>
      <c r="D138" s="566">
        <f t="shared" si="4"/>
        <v>0</v>
      </c>
    </row>
    <row r="139" spans="1:4">
      <c r="A139" s="142">
        <f>'FORMULAR COMANDA'!Q59</f>
        <v>0</v>
      </c>
      <c r="B139" s="57">
        <f>'FORMULAR COMANDA'!S59</f>
        <v>0</v>
      </c>
      <c r="C139" s="56"/>
      <c r="D139" s="566">
        <f t="shared" si="4"/>
        <v>0</v>
      </c>
    </row>
    <row r="140" spans="1:4" ht="15.6">
      <c r="A140" s="58" t="s">
        <v>380</v>
      </c>
      <c r="B140" s="59"/>
      <c r="C140" s="59"/>
      <c r="D140" s="67">
        <f>SUM(D112:D139)</f>
        <v>0</v>
      </c>
    </row>
    <row r="147" spans="1:5">
      <c r="A147" s="673" t="s">
        <v>27717</v>
      </c>
      <c r="B147" s="674" t="s">
        <v>27722</v>
      </c>
      <c r="C147" s="674" t="str">
        <f>profID1(_Profil1,_Perforatie1,_GrProfil1,_HProfil1,_AProfil1,_BProfil1,_C1Profil1,_C2Profil1,_DProfil1,_H1Profil1,_H2Profil1)</f>
        <v/>
      </c>
      <c r="D147" s="675"/>
      <c r="E147">
        <f>LEN(_MATNR_PROFIL1)</f>
        <v>0</v>
      </c>
    </row>
    <row r="148" spans="1:5">
      <c r="A148" s="55" t="s">
        <v>27718</v>
      </c>
      <c r="B148" s="55" t="s">
        <v>376</v>
      </c>
      <c r="C148" s="55"/>
      <c r="D148" s="55" t="s">
        <v>27719</v>
      </c>
    </row>
    <row r="149" spans="1:5">
      <c r="A149" s="56">
        <f>PROFILE!M24</f>
        <v>0</v>
      </c>
      <c r="B149" s="56">
        <f>PROFILE!P24</f>
        <v>0</v>
      </c>
      <c r="C149" s="56"/>
      <c r="D149" s="56">
        <f>A149*B149</f>
        <v>0</v>
      </c>
    </row>
    <row r="150" spans="1:5">
      <c r="A150" s="56">
        <f>PROFILE!M25</f>
        <v>0</v>
      </c>
      <c r="B150" s="56">
        <f>PROFILE!P25</f>
        <v>0</v>
      </c>
      <c r="C150" s="56"/>
      <c r="D150" s="56">
        <f t="shared" ref="D150:D158" si="5">A150*B150</f>
        <v>0</v>
      </c>
    </row>
    <row r="151" spans="1:5">
      <c r="A151" s="56">
        <f>PROFILE!M26</f>
        <v>0</v>
      </c>
      <c r="B151" s="56">
        <f>PROFILE!P26</f>
        <v>0</v>
      </c>
      <c r="C151" s="56"/>
      <c r="D151" s="56">
        <f t="shared" si="5"/>
        <v>0</v>
      </c>
    </row>
    <row r="152" spans="1:5">
      <c r="A152" s="56">
        <f>PROFILE!M27</f>
        <v>0</v>
      </c>
      <c r="B152" s="56">
        <f>PROFILE!P27</f>
        <v>0</v>
      </c>
      <c r="C152" s="56"/>
      <c r="D152" s="56">
        <f t="shared" si="5"/>
        <v>0</v>
      </c>
    </row>
    <row r="153" spans="1:5">
      <c r="A153" s="56">
        <f>PROFILE!M28</f>
        <v>0</v>
      </c>
      <c r="B153" s="56">
        <f>PROFILE!P28</f>
        <v>0</v>
      </c>
      <c r="C153" s="56"/>
      <c r="D153" s="56">
        <f t="shared" si="5"/>
        <v>0</v>
      </c>
    </row>
    <row r="154" spans="1:5">
      <c r="A154" s="56">
        <f>PROFILE!M29</f>
        <v>0</v>
      </c>
      <c r="B154" s="56">
        <f>PROFILE!P29</f>
        <v>0</v>
      </c>
      <c r="C154" s="56"/>
      <c r="D154" s="56">
        <f t="shared" si="5"/>
        <v>0</v>
      </c>
    </row>
    <row r="155" spans="1:5">
      <c r="A155" s="56">
        <f>PROFILE!M30</f>
        <v>0</v>
      </c>
      <c r="B155" s="56">
        <f>PROFILE!P30</f>
        <v>0</v>
      </c>
      <c r="C155" s="56"/>
      <c r="D155" s="56">
        <f t="shared" si="5"/>
        <v>0</v>
      </c>
    </row>
    <row r="156" spans="1:5">
      <c r="A156" s="56">
        <f>PROFILE!M31</f>
        <v>0</v>
      </c>
      <c r="B156" s="56">
        <f>PROFILE!P31</f>
        <v>0</v>
      </c>
      <c r="C156" s="56"/>
      <c r="D156" s="56">
        <f t="shared" si="5"/>
        <v>0</v>
      </c>
    </row>
    <row r="157" spans="1:5">
      <c r="A157" s="56">
        <f>PROFILE!M32</f>
        <v>0</v>
      </c>
      <c r="B157" s="56">
        <f>PROFILE!P32</f>
        <v>0</v>
      </c>
      <c r="C157" s="56"/>
      <c r="D157" s="56">
        <f t="shared" si="5"/>
        <v>0</v>
      </c>
    </row>
    <row r="158" spans="1:5">
      <c r="A158" s="56">
        <f>PROFILE!M33</f>
        <v>0</v>
      </c>
      <c r="B158" s="56">
        <f>PROFILE!P33</f>
        <v>0</v>
      </c>
      <c r="C158" s="56"/>
      <c r="D158" s="56">
        <f t="shared" si="5"/>
        <v>0</v>
      </c>
    </row>
    <row r="159" spans="1:5" ht="18">
      <c r="A159" s="1672" t="s">
        <v>27720</v>
      </c>
      <c r="B159" s="1672"/>
      <c r="C159" s="1672"/>
      <c r="D159" s="672">
        <f>SUM(D149:D158)/1000</f>
        <v>0</v>
      </c>
    </row>
    <row r="164" spans="1:5">
      <c r="A164" s="673" t="s">
        <v>27721</v>
      </c>
      <c r="B164" s="674" t="s">
        <v>27722</v>
      </c>
      <c r="C164" s="674" t="str">
        <f>profID2(_Profil2,_Perforatie2,_GrProfil2,_HProfil2,_AProfil2,_BProfil2,_C1Profil2,_C2Profil2,_DProfil2,_H1Profil2,_H2Profil2)</f>
        <v/>
      </c>
      <c r="D164" s="675"/>
      <c r="E164">
        <f>LEN(C164)</f>
        <v>0</v>
      </c>
    </row>
    <row r="165" spans="1:5">
      <c r="A165" s="55" t="s">
        <v>27718</v>
      </c>
      <c r="B165" s="55" t="s">
        <v>376</v>
      </c>
      <c r="C165" s="55"/>
      <c r="D165" s="55" t="s">
        <v>27719</v>
      </c>
    </row>
    <row r="166" spans="1:5">
      <c r="A166" s="56">
        <f>PROFILE!M41</f>
        <v>0</v>
      </c>
      <c r="B166" s="56">
        <f>PROFILE!P41</f>
        <v>0</v>
      </c>
      <c r="C166" s="56"/>
      <c r="D166" s="56">
        <f>A166*B166</f>
        <v>0</v>
      </c>
    </row>
    <row r="167" spans="1:5">
      <c r="A167" s="56">
        <f>PROFILE!M42</f>
        <v>0</v>
      </c>
      <c r="B167" s="56">
        <f>PROFILE!P42</f>
        <v>0</v>
      </c>
      <c r="C167" s="56"/>
      <c r="D167" s="56">
        <f t="shared" ref="D167:D175" si="6">A167*B167</f>
        <v>0</v>
      </c>
    </row>
    <row r="168" spans="1:5">
      <c r="A168" s="56">
        <f>PROFILE!M43</f>
        <v>0</v>
      </c>
      <c r="B168" s="56">
        <f>PROFILE!P43</f>
        <v>0</v>
      </c>
      <c r="C168" s="56"/>
      <c r="D168" s="56">
        <f t="shared" si="6"/>
        <v>0</v>
      </c>
    </row>
    <row r="169" spans="1:5">
      <c r="A169" s="56">
        <f>PROFILE!M44</f>
        <v>0</v>
      </c>
      <c r="B169" s="56">
        <f>PROFILE!P44</f>
        <v>0</v>
      </c>
      <c r="C169" s="56"/>
      <c r="D169" s="56">
        <f t="shared" si="6"/>
        <v>0</v>
      </c>
    </row>
    <row r="170" spans="1:5">
      <c r="A170" s="56">
        <f>PROFILE!M45</f>
        <v>0</v>
      </c>
      <c r="B170" s="56">
        <f>PROFILE!P45</f>
        <v>0</v>
      </c>
      <c r="C170" s="56"/>
      <c r="D170" s="56">
        <f t="shared" si="6"/>
        <v>0</v>
      </c>
    </row>
    <row r="171" spans="1:5">
      <c r="A171" s="56">
        <f>PROFILE!M46</f>
        <v>0</v>
      </c>
      <c r="B171" s="56">
        <f>PROFILE!P46</f>
        <v>0</v>
      </c>
      <c r="C171" s="56"/>
      <c r="D171" s="56">
        <f t="shared" si="6"/>
        <v>0</v>
      </c>
    </row>
    <row r="172" spans="1:5">
      <c r="A172" s="56">
        <f>PROFILE!M47</f>
        <v>0</v>
      </c>
      <c r="B172" s="56">
        <f>PROFILE!P47</f>
        <v>0</v>
      </c>
      <c r="C172" s="56"/>
      <c r="D172" s="56">
        <f t="shared" si="6"/>
        <v>0</v>
      </c>
    </row>
    <row r="173" spans="1:5">
      <c r="A173" s="56">
        <f>PROFILE!M48</f>
        <v>0</v>
      </c>
      <c r="B173" s="56">
        <f>PROFILE!P48</f>
        <v>0</v>
      </c>
      <c r="C173" s="56"/>
      <c r="D173" s="56">
        <f t="shared" si="6"/>
        <v>0</v>
      </c>
    </row>
    <row r="174" spans="1:5">
      <c r="A174" s="56">
        <f>PROFILE!M49</f>
        <v>0</v>
      </c>
      <c r="B174" s="56">
        <f>PROFILE!P49</f>
        <v>0</v>
      </c>
      <c r="C174" s="56"/>
      <c r="D174" s="56">
        <f t="shared" si="6"/>
        <v>0</v>
      </c>
    </row>
    <row r="175" spans="1:5">
      <c r="A175" s="56">
        <f>PROFILE!M50</f>
        <v>0</v>
      </c>
      <c r="B175" s="56">
        <f>PROFILE!P50</f>
        <v>0</v>
      </c>
      <c r="C175" s="56"/>
      <c r="D175" s="56">
        <f t="shared" si="6"/>
        <v>0</v>
      </c>
    </row>
    <row r="176" spans="1:5" ht="18">
      <c r="A176" s="1672" t="s">
        <v>27720</v>
      </c>
      <c r="B176" s="1672"/>
      <c r="C176" s="1672"/>
      <c r="D176" s="672">
        <f>SUM(D166:D175)/1000</f>
        <v>0</v>
      </c>
    </row>
  </sheetData>
  <mergeCells count="4">
    <mergeCell ref="A176:C176"/>
    <mergeCell ref="A77:D77"/>
    <mergeCell ref="A110:D110"/>
    <mergeCell ref="A159:C159"/>
  </mergeCells>
  <phoneticPr fontId="96" type="noConversion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205"/>
  <sheetViews>
    <sheetView workbookViewId="0">
      <selection activeCell="L23" sqref="L23"/>
    </sheetView>
  </sheetViews>
  <sheetFormatPr defaultRowHeight="14.4"/>
  <cols>
    <col min="1" max="1" width="12.88671875" customWidth="1"/>
    <col min="2" max="2" width="42" customWidth="1"/>
    <col min="8" max="8" width="31.5546875" customWidth="1"/>
    <col min="9" max="9" width="19" customWidth="1"/>
    <col min="10" max="10" width="21.88671875" bestFit="1" customWidth="1"/>
    <col min="11" max="11" width="18.44140625" customWidth="1"/>
    <col min="12" max="12" width="37.6640625" customWidth="1"/>
    <col min="19" max="19" width="9.88671875" bestFit="1" customWidth="1"/>
  </cols>
  <sheetData>
    <row r="1" spans="1:24">
      <c r="A1" t="s">
        <v>12</v>
      </c>
      <c r="D1" s="590" t="s">
        <v>2927</v>
      </c>
      <c r="F1">
        <v>0.5</v>
      </c>
      <c r="H1" s="66" t="s">
        <v>12262</v>
      </c>
      <c r="I1" t="s">
        <v>27690</v>
      </c>
      <c r="J1" s="669" t="s">
        <v>27692</v>
      </c>
      <c r="K1" s="669" t="s">
        <v>27693</v>
      </c>
      <c r="L1" s="669" t="s">
        <v>27694</v>
      </c>
      <c r="N1" s="669" t="s">
        <v>27683</v>
      </c>
      <c r="O1" t="s">
        <v>27684</v>
      </c>
      <c r="P1" t="s">
        <v>27685</v>
      </c>
      <c r="Q1" t="s">
        <v>27686</v>
      </c>
      <c r="R1" t="s">
        <v>27687</v>
      </c>
      <c r="S1" t="s">
        <v>74</v>
      </c>
      <c r="T1" t="s">
        <v>114</v>
      </c>
      <c r="U1" t="s">
        <v>27688</v>
      </c>
      <c r="V1" t="s">
        <v>27689</v>
      </c>
      <c r="X1" t="s">
        <v>27700</v>
      </c>
    </row>
    <row r="2" spans="1:24">
      <c r="A2" t="s">
        <v>13</v>
      </c>
      <c r="D2" s="591" t="s">
        <v>3907</v>
      </c>
      <c r="F2">
        <v>0.45</v>
      </c>
      <c r="H2" s="66" t="s">
        <v>12263</v>
      </c>
      <c r="I2" s="669" t="s">
        <v>27691</v>
      </c>
      <c r="J2" t="s">
        <v>27684</v>
      </c>
      <c r="K2" t="s">
        <v>2767</v>
      </c>
      <c r="L2" t="s">
        <v>10778</v>
      </c>
      <c r="N2" t="s">
        <v>27697</v>
      </c>
      <c r="O2" t="s">
        <v>27697</v>
      </c>
      <c r="P2" t="s">
        <v>27697</v>
      </c>
      <c r="Q2" t="s">
        <v>27697</v>
      </c>
      <c r="R2" t="s">
        <v>27697</v>
      </c>
      <c r="S2" t="s">
        <v>27697</v>
      </c>
      <c r="T2" t="s">
        <v>27697</v>
      </c>
      <c r="U2" t="s">
        <v>27697</v>
      </c>
      <c r="V2" t="s">
        <v>27697</v>
      </c>
      <c r="X2" t="s">
        <v>27702</v>
      </c>
    </row>
    <row r="3" spans="1:24">
      <c r="A3" t="s">
        <v>46</v>
      </c>
      <c r="D3" s="590" t="s">
        <v>3908</v>
      </c>
      <c r="F3">
        <v>0.4</v>
      </c>
      <c r="H3" s="66" t="s">
        <v>12264</v>
      </c>
      <c r="I3" s="669" t="s">
        <v>27695</v>
      </c>
      <c r="J3" t="s">
        <v>74</v>
      </c>
      <c r="K3" t="s">
        <v>2757</v>
      </c>
      <c r="L3" t="s">
        <v>10777</v>
      </c>
      <c r="N3" t="s">
        <v>27698</v>
      </c>
      <c r="O3" t="s">
        <v>27699</v>
      </c>
      <c r="P3" t="s">
        <v>27699</v>
      </c>
      <c r="Q3" t="s">
        <v>27699</v>
      </c>
      <c r="R3" t="s">
        <v>27699</v>
      </c>
      <c r="S3" t="s">
        <v>27699</v>
      </c>
      <c r="T3" t="s">
        <v>27699</v>
      </c>
      <c r="U3" t="s">
        <v>27699</v>
      </c>
      <c r="V3" t="s">
        <v>27699</v>
      </c>
      <c r="X3" t="s">
        <v>27701</v>
      </c>
    </row>
    <row r="4" spans="1:24">
      <c r="A4" t="s">
        <v>68</v>
      </c>
      <c r="D4" s="589" t="s">
        <v>4183</v>
      </c>
      <c r="H4" s="66" t="s">
        <v>11898</v>
      </c>
      <c r="I4" s="669" t="s">
        <v>27693</v>
      </c>
      <c r="J4" t="s">
        <v>27686</v>
      </c>
      <c r="K4" t="s">
        <v>392</v>
      </c>
      <c r="L4" t="s">
        <v>11900</v>
      </c>
      <c r="N4" t="s">
        <v>27699</v>
      </c>
      <c r="X4" t="s">
        <v>27703</v>
      </c>
    </row>
    <row r="5" spans="1:24">
      <c r="A5" s="2">
        <v>8003</v>
      </c>
      <c r="D5" s="589" t="s">
        <v>4182</v>
      </c>
      <c r="H5" s="66" t="s">
        <v>11899</v>
      </c>
      <c r="I5" s="669" t="s">
        <v>27694</v>
      </c>
      <c r="J5" t="s">
        <v>3990</v>
      </c>
      <c r="K5" t="s">
        <v>2769</v>
      </c>
      <c r="L5" t="s">
        <v>12197</v>
      </c>
    </row>
    <row r="6" spans="1:24">
      <c r="A6" t="s">
        <v>171</v>
      </c>
      <c r="D6" s="589" t="s">
        <v>3874</v>
      </c>
      <c r="H6" s="66" t="s">
        <v>10675</v>
      </c>
      <c r="J6" t="s">
        <v>27687</v>
      </c>
      <c r="K6" t="s">
        <v>2768</v>
      </c>
      <c r="L6" t="s">
        <v>12196</v>
      </c>
    </row>
    <row r="7" spans="1:24">
      <c r="D7" s="668">
        <v>0.75</v>
      </c>
      <c r="H7" s="66" t="s">
        <v>10676</v>
      </c>
      <c r="J7" t="s">
        <v>27683</v>
      </c>
      <c r="K7" t="s">
        <v>2758</v>
      </c>
      <c r="L7" t="s">
        <v>12195</v>
      </c>
    </row>
    <row r="8" spans="1:24">
      <c r="D8" s="668">
        <v>0.88</v>
      </c>
      <c r="H8" s="66" t="s">
        <v>3769</v>
      </c>
      <c r="J8" t="s">
        <v>27688</v>
      </c>
      <c r="K8" t="s">
        <v>2759</v>
      </c>
      <c r="L8" t="s">
        <v>3009</v>
      </c>
    </row>
    <row r="9" spans="1:24">
      <c r="D9" s="591" t="s">
        <v>3846</v>
      </c>
      <c r="H9" s="66" t="s">
        <v>3770</v>
      </c>
      <c r="J9" t="s">
        <v>27685</v>
      </c>
      <c r="K9" t="s">
        <v>2761</v>
      </c>
      <c r="L9" t="s">
        <v>2884</v>
      </c>
    </row>
    <row r="10" spans="1:24">
      <c r="D10" s="2">
        <v>1.25</v>
      </c>
      <c r="H10" s="66" t="s">
        <v>3990</v>
      </c>
      <c r="J10" t="s">
        <v>114</v>
      </c>
      <c r="K10" t="s">
        <v>2762</v>
      </c>
      <c r="L10" t="s">
        <v>45</v>
      </c>
    </row>
    <row r="11" spans="1:24">
      <c r="D11" s="668" t="s">
        <v>6943</v>
      </c>
      <c r="H11" s="66" t="s">
        <v>382</v>
      </c>
      <c r="J11" t="s">
        <v>27689</v>
      </c>
      <c r="K11" t="s">
        <v>2764</v>
      </c>
      <c r="L11" t="s">
        <v>7996</v>
      </c>
    </row>
    <row r="12" spans="1:24">
      <c r="H12" s="66" t="s">
        <v>383</v>
      </c>
      <c r="K12" t="s">
        <v>2765</v>
      </c>
      <c r="L12" t="s">
        <v>7995</v>
      </c>
    </row>
    <row r="13" spans="1:24">
      <c r="H13" s="66" t="s">
        <v>7331</v>
      </c>
      <c r="K13" s="589" t="s">
        <v>27681</v>
      </c>
      <c r="L13" t="s">
        <v>19</v>
      </c>
    </row>
    <row r="14" spans="1:24">
      <c r="H14" s="66" t="s">
        <v>7332</v>
      </c>
      <c r="K14" s="589" t="s">
        <v>27680</v>
      </c>
    </row>
    <row r="15" spans="1:24">
      <c r="H15" s="66" t="s">
        <v>384</v>
      </c>
    </row>
    <row r="16" spans="1:24">
      <c r="H16" s="66" t="s">
        <v>385</v>
      </c>
    </row>
    <row r="17" spans="1:8">
      <c r="H17" s="66" t="s">
        <v>7333</v>
      </c>
    </row>
    <row r="18" spans="1:8" ht="15" thickBot="1">
      <c r="H18" s="66" t="s">
        <v>7334</v>
      </c>
    </row>
    <row r="19" spans="1:8">
      <c r="A19" s="631" t="s">
        <v>27706</v>
      </c>
      <c r="B19" s="614">
        <f>'FORMULAR COMANDA'!E23</f>
        <v>0</v>
      </c>
      <c r="C19" s="614"/>
      <c r="D19" s="615"/>
      <c r="H19" s="66" t="s">
        <v>386</v>
      </c>
    </row>
    <row r="20" spans="1:8">
      <c r="A20" s="617" t="s">
        <v>27708</v>
      </c>
      <c r="B20" s="589" t="str">
        <f>'FORMULAR COMANDA'!O22</f>
        <v>35 cm</v>
      </c>
      <c r="C20" t="str">
        <f>IFERROR(LEFT(TRIM(B20), FIND(" ", TRIM(B20)) - 1), TRIM(B20))</f>
        <v>35</v>
      </c>
      <c r="D20" s="618"/>
      <c r="H20" s="66" t="s">
        <v>387</v>
      </c>
    </row>
    <row r="21" spans="1:8">
      <c r="A21" s="617" t="s">
        <v>27709</v>
      </c>
      <c r="B21" t="str">
        <f>'FORMULAR COMANDA'!P22</f>
        <v>Selecteaza Membrana</v>
      </c>
      <c r="D21" s="618"/>
      <c r="H21" s="66" t="s">
        <v>7335</v>
      </c>
    </row>
    <row r="22" spans="1:8">
      <c r="A22" s="617"/>
      <c r="D22" s="618"/>
      <c r="H22" s="66" t="s">
        <v>7336</v>
      </c>
    </row>
    <row r="23" spans="1:8" ht="15" thickBot="1">
      <c r="A23" s="621" t="s">
        <v>27705</v>
      </c>
      <c r="B23" s="622" t="str">
        <f>TRIM(CONCATENATE(B19," ",IF(C20&lt;&gt;"0",C20,"")," ",IF(B21&lt;&gt;"FARA MEMBRANA",IF(B21="Selecteaza Membrana","",B21),"")))</f>
        <v>0 35</v>
      </c>
      <c r="C23" s="622"/>
      <c r="D23" s="623"/>
      <c r="E23">
        <f>LEN(_config1)</f>
        <v>4</v>
      </c>
      <c r="H23" s="66" t="s">
        <v>388</v>
      </c>
    </row>
    <row r="24" spans="1:8">
      <c r="H24" s="66" t="s">
        <v>389</v>
      </c>
    </row>
    <row r="25" spans="1:8" ht="15" thickBot="1">
      <c r="H25" s="66" t="s">
        <v>7337</v>
      </c>
    </row>
    <row r="26" spans="1:8">
      <c r="A26" s="631" t="s">
        <v>27710</v>
      </c>
      <c r="B26" s="614">
        <f>'FORMULAR COMANDA'!E36</f>
        <v>0</v>
      </c>
      <c r="C26" s="614"/>
      <c r="D26" s="615"/>
      <c r="H26" s="66" t="s">
        <v>7338</v>
      </c>
    </row>
    <row r="27" spans="1:8">
      <c r="A27" s="617" t="s">
        <v>27707</v>
      </c>
      <c r="B27" t="str">
        <f>'FORMULAR COMANDA'!O35</f>
        <v>35 cm</v>
      </c>
      <c r="C27" t="str">
        <f>IFERROR(LEFT(TRIM(B27), FIND(" ", TRIM(B27)) - 1), TRIM(B27))</f>
        <v>35</v>
      </c>
      <c r="D27" s="618"/>
      <c r="H27" s="66" t="s">
        <v>390</v>
      </c>
    </row>
    <row r="28" spans="1:8">
      <c r="A28" s="617" t="s">
        <v>27711</v>
      </c>
      <c r="B28" t="str">
        <f>'FORMULAR COMANDA'!P35</f>
        <v>Selecteaza Membrana</v>
      </c>
      <c r="D28" s="618"/>
      <c r="H28" s="66" t="s">
        <v>391</v>
      </c>
    </row>
    <row r="29" spans="1:8">
      <c r="A29" s="617"/>
      <c r="D29" s="618"/>
      <c r="H29" s="66" t="s">
        <v>19</v>
      </c>
    </row>
    <row r="30" spans="1:8" ht="15" thickBot="1">
      <c r="A30" s="621" t="s">
        <v>27712</v>
      </c>
      <c r="B30" s="622" t="str">
        <f>TRIM(CONCATENATE(B26," ",IF(C27&lt;&gt;"0",C27,"")," ",IF(B28&lt;&gt;"FARA MEMBRANA",IF(B28="Selecteaza Membrana","",B28),"")))</f>
        <v>0 35</v>
      </c>
      <c r="C30" s="622"/>
      <c r="D30" s="623"/>
      <c r="E30">
        <f>LEN(_config2)</f>
        <v>4</v>
      </c>
      <c r="H30" s="66" t="s">
        <v>45</v>
      </c>
    </row>
    <row r="31" spans="1:8">
      <c r="H31" s="66" t="s">
        <v>2755</v>
      </c>
    </row>
    <row r="32" spans="1:8">
      <c r="H32" s="66" t="s">
        <v>2756</v>
      </c>
    </row>
    <row r="33" spans="1:8">
      <c r="H33" s="66" t="s">
        <v>7995</v>
      </c>
    </row>
    <row r="34" spans="1:8">
      <c r="H34" s="66" t="s">
        <v>7996</v>
      </c>
    </row>
    <row r="35" spans="1:8">
      <c r="H35" s="66" t="s">
        <v>7997</v>
      </c>
    </row>
    <row r="36" spans="1:8">
      <c r="H36" s="66" t="s">
        <v>7998</v>
      </c>
    </row>
    <row r="37" spans="1:8">
      <c r="H37" s="66" t="s">
        <v>7999</v>
      </c>
    </row>
    <row r="38" spans="1:8">
      <c r="H38" s="66" t="s">
        <v>8000</v>
      </c>
    </row>
    <row r="39" spans="1:8">
      <c r="H39" s="66" t="s">
        <v>12195</v>
      </c>
    </row>
    <row r="40" spans="1:8">
      <c r="H40" s="66" t="s">
        <v>12196</v>
      </c>
    </row>
    <row r="41" spans="1:8">
      <c r="H41" s="66" t="s">
        <v>12197</v>
      </c>
    </row>
    <row r="42" spans="1:8">
      <c r="H42" s="66" t="s">
        <v>11900</v>
      </c>
    </row>
    <row r="43" spans="1:8">
      <c r="H43" s="66" t="s">
        <v>11901</v>
      </c>
    </row>
    <row r="44" spans="1:8">
      <c r="H44" s="66" t="s">
        <v>11902</v>
      </c>
    </row>
    <row r="45" spans="1:8">
      <c r="A45" t="s">
        <v>69</v>
      </c>
      <c r="H45" s="66" t="s">
        <v>11903</v>
      </c>
    </row>
    <row r="46" spans="1:8">
      <c r="A46" t="s">
        <v>70</v>
      </c>
      <c r="H46" s="66" t="s">
        <v>11904</v>
      </c>
    </row>
    <row r="47" spans="1:8">
      <c r="A47" t="s">
        <v>71</v>
      </c>
      <c r="H47" s="66" t="s">
        <v>11905</v>
      </c>
    </row>
    <row r="48" spans="1:8">
      <c r="A48" t="s">
        <v>72</v>
      </c>
      <c r="H48" s="66" t="s">
        <v>11906</v>
      </c>
    </row>
    <row r="49" spans="1:8">
      <c r="A49" t="s">
        <v>73</v>
      </c>
      <c r="H49" s="66" t="s">
        <v>11908</v>
      </c>
    </row>
    <row r="50" spans="1:8">
      <c r="A50" t="s">
        <v>74</v>
      </c>
      <c r="H50" s="66" t="s">
        <v>11907</v>
      </c>
    </row>
    <row r="51" spans="1:8">
      <c r="A51" t="s">
        <v>113</v>
      </c>
      <c r="H51" s="66" t="s">
        <v>2884</v>
      </c>
    </row>
    <row r="52" spans="1:8">
      <c r="A52" t="s">
        <v>114</v>
      </c>
      <c r="H52" s="66" t="s">
        <v>2890</v>
      </c>
    </row>
    <row r="53" spans="1:8">
      <c r="H53" s="66" t="s">
        <v>3009</v>
      </c>
    </row>
    <row r="54" spans="1:8">
      <c r="H54" s="66" t="s">
        <v>3010</v>
      </c>
    </row>
    <row r="55" spans="1:8">
      <c r="A55">
        <v>0.25</v>
      </c>
      <c r="C55" s="2" t="s">
        <v>46</v>
      </c>
      <c r="H55" s="66" t="s">
        <v>10777</v>
      </c>
    </row>
    <row r="56" spans="1:8">
      <c r="A56" s="1">
        <v>0.3</v>
      </c>
      <c r="C56" s="2">
        <v>3011</v>
      </c>
      <c r="H56" s="66" t="s">
        <v>10778</v>
      </c>
    </row>
    <row r="57" spans="1:8">
      <c r="A57">
        <v>0.35</v>
      </c>
      <c r="C57" s="2">
        <v>3005</v>
      </c>
      <c r="H57" s="66" t="s">
        <v>2767</v>
      </c>
    </row>
    <row r="58" spans="1:8">
      <c r="A58">
        <v>0.37</v>
      </c>
      <c r="C58" s="2">
        <v>8017</v>
      </c>
      <c r="H58" s="66" t="s">
        <v>2757</v>
      </c>
    </row>
    <row r="59" spans="1:8">
      <c r="A59" s="1">
        <v>0.4</v>
      </c>
      <c r="H59" s="66" t="s">
        <v>392</v>
      </c>
    </row>
    <row r="60" spans="1:8">
      <c r="H60" s="66" t="s">
        <v>2769</v>
      </c>
    </row>
    <row r="61" spans="1:8">
      <c r="H61" s="66" t="s">
        <v>2768</v>
      </c>
    </row>
    <row r="62" spans="1:8">
      <c r="H62" s="66" t="s">
        <v>2758</v>
      </c>
    </row>
    <row r="63" spans="1:8">
      <c r="H63" s="66" t="s">
        <v>2759</v>
      </c>
    </row>
    <row r="64" spans="1:8">
      <c r="H64" s="66" t="s">
        <v>2760</v>
      </c>
    </row>
    <row r="65" spans="1:8">
      <c r="H65" s="66" t="s">
        <v>2761</v>
      </c>
    </row>
    <row r="66" spans="1:8">
      <c r="A66" t="s">
        <v>47</v>
      </c>
      <c r="H66" s="66" t="s">
        <v>2762</v>
      </c>
    </row>
    <row r="67" spans="1:8">
      <c r="A67" t="s">
        <v>75</v>
      </c>
      <c r="H67" s="66" t="s">
        <v>2763</v>
      </c>
    </row>
    <row r="68" spans="1:8">
      <c r="H68" s="66" t="s">
        <v>2764</v>
      </c>
    </row>
    <row r="69" spans="1:8">
      <c r="H69" s="66" t="s">
        <v>2765</v>
      </c>
    </row>
    <row r="70" spans="1:8">
      <c r="H70" s="66" t="s">
        <v>2766</v>
      </c>
    </row>
    <row r="71" spans="1:8">
      <c r="H71" s="66" t="s">
        <v>27680</v>
      </c>
    </row>
    <row r="72" spans="1:8">
      <c r="A72" t="s">
        <v>19</v>
      </c>
      <c r="H72" s="66" t="s">
        <v>27681</v>
      </c>
    </row>
    <row r="73" spans="1:8">
      <c r="A73" t="s">
        <v>18</v>
      </c>
    </row>
    <row r="92" spans="1:1">
      <c r="A92" t="s">
        <v>77</v>
      </c>
    </row>
    <row r="93" spans="1:1">
      <c r="A93" t="s">
        <v>78</v>
      </c>
    </row>
    <row r="98" spans="1:7">
      <c r="G98" t="s">
        <v>168</v>
      </c>
    </row>
    <row r="100" spans="1:7">
      <c r="A100" t="s">
        <v>190</v>
      </c>
    </row>
    <row r="101" spans="1:7">
      <c r="A101" t="s">
        <v>20</v>
      </c>
    </row>
    <row r="102" spans="1:7">
      <c r="A102" t="s">
        <v>79</v>
      </c>
    </row>
    <row r="104" spans="1:7">
      <c r="A104" t="s">
        <v>110</v>
      </c>
    </row>
    <row r="105" spans="1:7">
      <c r="A105" t="s">
        <v>111</v>
      </c>
    </row>
    <row r="108" spans="1:7">
      <c r="A108" t="s">
        <v>104</v>
      </c>
    </row>
    <row r="109" spans="1:7">
      <c r="A109" t="s">
        <v>105</v>
      </c>
    </row>
    <row r="110" spans="1:7">
      <c r="A110" t="s">
        <v>106</v>
      </c>
    </row>
    <row r="111" spans="1:7">
      <c r="A111" t="s">
        <v>107</v>
      </c>
    </row>
    <row r="112" spans="1:7">
      <c r="A112" t="s">
        <v>108</v>
      </c>
    </row>
    <row r="113" spans="1:1">
      <c r="A113" t="s">
        <v>109</v>
      </c>
    </row>
    <row r="116" spans="1:1">
      <c r="A116" t="s">
        <v>14</v>
      </c>
    </row>
    <row r="117" spans="1:1">
      <c r="A117" t="s">
        <v>15</v>
      </c>
    </row>
    <row r="118" spans="1:1">
      <c r="A118" t="s">
        <v>16</v>
      </c>
    </row>
    <row r="119" spans="1:1">
      <c r="A119" t="s">
        <v>17</v>
      </c>
    </row>
    <row r="120" spans="1:1">
      <c r="A120" t="s">
        <v>80</v>
      </c>
    </row>
    <row r="121" spans="1:1">
      <c r="A121" t="s">
        <v>81</v>
      </c>
    </row>
    <row r="122" spans="1:1">
      <c r="A122" t="s">
        <v>181</v>
      </c>
    </row>
    <row r="123" spans="1:1">
      <c r="A123" t="s">
        <v>182</v>
      </c>
    </row>
    <row r="124" spans="1:1">
      <c r="A124" t="s">
        <v>82</v>
      </c>
    </row>
    <row r="125" spans="1:1">
      <c r="A125" t="s">
        <v>83</v>
      </c>
    </row>
    <row r="140" spans="1:1">
      <c r="A140" t="s">
        <v>90</v>
      </c>
    </row>
    <row r="141" spans="1:1">
      <c r="A141" t="s">
        <v>89</v>
      </c>
    </row>
    <row r="142" spans="1:1">
      <c r="A142" t="s">
        <v>91</v>
      </c>
    </row>
    <row r="143" spans="1:1">
      <c r="A143" t="s">
        <v>184</v>
      </c>
    </row>
    <row r="144" spans="1:1">
      <c r="A144" t="s">
        <v>92</v>
      </c>
    </row>
    <row r="145" spans="1:1">
      <c r="A145" t="s">
        <v>93</v>
      </c>
    </row>
    <row r="150" spans="1:1">
      <c r="A150" t="s">
        <v>84</v>
      </c>
    </row>
    <row r="151" spans="1:1">
      <c r="A151" t="s">
        <v>88</v>
      </c>
    </row>
    <row r="154" spans="1:1">
      <c r="A154" t="s">
        <v>96</v>
      </c>
    </row>
    <row r="155" spans="1:1">
      <c r="A155" t="s">
        <v>97</v>
      </c>
    </row>
    <row r="158" spans="1:1">
      <c r="A158" t="s">
        <v>87</v>
      </c>
    </row>
    <row r="159" spans="1:1">
      <c r="A159" t="s">
        <v>85</v>
      </c>
    </row>
    <row r="160" spans="1:1">
      <c r="A160" t="s">
        <v>86</v>
      </c>
    </row>
    <row r="162" spans="1:1">
      <c r="A162" t="s">
        <v>94</v>
      </c>
    </row>
    <row r="163" spans="1:1">
      <c r="A163" t="s">
        <v>95</v>
      </c>
    </row>
    <row r="164" spans="1:1">
      <c r="A164" t="s">
        <v>185</v>
      </c>
    </row>
    <row r="169" spans="1:1">
      <c r="A169" t="s">
        <v>98</v>
      </c>
    </row>
    <row r="170" spans="1:1">
      <c r="A170" t="s">
        <v>99</v>
      </c>
    </row>
    <row r="171" spans="1:1">
      <c r="A171" t="s">
        <v>183</v>
      </c>
    </row>
    <row r="173" spans="1:1">
      <c r="A173" t="s">
        <v>100</v>
      </c>
    </row>
    <row r="174" spans="1:1">
      <c r="A174" t="s">
        <v>101</v>
      </c>
    </row>
    <row r="178" spans="1:1">
      <c r="A178" t="s">
        <v>102</v>
      </c>
    </row>
    <row r="179" spans="1:1">
      <c r="A179" t="s">
        <v>103</v>
      </c>
    </row>
    <row r="184" spans="1:1">
      <c r="A184" t="s">
        <v>8</v>
      </c>
    </row>
    <row r="185" spans="1:1">
      <c r="A185" t="s">
        <v>9</v>
      </c>
    </row>
    <row r="190" spans="1:1">
      <c r="A190" t="s">
        <v>186</v>
      </c>
    </row>
    <row r="191" spans="1:1">
      <c r="A191" t="s">
        <v>187</v>
      </c>
    </row>
    <row r="195" spans="1:1">
      <c r="A195" t="s">
        <v>188</v>
      </c>
    </row>
    <row r="196" spans="1:1">
      <c r="A196" t="s">
        <v>189</v>
      </c>
    </row>
    <row r="200" spans="1:1">
      <c r="A200" t="s">
        <v>45</v>
      </c>
    </row>
    <row r="201" spans="1:1">
      <c r="A201" t="s">
        <v>169</v>
      </c>
    </row>
    <row r="204" spans="1:1">
      <c r="A204" t="s">
        <v>191</v>
      </c>
    </row>
    <row r="205" spans="1:1">
      <c r="A205" t="s">
        <v>192</v>
      </c>
    </row>
  </sheetData>
  <sortState ref="L2:L13">
    <sortCondition ref="L13"/>
  </sortState>
  <customSheetViews>
    <customSheetView guid="{50E8AEAD-E64F-411E-A648-6357A5CCDCC7}" state="hidden">
      <selection activeCell="F1" sqref="F1"/>
      <pageMargins left="0.7" right="0.7" top="0.75" bottom="0.75" header="0.3" footer="0.3"/>
      <pageSetup paperSize="9" orientation="portrait" verticalDpi="0" r:id="rId1"/>
    </customSheetView>
  </customSheetViews>
  <pageMargins left="0.7" right="0.7" top="0.75" bottom="0.75" header="0.3" footer="0.3"/>
  <pageSetup paperSize="9"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46"/>
  <sheetViews>
    <sheetView topLeftCell="A16" zoomScaleNormal="100" workbookViewId="0">
      <selection activeCell="AL46" sqref="AL46"/>
    </sheetView>
  </sheetViews>
  <sheetFormatPr defaultColWidth="9.109375" defaultRowHeight="14.4"/>
  <cols>
    <col min="1" max="1" width="1.109375" style="89" customWidth="1"/>
    <col min="2" max="2" width="0.109375" style="89" hidden="1" customWidth="1"/>
    <col min="3" max="3" width="3.44140625" style="89" customWidth="1"/>
    <col min="4" max="4" width="12.88671875" style="89" customWidth="1"/>
    <col min="5" max="5" width="12.109375" style="89" customWidth="1"/>
    <col min="6" max="6" width="5.44140625" style="89" customWidth="1"/>
    <col min="7" max="7" width="2.88671875" style="89" customWidth="1"/>
    <col min="8" max="8" width="4.44140625" style="89" customWidth="1"/>
    <col min="9" max="9" width="3.44140625" style="89" customWidth="1"/>
    <col min="10" max="10" width="4" style="89" customWidth="1"/>
    <col min="11" max="11" width="6.5546875" style="89" customWidth="1"/>
    <col min="12" max="12" width="0.5546875" style="89" customWidth="1"/>
    <col min="13" max="13" width="5.109375" style="89" customWidth="1"/>
    <col min="14" max="14" width="5" style="89" customWidth="1"/>
    <col min="15" max="15" width="4.109375" style="89" customWidth="1"/>
    <col min="16" max="16" width="5.44140625" style="89" customWidth="1"/>
    <col min="17" max="17" width="3.44140625" style="89" customWidth="1"/>
    <col min="18" max="18" width="6.5546875" style="89" customWidth="1"/>
    <col min="19" max="19" width="10.44140625" style="89" customWidth="1"/>
    <col min="20" max="20" width="9.44140625" style="89" customWidth="1"/>
    <col min="21" max="16384" width="9.109375" style="89"/>
  </cols>
  <sheetData>
    <row r="1" spans="1:19" ht="14.25" customHeight="1">
      <c r="A1" s="90"/>
      <c r="B1" s="91"/>
      <c r="C1" s="90" t="s">
        <v>143</v>
      </c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2"/>
    </row>
    <row r="2" spans="1:19" ht="43.5" customHeight="1" thickBot="1">
      <c r="A2" s="93"/>
      <c r="C2" s="1353"/>
      <c r="D2" s="1354"/>
      <c r="E2" s="1354"/>
      <c r="F2" s="1354"/>
      <c r="G2" s="1354"/>
      <c r="H2" s="1354"/>
      <c r="I2" s="1354"/>
      <c r="J2" s="1354"/>
      <c r="K2" s="1354"/>
      <c r="L2" s="1354"/>
      <c r="M2" s="1354"/>
      <c r="N2" s="1354"/>
      <c r="O2" s="1354"/>
      <c r="P2" s="1354"/>
      <c r="Q2" s="1354"/>
      <c r="R2" s="1354"/>
      <c r="S2" s="1355"/>
    </row>
    <row r="3" spans="1:19" ht="17.25" customHeight="1" thickBot="1">
      <c r="A3" s="1810"/>
      <c r="C3" s="1811" t="s">
        <v>333</v>
      </c>
      <c r="D3" s="1812"/>
      <c r="E3" s="1812"/>
      <c r="F3" s="1812"/>
      <c r="G3" s="1812"/>
      <c r="H3" s="1812"/>
      <c r="I3" s="1812"/>
      <c r="J3" s="1813"/>
      <c r="K3" s="1811" t="s">
        <v>140</v>
      </c>
      <c r="L3" s="1812"/>
      <c r="M3" s="1812"/>
      <c r="N3" s="1812"/>
      <c r="O3" s="1812"/>
      <c r="P3" s="1812"/>
      <c r="Q3" s="1812"/>
      <c r="R3" s="1812"/>
      <c r="S3" s="1813"/>
    </row>
    <row r="4" spans="1:19" ht="21.75" customHeight="1" thickBot="1">
      <c r="A4" s="1810"/>
      <c r="C4" s="1814" t="s">
        <v>332</v>
      </c>
      <c r="D4" s="1815"/>
      <c r="E4" s="1816"/>
      <c r="F4" s="1817" t="str">
        <f>'FORMULAR COMANDA'!F3:J3</f>
        <v>PAVAL GHEORGHE-DRAGOS</v>
      </c>
      <c r="G4" s="1818"/>
      <c r="H4" s="1818"/>
      <c r="I4" s="1818"/>
      <c r="J4" s="1819"/>
      <c r="K4" s="1820" t="s">
        <v>307</v>
      </c>
      <c r="L4" s="1821"/>
      <c r="M4" s="1821"/>
      <c r="N4" s="1821"/>
      <c r="O4" s="1822"/>
      <c r="P4" s="1823"/>
      <c r="Q4" s="1824"/>
      <c r="R4" s="1824"/>
      <c r="S4" s="1825"/>
    </row>
    <row r="5" spans="1:19" ht="21.75" customHeight="1">
      <c r="A5" s="1810"/>
      <c r="C5" s="1792" t="s">
        <v>310</v>
      </c>
      <c r="D5" s="1793"/>
      <c r="E5" s="1794"/>
      <c r="F5" s="1795" t="str">
        <f>'FORMULAR COMANDA'!F4:J4</f>
        <v>0737855795</v>
      </c>
      <c r="G5" s="1796"/>
      <c r="H5" s="1796"/>
      <c r="I5" s="1796"/>
      <c r="J5" s="1797"/>
      <c r="K5" s="1838" t="s">
        <v>325</v>
      </c>
      <c r="L5" s="1839"/>
      <c r="M5" s="1839"/>
      <c r="N5" s="1839"/>
      <c r="O5" s="1840"/>
      <c r="P5" s="1099"/>
      <c r="Q5" s="1100"/>
      <c r="R5" s="1100"/>
      <c r="S5" s="1101"/>
    </row>
    <row r="6" spans="1:19" ht="21.75" customHeight="1">
      <c r="A6" s="1810"/>
      <c r="C6" s="1792" t="s">
        <v>305</v>
      </c>
      <c r="D6" s="1793"/>
      <c r="E6" s="1794"/>
      <c r="F6" s="1795" t="str">
        <f>'FORMULAR COMANDA'!F5:J5</f>
        <v>0268.548.117</v>
      </c>
      <c r="G6" s="1796"/>
      <c r="H6" s="1796"/>
      <c r="I6" s="1796"/>
      <c r="J6" s="1797"/>
      <c r="K6" s="1798" t="s">
        <v>137</v>
      </c>
      <c r="L6" s="1799"/>
      <c r="M6" s="1799"/>
      <c r="N6" s="1799"/>
      <c r="O6" s="1800"/>
      <c r="P6" s="997"/>
      <c r="Q6" s="998"/>
      <c r="R6" s="998"/>
      <c r="S6" s="999"/>
    </row>
    <row r="7" spans="1:19" ht="21.75" customHeight="1" thickBot="1">
      <c r="A7" s="1810"/>
      <c r="C7" s="1831" t="s">
        <v>60</v>
      </c>
      <c r="D7" s="1832"/>
      <c r="E7" s="1833"/>
      <c r="F7" s="1795" t="str">
        <f>'FORMULAR COMANDA'!F6:J6</f>
        <v/>
      </c>
      <c r="G7" s="1796"/>
      <c r="H7" s="1796"/>
      <c r="I7" s="1796"/>
      <c r="J7" s="1797"/>
      <c r="K7" s="1798" t="s">
        <v>138</v>
      </c>
      <c r="L7" s="1799"/>
      <c r="M7" s="1799"/>
      <c r="N7" s="1799"/>
      <c r="O7" s="1800"/>
      <c r="P7" s="997"/>
      <c r="Q7" s="998"/>
      <c r="R7" s="998"/>
      <c r="S7" s="999"/>
    </row>
    <row r="8" spans="1:19" ht="14.25" customHeight="1" thickBot="1">
      <c r="A8" s="1810"/>
      <c r="C8" s="1807" t="s">
        <v>334</v>
      </c>
      <c r="D8" s="1808"/>
      <c r="E8" s="1808"/>
      <c r="F8" s="1808"/>
      <c r="G8" s="1808"/>
      <c r="H8" s="1808"/>
      <c r="I8" s="1808"/>
      <c r="J8" s="1809"/>
      <c r="K8" s="1801" t="s">
        <v>304</v>
      </c>
      <c r="L8" s="1802"/>
      <c r="M8" s="1802"/>
      <c r="N8" s="1802"/>
      <c r="O8" s="1803"/>
      <c r="P8" s="997"/>
      <c r="Q8" s="998"/>
      <c r="R8" s="998"/>
      <c r="S8" s="999"/>
    </row>
    <row r="9" spans="1:19" ht="15" customHeight="1">
      <c r="A9" s="1810"/>
      <c r="C9" s="1826" t="s">
        <v>324</v>
      </c>
      <c r="D9" s="1827"/>
      <c r="E9" s="1828"/>
      <c r="F9" s="1829"/>
      <c r="G9" s="858"/>
      <c r="H9" s="858"/>
      <c r="I9" s="858"/>
      <c r="J9" s="1830"/>
      <c r="K9" s="1801" t="s">
        <v>63</v>
      </c>
      <c r="L9" s="1802"/>
      <c r="M9" s="1802"/>
      <c r="N9" s="1802"/>
      <c r="O9" s="1803"/>
      <c r="P9" s="997"/>
      <c r="Q9" s="998"/>
      <c r="R9" s="998"/>
      <c r="S9" s="999"/>
    </row>
    <row r="10" spans="1:19" ht="15" customHeight="1">
      <c r="A10" s="1810"/>
      <c r="C10" s="1765" t="s">
        <v>65</v>
      </c>
      <c r="D10" s="1766"/>
      <c r="E10" s="1767"/>
      <c r="F10" s="1591"/>
      <c r="G10" s="1592"/>
      <c r="H10" s="1592"/>
      <c r="I10" s="1592"/>
      <c r="J10" s="1593"/>
      <c r="K10" s="1801" t="s">
        <v>310</v>
      </c>
      <c r="L10" s="1802"/>
      <c r="M10" s="1802"/>
      <c r="N10" s="1802"/>
      <c r="O10" s="1803"/>
      <c r="P10" s="997"/>
      <c r="Q10" s="998"/>
      <c r="R10" s="998"/>
      <c r="S10" s="999"/>
    </row>
    <row r="11" spans="1:19" ht="15" customHeight="1">
      <c r="A11" s="1810"/>
      <c r="C11" s="1765" t="s">
        <v>142</v>
      </c>
      <c r="D11" s="1766"/>
      <c r="E11" s="1767"/>
      <c r="F11" s="1591"/>
      <c r="G11" s="1592"/>
      <c r="H11" s="1592"/>
      <c r="I11" s="1592"/>
      <c r="J11" s="1593"/>
      <c r="K11" s="1801" t="s">
        <v>305</v>
      </c>
      <c r="L11" s="1802"/>
      <c r="M11" s="1802"/>
      <c r="N11" s="1802"/>
      <c r="O11" s="1803"/>
      <c r="P11" s="997"/>
      <c r="Q11" s="998"/>
      <c r="R11" s="998"/>
      <c r="S11" s="999"/>
    </row>
    <row r="12" spans="1:19" ht="15" customHeight="1" thickBot="1">
      <c r="A12" s="1810"/>
      <c r="C12" s="1765" t="s">
        <v>139</v>
      </c>
      <c r="D12" s="1766"/>
      <c r="E12" s="1767"/>
      <c r="F12" s="1591"/>
      <c r="G12" s="1592"/>
      <c r="H12" s="1592"/>
      <c r="I12" s="1592"/>
      <c r="J12" s="1593"/>
      <c r="K12" s="1804" t="s">
        <v>60</v>
      </c>
      <c r="L12" s="1805"/>
      <c r="M12" s="1805"/>
      <c r="N12" s="1805"/>
      <c r="O12" s="1806"/>
      <c r="P12" s="1105"/>
      <c r="Q12" s="1046"/>
      <c r="R12" s="1046"/>
      <c r="S12" s="1047"/>
    </row>
    <row r="13" spans="1:19" ht="15" customHeight="1" thickBot="1">
      <c r="A13" s="1810"/>
      <c r="C13" s="1834" t="s">
        <v>141</v>
      </c>
      <c r="D13" s="1835"/>
      <c r="E13" s="1836"/>
      <c r="F13" s="1089"/>
      <c r="G13" s="1090"/>
      <c r="H13" s="1090"/>
      <c r="I13" s="1090"/>
      <c r="J13" s="1091"/>
      <c r="K13" s="1837" t="s">
        <v>322</v>
      </c>
      <c r="L13" s="1567"/>
      <c r="M13" s="1567"/>
      <c r="N13" s="1567"/>
      <c r="O13" s="1568"/>
      <c r="P13" s="1099"/>
      <c r="Q13" s="1100"/>
      <c r="R13" s="1100"/>
      <c r="S13" s="1101"/>
    </row>
    <row r="14" spans="1:19" ht="15" customHeight="1">
      <c r="A14" s="1810"/>
      <c r="C14" s="1758" t="s">
        <v>327</v>
      </c>
      <c r="D14" s="1759"/>
      <c r="E14" s="1760"/>
      <c r="F14" s="1761"/>
      <c r="G14" s="1077"/>
      <c r="H14" s="1077"/>
      <c r="I14" s="1077"/>
      <c r="J14" s="1078"/>
      <c r="K14" s="1762" t="s">
        <v>63</v>
      </c>
      <c r="L14" s="1763"/>
      <c r="M14" s="1763"/>
      <c r="N14" s="1763"/>
      <c r="O14" s="1764"/>
      <c r="P14" s="997"/>
      <c r="Q14" s="998"/>
      <c r="R14" s="998"/>
      <c r="S14" s="999"/>
    </row>
    <row r="15" spans="1:19" ht="15" customHeight="1" thickBot="1">
      <c r="A15" s="1810"/>
      <c r="C15" s="1775" t="s">
        <v>326</v>
      </c>
      <c r="D15" s="1776"/>
      <c r="E15" s="1777"/>
      <c r="F15" s="1089"/>
      <c r="G15" s="1090"/>
      <c r="H15" s="1090"/>
      <c r="I15" s="1090"/>
      <c r="J15" s="1091"/>
      <c r="K15" s="1762" t="s">
        <v>310</v>
      </c>
      <c r="L15" s="1763"/>
      <c r="M15" s="1763"/>
      <c r="N15" s="1763"/>
      <c r="O15" s="1764"/>
      <c r="P15" s="997"/>
      <c r="Q15" s="998"/>
      <c r="R15" s="998"/>
      <c r="S15" s="999"/>
    </row>
    <row r="16" spans="1:19" ht="15.75" customHeight="1">
      <c r="A16" s="1810"/>
      <c r="C16" s="1551"/>
      <c r="D16" s="1106"/>
      <c r="E16" s="1106"/>
      <c r="F16" s="1106"/>
      <c r="G16" s="1106"/>
      <c r="H16" s="1106"/>
      <c r="I16" s="1106"/>
      <c r="J16" s="1107"/>
      <c r="K16" s="1778" t="s">
        <v>305</v>
      </c>
      <c r="L16" s="1763"/>
      <c r="M16" s="1763"/>
      <c r="N16" s="1763"/>
      <c r="O16" s="1764"/>
      <c r="P16" s="997"/>
      <c r="Q16" s="998"/>
      <c r="R16" s="998"/>
      <c r="S16" s="999"/>
    </row>
    <row r="17" spans="1:25" ht="15.75" customHeight="1" thickBot="1">
      <c r="A17" s="1810"/>
      <c r="C17" s="1552"/>
      <c r="D17" s="1108"/>
      <c r="E17" s="1108"/>
      <c r="F17" s="1108"/>
      <c r="G17" s="1108"/>
      <c r="H17" s="1108"/>
      <c r="I17" s="1108"/>
      <c r="J17" s="1109"/>
      <c r="K17" s="1779" t="s">
        <v>60</v>
      </c>
      <c r="L17" s="1780"/>
      <c r="M17" s="1780"/>
      <c r="N17" s="1780"/>
      <c r="O17" s="1781"/>
      <c r="P17" s="1105"/>
      <c r="Q17" s="1046"/>
      <c r="R17" s="1046"/>
      <c r="S17" s="1047"/>
    </row>
    <row r="18" spans="1:25" ht="15.75" customHeight="1">
      <c r="A18" s="1810"/>
      <c r="C18" s="1552"/>
      <c r="D18" s="1108"/>
      <c r="E18" s="1108"/>
      <c r="F18" s="1108"/>
      <c r="G18" s="1108"/>
      <c r="H18" s="1108"/>
      <c r="I18" s="1108"/>
      <c r="J18" s="1109"/>
      <c r="K18" s="1782" t="s">
        <v>323</v>
      </c>
      <c r="L18" s="1783"/>
      <c r="M18" s="1783"/>
      <c r="N18" s="1783"/>
      <c r="O18" s="1784"/>
      <c r="P18" s="1099"/>
      <c r="Q18" s="1100"/>
      <c r="R18" s="1100"/>
      <c r="S18" s="1101"/>
    </row>
    <row r="19" spans="1:25" ht="15.75" customHeight="1" thickBot="1">
      <c r="A19" s="1810"/>
      <c r="C19" s="1553"/>
      <c r="D19" s="1554"/>
      <c r="E19" s="1554"/>
      <c r="F19" s="1554"/>
      <c r="G19" s="1554"/>
      <c r="H19" s="1554"/>
      <c r="I19" s="1554"/>
      <c r="J19" s="1555"/>
      <c r="K19" s="1755" t="s">
        <v>119</v>
      </c>
      <c r="L19" s="1756"/>
      <c r="M19" s="1756"/>
      <c r="N19" s="1756"/>
      <c r="O19" s="1757"/>
      <c r="P19" s="1105"/>
      <c r="Q19" s="1046"/>
      <c r="R19" s="1046"/>
      <c r="S19" s="1047"/>
    </row>
    <row r="20" spans="1:25" ht="3" customHeight="1" thickBot="1">
      <c r="A20" s="1810"/>
      <c r="C20" s="1785"/>
      <c r="D20" s="1786"/>
      <c r="E20" s="1786"/>
      <c r="F20" s="1786"/>
      <c r="G20" s="1786"/>
      <c r="H20" s="1786"/>
      <c r="I20" s="1786"/>
      <c r="J20" s="1786"/>
      <c r="K20" s="1786"/>
      <c r="L20" s="1786"/>
      <c r="M20" s="1786"/>
      <c r="N20" s="1786"/>
      <c r="O20" s="1786"/>
      <c r="P20" s="1786"/>
      <c r="Q20" s="1786"/>
      <c r="R20" s="1786"/>
      <c r="S20" s="1787"/>
    </row>
    <row r="21" spans="1:25" ht="23.25" customHeight="1" thickBot="1">
      <c r="A21" s="1810"/>
      <c r="C21" s="1749" t="s">
        <v>321</v>
      </c>
      <c r="D21" s="1750"/>
      <c r="E21" s="1750"/>
      <c r="F21" s="1750"/>
      <c r="G21" s="1751"/>
      <c r="H21" s="1725" t="s">
        <v>359</v>
      </c>
      <c r="I21" s="1726"/>
      <c r="J21" s="1726"/>
      <c r="K21" s="1726"/>
      <c r="L21" s="1726"/>
      <c r="M21" s="1726"/>
      <c r="N21" s="1726"/>
      <c r="O21" s="1726"/>
      <c r="P21" s="1726"/>
      <c r="Q21" s="1726"/>
      <c r="R21" s="1726"/>
      <c r="S21" s="1727"/>
    </row>
    <row r="22" spans="1:25" ht="23.25" customHeight="1" thickBot="1">
      <c r="A22" s="1810"/>
      <c r="C22" s="1749" t="s">
        <v>319</v>
      </c>
      <c r="D22" s="1750"/>
      <c r="E22" s="1750"/>
      <c r="F22" s="1750"/>
      <c r="G22" s="1751"/>
      <c r="H22" s="1098"/>
      <c r="I22" s="1074"/>
      <c r="J22" s="1074"/>
      <c r="K22" s="1074"/>
      <c r="L22" s="1074"/>
      <c r="M22" s="1074"/>
      <c r="N22" s="1074"/>
      <c r="O22" s="1074"/>
      <c r="P22" s="1074"/>
      <c r="Q22" s="1074"/>
      <c r="R22" s="1074"/>
      <c r="S22" s="1075"/>
    </row>
    <row r="23" spans="1:25" ht="23.25" customHeight="1" thickBot="1">
      <c r="A23" s="1810"/>
      <c r="C23" s="1749" t="s">
        <v>320</v>
      </c>
      <c r="D23" s="1750"/>
      <c r="E23" s="1750"/>
      <c r="F23" s="1750"/>
      <c r="G23" s="1751"/>
      <c r="H23" s="1722" t="s">
        <v>341</v>
      </c>
      <c r="I23" s="1723"/>
      <c r="J23" s="1723"/>
      <c r="K23" s="1723"/>
      <c r="L23" s="1723"/>
      <c r="M23" s="1723"/>
      <c r="N23" s="1723"/>
      <c r="O23" s="1723"/>
      <c r="P23" s="1723"/>
      <c r="Q23" s="1723"/>
      <c r="R23" s="1723"/>
      <c r="S23" s="1724"/>
    </row>
    <row r="24" spans="1:25" ht="3.75" customHeight="1" thickBot="1">
      <c r="A24" s="94"/>
      <c r="C24" s="1752"/>
      <c r="D24" s="1753"/>
      <c r="E24" s="1753"/>
      <c r="F24" s="1753"/>
      <c r="G24" s="1753"/>
      <c r="H24" s="1753"/>
      <c r="I24" s="1753"/>
      <c r="J24" s="1753"/>
      <c r="K24" s="1753"/>
      <c r="L24" s="1753"/>
      <c r="M24" s="1753"/>
      <c r="N24" s="1753"/>
      <c r="O24" s="1753"/>
      <c r="P24" s="1753"/>
      <c r="Q24" s="1753"/>
      <c r="R24" s="1753"/>
      <c r="S24" s="1754"/>
    </row>
    <row r="25" spans="1:25" ht="27" customHeight="1" thickBot="1">
      <c r="A25" s="93"/>
      <c r="C25" s="1252" t="s">
        <v>360</v>
      </c>
      <c r="D25" s="1254"/>
      <c r="E25" s="1733" t="s">
        <v>174</v>
      </c>
      <c r="F25" s="1734"/>
      <c r="G25" s="1734"/>
      <c r="H25" s="1735"/>
      <c r="I25" s="1736" t="s">
        <v>344</v>
      </c>
      <c r="J25" s="1737"/>
      <c r="K25" s="1737"/>
      <c r="L25" s="1738"/>
      <c r="M25" s="1747">
        <f>I29*M29*Q29+I30*M30*Q30+I31*M31*Q31+I32*M32*Q32+I33*M33*Q33+I34*M34*Q34+I35*M35*Q35+I36*M36*Q36+I37*M37*Q37+I38*M38*Q38+I39*M39*Q39+I40*M40*Q40+I41*M41*Q41+I42*M42*Q42+I43*M43*Q43</f>
        <v>0</v>
      </c>
      <c r="N25" s="1748"/>
      <c r="O25" s="95" t="s">
        <v>0</v>
      </c>
      <c r="P25" s="1739" t="s">
        <v>331</v>
      </c>
      <c r="Q25" s="1740"/>
      <c r="R25" s="1773">
        <f>fasiata(E25,E26,M26,S26)</f>
        <v>0</v>
      </c>
      <c r="S25" s="1774"/>
    </row>
    <row r="26" spans="1:25" ht="21.75" customHeight="1" thickBot="1">
      <c r="A26" s="93"/>
      <c r="C26" s="1741" t="s">
        <v>330</v>
      </c>
      <c r="D26" s="1742"/>
      <c r="E26" s="1731"/>
      <c r="F26" s="1731"/>
      <c r="G26" s="1731"/>
      <c r="H26" s="1732"/>
      <c r="I26" s="1743" t="s">
        <v>329</v>
      </c>
      <c r="J26" s="1743"/>
      <c r="K26" s="1743"/>
      <c r="L26" s="1743"/>
      <c r="M26" s="1744"/>
      <c r="N26" s="1745"/>
      <c r="O26" s="1746"/>
      <c r="P26" s="1728" t="s">
        <v>335</v>
      </c>
      <c r="Q26" s="1729"/>
      <c r="R26" s="1730"/>
      <c r="S26" s="660"/>
      <c r="X26" s="659"/>
    </row>
    <row r="27" spans="1:25" ht="17.25" customHeight="1" thickBot="1">
      <c r="A27" s="93"/>
      <c r="C27" s="1028" t="s">
        <v>336</v>
      </c>
      <c r="D27" s="1029"/>
      <c r="E27" s="1029"/>
      <c r="F27" s="1030"/>
      <c r="G27" s="1768" t="s">
        <v>337</v>
      </c>
      <c r="H27" s="1769"/>
      <c r="I27" s="1769"/>
      <c r="J27" s="1769"/>
      <c r="K27" s="1769"/>
      <c r="L27" s="1770"/>
      <c r="M27" s="1356"/>
      <c r="N27" s="1357"/>
      <c r="O27" s="1357"/>
      <c r="P27" s="1357"/>
      <c r="Q27" s="1357"/>
      <c r="R27" s="1357"/>
      <c r="S27" s="1358"/>
    </row>
    <row r="28" spans="1:25" ht="30" customHeight="1" thickBot="1">
      <c r="A28" s="1676"/>
      <c r="C28" s="96" t="s">
        <v>340</v>
      </c>
      <c r="D28" s="1789"/>
      <c r="E28" s="1790"/>
      <c r="F28" s="1790"/>
      <c r="G28" s="1790"/>
      <c r="H28" s="1791"/>
      <c r="I28" s="1771" t="s">
        <v>366</v>
      </c>
      <c r="J28" s="1772"/>
      <c r="K28" s="1772"/>
      <c r="L28" s="1772"/>
      <c r="M28" s="1771" t="s">
        <v>367</v>
      </c>
      <c r="N28" s="1772"/>
      <c r="O28" s="1772"/>
      <c r="P28" s="1788"/>
      <c r="Q28" s="1698" t="s">
        <v>368</v>
      </c>
      <c r="R28" s="1699"/>
      <c r="S28" s="97" t="s">
        <v>224</v>
      </c>
    </row>
    <row r="29" spans="1:25" ht="17.25" customHeight="1">
      <c r="A29" s="1677"/>
      <c r="C29" s="98">
        <v>1</v>
      </c>
      <c r="D29" s="1710" t="s">
        <v>362</v>
      </c>
      <c r="E29" s="1711"/>
      <c r="F29" s="1711"/>
      <c r="G29" s="1711"/>
      <c r="H29" s="1712"/>
      <c r="I29" s="1720"/>
      <c r="J29" s="1247"/>
      <c r="K29" s="1247"/>
      <c r="L29" s="1721"/>
      <c r="M29" s="1713"/>
      <c r="N29" s="1714"/>
      <c r="O29" s="1714"/>
      <c r="P29" s="1715"/>
      <c r="Q29" s="1696"/>
      <c r="R29" s="1697"/>
      <c r="S29" s="99" t="s">
        <v>374</v>
      </c>
      <c r="Y29" s="510"/>
    </row>
    <row r="30" spans="1:25" ht="17.25" customHeight="1">
      <c r="A30" s="1677"/>
      <c r="C30" s="100">
        <v>2</v>
      </c>
      <c r="D30" s="1680" t="s">
        <v>363</v>
      </c>
      <c r="E30" s="1681"/>
      <c r="F30" s="1681"/>
      <c r="G30" s="1681"/>
      <c r="H30" s="1682"/>
      <c r="I30" s="1693"/>
      <c r="J30" s="1694"/>
      <c r="K30" s="1694"/>
      <c r="L30" s="1695"/>
      <c r="M30" s="1685"/>
      <c r="N30" s="1614"/>
      <c r="O30" s="1614"/>
      <c r="P30" s="1615"/>
      <c r="Q30" s="1683"/>
      <c r="R30" s="1692"/>
      <c r="S30" s="101" t="s">
        <v>374</v>
      </c>
    </row>
    <row r="31" spans="1:25" ht="17.25" customHeight="1">
      <c r="A31" s="1677"/>
      <c r="C31" s="100">
        <v>3</v>
      </c>
      <c r="D31" s="1680" t="s">
        <v>175</v>
      </c>
      <c r="E31" s="1681"/>
      <c r="F31" s="1681"/>
      <c r="G31" s="1681"/>
      <c r="H31" s="1682"/>
      <c r="I31" s="1693"/>
      <c r="J31" s="1694"/>
      <c r="K31" s="1694"/>
      <c r="L31" s="1695"/>
      <c r="M31" s="1685"/>
      <c r="N31" s="1614"/>
      <c r="O31" s="1614"/>
      <c r="P31" s="1615"/>
      <c r="Q31" s="1683"/>
      <c r="R31" s="1692"/>
      <c r="S31" s="101" t="s">
        <v>374</v>
      </c>
    </row>
    <row r="32" spans="1:25" ht="17.25" customHeight="1">
      <c r="A32" s="1677"/>
      <c r="C32" s="100">
        <v>4</v>
      </c>
      <c r="D32" s="1680" t="s">
        <v>176</v>
      </c>
      <c r="E32" s="1681"/>
      <c r="F32" s="1681"/>
      <c r="G32" s="1681"/>
      <c r="H32" s="1682"/>
      <c r="I32" s="1693"/>
      <c r="J32" s="1694"/>
      <c r="K32" s="1694"/>
      <c r="L32" s="1695"/>
      <c r="M32" s="1685"/>
      <c r="N32" s="1614"/>
      <c r="O32" s="1614"/>
      <c r="P32" s="1615"/>
      <c r="Q32" s="1683"/>
      <c r="R32" s="1692"/>
      <c r="S32" s="101" t="s">
        <v>374</v>
      </c>
    </row>
    <row r="33" spans="1:19" ht="17.25" customHeight="1">
      <c r="A33" s="1677"/>
      <c r="C33" s="100">
        <v>5</v>
      </c>
      <c r="D33" s="1680" t="s">
        <v>177</v>
      </c>
      <c r="E33" s="1681"/>
      <c r="F33" s="1681"/>
      <c r="G33" s="1681"/>
      <c r="H33" s="1682"/>
      <c r="I33" s="1693"/>
      <c r="J33" s="1694"/>
      <c r="K33" s="1694"/>
      <c r="L33" s="1695"/>
      <c r="M33" s="1685"/>
      <c r="N33" s="1614"/>
      <c r="O33" s="1614"/>
      <c r="P33" s="1615"/>
      <c r="Q33" s="1683"/>
      <c r="R33" s="1692"/>
      <c r="S33" s="101" t="s">
        <v>374</v>
      </c>
    </row>
    <row r="34" spans="1:19" ht="17.25" customHeight="1">
      <c r="A34" s="1677"/>
      <c r="C34" s="100">
        <v>6</v>
      </c>
      <c r="D34" s="1680" t="s">
        <v>178</v>
      </c>
      <c r="E34" s="1681"/>
      <c r="F34" s="1681"/>
      <c r="G34" s="1681"/>
      <c r="H34" s="1682"/>
      <c r="I34" s="1693"/>
      <c r="J34" s="1694"/>
      <c r="K34" s="1694"/>
      <c r="L34" s="1695"/>
      <c r="M34" s="1685"/>
      <c r="N34" s="1614"/>
      <c r="O34" s="1614"/>
      <c r="P34" s="1615"/>
      <c r="Q34" s="1683"/>
      <c r="R34" s="1692"/>
      <c r="S34" s="101" t="s">
        <v>374</v>
      </c>
    </row>
    <row r="35" spans="1:19" ht="17.25" customHeight="1">
      <c r="A35" s="1677"/>
      <c r="C35" s="100">
        <v>7</v>
      </c>
      <c r="D35" s="1680" t="s">
        <v>179</v>
      </c>
      <c r="E35" s="1681"/>
      <c r="F35" s="1681"/>
      <c r="G35" s="1681"/>
      <c r="H35" s="1682"/>
      <c r="I35" s="1693"/>
      <c r="J35" s="1694"/>
      <c r="K35" s="1694"/>
      <c r="L35" s="1695"/>
      <c r="M35" s="1685"/>
      <c r="N35" s="1614"/>
      <c r="O35" s="1614"/>
      <c r="P35" s="1615"/>
      <c r="Q35" s="1683"/>
      <c r="R35" s="1692"/>
      <c r="S35" s="101" t="s">
        <v>374</v>
      </c>
    </row>
    <row r="36" spans="1:19" ht="17.25" customHeight="1">
      <c r="A36" s="1677"/>
      <c r="C36" s="100">
        <v>8</v>
      </c>
      <c r="D36" s="1680" t="s">
        <v>180</v>
      </c>
      <c r="E36" s="1681"/>
      <c r="F36" s="1681"/>
      <c r="G36" s="1681"/>
      <c r="H36" s="1682"/>
      <c r="I36" s="1683"/>
      <c r="J36" s="1684"/>
      <c r="K36" s="1684"/>
      <c r="L36" s="1684"/>
      <c r="M36" s="1685"/>
      <c r="N36" s="1614"/>
      <c r="O36" s="1614"/>
      <c r="P36" s="1615"/>
      <c r="Q36" s="1683"/>
      <c r="R36" s="1692"/>
      <c r="S36" s="101" t="s">
        <v>374</v>
      </c>
    </row>
    <row r="37" spans="1:19" ht="17.25" customHeight="1">
      <c r="A37" s="1677"/>
      <c r="C37" s="100">
        <v>9</v>
      </c>
      <c r="D37" s="1680" t="s">
        <v>364</v>
      </c>
      <c r="E37" s="1681"/>
      <c r="F37" s="1681"/>
      <c r="G37" s="1681"/>
      <c r="H37" s="1682"/>
      <c r="I37" s="1683"/>
      <c r="J37" s="1684"/>
      <c r="K37" s="1684"/>
      <c r="L37" s="1684"/>
      <c r="M37" s="1685"/>
      <c r="N37" s="1614"/>
      <c r="O37" s="1614"/>
      <c r="P37" s="1615"/>
      <c r="Q37" s="1683"/>
      <c r="R37" s="1692"/>
      <c r="S37" s="101" t="s">
        <v>374</v>
      </c>
    </row>
    <row r="38" spans="1:19" ht="17.25" customHeight="1">
      <c r="A38" s="1677"/>
      <c r="C38" s="100">
        <v>10</v>
      </c>
      <c r="D38" s="1680" t="s">
        <v>365</v>
      </c>
      <c r="E38" s="1681"/>
      <c r="F38" s="1681"/>
      <c r="G38" s="1681"/>
      <c r="H38" s="1682"/>
      <c r="I38" s="1693"/>
      <c r="J38" s="1694"/>
      <c r="K38" s="1694"/>
      <c r="L38" s="1695"/>
      <c r="M38" s="1685"/>
      <c r="N38" s="1614"/>
      <c r="O38" s="1614"/>
      <c r="P38" s="1615"/>
      <c r="Q38" s="1683"/>
      <c r="R38" s="1692"/>
      <c r="S38" s="101" t="s">
        <v>374</v>
      </c>
    </row>
    <row r="39" spans="1:19" ht="17.25" customHeight="1">
      <c r="A39" s="1677"/>
      <c r="C39" s="100">
        <v>11</v>
      </c>
      <c r="D39" s="1680" t="s">
        <v>369</v>
      </c>
      <c r="E39" s="1681"/>
      <c r="F39" s="1681"/>
      <c r="G39" s="1681"/>
      <c r="H39" s="1682"/>
      <c r="I39" s="1693"/>
      <c r="J39" s="1694"/>
      <c r="K39" s="1694"/>
      <c r="L39" s="1695"/>
      <c r="M39" s="1685"/>
      <c r="N39" s="1614"/>
      <c r="O39" s="1614"/>
      <c r="P39" s="1615"/>
      <c r="Q39" s="1683"/>
      <c r="R39" s="1692"/>
      <c r="S39" s="101" t="s">
        <v>374</v>
      </c>
    </row>
    <row r="40" spans="1:19" ht="17.25" customHeight="1">
      <c r="A40" s="1677"/>
      <c r="C40" s="100">
        <v>12</v>
      </c>
      <c r="D40" s="1680" t="s">
        <v>370</v>
      </c>
      <c r="E40" s="1681"/>
      <c r="F40" s="1681"/>
      <c r="G40" s="1681"/>
      <c r="H40" s="1682"/>
      <c r="I40" s="1693"/>
      <c r="J40" s="1694"/>
      <c r="K40" s="1694"/>
      <c r="L40" s="1695"/>
      <c r="M40" s="1685"/>
      <c r="N40" s="1614"/>
      <c r="O40" s="1614"/>
      <c r="P40" s="1615"/>
      <c r="Q40" s="1683"/>
      <c r="R40" s="1692"/>
      <c r="S40" s="101" t="s">
        <v>374</v>
      </c>
    </row>
    <row r="41" spans="1:19" ht="17.25" customHeight="1" thickBot="1">
      <c r="A41" s="1677"/>
      <c r="B41" s="102"/>
      <c r="C41" s="100">
        <v>13</v>
      </c>
      <c r="D41" s="1680" t="s">
        <v>371</v>
      </c>
      <c r="E41" s="1681"/>
      <c r="F41" s="1681"/>
      <c r="G41" s="1681"/>
      <c r="H41" s="1682"/>
      <c r="I41" s="1693"/>
      <c r="J41" s="1694"/>
      <c r="K41" s="1694"/>
      <c r="L41" s="1695"/>
      <c r="M41" s="1685"/>
      <c r="N41" s="1614"/>
      <c r="O41" s="1614"/>
      <c r="P41" s="1615"/>
      <c r="Q41" s="1683"/>
      <c r="R41" s="1692"/>
      <c r="S41" s="101" t="s">
        <v>374</v>
      </c>
    </row>
    <row r="42" spans="1:19" ht="17.25" customHeight="1">
      <c r="A42" s="1677"/>
      <c r="C42" s="100">
        <v>14</v>
      </c>
      <c r="D42" s="1680" t="s">
        <v>372</v>
      </c>
      <c r="E42" s="1681"/>
      <c r="F42" s="1681"/>
      <c r="G42" s="1681"/>
      <c r="H42" s="1682"/>
      <c r="I42" s="1683"/>
      <c r="J42" s="1684"/>
      <c r="K42" s="1684"/>
      <c r="L42" s="1684"/>
      <c r="M42" s="1685"/>
      <c r="N42" s="1614"/>
      <c r="O42" s="1614"/>
      <c r="P42" s="1615"/>
      <c r="Q42" s="1683"/>
      <c r="R42" s="1692"/>
      <c r="S42" s="101" t="s">
        <v>374</v>
      </c>
    </row>
    <row r="43" spans="1:19" ht="17.25" customHeight="1" thickBot="1">
      <c r="A43" s="1677"/>
      <c r="C43" s="103">
        <v>15</v>
      </c>
      <c r="D43" s="1716" t="s">
        <v>373</v>
      </c>
      <c r="E43" s="1717"/>
      <c r="F43" s="1717"/>
      <c r="G43" s="1717"/>
      <c r="H43" s="1718"/>
      <c r="I43" s="1690"/>
      <c r="J43" s="1719"/>
      <c r="K43" s="1719"/>
      <c r="L43" s="1719"/>
      <c r="M43" s="1707"/>
      <c r="N43" s="1708"/>
      <c r="O43" s="1708"/>
      <c r="P43" s="1709"/>
      <c r="Q43" s="1690"/>
      <c r="R43" s="1691"/>
      <c r="S43" s="104" t="s">
        <v>374</v>
      </c>
    </row>
    <row r="44" spans="1:19" ht="16.2" thickBot="1">
      <c r="A44" s="1677"/>
      <c r="C44" s="1679"/>
      <c r="D44" s="1686" t="s">
        <v>10</v>
      </c>
      <c r="E44" s="1686"/>
      <c r="F44" s="1686"/>
      <c r="G44" s="1687">
        <f>M25*R25</f>
        <v>0</v>
      </c>
      <c r="H44" s="1688"/>
      <c r="I44" s="1688"/>
      <c r="J44" s="1688"/>
      <c r="K44" s="1689"/>
      <c r="L44" s="1679"/>
      <c r="M44" s="1705"/>
      <c r="N44" s="1705"/>
      <c r="O44" s="1705"/>
      <c r="P44" s="1705"/>
      <c r="Q44" s="1705"/>
      <c r="R44" s="1705"/>
      <c r="S44" s="1706"/>
    </row>
    <row r="45" spans="1:19" ht="16.2" thickBot="1">
      <c r="A45" s="1677"/>
      <c r="C45" s="1353"/>
      <c r="D45" s="1700" t="s">
        <v>12229</v>
      </c>
      <c r="E45" s="1700"/>
      <c r="F45" s="1700"/>
      <c r="G45" s="1687">
        <f>G44*0.21</f>
        <v>0</v>
      </c>
      <c r="H45" s="1688"/>
      <c r="I45" s="1688"/>
      <c r="J45" s="1688"/>
      <c r="K45" s="1689"/>
      <c r="L45" s="1353"/>
      <c r="M45" s="1354"/>
      <c r="N45" s="1354"/>
      <c r="O45" s="1354"/>
      <c r="P45" s="1354"/>
      <c r="Q45" s="1354"/>
      <c r="R45" s="1354"/>
      <c r="S45" s="1355"/>
    </row>
    <row r="46" spans="1:19" ht="18.600000000000001" thickBot="1">
      <c r="A46" s="1678"/>
      <c r="B46" s="102"/>
      <c r="C46" s="1356"/>
      <c r="D46" s="1701" t="s">
        <v>11</v>
      </c>
      <c r="E46" s="1701"/>
      <c r="F46" s="1701"/>
      <c r="G46" s="1702">
        <f>SUM(G44:G45)</f>
        <v>0</v>
      </c>
      <c r="H46" s="1703"/>
      <c r="I46" s="1703"/>
      <c r="J46" s="1703"/>
      <c r="K46" s="1704"/>
      <c r="L46" s="1356"/>
      <c r="M46" s="1357"/>
      <c r="N46" s="1357"/>
      <c r="O46" s="1357"/>
      <c r="P46" s="1357"/>
      <c r="Q46" s="1357"/>
      <c r="R46" s="1357"/>
      <c r="S46" s="1358"/>
    </row>
  </sheetData>
  <mergeCells count="155">
    <mergeCell ref="A3:A23"/>
    <mergeCell ref="C3:J3"/>
    <mergeCell ref="K3:S3"/>
    <mergeCell ref="C4:E4"/>
    <mergeCell ref="F4:J4"/>
    <mergeCell ref="K4:O4"/>
    <mergeCell ref="P4:S4"/>
    <mergeCell ref="C5:E5"/>
    <mergeCell ref="F5:J5"/>
    <mergeCell ref="C9:E9"/>
    <mergeCell ref="F9:J9"/>
    <mergeCell ref="K9:O9"/>
    <mergeCell ref="P9:S9"/>
    <mergeCell ref="C10:E10"/>
    <mergeCell ref="F10:J10"/>
    <mergeCell ref="K10:O10"/>
    <mergeCell ref="P10:S10"/>
    <mergeCell ref="C7:E7"/>
    <mergeCell ref="C13:E13"/>
    <mergeCell ref="F13:J13"/>
    <mergeCell ref="K13:O13"/>
    <mergeCell ref="P13:S13"/>
    <mergeCell ref="K5:O5"/>
    <mergeCell ref="P5:S5"/>
    <mergeCell ref="C6:E6"/>
    <mergeCell ref="F6:J6"/>
    <mergeCell ref="K6:O6"/>
    <mergeCell ref="P6:S6"/>
    <mergeCell ref="F11:J11"/>
    <mergeCell ref="K11:O11"/>
    <mergeCell ref="P11:S11"/>
    <mergeCell ref="C12:E12"/>
    <mergeCell ref="F12:J12"/>
    <mergeCell ref="K12:O12"/>
    <mergeCell ref="P12:S12"/>
    <mergeCell ref="F7:J7"/>
    <mergeCell ref="K7:O7"/>
    <mergeCell ref="P7:S7"/>
    <mergeCell ref="C8:J8"/>
    <mergeCell ref="K8:O8"/>
    <mergeCell ref="P8:S8"/>
    <mergeCell ref="Q34:R34"/>
    <mergeCell ref="C21:G21"/>
    <mergeCell ref="R25:S25"/>
    <mergeCell ref="C15:E15"/>
    <mergeCell ref="F15:J15"/>
    <mergeCell ref="K15:O15"/>
    <mergeCell ref="P15:S15"/>
    <mergeCell ref="C16:J19"/>
    <mergeCell ref="K16:O16"/>
    <mergeCell ref="P16:S16"/>
    <mergeCell ref="K17:O17"/>
    <mergeCell ref="P17:S17"/>
    <mergeCell ref="K18:O18"/>
    <mergeCell ref="P19:S19"/>
    <mergeCell ref="C20:S20"/>
    <mergeCell ref="D33:H33"/>
    <mergeCell ref="M28:P28"/>
    <mergeCell ref="D28:H28"/>
    <mergeCell ref="I40:L40"/>
    <mergeCell ref="I41:L41"/>
    <mergeCell ref="I38:L38"/>
    <mergeCell ref="I39:L39"/>
    <mergeCell ref="M39:P39"/>
    <mergeCell ref="I30:L30"/>
    <mergeCell ref="I31:L31"/>
    <mergeCell ref="C27:F27"/>
    <mergeCell ref="G27:L27"/>
    <mergeCell ref="I28:L28"/>
    <mergeCell ref="M41:P41"/>
    <mergeCell ref="D34:H34"/>
    <mergeCell ref="I34:L34"/>
    <mergeCell ref="M34:P34"/>
    <mergeCell ref="M40:P40"/>
    <mergeCell ref="M33:P33"/>
    <mergeCell ref="M27:S27"/>
    <mergeCell ref="Q39:R39"/>
    <mergeCell ref="Q38:R38"/>
    <mergeCell ref="Q37:R37"/>
    <mergeCell ref="Q36:R36"/>
    <mergeCell ref="Q35:R35"/>
    <mergeCell ref="M38:P38"/>
    <mergeCell ref="M32:P32"/>
    <mergeCell ref="C2:S2"/>
    <mergeCell ref="H23:S23"/>
    <mergeCell ref="H22:S22"/>
    <mergeCell ref="H21:S21"/>
    <mergeCell ref="P26:R26"/>
    <mergeCell ref="E26:H26"/>
    <mergeCell ref="C25:D25"/>
    <mergeCell ref="E25:H25"/>
    <mergeCell ref="I25:L25"/>
    <mergeCell ref="P25:Q25"/>
    <mergeCell ref="C26:D26"/>
    <mergeCell ref="I26:L26"/>
    <mergeCell ref="M26:O26"/>
    <mergeCell ref="M25:N25"/>
    <mergeCell ref="C22:G22"/>
    <mergeCell ref="C23:G23"/>
    <mergeCell ref="C24:S24"/>
    <mergeCell ref="P18:S18"/>
    <mergeCell ref="K19:O19"/>
    <mergeCell ref="C14:E14"/>
    <mergeCell ref="F14:J14"/>
    <mergeCell ref="K14:O14"/>
    <mergeCell ref="P14:S14"/>
    <mergeCell ref="C11:E11"/>
    <mergeCell ref="D45:F45"/>
    <mergeCell ref="G45:K45"/>
    <mergeCell ref="D46:F46"/>
    <mergeCell ref="G46:K46"/>
    <mergeCell ref="L44:S46"/>
    <mergeCell ref="M42:P42"/>
    <mergeCell ref="M43:P43"/>
    <mergeCell ref="D29:H29"/>
    <mergeCell ref="M29:P29"/>
    <mergeCell ref="M30:P30"/>
    <mergeCell ref="M31:P31"/>
    <mergeCell ref="D43:H43"/>
    <mergeCell ref="D42:H42"/>
    <mergeCell ref="D41:H41"/>
    <mergeCell ref="D40:H40"/>
    <mergeCell ref="D39:H39"/>
    <mergeCell ref="D38:H38"/>
    <mergeCell ref="D31:H31"/>
    <mergeCell ref="D30:H30"/>
    <mergeCell ref="I43:L43"/>
    <mergeCell ref="I42:L42"/>
    <mergeCell ref="I29:L29"/>
    <mergeCell ref="I33:L33"/>
    <mergeCell ref="I32:L32"/>
    <mergeCell ref="A28:A46"/>
    <mergeCell ref="C44:C46"/>
    <mergeCell ref="D37:H37"/>
    <mergeCell ref="I37:L37"/>
    <mergeCell ref="M37:P37"/>
    <mergeCell ref="D44:F44"/>
    <mergeCell ref="G44:K44"/>
    <mergeCell ref="Q43:R43"/>
    <mergeCell ref="Q42:R42"/>
    <mergeCell ref="Q41:R41"/>
    <mergeCell ref="Q40:R40"/>
    <mergeCell ref="D35:H35"/>
    <mergeCell ref="I35:L35"/>
    <mergeCell ref="M35:P35"/>
    <mergeCell ref="D36:H36"/>
    <mergeCell ref="I36:L36"/>
    <mergeCell ref="M36:P36"/>
    <mergeCell ref="Q32:R32"/>
    <mergeCell ref="Q31:R31"/>
    <mergeCell ref="Q30:R30"/>
    <mergeCell ref="Q29:R29"/>
    <mergeCell ref="Q28:R28"/>
    <mergeCell ref="Q33:R33"/>
    <mergeCell ref="D32:H32"/>
  </mergeCells>
  <dataValidations disablePrompts="1" count="1">
    <dataValidation type="list" allowBlank="1" showInputMessage="1" showErrorMessage="1" sqref="M26:O26">
      <formula1>INDIRECT($E$26)</formula1>
    </dataValidation>
  </dataValidations>
  <pageMargins left="0.25" right="0.25" top="0.25" bottom="0.2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AUX!$D$1:$D$6</xm:f>
          </x14:formula1>
          <xm:sqref>S26</xm:sqref>
        </x14:dataValidation>
        <x14:dataValidation type="list" allowBlank="1" showInputMessage="1" showErrorMessage="1">
          <x14:formula1>
            <xm:f>'AUX1'!$I$2:$I$8</xm:f>
          </x14:formula1>
          <xm:sqref>E26:H26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W17"/>
  <sheetViews>
    <sheetView zoomScaleNormal="100" workbookViewId="0">
      <selection activeCell="O39" sqref="O39"/>
    </sheetView>
  </sheetViews>
  <sheetFormatPr defaultRowHeight="14.4"/>
  <cols>
    <col min="1" max="1" width="29.5546875" bestFit="1" customWidth="1"/>
    <col min="2" max="2" width="27.33203125" bestFit="1" customWidth="1"/>
    <col min="3" max="3" width="19.77734375" bestFit="1" customWidth="1"/>
    <col min="4" max="4" width="13.6640625" bestFit="1" customWidth="1"/>
    <col min="5" max="5" width="18.109375" bestFit="1" customWidth="1"/>
    <col min="6" max="6" width="18.21875" bestFit="1" customWidth="1"/>
    <col min="7" max="7" width="14.5546875" bestFit="1" customWidth="1"/>
    <col min="8" max="8" width="24.44140625" bestFit="1" customWidth="1"/>
    <col min="9" max="9" width="15.6640625" bestFit="1" customWidth="1"/>
    <col min="10" max="10" width="9.5546875" bestFit="1" customWidth="1"/>
    <col min="11" max="11" width="29.21875" bestFit="1" customWidth="1"/>
    <col min="12" max="12" width="23.5546875" bestFit="1" customWidth="1"/>
    <col min="13" max="13" width="42.6640625" bestFit="1" customWidth="1"/>
    <col min="14" max="14" width="32.6640625" bestFit="1" customWidth="1"/>
    <col min="15" max="15" width="23.88671875" bestFit="1" customWidth="1"/>
    <col min="16" max="16" width="14.21875" bestFit="1" customWidth="1"/>
    <col min="17" max="17" width="12.33203125" bestFit="1" customWidth="1"/>
    <col min="18" max="18" width="25.44140625" bestFit="1" customWidth="1"/>
    <col min="19" max="19" width="14.44140625" bestFit="1" customWidth="1"/>
    <col min="20" max="20" width="16.109375" bestFit="1" customWidth="1"/>
    <col min="21" max="21" width="23.5546875" bestFit="1" customWidth="1"/>
    <col min="22" max="22" width="2" bestFit="1" customWidth="1"/>
  </cols>
  <sheetData>
    <row r="1" spans="1:23">
      <c r="A1" s="76" t="s">
        <v>620</v>
      </c>
      <c r="B1" s="76" t="s">
        <v>325</v>
      </c>
      <c r="C1" s="76" t="s">
        <v>621</v>
      </c>
      <c r="D1" s="76" t="s">
        <v>622</v>
      </c>
      <c r="E1" s="76" t="s">
        <v>623</v>
      </c>
      <c r="F1" s="76" t="s">
        <v>624</v>
      </c>
      <c r="G1" s="76" t="s">
        <v>625</v>
      </c>
      <c r="H1" s="76" t="s">
        <v>626</v>
      </c>
      <c r="I1" s="76" t="s">
        <v>627</v>
      </c>
      <c r="J1" s="76" t="s">
        <v>628</v>
      </c>
      <c r="K1" s="76" t="s">
        <v>629</v>
      </c>
      <c r="L1" s="76" t="s">
        <v>630</v>
      </c>
      <c r="M1" s="76" t="s">
        <v>631</v>
      </c>
      <c r="N1" s="76" t="s">
        <v>632</v>
      </c>
      <c r="O1" s="76" t="s">
        <v>633</v>
      </c>
      <c r="P1" s="76" t="s">
        <v>634</v>
      </c>
      <c r="Q1" s="76" t="s">
        <v>635</v>
      </c>
      <c r="R1" s="76" t="s">
        <v>636</v>
      </c>
      <c r="S1" s="76" t="s">
        <v>637</v>
      </c>
      <c r="T1" s="76" t="s">
        <v>638</v>
      </c>
      <c r="U1" s="76" t="s">
        <v>682</v>
      </c>
    </row>
    <row r="2" spans="1:23">
      <c r="A2" s="500" t="s">
        <v>28081</v>
      </c>
      <c r="B2" s="500" t="s">
        <v>28361</v>
      </c>
      <c r="C2" s="500" t="s">
        <v>28077</v>
      </c>
      <c r="D2" s="500" t="s">
        <v>3015</v>
      </c>
      <c r="E2" s="500" t="s">
        <v>28078</v>
      </c>
      <c r="F2" s="500" t="s">
        <v>28362</v>
      </c>
      <c r="G2" s="500" t="s">
        <v>28363</v>
      </c>
      <c r="H2" s="500" t="s">
        <v>3742</v>
      </c>
      <c r="I2" s="500" t="s">
        <v>3743</v>
      </c>
      <c r="J2" s="500" t="s">
        <v>28364</v>
      </c>
      <c r="K2" s="500" t="s">
        <v>28079</v>
      </c>
      <c r="L2" s="500" t="s">
        <v>28365</v>
      </c>
      <c r="M2" s="500" t="s">
        <v>28366</v>
      </c>
      <c r="N2" s="500" t="s">
        <v>28367</v>
      </c>
      <c r="O2" s="500" t="s">
        <v>27956</v>
      </c>
      <c r="P2" s="500" t="s">
        <v>27957</v>
      </c>
      <c r="Q2" s="500" t="s">
        <v>580</v>
      </c>
      <c r="R2" s="500" t="s">
        <v>27958</v>
      </c>
      <c r="S2" s="500" t="s">
        <v>27959</v>
      </c>
      <c r="T2" s="500" t="s">
        <v>27960</v>
      </c>
      <c r="U2" s="500" t="s">
        <v>28368</v>
      </c>
      <c r="V2" s="500" t="s">
        <v>27961</v>
      </c>
      <c r="W2" s="500" t="s">
        <v>580</v>
      </c>
    </row>
    <row r="3" spans="1:23">
      <c r="A3">
        <v>1000002729</v>
      </c>
    </row>
    <row r="4" spans="1:23">
      <c r="A4" s="76" t="s">
        <v>673</v>
      </c>
      <c r="B4" s="76" t="s">
        <v>674</v>
      </c>
      <c r="C4" s="76" t="s">
        <v>675</v>
      </c>
      <c r="D4" s="76" t="s">
        <v>676</v>
      </c>
      <c r="E4" s="76" t="s">
        <v>677</v>
      </c>
      <c r="F4" s="76" t="s">
        <v>678</v>
      </c>
      <c r="G4" s="76" t="s">
        <v>306</v>
      </c>
      <c r="H4" s="76" t="s">
        <v>640</v>
      </c>
    </row>
    <row r="5" spans="1:23">
      <c r="A5" s="500" t="s">
        <v>28080</v>
      </c>
      <c r="B5" s="500" t="s">
        <v>28369</v>
      </c>
      <c r="C5" s="500" t="s">
        <v>28370</v>
      </c>
      <c r="D5" s="500" t="s">
        <v>580</v>
      </c>
      <c r="E5" s="500" t="s">
        <v>28371</v>
      </c>
      <c r="F5" s="500" t="s">
        <v>580</v>
      </c>
      <c r="G5" s="500" t="s">
        <v>580</v>
      </c>
      <c r="H5" s="500" t="s">
        <v>28372</v>
      </c>
    </row>
    <row r="9" spans="1:23">
      <c r="A9" s="76" t="s">
        <v>641</v>
      </c>
      <c r="B9" s="76" t="s">
        <v>642</v>
      </c>
      <c r="C9" s="76" t="s">
        <v>643</v>
      </c>
      <c r="D9" s="76" t="s">
        <v>644</v>
      </c>
      <c r="E9" s="76" t="s">
        <v>645</v>
      </c>
      <c r="F9" s="76" t="s">
        <v>646</v>
      </c>
      <c r="G9" s="76" t="s">
        <v>679</v>
      </c>
      <c r="H9" s="76" t="s">
        <v>680</v>
      </c>
      <c r="I9" s="76" t="s">
        <v>681</v>
      </c>
      <c r="J9" s="76" t="s">
        <v>306</v>
      </c>
      <c r="K9" s="76" t="s">
        <v>640</v>
      </c>
      <c r="L9" s="76" t="s">
        <v>682</v>
      </c>
    </row>
    <row r="10" spans="1:23">
      <c r="A10" s="500" t="s">
        <v>28361</v>
      </c>
      <c r="B10" s="500" t="s">
        <v>28081</v>
      </c>
      <c r="C10" s="500" t="s">
        <v>28077</v>
      </c>
      <c r="D10" s="500" t="s">
        <v>3015</v>
      </c>
      <c r="E10" s="500" t="s">
        <v>28078</v>
      </c>
      <c r="F10" s="500" t="s">
        <v>28362</v>
      </c>
      <c r="G10" s="500" t="s">
        <v>580</v>
      </c>
      <c r="H10" s="500" t="s">
        <v>28373</v>
      </c>
      <c r="I10" s="500" t="s">
        <v>28373</v>
      </c>
      <c r="J10" s="500" t="s">
        <v>580</v>
      </c>
      <c r="K10" s="500" t="s">
        <v>28374</v>
      </c>
      <c r="L10" s="500" t="s">
        <v>28368</v>
      </c>
    </row>
    <row r="11" spans="1:23">
      <c r="A11" s="500" t="s">
        <v>28375</v>
      </c>
      <c r="B11" s="500" t="s">
        <v>28376</v>
      </c>
      <c r="C11" s="500" t="s">
        <v>28377</v>
      </c>
      <c r="D11" s="500" t="s">
        <v>3015</v>
      </c>
      <c r="E11" s="500" t="s">
        <v>28378</v>
      </c>
      <c r="F11" s="500" t="s">
        <v>28379</v>
      </c>
      <c r="G11" s="500" t="s">
        <v>28380</v>
      </c>
      <c r="H11" s="500" t="s">
        <v>28381</v>
      </c>
      <c r="I11" s="500" t="s">
        <v>580</v>
      </c>
      <c r="J11" s="500" t="s">
        <v>580</v>
      </c>
      <c r="K11" s="500" t="s">
        <v>28382</v>
      </c>
      <c r="L11" s="500" t="s">
        <v>28383</v>
      </c>
    </row>
    <row r="12" spans="1:23">
      <c r="A12" s="500" t="s">
        <v>28384</v>
      </c>
      <c r="B12" s="500" t="s">
        <v>28385</v>
      </c>
      <c r="C12" s="500" t="s">
        <v>604</v>
      </c>
      <c r="D12" s="500" t="s">
        <v>3015</v>
      </c>
      <c r="E12" s="500" t="s">
        <v>28386</v>
      </c>
      <c r="F12" s="500" t="s">
        <v>604</v>
      </c>
      <c r="G12" s="500" t="s">
        <v>28380</v>
      </c>
      <c r="H12" s="500" t="s">
        <v>28387</v>
      </c>
      <c r="I12" s="500" t="s">
        <v>580</v>
      </c>
      <c r="J12" s="500" t="s">
        <v>580</v>
      </c>
      <c r="K12" s="500" t="s">
        <v>28382</v>
      </c>
      <c r="L12" s="500" t="s">
        <v>28388</v>
      </c>
    </row>
    <row r="13" spans="1:23">
      <c r="A13" s="500" t="s">
        <v>28389</v>
      </c>
      <c r="B13" s="500" t="s">
        <v>28390</v>
      </c>
      <c r="C13" s="500" t="s">
        <v>28391</v>
      </c>
      <c r="D13" s="500" t="s">
        <v>3015</v>
      </c>
      <c r="E13" s="500" t="s">
        <v>28392</v>
      </c>
      <c r="F13" s="500" t="s">
        <v>28391</v>
      </c>
      <c r="G13" s="500" t="s">
        <v>28393</v>
      </c>
      <c r="H13" s="500" t="s">
        <v>28394</v>
      </c>
      <c r="I13" s="500" t="s">
        <v>580</v>
      </c>
      <c r="J13" s="500" t="s">
        <v>580</v>
      </c>
      <c r="K13" s="500" t="s">
        <v>28382</v>
      </c>
      <c r="L13" s="500" t="s">
        <v>28395</v>
      </c>
    </row>
    <row r="14" spans="1:23">
      <c r="A14" s="500" t="s">
        <v>28396</v>
      </c>
      <c r="B14" s="500" t="s">
        <v>28397</v>
      </c>
      <c r="C14" s="500" t="s">
        <v>28077</v>
      </c>
      <c r="D14" s="500" t="s">
        <v>3015</v>
      </c>
      <c r="E14" s="500" t="s">
        <v>28078</v>
      </c>
      <c r="F14" s="500" t="s">
        <v>28077</v>
      </c>
      <c r="G14" s="500" t="s">
        <v>28398</v>
      </c>
      <c r="H14" s="500" t="s">
        <v>28399</v>
      </c>
      <c r="I14" s="500" t="s">
        <v>580</v>
      </c>
      <c r="J14" s="500" t="s">
        <v>580</v>
      </c>
      <c r="K14" s="500" t="s">
        <v>28382</v>
      </c>
      <c r="L14" s="500" t="s">
        <v>28400</v>
      </c>
    </row>
    <row r="15" spans="1:23">
      <c r="A15" s="500" t="s">
        <v>28401</v>
      </c>
      <c r="B15" s="500" t="s">
        <v>28402</v>
      </c>
      <c r="C15" s="500" t="s">
        <v>28403</v>
      </c>
      <c r="D15" s="500" t="s">
        <v>3015</v>
      </c>
      <c r="E15" s="500" t="s">
        <v>28404</v>
      </c>
      <c r="F15" s="500" t="s">
        <v>28405</v>
      </c>
      <c r="G15" s="500" t="s">
        <v>28406</v>
      </c>
      <c r="H15" s="500" t="s">
        <v>28407</v>
      </c>
      <c r="I15" s="500" t="s">
        <v>580</v>
      </c>
      <c r="J15" s="500" t="s">
        <v>580</v>
      </c>
      <c r="K15" s="500" t="s">
        <v>28382</v>
      </c>
      <c r="L15" s="500" t="s">
        <v>28408</v>
      </c>
    </row>
    <row r="16" spans="1:23">
      <c r="A16" s="500" t="s">
        <v>28409</v>
      </c>
      <c r="B16" s="500" t="s">
        <v>28410</v>
      </c>
      <c r="C16" s="500" t="s">
        <v>28411</v>
      </c>
      <c r="D16" s="500" t="s">
        <v>3015</v>
      </c>
      <c r="E16" s="500" t="s">
        <v>28412</v>
      </c>
      <c r="F16" s="500" t="s">
        <v>28413</v>
      </c>
      <c r="G16" s="500" t="s">
        <v>28414</v>
      </c>
      <c r="H16" s="500" t="s">
        <v>28415</v>
      </c>
      <c r="I16" s="500" t="s">
        <v>580</v>
      </c>
      <c r="J16" s="500" t="s">
        <v>580</v>
      </c>
      <c r="K16" s="500" t="s">
        <v>28382</v>
      </c>
      <c r="L16" s="500" t="s">
        <v>28416</v>
      </c>
    </row>
    <row r="17" spans="1:12">
      <c r="A17" s="500" t="s">
        <v>28417</v>
      </c>
      <c r="B17" s="500" t="s">
        <v>28418</v>
      </c>
      <c r="C17" s="500" t="s">
        <v>28419</v>
      </c>
      <c r="D17" s="500" t="s">
        <v>3015</v>
      </c>
      <c r="E17" s="500" t="s">
        <v>28420</v>
      </c>
      <c r="F17" s="500" t="s">
        <v>28421</v>
      </c>
      <c r="G17" s="500" t="s">
        <v>28422</v>
      </c>
      <c r="H17" s="500" t="s">
        <v>28423</v>
      </c>
      <c r="I17" s="500" t="s">
        <v>580</v>
      </c>
      <c r="J17" s="500" t="s">
        <v>580</v>
      </c>
      <c r="K17" s="500" t="s">
        <v>28382</v>
      </c>
      <c r="L17" s="500" t="s">
        <v>28424</v>
      </c>
    </row>
  </sheetData>
  <sheetProtection algorithmName="SHA-512" hashValue="9yVKV7qpR3rgzgMhP9gxjSGBBoj/3YHfmIU/gAJng3H5UVUr7E9nCLpDJ4Yn+3DrlLMDhziqI7y2tRWuGsGWjw==" saltValue="U33/JAYaf9wqlBDHaFX7Xg==" spinCount="100000" sheet="1" objects="1" scenarios="1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workbookViewId="0">
      <selection activeCell="R35" sqref="R35"/>
    </sheetView>
  </sheetViews>
  <sheetFormatPr defaultRowHeight="14.4"/>
  <cols>
    <col min="1" max="1" width="11" bestFit="1" customWidth="1"/>
    <col min="2" max="2" width="47.44140625" bestFit="1" customWidth="1"/>
  </cols>
  <sheetData/>
  <sheetProtection algorithmName="SHA-512" hashValue="tUwywydFpmUik4E7RyUnTgEwBu88pElV3371r6Amp3Dd2ww/MMrFLGXLbqspUpGzhngaHIsoY/or/S3H5GL1hQ==" saltValue="tIaBOipeiI3ZEyj8D/4CpQ==" spinCount="100000" sheet="1" objects="1" scenarios="1"/>
  <sortState ref="A2:B1865">
    <sortCondition ref="B2:B1865"/>
  </sortState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44"/>
  <sheetViews>
    <sheetView zoomScaleNormal="100" workbookViewId="0">
      <selection activeCell="C6" sqref="C6:J6"/>
    </sheetView>
  </sheetViews>
  <sheetFormatPr defaultColWidth="9.109375" defaultRowHeight="14.4"/>
  <cols>
    <col min="2" max="2" width="4.44140625" style="426" customWidth="1"/>
    <col min="3" max="9" width="8" customWidth="1"/>
    <col min="10" max="10" width="10.88671875" customWidth="1"/>
    <col min="11" max="11" width="11.44140625" customWidth="1"/>
    <col min="12" max="12" width="13.44140625" customWidth="1"/>
  </cols>
  <sheetData>
    <row r="1" spans="1:12" ht="15" thickBot="1">
      <c r="A1" s="1859" t="s">
        <v>20418</v>
      </c>
      <c r="B1" s="512">
        <v>1</v>
      </c>
      <c r="C1" s="1860" t="s">
        <v>20451</v>
      </c>
      <c r="D1" s="1861"/>
      <c r="E1" s="1861"/>
      <c r="F1" s="1861"/>
      <c r="G1" s="1861"/>
      <c r="H1" s="1861"/>
      <c r="I1" s="1861"/>
      <c r="J1" s="1862"/>
      <c r="K1" s="694"/>
      <c r="L1" s="698" t="s">
        <v>20419</v>
      </c>
    </row>
    <row r="2" spans="1:12" ht="15" thickBot="1">
      <c r="A2" s="1859"/>
      <c r="B2" s="512">
        <v>2</v>
      </c>
      <c r="C2" s="1841" t="s">
        <v>19</v>
      </c>
      <c r="D2" s="1842"/>
      <c r="E2" s="1842"/>
      <c r="F2" s="1842"/>
      <c r="G2" s="1842"/>
      <c r="H2" s="1842"/>
      <c r="I2" s="1842"/>
      <c r="J2" s="1845"/>
      <c r="K2" s="695"/>
      <c r="L2" s="699" t="s">
        <v>20420</v>
      </c>
    </row>
    <row r="3" spans="1:12" ht="15" thickBot="1">
      <c r="A3" s="1859"/>
      <c r="B3" s="512">
        <v>3</v>
      </c>
      <c r="C3" s="1841" t="s">
        <v>20438</v>
      </c>
      <c r="D3" s="1842"/>
      <c r="E3" s="1842"/>
      <c r="F3" s="1842"/>
      <c r="G3" s="1842"/>
      <c r="H3" s="1842"/>
      <c r="I3" s="1842"/>
      <c r="J3" s="1845"/>
      <c r="K3" s="695"/>
      <c r="L3" s="699" t="s">
        <v>20421</v>
      </c>
    </row>
    <row r="4" spans="1:12" ht="15" thickBot="1">
      <c r="A4" s="1859"/>
      <c r="B4" s="512">
        <v>4</v>
      </c>
      <c r="C4" s="1841" t="s">
        <v>20439</v>
      </c>
      <c r="D4" s="1842"/>
      <c r="E4" s="1842"/>
      <c r="F4" s="1842"/>
      <c r="G4" s="1842"/>
      <c r="H4" s="1842"/>
      <c r="I4" s="1842"/>
      <c r="J4" s="1845"/>
      <c r="K4" s="695"/>
      <c r="L4" s="699" t="s">
        <v>20422</v>
      </c>
    </row>
    <row r="5" spans="1:12" ht="15" thickBot="1">
      <c r="A5" s="1859"/>
      <c r="B5" s="512">
        <v>5</v>
      </c>
      <c r="C5" s="1841" t="s">
        <v>2412</v>
      </c>
      <c r="D5" s="1842"/>
      <c r="E5" s="1842"/>
      <c r="F5" s="1842"/>
      <c r="G5" s="1842"/>
      <c r="H5" s="1842"/>
      <c r="I5" s="1842"/>
      <c r="J5" s="1845"/>
      <c r="K5" s="1846"/>
      <c r="L5" s="1849" t="s">
        <v>20423</v>
      </c>
    </row>
    <row r="6" spans="1:12" ht="15" thickBot="1">
      <c r="A6" s="1859"/>
      <c r="B6" s="512">
        <v>6</v>
      </c>
      <c r="C6" s="1841" t="s">
        <v>2896</v>
      </c>
      <c r="D6" s="1842"/>
      <c r="E6" s="1842"/>
      <c r="F6" s="1842"/>
      <c r="G6" s="1842"/>
      <c r="H6" s="1842"/>
      <c r="I6" s="1842"/>
      <c r="J6" s="1845"/>
      <c r="K6" s="1847"/>
      <c r="L6" s="1849"/>
    </row>
    <row r="7" spans="1:12" ht="15" thickBot="1">
      <c r="A7" s="1859"/>
      <c r="B7" s="512">
        <v>7</v>
      </c>
      <c r="C7" s="1841" t="s">
        <v>2413</v>
      </c>
      <c r="D7" s="1842"/>
      <c r="E7" s="1842"/>
      <c r="F7" s="1842"/>
      <c r="G7" s="1842"/>
      <c r="H7" s="1842"/>
      <c r="I7" s="1842"/>
      <c r="J7" s="1845"/>
      <c r="K7" s="1848"/>
      <c r="L7" s="1849"/>
    </row>
    <row r="8" spans="1:12" ht="15" thickBot="1">
      <c r="A8" s="1859"/>
      <c r="B8" s="512">
        <v>8</v>
      </c>
      <c r="C8" s="1841" t="s">
        <v>2419</v>
      </c>
      <c r="D8" s="1842"/>
      <c r="E8" s="1842"/>
      <c r="F8" s="1842"/>
      <c r="G8" s="1842"/>
      <c r="H8" s="1842"/>
      <c r="I8" s="1842"/>
      <c r="J8" s="1845"/>
      <c r="K8" s="695"/>
      <c r="L8" s="699" t="s">
        <v>20424</v>
      </c>
    </row>
    <row r="9" spans="1:12" ht="15" thickBot="1">
      <c r="A9" s="1859"/>
      <c r="B9" s="512">
        <v>9</v>
      </c>
      <c r="C9" s="1841" t="s">
        <v>2999</v>
      </c>
      <c r="D9" s="1842"/>
      <c r="E9" s="1842"/>
      <c r="F9" s="1842"/>
      <c r="G9" s="1842"/>
      <c r="H9" s="1842"/>
      <c r="I9" s="1842"/>
      <c r="J9" s="1845"/>
      <c r="K9" s="695"/>
      <c r="L9" s="699" t="s">
        <v>20425</v>
      </c>
    </row>
    <row r="10" spans="1:12" ht="15" thickBot="1">
      <c r="A10" s="1859"/>
      <c r="B10" s="512">
        <v>10</v>
      </c>
      <c r="C10" s="1841" t="s">
        <v>2414</v>
      </c>
      <c r="D10" s="1842"/>
      <c r="E10" s="1842"/>
      <c r="F10" s="1842"/>
      <c r="G10" s="1842"/>
      <c r="H10" s="1842"/>
      <c r="I10" s="1842"/>
      <c r="J10" s="1845"/>
      <c r="K10" s="695"/>
      <c r="L10" s="699" t="s">
        <v>20426</v>
      </c>
    </row>
    <row r="11" spans="1:12" ht="15" thickBot="1">
      <c r="A11" s="1859"/>
      <c r="B11" s="512">
        <v>11</v>
      </c>
      <c r="C11" s="1841" t="s">
        <v>2415</v>
      </c>
      <c r="D11" s="1842"/>
      <c r="E11" s="1842"/>
      <c r="F11" s="1842"/>
      <c r="G11" s="1842"/>
      <c r="H11" s="1842"/>
      <c r="I11" s="1842"/>
      <c r="J11" s="1845"/>
      <c r="K11" s="695"/>
      <c r="L11" s="699" t="s">
        <v>20427</v>
      </c>
    </row>
    <row r="12" spans="1:12" ht="15" thickBot="1">
      <c r="A12" s="1859"/>
      <c r="B12" s="512">
        <v>12</v>
      </c>
      <c r="C12" s="1841" t="s">
        <v>2416</v>
      </c>
      <c r="D12" s="1842"/>
      <c r="E12" s="1842"/>
      <c r="F12" s="1842"/>
      <c r="G12" s="1842"/>
      <c r="H12" s="1842"/>
      <c r="I12" s="1842"/>
      <c r="J12" s="1845"/>
      <c r="K12" s="695"/>
      <c r="L12" s="699" t="s">
        <v>20428</v>
      </c>
    </row>
    <row r="13" spans="1:12" ht="15" thickBot="1">
      <c r="A13" s="1859"/>
      <c r="B13" s="512">
        <v>13</v>
      </c>
      <c r="C13" s="1841" t="s">
        <v>2417</v>
      </c>
      <c r="D13" s="1842"/>
      <c r="E13" s="1842"/>
      <c r="F13" s="1842"/>
      <c r="G13" s="1842"/>
      <c r="H13" s="1842"/>
      <c r="I13" s="1842"/>
      <c r="J13" s="1845"/>
      <c r="K13" s="695"/>
      <c r="L13" s="699" t="s">
        <v>20429</v>
      </c>
    </row>
    <row r="14" spans="1:12" ht="15" thickBot="1">
      <c r="A14" s="1859"/>
      <c r="B14" s="512">
        <v>14</v>
      </c>
      <c r="C14" s="1841" t="s">
        <v>2418</v>
      </c>
      <c r="D14" s="1842"/>
      <c r="E14" s="1842"/>
      <c r="F14" s="1842"/>
      <c r="G14" s="1842"/>
      <c r="H14" s="1842"/>
      <c r="I14" s="1842"/>
      <c r="J14" s="1845"/>
      <c r="K14" s="695"/>
      <c r="L14" s="699" t="s">
        <v>20430</v>
      </c>
    </row>
    <row r="15" spans="1:12" ht="15" customHeight="1" thickBot="1">
      <c r="A15" s="1859"/>
      <c r="B15" s="512">
        <v>15</v>
      </c>
      <c r="C15" s="1841" t="s">
        <v>20445</v>
      </c>
      <c r="D15" s="1842"/>
      <c r="E15" s="1842"/>
      <c r="F15" s="1842"/>
      <c r="G15" s="1842"/>
      <c r="H15" s="1842"/>
      <c r="I15" s="1842"/>
      <c r="J15" s="606" t="s">
        <v>2420</v>
      </c>
      <c r="K15" s="695"/>
      <c r="L15" s="699" t="s">
        <v>20431</v>
      </c>
    </row>
    <row r="16" spans="1:12" ht="15" customHeight="1" thickBot="1">
      <c r="A16" s="1859"/>
      <c r="B16" s="512">
        <v>16</v>
      </c>
      <c r="C16" s="1841" t="s">
        <v>20447</v>
      </c>
      <c r="D16" s="1842"/>
      <c r="E16" s="1842"/>
      <c r="F16" s="1842"/>
      <c r="G16" s="1842"/>
      <c r="H16" s="1842"/>
      <c r="I16" s="1842"/>
      <c r="J16" s="606" t="s">
        <v>2420</v>
      </c>
      <c r="K16" s="695"/>
      <c r="L16" s="699" t="s">
        <v>20432</v>
      </c>
    </row>
    <row r="17" spans="1:17" ht="15" customHeight="1" thickBot="1">
      <c r="A17" s="1859"/>
      <c r="B17" s="512">
        <v>17</v>
      </c>
      <c r="C17" s="1841" t="s">
        <v>2430</v>
      </c>
      <c r="D17" s="1842"/>
      <c r="E17" s="1842"/>
      <c r="F17" s="1842"/>
      <c r="G17" s="1842"/>
      <c r="H17" s="1842"/>
      <c r="I17" s="1842"/>
      <c r="J17" s="606" t="s">
        <v>20448</v>
      </c>
      <c r="K17" s="695"/>
      <c r="L17" s="699" t="s">
        <v>20433</v>
      </c>
    </row>
    <row r="18" spans="1:17" ht="15" customHeight="1" thickBot="1">
      <c r="A18" s="1859"/>
      <c r="B18" s="512">
        <v>18</v>
      </c>
      <c r="C18" s="1841" t="s">
        <v>2431</v>
      </c>
      <c r="D18" s="1842"/>
      <c r="E18" s="1842"/>
      <c r="F18" s="1842"/>
      <c r="G18" s="1842"/>
      <c r="H18" s="1842"/>
      <c r="I18" s="1842"/>
      <c r="J18" s="606" t="s">
        <v>2855</v>
      </c>
      <c r="K18" s="695"/>
      <c r="L18" s="699" t="s">
        <v>20434</v>
      </c>
    </row>
    <row r="19" spans="1:17" ht="15.75" hidden="1" customHeight="1" thickBot="1">
      <c r="A19" s="1859"/>
      <c r="B19" s="512">
        <v>19</v>
      </c>
      <c r="C19" s="1856"/>
      <c r="D19" s="1857"/>
      <c r="E19" s="1857"/>
      <c r="F19" s="1857"/>
      <c r="G19" s="1857"/>
      <c r="H19" s="1857"/>
      <c r="I19" s="1857"/>
      <c r="J19" s="1858"/>
      <c r="K19" s="695"/>
      <c r="L19" s="699" t="s">
        <v>20435</v>
      </c>
    </row>
    <row r="20" spans="1:17" ht="15.75" customHeight="1" thickBot="1">
      <c r="A20" s="1859"/>
      <c r="B20" s="512">
        <v>20</v>
      </c>
      <c r="C20" s="1841" t="s">
        <v>20446</v>
      </c>
      <c r="D20" s="1842"/>
      <c r="E20" s="1842"/>
      <c r="F20" s="1842"/>
      <c r="G20" s="1842"/>
      <c r="H20" s="1842"/>
      <c r="I20" s="1842"/>
      <c r="J20" s="607" t="s">
        <v>2421</v>
      </c>
      <c r="K20" s="695"/>
      <c r="L20" s="699" t="s">
        <v>20436</v>
      </c>
    </row>
    <row r="21" spans="1:17" ht="15.75" customHeight="1" thickBot="1">
      <c r="A21" s="1859"/>
      <c r="B21" s="512">
        <v>21</v>
      </c>
      <c r="C21" s="1843" t="s">
        <v>2432</v>
      </c>
      <c r="D21" s="1844"/>
      <c r="E21" s="1844"/>
      <c r="F21" s="1844"/>
      <c r="G21" s="1844"/>
      <c r="H21" s="1844"/>
      <c r="I21" s="1844"/>
      <c r="J21" s="608" t="s">
        <v>2421</v>
      </c>
      <c r="K21" s="695"/>
      <c r="L21" s="699" t="s">
        <v>20437</v>
      </c>
    </row>
    <row r="22" spans="1:17" ht="15.75" customHeight="1" thickBot="1">
      <c r="A22" s="1859"/>
      <c r="B22" s="512">
        <v>22</v>
      </c>
      <c r="C22" s="1853" t="s">
        <v>20450</v>
      </c>
      <c r="D22" s="1854"/>
      <c r="E22" s="1854"/>
      <c r="F22" s="1854"/>
      <c r="G22" s="1854"/>
      <c r="H22" s="1854"/>
      <c r="I22" s="1854"/>
      <c r="J22" s="1855"/>
      <c r="K22" s="696"/>
      <c r="L22" s="699" t="s">
        <v>20440</v>
      </c>
    </row>
    <row r="23" spans="1:17" ht="15" thickBot="1">
      <c r="B23" s="512">
        <v>23</v>
      </c>
      <c r="C23" s="1850" t="s">
        <v>20441</v>
      </c>
      <c r="D23" s="1851"/>
      <c r="E23" s="1851"/>
      <c r="F23" s="1851"/>
      <c r="G23" s="1851"/>
      <c r="H23" s="1851"/>
      <c r="I23" s="1851"/>
      <c r="J23" s="1852"/>
      <c r="K23" s="697"/>
      <c r="L23" s="700" t="s">
        <v>20442</v>
      </c>
    </row>
    <row r="24" spans="1:17">
      <c r="B24"/>
    </row>
    <row r="25" spans="1:17" ht="15.6">
      <c r="A25" s="708" t="s">
        <v>27744</v>
      </c>
      <c r="B25" s="708"/>
      <c r="C25" s="708" t="s">
        <v>27742</v>
      </c>
      <c r="D25" s="708"/>
      <c r="E25" s="708"/>
      <c r="F25" s="708"/>
      <c r="G25" s="708"/>
      <c r="H25" s="708"/>
      <c r="I25" s="708"/>
      <c r="J25" s="708"/>
      <c r="K25" s="708"/>
      <c r="L25" s="708"/>
      <c r="M25" s="708"/>
      <c r="N25" s="708"/>
      <c r="O25" s="708"/>
      <c r="P25" s="89"/>
      <c r="Q25" s="89"/>
    </row>
    <row r="26" spans="1:17" ht="15.6">
      <c r="A26" s="708"/>
      <c r="B26" s="708"/>
      <c r="C26" s="708" t="s">
        <v>27741</v>
      </c>
      <c r="D26" s="708"/>
      <c r="E26" s="708"/>
      <c r="F26" s="708"/>
      <c r="G26" s="708"/>
      <c r="H26" s="708"/>
      <c r="I26" s="708"/>
      <c r="J26" s="708"/>
      <c r="K26" s="708"/>
      <c r="L26" s="708"/>
      <c r="M26" s="708"/>
      <c r="N26" s="708"/>
      <c r="O26" s="708"/>
      <c r="P26" s="89"/>
      <c r="Q26" s="89"/>
    </row>
    <row r="27" spans="1:17" ht="15.6">
      <c r="A27" s="708"/>
      <c r="B27" s="708"/>
      <c r="C27" s="708" t="s">
        <v>27743</v>
      </c>
      <c r="D27" s="708"/>
      <c r="E27" s="708"/>
      <c r="F27" s="708"/>
      <c r="G27" s="708"/>
      <c r="H27" s="708"/>
      <c r="I27" s="708"/>
      <c r="J27" s="708"/>
      <c r="K27" s="708"/>
      <c r="L27" s="708"/>
      <c r="M27" s="708"/>
      <c r="N27" s="708"/>
      <c r="O27" s="708"/>
      <c r="P27" s="89"/>
      <c r="Q27" s="89"/>
    </row>
    <row r="28" spans="1:17">
      <c r="B28"/>
    </row>
    <row r="29" spans="1:17">
      <c r="B29"/>
    </row>
    <row r="30" spans="1:17">
      <c r="B30"/>
    </row>
    <row r="31" spans="1:17">
      <c r="B31"/>
    </row>
    <row r="32" spans="1:17">
      <c r="B32"/>
    </row>
    <row r="33" spans="2:10">
      <c r="B33"/>
    </row>
    <row r="34" spans="2:10">
      <c r="B34"/>
    </row>
    <row r="35" spans="2:10">
      <c r="B35"/>
    </row>
    <row r="36" spans="2:10">
      <c r="B36"/>
    </row>
    <row r="37" spans="2:10">
      <c r="B37"/>
    </row>
    <row r="38" spans="2:10">
      <c r="B38"/>
    </row>
    <row r="39" spans="2:10">
      <c r="B39"/>
    </row>
    <row r="44" spans="2:10">
      <c r="J44" t="s">
        <v>159</v>
      </c>
    </row>
  </sheetData>
  <sheetProtection algorithmName="SHA-512" hashValue="NPS9JRS1/du3xeW/UDa05XjwWSTNHeWZJBDVVtNcGdcj1/QJkRkSy0jzs+pCx/ZTDSk2JolPV181EIl3j3hxxQ==" saltValue="z+/IIrdcpTVaMsUTnUhv+w==" spinCount="100000" sheet="1" objects="1" scenarios="1"/>
  <mergeCells count="26">
    <mergeCell ref="C23:J23"/>
    <mergeCell ref="C22:J22"/>
    <mergeCell ref="C19:J19"/>
    <mergeCell ref="A1:A22"/>
    <mergeCell ref="C1:J1"/>
    <mergeCell ref="C2:J2"/>
    <mergeCell ref="C3:J3"/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20:I20"/>
    <mergeCell ref="C21:I21"/>
    <mergeCell ref="C4:J4"/>
    <mergeCell ref="K5:K7"/>
    <mergeCell ref="L5:L7"/>
    <mergeCell ref="C14:J14"/>
    <mergeCell ref="C15:I15"/>
    <mergeCell ref="C16:I16"/>
    <mergeCell ref="C18:I18"/>
    <mergeCell ref="C17:I17"/>
  </mergeCells>
  <phoneticPr fontId="96" type="noConversion"/>
  <pageMargins left="0.25" right="0.25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43"/>
  <sheetViews>
    <sheetView zoomScaleNormal="100" workbookViewId="0">
      <selection activeCell="AA33" sqref="AA33"/>
    </sheetView>
  </sheetViews>
  <sheetFormatPr defaultColWidth="9.109375" defaultRowHeight="14.4"/>
  <cols>
    <col min="2" max="2" width="4.44140625" style="426" customWidth="1"/>
    <col min="3" max="9" width="8" customWidth="1"/>
    <col min="10" max="10" width="10.88671875" customWidth="1"/>
    <col min="11" max="11" width="11.44140625" customWidth="1"/>
    <col min="12" max="12" width="10.88671875" bestFit="1" customWidth="1"/>
  </cols>
  <sheetData>
    <row r="1" spans="1:12" ht="15" thickBot="1">
      <c r="A1" s="1859" t="s">
        <v>20418</v>
      </c>
      <c r="B1" s="512">
        <v>1</v>
      </c>
      <c r="C1" s="1860" t="s">
        <v>20451</v>
      </c>
      <c r="D1" s="1861"/>
      <c r="E1" s="1861"/>
      <c r="F1" s="1861"/>
      <c r="G1" s="1861"/>
      <c r="H1" s="1861"/>
      <c r="I1" s="1861"/>
      <c r="J1" s="1862"/>
      <c r="K1" s="701"/>
      <c r="L1" s="702" t="s">
        <v>20419</v>
      </c>
    </row>
    <row r="2" spans="1:12" ht="15" thickBot="1">
      <c r="A2" s="1859"/>
      <c r="B2" s="512">
        <v>2</v>
      </c>
      <c r="C2" s="1841" t="s">
        <v>19</v>
      </c>
      <c r="D2" s="1842"/>
      <c r="E2" s="1842"/>
      <c r="F2" s="1842"/>
      <c r="G2" s="1842"/>
      <c r="H2" s="1842"/>
      <c r="I2" s="1842"/>
      <c r="J2" s="1845"/>
      <c r="K2" s="703"/>
      <c r="L2" s="685" t="s">
        <v>20420</v>
      </c>
    </row>
    <row r="3" spans="1:12" ht="15" thickBot="1">
      <c r="A3" s="1859"/>
      <c r="B3" s="512">
        <v>3</v>
      </c>
      <c r="C3" s="1841" t="s">
        <v>20438</v>
      </c>
      <c r="D3" s="1842"/>
      <c r="E3" s="1842"/>
      <c r="F3" s="1842"/>
      <c r="G3" s="1842"/>
      <c r="H3" s="1842"/>
      <c r="I3" s="1842"/>
      <c r="J3" s="1845"/>
      <c r="K3" s="703"/>
      <c r="L3" s="685" t="s">
        <v>20421</v>
      </c>
    </row>
    <row r="4" spans="1:12" ht="15" thickBot="1">
      <c r="A4" s="1859"/>
      <c r="B4" s="512">
        <v>4</v>
      </c>
      <c r="C4" s="1841" t="s">
        <v>20439</v>
      </c>
      <c r="D4" s="1842"/>
      <c r="E4" s="1842"/>
      <c r="F4" s="1842"/>
      <c r="G4" s="1842"/>
      <c r="H4" s="1842"/>
      <c r="I4" s="1842"/>
      <c r="J4" s="1845"/>
      <c r="K4" s="703"/>
      <c r="L4" s="685" t="s">
        <v>20422</v>
      </c>
    </row>
    <row r="5" spans="1:12" ht="15" thickBot="1">
      <c r="A5" s="1859"/>
      <c r="B5" s="512">
        <v>5</v>
      </c>
      <c r="C5" s="1841" t="s">
        <v>2412</v>
      </c>
      <c r="D5" s="1842"/>
      <c r="E5" s="1842"/>
      <c r="F5" s="1842"/>
      <c r="G5" s="1842"/>
      <c r="H5" s="1842"/>
      <c r="I5" s="1842"/>
      <c r="J5" s="1845"/>
      <c r="K5" s="1863"/>
      <c r="L5" s="1864" t="s">
        <v>20423</v>
      </c>
    </row>
    <row r="6" spans="1:12" ht="15" thickBot="1">
      <c r="A6" s="1859"/>
      <c r="B6" s="512">
        <v>6</v>
      </c>
      <c r="C6" s="1841" t="s">
        <v>2896</v>
      </c>
      <c r="D6" s="1842"/>
      <c r="E6" s="1842"/>
      <c r="F6" s="1842"/>
      <c r="G6" s="1842"/>
      <c r="H6" s="1842"/>
      <c r="I6" s="1842"/>
      <c r="J6" s="1845"/>
      <c r="K6" s="1863"/>
      <c r="L6" s="1864"/>
    </row>
    <row r="7" spans="1:12" ht="15" thickBot="1">
      <c r="A7" s="1859"/>
      <c r="B7" s="512">
        <v>7</v>
      </c>
      <c r="C7" s="1841" t="s">
        <v>2413</v>
      </c>
      <c r="D7" s="1842"/>
      <c r="E7" s="1842"/>
      <c r="F7" s="1842"/>
      <c r="G7" s="1842"/>
      <c r="H7" s="1842"/>
      <c r="I7" s="1842"/>
      <c r="J7" s="1845"/>
      <c r="K7" s="1863"/>
      <c r="L7" s="1864"/>
    </row>
    <row r="8" spans="1:12" ht="15" thickBot="1">
      <c r="A8" s="1859"/>
      <c r="B8" s="512">
        <v>8</v>
      </c>
      <c r="C8" s="1841" t="s">
        <v>2419</v>
      </c>
      <c r="D8" s="1842"/>
      <c r="E8" s="1842"/>
      <c r="F8" s="1842"/>
      <c r="G8" s="1842"/>
      <c r="H8" s="1842"/>
      <c r="I8" s="1842"/>
      <c r="J8" s="1845"/>
      <c r="K8" s="703"/>
      <c r="L8" s="685" t="s">
        <v>20424</v>
      </c>
    </row>
    <row r="9" spans="1:12" ht="15" thickBot="1">
      <c r="A9" s="1859"/>
      <c r="B9" s="512">
        <v>9</v>
      </c>
      <c r="C9" s="1841" t="s">
        <v>2999</v>
      </c>
      <c r="D9" s="1842"/>
      <c r="E9" s="1842"/>
      <c r="F9" s="1842"/>
      <c r="G9" s="1842"/>
      <c r="H9" s="1842"/>
      <c r="I9" s="1842"/>
      <c r="J9" s="1845"/>
      <c r="K9" s="703"/>
      <c r="L9" s="685" t="s">
        <v>20425</v>
      </c>
    </row>
    <row r="10" spans="1:12" ht="15" thickBot="1">
      <c r="A10" s="1859"/>
      <c r="B10" s="512">
        <v>10</v>
      </c>
      <c r="C10" s="1841" t="s">
        <v>2414</v>
      </c>
      <c r="D10" s="1842"/>
      <c r="E10" s="1842"/>
      <c r="F10" s="1842"/>
      <c r="G10" s="1842"/>
      <c r="H10" s="1842"/>
      <c r="I10" s="1842"/>
      <c r="J10" s="1845"/>
      <c r="K10" s="703"/>
      <c r="L10" s="685" t="s">
        <v>20426</v>
      </c>
    </row>
    <row r="11" spans="1:12" ht="15" thickBot="1">
      <c r="A11" s="1859"/>
      <c r="B11" s="512">
        <v>11</v>
      </c>
      <c r="C11" s="1841" t="s">
        <v>2415</v>
      </c>
      <c r="D11" s="1842"/>
      <c r="E11" s="1842"/>
      <c r="F11" s="1842"/>
      <c r="G11" s="1842"/>
      <c r="H11" s="1842"/>
      <c r="I11" s="1842"/>
      <c r="J11" s="1845"/>
      <c r="K11" s="703"/>
      <c r="L11" s="685" t="s">
        <v>20427</v>
      </c>
    </row>
    <row r="12" spans="1:12" ht="15" thickBot="1">
      <c r="A12" s="1859"/>
      <c r="B12" s="512">
        <v>12</v>
      </c>
      <c r="C12" s="1841" t="s">
        <v>2416</v>
      </c>
      <c r="D12" s="1842"/>
      <c r="E12" s="1842"/>
      <c r="F12" s="1842"/>
      <c r="G12" s="1842"/>
      <c r="H12" s="1842"/>
      <c r="I12" s="1842"/>
      <c r="J12" s="1845"/>
      <c r="K12" s="703"/>
      <c r="L12" s="685" t="s">
        <v>20428</v>
      </c>
    </row>
    <row r="13" spans="1:12" ht="15" thickBot="1">
      <c r="A13" s="1859"/>
      <c r="B13" s="512">
        <v>13</v>
      </c>
      <c r="C13" s="1841" t="s">
        <v>2417</v>
      </c>
      <c r="D13" s="1842"/>
      <c r="E13" s="1842"/>
      <c r="F13" s="1842"/>
      <c r="G13" s="1842"/>
      <c r="H13" s="1842"/>
      <c r="I13" s="1842"/>
      <c r="J13" s="1845"/>
      <c r="K13" s="703"/>
      <c r="L13" s="685" t="s">
        <v>20429</v>
      </c>
    </row>
    <row r="14" spans="1:12" ht="15" customHeight="1" thickBot="1">
      <c r="A14" s="1859"/>
      <c r="B14" s="512">
        <v>14</v>
      </c>
      <c r="C14" s="1841" t="s">
        <v>2418</v>
      </c>
      <c r="D14" s="1842"/>
      <c r="E14" s="1842"/>
      <c r="F14" s="1842"/>
      <c r="G14" s="1842"/>
      <c r="H14" s="1842"/>
      <c r="I14" s="1842"/>
      <c r="J14" s="1845"/>
      <c r="K14" s="703"/>
      <c r="L14" s="685" t="s">
        <v>20430</v>
      </c>
    </row>
    <row r="15" spans="1:12" ht="15" customHeight="1" thickBot="1">
      <c r="A15" s="1859"/>
      <c r="B15" s="512">
        <v>15</v>
      </c>
      <c r="C15" s="1841" t="s">
        <v>20445</v>
      </c>
      <c r="D15" s="1842"/>
      <c r="E15" s="1842"/>
      <c r="F15" s="1842"/>
      <c r="G15" s="1842"/>
      <c r="H15" s="1842"/>
      <c r="I15" s="1842"/>
      <c r="J15" s="606" t="s">
        <v>2420</v>
      </c>
      <c r="K15" s="703"/>
      <c r="L15" s="685" t="s">
        <v>20431</v>
      </c>
    </row>
    <row r="16" spans="1:12" ht="15" customHeight="1" thickBot="1">
      <c r="A16" s="1859"/>
      <c r="B16" s="512">
        <v>16</v>
      </c>
      <c r="C16" s="1841" t="s">
        <v>20447</v>
      </c>
      <c r="D16" s="1842"/>
      <c r="E16" s="1842"/>
      <c r="F16" s="1842"/>
      <c r="G16" s="1842"/>
      <c r="H16" s="1842"/>
      <c r="I16" s="1842"/>
      <c r="J16" s="606" t="s">
        <v>2420</v>
      </c>
      <c r="K16" s="703"/>
      <c r="L16" s="685" t="s">
        <v>20432</v>
      </c>
    </row>
    <row r="17" spans="1:16" ht="15" customHeight="1" thickBot="1">
      <c r="A17" s="1859"/>
      <c r="B17" s="512">
        <v>17</v>
      </c>
      <c r="C17" s="1841" t="s">
        <v>2430</v>
      </c>
      <c r="D17" s="1842"/>
      <c r="E17" s="1842"/>
      <c r="F17" s="1842"/>
      <c r="G17" s="1842"/>
      <c r="H17" s="1842"/>
      <c r="I17" s="1842"/>
      <c r="J17" s="606" t="s">
        <v>20448</v>
      </c>
      <c r="K17" s="703"/>
      <c r="L17" s="685" t="s">
        <v>20433</v>
      </c>
    </row>
    <row r="18" spans="1:16" ht="15.75" customHeight="1" thickBot="1">
      <c r="A18" s="1859"/>
      <c r="B18" s="512">
        <v>18</v>
      </c>
      <c r="C18" s="1841" t="s">
        <v>2431</v>
      </c>
      <c r="D18" s="1842"/>
      <c r="E18" s="1842"/>
      <c r="F18" s="1842"/>
      <c r="G18" s="1842"/>
      <c r="H18" s="1842"/>
      <c r="I18" s="1842"/>
      <c r="J18" s="606" t="s">
        <v>2855</v>
      </c>
      <c r="K18" s="703"/>
      <c r="L18" s="685" t="s">
        <v>20434</v>
      </c>
    </row>
    <row r="19" spans="1:16" ht="15.75" hidden="1" customHeight="1" thickBot="1">
      <c r="A19" s="1859"/>
      <c r="B19" s="512">
        <v>19</v>
      </c>
      <c r="C19" s="1856"/>
      <c r="D19" s="1857"/>
      <c r="E19" s="1857"/>
      <c r="F19" s="1857"/>
      <c r="G19" s="1857"/>
      <c r="H19" s="1857"/>
      <c r="I19" s="1857"/>
      <c r="J19" s="1858"/>
      <c r="K19" s="703"/>
      <c r="L19" s="685" t="s">
        <v>20435</v>
      </c>
    </row>
    <row r="20" spans="1:16" ht="15.75" customHeight="1" thickBot="1">
      <c r="A20" s="1859"/>
      <c r="B20" s="512">
        <v>20</v>
      </c>
      <c r="C20" s="1841" t="s">
        <v>20446</v>
      </c>
      <c r="D20" s="1842"/>
      <c r="E20" s="1842"/>
      <c r="F20" s="1842"/>
      <c r="G20" s="1842"/>
      <c r="H20" s="1842"/>
      <c r="I20" s="1842"/>
      <c r="J20" s="607" t="s">
        <v>2421</v>
      </c>
      <c r="K20" s="703"/>
      <c r="L20" s="685" t="s">
        <v>20436</v>
      </c>
    </row>
    <row r="21" spans="1:16" ht="15.75" customHeight="1" thickBot="1">
      <c r="A21" s="1859"/>
      <c r="B21" s="512">
        <v>21</v>
      </c>
      <c r="C21" s="1843" t="s">
        <v>2432</v>
      </c>
      <c r="D21" s="1844"/>
      <c r="E21" s="1844"/>
      <c r="F21" s="1844"/>
      <c r="G21" s="1844"/>
      <c r="H21" s="1844"/>
      <c r="I21" s="1844"/>
      <c r="J21" s="608" t="s">
        <v>2421</v>
      </c>
      <c r="K21" s="703"/>
      <c r="L21" s="685" t="s">
        <v>20437</v>
      </c>
    </row>
    <row r="22" spans="1:16" ht="16.2" thickBot="1">
      <c r="A22" s="1859"/>
      <c r="B22" s="512">
        <v>22</v>
      </c>
      <c r="C22" s="1853" t="s">
        <v>20450</v>
      </c>
      <c r="D22" s="1854"/>
      <c r="E22" s="1854"/>
      <c r="F22" s="1854"/>
      <c r="G22" s="1854"/>
      <c r="H22" s="1854"/>
      <c r="I22" s="1854"/>
      <c r="J22" s="1855"/>
      <c r="K22" s="703"/>
      <c r="L22" s="685" t="s">
        <v>20440</v>
      </c>
    </row>
    <row r="23" spans="1:16" ht="15" thickBot="1">
      <c r="B23" s="512">
        <v>23</v>
      </c>
      <c r="C23" s="1850" t="s">
        <v>20441</v>
      </c>
      <c r="D23" s="1851"/>
      <c r="E23" s="1851"/>
      <c r="F23" s="1851"/>
      <c r="G23" s="1851"/>
      <c r="H23" s="1851"/>
      <c r="I23" s="1851"/>
      <c r="J23" s="1852"/>
      <c r="K23" s="704"/>
      <c r="L23" s="686" t="s">
        <v>20442</v>
      </c>
    </row>
    <row r="24" spans="1:16">
      <c r="B24"/>
    </row>
    <row r="25" spans="1:16" ht="15.6">
      <c r="A25" s="708" t="s">
        <v>27744</v>
      </c>
      <c r="B25" s="708"/>
      <c r="C25" s="708" t="s">
        <v>27742</v>
      </c>
      <c r="D25" s="708"/>
      <c r="E25" s="708"/>
      <c r="F25" s="708"/>
      <c r="G25" s="708"/>
      <c r="H25" s="708"/>
      <c r="I25" s="708"/>
      <c r="J25" s="708"/>
      <c r="K25" s="708"/>
      <c r="L25" s="89"/>
      <c r="M25" s="89"/>
      <c r="N25" s="89"/>
      <c r="O25" s="89"/>
      <c r="P25" s="89"/>
    </row>
    <row r="26" spans="1:16" ht="15.6">
      <c r="A26" s="708"/>
      <c r="B26" s="708"/>
      <c r="C26" s="708" t="s">
        <v>27745</v>
      </c>
      <c r="D26" s="708"/>
      <c r="E26" s="708"/>
      <c r="F26" s="708"/>
      <c r="G26" s="708"/>
      <c r="H26" s="708"/>
      <c r="I26" s="708"/>
      <c r="J26" s="708"/>
      <c r="K26" s="708"/>
      <c r="L26" s="89"/>
      <c r="M26" s="89"/>
      <c r="N26" s="89"/>
      <c r="O26" s="89"/>
      <c r="P26" s="89"/>
    </row>
    <row r="27" spans="1:16">
      <c r="B27"/>
    </row>
    <row r="28" spans="1:16">
      <c r="B28"/>
    </row>
    <row r="29" spans="1:16">
      <c r="B29"/>
    </row>
    <row r="30" spans="1:16">
      <c r="B30"/>
    </row>
    <row r="31" spans="1:16">
      <c r="B31"/>
    </row>
    <row r="32" spans="1:16">
      <c r="B32"/>
    </row>
    <row r="33" spans="2:10">
      <c r="B33"/>
    </row>
    <row r="34" spans="2:10">
      <c r="B34"/>
    </row>
    <row r="35" spans="2:10">
      <c r="B35"/>
    </row>
    <row r="36" spans="2:10">
      <c r="B36"/>
    </row>
    <row r="37" spans="2:10">
      <c r="B37"/>
    </row>
    <row r="38" spans="2:10">
      <c r="B38"/>
    </row>
    <row r="43" spans="2:10">
      <c r="J43" t="s">
        <v>159</v>
      </c>
    </row>
  </sheetData>
  <sheetProtection algorithmName="SHA-512" hashValue="j9v6+Gi7sSzgD1CdR6a6Oe6JS4R8sEQ5DYFJNbU6smiCOY5a1G6T9GQkNWN0p1D8iP20dRPTquSEUliPmqyMzg==" saltValue="tSEYb2wLBeqh5nf3Gm+wzQ==" spinCount="100000" sheet="1" objects="1" scenarios="1"/>
  <mergeCells count="26">
    <mergeCell ref="A1:A22"/>
    <mergeCell ref="C14:J14"/>
    <mergeCell ref="C19:J19"/>
    <mergeCell ref="C22:J22"/>
    <mergeCell ref="C3:J3"/>
    <mergeCell ref="C1:J1"/>
    <mergeCell ref="C2:J2"/>
    <mergeCell ref="C13:J13"/>
    <mergeCell ref="C4:J4"/>
    <mergeCell ref="C5:J5"/>
    <mergeCell ref="C6:J6"/>
    <mergeCell ref="C7:J7"/>
    <mergeCell ref="C8:J8"/>
    <mergeCell ref="C9:J9"/>
    <mergeCell ref="C10:J10"/>
    <mergeCell ref="C11:J11"/>
    <mergeCell ref="C23:J23"/>
    <mergeCell ref="C20:I20"/>
    <mergeCell ref="C21:I21"/>
    <mergeCell ref="K5:K7"/>
    <mergeCell ref="L5:L7"/>
    <mergeCell ref="C15:I15"/>
    <mergeCell ref="C16:I16"/>
    <mergeCell ref="C17:I17"/>
    <mergeCell ref="C18:I18"/>
    <mergeCell ref="C12:J12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N7209"/>
  <sheetViews>
    <sheetView topLeftCell="A2687" workbookViewId="0">
      <selection activeCell="G2707" sqref="G2707"/>
    </sheetView>
  </sheetViews>
  <sheetFormatPr defaultRowHeight="14.4"/>
  <cols>
    <col min="1" max="1" width="7.77734375" bestFit="1" customWidth="1"/>
    <col min="2" max="2" width="16" bestFit="1" customWidth="1"/>
    <col min="3" max="3" width="5.44140625" bestFit="1" customWidth="1"/>
    <col min="4" max="4" width="27.21875" bestFit="1" customWidth="1"/>
    <col min="5" max="5" width="9.109375" bestFit="1" customWidth="1"/>
    <col min="6" max="6" width="11" bestFit="1" customWidth="1"/>
    <col min="7" max="7" width="15.21875" bestFit="1" customWidth="1"/>
    <col min="8" max="8" width="7.5546875" bestFit="1" customWidth="1"/>
    <col min="9" max="9" width="7.77734375" bestFit="1" customWidth="1"/>
    <col min="10" max="10" width="3.6640625" bestFit="1" customWidth="1"/>
    <col min="11" max="11" width="4.5546875" bestFit="1" customWidth="1"/>
    <col min="12" max="12" width="10.77734375" bestFit="1" customWidth="1"/>
    <col min="13" max="13" width="12.77734375" bestFit="1" customWidth="1"/>
    <col min="14" max="14" width="46.109375" bestFit="1" customWidth="1"/>
  </cols>
  <sheetData>
    <row r="1" spans="1:14">
      <c r="A1" s="76" t="s">
        <v>609</v>
      </c>
      <c r="B1" s="76" t="s">
        <v>610</v>
      </c>
      <c r="C1" s="76" t="s">
        <v>611</v>
      </c>
      <c r="D1" s="76" t="s">
        <v>612</v>
      </c>
      <c r="E1" s="76" t="s">
        <v>613</v>
      </c>
      <c r="F1" s="76" t="s">
        <v>62</v>
      </c>
      <c r="G1" s="76" t="s">
        <v>614</v>
      </c>
      <c r="H1" s="76" t="s">
        <v>615</v>
      </c>
      <c r="I1" s="76" t="s">
        <v>616</v>
      </c>
      <c r="J1" s="76" t="s">
        <v>617</v>
      </c>
      <c r="K1" s="76" t="s">
        <v>224</v>
      </c>
      <c r="L1" s="76" t="s">
        <v>618</v>
      </c>
      <c r="M1" s="76" t="s">
        <v>619</v>
      </c>
      <c r="N1" s="76" t="s">
        <v>652</v>
      </c>
    </row>
    <row r="2" spans="1:14">
      <c r="A2" s="500" t="s">
        <v>686</v>
      </c>
      <c r="B2" s="500" t="s">
        <v>2858</v>
      </c>
      <c r="C2" s="500" t="s">
        <v>27831</v>
      </c>
      <c r="D2" s="500" t="s">
        <v>27832</v>
      </c>
      <c r="E2" s="500" t="s">
        <v>11099</v>
      </c>
      <c r="F2" s="500" t="s">
        <v>28081</v>
      </c>
      <c r="G2" s="500" t="s">
        <v>735</v>
      </c>
      <c r="H2" s="500" t="s">
        <v>28082</v>
      </c>
      <c r="I2" s="500" t="s">
        <v>688</v>
      </c>
      <c r="J2" s="500" t="s">
        <v>689</v>
      </c>
      <c r="K2" s="500" t="s">
        <v>223</v>
      </c>
      <c r="L2" s="500" t="s">
        <v>28083</v>
      </c>
      <c r="M2" s="500" t="s">
        <v>2307</v>
      </c>
      <c r="N2" s="500" t="s">
        <v>4184</v>
      </c>
    </row>
    <row r="3" spans="1:14">
      <c r="A3" s="500" t="s">
        <v>686</v>
      </c>
      <c r="B3" s="500" t="s">
        <v>2858</v>
      </c>
      <c r="C3" s="500" t="s">
        <v>27831</v>
      </c>
      <c r="D3" s="500" t="s">
        <v>27832</v>
      </c>
      <c r="E3" s="500" t="s">
        <v>11099</v>
      </c>
      <c r="F3" s="500" t="s">
        <v>28081</v>
      </c>
      <c r="G3" s="500" t="s">
        <v>736</v>
      </c>
      <c r="H3" s="500" t="s">
        <v>28084</v>
      </c>
      <c r="I3" s="500" t="s">
        <v>688</v>
      </c>
      <c r="J3" s="500" t="s">
        <v>689</v>
      </c>
      <c r="K3" s="500" t="s">
        <v>223</v>
      </c>
      <c r="L3" s="500" t="s">
        <v>28083</v>
      </c>
      <c r="M3" s="500" t="s">
        <v>2307</v>
      </c>
      <c r="N3" s="500" t="s">
        <v>4185</v>
      </c>
    </row>
    <row r="4" spans="1:14">
      <c r="A4" s="500" t="s">
        <v>686</v>
      </c>
      <c r="B4" s="500" t="s">
        <v>2858</v>
      </c>
      <c r="C4" s="500" t="s">
        <v>27831</v>
      </c>
      <c r="D4" s="500" t="s">
        <v>27832</v>
      </c>
      <c r="E4" s="500" t="s">
        <v>11099</v>
      </c>
      <c r="F4" s="500" t="s">
        <v>28081</v>
      </c>
      <c r="G4" s="500" t="s">
        <v>737</v>
      </c>
      <c r="H4" s="500" t="s">
        <v>27880</v>
      </c>
      <c r="I4" s="500" t="s">
        <v>688</v>
      </c>
      <c r="J4" s="500" t="s">
        <v>689</v>
      </c>
      <c r="K4" s="500" t="s">
        <v>223</v>
      </c>
      <c r="L4" s="500" t="s">
        <v>28083</v>
      </c>
      <c r="M4" s="500" t="s">
        <v>2307</v>
      </c>
      <c r="N4" s="500" t="s">
        <v>4186</v>
      </c>
    </row>
    <row r="5" spans="1:14">
      <c r="A5" s="500" t="s">
        <v>686</v>
      </c>
      <c r="B5" s="500" t="s">
        <v>2858</v>
      </c>
      <c r="C5" s="500" t="s">
        <v>27831</v>
      </c>
      <c r="D5" s="500" t="s">
        <v>27832</v>
      </c>
      <c r="E5" s="500" t="s">
        <v>11099</v>
      </c>
      <c r="F5" s="500" t="s">
        <v>28081</v>
      </c>
      <c r="G5" s="500" t="s">
        <v>738</v>
      </c>
      <c r="H5" s="500" t="s">
        <v>28085</v>
      </c>
      <c r="I5" s="500" t="s">
        <v>688</v>
      </c>
      <c r="J5" s="500" t="s">
        <v>689</v>
      </c>
      <c r="K5" s="500" t="s">
        <v>223</v>
      </c>
      <c r="L5" s="500" t="s">
        <v>28083</v>
      </c>
      <c r="M5" s="500" t="s">
        <v>2307</v>
      </c>
      <c r="N5" s="500" t="s">
        <v>4187</v>
      </c>
    </row>
    <row r="6" spans="1:14">
      <c r="A6" s="500" t="s">
        <v>686</v>
      </c>
      <c r="B6" s="500" t="s">
        <v>2858</v>
      </c>
      <c r="C6" s="500" t="s">
        <v>27831</v>
      </c>
      <c r="D6" s="500" t="s">
        <v>27832</v>
      </c>
      <c r="E6" s="500" t="s">
        <v>11099</v>
      </c>
      <c r="F6" s="500" t="s">
        <v>28081</v>
      </c>
      <c r="G6" s="500" t="s">
        <v>739</v>
      </c>
      <c r="H6" s="500" t="s">
        <v>11895</v>
      </c>
      <c r="I6" s="500" t="s">
        <v>688</v>
      </c>
      <c r="J6" s="500" t="s">
        <v>689</v>
      </c>
      <c r="K6" s="500" t="s">
        <v>223</v>
      </c>
      <c r="L6" s="500" t="s">
        <v>28083</v>
      </c>
      <c r="M6" s="500" t="s">
        <v>2307</v>
      </c>
      <c r="N6" s="500" t="s">
        <v>4188</v>
      </c>
    </row>
    <row r="7" spans="1:14">
      <c r="A7" s="500" t="s">
        <v>686</v>
      </c>
      <c r="B7" s="500" t="s">
        <v>2858</v>
      </c>
      <c r="C7" s="500" t="s">
        <v>27831</v>
      </c>
      <c r="D7" s="500" t="s">
        <v>27832</v>
      </c>
      <c r="E7" s="500" t="s">
        <v>11099</v>
      </c>
      <c r="F7" s="500" t="s">
        <v>28081</v>
      </c>
      <c r="G7" s="500" t="s">
        <v>3991</v>
      </c>
      <c r="H7" s="500" t="s">
        <v>11813</v>
      </c>
      <c r="I7" s="500" t="s">
        <v>688</v>
      </c>
      <c r="J7" s="500" t="s">
        <v>689</v>
      </c>
      <c r="K7" s="500" t="s">
        <v>223</v>
      </c>
      <c r="L7" s="500" t="s">
        <v>28083</v>
      </c>
      <c r="M7" s="500" t="s">
        <v>2307</v>
      </c>
      <c r="N7" s="500" t="s">
        <v>4189</v>
      </c>
    </row>
    <row r="8" spans="1:14">
      <c r="A8" s="500" t="s">
        <v>686</v>
      </c>
      <c r="B8" s="500" t="s">
        <v>2858</v>
      </c>
      <c r="C8" s="500" t="s">
        <v>27831</v>
      </c>
      <c r="D8" s="500" t="s">
        <v>27832</v>
      </c>
      <c r="E8" s="500" t="s">
        <v>11099</v>
      </c>
      <c r="F8" s="500" t="s">
        <v>28081</v>
      </c>
      <c r="G8" s="500" t="s">
        <v>2437</v>
      </c>
      <c r="H8" s="500" t="s">
        <v>3927</v>
      </c>
      <c r="I8" s="500" t="s">
        <v>688</v>
      </c>
      <c r="J8" s="500" t="s">
        <v>689</v>
      </c>
      <c r="K8" s="500" t="s">
        <v>223</v>
      </c>
      <c r="L8" s="500" t="s">
        <v>28083</v>
      </c>
      <c r="M8" s="500" t="s">
        <v>2307</v>
      </c>
      <c r="N8" s="500" t="s">
        <v>4190</v>
      </c>
    </row>
    <row r="9" spans="1:14">
      <c r="A9" s="500" t="s">
        <v>686</v>
      </c>
      <c r="B9" s="500" t="s">
        <v>2858</v>
      </c>
      <c r="C9" s="500" t="s">
        <v>27831</v>
      </c>
      <c r="D9" s="500" t="s">
        <v>27832</v>
      </c>
      <c r="E9" s="500" t="s">
        <v>11099</v>
      </c>
      <c r="F9" s="500" t="s">
        <v>28081</v>
      </c>
      <c r="G9" s="500" t="s">
        <v>3016</v>
      </c>
      <c r="H9" s="500" t="s">
        <v>13249</v>
      </c>
      <c r="I9" s="500" t="s">
        <v>688</v>
      </c>
      <c r="J9" s="500" t="s">
        <v>689</v>
      </c>
      <c r="K9" s="500" t="s">
        <v>223</v>
      </c>
      <c r="L9" s="500" t="s">
        <v>28083</v>
      </c>
      <c r="M9" s="500" t="s">
        <v>2307</v>
      </c>
      <c r="N9" s="500" t="s">
        <v>4191</v>
      </c>
    </row>
    <row r="10" spans="1:14">
      <c r="A10" s="500" t="s">
        <v>686</v>
      </c>
      <c r="B10" s="500" t="s">
        <v>2858</v>
      </c>
      <c r="C10" s="500" t="s">
        <v>27831</v>
      </c>
      <c r="D10" s="500" t="s">
        <v>27832</v>
      </c>
      <c r="E10" s="500" t="s">
        <v>11099</v>
      </c>
      <c r="F10" s="500" t="s">
        <v>28081</v>
      </c>
      <c r="G10" s="500" t="s">
        <v>740</v>
      </c>
      <c r="H10" s="500" t="s">
        <v>13988</v>
      </c>
      <c r="I10" s="500" t="s">
        <v>688</v>
      </c>
      <c r="J10" s="500" t="s">
        <v>689</v>
      </c>
      <c r="K10" s="500" t="s">
        <v>223</v>
      </c>
      <c r="L10" s="500" t="s">
        <v>28083</v>
      </c>
      <c r="M10" s="500" t="s">
        <v>2307</v>
      </c>
      <c r="N10" s="500" t="s">
        <v>4192</v>
      </c>
    </row>
    <row r="11" spans="1:14">
      <c r="A11" s="500" t="s">
        <v>686</v>
      </c>
      <c r="B11" s="500" t="s">
        <v>2858</v>
      </c>
      <c r="C11" s="500" t="s">
        <v>27831</v>
      </c>
      <c r="D11" s="500" t="s">
        <v>27832</v>
      </c>
      <c r="E11" s="500" t="s">
        <v>11099</v>
      </c>
      <c r="F11" s="500" t="s">
        <v>28081</v>
      </c>
      <c r="G11" s="500" t="s">
        <v>741</v>
      </c>
      <c r="H11" s="500" t="s">
        <v>27977</v>
      </c>
      <c r="I11" s="500" t="s">
        <v>688</v>
      </c>
      <c r="J11" s="500" t="s">
        <v>689</v>
      </c>
      <c r="K11" s="500" t="s">
        <v>223</v>
      </c>
      <c r="L11" s="500" t="s">
        <v>28083</v>
      </c>
      <c r="M11" s="500" t="s">
        <v>2307</v>
      </c>
      <c r="N11" s="500" t="s">
        <v>4193</v>
      </c>
    </row>
    <row r="12" spans="1:14">
      <c r="A12" s="500" t="s">
        <v>686</v>
      </c>
      <c r="B12" s="500" t="s">
        <v>2858</v>
      </c>
      <c r="C12" s="500" t="s">
        <v>27831</v>
      </c>
      <c r="D12" s="500" t="s">
        <v>27832</v>
      </c>
      <c r="E12" s="500" t="s">
        <v>11099</v>
      </c>
      <c r="F12" s="500" t="s">
        <v>28081</v>
      </c>
      <c r="G12" s="500" t="s">
        <v>742</v>
      </c>
      <c r="H12" s="500" t="s">
        <v>11241</v>
      </c>
      <c r="I12" s="500" t="s">
        <v>688</v>
      </c>
      <c r="J12" s="500" t="s">
        <v>689</v>
      </c>
      <c r="K12" s="500" t="s">
        <v>223</v>
      </c>
      <c r="L12" s="500" t="s">
        <v>28083</v>
      </c>
      <c r="M12" s="500" t="s">
        <v>2307</v>
      </c>
      <c r="N12" s="500" t="s">
        <v>4194</v>
      </c>
    </row>
    <row r="13" spans="1:14">
      <c r="A13" s="500" t="s">
        <v>686</v>
      </c>
      <c r="B13" s="500" t="s">
        <v>2858</v>
      </c>
      <c r="C13" s="500" t="s">
        <v>27831</v>
      </c>
      <c r="D13" s="500" t="s">
        <v>27832</v>
      </c>
      <c r="E13" s="500" t="s">
        <v>11099</v>
      </c>
      <c r="F13" s="500" t="s">
        <v>28081</v>
      </c>
      <c r="G13" s="500" t="s">
        <v>2438</v>
      </c>
      <c r="H13" s="500" t="s">
        <v>10990</v>
      </c>
      <c r="I13" s="500" t="s">
        <v>688</v>
      </c>
      <c r="J13" s="500" t="s">
        <v>689</v>
      </c>
      <c r="K13" s="500" t="s">
        <v>223</v>
      </c>
      <c r="L13" s="500" t="s">
        <v>28083</v>
      </c>
      <c r="M13" s="500" t="s">
        <v>2307</v>
      </c>
      <c r="N13" s="500" t="s">
        <v>4195</v>
      </c>
    </row>
    <row r="14" spans="1:14">
      <c r="A14" s="500" t="s">
        <v>686</v>
      </c>
      <c r="B14" s="500" t="s">
        <v>2858</v>
      </c>
      <c r="C14" s="500" t="s">
        <v>27831</v>
      </c>
      <c r="D14" s="500" t="s">
        <v>27832</v>
      </c>
      <c r="E14" s="500" t="s">
        <v>11099</v>
      </c>
      <c r="F14" s="500" t="s">
        <v>28081</v>
      </c>
      <c r="G14" s="500" t="s">
        <v>7339</v>
      </c>
      <c r="H14" s="500" t="s">
        <v>28084</v>
      </c>
      <c r="I14" s="500" t="s">
        <v>688</v>
      </c>
      <c r="J14" s="500" t="s">
        <v>689</v>
      </c>
      <c r="K14" s="500" t="s">
        <v>223</v>
      </c>
      <c r="L14" s="500" t="s">
        <v>28083</v>
      </c>
      <c r="M14" s="500" t="s">
        <v>2307</v>
      </c>
      <c r="N14" s="500" t="s">
        <v>7340</v>
      </c>
    </row>
    <row r="15" spans="1:14">
      <c r="A15" s="500" t="s">
        <v>686</v>
      </c>
      <c r="B15" s="500" t="s">
        <v>2858</v>
      </c>
      <c r="C15" s="500" t="s">
        <v>27831</v>
      </c>
      <c r="D15" s="500" t="s">
        <v>27832</v>
      </c>
      <c r="E15" s="500" t="s">
        <v>11099</v>
      </c>
      <c r="F15" s="500" t="s">
        <v>28081</v>
      </c>
      <c r="G15" s="500" t="s">
        <v>743</v>
      </c>
      <c r="H15" s="500" t="s">
        <v>28086</v>
      </c>
      <c r="I15" s="500" t="s">
        <v>688</v>
      </c>
      <c r="J15" s="500" t="s">
        <v>689</v>
      </c>
      <c r="K15" s="500" t="s">
        <v>223</v>
      </c>
      <c r="L15" s="500" t="s">
        <v>28083</v>
      </c>
      <c r="M15" s="500" t="s">
        <v>2307</v>
      </c>
      <c r="N15" s="500" t="s">
        <v>4196</v>
      </c>
    </row>
    <row r="16" spans="1:14">
      <c r="A16" s="500" t="s">
        <v>686</v>
      </c>
      <c r="B16" s="500" t="s">
        <v>2858</v>
      </c>
      <c r="C16" s="500" t="s">
        <v>27831</v>
      </c>
      <c r="D16" s="500" t="s">
        <v>27832</v>
      </c>
      <c r="E16" s="500" t="s">
        <v>11099</v>
      </c>
      <c r="F16" s="500" t="s">
        <v>28081</v>
      </c>
      <c r="G16" s="500" t="s">
        <v>744</v>
      </c>
      <c r="H16" s="500" t="s">
        <v>3848</v>
      </c>
      <c r="I16" s="500" t="s">
        <v>688</v>
      </c>
      <c r="J16" s="500" t="s">
        <v>689</v>
      </c>
      <c r="K16" s="500" t="s">
        <v>223</v>
      </c>
      <c r="L16" s="500" t="s">
        <v>28083</v>
      </c>
      <c r="M16" s="500" t="s">
        <v>2307</v>
      </c>
      <c r="N16" s="500" t="s">
        <v>4197</v>
      </c>
    </row>
    <row r="17" spans="1:14">
      <c r="A17" s="500" t="s">
        <v>686</v>
      </c>
      <c r="B17" s="500" t="s">
        <v>2858</v>
      </c>
      <c r="C17" s="500" t="s">
        <v>27831</v>
      </c>
      <c r="D17" s="500" t="s">
        <v>27832</v>
      </c>
      <c r="E17" s="500" t="s">
        <v>11099</v>
      </c>
      <c r="F17" s="500" t="s">
        <v>28081</v>
      </c>
      <c r="G17" s="500" t="s">
        <v>745</v>
      </c>
      <c r="H17" s="500" t="s">
        <v>11229</v>
      </c>
      <c r="I17" s="500" t="s">
        <v>688</v>
      </c>
      <c r="J17" s="500" t="s">
        <v>689</v>
      </c>
      <c r="K17" s="500" t="s">
        <v>223</v>
      </c>
      <c r="L17" s="500" t="s">
        <v>28083</v>
      </c>
      <c r="M17" s="500" t="s">
        <v>2307</v>
      </c>
      <c r="N17" s="500" t="s">
        <v>4198</v>
      </c>
    </row>
    <row r="18" spans="1:14">
      <c r="A18" s="500" t="s">
        <v>686</v>
      </c>
      <c r="B18" s="500" t="s">
        <v>2858</v>
      </c>
      <c r="C18" s="500" t="s">
        <v>27831</v>
      </c>
      <c r="D18" s="500" t="s">
        <v>27832</v>
      </c>
      <c r="E18" s="500" t="s">
        <v>11099</v>
      </c>
      <c r="F18" s="500" t="s">
        <v>28081</v>
      </c>
      <c r="G18" s="500" t="s">
        <v>746</v>
      </c>
      <c r="H18" s="500" t="s">
        <v>11224</v>
      </c>
      <c r="I18" s="500" t="s">
        <v>688</v>
      </c>
      <c r="J18" s="500" t="s">
        <v>689</v>
      </c>
      <c r="K18" s="500" t="s">
        <v>223</v>
      </c>
      <c r="L18" s="500" t="s">
        <v>28083</v>
      </c>
      <c r="M18" s="500" t="s">
        <v>2307</v>
      </c>
      <c r="N18" s="500" t="s">
        <v>4199</v>
      </c>
    </row>
    <row r="19" spans="1:14">
      <c r="A19" s="500" t="s">
        <v>686</v>
      </c>
      <c r="B19" s="500" t="s">
        <v>2858</v>
      </c>
      <c r="C19" s="500" t="s">
        <v>27831</v>
      </c>
      <c r="D19" s="500" t="s">
        <v>27832</v>
      </c>
      <c r="E19" s="500" t="s">
        <v>11099</v>
      </c>
      <c r="F19" s="500" t="s">
        <v>28081</v>
      </c>
      <c r="G19" s="500" t="s">
        <v>747</v>
      </c>
      <c r="H19" s="500" t="s">
        <v>20096</v>
      </c>
      <c r="I19" s="500" t="s">
        <v>688</v>
      </c>
      <c r="J19" s="500" t="s">
        <v>689</v>
      </c>
      <c r="K19" s="500" t="s">
        <v>223</v>
      </c>
      <c r="L19" s="500" t="s">
        <v>28083</v>
      </c>
      <c r="M19" s="500" t="s">
        <v>2307</v>
      </c>
      <c r="N19" s="500" t="s">
        <v>4200</v>
      </c>
    </row>
    <row r="20" spans="1:14">
      <c r="A20" s="500" t="s">
        <v>686</v>
      </c>
      <c r="B20" s="500" t="s">
        <v>2858</v>
      </c>
      <c r="C20" s="500" t="s">
        <v>27831</v>
      </c>
      <c r="D20" s="500" t="s">
        <v>27832</v>
      </c>
      <c r="E20" s="500" t="s">
        <v>11099</v>
      </c>
      <c r="F20" s="500" t="s">
        <v>28081</v>
      </c>
      <c r="G20" s="500" t="s">
        <v>748</v>
      </c>
      <c r="H20" s="500" t="s">
        <v>11144</v>
      </c>
      <c r="I20" s="500" t="s">
        <v>688</v>
      </c>
      <c r="J20" s="500" t="s">
        <v>689</v>
      </c>
      <c r="K20" s="500" t="s">
        <v>223</v>
      </c>
      <c r="L20" s="500" t="s">
        <v>28083</v>
      </c>
      <c r="M20" s="500" t="s">
        <v>2307</v>
      </c>
      <c r="N20" s="500" t="s">
        <v>4201</v>
      </c>
    </row>
    <row r="21" spans="1:14">
      <c r="A21" s="500" t="s">
        <v>686</v>
      </c>
      <c r="B21" s="500" t="s">
        <v>2858</v>
      </c>
      <c r="C21" s="500" t="s">
        <v>27831</v>
      </c>
      <c r="D21" s="500" t="s">
        <v>27832</v>
      </c>
      <c r="E21" s="500" t="s">
        <v>11099</v>
      </c>
      <c r="F21" s="500" t="s">
        <v>28081</v>
      </c>
      <c r="G21" s="500" t="s">
        <v>749</v>
      </c>
      <c r="H21" s="500" t="s">
        <v>28087</v>
      </c>
      <c r="I21" s="500" t="s">
        <v>688</v>
      </c>
      <c r="J21" s="500" t="s">
        <v>689</v>
      </c>
      <c r="K21" s="500" t="s">
        <v>223</v>
      </c>
      <c r="L21" s="500" t="s">
        <v>28083</v>
      </c>
      <c r="M21" s="500" t="s">
        <v>2307</v>
      </c>
      <c r="N21" s="500" t="s">
        <v>4202</v>
      </c>
    </row>
    <row r="22" spans="1:14">
      <c r="A22" s="500" t="s">
        <v>686</v>
      </c>
      <c r="B22" s="500" t="s">
        <v>2858</v>
      </c>
      <c r="C22" s="500" t="s">
        <v>27831</v>
      </c>
      <c r="D22" s="500" t="s">
        <v>27832</v>
      </c>
      <c r="E22" s="500" t="s">
        <v>11099</v>
      </c>
      <c r="F22" s="500" t="s">
        <v>28081</v>
      </c>
      <c r="G22" s="500" t="s">
        <v>750</v>
      </c>
      <c r="H22" s="500" t="s">
        <v>11067</v>
      </c>
      <c r="I22" s="500" t="s">
        <v>688</v>
      </c>
      <c r="J22" s="500" t="s">
        <v>689</v>
      </c>
      <c r="K22" s="500" t="s">
        <v>223</v>
      </c>
      <c r="L22" s="500" t="s">
        <v>28083</v>
      </c>
      <c r="M22" s="500" t="s">
        <v>2307</v>
      </c>
      <c r="N22" s="500" t="s">
        <v>4203</v>
      </c>
    </row>
    <row r="23" spans="1:14">
      <c r="A23" s="500" t="s">
        <v>686</v>
      </c>
      <c r="B23" s="500" t="s">
        <v>2858</v>
      </c>
      <c r="C23" s="500" t="s">
        <v>27831</v>
      </c>
      <c r="D23" s="500" t="s">
        <v>27832</v>
      </c>
      <c r="E23" s="500" t="s">
        <v>11099</v>
      </c>
      <c r="F23" s="500" t="s">
        <v>28081</v>
      </c>
      <c r="G23" s="500" t="s">
        <v>687</v>
      </c>
      <c r="H23" s="500" t="s">
        <v>11895</v>
      </c>
      <c r="I23" s="500" t="s">
        <v>688</v>
      </c>
      <c r="J23" s="500" t="s">
        <v>689</v>
      </c>
      <c r="K23" s="500" t="s">
        <v>223</v>
      </c>
      <c r="L23" s="500" t="s">
        <v>28083</v>
      </c>
      <c r="M23" s="500" t="s">
        <v>2307</v>
      </c>
      <c r="N23" s="500" t="s">
        <v>4204</v>
      </c>
    </row>
    <row r="24" spans="1:14">
      <c r="A24" s="500" t="s">
        <v>686</v>
      </c>
      <c r="B24" s="500" t="s">
        <v>2858</v>
      </c>
      <c r="C24" s="500" t="s">
        <v>27831</v>
      </c>
      <c r="D24" s="500" t="s">
        <v>27832</v>
      </c>
      <c r="E24" s="500" t="s">
        <v>11099</v>
      </c>
      <c r="F24" s="500" t="s">
        <v>28081</v>
      </c>
      <c r="G24" s="500" t="s">
        <v>690</v>
      </c>
      <c r="H24" s="500" t="s">
        <v>28088</v>
      </c>
      <c r="I24" s="500" t="s">
        <v>688</v>
      </c>
      <c r="J24" s="500" t="s">
        <v>689</v>
      </c>
      <c r="K24" s="500" t="s">
        <v>223</v>
      </c>
      <c r="L24" s="500" t="s">
        <v>28083</v>
      </c>
      <c r="M24" s="500" t="s">
        <v>2307</v>
      </c>
      <c r="N24" s="500" t="s">
        <v>4205</v>
      </c>
    </row>
    <row r="25" spans="1:14">
      <c r="A25" s="500" t="s">
        <v>686</v>
      </c>
      <c r="B25" s="500" t="s">
        <v>2858</v>
      </c>
      <c r="C25" s="500" t="s">
        <v>27831</v>
      </c>
      <c r="D25" s="500" t="s">
        <v>27832</v>
      </c>
      <c r="E25" s="500" t="s">
        <v>11099</v>
      </c>
      <c r="F25" s="500" t="s">
        <v>28081</v>
      </c>
      <c r="G25" s="500" t="s">
        <v>691</v>
      </c>
      <c r="H25" s="500" t="s">
        <v>28089</v>
      </c>
      <c r="I25" s="500" t="s">
        <v>688</v>
      </c>
      <c r="J25" s="500" t="s">
        <v>689</v>
      </c>
      <c r="K25" s="500" t="s">
        <v>223</v>
      </c>
      <c r="L25" s="500" t="s">
        <v>28083</v>
      </c>
      <c r="M25" s="500" t="s">
        <v>2307</v>
      </c>
      <c r="N25" s="500" t="s">
        <v>4206</v>
      </c>
    </row>
    <row r="26" spans="1:14">
      <c r="A26" s="500" t="s">
        <v>686</v>
      </c>
      <c r="B26" s="500" t="s">
        <v>2858</v>
      </c>
      <c r="C26" s="500" t="s">
        <v>27831</v>
      </c>
      <c r="D26" s="500" t="s">
        <v>27832</v>
      </c>
      <c r="E26" s="500" t="s">
        <v>11099</v>
      </c>
      <c r="F26" s="500" t="s">
        <v>28081</v>
      </c>
      <c r="G26" s="500" t="s">
        <v>3992</v>
      </c>
      <c r="H26" s="500" t="s">
        <v>27882</v>
      </c>
      <c r="I26" s="500" t="s">
        <v>688</v>
      </c>
      <c r="J26" s="500" t="s">
        <v>689</v>
      </c>
      <c r="K26" s="500" t="s">
        <v>223</v>
      </c>
      <c r="L26" s="500" t="s">
        <v>28083</v>
      </c>
      <c r="M26" s="500" t="s">
        <v>2307</v>
      </c>
      <c r="N26" s="500" t="s">
        <v>4207</v>
      </c>
    </row>
    <row r="27" spans="1:14">
      <c r="A27" s="500" t="s">
        <v>686</v>
      </c>
      <c r="B27" s="500" t="s">
        <v>2858</v>
      </c>
      <c r="C27" s="500" t="s">
        <v>27831</v>
      </c>
      <c r="D27" s="500" t="s">
        <v>27832</v>
      </c>
      <c r="E27" s="500" t="s">
        <v>11099</v>
      </c>
      <c r="F27" s="500" t="s">
        <v>28081</v>
      </c>
      <c r="G27" s="500" t="s">
        <v>2439</v>
      </c>
      <c r="H27" s="500" t="s">
        <v>11058</v>
      </c>
      <c r="I27" s="500" t="s">
        <v>688</v>
      </c>
      <c r="J27" s="500" t="s">
        <v>689</v>
      </c>
      <c r="K27" s="500" t="s">
        <v>223</v>
      </c>
      <c r="L27" s="500" t="s">
        <v>28083</v>
      </c>
      <c r="M27" s="500" t="s">
        <v>2307</v>
      </c>
      <c r="N27" s="500" t="s">
        <v>4208</v>
      </c>
    </row>
    <row r="28" spans="1:14">
      <c r="A28" s="500" t="s">
        <v>686</v>
      </c>
      <c r="B28" s="500" t="s">
        <v>2858</v>
      </c>
      <c r="C28" s="500" t="s">
        <v>27831</v>
      </c>
      <c r="D28" s="500" t="s">
        <v>27832</v>
      </c>
      <c r="E28" s="500" t="s">
        <v>11099</v>
      </c>
      <c r="F28" s="500" t="s">
        <v>28081</v>
      </c>
      <c r="G28" s="500" t="s">
        <v>3017</v>
      </c>
      <c r="H28" s="500" t="s">
        <v>28011</v>
      </c>
      <c r="I28" s="500" t="s">
        <v>688</v>
      </c>
      <c r="J28" s="500" t="s">
        <v>689</v>
      </c>
      <c r="K28" s="500" t="s">
        <v>223</v>
      </c>
      <c r="L28" s="500" t="s">
        <v>28083</v>
      </c>
      <c r="M28" s="500" t="s">
        <v>2307</v>
      </c>
      <c r="N28" s="500" t="s">
        <v>4209</v>
      </c>
    </row>
    <row r="29" spans="1:14">
      <c r="A29" s="500" t="s">
        <v>686</v>
      </c>
      <c r="B29" s="500" t="s">
        <v>2858</v>
      </c>
      <c r="C29" s="500" t="s">
        <v>27831</v>
      </c>
      <c r="D29" s="500" t="s">
        <v>27832</v>
      </c>
      <c r="E29" s="500" t="s">
        <v>11099</v>
      </c>
      <c r="F29" s="500" t="s">
        <v>28081</v>
      </c>
      <c r="G29" s="500" t="s">
        <v>751</v>
      </c>
      <c r="H29" s="500" t="s">
        <v>28090</v>
      </c>
      <c r="I29" s="500" t="s">
        <v>688</v>
      </c>
      <c r="J29" s="500" t="s">
        <v>689</v>
      </c>
      <c r="K29" s="500" t="s">
        <v>223</v>
      </c>
      <c r="L29" s="500" t="s">
        <v>28083</v>
      </c>
      <c r="M29" s="500" t="s">
        <v>2307</v>
      </c>
      <c r="N29" s="500" t="s">
        <v>4210</v>
      </c>
    </row>
    <row r="30" spans="1:14">
      <c r="A30" s="500" t="s">
        <v>686</v>
      </c>
      <c r="B30" s="500" t="s">
        <v>2858</v>
      </c>
      <c r="C30" s="500" t="s">
        <v>27831</v>
      </c>
      <c r="D30" s="500" t="s">
        <v>27832</v>
      </c>
      <c r="E30" s="500" t="s">
        <v>11099</v>
      </c>
      <c r="F30" s="500" t="s">
        <v>28081</v>
      </c>
      <c r="G30" s="500" t="s">
        <v>752</v>
      </c>
      <c r="H30" s="500" t="s">
        <v>11127</v>
      </c>
      <c r="I30" s="500" t="s">
        <v>688</v>
      </c>
      <c r="J30" s="500" t="s">
        <v>689</v>
      </c>
      <c r="K30" s="500" t="s">
        <v>223</v>
      </c>
      <c r="L30" s="500" t="s">
        <v>28083</v>
      </c>
      <c r="M30" s="500" t="s">
        <v>2307</v>
      </c>
      <c r="N30" s="500" t="s">
        <v>4211</v>
      </c>
    </row>
    <row r="31" spans="1:14">
      <c r="A31" s="500" t="s">
        <v>686</v>
      </c>
      <c r="B31" s="500" t="s">
        <v>2858</v>
      </c>
      <c r="C31" s="500" t="s">
        <v>27831</v>
      </c>
      <c r="D31" s="500" t="s">
        <v>27832</v>
      </c>
      <c r="E31" s="500" t="s">
        <v>11099</v>
      </c>
      <c r="F31" s="500" t="s">
        <v>28081</v>
      </c>
      <c r="G31" s="500" t="s">
        <v>753</v>
      </c>
      <c r="H31" s="500" t="s">
        <v>12739</v>
      </c>
      <c r="I31" s="500" t="s">
        <v>688</v>
      </c>
      <c r="J31" s="500" t="s">
        <v>689</v>
      </c>
      <c r="K31" s="500" t="s">
        <v>223</v>
      </c>
      <c r="L31" s="500" t="s">
        <v>28083</v>
      </c>
      <c r="M31" s="500" t="s">
        <v>2307</v>
      </c>
      <c r="N31" s="500" t="s">
        <v>4212</v>
      </c>
    </row>
    <row r="32" spans="1:14">
      <c r="A32" s="500" t="s">
        <v>686</v>
      </c>
      <c r="B32" s="500" t="s">
        <v>2858</v>
      </c>
      <c r="C32" s="500" t="s">
        <v>27831</v>
      </c>
      <c r="D32" s="500" t="s">
        <v>27832</v>
      </c>
      <c r="E32" s="500" t="s">
        <v>11099</v>
      </c>
      <c r="F32" s="500" t="s">
        <v>28081</v>
      </c>
      <c r="G32" s="500" t="s">
        <v>2440</v>
      </c>
      <c r="H32" s="500" t="s">
        <v>27963</v>
      </c>
      <c r="I32" s="500" t="s">
        <v>688</v>
      </c>
      <c r="J32" s="500" t="s">
        <v>689</v>
      </c>
      <c r="K32" s="500" t="s">
        <v>223</v>
      </c>
      <c r="L32" s="500" t="s">
        <v>28083</v>
      </c>
      <c r="M32" s="500" t="s">
        <v>2307</v>
      </c>
      <c r="N32" s="500" t="s">
        <v>4213</v>
      </c>
    </row>
    <row r="33" spans="1:14">
      <c r="A33" s="500" t="s">
        <v>686</v>
      </c>
      <c r="B33" s="500" t="s">
        <v>2858</v>
      </c>
      <c r="C33" s="500" t="s">
        <v>27831</v>
      </c>
      <c r="D33" s="500" t="s">
        <v>27832</v>
      </c>
      <c r="E33" s="500" t="s">
        <v>11099</v>
      </c>
      <c r="F33" s="500" t="s">
        <v>28081</v>
      </c>
      <c r="G33" s="500" t="s">
        <v>7341</v>
      </c>
      <c r="H33" s="500" t="s">
        <v>11067</v>
      </c>
      <c r="I33" s="500" t="s">
        <v>688</v>
      </c>
      <c r="J33" s="500" t="s">
        <v>689</v>
      </c>
      <c r="K33" s="500" t="s">
        <v>223</v>
      </c>
      <c r="L33" s="500" t="s">
        <v>28083</v>
      </c>
      <c r="M33" s="500" t="s">
        <v>2307</v>
      </c>
      <c r="N33" s="500" t="s">
        <v>7342</v>
      </c>
    </row>
    <row r="34" spans="1:14">
      <c r="A34" s="500" t="s">
        <v>686</v>
      </c>
      <c r="B34" s="500" t="s">
        <v>2858</v>
      </c>
      <c r="C34" s="500" t="s">
        <v>27831</v>
      </c>
      <c r="D34" s="500" t="s">
        <v>27832</v>
      </c>
      <c r="E34" s="500" t="s">
        <v>11099</v>
      </c>
      <c r="F34" s="500" t="s">
        <v>28081</v>
      </c>
      <c r="G34" s="500" t="s">
        <v>754</v>
      </c>
      <c r="H34" s="500" t="s">
        <v>13696</v>
      </c>
      <c r="I34" s="500" t="s">
        <v>688</v>
      </c>
      <c r="J34" s="500" t="s">
        <v>689</v>
      </c>
      <c r="K34" s="500" t="s">
        <v>223</v>
      </c>
      <c r="L34" s="500" t="s">
        <v>28083</v>
      </c>
      <c r="M34" s="500" t="s">
        <v>2307</v>
      </c>
      <c r="N34" s="500" t="s">
        <v>4214</v>
      </c>
    </row>
    <row r="35" spans="1:14">
      <c r="A35" s="500" t="s">
        <v>686</v>
      </c>
      <c r="B35" s="500" t="s">
        <v>2858</v>
      </c>
      <c r="C35" s="500" t="s">
        <v>27831</v>
      </c>
      <c r="D35" s="500" t="s">
        <v>27832</v>
      </c>
      <c r="E35" s="500" t="s">
        <v>11099</v>
      </c>
      <c r="F35" s="500" t="s">
        <v>28081</v>
      </c>
      <c r="G35" s="500" t="s">
        <v>755</v>
      </c>
      <c r="H35" s="500" t="s">
        <v>11229</v>
      </c>
      <c r="I35" s="500" t="s">
        <v>688</v>
      </c>
      <c r="J35" s="500" t="s">
        <v>689</v>
      </c>
      <c r="K35" s="500" t="s">
        <v>223</v>
      </c>
      <c r="L35" s="500" t="s">
        <v>28083</v>
      </c>
      <c r="M35" s="500" t="s">
        <v>2307</v>
      </c>
      <c r="N35" s="500" t="s">
        <v>4215</v>
      </c>
    </row>
    <row r="36" spans="1:14">
      <c r="A36" s="500" t="s">
        <v>686</v>
      </c>
      <c r="B36" s="500" t="s">
        <v>2858</v>
      </c>
      <c r="C36" s="500" t="s">
        <v>27831</v>
      </c>
      <c r="D36" s="500" t="s">
        <v>27832</v>
      </c>
      <c r="E36" s="500" t="s">
        <v>11099</v>
      </c>
      <c r="F36" s="500" t="s">
        <v>28081</v>
      </c>
      <c r="G36" s="500" t="s">
        <v>756</v>
      </c>
      <c r="H36" s="500" t="s">
        <v>6959</v>
      </c>
      <c r="I36" s="500" t="s">
        <v>688</v>
      </c>
      <c r="J36" s="500" t="s">
        <v>689</v>
      </c>
      <c r="K36" s="500" t="s">
        <v>223</v>
      </c>
      <c r="L36" s="500" t="s">
        <v>28083</v>
      </c>
      <c r="M36" s="500" t="s">
        <v>2307</v>
      </c>
      <c r="N36" s="500" t="s">
        <v>4216</v>
      </c>
    </row>
    <row r="37" spans="1:14">
      <c r="A37" s="500" t="s">
        <v>686</v>
      </c>
      <c r="B37" s="500" t="s">
        <v>2858</v>
      </c>
      <c r="C37" s="500" t="s">
        <v>27831</v>
      </c>
      <c r="D37" s="500" t="s">
        <v>27832</v>
      </c>
      <c r="E37" s="500" t="s">
        <v>11099</v>
      </c>
      <c r="F37" s="500" t="s">
        <v>28081</v>
      </c>
      <c r="G37" s="500" t="s">
        <v>757</v>
      </c>
      <c r="H37" s="500" t="s">
        <v>11057</v>
      </c>
      <c r="I37" s="500" t="s">
        <v>688</v>
      </c>
      <c r="J37" s="500" t="s">
        <v>689</v>
      </c>
      <c r="K37" s="500" t="s">
        <v>223</v>
      </c>
      <c r="L37" s="500" t="s">
        <v>28083</v>
      </c>
      <c r="M37" s="500" t="s">
        <v>2307</v>
      </c>
      <c r="N37" s="500" t="s">
        <v>4217</v>
      </c>
    </row>
    <row r="38" spans="1:14">
      <c r="A38" s="500" t="s">
        <v>686</v>
      </c>
      <c r="B38" s="500" t="s">
        <v>2858</v>
      </c>
      <c r="C38" s="500" t="s">
        <v>27831</v>
      </c>
      <c r="D38" s="500" t="s">
        <v>27832</v>
      </c>
      <c r="E38" s="500" t="s">
        <v>11099</v>
      </c>
      <c r="F38" s="500" t="s">
        <v>28081</v>
      </c>
      <c r="G38" s="500" t="s">
        <v>758</v>
      </c>
      <c r="H38" s="500" t="s">
        <v>6957</v>
      </c>
      <c r="I38" s="500" t="s">
        <v>688</v>
      </c>
      <c r="J38" s="500" t="s">
        <v>689</v>
      </c>
      <c r="K38" s="500" t="s">
        <v>223</v>
      </c>
      <c r="L38" s="500" t="s">
        <v>28083</v>
      </c>
      <c r="M38" s="500" t="s">
        <v>2307</v>
      </c>
      <c r="N38" s="500" t="s">
        <v>4218</v>
      </c>
    </row>
    <row r="39" spans="1:14">
      <c r="A39" s="500" t="s">
        <v>686</v>
      </c>
      <c r="B39" s="500" t="s">
        <v>2858</v>
      </c>
      <c r="C39" s="500" t="s">
        <v>27831</v>
      </c>
      <c r="D39" s="500" t="s">
        <v>27832</v>
      </c>
      <c r="E39" s="500" t="s">
        <v>11099</v>
      </c>
      <c r="F39" s="500" t="s">
        <v>28081</v>
      </c>
      <c r="G39" s="500" t="s">
        <v>759</v>
      </c>
      <c r="H39" s="500" t="s">
        <v>11823</v>
      </c>
      <c r="I39" s="500" t="s">
        <v>688</v>
      </c>
      <c r="J39" s="500" t="s">
        <v>689</v>
      </c>
      <c r="K39" s="500" t="s">
        <v>223</v>
      </c>
      <c r="L39" s="500" t="s">
        <v>28083</v>
      </c>
      <c r="M39" s="500" t="s">
        <v>2307</v>
      </c>
      <c r="N39" s="500" t="s">
        <v>4219</v>
      </c>
    </row>
    <row r="40" spans="1:14">
      <c r="A40" s="500" t="s">
        <v>686</v>
      </c>
      <c r="B40" s="500" t="s">
        <v>2858</v>
      </c>
      <c r="C40" s="500" t="s">
        <v>27831</v>
      </c>
      <c r="D40" s="500" t="s">
        <v>27832</v>
      </c>
      <c r="E40" s="500" t="s">
        <v>11099</v>
      </c>
      <c r="F40" s="500" t="s">
        <v>28081</v>
      </c>
      <c r="G40" s="500" t="s">
        <v>760</v>
      </c>
      <c r="H40" s="500" t="s">
        <v>7601</v>
      </c>
      <c r="I40" s="500" t="s">
        <v>688</v>
      </c>
      <c r="J40" s="500" t="s">
        <v>689</v>
      </c>
      <c r="K40" s="500" t="s">
        <v>223</v>
      </c>
      <c r="L40" s="500" t="s">
        <v>28083</v>
      </c>
      <c r="M40" s="500" t="s">
        <v>2307</v>
      </c>
      <c r="N40" s="500" t="s">
        <v>4220</v>
      </c>
    </row>
    <row r="41" spans="1:14">
      <c r="A41" s="500" t="s">
        <v>686</v>
      </c>
      <c r="B41" s="500" t="s">
        <v>2858</v>
      </c>
      <c r="C41" s="500" t="s">
        <v>27831</v>
      </c>
      <c r="D41" s="500" t="s">
        <v>27832</v>
      </c>
      <c r="E41" s="500" t="s">
        <v>11099</v>
      </c>
      <c r="F41" s="500" t="s">
        <v>28081</v>
      </c>
      <c r="G41" s="500" t="s">
        <v>761</v>
      </c>
      <c r="H41" s="500" t="s">
        <v>11817</v>
      </c>
      <c r="I41" s="500" t="s">
        <v>688</v>
      </c>
      <c r="J41" s="500" t="s">
        <v>689</v>
      </c>
      <c r="K41" s="500" t="s">
        <v>223</v>
      </c>
      <c r="L41" s="500" t="s">
        <v>28083</v>
      </c>
      <c r="M41" s="500" t="s">
        <v>2307</v>
      </c>
      <c r="N41" s="500" t="s">
        <v>4221</v>
      </c>
    </row>
    <row r="42" spans="1:14">
      <c r="A42" s="500" t="s">
        <v>686</v>
      </c>
      <c r="B42" s="500" t="s">
        <v>2858</v>
      </c>
      <c r="C42" s="500" t="s">
        <v>27831</v>
      </c>
      <c r="D42" s="500" t="s">
        <v>27832</v>
      </c>
      <c r="E42" s="500" t="s">
        <v>11099</v>
      </c>
      <c r="F42" s="500" t="s">
        <v>28081</v>
      </c>
      <c r="G42" s="500" t="s">
        <v>762</v>
      </c>
      <c r="H42" s="500" t="s">
        <v>3893</v>
      </c>
      <c r="I42" s="500" t="s">
        <v>688</v>
      </c>
      <c r="J42" s="500" t="s">
        <v>689</v>
      </c>
      <c r="K42" s="500" t="s">
        <v>223</v>
      </c>
      <c r="L42" s="500" t="s">
        <v>28083</v>
      </c>
      <c r="M42" s="500" t="s">
        <v>2307</v>
      </c>
      <c r="N42" s="500" t="s">
        <v>4222</v>
      </c>
    </row>
    <row r="43" spans="1:14">
      <c r="A43" s="500" t="s">
        <v>686</v>
      </c>
      <c r="B43" s="500" t="s">
        <v>2858</v>
      </c>
      <c r="C43" s="500" t="s">
        <v>27831</v>
      </c>
      <c r="D43" s="500" t="s">
        <v>27832</v>
      </c>
      <c r="E43" s="500" t="s">
        <v>11099</v>
      </c>
      <c r="F43" s="500" t="s">
        <v>28081</v>
      </c>
      <c r="G43" s="500" t="s">
        <v>763</v>
      </c>
      <c r="H43" s="500" t="s">
        <v>27887</v>
      </c>
      <c r="I43" s="500" t="s">
        <v>688</v>
      </c>
      <c r="J43" s="500" t="s">
        <v>689</v>
      </c>
      <c r="K43" s="500" t="s">
        <v>223</v>
      </c>
      <c r="L43" s="500" t="s">
        <v>28083</v>
      </c>
      <c r="M43" s="500" t="s">
        <v>2307</v>
      </c>
      <c r="N43" s="500" t="s">
        <v>4223</v>
      </c>
    </row>
    <row r="44" spans="1:14">
      <c r="A44" s="500" t="s">
        <v>686</v>
      </c>
      <c r="B44" s="500" t="s">
        <v>2858</v>
      </c>
      <c r="C44" s="500" t="s">
        <v>27831</v>
      </c>
      <c r="D44" s="500" t="s">
        <v>27832</v>
      </c>
      <c r="E44" s="500" t="s">
        <v>11099</v>
      </c>
      <c r="F44" s="500" t="s">
        <v>28081</v>
      </c>
      <c r="G44" s="500" t="s">
        <v>764</v>
      </c>
      <c r="H44" s="500" t="s">
        <v>6994</v>
      </c>
      <c r="I44" s="500" t="s">
        <v>688</v>
      </c>
      <c r="J44" s="500" t="s">
        <v>689</v>
      </c>
      <c r="K44" s="500" t="s">
        <v>223</v>
      </c>
      <c r="L44" s="500" t="s">
        <v>28083</v>
      </c>
      <c r="M44" s="500" t="s">
        <v>2307</v>
      </c>
      <c r="N44" s="500" t="s">
        <v>4224</v>
      </c>
    </row>
    <row r="45" spans="1:14">
      <c r="A45" s="500" t="s">
        <v>686</v>
      </c>
      <c r="B45" s="500" t="s">
        <v>2858</v>
      </c>
      <c r="C45" s="500" t="s">
        <v>27831</v>
      </c>
      <c r="D45" s="500" t="s">
        <v>27832</v>
      </c>
      <c r="E45" s="500" t="s">
        <v>11099</v>
      </c>
      <c r="F45" s="500" t="s">
        <v>28081</v>
      </c>
      <c r="G45" s="500" t="s">
        <v>3993</v>
      </c>
      <c r="H45" s="500" t="s">
        <v>11364</v>
      </c>
      <c r="I45" s="500" t="s">
        <v>688</v>
      </c>
      <c r="J45" s="500" t="s">
        <v>689</v>
      </c>
      <c r="K45" s="500" t="s">
        <v>223</v>
      </c>
      <c r="L45" s="500" t="s">
        <v>28083</v>
      </c>
      <c r="M45" s="500" t="s">
        <v>2307</v>
      </c>
      <c r="N45" s="500" t="s">
        <v>4225</v>
      </c>
    </row>
    <row r="46" spans="1:14">
      <c r="A46" s="500" t="s">
        <v>686</v>
      </c>
      <c r="B46" s="500" t="s">
        <v>2858</v>
      </c>
      <c r="C46" s="500" t="s">
        <v>27831</v>
      </c>
      <c r="D46" s="500" t="s">
        <v>27832</v>
      </c>
      <c r="E46" s="500" t="s">
        <v>11099</v>
      </c>
      <c r="F46" s="500" t="s">
        <v>28081</v>
      </c>
      <c r="G46" s="500" t="s">
        <v>2441</v>
      </c>
      <c r="H46" s="500" t="s">
        <v>11780</v>
      </c>
      <c r="I46" s="500" t="s">
        <v>688</v>
      </c>
      <c r="J46" s="500" t="s">
        <v>689</v>
      </c>
      <c r="K46" s="500" t="s">
        <v>223</v>
      </c>
      <c r="L46" s="500" t="s">
        <v>28083</v>
      </c>
      <c r="M46" s="500" t="s">
        <v>2307</v>
      </c>
      <c r="N46" s="500" t="s">
        <v>4226</v>
      </c>
    </row>
    <row r="47" spans="1:14">
      <c r="A47" s="500" t="s">
        <v>686</v>
      </c>
      <c r="B47" s="500" t="s">
        <v>2858</v>
      </c>
      <c r="C47" s="500" t="s">
        <v>27831</v>
      </c>
      <c r="D47" s="500" t="s">
        <v>27832</v>
      </c>
      <c r="E47" s="500" t="s">
        <v>11099</v>
      </c>
      <c r="F47" s="500" t="s">
        <v>28081</v>
      </c>
      <c r="G47" s="500" t="s">
        <v>3018</v>
      </c>
      <c r="H47" s="500" t="s">
        <v>3859</v>
      </c>
      <c r="I47" s="500" t="s">
        <v>688</v>
      </c>
      <c r="J47" s="500" t="s">
        <v>689</v>
      </c>
      <c r="K47" s="500" t="s">
        <v>223</v>
      </c>
      <c r="L47" s="500" t="s">
        <v>28083</v>
      </c>
      <c r="M47" s="500" t="s">
        <v>2307</v>
      </c>
      <c r="N47" s="500" t="s">
        <v>4227</v>
      </c>
    </row>
    <row r="48" spans="1:14">
      <c r="A48" s="500" t="s">
        <v>686</v>
      </c>
      <c r="B48" s="500" t="s">
        <v>2858</v>
      </c>
      <c r="C48" s="500" t="s">
        <v>27831</v>
      </c>
      <c r="D48" s="500" t="s">
        <v>27832</v>
      </c>
      <c r="E48" s="500" t="s">
        <v>11099</v>
      </c>
      <c r="F48" s="500" t="s">
        <v>28081</v>
      </c>
      <c r="G48" s="500" t="s">
        <v>765</v>
      </c>
      <c r="H48" s="500" t="s">
        <v>19806</v>
      </c>
      <c r="I48" s="500" t="s">
        <v>688</v>
      </c>
      <c r="J48" s="500" t="s">
        <v>689</v>
      </c>
      <c r="K48" s="500" t="s">
        <v>223</v>
      </c>
      <c r="L48" s="500" t="s">
        <v>28083</v>
      </c>
      <c r="M48" s="500" t="s">
        <v>2307</v>
      </c>
      <c r="N48" s="500" t="s">
        <v>4228</v>
      </c>
    </row>
    <row r="49" spans="1:14">
      <c r="A49" s="500" t="s">
        <v>686</v>
      </c>
      <c r="B49" s="500" t="s">
        <v>2858</v>
      </c>
      <c r="C49" s="500" t="s">
        <v>27831</v>
      </c>
      <c r="D49" s="500" t="s">
        <v>27832</v>
      </c>
      <c r="E49" s="500" t="s">
        <v>11099</v>
      </c>
      <c r="F49" s="500" t="s">
        <v>28081</v>
      </c>
      <c r="G49" s="500" t="s">
        <v>766</v>
      </c>
      <c r="H49" s="500" t="s">
        <v>28030</v>
      </c>
      <c r="I49" s="500" t="s">
        <v>688</v>
      </c>
      <c r="J49" s="500" t="s">
        <v>689</v>
      </c>
      <c r="K49" s="500" t="s">
        <v>223</v>
      </c>
      <c r="L49" s="500" t="s">
        <v>28083</v>
      </c>
      <c r="M49" s="500" t="s">
        <v>2307</v>
      </c>
      <c r="N49" s="500" t="s">
        <v>4229</v>
      </c>
    </row>
    <row r="50" spans="1:14">
      <c r="A50" s="500" t="s">
        <v>686</v>
      </c>
      <c r="B50" s="500" t="s">
        <v>2858</v>
      </c>
      <c r="C50" s="500" t="s">
        <v>27831</v>
      </c>
      <c r="D50" s="500" t="s">
        <v>27832</v>
      </c>
      <c r="E50" s="500" t="s">
        <v>11099</v>
      </c>
      <c r="F50" s="500" t="s">
        <v>28081</v>
      </c>
      <c r="G50" s="500" t="s">
        <v>767</v>
      </c>
      <c r="H50" s="500" t="s">
        <v>11825</v>
      </c>
      <c r="I50" s="500" t="s">
        <v>688</v>
      </c>
      <c r="J50" s="500" t="s">
        <v>689</v>
      </c>
      <c r="K50" s="500" t="s">
        <v>223</v>
      </c>
      <c r="L50" s="500" t="s">
        <v>28083</v>
      </c>
      <c r="M50" s="500" t="s">
        <v>2307</v>
      </c>
      <c r="N50" s="500" t="s">
        <v>4230</v>
      </c>
    </row>
    <row r="51" spans="1:14">
      <c r="A51" s="500" t="s">
        <v>686</v>
      </c>
      <c r="B51" s="500" t="s">
        <v>2858</v>
      </c>
      <c r="C51" s="500" t="s">
        <v>27831</v>
      </c>
      <c r="D51" s="500" t="s">
        <v>27832</v>
      </c>
      <c r="E51" s="500" t="s">
        <v>11099</v>
      </c>
      <c r="F51" s="500" t="s">
        <v>28081</v>
      </c>
      <c r="G51" s="500" t="s">
        <v>2442</v>
      </c>
      <c r="H51" s="500" t="s">
        <v>10991</v>
      </c>
      <c r="I51" s="500" t="s">
        <v>688</v>
      </c>
      <c r="J51" s="500" t="s">
        <v>689</v>
      </c>
      <c r="K51" s="500" t="s">
        <v>223</v>
      </c>
      <c r="L51" s="500" t="s">
        <v>28083</v>
      </c>
      <c r="M51" s="500" t="s">
        <v>2307</v>
      </c>
      <c r="N51" s="500" t="s">
        <v>4231</v>
      </c>
    </row>
    <row r="52" spans="1:14">
      <c r="A52" s="500" t="s">
        <v>686</v>
      </c>
      <c r="B52" s="500" t="s">
        <v>2858</v>
      </c>
      <c r="C52" s="500" t="s">
        <v>27831</v>
      </c>
      <c r="D52" s="500" t="s">
        <v>27832</v>
      </c>
      <c r="E52" s="500" t="s">
        <v>11099</v>
      </c>
      <c r="F52" s="500" t="s">
        <v>28081</v>
      </c>
      <c r="G52" s="500" t="s">
        <v>7343</v>
      </c>
      <c r="H52" s="500" t="s">
        <v>11817</v>
      </c>
      <c r="I52" s="500" t="s">
        <v>688</v>
      </c>
      <c r="J52" s="500" t="s">
        <v>689</v>
      </c>
      <c r="K52" s="500" t="s">
        <v>223</v>
      </c>
      <c r="L52" s="500" t="s">
        <v>28083</v>
      </c>
      <c r="M52" s="500" t="s">
        <v>2307</v>
      </c>
      <c r="N52" s="500" t="s">
        <v>7344</v>
      </c>
    </row>
    <row r="53" spans="1:14">
      <c r="A53" s="500" t="s">
        <v>686</v>
      </c>
      <c r="B53" s="500" t="s">
        <v>2858</v>
      </c>
      <c r="C53" s="500" t="s">
        <v>27831</v>
      </c>
      <c r="D53" s="500" t="s">
        <v>27832</v>
      </c>
      <c r="E53" s="500" t="s">
        <v>11099</v>
      </c>
      <c r="F53" s="500" t="s">
        <v>28081</v>
      </c>
      <c r="G53" s="500" t="s">
        <v>768</v>
      </c>
      <c r="H53" s="500" t="s">
        <v>11815</v>
      </c>
      <c r="I53" s="500" t="s">
        <v>688</v>
      </c>
      <c r="J53" s="500" t="s">
        <v>689</v>
      </c>
      <c r="K53" s="500" t="s">
        <v>223</v>
      </c>
      <c r="L53" s="500" t="s">
        <v>28083</v>
      </c>
      <c r="M53" s="500" t="s">
        <v>2307</v>
      </c>
      <c r="N53" s="500" t="s">
        <v>4232</v>
      </c>
    </row>
    <row r="54" spans="1:14">
      <c r="A54" s="500" t="s">
        <v>686</v>
      </c>
      <c r="B54" s="500" t="s">
        <v>2858</v>
      </c>
      <c r="C54" s="500" t="s">
        <v>27831</v>
      </c>
      <c r="D54" s="500" t="s">
        <v>27832</v>
      </c>
      <c r="E54" s="500" t="s">
        <v>11099</v>
      </c>
      <c r="F54" s="500" t="s">
        <v>28081</v>
      </c>
      <c r="G54" s="500" t="s">
        <v>769</v>
      </c>
      <c r="H54" s="500" t="s">
        <v>6928</v>
      </c>
      <c r="I54" s="500" t="s">
        <v>688</v>
      </c>
      <c r="J54" s="500" t="s">
        <v>689</v>
      </c>
      <c r="K54" s="500" t="s">
        <v>223</v>
      </c>
      <c r="L54" s="500" t="s">
        <v>28083</v>
      </c>
      <c r="M54" s="500" t="s">
        <v>2307</v>
      </c>
      <c r="N54" s="500" t="s">
        <v>4233</v>
      </c>
    </row>
    <row r="55" spans="1:14">
      <c r="A55" s="500" t="s">
        <v>686</v>
      </c>
      <c r="B55" s="500" t="s">
        <v>2858</v>
      </c>
      <c r="C55" s="500" t="s">
        <v>27831</v>
      </c>
      <c r="D55" s="500" t="s">
        <v>27832</v>
      </c>
      <c r="E55" s="500" t="s">
        <v>11099</v>
      </c>
      <c r="F55" s="500" t="s">
        <v>28081</v>
      </c>
      <c r="G55" s="500" t="s">
        <v>770</v>
      </c>
      <c r="H55" s="500" t="s">
        <v>12657</v>
      </c>
      <c r="I55" s="500" t="s">
        <v>688</v>
      </c>
      <c r="J55" s="500" t="s">
        <v>689</v>
      </c>
      <c r="K55" s="500" t="s">
        <v>223</v>
      </c>
      <c r="L55" s="500" t="s">
        <v>28083</v>
      </c>
      <c r="M55" s="500" t="s">
        <v>2307</v>
      </c>
      <c r="N55" s="500" t="s">
        <v>4234</v>
      </c>
    </row>
    <row r="56" spans="1:14">
      <c r="A56" s="500" t="s">
        <v>686</v>
      </c>
      <c r="B56" s="500" t="s">
        <v>2858</v>
      </c>
      <c r="C56" s="500" t="s">
        <v>27831</v>
      </c>
      <c r="D56" s="500" t="s">
        <v>27832</v>
      </c>
      <c r="E56" s="500" t="s">
        <v>11099</v>
      </c>
      <c r="F56" s="500" t="s">
        <v>28081</v>
      </c>
      <c r="G56" s="500" t="s">
        <v>771</v>
      </c>
      <c r="H56" s="500" t="s">
        <v>15237</v>
      </c>
      <c r="I56" s="500" t="s">
        <v>688</v>
      </c>
      <c r="J56" s="500" t="s">
        <v>689</v>
      </c>
      <c r="K56" s="500" t="s">
        <v>223</v>
      </c>
      <c r="L56" s="500" t="s">
        <v>28083</v>
      </c>
      <c r="M56" s="500" t="s">
        <v>2307</v>
      </c>
      <c r="N56" s="500" t="s">
        <v>4235</v>
      </c>
    </row>
    <row r="57" spans="1:14">
      <c r="A57" s="500" t="s">
        <v>686</v>
      </c>
      <c r="B57" s="500" t="s">
        <v>2858</v>
      </c>
      <c r="C57" s="500" t="s">
        <v>27831</v>
      </c>
      <c r="D57" s="500" t="s">
        <v>27832</v>
      </c>
      <c r="E57" s="500" t="s">
        <v>11099</v>
      </c>
      <c r="F57" s="500" t="s">
        <v>28081</v>
      </c>
      <c r="G57" s="500" t="s">
        <v>772</v>
      </c>
      <c r="H57" s="500" t="s">
        <v>27886</v>
      </c>
      <c r="I57" s="500" t="s">
        <v>688</v>
      </c>
      <c r="J57" s="500" t="s">
        <v>689</v>
      </c>
      <c r="K57" s="500" t="s">
        <v>223</v>
      </c>
      <c r="L57" s="500" t="s">
        <v>28083</v>
      </c>
      <c r="M57" s="500" t="s">
        <v>2307</v>
      </c>
      <c r="N57" s="500" t="s">
        <v>4236</v>
      </c>
    </row>
    <row r="58" spans="1:14">
      <c r="A58" s="500" t="s">
        <v>686</v>
      </c>
      <c r="B58" s="500" t="s">
        <v>2858</v>
      </c>
      <c r="C58" s="500" t="s">
        <v>27831</v>
      </c>
      <c r="D58" s="500" t="s">
        <v>27832</v>
      </c>
      <c r="E58" s="500" t="s">
        <v>11099</v>
      </c>
      <c r="F58" s="500" t="s">
        <v>28081</v>
      </c>
      <c r="G58" s="500" t="s">
        <v>773</v>
      </c>
      <c r="H58" s="500" t="s">
        <v>11863</v>
      </c>
      <c r="I58" s="500" t="s">
        <v>688</v>
      </c>
      <c r="J58" s="500" t="s">
        <v>689</v>
      </c>
      <c r="K58" s="500" t="s">
        <v>223</v>
      </c>
      <c r="L58" s="500" t="s">
        <v>28083</v>
      </c>
      <c r="M58" s="500" t="s">
        <v>2307</v>
      </c>
      <c r="N58" s="500" t="s">
        <v>4237</v>
      </c>
    </row>
    <row r="59" spans="1:14">
      <c r="A59" s="500" t="s">
        <v>686</v>
      </c>
      <c r="B59" s="500" t="s">
        <v>2858</v>
      </c>
      <c r="C59" s="500" t="s">
        <v>27831</v>
      </c>
      <c r="D59" s="500" t="s">
        <v>27832</v>
      </c>
      <c r="E59" s="500" t="s">
        <v>11099</v>
      </c>
      <c r="F59" s="500" t="s">
        <v>28081</v>
      </c>
      <c r="G59" s="500" t="s">
        <v>774</v>
      </c>
      <c r="H59" s="500" t="s">
        <v>6917</v>
      </c>
      <c r="I59" s="500" t="s">
        <v>688</v>
      </c>
      <c r="J59" s="500" t="s">
        <v>689</v>
      </c>
      <c r="K59" s="500" t="s">
        <v>223</v>
      </c>
      <c r="L59" s="500" t="s">
        <v>28083</v>
      </c>
      <c r="M59" s="500" t="s">
        <v>2307</v>
      </c>
      <c r="N59" s="500" t="s">
        <v>4238</v>
      </c>
    </row>
    <row r="60" spans="1:14">
      <c r="A60" s="500" t="s">
        <v>686</v>
      </c>
      <c r="B60" s="500" t="s">
        <v>2858</v>
      </c>
      <c r="C60" s="500" t="s">
        <v>27831</v>
      </c>
      <c r="D60" s="500" t="s">
        <v>27832</v>
      </c>
      <c r="E60" s="500" t="s">
        <v>11099</v>
      </c>
      <c r="F60" s="500" t="s">
        <v>28081</v>
      </c>
      <c r="G60" s="500" t="s">
        <v>775</v>
      </c>
      <c r="H60" s="500" t="s">
        <v>11105</v>
      </c>
      <c r="I60" s="500" t="s">
        <v>688</v>
      </c>
      <c r="J60" s="500" t="s">
        <v>689</v>
      </c>
      <c r="K60" s="500" t="s">
        <v>223</v>
      </c>
      <c r="L60" s="500" t="s">
        <v>28083</v>
      </c>
      <c r="M60" s="500" t="s">
        <v>2307</v>
      </c>
      <c r="N60" s="500" t="s">
        <v>4239</v>
      </c>
    </row>
    <row r="61" spans="1:14">
      <c r="A61" s="500" t="s">
        <v>686</v>
      </c>
      <c r="B61" s="500" t="s">
        <v>2858</v>
      </c>
      <c r="C61" s="500" t="s">
        <v>27831</v>
      </c>
      <c r="D61" s="500" t="s">
        <v>27832</v>
      </c>
      <c r="E61" s="500" t="s">
        <v>11099</v>
      </c>
      <c r="F61" s="500" t="s">
        <v>28081</v>
      </c>
      <c r="G61" s="500" t="s">
        <v>776</v>
      </c>
      <c r="H61" s="500" t="s">
        <v>3912</v>
      </c>
      <c r="I61" s="500" t="s">
        <v>688</v>
      </c>
      <c r="J61" s="500" t="s">
        <v>689</v>
      </c>
      <c r="K61" s="500" t="s">
        <v>223</v>
      </c>
      <c r="L61" s="500" t="s">
        <v>28083</v>
      </c>
      <c r="M61" s="500" t="s">
        <v>2307</v>
      </c>
      <c r="N61" s="500" t="s">
        <v>4240</v>
      </c>
    </row>
    <row r="62" spans="1:14">
      <c r="A62" s="500" t="s">
        <v>686</v>
      </c>
      <c r="B62" s="500" t="s">
        <v>2858</v>
      </c>
      <c r="C62" s="500" t="s">
        <v>27831</v>
      </c>
      <c r="D62" s="500" t="s">
        <v>27832</v>
      </c>
      <c r="E62" s="500" t="s">
        <v>11099</v>
      </c>
      <c r="F62" s="500" t="s">
        <v>28081</v>
      </c>
      <c r="G62" s="500" t="s">
        <v>777</v>
      </c>
      <c r="H62" s="500" t="s">
        <v>2955</v>
      </c>
      <c r="I62" s="500" t="s">
        <v>688</v>
      </c>
      <c r="J62" s="500" t="s">
        <v>689</v>
      </c>
      <c r="K62" s="500" t="s">
        <v>223</v>
      </c>
      <c r="L62" s="500" t="s">
        <v>28083</v>
      </c>
      <c r="M62" s="500" t="s">
        <v>2307</v>
      </c>
      <c r="N62" s="500" t="s">
        <v>4241</v>
      </c>
    </row>
    <row r="63" spans="1:14">
      <c r="A63" s="500" t="s">
        <v>686</v>
      </c>
      <c r="B63" s="500" t="s">
        <v>2858</v>
      </c>
      <c r="C63" s="500" t="s">
        <v>27831</v>
      </c>
      <c r="D63" s="500" t="s">
        <v>27832</v>
      </c>
      <c r="E63" s="500" t="s">
        <v>11099</v>
      </c>
      <c r="F63" s="500" t="s">
        <v>28081</v>
      </c>
      <c r="G63" s="500" t="s">
        <v>778</v>
      </c>
      <c r="H63" s="500" t="s">
        <v>11209</v>
      </c>
      <c r="I63" s="500" t="s">
        <v>688</v>
      </c>
      <c r="J63" s="500" t="s">
        <v>689</v>
      </c>
      <c r="K63" s="500" t="s">
        <v>223</v>
      </c>
      <c r="L63" s="500" t="s">
        <v>28083</v>
      </c>
      <c r="M63" s="500" t="s">
        <v>2307</v>
      </c>
      <c r="N63" s="500" t="s">
        <v>4242</v>
      </c>
    </row>
    <row r="64" spans="1:14">
      <c r="A64" s="500" t="s">
        <v>686</v>
      </c>
      <c r="B64" s="500" t="s">
        <v>2858</v>
      </c>
      <c r="C64" s="500" t="s">
        <v>27831</v>
      </c>
      <c r="D64" s="500" t="s">
        <v>27832</v>
      </c>
      <c r="E64" s="500" t="s">
        <v>11099</v>
      </c>
      <c r="F64" s="500" t="s">
        <v>28081</v>
      </c>
      <c r="G64" s="500" t="s">
        <v>3994</v>
      </c>
      <c r="H64" s="500" t="s">
        <v>28026</v>
      </c>
      <c r="I64" s="500" t="s">
        <v>688</v>
      </c>
      <c r="J64" s="500" t="s">
        <v>689</v>
      </c>
      <c r="K64" s="500" t="s">
        <v>223</v>
      </c>
      <c r="L64" s="500" t="s">
        <v>28083</v>
      </c>
      <c r="M64" s="500" t="s">
        <v>2307</v>
      </c>
      <c r="N64" s="500" t="s">
        <v>4243</v>
      </c>
    </row>
    <row r="65" spans="1:14">
      <c r="A65" s="500" t="s">
        <v>686</v>
      </c>
      <c r="B65" s="500" t="s">
        <v>2858</v>
      </c>
      <c r="C65" s="500" t="s">
        <v>27831</v>
      </c>
      <c r="D65" s="500" t="s">
        <v>27832</v>
      </c>
      <c r="E65" s="500" t="s">
        <v>11099</v>
      </c>
      <c r="F65" s="500" t="s">
        <v>28081</v>
      </c>
      <c r="G65" s="500" t="s">
        <v>2443</v>
      </c>
      <c r="H65" s="500" t="s">
        <v>27962</v>
      </c>
      <c r="I65" s="500" t="s">
        <v>688</v>
      </c>
      <c r="J65" s="500" t="s">
        <v>689</v>
      </c>
      <c r="K65" s="500" t="s">
        <v>223</v>
      </c>
      <c r="L65" s="500" t="s">
        <v>28083</v>
      </c>
      <c r="M65" s="500" t="s">
        <v>2307</v>
      </c>
      <c r="N65" s="500" t="s">
        <v>4244</v>
      </c>
    </row>
    <row r="66" spans="1:14">
      <c r="A66" s="500" t="s">
        <v>686</v>
      </c>
      <c r="B66" s="500" t="s">
        <v>2858</v>
      </c>
      <c r="C66" s="500" t="s">
        <v>27831</v>
      </c>
      <c r="D66" s="500" t="s">
        <v>27832</v>
      </c>
      <c r="E66" s="500" t="s">
        <v>11099</v>
      </c>
      <c r="F66" s="500" t="s">
        <v>28081</v>
      </c>
      <c r="G66" s="500" t="s">
        <v>3019</v>
      </c>
      <c r="H66" s="500" t="s">
        <v>3910</v>
      </c>
      <c r="I66" s="500" t="s">
        <v>688</v>
      </c>
      <c r="J66" s="500" t="s">
        <v>689</v>
      </c>
      <c r="K66" s="500" t="s">
        <v>223</v>
      </c>
      <c r="L66" s="500" t="s">
        <v>28083</v>
      </c>
      <c r="M66" s="500" t="s">
        <v>2307</v>
      </c>
      <c r="N66" s="500" t="s">
        <v>4245</v>
      </c>
    </row>
    <row r="67" spans="1:14">
      <c r="A67" s="500" t="s">
        <v>686</v>
      </c>
      <c r="B67" s="500" t="s">
        <v>2858</v>
      </c>
      <c r="C67" s="500" t="s">
        <v>27831</v>
      </c>
      <c r="D67" s="500" t="s">
        <v>27832</v>
      </c>
      <c r="E67" s="500" t="s">
        <v>11099</v>
      </c>
      <c r="F67" s="500" t="s">
        <v>28081</v>
      </c>
      <c r="G67" s="500" t="s">
        <v>779</v>
      </c>
      <c r="H67" s="500" t="s">
        <v>11216</v>
      </c>
      <c r="I67" s="500" t="s">
        <v>688</v>
      </c>
      <c r="J67" s="500" t="s">
        <v>689</v>
      </c>
      <c r="K67" s="500" t="s">
        <v>223</v>
      </c>
      <c r="L67" s="500" t="s">
        <v>28083</v>
      </c>
      <c r="M67" s="500" t="s">
        <v>2307</v>
      </c>
      <c r="N67" s="500" t="s">
        <v>4246</v>
      </c>
    </row>
    <row r="68" spans="1:14">
      <c r="A68" s="500" t="s">
        <v>686</v>
      </c>
      <c r="B68" s="500" t="s">
        <v>2858</v>
      </c>
      <c r="C68" s="500" t="s">
        <v>27831</v>
      </c>
      <c r="D68" s="500" t="s">
        <v>27832</v>
      </c>
      <c r="E68" s="500" t="s">
        <v>11099</v>
      </c>
      <c r="F68" s="500" t="s">
        <v>28081</v>
      </c>
      <c r="G68" s="500" t="s">
        <v>780</v>
      </c>
      <c r="H68" s="500" t="s">
        <v>13776</v>
      </c>
      <c r="I68" s="500" t="s">
        <v>688</v>
      </c>
      <c r="J68" s="500" t="s">
        <v>689</v>
      </c>
      <c r="K68" s="500" t="s">
        <v>223</v>
      </c>
      <c r="L68" s="500" t="s">
        <v>28083</v>
      </c>
      <c r="M68" s="500" t="s">
        <v>2307</v>
      </c>
      <c r="N68" s="500" t="s">
        <v>4247</v>
      </c>
    </row>
    <row r="69" spans="1:14">
      <c r="A69" s="500" t="s">
        <v>686</v>
      </c>
      <c r="B69" s="500" t="s">
        <v>2858</v>
      </c>
      <c r="C69" s="500" t="s">
        <v>27831</v>
      </c>
      <c r="D69" s="500" t="s">
        <v>27832</v>
      </c>
      <c r="E69" s="500" t="s">
        <v>11099</v>
      </c>
      <c r="F69" s="500" t="s">
        <v>28081</v>
      </c>
      <c r="G69" s="500" t="s">
        <v>781</v>
      </c>
      <c r="H69" s="500" t="s">
        <v>28025</v>
      </c>
      <c r="I69" s="500" t="s">
        <v>688</v>
      </c>
      <c r="J69" s="500" t="s">
        <v>689</v>
      </c>
      <c r="K69" s="500" t="s">
        <v>223</v>
      </c>
      <c r="L69" s="500" t="s">
        <v>28083</v>
      </c>
      <c r="M69" s="500" t="s">
        <v>2307</v>
      </c>
      <c r="N69" s="500" t="s">
        <v>4248</v>
      </c>
    </row>
    <row r="70" spans="1:14">
      <c r="A70" s="500" t="s">
        <v>686</v>
      </c>
      <c r="B70" s="500" t="s">
        <v>2858</v>
      </c>
      <c r="C70" s="500" t="s">
        <v>27831</v>
      </c>
      <c r="D70" s="500" t="s">
        <v>27832</v>
      </c>
      <c r="E70" s="500" t="s">
        <v>11099</v>
      </c>
      <c r="F70" s="500" t="s">
        <v>28081</v>
      </c>
      <c r="G70" s="500" t="s">
        <v>2444</v>
      </c>
      <c r="H70" s="500" t="s">
        <v>3971</v>
      </c>
      <c r="I70" s="500" t="s">
        <v>688</v>
      </c>
      <c r="J70" s="500" t="s">
        <v>689</v>
      </c>
      <c r="K70" s="500" t="s">
        <v>223</v>
      </c>
      <c r="L70" s="500" t="s">
        <v>28083</v>
      </c>
      <c r="M70" s="500" t="s">
        <v>2307</v>
      </c>
      <c r="N70" s="500" t="s">
        <v>4249</v>
      </c>
    </row>
    <row r="71" spans="1:14">
      <c r="A71" s="500" t="s">
        <v>686</v>
      </c>
      <c r="B71" s="500" t="s">
        <v>2858</v>
      </c>
      <c r="C71" s="500" t="s">
        <v>27831</v>
      </c>
      <c r="D71" s="500" t="s">
        <v>27832</v>
      </c>
      <c r="E71" s="500" t="s">
        <v>11099</v>
      </c>
      <c r="F71" s="500" t="s">
        <v>28081</v>
      </c>
      <c r="G71" s="500" t="s">
        <v>7345</v>
      </c>
      <c r="H71" s="500" t="s">
        <v>11105</v>
      </c>
      <c r="I71" s="500" t="s">
        <v>688</v>
      </c>
      <c r="J71" s="500" t="s">
        <v>689</v>
      </c>
      <c r="K71" s="500" t="s">
        <v>223</v>
      </c>
      <c r="L71" s="500" t="s">
        <v>28083</v>
      </c>
      <c r="M71" s="500" t="s">
        <v>2307</v>
      </c>
      <c r="N71" s="500" t="s">
        <v>7346</v>
      </c>
    </row>
    <row r="72" spans="1:14">
      <c r="A72" s="500" t="s">
        <v>686</v>
      </c>
      <c r="B72" s="500" t="s">
        <v>2858</v>
      </c>
      <c r="C72" s="500" t="s">
        <v>27831</v>
      </c>
      <c r="D72" s="500" t="s">
        <v>27832</v>
      </c>
      <c r="E72" s="500" t="s">
        <v>11099</v>
      </c>
      <c r="F72" s="500" t="s">
        <v>28081</v>
      </c>
      <c r="G72" s="500" t="s">
        <v>782</v>
      </c>
      <c r="H72" s="500" t="s">
        <v>13259</v>
      </c>
      <c r="I72" s="500" t="s">
        <v>688</v>
      </c>
      <c r="J72" s="500" t="s">
        <v>689</v>
      </c>
      <c r="K72" s="500" t="s">
        <v>223</v>
      </c>
      <c r="L72" s="500" t="s">
        <v>28083</v>
      </c>
      <c r="M72" s="500" t="s">
        <v>2307</v>
      </c>
      <c r="N72" s="500" t="s">
        <v>4250</v>
      </c>
    </row>
    <row r="73" spans="1:14">
      <c r="A73" s="500" t="s">
        <v>686</v>
      </c>
      <c r="B73" s="500" t="s">
        <v>2858</v>
      </c>
      <c r="C73" s="500" t="s">
        <v>27831</v>
      </c>
      <c r="D73" s="500" t="s">
        <v>27832</v>
      </c>
      <c r="E73" s="500" t="s">
        <v>11099</v>
      </c>
      <c r="F73" s="500" t="s">
        <v>28081</v>
      </c>
      <c r="G73" s="500" t="s">
        <v>783</v>
      </c>
      <c r="H73" s="500" t="s">
        <v>6947</v>
      </c>
      <c r="I73" s="500" t="s">
        <v>688</v>
      </c>
      <c r="J73" s="500" t="s">
        <v>689</v>
      </c>
      <c r="K73" s="500" t="s">
        <v>223</v>
      </c>
      <c r="L73" s="500" t="s">
        <v>28083</v>
      </c>
      <c r="M73" s="500" t="s">
        <v>2307</v>
      </c>
      <c r="N73" s="500" t="s">
        <v>4251</v>
      </c>
    </row>
    <row r="74" spans="1:14">
      <c r="A74" s="500" t="s">
        <v>686</v>
      </c>
      <c r="B74" s="500" t="s">
        <v>2858</v>
      </c>
      <c r="C74" s="500" t="s">
        <v>27831</v>
      </c>
      <c r="D74" s="500" t="s">
        <v>27832</v>
      </c>
      <c r="E74" s="500" t="s">
        <v>11099</v>
      </c>
      <c r="F74" s="500" t="s">
        <v>28081</v>
      </c>
      <c r="G74" s="500" t="s">
        <v>784</v>
      </c>
      <c r="H74" s="500" t="s">
        <v>3913</v>
      </c>
      <c r="I74" s="500" t="s">
        <v>688</v>
      </c>
      <c r="J74" s="500" t="s">
        <v>689</v>
      </c>
      <c r="K74" s="500" t="s">
        <v>223</v>
      </c>
      <c r="L74" s="500" t="s">
        <v>28083</v>
      </c>
      <c r="M74" s="500" t="s">
        <v>2307</v>
      </c>
      <c r="N74" s="500" t="s">
        <v>4252</v>
      </c>
    </row>
    <row r="75" spans="1:14">
      <c r="A75" s="500" t="s">
        <v>686</v>
      </c>
      <c r="B75" s="500" t="s">
        <v>2858</v>
      </c>
      <c r="C75" s="500" t="s">
        <v>27831</v>
      </c>
      <c r="D75" s="500" t="s">
        <v>27832</v>
      </c>
      <c r="E75" s="500" t="s">
        <v>11099</v>
      </c>
      <c r="F75" s="500" t="s">
        <v>28081</v>
      </c>
      <c r="G75" s="500" t="s">
        <v>785</v>
      </c>
      <c r="H75" s="500" t="s">
        <v>2883</v>
      </c>
      <c r="I75" s="500" t="s">
        <v>688</v>
      </c>
      <c r="J75" s="500" t="s">
        <v>689</v>
      </c>
      <c r="K75" s="500" t="s">
        <v>223</v>
      </c>
      <c r="L75" s="500" t="s">
        <v>28083</v>
      </c>
      <c r="M75" s="500" t="s">
        <v>2307</v>
      </c>
      <c r="N75" s="500" t="s">
        <v>4253</v>
      </c>
    </row>
    <row r="76" spans="1:14">
      <c r="A76" s="500" t="s">
        <v>686</v>
      </c>
      <c r="B76" s="500" t="s">
        <v>2858</v>
      </c>
      <c r="C76" s="500" t="s">
        <v>27831</v>
      </c>
      <c r="D76" s="500" t="s">
        <v>27832</v>
      </c>
      <c r="E76" s="500" t="s">
        <v>11099</v>
      </c>
      <c r="F76" s="500" t="s">
        <v>28081</v>
      </c>
      <c r="G76" s="500" t="s">
        <v>786</v>
      </c>
      <c r="H76" s="500" t="s">
        <v>28091</v>
      </c>
      <c r="I76" s="500" t="s">
        <v>688</v>
      </c>
      <c r="J76" s="500" t="s">
        <v>689</v>
      </c>
      <c r="K76" s="500" t="s">
        <v>223</v>
      </c>
      <c r="L76" s="500" t="s">
        <v>28083</v>
      </c>
      <c r="M76" s="500" t="s">
        <v>2307</v>
      </c>
      <c r="N76" s="500" t="s">
        <v>4254</v>
      </c>
    </row>
    <row r="77" spans="1:14">
      <c r="A77" s="500" t="s">
        <v>686</v>
      </c>
      <c r="B77" s="500" t="s">
        <v>2858</v>
      </c>
      <c r="C77" s="500" t="s">
        <v>27831</v>
      </c>
      <c r="D77" s="500" t="s">
        <v>27832</v>
      </c>
      <c r="E77" s="500" t="s">
        <v>11099</v>
      </c>
      <c r="F77" s="500" t="s">
        <v>28081</v>
      </c>
      <c r="G77" s="500" t="s">
        <v>787</v>
      </c>
      <c r="H77" s="500" t="s">
        <v>3858</v>
      </c>
      <c r="I77" s="500" t="s">
        <v>688</v>
      </c>
      <c r="J77" s="500" t="s">
        <v>689</v>
      </c>
      <c r="K77" s="500" t="s">
        <v>223</v>
      </c>
      <c r="L77" s="500" t="s">
        <v>28083</v>
      </c>
      <c r="M77" s="500" t="s">
        <v>2307</v>
      </c>
      <c r="N77" s="500" t="s">
        <v>4255</v>
      </c>
    </row>
    <row r="78" spans="1:14">
      <c r="A78" s="500" t="s">
        <v>686</v>
      </c>
      <c r="B78" s="500" t="s">
        <v>2858</v>
      </c>
      <c r="C78" s="500" t="s">
        <v>27831</v>
      </c>
      <c r="D78" s="500" t="s">
        <v>27832</v>
      </c>
      <c r="E78" s="500" t="s">
        <v>11099</v>
      </c>
      <c r="F78" s="500" t="s">
        <v>28081</v>
      </c>
      <c r="G78" s="500" t="s">
        <v>788</v>
      </c>
      <c r="H78" s="500" t="s">
        <v>27969</v>
      </c>
      <c r="I78" s="500" t="s">
        <v>688</v>
      </c>
      <c r="J78" s="500" t="s">
        <v>689</v>
      </c>
      <c r="K78" s="500" t="s">
        <v>223</v>
      </c>
      <c r="L78" s="500" t="s">
        <v>28083</v>
      </c>
      <c r="M78" s="500" t="s">
        <v>2307</v>
      </c>
      <c r="N78" s="500" t="s">
        <v>4256</v>
      </c>
    </row>
    <row r="79" spans="1:14">
      <c r="A79" s="500" t="s">
        <v>686</v>
      </c>
      <c r="B79" s="500" t="s">
        <v>2858</v>
      </c>
      <c r="C79" s="500" t="s">
        <v>27831</v>
      </c>
      <c r="D79" s="500" t="s">
        <v>27832</v>
      </c>
      <c r="E79" s="500" t="s">
        <v>11099</v>
      </c>
      <c r="F79" s="500" t="s">
        <v>28081</v>
      </c>
      <c r="G79" s="500" t="s">
        <v>789</v>
      </c>
      <c r="H79" s="500" t="s">
        <v>11236</v>
      </c>
      <c r="I79" s="500" t="s">
        <v>688</v>
      </c>
      <c r="J79" s="500" t="s">
        <v>689</v>
      </c>
      <c r="K79" s="500" t="s">
        <v>223</v>
      </c>
      <c r="L79" s="500" t="s">
        <v>28083</v>
      </c>
      <c r="M79" s="500" t="s">
        <v>2307</v>
      </c>
      <c r="N79" s="500" t="s">
        <v>4257</v>
      </c>
    </row>
    <row r="80" spans="1:14">
      <c r="A80" s="500" t="s">
        <v>686</v>
      </c>
      <c r="B80" s="500" t="s">
        <v>2858</v>
      </c>
      <c r="C80" s="500" t="s">
        <v>27831</v>
      </c>
      <c r="D80" s="500" t="s">
        <v>27832</v>
      </c>
      <c r="E80" s="500" t="s">
        <v>11099</v>
      </c>
      <c r="F80" s="500" t="s">
        <v>28081</v>
      </c>
      <c r="G80" s="500" t="s">
        <v>790</v>
      </c>
      <c r="H80" s="500" t="s">
        <v>2955</v>
      </c>
      <c r="I80" s="500" t="s">
        <v>688</v>
      </c>
      <c r="J80" s="500" t="s">
        <v>689</v>
      </c>
      <c r="K80" s="500" t="s">
        <v>223</v>
      </c>
      <c r="L80" s="500" t="s">
        <v>28083</v>
      </c>
      <c r="M80" s="500" t="s">
        <v>2307</v>
      </c>
      <c r="N80" s="500" t="s">
        <v>4258</v>
      </c>
    </row>
    <row r="81" spans="1:14">
      <c r="A81" s="500" t="s">
        <v>686</v>
      </c>
      <c r="B81" s="500" t="s">
        <v>2858</v>
      </c>
      <c r="C81" s="500" t="s">
        <v>27831</v>
      </c>
      <c r="D81" s="500" t="s">
        <v>27832</v>
      </c>
      <c r="E81" s="500" t="s">
        <v>11099</v>
      </c>
      <c r="F81" s="500" t="s">
        <v>28081</v>
      </c>
      <c r="G81" s="500" t="s">
        <v>791</v>
      </c>
      <c r="H81" s="500" t="s">
        <v>6921</v>
      </c>
      <c r="I81" s="500" t="s">
        <v>688</v>
      </c>
      <c r="J81" s="500" t="s">
        <v>689</v>
      </c>
      <c r="K81" s="500" t="s">
        <v>223</v>
      </c>
      <c r="L81" s="500" t="s">
        <v>28083</v>
      </c>
      <c r="M81" s="500" t="s">
        <v>2307</v>
      </c>
      <c r="N81" s="500" t="s">
        <v>4259</v>
      </c>
    </row>
    <row r="82" spans="1:14">
      <c r="A82" s="500" t="s">
        <v>686</v>
      </c>
      <c r="B82" s="500" t="s">
        <v>2858</v>
      </c>
      <c r="C82" s="500" t="s">
        <v>27831</v>
      </c>
      <c r="D82" s="500" t="s">
        <v>27832</v>
      </c>
      <c r="E82" s="500" t="s">
        <v>11099</v>
      </c>
      <c r="F82" s="500" t="s">
        <v>28081</v>
      </c>
      <c r="G82" s="500" t="s">
        <v>792</v>
      </c>
      <c r="H82" s="500" t="s">
        <v>13227</v>
      </c>
      <c r="I82" s="500" t="s">
        <v>688</v>
      </c>
      <c r="J82" s="500" t="s">
        <v>689</v>
      </c>
      <c r="K82" s="500" t="s">
        <v>223</v>
      </c>
      <c r="L82" s="500" t="s">
        <v>28083</v>
      </c>
      <c r="M82" s="500" t="s">
        <v>2307</v>
      </c>
      <c r="N82" s="500" t="s">
        <v>4260</v>
      </c>
    </row>
    <row r="83" spans="1:14">
      <c r="A83" s="500" t="s">
        <v>686</v>
      </c>
      <c r="B83" s="500" t="s">
        <v>2858</v>
      </c>
      <c r="C83" s="500" t="s">
        <v>27831</v>
      </c>
      <c r="D83" s="500" t="s">
        <v>27832</v>
      </c>
      <c r="E83" s="500" t="s">
        <v>11099</v>
      </c>
      <c r="F83" s="500" t="s">
        <v>28081</v>
      </c>
      <c r="G83" s="500" t="s">
        <v>3995</v>
      </c>
      <c r="H83" s="500" t="s">
        <v>3858</v>
      </c>
      <c r="I83" s="500" t="s">
        <v>688</v>
      </c>
      <c r="J83" s="500" t="s">
        <v>689</v>
      </c>
      <c r="K83" s="500" t="s">
        <v>223</v>
      </c>
      <c r="L83" s="500" t="s">
        <v>28083</v>
      </c>
      <c r="M83" s="500" t="s">
        <v>2307</v>
      </c>
      <c r="N83" s="500" t="s">
        <v>4261</v>
      </c>
    </row>
    <row r="84" spans="1:14">
      <c r="A84" s="500" t="s">
        <v>686</v>
      </c>
      <c r="B84" s="500" t="s">
        <v>2858</v>
      </c>
      <c r="C84" s="500" t="s">
        <v>27831</v>
      </c>
      <c r="D84" s="500" t="s">
        <v>27832</v>
      </c>
      <c r="E84" s="500" t="s">
        <v>11099</v>
      </c>
      <c r="F84" s="500" t="s">
        <v>28081</v>
      </c>
      <c r="G84" s="500" t="s">
        <v>2445</v>
      </c>
      <c r="H84" s="500" t="s">
        <v>27980</v>
      </c>
      <c r="I84" s="500" t="s">
        <v>688</v>
      </c>
      <c r="J84" s="500" t="s">
        <v>689</v>
      </c>
      <c r="K84" s="500" t="s">
        <v>223</v>
      </c>
      <c r="L84" s="500" t="s">
        <v>28083</v>
      </c>
      <c r="M84" s="500" t="s">
        <v>2307</v>
      </c>
      <c r="N84" s="500" t="s">
        <v>4262</v>
      </c>
    </row>
    <row r="85" spans="1:14">
      <c r="A85" s="500" t="s">
        <v>686</v>
      </c>
      <c r="B85" s="500" t="s">
        <v>2858</v>
      </c>
      <c r="C85" s="500" t="s">
        <v>27831</v>
      </c>
      <c r="D85" s="500" t="s">
        <v>27832</v>
      </c>
      <c r="E85" s="500" t="s">
        <v>11099</v>
      </c>
      <c r="F85" s="500" t="s">
        <v>28081</v>
      </c>
      <c r="G85" s="500" t="s">
        <v>3020</v>
      </c>
      <c r="H85" s="500" t="s">
        <v>3855</v>
      </c>
      <c r="I85" s="500" t="s">
        <v>688</v>
      </c>
      <c r="J85" s="500" t="s">
        <v>689</v>
      </c>
      <c r="K85" s="500" t="s">
        <v>223</v>
      </c>
      <c r="L85" s="500" t="s">
        <v>28083</v>
      </c>
      <c r="M85" s="500" t="s">
        <v>2307</v>
      </c>
      <c r="N85" s="500" t="s">
        <v>4263</v>
      </c>
    </row>
    <row r="86" spans="1:14">
      <c r="A86" s="500" t="s">
        <v>686</v>
      </c>
      <c r="B86" s="500" t="s">
        <v>2858</v>
      </c>
      <c r="C86" s="500" t="s">
        <v>27831</v>
      </c>
      <c r="D86" s="500" t="s">
        <v>27832</v>
      </c>
      <c r="E86" s="500" t="s">
        <v>11099</v>
      </c>
      <c r="F86" s="500" t="s">
        <v>28081</v>
      </c>
      <c r="G86" s="500" t="s">
        <v>793</v>
      </c>
      <c r="H86" s="500" t="s">
        <v>6929</v>
      </c>
      <c r="I86" s="500" t="s">
        <v>688</v>
      </c>
      <c r="J86" s="500" t="s">
        <v>689</v>
      </c>
      <c r="K86" s="500" t="s">
        <v>223</v>
      </c>
      <c r="L86" s="500" t="s">
        <v>28083</v>
      </c>
      <c r="M86" s="500" t="s">
        <v>2307</v>
      </c>
      <c r="N86" s="500" t="s">
        <v>4264</v>
      </c>
    </row>
    <row r="87" spans="1:14">
      <c r="A87" s="500" t="s">
        <v>686</v>
      </c>
      <c r="B87" s="500" t="s">
        <v>2858</v>
      </c>
      <c r="C87" s="500" t="s">
        <v>27831</v>
      </c>
      <c r="D87" s="500" t="s">
        <v>27832</v>
      </c>
      <c r="E87" s="500" t="s">
        <v>11099</v>
      </c>
      <c r="F87" s="500" t="s">
        <v>28081</v>
      </c>
      <c r="G87" s="500" t="s">
        <v>794</v>
      </c>
      <c r="H87" s="500" t="s">
        <v>7074</v>
      </c>
      <c r="I87" s="500" t="s">
        <v>688</v>
      </c>
      <c r="J87" s="500" t="s">
        <v>689</v>
      </c>
      <c r="K87" s="500" t="s">
        <v>223</v>
      </c>
      <c r="L87" s="500" t="s">
        <v>28083</v>
      </c>
      <c r="M87" s="500" t="s">
        <v>2307</v>
      </c>
      <c r="N87" s="500" t="s">
        <v>4265</v>
      </c>
    </row>
    <row r="88" spans="1:14">
      <c r="A88" s="500" t="s">
        <v>686</v>
      </c>
      <c r="B88" s="500" t="s">
        <v>2858</v>
      </c>
      <c r="C88" s="500" t="s">
        <v>27831</v>
      </c>
      <c r="D88" s="500" t="s">
        <v>27832</v>
      </c>
      <c r="E88" s="500" t="s">
        <v>11099</v>
      </c>
      <c r="F88" s="500" t="s">
        <v>28081</v>
      </c>
      <c r="G88" s="500" t="s">
        <v>795</v>
      </c>
      <c r="H88" s="500" t="s">
        <v>7654</v>
      </c>
      <c r="I88" s="500" t="s">
        <v>688</v>
      </c>
      <c r="J88" s="500" t="s">
        <v>689</v>
      </c>
      <c r="K88" s="500" t="s">
        <v>223</v>
      </c>
      <c r="L88" s="500" t="s">
        <v>28083</v>
      </c>
      <c r="M88" s="500" t="s">
        <v>2307</v>
      </c>
      <c r="N88" s="500" t="s">
        <v>4266</v>
      </c>
    </row>
    <row r="89" spans="1:14">
      <c r="A89" s="500" t="s">
        <v>686</v>
      </c>
      <c r="B89" s="500" t="s">
        <v>2858</v>
      </c>
      <c r="C89" s="500" t="s">
        <v>27831</v>
      </c>
      <c r="D89" s="500" t="s">
        <v>27832</v>
      </c>
      <c r="E89" s="500" t="s">
        <v>11099</v>
      </c>
      <c r="F89" s="500" t="s">
        <v>28081</v>
      </c>
      <c r="G89" s="500" t="s">
        <v>2446</v>
      </c>
      <c r="H89" s="500" t="s">
        <v>27969</v>
      </c>
      <c r="I89" s="500" t="s">
        <v>688</v>
      </c>
      <c r="J89" s="500" t="s">
        <v>689</v>
      </c>
      <c r="K89" s="500" t="s">
        <v>223</v>
      </c>
      <c r="L89" s="500" t="s">
        <v>28083</v>
      </c>
      <c r="M89" s="500" t="s">
        <v>2307</v>
      </c>
      <c r="N89" s="500" t="s">
        <v>4267</v>
      </c>
    </row>
    <row r="90" spans="1:14">
      <c r="A90" s="500" t="s">
        <v>686</v>
      </c>
      <c r="B90" s="500" t="s">
        <v>2858</v>
      </c>
      <c r="C90" s="500" t="s">
        <v>27831</v>
      </c>
      <c r="D90" s="500" t="s">
        <v>27832</v>
      </c>
      <c r="E90" s="500" t="s">
        <v>11099</v>
      </c>
      <c r="F90" s="500" t="s">
        <v>28081</v>
      </c>
      <c r="G90" s="500" t="s">
        <v>7347</v>
      </c>
      <c r="H90" s="500" t="s">
        <v>11236</v>
      </c>
      <c r="I90" s="500" t="s">
        <v>688</v>
      </c>
      <c r="J90" s="500" t="s">
        <v>689</v>
      </c>
      <c r="K90" s="500" t="s">
        <v>223</v>
      </c>
      <c r="L90" s="500" t="s">
        <v>28083</v>
      </c>
      <c r="M90" s="500" t="s">
        <v>2307</v>
      </c>
      <c r="N90" s="500" t="s">
        <v>7348</v>
      </c>
    </row>
    <row r="91" spans="1:14">
      <c r="A91" s="500" t="s">
        <v>686</v>
      </c>
      <c r="B91" s="500" t="s">
        <v>2858</v>
      </c>
      <c r="C91" s="500" t="s">
        <v>27831</v>
      </c>
      <c r="D91" s="500" t="s">
        <v>27832</v>
      </c>
      <c r="E91" s="500" t="s">
        <v>11099</v>
      </c>
      <c r="F91" s="500" t="s">
        <v>28081</v>
      </c>
      <c r="G91" s="500" t="s">
        <v>796</v>
      </c>
      <c r="H91" s="500" t="s">
        <v>6951</v>
      </c>
      <c r="I91" s="500" t="s">
        <v>688</v>
      </c>
      <c r="J91" s="500" t="s">
        <v>689</v>
      </c>
      <c r="K91" s="500" t="s">
        <v>223</v>
      </c>
      <c r="L91" s="500" t="s">
        <v>28083</v>
      </c>
      <c r="M91" s="500" t="s">
        <v>2307</v>
      </c>
      <c r="N91" s="500" t="s">
        <v>4268</v>
      </c>
    </row>
    <row r="92" spans="1:14">
      <c r="A92" s="500" t="s">
        <v>686</v>
      </c>
      <c r="B92" s="500" t="s">
        <v>2858</v>
      </c>
      <c r="C92" s="500" t="s">
        <v>27831</v>
      </c>
      <c r="D92" s="500" t="s">
        <v>27832</v>
      </c>
      <c r="E92" s="500" t="s">
        <v>11099</v>
      </c>
      <c r="F92" s="500" t="s">
        <v>28081</v>
      </c>
      <c r="G92" s="500" t="s">
        <v>797</v>
      </c>
      <c r="H92" s="500" t="s">
        <v>27979</v>
      </c>
      <c r="I92" s="500" t="s">
        <v>688</v>
      </c>
      <c r="J92" s="500" t="s">
        <v>689</v>
      </c>
      <c r="K92" s="500" t="s">
        <v>223</v>
      </c>
      <c r="L92" s="500" t="s">
        <v>28083</v>
      </c>
      <c r="M92" s="500" t="s">
        <v>2307</v>
      </c>
      <c r="N92" s="500" t="s">
        <v>4269</v>
      </c>
    </row>
    <row r="93" spans="1:14">
      <c r="A93" s="500" t="s">
        <v>686</v>
      </c>
      <c r="B93" s="500" t="s">
        <v>2858</v>
      </c>
      <c r="C93" s="500" t="s">
        <v>27831</v>
      </c>
      <c r="D93" s="500" t="s">
        <v>27832</v>
      </c>
      <c r="E93" s="500" t="s">
        <v>11099</v>
      </c>
      <c r="F93" s="500" t="s">
        <v>28081</v>
      </c>
      <c r="G93" s="500" t="s">
        <v>798</v>
      </c>
      <c r="H93" s="500" t="s">
        <v>27971</v>
      </c>
      <c r="I93" s="500" t="s">
        <v>688</v>
      </c>
      <c r="J93" s="500" t="s">
        <v>689</v>
      </c>
      <c r="K93" s="500" t="s">
        <v>223</v>
      </c>
      <c r="L93" s="500" t="s">
        <v>28083</v>
      </c>
      <c r="M93" s="500" t="s">
        <v>2307</v>
      </c>
      <c r="N93" s="500" t="s">
        <v>4270</v>
      </c>
    </row>
    <row r="94" spans="1:14">
      <c r="A94" s="500" t="s">
        <v>686</v>
      </c>
      <c r="B94" s="500" t="s">
        <v>2858</v>
      </c>
      <c r="C94" s="500" t="s">
        <v>27831</v>
      </c>
      <c r="D94" s="500" t="s">
        <v>27832</v>
      </c>
      <c r="E94" s="500" t="s">
        <v>11099</v>
      </c>
      <c r="F94" s="500" t="s">
        <v>28081</v>
      </c>
      <c r="G94" s="500" t="s">
        <v>799</v>
      </c>
      <c r="H94" s="500" t="s">
        <v>11056</v>
      </c>
      <c r="I94" s="500" t="s">
        <v>688</v>
      </c>
      <c r="J94" s="500" t="s">
        <v>689</v>
      </c>
      <c r="K94" s="500" t="s">
        <v>223</v>
      </c>
      <c r="L94" s="500" t="s">
        <v>28083</v>
      </c>
      <c r="M94" s="500" t="s">
        <v>2307</v>
      </c>
      <c r="N94" s="500" t="s">
        <v>4271</v>
      </c>
    </row>
    <row r="95" spans="1:14">
      <c r="A95" s="500" t="s">
        <v>686</v>
      </c>
      <c r="B95" s="500" t="s">
        <v>2858</v>
      </c>
      <c r="C95" s="500" t="s">
        <v>27831</v>
      </c>
      <c r="D95" s="500" t="s">
        <v>27832</v>
      </c>
      <c r="E95" s="500" t="s">
        <v>11099</v>
      </c>
      <c r="F95" s="500" t="s">
        <v>28081</v>
      </c>
      <c r="G95" s="500" t="s">
        <v>800</v>
      </c>
      <c r="H95" s="500" t="s">
        <v>28023</v>
      </c>
      <c r="I95" s="500" t="s">
        <v>688</v>
      </c>
      <c r="J95" s="500" t="s">
        <v>689</v>
      </c>
      <c r="K95" s="500" t="s">
        <v>223</v>
      </c>
      <c r="L95" s="500" t="s">
        <v>28083</v>
      </c>
      <c r="M95" s="500" t="s">
        <v>2307</v>
      </c>
      <c r="N95" s="500" t="s">
        <v>4272</v>
      </c>
    </row>
    <row r="96" spans="1:14">
      <c r="A96" s="500" t="s">
        <v>686</v>
      </c>
      <c r="B96" s="500" t="s">
        <v>2858</v>
      </c>
      <c r="C96" s="500" t="s">
        <v>27831</v>
      </c>
      <c r="D96" s="500" t="s">
        <v>27832</v>
      </c>
      <c r="E96" s="500" t="s">
        <v>11099</v>
      </c>
      <c r="F96" s="500" t="s">
        <v>28081</v>
      </c>
      <c r="G96" s="500" t="s">
        <v>801</v>
      </c>
      <c r="H96" s="500" t="s">
        <v>27982</v>
      </c>
      <c r="I96" s="500" t="s">
        <v>688</v>
      </c>
      <c r="J96" s="500" t="s">
        <v>689</v>
      </c>
      <c r="K96" s="500" t="s">
        <v>223</v>
      </c>
      <c r="L96" s="500" t="s">
        <v>28083</v>
      </c>
      <c r="M96" s="500" t="s">
        <v>2307</v>
      </c>
      <c r="N96" s="500" t="s">
        <v>4273</v>
      </c>
    </row>
    <row r="97" spans="1:14">
      <c r="A97" s="500" t="s">
        <v>686</v>
      </c>
      <c r="B97" s="500" t="s">
        <v>2858</v>
      </c>
      <c r="C97" s="500" t="s">
        <v>27831</v>
      </c>
      <c r="D97" s="500" t="s">
        <v>27832</v>
      </c>
      <c r="E97" s="500" t="s">
        <v>11099</v>
      </c>
      <c r="F97" s="500" t="s">
        <v>28081</v>
      </c>
      <c r="G97" s="500" t="s">
        <v>802</v>
      </c>
      <c r="H97" s="500" t="s">
        <v>28082</v>
      </c>
      <c r="I97" s="500" t="s">
        <v>688</v>
      </c>
      <c r="J97" s="500" t="s">
        <v>689</v>
      </c>
      <c r="K97" s="500" t="s">
        <v>223</v>
      </c>
      <c r="L97" s="500" t="s">
        <v>28083</v>
      </c>
      <c r="M97" s="500" t="s">
        <v>2307</v>
      </c>
      <c r="N97" s="500" t="s">
        <v>4274</v>
      </c>
    </row>
    <row r="98" spans="1:14">
      <c r="A98" s="500" t="s">
        <v>686</v>
      </c>
      <c r="B98" s="500" t="s">
        <v>2858</v>
      </c>
      <c r="C98" s="500" t="s">
        <v>27831</v>
      </c>
      <c r="D98" s="500" t="s">
        <v>27832</v>
      </c>
      <c r="E98" s="500" t="s">
        <v>11099</v>
      </c>
      <c r="F98" s="500" t="s">
        <v>28081</v>
      </c>
      <c r="G98" s="500" t="s">
        <v>803</v>
      </c>
      <c r="H98" s="500" t="s">
        <v>28084</v>
      </c>
      <c r="I98" s="500" t="s">
        <v>688</v>
      </c>
      <c r="J98" s="500" t="s">
        <v>689</v>
      </c>
      <c r="K98" s="500" t="s">
        <v>223</v>
      </c>
      <c r="L98" s="500" t="s">
        <v>28083</v>
      </c>
      <c r="M98" s="500" t="s">
        <v>2307</v>
      </c>
      <c r="N98" s="500" t="s">
        <v>4275</v>
      </c>
    </row>
    <row r="99" spans="1:14">
      <c r="A99" s="500" t="s">
        <v>686</v>
      </c>
      <c r="B99" s="500" t="s">
        <v>2858</v>
      </c>
      <c r="C99" s="500" t="s">
        <v>27831</v>
      </c>
      <c r="D99" s="500" t="s">
        <v>27832</v>
      </c>
      <c r="E99" s="500" t="s">
        <v>11099</v>
      </c>
      <c r="F99" s="500" t="s">
        <v>28081</v>
      </c>
      <c r="G99" s="500" t="s">
        <v>804</v>
      </c>
      <c r="H99" s="500" t="s">
        <v>27880</v>
      </c>
      <c r="I99" s="500" t="s">
        <v>688</v>
      </c>
      <c r="J99" s="500" t="s">
        <v>689</v>
      </c>
      <c r="K99" s="500" t="s">
        <v>223</v>
      </c>
      <c r="L99" s="500" t="s">
        <v>28083</v>
      </c>
      <c r="M99" s="500" t="s">
        <v>2307</v>
      </c>
      <c r="N99" s="500" t="s">
        <v>4276</v>
      </c>
    </row>
    <row r="100" spans="1:14">
      <c r="A100" s="500" t="s">
        <v>686</v>
      </c>
      <c r="B100" s="500" t="s">
        <v>2858</v>
      </c>
      <c r="C100" s="500" t="s">
        <v>27831</v>
      </c>
      <c r="D100" s="500" t="s">
        <v>27832</v>
      </c>
      <c r="E100" s="500" t="s">
        <v>11099</v>
      </c>
      <c r="F100" s="500" t="s">
        <v>28081</v>
      </c>
      <c r="G100" s="500" t="s">
        <v>805</v>
      </c>
      <c r="H100" s="500" t="s">
        <v>28085</v>
      </c>
      <c r="I100" s="500" t="s">
        <v>688</v>
      </c>
      <c r="J100" s="500" t="s">
        <v>689</v>
      </c>
      <c r="K100" s="500" t="s">
        <v>223</v>
      </c>
      <c r="L100" s="500" t="s">
        <v>28083</v>
      </c>
      <c r="M100" s="500" t="s">
        <v>2307</v>
      </c>
      <c r="N100" s="500" t="s">
        <v>4277</v>
      </c>
    </row>
    <row r="101" spans="1:14">
      <c r="A101" s="500" t="s">
        <v>686</v>
      </c>
      <c r="B101" s="500" t="s">
        <v>2858</v>
      </c>
      <c r="C101" s="500" t="s">
        <v>27831</v>
      </c>
      <c r="D101" s="500" t="s">
        <v>27832</v>
      </c>
      <c r="E101" s="500" t="s">
        <v>11099</v>
      </c>
      <c r="F101" s="500" t="s">
        <v>28081</v>
      </c>
      <c r="G101" s="500" t="s">
        <v>806</v>
      </c>
      <c r="H101" s="500" t="s">
        <v>11895</v>
      </c>
      <c r="I101" s="500" t="s">
        <v>688</v>
      </c>
      <c r="J101" s="500" t="s">
        <v>689</v>
      </c>
      <c r="K101" s="500" t="s">
        <v>223</v>
      </c>
      <c r="L101" s="500" t="s">
        <v>28083</v>
      </c>
      <c r="M101" s="500" t="s">
        <v>2307</v>
      </c>
      <c r="N101" s="500" t="s">
        <v>4278</v>
      </c>
    </row>
    <row r="102" spans="1:14">
      <c r="A102" s="500" t="s">
        <v>686</v>
      </c>
      <c r="B102" s="500" t="s">
        <v>2858</v>
      </c>
      <c r="C102" s="500" t="s">
        <v>27831</v>
      </c>
      <c r="D102" s="500" t="s">
        <v>27832</v>
      </c>
      <c r="E102" s="500" t="s">
        <v>11099</v>
      </c>
      <c r="F102" s="500" t="s">
        <v>28081</v>
      </c>
      <c r="G102" s="500" t="s">
        <v>3996</v>
      </c>
      <c r="H102" s="500" t="s">
        <v>11813</v>
      </c>
      <c r="I102" s="500" t="s">
        <v>688</v>
      </c>
      <c r="J102" s="500" t="s">
        <v>689</v>
      </c>
      <c r="K102" s="500" t="s">
        <v>223</v>
      </c>
      <c r="L102" s="500" t="s">
        <v>28083</v>
      </c>
      <c r="M102" s="500" t="s">
        <v>2307</v>
      </c>
      <c r="N102" s="500" t="s">
        <v>4279</v>
      </c>
    </row>
    <row r="103" spans="1:14">
      <c r="A103" s="500" t="s">
        <v>686</v>
      </c>
      <c r="B103" s="500" t="s">
        <v>2858</v>
      </c>
      <c r="C103" s="500" t="s">
        <v>27831</v>
      </c>
      <c r="D103" s="500" t="s">
        <v>27832</v>
      </c>
      <c r="E103" s="500" t="s">
        <v>11099</v>
      </c>
      <c r="F103" s="500" t="s">
        <v>28081</v>
      </c>
      <c r="G103" s="500" t="s">
        <v>2447</v>
      </c>
      <c r="H103" s="500" t="s">
        <v>3927</v>
      </c>
      <c r="I103" s="500" t="s">
        <v>688</v>
      </c>
      <c r="J103" s="500" t="s">
        <v>689</v>
      </c>
      <c r="K103" s="500" t="s">
        <v>223</v>
      </c>
      <c r="L103" s="500" t="s">
        <v>28083</v>
      </c>
      <c r="M103" s="500" t="s">
        <v>2307</v>
      </c>
      <c r="N103" s="500" t="s">
        <v>4280</v>
      </c>
    </row>
    <row r="104" spans="1:14">
      <c r="A104" s="500" t="s">
        <v>686</v>
      </c>
      <c r="B104" s="500" t="s">
        <v>2858</v>
      </c>
      <c r="C104" s="500" t="s">
        <v>27831</v>
      </c>
      <c r="D104" s="500" t="s">
        <v>27832</v>
      </c>
      <c r="E104" s="500" t="s">
        <v>11099</v>
      </c>
      <c r="F104" s="500" t="s">
        <v>28081</v>
      </c>
      <c r="G104" s="500" t="s">
        <v>3021</v>
      </c>
      <c r="H104" s="500" t="s">
        <v>13249</v>
      </c>
      <c r="I104" s="500" t="s">
        <v>688</v>
      </c>
      <c r="J104" s="500" t="s">
        <v>689</v>
      </c>
      <c r="K104" s="500" t="s">
        <v>223</v>
      </c>
      <c r="L104" s="500" t="s">
        <v>28083</v>
      </c>
      <c r="M104" s="500" t="s">
        <v>2307</v>
      </c>
      <c r="N104" s="500" t="s">
        <v>4281</v>
      </c>
    </row>
    <row r="105" spans="1:14">
      <c r="A105" s="500" t="s">
        <v>686</v>
      </c>
      <c r="B105" s="500" t="s">
        <v>2858</v>
      </c>
      <c r="C105" s="500" t="s">
        <v>27831</v>
      </c>
      <c r="D105" s="500" t="s">
        <v>27832</v>
      </c>
      <c r="E105" s="500" t="s">
        <v>11099</v>
      </c>
      <c r="F105" s="500" t="s">
        <v>28081</v>
      </c>
      <c r="G105" s="500" t="s">
        <v>807</v>
      </c>
      <c r="H105" s="500" t="s">
        <v>13988</v>
      </c>
      <c r="I105" s="500" t="s">
        <v>688</v>
      </c>
      <c r="J105" s="500" t="s">
        <v>689</v>
      </c>
      <c r="K105" s="500" t="s">
        <v>223</v>
      </c>
      <c r="L105" s="500" t="s">
        <v>28083</v>
      </c>
      <c r="M105" s="500" t="s">
        <v>2307</v>
      </c>
      <c r="N105" s="500" t="s">
        <v>4282</v>
      </c>
    </row>
    <row r="106" spans="1:14">
      <c r="A106" s="500" t="s">
        <v>686</v>
      </c>
      <c r="B106" s="500" t="s">
        <v>2858</v>
      </c>
      <c r="C106" s="500" t="s">
        <v>27831</v>
      </c>
      <c r="D106" s="500" t="s">
        <v>27832</v>
      </c>
      <c r="E106" s="500" t="s">
        <v>11099</v>
      </c>
      <c r="F106" s="500" t="s">
        <v>28081</v>
      </c>
      <c r="G106" s="500" t="s">
        <v>808</v>
      </c>
      <c r="H106" s="500" t="s">
        <v>27977</v>
      </c>
      <c r="I106" s="500" t="s">
        <v>688</v>
      </c>
      <c r="J106" s="500" t="s">
        <v>689</v>
      </c>
      <c r="K106" s="500" t="s">
        <v>223</v>
      </c>
      <c r="L106" s="500" t="s">
        <v>28083</v>
      </c>
      <c r="M106" s="500" t="s">
        <v>2307</v>
      </c>
      <c r="N106" s="500" t="s">
        <v>4283</v>
      </c>
    </row>
    <row r="107" spans="1:14">
      <c r="A107" s="500" t="s">
        <v>686</v>
      </c>
      <c r="B107" s="500" t="s">
        <v>2858</v>
      </c>
      <c r="C107" s="500" t="s">
        <v>27831</v>
      </c>
      <c r="D107" s="500" t="s">
        <v>27832</v>
      </c>
      <c r="E107" s="500" t="s">
        <v>11099</v>
      </c>
      <c r="F107" s="500" t="s">
        <v>28081</v>
      </c>
      <c r="G107" s="500" t="s">
        <v>809</v>
      </c>
      <c r="H107" s="500" t="s">
        <v>11241</v>
      </c>
      <c r="I107" s="500" t="s">
        <v>688</v>
      </c>
      <c r="J107" s="500" t="s">
        <v>689</v>
      </c>
      <c r="K107" s="500" t="s">
        <v>223</v>
      </c>
      <c r="L107" s="500" t="s">
        <v>28083</v>
      </c>
      <c r="M107" s="500" t="s">
        <v>2307</v>
      </c>
      <c r="N107" s="500" t="s">
        <v>4284</v>
      </c>
    </row>
    <row r="108" spans="1:14">
      <c r="A108" s="500" t="s">
        <v>686</v>
      </c>
      <c r="B108" s="500" t="s">
        <v>2858</v>
      </c>
      <c r="C108" s="500" t="s">
        <v>27831</v>
      </c>
      <c r="D108" s="500" t="s">
        <v>27832</v>
      </c>
      <c r="E108" s="500" t="s">
        <v>11099</v>
      </c>
      <c r="F108" s="500" t="s">
        <v>28081</v>
      </c>
      <c r="G108" s="500" t="s">
        <v>2448</v>
      </c>
      <c r="H108" s="500" t="s">
        <v>10990</v>
      </c>
      <c r="I108" s="500" t="s">
        <v>688</v>
      </c>
      <c r="J108" s="500" t="s">
        <v>689</v>
      </c>
      <c r="K108" s="500" t="s">
        <v>223</v>
      </c>
      <c r="L108" s="500" t="s">
        <v>28083</v>
      </c>
      <c r="M108" s="500" t="s">
        <v>2307</v>
      </c>
      <c r="N108" s="500" t="s">
        <v>4285</v>
      </c>
    </row>
    <row r="109" spans="1:14">
      <c r="A109" s="500" t="s">
        <v>686</v>
      </c>
      <c r="B109" s="500" t="s">
        <v>2858</v>
      </c>
      <c r="C109" s="500" t="s">
        <v>27831</v>
      </c>
      <c r="D109" s="500" t="s">
        <v>27832</v>
      </c>
      <c r="E109" s="500" t="s">
        <v>11099</v>
      </c>
      <c r="F109" s="500" t="s">
        <v>28081</v>
      </c>
      <c r="G109" s="500" t="s">
        <v>7349</v>
      </c>
      <c r="H109" s="500" t="s">
        <v>28084</v>
      </c>
      <c r="I109" s="500" t="s">
        <v>688</v>
      </c>
      <c r="J109" s="500" t="s">
        <v>689</v>
      </c>
      <c r="K109" s="500" t="s">
        <v>223</v>
      </c>
      <c r="L109" s="500" t="s">
        <v>28083</v>
      </c>
      <c r="M109" s="500" t="s">
        <v>2307</v>
      </c>
      <c r="N109" s="500" t="s">
        <v>7350</v>
      </c>
    </row>
    <row r="110" spans="1:14">
      <c r="A110" s="500" t="s">
        <v>686</v>
      </c>
      <c r="B110" s="500" t="s">
        <v>2858</v>
      </c>
      <c r="C110" s="500" t="s">
        <v>27831</v>
      </c>
      <c r="D110" s="500" t="s">
        <v>27832</v>
      </c>
      <c r="E110" s="500" t="s">
        <v>11099</v>
      </c>
      <c r="F110" s="500" t="s">
        <v>28081</v>
      </c>
      <c r="G110" s="500" t="s">
        <v>810</v>
      </c>
      <c r="H110" s="500" t="s">
        <v>28086</v>
      </c>
      <c r="I110" s="500" t="s">
        <v>688</v>
      </c>
      <c r="J110" s="500" t="s">
        <v>689</v>
      </c>
      <c r="K110" s="500" t="s">
        <v>223</v>
      </c>
      <c r="L110" s="500" t="s">
        <v>28083</v>
      </c>
      <c r="M110" s="500" t="s">
        <v>2307</v>
      </c>
      <c r="N110" s="500" t="s">
        <v>4286</v>
      </c>
    </row>
    <row r="111" spans="1:14">
      <c r="A111" s="500" t="s">
        <v>686</v>
      </c>
      <c r="B111" s="500" t="s">
        <v>2858</v>
      </c>
      <c r="C111" s="500" t="s">
        <v>27831</v>
      </c>
      <c r="D111" s="500" t="s">
        <v>27832</v>
      </c>
      <c r="E111" s="500" t="s">
        <v>11099</v>
      </c>
      <c r="F111" s="500" t="s">
        <v>28081</v>
      </c>
      <c r="G111" s="500" t="s">
        <v>811</v>
      </c>
      <c r="H111" s="500" t="s">
        <v>3848</v>
      </c>
      <c r="I111" s="500" t="s">
        <v>688</v>
      </c>
      <c r="J111" s="500" t="s">
        <v>689</v>
      </c>
      <c r="K111" s="500" t="s">
        <v>223</v>
      </c>
      <c r="L111" s="500" t="s">
        <v>28083</v>
      </c>
      <c r="M111" s="500" t="s">
        <v>2307</v>
      </c>
      <c r="N111" s="500" t="s">
        <v>4287</v>
      </c>
    </row>
    <row r="112" spans="1:14">
      <c r="A112" s="500" t="s">
        <v>686</v>
      </c>
      <c r="B112" s="500" t="s">
        <v>2858</v>
      </c>
      <c r="C112" s="500" t="s">
        <v>27831</v>
      </c>
      <c r="D112" s="500" t="s">
        <v>27832</v>
      </c>
      <c r="E112" s="500" t="s">
        <v>11099</v>
      </c>
      <c r="F112" s="500" t="s">
        <v>28081</v>
      </c>
      <c r="G112" s="500" t="s">
        <v>812</v>
      </c>
      <c r="H112" s="500" t="s">
        <v>11229</v>
      </c>
      <c r="I112" s="500" t="s">
        <v>688</v>
      </c>
      <c r="J112" s="500" t="s">
        <v>689</v>
      </c>
      <c r="K112" s="500" t="s">
        <v>223</v>
      </c>
      <c r="L112" s="500" t="s">
        <v>28083</v>
      </c>
      <c r="M112" s="500" t="s">
        <v>2307</v>
      </c>
      <c r="N112" s="500" t="s">
        <v>4288</v>
      </c>
    </row>
    <row r="113" spans="1:14">
      <c r="A113" s="500" t="s">
        <v>686</v>
      </c>
      <c r="B113" s="500" t="s">
        <v>2858</v>
      </c>
      <c r="C113" s="500" t="s">
        <v>27831</v>
      </c>
      <c r="D113" s="500" t="s">
        <v>27832</v>
      </c>
      <c r="E113" s="500" t="s">
        <v>11099</v>
      </c>
      <c r="F113" s="500" t="s">
        <v>28081</v>
      </c>
      <c r="G113" s="500" t="s">
        <v>813</v>
      </c>
      <c r="H113" s="500" t="s">
        <v>11224</v>
      </c>
      <c r="I113" s="500" t="s">
        <v>688</v>
      </c>
      <c r="J113" s="500" t="s">
        <v>689</v>
      </c>
      <c r="K113" s="500" t="s">
        <v>223</v>
      </c>
      <c r="L113" s="500" t="s">
        <v>28083</v>
      </c>
      <c r="M113" s="500" t="s">
        <v>2307</v>
      </c>
      <c r="N113" s="500" t="s">
        <v>4289</v>
      </c>
    </row>
    <row r="114" spans="1:14">
      <c r="A114" s="500" t="s">
        <v>686</v>
      </c>
      <c r="B114" s="500" t="s">
        <v>2858</v>
      </c>
      <c r="C114" s="500" t="s">
        <v>27831</v>
      </c>
      <c r="D114" s="500" t="s">
        <v>27832</v>
      </c>
      <c r="E114" s="500" t="s">
        <v>11099</v>
      </c>
      <c r="F114" s="500" t="s">
        <v>28081</v>
      </c>
      <c r="G114" s="500" t="s">
        <v>814</v>
      </c>
      <c r="H114" s="500" t="s">
        <v>20096</v>
      </c>
      <c r="I114" s="500" t="s">
        <v>688</v>
      </c>
      <c r="J114" s="500" t="s">
        <v>689</v>
      </c>
      <c r="K114" s="500" t="s">
        <v>223</v>
      </c>
      <c r="L114" s="500" t="s">
        <v>28083</v>
      </c>
      <c r="M114" s="500" t="s">
        <v>2307</v>
      </c>
      <c r="N114" s="500" t="s">
        <v>4290</v>
      </c>
    </row>
    <row r="115" spans="1:14">
      <c r="A115" s="500" t="s">
        <v>686</v>
      </c>
      <c r="B115" s="500" t="s">
        <v>2858</v>
      </c>
      <c r="C115" s="500" t="s">
        <v>27831</v>
      </c>
      <c r="D115" s="500" t="s">
        <v>27832</v>
      </c>
      <c r="E115" s="500" t="s">
        <v>11099</v>
      </c>
      <c r="F115" s="500" t="s">
        <v>28081</v>
      </c>
      <c r="G115" s="500" t="s">
        <v>815</v>
      </c>
      <c r="H115" s="500" t="s">
        <v>11144</v>
      </c>
      <c r="I115" s="500" t="s">
        <v>688</v>
      </c>
      <c r="J115" s="500" t="s">
        <v>689</v>
      </c>
      <c r="K115" s="500" t="s">
        <v>223</v>
      </c>
      <c r="L115" s="500" t="s">
        <v>28083</v>
      </c>
      <c r="M115" s="500" t="s">
        <v>2307</v>
      </c>
      <c r="N115" s="500" t="s">
        <v>4291</v>
      </c>
    </row>
    <row r="116" spans="1:14">
      <c r="A116" s="500" t="s">
        <v>686</v>
      </c>
      <c r="B116" s="500" t="s">
        <v>2858</v>
      </c>
      <c r="C116" s="500" t="s">
        <v>27831</v>
      </c>
      <c r="D116" s="500" t="s">
        <v>27832</v>
      </c>
      <c r="E116" s="500" t="s">
        <v>11099</v>
      </c>
      <c r="F116" s="500" t="s">
        <v>28081</v>
      </c>
      <c r="G116" s="500" t="s">
        <v>816</v>
      </c>
      <c r="H116" s="500" t="s">
        <v>28082</v>
      </c>
      <c r="I116" s="500" t="s">
        <v>688</v>
      </c>
      <c r="J116" s="500" t="s">
        <v>689</v>
      </c>
      <c r="K116" s="500" t="s">
        <v>223</v>
      </c>
      <c r="L116" s="500" t="s">
        <v>28083</v>
      </c>
      <c r="M116" s="500" t="s">
        <v>2307</v>
      </c>
      <c r="N116" s="500" t="s">
        <v>4292</v>
      </c>
    </row>
    <row r="117" spans="1:14">
      <c r="A117" s="500" t="s">
        <v>686</v>
      </c>
      <c r="B117" s="500" t="s">
        <v>2858</v>
      </c>
      <c r="C117" s="500" t="s">
        <v>27831</v>
      </c>
      <c r="D117" s="500" t="s">
        <v>27832</v>
      </c>
      <c r="E117" s="500" t="s">
        <v>11099</v>
      </c>
      <c r="F117" s="500" t="s">
        <v>28081</v>
      </c>
      <c r="G117" s="500" t="s">
        <v>817</v>
      </c>
      <c r="H117" s="500" t="s">
        <v>28084</v>
      </c>
      <c r="I117" s="500" t="s">
        <v>688</v>
      </c>
      <c r="J117" s="500" t="s">
        <v>689</v>
      </c>
      <c r="K117" s="500" t="s">
        <v>223</v>
      </c>
      <c r="L117" s="500" t="s">
        <v>28083</v>
      </c>
      <c r="M117" s="500" t="s">
        <v>2307</v>
      </c>
      <c r="N117" s="500" t="s">
        <v>4293</v>
      </c>
    </row>
    <row r="118" spans="1:14">
      <c r="A118" s="500" t="s">
        <v>686</v>
      </c>
      <c r="B118" s="500" t="s">
        <v>2858</v>
      </c>
      <c r="C118" s="500" t="s">
        <v>27831</v>
      </c>
      <c r="D118" s="500" t="s">
        <v>27832</v>
      </c>
      <c r="E118" s="500" t="s">
        <v>11099</v>
      </c>
      <c r="F118" s="500" t="s">
        <v>28081</v>
      </c>
      <c r="G118" s="500" t="s">
        <v>818</v>
      </c>
      <c r="H118" s="500" t="s">
        <v>28085</v>
      </c>
      <c r="I118" s="500" t="s">
        <v>688</v>
      </c>
      <c r="J118" s="500" t="s">
        <v>689</v>
      </c>
      <c r="K118" s="500" t="s">
        <v>223</v>
      </c>
      <c r="L118" s="500" t="s">
        <v>28083</v>
      </c>
      <c r="M118" s="500" t="s">
        <v>2307</v>
      </c>
      <c r="N118" s="500" t="s">
        <v>4294</v>
      </c>
    </row>
    <row r="119" spans="1:14">
      <c r="A119" s="500" t="s">
        <v>686</v>
      </c>
      <c r="B119" s="500" t="s">
        <v>2858</v>
      </c>
      <c r="C119" s="500" t="s">
        <v>27831</v>
      </c>
      <c r="D119" s="500" t="s">
        <v>27832</v>
      </c>
      <c r="E119" s="500" t="s">
        <v>11099</v>
      </c>
      <c r="F119" s="500" t="s">
        <v>28081</v>
      </c>
      <c r="G119" s="500" t="s">
        <v>819</v>
      </c>
      <c r="H119" s="500" t="s">
        <v>11895</v>
      </c>
      <c r="I119" s="500" t="s">
        <v>688</v>
      </c>
      <c r="J119" s="500" t="s">
        <v>689</v>
      </c>
      <c r="K119" s="500" t="s">
        <v>223</v>
      </c>
      <c r="L119" s="500" t="s">
        <v>28083</v>
      </c>
      <c r="M119" s="500" t="s">
        <v>2307</v>
      </c>
      <c r="N119" s="500" t="s">
        <v>4295</v>
      </c>
    </row>
    <row r="120" spans="1:14">
      <c r="A120" s="500" t="s">
        <v>686</v>
      </c>
      <c r="B120" s="500" t="s">
        <v>2858</v>
      </c>
      <c r="C120" s="500" t="s">
        <v>27831</v>
      </c>
      <c r="D120" s="500" t="s">
        <v>27832</v>
      </c>
      <c r="E120" s="500" t="s">
        <v>11099</v>
      </c>
      <c r="F120" s="500" t="s">
        <v>28081</v>
      </c>
      <c r="G120" s="500" t="s">
        <v>6913</v>
      </c>
      <c r="H120" s="500" t="s">
        <v>11813</v>
      </c>
      <c r="I120" s="500" t="s">
        <v>688</v>
      </c>
      <c r="J120" s="500" t="s">
        <v>689</v>
      </c>
      <c r="K120" s="500" t="s">
        <v>223</v>
      </c>
      <c r="L120" s="500" t="s">
        <v>28083</v>
      </c>
      <c r="M120" s="500" t="s">
        <v>2307</v>
      </c>
      <c r="N120" s="500" t="s">
        <v>6914</v>
      </c>
    </row>
    <row r="121" spans="1:14">
      <c r="A121" s="500" t="s">
        <v>686</v>
      </c>
      <c r="B121" s="500" t="s">
        <v>2858</v>
      </c>
      <c r="C121" s="500" t="s">
        <v>27831</v>
      </c>
      <c r="D121" s="500" t="s">
        <v>27832</v>
      </c>
      <c r="E121" s="500" t="s">
        <v>11099</v>
      </c>
      <c r="F121" s="500" t="s">
        <v>28081</v>
      </c>
      <c r="G121" s="500" t="s">
        <v>820</v>
      </c>
      <c r="H121" s="500" t="s">
        <v>13988</v>
      </c>
      <c r="I121" s="500" t="s">
        <v>688</v>
      </c>
      <c r="J121" s="500" t="s">
        <v>689</v>
      </c>
      <c r="K121" s="500" t="s">
        <v>223</v>
      </c>
      <c r="L121" s="500" t="s">
        <v>28083</v>
      </c>
      <c r="M121" s="500" t="s">
        <v>2307</v>
      </c>
      <c r="N121" s="500" t="s">
        <v>4296</v>
      </c>
    </row>
    <row r="122" spans="1:14">
      <c r="A122" s="500" t="s">
        <v>686</v>
      </c>
      <c r="B122" s="500" t="s">
        <v>2858</v>
      </c>
      <c r="C122" s="500" t="s">
        <v>27831</v>
      </c>
      <c r="D122" s="500" t="s">
        <v>27832</v>
      </c>
      <c r="E122" s="500" t="s">
        <v>11099</v>
      </c>
      <c r="F122" s="500" t="s">
        <v>28081</v>
      </c>
      <c r="G122" s="500" t="s">
        <v>821</v>
      </c>
      <c r="H122" s="500" t="s">
        <v>27977</v>
      </c>
      <c r="I122" s="500" t="s">
        <v>688</v>
      </c>
      <c r="J122" s="500" t="s">
        <v>689</v>
      </c>
      <c r="K122" s="500" t="s">
        <v>223</v>
      </c>
      <c r="L122" s="500" t="s">
        <v>28083</v>
      </c>
      <c r="M122" s="500" t="s">
        <v>2307</v>
      </c>
      <c r="N122" s="500" t="s">
        <v>4297</v>
      </c>
    </row>
    <row r="123" spans="1:14">
      <c r="A123" s="500" t="s">
        <v>686</v>
      </c>
      <c r="B123" s="500" t="s">
        <v>2858</v>
      </c>
      <c r="C123" s="500" t="s">
        <v>27831</v>
      </c>
      <c r="D123" s="500" t="s">
        <v>27832</v>
      </c>
      <c r="E123" s="500" t="s">
        <v>11099</v>
      </c>
      <c r="F123" s="500" t="s">
        <v>28081</v>
      </c>
      <c r="G123" s="500" t="s">
        <v>822</v>
      </c>
      <c r="H123" s="500" t="s">
        <v>11241</v>
      </c>
      <c r="I123" s="500" t="s">
        <v>688</v>
      </c>
      <c r="J123" s="500" t="s">
        <v>689</v>
      </c>
      <c r="K123" s="500" t="s">
        <v>223</v>
      </c>
      <c r="L123" s="500" t="s">
        <v>28083</v>
      </c>
      <c r="M123" s="500" t="s">
        <v>2307</v>
      </c>
      <c r="N123" s="500" t="s">
        <v>4298</v>
      </c>
    </row>
    <row r="124" spans="1:14">
      <c r="A124" s="500" t="s">
        <v>686</v>
      </c>
      <c r="B124" s="500" t="s">
        <v>2858</v>
      </c>
      <c r="C124" s="500" t="s">
        <v>27831</v>
      </c>
      <c r="D124" s="500" t="s">
        <v>27832</v>
      </c>
      <c r="E124" s="500" t="s">
        <v>11099</v>
      </c>
      <c r="F124" s="500" t="s">
        <v>28081</v>
      </c>
      <c r="G124" s="500" t="s">
        <v>2449</v>
      </c>
      <c r="H124" s="500" t="s">
        <v>10990</v>
      </c>
      <c r="I124" s="500" t="s">
        <v>688</v>
      </c>
      <c r="J124" s="500" t="s">
        <v>689</v>
      </c>
      <c r="K124" s="500" t="s">
        <v>223</v>
      </c>
      <c r="L124" s="500" t="s">
        <v>28083</v>
      </c>
      <c r="M124" s="500" t="s">
        <v>2307</v>
      </c>
      <c r="N124" s="500" t="s">
        <v>4299</v>
      </c>
    </row>
    <row r="125" spans="1:14">
      <c r="A125" s="500" t="s">
        <v>686</v>
      </c>
      <c r="B125" s="500" t="s">
        <v>2858</v>
      </c>
      <c r="C125" s="500" t="s">
        <v>27831</v>
      </c>
      <c r="D125" s="500" t="s">
        <v>27832</v>
      </c>
      <c r="E125" s="500" t="s">
        <v>11099</v>
      </c>
      <c r="F125" s="500" t="s">
        <v>28081</v>
      </c>
      <c r="G125" s="500" t="s">
        <v>7351</v>
      </c>
      <c r="H125" s="500" t="s">
        <v>28084</v>
      </c>
      <c r="I125" s="500" t="s">
        <v>688</v>
      </c>
      <c r="J125" s="500" t="s">
        <v>689</v>
      </c>
      <c r="K125" s="500" t="s">
        <v>223</v>
      </c>
      <c r="L125" s="500" t="s">
        <v>28083</v>
      </c>
      <c r="M125" s="500" t="s">
        <v>2307</v>
      </c>
      <c r="N125" s="500" t="s">
        <v>7352</v>
      </c>
    </row>
    <row r="126" spans="1:14">
      <c r="A126" s="500" t="s">
        <v>686</v>
      </c>
      <c r="B126" s="500" t="s">
        <v>2858</v>
      </c>
      <c r="C126" s="500" t="s">
        <v>27831</v>
      </c>
      <c r="D126" s="500" t="s">
        <v>27832</v>
      </c>
      <c r="E126" s="500" t="s">
        <v>11099</v>
      </c>
      <c r="F126" s="500" t="s">
        <v>28081</v>
      </c>
      <c r="G126" s="500" t="s">
        <v>823</v>
      </c>
      <c r="H126" s="500" t="s">
        <v>28087</v>
      </c>
      <c r="I126" s="500" t="s">
        <v>688</v>
      </c>
      <c r="J126" s="500" t="s">
        <v>689</v>
      </c>
      <c r="K126" s="500" t="s">
        <v>223</v>
      </c>
      <c r="L126" s="500" t="s">
        <v>28083</v>
      </c>
      <c r="M126" s="500" t="s">
        <v>2307</v>
      </c>
      <c r="N126" s="500" t="s">
        <v>4300</v>
      </c>
    </row>
    <row r="127" spans="1:14">
      <c r="A127" s="500" t="s">
        <v>686</v>
      </c>
      <c r="B127" s="500" t="s">
        <v>2858</v>
      </c>
      <c r="C127" s="500" t="s">
        <v>27831</v>
      </c>
      <c r="D127" s="500" t="s">
        <v>27832</v>
      </c>
      <c r="E127" s="500" t="s">
        <v>11099</v>
      </c>
      <c r="F127" s="500" t="s">
        <v>28081</v>
      </c>
      <c r="G127" s="500" t="s">
        <v>824</v>
      </c>
      <c r="H127" s="500" t="s">
        <v>11067</v>
      </c>
      <c r="I127" s="500" t="s">
        <v>688</v>
      </c>
      <c r="J127" s="500" t="s">
        <v>689</v>
      </c>
      <c r="K127" s="500" t="s">
        <v>223</v>
      </c>
      <c r="L127" s="500" t="s">
        <v>28083</v>
      </c>
      <c r="M127" s="500" t="s">
        <v>2307</v>
      </c>
      <c r="N127" s="500" t="s">
        <v>4301</v>
      </c>
    </row>
    <row r="128" spans="1:14">
      <c r="A128" s="500" t="s">
        <v>686</v>
      </c>
      <c r="B128" s="500" t="s">
        <v>2858</v>
      </c>
      <c r="C128" s="500" t="s">
        <v>27831</v>
      </c>
      <c r="D128" s="500" t="s">
        <v>27832</v>
      </c>
      <c r="E128" s="500" t="s">
        <v>11099</v>
      </c>
      <c r="F128" s="500" t="s">
        <v>28081</v>
      </c>
      <c r="G128" s="500" t="s">
        <v>825</v>
      </c>
      <c r="H128" s="500" t="s">
        <v>28088</v>
      </c>
      <c r="I128" s="500" t="s">
        <v>688</v>
      </c>
      <c r="J128" s="500" t="s">
        <v>689</v>
      </c>
      <c r="K128" s="500" t="s">
        <v>223</v>
      </c>
      <c r="L128" s="500" t="s">
        <v>28083</v>
      </c>
      <c r="M128" s="500" t="s">
        <v>2307</v>
      </c>
      <c r="N128" s="500" t="s">
        <v>4302</v>
      </c>
    </row>
    <row r="129" spans="1:14">
      <c r="A129" s="500" t="s">
        <v>686</v>
      </c>
      <c r="B129" s="500" t="s">
        <v>2858</v>
      </c>
      <c r="C129" s="500" t="s">
        <v>27831</v>
      </c>
      <c r="D129" s="500" t="s">
        <v>27832</v>
      </c>
      <c r="E129" s="500" t="s">
        <v>11099</v>
      </c>
      <c r="F129" s="500" t="s">
        <v>28081</v>
      </c>
      <c r="G129" s="500" t="s">
        <v>826</v>
      </c>
      <c r="H129" s="500" t="s">
        <v>28089</v>
      </c>
      <c r="I129" s="500" t="s">
        <v>688</v>
      </c>
      <c r="J129" s="500" t="s">
        <v>689</v>
      </c>
      <c r="K129" s="500" t="s">
        <v>223</v>
      </c>
      <c r="L129" s="500" t="s">
        <v>28083</v>
      </c>
      <c r="M129" s="500" t="s">
        <v>2307</v>
      </c>
      <c r="N129" s="500" t="s">
        <v>4303</v>
      </c>
    </row>
    <row r="130" spans="1:14">
      <c r="A130" s="500" t="s">
        <v>686</v>
      </c>
      <c r="B130" s="500" t="s">
        <v>2858</v>
      </c>
      <c r="C130" s="500" t="s">
        <v>27831</v>
      </c>
      <c r="D130" s="500" t="s">
        <v>27832</v>
      </c>
      <c r="E130" s="500" t="s">
        <v>11099</v>
      </c>
      <c r="F130" s="500" t="s">
        <v>28081</v>
      </c>
      <c r="G130" s="500" t="s">
        <v>3997</v>
      </c>
      <c r="H130" s="500" t="s">
        <v>27882</v>
      </c>
      <c r="I130" s="500" t="s">
        <v>688</v>
      </c>
      <c r="J130" s="500" t="s">
        <v>689</v>
      </c>
      <c r="K130" s="500" t="s">
        <v>223</v>
      </c>
      <c r="L130" s="500" t="s">
        <v>28083</v>
      </c>
      <c r="M130" s="500" t="s">
        <v>2307</v>
      </c>
      <c r="N130" s="500" t="s">
        <v>4304</v>
      </c>
    </row>
    <row r="131" spans="1:14">
      <c r="A131" s="500" t="s">
        <v>686</v>
      </c>
      <c r="B131" s="500" t="s">
        <v>2858</v>
      </c>
      <c r="C131" s="500" t="s">
        <v>27831</v>
      </c>
      <c r="D131" s="500" t="s">
        <v>27832</v>
      </c>
      <c r="E131" s="500" t="s">
        <v>11099</v>
      </c>
      <c r="F131" s="500" t="s">
        <v>28081</v>
      </c>
      <c r="G131" s="500" t="s">
        <v>827</v>
      </c>
      <c r="H131" s="500" t="s">
        <v>28090</v>
      </c>
      <c r="I131" s="500" t="s">
        <v>688</v>
      </c>
      <c r="J131" s="500" t="s">
        <v>689</v>
      </c>
      <c r="K131" s="500" t="s">
        <v>223</v>
      </c>
      <c r="L131" s="500" t="s">
        <v>28083</v>
      </c>
      <c r="M131" s="500" t="s">
        <v>2307</v>
      </c>
      <c r="N131" s="500" t="s">
        <v>4305</v>
      </c>
    </row>
    <row r="132" spans="1:14">
      <c r="A132" s="500" t="s">
        <v>686</v>
      </c>
      <c r="B132" s="500" t="s">
        <v>2858</v>
      </c>
      <c r="C132" s="500" t="s">
        <v>27831</v>
      </c>
      <c r="D132" s="500" t="s">
        <v>27832</v>
      </c>
      <c r="E132" s="500" t="s">
        <v>11099</v>
      </c>
      <c r="F132" s="500" t="s">
        <v>28081</v>
      </c>
      <c r="G132" s="500" t="s">
        <v>828</v>
      </c>
      <c r="H132" s="500" t="s">
        <v>11127</v>
      </c>
      <c r="I132" s="500" t="s">
        <v>688</v>
      </c>
      <c r="J132" s="500" t="s">
        <v>689</v>
      </c>
      <c r="K132" s="500" t="s">
        <v>223</v>
      </c>
      <c r="L132" s="500" t="s">
        <v>28083</v>
      </c>
      <c r="M132" s="500" t="s">
        <v>2307</v>
      </c>
      <c r="N132" s="500" t="s">
        <v>4306</v>
      </c>
    </row>
    <row r="133" spans="1:14">
      <c r="A133" s="500" t="s">
        <v>686</v>
      </c>
      <c r="B133" s="500" t="s">
        <v>2858</v>
      </c>
      <c r="C133" s="500" t="s">
        <v>27831</v>
      </c>
      <c r="D133" s="500" t="s">
        <v>27832</v>
      </c>
      <c r="E133" s="500" t="s">
        <v>11099</v>
      </c>
      <c r="F133" s="500" t="s">
        <v>28081</v>
      </c>
      <c r="G133" s="500" t="s">
        <v>829</v>
      </c>
      <c r="H133" s="500" t="s">
        <v>12739</v>
      </c>
      <c r="I133" s="500" t="s">
        <v>688</v>
      </c>
      <c r="J133" s="500" t="s">
        <v>689</v>
      </c>
      <c r="K133" s="500" t="s">
        <v>223</v>
      </c>
      <c r="L133" s="500" t="s">
        <v>28083</v>
      </c>
      <c r="M133" s="500" t="s">
        <v>2307</v>
      </c>
      <c r="N133" s="500" t="s">
        <v>4307</v>
      </c>
    </row>
    <row r="134" spans="1:14">
      <c r="A134" s="500" t="s">
        <v>686</v>
      </c>
      <c r="B134" s="500" t="s">
        <v>2858</v>
      </c>
      <c r="C134" s="500" t="s">
        <v>27831</v>
      </c>
      <c r="D134" s="500" t="s">
        <v>27832</v>
      </c>
      <c r="E134" s="500" t="s">
        <v>11099</v>
      </c>
      <c r="F134" s="500" t="s">
        <v>28081</v>
      </c>
      <c r="G134" s="500" t="s">
        <v>2450</v>
      </c>
      <c r="H134" s="500" t="s">
        <v>27963</v>
      </c>
      <c r="I134" s="500" t="s">
        <v>688</v>
      </c>
      <c r="J134" s="500" t="s">
        <v>689</v>
      </c>
      <c r="K134" s="500" t="s">
        <v>223</v>
      </c>
      <c r="L134" s="500" t="s">
        <v>28083</v>
      </c>
      <c r="M134" s="500" t="s">
        <v>2307</v>
      </c>
      <c r="N134" s="500" t="s">
        <v>4308</v>
      </c>
    </row>
    <row r="135" spans="1:14">
      <c r="A135" s="500" t="s">
        <v>686</v>
      </c>
      <c r="B135" s="500" t="s">
        <v>2858</v>
      </c>
      <c r="C135" s="500" t="s">
        <v>27831</v>
      </c>
      <c r="D135" s="500" t="s">
        <v>27832</v>
      </c>
      <c r="E135" s="500" t="s">
        <v>11099</v>
      </c>
      <c r="F135" s="500" t="s">
        <v>28081</v>
      </c>
      <c r="G135" s="500" t="s">
        <v>7353</v>
      </c>
      <c r="H135" s="500" t="s">
        <v>11067</v>
      </c>
      <c r="I135" s="500" t="s">
        <v>688</v>
      </c>
      <c r="J135" s="500" t="s">
        <v>689</v>
      </c>
      <c r="K135" s="500" t="s">
        <v>223</v>
      </c>
      <c r="L135" s="500" t="s">
        <v>28083</v>
      </c>
      <c r="M135" s="500" t="s">
        <v>2307</v>
      </c>
      <c r="N135" s="500" t="s">
        <v>7354</v>
      </c>
    </row>
    <row r="136" spans="1:14">
      <c r="A136" s="500" t="s">
        <v>686</v>
      </c>
      <c r="B136" s="500" t="s">
        <v>2858</v>
      </c>
      <c r="C136" s="500" t="s">
        <v>27831</v>
      </c>
      <c r="D136" s="500" t="s">
        <v>27832</v>
      </c>
      <c r="E136" s="500" t="s">
        <v>11099</v>
      </c>
      <c r="F136" s="500" t="s">
        <v>28081</v>
      </c>
      <c r="G136" s="500" t="s">
        <v>3744</v>
      </c>
      <c r="H136" s="500" t="s">
        <v>7601</v>
      </c>
      <c r="I136" s="500" t="s">
        <v>688</v>
      </c>
      <c r="J136" s="500" t="s">
        <v>689</v>
      </c>
      <c r="K136" s="500" t="s">
        <v>223</v>
      </c>
      <c r="L136" s="500" t="s">
        <v>28083</v>
      </c>
      <c r="M136" s="500" t="s">
        <v>2307</v>
      </c>
      <c r="N136" s="500" t="s">
        <v>4309</v>
      </c>
    </row>
    <row r="137" spans="1:14">
      <c r="A137" s="500" t="s">
        <v>686</v>
      </c>
      <c r="B137" s="500" t="s">
        <v>2858</v>
      </c>
      <c r="C137" s="500" t="s">
        <v>27831</v>
      </c>
      <c r="D137" s="500" t="s">
        <v>27832</v>
      </c>
      <c r="E137" s="500" t="s">
        <v>11099</v>
      </c>
      <c r="F137" s="500" t="s">
        <v>28081</v>
      </c>
      <c r="G137" s="500" t="s">
        <v>3745</v>
      </c>
      <c r="H137" s="500" t="s">
        <v>11817</v>
      </c>
      <c r="I137" s="500" t="s">
        <v>688</v>
      </c>
      <c r="J137" s="500" t="s">
        <v>689</v>
      </c>
      <c r="K137" s="500" t="s">
        <v>223</v>
      </c>
      <c r="L137" s="500" t="s">
        <v>28083</v>
      </c>
      <c r="M137" s="500" t="s">
        <v>2307</v>
      </c>
      <c r="N137" s="500" t="s">
        <v>4310</v>
      </c>
    </row>
    <row r="138" spans="1:14">
      <c r="A138" s="500" t="s">
        <v>686</v>
      </c>
      <c r="B138" s="500" t="s">
        <v>2858</v>
      </c>
      <c r="C138" s="500" t="s">
        <v>27831</v>
      </c>
      <c r="D138" s="500" t="s">
        <v>27832</v>
      </c>
      <c r="E138" s="500" t="s">
        <v>11099</v>
      </c>
      <c r="F138" s="500" t="s">
        <v>28081</v>
      </c>
      <c r="G138" s="500" t="s">
        <v>3746</v>
      </c>
      <c r="H138" s="500" t="s">
        <v>27887</v>
      </c>
      <c r="I138" s="500" t="s">
        <v>688</v>
      </c>
      <c r="J138" s="500" t="s">
        <v>689</v>
      </c>
      <c r="K138" s="500" t="s">
        <v>223</v>
      </c>
      <c r="L138" s="500" t="s">
        <v>28083</v>
      </c>
      <c r="M138" s="500" t="s">
        <v>2307</v>
      </c>
      <c r="N138" s="500" t="s">
        <v>4311</v>
      </c>
    </row>
    <row r="139" spans="1:14">
      <c r="A139" s="500" t="s">
        <v>686</v>
      </c>
      <c r="B139" s="500" t="s">
        <v>2858</v>
      </c>
      <c r="C139" s="500" t="s">
        <v>27831</v>
      </c>
      <c r="D139" s="500" t="s">
        <v>27832</v>
      </c>
      <c r="E139" s="500" t="s">
        <v>11099</v>
      </c>
      <c r="F139" s="500" t="s">
        <v>28081</v>
      </c>
      <c r="G139" s="500" t="s">
        <v>3747</v>
      </c>
      <c r="H139" s="500" t="s">
        <v>6994</v>
      </c>
      <c r="I139" s="500" t="s">
        <v>688</v>
      </c>
      <c r="J139" s="500" t="s">
        <v>689</v>
      </c>
      <c r="K139" s="500" t="s">
        <v>223</v>
      </c>
      <c r="L139" s="500" t="s">
        <v>28083</v>
      </c>
      <c r="M139" s="500" t="s">
        <v>2307</v>
      </c>
      <c r="N139" s="500" t="s">
        <v>4312</v>
      </c>
    </row>
    <row r="140" spans="1:14">
      <c r="A140" s="500" t="s">
        <v>686</v>
      </c>
      <c r="B140" s="500" t="s">
        <v>2858</v>
      </c>
      <c r="C140" s="500" t="s">
        <v>27831</v>
      </c>
      <c r="D140" s="500" t="s">
        <v>27832</v>
      </c>
      <c r="E140" s="500" t="s">
        <v>11099</v>
      </c>
      <c r="F140" s="500" t="s">
        <v>28081</v>
      </c>
      <c r="G140" s="500" t="s">
        <v>3998</v>
      </c>
      <c r="H140" s="500" t="s">
        <v>11364</v>
      </c>
      <c r="I140" s="500" t="s">
        <v>688</v>
      </c>
      <c r="J140" s="500" t="s">
        <v>689</v>
      </c>
      <c r="K140" s="500" t="s">
        <v>223</v>
      </c>
      <c r="L140" s="500" t="s">
        <v>28083</v>
      </c>
      <c r="M140" s="500" t="s">
        <v>2307</v>
      </c>
      <c r="N140" s="500" t="s">
        <v>4313</v>
      </c>
    </row>
    <row r="141" spans="1:14">
      <c r="A141" s="500" t="s">
        <v>686</v>
      </c>
      <c r="B141" s="500" t="s">
        <v>2858</v>
      </c>
      <c r="C141" s="500" t="s">
        <v>27831</v>
      </c>
      <c r="D141" s="500" t="s">
        <v>27832</v>
      </c>
      <c r="E141" s="500" t="s">
        <v>11099</v>
      </c>
      <c r="F141" s="500" t="s">
        <v>28081</v>
      </c>
      <c r="G141" s="500" t="s">
        <v>3748</v>
      </c>
      <c r="H141" s="500" t="s">
        <v>19806</v>
      </c>
      <c r="I141" s="500" t="s">
        <v>688</v>
      </c>
      <c r="J141" s="500" t="s">
        <v>689</v>
      </c>
      <c r="K141" s="500" t="s">
        <v>223</v>
      </c>
      <c r="L141" s="500" t="s">
        <v>28083</v>
      </c>
      <c r="M141" s="500" t="s">
        <v>2307</v>
      </c>
      <c r="N141" s="500" t="s">
        <v>4314</v>
      </c>
    </row>
    <row r="142" spans="1:14">
      <c r="A142" s="500" t="s">
        <v>686</v>
      </c>
      <c r="B142" s="500" t="s">
        <v>2858</v>
      </c>
      <c r="C142" s="500" t="s">
        <v>27831</v>
      </c>
      <c r="D142" s="500" t="s">
        <v>27832</v>
      </c>
      <c r="E142" s="500" t="s">
        <v>11099</v>
      </c>
      <c r="F142" s="500" t="s">
        <v>28081</v>
      </c>
      <c r="G142" s="500" t="s">
        <v>3749</v>
      </c>
      <c r="H142" s="500" t="s">
        <v>28030</v>
      </c>
      <c r="I142" s="500" t="s">
        <v>688</v>
      </c>
      <c r="J142" s="500" t="s">
        <v>689</v>
      </c>
      <c r="K142" s="500" t="s">
        <v>223</v>
      </c>
      <c r="L142" s="500" t="s">
        <v>28083</v>
      </c>
      <c r="M142" s="500" t="s">
        <v>2307</v>
      </c>
      <c r="N142" s="500" t="s">
        <v>4315</v>
      </c>
    </row>
    <row r="143" spans="1:14">
      <c r="A143" s="500" t="s">
        <v>686</v>
      </c>
      <c r="B143" s="500" t="s">
        <v>2858</v>
      </c>
      <c r="C143" s="500" t="s">
        <v>27831</v>
      </c>
      <c r="D143" s="500" t="s">
        <v>27832</v>
      </c>
      <c r="E143" s="500" t="s">
        <v>11099</v>
      </c>
      <c r="F143" s="500" t="s">
        <v>28081</v>
      </c>
      <c r="G143" s="500" t="s">
        <v>3750</v>
      </c>
      <c r="H143" s="500" t="s">
        <v>11825</v>
      </c>
      <c r="I143" s="500" t="s">
        <v>688</v>
      </c>
      <c r="J143" s="500" t="s">
        <v>689</v>
      </c>
      <c r="K143" s="500" t="s">
        <v>223</v>
      </c>
      <c r="L143" s="500" t="s">
        <v>28083</v>
      </c>
      <c r="M143" s="500" t="s">
        <v>2307</v>
      </c>
      <c r="N143" s="500" t="s">
        <v>4316</v>
      </c>
    </row>
    <row r="144" spans="1:14">
      <c r="A144" s="500" t="s">
        <v>686</v>
      </c>
      <c r="B144" s="500" t="s">
        <v>2858</v>
      </c>
      <c r="C144" s="500" t="s">
        <v>27831</v>
      </c>
      <c r="D144" s="500" t="s">
        <v>27832</v>
      </c>
      <c r="E144" s="500" t="s">
        <v>11099</v>
      </c>
      <c r="F144" s="500" t="s">
        <v>28081</v>
      </c>
      <c r="G144" s="500" t="s">
        <v>3751</v>
      </c>
      <c r="H144" s="500" t="s">
        <v>10991</v>
      </c>
      <c r="I144" s="500" t="s">
        <v>688</v>
      </c>
      <c r="J144" s="500" t="s">
        <v>689</v>
      </c>
      <c r="K144" s="500" t="s">
        <v>223</v>
      </c>
      <c r="L144" s="500" t="s">
        <v>28083</v>
      </c>
      <c r="M144" s="500" t="s">
        <v>2307</v>
      </c>
      <c r="N144" s="500" t="s">
        <v>4317</v>
      </c>
    </row>
    <row r="145" spans="1:14">
      <c r="A145" s="500" t="s">
        <v>686</v>
      </c>
      <c r="B145" s="500" t="s">
        <v>2858</v>
      </c>
      <c r="C145" s="500" t="s">
        <v>27831</v>
      </c>
      <c r="D145" s="500" t="s">
        <v>27832</v>
      </c>
      <c r="E145" s="500" t="s">
        <v>11099</v>
      </c>
      <c r="F145" s="500" t="s">
        <v>28081</v>
      </c>
      <c r="G145" s="500" t="s">
        <v>7355</v>
      </c>
      <c r="H145" s="500" t="s">
        <v>11817</v>
      </c>
      <c r="I145" s="500" t="s">
        <v>688</v>
      </c>
      <c r="J145" s="500" t="s">
        <v>689</v>
      </c>
      <c r="K145" s="500" t="s">
        <v>223</v>
      </c>
      <c r="L145" s="500" t="s">
        <v>28083</v>
      </c>
      <c r="M145" s="500" t="s">
        <v>2307</v>
      </c>
      <c r="N145" s="500" t="s">
        <v>7356</v>
      </c>
    </row>
    <row r="146" spans="1:14">
      <c r="A146" s="500" t="s">
        <v>686</v>
      </c>
      <c r="B146" s="500" t="s">
        <v>2858</v>
      </c>
      <c r="C146" s="500" t="s">
        <v>27831</v>
      </c>
      <c r="D146" s="500" t="s">
        <v>27832</v>
      </c>
      <c r="E146" s="500" t="s">
        <v>11099</v>
      </c>
      <c r="F146" s="500" t="s">
        <v>28081</v>
      </c>
      <c r="G146" s="500" t="s">
        <v>830</v>
      </c>
      <c r="H146" s="500" t="s">
        <v>28025</v>
      </c>
      <c r="I146" s="500" t="s">
        <v>688</v>
      </c>
      <c r="J146" s="500" t="s">
        <v>689</v>
      </c>
      <c r="K146" s="500" t="s">
        <v>223</v>
      </c>
      <c r="L146" s="500" t="s">
        <v>28083</v>
      </c>
      <c r="M146" s="500" t="s">
        <v>2307</v>
      </c>
      <c r="N146" s="500" t="s">
        <v>4318</v>
      </c>
    </row>
    <row r="147" spans="1:14">
      <c r="A147" s="500" t="s">
        <v>686</v>
      </c>
      <c r="B147" s="500" t="s">
        <v>2858</v>
      </c>
      <c r="C147" s="500" t="s">
        <v>27831</v>
      </c>
      <c r="D147" s="500" t="s">
        <v>27832</v>
      </c>
      <c r="E147" s="500" t="s">
        <v>11099</v>
      </c>
      <c r="F147" s="500" t="s">
        <v>28081</v>
      </c>
      <c r="G147" s="500" t="s">
        <v>831</v>
      </c>
      <c r="H147" s="500" t="s">
        <v>11060</v>
      </c>
      <c r="I147" s="500" t="s">
        <v>688</v>
      </c>
      <c r="J147" s="500" t="s">
        <v>689</v>
      </c>
      <c r="K147" s="500" t="s">
        <v>223</v>
      </c>
      <c r="L147" s="500" t="s">
        <v>28083</v>
      </c>
      <c r="M147" s="500" t="s">
        <v>2307</v>
      </c>
      <c r="N147" s="500" t="s">
        <v>4319</v>
      </c>
    </row>
    <row r="148" spans="1:14">
      <c r="A148" s="500" t="s">
        <v>686</v>
      </c>
      <c r="B148" s="500" t="s">
        <v>2858</v>
      </c>
      <c r="C148" s="500" t="s">
        <v>27831</v>
      </c>
      <c r="D148" s="500" t="s">
        <v>27832</v>
      </c>
      <c r="E148" s="500" t="s">
        <v>11099</v>
      </c>
      <c r="F148" s="500" t="s">
        <v>28081</v>
      </c>
      <c r="G148" s="500" t="s">
        <v>832</v>
      </c>
      <c r="H148" s="500" t="s">
        <v>2954</v>
      </c>
      <c r="I148" s="500" t="s">
        <v>688</v>
      </c>
      <c r="J148" s="500" t="s">
        <v>689</v>
      </c>
      <c r="K148" s="500" t="s">
        <v>223</v>
      </c>
      <c r="L148" s="500" t="s">
        <v>28083</v>
      </c>
      <c r="M148" s="500" t="s">
        <v>2307</v>
      </c>
      <c r="N148" s="500" t="s">
        <v>4320</v>
      </c>
    </row>
    <row r="149" spans="1:14">
      <c r="A149" s="500" t="s">
        <v>686</v>
      </c>
      <c r="B149" s="500" t="s">
        <v>2858</v>
      </c>
      <c r="C149" s="500" t="s">
        <v>27831</v>
      </c>
      <c r="D149" s="500" t="s">
        <v>27832</v>
      </c>
      <c r="E149" s="500" t="s">
        <v>11099</v>
      </c>
      <c r="F149" s="500" t="s">
        <v>28081</v>
      </c>
      <c r="G149" s="500" t="s">
        <v>833</v>
      </c>
      <c r="H149" s="500" t="s">
        <v>27847</v>
      </c>
      <c r="I149" s="500" t="s">
        <v>688</v>
      </c>
      <c r="J149" s="500" t="s">
        <v>689</v>
      </c>
      <c r="K149" s="500" t="s">
        <v>223</v>
      </c>
      <c r="L149" s="500" t="s">
        <v>28083</v>
      </c>
      <c r="M149" s="500" t="s">
        <v>2307</v>
      </c>
      <c r="N149" s="500" t="s">
        <v>4321</v>
      </c>
    </row>
    <row r="150" spans="1:14">
      <c r="A150" s="500" t="s">
        <v>686</v>
      </c>
      <c r="B150" s="500" t="s">
        <v>2858</v>
      </c>
      <c r="C150" s="500" t="s">
        <v>27831</v>
      </c>
      <c r="D150" s="500" t="s">
        <v>27832</v>
      </c>
      <c r="E150" s="500" t="s">
        <v>11099</v>
      </c>
      <c r="F150" s="500" t="s">
        <v>28081</v>
      </c>
      <c r="G150" s="500" t="s">
        <v>834</v>
      </c>
      <c r="H150" s="500" t="s">
        <v>3910</v>
      </c>
      <c r="I150" s="500" t="s">
        <v>688</v>
      </c>
      <c r="J150" s="500" t="s">
        <v>689</v>
      </c>
      <c r="K150" s="500" t="s">
        <v>223</v>
      </c>
      <c r="L150" s="500" t="s">
        <v>28083</v>
      </c>
      <c r="M150" s="500" t="s">
        <v>2307</v>
      </c>
      <c r="N150" s="500" t="s">
        <v>4322</v>
      </c>
    </row>
    <row r="151" spans="1:14">
      <c r="A151" s="500" t="s">
        <v>686</v>
      </c>
      <c r="B151" s="500" t="s">
        <v>2858</v>
      </c>
      <c r="C151" s="500" t="s">
        <v>27831</v>
      </c>
      <c r="D151" s="500" t="s">
        <v>27832</v>
      </c>
      <c r="E151" s="500" t="s">
        <v>11099</v>
      </c>
      <c r="F151" s="500" t="s">
        <v>28081</v>
      </c>
      <c r="G151" s="500" t="s">
        <v>3999</v>
      </c>
      <c r="H151" s="500" t="s">
        <v>28013</v>
      </c>
      <c r="I151" s="500" t="s">
        <v>688</v>
      </c>
      <c r="J151" s="500" t="s">
        <v>689</v>
      </c>
      <c r="K151" s="500" t="s">
        <v>223</v>
      </c>
      <c r="L151" s="500" t="s">
        <v>28083</v>
      </c>
      <c r="M151" s="500" t="s">
        <v>2307</v>
      </c>
      <c r="N151" s="500" t="s">
        <v>4323</v>
      </c>
    </row>
    <row r="152" spans="1:14">
      <c r="A152" s="500" t="s">
        <v>686</v>
      </c>
      <c r="B152" s="500" t="s">
        <v>2858</v>
      </c>
      <c r="C152" s="500" t="s">
        <v>27831</v>
      </c>
      <c r="D152" s="500" t="s">
        <v>27832</v>
      </c>
      <c r="E152" s="500" t="s">
        <v>11099</v>
      </c>
      <c r="F152" s="500" t="s">
        <v>28081</v>
      </c>
      <c r="G152" s="500" t="s">
        <v>2451</v>
      </c>
      <c r="H152" s="500" t="s">
        <v>3882</v>
      </c>
      <c r="I152" s="500" t="s">
        <v>688</v>
      </c>
      <c r="J152" s="500" t="s">
        <v>689</v>
      </c>
      <c r="K152" s="500" t="s">
        <v>223</v>
      </c>
      <c r="L152" s="500" t="s">
        <v>28083</v>
      </c>
      <c r="M152" s="500" t="s">
        <v>2307</v>
      </c>
      <c r="N152" s="500" t="s">
        <v>4324</v>
      </c>
    </row>
    <row r="153" spans="1:14">
      <c r="A153" s="500" t="s">
        <v>686</v>
      </c>
      <c r="B153" s="500" t="s">
        <v>2858</v>
      </c>
      <c r="C153" s="500" t="s">
        <v>27831</v>
      </c>
      <c r="D153" s="500" t="s">
        <v>27832</v>
      </c>
      <c r="E153" s="500" t="s">
        <v>11099</v>
      </c>
      <c r="F153" s="500" t="s">
        <v>28081</v>
      </c>
      <c r="G153" s="500" t="s">
        <v>3022</v>
      </c>
      <c r="H153" s="500" t="s">
        <v>11139</v>
      </c>
      <c r="I153" s="500" t="s">
        <v>688</v>
      </c>
      <c r="J153" s="500" t="s">
        <v>689</v>
      </c>
      <c r="K153" s="500" t="s">
        <v>223</v>
      </c>
      <c r="L153" s="500" t="s">
        <v>28083</v>
      </c>
      <c r="M153" s="500" t="s">
        <v>2307</v>
      </c>
      <c r="N153" s="500" t="s">
        <v>4325</v>
      </c>
    </row>
    <row r="154" spans="1:14">
      <c r="A154" s="500" t="s">
        <v>686</v>
      </c>
      <c r="B154" s="500" t="s">
        <v>2858</v>
      </c>
      <c r="C154" s="500" t="s">
        <v>27831</v>
      </c>
      <c r="D154" s="500" t="s">
        <v>27832</v>
      </c>
      <c r="E154" s="500" t="s">
        <v>11099</v>
      </c>
      <c r="F154" s="500" t="s">
        <v>28081</v>
      </c>
      <c r="G154" s="500" t="s">
        <v>835</v>
      </c>
      <c r="H154" s="500" t="s">
        <v>3910</v>
      </c>
      <c r="I154" s="500" t="s">
        <v>688</v>
      </c>
      <c r="J154" s="500" t="s">
        <v>689</v>
      </c>
      <c r="K154" s="500" t="s">
        <v>223</v>
      </c>
      <c r="L154" s="500" t="s">
        <v>28083</v>
      </c>
      <c r="M154" s="500" t="s">
        <v>2307</v>
      </c>
      <c r="N154" s="500" t="s">
        <v>4326</v>
      </c>
    </row>
    <row r="155" spans="1:14">
      <c r="A155" s="500" t="s">
        <v>686</v>
      </c>
      <c r="B155" s="500" t="s">
        <v>2858</v>
      </c>
      <c r="C155" s="500" t="s">
        <v>27831</v>
      </c>
      <c r="D155" s="500" t="s">
        <v>27832</v>
      </c>
      <c r="E155" s="500" t="s">
        <v>11099</v>
      </c>
      <c r="F155" s="500" t="s">
        <v>28081</v>
      </c>
      <c r="G155" s="500" t="s">
        <v>836</v>
      </c>
      <c r="H155" s="500" t="s">
        <v>11153</v>
      </c>
      <c r="I155" s="500" t="s">
        <v>688</v>
      </c>
      <c r="J155" s="500" t="s">
        <v>689</v>
      </c>
      <c r="K155" s="500" t="s">
        <v>223</v>
      </c>
      <c r="L155" s="500" t="s">
        <v>28083</v>
      </c>
      <c r="M155" s="500" t="s">
        <v>2307</v>
      </c>
      <c r="N155" s="500" t="s">
        <v>4327</v>
      </c>
    </row>
    <row r="156" spans="1:14">
      <c r="A156" s="500" t="s">
        <v>686</v>
      </c>
      <c r="B156" s="500" t="s">
        <v>2858</v>
      </c>
      <c r="C156" s="500" t="s">
        <v>27831</v>
      </c>
      <c r="D156" s="500" t="s">
        <v>27832</v>
      </c>
      <c r="E156" s="500" t="s">
        <v>11099</v>
      </c>
      <c r="F156" s="500" t="s">
        <v>28081</v>
      </c>
      <c r="G156" s="500" t="s">
        <v>837</v>
      </c>
      <c r="H156" s="500" t="s">
        <v>28092</v>
      </c>
      <c r="I156" s="500" t="s">
        <v>688</v>
      </c>
      <c r="J156" s="500" t="s">
        <v>689</v>
      </c>
      <c r="K156" s="500" t="s">
        <v>223</v>
      </c>
      <c r="L156" s="500" t="s">
        <v>28083</v>
      </c>
      <c r="M156" s="500" t="s">
        <v>2307</v>
      </c>
      <c r="N156" s="500" t="s">
        <v>4328</v>
      </c>
    </row>
    <row r="157" spans="1:14">
      <c r="A157" s="500" t="s">
        <v>686</v>
      </c>
      <c r="B157" s="500" t="s">
        <v>2858</v>
      </c>
      <c r="C157" s="500" t="s">
        <v>27831</v>
      </c>
      <c r="D157" s="500" t="s">
        <v>27832</v>
      </c>
      <c r="E157" s="500" t="s">
        <v>11099</v>
      </c>
      <c r="F157" s="500" t="s">
        <v>28081</v>
      </c>
      <c r="G157" s="500" t="s">
        <v>2452</v>
      </c>
      <c r="H157" s="500" t="s">
        <v>28093</v>
      </c>
      <c r="I157" s="500" t="s">
        <v>688</v>
      </c>
      <c r="J157" s="500" t="s">
        <v>689</v>
      </c>
      <c r="K157" s="500" t="s">
        <v>223</v>
      </c>
      <c r="L157" s="500" t="s">
        <v>28083</v>
      </c>
      <c r="M157" s="500" t="s">
        <v>2307</v>
      </c>
      <c r="N157" s="500" t="s">
        <v>4329</v>
      </c>
    </row>
    <row r="158" spans="1:14">
      <c r="A158" s="500" t="s">
        <v>686</v>
      </c>
      <c r="B158" s="500" t="s">
        <v>2858</v>
      </c>
      <c r="C158" s="500" t="s">
        <v>27831</v>
      </c>
      <c r="D158" s="500" t="s">
        <v>27832</v>
      </c>
      <c r="E158" s="500" t="s">
        <v>11099</v>
      </c>
      <c r="F158" s="500" t="s">
        <v>28081</v>
      </c>
      <c r="G158" s="500" t="s">
        <v>7357</v>
      </c>
      <c r="H158" s="500" t="s">
        <v>11060</v>
      </c>
      <c r="I158" s="500" t="s">
        <v>688</v>
      </c>
      <c r="J158" s="500" t="s">
        <v>689</v>
      </c>
      <c r="K158" s="500" t="s">
        <v>223</v>
      </c>
      <c r="L158" s="500" t="s">
        <v>28083</v>
      </c>
      <c r="M158" s="500" t="s">
        <v>2307</v>
      </c>
      <c r="N158" s="500" t="s">
        <v>7358</v>
      </c>
    </row>
    <row r="159" spans="1:14">
      <c r="A159" s="500" t="s">
        <v>686</v>
      </c>
      <c r="B159" s="500" t="s">
        <v>2858</v>
      </c>
      <c r="C159" s="500" t="s">
        <v>27831</v>
      </c>
      <c r="D159" s="500" t="s">
        <v>27832</v>
      </c>
      <c r="E159" s="500" t="s">
        <v>11099</v>
      </c>
      <c r="F159" s="500" t="s">
        <v>28081</v>
      </c>
      <c r="G159" s="500" t="s">
        <v>838</v>
      </c>
      <c r="H159" s="500" t="s">
        <v>27866</v>
      </c>
      <c r="I159" s="500" t="s">
        <v>688</v>
      </c>
      <c r="J159" s="500" t="s">
        <v>689</v>
      </c>
      <c r="K159" s="500" t="s">
        <v>223</v>
      </c>
      <c r="L159" s="500" t="s">
        <v>28083</v>
      </c>
      <c r="M159" s="500" t="s">
        <v>2307</v>
      </c>
      <c r="N159" s="500" t="s">
        <v>4330</v>
      </c>
    </row>
    <row r="160" spans="1:14">
      <c r="A160" s="500" t="s">
        <v>686</v>
      </c>
      <c r="B160" s="500" t="s">
        <v>2858</v>
      </c>
      <c r="C160" s="500" t="s">
        <v>27831</v>
      </c>
      <c r="D160" s="500" t="s">
        <v>27832</v>
      </c>
      <c r="E160" s="500" t="s">
        <v>11099</v>
      </c>
      <c r="F160" s="500" t="s">
        <v>28081</v>
      </c>
      <c r="G160" s="500" t="s">
        <v>839</v>
      </c>
      <c r="H160" s="500" t="s">
        <v>28094</v>
      </c>
      <c r="I160" s="500" t="s">
        <v>688</v>
      </c>
      <c r="J160" s="500" t="s">
        <v>689</v>
      </c>
      <c r="K160" s="500" t="s">
        <v>223</v>
      </c>
      <c r="L160" s="500" t="s">
        <v>28083</v>
      </c>
      <c r="M160" s="500" t="s">
        <v>2307</v>
      </c>
      <c r="N160" s="500" t="s">
        <v>4331</v>
      </c>
    </row>
    <row r="161" spans="1:14">
      <c r="A161" s="500" t="s">
        <v>686</v>
      </c>
      <c r="B161" s="500" t="s">
        <v>2858</v>
      </c>
      <c r="C161" s="500" t="s">
        <v>27831</v>
      </c>
      <c r="D161" s="500" t="s">
        <v>27832</v>
      </c>
      <c r="E161" s="500" t="s">
        <v>11099</v>
      </c>
      <c r="F161" s="500" t="s">
        <v>28081</v>
      </c>
      <c r="G161" s="500" t="s">
        <v>840</v>
      </c>
      <c r="H161" s="500" t="s">
        <v>11182</v>
      </c>
      <c r="I161" s="500" t="s">
        <v>688</v>
      </c>
      <c r="J161" s="500" t="s">
        <v>689</v>
      </c>
      <c r="K161" s="500" t="s">
        <v>223</v>
      </c>
      <c r="L161" s="500" t="s">
        <v>28083</v>
      </c>
      <c r="M161" s="500" t="s">
        <v>2307</v>
      </c>
      <c r="N161" s="500" t="s">
        <v>4332</v>
      </c>
    </row>
    <row r="162" spans="1:14">
      <c r="A162" s="500" t="s">
        <v>686</v>
      </c>
      <c r="B162" s="500" t="s">
        <v>2858</v>
      </c>
      <c r="C162" s="500" t="s">
        <v>27831</v>
      </c>
      <c r="D162" s="500" t="s">
        <v>27832</v>
      </c>
      <c r="E162" s="500" t="s">
        <v>11099</v>
      </c>
      <c r="F162" s="500" t="s">
        <v>28081</v>
      </c>
      <c r="G162" s="500" t="s">
        <v>841</v>
      </c>
      <c r="H162" s="500" t="s">
        <v>11414</v>
      </c>
      <c r="I162" s="500" t="s">
        <v>688</v>
      </c>
      <c r="J162" s="500" t="s">
        <v>689</v>
      </c>
      <c r="K162" s="500" t="s">
        <v>223</v>
      </c>
      <c r="L162" s="500" t="s">
        <v>28083</v>
      </c>
      <c r="M162" s="500" t="s">
        <v>2307</v>
      </c>
      <c r="N162" s="500" t="s">
        <v>4333</v>
      </c>
    </row>
    <row r="163" spans="1:14">
      <c r="A163" s="500" t="s">
        <v>686</v>
      </c>
      <c r="B163" s="500" t="s">
        <v>2858</v>
      </c>
      <c r="C163" s="500" t="s">
        <v>27831</v>
      </c>
      <c r="D163" s="500" t="s">
        <v>27832</v>
      </c>
      <c r="E163" s="500" t="s">
        <v>11099</v>
      </c>
      <c r="F163" s="500" t="s">
        <v>28081</v>
      </c>
      <c r="G163" s="500" t="s">
        <v>842</v>
      </c>
      <c r="H163" s="500" t="s">
        <v>3835</v>
      </c>
      <c r="I163" s="500" t="s">
        <v>688</v>
      </c>
      <c r="J163" s="500" t="s">
        <v>689</v>
      </c>
      <c r="K163" s="500" t="s">
        <v>223</v>
      </c>
      <c r="L163" s="500" t="s">
        <v>28083</v>
      </c>
      <c r="M163" s="500" t="s">
        <v>2307</v>
      </c>
      <c r="N163" s="500" t="s">
        <v>4334</v>
      </c>
    </row>
    <row r="164" spans="1:14">
      <c r="A164" s="500" t="s">
        <v>686</v>
      </c>
      <c r="B164" s="500" t="s">
        <v>2858</v>
      </c>
      <c r="C164" s="500" t="s">
        <v>27831</v>
      </c>
      <c r="D164" s="500" t="s">
        <v>27832</v>
      </c>
      <c r="E164" s="500" t="s">
        <v>11099</v>
      </c>
      <c r="F164" s="500" t="s">
        <v>28081</v>
      </c>
      <c r="G164" s="500" t="s">
        <v>843</v>
      </c>
      <c r="H164" s="500" t="s">
        <v>11137</v>
      </c>
      <c r="I164" s="500" t="s">
        <v>688</v>
      </c>
      <c r="J164" s="500" t="s">
        <v>689</v>
      </c>
      <c r="K164" s="500" t="s">
        <v>223</v>
      </c>
      <c r="L164" s="500" t="s">
        <v>28083</v>
      </c>
      <c r="M164" s="500" t="s">
        <v>2307</v>
      </c>
      <c r="N164" s="500" t="s">
        <v>4335</v>
      </c>
    </row>
    <row r="165" spans="1:14">
      <c r="A165" s="500" t="s">
        <v>686</v>
      </c>
      <c r="B165" s="500" t="s">
        <v>2858</v>
      </c>
      <c r="C165" s="500" t="s">
        <v>27831</v>
      </c>
      <c r="D165" s="500" t="s">
        <v>27832</v>
      </c>
      <c r="E165" s="500" t="s">
        <v>11099</v>
      </c>
      <c r="F165" s="500" t="s">
        <v>28081</v>
      </c>
      <c r="G165" s="500" t="s">
        <v>844</v>
      </c>
      <c r="H165" s="500" t="s">
        <v>28082</v>
      </c>
      <c r="I165" s="500" t="s">
        <v>688</v>
      </c>
      <c r="J165" s="500" t="s">
        <v>689</v>
      </c>
      <c r="K165" s="500" t="s">
        <v>223</v>
      </c>
      <c r="L165" s="500" t="s">
        <v>28083</v>
      </c>
      <c r="M165" s="500" t="s">
        <v>2307</v>
      </c>
      <c r="N165" s="500" t="s">
        <v>4336</v>
      </c>
    </row>
    <row r="166" spans="1:14">
      <c r="A166" s="500" t="s">
        <v>686</v>
      </c>
      <c r="B166" s="500" t="s">
        <v>2858</v>
      </c>
      <c r="C166" s="500" t="s">
        <v>27831</v>
      </c>
      <c r="D166" s="500" t="s">
        <v>27832</v>
      </c>
      <c r="E166" s="500" t="s">
        <v>11099</v>
      </c>
      <c r="F166" s="500" t="s">
        <v>28081</v>
      </c>
      <c r="G166" s="500" t="s">
        <v>845</v>
      </c>
      <c r="H166" s="500" t="s">
        <v>28084</v>
      </c>
      <c r="I166" s="500" t="s">
        <v>688</v>
      </c>
      <c r="J166" s="500" t="s">
        <v>689</v>
      </c>
      <c r="K166" s="500" t="s">
        <v>223</v>
      </c>
      <c r="L166" s="500" t="s">
        <v>28083</v>
      </c>
      <c r="M166" s="500" t="s">
        <v>2307</v>
      </c>
      <c r="N166" s="500" t="s">
        <v>4337</v>
      </c>
    </row>
    <row r="167" spans="1:14">
      <c r="A167" s="500" t="s">
        <v>686</v>
      </c>
      <c r="B167" s="500" t="s">
        <v>2858</v>
      </c>
      <c r="C167" s="500" t="s">
        <v>27831</v>
      </c>
      <c r="D167" s="500" t="s">
        <v>27832</v>
      </c>
      <c r="E167" s="500" t="s">
        <v>11099</v>
      </c>
      <c r="F167" s="500" t="s">
        <v>28081</v>
      </c>
      <c r="G167" s="500" t="s">
        <v>846</v>
      </c>
      <c r="H167" s="500" t="s">
        <v>27880</v>
      </c>
      <c r="I167" s="500" t="s">
        <v>688</v>
      </c>
      <c r="J167" s="500" t="s">
        <v>689</v>
      </c>
      <c r="K167" s="500" t="s">
        <v>223</v>
      </c>
      <c r="L167" s="500" t="s">
        <v>28083</v>
      </c>
      <c r="M167" s="500" t="s">
        <v>2307</v>
      </c>
      <c r="N167" s="500" t="s">
        <v>4338</v>
      </c>
    </row>
    <row r="168" spans="1:14">
      <c r="A168" s="500" t="s">
        <v>686</v>
      </c>
      <c r="B168" s="500" t="s">
        <v>2858</v>
      </c>
      <c r="C168" s="500" t="s">
        <v>27831</v>
      </c>
      <c r="D168" s="500" t="s">
        <v>27832</v>
      </c>
      <c r="E168" s="500" t="s">
        <v>11099</v>
      </c>
      <c r="F168" s="500" t="s">
        <v>28081</v>
      </c>
      <c r="G168" s="500" t="s">
        <v>847</v>
      </c>
      <c r="H168" s="500" t="s">
        <v>28085</v>
      </c>
      <c r="I168" s="500" t="s">
        <v>688</v>
      </c>
      <c r="J168" s="500" t="s">
        <v>689</v>
      </c>
      <c r="K168" s="500" t="s">
        <v>223</v>
      </c>
      <c r="L168" s="500" t="s">
        <v>28083</v>
      </c>
      <c r="M168" s="500" t="s">
        <v>2307</v>
      </c>
      <c r="N168" s="500" t="s">
        <v>4339</v>
      </c>
    </row>
    <row r="169" spans="1:14">
      <c r="A169" s="500" t="s">
        <v>686</v>
      </c>
      <c r="B169" s="500" t="s">
        <v>2858</v>
      </c>
      <c r="C169" s="500" t="s">
        <v>27831</v>
      </c>
      <c r="D169" s="500" t="s">
        <v>27832</v>
      </c>
      <c r="E169" s="500" t="s">
        <v>11099</v>
      </c>
      <c r="F169" s="500" t="s">
        <v>28081</v>
      </c>
      <c r="G169" s="500" t="s">
        <v>848</v>
      </c>
      <c r="H169" s="500" t="s">
        <v>11895</v>
      </c>
      <c r="I169" s="500" t="s">
        <v>688</v>
      </c>
      <c r="J169" s="500" t="s">
        <v>689</v>
      </c>
      <c r="K169" s="500" t="s">
        <v>223</v>
      </c>
      <c r="L169" s="500" t="s">
        <v>28083</v>
      </c>
      <c r="M169" s="500" t="s">
        <v>2307</v>
      </c>
      <c r="N169" s="500" t="s">
        <v>4340</v>
      </c>
    </row>
    <row r="170" spans="1:14">
      <c r="A170" s="500" t="s">
        <v>686</v>
      </c>
      <c r="B170" s="500" t="s">
        <v>2858</v>
      </c>
      <c r="C170" s="500" t="s">
        <v>27831</v>
      </c>
      <c r="D170" s="500" t="s">
        <v>27832</v>
      </c>
      <c r="E170" s="500" t="s">
        <v>11099</v>
      </c>
      <c r="F170" s="500" t="s">
        <v>28081</v>
      </c>
      <c r="G170" s="500" t="s">
        <v>4000</v>
      </c>
      <c r="H170" s="500" t="s">
        <v>11813</v>
      </c>
      <c r="I170" s="500" t="s">
        <v>688</v>
      </c>
      <c r="J170" s="500" t="s">
        <v>689</v>
      </c>
      <c r="K170" s="500" t="s">
        <v>223</v>
      </c>
      <c r="L170" s="500" t="s">
        <v>28083</v>
      </c>
      <c r="M170" s="500" t="s">
        <v>2307</v>
      </c>
      <c r="N170" s="500" t="s">
        <v>4341</v>
      </c>
    </row>
    <row r="171" spans="1:14">
      <c r="A171" s="500" t="s">
        <v>686</v>
      </c>
      <c r="B171" s="500" t="s">
        <v>2858</v>
      </c>
      <c r="C171" s="500" t="s">
        <v>27831</v>
      </c>
      <c r="D171" s="500" t="s">
        <v>27832</v>
      </c>
      <c r="E171" s="500" t="s">
        <v>11099</v>
      </c>
      <c r="F171" s="500" t="s">
        <v>28081</v>
      </c>
      <c r="G171" s="500" t="s">
        <v>2453</v>
      </c>
      <c r="H171" s="500" t="s">
        <v>3927</v>
      </c>
      <c r="I171" s="500" t="s">
        <v>688</v>
      </c>
      <c r="J171" s="500" t="s">
        <v>689</v>
      </c>
      <c r="K171" s="500" t="s">
        <v>223</v>
      </c>
      <c r="L171" s="500" t="s">
        <v>28083</v>
      </c>
      <c r="M171" s="500" t="s">
        <v>2307</v>
      </c>
      <c r="N171" s="500" t="s">
        <v>4342</v>
      </c>
    </row>
    <row r="172" spans="1:14">
      <c r="A172" s="500" t="s">
        <v>686</v>
      </c>
      <c r="B172" s="500" t="s">
        <v>2858</v>
      </c>
      <c r="C172" s="500" t="s">
        <v>27831</v>
      </c>
      <c r="D172" s="500" t="s">
        <v>27832</v>
      </c>
      <c r="E172" s="500" t="s">
        <v>11099</v>
      </c>
      <c r="F172" s="500" t="s">
        <v>28081</v>
      </c>
      <c r="G172" s="500" t="s">
        <v>3023</v>
      </c>
      <c r="H172" s="500" t="s">
        <v>13249</v>
      </c>
      <c r="I172" s="500" t="s">
        <v>688</v>
      </c>
      <c r="J172" s="500" t="s">
        <v>689</v>
      </c>
      <c r="K172" s="500" t="s">
        <v>223</v>
      </c>
      <c r="L172" s="500" t="s">
        <v>28083</v>
      </c>
      <c r="M172" s="500" t="s">
        <v>2307</v>
      </c>
      <c r="N172" s="500" t="s">
        <v>4343</v>
      </c>
    </row>
    <row r="173" spans="1:14">
      <c r="A173" s="500" t="s">
        <v>686</v>
      </c>
      <c r="B173" s="500" t="s">
        <v>2858</v>
      </c>
      <c r="C173" s="500" t="s">
        <v>27831</v>
      </c>
      <c r="D173" s="500" t="s">
        <v>27832</v>
      </c>
      <c r="E173" s="500" t="s">
        <v>11099</v>
      </c>
      <c r="F173" s="500" t="s">
        <v>28081</v>
      </c>
      <c r="G173" s="500" t="s">
        <v>849</v>
      </c>
      <c r="H173" s="500" t="s">
        <v>13988</v>
      </c>
      <c r="I173" s="500" t="s">
        <v>688</v>
      </c>
      <c r="J173" s="500" t="s">
        <v>689</v>
      </c>
      <c r="K173" s="500" t="s">
        <v>223</v>
      </c>
      <c r="L173" s="500" t="s">
        <v>28083</v>
      </c>
      <c r="M173" s="500" t="s">
        <v>2307</v>
      </c>
      <c r="N173" s="500" t="s">
        <v>4344</v>
      </c>
    </row>
    <row r="174" spans="1:14">
      <c r="A174" s="500" t="s">
        <v>686</v>
      </c>
      <c r="B174" s="500" t="s">
        <v>2858</v>
      </c>
      <c r="C174" s="500" t="s">
        <v>27831</v>
      </c>
      <c r="D174" s="500" t="s">
        <v>27832</v>
      </c>
      <c r="E174" s="500" t="s">
        <v>11099</v>
      </c>
      <c r="F174" s="500" t="s">
        <v>28081</v>
      </c>
      <c r="G174" s="500" t="s">
        <v>850</v>
      </c>
      <c r="H174" s="500" t="s">
        <v>27977</v>
      </c>
      <c r="I174" s="500" t="s">
        <v>688</v>
      </c>
      <c r="J174" s="500" t="s">
        <v>689</v>
      </c>
      <c r="K174" s="500" t="s">
        <v>223</v>
      </c>
      <c r="L174" s="500" t="s">
        <v>28083</v>
      </c>
      <c r="M174" s="500" t="s">
        <v>2307</v>
      </c>
      <c r="N174" s="500" t="s">
        <v>4345</v>
      </c>
    </row>
    <row r="175" spans="1:14">
      <c r="A175" s="500" t="s">
        <v>686</v>
      </c>
      <c r="B175" s="500" t="s">
        <v>2858</v>
      </c>
      <c r="C175" s="500" t="s">
        <v>27831</v>
      </c>
      <c r="D175" s="500" t="s">
        <v>27832</v>
      </c>
      <c r="E175" s="500" t="s">
        <v>11099</v>
      </c>
      <c r="F175" s="500" t="s">
        <v>28081</v>
      </c>
      <c r="G175" s="500" t="s">
        <v>851</v>
      </c>
      <c r="H175" s="500" t="s">
        <v>11241</v>
      </c>
      <c r="I175" s="500" t="s">
        <v>688</v>
      </c>
      <c r="J175" s="500" t="s">
        <v>689</v>
      </c>
      <c r="K175" s="500" t="s">
        <v>223</v>
      </c>
      <c r="L175" s="500" t="s">
        <v>28083</v>
      </c>
      <c r="M175" s="500" t="s">
        <v>2307</v>
      </c>
      <c r="N175" s="500" t="s">
        <v>4346</v>
      </c>
    </row>
    <row r="176" spans="1:14">
      <c r="A176" s="500" t="s">
        <v>686</v>
      </c>
      <c r="B176" s="500" t="s">
        <v>2858</v>
      </c>
      <c r="C176" s="500" t="s">
        <v>27831</v>
      </c>
      <c r="D176" s="500" t="s">
        <v>27832</v>
      </c>
      <c r="E176" s="500" t="s">
        <v>11099</v>
      </c>
      <c r="F176" s="500" t="s">
        <v>28081</v>
      </c>
      <c r="G176" s="500" t="s">
        <v>2454</v>
      </c>
      <c r="H176" s="500" t="s">
        <v>10990</v>
      </c>
      <c r="I176" s="500" t="s">
        <v>688</v>
      </c>
      <c r="J176" s="500" t="s">
        <v>689</v>
      </c>
      <c r="K176" s="500" t="s">
        <v>223</v>
      </c>
      <c r="L176" s="500" t="s">
        <v>28083</v>
      </c>
      <c r="M176" s="500" t="s">
        <v>2307</v>
      </c>
      <c r="N176" s="500" t="s">
        <v>4347</v>
      </c>
    </row>
    <row r="177" spans="1:14">
      <c r="A177" s="500" t="s">
        <v>686</v>
      </c>
      <c r="B177" s="500" t="s">
        <v>2858</v>
      </c>
      <c r="C177" s="500" t="s">
        <v>27831</v>
      </c>
      <c r="D177" s="500" t="s">
        <v>27832</v>
      </c>
      <c r="E177" s="500" t="s">
        <v>11099</v>
      </c>
      <c r="F177" s="500" t="s">
        <v>28081</v>
      </c>
      <c r="G177" s="500" t="s">
        <v>7359</v>
      </c>
      <c r="H177" s="500" t="s">
        <v>28084</v>
      </c>
      <c r="I177" s="500" t="s">
        <v>688</v>
      </c>
      <c r="J177" s="500" t="s">
        <v>689</v>
      </c>
      <c r="K177" s="500" t="s">
        <v>223</v>
      </c>
      <c r="L177" s="500" t="s">
        <v>28083</v>
      </c>
      <c r="M177" s="500" t="s">
        <v>2307</v>
      </c>
      <c r="N177" s="500" t="s">
        <v>7360</v>
      </c>
    </row>
    <row r="178" spans="1:14">
      <c r="A178" s="500" t="s">
        <v>686</v>
      </c>
      <c r="B178" s="500" t="s">
        <v>2858</v>
      </c>
      <c r="C178" s="500" t="s">
        <v>27831</v>
      </c>
      <c r="D178" s="500" t="s">
        <v>27832</v>
      </c>
      <c r="E178" s="500" t="s">
        <v>11099</v>
      </c>
      <c r="F178" s="500" t="s">
        <v>28081</v>
      </c>
      <c r="G178" s="500" t="s">
        <v>852</v>
      </c>
      <c r="H178" s="500" t="s">
        <v>28086</v>
      </c>
      <c r="I178" s="500" t="s">
        <v>688</v>
      </c>
      <c r="J178" s="500" t="s">
        <v>689</v>
      </c>
      <c r="K178" s="500" t="s">
        <v>223</v>
      </c>
      <c r="L178" s="500" t="s">
        <v>28083</v>
      </c>
      <c r="M178" s="500" t="s">
        <v>2307</v>
      </c>
      <c r="N178" s="500" t="s">
        <v>4348</v>
      </c>
    </row>
    <row r="179" spans="1:14">
      <c r="A179" s="500" t="s">
        <v>686</v>
      </c>
      <c r="B179" s="500" t="s">
        <v>2858</v>
      </c>
      <c r="C179" s="500" t="s">
        <v>27831</v>
      </c>
      <c r="D179" s="500" t="s">
        <v>27832</v>
      </c>
      <c r="E179" s="500" t="s">
        <v>11099</v>
      </c>
      <c r="F179" s="500" t="s">
        <v>28081</v>
      </c>
      <c r="G179" s="500" t="s">
        <v>853</v>
      </c>
      <c r="H179" s="500" t="s">
        <v>3848</v>
      </c>
      <c r="I179" s="500" t="s">
        <v>688</v>
      </c>
      <c r="J179" s="500" t="s">
        <v>689</v>
      </c>
      <c r="K179" s="500" t="s">
        <v>223</v>
      </c>
      <c r="L179" s="500" t="s">
        <v>28083</v>
      </c>
      <c r="M179" s="500" t="s">
        <v>2307</v>
      </c>
      <c r="N179" s="500" t="s">
        <v>4349</v>
      </c>
    </row>
    <row r="180" spans="1:14">
      <c r="A180" s="500" t="s">
        <v>686</v>
      </c>
      <c r="B180" s="500" t="s">
        <v>2858</v>
      </c>
      <c r="C180" s="500" t="s">
        <v>27831</v>
      </c>
      <c r="D180" s="500" t="s">
        <v>27832</v>
      </c>
      <c r="E180" s="500" t="s">
        <v>11099</v>
      </c>
      <c r="F180" s="500" t="s">
        <v>28081</v>
      </c>
      <c r="G180" s="500" t="s">
        <v>854</v>
      </c>
      <c r="H180" s="500" t="s">
        <v>11229</v>
      </c>
      <c r="I180" s="500" t="s">
        <v>688</v>
      </c>
      <c r="J180" s="500" t="s">
        <v>689</v>
      </c>
      <c r="K180" s="500" t="s">
        <v>223</v>
      </c>
      <c r="L180" s="500" t="s">
        <v>28083</v>
      </c>
      <c r="M180" s="500" t="s">
        <v>2307</v>
      </c>
      <c r="N180" s="500" t="s">
        <v>4350</v>
      </c>
    </row>
    <row r="181" spans="1:14">
      <c r="A181" s="500" t="s">
        <v>686</v>
      </c>
      <c r="B181" s="500" t="s">
        <v>2858</v>
      </c>
      <c r="C181" s="500" t="s">
        <v>27831</v>
      </c>
      <c r="D181" s="500" t="s">
        <v>27832</v>
      </c>
      <c r="E181" s="500" t="s">
        <v>11099</v>
      </c>
      <c r="F181" s="500" t="s">
        <v>28081</v>
      </c>
      <c r="G181" s="500" t="s">
        <v>855</v>
      </c>
      <c r="H181" s="500" t="s">
        <v>11224</v>
      </c>
      <c r="I181" s="500" t="s">
        <v>688</v>
      </c>
      <c r="J181" s="500" t="s">
        <v>689</v>
      </c>
      <c r="K181" s="500" t="s">
        <v>223</v>
      </c>
      <c r="L181" s="500" t="s">
        <v>28083</v>
      </c>
      <c r="M181" s="500" t="s">
        <v>2307</v>
      </c>
      <c r="N181" s="500" t="s">
        <v>4351</v>
      </c>
    </row>
    <row r="182" spans="1:14">
      <c r="A182" s="500" t="s">
        <v>686</v>
      </c>
      <c r="B182" s="500" t="s">
        <v>2858</v>
      </c>
      <c r="C182" s="500" t="s">
        <v>27831</v>
      </c>
      <c r="D182" s="500" t="s">
        <v>27832</v>
      </c>
      <c r="E182" s="500" t="s">
        <v>11099</v>
      </c>
      <c r="F182" s="500" t="s">
        <v>28081</v>
      </c>
      <c r="G182" s="500" t="s">
        <v>856</v>
      </c>
      <c r="H182" s="500" t="s">
        <v>20096</v>
      </c>
      <c r="I182" s="500" t="s">
        <v>688</v>
      </c>
      <c r="J182" s="500" t="s">
        <v>689</v>
      </c>
      <c r="K182" s="500" t="s">
        <v>223</v>
      </c>
      <c r="L182" s="500" t="s">
        <v>28083</v>
      </c>
      <c r="M182" s="500" t="s">
        <v>2307</v>
      </c>
      <c r="N182" s="500" t="s">
        <v>4352</v>
      </c>
    </row>
    <row r="183" spans="1:14">
      <c r="A183" s="500" t="s">
        <v>686</v>
      </c>
      <c r="B183" s="500" t="s">
        <v>2858</v>
      </c>
      <c r="C183" s="500" t="s">
        <v>27831</v>
      </c>
      <c r="D183" s="500" t="s">
        <v>27832</v>
      </c>
      <c r="E183" s="500" t="s">
        <v>11099</v>
      </c>
      <c r="F183" s="500" t="s">
        <v>28081</v>
      </c>
      <c r="G183" s="500" t="s">
        <v>857</v>
      </c>
      <c r="H183" s="500" t="s">
        <v>11144</v>
      </c>
      <c r="I183" s="500" t="s">
        <v>688</v>
      </c>
      <c r="J183" s="500" t="s">
        <v>689</v>
      </c>
      <c r="K183" s="500" t="s">
        <v>223</v>
      </c>
      <c r="L183" s="500" t="s">
        <v>28083</v>
      </c>
      <c r="M183" s="500" t="s">
        <v>2307</v>
      </c>
      <c r="N183" s="500" t="s">
        <v>4353</v>
      </c>
    </row>
    <row r="184" spans="1:14">
      <c r="A184" s="500" t="s">
        <v>686</v>
      </c>
      <c r="B184" s="500" t="s">
        <v>2858</v>
      </c>
      <c r="C184" s="500" t="s">
        <v>27831</v>
      </c>
      <c r="D184" s="500" t="s">
        <v>27832</v>
      </c>
      <c r="E184" s="500" t="s">
        <v>11099</v>
      </c>
      <c r="F184" s="500" t="s">
        <v>28081</v>
      </c>
      <c r="G184" s="500" t="s">
        <v>858</v>
      </c>
      <c r="H184" s="500" t="s">
        <v>28087</v>
      </c>
      <c r="I184" s="500" t="s">
        <v>688</v>
      </c>
      <c r="J184" s="500" t="s">
        <v>689</v>
      </c>
      <c r="K184" s="500" t="s">
        <v>223</v>
      </c>
      <c r="L184" s="500" t="s">
        <v>28083</v>
      </c>
      <c r="M184" s="500" t="s">
        <v>2307</v>
      </c>
      <c r="N184" s="500" t="s">
        <v>4354</v>
      </c>
    </row>
    <row r="185" spans="1:14">
      <c r="A185" s="500" t="s">
        <v>686</v>
      </c>
      <c r="B185" s="500" t="s">
        <v>2858</v>
      </c>
      <c r="C185" s="500" t="s">
        <v>27831</v>
      </c>
      <c r="D185" s="500" t="s">
        <v>27832</v>
      </c>
      <c r="E185" s="500" t="s">
        <v>11099</v>
      </c>
      <c r="F185" s="500" t="s">
        <v>28081</v>
      </c>
      <c r="G185" s="500" t="s">
        <v>859</v>
      </c>
      <c r="H185" s="500" t="s">
        <v>11067</v>
      </c>
      <c r="I185" s="500" t="s">
        <v>688</v>
      </c>
      <c r="J185" s="500" t="s">
        <v>689</v>
      </c>
      <c r="K185" s="500" t="s">
        <v>223</v>
      </c>
      <c r="L185" s="500" t="s">
        <v>28083</v>
      </c>
      <c r="M185" s="500" t="s">
        <v>2307</v>
      </c>
      <c r="N185" s="500" t="s">
        <v>4355</v>
      </c>
    </row>
    <row r="186" spans="1:14">
      <c r="A186" s="500" t="s">
        <v>686</v>
      </c>
      <c r="B186" s="500" t="s">
        <v>2858</v>
      </c>
      <c r="C186" s="500" t="s">
        <v>27831</v>
      </c>
      <c r="D186" s="500" t="s">
        <v>27832</v>
      </c>
      <c r="E186" s="500" t="s">
        <v>11099</v>
      </c>
      <c r="F186" s="500" t="s">
        <v>28081</v>
      </c>
      <c r="G186" s="500" t="s">
        <v>860</v>
      </c>
      <c r="H186" s="500" t="s">
        <v>11895</v>
      </c>
      <c r="I186" s="500" t="s">
        <v>688</v>
      </c>
      <c r="J186" s="500" t="s">
        <v>689</v>
      </c>
      <c r="K186" s="500" t="s">
        <v>223</v>
      </c>
      <c r="L186" s="500" t="s">
        <v>28083</v>
      </c>
      <c r="M186" s="500" t="s">
        <v>2307</v>
      </c>
      <c r="N186" s="500" t="s">
        <v>4356</v>
      </c>
    </row>
    <row r="187" spans="1:14">
      <c r="A187" s="500" t="s">
        <v>686</v>
      </c>
      <c r="B187" s="500" t="s">
        <v>2858</v>
      </c>
      <c r="C187" s="500" t="s">
        <v>27831</v>
      </c>
      <c r="D187" s="500" t="s">
        <v>27832</v>
      </c>
      <c r="E187" s="500" t="s">
        <v>11099</v>
      </c>
      <c r="F187" s="500" t="s">
        <v>28081</v>
      </c>
      <c r="G187" s="500" t="s">
        <v>861</v>
      </c>
      <c r="H187" s="500" t="s">
        <v>28088</v>
      </c>
      <c r="I187" s="500" t="s">
        <v>688</v>
      </c>
      <c r="J187" s="500" t="s">
        <v>689</v>
      </c>
      <c r="K187" s="500" t="s">
        <v>223</v>
      </c>
      <c r="L187" s="500" t="s">
        <v>28083</v>
      </c>
      <c r="M187" s="500" t="s">
        <v>2307</v>
      </c>
      <c r="N187" s="500" t="s">
        <v>4357</v>
      </c>
    </row>
    <row r="188" spans="1:14">
      <c r="A188" s="500" t="s">
        <v>686</v>
      </c>
      <c r="B188" s="500" t="s">
        <v>2858</v>
      </c>
      <c r="C188" s="500" t="s">
        <v>27831</v>
      </c>
      <c r="D188" s="500" t="s">
        <v>27832</v>
      </c>
      <c r="E188" s="500" t="s">
        <v>11099</v>
      </c>
      <c r="F188" s="500" t="s">
        <v>28081</v>
      </c>
      <c r="G188" s="500" t="s">
        <v>862</v>
      </c>
      <c r="H188" s="500" t="s">
        <v>28089</v>
      </c>
      <c r="I188" s="500" t="s">
        <v>688</v>
      </c>
      <c r="J188" s="500" t="s">
        <v>689</v>
      </c>
      <c r="K188" s="500" t="s">
        <v>223</v>
      </c>
      <c r="L188" s="500" t="s">
        <v>28083</v>
      </c>
      <c r="M188" s="500" t="s">
        <v>2307</v>
      </c>
      <c r="N188" s="500" t="s">
        <v>4358</v>
      </c>
    </row>
    <row r="189" spans="1:14">
      <c r="A189" s="500" t="s">
        <v>686</v>
      </c>
      <c r="B189" s="500" t="s">
        <v>2858</v>
      </c>
      <c r="C189" s="500" t="s">
        <v>27831</v>
      </c>
      <c r="D189" s="500" t="s">
        <v>27832</v>
      </c>
      <c r="E189" s="500" t="s">
        <v>11099</v>
      </c>
      <c r="F189" s="500" t="s">
        <v>28081</v>
      </c>
      <c r="G189" s="500" t="s">
        <v>4001</v>
      </c>
      <c r="H189" s="500" t="s">
        <v>27882</v>
      </c>
      <c r="I189" s="500" t="s">
        <v>688</v>
      </c>
      <c r="J189" s="500" t="s">
        <v>689</v>
      </c>
      <c r="K189" s="500" t="s">
        <v>223</v>
      </c>
      <c r="L189" s="500" t="s">
        <v>28083</v>
      </c>
      <c r="M189" s="500" t="s">
        <v>2307</v>
      </c>
      <c r="N189" s="500" t="s">
        <v>4359</v>
      </c>
    </row>
    <row r="190" spans="1:14">
      <c r="A190" s="500" t="s">
        <v>686</v>
      </c>
      <c r="B190" s="500" t="s">
        <v>2858</v>
      </c>
      <c r="C190" s="500" t="s">
        <v>27831</v>
      </c>
      <c r="D190" s="500" t="s">
        <v>27832</v>
      </c>
      <c r="E190" s="500" t="s">
        <v>11099</v>
      </c>
      <c r="F190" s="500" t="s">
        <v>28081</v>
      </c>
      <c r="G190" s="500" t="s">
        <v>863</v>
      </c>
      <c r="H190" s="500" t="s">
        <v>11058</v>
      </c>
      <c r="I190" s="500" t="s">
        <v>688</v>
      </c>
      <c r="J190" s="500" t="s">
        <v>689</v>
      </c>
      <c r="K190" s="500" t="s">
        <v>223</v>
      </c>
      <c r="L190" s="500" t="s">
        <v>28083</v>
      </c>
      <c r="M190" s="500" t="s">
        <v>2307</v>
      </c>
      <c r="N190" s="500" t="s">
        <v>4360</v>
      </c>
    </row>
    <row r="191" spans="1:14">
      <c r="A191" s="500" t="s">
        <v>686</v>
      </c>
      <c r="B191" s="500" t="s">
        <v>2858</v>
      </c>
      <c r="C191" s="500" t="s">
        <v>27831</v>
      </c>
      <c r="D191" s="500" t="s">
        <v>27832</v>
      </c>
      <c r="E191" s="500" t="s">
        <v>11099</v>
      </c>
      <c r="F191" s="500" t="s">
        <v>28081</v>
      </c>
      <c r="G191" s="500" t="s">
        <v>3024</v>
      </c>
      <c r="H191" s="500" t="s">
        <v>28011</v>
      </c>
      <c r="I191" s="500" t="s">
        <v>688</v>
      </c>
      <c r="J191" s="500" t="s">
        <v>689</v>
      </c>
      <c r="K191" s="500" t="s">
        <v>223</v>
      </c>
      <c r="L191" s="500" t="s">
        <v>28083</v>
      </c>
      <c r="M191" s="500" t="s">
        <v>2307</v>
      </c>
      <c r="N191" s="500" t="s">
        <v>4361</v>
      </c>
    </row>
    <row r="192" spans="1:14">
      <c r="A192" s="500" t="s">
        <v>686</v>
      </c>
      <c r="B192" s="500" t="s">
        <v>2858</v>
      </c>
      <c r="C192" s="500" t="s">
        <v>27831</v>
      </c>
      <c r="D192" s="500" t="s">
        <v>27832</v>
      </c>
      <c r="E192" s="500" t="s">
        <v>11099</v>
      </c>
      <c r="F192" s="500" t="s">
        <v>28081</v>
      </c>
      <c r="G192" s="500" t="s">
        <v>864</v>
      </c>
      <c r="H192" s="500" t="s">
        <v>28090</v>
      </c>
      <c r="I192" s="500" t="s">
        <v>688</v>
      </c>
      <c r="J192" s="500" t="s">
        <v>689</v>
      </c>
      <c r="K192" s="500" t="s">
        <v>223</v>
      </c>
      <c r="L192" s="500" t="s">
        <v>28083</v>
      </c>
      <c r="M192" s="500" t="s">
        <v>2307</v>
      </c>
      <c r="N192" s="500" t="s">
        <v>4362</v>
      </c>
    </row>
    <row r="193" spans="1:14">
      <c r="A193" s="500" t="s">
        <v>686</v>
      </c>
      <c r="B193" s="500" t="s">
        <v>2858</v>
      </c>
      <c r="C193" s="500" t="s">
        <v>27831</v>
      </c>
      <c r="D193" s="500" t="s">
        <v>27832</v>
      </c>
      <c r="E193" s="500" t="s">
        <v>11099</v>
      </c>
      <c r="F193" s="500" t="s">
        <v>28081</v>
      </c>
      <c r="G193" s="500" t="s">
        <v>865</v>
      </c>
      <c r="H193" s="500" t="s">
        <v>11127</v>
      </c>
      <c r="I193" s="500" t="s">
        <v>688</v>
      </c>
      <c r="J193" s="500" t="s">
        <v>689</v>
      </c>
      <c r="K193" s="500" t="s">
        <v>223</v>
      </c>
      <c r="L193" s="500" t="s">
        <v>28083</v>
      </c>
      <c r="M193" s="500" t="s">
        <v>2307</v>
      </c>
      <c r="N193" s="500" t="s">
        <v>4363</v>
      </c>
    </row>
    <row r="194" spans="1:14">
      <c r="A194" s="500" t="s">
        <v>686</v>
      </c>
      <c r="B194" s="500" t="s">
        <v>2858</v>
      </c>
      <c r="C194" s="500" t="s">
        <v>27831</v>
      </c>
      <c r="D194" s="500" t="s">
        <v>27832</v>
      </c>
      <c r="E194" s="500" t="s">
        <v>11099</v>
      </c>
      <c r="F194" s="500" t="s">
        <v>28081</v>
      </c>
      <c r="G194" s="500" t="s">
        <v>866</v>
      </c>
      <c r="H194" s="500" t="s">
        <v>12739</v>
      </c>
      <c r="I194" s="500" t="s">
        <v>688</v>
      </c>
      <c r="J194" s="500" t="s">
        <v>689</v>
      </c>
      <c r="K194" s="500" t="s">
        <v>223</v>
      </c>
      <c r="L194" s="500" t="s">
        <v>28083</v>
      </c>
      <c r="M194" s="500" t="s">
        <v>2307</v>
      </c>
      <c r="N194" s="500" t="s">
        <v>4364</v>
      </c>
    </row>
    <row r="195" spans="1:14">
      <c r="A195" s="500" t="s">
        <v>686</v>
      </c>
      <c r="B195" s="500" t="s">
        <v>2858</v>
      </c>
      <c r="C195" s="500" t="s">
        <v>27831</v>
      </c>
      <c r="D195" s="500" t="s">
        <v>27832</v>
      </c>
      <c r="E195" s="500" t="s">
        <v>11099</v>
      </c>
      <c r="F195" s="500" t="s">
        <v>28081</v>
      </c>
      <c r="G195" s="500" t="s">
        <v>2247</v>
      </c>
      <c r="H195" s="500" t="s">
        <v>27963</v>
      </c>
      <c r="I195" s="500" t="s">
        <v>688</v>
      </c>
      <c r="J195" s="500" t="s">
        <v>689</v>
      </c>
      <c r="K195" s="500" t="s">
        <v>223</v>
      </c>
      <c r="L195" s="500" t="s">
        <v>28083</v>
      </c>
      <c r="M195" s="500" t="s">
        <v>2307</v>
      </c>
      <c r="N195" s="500" t="s">
        <v>4365</v>
      </c>
    </row>
    <row r="196" spans="1:14">
      <c r="A196" s="500" t="s">
        <v>686</v>
      </c>
      <c r="B196" s="500" t="s">
        <v>2858</v>
      </c>
      <c r="C196" s="500" t="s">
        <v>27831</v>
      </c>
      <c r="D196" s="500" t="s">
        <v>27832</v>
      </c>
      <c r="E196" s="500" t="s">
        <v>11099</v>
      </c>
      <c r="F196" s="500" t="s">
        <v>28081</v>
      </c>
      <c r="G196" s="500" t="s">
        <v>7361</v>
      </c>
      <c r="H196" s="500" t="s">
        <v>11067</v>
      </c>
      <c r="I196" s="500" t="s">
        <v>688</v>
      </c>
      <c r="J196" s="500" t="s">
        <v>689</v>
      </c>
      <c r="K196" s="500" t="s">
        <v>223</v>
      </c>
      <c r="L196" s="500" t="s">
        <v>28083</v>
      </c>
      <c r="M196" s="500" t="s">
        <v>2307</v>
      </c>
      <c r="N196" s="500" t="s">
        <v>7362</v>
      </c>
    </row>
    <row r="197" spans="1:14">
      <c r="A197" s="500" t="s">
        <v>686</v>
      </c>
      <c r="B197" s="500" t="s">
        <v>2858</v>
      </c>
      <c r="C197" s="500" t="s">
        <v>27831</v>
      </c>
      <c r="D197" s="500" t="s">
        <v>27832</v>
      </c>
      <c r="E197" s="500" t="s">
        <v>11099</v>
      </c>
      <c r="F197" s="500" t="s">
        <v>28081</v>
      </c>
      <c r="G197" s="500" t="s">
        <v>867</v>
      </c>
      <c r="H197" s="500" t="s">
        <v>13696</v>
      </c>
      <c r="I197" s="500" t="s">
        <v>688</v>
      </c>
      <c r="J197" s="500" t="s">
        <v>689</v>
      </c>
      <c r="K197" s="500" t="s">
        <v>223</v>
      </c>
      <c r="L197" s="500" t="s">
        <v>28083</v>
      </c>
      <c r="M197" s="500" t="s">
        <v>2307</v>
      </c>
      <c r="N197" s="500" t="s">
        <v>4366</v>
      </c>
    </row>
    <row r="198" spans="1:14">
      <c r="A198" s="500" t="s">
        <v>686</v>
      </c>
      <c r="B198" s="500" t="s">
        <v>2858</v>
      </c>
      <c r="C198" s="500" t="s">
        <v>27831</v>
      </c>
      <c r="D198" s="500" t="s">
        <v>27832</v>
      </c>
      <c r="E198" s="500" t="s">
        <v>11099</v>
      </c>
      <c r="F198" s="500" t="s">
        <v>28081</v>
      </c>
      <c r="G198" s="500" t="s">
        <v>868</v>
      </c>
      <c r="H198" s="500" t="s">
        <v>11229</v>
      </c>
      <c r="I198" s="500" t="s">
        <v>688</v>
      </c>
      <c r="J198" s="500" t="s">
        <v>689</v>
      </c>
      <c r="K198" s="500" t="s">
        <v>223</v>
      </c>
      <c r="L198" s="500" t="s">
        <v>28083</v>
      </c>
      <c r="M198" s="500" t="s">
        <v>2307</v>
      </c>
      <c r="N198" s="500" t="s">
        <v>4367</v>
      </c>
    </row>
    <row r="199" spans="1:14">
      <c r="A199" s="500" t="s">
        <v>686</v>
      </c>
      <c r="B199" s="500" t="s">
        <v>2858</v>
      </c>
      <c r="C199" s="500" t="s">
        <v>27831</v>
      </c>
      <c r="D199" s="500" t="s">
        <v>27832</v>
      </c>
      <c r="E199" s="500" t="s">
        <v>11099</v>
      </c>
      <c r="F199" s="500" t="s">
        <v>28081</v>
      </c>
      <c r="G199" s="500" t="s">
        <v>869</v>
      </c>
      <c r="H199" s="500" t="s">
        <v>6959</v>
      </c>
      <c r="I199" s="500" t="s">
        <v>688</v>
      </c>
      <c r="J199" s="500" t="s">
        <v>689</v>
      </c>
      <c r="K199" s="500" t="s">
        <v>223</v>
      </c>
      <c r="L199" s="500" t="s">
        <v>28083</v>
      </c>
      <c r="M199" s="500" t="s">
        <v>2307</v>
      </c>
      <c r="N199" s="500" t="s">
        <v>4368</v>
      </c>
    </row>
    <row r="200" spans="1:14">
      <c r="A200" s="500" t="s">
        <v>686</v>
      </c>
      <c r="B200" s="500" t="s">
        <v>2858</v>
      </c>
      <c r="C200" s="500" t="s">
        <v>27831</v>
      </c>
      <c r="D200" s="500" t="s">
        <v>27832</v>
      </c>
      <c r="E200" s="500" t="s">
        <v>11099</v>
      </c>
      <c r="F200" s="500" t="s">
        <v>28081</v>
      </c>
      <c r="G200" s="500" t="s">
        <v>870</v>
      </c>
      <c r="H200" s="500" t="s">
        <v>11057</v>
      </c>
      <c r="I200" s="500" t="s">
        <v>688</v>
      </c>
      <c r="J200" s="500" t="s">
        <v>689</v>
      </c>
      <c r="K200" s="500" t="s">
        <v>223</v>
      </c>
      <c r="L200" s="500" t="s">
        <v>28083</v>
      </c>
      <c r="M200" s="500" t="s">
        <v>2307</v>
      </c>
      <c r="N200" s="500" t="s">
        <v>4369</v>
      </c>
    </row>
    <row r="201" spans="1:14">
      <c r="A201" s="500" t="s">
        <v>686</v>
      </c>
      <c r="B201" s="500" t="s">
        <v>2858</v>
      </c>
      <c r="C201" s="500" t="s">
        <v>27831</v>
      </c>
      <c r="D201" s="500" t="s">
        <v>27832</v>
      </c>
      <c r="E201" s="500" t="s">
        <v>11099</v>
      </c>
      <c r="F201" s="500" t="s">
        <v>28081</v>
      </c>
      <c r="G201" s="500" t="s">
        <v>871</v>
      </c>
      <c r="H201" s="500" t="s">
        <v>6957</v>
      </c>
      <c r="I201" s="500" t="s">
        <v>688</v>
      </c>
      <c r="J201" s="500" t="s">
        <v>689</v>
      </c>
      <c r="K201" s="500" t="s">
        <v>223</v>
      </c>
      <c r="L201" s="500" t="s">
        <v>28083</v>
      </c>
      <c r="M201" s="500" t="s">
        <v>2307</v>
      </c>
      <c r="N201" s="500" t="s">
        <v>4370</v>
      </c>
    </row>
    <row r="202" spans="1:14">
      <c r="A202" s="500" t="s">
        <v>686</v>
      </c>
      <c r="B202" s="500" t="s">
        <v>2858</v>
      </c>
      <c r="C202" s="500" t="s">
        <v>27831</v>
      </c>
      <c r="D202" s="500" t="s">
        <v>27832</v>
      </c>
      <c r="E202" s="500" t="s">
        <v>11099</v>
      </c>
      <c r="F202" s="500" t="s">
        <v>28081</v>
      </c>
      <c r="G202" s="500" t="s">
        <v>872</v>
      </c>
      <c r="H202" s="500" t="s">
        <v>11823</v>
      </c>
      <c r="I202" s="500" t="s">
        <v>688</v>
      </c>
      <c r="J202" s="500" t="s">
        <v>689</v>
      </c>
      <c r="K202" s="500" t="s">
        <v>223</v>
      </c>
      <c r="L202" s="500" t="s">
        <v>28083</v>
      </c>
      <c r="M202" s="500" t="s">
        <v>2307</v>
      </c>
      <c r="N202" s="500" t="s">
        <v>4371</v>
      </c>
    </row>
    <row r="203" spans="1:14">
      <c r="A203" s="500" t="s">
        <v>686</v>
      </c>
      <c r="B203" s="500" t="s">
        <v>2858</v>
      </c>
      <c r="C203" s="500" t="s">
        <v>27831</v>
      </c>
      <c r="D203" s="500" t="s">
        <v>27832</v>
      </c>
      <c r="E203" s="500" t="s">
        <v>11099</v>
      </c>
      <c r="F203" s="500" t="s">
        <v>28081</v>
      </c>
      <c r="G203" s="500" t="s">
        <v>873</v>
      </c>
      <c r="H203" s="500" t="s">
        <v>7601</v>
      </c>
      <c r="I203" s="500" t="s">
        <v>688</v>
      </c>
      <c r="J203" s="500" t="s">
        <v>689</v>
      </c>
      <c r="K203" s="500" t="s">
        <v>223</v>
      </c>
      <c r="L203" s="500" t="s">
        <v>28083</v>
      </c>
      <c r="M203" s="500" t="s">
        <v>2307</v>
      </c>
      <c r="N203" s="500" t="s">
        <v>4372</v>
      </c>
    </row>
    <row r="204" spans="1:14">
      <c r="A204" s="500" t="s">
        <v>686</v>
      </c>
      <c r="B204" s="500" t="s">
        <v>2858</v>
      </c>
      <c r="C204" s="500" t="s">
        <v>27831</v>
      </c>
      <c r="D204" s="500" t="s">
        <v>27832</v>
      </c>
      <c r="E204" s="500" t="s">
        <v>11099</v>
      </c>
      <c r="F204" s="500" t="s">
        <v>28081</v>
      </c>
      <c r="G204" s="500" t="s">
        <v>874</v>
      </c>
      <c r="H204" s="500" t="s">
        <v>11817</v>
      </c>
      <c r="I204" s="500" t="s">
        <v>688</v>
      </c>
      <c r="J204" s="500" t="s">
        <v>689</v>
      </c>
      <c r="K204" s="500" t="s">
        <v>223</v>
      </c>
      <c r="L204" s="500" t="s">
        <v>28083</v>
      </c>
      <c r="M204" s="500" t="s">
        <v>2307</v>
      </c>
      <c r="N204" s="500" t="s">
        <v>4373</v>
      </c>
    </row>
    <row r="205" spans="1:14">
      <c r="A205" s="500" t="s">
        <v>686</v>
      </c>
      <c r="B205" s="500" t="s">
        <v>2858</v>
      </c>
      <c r="C205" s="500" t="s">
        <v>27831</v>
      </c>
      <c r="D205" s="500" t="s">
        <v>27832</v>
      </c>
      <c r="E205" s="500" t="s">
        <v>11099</v>
      </c>
      <c r="F205" s="500" t="s">
        <v>28081</v>
      </c>
      <c r="G205" s="500" t="s">
        <v>875</v>
      </c>
      <c r="H205" s="500" t="s">
        <v>3893</v>
      </c>
      <c r="I205" s="500" t="s">
        <v>688</v>
      </c>
      <c r="J205" s="500" t="s">
        <v>689</v>
      </c>
      <c r="K205" s="500" t="s">
        <v>223</v>
      </c>
      <c r="L205" s="500" t="s">
        <v>28083</v>
      </c>
      <c r="M205" s="500" t="s">
        <v>2307</v>
      </c>
      <c r="N205" s="500" t="s">
        <v>4374</v>
      </c>
    </row>
    <row r="206" spans="1:14">
      <c r="A206" s="500" t="s">
        <v>686</v>
      </c>
      <c r="B206" s="500" t="s">
        <v>2858</v>
      </c>
      <c r="C206" s="500" t="s">
        <v>27831</v>
      </c>
      <c r="D206" s="500" t="s">
        <v>27832</v>
      </c>
      <c r="E206" s="500" t="s">
        <v>11099</v>
      </c>
      <c r="F206" s="500" t="s">
        <v>28081</v>
      </c>
      <c r="G206" s="500" t="s">
        <v>876</v>
      </c>
      <c r="H206" s="500" t="s">
        <v>27887</v>
      </c>
      <c r="I206" s="500" t="s">
        <v>688</v>
      </c>
      <c r="J206" s="500" t="s">
        <v>689</v>
      </c>
      <c r="K206" s="500" t="s">
        <v>223</v>
      </c>
      <c r="L206" s="500" t="s">
        <v>28083</v>
      </c>
      <c r="M206" s="500" t="s">
        <v>2307</v>
      </c>
      <c r="N206" s="500" t="s">
        <v>4375</v>
      </c>
    </row>
    <row r="207" spans="1:14">
      <c r="A207" s="500" t="s">
        <v>686</v>
      </c>
      <c r="B207" s="500" t="s">
        <v>2858</v>
      </c>
      <c r="C207" s="500" t="s">
        <v>27831</v>
      </c>
      <c r="D207" s="500" t="s">
        <v>27832</v>
      </c>
      <c r="E207" s="500" t="s">
        <v>11099</v>
      </c>
      <c r="F207" s="500" t="s">
        <v>28081</v>
      </c>
      <c r="G207" s="500" t="s">
        <v>877</v>
      </c>
      <c r="H207" s="500" t="s">
        <v>6994</v>
      </c>
      <c r="I207" s="500" t="s">
        <v>688</v>
      </c>
      <c r="J207" s="500" t="s">
        <v>689</v>
      </c>
      <c r="K207" s="500" t="s">
        <v>223</v>
      </c>
      <c r="L207" s="500" t="s">
        <v>28083</v>
      </c>
      <c r="M207" s="500" t="s">
        <v>2307</v>
      </c>
      <c r="N207" s="500" t="s">
        <v>4376</v>
      </c>
    </row>
    <row r="208" spans="1:14">
      <c r="A208" s="500" t="s">
        <v>686</v>
      </c>
      <c r="B208" s="500" t="s">
        <v>2858</v>
      </c>
      <c r="C208" s="500" t="s">
        <v>27831</v>
      </c>
      <c r="D208" s="500" t="s">
        <v>27832</v>
      </c>
      <c r="E208" s="500" t="s">
        <v>11099</v>
      </c>
      <c r="F208" s="500" t="s">
        <v>28081</v>
      </c>
      <c r="G208" s="500" t="s">
        <v>4002</v>
      </c>
      <c r="H208" s="500" t="s">
        <v>11364</v>
      </c>
      <c r="I208" s="500" t="s">
        <v>688</v>
      </c>
      <c r="J208" s="500" t="s">
        <v>689</v>
      </c>
      <c r="K208" s="500" t="s">
        <v>223</v>
      </c>
      <c r="L208" s="500" t="s">
        <v>28083</v>
      </c>
      <c r="M208" s="500" t="s">
        <v>2307</v>
      </c>
      <c r="N208" s="500" t="s">
        <v>4377</v>
      </c>
    </row>
    <row r="209" spans="1:14">
      <c r="A209" s="500" t="s">
        <v>686</v>
      </c>
      <c r="B209" s="500" t="s">
        <v>2858</v>
      </c>
      <c r="C209" s="500" t="s">
        <v>27831</v>
      </c>
      <c r="D209" s="500" t="s">
        <v>27832</v>
      </c>
      <c r="E209" s="500" t="s">
        <v>11099</v>
      </c>
      <c r="F209" s="500" t="s">
        <v>28081</v>
      </c>
      <c r="G209" s="500" t="s">
        <v>878</v>
      </c>
      <c r="H209" s="500" t="s">
        <v>11780</v>
      </c>
      <c r="I209" s="500" t="s">
        <v>688</v>
      </c>
      <c r="J209" s="500" t="s">
        <v>689</v>
      </c>
      <c r="K209" s="500" t="s">
        <v>223</v>
      </c>
      <c r="L209" s="500" t="s">
        <v>28083</v>
      </c>
      <c r="M209" s="500" t="s">
        <v>2307</v>
      </c>
      <c r="N209" s="500" t="s">
        <v>4378</v>
      </c>
    </row>
    <row r="210" spans="1:14">
      <c r="A210" s="500" t="s">
        <v>686</v>
      </c>
      <c r="B210" s="500" t="s">
        <v>2858</v>
      </c>
      <c r="C210" s="500" t="s">
        <v>27831</v>
      </c>
      <c r="D210" s="500" t="s">
        <v>27832</v>
      </c>
      <c r="E210" s="500" t="s">
        <v>11099</v>
      </c>
      <c r="F210" s="500" t="s">
        <v>28081</v>
      </c>
      <c r="G210" s="500" t="s">
        <v>3025</v>
      </c>
      <c r="H210" s="500" t="s">
        <v>3859</v>
      </c>
      <c r="I210" s="500" t="s">
        <v>688</v>
      </c>
      <c r="J210" s="500" t="s">
        <v>689</v>
      </c>
      <c r="K210" s="500" t="s">
        <v>223</v>
      </c>
      <c r="L210" s="500" t="s">
        <v>28083</v>
      </c>
      <c r="M210" s="500" t="s">
        <v>2307</v>
      </c>
      <c r="N210" s="500" t="s">
        <v>4379</v>
      </c>
    </row>
    <row r="211" spans="1:14">
      <c r="A211" s="500" t="s">
        <v>686</v>
      </c>
      <c r="B211" s="500" t="s">
        <v>2858</v>
      </c>
      <c r="C211" s="500" t="s">
        <v>27831</v>
      </c>
      <c r="D211" s="500" t="s">
        <v>27832</v>
      </c>
      <c r="E211" s="500" t="s">
        <v>11099</v>
      </c>
      <c r="F211" s="500" t="s">
        <v>28081</v>
      </c>
      <c r="G211" s="500" t="s">
        <v>879</v>
      </c>
      <c r="H211" s="500" t="s">
        <v>19806</v>
      </c>
      <c r="I211" s="500" t="s">
        <v>688</v>
      </c>
      <c r="J211" s="500" t="s">
        <v>689</v>
      </c>
      <c r="K211" s="500" t="s">
        <v>223</v>
      </c>
      <c r="L211" s="500" t="s">
        <v>28083</v>
      </c>
      <c r="M211" s="500" t="s">
        <v>2307</v>
      </c>
      <c r="N211" s="500" t="s">
        <v>4380</v>
      </c>
    </row>
    <row r="212" spans="1:14">
      <c r="A212" s="500" t="s">
        <v>686</v>
      </c>
      <c r="B212" s="500" t="s">
        <v>2858</v>
      </c>
      <c r="C212" s="500" t="s">
        <v>27831</v>
      </c>
      <c r="D212" s="500" t="s">
        <v>27832</v>
      </c>
      <c r="E212" s="500" t="s">
        <v>11099</v>
      </c>
      <c r="F212" s="500" t="s">
        <v>28081</v>
      </c>
      <c r="G212" s="500" t="s">
        <v>880</v>
      </c>
      <c r="H212" s="500" t="s">
        <v>28030</v>
      </c>
      <c r="I212" s="500" t="s">
        <v>688</v>
      </c>
      <c r="J212" s="500" t="s">
        <v>689</v>
      </c>
      <c r="K212" s="500" t="s">
        <v>223</v>
      </c>
      <c r="L212" s="500" t="s">
        <v>28083</v>
      </c>
      <c r="M212" s="500" t="s">
        <v>2307</v>
      </c>
      <c r="N212" s="500" t="s">
        <v>4381</v>
      </c>
    </row>
    <row r="213" spans="1:14">
      <c r="A213" s="500" t="s">
        <v>686</v>
      </c>
      <c r="B213" s="500" t="s">
        <v>2858</v>
      </c>
      <c r="C213" s="500" t="s">
        <v>27831</v>
      </c>
      <c r="D213" s="500" t="s">
        <v>27832</v>
      </c>
      <c r="E213" s="500" t="s">
        <v>11099</v>
      </c>
      <c r="F213" s="500" t="s">
        <v>28081</v>
      </c>
      <c r="G213" s="500" t="s">
        <v>881</v>
      </c>
      <c r="H213" s="500" t="s">
        <v>11825</v>
      </c>
      <c r="I213" s="500" t="s">
        <v>688</v>
      </c>
      <c r="J213" s="500" t="s">
        <v>689</v>
      </c>
      <c r="K213" s="500" t="s">
        <v>223</v>
      </c>
      <c r="L213" s="500" t="s">
        <v>28083</v>
      </c>
      <c r="M213" s="500" t="s">
        <v>2307</v>
      </c>
      <c r="N213" s="500" t="s">
        <v>4382</v>
      </c>
    </row>
    <row r="214" spans="1:14">
      <c r="A214" s="500" t="s">
        <v>686</v>
      </c>
      <c r="B214" s="500" t="s">
        <v>2858</v>
      </c>
      <c r="C214" s="500" t="s">
        <v>27831</v>
      </c>
      <c r="D214" s="500" t="s">
        <v>27832</v>
      </c>
      <c r="E214" s="500" t="s">
        <v>11099</v>
      </c>
      <c r="F214" s="500" t="s">
        <v>28081</v>
      </c>
      <c r="G214" s="500" t="s">
        <v>2248</v>
      </c>
      <c r="H214" s="500" t="s">
        <v>10991</v>
      </c>
      <c r="I214" s="500" t="s">
        <v>688</v>
      </c>
      <c r="J214" s="500" t="s">
        <v>689</v>
      </c>
      <c r="K214" s="500" t="s">
        <v>223</v>
      </c>
      <c r="L214" s="500" t="s">
        <v>28083</v>
      </c>
      <c r="M214" s="500" t="s">
        <v>2307</v>
      </c>
      <c r="N214" s="500" t="s">
        <v>4383</v>
      </c>
    </row>
    <row r="215" spans="1:14">
      <c r="A215" s="500" t="s">
        <v>686</v>
      </c>
      <c r="B215" s="500" t="s">
        <v>2858</v>
      </c>
      <c r="C215" s="500" t="s">
        <v>27831</v>
      </c>
      <c r="D215" s="500" t="s">
        <v>27832</v>
      </c>
      <c r="E215" s="500" t="s">
        <v>11099</v>
      </c>
      <c r="F215" s="500" t="s">
        <v>28081</v>
      </c>
      <c r="G215" s="500" t="s">
        <v>7363</v>
      </c>
      <c r="H215" s="500" t="s">
        <v>11817</v>
      </c>
      <c r="I215" s="500" t="s">
        <v>688</v>
      </c>
      <c r="J215" s="500" t="s">
        <v>689</v>
      </c>
      <c r="K215" s="500" t="s">
        <v>223</v>
      </c>
      <c r="L215" s="500" t="s">
        <v>28083</v>
      </c>
      <c r="M215" s="500" t="s">
        <v>2307</v>
      </c>
      <c r="N215" s="500" t="s">
        <v>7364</v>
      </c>
    </row>
    <row r="216" spans="1:14">
      <c r="A216" s="500" t="s">
        <v>686</v>
      </c>
      <c r="B216" s="500" t="s">
        <v>2858</v>
      </c>
      <c r="C216" s="500" t="s">
        <v>27831</v>
      </c>
      <c r="D216" s="500" t="s">
        <v>27832</v>
      </c>
      <c r="E216" s="500" t="s">
        <v>11099</v>
      </c>
      <c r="F216" s="500" t="s">
        <v>28081</v>
      </c>
      <c r="G216" s="500" t="s">
        <v>882</v>
      </c>
      <c r="H216" s="500" t="s">
        <v>11815</v>
      </c>
      <c r="I216" s="500" t="s">
        <v>688</v>
      </c>
      <c r="J216" s="500" t="s">
        <v>689</v>
      </c>
      <c r="K216" s="500" t="s">
        <v>223</v>
      </c>
      <c r="L216" s="500" t="s">
        <v>28083</v>
      </c>
      <c r="M216" s="500" t="s">
        <v>2307</v>
      </c>
      <c r="N216" s="500" t="s">
        <v>4384</v>
      </c>
    </row>
    <row r="217" spans="1:14">
      <c r="A217" s="500" t="s">
        <v>686</v>
      </c>
      <c r="B217" s="500" t="s">
        <v>2858</v>
      </c>
      <c r="C217" s="500" t="s">
        <v>27831</v>
      </c>
      <c r="D217" s="500" t="s">
        <v>27832</v>
      </c>
      <c r="E217" s="500" t="s">
        <v>11099</v>
      </c>
      <c r="F217" s="500" t="s">
        <v>28081</v>
      </c>
      <c r="G217" s="500" t="s">
        <v>883</v>
      </c>
      <c r="H217" s="500" t="s">
        <v>6928</v>
      </c>
      <c r="I217" s="500" t="s">
        <v>688</v>
      </c>
      <c r="J217" s="500" t="s">
        <v>689</v>
      </c>
      <c r="K217" s="500" t="s">
        <v>223</v>
      </c>
      <c r="L217" s="500" t="s">
        <v>28083</v>
      </c>
      <c r="M217" s="500" t="s">
        <v>2307</v>
      </c>
      <c r="N217" s="500" t="s">
        <v>4385</v>
      </c>
    </row>
    <row r="218" spans="1:14">
      <c r="A218" s="500" t="s">
        <v>686</v>
      </c>
      <c r="B218" s="500" t="s">
        <v>2858</v>
      </c>
      <c r="C218" s="500" t="s">
        <v>27831</v>
      </c>
      <c r="D218" s="500" t="s">
        <v>27832</v>
      </c>
      <c r="E218" s="500" t="s">
        <v>11099</v>
      </c>
      <c r="F218" s="500" t="s">
        <v>28081</v>
      </c>
      <c r="G218" s="500" t="s">
        <v>884</v>
      </c>
      <c r="H218" s="500" t="s">
        <v>12657</v>
      </c>
      <c r="I218" s="500" t="s">
        <v>688</v>
      </c>
      <c r="J218" s="500" t="s">
        <v>689</v>
      </c>
      <c r="K218" s="500" t="s">
        <v>223</v>
      </c>
      <c r="L218" s="500" t="s">
        <v>28083</v>
      </c>
      <c r="M218" s="500" t="s">
        <v>2307</v>
      </c>
      <c r="N218" s="500" t="s">
        <v>4386</v>
      </c>
    </row>
    <row r="219" spans="1:14">
      <c r="A219" s="500" t="s">
        <v>686</v>
      </c>
      <c r="B219" s="500" t="s">
        <v>2858</v>
      </c>
      <c r="C219" s="500" t="s">
        <v>27831</v>
      </c>
      <c r="D219" s="500" t="s">
        <v>27832</v>
      </c>
      <c r="E219" s="500" t="s">
        <v>11099</v>
      </c>
      <c r="F219" s="500" t="s">
        <v>28081</v>
      </c>
      <c r="G219" s="500" t="s">
        <v>885</v>
      </c>
      <c r="H219" s="500" t="s">
        <v>15237</v>
      </c>
      <c r="I219" s="500" t="s">
        <v>688</v>
      </c>
      <c r="J219" s="500" t="s">
        <v>689</v>
      </c>
      <c r="K219" s="500" t="s">
        <v>223</v>
      </c>
      <c r="L219" s="500" t="s">
        <v>28083</v>
      </c>
      <c r="M219" s="500" t="s">
        <v>2307</v>
      </c>
      <c r="N219" s="500" t="s">
        <v>4387</v>
      </c>
    </row>
    <row r="220" spans="1:14">
      <c r="A220" s="500" t="s">
        <v>686</v>
      </c>
      <c r="B220" s="500" t="s">
        <v>2858</v>
      </c>
      <c r="C220" s="500" t="s">
        <v>27831</v>
      </c>
      <c r="D220" s="500" t="s">
        <v>27832</v>
      </c>
      <c r="E220" s="500" t="s">
        <v>11099</v>
      </c>
      <c r="F220" s="500" t="s">
        <v>28081</v>
      </c>
      <c r="G220" s="500" t="s">
        <v>886</v>
      </c>
      <c r="H220" s="500" t="s">
        <v>27886</v>
      </c>
      <c r="I220" s="500" t="s">
        <v>688</v>
      </c>
      <c r="J220" s="500" t="s">
        <v>689</v>
      </c>
      <c r="K220" s="500" t="s">
        <v>223</v>
      </c>
      <c r="L220" s="500" t="s">
        <v>28083</v>
      </c>
      <c r="M220" s="500" t="s">
        <v>2307</v>
      </c>
      <c r="N220" s="500" t="s">
        <v>4388</v>
      </c>
    </row>
    <row r="221" spans="1:14">
      <c r="A221" s="500" t="s">
        <v>686</v>
      </c>
      <c r="B221" s="500" t="s">
        <v>2858</v>
      </c>
      <c r="C221" s="500" t="s">
        <v>27831</v>
      </c>
      <c r="D221" s="500" t="s">
        <v>27832</v>
      </c>
      <c r="E221" s="500" t="s">
        <v>11099</v>
      </c>
      <c r="F221" s="500" t="s">
        <v>28081</v>
      </c>
      <c r="G221" s="500" t="s">
        <v>887</v>
      </c>
      <c r="H221" s="500" t="s">
        <v>11863</v>
      </c>
      <c r="I221" s="500" t="s">
        <v>688</v>
      </c>
      <c r="J221" s="500" t="s">
        <v>689</v>
      </c>
      <c r="K221" s="500" t="s">
        <v>223</v>
      </c>
      <c r="L221" s="500" t="s">
        <v>28083</v>
      </c>
      <c r="M221" s="500" t="s">
        <v>2307</v>
      </c>
      <c r="N221" s="500" t="s">
        <v>4389</v>
      </c>
    </row>
    <row r="222" spans="1:14">
      <c r="A222" s="500" t="s">
        <v>686</v>
      </c>
      <c r="B222" s="500" t="s">
        <v>2858</v>
      </c>
      <c r="C222" s="500" t="s">
        <v>27831</v>
      </c>
      <c r="D222" s="500" t="s">
        <v>27832</v>
      </c>
      <c r="E222" s="500" t="s">
        <v>11099</v>
      </c>
      <c r="F222" s="500" t="s">
        <v>28081</v>
      </c>
      <c r="G222" s="500" t="s">
        <v>888</v>
      </c>
      <c r="H222" s="500" t="s">
        <v>28082</v>
      </c>
      <c r="I222" s="500" t="s">
        <v>688</v>
      </c>
      <c r="J222" s="500" t="s">
        <v>689</v>
      </c>
      <c r="K222" s="500" t="s">
        <v>223</v>
      </c>
      <c r="L222" s="500" t="s">
        <v>28083</v>
      </c>
      <c r="M222" s="500" t="s">
        <v>2307</v>
      </c>
      <c r="N222" s="500" t="s">
        <v>4390</v>
      </c>
    </row>
    <row r="223" spans="1:14">
      <c r="A223" s="500" t="s">
        <v>686</v>
      </c>
      <c r="B223" s="500" t="s">
        <v>2858</v>
      </c>
      <c r="C223" s="500" t="s">
        <v>27831</v>
      </c>
      <c r="D223" s="500" t="s">
        <v>27832</v>
      </c>
      <c r="E223" s="500" t="s">
        <v>11099</v>
      </c>
      <c r="F223" s="500" t="s">
        <v>28081</v>
      </c>
      <c r="G223" s="500" t="s">
        <v>889</v>
      </c>
      <c r="H223" s="500" t="s">
        <v>28084</v>
      </c>
      <c r="I223" s="500" t="s">
        <v>688</v>
      </c>
      <c r="J223" s="500" t="s">
        <v>689</v>
      </c>
      <c r="K223" s="500" t="s">
        <v>223</v>
      </c>
      <c r="L223" s="500" t="s">
        <v>28083</v>
      </c>
      <c r="M223" s="500" t="s">
        <v>2307</v>
      </c>
      <c r="N223" s="500" t="s">
        <v>4391</v>
      </c>
    </row>
    <row r="224" spans="1:14">
      <c r="A224" s="500" t="s">
        <v>686</v>
      </c>
      <c r="B224" s="500" t="s">
        <v>2858</v>
      </c>
      <c r="C224" s="500" t="s">
        <v>27831</v>
      </c>
      <c r="D224" s="500" t="s">
        <v>27832</v>
      </c>
      <c r="E224" s="500" t="s">
        <v>11099</v>
      </c>
      <c r="F224" s="500" t="s">
        <v>28081</v>
      </c>
      <c r="G224" s="500" t="s">
        <v>890</v>
      </c>
      <c r="H224" s="500" t="s">
        <v>27880</v>
      </c>
      <c r="I224" s="500" t="s">
        <v>688</v>
      </c>
      <c r="J224" s="500" t="s">
        <v>689</v>
      </c>
      <c r="K224" s="500" t="s">
        <v>223</v>
      </c>
      <c r="L224" s="500" t="s">
        <v>28083</v>
      </c>
      <c r="M224" s="500" t="s">
        <v>2307</v>
      </c>
      <c r="N224" s="500" t="s">
        <v>4392</v>
      </c>
    </row>
    <row r="225" spans="1:14">
      <c r="A225" s="500" t="s">
        <v>686</v>
      </c>
      <c r="B225" s="500" t="s">
        <v>2858</v>
      </c>
      <c r="C225" s="500" t="s">
        <v>27831</v>
      </c>
      <c r="D225" s="500" t="s">
        <v>27832</v>
      </c>
      <c r="E225" s="500" t="s">
        <v>11099</v>
      </c>
      <c r="F225" s="500" t="s">
        <v>28081</v>
      </c>
      <c r="G225" s="500" t="s">
        <v>891</v>
      </c>
      <c r="H225" s="500" t="s">
        <v>28085</v>
      </c>
      <c r="I225" s="500" t="s">
        <v>688</v>
      </c>
      <c r="J225" s="500" t="s">
        <v>689</v>
      </c>
      <c r="K225" s="500" t="s">
        <v>223</v>
      </c>
      <c r="L225" s="500" t="s">
        <v>28083</v>
      </c>
      <c r="M225" s="500" t="s">
        <v>2307</v>
      </c>
      <c r="N225" s="500" t="s">
        <v>4393</v>
      </c>
    </row>
    <row r="226" spans="1:14">
      <c r="A226" s="500" t="s">
        <v>686</v>
      </c>
      <c r="B226" s="500" t="s">
        <v>2858</v>
      </c>
      <c r="C226" s="500" t="s">
        <v>27831</v>
      </c>
      <c r="D226" s="500" t="s">
        <v>27832</v>
      </c>
      <c r="E226" s="500" t="s">
        <v>11099</v>
      </c>
      <c r="F226" s="500" t="s">
        <v>28081</v>
      </c>
      <c r="G226" s="500" t="s">
        <v>892</v>
      </c>
      <c r="H226" s="500" t="s">
        <v>11895</v>
      </c>
      <c r="I226" s="500" t="s">
        <v>688</v>
      </c>
      <c r="J226" s="500" t="s">
        <v>689</v>
      </c>
      <c r="K226" s="500" t="s">
        <v>223</v>
      </c>
      <c r="L226" s="500" t="s">
        <v>28083</v>
      </c>
      <c r="M226" s="500" t="s">
        <v>2307</v>
      </c>
      <c r="N226" s="500" t="s">
        <v>4394</v>
      </c>
    </row>
    <row r="227" spans="1:14">
      <c r="A227" s="500" t="s">
        <v>686</v>
      </c>
      <c r="B227" s="500" t="s">
        <v>2858</v>
      </c>
      <c r="C227" s="500" t="s">
        <v>27831</v>
      </c>
      <c r="D227" s="500" t="s">
        <v>27832</v>
      </c>
      <c r="E227" s="500" t="s">
        <v>11099</v>
      </c>
      <c r="F227" s="500" t="s">
        <v>28081</v>
      </c>
      <c r="G227" s="500" t="s">
        <v>4003</v>
      </c>
      <c r="H227" s="500" t="s">
        <v>11813</v>
      </c>
      <c r="I227" s="500" t="s">
        <v>688</v>
      </c>
      <c r="J227" s="500" t="s">
        <v>689</v>
      </c>
      <c r="K227" s="500" t="s">
        <v>223</v>
      </c>
      <c r="L227" s="500" t="s">
        <v>28083</v>
      </c>
      <c r="M227" s="500" t="s">
        <v>2307</v>
      </c>
      <c r="N227" s="500" t="s">
        <v>4395</v>
      </c>
    </row>
    <row r="228" spans="1:14">
      <c r="A228" s="500" t="s">
        <v>686</v>
      </c>
      <c r="B228" s="500" t="s">
        <v>2858</v>
      </c>
      <c r="C228" s="500" t="s">
        <v>27831</v>
      </c>
      <c r="D228" s="500" t="s">
        <v>27832</v>
      </c>
      <c r="E228" s="500" t="s">
        <v>11099</v>
      </c>
      <c r="F228" s="500" t="s">
        <v>28081</v>
      </c>
      <c r="G228" s="500" t="s">
        <v>893</v>
      </c>
      <c r="H228" s="500" t="s">
        <v>3927</v>
      </c>
      <c r="I228" s="500" t="s">
        <v>688</v>
      </c>
      <c r="J228" s="500" t="s">
        <v>689</v>
      </c>
      <c r="K228" s="500" t="s">
        <v>223</v>
      </c>
      <c r="L228" s="500" t="s">
        <v>28083</v>
      </c>
      <c r="M228" s="500" t="s">
        <v>2307</v>
      </c>
      <c r="N228" s="500" t="s">
        <v>4396</v>
      </c>
    </row>
    <row r="229" spans="1:14">
      <c r="A229" s="500" t="s">
        <v>686</v>
      </c>
      <c r="B229" s="500" t="s">
        <v>2858</v>
      </c>
      <c r="C229" s="500" t="s">
        <v>27831</v>
      </c>
      <c r="D229" s="500" t="s">
        <v>27832</v>
      </c>
      <c r="E229" s="500" t="s">
        <v>11099</v>
      </c>
      <c r="F229" s="500" t="s">
        <v>28081</v>
      </c>
      <c r="G229" s="500" t="s">
        <v>3026</v>
      </c>
      <c r="H229" s="500" t="s">
        <v>13249</v>
      </c>
      <c r="I229" s="500" t="s">
        <v>688</v>
      </c>
      <c r="J229" s="500" t="s">
        <v>689</v>
      </c>
      <c r="K229" s="500" t="s">
        <v>223</v>
      </c>
      <c r="L229" s="500" t="s">
        <v>28083</v>
      </c>
      <c r="M229" s="500" t="s">
        <v>2307</v>
      </c>
      <c r="N229" s="500" t="s">
        <v>4397</v>
      </c>
    </row>
    <row r="230" spans="1:14">
      <c r="A230" s="500" t="s">
        <v>686</v>
      </c>
      <c r="B230" s="500" t="s">
        <v>2858</v>
      </c>
      <c r="C230" s="500" t="s">
        <v>27831</v>
      </c>
      <c r="D230" s="500" t="s">
        <v>27832</v>
      </c>
      <c r="E230" s="500" t="s">
        <v>11099</v>
      </c>
      <c r="F230" s="500" t="s">
        <v>28081</v>
      </c>
      <c r="G230" s="500" t="s">
        <v>894</v>
      </c>
      <c r="H230" s="500" t="s">
        <v>13988</v>
      </c>
      <c r="I230" s="500" t="s">
        <v>688</v>
      </c>
      <c r="J230" s="500" t="s">
        <v>689</v>
      </c>
      <c r="K230" s="500" t="s">
        <v>223</v>
      </c>
      <c r="L230" s="500" t="s">
        <v>28083</v>
      </c>
      <c r="M230" s="500" t="s">
        <v>2307</v>
      </c>
      <c r="N230" s="500" t="s">
        <v>4398</v>
      </c>
    </row>
    <row r="231" spans="1:14">
      <c r="A231" s="500" t="s">
        <v>686</v>
      </c>
      <c r="B231" s="500" t="s">
        <v>2858</v>
      </c>
      <c r="C231" s="500" t="s">
        <v>27831</v>
      </c>
      <c r="D231" s="500" t="s">
        <v>27832</v>
      </c>
      <c r="E231" s="500" t="s">
        <v>11099</v>
      </c>
      <c r="F231" s="500" t="s">
        <v>28081</v>
      </c>
      <c r="G231" s="500" t="s">
        <v>895</v>
      </c>
      <c r="H231" s="500" t="s">
        <v>27977</v>
      </c>
      <c r="I231" s="500" t="s">
        <v>688</v>
      </c>
      <c r="J231" s="500" t="s">
        <v>689</v>
      </c>
      <c r="K231" s="500" t="s">
        <v>223</v>
      </c>
      <c r="L231" s="500" t="s">
        <v>28083</v>
      </c>
      <c r="M231" s="500" t="s">
        <v>2307</v>
      </c>
      <c r="N231" s="500" t="s">
        <v>4399</v>
      </c>
    </row>
    <row r="232" spans="1:14">
      <c r="A232" s="500" t="s">
        <v>686</v>
      </c>
      <c r="B232" s="500" t="s">
        <v>2858</v>
      </c>
      <c r="C232" s="500" t="s">
        <v>27831</v>
      </c>
      <c r="D232" s="500" t="s">
        <v>27832</v>
      </c>
      <c r="E232" s="500" t="s">
        <v>11099</v>
      </c>
      <c r="F232" s="500" t="s">
        <v>28081</v>
      </c>
      <c r="G232" s="500" t="s">
        <v>896</v>
      </c>
      <c r="H232" s="500" t="s">
        <v>11241</v>
      </c>
      <c r="I232" s="500" t="s">
        <v>688</v>
      </c>
      <c r="J232" s="500" t="s">
        <v>689</v>
      </c>
      <c r="K232" s="500" t="s">
        <v>223</v>
      </c>
      <c r="L232" s="500" t="s">
        <v>28083</v>
      </c>
      <c r="M232" s="500" t="s">
        <v>2307</v>
      </c>
      <c r="N232" s="500" t="s">
        <v>4400</v>
      </c>
    </row>
    <row r="233" spans="1:14">
      <c r="A233" s="500" t="s">
        <v>686</v>
      </c>
      <c r="B233" s="500" t="s">
        <v>2858</v>
      </c>
      <c r="C233" s="500" t="s">
        <v>27831</v>
      </c>
      <c r="D233" s="500" t="s">
        <v>27832</v>
      </c>
      <c r="E233" s="500" t="s">
        <v>11099</v>
      </c>
      <c r="F233" s="500" t="s">
        <v>28081</v>
      </c>
      <c r="G233" s="500" t="s">
        <v>2249</v>
      </c>
      <c r="H233" s="500" t="s">
        <v>10990</v>
      </c>
      <c r="I233" s="500" t="s">
        <v>688</v>
      </c>
      <c r="J233" s="500" t="s">
        <v>689</v>
      </c>
      <c r="K233" s="500" t="s">
        <v>223</v>
      </c>
      <c r="L233" s="500" t="s">
        <v>28083</v>
      </c>
      <c r="M233" s="500" t="s">
        <v>2307</v>
      </c>
      <c r="N233" s="500" t="s">
        <v>4401</v>
      </c>
    </row>
    <row r="234" spans="1:14">
      <c r="A234" s="500" t="s">
        <v>686</v>
      </c>
      <c r="B234" s="500" t="s">
        <v>2858</v>
      </c>
      <c r="C234" s="500" t="s">
        <v>27831</v>
      </c>
      <c r="D234" s="500" t="s">
        <v>27832</v>
      </c>
      <c r="E234" s="500" t="s">
        <v>11099</v>
      </c>
      <c r="F234" s="500" t="s">
        <v>28081</v>
      </c>
      <c r="G234" s="500" t="s">
        <v>7365</v>
      </c>
      <c r="H234" s="500" t="s">
        <v>28084</v>
      </c>
      <c r="I234" s="500" t="s">
        <v>688</v>
      </c>
      <c r="J234" s="500" t="s">
        <v>689</v>
      </c>
      <c r="K234" s="500" t="s">
        <v>223</v>
      </c>
      <c r="L234" s="500" t="s">
        <v>28083</v>
      </c>
      <c r="M234" s="500" t="s">
        <v>2307</v>
      </c>
      <c r="N234" s="500" t="s">
        <v>7366</v>
      </c>
    </row>
    <row r="235" spans="1:14">
      <c r="A235" s="500" t="s">
        <v>686</v>
      </c>
      <c r="B235" s="500" t="s">
        <v>2858</v>
      </c>
      <c r="C235" s="500" t="s">
        <v>27831</v>
      </c>
      <c r="D235" s="500" t="s">
        <v>27832</v>
      </c>
      <c r="E235" s="500" t="s">
        <v>11099</v>
      </c>
      <c r="F235" s="500" t="s">
        <v>28081</v>
      </c>
      <c r="G235" s="500" t="s">
        <v>897</v>
      </c>
      <c r="H235" s="500" t="s">
        <v>28086</v>
      </c>
      <c r="I235" s="500" t="s">
        <v>688</v>
      </c>
      <c r="J235" s="500" t="s">
        <v>689</v>
      </c>
      <c r="K235" s="500" t="s">
        <v>223</v>
      </c>
      <c r="L235" s="500" t="s">
        <v>28083</v>
      </c>
      <c r="M235" s="500" t="s">
        <v>2307</v>
      </c>
      <c r="N235" s="500" t="s">
        <v>4402</v>
      </c>
    </row>
    <row r="236" spans="1:14">
      <c r="A236" s="500" t="s">
        <v>686</v>
      </c>
      <c r="B236" s="500" t="s">
        <v>2858</v>
      </c>
      <c r="C236" s="500" t="s">
        <v>27831</v>
      </c>
      <c r="D236" s="500" t="s">
        <v>27832</v>
      </c>
      <c r="E236" s="500" t="s">
        <v>11099</v>
      </c>
      <c r="F236" s="500" t="s">
        <v>28081</v>
      </c>
      <c r="G236" s="500" t="s">
        <v>898</v>
      </c>
      <c r="H236" s="500" t="s">
        <v>3848</v>
      </c>
      <c r="I236" s="500" t="s">
        <v>688</v>
      </c>
      <c r="J236" s="500" t="s">
        <v>689</v>
      </c>
      <c r="K236" s="500" t="s">
        <v>223</v>
      </c>
      <c r="L236" s="500" t="s">
        <v>28083</v>
      </c>
      <c r="M236" s="500" t="s">
        <v>2307</v>
      </c>
      <c r="N236" s="500" t="s">
        <v>4403</v>
      </c>
    </row>
    <row r="237" spans="1:14">
      <c r="A237" s="500" t="s">
        <v>686</v>
      </c>
      <c r="B237" s="500" t="s">
        <v>2858</v>
      </c>
      <c r="C237" s="500" t="s">
        <v>27831</v>
      </c>
      <c r="D237" s="500" t="s">
        <v>27832</v>
      </c>
      <c r="E237" s="500" t="s">
        <v>11099</v>
      </c>
      <c r="F237" s="500" t="s">
        <v>28081</v>
      </c>
      <c r="G237" s="500" t="s">
        <v>899</v>
      </c>
      <c r="H237" s="500" t="s">
        <v>11229</v>
      </c>
      <c r="I237" s="500" t="s">
        <v>688</v>
      </c>
      <c r="J237" s="500" t="s">
        <v>689</v>
      </c>
      <c r="K237" s="500" t="s">
        <v>223</v>
      </c>
      <c r="L237" s="500" t="s">
        <v>28083</v>
      </c>
      <c r="M237" s="500" t="s">
        <v>2307</v>
      </c>
      <c r="N237" s="500" t="s">
        <v>4404</v>
      </c>
    </row>
    <row r="238" spans="1:14">
      <c r="A238" s="500" t="s">
        <v>686</v>
      </c>
      <c r="B238" s="500" t="s">
        <v>2858</v>
      </c>
      <c r="C238" s="500" t="s">
        <v>27831</v>
      </c>
      <c r="D238" s="500" t="s">
        <v>27832</v>
      </c>
      <c r="E238" s="500" t="s">
        <v>11099</v>
      </c>
      <c r="F238" s="500" t="s">
        <v>28081</v>
      </c>
      <c r="G238" s="500" t="s">
        <v>900</v>
      </c>
      <c r="H238" s="500" t="s">
        <v>11224</v>
      </c>
      <c r="I238" s="500" t="s">
        <v>688</v>
      </c>
      <c r="J238" s="500" t="s">
        <v>689</v>
      </c>
      <c r="K238" s="500" t="s">
        <v>223</v>
      </c>
      <c r="L238" s="500" t="s">
        <v>28083</v>
      </c>
      <c r="M238" s="500" t="s">
        <v>2307</v>
      </c>
      <c r="N238" s="500" t="s">
        <v>4405</v>
      </c>
    </row>
    <row r="239" spans="1:14">
      <c r="A239" s="500" t="s">
        <v>686</v>
      </c>
      <c r="B239" s="500" t="s">
        <v>2858</v>
      </c>
      <c r="C239" s="500" t="s">
        <v>27831</v>
      </c>
      <c r="D239" s="500" t="s">
        <v>27832</v>
      </c>
      <c r="E239" s="500" t="s">
        <v>11099</v>
      </c>
      <c r="F239" s="500" t="s">
        <v>28081</v>
      </c>
      <c r="G239" s="500" t="s">
        <v>901</v>
      </c>
      <c r="H239" s="500" t="s">
        <v>20096</v>
      </c>
      <c r="I239" s="500" t="s">
        <v>688</v>
      </c>
      <c r="J239" s="500" t="s">
        <v>689</v>
      </c>
      <c r="K239" s="500" t="s">
        <v>223</v>
      </c>
      <c r="L239" s="500" t="s">
        <v>28083</v>
      </c>
      <c r="M239" s="500" t="s">
        <v>2307</v>
      </c>
      <c r="N239" s="500" t="s">
        <v>4406</v>
      </c>
    </row>
    <row r="240" spans="1:14">
      <c r="A240" s="500" t="s">
        <v>686</v>
      </c>
      <c r="B240" s="500" t="s">
        <v>2858</v>
      </c>
      <c r="C240" s="500" t="s">
        <v>27831</v>
      </c>
      <c r="D240" s="500" t="s">
        <v>27832</v>
      </c>
      <c r="E240" s="500" t="s">
        <v>11099</v>
      </c>
      <c r="F240" s="500" t="s">
        <v>28081</v>
      </c>
      <c r="G240" s="500" t="s">
        <v>902</v>
      </c>
      <c r="H240" s="500" t="s">
        <v>11144</v>
      </c>
      <c r="I240" s="500" t="s">
        <v>688</v>
      </c>
      <c r="J240" s="500" t="s">
        <v>689</v>
      </c>
      <c r="K240" s="500" t="s">
        <v>223</v>
      </c>
      <c r="L240" s="500" t="s">
        <v>28083</v>
      </c>
      <c r="M240" s="500" t="s">
        <v>2307</v>
      </c>
      <c r="N240" s="500" t="s">
        <v>4407</v>
      </c>
    </row>
    <row r="241" spans="1:14">
      <c r="A241" s="500" t="s">
        <v>686</v>
      </c>
      <c r="B241" s="500" t="s">
        <v>2858</v>
      </c>
      <c r="C241" s="500" t="s">
        <v>27831</v>
      </c>
      <c r="D241" s="500" t="s">
        <v>27832</v>
      </c>
      <c r="E241" s="500" t="s">
        <v>11099</v>
      </c>
      <c r="F241" s="500" t="s">
        <v>28081</v>
      </c>
      <c r="G241" s="500" t="s">
        <v>903</v>
      </c>
      <c r="H241" s="500" t="s">
        <v>28087</v>
      </c>
      <c r="I241" s="500" t="s">
        <v>688</v>
      </c>
      <c r="J241" s="500" t="s">
        <v>689</v>
      </c>
      <c r="K241" s="500" t="s">
        <v>223</v>
      </c>
      <c r="L241" s="500" t="s">
        <v>28083</v>
      </c>
      <c r="M241" s="500" t="s">
        <v>2307</v>
      </c>
      <c r="N241" s="500" t="s">
        <v>4408</v>
      </c>
    </row>
    <row r="242" spans="1:14">
      <c r="A242" s="500" t="s">
        <v>686</v>
      </c>
      <c r="B242" s="500" t="s">
        <v>2858</v>
      </c>
      <c r="C242" s="500" t="s">
        <v>27831</v>
      </c>
      <c r="D242" s="500" t="s">
        <v>27832</v>
      </c>
      <c r="E242" s="500" t="s">
        <v>11099</v>
      </c>
      <c r="F242" s="500" t="s">
        <v>28081</v>
      </c>
      <c r="G242" s="500" t="s">
        <v>904</v>
      </c>
      <c r="H242" s="500" t="s">
        <v>11067</v>
      </c>
      <c r="I242" s="500" t="s">
        <v>688</v>
      </c>
      <c r="J242" s="500" t="s">
        <v>689</v>
      </c>
      <c r="K242" s="500" t="s">
        <v>223</v>
      </c>
      <c r="L242" s="500" t="s">
        <v>28083</v>
      </c>
      <c r="M242" s="500" t="s">
        <v>2307</v>
      </c>
      <c r="N242" s="500" t="s">
        <v>4409</v>
      </c>
    </row>
    <row r="243" spans="1:14">
      <c r="A243" s="500" t="s">
        <v>686</v>
      </c>
      <c r="B243" s="500" t="s">
        <v>2858</v>
      </c>
      <c r="C243" s="500" t="s">
        <v>27831</v>
      </c>
      <c r="D243" s="500" t="s">
        <v>27832</v>
      </c>
      <c r="E243" s="500" t="s">
        <v>11099</v>
      </c>
      <c r="F243" s="500" t="s">
        <v>28081</v>
      </c>
      <c r="G243" s="500" t="s">
        <v>905</v>
      </c>
      <c r="H243" s="500" t="s">
        <v>11895</v>
      </c>
      <c r="I243" s="500" t="s">
        <v>688</v>
      </c>
      <c r="J243" s="500" t="s">
        <v>689</v>
      </c>
      <c r="K243" s="500" t="s">
        <v>223</v>
      </c>
      <c r="L243" s="500" t="s">
        <v>28083</v>
      </c>
      <c r="M243" s="500" t="s">
        <v>2307</v>
      </c>
      <c r="N243" s="500" t="s">
        <v>4410</v>
      </c>
    </row>
    <row r="244" spans="1:14">
      <c r="A244" s="500" t="s">
        <v>686</v>
      </c>
      <c r="B244" s="500" t="s">
        <v>2858</v>
      </c>
      <c r="C244" s="500" t="s">
        <v>27831</v>
      </c>
      <c r="D244" s="500" t="s">
        <v>27832</v>
      </c>
      <c r="E244" s="500" t="s">
        <v>11099</v>
      </c>
      <c r="F244" s="500" t="s">
        <v>28081</v>
      </c>
      <c r="G244" s="500" t="s">
        <v>906</v>
      </c>
      <c r="H244" s="500" t="s">
        <v>28088</v>
      </c>
      <c r="I244" s="500" t="s">
        <v>688</v>
      </c>
      <c r="J244" s="500" t="s">
        <v>689</v>
      </c>
      <c r="K244" s="500" t="s">
        <v>223</v>
      </c>
      <c r="L244" s="500" t="s">
        <v>28083</v>
      </c>
      <c r="M244" s="500" t="s">
        <v>2307</v>
      </c>
      <c r="N244" s="500" t="s">
        <v>4411</v>
      </c>
    </row>
    <row r="245" spans="1:14">
      <c r="A245" s="500" t="s">
        <v>686</v>
      </c>
      <c r="B245" s="500" t="s">
        <v>2858</v>
      </c>
      <c r="C245" s="500" t="s">
        <v>27831</v>
      </c>
      <c r="D245" s="500" t="s">
        <v>27832</v>
      </c>
      <c r="E245" s="500" t="s">
        <v>11099</v>
      </c>
      <c r="F245" s="500" t="s">
        <v>28081</v>
      </c>
      <c r="G245" s="500" t="s">
        <v>907</v>
      </c>
      <c r="H245" s="500" t="s">
        <v>28089</v>
      </c>
      <c r="I245" s="500" t="s">
        <v>688</v>
      </c>
      <c r="J245" s="500" t="s">
        <v>689</v>
      </c>
      <c r="K245" s="500" t="s">
        <v>223</v>
      </c>
      <c r="L245" s="500" t="s">
        <v>28083</v>
      </c>
      <c r="M245" s="500" t="s">
        <v>2307</v>
      </c>
      <c r="N245" s="500" t="s">
        <v>4412</v>
      </c>
    </row>
    <row r="246" spans="1:14">
      <c r="A246" s="500" t="s">
        <v>686</v>
      </c>
      <c r="B246" s="500" t="s">
        <v>2858</v>
      </c>
      <c r="C246" s="500" t="s">
        <v>27831</v>
      </c>
      <c r="D246" s="500" t="s">
        <v>27832</v>
      </c>
      <c r="E246" s="500" t="s">
        <v>11099</v>
      </c>
      <c r="F246" s="500" t="s">
        <v>28081</v>
      </c>
      <c r="G246" s="500" t="s">
        <v>4004</v>
      </c>
      <c r="H246" s="500" t="s">
        <v>27882</v>
      </c>
      <c r="I246" s="500" t="s">
        <v>688</v>
      </c>
      <c r="J246" s="500" t="s">
        <v>689</v>
      </c>
      <c r="K246" s="500" t="s">
        <v>223</v>
      </c>
      <c r="L246" s="500" t="s">
        <v>28083</v>
      </c>
      <c r="M246" s="500" t="s">
        <v>2307</v>
      </c>
      <c r="N246" s="500" t="s">
        <v>4413</v>
      </c>
    </row>
    <row r="247" spans="1:14">
      <c r="A247" s="500" t="s">
        <v>686</v>
      </c>
      <c r="B247" s="500" t="s">
        <v>2858</v>
      </c>
      <c r="C247" s="500" t="s">
        <v>27831</v>
      </c>
      <c r="D247" s="500" t="s">
        <v>27832</v>
      </c>
      <c r="E247" s="500" t="s">
        <v>11099</v>
      </c>
      <c r="F247" s="500" t="s">
        <v>28081</v>
      </c>
      <c r="G247" s="500" t="s">
        <v>908</v>
      </c>
      <c r="H247" s="500" t="s">
        <v>11058</v>
      </c>
      <c r="I247" s="500" t="s">
        <v>688</v>
      </c>
      <c r="J247" s="500" t="s">
        <v>689</v>
      </c>
      <c r="K247" s="500" t="s">
        <v>223</v>
      </c>
      <c r="L247" s="500" t="s">
        <v>28083</v>
      </c>
      <c r="M247" s="500" t="s">
        <v>2307</v>
      </c>
      <c r="N247" s="500" t="s">
        <v>4414</v>
      </c>
    </row>
    <row r="248" spans="1:14">
      <c r="A248" s="500" t="s">
        <v>686</v>
      </c>
      <c r="B248" s="500" t="s">
        <v>2858</v>
      </c>
      <c r="C248" s="500" t="s">
        <v>27831</v>
      </c>
      <c r="D248" s="500" t="s">
        <v>27832</v>
      </c>
      <c r="E248" s="500" t="s">
        <v>11099</v>
      </c>
      <c r="F248" s="500" t="s">
        <v>28081</v>
      </c>
      <c r="G248" s="500" t="s">
        <v>3027</v>
      </c>
      <c r="H248" s="500" t="s">
        <v>28011</v>
      </c>
      <c r="I248" s="500" t="s">
        <v>688</v>
      </c>
      <c r="J248" s="500" t="s">
        <v>689</v>
      </c>
      <c r="K248" s="500" t="s">
        <v>223</v>
      </c>
      <c r="L248" s="500" t="s">
        <v>28083</v>
      </c>
      <c r="M248" s="500" t="s">
        <v>2307</v>
      </c>
      <c r="N248" s="500" t="s">
        <v>4415</v>
      </c>
    </row>
    <row r="249" spans="1:14">
      <c r="A249" s="500" t="s">
        <v>686</v>
      </c>
      <c r="B249" s="500" t="s">
        <v>2858</v>
      </c>
      <c r="C249" s="500" t="s">
        <v>27831</v>
      </c>
      <c r="D249" s="500" t="s">
        <v>27832</v>
      </c>
      <c r="E249" s="500" t="s">
        <v>11099</v>
      </c>
      <c r="F249" s="500" t="s">
        <v>28081</v>
      </c>
      <c r="G249" s="500" t="s">
        <v>909</v>
      </c>
      <c r="H249" s="500" t="s">
        <v>28090</v>
      </c>
      <c r="I249" s="500" t="s">
        <v>688</v>
      </c>
      <c r="J249" s="500" t="s">
        <v>689</v>
      </c>
      <c r="K249" s="500" t="s">
        <v>223</v>
      </c>
      <c r="L249" s="500" t="s">
        <v>28083</v>
      </c>
      <c r="M249" s="500" t="s">
        <v>2307</v>
      </c>
      <c r="N249" s="500" t="s">
        <v>4416</v>
      </c>
    </row>
    <row r="250" spans="1:14">
      <c r="A250" s="500" t="s">
        <v>686</v>
      </c>
      <c r="B250" s="500" t="s">
        <v>2858</v>
      </c>
      <c r="C250" s="500" t="s">
        <v>27831</v>
      </c>
      <c r="D250" s="500" t="s">
        <v>27832</v>
      </c>
      <c r="E250" s="500" t="s">
        <v>11099</v>
      </c>
      <c r="F250" s="500" t="s">
        <v>28081</v>
      </c>
      <c r="G250" s="500" t="s">
        <v>910</v>
      </c>
      <c r="H250" s="500" t="s">
        <v>11127</v>
      </c>
      <c r="I250" s="500" t="s">
        <v>688</v>
      </c>
      <c r="J250" s="500" t="s">
        <v>689</v>
      </c>
      <c r="K250" s="500" t="s">
        <v>223</v>
      </c>
      <c r="L250" s="500" t="s">
        <v>28083</v>
      </c>
      <c r="M250" s="500" t="s">
        <v>2307</v>
      </c>
      <c r="N250" s="500" t="s">
        <v>4417</v>
      </c>
    </row>
    <row r="251" spans="1:14">
      <c r="A251" s="500" t="s">
        <v>686</v>
      </c>
      <c r="B251" s="500" t="s">
        <v>2858</v>
      </c>
      <c r="C251" s="500" t="s">
        <v>27831</v>
      </c>
      <c r="D251" s="500" t="s">
        <v>27832</v>
      </c>
      <c r="E251" s="500" t="s">
        <v>11099</v>
      </c>
      <c r="F251" s="500" t="s">
        <v>28081</v>
      </c>
      <c r="G251" s="500" t="s">
        <v>911</v>
      </c>
      <c r="H251" s="500" t="s">
        <v>12739</v>
      </c>
      <c r="I251" s="500" t="s">
        <v>688</v>
      </c>
      <c r="J251" s="500" t="s">
        <v>689</v>
      </c>
      <c r="K251" s="500" t="s">
        <v>223</v>
      </c>
      <c r="L251" s="500" t="s">
        <v>28083</v>
      </c>
      <c r="M251" s="500" t="s">
        <v>2307</v>
      </c>
      <c r="N251" s="500" t="s">
        <v>4418</v>
      </c>
    </row>
    <row r="252" spans="1:14">
      <c r="A252" s="500" t="s">
        <v>686</v>
      </c>
      <c r="B252" s="500" t="s">
        <v>2858</v>
      </c>
      <c r="C252" s="500" t="s">
        <v>27831</v>
      </c>
      <c r="D252" s="500" t="s">
        <v>27832</v>
      </c>
      <c r="E252" s="500" t="s">
        <v>11099</v>
      </c>
      <c r="F252" s="500" t="s">
        <v>28081</v>
      </c>
      <c r="G252" s="500" t="s">
        <v>2250</v>
      </c>
      <c r="H252" s="500" t="s">
        <v>27963</v>
      </c>
      <c r="I252" s="500" t="s">
        <v>688</v>
      </c>
      <c r="J252" s="500" t="s">
        <v>689</v>
      </c>
      <c r="K252" s="500" t="s">
        <v>223</v>
      </c>
      <c r="L252" s="500" t="s">
        <v>28083</v>
      </c>
      <c r="M252" s="500" t="s">
        <v>2307</v>
      </c>
      <c r="N252" s="500" t="s">
        <v>4419</v>
      </c>
    </row>
    <row r="253" spans="1:14">
      <c r="A253" s="500" t="s">
        <v>686</v>
      </c>
      <c r="B253" s="500" t="s">
        <v>2858</v>
      </c>
      <c r="C253" s="500" t="s">
        <v>27831</v>
      </c>
      <c r="D253" s="500" t="s">
        <v>27832</v>
      </c>
      <c r="E253" s="500" t="s">
        <v>11099</v>
      </c>
      <c r="F253" s="500" t="s">
        <v>28081</v>
      </c>
      <c r="G253" s="500" t="s">
        <v>7367</v>
      </c>
      <c r="H253" s="500" t="s">
        <v>11067</v>
      </c>
      <c r="I253" s="500" t="s">
        <v>688</v>
      </c>
      <c r="J253" s="500" t="s">
        <v>689</v>
      </c>
      <c r="K253" s="500" t="s">
        <v>223</v>
      </c>
      <c r="L253" s="500" t="s">
        <v>28083</v>
      </c>
      <c r="M253" s="500" t="s">
        <v>2307</v>
      </c>
      <c r="N253" s="500" t="s">
        <v>7368</v>
      </c>
    </row>
    <row r="254" spans="1:14">
      <c r="A254" s="500" t="s">
        <v>686</v>
      </c>
      <c r="B254" s="500" t="s">
        <v>2858</v>
      </c>
      <c r="C254" s="500" t="s">
        <v>27831</v>
      </c>
      <c r="D254" s="500" t="s">
        <v>27832</v>
      </c>
      <c r="E254" s="500" t="s">
        <v>11099</v>
      </c>
      <c r="F254" s="500" t="s">
        <v>28081</v>
      </c>
      <c r="G254" s="500" t="s">
        <v>912</v>
      </c>
      <c r="H254" s="500" t="s">
        <v>13696</v>
      </c>
      <c r="I254" s="500" t="s">
        <v>688</v>
      </c>
      <c r="J254" s="500" t="s">
        <v>689</v>
      </c>
      <c r="K254" s="500" t="s">
        <v>223</v>
      </c>
      <c r="L254" s="500" t="s">
        <v>28083</v>
      </c>
      <c r="M254" s="500" t="s">
        <v>2307</v>
      </c>
      <c r="N254" s="500" t="s">
        <v>4420</v>
      </c>
    </row>
    <row r="255" spans="1:14">
      <c r="A255" s="500" t="s">
        <v>686</v>
      </c>
      <c r="B255" s="500" t="s">
        <v>2858</v>
      </c>
      <c r="C255" s="500" t="s">
        <v>27831</v>
      </c>
      <c r="D255" s="500" t="s">
        <v>27832</v>
      </c>
      <c r="E255" s="500" t="s">
        <v>11099</v>
      </c>
      <c r="F255" s="500" t="s">
        <v>28081</v>
      </c>
      <c r="G255" s="500" t="s">
        <v>913</v>
      </c>
      <c r="H255" s="500" t="s">
        <v>11229</v>
      </c>
      <c r="I255" s="500" t="s">
        <v>688</v>
      </c>
      <c r="J255" s="500" t="s">
        <v>689</v>
      </c>
      <c r="K255" s="500" t="s">
        <v>223</v>
      </c>
      <c r="L255" s="500" t="s">
        <v>28083</v>
      </c>
      <c r="M255" s="500" t="s">
        <v>2307</v>
      </c>
      <c r="N255" s="500" t="s">
        <v>4421</v>
      </c>
    </row>
    <row r="256" spans="1:14">
      <c r="A256" s="500" t="s">
        <v>686</v>
      </c>
      <c r="B256" s="500" t="s">
        <v>2858</v>
      </c>
      <c r="C256" s="500" t="s">
        <v>27831</v>
      </c>
      <c r="D256" s="500" t="s">
        <v>27832</v>
      </c>
      <c r="E256" s="500" t="s">
        <v>11099</v>
      </c>
      <c r="F256" s="500" t="s">
        <v>28081</v>
      </c>
      <c r="G256" s="500" t="s">
        <v>914</v>
      </c>
      <c r="H256" s="500" t="s">
        <v>6959</v>
      </c>
      <c r="I256" s="500" t="s">
        <v>688</v>
      </c>
      <c r="J256" s="500" t="s">
        <v>689</v>
      </c>
      <c r="K256" s="500" t="s">
        <v>223</v>
      </c>
      <c r="L256" s="500" t="s">
        <v>28083</v>
      </c>
      <c r="M256" s="500" t="s">
        <v>2307</v>
      </c>
      <c r="N256" s="500" t="s">
        <v>4422</v>
      </c>
    </row>
    <row r="257" spans="1:14">
      <c r="A257" s="500" t="s">
        <v>686</v>
      </c>
      <c r="B257" s="500" t="s">
        <v>2858</v>
      </c>
      <c r="C257" s="500" t="s">
        <v>27831</v>
      </c>
      <c r="D257" s="500" t="s">
        <v>27832</v>
      </c>
      <c r="E257" s="500" t="s">
        <v>11099</v>
      </c>
      <c r="F257" s="500" t="s">
        <v>28081</v>
      </c>
      <c r="G257" s="500" t="s">
        <v>915</v>
      </c>
      <c r="H257" s="500" t="s">
        <v>11057</v>
      </c>
      <c r="I257" s="500" t="s">
        <v>688</v>
      </c>
      <c r="J257" s="500" t="s">
        <v>689</v>
      </c>
      <c r="K257" s="500" t="s">
        <v>223</v>
      </c>
      <c r="L257" s="500" t="s">
        <v>28083</v>
      </c>
      <c r="M257" s="500" t="s">
        <v>2307</v>
      </c>
      <c r="N257" s="500" t="s">
        <v>4423</v>
      </c>
    </row>
    <row r="258" spans="1:14">
      <c r="A258" s="500" t="s">
        <v>686</v>
      </c>
      <c r="B258" s="500" t="s">
        <v>2858</v>
      </c>
      <c r="C258" s="500" t="s">
        <v>27831</v>
      </c>
      <c r="D258" s="500" t="s">
        <v>27832</v>
      </c>
      <c r="E258" s="500" t="s">
        <v>11099</v>
      </c>
      <c r="F258" s="500" t="s">
        <v>28081</v>
      </c>
      <c r="G258" s="500" t="s">
        <v>916</v>
      </c>
      <c r="H258" s="500" t="s">
        <v>6957</v>
      </c>
      <c r="I258" s="500" t="s">
        <v>688</v>
      </c>
      <c r="J258" s="500" t="s">
        <v>689</v>
      </c>
      <c r="K258" s="500" t="s">
        <v>223</v>
      </c>
      <c r="L258" s="500" t="s">
        <v>28083</v>
      </c>
      <c r="M258" s="500" t="s">
        <v>2307</v>
      </c>
      <c r="N258" s="500" t="s">
        <v>4424</v>
      </c>
    </row>
    <row r="259" spans="1:14">
      <c r="A259" s="500" t="s">
        <v>686</v>
      </c>
      <c r="B259" s="500" t="s">
        <v>2858</v>
      </c>
      <c r="C259" s="500" t="s">
        <v>27831</v>
      </c>
      <c r="D259" s="500" t="s">
        <v>27832</v>
      </c>
      <c r="E259" s="500" t="s">
        <v>11099</v>
      </c>
      <c r="F259" s="500" t="s">
        <v>28081</v>
      </c>
      <c r="G259" s="500" t="s">
        <v>917</v>
      </c>
      <c r="H259" s="500" t="s">
        <v>11823</v>
      </c>
      <c r="I259" s="500" t="s">
        <v>688</v>
      </c>
      <c r="J259" s="500" t="s">
        <v>689</v>
      </c>
      <c r="K259" s="500" t="s">
        <v>223</v>
      </c>
      <c r="L259" s="500" t="s">
        <v>28083</v>
      </c>
      <c r="M259" s="500" t="s">
        <v>2307</v>
      </c>
      <c r="N259" s="500" t="s">
        <v>4425</v>
      </c>
    </row>
    <row r="260" spans="1:14">
      <c r="A260" s="500" t="s">
        <v>686</v>
      </c>
      <c r="B260" s="500" t="s">
        <v>2858</v>
      </c>
      <c r="C260" s="500" t="s">
        <v>27831</v>
      </c>
      <c r="D260" s="500" t="s">
        <v>27832</v>
      </c>
      <c r="E260" s="500" t="s">
        <v>11099</v>
      </c>
      <c r="F260" s="500" t="s">
        <v>28081</v>
      </c>
      <c r="G260" s="500" t="s">
        <v>918</v>
      </c>
      <c r="H260" s="500" t="s">
        <v>7601</v>
      </c>
      <c r="I260" s="500" t="s">
        <v>688</v>
      </c>
      <c r="J260" s="500" t="s">
        <v>689</v>
      </c>
      <c r="K260" s="500" t="s">
        <v>223</v>
      </c>
      <c r="L260" s="500" t="s">
        <v>28083</v>
      </c>
      <c r="M260" s="500" t="s">
        <v>2307</v>
      </c>
      <c r="N260" s="500" t="s">
        <v>4426</v>
      </c>
    </row>
    <row r="261" spans="1:14">
      <c r="A261" s="500" t="s">
        <v>686</v>
      </c>
      <c r="B261" s="500" t="s">
        <v>2858</v>
      </c>
      <c r="C261" s="500" t="s">
        <v>27831</v>
      </c>
      <c r="D261" s="500" t="s">
        <v>27832</v>
      </c>
      <c r="E261" s="500" t="s">
        <v>11099</v>
      </c>
      <c r="F261" s="500" t="s">
        <v>28081</v>
      </c>
      <c r="G261" s="500" t="s">
        <v>919</v>
      </c>
      <c r="H261" s="500" t="s">
        <v>11817</v>
      </c>
      <c r="I261" s="500" t="s">
        <v>688</v>
      </c>
      <c r="J261" s="500" t="s">
        <v>689</v>
      </c>
      <c r="K261" s="500" t="s">
        <v>223</v>
      </c>
      <c r="L261" s="500" t="s">
        <v>28083</v>
      </c>
      <c r="M261" s="500" t="s">
        <v>2307</v>
      </c>
      <c r="N261" s="500" t="s">
        <v>4427</v>
      </c>
    </row>
    <row r="262" spans="1:14">
      <c r="A262" s="500" t="s">
        <v>686</v>
      </c>
      <c r="B262" s="500" t="s">
        <v>2858</v>
      </c>
      <c r="C262" s="500" t="s">
        <v>27831</v>
      </c>
      <c r="D262" s="500" t="s">
        <v>27832</v>
      </c>
      <c r="E262" s="500" t="s">
        <v>11099</v>
      </c>
      <c r="F262" s="500" t="s">
        <v>28081</v>
      </c>
      <c r="G262" s="500" t="s">
        <v>920</v>
      </c>
      <c r="H262" s="500" t="s">
        <v>3893</v>
      </c>
      <c r="I262" s="500" t="s">
        <v>688</v>
      </c>
      <c r="J262" s="500" t="s">
        <v>689</v>
      </c>
      <c r="K262" s="500" t="s">
        <v>223</v>
      </c>
      <c r="L262" s="500" t="s">
        <v>28083</v>
      </c>
      <c r="M262" s="500" t="s">
        <v>2307</v>
      </c>
      <c r="N262" s="500" t="s">
        <v>4428</v>
      </c>
    </row>
    <row r="263" spans="1:14">
      <c r="A263" s="500" t="s">
        <v>686</v>
      </c>
      <c r="B263" s="500" t="s">
        <v>2858</v>
      </c>
      <c r="C263" s="500" t="s">
        <v>27831</v>
      </c>
      <c r="D263" s="500" t="s">
        <v>27832</v>
      </c>
      <c r="E263" s="500" t="s">
        <v>11099</v>
      </c>
      <c r="F263" s="500" t="s">
        <v>28081</v>
      </c>
      <c r="G263" s="500" t="s">
        <v>921</v>
      </c>
      <c r="H263" s="500" t="s">
        <v>27887</v>
      </c>
      <c r="I263" s="500" t="s">
        <v>688</v>
      </c>
      <c r="J263" s="500" t="s">
        <v>689</v>
      </c>
      <c r="K263" s="500" t="s">
        <v>223</v>
      </c>
      <c r="L263" s="500" t="s">
        <v>28083</v>
      </c>
      <c r="M263" s="500" t="s">
        <v>2307</v>
      </c>
      <c r="N263" s="500" t="s">
        <v>4429</v>
      </c>
    </row>
    <row r="264" spans="1:14">
      <c r="A264" s="500" t="s">
        <v>686</v>
      </c>
      <c r="B264" s="500" t="s">
        <v>2858</v>
      </c>
      <c r="C264" s="500" t="s">
        <v>27831</v>
      </c>
      <c r="D264" s="500" t="s">
        <v>27832</v>
      </c>
      <c r="E264" s="500" t="s">
        <v>11099</v>
      </c>
      <c r="F264" s="500" t="s">
        <v>28081</v>
      </c>
      <c r="G264" s="500" t="s">
        <v>922</v>
      </c>
      <c r="H264" s="500" t="s">
        <v>6994</v>
      </c>
      <c r="I264" s="500" t="s">
        <v>688</v>
      </c>
      <c r="J264" s="500" t="s">
        <v>689</v>
      </c>
      <c r="K264" s="500" t="s">
        <v>223</v>
      </c>
      <c r="L264" s="500" t="s">
        <v>28083</v>
      </c>
      <c r="M264" s="500" t="s">
        <v>2307</v>
      </c>
      <c r="N264" s="500" t="s">
        <v>4430</v>
      </c>
    </row>
    <row r="265" spans="1:14">
      <c r="A265" s="500" t="s">
        <v>686</v>
      </c>
      <c r="B265" s="500" t="s">
        <v>2858</v>
      </c>
      <c r="C265" s="500" t="s">
        <v>27831</v>
      </c>
      <c r="D265" s="500" t="s">
        <v>27832</v>
      </c>
      <c r="E265" s="500" t="s">
        <v>11099</v>
      </c>
      <c r="F265" s="500" t="s">
        <v>28081</v>
      </c>
      <c r="G265" s="500" t="s">
        <v>4005</v>
      </c>
      <c r="H265" s="500" t="s">
        <v>11364</v>
      </c>
      <c r="I265" s="500" t="s">
        <v>688</v>
      </c>
      <c r="J265" s="500" t="s">
        <v>689</v>
      </c>
      <c r="K265" s="500" t="s">
        <v>223</v>
      </c>
      <c r="L265" s="500" t="s">
        <v>28083</v>
      </c>
      <c r="M265" s="500" t="s">
        <v>2307</v>
      </c>
      <c r="N265" s="500" t="s">
        <v>4431</v>
      </c>
    </row>
    <row r="266" spans="1:14">
      <c r="A266" s="500" t="s">
        <v>686</v>
      </c>
      <c r="B266" s="500" t="s">
        <v>2858</v>
      </c>
      <c r="C266" s="500" t="s">
        <v>27831</v>
      </c>
      <c r="D266" s="500" t="s">
        <v>27832</v>
      </c>
      <c r="E266" s="500" t="s">
        <v>11099</v>
      </c>
      <c r="F266" s="500" t="s">
        <v>28081</v>
      </c>
      <c r="G266" s="500" t="s">
        <v>923</v>
      </c>
      <c r="H266" s="500" t="s">
        <v>11780</v>
      </c>
      <c r="I266" s="500" t="s">
        <v>688</v>
      </c>
      <c r="J266" s="500" t="s">
        <v>689</v>
      </c>
      <c r="K266" s="500" t="s">
        <v>223</v>
      </c>
      <c r="L266" s="500" t="s">
        <v>28083</v>
      </c>
      <c r="M266" s="500" t="s">
        <v>2307</v>
      </c>
      <c r="N266" s="500" t="s">
        <v>4432</v>
      </c>
    </row>
    <row r="267" spans="1:14">
      <c r="A267" s="500" t="s">
        <v>686</v>
      </c>
      <c r="B267" s="500" t="s">
        <v>2858</v>
      </c>
      <c r="C267" s="500" t="s">
        <v>27831</v>
      </c>
      <c r="D267" s="500" t="s">
        <v>27832</v>
      </c>
      <c r="E267" s="500" t="s">
        <v>11099</v>
      </c>
      <c r="F267" s="500" t="s">
        <v>28081</v>
      </c>
      <c r="G267" s="500" t="s">
        <v>3028</v>
      </c>
      <c r="H267" s="500" t="s">
        <v>3859</v>
      </c>
      <c r="I267" s="500" t="s">
        <v>688</v>
      </c>
      <c r="J267" s="500" t="s">
        <v>689</v>
      </c>
      <c r="K267" s="500" t="s">
        <v>223</v>
      </c>
      <c r="L267" s="500" t="s">
        <v>28083</v>
      </c>
      <c r="M267" s="500" t="s">
        <v>2307</v>
      </c>
      <c r="N267" s="500" t="s">
        <v>4433</v>
      </c>
    </row>
    <row r="268" spans="1:14">
      <c r="A268" s="500" t="s">
        <v>686</v>
      </c>
      <c r="B268" s="500" t="s">
        <v>2858</v>
      </c>
      <c r="C268" s="500" t="s">
        <v>27831</v>
      </c>
      <c r="D268" s="500" t="s">
        <v>27832</v>
      </c>
      <c r="E268" s="500" t="s">
        <v>11099</v>
      </c>
      <c r="F268" s="500" t="s">
        <v>28081</v>
      </c>
      <c r="G268" s="500" t="s">
        <v>924</v>
      </c>
      <c r="H268" s="500" t="s">
        <v>19806</v>
      </c>
      <c r="I268" s="500" t="s">
        <v>688</v>
      </c>
      <c r="J268" s="500" t="s">
        <v>689</v>
      </c>
      <c r="K268" s="500" t="s">
        <v>223</v>
      </c>
      <c r="L268" s="500" t="s">
        <v>28083</v>
      </c>
      <c r="M268" s="500" t="s">
        <v>2307</v>
      </c>
      <c r="N268" s="500" t="s">
        <v>4434</v>
      </c>
    </row>
    <row r="269" spans="1:14">
      <c r="A269" s="500" t="s">
        <v>686</v>
      </c>
      <c r="B269" s="500" t="s">
        <v>2858</v>
      </c>
      <c r="C269" s="500" t="s">
        <v>27831</v>
      </c>
      <c r="D269" s="500" t="s">
        <v>27832</v>
      </c>
      <c r="E269" s="500" t="s">
        <v>11099</v>
      </c>
      <c r="F269" s="500" t="s">
        <v>28081</v>
      </c>
      <c r="G269" s="500" t="s">
        <v>925</v>
      </c>
      <c r="H269" s="500" t="s">
        <v>28030</v>
      </c>
      <c r="I269" s="500" t="s">
        <v>688</v>
      </c>
      <c r="J269" s="500" t="s">
        <v>689</v>
      </c>
      <c r="K269" s="500" t="s">
        <v>223</v>
      </c>
      <c r="L269" s="500" t="s">
        <v>28083</v>
      </c>
      <c r="M269" s="500" t="s">
        <v>2307</v>
      </c>
      <c r="N269" s="500" t="s">
        <v>4435</v>
      </c>
    </row>
    <row r="270" spans="1:14">
      <c r="A270" s="500" t="s">
        <v>686</v>
      </c>
      <c r="B270" s="500" t="s">
        <v>2858</v>
      </c>
      <c r="C270" s="500" t="s">
        <v>27831</v>
      </c>
      <c r="D270" s="500" t="s">
        <v>27832</v>
      </c>
      <c r="E270" s="500" t="s">
        <v>11099</v>
      </c>
      <c r="F270" s="500" t="s">
        <v>28081</v>
      </c>
      <c r="G270" s="500" t="s">
        <v>926</v>
      </c>
      <c r="H270" s="500" t="s">
        <v>11825</v>
      </c>
      <c r="I270" s="500" t="s">
        <v>688</v>
      </c>
      <c r="J270" s="500" t="s">
        <v>689</v>
      </c>
      <c r="K270" s="500" t="s">
        <v>223</v>
      </c>
      <c r="L270" s="500" t="s">
        <v>28083</v>
      </c>
      <c r="M270" s="500" t="s">
        <v>2307</v>
      </c>
      <c r="N270" s="500" t="s">
        <v>4436</v>
      </c>
    </row>
    <row r="271" spans="1:14">
      <c r="A271" s="500" t="s">
        <v>686</v>
      </c>
      <c r="B271" s="500" t="s">
        <v>2858</v>
      </c>
      <c r="C271" s="500" t="s">
        <v>27831</v>
      </c>
      <c r="D271" s="500" t="s">
        <v>27832</v>
      </c>
      <c r="E271" s="500" t="s">
        <v>11099</v>
      </c>
      <c r="F271" s="500" t="s">
        <v>28081</v>
      </c>
      <c r="G271" s="500" t="s">
        <v>2251</v>
      </c>
      <c r="H271" s="500" t="s">
        <v>10991</v>
      </c>
      <c r="I271" s="500" t="s">
        <v>688</v>
      </c>
      <c r="J271" s="500" t="s">
        <v>689</v>
      </c>
      <c r="K271" s="500" t="s">
        <v>223</v>
      </c>
      <c r="L271" s="500" t="s">
        <v>28083</v>
      </c>
      <c r="M271" s="500" t="s">
        <v>2307</v>
      </c>
      <c r="N271" s="500" t="s">
        <v>4437</v>
      </c>
    </row>
    <row r="272" spans="1:14">
      <c r="A272" s="500" t="s">
        <v>686</v>
      </c>
      <c r="B272" s="500" t="s">
        <v>2858</v>
      </c>
      <c r="C272" s="500" t="s">
        <v>27831</v>
      </c>
      <c r="D272" s="500" t="s">
        <v>27832</v>
      </c>
      <c r="E272" s="500" t="s">
        <v>11099</v>
      </c>
      <c r="F272" s="500" t="s">
        <v>28081</v>
      </c>
      <c r="G272" s="500" t="s">
        <v>7369</v>
      </c>
      <c r="H272" s="500" t="s">
        <v>11817</v>
      </c>
      <c r="I272" s="500" t="s">
        <v>688</v>
      </c>
      <c r="J272" s="500" t="s">
        <v>689</v>
      </c>
      <c r="K272" s="500" t="s">
        <v>223</v>
      </c>
      <c r="L272" s="500" t="s">
        <v>28083</v>
      </c>
      <c r="M272" s="500" t="s">
        <v>2307</v>
      </c>
      <c r="N272" s="500" t="s">
        <v>7370</v>
      </c>
    </row>
    <row r="273" spans="1:14">
      <c r="A273" s="500" t="s">
        <v>686</v>
      </c>
      <c r="B273" s="500" t="s">
        <v>2858</v>
      </c>
      <c r="C273" s="500" t="s">
        <v>27831</v>
      </c>
      <c r="D273" s="500" t="s">
        <v>27832</v>
      </c>
      <c r="E273" s="500" t="s">
        <v>11099</v>
      </c>
      <c r="F273" s="500" t="s">
        <v>28081</v>
      </c>
      <c r="G273" s="500" t="s">
        <v>927</v>
      </c>
      <c r="H273" s="500" t="s">
        <v>11815</v>
      </c>
      <c r="I273" s="500" t="s">
        <v>688</v>
      </c>
      <c r="J273" s="500" t="s">
        <v>689</v>
      </c>
      <c r="K273" s="500" t="s">
        <v>223</v>
      </c>
      <c r="L273" s="500" t="s">
        <v>28083</v>
      </c>
      <c r="M273" s="500" t="s">
        <v>2307</v>
      </c>
      <c r="N273" s="500" t="s">
        <v>4438</v>
      </c>
    </row>
    <row r="274" spans="1:14">
      <c r="A274" s="500" t="s">
        <v>686</v>
      </c>
      <c r="B274" s="500" t="s">
        <v>2858</v>
      </c>
      <c r="C274" s="500" t="s">
        <v>27831</v>
      </c>
      <c r="D274" s="500" t="s">
        <v>27832</v>
      </c>
      <c r="E274" s="500" t="s">
        <v>11099</v>
      </c>
      <c r="F274" s="500" t="s">
        <v>28081</v>
      </c>
      <c r="G274" s="500" t="s">
        <v>928</v>
      </c>
      <c r="H274" s="500" t="s">
        <v>6928</v>
      </c>
      <c r="I274" s="500" t="s">
        <v>688</v>
      </c>
      <c r="J274" s="500" t="s">
        <v>689</v>
      </c>
      <c r="K274" s="500" t="s">
        <v>223</v>
      </c>
      <c r="L274" s="500" t="s">
        <v>28083</v>
      </c>
      <c r="M274" s="500" t="s">
        <v>2307</v>
      </c>
      <c r="N274" s="500" t="s">
        <v>4439</v>
      </c>
    </row>
    <row r="275" spans="1:14">
      <c r="A275" s="500" t="s">
        <v>686</v>
      </c>
      <c r="B275" s="500" t="s">
        <v>2858</v>
      </c>
      <c r="C275" s="500" t="s">
        <v>27831</v>
      </c>
      <c r="D275" s="500" t="s">
        <v>27832</v>
      </c>
      <c r="E275" s="500" t="s">
        <v>11099</v>
      </c>
      <c r="F275" s="500" t="s">
        <v>28081</v>
      </c>
      <c r="G275" s="500" t="s">
        <v>929</v>
      </c>
      <c r="H275" s="500" t="s">
        <v>12657</v>
      </c>
      <c r="I275" s="500" t="s">
        <v>688</v>
      </c>
      <c r="J275" s="500" t="s">
        <v>689</v>
      </c>
      <c r="K275" s="500" t="s">
        <v>223</v>
      </c>
      <c r="L275" s="500" t="s">
        <v>28083</v>
      </c>
      <c r="M275" s="500" t="s">
        <v>2307</v>
      </c>
      <c r="N275" s="500" t="s">
        <v>4440</v>
      </c>
    </row>
    <row r="276" spans="1:14">
      <c r="A276" s="500" t="s">
        <v>686</v>
      </c>
      <c r="B276" s="500" t="s">
        <v>2858</v>
      </c>
      <c r="C276" s="500" t="s">
        <v>27831</v>
      </c>
      <c r="D276" s="500" t="s">
        <v>27832</v>
      </c>
      <c r="E276" s="500" t="s">
        <v>11099</v>
      </c>
      <c r="F276" s="500" t="s">
        <v>28081</v>
      </c>
      <c r="G276" s="500" t="s">
        <v>930</v>
      </c>
      <c r="H276" s="500" t="s">
        <v>15237</v>
      </c>
      <c r="I276" s="500" t="s">
        <v>688</v>
      </c>
      <c r="J276" s="500" t="s">
        <v>689</v>
      </c>
      <c r="K276" s="500" t="s">
        <v>223</v>
      </c>
      <c r="L276" s="500" t="s">
        <v>28083</v>
      </c>
      <c r="M276" s="500" t="s">
        <v>2307</v>
      </c>
      <c r="N276" s="500" t="s">
        <v>4441</v>
      </c>
    </row>
    <row r="277" spans="1:14">
      <c r="A277" s="500" t="s">
        <v>686</v>
      </c>
      <c r="B277" s="500" t="s">
        <v>2858</v>
      </c>
      <c r="C277" s="500" t="s">
        <v>27831</v>
      </c>
      <c r="D277" s="500" t="s">
        <v>27832</v>
      </c>
      <c r="E277" s="500" t="s">
        <v>11099</v>
      </c>
      <c r="F277" s="500" t="s">
        <v>28081</v>
      </c>
      <c r="G277" s="500" t="s">
        <v>931</v>
      </c>
      <c r="H277" s="500" t="s">
        <v>27886</v>
      </c>
      <c r="I277" s="500" t="s">
        <v>688</v>
      </c>
      <c r="J277" s="500" t="s">
        <v>689</v>
      </c>
      <c r="K277" s="500" t="s">
        <v>223</v>
      </c>
      <c r="L277" s="500" t="s">
        <v>28083</v>
      </c>
      <c r="M277" s="500" t="s">
        <v>2307</v>
      </c>
      <c r="N277" s="500" t="s">
        <v>4442</v>
      </c>
    </row>
    <row r="278" spans="1:14">
      <c r="A278" s="500" t="s">
        <v>686</v>
      </c>
      <c r="B278" s="500" t="s">
        <v>2858</v>
      </c>
      <c r="C278" s="500" t="s">
        <v>27831</v>
      </c>
      <c r="D278" s="500" t="s">
        <v>27832</v>
      </c>
      <c r="E278" s="500" t="s">
        <v>11099</v>
      </c>
      <c r="F278" s="500" t="s">
        <v>28081</v>
      </c>
      <c r="G278" s="500" t="s">
        <v>932</v>
      </c>
      <c r="H278" s="500" t="s">
        <v>11863</v>
      </c>
      <c r="I278" s="500" t="s">
        <v>688</v>
      </c>
      <c r="J278" s="500" t="s">
        <v>689</v>
      </c>
      <c r="K278" s="500" t="s">
        <v>223</v>
      </c>
      <c r="L278" s="500" t="s">
        <v>28083</v>
      </c>
      <c r="M278" s="500" t="s">
        <v>2307</v>
      </c>
      <c r="N278" s="500" t="s">
        <v>4443</v>
      </c>
    </row>
    <row r="279" spans="1:14">
      <c r="A279" s="500" t="s">
        <v>686</v>
      </c>
      <c r="B279" s="500" t="s">
        <v>2858</v>
      </c>
      <c r="C279" s="500" t="s">
        <v>27831</v>
      </c>
      <c r="D279" s="500" t="s">
        <v>27832</v>
      </c>
      <c r="E279" s="500" t="s">
        <v>11099</v>
      </c>
      <c r="F279" s="500" t="s">
        <v>28081</v>
      </c>
      <c r="G279" s="500" t="s">
        <v>692</v>
      </c>
      <c r="H279" s="500" t="s">
        <v>27858</v>
      </c>
      <c r="I279" s="500" t="s">
        <v>688</v>
      </c>
      <c r="J279" s="500" t="s">
        <v>689</v>
      </c>
      <c r="K279" s="500" t="s">
        <v>223</v>
      </c>
      <c r="L279" s="500" t="s">
        <v>28083</v>
      </c>
      <c r="M279" s="500" t="s">
        <v>2307</v>
      </c>
      <c r="N279" s="500" t="s">
        <v>4444</v>
      </c>
    </row>
    <row r="280" spans="1:14">
      <c r="A280" s="500" t="s">
        <v>686</v>
      </c>
      <c r="B280" s="500" t="s">
        <v>2858</v>
      </c>
      <c r="C280" s="500" t="s">
        <v>27831</v>
      </c>
      <c r="D280" s="500" t="s">
        <v>27832</v>
      </c>
      <c r="E280" s="500" t="s">
        <v>11099</v>
      </c>
      <c r="F280" s="500" t="s">
        <v>28081</v>
      </c>
      <c r="G280" s="500" t="s">
        <v>933</v>
      </c>
      <c r="H280" s="500" t="s">
        <v>28035</v>
      </c>
      <c r="I280" s="500" t="s">
        <v>688</v>
      </c>
      <c r="J280" s="500" t="s">
        <v>689</v>
      </c>
      <c r="K280" s="500" t="s">
        <v>223</v>
      </c>
      <c r="L280" s="500" t="s">
        <v>28083</v>
      </c>
      <c r="M280" s="500" t="s">
        <v>2307</v>
      </c>
      <c r="N280" s="500" t="s">
        <v>4445</v>
      </c>
    </row>
    <row r="281" spans="1:14">
      <c r="A281" s="500" t="s">
        <v>686</v>
      </c>
      <c r="B281" s="500" t="s">
        <v>2858</v>
      </c>
      <c r="C281" s="500" t="s">
        <v>27831</v>
      </c>
      <c r="D281" s="500" t="s">
        <v>27832</v>
      </c>
      <c r="E281" s="500" t="s">
        <v>11099</v>
      </c>
      <c r="F281" s="500" t="s">
        <v>28081</v>
      </c>
      <c r="G281" s="500" t="s">
        <v>693</v>
      </c>
      <c r="H281" s="500" t="s">
        <v>3927</v>
      </c>
      <c r="I281" s="500" t="s">
        <v>688</v>
      </c>
      <c r="J281" s="500" t="s">
        <v>689</v>
      </c>
      <c r="K281" s="500" t="s">
        <v>223</v>
      </c>
      <c r="L281" s="500" t="s">
        <v>28083</v>
      </c>
      <c r="M281" s="500" t="s">
        <v>2307</v>
      </c>
      <c r="N281" s="500" t="s">
        <v>4446</v>
      </c>
    </row>
    <row r="282" spans="1:14">
      <c r="A282" s="500" t="s">
        <v>686</v>
      </c>
      <c r="B282" s="500" t="s">
        <v>2858</v>
      </c>
      <c r="C282" s="500" t="s">
        <v>27831</v>
      </c>
      <c r="D282" s="500" t="s">
        <v>27832</v>
      </c>
      <c r="E282" s="500" t="s">
        <v>11099</v>
      </c>
      <c r="F282" s="500" t="s">
        <v>28081</v>
      </c>
      <c r="G282" s="500" t="s">
        <v>694</v>
      </c>
      <c r="H282" s="500" t="s">
        <v>28095</v>
      </c>
      <c r="I282" s="500" t="s">
        <v>688</v>
      </c>
      <c r="J282" s="500" t="s">
        <v>689</v>
      </c>
      <c r="K282" s="500" t="s">
        <v>223</v>
      </c>
      <c r="L282" s="500" t="s">
        <v>28083</v>
      </c>
      <c r="M282" s="500" t="s">
        <v>2307</v>
      </c>
      <c r="N282" s="500" t="s">
        <v>4447</v>
      </c>
    </row>
    <row r="283" spans="1:14">
      <c r="A283" s="500" t="s">
        <v>686</v>
      </c>
      <c r="B283" s="500" t="s">
        <v>2858</v>
      </c>
      <c r="C283" s="500" t="s">
        <v>27831</v>
      </c>
      <c r="D283" s="500" t="s">
        <v>27832</v>
      </c>
      <c r="E283" s="500" t="s">
        <v>11099</v>
      </c>
      <c r="F283" s="500" t="s">
        <v>28081</v>
      </c>
      <c r="G283" s="500" t="s">
        <v>4171</v>
      </c>
      <c r="H283" s="500" t="s">
        <v>27987</v>
      </c>
      <c r="I283" s="500" t="s">
        <v>688</v>
      </c>
      <c r="J283" s="500" t="s">
        <v>689</v>
      </c>
      <c r="K283" s="500" t="s">
        <v>223</v>
      </c>
      <c r="L283" s="500" t="s">
        <v>28083</v>
      </c>
      <c r="M283" s="500" t="s">
        <v>2307</v>
      </c>
      <c r="N283" s="500" t="s">
        <v>4448</v>
      </c>
    </row>
    <row r="284" spans="1:14">
      <c r="A284" s="500" t="s">
        <v>686</v>
      </c>
      <c r="B284" s="500" t="s">
        <v>2858</v>
      </c>
      <c r="C284" s="500" t="s">
        <v>27831</v>
      </c>
      <c r="D284" s="500" t="s">
        <v>27832</v>
      </c>
      <c r="E284" s="500" t="s">
        <v>11099</v>
      </c>
      <c r="F284" s="500" t="s">
        <v>28081</v>
      </c>
      <c r="G284" s="500" t="s">
        <v>695</v>
      </c>
      <c r="H284" s="500" t="s">
        <v>3725</v>
      </c>
      <c r="I284" s="500" t="s">
        <v>688</v>
      </c>
      <c r="J284" s="500" t="s">
        <v>689</v>
      </c>
      <c r="K284" s="500" t="s">
        <v>223</v>
      </c>
      <c r="L284" s="500" t="s">
        <v>28083</v>
      </c>
      <c r="M284" s="500" t="s">
        <v>2307</v>
      </c>
      <c r="N284" s="500" t="s">
        <v>4449</v>
      </c>
    </row>
    <row r="285" spans="1:14">
      <c r="A285" s="500" t="s">
        <v>686</v>
      </c>
      <c r="B285" s="500" t="s">
        <v>2858</v>
      </c>
      <c r="C285" s="500" t="s">
        <v>27831</v>
      </c>
      <c r="D285" s="500" t="s">
        <v>27832</v>
      </c>
      <c r="E285" s="500" t="s">
        <v>11099</v>
      </c>
      <c r="F285" s="500" t="s">
        <v>28081</v>
      </c>
      <c r="G285" s="500" t="s">
        <v>696</v>
      </c>
      <c r="H285" s="500" t="s">
        <v>27885</v>
      </c>
      <c r="I285" s="500" t="s">
        <v>688</v>
      </c>
      <c r="J285" s="500" t="s">
        <v>689</v>
      </c>
      <c r="K285" s="500" t="s">
        <v>223</v>
      </c>
      <c r="L285" s="500" t="s">
        <v>28083</v>
      </c>
      <c r="M285" s="500" t="s">
        <v>2307</v>
      </c>
      <c r="N285" s="500" t="s">
        <v>4450</v>
      </c>
    </row>
    <row r="286" spans="1:14">
      <c r="A286" s="500" t="s">
        <v>686</v>
      </c>
      <c r="B286" s="500" t="s">
        <v>2858</v>
      </c>
      <c r="C286" s="500" t="s">
        <v>27831</v>
      </c>
      <c r="D286" s="500" t="s">
        <v>27832</v>
      </c>
      <c r="E286" s="500" t="s">
        <v>11099</v>
      </c>
      <c r="F286" s="500" t="s">
        <v>28081</v>
      </c>
      <c r="G286" s="500" t="s">
        <v>697</v>
      </c>
      <c r="H286" s="500" t="s">
        <v>28096</v>
      </c>
      <c r="I286" s="500" t="s">
        <v>688</v>
      </c>
      <c r="J286" s="500" t="s">
        <v>689</v>
      </c>
      <c r="K286" s="500" t="s">
        <v>223</v>
      </c>
      <c r="L286" s="500" t="s">
        <v>28083</v>
      </c>
      <c r="M286" s="500" t="s">
        <v>2307</v>
      </c>
      <c r="N286" s="500" t="s">
        <v>4451</v>
      </c>
    </row>
    <row r="287" spans="1:14">
      <c r="A287" s="500" t="s">
        <v>686</v>
      </c>
      <c r="B287" s="500" t="s">
        <v>2858</v>
      </c>
      <c r="C287" s="500" t="s">
        <v>27831</v>
      </c>
      <c r="D287" s="500" t="s">
        <v>27832</v>
      </c>
      <c r="E287" s="500" t="s">
        <v>11099</v>
      </c>
      <c r="F287" s="500" t="s">
        <v>28081</v>
      </c>
      <c r="G287" s="500" t="s">
        <v>2455</v>
      </c>
      <c r="H287" s="500" t="s">
        <v>11297</v>
      </c>
      <c r="I287" s="500" t="s">
        <v>688</v>
      </c>
      <c r="J287" s="500" t="s">
        <v>689</v>
      </c>
      <c r="K287" s="500" t="s">
        <v>223</v>
      </c>
      <c r="L287" s="500" t="s">
        <v>28083</v>
      </c>
      <c r="M287" s="500" t="s">
        <v>2307</v>
      </c>
      <c r="N287" s="500" t="s">
        <v>4452</v>
      </c>
    </row>
    <row r="288" spans="1:14">
      <c r="A288" s="500" t="s">
        <v>686</v>
      </c>
      <c r="B288" s="500" t="s">
        <v>2858</v>
      </c>
      <c r="C288" s="500" t="s">
        <v>27831</v>
      </c>
      <c r="D288" s="500" t="s">
        <v>27832</v>
      </c>
      <c r="E288" s="500" t="s">
        <v>11099</v>
      </c>
      <c r="F288" s="500" t="s">
        <v>28081</v>
      </c>
      <c r="G288" s="500" t="s">
        <v>7371</v>
      </c>
      <c r="H288" s="500" t="s">
        <v>28035</v>
      </c>
      <c r="I288" s="500" t="s">
        <v>688</v>
      </c>
      <c r="J288" s="500" t="s">
        <v>689</v>
      </c>
      <c r="K288" s="500" t="s">
        <v>223</v>
      </c>
      <c r="L288" s="500" t="s">
        <v>28083</v>
      </c>
      <c r="M288" s="500" t="s">
        <v>2307</v>
      </c>
      <c r="N288" s="500" t="s">
        <v>7372</v>
      </c>
    </row>
    <row r="289" spans="1:14">
      <c r="A289" s="500" t="s">
        <v>686</v>
      </c>
      <c r="B289" s="500" t="s">
        <v>2858</v>
      </c>
      <c r="C289" s="500" t="s">
        <v>27831</v>
      </c>
      <c r="D289" s="500" t="s">
        <v>27832</v>
      </c>
      <c r="E289" s="500" t="s">
        <v>11099</v>
      </c>
      <c r="F289" s="500" t="s">
        <v>28081</v>
      </c>
      <c r="G289" s="500" t="s">
        <v>698</v>
      </c>
      <c r="H289" s="500" t="s">
        <v>28087</v>
      </c>
      <c r="I289" s="500" t="s">
        <v>688</v>
      </c>
      <c r="J289" s="500" t="s">
        <v>689</v>
      </c>
      <c r="K289" s="500" t="s">
        <v>223</v>
      </c>
      <c r="L289" s="500" t="s">
        <v>28083</v>
      </c>
      <c r="M289" s="500" t="s">
        <v>2307</v>
      </c>
      <c r="N289" s="500" t="s">
        <v>4453</v>
      </c>
    </row>
    <row r="290" spans="1:14">
      <c r="A290" s="500" t="s">
        <v>686</v>
      </c>
      <c r="B290" s="500" t="s">
        <v>2858</v>
      </c>
      <c r="C290" s="500" t="s">
        <v>27831</v>
      </c>
      <c r="D290" s="500" t="s">
        <v>27832</v>
      </c>
      <c r="E290" s="500" t="s">
        <v>11099</v>
      </c>
      <c r="F290" s="500" t="s">
        <v>28081</v>
      </c>
      <c r="G290" s="500" t="s">
        <v>934</v>
      </c>
      <c r="H290" s="500" t="s">
        <v>11067</v>
      </c>
      <c r="I290" s="500" t="s">
        <v>688</v>
      </c>
      <c r="J290" s="500" t="s">
        <v>689</v>
      </c>
      <c r="K290" s="500" t="s">
        <v>223</v>
      </c>
      <c r="L290" s="500" t="s">
        <v>28083</v>
      </c>
      <c r="M290" s="500" t="s">
        <v>2307</v>
      </c>
      <c r="N290" s="500" t="s">
        <v>4454</v>
      </c>
    </row>
    <row r="291" spans="1:14">
      <c r="A291" s="500" t="s">
        <v>686</v>
      </c>
      <c r="B291" s="500" t="s">
        <v>2858</v>
      </c>
      <c r="C291" s="500" t="s">
        <v>27831</v>
      </c>
      <c r="D291" s="500" t="s">
        <v>27832</v>
      </c>
      <c r="E291" s="500" t="s">
        <v>11099</v>
      </c>
      <c r="F291" s="500" t="s">
        <v>28081</v>
      </c>
      <c r="G291" s="500" t="s">
        <v>699</v>
      </c>
      <c r="H291" s="500" t="s">
        <v>11895</v>
      </c>
      <c r="I291" s="500" t="s">
        <v>688</v>
      </c>
      <c r="J291" s="500" t="s">
        <v>689</v>
      </c>
      <c r="K291" s="500" t="s">
        <v>223</v>
      </c>
      <c r="L291" s="500" t="s">
        <v>28083</v>
      </c>
      <c r="M291" s="500" t="s">
        <v>2307</v>
      </c>
      <c r="N291" s="500" t="s">
        <v>4455</v>
      </c>
    </row>
    <row r="292" spans="1:14">
      <c r="A292" s="500" t="s">
        <v>686</v>
      </c>
      <c r="B292" s="500" t="s">
        <v>2858</v>
      </c>
      <c r="C292" s="500" t="s">
        <v>27831</v>
      </c>
      <c r="D292" s="500" t="s">
        <v>27832</v>
      </c>
      <c r="E292" s="500" t="s">
        <v>11099</v>
      </c>
      <c r="F292" s="500" t="s">
        <v>28081</v>
      </c>
      <c r="G292" s="500" t="s">
        <v>700</v>
      </c>
      <c r="H292" s="500" t="s">
        <v>28088</v>
      </c>
      <c r="I292" s="500" t="s">
        <v>688</v>
      </c>
      <c r="J292" s="500" t="s">
        <v>689</v>
      </c>
      <c r="K292" s="500" t="s">
        <v>223</v>
      </c>
      <c r="L292" s="500" t="s">
        <v>28083</v>
      </c>
      <c r="M292" s="500" t="s">
        <v>2307</v>
      </c>
      <c r="N292" s="500" t="s">
        <v>4456</v>
      </c>
    </row>
    <row r="293" spans="1:14">
      <c r="A293" s="500" t="s">
        <v>686</v>
      </c>
      <c r="B293" s="500" t="s">
        <v>2858</v>
      </c>
      <c r="C293" s="500" t="s">
        <v>27831</v>
      </c>
      <c r="D293" s="500" t="s">
        <v>27832</v>
      </c>
      <c r="E293" s="500" t="s">
        <v>11099</v>
      </c>
      <c r="F293" s="500" t="s">
        <v>28081</v>
      </c>
      <c r="G293" s="500" t="s">
        <v>701</v>
      </c>
      <c r="H293" s="500" t="s">
        <v>28089</v>
      </c>
      <c r="I293" s="500" t="s">
        <v>688</v>
      </c>
      <c r="J293" s="500" t="s">
        <v>689</v>
      </c>
      <c r="K293" s="500" t="s">
        <v>223</v>
      </c>
      <c r="L293" s="500" t="s">
        <v>28083</v>
      </c>
      <c r="M293" s="500" t="s">
        <v>2307</v>
      </c>
      <c r="N293" s="500" t="s">
        <v>4457</v>
      </c>
    </row>
    <row r="294" spans="1:14">
      <c r="A294" s="500" t="s">
        <v>686</v>
      </c>
      <c r="B294" s="500" t="s">
        <v>2858</v>
      </c>
      <c r="C294" s="500" t="s">
        <v>27831</v>
      </c>
      <c r="D294" s="500" t="s">
        <v>27832</v>
      </c>
      <c r="E294" s="500" t="s">
        <v>11099</v>
      </c>
      <c r="F294" s="500" t="s">
        <v>28081</v>
      </c>
      <c r="G294" s="500" t="s">
        <v>4172</v>
      </c>
      <c r="H294" s="500" t="s">
        <v>27882</v>
      </c>
      <c r="I294" s="500" t="s">
        <v>688</v>
      </c>
      <c r="J294" s="500" t="s">
        <v>689</v>
      </c>
      <c r="K294" s="500" t="s">
        <v>223</v>
      </c>
      <c r="L294" s="500" t="s">
        <v>28083</v>
      </c>
      <c r="M294" s="500" t="s">
        <v>2307</v>
      </c>
      <c r="N294" s="500" t="s">
        <v>4458</v>
      </c>
    </row>
    <row r="295" spans="1:14">
      <c r="A295" s="500" t="s">
        <v>686</v>
      </c>
      <c r="B295" s="500" t="s">
        <v>2858</v>
      </c>
      <c r="C295" s="500" t="s">
        <v>27831</v>
      </c>
      <c r="D295" s="500" t="s">
        <v>27832</v>
      </c>
      <c r="E295" s="500" t="s">
        <v>11099</v>
      </c>
      <c r="F295" s="500" t="s">
        <v>28081</v>
      </c>
      <c r="G295" s="500" t="s">
        <v>3029</v>
      </c>
      <c r="H295" s="500" t="s">
        <v>28011</v>
      </c>
      <c r="I295" s="500" t="s">
        <v>688</v>
      </c>
      <c r="J295" s="500" t="s">
        <v>689</v>
      </c>
      <c r="K295" s="500" t="s">
        <v>223</v>
      </c>
      <c r="L295" s="500" t="s">
        <v>28083</v>
      </c>
      <c r="M295" s="500" t="s">
        <v>2307</v>
      </c>
      <c r="N295" s="500" t="s">
        <v>4459</v>
      </c>
    </row>
    <row r="296" spans="1:14">
      <c r="A296" s="500" t="s">
        <v>686</v>
      </c>
      <c r="B296" s="500" t="s">
        <v>2858</v>
      </c>
      <c r="C296" s="500" t="s">
        <v>27831</v>
      </c>
      <c r="D296" s="500" t="s">
        <v>27832</v>
      </c>
      <c r="E296" s="500" t="s">
        <v>11099</v>
      </c>
      <c r="F296" s="500" t="s">
        <v>28081</v>
      </c>
      <c r="G296" s="500" t="s">
        <v>702</v>
      </c>
      <c r="H296" s="500" t="s">
        <v>28090</v>
      </c>
      <c r="I296" s="500" t="s">
        <v>688</v>
      </c>
      <c r="J296" s="500" t="s">
        <v>689</v>
      </c>
      <c r="K296" s="500" t="s">
        <v>223</v>
      </c>
      <c r="L296" s="500" t="s">
        <v>28083</v>
      </c>
      <c r="M296" s="500" t="s">
        <v>2307</v>
      </c>
      <c r="N296" s="500" t="s">
        <v>4460</v>
      </c>
    </row>
    <row r="297" spans="1:14">
      <c r="A297" s="500" t="s">
        <v>686</v>
      </c>
      <c r="B297" s="500" t="s">
        <v>2858</v>
      </c>
      <c r="C297" s="500" t="s">
        <v>27831</v>
      </c>
      <c r="D297" s="500" t="s">
        <v>27832</v>
      </c>
      <c r="E297" s="500" t="s">
        <v>11099</v>
      </c>
      <c r="F297" s="500" t="s">
        <v>28081</v>
      </c>
      <c r="G297" s="500" t="s">
        <v>703</v>
      </c>
      <c r="H297" s="500" t="s">
        <v>11127</v>
      </c>
      <c r="I297" s="500" t="s">
        <v>688</v>
      </c>
      <c r="J297" s="500" t="s">
        <v>689</v>
      </c>
      <c r="K297" s="500" t="s">
        <v>223</v>
      </c>
      <c r="L297" s="500" t="s">
        <v>28083</v>
      </c>
      <c r="M297" s="500" t="s">
        <v>2307</v>
      </c>
      <c r="N297" s="500" t="s">
        <v>4461</v>
      </c>
    </row>
    <row r="298" spans="1:14">
      <c r="A298" s="500" t="s">
        <v>686</v>
      </c>
      <c r="B298" s="500" t="s">
        <v>2858</v>
      </c>
      <c r="C298" s="500" t="s">
        <v>27831</v>
      </c>
      <c r="D298" s="500" t="s">
        <v>27832</v>
      </c>
      <c r="E298" s="500" t="s">
        <v>11099</v>
      </c>
      <c r="F298" s="500" t="s">
        <v>28081</v>
      </c>
      <c r="G298" s="500" t="s">
        <v>704</v>
      </c>
      <c r="H298" s="500" t="s">
        <v>12739</v>
      </c>
      <c r="I298" s="500" t="s">
        <v>688</v>
      </c>
      <c r="J298" s="500" t="s">
        <v>689</v>
      </c>
      <c r="K298" s="500" t="s">
        <v>223</v>
      </c>
      <c r="L298" s="500" t="s">
        <v>28083</v>
      </c>
      <c r="M298" s="500" t="s">
        <v>2307</v>
      </c>
      <c r="N298" s="500" t="s">
        <v>4462</v>
      </c>
    </row>
    <row r="299" spans="1:14">
      <c r="A299" s="500" t="s">
        <v>686</v>
      </c>
      <c r="B299" s="500" t="s">
        <v>2858</v>
      </c>
      <c r="C299" s="500" t="s">
        <v>27831</v>
      </c>
      <c r="D299" s="500" t="s">
        <v>27832</v>
      </c>
      <c r="E299" s="500" t="s">
        <v>11099</v>
      </c>
      <c r="F299" s="500" t="s">
        <v>28081</v>
      </c>
      <c r="G299" s="500" t="s">
        <v>2456</v>
      </c>
      <c r="H299" s="500" t="s">
        <v>27963</v>
      </c>
      <c r="I299" s="500" t="s">
        <v>688</v>
      </c>
      <c r="J299" s="500" t="s">
        <v>689</v>
      </c>
      <c r="K299" s="500" t="s">
        <v>223</v>
      </c>
      <c r="L299" s="500" t="s">
        <v>28083</v>
      </c>
      <c r="M299" s="500" t="s">
        <v>2307</v>
      </c>
      <c r="N299" s="500" t="s">
        <v>4463</v>
      </c>
    </row>
    <row r="300" spans="1:14">
      <c r="A300" s="500" t="s">
        <v>686</v>
      </c>
      <c r="B300" s="500" t="s">
        <v>2858</v>
      </c>
      <c r="C300" s="500" t="s">
        <v>27831</v>
      </c>
      <c r="D300" s="500" t="s">
        <v>27832</v>
      </c>
      <c r="E300" s="500" t="s">
        <v>11099</v>
      </c>
      <c r="F300" s="500" t="s">
        <v>28081</v>
      </c>
      <c r="G300" s="500" t="s">
        <v>7373</v>
      </c>
      <c r="H300" s="500" t="s">
        <v>11067</v>
      </c>
      <c r="I300" s="500" t="s">
        <v>688</v>
      </c>
      <c r="J300" s="500" t="s">
        <v>689</v>
      </c>
      <c r="K300" s="500" t="s">
        <v>223</v>
      </c>
      <c r="L300" s="500" t="s">
        <v>28083</v>
      </c>
      <c r="M300" s="500" t="s">
        <v>2307</v>
      </c>
      <c r="N300" s="500" t="s">
        <v>7374</v>
      </c>
    </row>
    <row r="301" spans="1:14">
      <c r="A301" s="500" t="s">
        <v>686</v>
      </c>
      <c r="B301" s="500" t="s">
        <v>2858</v>
      </c>
      <c r="C301" s="500" t="s">
        <v>27831</v>
      </c>
      <c r="D301" s="500" t="s">
        <v>27832</v>
      </c>
      <c r="E301" s="500" t="s">
        <v>11099</v>
      </c>
      <c r="F301" s="500" t="s">
        <v>28081</v>
      </c>
      <c r="G301" s="500" t="s">
        <v>935</v>
      </c>
      <c r="H301" s="500" t="s">
        <v>7601</v>
      </c>
      <c r="I301" s="500" t="s">
        <v>688</v>
      </c>
      <c r="J301" s="500" t="s">
        <v>689</v>
      </c>
      <c r="K301" s="500" t="s">
        <v>223</v>
      </c>
      <c r="L301" s="500" t="s">
        <v>28083</v>
      </c>
      <c r="M301" s="500" t="s">
        <v>2307</v>
      </c>
      <c r="N301" s="500" t="s">
        <v>4464</v>
      </c>
    </row>
    <row r="302" spans="1:14">
      <c r="A302" s="500" t="s">
        <v>686</v>
      </c>
      <c r="B302" s="500" t="s">
        <v>2858</v>
      </c>
      <c r="C302" s="500" t="s">
        <v>27831</v>
      </c>
      <c r="D302" s="500" t="s">
        <v>27832</v>
      </c>
      <c r="E302" s="500" t="s">
        <v>11099</v>
      </c>
      <c r="F302" s="500" t="s">
        <v>28081</v>
      </c>
      <c r="G302" s="500" t="s">
        <v>936</v>
      </c>
      <c r="H302" s="500" t="s">
        <v>11817</v>
      </c>
      <c r="I302" s="500" t="s">
        <v>688</v>
      </c>
      <c r="J302" s="500" t="s">
        <v>689</v>
      </c>
      <c r="K302" s="500" t="s">
        <v>223</v>
      </c>
      <c r="L302" s="500" t="s">
        <v>28083</v>
      </c>
      <c r="M302" s="500" t="s">
        <v>2307</v>
      </c>
      <c r="N302" s="500" t="s">
        <v>4465</v>
      </c>
    </row>
    <row r="303" spans="1:14">
      <c r="A303" s="500" t="s">
        <v>686</v>
      </c>
      <c r="B303" s="500" t="s">
        <v>2858</v>
      </c>
      <c r="C303" s="500" t="s">
        <v>27831</v>
      </c>
      <c r="D303" s="500" t="s">
        <v>27832</v>
      </c>
      <c r="E303" s="500" t="s">
        <v>11099</v>
      </c>
      <c r="F303" s="500" t="s">
        <v>28081</v>
      </c>
      <c r="G303" s="500" t="s">
        <v>937</v>
      </c>
      <c r="H303" s="500" t="s">
        <v>27887</v>
      </c>
      <c r="I303" s="500" t="s">
        <v>688</v>
      </c>
      <c r="J303" s="500" t="s">
        <v>689</v>
      </c>
      <c r="K303" s="500" t="s">
        <v>223</v>
      </c>
      <c r="L303" s="500" t="s">
        <v>28083</v>
      </c>
      <c r="M303" s="500" t="s">
        <v>2307</v>
      </c>
      <c r="N303" s="500" t="s">
        <v>4466</v>
      </c>
    </row>
    <row r="304" spans="1:14">
      <c r="A304" s="500" t="s">
        <v>686</v>
      </c>
      <c r="B304" s="500" t="s">
        <v>2858</v>
      </c>
      <c r="C304" s="500" t="s">
        <v>27831</v>
      </c>
      <c r="D304" s="500" t="s">
        <v>27832</v>
      </c>
      <c r="E304" s="500" t="s">
        <v>11099</v>
      </c>
      <c r="F304" s="500" t="s">
        <v>28081</v>
      </c>
      <c r="G304" s="500" t="s">
        <v>938</v>
      </c>
      <c r="H304" s="500" t="s">
        <v>6994</v>
      </c>
      <c r="I304" s="500" t="s">
        <v>688</v>
      </c>
      <c r="J304" s="500" t="s">
        <v>689</v>
      </c>
      <c r="K304" s="500" t="s">
        <v>223</v>
      </c>
      <c r="L304" s="500" t="s">
        <v>28083</v>
      </c>
      <c r="M304" s="500" t="s">
        <v>2307</v>
      </c>
      <c r="N304" s="500" t="s">
        <v>4467</v>
      </c>
    </row>
    <row r="305" spans="1:14">
      <c r="A305" s="500" t="s">
        <v>686</v>
      </c>
      <c r="B305" s="500" t="s">
        <v>2858</v>
      </c>
      <c r="C305" s="500" t="s">
        <v>27831</v>
      </c>
      <c r="D305" s="500" t="s">
        <v>27832</v>
      </c>
      <c r="E305" s="500" t="s">
        <v>11099</v>
      </c>
      <c r="F305" s="500" t="s">
        <v>28081</v>
      </c>
      <c r="G305" s="500" t="s">
        <v>4006</v>
      </c>
      <c r="H305" s="500" t="s">
        <v>11364</v>
      </c>
      <c r="I305" s="500" t="s">
        <v>688</v>
      </c>
      <c r="J305" s="500" t="s">
        <v>689</v>
      </c>
      <c r="K305" s="500" t="s">
        <v>223</v>
      </c>
      <c r="L305" s="500" t="s">
        <v>28083</v>
      </c>
      <c r="M305" s="500" t="s">
        <v>2307</v>
      </c>
      <c r="N305" s="500" t="s">
        <v>4468</v>
      </c>
    </row>
    <row r="306" spans="1:14">
      <c r="A306" s="500" t="s">
        <v>686</v>
      </c>
      <c r="B306" s="500" t="s">
        <v>2858</v>
      </c>
      <c r="C306" s="500" t="s">
        <v>27831</v>
      </c>
      <c r="D306" s="500" t="s">
        <v>27832</v>
      </c>
      <c r="E306" s="500" t="s">
        <v>11099</v>
      </c>
      <c r="F306" s="500" t="s">
        <v>28081</v>
      </c>
      <c r="G306" s="500" t="s">
        <v>939</v>
      </c>
      <c r="H306" s="500" t="s">
        <v>19806</v>
      </c>
      <c r="I306" s="500" t="s">
        <v>688</v>
      </c>
      <c r="J306" s="500" t="s">
        <v>689</v>
      </c>
      <c r="K306" s="500" t="s">
        <v>223</v>
      </c>
      <c r="L306" s="500" t="s">
        <v>28083</v>
      </c>
      <c r="M306" s="500" t="s">
        <v>2307</v>
      </c>
      <c r="N306" s="500" t="s">
        <v>4469</v>
      </c>
    </row>
    <row r="307" spans="1:14">
      <c r="A307" s="500" t="s">
        <v>686</v>
      </c>
      <c r="B307" s="500" t="s">
        <v>2858</v>
      </c>
      <c r="C307" s="500" t="s">
        <v>27831</v>
      </c>
      <c r="D307" s="500" t="s">
        <v>27832</v>
      </c>
      <c r="E307" s="500" t="s">
        <v>11099</v>
      </c>
      <c r="F307" s="500" t="s">
        <v>28081</v>
      </c>
      <c r="G307" s="500" t="s">
        <v>940</v>
      </c>
      <c r="H307" s="500" t="s">
        <v>28030</v>
      </c>
      <c r="I307" s="500" t="s">
        <v>688</v>
      </c>
      <c r="J307" s="500" t="s">
        <v>689</v>
      </c>
      <c r="K307" s="500" t="s">
        <v>223</v>
      </c>
      <c r="L307" s="500" t="s">
        <v>28083</v>
      </c>
      <c r="M307" s="500" t="s">
        <v>2307</v>
      </c>
      <c r="N307" s="500" t="s">
        <v>4470</v>
      </c>
    </row>
    <row r="308" spans="1:14">
      <c r="A308" s="500" t="s">
        <v>686</v>
      </c>
      <c r="B308" s="500" t="s">
        <v>2858</v>
      </c>
      <c r="C308" s="500" t="s">
        <v>27831</v>
      </c>
      <c r="D308" s="500" t="s">
        <v>27832</v>
      </c>
      <c r="E308" s="500" t="s">
        <v>11099</v>
      </c>
      <c r="F308" s="500" t="s">
        <v>28081</v>
      </c>
      <c r="G308" s="500" t="s">
        <v>941</v>
      </c>
      <c r="H308" s="500" t="s">
        <v>11825</v>
      </c>
      <c r="I308" s="500" t="s">
        <v>688</v>
      </c>
      <c r="J308" s="500" t="s">
        <v>689</v>
      </c>
      <c r="K308" s="500" t="s">
        <v>223</v>
      </c>
      <c r="L308" s="500" t="s">
        <v>28083</v>
      </c>
      <c r="M308" s="500" t="s">
        <v>2307</v>
      </c>
      <c r="N308" s="500" t="s">
        <v>4471</v>
      </c>
    </row>
    <row r="309" spans="1:14">
      <c r="A309" s="500" t="s">
        <v>686</v>
      </c>
      <c r="B309" s="500" t="s">
        <v>2858</v>
      </c>
      <c r="C309" s="500" t="s">
        <v>27831</v>
      </c>
      <c r="D309" s="500" t="s">
        <v>27832</v>
      </c>
      <c r="E309" s="500" t="s">
        <v>11099</v>
      </c>
      <c r="F309" s="500" t="s">
        <v>28081</v>
      </c>
      <c r="G309" s="500" t="s">
        <v>2457</v>
      </c>
      <c r="H309" s="500" t="s">
        <v>10991</v>
      </c>
      <c r="I309" s="500" t="s">
        <v>688</v>
      </c>
      <c r="J309" s="500" t="s">
        <v>689</v>
      </c>
      <c r="K309" s="500" t="s">
        <v>223</v>
      </c>
      <c r="L309" s="500" t="s">
        <v>28083</v>
      </c>
      <c r="M309" s="500" t="s">
        <v>2307</v>
      </c>
      <c r="N309" s="500" t="s">
        <v>4472</v>
      </c>
    </row>
    <row r="310" spans="1:14">
      <c r="A310" s="500" t="s">
        <v>686</v>
      </c>
      <c r="B310" s="500" t="s">
        <v>2858</v>
      </c>
      <c r="C310" s="500" t="s">
        <v>27831</v>
      </c>
      <c r="D310" s="500" t="s">
        <v>27832</v>
      </c>
      <c r="E310" s="500" t="s">
        <v>11099</v>
      </c>
      <c r="F310" s="500" t="s">
        <v>28081</v>
      </c>
      <c r="G310" s="500" t="s">
        <v>7375</v>
      </c>
      <c r="H310" s="500" t="s">
        <v>11817</v>
      </c>
      <c r="I310" s="500" t="s">
        <v>688</v>
      </c>
      <c r="J310" s="500" t="s">
        <v>689</v>
      </c>
      <c r="K310" s="500" t="s">
        <v>223</v>
      </c>
      <c r="L310" s="500" t="s">
        <v>28083</v>
      </c>
      <c r="M310" s="500" t="s">
        <v>2307</v>
      </c>
      <c r="N310" s="500" t="s">
        <v>7376</v>
      </c>
    </row>
    <row r="311" spans="1:14">
      <c r="A311" s="500" t="s">
        <v>686</v>
      </c>
      <c r="B311" s="500" t="s">
        <v>2858</v>
      </c>
      <c r="C311" s="500" t="s">
        <v>27831</v>
      </c>
      <c r="D311" s="500" t="s">
        <v>27832</v>
      </c>
      <c r="E311" s="500" t="s">
        <v>11099</v>
      </c>
      <c r="F311" s="500" t="s">
        <v>28081</v>
      </c>
      <c r="G311" s="500" t="s">
        <v>942</v>
      </c>
      <c r="H311" s="500" t="s">
        <v>28087</v>
      </c>
      <c r="I311" s="500" t="s">
        <v>688</v>
      </c>
      <c r="J311" s="500" t="s">
        <v>689</v>
      </c>
      <c r="K311" s="500" t="s">
        <v>223</v>
      </c>
      <c r="L311" s="500" t="s">
        <v>28083</v>
      </c>
      <c r="M311" s="500" t="s">
        <v>2307</v>
      </c>
      <c r="N311" s="500" t="s">
        <v>4473</v>
      </c>
    </row>
    <row r="312" spans="1:14">
      <c r="A312" s="500" t="s">
        <v>686</v>
      </c>
      <c r="B312" s="500" t="s">
        <v>2858</v>
      </c>
      <c r="C312" s="500" t="s">
        <v>27831</v>
      </c>
      <c r="D312" s="500" t="s">
        <v>27832</v>
      </c>
      <c r="E312" s="500" t="s">
        <v>11099</v>
      </c>
      <c r="F312" s="500" t="s">
        <v>28081</v>
      </c>
      <c r="G312" s="500" t="s">
        <v>943</v>
      </c>
      <c r="H312" s="500" t="s">
        <v>11067</v>
      </c>
      <c r="I312" s="500" t="s">
        <v>688</v>
      </c>
      <c r="J312" s="500" t="s">
        <v>689</v>
      </c>
      <c r="K312" s="500" t="s">
        <v>223</v>
      </c>
      <c r="L312" s="500" t="s">
        <v>28083</v>
      </c>
      <c r="M312" s="500" t="s">
        <v>2307</v>
      </c>
      <c r="N312" s="500" t="s">
        <v>4474</v>
      </c>
    </row>
    <row r="313" spans="1:14">
      <c r="A313" s="500" t="s">
        <v>686</v>
      </c>
      <c r="B313" s="500" t="s">
        <v>2858</v>
      </c>
      <c r="C313" s="500" t="s">
        <v>27831</v>
      </c>
      <c r="D313" s="500" t="s">
        <v>27832</v>
      </c>
      <c r="E313" s="500" t="s">
        <v>11099</v>
      </c>
      <c r="F313" s="500" t="s">
        <v>28081</v>
      </c>
      <c r="G313" s="500" t="s">
        <v>944</v>
      </c>
      <c r="H313" s="500" t="s">
        <v>11895</v>
      </c>
      <c r="I313" s="500" t="s">
        <v>688</v>
      </c>
      <c r="J313" s="500" t="s">
        <v>689</v>
      </c>
      <c r="K313" s="500" t="s">
        <v>223</v>
      </c>
      <c r="L313" s="500" t="s">
        <v>28083</v>
      </c>
      <c r="M313" s="500" t="s">
        <v>2307</v>
      </c>
      <c r="N313" s="500" t="s">
        <v>4475</v>
      </c>
    </row>
    <row r="314" spans="1:14">
      <c r="A314" s="500" t="s">
        <v>686</v>
      </c>
      <c r="B314" s="500" t="s">
        <v>2858</v>
      </c>
      <c r="C314" s="500" t="s">
        <v>27831</v>
      </c>
      <c r="D314" s="500" t="s">
        <v>27832</v>
      </c>
      <c r="E314" s="500" t="s">
        <v>11099</v>
      </c>
      <c r="F314" s="500" t="s">
        <v>28081</v>
      </c>
      <c r="G314" s="500" t="s">
        <v>945</v>
      </c>
      <c r="H314" s="500" t="s">
        <v>28088</v>
      </c>
      <c r="I314" s="500" t="s">
        <v>688</v>
      </c>
      <c r="J314" s="500" t="s">
        <v>689</v>
      </c>
      <c r="K314" s="500" t="s">
        <v>223</v>
      </c>
      <c r="L314" s="500" t="s">
        <v>28083</v>
      </c>
      <c r="M314" s="500" t="s">
        <v>2307</v>
      </c>
      <c r="N314" s="500" t="s">
        <v>4476</v>
      </c>
    </row>
    <row r="315" spans="1:14">
      <c r="A315" s="500" t="s">
        <v>686</v>
      </c>
      <c r="B315" s="500" t="s">
        <v>2858</v>
      </c>
      <c r="C315" s="500" t="s">
        <v>27831</v>
      </c>
      <c r="D315" s="500" t="s">
        <v>27832</v>
      </c>
      <c r="E315" s="500" t="s">
        <v>11099</v>
      </c>
      <c r="F315" s="500" t="s">
        <v>28081</v>
      </c>
      <c r="G315" s="500" t="s">
        <v>946</v>
      </c>
      <c r="H315" s="500" t="s">
        <v>28089</v>
      </c>
      <c r="I315" s="500" t="s">
        <v>688</v>
      </c>
      <c r="J315" s="500" t="s">
        <v>689</v>
      </c>
      <c r="K315" s="500" t="s">
        <v>223</v>
      </c>
      <c r="L315" s="500" t="s">
        <v>28083</v>
      </c>
      <c r="M315" s="500" t="s">
        <v>2307</v>
      </c>
      <c r="N315" s="500" t="s">
        <v>4477</v>
      </c>
    </row>
    <row r="316" spans="1:14">
      <c r="A316" s="500" t="s">
        <v>686</v>
      </c>
      <c r="B316" s="500" t="s">
        <v>2858</v>
      </c>
      <c r="C316" s="500" t="s">
        <v>27831</v>
      </c>
      <c r="D316" s="500" t="s">
        <v>27832</v>
      </c>
      <c r="E316" s="500" t="s">
        <v>11099</v>
      </c>
      <c r="F316" s="500" t="s">
        <v>28081</v>
      </c>
      <c r="G316" s="500" t="s">
        <v>4007</v>
      </c>
      <c r="H316" s="500" t="s">
        <v>27882</v>
      </c>
      <c r="I316" s="500" t="s">
        <v>688</v>
      </c>
      <c r="J316" s="500" t="s">
        <v>689</v>
      </c>
      <c r="K316" s="500" t="s">
        <v>223</v>
      </c>
      <c r="L316" s="500" t="s">
        <v>28083</v>
      </c>
      <c r="M316" s="500" t="s">
        <v>2307</v>
      </c>
      <c r="N316" s="500" t="s">
        <v>4478</v>
      </c>
    </row>
    <row r="317" spans="1:14">
      <c r="A317" s="500" t="s">
        <v>686</v>
      </c>
      <c r="B317" s="500" t="s">
        <v>2858</v>
      </c>
      <c r="C317" s="500" t="s">
        <v>27831</v>
      </c>
      <c r="D317" s="500" t="s">
        <v>27832</v>
      </c>
      <c r="E317" s="500" t="s">
        <v>11099</v>
      </c>
      <c r="F317" s="500" t="s">
        <v>28081</v>
      </c>
      <c r="G317" s="500" t="s">
        <v>2458</v>
      </c>
      <c r="H317" s="500" t="s">
        <v>11058</v>
      </c>
      <c r="I317" s="500" t="s">
        <v>688</v>
      </c>
      <c r="J317" s="500" t="s">
        <v>689</v>
      </c>
      <c r="K317" s="500" t="s">
        <v>223</v>
      </c>
      <c r="L317" s="500" t="s">
        <v>27837</v>
      </c>
      <c r="M317" s="500" t="s">
        <v>2307</v>
      </c>
      <c r="N317" s="500" t="s">
        <v>4479</v>
      </c>
    </row>
    <row r="318" spans="1:14">
      <c r="A318" s="500" t="s">
        <v>686</v>
      </c>
      <c r="B318" s="500" t="s">
        <v>2858</v>
      </c>
      <c r="C318" s="500" t="s">
        <v>27831</v>
      </c>
      <c r="D318" s="500" t="s">
        <v>27832</v>
      </c>
      <c r="E318" s="500" t="s">
        <v>11099</v>
      </c>
      <c r="F318" s="500" t="s">
        <v>28081</v>
      </c>
      <c r="G318" s="500" t="s">
        <v>3030</v>
      </c>
      <c r="H318" s="500" t="s">
        <v>28011</v>
      </c>
      <c r="I318" s="500" t="s">
        <v>688</v>
      </c>
      <c r="J318" s="500" t="s">
        <v>689</v>
      </c>
      <c r="K318" s="500" t="s">
        <v>223</v>
      </c>
      <c r="L318" s="500" t="s">
        <v>28083</v>
      </c>
      <c r="M318" s="500" t="s">
        <v>2307</v>
      </c>
      <c r="N318" s="500" t="s">
        <v>4480</v>
      </c>
    </row>
    <row r="319" spans="1:14">
      <c r="A319" s="500" t="s">
        <v>686</v>
      </c>
      <c r="B319" s="500" t="s">
        <v>2858</v>
      </c>
      <c r="C319" s="500" t="s">
        <v>27831</v>
      </c>
      <c r="D319" s="500" t="s">
        <v>27832</v>
      </c>
      <c r="E319" s="500" t="s">
        <v>11099</v>
      </c>
      <c r="F319" s="500" t="s">
        <v>28081</v>
      </c>
      <c r="G319" s="500" t="s">
        <v>947</v>
      </c>
      <c r="H319" s="500" t="s">
        <v>28090</v>
      </c>
      <c r="I319" s="500" t="s">
        <v>688</v>
      </c>
      <c r="J319" s="500" t="s">
        <v>689</v>
      </c>
      <c r="K319" s="500" t="s">
        <v>223</v>
      </c>
      <c r="L319" s="500" t="s">
        <v>28083</v>
      </c>
      <c r="M319" s="500" t="s">
        <v>2307</v>
      </c>
      <c r="N319" s="500" t="s">
        <v>4481</v>
      </c>
    </row>
    <row r="320" spans="1:14">
      <c r="A320" s="500" t="s">
        <v>686</v>
      </c>
      <c r="B320" s="500" t="s">
        <v>2858</v>
      </c>
      <c r="C320" s="500" t="s">
        <v>27831</v>
      </c>
      <c r="D320" s="500" t="s">
        <v>27832</v>
      </c>
      <c r="E320" s="500" t="s">
        <v>11099</v>
      </c>
      <c r="F320" s="500" t="s">
        <v>28081</v>
      </c>
      <c r="G320" s="500" t="s">
        <v>948</v>
      </c>
      <c r="H320" s="500" t="s">
        <v>11127</v>
      </c>
      <c r="I320" s="500" t="s">
        <v>688</v>
      </c>
      <c r="J320" s="500" t="s">
        <v>689</v>
      </c>
      <c r="K320" s="500" t="s">
        <v>223</v>
      </c>
      <c r="L320" s="500" t="s">
        <v>28083</v>
      </c>
      <c r="M320" s="500" t="s">
        <v>2307</v>
      </c>
      <c r="N320" s="500" t="s">
        <v>4482</v>
      </c>
    </row>
    <row r="321" spans="1:14">
      <c r="A321" s="500" t="s">
        <v>686</v>
      </c>
      <c r="B321" s="500" t="s">
        <v>2858</v>
      </c>
      <c r="C321" s="500" t="s">
        <v>27831</v>
      </c>
      <c r="D321" s="500" t="s">
        <v>27832</v>
      </c>
      <c r="E321" s="500" t="s">
        <v>11099</v>
      </c>
      <c r="F321" s="500" t="s">
        <v>28081</v>
      </c>
      <c r="G321" s="500" t="s">
        <v>949</v>
      </c>
      <c r="H321" s="500" t="s">
        <v>12739</v>
      </c>
      <c r="I321" s="500" t="s">
        <v>688</v>
      </c>
      <c r="J321" s="500" t="s">
        <v>689</v>
      </c>
      <c r="K321" s="500" t="s">
        <v>223</v>
      </c>
      <c r="L321" s="500" t="s">
        <v>28083</v>
      </c>
      <c r="M321" s="500" t="s">
        <v>2307</v>
      </c>
      <c r="N321" s="500" t="s">
        <v>4483</v>
      </c>
    </row>
    <row r="322" spans="1:14">
      <c r="A322" s="500" t="s">
        <v>686</v>
      </c>
      <c r="B322" s="500" t="s">
        <v>2858</v>
      </c>
      <c r="C322" s="500" t="s">
        <v>27831</v>
      </c>
      <c r="D322" s="500" t="s">
        <v>27832</v>
      </c>
      <c r="E322" s="500" t="s">
        <v>11099</v>
      </c>
      <c r="F322" s="500" t="s">
        <v>28081</v>
      </c>
      <c r="G322" s="500" t="s">
        <v>2459</v>
      </c>
      <c r="H322" s="500" t="s">
        <v>27963</v>
      </c>
      <c r="I322" s="500" t="s">
        <v>688</v>
      </c>
      <c r="J322" s="500" t="s">
        <v>689</v>
      </c>
      <c r="K322" s="500" t="s">
        <v>223</v>
      </c>
      <c r="L322" s="500" t="s">
        <v>28083</v>
      </c>
      <c r="M322" s="500" t="s">
        <v>2307</v>
      </c>
      <c r="N322" s="500" t="s">
        <v>4484</v>
      </c>
    </row>
    <row r="323" spans="1:14">
      <c r="A323" s="500" t="s">
        <v>686</v>
      </c>
      <c r="B323" s="500" t="s">
        <v>2858</v>
      </c>
      <c r="C323" s="500" t="s">
        <v>27831</v>
      </c>
      <c r="D323" s="500" t="s">
        <v>27832</v>
      </c>
      <c r="E323" s="500" t="s">
        <v>11099</v>
      </c>
      <c r="F323" s="500" t="s">
        <v>28081</v>
      </c>
      <c r="G323" s="500" t="s">
        <v>7377</v>
      </c>
      <c r="H323" s="500" t="s">
        <v>11067</v>
      </c>
      <c r="I323" s="500" t="s">
        <v>688</v>
      </c>
      <c r="J323" s="500" t="s">
        <v>689</v>
      </c>
      <c r="K323" s="500" t="s">
        <v>223</v>
      </c>
      <c r="L323" s="500" t="s">
        <v>28083</v>
      </c>
      <c r="M323" s="500" t="s">
        <v>2307</v>
      </c>
      <c r="N323" s="500" t="s">
        <v>7378</v>
      </c>
    </row>
    <row r="324" spans="1:14">
      <c r="A324" s="500" t="s">
        <v>686</v>
      </c>
      <c r="B324" s="500" t="s">
        <v>2858</v>
      </c>
      <c r="C324" s="500" t="s">
        <v>27831</v>
      </c>
      <c r="D324" s="500" t="s">
        <v>27832</v>
      </c>
      <c r="E324" s="500" t="s">
        <v>11099</v>
      </c>
      <c r="F324" s="500" t="s">
        <v>28081</v>
      </c>
      <c r="G324" s="500" t="s">
        <v>950</v>
      </c>
      <c r="H324" s="500" t="s">
        <v>13696</v>
      </c>
      <c r="I324" s="500" t="s">
        <v>688</v>
      </c>
      <c r="J324" s="500" t="s">
        <v>689</v>
      </c>
      <c r="K324" s="500" t="s">
        <v>223</v>
      </c>
      <c r="L324" s="500" t="s">
        <v>28083</v>
      </c>
      <c r="M324" s="500" t="s">
        <v>2307</v>
      </c>
      <c r="N324" s="500" t="s">
        <v>4485</v>
      </c>
    </row>
    <row r="325" spans="1:14">
      <c r="A325" s="500" t="s">
        <v>686</v>
      </c>
      <c r="B325" s="500" t="s">
        <v>2858</v>
      </c>
      <c r="C325" s="500" t="s">
        <v>27831</v>
      </c>
      <c r="D325" s="500" t="s">
        <v>27832</v>
      </c>
      <c r="E325" s="500" t="s">
        <v>11099</v>
      </c>
      <c r="F325" s="500" t="s">
        <v>28081</v>
      </c>
      <c r="G325" s="500" t="s">
        <v>951</v>
      </c>
      <c r="H325" s="500" t="s">
        <v>11229</v>
      </c>
      <c r="I325" s="500" t="s">
        <v>688</v>
      </c>
      <c r="J325" s="500" t="s">
        <v>689</v>
      </c>
      <c r="K325" s="500" t="s">
        <v>223</v>
      </c>
      <c r="L325" s="500" t="s">
        <v>28083</v>
      </c>
      <c r="M325" s="500" t="s">
        <v>2307</v>
      </c>
      <c r="N325" s="500" t="s">
        <v>4486</v>
      </c>
    </row>
    <row r="326" spans="1:14">
      <c r="A326" s="500" t="s">
        <v>686</v>
      </c>
      <c r="B326" s="500" t="s">
        <v>2858</v>
      </c>
      <c r="C326" s="500" t="s">
        <v>27831</v>
      </c>
      <c r="D326" s="500" t="s">
        <v>27832</v>
      </c>
      <c r="E326" s="500" t="s">
        <v>11099</v>
      </c>
      <c r="F326" s="500" t="s">
        <v>28081</v>
      </c>
      <c r="G326" s="500" t="s">
        <v>952</v>
      </c>
      <c r="H326" s="500" t="s">
        <v>6959</v>
      </c>
      <c r="I326" s="500" t="s">
        <v>688</v>
      </c>
      <c r="J326" s="500" t="s">
        <v>689</v>
      </c>
      <c r="K326" s="500" t="s">
        <v>223</v>
      </c>
      <c r="L326" s="500" t="s">
        <v>28083</v>
      </c>
      <c r="M326" s="500" t="s">
        <v>2307</v>
      </c>
      <c r="N326" s="500" t="s">
        <v>4487</v>
      </c>
    </row>
    <row r="327" spans="1:14">
      <c r="A327" s="500" t="s">
        <v>686</v>
      </c>
      <c r="B327" s="500" t="s">
        <v>2858</v>
      </c>
      <c r="C327" s="500" t="s">
        <v>27831</v>
      </c>
      <c r="D327" s="500" t="s">
        <v>27832</v>
      </c>
      <c r="E327" s="500" t="s">
        <v>11099</v>
      </c>
      <c r="F327" s="500" t="s">
        <v>28081</v>
      </c>
      <c r="G327" s="500" t="s">
        <v>953</v>
      </c>
      <c r="H327" s="500" t="s">
        <v>11057</v>
      </c>
      <c r="I327" s="500" t="s">
        <v>688</v>
      </c>
      <c r="J327" s="500" t="s">
        <v>689</v>
      </c>
      <c r="K327" s="500" t="s">
        <v>223</v>
      </c>
      <c r="L327" s="500" t="s">
        <v>28083</v>
      </c>
      <c r="M327" s="500" t="s">
        <v>2307</v>
      </c>
      <c r="N327" s="500" t="s">
        <v>4488</v>
      </c>
    </row>
    <row r="328" spans="1:14">
      <c r="A328" s="500" t="s">
        <v>686</v>
      </c>
      <c r="B328" s="500" t="s">
        <v>2858</v>
      </c>
      <c r="C328" s="500" t="s">
        <v>27831</v>
      </c>
      <c r="D328" s="500" t="s">
        <v>27832</v>
      </c>
      <c r="E328" s="500" t="s">
        <v>11099</v>
      </c>
      <c r="F328" s="500" t="s">
        <v>28081</v>
      </c>
      <c r="G328" s="500" t="s">
        <v>954</v>
      </c>
      <c r="H328" s="500" t="s">
        <v>6957</v>
      </c>
      <c r="I328" s="500" t="s">
        <v>688</v>
      </c>
      <c r="J328" s="500" t="s">
        <v>689</v>
      </c>
      <c r="K328" s="500" t="s">
        <v>223</v>
      </c>
      <c r="L328" s="500" t="s">
        <v>28083</v>
      </c>
      <c r="M328" s="500" t="s">
        <v>2307</v>
      </c>
      <c r="N328" s="500" t="s">
        <v>4489</v>
      </c>
    </row>
    <row r="329" spans="1:14">
      <c r="A329" s="500" t="s">
        <v>686</v>
      </c>
      <c r="B329" s="500" t="s">
        <v>2858</v>
      </c>
      <c r="C329" s="500" t="s">
        <v>27831</v>
      </c>
      <c r="D329" s="500" t="s">
        <v>27832</v>
      </c>
      <c r="E329" s="500" t="s">
        <v>11099</v>
      </c>
      <c r="F329" s="500" t="s">
        <v>28081</v>
      </c>
      <c r="G329" s="500" t="s">
        <v>955</v>
      </c>
      <c r="H329" s="500" t="s">
        <v>11823</v>
      </c>
      <c r="I329" s="500" t="s">
        <v>688</v>
      </c>
      <c r="J329" s="500" t="s">
        <v>689</v>
      </c>
      <c r="K329" s="500" t="s">
        <v>223</v>
      </c>
      <c r="L329" s="500" t="s">
        <v>28083</v>
      </c>
      <c r="M329" s="500" t="s">
        <v>2307</v>
      </c>
      <c r="N329" s="500" t="s">
        <v>4490</v>
      </c>
    </row>
    <row r="330" spans="1:14">
      <c r="A330" s="500" t="s">
        <v>686</v>
      </c>
      <c r="B330" s="500" t="s">
        <v>2858</v>
      </c>
      <c r="C330" s="500" t="s">
        <v>27831</v>
      </c>
      <c r="D330" s="500" t="s">
        <v>27832</v>
      </c>
      <c r="E330" s="500" t="s">
        <v>11099</v>
      </c>
      <c r="F330" s="500" t="s">
        <v>28081</v>
      </c>
      <c r="G330" s="500" t="s">
        <v>956</v>
      </c>
      <c r="H330" s="500" t="s">
        <v>7601</v>
      </c>
      <c r="I330" s="500" t="s">
        <v>688</v>
      </c>
      <c r="J330" s="500" t="s">
        <v>689</v>
      </c>
      <c r="K330" s="500" t="s">
        <v>223</v>
      </c>
      <c r="L330" s="500" t="s">
        <v>28083</v>
      </c>
      <c r="M330" s="500" t="s">
        <v>2307</v>
      </c>
      <c r="N330" s="500" t="s">
        <v>4491</v>
      </c>
    </row>
    <row r="331" spans="1:14">
      <c r="A331" s="500" t="s">
        <v>686</v>
      </c>
      <c r="B331" s="500" t="s">
        <v>2858</v>
      </c>
      <c r="C331" s="500" t="s">
        <v>27831</v>
      </c>
      <c r="D331" s="500" t="s">
        <v>27832</v>
      </c>
      <c r="E331" s="500" t="s">
        <v>11099</v>
      </c>
      <c r="F331" s="500" t="s">
        <v>28081</v>
      </c>
      <c r="G331" s="500" t="s">
        <v>957</v>
      </c>
      <c r="H331" s="500" t="s">
        <v>11817</v>
      </c>
      <c r="I331" s="500" t="s">
        <v>688</v>
      </c>
      <c r="J331" s="500" t="s">
        <v>689</v>
      </c>
      <c r="K331" s="500" t="s">
        <v>223</v>
      </c>
      <c r="L331" s="500" t="s">
        <v>28083</v>
      </c>
      <c r="M331" s="500" t="s">
        <v>2307</v>
      </c>
      <c r="N331" s="500" t="s">
        <v>4492</v>
      </c>
    </row>
    <row r="332" spans="1:14">
      <c r="A332" s="500" t="s">
        <v>686</v>
      </c>
      <c r="B332" s="500" t="s">
        <v>2858</v>
      </c>
      <c r="C332" s="500" t="s">
        <v>27831</v>
      </c>
      <c r="D332" s="500" t="s">
        <v>27832</v>
      </c>
      <c r="E332" s="500" t="s">
        <v>11099</v>
      </c>
      <c r="F332" s="500" t="s">
        <v>28081</v>
      </c>
      <c r="G332" s="500" t="s">
        <v>958</v>
      </c>
      <c r="H332" s="500" t="s">
        <v>3893</v>
      </c>
      <c r="I332" s="500" t="s">
        <v>688</v>
      </c>
      <c r="J332" s="500" t="s">
        <v>689</v>
      </c>
      <c r="K332" s="500" t="s">
        <v>223</v>
      </c>
      <c r="L332" s="500" t="s">
        <v>28083</v>
      </c>
      <c r="M332" s="500" t="s">
        <v>2307</v>
      </c>
      <c r="N332" s="500" t="s">
        <v>4493</v>
      </c>
    </row>
    <row r="333" spans="1:14">
      <c r="A333" s="500" t="s">
        <v>686</v>
      </c>
      <c r="B333" s="500" t="s">
        <v>2858</v>
      </c>
      <c r="C333" s="500" t="s">
        <v>27831</v>
      </c>
      <c r="D333" s="500" t="s">
        <v>27832</v>
      </c>
      <c r="E333" s="500" t="s">
        <v>11099</v>
      </c>
      <c r="F333" s="500" t="s">
        <v>28081</v>
      </c>
      <c r="G333" s="500" t="s">
        <v>959</v>
      </c>
      <c r="H333" s="500" t="s">
        <v>27887</v>
      </c>
      <c r="I333" s="500" t="s">
        <v>688</v>
      </c>
      <c r="J333" s="500" t="s">
        <v>689</v>
      </c>
      <c r="K333" s="500" t="s">
        <v>223</v>
      </c>
      <c r="L333" s="500" t="s">
        <v>28083</v>
      </c>
      <c r="M333" s="500" t="s">
        <v>2307</v>
      </c>
      <c r="N333" s="500" t="s">
        <v>4494</v>
      </c>
    </row>
    <row r="334" spans="1:14">
      <c r="A334" s="500" t="s">
        <v>686</v>
      </c>
      <c r="B334" s="500" t="s">
        <v>2858</v>
      </c>
      <c r="C334" s="500" t="s">
        <v>27831</v>
      </c>
      <c r="D334" s="500" t="s">
        <v>27832</v>
      </c>
      <c r="E334" s="500" t="s">
        <v>11099</v>
      </c>
      <c r="F334" s="500" t="s">
        <v>28081</v>
      </c>
      <c r="G334" s="500" t="s">
        <v>960</v>
      </c>
      <c r="H334" s="500" t="s">
        <v>6994</v>
      </c>
      <c r="I334" s="500" t="s">
        <v>688</v>
      </c>
      <c r="J334" s="500" t="s">
        <v>689</v>
      </c>
      <c r="K334" s="500" t="s">
        <v>223</v>
      </c>
      <c r="L334" s="500" t="s">
        <v>28083</v>
      </c>
      <c r="M334" s="500" t="s">
        <v>2307</v>
      </c>
      <c r="N334" s="500" t="s">
        <v>4495</v>
      </c>
    </row>
    <row r="335" spans="1:14">
      <c r="A335" s="500" t="s">
        <v>686</v>
      </c>
      <c r="B335" s="500" t="s">
        <v>2858</v>
      </c>
      <c r="C335" s="500" t="s">
        <v>27831</v>
      </c>
      <c r="D335" s="500" t="s">
        <v>27832</v>
      </c>
      <c r="E335" s="500" t="s">
        <v>11099</v>
      </c>
      <c r="F335" s="500" t="s">
        <v>28081</v>
      </c>
      <c r="G335" s="500" t="s">
        <v>4008</v>
      </c>
      <c r="H335" s="500" t="s">
        <v>11364</v>
      </c>
      <c r="I335" s="500" t="s">
        <v>688</v>
      </c>
      <c r="J335" s="500" t="s">
        <v>689</v>
      </c>
      <c r="K335" s="500" t="s">
        <v>223</v>
      </c>
      <c r="L335" s="500" t="s">
        <v>28083</v>
      </c>
      <c r="M335" s="500" t="s">
        <v>2307</v>
      </c>
      <c r="N335" s="500" t="s">
        <v>4496</v>
      </c>
    </row>
    <row r="336" spans="1:14">
      <c r="A336" s="500" t="s">
        <v>686</v>
      </c>
      <c r="B336" s="500" t="s">
        <v>2858</v>
      </c>
      <c r="C336" s="500" t="s">
        <v>27831</v>
      </c>
      <c r="D336" s="500" t="s">
        <v>27832</v>
      </c>
      <c r="E336" s="500" t="s">
        <v>11099</v>
      </c>
      <c r="F336" s="500" t="s">
        <v>28081</v>
      </c>
      <c r="G336" s="500" t="s">
        <v>2460</v>
      </c>
      <c r="H336" s="500" t="s">
        <v>11780</v>
      </c>
      <c r="I336" s="500" t="s">
        <v>688</v>
      </c>
      <c r="J336" s="500" t="s">
        <v>689</v>
      </c>
      <c r="K336" s="500" t="s">
        <v>223</v>
      </c>
      <c r="L336" s="500" t="s">
        <v>27837</v>
      </c>
      <c r="M336" s="500" t="s">
        <v>2307</v>
      </c>
      <c r="N336" s="500" t="s">
        <v>4497</v>
      </c>
    </row>
    <row r="337" spans="1:14">
      <c r="A337" s="500" t="s">
        <v>686</v>
      </c>
      <c r="B337" s="500" t="s">
        <v>2858</v>
      </c>
      <c r="C337" s="500" t="s">
        <v>27831</v>
      </c>
      <c r="D337" s="500" t="s">
        <v>27832</v>
      </c>
      <c r="E337" s="500" t="s">
        <v>11099</v>
      </c>
      <c r="F337" s="500" t="s">
        <v>28081</v>
      </c>
      <c r="G337" s="500" t="s">
        <v>3031</v>
      </c>
      <c r="H337" s="500" t="s">
        <v>3859</v>
      </c>
      <c r="I337" s="500" t="s">
        <v>688</v>
      </c>
      <c r="J337" s="500" t="s">
        <v>689</v>
      </c>
      <c r="K337" s="500" t="s">
        <v>223</v>
      </c>
      <c r="L337" s="500" t="s">
        <v>28083</v>
      </c>
      <c r="M337" s="500" t="s">
        <v>2307</v>
      </c>
      <c r="N337" s="500" t="s">
        <v>4498</v>
      </c>
    </row>
    <row r="338" spans="1:14">
      <c r="A338" s="500" t="s">
        <v>686</v>
      </c>
      <c r="B338" s="500" t="s">
        <v>2858</v>
      </c>
      <c r="C338" s="500" t="s">
        <v>27831</v>
      </c>
      <c r="D338" s="500" t="s">
        <v>27832</v>
      </c>
      <c r="E338" s="500" t="s">
        <v>11099</v>
      </c>
      <c r="F338" s="500" t="s">
        <v>28081</v>
      </c>
      <c r="G338" s="500" t="s">
        <v>961</v>
      </c>
      <c r="H338" s="500" t="s">
        <v>19806</v>
      </c>
      <c r="I338" s="500" t="s">
        <v>688</v>
      </c>
      <c r="J338" s="500" t="s">
        <v>689</v>
      </c>
      <c r="K338" s="500" t="s">
        <v>223</v>
      </c>
      <c r="L338" s="500" t="s">
        <v>28083</v>
      </c>
      <c r="M338" s="500" t="s">
        <v>2307</v>
      </c>
      <c r="N338" s="500" t="s">
        <v>4499</v>
      </c>
    </row>
    <row r="339" spans="1:14">
      <c r="A339" s="500" t="s">
        <v>686</v>
      </c>
      <c r="B339" s="500" t="s">
        <v>2858</v>
      </c>
      <c r="C339" s="500" t="s">
        <v>27831</v>
      </c>
      <c r="D339" s="500" t="s">
        <v>27832</v>
      </c>
      <c r="E339" s="500" t="s">
        <v>11099</v>
      </c>
      <c r="F339" s="500" t="s">
        <v>28081</v>
      </c>
      <c r="G339" s="500" t="s">
        <v>962</v>
      </c>
      <c r="H339" s="500" t="s">
        <v>28030</v>
      </c>
      <c r="I339" s="500" t="s">
        <v>688</v>
      </c>
      <c r="J339" s="500" t="s">
        <v>689</v>
      </c>
      <c r="K339" s="500" t="s">
        <v>223</v>
      </c>
      <c r="L339" s="500" t="s">
        <v>28083</v>
      </c>
      <c r="M339" s="500" t="s">
        <v>2307</v>
      </c>
      <c r="N339" s="500" t="s">
        <v>4500</v>
      </c>
    </row>
    <row r="340" spans="1:14">
      <c r="A340" s="500" t="s">
        <v>686</v>
      </c>
      <c r="B340" s="500" t="s">
        <v>2858</v>
      </c>
      <c r="C340" s="500" t="s">
        <v>27831</v>
      </c>
      <c r="D340" s="500" t="s">
        <v>27832</v>
      </c>
      <c r="E340" s="500" t="s">
        <v>11099</v>
      </c>
      <c r="F340" s="500" t="s">
        <v>28081</v>
      </c>
      <c r="G340" s="500" t="s">
        <v>963</v>
      </c>
      <c r="H340" s="500" t="s">
        <v>11825</v>
      </c>
      <c r="I340" s="500" t="s">
        <v>688</v>
      </c>
      <c r="J340" s="500" t="s">
        <v>689</v>
      </c>
      <c r="K340" s="500" t="s">
        <v>223</v>
      </c>
      <c r="L340" s="500" t="s">
        <v>28083</v>
      </c>
      <c r="M340" s="500" t="s">
        <v>2307</v>
      </c>
      <c r="N340" s="500" t="s">
        <v>4501</v>
      </c>
    </row>
    <row r="341" spans="1:14">
      <c r="A341" s="500" t="s">
        <v>686</v>
      </c>
      <c r="B341" s="500" t="s">
        <v>2858</v>
      </c>
      <c r="C341" s="500" t="s">
        <v>27831</v>
      </c>
      <c r="D341" s="500" t="s">
        <v>27832</v>
      </c>
      <c r="E341" s="500" t="s">
        <v>11099</v>
      </c>
      <c r="F341" s="500" t="s">
        <v>28081</v>
      </c>
      <c r="G341" s="500" t="s">
        <v>2461</v>
      </c>
      <c r="H341" s="500" t="s">
        <v>10991</v>
      </c>
      <c r="I341" s="500" t="s">
        <v>688</v>
      </c>
      <c r="J341" s="500" t="s">
        <v>689</v>
      </c>
      <c r="K341" s="500" t="s">
        <v>223</v>
      </c>
      <c r="L341" s="500" t="s">
        <v>28083</v>
      </c>
      <c r="M341" s="500" t="s">
        <v>2307</v>
      </c>
      <c r="N341" s="500" t="s">
        <v>4502</v>
      </c>
    </row>
    <row r="342" spans="1:14">
      <c r="A342" s="500" t="s">
        <v>686</v>
      </c>
      <c r="B342" s="500" t="s">
        <v>2858</v>
      </c>
      <c r="C342" s="500" t="s">
        <v>27831</v>
      </c>
      <c r="D342" s="500" t="s">
        <v>27832</v>
      </c>
      <c r="E342" s="500" t="s">
        <v>11099</v>
      </c>
      <c r="F342" s="500" t="s">
        <v>28081</v>
      </c>
      <c r="G342" s="500" t="s">
        <v>7379</v>
      </c>
      <c r="H342" s="500" t="s">
        <v>11817</v>
      </c>
      <c r="I342" s="500" t="s">
        <v>688</v>
      </c>
      <c r="J342" s="500" t="s">
        <v>689</v>
      </c>
      <c r="K342" s="500" t="s">
        <v>223</v>
      </c>
      <c r="L342" s="500" t="s">
        <v>28083</v>
      </c>
      <c r="M342" s="500" t="s">
        <v>2307</v>
      </c>
      <c r="N342" s="500" t="s">
        <v>7380</v>
      </c>
    </row>
    <row r="343" spans="1:14">
      <c r="A343" s="500" t="s">
        <v>686</v>
      </c>
      <c r="B343" s="500" t="s">
        <v>2858</v>
      </c>
      <c r="C343" s="500" t="s">
        <v>27831</v>
      </c>
      <c r="D343" s="500" t="s">
        <v>27832</v>
      </c>
      <c r="E343" s="500" t="s">
        <v>11099</v>
      </c>
      <c r="F343" s="500" t="s">
        <v>28081</v>
      </c>
      <c r="G343" s="500" t="s">
        <v>964</v>
      </c>
      <c r="H343" s="500" t="s">
        <v>11815</v>
      </c>
      <c r="I343" s="500" t="s">
        <v>688</v>
      </c>
      <c r="J343" s="500" t="s">
        <v>689</v>
      </c>
      <c r="K343" s="500" t="s">
        <v>223</v>
      </c>
      <c r="L343" s="500" t="s">
        <v>28083</v>
      </c>
      <c r="M343" s="500" t="s">
        <v>2307</v>
      </c>
      <c r="N343" s="500" t="s">
        <v>4503</v>
      </c>
    </row>
    <row r="344" spans="1:14">
      <c r="A344" s="500" t="s">
        <v>686</v>
      </c>
      <c r="B344" s="500" t="s">
        <v>2858</v>
      </c>
      <c r="C344" s="500" t="s">
        <v>27831</v>
      </c>
      <c r="D344" s="500" t="s">
        <v>27832</v>
      </c>
      <c r="E344" s="500" t="s">
        <v>11099</v>
      </c>
      <c r="F344" s="500" t="s">
        <v>28081</v>
      </c>
      <c r="G344" s="500" t="s">
        <v>965</v>
      </c>
      <c r="H344" s="500" t="s">
        <v>6928</v>
      </c>
      <c r="I344" s="500" t="s">
        <v>688</v>
      </c>
      <c r="J344" s="500" t="s">
        <v>689</v>
      </c>
      <c r="K344" s="500" t="s">
        <v>223</v>
      </c>
      <c r="L344" s="500" t="s">
        <v>28083</v>
      </c>
      <c r="M344" s="500" t="s">
        <v>2307</v>
      </c>
      <c r="N344" s="500" t="s">
        <v>4504</v>
      </c>
    </row>
    <row r="345" spans="1:14">
      <c r="A345" s="500" t="s">
        <v>686</v>
      </c>
      <c r="B345" s="500" t="s">
        <v>2858</v>
      </c>
      <c r="C345" s="500" t="s">
        <v>27831</v>
      </c>
      <c r="D345" s="500" t="s">
        <v>27832</v>
      </c>
      <c r="E345" s="500" t="s">
        <v>11099</v>
      </c>
      <c r="F345" s="500" t="s">
        <v>28081</v>
      </c>
      <c r="G345" s="500" t="s">
        <v>966</v>
      </c>
      <c r="H345" s="500" t="s">
        <v>12657</v>
      </c>
      <c r="I345" s="500" t="s">
        <v>688</v>
      </c>
      <c r="J345" s="500" t="s">
        <v>689</v>
      </c>
      <c r="K345" s="500" t="s">
        <v>223</v>
      </c>
      <c r="L345" s="500" t="s">
        <v>28083</v>
      </c>
      <c r="M345" s="500" t="s">
        <v>2307</v>
      </c>
      <c r="N345" s="500" t="s">
        <v>4505</v>
      </c>
    </row>
    <row r="346" spans="1:14">
      <c r="A346" s="500" t="s">
        <v>686</v>
      </c>
      <c r="B346" s="500" t="s">
        <v>2858</v>
      </c>
      <c r="C346" s="500" t="s">
        <v>27831</v>
      </c>
      <c r="D346" s="500" t="s">
        <v>27832</v>
      </c>
      <c r="E346" s="500" t="s">
        <v>11099</v>
      </c>
      <c r="F346" s="500" t="s">
        <v>28081</v>
      </c>
      <c r="G346" s="500" t="s">
        <v>967</v>
      </c>
      <c r="H346" s="500" t="s">
        <v>15237</v>
      </c>
      <c r="I346" s="500" t="s">
        <v>688</v>
      </c>
      <c r="J346" s="500" t="s">
        <v>689</v>
      </c>
      <c r="K346" s="500" t="s">
        <v>223</v>
      </c>
      <c r="L346" s="500" t="s">
        <v>28083</v>
      </c>
      <c r="M346" s="500" t="s">
        <v>2307</v>
      </c>
      <c r="N346" s="500" t="s">
        <v>4506</v>
      </c>
    </row>
    <row r="347" spans="1:14">
      <c r="A347" s="500" t="s">
        <v>686</v>
      </c>
      <c r="B347" s="500" t="s">
        <v>2858</v>
      </c>
      <c r="C347" s="500" t="s">
        <v>27831</v>
      </c>
      <c r="D347" s="500" t="s">
        <v>27832</v>
      </c>
      <c r="E347" s="500" t="s">
        <v>11099</v>
      </c>
      <c r="F347" s="500" t="s">
        <v>28081</v>
      </c>
      <c r="G347" s="500" t="s">
        <v>968</v>
      </c>
      <c r="H347" s="500" t="s">
        <v>27886</v>
      </c>
      <c r="I347" s="500" t="s">
        <v>688</v>
      </c>
      <c r="J347" s="500" t="s">
        <v>689</v>
      </c>
      <c r="K347" s="500" t="s">
        <v>223</v>
      </c>
      <c r="L347" s="500" t="s">
        <v>28083</v>
      </c>
      <c r="M347" s="500" t="s">
        <v>2307</v>
      </c>
      <c r="N347" s="500" t="s">
        <v>4507</v>
      </c>
    </row>
    <row r="348" spans="1:14">
      <c r="A348" s="500" t="s">
        <v>686</v>
      </c>
      <c r="B348" s="500" t="s">
        <v>2858</v>
      </c>
      <c r="C348" s="500" t="s">
        <v>27831</v>
      </c>
      <c r="D348" s="500" t="s">
        <v>27832</v>
      </c>
      <c r="E348" s="500" t="s">
        <v>11099</v>
      </c>
      <c r="F348" s="500" t="s">
        <v>28081</v>
      </c>
      <c r="G348" s="500" t="s">
        <v>2252</v>
      </c>
      <c r="H348" s="500" t="s">
        <v>11863</v>
      </c>
      <c r="I348" s="500" t="s">
        <v>688</v>
      </c>
      <c r="J348" s="500" t="s">
        <v>689</v>
      </c>
      <c r="K348" s="500" t="s">
        <v>223</v>
      </c>
      <c r="L348" s="500" t="s">
        <v>28083</v>
      </c>
      <c r="M348" s="500" t="s">
        <v>2307</v>
      </c>
      <c r="N348" s="500" t="s">
        <v>4508</v>
      </c>
    </row>
    <row r="349" spans="1:14">
      <c r="A349" s="500" t="s">
        <v>686</v>
      </c>
      <c r="B349" s="500" t="s">
        <v>2858</v>
      </c>
      <c r="C349" s="500" t="s">
        <v>27831</v>
      </c>
      <c r="D349" s="500" t="s">
        <v>27832</v>
      </c>
      <c r="E349" s="500" t="s">
        <v>11099</v>
      </c>
      <c r="F349" s="500" t="s">
        <v>28081</v>
      </c>
      <c r="G349" s="500" t="s">
        <v>969</v>
      </c>
      <c r="H349" s="500" t="s">
        <v>28087</v>
      </c>
      <c r="I349" s="500" t="s">
        <v>688</v>
      </c>
      <c r="J349" s="500" t="s">
        <v>689</v>
      </c>
      <c r="K349" s="500" t="s">
        <v>223</v>
      </c>
      <c r="L349" s="500" t="s">
        <v>28083</v>
      </c>
      <c r="M349" s="500" t="s">
        <v>2307</v>
      </c>
      <c r="N349" s="500" t="s">
        <v>4509</v>
      </c>
    </row>
    <row r="350" spans="1:14">
      <c r="A350" s="500" t="s">
        <v>686</v>
      </c>
      <c r="B350" s="500" t="s">
        <v>2858</v>
      </c>
      <c r="C350" s="500" t="s">
        <v>27831</v>
      </c>
      <c r="D350" s="500" t="s">
        <v>27832</v>
      </c>
      <c r="E350" s="500" t="s">
        <v>11099</v>
      </c>
      <c r="F350" s="500" t="s">
        <v>28081</v>
      </c>
      <c r="G350" s="500" t="s">
        <v>970</v>
      </c>
      <c r="H350" s="500" t="s">
        <v>11067</v>
      </c>
      <c r="I350" s="500" t="s">
        <v>688</v>
      </c>
      <c r="J350" s="500" t="s">
        <v>689</v>
      </c>
      <c r="K350" s="500" t="s">
        <v>223</v>
      </c>
      <c r="L350" s="500" t="s">
        <v>28083</v>
      </c>
      <c r="M350" s="500" t="s">
        <v>2307</v>
      </c>
      <c r="N350" s="500" t="s">
        <v>4510</v>
      </c>
    </row>
    <row r="351" spans="1:14">
      <c r="A351" s="500" t="s">
        <v>686</v>
      </c>
      <c r="B351" s="500" t="s">
        <v>2858</v>
      </c>
      <c r="C351" s="500" t="s">
        <v>27831</v>
      </c>
      <c r="D351" s="500" t="s">
        <v>27832</v>
      </c>
      <c r="E351" s="500" t="s">
        <v>11099</v>
      </c>
      <c r="F351" s="500" t="s">
        <v>28081</v>
      </c>
      <c r="G351" s="500" t="s">
        <v>971</v>
      </c>
      <c r="H351" s="500" t="s">
        <v>11895</v>
      </c>
      <c r="I351" s="500" t="s">
        <v>688</v>
      </c>
      <c r="J351" s="500" t="s">
        <v>689</v>
      </c>
      <c r="K351" s="500" t="s">
        <v>223</v>
      </c>
      <c r="L351" s="500" t="s">
        <v>28083</v>
      </c>
      <c r="M351" s="500" t="s">
        <v>2307</v>
      </c>
      <c r="N351" s="500" t="s">
        <v>4511</v>
      </c>
    </row>
    <row r="352" spans="1:14">
      <c r="A352" s="500" t="s">
        <v>686</v>
      </c>
      <c r="B352" s="500" t="s">
        <v>2858</v>
      </c>
      <c r="C352" s="500" t="s">
        <v>27831</v>
      </c>
      <c r="D352" s="500" t="s">
        <v>27832</v>
      </c>
      <c r="E352" s="500" t="s">
        <v>11099</v>
      </c>
      <c r="F352" s="500" t="s">
        <v>28081</v>
      </c>
      <c r="G352" s="500" t="s">
        <v>972</v>
      </c>
      <c r="H352" s="500" t="s">
        <v>28088</v>
      </c>
      <c r="I352" s="500" t="s">
        <v>688</v>
      </c>
      <c r="J352" s="500" t="s">
        <v>689</v>
      </c>
      <c r="K352" s="500" t="s">
        <v>223</v>
      </c>
      <c r="L352" s="500" t="s">
        <v>28083</v>
      </c>
      <c r="M352" s="500" t="s">
        <v>2307</v>
      </c>
      <c r="N352" s="500" t="s">
        <v>4512</v>
      </c>
    </row>
    <row r="353" spans="1:14">
      <c r="A353" s="500" t="s">
        <v>686</v>
      </c>
      <c r="B353" s="500" t="s">
        <v>2858</v>
      </c>
      <c r="C353" s="500" t="s">
        <v>27831</v>
      </c>
      <c r="D353" s="500" t="s">
        <v>27832</v>
      </c>
      <c r="E353" s="500" t="s">
        <v>11099</v>
      </c>
      <c r="F353" s="500" t="s">
        <v>28081</v>
      </c>
      <c r="G353" s="500" t="s">
        <v>973</v>
      </c>
      <c r="H353" s="500" t="s">
        <v>28089</v>
      </c>
      <c r="I353" s="500" t="s">
        <v>688</v>
      </c>
      <c r="J353" s="500" t="s">
        <v>689</v>
      </c>
      <c r="K353" s="500" t="s">
        <v>223</v>
      </c>
      <c r="L353" s="500" t="s">
        <v>28083</v>
      </c>
      <c r="M353" s="500" t="s">
        <v>2307</v>
      </c>
      <c r="N353" s="500" t="s">
        <v>4513</v>
      </c>
    </row>
    <row r="354" spans="1:14">
      <c r="A354" s="500" t="s">
        <v>686</v>
      </c>
      <c r="B354" s="500" t="s">
        <v>2858</v>
      </c>
      <c r="C354" s="500" t="s">
        <v>27831</v>
      </c>
      <c r="D354" s="500" t="s">
        <v>27832</v>
      </c>
      <c r="E354" s="500" t="s">
        <v>11099</v>
      </c>
      <c r="F354" s="500" t="s">
        <v>28081</v>
      </c>
      <c r="G354" s="500" t="s">
        <v>4009</v>
      </c>
      <c r="H354" s="500" t="s">
        <v>27882</v>
      </c>
      <c r="I354" s="500" t="s">
        <v>688</v>
      </c>
      <c r="J354" s="500" t="s">
        <v>689</v>
      </c>
      <c r="K354" s="500" t="s">
        <v>223</v>
      </c>
      <c r="L354" s="500" t="s">
        <v>28083</v>
      </c>
      <c r="M354" s="500" t="s">
        <v>2307</v>
      </c>
      <c r="N354" s="500" t="s">
        <v>4514</v>
      </c>
    </row>
    <row r="355" spans="1:14">
      <c r="A355" s="500" t="s">
        <v>686</v>
      </c>
      <c r="B355" s="500" t="s">
        <v>2858</v>
      </c>
      <c r="C355" s="500" t="s">
        <v>27831</v>
      </c>
      <c r="D355" s="500" t="s">
        <v>27832</v>
      </c>
      <c r="E355" s="500" t="s">
        <v>11099</v>
      </c>
      <c r="F355" s="500" t="s">
        <v>28081</v>
      </c>
      <c r="G355" s="500" t="s">
        <v>2462</v>
      </c>
      <c r="H355" s="500" t="s">
        <v>11058</v>
      </c>
      <c r="I355" s="500" t="s">
        <v>688</v>
      </c>
      <c r="J355" s="500" t="s">
        <v>689</v>
      </c>
      <c r="K355" s="500" t="s">
        <v>223</v>
      </c>
      <c r="L355" s="500" t="s">
        <v>28083</v>
      </c>
      <c r="M355" s="500" t="s">
        <v>2307</v>
      </c>
      <c r="N355" s="500" t="s">
        <v>4515</v>
      </c>
    </row>
    <row r="356" spans="1:14">
      <c r="A356" s="500" t="s">
        <v>686</v>
      </c>
      <c r="B356" s="500" t="s">
        <v>2858</v>
      </c>
      <c r="C356" s="500" t="s">
        <v>27831</v>
      </c>
      <c r="D356" s="500" t="s">
        <v>27832</v>
      </c>
      <c r="E356" s="500" t="s">
        <v>11099</v>
      </c>
      <c r="F356" s="500" t="s">
        <v>28081</v>
      </c>
      <c r="G356" s="500" t="s">
        <v>3032</v>
      </c>
      <c r="H356" s="500" t="s">
        <v>28011</v>
      </c>
      <c r="I356" s="500" t="s">
        <v>688</v>
      </c>
      <c r="J356" s="500" t="s">
        <v>689</v>
      </c>
      <c r="K356" s="500" t="s">
        <v>223</v>
      </c>
      <c r="L356" s="500" t="s">
        <v>28083</v>
      </c>
      <c r="M356" s="500" t="s">
        <v>2307</v>
      </c>
      <c r="N356" s="500" t="s">
        <v>4516</v>
      </c>
    </row>
    <row r="357" spans="1:14">
      <c r="A357" s="500" t="s">
        <v>686</v>
      </c>
      <c r="B357" s="500" t="s">
        <v>2858</v>
      </c>
      <c r="C357" s="500" t="s">
        <v>27831</v>
      </c>
      <c r="D357" s="500" t="s">
        <v>27832</v>
      </c>
      <c r="E357" s="500" t="s">
        <v>11099</v>
      </c>
      <c r="F357" s="500" t="s">
        <v>28081</v>
      </c>
      <c r="G357" s="500" t="s">
        <v>974</v>
      </c>
      <c r="H357" s="500" t="s">
        <v>28090</v>
      </c>
      <c r="I357" s="500" t="s">
        <v>688</v>
      </c>
      <c r="J357" s="500" t="s">
        <v>689</v>
      </c>
      <c r="K357" s="500" t="s">
        <v>223</v>
      </c>
      <c r="L357" s="500" t="s">
        <v>28083</v>
      </c>
      <c r="M357" s="500" t="s">
        <v>2307</v>
      </c>
      <c r="N357" s="500" t="s">
        <v>4517</v>
      </c>
    </row>
    <row r="358" spans="1:14">
      <c r="A358" s="500" t="s">
        <v>686</v>
      </c>
      <c r="B358" s="500" t="s">
        <v>2858</v>
      </c>
      <c r="C358" s="500" t="s">
        <v>27831</v>
      </c>
      <c r="D358" s="500" t="s">
        <v>27832</v>
      </c>
      <c r="E358" s="500" t="s">
        <v>11099</v>
      </c>
      <c r="F358" s="500" t="s">
        <v>28081</v>
      </c>
      <c r="G358" s="500" t="s">
        <v>975</v>
      </c>
      <c r="H358" s="500" t="s">
        <v>11127</v>
      </c>
      <c r="I358" s="500" t="s">
        <v>688</v>
      </c>
      <c r="J358" s="500" t="s">
        <v>689</v>
      </c>
      <c r="K358" s="500" t="s">
        <v>223</v>
      </c>
      <c r="L358" s="500" t="s">
        <v>28083</v>
      </c>
      <c r="M358" s="500" t="s">
        <v>2307</v>
      </c>
      <c r="N358" s="500" t="s">
        <v>4518</v>
      </c>
    </row>
    <row r="359" spans="1:14">
      <c r="A359" s="500" t="s">
        <v>686</v>
      </c>
      <c r="B359" s="500" t="s">
        <v>2858</v>
      </c>
      <c r="C359" s="500" t="s">
        <v>27831</v>
      </c>
      <c r="D359" s="500" t="s">
        <v>27832</v>
      </c>
      <c r="E359" s="500" t="s">
        <v>11099</v>
      </c>
      <c r="F359" s="500" t="s">
        <v>28081</v>
      </c>
      <c r="G359" s="500" t="s">
        <v>976</v>
      </c>
      <c r="H359" s="500" t="s">
        <v>12739</v>
      </c>
      <c r="I359" s="500" t="s">
        <v>688</v>
      </c>
      <c r="J359" s="500" t="s">
        <v>689</v>
      </c>
      <c r="K359" s="500" t="s">
        <v>223</v>
      </c>
      <c r="L359" s="500" t="s">
        <v>28083</v>
      </c>
      <c r="M359" s="500" t="s">
        <v>2307</v>
      </c>
      <c r="N359" s="500" t="s">
        <v>4519</v>
      </c>
    </row>
    <row r="360" spans="1:14">
      <c r="A360" s="500" t="s">
        <v>686</v>
      </c>
      <c r="B360" s="500" t="s">
        <v>2858</v>
      </c>
      <c r="C360" s="500" t="s">
        <v>27831</v>
      </c>
      <c r="D360" s="500" t="s">
        <v>27832</v>
      </c>
      <c r="E360" s="500" t="s">
        <v>11099</v>
      </c>
      <c r="F360" s="500" t="s">
        <v>28081</v>
      </c>
      <c r="G360" s="500" t="s">
        <v>2463</v>
      </c>
      <c r="H360" s="500" t="s">
        <v>27963</v>
      </c>
      <c r="I360" s="500" t="s">
        <v>688</v>
      </c>
      <c r="J360" s="500" t="s">
        <v>689</v>
      </c>
      <c r="K360" s="500" t="s">
        <v>223</v>
      </c>
      <c r="L360" s="500" t="s">
        <v>28083</v>
      </c>
      <c r="M360" s="500" t="s">
        <v>2307</v>
      </c>
      <c r="N360" s="500" t="s">
        <v>4520</v>
      </c>
    </row>
    <row r="361" spans="1:14">
      <c r="A361" s="500" t="s">
        <v>686</v>
      </c>
      <c r="B361" s="500" t="s">
        <v>2858</v>
      </c>
      <c r="C361" s="500" t="s">
        <v>27831</v>
      </c>
      <c r="D361" s="500" t="s">
        <v>27832</v>
      </c>
      <c r="E361" s="500" t="s">
        <v>11099</v>
      </c>
      <c r="F361" s="500" t="s">
        <v>28081</v>
      </c>
      <c r="G361" s="500" t="s">
        <v>7381</v>
      </c>
      <c r="H361" s="500" t="s">
        <v>11067</v>
      </c>
      <c r="I361" s="500" t="s">
        <v>688</v>
      </c>
      <c r="J361" s="500" t="s">
        <v>689</v>
      </c>
      <c r="K361" s="500" t="s">
        <v>223</v>
      </c>
      <c r="L361" s="500" t="s">
        <v>28083</v>
      </c>
      <c r="M361" s="500" t="s">
        <v>2307</v>
      </c>
      <c r="N361" s="500" t="s">
        <v>7382</v>
      </c>
    </row>
    <row r="362" spans="1:14">
      <c r="A362" s="500" t="s">
        <v>686</v>
      </c>
      <c r="B362" s="500" t="s">
        <v>2858</v>
      </c>
      <c r="C362" s="500" t="s">
        <v>27831</v>
      </c>
      <c r="D362" s="500" t="s">
        <v>27832</v>
      </c>
      <c r="E362" s="500" t="s">
        <v>11099</v>
      </c>
      <c r="F362" s="500" t="s">
        <v>28081</v>
      </c>
      <c r="G362" s="500" t="s">
        <v>977</v>
      </c>
      <c r="H362" s="500" t="s">
        <v>13696</v>
      </c>
      <c r="I362" s="500" t="s">
        <v>688</v>
      </c>
      <c r="J362" s="500" t="s">
        <v>689</v>
      </c>
      <c r="K362" s="500" t="s">
        <v>223</v>
      </c>
      <c r="L362" s="500" t="s">
        <v>28083</v>
      </c>
      <c r="M362" s="500" t="s">
        <v>2307</v>
      </c>
      <c r="N362" s="500" t="s">
        <v>4521</v>
      </c>
    </row>
    <row r="363" spans="1:14">
      <c r="A363" s="500" t="s">
        <v>686</v>
      </c>
      <c r="B363" s="500" t="s">
        <v>2858</v>
      </c>
      <c r="C363" s="500" t="s">
        <v>27831</v>
      </c>
      <c r="D363" s="500" t="s">
        <v>27832</v>
      </c>
      <c r="E363" s="500" t="s">
        <v>11099</v>
      </c>
      <c r="F363" s="500" t="s">
        <v>28081</v>
      </c>
      <c r="G363" s="500" t="s">
        <v>978</v>
      </c>
      <c r="H363" s="500" t="s">
        <v>11229</v>
      </c>
      <c r="I363" s="500" t="s">
        <v>688</v>
      </c>
      <c r="J363" s="500" t="s">
        <v>689</v>
      </c>
      <c r="K363" s="500" t="s">
        <v>223</v>
      </c>
      <c r="L363" s="500" t="s">
        <v>28083</v>
      </c>
      <c r="M363" s="500" t="s">
        <v>2307</v>
      </c>
      <c r="N363" s="500" t="s">
        <v>4522</v>
      </c>
    </row>
    <row r="364" spans="1:14">
      <c r="A364" s="500" t="s">
        <v>686</v>
      </c>
      <c r="B364" s="500" t="s">
        <v>2858</v>
      </c>
      <c r="C364" s="500" t="s">
        <v>27831</v>
      </c>
      <c r="D364" s="500" t="s">
        <v>27832</v>
      </c>
      <c r="E364" s="500" t="s">
        <v>11099</v>
      </c>
      <c r="F364" s="500" t="s">
        <v>28081</v>
      </c>
      <c r="G364" s="500" t="s">
        <v>979</v>
      </c>
      <c r="H364" s="500" t="s">
        <v>6959</v>
      </c>
      <c r="I364" s="500" t="s">
        <v>688</v>
      </c>
      <c r="J364" s="500" t="s">
        <v>689</v>
      </c>
      <c r="K364" s="500" t="s">
        <v>223</v>
      </c>
      <c r="L364" s="500" t="s">
        <v>28083</v>
      </c>
      <c r="M364" s="500" t="s">
        <v>2307</v>
      </c>
      <c r="N364" s="500" t="s">
        <v>4523</v>
      </c>
    </row>
    <row r="365" spans="1:14">
      <c r="A365" s="500" t="s">
        <v>686</v>
      </c>
      <c r="B365" s="500" t="s">
        <v>2858</v>
      </c>
      <c r="C365" s="500" t="s">
        <v>27831</v>
      </c>
      <c r="D365" s="500" t="s">
        <v>27832</v>
      </c>
      <c r="E365" s="500" t="s">
        <v>11099</v>
      </c>
      <c r="F365" s="500" t="s">
        <v>28081</v>
      </c>
      <c r="G365" s="500" t="s">
        <v>980</v>
      </c>
      <c r="H365" s="500" t="s">
        <v>11057</v>
      </c>
      <c r="I365" s="500" t="s">
        <v>688</v>
      </c>
      <c r="J365" s="500" t="s">
        <v>689</v>
      </c>
      <c r="K365" s="500" t="s">
        <v>223</v>
      </c>
      <c r="L365" s="500" t="s">
        <v>28083</v>
      </c>
      <c r="M365" s="500" t="s">
        <v>2307</v>
      </c>
      <c r="N365" s="500" t="s">
        <v>4524</v>
      </c>
    </row>
    <row r="366" spans="1:14">
      <c r="A366" s="500" t="s">
        <v>686</v>
      </c>
      <c r="B366" s="500" t="s">
        <v>2858</v>
      </c>
      <c r="C366" s="500" t="s">
        <v>27831</v>
      </c>
      <c r="D366" s="500" t="s">
        <v>27832</v>
      </c>
      <c r="E366" s="500" t="s">
        <v>11099</v>
      </c>
      <c r="F366" s="500" t="s">
        <v>28081</v>
      </c>
      <c r="G366" s="500" t="s">
        <v>981</v>
      </c>
      <c r="H366" s="500" t="s">
        <v>6957</v>
      </c>
      <c r="I366" s="500" t="s">
        <v>688</v>
      </c>
      <c r="J366" s="500" t="s">
        <v>689</v>
      </c>
      <c r="K366" s="500" t="s">
        <v>223</v>
      </c>
      <c r="L366" s="500" t="s">
        <v>28083</v>
      </c>
      <c r="M366" s="500" t="s">
        <v>2307</v>
      </c>
      <c r="N366" s="500" t="s">
        <v>4525</v>
      </c>
    </row>
    <row r="367" spans="1:14">
      <c r="A367" s="500" t="s">
        <v>686</v>
      </c>
      <c r="B367" s="500" t="s">
        <v>2858</v>
      </c>
      <c r="C367" s="500" t="s">
        <v>27831</v>
      </c>
      <c r="D367" s="500" t="s">
        <v>27832</v>
      </c>
      <c r="E367" s="500" t="s">
        <v>11099</v>
      </c>
      <c r="F367" s="500" t="s">
        <v>28081</v>
      </c>
      <c r="G367" s="500" t="s">
        <v>982</v>
      </c>
      <c r="H367" s="500" t="s">
        <v>11823</v>
      </c>
      <c r="I367" s="500" t="s">
        <v>688</v>
      </c>
      <c r="J367" s="500" t="s">
        <v>689</v>
      </c>
      <c r="K367" s="500" t="s">
        <v>223</v>
      </c>
      <c r="L367" s="500" t="s">
        <v>28083</v>
      </c>
      <c r="M367" s="500" t="s">
        <v>2307</v>
      </c>
      <c r="N367" s="500" t="s">
        <v>4526</v>
      </c>
    </row>
    <row r="368" spans="1:14">
      <c r="A368" s="500" t="s">
        <v>686</v>
      </c>
      <c r="B368" s="500" t="s">
        <v>2858</v>
      </c>
      <c r="C368" s="500" t="s">
        <v>27831</v>
      </c>
      <c r="D368" s="500" t="s">
        <v>27832</v>
      </c>
      <c r="E368" s="500" t="s">
        <v>11099</v>
      </c>
      <c r="F368" s="500" t="s">
        <v>28081</v>
      </c>
      <c r="G368" s="500" t="s">
        <v>983</v>
      </c>
      <c r="H368" s="500" t="s">
        <v>7601</v>
      </c>
      <c r="I368" s="500" t="s">
        <v>688</v>
      </c>
      <c r="J368" s="500" t="s">
        <v>689</v>
      </c>
      <c r="K368" s="500" t="s">
        <v>223</v>
      </c>
      <c r="L368" s="500" t="s">
        <v>28083</v>
      </c>
      <c r="M368" s="500" t="s">
        <v>2307</v>
      </c>
      <c r="N368" s="500" t="s">
        <v>4527</v>
      </c>
    </row>
    <row r="369" spans="1:14">
      <c r="A369" s="500" t="s">
        <v>686</v>
      </c>
      <c r="B369" s="500" t="s">
        <v>2858</v>
      </c>
      <c r="C369" s="500" t="s">
        <v>27831</v>
      </c>
      <c r="D369" s="500" t="s">
        <v>27832</v>
      </c>
      <c r="E369" s="500" t="s">
        <v>11099</v>
      </c>
      <c r="F369" s="500" t="s">
        <v>28081</v>
      </c>
      <c r="G369" s="500" t="s">
        <v>984</v>
      </c>
      <c r="H369" s="500" t="s">
        <v>11817</v>
      </c>
      <c r="I369" s="500" t="s">
        <v>688</v>
      </c>
      <c r="J369" s="500" t="s">
        <v>689</v>
      </c>
      <c r="K369" s="500" t="s">
        <v>223</v>
      </c>
      <c r="L369" s="500" t="s">
        <v>28083</v>
      </c>
      <c r="M369" s="500" t="s">
        <v>2307</v>
      </c>
      <c r="N369" s="500" t="s">
        <v>4528</v>
      </c>
    </row>
    <row r="370" spans="1:14">
      <c r="A370" s="500" t="s">
        <v>686</v>
      </c>
      <c r="B370" s="500" t="s">
        <v>2858</v>
      </c>
      <c r="C370" s="500" t="s">
        <v>27831</v>
      </c>
      <c r="D370" s="500" t="s">
        <v>27832</v>
      </c>
      <c r="E370" s="500" t="s">
        <v>11099</v>
      </c>
      <c r="F370" s="500" t="s">
        <v>28081</v>
      </c>
      <c r="G370" s="500" t="s">
        <v>985</v>
      </c>
      <c r="H370" s="500" t="s">
        <v>3893</v>
      </c>
      <c r="I370" s="500" t="s">
        <v>688</v>
      </c>
      <c r="J370" s="500" t="s">
        <v>689</v>
      </c>
      <c r="K370" s="500" t="s">
        <v>223</v>
      </c>
      <c r="L370" s="500" t="s">
        <v>28083</v>
      </c>
      <c r="M370" s="500" t="s">
        <v>2307</v>
      </c>
      <c r="N370" s="500" t="s">
        <v>4529</v>
      </c>
    </row>
    <row r="371" spans="1:14">
      <c r="A371" s="500" t="s">
        <v>686</v>
      </c>
      <c r="B371" s="500" t="s">
        <v>2858</v>
      </c>
      <c r="C371" s="500" t="s">
        <v>27831</v>
      </c>
      <c r="D371" s="500" t="s">
        <v>27832</v>
      </c>
      <c r="E371" s="500" t="s">
        <v>11099</v>
      </c>
      <c r="F371" s="500" t="s">
        <v>28081</v>
      </c>
      <c r="G371" s="500" t="s">
        <v>986</v>
      </c>
      <c r="H371" s="500" t="s">
        <v>27887</v>
      </c>
      <c r="I371" s="500" t="s">
        <v>688</v>
      </c>
      <c r="J371" s="500" t="s">
        <v>689</v>
      </c>
      <c r="K371" s="500" t="s">
        <v>223</v>
      </c>
      <c r="L371" s="500" t="s">
        <v>28083</v>
      </c>
      <c r="M371" s="500" t="s">
        <v>2307</v>
      </c>
      <c r="N371" s="500" t="s">
        <v>4530</v>
      </c>
    </row>
    <row r="372" spans="1:14">
      <c r="A372" s="500" t="s">
        <v>686</v>
      </c>
      <c r="B372" s="500" t="s">
        <v>2858</v>
      </c>
      <c r="C372" s="500" t="s">
        <v>27831</v>
      </c>
      <c r="D372" s="500" t="s">
        <v>27832</v>
      </c>
      <c r="E372" s="500" t="s">
        <v>11099</v>
      </c>
      <c r="F372" s="500" t="s">
        <v>28081</v>
      </c>
      <c r="G372" s="500" t="s">
        <v>987</v>
      </c>
      <c r="H372" s="500" t="s">
        <v>6994</v>
      </c>
      <c r="I372" s="500" t="s">
        <v>688</v>
      </c>
      <c r="J372" s="500" t="s">
        <v>689</v>
      </c>
      <c r="K372" s="500" t="s">
        <v>223</v>
      </c>
      <c r="L372" s="500" t="s">
        <v>28083</v>
      </c>
      <c r="M372" s="500" t="s">
        <v>2307</v>
      </c>
      <c r="N372" s="500" t="s">
        <v>4531</v>
      </c>
    </row>
    <row r="373" spans="1:14">
      <c r="A373" s="500" t="s">
        <v>686</v>
      </c>
      <c r="B373" s="500" t="s">
        <v>2858</v>
      </c>
      <c r="C373" s="500" t="s">
        <v>27831</v>
      </c>
      <c r="D373" s="500" t="s">
        <v>27832</v>
      </c>
      <c r="E373" s="500" t="s">
        <v>11099</v>
      </c>
      <c r="F373" s="500" t="s">
        <v>28081</v>
      </c>
      <c r="G373" s="500" t="s">
        <v>4010</v>
      </c>
      <c r="H373" s="500" t="s">
        <v>11364</v>
      </c>
      <c r="I373" s="500" t="s">
        <v>688</v>
      </c>
      <c r="J373" s="500" t="s">
        <v>689</v>
      </c>
      <c r="K373" s="500" t="s">
        <v>223</v>
      </c>
      <c r="L373" s="500" t="s">
        <v>28083</v>
      </c>
      <c r="M373" s="500" t="s">
        <v>2307</v>
      </c>
      <c r="N373" s="500" t="s">
        <v>4532</v>
      </c>
    </row>
    <row r="374" spans="1:14">
      <c r="A374" s="500" t="s">
        <v>686</v>
      </c>
      <c r="B374" s="500" t="s">
        <v>2858</v>
      </c>
      <c r="C374" s="500" t="s">
        <v>27831</v>
      </c>
      <c r="D374" s="500" t="s">
        <v>27832</v>
      </c>
      <c r="E374" s="500" t="s">
        <v>11099</v>
      </c>
      <c r="F374" s="500" t="s">
        <v>28081</v>
      </c>
      <c r="G374" s="500" t="s">
        <v>2464</v>
      </c>
      <c r="H374" s="500" t="s">
        <v>11780</v>
      </c>
      <c r="I374" s="500" t="s">
        <v>688</v>
      </c>
      <c r="J374" s="500" t="s">
        <v>689</v>
      </c>
      <c r="K374" s="500" t="s">
        <v>223</v>
      </c>
      <c r="L374" s="500" t="s">
        <v>28083</v>
      </c>
      <c r="M374" s="500" t="s">
        <v>2307</v>
      </c>
      <c r="N374" s="500" t="s">
        <v>4533</v>
      </c>
    </row>
    <row r="375" spans="1:14">
      <c r="A375" s="500" t="s">
        <v>686</v>
      </c>
      <c r="B375" s="500" t="s">
        <v>2858</v>
      </c>
      <c r="C375" s="500" t="s">
        <v>27831</v>
      </c>
      <c r="D375" s="500" t="s">
        <v>27832</v>
      </c>
      <c r="E375" s="500" t="s">
        <v>11099</v>
      </c>
      <c r="F375" s="500" t="s">
        <v>28081</v>
      </c>
      <c r="G375" s="500" t="s">
        <v>3033</v>
      </c>
      <c r="H375" s="500" t="s">
        <v>3859</v>
      </c>
      <c r="I375" s="500" t="s">
        <v>688</v>
      </c>
      <c r="J375" s="500" t="s">
        <v>689</v>
      </c>
      <c r="K375" s="500" t="s">
        <v>223</v>
      </c>
      <c r="L375" s="500" t="s">
        <v>28083</v>
      </c>
      <c r="M375" s="500" t="s">
        <v>2307</v>
      </c>
      <c r="N375" s="500" t="s">
        <v>4534</v>
      </c>
    </row>
    <row r="376" spans="1:14">
      <c r="A376" s="500" t="s">
        <v>686</v>
      </c>
      <c r="B376" s="500" t="s">
        <v>2858</v>
      </c>
      <c r="C376" s="500" t="s">
        <v>27831</v>
      </c>
      <c r="D376" s="500" t="s">
        <v>27832</v>
      </c>
      <c r="E376" s="500" t="s">
        <v>11099</v>
      </c>
      <c r="F376" s="500" t="s">
        <v>28081</v>
      </c>
      <c r="G376" s="500" t="s">
        <v>988</v>
      </c>
      <c r="H376" s="500" t="s">
        <v>19806</v>
      </c>
      <c r="I376" s="500" t="s">
        <v>688</v>
      </c>
      <c r="J376" s="500" t="s">
        <v>689</v>
      </c>
      <c r="K376" s="500" t="s">
        <v>223</v>
      </c>
      <c r="L376" s="500" t="s">
        <v>28083</v>
      </c>
      <c r="M376" s="500" t="s">
        <v>2307</v>
      </c>
      <c r="N376" s="500" t="s">
        <v>4535</v>
      </c>
    </row>
    <row r="377" spans="1:14">
      <c r="A377" s="500" t="s">
        <v>686</v>
      </c>
      <c r="B377" s="500" t="s">
        <v>2858</v>
      </c>
      <c r="C377" s="500" t="s">
        <v>27831</v>
      </c>
      <c r="D377" s="500" t="s">
        <v>27832</v>
      </c>
      <c r="E377" s="500" t="s">
        <v>11099</v>
      </c>
      <c r="F377" s="500" t="s">
        <v>28081</v>
      </c>
      <c r="G377" s="500" t="s">
        <v>989</v>
      </c>
      <c r="H377" s="500" t="s">
        <v>28030</v>
      </c>
      <c r="I377" s="500" t="s">
        <v>688</v>
      </c>
      <c r="J377" s="500" t="s">
        <v>689</v>
      </c>
      <c r="K377" s="500" t="s">
        <v>223</v>
      </c>
      <c r="L377" s="500" t="s">
        <v>28083</v>
      </c>
      <c r="M377" s="500" t="s">
        <v>2307</v>
      </c>
      <c r="N377" s="500" t="s">
        <v>4536</v>
      </c>
    </row>
    <row r="378" spans="1:14">
      <c r="A378" s="500" t="s">
        <v>686</v>
      </c>
      <c r="B378" s="500" t="s">
        <v>2858</v>
      </c>
      <c r="C378" s="500" t="s">
        <v>27831</v>
      </c>
      <c r="D378" s="500" t="s">
        <v>27832</v>
      </c>
      <c r="E378" s="500" t="s">
        <v>11099</v>
      </c>
      <c r="F378" s="500" t="s">
        <v>28081</v>
      </c>
      <c r="G378" s="500" t="s">
        <v>990</v>
      </c>
      <c r="H378" s="500" t="s">
        <v>11825</v>
      </c>
      <c r="I378" s="500" t="s">
        <v>688</v>
      </c>
      <c r="J378" s="500" t="s">
        <v>689</v>
      </c>
      <c r="K378" s="500" t="s">
        <v>223</v>
      </c>
      <c r="L378" s="500" t="s">
        <v>28083</v>
      </c>
      <c r="M378" s="500" t="s">
        <v>2307</v>
      </c>
      <c r="N378" s="500" t="s">
        <v>4537</v>
      </c>
    </row>
    <row r="379" spans="1:14">
      <c r="A379" s="500" t="s">
        <v>686</v>
      </c>
      <c r="B379" s="500" t="s">
        <v>2858</v>
      </c>
      <c r="C379" s="500" t="s">
        <v>27831</v>
      </c>
      <c r="D379" s="500" t="s">
        <v>27832</v>
      </c>
      <c r="E379" s="500" t="s">
        <v>11099</v>
      </c>
      <c r="F379" s="500" t="s">
        <v>28081</v>
      </c>
      <c r="G379" s="500" t="s">
        <v>2465</v>
      </c>
      <c r="H379" s="500" t="s">
        <v>10991</v>
      </c>
      <c r="I379" s="500" t="s">
        <v>688</v>
      </c>
      <c r="J379" s="500" t="s">
        <v>689</v>
      </c>
      <c r="K379" s="500" t="s">
        <v>223</v>
      </c>
      <c r="L379" s="500" t="s">
        <v>28083</v>
      </c>
      <c r="M379" s="500" t="s">
        <v>2307</v>
      </c>
      <c r="N379" s="500" t="s">
        <v>4538</v>
      </c>
    </row>
    <row r="380" spans="1:14">
      <c r="A380" s="500" t="s">
        <v>686</v>
      </c>
      <c r="B380" s="500" t="s">
        <v>2858</v>
      </c>
      <c r="C380" s="500" t="s">
        <v>27831</v>
      </c>
      <c r="D380" s="500" t="s">
        <v>27832</v>
      </c>
      <c r="E380" s="500" t="s">
        <v>11099</v>
      </c>
      <c r="F380" s="500" t="s">
        <v>28081</v>
      </c>
      <c r="G380" s="500" t="s">
        <v>7383</v>
      </c>
      <c r="H380" s="500" t="s">
        <v>11817</v>
      </c>
      <c r="I380" s="500" t="s">
        <v>688</v>
      </c>
      <c r="J380" s="500" t="s">
        <v>689</v>
      </c>
      <c r="K380" s="500" t="s">
        <v>223</v>
      </c>
      <c r="L380" s="500" t="s">
        <v>28083</v>
      </c>
      <c r="M380" s="500" t="s">
        <v>2307</v>
      </c>
      <c r="N380" s="500" t="s">
        <v>7384</v>
      </c>
    </row>
    <row r="381" spans="1:14">
      <c r="A381" s="500" t="s">
        <v>686</v>
      </c>
      <c r="B381" s="500" t="s">
        <v>2858</v>
      </c>
      <c r="C381" s="500" t="s">
        <v>27831</v>
      </c>
      <c r="D381" s="500" t="s">
        <v>27832</v>
      </c>
      <c r="E381" s="500" t="s">
        <v>11099</v>
      </c>
      <c r="F381" s="500" t="s">
        <v>28081</v>
      </c>
      <c r="G381" s="500" t="s">
        <v>991</v>
      </c>
      <c r="H381" s="500" t="s">
        <v>11815</v>
      </c>
      <c r="I381" s="500" t="s">
        <v>688</v>
      </c>
      <c r="J381" s="500" t="s">
        <v>689</v>
      </c>
      <c r="K381" s="500" t="s">
        <v>223</v>
      </c>
      <c r="L381" s="500" t="s">
        <v>28083</v>
      </c>
      <c r="M381" s="500" t="s">
        <v>2307</v>
      </c>
      <c r="N381" s="500" t="s">
        <v>4539</v>
      </c>
    </row>
    <row r="382" spans="1:14">
      <c r="A382" s="500" t="s">
        <v>686</v>
      </c>
      <c r="B382" s="500" t="s">
        <v>2858</v>
      </c>
      <c r="C382" s="500" t="s">
        <v>27831</v>
      </c>
      <c r="D382" s="500" t="s">
        <v>27832</v>
      </c>
      <c r="E382" s="500" t="s">
        <v>11099</v>
      </c>
      <c r="F382" s="500" t="s">
        <v>28081</v>
      </c>
      <c r="G382" s="500" t="s">
        <v>992</v>
      </c>
      <c r="H382" s="500" t="s">
        <v>6928</v>
      </c>
      <c r="I382" s="500" t="s">
        <v>688</v>
      </c>
      <c r="J382" s="500" t="s">
        <v>689</v>
      </c>
      <c r="K382" s="500" t="s">
        <v>223</v>
      </c>
      <c r="L382" s="500" t="s">
        <v>28083</v>
      </c>
      <c r="M382" s="500" t="s">
        <v>2307</v>
      </c>
      <c r="N382" s="500" t="s">
        <v>4540</v>
      </c>
    </row>
    <row r="383" spans="1:14">
      <c r="A383" s="500" t="s">
        <v>686</v>
      </c>
      <c r="B383" s="500" t="s">
        <v>2858</v>
      </c>
      <c r="C383" s="500" t="s">
        <v>27831</v>
      </c>
      <c r="D383" s="500" t="s">
        <v>27832</v>
      </c>
      <c r="E383" s="500" t="s">
        <v>11099</v>
      </c>
      <c r="F383" s="500" t="s">
        <v>28081</v>
      </c>
      <c r="G383" s="500" t="s">
        <v>993</v>
      </c>
      <c r="H383" s="500" t="s">
        <v>12657</v>
      </c>
      <c r="I383" s="500" t="s">
        <v>688</v>
      </c>
      <c r="J383" s="500" t="s">
        <v>689</v>
      </c>
      <c r="K383" s="500" t="s">
        <v>223</v>
      </c>
      <c r="L383" s="500" t="s">
        <v>28083</v>
      </c>
      <c r="M383" s="500" t="s">
        <v>2307</v>
      </c>
      <c r="N383" s="500" t="s">
        <v>4541</v>
      </c>
    </row>
    <row r="384" spans="1:14">
      <c r="A384" s="500" t="s">
        <v>686</v>
      </c>
      <c r="B384" s="500" t="s">
        <v>2858</v>
      </c>
      <c r="C384" s="500" t="s">
        <v>27831</v>
      </c>
      <c r="D384" s="500" t="s">
        <v>27832</v>
      </c>
      <c r="E384" s="500" t="s">
        <v>11099</v>
      </c>
      <c r="F384" s="500" t="s">
        <v>28081</v>
      </c>
      <c r="G384" s="500" t="s">
        <v>994</v>
      </c>
      <c r="H384" s="500" t="s">
        <v>15237</v>
      </c>
      <c r="I384" s="500" t="s">
        <v>688</v>
      </c>
      <c r="J384" s="500" t="s">
        <v>689</v>
      </c>
      <c r="K384" s="500" t="s">
        <v>223</v>
      </c>
      <c r="L384" s="500" t="s">
        <v>28083</v>
      </c>
      <c r="M384" s="500" t="s">
        <v>2307</v>
      </c>
      <c r="N384" s="500" t="s">
        <v>4542</v>
      </c>
    </row>
    <row r="385" spans="1:14">
      <c r="A385" s="500" t="s">
        <v>686</v>
      </c>
      <c r="B385" s="500" t="s">
        <v>2858</v>
      </c>
      <c r="C385" s="500" t="s">
        <v>27831</v>
      </c>
      <c r="D385" s="500" t="s">
        <v>27832</v>
      </c>
      <c r="E385" s="500" t="s">
        <v>11099</v>
      </c>
      <c r="F385" s="500" t="s">
        <v>28081</v>
      </c>
      <c r="G385" s="500" t="s">
        <v>995</v>
      </c>
      <c r="H385" s="500" t="s">
        <v>27886</v>
      </c>
      <c r="I385" s="500" t="s">
        <v>688</v>
      </c>
      <c r="J385" s="500" t="s">
        <v>689</v>
      </c>
      <c r="K385" s="500" t="s">
        <v>223</v>
      </c>
      <c r="L385" s="500" t="s">
        <v>28083</v>
      </c>
      <c r="M385" s="500" t="s">
        <v>2307</v>
      </c>
      <c r="N385" s="500" t="s">
        <v>4543</v>
      </c>
    </row>
    <row r="386" spans="1:14">
      <c r="A386" s="500" t="s">
        <v>686</v>
      </c>
      <c r="B386" s="500" t="s">
        <v>2858</v>
      </c>
      <c r="C386" s="500" t="s">
        <v>27831</v>
      </c>
      <c r="D386" s="500" t="s">
        <v>27832</v>
      </c>
      <c r="E386" s="500" t="s">
        <v>11099</v>
      </c>
      <c r="F386" s="500" t="s">
        <v>28081</v>
      </c>
      <c r="G386" s="500" t="s">
        <v>996</v>
      </c>
      <c r="H386" s="500" t="s">
        <v>11863</v>
      </c>
      <c r="I386" s="500" t="s">
        <v>688</v>
      </c>
      <c r="J386" s="500" t="s">
        <v>689</v>
      </c>
      <c r="K386" s="500" t="s">
        <v>223</v>
      </c>
      <c r="L386" s="500" t="s">
        <v>28083</v>
      </c>
      <c r="M386" s="500" t="s">
        <v>2307</v>
      </c>
      <c r="N386" s="500" t="s">
        <v>4544</v>
      </c>
    </row>
    <row r="387" spans="1:14">
      <c r="A387" s="500" t="s">
        <v>686</v>
      </c>
      <c r="B387" s="500" t="s">
        <v>2858</v>
      </c>
      <c r="C387" s="500" t="s">
        <v>27831</v>
      </c>
      <c r="D387" s="500" t="s">
        <v>27832</v>
      </c>
      <c r="E387" s="500" t="s">
        <v>11099</v>
      </c>
      <c r="F387" s="500" t="s">
        <v>28081</v>
      </c>
      <c r="G387" s="500" t="s">
        <v>997</v>
      </c>
      <c r="H387" s="500" t="s">
        <v>28048</v>
      </c>
      <c r="I387" s="500" t="s">
        <v>688</v>
      </c>
      <c r="J387" s="500" t="s">
        <v>689</v>
      </c>
      <c r="K387" s="500" t="s">
        <v>223</v>
      </c>
      <c r="L387" s="500" t="s">
        <v>28083</v>
      </c>
      <c r="M387" s="500" t="s">
        <v>2307</v>
      </c>
      <c r="N387" s="500" t="s">
        <v>4545</v>
      </c>
    </row>
    <row r="388" spans="1:14">
      <c r="A388" s="500" t="s">
        <v>686</v>
      </c>
      <c r="B388" s="500" t="s">
        <v>2858</v>
      </c>
      <c r="C388" s="500" t="s">
        <v>27831</v>
      </c>
      <c r="D388" s="500" t="s">
        <v>27832</v>
      </c>
      <c r="E388" s="500" t="s">
        <v>11099</v>
      </c>
      <c r="F388" s="500" t="s">
        <v>28081</v>
      </c>
      <c r="G388" s="500" t="s">
        <v>998</v>
      </c>
      <c r="H388" s="500" t="s">
        <v>28097</v>
      </c>
      <c r="I388" s="500" t="s">
        <v>688</v>
      </c>
      <c r="J388" s="500" t="s">
        <v>689</v>
      </c>
      <c r="K388" s="500" t="s">
        <v>223</v>
      </c>
      <c r="L388" s="500" t="s">
        <v>28083</v>
      </c>
      <c r="M388" s="500" t="s">
        <v>2307</v>
      </c>
      <c r="N388" s="500" t="s">
        <v>4546</v>
      </c>
    </row>
    <row r="389" spans="1:14">
      <c r="A389" s="500" t="s">
        <v>686</v>
      </c>
      <c r="B389" s="500" t="s">
        <v>2858</v>
      </c>
      <c r="C389" s="500" t="s">
        <v>27831</v>
      </c>
      <c r="D389" s="500" t="s">
        <v>27832</v>
      </c>
      <c r="E389" s="500" t="s">
        <v>11099</v>
      </c>
      <c r="F389" s="500" t="s">
        <v>28081</v>
      </c>
      <c r="G389" s="500" t="s">
        <v>999</v>
      </c>
      <c r="H389" s="500" t="s">
        <v>3977</v>
      </c>
      <c r="I389" s="500" t="s">
        <v>688</v>
      </c>
      <c r="J389" s="500" t="s">
        <v>689</v>
      </c>
      <c r="K389" s="500" t="s">
        <v>223</v>
      </c>
      <c r="L389" s="500" t="s">
        <v>28083</v>
      </c>
      <c r="M389" s="500" t="s">
        <v>2307</v>
      </c>
      <c r="N389" s="500" t="s">
        <v>4547</v>
      </c>
    </row>
    <row r="390" spans="1:14">
      <c r="A390" s="500" t="s">
        <v>686</v>
      </c>
      <c r="B390" s="500" t="s">
        <v>2858</v>
      </c>
      <c r="C390" s="500" t="s">
        <v>27831</v>
      </c>
      <c r="D390" s="500" t="s">
        <v>27832</v>
      </c>
      <c r="E390" s="500" t="s">
        <v>11099</v>
      </c>
      <c r="F390" s="500" t="s">
        <v>28081</v>
      </c>
      <c r="G390" s="500" t="s">
        <v>1000</v>
      </c>
      <c r="H390" s="500" t="s">
        <v>27869</v>
      </c>
      <c r="I390" s="500" t="s">
        <v>688</v>
      </c>
      <c r="J390" s="500" t="s">
        <v>689</v>
      </c>
      <c r="K390" s="500" t="s">
        <v>223</v>
      </c>
      <c r="L390" s="500" t="s">
        <v>28083</v>
      </c>
      <c r="M390" s="500" t="s">
        <v>2307</v>
      </c>
      <c r="N390" s="500" t="s">
        <v>4548</v>
      </c>
    </row>
    <row r="391" spans="1:14">
      <c r="A391" s="500" t="s">
        <v>686</v>
      </c>
      <c r="B391" s="500" t="s">
        <v>2858</v>
      </c>
      <c r="C391" s="500" t="s">
        <v>27831</v>
      </c>
      <c r="D391" s="500" t="s">
        <v>27832</v>
      </c>
      <c r="E391" s="500" t="s">
        <v>11099</v>
      </c>
      <c r="F391" s="500" t="s">
        <v>28081</v>
      </c>
      <c r="G391" s="500" t="s">
        <v>1001</v>
      </c>
      <c r="H391" s="500" t="s">
        <v>28098</v>
      </c>
      <c r="I391" s="500" t="s">
        <v>688</v>
      </c>
      <c r="J391" s="500" t="s">
        <v>689</v>
      </c>
      <c r="K391" s="500" t="s">
        <v>223</v>
      </c>
      <c r="L391" s="500" t="s">
        <v>28083</v>
      </c>
      <c r="M391" s="500" t="s">
        <v>2307</v>
      </c>
      <c r="N391" s="500" t="s">
        <v>4549</v>
      </c>
    </row>
    <row r="392" spans="1:14">
      <c r="A392" s="500" t="s">
        <v>686</v>
      </c>
      <c r="B392" s="500" t="s">
        <v>2858</v>
      </c>
      <c r="C392" s="500" t="s">
        <v>27831</v>
      </c>
      <c r="D392" s="500" t="s">
        <v>27832</v>
      </c>
      <c r="E392" s="500" t="s">
        <v>11099</v>
      </c>
      <c r="F392" s="500" t="s">
        <v>28081</v>
      </c>
      <c r="G392" s="500" t="s">
        <v>4011</v>
      </c>
      <c r="H392" s="500" t="s">
        <v>7091</v>
      </c>
      <c r="I392" s="500" t="s">
        <v>688</v>
      </c>
      <c r="J392" s="500" t="s">
        <v>689</v>
      </c>
      <c r="K392" s="500" t="s">
        <v>223</v>
      </c>
      <c r="L392" s="500" t="s">
        <v>28083</v>
      </c>
      <c r="M392" s="500" t="s">
        <v>2307</v>
      </c>
      <c r="N392" s="500" t="s">
        <v>4550</v>
      </c>
    </row>
    <row r="393" spans="1:14">
      <c r="A393" s="500" t="s">
        <v>686</v>
      </c>
      <c r="B393" s="500" t="s">
        <v>2858</v>
      </c>
      <c r="C393" s="500" t="s">
        <v>27831</v>
      </c>
      <c r="D393" s="500" t="s">
        <v>27832</v>
      </c>
      <c r="E393" s="500" t="s">
        <v>11099</v>
      </c>
      <c r="F393" s="500" t="s">
        <v>28081</v>
      </c>
      <c r="G393" s="500" t="s">
        <v>2466</v>
      </c>
      <c r="H393" s="500" t="s">
        <v>28038</v>
      </c>
      <c r="I393" s="500" t="s">
        <v>688</v>
      </c>
      <c r="J393" s="500" t="s">
        <v>689</v>
      </c>
      <c r="K393" s="500" t="s">
        <v>223</v>
      </c>
      <c r="L393" s="500" t="s">
        <v>28083</v>
      </c>
      <c r="M393" s="500" t="s">
        <v>2307</v>
      </c>
      <c r="N393" s="500" t="s">
        <v>4551</v>
      </c>
    </row>
    <row r="394" spans="1:14">
      <c r="A394" s="500" t="s">
        <v>686</v>
      </c>
      <c r="B394" s="500" t="s">
        <v>2858</v>
      </c>
      <c r="C394" s="500" t="s">
        <v>27831</v>
      </c>
      <c r="D394" s="500" t="s">
        <v>27832</v>
      </c>
      <c r="E394" s="500" t="s">
        <v>11099</v>
      </c>
      <c r="F394" s="500" t="s">
        <v>28081</v>
      </c>
      <c r="G394" s="500" t="s">
        <v>3034</v>
      </c>
      <c r="H394" s="500" t="s">
        <v>11858</v>
      </c>
      <c r="I394" s="500" t="s">
        <v>688</v>
      </c>
      <c r="J394" s="500" t="s">
        <v>689</v>
      </c>
      <c r="K394" s="500" t="s">
        <v>223</v>
      </c>
      <c r="L394" s="500" t="s">
        <v>28083</v>
      </c>
      <c r="M394" s="500" t="s">
        <v>2307</v>
      </c>
      <c r="N394" s="500" t="s">
        <v>4552</v>
      </c>
    </row>
    <row r="395" spans="1:14">
      <c r="A395" s="500" t="s">
        <v>686</v>
      </c>
      <c r="B395" s="500" t="s">
        <v>2858</v>
      </c>
      <c r="C395" s="500" t="s">
        <v>27831</v>
      </c>
      <c r="D395" s="500" t="s">
        <v>27832</v>
      </c>
      <c r="E395" s="500" t="s">
        <v>11099</v>
      </c>
      <c r="F395" s="500" t="s">
        <v>28081</v>
      </c>
      <c r="G395" s="500" t="s">
        <v>1002</v>
      </c>
      <c r="H395" s="500" t="s">
        <v>11849</v>
      </c>
      <c r="I395" s="500" t="s">
        <v>688</v>
      </c>
      <c r="J395" s="500" t="s">
        <v>689</v>
      </c>
      <c r="K395" s="500" t="s">
        <v>223</v>
      </c>
      <c r="L395" s="500" t="s">
        <v>28083</v>
      </c>
      <c r="M395" s="500" t="s">
        <v>2307</v>
      </c>
      <c r="N395" s="500" t="s">
        <v>4553</v>
      </c>
    </row>
    <row r="396" spans="1:14">
      <c r="A396" s="500" t="s">
        <v>686</v>
      </c>
      <c r="B396" s="500" t="s">
        <v>2858</v>
      </c>
      <c r="C396" s="500" t="s">
        <v>27831</v>
      </c>
      <c r="D396" s="500" t="s">
        <v>27832</v>
      </c>
      <c r="E396" s="500" t="s">
        <v>11099</v>
      </c>
      <c r="F396" s="500" t="s">
        <v>28081</v>
      </c>
      <c r="G396" s="500" t="s">
        <v>1003</v>
      </c>
      <c r="H396" s="500" t="s">
        <v>7281</v>
      </c>
      <c r="I396" s="500" t="s">
        <v>688</v>
      </c>
      <c r="J396" s="500" t="s">
        <v>689</v>
      </c>
      <c r="K396" s="500" t="s">
        <v>223</v>
      </c>
      <c r="L396" s="500" t="s">
        <v>28083</v>
      </c>
      <c r="M396" s="500" t="s">
        <v>2307</v>
      </c>
      <c r="N396" s="500" t="s">
        <v>4554</v>
      </c>
    </row>
    <row r="397" spans="1:14">
      <c r="A397" s="500" t="s">
        <v>686</v>
      </c>
      <c r="B397" s="500" t="s">
        <v>2858</v>
      </c>
      <c r="C397" s="500" t="s">
        <v>27831</v>
      </c>
      <c r="D397" s="500" t="s">
        <v>27832</v>
      </c>
      <c r="E397" s="500" t="s">
        <v>11099</v>
      </c>
      <c r="F397" s="500" t="s">
        <v>28081</v>
      </c>
      <c r="G397" s="500" t="s">
        <v>1004</v>
      </c>
      <c r="H397" s="500" t="s">
        <v>11785</v>
      </c>
      <c r="I397" s="500" t="s">
        <v>688</v>
      </c>
      <c r="J397" s="500" t="s">
        <v>689</v>
      </c>
      <c r="K397" s="500" t="s">
        <v>223</v>
      </c>
      <c r="L397" s="500" t="s">
        <v>28083</v>
      </c>
      <c r="M397" s="500" t="s">
        <v>2307</v>
      </c>
      <c r="N397" s="500" t="s">
        <v>4555</v>
      </c>
    </row>
    <row r="398" spans="1:14">
      <c r="A398" s="500" t="s">
        <v>686</v>
      </c>
      <c r="B398" s="500" t="s">
        <v>2858</v>
      </c>
      <c r="C398" s="500" t="s">
        <v>27831</v>
      </c>
      <c r="D398" s="500" t="s">
        <v>27832</v>
      </c>
      <c r="E398" s="500" t="s">
        <v>11099</v>
      </c>
      <c r="F398" s="500" t="s">
        <v>28081</v>
      </c>
      <c r="G398" s="500" t="s">
        <v>2467</v>
      </c>
      <c r="H398" s="500" t="s">
        <v>28099</v>
      </c>
      <c r="I398" s="500" t="s">
        <v>688</v>
      </c>
      <c r="J398" s="500" t="s">
        <v>689</v>
      </c>
      <c r="K398" s="500" t="s">
        <v>223</v>
      </c>
      <c r="L398" s="500" t="s">
        <v>28083</v>
      </c>
      <c r="M398" s="500" t="s">
        <v>2307</v>
      </c>
      <c r="N398" s="500" t="s">
        <v>4556</v>
      </c>
    </row>
    <row r="399" spans="1:14">
      <c r="A399" s="500" t="s">
        <v>686</v>
      </c>
      <c r="B399" s="500" t="s">
        <v>2858</v>
      </c>
      <c r="C399" s="500" t="s">
        <v>27831</v>
      </c>
      <c r="D399" s="500" t="s">
        <v>27832</v>
      </c>
      <c r="E399" s="500" t="s">
        <v>11099</v>
      </c>
      <c r="F399" s="500" t="s">
        <v>28081</v>
      </c>
      <c r="G399" s="500" t="s">
        <v>7385</v>
      </c>
      <c r="H399" s="500" t="s">
        <v>28097</v>
      </c>
      <c r="I399" s="500" t="s">
        <v>688</v>
      </c>
      <c r="J399" s="500" t="s">
        <v>689</v>
      </c>
      <c r="K399" s="500" t="s">
        <v>223</v>
      </c>
      <c r="L399" s="500" t="s">
        <v>28083</v>
      </c>
      <c r="M399" s="500" t="s">
        <v>2307</v>
      </c>
      <c r="N399" s="500" t="s">
        <v>7386</v>
      </c>
    </row>
    <row r="400" spans="1:14">
      <c r="A400" s="500" t="s">
        <v>686</v>
      </c>
      <c r="B400" s="500" t="s">
        <v>2858</v>
      </c>
      <c r="C400" s="500" t="s">
        <v>27831</v>
      </c>
      <c r="D400" s="500" t="s">
        <v>27832</v>
      </c>
      <c r="E400" s="500" t="s">
        <v>11099</v>
      </c>
      <c r="F400" s="500" t="s">
        <v>28081</v>
      </c>
      <c r="G400" s="500" t="s">
        <v>1005</v>
      </c>
      <c r="H400" s="500" t="s">
        <v>27964</v>
      </c>
      <c r="I400" s="500" t="s">
        <v>688</v>
      </c>
      <c r="J400" s="500" t="s">
        <v>689</v>
      </c>
      <c r="K400" s="500" t="s">
        <v>223</v>
      </c>
      <c r="L400" s="500" t="s">
        <v>28083</v>
      </c>
      <c r="M400" s="500" t="s">
        <v>2307</v>
      </c>
      <c r="N400" s="500" t="s">
        <v>4557</v>
      </c>
    </row>
    <row r="401" spans="1:14">
      <c r="A401" s="500" t="s">
        <v>686</v>
      </c>
      <c r="B401" s="500" t="s">
        <v>2858</v>
      </c>
      <c r="C401" s="500" t="s">
        <v>27831</v>
      </c>
      <c r="D401" s="500" t="s">
        <v>27832</v>
      </c>
      <c r="E401" s="500" t="s">
        <v>11099</v>
      </c>
      <c r="F401" s="500" t="s">
        <v>28081</v>
      </c>
      <c r="G401" s="500" t="s">
        <v>1006</v>
      </c>
      <c r="H401" s="500" t="s">
        <v>11289</v>
      </c>
      <c r="I401" s="500" t="s">
        <v>688</v>
      </c>
      <c r="J401" s="500" t="s">
        <v>689</v>
      </c>
      <c r="K401" s="500" t="s">
        <v>223</v>
      </c>
      <c r="L401" s="500" t="s">
        <v>28083</v>
      </c>
      <c r="M401" s="500" t="s">
        <v>2307</v>
      </c>
      <c r="N401" s="500" t="s">
        <v>4558</v>
      </c>
    </row>
    <row r="402" spans="1:14">
      <c r="A402" s="500" t="s">
        <v>686</v>
      </c>
      <c r="B402" s="500" t="s">
        <v>2858</v>
      </c>
      <c r="C402" s="500" t="s">
        <v>27831</v>
      </c>
      <c r="D402" s="500" t="s">
        <v>27832</v>
      </c>
      <c r="E402" s="500" t="s">
        <v>11099</v>
      </c>
      <c r="F402" s="500" t="s">
        <v>28081</v>
      </c>
      <c r="G402" s="500" t="s">
        <v>1007</v>
      </c>
      <c r="H402" s="500" t="s">
        <v>11844</v>
      </c>
      <c r="I402" s="500" t="s">
        <v>688</v>
      </c>
      <c r="J402" s="500" t="s">
        <v>689</v>
      </c>
      <c r="K402" s="500" t="s">
        <v>223</v>
      </c>
      <c r="L402" s="500" t="s">
        <v>28083</v>
      </c>
      <c r="M402" s="500" t="s">
        <v>2307</v>
      </c>
      <c r="N402" s="500" t="s">
        <v>4559</v>
      </c>
    </row>
    <row r="403" spans="1:14">
      <c r="A403" s="500" t="s">
        <v>686</v>
      </c>
      <c r="B403" s="500" t="s">
        <v>2858</v>
      </c>
      <c r="C403" s="500" t="s">
        <v>27831</v>
      </c>
      <c r="D403" s="500" t="s">
        <v>27832</v>
      </c>
      <c r="E403" s="500" t="s">
        <v>11099</v>
      </c>
      <c r="F403" s="500" t="s">
        <v>28081</v>
      </c>
      <c r="G403" s="500" t="s">
        <v>1008</v>
      </c>
      <c r="H403" s="500" t="s">
        <v>11864</v>
      </c>
      <c r="I403" s="500" t="s">
        <v>688</v>
      </c>
      <c r="J403" s="500" t="s">
        <v>689</v>
      </c>
      <c r="K403" s="500" t="s">
        <v>223</v>
      </c>
      <c r="L403" s="500" t="s">
        <v>28083</v>
      </c>
      <c r="M403" s="500" t="s">
        <v>2307</v>
      </c>
      <c r="N403" s="500" t="s">
        <v>4560</v>
      </c>
    </row>
    <row r="404" spans="1:14">
      <c r="A404" s="500" t="s">
        <v>686</v>
      </c>
      <c r="B404" s="500" t="s">
        <v>2858</v>
      </c>
      <c r="C404" s="500" t="s">
        <v>27831</v>
      </c>
      <c r="D404" s="500" t="s">
        <v>27832</v>
      </c>
      <c r="E404" s="500" t="s">
        <v>11099</v>
      </c>
      <c r="F404" s="500" t="s">
        <v>28081</v>
      </c>
      <c r="G404" s="500" t="s">
        <v>1009</v>
      </c>
      <c r="H404" s="500" t="s">
        <v>11338</v>
      </c>
      <c r="I404" s="500" t="s">
        <v>688</v>
      </c>
      <c r="J404" s="500" t="s">
        <v>689</v>
      </c>
      <c r="K404" s="500" t="s">
        <v>223</v>
      </c>
      <c r="L404" s="500" t="s">
        <v>28083</v>
      </c>
      <c r="M404" s="500" t="s">
        <v>2307</v>
      </c>
      <c r="N404" s="500" t="s">
        <v>4561</v>
      </c>
    </row>
    <row r="405" spans="1:14">
      <c r="A405" s="500" t="s">
        <v>686</v>
      </c>
      <c r="B405" s="500" t="s">
        <v>2858</v>
      </c>
      <c r="C405" s="500" t="s">
        <v>27831</v>
      </c>
      <c r="D405" s="500" t="s">
        <v>27832</v>
      </c>
      <c r="E405" s="500" t="s">
        <v>11099</v>
      </c>
      <c r="F405" s="500" t="s">
        <v>28081</v>
      </c>
      <c r="G405" s="500" t="s">
        <v>1010</v>
      </c>
      <c r="H405" s="500" t="s">
        <v>2980</v>
      </c>
      <c r="I405" s="500" t="s">
        <v>688</v>
      </c>
      <c r="J405" s="500" t="s">
        <v>689</v>
      </c>
      <c r="K405" s="500" t="s">
        <v>223</v>
      </c>
      <c r="L405" s="500" t="s">
        <v>28083</v>
      </c>
      <c r="M405" s="500" t="s">
        <v>2307</v>
      </c>
      <c r="N405" s="500" t="s">
        <v>4562</v>
      </c>
    </row>
    <row r="406" spans="1:14">
      <c r="A406" s="500" t="s">
        <v>686</v>
      </c>
      <c r="B406" s="500" t="s">
        <v>2858</v>
      </c>
      <c r="C406" s="500" t="s">
        <v>27831</v>
      </c>
      <c r="D406" s="500" t="s">
        <v>27832</v>
      </c>
      <c r="E406" s="500" t="s">
        <v>11099</v>
      </c>
      <c r="F406" s="500" t="s">
        <v>28081</v>
      </c>
      <c r="G406" s="500" t="s">
        <v>1011</v>
      </c>
      <c r="H406" s="500" t="s">
        <v>7601</v>
      </c>
      <c r="I406" s="500" t="s">
        <v>688</v>
      </c>
      <c r="J406" s="500" t="s">
        <v>689</v>
      </c>
      <c r="K406" s="500" t="s">
        <v>223</v>
      </c>
      <c r="L406" s="500" t="s">
        <v>28083</v>
      </c>
      <c r="M406" s="500" t="s">
        <v>2307</v>
      </c>
      <c r="N406" s="500" t="s">
        <v>4563</v>
      </c>
    </row>
    <row r="407" spans="1:14">
      <c r="A407" s="500" t="s">
        <v>686</v>
      </c>
      <c r="B407" s="500" t="s">
        <v>2858</v>
      </c>
      <c r="C407" s="500" t="s">
        <v>27831</v>
      </c>
      <c r="D407" s="500" t="s">
        <v>27832</v>
      </c>
      <c r="E407" s="500" t="s">
        <v>11099</v>
      </c>
      <c r="F407" s="500" t="s">
        <v>28081</v>
      </c>
      <c r="G407" s="500" t="s">
        <v>1012</v>
      </c>
      <c r="H407" s="500" t="s">
        <v>11817</v>
      </c>
      <c r="I407" s="500" t="s">
        <v>688</v>
      </c>
      <c r="J407" s="500" t="s">
        <v>689</v>
      </c>
      <c r="K407" s="500" t="s">
        <v>223</v>
      </c>
      <c r="L407" s="500" t="s">
        <v>28083</v>
      </c>
      <c r="M407" s="500" t="s">
        <v>2307</v>
      </c>
      <c r="N407" s="500" t="s">
        <v>4564</v>
      </c>
    </row>
    <row r="408" spans="1:14">
      <c r="A408" s="500" t="s">
        <v>686</v>
      </c>
      <c r="B408" s="500" t="s">
        <v>2858</v>
      </c>
      <c r="C408" s="500" t="s">
        <v>27831</v>
      </c>
      <c r="D408" s="500" t="s">
        <v>27832</v>
      </c>
      <c r="E408" s="500" t="s">
        <v>11099</v>
      </c>
      <c r="F408" s="500" t="s">
        <v>28081</v>
      </c>
      <c r="G408" s="500" t="s">
        <v>1013</v>
      </c>
      <c r="H408" s="500" t="s">
        <v>27887</v>
      </c>
      <c r="I408" s="500" t="s">
        <v>688</v>
      </c>
      <c r="J408" s="500" t="s">
        <v>689</v>
      </c>
      <c r="K408" s="500" t="s">
        <v>223</v>
      </c>
      <c r="L408" s="500" t="s">
        <v>28083</v>
      </c>
      <c r="M408" s="500" t="s">
        <v>2307</v>
      </c>
      <c r="N408" s="500" t="s">
        <v>4565</v>
      </c>
    </row>
    <row r="409" spans="1:14">
      <c r="A409" s="500" t="s">
        <v>686</v>
      </c>
      <c r="B409" s="500" t="s">
        <v>2858</v>
      </c>
      <c r="C409" s="500" t="s">
        <v>27831</v>
      </c>
      <c r="D409" s="500" t="s">
        <v>27832</v>
      </c>
      <c r="E409" s="500" t="s">
        <v>11099</v>
      </c>
      <c r="F409" s="500" t="s">
        <v>28081</v>
      </c>
      <c r="G409" s="500" t="s">
        <v>1014</v>
      </c>
      <c r="H409" s="500" t="s">
        <v>6994</v>
      </c>
      <c r="I409" s="500" t="s">
        <v>688</v>
      </c>
      <c r="J409" s="500" t="s">
        <v>689</v>
      </c>
      <c r="K409" s="500" t="s">
        <v>223</v>
      </c>
      <c r="L409" s="500" t="s">
        <v>28083</v>
      </c>
      <c r="M409" s="500" t="s">
        <v>2307</v>
      </c>
      <c r="N409" s="500" t="s">
        <v>4566</v>
      </c>
    </row>
    <row r="410" spans="1:14">
      <c r="A410" s="500" t="s">
        <v>686</v>
      </c>
      <c r="B410" s="500" t="s">
        <v>2858</v>
      </c>
      <c r="C410" s="500" t="s">
        <v>27831</v>
      </c>
      <c r="D410" s="500" t="s">
        <v>27832</v>
      </c>
      <c r="E410" s="500" t="s">
        <v>11099</v>
      </c>
      <c r="F410" s="500" t="s">
        <v>28081</v>
      </c>
      <c r="G410" s="500" t="s">
        <v>4012</v>
      </c>
      <c r="H410" s="500" t="s">
        <v>11364</v>
      </c>
      <c r="I410" s="500" t="s">
        <v>688</v>
      </c>
      <c r="J410" s="500" t="s">
        <v>689</v>
      </c>
      <c r="K410" s="500" t="s">
        <v>223</v>
      </c>
      <c r="L410" s="500" t="s">
        <v>28083</v>
      </c>
      <c r="M410" s="500" t="s">
        <v>2307</v>
      </c>
      <c r="N410" s="500" t="s">
        <v>4567</v>
      </c>
    </row>
    <row r="411" spans="1:14">
      <c r="A411" s="500" t="s">
        <v>686</v>
      </c>
      <c r="B411" s="500" t="s">
        <v>2858</v>
      </c>
      <c r="C411" s="500" t="s">
        <v>27831</v>
      </c>
      <c r="D411" s="500" t="s">
        <v>27832</v>
      </c>
      <c r="E411" s="500" t="s">
        <v>11099</v>
      </c>
      <c r="F411" s="500" t="s">
        <v>28081</v>
      </c>
      <c r="G411" s="500" t="s">
        <v>1015</v>
      </c>
      <c r="H411" s="500" t="s">
        <v>19806</v>
      </c>
      <c r="I411" s="500" t="s">
        <v>688</v>
      </c>
      <c r="J411" s="500" t="s">
        <v>689</v>
      </c>
      <c r="K411" s="500" t="s">
        <v>223</v>
      </c>
      <c r="L411" s="500" t="s">
        <v>28083</v>
      </c>
      <c r="M411" s="500" t="s">
        <v>2307</v>
      </c>
      <c r="N411" s="500" t="s">
        <v>4568</v>
      </c>
    </row>
    <row r="412" spans="1:14">
      <c r="A412" s="500" t="s">
        <v>686</v>
      </c>
      <c r="B412" s="500" t="s">
        <v>2858</v>
      </c>
      <c r="C412" s="500" t="s">
        <v>27831</v>
      </c>
      <c r="D412" s="500" t="s">
        <v>27832</v>
      </c>
      <c r="E412" s="500" t="s">
        <v>11099</v>
      </c>
      <c r="F412" s="500" t="s">
        <v>28081</v>
      </c>
      <c r="G412" s="500" t="s">
        <v>1016</v>
      </c>
      <c r="H412" s="500" t="s">
        <v>28030</v>
      </c>
      <c r="I412" s="500" t="s">
        <v>688</v>
      </c>
      <c r="J412" s="500" t="s">
        <v>689</v>
      </c>
      <c r="K412" s="500" t="s">
        <v>223</v>
      </c>
      <c r="L412" s="500" t="s">
        <v>28083</v>
      </c>
      <c r="M412" s="500" t="s">
        <v>2307</v>
      </c>
      <c r="N412" s="500" t="s">
        <v>4569</v>
      </c>
    </row>
    <row r="413" spans="1:14">
      <c r="A413" s="500" t="s">
        <v>686</v>
      </c>
      <c r="B413" s="500" t="s">
        <v>2858</v>
      </c>
      <c r="C413" s="500" t="s">
        <v>27831</v>
      </c>
      <c r="D413" s="500" t="s">
        <v>27832</v>
      </c>
      <c r="E413" s="500" t="s">
        <v>11099</v>
      </c>
      <c r="F413" s="500" t="s">
        <v>28081</v>
      </c>
      <c r="G413" s="500" t="s">
        <v>1017</v>
      </c>
      <c r="H413" s="500" t="s">
        <v>11825</v>
      </c>
      <c r="I413" s="500" t="s">
        <v>688</v>
      </c>
      <c r="J413" s="500" t="s">
        <v>689</v>
      </c>
      <c r="K413" s="500" t="s">
        <v>223</v>
      </c>
      <c r="L413" s="500" t="s">
        <v>28083</v>
      </c>
      <c r="M413" s="500" t="s">
        <v>2307</v>
      </c>
      <c r="N413" s="500" t="s">
        <v>4570</v>
      </c>
    </row>
    <row r="414" spans="1:14">
      <c r="A414" s="500" t="s">
        <v>686</v>
      </c>
      <c r="B414" s="500" t="s">
        <v>2858</v>
      </c>
      <c r="C414" s="500" t="s">
        <v>27831</v>
      </c>
      <c r="D414" s="500" t="s">
        <v>27832</v>
      </c>
      <c r="E414" s="500" t="s">
        <v>11099</v>
      </c>
      <c r="F414" s="500" t="s">
        <v>28081</v>
      </c>
      <c r="G414" s="500" t="s">
        <v>2468</v>
      </c>
      <c r="H414" s="500" t="s">
        <v>10991</v>
      </c>
      <c r="I414" s="500" t="s">
        <v>688</v>
      </c>
      <c r="J414" s="500" t="s">
        <v>689</v>
      </c>
      <c r="K414" s="500" t="s">
        <v>223</v>
      </c>
      <c r="L414" s="500" t="s">
        <v>28083</v>
      </c>
      <c r="M414" s="500" t="s">
        <v>2307</v>
      </c>
      <c r="N414" s="500" t="s">
        <v>4571</v>
      </c>
    </row>
    <row r="415" spans="1:14">
      <c r="A415" s="500" t="s">
        <v>686</v>
      </c>
      <c r="B415" s="500" t="s">
        <v>2858</v>
      </c>
      <c r="C415" s="500" t="s">
        <v>27831</v>
      </c>
      <c r="D415" s="500" t="s">
        <v>27832</v>
      </c>
      <c r="E415" s="500" t="s">
        <v>11099</v>
      </c>
      <c r="F415" s="500" t="s">
        <v>28081</v>
      </c>
      <c r="G415" s="500" t="s">
        <v>7387</v>
      </c>
      <c r="H415" s="500" t="s">
        <v>11817</v>
      </c>
      <c r="I415" s="500" t="s">
        <v>688</v>
      </c>
      <c r="J415" s="500" t="s">
        <v>689</v>
      </c>
      <c r="K415" s="500" t="s">
        <v>223</v>
      </c>
      <c r="L415" s="500" t="s">
        <v>28083</v>
      </c>
      <c r="M415" s="500" t="s">
        <v>2307</v>
      </c>
      <c r="N415" s="500" t="s">
        <v>7388</v>
      </c>
    </row>
    <row r="416" spans="1:14">
      <c r="A416" s="500" t="s">
        <v>686</v>
      </c>
      <c r="B416" s="500" t="s">
        <v>2858</v>
      </c>
      <c r="C416" s="500" t="s">
        <v>27831</v>
      </c>
      <c r="D416" s="500" t="s">
        <v>27832</v>
      </c>
      <c r="E416" s="500" t="s">
        <v>11099</v>
      </c>
      <c r="F416" s="500" t="s">
        <v>28081</v>
      </c>
      <c r="G416" s="500" t="s">
        <v>1018</v>
      </c>
      <c r="H416" s="500" t="s">
        <v>28048</v>
      </c>
      <c r="I416" s="500" t="s">
        <v>688</v>
      </c>
      <c r="J416" s="500" t="s">
        <v>689</v>
      </c>
      <c r="K416" s="500" t="s">
        <v>223</v>
      </c>
      <c r="L416" s="500" t="s">
        <v>28083</v>
      </c>
      <c r="M416" s="500" t="s">
        <v>2307</v>
      </c>
      <c r="N416" s="500" t="s">
        <v>4572</v>
      </c>
    </row>
    <row r="417" spans="1:14">
      <c r="A417" s="500" t="s">
        <v>686</v>
      </c>
      <c r="B417" s="500" t="s">
        <v>2858</v>
      </c>
      <c r="C417" s="500" t="s">
        <v>27831</v>
      </c>
      <c r="D417" s="500" t="s">
        <v>27832</v>
      </c>
      <c r="E417" s="500" t="s">
        <v>11099</v>
      </c>
      <c r="F417" s="500" t="s">
        <v>28081</v>
      </c>
      <c r="G417" s="500" t="s">
        <v>1019</v>
      </c>
      <c r="H417" s="500" t="s">
        <v>28097</v>
      </c>
      <c r="I417" s="500" t="s">
        <v>688</v>
      </c>
      <c r="J417" s="500" t="s">
        <v>689</v>
      </c>
      <c r="K417" s="500" t="s">
        <v>223</v>
      </c>
      <c r="L417" s="500" t="s">
        <v>28083</v>
      </c>
      <c r="M417" s="500" t="s">
        <v>2307</v>
      </c>
      <c r="N417" s="500" t="s">
        <v>4573</v>
      </c>
    </row>
    <row r="418" spans="1:14">
      <c r="A418" s="500" t="s">
        <v>686</v>
      </c>
      <c r="B418" s="500" t="s">
        <v>2858</v>
      </c>
      <c r="C418" s="500" t="s">
        <v>27831</v>
      </c>
      <c r="D418" s="500" t="s">
        <v>27832</v>
      </c>
      <c r="E418" s="500" t="s">
        <v>11099</v>
      </c>
      <c r="F418" s="500" t="s">
        <v>28081</v>
      </c>
      <c r="G418" s="500" t="s">
        <v>1020</v>
      </c>
      <c r="H418" s="500" t="s">
        <v>27869</v>
      </c>
      <c r="I418" s="500" t="s">
        <v>688</v>
      </c>
      <c r="J418" s="500" t="s">
        <v>689</v>
      </c>
      <c r="K418" s="500" t="s">
        <v>223</v>
      </c>
      <c r="L418" s="500" t="s">
        <v>28083</v>
      </c>
      <c r="M418" s="500" t="s">
        <v>2307</v>
      </c>
      <c r="N418" s="500" t="s">
        <v>4574</v>
      </c>
    </row>
    <row r="419" spans="1:14">
      <c r="A419" s="500" t="s">
        <v>686</v>
      </c>
      <c r="B419" s="500" t="s">
        <v>2858</v>
      </c>
      <c r="C419" s="500" t="s">
        <v>27831</v>
      </c>
      <c r="D419" s="500" t="s">
        <v>27832</v>
      </c>
      <c r="E419" s="500" t="s">
        <v>11099</v>
      </c>
      <c r="F419" s="500" t="s">
        <v>28081</v>
      </c>
      <c r="G419" s="500" t="s">
        <v>1021</v>
      </c>
      <c r="H419" s="500" t="s">
        <v>28098</v>
      </c>
      <c r="I419" s="500" t="s">
        <v>688</v>
      </c>
      <c r="J419" s="500" t="s">
        <v>689</v>
      </c>
      <c r="K419" s="500" t="s">
        <v>223</v>
      </c>
      <c r="L419" s="500" t="s">
        <v>28083</v>
      </c>
      <c r="M419" s="500" t="s">
        <v>2307</v>
      </c>
      <c r="N419" s="500" t="s">
        <v>4575</v>
      </c>
    </row>
    <row r="420" spans="1:14">
      <c r="A420" s="500" t="s">
        <v>686</v>
      </c>
      <c r="B420" s="500" t="s">
        <v>2858</v>
      </c>
      <c r="C420" s="500" t="s">
        <v>27831</v>
      </c>
      <c r="D420" s="500" t="s">
        <v>27832</v>
      </c>
      <c r="E420" s="500" t="s">
        <v>11099</v>
      </c>
      <c r="F420" s="500" t="s">
        <v>28081</v>
      </c>
      <c r="G420" s="500" t="s">
        <v>4013</v>
      </c>
      <c r="H420" s="500" t="s">
        <v>7091</v>
      </c>
      <c r="I420" s="500" t="s">
        <v>688</v>
      </c>
      <c r="J420" s="500" t="s">
        <v>689</v>
      </c>
      <c r="K420" s="500" t="s">
        <v>223</v>
      </c>
      <c r="L420" s="500" t="s">
        <v>28083</v>
      </c>
      <c r="M420" s="500" t="s">
        <v>2307</v>
      </c>
      <c r="N420" s="500" t="s">
        <v>4576</v>
      </c>
    </row>
    <row r="421" spans="1:14">
      <c r="A421" s="500" t="s">
        <v>686</v>
      </c>
      <c r="B421" s="500" t="s">
        <v>2858</v>
      </c>
      <c r="C421" s="500" t="s">
        <v>27831</v>
      </c>
      <c r="D421" s="500" t="s">
        <v>27832</v>
      </c>
      <c r="E421" s="500" t="s">
        <v>11099</v>
      </c>
      <c r="F421" s="500" t="s">
        <v>28081</v>
      </c>
      <c r="G421" s="500" t="s">
        <v>1022</v>
      </c>
      <c r="H421" s="500" t="s">
        <v>11849</v>
      </c>
      <c r="I421" s="500" t="s">
        <v>688</v>
      </c>
      <c r="J421" s="500" t="s">
        <v>689</v>
      </c>
      <c r="K421" s="500" t="s">
        <v>223</v>
      </c>
      <c r="L421" s="500" t="s">
        <v>28083</v>
      </c>
      <c r="M421" s="500" t="s">
        <v>2307</v>
      </c>
      <c r="N421" s="500" t="s">
        <v>4577</v>
      </c>
    </row>
    <row r="422" spans="1:14">
      <c r="A422" s="500" t="s">
        <v>686</v>
      </c>
      <c r="B422" s="500" t="s">
        <v>2858</v>
      </c>
      <c r="C422" s="500" t="s">
        <v>27831</v>
      </c>
      <c r="D422" s="500" t="s">
        <v>27832</v>
      </c>
      <c r="E422" s="500" t="s">
        <v>11099</v>
      </c>
      <c r="F422" s="500" t="s">
        <v>28081</v>
      </c>
      <c r="G422" s="500" t="s">
        <v>1023</v>
      </c>
      <c r="H422" s="500" t="s">
        <v>7281</v>
      </c>
      <c r="I422" s="500" t="s">
        <v>688</v>
      </c>
      <c r="J422" s="500" t="s">
        <v>689</v>
      </c>
      <c r="K422" s="500" t="s">
        <v>223</v>
      </c>
      <c r="L422" s="500" t="s">
        <v>28083</v>
      </c>
      <c r="M422" s="500" t="s">
        <v>2307</v>
      </c>
      <c r="N422" s="500" t="s">
        <v>4578</v>
      </c>
    </row>
    <row r="423" spans="1:14">
      <c r="A423" s="500" t="s">
        <v>686</v>
      </c>
      <c r="B423" s="500" t="s">
        <v>2858</v>
      </c>
      <c r="C423" s="500" t="s">
        <v>27831</v>
      </c>
      <c r="D423" s="500" t="s">
        <v>27832</v>
      </c>
      <c r="E423" s="500" t="s">
        <v>11099</v>
      </c>
      <c r="F423" s="500" t="s">
        <v>28081</v>
      </c>
      <c r="G423" s="500" t="s">
        <v>1024</v>
      </c>
      <c r="H423" s="500" t="s">
        <v>11785</v>
      </c>
      <c r="I423" s="500" t="s">
        <v>688</v>
      </c>
      <c r="J423" s="500" t="s">
        <v>689</v>
      </c>
      <c r="K423" s="500" t="s">
        <v>223</v>
      </c>
      <c r="L423" s="500" t="s">
        <v>28083</v>
      </c>
      <c r="M423" s="500" t="s">
        <v>2307</v>
      </c>
      <c r="N423" s="500" t="s">
        <v>4579</v>
      </c>
    </row>
    <row r="424" spans="1:14">
      <c r="A424" s="500" t="s">
        <v>686</v>
      </c>
      <c r="B424" s="500" t="s">
        <v>2858</v>
      </c>
      <c r="C424" s="500" t="s">
        <v>27831</v>
      </c>
      <c r="D424" s="500" t="s">
        <v>27832</v>
      </c>
      <c r="E424" s="500" t="s">
        <v>11099</v>
      </c>
      <c r="F424" s="500" t="s">
        <v>28081</v>
      </c>
      <c r="G424" s="500" t="s">
        <v>2469</v>
      </c>
      <c r="H424" s="500" t="s">
        <v>28099</v>
      </c>
      <c r="I424" s="500" t="s">
        <v>688</v>
      </c>
      <c r="J424" s="500" t="s">
        <v>689</v>
      </c>
      <c r="K424" s="500" t="s">
        <v>223</v>
      </c>
      <c r="L424" s="500" t="s">
        <v>28083</v>
      </c>
      <c r="M424" s="500" t="s">
        <v>2307</v>
      </c>
      <c r="N424" s="500" t="s">
        <v>4580</v>
      </c>
    </row>
    <row r="425" spans="1:14">
      <c r="A425" s="500" t="s">
        <v>686</v>
      </c>
      <c r="B425" s="500" t="s">
        <v>2858</v>
      </c>
      <c r="C425" s="500" t="s">
        <v>27831</v>
      </c>
      <c r="D425" s="500" t="s">
        <v>27832</v>
      </c>
      <c r="E425" s="500" t="s">
        <v>11099</v>
      </c>
      <c r="F425" s="500" t="s">
        <v>28081</v>
      </c>
      <c r="G425" s="500" t="s">
        <v>7389</v>
      </c>
      <c r="H425" s="500" t="s">
        <v>28097</v>
      </c>
      <c r="I425" s="500" t="s">
        <v>688</v>
      </c>
      <c r="J425" s="500" t="s">
        <v>689</v>
      </c>
      <c r="K425" s="500" t="s">
        <v>223</v>
      </c>
      <c r="L425" s="500" t="s">
        <v>28083</v>
      </c>
      <c r="M425" s="500" t="s">
        <v>2307</v>
      </c>
      <c r="N425" s="500" t="s">
        <v>7390</v>
      </c>
    </row>
    <row r="426" spans="1:14">
      <c r="A426" s="500" t="s">
        <v>686</v>
      </c>
      <c r="B426" s="500" t="s">
        <v>2858</v>
      </c>
      <c r="C426" s="500" t="s">
        <v>27831</v>
      </c>
      <c r="D426" s="500" t="s">
        <v>27832</v>
      </c>
      <c r="E426" s="500" t="s">
        <v>11099</v>
      </c>
      <c r="F426" s="500" t="s">
        <v>28081</v>
      </c>
      <c r="G426" s="500" t="s">
        <v>1025</v>
      </c>
      <c r="H426" s="500" t="s">
        <v>7094</v>
      </c>
      <c r="I426" s="500" t="s">
        <v>688</v>
      </c>
      <c r="J426" s="500" t="s">
        <v>689</v>
      </c>
      <c r="K426" s="500" t="s">
        <v>223</v>
      </c>
      <c r="L426" s="500" t="s">
        <v>28083</v>
      </c>
      <c r="M426" s="500" t="s">
        <v>2307</v>
      </c>
      <c r="N426" s="500" t="s">
        <v>4581</v>
      </c>
    </row>
    <row r="427" spans="1:14">
      <c r="A427" s="500" t="s">
        <v>686</v>
      </c>
      <c r="B427" s="500" t="s">
        <v>2858</v>
      </c>
      <c r="C427" s="500" t="s">
        <v>27831</v>
      </c>
      <c r="D427" s="500" t="s">
        <v>27832</v>
      </c>
      <c r="E427" s="500" t="s">
        <v>11099</v>
      </c>
      <c r="F427" s="500" t="s">
        <v>28081</v>
      </c>
      <c r="G427" s="500" t="s">
        <v>1026</v>
      </c>
      <c r="H427" s="500" t="s">
        <v>11055</v>
      </c>
      <c r="I427" s="500" t="s">
        <v>688</v>
      </c>
      <c r="J427" s="500" t="s">
        <v>689</v>
      </c>
      <c r="K427" s="500" t="s">
        <v>223</v>
      </c>
      <c r="L427" s="500" t="s">
        <v>28083</v>
      </c>
      <c r="M427" s="500" t="s">
        <v>2307</v>
      </c>
      <c r="N427" s="500" t="s">
        <v>4582</v>
      </c>
    </row>
    <row r="428" spans="1:14">
      <c r="A428" s="500" t="s">
        <v>686</v>
      </c>
      <c r="B428" s="500" t="s">
        <v>2858</v>
      </c>
      <c r="C428" s="500" t="s">
        <v>27831</v>
      </c>
      <c r="D428" s="500" t="s">
        <v>27832</v>
      </c>
      <c r="E428" s="500" t="s">
        <v>11099</v>
      </c>
      <c r="F428" s="500" t="s">
        <v>28081</v>
      </c>
      <c r="G428" s="500" t="s">
        <v>1027</v>
      </c>
      <c r="H428" s="500" t="s">
        <v>11408</v>
      </c>
      <c r="I428" s="500" t="s">
        <v>688</v>
      </c>
      <c r="J428" s="500" t="s">
        <v>689</v>
      </c>
      <c r="K428" s="500" t="s">
        <v>223</v>
      </c>
      <c r="L428" s="500" t="s">
        <v>28083</v>
      </c>
      <c r="M428" s="500" t="s">
        <v>2307</v>
      </c>
      <c r="N428" s="500" t="s">
        <v>4583</v>
      </c>
    </row>
    <row r="429" spans="1:14">
      <c r="A429" s="500" t="s">
        <v>686</v>
      </c>
      <c r="B429" s="500" t="s">
        <v>2858</v>
      </c>
      <c r="C429" s="500" t="s">
        <v>27831</v>
      </c>
      <c r="D429" s="500" t="s">
        <v>27832</v>
      </c>
      <c r="E429" s="500" t="s">
        <v>11099</v>
      </c>
      <c r="F429" s="500" t="s">
        <v>28081</v>
      </c>
      <c r="G429" s="500" t="s">
        <v>1028</v>
      </c>
      <c r="H429" s="500" t="s">
        <v>27843</v>
      </c>
      <c r="I429" s="500" t="s">
        <v>688</v>
      </c>
      <c r="J429" s="500" t="s">
        <v>689</v>
      </c>
      <c r="K429" s="500" t="s">
        <v>223</v>
      </c>
      <c r="L429" s="500" t="s">
        <v>28083</v>
      </c>
      <c r="M429" s="500" t="s">
        <v>2307</v>
      </c>
      <c r="N429" s="500" t="s">
        <v>4584</v>
      </c>
    </row>
    <row r="430" spans="1:14">
      <c r="A430" s="500" t="s">
        <v>686</v>
      </c>
      <c r="B430" s="500" t="s">
        <v>2858</v>
      </c>
      <c r="C430" s="500" t="s">
        <v>27831</v>
      </c>
      <c r="D430" s="500" t="s">
        <v>27832</v>
      </c>
      <c r="E430" s="500" t="s">
        <v>11099</v>
      </c>
      <c r="F430" s="500" t="s">
        <v>28081</v>
      </c>
      <c r="G430" s="500" t="s">
        <v>4014</v>
      </c>
      <c r="H430" s="500" t="s">
        <v>11805</v>
      </c>
      <c r="I430" s="500" t="s">
        <v>688</v>
      </c>
      <c r="J430" s="500" t="s">
        <v>689</v>
      </c>
      <c r="K430" s="500" t="s">
        <v>223</v>
      </c>
      <c r="L430" s="500" t="s">
        <v>28083</v>
      </c>
      <c r="M430" s="500" t="s">
        <v>2307</v>
      </c>
      <c r="N430" s="500" t="s">
        <v>4585</v>
      </c>
    </row>
    <row r="431" spans="1:14">
      <c r="A431" s="500" t="s">
        <v>686</v>
      </c>
      <c r="B431" s="500" t="s">
        <v>2858</v>
      </c>
      <c r="C431" s="500" t="s">
        <v>27831</v>
      </c>
      <c r="D431" s="500" t="s">
        <v>27832</v>
      </c>
      <c r="E431" s="500" t="s">
        <v>11099</v>
      </c>
      <c r="F431" s="500" t="s">
        <v>28081</v>
      </c>
      <c r="G431" s="500" t="s">
        <v>1029</v>
      </c>
      <c r="H431" s="500" t="s">
        <v>27843</v>
      </c>
      <c r="I431" s="500" t="s">
        <v>688</v>
      </c>
      <c r="J431" s="500" t="s">
        <v>689</v>
      </c>
      <c r="K431" s="500" t="s">
        <v>223</v>
      </c>
      <c r="L431" s="500" t="s">
        <v>28083</v>
      </c>
      <c r="M431" s="500" t="s">
        <v>2307</v>
      </c>
      <c r="N431" s="500" t="s">
        <v>4586</v>
      </c>
    </row>
    <row r="432" spans="1:14">
      <c r="A432" s="500" t="s">
        <v>686</v>
      </c>
      <c r="B432" s="500" t="s">
        <v>2858</v>
      </c>
      <c r="C432" s="500" t="s">
        <v>27831</v>
      </c>
      <c r="D432" s="500" t="s">
        <v>27832</v>
      </c>
      <c r="E432" s="500" t="s">
        <v>11099</v>
      </c>
      <c r="F432" s="500" t="s">
        <v>28081</v>
      </c>
      <c r="G432" s="500" t="s">
        <v>1030</v>
      </c>
      <c r="H432" s="500" t="s">
        <v>11197</v>
      </c>
      <c r="I432" s="500" t="s">
        <v>688</v>
      </c>
      <c r="J432" s="500" t="s">
        <v>689</v>
      </c>
      <c r="K432" s="500" t="s">
        <v>223</v>
      </c>
      <c r="L432" s="500" t="s">
        <v>28083</v>
      </c>
      <c r="M432" s="500" t="s">
        <v>2307</v>
      </c>
      <c r="N432" s="500" t="s">
        <v>4587</v>
      </c>
    </row>
    <row r="433" spans="1:14">
      <c r="A433" s="500" t="s">
        <v>686</v>
      </c>
      <c r="B433" s="500" t="s">
        <v>2858</v>
      </c>
      <c r="C433" s="500" t="s">
        <v>27831</v>
      </c>
      <c r="D433" s="500" t="s">
        <v>27832</v>
      </c>
      <c r="E433" s="500" t="s">
        <v>11099</v>
      </c>
      <c r="F433" s="500" t="s">
        <v>28081</v>
      </c>
      <c r="G433" s="500" t="s">
        <v>1031</v>
      </c>
      <c r="H433" s="500" t="s">
        <v>11198</v>
      </c>
      <c r="I433" s="500" t="s">
        <v>688</v>
      </c>
      <c r="J433" s="500" t="s">
        <v>689</v>
      </c>
      <c r="K433" s="500" t="s">
        <v>223</v>
      </c>
      <c r="L433" s="500" t="s">
        <v>28083</v>
      </c>
      <c r="M433" s="500" t="s">
        <v>2307</v>
      </c>
      <c r="N433" s="500" t="s">
        <v>4588</v>
      </c>
    </row>
    <row r="434" spans="1:14">
      <c r="A434" s="500" t="s">
        <v>686</v>
      </c>
      <c r="B434" s="500" t="s">
        <v>2858</v>
      </c>
      <c r="C434" s="500" t="s">
        <v>27831</v>
      </c>
      <c r="D434" s="500" t="s">
        <v>27832</v>
      </c>
      <c r="E434" s="500" t="s">
        <v>11099</v>
      </c>
      <c r="F434" s="500" t="s">
        <v>28081</v>
      </c>
      <c r="G434" s="500" t="s">
        <v>2470</v>
      </c>
      <c r="H434" s="500" t="s">
        <v>7094</v>
      </c>
      <c r="I434" s="500" t="s">
        <v>688</v>
      </c>
      <c r="J434" s="500" t="s">
        <v>689</v>
      </c>
      <c r="K434" s="500" t="s">
        <v>223</v>
      </c>
      <c r="L434" s="500" t="s">
        <v>28083</v>
      </c>
      <c r="M434" s="500" t="s">
        <v>2307</v>
      </c>
      <c r="N434" s="500" t="s">
        <v>4589</v>
      </c>
    </row>
    <row r="435" spans="1:14">
      <c r="A435" s="500" t="s">
        <v>686</v>
      </c>
      <c r="B435" s="500" t="s">
        <v>2858</v>
      </c>
      <c r="C435" s="500" t="s">
        <v>27831</v>
      </c>
      <c r="D435" s="500" t="s">
        <v>27832</v>
      </c>
      <c r="E435" s="500" t="s">
        <v>11099</v>
      </c>
      <c r="F435" s="500" t="s">
        <v>28081</v>
      </c>
      <c r="G435" s="500" t="s">
        <v>7391</v>
      </c>
      <c r="H435" s="500" t="s">
        <v>11055</v>
      </c>
      <c r="I435" s="500" t="s">
        <v>688</v>
      </c>
      <c r="J435" s="500" t="s">
        <v>689</v>
      </c>
      <c r="K435" s="500" t="s">
        <v>223</v>
      </c>
      <c r="L435" s="500" t="s">
        <v>28083</v>
      </c>
      <c r="M435" s="500" t="s">
        <v>2307</v>
      </c>
      <c r="N435" s="500" t="s">
        <v>7392</v>
      </c>
    </row>
    <row r="436" spans="1:14">
      <c r="A436" s="500" t="s">
        <v>686</v>
      </c>
      <c r="B436" s="500" t="s">
        <v>2858</v>
      </c>
      <c r="C436" s="500" t="s">
        <v>27831</v>
      </c>
      <c r="D436" s="500" t="s">
        <v>27832</v>
      </c>
      <c r="E436" s="500" t="s">
        <v>11099</v>
      </c>
      <c r="F436" s="500" t="s">
        <v>28081</v>
      </c>
      <c r="G436" s="500" t="s">
        <v>1032</v>
      </c>
      <c r="H436" s="500" t="s">
        <v>13236</v>
      </c>
      <c r="I436" s="500" t="s">
        <v>688</v>
      </c>
      <c r="J436" s="500" t="s">
        <v>689</v>
      </c>
      <c r="K436" s="500" t="s">
        <v>223</v>
      </c>
      <c r="L436" s="500" t="s">
        <v>28083</v>
      </c>
      <c r="M436" s="500" t="s">
        <v>2307</v>
      </c>
      <c r="N436" s="500" t="s">
        <v>4590</v>
      </c>
    </row>
    <row r="437" spans="1:14">
      <c r="A437" s="500" t="s">
        <v>686</v>
      </c>
      <c r="B437" s="500" t="s">
        <v>2858</v>
      </c>
      <c r="C437" s="500" t="s">
        <v>27831</v>
      </c>
      <c r="D437" s="500" t="s">
        <v>27832</v>
      </c>
      <c r="E437" s="500" t="s">
        <v>11099</v>
      </c>
      <c r="F437" s="500" t="s">
        <v>28081</v>
      </c>
      <c r="G437" s="500" t="s">
        <v>1033</v>
      </c>
      <c r="H437" s="500" t="s">
        <v>11181</v>
      </c>
      <c r="I437" s="500" t="s">
        <v>688</v>
      </c>
      <c r="J437" s="500" t="s">
        <v>689</v>
      </c>
      <c r="K437" s="500" t="s">
        <v>223</v>
      </c>
      <c r="L437" s="500" t="s">
        <v>28083</v>
      </c>
      <c r="M437" s="500" t="s">
        <v>2307</v>
      </c>
      <c r="N437" s="500" t="s">
        <v>4591</v>
      </c>
    </row>
    <row r="438" spans="1:14">
      <c r="A438" s="500" t="s">
        <v>686</v>
      </c>
      <c r="B438" s="500" t="s">
        <v>2858</v>
      </c>
      <c r="C438" s="500" t="s">
        <v>27831</v>
      </c>
      <c r="D438" s="500" t="s">
        <v>27832</v>
      </c>
      <c r="E438" s="500" t="s">
        <v>11099</v>
      </c>
      <c r="F438" s="500" t="s">
        <v>28081</v>
      </c>
      <c r="G438" s="500" t="s">
        <v>1034</v>
      </c>
      <c r="H438" s="500" t="s">
        <v>2881</v>
      </c>
      <c r="I438" s="500" t="s">
        <v>688</v>
      </c>
      <c r="J438" s="500" t="s">
        <v>689</v>
      </c>
      <c r="K438" s="500" t="s">
        <v>223</v>
      </c>
      <c r="L438" s="500" t="s">
        <v>28083</v>
      </c>
      <c r="M438" s="500" t="s">
        <v>2307</v>
      </c>
      <c r="N438" s="500" t="s">
        <v>4592</v>
      </c>
    </row>
    <row r="439" spans="1:14">
      <c r="A439" s="500" t="s">
        <v>686</v>
      </c>
      <c r="B439" s="500" t="s">
        <v>2858</v>
      </c>
      <c r="C439" s="500" t="s">
        <v>27831</v>
      </c>
      <c r="D439" s="500" t="s">
        <v>27832</v>
      </c>
      <c r="E439" s="500" t="s">
        <v>11099</v>
      </c>
      <c r="F439" s="500" t="s">
        <v>28081</v>
      </c>
      <c r="G439" s="500" t="s">
        <v>1035</v>
      </c>
      <c r="H439" s="500" t="s">
        <v>27841</v>
      </c>
      <c r="I439" s="500" t="s">
        <v>688</v>
      </c>
      <c r="J439" s="500" t="s">
        <v>689</v>
      </c>
      <c r="K439" s="500" t="s">
        <v>223</v>
      </c>
      <c r="L439" s="500" t="s">
        <v>28083</v>
      </c>
      <c r="M439" s="500" t="s">
        <v>2307</v>
      </c>
      <c r="N439" s="500" t="s">
        <v>4593</v>
      </c>
    </row>
    <row r="440" spans="1:14">
      <c r="A440" s="500" t="s">
        <v>686</v>
      </c>
      <c r="B440" s="500" t="s">
        <v>2858</v>
      </c>
      <c r="C440" s="500" t="s">
        <v>27831</v>
      </c>
      <c r="D440" s="500" t="s">
        <v>27832</v>
      </c>
      <c r="E440" s="500" t="s">
        <v>11099</v>
      </c>
      <c r="F440" s="500" t="s">
        <v>28081</v>
      </c>
      <c r="G440" s="500" t="s">
        <v>4015</v>
      </c>
      <c r="H440" s="500" t="s">
        <v>11789</v>
      </c>
      <c r="I440" s="500" t="s">
        <v>688</v>
      </c>
      <c r="J440" s="500" t="s">
        <v>689</v>
      </c>
      <c r="K440" s="500" t="s">
        <v>223</v>
      </c>
      <c r="L440" s="500" t="s">
        <v>28083</v>
      </c>
      <c r="M440" s="500" t="s">
        <v>2307</v>
      </c>
      <c r="N440" s="500" t="s">
        <v>4594</v>
      </c>
    </row>
    <row r="441" spans="1:14">
      <c r="A441" s="500" t="s">
        <v>686</v>
      </c>
      <c r="B441" s="500" t="s">
        <v>2858</v>
      </c>
      <c r="C441" s="500" t="s">
        <v>27831</v>
      </c>
      <c r="D441" s="500" t="s">
        <v>27832</v>
      </c>
      <c r="E441" s="500" t="s">
        <v>11099</v>
      </c>
      <c r="F441" s="500" t="s">
        <v>28081</v>
      </c>
      <c r="G441" s="500" t="s">
        <v>1036</v>
      </c>
      <c r="H441" s="500" t="s">
        <v>11201</v>
      </c>
      <c r="I441" s="500" t="s">
        <v>688</v>
      </c>
      <c r="J441" s="500" t="s">
        <v>689</v>
      </c>
      <c r="K441" s="500" t="s">
        <v>223</v>
      </c>
      <c r="L441" s="500" t="s">
        <v>28083</v>
      </c>
      <c r="M441" s="500" t="s">
        <v>2307</v>
      </c>
      <c r="N441" s="500" t="s">
        <v>4595</v>
      </c>
    </row>
    <row r="442" spans="1:14">
      <c r="A442" s="500" t="s">
        <v>686</v>
      </c>
      <c r="B442" s="500" t="s">
        <v>2858</v>
      </c>
      <c r="C442" s="500" t="s">
        <v>27831</v>
      </c>
      <c r="D442" s="500" t="s">
        <v>27832</v>
      </c>
      <c r="E442" s="500" t="s">
        <v>11099</v>
      </c>
      <c r="F442" s="500" t="s">
        <v>28081</v>
      </c>
      <c r="G442" s="500" t="s">
        <v>1037</v>
      </c>
      <c r="H442" s="500" t="s">
        <v>11417</v>
      </c>
      <c r="I442" s="500" t="s">
        <v>688</v>
      </c>
      <c r="J442" s="500" t="s">
        <v>689</v>
      </c>
      <c r="K442" s="500" t="s">
        <v>223</v>
      </c>
      <c r="L442" s="500" t="s">
        <v>28083</v>
      </c>
      <c r="M442" s="500" t="s">
        <v>2307</v>
      </c>
      <c r="N442" s="500" t="s">
        <v>4596</v>
      </c>
    </row>
    <row r="443" spans="1:14">
      <c r="A443" s="500" t="s">
        <v>686</v>
      </c>
      <c r="B443" s="500" t="s">
        <v>2858</v>
      </c>
      <c r="C443" s="500" t="s">
        <v>27831</v>
      </c>
      <c r="D443" s="500" t="s">
        <v>27832</v>
      </c>
      <c r="E443" s="500" t="s">
        <v>11099</v>
      </c>
      <c r="F443" s="500" t="s">
        <v>28081</v>
      </c>
      <c r="G443" s="500" t="s">
        <v>1038</v>
      </c>
      <c r="H443" s="500" t="s">
        <v>11178</v>
      </c>
      <c r="I443" s="500" t="s">
        <v>688</v>
      </c>
      <c r="J443" s="500" t="s">
        <v>689</v>
      </c>
      <c r="K443" s="500" t="s">
        <v>223</v>
      </c>
      <c r="L443" s="500" t="s">
        <v>28083</v>
      </c>
      <c r="M443" s="500" t="s">
        <v>2307</v>
      </c>
      <c r="N443" s="500" t="s">
        <v>4597</v>
      </c>
    </row>
    <row r="444" spans="1:14">
      <c r="A444" s="500" t="s">
        <v>686</v>
      </c>
      <c r="B444" s="500" t="s">
        <v>2858</v>
      </c>
      <c r="C444" s="500" t="s">
        <v>27831</v>
      </c>
      <c r="D444" s="500" t="s">
        <v>27832</v>
      </c>
      <c r="E444" s="500" t="s">
        <v>11099</v>
      </c>
      <c r="F444" s="500" t="s">
        <v>28081</v>
      </c>
      <c r="G444" s="500" t="s">
        <v>2471</v>
      </c>
      <c r="H444" s="500" t="s">
        <v>3876</v>
      </c>
      <c r="I444" s="500" t="s">
        <v>688</v>
      </c>
      <c r="J444" s="500" t="s">
        <v>689</v>
      </c>
      <c r="K444" s="500" t="s">
        <v>223</v>
      </c>
      <c r="L444" s="500" t="s">
        <v>28083</v>
      </c>
      <c r="M444" s="500" t="s">
        <v>2307</v>
      </c>
      <c r="N444" s="500" t="s">
        <v>4598</v>
      </c>
    </row>
    <row r="445" spans="1:14">
      <c r="A445" s="500" t="s">
        <v>686</v>
      </c>
      <c r="B445" s="500" t="s">
        <v>2858</v>
      </c>
      <c r="C445" s="500" t="s">
        <v>27831</v>
      </c>
      <c r="D445" s="500" t="s">
        <v>27832</v>
      </c>
      <c r="E445" s="500" t="s">
        <v>11099</v>
      </c>
      <c r="F445" s="500" t="s">
        <v>28081</v>
      </c>
      <c r="G445" s="500" t="s">
        <v>7393</v>
      </c>
      <c r="H445" s="500" t="s">
        <v>11181</v>
      </c>
      <c r="I445" s="500" t="s">
        <v>688</v>
      </c>
      <c r="J445" s="500" t="s">
        <v>689</v>
      </c>
      <c r="K445" s="500" t="s">
        <v>223</v>
      </c>
      <c r="L445" s="500" t="s">
        <v>28083</v>
      </c>
      <c r="M445" s="500" t="s">
        <v>2307</v>
      </c>
      <c r="N445" s="500" t="s">
        <v>7394</v>
      </c>
    </row>
    <row r="446" spans="1:14">
      <c r="A446" s="500" t="s">
        <v>686</v>
      </c>
      <c r="B446" s="500" t="s">
        <v>2858</v>
      </c>
      <c r="C446" s="500" t="s">
        <v>27831</v>
      </c>
      <c r="D446" s="500" t="s">
        <v>27832</v>
      </c>
      <c r="E446" s="500" t="s">
        <v>11099</v>
      </c>
      <c r="F446" s="500" t="s">
        <v>28081</v>
      </c>
      <c r="G446" s="500" t="s">
        <v>1039</v>
      </c>
      <c r="H446" s="500" t="s">
        <v>27969</v>
      </c>
      <c r="I446" s="500" t="s">
        <v>688</v>
      </c>
      <c r="J446" s="500" t="s">
        <v>689</v>
      </c>
      <c r="K446" s="500" t="s">
        <v>223</v>
      </c>
      <c r="L446" s="500" t="s">
        <v>28083</v>
      </c>
      <c r="M446" s="500" t="s">
        <v>2307</v>
      </c>
      <c r="N446" s="500" t="s">
        <v>4599</v>
      </c>
    </row>
    <row r="447" spans="1:14">
      <c r="A447" s="500" t="s">
        <v>686</v>
      </c>
      <c r="B447" s="500" t="s">
        <v>2858</v>
      </c>
      <c r="C447" s="500" t="s">
        <v>27831</v>
      </c>
      <c r="D447" s="500" t="s">
        <v>27832</v>
      </c>
      <c r="E447" s="500" t="s">
        <v>11099</v>
      </c>
      <c r="F447" s="500" t="s">
        <v>28081</v>
      </c>
      <c r="G447" s="500" t="s">
        <v>1040</v>
      </c>
      <c r="H447" s="500" t="s">
        <v>11236</v>
      </c>
      <c r="I447" s="500" t="s">
        <v>688</v>
      </c>
      <c r="J447" s="500" t="s">
        <v>689</v>
      </c>
      <c r="K447" s="500" t="s">
        <v>223</v>
      </c>
      <c r="L447" s="500" t="s">
        <v>28083</v>
      </c>
      <c r="M447" s="500" t="s">
        <v>2307</v>
      </c>
      <c r="N447" s="500" t="s">
        <v>4600</v>
      </c>
    </row>
    <row r="448" spans="1:14">
      <c r="A448" s="500" t="s">
        <v>686</v>
      </c>
      <c r="B448" s="500" t="s">
        <v>2858</v>
      </c>
      <c r="C448" s="500" t="s">
        <v>27831</v>
      </c>
      <c r="D448" s="500" t="s">
        <v>27832</v>
      </c>
      <c r="E448" s="500" t="s">
        <v>11099</v>
      </c>
      <c r="F448" s="500" t="s">
        <v>28081</v>
      </c>
      <c r="G448" s="500" t="s">
        <v>1041</v>
      </c>
      <c r="H448" s="500" t="s">
        <v>2955</v>
      </c>
      <c r="I448" s="500" t="s">
        <v>688</v>
      </c>
      <c r="J448" s="500" t="s">
        <v>689</v>
      </c>
      <c r="K448" s="500" t="s">
        <v>223</v>
      </c>
      <c r="L448" s="500" t="s">
        <v>28083</v>
      </c>
      <c r="M448" s="500" t="s">
        <v>2307</v>
      </c>
      <c r="N448" s="500" t="s">
        <v>4601</v>
      </c>
    </row>
    <row r="449" spans="1:14">
      <c r="A449" s="500" t="s">
        <v>686</v>
      </c>
      <c r="B449" s="500" t="s">
        <v>2858</v>
      </c>
      <c r="C449" s="500" t="s">
        <v>27831</v>
      </c>
      <c r="D449" s="500" t="s">
        <v>27832</v>
      </c>
      <c r="E449" s="500" t="s">
        <v>11099</v>
      </c>
      <c r="F449" s="500" t="s">
        <v>28081</v>
      </c>
      <c r="G449" s="500" t="s">
        <v>1042</v>
      </c>
      <c r="H449" s="500" t="s">
        <v>6921</v>
      </c>
      <c r="I449" s="500" t="s">
        <v>688</v>
      </c>
      <c r="J449" s="500" t="s">
        <v>689</v>
      </c>
      <c r="K449" s="500" t="s">
        <v>223</v>
      </c>
      <c r="L449" s="500" t="s">
        <v>28083</v>
      </c>
      <c r="M449" s="500" t="s">
        <v>2307</v>
      </c>
      <c r="N449" s="500" t="s">
        <v>4602</v>
      </c>
    </row>
    <row r="450" spans="1:14">
      <c r="A450" s="500" t="s">
        <v>686</v>
      </c>
      <c r="B450" s="500" t="s">
        <v>2858</v>
      </c>
      <c r="C450" s="500" t="s">
        <v>27831</v>
      </c>
      <c r="D450" s="500" t="s">
        <v>27832</v>
      </c>
      <c r="E450" s="500" t="s">
        <v>11099</v>
      </c>
      <c r="F450" s="500" t="s">
        <v>28081</v>
      </c>
      <c r="G450" s="500" t="s">
        <v>1043</v>
      </c>
      <c r="H450" s="500" t="s">
        <v>13227</v>
      </c>
      <c r="I450" s="500" t="s">
        <v>688</v>
      </c>
      <c r="J450" s="500" t="s">
        <v>689</v>
      </c>
      <c r="K450" s="500" t="s">
        <v>223</v>
      </c>
      <c r="L450" s="500" t="s">
        <v>28083</v>
      </c>
      <c r="M450" s="500" t="s">
        <v>2307</v>
      </c>
      <c r="N450" s="500" t="s">
        <v>4603</v>
      </c>
    </row>
    <row r="451" spans="1:14">
      <c r="A451" s="500" t="s">
        <v>686</v>
      </c>
      <c r="B451" s="500" t="s">
        <v>2858</v>
      </c>
      <c r="C451" s="500" t="s">
        <v>27831</v>
      </c>
      <c r="D451" s="500" t="s">
        <v>27832</v>
      </c>
      <c r="E451" s="500" t="s">
        <v>11099</v>
      </c>
      <c r="F451" s="500" t="s">
        <v>28081</v>
      </c>
      <c r="G451" s="500" t="s">
        <v>4016</v>
      </c>
      <c r="H451" s="500" t="s">
        <v>3858</v>
      </c>
      <c r="I451" s="500" t="s">
        <v>688</v>
      </c>
      <c r="J451" s="500" t="s">
        <v>689</v>
      </c>
      <c r="K451" s="500" t="s">
        <v>223</v>
      </c>
      <c r="L451" s="500" t="s">
        <v>28083</v>
      </c>
      <c r="M451" s="500" t="s">
        <v>2307</v>
      </c>
      <c r="N451" s="500" t="s">
        <v>4604</v>
      </c>
    </row>
    <row r="452" spans="1:14">
      <c r="A452" s="500" t="s">
        <v>686</v>
      </c>
      <c r="B452" s="500" t="s">
        <v>2858</v>
      </c>
      <c r="C452" s="500" t="s">
        <v>27831</v>
      </c>
      <c r="D452" s="500" t="s">
        <v>27832</v>
      </c>
      <c r="E452" s="500" t="s">
        <v>11099</v>
      </c>
      <c r="F452" s="500" t="s">
        <v>28081</v>
      </c>
      <c r="G452" s="500" t="s">
        <v>2472</v>
      </c>
      <c r="H452" s="500" t="s">
        <v>27980</v>
      </c>
      <c r="I452" s="500" t="s">
        <v>688</v>
      </c>
      <c r="J452" s="500" t="s">
        <v>689</v>
      </c>
      <c r="K452" s="500" t="s">
        <v>223</v>
      </c>
      <c r="L452" s="500" t="s">
        <v>28083</v>
      </c>
      <c r="M452" s="500" t="s">
        <v>2307</v>
      </c>
      <c r="N452" s="500" t="s">
        <v>4605</v>
      </c>
    </row>
    <row r="453" spans="1:14">
      <c r="A453" s="500" t="s">
        <v>686</v>
      </c>
      <c r="B453" s="500" t="s">
        <v>2858</v>
      </c>
      <c r="C453" s="500" t="s">
        <v>27831</v>
      </c>
      <c r="D453" s="500" t="s">
        <v>27832</v>
      </c>
      <c r="E453" s="500" t="s">
        <v>11099</v>
      </c>
      <c r="F453" s="500" t="s">
        <v>28081</v>
      </c>
      <c r="G453" s="500" t="s">
        <v>3035</v>
      </c>
      <c r="H453" s="500" t="s">
        <v>3855</v>
      </c>
      <c r="I453" s="500" t="s">
        <v>688</v>
      </c>
      <c r="J453" s="500" t="s">
        <v>689</v>
      </c>
      <c r="K453" s="500" t="s">
        <v>223</v>
      </c>
      <c r="L453" s="500" t="s">
        <v>28083</v>
      </c>
      <c r="M453" s="500" t="s">
        <v>2307</v>
      </c>
      <c r="N453" s="500" t="s">
        <v>4606</v>
      </c>
    </row>
    <row r="454" spans="1:14">
      <c r="A454" s="500" t="s">
        <v>686</v>
      </c>
      <c r="B454" s="500" t="s">
        <v>2858</v>
      </c>
      <c r="C454" s="500" t="s">
        <v>27831</v>
      </c>
      <c r="D454" s="500" t="s">
        <v>27832</v>
      </c>
      <c r="E454" s="500" t="s">
        <v>11099</v>
      </c>
      <c r="F454" s="500" t="s">
        <v>28081</v>
      </c>
      <c r="G454" s="500" t="s">
        <v>1044</v>
      </c>
      <c r="H454" s="500" t="s">
        <v>6929</v>
      </c>
      <c r="I454" s="500" t="s">
        <v>688</v>
      </c>
      <c r="J454" s="500" t="s">
        <v>689</v>
      </c>
      <c r="K454" s="500" t="s">
        <v>223</v>
      </c>
      <c r="L454" s="500" t="s">
        <v>28083</v>
      </c>
      <c r="M454" s="500" t="s">
        <v>2307</v>
      </c>
      <c r="N454" s="500" t="s">
        <v>4607</v>
      </c>
    </row>
    <row r="455" spans="1:14">
      <c r="A455" s="500" t="s">
        <v>686</v>
      </c>
      <c r="B455" s="500" t="s">
        <v>2858</v>
      </c>
      <c r="C455" s="500" t="s">
        <v>27831</v>
      </c>
      <c r="D455" s="500" t="s">
        <v>27832</v>
      </c>
      <c r="E455" s="500" t="s">
        <v>11099</v>
      </c>
      <c r="F455" s="500" t="s">
        <v>28081</v>
      </c>
      <c r="G455" s="500" t="s">
        <v>1045</v>
      </c>
      <c r="H455" s="500" t="s">
        <v>7074</v>
      </c>
      <c r="I455" s="500" t="s">
        <v>688</v>
      </c>
      <c r="J455" s="500" t="s">
        <v>689</v>
      </c>
      <c r="K455" s="500" t="s">
        <v>223</v>
      </c>
      <c r="L455" s="500" t="s">
        <v>28083</v>
      </c>
      <c r="M455" s="500" t="s">
        <v>2307</v>
      </c>
      <c r="N455" s="500" t="s">
        <v>4608</v>
      </c>
    </row>
    <row r="456" spans="1:14">
      <c r="A456" s="500" t="s">
        <v>686</v>
      </c>
      <c r="B456" s="500" t="s">
        <v>2858</v>
      </c>
      <c r="C456" s="500" t="s">
        <v>27831</v>
      </c>
      <c r="D456" s="500" t="s">
        <v>27832</v>
      </c>
      <c r="E456" s="500" t="s">
        <v>11099</v>
      </c>
      <c r="F456" s="500" t="s">
        <v>28081</v>
      </c>
      <c r="G456" s="500" t="s">
        <v>1046</v>
      </c>
      <c r="H456" s="500" t="s">
        <v>7654</v>
      </c>
      <c r="I456" s="500" t="s">
        <v>688</v>
      </c>
      <c r="J456" s="500" t="s">
        <v>689</v>
      </c>
      <c r="K456" s="500" t="s">
        <v>223</v>
      </c>
      <c r="L456" s="500" t="s">
        <v>28083</v>
      </c>
      <c r="M456" s="500" t="s">
        <v>2307</v>
      </c>
      <c r="N456" s="500" t="s">
        <v>4609</v>
      </c>
    </row>
    <row r="457" spans="1:14">
      <c r="A457" s="500" t="s">
        <v>686</v>
      </c>
      <c r="B457" s="500" t="s">
        <v>2858</v>
      </c>
      <c r="C457" s="500" t="s">
        <v>27831</v>
      </c>
      <c r="D457" s="500" t="s">
        <v>27832</v>
      </c>
      <c r="E457" s="500" t="s">
        <v>11099</v>
      </c>
      <c r="F457" s="500" t="s">
        <v>28081</v>
      </c>
      <c r="G457" s="500" t="s">
        <v>2473</v>
      </c>
      <c r="H457" s="500" t="s">
        <v>27969</v>
      </c>
      <c r="I457" s="500" t="s">
        <v>688</v>
      </c>
      <c r="J457" s="500" t="s">
        <v>689</v>
      </c>
      <c r="K457" s="500" t="s">
        <v>223</v>
      </c>
      <c r="L457" s="500" t="s">
        <v>28083</v>
      </c>
      <c r="M457" s="500" t="s">
        <v>2307</v>
      </c>
      <c r="N457" s="500" t="s">
        <v>4610</v>
      </c>
    </row>
    <row r="458" spans="1:14">
      <c r="A458" s="500" t="s">
        <v>686</v>
      </c>
      <c r="B458" s="500" t="s">
        <v>2858</v>
      </c>
      <c r="C458" s="500" t="s">
        <v>27831</v>
      </c>
      <c r="D458" s="500" t="s">
        <v>27832</v>
      </c>
      <c r="E458" s="500" t="s">
        <v>11099</v>
      </c>
      <c r="F458" s="500" t="s">
        <v>28081</v>
      </c>
      <c r="G458" s="500" t="s">
        <v>7395</v>
      </c>
      <c r="H458" s="500" t="s">
        <v>11236</v>
      </c>
      <c r="I458" s="500" t="s">
        <v>688</v>
      </c>
      <c r="J458" s="500" t="s">
        <v>689</v>
      </c>
      <c r="K458" s="500" t="s">
        <v>223</v>
      </c>
      <c r="L458" s="500" t="s">
        <v>28083</v>
      </c>
      <c r="M458" s="500" t="s">
        <v>2307</v>
      </c>
      <c r="N458" s="500" t="s">
        <v>7396</v>
      </c>
    </row>
    <row r="459" spans="1:14">
      <c r="A459" s="500" t="s">
        <v>686</v>
      </c>
      <c r="B459" s="500" t="s">
        <v>2858</v>
      </c>
      <c r="C459" s="500" t="s">
        <v>27831</v>
      </c>
      <c r="D459" s="500" t="s">
        <v>27832</v>
      </c>
      <c r="E459" s="500" t="s">
        <v>11099</v>
      </c>
      <c r="F459" s="500" t="s">
        <v>28081</v>
      </c>
      <c r="G459" s="500" t="s">
        <v>1047</v>
      </c>
      <c r="H459" s="500" t="s">
        <v>6951</v>
      </c>
      <c r="I459" s="500" t="s">
        <v>688</v>
      </c>
      <c r="J459" s="500" t="s">
        <v>689</v>
      </c>
      <c r="K459" s="500" t="s">
        <v>223</v>
      </c>
      <c r="L459" s="500" t="s">
        <v>28083</v>
      </c>
      <c r="M459" s="500" t="s">
        <v>2307</v>
      </c>
      <c r="N459" s="500" t="s">
        <v>4611</v>
      </c>
    </row>
    <row r="460" spans="1:14">
      <c r="A460" s="500" t="s">
        <v>686</v>
      </c>
      <c r="B460" s="500" t="s">
        <v>2858</v>
      </c>
      <c r="C460" s="500" t="s">
        <v>27831</v>
      </c>
      <c r="D460" s="500" t="s">
        <v>27832</v>
      </c>
      <c r="E460" s="500" t="s">
        <v>11099</v>
      </c>
      <c r="F460" s="500" t="s">
        <v>28081</v>
      </c>
      <c r="G460" s="500" t="s">
        <v>1048</v>
      </c>
      <c r="H460" s="500" t="s">
        <v>27979</v>
      </c>
      <c r="I460" s="500" t="s">
        <v>688</v>
      </c>
      <c r="J460" s="500" t="s">
        <v>689</v>
      </c>
      <c r="K460" s="500" t="s">
        <v>223</v>
      </c>
      <c r="L460" s="500" t="s">
        <v>28083</v>
      </c>
      <c r="M460" s="500" t="s">
        <v>2307</v>
      </c>
      <c r="N460" s="500" t="s">
        <v>4612</v>
      </c>
    </row>
    <row r="461" spans="1:14">
      <c r="A461" s="500" t="s">
        <v>686</v>
      </c>
      <c r="B461" s="500" t="s">
        <v>2858</v>
      </c>
      <c r="C461" s="500" t="s">
        <v>27831</v>
      </c>
      <c r="D461" s="500" t="s">
        <v>27832</v>
      </c>
      <c r="E461" s="500" t="s">
        <v>11099</v>
      </c>
      <c r="F461" s="500" t="s">
        <v>28081</v>
      </c>
      <c r="G461" s="500" t="s">
        <v>1049</v>
      </c>
      <c r="H461" s="500" t="s">
        <v>27971</v>
      </c>
      <c r="I461" s="500" t="s">
        <v>688</v>
      </c>
      <c r="J461" s="500" t="s">
        <v>689</v>
      </c>
      <c r="K461" s="500" t="s">
        <v>223</v>
      </c>
      <c r="L461" s="500" t="s">
        <v>28083</v>
      </c>
      <c r="M461" s="500" t="s">
        <v>2307</v>
      </c>
      <c r="N461" s="500" t="s">
        <v>4613</v>
      </c>
    </row>
    <row r="462" spans="1:14">
      <c r="A462" s="500" t="s">
        <v>686</v>
      </c>
      <c r="B462" s="500" t="s">
        <v>2858</v>
      </c>
      <c r="C462" s="500" t="s">
        <v>27831</v>
      </c>
      <c r="D462" s="500" t="s">
        <v>27832</v>
      </c>
      <c r="E462" s="500" t="s">
        <v>11099</v>
      </c>
      <c r="F462" s="500" t="s">
        <v>28081</v>
      </c>
      <c r="G462" s="500" t="s">
        <v>1050</v>
      </c>
      <c r="H462" s="500" t="s">
        <v>11056</v>
      </c>
      <c r="I462" s="500" t="s">
        <v>688</v>
      </c>
      <c r="J462" s="500" t="s">
        <v>689</v>
      </c>
      <c r="K462" s="500" t="s">
        <v>223</v>
      </c>
      <c r="L462" s="500" t="s">
        <v>28083</v>
      </c>
      <c r="M462" s="500" t="s">
        <v>2307</v>
      </c>
      <c r="N462" s="500" t="s">
        <v>4614</v>
      </c>
    </row>
    <row r="463" spans="1:14">
      <c r="A463" s="500" t="s">
        <v>686</v>
      </c>
      <c r="B463" s="500" t="s">
        <v>2858</v>
      </c>
      <c r="C463" s="500" t="s">
        <v>27831</v>
      </c>
      <c r="D463" s="500" t="s">
        <v>27832</v>
      </c>
      <c r="E463" s="500" t="s">
        <v>11099</v>
      </c>
      <c r="F463" s="500" t="s">
        <v>28081</v>
      </c>
      <c r="G463" s="500" t="s">
        <v>1051</v>
      </c>
      <c r="H463" s="500" t="s">
        <v>28023</v>
      </c>
      <c r="I463" s="500" t="s">
        <v>688</v>
      </c>
      <c r="J463" s="500" t="s">
        <v>689</v>
      </c>
      <c r="K463" s="500" t="s">
        <v>223</v>
      </c>
      <c r="L463" s="500" t="s">
        <v>28083</v>
      </c>
      <c r="M463" s="500" t="s">
        <v>2307</v>
      </c>
      <c r="N463" s="500" t="s">
        <v>4615</v>
      </c>
    </row>
    <row r="464" spans="1:14">
      <c r="A464" s="500" t="s">
        <v>686</v>
      </c>
      <c r="B464" s="500" t="s">
        <v>2858</v>
      </c>
      <c r="C464" s="500" t="s">
        <v>27831</v>
      </c>
      <c r="D464" s="500" t="s">
        <v>27832</v>
      </c>
      <c r="E464" s="500" t="s">
        <v>11099</v>
      </c>
      <c r="F464" s="500" t="s">
        <v>28081</v>
      </c>
      <c r="G464" s="500" t="s">
        <v>1052</v>
      </c>
      <c r="H464" s="500" t="s">
        <v>27982</v>
      </c>
      <c r="I464" s="500" t="s">
        <v>688</v>
      </c>
      <c r="J464" s="500" t="s">
        <v>689</v>
      </c>
      <c r="K464" s="500" t="s">
        <v>223</v>
      </c>
      <c r="L464" s="500" t="s">
        <v>28083</v>
      </c>
      <c r="M464" s="500" t="s">
        <v>2307</v>
      </c>
      <c r="N464" s="500" t="s">
        <v>4616</v>
      </c>
    </row>
    <row r="465" spans="1:14">
      <c r="A465" s="500" t="s">
        <v>686</v>
      </c>
      <c r="B465" s="500" t="s">
        <v>2858</v>
      </c>
      <c r="C465" s="500" t="s">
        <v>27831</v>
      </c>
      <c r="D465" s="500" t="s">
        <v>27832</v>
      </c>
      <c r="E465" s="500" t="s">
        <v>11099</v>
      </c>
      <c r="F465" s="500" t="s">
        <v>28081</v>
      </c>
      <c r="G465" s="500" t="s">
        <v>1053</v>
      </c>
      <c r="H465" s="500" t="s">
        <v>28082</v>
      </c>
      <c r="I465" s="500" t="s">
        <v>688</v>
      </c>
      <c r="J465" s="500" t="s">
        <v>689</v>
      </c>
      <c r="K465" s="500" t="s">
        <v>223</v>
      </c>
      <c r="L465" s="500" t="s">
        <v>28083</v>
      </c>
      <c r="M465" s="500" t="s">
        <v>2307</v>
      </c>
      <c r="N465" s="500" t="s">
        <v>4617</v>
      </c>
    </row>
    <row r="466" spans="1:14">
      <c r="A466" s="500" t="s">
        <v>686</v>
      </c>
      <c r="B466" s="500" t="s">
        <v>2858</v>
      </c>
      <c r="C466" s="500" t="s">
        <v>27831</v>
      </c>
      <c r="D466" s="500" t="s">
        <v>27832</v>
      </c>
      <c r="E466" s="500" t="s">
        <v>11099</v>
      </c>
      <c r="F466" s="500" t="s">
        <v>28081</v>
      </c>
      <c r="G466" s="500" t="s">
        <v>1054</v>
      </c>
      <c r="H466" s="500" t="s">
        <v>28084</v>
      </c>
      <c r="I466" s="500" t="s">
        <v>688</v>
      </c>
      <c r="J466" s="500" t="s">
        <v>689</v>
      </c>
      <c r="K466" s="500" t="s">
        <v>223</v>
      </c>
      <c r="L466" s="500" t="s">
        <v>28083</v>
      </c>
      <c r="M466" s="500" t="s">
        <v>2307</v>
      </c>
      <c r="N466" s="500" t="s">
        <v>4618</v>
      </c>
    </row>
    <row r="467" spans="1:14">
      <c r="A467" s="500" t="s">
        <v>686</v>
      </c>
      <c r="B467" s="500" t="s">
        <v>2858</v>
      </c>
      <c r="C467" s="500" t="s">
        <v>27831</v>
      </c>
      <c r="D467" s="500" t="s">
        <v>27832</v>
      </c>
      <c r="E467" s="500" t="s">
        <v>11099</v>
      </c>
      <c r="F467" s="500" t="s">
        <v>28081</v>
      </c>
      <c r="G467" s="500" t="s">
        <v>1055</v>
      </c>
      <c r="H467" s="500" t="s">
        <v>27880</v>
      </c>
      <c r="I467" s="500" t="s">
        <v>688</v>
      </c>
      <c r="J467" s="500" t="s">
        <v>689</v>
      </c>
      <c r="K467" s="500" t="s">
        <v>223</v>
      </c>
      <c r="L467" s="500" t="s">
        <v>28083</v>
      </c>
      <c r="M467" s="500" t="s">
        <v>2307</v>
      </c>
      <c r="N467" s="500" t="s">
        <v>4619</v>
      </c>
    </row>
    <row r="468" spans="1:14">
      <c r="A468" s="500" t="s">
        <v>686</v>
      </c>
      <c r="B468" s="500" t="s">
        <v>2858</v>
      </c>
      <c r="C468" s="500" t="s">
        <v>27831</v>
      </c>
      <c r="D468" s="500" t="s">
        <v>27832</v>
      </c>
      <c r="E468" s="500" t="s">
        <v>11099</v>
      </c>
      <c r="F468" s="500" t="s">
        <v>28081</v>
      </c>
      <c r="G468" s="500" t="s">
        <v>1056</v>
      </c>
      <c r="H468" s="500" t="s">
        <v>28085</v>
      </c>
      <c r="I468" s="500" t="s">
        <v>688</v>
      </c>
      <c r="J468" s="500" t="s">
        <v>689</v>
      </c>
      <c r="K468" s="500" t="s">
        <v>223</v>
      </c>
      <c r="L468" s="500" t="s">
        <v>28083</v>
      </c>
      <c r="M468" s="500" t="s">
        <v>2307</v>
      </c>
      <c r="N468" s="500" t="s">
        <v>4620</v>
      </c>
    </row>
    <row r="469" spans="1:14">
      <c r="A469" s="500" t="s">
        <v>686</v>
      </c>
      <c r="B469" s="500" t="s">
        <v>2858</v>
      </c>
      <c r="C469" s="500" t="s">
        <v>27831</v>
      </c>
      <c r="D469" s="500" t="s">
        <v>27832</v>
      </c>
      <c r="E469" s="500" t="s">
        <v>11099</v>
      </c>
      <c r="F469" s="500" t="s">
        <v>28081</v>
      </c>
      <c r="G469" s="500" t="s">
        <v>1057</v>
      </c>
      <c r="H469" s="500" t="s">
        <v>11895</v>
      </c>
      <c r="I469" s="500" t="s">
        <v>688</v>
      </c>
      <c r="J469" s="500" t="s">
        <v>689</v>
      </c>
      <c r="K469" s="500" t="s">
        <v>223</v>
      </c>
      <c r="L469" s="500" t="s">
        <v>28083</v>
      </c>
      <c r="M469" s="500" t="s">
        <v>2307</v>
      </c>
      <c r="N469" s="500" t="s">
        <v>4621</v>
      </c>
    </row>
    <row r="470" spans="1:14">
      <c r="A470" s="500" t="s">
        <v>686</v>
      </c>
      <c r="B470" s="500" t="s">
        <v>2858</v>
      </c>
      <c r="C470" s="500" t="s">
        <v>27831</v>
      </c>
      <c r="D470" s="500" t="s">
        <v>27832</v>
      </c>
      <c r="E470" s="500" t="s">
        <v>11099</v>
      </c>
      <c r="F470" s="500" t="s">
        <v>28081</v>
      </c>
      <c r="G470" s="500" t="s">
        <v>4017</v>
      </c>
      <c r="H470" s="500" t="s">
        <v>11813</v>
      </c>
      <c r="I470" s="500" t="s">
        <v>688</v>
      </c>
      <c r="J470" s="500" t="s">
        <v>689</v>
      </c>
      <c r="K470" s="500" t="s">
        <v>223</v>
      </c>
      <c r="L470" s="500" t="s">
        <v>28083</v>
      </c>
      <c r="M470" s="500" t="s">
        <v>2307</v>
      </c>
      <c r="N470" s="500" t="s">
        <v>4622</v>
      </c>
    </row>
    <row r="471" spans="1:14">
      <c r="A471" s="500" t="s">
        <v>686</v>
      </c>
      <c r="B471" s="500" t="s">
        <v>2858</v>
      </c>
      <c r="C471" s="500" t="s">
        <v>27831</v>
      </c>
      <c r="D471" s="500" t="s">
        <v>27832</v>
      </c>
      <c r="E471" s="500" t="s">
        <v>11099</v>
      </c>
      <c r="F471" s="500" t="s">
        <v>28081</v>
      </c>
      <c r="G471" s="500" t="s">
        <v>2474</v>
      </c>
      <c r="H471" s="500" t="s">
        <v>3927</v>
      </c>
      <c r="I471" s="500" t="s">
        <v>688</v>
      </c>
      <c r="J471" s="500" t="s">
        <v>689</v>
      </c>
      <c r="K471" s="500" t="s">
        <v>223</v>
      </c>
      <c r="L471" s="500" t="s">
        <v>28083</v>
      </c>
      <c r="M471" s="500" t="s">
        <v>2307</v>
      </c>
      <c r="N471" s="500" t="s">
        <v>4623</v>
      </c>
    </row>
    <row r="472" spans="1:14">
      <c r="A472" s="500" t="s">
        <v>686</v>
      </c>
      <c r="B472" s="500" t="s">
        <v>2858</v>
      </c>
      <c r="C472" s="500" t="s">
        <v>27831</v>
      </c>
      <c r="D472" s="500" t="s">
        <v>27832</v>
      </c>
      <c r="E472" s="500" t="s">
        <v>11099</v>
      </c>
      <c r="F472" s="500" t="s">
        <v>28081</v>
      </c>
      <c r="G472" s="500" t="s">
        <v>3036</v>
      </c>
      <c r="H472" s="500" t="s">
        <v>13249</v>
      </c>
      <c r="I472" s="500" t="s">
        <v>688</v>
      </c>
      <c r="J472" s="500" t="s">
        <v>689</v>
      </c>
      <c r="K472" s="500" t="s">
        <v>223</v>
      </c>
      <c r="L472" s="500" t="s">
        <v>28083</v>
      </c>
      <c r="M472" s="500" t="s">
        <v>2307</v>
      </c>
      <c r="N472" s="500" t="s">
        <v>4624</v>
      </c>
    </row>
    <row r="473" spans="1:14">
      <c r="A473" s="500" t="s">
        <v>686</v>
      </c>
      <c r="B473" s="500" t="s">
        <v>2858</v>
      </c>
      <c r="C473" s="500" t="s">
        <v>27831</v>
      </c>
      <c r="D473" s="500" t="s">
        <v>27832</v>
      </c>
      <c r="E473" s="500" t="s">
        <v>11099</v>
      </c>
      <c r="F473" s="500" t="s">
        <v>28081</v>
      </c>
      <c r="G473" s="500" t="s">
        <v>1058</v>
      </c>
      <c r="H473" s="500" t="s">
        <v>13988</v>
      </c>
      <c r="I473" s="500" t="s">
        <v>688</v>
      </c>
      <c r="J473" s="500" t="s">
        <v>689</v>
      </c>
      <c r="K473" s="500" t="s">
        <v>223</v>
      </c>
      <c r="L473" s="500" t="s">
        <v>28083</v>
      </c>
      <c r="M473" s="500" t="s">
        <v>2307</v>
      </c>
      <c r="N473" s="500" t="s">
        <v>4625</v>
      </c>
    </row>
    <row r="474" spans="1:14">
      <c r="A474" s="500" t="s">
        <v>686</v>
      </c>
      <c r="B474" s="500" t="s">
        <v>2858</v>
      </c>
      <c r="C474" s="500" t="s">
        <v>27831</v>
      </c>
      <c r="D474" s="500" t="s">
        <v>27832</v>
      </c>
      <c r="E474" s="500" t="s">
        <v>11099</v>
      </c>
      <c r="F474" s="500" t="s">
        <v>28081</v>
      </c>
      <c r="G474" s="500" t="s">
        <v>1059</v>
      </c>
      <c r="H474" s="500" t="s">
        <v>27977</v>
      </c>
      <c r="I474" s="500" t="s">
        <v>688</v>
      </c>
      <c r="J474" s="500" t="s">
        <v>689</v>
      </c>
      <c r="K474" s="500" t="s">
        <v>223</v>
      </c>
      <c r="L474" s="500" t="s">
        <v>28083</v>
      </c>
      <c r="M474" s="500" t="s">
        <v>2307</v>
      </c>
      <c r="N474" s="500" t="s">
        <v>4626</v>
      </c>
    </row>
    <row r="475" spans="1:14">
      <c r="A475" s="500" t="s">
        <v>686</v>
      </c>
      <c r="B475" s="500" t="s">
        <v>2858</v>
      </c>
      <c r="C475" s="500" t="s">
        <v>27831</v>
      </c>
      <c r="D475" s="500" t="s">
        <v>27832</v>
      </c>
      <c r="E475" s="500" t="s">
        <v>11099</v>
      </c>
      <c r="F475" s="500" t="s">
        <v>28081</v>
      </c>
      <c r="G475" s="500" t="s">
        <v>1060</v>
      </c>
      <c r="H475" s="500" t="s">
        <v>11241</v>
      </c>
      <c r="I475" s="500" t="s">
        <v>688</v>
      </c>
      <c r="J475" s="500" t="s">
        <v>689</v>
      </c>
      <c r="K475" s="500" t="s">
        <v>223</v>
      </c>
      <c r="L475" s="500" t="s">
        <v>28083</v>
      </c>
      <c r="M475" s="500" t="s">
        <v>2307</v>
      </c>
      <c r="N475" s="500" t="s">
        <v>4627</v>
      </c>
    </row>
    <row r="476" spans="1:14">
      <c r="A476" s="500" t="s">
        <v>686</v>
      </c>
      <c r="B476" s="500" t="s">
        <v>2858</v>
      </c>
      <c r="C476" s="500" t="s">
        <v>27831</v>
      </c>
      <c r="D476" s="500" t="s">
        <v>27832</v>
      </c>
      <c r="E476" s="500" t="s">
        <v>11099</v>
      </c>
      <c r="F476" s="500" t="s">
        <v>28081</v>
      </c>
      <c r="G476" s="500" t="s">
        <v>2475</v>
      </c>
      <c r="H476" s="500" t="s">
        <v>10990</v>
      </c>
      <c r="I476" s="500" t="s">
        <v>688</v>
      </c>
      <c r="J476" s="500" t="s">
        <v>689</v>
      </c>
      <c r="K476" s="500" t="s">
        <v>223</v>
      </c>
      <c r="L476" s="500" t="s">
        <v>28083</v>
      </c>
      <c r="M476" s="500" t="s">
        <v>2307</v>
      </c>
      <c r="N476" s="500" t="s">
        <v>4628</v>
      </c>
    </row>
    <row r="477" spans="1:14">
      <c r="A477" s="500" t="s">
        <v>686</v>
      </c>
      <c r="B477" s="500" t="s">
        <v>2858</v>
      </c>
      <c r="C477" s="500" t="s">
        <v>27831</v>
      </c>
      <c r="D477" s="500" t="s">
        <v>27832</v>
      </c>
      <c r="E477" s="500" t="s">
        <v>11099</v>
      </c>
      <c r="F477" s="500" t="s">
        <v>28081</v>
      </c>
      <c r="G477" s="500" t="s">
        <v>7397</v>
      </c>
      <c r="H477" s="500" t="s">
        <v>28084</v>
      </c>
      <c r="I477" s="500" t="s">
        <v>688</v>
      </c>
      <c r="J477" s="500" t="s">
        <v>689</v>
      </c>
      <c r="K477" s="500" t="s">
        <v>223</v>
      </c>
      <c r="L477" s="500" t="s">
        <v>28083</v>
      </c>
      <c r="M477" s="500" t="s">
        <v>2307</v>
      </c>
      <c r="N477" s="500" t="s">
        <v>7398</v>
      </c>
    </row>
    <row r="478" spans="1:14">
      <c r="A478" s="500" t="s">
        <v>686</v>
      </c>
      <c r="B478" s="500" t="s">
        <v>2858</v>
      </c>
      <c r="C478" s="500" t="s">
        <v>27831</v>
      </c>
      <c r="D478" s="500" t="s">
        <v>27832</v>
      </c>
      <c r="E478" s="500" t="s">
        <v>11099</v>
      </c>
      <c r="F478" s="500" t="s">
        <v>28081</v>
      </c>
      <c r="G478" s="500" t="s">
        <v>1061</v>
      </c>
      <c r="H478" s="500" t="s">
        <v>28086</v>
      </c>
      <c r="I478" s="500" t="s">
        <v>688</v>
      </c>
      <c r="J478" s="500" t="s">
        <v>689</v>
      </c>
      <c r="K478" s="500" t="s">
        <v>223</v>
      </c>
      <c r="L478" s="500" t="s">
        <v>28083</v>
      </c>
      <c r="M478" s="500" t="s">
        <v>2307</v>
      </c>
      <c r="N478" s="500" t="s">
        <v>4629</v>
      </c>
    </row>
    <row r="479" spans="1:14">
      <c r="A479" s="500" t="s">
        <v>686</v>
      </c>
      <c r="B479" s="500" t="s">
        <v>2858</v>
      </c>
      <c r="C479" s="500" t="s">
        <v>27831</v>
      </c>
      <c r="D479" s="500" t="s">
        <v>27832</v>
      </c>
      <c r="E479" s="500" t="s">
        <v>11099</v>
      </c>
      <c r="F479" s="500" t="s">
        <v>28081</v>
      </c>
      <c r="G479" s="500" t="s">
        <v>1062</v>
      </c>
      <c r="H479" s="500" t="s">
        <v>3848</v>
      </c>
      <c r="I479" s="500" t="s">
        <v>688</v>
      </c>
      <c r="J479" s="500" t="s">
        <v>689</v>
      </c>
      <c r="K479" s="500" t="s">
        <v>223</v>
      </c>
      <c r="L479" s="500" t="s">
        <v>28083</v>
      </c>
      <c r="M479" s="500" t="s">
        <v>2307</v>
      </c>
      <c r="N479" s="500" t="s">
        <v>4630</v>
      </c>
    </row>
    <row r="480" spans="1:14">
      <c r="A480" s="500" t="s">
        <v>686</v>
      </c>
      <c r="B480" s="500" t="s">
        <v>2858</v>
      </c>
      <c r="C480" s="500" t="s">
        <v>27831</v>
      </c>
      <c r="D480" s="500" t="s">
        <v>27832</v>
      </c>
      <c r="E480" s="500" t="s">
        <v>11099</v>
      </c>
      <c r="F480" s="500" t="s">
        <v>28081</v>
      </c>
      <c r="G480" s="500" t="s">
        <v>1063</v>
      </c>
      <c r="H480" s="500" t="s">
        <v>11229</v>
      </c>
      <c r="I480" s="500" t="s">
        <v>688</v>
      </c>
      <c r="J480" s="500" t="s">
        <v>689</v>
      </c>
      <c r="K480" s="500" t="s">
        <v>223</v>
      </c>
      <c r="L480" s="500" t="s">
        <v>28083</v>
      </c>
      <c r="M480" s="500" t="s">
        <v>2307</v>
      </c>
      <c r="N480" s="500" t="s">
        <v>4631</v>
      </c>
    </row>
    <row r="481" spans="1:14">
      <c r="A481" s="500" t="s">
        <v>686</v>
      </c>
      <c r="B481" s="500" t="s">
        <v>2858</v>
      </c>
      <c r="C481" s="500" t="s">
        <v>27831</v>
      </c>
      <c r="D481" s="500" t="s">
        <v>27832</v>
      </c>
      <c r="E481" s="500" t="s">
        <v>11099</v>
      </c>
      <c r="F481" s="500" t="s">
        <v>28081</v>
      </c>
      <c r="G481" s="500" t="s">
        <v>1064</v>
      </c>
      <c r="H481" s="500" t="s">
        <v>11224</v>
      </c>
      <c r="I481" s="500" t="s">
        <v>688</v>
      </c>
      <c r="J481" s="500" t="s">
        <v>689</v>
      </c>
      <c r="K481" s="500" t="s">
        <v>223</v>
      </c>
      <c r="L481" s="500" t="s">
        <v>28083</v>
      </c>
      <c r="M481" s="500" t="s">
        <v>2307</v>
      </c>
      <c r="N481" s="500" t="s">
        <v>4632</v>
      </c>
    </row>
    <row r="482" spans="1:14">
      <c r="A482" s="500" t="s">
        <v>686</v>
      </c>
      <c r="B482" s="500" t="s">
        <v>2858</v>
      </c>
      <c r="C482" s="500" t="s">
        <v>27831</v>
      </c>
      <c r="D482" s="500" t="s">
        <v>27832</v>
      </c>
      <c r="E482" s="500" t="s">
        <v>11099</v>
      </c>
      <c r="F482" s="500" t="s">
        <v>28081</v>
      </c>
      <c r="G482" s="500" t="s">
        <v>1065</v>
      </c>
      <c r="H482" s="500" t="s">
        <v>20096</v>
      </c>
      <c r="I482" s="500" t="s">
        <v>688</v>
      </c>
      <c r="J482" s="500" t="s">
        <v>689</v>
      </c>
      <c r="K482" s="500" t="s">
        <v>223</v>
      </c>
      <c r="L482" s="500" t="s">
        <v>28083</v>
      </c>
      <c r="M482" s="500" t="s">
        <v>2307</v>
      </c>
      <c r="N482" s="500" t="s">
        <v>4633</v>
      </c>
    </row>
    <row r="483" spans="1:14">
      <c r="A483" s="500" t="s">
        <v>686</v>
      </c>
      <c r="B483" s="500" t="s">
        <v>2858</v>
      </c>
      <c r="C483" s="500" t="s">
        <v>27831</v>
      </c>
      <c r="D483" s="500" t="s">
        <v>27832</v>
      </c>
      <c r="E483" s="500" t="s">
        <v>11099</v>
      </c>
      <c r="F483" s="500" t="s">
        <v>28081</v>
      </c>
      <c r="G483" s="500" t="s">
        <v>1066</v>
      </c>
      <c r="H483" s="500" t="s">
        <v>11144</v>
      </c>
      <c r="I483" s="500" t="s">
        <v>688</v>
      </c>
      <c r="J483" s="500" t="s">
        <v>689</v>
      </c>
      <c r="K483" s="500" t="s">
        <v>223</v>
      </c>
      <c r="L483" s="500" t="s">
        <v>28083</v>
      </c>
      <c r="M483" s="500" t="s">
        <v>2307</v>
      </c>
      <c r="N483" s="500" t="s">
        <v>4634</v>
      </c>
    </row>
    <row r="484" spans="1:14">
      <c r="A484" s="500" t="s">
        <v>686</v>
      </c>
      <c r="B484" s="500" t="s">
        <v>2858</v>
      </c>
      <c r="C484" s="500" t="s">
        <v>27831</v>
      </c>
      <c r="D484" s="500" t="s">
        <v>27832</v>
      </c>
      <c r="E484" s="500" t="s">
        <v>11099</v>
      </c>
      <c r="F484" s="500" t="s">
        <v>28081</v>
      </c>
      <c r="G484" s="500" t="s">
        <v>1067</v>
      </c>
      <c r="H484" s="500" t="s">
        <v>28087</v>
      </c>
      <c r="I484" s="500" t="s">
        <v>688</v>
      </c>
      <c r="J484" s="500" t="s">
        <v>689</v>
      </c>
      <c r="K484" s="500" t="s">
        <v>223</v>
      </c>
      <c r="L484" s="500" t="s">
        <v>28083</v>
      </c>
      <c r="M484" s="500" t="s">
        <v>2307</v>
      </c>
      <c r="N484" s="500" t="s">
        <v>4635</v>
      </c>
    </row>
    <row r="485" spans="1:14">
      <c r="A485" s="500" t="s">
        <v>686</v>
      </c>
      <c r="B485" s="500" t="s">
        <v>2858</v>
      </c>
      <c r="C485" s="500" t="s">
        <v>27831</v>
      </c>
      <c r="D485" s="500" t="s">
        <v>27832</v>
      </c>
      <c r="E485" s="500" t="s">
        <v>11099</v>
      </c>
      <c r="F485" s="500" t="s">
        <v>28081</v>
      </c>
      <c r="G485" s="500" t="s">
        <v>1068</v>
      </c>
      <c r="H485" s="500" t="s">
        <v>11067</v>
      </c>
      <c r="I485" s="500" t="s">
        <v>688</v>
      </c>
      <c r="J485" s="500" t="s">
        <v>689</v>
      </c>
      <c r="K485" s="500" t="s">
        <v>223</v>
      </c>
      <c r="L485" s="500" t="s">
        <v>28083</v>
      </c>
      <c r="M485" s="500" t="s">
        <v>2307</v>
      </c>
      <c r="N485" s="500" t="s">
        <v>4636</v>
      </c>
    </row>
    <row r="486" spans="1:14">
      <c r="A486" s="500" t="s">
        <v>686</v>
      </c>
      <c r="B486" s="500" t="s">
        <v>2858</v>
      </c>
      <c r="C486" s="500" t="s">
        <v>27831</v>
      </c>
      <c r="D486" s="500" t="s">
        <v>27832</v>
      </c>
      <c r="E486" s="500" t="s">
        <v>11099</v>
      </c>
      <c r="F486" s="500" t="s">
        <v>28081</v>
      </c>
      <c r="G486" s="500" t="s">
        <v>1069</v>
      </c>
      <c r="H486" s="500" t="s">
        <v>28088</v>
      </c>
      <c r="I486" s="500" t="s">
        <v>688</v>
      </c>
      <c r="J486" s="500" t="s">
        <v>689</v>
      </c>
      <c r="K486" s="500" t="s">
        <v>223</v>
      </c>
      <c r="L486" s="500" t="s">
        <v>28083</v>
      </c>
      <c r="M486" s="500" t="s">
        <v>2307</v>
      </c>
      <c r="N486" s="500" t="s">
        <v>4637</v>
      </c>
    </row>
    <row r="487" spans="1:14">
      <c r="A487" s="500" t="s">
        <v>686</v>
      </c>
      <c r="B487" s="500" t="s">
        <v>2858</v>
      </c>
      <c r="C487" s="500" t="s">
        <v>27831</v>
      </c>
      <c r="D487" s="500" t="s">
        <v>27832</v>
      </c>
      <c r="E487" s="500" t="s">
        <v>11099</v>
      </c>
      <c r="F487" s="500" t="s">
        <v>28081</v>
      </c>
      <c r="G487" s="500" t="s">
        <v>1070</v>
      </c>
      <c r="H487" s="500" t="s">
        <v>28089</v>
      </c>
      <c r="I487" s="500" t="s">
        <v>688</v>
      </c>
      <c r="J487" s="500" t="s">
        <v>689</v>
      </c>
      <c r="K487" s="500" t="s">
        <v>223</v>
      </c>
      <c r="L487" s="500" t="s">
        <v>28083</v>
      </c>
      <c r="M487" s="500" t="s">
        <v>2307</v>
      </c>
      <c r="N487" s="500" t="s">
        <v>4638</v>
      </c>
    </row>
    <row r="488" spans="1:14">
      <c r="A488" s="500" t="s">
        <v>686</v>
      </c>
      <c r="B488" s="500" t="s">
        <v>2858</v>
      </c>
      <c r="C488" s="500" t="s">
        <v>27831</v>
      </c>
      <c r="D488" s="500" t="s">
        <v>27832</v>
      </c>
      <c r="E488" s="500" t="s">
        <v>11099</v>
      </c>
      <c r="F488" s="500" t="s">
        <v>28081</v>
      </c>
      <c r="G488" s="500" t="s">
        <v>4018</v>
      </c>
      <c r="H488" s="500" t="s">
        <v>27882</v>
      </c>
      <c r="I488" s="500" t="s">
        <v>688</v>
      </c>
      <c r="J488" s="500" t="s">
        <v>689</v>
      </c>
      <c r="K488" s="500" t="s">
        <v>223</v>
      </c>
      <c r="L488" s="500" t="s">
        <v>28083</v>
      </c>
      <c r="M488" s="500" t="s">
        <v>2307</v>
      </c>
      <c r="N488" s="500" t="s">
        <v>4639</v>
      </c>
    </row>
    <row r="489" spans="1:14">
      <c r="A489" s="500" t="s">
        <v>686</v>
      </c>
      <c r="B489" s="500" t="s">
        <v>2858</v>
      </c>
      <c r="C489" s="500" t="s">
        <v>27831</v>
      </c>
      <c r="D489" s="500" t="s">
        <v>27832</v>
      </c>
      <c r="E489" s="500" t="s">
        <v>11099</v>
      </c>
      <c r="F489" s="500" t="s">
        <v>28081</v>
      </c>
      <c r="G489" s="500" t="s">
        <v>1071</v>
      </c>
      <c r="H489" s="500" t="s">
        <v>28090</v>
      </c>
      <c r="I489" s="500" t="s">
        <v>688</v>
      </c>
      <c r="J489" s="500" t="s">
        <v>689</v>
      </c>
      <c r="K489" s="500" t="s">
        <v>223</v>
      </c>
      <c r="L489" s="500" t="s">
        <v>28083</v>
      </c>
      <c r="M489" s="500" t="s">
        <v>2307</v>
      </c>
      <c r="N489" s="500" t="s">
        <v>4640</v>
      </c>
    </row>
    <row r="490" spans="1:14">
      <c r="A490" s="500" t="s">
        <v>686</v>
      </c>
      <c r="B490" s="500" t="s">
        <v>2858</v>
      </c>
      <c r="C490" s="500" t="s">
        <v>27831</v>
      </c>
      <c r="D490" s="500" t="s">
        <v>27832</v>
      </c>
      <c r="E490" s="500" t="s">
        <v>11099</v>
      </c>
      <c r="F490" s="500" t="s">
        <v>28081</v>
      </c>
      <c r="G490" s="500" t="s">
        <v>1072</v>
      </c>
      <c r="H490" s="500" t="s">
        <v>11127</v>
      </c>
      <c r="I490" s="500" t="s">
        <v>688</v>
      </c>
      <c r="J490" s="500" t="s">
        <v>689</v>
      </c>
      <c r="K490" s="500" t="s">
        <v>223</v>
      </c>
      <c r="L490" s="500" t="s">
        <v>28083</v>
      </c>
      <c r="M490" s="500" t="s">
        <v>2307</v>
      </c>
      <c r="N490" s="500" t="s">
        <v>4641</v>
      </c>
    </row>
    <row r="491" spans="1:14">
      <c r="A491" s="500" t="s">
        <v>686</v>
      </c>
      <c r="B491" s="500" t="s">
        <v>2858</v>
      </c>
      <c r="C491" s="500" t="s">
        <v>27831</v>
      </c>
      <c r="D491" s="500" t="s">
        <v>27832</v>
      </c>
      <c r="E491" s="500" t="s">
        <v>11099</v>
      </c>
      <c r="F491" s="500" t="s">
        <v>28081</v>
      </c>
      <c r="G491" s="500" t="s">
        <v>1073</v>
      </c>
      <c r="H491" s="500" t="s">
        <v>12739</v>
      </c>
      <c r="I491" s="500" t="s">
        <v>688</v>
      </c>
      <c r="J491" s="500" t="s">
        <v>689</v>
      </c>
      <c r="K491" s="500" t="s">
        <v>223</v>
      </c>
      <c r="L491" s="500" t="s">
        <v>28083</v>
      </c>
      <c r="M491" s="500" t="s">
        <v>2307</v>
      </c>
      <c r="N491" s="500" t="s">
        <v>4642</v>
      </c>
    </row>
    <row r="492" spans="1:14">
      <c r="A492" s="500" t="s">
        <v>686</v>
      </c>
      <c r="B492" s="500" t="s">
        <v>2858</v>
      </c>
      <c r="C492" s="500" t="s">
        <v>27831</v>
      </c>
      <c r="D492" s="500" t="s">
        <v>27832</v>
      </c>
      <c r="E492" s="500" t="s">
        <v>11099</v>
      </c>
      <c r="F492" s="500" t="s">
        <v>28081</v>
      </c>
      <c r="G492" s="500" t="s">
        <v>2476</v>
      </c>
      <c r="H492" s="500" t="s">
        <v>27963</v>
      </c>
      <c r="I492" s="500" t="s">
        <v>688</v>
      </c>
      <c r="J492" s="500" t="s">
        <v>689</v>
      </c>
      <c r="K492" s="500" t="s">
        <v>223</v>
      </c>
      <c r="L492" s="500" t="s">
        <v>28083</v>
      </c>
      <c r="M492" s="500" t="s">
        <v>2307</v>
      </c>
      <c r="N492" s="500" t="s">
        <v>4643</v>
      </c>
    </row>
    <row r="493" spans="1:14">
      <c r="A493" s="500" t="s">
        <v>686</v>
      </c>
      <c r="B493" s="500" t="s">
        <v>2858</v>
      </c>
      <c r="C493" s="500" t="s">
        <v>27831</v>
      </c>
      <c r="D493" s="500" t="s">
        <v>27832</v>
      </c>
      <c r="E493" s="500" t="s">
        <v>11099</v>
      </c>
      <c r="F493" s="500" t="s">
        <v>28081</v>
      </c>
      <c r="G493" s="500" t="s">
        <v>7399</v>
      </c>
      <c r="H493" s="500" t="s">
        <v>11067</v>
      </c>
      <c r="I493" s="500" t="s">
        <v>688</v>
      </c>
      <c r="J493" s="500" t="s">
        <v>689</v>
      </c>
      <c r="K493" s="500" t="s">
        <v>223</v>
      </c>
      <c r="L493" s="500" t="s">
        <v>28083</v>
      </c>
      <c r="M493" s="500" t="s">
        <v>2307</v>
      </c>
      <c r="N493" s="500" t="s">
        <v>7400</v>
      </c>
    </row>
    <row r="494" spans="1:14">
      <c r="A494" s="500" t="s">
        <v>686</v>
      </c>
      <c r="B494" s="500" t="s">
        <v>2858</v>
      </c>
      <c r="C494" s="500" t="s">
        <v>27831</v>
      </c>
      <c r="D494" s="500" t="s">
        <v>27832</v>
      </c>
      <c r="E494" s="500" t="s">
        <v>11099</v>
      </c>
      <c r="F494" s="500" t="s">
        <v>28081</v>
      </c>
      <c r="G494" s="500" t="s">
        <v>3037</v>
      </c>
      <c r="H494" s="500" t="s">
        <v>28100</v>
      </c>
      <c r="I494" s="500" t="s">
        <v>688</v>
      </c>
      <c r="J494" s="500" t="s">
        <v>689</v>
      </c>
      <c r="K494" s="500" t="s">
        <v>2306</v>
      </c>
      <c r="L494" s="500" t="s">
        <v>28083</v>
      </c>
      <c r="M494" s="500" t="s">
        <v>2307</v>
      </c>
      <c r="N494" s="500" t="s">
        <v>10993</v>
      </c>
    </row>
    <row r="495" spans="1:14">
      <c r="A495" s="500" t="s">
        <v>686</v>
      </c>
      <c r="B495" s="500" t="s">
        <v>2858</v>
      </c>
      <c r="C495" s="500" t="s">
        <v>27831</v>
      </c>
      <c r="D495" s="500" t="s">
        <v>27832</v>
      </c>
      <c r="E495" s="500" t="s">
        <v>11099</v>
      </c>
      <c r="F495" s="500" t="s">
        <v>28081</v>
      </c>
      <c r="G495" s="500" t="s">
        <v>7655</v>
      </c>
      <c r="H495" s="500" t="s">
        <v>28101</v>
      </c>
      <c r="I495" s="500" t="s">
        <v>688</v>
      </c>
      <c r="J495" s="500" t="s">
        <v>689</v>
      </c>
      <c r="K495" s="500" t="s">
        <v>2306</v>
      </c>
      <c r="L495" s="500" t="s">
        <v>28083</v>
      </c>
      <c r="M495" s="500" t="s">
        <v>2307</v>
      </c>
      <c r="N495" s="500" t="s">
        <v>7656</v>
      </c>
    </row>
    <row r="496" spans="1:14">
      <c r="A496" s="500" t="s">
        <v>686</v>
      </c>
      <c r="B496" s="500" t="s">
        <v>2858</v>
      </c>
      <c r="C496" s="500" t="s">
        <v>27831</v>
      </c>
      <c r="D496" s="500" t="s">
        <v>27832</v>
      </c>
      <c r="E496" s="500" t="s">
        <v>11099</v>
      </c>
      <c r="F496" s="500" t="s">
        <v>28081</v>
      </c>
      <c r="G496" s="500" t="s">
        <v>3038</v>
      </c>
      <c r="H496" s="500" t="s">
        <v>28039</v>
      </c>
      <c r="I496" s="500" t="s">
        <v>688</v>
      </c>
      <c r="J496" s="500" t="s">
        <v>689</v>
      </c>
      <c r="K496" s="500" t="s">
        <v>2306</v>
      </c>
      <c r="L496" s="500" t="s">
        <v>28083</v>
      </c>
      <c r="M496" s="500" t="s">
        <v>2307</v>
      </c>
      <c r="N496" s="500" t="s">
        <v>4645</v>
      </c>
    </row>
    <row r="497" spans="1:14">
      <c r="A497" s="500" t="s">
        <v>686</v>
      </c>
      <c r="B497" s="500" t="s">
        <v>2858</v>
      </c>
      <c r="C497" s="500" t="s">
        <v>27831</v>
      </c>
      <c r="D497" s="500" t="s">
        <v>27832</v>
      </c>
      <c r="E497" s="500" t="s">
        <v>11099</v>
      </c>
      <c r="F497" s="500" t="s">
        <v>28081</v>
      </c>
      <c r="G497" s="500" t="s">
        <v>7657</v>
      </c>
      <c r="H497" s="500" t="s">
        <v>11611</v>
      </c>
      <c r="I497" s="500" t="s">
        <v>688</v>
      </c>
      <c r="J497" s="500" t="s">
        <v>689</v>
      </c>
      <c r="K497" s="500" t="s">
        <v>2306</v>
      </c>
      <c r="L497" s="500" t="s">
        <v>28083</v>
      </c>
      <c r="M497" s="500" t="s">
        <v>2307</v>
      </c>
      <c r="N497" s="500" t="s">
        <v>7658</v>
      </c>
    </row>
    <row r="498" spans="1:14">
      <c r="A498" s="500" t="s">
        <v>686</v>
      </c>
      <c r="B498" s="500" t="s">
        <v>2858</v>
      </c>
      <c r="C498" s="500" t="s">
        <v>27831</v>
      </c>
      <c r="D498" s="500" t="s">
        <v>27832</v>
      </c>
      <c r="E498" s="500" t="s">
        <v>11099</v>
      </c>
      <c r="F498" s="500" t="s">
        <v>28081</v>
      </c>
      <c r="G498" s="500" t="s">
        <v>3039</v>
      </c>
      <c r="H498" s="500" t="s">
        <v>11207</v>
      </c>
      <c r="I498" s="500" t="s">
        <v>688</v>
      </c>
      <c r="J498" s="500" t="s">
        <v>689</v>
      </c>
      <c r="K498" s="500" t="s">
        <v>2306</v>
      </c>
      <c r="L498" s="500" t="s">
        <v>28083</v>
      </c>
      <c r="M498" s="500" t="s">
        <v>2307</v>
      </c>
      <c r="N498" s="500" t="s">
        <v>4646</v>
      </c>
    </row>
    <row r="499" spans="1:14">
      <c r="A499" s="500" t="s">
        <v>686</v>
      </c>
      <c r="B499" s="500" t="s">
        <v>2858</v>
      </c>
      <c r="C499" s="500" t="s">
        <v>27831</v>
      </c>
      <c r="D499" s="500" t="s">
        <v>27832</v>
      </c>
      <c r="E499" s="500" t="s">
        <v>11099</v>
      </c>
      <c r="F499" s="500" t="s">
        <v>28081</v>
      </c>
      <c r="G499" s="500" t="s">
        <v>3040</v>
      </c>
      <c r="H499" s="500" t="s">
        <v>11189</v>
      </c>
      <c r="I499" s="500" t="s">
        <v>688</v>
      </c>
      <c r="J499" s="500" t="s">
        <v>689</v>
      </c>
      <c r="K499" s="500" t="s">
        <v>2306</v>
      </c>
      <c r="L499" s="500" t="s">
        <v>28083</v>
      </c>
      <c r="M499" s="500" t="s">
        <v>2307</v>
      </c>
      <c r="N499" s="500" t="s">
        <v>4647</v>
      </c>
    </row>
    <row r="500" spans="1:14">
      <c r="A500" s="500" t="s">
        <v>686</v>
      </c>
      <c r="B500" s="500" t="s">
        <v>2858</v>
      </c>
      <c r="C500" s="500" t="s">
        <v>27831</v>
      </c>
      <c r="D500" s="500" t="s">
        <v>27832</v>
      </c>
      <c r="E500" s="500" t="s">
        <v>11099</v>
      </c>
      <c r="F500" s="500" t="s">
        <v>28081</v>
      </c>
      <c r="G500" s="500" t="s">
        <v>3041</v>
      </c>
      <c r="H500" s="500" t="s">
        <v>27972</v>
      </c>
      <c r="I500" s="500" t="s">
        <v>688</v>
      </c>
      <c r="J500" s="500" t="s">
        <v>689</v>
      </c>
      <c r="K500" s="500" t="s">
        <v>2306</v>
      </c>
      <c r="L500" s="500" t="s">
        <v>28083</v>
      </c>
      <c r="M500" s="500" t="s">
        <v>2307</v>
      </c>
      <c r="N500" s="500" t="s">
        <v>4648</v>
      </c>
    </row>
    <row r="501" spans="1:14">
      <c r="A501" s="500" t="s">
        <v>686</v>
      </c>
      <c r="B501" s="500" t="s">
        <v>2858</v>
      </c>
      <c r="C501" s="500" t="s">
        <v>27831</v>
      </c>
      <c r="D501" s="500" t="s">
        <v>27832</v>
      </c>
      <c r="E501" s="500" t="s">
        <v>11099</v>
      </c>
      <c r="F501" s="500" t="s">
        <v>28081</v>
      </c>
      <c r="G501" s="500" t="s">
        <v>3042</v>
      </c>
      <c r="H501" s="500" t="s">
        <v>11186</v>
      </c>
      <c r="I501" s="500" t="s">
        <v>688</v>
      </c>
      <c r="J501" s="500" t="s">
        <v>689</v>
      </c>
      <c r="K501" s="500" t="s">
        <v>2306</v>
      </c>
      <c r="L501" s="500" t="s">
        <v>28083</v>
      </c>
      <c r="M501" s="500" t="s">
        <v>2307</v>
      </c>
      <c r="N501" s="500" t="s">
        <v>4649</v>
      </c>
    </row>
    <row r="502" spans="1:14">
      <c r="A502" s="500" t="s">
        <v>686</v>
      </c>
      <c r="B502" s="500" t="s">
        <v>2858</v>
      </c>
      <c r="C502" s="500" t="s">
        <v>27831</v>
      </c>
      <c r="D502" s="500" t="s">
        <v>27832</v>
      </c>
      <c r="E502" s="500" t="s">
        <v>11099</v>
      </c>
      <c r="F502" s="500" t="s">
        <v>28081</v>
      </c>
      <c r="G502" s="500" t="s">
        <v>3043</v>
      </c>
      <c r="H502" s="500" t="s">
        <v>27973</v>
      </c>
      <c r="I502" s="500" t="s">
        <v>688</v>
      </c>
      <c r="J502" s="500" t="s">
        <v>689</v>
      </c>
      <c r="K502" s="500" t="s">
        <v>2306</v>
      </c>
      <c r="L502" s="500" t="s">
        <v>28083</v>
      </c>
      <c r="M502" s="500" t="s">
        <v>2307</v>
      </c>
      <c r="N502" s="500" t="s">
        <v>4650</v>
      </c>
    </row>
    <row r="503" spans="1:14">
      <c r="A503" s="500" t="s">
        <v>686</v>
      </c>
      <c r="B503" s="500" t="s">
        <v>2858</v>
      </c>
      <c r="C503" s="500" t="s">
        <v>27831</v>
      </c>
      <c r="D503" s="500" t="s">
        <v>27832</v>
      </c>
      <c r="E503" s="500" t="s">
        <v>11099</v>
      </c>
      <c r="F503" s="500" t="s">
        <v>28081</v>
      </c>
      <c r="G503" s="500" t="s">
        <v>4019</v>
      </c>
      <c r="H503" s="500" t="s">
        <v>11611</v>
      </c>
      <c r="I503" s="500" t="s">
        <v>688</v>
      </c>
      <c r="J503" s="500" t="s">
        <v>689</v>
      </c>
      <c r="K503" s="500" t="s">
        <v>2306</v>
      </c>
      <c r="L503" s="500" t="s">
        <v>28083</v>
      </c>
      <c r="M503" s="500" t="s">
        <v>2307</v>
      </c>
      <c r="N503" s="500" t="s">
        <v>4651</v>
      </c>
    </row>
    <row r="504" spans="1:14">
      <c r="A504" s="500" t="s">
        <v>686</v>
      </c>
      <c r="B504" s="500" t="s">
        <v>2858</v>
      </c>
      <c r="C504" s="500" t="s">
        <v>27831</v>
      </c>
      <c r="D504" s="500" t="s">
        <v>27832</v>
      </c>
      <c r="E504" s="500" t="s">
        <v>11099</v>
      </c>
      <c r="F504" s="500" t="s">
        <v>28081</v>
      </c>
      <c r="G504" s="500" t="s">
        <v>3044</v>
      </c>
      <c r="H504" s="500" t="s">
        <v>4182</v>
      </c>
      <c r="I504" s="500" t="s">
        <v>688</v>
      </c>
      <c r="J504" s="500" t="s">
        <v>689</v>
      </c>
      <c r="K504" s="500" t="s">
        <v>2306</v>
      </c>
      <c r="L504" s="500" t="s">
        <v>28083</v>
      </c>
      <c r="M504" s="500" t="s">
        <v>2307</v>
      </c>
      <c r="N504" s="500" t="s">
        <v>4652</v>
      </c>
    </row>
    <row r="505" spans="1:14">
      <c r="A505" s="500" t="s">
        <v>686</v>
      </c>
      <c r="B505" s="500" t="s">
        <v>2858</v>
      </c>
      <c r="C505" s="500" t="s">
        <v>27831</v>
      </c>
      <c r="D505" s="500" t="s">
        <v>27832</v>
      </c>
      <c r="E505" s="500" t="s">
        <v>11099</v>
      </c>
      <c r="F505" s="500" t="s">
        <v>28081</v>
      </c>
      <c r="G505" s="500" t="s">
        <v>3045</v>
      </c>
      <c r="H505" s="500" t="s">
        <v>27975</v>
      </c>
      <c r="I505" s="500" t="s">
        <v>688</v>
      </c>
      <c r="J505" s="500" t="s">
        <v>689</v>
      </c>
      <c r="K505" s="500" t="s">
        <v>2306</v>
      </c>
      <c r="L505" s="500" t="s">
        <v>28083</v>
      </c>
      <c r="M505" s="500" t="s">
        <v>2307</v>
      </c>
      <c r="N505" s="500" t="s">
        <v>4653</v>
      </c>
    </row>
    <row r="506" spans="1:14">
      <c r="A506" s="500" t="s">
        <v>686</v>
      </c>
      <c r="B506" s="500" t="s">
        <v>2858</v>
      </c>
      <c r="C506" s="500" t="s">
        <v>27831</v>
      </c>
      <c r="D506" s="500" t="s">
        <v>27832</v>
      </c>
      <c r="E506" s="500" t="s">
        <v>11099</v>
      </c>
      <c r="F506" s="500" t="s">
        <v>28081</v>
      </c>
      <c r="G506" s="500" t="s">
        <v>3046</v>
      </c>
      <c r="H506" s="500" t="s">
        <v>27973</v>
      </c>
      <c r="I506" s="500" t="s">
        <v>688</v>
      </c>
      <c r="J506" s="500" t="s">
        <v>689</v>
      </c>
      <c r="K506" s="500" t="s">
        <v>2306</v>
      </c>
      <c r="L506" s="500" t="s">
        <v>28083</v>
      </c>
      <c r="M506" s="500" t="s">
        <v>2307</v>
      </c>
      <c r="N506" s="500" t="s">
        <v>4654</v>
      </c>
    </row>
    <row r="507" spans="1:14">
      <c r="A507" s="500" t="s">
        <v>686</v>
      </c>
      <c r="B507" s="500" t="s">
        <v>2858</v>
      </c>
      <c r="C507" s="500" t="s">
        <v>27831</v>
      </c>
      <c r="D507" s="500" t="s">
        <v>27832</v>
      </c>
      <c r="E507" s="500" t="s">
        <v>11099</v>
      </c>
      <c r="F507" s="500" t="s">
        <v>28081</v>
      </c>
      <c r="G507" s="500" t="s">
        <v>3047</v>
      </c>
      <c r="H507" s="500" t="s">
        <v>27842</v>
      </c>
      <c r="I507" s="500" t="s">
        <v>688</v>
      </c>
      <c r="J507" s="500" t="s">
        <v>689</v>
      </c>
      <c r="K507" s="500" t="s">
        <v>2306</v>
      </c>
      <c r="L507" s="500" t="s">
        <v>28083</v>
      </c>
      <c r="M507" s="500" t="s">
        <v>2307</v>
      </c>
      <c r="N507" s="500" t="s">
        <v>4655</v>
      </c>
    </row>
    <row r="508" spans="1:14">
      <c r="A508" s="500" t="s">
        <v>686</v>
      </c>
      <c r="B508" s="500" t="s">
        <v>2858</v>
      </c>
      <c r="C508" s="500" t="s">
        <v>27831</v>
      </c>
      <c r="D508" s="500" t="s">
        <v>27832</v>
      </c>
      <c r="E508" s="500" t="s">
        <v>11099</v>
      </c>
      <c r="F508" s="500" t="s">
        <v>28081</v>
      </c>
      <c r="G508" s="500" t="s">
        <v>3048</v>
      </c>
      <c r="H508" s="500" t="s">
        <v>28102</v>
      </c>
      <c r="I508" s="500" t="s">
        <v>688</v>
      </c>
      <c r="J508" s="500" t="s">
        <v>689</v>
      </c>
      <c r="K508" s="500" t="s">
        <v>2306</v>
      </c>
      <c r="L508" s="500" t="s">
        <v>28083</v>
      </c>
      <c r="M508" s="500" t="s">
        <v>2307</v>
      </c>
      <c r="N508" s="500" t="s">
        <v>4656</v>
      </c>
    </row>
    <row r="509" spans="1:14">
      <c r="A509" s="500" t="s">
        <v>686</v>
      </c>
      <c r="B509" s="500" t="s">
        <v>2858</v>
      </c>
      <c r="C509" s="500" t="s">
        <v>27831</v>
      </c>
      <c r="D509" s="500" t="s">
        <v>27832</v>
      </c>
      <c r="E509" s="500" t="s">
        <v>11099</v>
      </c>
      <c r="F509" s="500" t="s">
        <v>28081</v>
      </c>
      <c r="G509" s="500" t="s">
        <v>7659</v>
      </c>
      <c r="H509" s="500" t="s">
        <v>3907</v>
      </c>
      <c r="I509" s="500" t="s">
        <v>688</v>
      </c>
      <c r="J509" s="500" t="s">
        <v>689</v>
      </c>
      <c r="K509" s="500" t="s">
        <v>2306</v>
      </c>
      <c r="L509" s="500" t="s">
        <v>28083</v>
      </c>
      <c r="M509" s="500" t="s">
        <v>2307</v>
      </c>
      <c r="N509" s="500" t="s">
        <v>7660</v>
      </c>
    </row>
    <row r="510" spans="1:14">
      <c r="A510" s="500" t="s">
        <v>686</v>
      </c>
      <c r="B510" s="500" t="s">
        <v>2858</v>
      </c>
      <c r="C510" s="500" t="s">
        <v>27831</v>
      </c>
      <c r="D510" s="500" t="s">
        <v>27832</v>
      </c>
      <c r="E510" s="500" t="s">
        <v>11099</v>
      </c>
      <c r="F510" s="500" t="s">
        <v>28081</v>
      </c>
      <c r="G510" s="500" t="s">
        <v>3049</v>
      </c>
      <c r="H510" s="500" t="s">
        <v>28100</v>
      </c>
      <c r="I510" s="500" t="s">
        <v>688</v>
      </c>
      <c r="J510" s="500" t="s">
        <v>689</v>
      </c>
      <c r="K510" s="500" t="s">
        <v>2306</v>
      </c>
      <c r="L510" s="500" t="s">
        <v>28083</v>
      </c>
      <c r="M510" s="500" t="s">
        <v>2307</v>
      </c>
      <c r="N510" s="500" t="s">
        <v>4644</v>
      </c>
    </row>
    <row r="511" spans="1:14">
      <c r="A511" s="500" t="s">
        <v>686</v>
      </c>
      <c r="B511" s="500" t="s">
        <v>2858</v>
      </c>
      <c r="C511" s="500" t="s">
        <v>27831</v>
      </c>
      <c r="D511" s="500" t="s">
        <v>27832</v>
      </c>
      <c r="E511" s="500" t="s">
        <v>11099</v>
      </c>
      <c r="F511" s="500" t="s">
        <v>28081</v>
      </c>
      <c r="G511" s="500" t="s">
        <v>7401</v>
      </c>
      <c r="H511" s="500" t="s">
        <v>11189</v>
      </c>
      <c r="I511" s="500" t="s">
        <v>688</v>
      </c>
      <c r="J511" s="500" t="s">
        <v>689</v>
      </c>
      <c r="K511" s="500" t="s">
        <v>2306</v>
      </c>
      <c r="L511" s="500" t="s">
        <v>28083</v>
      </c>
      <c r="M511" s="500" t="s">
        <v>2307</v>
      </c>
      <c r="N511" s="500" t="s">
        <v>7402</v>
      </c>
    </row>
    <row r="512" spans="1:14">
      <c r="A512" s="500" t="s">
        <v>686</v>
      </c>
      <c r="B512" s="500" t="s">
        <v>2858</v>
      </c>
      <c r="C512" s="500" t="s">
        <v>27831</v>
      </c>
      <c r="D512" s="500" t="s">
        <v>27832</v>
      </c>
      <c r="E512" s="500" t="s">
        <v>11099</v>
      </c>
      <c r="F512" s="500" t="s">
        <v>28081</v>
      </c>
      <c r="G512" s="500" t="s">
        <v>3050</v>
      </c>
      <c r="H512" s="500" t="s">
        <v>11609</v>
      </c>
      <c r="I512" s="500" t="s">
        <v>688</v>
      </c>
      <c r="J512" s="500" t="s">
        <v>689</v>
      </c>
      <c r="K512" s="500" t="s">
        <v>2306</v>
      </c>
      <c r="L512" s="500" t="s">
        <v>28083</v>
      </c>
      <c r="M512" s="500" t="s">
        <v>2307</v>
      </c>
      <c r="N512" s="500" t="s">
        <v>4657</v>
      </c>
    </row>
    <row r="513" spans="1:14">
      <c r="A513" s="500" t="s">
        <v>686</v>
      </c>
      <c r="B513" s="500" t="s">
        <v>2858</v>
      </c>
      <c r="C513" s="500" t="s">
        <v>27831</v>
      </c>
      <c r="D513" s="500" t="s">
        <v>27832</v>
      </c>
      <c r="E513" s="500" t="s">
        <v>11099</v>
      </c>
      <c r="F513" s="500" t="s">
        <v>28081</v>
      </c>
      <c r="G513" s="500" t="s">
        <v>3051</v>
      </c>
      <c r="H513" s="500" t="s">
        <v>28103</v>
      </c>
      <c r="I513" s="500" t="s">
        <v>688</v>
      </c>
      <c r="J513" s="500" t="s">
        <v>689</v>
      </c>
      <c r="K513" s="500" t="s">
        <v>2306</v>
      </c>
      <c r="L513" s="500" t="s">
        <v>28083</v>
      </c>
      <c r="M513" s="500" t="s">
        <v>2307</v>
      </c>
      <c r="N513" s="500" t="s">
        <v>4658</v>
      </c>
    </row>
    <row r="514" spans="1:14">
      <c r="A514" s="500" t="s">
        <v>686</v>
      </c>
      <c r="B514" s="500" t="s">
        <v>2858</v>
      </c>
      <c r="C514" s="500" t="s">
        <v>27831</v>
      </c>
      <c r="D514" s="500" t="s">
        <v>27832</v>
      </c>
      <c r="E514" s="500" t="s">
        <v>11099</v>
      </c>
      <c r="F514" s="500" t="s">
        <v>28081</v>
      </c>
      <c r="G514" s="500" t="s">
        <v>3052</v>
      </c>
      <c r="H514" s="500" t="s">
        <v>28104</v>
      </c>
      <c r="I514" s="500" t="s">
        <v>688</v>
      </c>
      <c r="J514" s="500" t="s">
        <v>689</v>
      </c>
      <c r="K514" s="500" t="s">
        <v>2306</v>
      </c>
      <c r="L514" s="500" t="s">
        <v>28083</v>
      </c>
      <c r="M514" s="500" t="s">
        <v>2307</v>
      </c>
      <c r="N514" s="500" t="s">
        <v>4659</v>
      </c>
    </row>
    <row r="515" spans="1:14">
      <c r="A515" s="500" t="s">
        <v>686</v>
      </c>
      <c r="B515" s="500" t="s">
        <v>2858</v>
      </c>
      <c r="C515" s="500" t="s">
        <v>27831</v>
      </c>
      <c r="D515" s="500" t="s">
        <v>27832</v>
      </c>
      <c r="E515" s="500" t="s">
        <v>11099</v>
      </c>
      <c r="F515" s="500" t="s">
        <v>28081</v>
      </c>
      <c r="G515" s="500" t="s">
        <v>3053</v>
      </c>
      <c r="H515" s="500" t="s">
        <v>28105</v>
      </c>
      <c r="I515" s="500" t="s">
        <v>688</v>
      </c>
      <c r="J515" s="500" t="s">
        <v>689</v>
      </c>
      <c r="K515" s="500" t="s">
        <v>2306</v>
      </c>
      <c r="L515" s="500" t="s">
        <v>28083</v>
      </c>
      <c r="M515" s="500" t="s">
        <v>2307</v>
      </c>
      <c r="N515" s="500" t="s">
        <v>4660</v>
      </c>
    </row>
    <row r="516" spans="1:14">
      <c r="A516" s="500" t="s">
        <v>686</v>
      </c>
      <c r="B516" s="500" t="s">
        <v>2858</v>
      </c>
      <c r="C516" s="500" t="s">
        <v>27831</v>
      </c>
      <c r="D516" s="500" t="s">
        <v>27832</v>
      </c>
      <c r="E516" s="500" t="s">
        <v>11099</v>
      </c>
      <c r="F516" s="500" t="s">
        <v>28081</v>
      </c>
      <c r="G516" s="500" t="s">
        <v>3054</v>
      </c>
      <c r="H516" s="500" t="s">
        <v>11611</v>
      </c>
      <c r="I516" s="500" t="s">
        <v>688</v>
      </c>
      <c r="J516" s="500" t="s">
        <v>689</v>
      </c>
      <c r="K516" s="500" t="s">
        <v>2306</v>
      </c>
      <c r="L516" s="500" t="s">
        <v>28083</v>
      </c>
      <c r="M516" s="500" t="s">
        <v>2307</v>
      </c>
      <c r="N516" s="500" t="s">
        <v>4661</v>
      </c>
    </row>
    <row r="517" spans="1:14">
      <c r="A517" s="500" t="s">
        <v>686</v>
      </c>
      <c r="B517" s="500" t="s">
        <v>2858</v>
      </c>
      <c r="C517" s="500" t="s">
        <v>27831</v>
      </c>
      <c r="D517" s="500" t="s">
        <v>27832</v>
      </c>
      <c r="E517" s="500" t="s">
        <v>11099</v>
      </c>
      <c r="F517" s="500" t="s">
        <v>28081</v>
      </c>
      <c r="G517" s="500" t="s">
        <v>3055</v>
      </c>
      <c r="H517" s="500" t="s">
        <v>11185</v>
      </c>
      <c r="I517" s="500" t="s">
        <v>688</v>
      </c>
      <c r="J517" s="500" t="s">
        <v>689</v>
      </c>
      <c r="K517" s="500" t="s">
        <v>2306</v>
      </c>
      <c r="L517" s="500" t="s">
        <v>28083</v>
      </c>
      <c r="M517" s="500" t="s">
        <v>2307</v>
      </c>
      <c r="N517" s="500" t="s">
        <v>4662</v>
      </c>
    </row>
    <row r="518" spans="1:14">
      <c r="A518" s="500" t="s">
        <v>686</v>
      </c>
      <c r="B518" s="500" t="s">
        <v>2858</v>
      </c>
      <c r="C518" s="500" t="s">
        <v>27831</v>
      </c>
      <c r="D518" s="500" t="s">
        <v>27832</v>
      </c>
      <c r="E518" s="500" t="s">
        <v>11099</v>
      </c>
      <c r="F518" s="500" t="s">
        <v>28081</v>
      </c>
      <c r="G518" s="500" t="s">
        <v>3056</v>
      </c>
      <c r="H518" s="500" t="s">
        <v>3967</v>
      </c>
      <c r="I518" s="500" t="s">
        <v>688</v>
      </c>
      <c r="J518" s="500" t="s">
        <v>689</v>
      </c>
      <c r="K518" s="500" t="s">
        <v>2306</v>
      </c>
      <c r="L518" s="500" t="s">
        <v>28083</v>
      </c>
      <c r="M518" s="500" t="s">
        <v>2307</v>
      </c>
      <c r="N518" s="500" t="s">
        <v>10994</v>
      </c>
    </row>
    <row r="519" spans="1:14">
      <c r="A519" s="500" t="s">
        <v>686</v>
      </c>
      <c r="B519" s="500" t="s">
        <v>2858</v>
      </c>
      <c r="C519" s="500" t="s">
        <v>27831</v>
      </c>
      <c r="D519" s="500" t="s">
        <v>27832</v>
      </c>
      <c r="E519" s="500" t="s">
        <v>11099</v>
      </c>
      <c r="F519" s="500" t="s">
        <v>28081</v>
      </c>
      <c r="G519" s="500" t="s">
        <v>7661</v>
      </c>
      <c r="H519" s="500" t="s">
        <v>2939</v>
      </c>
      <c r="I519" s="500" t="s">
        <v>688</v>
      </c>
      <c r="J519" s="500" t="s">
        <v>689</v>
      </c>
      <c r="K519" s="500" t="s">
        <v>2306</v>
      </c>
      <c r="L519" s="500" t="s">
        <v>28083</v>
      </c>
      <c r="M519" s="500" t="s">
        <v>2307</v>
      </c>
      <c r="N519" s="500" t="s">
        <v>7662</v>
      </c>
    </row>
    <row r="520" spans="1:14">
      <c r="A520" s="500" t="s">
        <v>686</v>
      </c>
      <c r="B520" s="500" t="s">
        <v>2858</v>
      </c>
      <c r="C520" s="500" t="s">
        <v>27831</v>
      </c>
      <c r="D520" s="500" t="s">
        <v>27832</v>
      </c>
      <c r="E520" s="500" t="s">
        <v>11099</v>
      </c>
      <c r="F520" s="500" t="s">
        <v>28081</v>
      </c>
      <c r="G520" s="500" t="s">
        <v>3057</v>
      </c>
      <c r="H520" s="500" t="s">
        <v>3947</v>
      </c>
      <c r="I520" s="500" t="s">
        <v>688</v>
      </c>
      <c r="J520" s="500" t="s">
        <v>689</v>
      </c>
      <c r="K520" s="500" t="s">
        <v>2306</v>
      </c>
      <c r="L520" s="500" t="s">
        <v>28083</v>
      </c>
      <c r="M520" s="500" t="s">
        <v>2307</v>
      </c>
      <c r="N520" s="500" t="s">
        <v>4664</v>
      </c>
    </row>
    <row r="521" spans="1:14">
      <c r="A521" s="500" t="s">
        <v>686</v>
      </c>
      <c r="B521" s="500" t="s">
        <v>2858</v>
      </c>
      <c r="C521" s="500" t="s">
        <v>27831</v>
      </c>
      <c r="D521" s="500" t="s">
        <v>27832</v>
      </c>
      <c r="E521" s="500" t="s">
        <v>11099</v>
      </c>
      <c r="F521" s="500" t="s">
        <v>28081</v>
      </c>
      <c r="G521" s="500" t="s">
        <v>7663</v>
      </c>
      <c r="H521" s="500" t="s">
        <v>11206</v>
      </c>
      <c r="I521" s="500" t="s">
        <v>688</v>
      </c>
      <c r="J521" s="500" t="s">
        <v>689</v>
      </c>
      <c r="K521" s="500" t="s">
        <v>2306</v>
      </c>
      <c r="L521" s="500" t="s">
        <v>28083</v>
      </c>
      <c r="M521" s="500" t="s">
        <v>2307</v>
      </c>
      <c r="N521" s="500" t="s">
        <v>7664</v>
      </c>
    </row>
    <row r="522" spans="1:14">
      <c r="A522" s="500" t="s">
        <v>686</v>
      </c>
      <c r="B522" s="500" t="s">
        <v>2858</v>
      </c>
      <c r="C522" s="500" t="s">
        <v>27831</v>
      </c>
      <c r="D522" s="500" t="s">
        <v>27832</v>
      </c>
      <c r="E522" s="500" t="s">
        <v>11099</v>
      </c>
      <c r="F522" s="500" t="s">
        <v>28081</v>
      </c>
      <c r="G522" s="500" t="s">
        <v>3058</v>
      </c>
      <c r="H522" s="500" t="s">
        <v>11220</v>
      </c>
      <c r="I522" s="500" t="s">
        <v>688</v>
      </c>
      <c r="J522" s="500" t="s">
        <v>689</v>
      </c>
      <c r="K522" s="500" t="s">
        <v>2306</v>
      </c>
      <c r="L522" s="500" t="s">
        <v>28083</v>
      </c>
      <c r="M522" s="500" t="s">
        <v>2307</v>
      </c>
      <c r="N522" s="500" t="s">
        <v>4665</v>
      </c>
    </row>
    <row r="523" spans="1:14">
      <c r="A523" s="500" t="s">
        <v>686</v>
      </c>
      <c r="B523" s="500" t="s">
        <v>2858</v>
      </c>
      <c r="C523" s="500" t="s">
        <v>27831</v>
      </c>
      <c r="D523" s="500" t="s">
        <v>27832</v>
      </c>
      <c r="E523" s="500" t="s">
        <v>11099</v>
      </c>
      <c r="F523" s="500" t="s">
        <v>28081</v>
      </c>
      <c r="G523" s="500" t="s">
        <v>3059</v>
      </c>
      <c r="H523" s="500" t="s">
        <v>3075</v>
      </c>
      <c r="I523" s="500" t="s">
        <v>688</v>
      </c>
      <c r="J523" s="500" t="s">
        <v>689</v>
      </c>
      <c r="K523" s="500" t="s">
        <v>2306</v>
      </c>
      <c r="L523" s="500" t="s">
        <v>28083</v>
      </c>
      <c r="M523" s="500" t="s">
        <v>2307</v>
      </c>
      <c r="N523" s="500" t="s">
        <v>4666</v>
      </c>
    </row>
    <row r="524" spans="1:14">
      <c r="A524" s="500" t="s">
        <v>686</v>
      </c>
      <c r="B524" s="500" t="s">
        <v>2858</v>
      </c>
      <c r="C524" s="500" t="s">
        <v>27831</v>
      </c>
      <c r="D524" s="500" t="s">
        <v>27832</v>
      </c>
      <c r="E524" s="500" t="s">
        <v>11099</v>
      </c>
      <c r="F524" s="500" t="s">
        <v>28081</v>
      </c>
      <c r="G524" s="500" t="s">
        <v>3060</v>
      </c>
      <c r="H524" s="500" t="s">
        <v>3906</v>
      </c>
      <c r="I524" s="500" t="s">
        <v>688</v>
      </c>
      <c r="J524" s="500" t="s">
        <v>689</v>
      </c>
      <c r="K524" s="500" t="s">
        <v>2306</v>
      </c>
      <c r="L524" s="500" t="s">
        <v>28083</v>
      </c>
      <c r="M524" s="500" t="s">
        <v>2307</v>
      </c>
      <c r="N524" s="500" t="s">
        <v>4667</v>
      </c>
    </row>
    <row r="525" spans="1:14">
      <c r="A525" s="500" t="s">
        <v>686</v>
      </c>
      <c r="B525" s="500" t="s">
        <v>2858</v>
      </c>
      <c r="C525" s="500" t="s">
        <v>27831</v>
      </c>
      <c r="D525" s="500" t="s">
        <v>27832</v>
      </c>
      <c r="E525" s="500" t="s">
        <v>11099</v>
      </c>
      <c r="F525" s="500" t="s">
        <v>28081</v>
      </c>
      <c r="G525" s="500" t="s">
        <v>3061</v>
      </c>
      <c r="H525" s="500" t="s">
        <v>11196</v>
      </c>
      <c r="I525" s="500" t="s">
        <v>688</v>
      </c>
      <c r="J525" s="500" t="s">
        <v>689</v>
      </c>
      <c r="K525" s="500" t="s">
        <v>2306</v>
      </c>
      <c r="L525" s="500" t="s">
        <v>28083</v>
      </c>
      <c r="M525" s="500" t="s">
        <v>2307</v>
      </c>
      <c r="N525" s="500" t="s">
        <v>4668</v>
      </c>
    </row>
    <row r="526" spans="1:14">
      <c r="A526" s="500" t="s">
        <v>686</v>
      </c>
      <c r="B526" s="500" t="s">
        <v>2858</v>
      </c>
      <c r="C526" s="500" t="s">
        <v>27831</v>
      </c>
      <c r="D526" s="500" t="s">
        <v>27832</v>
      </c>
      <c r="E526" s="500" t="s">
        <v>11099</v>
      </c>
      <c r="F526" s="500" t="s">
        <v>28081</v>
      </c>
      <c r="G526" s="500" t="s">
        <v>3062</v>
      </c>
      <c r="H526" s="500" t="s">
        <v>7022</v>
      </c>
      <c r="I526" s="500" t="s">
        <v>688</v>
      </c>
      <c r="J526" s="500" t="s">
        <v>689</v>
      </c>
      <c r="K526" s="500" t="s">
        <v>2306</v>
      </c>
      <c r="L526" s="500" t="s">
        <v>28083</v>
      </c>
      <c r="M526" s="500" t="s">
        <v>2307</v>
      </c>
      <c r="N526" s="500" t="s">
        <v>4669</v>
      </c>
    </row>
    <row r="527" spans="1:14">
      <c r="A527" s="500" t="s">
        <v>686</v>
      </c>
      <c r="B527" s="500" t="s">
        <v>2858</v>
      </c>
      <c r="C527" s="500" t="s">
        <v>27831</v>
      </c>
      <c r="D527" s="500" t="s">
        <v>27832</v>
      </c>
      <c r="E527" s="500" t="s">
        <v>11099</v>
      </c>
      <c r="F527" s="500" t="s">
        <v>28081</v>
      </c>
      <c r="G527" s="500" t="s">
        <v>4020</v>
      </c>
      <c r="H527" s="500" t="s">
        <v>3946</v>
      </c>
      <c r="I527" s="500" t="s">
        <v>688</v>
      </c>
      <c r="J527" s="500" t="s">
        <v>689</v>
      </c>
      <c r="K527" s="500" t="s">
        <v>2306</v>
      </c>
      <c r="L527" s="500" t="s">
        <v>28083</v>
      </c>
      <c r="M527" s="500" t="s">
        <v>2307</v>
      </c>
      <c r="N527" s="500" t="s">
        <v>4670</v>
      </c>
    </row>
    <row r="528" spans="1:14">
      <c r="A528" s="500" t="s">
        <v>686</v>
      </c>
      <c r="B528" s="500" t="s">
        <v>2858</v>
      </c>
      <c r="C528" s="500" t="s">
        <v>27831</v>
      </c>
      <c r="D528" s="500" t="s">
        <v>27832</v>
      </c>
      <c r="E528" s="500" t="s">
        <v>11099</v>
      </c>
      <c r="F528" s="500" t="s">
        <v>28081</v>
      </c>
      <c r="G528" s="500" t="s">
        <v>3063</v>
      </c>
      <c r="H528" s="500" t="s">
        <v>28017</v>
      </c>
      <c r="I528" s="500" t="s">
        <v>688</v>
      </c>
      <c r="J528" s="500" t="s">
        <v>689</v>
      </c>
      <c r="K528" s="500" t="s">
        <v>2306</v>
      </c>
      <c r="L528" s="500" t="s">
        <v>28083</v>
      </c>
      <c r="M528" s="500" t="s">
        <v>2307</v>
      </c>
      <c r="N528" s="500" t="s">
        <v>4671</v>
      </c>
    </row>
    <row r="529" spans="1:14">
      <c r="A529" s="500" t="s">
        <v>686</v>
      </c>
      <c r="B529" s="500" t="s">
        <v>2858</v>
      </c>
      <c r="C529" s="500" t="s">
        <v>27831</v>
      </c>
      <c r="D529" s="500" t="s">
        <v>27832</v>
      </c>
      <c r="E529" s="500" t="s">
        <v>11099</v>
      </c>
      <c r="F529" s="500" t="s">
        <v>28081</v>
      </c>
      <c r="G529" s="500" t="s">
        <v>3064</v>
      </c>
      <c r="H529" s="500" t="s">
        <v>11410</v>
      </c>
      <c r="I529" s="500" t="s">
        <v>688</v>
      </c>
      <c r="J529" s="500" t="s">
        <v>689</v>
      </c>
      <c r="K529" s="500" t="s">
        <v>2306</v>
      </c>
      <c r="L529" s="500" t="s">
        <v>28083</v>
      </c>
      <c r="M529" s="500" t="s">
        <v>2307</v>
      </c>
      <c r="N529" s="500" t="s">
        <v>4672</v>
      </c>
    </row>
    <row r="530" spans="1:14">
      <c r="A530" s="500" t="s">
        <v>686</v>
      </c>
      <c r="B530" s="500" t="s">
        <v>2858</v>
      </c>
      <c r="C530" s="500" t="s">
        <v>27831</v>
      </c>
      <c r="D530" s="500" t="s">
        <v>27832</v>
      </c>
      <c r="E530" s="500" t="s">
        <v>11099</v>
      </c>
      <c r="F530" s="500" t="s">
        <v>28081</v>
      </c>
      <c r="G530" s="500" t="s">
        <v>3065</v>
      </c>
      <c r="H530" s="500" t="s">
        <v>7022</v>
      </c>
      <c r="I530" s="500" t="s">
        <v>688</v>
      </c>
      <c r="J530" s="500" t="s">
        <v>689</v>
      </c>
      <c r="K530" s="500" t="s">
        <v>2306</v>
      </c>
      <c r="L530" s="500" t="s">
        <v>28083</v>
      </c>
      <c r="M530" s="500" t="s">
        <v>2307</v>
      </c>
      <c r="N530" s="500" t="s">
        <v>4673</v>
      </c>
    </row>
    <row r="531" spans="1:14">
      <c r="A531" s="500" t="s">
        <v>686</v>
      </c>
      <c r="B531" s="500" t="s">
        <v>2858</v>
      </c>
      <c r="C531" s="500" t="s">
        <v>27831</v>
      </c>
      <c r="D531" s="500" t="s">
        <v>27832</v>
      </c>
      <c r="E531" s="500" t="s">
        <v>11099</v>
      </c>
      <c r="F531" s="500" t="s">
        <v>28081</v>
      </c>
      <c r="G531" s="500" t="s">
        <v>3066</v>
      </c>
      <c r="H531" s="500" t="s">
        <v>11408</v>
      </c>
      <c r="I531" s="500" t="s">
        <v>688</v>
      </c>
      <c r="J531" s="500" t="s">
        <v>689</v>
      </c>
      <c r="K531" s="500" t="s">
        <v>2306</v>
      </c>
      <c r="L531" s="500" t="s">
        <v>28083</v>
      </c>
      <c r="M531" s="500" t="s">
        <v>2307</v>
      </c>
      <c r="N531" s="500" t="s">
        <v>4674</v>
      </c>
    </row>
    <row r="532" spans="1:14">
      <c r="A532" s="500" t="s">
        <v>686</v>
      </c>
      <c r="B532" s="500" t="s">
        <v>2858</v>
      </c>
      <c r="C532" s="500" t="s">
        <v>27831</v>
      </c>
      <c r="D532" s="500" t="s">
        <v>27832</v>
      </c>
      <c r="E532" s="500" t="s">
        <v>11099</v>
      </c>
      <c r="F532" s="500" t="s">
        <v>28081</v>
      </c>
      <c r="G532" s="500" t="s">
        <v>3067</v>
      </c>
      <c r="H532" s="500" t="s">
        <v>11411</v>
      </c>
      <c r="I532" s="500" t="s">
        <v>688</v>
      </c>
      <c r="J532" s="500" t="s">
        <v>689</v>
      </c>
      <c r="K532" s="500" t="s">
        <v>2306</v>
      </c>
      <c r="L532" s="500" t="s">
        <v>28083</v>
      </c>
      <c r="M532" s="500" t="s">
        <v>2307</v>
      </c>
      <c r="N532" s="500" t="s">
        <v>4675</v>
      </c>
    </row>
    <row r="533" spans="1:14">
      <c r="A533" s="500" t="s">
        <v>686</v>
      </c>
      <c r="B533" s="500" t="s">
        <v>2858</v>
      </c>
      <c r="C533" s="500" t="s">
        <v>27831</v>
      </c>
      <c r="D533" s="500" t="s">
        <v>27832</v>
      </c>
      <c r="E533" s="500" t="s">
        <v>11099</v>
      </c>
      <c r="F533" s="500" t="s">
        <v>28081</v>
      </c>
      <c r="G533" s="500" t="s">
        <v>7665</v>
      </c>
      <c r="H533" s="500" t="s">
        <v>1077</v>
      </c>
      <c r="I533" s="500" t="s">
        <v>688</v>
      </c>
      <c r="J533" s="500" t="s">
        <v>689</v>
      </c>
      <c r="K533" s="500" t="s">
        <v>2306</v>
      </c>
      <c r="L533" s="500" t="s">
        <v>28083</v>
      </c>
      <c r="M533" s="500" t="s">
        <v>2307</v>
      </c>
      <c r="N533" s="500" t="s">
        <v>7666</v>
      </c>
    </row>
    <row r="534" spans="1:14">
      <c r="A534" s="500" t="s">
        <v>686</v>
      </c>
      <c r="B534" s="500" t="s">
        <v>2858</v>
      </c>
      <c r="C534" s="500" t="s">
        <v>27831</v>
      </c>
      <c r="D534" s="500" t="s">
        <v>27832</v>
      </c>
      <c r="E534" s="500" t="s">
        <v>11099</v>
      </c>
      <c r="F534" s="500" t="s">
        <v>28081</v>
      </c>
      <c r="G534" s="500" t="s">
        <v>3068</v>
      </c>
      <c r="H534" s="500" t="s">
        <v>3967</v>
      </c>
      <c r="I534" s="500" t="s">
        <v>688</v>
      </c>
      <c r="J534" s="500" t="s">
        <v>689</v>
      </c>
      <c r="K534" s="500" t="s">
        <v>2306</v>
      </c>
      <c r="L534" s="500" t="s">
        <v>28083</v>
      </c>
      <c r="M534" s="500" t="s">
        <v>2307</v>
      </c>
      <c r="N534" s="500" t="s">
        <v>4663</v>
      </c>
    </row>
    <row r="535" spans="1:14">
      <c r="A535" s="500" t="s">
        <v>686</v>
      </c>
      <c r="B535" s="500" t="s">
        <v>2858</v>
      </c>
      <c r="C535" s="500" t="s">
        <v>27831</v>
      </c>
      <c r="D535" s="500" t="s">
        <v>27832</v>
      </c>
      <c r="E535" s="500" t="s">
        <v>11099</v>
      </c>
      <c r="F535" s="500" t="s">
        <v>28081</v>
      </c>
      <c r="G535" s="500" t="s">
        <v>7403</v>
      </c>
      <c r="H535" s="500" t="s">
        <v>3075</v>
      </c>
      <c r="I535" s="500" t="s">
        <v>688</v>
      </c>
      <c r="J535" s="500" t="s">
        <v>689</v>
      </c>
      <c r="K535" s="500" t="s">
        <v>2306</v>
      </c>
      <c r="L535" s="500" t="s">
        <v>28083</v>
      </c>
      <c r="M535" s="500" t="s">
        <v>2307</v>
      </c>
      <c r="N535" s="500" t="s">
        <v>7404</v>
      </c>
    </row>
    <row r="536" spans="1:14">
      <c r="A536" s="500" t="s">
        <v>686</v>
      </c>
      <c r="B536" s="500" t="s">
        <v>2858</v>
      </c>
      <c r="C536" s="500" t="s">
        <v>27831</v>
      </c>
      <c r="D536" s="500" t="s">
        <v>27832</v>
      </c>
      <c r="E536" s="500" t="s">
        <v>11099</v>
      </c>
      <c r="F536" s="500" t="s">
        <v>28081</v>
      </c>
      <c r="G536" s="500" t="s">
        <v>3069</v>
      </c>
      <c r="H536" s="500" t="s">
        <v>11612</v>
      </c>
      <c r="I536" s="500" t="s">
        <v>688</v>
      </c>
      <c r="J536" s="500" t="s">
        <v>689</v>
      </c>
      <c r="K536" s="500" t="s">
        <v>2306</v>
      </c>
      <c r="L536" s="500" t="s">
        <v>28083</v>
      </c>
      <c r="M536" s="500" t="s">
        <v>2307</v>
      </c>
      <c r="N536" s="500" t="s">
        <v>4676</v>
      </c>
    </row>
    <row r="537" spans="1:14">
      <c r="A537" s="500" t="s">
        <v>686</v>
      </c>
      <c r="B537" s="500" t="s">
        <v>2858</v>
      </c>
      <c r="C537" s="500" t="s">
        <v>27831</v>
      </c>
      <c r="D537" s="500" t="s">
        <v>27832</v>
      </c>
      <c r="E537" s="500" t="s">
        <v>11099</v>
      </c>
      <c r="F537" s="500" t="s">
        <v>28081</v>
      </c>
      <c r="G537" s="500" t="s">
        <v>3070</v>
      </c>
      <c r="H537" s="500" t="s">
        <v>28100</v>
      </c>
      <c r="I537" s="500" t="s">
        <v>688</v>
      </c>
      <c r="J537" s="500" t="s">
        <v>689</v>
      </c>
      <c r="K537" s="500" t="s">
        <v>2306</v>
      </c>
      <c r="L537" s="500" t="s">
        <v>28083</v>
      </c>
      <c r="M537" s="500" t="s">
        <v>2307</v>
      </c>
      <c r="N537" s="500" t="s">
        <v>4677</v>
      </c>
    </row>
    <row r="538" spans="1:14">
      <c r="A538" s="500" t="s">
        <v>686</v>
      </c>
      <c r="B538" s="500" t="s">
        <v>2858</v>
      </c>
      <c r="C538" s="500" t="s">
        <v>27831</v>
      </c>
      <c r="D538" s="500" t="s">
        <v>27832</v>
      </c>
      <c r="E538" s="500" t="s">
        <v>11099</v>
      </c>
      <c r="F538" s="500" t="s">
        <v>28081</v>
      </c>
      <c r="G538" s="500" t="s">
        <v>3071</v>
      </c>
      <c r="H538" s="500" t="s">
        <v>3874</v>
      </c>
      <c r="I538" s="500" t="s">
        <v>688</v>
      </c>
      <c r="J538" s="500" t="s">
        <v>689</v>
      </c>
      <c r="K538" s="500" t="s">
        <v>2306</v>
      </c>
      <c r="L538" s="500" t="s">
        <v>28083</v>
      </c>
      <c r="M538" s="500" t="s">
        <v>2307</v>
      </c>
      <c r="N538" s="500" t="s">
        <v>4678</v>
      </c>
    </row>
    <row r="539" spans="1:14">
      <c r="A539" s="500" t="s">
        <v>686</v>
      </c>
      <c r="B539" s="500" t="s">
        <v>2858</v>
      </c>
      <c r="C539" s="500" t="s">
        <v>27831</v>
      </c>
      <c r="D539" s="500" t="s">
        <v>27832</v>
      </c>
      <c r="E539" s="500" t="s">
        <v>11099</v>
      </c>
      <c r="F539" s="500" t="s">
        <v>28081</v>
      </c>
      <c r="G539" s="500" t="s">
        <v>3072</v>
      </c>
      <c r="H539" s="500" t="s">
        <v>3847</v>
      </c>
      <c r="I539" s="500" t="s">
        <v>688</v>
      </c>
      <c r="J539" s="500" t="s">
        <v>689</v>
      </c>
      <c r="K539" s="500" t="s">
        <v>2306</v>
      </c>
      <c r="L539" s="500" t="s">
        <v>28083</v>
      </c>
      <c r="M539" s="500" t="s">
        <v>2307</v>
      </c>
      <c r="N539" s="500" t="s">
        <v>4679</v>
      </c>
    </row>
    <row r="540" spans="1:14">
      <c r="A540" s="500" t="s">
        <v>686</v>
      </c>
      <c r="B540" s="500" t="s">
        <v>2858</v>
      </c>
      <c r="C540" s="500" t="s">
        <v>27831</v>
      </c>
      <c r="D540" s="500" t="s">
        <v>27832</v>
      </c>
      <c r="E540" s="500" t="s">
        <v>11099</v>
      </c>
      <c r="F540" s="500" t="s">
        <v>28081</v>
      </c>
      <c r="G540" s="500" t="s">
        <v>3073</v>
      </c>
      <c r="H540" s="500" t="s">
        <v>11409</v>
      </c>
      <c r="I540" s="500" t="s">
        <v>688</v>
      </c>
      <c r="J540" s="500" t="s">
        <v>689</v>
      </c>
      <c r="K540" s="500" t="s">
        <v>2306</v>
      </c>
      <c r="L540" s="500" t="s">
        <v>28083</v>
      </c>
      <c r="M540" s="500" t="s">
        <v>2307</v>
      </c>
      <c r="N540" s="500" t="s">
        <v>4680</v>
      </c>
    </row>
    <row r="541" spans="1:14">
      <c r="A541" s="500" t="s">
        <v>686</v>
      </c>
      <c r="B541" s="500" t="s">
        <v>2858</v>
      </c>
      <c r="C541" s="500" t="s">
        <v>27831</v>
      </c>
      <c r="D541" s="500" t="s">
        <v>27832</v>
      </c>
      <c r="E541" s="500" t="s">
        <v>11099</v>
      </c>
      <c r="F541" s="500" t="s">
        <v>28081</v>
      </c>
      <c r="G541" s="500" t="s">
        <v>3074</v>
      </c>
      <c r="H541" s="500" t="s">
        <v>2929</v>
      </c>
      <c r="I541" s="500" t="s">
        <v>688</v>
      </c>
      <c r="J541" s="500" t="s">
        <v>689</v>
      </c>
      <c r="K541" s="500" t="s">
        <v>2306</v>
      </c>
      <c r="L541" s="500" t="s">
        <v>28083</v>
      </c>
      <c r="M541" s="500" t="s">
        <v>2307</v>
      </c>
      <c r="N541" s="500" t="s">
        <v>4681</v>
      </c>
    </row>
    <row r="542" spans="1:14">
      <c r="A542" s="500" t="s">
        <v>686</v>
      </c>
      <c r="B542" s="500" t="s">
        <v>2858</v>
      </c>
      <c r="C542" s="500" t="s">
        <v>27831</v>
      </c>
      <c r="D542" s="500" t="s">
        <v>27832</v>
      </c>
      <c r="E542" s="500" t="s">
        <v>11099</v>
      </c>
      <c r="F542" s="500" t="s">
        <v>28081</v>
      </c>
      <c r="G542" s="500" t="s">
        <v>3076</v>
      </c>
      <c r="H542" s="500" t="s">
        <v>3840</v>
      </c>
      <c r="I542" s="500" t="s">
        <v>688</v>
      </c>
      <c r="J542" s="500" t="s">
        <v>689</v>
      </c>
      <c r="K542" s="500" t="s">
        <v>2306</v>
      </c>
      <c r="L542" s="500" t="s">
        <v>28083</v>
      </c>
      <c r="M542" s="500" t="s">
        <v>2307</v>
      </c>
      <c r="N542" s="500" t="s">
        <v>10995</v>
      </c>
    </row>
    <row r="543" spans="1:14">
      <c r="A543" s="500" t="s">
        <v>686</v>
      </c>
      <c r="B543" s="500" t="s">
        <v>2858</v>
      </c>
      <c r="C543" s="500" t="s">
        <v>27831</v>
      </c>
      <c r="D543" s="500" t="s">
        <v>27832</v>
      </c>
      <c r="E543" s="500" t="s">
        <v>11099</v>
      </c>
      <c r="F543" s="500" t="s">
        <v>28081</v>
      </c>
      <c r="G543" s="500" t="s">
        <v>7667</v>
      </c>
      <c r="H543" s="500" t="s">
        <v>27846</v>
      </c>
      <c r="I543" s="500" t="s">
        <v>688</v>
      </c>
      <c r="J543" s="500" t="s">
        <v>689</v>
      </c>
      <c r="K543" s="500" t="s">
        <v>2306</v>
      </c>
      <c r="L543" s="500" t="s">
        <v>28083</v>
      </c>
      <c r="M543" s="500" t="s">
        <v>2307</v>
      </c>
      <c r="N543" s="500" t="s">
        <v>7668</v>
      </c>
    </row>
    <row r="544" spans="1:14">
      <c r="A544" s="500" t="s">
        <v>686</v>
      </c>
      <c r="B544" s="500" t="s">
        <v>2858</v>
      </c>
      <c r="C544" s="500" t="s">
        <v>27831</v>
      </c>
      <c r="D544" s="500" t="s">
        <v>27832</v>
      </c>
      <c r="E544" s="500" t="s">
        <v>11099</v>
      </c>
      <c r="F544" s="500" t="s">
        <v>28081</v>
      </c>
      <c r="G544" s="500" t="s">
        <v>3077</v>
      </c>
      <c r="H544" s="500" t="s">
        <v>7021</v>
      </c>
      <c r="I544" s="500" t="s">
        <v>688</v>
      </c>
      <c r="J544" s="500" t="s">
        <v>689</v>
      </c>
      <c r="K544" s="500" t="s">
        <v>2306</v>
      </c>
      <c r="L544" s="500" t="s">
        <v>28083</v>
      </c>
      <c r="M544" s="500" t="s">
        <v>2307</v>
      </c>
      <c r="N544" s="500" t="s">
        <v>4683</v>
      </c>
    </row>
    <row r="545" spans="1:14">
      <c r="A545" s="500" t="s">
        <v>686</v>
      </c>
      <c r="B545" s="500" t="s">
        <v>2858</v>
      </c>
      <c r="C545" s="500" t="s">
        <v>27831</v>
      </c>
      <c r="D545" s="500" t="s">
        <v>27832</v>
      </c>
      <c r="E545" s="500" t="s">
        <v>11099</v>
      </c>
      <c r="F545" s="500" t="s">
        <v>28081</v>
      </c>
      <c r="G545" s="500" t="s">
        <v>7669</v>
      </c>
      <c r="H545" s="500" t="s">
        <v>2910</v>
      </c>
      <c r="I545" s="500" t="s">
        <v>688</v>
      </c>
      <c r="J545" s="500" t="s">
        <v>689</v>
      </c>
      <c r="K545" s="500" t="s">
        <v>2306</v>
      </c>
      <c r="L545" s="500" t="s">
        <v>28083</v>
      </c>
      <c r="M545" s="500" t="s">
        <v>2307</v>
      </c>
      <c r="N545" s="500" t="s">
        <v>7670</v>
      </c>
    </row>
    <row r="546" spans="1:14">
      <c r="A546" s="500" t="s">
        <v>686</v>
      </c>
      <c r="B546" s="500" t="s">
        <v>2858</v>
      </c>
      <c r="C546" s="500" t="s">
        <v>27831</v>
      </c>
      <c r="D546" s="500" t="s">
        <v>27832</v>
      </c>
      <c r="E546" s="500" t="s">
        <v>11099</v>
      </c>
      <c r="F546" s="500" t="s">
        <v>28081</v>
      </c>
      <c r="G546" s="500" t="s">
        <v>3078</v>
      </c>
      <c r="H546" s="500" t="s">
        <v>11245</v>
      </c>
      <c r="I546" s="500" t="s">
        <v>688</v>
      </c>
      <c r="J546" s="500" t="s">
        <v>689</v>
      </c>
      <c r="K546" s="500" t="s">
        <v>2306</v>
      </c>
      <c r="L546" s="500" t="s">
        <v>28083</v>
      </c>
      <c r="M546" s="500" t="s">
        <v>2307</v>
      </c>
      <c r="N546" s="500" t="s">
        <v>4684</v>
      </c>
    </row>
    <row r="547" spans="1:14">
      <c r="A547" s="500" t="s">
        <v>686</v>
      </c>
      <c r="B547" s="500" t="s">
        <v>2858</v>
      </c>
      <c r="C547" s="500" t="s">
        <v>27831</v>
      </c>
      <c r="D547" s="500" t="s">
        <v>27832</v>
      </c>
      <c r="E547" s="500" t="s">
        <v>11099</v>
      </c>
      <c r="F547" s="500" t="s">
        <v>28081</v>
      </c>
      <c r="G547" s="500" t="s">
        <v>3079</v>
      </c>
      <c r="H547" s="500" t="s">
        <v>7023</v>
      </c>
      <c r="I547" s="500" t="s">
        <v>688</v>
      </c>
      <c r="J547" s="500" t="s">
        <v>689</v>
      </c>
      <c r="K547" s="500" t="s">
        <v>2306</v>
      </c>
      <c r="L547" s="500" t="s">
        <v>28083</v>
      </c>
      <c r="M547" s="500" t="s">
        <v>2307</v>
      </c>
      <c r="N547" s="500" t="s">
        <v>4685</v>
      </c>
    </row>
    <row r="548" spans="1:14">
      <c r="A548" s="500" t="s">
        <v>686</v>
      </c>
      <c r="B548" s="500" t="s">
        <v>2858</v>
      </c>
      <c r="C548" s="500" t="s">
        <v>27831</v>
      </c>
      <c r="D548" s="500" t="s">
        <v>27832</v>
      </c>
      <c r="E548" s="500" t="s">
        <v>11099</v>
      </c>
      <c r="F548" s="500" t="s">
        <v>28081</v>
      </c>
      <c r="G548" s="500" t="s">
        <v>3080</v>
      </c>
      <c r="H548" s="500" t="s">
        <v>28018</v>
      </c>
      <c r="I548" s="500" t="s">
        <v>688</v>
      </c>
      <c r="J548" s="500" t="s">
        <v>689</v>
      </c>
      <c r="K548" s="500" t="s">
        <v>2306</v>
      </c>
      <c r="L548" s="500" t="s">
        <v>28083</v>
      </c>
      <c r="M548" s="500" t="s">
        <v>2307</v>
      </c>
      <c r="N548" s="500" t="s">
        <v>4686</v>
      </c>
    </row>
    <row r="549" spans="1:14">
      <c r="A549" s="500" t="s">
        <v>686</v>
      </c>
      <c r="B549" s="500" t="s">
        <v>2858</v>
      </c>
      <c r="C549" s="500" t="s">
        <v>27831</v>
      </c>
      <c r="D549" s="500" t="s">
        <v>27832</v>
      </c>
      <c r="E549" s="500" t="s">
        <v>11099</v>
      </c>
      <c r="F549" s="500" t="s">
        <v>28081</v>
      </c>
      <c r="G549" s="500" t="s">
        <v>3081</v>
      </c>
      <c r="H549" s="500" t="s">
        <v>11204</v>
      </c>
      <c r="I549" s="500" t="s">
        <v>688</v>
      </c>
      <c r="J549" s="500" t="s">
        <v>689</v>
      </c>
      <c r="K549" s="500" t="s">
        <v>2306</v>
      </c>
      <c r="L549" s="500" t="s">
        <v>28083</v>
      </c>
      <c r="M549" s="500" t="s">
        <v>2307</v>
      </c>
      <c r="N549" s="500" t="s">
        <v>4687</v>
      </c>
    </row>
    <row r="550" spans="1:14">
      <c r="A550" s="500" t="s">
        <v>686</v>
      </c>
      <c r="B550" s="500" t="s">
        <v>2858</v>
      </c>
      <c r="C550" s="500" t="s">
        <v>27831</v>
      </c>
      <c r="D550" s="500" t="s">
        <v>27832</v>
      </c>
      <c r="E550" s="500" t="s">
        <v>11099</v>
      </c>
      <c r="F550" s="500" t="s">
        <v>28081</v>
      </c>
      <c r="G550" s="500" t="s">
        <v>3082</v>
      </c>
      <c r="H550" s="500" t="s">
        <v>7094</v>
      </c>
      <c r="I550" s="500" t="s">
        <v>688</v>
      </c>
      <c r="J550" s="500" t="s">
        <v>689</v>
      </c>
      <c r="K550" s="500" t="s">
        <v>2306</v>
      </c>
      <c r="L550" s="500" t="s">
        <v>28083</v>
      </c>
      <c r="M550" s="500" t="s">
        <v>2307</v>
      </c>
      <c r="N550" s="500" t="s">
        <v>4688</v>
      </c>
    </row>
    <row r="551" spans="1:14">
      <c r="A551" s="500" t="s">
        <v>686</v>
      </c>
      <c r="B551" s="500" t="s">
        <v>2858</v>
      </c>
      <c r="C551" s="500" t="s">
        <v>27831</v>
      </c>
      <c r="D551" s="500" t="s">
        <v>27832</v>
      </c>
      <c r="E551" s="500" t="s">
        <v>11099</v>
      </c>
      <c r="F551" s="500" t="s">
        <v>28081</v>
      </c>
      <c r="G551" s="500" t="s">
        <v>4021</v>
      </c>
      <c r="H551" s="500" t="s">
        <v>27867</v>
      </c>
      <c r="I551" s="500" t="s">
        <v>688</v>
      </c>
      <c r="J551" s="500" t="s">
        <v>689</v>
      </c>
      <c r="K551" s="500" t="s">
        <v>2306</v>
      </c>
      <c r="L551" s="500" t="s">
        <v>28083</v>
      </c>
      <c r="M551" s="500" t="s">
        <v>2307</v>
      </c>
      <c r="N551" s="500" t="s">
        <v>4689</v>
      </c>
    </row>
    <row r="552" spans="1:14">
      <c r="A552" s="500" t="s">
        <v>686</v>
      </c>
      <c r="B552" s="500" t="s">
        <v>2858</v>
      </c>
      <c r="C552" s="500" t="s">
        <v>27831</v>
      </c>
      <c r="D552" s="500" t="s">
        <v>27832</v>
      </c>
      <c r="E552" s="500" t="s">
        <v>11099</v>
      </c>
      <c r="F552" s="500" t="s">
        <v>28081</v>
      </c>
      <c r="G552" s="500" t="s">
        <v>3083</v>
      </c>
      <c r="H552" s="500" t="s">
        <v>2944</v>
      </c>
      <c r="I552" s="500" t="s">
        <v>688</v>
      </c>
      <c r="J552" s="500" t="s">
        <v>689</v>
      </c>
      <c r="K552" s="500" t="s">
        <v>2306</v>
      </c>
      <c r="L552" s="500" t="s">
        <v>28083</v>
      </c>
      <c r="M552" s="500" t="s">
        <v>2307</v>
      </c>
      <c r="N552" s="500" t="s">
        <v>4690</v>
      </c>
    </row>
    <row r="553" spans="1:14">
      <c r="A553" s="500" t="s">
        <v>686</v>
      </c>
      <c r="B553" s="500" t="s">
        <v>2858</v>
      </c>
      <c r="C553" s="500" t="s">
        <v>27831</v>
      </c>
      <c r="D553" s="500" t="s">
        <v>27832</v>
      </c>
      <c r="E553" s="500" t="s">
        <v>11099</v>
      </c>
      <c r="F553" s="500" t="s">
        <v>28081</v>
      </c>
      <c r="G553" s="500" t="s">
        <v>3084</v>
      </c>
      <c r="H553" s="500" t="s">
        <v>11198</v>
      </c>
      <c r="I553" s="500" t="s">
        <v>688</v>
      </c>
      <c r="J553" s="500" t="s">
        <v>689</v>
      </c>
      <c r="K553" s="500" t="s">
        <v>2306</v>
      </c>
      <c r="L553" s="500" t="s">
        <v>28083</v>
      </c>
      <c r="M553" s="500" t="s">
        <v>2307</v>
      </c>
      <c r="N553" s="500" t="s">
        <v>4691</v>
      </c>
    </row>
    <row r="554" spans="1:14">
      <c r="A554" s="500" t="s">
        <v>686</v>
      </c>
      <c r="B554" s="500" t="s">
        <v>2858</v>
      </c>
      <c r="C554" s="500" t="s">
        <v>27831</v>
      </c>
      <c r="D554" s="500" t="s">
        <v>27832</v>
      </c>
      <c r="E554" s="500" t="s">
        <v>11099</v>
      </c>
      <c r="F554" s="500" t="s">
        <v>28081</v>
      </c>
      <c r="G554" s="500" t="s">
        <v>3085</v>
      </c>
      <c r="H554" s="500" t="s">
        <v>7094</v>
      </c>
      <c r="I554" s="500" t="s">
        <v>688</v>
      </c>
      <c r="J554" s="500" t="s">
        <v>689</v>
      </c>
      <c r="K554" s="500" t="s">
        <v>2306</v>
      </c>
      <c r="L554" s="500" t="s">
        <v>28083</v>
      </c>
      <c r="M554" s="500" t="s">
        <v>2307</v>
      </c>
      <c r="N554" s="500" t="s">
        <v>4692</v>
      </c>
    </row>
    <row r="555" spans="1:14">
      <c r="A555" s="500" t="s">
        <v>686</v>
      </c>
      <c r="B555" s="500" t="s">
        <v>2858</v>
      </c>
      <c r="C555" s="500" t="s">
        <v>27831</v>
      </c>
      <c r="D555" s="500" t="s">
        <v>27832</v>
      </c>
      <c r="E555" s="500" t="s">
        <v>11099</v>
      </c>
      <c r="F555" s="500" t="s">
        <v>28081</v>
      </c>
      <c r="G555" s="500" t="s">
        <v>3086</v>
      </c>
      <c r="H555" s="500" t="s">
        <v>11213</v>
      </c>
      <c r="I555" s="500" t="s">
        <v>688</v>
      </c>
      <c r="J555" s="500" t="s">
        <v>689</v>
      </c>
      <c r="K555" s="500" t="s">
        <v>2306</v>
      </c>
      <c r="L555" s="500" t="s">
        <v>28083</v>
      </c>
      <c r="M555" s="500" t="s">
        <v>2307</v>
      </c>
      <c r="N555" s="500" t="s">
        <v>4693</v>
      </c>
    </row>
    <row r="556" spans="1:14">
      <c r="A556" s="500" t="s">
        <v>686</v>
      </c>
      <c r="B556" s="500" t="s">
        <v>2858</v>
      </c>
      <c r="C556" s="500" t="s">
        <v>27831</v>
      </c>
      <c r="D556" s="500" t="s">
        <v>27832</v>
      </c>
      <c r="E556" s="500" t="s">
        <v>11099</v>
      </c>
      <c r="F556" s="500" t="s">
        <v>28081</v>
      </c>
      <c r="G556" s="500" t="s">
        <v>3087</v>
      </c>
      <c r="H556" s="500" t="s">
        <v>3526</v>
      </c>
      <c r="I556" s="500" t="s">
        <v>688</v>
      </c>
      <c r="J556" s="500" t="s">
        <v>689</v>
      </c>
      <c r="K556" s="500" t="s">
        <v>2306</v>
      </c>
      <c r="L556" s="500" t="s">
        <v>28083</v>
      </c>
      <c r="M556" s="500" t="s">
        <v>2307</v>
      </c>
      <c r="N556" s="500" t="s">
        <v>4694</v>
      </c>
    </row>
    <row r="557" spans="1:14">
      <c r="A557" s="500" t="s">
        <v>686</v>
      </c>
      <c r="B557" s="500" t="s">
        <v>2858</v>
      </c>
      <c r="C557" s="500" t="s">
        <v>27831</v>
      </c>
      <c r="D557" s="500" t="s">
        <v>27832</v>
      </c>
      <c r="E557" s="500" t="s">
        <v>11099</v>
      </c>
      <c r="F557" s="500" t="s">
        <v>28081</v>
      </c>
      <c r="G557" s="500" t="s">
        <v>7671</v>
      </c>
      <c r="H557" s="500" t="s">
        <v>2885</v>
      </c>
      <c r="I557" s="500" t="s">
        <v>688</v>
      </c>
      <c r="J557" s="500" t="s">
        <v>689</v>
      </c>
      <c r="K557" s="500" t="s">
        <v>2306</v>
      </c>
      <c r="L557" s="500" t="s">
        <v>28083</v>
      </c>
      <c r="M557" s="500" t="s">
        <v>2307</v>
      </c>
      <c r="N557" s="500" t="s">
        <v>7672</v>
      </c>
    </row>
    <row r="558" spans="1:14">
      <c r="A558" s="500" t="s">
        <v>686</v>
      </c>
      <c r="B558" s="500" t="s">
        <v>2858</v>
      </c>
      <c r="C558" s="500" t="s">
        <v>27831</v>
      </c>
      <c r="D558" s="500" t="s">
        <v>27832</v>
      </c>
      <c r="E558" s="500" t="s">
        <v>11099</v>
      </c>
      <c r="F558" s="500" t="s">
        <v>28081</v>
      </c>
      <c r="G558" s="500" t="s">
        <v>3088</v>
      </c>
      <c r="H558" s="500" t="s">
        <v>11181</v>
      </c>
      <c r="I558" s="500" t="s">
        <v>688</v>
      </c>
      <c r="J558" s="500" t="s">
        <v>689</v>
      </c>
      <c r="K558" s="500" t="s">
        <v>2306</v>
      </c>
      <c r="L558" s="500" t="s">
        <v>28083</v>
      </c>
      <c r="M558" s="500" t="s">
        <v>2307</v>
      </c>
      <c r="N558" s="500" t="s">
        <v>4682</v>
      </c>
    </row>
    <row r="559" spans="1:14">
      <c r="A559" s="500" t="s">
        <v>686</v>
      </c>
      <c r="B559" s="500" t="s">
        <v>2858</v>
      </c>
      <c r="C559" s="500" t="s">
        <v>27831</v>
      </c>
      <c r="D559" s="500" t="s">
        <v>27832</v>
      </c>
      <c r="E559" s="500" t="s">
        <v>11099</v>
      </c>
      <c r="F559" s="500" t="s">
        <v>28081</v>
      </c>
      <c r="G559" s="500" t="s">
        <v>7406</v>
      </c>
      <c r="H559" s="500" t="s">
        <v>7023</v>
      </c>
      <c r="I559" s="500" t="s">
        <v>688</v>
      </c>
      <c r="J559" s="500" t="s">
        <v>689</v>
      </c>
      <c r="K559" s="500" t="s">
        <v>2306</v>
      </c>
      <c r="L559" s="500" t="s">
        <v>28083</v>
      </c>
      <c r="M559" s="500" t="s">
        <v>2307</v>
      </c>
      <c r="N559" s="500" t="s">
        <v>7407</v>
      </c>
    </row>
    <row r="560" spans="1:14">
      <c r="A560" s="500" t="s">
        <v>686</v>
      </c>
      <c r="B560" s="500" t="s">
        <v>2858</v>
      </c>
      <c r="C560" s="500" t="s">
        <v>27831</v>
      </c>
      <c r="D560" s="500" t="s">
        <v>27832</v>
      </c>
      <c r="E560" s="500" t="s">
        <v>11099</v>
      </c>
      <c r="F560" s="500" t="s">
        <v>28081</v>
      </c>
      <c r="G560" s="500" t="s">
        <v>3089</v>
      </c>
      <c r="H560" s="500" t="s">
        <v>27976</v>
      </c>
      <c r="I560" s="500" t="s">
        <v>688</v>
      </c>
      <c r="J560" s="500" t="s">
        <v>689</v>
      </c>
      <c r="K560" s="500" t="s">
        <v>2306</v>
      </c>
      <c r="L560" s="500" t="s">
        <v>28083</v>
      </c>
      <c r="M560" s="500" t="s">
        <v>2307</v>
      </c>
      <c r="N560" s="500" t="s">
        <v>4695</v>
      </c>
    </row>
    <row r="561" spans="1:14">
      <c r="A561" s="500" t="s">
        <v>686</v>
      </c>
      <c r="B561" s="500" t="s">
        <v>2858</v>
      </c>
      <c r="C561" s="500" t="s">
        <v>27831</v>
      </c>
      <c r="D561" s="500" t="s">
        <v>27832</v>
      </c>
      <c r="E561" s="500" t="s">
        <v>11099</v>
      </c>
      <c r="F561" s="500" t="s">
        <v>28081</v>
      </c>
      <c r="G561" s="500" t="s">
        <v>3090</v>
      </c>
      <c r="H561" s="500" t="s">
        <v>7022</v>
      </c>
      <c r="I561" s="500" t="s">
        <v>688</v>
      </c>
      <c r="J561" s="500" t="s">
        <v>689</v>
      </c>
      <c r="K561" s="500" t="s">
        <v>2306</v>
      </c>
      <c r="L561" s="500" t="s">
        <v>28083</v>
      </c>
      <c r="M561" s="500" t="s">
        <v>2307</v>
      </c>
      <c r="N561" s="500" t="s">
        <v>4696</v>
      </c>
    </row>
    <row r="562" spans="1:14">
      <c r="A562" s="500" t="s">
        <v>686</v>
      </c>
      <c r="B562" s="500" t="s">
        <v>2858</v>
      </c>
      <c r="C562" s="500" t="s">
        <v>27831</v>
      </c>
      <c r="D562" s="500" t="s">
        <v>27832</v>
      </c>
      <c r="E562" s="500" t="s">
        <v>11099</v>
      </c>
      <c r="F562" s="500" t="s">
        <v>28081</v>
      </c>
      <c r="G562" s="500" t="s">
        <v>3091</v>
      </c>
      <c r="H562" s="500" t="s">
        <v>11805</v>
      </c>
      <c r="I562" s="500" t="s">
        <v>688</v>
      </c>
      <c r="J562" s="500" t="s">
        <v>689</v>
      </c>
      <c r="K562" s="500" t="s">
        <v>2306</v>
      </c>
      <c r="L562" s="500" t="s">
        <v>28083</v>
      </c>
      <c r="M562" s="500" t="s">
        <v>2307</v>
      </c>
      <c r="N562" s="500" t="s">
        <v>4697</v>
      </c>
    </row>
    <row r="563" spans="1:14">
      <c r="A563" s="500" t="s">
        <v>686</v>
      </c>
      <c r="B563" s="500" t="s">
        <v>2858</v>
      </c>
      <c r="C563" s="500" t="s">
        <v>27831</v>
      </c>
      <c r="D563" s="500" t="s">
        <v>27832</v>
      </c>
      <c r="E563" s="500" t="s">
        <v>11099</v>
      </c>
      <c r="F563" s="500" t="s">
        <v>28081</v>
      </c>
      <c r="G563" s="500" t="s">
        <v>3092</v>
      </c>
      <c r="H563" s="500" t="s">
        <v>3849</v>
      </c>
      <c r="I563" s="500" t="s">
        <v>688</v>
      </c>
      <c r="J563" s="500" t="s">
        <v>689</v>
      </c>
      <c r="K563" s="500" t="s">
        <v>2306</v>
      </c>
      <c r="L563" s="500" t="s">
        <v>28083</v>
      </c>
      <c r="M563" s="500" t="s">
        <v>2307</v>
      </c>
      <c r="N563" s="500" t="s">
        <v>4698</v>
      </c>
    </row>
    <row r="564" spans="1:14">
      <c r="A564" s="500" t="s">
        <v>686</v>
      </c>
      <c r="B564" s="500" t="s">
        <v>2858</v>
      </c>
      <c r="C564" s="500" t="s">
        <v>27831</v>
      </c>
      <c r="D564" s="500" t="s">
        <v>27832</v>
      </c>
      <c r="E564" s="500" t="s">
        <v>11099</v>
      </c>
      <c r="F564" s="500" t="s">
        <v>28081</v>
      </c>
      <c r="G564" s="500" t="s">
        <v>3093</v>
      </c>
      <c r="H564" s="500" t="s">
        <v>11791</v>
      </c>
      <c r="I564" s="500" t="s">
        <v>688</v>
      </c>
      <c r="J564" s="500" t="s">
        <v>689</v>
      </c>
      <c r="K564" s="500" t="s">
        <v>2306</v>
      </c>
      <c r="L564" s="500" t="s">
        <v>28083</v>
      </c>
      <c r="M564" s="500" t="s">
        <v>2307</v>
      </c>
      <c r="N564" s="500" t="s">
        <v>4699</v>
      </c>
    </row>
    <row r="565" spans="1:14">
      <c r="A565" s="500" t="s">
        <v>686</v>
      </c>
      <c r="B565" s="500" t="s">
        <v>2858</v>
      </c>
      <c r="C565" s="500" t="s">
        <v>27831</v>
      </c>
      <c r="D565" s="500" t="s">
        <v>27832</v>
      </c>
      <c r="E565" s="500" t="s">
        <v>11099</v>
      </c>
      <c r="F565" s="500" t="s">
        <v>28081</v>
      </c>
      <c r="G565" s="500" t="s">
        <v>3094</v>
      </c>
      <c r="H565" s="500" t="s">
        <v>3881</v>
      </c>
      <c r="I565" s="500" t="s">
        <v>688</v>
      </c>
      <c r="J565" s="500" t="s">
        <v>689</v>
      </c>
      <c r="K565" s="500" t="s">
        <v>2306</v>
      </c>
      <c r="L565" s="500" t="s">
        <v>28083</v>
      </c>
      <c r="M565" s="500" t="s">
        <v>2307</v>
      </c>
      <c r="N565" s="500" t="s">
        <v>4700</v>
      </c>
    </row>
    <row r="566" spans="1:14">
      <c r="A566" s="500" t="s">
        <v>686</v>
      </c>
      <c r="B566" s="500" t="s">
        <v>2858</v>
      </c>
      <c r="C566" s="500" t="s">
        <v>27831</v>
      </c>
      <c r="D566" s="500" t="s">
        <v>27832</v>
      </c>
      <c r="E566" s="500" t="s">
        <v>11099</v>
      </c>
      <c r="F566" s="500" t="s">
        <v>28081</v>
      </c>
      <c r="G566" s="500" t="s">
        <v>3095</v>
      </c>
      <c r="H566" s="500" t="s">
        <v>7019</v>
      </c>
      <c r="I566" s="500" t="s">
        <v>688</v>
      </c>
      <c r="J566" s="500" t="s">
        <v>689</v>
      </c>
      <c r="K566" s="500" t="s">
        <v>2306</v>
      </c>
      <c r="L566" s="500" t="s">
        <v>28083</v>
      </c>
      <c r="M566" s="500" t="s">
        <v>2307</v>
      </c>
      <c r="N566" s="500" t="s">
        <v>10996</v>
      </c>
    </row>
    <row r="567" spans="1:14">
      <c r="A567" s="500" t="s">
        <v>686</v>
      </c>
      <c r="B567" s="500" t="s">
        <v>2858</v>
      </c>
      <c r="C567" s="500" t="s">
        <v>27831</v>
      </c>
      <c r="D567" s="500" t="s">
        <v>27832</v>
      </c>
      <c r="E567" s="500" t="s">
        <v>11099</v>
      </c>
      <c r="F567" s="500" t="s">
        <v>28081</v>
      </c>
      <c r="G567" s="500" t="s">
        <v>7673</v>
      </c>
      <c r="H567" s="500" t="s">
        <v>3949</v>
      </c>
      <c r="I567" s="500" t="s">
        <v>688</v>
      </c>
      <c r="J567" s="500" t="s">
        <v>689</v>
      </c>
      <c r="K567" s="500" t="s">
        <v>2306</v>
      </c>
      <c r="L567" s="500" t="s">
        <v>28083</v>
      </c>
      <c r="M567" s="500" t="s">
        <v>2307</v>
      </c>
      <c r="N567" s="500" t="s">
        <v>7674</v>
      </c>
    </row>
    <row r="568" spans="1:14">
      <c r="A568" s="500" t="s">
        <v>686</v>
      </c>
      <c r="B568" s="500" t="s">
        <v>2858</v>
      </c>
      <c r="C568" s="500" t="s">
        <v>27831</v>
      </c>
      <c r="D568" s="500" t="s">
        <v>27832</v>
      </c>
      <c r="E568" s="500" t="s">
        <v>11099</v>
      </c>
      <c r="F568" s="500" t="s">
        <v>28081</v>
      </c>
      <c r="G568" s="500" t="s">
        <v>3096</v>
      </c>
      <c r="H568" s="500" t="s">
        <v>28092</v>
      </c>
      <c r="I568" s="500" t="s">
        <v>688</v>
      </c>
      <c r="J568" s="500" t="s">
        <v>689</v>
      </c>
      <c r="K568" s="500" t="s">
        <v>2306</v>
      </c>
      <c r="L568" s="500" t="s">
        <v>28083</v>
      </c>
      <c r="M568" s="500" t="s">
        <v>2307</v>
      </c>
      <c r="N568" s="500" t="s">
        <v>4702</v>
      </c>
    </row>
    <row r="569" spans="1:14">
      <c r="A569" s="500" t="s">
        <v>686</v>
      </c>
      <c r="B569" s="500" t="s">
        <v>2858</v>
      </c>
      <c r="C569" s="500" t="s">
        <v>27831</v>
      </c>
      <c r="D569" s="500" t="s">
        <v>27832</v>
      </c>
      <c r="E569" s="500" t="s">
        <v>11099</v>
      </c>
      <c r="F569" s="500" t="s">
        <v>28081</v>
      </c>
      <c r="G569" s="500" t="s">
        <v>7675</v>
      </c>
      <c r="H569" s="500" t="s">
        <v>3916</v>
      </c>
      <c r="I569" s="500" t="s">
        <v>688</v>
      </c>
      <c r="J569" s="500" t="s">
        <v>689</v>
      </c>
      <c r="K569" s="500" t="s">
        <v>2306</v>
      </c>
      <c r="L569" s="500" t="s">
        <v>28083</v>
      </c>
      <c r="M569" s="500" t="s">
        <v>2307</v>
      </c>
      <c r="N569" s="500" t="s">
        <v>7676</v>
      </c>
    </row>
    <row r="570" spans="1:14">
      <c r="A570" s="500" t="s">
        <v>686</v>
      </c>
      <c r="B570" s="500" t="s">
        <v>2858</v>
      </c>
      <c r="C570" s="500" t="s">
        <v>27831</v>
      </c>
      <c r="D570" s="500" t="s">
        <v>27832</v>
      </c>
      <c r="E570" s="500" t="s">
        <v>11099</v>
      </c>
      <c r="F570" s="500" t="s">
        <v>28081</v>
      </c>
      <c r="G570" s="500" t="s">
        <v>3097</v>
      </c>
      <c r="H570" s="500" t="s">
        <v>11266</v>
      </c>
      <c r="I570" s="500" t="s">
        <v>688</v>
      </c>
      <c r="J570" s="500" t="s">
        <v>689</v>
      </c>
      <c r="K570" s="500" t="s">
        <v>2306</v>
      </c>
      <c r="L570" s="500" t="s">
        <v>28083</v>
      </c>
      <c r="M570" s="500" t="s">
        <v>2307</v>
      </c>
      <c r="N570" s="500" t="s">
        <v>4703</v>
      </c>
    </row>
    <row r="571" spans="1:14">
      <c r="A571" s="500" t="s">
        <v>686</v>
      </c>
      <c r="B571" s="500" t="s">
        <v>2858</v>
      </c>
      <c r="C571" s="500" t="s">
        <v>27831</v>
      </c>
      <c r="D571" s="500" t="s">
        <v>27832</v>
      </c>
      <c r="E571" s="500" t="s">
        <v>11099</v>
      </c>
      <c r="F571" s="500" t="s">
        <v>28081</v>
      </c>
      <c r="G571" s="500" t="s">
        <v>3098</v>
      </c>
      <c r="H571" s="500" t="s">
        <v>6955</v>
      </c>
      <c r="I571" s="500" t="s">
        <v>688</v>
      </c>
      <c r="J571" s="500" t="s">
        <v>689</v>
      </c>
      <c r="K571" s="500" t="s">
        <v>2306</v>
      </c>
      <c r="L571" s="500" t="s">
        <v>28083</v>
      </c>
      <c r="M571" s="500" t="s">
        <v>2307</v>
      </c>
      <c r="N571" s="500" t="s">
        <v>4704</v>
      </c>
    </row>
    <row r="572" spans="1:14">
      <c r="A572" s="500" t="s">
        <v>686</v>
      </c>
      <c r="B572" s="500" t="s">
        <v>2858</v>
      </c>
      <c r="C572" s="500" t="s">
        <v>27831</v>
      </c>
      <c r="D572" s="500" t="s">
        <v>27832</v>
      </c>
      <c r="E572" s="500" t="s">
        <v>11099</v>
      </c>
      <c r="F572" s="500" t="s">
        <v>28081</v>
      </c>
      <c r="G572" s="500" t="s">
        <v>3099</v>
      </c>
      <c r="H572" s="500" t="s">
        <v>11180</v>
      </c>
      <c r="I572" s="500" t="s">
        <v>688</v>
      </c>
      <c r="J572" s="500" t="s">
        <v>689</v>
      </c>
      <c r="K572" s="500" t="s">
        <v>2306</v>
      </c>
      <c r="L572" s="500" t="s">
        <v>28083</v>
      </c>
      <c r="M572" s="500" t="s">
        <v>2307</v>
      </c>
      <c r="N572" s="500" t="s">
        <v>4705</v>
      </c>
    </row>
    <row r="573" spans="1:14">
      <c r="A573" s="500" t="s">
        <v>686</v>
      </c>
      <c r="B573" s="500" t="s">
        <v>2858</v>
      </c>
      <c r="C573" s="500" t="s">
        <v>27831</v>
      </c>
      <c r="D573" s="500" t="s">
        <v>27832</v>
      </c>
      <c r="E573" s="500" t="s">
        <v>11099</v>
      </c>
      <c r="F573" s="500" t="s">
        <v>28081</v>
      </c>
      <c r="G573" s="500" t="s">
        <v>3100</v>
      </c>
      <c r="H573" s="500" t="s">
        <v>28094</v>
      </c>
      <c r="I573" s="500" t="s">
        <v>688</v>
      </c>
      <c r="J573" s="500" t="s">
        <v>689</v>
      </c>
      <c r="K573" s="500" t="s">
        <v>2306</v>
      </c>
      <c r="L573" s="500" t="s">
        <v>28083</v>
      </c>
      <c r="M573" s="500" t="s">
        <v>2307</v>
      </c>
      <c r="N573" s="500" t="s">
        <v>4706</v>
      </c>
    </row>
    <row r="574" spans="1:14">
      <c r="A574" s="500" t="s">
        <v>686</v>
      </c>
      <c r="B574" s="500" t="s">
        <v>2858</v>
      </c>
      <c r="C574" s="500" t="s">
        <v>27831</v>
      </c>
      <c r="D574" s="500" t="s">
        <v>27832</v>
      </c>
      <c r="E574" s="500" t="s">
        <v>11099</v>
      </c>
      <c r="F574" s="500" t="s">
        <v>28081</v>
      </c>
      <c r="G574" s="500" t="s">
        <v>3101</v>
      </c>
      <c r="H574" s="500" t="s">
        <v>3876</v>
      </c>
      <c r="I574" s="500" t="s">
        <v>688</v>
      </c>
      <c r="J574" s="500" t="s">
        <v>689</v>
      </c>
      <c r="K574" s="500" t="s">
        <v>2306</v>
      </c>
      <c r="L574" s="500" t="s">
        <v>28083</v>
      </c>
      <c r="M574" s="500" t="s">
        <v>2307</v>
      </c>
      <c r="N574" s="500" t="s">
        <v>4707</v>
      </c>
    </row>
    <row r="575" spans="1:14">
      <c r="A575" s="500" t="s">
        <v>686</v>
      </c>
      <c r="B575" s="500" t="s">
        <v>2858</v>
      </c>
      <c r="C575" s="500" t="s">
        <v>27831</v>
      </c>
      <c r="D575" s="500" t="s">
        <v>27832</v>
      </c>
      <c r="E575" s="500" t="s">
        <v>11099</v>
      </c>
      <c r="F575" s="500" t="s">
        <v>28081</v>
      </c>
      <c r="G575" s="500" t="s">
        <v>4022</v>
      </c>
      <c r="H575" s="500" t="s">
        <v>27850</v>
      </c>
      <c r="I575" s="500" t="s">
        <v>688</v>
      </c>
      <c r="J575" s="500" t="s">
        <v>689</v>
      </c>
      <c r="K575" s="500" t="s">
        <v>2306</v>
      </c>
      <c r="L575" s="500" t="s">
        <v>28083</v>
      </c>
      <c r="M575" s="500" t="s">
        <v>2307</v>
      </c>
      <c r="N575" s="500" t="s">
        <v>4708</v>
      </c>
    </row>
    <row r="576" spans="1:14">
      <c r="A576" s="500" t="s">
        <v>686</v>
      </c>
      <c r="B576" s="500" t="s">
        <v>2858</v>
      </c>
      <c r="C576" s="500" t="s">
        <v>27831</v>
      </c>
      <c r="D576" s="500" t="s">
        <v>27832</v>
      </c>
      <c r="E576" s="500" t="s">
        <v>11099</v>
      </c>
      <c r="F576" s="500" t="s">
        <v>28081</v>
      </c>
      <c r="G576" s="500" t="s">
        <v>3102</v>
      </c>
      <c r="H576" s="500" t="s">
        <v>13286</v>
      </c>
      <c r="I576" s="500" t="s">
        <v>688</v>
      </c>
      <c r="J576" s="500" t="s">
        <v>689</v>
      </c>
      <c r="K576" s="500" t="s">
        <v>2306</v>
      </c>
      <c r="L576" s="500" t="s">
        <v>28083</v>
      </c>
      <c r="M576" s="500" t="s">
        <v>2307</v>
      </c>
      <c r="N576" s="500" t="s">
        <v>4709</v>
      </c>
    </row>
    <row r="577" spans="1:14">
      <c r="A577" s="500" t="s">
        <v>686</v>
      </c>
      <c r="B577" s="500" t="s">
        <v>2858</v>
      </c>
      <c r="C577" s="500" t="s">
        <v>27831</v>
      </c>
      <c r="D577" s="500" t="s">
        <v>27832</v>
      </c>
      <c r="E577" s="500" t="s">
        <v>11099</v>
      </c>
      <c r="F577" s="500" t="s">
        <v>28081</v>
      </c>
      <c r="G577" s="500" t="s">
        <v>3103</v>
      </c>
      <c r="H577" s="500" t="s">
        <v>11178</v>
      </c>
      <c r="I577" s="500" t="s">
        <v>688</v>
      </c>
      <c r="J577" s="500" t="s">
        <v>689</v>
      </c>
      <c r="K577" s="500" t="s">
        <v>2306</v>
      </c>
      <c r="L577" s="500" t="s">
        <v>28083</v>
      </c>
      <c r="M577" s="500" t="s">
        <v>2307</v>
      </c>
      <c r="N577" s="500" t="s">
        <v>4710</v>
      </c>
    </row>
    <row r="578" spans="1:14">
      <c r="A578" s="500" t="s">
        <v>686</v>
      </c>
      <c r="B578" s="500" t="s">
        <v>2858</v>
      </c>
      <c r="C578" s="500" t="s">
        <v>27831</v>
      </c>
      <c r="D578" s="500" t="s">
        <v>27832</v>
      </c>
      <c r="E578" s="500" t="s">
        <v>11099</v>
      </c>
      <c r="F578" s="500" t="s">
        <v>28081</v>
      </c>
      <c r="G578" s="500" t="s">
        <v>3104</v>
      </c>
      <c r="H578" s="500" t="s">
        <v>13236</v>
      </c>
      <c r="I578" s="500" t="s">
        <v>688</v>
      </c>
      <c r="J578" s="500" t="s">
        <v>689</v>
      </c>
      <c r="K578" s="500" t="s">
        <v>2306</v>
      </c>
      <c r="L578" s="500" t="s">
        <v>28083</v>
      </c>
      <c r="M578" s="500" t="s">
        <v>2307</v>
      </c>
      <c r="N578" s="500" t="s">
        <v>4711</v>
      </c>
    </row>
    <row r="579" spans="1:14">
      <c r="A579" s="500" t="s">
        <v>686</v>
      </c>
      <c r="B579" s="500" t="s">
        <v>2858</v>
      </c>
      <c r="C579" s="500" t="s">
        <v>27831</v>
      </c>
      <c r="D579" s="500" t="s">
        <v>27832</v>
      </c>
      <c r="E579" s="500" t="s">
        <v>11099</v>
      </c>
      <c r="F579" s="500" t="s">
        <v>28081</v>
      </c>
      <c r="G579" s="500" t="s">
        <v>3105</v>
      </c>
      <c r="H579" s="500" t="s">
        <v>13259</v>
      </c>
      <c r="I579" s="500" t="s">
        <v>688</v>
      </c>
      <c r="J579" s="500" t="s">
        <v>689</v>
      </c>
      <c r="K579" s="500" t="s">
        <v>2306</v>
      </c>
      <c r="L579" s="500" t="s">
        <v>28083</v>
      </c>
      <c r="M579" s="500" t="s">
        <v>2307</v>
      </c>
      <c r="N579" s="500" t="s">
        <v>4712</v>
      </c>
    </row>
    <row r="580" spans="1:14">
      <c r="A580" s="500" t="s">
        <v>686</v>
      </c>
      <c r="B580" s="500" t="s">
        <v>2858</v>
      </c>
      <c r="C580" s="500" t="s">
        <v>27831</v>
      </c>
      <c r="D580" s="500" t="s">
        <v>27832</v>
      </c>
      <c r="E580" s="500" t="s">
        <v>11099</v>
      </c>
      <c r="F580" s="500" t="s">
        <v>28081</v>
      </c>
      <c r="G580" s="500" t="s">
        <v>3106</v>
      </c>
      <c r="H580" s="500" t="s">
        <v>11179</v>
      </c>
      <c r="I580" s="500" t="s">
        <v>688</v>
      </c>
      <c r="J580" s="500" t="s">
        <v>689</v>
      </c>
      <c r="K580" s="500" t="s">
        <v>2306</v>
      </c>
      <c r="L580" s="500" t="s">
        <v>28083</v>
      </c>
      <c r="M580" s="500" t="s">
        <v>2307</v>
      </c>
      <c r="N580" s="500" t="s">
        <v>4713</v>
      </c>
    </row>
    <row r="581" spans="1:14">
      <c r="A581" s="500" t="s">
        <v>686</v>
      </c>
      <c r="B581" s="500" t="s">
        <v>2858</v>
      </c>
      <c r="C581" s="500" t="s">
        <v>27831</v>
      </c>
      <c r="D581" s="500" t="s">
        <v>27832</v>
      </c>
      <c r="E581" s="500" t="s">
        <v>11099</v>
      </c>
      <c r="F581" s="500" t="s">
        <v>28081</v>
      </c>
      <c r="G581" s="500" t="s">
        <v>7677</v>
      </c>
      <c r="H581" s="500" t="s">
        <v>3901</v>
      </c>
      <c r="I581" s="500" t="s">
        <v>688</v>
      </c>
      <c r="J581" s="500" t="s">
        <v>689</v>
      </c>
      <c r="K581" s="500" t="s">
        <v>2306</v>
      </c>
      <c r="L581" s="500" t="s">
        <v>28083</v>
      </c>
      <c r="M581" s="500" t="s">
        <v>2307</v>
      </c>
      <c r="N581" s="500" t="s">
        <v>7678</v>
      </c>
    </row>
    <row r="582" spans="1:14">
      <c r="A582" s="500" t="s">
        <v>686</v>
      </c>
      <c r="B582" s="500" t="s">
        <v>2858</v>
      </c>
      <c r="C582" s="500" t="s">
        <v>27831</v>
      </c>
      <c r="D582" s="500" t="s">
        <v>27832</v>
      </c>
      <c r="E582" s="500" t="s">
        <v>11099</v>
      </c>
      <c r="F582" s="500" t="s">
        <v>28081</v>
      </c>
      <c r="G582" s="500" t="s">
        <v>3108</v>
      </c>
      <c r="H582" s="500" t="s">
        <v>27849</v>
      </c>
      <c r="I582" s="500" t="s">
        <v>688</v>
      </c>
      <c r="J582" s="500" t="s">
        <v>689</v>
      </c>
      <c r="K582" s="500" t="s">
        <v>2306</v>
      </c>
      <c r="L582" s="500" t="s">
        <v>28083</v>
      </c>
      <c r="M582" s="500" t="s">
        <v>2307</v>
      </c>
      <c r="N582" s="500" t="s">
        <v>4701</v>
      </c>
    </row>
    <row r="583" spans="1:14">
      <c r="A583" s="500" t="s">
        <v>686</v>
      </c>
      <c r="B583" s="500" t="s">
        <v>2858</v>
      </c>
      <c r="C583" s="500" t="s">
        <v>27831</v>
      </c>
      <c r="D583" s="500" t="s">
        <v>27832</v>
      </c>
      <c r="E583" s="500" t="s">
        <v>11099</v>
      </c>
      <c r="F583" s="500" t="s">
        <v>28081</v>
      </c>
      <c r="G583" s="500" t="s">
        <v>7408</v>
      </c>
      <c r="H583" s="500" t="s">
        <v>6955</v>
      </c>
      <c r="I583" s="500" t="s">
        <v>688</v>
      </c>
      <c r="J583" s="500" t="s">
        <v>689</v>
      </c>
      <c r="K583" s="500" t="s">
        <v>2306</v>
      </c>
      <c r="L583" s="500" t="s">
        <v>28083</v>
      </c>
      <c r="M583" s="500" t="s">
        <v>2307</v>
      </c>
      <c r="N583" s="500" t="s">
        <v>7409</v>
      </c>
    </row>
    <row r="584" spans="1:14">
      <c r="A584" s="500" t="s">
        <v>686</v>
      </c>
      <c r="B584" s="500" t="s">
        <v>2858</v>
      </c>
      <c r="C584" s="500" t="s">
        <v>27831</v>
      </c>
      <c r="D584" s="500" t="s">
        <v>27832</v>
      </c>
      <c r="E584" s="500" t="s">
        <v>11099</v>
      </c>
      <c r="F584" s="500" t="s">
        <v>28081</v>
      </c>
      <c r="G584" s="500" t="s">
        <v>3109</v>
      </c>
      <c r="H584" s="500" t="s">
        <v>11198</v>
      </c>
      <c r="I584" s="500" t="s">
        <v>688</v>
      </c>
      <c r="J584" s="500" t="s">
        <v>689</v>
      </c>
      <c r="K584" s="500" t="s">
        <v>2306</v>
      </c>
      <c r="L584" s="500" t="s">
        <v>28083</v>
      </c>
      <c r="M584" s="500" t="s">
        <v>2307</v>
      </c>
      <c r="N584" s="500" t="s">
        <v>4714</v>
      </c>
    </row>
    <row r="585" spans="1:14">
      <c r="A585" s="500" t="s">
        <v>686</v>
      </c>
      <c r="B585" s="500" t="s">
        <v>2858</v>
      </c>
      <c r="C585" s="500" t="s">
        <v>27831</v>
      </c>
      <c r="D585" s="500" t="s">
        <v>27832</v>
      </c>
      <c r="E585" s="500" t="s">
        <v>11099</v>
      </c>
      <c r="F585" s="500" t="s">
        <v>28081</v>
      </c>
      <c r="G585" s="500" t="s">
        <v>3110</v>
      </c>
      <c r="H585" s="500" t="s">
        <v>3905</v>
      </c>
      <c r="I585" s="500" t="s">
        <v>688</v>
      </c>
      <c r="J585" s="500" t="s">
        <v>689</v>
      </c>
      <c r="K585" s="500" t="s">
        <v>2306</v>
      </c>
      <c r="L585" s="500" t="s">
        <v>28083</v>
      </c>
      <c r="M585" s="500" t="s">
        <v>2307</v>
      </c>
      <c r="N585" s="500" t="s">
        <v>4715</v>
      </c>
    </row>
    <row r="586" spans="1:14">
      <c r="A586" s="500" t="s">
        <v>686</v>
      </c>
      <c r="B586" s="500" t="s">
        <v>2858</v>
      </c>
      <c r="C586" s="500" t="s">
        <v>27831</v>
      </c>
      <c r="D586" s="500" t="s">
        <v>27832</v>
      </c>
      <c r="E586" s="500" t="s">
        <v>11099</v>
      </c>
      <c r="F586" s="500" t="s">
        <v>28081</v>
      </c>
      <c r="G586" s="500" t="s">
        <v>3111</v>
      </c>
      <c r="H586" s="500" t="s">
        <v>11789</v>
      </c>
      <c r="I586" s="500" t="s">
        <v>688</v>
      </c>
      <c r="J586" s="500" t="s">
        <v>689</v>
      </c>
      <c r="K586" s="500" t="s">
        <v>2306</v>
      </c>
      <c r="L586" s="500" t="s">
        <v>28083</v>
      </c>
      <c r="M586" s="500" t="s">
        <v>2307</v>
      </c>
      <c r="N586" s="500" t="s">
        <v>4716</v>
      </c>
    </row>
    <row r="587" spans="1:14">
      <c r="A587" s="500" t="s">
        <v>686</v>
      </c>
      <c r="B587" s="500" t="s">
        <v>2858</v>
      </c>
      <c r="C587" s="500" t="s">
        <v>27831</v>
      </c>
      <c r="D587" s="500" t="s">
        <v>27832</v>
      </c>
      <c r="E587" s="500" t="s">
        <v>11099</v>
      </c>
      <c r="F587" s="500" t="s">
        <v>28081</v>
      </c>
      <c r="G587" s="500" t="s">
        <v>3112</v>
      </c>
      <c r="H587" s="500" t="s">
        <v>2945</v>
      </c>
      <c r="I587" s="500" t="s">
        <v>688</v>
      </c>
      <c r="J587" s="500" t="s">
        <v>689</v>
      </c>
      <c r="K587" s="500" t="s">
        <v>2306</v>
      </c>
      <c r="L587" s="500" t="s">
        <v>28083</v>
      </c>
      <c r="M587" s="500" t="s">
        <v>2307</v>
      </c>
      <c r="N587" s="500" t="s">
        <v>4717</v>
      </c>
    </row>
    <row r="588" spans="1:14">
      <c r="A588" s="500" t="s">
        <v>686</v>
      </c>
      <c r="B588" s="500" t="s">
        <v>2858</v>
      </c>
      <c r="C588" s="500" t="s">
        <v>27831</v>
      </c>
      <c r="D588" s="500" t="s">
        <v>27832</v>
      </c>
      <c r="E588" s="500" t="s">
        <v>11099</v>
      </c>
      <c r="F588" s="500" t="s">
        <v>28081</v>
      </c>
      <c r="G588" s="500" t="s">
        <v>3114</v>
      </c>
      <c r="H588" s="500" t="s">
        <v>7020</v>
      </c>
      <c r="I588" s="500" t="s">
        <v>688</v>
      </c>
      <c r="J588" s="500" t="s">
        <v>689</v>
      </c>
      <c r="K588" s="500" t="s">
        <v>2306</v>
      </c>
      <c r="L588" s="500" t="s">
        <v>28083</v>
      </c>
      <c r="M588" s="500" t="s">
        <v>2307</v>
      </c>
      <c r="N588" s="500" t="s">
        <v>4718</v>
      </c>
    </row>
    <row r="589" spans="1:14">
      <c r="A589" s="500" t="s">
        <v>686</v>
      </c>
      <c r="B589" s="500" t="s">
        <v>2858</v>
      </c>
      <c r="C589" s="500" t="s">
        <v>27831</v>
      </c>
      <c r="D589" s="500" t="s">
        <v>27832</v>
      </c>
      <c r="E589" s="500" t="s">
        <v>11099</v>
      </c>
      <c r="F589" s="500" t="s">
        <v>28081</v>
      </c>
      <c r="G589" s="500" t="s">
        <v>3115</v>
      </c>
      <c r="H589" s="500" t="s">
        <v>27996</v>
      </c>
      <c r="I589" s="500" t="s">
        <v>688</v>
      </c>
      <c r="J589" s="500" t="s">
        <v>689</v>
      </c>
      <c r="K589" s="500" t="s">
        <v>2306</v>
      </c>
      <c r="L589" s="500" t="s">
        <v>28083</v>
      </c>
      <c r="M589" s="500" t="s">
        <v>2307</v>
      </c>
      <c r="N589" s="500" t="s">
        <v>4719</v>
      </c>
    </row>
    <row r="590" spans="1:14">
      <c r="A590" s="500" t="s">
        <v>686</v>
      </c>
      <c r="B590" s="500" t="s">
        <v>2858</v>
      </c>
      <c r="C590" s="500" t="s">
        <v>27831</v>
      </c>
      <c r="D590" s="500" t="s">
        <v>27832</v>
      </c>
      <c r="E590" s="500" t="s">
        <v>11099</v>
      </c>
      <c r="F590" s="500" t="s">
        <v>28081</v>
      </c>
      <c r="G590" s="500" t="s">
        <v>3116</v>
      </c>
      <c r="H590" s="500" t="s">
        <v>2941</v>
      </c>
      <c r="I590" s="500" t="s">
        <v>688</v>
      </c>
      <c r="J590" s="500" t="s">
        <v>689</v>
      </c>
      <c r="K590" s="500" t="s">
        <v>2306</v>
      </c>
      <c r="L590" s="500" t="s">
        <v>28083</v>
      </c>
      <c r="M590" s="500" t="s">
        <v>2307</v>
      </c>
      <c r="N590" s="500" t="s">
        <v>10998</v>
      </c>
    </row>
    <row r="591" spans="1:14">
      <c r="A591" s="500" t="s">
        <v>686</v>
      </c>
      <c r="B591" s="500" t="s">
        <v>2858</v>
      </c>
      <c r="C591" s="500" t="s">
        <v>27831</v>
      </c>
      <c r="D591" s="500" t="s">
        <v>27832</v>
      </c>
      <c r="E591" s="500" t="s">
        <v>11099</v>
      </c>
      <c r="F591" s="500" t="s">
        <v>28081</v>
      </c>
      <c r="G591" s="500" t="s">
        <v>7679</v>
      </c>
      <c r="H591" s="500" t="s">
        <v>13691</v>
      </c>
      <c r="I591" s="500" t="s">
        <v>688</v>
      </c>
      <c r="J591" s="500" t="s">
        <v>689</v>
      </c>
      <c r="K591" s="500" t="s">
        <v>2306</v>
      </c>
      <c r="L591" s="500" t="s">
        <v>28083</v>
      </c>
      <c r="M591" s="500" t="s">
        <v>2307</v>
      </c>
      <c r="N591" s="500" t="s">
        <v>7680</v>
      </c>
    </row>
    <row r="592" spans="1:14">
      <c r="A592" s="500" t="s">
        <v>686</v>
      </c>
      <c r="B592" s="500" t="s">
        <v>2858</v>
      </c>
      <c r="C592" s="500" t="s">
        <v>27831</v>
      </c>
      <c r="D592" s="500" t="s">
        <v>27832</v>
      </c>
      <c r="E592" s="500" t="s">
        <v>11099</v>
      </c>
      <c r="F592" s="500" t="s">
        <v>28081</v>
      </c>
      <c r="G592" s="500" t="s">
        <v>3117</v>
      </c>
      <c r="H592" s="500" t="s">
        <v>28106</v>
      </c>
      <c r="I592" s="500" t="s">
        <v>688</v>
      </c>
      <c r="J592" s="500" t="s">
        <v>689</v>
      </c>
      <c r="K592" s="500" t="s">
        <v>2306</v>
      </c>
      <c r="L592" s="500" t="s">
        <v>28083</v>
      </c>
      <c r="M592" s="500" t="s">
        <v>2307</v>
      </c>
      <c r="N592" s="500" t="s">
        <v>4721</v>
      </c>
    </row>
    <row r="593" spans="1:14">
      <c r="A593" s="500" t="s">
        <v>686</v>
      </c>
      <c r="B593" s="500" t="s">
        <v>2858</v>
      </c>
      <c r="C593" s="500" t="s">
        <v>27831</v>
      </c>
      <c r="D593" s="500" t="s">
        <v>27832</v>
      </c>
      <c r="E593" s="500" t="s">
        <v>11099</v>
      </c>
      <c r="F593" s="500" t="s">
        <v>28081</v>
      </c>
      <c r="G593" s="500" t="s">
        <v>7681</v>
      </c>
      <c r="H593" s="500" t="s">
        <v>7405</v>
      </c>
      <c r="I593" s="500" t="s">
        <v>688</v>
      </c>
      <c r="J593" s="500" t="s">
        <v>689</v>
      </c>
      <c r="K593" s="500" t="s">
        <v>2306</v>
      </c>
      <c r="L593" s="500" t="s">
        <v>28083</v>
      </c>
      <c r="M593" s="500" t="s">
        <v>2307</v>
      </c>
      <c r="N593" s="500" t="s">
        <v>7682</v>
      </c>
    </row>
    <row r="594" spans="1:14">
      <c r="A594" s="500" t="s">
        <v>686</v>
      </c>
      <c r="B594" s="500" t="s">
        <v>2858</v>
      </c>
      <c r="C594" s="500" t="s">
        <v>27831</v>
      </c>
      <c r="D594" s="500" t="s">
        <v>27832</v>
      </c>
      <c r="E594" s="500" t="s">
        <v>11099</v>
      </c>
      <c r="F594" s="500" t="s">
        <v>28081</v>
      </c>
      <c r="G594" s="500" t="s">
        <v>3118</v>
      </c>
      <c r="H594" s="500" t="s">
        <v>3932</v>
      </c>
      <c r="I594" s="500" t="s">
        <v>688</v>
      </c>
      <c r="J594" s="500" t="s">
        <v>689</v>
      </c>
      <c r="K594" s="500" t="s">
        <v>2306</v>
      </c>
      <c r="L594" s="500" t="s">
        <v>28083</v>
      </c>
      <c r="M594" s="500" t="s">
        <v>2307</v>
      </c>
      <c r="N594" s="500" t="s">
        <v>4722</v>
      </c>
    </row>
    <row r="595" spans="1:14">
      <c r="A595" s="500" t="s">
        <v>686</v>
      </c>
      <c r="B595" s="500" t="s">
        <v>2858</v>
      </c>
      <c r="C595" s="500" t="s">
        <v>27831</v>
      </c>
      <c r="D595" s="500" t="s">
        <v>27832</v>
      </c>
      <c r="E595" s="500" t="s">
        <v>11099</v>
      </c>
      <c r="F595" s="500" t="s">
        <v>28081</v>
      </c>
      <c r="G595" s="500" t="s">
        <v>3119</v>
      </c>
      <c r="H595" s="500" t="s">
        <v>6956</v>
      </c>
      <c r="I595" s="500" t="s">
        <v>688</v>
      </c>
      <c r="J595" s="500" t="s">
        <v>689</v>
      </c>
      <c r="K595" s="500" t="s">
        <v>2306</v>
      </c>
      <c r="L595" s="500" t="s">
        <v>28083</v>
      </c>
      <c r="M595" s="500" t="s">
        <v>2307</v>
      </c>
      <c r="N595" s="500" t="s">
        <v>4723</v>
      </c>
    </row>
    <row r="596" spans="1:14">
      <c r="A596" s="500" t="s">
        <v>686</v>
      </c>
      <c r="B596" s="500" t="s">
        <v>2858</v>
      </c>
      <c r="C596" s="500" t="s">
        <v>27831</v>
      </c>
      <c r="D596" s="500" t="s">
        <v>27832</v>
      </c>
      <c r="E596" s="500" t="s">
        <v>11099</v>
      </c>
      <c r="F596" s="500" t="s">
        <v>28081</v>
      </c>
      <c r="G596" s="500" t="s">
        <v>3120</v>
      </c>
      <c r="H596" s="500" t="s">
        <v>3876</v>
      </c>
      <c r="I596" s="500" t="s">
        <v>688</v>
      </c>
      <c r="J596" s="500" t="s">
        <v>689</v>
      </c>
      <c r="K596" s="500" t="s">
        <v>2306</v>
      </c>
      <c r="L596" s="500" t="s">
        <v>28083</v>
      </c>
      <c r="M596" s="500" t="s">
        <v>2307</v>
      </c>
      <c r="N596" s="500" t="s">
        <v>4724</v>
      </c>
    </row>
    <row r="597" spans="1:14">
      <c r="A597" s="500" t="s">
        <v>686</v>
      </c>
      <c r="B597" s="500" t="s">
        <v>2858</v>
      </c>
      <c r="C597" s="500" t="s">
        <v>27831</v>
      </c>
      <c r="D597" s="500" t="s">
        <v>27832</v>
      </c>
      <c r="E597" s="500" t="s">
        <v>11099</v>
      </c>
      <c r="F597" s="500" t="s">
        <v>28081</v>
      </c>
      <c r="G597" s="500" t="s">
        <v>3121</v>
      </c>
      <c r="H597" s="500" t="s">
        <v>11182</v>
      </c>
      <c r="I597" s="500" t="s">
        <v>688</v>
      </c>
      <c r="J597" s="500" t="s">
        <v>689</v>
      </c>
      <c r="K597" s="500" t="s">
        <v>2306</v>
      </c>
      <c r="L597" s="500" t="s">
        <v>28083</v>
      </c>
      <c r="M597" s="500" t="s">
        <v>2307</v>
      </c>
      <c r="N597" s="500" t="s">
        <v>4725</v>
      </c>
    </row>
    <row r="598" spans="1:14">
      <c r="A598" s="500" t="s">
        <v>686</v>
      </c>
      <c r="B598" s="500" t="s">
        <v>2858</v>
      </c>
      <c r="C598" s="500" t="s">
        <v>27831</v>
      </c>
      <c r="D598" s="500" t="s">
        <v>27832</v>
      </c>
      <c r="E598" s="500" t="s">
        <v>11099</v>
      </c>
      <c r="F598" s="500" t="s">
        <v>28081</v>
      </c>
      <c r="G598" s="500" t="s">
        <v>3122</v>
      </c>
      <c r="H598" s="500" t="s">
        <v>27836</v>
      </c>
      <c r="I598" s="500" t="s">
        <v>688</v>
      </c>
      <c r="J598" s="500" t="s">
        <v>689</v>
      </c>
      <c r="K598" s="500" t="s">
        <v>2306</v>
      </c>
      <c r="L598" s="500" t="s">
        <v>28083</v>
      </c>
      <c r="M598" s="500" t="s">
        <v>2307</v>
      </c>
      <c r="N598" s="500" t="s">
        <v>4726</v>
      </c>
    </row>
    <row r="599" spans="1:14">
      <c r="A599" s="500" t="s">
        <v>686</v>
      </c>
      <c r="B599" s="500" t="s">
        <v>2858</v>
      </c>
      <c r="C599" s="500" t="s">
        <v>27831</v>
      </c>
      <c r="D599" s="500" t="s">
        <v>27832</v>
      </c>
      <c r="E599" s="500" t="s">
        <v>11099</v>
      </c>
      <c r="F599" s="500" t="s">
        <v>28081</v>
      </c>
      <c r="G599" s="500" t="s">
        <v>4023</v>
      </c>
      <c r="H599" s="500" t="s">
        <v>11152</v>
      </c>
      <c r="I599" s="500" t="s">
        <v>688</v>
      </c>
      <c r="J599" s="500" t="s">
        <v>689</v>
      </c>
      <c r="K599" s="500" t="s">
        <v>2306</v>
      </c>
      <c r="L599" s="500" t="s">
        <v>28083</v>
      </c>
      <c r="M599" s="500" t="s">
        <v>2307</v>
      </c>
      <c r="N599" s="500" t="s">
        <v>4727</v>
      </c>
    </row>
    <row r="600" spans="1:14">
      <c r="A600" s="500" t="s">
        <v>686</v>
      </c>
      <c r="B600" s="500" t="s">
        <v>2858</v>
      </c>
      <c r="C600" s="500" t="s">
        <v>27831</v>
      </c>
      <c r="D600" s="500" t="s">
        <v>27832</v>
      </c>
      <c r="E600" s="500" t="s">
        <v>11099</v>
      </c>
      <c r="F600" s="500" t="s">
        <v>28081</v>
      </c>
      <c r="G600" s="500" t="s">
        <v>3123</v>
      </c>
      <c r="H600" s="500" t="s">
        <v>28026</v>
      </c>
      <c r="I600" s="500" t="s">
        <v>688</v>
      </c>
      <c r="J600" s="500" t="s">
        <v>689</v>
      </c>
      <c r="K600" s="500" t="s">
        <v>2306</v>
      </c>
      <c r="L600" s="500" t="s">
        <v>28083</v>
      </c>
      <c r="M600" s="500" t="s">
        <v>2307</v>
      </c>
      <c r="N600" s="500" t="s">
        <v>4728</v>
      </c>
    </row>
    <row r="601" spans="1:14">
      <c r="A601" s="500" t="s">
        <v>686</v>
      </c>
      <c r="B601" s="500" t="s">
        <v>2858</v>
      </c>
      <c r="C601" s="500" t="s">
        <v>27831</v>
      </c>
      <c r="D601" s="500" t="s">
        <v>27832</v>
      </c>
      <c r="E601" s="500" t="s">
        <v>11099</v>
      </c>
      <c r="F601" s="500" t="s">
        <v>28081</v>
      </c>
      <c r="G601" s="500" t="s">
        <v>3124</v>
      </c>
      <c r="H601" s="500" t="s">
        <v>3968</v>
      </c>
      <c r="I601" s="500" t="s">
        <v>688</v>
      </c>
      <c r="J601" s="500" t="s">
        <v>689</v>
      </c>
      <c r="K601" s="500" t="s">
        <v>2306</v>
      </c>
      <c r="L601" s="500" t="s">
        <v>28083</v>
      </c>
      <c r="M601" s="500" t="s">
        <v>2307</v>
      </c>
      <c r="N601" s="500" t="s">
        <v>4729</v>
      </c>
    </row>
    <row r="602" spans="1:14">
      <c r="A602" s="500" t="s">
        <v>686</v>
      </c>
      <c r="B602" s="500" t="s">
        <v>2858</v>
      </c>
      <c r="C602" s="500" t="s">
        <v>27831</v>
      </c>
      <c r="D602" s="500" t="s">
        <v>27832</v>
      </c>
      <c r="E602" s="500" t="s">
        <v>11099</v>
      </c>
      <c r="F602" s="500" t="s">
        <v>28081</v>
      </c>
      <c r="G602" s="500" t="s">
        <v>3125</v>
      </c>
      <c r="H602" s="500" t="s">
        <v>27836</v>
      </c>
      <c r="I602" s="500" t="s">
        <v>688</v>
      </c>
      <c r="J602" s="500" t="s">
        <v>689</v>
      </c>
      <c r="K602" s="500" t="s">
        <v>2306</v>
      </c>
      <c r="L602" s="500" t="s">
        <v>28083</v>
      </c>
      <c r="M602" s="500" t="s">
        <v>2307</v>
      </c>
      <c r="N602" s="500" t="s">
        <v>4730</v>
      </c>
    </row>
    <row r="603" spans="1:14">
      <c r="A603" s="500" t="s">
        <v>686</v>
      </c>
      <c r="B603" s="500" t="s">
        <v>2858</v>
      </c>
      <c r="C603" s="500" t="s">
        <v>27831</v>
      </c>
      <c r="D603" s="500" t="s">
        <v>27832</v>
      </c>
      <c r="E603" s="500" t="s">
        <v>11099</v>
      </c>
      <c r="F603" s="500" t="s">
        <v>28081</v>
      </c>
      <c r="G603" s="500" t="s">
        <v>3126</v>
      </c>
      <c r="H603" s="500" t="s">
        <v>28019</v>
      </c>
      <c r="I603" s="500" t="s">
        <v>688</v>
      </c>
      <c r="J603" s="500" t="s">
        <v>689</v>
      </c>
      <c r="K603" s="500" t="s">
        <v>2306</v>
      </c>
      <c r="L603" s="500" t="s">
        <v>28083</v>
      </c>
      <c r="M603" s="500" t="s">
        <v>2307</v>
      </c>
      <c r="N603" s="500" t="s">
        <v>4731</v>
      </c>
    </row>
    <row r="604" spans="1:14">
      <c r="A604" s="500" t="s">
        <v>686</v>
      </c>
      <c r="B604" s="500" t="s">
        <v>2858</v>
      </c>
      <c r="C604" s="500" t="s">
        <v>27831</v>
      </c>
      <c r="D604" s="500" t="s">
        <v>27832</v>
      </c>
      <c r="E604" s="500" t="s">
        <v>11099</v>
      </c>
      <c r="F604" s="500" t="s">
        <v>28081</v>
      </c>
      <c r="G604" s="500" t="s">
        <v>3127</v>
      </c>
      <c r="H604" s="500" t="s">
        <v>6948</v>
      </c>
      <c r="I604" s="500" t="s">
        <v>688</v>
      </c>
      <c r="J604" s="500" t="s">
        <v>689</v>
      </c>
      <c r="K604" s="500" t="s">
        <v>2306</v>
      </c>
      <c r="L604" s="500" t="s">
        <v>28083</v>
      </c>
      <c r="M604" s="500" t="s">
        <v>2307</v>
      </c>
      <c r="N604" s="500" t="s">
        <v>4732</v>
      </c>
    </row>
    <row r="605" spans="1:14">
      <c r="A605" s="500" t="s">
        <v>686</v>
      </c>
      <c r="B605" s="500" t="s">
        <v>2858</v>
      </c>
      <c r="C605" s="500" t="s">
        <v>27831</v>
      </c>
      <c r="D605" s="500" t="s">
        <v>27832</v>
      </c>
      <c r="E605" s="500" t="s">
        <v>11099</v>
      </c>
      <c r="F605" s="500" t="s">
        <v>28081</v>
      </c>
      <c r="G605" s="500" t="s">
        <v>7683</v>
      </c>
      <c r="H605" s="500" t="s">
        <v>11159</v>
      </c>
      <c r="I605" s="500" t="s">
        <v>688</v>
      </c>
      <c r="J605" s="500" t="s">
        <v>689</v>
      </c>
      <c r="K605" s="500" t="s">
        <v>2306</v>
      </c>
      <c r="L605" s="500" t="s">
        <v>28083</v>
      </c>
      <c r="M605" s="500" t="s">
        <v>2307</v>
      </c>
      <c r="N605" s="500" t="s">
        <v>7684</v>
      </c>
    </row>
    <row r="606" spans="1:14">
      <c r="A606" s="500" t="s">
        <v>686</v>
      </c>
      <c r="B606" s="500" t="s">
        <v>2858</v>
      </c>
      <c r="C606" s="500" t="s">
        <v>27831</v>
      </c>
      <c r="D606" s="500" t="s">
        <v>27832</v>
      </c>
      <c r="E606" s="500" t="s">
        <v>11099</v>
      </c>
      <c r="F606" s="500" t="s">
        <v>28081</v>
      </c>
      <c r="G606" s="500" t="s">
        <v>3128</v>
      </c>
      <c r="H606" s="500" t="s">
        <v>2941</v>
      </c>
      <c r="I606" s="500" t="s">
        <v>688</v>
      </c>
      <c r="J606" s="500" t="s">
        <v>689</v>
      </c>
      <c r="K606" s="500" t="s">
        <v>2306</v>
      </c>
      <c r="L606" s="500" t="s">
        <v>28083</v>
      </c>
      <c r="M606" s="500" t="s">
        <v>2307</v>
      </c>
      <c r="N606" s="500" t="s">
        <v>4720</v>
      </c>
    </row>
    <row r="607" spans="1:14">
      <c r="A607" s="500" t="s">
        <v>686</v>
      </c>
      <c r="B607" s="500" t="s">
        <v>2858</v>
      </c>
      <c r="C607" s="500" t="s">
        <v>27831</v>
      </c>
      <c r="D607" s="500" t="s">
        <v>27832</v>
      </c>
      <c r="E607" s="500" t="s">
        <v>11099</v>
      </c>
      <c r="F607" s="500" t="s">
        <v>28081</v>
      </c>
      <c r="G607" s="500" t="s">
        <v>7412</v>
      </c>
      <c r="H607" s="500" t="s">
        <v>6956</v>
      </c>
      <c r="I607" s="500" t="s">
        <v>688</v>
      </c>
      <c r="J607" s="500" t="s">
        <v>689</v>
      </c>
      <c r="K607" s="500" t="s">
        <v>2306</v>
      </c>
      <c r="L607" s="500" t="s">
        <v>28083</v>
      </c>
      <c r="M607" s="500" t="s">
        <v>2307</v>
      </c>
      <c r="N607" s="500" t="s">
        <v>7413</v>
      </c>
    </row>
    <row r="608" spans="1:14">
      <c r="A608" s="500" t="s">
        <v>686</v>
      </c>
      <c r="B608" s="500" t="s">
        <v>2858</v>
      </c>
      <c r="C608" s="500" t="s">
        <v>27831</v>
      </c>
      <c r="D608" s="500" t="s">
        <v>27832</v>
      </c>
      <c r="E608" s="500" t="s">
        <v>11099</v>
      </c>
      <c r="F608" s="500" t="s">
        <v>28081</v>
      </c>
      <c r="G608" s="500" t="s">
        <v>3129</v>
      </c>
      <c r="H608" s="500" t="s">
        <v>3947</v>
      </c>
      <c r="I608" s="500" t="s">
        <v>688</v>
      </c>
      <c r="J608" s="500" t="s">
        <v>689</v>
      </c>
      <c r="K608" s="500" t="s">
        <v>2306</v>
      </c>
      <c r="L608" s="500" t="s">
        <v>28083</v>
      </c>
      <c r="M608" s="500" t="s">
        <v>2307</v>
      </c>
      <c r="N608" s="500" t="s">
        <v>4733</v>
      </c>
    </row>
    <row r="609" spans="1:14">
      <c r="A609" s="500" t="s">
        <v>686</v>
      </c>
      <c r="B609" s="500" t="s">
        <v>2858</v>
      </c>
      <c r="C609" s="500" t="s">
        <v>27831</v>
      </c>
      <c r="D609" s="500" t="s">
        <v>27832</v>
      </c>
      <c r="E609" s="500" t="s">
        <v>11099</v>
      </c>
      <c r="F609" s="500" t="s">
        <v>28081</v>
      </c>
      <c r="G609" s="500" t="s">
        <v>3130</v>
      </c>
      <c r="H609" s="500" t="s">
        <v>11789</v>
      </c>
      <c r="I609" s="500" t="s">
        <v>688</v>
      </c>
      <c r="J609" s="500" t="s">
        <v>689</v>
      </c>
      <c r="K609" s="500" t="s">
        <v>2306</v>
      </c>
      <c r="L609" s="500" t="s">
        <v>28083</v>
      </c>
      <c r="M609" s="500" t="s">
        <v>2307</v>
      </c>
      <c r="N609" s="500" t="s">
        <v>4734</v>
      </c>
    </row>
    <row r="610" spans="1:14">
      <c r="A610" s="500" t="s">
        <v>686</v>
      </c>
      <c r="B610" s="500" t="s">
        <v>2858</v>
      </c>
      <c r="C610" s="500" t="s">
        <v>27831</v>
      </c>
      <c r="D610" s="500" t="s">
        <v>27832</v>
      </c>
      <c r="E610" s="500" t="s">
        <v>11099</v>
      </c>
      <c r="F610" s="500" t="s">
        <v>28081</v>
      </c>
      <c r="G610" s="500" t="s">
        <v>3131</v>
      </c>
      <c r="H610" s="500" t="s">
        <v>7097</v>
      </c>
      <c r="I610" s="500" t="s">
        <v>688</v>
      </c>
      <c r="J610" s="500" t="s">
        <v>689</v>
      </c>
      <c r="K610" s="500" t="s">
        <v>2306</v>
      </c>
      <c r="L610" s="500" t="s">
        <v>28083</v>
      </c>
      <c r="M610" s="500" t="s">
        <v>2307</v>
      </c>
      <c r="N610" s="500" t="s">
        <v>4735</v>
      </c>
    </row>
    <row r="611" spans="1:14">
      <c r="A611" s="500" t="s">
        <v>686</v>
      </c>
      <c r="B611" s="500" t="s">
        <v>2858</v>
      </c>
      <c r="C611" s="500" t="s">
        <v>27831</v>
      </c>
      <c r="D611" s="500" t="s">
        <v>27832</v>
      </c>
      <c r="E611" s="500" t="s">
        <v>11099</v>
      </c>
      <c r="F611" s="500" t="s">
        <v>28081</v>
      </c>
      <c r="G611" s="500" t="s">
        <v>3132</v>
      </c>
      <c r="H611" s="500" t="s">
        <v>3916</v>
      </c>
      <c r="I611" s="500" t="s">
        <v>688</v>
      </c>
      <c r="J611" s="500" t="s">
        <v>689</v>
      </c>
      <c r="K611" s="500" t="s">
        <v>2306</v>
      </c>
      <c r="L611" s="500" t="s">
        <v>28083</v>
      </c>
      <c r="M611" s="500" t="s">
        <v>2307</v>
      </c>
      <c r="N611" s="500" t="s">
        <v>4736</v>
      </c>
    </row>
    <row r="612" spans="1:14">
      <c r="A612" s="500" t="s">
        <v>686</v>
      </c>
      <c r="B612" s="500" t="s">
        <v>2858</v>
      </c>
      <c r="C612" s="500" t="s">
        <v>27831</v>
      </c>
      <c r="D612" s="500" t="s">
        <v>27832</v>
      </c>
      <c r="E612" s="500" t="s">
        <v>11099</v>
      </c>
      <c r="F612" s="500" t="s">
        <v>28081</v>
      </c>
      <c r="G612" s="500" t="s">
        <v>3133</v>
      </c>
      <c r="H612" s="500" t="s">
        <v>11157</v>
      </c>
      <c r="I612" s="500" t="s">
        <v>688</v>
      </c>
      <c r="J612" s="500" t="s">
        <v>689</v>
      </c>
      <c r="K612" s="500" t="s">
        <v>2306</v>
      </c>
      <c r="L612" s="500" t="s">
        <v>28083</v>
      </c>
      <c r="M612" s="500" t="s">
        <v>2307</v>
      </c>
      <c r="N612" s="500" t="s">
        <v>4737</v>
      </c>
    </row>
    <row r="613" spans="1:14">
      <c r="A613" s="500" t="s">
        <v>686</v>
      </c>
      <c r="B613" s="500" t="s">
        <v>2858</v>
      </c>
      <c r="C613" s="500" t="s">
        <v>27831</v>
      </c>
      <c r="D613" s="500" t="s">
        <v>27832</v>
      </c>
      <c r="E613" s="500" t="s">
        <v>11099</v>
      </c>
      <c r="F613" s="500" t="s">
        <v>28081</v>
      </c>
      <c r="G613" s="500" t="s">
        <v>3134</v>
      </c>
      <c r="H613" s="500" t="s">
        <v>13776</v>
      </c>
      <c r="I613" s="500" t="s">
        <v>688</v>
      </c>
      <c r="J613" s="500" t="s">
        <v>689</v>
      </c>
      <c r="K613" s="500" t="s">
        <v>2306</v>
      </c>
      <c r="L613" s="500" t="s">
        <v>28083</v>
      </c>
      <c r="M613" s="500" t="s">
        <v>2307</v>
      </c>
      <c r="N613" s="500" t="s">
        <v>4738</v>
      </c>
    </row>
    <row r="614" spans="1:14">
      <c r="A614" s="500" t="s">
        <v>686</v>
      </c>
      <c r="B614" s="500" t="s">
        <v>2858</v>
      </c>
      <c r="C614" s="500" t="s">
        <v>27831</v>
      </c>
      <c r="D614" s="500" t="s">
        <v>27832</v>
      </c>
      <c r="E614" s="500" t="s">
        <v>11099</v>
      </c>
      <c r="F614" s="500" t="s">
        <v>28081</v>
      </c>
      <c r="G614" s="500" t="s">
        <v>3135</v>
      </c>
      <c r="H614" s="500" t="s">
        <v>13454</v>
      </c>
      <c r="I614" s="500" t="s">
        <v>688</v>
      </c>
      <c r="J614" s="500" t="s">
        <v>689</v>
      </c>
      <c r="K614" s="500" t="s">
        <v>2306</v>
      </c>
      <c r="L614" s="500" t="s">
        <v>28083</v>
      </c>
      <c r="M614" s="500" t="s">
        <v>2307</v>
      </c>
      <c r="N614" s="500" t="s">
        <v>10999</v>
      </c>
    </row>
    <row r="615" spans="1:14">
      <c r="A615" s="500" t="s">
        <v>686</v>
      </c>
      <c r="B615" s="500" t="s">
        <v>2858</v>
      </c>
      <c r="C615" s="500" t="s">
        <v>27831</v>
      </c>
      <c r="D615" s="500" t="s">
        <v>27832</v>
      </c>
      <c r="E615" s="500" t="s">
        <v>11099</v>
      </c>
      <c r="F615" s="500" t="s">
        <v>28081</v>
      </c>
      <c r="G615" s="500" t="s">
        <v>7685</v>
      </c>
      <c r="H615" s="500" t="s">
        <v>13776</v>
      </c>
      <c r="I615" s="500" t="s">
        <v>688</v>
      </c>
      <c r="J615" s="500" t="s">
        <v>689</v>
      </c>
      <c r="K615" s="500" t="s">
        <v>2306</v>
      </c>
      <c r="L615" s="500" t="s">
        <v>28083</v>
      </c>
      <c r="M615" s="500" t="s">
        <v>2307</v>
      </c>
      <c r="N615" s="500" t="s">
        <v>7686</v>
      </c>
    </row>
    <row r="616" spans="1:14">
      <c r="A616" s="500" t="s">
        <v>686</v>
      </c>
      <c r="B616" s="500" t="s">
        <v>2858</v>
      </c>
      <c r="C616" s="500" t="s">
        <v>27831</v>
      </c>
      <c r="D616" s="500" t="s">
        <v>27832</v>
      </c>
      <c r="E616" s="500" t="s">
        <v>11099</v>
      </c>
      <c r="F616" s="500" t="s">
        <v>28081</v>
      </c>
      <c r="G616" s="500" t="s">
        <v>3136</v>
      </c>
      <c r="H616" s="500" t="s">
        <v>27833</v>
      </c>
      <c r="I616" s="500" t="s">
        <v>688</v>
      </c>
      <c r="J616" s="500" t="s">
        <v>689</v>
      </c>
      <c r="K616" s="500" t="s">
        <v>2306</v>
      </c>
      <c r="L616" s="500" t="s">
        <v>28083</v>
      </c>
      <c r="M616" s="500" t="s">
        <v>2307</v>
      </c>
      <c r="N616" s="500" t="s">
        <v>4740</v>
      </c>
    </row>
    <row r="617" spans="1:14">
      <c r="A617" s="500" t="s">
        <v>686</v>
      </c>
      <c r="B617" s="500" t="s">
        <v>2858</v>
      </c>
      <c r="C617" s="500" t="s">
        <v>27831</v>
      </c>
      <c r="D617" s="500" t="s">
        <v>27832</v>
      </c>
      <c r="E617" s="500" t="s">
        <v>11099</v>
      </c>
      <c r="F617" s="500" t="s">
        <v>28081</v>
      </c>
      <c r="G617" s="500" t="s">
        <v>7687</v>
      </c>
      <c r="H617" s="500" t="s">
        <v>11134</v>
      </c>
      <c r="I617" s="500" t="s">
        <v>688</v>
      </c>
      <c r="J617" s="500" t="s">
        <v>689</v>
      </c>
      <c r="K617" s="500" t="s">
        <v>2306</v>
      </c>
      <c r="L617" s="500" t="s">
        <v>28083</v>
      </c>
      <c r="M617" s="500" t="s">
        <v>2307</v>
      </c>
      <c r="N617" s="500" t="s">
        <v>7688</v>
      </c>
    </row>
    <row r="618" spans="1:14">
      <c r="A618" s="500" t="s">
        <v>686</v>
      </c>
      <c r="B618" s="500" t="s">
        <v>2858</v>
      </c>
      <c r="C618" s="500" t="s">
        <v>27831</v>
      </c>
      <c r="D618" s="500" t="s">
        <v>27832</v>
      </c>
      <c r="E618" s="500" t="s">
        <v>11099</v>
      </c>
      <c r="F618" s="500" t="s">
        <v>28081</v>
      </c>
      <c r="G618" s="500" t="s">
        <v>3137</v>
      </c>
      <c r="H618" s="500" t="s">
        <v>11257</v>
      </c>
      <c r="I618" s="500" t="s">
        <v>688</v>
      </c>
      <c r="J618" s="500" t="s">
        <v>689</v>
      </c>
      <c r="K618" s="500" t="s">
        <v>2306</v>
      </c>
      <c r="L618" s="500" t="s">
        <v>28083</v>
      </c>
      <c r="M618" s="500" t="s">
        <v>2307</v>
      </c>
      <c r="N618" s="500" t="s">
        <v>4741</v>
      </c>
    </row>
    <row r="619" spans="1:14">
      <c r="A619" s="500" t="s">
        <v>686</v>
      </c>
      <c r="B619" s="500" t="s">
        <v>2858</v>
      </c>
      <c r="C619" s="500" t="s">
        <v>27831</v>
      </c>
      <c r="D619" s="500" t="s">
        <v>27832</v>
      </c>
      <c r="E619" s="500" t="s">
        <v>11099</v>
      </c>
      <c r="F619" s="500" t="s">
        <v>28081</v>
      </c>
      <c r="G619" s="500" t="s">
        <v>3138</v>
      </c>
      <c r="H619" s="500" t="s">
        <v>6932</v>
      </c>
      <c r="I619" s="500" t="s">
        <v>688</v>
      </c>
      <c r="J619" s="500" t="s">
        <v>689</v>
      </c>
      <c r="K619" s="500" t="s">
        <v>2306</v>
      </c>
      <c r="L619" s="500" t="s">
        <v>28083</v>
      </c>
      <c r="M619" s="500" t="s">
        <v>2307</v>
      </c>
      <c r="N619" s="500" t="s">
        <v>4742</v>
      </c>
    </row>
    <row r="620" spans="1:14">
      <c r="A620" s="500" t="s">
        <v>686</v>
      </c>
      <c r="B620" s="500" t="s">
        <v>2858</v>
      </c>
      <c r="C620" s="500" t="s">
        <v>27831</v>
      </c>
      <c r="D620" s="500" t="s">
        <v>27832</v>
      </c>
      <c r="E620" s="500" t="s">
        <v>11099</v>
      </c>
      <c r="F620" s="500" t="s">
        <v>28081</v>
      </c>
      <c r="G620" s="500" t="s">
        <v>3139</v>
      </c>
      <c r="H620" s="500" t="s">
        <v>3854</v>
      </c>
      <c r="I620" s="500" t="s">
        <v>688</v>
      </c>
      <c r="J620" s="500" t="s">
        <v>689</v>
      </c>
      <c r="K620" s="500" t="s">
        <v>2306</v>
      </c>
      <c r="L620" s="500" t="s">
        <v>28083</v>
      </c>
      <c r="M620" s="500" t="s">
        <v>2307</v>
      </c>
      <c r="N620" s="500" t="s">
        <v>4743</v>
      </c>
    </row>
    <row r="621" spans="1:14">
      <c r="A621" s="500" t="s">
        <v>686</v>
      </c>
      <c r="B621" s="500" t="s">
        <v>2858</v>
      </c>
      <c r="C621" s="500" t="s">
        <v>27831</v>
      </c>
      <c r="D621" s="500" t="s">
        <v>27832</v>
      </c>
      <c r="E621" s="500" t="s">
        <v>11099</v>
      </c>
      <c r="F621" s="500" t="s">
        <v>28081</v>
      </c>
      <c r="G621" s="500" t="s">
        <v>3140</v>
      </c>
      <c r="H621" s="500" t="s">
        <v>11403</v>
      </c>
      <c r="I621" s="500" t="s">
        <v>688</v>
      </c>
      <c r="J621" s="500" t="s">
        <v>689</v>
      </c>
      <c r="K621" s="500" t="s">
        <v>2306</v>
      </c>
      <c r="L621" s="500" t="s">
        <v>28083</v>
      </c>
      <c r="M621" s="500" t="s">
        <v>2307</v>
      </c>
      <c r="N621" s="500" t="s">
        <v>4744</v>
      </c>
    </row>
    <row r="622" spans="1:14">
      <c r="A622" s="500" t="s">
        <v>686</v>
      </c>
      <c r="B622" s="500" t="s">
        <v>2858</v>
      </c>
      <c r="C622" s="500" t="s">
        <v>27831</v>
      </c>
      <c r="D622" s="500" t="s">
        <v>27832</v>
      </c>
      <c r="E622" s="500" t="s">
        <v>11099</v>
      </c>
      <c r="F622" s="500" t="s">
        <v>28081</v>
      </c>
      <c r="G622" s="500" t="s">
        <v>3141</v>
      </c>
      <c r="H622" s="500" t="s">
        <v>28015</v>
      </c>
      <c r="I622" s="500" t="s">
        <v>688</v>
      </c>
      <c r="J622" s="500" t="s">
        <v>689</v>
      </c>
      <c r="K622" s="500" t="s">
        <v>2306</v>
      </c>
      <c r="L622" s="500" t="s">
        <v>28083</v>
      </c>
      <c r="M622" s="500" t="s">
        <v>2307</v>
      </c>
      <c r="N622" s="500" t="s">
        <v>4745</v>
      </c>
    </row>
    <row r="623" spans="1:14">
      <c r="A623" s="500" t="s">
        <v>686</v>
      </c>
      <c r="B623" s="500" t="s">
        <v>2858</v>
      </c>
      <c r="C623" s="500" t="s">
        <v>27831</v>
      </c>
      <c r="D623" s="500" t="s">
        <v>27832</v>
      </c>
      <c r="E623" s="500" t="s">
        <v>11099</v>
      </c>
      <c r="F623" s="500" t="s">
        <v>28081</v>
      </c>
      <c r="G623" s="500" t="s">
        <v>4025</v>
      </c>
      <c r="H623" s="500" t="s">
        <v>28107</v>
      </c>
      <c r="I623" s="500" t="s">
        <v>688</v>
      </c>
      <c r="J623" s="500" t="s">
        <v>689</v>
      </c>
      <c r="K623" s="500" t="s">
        <v>2306</v>
      </c>
      <c r="L623" s="500" t="s">
        <v>28083</v>
      </c>
      <c r="M623" s="500" t="s">
        <v>2307</v>
      </c>
      <c r="N623" s="500" t="s">
        <v>4746</v>
      </c>
    </row>
    <row r="624" spans="1:14">
      <c r="A624" s="500" t="s">
        <v>686</v>
      </c>
      <c r="B624" s="500" t="s">
        <v>2858</v>
      </c>
      <c r="C624" s="500" t="s">
        <v>27831</v>
      </c>
      <c r="D624" s="500" t="s">
        <v>27832</v>
      </c>
      <c r="E624" s="500" t="s">
        <v>11099</v>
      </c>
      <c r="F624" s="500" t="s">
        <v>28081</v>
      </c>
      <c r="G624" s="500" t="s">
        <v>3142</v>
      </c>
      <c r="H624" s="500" t="s">
        <v>27970</v>
      </c>
      <c r="I624" s="500" t="s">
        <v>688</v>
      </c>
      <c r="J624" s="500" t="s">
        <v>689</v>
      </c>
      <c r="K624" s="500" t="s">
        <v>2306</v>
      </c>
      <c r="L624" s="500" t="s">
        <v>28083</v>
      </c>
      <c r="M624" s="500" t="s">
        <v>2307</v>
      </c>
      <c r="N624" s="500" t="s">
        <v>4747</v>
      </c>
    </row>
    <row r="625" spans="1:14">
      <c r="A625" s="500" t="s">
        <v>686</v>
      </c>
      <c r="B625" s="500" t="s">
        <v>2858</v>
      </c>
      <c r="C625" s="500" t="s">
        <v>27831</v>
      </c>
      <c r="D625" s="500" t="s">
        <v>27832</v>
      </c>
      <c r="E625" s="500" t="s">
        <v>11099</v>
      </c>
      <c r="F625" s="500" t="s">
        <v>28081</v>
      </c>
      <c r="G625" s="500" t="s">
        <v>3143</v>
      </c>
      <c r="H625" s="500" t="s">
        <v>28020</v>
      </c>
      <c r="I625" s="500" t="s">
        <v>688</v>
      </c>
      <c r="J625" s="500" t="s">
        <v>689</v>
      </c>
      <c r="K625" s="500" t="s">
        <v>2306</v>
      </c>
      <c r="L625" s="500" t="s">
        <v>28083</v>
      </c>
      <c r="M625" s="500" t="s">
        <v>2307</v>
      </c>
      <c r="N625" s="500" t="s">
        <v>4748</v>
      </c>
    </row>
    <row r="626" spans="1:14">
      <c r="A626" s="500" t="s">
        <v>686</v>
      </c>
      <c r="B626" s="500" t="s">
        <v>2858</v>
      </c>
      <c r="C626" s="500" t="s">
        <v>27831</v>
      </c>
      <c r="D626" s="500" t="s">
        <v>27832</v>
      </c>
      <c r="E626" s="500" t="s">
        <v>11099</v>
      </c>
      <c r="F626" s="500" t="s">
        <v>28081</v>
      </c>
      <c r="G626" s="500" t="s">
        <v>3144</v>
      </c>
      <c r="H626" s="500" t="s">
        <v>28108</v>
      </c>
      <c r="I626" s="500" t="s">
        <v>688</v>
      </c>
      <c r="J626" s="500" t="s">
        <v>689</v>
      </c>
      <c r="K626" s="500" t="s">
        <v>2306</v>
      </c>
      <c r="L626" s="500" t="s">
        <v>28083</v>
      </c>
      <c r="M626" s="500" t="s">
        <v>2307</v>
      </c>
      <c r="N626" s="500" t="s">
        <v>4749</v>
      </c>
    </row>
    <row r="627" spans="1:14">
      <c r="A627" s="500" t="s">
        <v>686</v>
      </c>
      <c r="B627" s="500" t="s">
        <v>2858</v>
      </c>
      <c r="C627" s="500" t="s">
        <v>27831</v>
      </c>
      <c r="D627" s="500" t="s">
        <v>27832</v>
      </c>
      <c r="E627" s="500" t="s">
        <v>11099</v>
      </c>
      <c r="F627" s="500" t="s">
        <v>28081</v>
      </c>
      <c r="G627" s="500" t="s">
        <v>3145</v>
      </c>
      <c r="H627" s="500" t="s">
        <v>2946</v>
      </c>
      <c r="I627" s="500" t="s">
        <v>688</v>
      </c>
      <c r="J627" s="500" t="s">
        <v>689</v>
      </c>
      <c r="K627" s="500" t="s">
        <v>2306</v>
      </c>
      <c r="L627" s="500" t="s">
        <v>28083</v>
      </c>
      <c r="M627" s="500" t="s">
        <v>2307</v>
      </c>
      <c r="N627" s="500" t="s">
        <v>4750</v>
      </c>
    </row>
    <row r="628" spans="1:14">
      <c r="A628" s="500" t="s">
        <v>686</v>
      </c>
      <c r="B628" s="500" t="s">
        <v>2858</v>
      </c>
      <c r="C628" s="500" t="s">
        <v>27831</v>
      </c>
      <c r="D628" s="500" t="s">
        <v>27832</v>
      </c>
      <c r="E628" s="500" t="s">
        <v>11099</v>
      </c>
      <c r="F628" s="500" t="s">
        <v>28081</v>
      </c>
      <c r="G628" s="500" t="s">
        <v>3146</v>
      </c>
      <c r="H628" s="500" t="s">
        <v>28014</v>
      </c>
      <c r="I628" s="500" t="s">
        <v>688</v>
      </c>
      <c r="J628" s="500" t="s">
        <v>689</v>
      </c>
      <c r="K628" s="500" t="s">
        <v>2306</v>
      </c>
      <c r="L628" s="500" t="s">
        <v>28083</v>
      </c>
      <c r="M628" s="500" t="s">
        <v>2307</v>
      </c>
      <c r="N628" s="500" t="s">
        <v>4751</v>
      </c>
    </row>
    <row r="629" spans="1:14">
      <c r="A629" s="500" t="s">
        <v>686</v>
      </c>
      <c r="B629" s="500" t="s">
        <v>2858</v>
      </c>
      <c r="C629" s="500" t="s">
        <v>27831</v>
      </c>
      <c r="D629" s="500" t="s">
        <v>27832</v>
      </c>
      <c r="E629" s="500" t="s">
        <v>11099</v>
      </c>
      <c r="F629" s="500" t="s">
        <v>28081</v>
      </c>
      <c r="G629" s="500" t="s">
        <v>7689</v>
      </c>
      <c r="H629" s="500" t="s">
        <v>27848</v>
      </c>
      <c r="I629" s="500" t="s">
        <v>688</v>
      </c>
      <c r="J629" s="500" t="s">
        <v>689</v>
      </c>
      <c r="K629" s="500" t="s">
        <v>2306</v>
      </c>
      <c r="L629" s="500" t="s">
        <v>28083</v>
      </c>
      <c r="M629" s="500" t="s">
        <v>2307</v>
      </c>
      <c r="N629" s="500" t="s">
        <v>7690</v>
      </c>
    </row>
    <row r="630" spans="1:14">
      <c r="A630" s="500" t="s">
        <v>686</v>
      </c>
      <c r="B630" s="500" t="s">
        <v>2858</v>
      </c>
      <c r="C630" s="500" t="s">
        <v>27831</v>
      </c>
      <c r="D630" s="500" t="s">
        <v>27832</v>
      </c>
      <c r="E630" s="500" t="s">
        <v>11099</v>
      </c>
      <c r="F630" s="500" t="s">
        <v>28081</v>
      </c>
      <c r="G630" s="500" t="s">
        <v>3147</v>
      </c>
      <c r="H630" s="500" t="s">
        <v>13454</v>
      </c>
      <c r="I630" s="500" t="s">
        <v>688</v>
      </c>
      <c r="J630" s="500" t="s">
        <v>689</v>
      </c>
      <c r="K630" s="500" t="s">
        <v>2306</v>
      </c>
      <c r="L630" s="500" t="s">
        <v>28083</v>
      </c>
      <c r="M630" s="500" t="s">
        <v>2307</v>
      </c>
      <c r="N630" s="500" t="s">
        <v>4739</v>
      </c>
    </row>
    <row r="631" spans="1:14">
      <c r="A631" s="500" t="s">
        <v>686</v>
      </c>
      <c r="B631" s="500" t="s">
        <v>2858</v>
      </c>
      <c r="C631" s="500" t="s">
        <v>27831</v>
      </c>
      <c r="D631" s="500" t="s">
        <v>27832</v>
      </c>
      <c r="E631" s="500" t="s">
        <v>11099</v>
      </c>
      <c r="F631" s="500" t="s">
        <v>28081</v>
      </c>
      <c r="G631" s="500" t="s">
        <v>7414</v>
      </c>
      <c r="H631" s="500" t="s">
        <v>6932</v>
      </c>
      <c r="I631" s="500" t="s">
        <v>688</v>
      </c>
      <c r="J631" s="500" t="s">
        <v>689</v>
      </c>
      <c r="K631" s="500" t="s">
        <v>2306</v>
      </c>
      <c r="L631" s="500" t="s">
        <v>28083</v>
      </c>
      <c r="M631" s="500" t="s">
        <v>2307</v>
      </c>
      <c r="N631" s="500" t="s">
        <v>7415</v>
      </c>
    </row>
    <row r="632" spans="1:14">
      <c r="A632" s="500" t="s">
        <v>686</v>
      </c>
      <c r="B632" s="500" t="s">
        <v>2858</v>
      </c>
      <c r="C632" s="500" t="s">
        <v>27831</v>
      </c>
      <c r="D632" s="500" t="s">
        <v>27832</v>
      </c>
      <c r="E632" s="500" t="s">
        <v>11099</v>
      </c>
      <c r="F632" s="500" t="s">
        <v>28081</v>
      </c>
      <c r="G632" s="500" t="s">
        <v>3148</v>
      </c>
      <c r="H632" s="500" t="s">
        <v>11418</v>
      </c>
      <c r="I632" s="500" t="s">
        <v>688</v>
      </c>
      <c r="J632" s="500" t="s">
        <v>689</v>
      </c>
      <c r="K632" s="500" t="s">
        <v>2306</v>
      </c>
      <c r="L632" s="500" t="s">
        <v>28083</v>
      </c>
      <c r="M632" s="500" t="s">
        <v>2307</v>
      </c>
      <c r="N632" s="500" t="s">
        <v>4752</v>
      </c>
    </row>
    <row r="633" spans="1:14">
      <c r="A633" s="500" t="s">
        <v>686</v>
      </c>
      <c r="B633" s="500" t="s">
        <v>2858</v>
      </c>
      <c r="C633" s="500" t="s">
        <v>27831</v>
      </c>
      <c r="D633" s="500" t="s">
        <v>27832</v>
      </c>
      <c r="E633" s="500" t="s">
        <v>11099</v>
      </c>
      <c r="F633" s="500" t="s">
        <v>28081</v>
      </c>
      <c r="G633" s="500" t="s">
        <v>3149</v>
      </c>
      <c r="H633" s="500" t="s">
        <v>3840</v>
      </c>
      <c r="I633" s="500" t="s">
        <v>688</v>
      </c>
      <c r="J633" s="500" t="s">
        <v>689</v>
      </c>
      <c r="K633" s="500" t="s">
        <v>2306</v>
      </c>
      <c r="L633" s="500" t="s">
        <v>28083</v>
      </c>
      <c r="M633" s="500" t="s">
        <v>2307</v>
      </c>
      <c r="N633" s="500" t="s">
        <v>4753</v>
      </c>
    </row>
    <row r="634" spans="1:14">
      <c r="A634" s="500" t="s">
        <v>686</v>
      </c>
      <c r="B634" s="500" t="s">
        <v>2858</v>
      </c>
      <c r="C634" s="500" t="s">
        <v>27831</v>
      </c>
      <c r="D634" s="500" t="s">
        <v>27832</v>
      </c>
      <c r="E634" s="500" t="s">
        <v>11099</v>
      </c>
      <c r="F634" s="500" t="s">
        <v>28081</v>
      </c>
      <c r="G634" s="500" t="s">
        <v>3150</v>
      </c>
      <c r="H634" s="500" t="s">
        <v>11212</v>
      </c>
      <c r="I634" s="500" t="s">
        <v>688</v>
      </c>
      <c r="J634" s="500" t="s">
        <v>689</v>
      </c>
      <c r="K634" s="500" t="s">
        <v>2306</v>
      </c>
      <c r="L634" s="500" t="s">
        <v>28083</v>
      </c>
      <c r="M634" s="500" t="s">
        <v>2307</v>
      </c>
      <c r="N634" s="500" t="s">
        <v>4754</v>
      </c>
    </row>
    <row r="635" spans="1:14">
      <c r="A635" s="500" t="s">
        <v>686</v>
      </c>
      <c r="B635" s="500" t="s">
        <v>2858</v>
      </c>
      <c r="C635" s="500" t="s">
        <v>27831</v>
      </c>
      <c r="D635" s="500" t="s">
        <v>27832</v>
      </c>
      <c r="E635" s="500" t="s">
        <v>11099</v>
      </c>
      <c r="F635" s="500" t="s">
        <v>28081</v>
      </c>
      <c r="G635" s="500" t="s">
        <v>3151</v>
      </c>
      <c r="H635" s="500" t="s">
        <v>13691</v>
      </c>
      <c r="I635" s="500" t="s">
        <v>688</v>
      </c>
      <c r="J635" s="500" t="s">
        <v>689</v>
      </c>
      <c r="K635" s="500" t="s">
        <v>2306</v>
      </c>
      <c r="L635" s="500" t="s">
        <v>28083</v>
      </c>
      <c r="M635" s="500" t="s">
        <v>2307</v>
      </c>
      <c r="N635" s="500" t="s">
        <v>4755</v>
      </c>
    </row>
    <row r="636" spans="1:14">
      <c r="A636" s="500" t="s">
        <v>686</v>
      </c>
      <c r="B636" s="500" t="s">
        <v>2858</v>
      </c>
      <c r="C636" s="500" t="s">
        <v>27831</v>
      </c>
      <c r="D636" s="500" t="s">
        <v>27832</v>
      </c>
      <c r="E636" s="500" t="s">
        <v>11099</v>
      </c>
      <c r="F636" s="500" t="s">
        <v>28081</v>
      </c>
      <c r="G636" s="500" t="s">
        <v>3152</v>
      </c>
      <c r="H636" s="500" t="s">
        <v>11141</v>
      </c>
      <c r="I636" s="500" t="s">
        <v>688</v>
      </c>
      <c r="J636" s="500" t="s">
        <v>689</v>
      </c>
      <c r="K636" s="500" t="s">
        <v>2306</v>
      </c>
      <c r="L636" s="500" t="s">
        <v>28083</v>
      </c>
      <c r="M636" s="500" t="s">
        <v>2307</v>
      </c>
      <c r="N636" s="500" t="s">
        <v>4756</v>
      </c>
    </row>
    <row r="637" spans="1:14">
      <c r="A637" s="500" t="s">
        <v>686</v>
      </c>
      <c r="B637" s="500" t="s">
        <v>2858</v>
      </c>
      <c r="C637" s="500" t="s">
        <v>27831</v>
      </c>
      <c r="D637" s="500" t="s">
        <v>27832</v>
      </c>
      <c r="E637" s="500" t="s">
        <v>11099</v>
      </c>
      <c r="F637" s="500" t="s">
        <v>28081</v>
      </c>
      <c r="G637" s="500" t="s">
        <v>3153</v>
      </c>
      <c r="H637" s="500" t="s">
        <v>3852</v>
      </c>
      <c r="I637" s="500" t="s">
        <v>688</v>
      </c>
      <c r="J637" s="500" t="s">
        <v>689</v>
      </c>
      <c r="K637" s="500" t="s">
        <v>2306</v>
      </c>
      <c r="L637" s="500" t="s">
        <v>28083</v>
      </c>
      <c r="M637" s="500" t="s">
        <v>2307</v>
      </c>
      <c r="N637" s="500" t="s">
        <v>4757</v>
      </c>
    </row>
    <row r="638" spans="1:14">
      <c r="A638" s="500" t="s">
        <v>686</v>
      </c>
      <c r="B638" s="500" t="s">
        <v>2858</v>
      </c>
      <c r="C638" s="500" t="s">
        <v>27831</v>
      </c>
      <c r="D638" s="500" t="s">
        <v>27832</v>
      </c>
      <c r="E638" s="500" t="s">
        <v>11099</v>
      </c>
      <c r="F638" s="500" t="s">
        <v>28081</v>
      </c>
      <c r="G638" s="500" t="s">
        <v>3154</v>
      </c>
      <c r="H638" s="500" t="s">
        <v>13277</v>
      </c>
      <c r="I638" s="500" t="s">
        <v>688</v>
      </c>
      <c r="J638" s="500" t="s">
        <v>689</v>
      </c>
      <c r="K638" s="500" t="s">
        <v>2306</v>
      </c>
      <c r="L638" s="500" t="s">
        <v>28083</v>
      </c>
      <c r="M638" s="500" t="s">
        <v>2307</v>
      </c>
      <c r="N638" s="500" t="s">
        <v>11000</v>
      </c>
    </row>
    <row r="639" spans="1:14">
      <c r="A639" s="500" t="s">
        <v>686</v>
      </c>
      <c r="B639" s="500" t="s">
        <v>2858</v>
      </c>
      <c r="C639" s="500" t="s">
        <v>27831</v>
      </c>
      <c r="D639" s="500" t="s">
        <v>27832</v>
      </c>
      <c r="E639" s="500" t="s">
        <v>11099</v>
      </c>
      <c r="F639" s="500" t="s">
        <v>28081</v>
      </c>
      <c r="G639" s="500" t="s">
        <v>7691</v>
      </c>
      <c r="H639" s="500" t="s">
        <v>28022</v>
      </c>
      <c r="I639" s="500" t="s">
        <v>688</v>
      </c>
      <c r="J639" s="500" t="s">
        <v>689</v>
      </c>
      <c r="K639" s="500" t="s">
        <v>2306</v>
      </c>
      <c r="L639" s="500" t="s">
        <v>28083</v>
      </c>
      <c r="M639" s="500" t="s">
        <v>2307</v>
      </c>
      <c r="N639" s="500" t="s">
        <v>7692</v>
      </c>
    </row>
    <row r="640" spans="1:14">
      <c r="A640" s="500" t="s">
        <v>686</v>
      </c>
      <c r="B640" s="500" t="s">
        <v>2858</v>
      </c>
      <c r="C640" s="500" t="s">
        <v>27831</v>
      </c>
      <c r="D640" s="500" t="s">
        <v>27832</v>
      </c>
      <c r="E640" s="500" t="s">
        <v>11099</v>
      </c>
      <c r="F640" s="500" t="s">
        <v>28081</v>
      </c>
      <c r="G640" s="500" t="s">
        <v>3155</v>
      </c>
      <c r="H640" s="500" t="s">
        <v>6979</v>
      </c>
      <c r="I640" s="500" t="s">
        <v>688</v>
      </c>
      <c r="J640" s="500" t="s">
        <v>689</v>
      </c>
      <c r="K640" s="500" t="s">
        <v>2306</v>
      </c>
      <c r="L640" s="500" t="s">
        <v>28083</v>
      </c>
      <c r="M640" s="500" t="s">
        <v>2307</v>
      </c>
      <c r="N640" s="500" t="s">
        <v>4759</v>
      </c>
    </row>
    <row r="641" spans="1:14">
      <c r="A641" s="500" t="s">
        <v>686</v>
      </c>
      <c r="B641" s="500" t="s">
        <v>2858</v>
      </c>
      <c r="C641" s="500" t="s">
        <v>27831</v>
      </c>
      <c r="D641" s="500" t="s">
        <v>27832</v>
      </c>
      <c r="E641" s="500" t="s">
        <v>11099</v>
      </c>
      <c r="F641" s="500" t="s">
        <v>28081</v>
      </c>
      <c r="G641" s="500" t="s">
        <v>7693</v>
      </c>
      <c r="H641" s="500" t="s">
        <v>3882</v>
      </c>
      <c r="I641" s="500" t="s">
        <v>688</v>
      </c>
      <c r="J641" s="500" t="s">
        <v>689</v>
      </c>
      <c r="K641" s="500" t="s">
        <v>2306</v>
      </c>
      <c r="L641" s="500" t="s">
        <v>28083</v>
      </c>
      <c r="M641" s="500" t="s">
        <v>2307</v>
      </c>
      <c r="N641" s="500" t="s">
        <v>7694</v>
      </c>
    </row>
    <row r="642" spans="1:14">
      <c r="A642" s="500" t="s">
        <v>686</v>
      </c>
      <c r="B642" s="500" t="s">
        <v>2858</v>
      </c>
      <c r="C642" s="500" t="s">
        <v>27831</v>
      </c>
      <c r="D642" s="500" t="s">
        <v>27832</v>
      </c>
      <c r="E642" s="500" t="s">
        <v>11099</v>
      </c>
      <c r="F642" s="500" t="s">
        <v>28081</v>
      </c>
      <c r="G642" s="500" t="s">
        <v>3156</v>
      </c>
      <c r="H642" s="500" t="s">
        <v>7001</v>
      </c>
      <c r="I642" s="500" t="s">
        <v>688</v>
      </c>
      <c r="J642" s="500" t="s">
        <v>689</v>
      </c>
      <c r="K642" s="500" t="s">
        <v>2306</v>
      </c>
      <c r="L642" s="500" t="s">
        <v>28083</v>
      </c>
      <c r="M642" s="500" t="s">
        <v>2307</v>
      </c>
      <c r="N642" s="500" t="s">
        <v>4760</v>
      </c>
    </row>
    <row r="643" spans="1:14">
      <c r="A643" s="500" t="s">
        <v>686</v>
      </c>
      <c r="B643" s="500" t="s">
        <v>2858</v>
      </c>
      <c r="C643" s="500" t="s">
        <v>27831</v>
      </c>
      <c r="D643" s="500" t="s">
        <v>27832</v>
      </c>
      <c r="E643" s="500" t="s">
        <v>11099</v>
      </c>
      <c r="F643" s="500" t="s">
        <v>28081</v>
      </c>
      <c r="G643" s="500" t="s">
        <v>3157</v>
      </c>
      <c r="H643" s="500" t="s">
        <v>28109</v>
      </c>
      <c r="I643" s="500" t="s">
        <v>688</v>
      </c>
      <c r="J643" s="500" t="s">
        <v>689</v>
      </c>
      <c r="K643" s="500" t="s">
        <v>2306</v>
      </c>
      <c r="L643" s="500" t="s">
        <v>28083</v>
      </c>
      <c r="M643" s="500" t="s">
        <v>2307</v>
      </c>
      <c r="N643" s="500" t="s">
        <v>4761</v>
      </c>
    </row>
    <row r="644" spans="1:14">
      <c r="A644" s="500" t="s">
        <v>686</v>
      </c>
      <c r="B644" s="500" t="s">
        <v>2858</v>
      </c>
      <c r="C644" s="500" t="s">
        <v>27831</v>
      </c>
      <c r="D644" s="500" t="s">
        <v>27832</v>
      </c>
      <c r="E644" s="500" t="s">
        <v>11099</v>
      </c>
      <c r="F644" s="500" t="s">
        <v>28081</v>
      </c>
      <c r="G644" s="500" t="s">
        <v>3158</v>
      </c>
      <c r="H644" s="500" t="s">
        <v>11403</v>
      </c>
      <c r="I644" s="500" t="s">
        <v>688</v>
      </c>
      <c r="J644" s="500" t="s">
        <v>689</v>
      </c>
      <c r="K644" s="500" t="s">
        <v>2306</v>
      </c>
      <c r="L644" s="500" t="s">
        <v>28083</v>
      </c>
      <c r="M644" s="500" t="s">
        <v>2307</v>
      </c>
      <c r="N644" s="500" t="s">
        <v>4762</v>
      </c>
    </row>
    <row r="645" spans="1:14">
      <c r="A645" s="500" t="s">
        <v>686</v>
      </c>
      <c r="B645" s="500" t="s">
        <v>2858</v>
      </c>
      <c r="C645" s="500" t="s">
        <v>27831</v>
      </c>
      <c r="D645" s="500" t="s">
        <v>27832</v>
      </c>
      <c r="E645" s="500" t="s">
        <v>11099</v>
      </c>
      <c r="F645" s="500" t="s">
        <v>28081</v>
      </c>
      <c r="G645" s="500" t="s">
        <v>3159</v>
      </c>
      <c r="H645" s="500" t="s">
        <v>27966</v>
      </c>
      <c r="I645" s="500" t="s">
        <v>688</v>
      </c>
      <c r="J645" s="500" t="s">
        <v>689</v>
      </c>
      <c r="K645" s="500" t="s">
        <v>2306</v>
      </c>
      <c r="L645" s="500" t="s">
        <v>28083</v>
      </c>
      <c r="M645" s="500" t="s">
        <v>2307</v>
      </c>
      <c r="N645" s="500" t="s">
        <v>4763</v>
      </c>
    </row>
    <row r="646" spans="1:14">
      <c r="A646" s="500" t="s">
        <v>686</v>
      </c>
      <c r="B646" s="500" t="s">
        <v>2858</v>
      </c>
      <c r="C646" s="500" t="s">
        <v>27831</v>
      </c>
      <c r="D646" s="500" t="s">
        <v>27832</v>
      </c>
      <c r="E646" s="500" t="s">
        <v>11099</v>
      </c>
      <c r="F646" s="500" t="s">
        <v>28081</v>
      </c>
      <c r="G646" s="500" t="s">
        <v>3160</v>
      </c>
      <c r="H646" s="500" t="s">
        <v>7075</v>
      </c>
      <c r="I646" s="500" t="s">
        <v>688</v>
      </c>
      <c r="J646" s="500" t="s">
        <v>689</v>
      </c>
      <c r="K646" s="500" t="s">
        <v>2306</v>
      </c>
      <c r="L646" s="500" t="s">
        <v>28083</v>
      </c>
      <c r="M646" s="500" t="s">
        <v>2307</v>
      </c>
      <c r="N646" s="500" t="s">
        <v>4764</v>
      </c>
    </row>
    <row r="647" spans="1:14">
      <c r="A647" s="500" t="s">
        <v>686</v>
      </c>
      <c r="B647" s="500" t="s">
        <v>2858</v>
      </c>
      <c r="C647" s="500" t="s">
        <v>27831</v>
      </c>
      <c r="D647" s="500" t="s">
        <v>27832</v>
      </c>
      <c r="E647" s="500" t="s">
        <v>11099</v>
      </c>
      <c r="F647" s="500" t="s">
        <v>28081</v>
      </c>
      <c r="G647" s="500" t="s">
        <v>4026</v>
      </c>
      <c r="H647" s="500" t="s">
        <v>3852</v>
      </c>
      <c r="I647" s="500" t="s">
        <v>688</v>
      </c>
      <c r="J647" s="500" t="s">
        <v>689</v>
      </c>
      <c r="K647" s="500" t="s">
        <v>2306</v>
      </c>
      <c r="L647" s="500" t="s">
        <v>28083</v>
      </c>
      <c r="M647" s="500" t="s">
        <v>2307</v>
      </c>
      <c r="N647" s="500" t="s">
        <v>4765</v>
      </c>
    </row>
    <row r="648" spans="1:14">
      <c r="A648" s="500" t="s">
        <v>686</v>
      </c>
      <c r="B648" s="500" t="s">
        <v>2858</v>
      </c>
      <c r="C648" s="500" t="s">
        <v>27831</v>
      </c>
      <c r="D648" s="500" t="s">
        <v>27832</v>
      </c>
      <c r="E648" s="500" t="s">
        <v>11099</v>
      </c>
      <c r="F648" s="500" t="s">
        <v>28081</v>
      </c>
      <c r="G648" s="500" t="s">
        <v>3161</v>
      </c>
      <c r="H648" s="500" t="s">
        <v>11813</v>
      </c>
      <c r="I648" s="500" t="s">
        <v>688</v>
      </c>
      <c r="J648" s="500" t="s">
        <v>689</v>
      </c>
      <c r="K648" s="500" t="s">
        <v>2306</v>
      </c>
      <c r="L648" s="500" t="s">
        <v>28083</v>
      </c>
      <c r="M648" s="500" t="s">
        <v>2307</v>
      </c>
      <c r="N648" s="500" t="s">
        <v>4766</v>
      </c>
    </row>
    <row r="649" spans="1:14">
      <c r="A649" s="500" t="s">
        <v>686</v>
      </c>
      <c r="B649" s="500" t="s">
        <v>2858</v>
      </c>
      <c r="C649" s="500" t="s">
        <v>27831</v>
      </c>
      <c r="D649" s="500" t="s">
        <v>27832</v>
      </c>
      <c r="E649" s="500" t="s">
        <v>11099</v>
      </c>
      <c r="F649" s="500" t="s">
        <v>28081</v>
      </c>
      <c r="G649" s="500" t="s">
        <v>3162</v>
      </c>
      <c r="H649" s="500" t="s">
        <v>3919</v>
      </c>
      <c r="I649" s="500" t="s">
        <v>688</v>
      </c>
      <c r="J649" s="500" t="s">
        <v>689</v>
      </c>
      <c r="K649" s="500" t="s">
        <v>2306</v>
      </c>
      <c r="L649" s="500" t="s">
        <v>28083</v>
      </c>
      <c r="M649" s="500" t="s">
        <v>2307</v>
      </c>
      <c r="N649" s="500" t="s">
        <v>4767</v>
      </c>
    </row>
    <row r="650" spans="1:14">
      <c r="A650" s="500" t="s">
        <v>686</v>
      </c>
      <c r="B650" s="500" t="s">
        <v>2858</v>
      </c>
      <c r="C650" s="500" t="s">
        <v>27831</v>
      </c>
      <c r="D650" s="500" t="s">
        <v>27832</v>
      </c>
      <c r="E650" s="500" t="s">
        <v>11099</v>
      </c>
      <c r="F650" s="500" t="s">
        <v>28081</v>
      </c>
      <c r="G650" s="500" t="s">
        <v>3163</v>
      </c>
      <c r="H650" s="500" t="s">
        <v>11218</v>
      </c>
      <c r="I650" s="500" t="s">
        <v>688</v>
      </c>
      <c r="J650" s="500" t="s">
        <v>689</v>
      </c>
      <c r="K650" s="500" t="s">
        <v>2306</v>
      </c>
      <c r="L650" s="500" t="s">
        <v>28083</v>
      </c>
      <c r="M650" s="500" t="s">
        <v>2307</v>
      </c>
      <c r="N650" s="500" t="s">
        <v>4768</v>
      </c>
    </row>
    <row r="651" spans="1:14">
      <c r="A651" s="500" t="s">
        <v>686</v>
      </c>
      <c r="B651" s="500" t="s">
        <v>2858</v>
      </c>
      <c r="C651" s="500" t="s">
        <v>27831</v>
      </c>
      <c r="D651" s="500" t="s">
        <v>27832</v>
      </c>
      <c r="E651" s="500" t="s">
        <v>11099</v>
      </c>
      <c r="F651" s="500" t="s">
        <v>28081</v>
      </c>
      <c r="G651" s="500" t="s">
        <v>3164</v>
      </c>
      <c r="H651" s="500" t="s">
        <v>13696</v>
      </c>
      <c r="I651" s="500" t="s">
        <v>688</v>
      </c>
      <c r="J651" s="500" t="s">
        <v>689</v>
      </c>
      <c r="K651" s="500" t="s">
        <v>2306</v>
      </c>
      <c r="L651" s="500" t="s">
        <v>28083</v>
      </c>
      <c r="M651" s="500" t="s">
        <v>2307</v>
      </c>
      <c r="N651" s="500" t="s">
        <v>4769</v>
      </c>
    </row>
    <row r="652" spans="1:14">
      <c r="A652" s="500" t="s">
        <v>686</v>
      </c>
      <c r="B652" s="500" t="s">
        <v>2858</v>
      </c>
      <c r="C652" s="500" t="s">
        <v>27831</v>
      </c>
      <c r="D652" s="500" t="s">
        <v>27832</v>
      </c>
      <c r="E652" s="500" t="s">
        <v>11099</v>
      </c>
      <c r="F652" s="500" t="s">
        <v>28081</v>
      </c>
      <c r="G652" s="500" t="s">
        <v>3165</v>
      </c>
      <c r="H652" s="500" t="s">
        <v>28012</v>
      </c>
      <c r="I652" s="500" t="s">
        <v>688</v>
      </c>
      <c r="J652" s="500" t="s">
        <v>689</v>
      </c>
      <c r="K652" s="500" t="s">
        <v>2306</v>
      </c>
      <c r="L652" s="500" t="s">
        <v>28083</v>
      </c>
      <c r="M652" s="500" t="s">
        <v>2307</v>
      </c>
      <c r="N652" s="500" t="s">
        <v>4770</v>
      </c>
    </row>
    <row r="653" spans="1:14">
      <c r="A653" s="500" t="s">
        <v>686</v>
      </c>
      <c r="B653" s="500" t="s">
        <v>2858</v>
      </c>
      <c r="C653" s="500" t="s">
        <v>27831</v>
      </c>
      <c r="D653" s="500" t="s">
        <v>27832</v>
      </c>
      <c r="E653" s="500" t="s">
        <v>11099</v>
      </c>
      <c r="F653" s="500" t="s">
        <v>28081</v>
      </c>
      <c r="G653" s="500" t="s">
        <v>7695</v>
      </c>
      <c r="H653" s="500" t="s">
        <v>11060</v>
      </c>
      <c r="I653" s="500" t="s">
        <v>688</v>
      </c>
      <c r="J653" s="500" t="s">
        <v>689</v>
      </c>
      <c r="K653" s="500" t="s">
        <v>2306</v>
      </c>
      <c r="L653" s="500" t="s">
        <v>28083</v>
      </c>
      <c r="M653" s="500" t="s">
        <v>2307</v>
      </c>
      <c r="N653" s="500" t="s">
        <v>7696</v>
      </c>
    </row>
    <row r="654" spans="1:14">
      <c r="A654" s="500" t="s">
        <v>686</v>
      </c>
      <c r="B654" s="500" t="s">
        <v>2858</v>
      </c>
      <c r="C654" s="500" t="s">
        <v>27831</v>
      </c>
      <c r="D654" s="500" t="s">
        <v>27832</v>
      </c>
      <c r="E654" s="500" t="s">
        <v>11099</v>
      </c>
      <c r="F654" s="500" t="s">
        <v>28081</v>
      </c>
      <c r="G654" s="500" t="s">
        <v>3166</v>
      </c>
      <c r="H654" s="500" t="s">
        <v>13277</v>
      </c>
      <c r="I654" s="500" t="s">
        <v>688</v>
      </c>
      <c r="J654" s="500" t="s">
        <v>689</v>
      </c>
      <c r="K654" s="500" t="s">
        <v>2306</v>
      </c>
      <c r="L654" s="500" t="s">
        <v>28083</v>
      </c>
      <c r="M654" s="500" t="s">
        <v>2307</v>
      </c>
      <c r="N654" s="500" t="s">
        <v>4758</v>
      </c>
    </row>
    <row r="655" spans="1:14">
      <c r="A655" s="500" t="s">
        <v>686</v>
      </c>
      <c r="B655" s="500" t="s">
        <v>2858</v>
      </c>
      <c r="C655" s="500" t="s">
        <v>27831</v>
      </c>
      <c r="D655" s="500" t="s">
        <v>27832</v>
      </c>
      <c r="E655" s="500" t="s">
        <v>11099</v>
      </c>
      <c r="F655" s="500" t="s">
        <v>28081</v>
      </c>
      <c r="G655" s="500" t="s">
        <v>7417</v>
      </c>
      <c r="H655" s="500" t="s">
        <v>28109</v>
      </c>
      <c r="I655" s="500" t="s">
        <v>688</v>
      </c>
      <c r="J655" s="500" t="s">
        <v>689</v>
      </c>
      <c r="K655" s="500" t="s">
        <v>2306</v>
      </c>
      <c r="L655" s="500" t="s">
        <v>28083</v>
      </c>
      <c r="M655" s="500" t="s">
        <v>2307</v>
      </c>
      <c r="N655" s="500" t="s">
        <v>7418</v>
      </c>
    </row>
    <row r="656" spans="1:14">
      <c r="A656" s="500" t="s">
        <v>686</v>
      </c>
      <c r="B656" s="500" t="s">
        <v>2858</v>
      </c>
      <c r="C656" s="500" t="s">
        <v>27831</v>
      </c>
      <c r="D656" s="500" t="s">
        <v>27832</v>
      </c>
      <c r="E656" s="500" t="s">
        <v>11099</v>
      </c>
      <c r="F656" s="500" t="s">
        <v>28081</v>
      </c>
      <c r="G656" s="500" t="s">
        <v>3167</v>
      </c>
      <c r="H656" s="500" t="s">
        <v>3916</v>
      </c>
      <c r="I656" s="500" t="s">
        <v>688</v>
      </c>
      <c r="J656" s="500" t="s">
        <v>689</v>
      </c>
      <c r="K656" s="500" t="s">
        <v>2306</v>
      </c>
      <c r="L656" s="500" t="s">
        <v>28083</v>
      </c>
      <c r="M656" s="500" t="s">
        <v>2307</v>
      </c>
      <c r="N656" s="500" t="s">
        <v>4771</v>
      </c>
    </row>
    <row r="657" spans="1:14">
      <c r="A657" s="500" t="s">
        <v>686</v>
      </c>
      <c r="B657" s="500" t="s">
        <v>2858</v>
      </c>
      <c r="C657" s="500" t="s">
        <v>27831</v>
      </c>
      <c r="D657" s="500" t="s">
        <v>27832</v>
      </c>
      <c r="E657" s="500" t="s">
        <v>11099</v>
      </c>
      <c r="F657" s="500" t="s">
        <v>28081</v>
      </c>
      <c r="G657" s="500" t="s">
        <v>3169</v>
      </c>
      <c r="H657" s="500" t="s">
        <v>11179</v>
      </c>
      <c r="I657" s="500" t="s">
        <v>688</v>
      </c>
      <c r="J657" s="500" t="s">
        <v>689</v>
      </c>
      <c r="K657" s="500" t="s">
        <v>2306</v>
      </c>
      <c r="L657" s="500" t="s">
        <v>28083</v>
      </c>
      <c r="M657" s="500" t="s">
        <v>2307</v>
      </c>
      <c r="N657" s="500" t="s">
        <v>4772</v>
      </c>
    </row>
    <row r="658" spans="1:14">
      <c r="A658" s="500" t="s">
        <v>686</v>
      </c>
      <c r="B658" s="500" t="s">
        <v>2858</v>
      </c>
      <c r="C658" s="500" t="s">
        <v>27831</v>
      </c>
      <c r="D658" s="500" t="s">
        <v>27832</v>
      </c>
      <c r="E658" s="500" t="s">
        <v>11099</v>
      </c>
      <c r="F658" s="500" t="s">
        <v>28081</v>
      </c>
      <c r="G658" s="500" t="s">
        <v>3170</v>
      </c>
      <c r="H658" s="500" t="s">
        <v>6953</v>
      </c>
      <c r="I658" s="500" t="s">
        <v>688</v>
      </c>
      <c r="J658" s="500" t="s">
        <v>689</v>
      </c>
      <c r="K658" s="500" t="s">
        <v>2306</v>
      </c>
      <c r="L658" s="500" t="s">
        <v>28083</v>
      </c>
      <c r="M658" s="500" t="s">
        <v>2307</v>
      </c>
      <c r="N658" s="500" t="s">
        <v>4773</v>
      </c>
    </row>
    <row r="659" spans="1:14">
      <c r="A659" s="500" t="s">
        <v>686</v>
      </c>
      <c r="B659" s="500" t="s">
        <v>2858</v>
      </c>
      <c r="C659" s="500" t="s">
        <v>27831</v>
      </c>
      <c r="D659" s="500" t="s">
        <v>27832</v>
      </c>
      <c r="E659" s="500" t="s">
        <v>11099</v>
      </c>
      <c r="F659" s="500" t="s">
        <v>28081</v>
      </c>
      <c r="G659" s="500" t="s">
        <v>3171</v>
      </c>
      <c r="H659" s="500" t="s">
        <v>11210</v>
      </c>
      <c r="I659" s="500" t="s">
        <v>688</v>
      </c>
      <c r="J659" s="500" t="s">
        <v>689</v>
      </c>
      <c r="K659" s="500" t="s">
        <v>2306</v>
      </c>
      <c r="L659" s="500" t="s">
        <v>28083</v>
      </c>
      <c r="M659" s="500" t="s">
        <v>2307</v>
      </c>
      <c r="N659" s="500" t="s">
        <v>4774</v>
      </c>
    </row>
    <row r="660" spans="1:14">
      <c r="A660" s="500" t="s">
        <v>686</v>
      </c>
      <c r="B660" s="500" t="s">
        <v>2858</v>
      </c>
      <c r="C660" s="500" t="s">
        <v>27831</v>
      </c>
      <c r="D660" s="500" t="s">
        <v>27832</v>
      </c>
      <c r="E660" s="500" t="s">
        <v>11099</v>
      </c>
      <c r="F660" s="500" t="s">
        <v>28081</v>
      </c>
      <c r="G660" s="500" t="s">
        <v>3172</v>
      </c>
      <c r="H660" s="500" t="s">
        <v>11155</v>
      </c>
      <c r="I660" s="500" t="s">
        <v>688</v>
      </c>
      <c r="J660" s="500" t="s">
        <v>689</v>
      </c>
      <c r="K660" s="500" t="s">
        <v>2306</v>
      </c>
      <c r="L660" s="500" t="s">
        <v>28083</v>
      </c>
      <c r="M660" s="500" t="s">
        <v>2307</v>
      </c>
      <c r="N660" s="500" t="s">
        <v>4775</v>
      </c>
    </row>
    <row r="661" spans="1:14">
      <c r="A661" s="500" t="s">
        <v>686</v>
      </c>
      <c r="B661" s="500" t="s">
        <v>2858</v>
      </c>
      <c r="C661" s="500" t="s">
        <v>27831</v>
      </c>
      <c r="D661" s="500" t="s">
        <v>27832</v>
      </c>
      <c r="E661" s="500" t="s">
        <v>11099</v>
      </c>
      <c r="F661" s="500" t="s">
        <v>28081</v>
      </c>
      <c r="G661" s="500" t="s">
        <v>3173</v>
      </c>
      <c r="H661" s="500" t="s">
        <v>6960</v>
      </c>
      <c r="I661" s="500" t="s">
        <v>688</v>
      </c>
      <c r="J661" s="500" t="s">
        <v>689</v>
      </c>
      <c r="K661" s="500" t="s">
        <v>2306</v>
      </c>
      <c r="L661" s="500" t="s">
        <v>28083</v>
      </c>
      <c r="M661" s="500" t="s">
        <v>2307</v>
      </c>
      <c r="N661" s="500" t="s">
        <v>4776</v>
      </c>
    </row>
    <row r="662" spans="1:14">
      <c r="A662" s="500" t="s">
        <v>686</v>
      </c>
      <c r="B662" s="500" t="s">
        <v>2858</v>
      </c>
      <c r="C662" s="500" t="s">
        <v>27831</v>
      </c>
      <c r="D662" s="500" t="s">
        <v>27832</v>
      </c>
      <c r="E662" s="500" t="s">
        <v>11099</v>
      </c>
      <c r="F662" s="500" t="s">
        <v>28081</v>
      </c>
      <c r="G662" s="500" t="s">
        <v>3174</v>
      </c>
      <c r="H662" s="500" t="s">
        <v>13705</v>
      </c>
      <c r="I662" s="500" t="s">
        <v>688</v>
      </c>
      <c r="J662" s="500" t="s">
        <v>689</v>
      </c>
      <c r="K662" s="500" t="s">
        <v>2306</v>
      </c>
      <c r="L662" s="500" t="s">
        <v>28083</v>
      </c>
      <c r="M662" s="500" t="s">
        <v>2307</v>
      </c>
      <c r="N662" s="500" t="s">
        <v>11001</v>
      </c>
    </row>
    <row r="663" spans="1:14">
      <c r="A663" s="500" t="s">
        <v>686</v>
      </c>
      <c r="B663" s="500" t="s">
        <v>2858</v>
      </c>
      <c r="C663" s="500" t="s">
        <v>27831</v>
      </c>
      <c r="D663" s="500" t="s">
        <v>27832</v>
      </c>
      <c r="E663" s="500" t="s">
        <v>11099</v>
      </c>
      <c r="F663" s="500" t="s">
        <v>28081</v>
      </c>
      <c r="G663" s="500" t="s">
        <v>7697</v>
      </c>
      <c r="H663" s="500" t="s">
        <v>3899</v>
      </c>
      <c r="I663" s="500" t="s">
        <v>688</v>
      </c>
      <c r="J663" s="500" t="s">
        <v>689</v>
      </c>
      <c r="K663" s="500" t="s">
        <v>2306</v>
      </c>
      <c r="L663" s="500" t="s">
        <v>28083</v>
      </c>
      <c r="M663" s="500" t="s">
        <v>2307</v>
      </c>
      <c r="N663" s="500" t="s">
        <v>7698</v>
      </c>
    </row>
    <row r="664" spans="1:14">
      <c r="A664" s="500" t="s">
        <v>686</v>
      </c>
      <c r="B664" s="500" t="s">
        <v>2858</v>
      </c>
      <c r="C664" s="500" t="s">
        <v>27831</v>
      </c>
      <c r="D664" s="500" t="s">
        <v>27832</v>
      </c>
      <c r="E664" s="500" t="s">
        <v>11099</v>
      </c>
      <c r="F664" s="500" t="s">
        <v>28081</v>
      </c>
      <c r="G664" s="500" t="s">
        <v>3175</v>
      </c>
      <c r="H664" s="500" t="s">
        <v>12739</v>
      </c>
      <c r="I664" s="500" t="s">
        <v>688</v>
      </c>
      <c r="J664" s="500" t="s">
        <v>689</v>
      </c>
      <c r="K664" s="500" t="s">
        <v>2306</v>
      </c>
      <c r="L664" s="500" t="s">
        <v>28083</v>
      </c>
      <c r="M664" s="500" t="s">
        <v>2307</v>
      </c>
      <c r="N664" s="500" t="s">
        <v>4778</v>
      </c>
    </row>
    <row r="665" spans="1:14">
      <c r="A665" s="500" t="s">
        <v>686</v>
      </c>
      <c r="B665" s="500" t="s">
        <v>2858</v>
      </c>
      <c r="C665" s="500" t="s">
        <v>27831</v>
      </c>
      <c r="D665" s="500" t="s">
        <v>27832</v>
      </c>
      <c r="E665" s="500" t="s">
        <v>11099</v>
      </c>
      <c r="F665" s="500" t="s">
        <v>28081</v>
      </c>
      <c r="G665" s="500" t="s">
        <v>7699</v>
      </c>
      <c r="H665" s="500" t="s">
        <v>6931</v>
      </c>
      <c r="I665" s="500" t="s">
        <v>688</v>
      </c>
      <c r="J665" s="500" t="s">
        <v>689</v>
      </c>
      <c r="K665" s="500" t="s">
        <v>2306</v>
      </c>
      <c r="L665" s="500" t="s">
        <v>28083</v>
      </c>
      <c r="M665" s="500" t="s">
        <v>2307</v>
      </c>
      <c r="N665" s="500" t="s">
        <v>7700</v>
      </c>
    </row>
    <row r="666" spans="1:14">
      <c r="A666" s="500" t="s">
        <v>686</v>
      </c>
      <c r="B666" s="500" t="s">
        <v>2858</v>
      </c>
      <c r="C666" s="500" t="s">
        <v>27831</v>
      </c>
      <c r="D666" s="500" t="s">
        <v>27832</v>
      </c>
      <c r="E666" s="500" t="s">
        <v>11099</v>
      </c>
      <c r="F666" s="500" t="s">
        <v>28081</v>
      </c>
      <c r="G666" s="500" t="s">
        <v>3176</v>
      </c>
      <c r="H666" s="500" t="s">
        <v>11888</v>
      </c>
      <c r="I666" s="500" t="s">
        <v>688</v>
      </c>
      <c r="J666" s="500" t="s">
        <v>689</v>
      </c>
      <c r="K666" s="500" t="s">
        <v>2306</v>
      </c>
      <c r="L666" s="500" t="s">
        <v>28083</v>
      </c>
      <c r="M666" s="500" t="s">
        <v>2307</v>
      </c>
      <c r="N666" s="500" t="s">
        <v>4779</v>
      </c>
    </row>
    <row r="667" spans="1:14">
      <c r="A667" s="500" t="s">
        <v>686</v>
      </c>
      <c r="B667" s="500" t="s">
        <v>2858</v>
      </c>
      <c r="C667" s="500" t="s">
        <v>27831</v>
      </c>
      <c r="D667" s="500" t="s">
        <v>27832</v>
      </c>
      <c r="E667" s="500" t="s">
        <v>11099</v>
      </c>
      <c r="F667" s="500" t="s">
        <v>28081</v>
      </c>
      <c r="G667" s="500" t="s">
        <v>3177</v>
      </c>
      <c r="H667" s="500" t="s">
        <v>11288</v>
      </c>
      <c r="I667" s="500" t="s">
        <v>688</v>
      </c>
      <c r="J667" s="500" t="s">
        <v>689</v>
      </c>
      <c r="K667" s="500" t="s">
        <v>2306</v>
      </c>
      <c r="L667" s="500" t="s">
        <v>28083</v>
      </c>
      <c r="M667" s="500" t="s">
        <v>2307</v>
      </c>
      <c r="N667" s="500" t="s">
        <v>4780</v>
      </c>
    </row>
    <row r="668" spans="1:14">
      <c r="A668" s="500" t="s">
        <v>686</v>
      </c>
      <c r="B668" s="500" t="s">
        <v>2858</v>
      </c>
      <c r="C668" s="500" t="s">
        <v>27831</v>
      </c>
      <c r="D668" s="500" t="s">
        <v>27832</v>
      </c>
      <c r="E668" s="500" t="s">
        <v>11099</v>
      </c>
      <c r="F668" s="500" t="s">
        <v>28081</v>
      </c>
      <c r="G668" s="500" t="s">
        <v>3178</v>
      </c>
      <c r="H668" s="500" t="s">
        <v>3841</v>
      </c>
      <c r="I668" s="500" t="s">
        <v>688</v>
      </c>
      <c r="J668" s="500" t="s">
        <v>689</v>
      </c>
      <c r="K668" s="500" t="s">
        <v>2306</v>
      </c>
      <c r="L668" s="500" t="s">
        <v>28083</v>
      </c>
      <c r="M668" s="500" t="s">
        <v>2307</v>
      </c>
      <c r="N668" s="500" t="s">
        <v>4781</v>
      </c>
    </row>
    <row r="669" spans="1:14">
      <c r="A669" s="500" t="s">
        <v>686</v>
      </c>
      <c r="B669" s="500" t="s">
        <v>2858</v>
      </c>
      <c r="C669" s="500" t="s">
        <v>27831</v>
      </c>
      <c r="D669" s="500" t="s">
        <v>27832</v>
      </c>
      <c r="E669" s="500" t="s">
        <v>11099</v>
      </c>
      <c r="F669" s="500" t="s">
        <v>28081</v>
      </c>
      <c r="G669" s="500" t="s">
        <v>3179</v>
      </c>
      <c r="H669" s="500" t="s">
        <v>11229</v>
      </c>
      <c r="I669" s="500" t="s">
        <v>688</v>
      </c>
      <c r="J669" s="500" t="s">
        <v>689</v>
      </c>
      <c r="K669" s="500" t="s">
        <v>2306</v>
      </c>
      <c r="L669" s="500" t="s">
        <v>28083</v>
      </c>
      <c r="M669" s="500" t="s">
        <v>2307</v>
      </c>
      <c r="N669" s="500" t="s">
        <v>4782</v>
      </c>
    </row>
    <row r="670" spans="1:14">
      <c r="A670" s="500" t="s">
        <v>686</v>
      </c>
      <c r="B670" s="500" t="s">
        <v>2858</v>
      </c>
      <c r="C670" s="500" t="s">
        <v>27831</v>
      </c>
      <c r="D670" s="500" t="s">
        <v>27832</v>
      </c>
      <c r="E670" s="500" t="s">
        <v>11099</v>
      </c>
      <c r="F670" s="500" t="s">
        <v>28081</v>
      </c>
      <c r="G670" s="500" t="s">
        <v>3180</v>
      </c>
      <c r="H670" s="500" t="s">
        <v>3882</v>
      </c>
      <c r="I670" s="500" t="s">
        <v>688</v>
      </c>
      <c r="J670" s="500" t="s">
        <v>689</v>
      </c>
      <c r="K670" s="500" t="s">
        <v>2306</v>
      </c>
      <c r="L670" s="500" t="s">
        <v>28083</v>
      </c>
      <c r="M670" s="500" t="s">
        <v>2307</v>
      </c>
      <c r="N670" s="500" t="s">
        <v>4783</v>
      </c>
    </row>
    <row r="671" spans="1:14">
      <c r="A671" s="500" t="s">
        <v>686</v>
      </c>
      <c r="B671" s="500" t="s">
        <v>2858</v>
      </c>
      <c r="C671" s="500" t="s">
        <v>27831</v>
      </c>
      <c r="D671" s="500" t="s">
        <v>27832</v>
      </c>
      <c r="E671" s="500" t="s">
        <v>11099</v>
      </c>
      <c r="F671" s="500" t="s">
        <v>28081</v>
      </c>
      <c r="G671" s="500" t="s">
        <v>4027</v>
      </c>
      <c r="H671" s="500" t="s">
        <v>28110</v>
      </c>
      <c r="I671" s="500" t="s">
        <v>688</v>
      </c>
      <c r="J671" s="500" t="s">
        <v>689</v>
      </c>
      <c r="K671" s="500" t="s">
        <v>2306</v>
      </c>
      <c r="L671" s="500" t="s">
        <v>28083</v>
      </c>
      <c r="M671" s="500" t="s">
        <v>2307</v>
      </c>
      <c r="N671" s="500" t="s">
        <v>4784</v>
      </c>
    </row>
    <row r="672" spans="1:14">
      <c r="A672" s="500" t="s">
        <v>686</v>
      </c>
      <c r="B672" s="500" t="s">
        <v>2858</v>
      </c>
      <c r="C672" s="500" t="s">
        <v>27831</v>
      </c>
      <c r="D672" s="500" t="s">
        <v>27832</v>
      </c>
      <c r="E672" s="500" t="s">
        <v>11099</v>
      </c>
      <c r="F672" s="500" t="s">
        <v>28081</v>
      </c>
      <c r="G672" s="500" t="s">
        <v>3181</v>
      </c>
      <c r="H672" s="500" t="s">
        <v>11239</v>
      </c>
      <c r="I672" s="500" t="s">
        <v>688</v>
      </c>
      <c r="J672" s="500" t="s">
        <v>689</v>
      </c>
      <c r="K672" s="500" t="s">
        <v>2306</v>
      </c>
      <c r="L672" s="500" t="s">
        <v>28083</v>
      </c>
      <c r="M672" s="500" t="s">
        <v>2307</v>
      </c>
      <c r="N672" s="500" t="s">
        <v>4785</v>
      </c>
    </row>
    <row r="673" spans="1:14">
      <c r="A673" s="500" t="s">
        <v>686</v>
      </c>
      <c r="B673" s="500" t="s">
        <v>2858</v>
      </c>
      <c r="C673" s="500" t="s">
        <v>27831</v>
      </c>
      <c r="D673" s="500" t="s">
        <v>27832</v>
      </c>
      <c r="E673" s="500" t="s">
        <v>11099</v>
      </c>
      <c r="F673" s="500" t="s">
        <v>28081</v>
      </c>
      <c r="G673" s="500" t="s">
        <v>3182</v>
      </c>
      <c r="H673" s="500" t="s">
        <v>11218</v>
      </c>
      <c r="I673" s="500" t="s">
        <v>688</v>
      </c>
      <c r="J673" s="500" t="s">
        <v>689</v>
      </c>
      <c r="K673" s="500" t="s">
        <v>2306</v>
      </c>
      <c r="L673" s="500" t="s">
        <v>28083</v>
      </c>
      <c r="M673" s="500" t="s">
        <v>2307</v>
      </c>
      <c r="N673" s="500" t="s">
        <v>4786</v>
      </c>
    </row>
    <row r="674" spans="1:14">
      <c r="A674" s="500" t="s">
        <v>686</v>
      </c>
      <c r="B674" s="500" t="s">
        <v>2858</v>
      </c>
      <c r="C674" s="500" t="s">
        <v>27831</v>
      </c>
      <c r="D674" s="500" t="s">
        <v>27832</v>
      </c>
      <c r="E674" s="500" t="s">
        <v>11099</v>
      </c>
      <c r="F674" s="500" t="s">
        <v>28081</v>
      </c>
      <c r="G674" s="500" t="s">
        <v>3183</v>
      </c>
      <c r="H674" s="500" t="s">
        <v>10997</v>
      </c>
      <c r="I674" s="500" t="s">
        <v>688</v>
      </c>
      <c r="J674" s="500" t="s">
        <v>689</v>
      </c>
      <c r="K674" s="500" t="s">
        <v>2306</v>
      </c>
      <c r="L674" s="500" t="s">
        <v>28083</v>
      </c>
      <c r="M674" s="500" t="s">
        <v>2307</v>
      </c>
      <c r="N674" s="500" t="s">
        <v>4787</v>
      </c>
    </row>
    <row r="675" spans="1:14">
      <c r="A675" s="500" t="s">
        <v>686</v>
      </c>
      <c r="B675" s="500" t="s">
        <v>2858</v>
      </c>
      <c r="C675" s="500" t="s">
        <v>27831</v>
      </c>
      <c r="D675" s="500" t="s">
        <v>27832</v>
      </c>
      <c r="E675" s="500" t="s">
        <v>11099</v>
      </c>
      <c r="F675" s="500" t="s">
        <v>28081</v>
      </c>
      <c r="G675" s="500" t="s">
        <v>3184</v>
      </c>
      <c r="H675" s="500" t="s">
        <v>27968</v>
      </c>
      <c r="I675" s="500" t="s">
        <v>688</v>
      </c>
      <c r="J675" s="500" t="s">
        <v>689</v>
      </c>
      <c r="K675" s="500" t="s">
        <v>2306</v>
      </c>
      <c r="L675" s="500" t="s">
        <v>28083</v>
      </c>
      <c r="M675" s="500" t="s">
        <v>2307</v>
      </c>
      <c r="N675" s="500" t="s">
        <v>4788</v>
      </c>
    </row>
    <row r="676" spans="1:14">
      <c r="A676" s="500" t="s">
        <v>686</v>
      </c>
      <c r="B676" s="500" t="s">
        <v>2858</v>
      </c>
      <c r="C676" s="500" t="s">
        <v>27831</v>
      </c>
      <c r="D676" s="500" t="s">
        <v>27832</v>
      </c>
      <c r="E676" s="500" t="s">
        <v>11099</v>
      </c>
      <c r="F676" s="500" t="s">
        <v>28081</v>
      </c>
      <c r="G676" s="500" t="s">
        <v>3185</v>
      </c>
      <c r="H676" s="500" t="s">
        <v>13277</v>
      </c>
      <c r="I676" s="500" t="s">
        <v>688</v>
      </c>
      <c r="J676" s="500" t="s">
        <v>689</v>
      </c>
      <c r="K676" s="500" t="s">
        <v>2306</v>
      </c>
      <c r="L676" s="500" t="s">
        <v>28083</v>
      </c>
      <c r="M676" s="500" t="s">
        <v>2307</v>
      </c>
      <c r="N676" s="500" t="s">
        <v>4789</v>
      </c>
    </row>
    <row r="677" spans="1:14">
      <c r="A677" s="500" t="s">
        <v>686</v>
      </c>
      <c r="B677" s="500" t="s">
        <v>2858</v>
      </c>
      <c r="C677" s="500" t="s">
        <v>27831</v>
      </c>
      <c r="D677" s="500" t="s">
        <v>27832</v>
      </c>
      <c r="E677" s="500" t="s">
        <v>11099</v>
      </c>
      <c r="F677" s="500" t="s">
        <v>28081</v>
      </c>
      <c r="G677" s="500" t="s">
        <v>7701</v>
      </c>
      <c r="H677" s="500" t="s">
        <v>11105</v>
      </c>
      <c r="I677" s="500" t="s">
        <v>688</v>
      </c>
      <c r="J677" s="500" t="s">
        <v>689</v>
      </c>
      <c r="K677" s="500" t="s">
        <v>2306</v>
      </c>
      <c r="L677" s="500" t="s">
        <v>28083</v>
      </c>
      <c r="M677" s="500" t="s">
        <v>2307</v>
      </c>
      <c r="N677" s="500" t="s">
        <v>7702</v>
      </c>
    </row>
    <row r="678" spans="1:14">
      <c r="A678" s="500" t="s">
        <v>686</v>
      </c>
      <c r="B678" s="500" t="s">
        <v>2858</v>
      </c>
      <c r="C678" s="500" t="s">
        <v>27831</v>
      </c>
      <c r="D678" s="500" t="s">
        <v>27832</v>
      </c>
      <c r="E678" s="500" t="s">
        <v>11099</v>
      </c>
      <c r="F678" s="500" t="s">
        <v>28081</v>
      </c>
      <c r="G678" s="500" t="s">
        <v>3186</v>
      </c>
      <c r="H678" s="500" t="s">
        <v>13705</v>
      </c>
      <c r="I678" s="500" t="s">
        <v>688</v>
      </c>
      <c r="J678" s="500" t="s">
        <v>689</v>
      </c>
      <c r="K678" s="500" t="s">
        <v>2306</v>
      </c>
      <c r="L678" s="500" t="s">
        <v>28083</v>
      </c>
      <c r="M678" s="500" t="s">
        <v>2307</v>
      </c>
      <c r="N678" s="500" t="s">
        <v>4777</v>
      </c>
    </row>
    <row r="679" spans="1:14">
      <c r="A679" s="500" t="s">
        <v>686</v>
      </c>
      <c r="B679" s="500" t="s">
        <v>2858</v>
      </c>
      <c r="C679" s="500" t="s">
        <v>27831</v>
      </c>
      <c r="D679" s="500" t="s">
        <v>27832</v>
      </c>
      <c r="E679" s="500" t="s">
        <v>11099</v>
      </c>
      <c r="F679" s="500" t="s">
        <v>28081</v>
      </c>
      <c r="G679" s="500" t="s">
        <v>7419</v>
      </c>
      <c r="H679" s="500" t="s">
        <v>11288</v>
      </c>
      <c r="I679" s="500" t="s">
        <v>688</v>
      </c>
      <c r="J679" s="500" t="s">
        <v>689</v>
      </c>
      <c r="K679" s="500" t="s">
        <v>2306</v>
      </c>
      <c r="L679" s="500" t="s">
        <v>28083</v>
      </c>
      <c r="M679" s="500" t="s">
        <v>2307</v>
      </c>
      <c r="N679" s="500" t="s">
        <v>7420</v>
      </c>
    </row>
    <row r="680" spans="1:14">
      <c r="A680" s="500" t="s">
        <v>686</v>
      </c>
      <c r="B680" s="500" t="s">
        <v>2858</v>
      </c>
      <c r="C680" s="500" t="s">
        <v>27831</v>
      </c>
      <c r="D680" s="500" t="s">
        <v>27832</v>
      </c>
      <c r="E680" s="500" t="s">
        <v>11099</v>
      </c>
      <c r="F680" s="500" t="s">
        <v>28081</v>
      </c>
      <c r="G680" s="500" t="s">
        <v>3187</v>
      </c>
      <c r="H680" s="500" t="s">
        <v>11053</v>
      </c>
      <c r="I680" s="500" t="s">
        <v>688</v>
      </c>
      <c r="J680" s="500" t="s">
        <v>689</v>
      </c>
      <c r="K680" s="500" t="s">
        <v>2306</v>
      </c>
      <c r="L680" s="500" t="s">
        <v>28083</v>
      </c>
      <c r="M680" s="500" t="s">
        <v>2307</v>
      </c>
      <c r="N680" s="500" t="s">
        <v>4790</v>
      </c>
    </row>
    <row r="681" spans="1:14">
      <c r="A681" s="500" t="s">
        <v>686</v>
      </c>
      <c r="B681" s="500" t="s">
        <v>2858</v>
      </c>
      <c r="C681" s="500" t="s">
        <v>27831</v>
      </c>
      <c r="D681" s="500" t="s">
        <v>27832</v>
      </c>
      <c r="E681" s="500" t="s">
        <v>11099</v>
      </c>
      <c r="F681" s="500" t="s">
        <v>28081</v>
      </c>
      <c r="G681" s="500" t="s">
        <v>3188</v>
      </c>
      <c r="H681" s="500" t="s">
        <v>11228</v>
      </c>
      <c r="I681" s="500" t="s">
        <v>688</v>
      </c>
      <c r="J681" s="500" t="s">
        <v>689</v>
      </c>
      <c r="K681" s="500" t="s">
        <v>2306</v>
      </c>
      <c r="L681" s="500" t="s">
        <v>28083</v>
      </c>
      <c r="M681" s="500" t="s">
        <v>2307</v>
      </c>
      <c r="N681" s="500" t="s">
        <v>4791</v>
      </c>
    </row>
    <row r="682" spans="1:14">
      <c r="A682" s="500" t="s">
        <v>686</v>
      </c>
      <c r="B682" s="500" t="s">
        <v>2858</v>
      </c>
      <c r="C682" s="500" t="s">
        <v>27831</v>
      </c>
      <c r="D682" s="500" t="s">
        <v>27832</v>
      </c>
      <c r="E682" s="500" t="s">
        <v>11099</v>
      </c>
      <c r="F682" s="500" t="s">
        <v>28081</v>
      </c>
      <c r="G682" s="500" t="s">
        <v>3189</v>
      </c>
      <c r="H682" s="500" t="s">
        <v>28111</v>
      </c>
      <c r="I682" s="500" t="s">
        <v>688</v>
      </c>
      <c r="J682" s="500" t="s">
        <v>689</v>
      </c>
      <c r="K682" s="500" t="s">
        <v>2306</v>
      </c>
      <c r="L682" s="500" t="s">
        <v>28083</v>
      </c>
      <c r="M682" s="500" t="s">
        <v>2307</v>
      </c>
      <c r="N682" s="500" t="s">
        <v>4792</v>
      </c>
    </row>
    <row r="683" spans="1:14">
      <c r="A683" s="500" t="s">
        <v>686</v>
      </c>
      <c r="B683" s="500" t="s">
        <v>2858</v>
      </c>
      <c r="C683" s="500" t="s">
        <v>27831</v>
      </c>
      <c r="D683" s="500" t="s">
        <v>27832</v>
      </c>
      <c r="E683" s="500" t="s">
        <v>11099</v>
      </c>
      <c r="F683" s="500" t="s">
        <v>28081</v>
      </c>
      <c r="G683" s="500" t="s">
        <v>3190</v>
      </c>
      <c r="H683" s="500" t="s">
        <v>6930</v>
      </c>
      <c r="I683" s="500" t="s">
        <v>688</v>
      </c>
      <c r="J683" s="500" t="s">
        <v>689</v>
      </c>
      <c r="K683" s="500" t="s">
        <v>2306</v>
      </c>
      <c r="L683" s="500" t="s">
        <v>28083</v>
      </c>
      <c r="M683" s="500" t="s">
        <v>2307</v>
      </c>
      <c r="N683" s="500" t="s">
        <v>4793</v>
      </c>
    </row>
    <row r="684" spans="1:14">
      <c r="A684" s="500" t="s">
        <v>686</v>
      </c>
      <c r="B684" s="500" t="s">
        <v>2858</v>
      </c>
      <c r="C684" s="500" t="s">
        <v>27831</v>
      </c>
      <c r="D684" s="500" t="s">
        <v>27832</v>
      </c>
      <c r="E684" s="500" t="s">
        <v>11099</v>
      </c>
      <c r="F684" s="500" t="s">
        <v>28081</v>
      </c>
      <c r="G684" s="500" t="s">
        <v>3191</v>
      </c>
      <c r="H684" s="500" t="s">
        <v>6920</v>
      </c>
      <c r="I684" s="500" t="s">
        <v>688</v>
      </c>
      <c r="J684" s="500" t="s">
        <v>689</v>
      </c>
      <c r="K684" s="500" t="s">
        <v>2306</v>
      </c>
      <c r="L684" s="500" t="s">
        <v>28083</v>
      </c>
      <c r="M684" s="500" t="s">
        <v>2307</v>
      </c>
      <c r="N684" s="500" t="s">
        <v>4794</v>
      </c>
    </row>
    <row r="685" spans="1:14">
      <c r="A685" s="500" t="s">
        <v>686</v>
      </c>
      <c r="B685" s="500" t="s">
        <v>2858</v>
      </c>
      <c r="C685" s="500" t="s">
        <v>27831</v>
      </c>
      <c r="D685" s="500" t="s">
        <v>27832</v>
      </c>
      <c r="E685" s="500" t="s">
        <v>11099</v>
      </c>
      <c r="F685" s="500" t="s">
        <v>28081</v>
      </c>
      <c r="G685" s="500" t="s">
        <v>3192</v>
      </c>
      <c r="H685" s="500" t="s">
        <v>28009</v>
      </c>
      <c r="I685" s="500" t="s">
        <v>688</v>
      </c>
      <c r="J685" s="500" t="s">
        <v>689</v>
      </c>
      <c r="K685" s="500" t="s">
        <v>2306</v>
      </c>
      <c r="L685" s="500" t="s">
        <v>28083</v>
      </c>
      <c r="M685" s="500" t="s">
        <v>2307</v>
      </c>
      <c r="N685" s="500" t="s">
        <v>4795</v>
      </c>
    </row>
    <row r="686" spans="1:14">
      <c r="A686" s="500" t="s">
        <v>686</v>
      </c>
      <c r="B686" s="500" t="s">
        <v>2858</v>
      </c>
      <c r="C686" s="500" t="s">
        <v>27831</v>
      </c>
      <c r="D686" s="500" t="s">
        <v>27832</v>
      </c>
      <c r="E686" s="500" t="s">
        <v>11099</v>
      </c>
      <c r="F686" s="500" t="s">
        <v>28081</v>
      </c>
      <c r="G686" s="500" t="s">
        <v>3193</v>
      </c>
      <c r="H686" s="500" t="s">
        <v>11250</v>
      </c>
      <c r="I686" s="500" t="s">
        <v>688</v>
      </c>
      <c r="J686" s="500" t="s">
        <v>689</v>
      </c>
      <c r="K686" s="500" t="s">
        <v>2306</v>
      </c>
      <c r="L686" s="500" t="s">
        <v>28083</v>
      </c>
      <c r="M686" s="500" t="s">
        <v>2307</v>
      </c>
      <c r="N686" s="500" t="s">
        <v>11002</v>
      </c>
    </row>
    <row r="687" spans="1:14">
      <c r="A687" s="500" t="s">
        <v>686</v>
      </c>
      <c r="B687" s="500" t="s">
        <v>2858</v>
      </c>
      <c r="C687" s="500" t="s">
        <v>27831</v>
      </c>
      <c r="D687" s="500" t="s">
        <v>27832</v>
      </c>
      <c r="E687" s="500" t="s">
        <v>11099</v>
      </c>
      <c r="F687" s="500" t="s">
        <v>28081</v>
      </c>
      <c r="G687" s="500" t="s">
        <v>7703</v>
      </c>
      <c r="H687" s="500" t="s">
        <v>13300</v>
      </c>
      <c r="I687" s="500" t="s">
        <v>688</v>
      </c>
      <c r="J687" s="500" t="s">
        <v>689</v>
      </c>
      <c r="K687" s="500" t="s">
        <v>2306</v>
      </c>
      <c r="L687" s="500" t="s">
        <v>28083</v>
      </c>
      <c r="M687" s="500" t="s">
        <v>2307</v>
      </c>
      <c r="N687" s="500" t="s">
        <v>7704</v>
      </c>
    </row>
    <row r="688" spans="1:14">
      <c r="A688" s="500" t="s">
        <v>686</v>
      </c>
      <c r="B688" s="500" t="s">
        <v>2858</v>
      </c>
      <c r="C688" s="500" t="s">
        <v>27831</v>
      </c>
      <c r="D688" s="500" t="s">
        <v>27832</v>
      </c>
      <c r="E688" s="500" t="s">
        <v>11099</v>
      </c>
      <c r="F688" s="500" t="s">
        <v>28081</v>
      </c>
      <c r="G688" s="500" t="s">
        <v>3194</v>
      </c>
      <c r="H688" s="500" t="s">
        <v>3974</v>
      </c>
      <c r="I688" s="500" t="s">
        <v>688</v>
      </c>
      <c r="J688" s="500" t="s">
        <v>689</v>
      </c>
      <c r="K688" s="500" t="s">
        <v>2306</v>
      </c>
      <c r="L688" s="500" t="s">
        <v>28083</v>
      </c>
      <c r="M688" s="500" t="s">
        <v>2307</v>
      </c>
      <c r="N688" s="500" t="s">
        <v>4797</v>
      </c>
    </row>
    <row r="689" spans="1:14">
      <c r="A689" s="500" t="s">
        <v>686</v>
      </c>
      <c r="B689" s="500" t="s">
        <v>2858</v>
      </c>
      <c r="C689" s="500" t="s">
        <v>27831</v>
      </c>
      <c r="D689" s="500" t="s">
        <v>27832</v>
      </c>
      <c r="E689" s="500" t="s">
        <v>11099</v>
      </c>
      <c r="F689" s="500" t="s">
        <v>28081</v>
      </c>
      <c r="G689" s="500" t="s">
        <v>7705</v>
      </c>
      <c r="H689" s="500" t="s">
        <v>11081</v>
      </c>
      <c r="I689" s="500" t="s">
        <v>688</v>
      </c>
      <c r="J689" s="500" t="s">
        <v>689</v>
      </c>
      <c r="K689" s="500" t="s">
        <v>2306</v>
      </c>
      <c r="L689" s="500" t="s">
        <v>28083</v>
      </c>
      <c r="M689" s="500" t="s">
        <v>2307</v>
      </c>
      <c r="N689" s="500" t="s">
        <v>7706</v>
      </c>
    </row>
    <row r="690" spans="1:14">
      <c r="A690" s="500" t="s">
        <v>686</v>
      </c>
      <c r="B690" s="500" t="s">
        <v>2858</v>
      </c>
      <c r="C690" s="500" t="s">
        <v>27831</v>
      </c>
      <c r="D690" s="500" t="s">
        <v>27832</v>
      </c>
      <c r="E690" s="500" t="s">
        <v>11099</v>
      </c>
      <c r="F690" s="500" t="s">
        <v>28081</v>
      </c>
      <c r="G690" s="500" t="s">
        <v>3195</v>
      </c>
      <c r="H690" s="500" t="s">
        <v>11842</v>
      </c>
      <c r="I690" s="500" t="s">
        <v>688</v>
      </c>
      <c r="J690" s="500" t="s">
        <v>689</v>
      </c>
      <c r="K690" s="500" t="s">
        <v>2306</v>
      </c>
      <c r="L690" s="500" t="s">
        <v>28083</v>
      </c>
      <c r="M690" s="500" t="s">
        <v>2307</v>
      </c>
      <c r="N690" s="500" t="s">
        <v>4798</v>
      </c>
    </row>
    <row r="691" spans="1:14">
      <c r="A691" s="500" t="s">
        <v>686</v>
      </c>
      <c r="B691" s="500" t="s">
        <v>2858</v>
      </c>
      <c r="C691" s="500" t="s">
        <v>27831</v>
      </c>
      <c r="D691" s="500" t="s">
        <v>27832</v>
      </c>
      <c r="E691" s="500" t="s">
        <v>11099</v>
      </c>
      <c r="F691" s="500" t="s">
        <v>28081</v>
      </c>
      <c r="G691" s="500" t="s">
        <v>3196</v>
      </c>
      <c r="H691" s="500" t="s">
        <v>7105</v>
      </c>
      <c r="I691" s="500" t="s">
        <v>688</v>
      </c>
      <c r="J691" s="500" t="s">
        <v>689</v>
      </c>
      <c r="K691" s="500" t="s">
        <v>2306</v>
      </c>
      <c r="L691" s="500" t="s">
        <v>28083</v>
      </c>
      <c r="M691" s="500" t="s">
        <v>2307</v>
      </c>
      <c r="N691" s="500" t="s">
        <v>4799</v>
      </c>
    </row>
    <row r="692" spans="1:14">
      <c r="A692" s="500" t="s">
        <v>686</v>
      </c>
      <c r="B692" s="500" t="s">
        <v>2858</v>
      </c>
      <c r="C692" s="500" t="s">
        <v>27831</v>
      </c>
      <c r="D692" s="500" t="s">
        <v>27832</v>
      </c>
      <c r="E692" s="500" t="s">
        <v>11099</v>
      </c>
      <c r="F692" s="500" t="s">
        <v>28081</v>
      </c>
      <c r="G692" s="500" t="s">
        <v>3197</v>
      </c>
      <c r="H692" s="500" t="s">
        <v>28026</v>
      </c>
      <c r="I692" s="500" t="s">
        <v>688</v>
      </c>
      <c r="J692" s="500" t="s">
        <v>689</v>
      </c>
      <c r="K692" s="500" t="s">
        <v>2306</v>
      </c>
      <c r="L692" s="500" t="s">
        <v>28083</v>
      </c>
      <c r="M692" s="500" t="s">
        <v>2307</v>
      </c>
      <c r="N692" s="500" t="s">
        <v>4800</v>
      </c>
    </row>
    <row r="693" spans="1:14">
      <c r="A693" s="500" t="s">
        <v>686</v>
      </c>
      <c r="B693" s="500" t="s">
        <v>2858</v>
      </c>
      <c r="C693" s="500" t="s">
        <v>27831</v>
      </c>
      <c r="D693" s="500" t="s">
        <v>27832</v>
      </c>
      <c r="E693" s="500" t="s">
        <v>11099</v>
      </c>
      <c r="F693" s="500" t="s">
        <v>28081</v>
      </c>
      <c r="G693" s="500" t="s">
        <v>3198</v>
      </c>
      <c r="H693" s="500" t="s">
        <v>3858</v>
      </c>
      <c r="I693" s="500" t="s">
        <v>688</v>
      </c>
      <c r="J693" s="500" t="s">
        <v>689</v>
      </c>
      <c r="K693" s="500" t="s">
        <v>2306</v>
      </c>
      <c r="L693" s="500" t="s">
        <v>28083</v>
      </c>
      <c r="M693" s="500" t="s">
        <v>2307</v>
      </c>
      <c r="N693" s="500" t="s">
        <v>4801</v>
      </c>
    </row>
    <row r="694" spans="1:14">
      <c r="A694" s="500" t="s">
        <v>686</v>
      </c>
      <c r="B694" s="500" t="s">
        <v>2858</v>
      </c>
      <c r="C694" s="500" t="s">
        <v>27831</v>
      </c>
      <c r="D694" s="500" t="s">
        <v>27832</v>
      </c>
      <c r="E694" s="500" t="s">
        <v>11099</v>
      </c>
      <c r="F694" s="500" t="s">
        <v>28081</v>
      </c>
      <c r="G694" s="500" t="s">
        <v>3199</v>
      </c>
      <c r="H694" s="500" t="s">
        <v>13254</v>
      </c>
      <c r="I694" s="500" t="s">
        <v>688</v>
      </c>
      <c r="J694" s="500" t="s">
        <v>689</v>
      </c>
      <c r="K694" s="500" t="s">
        <v>2306</v>
      </c>
      <c r="L694" s="500" t="s">
        <v>28083</v>
      </c>
      <c r="M694" s="500" t="s">
        <v>2307</v>
      </c>
      <c r="N694" s="500" t="s">
        <v>4802</v>
      </c>
    </row>
    <row r="695" spans="1:14">
      <c r="A695" s="500" t="s">
        <v>686</v>
      </c>
      <c r="B695" s="500" t="s">
        <v>2858</v>
      </c>
      <c r="C695" s="500" t="s">
        <v>27831</v>
      </c>
      <c r="D695" s="500" t="s">
        <v>27832</v>
      </c>
      <c r="E695" s="500" t="s">
        <v>11099</v>
      </c>
      <c r="F695" s="500" t="s">
        <v>28081</v>
      </c>
      <c r="G695" s="500" t="s">
        <v>4028</v>
      </c>
      <c r="H695" s="500" t="s">
        <v>3920</v>
      </c>
      <c r="I695" s="500" t="s">
        <v>688</v>
      </c>
      <c r="J695" s="500" t="s">
        <v>689</v>
      </c>
      <c r="K695" s="500" t="s">
        <v>2306</v>
      </c>
      <c r="L695" s="500" t="s">
        <v>28083</v>
      </c>
      <c r="M695" s="500" t="s">
        <v>2307</v>
      </c>
      <c r="N695" s="500" t="s">
        <v>4803</v>
      </c>
    </row>
    <row r="696" spans="1:14">
      <c r="A696" s="500" t="s">
        <v>686</v>
      </c>
      <c r="B696" s="500" t="s">
        <v>2858</v>
      </c>
      <c r="C696" s="500" t="s">
        <v>27831</v>
      </c>
      <c r="D696" s="500" t="s">
        <v>27832</v>
      </c>
      <c r="E696" s="500" t="s">
        <v>11099</v>
      </c>
      <c r="F696" s="500" t="s">
        <v>28081</v>
      </c>
      <c r="G696" s="500" t="s">
        <v>3200</v>
      </c>
      <c r="H696" s="500" t="s">
        <v>27856</v>
      </c>
      <c r="I696" s="500" t="s">
        <v>688</v>
      </c>
      <c r="J696" s="500" t="s">
        <v>689</v>
      </c>
      <c r="K696" s="500" t="s">
        <v>2306</v>
      </c>
      <c r="L696" s="500" t="s">
        <v>28083</v>
      </c>
      <c r="M696" s="500" t="s">
        <v>2307</v>
      </c>
      <c r="N696" s="500" t="s">
        <v>4804</v>
      </c>
    </row>
    <row r="697" spans="1:14">
      <c r="A697" s="500" t="s">
        <v>686</v>
      </c>
      <c r="B697" s="500" t="s">
        <v>2858</v>
      </c>
      <c r="C697" s="500" t="s">
        <v>27831</v>
      </c>
      <c r="D697" s="500" t="s">
        <v>27832</v>
      </c>
      <c r="E697" s="500" t="s">
        <v>11099</v>
      </c>
      <c r="F697" s="500" t="s">
        <v>28081</v>
      </c>
      <c r="G697" s="500" t="s">
        <v>3201</v>
      </c>
      <c r="H697" s="500" t="s">
        <v>11891</v>
      </c>
      <c r="I697" s="500" t="s">
        <v>688</v>
      </c>
      <c r="J697" s="500" t="s">
        <v>689</v>
      </c>
      <c r="K697" s="500" t="s">
        <v>2306</v>
      </c>
      <c r="L697" s="500" t="s">
        <v>28083</v>
      </c>
      <c r="M697" s="500" t="s">
        <v>2307</v>
      </c>
      <c r="N697" s="500" t="s">
        <v>4805</v>
      </c>
    </row>
    <row r="698" spans="1:14">
      <c r="A698" s="500" t="s">
        <v>686</v>
      </c>
      <c r="B698" s="500" t="s">
        <v>2858</v>
      </c>
      <c r="C698" s="500" t="s">
        <v>27831</v>
      </c>
      <c r="D698" s="500" t="s">
        <v>27832</v>
      </c>
      <c r="E698" s="500" t="s">
        <v>11099</v>
      </c>
      <c r="F698" s="500" t="s">
        <v>28081</v>
      </c>
      <c r="G698" s="500" t="s">
        <v>3202</v>
      </c>
      <c r="H698" s="500" t="s">
        <v>3898</v>
      </c>
      <c r="I698" s="500" t="s">
        <v>688</v>
      </c>
      <c r="J698" s="500" t="s">
        <v>689</v>
      </c>
      <c r="K698" s="500" t="s">
        <v>2306</v>
      </c>
      <c r="L698" s="500" t="s">
        <v>28083</v>
      </c>
      <c r="M698" s="500" t="s">
        <v>2307</v>
      </c>
      <c r="N698" s="500" t="s">
        <v>4806</v>
      </c>
    </row>
    <row r="699" spans="1:14">
      <c r="A699" s="500" t="s">
        <v>686</v>
      </c>
      <c r="B699" s="500" t="s">
        <v>2858</v>
      </c>
      <c r="C699" s="500" t="s">
        <v>27831</v>
      </c>
      <c r="D699" s="500" t="s">
        <v>27832</v>
      </c>
      <c r="E699" s="500" t="s">
        <v>11099</v>
      </c>
      <c r="F699" s="500" t="s">
        <v>28081</v>
      </c>
      <c r="G699" s="500" t="s">
        <v>3203</v>
      </c>
      <c r="H699" s="500" t="s">
        <v>11266</v>
      </c>
      <c r="I699" s="500" t="s">
        <v>688</v>
      </c>
      <c r="J699" s="500" t="s">
        <v>689</v>
      </c>
      <c r="K699" s="500" t="s">
        <v>2306</v>
      </c>
      <c r="L699" s="500" t="s">
        <v>28083</v>
      </c>
      <c r="M699" s="500" t="s">
        <v>2307</v>
      </c>
      <c r="N699" s="500" t="s">
        <v>4807</v>
      </c>
    </row>
    <row r="700" spans="1:14">
      <c r="A700" s="500" t="s">
        <v>686</v>
      </c>
      <c r="B700" s="500" t="s">
        <v>2858</v>
      </c>
      <c r="C700" s="500" t="s">
        <v>27831</v>
      </c>
      <c r="D700" s="500" t="s">
        <v>27832</v>
      </c>
      <c r="E700" s="500" t="s">
        <v>11099</v>
      </c>
      <c r="F700" s="500" t="s">
        <v>28081</v>
      </c>
      <c r="G700" s="500" t="s">
        <v>3204</v>
      </c>
      <c r="H700" s="500" t="s">
        <v>28112</v>
      </c>
      <c r="I700" s="500" t="s">
        <v>688</v>
      </c>
      <c r="J700" s="500" t="s">
        <v>689</v>
      </c>
      <c r="K700" s="500" t="s">
        <v>2306</v>
      </c>
      <c r="L700" s="500" t="s">
        <v>28083</v>
      </c>
      <c r="M700" s="500" t="s">
        <v>2307</v>
      </c>
      <c r="N700" s="500" t="s">
        <v>4808</v>
      </c>
    </row>
    <row r="701" spans="1:14">
      <c r="A701" s="500" t="s">
        <v>686</v>
      </c>
      <c r="B701" s="500" t="s">
        <v>2858</v>
      </c>
      <c r="C701" s="500" t="s">
        <v>27831</v>
      </c>
      <c r="D701" s="500" t="s">
        <v>27832</v>
      </c>
      <c r="E701" s="500" t="s">
        <v>11099</v>
      </c>
      <c r="F701" s="500" t="s">
        <v>28081</v>
      </c>
      <c r="G701" s="500" t="s">
        <v>7707</v>
      </c>
      <c r="H701" s="500" t="s">
        <v>11252</v>
      </c>
      <c r="I701" s="500" t="s">
        <v>688</v>
      </c>
      <c r="J701" s="500" t="s">
        <v>689</v>
      </c>
      <c r="K701" s="500" t="s">
        <v>2306</v>
      </c>
      <c r="L701" s="500" t="s">
        <v>28083</v>
      </c>
      <c r="M701" s="500" t="s">
        <v>2307</v>
      </c>
      <c r="N701" s="500" t="s">
        <v>7708</v>
      </c>
    </row>
    <row r="702" spans="1:14">
      <c r="A702" s="500" t="s">
        <v>686</v>
      </c>
      <c r="B702" s="500" t="s">
        <v>2858</v>
      </c>
      <c r="C702" s="500" t="s">
        <v>27831</v>
      </c>
      <c r="D702" s="500" t="s">
        <v>27832</v>
      </c>
      <c r="E702" s="500" t="s">
        <v>11099</v>
      </c>
      <c r="F702" s="500" t="s">
        <v>28081</v>
      </c>
      <c r="G702" s="500" t="s">
        <v>3205</v>
      </c>
      <c r="H702" s="500" t="s">
        <v>28084</v>
      </c>
      <c r="I702" s="500" t="s">
        <v>688</v>
      </c>
      <c r="J702" s="500" t="s">
        <v>689</v>
      </c>
      <c r="K702" s="500" t="s">
        <v>2306</v>
      </c>
      <c r="L702" s="500" t="s">
        <v>28083</v>
      </c>
      <c r="M702" s="500" t="s">
        <v>2307</v>
      </c>
      <c r="N702" s="500" t="s">
        <v>4796</v>
      </c>
    </row>
    <row r="703" spans="1:14">
      <c r="A703" s="500" t="s">
        <v>686</v>
      </c>
      <c r="B703" s="500" t="s">
        <v>2858</v>
      </c>
      <c r="C703" s="500" t="s">
        <v>27831</v>
      </c>
      <c r="D703" s="500" t="s">
        <v>27832</v>
      </c>
      <c r="E703" s="500" t="s">
        <v>11099</v>
      </c>
      <c r="F703" s="500" t="s">
        <v>28081</v>
      </c>
      <c r="G703" s="500" t="s">
        <v>7421</v>
      </c>
      <c r="H703" s="500" t="s">
        <v>7105</v>
      </c>
      <c r="I703" s="500" t="s">
        <v>688</v>
      </c>
      <c r="J703" s="500" t="s">
        <v>689</v>
      </c>
      <c r="K703" s="500" t="s">
        <v>2306</v>
      </c>
      <c r="L703" s="500" t="s">
        <v>28083</v>
      </c>
      <c r="M703" s="500" t="s">
        <v>2307</v>
      </c>
      <c r="N703" s="500" t="s">
        <v>7422</v>
      </c>
    </row>
    <row r="704" spans="1:14">
      <c r="A704" s="500" t="s">
        <v>686</v>
      </c>
      <c r="B704" s="500" t="s">
        <v>2858</v>
      </c>
      <c r="C704" s="500" t="s">
        <v>27831</v>
      </c>
      <c r="D704" s="500" t="s">
        <v>27832</v>
      </c>
      <c r="E704" s="500" t="s">
        <v>11099</v>
      </c>
      <c r="F704" s="500" t="s">
        <v>28081</v>
      </c>
      <c r="G704" s="500" t="s">
        <v>3206</v>
      </c>
      <c r="H704" s="500" t="s">
        <v>11133</v>
      </c>
      <c r="I704" s="500" t="s">
        <v>688</v>
      </c>
      <c r="J704" s="500" t="s">
        <v>689</v>
      </c>
      <c r="K704" s="500" t="s">
        <v>2306</v>
      </c>
      <c r="L704" s="500" t="s">
        <v>28083</v>
      </c>
      <c r="M704" s="500" t="s">
        <v>2307</v>
      </c>
      <c r="N704" s="500" t="s">
        <v>4809</v>
      </c>
    </row>
    <row r="705" spans="1:14">
      <c r="A705" s="500" t="s">
        <v>686</v>
      </c>
      <c r="B705" s="500" t="s">
        <v>2858</v>
      </c>
      <c r="C705" s="500" t="s">
        <v>27831</v>
      </c>
      <c r="D705" s="500" t="s">
        <v>27832</v>
      </c>
      <c r="E705" s="500" t="s">
        <v>11099</v>
      </c>
      <c r="F705" s="500" t="s">
        <v>28081</v>
      </c>
      <c r="G705" s="500" t="s">
        <v>3207</v>
      </c>
      <c r="H705" s="500" t="s">
        <v>3698</v>
      </c>
      <c r="I705" s="500" t="s">
        <v>688</v>
      </c>
      <c r="J705" s="500" t="s">
        <v>689</v>
      </c>
      <c r="K705" s="500" t="s">
        <v>2306</v>
      </c>
      <c r="L705" s="500" t="s">
        <v>28083</v>
      </c>
      <c r="M705" s="500" t="s">
        <v>2307</v>
      </c>
      <c r="N705" s="500" t="s">
        <v>4810</v>
      </c>
    </row>
    <row r="706" spans="1:14">
      <c r="A706" s="500" t="s">
        <v>686</v>
      </c>
      <c r="B706" s="500" t="s">
        <v>2858</v>
      </c>
      <c r="C706" s="500" t="s">
        <v>27831</v>
      </c>
      <c r="D706" s="500" t="s">
        <v>27832</v>
      </c>
      <c r="E706" s="500" t="s">
        <v>11099</v>
      </c>
      <c r="F706" s="500" t="s">
        <v>28081</v>
      </c>
      <c r="G706" s="500" t="s">
        <v>3208</v>
      </c>
      <c r="H706" s="500" t="s">
        <v>28024</v>
      </c>
      <c r="I706" s="500" t="s">
        <v>688</v>
      </c>
      <c r="J706" s="500" t="s">
        <v>689</v>
      </c>
      <c r="K706" s="500" t="s">
        <v>2306</v>
      </c>
      <c r="L706" s="500" t="s">
        <v>28083</v>
      </c>
      <c r="M706" s="500" t="s">
        <v>2307</v>
      </c>
      <c r="N706" s="500" t="s">
        <v>4811</v>
      </c>
    </row>
    <row r="707" spans="1:14">
      <c r="A707" s="500" t="s">
        <v>686</v>
      </c>
      <c r="B707" s="500" t="s">
        <v>2858</v>
      </c>
      <c r="C707" s="500" t="s">
        <v>27831</v>
      </c>
      <c r="D707" s="500" t="s">
        <v>27832</v>
      </c>
      <c r="E707" s="500" t="s">
        <v>11099</v>
      </c>
      <c r="F707" s="500" t="s">
        <v>28081</v>
      </c>
      <c r="G707" s="500" t="s">
        <v>3209</v>
      </c>
      <c r="H707" s="500" t="s">
        <v>11082</v>
      </c>
      <c r="I707" s="500" t="s">
        <v>688</v>
      </c>
      <c r="J707" s="500" t="s">
        <v>689</v>
      </c>
      <c r="K707" s="500" t="s">
        <v>2306</v>
      </c>
      <c r="L707" s="500" t="s">
        <v>28083</v>
      </c>
      <c r="M707" s="500" t="s">
        <v>2307</v>
      </c>
      <c r="N707" s="500" t="s">
        <v>4812</v>
      </c>
    </row>
    <row r="708" spans="1:14">
      <c r="A708" s="500" t="s">
        <v>686</v>
      </c>
      <c r="B708" s="500" t="s">
        <v>2858</v>
      </c>
      <c r="C708" s="500" t="s">
        <v>27831</v>
      </c>
      <c r="D708" s="500" t="s">
        <v>27832</v>
      </c>
      <c r="E708" s="500" t="s">
        <v>11099</v>
      </c>
      <c r="F708" s="500" t="s">
        <v>28081</v>
      </c>
      <c r="G708" s="500" t="s">
        <v>3210</v>
      </c>
      <c r="H708" s="500" t="s">
        <v>11277</v>
      </c>
      <c r="I708" s="500" t="s">
        <v>688</v>
      </c>
      <c r="J708" s="500" t="s">
        <v>689</v>
      </c>
      <c r="K708" s="500" t="s">
        <v>2306</v>
      </c>
      <c r="L708" s="500" t="s">
        <v>28083</v>
      </c>
      <c r="M708" s="500" t="s">
        <v>2307</v>
      </c>
      <c r="N708" s="500" t="s">
        <v>4813</v>
      </c>
    </row>
    <row r="709" spans="1:14">
      <c r="A709" s="500" t="s">
        <v>686</v>
      </c>
      <c r="B709" s="500" t="s">
        <v>2858</v>
      </c>
      <c r="C709" s="500" t="s">
        <v>27831</v>
      </c>
      <c r="D709" s="500" t="s">
        <v>27832</v>
      </c>
      <c r="E709" s="500" t="s">
        <v>11099</v>
      </c>
      <c r="F709" s="500" t="s">
        <v>28081</v>
      </c>
      <c r="G709" s="500" t="s">
        <v>3211</v>
      </c>
      <c r="H709" s="500" t="s">
        <v>28029</v>
      </c>
      <c r="I709" s="500" t="s">
        <v>688</v>
      </c>
      <c r="J709" s="500" t="s">
        <v>689</v>
      </c>
      <c r="K709" s="500" t="s">
        <v>2306</v>
      </c>
      <c r="L709" s="500" t="s">
        <v>28083</v>
      </c>
      <c r="M709" s="500" t="s">
        <v>2307</v>
      </c>
      <c r="N709" s="500" t="s">
        <v>4814</v>
      </c>
    </row>
    <row r="710" spans="1:14">
      <c r="A710" s="500" t="s">
        <v>686</v>
      </c>
      <c r="B710" s="500" t="s">
        <v>2858</v>
      </c>
      <c r="C710" s="500" t="s">
        <v>27831</v>
      </c>
      <c r="D710" s="500" t="s">
        <v>27832</v>
      </c>
      <c r="E710" s="500" t="s">
        <v>11099</v>
      </c>
      <c r="F710" s="500" t="s">
        <v>28081</v>
      </c>
      <c r="G710" s="500" t="s">
        <v>3212</v>
      </c>
      <c r="H710" s="500" t="s">
        <v>28113</v>
      </c>
      <c r="I710" s="500" t="s">
        <v>688</v>
      </c>
      <c r="J710" s="500" t="s">
        <v>689</v>
      </c>
      <c r="K710" s="500" t="s">
        <v>2306</v>
      </c>
      <c r="L710" s="500" t="s">
        <v>28083</v>
      </c>
      <c r="M710" s="500" t="s">
        <v>2307</v>
      </c>
      <c r="N710" s="500" t="s">
        <v>11003</v>
      </c>
    </row>
    <row r="711" spans="1:14">
      <c r="A711" s="500" t="s">
        <v>686</v>
      </c>
      <c r="B711" s="500" t="s">
        <v>2858</v>
      </c>
      <c r="C711" s="500" t="s">
        <v>27831</v>
      </c>
      <c r="D711" s="500" t="s">
        <v>27832</v>
      </c>
      <c r="E711" s="500" t="s">
        <v>11099</v>
      </c>
      <c r="F711" s="500" t="s">
        <v>28081</v>
      </c>
      <c r="G711" s="500" t="s">
        <v>7709</v>
      </c>
      <c r="H711" s="500" t="s">
        <v>28114</v>
      </c>
      <c r="I711" s="500" t="s">
        <v>688</v>
      </c>
      <c r="J711" s="500" t="s">
        <v>689</v>
      </c>
      <c r="K711" s="500" t="s">
        <v>2306</v>
      </c>
      <c r="L711" s="500" t="s">
        <v>28083</v>
      </c>
      <c r="M711" s="500" t="s">
        <v>2307</v>
      </c>
      <c r="N711" s="500" t="s">
        <v>7710</v>
      </c>
    </row>
    <row r="712" spans="1:14">
      <c r="A712" s="500" t="s">
        <v>686</v>
      </c>
      <c r="B712" s="500" t="s">
        <v>2858</v>
      </c>
      <c r="C712" s="500" t="s">
        <v>27831</v>
      </c>
      <c r="D712" s="500" t="s">
        <v>27832</v>
      </c>
      <c r="E712" s="500" t="s">
        <v>11099</v>
      </c>
      <c r="F712" s="500" t="s">
        <v>28081</v>
      </c>
      <c r="G712" s="500" t="s">
        <v>3213</v>
      </c>
      <c r="H712" s="500" t="s">
        <v>7001</v>
      </c>
      <c r="I712" s="500" t="s">
        <v>688</v>
      </c>
      <c r="J712" s="500" t="s">
        <v>689</v>
      </c>
      <c r="K712" s="500" t="s">
        <v>2306</v>
      </c>
      <c r="L712" s="500" t="s">
        <v>28083</v>
      </c>
      <c r="M712" s="500" t="s">
        <v>2307</v>
      </c>
      <c r="N712" s="500" t="s">
        <v>4816</v>
      </c>
    </row>
    <row r="713" spans="1:14">
      <c r="A713" s="500" t="s">
        <v>686</v>
      </c>
      <c r="B713" s="500" t="s">
        <v>2858</v>
      </c>
      <c r="C713" s="500" t="s">
        <v>27831</v>
      </c>
      <c r="D713" s="500" t="s">
        <v>27832</v>
      </c>
      <c r="E713" s="500" t="s">
        <v>11099</v>
      </c>
      <c r="F713" s="500" t="s">
        <v>28081</v>
      </c>
      <c r="G713" s="500" t="s">
        <v>7711</v>
      </c>
      <c r="H713" s="500" t="s">
        <v>3830</v>
      </c>
      <c r="I713" s="500" t="s">
        <v>688</v>
      </c>
      <c r="J713" s="500" t="s">
        <v>689</v>
      </c>
      <c r="K713" s="500" t="s">
        <v>2306</v>
      </c>
      <c r="L713" s="500" t="s">
        <v>28083</v>
      </c>
      <c r="M713" s="500" t="s">
        <v>2307</v>
      </c>
      <c r="N713" s="500" t="s">
        <v>7712</v>
      </c>
    </row>
    <row r="714" spans="1:14">
      <c r="A714" s="500" t="s">
        <v>686</v>
      </c>
      <c r="B714" s="500" t="s">
        <v>2858</v>
      </c>
      <c r="C714" s="500" t="s">
        <v>27831</v>
      </c>
      <c r="D714" s="500" t="s">
        <v>27832</v>
      </c>
      <c r="E714" s="500" t="s">
        <v>11099</v>
      </c>
      <c r="F714" s="500" t="s">
        <v>28081</v>
      </c>
      <c r="G714" s="500" t="s">
        <v>3214</v>
      </c>
      <c r="H714" s="500" t="s">
        <v>11841</v>
      </c>
      <c r="I714" s="500" t="s">
        <v>688</v>
      </c>
      <c r="J714" s="500" t="s">
        <v>689</v>
      </c>
      <c r="K714" s="500" t="s">
        <v>2306</v>
      </c>
      <c r="L714" s="500" t="s">
        <v>28083</v>
      </c>
      <c r="M714" s="500" t="s">
        <v>2307</v>
      </c>
      <c r="N714" s="500" t="s">
        <v>4817</v>
      </c>
    </row>
    <row r="715" spans="1:14">
      <c r="A715" s="500" t="s">
        <v>686</v>
      </c>
      <c r="B715" s="500" t="s">
        <v>2858</v>
      </c>
      <c r="C715" s="500" t="s">
        <v>27831</v>
      </c>
      <c r="D715" s="500" t="s">
        <v>27832</v>
      </c>
      <c r="E715" s="500" t="s">
        <v>11099</v>
      </c>
      <c r="F715" s="500" t="s">
        <v>28081</v>
      </c>
      <c r="G715" s="500" t="s">
        <v>3215</v>
      </c>
      <c r="H715" s="500" t="s">
        <v>2940</v>
      </c>
      <c r="I715" s="500" t="s">
        <v>688</v>
      </c>
      <c r="J715" s="500" t="s">
        <v>689</v>
      </c>
      <c r="K715" s="500" t="s">
        <v>2306</v>
      </c>
      <c r="L715" s="500" t="s">
        <v>28083</v>
      </c>
      <c r="M715" s="500" t="s">
        <v>2307</v>
      </c>
      <c r="N715" s="500" t="s">
        <v>4818</v>
      </c>
    </row>
    <row r="716" spans="1:14">
      <c r="A716" s="500" t="s">
        <v>686</v>
      </c>
      <c r="B716" s="500" t="s">
        <v>2858</v>
      </c>
      <c r="C716" s="500" t="s">
        <v>27831</v>
      </c>
      <c r="D716" s="500" t="s">
        <v>27832</v>
      </c>
      <c r="E716" s="500" t="s">
        <v>11099</v>
      </c>
      <c r="F716" s="500" t="s">
        <v>28081</v>
      </c>
      <c r="G716" s="500" t="s">
        <v>3216</v>
      </c>
      <c r="H716" s="500" t="s">
        <v>7829</v>
      </c>
      <c r="I716" s="500" t="s">
        <v>688</v>
      </c>
      <c r="J716" s="500" t="s">
        <v>689</v>
      </c>
      <c r="K716" s="500" t="s">
        <v>2306</v>
      </c>
      <c r="L716" s="500" t="s">
        <v>28083</v>
      </c>
      <c r="M716" s="500" t="s">
        <v>2307</v>
      </c>
      <c r="N716" s="500" t="s">
        <v>4819</v>
      </c>
    </row>
    <row r="717" spans="1:14">
      <c r="A717" s="500" t="s">
        <v>686</v>
      </c>
      <c r="B717" s="500" t="s">
        <v>2858</v>
      </c>
      <c r="C717" s="500" t="s">
        <v>27831</v>
      </c>
      <c r="D717" s="500" t="s">
        <v>27832</v>
      </c>
      <c r="E717" s="500" t="s">
        <v>11099</v>
      </c>
      <c r="F717" s="500" t="s">
        <v>28081</v>
      </c>
      <c r="G717" s="500" t="s">
        <v>3217</v>
      </c>
      <c r="H717" s="500" t="s">
        <v>11142</v>
      </c>
      <c r="I717" s="500" t="s">
        <v>688</v>
      </c>
      <c r="J717" s="500" t="s">
        <v>689</v>
      </c>
      <c r="K717" s="500" t="s">
        <v>2306</v>
      </c>
      <c r="L717" s="500" t="s">
        <v>28083</v>
      </c>
      <c r="M717" s="500" t="s">
        <v>2307</v>
      </c>
      <c r="N717" s="500" t="s">
        <v>4820</v>
      </c>
    </row>
    <row r="718" spans="1:14">
      <c r="A718" s="500" t="s">
        <v>686</v>
      </c>
      <c r="B718" s="500" t="s">
        <v>2858</v>
      </c>
      <c r="C718" s="500" t="s">
        <v>27831</v>
      </c>
      <c r="D718" s="500" t="s">
        <v>27832</v>
      </c>
      <c r="E718" s="500" t="s">
        <v>11099</v>
      </c>
      <c r="F718" s="500" t="s">
        <v>28081</v>
      </c>
      <c r="G718" s="500" t="s">
        <v>3218</v>
      </c>
      <c r="H718" s="500" t="s">
        <v>27969</v>
      </c>
      <c r="I718" s="500" t="s">
        <v>688</v>
      </c>
      <c r="J718" s="500" t="s">
        <v>689</v>
      </c>
      <c r="K718" s="500" t="s">
        <v>2306</v>
      </c>
      <c r="L718" s="500" t="s">
        <v>28083</v>
      </c>
      <c r="M718" s="500" t="s">
        <v>2307</v>
      </c>
      <c r="N718" s="500" t="s">
        <v>4821</v>
      </c>
    </row>
    <row r="719" spans="1:14">
      <c r="A719" s="500" t="s">
        <v>686</v>
      </c>
      <c r="B719" s="500" t="s">
        <v>2858</v>
      </c>
      <c r="C719" s="500" t="s">
        <v>27831</v>
      </c>
      <c r="D719" s="500" t="s">
        <v>27832</v>
      </c>
      <c r="E719" s="500" t="s">
        <v>11099</v>
      </c>
      <c r="F719" s="500" t="s">
        <v>28081</v>
      </c>
      <c r="G719" s="500" t="s">
        <v>4029</v>
      </c>
      <c r="H719" s="500" t="s">
        <v>11107</v>
      </c>
      <c r="I719" s="500" t="s">
        <v>688</v>
      </c>
      <c r="J719" s="500" t="s">
        <v>689</v>
      </c>
      <c r="K719" s="500" t="s">
        <v>2306</v>
      </c>
      <c r="L719" s="500" t="s">
        <v>28083</v>
      </c>
      <c r="M719" s="500" t="s">
        <v>2307</v>
      </c>
      <c r="N719" s="500" t="s">
        <v>4822</v>
      </c>
    </row>
    <row r="720" spans="1:14">
      <c r="A720" s="500" t="s">
        <v>686</v>
      </c>
      <c r="B720" s="500" t="s">
        <v>2858</v>
      </c>
      <c r="C720" s="500" t="s">
        <v>27831</v>
      </c>
      <c r="D720" s="500" t="s">
        <v>27832</v>
      </c>
      <c r="E720" s="500" t="s">
        <v>11099</v>
      </c>
      <c r="F720" s="500" t="s">
        <v>28081</v>
      </c>
      <c r="G720" s="500" t="s">
        <v>3219</v>
      </c>
      <c r="H720" s="500" t="s">
        <v>27838</v>
      </c>
      <c r="I720" s="500" t="s">
        <v>688</v>
      </c>
      <c r="J720" s="500" t="s">
        <v>689</v>
      </c>
      <c r="K720" s="500" t="s">
        <v>2306</v>
      </c>
      <c r="L720" s="500" t="s">
        <v>28083</v>
      </c>
      <c r="M720" s="500" t="s">
        <v>2307</v>
      </c>
      <c r="N720" s="500" t="s">
        <v>4823</v>
      </c>
    </row>
    <row r="721" spans="1:14">
      <c r="A721" s="500" t="s">
        <v>686</v>
      </c>
      <c r="B721" s="500" t="s">
        <v>2858</v>
      </c>
      <c r="C721" s="500" t="s">
        <v>27831</v>
      </c>
      <c r="D721" s="500" t="s">
        <v>27832</v>
      </c>
      <c r="E721" s="500" t="s">
        <v>11099</v>
      </c>
      <c r="F721" s="500" t="s">
        <v>28081</v>
      </c>
      <c r="G721" s="500" t="s">
        <v>3220</v>
      </c>
      <c r="H721" s="500" t="s">
        <v>7654</v>
      </c>
      <c r="I721" s="500" t="s">
        <v>688</v>
      </c>
      <c r="J721" s="500" t="s">
        <v>689</v>
      </c>
      <c r="K721" s="500" t="s">
        <v>2306</v>
      </c>
      <c r="L721" s="500" t="s">
        <v>28083</v>
      </c>
      <c r="M721" s="500" t="s">
        <v>2307</v>
      </c>
      <c r="N721" s="500" t="s">
        <v>4824</v>
      </c>
    </row>
    <row r="722" spans="1:14">
      <c r="A722" s="500" t="s">
        <v>686</v>
      </c>
      <c r="B722" s="500" t="s">
        <v>2858</v>
      </c>
      <c r="C722" s="500" t="s">
        <v>27831</v>
      </c>
      <c r="D722" s="500" t="s">
        <v>27832</v>
      </c>
      <c r="E722" s="500" t="s">
        <v>11099</v>
      </c>
      <c r="F722" s="500" t="s">
        <v>28081</v>
      </c>
      <c r="G722" s="500" t="s">
        <v>3221</v>
      </c>
      <c r="H722" s="500" t="s">
        <v>7653</v>
      </c>
      <c r="I722" s="500" t="s">
        <v>688</v>
      </c>
      <c r="J722" s="500" t="s">
        <v>689</v>
      </c>
      <c r="K722" s="500" t="s">
        <v>2306</v>
      </c>
      <c r="L722" s="500" t="s">
        <v>28083</v>
      </c>
      <c r="M722" s="500" t="s">
        <v>2307</v>
      </c>
      <c r="N722" s="500" t="s">
        <v>4825</v>
      </c>
    </row>
    <row r="723" spans="1:14">
      <c r="A723" s="500" t="s">
        <v>686</v>
      </c>
      <c r="B723" s="500" t="s">
        <v>2858</v>
      </c>
      <c r="C723" s="500" t="s">
        <v>27831</v>
      </c>
      <c r="D723" s="500" t="s">
        <v>27832</v>
      </c>
      <c r="E723" s="500" t="s">
        <v>11099</v>
      </c>
      <c r="F723" s="500" t="s">
        <v>28081</v>
      </c>
      <c r="G723" s="500" t="s">
        <v>3222</v>
      </c>
      <c r="H723" s="500" t="s">
        <v>27851</v>
      </c>
      <c r="I723" s="500" t="s">
        <v>688</v>
      </c>
      <c r="J723" s="500" t="s">
        <v>689</v>
      </c>
      <c r="K723" s="500" t="s">
        <v>2306</v>
      </c>
      <c r="L723" s="500" t="s">
        <v>28083</v>
      </c>
      <c r="M723" s="500" t="s">
        <v>2307</v>
      </c>
      <c r="N723" s="500" t="s">
        <v>4826</v>
      </c>
    </row>
    <row r="724" spans="1:14">
      <c r="A724" s="500" t="s">
        <v>686</v>
      </c>
      <c r="B724" s="500" t="s">
        <v>2858</v>
      </c>
      <c r="C724" s="500" t="s">
        <v>27831</v>
      </c>
      <c r="D724" s="500" t="s">
        <v>27832</v>
      </c>
      <c r="E724" s="500" t="s">
        <v>11099</v>
      </c>
      <c r="F724" s="500" t="s">
        <v>28081</v>
      </c>
      <c r="G724" s="500" t="s">
        <v>3223</v>
      </c>
      <c r="H724" s="500" t="s">
        <v>11828</v>
      </c>
      <c r="I724" s="500" t="s">
        <v>688</v>
      </c>
      <c r="J724" s="500" t="s">
        <v>689</v>
      </c>
      <c r="K724" s="500" t="s">
        <v>2306</v>
      </c>
      <c r="L724" s="500" t="s">
        <v>28083</v>
      </c>
      <c r="M724" s="500" t="s">
        <v>2307</v>
      </c>
      <c r="N724" s="500" t="s">
        <v>4827</v>
      </c>
    </row>
    <row r="725" spans="1:14">
      <c r="A725" s="500" t="s">
        <v>686</v>
      </c>
      <c r="B725" s="500" t="s">
        <v>2858</v>
      </c>
      <c r="C725" s="500" t="s">
        <v>27831</v>
      </c>
      <c r="D725" s="500" t="s">
        <v>27832</v>
      </c>
      <c r="E725" s="500" t="s">
        <v>11099</v>
      </c>
      <c r="F725" s="500" t="s">
        <v>28081</v>
      </c>
      <c r="G725" s="500" t="s">
        <v>7713</v>
      </c>
      <c r="H725" s="500" t="s">
        <v>11117</v>
      </c>
      <c r="I725" s="500" t="s">
        <v>688</v>
      </c>
      <c r="J725" s="500" t="s">
        <v>689</v>
      </c>
      <c r="K725" s="500" t="s">
        <v>2306</v>
      </c>
      <c r="L725" s="500" t="s">
        <v>28083</v>
      </c>
      <c r="M725" s="500" t="s">
        <v>2307</v>
      </c>
      <c r="N725" s="500" t="s">
        <v>7714</v>
      </c>
    </row>
    <row r="726" spans="1:14">
      <c r="A726" s="500" t="s">
        <v>686</v>
      </c>
      <c r="B726" s="500" t="s">
        <v>2858</v>
      </c>
      <c r="C726" s="500" t="s">
        <v>27831</v>
      </c>
      <c r="D726" s="500" t="s">
        <v>27832</v>
      </c>
      <c r="E726" s="500" t="s">
        <v>11099</v>
      </c>
      <c r="F726" s="500" t="s">
        <v>28081</v>
      </c>
      <c r="G726" s="500" t="s">
        <v>3224</v>
      </c>
      <c r="H726" s="500" t="s">
        <v>3725</v>
      </c>
      <c r="I726" s="500" t="s">
        <v>688</v>
      </c>
      <c r="J726" s="500" t="s">
        <v>689</v>
      </c>
      <c r="K726" s="500" t="s">
        <v>2306</v>
      </c>
      <c r="L726" s="500" t="s">
        <v>28083</v>
      </c>
      <c r="M726" s="500" t="s">
        <v>2307</v>
      </c>
      <c r="N726" s="500" t="s">
        <v>4815</v>
      </c>
    </row>
    <row r="727" spans="1:14">
      <c r="A727" s="500" t="s">
        <v>686</v>
      </c>
      <c r="B727" s="500" t="s">
        <v>2858</v>
      </c>
      <c r="C727" s="500" t="s">
        <v>27831</v>
      </c>
      <c r="D727" s="500" t="s">
        <v>27832</v>
      </c>
      <c r="E727" s="500" t="s">
        <v>11099</v>
      </c>
      <c r="F727" s="500" t="s">
        <v>28081</v>
      </c>
      <c r="G727" s="500" t="s">
        <v>7423</v>
      </c>
      <c r="H727" s="500" t="s">
        <v>2940</v>
      </c>
      <c r="I727" s="500" t="s">
        <v>688</v>
      </c>
      <c r="J727" s="500" t="s">
        <v>689</v>
      </c>
      <c r="K727" s="500" t="s">
        <v>2306</v>
      </c>
      <c r="L727" s="500" t="s">
        <v>28083</v>
      </c>
      <c r="M727" s="500" t="s">
        <v>2307</v>
      </c>
      <c r="N727" s="500" t="s">
        <v>7424</v>
      </c>
    </row>
    <row r="728" spans="1:14">
      <c r="A728" s="500" t="s">
        <v>686</v>
      </c>
      <c r="B728" s="500" t="s">
        <v>2858</v>
      </c>
      <c r="C728" s="500" t="s">
        <v>27831</v>
      </c>
      <c r="D728" s="500" t="s">
        <v>27832</v>
      </c>
      <c r="E728" s="500" t="s">
        <v>11099</v>
      </c>
      <c r="F728" s="500" t="s">
        <v>28081</v>
      </c>
      <c r="G728" s="500" t="s">
        <v>3225</v>
      </c>
      <c r="H728" s="500" t="s">
        <v>28092</v>
      </c>
      <c r="I728" s="500" t="s">
        <v>688</v>
      </c>
      <c r="J728" s="500" t="s">
        <v>689</v>
      </c>
      <c r="K728" s="500" t="s">
        <v>2306</v>
      </c>
      <c r="L728" s="500" t="s">
        <v>28083</v>
      </c>
      <c r="M728" s="500" t="s">
        <v>2307</v>
      </c>
      <c r="N728" s="500" t="s">
        <v>4828</v>
      </c>
    </row>
    <row r="729" spans="1:14">
      <c r="A729" s="500" t="s">
        <v>686</v>
      </c>
      <c r="B729" s="500" t="s">
        <v>2858</v>
      </c>
      <c r="C729" s="500" t="s">
        <v>27831</v>
      </c>
      <c r="D729" s="500" t="s">
        <v>27832</v>
      </c>
      <c r="E729" s="500" t="s">
        <v>11099</v>
      </c>
      <c r="F729" s="500" t="s">
        <v>28081</v>
      </c>
      <c r="G729" s="500" t="s">
        <v>3226</v>
      </c>
      <c r="H729" s="500" t="s">
        <v>28111</v>
      </c>
      <c r="I729" s="500" t="s">
        <v>688</v>
      </c>
      <c r="J729" s="500" t="s">
        <v>689</v>
      </c>
      <c r="K729" s="500" t="s">
        <v>2306</v>
      </c>
      <c r="L729" s="500" t="s">
        <v>28083</v>
      </c>
      <c r="M729" s="500" t="s">
        <v>2307</v>
      </c>
      <c r="N729" s="500" t="s">
        <v>4829</v>
      </c>
    </row>
    <row r="730" spans="1:14">
      <c r="A730" s="500" t="s">
        <v>686</v>
      </c>
      <c r="B730" s="500" t="s">
        <v>2858</v>
      </c>
      <c r="C730" s="500" t="s">
        <v>27831</v>
      </c>
      <c r="D730" s="500" t="s">
        <v>27832</v>
      </c>
      <c r="E730" s="500" t="s">
        <v>11099</v>
      </c>
      <c r="F730" s="500" t="s">
        <v>28081</v>
      </c>
      <c r="G730" s="500" t="s">
        <v>3227</v>
      </c>
      <c r="H730" s="500" t="s">
        <v>3858</v>
      </c>
      <c r="I730" s="500" t="s">
        <v>688</v>
      </c>
      <c r="J730" s="500" t="s">
        <v>689</v>
      </c>
      <c r="K730" s="500" t="s">
        <v>2306</v>
      </c>
      <c r="L730" s="500" t="s">
        <v>28083</v>
      </c>
      <c r="M730" s="500" t="s">
        <v>2307</v>
      </c>
      <c r="N730" s="500" t="s">
        <v>4830</v>
      </c>
    </row>
    <row r="731" spans="1:14">
      <c r="A731" s="500" t="s">
        <v>686</v>
      </c>
      <c r="B731" s="500" t="s">
        <v>2858</v>
      </c>
      <c r="C731" s="500" t="s">
        <v>27831</v>
      </c>
      <c r="D731" s="500" t="s">
        <v>27832</v>
      </c>
      <c r="E731" s="500" t="s">
        <v>11099</v>
      </c>
      <c r="F731" s="500" t="s">
        <v>28081</v>
      </c>
      <c r="G731" s="500" t="s">
        <v>3228</v>
      </c>
      <c r="H731" s="500" t="s">
        <v>27962</v>
      </c>
      <c r="I731" s="500" t="s">
        <v>688</v>
      </c>
      <c r="J731" s="500" t="s">
        <v>689</v>
      </c>
      <c r="K731" s="500" t="s">
        <v>2306</v>
      </c>
      <c r="L731" s="500" t="s">
        <v>28083</v>
      </c>
      <c r="M731" s="500" t="s">
        <v>2307</v>
      </c>
      <c r="N731" s="500" t="s">
        <v>4831</v>
      </c>
    </row>
    <row r="732" spans="1:14">
      <c r="A732" s="500" t="s">
        <v>686</v>
      </c>
      <c r="B732" s="500" t="s">
        <v>2858</v>
      </c>
      <c r="C732" s="500" t="s">
        <v>27831</v>
      </c>
      <c r="D732" s="500" t="s">
        <v>27832</v>
      </c>
      <c r="E732" s="500" t="s">
        <v>11099</v>
      </c>
      <c r="F732" s="500" t="s">
        <v>28081</v>
      </c>
      <c r="G732" s="500" t="s">
        <v>3229</v>
      </c>
      <c r="H732" s="500" t="s">
        <v>6924</v>
      </c>
      <c r="I732" s="500" t="s">
        <v>688</v>
      </c>
      <c r="J732" s="500" t="s">
        <v>689</v>
      </c>
      <c r="K732" s="500" t="s">
        <v>2306</v>
      </c>
      <c r="L732" s="500" t="s">
        <v>28083</v>
      </c>
      <c r="M732" s="500" t="s">
        <v>2307</v>
      </c>
      <c r="N732" s="500" t="s">
        <v>4832</v>
      </c>
    </row>
    <row r="733" spans="1:14">
      <c r="A733" s="500" t="s">
        <v>686</v>
      </c>
      <c r="B733" s="500" t="s">
        <v>2858</v>
      </c>
      <c r="C733" s="500" t="s">
        <v>27831</v>
      </c>
      <c r="D733" s="500" t="s">
        <v>27832</v>
      </c>
      <c r="E733" s="500" t="s">
        <v>11099</v>
      </c>
      <c r="F733" s="500" t="s">
        <v>28081</v>
      </c>
      <c r="G733" s="500" t="s">
        <v>3230</v>
      </c>
      <c r="H733" s="500" t="s">
        <v>28115</v>
      </c>
      <c r="I733" s="500" t="s">
        <v>688</v>
      </c>
      <c r="J733" s="500" t="s">
        <v>689</v>
      </c>
      <c r="K733" s="500" t="s">
        <v>2306</v>
      </c>
      <c r="L733" s="500" t="s">
        <v>28083</v>
      </c>
      <c r="M733" s="500" t="s">
        <v>2307</v>
      </c>
      <c r="N733" s="500" t="s">
        <v>4833</v>
      </c>
    </row>
    <row r="734" spans="1:14">
      <c r="A734" s="500" t="s">
        <v>686</v>
      </c>
      <c r="B734" s="500" t="s">
        <v>2858</v>
      </c>
      <c r="C734" s="500" t="s">
        <v>27831</v>
      </c>
      <c r="D734" s="500" t="s">
        <v>27832</v>
      </c>
      <c r="E734" s="500" t="s">
        <v>11099</v>
      </c>
      <c r="F734" s="500" t="s">
        <v>28081</v>
      </c>
      <c r="G734" s="500" t="s">
        <v>3231</v>
      </c>
      <c r="H734" s="500" t="s">
        <v>6994</v>
      </c>
      <c r="I734" s="500" t="s">
        <v>688</v>
      </c>
      <c r="J734" s="500" t="s">
        <v>689</v>
      </c>
      <c r="K734" s="500" t="s">
        <v>2306</v>
      </c>
      <c r="L734" s="500" t="s">
        <v>28083</v>
      </c>
      <c r="M734" s="500" t="s">
        <v>2307</v>
      </c>
      <c r="N734" s="500" t="s">
        <v>11004</v>
      </c>
    </row>
    <row r="735" spans="1:14">
      <c r="A735" s="500" t="s">
        <v>686</v>
      </c>
      <c r="B735" s="500" t="s">
        <v>2858</v>
      </c>
      <c r="C735" s="500" t="s">
        <v>27831</v>
      </c>
      <c r="D735" s="500" t="s">
        <v>27832</v>
      </c>
      <c r="E735" s="500" t="s">
        <v>11099</v>
      </c>
      <c r="F735" s="500" t="s">
        <v>28081</v>
      </c>
      <c r="G735" s="500" t="s">
        <v>7716</v>
      </c>
      <c r="H735" s="500" t="s">
        <v>11270</v>
      </c>
      <c r="I735" s="500" t="s">
        <v>688</v>
      </c>
      <c r="J735" s="500" t="s">
        <v>689</v>
      </c>
      <c r="K735" s="500" t="s">
        <v>2306</v>
      </c>
      <c r="L735" s="500" t="s">
        <v>28083</v>
      </c>
      <c r="M735" s="500" t="s">
        <v>2307</v>
      </c>
      <c r="N735" s="500" t="s">
        <v>7718</v>
      </c>
    </row>
    <row r="736" spans="1:14">
      <c r="A736" s="500" t="s">
        <v>686</v>
      </c>
      <c r="B736" s="500" t="s">
        <v>2858</v>
      </c>
      <c r="C736" s="500" t="s">
        <v>27831</v>
      </c>
      <c r="D736" s="500" t="s">
        <v>27832</v>
      </c>
      <c r="E736" s="500" t="s">
        <v>11099</v>
      </c>
      <c r="F736" s="500" t="s">
        <v>28081</v>
      </c>
      <c r="G736" s="500" t="s">
        <v>3232</v>
      </c>
      <c r="H736" s="500" t="s">
        <v>28116</v>
      </c>
      <c r="I736" s="500" t="s">
        <v>688</v>
      </c>
      <c r="J736" s="500" t="s">
        <v>689</v>
      </c>
      <c r="K736" s="500" t="s">
        <v>2306</v>
      </c>
      <c r="L736" s="500" t="s">
        <v>28083</v>
      </c>
      <c r="M736" s="500" t="s">
        <v>2307</v>
      </c>
      <c r="N736" s="500" t="s">
        <v>4835</v>
      </c>
    </row>
    <row r="737" spans="1:14">
      <c r="A737" s="500" t="s">
        <v>686</v>
      </c>
      <c r="B737" s="500" t="s">
        <v>2858</v>
      </c>
      <c r="C737" s="500" t="s">
        <v>27831</v>
      </c>
      <c r="D737" s="500" t="s">
        <v>27832</v>
      </c>
      <c r="E737" s="500" t="s">
        <v>11099</v>
      </c>
      <c r="F737" s="500" t="s">
        <v>28081</v>
      </c>
      <c r="G737" s="500" t="s">
        <v>7719</v>
      </c>
      <c r="H737" s="500" t="s">
        <v>27882</v>
      </c>
      <c r="I737" s="500" t="s">
        <v>688</v>
      </c>
      <c r="J737" s="500" t="s">
        <v>689</v>
      </c>
      <c r="K737" s="500" t="s">
        <v>2306</v>
      </c>
      <c r="L737" s="500" t="s">
        <v>28083</v>
      </c>
      <c r="M737" s="500" t="s">
        <v>2307</v>
      </c>
      <c r="N737" s="500" t="s">
        <v>7720</v>
      </c>
    </row>
    <row r="738" spans="1:14">
      <c r="A738" s="500" t="s">
        <v>686</v>
      </c>
      <c r="B738" s="500" t="s">
        <v>2858</v>
      </c>
      <c r="C738" s="500" t="s">
        <v>27831</v>
      </c>
      <c r="D738" s="500" t="s">
        <v>27832</v>
      </c>
      <c r="E738" s="500" t="s">
        <v>11099</v>
      </c>
      <c r="F738" s="500" t="s">
        <v>28081</v>
      </c>
      <c r="G738" s="500" t="s">
        <v>3233</v>
      </c>
      <c r="H738" s="500" t="s">
        <v>13122</v>
      </c>
      <c r="I738" s="500" t="s">
        <v>688</v>
      </c>
      <c r="J738" s="500" t="s">
        <v>689</v>
      </c>
      <c r="K738" s="500" t="s">
        <v>2306</v>
      </c>
      <c r="L738" s="500" t="s">
        <v>28083</v>
      </c>
      <c r="M738" s="500" t="s">
        <v>2307</v>
      </c>
      <c r="N738" s="500" t="s">
        <v>4836</v>
      </c>
    </row>
    <row r="739" spans="1:14">
      <c r="A739" s="500" t="s">
        <v>686</v>
      </c>
      <c r="B739" s="500" t="s">
        <v>2858</v>
      </c>
      <c r="C739" s="500" t="s">
        <v>27831</v>
      </c>
      <c r="D739" s="500" t="s">
        <v>27832</v>
      </c>
      <c r="E739" s="500" t="s">
        <v>11099</v>
      </c>
      <c r="F739" s="500" t="s">
        <v>28081</v>
      </c>
      <c r="G739" s="500" t="s">
        <v>3234</v>
      </c>
      <c r="H739" s="500" t="s">
        <v>27987</v>
      </c>
      <c r="I739" s="500" t="s">
        <v>688</v>
      </c>
      <c r="J739" s="500" t="s">
        <v>689</v>
      </c>
      <c r="K739" s="500" t="s">
        <v>2306</v>
      </c>
      <c r="L739" s="500" t="s">
        <v>28083</v>
      </c>
      <c r="M739" s="500" t="s">
        <v>2307</v>
      </c>
      <c r="N739" s="500" t="s">
        <v>4837</v>
      </c>
    </row>
    <row r="740" spans="1:14">
      <c r="A740" s="500" t="s">
        <v>686</v>
      </c>
      <c r="B740" s="500" t="s">
        <v>2858</v>
      </c>
      <c r="C740" s="500" t="s">
        <v>27831</v>
      </c>
      <c r="D740" s="500" t="s">
        <v>27832</v>
      </c>
      <c r="E740" s="500" t="s">
        <v>11099</v>
      </c>
      <c r="F740" s="500" t="s">
        <v>28081</v>
      </c>
      <c r="G740" s="500" t="s">
        <v>3235</v>
      </c>
      <c r="H740" s="500" t="s">
        <v>3899</v>
      </c>
      <c r="I740" s="500" t="s">
        <v>688</v>
      </c>
      <c r="J740" s="500" t="s">
        <v>689</v>
      </c>
      <c r="K740" s="500" t="s">
        <v>2306</v>
      </c>
      <c r="L740" s="500" t="s">
        <v>28083</v>
      </c>
      <c r="M740" s="500" t="s">
        <v>2307</v>
      </c>
      <c r="N740" s="500" t="s">
        <v>4838</v>
      </c>
    </row>
    <row r="741" spans="1:14">
      <c r="A741" s="500" t="s">
        <v>686</v>
      </c>
      <c r="B741" s="500" t="s">
        <v>2858</v>
      </c>
      <c r="C741" s="500" t="s">
        <v>27831</v>
      </c>
      <c r="D741" s="500" t="s">
        <v>27832</v>
      </c>
      <c r="E741" s="500" t="s">
        <v>11099</v>
      </c>
      <c r="F741" s="500" t="s">
        <v>28081</v>
      </c>
      <c r="G741" s="500" t="s">
        <v>3236</v>
      </c>
      <c r="H741" s="500" t="s">
        <v>28117</v>
      </c>
      <c r="I741" s="500" t="s">
        <v>688</v>
      </c>
      <c r="J741" s="500" t="s">
        <v>689</v>
      </c>
      <c r="K741" s="500" t="s">
        <v>2306</v>
      </c>
      <c r="L741" s="500" t="s">
        <v>28083</v>
      </c>
      <c r="M741" s="500" t="s">
        <v>2307</v>
      </c>
      <c r="N741" s="500" t="s">
        <v>4839</v>
      </c>
    </row>
    <row r="742" spans="1:14">
      <c r="A742" s="500" t="s">
        <v>686</v>
      </c>
      <c r="B742" s="500" t="s">
        <v>2858</v>
      </c>
      <c r="C742" s="500" t="s">
        <v>27831</v>
      </c>
      <c r="D742" s="500" t="s">
        <v>27832</v>
      </c>
      <c r="E742" s="500" t="s">
        <v>11099</v>
      </c>
      <c r="F742" s="500" t="s">
        <v>28081</v>
      </c>
      <c r="G742" s="500" t="s">
        <v>3237</v>
      </c>
      <c r="H742" s="500" t="s">
        <v>28114</v>
      </c>
      <c r="I742" s="500" t="s">
        <v>688</v>
      </c>
      <c r="J742" s="500" t="s">
        <v>689</v>
      </c>
      <c r="K742" s="500" t="s">
        <v>2306</v>
      </c>
      <c r="L742" s="500" t="s">
        <v>28083</v>
      </c>
      <c r="M742" s="500" t="s">
        <v>2307</v>
      </c>
      <c r="N742" s="500" t="s">
        <v>4840</v>
      </c>
    </row>
    <row r="743" spans="1:14">
      <c r="A743" s="500" t="s">
        <v>686</v>
      </c>
      <c r="B743" s="500" t="s">
        <v>2858</v>
      </c>
      <c r="C743" s="500" t="s">
        <v>27831</v>
      </c>
      <c r="D743" s="500" t="s">
        <v>27832</v>
      </c>
      <c r="E743" s="500" t="s">
        <v>11099</v>
      </c>
      <c r="F743" s="500" t="s">
        <v>28081</v>
      </c>
      <c r="G743" s="500" t="s">
        <v>4031</v>
      </c>
      <c r="H743" s="500" t="s">
        <v>11310</v>
      </c>
      <c r="I743" s="500" t="s">
        <v>688</v>
      </c>
      <c r="J743" s="500" t="s">
        <v>689</v>
      </c>
      <c r="K743" s="500" t="s">
        <v>2306</v>
      </c>
      <c r="L743" s="500" t="s">
        <v>28083</v>
      </c>
      <c r="M743" s="500" t="s">
        <v>2307</v>
      </c>
      <c r="N743" s="500" t="s">
        <v>4841</v>
      </c>
    </row>
    <row r="744" spans="1:14">
      <c r="A744" s="500" t="s">
        <v>686</v>
      </c>
      <c r="B744" s="500" t="s">
        <v>2858</v>
      </c>
      <c r="C744" s="500" t="s">
        <v>27831</v>
      </c>
      <c r="D744" s="500" t="s">
        <v>27832</v>
      </c>
      <c r="E744" s="500" t="s">
        <v>11099</v>
      </c>
      <c r="F744" s="500" t="s">
        <v>28081</v>
      </c>
      <c r="G744" s="500" t="s">
        <v>3238</v>
      </c>
      <c r="H744" s="500" t="s">
        <v>27864</v>
      </c>
      <c r="I744" s="500" t="s">
        <v>688</v>
      </c>
      <c r="J744" s="500" t="s">
        <v>689</v>
      </c>
      <c r="K744" s="500" t="s">
        <v>2306</v>
      </c>
      <c r="L744" s="500" t="s">
        <v>28083</v>
      </c>
      <c r="M744" s="500" t="s">
        <v>2307</v>
      </c>
      <c r="N744" s="500" t="s">
        <v>4842</v>
      </c>
    </row>
    <row r="745" spans="1:14">
      <c r="A745" s="500" t="s">
        <v>686</v>
      </c>
      <c r="B745" s="500" t="s">
        <v>2858</v>
      </c>
      <c r="C745" s="500" t="s">
        <v>27831</v>
      </c>
      <c r="D745" s="500" t="s">
        <v>27832</v>
      </c>
      <c r="E745" s="500" t="s">
        <v>11099</v>
      </c>
      <c r="F745" s="500" t="s">
        <v>28081</v>
      </c>
      <c r="G745" s="500" t="s">
        <v>3239</v>
      </c>
      <c r="H745" s="500" t="s">
        <v>3917</v>
      </c>
      <c r="I745" s="500" t="s">
        <v>688</v>
      </c>
      <c r="J745" s="500" t="s">
        <v>689</v>
      </c>
      <c r="K745" s="500" t="s">
        <v>2306</v>
      </c>
      <c r="L745" s="500" t="s">
        <v>28083</v>
      </c>
      <c r="M745" s="500" t="s">
        <v>2307</v>
      </c>
      <c r="N745" s="500" t="s">
        <v>4843</v>
      </c>
    </row>
    <row r="746" spans="1:14">
      <c r="A746" s="500" t="s">
        <v>686</v>
      </c>
      <c r="B746" s="500" t="s">
        <v>2858</v>
      </c>
      <c r="C746" s="500" t="s">
        <v>27831</v>
      </c>
      <c r="D746" s="500" t="s">
        <v>27832</v>
      </c>
      <c r="E746" s="500" t="s">
        <v>11099</v>
      </c>
      <c r="F746" s="500" t="s">
        <v>28081</v>
      </c>
      <c r="G746" s="500" t="s">
        <v>3240</v>
      </c>
      <c r="H746" s="500" t="s">
        <v>28118</v>
      </c>
      <c r="I746" s="500" t="s">
        <v>688</v>
      </c>
      <c r="J746" s="500" t="s">
        <v>689</v>
      </c>
      <c r="K746" s="500" t="s">
        <v>2306</v>
      </c>
      <c r="L746" s="500" t="s">
        <v>28083</v>
      </c>
      <c r="M746" s="500" t="s">
        <v>2307</v>
      </c>
      <c r="N746" s="500" t="s">
        <v>4844</v>
      </c>
    </row>
    <row r="747" spans="1:14">
      <c r="A747" s="500" t="s">
        <v>686</v>
      </c>
      <c r="B747" s="500" t="s">
        <v>2858</v>
      </c>
      <c r="C747" s="500" t="s">
        <v>27831</v>
      </c>
      <c r="D747" s="500" t="s">
        <v>27832</v>
      </c>
      <c r="E747" s="500" t="s">
        <v>11099</v>
      </c>
      <c r="F747" s="500" t="s">
        <v>28081</v>
      </c>
      <c r="G747" s="500" t="s">
        <v>3241</v>
      </c>
      <c r="H747" s="500" t="s">
        <v>3830</v>
      </c>
      <c r="I747" s="500" t="s">
        <v>688</v>
      </c>
      <c r="J747" s="500" t="s">
        <v>689</v>
      </c>
      <c r="K747" s="500" t="s">
        <v>2306</v>
      </c>
      <c r="L747" s="500" t="s">
        <v>28083</v>
      </c>
      <c r="M747" s="500" t="s">
        <v>2307</v>
      </c>
      <c r="N747" s="500" t="s">
        <v>4845</v>
      </c>
    </row>
    <row r="748" spans="1:14">
      <c r="A748" s="500" t="s">
        <v>686</v>
      </c>
      <c r="B748" s="500" t="s">
        <v>2858</v>
      </c>
      <c r="C748" s="500" t="s">
        <v>27831</v>
      </c>
      <c r="D748" s="500" t="s">
        <v>27832</v>
      </c>
      <c r="E748" s="500" t="s">
        <v>11099</v>
      </c>
      <c r="F748" s="500" t="s">
        <v>28081</v>
      </c>
      <c r="G748" s="500" t="s">
        <v>3242</v>
      </c>
      <c r="H748" s="500" t="s">
        <v>11320</v>
      </c>
      <c r="I748" s="500" t="s">
        <v>688</v>
      </c>
      <c r="J748" s="500" t="s">
        <v>689</v>
      </c>
      <c r="K748" s="500" t="s">
        <v>2306</v>
      </c>
      <c r="L748" s="500" t="s">
        <v>28083</v>
      </c>
      <c r="M748" s="500" t="s">
        <v>2307</v>
      </c>
      <c r="N748" s="500" t="s">
        <v>4846</v>
      </c>
    </row>
    <row r="749" spans="1:14">
      <c r="A749" s="500" t="s">
        <v>686</v>
      </c>
      <c r="B749" s="500" t="s">
        <v>2858</v>
      </c>
      <c r="C749" s="500" t="s">
        <v>27831</v>
      </c>
      <c r="D749" s="500" t="s">
        <v>27832</v>
      </c>
      <c r="E749" s="500" t="s">
        <v>11099</v>
      </c>
      <c r="F749" s="500" t="s">
        <v>28081</v>
      </c>
      <c r="G749" s="500" t="s">
        <v>7721</v>
      </c>
      <c r="H749" s="500" t="s">
        <v>28031</v>
      </c>
      <c r="I749" s="500" t="s">
        <v>688</v>
      </c>
      <c r="J749" s="500" t="s">
        <v>689</v>
      </c>
      <c r="K749" s="500" t="s">
        <v>2306</v>
      </c>
      <c r="L749" s="500" t="s">
        <v>28083</v>
      </c>
      <c r="M749" s="500" t="s">
        <v>2307</v>
      </c>
      <c r="N749" s="500" t="s">
        <v>7722</v>
      </c>
    </row>
    <row r="750" spans="1:14">
      <c r="A750" s="500" t="s">
        <v>686</v>
      </c>
      <c r="B750" s="500" t="s">
        <v>2858</v>
      </c>
      <c r="C750" s="500" t="s">
        <v>27831</v>
      </c>
      <c r="D750" s="500" t="s">
        <v>27832</v>
      </c>
      <c r="E750" s="500" t="s">
        <v>11099</v>
      </c>
      <c r="F750" s="500" t="s">
        <v>28081</v>
      </c>
      <c r="G750" s="500" t="s">
        <v>3243</v>
      </c>
      <c r="H750" s="500" t="s">
        <v>13033</v>
      </c>
      <c r="I750" s="500" t="s">
        <v>688</v>
      </c>
      <c r="J750" s="500" t="s">
        <v>689</v>
      </c>
      <c r="K750" s="500" t="s">
        <v>2306</v>
      </c>
      <c r="L750" s="500" t="s">
        <v>28083</v>
      </c>
      <c r="M750" s="500" t="s">
        <v>2307</v>
      </c>
      <c r="N750" s="500" t="s">
        <v>4834</v>
      </c>
    </row>
    <row r="751" spans="1:14">
      <c r="A751" s="500" t="s">
        <v>686</v>
      </c>
      <c r="B751" s="500" t="s">
        <v>2858</v>
      </c>
      <c r="C751" s="500" t="s">
        <v>27831</v>
      </c>
      <c r="D751" s="500" t="s">
        <v>27832</v>
      </c>
      <c r="E751" s="500" t="s">
        <v>11099</v>
      </c>
      <c r="F751" s="500" t="s">
        <v>28081</v>
      </c>
      <c r="G751" s="500" t="s">
        <v>7425</v>
      </c>
      <c r="H751" s="500" t="s">
        <v>27987</v>
      </c>
      <c r="I751" s="500" t="s">
        <v>688</v>
      </c>
      <c r="J751" s="500" t="s">
        <v>689</v>
      </c>
      <c r="K751" s="500" t="s">
        <v>2306</v>
      </c>
      <c r="L751" s="500" t="s">
        <v>28083</v>
      </c>
      <c r="M751" s="500" t="s">
        <v>2307</v>
      </c>
      <c r="N751" s="500" t="s">
        <v>7426</v>
      </c>
    </row>
    <row r="752" spans="1:14">
      <c r="A752" s="500" t="s">
        <v>686</v>
      </c>
      <c r="B752" s="500" t="s">
        <v>2858</v>
      </c>
      <c r="C752" s="500" t="s">
        <v>27831</v>
      </c>
      <c r="D752" s="500" t="s">
        <v>27832</v>
      </c>
      <c r="E752" s="500" t="s">
        <v>11099</v>
      </c>
      <c r="F752" s="500" t="s">
        <v>28081</v>
      </c>
      <c r="G752" s="500" t="s">
        <v>3244</v>
      </c>
      <c r="H752" s="500" t="s">
        <v>28119</v>
      </c>
      <c r="I752" s="500" t="s">
        <v>688</v>
      </c>
      <c r="J752" s="500" t="s">
        <v>689</v>
      </c>
      <c r="K752" s="500" t="s">
        <v>2306</v>
      </c>
      <c r="L752" s="500" t="s">
        <v>28083</v>
      </c>
      <c r="M752" s="500" t="s">
        <v>2307</v>
      </c>
      <c r="N752" s="500" t="s">
        <v>4847</v>
      </c>
    </row>
    <row r="753" spans="1:14">
      <c r="A753" s="500" t="s">
        <v>686</v>
      </c>
      <c r="B753" s="500" t="s">
        <v>2858</v>
      </c>
      <c r="C753" s="500" t="s">
        <v>27831</v>
      </c>
      <c r="D753" s="500" t="s">
        <v>27832</v>
      </c>
      <c r="E753" s="500" t="s">
        <v>11099</v>
      </c>
      <c r="F753" s="500" t="s">
        <v>28081</v>
      </c>
      <c r="G753" s="500" t="s">
        <v>3245</v>
      </c>
      <c r="H753" s="500" t="s">
        <v>6929</v>
      </c>
      <c r="I753" s="500" t="s">
        <v>688</v>
      </c>
      <c r="J753" s="500" t="s">
        <v>689</v>
      </c>
      <c r="K753" s="500" t="s">
        <v>2306</v>
      </c>
      <c r="L753" s="500" t="s">
        <v>28083</v>
      </c>
      <c r="M753" s="500" t="s">
        <v>2307</v>
      </c>
      <c r="N753" s="500" t="s">
        <v>4848</v>
      </c>
    </row>
    <row r="754" spans="1:14">
      <c r="A754" s="500" t="s">
        <v>686</v>
      </c>
      <c r="B754" s="500" t="s">
        <v>2858</v>
      </c>
      <c r="C754" s="500" t="s">
        <v>27831</v>
      </c>
      <c r="D754" s="500" t="s">
        <v>27832</v>
      </c>
      <c r="E754" s="500" t="s">
        <v>11099</v>
      </c>
      <c r="F754" s="500" t="s">
        <v>28081</v>
      </c>
      <c r="G754" s="500" t="s">
        <v>3246</v>
      </c>
      <c r="H754" s="500" t="s">
        <v>11225</v>
      </c>
      <c r="I754" s="500" t="s">
        <v>688</v>
      </c>
      <c r="J754" s="500" t="s">
        <v>689</v>
      </c>
      <c r="K754" s="500" t="s">
        <v>2306</v>
      </c>
      <c r="L754" s="500" t="s">
        <v>28083</v>
      </c>
      <c r="M754" s="500" t="s">
        <v>2307</v>
      </c>
      <c r="N754" s="500" t="s">
        <v>4849</v>
      </c>
    </row>
    <row r="755" spans="1:14">
      <c r="A755" s="500" t="s">
        <v>686</v>
      </c>
      <c r="B755" s="500" t="s">
        <v>2858</v>
      </c>
      <c r="C755" s="500" t="s">
        <v>27831</v>
      </c>
      <c r="D755" s="500" t="s">
        <v>27832</v>
      </c>
      <c r="E755" s="500" t="s">
        <v>11099</v>
      </c>
      <c r="F755" s="500" t="s">
        <v>28081</v>
      </c>
      <c r="G755" s="500" t="s">
        <v>3247</v>
      </c>
      <c r="H755" s="500" t="s">
        <v>11132</v>
      </c>
      <c r="I755" s="500" t="s">
        <v>688</v>
      </c>
      <c r="J755" s="500" t="s">
        <v>689</v>
      </c>
      <c r="K755" s="500" t="s">
        <v>2306</v>
      </c>
      <c r="L755" s="500" t="s">
        <v>28083</v>
      </c>
      <c r="M755" s="500" t="s">
        <v>2307</v>
      </c>
      <c r="N755" s="500" t="s">
        <v>4850</v>
      </c>
    </row>
    <row r="756" spans="1:14">
      <c r="A756" s="500" t="s">
        <v>686</v>
      </c>
      <c r="B756" s="500" t="s">
        <v>2858</v>
      </c>
      <c r="C756" s="500" t="s">
        <v>27831</v>
      </c>
      <c r="D756" s="500" t="s">
        <v>27832</v>
      </c>
      <c r="E756" s="500" t="s">
        <v>11099</v>
      </c>
      <c r="F756" s="500" t="s">
        <v>28081</v>
      </c>
      <c r="G756" s="500" t="s">
        <v>3248</v>
      </c>
      <c r="H756" s="500" t="s">
        <v>28032</v>
      </c>
      <c r="I756" s="500" t="s">
        <v>688</v>
      </c>
      <c r="J756" s="500" t="s">
        <v>689</v>
      </c>
      <c r="K756" s="500" t="s">
        <v>2306</v>
      </c>
      <c r="L756" s="500" t="s">
        <v>28083</v>
      </c>
      <c r="M756" s="500" t="s">
        <v>2307</v>
      </c>
      <c r="N756" s="500" t="s">
        <v>4851</v>
      </c>
    </row>
    <row r="757" spans="1:14">
      <c r="A757" s="500" t="s">
        <v>686</v>
      </c>
      <c r="B757" s="500" t="s">
        <v>2858</v>
      </c>
      <c r="C757" s="500" t="s">
        <v>27831</v>
      </c>
      <c r="D757" s="500" t="s">
        <v>27832</v>
      </c>
      <c r="E757" s="500" t="s">
        <v>11099</v>
      </c>
      <c r="F757" s="500" t="s">
        <v>28081</v>
      </c>
      <c r="G757" s="500" t="s">
        <v>3249</v>
      </c>
      <c r="H757" s="500" t="s">
        <v>14005</v>
      </c>
      <c r="I757" s="500" t="s">
        <v>688</v>
      </c>
      <c r="J757" s="500" t="s">
        <v>689</v>
      </c>
      <c r="K757" s="500" t="s">
        <v>2306</v>
      </c>
      <c r="L757" s="500" t="s">
        <v>28083</v>
      </c>
      <c r="M757" s="500" t="s">
        <v>2307</v>
      </c>
      <c r="N757" s="500" t="s">
        <v>4852</v>
      </c>
    </row>
    <row r="758" spans="1:14">
      <c r="A758" s="500" t="s">
        <v>686</v>
      </c>
      <c r="B758" s="500" t="s">
        <v>2858</v>
      </c>
      <c r="C758" s="500" t="s">
        <v>27831</v>
      </c>
      <c r="D758" s="500" t="s">
        <v>27832</v>
      </c>
      <c r="E758" s="500" t="s">
        <v>11099</v>
      </c>
      <c r="F758" s="500" t="s">
        <v>28081</v>
      </c>
      <c r="G758" s="500" t="s">
        <v>3250</v>
      </c>
      <c r="H758" s="500" t="s">
        <v>15224</v>
      </c>
      <c r="I758" s="500" t="s">
        <v>688</v>
      </c>
      <c r="J758" s="500" t="s">
        <v>689</v>
      </c>
      <c r="K758" s="500" t="s">
        <v>2306</v>
      </c>
      <c r="L758" s="500" t="s">
        <v>28083</v>
      </c>
      <c r="M758" s="500" t="s">
        <v>2307</v>
      </c>
      <c r="N758" s="500" t="s">
        <v>11005</v>
      </c>
    </row>
    <row r="759" spans="1:14">
      <c r="A759" s="500" t="s">
        <v>686</v>
      </c>
      <c r="B759" s="500" t="s">
        <v>2858</v>
      </c>
      <c r="C759" s="500" t="s">
        <v>27831</v>
      </c>
      <c r="D759" s="500" t="s">
        <v>27832</v>
      </c>
      <c r="E759" s="500" t="s">
        <v>11099</v>
      </c>
      <c r="F759" s="500" t="s">
        <v>28081</v>
      </c>
      <c r="G759" s="500" t="s">
        <v>7723</v>
      </c>
      <c r="H759" s="500" t="s">
        <v>6961</v>
      </c>
      <c r="I759" s="500" t="s">
        <v>688</v>
      </c>
      <c r="J759" s="500" t="s">
        <v>689</v>
      </c>
      <c r="K759" s="500" t="s">
        <v>2306</v>
      </c>
      <c r="L759" s="500" t="s">
        <v>28083</v>
      </c>
      <c r="M759" s="500" t="s">
        <v>2307</v>
      </c>
      <c r="N759" s="500" t="s">
        <v>7724</v>
      </c>
    </row>
    <row r="760" spans="1:14">
      <c r="A760" s="500" t="s">
        <v>686</v>
      </c>
      <c r="B760" s="500" t="s">
        <v>2858</v>
      </c>
      <c r="C760" s="500" t="s">
        <v>27831</v>
      </c>
      <c r="D760" s="500" t="s">
        <v>27832</v>
      </c>
      <c r="E760" s="500" t="s">
        <v>11099</v>
      </c>
      <c r="F760" s="500" t="s">
        <v>28081</v>
      </c>
      <c r="G760" s="500" t="s">
        <v>3251</v>
      </c>
      <c r="H760" s="500" t="s">
        <v>6919</v>
      </c>
      <c r="I760" s="500" t="s">
        <v>688</v>
      </c>
      <c r="J760" s="500" t="s">
        <v>689</v>
      </c>
      <c r="K760" s="500" t="s">
        <v>2306</v>
      </c>
      <c r="L760" s="500" t="s">
        <v>28083</v>
      </c>
      <c r="M760" s="500" t="s">
        <v>2307</v>
      </c>
      <c r="N760" s="500" t="s">
        <v>4854</v>
      </c>
    </row>
    <row r="761" spans="1:14">
      <c r="A761" s="500" t="s">
        <v>686</v>
      </c>
      <c r="B761" s="500" t="s">
        <v>2858</v>
      </c>
      <c r="C761" s="500" t="s">
        <v>27831</v>
      </c>
      <c r="D761" s="500" t="s">
        <v>27832</v>
      </c>
      <c r="E761" s="500" t="s">
        <v>11099</v>
      </c>
      <c r="F761" s="500" t="s">
        <v>28081</v>
      </c>
      <c r="G761" s="500" t="s">
        <v>7725</v>
      </c>
      <c r="H761" s="500" t="s">
        <v>14164</v>
      </c>
      <c r="I761" s="500" t="s">
        <v>688</v>
      </c>
      <c r="J761" s="500" t="s">
        <v>689</v>
      </c>
      <c r="K761" s="500" t="s">
        <v>2306</v>
      </c>
      <c r="L761" s="500" t="s">
        <v>28083</v>
      </c>
      <c r="M761" s="500" t="s">
        <v>2307</v>
      </c>
      <c r="N761" s="500" t="s">
        <v>7726</v>
      </c>
    </row>
    <row r="762" spans="1:14">
      <c r="A762" s="500" t="s">
        <v>686</v>
      </c>
      <c r="B762" s="500" t="s">
        <v>2858</v>
      </c>
      <c r="C762" s="500" t="s">
        <v>27831</v>
      </c>
      <c r="D762" s="500" t="s">
        <v>27832</v>
      </c>
      <c r="E762" s="500" t="s">
        <v>11099</v>
      </c>
      <c r="F762" s="500" t="s">
        <v>28081</v>
      </c>
      <c r="G762" s="500" t="s">
        <v>3252</v>
      </c>
      <c r="H762" s="500" t="s">
        <v>7088</v>
      </c>
      <c r="I762" s="500" t="s">
        <v>688</v>
      </c>
      <c r="J762" s="500" t="s">
        <v>689</v>
      </c>
      <c r="K762" s="500" t="s">
        <v>2306</v>
      </c>
      <c r="L762" s="500" t="s">
        <v>28083</v>
      </c>
      <c r="M762" s="500" t="s">
        <v>2307</v>
      </c>
      <c r="N762" s="500" t="s">
        <v>4855</v>
      </c>
    </row>
    <row r="763" spans="1:14">
      <c r="A763" s="500" t="s">
        <v>686</v>
      </c>
      <c r="B763" s="500" t="s">
        <v>2858</v>
      </c>
      <c r="C763" s="500" t="s">
        <v>27831</v>
      </c>
      <c r="D763" s="500" t="s">
        <v>27832</v>
      </c>
      <c r="E763" s="500" t="s">
        <v>11099</v>
      </c>
      <c r="F763" s="500" t="s">
        <v>28081</v>
      </c>
      <c r="G763" s="500" t="s">
        <v>3253</v>
      </c>
      <c r="H763" s="500" t="s">
        <v>7001</v>
      </c>
      <c r="I763" s="500" t="s">
        <v>688</v>
      </c>
      <c r="J763" s="500" t="s">
        <v>689</v>
      </c>
      <c r="K763" s="500" t="s">
        <v>2306</v>
      </c>
      <c r="L763" s="500" t="s">
        <v>28083</v>
      </c>
      <c r="M763" s="500" t="s">
        <v>2307</v>
      </c>
      <c r="N763" s="500" t="s">
        <v>4856</v>
      </c>
    </row>
    <row r="764" spans="1:14">
      <c r="A764" s="500" t="s">
        <v>686</v>
      </c>
      <c r="B764" s="500" t="s">
        <v>2858</v>
      </c>
      <c r="C764" s="500" t="s">
        <v>27831</v>
      </c>
      <c r="D764" s="500" t="s">
        <v>27832</v>
      </c>
      <c r="E764" s="500" t="s">
        <v>11099</v>
      </c>
      <c r="F764" s="500" t="s">
        <v>28081</v>
      </c>
      <c r="G764" s="500" t="s">
        <v>3254</v>
      </c>
      <c r="H764" s="500" t="s">
        <v>3917</v>
      </c>
      <c r="I764" s="500" t="s">
        <v>688</v>
      </c>
      <c r="J764" s="500" t="s">
        <v>689</v>
      </c>
      <c r="K764" s="500" t="s">
        <v>2306</v>
      </c>
      <c r="L764" s="500" t="s">
        <v>28083</v>
      </c>
      <c r="M764" s="500" t="s">
        <v>2307</v>
      </c>
      <c r="N764" s="500" t="s">
        <v>4857</v>
      </c>
    </row>
    <row r="765" spans="1:14">
      <c r="A765" s="500" t="s">
        <v>686</v>
      </c>
      <c r="B765" s="500" t="s">
        <v>2858</v>
      </c>
      <c r="C765" s="500" t="s">
        <v>27831</v>
      </c>
      <c r="D765" s="500" t="s">
        <v>27832</v>
      </c>
      <c r="E765" s="500" t="s">
        <v>11099</v>
      </c>
      <c r="F765" s="500" t="s">
        <v>28081</v>
      </c>
      <c r="G765" s="500" t="s">
        <v>3255</v>
      </c>
      <c r="H765" s="500" t="s">
        <v>13463</v>
      </c>
      <c r="I765" s="500" t="s">
        <v>688</v>
      </c>
      <c r="J765" s="500" t="s">
        <v>689</v>
      </c>
      <c r="K765" s="500" t="s">
        <v>2306</v>
      </c>
      <c r="L765" s="500" t="s">
        <v>28083</v>
      </c>
      <c r="M765" s="500" t="s">
        <v>2307</v>
      </c>
      <c r="N765" s="500" t="s">
        <v>4858</v>
      </c>
    </row>
    <row r="766" spans="1:14">
      <c r="A766" s="500" t="s">
        <v>686</v>
      </c>
      <c r="B766" s="500" t="s">
        <v>2858</v>
      </c>
      <c r="C766" s="500" t="s">
        <v>27831</v>
      </c>
      <c r="D766" s="500" t="s">
        <v>27832</v>
      </c>
      <c r="E766" s="500" t="s">
        <v>11099</v>
      </c>
      <c r="F766" s="500" t="s">
        <v>28081</v>
      </c>
      <c r="G766" s="500" t="s">
        <v>3256</v>
      </c>
      <c r="H766" s="500" t="s">
        <v>10990</v>
      </c>
      <c r="I766" s="500" t="s">
        <v>688</v>
      </c>
      <c r="J766" s="500" t="s">
        <v>689</v>
      </c>
      <c r="K766" s="500" t="s">
        <v>2306</v>
      </c>
      <c r="L766" s="500" t="s">
        <v>28083</v>
      </c>
      <c r="M766" s="500" t="s">
        <v>2307</v>
      </c>
      <c r="N766" s="500" t="s">
        <v>4859</v>
      </c>
    </row>
    <row r="767" spans="1:14">
      <c r="A767" s="500" t="s">
        <v>686</v>
      </c>
      <c r="B767" s="500" t="s">
        <v>2858</v>
      </c>
      <c r="C767" s="500" t="s">
        <v>27831</v>
      </c>
      <c r="D767" s="500" t="s">
        <v>27832</v>
      </c>
      <c r="E767" s="500" t="s">
        <v>11099</v>
      </c>
      <c r="F767" s="500" t="s">
        <v>28081</v>
      </c>
      <c r="G767" s="500" t="s">
        <v>4032</v>
      </c>
      <c r="H767" s="500" t="s">
        <v>7411</v>
      </c>
      <c r="I767" s="500" t="s">
        <v>688</v>
      </c>
      <c r="J767" s="500" t="s">
        <v>689</v>
      </c>
      <c r="K767" s="500" t="s">
        <v>2306</v>
      </c>
      <c r="L767" s="500" t="s">
        <v>28083</v>
      </c>
      <c r="M767" s="500" t="s">
        <v>2307</v>
      </c>
      <c r="N767" s="500" t="s">
        <v>4860</v>
      </c>
    </row>
    <row r="768" spans="1:14">
      <c r="A768" s="500" t="s">
        <v>686</v>
      </c>
      <c r="B768" s="500" t="s">
        <v>2858</v>
      </c>
      <c r="C768" s="500" t="s">
        <v>27831</v>
      </c>
      <c r="D768" s="500" t="s">
        <v>27832</v>
      </c>
      <c r="E768" s="500" t="s">
        <v>11099</v>
      </c>
      <c r="F768" s="500" t="s">
        <v>28081</v>
      </c>
      <c r="G768" s="500" t="s">
        <v>3257</v>
      </c>
      <c r="H768" s="500" t="s">
        <v>11256</v>
      </c>
      <c r="I768" s="500" t="s">
        <v>688</v>
      </c>
      <c r="J768" s="500" t="s">
        <v>689</v>
      </c>
      <c r="K768" s="500" t="s">
        <v>2306</v>
      </c>
      <c r="L768" s="500" t="s">
        <v>28083</v>
      </c>
      <c r="M768" s="500" t="s">
        <v>2307</v>
      </c>
      <c r="N768" s="500" t="s">
        <v>4861</v>
      </c>
    </row>
    <row r="769" spans="1:14">
      <c r="A769" s="500" t="s">
        <v>686</v>
      </c>
      <c r="B769" s="500" t="s">
        <v>2858</v>
      </c>
      <c r="C769" s="500" t="s">
        <v>27831</v>
      </c>
      <c r="D769" s="500" t="s">
        <v>27832</v>
      </c>
      <c r="E769" s="500" t="s">
        <v>11099</v>
      </c>
      <c r="F769" s="500" t="s">
        <v>28081</v>
      </c>
      <c r="G769" s="500" t="s">
        <v>3258</v>
      </c>
      <c r="H769" s="500" t="s">
        <v>11241</v>
      </c>
      <c r="I769" s="500" t="s">
        <v>688</v>
      </c>
      <c r="J769" s="500" t="s">
        <v>689</v>
      </c>
      <c r="K769" s="500" t="s">
        <v>2306</v>
      </c>
      <c r="L769" s="500" t="s">
        <v>28083</v>
      </c>
      <c r="M769" s="500" t="s">
        <v>2307</v>
      </c>
      <c r="N769" s="500" t="s">
        <v>4862</v>
      </c>
    </row>
    <row r="770" spans="1:14">
      <c r="A770" s="500" t="s">
        <v>686</v>
      </c>
      <c r="B770" s="500" t="s">
        <v>2858</v>
      </c>
      <c r="C770" s="500" t="s">
        <v>27831</v>
      </c>
      <c r="D770" s="500" t="s">
        <v>27832</v>
      </c>
      <c r="E770" s="500" t="s">
        <v>11099</v>
      </c>
      <c r="F770" s="500" t="s">
        <v>28081</v>
      </c>
      <c r="G770" s="500" t="s">
        <v>3259</v>
      </c>
      <c r="H770" s="500" t="s">
        <v>28082</v>
      </c>
      <c r="I770" s="500" t="s">
        <v>688</v>
      </c>
      <c r="J770" s="500" t="s">
        <v>689</v>
      </c>
      <c r="K770" s="500" t="s">
        <v>2306</v>
      </c>
      <c r="L770" s="500" t="s">
        <v>28083</v>
      </c>
      <c r="M770" s="500" t="s">
        <v>2307</v>
      </c>
      <c r="N770" s="500" t="s">
        <v>4863</v>
      </c>
    </row>
    <row r="771" spans="1:14">
      <c r="A771" s="500" t="s">
        <v>686</v>
      </c>
      <c r="B771" s="500" t="s">
        <v>2858</v>
      </c>
      <c r="C771" s="500" t="s">
        <v>27831</v>
      </c>
      <c r="D771" s="500" t="s">
        <v>27832</v>
      </c>
      <c r="E771" s="500" t="s">
        <v>11099</v>
      </c>
      <c r="F771" s="500" t="s">
        <v>28081</v>
      </c>
      <c r="G771" s="500" t="s">
        <v>3260</v>
      </c>
      <c r="H771" s="500" t="s">
        <v>28010</v>
      </c>
      <c r="I771" s="500" t="s">
        <v>688</v>
      </c>
      <c r="J771" s="500" t="s">
        <v>689</v>
      </c>
      <c r="K771" s="500" t="s">
        <v>2306</v>
      </c>
      <c r="L771" s="500" t="s">
        <v>28083</v>
      </c>
      <c r="M771" s="500" t="s">
        <v>2307</v>
      </c>
      <c r="N771" s="500" t="s">
        <v>4864</v>
      </c>
    </row>
    <row r="772" spans="1:14">
      <c r="A772" s="500" t="s">
        <v>686</v>
      </c>
      <c r="B772" s="500" t="s">
        <v>2858</v>
      </c>
      <c r="C772" s="500" t="s">
        <v>27831</v>
      </c>
      <c r="D772" s="500" t="s">
        <v>27832</v>
      </c>
      <c r="E772" s="500" t="s">
        <v>11099</v>
      </c>
      <c r="F772" s="500" t="s">
        <v>28081</v>
      </c>
      <c r="G772" s="500" t="s">
        <v>3261</v>
      </c>
      <c r="H772" s="500" t="s">
        <v>11244</v>
      </c>
      <c r="I772" s="500" t="s">
        <v>688</v>
      </c>
      <c r="J772" s="500" t="s">
        <v>689</v>
      </c>
      <c r="K772" s="500" t="s">
        <v>2306</v>
      </c>
      <c r="L772" s="500" t="s">
        <v>28083</v>
      </c>
      <c r="M772" s="500" t="s">
        <v>2307</v>
      </c>
      <c r="N772" s="500" t="s">
        <v>4865</v>
      </c>
    </row>
    <row r="773" spans="1:14">
      <c r="A773" s="500" t="s">
        <v>686</v>
      </c>
      <c r="B773" s="500" t="s">
        <v>2858</v>
      </c>
      <c r="C773" s="500" t="s">
        <v>27831</v>
      </c>
      <c r="D773" s="500" t="s">
        <v>27832</v>
      </c>
      <c r="E773" s="500" t="s">
        <v>11099</v>
      </c>
      <c r="F773" s="500" t="s">
        <v>28081</v>
      </c>
      <c r="G773" s="500" t="s">
        <v>7727</v>
      </c>
      <c r="H773" s="500" t="s">
        <v>11260</v>
      </c>
      <c r="I773" s="500" t="s">
        <v>688</v>
      </c>
      <c r="J773" s="500" t="s">
        <v>689</v>
      </c>
      <c r="K773" s="500" t="s">
        <v>2306</v>
      </c>
      <c r="L773" s="500" t="s">
        <v>28083</v>
      </c>
      <c r="M773" s="500" t="s">
        <v>2307</v>
      </c>
      <c r="N773" s="500" t="s">
        <v>7728</v>
      </c>
    </row>
    <row r="774" spans="1:14">
      <c r="A774" s="500" t="s">
        <v>686</v>
      </c>
      <c r="B774" s="500" t="s">
        <v>2858</v>
      </c>
      <c r="C774" s="500" t="s">
        <v>27831</v>
      </c>
      <c r="D774" s="500" t="s">
        <v>27832</v>
      </c>
      <c r="E774" s="500" t="s">
        <v>11099</v>
      </c>
      <c r="F774" s="500" t="s">
        <v>28081</v>
      </c>
      <c r="G774" s="500" t="s">
        <v>3262</v>
      </c>
      <c r="H774" s="500" t="s">
        <v>11258</v>
      </c>
      <c r="I774" s="500" t="s">
        <v>688</v>
      </c>
      <c r="J774" s="500" t="s">
        <v>689</v>
      </c>
      <c r="K774" s="500" t="s">
        <v>2306</v>
      </c>
      <c r="L774" s="500" t="s">
        <v>28083</v>
      </c>
      <c r="M774" s="500" t="s">
        <v>2307</v>
      </c>
      <c r="N774" s="500" t="s">
        <v>4853</v>
      </c>
    </row>
    <row r="775" spans="1:14">
      <c r="A775" s="500" t="s">
        <v>686</v>
      </c>
      <c r="B775" s="500" t="s">
        <v>2858</v>
      </c>
      <c r="C775" s="500" t="s">
        <v>27831</v>
      </c>
      <c r="D775" s="500" t="s">
        <v>27832</v>
      </c>
      <c r="E775" s="500" t="s">
        <v>11099</v>
      </c>
      <c r="F775" s="500" t="s">
        <v>28081</v>
      </c>
      <c r="G775" s="500" t="s">
        <v>7428</v>
      </c>
      <c r="H775" s="500" t="s">
        <v>7001</v>
      </c>
      <c r="I775" s="500" t="s">
        <v>688</v>
      </c>
      <c r="J775" s="500" t="s">
        <v>689</v>
      </c>
      <c r="K775" s="500" t="s">
        <v>2306</v>
      </c>
      <c r="L775" s="500" t="s">
        <v>28083</v>
      </c>
      <c r="M775" s="500" t="s">
        <v>2307</v>
      </c>
      <c r="N775" s="500" t="s">
        <v>7429</v>
      </c>
    </row>
    <row r="776" spans="1:14">
      <c r="A776" s="500" t="s">
        <v>686</v>
      </c>
      <c r="B776" s="500" t="s">
        <v>2858</v>
      </c>
      <c r="C776" s="500" t="s">
        <v>27831</v>
      </c>
      <c r="D776" s="500" t="s">
        <v>27832</v>
      </c>
      <c r="E776" s="500" t="s">
        <v>11099</v>
      </c>
      <c r="F776" s="500" t="s">
        <v>28081</v>
      </c>
      <c r="G776" s="500" t="s">
        <v>3263</v>
      </c>
      <c r="H776" s="500" t="s">
        <v>11891</v>
      </c>
      <c r="I776" s="500" t="s">
        <v>688</v>
      </c>
      <c r="J776" s="500" t="s">
        <v>689</v>
      </c>
      <c r="K776" s="500" t="s">
        <v>2306</v>
      </c>
      <c r="L776" s="500" t="s">
        <v>28083</v>
      </c>
      <c r="M776" s="500" t="s">
        <v>2307</v>
      </c>
      <c r="N776" s="500" t="s">
        <v>4866</v>
      </c>
    </row>
    <row r="777" spans="1:14">
      <c r="A777" s="500" t="s">
        <v>686</v>
      </c>
      <c r="B777" s="500" t="s">
        <v>2858</v>
      </c>
      <c r="C777" s="500" t="s">
        <v>27831</v>
      </c>
      <c r="D777" s="500" t="s">
        <v>27832</v>
      </c>
      <c r="E777" s="500" t="s">
        <v>11099</v>
      </c>
      <c r="F777" s="500" t="s">
        <v>28081</v>
      </c>
      <c r="G777" s="500" t="s">
        <v>3264</v>
      </c>
      <c r="H777" s="500" t="s">
        <v>28120</v>
      </c>
      <c r="I777" s="500" t="s">
        <v>688</v>
      </c>
      <c r="J777" s="500" t="s">
        <v>689</v>
      </c>
      <c r="K777" s="500" t="s">
        <v>2306</v>
      </c>
      <c r="L777" s="500" t="s">
        <v>28083</v>
      </c>
      <c r="M777" s="500" t="s">
        <v>2307</v>
      </c>
      <c r="N777" s="500" t="s">
        <v>4867</v>
      </c>
    </row>
    <row r="778" spans="1:14">
      <c r="A778" s="500" t="s">
        <v>686</v>
      </c>
      <c r="B778" s="500" t="s">
        <v>2858</v>
      </c>
      <c r="C778" s="500" t="s">
        <v>27831</v>
      </c>
      <c r="D778" s="500" t="s">
        <v>27832</v>
      </c>
      <c r="E778" s="500" t="s">
        <v>11099</v>
      </c>
      <c r="F778" s="500" t="s">
        <v>28081</v>
      </c>
      <c r="G778" s="500" t="s">
        <v>3265</v>
      </c>
      <c r="H778" s="500" t="s">
        <v>11132</v>
      </c>
      <c r="I778" s="500" t="s">
        <v>688</v>
      </c>
      <c r="J778" s="500" t="s">
        <v>689</v>
      </c>
      <c r="K778" s="500" t="s">
        <v>2306</v>
      </c>
      <c r="L778" s="500" t="s">
        <v>28083</v>
      </c>
      <c r="M778" s="500" t="s">
        <v>2307</v>
      </c>
      <c r="N778" s="500" t="s">
        <v>4868</v>
      </c>
    </row>
    <row r="779" spans="1:14">
      <c r="A779" s="500" t="s">
        <v>686</v>
      </c>
      <c r="B779" s="500" t="s">
        <v>2858</v>
      </c>
      <c r="C779" s="500" t="s">
        <v>27831</v>
      </c>
      <c r="D779" s="500" t="s">
        <v>27832</v>
      </c>
      <c r="E779" s="500" t="s">
        <v>11099</v>
      </c>
      <c r="F779" s="500" t="s">
        <v>28081</v>
      </c>
      <c r="G779" s="500" t="s">
        <v>3266</v>
      </c>
      <c r="H779" s="500" t="s">
        <v>6954</v>
      </c>
      <c r="I779" s="500" t="s">
        <v>688</v>
      </c>
      <c r="J779" s="500" t="s">
        <v>689</v>
      </c>
      <c r="K779" s="500" t="s">
        <v>2306</v>
      </c>
      <c r="L779" s="500" t="s">
        <v>28083</v>
      </c>
      <c r="M779" s="500" t="s">
        <v>2307</v>
      </c>
      <c r="N779" s="500" t="s">
        <v>4869</v>
      </c>
    </row>
    <row r="780" spans="1:14">
      <c r="A780" s="500" t="s">
        <v>686</v>
      </c>
      <c r="B780" s="500" t="s">
        <v>2858</v>
      </c>
      <c r="C780" s="500" t="s">
        <v>27831</v>
      </c>
      <c r="D780" s="500" t="s">
        <v>27832</v>
      </c>
      <c r="E780" s="500" t="s">
        <v>11099</v>
      </c>
      <c r="F780" s="500" t="s">
        <v>28081</v>
      </c>
      <c r="G780" s="500" t="s">
        <v>3267</v>
      </c>
      <c r="H780" s="500" t="s">
        <v>28095</v>
      </c>
      <c r="I780" s="500" t="s">
        <v>688</v>
      </c>
      <c r="J780" s="500" t="s">
        <v>689</v>
      </c>
      <c r="K780" s="500" t="s">
        <v>2306</v>
      </c>
      <c r="L780" s="500" t="s">
        <v>28083</v>
      </c>
      <c r="M780" s="500" t="s">
        <v>2307</v>
      </c>
      <c r="N780" s="500" t="s">
        <v>4870</v>
      </c>
    </row>
    <row r="781" spans="1:14">
      <c r="A781" s="500" t="s">
        <v>686</v>
      </c>
      <c r="B781" s="500" t="s">
        <v>2858</v>
      </c>
      <c r="C781" s="500" t="s">
        <v>27831</v>
      </c>
      <c r="D781" s="500" t="s">
        <v>27832</v>
      </c>
      <c r="E781" s="500" t="s">
        <v>11099</v>
      </c>
      <c r="F781" s="500" t="s">
        <v>28081</v>
      </c>
      <c r="G781" s="500" t="s">
        <v>3268</v>
      </c>
      <c r="H781" s="500" t="s">
        <v>11814</v>
      </c>
      <c r="I781" s="500" t="s">
        <v>688</v>
      </c>
      <c r="J781" s="500" t="s">
        <v>689</v>
      </c>
      <c r="K781" s="500" t="s">
        <v>2306</v>
      </c>
      <c r="L781" s="500" t="s">
        <v>28083</v>
      </c>
      <c r="M781" s="500" t="s">
        <v>2307</v>
      </c>
      <c r="N781" s="500" t="s">
        <v>4871</v>
      </c>
    </row>
    <row r="782" spans="1:14">
      <c r="A782" s="500" t="s">
        <v>686</v>
      </c>
      <c r="B782" s="500" t="s">
        <v>2858</v>
      </c>
      <c r="C782" s="500" t="s">
        <v>27831</v>
      </c>
      <c r="D782" s="500" t="s">
        <v>27832</v>
      </c>
      <c r="E782" s="500" t="s">
        <v>11099</v>
      </c>
      <c r="F782" s="500" t="s">
        <v>28081</v>
      </c>
      <c r="G782" s="500" t="s">
        <v>3269</v>
      </c>
      <c r="H782" s="500" t="s">
        <v>11803</v>
      </c>
      <c r="I782" s="500" t="s">
        <v>688</v>
      </c>
      <c r="J782" s="500" t="s">
        <v>689</v>
      </c>
      <c r="K782" s="500" t="s">
        <v>2306</v>
      </c>
      <c r="L782" s="500" t="s">
        <v>28083</v>
      </c>
      <c r="M782" s="500" t="s">
        <v>2307</v>
      </c>
      <c r="N782" s="500" t="s">
        <v>11006</v>
      </c>
    </row>
    <row r="783" spans="1:14">
      <c r="A783" s="500" t="s">
        <v>686</v>
      </c>
      <c r="B783" s="500" t="s">
        <v>2858</v>
      </c>
      <c r="C783" s="500" t="s">
        <v>27831</v>
      </c>
      <c r="D783" s="500" t="s">
        <v>27832</v>
      </c>
      <c r="E783" s="500" t="s">
        <v>11099</v>
      </c>
      <c r="F783" s="500" t="s">
        <v>28081</v>
      </c>
      <c r="G783" s="500" t="s">
        <v>7729</v>
      </c>
      <c r="H783" s="500" t="s">
        <v>15242</v>
      </c>
      <c r="I783" s="500" t="s">
        <v>688</v>
      </c>
      <c r="J783" s="500" t="s">
        <v>689</v>
      </c>
      <c r="K783" s="500" t="s">
        <v>2306</v>
      </c>
      <c r="L783" s="500" t="s">
        <v>28083</v>
      </c>
      <c r="M783" s="500" t="s">
        <v>2307</v>
      </c>
      <c r="N783" s="500" t="s">
        <v>7731</v>
      </c>
    </row>
    <row r="784" spans="1:14">
      <c r="A784" s="500" t="s">
        <v>686</v>
      </c>
      <c r="B784" s="500" t="s">
        <v>2858</v>
      </c>
      <c r="C784" s="500" t="s">
        <v>27831</v>
      </c>
      <c r="D784" s="500" t="s">
        <v>27832</v>
      </c>
      <c r="E784" s="500" t="s">
        <v>11099</v>
      </c>
      <c r="F784" s="500" t="s">
        <v>28081</v>
      </c>
      <c r="G784" s="500" t="s">
        <v>3270</v>
      </c>
      <c r="H784" s="500" t="s">
        <v>7000</v>
      </c>
      <c r="I784" s="500" t="s">
        <v>688</v>
      </c>
      <c r="J784" s="500" t="s">
        <v>689</v>
      </c>
      <c r="K784" s="500" t="s">
        <v>2306</v>
      </c>
      <c r="L784" s="500" t="s">
        <v>28083</v>
      </c>
      <c r="M784" s="500" t="s">
        <v>2307</v>
      </c>
      <c r="N784" s="500" t="s">
        <v>4873</v>
      </c>
    </row>
    <row r="785" spans="1:14">
      <c r="A785" s="500" t="s">
        <v>686</v>
      </c>
      <c r="B785" s="500" t="s">
        <v>2858</v>
      </c>
      <c r="C785" s="500" t="s">
        <v>27831</v>
      </c>
      <c r="D785" s="500" t="s">
        <v>27832</v>
      </c>
      <c r="E785" s="500" t="s">
        <v>11099</v>
      </c>
      <c r="F785" s="500" t="s">
        <v>28081</v>
      </c>
      <c r="G785" s="500" t="s">
        <v>7732</v>
      </c>
      <c r="H785" s="500" t="s">
        <v>11052</v>
      </c>
      <c r="I785" s="500" t="s">
        <v>688</v>
      </c>
      <c r="J785" s="500" t="s">
        <v>689</v>
      </c>
      <c r="K785" s="500" t="s">
        <v>2306</v>
      </c>
      <c r="L785" s="500" t="s">
        <v>28083</v>
      </c>
      <c r="M785" s="500" t="s">
        <v>2307</v>
      </c>
      <c r="N785" s="500" t="s">
        <v>7733</v>
      </c>
    </row>
    <row r="786" spans="1:14">
      <c r="A786" s="500" t="s">
        <v>686</v>
      </c>
      <c r="B786" s="500" t="s">
        <v>2858</v>
      </c>
      <c r="C786" s="500" t="s">
        <v>27831</v>
      </c>
      <c r="D786" s="500" t="s">
        <v>27832</v>
      </c>
      <c r="E786" s="500" t="s">
        <v>11099</v>
      </c>
      <c r="F786" s="500" t="s">
        <v>28081</v>
      </c>
      <c r="G786" s="500" t="s">
        <v>3271</v>
      </c>
      <c r="H786" s="500" t="s">
        <v>28121</v>
      </c>
      <c r="I786" s="500" t="s">
        <v>688</v>
      </c>
      <c r="J786" s="500" t="s">
        <v>689</v>
      </c>
      <c r="K786" s="500" t="s">
        <v>2306</v>
      </c>
      <c r="L786" s="500" t="s">
        <v>28083</v>
      </c>
      <c r="M786" s="500" t="s">
        <v>2307</v>
      </c>
      <c r="N786" s="500" t="s">
        <v>4874</v>
      </c>
    </row>
    <row r="787" spans="1:14">
      <c r="A787" s="500" t="s">
        <v>686</v>
      </c>
      <c r="B787" s="500" t="s">
        <v>2858</v>
      </c>
      <c r="C787" s="500" t="s">
        <v>27831</v>
      </c>
      <c r="D787" s="500" t="s">
        <v>27832</v>
      </c>
      <c r="E787" s="500" t="s">
        <v>11099</v>
      </c>
      <c r="F787" s="500" t="s">
        <v>28081</v>
      </c>
      <c r="G787" s="500" t="s">
        <v>3272</v>
      </c>
      <c r="H787" s="500" t="s">
        <v>12825</v>
      </c>
      <c r="I787" s="500" t="s">
        <v>688</v>
      </c>
      <c r="J787" s="500" t="s">
        <v>689</v>
      </c>
      <c r="K787" s="500" t="s">
        <v>2306</v>
      </c>
      <c r="L787" s="500" t="s">
        <v>28083</v>
      </c>
      <c r="M787" s="500" t="s">
        <v>2307</v>
      </c>
      <c r="N787" s="500" t="s">
        <v>4875</v>
      </c>
    </row>
    <row r="788" spans="1:14">
      <c r="A788" s="500" t="s">
        <v>686</v>
      </c>
      <c r="B788" s="500" t="s">
        <v>2858</v>
      </c>
      <c r="C788" s="500" t="s">
        <v>27831</v>
      </c>
      <c r="D788" s="500" t="s">
        <v>27832</v>
      </c>
      <c r="E788" s="500" t="s">
        <v>11099</v>
      </c>
      <c r="F788" s="500" t="s">
        <v>28081</v>
      </c>
      <c r="G788" s="500" t="s">
        <v>3273</v>
      </c>
      <c r="H788" s="500" t="s">
        <v>27851</v>
      </c>
      <c r="I788" s="500" t="s">
        <v>688</v>
      </c>
      <c r="J788" s="500" t="s">
        <v>689</v>
      </c>
      <c r="K788" s="500" t="s">
        <v>2306</v>
      </c>
      <c r="L788" s="500" t="s">
        <v>28083</v>
      </c>
      <c r="M788" s="500" t="s">
        <v>2307</v>
      </c>
      <c r="N788" s="500" t="s">
        <v>4876</v>
      </c>
    </row>
    <row r="789" spans="1:14">
      <c r="A789" s="500" t="s">
        <v>686</v>
      </c>
      <c r="B789" s="500" t="s">
        <v>2858</v>
      </c>
      <c r="C789" s="500" t="s">
        <v>27831</v>
      </c>
      <c r="D789" s="500" t="s">
        <v>27832</v>
      </c>
      <c r="E789" s="500" t="s">
        <v>11099</v>
      </c>
      <c r="F789" s="500" t="s">
        <v>28081</v>
      </c>
      <c r="G789" s="500" t="s">
        <v>3274</v>
      </c>
      <c r="H789" s="500" t="s">
        <v>28084</v>
      </c>
      <c r="I789" s="500" t="s">
        <v>688</v>
      </c>
      <c r="J789" s="500" t="s">
        <v>689</v>
      </c>
      <c r="K789" s="500" t="s">
        <v>2306</v>
      </c>
      <c r="L789" s="500" t="s">
        <v>28083</v>
      </c>
      <c r="M789" s="500" t="s">
        <v>2307</v>
      </c>
      <c r="N789" s="500" t="s">
        <v>4877</v>
      </c>
    </row>
    <row r="790" spans="1:14">
      <c r="A790" s="500" t="s">
        <v>686</v>
      </c>
      <c r="B790" s="500" t="s">
        <v>2858</v>
      </c>
      <c r="C790" s="500" t="s">
        <v>27831</v>
      </c>
      <c r="D790" s="500" t="s">
        <v>27832</v>
      </c>
      <c r="E790" s="500" t="s">
        <v>11099</v>
      </c>
      <c r="F790" s="500" t="s">
        <v>28081</v>
      </c>
      <c r="G790" s="500" t="s">
        <v>3275</v>
      </c>
      <c r="H790" s="500" t="s">
        <v>11260</v>
      </c>
      <c r="I790" s="500" t="s">
        <v>688</v>
      </c>
      <c r="J790" s="500" t="s">
        <v>689</v>
      </c>
      <c r="K790" s="500" t="s">
        <v>2306</v>
      </c>
      <c r="L790" s="500" t="s">
        <v>28083</v>
      </c>
      <c r="M790" s="500" t="s">
        <v>2307</v>
      </c>
      <c r="N790" s="500" t="s">
        <v>4878</v>
      </c>
    </row>
    <row r="791" spans="1:14">
      <c r="A791" s="500" t="s">
        <v>686</v>
      </c>
      <c r="B791" s="500" t="s">
        <v>2858</v>
      </c>
      <c r="C791" s="500" t="s">
        <v>27831</v>
      </c>
      <c r="D791" s="500" t="s">
        <v>27832</v>
      </c>
      <c r="E791" s="500" t="s">
        <v>11099</v>
      </c>
      <c r="F791" s="500" t="s">
        <v>28081</v>
      </c>
      <c r="G791" s="500" t="s">
        <v>4033</v>
      </c>
      <c r="H791" s="500" t="s">
        <v>3974</v>
      </c>
      <c r="I791" s="500" t="s">
        <v>688</v>
      </c>
      <c r="J791" s="500" t="s">
        <v>689</v>
      </c>
      <c r="K791" s="500" t="s">
        <v>2306</v>
      </c>
      <c r="L791" s="500" t="s">
        <v>28083</v>
      </c>
      <c r="M791" s="500" t="s">
        <v>2307</v>
      </c>
      <c r="N791" s="500" t="s">
        <v>4879</v>
      </c>
    </row>
    <row r="792" spans="1:14">
      <c r="A792" s="500" t="s">
        <v>686</v>
      </c>
      <c r="B792" s="500" t="s">
        <v>2858</v>
      </c>
      <c r="C792" s="500" t="s">
        <v>27831</v>
      </c>
      <c r="D792" s="500" t="s">
        <v>27832</v>
      </c>
      <c r="E792" s="500" t="s">
        <v>11099</v>
      </c>
      <c r="F792" s="500" t="s">
        <v>28081</v>
      </c>
      <c r="G792" s="500" t="s">
        <v>3276</v>
      </c>
      <c r="H792" s="500" t="s">
        <v>11383</v>
      </c>
      <c r="I792" s="500" t="s">
        <v>688</v>
      </c>
      <c r="J792" s="500" t="s">
        <v>689</v>
      </c>
      <c r="K792" s="500" t="s">
        <v>2306</v>
      </c>
      <c r="L792" s="500" t="s">
        <v>28083</v>
      </c>
      <c r="M792" s="500" t="s">
        <v>2307</v>
      </c>
      <c r="N792" s="500" t="s">
        <v>4880</v>
      </c>
    </row>
    <row r="793" spans="1:14">
      <c r="A793" s="500" t="s">
        <v>686</v>
      </c>
      <c r="B793" s="500" t="s">
        <v>2858</v>
      </c>
      <c r="C793" s="500" t="s">
        <v>27831</v>
      </c>
      <c r="D793" s="500" t="s">
        <v>27832</v>
      </c>
      <c r="E793" s="500" t="s">
        <v>11099</v>
      </c>
      <c r="F793" s="500" t="s">
        <v>28081</v>
      </c>
      <c r="G793" s="500" t="s">
        <v>3277</v>
      </c>
      <c r="H793" s="500" t="s">
        <v>11107</v>
      </c>
      <c r="I793" s="500" t="s">
        <v>688</v>
      </c>
      <c r="J793" s="500" t="s">
        <v>689</v>
      </c>
      <c r="K793" s="500" t="s">
        <v>2306</v>
      </c>
      <c r="L793" s="500" t="s">
        <v>28083</v>
      </c>
      <c r="M793" s="500" t="s">
        <v>2307</v>
      </c>
      <c r="N793" s="500" t="s">
        <v>4881</v>
      </c>
    </row>
    <row r="794" spans="1:14">
      <c r="A794" s="500" t="s">
        <v>686</v>
      </c>
      <c r="B794" s="500" t="s">
        <v>2858</v>
      </c>
      <c r="C794" s="500" t="s">
        <v>27831</v>
      </c>
      <c r="D794" s="500" t="s">
        <v>27832</v>
      </c>
      <c r="E794" s="500" t="s">
        <v>11099</v>
      </c>
      <c r="F794" s="500" t="s">
        <v>28081</v>
      </c>
      <c r="G794" s="500" t="s">
        <v>3278</v>
      </c>
      <c r="H794" s="500" t="s">
        <v>27856</v>
      </c>
      <c r="I794" s="500" t="s">
        <v>688</v>
      </c>
      <c r="J794" s="500" t="s">
        <v>689</v>
      </c>
      <c r="K794" s="500" t="s">
        <v>2306</v>
      </c>
      <c r="L794" s="500" t="s">
        <v>28083</v>
      </c>
      <c r="M794" s="500" t="s">
        <v>2307</v>
      </c>
      <c r="N794" s="500" t="s">
        <v>4882</v>
      </c>
    </row>
    <row r="795" spans="1:14">
      <c r="A795" s="500" t="s">
        <v>686</v>
      </c>
      <c r="B795" s="500" t="s">
        <v>2858</v>
      </c>
      <c r="C795" s="500" t="s">
        <v>27831</v>
      </c>
      <c r="D795" s="500" t="s">
        <v>27832</v>
      </c>
      <c r="E795" s="500" t="s">
        <v>11099</v>
      </c>
      <c r="F795" s="500" t="s">
        <v>28081</v>
      </c>
      <c r="G795" s="500" t="s">
        <v>3279</v>
      </c>
      <c r="H795" s="500" t="s">
        <v>28095</v>
      </c>
      <c r="I795" s="500" t="s">
        <v>688</v>
      </c>
      <c r="J795" s="500" t="s">
        <v>689</v>
      </c>
      <c r="K795" s="500" t="s">
        <v>2306</v>
      </c>
      <c r="L795" s="500" t="s">
        <v>28083</v>
      </c>
      <c r="M795" s="500" t="s">
        <v>2307</v>
      </c>
      <c r="N795" s="500" t="s">
        <v>4883</v>
      </c>
    </row>
    <row r="796" spans="1:14">
      <c r="A796" s="500" t="s">
        <v>686</v>
      </c>
      <c r="B796" s="500" t="s">
        <v>2858</v>
      </c>
      <c r="C796" s="500" t="s">
        <v>27831</v>
      </c>
      <c r="D796" s="500" t="s">
        <v>27832</v>
      </c>
      <c r="E796" s="500" t="s">
        <v>11099</v>
      </c>
      <c r="F796" s="500" t="s">
        <v>28081</v>
      </c>
      <c r="G796" s="500" t="s">
        <v>3280</v>
      </c>
      <c r="H796" s="500" t="s">
        <v>11065</v>
      </c>
      <c r="I796" s="500" t="s">
        <v>688</v>
      </c>
      <c r="J796" s="500" t="s">
        <v>689</v>
      </c>
      <c r="K796" s="500" t="s">
        <v>2306</v>
      </c>
      <c r="L796" s="500" t="s">
        <v>28083</v>
      </c>
      <c r="M796" s="500" t="s">
        <v>2307</v>
      </c>
      <c r="N796" s="500" t="s">
        <v>4884</v>
      </c>
    </row>
    <row r="797" spans="1:14">
      <c r="A797" s="500" t="s">
        <v>686</v>
      </c>
      <c r="B797" s="500" t="s">
        <v>2858</v>
      </c>
      <c r="C797" s="500" t="s">
        <v>27831</v>
      </c>
      <c r="D797" s="500" t="s">
        <v>27832</v>
      </c>
      <c r="E797" s="500" t="s">
        <v>11099</v>
      </c>
      <c r="F797" s="500" t="s">
        <v>28081</v>
      </c>
      <c r="G797" s="500" t="s">
        <v>7734</v>
      </c>
      <c r="H797" s="500" t="s">
        <v>11101</v>
      </c>
      <c r="I797" s="500" t="s">
        <v>688</v>
      </c>
      <c r="J797" s="500" t="s">
        <v>689</v>
      </c>
      <c r="K797" s="500" t="s">
        <v>2306</v>
      </c>
      <c r="L797" s="500" t="s">
        <v>28083</v>
      </c>
      <c r="M797" s="500" t="s">
        <v>2307</v>
      </c>
      <c r="N797" s="500" t="s">
        <v>7735</v>
      </c>
    </row>
    <row r="798" spans="1:14">
      <c r="A798" s="500" t="s">
        <v>686</v>
      </c>
      <c r="B798" s="500" t="s">
        <v>2858</v>
      </c>
      <c r="C798" s="500" t="s">
        <v>27831</v>
      </c>
      <c r="D798" s="500" t="s">
        <v>27832</v>
      </c>
      <c r="E798" s="500" t="s">
        <v>11099</v>
      </c>
      <c r="F798" s="500" t="s">
        <v>28081</v>
      </c>
      <c r="G798" s="500" t="s">
        <v>3281</v>
      </c>
      <c r="H798" s="500" t="s">
        <v>27857</v>
      </c>
      <c r="I798" s="500" t="s">
        <v>688</v>
      </c>
      <c r="J798" s="500" t="s">
        <v>689</v>
      </c>
      <c r="K798" s="500" t="s">
        <v>2306</v>
      </c>
      <c r="L798" s="500" t="s">
        <v>28083</v>
      </c>
      <c r="M798" s="500" t="s">
        <v>2307</v>
      </c>
      <c r="N798" s="500" t="s">
        <v>4872</v>
      </c>
    </row>
    <row r="799" spans="1:14">
      <c r="A799" s="500" t="s">
        <v>686</v>
      </c>
      <c r="B799" s="500" t="s">
        <v>2858</v>
      </c>
      <c r="C799" s="500" t="s">
        <v>27831</v>
      </c>
      <c r="D799" s="500" t="s">
        <v>27832</v>
      </c>
      <c r="E799" s="500" t="s">
        <v>11099</v>
      </c>
      <c r="F799" s="500" t="s">
        <v>28081</v>
      </c>
      <c r="G799" s="500" t="s">
        <v>7430</v>
      </c>
      <c r="H799" s="500" t="s">
        <v>12825</v>
      </c>
      <c r="I799" s="500" t="s">
        <v>688</v>
      </c>
      <c r="J799" s="500" t="s">
        <v>689</v>
      </c>
      <c r="K799" s="500" t="s">
        <v>2306</v>
      </c>
      <c r="L799" s="500" t="s">
        <v>28083</v>
      </c>
      <c r="M799" s="500" t="s">
        <v>2307</v>
      </c>
      <c r="N799" s="500" t="s">
        <v>7431</v>
      </c>
    </row>
    <row r="800" spans="1:14">
      <c r="A800" s="500" t="s">
        <v>686</v>
      </c>
      <c r="B800" s="500" t="s">
        <v>2858</v>
      </c>
      <c r="C800" s="500" t="s">
        <v>27831</v>
      </c>
      <c r="D800" s="500" t="s">
        <v>27832</v>
      </c>
      <c r="E800" s="500" t="s">
        <v>11099</v>
      </c>
      <c r="F800" s="500" t="s">
        <v>28081</v>
      </c>
      <c r="G800" s="500" t="s">
        <v>3282</v>
      </c>
      <c r="H800" s="500" t="s">
        <v>6917</v>
      </c>
      <c r="I800" s="500" t="s">
        <v>688</v>
      </c>
      <c r="J800" s="500" t="s">
        <v>689</v>
      </c>
      <c r="K800" s="500" t="s">
        <v>2306</v>
      </c>
      <c r="L800" s="500" t="s">
        <v>28083</v>
      </c>
      <c r="M800" s="500" t="s">
        <v>2307</v>
      </c>
      <c r="N800" s="500" t="s">
        <v>4885</v>
      </c>
    </row>
    <row r="801" spans="1:14">
      <c r="A801" s="500" t="s">
        <v>686</v>
      </c>
      <c r="B801" s="500" t="s">
        <v>2858</v>
      </c>
      <c r="C801" s="500" t="s">
        <v>27831</v>
      </c>
      <c r="D801" s="500" t="s">
        <v>27832</v>
      </c>
      <c r="E801" s="500" t="s">
        <v>11099</v>
      </c>
      <c r="F801" s="500" t="s">
        <v>28081</v>
      </c>
      <c r="G801" s="500" t="s">
        <v>3283</v>
      </c>
      <c r="H801" s="500" t="s">
        <v>7654</v>
      </c>
      <c r="I801" s="500" t="s">
        <v>688</v>
      </c>
      <c r="J801" s="500" t="s">
        <v>689</v>
      </c>
      <c r="K801" s="500" t="s">
        <v>2306</v>
      </c>
      <c r="L801" s="500" t="s">
        <v>28083</v>
      </c>
      <c r="M801" s="500" t="s">
        <v>2307</v>
      </c>
      <c r="N801" s="500" t="s">
        <v>4886</v>
      </c>
    </row>
    <row r="802" spans="1:14">
      <c r="A802" s="500" t="s">
        <v>686</v>
      </c>
      <c r="B802" s="500" t="s">
        <v>2858</v>
      </c>
      <c r="C802" s="500" t="s">
        <v>27831</v>
      </c>
      <c r="D802" s="500" t="s">
        <v>27832</v>
      </c>
      <c r="E802" s="500" t="s">
        <v>11099</v>
      </c>
      <c r="F802" s="500" t="s">
        <v>28081</v>
      </c>
      <c r="G802" s="500" t="s">
        <v>3284</v>
      </c>
      <c r="H802" s="500" t="s">
        <v>11156</v>
      </c>
      <c r="I802" s="500" t="s">
        <v>688</v>
      </c>
      <c r="J802" s="500" t="s">
        <v>689</v>
      </c>
      <c r="K802" s="500" t="s">
        <v>2306</v>
      </c>
      <c r="L802" s="500" t="s">
        <v>28083</v>
      </c>
      <c r="M802" s="500" t="s">
        <v>2307</v>
      </c>
      <c r="N802" s="500" t="s">
        <v>4887</v>
      </c>
    </row>
    <row r="803" spans="1:14">
      <c r="A803" s="500" t="s">
        <v>686</v>
      </c>
      <c r="B803" s="500" t="s">
        <v>2858</v>
      </c>
      <c r="C803" s="500" t="s">
        <v>27831</v>
      </c>
      <c r="D803" s="500" t="s">
        <v>27832</v>
      </c>
      <c r="E803" s="500" t="s">
        <v>11099</v>
      </c>
      <c r="F803" s="500" t="s">
        <v>28081</v>
      </c>
      <c r="G803" s="500" t="s">
        <v>3285</v>
      </c>
      <c r="H803" s="500" t="s">
        <v>28029</v>
      </c>
      <c r="I803" s="500" t="s">
        <v>688</v>
      </c>
      <c r="J803" s="500" t="s">
        <v>689</v>
      </c>
      <c r="K803" s="500" t="s">
        <v>2306</v>
      </c>
      <c r="L803" s="500" t="s">
        <v>28083</v>
      </c>
      <c r="M803" s="500" t="s">
        <v>2307</v>
      </c>
      <c r="N803" s="500" t="s">
        <v>4888</v>
      </c>
    </row>
    <row r="804" spans="1:14">
      <c r="A804" s="500" t="s">
        <v>686</v>
      </c>
      <c r="B804" s="500" t="s">
        <v>2858</v>
      </c>
      <c r="C804" s="500" t="s">
        <v>27831</v>
      </c>
      <c r="D804" s="500" t="s">
        <v>27832</v>
      </c>
      <c r="E804" s="500" t="s">
        <v>11099</v>
      </c>
      <c r="F804" s="500" t="s">
        <v>28081</v>
      </c>
      <c r="G804" s="500" t="s">
        <v>3286</v>
      </c>
      <c r="H804" s="500" t="s">
        <v>6923</v>
      </c>
      <c r="I804" s="500" t="s">
        <v>688</v>
      </c>
      <c r="J804" s="500" t="s">
        <v>689</v>
      </c>
      <c r="K804" s="500" t="s">
        <v>2306</v>
      </c>
      <c r="L804" s="500" t="s">
        <v>28083</v>
      </c>
      <c r="M804" s="500" t="s">
        <v>2307</v>
      </c>
      <c r="N804" s="500" t="s">
        <v>4889</v>
      </c>
    </row>
    <row r="805" spans="1:14">
      <c r="A805" s="500" t="s">
        <v>686</v>
      </c>
      <c r="B805" s="500" t="s">
        <v>2858</v>
      </c>
      <c r="C805" s="500" t="s">
        <v>27831</v>
      </c>
      <c r="D805" s="500" t="s">
        <v>27832</v>
      </c>
      <c r="E805" s="500" t="s">
        <v>11099</v>
      </c>
      <c r="F805" s="500" t="s">
        <v>28081</v>
      </c>
      <c r="G805" s="500" t="s">
        <v>3287</v>
      </c>
      <c r="H805" s="500" t="s">
        <v>27888</v>
      </c>
      <c r="I805" s="500" t="s">
        <v>688</v>
      </c>
      <c r="J805" s="500" t="s">
        <v>689</v>
      </c>
      <c r="K805" s="500" t="s">
        <v>2306</v>
      </c>
      <c r="L805" s="500" t="s">
        <v>28083</v>
      </c>
      <c r="M805" s="500" t="s">
        <v>2307</v>
      </c>
      <c r="N805" s="500" t="s">
        <v>4890</v>
      </c>
    </row>
    <row r="806" spans="1:14">
      <c r="A806" s="500" t="s">
        <v>686</v>
      </c>
      <c r="B806" s="500" t="s">
        <v>2858</v>
      </c>
      <c r="C806" s="500" t="s">
        <v>27831</v>
      </c>
      <c r="D806" s="500" t="s">
        <v>27832</v>
      </c>
      <c r="E806" s="500" t="s">
        <v>11099</v>
      </c>
      <c r="F806" s="500" t="s">
        <v>28081</v>
      </c>
      <c r="G806" s="500" t="s">
        <v>3288</v>
      </c>
      <c r="H806" s="500" t="s">
        <v>27985</v>
      </c>
      <c r="I806" s="500" t="s">
        <v>688</v>
      </c>
      <c r="J806" s="500" t="s">
        <v>689</v>
      </c>
      <c r="K806" s="500" t="s">
        <v>2306</v>
      </c>
      <c r="L806" s="500" t="s">
        <v>28083</v>
      </c>
      <c r="M806" s="500" t="s">
        <v>2307</v>
      </c>
      <c r="N806" s="500" t="s">
        <v>11007</v>
      </c>
    </row>
    <row r="807" spans="1:14">
      <c r="A807" s="500" t="s">
        <v>686</v>
      </c>
      <c r="B807" s="500" t="s">
        <v>2858</v>
      </c>
      <c r="C807" s="500" t="s">
        <v>27831</v>
      </c>
      <c r="D807" s="500" t="s">
        <v>27832</v>
      </c>
      <c r="E807" s="500" t="s">
        <v>11099</v>
      </c>
      <c r="F807" s="500" t="s">
        <v>28081</v>
      </c>
      <c r="G807" s="500" t="s">
        <v>7736</v>
      </c>
      <c r="H807" s="500" t="s">
        <v>6950</v>
      </c>
      <c r="I807" s="500" t="s">
        <v>688</v>
      </c>
      <c r="J807" s="500" t="s">
        <v>689</v>
      </c>
      <c r="K807" s="500" t="s">
        <v>2306</v>
      </c>
      <c r="L807" s="500" t="s">
        <v>28083</v>
      </c>
      <c r="M807" s="500" t="s">
        <v>2307</v>
      </c>
      <c r="N807" s="500" t="s">
        <v>7738</v>
      </c>
    </row>
    <row r="808" spans="1:14">
      <c r="A808" s="500" t="s">
        <v>686</v>
      </c>
      <c r="B808" s="500" t="s">
        <v>2858</v>
      </c>
      <c r="C808" s="500" t="s">
        <v>27831</v>
      </c>
      <c r="D808" s="500" t="s">
        <v>27832</v>
      </c>
      <c r="E808" s="500" t="s">
        <v>11099</v>
      </c>
      <c r="F808" s="500" t="s">
        <v>28081</v>
      </c>
      <c r="G808" s="500" t="s">
        <v>3289</v>
      </c>
      <c r="H808" s="500" t="s">
        <v>28122</v>
      </c>
      <c r="I808" s="500" t="s">
        <v>688</v>
      </c>
      <c r="J808" s="500" t="s">
        <v>689</v>
      </c>
      <c r="K808" s="500" t="s">
        <v>2306</v>
      </c>
      <c r="L808" s="500" t="s">
        <v>28083</v>
      </c>
      <c r="M808" s="500" t="s">
        <v>2307</v>
      </c>
      <c r="N808" s="500" t="s">
        <v>4892</v>
      </c>
    </row>
    <row r="809" spans="1:14">
      <c r="A809" s="500" t="s">
        <v>686</v>
      </c>
      <c r="B809" s="500" t="s">
        <v>2858</v>
      </c>
      <c r="C809" s="500" t="s">
        <v>27831</v>
      </c>
      <c r="D809" s="500" t="s">
        <v>27832</v>
      </c>
      <c r="E809" s="500" t="s">
        <v>11099</v>
      </c>
      <c r="F809" s="500" t="s">
        <v>28081</v>
      </c>
      <c r="G809" s="500" t="s">
        <v>7739</v>
      </c>
      <c r="H809" s="500" t="s">
        <v>3924</v>
      </c>
      <c r="I809" s="500" t="s">
        <v>688</v>
      </c>
      <c r="J809" s="500" t="s">
        <v>689</v>
      </c>
      <c r="K809" s="500" t="s">
        <v>2306</v>
      </c>
      <c r="L809" s="500" t="s">
        <v>28083</v>
      </c>
      <c r="M809" s="500" t="s">
        <v>2307</v>
      </c>
      <c r="N809" s="500" t="s">
        <v>7740</v>
      </c>
    </row>
    <row r="810" spans="1:14">
      <c r="A810" s="500" t="s">
        <v>686</v>
      </c>
      <c r="B810" s="500" t="s">
        <v>2858</v>
      </c>
      <c r="C810" s="500" t="s">
        <v>27831</v>
      </c>
      <c r="D810" s="500" t="s">
        <v>27832</v>
      </c>
      <c r="E810" s="500" t="s">
        <v>11099</v>
      </c>
      <c r="F810" s="500" t="s">
        <v>28081</v>
      </c>
      <c r="G810" s="500" t="s">
        <v>3290</v>
      </c>
      <c r="H810" s="500" t="s">
        <v>15460</v>
      </c>
      <c r="I810" s="500" t="s">
        <v>688</v>
      </c>
      <c r="J810" s="500" t="s">
        <v>689</v>
      </c>
      <c r="K810" s="500" t="s">
        <v>2306</v>
      </c>
      <c r="L810" s="500" t="s">
        <v>28083</v>
      </c>
      <c r="M810" s="500" t="s">
        <v>2307</v>
      </c>
      <c r="N810" s="500" t="s">
        <v>4893</v>
      </c>
    </row>
    <row r="811" spans="1:14">
      <c r="A811" s="500" t="s">
        <v>686</v>
      </c>
      <c r="B811" s="500" t="s">
        <v>2858</v>
      </c>
      <c r="C811" s="500" t="s">
        <v>27831</v>
      </c>
      <c r="D811" s="500" t="s">
        <v>27832</v>
      </c>
      <c r="E811" s="500" t="s">
        <v>11099</v>
      </c>
      <c r="F811" s="500" t="s">
        <v>28081</v>
      </c>
      <c r="G811" s="500" t="s">
        <v>3291</v>
      </c>
      <c r="H811" s="500" t="s">
        <v>11701</v>
      </c>
      <c r="I811" s="500" t="s">
        <v>688</v>
      </c>
      <c r="J811" s="500" t="s">
        <v>689</v>
      </c>
      <c r="K811" s="500" t="s">
        <v>2306</v>
      </c>
      <c r="L811" s="500" t="s">
        <v>28083</v>
      </c>
      <c r="M811" s="500" t="s">
        <v>2307</v>
      </c>
      <c r="N811" s="500" t="s">
        <v>4894</v>
      </c>
    </row>
    <row r="812" spans="1:14">
      <c r="A812" s="500" t="s">
        <v>686</v>
      </c>
      <c r="B812" s="500" t="s">
        <v>2858</v>
      </c>
      <c r="C812" s="500" t="s">
        <v>27831</v>
      </c>
      <c r="D812" s="500" t="s">
        <v>27832</v>
      </c>
      <c r="E812" s="500" t="s">
        <v>11099</v>
      </c>
      <c r="F812" s="500" t="s">
        <v>28081</v>
      </c>
      <c r="G812" s="500" t="s">
        <v>3292</v>
      </c>
      <c r="H812" s="500" t="s">
        <v>13463</v>
      </c>
      <c r="I812" s="500" t="s">
        <v>688</v>
      </c>
      <c r="J812" s="500" t="s">
        <v>689</v>
      </c>
      <c r="K812" s="500" t="s">
        <v>2306</v>
      </c>
      <c r="L812" s="500" t="s">
        <v>28083</v>
      </c>
      <c r="M812" s="500" t="s">
        <v>2307</v>
      </c>
      <c r="N812" s="500" t="s">
        <v>4895</v>
      </c>
    </row>
    <row r="813" spans="1:14">
      <c r="A813" s="500" t="s">
        <v>686</v>
      </c>
      <c r="B813" s="500" t="s">
        <v>2858</v>
      </c>
      <c r="C813" s="500" t="s">
        <v>27831</v>
      </c>
      <c r="D813" s="500" t="s">
        <v>27832</v>
      </c>
      <c r="E813" s="500" t="s">
        <v>11099</v>
      </c>
      <c r="F813" s="500" t="s">
        <v>28081</v>
      </c>
      <c r="G813" s="500" t="s">
        <v>3293</v>
      </c>
      <c r="H813" s="500" t="s">
        <v>27854</v>
      </c>
      <c r="I813" s="500" t="s">
        <v>688</v>
      </c>
      <c r="J813" s="500" t="s">
        <v>689</v>
      </c>
      <c r="K813" s="500" t="s">
        <v>2306</v>
      </c>
      <c r="L813" s="500" t="s">
        <v>28083</v>
      </c>
      <c r="M813" s="500" t="s">
        <v>2307</v>
      </c>
      <c r="N813" s="500" t="s">
        <v>4896</v>
      </c>
    </row>
    <row r="814" spans="1:14">
      <c r="A814" s="500" t="s">
        <v>686</v>
      </c>
      <c r="B814" s="500" t="s">
        <v>2858</v>
      </c>
      <c r="C814" s="500" t="s">
        <v>27831</v>
      </c>
      <c r="D814" s="500" t="s">
        <v>27832</v>
      </c>
      <c r="E814" s="500" t="s">
        <v>11099</v>
      </c>
      <c r="F814" s="500" t="s">
        <v>28081</v>
      </c>
      <c r="G814" s="500" t="s">
        <v>3294</v>
      </c>
      <c r="H814" s="500" t="s">
        <v>27983</v>
      </c>
      <c r="I814" s="500" t="s">
        <v>688</v>
      </c>
      <c r="J814" s="500" t="s">
        <v>689</v>
      </c>
      <c r="K814" s="500" t="s">
        <v>2306</v>
      </c>
      <c r="L814" s="500" t="s">
        <v>28083</v>
      </c>
      <c r="M814" s="500" t="s">
        <v>2307</v>
      </c>
      <c r="N814" s="500" t="s">
        <v>4897</v>
      </c>
    </row>
    <row r="815" spans="1:14">
      <c r="A815" s="500" t="s">
        <v>686</v>
      </c>
      <c r="B815" s="500" t="s">
        <v>2858</v>
      </c>
      <c r="C815" s="500" t="s">
        <v>27831</v>
      </c>
      <c r="D815" s="500" t="s">
        <v>27832</v>
      </c>
      <c r="E815" s="500" t="s">
        <v>11099</v>
      </c>
      <c r="F815" s="500" t="s">
        <v>28081</v>
      </c>
      <c r="G815" s="500" t="s">
        <v>4034</v>
      </c>
      <c r="H815" s="500" t="s">
        <v>11814</v>
      </c>
      <c r="I815" s="500" t="s">
        <v>688</v>
      </c>
      <c r="J815" s="500" t="s">
        <v>689</v>
      </c>
      <c r="K815" s="500" t="s">
        <v>2306</v>
      </c>
      <c r="L815" s="500" t="s">
        <v>28083</v>
      </c>
      <c r="M815" s="500" t="s">
        <v>2307</v>
      </c>
      <c r="N815" s="500" t="s">
        <v>4898</v>
      </c>
    </row>
    <row r="816" spans="1:14">
      <c r="A816" s="500" t="s">
        <v>686</v>
      </c>
      <c r="B816" s="500" t="s">
        <v>2858</v>
      </c>
      <c r="C816" s="500" t="s">
        <v>27831</v>
      </c>
      <c r="D816" s="500" t="s">
        <v>27832</v>
      </c>
      <c r="E816" s="500" t="s">
        <v>11099</v>
      </c>
      <c r="F816" s="500" t="s">
        <v>28081</v>
      </c>
      <c r="G816" s="500" t="s">
        <v>3295</v>
      </c>
      <c r="H816" s="500" t="s">
        <v>28123</v>
      </c>
      <c r="I816" s="500" t="s">
        <v>688</v>
      </c>
      <c r="J816" s="500" t="s">
        <v>689</v>
      </c>
      <c r="K816" s="500" t="s">
        <v>2306</v>
      </c>
      <c r="L816" s="500" t="s">
        <v>28083</v>
      </c>
      <c r="M816" s="500" t="s">
        <v>2307</v>
      </c>
      <c r="N816" s="500" t="s">
        <v>4899</v>
      </c>
    </row>
    <row r="817" spans="1:14">
      <c r="A817" s="500" t="s">
        <v>686</v>
      </c>
      <c r="B817" s="500" t="s">
        <v>2858</v>
      </c>
      <c r="C817" s="500" t="s">
        <v>27831</v>
      </c>
      <c r="D817" s="500" t="s">
        <v>27832</v>
      </c>
      <c r="E817" s="500" t="s">
        <v>11099</v>
      </c>
      <c r="F817" s="500" t="s">
        <v>28081</v>
      </c>
      <c r="G817" s="500" t="s">
        <v>3296</v>
      </c>
      <c r="H817" s="500" t="s">
        <v>11309</v>
      </c>
      <c r="I817" s="500" t="s">
        <v>688</v>
      </c>
      <c r="J817" s="500" t="s">
        <v>689</v>
      </c>
      <c r="K817" s="500" t="s">
        <v>2306</v>
      </c>
      <c r="L817" s="500" t="s">
        <v>28083</v>
      </c>
      <c r="M817" s="500" t="s">
        <v>2307</v>
      </c>
      <c r="N817" s="500" t="s">
        <v>4900</v>
      </c>
    </row>
    <row r="818" spans="1:14">
      <c r="A818" s="500" t="s">
        <v>686</v>
      </c>
      <c r="B818" s="500" t="s">
        <v>2858</v>
      </c>
      <c r="C818" s="500" t="s">
        <v>27831</v>
      </c>
      <c r="D818" s="500" t="s">
        <v>27832</v>
      </c>
      <c r="E818" s="500" t="s">
        <v>11099</v>
      </c>
      <c r="F818" s="500" t="s">
        <v>28081</v>
      </c>
      <c r="G818" s="500" t="s">
        <v>3297</v>
      </c>
      <c r="H818" s="500" t="s">
        <v>3931</v>
      </c>
      <c r="I818" s="500" t="s">
        <v>688</v>
      </c>
      <c r="J818" s="500" t="s">
        <v>689</v>
      </c>
      <c r="K818" s="500" t="s">
        <v>2306</v>
      </c>
      <c r="L818" s="500" t="s">
        <v>28083</v>
      </c>
      <c r="M818" s="500" t="s">
        <v>2307</v>
      </c>
      <c r="N818" s="500" t="s">
        <v>4901</v>
      </c>
    </row>
    <row r="819" spans="1:14">
      <c r="A819" s="500" t="s">
        <v>686</v>
      </c>
      <c r="B819" s="500" t="s">
        <v>2858</v>
      </c>
      <c r="C819" s="500" t="s">
        <v>27831</v>
      </c>
      <c r="D819" s="500" t="s">
        <v>27832</v>
      </c>
      <c r="E819" s="500" t="s">
        <v>11099</v>
      </c>
      <c r="F819" s="500" t="s">
        <v>28081</v>
      </c>
      <c r="G819" s="500" t="s">
        <v>3298</v>
      </c>
      <c r="H819" s="500" t="s">
        <v>28124</v>
      </c>
      <c r="I819" s="500" t="s">
        <v>688</v>
      </c>
      <c r="J819" s="500" t="s">
        <v>689</v>
      </c>
      <c r="K819" s="500" t="s">
        <v>2306</v>
      </c>
      <c r="L819" s="500" t="s">
        <v>28083</v>
      </c>
      <c r="M819" s="500" t="s">
        <v>2307</v>
      </c>
      <c r="N819" s="500" t="s">
        <v>4902</v>
      </c>
    </row>
    <row r="820" spans="1:14">
      <c r="A820" s="500" t="s">
        <v>686</v>
      </c>
      <c r="B820" s="500" t="s">
        <v>2858</v>
      </c>
      <c r="C820" s="500" t="s">
        <v>27831</v>
      </c>
      <c r="D820" s="500" t="s">
        <v>27832</v>
      </c>
      <c r="E820" s="500" t="s">
        <v>11099</v>
      </c>
      <c r="F820" s="500" t="s">
        <v>28081</v>
      </c>
      <c r="G820" s="500" t="s">
        <v>3299</v>
      </c>
      <c r="H820" s="500" t="s">
        <v>11834</v>
      </c>
      <c r="I820" s="500" t="s">
        <v>688</v>
      </c>
      <c r="J820" s="500" t="s">
        <v>689</v>
      </c>
      <c r="K820" s="500" t="s">
        <v>2306</v>
      </c>
      <c r="L820" s="500" t="s">
        <v>28083</v>
      </c>
      <c r="M820" s="500" t="s">
        <v>2307</v>
      </c>
      <c r="N820" s="500" t="s">
        <v>4903</v>
      </c>
    </row>
    <row r="821" spans="1:14">
      <c r="A821" s="500" t="s">
        <v>686</v>
      </c>
      <c r="B821" s="500" t="s">
        <v>2858</v>
      </c>
      <c r="C821" s="500" t="s">
        <v>27831</v>
      </c>
      <c r="D821" s="500" t="s">
        <v>27832</v>
      </c>
      <c r="E821" s="500" t="s">
        <v>11099</v>
      </c>
      <c r="F821" s="500" t="s">
        <v>28081</v>
      </c>
      <c r="G821" s="500" t="s">
        <v>7741</v>
      </c>
      <c r="H821" s="500" t="s">
        <v>11067</v>
      </c>
      <c r="I821" s="500" t="s">
        <v>688</v>
      </c>
      <c r="J821" s="500" t="s">
        <v>689</v>
      </c>
      <c r="K821" s="500" t="s">
        <v>2306</v>
      </c>
      <c r="L821" s="500" t="s">
        <v>28083</v>
      </c>
      <c r="M821" s="500" t="s">
        <v>2307</v>
      </c>
      <c r="N821" s="500" t="s">
        <v>7742</v>
      </c>
    </row>
    <row r="822" spans="1:14">
      <c r="A822" s="500" t="s">
        <v>686</v>
      </c>
      <c r="B822" s="500" t="s">
        <v>2858</v>
      </c>
      <c r="C822" s="500" t="s">
        <v>27831</v>
      </c>
      <c r="D822" s="500" t="s">
        <v>27832</v>
      </c>
      <c r="E822" s="500" t="s">
        <v>11099</v>
      </c>
      <c r="F822" s="500" t="s">
        <v>28081</v>
      </c>
      <c r="G822" s="500" t="s">
        <v>3300</v>
      </c>
      <c r="H822" s="500" t="s">
        <v>27985</v>
      </c>
      <c r="I822" s="500" t="s">
        <v>688</v>
      </c>
      <c r="J822" s="500" t="s">
        <v>689</v>
      </c>
      <c r="K822" s="500" t="s">
        <v>2306</v>
      </c>
      <c r="L822" s="500" t="s">
        <v>28083</v>
      </c>
      <c r="M822" s="500" t="s">
        <v>2307</v>
      </c>
      <c r="N822" s="500" t="s">
        <v>4891</v>
      </c>
    </row>
    <row r="823" spans="1:14">
      <c r="A823" s="500" t="s">
        <v>686</v>
      </c>
      <c r="B823" s="500" t="s">
        <v>2858</v>
      </c>
      <c r="C823" s="500" t="s">
        <v>27831</v>
      </c>
      <c r="D823" s="500" t="s">
        <v>27832</v>
      </c>
      <c r="E823" s="500" t="s">
        <v>11099</v>
      </c>
      <c r="F823" s="500" t="s">
        <v>28081</v>
      </c>
      <c r="G823" s="500" t="s">
        <v>7432</v>
      </c>
      <c r="H823" s="500" t="s">
        <v>11701</v>
      </c>
      <c r="I823" s="500" t="s">
        <v>688</v>
      </c>
      <c r="J823" s="500" t="s">
        <v>689</v>
      </c>
      <c r="K823" s="500" t="s">
        <v>2306</v>
      </c>
      <c r="L823" s="500" t="s">
        <v>28083</v>
      </c>
      <c r="M823" s="500" t="s">
        <v>2307</v>
      </c>
      <c r="N823" s="500" t="s">
        <v>7433</v>
      </c>
    </row>
    <row r="824" spans="1:14">
      <c r="A824" s="500" t="s">
        <v>686</v>
      </c>
      <c r="B824" s="500" t="s">
        <v>2858</v>
      </c>
      <c r="C824" s="500" t="s">
        <v>27831</v>
      </c>
      <c r="D824" s="500" t="s">
        <v>27832</v>
      </c>
      <c r="E824" s="500" t="s">
        <v>11099</v>
      </c>
      <c r="F824" s="500" t="s">
        <v>28081</v>
      </c>
      <c r="G824" s="500" t="s">
        <v>3301</v>
      </c>
      <c r="H824" s="500" t="s">
        <v>12692</v>
      </c>
      <c r="I824" s="500" t="s">
        <v>688</v>
      </c>
      <c r="J824" s="500" t="s">
        <v>689</v>
      </c>
      <c r="K824" s="500" t="s">
        <v>2306</v>
      </c>
      <c r="L824" s="500" t="s">
        <v>28083</v>
      </c>
      <c r="M824" s="500" t="s">
        <v>2307</v>
      </c>
      <c r="N824" s="500" t="s">
        <v>4904</v>
      </c>
    </row>
    <row r="825" spans="1:14">
      <c r="A825" s="500" t="s">
        <v>686</v>
      </c>
      <c r="B825" s="500" t="s">
        <v>2858</v>
      </c>
      <c r="C825" s="500" t="s">
        <v>27831</v>
      </c>
      <c r="D825" s="500" t="s">
        <v>27832</v>
      </c>
      <c r="E825" s="500" t="s">
        <v>11099</v>
      </c>
      <c r="F825" s="500" t="s">
        <v>28081</v>
      </c>
      <c r="G825" s="500" t="s">
        <v>3302</v>
      </c>
      <c r="H825" s="500" t="s">
        <v>28125</v>
      </c>
      <c r="I825" s="500" t="s">
        <v>688</v>
      </c>
      <c r="J825" s="500" t="s">
        <v>689</v>
      </c>
      <c r="K825" s="500" t="s">
        <v>2306</v>
      </c>
      <c r="L825" s="500" t="s">
        <v>28083</v>
      </c>
      <c r="M825" s="500" t="s">
        <v>2307</v>
      </c>
      <c r="N825" s="500" t="s">
        <v>4905</v>
      </c>
    </row>
    <row r="826" spans="1:14">
      <c r="A826" s="500" t="s">
        <v>686</v>
      </c>
      <c r="B826" s="500" t="s">
        <v>2858</v>
      </c>
      <c r="C826" s="500" t="s">
        <v>27831</v>
      </c>
      <c r="D826" s="500" t="s">
        <v>27832</v>
      </c>
      <c r="E826" s="500" t="s">
        <v>11099</v>
      </c>
      <c r="F826" s="500" t="s">
        <v>28081</v>
      </c>
      <c r="G826" s="500" t="s">
        <v>3303</v>
      </c>
      <c r="H826" s="500" t="s">
        <v>11144</v>
      </c>
      <c r="I826" s="500" t="s">
        <v>688</v>
      </c>
      <c r="J826" s="500" t="s">
        <v>689</v>
      </c>
      <c r="K826" s="500" t="s">
        <v>2306</v>
      </c>
      <c r="L826" s="500" t="s">
        <v>28083</v>
      </c>
      <c r="M826" s="500" t="s">
        <v>2307</v>
      </c>
      <c r="N826" s="500" t="s">
        <v>4906</v>
      </c>
    </row>
    <row r="827" spans="1:14">
      <c r="A827" s="500" t="s">
        <v>686</v>
      </c>
      <c r="B827" s="500" t="s">
        <v>2858</v>
      </c>
      <c r="C827" s="500" t="s">
        <v>27831</v>
      </c>
      <c r="D827" s="500" t="s">
        <v>27832</v>
      </c>
      <c r="E827" s="500" t="s">
        <v>11099</v>
      </c>
      <c r="F827" s="500" t="s">
        <v>28081</v>
      </c>
      <c r="G827" s="500" t="s">
        <v>3304</v>
      </c>
      <c r="H827" s="500" t="s">
        <v>3863</v>
      </c>
      <c r="I827" s="500" t="s">
        <v>688</v>
      </c>
      <c r="J827" s="500" t="s">
        <v>689</v>
      </c>
      <c r="K827" s="500" t="s">
        <v>2306</v>
      </c>
      <c r="L827" s="500" t="s">
        <v>28083</v>
      </c>
      <c r="M827" s="500" t="s">
        <v>2307</v>
      </c>
      <c r="N827" s="500" t="s">
        <v>4907</v>
      </c>
    </row>
    <row r="828" spans="1:14">
      <c r="A828" s="500" t="s">
        <v>686</v>
      </c>
      <c r="B828" s="500" t="s">
        <v>2858</v>
      </c>
      <c r="C828" s="500" t="s">
        <v>27831</v>
      </c>
      <c r="D828" s="500" t="s">
        <v>27832</v>
      </c>
      <c r="E828" s="500" t="s">
        <v>11099</v>
      </c>
      <c r="F828" s="500" t="s">
        <v>28081</v>
      </c>
      <c r="G828" s="500" t="s">
        <v>3305</v>
      </c>
      <c r="H828" s="500" t="s">
        <v>11129</v>
      </c>
      <c r="I828" s="500" t="s">
        <v>688</v>
      </c>
      <c r="J828" s="500" t="s">
        <v>689</v>
      </c>
      <c r="K828" s="500" t="s">
        <v>2306</v>
      </c>
      <c r="L828" s="500" t="s">
        <v>28083</v>
      </c>
      <c r="M828" s="500" t="s">
        <v>2307</v>
      </c>
      <c r="N828" s="500" t="s">
        <v>4908</v>
      </c>
    </row>
    <row r="829" spans="1:14">
      <c r="A829" s="500" t="s">
        <v>686</v>
      </c>
      <c r="B829" s="500" t="s">
        <v>2858</v>
      </c>
      <c r="C829" s="500" t="s">
        <v>27831</v>
      </c>
      <c r="D829" s="500" t="s">
        <v>27832</v>
      </c>
      <c r="E829" s="500" t="s">
        <v>11099</v>
      </c>
      <c r="F829" s="500" t="s">
        <v>28081</v>
      </c>
      <c r="G829" s="500" t="s">
        <v>3306</v>
      </c>
      <c r="H829" s="500" t="s">
        <v>27891</v>
      </c>
      <c r="I829" s="500" t="s">
        <v>688</v>
      </c>
      <c r="J829" s="500" t="s">
        <v>689</v>
      </c>
      <c r="K829" s="500" t="s">
        <v>2306</v>
      </c>
      <c r="L829" s="500" t="s">
        <v>28083</v>
      </c>
      <c r="M829" s="500" t="s">
        <v>2307</v>
      </c>
      <c r="N829" s="500" t="s">
        <v>4909</v>
      </c>
    </row>
    <row r="830" spans="1:14">
      <c r="A830" s="500" t="s">
        <v>686</v>
      </c>
      <c r="B830" s="500" t="s">
        <v>2858</v>
      </c>
      <c r="C830" s="500" t="s">
        <v>27831</v>
      </c>
      <c r="D830" s="500" t="s">
        <v>27832</v>
      </c>
      <c r="E830" s="500" t="s">
        <v>11099</v>
      </c>
      <c r="F830" s="500" t="s">
        <v>28081</v>
      </c>
      <c r="G830" s="500" t="s">
        <v>3307</v>
      </c>
      <c r="H830" s="500" t="s">
        <v>11307</v>
      </c>
      <c r="I830" s="500" t="s">
        <v>688</v>
      </c>
      <c r="J830" s="500" t="s">
        <v>689</v>
      </c>
      <c r="K830" s="500" t="s">
        <v>2306</v>
      </c>
      <c r="L830" s="500" t="s">
        <v>28083</v>
      </c>
      <c r="M830" s="500" t="s">
        <v>2307</v>
      </c>
      <c r="N830" s="500" t="s">
        <v>11008</v>
      </c>
    </row>
    <row r="831" spans="1:14">
      <c r="A831" s="500" t="s">
        <v>686</v>
      </c>
      <c r="B831" s="500" t="s">
        <v>2858</v>
      </c>
      <c r="C831" s="500" t="s">
        <v>27831</v>
      </c>
      <c r="D831" s="500" t="s">
        <v>27832</v>
      </c>
      <c r="E831" s="500" t="s">
        <v>11099</v>
      </c>
      <c r="F831" s="500" t="s">
        <v>28081</v>
      </c>
      <c r="G831" s="500" t="s">
        <v>7744</v>
      </c>
      <c r="H831" s="500" t="s">
        <v>11834</v>
      </c>
      <c r="I831" s="500" t="s">
        <v>688</v>
      </c>
      <c r="J831" s="500" t="s">
        <v>689</v>
      </c>
      <c r="K831" s="500" t="s">
        <v>2306</v>
      </c>
      <c r="L831" s="500" t="s">
        <v>28083</v>
      </c>
      <c r="M831" s="500" t="s">
        <v>2307</v>
      </c>
      <c r="N831" s="500" t="s">
        <v>7745</v>
      </c>
    </row>
    <row r="832" spans="1:14">
      <c r="A832" s="500" t="s">
        <v>686</v>
      </c>
      <c r="B832" s="500" t="s">
        <v>2858</v>
      </c>
      <c r="C832" s="500" t="s">
        <v>27831</v>
      </c>
      <c r="D832" s="500" t="s">
        <v>27832</v>
      </c>
      <c r="E832" s="500" t="s">
        <v>11099</v>
      </c>
      <c r="F832" s="500" t="s">
        <v>28081</v>
      </c>
      <c r="G832" s="500" t="s">
        <v>3308</v>
      </c>
      <c r="H832" s="500" t="s">
        <v>13136</v>
      </c>
      <c r="I832" s="500" t="s">
        <v>688</v>
      </c>
      <c r="J832" s="500" t="s">
        <v>689</v>
      </c>
      <c r="K832" s="500" t="s">
        <v>2306</v>
      </c>
      <c r="L832" s="500" t="s">
        <v>28083</v>
      </c>
      <c r="M832" s="500" t="s">
        <v>2307</v>
      </c>
      <c r="N832" s="500" t="s">
        <v>4911</v>
      </c>
    </row>
    <row r="833" spans="1:14">
      <c r="A833" s="500" t="s">
        <v>686</v>
      </c>
      <c r="B833" s="500" t="s">
        <v>2858</v>
      </c>
      <c r="C833" s="500" t="s">
        <v>27831</v>
      </c>
      <c r="D833" s="500" t="s">
        <v>27832</v>
      </c>
      <c r="E833" s="500" t="s">
        <v>11099</v>
      </c>
      <c r="F833" s="500" t="s">
        <v>28081</v>
      </c>
      <c r="G833" s="500" t="s">
        <v>7746</v>
      </c>
      <c r="H833" s="500" t="s">
        <v>3894</v>
      </c>
      <c r="I833" s="500" t="s">
        <v>688</v>
      </c>
      <c r="J833" s="500" t="s">
        <v>689</v>
      </c>
      <c r="K833" s="500" t="s">
        <v>2306</v>
      </c>
      <c r="L833" s="500" t="s">
        <v>28083</v>
      </c>
      <c r="M833" s="500" t="s">
        <v>2307</v>
      </c>
      <c r="N833" s="500" t="s">
        <v>7747</v>
      </c>
    </row>
    <row r="834" spans="1:14">
      <c r="A834" s="500" t="s">
        <v>686</v>
      </c>
      <c r="B834" s="500" t="s">
        <v>2858</v>
      </c>
      <c r="C834" s="500" t="s">
        <v>27831</v>
      </c>
      <c r="D834" s="500" t="s">
        <v>27832</v>
      </c>
      <c r="E834" s="500" t="s">
        <v>11099</v>
      </c>
      <c r="F834" s="500" t="s">
        <v>28081</v>
      </c>
      <c r="G834" s="500" t="s">
        <v>3309</v>
      </c>
      <c r="H834" s="500" t="s">
        <v>28059</v>
      </c>
      <c r="I834" s="500" t="s">
        <v>688</v>
      </c>
      <c r="J834" s="500" t="s">
        <v>689</v>
      </c>
      <c r="K834" s="500" t="s">
        <v>2306</v>
      </c>
      <c r="L834" s="500" t="s">
        <v>28083</v>
      </c>
      <c r="M834" s="500" t="s">
        <v>2307</v>
      </c>
      <c r="N834" s="500" t="s">
        <v>4912</v>
      </c>
    </row>
    <row r="835" spans="1:14">
      <c r="A835" s="500" t="s">
        <v>686</v>
      </c>
      <c r="B835" s="500" t="s">
        <v>2858</v>
      </c>
      <c r="C835" s="500" t="s">
        <v>27831</v>
      </c>
      <c r="D835" s="500" t="s">
        <v>27832</v>
      </c>
      <c r="E835" s="500" t="s">
        <v>11099</v>
      </c>
      <c r="F835" s="500" t="s">
        <v>28081</v>
      </c>
      <c r="G835" s="500" t="s">
        <v>3310</v>
      </c>
      <c r="H835" s="500" t="s">
        <v>11302</v>
      </c>
      <c r="I835" s="500" t="s">
        <v>688</v>
      </c>
      <c r="J835" s="500" t="s">
        <v>689</v>
      </c>
      <c r="K835" s="500" t="s">
        <v>2306</v>
      </c>
      <c r="L835" s="500" t="s">
        <v>28083</v>
      </c>
      <c r="M835" s="500" t="s">
        <v>2307</v>
      </c>
      <c r="N835" s="500" t="s">
        <v>4913</v>
      </c>
    </row>
    <row r="836" spans="1:14">
      <c r="A836" s="500" t="s">
        <v>686</v>
      </c>
      <c r="B836" s="500" t="s">
        <v>2858</v>
      </c>
      <c r="C836" s="500" t="s">
        <v>27831</v>
      </c>
      <c r="D836" s="500" t="s">
        <v>27832</v>
      </c>
      <c r="E836" s="500" t="s">
        <v>11099</v>
      </c>
      <c r="F836" s="500" t="s">
        <v>28081</v>
      </c>
      <c r="G836" s="500" t="s">
        <v>3311</v>
      </c>
      <c r="H836" s="500" t="s">
        <v>10990</v>
      </c>
      <c r="I836" s="500" t="s">
        <v>688</v>
      </c>
      <c r="J836" s="500" t="s">
        <v>689</v>
      </c>
      <c r="K836" s="500" t="s">
        <v>2306</v>
      </c>
      <c r="L836" s="500" t="s">
        <v>28083</v>
      </c>
      <c r="M836" s="500" t="s">
        <v>2307</v>
      </c>
      <c r="N836" s="500" t="s">
        <v>4914</v>
      </c>
    </row>
    <row r="837" spans="1:14">
      <c r="A837" s="500" t="s">
        <v>686</v>
      </c>
      <c r="B837" s="500" t="s">
        <v>2858</v>
      </c>
      <c r="C837" s="500" t="s">
        <v>27831</v>
      </c>
      <c r="D837" s="500" t="s">
        <v>27832</v>
      </c>
      <c r="E837" s="500" t="s">
        <v>11099</v>
      </c>
      <c r="F837" s="500" t="s">
        <v>28081</v>
      </c>
      <c r="G837" s="500" t="s">
        <v>3312</v>
      </c>
      <c r="H837" s="500" t="s">
        <v>27983</v>
      </c>
      <c r="I837" s="500" t="s">
        <v>688</v>
      </c>
      <c r="J837" s="500" t="s">
        <v>689</v>
      </c>
      <c r="K837" s="500" t="s">
        <v>2306</v>
      </c>
      <c r="L837" s="500" t="s">
        <v>28083</v>
      </c>
      <c r="M837" s="500" t="s">
        <v>2307</v>
      </c>
      <c r="N837" s="500" t="s">
        <v>4915</v>
      </c>
    </row>
    <row r="838" spans="1:14">
      <c r="A838" s="500" t="s">
        <v>686</v>
      </c>
      <c r="B838" s="500" t="s">
        <v>2858</v>
      </c>
      <c r="C838" s="500" t="s">
        <v>27831</v>
      </c>
      <c r="D838" s="500" t="s">
        <v>27832</v>
      </c>
      <c r="E838" s="500" t="s">
        <v>11099</v>
      </c>
      <c r="F838" s="500" t="s">
        <v>28081</v>
      </c>
      <c r="G838" s="500" t="s">
        <v>3313</v>
      </c>
      <c r="H838" s="500" t="s">
        <v>27987</v>
      </c>
      <c r="I838" s="500" t="s">
        <v>688</v>
      </c>
      <c r="J838" s="500" t="s">
        <v>689</v>
      </c>
      <c r="K838" s="500" t="s">
        <v>2306</v>
      </c>
      <c r="L838" s="500" t="s">
        <v>28083</v>
      </c>
      <c r="M838" s="500" t="s">
        <v>2307</v>
      </c>
      <c r="N838" s="500" t="s">
        <v>4916</v>
      </c>
    </row>
    <row r="839" spans="1:14">
      <c r="A839" s="500" t="s">
        <v>686</v>
      </c>
      <c r="B839" s="500" t="s">
        <v>2858</v>
      </c>
      <c r="C839" s="500" t="s">
        <v>27831</v>
      </c>
      <c r="D839" s="500" t="s">
        <v>27832</v>
      </c>
      <c r="E839" s="500" t="s">
        <v>11099</v>
      </c>
      <c r="F839" s="500" t="s">
        <v>28081</v>
      </c>
      <c r="G839" s="500" t="s">
        <v>4035</v>
      </c>
      <c r="H839" s="500" t="s">
        <v>28126</v>
      </c>
      <c r="I839" s="500" t="s">
        <v>688</v>
      </c>
      <c r="J839" s="500" t="s">
        <v>689</v>
      </c>
      <c r="K839" s="500" t="s">
        <v>2306</v>
      </c>
      <c r="L839" s="500" t="s">
        <v>28083</v>
      </c>
      <c r="M839" s="500" t="s">
        <v>2307</v>
      </c>
      <c r="N839" s="500" t="s">
        <v>4917</v>
      </c>
    </row>
    <row r="840" spans="1:14">
      <c r="A840" s="500" t="s">
        <v>686</v>
      </c>
      <c r="B840" s="500" t="s">
        <v>2858</v>
      </c>
      <c r="C840" s="500" t="s">
        <v>27831</v>
      </c>
      <c r="D840" s="500" t="s">
        <v>27832</v>
      </c>
      <c r="E840" s="500" t="s">
        <v>11099</v>
      </c>
      <c r="F840" s="500" t="s">
        <v>28081</v>
      </c>
      <c r="G840" s="500" t="s">
        <v>3314</v>
      </c>
      <c r="H840" s="500" t="s">
        <v>28127</v>
      </c>
      <c r="I840" s="500" t="s">
        <v>688</v>
      </c>
      <c r="J840" s="500" t="s">
        <v>689</v>
      </c>
      <c r="K840" s="500" t="s">
        <v>2306</v>
      </c>
      <c r="L840" s="500" t="s">
        <v>28083</v>
      </c>
      <c r="M840" s="500" t="s">
        <v>2307</v>
      </c>
      <c r="N840" s="500" t="s">
        <v>4918</v>
      </c>
    </row>
    <row r="841" spans="1:14">
      <c r="A841" s="500" t="s">
        <v>686</v>
      </c>
      <c r="B841" s="500" t="s">
        <v>2858</v>
      </c>
      <c r="C841" s="500" t="s">
        <v>27831</v>
      </c>
      <c r="D841" s="500" t="s">
        <v>27832</v>
      </c>
      <c r="E841" s="500" t="s">
        <v>11099</v>
      </c>
      <c r="F841" s="500" t="s">
        <v>28081</v>
      </c>
      <c r="G841" s="500" t="s">
        <v>3315</v>
      </c>
      <c r="H841" s="500" t="s">
        <v>12739</v>
      </c>
      <c r="I841" s="500" t="s">
        <v>688</v>
      </c>
      <c r="J841" s="500" t="s">
        <v>689</v>
      </c>
      <c r="K841" s="500" t="s">
        <v>2306</v>
      </c>
      <c r="L841" s="500" t="s">
        <v>28083</v>
      </c>
      <c r="M841" s="500" t="s">
        <v>2307</v>
      </c>
      <c r="N841" s="500" t="s">
        <v>4919</v>
      </c>
    </row>
    <row r="842" spans="1:14">
      <c r="A842" s="500" t="s">
        <v>686</v>
      </c>
      <c r="B842" s="500" t="s">
        <v>2858</v>
      </c>
      <c r="C842" s="500" t="s">
        <v>27831</v>
      </c>
      <c r="D842" s="500" t="s">
        <v>27832</v>
      </c>
      <c r="E842" s="500" t="s">
        <v>11099</v>
      </c>
      <c r="F842" s="500" t="s">
        <v>28081</v>
      </c>
      <c r="G842" s="500" t="s">
        <v>3316</v>
      </c>
      <c r="H842" s="500" t="s">
        <v>28087</v>
      </c>
      <c r="I842" s="500" t="s">
        <v>688</v>
      </c>
      <c r="J842" s="500" t="s">
        <v>689</v>
      </c>
      <c r="K842" s="500" t="s">
        <v>2306</v>
      </c>
      <c r="L842" s="500" t="s">
        <v>28083</v>
      </c>
      <c r="M842" s="500" t="s">
        <v>2307</v>
      </c>
      <c r="N842" s="500" t="s">
        <v>4920</v>
      </c>
    </row>
    <row r="843" spans="1:14">
      <c r="A843" s="500" t="s">
        <v>686</v>
      </c>
      <c r="B843" s="500" t="s">
        <v>2858</v>
      </c>
      <c r="C843" s="500" t="s">
        <v>27831</v>
      </c>
      <c r="D843" s="500" t="s">
        <v>27832</v>
      </c>
      <c r="E843" s="500" t="s">
        <v>11099</v>
      </c>
      <c r="F843" s="500" t="s">
        <v>28081</v>
      </c>
      <c r="G843" s="500" t="s">
        <v>3317</v>
      </c>
      <c r="H843" s="500" t="s">
        <v>11311</v>
      </c>
      <c r="I843" s="500" t="s">
        <v>688</v>
      </c>
      <c r="J843" s="500" t="s">
        <v>689</v>
      </c>
      <c r="K843" s="500" t="s">
        <v>2306</v>
      </c>
      <c r="L843" s="500" t="s">
        <v>28083</v>
      </c>
      <c r="M843" s="500" t="s">
        <v>2307</v>
      </c>
      <c r="N843" s="500" t="s">
        <v>4921</v>
      </c>
    </row>
    <row r="844" spans="1:14">
      <c r="A844" s="500" t="s">
        <v>686</v>
      </c>
      <c r="B844" s="500" t="s">
        <v>2858</v>
      </c>
      <c r="C844" s="500" t="s">
        <v>27831</v>
      </c>
      <c r="D844" s="500" t="s">
        <v>27832</v>
      </c>
      <c r="E844" s="500" t="s">
        <v>11099</v>
      </c>
      <c r="F844" s="500" t="s">
        <v>28081</v>
      </c>
      <c r="G844" s="500" t="s">
        <v>3318</v>
      </c>
      <c r="H844" s="500" t="s">
        <v>11287</v>
      </c>
      <c r="I844" s="500" t="s">
        <v>688</v>
      </c>
      <c r="J844" s="500" t="s">
        <v>689</v>
      </c>
      <c r="K844" s="500" t="s">
        <v>2306</v>
      </c>
      <c r="L844" s="500" t="s">
        <v>28083</v>
      </c>
      <c r="M844" s="500" t="s">
        <v>2307</v>
      </c>
      <c r="N844" s="500" t="s">
        <v>4922</v>
      </c>
    </row>
    <row r="845" spans="1:14">
      <c r="A845" s="500" t="s">
        <v>686</v>
      </c>
      <c r="B845" s="500" t="s">
        <v>2858</v>
      </c>
      <c r="C845" s="500" t="s">
        <v>27831</v>
      </c>
      <c r="D845" s="500" t="s">
        <v>27832</v>
      </c>
      <c r="E845" s="500" t="s">
        <v>11099</v>
      </c>
      <c r="F845" s="500" t="s">
        <v>28081</v>
      </c>
      <c r="G845" s="500" t="s">
        <v>7748</v>
      </c>
      <c r="H845" s="500" t="s">
        <v>11295</v>
      </c>
      <c r="I845" s="500" t="s">
        <v>688</v>
      </c>
      <c r="J845" s="500" t="s">
        <v>689</v>
      </c>
      <c r="K845" s="500" t="s">
        <v>2306</v>
      </c>
      <c r="L845" s="500" t="s">
        <v>28083</v>
      </c>
      <c r="M845" s="500" t="s">
        <v>2307</v>
      </c>
      <c r="N845" s="500" t="s">
        <v>7749</v>
      </c>
    </row>
    <row r="846" spans="1:14">
      <c r="A846" s="500" t="s">
        <v>686</v>
      </c>
      <c r="B846" s="500" t="s">
        <v>2858</v>
      </c>
      <c r="C846" s="500" t="s">
        <v>27831</v>
      </c>
      <c r="D846" s="500" t="s">
        <v>27832</v>
      </c>
      <c r="E846" s="500" t="s">
        <v>11099</v>
      </c>
      <c r="F846" s="500" t="s">
        <v>28081</v>
      </c>
      <c r="G846" s="500" t="s">
        <v>3319</v>
      </c>
      <c r="H846" s="500" t="s">
        <v>11817</v>
      </c>
      <c r="I846" s="500" t="s">
        <v>688</v>
      </c>
      <c r="J846" s="500" t="s">
        <v>689</v>
      </c>
      <c r="K846" s="500" t="s">
        <v>2306</v>
      </c>
      <c r="L846" s="500" t="s">
        <v>28083</v>
      </c>
      <c r="M846" s="500" t="s">
        <v>2307</v>
      </c>
      <c r="N846" s="500" t="s">
        <v>4910</v>
      </c>
    </row>
    <row r="847" spans="1:14">
      <c r="A847" s="500" t="s">
        <v>686</v>
      </c>
      <c r="B847" s="500" t="s">
        <v>2858</v>
      </c>
      <c r="C847" s="500" t="s">
        <v>27831</v>
      </c>
      <c r="D847" s="500" t="s">
        <v>27832</v>
      </c>
      <c r="E847" s="500" t="s">
        <v>11099</v>
      </c>
      <c r="F847" s="500" t="s">
        <v>28081</v>
      </c>
      <c r="G847" s="500" t="s">
        <v>7435</v>
      </c>
      <c r="H847" s="500" t="s">
        <v>11302</v>
      </c>
      <c r="I847" s="500" t="s">
        <v>688</v>
      </c>
      <c r="J847" s="500" t="s">
        <v>689</v>
      </c>
      <c r="K847" s="500" t="s">
        <v>2306</v>
      </c>
      <c r="L847" s="500" t="s">
        <v>28083</v>
      </c>
      <c r="M847" s="500" t="s">
        <v>2307</v>
      </c>
      <c r="N847" s="500" t="s">
        <v>7436</v>
      </c>
    </row>
    <row r="848" spans="1:14">
      <c r="A848" s="500" t="s">
        <v>686</v>
      </c>
      <c r="B848" s="500" t="s">
        <v>2858</v>
      </c>
      <c r="C848" s="500" t="s">
        <v>27831</v>
      </c>
      <c r="D848" s="500" t="s">
        <v>27832</v>
      </c>
      <c r="E848" s="500" t="s">
        <v>11099</v>
      </c>
      <c r="F848" s="500" t="s">
        <v>28081</v>
      </c>
      <c r="G848" s="500" t="s">
        <v>3320</v>
      </c>
      <c r="H848" s="500" t="s">
        <v>28128</v>
      </c>
      <c r="I848" s="500" t="s">
        <v>688</v>
      </c>
      <c r="J848" s="500" t="s">
        <v>689</v>
      </c>
      <c r="K848" s="500" t="s">
        <v>2306</v>
      </c>
      <c r="L848" s="500" t="s">
        <v>28083</v>
      </c>
      <c r="M848" s="500" t="s">
        <v>2307</v>
      </c>
      <c r="N848" s="500" t="s">
        <v>4923</v>
      </c>
    </row>
    <row r="849" spans="1:14">
      <c r="A849" s="500" t="s">
        <v>686</v>
      </c>
      <c r="B849" s="500" t="s">
        <v>2858</v>
      </c>
      <c r="C849" s="500" t="s">
        <v>27831</v>
      </c>
      <c r="D849" s="500" t="s">
        <v>27832</v>
      </c>
      <c r="E849" s="500" t="s">
        <v>11099</v>
      </c>
      <c r="F849" s="500" t="s">
        <v>28081</v>
      </c>
      <c r="G849" s="500" t="s">
        <v>3321</v>
      </c>
      <c r="H849" s="500" t="s">
        <v>11132</v>
      </c>
      <c r="I849" s="500" t="s">
        <v>688</v>
      </c>
      <c r="J849" s="500" t="s">
        <v>689</v>
      </c>
      <c r="K849" s="500" t="s">
        <v>2306</v>
      </c>
      <c r="L849" s="500" t="s">
        <v>28083</v>
      </c>
      <c r="M849" s="500" t="s">
        <v>2307</v>
      </c>
      <c r="N849" s="500" t="s">
        <v>4924</v>
      </c>
    </row>
    <row r="850" spans="1:14">
      <c r="A850" s="500" t="s">
        <v>686</v>
      </c>
      <c r="B850" s="500" t="s">
        <v>2858</v>
      </c>
      <c r="C850" s="500" t="s">
        <v>27831</v>
      </c>
      <c r="D850" s="500" t="s">
        <v>27832</v>
      </c>
      <c r="E850" s="500" t="s">
        <v>11099</v>
      </c>
      <c r="F850" s="500" t="s">
        <v>28081</v>
      </c>
      <c r="G850" s="500" t="s">
        <v>3322</v>
      </c>
      <c r="H850" s="500" t="s">
        <v>11237</v>
      </c>
      <c r="I850" s="500" t="s">
        <v>688</v>
      </c>
      <c r="J850" s="500" t="s">
        <v>689</v>
      </c>
      <c r="K850" s="500" t="s">
        <v>2306</v>
      </c>
      <c r="L850" s="500" t="s">
        <v>28083</v>
      </c>
      <c r="M850" s="500" t="s">
        <v>2307</v>
      </c>
      <c r="N850" s="500" t="s">
        <v>4925</v>
      </c>
    </row>
    <row r="851" spans="1:14">
      <c r="A851" s="500" t="s">
        <v>686</v>
      </c>
      <c r="B851" s="500" t="s">
        <v>2858</v>
      </c>
      <c r="C851" s="500" t="s">
        <v>27831</v>
      </c>
      <c r="D851" s="500" t="s">
        <v>27832</v>
      </c>
      <c r="E851" s="500" t="s">
        <v>11099</v>
      </c>
      <c r="F851" s="500" t="s">
        <v>28081</v>
      </c>
      <c r="G851" s="500" t="s">
        <v>3323</v>
      </c>
      <c r="H851" s="500" t="s">
        <v>14164</v>
      </c>
      <c r="I851" s="500" t="s">
        <v>688</v>
      </c>
      <c r="J851" s="500" t="s">
        <v>689</v>
      </c>
      <c r="K851" s="500" t="s">
        <v>2306</v>
      </c>
      <c r="L851" s="500" t="s">
        <v>28083</v>
      </c>
      <c r="M851" s="500" t="s">
        <v>2307</v>
      </c>
      <c r="N851" s="500" t="s">
        <v>4926</v>
      </c>
    </row>
    <row r="852" spans="1:14">
      <c r="A852" s="500" t="s">
        <v>686</v>
      </c>
      <c r="B852" s="500" t="s">
        <v>2858</v>
      </c>
      <c r="C852" s="500" t="s">
        <v>27831</v>
      </c>
      <c r="D852" s="500" t="s">
        <v>27832</v>
      </c>
      <c r="E852" s="500" t="s">
        <v>11099</v>
      </c>
      <c r="F852" s="500" t="s">
        <v>28081</v>
      </c>
      <c r="G852" s="500" t="s">
        <v>3324</v>
      </c>
      <c r="H852" s="500" t="s">
        <v>28006</v>
      </c>
      <c r="I852" s="500" t="s">
        <v>688</v>
      </c>
      <c r="J852" s="500" t="s">
        <v>689</v>
      </c>
      <c r="K852" s="500" t="s">
        <v>2306</v>
      </c>
      <c r="L852" s="500" t="s">
        <v>28083</v>
      </c>
      <c r="M852" s="500" t="s">
        <v>2307</v>
      </c>
      <c r="N852" s="500" t="s">
        <v>4927</v>
      </c>
    </row>
    <row r="853" spans="1:14">
      <c r="A853" s="500" t="s">
        <v>686</v>
      </c>
      <c r="B853" s="500" t="s">
        <v>2858</v>
      </c>
      <c r="C853" s="500" t="s">
        <v>27831</v>
      </c>
      <c r="D853" s="500" t="s">
        <v>27832</v>
      </c>
      <c r="E853" s="500" t="s">
        <v>11099</v>
      </c>
      <c r="F853" s="500" t="s">
        <v>28081</v>
      </c>
      <c r="G853" s="500" t="s">
        <v>3325</v>
      </c>
      <c r="H853" s="500" t="s">
        <v>11068</v>
      </c>
      <c r="I853" s="500" t="s">
        <v>688</v>
      </c>
      <c r="J853" s="500" t="s">
        <v>689</v>
      </c>
      <c r="K853" s="500" t="s">
        <v>2306</v>
      </c>
      <c r="L853" s="500" t="s">
        <v>28083</v>
      </c>
      <c r="M853" s="500" t="s">
        <v>2307</v>
      </c>
      <c r="N853" s="500" t="s">
        <v>4928</v>
      </c>
    </row>
    <row r="854" spans="1:14">
      <c r="A854" s="500" t="s">
        <v>686</v>
      </c>
      <c r="B854" s="500" t="s">
        <v>2858</v>
      </c>
      <c r="C854" s="500" t="s">
        <v>27831</v>
      </c>
      <c r="D854" s="500" t="s">
        <v>27832</v>
      </c>
      <c r="E854" s="500" t="s">
        <v>11099</v>
      </c>
      <c r="F854" s="500" t="s">
        <v>28081</v>
      </c>
      <c r="G854" s="500" t="s">
        <v>3326</v>
      </c>
      <c r="H854" s="500" t="s">
        <v>11846</v>
      </c>
      <c r="I854" s="500" t="s">
        <v>688</v>
      </c>
      <c r="J854" s="500" t="s">
        <v>689</v>
      </c>
      <c r="K854" s="500" t="s">
        <v>2306</v>
      </c>
      <c r="L854" s="500" t="s">
        <v>28083</v>
      </c>
      <c r="M854" s="500" t="s">
        <v>2307</v>
      </c>
      <c r="N854" s="500" t="s">
        <v>11009</v>
      </c>
    </row>
    <row r="855" spans="1:14">
      <c r="A855" s="500" t="s">
        <v>686</v>
      </c>
      <c r="B855" s="500" t="s">
        <v>2858</v>
      </c>
      <c r="C855" s="500" t="s">
        <v>27831</v>
      </c>
      <c r="D855" s="500" t="s">
        <v>27832</v>
      </c>
      <c r="E855" s="500" t="s">
        <v>11099</v>
      </c>
      <c r="F855" s="500" t="s">
        <v>28081</v>
      </c>
      <c r="G855" s="500" t="s">
        <v>7750</v>
      </c>
      <c r="H855" s="500" t="s">
        <v>28035</v>
      </c>
      <c r="I855" s="500" t="s">
        <v>688</v>
      </c>
      <c r="J855" s="500" t="s">
        <v>689</v>
      </c>
      <c r="K855" s="500" t="s">
        <v>2306</v>
      </c>
      <c r="L855" s="500" t="s">
        <v>28083</v>
      </c>
      <c r="M855" s="500" t="s">
        <v>2307</v>
      </c>
      <c r="N855" s="500" t="s">
        <v>7751</v>
      </c>
    </row>
    <row r="856" spans="1:14">
      <c r="A856" s="500" t="s">
        <v>686</v>
      </c>
      <c r="B856" s="500" t="s">
        <v>2858</v>
      </c>
      <c r="C856" s="500" t="s">
        <v>27831</v>
      </c>
      <c r="D856" s="500" t="s">
        <v>27832</v>
      </c>
      <c r="E856" s="500" t="s">
        <v>11099</v>
      </c>
      <c r="F856" s="500" t="s">
        <v>28081</v>
      </c>
      <c r="G856" s="500" t="s">
        <v>3327</v>
      </c>
      <c r="H856" s="500" t="s">
        <v>11785</v>
      </c>
      <c r="I856" s="500" t="s">
        <v>688</v>
      </c>
      <c r="J856" s="500" t="s">
        <v>689</v>
      </c>
      <c r="K856" s="500" t="s">
        <v>2306</v>
      </c>
      <c r="L856" s="500" t="s">
        <v>28083</v>
      </c>
      <c r="M856" s="500" t="s">
        <v>2307</v>
      </c>
      <c r="N856" s="500" t="s">
        <v>4930</v>
      </c>
    </row>
    <row r="857" spans="1:14">
      <c r="A857" s="500" t="s">
        <v>686</v>
      </c>
      <c r="B857" s="500" t="s">
        <v>2858</v>
      </c>
      <c r="C857" s="500" t="s">
        <v>27831</v>
      </c>
      <c r="D857" s="500" t="s">
        <v>27832</v>
      </c>
      <c r="E857" s="500" t="s">
        <v>11099</v>
      </c>
      <c r="F857" s="500" t="s">
        <v>28081</v>
      </c>
      <c r="G857" s="500" t="s">
        <v>7752</v>
      </c>
      <c r="H857" s="500" t="s">
        <v>13939</v>
      </c>
      <c r="I857" s="500" t="s">
        <v>688</v>
      </c>
      <c r="J857" s="500" t="s">
        <v>689</v>
      </c>
      <c r="K857" s="500" t="s">
        <v>2306</v>
      </c>
      <c r="L857" s="500" t="s">
        <v>28083</v>
      </c>
      <c r="M857" s="500" t="s">
        <v>2307</v>
      </c>
      <c r="N857" s="500" t="s">
        <v>7753</v>
      </c>
    </row>
    <row r="858" spans="1:14">
      <c r="A858" s="500" t="s">
        <v>686</v>
      </c>
      <c r="B858" s="500" t="s">
        <v>2858</v>
      </c>
      <c r="C858" s="500" t="s">
        <v>27831</v>
      </c>
      <c r="D858" s="500" t="s">
        <v>27832</v>
      </c>
      <c r="E858" s="500" t="s">
        <v>11099</v>
      </c>
      <c r="F858" s="500" t="s">
        <v>28081</v>
      </c>
      <c r="G858" s="500" t="s">
        <v>3328</v>
      </c>
      <c r="H858" s="500" t="s">
        <v>28129</v>
      </c>
      <c r="I858" s="500" t="s">
        <v>688</v>
      </c>
      <c r="J858" s="500" t="s">
        <v>689</v>
      </c>
      <c r="K858" s="500" t="s">
        <v>2306</v>
      </c>
      <c r="L858" s="500" t="s">
        <v>28083</v>
      </c>
      <c r="M858" s="500" t="s">
        <v>2307</v>
      </c>
      <c r="N858" s="500" t="s">
        <v>4931</v>
      </c>
    </row>
    <row r="859" spans="1:14">
      <c r="A859" s="500" t="s">
        <v>686</v>
      </c>
      <c r="B859" s="500" t="s">
        <v>2858</v>
      </c>
      <c r="C859" s="500" t="s">
        <v>27831</v>
      </c>
      <c r="D859" s="500" t="s">
        <v>27832</v>
      </c>
      <c r="E859" s="500" t="s">
        <v>11099</v>
      </c>
      <c r="F859" s="500" t="s">
        <v>28081</v>
      </c>
      <c r="G859" s="500" t="s">
        <v>3329</v>
      </c>
      <c r="H859" s="500" t="s">
        <v>11455</v>
      </c>
      <c r="I859" s="500" t="s">
        <v>688</v>
      </c>
      <c r="J859" s="500" t="s">
        <v>689</v>
      </c>
      <c r="K859" s="500" t="s">
        <v>2306</v>
      </c>
      <c r="L859" s="500" t="s">
        <v>28083</v>
      </c>
      <c r="M859" s="500" t="s">
        <v>2307</v>
      </c>
      <c r="N859" s="500" t="s">
        <v>4932</v>
      </c>
    </row>
    <row r="860" spans="1:14">
      <c r="A860" s="500" t="s">
        <v>686</v>
      </c>
      <c r="B860" s="500" t="s">
        <v>2858</v>
      </c>
      <c r="C860" s="500" t="s">
        <v>27831</v>
      </c>
      <c r="D860" s="500" t="s">
        <v>27832</v>
      </c>
      <c r="E860" s="500" t="s">
        <v>11099</v>
      </c>
      <c r="F860" s="500" t="s">
        <v>28081</v>
      </c>
      <c r="G860" s="500" t="s">
        <v>3330</v>
      </c>
      <c r="H860" s="500" t="s">
        <v>3927</v>
      </c>
      <c r="I860" s="500" t="s">
        <v>688</v>
      </c>
      <c r="J860" s="500" t="s">
        <v>689</v>
      </c>
      <c r="K860" s="500" t="s">
        <v>2306</v>
      </c>
      <c r="L860" s="500" t="s">
        <v>28083</v>
      </c>
      <c r="M860" s="500" t="s">
        <v>2307</v>
      </c>
      <c r="N860" s="500" t="s">
        <v>4933</v>
      </c>
    </row>
    <row r="861" spans="1:14">
      <c r="A861" s="500" t="s">
        <v>686</v>
      </c>
      <c r="B861" s="500" t="s">
        <v>2858</v>
      </c>
      <c r="C861" s="500" t="s">
        <v>27831</v>
      </c>
      <c r="D861" s="500" t="s">
        <v>27832</v>
      </c>
      <c r="E861" s="500" t="s">
        <v>11099</v>
      </c>
      <c r="F861" s="500" t="s">
        <v>28081</v>
      </c>
      <c r="G861" s="500" t="s">
        <v>3331</v>
      </c>
      <c r="H861" s="500" t="s">
        <v>27995</v>
      </c>
      <c r="I861" s="500" t="s">
        <v>688</v>
      </c>
      <c r="J861" s="500" t="s">
        <v>689</v>
      </c>
      <c r="K861" s="500" t="s">
        <v>2306</v>
      </c>
      <c r="L861" s="500" t="s">
        <v>28083</v>
      </c>
      <c r="M861" s="500" t="s">
        <v>2307</v>
      </c>
      <c r="N861" s="500" t="s">
        <v>4934</v>
      </c>
    </row>
    <row r="862" spans="1:14">
      <c r="A862" s="500" t="s">
        <v>686</v>
      </c>
      <c r="B862" s="500" t="s">
        <v>2858</v>
      </c>
      <c r="C862" s="500" t="s">
        <v>27831</v>
      </c>
      <c r="D862" s="500" t="s">
        <v>27832</v>
      </c>
      <c r="E862" s="500" t="s">
        <v>11099</v>
      </c>
      <c r="F862" s="500" t="s">
        <v>28081</v>
      </c>
      <c r="G862" s="500" t="s">
        <v>3332</v>
      </c>
      <c r="H862" s="500" t="s">
        <v>11058</v>
      </c>
      <c r="I862" s="500" t="s">
        <v>688</v>
      </c>
      <c r="J862" s="500" t="s">
        <v>689</v>
      </c>
      <c r="K862" s="500" t="s">
        <v>2306</v>
      </c>
      <c r="L862" s="500" t="s">
        <v>28083</v>
      </c>
      <c r="M862" s="500" t="s">
        <v>2307</v>
      </c>
      <c r="N862" s="500" t="s">
        <v>4935</v>
      </c>
    </row>
    <row r="863" spans="1:14">
      <c r="A863" s="500" t="s">
        <v>686</v>
      </c>
      <c r="B863" s="500" t="s">
        <v>2858</v>
      </c>
      <c r="C863" s="500" t="s">
        <v>27831</v>
      </c>
      <c r="D863" s="500" t="s">
        <v>27832</v>
      </c>
      <c r="E863" s="500" t="s">
        <v>11099</v>
      </c>
      <c r="F863" s="500" t="s">
        <v>28081</v>
      </c>
      <c r="G863" s="500" t="s">
        <v>4036</v>
      </c>
      <c r="H863" s="500" t="s">
        <v>3862</v>
      </c>
      <c r="I863" s="500" t="s">
        <v>688</v>
      </c>
      <c r="J863" s="500" t="s">
        <v>689</v>
      </c>
      <c r="K863" s="500" t="s">
        <v>2306</v>
      </c>
      <c r="L863" s="500" t="s">
        <v>28083</v>
      </c>
      <c r="M863" s="500" t="s">
        <v>2307</v>
      </c>
      <c r="N863" s="500" t="s">
        <v>4936</v>
      </c>
    </row>
    <row r="864" spans="1:14">
      <c r="A864" s="500" t="s">
        <v>686</v>
      </c>
      <c r="B864" s="500" t="s">
        <v>2858</v>
      </c>
      <c r="C864" s="500" t="s">
        <v>27831</v>
      </c>
      <c r="D864" s="500" t="s">
        <v>27832</v>
      </c>
      <c r="E864" s="500" t="s">
        <v>11099</v>
      </c>
      <c r="F864" s="500" t="s">
        <v>28081</v>
      </c>
      <c r="G864" s="500" t="s">
        <v>3333</v>
      </c>
      <c r="H864" s="500" t="s">
        <v>11779</v>
      </c>
      <c r="I864" s="500" t="s">
        <v>688</v>
      </c>
      <c r="J864" s="500" t="s">
        <v>689</v>
      </c>
      <c r="K864" s="500" t="s">
        <v>2306</v>
      </c>
      <c r="L864" s="500" t="s">
        <v>28083</v>
      </c>
      <c r="M864" s="500" t="s">
        <v>2307</v>
      </c>
      <c r="N864" s="500" t="s">
        <v>4937</v>
      </c>
    </row>
    <row r="865" spans="1:14">
      <c r="A865" s="500" t="s">
        <v>686</v>
      </c>
      <c r="B865" s="500" t="s">
        <v>2858</v>
      </c>
      <c r="C865" s="500" t="s">
        <v>27831</v>
      </c>
      <c r="D865" s="500" t="s">
        <v>27832</v>
      </c>
      <c r="E865" s="500" t="s">
        <v>11099</v>
      </c>
      <c r="F865" s="500" t="s">
        <v>28081</v>
      </c>
      <c r="G865" s="500" t="s">
        <v>3334</v>
      </c>
      <c r="H865" s="500" t="s">
        <v>27885</v>
      </c>
      <c r="I865" s="500" t="s">
        <v>688</v>
      </c>
      <c r="J865" s="500" t="s">
        <v>689</v>
      </c>
      <c r="K865" s="500" t="s">
        <v>2306</v>
      </c>
      <c r="L865" s="500" t="s">
        <v>28083</v>
      </c>
      <c r="M865" s="500" t="s">
        <v>2307</v>
      </c>
      <c r="N865" s="500" t="s">
        <v>4938</v>
      </c>
    </row>
    <row r="866" spans="1:14">
      <c r="A866" s="500" t="s">
        <v>686</v>
      </c>
      <c r="B866" s="500" t="s">
        <v>2858</v>
      </c>
      <c r="C866" s="500" t="s">
        <v>27831</v>
      </c>
      <c r="D866" s="500" t="s">
        <v>27832</v>
      </c>
      <c r="E866" s="500" t="s">
        <v>11099</v>
      </c>
      <c r="F866" s="500" t="s">
        <v>28081</v>
      </c>
      <c r="G866" s="500" t="s">
        <v>3335</v>
      </c>
      <c r="H866" s="500" t="s">
        <v>28074</v>
      </c>
      <c r="I866" s="500" t="s">
        <v>688</v>
      </c>
      <c r="J866" s="500" t="s">
        <v>689</v>
      </c>
      <c r="K866" s="500" t="s">
        <v>2306</v>
      </c>
      <c r="L866" s="500" t="s">
        <v>28083</v>
      </c>
      <c r="M866" s="500" t="s">
        <v>2307</v>
      </c>
      <c r="N866" s="500" t="s">
        <v>4939</v>
      </c>
    </row>
    <row r="867" spans="1:14">
      <c r="A867" s="500" t="s">
        <v>686</v>
      </c>
      <c r="B867" s="500" t="s">
        <v>2858</v>
      </c>
      <c r="C867" s="500" t="s">
        <v>27831</v>
      </c>
      <c r="D867" s="500" t="s">
        <v>27832</v>
      </c>
      <c r="E867" s="500" t="s">
        <v>11099</v>
      </c>
      <c r="F867" s="500" t="s">
        <v>28081</v>
      </c>
      <c r="G867" s="500" t="s">
        <v>3336</v>
      </c>
      <c r="H867" s="500" t="s">
        <v>4134</v>
      </c>
      <c r="I867" s="500" t="s">
        <v>688</v>
      </c>
      <c r="J867" s="500" t="s">
        <v>689</v>
      </c>
      <c r="K867" s="500" t="s">
        <v>2306</v>
      </c>
      <c r="L867" s="500" t="s">
        <v>28083</v>
      </c>
      <c r="M867" s="500" t="s">
        <v>2307</v>
      </c>
      <c r="N867" s="500" t="s">
        <v>4940</v>
      </c>
    </row>
    <row r="868" spans="1:14">
      <c r="A868" s="500" t="s">
        <v>686</v>
      </c>
      <c r="B868" s="500" t="s">
        <v>2858</v>
      </c>
      <c r="C868" s="500" t="s">
        <v>27831</v>
      </c>
      <c r="D868" s="500" t="s">
        <v>27832</v>
      </c>
      <c r="E868" s="500" t="s">
        <v>11099</v>
      </c>
      <c r="F868" s="500" t="s">
        <v>28081</v>
      </c>
      <c r="G868" s="500" t="s">
        <v>3337</v>
      </c>
      <c r="H868" s="500" t="s">
        <v>27985</v>
      </c>
      <c r="I868" s="500" t="s">
        <v>688</v>
      </c>
      <c r="J868" s="500" t="s">
        <v>689</v>
      </c>
      <c r="K868" s="500" t="s">
        <v>2306</v>
      </c>
      <c r="L868" s="500" t="s">
        <v>28083</v>
      </c>
      <c r="M868" s="500" t="s">
        <v>2307</v>
      </c>
      <c r="N868" s="500" t="s">
        <v>4941</v>
      </c>
    </row>
    <row r="869" spans="1:14">
      <c r="A869" s="500" t="s">
        <v>686</v>
      </c>
      <c r="B869" s="500" t="s">
        <v>2858</v>
      </c>
      <c r="C869" s="500" t="s">
        <v>27831</v>
      </c>
      <c r="D869" s="500" t="s">
        <v>27832</v>
      </c>
      <c r="E869" s="500" t="s">
        <v>11099</v>
      </c>
      <c r="F869" s="500" t="s">
        <v>28081</v>
      </c>
      <c r="G869" s="500" t="s">
        <v>7754</v>
      </c>
      <c r="H869" s="500" t="s">
        <v>11174</v>
      </c>
      <c r="I869" s="500" t="s">
        <v>688</v>
      </c>
      <c r="J869" s="500" t="s">
        <v>689</v>
      </c>
      <c r="K869" s="500" t="s">
        <v>2306</v>
      </c>
      <c r="L869" s="500" t="s">
        <v>28083</v>
      </c>
      <c r="M869" s="500" t="s">
        <v>2307</v>
      </c>
      <c r="N869" s="500" t="s">
        <v>7755</v>
      </c>
    </row>
    <row r="870" spans="1:14">
      <c r="A870" s="500" t="s">
        <v>686</v>
      </c>
      <c r="B870" s="500" t="s">
        <v>2858</v>
      </c>
      <c r="C870" s="500" t="s">
        <v>27831</v>
      </c>
      <c r="D870" s="500" t="s">
        <v>27832</v>
      </c>
      <c r="E870" s="500" t="s">
        <v>11099</v>
      </c>
      <c r="F870" s="500" t="s">
        <v>28081</v>
      </c>
      <c r="G870" s="500" t="s">
        <v>3338</v>
      </c>
      <c r="H870" s="500" t="s">
        <v>19027</v>
      </c>
      <c r="I870" s="500" t="s">
        <v>688</v>
      </c>
      <c r="J870" s="500" t="s">
        <v>689</v>
      </c>
      <c r="K870" s="500" t="s">
        <v>2306</v>
      </c>
      <c r="L870" s="500" t="s">
        <v>28083</v>
      </c>
      <c r="M870" s="500" t="s">
        <v>2307</v>
      </c>
      <c r="N870" s="500" t="s">
        <v>4929</v>
      </c>
    </row>
    <row r="871" spans="1:14">
      <c r="A871" s="500" t="s">
        <v>686</v>
      </c>
      <c r="B871" s="500" t="s">
        <v>2858</v>
      </c>
      <c r="C871" s="500" t="s">
        <v>27831</v>
      </c>
      <c r="D871" s="500" t="s">
        <v>27832</v>
      </c>
      <c r="E871" s="500" t="s">
        <v>11099</v>
      </c>
      <c r="F871" s="500" t="s">
        <v>28081</v>
      </c>
      <c r="G871" s="500" t="s">
        <v>7438</v>
      </c>
      <c r="H871" s="500" t="s">
        <v>11455</v>
      </c>
      <c r="I871" s="500" t="s">
        <v>688</v>
      </c>
      <c r="J871" s="500" t="s">
        <v>689</v>
      </c>
      <c r="K871" s="500" t="s">
        <v>2306</v>
      </c>
      <c r="L871" s="500" t="s">
        <v>28083</v>
      </c>
      <c r="M871" s="500" t="s">
        <v>2307</v>
      </c>
      <c r="N871" s="500" t="s">
        <v>7439</v>
      </c>
    </row>
    <row r="872" spans="1:14">
      <c r="A872" s="500" t="s">
        <v>686</v>
      </c>
      <c r="B872" s="500" t="s">
        <v>2858</v>
      </c>
      <c r="C872" s="500" t="s">
        <v>27831</v>
      </c>
      <c r="D872" s="500" t="s">
        <v>27832</v>
      </c>
      <c r="E872" s="500" t="s">
        <v>11099</v>
      </c>
      <c r="F872" s="500" t="s">
        <v>28081</v>
      </c>
      <c r="G872" s="500" t="s">
        <v>3339</v>
      </c>
      <c r="H872" s="500" t="s">
        <v>27981</v>
      </c>
      <c r="I872" s="500" t="s">
        <v>688</v>
      </c>
      <c r="J872" s="500" t="s">
        <v>689</v>
      </c>
      <c r="K872" s="500" t="s">
        <v>2306</v>
      </c>
      <c r="L872" s="500" t="s">
        <v>28083</v>
      </c>
      <c r="M872" s="500" t="s">
        <v>2307</v>
      </c>
      <c r="N872" s="500" t="s">
        <v>4942</v>
      </c>
    </row>
    <row r="873" spans="1:14">
      <c r="A873" s="500" t="s">
        <v>686</v>
      </c>
      <c r="B873" s="500" t="s">
        <v>2858</v>
      </c>
      <c r="C873" s="500" t="s">
        <v>27831</v>
      </c>
      <c r="D873" s="500" t="s">
        <v>27832</v>
      </c>
      <c r="E873" s="500" t="s">
        <v>11099</v>
      </c>
      <c r="F873" s="500" t="s">
        <v>28081</v>
      </c>
      <c r="G873" s="500" t="s">
        <v>3340</v>
      </c>
      <c r="H873" s="500" t="s">
        <v>3929</v>
      </c>
      <c r="I873" s="500" t="s">
        <v>688</v>
      </c>
      <c r="J873" s="500" t="s">
        <v>689</v>
      </c>
      <c r="K873" s="500" t="s">
        <v>2306</v>
      </c>
      <c r="L873" s="500" t="s">
        <v>28083</v>
      </c>
      <c r="M873" s="500" t="s">
        <v>2307</v>
      </c>
      <c r="N873" s="500" t="s">
        <v>4943</v>
      </c>
    </row>
    <row r="874" spans="1:14">
      <c r="A874" s="500" t="s">
        <v>686</v>
      </c>
      <c r="B874" s="500" t="s">
        <v>2858</v>
      </c>
      <c r="C874" s="500" t="s">
        <v>27831</v>
      </c>
      <c r="D874" s="500" t="s">
        <v>27832</v>
      </c>
      <c r="E874" s="500" t="s">
        <v>11099</v>
      </c>
      <c r="F874" s="500" t="s">
        <v>28081</v>
      </c>
      <c r="G874" s="500" t="s">
        <v>3341</v>
      </c>
      <c r="H874" s="500" t="s">
        <v>27965</v>
      </c>
      <c r="I874" s="500" t="s">
        <v>688</v>
      </c>
      <c r="J874" s="500" t="s">
        <v>689</v>
      </c>
      <c r="K874" s="500" t="s">
        <v>2306</v>
      </c>
      <c r="L874" s="500" t="s">
        <v>28083</v>
      </c>
      <c r="M874" s="500" t="s">
        <v>2307</v>
      </c>
      <c r="N874" s="500" t="s">
        <v>4944</v>
      </c>
    </row>
    <row r="875" spans="1:14">
      <c r="A875" s="500" t="s">
        <v>686</v>
      </c>
      <c r="B875" s="500" t="s">
        <v>2858</v>
      </c>
      <c r="C875" s="500" t="s">
        <v>27831</v>
      </c>
      <c r="D875" s="500" t="s">
        <v>27832</v>
      </c>
      <c r="E875" s="500" t="s">
        <v>11099</v>
      </c>
      <c r="F875" s="500" t="s">
        <v>28081</v>
      </c>
      <c r="G875" s="500" t="s">
        <v>3342</v>
      </c>
      <c r="H875" s="500" t="s">
        <v>6923</v>
      </c>
      <c r="I875" s="500" t="s">
        <v>688</v>
      </c>
      <c r="J875" s="500" t="s">
        <v>689</v>
      </c>
      <c r="K875" s="500" t="s">
        <v>2306</v>
      </c>
      <c r="L875" s="500" t="s">
        <v>28083</v>
      </c>
      <c r="M875" s="500" t="s">
        <v>2307</v>
      </c>
      <c r="N875" s="500" t="s">
        <v>4945</v>
      </c>
    </row>
    <row r="876" spans="1:14">
      <c r="A876" s="500" t="s">
        <v>686</v>
      </c>
      <c r="B876" s="500" t="s">
        <v>2858</v>
      </c>
      <c r="C876" s="500" t="s">
        <v>27831</v>
      </c>
      <c r="D876" s="500" t="s">
        <v>27832</v>
      </c>
      <c r="E876" s="500" t="s">
        <v>11099</v>
      </c>
      <c r="F876" s="500" t="s">
        <v>28081</v>
      </c>
      <c r="G876" s="500" t="s">
        <v>3343</v>
      </c>
      <c r="H876" s="500" t="s">
        <v>28116</v>
      </c>
      <c r="I876" s="500" t="s">
        <v>688</v>
      </c>
      <c r="J876" s="500" t="s">
        <v>689</v>
      </c>
      <c r="K876" s="500" t="s">
        <v>2306</v>
      </c>
      <c r="L876" s="500" t="s">
        <v>28083</v>
      </c>
      <c r="M876" s="500" t="s">
        <v>2307</v>
      </c>
      <c r="N876" s="500" t="s">
        <v>4946</v>
      </c>
    </row>
    <row r="877" spans="1:14">
      <c r="A877" s="500" t="s">
        <v>686</v>
      </c>
      <c r="B877" s="500" t="s">
        <v>2858</v>
      </c>
      <c r="C877" s="500" t="s">
        <v>27831</v>
      </c>
      <c r="D877" s="500" t="s">
        <v>27832</v>
      </c>
      <c r="E877" s="500" t="s">
        <v>11099</v>
      </c>
      <c r="F877" s="500" t="s">
        <v>28081</v>
      </c>
      <c r="G877" s="500" t="s">
        <v>3344</v>
      </c>
      <c r="H877" s="500" t="s">
        <v>11802</v>
      </c>
      <c r="I877" s="500" t="s">
        <v>688</v>
      </c>
      <c r="J877" s="500" t="s">
        <v>689</v>
      </c>
      <c r="K877" s="500" t="s">
        <v>2306</v>
      </c>
      <c r="L877" s="500" t="s">
        <v>28083</v>
      </c>
      <c r="M877" s="500" t="s">
        <v>2307</v>
      </c>
      <c r="N877" s="500" t="s">
        <v>4947</v>
      </c>
    </row>
    <row r="878" spans="1:14">
      <c r="A878" s="500" t="s">
        <v>686</v>
      </c>
      <c r="B878" s="500" t="s">
        <v>2858</v>
      </c>
      <c r="C878" s="500" t="s">
        <v>27831</v>
      </c>
      <c r="D878" s="500" t="s">
        <v>27832</v>
      </c>
      <c r="E878" s="500" t="s">
        <v>11099</v>
      </c>
      <c r="F878" s="500" t="s">
        <v>28081</v>
      </c>
      <c r="G878" s="500" t="s">
        <v>3345</v>
      </c>
      <c r="H878" s="500" t="s">
        <v>28073</v>
      </c>
      <c r="I878" s="500" t="s">
        <v>688</v>
      </c>
      <c r="J878" s="500" t="s">
        <v>689</v>
      </c>
      <c r="K878" s="500" t="s">
        <v>2306</v>
      </c>
      <c r="L878" s="500" t="s">
        <v>28083</v>
      </c>
      <c r="M878" s="500" t="s">
        <v>2307</v>
      </c>
      <c r="N878" s="500" t="s">
        <v>11010</v>
      </c>
    </row>
    <row r="879" spans="1:14">
      <c r="A879" s="500" t="s">
        <v>686</v>
      </c>
      <c r="B879" s="500" t="s">
        <v>2858</v>
      </c>
      <c r="C879" s="500" t="s">
        <v>27831</v>
      </c>
      <c r="D879" s="500" t="s">
        <v>27832</v>
      </c>
      <c r="E879" s="500" t="s">
        <v>11099</v>
      </c>
      <c r="F879" s="500" t="s">
        <v>28081</v>
      </c>
      <c r="G879" s="500" t="s">
        <v>7756</v>
      </c>
      <c r="H879" s="500" t="s">
        <v>11888</v>
      </c>
      <c r="I879" s="500" t="s">
        <v>688</v>
      </c>
      <c r="J879" s="500" t="s">
        <v>689</v>
      </c>
      <c r="K879" s="500" t="s">
        <v>2306</v>
      </c>
      <c r="L879" s="500" t="s">
        <v>28083</v>
      </c>
      <c r="M879" s="500" t="s">
        <v>2307</v>
      </c>
      <c r="N879" s="500" t="s">
        <v>7757</v>
      </c>
    </row>
    <row r="880" spans="1:14">
      <c r="A880" s="500" t="s">
        <v>686</v>
      </c>
      <c r="B880" s="500" t="s">
        <v>2858</v>
      </c>
      <c r="C880" s="500" t="s">
        <v>27831</v>
      </c>
      <c r="D880" s="500" t="s">
        <v>27832</v>
      </c>
      <c r="E880" s="500" t="s">
        <v>11099</v>
      </c>
      <c r="F880" s="500" t="s">
        <v>28081</v>
      </c>
      <c r="G880" s="500" t="s">
        <v>3346</v>
      </c>
      <c r="H880" s="500" t="s">
        <v>11373</v>
      </c>
      <c r="I880" s="500" t="s">
        <v>688</v>
      </c>
      <c r="J880" s="500" t="s">
        <v>689</v>
      </c>
      <c r="K880" s="500" t="s">
        <v>2306</v>
      </c>
      <c r="L880" s="500" t="s">
        <v>28083</v>
      </c>
      <c r="M880" s="500" t="s">
        <v>2307</v>
      </c>
      <c r="N880" s="500" t="s">
        <v>4949</v>
      </c>
    </row>
    <row r="881" spans="1:14">
      <c r="A881" s="500" t="s">
        <v>686</v>
      </c>
      <c r="B881" s="500" t="s">
        <v>2858</v>
      </c>
      <c r="C881" s="500" t="s">
        <v>27831</v>
      </c>
      <c r="D881" s="500" t="s">
        <v>27832</v>
      </c>
      <c r="E881" s="500" t="s">
        <v>11099</v>
      </c>
      <c r="F881" s="500" t="s">
        <v>28081</v>
      </c>
      <c r="G881" s="500" t="s">
        <v>7758</v>
      </c>
      <c r="H881" s="500" t="s">
        <v>15299</v>
      </c>
      <c r="I881" s="500" t="s">
        <v>688</v>
      </c>
      <c r="J881" s="500" t="s">
        <v>689</v>
      </c>
      <c r="K881" s="500" t="s">
        <v>2306</v>
      </c>
      <c r="L881" s="500" t="s">
        <v>28083</v>
      </c>
      <c r="M881" s="500" t="s">
        <v>2307</v>
      </c>
      <c r="N881" s="500" t="s">
        <v>7759</v>
      </c>
    </row>
    <row r="882" spans="1:14">
      <c r="A882" s="500" t="s">
        <v>686</v>
      </c>
      <c r="B882" s="500" t="s">
        <v>2858</v>
      </c>
      <c r="C882" s="500" t="s">
        <v>27831</v>
      </c>
      <c r="D882" s="500" t="s">
        <v>27832</v>
      </c>
      <c r="E882" s="500" t="s">
        <v>11099</v>
      </c>
      <c r="F882" s="500" t="s">
        <v>28081</v>
      </c>
      <c r="G882" s="500" t="s">
        <v>3347</v>
      </c>
      <c r="H882" s="500" t="s">
        <v>28130</v>
      </c>
      <c r="I882" s="500" t="s">
        <v>688</v>
      </c>
      <c r="J882" s="500" t="s">
        <v>689</v>
      </c>
      <c r="K882" s="500" t="s">
        <v>2306</v>
      </c>
      <c r="L882" s="500" t="s">
        <v>28083</v>
      </c>
      <c r="M882" s="500" t="s">
        <v>2307</v>
      </c>
      <c r="N882" s="500" t="s">
        <v>4950</v>
      </c>
    </row>
    <row r="883" spans="1:14">
      <c r="A883" s="500" t="s">
        <v>686</v>
      </c>
      <c r="B883" s="500" t="s">
        <v>2858</v>
      </c>
      <c r="C883" s="500" t="s">
        <v>27831</v>
      </c>
      <c r="D883" s="500" t="s">
        <v>27832</v>
      </c>
      <c r="E883" s="500" t="s">
        <v>11099</v>
      </c>
      <c r="F883" s="500" t="s">
        <v>28081</v>
      </c>
      <c r="G883" s="500" t="s">
        <v>3348</v>
      </c>
      <c r="H883" s="500" t="s">
        <v>6926</v>
      </c>
      <c r="I883" s="500" t="s">
        <v>688</v>
      </c>
      <c r="J883" s="500" t="s">
        <v>689</v>
      </c>
      <c r="K883" s="500" t="s">
        <v>2306</v>
      </c>
      <c r="L883" s="500" t="s">
        <v>28083</v>
      </c>
      <c r="M883" s="500" t="s">
        <v>2307</v>
      </c>
      <c r="N883" s="500" t="s">
        <v>4951</v>
      </c>
    </row>
    <row r="884" spans="1:14">
      <c r="A884" s="500" t="s">
        <v>686</v>
      </c>
      <c r="B884" s="500" t="s">
        <v>2858</v>
      </c>
      <c r="C884" s="500" t="s">
        <v>27831</v>
      </c>
      <c r="D884" s="500" t="s">
        <v>27832</v>
      </c>
      <c r="E884" s="500" t="s">
        <v>11099</v>
      </c>
      <c r="F884" s="500" t="s">
        <v>28081</v>
      </c>
      <c r="G884" s="500" t="s">
        <v>3349</v>
      </c>
      <c r="H884" s="500" t="s">
        <v>13805</v>
      </c>
      <c r="I884" s="500" t="s">
        <v>688</v>
      </c>
      <c r="J884" s="500" t="s">
        <v>689</v>
      </c>
      <c r="K884" s="500" t="s">
        <v>2306</v>
      </c>
      <c r="L884" s="500" t="s">
        <v>28083</v>
      </c>
      <c r="M884" s="500" t="s">
        <v>2307</v>
      </c>
      <c r="N884" s="500" t="s">
        <v>4952</v>
      </c>
    </row>
    <row r="885" spans="1:14">
      <c r="A885" s="500" t="s">
        <v>686</v>
      </c>
      <c r="B885" s="500" t="s">
        <v>2858</v>
      </c>
      <c r="C885" s="500" t="s">
        <v>27831</v>
      </c>
      <c r="D885" s="500" t="s">
        <v>27832</v>
      </c>
      <c r="E885" s="500" t="s">
        <v>11099</v>
      </c>
      <c r="F885" s="500" t="s">
        <v>28081</v>
      </c>
      <c r="G885" s="500" t="s">
        <v>3350</v>
      </c>
      <c r="H885" s="500" t="s">
        <v>11814</v>
      </c>
      <c r="I885" s="500" t="s">
        <v>688</v>
      </c>
      <c r="J885" s="500" t="s">
        <v>689</v>
      </c>
      <c r="K885" s="500" t="s">
        <v>2306</v>
      </c>
      <c r="L885" s="500" t="s">
        <v>28083</v>
      </c>
      <c r="M885" s="500" t="s">
        <v>2307</v>
      </c>
      <c r="N885" s="500" t="s">
        <v>4953</v>
      </c>
    </row>
    <row r="886" spans="1:14">
      <c r="A886" s="500" t="s">
        <v>686</v>
      </c>
      <c r="B886" s="500" t="s">
        <v>2858</v>
      </c>
      <c r="C886" s="500" t="s">
        <v>27831</v>
      </c>
      <c r="D886" s="500" t="s">
        <v>27832</v>
      </c>
      <c r="E886" s="500" t="s">
        <v>11099</v>
      </c>
      <c r="F886" s="500" t="s">
        <v>28081</v>
      </c>
      <c r="G886" s="500" t="s">
        <v>3352</v>
      </c>
      <c r="H886" s="500" t="s">
        <v>28126</v>
      </c>
      <c r="I886" s="500" t="s">
        <v>688</v>
      </c>
      <c r="J886" s="500" t="s">
        <v>689</v>
      </c>
      <c r="K886" s="500" t="s">
        <v>2306</v>
      </c>
      <c r="L886" s="500" t="s">
        <v>28083</v>
      </c>
      <c r="M886" s="500" t="s">
        <v>2307</v>
      </c>
      <c r="N886" s="500" t="s">
        <v>4954</v>
      </c>
    </row>
    <row r="887" spans="1:14">
      <c r="A887" s="500" t="s">
        <v>686</v>
      </c>
      <c r="B887" s="500" t="s">
        <v>2858</v>
      </c>
      <c r="C887" s="500" t="s">
        <v>27831</v>
      </c>
      <c r="D887" s="500" t="s">
        <v>27832</v>
      </c>
      <c r="E887" s="500" t="s">
        <v>11099</v>
      </c>
      <c r="F887" s="500" t="s">
        <v>28081</v>
      </c>
      <c r="G887" s="500" t="s">
        <v>4037</v>
      </c>
      <c r="H887" s="500" t="s">
        <v>3938</v>
      </c>
      <c r="I887" s="500" t="s">
        <v>688</v>
      </c>
      <c r="J887" s="500" t="s">
        <v>689</v>
      </c>
      <c r="K887" s="500" t="s">
        <v>2306</v>
      </c>
      <c r="L887" s="500" t="s">
        <v>28083</v>
      </c>
      <c r="M887" s="500" t="s">
        <v>2307</v>
      </c>
      <c r="N887" s="500" t="s">
        <v>4955</v>
      </c>
    </row>
    <row r="888" spans="1:14">
      <c r="A888" s="500" t="s">
        <v>686</v>
      </c>
      <c r="B888" s="500" t="s">
        <v>2858</v>
      </c>
      <c r="C888" s="500" t="s">
        <v>27831</v>
      </c>
      <c r="D888" s="500" t="s">
        <v>27832</v>
      </c>
      <c r="E888" s="500" t="s">
        <v>11099</v>
      </c>
      <c r="F888" s="500" t="s">
        <v>28081</v>
      </c>
      <c r="G888" s="500" t="s">
        <v>3353</v>
      </c>
      <c r="H888" s="500" t="s">
        <v>11830</v>
      </c>
      <c r="I888" s="500" t="s">
        <v>688</v>
      </c>
      <c r="J888" s="500" t="s">
        <v>689</v>
      </c>
      <c r="K888" s="500" t="s">
        <v>2306</v>
      </c>
      <c r="L888" s="500" t="s">
        <v>28083</v>
      </c>
      <c r="M888" s="500" t="s">
        <v>2307</v>
      </c>
      <c r="N888" s="500" t="s">
        <v>4956</v>
      </c>
    </row>
    <row r="889" spans="1:14">
      <c r="A889" s="500" t="s">
        <v>686</v>
      </c>
      <c r="B889" s="500" t="s">
        <v>2858</v>
      </c>
      <c r="C889" s="500" t="s">
        <v>27831</v>
      </c>
      <c r="D889" s="500" t="s">
        <v>27832</v>
      </c>
      <c r="E889" s="500" t="s">
        <v>11099</v>
      </c>
      <c r="F889" s="500" t="s">
        <v>28081</v>
      </c>
      <c r="G889" s="500" t="s">
        <v>3354</v>
      </c>
      <c r="H889" s="500" t="s">
        <v>13033</v>
      </c>
      <c r="I889" s="500" t="s">
        <v>688</v>
      </c>
      <c r="J889" s="500" t="s">
        <v>689</v>
      </c>
      <c r="K889" s="500" t="s">
        <v>2306</v>
      </c>
      <c r="L889" s="500" t="s">
        <v>28083</v>
      </c>
      <c r="M889" s="500" t="s">
        <v>2307</v>
      </c>
      <c r="N889" s="500" t="s">
        <v>4957</v>
      </c>
    </row>
    <row r="890" spans="1:14">
      <c r="A890" s="500" t="s">
        <v>686</v>
      </c>
      <c r="B890" s="500" t="s">
        <v>2858</v>
      </c>
      <c r="C890" s="500" t="s">
        <v>27831</v>
      </c>
      <c r="D890" s="500" t="s">
        <v>27832</v>
      </c>
      <c r="E890" s="500" t="s">
        <v>11099</v>
      </c>
      <c r="F890" s="500" t="s">
        <v>28081</v>
      </c>
      <c r="G890" s="500" t="s">
        <v>3355</v>
      </c>
      <c r="H890" s="500" t="s">
        <v>11285</v>
      </c>
      <c r="I890" s="500" t="s">
        <v>688</v>
      </c>
      <c r="J890" s="500" t="s">
        <v>689</v>
      </c>
      <c r="K890" s="500" t="s">
        <v>2306</v>
      </c>
      <c r="L890" s="500" t="s">
        <v>28083</v>
      </c>
      <c r="M890" s="500" t="s">
        <v>2307</v>
      </c>
      <c r="N890" s="500" t="s">
        <v>4958</v>
      </c>
    </row>
    <row r="891" spans="1:14">
      <c r="A891" s="500" t="s">
        <v>686</v>
      </c>
      <c r="B891" s="500" t="s">
        <v>2858</v>
      </c>
      <c r="C891" s="500" t="s">
        <v>27831</v>
      </c>
      <c r="D891" s="500" t="s">
        <v>27832</v>
      </c>
      <c r="E891" s="500" t="s">
        <v>11099</v>
      </c>
      <c r="F891" s="500" t="s">
        <v>28081</v>
      </c>
      <c r="G891" s="500" t="s">
        <v>3356</v>
      </c>
      <c r="H891" s="500" t="s">
        <v>11287</v>
      </c>
      <c r="I891" s="500" t="s">
        <v>688</v>
      </c>
      <c r="J891" s="500" t="s">
        <v>689</v>
      </c>
      <c r="K891" s="500" t="s">
        <v>2306</v>
      </c>
      <c r="L891" s="500" t="s">
        <v>28083</v>
      </c>
      <c r="M891" s="500" t="s">
        <v>2307</v>
      </c>
      <c r="N891" s="500" t="s">
        <v>4959</v>
      </c>
    </row>
    <row r="892" spans="1:14">
      <c r="A892" s="500" t="s">
        <v>686</v>
      </c>
      <c r="B892" s="500" t="s">
        <v>2858</v>
      </c>
      <c r="C892" s="500" t="s">
        <v>27831</v>
      </c>
      <c r="D892" s="500" t="s">
        <v>27832</v>
      </c>
      <c r="E892" s="500" t="s">
        <v>11099</v>
      </c>
      <c r="F892" s="500" t="s">
        <v>28081</v>
      </c>
      <c r="G892" s="500" t="s">
        <v>3357</v>
      </c>
      <c r="H892" s="500" t="s">
        <v>3838</v>
      </c>
      <c r="I892" s="500" t="s">
        <v>688</v>
      </c>
      <c r="J892" s="500" t="s">
        <v>689</v>
      </c>
      <c r="K892" s="500" t="s">
        <v>2306</v>
      </c>
      <c r="L892" s="500" t="s">
        <v>28083</v>
      </c>
      <c r="M892" s="500" t="s">
        <v>2307</v>
      </c>
      <c r="N892" s="500" t="s">
        <v>4960</v>
      </c>
    </row>
    <row r="893" spans="1:14">
      <c r="A893" s="500" t="s">
        <v>686</v>
      </c>
      <c r="B893" s="500" t="s">
        <v>2858</v>
      </c>
      <c r="C893" s="500" t="s">
        <v>27831</v>
      </c>
      <c r="D893" s="500" t="s">
        <v>27832</v>
      </c>
      <c r="E893" s="500" t="s">
        <v>11099</v>
      </c>
      <c r="F893" s="500" t="s">
        <v>28081</v>
      </c>
      <c r="G893" s="500" t="s">
        <v>7760</v>
      </c>
      <c r="H893" s="500" t="s">
        <v>3837</v>
      </c>
      <c r="I893" s="500" t="s">
        <v>688</v>
      </c>
      <c r="J893" s="500" t="s">
        <v>689</v>
      </c>
      <c r="K893" s="500" t="s">
        <v>2306</v>
      </c>
      <c r="L893" s="500" t="s">
        <v>28083</v>
      </c>
      <c r="M893" s="500" t="s">
        <v>2307</v>
      </c>
      <c r="N893" s="500" t="s">
        <v>7761</v>
      </c>
    </row>
    <row r="894" spans="1:14">
      <c r="A894" s="500" t="s">
        <v>686</v>
      </c>
      <c r="B894" s="500" t="s">
        <v>2858</v>
      </c>
      <c r="C894" s="500" t="s">
        <v>27831</v>
      </c>
      <c r="D894" s="500" t="s">
        <v>27832</v>
      </c>
      <c r="E894" s="500" t="s">
        <v>11099</v>
      </c>
      <c r="F894" s="500" t="s">
        <v>28081</v>
      </c>
      <c r="G894" s="500" t="s">
        <v>3358</v>
      </c>
      <c r="H894" s="500" t="s">
        <v>7031</v>
      </c>
      <c r="I894" s="500" t="s">
        <v>688</v>
      </c>
      <c r="J894" s="500" t="s">
        <v>689</v>
      </c>
      <c r="K894" s="500" t="s">
        <v>2306</v>
      </c>
      <c r="L894" s="500" t="s">
        <v>28083</v>
      </c>
      <c r="M894" s="500" t="s">
        <v>2307</v>
      </c>
      <c r="N894" s="500" t="s">
        <v>4948</v>
      </c>
    </row>
    <row r="895" spans="1:14">
      <c r="A895" s="500" t="s">
        <v>686</v>
      </c>
      <c r="B895" s="500" t="s">
        <v>2858</v>
      </c>
      <c r="C895" s="500" t="s">
        <v>27831</v>
      </c>
      <c r="D895" s="500" t="s">
        <v>27832</v>
      </c>
      <c r="E895" s="500" t="s">
        <v>11099</v>
      </c>
      <c r="F895" s="500" t="s">
        <v>28081</v>
      </c>
      <c r="G895" s="500" t="s">
        <v>7441</v>
      </c>
      <c r="H895" s="500" t="s">
        <v>6926</v>
      </c>
      <c r="I895" s="500" t="s">
        <v>688</v>
      </c>
      <c r="J895" s="500" t="s">
        <v>689</v>
      </c>
      <c r="K895" s="500" t="s">
        <v>2306</v>
      </c>
      <c r="L895" s="500" t="s">
        <v>28083</v>
      </c>
      <c r="M895" s="500" t="s">
        <v>2307</v>
      </c>
      <c r="N895" s="500" t="s">
        <v>7442</v>
      </c>
    </row>
    <row r="896" spans="1:14">
      <c r="A896" s="500" t="s">
        <v>686</v>
      </c>
      <c r="B896" s="500" t="s">
        <v>2858</v>
      </c>
      <c r="C896" s="500" t="s">
        <v>27831</v>
      </c>
      <c r="D896" s="500" t="s">
        <v>27832</v>
      </c>
      <c r="E896" s="500" t="s">
        <v>11099</v>
      </c>
      <c r="F896" s="500" t="s">
        <v>28081</v>
      </c>
      <c r="G896" s="500" t="s">
        <v>3359</v>
      </c>
      <c r="H896" s="500" t="s">
        <v>28021</v>
      </c>
      <c r="I896" s="500" t="s">
        <v>688</v>
      </c>
      <c r="J896" s="500" t="s">
        <v>689</v>
      </c>
      <c r="K896" s="500" t="s">
        <v>2306</v>
      </c>
      <c r="L896" s="500" t="s">
        <v>28083</v>
      </c>
      <c r="M896" s="500" t="s">
        <v>2307</v>
      </c>
      <c r="N896" s="500" t="s">
        <v>4961</v>
      </c>
    </row>
    <row r="897" spans="1:14">
      <c r="A897" s="500" t="s">
        <v>686</v>
      </c>
      <c r="B897" s="500" t="s">
        <v>2858</v>
      </c>
      <c r="C897" s="500" t="s">
        <v>27831</v>
      </c>
      <c r="D897" s="500" t="s">
        <v>27832</v>
      </c>
      <c r="E897" s="500" t="s">
        <v>11099</v>
      </c>
      <c r="F897" s="500" t="s">
        <v>28081</v>
      </c>
      <c r="G897" s="500" t="s">
        <v>3360</v>
      </c>
      <c r="H897" s="500" t="s">
        <v>13795</v>
      </c>
      <c r="I897" s="500" t="s">
        <v>688</v>
      </c>
      <c r="J897" s="500" t="s">
        <v>689</v>
      </c>
      <c r="K897" s="500" t="s">
        <v>2306</v>
      </c>
      <c r="L897" s="500" t="s">
        <v>28083</v>
      </c>
      <c r="M897" s="500" t="s">
        <v>2307</v>
      </c>
      <c r="N897" s="500" t="s">
        <v>4962</v>
      </c>
    </row>
    <row r="898" spans="1:14">
      <c r="A898" s="500" t="s">
        <v>686</v>
      </c>
      <c r="B898" s="500" t="s">
        <v>2858</v>
      </c>
      <c r="C898" s="500" t="s">
        <v>27831</v>
      </c>
      <c r="D898" s="500" t="s">
        <v>27832</v>
      </c>
      <c r="E898" s="500" t="s">
        <v>11099</v>
      </c>
      <c r="F898" s="500" t="s">
        <v>28081</v>
      </c>
      <c r="G898" s="500" t="s">
        <v>3361</v>
      </c>
      <c r="H898" s="500" t="s">
        <v>27834</v>
      </c>
      <c r="I898" s="500" t="s">
        <v>688</v>
      </c>
      <c r="J898" s="500" t="s">
        <v>689</v>
      </c>
      <c r="K898" s="500" t="s">
        <v>2306</v>
      </c>
      <c r="L898" s="500" t="s">
        <v>28083</v>
      </c>
      <c r="M898" s="500" t="s">
        <v>2307</v>
      </c>
      <c r="N898" s="500" t="s">
        <v>4963</v>
      </c>
    </row>
    <row r="899" spans="1:14">
      <c r="A899" s="500" t="s">
        <v>686</v>
      </c>
      <c r="B899" s="500" t="s">
        <v>2858</v>
      </c>
      <c r="C899" s="500" t="s">
        <v>27831</v>
      </c>
      <c r="D899" s="500" t="s">
        <v>27832</v>
      </c>
      <c r="E899" s="500" t="s">
        <v>11099</v>
      </c>
      <c r="F899" s="500" t="s">
        <v>28081</v>
      </c>
      <c r="G899" s="500" t="s">
        <v>3362</v>
      </c>
      <c r="H899" s="500" t="s">
        <v>13113</v>
      </c>
      <c r="I899" s="500" t="s">
        <v>688</v>
      </c>
      <c r="J899" s="500" t="s">
        <v>689</v>
      </c>
      <c r="K899" s="500" t="s">
        <v>2306</v>
      </c>
      <c r="L899" s="500" t="s">
        <v>28083</v>
      </c>
      <c r="M899" s="500" t="s">
        <v>2307</v>
      </c>
      <c r="N899" s="500" t="s">
        <v>4964</v>
      </c>
    </row>
    <row r="900" spans="1:14">
      <c r="A900" s="500" t="s">
        <v>686</v>
      </c>
      <c r="B900" s="500" t="s">
        <v>2858</v>
      </c>
      <c r="C900" s="500" t="s">
        <v>27831</v>
      </c>
      <c r="D900" s="500" t="s">
        <v>27832</v>
      </c>
      <c r="E900" s="500" t="s">
        <v>11099</v>
      </c>
      <c r="F900" s="500" t="s">
        <v>28081</v>
      </c>
      <c r="G900" s="500" t="s">
        <v>3363</v>
      </c>
      <c r="H900" s="500" t="s">
        <v>6981</v>
      </c>
      <c r="I900" s="500" t="s">
        <v>688</v>
      </c>
      <c r="J900" s="500" t="s">
        <v>689</v>
      </c>
      <c r="K900" s="500" t="s">
        <v>2306</v>
      </c>
      <c r="L900" s="500" t="s">
        <v>28083</v>
      </c>
      <c r="M900" s="500" t="s">
        <v>2307</v>
      </c>
      <c r="N900" s="500" t="s">
        <v>4965</v>
      </c>
    </row>
    <row r="901" spans="1:14">
      <c r="A901" s="500" t="s">
        <v>686</v>
      </c>
      <c r="B901" s="500" t="s">
        <v>2858</v>
      </c>
      <c r="C901" s="500" t="s">
        <v>27831</v>
      </c>
      <c r="D901" s="500" t="s">
        <v>27832</v>
      </c>
      <c r="E901" s="500" t="s">
        <v>11099</v>
      </c>
      <c r="F901" s="500" t="s">
        <v>28081</v>
      </c>
      <c r="G901" s="500" t="s">
        <v>3364</v>
      </c>
      <c r="H901" s="500" t="s">
        <v>11887</v>
      </c>
      <c r="I901" s="500" t="s">
        <v>688</v>
      </c>
      <c r="J901" s="500" t="s">
        <v>689</v>
      </c>
      <c r="K901" s="500" t="s">
        <v>2306</v>
      </c>
      <c r="L901" s="500" t="s">
        <v>28083</v>
      </c>
      <c r="M901" s="500" t="s">
        <v>2307</v>
      </c>
      <c r="N901" s="500" t="s">
        <v>4966</v>
      </c>
    </row>
    <row r="902" spans="1:14">
      <c r="A902" s="500" t="s">
        <v>686</v>
      </c>
      <c r="B902" s="500" t="s">
        <v>2858</v>
      </c>
      <c r="C902" s="500" t="s">
        <v>27831</v>
      </c>
      <c r="D902" s="500" t="s">
        <v>27832</v>
      </c>
      <c r="E902" s="500" t="s">
        <v>11099</v>
      </c>
      <c r="F902" s="500" t="s">
        <v>28081</v>
      </c>
      <c r="G902" s="500" t="s">
        <v>3365</v>
      </c>
      <c r="H902" s="500" t="s">
        <v>2957</v>
      </c>
      <c r="I902" s="500" t="s">
        <v>688</v>
      </c>
      <c r="J902" s="500" t="s">
        <v>689</v>
      </c>
      <c r="K902" s="500" t="s">
        <v>2306</v>
      </c>
      <c r="L902" s="500" t="s">
        <v>28083</v>
      </c>
      <c r="M902" s="500" t="s">
        <v>2307</v>
      </c>
      <c r="N902" s="500" t="s">
        <v>11011</v>
      </c>
    </row>
    <row r="903" spans="1:14">
      <c r="A903" s="500" t="s">
        <v>686</v>
      </c>
      <c r="B903" s="500" t="s">
        <v>2858</v>
      </c>
      <c r="C903" s="500" t="s">
        <v>27831</v>
      </c>
      <c r="D903" s="500" t="s">
        <v>27832</v>
      </c>
      <c r="E903" s="500" t="s">
        <v>11099</v>
      </c>
      <c r="F903" s="500" t="s">
        <v>28081</v>
      </c>
      <c r="G903" s="500" t="s">
        <v>7762</v>
      </c>
      <c r="H903" s="500" t="s">
        <v>28131</v>
      </c>
      <c r="I903" s="500" t="s">
        <v>688</v>
      </c>
      <c r="J903" s="500" t="s">
        <v>689</v>
      </c>
      <c r="K903" s="500" t="s">
        <v>2306</v>
      </c>
      <c r="L903" s="500" t="s">
        <v>28083</v>
      </c>
      <c r="M903" s="500" t="s">
        <v>2307</v>
      </c>
      <c r="N903" s="500" t="s">
        <v>7763</v>
      </c>
    </row>
    <row r="904" spans="1:14">
      <c r="A904" s="500" t="s">
        <v>686</v>
      </c>
      <c r="B904" s="500" t="s">
        <v>2858</v>
      </c>
      <c r="C904" s="500" t="s">
        <v>27831</v>
      </c>
      <c r="D904" s="500" t="s">
        <v>27832</v>
      </c>
      <c r="E904" s="500" t="s">
        <v>11099</v>
      </c>
      <c r="F904" s="500" t="s">
        <v>28081</v>
      </c>
      <c r="G904" s="500" t="s">
        <v>3366</v>
      </c>
      <c r="H904" s="500" t="s">
        <v>28132</v>
      </c>
      <c r="I904" s="500" t="s">
        <v>688</v>
      </c>
      <c r="J904" s="500" t="s">
        <v>689</v>
      </c>
      <c r="K904" s="500" t="s">
        <v>2306</v>
      </c>
      <c r="L904" s="500" t="s">
        <v>28083</v>
      </c>
      <c r="M904" s="500" t="s">
        <v>2307</v>
      </c>
      <c r="N904" s="500" t="s">
        <v>4968</v>
      </c>
    </row>
    <row r="905" spans="1:14">
      <c r="A905" s="500" t="s">
        <v>686</v>
      </c>
      <c r="B905" s="500" t="s">
        <v>2858</v>
      </c>
      <c r="C905" s="500" t="s">
        <v>27831</v>
      </c>
      <c r="D905" s="500" t="s">
        <v>27832</v>
      </c>
      <c r="E905" s="500" t="s">
        <v>11099</v>
      </c>
      <c r="F905" s="500" t="s">
        <v>28081</v>
      </c>
      <c r="G905" s="500" t="s">
        <v>7764</v>
      </c>
      <c r="H905" s="500" t="s">
        <v>11291</v>
      </c>
      <c r="I905" s="500" t="s">
        <v>688</v>
      </c>
      <c r="J905" s="500" t="s">
        <v>689</v>
      </c>
      <c r="K905" s="500" t="s">
        <v>2306</v>
      </c>
      <c r="L905" s="500" t="s">
        <v>28083</v>
      </c>
      <c r="M905" s="500" t="s">
        <v>2307</v>
      </c>
      <c r="N905" s="500" t="s">
        <v>7765</v>
      </c>
    </row>
    <row r="906" spans="1:14">
      <c r="A906" s="500" t="s">
        <v>686</v>
      </c>
      <c r="B906" s="500" t="s">
        <v>2858</v>
      </c>
      <c r="C906" s="500" t="s">
        <v>27831</v>
      </c>
      <c r="D906" s="500" t="s">
        <v>27832</v>
      </c>
      <c r="E906" s="500" t="s">
        <v>11099</v>
      </c>
      <c r="F906" s="500" t="s">
        <v>28081</v>
      </c>
      <c r="G906" s="500" t="s">
        <v>3367</v>
      </c>
      <c r="H906" s="500" t="s">
        <v>28133</v>
      </c>
      <c r="I906" s="500" t="s">
        <v>688</v>
      </c>
      <c r="J906" s="500" t="s">
        <v>689</v>
      </c>
      <c r="K906" s="500" t="s">
        <v>2306</v>
      </c>
      <c r="L906" s="500" t="s">
        <v>28083</v>
      </c>
      <c r="M906" s="500" t="s">
        <v>2307</v>
      </c>
      <c r="N906" s="500" t="s">
        <v>4969</v>
      </c>
    </row>
    <row r="907" spans="1:14">
      <c r="A907" s="500" t="s">
        <v>686</v>
      </c>
      <c r="B907" s="500" t="s">
        <v>2858</v>
      </c>
      <c r="C907" s="500" t="s">
        <v>27831</v>
      </c>
      <c r="D907" s="500" t="s">
        <v>27832</v>
      </c>
      <c r="E907" s="500" t="s">
        <v>11099</v>
      </c>
      <c r="F907" s="500" t="s">
        <v>28081</v>
      </c>
      <c r="G907" s="500" t="s">
        <v>3368</v>
      </c>
      <c r="H907" s="500" t="s">
        <v>28134</v>
      </c>
      <c r="I907" s="500" t="s">
        <v>688</v>
      </c>
      <c r="J907" s="500" t="s">
        <v>689</v>
      </c>
      <c r="K907" s="500" t="s">
        <v>2306</v>
      </c>
      <c r="L907" s="500" t="s">
        <v>28083</v>
      </c>
      <c r="M907" s="500" t="s">
        <v>2307</v>
      </c>
      <c r="N907" s="500" t="s">
        <v>4970</v>
      </c>
    </row>
    <row r="908" spans="1:14">
      <c r="A908" s="500" t="s">
        <v>686</v>
      </c>
      <c r="B908" s="500" t="s">
        <v>2858</v>
      </c>
      <c r="C908" s="500" t="s">
        <v>27831</v>
      </c>
      <c r="D908" s="500" t="s">
        <v>27832</v>
      </c>
      <c r="E908" s="500" t="s">
        <v>11099</v>
      </c>
      <c r="F908" s="500" t="s">
        <v>28081</v>
      </c>
      <c r="G908" s="500" t="s">
        <v>3369</v>
      </c>
      <c r="H908" s="500" t="s">
        <v>27838</v>
      </c>
      <c r="I908" s="500" t="s">
        <v>688</v>
      </c>
      <c r="J908" s="500" t="s">
        <v>689</v>
      </c>
      <c r="K908" s="500" t="s">
        <v>2306</v>
      </c>
      <c r="L908" s="500" t="s">
        <v>28083</v>
      </c>
      <c r="M908" s="500" t="s">
        <v>2307</v>
      </c>
      <c r="N908" s="500" t="s">
        <v>4971</v>
      </c>
    </row>
    <row r="909" spans="1:14">
      <c r="A909" s="500" t="s">
        <v>686</v>
      </c>
      <c r="B909" s="500" t="s">
        <v>2858</v>
      </c>
      <c r="C909" s="500" t="s">
        <v>27831</v>
      </c>
      <c r="D909" s="500" t="s">
        <v>27832</v>
      </c>
      <c r="E909" s="500" t="s">
        <v>11099</v>
      </c>
      <c r="F909" s="500" t="s">
        <v>28081</v>
      </c>
      <c r="G909" s="500" t="s">
        <v>3370</v>
      </c>
      <c r="H909" s="500" t="s">
        <v>11364</v>
      </c>
      <c r="I909" s="500" t="s">
        <v>688</v>
      </c>
      <c r="J909" s="500" t="s">
        <v>689</v>
      </c>
      <c r="K909" s="500" t="s">
        <v>2306</v>
      </c>
      <c r="L909" s="500" t="s">
        <v>28083</v>
      </c>
      <c r="M909" s="500" t="s">
        <v>2307</v>
      </c>
      <c r="N909" s="500" t="s">
        <v>4972</v>
      </c>
    </row>
    <row r="910" spans="1:14">
      <c r="A910" s="500" t="s">
        <v>686</v>
      </c>
      <c r="B910" s="500" t="s">
        <v>2858</v>
      </c>
      <c r="C910" s="500" t="s">
        <v>27831</v>
      </c>
      <c r="D910" s="500" t="s">
        <v>27832</v>
      </c>
      <c r="E910" s="500" t="s">
        <v>11099</v>
      </c>
      <c r="F910" s="500" t="s">
        <v>28081</v>
      </c>
      <c r="G910" s="500" t="s">
        <v>3372</v>
      </c>
      <c r="H910" s="500" t="s">
        <v>27839</v>
      </c>
      <c r="I910" s="500" t="s">
        <v>688</v>
      </c>
      <c r="J910" s="500" t="s">
        <v>689</v>
      </c>
      <c r="K910" s="500" t="s">
        <v>2306</v>
      </c>
      <c r="L910" s="500" t="s">
        <v>28083</v>
      </c>
      <c r="M910" s="500" t="s">
        <v>2307</v>
      </c>
      <c r="N910" s="500" t="s">
        <v>4973</v>
      </c>
    </row>
    <row r="911" spans="1:14">
      <c r="A911" s="500" t="s">
        <v>686</v>
      </c>
      <c r="B911" s="500" t="s">
        <v>2858</v>
      </c>
      <c r="C911" s="500" t="s">
        <v>27831</v>
      </c>
      <c r="D911" s="500" t="s">
        <v>27832</v>
      </c>
      <c r="E911" s="500" t="s">
        <v>11099</v>
      </c>
      <c r="F911" s="500" t="s">
        <v>28081</v>
      </c>
      <c r="G911" s="500" t="s">
        <v>4038</v>
      </c>
      <c r="H911" s="500" t="s">
        <v>11276</v>
      </c>
      <c r="I911" s="500" t="s">
        <v>688</v>
      </c>
      <c r="J911" s="500" t="s">
        <v>689</v>
      </c>
      <c r="K911" s="500" t="s">
        <v>2306</v>
      </c>
      <c r="L911" s="500" t="s">
        <v>28083</v>
      </c>
      <c r="M911" s="500" t="s">
        <v>2307</v>
      </c>
      <c r="N911" s="500" t="s">
        <v>4974</v>
      </c>
    </row>
    <row r="912" spans="1:14">
      <c r="A912" s="500" t="s">
        <v>686</v>
      </c>
      <c r="B912" s="500" t="s">
        <v>2858</v>
      </c>
      <c r="C912" s="500" t="s">
        <v>27831</v>
      </c>
      <c r="D912" s="500" t="s">
        <v>27832</v>
      </c>
      <c r="E912" s="500" t="s">
        <v>11099</v>
      </c>
      <c r="F912" s="500" t="s">
        <v>28081</v>
      </c>
      <c r="G912" s="500" t="s">
        <v>3373</v>
      </c>
      <c r="H912" s="500" t="s">
        <v>11862</v>
      </c>
      <c r="I912" s="500" t="s">
        <v>688</v>
      </c>
      <c r="J912" s="500" t="s">
        <v>689</v>
      </c>
      <c r="K912" s="500" t="s">
        <v>2306</v>
      </c>
      <c r="L912" s="500" t="s">
        <v>28083</v>
      </c>
      <c r="M912" s="500" t="s">
        <v>2307</v>
      </c>
      <c r="N912" s="500" t="s">
        <v>4975</v>
      </c>
    </row>
    <row r="913" spans="1:14">
      <c r="A913" s="500" t="s">
        <v>686</v>
      </c>
      <c r="B913" s="500" t="s">
        <v>2858</v>
      </c>
      <c r="C913" s="500" t="s">
        <v>27831</v>
      </c>
      <c r="D913" s="500" t="s">
        <v>27832</v>
      </c>
      <c r="E913" s="500" t="s">
        <v>11099</v>
      </c>
      <c r="F913" s="500" t="s">
        <v>28081</v>
      </c>
      <c r="G913" s="500" t="s">
        <v>3374</v>
      </c>
      <c r="H913" s="500" t="s">
        <v>7715</v>
      </c>
      <c r="I913" s="500" t="s">
        <v>688</v>
      </c>
      <c r="J913" s="500" t="s">
        <v>689</v>
      </c>
      <c r="K913" s="500" t="s">
        <v>2306</v>
      </c>
      <c r="L913" s="500" t="s">
        <v>28083</v>
      </c>
      <c r="M913" s="500" t="s">
        <v>2307</v>
      </c>
      <c r="N913" s="500" t="s">
        <v>4976</v>
      </c>
    </row>
    <row r="914" spans="1:14">
      <c r="A914" s="500" t="s">
        <v>686</v>
      </c>
      <c r="B914" s="500" t="s">
        <v>2858</v>
      </c>
      <c r="C914" s="500" t="s">
        <v>27831</v>
      </c>
      <c r="D914" s="500" t="s">
        <v>27832</v>
      </c>
      <c r="E914" s="500" t="s">
        <v>11099</v>
      </c>
      <c r="F914" s="500" t="s">
        <v>28081</v>
      </c>
      <c r="G914" s="500" t="s">
        <v>3375</v>
      </c>
      <c r="H914" s="500" t="s">
        <v>3944</v>
      </c>
      <c r="I914" s="500" t="s">
        <v>688</v>
      </c>
      <c r="J914" s="500" t="s">
        <v>689</v>
      </c>
      <c r="K914" s="500" t="s">
        <v>2306</v>
      </c>
      <c r="L914" s="500" t="s">
        <v>28083</v>
      </c>
      <c r="M914" s="500" t="s">
        <v>2307</v>
      </c>
      <c r="N914" s="500" t="s">
        <v>4977</v>
      </c>
    </row>
    <row r="915" spans="1:14">
      <c r="A915" s="500" t="s">
        <v>686</v>
      </c>
      <c r="B915" s="500" t="s">
        <v>2858</v>
      </c>
      <c r="C915" s="500" t="s">
        <v>27831</v>
      </c>
      <c r="D915" s="500" t="s">
        <v>27832</v>
      </c>
      <c r="E915" s="500" t="s">
        <v>11099</v>
      </c>
      <c r="F915" s="500" t="s">
        <v>28081</v>
      </c>
      <c r="G915" s="500" t="s">
        <v>3376</v>
      </c>
      <c r="H915" s="500" t="s">
        <v>11383</v>
      </c>
      <c r="I915" s="500" t="s">
        <v>688</v>
      </c>
      <c r="J915" s="500" t="s">
        <v>689</v>
      </c>
      <c r="K915" s="500" t="s">
        <v>2306</v>
      </c>
      <c r="L915" s="500" t="s">
        <v>28083</v>
      </c>
      <c r="M915" s="500" t="s">
        <v>2307</v>
      </c>
      <c r="N915" s="500" t="s">
        <v>4978</v>
      </c>
    </row>
    <row r="916" spans="1:14">
      <c r="A916" s="500" t="s">
        <v>686</v>
      </c>
      <c r="B916" s="500" t="s">
        <v>2858</v>
      </c>
      <c r="C916" s="500" t="s">
        <v>27831</v>
      </c>
      <c r="D916" s="500" t="s">
        <v>27832</v>
      </c>
      <c r="E916" s="500" t="s">
        <v>11099</v>
      </c>
      <c r="F916" s="500" t="s">
        <v>28081</v>
      </c>
      <c r="G916" s="500" t="s">
        <v>3377</v>
      </c>
      <c r="H916" s="500" t="s">
        <v>18773</v>
      </c>
      <c r="I916" s="500" t="s">
        <v>688</v>
      </c>
      <c r="J916" s="500" t="s">
        <v>689</v>
      </c>
      <c r="K916" s="500" t="s">
        <v>2306</v>
      </c>
      <c r="L916" s="500" t="s">
        <v>28083</v>
      </c>
      <c r="M916" s="500" t="s">
        <v>2307</v>
      </c>
      <c r="N916" s="500" t="s">
        <v>4979</v>
      </c>
    </row>
    <row r="917" spans="1:14">
      <c r="A917" s="500" t="s">
        <v>686</v>
      </c>
      <c r="B917" s="500" t="s">
        <v>2858</v>
      </c>
      <c r="C917" s="500" t="s">
        <v>27831</v>
      </c>
      <c r="D917" s="500" t="s">
        <v>27832</v>
      </c>
      <c r="E917" s="500" t="s">
        <v>11099</v>
      </c>
      <c r="F917" s="500" t="s">
        <v>28081</v>
      </c>
      <c r="G917" s="500" t="s">
        <v>7766</v>
      </c>
      <c r="H917" s="500" t="s">
        <v>11400</v>
      </c>
      <c r="I917" s="500" t="s">
        <v>688</v>
      </c>
      <c r="J917" s="500" t="s">
        <v>689</v>
      </c>
      <c r="K917" s="500" t="s">
        <v>2306</v>
      </c>
      <c r="L917" s="500" t="s">
        <v>28083</v>
      </c>
      <c r="M917" s="500" t="s">
        <v>2307</v>
      </c>
      <c r="N917" s="500" t="s">
        <v>7767</v>
      </c>
    </row>
    <row r="918" spans="1:14">
      <c r="A918" s="500" t="s">
        <v>686</v>
      </c>
      <c r="B918" s="500" t="s">
        <v>2858</v>
      </c>
      <c r="C918" s="500" t="s">
        <v>27831</v>
      </c>
      <c r="D918" s="500" t="s">
        <v>27832</v>
      </c>
      <c r="E918" s="500" t="s">
        <v>11099</v>
      </c>
      <c r="F918" s="500" t="s">
        <v>28081</v>
      </c>
      <c r="G918" s="500" t="s">
        <v>3378</v>
      </c>
      <c r="H918" s="500" t="s">
        <v>19918</v>
      </c>
      <c r="I918" s="500" t="s">
        <v>688</v>
      </c>
      <c r="J918" s="500" t="s">
        <v>689</v>
      </c>
      <c r="K918" s="500" t="s">
        <v>2306</v>
      </c>
      <c r="L918" s="500" t="s">
        <v>28083</v>
      </c>
      <c r="M918" s="500" t="s">
        <v>2307</v>
      </c>
      <c r="N918" s="500" t="s">
        <v>4967</v>
      </c>
    </row>
    <row r="919" spans="1:14">
      <c r="A919" s="500" t="s">
        <v>686</v>
      </c>
      <c r="B919" s="500" t="s">
        <v>2858</v>
      </c>
      <c r="C919" s="500" t="s">
        <v>27831</v>
      </c>
      <c r="D919" s="500" t="s">
        <v>27832</v>
      </c>
      <c r="E919" s="500" t="s">
        <v>11099</v>
      </c>
      <c r="F919" s="500" t="s">
        <v>28081</v>
      </c>
      <c r="G919" s="500" t="s">
        <v>7444</v>
      </c>
      <c r="H919" s="500" t="s">
        <v>28134</v>
      </c>
      <c r="I919" s="500" t="s">
        <v>688</v>
      </c>
      <c r="J919" s="500" t="s">
        <v>689</v>
      </c>
      <c r="K919" s="500" t="s">
        <v>2306</v>
      </c>
      <c r="L919" s="500" t="s">
        <v>28083</v>
      </c>
      <c r="M919" s="500" t="s">
        <v>2307</v>
      </c>
      <c r="N919" s="500" t="s">
        <v>7445</v>
      </c>
    </row>
    <row r="920" spans="1:14">
      <c r="A920" s="500" t="s">
        <v>686</v>
      </c>
      <c r="B920" s="500" t="s">
        <v>2858</v>
      </c>
      <c r="C920" s="500" t="s">
        <v>27831</v>
      </c>
      <c r="D920" s="500" t="s">
        <v>27832</v>
      </c>
      <c r="E920" s="500" t="s">
        <v>11099</v>
      </c>
      <c r="F920" s="500" t="s">
        <v>28081</v>
      </c>
      <c r="G920" s="500" t="s">
        <v>3379</v>
      </c>
      <c r="H920" s="500" t="s">
        <v>11618</v>
      </c>
      <c r="I920" s="500" t="s">
        <v>688</v>
      </c>
      <c r="J920" s="500" t="s">
        <v>689</v>
      </c>
      <c r="K920" s="500" t="s">
        <v>2306</v>
      </c>
      <c r="L920" s="500" t="s">
        <v>28083</v>
      </c>
      <c r="M920" s="500" t="s">
        <v>2307</v>
      </c>
      <c r="N920" s="500" t="s">
        <v>4980</v>
      </c>
    </row>
    <row r="921" spans="1:14">
      <c r="A921" s="500" t="s">
        <v>686</v>
      </c>
      <c r="B921" s="500" t="s">
        <v>2858</v>
      </c>
      <c r="C921" s="500" t="s">
        <v>27831</v>
      </c>
      <c r="D921" s="500" t="s">
        <v>27832</v>
      </c>
      <c r="E921" s="500" t="s">
        <v>11099</v>
      </c>
      <c r="F921" s="500" t="s">
        <v>28081</v>
      </c>
      <c r="G921" s="500" t="s">
        <v>3380</v>
      </c>
      <c r="H921" s="500" t="s">
        <v>11270</v>
      </c>
      <c r="I921" s="500" t="s">
        <v>688</v>
      </c>
      <c r="J921" s="500" t="s">
        <v>689</v>
      </c>
      <c r="K921" s="500" t="s">
        <v>2306</v>
      </c>
      <c r="L921" s="500" t="s">
        <v>28083</v>
      </c>
      <c r="M921" s="500" t="s">
        <v>2307</v>
      </c>
      <c r="N921" s="500" t="s">
        <v>4981</v>
      </c>
    </row>
    <row r="922" spans="1:14">
      <c r="A922" s="500" t="s">
        <v>686</v>
      </c>
      <c r="B922" s="500" t="s">
        <v>2858</v>
      </c>
      <c r="C922" s="500" t="s">
        <v>27831</v>
      </c>
      <c r="D922" s="500" t="s">
        <v>27832</v>
      </c>
      <c r="E922" s="500" t="s">
        <v>11099</v>
      </c>
      <c r="F922" s="500" t="s">
        <v>28081</v>
      </c>
      <c r="G922" s="500" t="s">
        <v>3381</v>
      </c>
      <c r="H922" s="500" t="s">
        <v>28135</v>
      </c>
      <c r="I922" s="500" t="s">
        <v>688</v>
      </c>
      <c r="J922" s="500" t="s">
        <v>689</v>
      </c>
      <c r="K922" s="500" t="s">
        <v>2306</v>
      </c>
      <c r="L922" s="500" t="s">
        <v>28083</v>
      </c>
      <c r="M922" s="500" t="s">
        <v>2307</v>
      </c>
      <c r="N922" s="500" t="s">
        <v>4982</v>
      </c>
    </row>
    <row r="923" spans="1:14">
      <c r="A923" s="500" t="s">
        <v>686</v>
      </c>
      <c r="B923" s="500" t="s">
        <v>2858</v>
      </c>
      <c r="C923" s="500" t="s">
        <v>27831</v>
      </c>
      <c r="D923" s="500" t="s">
        <v>27832</v>
      </c>
      <c r="E923" s="500" t="s">
        <v>11099</v>
      </c>
      <c r="F923" s="500" t="s">
        <v>28081</v>
      </c>
      <c r="G923" s="500" t="s">
        <v>3382</v>
      </c>
      <c r="H923" s="500" t="s">
        <v>3966</v>
      </c>
      <c r="I923" s="500" t="s">
        <v>688</v>
      </c>
      <c r="J923" s="500" t="s">
        <v>689</v>
      </c>
      <c r="K923" s="500" t="s">
        <v>2306</v>
      </c>
      <c r="L923" s="500" t="s">
        <v>28083</v>
      </c>
      <c r="M923" s="500" t="s">
        <v>2307</v>
      </c>
      <c r="N923" s="500" t="s">
        <v>4983</v>
      </c>
    </row>
    <row r="924" spans="1:14">
      <c r="A924" s="500" t="s">
        <v>686</v>
      </c>
      <c r="B924" s="500" t="s">
        <v>2858</v>
      </c>
      <c r="C924" s="500" t="s">
        <v>27831</v>
      </c>
      <c r="D924" s="500" t="s">
        <v>27832</v>
      </c>
      <c r="E924" s="500" t="s">
        <v>11099</v>
      </c>
      <c r="F924" s="500" t="s">
        <v>28081</v>
      </c>
      <c r="G924" s="500" t="s">
        <v>3383</v>
      </c>
      <c r="H924" s="500" t="s">
        <v>3886</v>
      </c>
      <c r="I924" s="500" t="s">
        <v>688</v>
      </c>
      <c r="J924" s="500" t="s">
        <v>689</v>
      </c>
      <c r="K924" s="500" t="s">
        <v>2306</v>
      </c>
      <c r="L924" s="500" t="s">
        <v>28083</v>
      </c>
      <c r="M924" s="500" t="s">
        <v>2307</v>
      </c>
      <c r="N924" s="500" t="s">
        <v>4984</v>
      </c>
    </row>
    <row r="925" spans="1:14">
      <c r="A925" s="500" t="s">
        <v>686</v>
      </c>
      <c r="B925" s="500" t="s">
        <v>2858</v>
      </c>
      <c r="C925" s="500" t="s">
        <v>27831</v>
      </c>
      <c r="D925" s="500" t="s">
        <v>27832</v>
      </c>
      <c r="E925" s="500" t="s">
        <v>11099</v>
      </c>
      <c r="F925" s="500" t="s">
        <v>28081</v>
      </c>
      <c r="G925" s="500" t="s">
        <v>3384</v>
      </c>
      <c r="H925" s="500" t="s">
        <v>3975</v>
      </c>
      <c r="I925" s="500" t="s">
        <v>688</v>
      </c>
      <c r="J925" s="500" t="s">
        <v>689</v>
      </c>
      <c r="K925" s="500" t="s">
        <v>2306</v>
      </c>
      <c r="L925" s="500" t="s">
        <v>28083</v>
      </c>
      <c r="M925" s="500" t="s">
        <v>2307</v>
      </c>
      <c r="N925" s="500" t="s">
        <v>4985</v>
      </c>
    </row>
    <row r="926" spans="1:14">
      <c r="A926" s="500" t="s">
        <v>686</v>
      </c>
      <c r="B926" s="500" t="s">
        <v>2858</v>
      </c>
      <c r="C926" s="500" t="s">
        <v>27831</v>
      </c>
      <c r="D926" s="500" t="s">
        <v>27832</v>
      </c>
      <c r="E926" s="500" t="s">
        <v>11099</v>
      </c>
      <c r="F926" s="500" t="s">
        <v>28081</v>
      </c>
      <c r="G926" s="500" t="s">
        <v>3385</v>
      </c>
      <c r="H926" s="500" t="s">
        <v>28004</v>
      </c>
      <c r="I926" s="500" t="s">
        <v>688</v>
      </c>
      <c r="J926" s="500" t="s">
        <v>689</v>
      </c>
      <c r="K926" s="500" t="s">
        <v>2306</v>
      </c>
      <c r="L926" s="500" t="s">
        <v>28083</v>
      </c>
      <c r="M926" s="500" t="s">
        <v>2307</v>
      </c>
      <c r="N926" s="500" t="s">
        <v>11012</v>
      </c>
    </row>
    <row r="927" spans="1:14">
      <c r="A927" s="500" t="s">
        <v>686</v>
      </c>
      <c r="B927" s="500" t="s">
        <v>2858</v>
      </c>
      <c r="C927" s="500" t="s">
        <v>27831</v>
      </c>
      <c r="D927" s="500" t="s">
        <v>27832</v>
      </c>
      <c r="E927" s="500" t="s">
        <v>11099</v>
      </c>
      <c r="F927" s="500" t="s">
        <v>28081</v>
      </c>
      <c r="G927" s="500" t="s">
        <v>7769</v>
      </c>
      <c r="H927" s="500" t="s">
        <v>28005</v>
      </c>
      <c r="I927" s="500" t="s">
        <v>688</v>
      </c>
      <c r="J927" s="500" t="s">
        <v>689</v>
      </c>
      <c r="K927" s="500" t="s">
        <v>2306</v>
      </c>
      <c r="L927" s="500" t="s">
        <v>28083</v>
      </c>
      <c r="M927" s="500" t="s">
        <v>2307</v>
      </c>
      <c r="N927" s="500" t="s">
        <v>7770</v>
      </c>
    </row>
    <row r="928" spans="1:14">
      <c r="A928" s="500" t="s">
        <v>686</v>
      </c>
      <c r="B928" s="500" t="s">
        <v>2858</v>
      </c>
      <c r="C928" s="500" t="s">
        <v>27831</v>
      </c>
      <c r="D928" s="500" t="s">
        <v>27832</v>
      </c>
      <c r="E928" s="500" t="s">
        <v>11099</v>
      </c>
      <c r="F928" s="500" t="s">
        <v>28081</v>
      </c>
      <c r="G928" s="500" t="s">
        <v>3386</v>
      </c>
      <c r="H928" s="500" t="s">
        <v>3880</v>
      </c>
      <c r="I928" s="500" t="s">
        <v>688</v>
      </c>
      <c r="J928" s="500" t="s">
        <v>689</v>
      </c>
      <c r="K928" s="500" t="s">
        <v>2306</v>
      </c>
      <c r="L928" s="500" t="s">
        <v>28083</v>
      </c>
      <c r="M928" s="500" t="s">
        <v>2307</v>
      </c>
      <c r="N928" s="500" t="s">
        <v>4987</v>
      </c>
    </row>
    <row r="929" spans="1:14">
      <c r="A929" s="500" t="s">
        <v>686</v>
      </c>
      <c r="B929" s="500" t="s">
        <v>2858</v>
      </c>
      <c r="C929" s="500" t="s">
        <v>27831</v>
      </c>
      <c r="D929" s="500" t="s">
        <v>27832</v>
      </c>
      <c r="E929" s="500" t="s">
        <v>11099</v>
      </c>
      <c r="F929" s="500" t="s">
        <v>28081</v>
      </c>
      <c r="G929" s="500" t="s">
        <v>7771</v>
      </c>
      <c r="H929" s="500" t="s">
        <v>11313</v>
      </c>
      <c r="I929" s="500" t="s">
        <v>688</v>
      </c>
      <c r="J929" s="500" t="s">
        <v>689</v>
      </c>
      <c r="K929" s="500" t="s">
        <v>2306</v>
      </c>
      <c r="L929" s="500" t="s">
        <v>28083</v>
      </c>
      <c r="M929" s="500" t="s">
        <v>2307</v>
      </c>
      <c r="N929" s="500" t="s">
        <v>7772</v>
      </c>
    </row>
    <row r="930" spans="1:14">
      <c r="A930" s="500" t="s">
        <v>686</v>
      </c>
      <c r="B930" s="500" t="s">
        <v>2858</v>
      </c>
      <c r="C930" s="500" t="s">
        <v>27831</v>
      </c>
      <c r="D930" s="500" t="s">
        <v>27832</v>
      </c>
      <c r="E930" s="500" t="s">
        <v>11099</v>
      </c>
      <c r="F930" s="500" t="s">
        <v>28081</v>
      </c>
      <c r="G930" s="500" t="s">
        <v>3387</v>
      </c>
      <c r="H930" s="500" t="s">
        <v>28136</v>
      </c>
      <c r="I930" s="500" t="s">
        <v>688</v>
      </c>
      <c r="J930" s="500" t="s">
        <v>689</v>
      </c>
      <c r="K930" s="500" t="s">
        <v>2306</v>
      </c>
      <c r="L930" s="500" t="s">
        <v>28083</v>
      </c>
      <c r="M930" s="500" t="s">
        <v>2307</v>
      </c>
      <c r="N930" s="500" t="s">
        <v>4988</v>
      </c>
    </row>
    <row r="931" spans="1:14">
      <c r="A931" s="500" t="s">
        <v>686</v>
      </c>
      <c r="B931" s="500" t="s">
        <v>2858</v>
      </c>
      <c r="C931" s="500" t="s">
        <v>27831</v>
      </c>
      <c r="D931" s="500" t="s">
        <v>27832</v>
      </c>
      <c r="E931" s="500" t="s">
        <v>11099</v>
      </c>
      <c r="F931" s="500" t="s">
        <v>28081</v>
      </c>
      <c r="G931" s="500" t="s">
        <v>3388</v>
      </c>
      <c r="H931" s="500" t="s">
        <v>12792</v>
      </c>
      <c r="I931" s="500" t="s">
        <v>688</v>
      </c>
      <c r="J931" s="500" t="s">
        <v>689</v>
      </c>
      <c r="K931" s="500" t="s">
        <v>2306</v>
      </c>
      <c r="L931" s="500" t="s">
        <v>28083</v>
      </c>
      <c r="M931" s="500" t="s">
        <v>2307</v>
      </c>
      <c r="N931" s="500" t="s">
        <v>4989</v>
      </c>
    </row>
    <row r="932" spans="1:14">
      <c r="A932" s="500" t="s">
        <v>686</v>
      </c>
      <c r="B932" s="500" t="s">
        <v>2858</v>
      </c>
      <c r="C932" s="500" t="s">
        <v>27831</v>
      </c>
      <c r="D932" s="500" t="s">
        <v>27832</v>
      </c>
      <c r="E932" s="500" t="s">
        <v>11099</v>
      </c>
      <c r="F932" s="500" t="s">
        <v>28081</v>
      </c>
      <c r="G932" s="500" t="s">
        <v>3389</v>
      </c>
      <c r="H932" s="500" t="s">
        <v>3959</v>
      </c>
      <c r="I932" s="500" t="s">
        <v>688</v>
      </c>
      <c r="J932" s="500" t="s">
        <v>689</v>
      </c>
      <c r="K932" s="500" t="s">
        <v>2306</v>
      </c>
      <c r="L932" s="500" t="s">
        <v>28083</v>
      </c>
      <c r="M932" s="500" t="s">
        <v>2307</v>
      </c>
      <c r="N932" s="500" t="s">
        <v>4990</v>
      </c>
    </row>
    <row r="933" spans="1:14">
      <c r="A933" s="500" t="s">
        <v>686</v>
      </c>
      <c r="B933" s="500" t="s">
        <v>2858</v>
      </c>
      <c r="C933" s="500" t="s">
        <v>27831</v>
      </c>
      <c r="D933" s="500" t="s">
        <v>27832</v>
      </c>
      <c r="E933" s="500" t="s">
        <v>11099</v>
      </c>
      <c r="F933" s="500" t="s">
        <v>28081</v>
      </c>
      <c r="G933" s="500" t="s">
        <v>3390</v>
      </c>
      <c r="H933" s="500" t="s">
        <v>12825</v>
      </c>
      <c r="I933" s="500" t="s">
        <v>688</v>
      </c>
      <c r="J933" s="500" t="s">
        <v>689</v>
      </c>
      <c r="K933" s="500" t="s">
        <v>2306</v>
      </c>
      <c r="L933" s="500" t="s">
        <v>28083</v>
      </c>
      <c r="M933" s="500" t="s">
        <v>2307</v>
      </c>
      <c r="N933" s="500" t="s">
        <v>4991</v>
      </c>
    </row>
    <row r="934" spans="1:14">
      <c r="A934" s="500" t="s">
        <v>686</v>
      </c>
      <c r="B934" s="500" t="s">
        <v>2858</v>
      </c>
      <c r="C934" s="500" t="s">
        <v>27831</v>
      </c>
      <c r="D934" s="500" t="s">
        <v>27832</v>
      </c>
      <c r="E934" s="500" t="s">
        <v>11099</v>
      </c>
      <c r="F934" s="500" t="s">
        <v>28081</v>
      </c>
      <c r="G934" s="500" t="s">
        <v>3391</v>
      </c>
      <c r="H934" s="500" t="s">
        <v>15296</v>
      </c>
      <c r="I934" s="500" t="s">
        <v>688</v>
      </c>
      <c r="J934" s="500" t="s">
        <v>689</v>
      </c>
      <c r="K934" s="500" t="s">
        <v>2306</v>
      </c>
      <c r="L934" s="500" t="s">
        <v>28083</v>
      </c>
      <c r="M934" s="500" t="s">
        <v>2307</v>
      </c>
      <c r="N934" s="500" t="s">
        <v>4992</v>
      </c>
    </row>
    <row r="935" spans="1:14">
      <c r="A935" s="500" t="s">
        <v>686</v>
      </c>
      <c r="B935" s="500" t="s">
        <v>2858</v>
      </c>
      <c r="C935" s="500" t="s">
        <v>27831</v>
      </c>
      <c r="D935" s="500" t="s">
        <v>27832</v>
      </c>
      <c r="E935" s="500" t="s">
        <v>11099</v>
      </c>
      <c r="F935" s="500" t="s">
        <v>28081</v>
      </c>
      <c r="G935" s="500" t="s">
        <v>4040</v>
      </c>
      <c r="H935" s="500" t="s">
        <v>11846</v>
      </c>
      <c r="I935" s="500" t="s">
        <v>688</v>
      </c>
      <c r="J935" s="500" t="s">
        <v>689</v>
      </c>
      <c r="K935" s="500" t="s">
        <v>2306</v>
      </c>
      <c r="L935" s="500" t="s">
        <v>28083</v>
      </c>
      <c r="M935" s="500" t="s">
        <v>2307</v>
      </c>
      <c r="N935" s="500" t="s">
        <v>4993</v>
      </c>
    </row>
    <row r="936" spans="1:14">
      <c r="A936" s="500" t="s">
        <v>686</v>
      </c>
      <c r="B936" s="500" t="s">
        <v>2858</v>
      </c>
      <c r="C936" s="500" t="s">
        <v>27831</v>
      </c>
      <c r="D936" s="500" t="s">
        <v>27832</v>
      </c>
      <c r="E936" s="500" t="s">
        <v>11099</v>
      </c>
      <c r="F936" s="500" t="s">
        <v>28081</v>
      </c>
      <c r="G936" s="500" t="s">
        <v>3392</v>
      </c>
      <c r="H936" s="500" t="s">
        <v>11783</v>
      </c>
      <c r="I936" s="500" t="s">
        <v>688</v>
      </c>
      <c r="J936" s="500" t="s">
        <v>689</v>
      </c>
      <c r="K936" s="500" t="s">
        <v>2306</v>
      </c>
      <c r="L936" s="500" t="s">
        <v>28083</v>
      </c>
      <c r="M936" s="500" t="s">
        <v>2307</v>
      </c>
      <c r="N936" s="500" t="s">
        <v>4994</v>
      </c>
    </row>
    <row r="937" spans="1:14">
      <c r="A937" s="500" t="s">
        <v>686</v>
      </c>
      <c r="B937" s="500" t="s">
        <v>2858</v>
      </c>
      <c r="C937" s="500" t="s">
        <v>27831</v>
      </c>
      <c r="D937" s="500" t="s">
        <v>27832</v>
      </c>
      <c r="E937" s="500" t="s">
        <v>11099</v>
      </c>
      <c r="F937" s="500" t="s">
        <v>28081</v>
      </c>
      <c r="G937" s="500" t="s">
        <v>3393</v>
      </c>
      <c r="H937" s="500" t="s">
        <v>11321</v>
      </c>
      <c r="I937" s="500" t="s">
        <v>688</v>
      </c>
      <c r="J937" s="500" t="s">
        <v>689</v>
      </c>
      <c r="K937" s="500" t="s">
        <v>2306</v>
      </c>
      <c r="L937" s="500" t="s">
        <v>28083</v>
      </c>
      <c r="M937" s="500" t="s">
        <v>2307</v>
      </c>
      <c r="N937" s="500" t="s">
        <v>4995</v>
      </c>
    </row>
    <row r="938" spans="1:14">
      <c r="A938" s="500" t="s">
        <v>686</v>
      </c>
      <c r="B938" s="500" t="s">
        <v>2858</v>
      </c>
      <c r="C938" s="500" t="s">
        <v>27831</v>
      </c>
      <c r="D938" s="500" t="s">
        <v>27832</v>
      </c>
      <c r="E938" s="500" t="s">
        <v>11099</v>
      </c>
      <c r="F938" s="500" t="s">
        <v>28081</v>
      </c>
      <c r="G938" s="500" t="s">
        <v>3394</v>
      </c>
      <c r="H938" s="500" t="s">
        <v>11299</v>
      </c>
      <c r="I938" s="500" t="s">
        <v>688</v>
      </c>
      <c r="J938" s="500" t="s">
        <v>689</v>
      </c>
      <c r="K938" s="500" t="s">
        <v>2306</v>
      </c>
      <c r="L938" s="500" t="s">
        <v>28083</v>
      </c>
      <c r="M938" s="500" t="s">
        <v>2307</v>
      </c>
      <c r="N938" s="500" t="s">
        <v>4996</v>
      </c>
    </row>
    <row r="939" spans="1:14">
      <c r="A939" s="500" t="s">
        <v>686</v>
      </c>
      <c r="B939" s="500" t="s">
        <v>2858</v>
      </c>
      <c r="C939" s="500" t="s">
        <v>27831</v>
      </c>
      <c r="D939" s="500" t="s">
        <v>27832</v>
      </c>
      <c r="E939" s="500" t="s">
        <v>11099</v>
      </c>
      <c r="F939" s="500" t="s">
        <v>28081</v>
      </c>
      <c r="G939" s="500" t="s">
        <v>3395</v>
      </c>
      <c r="H939" s="500" t="s">
        <v>28007</v>
      </c>
      <c r="I939" s="500" t="s">
        <v>688</v>
      </c>
      <c r="J939" s="500" t="s">
        <v>689</v>
      </c>
      <c r="K939" s="500" t="s">
        <v>2306</v>
      </c>
      <c r="L939" s="500" t="s">
        <v>28083</v>
      </c>
      <c r="M939" s="500" t="s">
        <v>2307</v>
      </c>
      <c r="N939" s="500" t="s">
        <v>4997</v>
      </c>
    </row>
    <row r="940" spans="1:14">
      <c r="A940" s="500" t="s">
        <v>686</v>
      </c>
      <c r="B940" s="500" t="s">
        <v>2858</v>
      </c>
      <c r="C940" s="500" t="s">
        <v>27831</v>
      </c>
      <c r="D940" s="500" t="s">
        <v>27832</v>
      </c>
      <c r="E940" s="500" t="s">
        <v>11099</v>
      </c>
      <c r="F940" s="500" t="s">
        <v>28081</v>
      </c>
      <c r="G940" s="500" t="s">
        <v>3396</v>
      </c>
      <c r="H940" s="500" t="s">
        <v>3701</v>
      </c>
      <c r="I940" s="500" t="s">
        <v>688</v>
      </c>
      <c r="J940" s="500" t="s">
        <v>689</v>
      </c>
      <c r="K940" s="500" t="s">
        <v>2306</v>
      </c>
      <c r="L940" s="500" t="s">
        <v>28083</v>
      </c>
      <c r="M940" s="500" t="s">
        <v>2307</v>
      </c>
      <c r="N940" s="500" t="s">
        <v>4998</v>
      </c>
    </row>
    <row r="941" spans="1:14">
      <c r="A941" s="500" t="s">
        <v>686</v>
      </c>
      <c r="B941" s="500" t="s">
        <v>2858</v>
      </c>
      <c r="C941" s="500" t="s">
        <v>27831</v>
      </c>
      <c r="D941" s="500" t="s">
        <v>27832</v>
      </c>
      <c r="E941" s="500" t="s">
        <v>11099</v>
      </c>
      <c r="F941" s="500" t="s">
        <v>28081</v>
      </c>
      <c r="G941" s="500" t="s">
        <v>7773</v>
      </c>
      <c r="H941" s="500" t="s">
        <v>11298</v>
      </c>
      <c r="I941" s="500" t="s">
        <v>688</v>
      </c>
      <c r="J941" s="500" t="s">
        <v>689</v>
      </c>
      <c r="K941" s="500" t="s">
        <v>2306</v>
      </c>
      <c r="L941" s="500" t="s">
        <v>28083</v>
      </c>
      <c r="M941" s="500" t="s">
        <v>2307</v>
      </c>
      <c r="N941" s="500" t="s">
        <v>7774</v>
      </c>
    </row>
    <row r="942" spans="1:14">
      <c r="A942" s="500" t="s">
        <v>686</v>
      </c>
      <c r="B942" s="500" t="s">
        <v>2858</v>
      </c>
      <c r="C942" s="500" t="s">
        <v>27831</v>
      </c>
      <c r="D942" s="500" t="s">
        <v>27832</v>
      </c>
      <c r="E942" s="500" t="s">
        <v>11099</v>
      </c>
      <c r="F942" s="500" t="s">
        <v>28081</v>
      </c>
      <c r="G942" s="500" t="s">
        <v>3397</v>
      </c>
      <c r="H942" s="500" t="s">
        <v>11715</v>
      </c>
      <c r="I942" s="500" t="s">
        <v>688</v>
      </c>
      <c r="J942" s="500" t="s">
        <v>689</v>
      </c>
      <c r="K942" s="500" t="s">
        <v>2306</v>
      </c>
      <c r="L942" s="500" t="s">
        <v>28083</v>
      </c>
      <c r="M942" s="500" t="s">
        <v>2307</v>
      </c>
      <c r="N942" s="500" t="s">
        <v>4986</v>
      </c>
    </row>
    <row r="943" spans="1:14">
      <c r="A943" s="500" t="s">
        <v>686</v>
      </c>
      <c r="B943" s="500" t="s">
        <v>2858</v>
      </c>
      <c r="C943" s="500" t="s">
        <v>27831</v>
      </c>
      <c r="D943" s="500" t="s">
        <v>27832</v>
      </c>
      <c r="E943" s="500" t="s">
        <v>11099</v>
      </c>
      <c r="F943" s="500" t="s">
        <v>28081</v>
      </c>
      <c r="G943" s="500" t="s">
        <v>7446</v>
      </c>
      <c r="H943" s="500" t="s">
        <v>12792</v>
      </c>
      <c r="I943" s="500" t="s">
        <v>688</v>
      </c>
      <c r="J943" s="500" t="s">
        <v>689</v>
      </c>
      <c r="K943" s="500" t="s">
        <v>2306</v>
      </c>
      <c r="L943" s="500" t="s">
        <v>28083</v>
      </c>
      <c r="M943" s="500" t="s">
        <v>2307</v>
      </c>
      <c r="N943" s="500" t="s">
        <v>7447</v>
      </c>
    </row>
    <row r="944" spans="1:14">
      <c r="A944" s="500" t="s">
        <v>686</v>
      </c>
      <c r="B944" s="500" t="s">
        <v>2858</v>
      </c>
      <c r="C944" s="500" t="s">
        <v>27831</v>
      </c>
      <c r="D944" s="500" t="s">
        <v>27832</v>
      </c>
      <c r="E944" s="500" t="s">
        <v>11099</v>
      </c>
      <c r="F944" s="500" t="s">
        <v>28081</v>
      </c>
      <c r="G944" s="500" t="s">
        <v>3398</v>
      </c>
      <c r="H944" s="500" t="s">
        <v>11310</v>
      </c>
      <c r="I944" s="500" t="s">
        <v>688</v>
      </c>
      <c r="J944" s="500" t="s">
        <v>689</v>
      </c>
      <c r="K944" s="500" t="s">
        <v>2306</v>
      </c>
      <c r="L944" s="500" t="s">
        <v>28083</v>
      </c>
      <c r="M944" s="500" t="s">
        <v>2307</v>
      </c>
      <c r="N944" s="500" t="s">
        <v>4999</v>
      </c>
    </row>
    <row r="945" spans="1:14">
      <c r="A945" s="500" t="s">
        <v>686</v>
      </c>
      <c r="B945" s="500" t="s">
        <v>2858</v>
      </c>
      <c r="C945" s="500" t="s">
        <v>27831</v>
      </c>
      <c r="D945" s="500" t="s">
        <v>27832</v>
      </c>
      <c r="E945" s="500" t="s">
        <v>11099</v>
      </c>
      <c r="F945" s="500" t="s">
        <v>28081</v>
      </c>
      <c r="G945" s="500" t="s">
        <v>3399</v>
      </c>
      <c r="H945" s="500" t="s">
        <v>14080</v>
      </c>
      <c r="I945" s="500" t="s">
        <v>688</v>
      </c>
      <c r="J945" s="500" t="s">
        <v>689</v>
      </c>
      <c r="K945" s="500" t="s">
        <v>2306</v>
      </c>
      <c r="L945" s="500" t="s">
        <v>28083</v>
      </c>
      <c r="M945" s="500" t="s">
        <v>2307</v>
      </c>
      <c r="N945" s="500" t="s">
        <v>5000</v>
      </c>
    </row>
    <row r="946" spans="1:14">
      <c r="A946" s="500" t="s">
        <v>686</v>
      </c>
      <c r="B946" s="500" t="s">
        <v>2858</v>
      </c>
      <c r="C946" s="500" t="s">
        <v>27831</v>
      </c>
      <c r="D946" s="500" t="s">
        <v>27832</v>
      </c>
      <c r="E946" s="500" t="s">
        <v>11099</v>
      </c>
      <c r="F946" s="500" t="s">
        <v>28081</v>
      </c>
      <c r="G946" s="500" t="s">
        <v>3400</v>
      </c>
      <c r="H946" s="500" t="s">
        <v>28137</v>
      </c>
      <c r="I946" s="500" t="s">
        <v>688</v>
      </c>
      <c r="J946" s="500" t="s">
        <v>689</v>
      </c>
      <c r="K946" s="500" t="s">
        <v>2306</v>
      </c>
      <c r="L946" s="500" t="s">
        <v>28083</v>
      </c>
      <c r="M946" s="500" t="s">
        <v>2307</v>
      </c>
      <c r="N946" s="500" t="s">
        <v>5001</v>
      </c>
    </row>
    <row r="947" spans="1:14">
      <c r="A947" s="500" t="s">
        <v>686</v>
      </c>
      <c r="B947" s="500" t="s">
        <v>2858</v>
      </c>
      <c r="C947" s="500" t="s">
        <v>27831</v>
      </c>
      <c r="D947" s="500" t="s">
        <v>27832</v>
      </c>
      <c r="E947" s="500" t="s">
        <v>11099</v>
      </c>
      <c r="F947" s="500" t="s">
        <v>28081</v>
      </c>
      <c r="G947" s="500" t="s">
        <v>3401</v>
      </c>
      <c r="H947" s="500" t="s">
        <v>11297</v>
      </c>
      <c r="I947" s="500" t="s">
        <v>688</v>
      </c>
      <c r="J947" s="500" t="s">
        <v>689</v>
      </c>
      <c r="K947" s="500" t="s">
        <v>2306</v>
      </c>
      <c r="L947" s="500" t="s">
        <v>28083</v>
      </c>
      <c r="M947" s="500" t="s">
        <v>2307</v>
      </c>
      <c r="N947" s="500" t="s">
        <v>5002</v>
      </c>
    </row>
    <row r="948" spans="1:14">
      <c r="A948" s="500" t="s">
        <v>686</v>
      </c>
      <c r="B948" s="500" t="s">
        <v>2858</v>
      </c>
      <c r="C948" s="500" t="s">
        <v>27831</v>
      </c>
      <c r="D948" s="500" t="s">
        <v>27832</v>
      </c>
      <c r="E948" s="500" t="s">
        <v>11099</v>
      </c>
      <c r="F948" s="500" t="s">
        <v>28081</v>
      </c>
      <c r="G948" s="500" t="s">
        <v>3402</v>
      </c>
      <c r="H948" s="500" t="s">
        <v>11848</v>
      </c>
      <c r="I948" s="500" t="s">
        <v>688</v>
      </c>
      <c r="J948" s="500" t="s">
        <v>689</v>
      </c>
      <c r="K948" s="500" t="s">
        <v>2306</v>
      </c>
      <c r="L948" s="500" t="s">
        <v>28083</v>
      </c>
      <c r="M948" s="500" t="s">
        <v>2307</v>
      </c>
      <c r="N948" s="500" t="s">
        <v>5003</v>
      </c>
    </row>
    <row r="949" spans="1:14">
      <c r="A949" s="500" t="s">
        <v>686</v>
      </c>
      <c r="B949" s="500" t="s">
        <v>2858</v>
      </c>
      <c r="C949" s="500" t="s">
        <v>27831</v>
      </c>
      <c r="D949" s="500" t="s">
        <v>27832</v>
      </c>
      <c r="E949" s="500" t="s">
        <v>11099</v>
      </c>
      <c r="F949" s="500" t="s">
        <v>28081</v>
      </c>
      <c r="G949" s="500" t="s">
        <v>3403</v>
      </c>
      <c r="H949" s="500" t="s">
        <v>11308</v>
      </c>
      <c r="I949" s="500" t="s">
        <v>688</v>
      </c>
      <c r="J949" s="500" t="s">
        <v>689</v>
      </c>
      <c r="K949" s="500" t="s">
        <v>2306</v>
      </c>
      <c r="L949" s="500" t="s">
        <v>28083</v>
      </c>
      <c r="M949" s="500" t="s">
        <v>2307</v>
      </c>
      <c r="N949" s="500" t="s">
        <v>5004</v>
      </c>
    </row>
    <row r="950" spans="1:14">
      <c r="A950" s="500" t="s">
        <v>686</v>
      </c>
      <c r="B950" s="500" t="s">
        <v>2858</v>
      </c>
      <c r="C950" s="500" t="s">
        <v>27831</v>
      </c>
      <c r="D950" s="500" t="s">
        <v>27832</v>
      </c>
      <c r="E950" s="500" t="s">
        <v>11099</v>
      </c>
      <c r="F950" s="500" t="s">
        <v>28081</v>
      </c>
      <c r="G950" s="500" t="s">
        <v>3404</v>
      </c>
      <c r="H950" s="500" t="s">
        <v>28138</v>
      </c>
      <c r="I950" s="500" t="s">
        <v>688</v>
      </c>
      <c r="J950" s="500" t="s">
        <v>689</v>
      </c>
      <c r="K950" s="500" t="s">
        <v>2306</v>
      </c>
      <c r="L950" s="500" t="s">
        <v>28083</v>
      </c>
      <c r="M950" s="500" t="s">
        <v>2307</v>
      </c>
      <c r="N950" s="500" t="s">
        <v>11013</v>
      </c>
    </row>
    <row r="951" spans="1:14">
      <c r="A951" s="500" t="s">
        <v>686</v>
      </c>
      <c r="B951" s="500" t="s">
        <v>2858</v>
      </c>
      <c r="C951" s="500" t="s">
        <v>27831</v>
      </c>
      <c r="D951" s="500" t="s">
        <v>27832</v>
      </c>
      <c r="E951" s="500" t="s">
        <v>11099</v>
      </c>
      <c r="F951" s="500" t="s">
        <v>28081</v>
      </c>
      <c r="G951" s="500" t="s">
        <v>7775</v>
      </c>
      <c r="H951" s="500" t="s">
        <v>28139</v>
      </c>
      <c r="I951" s="500" t="s">
        <v>688</v>
      </c>
      <c r="J951" s="500" t="s">
        <v>689</v>
      </c>
      <c r="K951" s="500" t="s">
        <v>2306</v>
      </c>
      <c r="L951" s="500" t="s">
        <v>28083</v>
      </c>
      <c r="M951" s="500" t="s">
        <v>2307</v>
      </c>
      <c r="N951" s="500" t="s">
        <v>7776</v>
      </c>
    </row>
    <row r="952" spans="1:14">
      <c r="A952" s="500" t="s">
        <v>686</v>
      </c>
      <c r="B952" s="500" t="s">
        <v>2858</v>
      </c>
      <c r="C952" s="500" t="s">
        <v>27831</v>
      </c>
      <c r="D952" s="500" t="s">
        <v>27832</v>
      </c>
      <c r="E952" s="500" t="s">
        <v>11099</v>
      </c>
      <c r="F952" s="500" t="s">
        <v>28081</v>
      </c>
      <c r="G952" s="500" t="s">
        <v>3405</v>
      </c>
      <c r="H952" s="500" t="s">
        <v>7060</v>
      </c>
      <c r="I952" s="500" t="s">
        <v>688</v>
      </c>
      <c r="J952" s="500" t="s">
        <v>689</v>
      </c>
      <c r="K952" s="500" t="s">
        <v>2306</v>
      </c>
      <c r="L952" s="500" t="s">
        <v>28083</v>
      </c>
      <c r="M952" s="500" t="s">
        <v>2307</v>
      </c>
      <c r="N952" s="500" t="s">
        <v>5006</v>
      </c>
    </row>
    <row r="953" spans="1:14">
      <c r="A953" s="500" t="s">
        <v>686</v>
      </c>
      <c r="B953" s="500" t="s">
        <v>2858</v>
      </c>
      <c r="C953" s="500" t="s">
        <v>27831</v>
      </c>
      <c r="D953" s="500" t="s">
        <v>27832</v>
      </c>
      <c r="E953" s="500" t="s">
        <v>11099</v>
      </c>
      <c r="F953" s="500" t="s">
        <v>28081</v>
      </c>
      <c r="G953" s="500" t="s">
        <v>7777</v>
      </c>
      <c r="H953" s="500" t="s">
        <v>28073</v>
      </c>
      <c r="I953" s="500" t="s">
        <v>688</v>
      </c>
      <c r="J953" s="500" t="s">
        <v>689</v>
      </c>
      <c r="K953" s="500" t="s">
        <v>2306</v>
      </c>
      <c r="L953" s="500" t="s">
        <v>28083</v>
      </c>
      <c r="M953" s="500" t="s">
        <v>2307</v>
      </c>
      <c r="N953" s="500" t="s">
        <v>7778</v>
      </c>
    </row>
    <row r="954" spans="1:14">
      <c r="A954" s="500" t="s">
        <v>686</v>
      </c>
      <c r="B954" s="500" t="s">
        <v>2858</v>
      </c>
      <c r="C954" s="500" t="s">
        <v>27831</v>
      </c>
      <c r="D954" s="500" t="s">
        <v>27832</v>
      </c>
      <c r="E954" s="500" t="s">
        <v>11099</v>
      </c>
      <c r="F954" s="500" t="s">
        <v>28081</v>
      </c>
      <c r="G954" s="500" t="s">
        <v>3406</v>
      </c>
      <c r="H954" s="500" t="s">
        <v>28140</v>
      </c>
      <c r="I954" s="500" t="s">
        <v>688</v>
      </c>
      <c r="J954" s="500" t="s">
        <v>689</v>
      </c>
      <c r="K954" s="500" t="s">
        <v>2306</v>
      </c>
      <c r="L954" s="500" t="s">
        <v>28083</v>
      </c>
      <c r="M954" s="500" t="s">
        <v>2307</v>
      </c>
      <c r="N954" s="500" t="s">
        <v>5007</v>
      </c>
    </row>
    <row r="955" spans="1:14">
      <c r="A955" s="500" t="s">
        <v>686</v>
      </c>
      <c r="B955" s="500" t="s">
        <v>2858</v>
      </c>
      <c r="C955" s="500" t="s">
        <v>27831</v>
      </c>
      <c r="D955" s="500" t="s">
        <v>27832</v>
      </c>
      <c r="E955" s="500" t="s">
        <v>11099</v>
      </c>
      <c r="F955" s="500" t="s">
        <v>28081</v>
      </c>
      <c r="G955" s="500" t="s">
        <v>3407</v>
      </c>
      <c r="H955" s="500" t="s">
        <v>27861</v>
      </c>
      <c r="I955" s="500" t="s">
        <v>688</v>
      </c>
      <c r="J955" s="500" t="s">
        <v>689</v>
      </c>
      <c r="K955" s="500" t="s">
        <v>2306</v>
      </c>
      <c r="L955" s="500" t="s">
        <v>28083</v>
      </c>
      <c r="M955" s="500" t="s">
        <v>2307</v>
      </c>
      <c r="N955" s="500" t="s">
        <v>5008</v>
      </c>
    </row>
    <row r="956" spans="1:14">
      <c r="A956" s="500" t="s">
        <v>686</v>
      </c>
      <c r="B956" s="500" t="s">
        <v>2858</v>
      </c>
      <c r="C956" s="500" t="s">
        <v>27831</v>
      </c>
      <c r="D956" s="500" t="s">
        <v>27832</v>
      </c>
      <c r="E956" s="500" t="s">
        <v>11099</v>
      </c>
      <c r="F956" s="500" t="s">
        <v>28081</v>
      </c>
      <c r="G956" s="500" t="s">
        <v>3408</v>
      </c>
      <c r="H956" s="500" t="s">
        <v>11058</v>
      </c>
      <c r="I956" s="500" t="s">
        <v>688</v>
      </c>
      <c r="J956" s="500" t="s">
        <v>689</v>
      </c>
      <c r="K956" s="500" t="s">
        <v>2306</v>
      </c>
      <c r="L956" s="500" t="s">
        <v>28083</v>
      </c>
      <c r="M956" s="500" t="s">
        <v>2307</v>
      </c>
      <c r="N956" s="500" t="s">
        <v>5009</v>
      </c>
    </row>
    <row r="957" spans="1:14">
      <c r="A957" s="500" t="s">
        <v>686</v>
      </c>
      <c r="B957" s="500" t="s">
        <v>2858</v>
      </c>
      <c r="C957" s="500" t="s">
        <v>27831</v>
      </c>
      <c r="D957" s="500" t="s">
        <v>27832</v>
      </c>
      <c r="E957" s="500" t="s">
        <v>11099</v>
      </c>
      <c r="F957" s="500" t="s">
        <v>28081</v>
      </c>
      <c r="G957" s="500" t="s">
        <v>3409</v>
      </c>
      <c r="H957" s="500" t="s">
        <v>3727</v>
      </c>
      <c r="I957" s="500" t="s">
        <v>688</v>
      </c>
      <c r="J957" s="500" t="s">
        <v>689</v>
      </c>
      <c r="K957" s="500" t="s">
        <v>2306</v>
      </c>
      <c r="L957" s="500" t="s">
        <v>28083</v>
      </c>
      <c r="M957" s="500" t="s">
        <v>2307</v>
      </c>
      <c r="N957" s="500" t="s">
        <v>5010</v>
      </c>
    </row>
    <row r="958" spans="1:14">
      <c r="A958" s="500" t="s">
        <v>686</v>
      </c>
      <c r="B958" s="500" t="s">
        <v>2858</v>
      </c>
      <c r="C958" s="500" t="s">
        <v>27831</v>
      </c>
      <c r="D958" s="500" t="s">
        <v>27832</v>
      </c>
      <c r="E958" s="500" t="s">
        <v>11099</v>
      </c>
      <c r="F958" s="500" t="s">
        <v>28081</v>
      </c>
      <c r="G958" s="500" t="s">
        <v>3410</v>
      </c>
      <c r="H958" s="500" t="s">
        <v>27986</v>
      </c>
      <c r="I958" s="500" t="s">
        <v>688</v>
      </c>
      <c r="J958" s="500" t="s">
        <v>689</v>
      </c>
      <c r="K958" s="500" t="s">
        <v>2306</v>
      </c>
      <c r="L958" s="500" t="s">
        <v>28083</v>
      </c>
      <c r="M958" s="500" t="s">
        <v>2307</v>
      </c>
      <c r="N958" s="500" t="s">
        <v>5011</v>
      </c>
    </row>
    <row r="959" spans="1:14">
      <c r="A959" s="500" t="s">
        <v>686</v>
      </c>
      <c r="B959" s="500" t="s">
        <v>2858</v>
      </c>
      <c r="C959" s="500" t="s">
        <v>27831</v>
      </c>
      <c r="D959" s="500" t="s">
        <v>27832</v>
      </c>
      <c r="E959" s="500" t="s">
        <v>11099</v>
      </c>
      <c r="F959" s="500" t="s">
        <v>28081</v>
      </c>
      <c r="G959" s="500" t="s">
        <v>4041</v>
      </c>
      <c r="H959" s="500" t="s">
        <v>11700</v>
      </c>
      <c r="I959" s="500" t="s">
        <v>688</v>
      </c>
      <c r="J959" s="500" t="s">
        <v>689</v>
      </c>
      <c r="K959" s="500" t="s">
        <v>2306</v>
      </c>
      <c r="L959" s="500" t="s">
        <v>28083</v>
      </c>
      <c r="M959" s="500" t="s">
        <v>2307</v>
      </c>
      <c r="N959" s="500" t="s">
        <v>5012</v>
      </c>
    </row>
    <row r="960" spans="1:14">
      <c r="A960" s="500" t="s">
        <v>686</v>
      </c>
      <c r="B960" s="500" t="s">
        <v>2858</v>
      </c>
      <c r="C960" s="500" t="s">
        <v>27831</v>
      </c>
      <c r="D960" s="500" t="s">
        <v>27832</v>
      </c>
      <c r="E960" s="500" t="s">
        <v>11099</v>
      </c>
      <c r="F960" s="500" t="s">
        <v>28081</v>
      </c>
      <c r="G960" s="500" t="s">
        <v>3411</v>
      </c>
      <c r="H960" s="500" t="s">
        <v>14425</v>
      </c>
      <c r="I960" s="500" t="s">
        <v>688</v>
      </c>
      <c r="J960" s="500" t="s">
        <v>689</v>
      </c>
      <c r="K960" s="500" t="s">
        <v>2306</v>
      </c>
      <c r="L960" s="500" t="s">
        <v>28083</v>
      </c>
      <c r="M960" s="500" t="s">
        <v>2307</v>
      </c>
      <c r="N960" s="500" t="s">
        <v>5013</v>
      </c>
    </row>
    <row r="961" spans="1:14">
      <c r="A961" s="500" t="s">
        <v>686</v>
      </c>
      <c r="B961" s="500" t="s">
        <v>2858</v>
      </c>
      <c r="C961" s="500" t="s">
        <v>27831</v>
      </c>
      <c r="D961" s="500" t="s">
        <v>27832</v>
      </c>
      <c r="E961" s="500" t="s">
        <v>11099</v>
      </c>
      <c r="F961" s="500" t="s">
        <v>28081</v>
      </c>
      <c r="G961" s="500" t="s">
        <v>3412</v>
      </c>
      <c r="H961" s="500" t="s">
        <v>11825</v>
      </c>
      <c r="I961" s="500" t="s">
        <v>688</v>
      </c>
      <c r="J961" s="500" t="s">
        <v>689</v>
      </c>
      <c r="K961" s="500" t="s">
        <v>2306</v>
      </c>
      <c r="L961" s="500" t="s">
        <v>28083</v>
      </c>
      <c r="M961" s="500" t="s">
        <v>2307</v>
      </c>
      <c r="N961" s="500" t="s">
        <v>5014</v>
      </c>
    </row>
    <row r="962" spans="1:14">
      <c r="A962" s="500" t="s">
        <v>686</v>
      </c>
      <c r="B962" s="500" t="s">
        <v>2858</v>
      </c>
      <c r="C962" s="500" t="s">
        <v>27831</v>
      </c>
      <c r="D962" s="500" t="s">
        <v>27832</v>
      </c>
      <c r="E962" s="500" t="s">
        <v>11099</v>
      </c>
      <c r="F962" s="500" t="s">
        <v>28081</v>
      </c>
      <c r="G962" s="500" t="s">
        <v>3413</v>
      </c>
      <c r="H962" s="500" t="s">
        <v>11840</v>
      </c>
      <c r="I962" s="500" t="s">
        <v>688</v>
      </c>
      <c r="J962" s="500" t="s">
        <v>689</v>
      </c>
      <c r="K962" s="500" t="s">
        <v>2306</v>
      </c>
      <c r="L962" s="500" t="s">
        <v>28083</v>
      </c>
      <c r="M962" s="500" t="s">
        <v>2307</v>
      </c>
      <c r="N962" s="500" t="s">
        <v>5015</v>
      </c>
    </row>
    <row r="963" spans="1:14">
      <c r="A963" s="500" t="s">
        <v>686</v>
      </c>
      <c r="B963" s="500" t="s">
        <v>2858</v>
      </c>
      <c r="C963" s="500" t="s">
        <v>27831</v>
      </c>
      <c r="D963" s="500" t="s">
        <v>27832</v>
      </c>
      <c r="E963" s="500" t="s">
        <v>11099</v>
      </c>
      <c r="F963" s="500" t="s">
        <v>28081</v>
      </c>
      <c r="G963" s="500" t="s">
        <v>3414</v>
      </c>
      <c r="H963" s="500" t="s">
        <v>11272</v>
      </c>
      <c r="I963" s="500" t="s">
        <v>688</v>
      </c>
      <c r="J963" s="500" t="s">
        <v>689</v>
      </c>
      <c r="K963" s="500" t="s">
        <v>2306</v>
      </c>
      <c r="L963" s="500" t="s">
        <v>28083</v>
      </c>
      <c r="M963" s="500" t="s">
        <v>2307</v>
      </c>
      <c r="N963" s="500" t="s">
        <v>5016</v>
      </c>
    </row>
    <row r="964" spans="1:14">
      <c r="A964" s="500" t="s">
        <v>686</v>
      </c>
      <c r="B964" s="500" t="s">
        <v>2858</v>
      </c>
      <c r="C964" s="500" t="s">
        <v>27831</v>
      </c>
      <c r="D964" s="500" t="s">
        <v>27832</v>
      </c>
      <c r="E964" s="500" t="s">
        <v>11099</v>
      </c>
      <c r="F964" s="500" t="s">
        <v>28081</v>
      </c>
      <c r="G964" s="500" t="s">
        <v>3415</v>
      </c>
      <c r="H964" s="500" t="s">
        <v>27868</v>
      </c>
      <c r="I964" s="500" t="s">
        <v>688</v>
      </c>
      <c r="J964" s="500" t="s">
        <v>689</v>
      </c>
      <c r="K964" s="500" t="s">
        <v>2306</v>
      </c>
      <c r="L964" s="500" t="s">
        <v>28083</v>
      </c>
      <c r="M964" s="500" t="s">
        <v>2307</v>
      </c>
      <c r="N964" s="500" t="s">
        <v>5017</v>
      </c>
    </row>
    <row r="965" spans="1:14">
      <c r="A965" s="500" t="s">
        <v>686</v>
      </c>
      <c r="B965" s="500" t="s">
        <v>2858</v>
      </c>
      <c r="C965" s="500" t="s">
        <v>27831</v>
      </c>
      <c r="D965" s="500" t="s">
        <v>27832</v>
      </c>
      <c r="E965" s="500" t="s">
        <v>11099</v>
      </c>
      <c r="F965" s="500" t="s">
        <v>28081</v>
      </c>
      <c r="G965" s="500" t="s">
        <v>7779</v>
      </c>
      <c r="H965" s="500" t="s">
        <v>28141</v>
      </c>
      <c r="I965" s="500" t="s">
        <v>688</v>
      </c>
      <c r="J965" s="500" t="s">
        <v>689</v>
      </c>
      <c r="K965" s="500" t="s">
        <v>2306</v>
      </c>
      <c r="L965" s="500" t="s">
        <v>28083</v>
      </c>
      <c r="M965" s="500" t="s">
        <v>2307</v>
      </c>
      <c r="N965" s="500" t="s">
        <v>7780</v>
      </c>
    </row>
    <row r="966" spans="1:14">
      <c r="A966" s="500" t="s">
        <v>686</v>
      </c>
      <c r="B966" s="500" t="s">
        <v>2858</v>
      </c>
      <c r="C966" s="500" t="s">
        <v>27831</v>
      </c>
      <c r="D966" s="500" t="s">
        <v>27832</v>
      </c>
      <c r="E966" s="500" t="s">
        <v>11099</v>
      </c>
      <c r="F966" s="500" t="s">
        <v>28081</v>
      </c>
      <c r="G966" s="500" t="s">
        <v>3416</v>
      </c>
      <c r="H966" s="500" t="s">
        <v>3935</v>
      </c>
      <c r="I966" s="500" t="s">
        <v>688</v>
      </c>
      <c r="J966" s="500" t="s">
        <v>689</v>
      </c>
      <c r="K966" s="500" t="s">
        <v>2306</v>
      </c>
      <c r="L966" s="500" t="s">
        <v>28083</v>
      </c>
      <c r="M966" s="500" t="s">
        <v>2307</v>
      </c>
      <c r="N966" s="500" t="s">
        <v>5005</v>
      </c>
    </row>
    <row r="967" spans="1:14">
      <c r="A967" s="500" t="s">
        <v>686</v>
      </c>
      <c r="B967" s="500" t="s">
        <v>2858</v>
      </c>
      <c r="C967" s="500" t="s">
        <v>27831</v>
      </c>
      <c r="D967" s="500" t="s">
        <v>27832</v>
      </c>
      <c r="E967" s="500" t="s">
        <v>11099</v>
      </c>
      <c r="F967" s="500" t="s">
        <v>28081</v>
      </c>
      <c r="G967" s="500" t="s">
        <v>7449</v>
      </c>
      <c r="H967" s="500" t="s">
        <v>27861</v>
      </c>
      <c r="I967" s="500" t="s">
        <v>688</v>
      </c>
      <c r="J967" s="500" t="s">
        <v>689</v>
      </c>
      <c r="K967" s="500" t="s">
        <v>2306</v>
      </c>
      <c r="L967" s="500" t="s">
        <v>28083</v>
      </c>
      <c r="M967" s="500" t="s">
        <v>2307</v>
      </c>
      <c r="N967" s="500" t="s">
        <v>7450</v>
      </c>
    </row>
    <row r="968" spans="1:14">
      <c r="A968" s="500" t="s">
        <v>686</v>
      </c>
      <c r="B968" s="500" t="s">
        <v>2858</v>
      </c>
      <c r="C968" s="500" t="s">
        <v>27831</v>
      </c>
      <c r="D968" s="500" t="s">
        <v>27832</v>
      </c>
      <c r="E968" s="500" t="s">
        <v>11099</v>
      </c>
      <c r="F968" s="500" t="s">
        <v>28081</v>
      </c>
      <c r="G968" s="500" t="s">
        <v>3417</v>
      </c>
      <c r="H968" s="500" t="s">
        <v>28142</v>
      </c>
      <c r="I968" s="500" t="s">
        <v>688</v>
      </c>
      <c r="J968" s="500" t="s">
        <v>689</v>
      </c>
      <c r="K968" s="500" t="s">
        <v>2306</v>
      </c>
      <c r="L968" s="500" t="s">
        <v>28083</v>
      </c>
      <c r="M968" s="500" t="s">
        <v>2307</v>
      </c>
      <c r="N968" s="500" t="s">
        <v>5018</v>
      </c>
    </row>
    <row r="969" spans="1:14">
      <c r="A969" s="500" t="s">
        <v>686</v>
      </c>
      <c r="B969" s="500" t="s">
        <v>2858</v>
      </c>
      <c r="C969" s="500" t="s">
        <v>27831</v>
      </c>
      <c r="D969" s="500" t="s">
        <v>27832</v>
      </c>
      <c r="E969" s="500" t="s">
        <v>11099</v>
      </c>
      <c r="F969" s="500" t="s">
        <v>28081</v>
      </c>
      <c r="G969" s="500" t="s">
        <v>3418</v>
      </c>
      <c r="H969" s="500" t="s">
        <v>27965</v>
      </c>
      <c r="I969" s="500" t="s">
        <v>688</v>
      </c>
      <c r="J969" s="500" t="s">
        <v>689</v>
      </c>
      <c r="K969" s="500" t="s">
        <v>2306</v>
      </c>
      <c r="L969" s="500" t="s">
        <v>28083</v>
      </c>
      <c r="M969" s="500" t="s">
        <v>2307</v>
      </c>
      <c r="N969" s="500" t="s">
        <v>5019</v>
      </c>
    </row>
    <row r="970" spans="1:14">
      <c r="A970" s="500" t="s">
        <v>686</v>
      </c>
      <c r="B970" s="500" t="s">
        <v>2858</v>
      </c>
      <c r="C970" s="500" t="s">
        <v>27831</v>
      </c>
      <c r="D970" s="500" t="s">
        <v>27832</v>
      </c>
      <c r="E970" s="500" t="s">
        <v>11099</v>
      </c>
      <c r="F970" s="500" t="s">
        <v>28081</v>
      </c>
      <c r="G970" s="500" t="s">
        <v>3419</v>
      </c>
      <c r="H970" s="500" t="s">
        <v>4139</v>
      </c>
      <c r="I970" s="500" t="s">
        <v>688</v>
      </c>
      <c r="J970" s="500" t="s">
        <v>689</v>
      </c>
      <c r="K970" s="500" t="s">
        <v>2306</v>
      </c>
      <c r="L970" s="500" t="s">
        <v>28083</v>
      </c>
      <c r="M970" s="500" t="s">
        <v>2307</v>
      </c>
      <c r="N970" s="500" t="s">
        <v>5020</v>
      </c>
    </row>
    <row r="971" spans="1:14">
      <c r="A971" s="500" t="s">
        <v>686</v>
      </c>
      <c r="B971" s="500" t="s">
        <v>2858</v>
      </c>
      <c r="C971" s="500" t="s">
        <v>27831</v>
      </c>
      <c r="D971" s="500" t="s">
        <v>27832</v>
      </c>
      <c r="E971" s="500" t="s">
        <v>11099</v>
      </c>
      <c r="F971" s="500" t="s">
        <v>28081</v>
      </c>
      <c r="G971" s="500" t="s">
        <v>3420</v>
      </c>
      <c r="H971" s="500" t="s">
        <v>13939</v>
      </c>
      <c r="I971" s="500" t="s">
        <v>688</v>
      </c>
      <c r="J971" s="500" t="s">
        <v>689</v>
      </c>
      <c r="K971" s="500" t="s">
        <v>2306</v>
      </c>
      <c r="L971" s="500" t="s">
        <v>28083</v>
      </c>
      <c r="M971" s="500" t="s">
        <v>2307</v>
      </c>
      <c r="N971" s="500" t="s">
        <v>5021</v>
      </c>
    </row>
    <row r="972" spans="1:14">
      <c r="A972" s="500" t="s">
        <v>686</v>
      </c>
      <c r="B972" s="500" t="s">
        <v>2858</v>
      </c>
      <c r="C972" s="500" t="s">
        <v>27831</v>
      </c>
      <c r="D972" s="500" t="s">
        <v>27832</v>
      </c>
      <c r="E972" s="500" t="s">
        <v>11099</v>
      </c>
      <c r="F972" s="500" t="s">
        <v>28081</v>
      </c>
      <c r="G972" s="500" t="s">
        <v>3421</v>
      </c>
      <c r="H972" s="500" t="s">
        <v>7106</v>
      </c>
      <c r="I972" s="500" t="s">
        <v>688</v>
      </c>
      <c r="J972" s="500" t="s">
        <v>689</v>
      </c>
      <c r="K972" s="500" t="s">
        <v>2306</v>
      </c>
      <c r="L972" s="500" t="s">
        <v>28083</v>
      </c>
      <c r="M972" s="500" t="s">
        <v>2307</v>
      </c>
      <c r="N972" s="500" t="s">
        <v>5022</v>
      </c>
    </row>
    <row r="973" spans="1:14">
      <c r="A973" s="500" t="s">
        <v>686</v>
      </c>
      <c r="B973" s="500" t="s">
        <v>2858</v>
      </c>
      <c r="C973" s="500" t="s">
        <v>27831</v>
      </c>
      <c r="D973" s="500" t="s">
        <v>27832</v>
      </c>
      <c r="E973" s="500" t="s">
        <v>11099</v>
      </c>
      <c r="F973" s="500" t="s">
        <v>28081</v>
      </c>
      <c r="G973" s="500" t="s">
        <v>3422</v>
      </c>
      <c r="H973" s="500" t="s">
        <v>28143</v>
      </c>
      <c r="I973" s="500" t="s">
        <v>688</v>
      </c>
      <c r="J973" s="500" t="s">
        <v>689</v>
      </c>
      <c r="K973" s="500" t="s">
        <v>2306</v>
      </c>
      <c r="L973" s="500" t="s">
        <v>28083</v>
      </c>
      <c r="M973" s="500" t="s">
        <v>2307</v>
      </c>
      <c r="N973" s="500" t="s">
        <v>5023</v>
      </c>
    </row>
    <row r="974" spans="1:14">
      <c r="A974" s="500" t="s">
        <v>686</v>
      </c>
      <c r="B974" s="500" t="s">
        <v>2858</v>
      </c>
      <c r="C974" s="500" t="s">
        <v>27831</v>
      </c>
      <c r="D974" s="500" t="s">
        <v>27832</v>
      </c>
      <c r="E974" s="500" t="s">
        <v>11099</v>
      </c>
      <c r="F974" s="500" t="s">
        <v>28081</v>
      </c>
      <c r="G974" s="500" t="s">
        <v>3423</v>
      </c>
      <c r="H974" s="500" t="s">
        <v>27997</v>
      </c>
      <c r="I974" s="500" t="s">
        <v>688</v>
      </c>
      <c r="J974" s="500" t="s">
        <v>689</v>
      </c>
      <c r="K974" s="500" t="s">
        <v>2306</v>
      </c>
      <c r="L974" s="500" t="s">
        <v>28083</v>
      </c>
      <c r="M974" s="500" t="s">
        <v>2307</v>
      </c>
      <c r="N974" s="500" t="s">
        <v>11014</v>
      </c>
    </row>
    <row r="975" spans="1:14">
      <c r="A975" s="500" t="s">
        <v>686</v>
      </c>
      <c r="B975" s="500" t="s">
        <v>2858</v>
      </c>
      <c r="C975" s="500" t="s">
        <v>27831</v>
      </c>
      <c r="D975" s="500" t="s">
        <v>27832</v>
      </c>
      <c r="E975" s="500" t="s">
        <v>11099</v>
      </c>
      <c r="F975" s="500" t="s">
        <v>28081</v>
      </c>
      <c r="G975" s="500" t="s">
        <v>7781</v>
      </c>
      <c r="H975" s="500" t="s">
        <v>28144</v>
      </c>
      <c r="I975" s="500" t="s">
        <v>688</v>
      </c>
      <c r="J975" s="500" t="s">
        <v>689</v>
      </c>
      <c r="K975" s="500" t="s">
        <v>2306</v>
      </c>
      <c r="L975" s="500" t="s">
        <v>28083</v>
      </c>
      <c r="M975" s="500" t="s">
        <v>2307</v>
      </c>
      <c r="N975" s="500" t="s">
        <v>7782</v>
      </c>
    </row>
    <row r="976" spans="1:14">
      <c r="A976" s="500" t="s">
        <v>686</v>
      </c>
      <c r="B976" s="500" t="s">
        <v>2858</v>
      </c>
      <c r="C976" s="500" t="s">
        <v>27831</v>
      </c>
      <c r="D976" s="500" t="s">
        <v>27832</v>
      </c>
      <c r="E976" s="500" t="s">
        <v>11099</v>
      </c>
      <c r="F976" s="500" t="s">
        <v>28081</v>
      </c>
      <c r="G976" s="500" t="s">
        <v>3424</v>
      </c>
      <c r="H976" s="500" t="s">
        <v>28145</v>
      </c>
      <c r="I976" s="500" t="s">
        <v>688</v>
      </c>
      <c r="J976" s="500" t="s">
        <v>689</v>
      </c>
      <c r="K976" s="500" t="s">
        <v>2306</v>
      </c>
      <c r="L976" s="500" t="s">
        <v>28083</v>
      </c>
      <c r="M976" s="500" t="s">
        <v>2307</v>
      </c>
      <c r="N976" s="500" t="s">
        <v>5025</v>
      </c>
    </row>
    <row r="977" spans="1:14">
      <c r="A977" s="500" t="s">
        <v>686</v>
      </c>
      <c r="B977" s="500" t="s">
        <v>2858</v>
      </c>
      <c r="C977" s="500" t="s">
        <v>27831</v>
      </c>
      <c r="D977" s="500" t="s">
        <v>27832</v>
      </c>
      <c r="E977" s="500" t="s">
        <v>11099</v>
      </c>
      <c r="F977" s="500" t="s">
        <v>28081</v>
      </c>
      <c r="G977" s="500" t="s">
        <v>7783</v>
      </c>
      <c r="H977" s="500" t="s">
        <v>6978</v>
      </c>
      <c r="I977" s="500" t="s">
        <v>688</v>
      </c>
      <c r="J977" s="500" t="s">
        <v>689</v>
      </c>
      <c r="K977" s="500" t="s">
        <v>2306</v>
      </c>
      <c r="L977" s="500" t="s">
        <v>28083</v>
      </c>
      <c r="M977" s="500" t="s">
        <v>2307</v>
      </c>
      <c r="N977" s="500" t="s">
        <v>7784</v>
      </c>
    </row>
    <row r="978" spans="1:14">
      <c r="A978" s="500" t="s">
        <v>686</v>
      </c>
      <c r="B978" s="500" t="s">
        <v>2858</v>
      </c>
      <c r="C978" s="500" t="s">
        <v>27831</v>
      </c>
      <c r="D978" s="500" t="s">
        <v>27832</v>
      </c>
      <c r="E978" s="500" t="s">
        <v>11099</v>
      </c>
      <c r="F978" s="500" t="s">
        <v>28081</v>
      </c>
      <c r="G978" s="500" t="s">
        <v>3425</v>
      </c>
      <c r="H978" s="500" t="s">
        <v>13170</v>
      </c>
      <c r="I978" s="500" t="s">
        <v>688</v>
      </c>
      <c r="J978" s="500" t="s">
        <v>689</v>
      </c>
      <c r="K978" s="500" t="s">
        <v>2306</v>
      </c>
      <c r="L978" s="500" t="s">
        <v>28083</v>
      </c>
      <c r="M978" s="500" t="s">
        <v>2307</v>
      </c>
      <c r="N978" s="500" t="s">
        <v>5026</v>
      </c>
    </row>
    <row r="979" spans="1:14">
      <c r="A979" s="500" t="s">
        <v>686</v>
      </c>
      <c r="B979" s="500" t="s">
        <v>2858</v>
      </c>
      <c r="C979" s="500" t="s">
        <v>27831</v>
      </c>
      <c r="D979" s="500" t="s">
        <v>27832</v>
      </c>
      <c r="E979" s="500" t="s">
        <v>11099</v>
      </c>
      <c r="F979" s="500" t="s">
        <v>28081</v>
      </c>
      <c r="G979" s="500" t="s">
        <v>3426</v>
      </c>
      <c r="H979" s="500" t="s">
        <v>28146</v>
      </c>
      <c r="I979" s="500" t="s">
        <v>688</v>
      </c>
      <c r="J979" s="500" t="s">
        <v>689</v>
      </c>
      <c r="K979" s="500" t="s">
        <v>2306</v>
      </c>
      <c r="L979" s="500" t="s">
        <v>28083</v>
      </c>
      <c r="M979" s="500" t="s">
        <v>2307</v>
      </c>
      <c r="N979" s="500" t="s">
        <v>5027</v>
      </c>
    </row>
    <row r="980" spans="1:14">
      <c r="A980" s="500" t="s">
        <v>686</v>
      </c>
      <c r="B980" s="500" t="s">
        <v>2858</v>
      </c>
      <c r="C980" s="500" t="s">
        <v>27831</v>
      </c>
      <c r="D980" s="500" t="s">
        <v>27832</v>
      </c>
      <c r="E980" s="500" t="s">
        <v>11099</v>
      </c>
      <c r="F980" s="500" t="s">
        <v>28081</v>
      </c>
      <c r="G980" s="500" t="s">
        <v>3427</v>
      </c>
      <c r="H980" s="500" t="s">
        <v>11364</v>
      </c>
      <c r="I980" s="500" t="s">
        <v>688</v>
      </c>
      <c r="J980" s="500" t="s">
        <v>689</v>
      </c>
      <c r="K980" s="500" t="s">
        <v>2306</v>
      </c>
      <c r="L980" s="500" t="s">
        <v>28083</v>
      </c>
      <c r="M980" s="500" t="s">
        <v>2307</v>
      </c>
      <c r="N980" s="500" t="s">
        <v>5028</v>
      </c>
    </row>
    <row r="981" spans="1:14">
      <c r="A981" s="500" t="s">
        <v>686</v>
      </c>
      <c r="B981" s="500" t="s">
        <v>2858</v>
      </c>
      <c r="C981" s="500" t="s">
        <v>27831</v>
      </c>
      <c r="D981" s="500" t="s">
        <v>27832</v>
      </c>
      <c r="E981" s="500" t="s">
        <v>11099</v>
      </c>
      <c r="F981" s="500" t="s">
        <v>28081</v>
      </c>
      <c r="G981" s="500" t="s">
        <v>3428</v>
      </c>
      <c r="H981" s="500" t="s">
        <v>11863</v>
      </c>
      <c r="I981" s="500" t="s">
        <v>688</v>
      </c>
      <c r="J981" s="500" t="s">
        <v>689</v>
      </c>
      <c r="K981" s="500" t="s">
        <v>2306</v>
      </c>
      <c r="L981" s="500" t="s">
        <v>28083</v>
      </c>
      <c r="M981" s="500" t="s">
        <v>2307</v>
      </c>
      <c r="N981" s="500" t="s">
        <v>5029</v>
      </c>
    </row>
    <row r="982" spans="1:14">
      <c r="A982" s="500" t="s">
        <v>686</v>
      </c>
      <c r="B982" s="500" t="s">
        <v>2858</v>
      </c>
      <c r="C982" s="500" t="s">
        <v>27831</v>
      </c>
      <c r="D982" s="500" t="s">
        <v>27832</v>
      </c>
      <c r="E982" s="500" t="s">
        <v>11099</v>
      </c>
      <c r="F982" s="500" t="s">
        <v>28081</v>
      </c>
      <c r="G982" s="500" t="s">
        <v>3429</v>
      </c>
      <c r="H982" s="500" t="s">
        <v>3870</v>
      </c>
      <c r="I982" s="500" t="s">
        <v>688</v>
      </c>
      <c r="J982" s="500" t="s">
        <v>689</v>
      </c>
      <c r="K982" s="500" t="s">
        <v>2306</v>
      </c>
      <c r="L982" s="500" t="s">
        <v>28083</v>
      </c>
      <c r="M982" s="500" t="s">
        <v>2307</v>
      </c>
      <c r="N982" s="500" t="s">
        <v>5030</v>
      </c>
    </row>
    <row r="983" spans="1:14">
      <c r="A983" s="500" t="s">
        <v>686</v>
      </c>
      <c r="B983" s="500" t="s">
        <v>2858</v>
      </c>
      <c r="C983" s="500" t="s">
        <v>27831</v>
      </c>
      <c r="D983" s="500" t="s">
        <v>27832</v>
      </c>
      <c r="E983" s="500" t="s">
        <v>11099</v>
      </c>
      <c r="F983" s="500" t="s">
        <v>28081</v>
      </c>
      <c r="G983" s="500" t="s">
        <v>4042</v>
      </c>
      <c r="H983" s="500" t="s">
        <v>3975</v>
      </c>
      <c r="I983" s="500" t="s">
        <v>688</v>
      </c>
      <c r="J983" s="500" t="s">
        <v>689</v>
      </c>
      <c r="K983" s="500" t="s">
        <v>2306</v>
      </c>
      <c r="L983" s="500" t="s">
        <v>28083</v>
      </c>
      <c r="M983" s="500" t="s">
        <v>2307</v>
      </c>
      <c r="N983" s="500" t="s">
        <v>5031</v>
      </c>
    </row>
    <row r="984" spans="1:14">
      <c r="A984" s="500" t="s">
        <v>686</v>
      </c>
      <c r="B984" s="500" t="s">
        <v>2858</v>
      </c>
      <c r="C984" s="500" t="s">
        <v>27831</v>
      </c>
      <c r="D984" s="500" t="s">
        <v>27832</v>
      </c>
      <c r="E984" s="500" t="s">
        <v>11099</v>
      </c>
      <c r="F984" s="500" t="s">
        <v>28081</v>
      </c>
      <c r="G984" s="500" t="s">
        <v>3430</v>
      </c>
      <c r="H984" s="500" t="s">
        <v>3889</v>
      </c>
      <c r="I984" s="500" t="s">
        <v>688</v>
      </c>
      <c r="J984" s="500" t="s">
        <v>689</v>
      </c>
      <c r="K984" s="500" t="s">
        <v>2306</v>
      </c>
      <c r="L984" s="500" t="s">
        <v>28083</v>
      </c>
      <c r="M984" s="500" t="s">
        <v>2307</v>
      </c>
      <c r="N984" s="500" t="s">
        <v>5032</v>
      </c>
    </row>
    <row r="985" spans="1:14">
      <c r="A985" s="500" t="s">
        <v>686</v>
      </c>
      <c r="B985" s="500" t="s">
        <v>2858</v>
      </c>
      <c r="C985" s="500" t="s">
        <v>27831</v>
      </c>
      <c r="D985" s="500" t="s">
        <v>27832</v>
      </c>
      <c r="E985" s="500" t="s">
        <v>11099</v>
      </c>
      <c r="F985" s="500" t="s">
        <v>28081</v>
      </c>
      <c r="G985" s="500" t="s">
        <v>3431</v>
      </c>
      <c r="H985" s="500" t="s">
        <v>6925</v>
      </c>
      <c r="I985" s="500" t="s">
        <v>688</v>
      </c>
      <c r="J985" s="500" t="s">
        <v>689</v>
      </c>
      <c r="K985" s="500" t="s">
        <v>2306</v>
      </c>
      <c r="L985" s="500" t="s">
        <v>28083</v>
      </c>
      <c r="M985" s="500" t="s">
        <v>2307</v>
      </c>
      <c r="N985" s="500" t="s">
        <v>5033</v>
      </c>
    </row>
    <row r="986" spans="1:14">
      <c r="A986" s="500" t="s">
        <v>686</v>
      </c>
      <c r="B986" s="500" t="s">
        <v>2858</v>
      </c>
      <c r="C986" s="500" t="s">
        <v>27831</v>
      </c>
      <c r="D986" s="500" t="s">
        <v>27832</v>
      </c>
      <c r="E986" s="500" t="s">
        <v>11099</v>
      </c>
      <c r="F986" s="500" t="s">
        <v>28081</v>
      </c>
      <c r="G986" s="500" t="s">
        <v>3432</v>
      </c>
      <c r="H986" s="500" t="s">
        <v>11327</v>
      </c>
      <c r="I986" s="500" t="s">
        <v>688</v>
      </c>
      <c r="J986" s="500" t="s">
        <v>689</v>
      </c>
      <c r="K986" s="500" t="s">
        <v>2306</v>
      </c>
      <c r="L986" s="500" t="s">
        <v>28083</v>
      </c>
      <c r="M986" s="500" t="s">
        <v>2307</v>
      </c>
      <c r="N986" s="500" t="s">
        <v>5034</v>
      </c>
    </row>
    <row r="987" spans="1:14">
      <c r="A987" s="500" t="s">
        <v>686</v>
      </c>
      <c r="B987" s="500" t="s">
        <v>2858</v>
      </c>
      <c r="C987" s="500" t="s">
        <v>27831</v>
      </c>
      <c r="D987" s="500" t="s">
        <v>27832</v>
      </c>
      <c r="E987" s="500" t="s">
        <v>11099</v>
      </c>
      <c r="F987" s="500" t="s">
        <v>28081</v>
      </c>
      <c r="G987" s="500" t="s">
        <v>3433</v>
      </c>
      <c r="H987" s="500" t="s">
        <v>19870</v>
      </c>
      <c r="I987" s="500" t="s">
        <v>688</v>
      </c>
      <c r="J987" s="500" t="s">
        <v>689</v>
      </c>
      <c r="K987" s="500" t="s">
        <v>2306</v>
      </c>
      <c r="L987" s="500" t="s">
        <v>28083</v>
      </c>
      <c r="M987" s="500" t="s">
        <v>2307</v>
      </c>
      <c r="N987" s="500" t="s">
        <v>5035</v>
      </c>
    </row>
    <row r="988" spans="1:14">
      <c r="A988" s="500" t="s">
        <v>686</v>
      </c>
      <c r="B988" s="500" t="s">
        <v>2858</v>
      </c>
      <c r="C988" s="500" t="s">
        <v>27831</v>
      </c>
      <c r="D988" s="500" t="s">
        <v>27832</v>
      </c>
      <c r="E988" s="500" t="s">
        <v>11099</v>
      </c>
      <c r="F988" s="500" t="s">
        <v>28081</v>
      </c>
      <c r="G988" s="500" t="s">
        <v>3434</v>
      </c>
      <c r="H988" s="500" t="s">
        <v>28147</v>
      </c>
      <c r="I988" s="500" t="s">
        <v>688</v>
      </c>
      <c r="J988" s="500" t="s">
        <v>689</v>
      </c>
      <c r="K988" s="500" t="s">
        <v>2306</v>
      </c>
      <c r="L988" s="500" t="s">
        <v>28083</v>
      </c>
      <c r="M988" s="500" t="s">
        <v>2307</v>
      </c>
      <c r="N988" s="500" t="s">
        <v>5036</v>
      </c>
    </row>
    <row r="989" spans="1:14">
      <c r="A989" s="500" t="s">
        <v>686</v>
      </c>
      <c r="B989" s="500" t="s">
        <v>2858</v>
      </c>
      <c r="C989" s="500" t="s">
        <v>27831</v>
      </c>
      <c r="D989" s="500" t="s">
        <v>27832</v>
      </c>
      <c r="E989" s="500" t="s">
        <v>11099</v>
      </c>
      <c r="F989" s="500" t="s">
        <v>28081</v>
      </c>
      <c r="G989" s="500" t="s">
        <v>7785</v>
      </c>
      <c r="H989" s="500" t="s">
        <v>28148</v>
      </c>
      <c r="I989" s="500" t="s">
        <v>688</v>
      </c>
      <c r="J989" s="500" t="s">
        <v>689</v>
      </c>
      <c r="K989" s="500" t="s">
        <v>2306</v>
      </c>
      <c r="L989" s="500" t="s">
        <v>28083</v>
      </c>
      <c r="M989" s="500" t="s">
        <v>2307</v>
      </c>
      <c r="N989" s="500" t="s">
        <v>7786</v>
      </c>
    </row>
    <row r="990" spans="1:14">
      <c r="A990" s="500" t="s">
        <v>686</v>
      </c>
      <c r="B990" s="500" t="s">
        <v>2858</v>
      </c>
      <c r="C990" s="500" t="s">
        <v>27831</v>
      </c>
      <c r="D990" s="500" t="s">
        <v>27832</v>
      </c>
      <c r="E990" s="500" t="s">
        <v>11099</v>
      </c>
      <c r="F990" s="500" t="s">
        <v>28081</v>
      </c>
      <c r="G990" s="500" t="s">
        <v>3435</v>
      </c>
      <c r="H990" s="500" t="s">
        <v>28149</v>
      </c>
      <c r="I990" s="500" t="s">
        <v>688</v>
      </c>
      <c r="J990" s="500" t="s">
        <v>689</v>
      </c>
      <c r="K990" s="500" t="s">
        <v>2306</v>
      </c>
      <c r="L990" s="500" t="s">
        <v>28083</v>
      </c>
      <c r="M990" s="500" t="s">
        <v>2307</v>
      </c>
      <c r="N990" s="500" t="s">
        <v>5024</v>
      </c>
    </row>
    <row r="991" spans="1:14">
      <c r="A991" s="500" t="s">
        <v>686</v>
      </c>
      <c r="B991" s="500" t="s">
        <v>2858</v>
      </c>
      <c r="C991" s="500" t="s">
        <v>27831</v>
      </c>
      <c r="D991" s="500" t="s">
        <v>27832</v>
      </c>
      <c r="E991" s="500" t="s">
        <v>11099</v>
      </c>
      <c r="F991" s="500" t="s">
        <v>28081</v>
      </c>
      <c r="G991" s="500" t="s">
        <v>7451</v>
      </c>
      <c r="H991" s="500" t="s">
        <v>28146</v>
      </c>
      <c r="I991" s="500" t="s">
        <v>688</v>
      </c>
      <c r="J991" s="500" t="s">
        <v>689</v>
      </c>
      <c r="K991" s="500" t="s">
        <v>2306</v>
      </c>
      <c r="L991" s="500" t="s">
        <v>28083</v>
      </c>
      <c r="M991" s="500" t="s">
        <v>2307</v>
      </c>
      <c r="N991" s="500" t="s">
        <v>7452</v>
      </c>
    </row>
    <row r="992" spans="1:14">
      <c r="A992" s="500" t="s">
        <v>686</v>
      </c>
      <c r="B992" s="500" t="s">
        <v>2858</v>
      </c>
      <c r="C992" s="500" t="s">
        <v>27831</v>
      </c>
      <c r="D992" s="500" t="s">
        <v>27832</v>
      </c>
      <c r="E992" s="500" t="s">
        <v>11099</v>
      </c>
      <c r="F992" s="500" t="s">
        <v>28081</v>
      </c>
      <c r="G992" s="500" t="s">
        <v>3436</v>
      </c>
      <c r="H992" s="500" t="s">
        <v>11121</v>
      </c>
      <c r="I992" s="500" t="s">
        <v>688</v>
      </c>
      <c r="J992" s="500" t="s">
        <v>689</v>
      </c>
      <c r="K992" s="500" t="s">
        <v>2306</v>
      </c>
      <c r="L992" s="500" t="s">
        <v>28083</v>
      </c>
      <c r="M992" s="500" t="s">
        <v>2307</v>
      </c>
      <c r="N992" s="500" t="s">
        <v>5037</v>
      </c>
    </row>
    <row r="993" spans="1:14">
      <c r="A993" s="500" t="s">
        <v>686</v>
      </c>
      <c r="B993" s="500" t="s">
        <v>2858</v>
      </c>
      <c r="C993" s="500" t="s">
        <v>27831</v>
      </c>
      <c r="D993" s="500" t="s">
        <v>27832</v>
      </c>
      <c r="E993" s="500" t="s">
        <v>11099</v>
      </c>
      <c r="F993" s="500" t="s">
        <v>28081</v>
      </c>
      <c r="G993" s="500" t="s">
        <v>3437</v>
      </c>
      <c r="H993" s="500" t="s">
        <v>11101</v>
      </c>
      <c r="I993" s="500" t="s">
        <v>688</v>
      </c>
      <c r="J993" s="500" t="s">
        <v>689</v>
      </c>
      <c r="K993" s="500" t="s">
        <v>2306</v>
      </c>
      <c r="L993" s="500" t="s">
        <v>28083</v>
      </c>
      <c r="M993" s="500" t="s">
        <v>2307</v>
      </c>
      <c r="N993" s="500" t="s">
        <v>5038</v>
      </c>
    </row>
    <row r="994" spans="1:14">
      <c r="A994" s="500" t="s">
        <v>686</v>
      </c>
      <c r="B994" s="500" t="s">
        <v>2858</v>
      </c>
      <c r="C994" s="500" t="s">
        <v>27831</v>
      </c>
      <c r="D994" s="500" t="s">
        <v>27832</v>
      </c>
      <c r="E994" s="500" t="s">
        <v>11099</v>
      </c>
      <c r="F994" s="500" t="s">
        <v>28081</v>
      </c>
      <c r="G994" s="500" t="s">
        <v>3438</v>
      </c>
      <c r="H994" s="500" t="s">
        <v>28069</v>
      </c>
      <c r="I994" s="500" t="s">
        <v>688</v>
      </c>
      <c r="J994" s="500" t="s">
        <v>689</v>
      </c>
      <c r="K994" s="500" t="s">
        <v>2306</v>
      </c>
      <c r="L994" s="500" t="s">
        <v>28083</v>
      </c>
      <c r="M994" s="500" t="s">
        <v>2307</v>
      </c>
      <c r="N994" s="500" t="s">
        <v>5039</v>
      </c>
    </row>
    <row r="995" spans="1:14">
      <c r="A995" s="500" t="s">
        <v>686</v>
      </c>
      <c r="B995" s="500" t="s">
        <v>2858</v>
      </c>
      <c r="C995" s="500" t="s">
        <v>27831</v>
      </c>
      <c r="D995" s="500" t="s">
        <v>27832</v>
      </c>
      <c r="E995" s="500" t="s">
        <v>11099</v>
      </c>
      <c r="F995" s="500" t="s">
        <v>28081</v>
      </c>
      <c r="G995" s="500" t="s">
        <v>3439</v>
      </c>
      <c r="H995" s="500" t="s">
        <v>28123</v>
      </c>
      <c r="I995" s="500" t="s">
        <v>688</v>
      </c>
      <c r="J995" s="500" t="s">
        <v>689</v>
      </c>
      <c r="K995" s="500" t="s">
        <v>2306</v>
      </c>
      <c r="L995" s="500" t="s">
        <v>28083</v>
      </c>
      <c r="M995" s="500" t="s">
        <v>2307</v>
      </c>
      <c r="N995" s="500" t="s">
        <v>5040</v>
      </c>
    </row>
    <row r="996" spans="1:14">
      <c r="A996" s="500" t="s">
        <v>686</v>
      </c>
      <c r="B996" s="500" t="s">
        <v>2858</v>
      </c>
      <c r="C996" s="500" t="s">
        <v>27831</v>
      </c>
      <c r="D996" s="500" t="s">
        <v>27832</v>
      </c>
      <c r="E996" s="500" t="s">
        <v>11099</v>
      </c>
      <c r="F996" s="500" t="s">
        <v>28081</v>
      </c>
      <c r="G996" s="500" t="s">
        <v>3440</v>
      </c>
      <c r="H996" s="500" t="s">
        <v>11175</v>
      </c>
      <c r="I996" s="500" t="s">
        <v>688</v>
      </c>
      <c r="J996" s="500" t="s">
        <v>689</v>
      </c>
      <c r="K996" s="500" t="s">
        <v>2306</v>
      </c>
      <c r="L996" s="500" t="s">
        <v>28083</v>
      </c>
      <c r="M996" s="500" t="s">
        <v>2307</v>
      </c>
      <c r="N996" s="500" t="s">
        <v>5041</v>
      </c>
    </row>
    <row r="997" spans="1:14">
      <c r="A997" s="500" t="s">
        <v>686</v>
      </c>
      <c r="B997" s="500" t="s">
        <v>2858</v>
      </c>
      <c r="C997" s="500" t="s">
        <v>27831</v>
      </c>
      <c r="D997" s="500" t="s">
        <v>27832</v>
      </c>
      <c r="E997" s="500" t="s">
        <v>11099</v>
      </c>
      <c r="F997" s="500" t="s">
        <v>28081</v>
      </c>
      <c r="G997" s="500" t="s">
        <v>3441</v>
      </c>
      <c r="H997" s="500" t="s">
        <v>10645</v>
      </c>
      <c r="I997" s="500" t="s">
        <v>688</v>
      </c>
      <c r="J997" s="500" t="s">
        <v>689</v>
      </c>
      <c r="K997" s="500" t="s">
        <v>2306</v>
      </c>
      <c r="L997" s="500" t="s">
        <v>28083</v>
      </c>
      <c r="M997" s="500" t="s">
        <v>2307</v>
      </c>
      <c r="N997" s="500" t="s">
        <v>5042</v>
      </c>
    </row>
    <row r="998" spans="1:14">
      <c r="A998" s="500" t="s">
        <v>686</v>
      </c>
      <c r="B998" s="500" t="s">
        <v>2858</v>
      </c>
      <c r="C998" s="500" t="s">
        <v>27831</v>
      </c>
      <c r="D998" s="500" t="s">
        <v>27832</v>
      </c>
      <c r="E998" s="500" t="s">
        <v>11099</v>
      </c>
      <c r="F998" s="500" t="s">
        <v>28081</v>
      </c>
      <c r="G998" s="500" t="s">
        <v>3442</v>
      </c>
      <c r="H998" s="500" t="s">
        <v>28150</v>
      </c>
      <c r="I998" s="500" t="s">
        <v>688</v>
      </c>
      <c r="J998" s="500" t="s">
        <v>689</v>
      </c>
      <c r="K998" s="500" t="s">
        <v>2306</v>
      </c>
      <c r="L998" s="500" t="s">
        <v>28083</v>
      </c>
      <c r="M998" s="500" t="s">
        <v>2307</v>
      </c>
      <c r="N998" s="500" t="s">
        <v>11015</v>
      </c>
    </row>
    <row r="999" spans="1:14">
      <c r="A999" s="500" t="s">
        <v>686</v>
      </c>
      <c r="B999" s="500" t="s">
        <v>2858</v>
      </c>
      <c r="C999" s="500" t="s">
        <v>27831</v>
      </c>
      <c r="D999" s="500" t="s">
        <v>27832</v>
      </c>
      <c r="E999" s="500" t="s">
        <v>11099</v>
      </c>
      <c r="F999" s="500" t="s">
        <v>28081</v>
      </c>
      <c r="G999" s="500" t="s">
        <v>7788</v>
      </c>
      <c r="H999" s="500" t="s">
        <v>6998</v>
      </c>
      <c r="I999" s="500" t="s">
        <v>688</v>
      </c>
      <c r="J999" s="500" t="s">
        <v>689</v>
      </c>
      <c r="K999" s="500" t="s">
        <v>2306</v>
      </c>
      <c r="L999" s="500" t="s">
        <v>28083</v>
      </c>
      <c r="M999" s="500" t="s">
        <v>2307</v>
      </c>
      <c r="N999" s="500" t="s">
        <v>7790</v>
      </c>
    </row>
    <row r="1000" spans="1:14">
      <c r="A1000" s="500" t="s">
        <v>686</v>
      </c>
      <c r="B1000" s="500" t="s">
        <v>2858</v>
      </c>
      <c r="C1000" s="500" t="s">
        <v>27831</v>
      </c>
      <c r="D1000" s="500" t="s">
        <v>27832</v>
      </c>
      <c r="E1000" s="500" t="s">
        <v>11099</v>
      </c>
      <c r="F1000" s="500" t="s">
        <v>28081</v>
      </c>
      <c r="G1000" s="500" t="s">
        <v>3443</v>
      </c>
      <c r="H1000" s="500" t="s">
        <v>11077</v>
      </c>
      <c r="I1000" s="500" t="s">
        <v>688</v>
      </c>
      <c r="J1000" s="500" t="s">
        <v>689</v>
      </c>
      <c r="K1000" s="500" t="s">
        <v>2306</v>
      </c>
      <c r="L1000" s="500" t="s">
        <v>28083</v>
      </c>
      <c r="M1000" s="500" t="s">
        <v>2307</v>
      </c>
      <c r="N1000" s="500" t="s">
        <v>5044</v>
      </c>
    </row>
    <row r="1001" spans="1:14">
      <c r="A1001" s="500" t="s">
        <v>686</v>
      </c>
      <c r="B1001" s="500" t="s">
        <v>2858</v>
      </c>
      <c r="C1001" s="500" t="s">
        <v>27831</v>
      </c>
      <c r="D1001" s="500" t="s">
        <v>27832</v>
      </c>
      <c r="E1001" s="500" t="s">
        <v>11099</v>
      </c>
      <c r="F1001" s="500" t="s">
        <v>28081</v>
      </c>
      <c r="G1001" s="500" t="s">
        <v>7791</v>
      </c>
      <c r="H1001" s="500" t="s">
        <v>7091</v>
      </c>
      <c r="I1001" s="500" t="s">
        <v>688</v>
      </c>
      <c r="J1001" s="500" t="s">
        <v>689</v>
      </c>
      <c r="K1001" s="500" t="s">
        <v>2306</v>
      </c>
      <c r="L1001" s="500" t="s">
        <v>28083</v>
      </c>
      <c r="M1001" s="500" t="s">
        <v>2307</v>
      </c>
      <c r="N1001" s="500" t="s">
        <v>7792</v>
      </c>
    </row>
    <row r="1002" spans="1:14">
      <c r="A1002" s="500" t="s">
        <v>686</v>
      </c>
      <c r="B1002" s="500" t="s">
        <v>2858</v>
      </c>
      <c r="C1002" s="500" t="s">
        <v>27831</v>
      </c>
      <c r="D1002" s="500" t="s">
        <v>27832</v>
      </c>
      <c r="E1002" s="500" t="s">
        <v>11099</v>
      </c>
      <c r="F1002" s="500" t="s">
        <v>28081</v>
      </c>
      <c r="G1002" s="500" t="s">
        <v>3444</v>
      </c>
      <c r="H1002" s="500" t="s">
        <v>28066</v>
      </c>
      <c r="I1002" s="500" t="s">
        <v>688</v>
      </c>
      <c r="J1002" s="500" t="s">
        <v>689</v>
      </c>
      <c r="K1002" s="500" t="s">
        <v>2306</v>
      </c>
      <c r="L1002" s="500" t="s">
        <v>28083</v>
      </c>
      <c r="M1002" s="500" t="s">
        <v>2307</v>
      </c>
      <c r="N1002" s="500" t="s">
        <v>5045</v>
      </c>
    </row>
    <row r="1003" spans="1:14">
      <c r="A1003" s="500" t="s">
        <v>686</v>
      </c>
      <c r="B1003" s="500" t="s">
        <v>2858</v>
      </c>
      <c r="C1003" s="500" t="s">
        <v>27831</v>
      </c>
      <c r="D1003" s="500" t="s">
        <v>27832</v>
      </c>
      <c r="E1003" s="500" t="s">
        <v>11099</v>
      </c>
      <c r="F1003" s="500" t="s">
        <v>28081</v>
      </c>
      <c r="G1003" s="500" t="s">
        <v>3445</v>
      </c>
      <c r="H1003" s="500" t="s">
        <v>28151</v>
      </c>
      <c r="I1003" s="500" t="s">
        <v>688</v>
      </c>
      <c r="J1003" s="500" t="s">
        <v>689</v>
      </c>
      <c r="K1003" s="500" t="s">
        <v>2306</v>
      </c>
      <c r="L1003" s="500" t="s">
        <v>28083</v>
      </c>
      <c r="M1003" s="500" t="s">
        <v>2307</v>
      </c>
      <c r="N1003" s="500" t="s">
        <v>5046</v>
      </c>
    </row>
    <row r="1004" spans="1:14">
      <c r="A1004" s="500" t="s">
        <v>686</v>
      </c>
      <c r="B1004" s="500" t="s">
        <v>2858</v>
      </c>
      <c r="C1004" s="500" t="s">
        <v>27831</v>
      </c>
      <c r="D1004" s="500" t="s">
        <v>27832</v>
      </c>
      <c r="E1004" s="500" t="s">
        <v>11099</v>
      </c>
      <c r="F1004" s="500" t="s">
        <v>28081</v>
      </c>
      <c r="G1004" s="500" t="s">
        <v>3446</v>
      </c>
      <c r="H1004" s="500" t="s">
        <v>28035</v>
      </c>
      <c r="I1004" s="500" t="s">
        <v>688</v>
      </c>
      <c r="J1004" s="500" t="s">
        <v>689</v>
      </c>
      <c r="K1004" s="500" t="s">
        <v>2306</v>
      </c>
      <c r="L1004" s="500" t="s">
        <v>28083</v>
      </c>
      <c r="M1004" s="500" t="s">
        <v>2307</v>
      </c>
      <c r="N1004" s="500" t="s">
        <v>5047</v>
      </c>
    </row>
    <row r="1005" spans="1:14">
      <c r="A1005" s="500" t="s">
        <v>686</v>
      </c>
      <c r="B1005" s="500" t="s">
        <v>2858</v>
      </c>
      <c r="C1005" s="500" t="s">
        <v>27831</v>
      </c>
      <c r="D1005" s="500" t="s">
        <v>27832</v>
      </c>
      <c r="E1005" s="500" t="s">
        <v>11099</v>
      </c>
      <c r="F1005" s="500" t="s">
        <v>28081</v>
      </c>
      <c r="G1005" s="500" t="s">
        <v>3447</v>
      </c>
      <c r="H1005" s="500" t="s">
        <v>27998</v>
      </c>
      <c r="I1005" s="500" t="s">
        <v>688</v>
      </c>
      <c r="J1005" s="500" t="s">
        <v>689</v>
      </c>
      <c r="K1005" s="500" t="s">
        <v>2306</v>
      </c>
      <c r="L1005" s="500" t="s">
        <v>28083</v>
      </c>
      <c r="M1005" s="500" t="s">
        <v>2307</v>
      </c>
      <c r="N1005" s="500" t="s">
        <v>5048</v>
      </c>
    </row>
    <row r="1006" spans="1:14">
      <c r="A1006" s="500" t="s">
        <v>686</v>
      </c>
      <c r="B1006" s="500" t="s">
        <v>2858</v>
      </c>
      <c r="C1006" s="500" t="s">
        <v>27831</v>
      </c>
      <c r="D1006" s="500" t="s">
        <v>27832</v>
      </c>
      <c r="E1006" s="500" t="s">
        <v>11099</v>
      </c>
      <c r="F1006" s="500" t="s">
        <v>28081</v>
      </c>
      <c r="G1006" s="500" t="s">
        <v>3448</v>
      </c>
      <c r="H1006" s="500" t="s">
        <v>28139</v>
      </c>
      <c r="I1006" s="500" t="s">
        <v>688</v>
      </c>
      <c r="J1006" s="500" t="s">
        <v>689</v>
      </c>
      <c r="K1006" s="500" t="s">
        <v>2306</v>
      </c>
      <c r="L1006" s="500" t="s">
        <v>28083</v>
      </c>
      <c r="M1006" s="500" t="s">
        <v>2307</v>
      </c>
      <c r="N1006" s="500" t="s">
        <v>5049</v>
      </c>
    </row>
    <row r="1007" spans="1:14">
      <c r="A1007" s="500" t="s">
        <v>686</v>
      </c>
      <c r="B1007" s="500" t="s">
        <v>2858</v>
      </c>
      <c r="C1007" s="500" t="s">
        <v>27831</v>
      </c>
      <c r="D1007" s="500" t="s">
        <v>27832</v>
      </c>
      <c r="E1007" s="500" t="s">
        <v>11099</v>
      </c>
      <c r="F1007" s="500" t="s">
        <v>28081</v>
      </c>
      <c r="G1007" s="500" t="s">
        <v>4043</v>
      </c>
      <c r="H1007" s="500" t="s">
        <v>11369</v>
      </c>
      <c r="I1007" s="500" t="s">
        <v>688</v>
      </c>
      <c r="J1007" s="500" t="s">
        <v>689</v>
      </c>
      <c r="K1007" s="500" t="s">
        <v>2306</v>
      </c>
      <c r="L1007" s="500" t="s">
        <v>28083</v>
      </c>
      <c r="M1007" s="500" t="s">
        <v>2307</v>
      </c>
      <c r="N1007" s="500" t="s">
        <v>5050</v>
      </c>
    </row>
    <row r="1008" spans="1:14">
      <c r="A1008" s="500" t="s">
        <v>686</v>
      </c>
      <c r="B1008" s="500" t="s">
        <v>2858</v>
      </c>
      <c r="C1008" s="500" t="s">
        <v>27831</v>
      </c>
      <c r="D1008" s="500" t="s">
        <v>27832</v>
      </c>
      <c r="E1008" s="500" t="s">
        <v>11099</v>
      </c>
      <c r="F1008" s="500" t="s">
        <v>28081</v>
      </c>
      <c r="G1008" s="500" t="s">
        <v>3449</v>
      </c>
      <c r="H1008" s="500" t="s">
        <v>28152</v>
      </c>
      <c r="I1008" s="500" t="s">
        <v>688</v>
      </c>
      <c r="J1008" s="500" t="s">
        <v>689</v>
      </c>
      <c r="K1008" s="500" t="s">
        <v>2306</v>
      </c>
      <c r="L1008" s="500" t="s">
        <v>28083</v>
      </c>
      <c r="M1008" s="500" t="s">
        <v>2307</v>
      </c>
      <c r="N1008" s="500" t="s">
        <v>5051</v>
      </c>
    </row>
    <row r="1009" spans="1:14">
      <c r="A1009" s="500" t="s">
        <v>686</v>
      </c>
      <c r="B1009" s="500" t="s">
        <v>2858</v>
      </c>
      <c r="C1009" s="500" t="s">
        <v>27831</v>
      </c>
      <c r="D1009" s="500" t="s">
        <v>27832</v>
      </c>
      <c r="E1009" s="500" t="s">
        <v>11099</v>
      </c>
      <c r="F1009" s="500" t="s">
        <v>28081</v>
      </c>
      <c r="G1009" s="500" t="s">
        <v>3450</v>
      </c>
      <c r="H1009" s="500" t="s">
        <v>11286</v>
      </c>
      <c r="I1009" s="500" t="s">
        <v>688</v>
      </c>
      <c r="J1009" s="500" t="s">
        <v>689</v>
      </c>
      <c r="K1009" s="500" t="s">
        <v>2306</v>
      </c>
      <c r="L1009" s="500" t="s">
        <v>28083</v>
      </c>
      <c r="M1009" s="500" t="s">
        <v>2307</v>
      </c>
      <c r="N1009" s="500" t="s">
        <v>5052</v>
      </c>
    </row>
    <row r="1010" spans="1:14">
      <c r="A1010" s="500" t="s">
        <v>686</v>
      </c>
      <c r="B1010" s="500" t="s">
        <v>2858</v>
      </c>
      <c r="C1010" s="500" t="s">
        <v>27831</v>
      </c>
      <c r="D1010" s="500" t="s">
        <v>27832</v>
      </c>
      <c r="E1010" s="500" t="s">
        <v>11099</v>
      </c>
      <c r="F1010" s="500" t="s">
        <v>28081</v>
      </c>
      <c r="G1010" s="500" t="s">
        <v>3451</v>
      </c>
      <c r="H1010" s="500" t="s">
        <v>3489</v>
      </c>
      <c r="I1010" s="500" t="s">
        <v>688</v>
      </c>
      <c r="J1010" s="500" t="s">
        <v>689</v>
      </c>
      <c r="K1010" s="500" t="s">
        <v>2306</v>
      </c>
      <c r="L1010" s="500" t="s">
        <v>28083</v>
      </c>
      <c r="M1010" s="500" t="s">
        <v>2307</v>
      </c>
      <c r="N1010" s="500" t="s">
        <v>5053</v>
      </c>
    </row>
    <row r="1011" spans="1:14">
      <c r="A1011" s="500" t="s">
        <v>686</v>
      </c>
      <c r="B1011" s="500" t="s">
        <v>2858</v>
      </c>
      <c r="C1011" s="500" t="s">
        <v>27831</v>
      </c>
      <c r="D1011" s="500" t="s">
        <v>27832</v>
      </c>
      <c r="E1011" s="500" t="s">
        <v>11099</v>
      </c>
      <c r="F1011" s="500" t="s">
        <v>28081</v>
      </c>
      <c r="G1011" s="500" t="s">
        <v>3452</v>
      </c>
      <c r="H1011" s="500" t="s">
        <v>28073</v>
      </c>
      <c r="I1011" s="500" t="s">
        <v>688</v>
      </c>
      <c r="J1011" s="500" t="s">
        <v>689</v>
      </c>
      <c r="K1011" s="500" t="s">
        <v>2306</v>
      </c>
      <c r="L1011" s="500" t="s">
        <v>28083</v>
      </c>
      <c r="M1011" s="500" t="s">
        <v>2307</v>
      </c>
      <c r="N1011" s="500" t="s">
        <v>5054</v>
      </c>
    </row>
    <row r="1012" spans="1:14">
      <c r="A1012" s="500" t="s">
        <v>686</v>
      </c>
      <c r="B1012" s="500" t="s">
        <v>2858</v>
      </c>
      <c r="C1012" s="500" t="s">
        <v>27831</v>
      </c>
      <c r="D1012" s="500" t="s">
        <v>27832</v>
      </c>
      <c r="E1012" s="500" t="s">
        <v>11099</v>
      </c>
      <c r="F1012" s="500" t="s">
        <v>28081</v>
      </c>
      <c r="G1012" s="500" t="s">
        <v>3453</v>
      </c>
      <c r="H1012" s="500" t="s">
        <v>12792</v>
      </c>
      <c r="I1012" s="500" t="s">
        <v>688</v>
      </c>
      <c r="J1012" s="500" t="s">
        <v>689</v>
      </c>
      <c r="K1012" s="500" t="s">
        <v>2306</v>
      </c>
      <c r="L1012" s="500" t="s">
        <v>28083</v>
      </c>
      <c r="M1012" s="500" t="s">
        <v>2307</v>
      </c>
      <c r="N1012" s="500" t="s">
        <v>5055</v>
      </c>
    </row>
    <row r="1013" spans="1:14">
      <c r="A1013" s="500" t="s">
        <v>686</v>
      </c>
      <c r="B1013" s="500" t="s">
        <v>2858</v>
      </c>
      <c r="C1013" s="500" t="s">
        <v>27831</v>
      </c>
      <c r="D1013" s="500" t="s">
        <v>27832</v>
      </c>
      <c r="E1013" s="500" t="s">
        <v>11099</v>
      </c>
      <c r="F1013" s="500" t="s">
        <v>28081</v>
      </c>
      <c r="G1013" s="500" t="s">
        <v>7793</v>
      </c>
      <c r="H1013" s="500" t="s">
        <v>27892</v>
      </c>
      <c r="I1013" s="500" t="s">
        <v>688</v>
      </c>
      <c r="J1013" s="500" t="s">
        <v>689</v>
      </c>
      <c r="K1013" s="500" t="s">
        <v>2306</v>
      </c>
      <c r="L1013" s="500" t="s">
        <v>28083</v>
      </c>
      <c r="M1013" s="500" t="s">
        <v>2307</v>
      </c>
      <c r="N1013" s="500" t="s">
        <v>7794</v>
      </c>
    </row>
    <row r="1014" spans="1:14">
      <c r="A1014" s="500" t="s">
        <v>686</v>
      </c>
      <c r="B1014" s="500" t="s">
        <v>2858</v>
      </c>
      <c r="C1014" s="500" t="s">
        <v>27831</v>
      </c>
      <c r="D1014" s="500" t="s">
        <v>27832</v>
      </c>
      <c r="E1014" s="500" t="s">
        <v>11099</v>
      </c>
      <c r="F1014" s="500" t="s">
        <v>28081</v>
      </c>
      <c r="G1014" s="500" t="s">
        <v>3454</v>
      </c>
      <c r="H1014" s="500" t="s">
        <v>11801</v>
      </c>
      <c r="I1014" s="500" t="s">
        <v>688</v>
      </c>
      <c r="J1014" s="500" t="s">
        <v>689</v>
      </c>
      <c r="K1014" s="500" t="s">
        <v>2306</v>
      </c>
      <c r="L1014" s="500" t="s">
        <v>28083</v>
      </c>
      <c r="M1014" s="500" t="s">
        <v>2307</v>
      </c>
      <c r="N1014" s="500" t="s">
        <v>5043</v>
      </c>
    </row>
    <row r="1015" spans="1:14">
      <c r="A1015" s="500" t="s">
        <v>686</v>
      </c>
      <c r="B1015" s="500" t="s">
        <v>2858</v>
      </c>
      <c r="C1015" s="500" t="s">
        <v>27831</v>
      </c>
      <c r="D1015" s="500" t="s">
        <v>27832</v>
      </c>
      <c r="E1015" s="500" t="s">
        <v>11099</v>
      </c>
      <c r="F1015" s="500" t="s">
        <v>28081</v>
      </c>
      <c r="G1015" s="500" t="s">
        <v>7453</v>
      </c>
      <c r="H1015" s="500" t="s">
        <v>28151</v>
      </c>
      <c r="I1015" s="500" t="s">
        <v>688</v>
      </c>
      <c r="J1015" s="500" t="s">
        <v>689</v>
      </c>
      <c r="K1015" s="500" t="s">
        <v>2306</v>
      </c>
      <c r="L1015" s="500" t="s">
        <v>28083</v>
      </c>
      <c r="M1015" s="500" t="s">
        <v>2307</v>
      </c>
      <c r="N1015" s="500" t="s">
        <v>7454</v>
      </c>
    </row>
    <row r="1016" spans="1:14">
      <c r="A1016" s="500" t="s">
        <v>686</v>
      </c>
      <c r="B1016" s="500" t="s">
        <v>2858</v>
      </c>
      <c r="C1016" s="500" t="s">
        <v>27831</v>
      </c>
      <c r="D1016" s="500" t="s">
        <v>27832</v>
      </c>
      <c r="E1016" s="500" t="s">
        <v>11099</v>
      </c>
      <c r="F1016" s="500" t="s">
        <v>28081</v>
      </c>
      <c r="G1016" s="500" t="s">
        <v>3455</v>
      </c>
      <c r="H1016" s="500" t="s">
        <v>11064</v>
      </c>
      <c r="I1016" s="500" t="s">
        <v>688</v>
      </c>
      <c r="J1016" s="500" t="s">
        <v>689</v>
      </c>
      <c r="K1016" s="500" t="s">
        <v>2306</v>
      </c>
      <c r="L1016" s="500" t="s">
        <v>28083</v>
      </c>
      <c r="M1016" s="500" t="s">
        <v>2307</v>
      </c>
      <c r="N1016" s="500" t="s">
        <v>5056</v>
      </c>
    </row>
    <row r="1017" spans="1:14">
      <c r="A1017" s="500" t="s">
        <v>686</v>
      </c>
      <c r="B1017" s="500" t="s">
        <v>2858</v>
      </c>
      <c r="C1017" s="500" t="s">
        <v>27831</v>
      </c>
      <c r="D1017" s="500" t="s">
        <v>27832</v>
      </c>
      <c r="E1017" s="500" t="s">
        <v>11099</v>
      </c>
      <c r="F1017" s="500" t="s">
        <v>28081</v>
      </c>
      <c r="G1017" s="500" t="s">
        <v>3456</v>
      </c>
      <c r="H1017" s="500" t="s">
        <v>19806</v>
      </c>
      <c r="I1017" s="500" t="s">
        <v>688</v>
      </c>
      <c r="J1017" s="500" t="s">
        <v>689</v>
      </c>
      <c r="K1017" s="500" t="s">
        <v>2306</v>
      </c>
      <c r="L1017" s="500" t="s">
        <v>28083</v>
      </c>
      <c r="M1017" s="500" t="s">
        <v>2307</v>
      </c>
      <c r="N1017" s="500" t="s">
        <v>5057</v>
      </c>
    </row>
    <row r="1018" spans="1:14">
      <c r="A1018" s="500" t="s">
        <v>686</v>
      </c>
      <c r="B1018" s="500" t="s">
        <v>2858</v>
      </c>
      <c r="C1018" s="500" t="s">
        <v>27831</v>
      </c>
      <c r="D1018" s="500" t="s">
        <v>27832</v>
      </c>
      <c r="E1018" s="500" t="s">
        <v>11099</v>
      </c>
      <c r="F1018" s="500" t="s">
        <v>28081</v>
      </c>
      <c r="G1018" s="500" t="s">
        <v>3457</v>
      </c>
      <c r="H1018" s="500" t="s">
        <v>11282</v>
      </c>
      <c r="I1018" s="500" t="s">
        <v>688</v>
      </c>
      <c r="J1018" s="500" t="s">
        <v>689</v>
      </c>
      <c r="K1018" s="500" t="s">
        <v>2306</v>
      </c>
      <c r="L1018" s="500" t="s">
        <v>28083</v>
      </c>
      <c r="M1018" s="500" t="s">
        <v>2307</v>
      </c>
      <c r="N1018" s="500" t="s">
        <v>5058</v>
      </c>
    </row>
    <row r="1019" spans="1:14">
      <c r="A1019" s="500" t="s">
        <v>686</v>
      </c>
      <c r="B1019" s="500" t="s">
        <v>2858</v>
      </c>
      <c r="C1019" s="500" t="s">
        <v>27831</v>
      </c>
      <c r="D1019" s="500" t="s">
        <v>27832</v>
      </c>
      <c r="E1019" s="500" t="s">
        <v>11099</v>
      </c>
      <c r="F1019" s="500" t="s">
        <v>28081</v>
      </c>
      <c r="G1019" s="500" t="s">
        <v>3458</v>
      </c>
      <c r="H1019" s="500" t="s">
        <v>28123</v>
      </c>
      <c r="I1019" s="500" t="s">
        <v>688</v>
      </c>
      <c r="J1019" s="500" t="s">
        <v>689</v>
      </c>
      <c r="K1019" s="500" t="s">
        <v>2306</v>
      </c>
      <c r="L1019" s="500" t="s">
        <v>28083</v>
      </c>
      <c r="M1019" s="500" t="s">
        <v>2307</v>
      </c>
      <c r="N1019" s="500" t="s">
        <v>5059</v>
      </c>
    </row>
    <row r="1020" spans="1:14">
      <c r="A1020" s="500" t="s">
        <v>686</v>
      </c>
      <c r="B1020" s="500" t="s">
        <v>2858</v>
      </c>
      <c r="C1020" s="500" t="s">
        <v>27831</v>
      </c>
      <c r="D1020" s="500" t="s">
        <v>27832</v>
      </c>
      <c r="E1020" s="500" t="s">
        <v>11099</v>
      </c>
      <c r="F1020" s="500" t="s">
        <v>28081</v>
      </c>
      <c r="G1020" s="500" t="s">
        <v>3459</v>
      </c>
      <c r="H1020" s="500" t="s">
        <v>11816</v>
      </c>
      <c r="I1020" s="500" t="s">
        <v>688</v>
      </c>
      <c r="J1020" s="500" t="s">
        <v>689</v>
      </c>
      <c r="K1020" s="500" t="s">
        <v>2306</v>
      </c>
      <c r="L1020" s="500" t="s">
        <v>28083</v>
      </c>
      <c r="M1020" s="500" t="s">
        <v>2307</v>
      </c>
      <c r="N1020" s="500" t="s">
        <v>5060</v>
      </c>
    </row>
    <row r="1021" spans="1:14">
      <c r="A1021" s="500" t="s">
        <v>686</v>
      </c>
      <c r="B1021" s="500" t="s">
        <v>2858</v>
      </c>
      <c r="C1021" s="500" t="s">
        <v>27831</v>
      </c>
      <c r="D1021" s="500" t="s">
        <v>27832</v>
      </c>
      <c r="E1021" s="500" t="s">
        <v>11099</v>
      </c>
      <c r="F1021" s="500" t="s">
        <v>28081</v>
      </c>
      <c r="G1021" s="500" t="s">
        <v>3460</v>
      </c>
      <c r="H1021" s="500" t="s">
        <v>28153</v>
      </c>
      <c r="I1021" s="500" t="s">
        <v>688</v>
      </c>
      <c r="J1021" s="500" t="s">
        <v>689</v>
      </c>
      <c r="K1021" s="500" t="s">
        <v>2306</v>
      </c>
      <c r="L1021" s="500" t="s">
        <v>28083</v>
      </c>
      <c r="M1021" s="500" t="s">
        <v>2307</v>
      </c>
      <c r="N1021" s="500" t="s">
        <v>5061</v>
      </c>
    </row>
    <row r="1022" spans="1:14">
      <c r="A1022" s="500" t="s">
        <v>686</v>
      </c>
      <c r="B1022" s="500" t="s">
        <v>2858</v>
      </c>
      <c r="C1022" s="500" t="s">
        <v>27831</v>
      </c>
      <c r="D1022" s="500" t="s">
        <v>27832</v>
      </c>
      <c r="E1022" s="500" t="s">
        <v>11099</v>
      </c>
      <c r="F1022" s="500" t="s">
        <v>28081</v>
      </c>
      <c r="G1022" s="500" t="s">
        <v>3461</v>
      </c>
      <c r="H1022" s="500" t="s">
        <v>11778</v>
      </c>
      <c r="I1022" s="500" t="s">
        <v>688</v>
      </c>
      <c r="J1022" s="500" t="s">
        <v>689</v>
      </c>
      <c r="K1022" s="500" t="s">
        <v>2306</v>
      </c>
      <c r="L1022" s="500" t="s">
        <v>28083</v>
      </c>
      <c r="M1022" s="500" t="s">
        <v>2307</v>
      </c>
      <c r="N1022" s="500" t="s">
        <v>11016</v>
      </c>
    </row>
    <row r="1023" spans="1:14">
      <c r="A1023" s="500" t="s">
        <v>686</v>
      </c>
      <c r="B1023" s="500" t="s">
        <v>2858</v>
      </c>
      <c r="C1023" s="500" t="s">
        <v>27831</v>
      </c>
      <c r="D1023" s="500" t="s">
        <v>27832</v>
      </c>
      <c r="E1023" s="500" t="s">
        <v>11099</v>
      </c>
      <c r="F1023" s="500" t="s">
        <v>28081</v>
      </c>
      <c r="G1023" s="500" t="s">
        <v>7795</v>
      </c>
      <c r="H1023" s="500" t="s">
        <v>14415</v>
      </c>
      <c r="I1023" s="500" t="s">
        <v>688</v>
      </c>
      <c r="J1023" s="500" t="s">
        <v>689</v>
      </c>
      <c r="K1023" s="500" t="s">
        <v>2306</v>
      </c>
      <c r="L1023" s="500" t="s">
        <v>28083</v>
      </c>
      <c r="M1023" s="500" t="s">
        <v>2307</v>
      </c>
      <c r="N1023" s="500" t="s">
        <v>7797</v>
      </c>
    </row>
    <row r="1024" spans="1:14">
      <c r="A1024" s="500" t="s">
        <v>686</v>
      </c>
      <c r="B1024" s="500" t="s">
        <v>2858</v>
      </c>
      <c r="C1024" s="500" t="s">
        <v>27831</v>
      </c>
      <c r="D1024" s="500" t="s">
        <v>27832</v>
      </c>
      <c r="E1024" s="500" t="s">
        <v>11099</v>
      </c>
      <c r="F1024" s="500" t="s">
        <v>28081</v>
      </c>
      <c r="G1024" s="500" t="s">
        <v>3462</v>
      </c>
      <c r="H1024" s="500" t="s">
        <v>11382</v>
      </c>
      <c r="I1024" s="500" t="s">
        <v>688</v>
      </c>
      <c r="J1024" s="500" t="s">
        <v>689</v>
      </c>
      <c r="K1024" s="500" t="s">
        <v>2306</v>
      </c>
      <c r="L1024" s="500" t="s">
        <v>28083</v>
      </c>
      <c r="M1024" s="500" t="s">
        <v>2307</v>
      </c>
      <c r="N1024" s="500" t="s">
        <v>5063</v>
      </c>
    </row>
    <row r="1025" spans="1:14">
      <c r="A1025" s="500" t="s">
        <v>686</v>
      </c>
      <c r="B1025" s="500" t="s">
        <v>2858</v>
      </c>
      <c r="C1025" s="500" t="s">
        <v>27831</v>
      </c>
      <c r="D1025" s="500" t="s">
        <v>27832</v>
      </c>
      <c r="E1025" s="500" t="s">
        <v>11099</v>
      </c>
      <c r="F1025" s="500" t="s">
        <v>28081</v>
      </c>
      <c r="G1025" s="500" t="s">
        <v>7798</v>
      </c>
      <c r="H1025" s="500" t="s">
        <v>14374</v>
      </c>
      <c r="I1025" s="500" t="s">
        <v>688</v>
      </c>
      <c r="J1025" s="500" t="s">
        <v>689</v>
      </c>
      <c r="K1025" s="500" t="s">
        <v>2306</v>
      </c>
      <c r="L1025" s="500" t="s">
        <v>28083</v>
      </c>
      <c r="M1025" s="500" t="s">
        <v>2307</v>
      </c>
      <c r="N1025" s="500" t="s">
        <v>7799</v>
      </c>
    </row>
    <row r="1026" spans="1:14">
      <c r="A1026" s="500" t="s">
        <v>686</v>
      </c>
      <c r="B1026" s="500" t="s">
        <v>2858</v>
      </c>
      <c r="C1026" s="500" t="s">
        <v>27831</v>
      </c>
      <c r="D1026" s="500" t="s">
        <v>27832</v>
      </c>
      <c r="E1026" s="500" t="s">
        <v>11099</v>
      </c>
      <c r="F1026" s="500" t="s">
        <v>28081</v>
      </c>
      <c r="G1026" s="500" t="s">
        <v>3463</v>
      </c>
      <c r="H1026" s="500" t="s">
        <v>11427</v>
      </c>
      <c r="I1026" s="500" t="s">
        <v>688</v>
      </c>
      <c r="J1026" s="500" t="s">
        <v>689</v>
      </c>
      <c r="K1026" s="500" t="s">
        <v>2306</v>
      </c>
      <c r="L1026" s="500" t="s">
        <v>28083</v>
      </c>
      <c r="M1026" s="500" t="s">
        <v>2307</v>
      </c>
      <c r="N1026" s="500" t="s">
        <v>5064</v>
      </c>
    </row>
    <row r="1027" spans="1:14">
      <c r="A1027" s="500" t="s">
        <v>686</v>
      </c>
      <c r="B1027" s="500" t="s">
        <v>2858</v>
      </c>
      <c r="C1027" s="500" t="s">
        <v>27831</v>
      </c>
      <c r="D1027" s="500" t="s">
        <v>27832</v>
      </c>
      <c r="E1027" s="500" t="s">
        <v>11099</v>
      </c>
      <c r="F1027" s="500" t="s">
        <v>28081</v>
      </c>
      <c r="G1027" s="500" t="s">
        <v>3464</v>
      </c>
      <c r="H1027" s="500" t="s">
        <v>11347</v>
      </c>
      <c r="I1027" s="500" t="s">
        <v>688</v>
      </c>
      <c r="J1027" s="500" t="s">
        <v>689</v>
      </c>
      <c r="K1027" s="500" t="s">
        <v>2306</v>
      </c>
      <c r="L1027" s="500" t="s">
        <v>28083</v>
      </c>
      <c r="M1027" s="500" t="s">
        <v>2307</v>
      </c>
      <c r="N1027" s="500" t="s">
        <v>5065</v>
      </c>
    </row>
    <row r="1028" spans="1:14">
      <c r="A1028" s="500" t="s">
        <v>686</v>
      </c>
      <c r="B1028" s="500" t="s">
        <v>2858</v>
      </c>
      <c r="C1028" s="500" t="s">
        <v>27831</v>
      </c>
      <c r="D1028" s="500" t="s">
        <v>27832</v>
      </c>
      <c r="E1028" s="500" t="s">
        <v>11099</v>
      </c>
      <c r="F1028" s="500" t="s">
        <v>28081</v>
      </c>
      <c r="G1028" s="500" t="s">
        <v>3465</v>
      </c>
      <c r="H1028" s="500" t="s">
        <v>27988</v>
      </c>
      <c r="I1028" s="500" t="s">
        <v>688</v>
      </c>
      <c r="J1028" s="500" t="s">
        <v>689</v>
      </c>
      <c r="K1028" s="500" t="s">
        <v>2306</v>
      </c>
      <c r="L1028" s="500" t="s">
        <v>28083</v>
      </c>
      <c r="M1028" s="500" t="s">
        <v>2307</v>
      </c>
      <c r="N1028" s="500" t="s">
        <v>5066</v>
      </c>
    </row>
    <row r="1029" spans="1:14">
      <c r="A1029" s="500" t="s">
        <v>686</v>
      </c>
      <c r="B1029" s="500" t="s">
        <v>2858</v>
      </c>
      <c r="C1029" s="500" t="s">
        <v>27831</v>
      </c>
      <c r="D1029" s="500" t="s">
        <v>27832</v>
      </c>
      <c r="E1029" s="500" t="s">
        <v>11099</v>
      </c>
      <c r="F1029" s="500" t="s">
        <v>28081</v>
      </c>
      <c r="G1029" s="500" t="s">
        <v>3466</v>
      </c>
      <c r="H1029" s="500" t="s">
        <v>11319</v>
      </c>
      <c r="I1029" s="500" t="s">
        <v>688</v>
      </c>
      <c r="J1029" s="500" t="s">
        <v>689</v>
      </c>
      <c r="K1029" s="500" t="s">
        <v>2306</v>
      </c>
      <c r="L1029" s="500" t="s">
        <v>28083</v>
      </c>
      <c r="M1029" s="500" t="s">
        <v>2307</v>
      </c>
      <c r="N1029" s="500" t="s">
        <v>5067</v>
      </c>
    </row>
    <row r="1030" spans="1:14">
      <c r="A1030" s="500" t="s">
        <v>686</v>
      </c>
      <c r="B1030" s="500" t="s">
        <v>2858</v>
      </c>
      <c r="C1030" s="500" t="s">
        <v>27831</v>
      </c>
      <c r="D1030" s="500" t="s">
        <v>27832</v>
      </c>
      <c r="E1030" s="500" t="s">
        <v>11099</v>
      </c>
      <c r="F1030" s="500" t="s">
        <v>28081</v>
      </c>
      <c r="G1030" s="500" t="s">
        <v>3467</v>
      </c>
      <c r="H1030" s="500" t="s">
        <v>11069</v>
      </c>
      <c r="I1030" s="500" t="s">
        <v>688</v>
      </c>
      <c r="J1030" s="500" t="s">
        <v>689</v>
      </c>
      <c r="K1030" s="500" t="s">
        <v>2306</v>
      </c>
      <c r="L1030" s="500" t="s">
        <v>28083</v>
      </c>
      <c r="M1030" s="500" t="s">
        <v>2307</v>
      </c>
      <c r="N1030" s="500" t="s">
        <v>5068</v>
      </c>
    </row>
    <row r="1031" spans="1:14">
      <c r="A1031" s="500" t="s">
        <v>686</v>
      </c>
      <c r="B1031" s="500" t="s">
        <v>2858</v>
      </c>
      <c r="C1031" s="500" t="s">
        <v>27831</v>
      </c>
      <c r="D1031" s="500" t="s">
        <v>27832</v>
      </c>
      <c r="E1031" s="500" t="s">
        <v>11099</v>
      </c>
      <c r="F1031" s="500" t="s">
        <v>28081</v>
      </c>
      <c r="G1031" s="500" t="s">
        <v>4044</v>
      </c>
      <c r="H1031" s="500" t="s">
        <v>28154</v>
      </c>
      <c r="I1031" s="500" t="s">
        <v>688</v>
      </c>
      <c r="J1031" s="500" t="s">
        <v>689</v>
      </c>
      <c r="K1031" s="500" t="s">
        <v>2306</v>
      </c>
      <c r="L1031" s="500" t="s">
        <v>28083</v>
      </c>
      <c r="M1031" s="500" t="s">
        <v>2307</v>
      </c>
      <c r="N1031" s="500" t="s">
        <v>5069</v>
      </c>
    </row>
    <row r="1032" spans="1:14">
      <c r="A1032" s="500" t="s">
        <v>686</v>
      </c>
      <c r="B1032" s="500" t="s">
        <v>2858</v>
      </c>
      <c r="C1032" s="500" t="s">
        <v>27831</v>
      </c>
      <c r="D1032" s="500" t="s">
        <v>27832</v>
      </c>
      <c r="E1032" s="500" t="s">
        <v>11099</v>
      </c>
      <c r="F1032" s="500" t="s">
        <v>28081</v>
      </c>
      <c r="G1032" s="500" t="s">
        <v>3468</v>
      </c>
      <c r="H1032" s="500" t="s">
        <v>28155</v>
      </c>
      <c r="I1032" s="500" t="s">
        <v>688</v>
      </c>
      <c r="J1032" s="500" t="s">
        <v>689</v>
      </c>
      <c r="K1032" s="500" t="s">
        <v>2306</v>
      </c>
      <c r="L1032" s="500" t="s">
        <v>28083</v>
      </c>
      <c r="M1032" s="500" t="s">
        <v>2307</v>
      </c>
      <c r="N1032" s="500" t="s">
        <v>5070</v>
      </c>
    </row>
    <row r="1033" spans="1:14">
      <c r="A1033" s="500" t="s">
        <v>686</v>
      </c>
      <c r="B1033" s="500" t="s">
        <v>2858</v>
      </c>
      <c r="C1033" s="500" t="s">
        <v>27831</v>
      </c>
      <c r="D1033" s="500" t="s">
        <v>27832</v>
      </c>
      <c r="E1033" s="500" t="s">
        <v>11099</v>
      </c>
      <c r="F1033" s="500" t="s">
        <v>28081</v>
      </c>
      <c r="G1033" s="500" t="s">
        <v>3469</v>
      </c>
      <c r="H1033" s="500" t="s">
        <v>14022</v>
      </c>
      <c r="I1033" s="500" t="s">
        <v>688</v>
      </c>
      <c r="J1033" s="500" t="s">
        <v>689</v>
      </c>
      <c r="K1033" s="500" t="s">
        <v>2306</v>
      </c>
      <c r="L1033" s="500" t="s">
        <v>28083</v>
      </c>
      <c r="M1033" s="500" t="s">
        <v>2307</v>
      </c>
      <c r="N1033" s="500" t="s">
        <v>5071</v>
      </c>
    </row>
    <row r="1034" spans="1:14">
      <c r="A1034" s="500" t="s">
        <v>686</v>
      </c>
      <c r="B1034" s="500" t="s">
        <v>2858</v>
      </c>
      <c r="C1034" s="500" t="s">
        <v>27831</v>
      </c>
      <c r="D1034" s="500" t="s">
        <v>27832</v>
      </c>
      <c r="E1034" s="500" t="s">
        <v>11099</v>
      </c>
      <c r="F1034" s="500" t="s">
        <v>28081</v>
      </c>
      <c r="G1034" s="500" t="s">
        <v>3470</v>
      </c>
      <c r="H1034" s="500" t="s">
        <v>7031</v>
      </c>
      <c r="I1034" s="500" t="s">
        <v>688</v>
      </c>
      <c r="J1034" s="500" t="s">
        <v>689</v>
      </c>
      <c r="K1034" s="500" t="s">
        <v>2306</v>
      </c>
      <c r="L1034" s="500" t="s">
        <v>28083</v>
      </c>
      <c r="M1034" s="500" t="s">
        <v>2307</v>
      </c>
      <c r="N1034" s="500" t="s">
        <v>5072</v>
      </c>
    </row>
    <row r="1035" spans="1:14">
      <c r="A1035" s="500" t="s">
        <v>686</v>
      </c>
      <c r="B1035" s="500" t="s">
        <v>2858</v>
      </c>
      <c r="C1035" s="500" t="s">
        <v>27831</v>
      </c>
      <c r="D1035" s="500" t="s">
        <v>27832</v>
      </c>
      <c r="E1035" s="500" t="s">
        <v>11099</v>
      </c>
      <c r="F1035" s="500" t="s">
        <v>28081</v>
      </c>
      <c r="G1035" s="500" t="s">
        <v>3471</v>
      </c>
      <c r="H1035" s="500" t="s">
        <v>7290</v>
      </c>
      <c r="I1035" s="500" t="s">
        <v>688</v>
      </c>
      <c r="J1035" s="500" t="s">
        <v>689</v>
      </c>
      <c r="K1035" s="500" t="s">
        <v>2306</v>
      </c>
      <c r="L1035" s="500" t="s">
        <v>28083</v>
      </c>
      <c r="M1035" s="500" t="s">
        <v>2307</v>
      </c>
      <c r="N1035" s="500" t="s">
        <v>5073</v>
      </c>
    </row>
    <row r="1036" spans="1:14">
      <c r="A1036" s="500" t="s">
        <v>686</v>
      </c>
      <c r="B1036" s="500" t="s">
        <v>2858</v>
      </c>
      <c r="C1036" s="500" t="s">
        <v>27831</v>
      </c>
      <c r="D1036" s="500" t="s">
        <v>27832</v>
      </c>
      <c r="E1036" s="500" t="s">
        <v>11099</v>
      </c>
      <c r="F1036" s="500" t="s">
        <v>28081</v>
      </c>
      <c r="G1036" s="500" t="s">
        <v>3472</v>
      </c>
      <c r="H1036" s="500" t="s">
        <v>11392</v>
      </c>
      <c r="I1036" s="500" t="s">
        <v>688</v>
      </c>
      <c r="J1036" s="500" t="s">
        <v>689</v>
      </c>
      <c r="K1036" s="500" t="s">
        <v>2306</v>
      </c>
      <c r="L1036" s="500" t="s">
        <v>28083</v>
      </c>
      <c r="M1036" s="500" t="s">
        <v>2307</v>
      </c>
      <c r="N1036" s="500" t="s">
        <v>5074</v>
      </c>
    </row>
    <row r="1037" spans="1:14">
      <c r="A1037" s="500" t="s">
        <v>686</v>
      </c>
      <c r="B1037" s="500" t="s">
        <v>2858</v>
      </c>
      <c r="C1037" s="500" t="s">
        <v>27831</v>
      </c>
      <c r="D1037" s="500" t="s">
        <v>27832</v>
      </c>
      <c r="E1037" s="500" t="s">
        <v>11099</v>
      </c>
      <c r="F1037" s="500" t="s">
        <v>28081</v>
      </c>
      <c r="G1037" s="500" t="s">
        <v>7800</v>
      </c>
      <c r="H1037" s="500" t="s">
        <v>28156</v>
      </c>
      <c r="I1037" s="500" t="s">
        <v>688</v>
      </c>
      <c r="J1037" s="500" t="s">
        <v>689</v>
      </c>
      <c r="K1037" s="500" t="s">
        <v>2306</v>
      </c>
      <c r="L1037" s="500" t="s">
        <v>28083</v>
      </c>
      <c r="M1037" s="500" t="s">
        <v>2307</v>
      </c>
      <c r="N1037" s="500" t="s">
        <v>7801</v>
      </c>
    </row>
    <row r="1038" spans="1:14">
      <c r="A1038" s="500" t="s">
        <v>686</v>
      </c>
      <c r="B1038" s="500" t="s">
        <v>2858</v>
      </c>
      <c r="C1038" s="500" t="s">
        <v>27831</v>
      </c>
      <c r="D1038" s="500" t="s">
        <v>27832</v>
      </c>
      <c r="E1038" s="500" t="s">
        <v>11099</v>
      </c>
      <c r="F1038" s="500" t="s">
        <v>28081</v>
      </c>
      <c r="G1038" s="500" t="s">
        <v>3473</v>
      </c>
      <c r="H1038" s="500" t="s">
        <v>28157</v>
      </c>
      <c r="I1038" s="500" t="s">
        <v>688</v>
      </c>
      <c r="J1038" s="500" t="s">
        <v>689</v>
      </c>
      <c r="K1038" s="500" t="s">
        <v>2306</v>
      </c>
      <c r="L1038" s="500" t="s">
        <v>28083</v>
      </c>
      <c r="M1038" s="500" t="s">
        <v>2307</v>
      </c>
      <c r="N1038" s="500" t="s">
        <v>5062</v>
      </c>
    </row>
    <row r="1039" spans="1:14">
      <c r="A1039" s="500" t="s">
        <v>686</v>
      </c>
      <c r="B1039" s="500" t="s">
        <v>2858</v>
      </c>
      <c r="C1039" s="500" t="s">
        <v>27831</v>
      </c>
      <c r="D1039" s="500" t="s">
        <v>27832</v>
      </c>
      <c r="E1039" s="500" t="s">
        <v>11099</v>
      </c>
      <c r="F1039" s="500" t="s">
        <v>28081</v>
      </c>
      <c r="G1039" s="500" t="s">
        <v>7455</v>
      </c>
      <c r="H1039" s="500" t="s">
        <v>11347</v>
      </c>
      <c r="I1039" s="500" t="s">
        <v>688</v>
      </c>
      <c r="J1039" s="500" t="s">
        <v>689</v>
      </c>
      <c r="K1039" s="500" t="s">
        <v>2306</v>
      </c>
      <c r="L1039" s="500" t="s">
        <v>28083</v>
      </c>
      <c r="M1039" s="500" t="s">
        <v>2307</v>
      </c>
      <c r="N1039" s="500" t="s">
        <v>7456</v>
      </c>
    </row>
    <row r="1040" spans="1:14">
      <c r="A1040" s="500" t="s">
        <v>686</v>
      </c>
      <c r="B1040" s="500" t="s">
        <v>2858</v>
      </c>
      <c r="C1040" s="500" t="s">
        <v>27831</v>
      </c>
      <c r="D1040" s="500" t="s">
        <v>27832</v>
      </c>
      <c r="E1040" s="500" t="s">
        <v>11099</v>
      </c>
      <c r="F1040" s="500" t="s">
        <v>28081</v>
      </c>
      <c r="G1040" s="500" t="s">
        <v>3474</v>
      </c>
      <c r="H1040" s="500" t="s">
        <v>28135</v>
      </c>
      <c r="I1040" s="500" t="s">
        <v>688</v>
      </c>
      <c r="J1040" s="500" t="s">
        <v>689</v>
      </c>
      <c r="K1040" s="500" t="s">
        <v>2306</v>
      </c>
      <c r="L1040" s="500" t="s">
        <v>28083</v>
      </c>
      <c r="M1040" s="500" t="s">
        <v>2307</v>
      </c>
      <c r="N1040" s="500" t="s">
        <v>5075</v>
      </c>
    </row>
    <row r="1041" spans="1:14">
      <c r="A1041" s="500" t="s">
        <v>686</v>
      </c>
      <c r="B1041" s="500" t="s">
        <v>2858</v>
      </c>
      <c r="C1041" s="500" t="s">
        <v>27831</v>
      </c>
      <c r="D1041" s="500" t="s">
        <v>27832</v>
      </c>
      <c r="E1041" s="500" t="s">
        <v>11099</v>
      </c>
      <c r="F1041" s="500" t="s">
        <v>28081</v>
      </c>
      <c r="G1041" s="500" t="s">
        <v>3475</v>
      </c>
      <c r="H1041" s="500" t="s">
        <v>28158</v>
      </c>
      <c r="I1041" s="500" t="s">
        <v>688</v>
      </c>
      <c r="J1041" s="500" t="s">
        <v>689</v>
      </c>
      <c r="K1041" s="500" t="s">
        <v>2306</v>
      </c>
      <c r="L1041" s="500" t="s">
        <v>28083</v>
      </c>
      <c r="M1041" s="500" t="s">
        <v>2307</v>
      </c>
      <c r="N1041" s="500" t="s">
        <v>5076</v>
      </c>
    </row>
    <row r="1042" spans="1:14">
      <c r="A1042" s="500" t="s">
        <v>686</v>
      </c>
      <c r="B1042" s="500" t="s">
        <v>2858</v>
      </c>
      <c r="C1042" s="500" t="s">
        <v>27831</v>
      </c>
      <c r="D1042" s="500" t="s">
        <v>27832</v>
      </c>
      <c r="E1042" s="500" t="s">
        <v>11099</v>
      </c>
      <c r="F1042" s="500" t="s">
        <v>28081</v>
      </c>
      <c r="G1042" s="500" t="s">
        <v>3476</v>
      </c>
      <c r="H1042" s="500" t="s">
        <v>3014</v>
      </c>
      <c r="I1042" s="500" t="s">
        <v>688</v>
      </c>
      <c r="J1042" s="500" t="s">
        <v>689</v>
      </c>
      <c r="K1042" s="500" t="s">
        <v>2306</v>
      </c>
      <c r="L1042" s="500" t="s">
        <v>28083</v>
      </c>
      <c r="M1042" s="500" t="s">
        <v>2307</v>
      </c>
      <c r="N1042" s="500" t="s">
        <v>5077</v>
      </c>
    </row>
    <row r="1043" spans="1:14">
      <c r="A1043" s="500" t="s">
        <v>686</v>
      </c>
      <c r="B1043" s="500" t="s">
        <v>2858</v>
      </c>
      <c r="C1043" s="500" t="s">
        <v>27831</v>
      </c>
      <c r="D1043" s="500" t="s">
        <v>27832</v>
      </c>
      <c r="E1043" s="500" t="s">
        <v>11099</v>
      </c>
      <c r="F1043" s="500" t="s">
        <v>28081</v>
      </c>
      <c r="G1043" s="500" t="s">
        <v>3477</v>
      </c>
      <c r="H1043" s="500" t="s">
        <v>2981</v>
      </c>
      <c r="I1043" s="500" t="s">
        <v>688</v>
      </c>
      <c r="J1043" s="500" t="s">
        <v>689</v>
      </c>
      <c r="K1043" s="500" t="s">
        <v>2306</v>
      </c>
      <c r="L1043" s="500" t="s">
        <v>28083</v>
      </c>
      <c r="M1043" s="500" t="s">
        <v>2307</v>
      </c>
      <c r="N1043" s="500" t="s">
        <v>5078</v>
      </c>
    </row>
    <row r="1044" spans="1:14">
      <c r="A1044" s="500" t="s">
        <v>686</v>
      </c>
      <c r="B1044" s="500" t="s">
        <v>2858</v>
      </c>
      <c r="C1044" s="500" t="s">
        <v>27831</v>
      </c>
      <c r="D1044" s="500" t="s">
        <v>27832</v>
      </c>
      <c r="E1044" s="500" t="s">
        <v>11099</v>
      </c>
      <c r="F1044" s="500" t="s">
        <v>28081</v>
      </c>
      <c r="G1044" s="500" t="s">
        <v>3478</v>
      </c>
      <c r="H1044" s="500" t="s">
        <v>11862</v>
      </c>
      <c r="I1044" s="500" t="s">
        <v>688</v>
      </c>
      <c r="J1044" s="500" t="s">
        <v>689</v>
      </c>
      <c r="K1044" s="500" t="s">
        <v>2306</v>
      </c>
      <c r="L1044" s="500" t="s">
        <v>28083</v>
      </c>
      <c r="M1044" s="500" t="s">
        <v>2307</v>
      </c>
      <c r="N1044" s="500" t="s">
        <v>5079</v>
      </c>
    </row>
    <row r="1045" spans="1:14">
      <c r="A1045" s="500" t="s">
        <v>686</v>
      </c>
      <c r="B1045" s="500" t="s">
        <v>2858</v>
      </c>
      <c r="C1045" s="500" t="s">
        <v>27831</v>
      </c>
      <c r="D1045" s="500" t="s">
        <v>27832</v>
      </c>
      <c r="E1045" s="500" t="s">
        <v>11099</v>
      </c>
      <c r="F1045" s="500" t="s">
        <v>28081</v>
      </c>
      <c r="G1045" s="500" t="s">
        <v>3479</v>
      </c>
      <c r="H1045" s="500" t="s">
        <v>15411</v>
      </c>
      <c r="I1045" s="500" t="s">
        <v>688</v>
      </c>
      <c r="J1045" s="500" t="s">
        <v>689</v>
      </c>
      <c r="K1045" s="500" t="s">
        <v>2306</v>
      </c>
      <c r="L1045" s="500" t="s">
        <v>28083</v>
      </c>
      <c r="M1045" s="500" t="s">
        <v>2307</v>
      </c>
      <c r="N1045" s="500" t="s">
        <v>5080</v>
      </c>
    </row>
    <row r="1046" spans="1:14">
      <c r="A1046" s="500" t="s">
        <v>686</v>
      </c>
      <c r="B1046" s="500" t="s">
        <v>2858</v>
      </c>
      <c r="C1046" s="500" t="s">
        <v>27831</v>
      </c>
      <c r="D1046" s="500" t="s">
        <v>27832</v>
      </c>
      <c r="E1046" s="500" t="s">
        <v>11099</v>
      </c>
      <c r="F1046" s="500" t="s">
        <v>28081</v>
      </c>
      <c r="G1046" s="500" t="s">
        <v>3480</v>
      </c>
      <c r="H1046" s="500" t="s">
        <v>11782</v>
      </c>
      <c r="I1046" s="500" t="s">
        <v>688</v>
      </c>
      <c r="J1046" s="500" t="s">
        <v>689</v>
      </c>
      <c r="K1046" s="500" t="s">
        <v>2306</v>
      </c>
      <c r="L1046" s="500" t="s">
        <v>28083</v>
      </c>
      <c r="M1046" s="500" t="s">
        <v>2307</v>
      </c>
      <c r="N1046" s="500" t="s">
        <v>11017</v>
      </c>
    </row>
    <row r="1047" spans="1:14">
      <c r="A1047" s="500" t="s">
        <v>686</v>
      </c>
      <c r="B1047" s="500" t="s">
        <v>2858</v>
      </c>
      <c r="C1047" s="500" t="s">
        <v>27831</v>
      </c>
      <c r="D1047" s="500" t="s">
        <v>27832</v>
      </c>
      <c r="E1047" s="500" t="s">
        <v>11099</v>
      </c>
      <c r="F1047" s="500" t="s">
        <v>28081</v>
      </c>
      <c r="G1047" s="500" t="s">
        <v>7802</v>
      </c>
      <c r="H1047" s="500" t="s">
        <v>28159</v>
      </c>
      <c r="I1047" s="500" t="s">
        <v>688</v>
      </c>
      <c r="J1047" s="500" t="s">
        <v>689</v>
      </c>
      <c r="K1047" s="500" t="s">
        <v>2306</v>
      </c>
      <c r="L1047" s="500" t="s">
        <v>28083</v>
      </c>
      <c r="M1047" s="500" t="s">
        <v>2307</v>
      </c>
      <c r="N1047" s="500" t="s">
        <v>7803</v>
      </c>
    </row>
    <row r="1048" spans="1:14">
      <c r="A1048" s="500" t="s">
        <v>686</v>
      </c>
      <c r="B1048" s="500" t="s">
        <v>2858</v>
      </c>
      <c r="C1048" s="500" t="s">
        <v>27831</v>
      </c>
      <c r="D1048" s="500" t="s">
        <v>27832</v>
      </c>
      <c r="E1048" s="500" t="s">
        <v>11099</v>
      </c>
      <c r="F1048" s="500" t="s">
        <v>28081</v>
      </c>
      <c r="G1048" s="500" t="s">
        <v>3481</v>
      </c>
      <c r="H1048" s="500" t="s">
        <v>28160</v>
      </c>
      <c r="I1048" s="500" t="s">
        <v>688</v>
      </c>
      <c r="J1048" s="500" t="s">
        <v>689</v>
      </c>
      <c r="K1048" s="500" t="s">
        <v>2306</v>
      </c>
      <c r="L1048" s="500" t="s">
        <v>28083</v>
      </c>
      <c r="M1048" s="500" t="s">
        <v>2307</v>
      </c>
      <c r="N1048" s="500" t="s">
        <v>5082</v>
      </c>
    </row>
    <row r="1049" spans="1:14">
      <c r="A1049" s="500" t="s">
        <v>686</v>
      </c>
      <c r="B1049" s="500" t="s">
        <v>2858</v>
      </c>
      <c r="C1049" s="500" t="s">
        <v>27831</v>
      </c>
      <c r="D1049" s="500" t="s">
        <v>27832</v>
      </c>
      <c r="E1049" s="500" t="s">
        <v>11099</v>
      </c>
      <c r="F1049" s="500" t="s">
        <v>28081</v>
      </c>
      <c r="G1049" s="500" t="s">
        <v>7804</v>
      </c>
      <c r="H1049" s="500" t="s">
        <v>7985</v>
      </c>
      <c r="I1049" s="500" t="s">
        <v>688</v>
      </c>
      <c r="J1049" s="500" t="s">
        <v>689</v>
      </c>
      <c r="K1049" s="500" t="s">
        <v>2306</v>
      </c>
      <c r="L1049" s="500" t="s">
        <v>28083</v>
      </c>
      <c r="M1049" s="500" t="s">
        <v>2307</v>
      </c>
      <c r="N1049" s="500" t="s">
        <v>7805</v>
      </c>
    </row>
    <row r="1050" spans="1:14">
      <c r="A1050" s="500" t="s">
        <v>686</v>
      </c>
      <c r="B1050" s="500" t="s">
        <v>2858</v>
      </c>
      <c r="C1050" s="500" t="s">
        <v>27831</v>
      </c>
      <c r="D1050" s="500" t="s">
        <v>27832</v>
      </c>
      <c r="E1050" s="500" t="s">
        <v>11099</v>
      </c>
      <c r="F1050" s="500" t="s">
        <v>28081</v>
      </c>
      <c r="G1050" s="500" t="s">
        <v>3482</v>
      </c>
      <c r="H1050" s="500" t="s">
        <v>28161</v>
      </c>
      <c r="I1050" s="500" t="s">
        <v>688</v>
      </c>
      <c r="J1050" s="500" t="s">
        <v>689</v>
      </c>
      <c r="K1050" s="500" t="s">
        <v>2306</v>
      </c>
      <c r="L1050" s="500" t="s">
        <v>28083</v>
      </c>
      <c r="M1050" s="500" t="s">
        <v>2307</v>
      </c>
      <c r="N1050" s="500" t="s">
        <v>5083</v>
      </c>
    </row>
    <row r="1051" spans="1:14">
      <c r="A1051" s="500" t="s">
        <v>686</v>
      </c>
      <c r="B1051" s="500" t="s">
        <v>2858</v>
      </c>
      <c r="C1051" s="500" t="s">
        <v>27831</v>
      </c>
      <c r="D1051" s="500" t="s">
        <v>27832</v>
      </c>
      <c r="E1051" s="500" t="s">
        <v>11099</v>
      </c>
      <c r="F1051" s="500" t="s">
        <v>28081</v>
      </c>
      <c r="G1051" s="500" t="s">
        <v>3483</v>
      </c>
      <c r="H1051" s="500" t="s">
        <v>7060</v>
      </c>
      <c r="I1051" s="500" t="s">
        <v>688</v>
      </c>
      <c r="J1051" s="500" t="s">
        <v>689</v>
      </c>
      <c r="K1051" s="500" t="s">
        <v>2306</v>
      </c>
      <c r="L1051" s="500" t="s">
        <v>28083</v>
      </c>
      <c r="M1051" s="500" t="s">
        <v>2307</v>
      </c>
      <c r="N1051" s="500" t="s">
        <v>5084</v>
      </c>
    </row>
    <row r="1052" spans="1:14">
      <c r="A1052" s="500" t="s">
        <v>686</v>
      </c>
      <c r="B1052" s="500" t="s">
        <v>2858</v>
      </c>
      <c r="C1052" s="500" t="s">
        <v>27831</v>
      </c>
      <c r="D1052" s="500" t="s">
        <v>27832</v>
      </c>
      <c r="E1052" s="500" t="s">
        <v>11099</v>
      </c>
      <c r="F1052" s="500" t="s">
        <v>28081</v>
      </c>
      <c r="G1052" s="500" t="s">
        <v>3484</v>
      </c>
      <c r="H1052" s="500" t="s">
        <v>11292</v>
      </c>
      <c r="I1052" s="500" t="s">
        <v>688</v>
      </c>
      <c r="J1052" s="500" t="s">
        <v>689</v>
      </c>
      <c r="K1052" s="500" t="s">
        <v>2306</v>
      </c>
      <c r="L1052" s="500" t="s">
        <v>28083</v>
      </c>
      <c r="M1052" s="500" t="s">
        <v>2307</v>
      </c>
      <c r="N1052" s="500" t="s">
        <v>5085</v>
      </c>
    </row>
    <row r="1053" spans="1:14">
      <c r="A1053" s="500" t="s">
        <v>686</v>
      </c>
      <c r="B1053" s="500" t="s">
        <v>2858</v>
      </c>
      <c r="C1053" s="500" t="s">
        <v>27831</v>
      </c>
      <c r="D1053" s="500" t="s">
        <v>27832</v>
      </c>
      <c r="E1053" s="500" t="s">
        <v>11099</v>
      </c>
      <c r="F1053" s="500" t="s">
        <v>28081</v>
      </c>
      <c r="G1053" s="500" t="s">
        <v>3485</v>
      </c>
      <c r="H1053" s="500" t="s">
        <v>11316</v>
      </c>
      <c r="I1053" s="500" t="s">
        <v>688</v>
      </c>
      <c r="J1053" s="500" t="s">
        <v>689</v>
      </c>
      <c r="K1053" s="500" t="s">
        <v>2306</v>
      </c>
      <c r="L1053" s="500" t="s">
        <v>28083</v>
      </c>
      <c r="M1053" s="500" t="s">
        <v>2307</v>
      </c>
      <c r="N1053" s="500" t="s">
        <v>5086</v>
      </c>
    </row>
    <row r="1054" spans="1:14">
      <c r="A1054" s="500" t="s">
        <v>686</v>
      </c>
      <c r="B1054" s="500" t="s">
        <v>2858</v>
      </c>
      <c r="C1054" s="500" t="s">
        <v>27831</v>
      </c>
      <c r="D1054" s="500" t="s">
        <v>27832</v>
      </c>
      <c r="E1054" s="500" t="s">
        <v>11099</v>
      </c>
      <c r="F1054" s="500" t="s">
        <v>28081</v>
      </c>
      <c r="G1054" s="500" t="s">
        <v>3486</v>
      </c>
      <c r="H1054" s="500" t="s">
        <v>13083</v>
      </c>
      <c r="I1054" s="500" t="s">
        <v>688</v>
      </c>
      <c r="J1054" s="500" t="s">
        <v>689</v>
      </c>
      <c r="K1054" s="500" t="s">
        <v>2306</v>
      </c>
      <c r="L1054" s="500" t="s">
        <v>28083</v>
      </c>
      <c r="M1054" s="500" t="s">
        <v>2307</v>
      </c>
      <c r="N1054" s="500" t="s">
        <v>5087</v>
      </c>
    </row>
    <row r="1055" spans="1:14">
      <c r="A1055" s="500" t="s">
        <v>686</v>
      </c>
      <c r="B1055" s="500" t="s">
        <v>2858</v>
      </c>
      <c r="C1055" s="500" t="s">
        <v>27831</v>
      </c>
      <c r="D1055" s="500" t="s">
        <v>27832</v>
      </c>
      <c r="E1055" s="500" t="s">
        <v>11099</v>
      </c>
      <c r="F1055" s="500" t="s">
        <v>28081</v>
      </c>
      <c r="G1055" s="500" t="s">
        <v>4045</v>
      </c>
      <c r="H1055" s="500" t="s">
        <v>11857</v>
      </c>
      <c r="I1055" s="500" t="s">
        <v>688</v>
      </c>
      <c r="J1055" s="500" t="s">
        <v>689</v>
      </c>
      <c r="K1055" s="500" t="s">
        <v>2306</v>
      </c>
      <c r="L1055" s="500" t="s">
        <v>28083</v>
      </c>
      <c r="M1055" s="500" t="s">
        <v>2307</v>
      </c>
      <c r="N1055" s="500" t="s">
        <v>5088</v>
      </c>
    </row>
    <row r="1056" spans="1:14">
      <c r="A1056" s="500" t="s">
        <v>686</v>
      </c>
      <c r="B1056" s="500" t="s">
        <v>2858</v>
      </c>
      <c r="C1056" s="500" t="s">
        <v>27831</v>
      </c>
      <c r="D1056" s="500" t="s">
        <v>27832</v>
      </c>
      <c r="E1056" s="500" t="s">
        <v>11099</v>
      </c>
      <c r="F1056" s="500" t="s">
        <v>28081</v>
      </c>
      <c r="G1056" s="500" t="s">
        <v>3487</v>
      </c>
      <c r="H1056" s="500" t="s">
        <v>11363</v>
      </c>
      <c r="I1056" s="500" t="s">
        <v>688</v>
      </c>
      <c r="J1056" s="500" t="s">
        <v>689</v>
      </c>
      <c r="K1056" s="500" t="s">
        <v>2306</v>
      </c>
      <c r="L1056" s="500" t="s">
        <v>28083</v>
      </c>
      <c r="M1056" s="500" t="s">
        <v>2307</v>
      </c>
      <c r="N1056" s="500" t="s">
        <v>5089</v>
      </c>
    </row>
    <row r="1057" spans="1:14">
      <c r="A1057" s="500" t="s">
        <v>686</v>
      </c>
      <c r="B1057" s="500" t="s">
        <v>2858</v>
      </c>
      <c r="C1057" s="500" t="s">
        <v>27831</v>
      </c>
      <c r="D1057" s="500" t="s">
        <v>27832</v>
      </c>
      <c r="E1057" s="500" t="s">
        <v>11099</v>
      </c>
      <c r="F1057" s="500" t="s">
        <v>28081</v>
      </c>
      <c r="G1057" s="500" t="s">
        <v>3488</v>
      </c>
      <c r="H1057" s="500" t="s">
        <v>11327</v>
      </c>
      <c r="I1057" s="500" t="s">
        <v>688</v>
      </c>
      <c r="J1057" s="500" t="s">
        <v>689</v>
      </c>
      <c r="K1057" s="500" t="s">
        <v>2306</v>
      </c>
      <c r="L1057" s="500" t="s">
        <v>28083</v>
      </c>
      <c r="M1057" s="500" t="s">
        <v>2307</v>
      </c>
      <c r="N1057" s="500" t="s">
        <v>5090</v>
      </c>
    </row>
    <row r="1058" spans="1:14">
      <c r="A1058" s="500" t="s">
        <v>686</v>
      </c>
      <c r="B1058" s="500" t="s">
        <v>2858</v>
      </c>
      <c r="C1058" s="500" t="s">
        <v>27831</v>
      </c>
      <c r="D1058" s="500" t="s">
        <v>27832</v>
      </c>
      <c r="E1058" s="500" t="s">
        <v>11099</v>
      </c>
      <c r="F1058" s="500" t="s">
        <v>28081</v>
      </c>
      <c r="G1058" s="500" t="s">
        <v>3490</v>
      </c>
      <c r="H1058" s="500" t="s">
        <v>14326</v>
      </c>
      <c r="I1058" s="500" t="s">
        <v>688</v>
      </c>
      <c r="J1058" s="500" t="s">
        <v>689</v>
      </c>
      <c r="K1058" s="500" t="s">
        <v>2306</v>
      </c>
      <c r="L1058" s="500" t="s">
        <v>28083</v>
      </c>
      <c r="M1058" s="500" t="s">
        <v>2307</v>
      </c>
      <c r="N1058" s="500" t="s">
        <v>5091</v>
      </c>
    </row>
    <row r="1059" spans="1:14">
      <c r="A1059" s="500" t="s">
        <v>686</v>
      </c>
      <c r="B1059" s="500" t="s">
        <v>2858</v>
      </c>
      <c r="C1059" s="500" t="s">
        <v>27831</v>
      </c>
      <c r="D1059" s="500" t="s">
        <v>27832</v>
      </c>
      <c r="E1059" s="500" t="s">
        <v>11099</v>
      </c>
      <c r="F1059" s="500" t="s">
        <v>28081</v>
      </c>
      <c r="G1059" s="500" t="s">
        <v>3491</v>
      </c>
      <c r="H1059" s="500" t="s">
        <v>11479</v>
      </c>
      <c r="I1059" s="500" t="s">
        <v>688</v>
      </c>
      <c r="J1059" s="500" t="s">
        <v>689</v>
      </c>
      <c r="K1059" s="500" t="s">
        <v>2306</v>
      </c>
      <c r="L1059" s="500" t="s">
        <v>28083</v>
      </c>
      <c r="M1059" s="500" t="s">
        <v>2307</v>
      </c>
      <c r="N1059" s="500" t="s">
        <v>5092</v>
      </c>
    </row>
    <row r="1060" spans="1:14">
      <c r="A1060" s="500" t="s">
        <v>686</v>
      </c>
      <c r="B1060" s="500" t="s">
        <v>2858</v>
      </c>
      <c r="C1060" s="500" t="s">
        <v>27831</v>
      </c>
      <c r="D1060" s="500" t="s">
        <v>27832</v>
      </c>
      <c r="E1060" s="500" t="s">
        <v>11099</v>
      </c>
      <c r="F1060" s="500" t="s">
        <v>28081</v>
      </c>
      <c r="G1060" s="500" t="s">
        <v>3492</v>
      </c>
      <c r="H1060" s="500" t="s">
        <v>12908</v>
      </c>
      <c r="I1060" s="500" t="s">
        <v>688</v>
      </c>
      <c r="J1060" s="500" t="s">
        <v>689</v>
      </c>
      <c r="K1060" s="500" t="s">
        <v>2306</v>
      </c>
      <c r="L1060" s="500" t="s">
        <v>28083</v>
      </c>
      <c r="M1060" s="500" t="s">
        <v>2307</v>
      </c>
      <c r="N1060" s="500" t="s">
        <v>5093</v>
      </c>
    </row>
    <row r="1061" spans="1:14">
      <c r="A1061" s="500" t="s">
        <v>686</v>
      </c>
      <c r="B1061" s="500" t="s">
        <v>2858</v>
      </c>
      <c r="C1061" s="500" t="s">
        <v>27831</v>
      </c>
      <c r="D1061" s="500" t="s">
        <v>27832</v>
      </c>
      <c r="E1061" s="500" t="s">
        <v>11099</v>
      </c>
      <c r="F1061" s="500" t="s">
        <v>28081</v>
      </c>
      <c r="G1061" s="500" t="s">
        <v>7806</v>
      </c>
      <c r="H1061" s="500" t="s">
        <v>20206</v>
      </c>
      <c r="I1061" s="500" t="s">
        <v>688</v>
      </c>
      <c r="J1061" s="500" t="s">
        <v>689</v>
      </c>
      <c r="K1061" s="500" t="s">
        <v>2306</v>
      </c>
      <c r="L1061" s="500" t="s">
        <v>28083</v>
      </c>
      <c r="M1061" s="500" t="s">
        <v>2307</v>
      </c>
      <c r="N1061" s="500" t="s">
        <v>7807</v>
      </c>
    </row>
    <row r="1062" spans="1:14">
      <c r="A1062" s="500" t="s">
        <v>686</v>
      </c>
      <c r="B1062" s="500" t="s">
        <v>2858</v>
      </c>
      <c r="C1062" s="500" t="s">
        <v>27831</v>
      </c>
      <c r="D1062" s="500" t="s">
        <v>27832</v>
      </c>
      <c r="E1062" s="500" t="s">
        <v>11099</v>
      </c>
      <c r="F1062" s="500" t="s">
        <v>28081</v>
      </c>
      <c r="G1062" s="500" t="s">
        <v>3493</v>
      </c>
      <c r="H1062" s="500" t="s">
        <v>28162</v>
      </c>
      <c r="I1062" s="500" t="s">
        <v>688</v>
      </c>
      <c r="J1062" s="500" t="s">
        <v>689</v>
      </c>
      <c r="K1062" s="500" t="s">
        <v>2306</v>
      </c>
      <c r="L1062" s="500" t="s">
        <v>28083</v>
      </c>
      <c r="M1062" s="500" t="s">
        <v>2307</v>
      </c>
      <c r="N1062" s="500" t="s">
        <v>5081</v>
      </c>
    </row>
    <row r="1063" spans="1:14">
      <c r="A1063" s="500" t="s">
        <v>686</v>
      </c>
      <c r="B1063" s="500" t="s">
        <v>2858</v>
      </c>
      <c r="C1063" s="500" t="s">
        <v>27831</v>
      </c>
      <c r="D1063" s="500" t="s">
        <v>27832</v>
      </c>
      <c r="E1063" s="500" t="s">
        <v>11099</v>
      </c>
      <c r="F1063" s="500" t="s">
        <v>28081</v>
      </c>
      <c r="G1063" s="500" t="s">
        <v>7457</v>
      </c>
      <c r="H1063" s="500" t="s">
        <v>7060</v>
      </c>
      <c r="I1063" s="500" t="s">
        <v>688</v>
      </c>
      <c r="J1063" s="500" t="s">
        <v>689</v>
      </c>
      <c r="K1063" s="500" t="s">
        <v>2306</v>
      </c>
      <c r="L1063" s="500" t="s">
        <v>28083</v>
      </c>
      <c r="M1063" s="500" t="s">
        <v>2307</v>
      </c>
      <c r="N1063" s="500" t="s">
        <v>7458</v>
      </c>
    </row>
    <row r="1064" spans="1:14">
      <c r="A1064" s="500" t="s">
        <v>686</v>
      </c>
      <c r="B1064" s="500" t="s">
        <v>2858</v>
      </c>
      <c r="C1064" s="500" t="s">
        <v>27831</v>
      </c>
      <c r="D1064" s="500" t="s">
        <v>27832</v>
      </c>
      <c r="E1064" s="500" t="s">
        <v>11099</v>
      </c>
      <c r="F1064" s="500" t="s">
        <v>28081</v>
      </c>
      <c r="G1064" s="500" t="s">
        <v>3494</v>
      </c>
      <c r="H1064" s="500" t="s">
        <v>12760</v>
      </c>
      <c r="I1064" s="500" t="s">
        <v>688</v>
      </c>
      <c r="J1064" s="500" t="s">
        <v>689</v>
      </c>
      <c r="K1064" s="500" t="s">
        <v>2306</v>
      </c>
      <c r="L1064" s="500" t="s">
        <v>28083</v>
      </c>
      <c r="M1064" s="500" t="s">
        <v>2307</v>
      </c>
      <c r="N1064" s="500" t="s">
        <v>5094</v>
      </c>
    </row>
    <row r="1065" spans="1:14">
      <c r="A1065" s="500" t="s">
        <v>686</v>
      </c>
      <c r="B1065" s="500" t="s">
        <v>2858</v>
      </c>
      <c r="C1065" s="500" t="s">
        <v>27831</v>
      </c>
      <c r="D1065" s="500" t="s">
        <v>27832</v>
      </c>
      <c r="E1065" s="500" t="s">
        <v>11099</v>
      </c>
      <c r="F1065" s="500" t="s">
        <v>28081</v>
      </c>
      <c r="G1065" s="500" t="s">
        <v>3495</v>
      </c>
      <c r="H1065" s="500" t="s">
        <v>27890</v>
      </c>
      <c r="I1065" s="500" t="s">
        <v>688</v>
      </c>
      <c r="J1065" s="500" t="s">
        <v>689</v>
      </c>
      <c r="K1065" s="500" t="s">
        <v>2306</v>
      </c>
      <c r="L1065" s="500" t="s">
        <v>28083</v>
      </c>
      <c r="M1065" s="500" t="s">
        <v>2307</v>
      </c>
      <c r="N1065" s="500" t="s">
        <v>5095</v>
      </c>
    </row>
    <row r="1066" spans="1:14">
      <c r="A1066" s="500" t="s">
        <v>686</v>
      </c>
      <c r="B1066" s="500" t="s">
        <v>2858</v>
      </c>
      <c r="C1066" s="500" t="s">
        <v>27831</v>
      </c>
      <c r="D1066" s="500" t="s">
        <v>27832</v>
      </c>
      <c r="E1066" s="500" t="s">
        <v>11099</v>
      </c>
      <c r="F1066" s="500" t="s">
        <v>28081</v>
      </c>
      <c r="G1066" s="500" t="s">
        <v>3496</v>
      </c>
      <c r="H1066" s="500" t="s">
        <v>11839</v>
      </c>
      <c r="I1066" s="500" t="s">
        <v>688</v>
      </c>
      <c r="J1066" s="500" t="s">
        <v>689</v>
      </c>
      <c r="K1066" s="500" t="s">
        <v>2306</v>
      </c>
      <c r="L1066" s="500" t="s">
        <v>28083</v>
      </c>
      <c r="M1066" s="500" t="s">
        <v>2307</v>
      </c>
      <c r="N1066" s="500" t="s">
        <v>5096</v>
      </c>
    </row>
    <row r="1067" spans="1:14">
      <c r="A1067" s="500" t="s">
        <v>686</v>
      </c>
      <c r="B1067" s="500" t="s">
        <v>2858</v>
      </c>
      <c r="C1067" s="500" t="s">
        <v>27831</v>
      </c>
      <c r="D1067" s="500" t="s">
        <v>27832</v>
      </c>
      <c r="E1067" s="500" t="s">
        <v>11099</v>
      </c>
      <c r="F1067" s="500" t="s">
        <v>28081</v>
      </c>
      <c r="G1067" s="500" t="s">
        <v>3497</v>
      </c>
      <c r="H1067" s="500" t="s">
        <v>19281</v>
      </c>
      <c r="I1067" s="500" t="s">
        <v>688</v>
      </c>
      <c r="J1067" s="500" t="s">
        <v>689</v>
      </c>
      <c r="K1067" s="500" t="s">
        <v>2306</v>
      </c>
      <c r="L1067" s="500" t="s">
        <v>28083</v>
      </c>
      <c r="M1067" s="500" t="s">
        <v>2307</v>
      </c>
      <c r="N1067" s="500" t="s">
        <v>5097</v>
      </c>
    </row>
    <row r="1068" spans="1:14">
      <c r="A1068" s="500" t="s">
        <v>686</v>
      </c>
      <c r="B1068" s="500" t="s">
        <v>2858</v>
      </c>
      <c r="C1068" s="500" t="s">
        <v>27831</v>
      </c>
      <c r="D1068" s="500" t="s">
        <v>27832</v>
      </c>
      <c r="E1068" s="500" t="s">
        <v>11099</v>
      </c>
      <c r="F1068" s="500" t="s">
        <v>28081</v>
      </c>
      <c r="G1068" s="500" t="s">
        <v>3498</v>
      </c>
      <c r="H1068" s="500" t="s">
        <v>15597</v>
      </c>
      <c r="I1068" s="500" t="s">
        <v>688</v>
      </c>
      <c r="J1068" s="500" t="s">
        <v>689</v>
      </c>
      <c r="K1068" s="500" t="s">
        <v>2306</v>
      </c>
      <c r="L1068" s="500" t="s">
        <v>28083</v>
      </c>
      <c r="M1068" s="500" t="s">
        <v>2307</v>
      </c>
      <c r="N1068" s="500" t="s">
        <v>5098</v>
      </c>
    </row>
    <row r="1069" spans="1:14">
      <c r="A1069" s="500" t="s">
        <v>686</v>
      </c>
      <c r="B1069" s="500" t="s">
        <v>2858</v>
      </c>
      <c r="C1069" s="500" t="s">
        <v>27831</v>
      </c>
      <c r="D1069" s="500" t="s">
        <v>27832</v>
      </c>
      <c r="E1069" s="500" t="s">
        <v>11099</v>
      </c>
      <c r="F1069" s="500" t="s">
        <v>28081</v>
      </c>
      <c r="G1069" s="500" t="s">
        <v>3499</v>
      </c>
      <c r="H1069" s="500" t="s">
        <v>6996</v>
      </c>
      <c r="I1069" s="500" t="s">
        <v>688</v>
      </c>
      <c r="J1069" s="500" t="s">
        <v>689</v>
      </c>
      <c r="K1069" s="500" t="s">
        <v>2306</v>
      </c>
      <c r="L1069" s="500" t="s">
        <v>28083</v>
      </c>
      <c r="M1069" s="500" t="s">
        <v>2307</v>
      </c>
      <c r="N1069" s="500" t="s">
        <v>5099</v>
      </c>
    </row>
    <row r="1070" spans="1:14">
      <c r="A1070" s="500" t="s">
        <v>686</v>
      </c>
      <c r="B1070" s="500" t="s">
        <v>2858</v>
      </c>
      <c r="C1070" s="500" t="s">
        <v>27831</v>
      </c>
      <c r="D1070" s="500" t="s">
        <v>27832</v>
      </c>
      <c r="E1070" s="500" t="s">
        <v>11099</v>
      </c>
      <c r="F1070" s="500" t="s">
        <v>28081</v>
      </c>
      <c r="G1070" s="500" t="s">
        <v>3500</v>
      </c>
      <c r="H1070" s="500" t="s">
        <v>28163</v>
      </c>
      <c r="I1070" s="500" t="s">
        <v>688</v>
      </c>
      <c r="J1070" s="500" t="s">
        <v>689</v>
      </c>
      <c r="K1070" s="500" t="s">
        <v>2306</v>
      </c>
      <c r="L1070" s="500" t="s">
        <v>28083</v>
      </c>
      <c r="M1070" s="500" t="s">
        <v>2307</v>
      </c>
      <c r="N1070" s="500" t="s">
        <v>5100</v>
      </c>
    </row>
    <row r="1071" spans="1:14">
      <c r="A1071" s="500" t="s">
        <v>686</v>
      </c>
      <c r="B1071" s="500" t="s">
        <v>2858</v>
      </c>
      <c r="C1071" s="500" t="s">
        <v>27831</v>
      </c>
      <c r="D1071" s="500" t="s">
        <v>27832</v>
      </c>
      <c r="E1071" s="500" t="s">
        <v>11099</v>
      </c>
      <c r="F1071" s="500" t="s">
        <v>28081</v>
      </c>
      <c r="G1071" s="500" t="s">
        <v>7808</v>
      </c>
      <c r="H1071" s="500" t="s">
        <v>7045</v>
      </c>
      <c r="I1071" s="500" t="s">
        <v>688</v>
      </c>
      <c r="J1071" s="500" t="s">
        <v>689</v>
      </c>
      <c r="K1071" s="500" t="s">
        <v>2306</v>
      </c>
      <c r="L1071" s="500" t="s">
        <v>28083</v>
      </c>
      <c r="M1071" s="500" t="s">
        <v>2307</v>
      </c>
      <c r="N1071" s="500" t="s">
        <v>7809</v>
      </c>
    </row>
    <row r="1072" spans="1:14">
      <c r="A1072" s="500" t="s">
        <v>686</v>
      </c>
      <c r="B1072" s="500" t="s">
        <v>2858</v>
      </c>
      <c r="C1072" s="500" t="s">
        <v>27831</v>
      </c>
      <c r="D1072" s="500" t="s">
        <v>27832</v>
      </c>
      <c r="E1072" s="500" t="s">
        <v>11099</v>
      </c>
      <c r="F1072" s="500" t="s">
        <v>28081</v>
      </c>
      <c r="G1072" s="500" t="s">
        <v>3501</v>
      </c>
      <c r="H1072" s="500" t="s">
        <v>3955</v>
      </c>
      <c r="I1072" s="500" t="s">
        <v>688</v>
      </c>
      <c r="J1072" s="500" t="s">
        <v>689</v>
      </c>
      <c r="K1072" s="500" t="s">
        <v>2306</v>
      </c>
      <c r="L1072" s="500" t="s">
        <v>28083</v>
      </c>
      <c r="M1072" s="500" t="s">
        <v>2307</v>
      </c>
      <c r="N1072" s="500" t="s">
        <v>5101</v>
      </c>
    </row>
    <row r="1073" spans="1:14">
      <c r="A1073" s="500" t="s">
        <v>686</v>
      </c>
      <c r="B1073" s="500" t="s">
        <v>2858</v>
      </c>
      <c r="C1073" s="500" t="s">
        <v>27831</v>
      </c>
      <c r="D1073" s="500" t="s">
        <v>27832</v>
      </c>
      <c r="E1073" s="500" t="s">
        <v>11099</v>
      </c>
      <c r="F1073" s="500" t="s">
        <v>28081</v>
      </c>
      <c r="G1073" s="500" t="s">
        <v>7810</v>
      </c>
      <c r="H1073" s="500" t="s">
        <v>2983</v>
      </c>
      <c r="I1073" s="500" t="s">
        <v>688</v>
      </c>
      <c r="J1073" s="500" t="s">
        <v>689</v>
      </c>
      <c r="K1073" s="500" t="s">
        <v>2306</v>
      </c>
      <c r="L1073" s="500" t="s">
        <v>28083</v>
      </c>
      <c r="M1073" s="500" t="s">
        <v>2307</v>
      </c>
      <c r="N1073" s="500" t="s">
        <v>7811</v>
      </c>
    </row>
    <row r="1074" spans="1:14">
      <c r="A1074" s="500" t="s">
        <v>686</v>
      </c>
      <c r="B1074" s="500" t="s">
        <v>2858</v>
      </c>
      <c r="C1074" s="500" t="s">
        <v>27831</v>
      </c>
      <c r="D1074" s="500" t="s">
        <v>27832</v>
      </c>
      <c r="E1074" s="500" t="s">
        <v>11099</v>
      </c>
      <c r="F1074" s="500" t="s">
        <v>28081</v>
      </c>
      <c r="G1074" s="500" t="s">
        <v>3502</v>
      </c>
      <c r="H1074" s="500" t="s">
        <v>28164</v>
      </c>
      <c r="I1074" s="500" t="s">
        <v>688</v>
      </c>
      <c r="J1074" s="500" t="s">
        <v>689</v>
      </c>
      <c r="K1074" s="500" t="s">
        <v>2306</v>
      </c>
      <c r="L1074" s="500" t="s">
        <v>28083</v>
      </c>
      <c r="M1074" s="500" t="s">
        <v>2307</v>
      </c>
      <c r="N1074" s="500" t="s">
        <v>5102</v>
      </c>
    </row>
    <row r="1075" spans="1:14">
      <c r="A1075" s="500" t="s">
        <v>686</v>
      </c>
      <c r="B1075" s="500" t="s">
        <v>2858</v>
      </c>
      <c r="C1075" s="500" t="s">
        <v>27831</v>
      </c>
      <c r="D1075" s="500" t="s">
        <v>27832</v>
      </c>
      <c r="E1075" s="500" t="s">
        <v>11099</v>
      </c>
      <c r="F1075" s="500" t="s">
        <v>28081</v>
      </c>
      <c r="G1075" s="500" t="s">
        <v>3503</v>
      </c>
      <c r="H1075" s="500" t="s">
        <v>19909</v>
      </c>
      <c r="I1075" s="500" t="s">
        <v>688</v>
      </c>
      <c r="J1075" s="500" t="s">
        <v>689</v>
      </c>
      <c r="K1075" s="500" t="s">
        <v>2306</v>
      </c>
      <c r="L1075" s="500" t="s">
        <v>28083</v>
      </c>
      <c r="M1075" s="500" t="s">
        <v>2307</v>
      </c>
      <c r="N1075" s="500" t="s">
        <v>5103</v>
      </c>
    </row>
    <row r="1076" spans="1:14">
      <c r="A1076" s="500" t="s">
        <v>686</v>
      </c>
      <c r="B1076" s="500" t="s">
        <v>2858</v>
      </c>
      <c r="C1076" s="500" t="s">
        <v>27831</v>
      </c>
      <c r="D1076" s="500" t="s">
        <v>27832</v>
      </c>
      <c r="E1076" s="500" t="s">
        <v>11099</v>
      </c>
      <c r="F1076" s="500" t="s">
        <v>28081</v>
      </c>
      <c r="G1076" s="500" t="s">
        <v>3504</v>
      </c>
      <c r="H1076" s="500" t="s">
        <v>27986</v>
      </c>
      <c r="I1076" s="500" t="s">
        <v>688</v>
      </c>
      <c r="J1076" s="500" t="s">
        <v>689</v>
      </c>
      <c r="K1076" s="500" t="s">
        <v>2306</v>
      </c>
      <c r="L1076" s="500" t="s">
        <v>28083</v>
      </c>
      <c r="M1076" s="500" t="s">
        <v>2307</v>
      </c>
      <c r="N1076" s="500" t="s">
        <v>5104</v>
      </c>
    </row>
    <row r="1077" spans="1:14">
      <c r="A1077" s="500" t="s">
        <v>686</v>
      </c>
      <c r="B1077" s="500" t="s">
        <v>2858</v>
      </c>
      <c r="C1077" s="500" t="s">
        <v>27831</v>
      </c>
      <c r="D1077" s="500" t="s">
        <v>27832</v>
      </c>
      <c r="E1077" s="500" t="s">
        <v>11099</v>
      </c>
      <c r="F1077" s="500" t="s">
        <v>28081</v>
      </c>
      <c r="G1077" s="500" t="s">
        <v>3505</v>
      </c>
      <c r="H1077" s="500" t="s">
        <v>11371</v>
      </c>
      <c r="I1077" s="500" t="s">
        <v>688</v>
      </c>
      <c r="J1077" s="500" t="s">
        <v>689</v>
      </c>
      <c r="K1077" s="500" t="s">
        <v>2306</v>
      </c>
      <c r="L1077" s="500" t="s">
        <v>28083</v>
      </c>
      <c r="M1077" s="500" t="s">
        <v>2307</v>
      </c>
      <c r="N1077" s="500" t="s">
        <v>5105</v>
      </c>
    </row>
    <row r="1078" spans="1:14">
      <c r="A1078" s="500" t="s">
        <v>686</v>
      </c>
      <c r="B1078" s="500" t="s">
        <v>2858</v>
      </c>
      <c r="C1078" s="500" t="s">
        <v>27831</v>
      </c>
      <c r="D1078" s="500" t="s">
        <v>27832</v>
      </c>
      <c r="E1078" s="500" t="s">
        <v>11099</v>
      </c>
      <c r="F1078" s="500" t="s">
        <v>28081</v>
      </c>
      <c r="G1078" s="500" t="s">
        <v>3506</v>
      </c>
      <c r="H1078" s="500" t="s">
        <v>12811</v>
      </c>
      <c r="I1078" s="500" t="s">
        <v>688</v>
      </c>
      <c r="J1078" s="500" t="s">
        <v>689</v>
      </c>
      <c r="K1078" s="500" t="s">
        <v>2306</v>
      </c>
      <c r="L1078" s="500" t="s">
        <v>28083</v>
      </c>
      <c r="M1078" s="500" t="s">
        <v>2307</v>
      </c>
      <c r="N1078" s="500" t="s">
        <v>5106</v>
      </c>
    </row>
    <row r="1079" spans="1:14">
      <c r="A1079" s="500" t="s">
        <v>686</v>
      </c>
      <c r="B1079" s="500" t="s">
        <v>2858</v>
      </c>
      <c r="C1079" s="500" t="s">
        <v>27831</v>
      </c>
      <c r="D1079" s="500" t="s">
        <v>27832</v>
      </c>
      <c r="E1079" s="500" t="s">
        <v>11099</v>
      </c>
      <c r="F1079" s="500" t="s">
        <v>28081</v>
      </c>
      <c r="G1079" s="500" t="s">
        <v>4046</v>
      </c>
      <c r="H1079" s="500" t="s">
        <v>28165</v>
      </c>
      <c r="I1079" s="500" t="s">
        <v>688</v>
      </c>
      <c r="J1079" s="500" t="s">
        <v>689</v>
      </c>
      <c r="K1079" s="500" t="s">
        <v>2306</v>
      </c>
      <c r="L1079" s="500" t="s">
        <v>28083</v>
      </c>
      <c r="M1079" s="500" t="s">
        <v>2307</v>
      </c>
      <c r="N1079" s="500" t="s">
        <v>5107</v>
      </c>
    </row>
    <row r="1080" spans="1:14">
      <c r="A1080" s="500" t="s">
        <v>686</v>
      </c>
      <c r="B1080" s="500" t="s">
        <v>2858</v>
      </c>
      <c r="C1080" s="500" t="s">
        <v>27831</v>
      </c>
      <c r="D1080" s="500" t="s">
        <v>27832</v>
      </c>
      <c r="E1080" s="500" t="s">
        <v>11099</v>
      </c>
      <c r="F1080" s="500" t="s">
        <v>28081</v>
      </c>
      <c r="G1080" s="500" t="s">
        <v>3507</v>
      </c>
      <c r="H1080" s="500" t="s">
        <v>6974</v>
      </c>
      <c r="I1080" s="500" t="s">
        <v>688</v>
      </c>
      <c r="J1080" s="500" t="s">
        <v>689</v>
      </c>
      <c r="K1080" s="500" t="s">
        <v>2306</v>
      </c>
      <c r="L1080" s="500" t="s">
        <v>28083</v>
      </c>
      <c r="M1080" s="500" t="s">
        <v>2307</v>
      </c>
      <c r="N1080" s="500" t="s">
        <v>5108</v>
      </c>
    </row>
    <row r="1081" spans="1:14">
      <c r="A1081" s="500" t="s">
        <v>686</v>
      </c>
      <c r="B1081" s="500" t="s">
        <v>2858</v>
      </c>
      <c r="C1081" s="500" t="s">
        <v>27831</v>
      </c>
      <c r="D1081" s="500" t="s">
        <v>27832</v>
      </c>
      <c r="E1081" s="500" t="s">
        <v>11099</v>
      </c>
      <c r="F1081" s="500" t="s">
        <v>28081</v>
      </c>
      <c r="G1081" s="500" t="s">
        <v>3508</v>
      </c>
      <c r="H1081" s="500" t="s">
        <v>11455</v>
      </c>
      <c r="I1081" s="500" t="s">
        <v>688</v>
      </c>
      <c r="J1081" s="500" t="s">
        <v>689</v>
      </c>
      <c r="K1081" s="500" t="s">
        <v>2306</v>
      </c>
      <c r="L1081" s="500" t="s">
        <v>28083</v>
      </c>
      <c r="M1081" s="500" t="s">
        <v>2307</v>
      </c>
      <c r="N1081" s="500" t="s">
        <v>5109</v>
      </c>
    </row>
    <row r="1082" spans="1:14">
      <c r="A1082" s="500" t="s">
        <v>686</v>
      </c>
      <c r="B1082" s="500" t="s">
        <v>2858</v>
      </c>
      <c r="C1082" s="500" t="s">
        <v>27831</v>
      </c>
      <c r="D1082" s="500" t="s">
        <v>27832</v>
      </c>
      <c r="E1082" s="500" t="s">
        <v>11099</v>
      </c>
      <c r="F1082" s="500" t="s">
        <v>28081</v>
      </c>
      <c r="G1082" s="500" t="s">
        <v>3509</v>
      </c>
      <c r="H1082" s="500" t="s">
        <v>28156</v>
      </c>
      <c r="I1082" s="500" t="s">
        <v>688</v>
      </c>
      <c r="J1082" s="500" t="s">
        <v>689</v>
      </c>
      <c r="K1082" s="500" t="s">
        <v>2306</v>
      </c>
      <c r="L1082" s="500" t="s">
        <v>28083</v>
      </c>
      <c r="M1082" s="500" t="s">
        <v>2307</v>
      </c>
      <c r="N1082" s="500" t="s">
        <v>5110</v>
      </c>
    </row>
    <row r="1083" spans="1:14">
      <c r="A1083" s="500" t="s">
        <v>686</v>
      </c>
      <c r="B1083" s="500" t="s">
        <v>2858</v>
      </c>
      <c r="C1083" s="500" t="s">
        <v>27831</v>
      </c>
      <c r="D1083" s="500" t="s">
        <v>27832</v>
      </c>
      <c r="E1083" s="500" t="s">
        <v>11099</v>
      </c>
      <c r="F1083" s="500" t="s">
        <v>28081</v>
      </c>
      <c r="G1083" s="500" t="s">
        <v>3510</v>
      </c>
      <c r="H1083" s="500" t="s">
        <v>20206</v>
      </c>
      <c r="I1083" s="500" t="s">
        <v>688</v>
      </c>
      <c r="J1083" s="500" t="s">
        <v>689</v>
      </c>
      <c r="K1083" s="500" t="s">
        <v>2306</v>
      </c>
      <c r="L1083" s="500" t="s">
        <v>28083</v>
      </c>
      <c r="M1083" s="500" t="s">
        <v>2307</v>
      </c>
      <c r="N1083" s="500" t="s">
        <v>5111</v>
      </c>
    </row>
    <row r="1084" spans="1:14">
      <c r="A1084" s="500" t="s">
        <v>686</v>
      </c>
      <c r="B1084" s="500" t="s">
        <v>2858</v>
      </c>
      <c r="C1084" s="500" t="s">
        <v>27831</v>
      </c>
      <c r="D1084" s="500" t="s">
        <v>27832</v>
      </c>
      <c r="E1084" s="500" t="s">
        <v>11099</v>
      </c>
      <c r="F1084" s="500" t="s">
        <v>28081</v>
      </c>
      <c r="G1084" s="500" t="s">
        <v>3511</v>
      </c>
      <c r="H1084" s="500" t="s">
        <v>28132</v>
      </c>
      <c r="I1084" s="500" t="s">
        <v>688</v>
      </c>
      <c r="J1084" s="500" t="s">
        <v>689</v>
      </c>
      <c r="K1084" s="500" t="s">
        <v>2306</v>
      </c>
      <c r="L1084" s="500" t="s">
        <v>28083</v>
      </c>
      <c r="M1084" s="500" t="s">
        <v>2307</v>
      </c>
      <c r="N1084" s="500" t="s">
        <v>5112</v>
      </c>
    </row>
    <row r="1085" spans="1:14">
      <c r="A1085" s="500" t="s">
        <v>686</v>
      </c>
      <c r="B1085" s="500" t="s">
        <v>2858</v>
      </c>
      <c r="C1085" s="500" t="s">
        <v>27831</v>
      </c>
      <c r="D1085" s="500" t="s">
        <v>27832</v>
      </c>
      <c r="E1085" s="500" t="s">
        <v>11099</v>
      </c>
      <c r="F1085" s="500" t="s">
        <v>28081</v>
      </c>
      <c r="G1085" s="500" t="s">
        <v>7812</v>
      </c>
      <c r="H1085" s="500" t="s">
        <v>28166</v>
      </c>
      <c r="I1085" s="500" t="s">
        <v>688</v>
      </c>
      <c r="J1085" s="500" t="s">
        <v>689</v>
      </c>
      <c r="K1085" s="500" t="s">
        <v>2306</v>
      </c>
      <c r="L1085" s="500" t="s">
        <v>28083</v>
      </c>
      <c r="M1085" s="500" t="s">
        <v>2307</v>
      </c>
      <c r="N1085" s="500" t="s">
        <v>7813</v>
      </c>
    </row>
    <row r="1086" spans="1:14">
      <c r="A1086" s="500" t="s">
        <v>686</v>
      </c>
      <c r="B1086" s="500" t="s">
        <v>2858</v>
      </c>
      <c r="C1086" s="500" t="s">
        <v>27831</v>
      </c>
      <c r="D1086" s="500" t="s">
        <v>27832</v>
      </c>
      <c r="E1086" s="500" t="s">
        <v>11099</v>
      </c>
      <c r="F1086" s="500" t="s">
        <v>28081</v>
      </c>
      <c r="G1086" s="500" t="s">
        <v>3512</v>
      </c>
      <c r="H1086" s="500" t="s">
        <v>28167</v>
      </c>
      <c r="I1086" s="500" t="s">
        <v>688</v>
      </c>
      <c r="J1086" s="500" t="s">
        <v>689</v>
      </c>
      <c r="K1086" s="500" t="s">
        <v>2306</v>
      </c>
      <c r="L1086" s="500" t="s">
        <v>28083</v>
      </c>
      <c r="M1086" s="500" t="s">
        <v>2307</v>
      </c>
      <c r="N1086" s="500" t="s">
        <v>5100</v>
      </c>
    </row>
    <row r="1087" spans="1:14">
      <c r="A1087" s="500" t="s">
        <v>686</v>
      </c>
      <c r="B1087" s="500" t="s">
        <v>2858</v>
      </c>
      <c r="C1087" s="500" t="s">
        <v>27831</v>
      </c>
      <c r="D1087" s="500" t="s">
        <v>27832</v>
      </c>
      <c r="E1087" s="500" t="s">
        <v>11099</v>
      </c>
      <c r="F1087" s="500" t="s">
        <v>28081</v>
      </c>
      <c r="G1087" s="500" t="s">
        <v>7459</v>
      </c>
      <c r="H1087" s="500" t="s">
        <v>19909</v>
      </c>
      <c r="I1087" s="500" t="s">
        <v>688</v>
      </c>
      <c r="J1087" s="500" t="s">
        <v>689</v>
      </c>
      <c r="K1087" s="500" t="s">
        <v>2306</v>
      </c>
      <c r="L1087" s="500" t="s">
        <v>28083</v>
      </c>
      <c r="M1087" s="500" t="s">
        <v>2307</v>
      </c>
      <c r="N1087" s="500" t="s">
        <v>7460</v>
      </c>
    </row>
    <row r="1088" spans="1:14">
      <c r="A1088" s="500" t="s">
        <v>686</v>
      </c>
      <c r="B1088" s="500" t="s">
        <v>2858</v>
      </c>
      <c r="C1088" s="500" t="s">
        <v>27831</v>
      </c>
      <c r="D1088" s="500" t="s">
        <v>27832</v>
      </c>
      <c r="E1088" s="500" t="s">
        <v>11099</v>
      </c>
      <c r="F1088" s="500" t="s">
        <v>28081</v>
      </c>
      <c r="G1088" s="500" t="s">
        <v>3513</v>
      </c>
      <c r="H1088" s="500" t="s">
        <v>11275</v>
      </c>
      <c r="I1088" s="500" t="s">
        <v>688</v>
      </c>
      <c r="J1088" s="500" t="s">
        <v>689</v>
      </c>
      <c r="K1088" s="500" t="s">
        <v>2306</v>
      </c>
      <c r="L1088" s="500" t="s">
        <v>28083</v>
      </c>
      <c r="M1088" s="500" t="s">
        <v>2307</v>
      </c>
      <c r="N1088" s="500" t="s">
        <v>5113</v>
      </c>
    </row>
    <row r="1089" spans="1:14">
      <c r="A1089" s="500" t="s">
        <v>686</v>
      </c>
      <c r="B1089" s="500" t="s">
        <v>2858</v>
      </c>
      <c r="C1089" s="500" t="s">
        <v>27831</v>
      </c>
      <c r="D1089" s="500" t="s">
        <v>27832</v>
      </c>
      <c r="E1089" s="500" t="s">
        <v>11099</v>
      </c>
      <c r="F1089" s="500" t="s">
        <v>28081</v>
      </c>
      <c r="G1089" s="500" t="s">
        <v>3514</v>
      </c>
      <c r="H1089" s="500" t="s">
        <v>4139</v>
      </c>
      <c r="I1089" s="500" t="s">
        <v>688</v>
      </c>
      <c r="J1089" s="500" t="s">
        <v>689</v>
      </c>
      <c r="K1089" s="500" t="s">
        <v>2306</v>
      </c>
      <c r="L1089" s="500" t="s">
        <v>28083</v>
      </c>
      <c r="M1089" s="500" t="s">
        <v>2307</v>
      </c>
      <c r="N1089" s="500" t="s">
        <v>5114</v>
      </c>
    </row>
    <row r="1090" spans="1:14">
      <c r="A1090" s="500" t="s">
        <v>686</v>
      </c>
      <c r="B1090" s="500" t="s">
        <v>2858</v>
      </c>
      <c r="C1090" s="500" t="s">
        <v>27831</v>
      </c>
      <c r="D1090" s="500" t="s">
        <v>27832</v>
      </c>
      <c r="E1090" s="500" t="s">
        <v>11099</v>
      </c>
      <c r="F1090" s="500" t="s">
        <v>28081</v>
      </c>
      <c r="G1090" s="500" t="s">
        <v>3515</v>
      </c>
      <c r="H1090" s="500" t="s">
        <v>11253</v>
      </c>
      <c r="I1090" s="500" t="s">
        <v>688</v>
      </c>
      <c r="J1090" s="500" t="s">
        <v>689</v>
      </c>
      <c r="K1090" s="500" t="s">
        <v>2306</v>
      </c>
      <c r="L1090" s="500" t="s">
        <v>28083</v>
      </c>
      <c r="M1090" s="500" t="s">
        <v>2307</v>
      </c>
      <c r="N1090" s="500" t="s">
        <v>5115</v>
      </c>
    </row>
    <row r="1091" spans="1:14">
      <c r="A1091" s="500" t="s">
        <v>686</v>
      </c>
      <c r="B1091" s="500" t="s">
        <v>2858</v>
      </c>
      <c r="C1091" s="500" t="s">
        <v>27831</v>
      </c>
      <c r="D1091" s="500" t="s">
        <v>27832</v>
      </c>
      <c r="E1091" s="500" t="s">
        <v>11099</v>
      </c>
      <c r="F1091" s="500" t="s">
        <v>28081</v>
      </c>
      <c r="G1091" s="500" t="s">
        <v>3516</v>
      </c>
      <c r="H1091" s="500" t="s">
        <v>7427</v>
      </c>
      <c r="I1091" s="500" t="s">
        <v>688</v>
      </c>
      <c r="J1091" s="500" t="s">
        <v>689</v>
      </c>
      <c r="K1091" s="500" t="s">
        <v>2306</v>
      </c>
      <c r="L1091" s="500" t="s">
        <v>28083</v>
      </c>
      <c r="M1091" s="500" t="s">
        <v>2307</v>
      </c>
      <c r="N1091" s="500" t="s">
        <v>5116</v>
      </c>
    </row>
    <row r="1092" spans="1:14">
      <c r="A1092" s="500" t="s">
        <v>686</v>
      </c>
      <c r="B1092" s="500" t="s">
        <v>2858</v>
      </c>
      <c r="C1092" s="500" t="s">
        <v>27831</v>
      </c>
      <c r="D1092" s="500" t="s">
        <v>27832</v>
      </c>
      <c r="E1092" s="500" t="s">
        <v>11099</v>
      </c>
      <c r="F1092" s="500" t="s">
        <v>28081</v>
      </c>
      <c r="G1092" s="500" t="s">
        <v>3517</v>
      </c>
      <c r="H1092" s="500" t="s">
        <v>28168</v>
      </c>
      <c r="I1092" s="500" t="s">
        <v>688</v>
      </c>
      <c r="J1092" s="500" t="s">
        <v>689</v>
      </c>
      <c r="K1092" s="500" t="s">
        <v>2306</v>
      </c>
      <c r="L1092" s="500" t="s">
        <v>28083</v>
      </c>
      <c r="M1092" s="500" t="s">
        <v>2307</v>
      </c>
      <c r="N1092" s="500" t="s">
        <v>5117</v>
      </c>
    </row>
    <row r="1093" spans="1:14">
      <c r="A1093" s="500" t="s">
        <v>686</v>
      </c>
      <c r="B1093" s="500" t="s">
        <v>2858</v>
      </c>
      <c r="C1093" s="500" t="s">
        <v>27831</v>
      </c>
      <c r="D1093" s="500" t="s">
        <v>27832</v>
      </c>
      <c r="E1093" s="500" t="s">
        <v>11099</v>
      </c>
      <c r="F1093" s="500" t="s">
        <v>28081</v>
      </c>
      <c r="G1093" s="500" t="s">
        <v>3518</v>
      </c>
      <c r="H1093" s="500" t="s">
        <v>11044</v>
      </c>
      <c r="I1093" s="500" t="s">
        <v>688</v>
      </c>
      <c r="J1093" s="500" t="s">
        <v>689</v>
      </c>
      <c r="K1093" s="500" t="s">
        <v>2306</v>
      </c>
      <c r="L1093" s="500" t="s">
        <v>28083</v>
      </c>
      <c r="M1093" s="500" t="s">
        <v>2307</v>
      </c>
      <c r="N1093" s="500" t="s">
        <v>5118</v>
      </c>
    </row>
    <row r="1094" spans="1:14">
      <c r="A1094" s="500" t="s">
        <v>686</v>
      </c>
      <c r="B1094" s="500" t="s">
        <v>2858</v>
      </c>
      <c r="C1094" s="500" t="s">
        <v>27831</v>
      </c>
      <c r="D1094" s="500" t="s">
        <v>27832</v>
      </c>
      <c r="E1094" s="500" t="s">
        <v>11099</v>
      </c>
      <c r="F1094" s="500" t="s">
        <v>28081</v>
      </c>
      <c r="G1094" s="500" t="s">
        <v>1074</v>
      </c>
      <c r="H1094" s="500" t="s">
        <v>27844</v>
      </c>
      <c r="I1094" s="500" t="s">
        <v>688</v>
      </c>
      <c r="J1094" s="500" t="s">
        <v>689</v>
      </c>
      <c r="K1094" s="500" t="s">
        <v>223</v>
      </c>
      <c r="L1094" s="500" t="s">
        <v>28083</v>
      </c>
      <c r="M1094" s="500" t="s">
        <v>2307</v>
      </c>
      <c r="N1094" s="500" t="s">
        <v>5119</v>
      </c>
    </row>
    <row r="1095" spans="1:14">
      <c r="A1095" s="500" t="s">
        <v>686</v>
      </c>
      <c r="B1095" s="500" t="s">
        <v>2858</v>
      </c>
      <c r="C1095" s="500" t="s">
        <v>27831</v>
      </c>
      <c r="D1095" s="500" t="s">
        <v>27832</v>
      </c>
      <c r="E1095" s="500" t="s">
        <v>11099</v>
      </c>
      <c r="F1095" s="500" t="s">
        <v>28081</v>
      </c>
      <c r="G1095" s="500" t="s">
        <v>1075</v>
      </c>
      <c r="H1095" s="500" t="s">
        <v>27844</v>
      </c>
      <c r="I1095" s="500" t="s">
        <v>688</v>
      </c>
      <c r="J1095" s="500" t="s">
        <v>689</v>
      </c>
      <c r="K1095" s="500" t="s">
        <v>223</v>
      </c>
      <c r="L1095" s="500" t="s">
        <v>28083</v>
      </c>
      <c r="M1095" s="500" t="s">
        <v>2307</v>
      </c>
      <c r="N1095" s="500" t="s">
        <v>5120</v>
      </c>
    </row>
    <row r="1096" spans="1:14">
      <c r="A1096" s="500" t="s">
        <v>686</v>
      </c>
      <c r="B1096" s="500" t="s">
        <v>2858</v>
      </c>
      <c r="C1096" s="500" t="s">
        <v>27831</v>
      </c>
      <c r="D1096" s="500" t="s">
        <v>27832</v>
      </c>
      <c r="E1096" s="500" t="s">
        <v>11099</v>
      </c>
      <c r="F1096" s="500" t="s">
        <v>28081</v>
      </c>
      <c r="G1096" s="500" t="s">
        <v>1079</v>
      </c>
      <c r="H1096" s="500" t="s">
        <v>11611</v>
      </c>
      <c r="I1096" s="500" t="s">
        <v>688</v>
      </c>
      <c r="J1096" s="500" t="s">
        <v>689</v>
      </c>
      <c r="K1096" s="500" t="s">
        <v>223</v>
      </c>
      <c r="L1096" s="500" t="s">
        <v>28083</v>
      </c>
      <c r="M1096" s="500" t="s">
        <v>2307</v>
      </c>
      <c r="N1096" s="500" t="s">
        <v>5121</v>
      </c>
    </row>
    <row r="1097" spans="1:14">
      <c r="A1097" s="500" t="s">
        <v>686</v>
      </c>
      <c r="B1097" s="500" t="s">
        <v>2858</v>
      </c>
      <c r="C1097" s="500" t="s">
        <v>27831</v>
      </c>
      <c r="D1097" s="500" t="s">
        <v>27832</v>
      </c>
      <c r="E1097" s="500" t="s">
        <v>11099</v>
      </c>
      <c r="F1097" s="500" t="s">
        <v>28081</v>
      </c>
      <c r="G1097" s="500" t="s">
        <v>1081</v>
      </c>
      <c r="H1097" s="500" t="s">
        <v>28100</v>
      </c>
      <c r="I1097" s="500" t="s">
        <v>688</v>
      </c>
      <c r="J1097" s="500" t="s">
        <v>689</v>
      </c>
      <c r="K1097" s="500" t="s">
        <v>223</v>
      </c>
      <c r="L1097" s="500" t="s">
        <v>28083</v>
      </c>
      <c r="M1097" s="500" t="s">
        <v>2307</v>
      </c>
      <c r="N1097" s="500" t="s">
        <v>5122</v>
      </c>
    </row>
    <row r="1098" spans="1:14">
      <c r="A1098" s="500" t="s">
        <v>686</v>
      </c>
      <c r="B1098" s="500" t="s">
        <v>2858</v>
      </c>
      <c r="C1098" s="500" t="s">
        <v>27831</v>
      </c>
      <c r="D1098" s="500" t="s">
        <v>27832</v>
      </c>
      <c r="E1098" s="500" t="s">
        <v>11099</v>
      </c>
      <c r="F1098" s="500" t="s">
        <v>28081</v>
      </c>
      <c r="G1098" s="500" t="s">
        <v>2477</v>
      </c>
      <c r="H1098" s="500" t="s">
        <v>27844</v>
      </c>
      <c r="I1098" s="500" t="s">
        <v>688</v>
      </c>
      <c r="J1098" s="500" t="s">
        <v>689</v>
      </c>
      <c r="K1098" s="500" t="s">
        <v>223</v>
      </c>
      <c r="L1098" s="500" t="s">
        <v>28083</v>
      </c>
      <c r="M1098" s="500" t="s">
        <v>2307</v>
      </c>
      <c r="N1098" s="500" t="s">
        <v>5123</v>
      </c>
    </row>
    <row r="1099" spans="1:14">
      <c r="A1099" s="500" t="s">
        <v>686</v>
      </c>
      <c r="B1099" s="500" t="s">
        <v>2858</v>
      </c>
      <c r="C1099" s="500" t="s">
        <v>27831</v>
      </c>
      <c r="D1099" s="500" t="s">
        <v>27832</v>
      </c>
      <c r="E1099" s="500" t="s">
        <v>11099</v>
      </c>
      <c r="F1099" s="500" t="s">
        <v>28081</v>
      </c>
      <c r="G1099" s="500" t="s">
        <v>1086</v>
      </c>
      <c r="H1099" s="500" t="s">
        <v>27842</v>
      </c>
      <c r="I1099" s="500" t="s">
        <v>688</v>
      </c>
      <c r="J1099" s="500" t="s">
        <v>689</v>
      </c>
      <c r="K1099" s="500" t="s">
        <v>223</v>
      </c>
      <c r="L1099" s="500" t="s">
        <v>28083</v>
      </c>
      <c r="M1099" s="500" t="s">
        <v>2307</v>
      </c>
      <c r="N1099" s="500" t="s">
        <v>5124</v>
      </c>
    </row>
    <row r="1100" spans="1:14">
      <c r="A1100" s="500" t="s">
        <v>686</v>
      </c>
      <c r="B1100" s="500" t="s">
        <v>2858</v>
      </c>
      <c r="C1100" s="500" t="s">
        <v>27831</v>
      </c>
      <c r="D1100" s="500" t="s">
        <v>27832</v>
      </c>
      <c r="E1100" s="500" t="s">
        <v>11099</v>
      </c>
      <c r="F1100" s="500" t="s">
        <v>28081</v>
      </c>
      <c r="G1100" s="500" t="s">
        <v>1089</v>
      </c>
      <c r="H1100" s="500" t="s">
        <v>27971</v>
      </c>
      <c r="I1100" s="500" t="s">
        <v>688</v>
      </c>
      <c r="J1100" s="500" t="s">
        <v>689</v>
      </c>
      <c r="K1100" s="500" t="s">
        <v>223</v>
      </c>
      <c r="L1100" s="500" t="s">
        <v>28083</v>
      </c>
      <c r="M1100" s="500" t="s">
        <v>2307</v>
      </c>
      <c r="N1100" s="500" t="s">
        <v>5125</v>
      </c>
    </row>
    <row r="1101" spans="1:14">
      <c r="A1101" s="500" t="s">
        <v>686</v>
      </c>
      <c r="B1101" s="500" t="s">
        <v>2858</v>
      </c>
      <c r="C1101" s="500" t="s">
        <v>27831</v>
      </c>
      <c r="D1101" s="500" t="s">
        <v>27832</v>
      </c>
      <c r="E1101" s="500" t="s">
        <v>11099</v>
      </c>
      <c r="F1101" s="500" t="s">
        <v>28081</v>
      </c>
      <c r="G1101" s="500" t="s">
        <v>1090</v>
      </c>
      <c r="H1101" s="500" t="s">
        <v>11216</v>
      </c>
      <c r="I1101" s="500" t="s">
        <v>688</v>
      </c>
      <c r="J1101" s="500" t="s">
        <v>689</v>
      </c>
      <c r="K1101" s="500" t="s">
        <v>223</v>
      </c>
      <c r="L1101" s="500" t="s">
        <v>28083</v>
      </c>
      <c r="M1101" s="500" t="s">
        <v>2307</v>
      </c>
      <c r="N1101" s="500" t="s">
        <v>5126</v>
      </c>
    </row>
    <row r="1102" spans="1:14">
      <c r="A1102" s="500" t="s">
        <v>686</v>
      </c>
      <c r="B1102" s="500" t="s">
        <v>2858</v>
      </c>
      <c r="C1102" s="500" t="s">
        <v>27831</v>
      </c>
      <c r="D1102" s="500" t="s">
        <v>27832</v>
      </c>
      <c r="E1102" s="500" t="s">
        <v>11099</v>
      </c>
      <c r="F1102" s="500" t="s">
        <v>28081</v>
      </c>
      <c r="G1102" s="500" t="s">
        <v>1091</v>
      </c>
      <c r="H1102" s="500" t="s">
        <v>27881</v>
      </c>
      <c r="I1102" s="500" t="s">
        <v>688</v>
      </c>
      <c r="J1102" s="500" t="s">
        <v>689</v>
      </c>
      <c r="K1102" s="500" t="s">
        <v>223</v>
      </c>
      <c r="L1102" s="500" t="s">
        <v>28083</v>
      </c>
      <c r="M1102" s="500" t="s">
        <v>2307</v>
      </c>
      <c r="N1102" s="500" t="s">
        <v>5127</v>
      </c>
    </row>
    <row r="1103" spans="1:14">
      <c r="A1103" s="500" t="s">
        <v>686</v>
      </c>
      <c r="B1103" s="500" t="s">
        <v>2858</v>
      </c>
      <c r="C1103" s="500" t="s">
        <v>27831</v>
      </c>
      <c r="D1103" s="500" t="s">
        <v>27832</v>
      </c>
      <c r="E1103" s="500" t="s">
        <v>11099</v>
      </c>
      <c r="F1103" s="500" t="s">
        <v>28081</v>
      </c>
      <c r="G1103" s="500" t="s">
        <v>1092</v>
      </c>
      <c r="H1103" s="500" t="s">
        <v>2944</v>
      </c>
      <c r="I1103" s="500" t="s">
        <v>688</v>
      </c>
      <c r="J1103" s="500" t="s">
        <v>689</v>
      </c>
      <c r="K1103" s="500" t="s">
        <v>223</v>
      </c>
      <c r="L1103" s="500" t="s">
        <v>28083</v>
      </c>
      <c r="M1103" s="500" t="s">
        <v>2307</v>
      </c>
      <c r="N1103" s="500" t="s">
        <v>5128</v>
      </c>
    </row>
    <row r="1104" spans="1:14">
      <c r="A1104" s="500" t="s">
        <v>686</v>
      </c>
      <c r="B1104" s="500" t="s">
        <v>2858</v>
      </c>
      <c r="C1104" s="500" t="s">
        <v>27831</v>
      </c>
      <c r="D1104" s="500" t="s">
        <v>27832</v>
      </c>
      <c r="E1104" s="500" t="s">
        <v>11099</v>
      </c>
      <c r="F1104" s="500" t="s">
        <v>28081</v>
      </c>
      <c r="G1104" s="500" t="s">
        <v>1093</v>
      </c>
      <c r="H1104" s="500" t="s">
        <v>3842</v>
      </c>
      <c r="I1104" s="500" t="s">
        <v>688</v>
      </c>
      <c r="J1104" s="500" t="s">
        <v>689</v>
      </c>
      <c r="K1104" s="500" t="s">
        <v>223</v>
      </c>
      <c r="L1104" s="500" t="s">
        <v>28083</v>
      </c>
      <c r="M1104" s="500" t="s">
        <v>2307</v>
      </c>
      <c r="N1104" s="500" t="s">
        <v>5129</v>
      </c>
    </row>
    <row r="1105" spans="1:14">
      <c r="A1105" s="500" t="s">
        <v>686</v>
      </c>
      <c r="B1105" s="500" t="s">
        <v>2858</v>
      </c>
      <c r="C1105" s="500" t="s">
        <v>27831</v>
      </c>
      <c r="D1105" s="500" t="s">
        <v>27832</v>
      </c>
      <c r="E1105" s="500" t="s">
        <v>11099</v>
      </c>
      <c r="F1105" s="500" t="s">
        <v>28081</v>
      </c>
      <c r="G1105" s="500" t="s">
        <v>4048</v>
      </c>
      <c r="H1105" s="500" t="s">
        <v>11053</v>
      </c>
      <c r="I1105" s="500" t="s">
        <v>688</v>
      </c>
      <c r="J1105" s="500" t="s">
        <v>689</v>
      </c>
      <c r="K1105" s="500" t="s">
        <v>223</v>
      </c>
      <c r="L1105" s="500" t="s">
        <v>28083</v>
      </c>
      <c r="M1105" s="500" t="s">
        <v>2307</v>
      </c>
      <c r="N1105" s="500" t="s">
        <v>5130</v>
      </c>
    </row>
    <row r="1106" spans="1:14">
      <c r="A1106" s="500" t="s">
        <v>686</v>
      </c>
      <c r="B1106" s="500" t="s">
        <v>2858</v>
      </c>
      <c r="C1106" s="500" t="s">
        <v>27831</v>
      </c>
      <c r="D1106" s="500" t="s">
        <v>27832</v>
      </c>
      <c r="E1106" s="500" t="s">
        <v>11099</v>
      </c>
      <c r="F1106" s="500" t="s">
        <v>28081</v>
      </c>
      <c r="G1106" s="500" t="s">
        <v>2478</v>
      </c>
      <c r="H1106" s="500" t="s">
        <v>11018</v>
      </c>
      <c r="I1106" s="500" t="s">
        <v>688</v>
      </c>
      <c r="J1106" s="500" t="s">
        <v>689</v>
      </c>
      <c r="K1106" s="500" t="s">
        <v>223</v>
      </c>
      <c r="L1106" s="500" t="s">
        <v>28083</v>
      </c>
      <c r="M1106" s="500" t="s">
        <v>2307</v>
      </c>
      <c r="N1106" s="500" t="s">
        <v>5131</v>
      </c>
    </row>
    <row r="1107" spans="1:14">
      <c r="A1107" s="500" t="s">
        <v>686</v>
      </c>
      <c r="B1107" s="500" t="s">
        <v>2858</v>
      </c>
      <c r="C1107" s="500" t="s">
        <v>27831</v>
      </c>
      <c r="D1107" s="500" t="s">
        <v>27832</v>
      </c>
      <c r="E1107" s="500" t="s">
        <v>11099</v>
      </c>
      <c r="F1107" s="500" t="s">
        <v>28081</v>
      </c>
      <c r="G1107" s="500" t="s">
        <v>3519</v>
      </c>
      <c r="H1107" s="500" t="s">
        <v>11181</v>
      </c>
      <c r="I1107" s="500" t="s">
        <v>688</v>
      </c>
      <c r="J1107" s="500" t="s">
        <v>689</v>
      </c>
      <c r="K1107" s="500" t="s">
        <v>223</v>
      </c>
      <c r="L1107" s="500" t="s">
        <v>28083</v>
      </c>
      <c r="M1107" s="500" t="s">
        <v>2307</v>
      </c>
      <c r="N1107" s="500" t="s">
        <v>5132</v>
      </c>
    </row>
    <row r="1108" spans="1:14">
      <c r="A1108" s="500" t="s">
        <v>686</v>
      </c>
      <c r="B1108" s="500" t="s">
        <v>2858</v>
      </c>
      <c r="C1108" s="500" t="s">
        <v>27831</v>
      </c>
      <c r="D1108" s="500" t="s">
        <v>27832</v>
      </c>
      <c r="E1108" s="500" t="s">
        <v>11099</v>
      </c>
      <c r="F1108" s="500" t="s">
        <v>28081</v>
      </c>
      <c r="G1108" s="500" t="s">
        <v>1094</v>
      </c>
      <c r="H1108" s="500" t="s">
        <v>28169</v>
      </c>
      <c r="I1108" s="500" t="s">
        <v>688</v>
      </c>
      <c r="J1108" s="500" t="s">
        <v>689</v>
      </c>
      <c r="K1108" s="500" t="s">
        <v>223</v>
      </c>
      <c r="L1108" s="500" t="s">
        <v>28083</v>
      </c>
      <c r="M1108" s="500" t="s">
        <v>2307</v>
      </c>
      <c r="N1108" s="500" t="s">
        <v>5133</v>
      </c>
    </row>
    <row r="1109" spans="1:14">
      <c r="A1109" s="500" t="s">
        <v>686</v>
      </c>
      <c r="B1109" s="500" t="s">
        <v>2858</v>
      </c>
      <c r="C1109" s="500" t="s">
        <v>27831</v>
      </c>
      <c r="D1109" s="500" t="s">
        <v>27832</v>
      </c>
      <c r="E1109" s="500" t="s">
        <v>11099</v>
      </c>
      <c r="F1109" s="500" t="s">
        <v>28081</v>
      </c>
      <c r="G1109" s="500" t="s">
        <v>1095</v>
      </c>
      <c r="H1109" s="500" t="s">
        <v>3168</v>
      </c>
      <c r="I1109" s="500" t="s">
        <v>688</v>
      </c>
      <c r="J1109" s="500" t="s">
        <v>689</v>
      </c>
      <c r="K1109" s="500" t="s">
        <v>223</v>
      </c>
      <c r="L1109" s="500" t="s">
        <v>28083</v>
      </c>
      <c r="M1109" s="500" t="s">
        <v>2307</v>
      </c>
      <c r="N1109" s="500" t="s">
        <v>5134</v>
      </c>
    </row>
    <row r="1110" spans="1:14">
      <c r="A1110" s="500" t="s">
        <v>686</v>
      </c>
      <c r="B1110" s="500" t="s">
        <v>2858</v>
      </c>
      <c r="C1110" s="500" t="s">
        <v>27831</v>
      </c>
      <c r="D1110" s="500" t="s">
        <v>27832</v>
      </c>
      <c r="E1110" s="500" t="s">
        <v>11099</v>
      </c>
      <c r="F1110" s="500" t="s">
        <v>28081</v>
      </c>
      <c r="G1110" s="500" t="s">
        <v>1096</v>
      </c>
      <c r="H1110" s="500" t="s">
        <v>6955</v>
      </c>
      <c r="I1110" s="500" t="s">
        <v>688</v>
      </c>
      <c r="J1110" s="500" t="s">
        <v>689</v>
      </c>
      <c r="K1110" s="500" t="s">
        <v>223</v>
      </c>
      <c r="L1110" s="500" t="s">
        <v>28083</v>
      </c>
      <c r="M1110" s="500" t="s">
        <v>2307</v>
      </c>
      <c r="N1110" s="500" t="s">
        <v>5135</v>
      </c>
    </row>
    <row r="1111" spans="1:14">
      <c r="A1111" s="500" t="s">
        <v>686</v>
      </c>
      <c r="B1111" s="500" t="s">
        <v>2858</v>
      </c>
      <c r="C1111" s="500" t="s">
        <v>27831</v>
      </c>
      <c r="D1111" s="500" t="s">
        <v>27832</v>
      </c>
      <c r="E1111" s="500" t="s">
        <v>11099</v>
      </c>
      <c r="F1111" s="500" t="s">
        <v>28081</v>
      </c>
      <c r="G1111" s="500" t="s">
        <v>2479</v>
      </c>
      <c r="H1111" s="500" t="s">
        <v>2946</v>
      </c>
      <c r="I1111" s="500" t="s">
        <v>688</v>
      </c>
      <c r="J1111" s="500" t="s">
        <v>689</v>
      </c>
      <c r="K1111" s="500" t="s">
        <v>223</v>
      </c>
      <c r="L1111" s="500" t="s">
        <v>28083</v>
      </c>
      <c r="M1111" s="500" t="s">
        <v>2307</v>
      </c>
      <c r="N1111" s="500" t="s">
        <v>5136</v>
      </c>
    </row>
    <row r="1112" spans="1:14">
      <c r="A1112" s="500" t="s">
        <v>686</v>
      </c>
      <c r="B1112" s="500" t="s">
        <v>2858</v>
      </c>
      <c r="C1112" s="500" t="s">
        <v>27831</v>
      </c>
      <c r="D1112" s="500" t="s">
        <v>27832</v>
      </c>
      <c r="E1112" s="500" t="s">
        <v>11099</v>
      </c>
      <c r="F1112" s="500" t="s">
        <v>28081</v>
      </c>
      <c r="G1112" s="500" t="s">
        <v>7461</v>
      </c>
      <c r="H1112" s="500" t="s">
        <v>11216</v>
      </c>
      <c r="I1112" s="500" t="s">
        <v>688</v>
      </c>
      <c r="J1112" s="500" t="s">
        <v>689</v>
      </c>
      <c r="K1112" s="500" t="s">
        <v>223</v>
      </c>
      <c r="L1112" s="500" t="s">
        <v>28083</v>
      </c>
      <c r="M1112" s="500" t="s">
        <v>2307</v>
      </c>
      <c r="N1112" s="500" t="s">
        <v>7462</v>
      </c>
    </row>
    <row r="1113" spans="1:14">
      <c r="A1113" s="500" t="s">
        <v>686</v>
      </c>
      <c r="B1113" s="500" t="s">
        <v>2858</v>
      </c>
      <c r="C1113" s="500" t="s">
        <v>27831</v>
      </c>
      <c r="D1113" s="500" t="s">
        <v>27832</v>
      </c>
      <c r="E1113" s="500" t="s">
        <v>11099</v>
      </c>
      <c r="F1113" s="500" t="s">
        <v>28081</v>
      </c>
      <c r="G1113" s="500" t="s">
        <v>1097</v>
      </c>
      <c r="H1113" s="500" t="s">
        <v>11055</v>
      </c>
      <c r="I1113" s="500" t="s">
        <v>688</v>
      </c>
      <c r="J1113" s="500" t="s">
        <v>689</v>
      </c>
      <c r="K1113" s="500" t="s">
        <v>223</v>
      </c>
      <c r="L1113" s="500" t="s">
        <v>28083</v>
      </c>
      <c r="M1113" s="500" t="s">
        <v>2307</v>
      </c>
      <c r="N1113" s="500" t="s">
        <v>5137</v>
      </c>
    </row>
    <row r="1114" spans="1:14">
      <c r="A1114" s="500" t="s">
        <v>686</v>
      </c>
      <c r="B1114" s="500" t="s">
        <v>2858</v>
      </c>
      <c r="C1114" s="500" t="s">
        <v>27831</v>
      </c>
      <c r="D1114" s="500" t="s">
        <v>27832</v>
      </c>
      <c r="E1114" s="500" t="s">
        <v>11099</v>
      </c>
      <c r="F1114" s="500" t="s">
        <v>28081</v>
      </c>
      <c r="G1114" s="500" t="s">
        <v>1098</v>
      </c>
      <c r="H1114" s="500" t="s">
        <v>11213</v>
      </c>
      <c r="I1114" s="500" t="s">
        <v>688</v>
      </c>
      <c r="J1114" s="500" t="s">
        <v>689</v>
      </c>
      <c r="K1114" s="500" t="s">
        <v>223</v>
      </c>
      <c r="L1114" s="500" t="s">
        <v>28083</v>
      </c>
      <c r="M1114" s="500" t="s">
        <v>2307</v>
      </c>
      <c r="N1114" s="500" t="s">
        <v>5138</v>
      </c>
    </row>
    <row r="1115" spans="1:14">
      <c r="A1115" s="500" t="s">
        <v>686</v>
      </c>
      <c r="B1115" s="500" t="s">
        <v>2858</v>
      </c>
      <c r="C1115" s="500" t="s">
        <v>27831</v>
      </c>
      <c r="D1115" s="500" t="s">
        <v>27832</v>
      </c>
      <c r="E1115" s="500" t="s">
        <v>11099</v>
      </c>
      <c r="F1115" s="500" t="s">
        <v>28081</v>
      </c>
      <c r="G1115" s="500" t="s">
        <v>1099</v>
      </c>
      <c r="H1115" s="500" t="s">
        <v>2938</v>
      </c>
      <c r="I1115" s="500" t="s">
        <v>688</v>
      </c>
      <c r="J1115" s="500" t="s">
        <v>689</v>
      </c>
      <c r="K1115" s="500" t="s">
        <v>223</v>
      </c>
      <c r="L1115" s="500" t="s">
        <v>28083</v>
      </c>
      <c r="M1115" s="500" t="s">
        <v>2307</v>
      </c>
      <c r="N1115" s="500" t="s">
        <v>5139</v>
      </c>
    </row>
    <row r="1116" spans="1:14">
      <c r="A1116" s="500" t="s">
        <v>686</v>
      </c>
      <c r="B1116" s="500" t="s">
        <v>2858</v>
      </c>
      <c r="C1116" s="500" t="s">
        <v>27831</v>
      </c>
      <c r="D1116" s="500" t="s">
        <v>27832</v>
      </c>
      <c r="E1116" s="500" t="s">
        <v>11099</v>
      </c>
      <c r="F1116" s="500" t="s">
        <v>28081</v>
      </c>
      <c r="G1116" s="500" t="s">
        <v>1100</v>
      </c>
      <c r="H1116" s="500" t="s">
        <v>11158</v>
      </c>
      <c r="I1116" s="500" t="s">
        <v>688</v>
      </c>
      <c r="J1116" s="500" t="s">
        <v>689</v>
      </c>
      <c r="K1116" s="500" t="s">
        <v>223</v>
      </c>
      <c r="L1116" s="500" t="s">
        <v>28083</v>
      </c>
      <c r="M1116" s="500" t="s">
        <v>2307</v>
      </c>
      <c r="N1116" s="500" t="s">
        <v>5140</v>
      </c>
    </row>
    <row r="1117" spans="1:14">
      <c r="A1117" s="500" t="s">
        <v>686</v>
      </c>
      <c r="B1117" s="500" t="s">
        <v>2858</v>
      </c>
      <c r="C1117" s="500" t="s">
        <v>27831</v>
      </c>
      <c r="D1117" s="500" t="s">
        <v>27832</v>
      </c>
      <c r="E1117" s="500" t="s">
        <v>11099</v>
      </c>
      <c r="F1117" s="500" t="s">
        <v>28081</v>
      </c>
      <c r="G1117" s="500" t="s">
        <v>1101</v>
      </c>
      <c r="H1117" s="500" t="s">
        <v>28019</v>
      </c>
      <c r="I1117" s="500" t="s">
        <v>688</v>
      </c>
      <c r="J1117" s="500" t="s">
        <v>689</v>
      </c>
      <c r="K1117" s="500" t="s">
        <v>223</v>
      </c>
      <c r="L1117" s="500" t="s">
        <v>28083</v>
      </c>
      <c r="M1117" s="500" t="s">
        <v>2307</v>
      </c>
      <c r="N1117" s="500" t="s">
        <v>5141</v>
      </c>
    </row>
    <row r="1118" spans="1:14">
      <c r="A1118" s="500" t="s">
        <v>686</v>
      </c>
      <c r="B1118" s="500" t="s">
        <v>2858</v>
      </c>
      <c r="C1118" s="500" t="s">
        <v>27831</v>
      </c>
      <c r="D1118" s="500" t="s">
        <v>27832</v>
      </c>
      <c r="E1118" s="500" t="s">
        <v>11099</v>
      </c>
      <c r="F1118" s="500" t="s">
        <v>28081</v>
      </c>
      <c r="G1118" s="500" t="s">
        <v>1102</v>
      </c>
      <c r="H1118" s="500" t="s">
        <v>28170</v>
      </c>
      <c r="I1118" s="500" t="s">
        <v>688</v>
      </c>
      <c r="J1118" s="500" t="s">
        <v>689</v>
      </c>
      <c r="K1118" s="500" t="s">
        <v>223</v>
      </c>
      <c r="L1118" s="500" t="s">
        <v>28083</v>
      </c>
      <c r="M1118" s="500" t="s">
        <v>2307</v>
      </c>
      <c r="N1118" s="500" t="s">
        <v>5142</v>
      </c>
    </row>
    <row r="1119" spans="1:14">
      <c r="A1119" s="500" t="s">
        <v>686</v>
      </c>
      <c r="B1119" s="500" t="s">
        <v>2858</v>
      </c>
      <c r="C1119" s="500" t="s">
        <v>27831</v>
      </c>
      <c r="D1119" s="500" t="s">
        <v>27832</v>
      </c>
      <c r="E1119" s="500" t="s">
        <v>11099</v>
      </c>
      <c r="F1119" s="500" t="s">
        <v>28081</v>
      </c>
      <c r="G1119" s="500" t="s">
        <v>1103</v>
      </c>
      <c r="H1119" s="500" t="s">
        <v>27969</v>
      </c>
      <c r="I1119" s="500" t="s">
        <v>688</v>
      </c>
      <c r="J1119" s="500" t="s">
        <v>689</v>
      </c>
      <c r="K1119" s="500" t="s">
        <v>223</v>
      </c>
      <c r="L1119" s="500" t="s">
        <v>28083</v>
      </c>
      <c r="M1119" s="500" t="s">
        <v>2307</v>
      </c>
      <c r="N1119" s="500" t="s">
        <v>5143</v>
      </c>
    </row>
    <row r="1120" spans="1:14">
      <c r="A1120" s="500" t="s">
        <v>686</v>
      </c>
      <c r="B1120" s="500" t="s">
        <v>2858</v>
      </c>
      <c r="C1120" s="500" t="s">
        <v>27831</v>
      </c>
      <c r="D1120" s="500" t="s">
        <v>27832</v>
      </c>
      <c r="E1120" s="500" t="s">
        <v>11099</v>
      </c>
      <c r="F1120" s="500" t="s">
        <v>28081</v>
      </c>
      <c r="G1120" s="500" t="s">
        <v>1104</v>
      </c>
      <c r="H1120" s="500" t="s">
        <v>11236</v>
      </c>
      <c r="I1120" s="500" t="s">
        <v>688</v>
      </c>
      <c r="J1120" s="500" t="s">
        <v>689</v>
      </c>
      <c r="K1120" s="500" t="s">
        <v>223</v>
      </c>
      <c r="L1120" s="500" t="s">
        <v>28083</v>
      </c>
      <c r="M1120" s="500" t="s">
        <v>2307</v>
      </c>
      <c r="N1120" s="500" t="s">
        <v>5144</v>
      </c>
    </row>
    <row r="1121" spans="1:14">
      <c r="A1121" s="500" t="s">
        <v>686</v>
      </c>
      <c r="B1121" s="500" t="s">
        <v>2858</v>
      </c>
      <c r="C1121" s="500" t="s">
        <v>27831</v>
      </c>
      <c r="D1121" s="500" t="s">
        <v>27832</v>
      </c>
      <c r="E1121" s="500" t="s">
        <v>11099</v>
      </c>
      <c r="F1121" s="500" t="s">
        <v>28081</v>
      </c>
      <c r="G1121" s="500" t="s">
        <v>1105</v>
      </c>
      <c r="H1121" s="500" t="s">
        <v>2955</v>
      </c>
      <c r="I1121" s="500" t="s">
        <v>688</v>
      </c>
      <c r="J1121" s="500" t="s">
        <v>689</v>
      </c>
      <c r="K1121" s="500" t="s">
        <v>223</v>
      </c>
      <c r="L1121" s="500" t="s">
        <v>28083</v>
      </c>
      <c r="M1121" s="500" t="s">
        <v>2307</v>
      </c>
      <c r="N1121" s="500" t="s">
        <v>5145</v>
      </c>
    </row>
    <row r="1122" spans="1:14">
      <c r="A1122" s="500" t="s">
        <v>686</v>
      </c>
      <c r="B1122" s="500" t="s">
        <v>2858</v>
      </c>
      <c r="C1122" s="500" t="s">
        <v>27831</v>
      </c>
      <c r="D1122" s="500" t="s">
        <v>27832</v>
      </c>
      <c r="E1122" s="500" t="s">
        <v>11099</v>
      </c>
      <c r="F1122" s="500" t="s">
        <v>28081</v>
      </c>
      <c r="G1122" s="500" t="s">
        <v>1106</v>
      </c>
      <c r="H1122" s="500" t="s">
        <v>6921</v>
      </c>
      <c r="I1122" s="500" t="s">
        <v>688</v>
      </c>
      <c r="J1122" s="500" t="s">
        <v>689</v>
      </c>
      <c r="K1122" s="500" t="s">
        <v>223</v>
      </c>
      <c r="L1122" s="500" t="s">
        <v>28083</v>
      </c>
      <c r="M1122" s="500" t="s">
        <v>2307</v>
      </c>
      <c r="N1122" s="500" t="s">
        <v>5146</v>
      </c>
    </row>
    <row r="1123" spans="1:14">
      <c r="A1123" s="500" t="s">
        <v>686</v>
      </c>
      <c r="B1123" s="500" t="s">
        <v>2858</v>
      </c>
      <c r="C1123" s="500" t="s">
        <v>27831</v>
      </c>
      <c r="D1123" s="500" t="s">
        <v>27832</v>
      </c>
      <c r="E1123" s="500" t="s">
        <v>11099</v>
      </c>
      <c r="F1123" s="500" t="s">
        <v>28081</v>
      </c>
      <c r="G1123" s="500" t="s">
        <v>1107</v>
      </c>
      <c r="H1123" s="500" t="s">
        <v>13227</v>
      </c>
      <c r="I1123" s="500" t="s">
        <v>688</v>
      </c>
      <c r="J1123" s="500" t="s">
        <v>689</v>
      </c>
      <c r="K1123" s="500" t="s">
        <v>223</v>
      </c>
      <c r="L1123" s="500" t="s">
        <v>28083</v>
      </c>
      <c r="M1123" s="500" t="s">
        <v>2307</v>
      </c>
      <c r="N1123" s="500" t="s">
        <v>5147</v>
      </c>
    </row>
    <row r="1124" spans="1:14">
      <c r="A1124" s="500" t="s">
        <v>686</v>
      </c>
      <c r="B1124" s="500" t="s">
        <v>2858</v>
      </c>
      <c r="C1124" s="500" t="s">
        <v>27831</v>
      </c>
      <c r="D1124" s="500" t="s">
        <v>27832</v>
      </c>
      <c r="E1124" s="500" t="s">
        <v>11099</v>
      </c>
      <c r="F1124" s="500" t="s">
        <v>28081</v>
      </c>
      <c r="G1124" s="500" t="s">
        <v>4049</v>
      </c>
      <c r="H1124" s="500" t="s">
        <v>3858</v>
      </c>
      <c r="I1124" s="500" t="s">
        <v>688</v>
      </c>
      <c r="J1124" s="500" t="s">
        <v>689</v>
      </c>
      <c r="K1124" s="500" t="s">
        <v>223</v>
      </c>
      <c r="L1124" s="500" t="s">
        <v>28083</v>
      </c>
      <c r="M1124" s="500" t="s">
        <v>2307</v>
      </c>
      <c r="N1124" s="500" t="s">
        <v>5148</v>
      </c>
    </row>
    <row r="1125" spans="1:14">
      <c r="A1125" s="500" t="s">
        <v>686</v>
      </c>
      <c r="B1125" s="500" t="s">
        <v>2858</v>
      </c>
      <c r="C1125" s="500" t="s">
        <v>27831</v>
      </c>
      <c r="D1125" s="500" t="s">
        <v>27832</v>
      </c>
      <c r="E1125" s="500" t="s">
        <v>11099</v>
      </c>
      <c r="F1125" s="500" t="s">
        <v>28081</v>
      </c>
      <c r="G1125" s="500" t="s">
        <v>2480</v>
      </c>
      <c r="H1125" s="500" t="s">
        <v>27980</v>
      </c>
      <c r="I1125" s="500" t="s">
        <v>688</v>
      </c>
      <c r="J1125" s="500" t="s">
        <v>689</v>
      </c>
      <c r="K1125" s="500" t="s">
        <v>223</v>
      </c>
      <c r="L1125" s="500" t="s">
        <v>28083</v>
      </c>
      <c r="M1125" s="500" t="s">
        <v>2307</v>
      </c>
      <c r="N1125" s="500" t="s">
        <v>5149</v>
      </c>
    </row>
    <row r="1126" spans="1:14">
      <c r="A1126" s="500" t="s">
        <v>686</v>
      </c>
      <c r="B1126" s="500" t="s">
        <v>2858</v>
      </c>
      <c r="C1126" s="500" t="s">
        <v>27831</v>
      </c>
      <c r="D1126" s="500" t="s">
        <v>27832</v>
      </c>
      <c r="E1126" s="500" t="s">
        <v>11099</v>
      </c>
      <c r="F1126" s="500" t="s">
        <v>28081</v>
      </c>
      <c r="G1126" s="500" t="s">
        <v>3520</v>
      </c>
      <c r="H1126" s="500" t="s">
        <v>3855</v>
      </c>
      <c r="I1126" s="500" t="s">
        <v>688</v>
      </c>
      <c r="J1126" s="500" t="s">
        <v>689</v>
      </c>
      <c r="K1126" s="500" t="s">
        <v>223</v>
      </c>
      <c r="L1126" s="500" t="s">
        <v>28083</v>
      </c>
      <c r="M1126" s="500" t="s">
        <v>2307</v>
      </c>
      <c r="N1126" s="500" t="s">
        <v>5150</v>
      </c>
    </row>
    <row r="1127" spans="1:14">
      <c r="A1127" s="500" t="s">
        <v>686</v>
      </c>
      <c r="B1127" s="500" t="s">
        <v>2858</v>
      </c>
      <c r="C1127" s="500" t="s">
        <v>27831</v>
      </c>
      <c r="D1127" s="500" t="s">
        <v>27832</v>
      </c>
      <c r="E1127" s="500" t="s">
        <v>11099</v>
      </c>
      <c r="F1127" s="500" t="s">
        <v>28081</v>
      </c>
      <c r="G1127" s="500" t="s">
        <v>1108</v>
      </c>
      <c r="H1127" s="500" t="s">
        <v>6929</v>
      </c>
      <c r="I1127" s="500" t="s">
        <v>688</v>
      </c>
      <c r="J1127" s="500" t="s">
        <v>689</v>
      </c>
      <c r="K1127" s="500" t="s">
        <v>223</v>
      </c>
      <c r="L1127" s="500" t="s">
        <v>28083</v>
      </c>
      <c r="M1127" s="500" t="s">
        <v>2307</v>
      </c>
      <c r="N1127" s="500" t="s">
        <v>5151</v>
      </c>
    </row>
    <row r="1128" spans="1:14">
      <c r="A1128" s="500" t="s">
        <v>686</v>
      </c>
      <c r="B1128" s="500" t="s">
        <v>2858</v>
      </c>
      <c r="C1128" s="500" t="s">
        <v>27831</v>
      </c>
      <c r="D1128" s="500" t="s">
        <v>27832</v>
      </c>
      <c r="E1128" s="500" t="s">
        <v>11099</v>
      </c>
      <c r="F1128" s="500" t="s">
        <v>28081</v>
      </c>
      <c r="G1128" s="500" t="s">
        <v>1109</v>
      </c>
      <c r="H1128" s="500" t="s">
        <v>7074</v>
      </c>
      <c r="I1128" s="500" t="s">
        <v>688</v>
      </c>
      <c r="J1128" s="500" t="s">
        <v>689</v>
      </c>
      <c r="K1128" s="500" t="s">
        <v>223</v>
      </c>
      <c r="L1128" s="500" t="s">
        <v>28083</v>
      </c>
      <c r="M1128" s="500" t="s">
        <v>2307</v>
      </c>
      <c r="N1128" s="500" t="s">
        <v>5152</v>
      </c>
    </row>
    <row r="1129" spans="1:14">
      <c r="A1129" s="500" t="s">
        <v>686</v>
      </c>
      <c r="B1129" s="500" t="s">
        <v>2858</v>
      </c>
      <c r="C1129" s="500" t="s">
        <v>27831</v>
      </c>
      <c r="D1129" s="500" t="s">
        <v>27832</v>
      </c>
      <c r="E1129" s="500" t="s">
        <v>11099</v>
      </c>
      <c r="F1129" s="500" t="s">
        <v>28081</v>
      </c>
      <c r="G1129" s="500" t="s">
        <v>1110</v>
      </c>
      <c r="H1129" s="500" t="s">
        <v>7654</v>
      </c>
      <c r="I1129" s="500" t="s">
        <v>688</v>
      </c>
      <c r="J1129" s="500" t="s">
        <v>689</v>
      </c>
      <c r="K1129" s="500" t="s">
        <v>223</v>
      </c>
      <c r="L1129" s="500" t="s">
        <v>28083</v>
      </c>
      <c r="M1129" s="500" t="s">
        <v>2307</v>
      </c>
      <c r="N1129" s="500" t="s">
        <v>5153</v>
      </c>
    </row>
    <row r="1130" spans="1:14">
      <c r="A1130" s="500" t="s">
        <v>686</v>
      </c>
      <c r="B1130" s="500" t="s">
        <v>2858</v>
      </c>
      <c r="C1130" s="500" t="s">
        <v>27831</v>
      </c>
      <c r="D1130" s="500" t="s">
        <v>27832</v>
      </c>
      <c r="E1130" s="500" t="s">
        <v>11099</v>
      </c>
      <c r="F1130" s="500" t="s">
        <v>28081</v>
      </c>
      <c r="G1130" s="500" t="s">
        <v>2481</v>
      </c>
      <c r="H1130" s="500" t="s">
        <v>27969</v>
      </c>
      <c r="I1130" s="500" t="s">
        <v>688</v>
      </c>
      <c r="J1130" s="500" t="s">
        <v>689</v>
      </c>
      <c r="K1130" s="500" t="s">
        <v>223</v>
      </c>
      <c r="L1130" s="500" t="s">
        <v>28083</v>
      </c>
      <c r="M1130" s="500" t="s">
        <v>2307</v>
      </c>
      <c r="N1130" s="500" t="s">
        <v>5154</v>
      </c>
    </row>
    <row r="1131" spans="1:14">
      <c r="A1131" s="500" t="s">
        <v>686</v>
      </c>
      <c r="B1131" s="500" t="s">
        <v>2858</v>
      </c>
      <c r="C1131" s="500" t="s">
        <v>27831</v>
      </c>
      <c r="D1131" s="500" t="s">
        <v>27832</v>
      </c>
      <c r="E1131" s="500" t="s">
        <v>11099</v>
      </c>
      <c r="F1131" s="500" t="s">
        <v>28081</v>
      </c>
      <c r="G1131" s="500" t="s">
        <v>7463</v>
      </c>
      <c r="H1131" s="500" t="s">
        <v>11236</v>
      </c>
      <c r="I1131" s="500" t="s">
        <v>688</v>
      </c>
      <c r="J1131" s="500" t="s">
        <v>689</v>
      </c>
      <c r="K1131" s="500" t="s">
        <v>223</v>
      </c>
      <c r="L1131" s="500" t="s">
        <v>28083</v>
      </c>
      <c r="M1131" s="500" t="s">
        <v>2307</v>
      </c>
      <c r="N1131" s="500" t="s">
        <v>7464</v>
      </c>
    </row>
    <row r="1132" spans="1:14">
      <c r="A1132" s="500" t="s">
        <v>686</v>
      </c>
      <c r="B1132" s="500" t="s">
        <v>2858</v>
      </c>
      <c r="C1132" s="500" t="s">
        <v>27831</v>
      </c>
      <c r="D1132" s="500" t="s">
        <v>27832</v>
      </c>
      <c r="E1132" s="500" t="s">
        <v>11099</v>
      </c>
      <c r="F1132" s="500" t="s">
        <v>28081</v>
      </c>
      <c r="G1132" s="500" t="s">
        <v>1111</v>
      </c>
      <c r="H1132" s="500" t="s">
        <v>6951</v>
      </c>
      <c r="I1132" s="500" t="s">
        <v>688</v>
      </c>
      <c r="J1132" s="500" t="s">
        <v>689</v>
      </c>
      <c r="K1132" s="500" t="s">
        <v>223</v>
      </c>
      <c r="L1132" s="500" t="s">
        <v>28083</v>
      </c>
      <c r="M1132" s="500" t="s">
        <v>2307</v>
      </c>
      <c r="N1132" s="500" t="s">
        <v>5155</v>
      </c>
    </row>
    <row r="1133" spans="1:14">
      <c r="A1133" s="500" t="s">
        <v>686</v>
      </c>
      <c r="B1133" s="500" t="s">
        <v>2858</v>
      </c>
      <c r="C1133" s="500" t="s">
        <v>27831</v>
      </c>
      <c r="D1133" s="500" t="s">
        <v>27832</v>
      </c>
      <c r="E1133" s="500" t="s">
        <v>11099</v>
      </c>
      <c r="F1133" s="500" t="s">
        <v>28081</v>
      </c>
      <c r="G1133" s="500" t="s">
        <v>1112</v>
      </c>
      <c r="H1133" s="500" t="s">
        <v>27979</v>
      </c>
      <c r="I1133" s="500" t="s">
        <v>688</v>
      </c>
      <c r="J1133" s="500" t="s">
        <v>689</v>
      </c>
      <c r="K1133" s="500" t="s">
        <v>223</v>
      </c>
      <c r="L1133" s="500" t="s">
        <v>28083</v>
      </c>
      <c r="M1133" s="500" t="s">
        <v>2307</v>
      </c>
      <c r="N1133" s="500" t="s">
        <v>5156</v>
      </c>
    </row>
    <row r="1134" spans="1:14">
      <c r="A1134" s="500" t="s">
        <v>686</v>
      </c>
      <c r="B1134" s="500" t="s">
        <v>2858</v>
      </c>
      <c r="C1134" s="500" t="s">
        <v>27831</v>
      </c>
      <c r="D1134" s="500" t="s">
        <v>27832</v>
      </c>
      <c r="E1134" s="500" t="s">
        <v>11099</v>
      </c>
      <c r="F1134" s="500" t="s">
        <v>28081</v>
      </c>
      <c r="G1134" s="500" t="s">
        <v>1113</v>
      </c>
      <c r="H1134" s="500" t="s">
        <v>27971</v>
      </c>
      <c r="I1134" s="500" t="s">
        <v>688</v>
      </c>
      <c r="J1134" s="500" t="s">
        <v>689</v>
      </c>
      <c r="K1134" s="500" t="s">
        <v>223</v>
      </c>
      <c r="L1134" s="500" t="s">
        <v>28083</v>
      </c>
      <c r="M1134" s="500" t="s">
        <v>2307</v>
      </c>
      <c r="N1134" s="500" t="s">
        <v>5157</v>
      </c>
    </row>
    <row r="1135" spans="1:14">
      <c r="A1135" s="500" t="s">
        <v>686</v>
      </c>
      <c r="B1135" s="500" t="s">
        <v>2858</v>
      </c>
      <c r="C1135" s="500" t="s">
        <v>27831</v>
      </c>
      <c r="D1135" s="500" t="s">
        <v>27832</v>
      </c>
      <c r="E1135" s="500" t="s">
        <v>11099</v>
      </c>
      <c r="F1135" s="500" t="s">
        <v>28081</v>
      </c>
      <c r="G1135" s="500" t="s">
        <v>1114</v>
      </c>
      <c r="H1135" s="500" t="s">
        <v>11056</v>
      </c>
      <c r="I1135" s="500" t="s">
        <v>688</v>
      </c>
      <c r="J1135" s="500" t="s">
        <v>689</v>
      </c>
      <c r="K1135" s="500" t="s">
        <v>223</v>
      </c>
      <c r="L1135" s="500" t="s">
        <v>28083</v>
      </c>
      <c r="M1135" s="500" t="s">
        <v>2307</v>
      </c>
      <c r="N1135" s="500" t="s">
        <v>5158</v>
      </c>
    </row>
    <row r="1136" spans="1:14">
      <c r="A1136" s="500" t="s">
        <v>686</v>
      </c>
      <c r="B1136" s="500" t="s">
        <v>2858</v>
      </c>
      <c r="C1136" s="500" t="s">
        <v>27831</v>
      </c>
      <c r="D1136" s="500" t="s">
        <v>27832</v>
      </c>
      <c r="E1136" s="500" t="s">
        <v>11099</v>
      </c>
      <c r="F1136" s="500" t="s">
        <v>28081</v>
      </c>
      <c r="G1136" s="500" t="s">
        <v>1115</v>
      </c>
      <c r="H1136" s="500" t="s">
        <v>28023</v>
      </c>
      <c r="I1136" s="500" t="s">
        <v>688</v>
      </c>
      <c r="J1136" s="500" t="s">
        <v>689</v>
      </c>
      <c r="K1136" s="500" t="s">
        <v>223</v>
      </c>
      <c r="L1136" s="500" t="s">
        <v>28083</v>
      </c>
      <c r="M1136" s="500" t="s">
        <v>2307</v>
      </c>
      <c r="N1136" s="500" t="s">
        <v>5159</v>
      </c>
    </row>
    <row r="1137" spans="1:14">
      <c r="A1137" s="500" t="s">
        <v>686</v>
      </c>
      <c r="B1137" s="500" t="s">
        <v>2858</v>
      </c>
      <c r="C1137" s="500" t="s">
        <v>27831</v>
      </c>
      <c r="D1137" s="500" t="s">
        <v>27832</v>
      </c>
      <c r="E1137" s="500" t="s">
        <v>11099</v>
      </c>
      <c r="F1137" s="500" t="s">
        <v>28081</v>
      </c>
      <c r="G1137" s="500" t="s">
        <v>1116</v>
      </c>
      <c r="H1137" s="500" t="s">
        <v>27982</v>
      </c>
      <c r="I1137" s="500" t="s">
        <v>688</v>
      </c>
      <c r="J1137" s="500" t="s">
        <v>689</v>
      </c>
      <c r="K1137" s="500" t="s">
        <v>223</v>
      </c>
      <c r="L1137" s="500" t="s">
        <v>28083</v>
      </c>
      <c r="M1137" s="500" t="s">
        <v>2307</v>
      </c>
      <c r="N1137" s="500" t="s">
        <v>5160</v>
      </c>
    </row>
    <row r="1138" spans="1:14">
      <c r="A1138" s="500" t="s">
        <v>686</v>
      </c>
      <c r="B1138" s="500" t="s">
        <v>2858</v>
      </c>
      <c r="C1138" s="500" t="s">
        <v>27831</v>
      </c>
      <c r="D1138" s="500" t="s">
        <v>27832</v>
      </c>
      <c r="E1138" s="500" t="s">
        <v>11099</v>
      </c>
      <c r="F1138" s="500" t="s">
        <v>28081</v>
      </c>
      <c r="G1138" s="500" t="s">
        <v>1117</v>
      </c>
      <c r="H1138" s="500" t="s">
        <v>28171</v>
      </c>
      <c r="I1138" s="500" t="s">
        <v>688</v>
      </c>
      <c r="J1138" s="500" t="s">
        <v>689</v>
      </c>
      <c r="K1138" s="500" t="s">
        <v>223</v>
      </c>
      <c r="L1138" s="500" t="s">
        <v>28083</v>
      </c>
      <c r="M1138" s="500" t="s">
        <v>2307</v>
      </c>
      <c r="N1138" s="500" t="s">
        <v>5161</v>
      </c>
    </row>
    <row r="1139" spans="1:14">
      <c r="A1139" s="500" t="s">
        <v>686</v>
      </c>
      <c r="B1139" s="500" t="s">
        <v>2858</v>
      </c>
      <c r="C1139" s="500" t="s">
        <v>27831</v>
      </c>
      <c r="D1139" s="500" t="s">
        <v>27832</v>
      </c>
      <c r="E1139" s="500" t="s">
        <v>11099</v>
      </c>
      <c r="F1139" s="500" t="s">
        <v>28081</v>
      </c>
      <c r="G1139" s="500" t="s">
        <v>1118</v>
      </c>
      <c r="H1139" s="500" t="s">
        <v>27847</v>
      </c>
      <c r="I1139" s="500" t="s">
        <v>688</v>
      </c>
      <c r="J1139" s="500" t="s">
        <v>689</v>
      </c>
      <c r="K1139" s="500" t="s">
        <v>223</v>
      </c>
      <c r="L1139" s="500" t="s">
        <v>28083</v>
      </c>
      <c r="M1139" s="500" t="s">
        <v>2307</v>
      </c>
      <c r="N1139" s="500" t="s">
        <v>5162</v>
      </c>
    </row>
    <row r="1140" spans="1:14">
      <c r="A1140" s="500" t="s">
        <v>686</v>
      </c>
      <c r="B1140" s="500" t="s">
        <v>2858</v>
      </c>
      <c r="C1140" s="500" t="s">
        <v>27831</v>
      </c>
      <c r="D1140" s="500" t="s">
        <v>27832</v>
      </c>
      <c r="E1140" s="500" t="s">
        <v>11099</v>
      </c>
      <c r="F1140" s="500" t="s">
        <v>28081</v>
      </c>
      <c r="G1140" s="500" t="s">
        <v>1119</v>
      </c>
      <c r="H1140" s="500" t="s">
        <v>27843</v>
      </c>
      <c r="I1140" s="500" t="s">
        <v>688</v>
      </c>
      <c r="J1140" s="500" t="s">
        <v>689</v>
      </c>
      <c r="K1140" s="500" t="s">
        <v>223</v>
      </c>
      <c r="L1140" s="500" t="s">
        <v>28083</v>
      </c>
      <c r="M1140" s="500" t="s">
        <v>2307</v>
      </c>
      <c r="N1140" s="500" t="s">
        <v>5163</v>
      </c>
    </row>
    <row r="1141" spans="1:14">
      <c r="A1141" s="500" t="s">
        <v>686</v>
      </c>
      <c r="B1141" s="500" t="s">
        <v>2858</v>
      </c>
      <c r="C1141" s="500" t="s">
        <v>27831</v>
      </c>
      <c r="D1141" s="500" t="s">
        <v>27832</v>
      </c>
      <c r="E1141" s="500" t="s">
        <v>11099</v>
      </c>
      <c r="F1141" s="500" t="s">
        <v>28081</v>
      </c>
      <c r="G1141" s="500" t="s">
        <v>1120</v>
      </c>
      <c r="H1141" s="500" t="s">
        <v>11409</v>
      </c>
      <c r="I1141" s="500" t="s">
        <v>688</v>
      </c>
      <c r="J1141" s="500" t="s">
        <v>689</v>
      </c>
      <c r="K1141" s="500" t="s">
        <v>223</v>
      </c>
      <c r="L1141" s="500" t="s">
        <v>28083</v>
      </c>
      <c r="M1141" s="500" t="s">
        <v>2307</v>
      </c>
      <c r="N1141" s="500" t="s">
        <v>5164</v>
      </c>
    </row>
    <row r="1142" spans="1:14">
      <c r="A1142" s="500" t="s">
        <v>686</v>
      </c>
      <c r="B1142" s="500" t="s">
        <v>2858</v>
      </c>
      <c r="C1142" s="500" t="s">
        <v>27831</v>
      </c>
      <c r="D1142" s="500" t="s">
        <v>27832</v>
      </c>
      <c r="E1142" s="500" t="s">
        <v>11099</v>
      </c>
      <c r="F1142" s="500" t="s">
        <v>28081</v>
      </c>
      <c r="G1142" s="500" t="s">
        <v>1121</v>
      </c>
      <c r="H1142" s="500" t="s">
        <v>11185</v>
      </c>
      <c r="I1142" s="500" t="s">
        <v>688</v>
      </c>
      <c r="J1142" s="500" t="s">
        <v>689</v>
      </c>
      <c r="K1142" s="500" t="s">
        <v>223</v>
      </c>
      <c r="L1142" s="500" t="s">
        <v>28083</v>
      </c>
      <c r="M1142" s="500" t="s">
        <v>2307</v>
      </c>
      <c r="N1142" s="500" t="s">
        <v>5165</v>
      </c>
    </row>
    <row r="1143" spans="1:14">
      <c r="A1143" s="500" t="s">
        <v>686</v>
      </c>
      <c r="B1143" s="500" t="s">
        <v>2858</v>
      </c>
      <c r="C1143" s="500" t="s">
        <v>27831</v>
      </c>
      <c r="D1143" s="500" t="s">
        <v>27832</v>
      </c>
      <c r="E1143" s="500" t="s">
        <v>11099</v>
      </c>
      <c r="F1143" s="500" t="s">
        <v>28081</v>
      </c>
      <c r="G1143" s="500" t="s">
        <v>1122</v>
      </c>
      <c r="H1143" s="500" t="s">
        <v>27844</v>
      </c>
      <c r="I1143" s="500" t="s">
        <v>688</v>
      </c>
      <c r="J1143" s="500" t="s">
        <v>689</v>
      </c>
      <c r="K1143" s="500" t="s">
        <v>223</v>
      </c>
      <c r="L1143" s="500" t="s">
        <v>28083</v>
      </c>
      <c r="M1143" s="500" t="s">
        <v>2307</v>
      </c>
      <c r="N1143" s="500" t="s">
        <v>5166</v>
      </c>
    </row>
    <row r="1144" spans="1:14">
      <c r="A1144" s="500" t="s">
        <v>686</v>
      </c>
      <c r="B1144" s="500" t="s">
        <v>2858</v>
      </c>
      <c r="C1144" s="500" t="s">
        <v>27831</v>
      </c>
      <c r="D1144" s="500" t="s">
        <v>27832</v>
      </c>
      <c r="E1144" s="500" t="s">
        <v>11099</v>
      </c>
      <c r="F1144" s="500" t="s">
        <v>28081</v>
      </c>
      <c r="G1144" s="500" t="s">
        <v>1123</v>
      </c>
      <c r="H1144" s="500" t="s">
        <v>28039</v>
      </c>
      <c r="I1144" s="500" t="s">
        <v>688</v>
      </c>
      <c r="J1144" s="500" t="s">
        <v>689</v>
      </c>
      <c r="K1144" s="500" t="s">
        <v>223</v>
      </c>
      <c r="L1144" s="500" t="s">
        <v>28083</v>
      </c>
      <c r="M1144" s="500" t="s">
        <v>2307</v>
      </c>
      <c r="N1144" s="500" t="s">
        <v>5167</v>
      </c>
    </row>
    <row r="1145" spans="1:14">
      <c r="A1145" s="500" t="s">
        <v>686</v>
      </c>
      <c r="B1145" s="500" t="s">
        <v>2858</v>
      </c>
      <c r="C1145" s="500" t="s">
        <v>27831</v>
      </c>
      <c r="D1145" s="500" t="s">
        <v>27832</v>
      </c>
      <c r="E1145" s="500" t="s">
        <v>11099</v>
      </c>
      <c r="F1145" s="500" t="s">
        <v>28081</v>
      </c>
      <c r="G1145" s="500" t="s">
        <v>4050</v>
      </c>
      <c r="H1145" s="500" t="s">
        <v>11196</v>
      </c>
      <c r="I1145" s="500" t="s">
        <v>688</v>
      </c>
      <c r="J1145" s="500" t="s">
        <v>689</v>
      </c>
      <c r="K1145" s="500" t="s">
        <v>223</v>
      </c>
      <c r="L1145" s="500" t="s">
        <v>28083</v>
      </c>
      <c r="M1145" s="500" t="s">
        <v>2307</v>
      </c>
      <c r="N1145" s="500" t="s">
        <v>5168</v>
      </c>
    </row>
    <row r="1146" spans="1:14">
      <c r="A1146" s="500" t="s">
        <v>686</v>
      </c>
      <c r="B1146" s="500" t="s">
        <v>2858</v>
      </c>
      <c r="C1146" s="500" t="s">
        <v>27831</v>
      </c>
      <c r="D1146" s="500" t="s">
        <v>27832</v>
      </c>
      <c r="E1146" s="500" t="s">
        <v>11099</v>
      </c>
      <c r="F1146" s="500" t="s">
        <v>28081</v>
      </c>
      <c r="G1146" s="500" t="s">
        <v>1124</v>
      </c>
      <c r="H1146" s="500" t="s">
        <v>11411</v>
      </c>
      <c r="I1146" s="500" t="s">
        <v>688</v>
      </c>
      <c r="J1146" s="500" t="s">
        <v>689</v>
      </c>
      <c r="K1146" s="500" t="s">
        <v>223</v>
      </c>
      <c r="L1146" s="500" t="s">
        <v>28083</v>
      </c>
      <c r="M1146" s="500" t="s">
        <v>2307</v>
      </c>
      <c r="N1146" s="500" t="s">
        <v>5169</v>
      </c>
    </row>
    <row r="1147" spans="1:14">
      <c r="A1147" s="500" t="s">
        <v>686</v>
      </c>
      <c r="B1147" s="500" t="s">
        <v>2858</v>
      </c>
      <c r="C1147" s="500" t="s">
        <v>27831</v>
      </c>
      <c r="D1147" s="500" t="s">
        <v>27832</v>
      </c>
      <c r="E1147" s="500" t="s">
        <v>11099</v>
      </c>
      <c r="F1147" s="500" t="s">
        <v>28081</v>
      </c>
      <c r="G1147" s="500" t="s">
        <v>3521</v>
      </c>
      <c r="H1147" s="500" t="s">
        <v>4182</v>
      </c>
      <c r="I1147" s="500" t="s">
        <v>688</v>
      </c>
      <c r="J1147" s="500" t="s">
        <v>689</v>
      </c>
      <c r="K1147" s="500" t="s">
        <v>223</v>
      </c>
      <c r="L1147" s="500" t="s">
        <v>28083</v>
      </c>
      <c r="M1147" s="500" t="s">
        <v>2307</v>
      </c>
      <c r="N1147" s="500" t="s">
        <v>5170</v>
      </c>
    </row>
    <row r="1148" spans="1:14">
      <c r="A1148" s="500" t="s">
        <v>686</v>
      </c>
      <c r="B1148" s="500" t="s">
        <v>2858</v>
      </c>
      <c r="C1148" s="500" t="s">
        <v>27831</v>
      </c>
      <c r="D1148" s="500" t="s">
        <v>27832</v>
      </c>
      <c r="E1148" s="500" t="s">
        <v>11099</v>
      </c>
      <c r="F1148" s="500" t="s">
        <v>28081</v>
      </c>
      <c r="G1148" s="500" t="s">
        <v>1125</v>
      </c>
      <c r="H1148" s="500" t="s">
        <v>28039</v>
      </c>
      <c r="I1148" s="500" t="s">
        <v>688</v>
      </c>
      <c r="J1148" s="500" t="s">
        <v>689</v>
      </c>
      <c r="K1148" s="500" t="s">
        <v>223</v>
      </c>
      <c r="L1148" s="500" t="s">
        <v>28083</v>
      </c>
      <c r="M1148" s="500" t="s">
        <v>2307</v>
      </c>
      <c r="N1148" s="500" t="s">
        <v>5171</v>
      </c>
    </row>
    <row r="1149" spans="1:14">
      <c r="A1149" s="500" t="s">
        <v>686</v>
      </c>
      <c r="B1149" s="500" t="s">
        <v>2858</v>
      </c>
      <c r="C1149" s="500" t="s">
        <v>27831</v>
      </c>
      <c r="D1149" s="500" t="s">
        <v>27832</v>
      </c>
      <c r="E1149" s="500" t="s">
        <v>11099</v>
      </c>
      <c r="F1149" s="500" t="s">
        <v>28081</v>
      </c>
      <c r="G1149" s="500" t="s">
        <v>1126</v>
      </c>
      <c r="H1149" s="500" t="s">
        <v>28172</v>
      </c>
      <c r="I1149" s="500" t="s">
        <v>688</v>
      </c>
      <c r="J1149" s="500" t="s">
        <v>689</v>
      </c>
      <c r="K1149" s="500" t="s">
        <v>223</v>
      </c>
      <c r="L1149" s="500" t="s">
        <v>28083</v>
      </c>
      <c r="M1149" s="500" t="s">
        <v>2307</v>
      </c>
      <c r="N1149" s="500" t="s">
        <v>5172</v>
      </c>
    </row>
    <row r="1150" spans="1:14">
      <c r="A1150" s="500" t="s">
        <v>686</v>
      </c>
      <c r="B1150" s="500" t="s">
        <v>2858</v>
      </c>
      <c r="C1150" s="500" t="s">
        <v>27831</v>
      </c>
      <c r="D1150" s="500" t="s">
        <v>27832</v>
      </c>
      <c r="E1150" s="500" t="s">
        <v>11099</v>
      </c>
      <c r="F1150" s="500" t="s">
        <v>28081</v>
      </c>
      <c r="G1150" s="500" t="s">
        <v>1127</v>
      </c>
      <c r="H1150" s="500" t="s">
        <v>27845</v>
      </c>
      <c r="I1150" s="500" t="s">
        <v>688</v>
      </c>
      <c r="J1150" s="500" t="s">
        <v>689</v>
      </c>
      <c r="K1150" s="500" t="s">
        <v>223</v>
      </c>
      <c r="L1150" s="500" t="s">
        <v>28083</v>
      </c>
      <c r="M1150" s="500" t="s">
        <v>2307</v>
      </c>
      <c r="N1150" s="500" t="s">
        <v>5173</v>
      </c>
    </row>
    <row r="1151" spans="1:14">
      <c r="A1151" s="500" t="s">
        <v>686</v>
      </c>
      <c r="B1151" s="500" t="s">
        <v>2858</v>
      </c>
      <c r="C1151" s="500" t="s">
        <v>27831</v>
      </c>
      <c r="D1151" s="500" t="s">
        <v>27832</v>
      </c>
      <c r="E1151" s="500" t="s">
        <v>11099</v>
      </c>
      <c r="F1151" s="500" t="s">
        <v>28081</v>
      </c>
      <c r="G1151" s="500" t="s">
        <v>2253</v>
      </c>
      <c r="H1151" s="500" t="s">
        <v>27843</v>
      </c>
      <c r="I1151" s="500" t="s">
        <v>688</v>
      </c>
      <c r="J1151" s="500" t="s">
        <v>689</v>
      </c>
      <c r="K1151" s="500" t="s">
        <v>223</v>
      </c>
      <c r="L1151" s="500" t="s">
        <v>28083</v>
      </c>
      <c r="M1151" s="500" t="s">
        <v>2307</v>
      </c>
      <c r="N1151" s="500" t="s">
        <v>5174</v>
      </c>
    </row>
    <row r="1152" spans="1:14">
      <c r="A1152" s="500" t="s">
        <v>686</v>
      </c>
      <c r="B1152" s="500" t="s">
        <v>2858</v>
      </c>
      <c r="C1152" s="500" t="s">
        <v>27831</v>
      </c>
      <c r="D1152" s="500" t="s">
        <v>27832</v>
      </c>
      <c r="E1152" s="500" t="s">
        <v>11099</v>
      </c>
      <c r="F1152" s="500" t="s">
        <v>28081</v>
      </c>
      <c r="G1152" s="500" t="s">
        <v>7465</v>
      </c>
      <c r="H1152" s="500" t="s">
        <v>11409</v>
      </c>
      <c r="I1152" s="500" t="s">
        <v>688</v>
      </c>
      <c r="J1152" s="500" t="s">
        <v>689</v>
      </c>
      <c r="K1152" s="500" t="s">
        <v>223</v>
      </c>
      <c r="L1152" s="500" t="s">
        <v>28083</v>
      </c>
      <c r="M1152" s="500" t="s">
        <v>2307</v>
      </c>
      <c r="N1152" s="500" t="s">
        <v>7466</v>
      </c>
    </row>
    <row r="1153" spans="1:14">
      <c r="A1153" s="500" t="s">
        <v>686</v>
      </c>
      <c r="B1153" s="500" t="s">
        <v>2858</v>
      </c>
      <c r="C1153" s="500" t="s">
        <v>27831</v>
      </c>
      <c r="D1153" s="500" t="s">
        <v>27832</v>
      </c>
      <c r="E1153" s="500" t="s">
        <v>11099</v>
      </c>
      <c r="F1153" s="500" t="s">
        <v>28081</v>
      </c>
      <c r="G1153" s="500" t="s">
        <v>1128</v>
      </c>
      <c r="H1153" s="500" t="s">
        <v>3907</v>
      </c>
      <c r="I1153" s="500" t="s">
        <v>688</v>
      </c>
      <c r="J1153" s="500" t="s">
        <v>689</v>
      </c>
      <c r="K1153" s="500" t="s">
        <v>223</v>
      </c>
      <c r="L1153" s="500" t="s">
        <v>28083</v>
      </c>
      <c r="M1153" s="500" t="s">
        <v>2307</v>
      </c>
      <c r="N1153" s="500" t="s">
        <v>5175</v>
      </c>
    </row>
    <row r="1154" spans="1:14">
      <c r="A1154" s="500" t="s">
        <v>686</v>
      </c>
      <c r="B1154" s="500" t="s">
        <v>2858</v>
      </c>
      <c r="C1154" s="500" t="s">
        <v>27831</v>
      </c>
      <c r="D1154" s="500" t="s">
        <v>27832</v>
      </c>
      <c r="E1154" s="500" t="s">
        <v>11099</v>
      </c>
      <c r="F1154" s="500" t="s">
        <v>28081</v>
      </c>
      <c r="G1154" s="500" t="s">
        <v>1129</v>
      </c>
      <c r="H1154" s="500" t="s">
        <v>28101</v>
      </c>
      <c r="I1154" s="500" t="s">
        <v>688</v>
      </c>
      <c r="J1154" s="500" t="s">
        <v>689</v>
      </c>
      <c r="K1154" s="500" t="s">
        <v>223</v>
      </c>
      <c r="L1154" s="500" t="s">
        <v>28083</v>
      </c>
      <c r="M1154" s="500" t="s">
        <v>2307</v>
      </c>
      <c r="N1154" s="500" t="s">
        <v>5176</v>
      </c>
    </row>
    <row r="1155" spans="1:14">
      <c r="A1155" s="500" t="s">
        <v>686</v>
      </c>
      <c r="B1155" s="500" t="s">
        <v>2858</v>
      </c>
      <c r="C1155" s="500" t="s">
        <v>27831</v>
      </c>
      <c r="D1155" s="500" t="s">
        <v>27832</v>
      </c>
      <c r="E1155" s="500" t="s">
        <v>11099</v>
      </c>
      <c r="F1155" s="500" t="s">
        <v>28081</v>
      </c>
      <c r="G1155" s="500" t="s">
        <v>1130</v>
      </c>
      <c r="H1155" s="500" t="s">
        <v>11189</v>
      </c>
      <c r="I1155" s="500" t="s">
        <v>688</v>
      </c>
      <c r="J1155" s="500" t="s">
        <v>689</v>
      </c>
      <c r="K1155" s="500" t="s">
        <v>223</v>
      </c>
      <c r="L1155" s="500" t="s">
        <v>28083</v>
      </c>
      <c r="M1155" s="500" t="s">
        <v>2307</v>
      </c>
      <c r="N1155" s="500" t="s">
        <v>5177</v>
      </c>
    </row>
    <row r="1156" spans="1:14">
      <c r="A1156" s="500" t="s">
        <v>686</v>
      </c>
      <c r="B1156" s="500" t="s">
        <v>2858</v>
      </c>
      <c r="C1156" s="500" t="s">
        <v>27831</v>
      </c>
      <c r="D1156" s="500" t="s">
        <v>27832</v>
      </c>
      <c r="E1156" s="500" t="s">
        <v>11099</v>
      </c>
      <c r="F1156" s="500" t="s">
        <v>28081</v>
      </c>
      <c r="G1156" s="500" t="s">
        <v>1131</v>
      </c>
      <c r="H1156" s="500" t="s">
        <v>3844</v>
      </c>
      <c r="I1156" s="500" t="s">
        <v>688</v>
      </c>
      <c r="J1156" s="500" t="s">
        <v>689</v>
      </c>
      <c r="K1156" s="500" t="s">
        <v>223</v>
      </c>
      <c r="L1156" s="500" t="s">
        <v>28083</v>
      </c>
      <c r="M1156" s="500" t="s">
        <v>2307</v>
      </c>
      <c r="N1156" s="500" t="s">
        <v>5178</v>
      </c>
    </row>
    <row r="1157" spans="1:14">
      <c r="A1157" s="500" t="s">
        <v>686</v>
      </c>
      <c r="B1157" s="500" t="s">
        <v>2858</v>
      </c>
      <c r="C1157" s="500" t="s">
        <v>27831</v>
      </c>
      <c r="D1157" s="500" t="s">
        <v>27832</v>
      </c>
      <c r="E1157" s="500" t="s">
        <v>11099</v>
      </c>
      <c r="F1157" s="500" t="s">
        <v>28081</v>
      </c>
      <c r="G1157" s="500" t="s">
        <v>1132</v>
      </c>
      <c r="H1157" s="500" t="s">
        <v>11196</v>
      </c>
      <c r="I1157" s="500" t="s">
        <v>688</v>
      </c>
      <c r="J1157" s="500" t="s">
        <v>689</v>
      </c>
      <c r="K1157" s="500" t="s">
        <v>223</v>
      </c>
      <c r="L1157" s="500" t="s">
        <v>28083</v>
      </c>
      <c r="M1157" s="500" t="s">
        <v>2307</v>
      </c>
      <c r="N1157" s="500" t="s">
        <v>5179</v>
      </c>
    </row>
    <row r="1158" spans="1:14">
      <c r="A1158" s="500" t="s">
        <v>686</v>
      </c>
      <c r="B1158" s="500" t="s">
        <v>2858</v>
      </c>
      <c r="C1158" s="500" t="s">
        <v>27831</v>
      </c>
      <c r="D1158" s="500" t="s">
        <v>27832</v>
      </c>
      <c r="E1158" s="500" t="s">
        <v>11099</v>
      </c>
      <c r="F1158" s="500" t="s">
        <v>28081</v>
      </c>
      <c r="G1158" s="500" t="s">
        <v>1133</v>
      </c>
      <c r="H1158" s="500" t="s">
        <v>1077</v>
      </c>
      <c r="I1158" s="500" t="s">
        <v>688</v>
      </c>
      <c r="J1158" s="500" t="s">
        <v>689</v>
      </c>
      <c r="K1158" s="500" t="s">
        <v>223</v>
      </c>
      <c r="L1158" s="500" t="s">
        <v>28083</v>
      </c>
      <c r="M1158" s="500" t="s">
        <v>2307</v>
      </c>
      <c r="N1158" s="500" t="s">
        <v>5180</v>
      </c>
    </row>
    <row r="1159" spans="1:14">
      <c r="A1159" s="500" t="s">
        <v>686</v>
      </c>
      <c r="B1159" s="500" t="s">
        <v>2858</v>
      </c>
      <c r="C1159" s="500" t="s">
        <v>27831</v>
      </c>
      <c r="D1159" s="500" t="s">
        <v>27832</v>
      </c>
      <c r="E1159" s="500" t="s">
        <v>11099</v>
      </c>
      <c r="F1159" s="500" t="s">
        <v>28081</v>
      </c>
      <c r="G1159" s="500" t="s">
        <v>2482</v>
      </c>
      <c r="H1159" s="500" t="s">
        <v>27843</v>
      </c>
      <c r="I1159" s="500" t="s">
        <v>688</v>
      </c>
      <c r="J1159" s="500" t="s">
        <v>689</v>
      </c>
      <c r="K1159" s="500" t="s">
        <v>223</v>
      </c>
      <c r="L1159" s="500" t="s">
        <v>28083</v>
      </c>
      <c r="M1159" s="500" t="s">
        <v>2307</v>
      </c>
      <c r="N1159" s="500" t="s">
        <v>5181</v>
      </c>
    </row>
    <row r="1160" spans="1:14">
      <c r="A1160" s="500" t="s">
        <v>686</v>
      </c>
      <c r="B1160" s="500" t="s">
        <v>2858</v>
      </c>
      <c r="C1160" s="500" t="s">
        <v>27831</v>
      </c>
      <c r="D1160" s="500" t="s">
        <v>27832</v>
      </c>
      <c r="E1160" s="500" t="s">
        <v>11099</v>
      </c>
      <c r="F1160" s="500" t="s">
        <v>28081</v>
      </c>
      <c r="G1160" s="500" t="s">
        <v>2483</v>
      </c>
      <c r="H1160" s="500" t="s">
        <v>11409</v>
      </c>
      <c r="I1160" s="500" t="s">
        <v>688</v>
      </c>
      <c r="J1160" s="500" t="s">
        <v>689</v>
      </c>
      <c r="K1160" s="500" t="s">
        <v>223</v>
      </c>
      <c r="L1160" s="500" t="s">
        <v>28083</v>
      </c>
      <c r="M1160" s="500" t="s">
        <v>2307</v>
      </c>
      <c r="N1160" s="500" t="s">
        <v>5182</v>
      </c>
    </row>
    <row r="1161" spans="1:14">
      <c r="A1161" s="500" t="s">
        <v>686</v>
      </c>
      <c r="B1161" s="500" t="s">
        <v>2858</v>
      </c>
      <c r="C1161" s="500" t="s">
        <v>27831</v>
      </c>
      <c r="D1161" s="500" t="s">
        <v>27832</v>
      </c>
      <c r="E1161" s="500" t="s">
        <v>11099</v>
      </c>
      <c r="F1161" s="500" t="s">
        <v>28081</v>
      </c>
      <c r="G1161" s="500" t="s">
        <v>2484</v>
      </c>
      <c r="H1161" s="500" t="s">
        <v>11185</v>
      </c>
      <c r="I1161" s="500" t="s">
        <v>688</v>
      </c>
      <c r="J1161" s="500" t="s">
        <v>689</v>
      </c>
      <c r="K1161" s="500" t="s">
        <v>223</v>
      </c>
      <c r="L1161" s="500" t="s">
        <v>28083</v>
      </c>
      <c r="M1161" s="500" t="s">
        <v>2307</v>
      </c>
      <c r="N1161" s="500" t="s">
        <v>5183</v>
      </c>
    </row>
    <row r="1162" spans="1:14">
      <c r="A1162" s="500" t="s">
        <v>686</v>
      </c>
      <c r="B1162" s="500" t="s">
        <v>2858</v>
      </c>
      <c r="C1162" s="500" t="s">
        <v>27831</v>
      </c>
      <c r="D1162" s="500" t="s">
        <v>27832</v>
      </c>
      <c r="E1162" s="500" t="s">
        <v>11099</v>
      </c>
      <c r="F1162" s="500" t="s">
        <v>28081</v>
      </c>
      <c r="G1162" s="500" t="s">
        <v>2485</v>
      </c>
      <c r="H1162" s="500" t="s">
        <v>27844</v>
      </c>
      <c r="I1162" s="500" t="s">
        <v>688</v>
      </c>
      <c r="J1162" s="500" t="s">
        <v>689</v>
      </c>
      <c r="K1162" s="500" t="s">
        <v>223</v>
      </c>
      <c r="L1162" s="500" t="s">
        <v>28083</v>
      </c>
      <c r="M1162" s="500" t="s">
        <v>2307</v>
      </c>
      <c r="N1162" s="500" t="s">
        <v>5184</v>
      </c>
    </row>
    <row r="1163" spans="1:14">
      <c r="A1163" s="500" t="s">
        <v>686</v>
      </c>
      <c r="B1163" s="500" t="s">
        <v>2858</v>
      </c>
      <c r="C1163" s="500" t="s">
        <v>27831</v>
      </c>
      <c r="D1163" s="500" t="s">
        <v>27832</v>
      </c>
      <c r="E1163" s="500" t="s">
        <v>11099</v>
      </c>
      <c r="F1163" s="500" t="s">
        <v>28081</v>
      </c>
      <c r="G1163" s="500" t="s">
        <v>2486</v>
      </c>
      <c r="H1163" s="500" t="s">
        <v>28039</v>
      </c>
      <c r="I1163" s="500" t="s">
        <v>688</v>
      </c>
      <c r="J1163" s="500" t="s">
        <v>689</v>
      </c>
      <c r="K1163" s="500" t="s">
        <v>223</v>
      </c>
      <c r="L1163" s="500" t="s">
        <v>28083</v>
      </c>
      <c r="M1163" s="500" t="s">
        <v>2307</v>
      </c>
      <c r="N1163" s="500" t="s">
        <v>5185</v>
      </c>
    </row>
    <row r="1164" spans="1:14">
      <c r="A1164" s="500" t="s">
        <v>686</v>
      </c>
      <c r="B1164" s="500" t="s">
        <v>2858</v>
      </c>
      <c r="C1164" s="500" t="s">
        <v>27831</v>
      </c>
      <c r="D1164" s="500" t="s">
        <v>27832</v>
      </c>
      <c r="E1164" s="500" t="s">
        <v>11099</v>
      </c>
      <c r="F1164" s="500" t="s">
        <v>28081</v>
      </c>
      <c r="G1164" s="500" t="s">
        <v>4051</v>
      </c>
      <c r="H1164" s="500" t="s">
        <v>11196</v>
      </c>
      <c r="I1164" s="500" t="s">
        <v>688</v>
      </c>
      <c r="J1164" s="500" t="s">
        <v>689</v>
      </c>
      <c r="K1164" s="500" t="s">
        <v>223</v>
      </c>
      <c r="L1164" s="500" t="s">
        <v>28083</v>
      </c>
      <c r="M1164" s="500" t="s">
        <v>2307</v>
      </c>
      <c r="N1164" s="500" t="s">
        <v>5186</v>
      </c>
    </row>
    <row r="1165" spans="1:14">
      <c r="A1165" s="500" t="s">
        <v>686</v>
      </c>
      <c r="B1165" s="500" t="s">
        <v>2858</v>
      </c>
      <c r="C1165" s="500" t="s">
        <v>27831</v>
      </c>
      <c r="D1165" s="500" t="s">
        <v>27832</v>
      </c>
      <c r="E1165" s="500" t="s">
        <v>11099</v>
      </c>
      <c r="F1165" s="500" t="s">
        <v>28081</v>
      </c>
      <c r="G1165" s="500" t="s">
        <v>2487</v>
      </c>
      <c r="H1165" s="500" t="s">
        <v>11411</v>
      </c>
      <c r="I1165" s="500" t="s">
        <v>688</v>
      </c>
      <c r="J1165" s="500" t="s">
        <v>689</v>
      </c>
      <c r="K1165" s="500" t="s">
        <v>223</v>
      </c>
      <c r="L1165" s="500" t="s">
        <v>28083</v>
      </c>
      <c r="M1165" s="500" t="s">
        <v>2307</v>
      </c>
      <c r="N1165" s="500" t="s">
        <v>5187</v>
      </c>
    </row>
    <row r="1166" spans="1:14">
      <c r="A1166" s="500" t="s">
        <v>686</v>
      </c>
      <c r="B1166" s="500" t="s">
        <v>2858</v>
      </c>
      <c r="C1166" s="500" t="s">
        <v>27831</v>
      </c>
      <c r="D1166" s="500" t="s">
        <v>27832</v>
      </c>
      <c r="E1166" s="500" t="s">
        <v>11099</v>
      </c>
      <c r="F1166" s="500" t="s">
        <v>28081</v>
      </c>
      <c r="G1166" s="500" t="s">
        <v>3522</v>
      </c>
      <c r="H1166" s="500" t="s">
        <v>4182</v>
      </c>
      <c r="I1166" s="500" t="s">
        <v>688</v>
      </c>
      <c r="J1166" s="500" t="s">
        <v>689</v>
      </c>
      <c r="K1166" s="500" t="s">
        <v>223</v>
      </c>
      <c r="L1166" s="500" t="s">
        <v>28083</v>
      </c>
      <c r="M1166" s="500" t="s">
        <v>2307</v>
      </c>
      <c r="N1166" s="500" t="s">
        <v>5188</v>
      </c>
    </row>
    <row r="1167" spans="1:14">
      <c r="A1167" s="500" t="s">
        <v>686</v>
      </c>
      <c r="B1167" s="500" t="s">
        <v>2858</v>
      </c>
      <c r="C1167" s="500" t="s">
        <v>27831</v>
      </c>
      <c r="D1167" s="500" t="s">
        <v>27832</v>
      </c>
      <c r="E1167" s="500" t="s">
        <v>11099</v>
      </c>
      <c r="F1167" s="500" t="s">
        <v>28081</v>
      </c>
      <c r="G1167" s="500" t="s">
        <v>2488</v>
      </c>
      <c r="H1167" s="500" t="s">
        <v>28039</v>
      </c>
      <c r="I1167" s="500" t="s">
        <v>688</v>
      </c>
      <c r="J1167" s="500" t="s">
        <v>689</v>
      </c>
      <c r="K1167" s="500" t="s">
        <v>223</v>
      </c>
      <c r="L1167" s="500" t="s">
        <v>28083</v>
      </c>
      <c r="M1167" s="500" t="s">
        <v>2307</v>
      </c>
      <c r="N1167" s="500" t="s">
        <v>5189</v>
      </c>
    </row>
    <row r="1168" spans="1:14">
      <c r="A1168" s="500" t="s">
        <v>686</v>
      </c>
      <c r="B1168" s="500" t="s">
        <v>2858</v>
      </c>
      <c r="C1168" s="500" t="s">
        <v>27831</v>
      </c>
      <c r="D1168" s="500" t="s">
        <v>27832</v>
      </c>
      <c r="E1168" s="500" t="s">
        <v>11099</v>
      </c>
      <c r="F1168" s="500" t="s">
        <v>28081</v>
      </c>
      <c r="G1168" s="500" t="s">
        <v>2489</v>
      </c>
      <c r="H1168" s="500" t="s">
        <v>28172</v>
      </c>
      <c r="I1168" s="500" t="s">
        <v>688</v>
      </c>
      <c r="J1168" s="500" t="s">
        <v>689</v>
      </c>
      <c r="K1168" s="500" t="s">
        <v>223</v>
      </c>
      <c r="L1168" s="500" t="s">
        <v>28083</v>
      </c>
      <c r="M1168" s="500" t="s">
        <v>2307</v>
      </c>
      <c r="N1168" s="500" t="s">
        <v>5190</v>
      </c>
    </row>
    <row r="1169" spans="1:14">
      <c r="A1169" s="500" t="s">
        <v>686</v>
      </c>
      <c r="B1169" s="500" t="s">
        <v>2858</v>
      </c>
      <c r="C1169" s="500" t="s">
        <v>27831</v>
      </c>
      <c r="D1169" s="500" t="s">
        <v>27832</v>
      </c>
      <c r="E1169" s="500" t="s">
        <v>11099</v>
      </c>
      <c r="F1169" s="500" t="s">
        <v>28081</v>
      </c>
      <c r="G1169" s="500" t="s">
        <v>2490</v>
      </c>
      <c r="H1169" s="500" t="s">
        <v>27845</v>
      </c>
      <c r="I1169" s="500" t="s">
        <v>688</v>
      </c>
      <c r="J1169" s="500" t="s">
        <v>689</v>
      </c>
      <c r="K1169" s="500" t="s">
        <v>223</v>
      </c>
      <c r="L1169" s="500" t="s">
        <v>28083</v>
      </c>
      <c r="M1169" s="500" t="s">
        <v>2307</v>
      </c>
      <c r="N1169" s="500" t="s">
        <v>5191</v>
      </c>
    </row>
    <row r="1170" spans="1:14">
      <c r="A1170" s="500" t="s">
        <v>686</v>
      </c>
      <c r="B1170" s="500" t="s">
        <v>2858</v>
      </c>
      <c r="C1170" s="500" t="s">
        <v>27831</v>
      </c>
      <c r="D1170" s="500" t="s">
        <v>27832</v>
      </c>
      <c r="E1170" s="500" t="s">
        <v>11099</v>
      </c>
      <c r="F1170" s="500" t="s">
        <v>28081</v>
      </c>
      <c r="G1170" s="500" t="s">
        <v>2491</v>
      </c>
      <c r="H1170" s="500" t="s">
        <v>27843</v>
      </c>
      <c r="I1170" s="500" t="s">
        <v>688</v>
      </c>
      <c r="J1170" s="500" t="s">
        <v>689</v>
      </c>
      <c r="K1170" s="500" t="s">
        <v>223</v>
      </c>
      <c r="L1170" s="500" t="s">
        <v>28083</v>
      </c>
      <c r="M1170" s="500" t="s">
        <v>2307</v>
      </c>
      <c r="N1170" s="500" t="s">
        <v>5192</v>
      </c>
    </row>
    <row r="1171" spans="1:14">
      <c r="A1171" s="500" t="s">
        <v>686</v>
      </c>
      <c r="B1171" s="500" t="s">
        <v>2858</v>
      </c>
      <c r="C1171" s="500" t="s">
        <v>27831</v>
      </c>
      <c r="D1171" s="500" t="s">
        <v>27832</v>
      </c>
      <c r="E1171" s="500" t="s">
        <v>11099</v>
      </c>
      <c r="F1171" s="500" t="s">
        <v>28081</v>
      </c>
      <c r="G1171" s="500" t="s">
        <v>7467</v>
      </c>
      <c r="H1171" s="500" t="s">
        <v>11409</v>
      </c>
      <c r="I1171" s="500" t="s">
        <v>688</v>
      </c>
      <c r="J1171" s="500" t="s">
        <v>689</v>
      </c>
      <c r="K1171" s="500" t="s">
        <v>223</v>
      </c>
      <c r="L1171" s="500" t="s">
        <v>28083</v>
      </c>
      <c r="M1171" s="500" t="s">
        <v>2307</v>
      </c>
      <c r="N1171" s="500" t="s">
        <v>7468</v>
      </c>
    </row>
    <row r="1172" spans="1:14">
      <c r="A1172" s="500" t="s">
        <v>686</v>
      </c>
      <c r="B1172" s="500" t="s">
        <v>2858</v>
      </c>
      <c r="C1172" s="500" t="s">
        <v>27831</v>
      </c>
      <c r="D1172" s="500" t="s">
        <v>27832</v>
      </c>
      <c r="E1172" s="500" t="s">
        <v>11099</v>
      </c>
      <c r="F1172" s="500" t="s">
        <v>28081</v>
      </c>
      <c r="G1172" s="500" t="s">
        <v>2492</v>
      </c>
      <c r="H1172" s="500" t="s">
        <v>3907</v>
      </c>
      <c r="I1172" s="500" t="s">
        <v>688</v>
      </c>
      <c r="J1172" s="500" t="s">
        <v>689</v>
      </c>
      <c r="K1172" s="500" t="s">
        <v>223</v>
      </c>
      <c r="L1172" s="500" t="s">
        <v>28083</v>
      </c>
      <c r="M1172" s="500" t="s">
        <v>2307</v>
      </c>
      <c r="N1172" s="500" t="s">
        <v>5193</v>
      </c>
    </row>
    <row r="1173" spans="1:14">
      <c r="A1173" s="500" t="s">
        <v>686</v>
      </c>
      <c r="B1173" s="500" t="s">
        <v>2858</v>
      </c>
      <c r="C1173" s="500" t="s">
        <v>27831</v>
      </c>
      <c r="D1173" s="500" t="s">
        <v>27832</v>
      </c>
      <c r="E1173" s="500" t="s">
        <v>11099</v>
      </c>
      <c r="F1173" s="500" t="s">
        <v>28081</v>
      </c>
      <c r="G1173" s="500" t="s">
        <v>2493</v>
      </c>
      <c r="H1173" s="500" t="s">
        <v>28101</v>
      </c>
      <c r="I1173" s="500" t="s">
        <v>688</v>
      </c>
      <c r="J1173" s="500" t="s">
        <v>689</v>
      </c>
      <c r="K1173" s="500" t="s">
        <v>223</v>
      </c>
      <c r="L1173" s="500" t="s">
        <v>28083</v>
      </c>
      <c r="M1173" s="500" t="s">
        <v>2307</v>
      </c>
      <c r="N1173" s="500" t="s">
        <v>5194</v>
      </c>
    </row>
    <row r="1174" spans="1:14">
      <c r="A1174" s="500" t="s">
        <v>686</v>
      </c>
      <c r="B1174" s="500" t="s">
        <v>2858</v>
      </c>
      <c r="C1174" s="500" t="s">
        <v>27831</v>
      </c>
      <c r="D1174" s="500" t="s">
        <v>27832</v>
      </c>
      <c r="E1174" s="500" t="s">
        <v>11099</v>
      </c>
      <c r="F1174" s="500" t="s">
        <v>28081</v>
      </c>
      <c r="G1174" s="500" t="s">
        <v>2494</v>
      </c>
      <c r="H1174" s="500" t="s">
        <v>11189</v>
      </c>
      <c r="I1174" s="500" t="s">
        <v>688</v>
      </c>
      <c r="J1174" s="500" t="s">
        <v>689</v>
      </c>
      <c r="K1174" s="500" t="s">
        <v>223</v>
      </c>
      <c r="L1174" s="500" t="s">
        <v>28083</v>
      </c>
      <c r="M1174" s="500" t="s">
        <v>2307</v>
      </c>
      <c r="N1174" s="500" t="s">
        <v>5195</v>
      </c>
    </row>
    <row r="1175" spans="1:14">
      <c r="A1175" s="500" t="s">
        <v>686</v>
      </c>
      <c r="B1175" s="500" t="s">
        <v>2858</v>
      </c>
      <c r="C1175" s="500" t="s">
        <v>27831</v>
      </c>
      <c r="D1175" s="500" t="s">
        <v>27832</v>
      </c>
      <c r="E1175" s="500" t="s">
        <v>11099</v>
      </c>
      <c r="F1175" s="500" t="s">
        <v>28081</v>
      </c>
      <c r="G1175" s="500" t="s">
        <v>2495</v>
      </c>
      <c r="H1175" s="500" t="s">
        <v>3844</v>
      </c>
      <c r="I1175" s="500" t="s">
        <v>688</v>
      </c>
      <c r="J1175" s="500" t="s">
        <v>689</v>
      </c>
      <c r="K1175" s="500" t="s">
        <v>223</v>
      </c>
      <c r="L1175" s="500" t="s">
        <v>28083</v>
      </c>
      <c r="M1175" s="500" t="s">
        <v>2307</v>
      </c>
      <c r="N1175" s="500" t="s">
        <v>5196</v>
      </c>
    </row>
    <row r="1176" spans="1:14">
      <c r="A1176" s="500" t="s">
        <v>686</v>
      </c>
      <c r="B1176" s="500" t="s">
        <v>2858</v>
      </c>
      <c r="C1176" s="500" t="s">
        <v>27831</v>
      </c>
      <c r="D1176" s="500" t="s">
        <v>27832</v>
      </c>
      <c r="E1176" s="500" t="s">
        <v>11099</v>
      </c>
      <c r="F1176" s="500" t="s">
        <v>28081</v>
      </c>
      <c r="G1176" s="500" t="s">
        <v>2496</v>
      </c>
      <c r="H1176" s="500" t="s">
        <v>11196</v>
      </c>
      <c r="I1176" s="500" t="s">
        <v>688</v>
      </c>
      <c r="J1176" s="500" t="s">
        <v>689</v>
      </c>
      <c r="K1176" s="500" t="s">
        <v>223</v>
      </c>
      <c r="L1176" s="500" t="s">
        <v>28083</v>
      </c>
      <c r="M1176" s="500" t="s">
        <v>2307</v>
      </c>
      <c r="N1176" s="500" t="s">
        <v>5197</v>
      </c>
    </row>
    <row r="1177" spans="1:14">
      <c r="A1177" s="500" t="s">
        <v>686</v>
      </c>
      <c r="B1177" s="500" t="s">
        <v>2858</v>
      </c>
      <c r="C1177" s="500" t="s">
        <v>27831</v>
      </c>
      <c r="D1177" s="500" t="s">
        <v>27832</v>
      </c>
      <c r="E1177" s="500" t="s">
        <v>11099</v>
      </c>
      <c r="F1177" s="500" t="s">
        <v>28081</v>
      </c>
      <c r="G1177" s="500" t="s">
        <v>2497</v>
      </c>
      <c r="H1177" s="500" t="s">
        <v>1077</v>
      </c>
      <c r="I1177" s="500" t="s">
        <v>688</v>
      </c>
      <c r="J1177" s="500" t="s">
        <v>689</v>
      </c>
      <c r="K1177" s="500" t="s">
        <v>223</v>
      </c>
      <c r="L1177" s="500" t="s">
        <v>28083</v>
      </c>
      <c r="M1177" s="500" t="s">
        <v>2307</v>
      </c>
      <c r="N1177" s="500" t="s">
        <v>5198</v>
      </c>
    </row>
    <row r="1178" spans="1:14">
      <c r="A1178" s="500" t="s">
        <v>686</v>
      </c>
      <c r="B1178" s="500" t="s">
        <v>2858</v>
      </c>
      <c r="C1178" s="500" t="s">
        <v>27831</v>
      </c>
      <c r="D1178" s="500" t="s">
        <v>27832</v>
      </c>
      <c r="E1178" s="500" t="s">
        <v>11099</v>
      </c>
      <c r="F1178" s="500" t="s">
        <v>28081</v>
      </c>
      <c r="G1178" s="500" t="s">
        <v>1134</v>
      </c>
      <c r="H1178" s="500" t="s">
        <v>7094</v>
      </c>
      <c r="I1178" s="500" t="s">
        <v>688</v>
      </c>
      <c r="J1178" s="500" t="s">
        <v>689</v>
      </c>
      <c r="K1178" s="500" t="s">
        <v>223</v>
      </c>
      <c r="L1178" s="500" t="s">
        <v>28083</v>
      </c>
      <c r="M1178" s="500" t="s">
        <v>2307</v>
      </c>
      <c r="N1178" s="500" t="s">
        <v>5199</v>
      </c>
    </row>
    <row r="1179" spans="1:14">
      <c r="A1179" s="500" t="s">
        <v>686</v>
      </c>
      <c r="B1179" s="500" t="s">
        <v>2858</v>
      </c>
      <c r="C1179" s="500" t="s">
        <v>27831</v>
      </c>
      <c r="D1179" s="500" t="s">
        <v>27832</v>
      </c>
      <c r="E1179" s="500" t="s">
        <v>11099</v>
      </c>
      <c r="F1179" s="500" t="s">
        <v>28081</v>
      </c>
      <c r="G1179" s="500" t="s">
        <v>1135</v>
      </c>
      <c r="H1179" s="500" t="s">
        <v>11055</v>
      </c>
      <c r="I1179" s="500" t="s">
        <v>688</v>
      </c>
      <c r="J1179" s="500" t="s">
        <v>689</v>
      </c>
      <c r="K1179" s="500" t="s">
        <v>223</v>
      </c>
      <c r="L1179" s="500" t="s">
        <v>28083</v>
      </c>
      <c r="M1179" s="500" t="s">
        <v>2307</v>
      </c>
      <c r="N1179" s="500" t="s">
        <v>5200</v>
      </c>
    </row>
    <row r="1180" spans="1:14">
      <c r="A1180" s="500" t="s">
        <v>686</v>
      </c>
      <c r="B1180" s="500" t="s">
        <v>2858</v>
      </c>
      <c r="C1180" s="500" t="s">
        <v>27831</v>
      </c>
      <c r="D1180" s="500" t="s">
        <v>27832</v>
      </c>
      <c r="E1180" s="500" t="s">
        <v>11099</v>
      </c>
      <c r="F1180" s="500" t="s">
        <v>28081</v>
      </c>
      <c r="G1180" s="500" t="s">
        <v>1136</v>
      </c>
      <c r="H1180" s="500" t="s">
        <v>3945</v>
      </c>
      <c r="I1180" s="500" t="s">
        <v>688</v>
      </c>
      <c r="J1180" s="500" t="s">
        <v>689</v>
      </c>
      <c r="K1180" s="500" t="s">
        <v>223</v>
      </c>
      <c r="L1180" s="500" t="s">
        <v>28083</v>
      </c>
      <c r="M1180" s="500" t="s">
        <v>2307</v>
      </c>
      <c r="N1180" s="500" t="s">
        <v>5201</v>
      </c>
    </row>
    <row r="1181" spans="1:14">
      <c r="A1181" s="500" t="s">
        <v>686</v>
      </c>
      <c r="B1181" s="500" t="s">
        <v>2858</v>
      </c>
      <c r="C1181" s="500" t="s">
        <v>27831</v>
      </c>
      <c r="D1181" s="500" t="s">
        <v>27832</v>
      </c>
      <c r="E1181" s="500" t="s">
        <v>11099</v>
      </c>
      <c r="F1181" s="500" t="s">
        <v>28081</v>
      </c>
      <c r="G1181" s="500" t="s">
        <v>1137</v>
      </c>
      <c r="H1181" s="500" t="s">
        <v>11408</v>
      </c>
      <c r="I1181" s="500" t="s">
        <v>688</v>
      </c>
      <c r="J1181" s="500" t="s">
        <v>689</v>
      </c>
      <c r="K1181" s="500" t="s">
        <v>223</v>
      </c>
      <c r="L1181" s="500" t="s">
        <v>28083</v>
      </c>
      <c r="M1181" s="500" t="s">
        <v>2307</v>
      </c>
      <c r="N1181" s="500" t="s">
        <v>5202</v>
      </c>
    </row>
    <row r="1182" spans="1:14">
      <c r="A1182" s="500" t="s">
        <v>686</v>
      </c>
      <c r="B1182" s="500" t="s">
        <v>2858</v>
      </c>
      <c r="C1182" s="500" t="s">
        <v>27831</v>
      </c>
      <c r="D1182" s="500" t="s">
        <v>27832</v>
      </c>
      <c r="E1182" s="500" t="s">
        <v>11099</v>
      </c>
      <c r="F1182" s="500" t="s">
        <v>28081</v>
      </c>
      <c r="G1182" s="500" t="s">
        <v>1138</v>
      </c>
      <c r="H1182" s="500" t="s">
        <v>27843</v>
      </c>
      <c r="I1182" s="500" t="s">
        <v>688</v>
      </c>
      <c r="J1182" s="500" t="s">
        <v>689</v>
      </c>
      <c r="K1182" s="500" t="s">
        <v>223</v>
      </c>
      <c r="L1182" s="500" t="s">
        <v>28083</v>
      </c>
      <c r="M1182" s="500" t="s">
        <v>2307</v>
      </c>
      <c r="N1182" s="500" t="s">
        <v>5203</v>
      </c>
    </row>
    <row r="1183" spans="1:14">
      <c r="A1183" s="500" t="s">
        <v>686</v>
      </c>
      <c r="B1183" s="500" t="s">
        <v>2858</v>
      </c>
      <c r="C1183" s="500" t="s">
        <v>27831</v>
      </c>
      <c r="D1183" s="500" t="s">
        <v>27832</v>
      </c>
      <c r="E1183" s="500" t="s">
        <v>11099</v>
      </c>
      <c r="F1183" s="500" t="s">
        <v>28081</v>
      </c>
      <c r="G1183" s="500" t="s">
        <v>4052</v>
      </c>
      <c r="H1183" s="500" t="s">
        <v>11805</v>
      </c>
      <c r="I1183" s="500" t="s">
        <v>688</v>
      </c>
      <c r="J1183" s="500" t="s">
        <v>689</v>
      </c>
      <c r="K1183" s="500" t="s">
        <v>223</v>
      </c>
      <c r="L1183" s="500" t="s">
        <v>28083</v>
      </c>
      <c r="M1183" s="500" t="s">
        <v>2307</v>
      </c>
      <c r="N1183" s="500" t="s">
        <v>5204</v>
      </c>
    </row>
    <row r="1184" spans="1:14">
      <c r="A1184" s="500" t="s">
        <v>686</v>
      </c>
      <c r="B1184" s="500" t="s">
        <v>2858</v>
      </c>
      <c r="C1184" s="500" t="s">
        <v>27831</v>
      </c>
      <c r="D1184" s="500" t="s">
        <v>27832</v>
      </c>
      <c r="E1184" s="500" t="s">
        <v>11099</v>
      </c>
      <c r="F1184" s="500" t="s">
        <v>28081</v>
      </c>
      <c r="G1184" s="500" t="s">
        <v>1139</v>
      </c>
      <c r="H1184" s="500" t="s">
        <v>11180</v>
      </c>
      <c r="I1184" s="500" t="s">
        <v>688</v>
      </c>
      <c r="J1184" s="500" t="s">
        <v>689</v>
      </c>
      <c r="K1184" s="500" t="s">
        <v>223</v>
      </c>
      <c r="L1184" s="500" t="s">
        <v>28083</v>
      </c>
      <c r="M1184" s="500" t="s">
        <v>2307</v>
      </c>
      <c r="N1184" s="500" t="s">
        <v>5205</v>
      </c>
    </row>
    <row r="1185" spans="1:14">
      <c r="A1185" s="500" t="s">
        <v>686</v>
      </c>
      <c r="B1185" s="500" t="s">
        <v>2858</v>
      </c>
      <c r="C1185" s="500" t="s">
        <v>27831</v>
      </c>
      <c r="D1185" s="500" t="s">
        <v>27832</v>
      </c>
      <c r="E1185" s="500" t="s">
        <v>11099</v>
      </c>
      <c r="F1185" s="500" t="s">
        <v>28081</v>
      </c>
      <c r="G1185" s="500" t="s">
        <v>3523</v>
      </c>
      <c r="H1185" s="500" t="s">
        <v>27845</v>
      </c>
      <c r="I1185" s="500" t="s">
        <v>688</v>
      </c>
      <c r="J1185" s="500" t="s">
        <v>689</v>
      </c>
      <c r="K1185" s="500" t="s">
        <v>223</v>
      </c>
      <c r="L1185" s="500" t="s">
        <v>28083</v>
      </c>
      <c r="M1185" s="500" t="s">
        <v>2307</v>
      </c>
      <c r="N1185" s="500" t="s">
        <v>5206</v>
      </c>
    </row>
    <row r="1186" spans="1:14">
      <c r="A1186" s="500" t="s">
        <v>686</v>
      </c>
      <c r="B1186" s="500" t="s">
        <v>2858</v>
      </c>
      <c r="C1186" s="500" t="s">
        <v>27831</v>
      </c>
      <c r="D1186" s="500" t="s">
        <v>27832</v>
      </c>
      <c r="E1186" s="500" t="s">
        <v>11099</v>
      </c>
      <c r="F1186" s="500" t="s">
        <v>28081</v>
      </c>
      <c r="G1186" s="500" t="s">
        <v>1140</v>
      </c>
      <c r="H1186" s="500" t="s">
        <v>27843</v>
      </c>
      <c r="I1186" s="500" t="s">
        <v>688</v>
      </c>
      <c r="J1186" s="500" t="s">
        <v>689</v>
      </c>
      <c r="K1186" s="500" t="s">
        <v>223</v>
      </c>
      <c r="L1186" s="500" t="s">
        <v>28083</v>
      </c>
      <c r="M1186" s="500" t="s">
        <v>2307</v>
      </c>
      <c r="N1186" s="500" t="s">
        <v>5207</v>
      </c>
    </row>
    <row r="1187" spans="1:14">
      <c r="A1187" s="500" t="s">
        <v>686</v>
      </c>
      <c r="B1187" s="500" t="s">
        <v>2858</v>
      </c>
      <c r="C1187" s="500" t="s">
        <v>27831</v>
      </c>
      <c r="D1187" s="500" t="s">
        <v>27832</v>
      </c>
      <c r="E1187" s="500" t="s">
        <v>11099</v>
      </c>
      <c r="F1187" s="500" t="s">
        <v>28081</v>
      </c>
      <c r="G1187" s="500" t="s">
        <v>1141</v>
      </c>
      <c r="H1187" s="500" t="s">
        <v>11197</v>
      </c>
      <c r="I1187" s="500" t="s">
        <v>688</v>
      </c>
      <c r="J1187" s="500" t="s">
        <v>689</v>
      </c>
      <c r="K1187" s="500" t="s">
        <v>223</v>
      </c>
      <c r="L1187" s="500" t="s">
        <v>28083</v>
      </c>
      <c r="M1187" s="500" t="s">
        <v>2307</v>
      </c>
      <c r="N1187" s="500" t="s">
        <v>5208</v>
      </c>
    </row>
    <row r="1188" spans="1:14">
      <c r="A1188" s="500" t="s">
        <v>686</v>
      </c>
      <c r="B1188" s="500" t="s">
        <v>2858</v>
      </c>
      <c r="C1188" s="500" t="s">
        <v>27831</v>
      </c>
      <c r="D1188" s="500" t="s">
        <v>27832</v>
      </c>
      <c r="E1188" s="500" t="s">
        <v>11099</v>
      </c>
      <c r="F1188" s="500" t="s">
        <v>28081</v>
      </c>
      <c r="G1188" s="500" t="s">
        <v>1142</v>
      </c>
      <c r="H1188" s="500" t="s">
        <v>11198</v>
      </c>
      <c r="I1188" s="500" t="s">
        <v>688</v>
      </c>
      <c r="J1188" s="500" t="s">
        <v>689</v>
      </c>
      <c r="K1188" s="500" t="s">
        <v>223</v>
      </c>
      <c r="L1188" s="500" t="s">
        <v>28083</v>
      </c>
      <c r="M1188" s="500" t="s">
        <v>2307</v>
      </c>
      <c r="N1188" s="500" t="s">
        <v>5209</v>
      </c>
    </row>
    <row r="1189" spans="1:14">
      <c r="A1189" s="500" t="s">
        <v>686</v>
      </c>
      <c r="B1189" s="500" t="s">
        <v>2858</v>
      </c>
      <c r="C1189" s="500" t="s">
        <v>27831</v>
      </c>
      <c r="D1189" s="500" t="s">
        <v>27832</v>
      </c>
      <c r="E1189" s="500" t="s">
        <v>11099</v>
      </c>
      <c r="F1189" s="500" t="s">
        <v>28081</v>
      </c>
      <c r="G1189" s="500" t="s">
        <v>2254</v>
      </c>
      <c r="H1189" s="500" t="s">
        <v>7094</v>
      </c>
      <c r="I1189" s="500" t="s">
        <v>688</v>
      </c>
      <c r="J1189" s="500" t="s">
        <v>689</v>
      </c>
      <c r="K1189" s="500" t="s">
        <v>223</v>
      </c>
      <c r="L1189" s="500" t="s">
        <v>28083</v>
      </c>
      <c r="M1189" s="500" t="s">
        <v>2307</v>
      </c>
      <c r="N1189" s="500" t="s">
        <v>5210</v>
      </c>
    </row>
    <row r="1190" spans="1:14">
      <c r="A1190" s="500" t="s">
        <v>686</v>
      </c>
      <c r="B1190" s="500" t="s">
        <v>2858</v>
      </c>
      <c r="C1190" s="500" t="s">
        <v>27831</v>
      </c>
      <c r="D1190" s="500" t="s">
        <v>27832</v>
      </c>
      <c r="E1190" s="500" t="s">
        <v>11099</v>
      </c>
      <c r="F1190" s="500" t="s">
        <v>28081</v>
      </c>
      <c r="G1190" s="500" t="s">
        <v>7469</v>
      </c>
      <c r="H1190" s="500" t="s">
        <v>11055</v>
      </c>
      <c r="I1190" s="500" t="s">
        <v>688</v>
      </c>
      <c r="J1190" s="500" t="s">
        <v>689</v>
      </c>
      <c r="K1190" s="500" t="s">
        <v>223</v>
      </c>
      <c r="L1190" s="500" t="s">
        <v>28083</v>
      </c>
      <c r="M1190" s="500" t="s">
        <v>2307</v>
      </c>
      <c r="N1190" s="500" t="s">
        <v>7470</v>
      </c>
    </row>
    <row r="1191" spans="1:14">
      <c r="A1191" s="500" t="s">
        <v>686</v>
      </c>
      <c r="B1191" s="500" t="s">
        <v>2858</v>
      </c>
      <c r="C1191" s="500" t="s">
        <v>27831</v>
      </c>
      <c r="D1191" s="500" t="s">
        <v>27832</v>
      </c>
      <c r="E1191" s="500" t="s">
        <v>11099</v>
      </c>
      <c r="F1191" s="500" t="s">
        <v>28081</v>
      </c>
      <c r="G1191" s="500" t="s">
        <v>1143</v>
      </c>
      <c r="H1191" s="500" t="s">
        <v>4182</v>
      </c>
      <c r="I1191" s="500" t="s">
        <v>688</v>
      </c>
      <c r="J1191" s="500" t="s">
        <v>689</v>
      </c>
      <c r="K1191" s="500" t="s">
        <v>223</v>
      </c>
      <c r="L1191" s="500" t="s">
        <v>28083</v>
      </c>
      <c r="M1191" s="500" t="s">
        <v>2307</v>
      </c>
      <c r="N1191" s="500" t="s">
        <v>5211</v>
      </c>
    </row>
    <row r="1192" spans="1:14">
      <c r="A1192" s="500" t="s">
        <v>686</v>
      </c>
      <c r="B1192" s="500" t="s">
        <v>2858</v>
      </c>
      <c r="C1192" s="500" t="s">
        <v>27831</v>
      </c>
      <c r="D1192" s="500" t="s">
        <v>27832</v>
      </c>
      <c r="E1192" s="500" t="s">
        <v>11099</v>
      </c>
      <c r="F1192" s="500" t="s">
        <v>28081</v>
      </c>
      <c r="G1192" s="500" t="s">
        <v>1144</v>
      </c>
      <c r="H1192" s="500" t="s">
        <v>3844</v>
      </c>
      <c r="I1192" s="500" t="s">
        <v>688</v>
      </c>
      <c r="J1192" s="500" t="s">
        <v>689</v>
      </c>
      <c r="K1192" s="500" t="s">
        <v>223</v>
      </c>
      <c r="L1192" s="500" t="s">
        <v>28083</v>
      </c>
      <c r="M1192" s="500" t="s">
        <v>2307</v>
      </c>
      <c r="N1192" s="500" t="s">
        <v>5212</v>
      </c>
    </row>
    <row r="1193" spans="1:14">
      <c r="A1193" s="500" t="s">
        <v>686</v>
      </c>
      <c r="B1193" s="500" t="s">
        <v>2858</v>
      </c>
      <c r="C1193" s="500" t="s">
        <v>27831</v>
      </c>
      <c r="D1193" s="500" t="s">
        <v>27832</v>
      </c>
      <c r="E1193" s="500" t="s">
        <v>11099</v>
      </c>
      <c r="F1193" s="500" t="s">
        <v>28081</v>
      </c>
      <c r="G1193" s="500" t="s">
        <v>1145</v>
      </c>
      <c r="H1193" s="500" t="s">
        <v>11196</v>
      </c>
      <c r="I1193" s="500" t="s">
        <v>688</v>
      </c>
      <c r="J1193" s="500" t="s">
        <v>689</v>
      </c>
      <c r="K1193" s="500" t="s">
        <v>223</v>
      </c>
      <c r="L1193" s="500" t="s">
        <v>28083</v>
      </c>
      <c r="M1193" s="500" t="s">
        <v>2307</v>
      </c>
      <c r="N1193" s="500" t="s">
        <v>5213</v>
      </c>
    </row>
    <row r="1194" spans="1:14">
      <c r="A1194" s="500" t="s">
        <v>686</v>
      </c>
      <c r="B1194" s="500" t="s">
        <v>2858</v>
      </c>
      <c r="C1194" s="500" t="s">
        <v>27831</v>
      </c>
      <c r="D1194" s="500" t="s">
        <v>27832</v>
      </c>
      <c r="E1194" s="500" t="s">
        <v>11099</v>
      </c>
      <c r="F1194" s="500" t="s">
        <v>28081</v>
      </c>
      <c r="G1194" s="500" t="s">
        <v>1146</v>
      </c>
      <c r="H1194" s="500" t="s">
        <v>11199</v>
      </c>
      <c r="I1194" s="500" t="s">
        <v>688</v>
      </c>
      <c r="J1194" s="500" t="s">
        <v>689</v>
      </c>
      <c r="K1194" s="500" t="s">
        <v>223</v>
      </c>
      <c r="L1194" s="500" t="s">
        <v>28083</v>
      </c>
      <c r="M1194" s="500" t="s">
        <v>2307</v>
      </c>
      <c r="N1194" s="500" t="s">
        <v>5214</v>
      </c>
    </row>
    <row r="1195" spans="1:14">
      <c r="A1195" s="500" t="s">
        <v>686</v>
      </c>
      <c r="B1195" s="500" t="s">
        <v>2858</v>
      </c>
      <c r="C1195" s="500" t="s">
        <v>27831</v>
      </c>
      <c r="D1195" s="500" t="s">
        <v>27832</v>
      </c>
      <c r="E1195" s="500" t="s">
        <v>11099</v>
      </c>
      <c r="F1195" s="500" t="s">
        <v>28081</v>
      </c>
      <c r="G1195" s="500" t="s">
        <v>1147</v>
      </c>
      <c r="H1195" s="500" t="s">
        <v>11805</v>
      </c>
      <c r="I1195" s="500" t="s">
        <v>688</v>
      </c>
      <c r="J1195" s="500" t="s">
        <v>689</v>
      </c>
      <c r="K1195" s="500" t="s">
        <v>223</v>
      </c>
      <c r="L1195" s="500" t="s">
        <v>28083</v>
      </c>
      <c r="M1195" s="500" t="s">
        <v>2307</v>
      </c>
      <c r="N1195" s="500" t="s">
        <v>5215</v>
      </c>
    </row>
    <row r="1196" spans="1:14">
      <c r="A1196" s="500" t="s">
        <v>686</v>
      </c>
      <c r="B1196" s="500" t="s">
        <v>2858</v>
      </c>
      <c r="C1196" s="500" t="s">
        <v>27831</v>
      </c>
      <c r="D1196" s="500" t="s">
        <v>27832</v>
      </c>
      <c r="E1196" s="500" t="s">
        <v>11099</v>
      </c>
      <c r="F1196" s="500" t="s">
        <v>28081</v>
      </c>
      <c r="G1196" s="500" t="s">
        <v>1148</v>
      </c>
      <c r="H1196" s="500" t="s">
        <v>11201</v>
      </c>
      <c r="I1196" s="500" t="s">
        <v>688</v>
      </c>
      <c r="J1196" s="500" t="s">
        <v>689</v>
      </c>
      <c r="K1196" s="500" t="s">
        <v>223</v>
      </c>
      <c r="L1196" s="500" t="s">
        <v>28083</v>
      </c>
      <c r="M1196" s="500" t="s">
        <v>2307</v>
      </c>
      <c r="N1196" s="500" t="s">
        <v>5216</v>
      </c>
    </row>
    <row r="1197" spans="1:14">
      <c r="A1197" s="500" t="s">
        <v>686</v>
      </c>
      <c r="B1197" s="500" t="s">
        <v>2858</v>
      </c>
      <c r="C1197" s="500" t="s">
        <v>27831</v>
      </c>
      <c r="D1197" s="500" t="s">
        <v>27832</v>
      </c>
      <c r="E1197" s="500" t="s">
        <v>11099</v>
      </c>
      <c r="F1197" s="500" t="s">
        <v>28081</v>
      </c>
      <c r="G1197" s="500" t="s">
        <v>1149</v>
      </c>
      <c r="H1197" s="500" t="s">
        <v>27836</v>
      </c>
      <c r="I1197" s="500" t="s">
        <v>688</v>
      </c>
      <c r="J1197" s="500" t="s">
        <v>689</v>
      </c>
      <c r="K1197" s="500" t="s">
        <v>223</v>
      </c>
      <c r="L1197" s="500" t="s">
        <v>28083</v>
      </c>
      <c r="M1197" s="500" t="s">
        <v>2307</v>
      </c>
      <c r="N1197" s="500" t="s">
        <v>5217</v>
      </c>
    </row>
    <row r="1198" spans="1:14">
      <c r="A1198" s="500" t="s">
        <v>686</v>
      </c>
      <c r="B1198" s="500" t="s">
        <v>2858</v>
      </c>
      <c r="C1198" s="500" t="s">
        <v>27831</v>
      </c>
      <c r="D1198" s="500" t="s">
        <v>27832</v>
      </c>
      <c r="E1198" s="500" t="s">
        <v>11099</v>
      </c>
      <c r="F1198" s="500" t="s">
        <v>28081</v>
      </c>
      <c r="G1198" s="500" t="s">
        <v>1150</v>
      </c>
      <c r="H1198" s="500" t="s">
        <v>3912</v>
      </c>
      <c r="I1198" s="500" t="s">
        <v>688</v>
      </c>
      <c r="J1198" s="500" t="s">
        <v>689</v>
      </c>
      <c r="K1198" s="500" t="s">
        <v>223</v>
      </c>
      <c r="L1198" s="500" t="s">
        <v>28083</v>
      </c>
      <c r="M1198" s="500" t="s">
        <v>2307</v>
      </c>
      <c r="N1198" s="500" t="s">
        <v>5218</v>
      </c>
    </row>
    <row r="1199" spans="1:14">
      <c r="A1199" s="500" t="s">
        <v>686</v>
      </c>
      <c r="B1199" s="500" t="s">
        <v>2858</v>
      </c>
      <c r="C1199" s="500" t="s">
        <v>27831</v>
      </c>
      <c r="D1199" s="500" t="s">
        <v>27832</v>
      </c>
      <c r="E1199" s="500" t="s">
        <v>11099</v>
      </c>
      <c r="F1199" s="500" t="s">
        <v>28081</v>
      </c>
      <c r="G1199" s="500" t="s">
        <v>1151</v>
      </c>
      <c r="H1199" s="500" t="s">
        <v>27841</v>
      </c>
      <c r="I1199" s="500" t="s">
        <v>688</v>
      </c>
      <c r="J1199" s="500" t="s">
        <v>689</v>
      </c>
      <c r="K1199" s="500" t="s">
        <v>223</v>
      </c>
      <c r="L1199" s="500" t="s">
        <v>28083</v>
      </c>
      <c r="M1199" s="500" t="s">
        <v>2307</v>
      </c>
      <c r="N1199" s="500" t="s">
        <v>5219</v>
      </c>
    </row>
    <row r="1200" spans="1:14">
      <c r="A1200" s="500" t="s">
        <v>686</v>
      </c>
      <c r="B1200" s="500" t="s">
        <v>2858</v>
      </c>
      <c r="C1200" s="500" t="s">
        <v>27831</v>
      </c>
      <c r="D1200" s="500" t="s">
        <v>27832</v>
      </c>
      <c r="E1200" s="500" t="s">
        <v>11099</v>
      </c>
      <c r="F1200" s="500" t="s">
        <v>28081</v>
      </c>
      <c r="G1200" s="500" t="s">
        <v>1152</v>
      </c>
      <c r="H1200" s="500" t="s">
        <v>6940</v>
      </c>
      <c r="I1200" s="500" t="s">
        <v>688</v>
      </c>
      <c r="J1200" s="500" t="s">
        <v>689</v>
      </c>
      <c r="K1200" s="500" t="s">
        <v>223</v>
      </c>
      <c r="L1200" s="500" t="s">
        <v>28083</v>
      </c>
      <c r="M1200" s="500" t="s">
        <v>2307</v>
      </c>
      <c r="N1200" s="500" t="s">
        <v>5220</v>
      </c>
    </row>
    <row r="1201" spans="1:14">
      <c r="A1201" s="500" t="s">
        <v>686</v>
      </c>
      <c r="B1201" s="500" t="s">
        <v>2858</v>
      </c>
      <c r="C1201" s="500" t="s">
        <v>27831</v>
      </c>
      <c r="D1201" s="500" t="s">
        <v>27832</v>
      </c>
      <c r="E1201" s="500" t="s">
        <v>11099</v>
      </c>
      <c r="F1201" s="500" t="s">
        <v>28081</v>
      </c>
      <c r="G1201" s="500" t="s">
        <v>1153</v>
      </c>
      <c r="H1201" s="500" t="s">
        <v>6945</v>
      </c>
      <c r="I1201" s="500" t="s">
        <v>688</v>
      </c>
      <c r="J1201" s="500" t="s">
        <v>689</v>
      </c>
      <c r="K1201" s="500" t="s">
        <v>223</v>
      </c>
      <c r="L1201" s="500" t="s">
        <v>28083</v>
      </c>
      <c r="M1201" s="500" t="s">
        <v>2307</v>
      </c>
      <c r="N1201" s="500" t="s">
        <v>5221</v>
      </c>
    </row>
    <row r="1202" spans="1:14">
      <c r="A1202" s="500" t="s">
        <v>686</v>
      </c>
      <c r="B1202" s="500" t="s">
        <v>2858</v>
      </c>
      <c r="C1202" s="500" t="s">
        <v>27831</v>
      </c>
      <c r="D1202" s="500" t="s">
        <v>27832</v>
      </c>
      <c r="E1202" s="500" t="s">
        <v>11099</v>
      </c>
      <c r="F1202" s="500" t="s">
        <v>28081</v>
      </c>
      <c r="G1202" s="500" t="s">
        <v>4053</v>
      </c>
      <c r="H1202" s="500" t="s">
        <v>7097</v>
      </c>
      <c r="I1202" s="500" t="s">
        <v>688</v>
      </c>
      <c r="J1202" s="500" t="s">
        <v>689</v>
      </c>
      <c r="K1202" s="500" t="s">
        <v>223</v>
      </c>
      <c r="L1202" s="500" t="s">
        <v>28083</v>
      </c>
      <c r="M1202" s="500" t="s">
        <v>2307</v>
      </c>
      <c r="N1202" s="500" t="s">
        <v>5222</v>
      </c>
    </row>
    <row r="1203" spans="1:14">
      <c r="A1203" s="500" t="s">
        <v>686</v>
      </c>
      <c r="B1203" s="500" t="s">
        <v>2858</v>
      </c>
      <c r="C1203" s="500" t="s">
        <v>27831</v>
      </c>
      <c r="D1203" s="500" t="s">
        <v>27832</v>
      </c>
      <c r="E1203" s="500" t="s">
        <v>11099</v>
      </c>
      <c r="F1203" s="500" t="s">
        <v>28081</v>
      </c>
      <c r="G1203" s="500" t="s">
        <v>1154</v>
      </c>
      <c r="H1203" s="500" t="s">
        <v>3913</v>
      </c>
      <c r="I1203" s="500" t="s">
        <v>688</v>
      </c>
      <c r="J1203" s="500" t="s">
        <v>689</v>
      </c>
      <c r="K1203" s="500" t="s">
        <v>223</v>
      </c>
      <c r="L1203" s="500" t="s">
        <v>28083</v>
      </c>
      <c r="M1203" s="500" t="s">
        <v>2307</v>
      </c>
      <c r="N1203" s="500" t="s">
        <v>5223</v>
      </c>
    </row>
    <row r="1204" spans="1:14">
      <c r="A1204" s="500" t="s">
        <v>686</v>
      </c>
      <c r="B1204" s="500" t="s">
        <v>2858</v>
      </c>
      <c r="C1204" s="500" t="s">
        <v>27831</v>
      </c>
      <c r="D1204" s="500" t="s">
        <v>27832</v>
      </c>
      <c r="E1204" s="500" t="s">
        <v>11099</v>
      </c>
      <c r="F1204" s="500" t="s">
        <v>28081</v>
      </c>
      <c r="G1204" s="500" t="s">
        <v>3525</v>
      </c>
      <c r="H1204" s="500" t="s">
        <v>11790</v>
      </c>
      <c r="I1204" s="500" t="s">
        <v>688</v>
      </c>
      <c r="J1204" s="500" t="s">
        <v>689</v>
      </c>
      <c r="K1204" s="500" t="s">
        <v>223</v>
      </c>
      <c r="L1204" s="500" t="s">
        <v>28083</v>
      </c>
      <c r="M1204" s="500" t="s">
        <v>2307</v>
      </c>
      <c r="N1204" s="500" t="s">
        <v>5224</v>
      </c>
    </row>
    <row r="1205" spans="1:14">
      <c r="A1205" s="500" t="s">
        <v>686</v>
      </c>
      <c r="B1205" s="500" t="s">
        <v>2858</v>
      </c>
      <c r="C1205" s="500" t="s">
        <v>27831</v>
      </c>
      <c r="D1205" s="500" t="s">
        <v>27832</v>
      </c>
      <c r="E1205" s="500" t="s">
        <v>11099</v>
      </c>
      <c r="F1205" s="500" t="s">
        <v>28081</v>
      </c>
      <c r="G1205" s="500" t="s">
        <v>1155</v>
      </c>
      <c r="H1205" s="500" t="s">
        <v>27881</v>
      </c>
      <c r="I1205" s="500" t="s">
        <v>688</v>
      </c>
      <c r="J1205" s="500" t="s">
        <v>689</v>
      </c>
      <c r="K1205" s="500" t="s">
        <v>223</v>
      </c>
      <c r="L1205" s="500" t="s">
        <v>28083</v>
      </c>
      <c r="M1205" s="500" t="s">
        <v>2307</v>
      </c>
      <c r="N1205" s="500" t="s">
        <v>5225</v>
      </c>
    </row>
    <row r="1206" spans="1:14">
      <c r="A1206" s="500" t="s">
        <v>686</v>
      </c>
      <c r="B1206" s="500" t="s">
        <v>2858</v>
      </c>
      <c r="C1206" s="500" t="s">
        <v>27831</v>
      </c>
      <c r="D1206" s="500" t="s">
        <v>27832</v>
      </c>
      <c r="E1206" s="500" t="s">
        <v>11099</v>
      </c>
      <c r="F1206" s="500" t="s">
        <v>28081</v>
      </c>
      <c r="G1206" s="500" t="s">
        <v>1156</v>
      </c>
      <c r="H1206" s="500" t="s">
        <v>28016</v>
      </c>
      <c r="I1206" s="500" t="s">
        <v>688</v>
      </c>
      <c r="J1206" s="500" t="s">
        <v>689</v>
      </c>
      <c r="K1206" s="500" t="s">
        <v>223</v>
      </c>
      <c r="L1206" s="500" t="s">
        <v>28083</v>
      </c>
      <c r="M1206" s="500" t="s">
        <v>2307</v>
      </c>
      <c r="N1206" s="500" t="s">
        <v>5226</v>
      </c>
    </row>
    <row r="1207" spans="1:14">
      <c r="A1207" s="500" t="s">
        <v>686</v>
      </c>
      <c r="B1207" s="500" t="s">
        <v>2858</v>
      </c>
      <c r="C1207" s="500" t="s">
        <v>27831</v>
      </c>
      <c r="D1207" s="500" t="s">
        <v>27832</v>
      </c>
      <c r="E1207" s="500" t="s">
        <v>11099</v>
      </c>
      <c r="F1207" s="500" t="s">
        <v>28081</v>
      </c>
      <c r="G1207" s="500" t="s">
        <v>1157</v>
      </c>
      <c r="H1207" s="500" t="s">
        <v>3968</v>
      </c>
      <c r="I1207" s="500" t="s">
        <v>688</v>
      </c>
      <c r="J1207" s="500" t="s">
        <v>689</v>
      </c>
      <c r="K1207" s="500" t="s">
        <v>223</v>
      </c>
      <c r="L1207" s="500" t="s">
        <v>28083</v>
      </c>
      <c r="M1207" s="500" t="s">
        <v>2307</v>
      </c>
      <c r="N1207" s="500" t="s">
        <v>5227</v>
      </c>
    </row>
    <row r="1208" spans="1:14">
      <c r="A1208" s="500" t="s">
        <v>686</v>
      </c>
      <c r="B1208" s="500" t="s">
        <v>2858</v>
      </c>
      <c r="C1208" s="500" t="s">
        <v>27831</v>
      </c>
      <c r="D1208" s="500" t="s">
        <v>27832</v>
      </c>
      <c r="E1208" s="500" t="s">
        <v>11099</v>
      </c>
      <c r="F1208" s="500" t="s">
        <v>28081</v>
      </c>
      <c r="G1208" s="500" t="s">
        <v>2255</v>
      </c>
      <c r="H1208" s="500" t="s">
        <v>27836</v>
      </c>
      <c r="I1208" s="500" t="s">
        <v>688</v>
      </c>
      <c r="J1208" s="500" t="s">
        <v>689</v>
      </c>
      <c r="K1208" s="500" t="s">
        <v>223</v>
      </c>
      <c r="L1208" s="500" t="s">
        <v>28083</v>
      </c>
      <c r="M1208" s="500" t="s">
        <v>2307</v>
      </c>
      <c r="N1208" s="500" t="s">
        <v>5228</v>
      </c>
    </row>
    <row r="1209" spans="1:14">
      <c r="A1209" s="500" t="s">
        <v>686</v>
      </c>
      <c r="B1209" s="500" t="s">
        <v>2858</v>
      </c>
      <c r="C1209" s="500" t="s">
        <v>27831</v>
      </c>
      <c r="D1209" s="500" t="s">
        <v>27832</v>
      </c>
      <c r="E1209" s="500" t="s">
        <v>11099</v>
      </c>
      <c r="F1209" s="500" t="s">
        <v>28081</v>
      </c>
      <c r="G1209" s="500" t="s">
        <v>7471</v>
      </c>
      <c r="H1209" s="500" t="s">
        <v>3912</v>
      </c>
      <c r="I1209" s="500" t="s">
        <v>688</v>
      </c>
      <c r="J1209" s="500" t="s">
        <v>689</v>
      </c>
      <c r="K1209" s="500" t="s">
        <v>223</v>
      </c>
      <c r="L1209" s="500" t="s">
        <v>28083</v>
      </c>
      <c r="M1209" s="500" t="s">
        <v>2307</v>
      </c>
      <c r="N1209" s="500" t="s">
        <v>7472</v>
      </c>
    </row>
    <row r="1210" spans="1:14">
      <c r="A1210" s="500" t="s">
        <v>686</v>
      </c>
      <c r="B1210" s="500" t="s">
        <v>2858</v>
      </c>
      <c r="C1210" s="500" t="s">
        <v>27831</v>
      </c>
      <c r="D1210" s="500" t="s">
        <v>27832</v>
      </c>
      <c r="E1210" s="500" t="s">
        <v>11099</v>
      </c>
      <c r="F1210" s="500" t="s">
        <v>28081</v>
      </c>
      <c r="G1210" s="500" t="s">
        <v>1158</v>
      </c>
      <c r="H1210" s="500" t="s">
        <v>11798</v>
      </c>
      <c r="I1210" s="500" t="s">
        <v>688</v>
      </c>
      <c r="J1210" s="500" t="s">
        <v>689</v>
      </c>
      <c r="K1210" s="500" t="s">
        <v>223</v>
      </c>
      <c r="L1210" s="500" t="s">
        <v>28083</v>
      </c>
      <c r="M1210" s="500" t="s">
        <v>2307</v>
      </c>
      <c r="N1210" s="500" t="s">
        <v>5229</v>
      </c>
    </row>
    <row r="1211" spans="1:14">
      <c r="A1211" s="500" t="s">
        <v>686</v>
      </c>
      <c r="B1211" s="500" t="s">
        <v>2858</v>
      </c>
      <c r="C1211" s="500" t="s">
        <v>27831</v>
      </c>
      <c r="D1211" s="500" t="s">
        <v>27832</v>
      </c>
      <c r="E1211" s="500" t="s">
        <v>11099</v>
      </c>
      <c r="F1211" s="500" t="s">
        <v>28081</v>
      </c>
      <c r="G1211" s="500" t="s">
        <v>1159</v>
      </c>
      <c r="H1211" s="500" t="s">
        <v>27879</v>
      </c>
      <c r="I1211" s="500" t="s">
        <v>688</v>
      </c>
      <c r="J1211" s="500" t="s">
        <v>689</v>
      </c>
      <c r="K1211" s="500" t="s">
        <v>223</v>
      </c>
      <c r="L1211" s="500" t="s">
        <v>28083</v>
      </c>
      <c r="M1211" s="500" t="s">
        <v>2307</v>
      </c>
      <c r="N1211" s="500" t="s">
        <v>5230</v>
      </c>
    </row>
    <row r="1212" spans="1:14">
      <c r="A1212" s="500" t="s">
        <v>686</v>
      </c>
      <c r="B1212" s="500" t="s">
        <v>2858</v>
      </c>
      <c r="C1212" s="500" t="s">
        <v>27831</v>
      </c>
      <c r="D1212" s="500" t="s">
        <v>27832</v>
      </c>
      <c r="E1212" s="500" t="s">
        <v>11099</v>
      </c>
      <c r="F1212" s="500" t="s">
        <v>28081</v>
      </c>
      <c r="G1212" s="500" t="s">
        <v>1160</v>
      </c>
      <c r="H1212" s="500" t="s">
        <v>11213</v>
      </c>
      <c r="I1212" s="500" t="s">
        <v>688</v>
      </c>
      <c r="J1212" s="500" t="s">
        <v>689</v>
      </c>
      <c r="K1212" s="500" t="s">
        <v>223</v>
      </c>
      <c r="L1212" s="500" t="s">
        <v>28083</v>
      </c>
      <c r="M1212" s="500" t="s">
        <v>2307</v>
      </c>
      <c r="N1212" s="500" t="s">
        <v>5231</v>
      </c>
    </row>
    <row r="1213" spans="1:14">
      <c r="A1213" s="500" t="s">
        <v>686</v>
      </c>
      <c r="B1213" s="500" t="s">
        <v>2858</v>
      </c>
      <c r="C1213" s="500" t="s">
        <v>27831</v>
      </c>
      <c r="D1213" s="500" t="s">
        <v>27832</v>
      </c>
      <c r="E1213" s="500" t="s">
        <v>11099</v>
      </c>
      <c r="F1213" s="500" t="s">
        <v>28081</v>
      </c>
      <c r="G1213" s="500" t="s">
        <v>1161</v>
      </c>
      <c r="H1213" s="500" t="s">
        <v>27867</v>
      </c>
      <c r="I1213" s="500" t="s">
        <v>688</v>
      </c>
      <c r="J1213" s="500" t="s">
        <v>689</v>
      </c>
      <c r="K1213" s="500" t="s">
        <v>223</v>
      </c>
      <c r="L1213" s="500" t="s">
        <v>28083</v>
      </c>
      <c r="M1213" s="500" t="s">
        <v>2307</v>
      </c>
      <c r="N1213" s="500" t="s">
        <v>5232</v>
      </c>
    </row>
    <row r="1214" spans="1:14">
      <c r="A1214" s="500" t="s">
        <v>686</v>
      </c>
      <c r="B1214" s="500" t="s">
        <v>2858</v>
      </c>
      <c r="C1214" s="500" t="s">
        <v>27831</v>
      </c>
      <c r="D1214" s="500" t="s">
        <v>27832</v>
      </c>
      <c r="E1214" s="500" t="s">
        <v>11099</v>
      </c>
      <c r="F1214" s="500" t="s">
        <v>28081</v>
      </c>
      <c r="G1214" s="500" t="s">
        <v>1162</v>
      </c>
      <c r="H1214" s="500" t="s">
        <v>13259</v>
      </c>
      <c r="I1214" s="500" t="s">
        <v>688</v>
      </c>
      <c r="J1214" s="500" t="s">
        <v>689</v>
      </c>
      <c r="K1214" s="500" t="s">
        <v>223</v>
      </c>
      <c r="L1214" s="500" t="s">
        <v>28083</v>
      </c>
      <c r="M1214" s="500" t="s">
        <v>2307</v>
      </c>
      <c r="N1214" s="500" t="s">
        <v>5233</v>
      </c>
    </row>
    <row r="1215" spans="1:14">
      <c r="A1215" s="500" t="s">
        <v>686</v>
      </c>
      <c r="B1215" s="500" t="s">
        <v>2858</v>
      </c>
      <c r="C1215" s="500" t="s">
        <v>27831</v>
      </c>
      <c r="D1215" s="500" t="s">
        <v>27832</v>
      </c>
      <c r="E1215" s="500" t="s">
        <v>11099</v>
      </c>
      <c r="F1215" s="500" t="s">
        <v>28081</v>
      </c>
      <c r="G1215" s="500" t="s">
        <v>1163</v>
      </c>
      <c r="H1215" s="500" t="s">
        <v>6941</v>
      </c>
      <c r="I1215" s="500" t="s">
        <v>688</v>
      </c>
      <c r="J1215" s="500" t="s">
        <v>689</v>
      </c>
      <c r="K1215" s="500" t="s">
        <v>223</v>
      </c>
      <c r="L1215" s="500" t="s">
        <v>28083</v>
      </c>
      <c r="M1215" s="500" t="s">
        <v>2307</v>
      </c>
      <c r="N1215" s="500" t="s">
        <v>5234</v>
      </c>
    </row>
    <row r="1216" spans="1:14">
      <c r="A1216" s="500" t="s">
        <v>686</v>
      </c>
      <c r="B1216" s="500" t="s">
        <v>2858</v>
      </c>
      <c r="C1216" s="500" t="s">
        <v>27831</v>
      </c>
      <c r="D1216" s="500" t="s">
        <v>27832</v>
      </c>
      <c r="E1216" s="500" t="s">
        <v>11099</v>
      </c>
      <c r="F1216" s="500" t="s">
        <v>28081</v>
      </c>
      <c r="G1216" s="500" t="s">
        <v>1164</v>
      </c>
      <c r="H1216" s="500" t="s">
        <v>6955</v>
      </c>
      <c r="I1216" s="500" t="s">
        <v>688</v>
      </c>
      <c r="J1216" s="500" t="s">
        <v>689</v>
      </c>
      <c r="K1216" s="500" t="s">
        <v>223</v>
      </c>
      <c r="L1216" s="500" t="s">
        <v>28083</v>
      </c>
      <c r="M1216" s="500" t="s">
        <v>2307</v>
      </c>
      <c r="N1216" s="500" t="s">
        <v>5235</v>
      </c>
    </row>
    <row r="1217" spans="1:14">
      <c r="A1217" s="500" t="s">
        <v>686</v>
      </c>
      <c r="B1217" s="500" t="s">
        <v>2858</v>
      </c>
      <c r="C1217" s="500" t="s">
        <v>27831</v>
      </c>
      <c r="D1217" s="500" t="s">
        <v>27832</v>
      </c>
      <c r="E1217" s="500" t="s">
        <v>11099</v>
      </c>
      <c r="F1217" s="500" t="s">
        <v>28081</v>
      </c>
      <c r="G1217" s="500" t="s">
        <v>1165</v>
      </c>
      <c r="H1217" s="500" t="s">
        <v>13264</v>
      </c>
      <c r="I1217" s="500" t="s">
        <v>688</v>
      </c>
      <c r="J1217" s="500" t="s">
        <v>689</v>
      </c>
      <c r="K1217" s="500" t="s">
        <v>223</v>
      </c>
      <c r="L1217" s="500" t="s">
        <v>28083</v>
      </c>
      <c r="M1217" s="500" t="s">
        <v>2307</v>
      </c>
      <c r="N1217" s="500" t="s">
        <v>5236</v>
      </c>
    </row>
    <row r="1218" spans="1:14">
      <c r="A1218" s="500" t="s">
        <v>686</v>
      </c>
      <c r="B1218" s="500" t="s">
        <v>2858</v>
      </c>
      <c r="C1218" s="500" t="s">
        <v>27831</v>
      </c>
      <c r="D1218" s="500" t="s">
        <v>27832</v>
      </c>
      <c r="E1218" s="500" t="s">
        <v>11099</v>
      </c>
      <c r="F1218" s="500" t="s">
        <v>28081</v>
      </c>
      <c r="G1218" s="500" t="s">
        <v>1166</v>
      </c>
      <c r="H1218" s="500" t="s">
        <v>11790</v>
      </c>
      <c r="I1218" s="500" t="s">
        <v>688</v>
      </c>
      <c r="J1218" s="500" t="s">
        <v>689</v>
      </c>
      <c r="K1218" s="500" t="s">
        <v>223</v>
      </c>
      <c r="L1218" s="500" t="s">
        <v>28083</v>
      </c>
      <c r="M1218" s="500" t="s">
        <v>2307</v>
      </c>
      <c r="N1218" s="500" t="s">
        <v>5237</v>
      </c>
    </row>
    <row r="1219" spans="1:14">
      <c r="A1219" s="500" t="s">
        <v>686</v>
      </c>
      <c r="B1219" s="500" t="s">
        <v>2858</v>
      </c>
      <c r="C1219" s="500" t="s">
        <v>27831</v>
      </c>
      <c r="D1219" s="500" t="s">
        <v>27832</v>
      </c>
      <c r="E1219" s="500" t="s">
        <v>11099</v>
      </c>
      <c r="F1219" s="500" t="s">
        <v>28081</v>
      </c>
      <c r="G1219" s="500" t="s">
        <v>1167</v>
      </c>
      <c r="H1219" s="500" t="s">
        <v>3878</v>
      </c>
      <c r="I1219" s="500" t="s">
        <v>688</v>
      </c>
      <c r="J1219" s="500" t="s">
        <v>689</v>
      </c>
      <c r="K1219" s="500" t="s">
        <v>223</v>
      </c>
      <c r="L1219" s="500" t="s">
        <v>28083</v>
      </c>
      <c r="M1219" s="500" t="s">
        <v>2307</v>
      </c>
      <c r="N1219" s="500" t="s">
        <v>5238</v>
      </c>
    </row>
    <row r="1220" spans="1:14">
      <c r="A1220" s="500" t="s">
        <v>686</v>
      </c>
      <c r="B1220" s="500" t="s">
        <v>2858</v>
      </c>
      <c r="C1220" s="500" t="s">
        <v>27831</v>
      </c>
      <c r="D1220" s="500" t="s">
        <v>27832</v>
      </c>
      <c r="E1220" s="500" t="s">
        <v>11099</v>
      </c>
      <c r="F1220" s="500" t="s">
        <v>28081</v>
      </c>
      <c r="G1220" s="500" t="s">
        <v>1168</v>
      </c>
      <c r="H1220" s="500" t="s">
        <v>3840</v>
      </c>
      <c r="I1220" s="500" t="s">
        <v>688</v>
      </c>
      <c r="J1220" s="500" t="s">
        <v>689</v>
      </c>
      <c r="K1220" s="500" t="s">
        <v>223</v>
      </c>
      <c r="L1220" s="500" t="s">
        <v>28083</v>
      </c>
      <c r="M1220" s="500" t="s">
        <v>2307</v>
      </c>
      <c r="N1220" s="500" t="s">
        <v>5239</v>
      </c>
    </row>
    <row r="1221" spans="1:14">
      <c r="A1221" s="500" t="s">
        <v>686</v>
      </c>
      <c r="B1221" s="500" t="s">
        <v>2858</v>
      </c>
      <c r="C1221" s="500" t="s">
        <v>27831</v>
      </c>
      <c r="D1221" s="500" t="s">
        <v>27832</v>
      </c>
      <c r="E1221" s="500" t="s">
        <v>11099</v>
      </c>
      <c r="F1221" s="500" t="s">
        <v>28081</v>
      </c>
      <c r="G1221" s="500" t="s">
        <v>4054</v>
      </c>
      <c r="H1221" s="500" t="s">
        <v>3916</v>
      </c>
      <c r="I1221" s="500" t="s">
        <v>688</v>
      </c>
      <c r="J1221" s="500" t="s">
        <v>689</v>
      </c>
      <c r="K1221" s="500" t="s">
        <v>223</v>
      </c>
      <c r="L1221" s="500" t="s">
        <v>28083</v>
      </c>
      <c r="M1221" s="500" t="s">
        <v>2307</v>
      </c>
      <c r="N1221" s="500" t="s">
        <v>5240</v>
      </c>
    </row>
    <row r="1222" spans="1:14">
      <c r="A1222" s="500" t="s">
        <v>686</v>
      </c>
      <c r="B1222" s="500" t="s">
        <v>2858</v>
      </c>
      <c r="C1222" s="500" t="s">
        <v>27831</v>
      </c>
      <c r="D1222" s="500" t="s">
        <v>27832</v>
      </c>
      <c r="E1222" s="500" t="s">
        <v>11099</v>
      </c>
      <c r="F1222" s="500" t="s">
        <v>28081</v>
      </c>
      <c r="G1222" s="500" t="s">
        <v>1169</v>
      </c>
      <c r="H1222" s="500" t="s">
        <v>2883</v>
      </c>
      <c r="I1222" s="500" t="s">
        <v>688</v>
      </c>
      <c r="J1222" s="500" t="s">
        <v>689</v>
      </c>
      <c r="K1222" s="500" t="s">
        <v>223</v>
      </c>
      <c r="L1222" s="500" t="s">
        <v>28083</v>
      </c>
      <c r="M1222" s="500" t="s">
        <v>2307</v>
      </c>
      <c r="N1222" s="500" t="s">
        <v>5241</v>
      </c>
    </row>
    <row r="1223" spans="1:14">
      <c r="A1223" s="500" t="s">
        <v>686</v>
      </c>
      <c r="B1223" s="500" t="s">
        <v>2858</v>
      </c>
      <c r="C1223" s="500" t="s">
        <v>27831</v>
      </c>
      <c r="D1223" s="500" t="s">
        <v>27832</v>
      </c>
      <c r="E1223" s="500" t="s">
        <v>11099</v>
      </c>
      <c r="F1223" s="500" t="s">
        <v>28081</v>
      </c>
      <c r="G1223" s="500" t="s">
        <v>3527</v>
      </c>
      <c r="H1223" s="500" t="s">
        <v>11177</v>
      </c>
      <c r="I1223" s="500" t="s">
        <v>688</v>
      </c>
      <c r="J1223" s="500" t="s">
        <v>689</v>
      </c>
      <c r="K1223" s="500" t="s">
        <v>223</v>
      </c>
      <c r="L1223" s="500" t="s">
        <v>28083</v>
      </c>
      <c r="M1223" s="500" t="s">
        <v>2307</v>
      </c>
      <c r="N1223" s="500" t="s">
        <v>5242</v>
      </c>
    </row>
    <row r="1224" spans="1:14">
      <c r="A1224" s="500" t="s">
        <v>686</v>
      </c>
      <c r="B1224" s="500" t="s">
        <v>2858</v>
      </c>
      <c r="C1224" s="500" t="s">
        <v>27831</v>
      </c>
      <c r="D1224" s="500" t="s">
        <v>27832</v>
      </c>
      <c r="E1224" s="500" t="s">
        <v>11099</v>
      </c>
      <c r="F1224" s="500" t="s">
        <v>28081</v>
      </c>
      <c r="G1224" s="500" t="s">
        <v>1170</v>
      </c>
      <c r="H1224" s="500" t="s">
        <v>3840</v>
      </c>
      <c r="I1224" s="500" t="s">
        <v>688</v>
      </c>
      <c r="J1224" s="500" t="s">
        <v>689</v>
      </c>
      <c r="K1224" s="500" t="s">
        <v>223</v>
      </c>
      <c r="L1224" s="500" t="s">
        <v>28083</v>
      </c>
      <c r="M1224" s="500" t="s">
        <v>2307</v>
      </c>
      <c r="N1224" s="500" t="s">
        <v>5243</v>
      </c>
    </row>
    <row r="1225" spans="1:14">
      <c r="A1225" s="500" t="s">
        <v>686</v>
      </c>
      <c r="B1225" s="500" t="s">
        <v>2858</v>
      </c>
      <c r="C1225" s="500" t="s">
        <v>27831</v>
      </c>
      <c r="D1225" s="500" t="s">
        <v>27832</v>
      </c>
      <c r="E1225" s="500" t="s">
        <v>11099</v>
      </c>
      <c r="F1225" s="500" t="s">
        <v>28081</v>
      </c>
      <c r="G1225" s="500" t="s">
        <v>1171</v>
      </c>
      <c r="H1225" s="500" t="s">
        <v>7097</v>
      </c>
      <c r="I1225" s="500" t="s">
        <v>688</v>
      </c>
      <c r="J1225" s="500" t="s">
        <v>689</v>
      </c>
      <c r="K1225" s="500" t="s">
        <v>223</v>
      </c>
      <c r="L1225" s="500" t="s">
        <v>28083</v>
      </c>
      <c r="M1225" s="500" t="s">
        <v>2307</v>
      </c>
      <c r="N1225" s="500" t="s">
        <v>5244</v>
      </c>
    </row>
    <row r="1226" spans="1:14">
      <c r="A1226" s="500" t="s">
        <v>686</v>
      </c>
      <c r="B1226" s="500" t="s">
        <v>2858</v>
      </c>
      <c r="C1226" s="500" t="s">
        <v>27831</v>
      </c>
      <c r="D1226" s="500" t="s">
        <v>27832</v>
      </c>
      <c r="E1226" s="500" t="s">
        <v>11099</v>
      </c>
      <c r="F1226" s="500" t="s">
        <v>28081</v>
      </c>
      <c r="G1226" s="500" t="s">
        <v>1172</v>
      </c>
      <c r="H1226" s="500" t="s">
        <v>11203</v>
      </c>
      <c r="I1226" s="500" t="s">
        <v>688</v>
      </c>
      <c r="J1226" s="500" t="s">
        <v>689</v>
      </c>
      <c r="K1226" s="500" t="s">
        <v>223</v>
      </c>
      <c r="L1226" s="500" t="s">
        <v>28083</v>
      </c>
      <c r="M1226" s="500" t="s">
        <v>2307</v>
      </c>
      <c r="N1226" s="500" t="s">
        <v>5245</v>
      </c>
    </row>
    <row r="1227" spans="1:14">
      <c r="A1227" s="500" t="s">
        <v>686</v>
      </c>
      <c r="B1227" s="500" t="s">
        <v>2858</v>
      </c>
      <c r="C1227" s="500" t="s">
        <v>27831</v>
      </c>
      <c r="D1227" s="500" t="s">
        <v>27832</v>
      </c>
      <c r="E1227" s="500" t="s">
        <v>11099</v>
      </c>
      <c r="F1227" s="500" t="s">
        <v>28081</v>
      </c>
      <c r="G1227" s="500" t="s">
        <v>2256</v>
      </c>
      <c r="H1227" s="500" t="s">
        <v>6955</v>
      </c>
      <c r="I1227" s="500" t="s">
        <v>688</v>
      </c>
      <c r="J1227" s="500" t="s">
        <v>689</v>
      </c>
      <c r="K1227" s="500" t="s">
        <v>223</v>
      </c>
      <c r="L1227" s="500" t="s">
        <v>28083</v>
      </c>
      <c r="M1227" s="500" t="s">
        <v>2307</v>
      </c>
      <c r="N1227" s="500" t="s">
        <v>5246</v>
      </c>
    </row>
    <row r="1228" spans="1:14">
      <c r="A1228" s="500" t="s">
        <v>686</v>
      </c>
      <c r="B1228" s="500" t="s">
        <v>2858</v>
      </c>
      <c r="C1228" s="500" t="s">
        <v>27831</v>
      </c>
      <c r="D1228" s="500" t="s">
        <v>27832</v>
      </c>
      <c r="E1228" s="500" t="s">
        <v>11099</v>
      </c>
      <c r="F1228" s="500" t="s">
        <v>28081</v>
      </c>
      <c r="G1228" s="500" t="s">
        <v>7473</v>
      </c>
      <c r="H1228" s="500" t="s">
        <v>13264</v>
      </c>
      <c r="I1228" s="500" t="s">
        <v>688</v>
      </c>
      <c r="J1228" s="500" t="s">
        <v>689</v>
      </c>
      <c r="K1228" s="500" t="s">
        <v>223</v>
      </c>
      <c r="L1228" s="500" t="s">
        <v>28083</v>
      </c>
      <c r="M1228" s="500" t="s">
        <v>2307</v>
      </c>
      <c r="N1228" s="500" t="s">
        <v>7474</v>
      </c>
    </row>
    <row r="1229" spans="1:14">
      <c r="A1229" s="500" t="s">
        <v>686</v>
      </c>
      <c r="B1229" s="500" t="s">
        <v>2858</v>
      </c>
      <c r="C1229" s="500" t="s">
        <v>27831</v>
      </c>
      <c r="D1229" s="500" t="s">
        <v>27832</v>
      </c>
      <c r="E1229" s="500" t="s">
        <v>11099</v>
      </c>
      <c r="F1229" s="500" t="s">
        <v>28081</v>
      </c>
      <c r="G1229" s="500" t="s">
        <v>1173</v>
      </c>
      <c r="H1229" s="500" t="s">
        <v>2929</v>
      </c>
      <c r="I1229" s="500" t="s">
        <v>688</v>
      </c>
      <c r="J1229" s="500" t="s">
        <v>689</v>
      </c>
      <c r="K1229" s="500" t="s">
        <v>223</v>
      </c>
      <c r="L1229" s="500" t="s">
        <v>28083</v>
      </c>
      <c r="M1229" s="500" t="s">
        <v>2307</v>
      </c>
      <c r="N1229" s="500" t="s">
        <v>5247</v>
      </c>
    </row>
    <row r="1230" spans="1:14">
      <c r="A1230" s="500" t="s">
        <v>686</v>
      </c>
      <c r="B1230" s="500" t="s">
        <v>2858</v>
      </c>
      <c r="C1230" s="500" t="s">
        <v>27831</v>
      </c>
      <c r="D1230" s="500" t="s">
        <v>27832</v>
      </c>
      <c r="E1230" s="500" t="s">
        <v>11099</v>
      </c>
      <c r="F1230" s="500" t="s">
        <v>28081</v>
      </c>
      <c r="G1230" s="500" t="s">
        <v>1174</v>
      </c>
      <c r="H1230" s="500" t="s">
        <v>3967</v>
      </c>
      <c r="I1230" s="500" t="s">
        <v>688</v>
      </c>
      <c r="J1230" s="500" t="s">
        <v>689</v>
      </c>
      <c r="K1230" s="500" t="s">
        <v>223</v>
      </c>
      <c r="L1230" s="500" t="s">
        <v>28083</v>
      </c>
      <c r="M1230" s="500" t="s">
        <v>2307</v>
      </c>
      <c r="N1230" s="500" t="s">
        <v>5248</v>
      </c>
    </row>
    <row r="1231" spans="1:14">
      <c r="A1231" s="500" t="s">
        <v>686</v>
      </c>
      <c r="B1231" s="500" t="s">
        <v>2858</v>
      </c>
      <c r="C1231" s="500" t="s">
        <v>27831</v>
      </c>
      <c r="D1231" s="500" t="s">
        <v>27832</v>
      </c>
      <c r="E1231" s="500" t="s">
        <v>11099</v>
      </c>
      <c r="F1231" s="500" t="s">
        <v>28081</v>
      </c>
      <c r="G1231" s="500" t="s">
        <v>1175</v>
      </c>
      <c r="H1231" s="500" t="s">
        <v>11791</v>
      </c>
      <c r="I1231" s="500" t="s">
        <v>688</v>
      </c>
      <c r="J1231" s="500" t="s">
        <v>689</v>
      </c>
      <c r="K1231" s="500" t="s">
        <v>223</v>
      </c>
      <c r="L1231" s="500" t="s">
        <v>28083</v>
      </c>
      <c r="M1231" s="500" t="s">
        <v>2307</v>
      </c>
      <c r="N1231" s="500" t="s">
        <v>5249</v>
      </c>
    </row>
    <row r="1232" spans="1:14">
      <c r="A1232" s="500" t="s">
        <v>686</v>
      </c>
      <c r="B1232" s="500" t="s">
        <v>2858</v>
      </c>
      <c r="C1232" s="500" t="s">
        <v>27831</v>
      </c>
      <c r="D1232" s="500" t="s">
        <v>27832</v>
      </c>
      <c r="E1232" s="500" t="s">
        <v>11099</v>
      </c>
      <c r="F1232" s="500" t="s">
        <v>28081</v>
      </c>
      <c r="G1232" s="500" t="s">
        <v>1176</v>
      </c>
      <c r="H1232" s="500" t="s">
        <v>27881</v>
      </c>
      <c r="I1232" s="500" t="s">
        <v>688</v>
      </c>
      <c r="J1232" s="500" t="s">
        <v>689</v>
      </c>
      <c r="K1232" s="500" t="s">
        <v>223</v>
      </c>
      <c r="L1232" s="500" t="s">
        <v>28083</v>
      </c>
      <c r="M1232" s="500" t="s">
        <v>2307</v>
      </c>
      <c r="N1232" s="500" t="s">
        <v>5250</v>
      </c>
    </row>
    <row r="1233" spans="1:14">
      <c r="A1233" s="500" t="s">
        <v>686</v>
      </c>
      <c r="B1233" s="500" t="s">
        <v>2858</v>
      </c>
      <c r="C1233" s="500" t="s">
        <v>27831</v>
      </c>
      <c r="D1233" s="500" t="s">
        <v>27832</v>
      </c>
      <c r="E1233" s="500" t="s">
        <v>11099</v>
      </c>
      <c r="F1233" s="500" t="s">
        <v>28081</v>
      </c>
      <c r="G1233" s="500" t="s">
        <v>1177</v>
      </c>
      <c r="H1233" s="500" t="s">
        <v>13305</v>
      </c>
      <c r="I1233" s="500" t="s">
        <v>688</v>
      </c>
      <c r="J1233" s="500" t="s">
        <v>689</v>
      </c>
      <c r="K1233" s="500" t="s">
        <v>223</v>
      </c>
      <c r="L1233" s="500" t="s">
        <v>28083</v>
      </c>
      <c r="M1233" s="500" t="s">
        <v>2307</v>
      </c>
      <c r="N1233" s="500" t="s">
        <v>5251</v>
      </c>
    </row>
    <row r="1234" spans="1:14">
      <c r="A1234" s="500" t="s">
        <v>686</v>
      </c>
      <c r="B1234" s="500" t="s">
        <v>2858</v>
      </c>
      <c r="C1234" s="500" t="s">
        <v>27831</v>
      </c>
      <c r="D1234" s="500" t="s">
        <v>27832</v>
      </c>
      <c r="E1234" s="500" t="s">
        <v>11099</v>
      </c>
      <c r="F1234" s="500" t="s">
        <v>28081</v>
      </c>
      <c r="G1234" s="500" t="s">
        <v>1178</v>
      </c>
      <c r="H1234" s="500" t="s">
        <v>3913</v>
      </c>
      <c r="I1234" s="500" t="s">
        <v>688</v>
      </c>
      <c r="J1234" s="500" t="s">
        <v>689</v>
      </c>
      <c r="K1234" s="500" t="s">
        <v>223</v>
      </c>
      <c r="L1234" s="500" t="s">
        <v>28083</v>
      </c>
      <c r="M1234" s="500" t="s">
        <v>2307</v>
      </c>
      <c r="N1234" s="500" t="s">
        <v>5252</v>
      </c>
    </row>
    <row r="1235" spans="1:14">
      <c r="A1235" s="500" t="s">
        <v>686</v>
      </c>
      <c r="B1235" s="500" t="s">
        <v>2858</v>
      </c>
      <c r="C1235" s="500" t="s">
        <v>27831</v>
      </c>
      <c r="D1235" s="500" t="s">
        <v>27832</v>
      </c>
      <c r="E1235" s="500" t="s">
        <v>11099</v>
      </c>
      <c r="F1235" s="500" t="s">
        <v>28081</v>
      </c>
      <c r="G1235" s="500" t="s">
        <v>1179</v>
      </c>
      <c r="H1235" s="500" t="s">
        <v>27969</v>
      </c>
      <c r="I1235" s="500" t="s">
        <v>688</v>
      </c>
      <c r="J1235" s="500" t="s">
        <v>689</v>
      </c>
      <c r="K1235" s="500" t="s">
        <v>223</v>
      </c>
      <c r="L1235" s="500" t="s">
        <v>28083</v>
      </c>
      <c r="M1235" s="500" t="s">
        <v>2307</v>
      </c>
      <c r="N1235" s="500" t="s">
        <v>5253</v>
      </c>
    </row>
    <row r="1236" spans="1:14">
      <c r="A1236" s="500" t="s">
        <v>686</v>
      </c>
      <c r="B1236" s="500" t="s">
        <v>2858</v>
      </c>
      <c r="C1236" s="500" t="s">
        <v>27831</v>
      </c>
      <c r="D1236" s="500" t="s">
        <v>27832</v>
      </c>
      <c r="E1236" s="500" t="s">
        <v>11099</v>
      </c>
      <c r="F1236" s="500" t="s">
        <v>28081</v>
      </c>
      <c r="G1236" s="500" t="s">
        <v>1180</v>
      </c>
      <c r="H1236" s="500" t="s">
        <v>11236</v>
      </c>
      <c r="I1236" s="500" t="s">
        <v>688</v>
      </c>
      <c r="J1236" s="500" t="s">
        <v>689</v>
      </c>
      <c r="K1236" s="500" t="s">
        <v>223</v>
      </c>
      <c r="L1236" s="500" t="s">
        <v>28083</v>
      </c>
      <c r="M1236" s="500" t="s">
        <v>2307</v>
      </c>
      <c r="N1236" s="500" t="s">
        <v>5254</v>
      </c>
    </row>
    <row r="1237" spans="1:14">
      <c r="A1237" s="500" t="s">
        <v>686</v>
      </c>
      <c r="B1237" s="500" t="s">
        <v>2858</v>
      </c>
      <c r="C1237" s="500" t="s">
        <v>27831</v>
      </c>
      <c r="D1237" s="500" t="s">
        <v>27832</v>
      </c>
      <c r="E1237" s="500" t="s">
        <v>11099</v>
      </c>
      <c r="F1237" s="500" t="s">
        <v>28081</v>
      </c>
      <c r="G1237" s="500" t="s">
        <v>1181</v>
      </c>
      <c r="H1237" s="500" t="s">
        <v>2955</v>
      </c>
      <c r="I1237" s="500" t="s">
        <v>688</v>
      </c>
      <c r="J1237" s="500" t="s">
        <v>689</v>
      </c>
      <c r="K1237" s="500" t="s">
        <v>223</v>
      </c>
      <c r="L1237" s="500" t="s">
        <v>28083</v>
      </c>
      <c r="M1237" s="500" t="s">
        <v>2307</v>
      </c>
      <c r="N1237" s="500" t="s">
        <v>5255</v>
      </c>
    </row>
    <row r="1238" spans="1:14">
      <c r="A1238" s="500" t="s">
        <v>686</v>
      </c>
      <c r="B1238" s="500" t="s">
        <v>2858</v>
      </c>
      <c r="C1238" s="500" t="s">
        <v>27831</v>
      </c>
      <c r="D1238" s="500" t="s">
        <v>27832</v>
      </c>
      <c r="E1238" s="500" t="s">
        <v>11099</v>
      </c>
      <c r="F1238" s="500" t="s">
        <v>28081</v>
      </c>
      <c r="G1238" s="500" t="s">
        <v>1182</v>
      </c>
      <c r="H1238" s="500" t="s">
        <v>6921</v>
      </c>
      <c r="I1238" s="500" t="s">
        <v>688</v>
      </c>
      <c r="J1238" s="500" t="s">
        <v>689</v>
      </c>
      <c r="K1238" s="500" t="s">
        <v>223</v>
      </c>
      <c r="L1238" s="500" t="s">
        <v>28083</v>
      </c>
      <c r="M1238" s="500" t="s">
        <v>2307</v>
      </c>
      <c r="N1238" s="500" t="s">
        <v>5256</v>
      </c>
    </row>
    <row r="1239" spans="1:14">
      <c r="A1239" s="500" t="s">
        <v>686</v>
      </c>
      <c r="B1239" s="500" t="s">
        <v>2858</v>
      </c>
      <c r="C1239" s="500" t="s">
        <v>27831</v>
      </c>
      <c r="D1239" s="500" t="s">
        <v>27832</v>
      </c>
      <c r="E1239" s="500" t="s">
        <v>11099</v>
      </c>
      <c r="F1239" s="500" t="s">
        <v>28081</v>
      </c>
      <c r="G1239" s="500" t="s">
        <v>1183</v>
      </c>
      <c r="H1239" s="500" t="s">
        <v>13227</v>
      </c>
      <c r="I1239" s="500" t="s">
        <v>688</v>
      </c>
      <c r="J1239" s="500" t="s">
        <v>689</v>
      </c>
      <c r="K1239" s="500" t="s">
        <v>223</v>
      </c>
      <c r="L1239" s="500" t="s">
        <v>28083</v>
      </c>
      <c r="M1239" s="500" t="s">
        <v>2307</v>
      </c>
      <c r="N1239" s="500" t="s">
        <v>5257</v>
      </c>
    </row>
    <row r="1240" spans="1:14">
      <c r="A1240" s="500" t="s">
        <v>686</v>
      </c>
      <c r="B1240" s="500" t="s">
        <v>2858</v>
      </c>
      <c r="C1240" s="500" t="s">
        <v>27831</v>
      </c>
      <c r="D1240" s="500" t="s">
        <v>27832</v>
      </c>
      <c r="E1240" s="500" t="s">
        <v>11099</v>
      </c>
      <c r="F1240" s="500" t="s">
        <v>28081</v>
      </c>
      <c r="G1240" s="500" t="s">
        <v>4055</v>
      </c>
      <c r="H1240" s="500" t="s">
        <v>3858</v>
      </c>
      <c r="I1240" s="500" t="s">
        <v>688</v>
      </c>
      <c r="J1240" s="500" t="s">
        <v>689</v>
      </c>
      <c r="K1240" s="500" t="s">
        <v>223</v>
      </c>
      <c r="L1240" s="500" t="s">
        <v>28083</v>
      </c>
      <c r="M1240" s="500" t="s">
        <v>2307</v>
      </c>
      <c r="N1240" s="500" t="s">
        <v>5258</v>
      </c>
    </row>
    <row r="1241" spans="1:14">
      <c r="A1241" s="500" t="s">
        <v>686</v>
      </c>
      <c r="B1241" s="500" t="s">
        <v>2858</v>
      </c>
      <c r="C1241" s="500" t="s">
        <v>27831</v>
      </c>
      <c r="D1241" s="500" t="s">
        <v>27832</v>
      </c>
      <c r="E1241" s="500" t="s">
        <v>11099</v>
      </c>
      <c r="F1241" s="500" t="s">
        <v>28081</v>
      </c>
      <c r="G1241" s="500" t="s">
        <v>2498</v>
      </c>
      <c r="H1241" s="500" t="s">
        <v>27980</v>
      </c>
      <c r="I1241" s="500" t="s">
        <v>688</v>
      </c>
      <c r="J1241" s="500" t="s">
        <v>689</v>
      </c>
      <c r="K1241" s="500" t="s">
        <v>223</v>
      </c>
      <c r="L1241" s="500" t="s">
        <v>28083</v>
      </c>
      <c r="M1241" s="500" t="s">
        <v>2307</v>
      </c>
      <c r="N1241" s="500" t="s">
        <v>5259</v>
      </c>
    </row>
    <row r="1242" spans="1:14">
      <c r="A1242" s="500" t="s">
        <v>686</v>
      </c>
      <c r="B1242" s="500" t="s">
        <v>2858</v>
      </c>
      <c r="C1242" s="500" t="s">
        <v>27831</v>
      </c>
      <c r="D1242" s="500" t="s">
        <v>27832</v>
      </c>
      <c r="E1242" s="500" t="s">
        <v>11099</v>
      </c>
      <c r="F1242" s="500" t="s">
        <v>28081</v>
      </c>
      <c r="G1242" s="500" t="s">
        <v>3528</v>
      </c>
      <c r="H1242" s="500" t="s">
        <v>3855</v>
      </c>
      <c r="I1242" s="500" t="s">
        <v>688</v>
      </c>
      <c r="J1242" s="500" t="s">
        <v>689</v>
      </c>
      <c r="K1242" s="500" t="s">
        <v>223</v>
      </c>
      <c r="L1242" s="500" t="s">
        <v>28083</v>
      </c>
      <c r="M1242" s="500" t="s">
        <v>2307</v>
      </c>
      <c r="N1242" s="500" t="s">
        <v>5260</v>
      </c>
    </row>
    <row r="1243" spans="1:14">
      <c r="A1243" s="500" t="s">
        <v>686</v>
      </c>
      <c r="B1243" s="500" t="s">
        <v>2858</v>
      </c>
      <c r="C1243" s="500" t="s">
        <v>27831</v>
      </c>
      <c r="D1243" s="500" t="s">
        <v>27832</v>
      </c>
      <c r="E1243" s="500" t="s">
        <v>11099</v>
      </c>
      <c r="F1243" s="500" t="s">
        <v>28081</v>
      </c>
      <c r="G1243" s="500" t="s">
        <v>1184</v>
      </c>
      <c r="H1243" s="500" t="s">
        <v>6929</v>
      </c>
      <c r="I1243" s="500" t="s">
        <v>688</v>
      </c>
      <c r="J1243" s="500" t="s">
        <v>689</v>
      </c>
      <c r="K1243" s="500" t="s">
        <v>223</v>
      </c>
      <c r="L1243" s="500" t="s">
        <v>28083</v>
      </c>
      <c r="M1243" s="500" t="s">
        <v>2307</v>
      </c>
      <c r="N1243" s="500" t="s">
        <v>5261</v>
      </c>
    </row>
    <row r="1244" spans="1:14">
      <c r="A1244" s="500" t="s">
        <v>686</v>
      </c>
      <c r="B1244" s="500" t="s">
        <v>2858</v>
      </c>
      <c r="C1244" s="500" t="s">
        <v>27831</v>
      </c>
      <c r="D1244" s="500" t="s">
        <v>27832</v>
      </c>
      <c r="E1244" s="500" t="s">
        <v>11099</v>
      </c>
      <c r="F1244" s="500" t="s">
        <v>28081</v>
      </c>
      <c r="G1244" s="500" t="s">
        <v>1185</v>
      </c>
      <c r="H1244" s="500" t="s">
        <v>7074</v>
      </c>
      <c r="I1244" s="500" t="s">
        <v>688</v>
      </c>
      <c r="J1244" s="500" t="s">
        <v>689</v>
      </c>
      <c r="K1244" s="500" t="s">
        <v>223</v>
      </c>
      <c r="L1244" s="500" t="s">
        <v>28083</v>
      </c>
      <c r="M1244" s="500" t="s">
        <v>2307</v>
      </c>
      <c r="N1244" s="500" t="s">
        <v>5262</v>
      </c>
    </row>
    <row r="1245" spans="1:14">
      <c r="A1245" s="500" t="s">
        <v>686</v>
      </c>
      <c r="B1245" s="500" t="s">
        <v>2858</v>
      </c>
      <c r="C1245" s="500" t="s">
        <v>27831</v>
      </c>
      <c r="D1245" s="500" t="s">
        <v>27832</v>
      </c>
      <c r="E1245" s="500" t="s">
        <v>11099</v>
      </c>
      <c r="F1245" s="500" t="s">
        <v>28081</v>
      </c>
      <c r="G1245" s="500" t="s">
        <v>1186</v>
      </c>
      <c r="H1245" s="500" t="s">
        <v>7654</v>
      </c>
      <c r="I1245" s="500" t="s">
        <v>688</v>
      </c>
      <c r="J1245" s="500" t="s">
        <v>689</v>
      </c>
      <c r="K1245" s="500" t="s">
        <v>223</v>
      </c>
      <c r="L1245" s="500" t="s">
        <v>28083</v>
      </c>
      <c r="M1245" s="500" t="s">
        <v>2307</v>
      </c>
      <c r="N1245" s="500" t="s">
        <v>5263</v>
      </c>
    </row>
    <row r="1246" spans="1:14">
      <c r="A1246" s="500" t="s">
        <v>686</v>
      </c>
      <c r="B1246" s="500" t="s">
        <v>2858</v>
      </c>
      <c r="C1246" s="500" t="s">
        <v>27831</v>
      </c>
      <c r="D1246" s="500" t="s">
        <v>27832</v>
      </c>
      <c r="E1246" s="500" t="s">
        <v>11099</v>
      </c>
      <c r="F1246" s="500" t="s">
        <v>28081</v>
      </c>
      <c r="G1246" s="500" t="s">
        <v>2499</v>
      </c>
      <c r="H1246" s="500" t="s">
        <v>27969</v>
      </c>
      <c r="I1246" s="500" t="s">
        <v>688</v>
      </c>
      <c r="J1246" s="500" t="s">
        <v>689</v>
      </c>
      <c r="K1246" s="500" t="s">
        <v>223</v>
      </c>
      <c r="L1246" s="500" t="s">
        <v>28083</v>
      </c>
      <c r="M1246" s="500" t="s">
        <v>2307</v>
      </c>
      <c r="N1246" s="500" t="s">
        <v>5264</v>
      </c>
    </row>
    <row r="1247" spans="1:14">
      <c r="A1247" s="500" t="s">
        <v>686</v>
      </c>
      <c r="B1247" s="500" t="s">
        <v>2858</v>
      </c>
      <c r="C1247" s="500" t="s">
        <v>27831</v>
      </c>
      <c r="D1247" s="500" t="s">
        <v>27832</v>
      </c>
      <c r="E1247" s="500" t="s">
        <v>11099</v>
      </c>
      <c r="F1247" s="500" t="s">
        <v>28081</v>
      </c>
      <c r="G1247" s="500" t="s">
        <v>7475</v>
      </c>
      <c r="H1247" s="500" t="s">
        <v>11236</v>
      </c>
      <c r="I1247" s="500" t="s">
        <v>688</v>
      </c>
      <c r="J1247" s="500" t="s">
        <v>689</v>
      </c>
      <c r="K1247" s="500" t="s">
        <v>223</v>
      </c>
      <c r="L1247" s="500" t="s">
        <v>28083</v>
      </c>
      <c r="M1247" s="500" t="s">
        <v>2307</v>
      </c>
      <c r="N1247" s="500" t="s">
        <v>7476</v>
      </c>
    </row>
    <row r="1248" spans="1:14">
      <c r="A1248" s="500" t="s">
        <v>686</v>
      </c>
      <c r="B1248" s="500" t="s">
        <v>2858</v>
      </c>
      <c r="C1248" s="500" t="s">
        <v>27831</v>
      </c>
      <c r="D1248" s="500" t="s">
        <v>27832</v>
      </c>
      <c r="E1248" s="500" t="s">
        <v>11099</v>
      </c>
      <c r="F1248" s="500" t="s">
        <v>28081</v>
      </c>
      <c r="G1248" s="500" t="s">
        <v>1187</v>
      </c>
      <c r="H1248" s="500" t="s">
        <v>6951</v>
      </c>
      <c r="I1248" s="500" t="s">
        <v>688</v>
      </c>
      <c r="J1248" s="500" t="s">
        <v>689</v>
      </c>
      <c r="K1248" s="500" t="s">
        <v>223</v>
      </c>
      <c r="L1248" s="500" t="s">
        <v>28083</v>
      </c>
      <c r="M1248" s="500" t="s">
        <v>2307</v>
      </c>
      <c r="N1248" s="500" t="s">
        <v>5265</v>
      </c>
    </row>
    <row r="1249" spans="1:14">
      <c r="A1249" s="500" t="s">
        <v>686</v>
      </c>
      <c r="B1249" s="500" t="s">
        <v>2858</v>
      </c>
      <c r="C1249" s="500" t="s">
        <v>27831</v>
      </c>
      <c r="D1249" s="500" t="s">
        <v>27832</v>
      </c>
      <c r="E1249" s="500" t="s">
        <v>11099</v>
      </c>
      <c r="F1249" s="500" t="s">
        <v>28081</v>
      </c>
      <c r="G1249" s="500" t="s">
        <v>1188</v>
      </c>
      <c r="H1249" s="500" t="s">
        <v>27979</v>
      </c>
      <c r="I1249" s="500" t="s">
        <v>688</v>
      </c>
      <c r="J1249" s="500" t="s">
        <v>689</v>
      </c>
      <c r="K1249" s="500" t="s">
        <v>223</v>
      </c>
      <c r="L1249" s="500" t="s">
        <v>28083</v>
      </c>
      <c r="M1249" s="500" t="s">
        <v>2307</v>
      </c>
      <c r="N1249" s="500" t="s">
        <v>5266</v>
      </c>
    </row>
    <row r="1250" spans="1:14">
      <c r="A1250" s="500" t="s">
        <v>686</v>
      </c>
      <c r="B1250" s="500" t="s">
        <v>2858</v>
      </c>
      <c r="C1250" s="500" t="s">
        <v>27831</v>
      </c>
      <c r="D1250" s="500" t="s">
        <v>27832</v>
      </c>
      <c r="E1250" s="500" t="s">
        <v>11099</v>
      </c>
      <c r="F1250" s="500" t="s">
        <v>28081</v>
      </c>
      <c r="G1250" s="500" t="s">
        <v>1189</v>
      </c>
      <c r="H1250" s="500" t="s">
        <v>27971</v>
      </c>
      <c r="I1250" s="500" t="s">
        <v>688</v>
      </c>
      <c r="J1250" s="500" t="s">
        <v>689</v>
      </c>
      <c r="K1250" s="500" t="s">
        <v>223</v>
      </c>
      <c r="L1250" s="500" t="s">
        <v>28083</v>
      </c>
      <c r="M1250" s="500" t="s">
        <v>2307</v>
      </c>
      <c r="N1250" s="500" t="s">
        <v>5267</v>
      </c>
    </row>
    <row r="1251" spans="1:14">
      <c r="A1251" s="500" t="s">
        <v>686</v>
      </c>
      <c r="B1251" s="500" t="s">
        <v>2858</v>
      </c>
      <c r="C1251" s="500" t="s">
        <v>27831</v>
      </c>
      <c r="D1251" s="500" t="s">
        <v>27832</v>
      </c>
      <c r="E1251" s="500" t="s">
        <v>11099</v>
      </c>
      <c r="F1251" s="500" t="s">
        <v>28081</v>
      </c>
      <c r="G1251" s="500" t="s">
        <v>1190</v>
      </c>
      <c r="H1251" s="500" t="s">
        <v>11056</v>
      </c>
      <c r="I1251" s="500" t="s">
        <v>688</v>
      </c>
      <c r="J1251" s="500" t="s">
        <v>689</v>
      </c>
      <c r="K1251" s="500" t="s">
        <v>223</v>
      </c>
      <c r="L1251" s="500" t="s">
        <v>28083</v>
      </c>
      <c r="M1251" s="500" t="s">
        <v>2307</v>
      </c>
      <c r="N1251" s="500" t="s">
        <v>5268</v>
      </c>
    </row>
    <row r="1252" spans="1:14">
      <c r="A1252" s="500" t="s">
        <v>686</v>
      </c>
      <c r="B1252" s="500" t="s">
        <v>2858</v>
      </c>
      <c r="C1252" s="500" t="s">
        <v>27831</v>
      </c>
      <c r="D1252" s="500" t="s">
        <v>27832</v>
      </c>
      <c r="E1252" s="500" t="s">
        <v>11099</v>
      </c>
      <c r="F1252" s="500" t="s">
        <v>28081</v>
      </c>
      <c r="G1252" s="500" t="s">
        <v>1191</v>
      </c>
      <c r="H1252" s="500" t="s">
        <v>28023</v>
      </c>
      <c r="I1252" s="500" t="s">
        <v>688</v>
      </c>
      <c r="J1252" s="500" t="s">
        <v>689</v>
      </c>
      <c r="K1252" s="500" t="s">
        <v>223</v>
      </c>
      <c r="L1252" s="500" t="s">
        <v>28083</v>
      </c>
      <c r="M1252" s="500" t="s">
        <v>2307</v>
      </c>
      <c r="N1252" s="500" t="s">
        <v>5269</v>
      </c>
    </row>
    <row r="1253" spans="1:14">
      <c r="A1253" s="500" t="s">
        <v>686</v>
      </c>
      <c r="B1253" s="500" t="s">
        <v>2858</v>
      </c>
      <c r="C1253" s="500" t="s">
        <v>27831</v>
      </c>
      <c r="D1253" s="500" t="s">
        <v>27832</v>
      </c>
      <c r="E1253" s="500" t="s">
        <v>11099</v>
      </c>
      <c r="F1253" s="500" t="s">
        <v>28081</v>
      </c>
      <c r="G1253" s="500" t="s">
        <v>1192</v>
      </c>
      <c r="H1253" s="500" t="s">
        <v>27982</v>
      </c>
      <c r="I1253" s="500" t="s">
        <v>688</v>
      </c>
      <c r="J1253" s="500" t="s">
        <v>689</v>
      </c>
      <c r="K1253" s="500" t="s">
        <v>223</v>
      </c>
      <c r="L1253" s="500" t="s">
        <v>28083</v>
      </c>
      <c r="M1253" s="500" t="s">
        <v>2307</v>
      </c>
      <c r="N1253" s="500" t="s">
        <v>5270</v>
      </c>
    </row>
    <row r="1254" spans="1:14">
      <c r="A1254" s="500" t="s">
        <v>686</v>
      </c>
      <c r="B1254" s="500" t="s">
        <v>2858</v>
      </c>
      <c r="C1254" s="500" t="s">
        <v>27831</v>
      </c>
      <c r="D1254" s="500" t="s">
        <v>27832</v>
      </c>
      <c r="E1254" s="500" t="s">
        <v>11099</v>
      </c>
      <c r="F1254" s="500" t="s">
        <v>28081</v>
      </c>
      <c r="G1254" s="500" t="s">
        <v>1193</v>
      </c>
      <c r="H1254" s="500" t="s">
        <v>28082</v>
      </c>
      <c r="I1254" s="500" t="s">
        <v>688</v>
      </c>
      <c r="J1254" s="500" t="s">
        <v>689</v>
      </c>
      <c r="K1254" s="500" t="s">
        <v>223</v>
      </c>
      <c r="L1254" s="500" t="s">
        <v>28083</v>
      </c>
      <c r="M1254" s="500" t="s">
        <v>2307</v>
      </c>
      <c r="N1254" s="500" t="s">
        <v>5271</v>
      </c>
    </row>
    <row r="1255" spans="1:14">
      <c r="A1255" s="500" t="s">
        <v>686</v>
      </c>
      <c r="B1255" s="500" t="s">
        <v>2858</v>
      </c>
      <c r="C1255" s="500" t="s">
        <v>27831</v>
      </c>
      <c r="D1255" s="500" t="s">
        <v>27832</v>
      </c>
      <c r="E1255" s="500" t="s">
        <v>11099</v>
      </c>
      <c r="F1255" s="500" t="s">
        <v>28081</v>
      </c>
      <c r="G1255" s="500" t="s">
        <v>1194</v>
      </c>
      <c r="H1255" s="500" t="s">
        <v>28084</v>
      </c>
      <c r="I1255" s="500" t="s">
        <v>688</v>
      </c>
      <c r="J1255" s="500" t="s">
        <v>689</v>
      </c>
      <c r="K1255" s="500" t="s">
        <v>223</v>
      </c>
      <c r="L1255" s="500" t="s">
        <v>28083</v>
      </c>
      <c r="M1255" s="500" t="s">
        <v>2307</v>
      </c>
      <c r="N1255" s="500" t="s">
        <v>5272</v>
      </c>
    </row>
    <row r="1256" spans="1:14">
      <c r="A1256" s="500" t="s">
        <v>686</v>
      </c>
      <c r="B1256" s="500" t="s">
        <v>2858</v>
      </c>
      <c r="C1256" s="500" t="s">
        <v>27831</v>
      </c>
      <c r="D1256" s="500" t="s">
        <v>27832</v>
      </c>
      <c r="E1256" s="500" t="s">
        <v>11099</v>
      </c>
      <c r="F1256" s="500" t="s">
        <v>28081</v>
      </c>
      <c r="G1256" s="500" t="s">
        <v>1195</v>
      </c>
      <c r="H1256" s="500" t="s">
        <v>27880</v>
      </c>
      <c r="I1256" s="500" t="s">
        <v>688</v>
      </c>
      <c r="J1256" s="500" t="s">
        <v>689</v>
      </c>
      <c r="K1256" s="500" t="s">
        <v>223</v>
      </c>
      <c r="L1256" s="500" t="s">
        <v>28083</v>
      </c>
      <c r="M1256" s="500" t="s">
        <v>2307</v>
      </c>
      <c r="N1256" s="500" t="s">
        <v>5273</v>
      </c>
    </row>
    <row r="1257" spans="1:14">
      <c r="A1257" s="500" t="s">
        <v>686</v>
      </c>
      <c r="B1257" s="500" t="s">
        <v>2858</v>
      </c>
      <c r="C1257" s="500" t="s">
        <v>27831</v>
      </c>
      <c r="D1257" s="500" t="s">
        <v>27832</v>
      </c>
      <c r="E1257" s="500" t="s">
        <v>11099</v>
      </c>
      <c r="F1257" s="500" t="s">
        <v>28081</v>
      </c>
      <c r="G1257" s="500" t="s">
        <v>1196</v>
      </c>
      <c r="H1257" s="500" t="s">
        <v>28085</v>
      </c>
      <c r="I1257" s="500" t="s">
        <v>688</v>
      </c>
      <c r="J1257" s="500" t="s">
        <v>689</v>
      </c>
      <c r="K1257" s="500" t="s">
        <v>223</v>
      </c>
      <c r="L1257" s="500" t="s">
        <v>28083</v>
      </c>
      <c r="M1257" s="500" t="s">
        <v>2307</v>
      </c>
      <c r="N1257" s="500" t="s">
        <v>5274</v>
      </c>
    </row>
    <row r="1258" spans="1:14">
      <c r="A1258" s="500" t="s">
        <v>686</v>
      </c>
      <c r="B1258" s="500" t="s">
        <v>2858</v>
      </c>
      <c r="C1258" s="500" t="s">
        <v>27831</v>
      </c>
      <c r="D1258" s="500" t="s">
        <v>27832</v>
      </c>
      <c r="E1258" s="500" t="s">
        <v>11099</v>
      </c>
      <c r="F1258" s="500" t="s">
        <v>28081</v>
      </c>
      <c r="G1258" s="500" t="s">
        <v>1197</v>
      </c>
      <c r="H1258" s="500" t="s">
        <v>11895</v>
      </c>
      <c r="I1258" s="500" t="s">
        <v>688</v>
      </c>
      <c r="J1258" s="500" t="s">
        <v>689</v>
      </c>
      <c r="K1258" s="500" t="s">
        <v>223</v>
      </c>
      <c r="L1258" s="500" t="s">
        <v>28083</v>
      </c>
      <c r="M1258" s="500" t="s">
        <v>2307</v>
      </c>
      <c r="N1258" s="500" t="s">
        <v>5275</v>
      </c>
    </row>
    <row r="1259" spans="1:14">
      <c r="A1259" s="500" t="s">
        <v>686</v>
      </c>
      <c r="B1259" s="500" t="s">
        <v>2858</v>
      </c>
      <c r="C1259" s="500" t="s">
        <v>27831</v>
      </c>
      <c r="D1259" s="500" t="s">
        <v>27832</v>
      </c>
      <c r="E1259" s="500" t="s">
        <v>11099</v>
      </c>
      <c r="F1259" s="500" t="s">
        <v>28081</v>
      </c>
      <c r="G1259" s="500" t="s">
        <v>4056</v>
      </c>
      <c r="H1259" s="500" t="s">
        <v>11813</v>
      </c>
      <c r="I1259" s="500" t="s">
        <v>688</v>
      </c>
      <c r="J1259" s="500" t="s">
        <v>689</v>
      </c>
      <c r="K1259" s="500" t="s">
        <v>223</v>
      </c>
      <c r="L1259" s="500" t="s">
        <v>28083</v>
      </c>
      <c r="M1259" s="500" t="s">
        <v>2307</v>
      </c>
      <c r="N1259" s="500" t="s">
        <v>5276</v>
      </c>
    </row>
    <row r="1260" spans="1:14">
      <c r="A1260" s="500" t="s">
        <v>686</v>
      </c>
      <c r="B1260" s="500" t="s">
        <v>2858</v>
      </c>
      <c r="C1260" s="500" t="s">
        <v>27831</v>
      </c>
      <c r="D1260" s="500" t="s">
        <v>27832</v>
      </c>
      <c r="E1260" s="500" t="s">
        <v>11099</v>
      </c>
      <c r="F1260" s="500" t="s">
        <v>28081</v>
      </c>
      <c r="G1260" s="500" t="s">
        <v>2500</v>
      </c>
      <c r="H1260" s="500" t="s">
        <v>3927</v>
      </c>
      <c r="I1260" s="500" t="s">
        <v>688</v>
      </c>
      <c r="J1260" s="500" t="s">
        <v>689</v>
      </c>
      <c r="K1260" s="500" t="s">
        <v>223</v>
      </c>
      <c r="L1260" s="500" t="s">
        <v>28083</v>
      </c>
      <c r="M1260" s="500" t="s">
        <v>2307</v>
      </c>
      <c r="N1260" s="500" t="s">
        <v>5277</v>
      </c>
    </row>
    <row r="1261" spans="1:14">
      <c r="A1261" s="500" t="s">
        <v>686</v>
      </c>
      <c r="B1261" s="500" t="s">
        <v>2858</v>
      </c>
      <c r="C1261" s="500" t="s">
        <v>27831</v>
      </c>
      <c r="D1261" s="500" t="s">
        <v>27832</v>
      </c>
      <c r="E1261" s="500" t="s">
        <v>11099</v>
      </c>
      <c r="F1261" s="500" t="s">
        <v>28081</v>
      </c>
      <c r="G1261" s="500" t="s">
        <v>3529</v>
      </c>
      <c r="H1261" s="500" t="s">
        <v>13249</v>
      </c>
      <c r="I1261" s="500" t="s">
        <v>688</v>
      </c>
      <c r="J1261" s="500" t="s">
        <v>689</v>
      </c>
      <c r="K1261" s="500" t="s">
        <v>223</v>
      </c>
      <c r="L1261" s="500" t="s">
        <v>28083</v>
      </c>
      <c r="M1261" s="500" t="s">
        <v>2307</v>
      </c>
      <c r="N1261" s="500" t="s">
        <v>5278</v>
      </c>
    </row>
    <row r="1262" spans="1:14">
      <c r="A1262" s="500" t="s">
        <v>686</v>
      </c>
      <c r="B1262" s="500" t="s">
        <v>2858</v>
      </c>
      <c r="C1262" s="500" t="s">
        <v>27831</v>
      </c>
      <c r="D1262" s="500" t="s">
        <v>27832</v>
      </c>
      <c r="E1262" s="500" t="s">
        <v>11099</v>
      </c>
      <c r="F1262" s="500" t="s">
        <v>28081</v>
      </c>
      <c r="G1262" s="500" t="s">
        <v>1198</v>
      </c>
      <c r="H1262" s="500" t="s">
        <v>13988</v>
      </c>
      <c r="I1262" s="500" t="s">
        <v>688</v>
      </c>
      <c r="J1262" s="500" t="s">
        <v>689</v>
      </c>
      <c r="K1262" s="500" t="s">
        <v>223</v>
      </c>
      <c r="L1262" s="500" t="s">
        <v>28083</v>
      </c>
      <c r="M1262" s="500" t="s">
        <v>2307</v>
      </c>
      <c r="N1262" s="500" t="s">
        <v>5279</v>
      </c>
    </row>
    <row r="1263" spans="1:14">
      <c r="A1263" s="500" t="s">
        <v>686</v>
      </c>
      <c r="B1263" s="500" t="s">
        <v>2858</v>
      </c>
      <c r="C1263" s="500" t="s">
        <v>27831</v>
      </c>
      <c r="D1263" s="500" t="s">
        <v>27832</v>
      </c>
      <c r="E1263" s="500" t="s">
        <v>11099</v>
      </c>
      <c r="F1263" s="500" t="s">
        <v>28081</v>
      </c>
      <c r="G1263" s="500" t="s">
        <v>1199</v>
      </c>
      <c r="H1263" s="500" t="s">
        <v>27977</v>
      </c>
      <c r="I1263" s="500" t="s">
        <v>688</v>
      </c>
      <c r="J1263" s="500" t="s">
        <v>689</v>
      </c>
      <c r="K1263" s="500" t="s">
        <v>223</v>
      </c>
      <c r="L1263" s="500" t="s">
        <v>28083</v>
      </c>
      <c r="M1263" s="500" t="s">
        <v>2307</v>
      </c>
      <c r="N1263" s="500" t="s">
        <v>5280</v>
      </c>
    </row>
    <row r="1264" spans="1:14">
      <c r="A1264" s="500" t="s">
        <v>686</v>
      </c>
      <c r="B1264" s="500" t="s">
        <v>2858</v>
      </c>
      <c r="C1264" s="500" t="s">
        <v>27831</v>
      </c>
      <c r="D1264" s="500" t="s">
        <v>27832</v>
      </c>
      <c r="E1264" s="500" t="s">
        <v>11099</v>
      </c>
      <c r="F1264" s="500" t="s">
        <v>28081</v>
      </c>
      <c r="G1264" s="500" t="s">
        <v>1200</v>
      </c>
      <c r="H1264" s="500" t="s">
        <v>11241</v>
      </c>
      <c r="I1264" s="500" t="s">
        <v>688</v>
      </c>
      <c r="J1264" s="500" t="s">
        <v>689</v>
      </c>
      <c r="K1264" s="500" t="s">
        <v>223</v>
      </c>
      <c r="L1264" s="500" t="s">
        <v>28083</v>
      </c>
      <c r="M1264" s="500" t="s">
        <v>2307</v>
      </c>
      <c r="N1264" s="500" t="s">
        <v>5281</v>
      </c>
    </row>
    <row r="1265" spans="1:14">
      <c r="A1265" s="500" t="s">
        <v>686</v>
      </c>
      <c r="B1265" s="500" t="s">
        <v>2858</v>
      </c>
      <c r="C1265" s="500" t="s">
        <v>27831</v>
      </c>
      <c r="D1265" s="500" t="s">
        <v>27832</v>
      </c>
      <c r="E1265" s="500" t="s">
        <v>11099</v>
      </c>
      <c r="F1265" s="500" t="s">
        <v>28081</v>
      </c>
      <c r="G1265" s="500" t="s">
        <v>2501</v>
      </c>
      <c r="H1265" s="500" t="s">
        <v>10990</v>
      </c>
      <c r="I1265" s="500" t="s">
        <v>688</v>
      </c>
      <c r="J1265" s="500" t="s">
        <v>689</v>
      </c>
      <c r="K1265" s="500" t="s">
        <v>223</v>
      </c>
      <c r="L1265" s="500" t="s">
        <v>28083</v>
      </c>
      <c r="M1265" s="500" t="s">
        <v>2307</v>
      </c>
      <c r="N1265" s="500" t="s">
        <v>5282</v>
      </c>
    </row>
    <row r="1266" spans="1:14">
      <c r="A1266" s="500" t="s">
        <v>686</v>
      </c>
      <c r="B1266" s="500" t="s">
        <v>2858</v>
      </c>
      <c r="C1266" s="500" t="s">
        <v>27831</v>
      </c>
      <c r="D1266" s="500" t="s">
        <v>27832</v>
      </c>
      <c r="E1266" s="500" t="s">
        <v>11099</v>
      </c>
      <c r="F1266" s="500" t="s">
        <v>28081</v>
      </c>
      <c r="G1266" s="500" t="s">
        <v>7477</v>
      </c>
      <c r="H1266" s="500" t="s">
        <v>28084</v>
      </c>
      <c r="I1266" s="500" t="s">
        <v>688</v>
      </c>
      <c r="J1266" s="500" t="s">
        <v>689</v>
      </c>
      <c r="K1266" s="500" t="s">
        <v>223</v>
      </c>
      <c r="L1266" s="500" t="s">
        <v>28083</v>
      </c>
      <c r="M1266" s="500" t="s">
        <v>2307</v>
      </c>
      <c r="N1266" s="500" t="s">
        <v>7478</v>
      </c>
    </row>
    <row r="1267" spans="1:14">
      <c r="A1267" s="500" t="s">
        <v>686</v>
      </c>
      <c r="B1267" s="500" t="s">
        <v>2858</v>
      </c>
      <c r="C1267" s="500" t="s">
        <v>27831</v>
      </c>
      <c r="D1267" s="500" t="s">
        <v>27832</v>
      </c>
      <c r="E1267" s="500" t="s">
        <v>11099</v>
      </c>
      <c r="F1267" s="500" t="s">
        <v>28081</v>
      </c>
      <c r="G1267" s="500" t="s">
        <v>1201</v>
      </c>
      <c r="H1267" s="500" t="s">
        <v>28086</v>
      </c>
      <c r="I1267" s="500" t="s">
        <v>688</v>
      </c>
      <c r="J1267" s="500" t="s">
        <v>689</v>
      </c>
      <c r="K1267" s="500" t="s">
        <v>223</v>
      </c>
      <c r="L1267" s="500" t="s">
        <v>28083</v>
      </c>
      <c r="M1267" s="500" t="s">
        <v>2307</v>
      </c>
      <c r="N1267" s="500" t="s">
        <v>5283</v>
      </c>
    </row>
    <row r="1268" spans="1:14">
      <c r="A1268" s="500" t="s">
        <v>686</v>
      </c>
      <c r="B1268" s="500" t="s">
        <v>2858</v>
      </c>
      <c r="C1268" s="500" t="s">
        <v>27831</v>
      </c>
      <c r="D1268" s="500" t="s">
        <v>27832</v>
      </c>
      <c r="E1268" s="500" t="s">
        <v>11099</v>
      </c>
      <c r="F1268" s="500" t="s">
        <v>28081</v>
      </c>
      <c r="G1268" s="500" t="s">
        <v>1202</v>
      </c>
      <c r="H1268" s="500" t="s">
        <v>3848</v>
      </c>
      <c r="I1268" s="500" t="s">
        <v>688</v>
      </c>
      <c r="J1268" s="500" t="s">
        <v>689</v>
      </c>
      <c r="K1268" s="500" t="s">
        <v>223</v>
      </c>
      <c r="L1268" s="500" t="s">
        <v>28083</v>
      </c>
      <c r="M1268" s="500" t="s">
        <v>2307</v>
      </c>
      <c r="N1268" s="500" t="s">
        <v>5284</v>
      </c>
    </row>
    <row r="1269" spans="1:14">
      <c r="A1269" s="500" t="s">
        <v>686</v>
      </c>
      <c r="B1269" s="500" t="s">
        <v>2858</v>
      </c>
      <c r="C1269" s="500" t="s">
        <v>27831</v>
      </c>
      <c r="D1269" s="500" t="s">
        <v>27832</v>
      </c>
      <c r="E1269" s="500" t="s">
        <v>11099</v>
      </c>
      <c r="F1269" s="500" t="s">
        <v>28081</v>
      </c>
      <c r="G1269" s="500" t="s">
        <v>1203</v>
      </c>
      <c r="H1269" s="500" t="s">
        <v>11229</v>
      </c>
      <c r="I1269" s="500" t="s">
        <v>688</v>
      </c>
      <c r="J1269" s="500" t="s">
        <v>689</v>
      </c>
      <c r="K1269" s="500" t="s">
        <v>223</v>
      </c>
      <c r="L1269" s="500" t="s">
        <v>28083</v>
      </c>
      <c r="M1269" s="500" t="s">
        <v>2307</v>
      </c>
      <c r="N1269" s="500" t="s">
        <v>5285</v>
      </c>
    </row>
    <row r="1270" spans="1:14">
      <c r="A1270" s="500" t="s">
        <v>686</v>
      </c>
      <c r="B1270" s="500" t="s">
        <v>2858</v>
      </c>
      <c r="C1270" s="500" t="s">
        <v>27831</v>
      </c>
      <c r="D1270" s="500" t="s">
        <v>27832</v>
      </c>
      <c r="E1270" s="500" t="s">
        <v>11099</v>
      </c>
      <c r="F1270" s="500" t="s">
        <v>28081</v>
      </c>
      <c r="G1270" s="500" t="s">
        <v>1204</v>
      </c>
      <c r="H1270" s="500" t="s">
        <v>11224</v>
      </c>
      <c r="I1270" s="500" t="s">
        <v>688</v>
      </c>
      <c r="J1270" s="500" t="s">
        <v>689</v>
      </c>
      <c r="K1270" s="500" t="s">
        <v>223</v>
      </c>
      <c r="L1270" s="500" t="s">
        <v>28083</v>
      </c>
      <c r="M1270" s="500" t="s">
        <v>2307</v>
      </c>
      <c r="N1270" s="500" t="s">
        <v>5286</v>
      </c>
    </row>
    <row r="1271" spans="1:14">
      <c r="A1271" s="500" t="s">
        <v>686</v>
      </c>
      <c r="B1271" s="500" t="s">
        <v>2858</v>
      </c>
      <c r="C1271" s="500" t="s">
        <v>27831</v>
      </c>
      <c r="D1271" s="500" t="s">
        <v>27832</v>
      </c>
      <c r="E1271" s="500" t="s">
        <v>11099</v>
      </c>
      <c r="F1271" s="500" t="s">
        <v>28081</v>
      </c>
      <c r="G1271" s="500" t="s">
        <v>1205</v>
      </c>
      <c r="H1271" s="500" t="s">
        <v>20096</v>
      </c>
      <c r="I1271" s="500" t="s">
        <v>688</v>
      </c>
      <c r="J1271" s="500" t="s">
        <v>689</v>
      </c>
      <c r="K1271" s="500" t="s">
        <v>223</v>
      </c>
      <c r="L1271" s="500" t="s">
        <v>28083</v>
      </c>
      <c r="M1271" s="500" t="s">
        <v>2307</v>
      </c>
      <c r="N1271" s="500" t="s">
        <v>5287</v>
      </c>
    </row>
    <row r="1272" spans="1:14">
      <c r="A1272" s="500" t="s">
        <v>686</v>
      </c>
      <c r="B1272" s="500" t="s">
        <v>2858</v>
      </c>
      <c r="C1272" s="500" t="s">
        <v>27831</v>
      </c>
      <c r="D1272" s="500" t="s">
        <v>27832</v>
      </c>
      <c r="E1272" s="500" t="s">
        <v>11099</v>
      </c>
      <c r="F1272" s="500" t="s">
        <v>28081</v>
      </c>
      <c r="G1272" s="500" t="s">
        <v>1206</v>
      </c>
      <c r="H1272" s="500" t="s">
        <v>11144</v>
      </c>
      <c r="I1272" s="500" t="s">
        <v>688</v>
      </c>
      <c r="J1272" s="500" t="s">
        <v>689</v>
      </c>
      <c r="K1272" s="500" t="s">
        <v>223</v>
      </c>
      <c r="L1272" s="500" t="s">
        <v>28083</v>
      </c>
      <c r="M1272" s="500" t="s">
        <v>2307</v>
      </c>
      <c r="N1272" s="500" t="s">
        <v>5288</v>
      </c>
    </row>
    <row r="1273" spans="1:14">
      <c r="A1273" s="500" t="s">
        <v>686</v>
      </c>
      <c r="B1273" s="500" t="s">
        <v>2858</v>
      </c>
      <c r="C1273" s="500" t="s">
        <v>27831</v>
      </c>
      <c r="D1273" s="500" t="s">
        <v>27832</v>
      </c>
      <c r="E1273" s="500" t="s">
        <v>11099</v>
      </c>
      <c r="F1273" s="500" t="s">
        <v>28081</v>
      </c>
      <c r="G1273" s="500" t="s">
        <v>1207</v>
      </c>
      <c r="H1273" s="500" t="s">
        <v>28087</v>
      </c>
      <c r="I1273" s="500" t="s">
        <v>688</v>
      </c>
      <c r="J1273" s="500" t="s">
        <v>689</v>
      </c>
      <c r="K1273" s="500" t="s">
        <v>223</v>
      </c>
      <c r="L1273" s="500" t="s">
        <v>28083</v>
      </c>
      <c r="M1273" s="500" t="s">
        <v>2307</v>
      </c>
      <c r="N1273" s="500" t="s">
        <v>5289</v>
      </c>
    </row>
    <row r="1274" spans="1:14">
      <c r="A1274" s="500" t="s">
        <v>686</v>
      </c>
      <c r="B1274" s="500" t="s">
        <v>2858</v>
      </c>
      <c r="C1274" s="500" t="s">
        <v>27831</v>
      </c>
      <c r="D1274" s="500" t="s">
        <v>27832</v>
      </c>
      <c r="E1274" s="500" t="s">
        <v>11099</v>
      </c>
      <c r="F1274" s="500" t="s">
        <v>28081</v>
      </c>
      <c r="G1274" s="500" t="s">
        <v>1208</v>
      </c>
      <c r="H1274" s="500" t="s">
        <v>11067</v>
      </c>
      <c r="I1274" s="500" t="s">
        <v>688</v>
      </c>
      <c r="J1274" s="500" t="s">
        <v>689</v>
      </c>
      <c r="K1274" s="500" t="s">
        <v>223</v>
      </c>
      <c r="L1274" s="500" t="s">
        <v>28083</v>
      </c>
      <c r="M1274" s="500" t="s">
        <v>2307</v>
      </c>
      <c r="N1274" s="500" t="s">
        <v>5290</v>
      </c>
    </row>
    <row r="1275" spans="1:14">
      <c r="A1275" s="500" t="s">
        <v>686</v>
      </c>
      <c r="B1275" s="500" t="s">
        <v>2858</v>
      </c>
      <c r="C1275" s="500" t="s">
        <v>27831</v>
      </c>
      <c r="D1275" s="500" t="s">
        <v>27832</v>
      </c>
      <c r="E1275" s="500" t="s">
        <v>11099</v>
      </c>
      <c r="F1275" s="500" t="s">
        <v>28081</v>
      </c>
      <c r="G1275" s="500" t="s">
        <v>1209</v>
      </c>
      <c r="H1275" s="500" t="s">
        <v>28088</v>
      </c>
      <c r="I1275" s="500" t="s">
        <v>688</v>
      </c>
      <c r="J1275" s="500" t="s">
        <v>689</v>
      </c>
      <c r="K1275" s="500" t="s">
        <v>223</v>
      </c>
      <c r="L1275" s="500" t="s">
        <v>28083</v>
      </c>
      <c r="M1275" s="500" t="s">
        <v>2307</v>
      </c>
      <c r="N1275" s="500" t="s">
        <v>5291</v>
      </c>
    </row>
    <row r="1276" spans="1:14">
      <c r="A1276" s="500" t="s">
        <v>686</v>
      </c>
      <c r="B1276" s="500" t="s">
        <v>2858</v>
      </c>
      <c r="C1276" s="500" t="s">
        <v>27831</v>
      </c>
      <c r="D1276" s="500" t="s">
        <v>27832</v>
      </c>
      <c r="E1276" s="500" t="s">
        <v>11099</v>
      </c>
      <c r="F1276" s="500" t="s">
        <v>28081</v>
      </c>
      <c r="G1276" s="500" t="s">
        <v>1210</v>
      </c>
      <c r="H1276" s="500" t="s">
        <v>28089</v>
      </c>
      <c r="I1276" s="500" t="s">
        <v>688</v>
      </c>
      <c r="J1276" s="500" t="s">
        <v>689</v>
      </c>
      <c r="K1276" s="500" t="s">
        <v>223</v>
      </c>
      <c r="L1276" s="500" t="s">
        <v>28083</v>
      </c>
      <c r="M1276" s="500" t="s">
        <v>2307</v>
      </c>
      <c r="N1276" s="500" t="s">
        <v>5292</v>
      </c>
    </row>
    <row r="1277" spans="1:14">
      <c r="A1277" s="500" t="s">
        <v>686</v>
      </c>
      <c r="B1277" s="500" t="s">
        <v>2858</v>
      </c>
      <c r="C1277" s="500" t="s">
        <v>27831</v>
      </c>
      <c r="D1277" s="500" t="s">
        <v>27832</v>
      </c>
      <c r="E1277" s="500" t="s">
        <v>11099</v>
      </c>
      <c r="F1277" s="500" t="s">
        <v>28081</v>
      </c>
      <c r="G1277" s="500" t="s">
        <v>4057</v>
      </c>
      <c r="H1277" s="500" t="s">
        <v>27882</v>
      </c>
      <c r="I1277" s="500" t="s">
        <v>688</v>
      </c>
      <c r="J1277" s="500" t="s">
        <v>689</v>
      </c>
      <c r="K1277" s="500" t="s">
        <v>223</v>
      </c>
      <c r="L1277" s="500" t="s">
        <v>28083</v>
      </c>
      <c r="M1277" s="500" t="s">
        <v>2307</v>
      </c>
      <c r="N1277" s="500" t="s">
        <v>5293</v>
      </c>
    </row>
    <row r="1278" spans="1:14">
      <c r="A1278" s="500" t="s">
        <v>686</v>
      </c>
      <c r="B1278" s="500" t="s">
        <v>2858</v>
      </c>
      <c r="C1278" s="500" t="s">
        <v>27831</v>
      </c>
      <c r="D1278" s="500" t="s">
        <v>27832</v>
      </c>
      <c r="E1278" s="500" t="s">
        <v>11099</v>
      </c>
      <c r="F1278" s="500" t="s">
        <v>28081</v>
      </c>
      <c r="G1278" s="500" t="s">
        <v>1211</v>
      </c>
      <c r="H1278" s="500" t="s">
        <v>28090</v>
      </c>
      <c r="I1278" s="500" t="s">
        <v>688</v>
      </c>
      <c r="J1278" s="500" t="s">
        <v>689</v>
      </c>
      <c r="K1278" s="500" t="s">
        <v>223</v>
      </c>
      <c r="L1278" s="500" t="s">
        <v>28083</v>
      </c>
      <c r="M1278" s="500" t="s">
        <v>2307</v>
      </c>
      <c r="N1278" s="500" t="s">
        <v>5294</v>
      </c>
    </row>
    <row r="1279" spans="1:14">
      <c r="A1279" s="500" t="s">
        <v>686</v>
      </c>
      <c r="B1279" s="500" t="s">
        <v>2858</v>
      </c>
      <c r="C1279" s="500" t="s">
        <v>27831</v>
      </c>
      <c r="D1279" s="500" t="s">
        <v>27832</v>
      </c>
      <c r="E1279" s="500" t="s">
        <v>11099</v>
      </c>
      <c r="F1279" s="500" t="s">
        <v>28081</v>
      </c>
      <c r="G1279" s="500" t="s">
        <v>1212</v>
      </c>
      <c r="H1279" s="500" t="s">
        <v>11127</v>
      </c>
      <c r="I1279" s="500" t="s">
        <v>688</v>
      </c>
      <c r="J1279" s="500" t="s">
        <v>689</v>
      </c>
      <c r="K1279" s="500" t="s">
        <v>223</v>
      </c>
      <c r="L1279" s="500" t="s">
        <v>28083</v>
      </c>
      <c r="M1279" s="500" t="s">
        <v>2307</v>
      </c>
      <c r="N1279" s="500" t="s">
        <v>5295</v>
      </c>
    </row>
    <row r="1280" spans="1:14">
      <c r="A1280" s="500" t="s">
        <v>686</v>
      </c>
      <c r="B1280" s="500" t="s">
        <v>2858</v>
      </c>
      <c r="C1280" s="500" t="s">
        <v>27831</v>
      </c>
      <c r="D1280" s="500" t="s">
        <v>27832</v>
      </c>
      <c r="E1280" s="500" t="s">
        <v>11099</v>
      </c>
      <c r="F1280" s="500" t="s">
        <v>28081</v>
      </c>
      <c r="G1280" s="500" t="s">
        <v>1213</v>
      </c>
      <c r="H1280" s="500" t="s">
        <v>12739</v>
      </c>
      <c r="I1280" s="500" t="s">
        <v>688</v>
      </c>
      <c r="J1280" s="500" t="s">
        <v>689</v>
      </c>
      <c r="K1280" s="500" t="s">
        <v>223</v>
      </c>
      <c r="L1280" s="500" t="s">
        <v>28083</v>
      </c>
      <c r="M1280" s="500" t="s">
        <v>2307</v>
      </c>
      <c r="N1280" s="500" t="s">
        <v>5296</v>
      </c>
    </row>
    <row r="1281" spans="1:14">
      <c r="A1281" s="500" t="s">
        <v>686</v>
      </c>
      <c r="B1281" s="500" t="s">
        <v>2858</v>
      </c>
      <c r="C1281" s="500" t="s">
        <v>27831</v>
      </c>
      <c r="D1281" s="500" t="s">
        <v>27832</v>
      </c>
      <c r="E1281" s="500" t="s">
        <v>11099</v>
      </c>
      <c r="F1281" s="500" t="s">
        <v>28081</v>
      </c>
      <c r="G1281" s="500" t="s">
        <v>2502</v>
      </c>
      <c r="H1281" s="500" t="s">
        <v>27963</v>
      </c>
      <c r="I1281" s="500" t="s">
        <v>688</v>
      </c>
      <c r="J1281" s="500" t="s">
        <v>689</v>
      </c>
      <c r="K1281" s="500" t="s">
        <v>223</v>
      </c>
      <c r="L1281" s="500" t="s">
        <v>28083</v>
      </c>
      <c r="M1281" s="500" t="s">
        <v>2307</v>
      </c>
      <c r="N1281" s="500" t="s">
        <v>5297</v>
      </c>
    </row>
    <row r="1282" spans="1:14">
      <c r="A1282" s="500" t="s">
        <v>686</v>
      </c>
      <c r="B1282" s="500" t="s">
        <v>2858</v>
      </c>
      <c r="C1282" s="500" t="s">
        <v>27831</v>
      </c>
      <c r="D1282" s="500" t="s">
        <v>27832</v>
      </c>
      <c r="E1282" s="500" t="s">
        <v>11099</v>
      </c>
      <c r="F1282" s="500" t="s">
        <v>28081</v>
      </c>
      <c r="G1282" s="500" t="s">
        <v>7479</v>
      </c>
      <c r="H1282" s="500" t="s">
        <v>11067</v>
      </c>
      <c r="I1282" s="500" t="s">
        <v>688</v>
      </c>
      <c r="J1282" s="500" t="s">
        <v>689</v>
      </c>
      <c r="K1282" s="500" t="s">
        <v>223</v>
      </c>
      <c r="L1282" s="500" t="s">
        <v>28083</v>
      </c>
      <c r="M1282" s="500" t="s">
        <v>2307</v>
      </c>
      <c r="N1282" s="500" t="s">
        <v>7480</v>
      </c>
    </row>
    <row r="1283" spans="1:14">
      <c r="A1283" s="500" t="s">
        <v>686</v>
      </c>
      <c r="B1283" s="500" t="s">
        <v>2858</v>
      </c>
      <c r="C1283" s="500" t="s">
        <v>27831</v>
      </c>
      <c r="D1283" s="500" t="s">
        <v>27832</v>
      </c>
      <c r="E1283" s="500" t="s">
        <v>11099</v>
      </c>
      <c r="F1283" s="500" t="s">
        <v>28081</v>
      </c>
      <c r="G1283" s="500" t="s">
        <v>3752</v>
      </c>
      <c r="H1283" s="500" t="s">
        <v>7601</v>
      </c>
      <c r="I1283" s="500" t="s">
        <v>688</v>
      </c>
      <c r="J1283" s="500" t="s">
        <v>689</v>
      </c>
      <c r="K1283" s="500" t="s">
        <v>223</v>
      </c>
      <c r="L1283" s="500" t="s">
        <v>28083</v>
      </c>
      <c r="M1283" s="500" t="s">
        <v>2307</v>
      </c>
      <c r="N1283" s="500" t="s">
        <v>5298</v>
      </c>
    </row>
    <row r="1284" spans="1:14">
      <c r="A1284" s="500" t="s">
        <v>686</v>
      </c>
      <c r="B1284" s="500" t="s">
        <v>2858</v>
      </c>
      <c r="C1284" s="500" t="s">
        <v>27831</v>
      </c>
      <c r="D1284" s="500" t="s">
        <v>27832</v>
      </c>
      <c r="E1284" s="500" t="s">
        <v>11099</v>
      </c>
      <c r="F1284" s="500" t="s">
        <v>28081</v>
      </c>
      <c r="G1284" s="500" t="s">
        <v>3753</v>
      </c>
      <c r="H1284" s="500" t="s">
        <v>11817</v>
      </c>
      <c r="I1284" s="500" t="s">
        <v>688</v>
      </c>
      <c r="J1284" s="500" t="s">
        <v>689</v>
      </c>
      <c r="K1284" s="500" t="s">
        <v>223</v>
      </c>
      <c r="L1284" s="500" t="s">
        <v>28083</v>
      </c>
      <c r="M1284" s="500" t="s">
        <v>2307</v>
      </c>
      <c r="N1284" s="500" t="s">
        <v>5299</v>
      </c>
    </row>
    <row r="1285" spans="1:14">
      <c r="A1285" s="500" t="s">
        <v>686</v>
      </c>
      <c r="B1285" s="500" t="s">
        <v>2858</v>
      </c>
      <c r="C1285" s="500" t="s">
        <v>27831</v>
      </c>
      <c r="D1285" s="500" t="s">
        <v>27832</v>
      </c>
      <c r="E1285" s="500" t="s">
        <v>11099</v>
      </c>
      <c r="F1285" s="500" t="s">
        <v>28081</v>
      </c>
      <c r="G1285" s="500" t="s">
        <v>3754</v>
      </c>
      <c r="H1285" s="500" t="s">
        <v>27887</v>
      </c>
      <c r="I1285" s="500" t="s">
        <v>688</v>
      </c>
      <c r="J1285" s="500" t="s">
        <v>689</v>
      </c>
      <c r="K1285" s="500" t="s">
        <v>223</v>
      </c>
      <c r="L1285" s="500" t="s">
        <v>28083</v>
      </c>
      <c r="M1285" s="500" t="s">
        <v>2307</v>
      </c>
      <c r="N1285" s="500" t="s">
        <v>5300</v>
      </c>
    </row>
    <row r="1286" spans="1:14">
      <c r="A1286" s="500" t="s">
        <v>686</v>
      </c>
      <c r="B1286" s="500" t="s">
        <v>2858</v>
      </c>
      <c r="C1286" s="500" t="s">
        <v>27831</v>
      </c>
      <c r="D1286" s="500" t="s">
        <v>27832</v>
      </c>
      <c r="E1286" s="500" t="s">
        <v>11099</v>
      </c>
      <c r="F1286" s="500" t="s">
        <v>28081</v>
      </c>
      <c r="G1286" s="500" t="s">
        <v>3755</v>
      </c>
      <c r="H1286" s="500" t="s">
        <v>6994</v>
      </c>
      <c r="I1286" s="500" t="s">
        <v>688</v>
      </c>
      <c r="J1286" s="500" t="s">
        <v>689</v>
      </c>
      <c r="K1286" s="500" t="s">
        <v>223</v>
      </c>
      <c r="L1286" s="500" t="s">
        <v>28083</v>
      </c>
      <c r="M1286" s="500" t="s">
        <v>2307</v>
      </c>
      <c r="N1286" s="500" t="s">
        <v>5301</v>
      </c>
    </row>
    <row r="1287" spans="1:14">
      <c r="A1287" s="500" t="s">
        <v>686</v>
      </c>
      <c r="B1287" s="500" t="s">
        <v>2858</v>
      </c>
      <c r="C1287" s="500" t="s">
        <v>27831</v>
      </c>
      <c r="D1287" s="500" t="s">
        <v>27832</v>
      </c>
      <c r="E1287" s="500" t="s">
        <v>11099</v>
      </c>
      <c r="F1287" s="500" t="s">
        <v>28081</v>
      </c>
      <c r="G1287" s="500" t="s">
        <v>4058</v>
      </c>
      <c r="H1287" s="500" t="s">
        <v>11364</v>
      </c>
      <c r="I1287" s="500" t="s">
        <v>688</v>
      </c>
      <c r="J1287" s="500" t="s">
        <v>689</v>
      </c>
      <c r="K1287" s="500" t="s">
        <v>223</v>
      </c>
      <c r="L1287" s="500" t="s">
        <v>28083</v>
      </c>
      <c r="M1287" s="500" t="s">
        <v>2307</v>
      </c>
      <c r="N1287" s="500" t="s">
        <v>5302</v>
      </c>
    </row>
    <row r="1288" spans="1:14">
      <c r="A1288" s="500" t="s">
        <v>686</v>
      </c>
      <c r="B1288" s="500" t="s">
        <v>2858</v>
      </c>
      <c r="C1288" s="500" t="s">
        <v>27831</v>
      </c>
      <c r="D1288" s="500" t="s">
        <v>27832</v>
      </c>
      <c r="E1288" s="500" t="s">
        <v>11099</v>
      </c>
      <c r="F1288" s="500" t="s">
        <v>28081</v>
      </c>
      <c r="G1288" s="500" t="s">
        <v>3756</v>
      </c>
      <c r="H1288" s="500" t="s">
        <v>19806</v>
      </c>
      <c r="I1288" s="500" t="s">
        <v>688</v>
      </c>
      <c r="J1288" s="500" t="s">
        <v>689</v>
      </c>
      <c r="K1288" s="500" t="s">
        <v>223</v>
      </c>
      <c r="L1288" s="500" t="s">
        <v>28083</v>
      </c>
      <c r="M1288" s="500" t="s">
        <v>2307</v>
      </c>
      <c r="N1288" s="500" t="s">
        <v>5303</v>
      </c>
    </row>
    <row r="1289" spans="1:14">
      <c r="A1289" s="500" t="s">
        <v>686</v>
      </c>
      <c r="B1289" s="500" t="s">
        <v>2858</v>
      </c>
      <c r="C1289" s="500" t="s">
        <v>27831</v>
      </c>
      <c r="D1289" s="500" t="s">
        <v>27832</v>
      </c>
      <c r="E1289" s="500" t="s">
        <v>11099</v>
      </c>
      <c r="F1289" s="500" t="s">
        <v>28081</v>
      </c>
      <c r="G1289" s="500" t="s">
        <v>3757</v>
      </c>
      <c r="H1289" s="500" t="s">
        <v>28030</v>
      </c>
      <c r="I1289" s="500" t="s">
        <v>688</v>
      </c>
      <c r="J1289" s="500" t="s">
        <v>689</v>
      </c>
      <c r="K1289" s="500" t="s">
        <v>223</v>
      </c>
      <c r="L1289" s="500" t="s">
        <v>28083</v>
      </c>
      <c r="M1289" s="500" t="s">
        <v>2307</v>
      </c>
      <c r="N1289" s="500" t="s">
        <v>5304</v>
      </c>
    </row>
    <row r="1290" spans="1:14">
      <c r="A1290" s="500" t="s">
        <v>686</v>
      </c>
      <c r="B1290" s="500" t="s">
        <v>2858</v>
      </c>
      <c r="C1290" s="500" t="s">
        <v>27831</v>
      </c>
      <c r="D1290" s="500" t="s">
        <v>27832</v>
      </c>
      <c r="E1290" s="500" t="s">
        <v>11099</v>
      </c>
      <c r="F1290" s="500" t="s">
        <v>28081</v>
      </c>
      <c r="G1290" s="500" t="s">
        <v>3758</v>
      </c>
      <c r="H1290" s="500" t="s">
        <v>11825</v>
      </c>
      <c r="I1290" s="500" t="s">
        <v>688</v>
      </c>
      <c r="J1290" s="500" t="s">
        <v>689</v>
      </c>
      <c r="K1290" s="500" t="s">
        <v>223</v>
      </c>
      <c r="L1290" s="500" t="s">
        <v>28083</v>
      </c>
      <c r="M1290" s="500" t="s">
        <v>2307</v>
      </c>
      <c r="N1290" s="500" t="s">
        <v>5305</v>
      </c>
    </row>
    <row r="1291" spans="1:14">
      <c r="A1291" s="500" t="s">
        <v>686</v>
      </c>
      <c r="B1291" s="500" t="s">
        <v>2858</v>
      </c>
      <c r="C1291" s="500" t="s">
        <v>27831</v>
      </c>
      <c r="D1291" s="500" t="s">
        <v>27832</v>
      </c>
      <c r="E1291" s="500" t="s">
        <v>11099</v>
      </c>
      <c r="F1291" s="500" t="s">
        <v>28081</v>
      </c>
      <c r="G1291" s="500" t="s">
        <v>3759</v>
      </c>
      <c r="H1291" s="500" t="s">
        <v>10991</v>
      </c>
      <c r="I1291" s="500" t="s">
        <v>688</v>
      </c>
      <c r="J1291" s="500" t="s">
        <v>689</v>
      </c>
      <c r="K1291" s="500" t="s">
        <v>223</v>
      </c>
      <c r="L1291" s="500" t="s">
        <v>28083</v>
      </c>
      <c r="M1291" s="500" t="s">
        <v>2307</v>
      </c>
      <c r="N1291" s="500" t="s">
        <v>5306</v>
      </c>
    </row>
    <row r="1292" spans="1:14">
      <c r="A1292" s="500" t="s">
        <v>686</v>
      </c>
      <c r="B1292" s="500" t="s">
        <v>2858</v>
      </c>
      <c r="C1292" s="500" t="s">
        <v>27831</v>
      </c>
      <c r="D1292" s="500" t="s">
        <v>27832</v>
      </c>
      <c r="E1292" s="500" t="s">
        <v>11099</v>
      </c>
      <c r="F1292" s="500" t="s">
        <v>28081</v>
      </c>
      <c r="G1292" s="500" t="s">
        <v>7481</v>
      </c>
      <c r="H1292" s="500" t="s">
        <v>11817</v>
      </c>
      <c r="I1292" s="500" t="s">
        <v>688</v>
      </c>
      <c r="J1292" s="500" t="s">
        <v>689</v>
      </c>
      <c r="K1292" s="500" t="s">
        <v>223</v>
      </c>
      <c r="L1292" s="500" t="s">
        <v>28083</v>
      </c>
      <c r="M1292" s="500" t="s">
        <v>2307</v>
      </c>
      <c r="N1292" s="500" t="s">
        <v>7482</v>
      </c>
    </row>
    <row r="1293" spans="1:14">
      <c r="A1293" s="500" t="s">
        <v>686</v>
      </c>
      <c r="B1293" s="500" t="s">
        <v>2858</v>
      </c>
      <c r="C1293" s="500" t="s">
        <v>27831</v>
      </c>
      <c r="D1293" s="500" t="s">
        <v>27832</v>
      </c>
      <c r="E1293" s="500" t="s">
        <v>11099</v>
      </c>
      <c r="F1293" s="500" t="s">
        <v>28081</v>
      </c>
      <c r="G1293" s="500" t="s">
        <v>1214</v>
      </c>
      <c r="H1293" s="500" t="s">
        <v>28108</v>
      </c>
      <c r="I1293" s="500" t="s">
        <v>688</v>
      </c>
      <c r="J1293" s="500" t="s">
        <v>689</v>
      </c>
      <c r="K1293" s="500" t="s">
        <v>223</v>
      </c>
      <c r="L1293" s="500" t="s">
        <v>28083</v>
      </c>
      <c r="M1293" s="500" t="s">
        <v>2307</v>
      </c>
      <c r="N1293" s="500" t="s">
        <v>5307</v>
      </c>
    </row>
    <row r="1294" spans="1:14">
      <c r="A1294" s="500" t="s">
        <v>686</v>
      </c>
      <c r="B1294" s="500" t="s">
        <v>2858</v>
      </c>
      <c r="C1294" s="500" t="s">
        <v>27831</v>
      </c>
      <c r="D1294" s="500" t="s">
        <v>27832</v>
      </c>
      <c r="E1294" s="500" t="s">
        <v>11099</v>
      </c>
      <c r="F1294" s="500" t="s">
        <v>28081</v>
      </c>
      <c r="G1294" s="500" t="s">
        <v>1215</v>
      </c>
      <c r="H1294" s="500" t="s">
        <v>11214</v>
      </c>
      <c r="I1294" s="500" t="s">
        <v>688</v>
      </c>
      <c r="J1294" s="500" t="s">
        <v>689</v>
      </c>
      <c r="K1294" s="500" t="s">
        <v>223</v>
      </c>
      <c r="L1294" s="500" t="s">
        <v>28083</v>
      </c>
      <c r="M1294" s="500" t="s">
        <v>2307</v>
      </c>
      <c r="N1294" s="500" t="s">
        <v>5308</v>
      </c>
    </row>
    <row r="1295" spans="1:14">
      <c r="A1295" s="500" t="s">
        <v>686</v>
      </c>
      <c r="B1295" s="500" t="s">
        <v>2858</v>
      </c>
      <c r="C1295" s="500" t="s">
        <v>27831</v>
      </c>
      <c r="D1295" s="500" t="s">
        <v>27832</v>
      </c>
      <c r="E1295" s="500" t="s">
        <v>11099</v>
      </c>
      <c r="F1295" s="500" t="s">
        <v>28081</v>
      </c>
      <c r="G1295" s="500" t="s">
        <v>1216</v>
      </c>
      <c r="H1295" s="500" t="s">
        <v>2947</v>
      </c>
      <c r="I1295" s="500" t="s">
        <v>688</v>
      </c>
      <c r="J1295" s="500" t="s">
        <v>689</v>
      </c>
      <c r="K1295" s="500" t="s">
        <v>223</v>
      </c>
      <c r="L1295" s="500" t="s">
        <v>28083</v>
      </c>
      <c r="M1295" s="500" t="s">
        <v>2307</v>
      </c>
      <c r="N1295" s="500" t="s">
        <v>5309</v>
      </c>
    </row>
    <row r="1296" spans="1:14">
      <c r="A1296" s="500" t="s">
        <v>686</v>
      </c>
      <c r="B1296" s="500" t="s">
        <v>2858</v>
      </c>
      <c r="C1296" s="500" t="s">
        <v>27831</v>
      </c>
      <c r="D1296" s="500" t="s">
        <v>27832</v>
      </c>
      <c r="E1296" s="500" t="s">
        <v>11099</v>
      </c>
      <c r="F1296" s="500" t="s">
        <v>28081</v>
      </c>
      <c r="G1296" s="500" t="s">
        <v>1217</v>
      </c>
      <c r="H1296" s="500" t="s">
        <v>2954</v>
      </c>
      <c r="I1296" s="500" t="s">
        <v>688</v>
      </c>
      <c r="J1296" s="500" t="s">
        <v>689</v>
      </c>
      <c r="K1296" s="500" t="s">
        <v>223</v>
      </c>
      <c r="L1296" s="500" t="s">
        <v>28083</v>
      </c>
      <c r="M1296" s="500" t="s">
        <v>2307</v>
      </c>
      <c r="N1296" s="500" t="s">
        <v>5310</v>
      </c>
    </row>
    <row r="1297" spans="1:14">
      <c r="A1297" s="500" t="s">
        <v>686</v>
      </c>
      <c r="B1297" s="500" t="s">
        <v>2858</v>
      </c>
      <c r="C1297" s="500" t="s">
        <v>27831</v>
      </c>
      <c r="D1297" s="500" t="s">
        <v>27832</v>
      </c>
      <c r="E1297" s="500" t="s">
        <v>11099</v>
      </c>
      <c r="F1297" s="500" t="s">
        <v>28081</v>
      </c>
      <c r="G1297" s="500" t="s">
        <v>4059</v>
      </c>
      <c r="H1297" s="500" t="s">
        <v>11212</v>
      </c>
      <c r="I1297" s="500" t="s">
        <v>688</v>
      </c>
      <c r="J1297" s="500" t="s">
        <v>689</v>
      </c>
      <c r="K1297" s="500" t="s">
        <v>223</v>
      </c>
      <c r="L1297" s="500" t="s">
        <v>28083</v>
      </c>
      <c r="M1297" s="500" t="s">
        <v>2307</v>
      </c>
      <c r="N1297" s="500" t="s">
        <v>5311</v>
      </c>
    </row>
    <row r="1298" spans="1:14">
      <c r="A1298" s="500" t="s">
        <v>686</v>
      </c>
      <c r="B1298" s="500" t="s">
        <v>2858</v>
      </c>
      <c r="C1298" s="500" t="s">
        <v>27831</v>
      </c>
      <c r="D1298" s="500" t="s">
        <v>27832</v>
      </c>
      <c r="E1298" s="500" t="s">
        <v>11099</v>
      </c>
      <c r="F1298" s="500" t="s">
        <v>28081</v>
      </c>
      <c r="G1298" s="500" t="s">
        <v>1218</v>
      </c>
      <c r="H1298" s="500" t="s">
        <v>2954</v>
      </c>
      <c r="I1298" s="500" t="s">
        <v>688</v>
      </c>
      <c r="J1298" s="500" t="s">
        <v>689</v>
      </c>
      <c r="K1298" s="500" t="s">
        <v>223</v>
      </c>
      <c r="L1298" s="500" t="s">
        <v>28083</v>
      </c>
      <c r="M1298" s="500" t="s">
        <v>2307</v>
      </c>
      <c r="N1298" s="500" t="s">
        <v>5312</v>
      </c>
    </row>
    <row r="1299" spans="1:14">
      <c r="A1299" s="500" t="s">
        <v>686</v>
      </c>
      <c r="B1299" s="500" t="s">
        <v>2858</v>
      </c>
      <c r="C1299" s="500" t="s">
        <v>27831</v>
      </c>
      <c r="D1299" s="500" t="s">
        <v>27832</v>
      </c>
      <c r="E1299" s="500" t="s">
        <v>11099</v>
      </c>
      <c r="F1299" s="500" t="s">
        <v>28081</v>
      </c>
      <c r="G1299" s="500" t="s">
        <v>1219</v>
      </c>
      <c r="H1299" s="500" t="s">
        <v>3842</v>
      </c>
      <c r="I1299" s="500" t="s">
        <v>688</v>
      </c>
      <c r="J1299" s="500" t="s">
        <v>689</v>
      </c>
      <c r="K1299" s="500" t="s">
        <v>223</v>
      </c>
      <c r="L1299" s="500" t="s">
        <v>28083</v>
      </c>
      <c r="M1299" s="500" t="s">
        <v>2307</v>
      </c>
      <c r="N1299" s="500" t="s">
        <v>5313</v>
      </c>
    </row>
    <row r="1300" spans="1:14">
      <c r="A1300" s="500" t="s">
        <v>686</v>
      </c>
      <c r="B1300" s="500" t="s">
        <v>2858</v>
      </c>
      <c r="C1300" s="500" t="s">
        <v>27831</v>
      </c>
      <c r="D1300" s="500" t="s">
        <v>27832</v>
      </c>
      <c r="E1300" s="500" t="s">
        <v>11099</v>
      </c>
      <c r="F1300" s="500" t="s">
        <v>28081</v>
      </c>
      <c r="G1300" s="500" t="s">
        <v>1220</v>
      </c>
      <c r="H1300" s="500" t="s">
        <v>28020</v>
      </c>
      <c r="I1300" s="500" t="s">
        <v>688</v>
      </c>
      <c r="J1300" s="500" t="s">
        <v>689</v>
      </c>
      <c r="K1300" s="500" t="s">
        <v>223</v>
      </c>
      <c r="L1300" s="500" t="s">
        <v>28083</v>
      </c>
      <c r="M1300" s="500" t="s">
        <v>2307</v>
      </c>
      <c r="N1300" s="500" t="s">
        <v>5314</v>
      </c>
    </row>
    <row r="1301" spans="1:14">
      <c r="A1301" s="500" t="s">
        <v>686</v>
      </c>
      <c r="B1301" s="500" t="s">
        <v>2858</v>
      </c>
      <c r="C1301" s="500" t="s">
        <v>27831</v>
      </c>
      <c r="D1301" s="500" t="s">
        <v>27832</v>
      </c>
      <c r="E1301" s="500" t="s">
        <v>11099</v>
      </c>
      <c r="F1301" s="500" t="s">
        <v>28081</v>
      </c>
      <c r="G1301" s="500" t="s">
        <v>2503</v>
      </c>
      <c r="H1301" s="500" t="s">
        <v>28108</v>
      </c>
      <c r="I1301" s="500" t="s">
        <v>688</v>
      </c>
      <c r="J1301" s="500" t="s">
        <v>689</v>
      </c>
      <c r="K1301" s="500" t="s">
        <v>223</v>
      </c>
      <c r="L1301" s="500" t="s">
        <v>28083</v>
      </c>
      <c r="M1301" s="500" t="s">
        <v>2307</v>
      </c>
      <c r="N1301" s="500" t="s">
        <v>5315</v>
      </c>
    </row>
    <row r="1302" spans="1:14">
      <c r="A1302" s="500" t="s">
        <v>686</v>
      </c>
      <c r="B1302" s="500" t="s">
        <v>2858</v>
      </c>
      <c r="C1302" s="500" t="s">
        <v>27831</v>
      </c>
      <c r="D1302" s="500" t="s">
        <v>27832</v>
      </c>
      <c r="E1302" s="500" t="s">
        <v>11099</v>
      </c>
      <c r="F1302" s="500" t="s">
        <v>28081</v>
      </c>
      <c r="G1302" s="500" t="s">
        <v>7483</v>
      </c>
      <c r="H1302" s="500" t="s">
        <v>11214</v>
      </c>
      <c r="I1302" s="500" t="s">
        <v>688</v>
      </c>
      <c r="J1302" s="500" t="s">
        <v>689</v>
      </c>
      <c r="K1302" s="500" t="s">
        <v>223</v>
      </c>
      <c r="L1302" s="500" t="s">
        <v>28083</v>
      </c>
      <c r="M1302" s="500" t="s">
        <v>2307</v>
      </c>
      <c r="N1302" s="500" t="s">
        <v>7484</v>
      </c>
    </row>
    <row r="1303" spans="1:14">
      <c r="A1303" s="500" t="s">
        <v>686</v>
      </c>
      <c r="B1303" s="500" t="s">
        <v>2858</v>
      </c>
      <c r="C1303" s="500" t="s">
        <v>27831</v>
      </c>
      <c r="D1303" s="500" t="s">
        <v>27832</v>
      </c>
      <c r="E1303" s="500" t="s">
        <v>11099</v>
      </c>
      <c r="F1303" s="500" t="s">
        <v>28081</v>
      </c>
      <c r="G1303" s="500" t="s">
        <v>1221</v>
      </c>
      <c r="H1303" s="500" t="s">
        <v>28058</v>
      </c>
      <c r="I1303" s="500" t="s">
        <v>688</v>
      </c>
      <c r="J1303" s="500" t="s">
        <v>689</v>
      </c>
      <c r="K1303" s="500" t="s">
        <v>223</v>
      </c>
      <c r="L1303" s="500" t="s">
        <v>28083</v>
      </c>
      <c r="M1303" s="500" t="s">
        <v>2307</v>
      </c>
      <c r="N1303" s="500" t="s">
        <v>5316</v>
      </c>
    </row>
    <row r="1304" spans="1:14">
      <c r="A1304" s="500" t="s">
        <v>686</v>
      </c>
      <c r="B1304" s="500" t="s">
        <v>2858</v>
      </c>
      <c r="C1304" s="500" t="s">
        <v>27831</v>
      </c>
      <c r="D1304" s="500" t="s">
        <v>27832</v>
      </c>
      <c r="E1304" s="500" t="s">
        <v>11099</v>
      </c>
      <c r="F1304" s="500" t="s">
        <v>28081</v>
      </c>
      <c r="G1304" s="500" t="s">
        <v>1222</v>
      </c>
      <c r="H1304" s="500" t="s">
        <v>28173</v>
      </c>
      <c r="I1304" s="500" t="s">
        <v>688</v>
      </c>
      <c r="J1304" s="500" t="s">
        <v>689</v>
      </c>
      <c r="K1304" s="500" t="s">
        <v>223</v>
      </c>
      <c r="L1304" s="500" t="s">
        <v>28083</v>
      </c>
      <c r="M1304" s="500" t="s">
        <v>2307</v>
      </c>
      <c r="N1304" s="500" t="s">
        <v>5317</v>
      </c>
    </row>
    <row r="1305" spans="1:14">
      <c r="A1305" s="500" t="s">
        <v>686</v>
      </c>
      <c r="B1305" s="500" t="s">
        <v>2858</v>
      </c>
      <c r="C1305" s="500" t="s">
        <v>27831</v>
      </c>
      <c r="D1305" s="500" t="s">
        <v>27832</v>
      </c>
      <c r="E1305" s="500" t="s">
        <v>11099</v>
      </c>
      <c r="F1305" s="500" t="s">
        <v>28081</v>
      </c>
      <c r="G1305" s="500" t="s">
        <v>1223</v>
      </c>
      <c r="H1305" s="500" t="s">
        <v>28040</v>
      </c>
      <c r="I1305" s="500" t="s">
        <v>688</v>
      </c>
      <c r="J1305" s="500" t="s">
        <v>689</v>
      </c>
      <c r="K1305" s="500" t="s">
        <v>223</v>
      </c>
      <c r="L1305" s="500" t="s">
        <v>28083</v>
      </c>
      <c r="M1305" s="500" t="s">
        <v>2307</v>
      </c>
      <c r="N1305" s="500" t="s">
        <v>5318</v>
      </c>
    </row>
    <row r="1306" spans="1:14">
      <c r="A1306" s="500" t="s">
        <v>686</v>
      </c>
      <c r="B1306" s="500" t="s">
        <v>2858</v>
      </c>
      <c r="C1306" s="500" t="s">
        <v>27831</v>
      </c>
      <c r="D1306" s="500" t="s">
        <v>27832</v>
      </c>
      <c r="E1306" s="500" t="s">
        <v>11099</v>
      </c>
      <c r="F1306" s="500" t="s">
        <v>28081</v>
      </c>
      <c r="G1306" s="500" t="s">
        <v>1224</v>
      </c>
      <c r="H1306" s="500" t="s">
        <v>28050</v>
      </c>
      <c r="I1306" s="500" t="s">
        <v>688</v>
      </c>
      <c r="J1306" s="500" t="s">
        <v>689</v>
      </c>
      <c r="K1306" s="500" t="s">
        <v>223</v>
      </c>
      <c r="L1306" s="500" t="s">
        <v>28083</v>
      </c>
      <c r="M1306" s="500" t="s">
        <v>2307</v>
      </c>
      <c r="N1306" s="500" t="s">
        <v>5319</v>
      </c>
    </row>
    <row r="1307" spans="1:14">
      <c r="A1307" s="500" t="s">
        <v>686</v>
      </c>
      <c r="B1307" s="500" t="s">
        <v>2858</v>
      </c>
      <c r="C1307" s="500" t="s">
        <v>27831</v>
      </c>
      <c r="D1307" s="500" t="s">
        <v>27832</v>
      </c>
      <c r="E1307" s="500" t="s">
        <v>11099</v>
      </c>
      <c r="F1307" s="500" t="s">
        <v>28081</v>
      </c>
      <c r="G1307" s="500" t="s">
        <v>1225</v>
      </c>
      <c r="H1307" s="500" t="s">
        <v>28136</v>
      </c>
      <c r="I1307" s="500" t="s">
        <v>688</v>
      </c>
      <c r="J1307" s="500" t="s">
        <v>689</v>
      </c>
      <c r="K1307" s="500" t="s">
        <v>223</v>
      </c>
      <c r="L1307" s="500" t="s">
        <v>28083</v>
      </c>
      <c r="M1307" s="500" t="s">
        <v>2307</v>
      </c>
      <c r="N1307" s="500" t="s">
        <v>5320</v>
      </c>
    </row>
    <row r="1308" spans="1:14">
      <c r="A1308" s="500" t="s">
        <v>686</v>
      </c>
      <c r="B1308" s="500" t="s">
        <v>2858</v>
      </c>
      <c r="C1308" s="500" t="s">
        <v>27831</v>
      </c>
      <c r="D1308" s="500" t="s">
        <v>27832</v>
      </c>
      <c r="E1308" s="500" t="s">
        <v>11099</v>
      </c>
      <c r="F1308" s="500" t="s">
        <v>28081</v>
      </c>
      <c r="G1308" s="500" t="s">
        <v>4060</v>
      </c>
      <c r="H1308" s="500" t="s">
        <v>28174</v>
      </c>
      <c r="I1308" s="500" t="s">
        <v>688</v>
      </c>
      <c r="J1308" s="500" t="s">
        <v>689</v>
      </c>
      <c r="K1308" s="500" t="s">
        <v>223</v>
      </c>
      <c r="L1308" s="500" t="s">
        <v>28083</v>
      </c>
      <c r="M1308" s="500" t="s">
        <v>2307</v>
      </c>
      <c r="N1308" s="500" t="s">
        <v>5321</v>
      </c>
    </row>
    <row r="1309" spans="1:14">
      <c r="A1309" s="500" t="s">
        <v>686</v>
      </c>
      <c r="B1309" s="500" t="s">
        <v>2858</v>
      </c>
      <c r="C1309" s="500" t="s">
        <v>27831</v>
      </c>
      <c r="D1309" s="500" t="s">
        <v>27832</v>
      </c>
      <c r="E1309" s="500" t="s">
        <v>11099</v>
      </c>
      <c r="F1309" s="500" t="s">
        <v>28081</v>
      </c>
      <c r="G1309" s="500" t="s">
        <v>2504</v>
      </c>
      <c r="H1309" s="500" t="s">
        <v>28175</v>
      </c>
      <c r="I1309" s="500" t="s">
        <v>688</v>
      </c>
      <c r="J1309" s="500" t="s">
        <v>689</v>
      </c>
      <c r="K1309" s="500" t="s">
        <v>223</v>
      </c>
      <c r="L1309" s="500" t="s">
        <v>28083</v>
      </c>
      <c r="M1309" s="500" t="s">
        <v>2307</v>
      </c>
      <c r="N1309" s="500" t="s">
        <v>5322</v>
      </c>
    </row>
    <row r="1310" spans="1:14">
      <c r="A1310" s="500" t="s">
        <v>686</v>
      </c>
      <c r="B1310" s="500" t="s">
        <v>2858</v>
      </c>
      <c r="C1310" s="500" t="s">
        <v>27831</v>
      </c>
      <c r="D1310" s="500" t="s">
        <v>27832</v>
      </c>
      <c r="E1310" s="500" t="s">
        <v>11099</v>
      </c>
      <c r="F1310" s="500" t="s">
        <v>28081</v>
      </c>
      <c r="G1310" s="500" t="s">
        <v>3530</v>
      </c>
      <c r="H1310" s="500" t="s">
        <v>28041</v>
      </c>
      <c r="I1310" s="500" t="s">
        <v>688</v>
      </c>
      <c r="J1310" s="500" t="s">
        <v>689</v>
      </c>
      <c r="K1310" s="500" t="s">
        <v>223</v>
      </c>
      <c r="L1310" s="500" t="s">
        <v>28083</v>
      </c>
      <c r="M1310" s="500" t="s">
        <v>2307</v>
      </c>
      <c r="N1310" s="500" t="s">
        <v>5323</v>
      </c>
    </row>
    <row r="1311" spans="1:14">
      <c r="A1311" s="500" t="s">
        <v>686</v>
      </c>
      <c r="B1311" s="500" t="s">
        <v>2858</v>
      </c>
      <c r="C1311" s="500" t="s">
        <v>27831</v>
      </c>
      <c r="D1311" s="500" t="s">
        <v>27832</v>
      </c>
      <c r="E1311" s="500" t="s">
        <v>11099</v>
      </c>
      <c r="F1311" s="500" t="s">
        <v>28081</v>
      </c>
      <c r="G1311" s="500" t="s">
        <v>1226</v>
      </c>
      <c r="H1311" s="500" t="s">
        <v>19684</v>
      </c>
      <c r="I1311" s="500" t="s">
        <v>688</v>
      </c>
      <c r="J1311" s="500" t="s">
        <v>689</v>
      </c>
      <c r="K1311" s="500" t="s">
        <v>223</v>
      </c>
      <c r="L1311" s="500" t="s">
        <v>28083</v>
      </c>
      <c r="M1311" s="500" t="s">
        <v>2307</v>
      </c>
      <c r="N1311" s="500" t="s">
        <v>5324</v>
      </c>
    </row>
    <row r="1312" spans="1:14">
      <c r="A1312" s="500" t="s">
        <v>686</v>
      </c>
      <c r="B1312" s="500" t="s">
        <v>2858</v>
      </c>
      <c r="C1312" s="500" t="s">
        <v>27831</v>
      </c>
      <c r="D1312" s="500" t="s">
        <v>27832</v>
      </c>
      <c r="E1312" s="500" t="s">
        <v>11099</v>
      </c>
      <c r="F1312" s="500" t="s">
        <v>28081</v>
      </c>
      <c r="G1312" s="500" t="s">
        <v>1227</v>
      </c>
      <c r="H1312" s="500" t="s">
        <v>27990</v>
      </c>
      <c r="I1312" s="500" t="s">
        <v>688</v>
      </c>
      <c r="J1312" s="500" t="s">
        <v>689</v>
      </c>
      <c r="K1312" s="500" t="s">
        <v>223</v>
      </c>
      <c r="L1312" s="500" t="s">
        <v>28083</v>
      </c>
      <c r="M1312" s="500" t="s">
        <v>2307</v>
      </c>
      <c r="N1312" s="500" t="s">
        <v>5325</v>
      </c>
    </row>
    <row r="1313" spans="1:14">
      <c r="A1313" s="500" t="s">
        <v>686</v>
      </c>
      <c r="B1313" s="500" t="s">
        <v>2858</v>
      </c>
      <c r="C1313" s="500" t="s">
        <v>27831</v>
      </c>
      <c r="D1313" s="500" t="s">
        <v>27832</v>
      </c>
      <c r="E1313" s="500" t="s">
        <v>11099</v>
      </c>
      <c r="F1313" s="500" t="s">
        <v>28081</v>
      </c>
      <c r="G1313" s="500" t="s">
        <v>1228</v>
      </c>
      <c r="H1313" s="500" t="s">
        <v>28176</v>
      </c>
      <c r="I1313" s="500" t="s">
        <v>688</v>
      </c>
      <c r="J1313" s="500" t="s">
        <v>689</v>
      </c>
      <c r="K1313" s="500" t="s">
        <v>223</v>
      </c>
      <c r="L1313" s="500" t="s">
        <v>28083</v>
      </c>
      <c r="M1313" s="500" t="s">
        <v>2307</v>
      </c>
      <c r="N1313" s="500" t="s">
        <v>5326</v>
      </c>
    </row>
    <row r="1314" spans="1:14">
      <c r="A1314" s="500" t="s">
        <v>686</v>
      </c>
      <c r="B1314" s="500" t="s">
        <v>2858</v>
      </c>
      <c r="C1314" s="500" t="s">
        <v>27831</v>
      </c>
      <c r="D1314" s="500" t="s">
        <v>27832</v>
      </c>
      <c r="E1314" s="500" t="s">
        <v>11099</v>
      </c>
      <c r="F1314" s="500" t="s">
        <v>28081</v>
      </c>
      <c r="G1314" s="500" t="s">
        <v>2505</v>
      </c>
      <c r="H1314" s="500" t="s">
        <v>28177</v>
      </c>
      <c r="I1314" s="500" t="s">
        <v>688</v>
      </c>
      <c r="J1314" s="500" t="s">
        <v>689</v>
      </c>
      <c r="K1314" s="500" t="s">
        <v>223</v>
      </c>
      <c r="L1314" s="500" t="s">
        <v>28083</v>
      </c>
      <c r="M1314" s="500" t="s">
        <v>2307</v>
      </c>
      <c r="N1314" s="500" t="s">
        <v>5327</v>
      </c>
    </row>
    <row r="1315" spans="1:14">
      <c r="A1315" s="500" t="s">
        <v>686</v>
      </c>
      <c r="B1315" s="500" t="s">
        <v>2858</v>
      </c>
      <c r="C1315" s="500" t="s">
        <v>27831</v>
      </c>
      <c r="D1315" s="500" t="s">
        <v>27832</v>
      </c>
      <c r="E1315" s="500" t="s">
        <v>11099</v>
      </c>
      <c r="F1315" s="500" t="s">
        <v>28081</v>
      </c>
      <c r="G1315" s="500" t="s">
        <v>7485</v>
      </c>
      <c r="H1315" s="500" t="s">
        <v>28173</v>
      </c>
      <c r="I1315" s="500" t="s">
        <v>688</v>
      </c>
      <c r="J1315" s="500" t="s">
        <v>689</v>
      </c>
      <c r="K1315" s="500" t="s">
        <v>223</v>
      </c>
      <c r="L1315" s="500" t="s">
        <v>28083</v>
      </c>
      <c r="M1315" s="500" t="s">
        <v>2307</v>
      </c>
      <c r="N1315" s="500" t="s">
        <v>7486</v>
      </c>
    </row>
    <row r="1316" spans="1:14">
      <c r="A1316" s="500" t="s">
        <v>686</v>
      </c>
      <c r="B1316" s="500" t="s">
        <v>2858</v>
      </c>
      <c r="C1316" s="500" t="s">
        <v>27831</v>
      </c>
      <c r="D1316" s="500" t="s">
        <v>27832</v>
      </c>
      <c r="E1316" s="500" t="s">
        <v>11099</v>
      </c>
      <c r="F1316" s="500" t="s">
        <v>28081</v>
      </c>
      <c r="G1316" s="500" t="s">
        <v>1229</v>
      </c>
      <c r="H1316" s="500" t="s">
        <v>11812</v>
      </c>
      <c r="I1316" s="500" t="s">
        <v>688</v>
      </c>
      <c r="J1316" s="500" t="s">
        <v>689</v>
      </c>
      <c r="K1316" s="500" t="s">
        <v>223</v>
      </c>
      <c r="L1316" s="500" t="s">
        <v>28083</v>
      </c>
      <c r="M1316" s="500" t="s">
        <v>2307</v>
      </c>
      <c r="N1316" s="500" t="s">
        <v>5328</v>
      </c>
    </row>
    <row r="1317" spans="1:14">
      <c r="A1317" s="500" t="s">
        <v>686</v>
      </c>
      <c r="B1317" s="500" t="s">
        <v>2858</v>
      </c>
      <c r="C1317" s="500" t="s">
        <v>27831</v>
      </c>
      <c r="D1317" s="500" t="s">
        <v>27832</v>
      </c>
      <c r="E1317" s="500" t="s">
        <v>11099</v>
      </c>
      <c r="F1317" s="500" t="s">
        <v>28081</v>
      </c>
      <c r="G1317" s="500" t="s">
        <v>1230</v>
      </c>
      <c r="H1317" s="500" t="s">
        <v>11341</v>
      </c>
      <c r="I1317" s="500" t="s">
        <v>688</v>
      </c>
      <c r="J1317" s="500" t="s">
        <v>689</v>
      </c>
      <c r="K1317" s="500" t="s">
        <v>223</v>
      </c>
      <c r="L1317" s="500" t="s">
        <v>28083</v>
      </c>
      <c r="M1317" s="500" t="s">
        <v>2307</v>
      </c>
      <c r="N1317" s="500" t="s">
        <v>5329</v>
      </c>
    </row>
    <row r="1318" spans="1:14">
      <c r="A1318" s="500" t="s">
        <v>686</v>
      </c>
      <c r="B1318" s="500" t="s">
        <v>2858</v>
      </c>
      <c r="C1318" s="500" t="s">
        <v>27831</v>
      </c>
      <c r="D1318" s="500" t="s">
        <v>27832</v>
      </c>
      <c r="E1318" s="500" t="s">
        <v>11099</v>
      </c>
      <c r="F1318" s="500" t="s">
        <v>28081</v>
      </c>
      <c r="G1318" s="500" t="s">
        <v>1231</v>
      </c>
      <c r="H1318" s="500" t="s">
        <v>11447</v>
      </c>
      <c r="I1318" s="500" t="s">
        <v>688</v>
      </c>
      <c r="J1318" s="500" t="s">
        <v>689</v>
      </c>
      <c r="K1318" s="500" t="s">
        <v>223</v>
      </c>
      <c r="L1318" s="500" t="s">
        <v>28083</v>
      </c>
      <c r="M1318" s="500" t="s">
        <v>2307</v>
      </c>
      <c r="N1318" s="500" t="s">
        <v>5330</v>
      </c>
    </row>
    <row r="1319" spans="1:14">
      <c r="A1319" s="500" t="s">
        <v>686</v>
      </c>
      <c r="B1319" s="500" t="s">
        <v>2858</v>
      </c>
      <c r="C1319" s="500" t="s">
        <v>27831</v>
      </c>
      <c r="D1319" s="500" t="s">
        <v>27832</v>
      </c>
      <c r="E1319" s="500" t="s">
        <v>11099</v>
      </c>
      <c r="F1319" s="500" t="s">
        <v>28081</v>
      </c>
      <c r="G1319" s="500" t="s">
        <v>1232</v>
      </c>
      <c r="H1319" s="500" t="s">
        <v>20197</v>
      </c>
      <c r="I1319" s="500" t="s">
        <v>688</v>
      </c>
      <c r="J1319" s="500" t="s">
        <v>689</v>
      </c>
      <c r="K1319" s="500" t="s">
        <v>223</v>
      </c>
      <c r="L1319" s="500" t="s">
        <v>28083</v>
      </c>
      <c r="M1319" s="500" t="s">
        <v>2307</v>
      </c>
      <c r="N1319" s="500" t="s">
        <v>5331</v>
      </c>
    </row>
    <row r="1320" spans="1:14">
      <c r="A1320" s="500" t="s">
        <v>686</v>
      </c>
      <c r="B1320" s="500" t="s">
        <v>2858</v>
      </c>
      <c r="C1320" s="500" t="s">
        <v>27831</v>
      </c>
      <c r="D1320" s="500" t="s">
        <v>27832</v>
      </c>
      <c r="E1320" s="500" t="s">
        <v>11099</v>
      </c>
      <c r="F1320" s="500" t="s">
        <v>28081</v>
      </c>
      <c r="G1320" s="500" t="s">
        <v>1233</v>
      </c>
      <c r="H1320" s="500" t="s">
        <v>28178</v>
      </c>
      <c r="I1320" s="500" t="s">
        <v>688</v>
      </c>
      <c r="J1320" s="500" t="s">
        <v>689</v>
      </c>
      <c r="K1320" s="500" t="s">
        <v>223</v>
      </c>
      <c r="L1320" s="500" t="s">
        <v>28083</v>
      </c>
      <c r="M1320" s="500" t="s">
        <v>2307</v>
      </c>
      <c r="N1320" s="500" t="s">
        <v>5332</v>
      </c>
    </row>
    <row r="1321" spans="1:14">
      <c r="A1321" s="500" t="s">
        <v>686</v>
      </c>
      <c r="B1321" s="500" t="s">
        <v>2858</v>
      </c>
      <c r="C1321" s="500" t="s">
        <v>27831</v>
      </c>
      <c r="D1321" s="500" t="s">
        <v>27832</v>
      </c>
      <c r="E1321" s="500" t="s">
        <v>11099</v>
      </c>
      <c r="F1321" s="500" t="s">
        <v>28081</v>
      </c>
      <c r="G1321" s="500" t="s">
        <v>1234</v>
      </c>
      <c r="H1321" s="500" t="s">
        <v>28179</v>
      </c>
      <c r="I1321" s="500" t="s">
        <v>688</v>
      </c>
      <c r="J1321" s="500" t="s">
        <v>689</v>
      </c>
      <c r="K1321" s="500" t="s">
        <v>223</v>
      </c>
      <c r="L1321" s="500" t="s">
        <v>28083</v>
      </c>
      <c r="M1321" s="500" t="s">
        <v>2307</v>
      </c>
      <c r="N1321" s="500" t="s">
        <v>5333</v>
      </c>
    </row>
    <row r="1322" spans="1:14">
      <c r="A1322" s="500" t="s">
        <v>686</v>
      </c>
      <c r="B1322" s="500" t="s">
        <v>2858</v>
      </c>
      <c r="C1322" s="500" t="s">
        <v>27831</v>
      </c>
      <c r="D1322" s="500" t="s">
        <v>27832</v>
      </c>
      <c r="E1322" s="500" t="s">
        <v>11099</v>
      </c>
      <c r="F1322" s="500" t="s">
        <v>28081</v>
      </c>
      <c r="G1322" s="500" t="s">
        <v>1235</v>
      </c>
      <c r="H1322" s="500" t="s">
        <v>28058</v>
      </c>
      <c r="I1322" s="500" t="s">
        <v>688</v>
      </c>
      <c r="J1322" s="500" t="s">
        <v>689</v>
      </c>
      <c r="K1322" s="500" t="s">
        <v>223</v>
      </c>
      <c r="L1322" s="500" t="s">
        <v>28083</v>
      </c>
      <c r="M1322" s="500" t="s">
        <v>2307</v>
      </c>
      <c r="N1322" s="500" t="s">
        <v>5334</v>
      </c>
    </row>
    <row r="1323" spans="1:14">
      <c r="A1323" s="500" t="s">
        <v>686</v>
      </c>
      <c r="B1323" s="500" t="s">
        <v>2858</v>
      </c>
      <c r="C1323" s="500" t="s">
        <v>27831</v>
      </c>
      <c r="D1323" s="500" t="s">
        <v>27832</v>
      </c>
      <c r="E1323" s="500" t="s">
        <v>11099</v>
      </c>
      <c r="F1323" s="500" t="s">
        <v>28081</v>
      </c>
      <c r="G1323" s="500" t="s">
        <v>1236</v>
      </c>
      <c r="H1323" s="500" t="s">
        <v>28173</v>
      </c>
      <c r="I1323" s="500" t="s">
        <v>688</v>
      </c>
      <c r="J1323" s="500" t="s">
        <v>689</v>
      </c>
      <c r="K1323" s="500" t="s">
        <v>223</v>
      </c>
      <c r="L1323" s="500" t="s">
        <v>28083</v>
      </c>
      <c r="M1323" s="500" t="s">
        <v>2307</v>
      </c>
      <c r="N1323" s="500" t="s">
        <v>5335</v>
      </c>
    </row>
    <row r="1324" spans="1:14">
      <c r="A1324" s="500" t="s">
        <v>686</v>
      </c>
      <c r="B1324" s="500" t="s">
        <v>2858</v>
      </c>
      <c r="C1324" s="500" t="s">
        <v>27831</v>
      </c>
      <c r="D1324" s="500" t="s">
        <v>27832</v>
      </c>
      <c r="E1324" s="500" t="s">
        <v>11099</v>
      </c>
      <c r="F1324" s="500" t="s">
        <v>28081</v>
      </c>
      <c r="G1324" s="500" t="s">
        <v>1237</v>
      </c>
      <c r="H1324" s="500" t="s">
        <v>28050</v>
      </c>
      <c r="I1324" s="500" t="s">
        <v>688</v>
      </c>
      <c r="J1324" s="500" t="s">
        <v>689</v>
      </c>
      <c r="K1324" s="500" t="s">
        <v>223</v>
      </c>
      <c r="L1324" s="500" t="s">
        <v>28083</v>
      </c>
      <c r="M1324" s="500" t="s">
        <v>2307</v>
      </c>
      <c r="N1324" s="500" t="s">
        <v>5336</v>
      </c>
    </row>
    <row r="1325" spans="1:14">
      <c r="A1325" s="500" t="s">
        <v>686</v>
      </c>
      <c r="B1325" s="500" t="s">
        <v>2858</v>
      </c>
      <c r="C1325" s="500" t="s">
        <v>27831</v>
      </c>
      <c r="D1325" s="500" t="s">
        <v>27832</v>
      </c>
      <c r="E1325" s="500" t="s">
        <v>11099</v>
      </c>
      <c r="F1325" s="500" t="s">
        <v>28081</v>
      </c>
      <c r="G1325" s="500" t="s">
        <v>1238</v>
      </c>
      <c r="H1325" s="500" t="s">
        <v>28136</v>
      </c>
      <c r="I1325" s="500" t="s">
        <v>688</v>
      </c>
      <c r="J1325" s="500" t="s">
        <v>689</v>
      </c>
      <c r="K1325" s="500" t="s">
        <v>223</v>
      </c>
      <c r="L1325" s="500" t="s">
        <v>28083</v>
      </c>
      <c r="M1325" s="500" t="s">
        <v>2307</v>
      </c>
      <c r="N1325" s="500" t="s">
        <v>5337</v>
      </c>
    </row>
    <row r="1326" spans="1:14">
      <c r="A1326" s="500" t="s">
        <v>686</v>
      </c>
      <c r="B1326" s="500" t="s">
        <v>2858</v>
      </c>
      <c r="C1326" s="500" t="s">
        <v>27831</v>
      </c>
      <c r="D1326" s="500" t="s">
        <v>27832</v>
      </c>
      <c r="E1326" s="500" t="s">
        <v>11099</v>
      </c>
      <c r="F1326" s="500" t="s">
        <v>28081</v>
      </c>
      <c r="G1326" s="500" t="s">
        <v>4173</v>
      </c>
      <c r="H1326" s="500" t="s">
        <v>28174</v>
      </c>
      <c r="I1326" s="500" t="s">
        <v>688</v>
      </c>
      <c r="J1326" s="500" t="s">
        <v>689</v>
      </c>
      <c r="K1326" s="500" t="s">
        <v>223</v>
      </c>
      <c r="L1326" s="500" t="s">
        <v>28083</v>
      </c>
      <c r="M1326" s="500" t="s">
        <v>2307</v>
      </c>
      <c r="N1326" s="500" t="s">
        <v>5338</v>
      </c>
    </row>
    <row r="1327" spans="1:14">
      <c r="A1327" s="500" t="s">
        <v>686</v>
      </c>
      <c r="B1327" s="500" t="s">
        <v>2858</v>
      </c>
      <c r="C1327" s="500" t="s">
        <v>27831</v>
      </c>
      <c r="D1327" s="500" t="s">
        <v>27832</v>
      </c>
      <c r="E1327" s="500" t="s">
        <v>11099</v>
      </c>
      <c r="F1327" s="500" t="s">
        <v>28081</v>
      </c>
      <c r="G1327" s="500" t="s">
        <v>1239</v>
      </c>
      <c r="H1327" s="500" t="s">
        <v>19684</v>
      </c>
      <c r="I1327" s="500" t="s">
        <v>688</v>
      </c>
      <c r="J1327" s="500" t="s">
        <v>689</v>
      </c>
      <c r="K1327" s="500" t="s">
        <v>223</v>
      </c>
      <c r="L1327" s="500" t="s">
        <v>28083</v>
      </c>
      <c r="M1327" s="500" t="s">
        <v>2307</v>
      </c>
      <c r="N1327" s="500" t="s">
        <v>5339</v>
      </c>
    </row>
    <row r="1328" spans="1:14">
      <c r="A1328" s="500" t="s">
        <v>686</v>
      </c>
      <c r="B1328" s="500" t="s">
        <v>2858</v>
      </c>
      <c r="C1328" s="500" t="s">
        <v>27831</v>
      </c>
      <c r="D1328" s="500" t="s">
        <v>27832</v>
      </c>
      <c r="E1328" s="500" t="s">
        <v>11099</v>
      </c>
      <c r="F1328" s="500" t="s">
        <v>28081</v>
      </c>
      <c r="G1328" s="500" t="s">
        <v>1240</v>
      </c>
      <c r="H1328" s="500" t="s">
        <v>27990</v>
      </c>
      <c r="I1328" s="500" t="s">
        <v>688</v>
      </c>
      <c r="J1328" s="500" t="s">
        <v>689</v>
      </c>
      <c r="K1328" s="500" t="s">
        <v>223</v>
      </c>
      <c r="L1328" s="500" t="s">
        <v>28083</v>
      </c>
      <c r="M1328" s="500" t="s">
        <v>2307</v>
      </c>
      <c r="N1328" s="500" t="s">
        <v>5340</v>
      </c>
    </row>
    <row r="1329" spans="1:14">
      <c r="A1329" s="500" t="s">
        <v>686</v>
      </c>
      <c r="B1329" s="500" t="s">
        <v>2858</v>
      </c>
      <c r="C1329" s="500" t="s">
        <v>27831</v>
      </c>
      <c r="D1329" s="500" t="s">
        <v>27832</v>
      </c>
      <c r="E1329" s="500" t="s">
        <v>11099</v>
      </c>
      <c r="F1329" s="500" t="s">
        <v>28081</v>
      </c>
      <c r="G1329" s="500" t="s">
        <v>1241</v>
      </c>
      <c r="H1329" s="500" t="s">
        <v>28176</v>
      </c>
      <c r="I1329" s="500" t="s">
        <v>688</v>
      </c>
      <c r="J1329" s="500" t="s">
        <v>689</v>
      </c>
      <c r="K1329" s="500" t="s">
        <v>223</v>
      </c>
      <c r="L1329" s="500" t="s">
        <v>28083</v>
      </c>
      <c r="M1329" s="500" t="s">
        <v>2307</v>
      </c>
      <c r="N1329" s="500" t="s">
        <v>5341</v>
      </c>
    </row>
    <row r="1330" spans="1:14">
      <c r="A1330" s="500" t="s">
        <v>686</v>
      </c>
      <c r="B1330" s="500" t="s">
        <v>2858</v>
      </c>
      <c r="C1330" s="500" t="s">
        <v>27831</v>
      </c>
      <c r="D1330" s="500" t="s">
        <v>27832</v>
      </c>
      <c r="E1330" s="500" t="s">
        <v>11099</v>
      </c>
      <c r="F1330" s="500" t="s">
        <v>28081</v>
      </c>
      <c r="G1330" s="500" t="s">
        <v>2506</v>
      </c>
      <c r="H1330" s="500" t="s">
        <v>28177</v>
      </c>
      <c r="I1330" s="500" t="s">
        <v>688</v>
      </c>
      <c r="J1330" s="500" t="s">
        <v>689</v>
      </c>
      <c r="K1330" s="500" t="s">
        <v>223</v>
      </c>
      <c r="L1330" s="500" t="s">
        <v>28083</v>
      </c>
      <c r="M1330" s="500" t="s">
        <v>2307</v>
      </c>
      <c r="N1330" s="500" t="s">
        <v>5342</v>
      </c>
    </row>
    <row r="1331" spans="1:14">
      <c r="A1331" s="500" t="s">
        <v>686</v>
      </c>
      <c r="B1331" s="500" t="s">
        <v>2858</v>
      </c>
      <c r="C1331" s="500" t="s">
        <v>27831</v>
      </c>
      <c r="D1331" s="500" t="s">
        <v>27832</v>
      </c>
      <c r="E1331" s="500" t="s">
        <v>11099</v>
      </c>
      <c r="F1331" s="500" t="s">
        <v>28081</v>
      </c>
      <c r="G1331" s="500" t="s">
        <v>7487</v>
      </c>
      <c r="H1331" s="500" t="s">
        <v>28173</v>
      </c>
      <c r="I1331" s="500" t="s">
        <v>688</v>
      </c>
      <c r="J1331" s="500" t="s">
        <v>689</v>
      </c>
      <c r="K1331" s="500" t="s">
        <v>223</v>
      </c>
      <c r="L1331" s="500" t="s">
        <v>28083</v>
      </c>
      <c r="M1331" s="500" t="s">
        <v>2307</v>
      </c>
      <c r="N1331" s="500" t="s">
        <v>7488</v>
      </c>
    </row>
    <row r="1332" spans="1:14">
      <c r="A1332" s="500" t="s">
        <v>686</v>
      </c>
      <c r="B1332" s="500" t="s">
        <v>2858</v>
      </c>
      <c r="C1332" s="500" t="s">
        <v>27831</v>
      </c>
      <c r="D1332" s="500" t="s">
        <v>27832</v>
      </c>
      <c r="E1332" s="500" t="s">
        <v>11099</v>
      </c>
      <c r="F1332" s="500" t="s">
        <v>28081</v>
      </c>
      <c r="G1332" s="500" t="s">
        <v>1242</v>
      </c>
      <c r="H1332" s="500" t="s">
        <v>28087</v>
      </c>
      <c r="I1332" s="500" t="s">
        <v>688</v>
      </c>
      <c r="J1332" s="500" t="s">
        <v>689</v>
      </c>
      <c r="K1332" s="500" t="s">
        <v>223</v>
      </c>
      <c r="L1332" s="500" t="s">
        <v>28083</v>
      </c>
      <c r="M1332" s="500" t="s">
        <v>2307</v>
      </c>
      <c r="N1332" s="500" t="s">
        <v>5343</v>
      </c>
    </row>
    <row r="1333" spans="1:14">
      <c r="A1333" s="500" t="s">
        <v>686</v>
      </c>
      <c r="B1333" s="500" t="s">
        <v>2858</v>
      </c>
      <c r="C1333" s="500" t="s">
        <v>27831</v>
      </c>
      <c r="D1333" s="500" t="s">
        <v>27832</v>
      </c>
      <c r="E1333" s="500" t="s">
        <v>11099</v>
      </c>
      <c r="F1333" s="500" t="s">
        <v>28081</v>
      </c>
      <c r="G1333" s="500" t="s">
        <v>1243</v>
      </c>
      <c r="H1333" s="500" t="s">
        <v>11067</v>
      </c>
      <c r="I1333" s="500" t="s">
        <v>688</v>
      </c>
      <c r="J1333" s="500" t="s">
        <v>689</v>
      </c>
      <c r="K1333" s="500" t="s">
        <v>223</v>
      </c>
      <c r="L1333" s="500" t="s">
        <v>28083</v>
      </c>
      <c r="M1333" s="500" t="s">
        <v>2307</v>
      </c>
      <c r="N1333" s="500" t="s">
        <v>5344</v>
      </c>
    </row>
    <row r="1334" spans="1:14">
      <c r="A1334" s="500" t="s">
        <v>686</v>
      </c>
      <c r="B1334" s="500" t="s">
        <v>2858</v>
      </c>
      <c r="C1334" s="500" t="s">
        <v>27831</v>
      </c>
      <c r="D1334" s="500" t="s">
        <v>27832</v>
      </c>
      <c r="E1334" s="500" t="s">
        <v>11099</v>
      </c>
      <c r="F1334" s="500" t="s">
        <v>28081</v>
      </c>
      <c r="G1334" s="500" t="s">
        <v>1244</v>
      </c>
      <c r="H1334" s="500" t="s">
        <v>11895</v>
      </c>
      <c r="I1334" s="500" t="s">
        <v>688</v>
      </c>
      <c r="J1334" s="500" t="s">
        <v>689</v>
      </c>
      <c r="K1334" s="500" t="s">
        <v>223</v>
      </c>
      <c r="L1334" s="500" t="s">
        <v>28083</v>
      </c>
      <c r="M1334" s="500" t="s">
        <v>2307</v>
      </c>
      <c r="N1334" s="500" t="s">
        <v>5345</v>
      </c>
    </row>
    <row r="1335" spans="1:14">
      <c r="A1335" s="500" t="s">
        <v>686</v>
      </c>
      <c r="B1335" s="500" t="s">
        <v>2858</v>
      </c>
      <c r="C1335" s="500" t="s">
        <v>27831</v>
      </c>
      <c r="D1335" s="500" t="s">
        <v>27832</v>
      </c>
      <c r="E1335" s="500" t="s">
        <v>11099</v>
      </c>
      <c r="F1335" s="500" t="s">
        <v>28081</v>
      </c>
      <c r="G1335" s="500" t="s">
        <v>1245</v>
      </c>
      <c r="H1335" s="500" t="s">
        <v>28088</v>
      </c>
      <c r="I1335" s="500" t="s">
        <v>688</v>
      </c>
      <c r="J1335" s="500" t="s">
        <v>689</v>
      </c>
      <c r="K1335" s="500" t="s">
        <v>223</v>
      </c>
      <c r="L1335" s="500" t="s">
        <v>28083</v>
      </c>
      <c r="M1335" s="500" t="s">
        <v>2307</v>
      </c>
      <c r="N1335" s="500" t="s">
        <v>5346</v>
      </c>
    </row>
    <row r="1336" spans="1:14">
      <c r="A1336" s="500" t="s">
        <v>686</v>
      </c>
      <c r="B1336" s="500" t="s">
        <v>2858</v>
      </c>
      <c r="C1336" s="500" t="s">
        <v>27831</v>
      </c>
      <c r="D1336" s="500" t="s">
        <v>27832</v>
      </c>
      <c r="E1336" s="500" t="s">
        <v>11099</v>
      </c>
      <c r="F1336" s="500" t="s">
        <v>28081</v>
      </c>
      <c r="G1336" s="500" t="s">
        <v>1246</v>
      </c>
      <c r="H1336" s="500" t="s">
        <v>28089</v>
      </c>
      <c r="I1336" s="500" t="s">
        <v>688</v>
      </c>
      <c r="J1336" s="500" t="s">
        <v>689</v>
      </c>
      <c r="K1336" s="500" t="s">
        <v>223</v>
      </c>
      <c r="L1336" s="500" t="s">
        <v>28083</v>
      </c>
      <c r="M1336" s="500" t="s">
        <v>2307</v>
      </c>
      <c r="N1336" s="500" t="s">
        <v>5347</v>
      </c>
    </row>
    <row r="1337" spans="1:14">
      <c r="A1337" s="500" t="s">
        <v>686</v>
      </c>
      <c r="B1337" s="500" t="s">
        <v>2858</v>
      </c>
      <c r="C1337" s="500" t="s">
        <v>27831</v>
      </c>
      <c r="D1337" s="500" t="s">
        <v>27832</v>
      </c>
      <c r="E1337" s="500" t="s">
        <v>11099</v>
      </c>
      <c r="F1337" s="500" t="s">
        <v>28081</v>
      </c>
      <c r="G1337" s="500" t="s">
        <v>4061</v>
      </c>
      <c r="H1337" s="500" t="s">
        <v>27882</v>
      </c>
      <c r="I1337" s="500" t="s">
        <v>688</v>
      </c>
      <c r="J1337" s="500" t="s">
        <v>689</v>
      </c>
      <c r="K1337" s="500" t="s">
        <v>223</v>
      </c>
      <c r="L1337" s="500" t="s">
        <v>28083</v>
      </c>
      <c r="M1337" s="500" t="s">
        <v>2307</v>
      </c>
      <c r="N1337" s="500" t="s">
        <v>5348</v>
      </c>
    </row>
    <row r="1338" spans="1:14">
      <c r="A1338" s="500" t="s">
        <v>686</v>
      </c>
      <c r="B1338" s="500" t="s">
        <v>2858</v>
      </c>
      <c r="C1338" s="500" t="s">
        <v>27831</v>
      </c>
      <c r="D1338" s="500" t="s">
        <v>27832</v>
      </c>
      <c r="E1338" s="500" t="s">
        <v>11099</v>
      </c>
      <c r="F1338" s="500" t="s">
        <v>28081</v>
      </c>
      <c r="G1338" s="500" t="s">
        <v>1247</v>
      </c>
      <c r="H1338" s="500" t="s">
        <v>11058</v>
      </c>
      <c r="I1338" s="500" t="s">
        <v>688</v>
      </c>
      <c r="J1338" s="500" t="s">
        <v>689</v>
      </c>
      <c r="K1338" s="500" t="s">
        <v>223</v>
      </c>
      <c r="L1338" s="500" t="s">
        <v>28083</v>
      </c>
      <c r="M1338" s="500" t="s">
        <v>2307</v>
      </c>
      <c r="N1338" s="500" t="s">
        <v>5349</v>
      </c>
    </row>
    <row r="1339" spans="1:14">
      <c r="A1339" s="500" t="s">
        <v>686</v>
      </c>
      <c r="B1339" s="500" t="s">
        <v>2858</v>
      </c>
      <c r="C1339" s="500" t="s">
        <v>27831</v>
      </c>
      <c r="D1339" s="500" t="s">
        <v>27832</v>
      </c>
      <c r="E1339" s="500" t="s">
        <v>11099</v>
      </c>
      <c r="F1339" s="500" t="s">
        <v>28081</v>
      </c>
      <c r="G1339" s="500" t="s">
        <v>3531</v>
      </c>
      <c r="H1339" s="500" t="s">
        <v>28011</v>
      </c>
      <c r="I1339" s="500" t="s">
        <v>688</v>
      </c>
      <c r="J1339" s="500" t="s">
        <v>689</v>
      </c>
      <c r="K1339" s="500" t="s">
        <v>223</v>
      </c>
      <c r="L1339" s="500" t="s">
        <v>28083</v>
      </c>
      <c r="M1339" s="500" t="s">
        <v>2307</v>
      </c>
      <c r="N1339" s="500" t="s">
        <v>5350</v>
      </c>
    </row>
    <row r="1340" spans="1:14">
      <c r="A1340" s="500" t="s">
        <v>686</v>
      </c>
      <c r="B1340" s="500" t="s">
        <v>2858</v>
      </c>
      <c r="C1340" s="500" t="s">
        <v>27831</v>
      </c>
      <c r="D1340" s="500" t="s">
        <v>27832</v>
      </c>
      <c r="E1340" s="500" t="s">
        <v>11099</v>
      </c>
      <c r="F1340" s="500" t="s">
        <v>28081</v>
      </c>
      <c r="G1340" s="500" t="s">
        <v>1248</v>
      </c>
      <c r="H1340" s="500" t="s">
        <v>28090</v>
      </c>
      <c r="I1340" s="500" t="s">
        <v>688</v>
      </c>
      <c r="J1340" s="500" t="s">
        <v>689</v>
      </c>
      <c r="K1340" s="500" t="s">
        <v>223</v>
      </c>
      <c r="L1340" s="500" t="s">
        <v>28083</v>
      </c>
      <c r="M1340" s="500" t="s">
        <v>2307</v>
      </c>
      <c r="N1340" s="500" t="s">
        <v>5351</v>
      </c>
    </row>
    <row r="1341" spans="1:14">
      <c r="A1341" s="500" t="s">
        <v>686</v>
      </c>
      <c r="B1341" s="500" t="s">
        <v>2858</v>
      </c>
      <c r="C1341" s="500" t="s">
        <v>27831</v>
      </c>
      <c r="D1341" s="500" t="s">
        <v>27832</v>
      </c>
      <c r="E1341" s="500" t="s">
        <v>11099</v>
      </c>
      <c r="F1341" s="500" t="s">
        <v>28081</v>
      </c>
      <c r="G1341" s="500" t="s">
        <v>1249</v>
      </c>
      <c r="H1341" s="500" t="s">
        <v>11127</v>
      </c>
      <c r="I1341" s="500" t="s">
        <v>688</v>
      </c>
      <c r="J1341" s="500" t="s">
        <v>689</v>
      </c>
      <c r="K1341" s="500" t="s">
        <v>223</v>
      </c>
      <c r="L1341" s="500" t="s">
        <v>28083</v>
      </c>
      <c r="M1341" s="500" t="s">
        <v>2307</v>
      </c>
      <c r="N1341" s="500" t="s">
        <v>5352</v>
      </c>
    </row>
    <row r="1342" spans="1:14">
      <c r="A1342" s="500" t="s">
        <v>686</v>
      </c>
      <c r="B1342" s="500" t="s">
        <v>2858</v>
      </c>
      <c r="C1342" s="500" t="s">
        <v>27831</v>
      </c>
      <c r="D1342" s="500" t="s">
        <v>27832</v>
      </c>
      <c r="E1342" s="500" t="s">
        <v>11099</v>
      </c>
      <c r="F1342" s="500" t="s">
        <v>28081</v>
      </c>
      <c r="G1342" s="500" t="s">
        <v>1250</v>
      </c>
      <c r="H1342" s="500" t="s">
        <v>12739</v>
      </c>
      <c r="I1342" s="500" t="s">
        <v>688</v>
      </c>
      <c r="J1342" s="500" t="s">
        <v>689</v>
      </c>
      <c r="K1342" s="500" t="s">
        <v>223</v>
      </c>
      <c r="L1342" s="500" t="s">
        <v>28083</v>
      </c>
      <c r="M1342" s="500" t="s">
        <v>2307</v>
      </c>
      <c r="N1342" s="500" t="s">
        <v>5353</v>
      </c>
    </row>
    <row r="1343" spans="1:14">
      <c r="A1343" s="500" t="s">
        <v>686</v>
      </c>
      <c r="B1343" s="500" t="s">
        <v>2858</v>
      </c>
      <c r="C1343" s="500" t="s">
        <v>27831</v>
      </c>
      <c r="D1343" s="500" t="s">
        <v>27832</v>
      </c>
      <c r="E1343" s="500" t="s">
        <v>11099</v>
      </c>
      <c r="F1343" s="500" t="s">
        <v>28081</v>
      </c>
      <c r="G1343" s="500" t="s">
        <v>2257</v>
      </c>
      <c r="H1343" s="500" t="s">
        <v>27963</v>
      </c>
      <c r="I1343" s="500" t="s">
        <v>688</v>
      </c>
      <c r="J1343" s="500" t="s">
        <v>689</v>
      </c>
      <c r="K1343" s="500" t="s">
        <v>223</v>
      </c>
      <c r="L1343" s="500" t="s">
        <v>28083</v>
      </c>
      <c r="M1343" s="500" t="s">
        <v>2307</v>
      </c>
      <c r="N1343" s="500" t="s">
        <v>5354</v>
      </c>
    </row>
    <row r="1344" spans="1:14">
      <c r="A1344" s="500" t="s">
        <v>686</v>
      </c>
      <c r="B1344" s="500" t="s">
        <v>2858</v>
      </c>
      <c r="C1344" s="500" t="s">
        <v>27831</v>
      </c>
      <c r="D1344" s="500" t="s">
        <v>27832</v>
      </c>
      <c r="E1344" s="500" t="s">
        <v>11099</v>
      </c>
      <c r="F1344" s="500" t="s">
        <v>28081</v>
      </c>
      <c r="G1344" s="500" t="s">
        <v>7489</v>
      </c>
      <c r="H1344" s="500" t="s">
        <v>11067</v>
      </c>
      <c r="I1344" s="500" t="s">
        <v>688</v>
      </c>
      <c r="J1344" s="500" t="s">
        <v>689</v>
      </c>
      <c r="K1344" s="500" t="s">
        <v>223</v>
      </c>
      <c r="L1344" s="500" t="s">
        <v>28083</v>
      </c>
      <c r="M1344" s="500" t="s">
        <v>2307</v>
      </c>
      <c r="N1344" s="500" t="s">
        <v>7490</v>
      </c>
    </row>
    <row r="1345" spans="1:14">
      <c r="A1345" s="500" t="s">
        <v>686</v>
      </c>
      <c r="B1345" s="500" t="s">
        <v>2858</v>
      </c>
      <c r="C1345" s="500" t="s">
        <v>27831</v>
      </c>
      <c r="D1345" s="500" t="s">
        <v>27832</v>
      </c>
      <c r="E1345" s="500" t="s">
        <v>11099</v>
      </c>
      <c r="F1345" s="500" t="s">
        <v>28081</v>
      </c>
      <c r="G1345" s="500" t="s">
        <v>1251</v>
      </c>
      <c r="H1345" s="500" t="s">
        <v>13696</v>
      </c>
      <c r="I1345" s="500" t="s">
        <v>688</v>
      </c>
      <c r="J1345" s="500" t="s">
        <v>689</v>
      </c>
      <c r="K1345" s="500" t="s">
        <v>223</v>
      </c>
      <c r="L1345" s="500" t="s">
        <v>28083</v>
      </c>
      <c r="M1345" s="500" t="s">
        <v>2307</v>
      </c>
      <c r="N1345" s="500" t="s">
        <v>5355</v>
      </c>
    </row>
    <row r="1346" spans="1:14">
      <c r="A1346" s="500" t="s">
        <v>686</v>
      </c>
      <c r="B1346" s="500" t="s">
        <v>2858</v>
      </c>
      <c r="C1346" s="500" t="s">
        <v>27831</v>
      </c>
      <c r="D1346" s="500" t="s">
        <v>27832</v>
      </c>
      <c r="E1346" s="500" t="s">
        <v>11099</v>
      </c>
      <c r="F1346" s="500" t="s">
        <v>28081</v>
      </c>
      <c r="G1346" s="500" t="s">
        <v>1252</v>
      </c>
      <c r="H1346" s="500" t="s">
        <v>11229</v>
      </c>
      <c r="I1346" s="500" t="s">
        <v>688</v>
      </c>
      <c r="J1346" s="500" t="s">
        <v>689</v>
      </c>
      <c r="K1346" s="500" t="s">
        <v>223</v>
      </c>
      <c r="L1346" s="500" t="s">
        <v>28083</v>
      </c>
      <c r="M1346" s="500" t="s">
        <v>2307</v>
      </c>
      <c r="N1346" s="500" t="s">
        <v>5356</v>
      </c>
    </row>
    <row r="1347" spans="1:14">
      <c r="A1347" s="500" t="s">
        <v>686</v>
      </c>
      <c r="B1347" s="500" t="s">
        <v>2858</v>
      </c>
      <c r="C1347" s="500" t="s">
        <v>27831</v>
      </c>
      <c r="D1347" s="500" t="s">
        <v>27832</v>
      </c>
      <c r="E1347" s="500" t="s">
        <v>11099</v>
      </c>
      <c r="F1347" s="500" t="s">
        <v>28081</v>
      </c>
      <c r="G1347" s="500" t="s">
        <v>1253</v>
      </c>
      <c r="H1347" s="500" t="s">
        <v>6959</v>
      </c>
      <c r="I1347" s="500" t="s">
        <v>688</v>
      </c>
      <c r="J1347" s="500" t="s">
        <v>689</v>
      </c>
      <c r="K1347" s="500" t="s">
        <v>223</v>
      </c>
      <c r="L1347" s="500" t="s">
        <v>28083</v>
      </c>
      <c r="M1347" s="500" t="s">
        <v>2307</v>
      </c>
      <c r="N1347" s="500" t="s">
        <v>5357</v>
      </c>
    </row>
    <row r="1348" spans="1:14">
      <c r="A1348" s="500" t="s">
        <v>686</v>
      </c>
      <c r="B1348" s="500" t="s">
        <v>2858</v>
      </c>
      <c r="C1348" s="500" t="s">
        <v>27831</v>
      </c>
      <c r="D1348" s="500" t="s">
        <v>27832</v>
      </c>
      <c r="E1348" s="500" t="s">
        <v>11099</v>
      </c>
      <c r="F1348" s="500" t="s">
        <v>28081</v>
      </c>
      <c r="G1348" s="500" t="s">
        <v>1254</v>
      </c>
      <c r="H1348" s="500" t="s">
        <v>11057</v>
      </c>
      <c r="I1348" s="500" t="s">
        <v>688</v>
      </c>
      <c r="J1348" s="500" t="s">
        <v>689</v>
      </c>
      <c r="K1348" s="500" t="s">
        <v>223</v>
      </c>
      <c r="L1348" s="500" t="s">
        <v>28083</v>
      </c>
      <c r="M1348" s="500" t="s">
        <v>2307</v>
      </c>
      <c r="N1348" s="500" t="s">
        <v>5358</v>
      </c>
    </row>
    <row r="1349" spans="1:14">
      <c r="A1349" s="500" t="s">
        <v>686</v>
      </c>
      <c r="B1349" s="500" t="s">
        <v>2858</v>
      </c>
      <c r="C1349" s="500" t="s">
        <v>27831</v>
      </c>
      <c r="D1349" s="500" t="s">
        <v>27832</v>
      </c>
      <c r="E1349" s="500" t="s">
        <v>11099</v>
      </c>
      <c r="F1349" s="500" t="s">
        <v>28081</v>
      </c>
      <c r="G1349" s="500" t="s">
        <v>1255</v>
      </c>
      <c r="H1349" s="500" t="s">
        <v>6957</v>
      </c>
      <c r="I1349" s="500" t="s">
        <v>688</v>
      </c>
      <c r="J1349" s="500" t="s">
        <v>689</v>
      </c>
      <c r="K1349" s="500" t="s">
        <v>223</v>
      </c>
      <c r="L1349" s="500" t="s">
        <v>28083</v>
      </c>
      <c r="M1349" s="500" t="s">
        <v>2307</v>
      </c>
      <c r="N1349" s="500" t="s">
        <v>5359</v>
      </c>
    </row>
    <row r="1350" spans="1:14">
      <c r="A1350" s="500" t="s">
        <v>686</v>
      </c>
      <c r="B1350" s="500" t="s">
        <v>2858</v>
      </c>
      <c r="C1350" s="500" t="s">
        <v>27831</v>
      </c>
      <c r="D1350" s="500" t="s">
        <v>27832</v>
      </c>
      <c r="E1350" s="500" t="s">
        <v>11099</v>
      </c>
      <c r="F1350" s="500" t="s">
        <v>28081</v>
      </c>
      <c r="G1350" s="500" t="s">
        <v>1256</v>
      </c>
      <c r="H1350" s="500" t="s">
        <v>11823</v>
      </c>
      <c r="I1350" s="500" t="s">
        <v>688</v>
      </c>
      <c r="J1350" s="500" t="s">
        <v>689</v>
      </c>
      <c r="K1350" s="500" t="s">
        <v>223</v>
      </c>
      <c r="L1350" s="500" t="s">
        <v>28083</v>
      </c>
      <c r="M1350" s="500" t="s">
        <v>2307</v>
      </c>
      <c r="N1350" s="500" t="s">
        <v>5360</v>
      </c>
    </row>
    <row r="1351" spans="1:14">
      <c r="A1351" s="500" t="s">
        <v>686</v>
      </c>
      <c r="B1351" s="500" t="s">
        <v>2858</v>
      </c>
      <c r="C1351" s="500" t="s">
        <v>27831</v>
      </c>
      <c r="D1351" s="500" t="s">
        <v>27832</v>
      </c>
      <c r="E1351" s="500" t="s">
        <v>11099</v>
      </c>
      <c r="F1351" s="500" t="s">
        <v>28081</v>
      </c>
      <c r="G1351" s="500" t="s">
        <v>1257</v>
      </c>
      <c r="H1351" s="500" t="s">
        <v>7601</v>
      </c>
      <c r="I1351" s="500" t="s">
        <v>688</v>
      </c>
      <c r="J1351" s="500" t="s">
        <v>689</v>
      </c>
      <c r="K1351" s="500" t="s">
        <v>223</v>
      </c>
      <c r="L1351" s="500" t="s">
        <v>28083</v>
      </c>
      <c r="M1351" s="500" t="s">
        <v>2307</v>
      </c>
      <c r="N1351" s="500" t="s">
        <v>5361</v>
      </c>
    </row>
    <row r="1352" spans="1:14">
      <c r="A1352" s="500" t="s">
        <v>686</v>
      </c>
      <c r="B1352" s="500" t="s">
        <v>2858</v>
      </c>
      <c r="C1352" s="500" t="s">
        <v>27831</v>
      </c>
      <c r="D1352" s="500" t="s">
        <v>27832</v>
      </c>
      <c r="E1352" s="500" t="s">
        <v>11099</v>
      </c>
      <c r="F1352" s="500" t="s">
        <v>28081</v>
      </c>
      <c r="G1352" s="500" t="s">
        <v>1258</v>
      </c>
      <c r="H1352" s="500" t="s">
        <v>11817</v>
      </c>
      <c r="I1352" s="500" t="s">
        <v>688</v>
      </c>
      <c r="J1352" s="500" t="s">
        <v>689</v>
      </c>
      <c r="K1352" s="500" t="s">
        <v>223</v>
      </c>
      <c r="L1352" s="500" t="s">
        <v>28083</v>
      </c>
      <c r="M1352" s="500" t="s">
        <v>2307</v>
      </c>
      <c r="N1352" s="500" t="s">
        <v>5362</v>
      </c>
    </row>
    <row r="1353" spans="1:14">
      <c r="A1353" s="500" t="s">
        <v>686</v>
      </c>
      <c r="B1353" s="500" t="s">
        <v>2858</v>
      </c>
      <c r="C1353" s="500" t="s">
        <v>27831</v>
      </c>
      <c r="D1353" s="500" t="s">
        <v>27832</v>
      </c>
      <c r="E1353" s="500" t="s">
        <v>11099</v>
      </c>
      <c r="F1353" s="500" t="s">
        <v>28081</v>
      </c>
      <c r="G1353" s="500" t="s">
        <v>1259</v>
      </c>
      <c r="H1353" s="500" t="s">
        <v>3893</v>
      </c>
      <c r="I1353" s="500" t="s">
        <v>688</v>
      </c>
      <c r="J1353" s="500" t="s">
        <v>689</v>
      </c>
      <c r="K1353" s="500" t="s">
        <v>223</v>
      </c>
      <c r="L1353" s="500" t="s">
        <v>28083</v>
      </c>
      <c r="M1353" s="500" t="s">
        <v>2307</v>
      </c>
      <c r="N1353" s="500" t="s">
        <v>5363</v>
      </c>
    </row>
    <row r="1354" spans="1:14">
      <c r="A1354" s="500" t="s">
        <v>686</v>
      </c>
      <c r="B1354" s="500" t="s">
        <v>2858</v>
      </c>
      <c r="C1354" s="500" t="s">
        <v>27831</v>
      </c>
      <c r="D1354" s="500" t="s">
        <v>27832</v>
      </c>
      <c r="E1354" s="500" t="s">
        <v>11099</v>
      </c>
      <c r="F1354" s="500" t="s">
        <v>28081</v>
      </c>
      <c r="G1354" s="500" t="s">
        <v>1260</v>
      </c>
      <c r="H1354" s="500" t="s">
        <v>27887</v>
      </c>
      <c r="I1354" s="500" t="s">
        <v>688</v>
      </c>
      <c r="J1354" s="500" t="s">
        <v>689</v>
      </c>
      <c r="K1354" s="500" t="s">
        <v>223</v>
      </c>
      <c r="L1354" s="500" t="s">
        <v>28083</v>
      </c>
      <c r="M1354" s="500" t="s">
        <v>2307</v>
      </c>
      <c r="N1354" s="500" t="s">
        <v>5364</v>
      </c>
    </row>
    <row r="1355" spans="1:14">
      <c r="A1355" s="500" t="s">
        <v>686</v>
      </c>
      <c r="B1355" s="500" t="s">
        <v>2858</v>
      </c>
      <c r="C1355" s="500" t="s">
        <v>27831</v>
      </c>
      <c r="D1355" s="500" t="s">
        <v>27832</v>
      </c>
      <c r="E1355" s="500" t="s">
        <v>11099</v>
      </c>
      <c r="F1355" s="500" t="s">
        <v>28081</v>
      </c>
      <c r="G1355" s="500" t="s">
        <v>1261</v>
      </c>
      <c r="H1355" s="500" t="s">
        <v>6994</v>
      </c>
      <c r="I1355" s="500" t="s">
        <v>688</v>
      </c>
      <c r="J1355" s="500" t="s">
        <v>689</v>
      </c>
      <c r="K1355" s="500" t="s">
        <v>223</v>
      </c>
      <c r="L1355" s="500" t="s">
        <v>28083</v>
      </c>
      <c r="M1355" s="500" t="s">
        <v>2307</v>
      </c>
      <c r="N1355" s="500" t="s">
        <v>5365</v>
      </c>
    </row>
    <row r="1356" spans="1:14">
      <c r="A1356" s="500" t="s">
        <v>686</v>
      </c>
      <c r="B1356" s="500" t="s">
        <v>2858</v>
      </c>
      <c r="C1356" s="500" t="s">
        <v>27831</v>
      </c>
      <c r="D1356" s="500" t="s">
        <v>27832</v>
      </c>
      <c r="E1356" s="500" t="s">
        <v>11099</v>
      </c>
      <c r="F1356" s="500" t="s">
        <v>28081</v>
      </c>
      <c r="G1356" s="500" t="s">
        <v>4062</v>
      </c>
      <c r="H1356" s="500" t="s">
        <v>11364</v>
      </c>
      <c r="I1356" s="500" t="s">
        <v>688</v>
      </c>
      <c r="J1356" s="500" t="s">
        <v>689</v>
      </c>
      <c r="K1356" s="500" t="s">
        <v>223</v>
      </c>
      <c r="L1356" s="500" t="s">
        <v>28083</v>
      </c>
      <c r="M1356" s="500" t="s">
        <v>2307</v>
      </c>
      <c r="N1356" s="500" t="s">
        <v>5366</v>
      </c>
    </row>
    <row r="1357" spans="1:14">
      <c r="A1357" s="500" t="s">
        <v>686</v>
      </c>
      <c r="B1357" s="500" t="s">
        <v>2858</v>
      </c>
      <c r="C1357" s="500" t="s">
        <v>27831</v>
      </c>
      <c r="D1357" s="500" t="s">
        <v>27832</v>
      </c>
      <c r="E1357" s="500" t="s">
        <v>11099</v>
      </c>
      <c r="F1357" s="500" t="s">
        <v>28081</v>
      </c>
      <c r="G1357" s="500" t="s">
        <v>1262</v>
      </c>
      <c r="H1357" s="500" t="s">
        <v>11780</v>
      </c>
      <c r="I1357" s="500" t="s">
        <v>688</v>
      </c>
      <c r="J1357" s="500" t="s">
        <v>689</v>
      </c>
      <c r="K1357" s="500" t="s">
        <v>223</v>
      </c>
      <c r="L1357" s="500" t="s">
        <v>28083</v>
      </c>
      <c r="M1357" s="500" t="s">
        <v>2307</v>
      </c>
      <c r="N1357" s="500" t="s">
        <v>5367</v>
      </c>
    </row>
    <row r="1358" spans="1:14">
      <c r="A1358" s="500" t="s">
        <v>686</v>
      </c>
      <c r="B1358" s="500" t="s">
        <v>2858</v>
      </c>
      <c r="C1358" s="500" t="s">
        <v>27831</v>
      </c>
      <c r="D1358" s="500" t="s">
        <v>27832</v>
      </c>
      <c r="E1358" s="500" t="s">
        <v>11099</v>
      </c>
      <c r="F1358" s="500" t="s">
        <v>28081</v>
      </c>
      <c r="G1358" s="500" t="s">
        <v>3532</v>
      </c>
      <c r="H1358" s="500" t="s">
        <v>3859</v>
      </c>
      <c r="I1358" s="500" t="s">
        <v>688</v>
      </c>
      <c r="J1358" s="500" t="s">
        <v>689</v>
      </c>
      <c r="K1358" s="500" t="s">
        <v>223</v>
      </c>
      <c r="L1358" s="500" t="s">
        <v>28083</v>
      </c>
      <c r="M1358" s="500" t="s">
        <v>2307</v>
      </c>
      <c r="N1358" s="500" t="s">
        <v>5368</v>
      </c>
    </row>
    <row r="1359" spans="1:14">
      <c r="A1359" s="500" t="s">
        <v>686</v>
      </c>
      <c r="B1359" s="500" t="s">
        <v>2858</v>
      </c>
      <c r="C1359" s="500" t="s">
        <v>27831</v>
      </c>
      <c r="D1359" s="500" t="s">
        <v>27832</v>
      </c>
      <c r="E1359" s="500" t="s">
        <v>11099</v>
      </c>
      <c r="F1359" s="500" t="s">
        <v>28081</v>
      </c>
      <c r="G1359" s="500" t="s">
        <v>1263</v>
      </c>
      <c r="H1359" s="500" t="s">
        <v>19806</v>
      </c>
      <c r="I1359" s="500" t="s">
        <v>688</v>
      </c>
      <c r="J1359" s="500" t="s">
        <v>689</v>
      </c>
      <c r="K1359" s="500" t="s">
        <v>223</v>
      </c>
      <c r="L1359" s="500" t="s">
        <v>28083</v>
      </c>
      <c r="M1359" s="500" t="s">
        <v>2307</v>
      </c>
      <c r="N1359" s="500" t="s">
        <v>5369</v>
      </c>
    </row>
    <row r="1360" spans="1:14">
      <c r="A1360" s="500" t="s">
        <v>686</v>
      </c>
      <c r="B1360" s="500" t="s">
        <v>2858</v>
      </c>
      <c r="C1360" s="500" t="s">
        <v>27831</v>
      </c>
      <c r="D1360" s="500" t="s">
        <v>27832</v>
      </c>
      <c r="E1360" s="500" t="s">
        <v>11099</v>
      </c>
      <c r="F1360" s="500" t="s">
        <v>28081</v>
      </c>
      <c r="G1360" s="500" t="s">
        <v>1264</v>
      </c>
      <c r="H1360" s="500" t="s">
        <v>28030</v>
      </c>
      <c r="I1360" s="500" t="s">
        <v>688</v>
      </c>
      <c r="J1360" s="500" t="s">
        <v>689</v>
      </c>
      <c r="K1360" s="500" t="s">
        <v>223</v>
      </c>
      <c r="L1360" s="500" t="s">
        <v>28083</v>
      </c>
      <c r="M1360" s="500" t="s">
        <v>2307</v>
      </c>
      <c r="N1360" s="500" t="s">
        <v>5370</v>
      </c>
    </row>
    <row r="1361" spans="1:14">
      <c r="A1361" s="500" t="s">
        <v>686</v>
      </c>
      <c r="B1361" s="500" t="s">
        <v>2858</v>
      </c>
      <c r="C1361" s="500" t="s">
        <v>27831</v>
      </c>
      <c r="D1361" s="500" t="s">
        <v>27832</v>
      </c>
      <c r="E1361" s="500" t="s">
        <v>11099</v>
      </c>
      <c r="F1361" s="500" t="s">
        <v>28081</v>
      </c>
      <c r="G1361" s="500" t="s">
        <v>1265</v>
      </c>
      <c r="H1361" s="500" t="s">
        <v>11825</v>
      </c>
      <c r="I1361" s="500" t="s">
        <v>688</v>
      </c>
      <c r="J1361" s="500" t="s">
        <v>689</v>
      </c>
      <c r="K1361" s="500" t="s">
        <v>223</v>
      </c>
      <c r="L1361" s="500" t="s">
        <v>28083</v>
      </c>
      <c r="M1361" s="500" t="s">
        <v>2307</v>
      </c>
      <c r="N1361" s="500" t="s">
        <v>5371</v>
      </c>
    </row>
    <row r="1362" spans="1:14">
      <c r="A1362" s="500" t="s">
        <v>686</v>
      </c>
      <c r="B1362" s="500" t="s">
        <v>2858</v>
      </c>
      <c r="C1362" s="500" t="s">
        <v>27831</v>
      </c>
      <c r="D1362" s="500" t="s">
        <v>27832</v>
      </c>
      <c r="E1362" s="500" t="s">
        <v>11099</v>
      </c>
      <c r="F1362" s="500" t="s">
        <v>28081</v>
      </c>
      <c r="G1362" s="500" t="s">
        <v>2258</v>
      </c>
      <c r="H1362" s="500" t="s">
        <v>10991</v>
      </c>
      <c r="I1362" s="500" t="s">
        <v>688</v>
      </c>
      <c r="J1362" s="500" t="s">
        <v>689</v>
      </c>
      <c r="K1362" s="500" t="s">
        <v>223</v>
      </c>
      <c r="L1362" s="500" t="s">
        <v>28083</v>
      </c>
      <c r="M1362" s="500" t="s">
        <v>2307</v>
      </c>
      <c r="N1362" s="500" t="s">
        <v>5372</v>
      </c>
    </row>
    <row r="1363" spans="1:14">
      <c r="A1363" s="500" t="s">
        <v>686</v>
      </c>
      <c r="B1363" s="500" t="s">
        <v>2858</v>
      </c>
      <c r="C1363" s="500" t="s">
        <v>27831</v>
      </c>
      <c r="D1363" s="500" t="s">
        <v>27832</v>
      </c>
      <c r="E1363" s="500" t="s">
        <v>11099</v>
      </c>
      <c r="F1363" s="500" t="s">
        <v>28081</v>
      </c>
      <c r="G1363" s="500" t="s">
        <v>7491</v>
      </c>
      <c r="H1363" s="500" t="s">
        <v>11817</v>
      </c>
      <c r="I1363" s="500" t="s">
        <v>688</v>
      </c>
      <c r="J1363" s="500" t="s">
        <v>689</v>
      </c>
      <c r="K1363" s="500" t="s">
        <v>223</v>
      </c>
      <c r="L1363" s="500" t="s">
        <v>28083</v>
      </c>
      <c r="M1363" s="500" t="s">
        <v>2307</v>
      </c>
      <c r="N1363" s="500" t="s">
        <v>7492</v>
      </c>
    </row>
    <row r="1364" spans="1:14">
      <c r="A1364" s="500" t="s">
        <v>686</v>
      </c>
      <c r="B1364" s="500" t="s">
        <v>2858</v>
      </c>
      <c r="C1364" s="500" t="s">
        <v>27831</v>
      </c>
      <c r="D1364" s="500" t="s">
        <v>27832</v>
      </c>
      <c r="E1364" s="500" t="s">
        <v>11099</v>
      </c>
      <c r="F1364" s="500" t="s">
        <v>28081</v>
      </c>
      <c r="G1364" s="500" t="s">
        <v>1266</v>
      </c>
      <c r="H1364" s="500" t="s">
        <v>11815</v>
      </c>
      <c r="I1364" s="500" t="s">
        <v>688</v>
      </c>
      <c r="J1364" s="500" t="s">
        <v>689</v>
      </c>
      <c r="K1364" s="500" t="s">
        <v>223</v>
      </c>
      <c r="L1364" s="500" t="s">
        <v>28083</v>
      </c>
      <c r="M1364" s="500" t="s">
        <v>2307</v>
      </c>
      <c r="N1364" s="500" t="s">
        <v>5373</v>
      </c>
    </row>
    <row r="1365" spans="1:14">
      <c r="A1365" s="500" t="s">
        <v>686</v>
      </c>
      <c r="B1365" s="500" t="s">
        <v>2858</v>
      </c>
      <c r="C1365" s="500" t="s">
        <v>27831</v>
      </c>
      <c r="D1365" s="500" t="s">
        <v>27832</v>
      </c>
      <c r="E1365" s="500" t="s">
        <v>11099</v>
      </c>
      <c r="F1365" s="500" t="s">
        <v>28081</v>
      </c>
      <c r="G1365" s="500" t="s">
        <v>1267</v>
      </c>
      <c r="H1365" s="500" t="s">
        <v>6928</v>
      </c>
      <c r="I1365" s="500" t="s">
        <v>688</v>
      </c>
      <c r="J1365" s="500" t="s">
        <v>689</v>
      </c>
      <c r="K1365" s="500" t="s">
        <v>223</v>
      </c>
      <c r="L1365" s="500" t="s">
        <v>28083</v>
      </c>
      <c r="M1365" s="500" t="s">
        <v>2307</v>
      </c>
      <c r="N1365" s="500" t="s">
        <v>5374</v>
      </c>
    </row>
    <row r="1366" spans="1:14">
      <c r="A1366" s="500" t="s">
        <v>686</v>
      </c>
      <c r="B1366" s="500" t="s">
        <v>2858</v>
      </c>
      <c r="C1366" s="500" t="s">
        <v>27831</v>
      </c>
      <c r="D1366" s="500" t="s">
        <v>27832</v>
      </c>
      <c r="E1366" s="500" t="s">
        <v>11099</v>
      </c>
      <c r="F1366" s="500" t="s">
        <v>28081</v>
      </c>
      <c r="G1366" s="500" t="s">
        <v>1268</v>
      </c>
      <c r="H1366" s="500" t="s">
        <v>12657</v>
      </c>
      <c r="I1366" s="500" t="s">
        <v>688</v>
      </c>
      <c r="J1366" s="500" t="s">
        <v>689</v>
      </c>
      <c r="K1366" s="500" t="s">
        <v>223</v>
      </c>
      <c r="L1366" s="500" t="s">
        <v>28083</v>
      </c>
      <c r="M1366" s="500" t="s">
        <v>2307</v>
      </c>
      <c r="N1366" s="500" t="s">
        <v>5375</v>
      </c>
    </row>
    <row r="1367" spans="1:14">
      <c r="A1367" s="500" t="s">
        <v>686</v>
      </c>
      <c r="B1367" s="500" t="s">
        <v>2858</v>
      </c>
      <c r="C1367" s="500" t="s">
        <v>27831</v>
      </c>
      <c r="D1367" s="500" t="s">
        <v>27832</v>
      </c>
      <c r="E1367" s="500" t="s">
        <v>11099</v>
      </c>
      <c r="F1367" s="500" t="s">
        <v>28081</v>
      </c>
      <c r="G1367" s="500" t="s">
        <v>1269</v>
      </c>
      <c r="H1367" s="500" t="s">
        <v>15237</v>
      </c>
      <c r="I1367" s="500" t="s">
        <v>688</v>
      </c>
      <c r="J1367" s="500" t="s">
        <v>689</v>
      </c>
      <c r="K1367" s="500" t="s">
        <v>223</v>
      </c>
      <c r="L1367" s="500" t="s">
        <v>28083</v>
      </c>
      <c r="M1367" s="500" t="s">
        <v>2307</v>
      </c>
      <c r="N1367" s="500" t="s">
        <v>5376</v>
      </c>
    </row>
    <row r="1368" spans="1:14">
      <c r="A1368" s="500" t="s">
        <v>686</v>
      </c>
      <c r="B1368" s="500" t="s">
        <v>2858</v>
      </c>
      <c r="C1368" s="500" t="s">
        <v>27831</v>
      </c>
      <c r="D1368" s="500" t="s">
        <v>27832</v>
      </c>
      <c r="E1368" s="500" t="s">
        <v>11099</v>
      </c>
      <c r="F1368" s="500" t="s">
        <v>28081</v>
      </c>
      <c r="G1368" s="500" t="s">
        <v>1270</v>
      </c>
      <c r="H1368" s="500" t="s">
        <v>27886</v>
      </c>
      <c r="I1368" s="500" t="s">
        <v>688</v>
      </c>
      <c r="J1368" s="500" t="s">
        <v>689</v>
      </c>
      <c r="K1368" s="500" t="s">
        <v>223</v>
      </c>
      <c r="L1368" s="500" t="s">
        <v>28083</v>
      </c>
      <c r="M1368" s="500" t="s">
        <v>2307</v>
      </c>
      <c r="N1368" s="500" t="s">
        <v>5377</v>
      </c>
    </row>
    <row r="1369" spans="1:14">
      <c r="A1369" s="500" t="s">
        <v>686</v>
      </c>
      <c r="B1369" s="500" t="s">
        <v>2858</v>
      </c>
      <c r="C1369" s="500" t="s">
        <v>27831</v>
      </c>
      <c r="D1369" s="500" t="s">
        <v>27832</v>
      </c>
      <c r="E1369" s="500" t="s">
        <v>11099</v>
      </c>
      <c r="F1369" s="500" t="s">
        <v>28081</v>
      </c>
      <c r="G1369" s="500" t="s">
        <v>1271</v>
      </c>
      <c r="H1369" s="500" t="s">
        <v>11863</v>
      </c>
      <c r="I1369" s="500" t="s">
        <v>688</v>
      </c>
      <c r="J1369" s="500" t="s">
        <v>689</v>
      </c>
      <c r="K1369" s="500" t="s">
        <v>223</v>
      </c>
      <c r="L1369" s="500" t="s">
        <v>28083</v>
      </c>
      <c r="M1369" s="500" t="s">
        <v>2307</v>
      </c>
      <c r="N1369" s="500" t="s">
        <v>5378</v>
      </c>
    </row>
    <row r="1370" spans="1:14">
      <c r="A1370" s="500" t="s">
        <v>686</v>
      </c>
      <c r="B1370" s="500" t="s">
        <v>2858</v>
      </c>
      <c r="C1370" s="500" t="s">
        <v>27831</v>
      </c>
      <c r="D1370" s="500" t="s">
        <v>27832</v>
      </c>
      <c r="E1370" s="500" t="s">
        <v>11099</v>
      </c>
      <c r="F1370" s="500" t="s">
        <v>28081</v>
      </c>
      <c r="G1370" s="500" t="s">
        <v>1272</v>
      </c>
      <c r="H1370" s="500" t="s">
        <v>28087</v>
      </c>
      <c r="I1370" s="500" t="s">
        <v>688</v>
      </c>
      <c r="J1370" s="500" t="s">
        <v>689</v>
      </c>
      <c r="K1370" s="500" t="s">
        <v>223</v>
      </c>
      <c r="L1370" s="500" t="s">
        <v>28083</v>
      </c>
      <c r="M1370" s="500" t="s">
        <v>2307</v>
      </c>
      <c r="N1370" s="500" t="s">
        <v>5379</v>
      </c>
    </row>
    <row r="1371" spans="1:14">
      <c r="A1371" s="500" t="s">
        <v>686</v>
      </c>
      <c r="B1371" s="500" t="s">
        <v>2858</v>
      </c>
      <c r="C1371" s="500" t="s">
        <v>27831</v>
      </c>
      <c r="D1371" s="500" t="s">
        <v>27832</v>
      </c>
      <c r="E1371" s="500" t="s">
        <v>11099</v>
      </c>
      <c r="F1371" s="500" t="s">
        <v>28081</v>
      </c>
      <c r="G1371" s="500" t="s">
        <v>1273</v>
      </c>
      <c r="H1371" s="500" t="s">
        <v>11067</v>
      </c>
      <c r="I1371" s="500" t="s">
        <v>688</v>
      </c>
      <c r="J1371" s="500" t="s">
        <v>689</v>
      </c>
      <c r="K1371" s="500" t="s">
        <v>223</v>
      </c>
      <c r="L1371" s="500" t="s">
        <v>28083</v>
      </c>
      <c r="M1371" s="500" t="s">
        <v>2307</v>
      </c>
      <c r="N1371" s="500" t="s">
        <v>5380</v>
      </c>
    </row>
    <row r="1372" spans="1:14">
      <c r="A1372" s="500" t="s">
        <v>686</v>
      </c>
      <c r="B1372" s="500" t="s">
        <v>2858</v>
      </c>
      <c r="C1372" s="500" t="s">
        <v>27831</v>
      </c>
      <c r="D1372" s="500" t="s">
        <v>27832</v>
      </c>
      <c r="E1372" s="500" t="s">
        <v>11099</v>
      </c>
      <c r="F1372" s="500" t="s">
        <v>28081</v>
      </c>
      <c r="G1372" s="500" t="s">
        <v>1274</v>
      </c>
      <c r="H1372" s="500" t="s">
        <v>11895</v>
      </c>
      <c r="I1372" s="500" t="s">
        <v>688</v>
      </c>
      <c r="J1372" s="500" t="s">
        <v>689</v>
      </c>
      <c r="K1372" s="500" t="s">
        <v>223</v>
      </c>
      <c r="L1372" s="500" t="s">
        <v>28083</v>
      </c>
      <c r="M1372" s="500" t="s">
        <v>2307</v>
      </c>
      <c r="N1372" s="500" t="s">
        <v>5381</v>
      </c>
    </row>
    <row r="1373" spans="1:14">
      <c r="A1373" s="500" t="s">
        <v>686</v>
      </c>
      <c r="B1373" s="500" t="s">
        <v>2858</v>
      </c>
      <c r="C1373" s="500" t="s">
        <v>27831</v>
      </c>
      <c r="D1373" s="500" t="s">
        <v>27832</v>
      </c>
      <c r="E1373" s="500" t="s">
        <v>11099</v>
      </c>
      <c r="F1373" s="500" t="s">
        <v>28081</v>
      </c>
      <c r="G1373" s="500" t="s">
        <v>1275</v>
      </c>
      <c r="H1373" s="500" t="s">
        <v>28088</v>
      </c>
      <c r="I1373" s="500" t="s">
        <v>688</v>
      </c>
      <c r="J1373" s="500" t="s">
        <v>689</v>
      </c>
      <c r="K1373" s="500" t="s">
        <v>223</v>
      </c>
      <c r="L1373" s="500" t="s">
        <v>28083</v>
      </c>
      <c r="M1373" s="500" t="s">
        <v>2307</v>
      </c>
      <c r="N1373" s="500" t="s">
        <v>5382</v>
      </c>
    </row>
    <row r="1374" spans="1:14">
      <c r="A1374" s="500" t="s">
        <v>686</v>
      </c>
      <c r="B1374" s="500" t="s">
        <v>2858</v>
      </c>
      <c r="C1374" s="500" t="s">
        <v>27831</v>
      </c>
      <c r="D1374" s="500" t="s">
        <v>27832</v>
      </c>
      <c r="E1374" s="500" t="s">
        <v>11099</v>
      </c>
      <c r="F1374" s="500" t="s">
        <v>28081</v>
      </c>
      <c r="G1374" s="500" t="s">
        <v>1276</v>
      </c>
      <c r="H1374" s="500" t="s">
        <v>28089</v>
      </c>
      <c r="I1374" s="500" t="s">
        <v>688</v>
      </c>
      <c r="J1374" s="500" t="s">
        <v>689</v>
      </c>
      <c r="K1374" s="500" t="s">
        <v>223</v>
      </c>
      <c r="L1374" s="500" t="s">
        <v>28083</v>
      </c>
      <c r="M1374" s="500" t="s">
        <v>2307</v>
      </c>
      <c r="N1374" s="500" t="s">
        <v>5383</v>
      </c>
    </row>
    <row r="1375" spans="1:14">
      <c r="A1375" s="500" t="s">
        <v>686</v>
      </c>
      <c r="B1375" s="500" t="s">
        <v>2858</v>
      </c>
      <c r="C1375" s="500" t="s">
        <v>27831</v>
      </c>
      <c r="D1375" s="500" t="s">
        <v>27832</v>
      </c>
      <c r="E1375" s="500" t="s">
        <v>11099</v>
      </c>
      <c r="F1375" s="500" t="s">
        <v>28081</v>
      </c>
      <c r="G1375" s="500" t="s">
        <v>4063</v>
      </c>
      <c r="H1375" s="500" t="s">
        <v>27882</v>
      </c>
      <c r="I1375" s="500" t="s">
        <v>688</v>
      </c>
      <c r="J1375" s="500" t="s">
        <v>689</v>
      </c>
      <c r="K1375" s="500" t="s">
        <v>223</v>
      </c>
      <c r="L1375" s="500" t="s">
        <v>28083</v>
      </c>
      <c r="M1375" s="500" t="s">
        <v>2307</v>
      </c>
      <c r="N1375" s="500" t="s">
        <v>5384</v>
      </c>
    </row>
    <row r="1376" spans="1:14">
      <c r="A1376" s="500" t="s">
        <v>686</v>
      </c>
      <c r="B1376" s="500" t="s">
        <v>2858</v>
      </c>
      <c r="C1376" s="500" t="s">
        <v>27831</v>
      </c>
      <c r="D1376" s="500" t="s">
        <v>27832</v>
      </c>
      <c r="E1376" s="500" t="s">
        <v>11099</v>
      </c>
      <c r="F1376" s="500" t="s">
        <v>28081</v>
      </c>
      <c r="G1376" s="500" t="s">
        <v>2507</v>
      </c>
      <c r="H1376" s="500" t="s">
        <v>11058</v>
      </c>
      <c r="I1376" s="500" t="s">
        <v>688</v>
      </c>
      <c r="J1376" s="500" t="s">
        <v>689</v>
      </c>
      <c r="K1376" s="500" t="s">
        <v>223</v>
      </c>
      <c r="L1376" s="500" t="s">
        <v>28083</v>
      </c>
      <c r="M1376" s="500" t="s">
        <v>2307</v>
      </c>
      <c r="N1376" s="500" t="s">
        <v>5385</v>
      </c>
    </row>
    <row r="1377" spans="1:14">
      <c r="A1377" s="500" t="s">
        <v>686</v>
      </c>
      <c r="B1377" s="500" t="s">
        <v>2858</v>
      </c>
      <c r="C1377" s="500" t="s">
        <v>27831</v>
      </c>
      <c r="D1377" s="500" t="s">
        <v>27832</v>
      </c>
      <c r="E1377" s="500" t="s">
        <v>11099</v>
      </c>
      <c r="F1377" s="500" t="s">
        <v>28081</v>
      </c>
      <c r="G1377" s="500" t="s">
        <v>3533</v>
      </c>
      <c r="H1377" s="500" t="s">
        <v>28011</v>
      </c>
      <c r="I1377" s="500" t="s">
        <v>688</v>
      </c>
      <c r="J1377" s="500" t="s">
        <v>689</v>
      </c>
      <c r="K1377" s="500" t="s">
        <v>223</v>
      </c>
      <c r="L1377" s="500" t="s">
        <v>28083</v>
      </c>
      <c r="M1377" s="500" t="s">
        <v>2307</v>
      </c>
      <c r="N1377" s="500" t="s">
        <v>5386</v>
      </c>
    </row>
    <row r="1378" spans="1:14">
      <c r="A1378" s="500" t="s">
        <v>686</v>
      </c>
      <c r="B1378" s="500" t="s">
        <v>2858</v>
      </c>
      <c r="C1378" s="500" t="s">
        <v>27831</v>
      </c>
      <c r="D1378" s="500" t="s">
        <v>27832</v>
      </c>
      <c r="E1378" s="500" t="s">
        <v>11099</v>
      </c>
      <c r="F1378" s="500" t="s">
        <v>28081</v>
      </c>
      <c r="G1378" s="500" t="s">
        <v>1277</v>
      </c>
      <c r="H1378" s="500" t="s">
        <v>28090</v>
      </c>
      <c r="I1378" s="500" t="s">
        <v>688</v>
      </c>
      <c r="J1378" s="500" t="s">
        <v>689</v>
      </c>
      <c r="K1378" s="500" t="s">
        <v>223</v>
      </c>
      <c r="L1378" s="500" t="s">
        <v>28083</v>
      </c>
      <c r="M1378" s="500" t="s">
        <v>2307</v>
      </c>
      <c r="N1378" s="500" t="s">
        <v>5387</v>
      </c>
    </row>
    <row r="1379" spans="1:14">
      <c r="A1379" s="500" t="s">
        <v>686</v>
      </c>
      <c r="B1379" s="500" t="s">
        <v>2858</v>
      </c>
      <c r="C1379" s="500" t="s">
        <v>27831</v>
      </c>
      <c r="D1379" s="500" t="s">
        <v>27832</v>
      </c>
      <c r="E1379" s="500" t="s">
        <v>11099</v>
      </c>
      <c r="F1379" s="500" t="s">
        <v>28081</v>
      </c>
      <c r="G1379" s="500" t="s">
        <v>1278</v>
      </c>
      <c r="H1379" s="500" t="s">
        <v>11127</v>
      </c>
      <c r="I1379" s="500" t="s">
        <v>688</v>
      </c>
      <c r="J1379" s="500" t="s">
        <v>689</v>
      </c>
      <c r="K1379" s="500" t="s">
        <v>223</v>
      </c>
      <c r="L1379" s="500" t="s">
        <v>28083</v>
      </c>
      <c r="M1379" s="500" t="s">
        <v>2307</v>
      </c>
      <c r="N1379" s="500" t="s">
        <v>5388</v>
      </c>
    </row>
    <row r="1380" spans="1:14">
      <c r="A1380" s="500" t="s">
        <v>686</v>
      </c>
      <c r="B1380" s="500" t="s">
        <v>2858</v>
      </c>
      <c r="C1380" s="500" t="s">
        <v>27831</v>
      </c>
      <c r="D1380" s="500" t="s">
        <v>27832</v>
      </c>
      <c r="E1380" s="500" t="s">
        <v>11099</v>
      </c>
      <c r="F1380" s="500" t="s">
        <v>28081</v>
      </c>
      <c r="G1380" s="500" t="s">
        <v>1279</v>
      </c>
      <c r="H1380" s="500" t="s">
        <v>12739</v>
      </c>
      <c r="I1380" s="500" t="s">
        <v>688</v>
      </c>
      <c r="J1380" s="500" t="s">
        <v>689</v>
      </c>
      <c r="K1380" s="500" t="s">
        <v>223</v>
      </c>
      <c r="L1380" s="500" t="s">
        <v>28083</v>
      </c>
      <c r="M1380" s="500" t="s">
        <v>2307</v>
      </c>
      <c r="N1380" s="500" t="s">
        <v>5389</v>
      </c>
    </row>
    <row r="1381" spans="1:14">
      <c r="A1381" s="500" t="s">
        <v>686</v>
      </c>
      <c r="B1381" s="500" t="s">
        <v>2858</v>
      </c>
      <c r="C1381" s="500" t="s">
        <v>27831</v>
      </c>
      <c r="D1381" s="500" t="s">
        <v>27832</v>
      </c>
      <c r="E1381" s="500" t="s">
        <v>11099</v>
      </c>
      <c r="F1381" s="500" t="s">
        <v>28081</v>
      </c>
      <c r="G1381" s="500" t="s">
        <v>2508</v>
      </c>
      <c r="H1381" s="500" t="s">
        <v>27963</v>
      </c>
      <c r="I1381" s="500" t="s">
        <v>688</v>
      </c>
      <c r="J1381" s="500" t="s">
        <v>689</v>
      </c>
      <c r="K1381" s="500" t="s">
        <v>223</v>
      </c>
      <c r="L1381" s="500" t="s">
        <v>28083</v>
      </c>
      <c r="M1381" s="500" t="s">
        <v>2307</v>
      </c>
      <c r="N1381" s="500" t="s">
        <v>5390</v>
      </c>
    </row>
    <row r="1382" spans="1:14">
      <c r="A1382" s="500" t="s">
        <v>686</v>
      </c>
      <c r="B1382" s="500" t="s">
        <v>2858</v>
      </c>
      <c r="C1382" s="500" t="s">
        <v>27831</v>
      </c>
      <c r="D1382" s="500" t="s">
        <v>27832</v>
      </c>
      <c r="E1382" s="500" t="s">
        <v>11099</v>
      </c>
      <c r="F1382" s="500" t="s">
        <v>28081</v>
      </c>
      <c r="G1382" s="500" t="s">
        <v>7493</v>
      </c>
      <c r="H1382" s="500" t="s">
        <v>11067</v>
      </c>
      <c r="I1382" s="500" t="s">
        <v>688</v>
      </c>
      <c r="J1382" s="500" t="s">
        <v>689</v>
      </c>
      <c r="K1382" s="500" t="s">
        <v>223</v>
      </c>
      <c r="L1382" s="500" t="s">
        <v>28083</v>
      </c>
      <c r="M1382" s="500" t="s">
        <v>2307</v>
      </c>
      <c r="N1382" s="500" t="s">
        <v>7494</v>
      </c>
    </row>
    <row r="1383" spans="1:14">
      <c r="A1383" s="500" t="s">
        <v>686</v>
      </c>
      <c r="B1383" s="500" t="s">
        <v>2858</v>
      </c>
      <c r="C1383" s="500" t="s">
        <v>27831</v>
      </c>
      <c r="D1383" s="500" t="s">
        <v>27832</v>
      </c>
      <c r="E1383" s="500" t="s">
        <v>11099</v>
      </c>
      <c r="F1383" s="500" t="s">
        <v>28081</v>
      </c>
      <c r="G1383" s="500" t="s">
        <v>1280</v>
      </c>
      <c r="H1383" s="500" t="s">
        <v>13696</v>
      </c>
      <c r="I1383" s="500" t="s">
        <v>688</v>
      </c>
      <c r="J1383" s="500" t="s">
        <v>689</v>
      </c>
      <c r="K1383" s="500" t="s">
        <v>223</v>
      </c>
      <c r="L1383" s="500" t="s">
        <v>28083</v>
      </c>
      <c r="M1383" s="500" t="s">
        <v>2307</v>
      </c>
      <c r="N1383" s="500" t="s">
        <v>5391</v>
      </c>
    </row>
    <row r="1384" spans="1:14">
      <c r="A1384" s="500" t="s">
        <v>686</v>
      </c>
      <c r="B1384" s="500" t="s">
        <v>2858</v>
      </c>
      <c r="C1384" s="500" t="s">
        <v>27831</v>
      </c>
      <c r="D1384" s="500" t="s">
        <v>27832</v>
      </c>
      <c r="E1384" s="500" t="s">
        <v>11099</v>
      </c>
      <c r="F1384" s="500" t="s">
        <v>28081</v>
      </c>
      <c r="G1384" s="500" t="s">
        <v>1281</v>
      </c>
      <c r="H1384" s="500" t="s">
        <v>11229</v>
      </c>
      <c r="I1384" s="500" t="s">
        <v>688</v>
      </c>
      <c r="J1384" s="500" t="s">
        <v>689</v>
      </c>
      <c r="K1384" s="500" t="s">
        <v>223</v>
      </c>
      <c r="L1384" s="500" t="s">
        <v>28083</v>
      </c>
      <c r="M1384" s="500" t="s">
        <v>2307</v>
      </c>
      <c r="N1384" s="500" t="s">
        <v>5392</v>
      </c>
    </row>
    <row r="1385" spans="1:14">
      <c r="A1385" s="500" t="s">
        <v>686</v>
      </c>
      <c r="B1385" s="500" t="s">
        <v>2858</v>
      </c>
      <c r="C1385" s="500" t="s">
        <v>27831</v>
      </c>
      <c r="D1385" s="500" t="s">
        <v>27832</v>
      </c>
      <c r="E1385" s="500" t="s">
        <v>11099</v>
      </c>
      <c r="F1385" s="500" t="s">
        <v>28081</v>
      </c>
      <c r="G1385" s="500" t="s">
        <v>1282</v>
      </c>
      <c r="H1385" s="500" t="s">
        <v>6959</v>
      </c>
      <c r="I1385" s="500" t="s">
        <v>688</v>
      </c>
      <c r="J1385" s="500" t="s">
        <v>689</v>
      </c>
      <c r="K1385" s="500" t="s">
        <v>223</v>
      </c>
      <c r="L1385" s="500" t="s">
        <v>28083</v>
      </c>
      <c r="M1385" s="500" t="s">
        <v>2307</v>
      </c>
      <c r="N1385" s="500" t="s">
        <v>5393</v>
      </c>
    </row>
    <row r="1386" spans="1:14">
      <c r="A1386" s="500" t="s">
        <v>686</v>
      </c>
      <c r="B1386" s="500" t="s">
        <v>2858</v>
      </c>
      <c r="C1386" s="500" t="s">
        <v>27831</v>
      </c>
      <c r="D1386" s="500" t="s">
        <v>27832</v>
      </c>
      <c r="E1386" s="500" t="s">
        <v>11099</v>
      </c>
      <c r="F1386" s="500" t="s">
        <v>28081</v>
      </c>
      <c r="G1386" s="500" t="s">
        <v>1283</v>
      </c>
      <c r="H1386" s="500" t="s">
        <v>11057</v>
      </c>
      <c r="I1386" s="500" t="s">
        <v>688</v>
      </c>
      <c r="J1386" s="500" t="s">
        <v>689</v>
      </c>
      <c r="K1386" s="500" t="s">
        <v>223</v>
      </c>
      <c r="L1386" s="500" t="s">
        <v>28083</v>
      </c>
      <c r="M1386" s="500" t="s">
        <v>2307</v>
      </c>
      <c r="N1386" s="500" t="s">
        <v>5394</v>
      </c>
    </row>
    <row r="1387" spans="1:14">
      <c r="A1387" s="500" t="s">
        <v>686</v>
      </c>
      <c r="B1387" s="500" t="s">
        <v>2858</v>
      </c>
      <c r="C1387" s="500" t="s">
        <v>27831</v>
      </c>
      <c r="D1387" s="500" t="s">
        <v>27832</v>
      </c>
      <c r="E1387" s="500" t="s">
        <v>11099</v>
      </c>
      <c r="F1387" s="500" t="s">
        <v>28081</v>
      </c>
      <c r="G1387" s="500" t="s">
        <v>1284</v>
      </c>
      <c r="H1387" s="500" t="s">
        <v>6957</v>
      </c>
      <c r="I1387" s="500" t="s">
        <v>688</v>
      </c>
      <c r="J1387" s="500" t="s">
        <v>689</v>
      </c>
      <c r="K1387" s="500" t="s">
        <v>223</v>
      </c>
      <c r="L1387" s="500" t="s">
        <v>28083</v>
      </c>
      <c r="M1387" s="500" t="s">
        <v>2307</v>
      </c>
      <c r="N1387" s="500" t="s">
        <v>5395</v>
      </c>
    </row>
    <row r="1388" spans="1:14">
      <c r="A1388" s="500" t="s">
        <v>686</v>
      </c>
      <c r="B1388" s="500" t="s">
        <v>2858</v>
      </c>
      <c r="C1388" s="500" t="s">
        <v>27831</v>
      </c>
      <c r="D1388" s="500" t="s">
        <v>27832</v>
      </c>
      <c r="E1388" s="500" t="s">
        <v>11099</v>
      </c>
      <c r="F1388" s="500" t="s">
        <v>28081</v>
      </c>
      <c r="G1388" s="500" t="s">
        <v>1285</v>
      </c>
      <c r="H1388" s="500" t="s">
        <v>11823</v>
      </c>
      <c r="I1388" s="500" t="s">
        <v>688</v>
      </c>
      <c r="J1388" s="500" t="s">
        <v>689</v>
      </c>
      <c r="K1388" s="500" t="s">
        <v>223</v>
      </c>
      <c r="L1388" s="500" t="s">
        <v>28083</v>
      </c>
      <c r="M1388" s="500" t="s">
        <v>2307</v>
      </c>
      <c r="N1388" s="500" t="s">
        <v>5396</v>
      </c>
    </row>
    <row r="1389" spans="1:14">
      <c r="A1389" s="500" t="s">
        <v>686</v>
      </c>
      <c r="B1389" s="500" t="s">
        <v>2858</v>
      </c>
      <c r="C1389" s="500" t="s">
        <v>27831</v>
      </c>
      <c r="D1389" s="500" t="s">
        <v>27832</v>
      </c>
      <c r="E1389" s="500" t="s">
        <v>11099</v>
      </c>
      <c r="F1389" s="500" t="s">
        <v>28081</v>
      </c>
      <c r="G1389" s="500" t="s">
        <v>1286</v>
      </c>
      <c r="H1389" s="500" t="s">
        <v>3967</v>
      </c>
      <c r="I1389" s="500" t="s">
        <v>688</v>
      </c>
      <c r="J1389" s="500" t="s">
        <v>689</v>
      </c>
      <c r="K1389" s="500" t="s">
        <v>223</v>
      </c>
      <c r="L1389" s="500" t="s">
        <v>28083</v>
      </c>
      <c r="M1389" s="500" t="s">
        <v>2307</v>
      </c>
      <c r="N1389" s="500" t="s">
        <v>5397</v>
      </c>
    </row>
    <row r="1390" spans="1:14">
      <c r="A1390" s="500" t="s">
        <v>686</v>
      </c>
      <c r="B1390" s="500" t="s">
        <v>2858</v>
      </c>
      <c r="C1390" s="500" t="s">
        <v>27831</v>
      </c>
      <c r="D1390" s="500" t="s">
        <v>27832</v>
      </c>
      <c r="E1390" s="500" t="s">
        <v>11099</v>
      </c>
      <c r="F1390" s="500" t="s">
        <v>28081</v>
      </c>
      <c r="G1390" s="500" t="s">
        <v>7814</v>
      </c>
      <c r="H1390" s="500" t="s">
        <v>2939</v>
      </c>
      <c r="I1390" s="500" t="s">
        <v>688</v>
      </c>
      <c r="J1390" s="500" t="s">
        <v>689</v>
      </c>
      <c r="K1390" s="500" t="s">
        <v>223</v>
      </c>
      <c r="L1390" s="500" t="s">
        <v>28083</v>
      </c>
      <c r="M1390" s="500" t="s">
        <v>2307</v>
      </c>
      <c r="N1390" s="500" t="s">
        <v>7815</v>
      </c>
    </row>
    <row r="1391" spans="1:14">
      <c r="A1391" s="500" t="s">
        <v>686</v>
      </c>
      <c r="B1391" s="500" t="s">
        <v>2858</v>
      </c>
      <c r="C1391" s="500" t="s">
        <v>27831</v>
      </c>
      <c r="D1391" s="500" t="s">
        <v>27832</v>
      </c>
      <c r="E1391" s="500" t="s">
        <v>11099</v>
      </c>
      <c r="F1391" s="500" t="s">
        <v>28081</v>
      </c>
      <c r="G1391" s="500" t="s">
        <v>2509</v>
      </c>
      <c r="H1391" s="500" t="s">
        <v>3947</v>
      </c>
      <c r="I1391" s="500" t="s">
        <v>688</v>
      </c>
      <c r="J1391" s="500" t="s">
        <v>689</v>
      </c>
      <c r="K1391" s="500" t="s">
        <v>223</v>
      </c>
      <c r="L1391" s="500" t="s">
        <v>28083</v>
      </c>
      <c r="M1391" s="500" t="s">
        <v>2307</v>
      </c>
      <c r="N1391" s="500" t="s">
        <v>5398</v>
      </c>
    </row>
    <row r="1392" spans="1:14">
      <c r="A1392" s="500" t="s">
        <v>686</v>
      </c>
      <c r="B1392" s="500" t="s">
        <v>2858</v>
      </c>
      <c r="C1392" s="500" t="s">
        <v>27831</v>
      </c>
      <c r="D1392" s="500" t="s">
        <v>27832</v>
      </c>
      <c r="E1392" s="500" t="s">
        <v>11099</v>
      </c>
      <c r="F1392" s="500" t="s">
        <v>28081</v>
      </c>
      <c r="G1392" s="500" t="s">
        <v>7816</v>
      </c>
      <c r="H1392" s="500" t="s">
        <v>11206</v>
      </c>
      <c r="I1392" s="500" t="s">
        <v>688</v>
      </c>
      <c r="J1392" s="500" t="s">
        <v>689</v>
      </c>
      <c r="K1392" s="500" t="s">
        <v>223</v>
      </c>
      <c r="L1392" s="500" t="s">
        <v>28083</v>
      </c>
      <c r="M1392" s="500" t="s">
        <v>2307</v>
      </c>
      <c r="N1392" s="500" t="s">
        <v>7817</v>
      </c>
    </row>
    <row r="1393" spans="1:14">
      <c r="A1393" s="500" t="s">
        <v>686</v>
      </c>
      <c r="B1393" s="500" t="s">
        <v>2858</v>
      </c>
      <c r="C1393" s="500" t="s">
        <v>27831</v>
      </c>
      <c r="D1393" s="500" t="s">
        <v>27832</v>
      </c>
      <c r="E1393" s="500" t="s">
        <v>11099</v>
      </c>
      <c r="F1393" s="500" t="s">
        <v>28081</v>
      </c>
      <c r="G1393" s="500" t="s">
        <v>3534</v>
      </c>
      <c r="H1393" s="500" t="s">
        <v>11220</v>
      </c>
      <c r="I1393" s="500" t="s">
        <v>688</v>
      </c>
      <c r="J1393" s="500" t="s">
        <v>689</v>
      </c>
      <c r="K1393" s="500" t="s">
        <v>223</v>
      </c>
      <c r="L1393" s="500" t="s">
        <v>28083</v>
      </c>
      <c r="M1393" s="500" t="s">
        <v>2307</v>
      </c>
      <c r="N1393" s="500" t="s">
        <v>5399</v>
      </c>
    </row>
    <row r="1394" spans="1:14">
      <c r="A1394" s="500" t="s">
        <v>686</v>
      </c>
      <c r="B1394" s="500" t="s">
        <v>2858</v>
      </c>
      <c r="C1394" s="500" t="s">
        <v>27831</v>
      </c>
      <c r="D1394" s="500" t="s">
        <v>27832</v>
      </c>
      <c r="E1394" s="500" t="s">
        <v>11099</v>
      </c>
      <c r="F1394" s="500" t="s">
        <v>28081</v>
      </c>
      <c r="G1394" s="500" t="s">
        <v>1287</v>
      </c>
      <c r="H1394" s="500" t="s">
        <v>3075</v>
      </c>
      <c r="I1394" s="500" t="s">
        <v>688</v>
      </c>
      <c r="J1394" s="500" t="s">
        <v>689</v>
      </c>
      <c r="K1394" s="500" t="s">
        <v>223</v>
      </c>
      <c r="L1394" s="500" t="s">
        <v>28083</v>
      </c>
      <c r="M1394" s="500" t="s">
        <v>2307</v>
      </c>
      <c r="N1394" s="500" t="s">
        <v>5400</v>
      </c>
    </row>
    <row r="1395" spans="1:14">
      <c r="A1395" s="500" t="s">
        <v>686</v>
      </c>
      <c r="B1395" s="500" t="s">
        <v>2858</v>
      </c>
      <c r="C1395" s="500" t="s">
        <v>27831</v>
      </c>
      <c r="D1395" s="500" t="s">
        <v>27832</v>
      </c>
      <c r="E1395" s="500" t="s">
        <v>11099</v>
      </c>
      <c r="F1395" s="500" t="s">
        <v>28081</v>
      </c>
      <c r="G1395" s="500" t="s">
        <v>1288</v>
      </c>
      <c r="H1395" s="500" t="s">
        <v>3906</v>
      </c>
      <c r="I1395" s="500" t="s">
        <v>688</v>
      </c>
      <c r="J1395" s="500" t="s">
        <v>689</v>
      </c>
      <c r="K1395" s="500" t="s">
        <v>223</v>
      </c>
      <c r="L1395" s="500" t="s">
        <v>28083</v>
      </c>
      <c r="M1395" s="500" t="s">
        <v>2307</v>
      </c>
      <c r="N1395" s="500" t="s">
        <v>5401</v>
      </c>
    </row>
    <row r="1396" spans="1:14">
      <c r="A1396" s="500" t="s">
        <v>686</v>
      </c>
      <c r="B1396" s="500" t="s">
        <v>2858</v>
      </c>
      <c r="C1396" s="500" t="s">
        <v>27831</v>
      </c>
      <c r="D1396" s="500" t="s">
        <v>27832</v>
      </c>
      <c r="E1396" s="500" t="s">
        <v>11099</v>
      </c>
      <c r="F1396" s="500" t="s">
        <v>28081</v>
      </c>
      <c r="G1396" s="500" t="s">
        <v>1289</v>
      </c>
      <c r="H1396" s="500" t="s">
        <v>11196</v>
      </c>
      <c r="I1396" s="500" t="s">
        <v>688</v>
      </c>
      <c r="J1396" s="500" t="s">
        <v>689</v>
      </c>
      <c r="K1396" s="500" t="s">
        <v>223</v>
      </c>
      <c r="L1396" s="500" t="s">
        <v>28083</v>
      </c>
      <c r="M1396" s="500" t="s">
        <v>2307</v>
      </c>
      <c r="N1396" s="500" t="s">
        <v>5402</v>
      </c>
    </row>
    <row r="1397" spans="1:14">
      <c r="A1397" s="500" t="s">
        <v>686</v>
      </c>
      <c r="B1397" s="500" t="s">
        <v>2858</v>
      </c>
      <c r="C1397" s="500" t="s">
        <v>27831</v>
      </c>
      <c r="D1397" s="500" t="s">
        <v>27832</v>
      </c>
      <c r="E1397" s="500" t="s">
        <v>11099</v>
      </c>
      <c r="F1397" s="500" t="s">
        <v>28081</v>
      </c>
      <c r="G1397" s="500" t="s">
        <v>1290</v>
      </c>
      <c r="H1397" s="500" t="s">
        <v>7022</v>
      </c>
      <c r="I1397" s="500" t="s">
        <v>688</v>
      </c>
      <c r="J1397" s="500" t="s">
        <v>689</v>
      </c>
      <c r="K1397" s="500" t="s">
        <v>223</v>
      </c>
      <c r="L1397" s="500" t="s">
        <v>28083</v>
      </c>
      <c r="M1397" s="500" t="s">
        <v>2307</v>
      </c>
      <c r="N1397" s="500" t="s">
        <v>5403</v>
      </c>
    </row>
    <row r="1398" spans="1:14">
      <c r="A1398" s="500" t="s">
        <v>686</v>
      </c>
      <c r="B1398" s="500" t="s">
        <v>2858</v>
      </c>
      <c r="C1398" s="500" t="s">
        <v>27831</v>
      </c>
      <c r="D1398" s="500" t="s">
        <v>27832</v>
      </c>
      <c r="E1398" s="500" t="s">
        <v>11099</v>
      </c>
      <c r="F1398" s="500" t="s">
        <v>28081</v>
      </c>
      <c r="G1398" s="500" t="s">
        <v>4064</v>
      </c>
      <c r="H1398" s="500" t="s">
        <v>3946</v>
      </c>
      <c r="I1398" s="500" t="s">
        <v>688</v>
      </c>
      <c r="J1398" s="500" t="s">
        <v>689</v>
      </c>
      <c r="K1398" s="500" t="s">
        <v>223</v>
      </c>
      <c r="L1398" s="500" t="s">
        <v>28083</v>
      </c>
      <c r="M1398" s="500" t="s">
        <v>2307</v>
      </c>
      <c r="N1398" s="500" t="s">
        <v>5404</v>
      </c>
    </row>
    <row r="1399" spans="1:14">
      <c r="A1399" s="500" t="s">
        <v>686</v>
      </c>
      <c r="B1399" s="500" t="s">
        <v>2858</v>
      </c>
      <c r="C1399" s="500" t="s">
        <v>27831</v>
      </c>
      <c r="D1399" s="500" t="s">
        <v>27832</v>
      </c>
      <c r="E1399" s="500" t="s">
        <v>11099</v>
      </c>
      <c r="F1399" s="500" t="s">
        <v>28081</v>
      </c>
      <c r="G1399" s="500" t="s">
        <v>1291</v>
      </c>
      <c r="H1399" s="500" t="s">
        <v>28017</v>
      </c>
      <c r="I1399" s="500" t="s">
        <v>688</v>
      </c>
      <c r="J1399" s="500" t="s">
        <v>689</v>
      </c>
      <c r="K1399" s="500" t="s">
        <v>223</v>
      </c>
      <c r="L1399" s="500" t="s">
        <v>28083</v>
      </c>
      <c r="M1399" s="500" t="s">
        <v>2307</v>
      </c>
      <c r="N1399" s="500" t="s">
        <v>5405</v>
      </c>
    </row>
    <row r="1400" spans="1:14">
      <c r="A1400" s="500" t="s">
        <v>686</v>
      </c>
      <c r="B1400" s="500" t="s">
        <v>2858</v>
      </c>
      <c r="C1400" s="500" t="s">
        <v>27831</v>
      </c>
      <c r="D1400" s="500" t="s">
        <v>27832</v>
      </c>
      <c r="E1400" s="500" t="s">
        <v>11099</v>
      </c>
      <c r="F1400" s="500" t="s">
        <v>28081</v>
      </c>
      <c r="G1400" s="500" t="s">
        <v>3535</v>
      </c>
      <c r="H1400" s="500" t="s">
        <v>11410</v>
      </c>
      <c r="I1400" s="500" t="s">
        <v>688</v>
      </c>
      <c r="J1400" s="500" t="s">
        <v>689</v>
      </c>
      <c r="K1400" s="500" t="s">
        <v>223</v>
      </c>
      <c r="L1400" s="500" t="s">
        <v>28083</v>
      </c>
      <c r="M1400" s="500" t="s">
        <v>2307</v>
      </c>
      <c r="N1400" s="500" t="s">
        <v>5406</v>
      </c>
    </row>
    <row r="1401" spans="1:14">
      <c r="A1401" s="500" t="s">
        <v>686</v>
      </c>
      <c r="B1401" s="500" t="s">
        <v>2858</v>
      </c>
      <c r="C1401" s="500" t="s">
        <v>27831</v>
      </c>
      <c r="D1401" s="500" t="s">
        <v>27832</v>
      </c>
      <c r="E1401" s="500" t="s">
        <v>11099</v>
      </c>
      <c r="F1401" s="500" t="s">
        <v>28081</v>
      </c>
      <c r="G1401" s="500" t="s">
        <v>1292</v>
      </c>
      <c r="H1401" s="500" t="s">
        <v>7022</v>
      </c>
      <c r="I1401" s="500" t="s">
        <v>688</v>
      </c>
      <c r="J1401" s="500" t="s">
        <v>689</v>
      </c>
      <c r="K1401" s="500" t="s">
        <v>223</v>
      </c>
      <c r="L1401" s="500" t="s">
        <v>28083</v>
      </c>
      <c r="M1401" s="500" t="s">
        <v>2307</v>
      </c>
      <c r="N1401" s="500" t="s">
        <v>5407</v>
      </c>
    </row>
    <row r="1402" spans="1:14">
      <c r="A1402" s="500" t="s">
        <v>686</v>
      </c>
      <c r="B1402" s="500" t="s">
        <v>2858</v>
      </c>
      <c r="C1402" s="500" t="s">
        <v>27831</v>
      </c>
      <c r="D1402" s="500" t="s">
        <v>27832</v>
      </c>
      <c r="E1402" s="500" t="s">
        <v>11099</v>
      </c>
      <c r="F1402" s="500" t="s">
        <v>28081</v>
      </c>
      <c r="G1402" s="500" t="s">
        <v>1293</v>
      </c>
      <c r="H1402" s="500" t="s">
        <v>11408</v>
      </c>
      <c r="I1402" s="500" t="s">
        <v>688</v>
      </c>
      <c r="J1402" s="500" t="s">
        <v>689</v>
      </c>
      <c r="K1402" s="500" t="s">
        <v>223</v>
      </c>
      <c r="L1402" s="500" t="s">
        <v>28083</v>
      </c>
      <c r="M1402" s="500" t="s">
        <v>2307</v>
      </c>
      <c r="N1402" s="500" t="s">
        <v>5408</v>
      </c>
    </row>
    <row r="1403" spans="1:14">
      <c r="A1403" s="500" t="s">
        <v>686</v>
      </c>
      <c r="B1403" s="500" t="s">
        <v>2858</v>
      </c>
      <c r="C1403" s="500" t="s">
        <v>27831</v>
      </c>
      <c r="D1403" s="500" t="s">
        <v>27832</v>
      </c>
      <c r="E1403" s="500" t="s">
        <v>11099</v>
      </c>
      <c r="F1403" s="500" t="s">
        <v>28081</v>
      </c>
      <c r="G1403" s="500" t="s">
        <v>1294</v>
      </c>
      <c r="H1403" s="500" t="s">
        <v>11411</v>
      </c>
      <c r="I1403" s="500" t="s">
        <v>688</v>
      </c>
      <c r="J1403" s="500" t="s">
        <v>689</v>
      </c>
      <c r="K1403" s="500" t="s">
        <v>223</v>
      </c>
      <c r="L1403" s="500" t="s">
        <v>28083</v>
      </c>
      <c r="M1403" s="500" t="s">
        <v>2307</v>
      </c>
      <c r="N1403" s="500" t="s">
        <v>5409</v>
      </c>
    </row>
    <row r="1404" spans="1:14">
      <c r="A1404" s="500" t="s">
        <v>686</v>
      </c>
      <c r="B1404" s="500" t="s">
        <v>2858</v>
      </c>
      <c r="C1404" s="500" t="s">
        <v>27831</v>
      </c>
      <c r="D1404" s="500" t="s">
        <v>27832</v>
      </c>
      <c r="E1404" s="500" t="s">
        <v>11099</v>
      </c>
      <c r="F1404" s="500" t="s">
        <v>28081</v>
      </c>
      <c r="G1404" s="500" t="s">
        <v>7818</v>
      </c>
      <c r="H1404" s="500" t="s">
        <v>1077</v>
      </c>
      <c r="I1404" s="500" t="s">
        <v>688</v>
      </c>
      <c r="J1404" s="500" t="s">
        <v>689</v>
      </c>
      <c r="K1404" s="500" t="s">
        <v>223</v>
      </c>
      <c r="L1404" s="500" t="s">
        <v>28083</v>
      </c>
      <c r="M1404" s="500" t="s">
        <v>2307</v>
      </c>
      <c r="N1404" s="500" t="s">
        <v>7819</v>
      </c>
    </row>
    <row r="1405" spans="1:14">
      <c r="A1405" s="500" t="s">
        <v>686</v>
      </c>
      <c r="B1405" s="500" t="s">
        <v>2858</v>
      </c>
      <c r="C1405" s="500" t="s">
        <v>27831</v>
      </c>
      <c r="D1405" s="500" t="s">
        <v>27832</v>
      </c>
      <c r="E1405" s="500" t="s">
        <v>11099</v>
      </c>
      <c r="F1405" s="500" t="s">
        <v>28081</v>
      </c>
      <c r="G1405" s="500" t="s">
        <v>2259</v>
      </c>
      <c r="H1405" s="500" t="s">
        <v>3967</v>
      </c>
      <c r="I1405" s="500" t="s">
        <v>688</v>
      </c>
      <c r="J1405" s="500" t="s">
        <v>689</v>
      </c>
      <c r="K1405" s="500" t="s">
        <v>223</v>
      </c>
      <c r="L1405" s="500" t="s">
        <v>28083</v>
      </c>
      <c r="M1405" s="500" t="s">
        <v>2307</v>
      </c>
      <c r="N1405" s="500" t="s">
        <v>11019</v>
      </c>
    </row>
    <row r="1406" spans="1:14">
      <c r="A1406" s="500" t="s">
        <v>686</v>
      </c>
      <c r="B1406" s="500" t="s">
        <v>2858</v>
      </c>
      <c r="C1406" s="500" t="s">
        <v>27831</v>
      </c>
      <c r="D1406" s="500" t="s">
        <v>27832</v>
      </c>
      <c r="E1406" s="500" t="s">
        <v>11099</v>
      </c>
      <c r="F1406" s="500" t="s">
        <v>28081</v>
      </c>
      <c r="G1406" s="500" t="s">
        <v>7495</v>
      </c>
      <c r="H1406" s="500" t="s">
        <v>3075</v>
      </c>
      <c r="I1406" s="500" t="s">
        <v>688</v>
      </c>
      <c r="J1406" s="500" t="s">
        <v>689</v>
      </c>
      <c r="K1406" s="500" t="s">
        <v>223</v>
      </c>
      <c r="L1406" s="500" t="s">
        <v>28083</v>
      </c>
      <c r="M1406" s="500" t="s">
        <v>2307</v>
      </c>
      <c r="N1406" s="500" t="s">
        <v>7496</v>
      </c>
    </row>
    <row r="1407" spans="1:14">
      <c r="A1407" s="500" t="s">
        <v>686</v>
      </c>
      <c r="B1407" s="500" t="s">
        <v>2858</v>
      </c>
      <c r="C1407" s="500" t="s">
        <v>27831</v>
      </c>
      <c r="D1407" s="500" t="s">
        <v>27832</v>
      </c>
      <c r="E1407" s="500" t="s">
        <v>11099</v>
      </c>
      <c r="F1407" s="500" t="s">
        <v>28081</v>
      </c>
      <c r="G1407" s="500" t="s">
        <v>1295</v>
      </c>
      <c r="H1407" s="500" t="s">
        <v>11612</v>
      </c>
      <c r="I1407" s="500" t="s">
        <v>688</v>
      </c>
      <c r="J1407" s="500" t="s">
        <v>689</v>
      </c>
      <c r="K1407" s="500" t="s">
        <v>223</v>
      </c>
      <c r="L1407" s="500" t="s">
        <v>28083</v>
      </c>
      <c r="M1407" s="500" t="s">
        <v>2307</v>
      </c>
      <c r="N1407" s="500" t="s">
        <v>5410</v>
      </c>
    </row>
    <row r="1408" spans="1:14">
      <c r="A1408" s="500" t="s">
        <v>686</v>
      </c>
      <c r="B1408" s="500" t="s">
        <v>2858</v>
      </c>
      <c r="C1408" s="500" t="s">
        <v>27831</v>
      </c>
      <c r="D1408" s="500" t="s">
        <v>27832</v>
      </c>
      <c r="E1408" s="500" t="s">
        <v>11099</v>
      </c>
      <c r="F1408" s="500" t="s">
        <v>28081</v>
      </c>
      <c r="G1408" s="500" t="s">
        <v>1296</v>
      </c>
      <c r="H1408" s="500" t="s">
        <v>28100</v>
      </c>
      <c r="I1408" s="500" t="s">
        <v>688</v>
      </c>
      <c r="J1408" s="500" t="s">
        <v>689</v>
      </c>
      <c r="K1408" s="500" t="s">
        <v>223</v>
      </c>
      <c r="L1408" s="500" t="s">
        <v>28083</v>
      </c>
      <c r="M1408" s="500" t="s">
        <v>2307</v>
      </c>
      <c r="N1408" s="500" t="s">
        <v>5411</v>
      </c>
    </row>
    <row r="1409" spans="1:14">
      <c r="A1409" s="500" t="s">
        <v>686</v>
      </c>
      <c r="B1409" s="500" t="s">
        <v>2858</v>
      </c>
      <c r="C1409" s="500" t="s">
        <v>27831</v>
      </c>
      <c r="D1409" s="500" t="s">
        <v>27832</v>
      </c>
      <c r="E1409" s="500" t="s">
        <v>11099</v>
      </c>
      <c r="F1409" s="500" t="s">
        <v>28081</v>
      </c>
      <c r="G1409" s="500" t="s">
        <v>1297</v>
      </c>
      <c r="H1409" s="500" t="s">
        <v>3874</v>
      </c>
      <c r="I1409" s="500" t="s">
        <v>688</v>
      </c>
      <c r="J1409" s="500" t="s">
        <v>689</v>
      </c>
      <c r="K1409" s="500" t="s">
        <v>223</v>
      </c>
      <c r="L1409" s="500" t="s">
        <v>28083</v>
      </c>
      <c r="M1409" s="500" t="s">
        <v>2307</v>
      </c>
      <c r="N1409" s="500" t="s">
        <v>5412</v>
      </c>
    </row>
    <row r="1410" spans="1:14">
      <c r="A1410" s="500" t="s">
        <v>686</v>
      </c>
      <c r="B1410" s="500" t="s">
        <v>2858</v>
      </c>
      <c r="C1410" s="500" t="s">
        <v>27831</v>
      </c>
      <c r="D1410" s="500" t="s">
        <v>27832</v>
      </c>
      <c r="E1410" s="500" t="s">
        <v>11099</v>
      </c>
      <c r="F1410" s="500" t="s">
        <v>28081</v>
      </c>
      <c r="G1410" s="500" t="s">
        <v>1298</v>
      </c>
      <c r="H1410" s="500" t="s">
        <v>3847</v>
      </c>
      <c r="I1410" s="500" t="s">
        <v>688</v>
      </c>
      <c r="J1410" s="500" t="s">
        <v>689</v>
      </c>
      <c r="K1410" s="500" t="s">
        <v>223</v>
      </c>
      <c r="L1410" s="500" t="s">
        <v>28083</v>
      </c>
      <c r="M1410" s="500" t="s">
        <v>2307</v>
      </c>
      <c r="N1410" s="500" t="s">
        <v>5413</v>
      </c>
    </row>
    <row r="1411" spans="1:14">
      <c r="A1411" s="500" t="s">
        <v>686</v>
      </c>
      <c r="B1411" s="500" t="s">
        <v>2858</v>
      </c>
      <c r="C1411" s="500" t="s">
        <v>27831</v>
      </c>
      <c r="D1411" s="500" t="s">
        <v>27832</v>
      </c>
      <c r="E1411" s="500" t="s">
        <v>11099</v>
      </c>
      <c r="F1411" s="500" t="s">
        <v>28081</v>
      </c>
      <c r="G1411" s="500" t="s">
        <v>1299</v>
      </c>
      <c r="H1411" s="500" t="s">
        <v>11409</v>
      </c>
      <c r="I1411" s="500" t="s">
        <v>688</v>
      </c>
      <c r="J1411" s="500" t="s">
        <v>689</v>
      </c>
      <c r="K1411" s="500" t="s">
        <v>223</v>
      </c>
      <c r="L1411" s="500" t="s">
        <v>28083</v>
      </c>
      <c r="M1411" s="500" t="s">
        <v>2307</v>
      </c>
      <c r="N1411" s="500" t="s">
        <v>5414</v>
      </c>
    </row>
    <row r="1412" spans="1:14">
      <c r="A1412" s="500" t="s">
        <v>686</v>
      </c>
      <c r="B1412" s="500" t="s">
        <v>2858</v>
      </c>
      <c r="C1412" s="500" t="s">
        <v>27831</v>
      </c>
      <c r="D1412" s="500" t="s">
        <v>27832</v>
      </c>
      <c r="E1412" s="500" t="s">
        <v>11099</v>
      </c>
      <c r="F1412" s="500" t="s">
        <v>28081</v>
      </c>
      <c r="G1412" s="500" t="s">
        <v>1300</v>
      </c>
      <c r="H1412" s="500" t="s">
        <v>2929</v>
      </c>
      <c r="I1412" s="500" t="s">
        <v>688</v>
      </c>
      <c r="J1412" s="500" t="s">
        <v>689</v>
      </c>
      <c r="K1412" s="500" t="s">
        <v>223</v>
      </c>
      <c r="L1412" s="500" t="s">
        <v>28083</v>
      </c>
      <c r="M1412" s="500" t="s">
        <v>2307</v>
      </c>
      <c r="N1412" s="500" t="s">
        <v>5415</v>
      </c>
    </row>
    <row r="1413" spans="1:14">
      <c r="A1413" s="500" t="s">
        <v>686</v>
      </c>
      <c r="B1413" s="500" t="s">
        <v>2858</v>
      </c>
      <c r="C1413" s="500" t="s">
        <v>27831</v>
      </c>
      <c r="D1413" s="500" t="s">
        <v>27832</v>
      </c>
      <c r="E1413" s="500" t="s">
        <v>11099</v>
      </c>
      <c r="F1413" s="500" t="s">
        <v>28081</v>
      </c>
      <c r="G1413" s="500" t="s">
        <v>1301</v>
      </c>
      <c r="H1413" s="500" t="s">
        <v>7019</v>
      </c>
      <c r="I1413" s="500" t="s">
        <v>688</v>
      </c>
      <c r="J1413" s="500" t="s">
        <v>689</v>
      </c>
      <c r="K1413" s="500" t="s">
        <v>223</v>
      </c>
      <c r="L1413" s="500" t="s">
        <v>28083</v>
      </c>
      <c r="M1413" s="500" t="s">
        <v>2307</v>
      </c>
      <c r="N1413" s="500" t="s">
        <v>5416</v>
      </c>
    </row>
    <row r="1414" spans="1:14">
      <c r="A1414" s="500" t="s">
        <v>686</v>
      </c>
      <c r="B1414" s="500" t="s">
        <v>2858</v>
      </c>
      <c r="C1414" s="500" t="s">
        <v>27831</v>
      </c>
      <c r="D1414" s="500" t="s">
        <v>27832</v>
      </c>
      <c r="E1414" s="500" t="s">
        <v>11099</v>
      </c>
      <c r="F1414" s="500" t="s">
        <v>28081</v>
      </c>
      <c r="G1414" s="500" t="s">
        <v>7820</v>
      </c>
      <c r="H1414" s="500" t="s">
        <v>3949</v>
      </c>
      <c r="I1414" s="500" t="s">
        <v>688</v>
      </c>
      <c r="J1414" s="500" t="s">
        <v>689</v>
      </c>
      <c r="K1414" s="500" t="s">
        <v>223</v>
      </c>
      <c r="L1414" s="500" t="s">
        <v>28083</v>
      </c>
      <c r="M1414" s="500" t="s">
        <v>2307</v>
      </c>
      <c r="N1414" s="500" t="s">
        <v>7821</v>
      </c>
    </row>
    <row r="1415" spans="1:14">
      <c r="A1415" s="500" t="s">
        <v>686</v>
      </c>
      <c r="B1415" s="500" t="s">
        <v>2858</v>
      </c>
      <c r="C1415" s="500" t="s">
        <v>27831</v>
      </c>
      <c r="D1415" s="500" t="s">
        <v>27832</v>
      </c>
      <c r="E1415" s="500" t="s">
        <v>11099</v>
      </c>
      <c r="F1415" s="500" t="s">
        <v>28081</v>
      </c>
      <c r="G1415" s="500" t="s">
        <v>2510</v>
      </c>
      <c r="H1415" s="500" t="s">
        <v>28092</v>
      </c>
      <c r="I1415" s="500" t="s">
        <v>688</v>
      </c>
      <c r="J1415" s="500" t="s">
        <v>689</v>
      </c>
      <c r="K1415" s="500" t="s">
        <v>223</v>
      </c>
      <c r="L1415" s="500" t="s">
        <v>28083</v>
      </c>
      <c r="M1415" s="500" t="s">
        <v>2307</v>
      </c>
      <c r="N1415" s="500" t="s">
        <v>5417</v>
      </c>
    </row>
    <row r="1416" spans="1:14">
      <c r="A1416" s="500" t="s">
        <v>686</v>
      </c>
      <c r="B1416" s="500" t="s">
        <v>2858</v>
      </c>
      <c r="C1416" s="500" t="s">
        <v>27831</v>
      </c>
      <c r="D1416" s="500" t="s">
        <v>27832</v>
      </c>
      <c r="E1416" s="500" t="s">
        <v>11099</v>
      </c>
      <c r="F1416" s="500" t="s">
        <v>28081</v>
      </c>
      <c r="G1416" s="500" t="s">
        <v>7822</v>
      </c>
      <c r="H1416" s="500" t="s">
        <v>3916</v>
      </c>
      <c r="I1416" s="500" t="s">
        <v>688</v>
      </c>
      <c r="J1416" s="500" t="s">
        <v>689</v>
      </c>
      <c r="K1416" s="500" t="s">
        <v>223</v>
      </c>
      <c r="L1416" s="500" t="s">
        <v>28083</v>
      </c>
      <c r="M1416" s="500" t="s">
        <v>2307</v>
      </c>
      <c r="N1416" s="500" t="s">
        <v>7823</v>
      </c>
    </row>
    <row r="1417" spans="1:14">
      <c r="A1417" s="500" t="s">
        <v>686</v>
      </c>
      <c r="B1417" s="500" t="s">
        <v>2858</v>
      </c>
      <c r="C1417" s="500" t="s">
        <v>27831</v>
      </c>
      <c r="D1417" s="500" t="s">
        <v>27832</v>
      </c>
      <c r="E1417" s="500" t="s">
        <v>11099</v>
      </c>
      <c r="F1417" s="500" t="s">
        <v>28081</v>
      </c>
      <c r="G1417" s="500" t="s">
        <v>3536</v>
      </c>
      <c r="H1417" s="500" t="s">
        <v>11266</v>
      </c>
      <c r="I1417" s="500" t="s">
        <v>688</v>
      </c>
      <c r="J1417" s="500" t="s">
        <v>689</v>
      </c>
      <c r="K1417" s="500" t="s">
        <v>223</v>
      </c>
      <c r="L1417" s="500" t="s">
        <v>28083</v>
      </c>
      <c r="M1417" s="500" t="s">
        <v>2307</v>
      </c>
      <c r="N1417" s="500" t="s">
        <v>5418</v>
      </c>
    </row>
    <row r="1418" spans="1:14">
      <c r="A1418" s="500" t="s">
        <v>686</v>
      </c>
      <c r="B1418" s="500" t="s">
        <v>2858</v>
      </c>
      <c r="C1418" s="500" t="s">
        <v>27831</v>
      </c>
      <c r="D1418" s="500" t="s">
        <v>27832</v>
      </c>
      <c r="E1418" s="500" t="s">
        <v>11099</v>
      </c>
      <c r="F1418" s="500" t="s">
        <v>28081</v>
      </c>
      <c r="G1418" s="500" t="s">
        <v>1302</v>
      </c>
      <c r="H1418" s="500" t="s">
        <v>6955</v>
      </c>
      <c r="I1418" s="500" t="s">
        <v>688</v>
      </c>
      <c r="J1418" s="500" t="s">
        <v>689</v>
      </c>
      <c r="K1418" s="500" t="s">
        <v>223</v>
      </c>
      <c r="L1418" s="500" t="s">
        <v>28083</v>
      </c>
      <c r="M1418" s="500" t="s">
        <v>2307</v>
      </c>
      <c r="N1418" s="500" t="s">
        <v>5419</v>
      </c>
    </row>
    <row r="1419" spans="1:14">
      <c r="A1419" s="500" t="s">
        <v>686</v>
      </c>
      <c r="B1419" s="500" t="s">
        <v>2858</v>
      </c>
      <c r="C1419" s="500" t="s">
        <v>27831</v>
      </c>
      <c r="D1419" s="500" t="s">
        <v>27832</v>
      </c>
      <c r="E1419" s="500" t="s">
        <v>11099</v>
      </c>
      <c r="F1419" s="500" t="s">
        <v>28081</v>
      </c>
      <c r="G1419" s="500" t="s">
        <v>1303</v>
      </c>
      <c r="H1419" s="500" t="s">
        <v>11180</v>
      </c>
      <c r="I1419" s="500" t="s">
        <v>688</v>
      </c>
      <c r="J1419" s="500" t="s">
        <v>689</v>
      </c>
      <c r="K1419" s="500" t="s">
        <v>223</v>
      </c>
      <c r="L1419" s="500" t="s">
        <v>28083</v>
      </c>
      <c r="M1419" s="500" t="s">
        <v>2307</v>
      </c>
      <c r="N1419" s="500" t="s">
        <v>5420</v>
      </c>
    </row>
    <row r="1420" spans="1:14">
      <c r="A1420" s="500" t="s">
        <v>686</v>
      </c>
      <c r="B1420" s="500" t="s">
        <v>2858</v>
      </c>
      <c r="C1420" s="500" t="s">
        <v>27831</v>
      </c>
      <c r="D1420" s="500" t="s">
        <v>27832</v>
      </c>
      <c r="E1420" s="500" t="s">
        <v>11099</v>
      </c>
      <c r="F1420" s="500" t="s">
        <v>28081</v>
      </c>
      <c r="G1420" s="500" t="s">
        <v>1304</v>
      </c>
      <c r="H1420" s="500" t="s">
        <v>28094</v>
      </c>
      <c r="I1420" s="500" t="s">
        <v>688</v>
      </c>
      <c r="J1420" s="500" t="s">
        <v>689</v>
      </c>
      <c r="K1420" s="500" t="s">
        <v>223</v>
      </c>
      <c r="L1420" s="500" t="s">
        <v>28083</v>
      </c>
      <c r="M1420" s="500" t="s">
        <v>2307</v>
      </c>
      <c r="N1420" s="500" t="s">
        <v>5421</v>
      </c>
    </row>
    <row r="1421" spans="1:14">
      <c r="A1421" s="500" t="s">
        <v>686</v>
      </c>
      <c r="B1421" s="500" t="s">
        <v>2858</v>
      </c>
      <c r="C1421" s="500" t="s">
        <v>27831</v>
      </c>
      <c r="D1421" s="500" t="s">
        <v>27832</v>
      </c>
      <c r="E1421" s="500" t="s">
        <v>11099</v>
      </c>
      <c r="F1421" s="500" t="s">
        <v>28081</v>
      </c>
      <c r="G1421" s="500" t="s">
        <v>1305</v>
      </c>
      <c r="H1421" s="500" t="s">
        <v>3876</v>
      </c>
      <c r="I1421" s="500" t="s">
        <v>688</v>
      </c>
      <c r="J1421" s="500" t="s">
        <v>689</v>
      </c>
      <c r="K1421" s="500" t="s">
        <v>223</v>
      </c>
      <c r="L1421" s="500" t="s">
        <v>28083</v>
      </c>
      <c r="M1421" s="500" t="s">
        <v>2307</v>
      </c>
      <c r="N1421" s="500" t="s">
        <v>5422</v>
      </c>
    </row>
    <row r="1422" spans="1:14">
      <c r="A1422" s="500" t="s">
        <v>686</v>
      </c>
      <c r="B1422" s="500" t="s">
        <v>2858</v>
      </c>
      <c r="C1422" s="500" t="s">
        <v>27831</v>
      </c>
      <c r="D1422" s="500" t="s">
        <v>27832</v>
      </c>
      <c r="E1422" s="500" t="s">
        <v>11099</v>
      </c>
      <c r="F1422" s="500" t="s">
        <v>28081</v>
      </c>
      <c r="G1422" s="500" t="s">
        <v>4065</v>
      </c>
      <c r="H1422" s="500" t="s">
        <v>27850</v>
      </c>
      <c r="I1422" s="500" t="s">
        <v>688</v>
      </c>
      <c r="J1422" s="500" t="s">
        <v>689</v>
      </c>
      <c r="K1422" s="500" t="s">
        <v>223</v>
      </c>
      <c r="L1422" s="500" t="s">
        <v>28083</v>
      </c>
      <c r="M1422" s="500" t="s">
        <v>2307</v>
      </c>
      <c r="N1422" s="500" t="s">
        <v>5423</v>
      </c>
    </row>
    <row r="1423" spans="1:14">
      <c r="A1423" s="500" t="s">
        <v>686</v>
      </c>
      <c r="B1423" s="500" t="s">
        <v>2858</v>
      </c>
      <c r="C1423" s="500" t="s">
        <v>27831</v>
      </c>
      <c r="D1423" s="500" t="s">
        <v>27832</v>
      </c>
      <c r="E1423" s="500" t="s">
        <v>11099</v>
      </c>
      <c r="F1423" s="500" t="s">
        <v>28081</v>
      </c>
      <c r="G1423" s="500" t="s">
        <v>1306</v>
      </c>
      <c r="H1423" s="500" t="s">
        <v>13286</v>
      </c>
      <c r="I1423" s="500" t="s">
        <v>688</v>
      </c>
      <c r="J1423" s="500" t="s">
        <v>689</v>
      </c>
      <c r="K1423" s="500" t="s">
        <v>223</v>
      </c>
      <c r="L1423" s="500" t="s">
        <v>28083</v>
      </c>
      <c r="M1423" s="500" t="s">
        <v>2307</v>
      </c>
      <c r="N1423" s="500" t="s">
        <v>5424</v>
      </c>
    </row>
    <row r="1424" spans="1:14">
      <c r="A1424" s="500" t="s">
        <v>686</v>
      </c>
      <c r="B1424" s="500" t="s">
        <v>2858</v>
      </c>
      <c r="C1424" s="500" t="s">
        <v>27831</v>
      </c>
      <c r="D1424" s="500" t="s">
        <v>27832</v>
      </c>
      <c r="E1424" s="500" t="s">
        <v>11099</v>
      </c>
      <c r="F1424" s="500" t="s">
        <v>28081</v>
      </c>
      <c r="G1424" s="500" t="s">
        <v>3537</v>
      </c>
      <c r="H1424" s="500" t="s">
        <v>11178</v>
      </c>
      <c r="I1424" s="500" t="s">
        <v>688</v>
      </c>
      <c r="J1424" s="500" t="s">
        <v>689</v>
      </c>
      <c r="K1424" s="500" t="s">
        <v>223</v>
      </c>
      <c r="L1424" s="500" t="s">
        <v>28083</v>
      </c>
      <c r="M1424" s="500" t="s">
        <v>2307</v>
      </c>
      <c r="N1424" s="500" t="s">
        <v>5425</v>
      </c>
    </row>
    <row r="1425" spans="1:14">
      <c r="A1425" s="500" t="s">
        <v>686</v>
      </c>
      <c r="B1425" s="500" t="s">
        <v>2858</v>
      </c>
      <c r="C1425" s="500" t="s">
        <v>27831</v>
      </c>
      <c r="D1425" s="500" t="s">
        <v>27832</v>
      </c>
      <c r="E1425" s="500" t="s">
        <v>11099</v>
      </c>
      <c r="F1425" s="500" t="s">
        <v>28081</v>
      </c>
      <c r="G1425" s="500" t="s">
        <v>1307</v>
      </c>
      <c r="H1425" s="500" t="s">
        <v>13236</v>
      </c>
      <c r="I1425" s="500" t="s">
        <v>688</v>
      </c>
      <c r="J1425" s="500" t="s">
        <v>689</v>
      </c>
      <c r="K1425" s="500" t="s">
        <v>223</v>
      </c>
      <c r="L1425" s="500" t="s">
        <v>28083</v>
      </c>
      <c r="M1425" s="500" t="s">
        <v>2307</v>
      </c>
      <c r="N1425" s="500" t="s">
        <v>5426</v>
      </c>
    </row>
    <row r="1426" spans="1:14">
      <c r="A1426" s="500" t="s">
        <v>686</v>
      </c>
      <c r="B1426" s="500" t="s">
        <v>2858</v>
      </c>
      <c r="C1426" s="500" t="s">
        <v>27831</v>
      </c>
      <c r="D1426" s="500" t="s">
        <v>27832</v>
      </c>
      <c r="E1426" s="500" t="s">
        <v>11099</v>
      </c>
      <c r="F1426" s="500" t="s">
        <v>28081</v>
      </c>
      <c r="G1426" s="500" t="s">
        <v>1308</v>
      </c>
      <c r="H1426" s="500" t="s">
        <v>13259</v>
      </c>
      <c r="I1426" s="500" t="s">
        <v>688</v>
      </c>
      <c r="J1426" s="500" t="s">
        <v>689</v>
      </c>
      <c r="K1426" s="500" t="s">
        <v>223</v>
      </c>
      <c r="L1426" s="500" t="s">
        <v>28083</v>
      </c>
      <c r="M1426" s="500" t="s">
        <v>2307</v>
      </c>
      <c r="N1426" s="500" t="s">
        <v>5427</v>
      </c>
    </row>
    <row r="1427" spans="1:14">
      <c r="A1427" s="500" t="s">
        <v>686</v>
      </c>
      <c r="B1427" s="500" t="s">
        <v>2858</v>
      </c>
      <c r="C1427" s="500" t="s">
        <v>27831</v>
      </c>
      <c r="D1427" s="500" t="s">
        <v>27832</v>
      </c>
      <c r="E1427" s="500" t="s">
        <v>11099</v>
      </c>
      <c r="F1427" s="500" t="s">
        <v>28081</v>
      </c>
      <c r="G1427" s="500" t="s">
        <v>1309</v>
      </c>
      <c r="H1427" s="500" t="s">
        <v>11179</v>
      </c>
      <c r="I1427" s="500" t="s">
        <v>688</v>
      </c>
      <c r="J1427" s="500" t="s">
        <v>689</v>
      </c>
      <c r="K1427" s="500" t="s">
        <v>223</v>
      </c>
      <c r="L1427" s="500" t="s">
        <v>28083</v>
      </c>
      <c r="M1427" s="500" t="s">
        <v>2307</v>
      </c>
      <c r="N1427" s="500" t="s">
        <v>5428</v>
      </c>
    </row>
    <row r="1428" spans="1:14">
      <c r="A1428" s="500" t="s">
        <v>686</v>
      </c>
      <c r="B1428" s="500" t="s">
        <v>2858</v>
      </c>
      <c r="C1428" s="500" t="s">
        <v>27831</v>
      </c>
      <c r="D1428" s="500" t="s">
        <v>27832</v>
      </c>
      <c r="E1428" s="500" t="s">
        <v>11099</v>
      </c>
      <c r="F1428" s="500" t="s">
        <v>28081</v>
      </c>
      <c r="G1428" s="500" t="s">
        <v>7824</v>
      </c>
      <c r="H1428" s="500" t="s">
        <v>3901</v>
      </c>
      <c r="I1428" s="500" t="s">
        <v>688</v>
      </c>
      <c r="J1428" s="500" t="s">
        <v>689</v>
      </c>
      <c r="K1428" s="500" t="s">
        <v>223</v>
      </c>
      <c r="L1428" s="500" t="s">
        <v>28083</v>
      </c>
      <c r="M1428" s="500" t="s">
        <v>2307</v>
      </c>
      <c r="N1428" s="500" t="s">
        <v>7825</v>
      </c>
    </row>
    <row r="1429" spans="1:14">
      <c r="A1429" s="500" t="s">
        <v>686</v>
      </c>
      <c r="B1429" s="500" t="s">
        <v>2858</v>
      </c>
      <c r="C1429" s="500" t="s">
        <v>27831</v>
      </c>
      <c r="D1429" s="500" t="s">
        <v>27832</v>
      </c>
      <c r="E1429" s="500" t="s">
        <v>11099</v>
      </c>
      <c r="F1429" s="500" t="s">
        <v>28081</v>
      </c>
      <c r="G1429" s="500" t="s">
        <v>2260</v>
      </c>
      <c r="H1429" s="500" t="s">
        <v>27849</v>
      </c>
      <c r="I1429" s="500" t="s">
        <v>688</v>
      </c>
      <c r="J1429" s="500" t="s">
        <v>689</v>
      </c>
      <c r="K1429" s="500" t="s">
        <v>223</v>
      </c>
      <c r="L1429" s="500" t="s">
        <v>28083</v>
      </c>
      <c r="M1429" s="500" t="s">
        <v>2307</v>
      </c>
      <c r="N1429" s="500" t="s">
        <v>11020</v>
      </c>
    </row>
    <row r="1430" spans="1:14">
      <c r="A1430" s="500" t="s">
        <v>686</v>
      </c>
      <c r="B1430" s="500" t="s">
        <v>2858</v>
      </c>
      <c r="C1430" s="500" t="s">
        <v>27831</v>
      </c>
      <c r="D1430" s="500" t="s">
        <v>27832</v>
      </c>
      <c r="E1430" s="500" t="s">
        <v>11099</v>
      </c>
      <c r="F1430" s="500" t="s">
        <v>28081</v>
      </c>
      <c r="G1430" s="500" t="s">
        <v>7497</v>
      </c>
      <c r="H1430" s="500" t="s">
        <v>6955</v>
      </c>
      <c r="I1430" s="500" t="s">
        <v>688</v>
      </c>
      <c r="J1430" s="500" t="s">
        <v>689</v>
      </c>
      <c r="K1430" s="500" t="s">
        <v>223</v>
      </c>
      <c r="L1430" s="500" t="s">
        <v>28083</v>
      </c>
      <c r="M1430" s="500" t="s">
        <v>2307</v>
      </c>
      <c r="N1430" s="500" t="s">
        <v>7498</v>
      </c>
    </row>
    <row r="1431" spans="1:14">
      <c r="A1431" s="500" t="s">
        <v>686</v>
      </c>
      <c r="B1431" s="500" t="s">
        <v>2858</v>
      </c>
      <c r="C1431" s="500" t="s">
        <v>27831</v>
      </c>
      <c r="D1431" s="500" t="s">
        <v>27832</v>
      </c>
      <c r="E1431" s="500" t="s">
        <v>11099</v>
      </c>
      <c r="F1431" s="500" t="s">
        <v>28081</v>
      </c>
      <c r="G1431" s="500" t="s">
        <v>1310</v>
      </c>
      <c r="H1431" s="500" t="s">
        <v>11198</v>
      </c>
      <c r="I1431" s="500" t="s">
        <v>688</v>
      </c>
      <c r="J1431" s="500" t="s">
        <v>689</v>
      </c>
      <c r="K1431" s="500" t="s">
        <v>223</v>
      </c>
      <c r="L1431" s="500" t="s">
        <v>28083</v>
      </c>
      <c r="M1431" s="500" t="s">
        <v>2307</v>
      </c>
      <c r="N1431" s="500" t="s">
        <v>5429</v>
      </c>
    </row>
    <row r="1432" spans="1:14">
      <c r="A1432" s="500" t="s">
        <v>686</v>
      </c>
      <c r="B1432" s="500" t="s">
        <v>2858</v>
      </c>
      <c r="C1432" s="500" t="s">
        <v>27831</v>
      </c>
      <c r="D1432" s="500" t="s">
        <v>27832</v>
      </c>
      <c r="E1432" s="500" t="s">
        <v>11099</v>
      </c>
      <c r="F1432" s="500" t="s">
        <v>28081</v>
      </c>
      <c r="G1432" s="500" t="s">
        <v>1311</v>
      </c>
      <c r="H1432" s="500" t="s">
        <v>3905</v>
      </c>
      <c r="I1432" s="500" t="s">
        <v>688</v>
      </c>
      <c r="J1432" s="500" t="s">
        <v>689</v>
      </c>
      <c r="K1432" s="500" t="s">
        <v>223</v>
      </c>
      <c r="L1432" s="500" t="s">
        <v>28083</v>
      </c>
      <c r="M1432" s="500" t="s">
        <v>2307</v>
      </c>
      <c r="N1432" s="500" t="s">
        <v>5430</v>
      </c>
    </row>
    <row r="1433" spans="1:14">
      <c r="A1433" s="500" t="s">
        <v>686</v>
      </c>
      <c r="B1433" s="500" t="s">
        <v>2858</v>
      </c>
      <c r="C1433" s="500" t="s">
        <v>27831</v>
      </c>
      <c r="D1433" s="500" t="s">
        <v>27832</v>
      </c>
      <c r="E1433" s="500" t="s">
        <v>11099</v>
      </c>
      <c r="F1433" s="500" t="s">
        <v>28081</v>
      </c>
      <c r="G1433" s="500" t="s">
        <v>1312</v>
      </c>
      <c r="H1433" s="500" t="s">
        <v>11789</v>
      </c>
      <c r="I1433" s="500" t="s">
        <v>688</v>
      </c>
      <c r="J1433" s="500" t="s">
        <v>689</v>
      </c>
      <c r="K1433" s="500" t="s">
        <v>223</v>
      </c>
      <c r="L1433" s="500" t="s">
        <v>28083</v>
      </c>
      <c r="M1433" s="500" t="s">
        <v>2307</v>
      </c>
      <c r="N1433" s="500" t="s">
        <v>5431</v>
      </c>
    </row>
    <row r="1434" spans="1:14">
      <c r="A1434" s="500" t="s">
        <v>686</v>
      </c>
      <c r="B1434" s="500" t="s">
        <v>2858</v>
      </c>
      <c r="C1434" s="500" t="s">
        <v>27831</v>
      </c>
      <c r="D1434" s="500" t="s">
        <v>27832</v>
      </c>
      <c r="E1434" s="500" t="s">
        <v>11099</v>
      </c>
      <c r="F1434" s="500" t="s">
        <v>28081</v>
      </c>
      <c r="G1434" s="500" t="s">
        <v>1313</v>
      </c>
      <c r="H1434" s="500" t="s">
        <v>2945</v>
      </c>
      <c r="I1434" s="500" t="s">
        <v>688</v>
      </c>
      <c r="J1434" s="500" t="s">
        <v>689</v>
      </c>
      <c r="K1434" s="500" t="s">
        <v>223</v>
      </c>
      <c r="L1434" s="500" t="s">
        <v>28083</v>
      </c>
      <c r="M1434" s="500" t="s">
        <v>2307</v>
      </c>
      <c r="N1434" s="500" t="s">
        <v>5432</v>
      </c>
    </row>
    <row r="1435" spans="1:14">
      <c r="A1435" s="500" t="s">
        <v>686</v>
      </c>
      <c r="B1435" s="500" t="s">
        <v>2858</v>
      </c>
      <c r="C1435" s="500" t="s">
        <v>27831</v>
      </c>
      <c r="D1435" s="500" t="s">
        <v>27832</v>
      </c>
      <c r="E1435" s="500" t="s">
        <v>11099</v>
      </c>
      <c r="F1435" s="500" t="s">
        <v>28081</v>
      </c>
      <c r="G1435" s="500" t="s">
        <v>1314</v>
      </c>
      <c r="H1435" s="500" t="s">
        <v>7020</v>
      </c>
      <c r="I1435" s="500" t="s">
        <v>688</v>
      </c>
      <c r="J1435" s="500" t="s">
        <v>689</v>
      </c>
      <c r="K1435" s="500" t="s">
        <v>223</v>
      </c>
      <c r="L1435" s="500" t="s">
        <v>28083</v>
      </c>
      <c r="M1435" s="500" t="s">
        <v>2307</v>
      </c>
      <c r="N1435" s="500" t="s">
        <v>5433</v>
      </c>
    </row>
    <row r="1436" spans="1:14">
      <c r="A1436" s="500" t="s">
        <v>686</v>
      </c>
      <c r="B1436" s="500" t="s">
        <v>2858</v>
      </c>
      <c r="C1436" s="500" t="s">
        <v>27831</v>
      </c>
      <c r="D1436" s="500" t="s">
        <v>27832</v>
      </c>
      <c r="E1436" s="500" t="s">
        <v>11099</v>
      </c>
      <c r="F1436" s="500" t="s">
        <v>28081</v>
      </c>
      <c r="G1436" s="500" t="s">
        <v>1315</v>
      </c>
      <c r="H1436" s="500" t="s">
        <v>27996</v>
      </c>
      <c r="I1436" s="500" t="s">
        <v>688</v>
      </c>
      <c r="J1436" s="500" t="s">
        <v>689</v>
      </c>
      <c r="K1436" s="500" t="s">
        <v>223</v>
      </c>
      <c r="L1436" s="500" t="s">
        <v>28083</v>
      </c>
      <c r="M1436" s="500" t="s">
        <v>2307</v>
      </c>
      <c r="N1436" s="500" t="s">
        <v>5434</v>
      </c>
    </row>
    <row r="1437" spans="1:14">
      <c r="A1437" s="500" t="s">
        <v>686</v>
      </c>
      <c r="B1437" s="500" t="s">
        <v>2858</v>
      </c>
      <c r="C1437" s="500" t="s">
        <v>27831</v>
      </c>
      <c r="D1437" s="500" t="s">
        <v>27832</v>
      </c>
      <c r="E1437" s="500" t="s">
        <v>11099</v>
      </c>
      <c r="F1437" s="500" t="s">
        <v>28081</v>
      </c>
      <c r="G1437" s="500" t="s">
        <v>1316</v>
      </c>
      <c r="H1437" s="500" t="s">
        <v>13454</v>
      </c>
      <c r="I1437" s="500" t="s">
        <v>688</v>
      </c>
      <c r="J1437" s="500" t="s">
        <v>689</v>
      </c>
      <c r="K1437" s="500" t="s">
        <v>223</v>
      </c>
      <c r="L1437" s="500" t="s">
        <v>28083</v>
      </c>
      <c r="M1437" s="500" t="s">
        <v>2307</v>
      </c>
      <c r="N1437" s="500" t="s">
        <v>5435</v>
      </c>
    </row>
    <row r="1438" spans="1:14">
      <c r="A1438" s="500" t="s">
        <v>686</v>
      </c>
      <c r="B1438" s="500" t="s">
        <v>2858</v>
      </c>
      <c r="C1438" s="500" t="s">
        <v>27831</v>
      </c>
      <c r="D1438" s="500" t="s">
        <v>27832</v>
      </c>
      <c r="E1438" s="500" t="s">
        <v>11099</v>
      </c>
      <c r="F1438" s="500" t="s">
        <v>28081</v>
      </c>
      <c r="G1438" s="500" t="s">
        <v>7826</v>
      </c>
      <c r="H1438" s="500" t="s">
        <v>13776</v>
      </c>
      <c r="I1438" s="500" t="s">
        <v>688</v>
      </c>
      <c r="J1438" s="500" t="s">
        <v>689</v>
      </c>
      <c r="K1438" s="500" t="s">
        <v>223</v>
      </c>
      <c r="L1438" s="500" t="s">
        <v>28083</v>
      </c>
      <c r="M1438" s="500" t="s">
        <v>2307</v>
      </c>
      <c r="N1438" s="500" t="s">
        <v>7827</v>
      </c>
    </row>
    <row r="1439" spans="1:14">
      <c r="A1439" s="500" t="s">
        <v>686</v>
      </c>
      <c r="B1439" s="500" t="s">
        <v>2858</v>
      </c>
      <c r="C1439" s="500" t="s">
        <v>27831</v>
      </c>
      <c r="D1439" s="500" t="s">
        <v>27832</v>
      </c>
      <c r="E1439" s="500" t="s">
        <v>11099</v>
      </c>
      <c r="F1439" s="500" t="s">
        <v>28081</v>
      </c>
      <c r="G1439" s="500" t="s">
        <v>2511</v>
      </c>
      <c r="H1439" s="500" t="s">
        <v>27833</v>
      </c>
      <c r="I1439" s="500" t="s">
        <v>688</v>
      </c>
      <c r="J1439" s="500" t="s">
        <v>689</v>
      </c>
      <c r="K1439" s="500" t="s">
        <v>223</v>
      </c>
      <c r="L1439" s="500" t="s">
        <v>28083</v>
      </c>
      <c r="M1439" s="500" t="s">
        <v>2307</v>
      </c>
      <c r="N1439" s="500" t="s">
        <v>5436</v>
      </c>
    </row>
    <row r="1440" spans="1:14">
      <c r="A1440" s="500" t="s">
        <v>686</v>
      </c>
      <c r="B1440" s="500" t="s">
        <v>2858</v>
      </c>
      <c r="C1440" s="500" t="s">
        <v>27831</v>
      </c>
      <c r="D1440" s="500" t="s">
        <v>27832</v>
      </c>
      <c r="E1440" s="500" t="s">
        <v>11099</v>
      </c>
      <c r="F1440" s="500" t="s">
        <v>28081</v>
      </c>
      <c r="G1440" s="500" t="s">
        <v>7828</v>
      </c>
      <c r="H1440" s="500" t="s">
        <v>11134</v>
      </c>
      <c r="I1440" s="500" t="s">
        <v>688</v>
      </c>
      <c r="J1440" s="500" t="s">
        <v>689</v>
      </c>
      <c r="K1440" s="500" t="s">
        <v>223</v>
      </c>
      <c r="L1440" s="500" t="s">
        <v>28083</v>
      </c>
      <c r="M1440" s="500" t="s">
        <v>2307</v>
      </c>
      <c r="N1440" s="500" t="s">
        <v>7830</v>
      </c>
    </row>
    <row r="1441" spans="1:14">
      <c r="A1441" s="500" t="s">
        <v>686</v>
      </c>
      <c r="B1441" s="500" t="s">
        <v>2858</v>
      </c>
      <c r="C1441" s="500" t="s">
        <v>27831</v>
      </c>
      <c r="D1441" s="500" t="s">
        <v>27832</v>
      </c>
      <c r="E1441" s="500" t="s">
        <v>11099</v>
      </c>
      <c r="F1441" s="500" t="s">
        <v>28081</v>
      </c>
      <c r="G1441" s="500" t="s">
        <v>3538</v>
      </c>
      <c r="H1441" s="500" t="s">
        <v>11257</v>
      </c>
      <c r="I1441" s="500" t="s">
        <v>688</v>
      </c>
      <c r="J1441" s="500" t="s">
        <v>689</v>
      </c>
      <c r="K1441" s="500" t="s">
        <v>223</v>
      </c>
      <c r="L1441" s="500" t="s">
        <v>28083</v>
      </c>
      <c r="M1441" s="500" t="s">
        <v>2307</v>
      </c>
      <c r="N1441" s="500" t="s">
        <v>5437</v>
      </c>
    </row>
    <row r="1442" spans="1:14">
      <c r="A1442" s="500" t="s">
        <v>686</v>
      </c>
      <c r="B1442" s="500" t="s">
        <v>2858</v>
      </c>
      <c r="C1442" s="500" t="s">
        <v>27831</v>
      </c>
      <c r="D1442" s="500" t="s">
        <v>27832</v>
      </c>
      <c r="E1442" s="500" t="s">
        <v>11099</v>
      </c>
      <c r="F1442" s="500" t="s">
        <v>28081</v>
      </c>
      <c r="G1442" s="500" t="s">
        <v>1317</v>
      </c>
      <c r="H1442" s="500" t="s">
        <v>6932</v>
      </c>
      <c r="I1442" s="500" t="s">
        <v>688</v>
      </c>
      <c r="J1442" s="500" t="s">
        <v>689</v>
      </c>
      <c r="K1442" s="500" t="s">
        <v>223</v>
      </c>
      <c r="L1442" s="500" t="s">
        <v>28083</v>
      </c>
      <c r="M1442" s="500" t="s">
        <v>2307</v>
      </c>
      <c r="N1442" s="500" t="s">
        <v>5438</v>
      </c>
    </row>
    <row r="1443" spans="1:14">
      <c r="A1443" s="500" t="s">
        <v>686</v>
      </c>
      <c r="B1443" s="500" t="s">
        <v>2858</v>
      </c>
      <c r="C1443" s="500" t="s">
        <v>27831</v>
      </c>
      <c r="D1443" s="500" t="s">
        <v>27832</v>
      </c>
      <c r="E1443" s="500" t="s">
        <v>11099</v>
      </c>
      <c r="F1443" s="500" t="s">
        <v>28081</v>
      </c>
      <c r="G1443" s="500" t="s">
        <v>1318</v>
      </c>
      <c r="H1443" s="500" t="s">
        <v>3854</v>
      </c>
      <c r="I1443" s="500" t="s">
        <v>688</v>
      </c>
      <c r="J1443" s="500" t="s">
        <v>689</v>
      </c>
      <c r="K1443" s="500" t="s">
        <v>223</v>
      </c>
      <c r="L1443" s="500" t="s">
        <v>28083</v>
      </c>
      <c r="M1443" s="500" t="s">
        <v>2307</v>
      </c>
      <c r="N1443" s="500" t="s">
        <v>5439</v>
      </c>
    </row>
    <row r="1444" spans="1:14">
      <c r="A1444" s="500" t="s">
        <v>686</v>
      </c>
      <c r="B1444" s="500" t="s">
        <v>2858</v>
      </c>
      <c r="C1444" s="500" t="s">
        <v>27831</v>
      </c>
      <c r="D1444" s="500" t="s">
        <v>27832</v>
      </c>
      <c r="E1444" s="500" t="s">
        <v>11099</v>
      </c>
      <c r="F1444" s="500" t="s">
        <v>28081</v>
      </c>
      <c r="G1444" s="500" t="s">
        <v>1319</v>
      </c>
      <c r="H1444" s="500" t="s">
        <v>11403</v>
      </c>
      <c r="I1444" s="500" t="s">
        <v>688</v>
      </c>
      <c r="J1444" s="500" t="s">
        <v>689</v>
      </c>
      <c r="K1444" s="500" t="s">
        <v>223</v>
      </c>
      <c r="L1444" s="500" t="s">
        <v>28083</v>
      </c>
      <c r="M1444" s="500" t="s">
        <v>2307</v>
      </c>
      <c r="N1444" s="500" t="s">
        <v>5440</v>
      </c>
    </row>
    <row r="1445" spans="1:14">
      <c r="A1445" s="500" t="s">
        <v>686</v>
      </c>
      <c r="B1445" s="500" t="s">
        <v>2858</v>
      </c>
      <c r="C1445" s="500" t="s">
        <v>27831</v>
      </c>
      <c r="D1445" s="500" t="s">
        <v>27832</v>
      </c>
      <c r="E1445" s="500" t="s">
        <v>11099</v>
      </c>
      <c r="F1445" s="500" t="s">
        <v>28081</v>
      </c>
      <c r="G1445" s="500" t="s">
        <v>1320</v>
      </c>
      <c r="H1445" s="500" t="s">
        <v>28015</v>
      </c>
      <c r="I1445" s="500" t="s">
        <v>688</v>
      </c>
      <c r="J1445" s="500" t="s">
        <v>689</v>
      </c>
      <c r="K1445" s="500" t="s">
        <v>223</v>
      </c>
      <c r="L1445" s="500" t="s">
        <v>28083</v>
      </c>
      <c r="M1445" s="500" t="s">
        <v>2307</v>
      </c>
      <c r="N1445" s="500" t="s">
        <v>5441</v>
      </c>
    </row>
    <row r="1446" spans="1:14">
      <c r="A1446" s="500" t="s">
        <v>686</v>
      </c>
      <c r="B1446" s="500" t="s">
        <v>2858</v>
      </c>
      <c r="C1446" s="500" t="s">
        <v>27831</v>
      </c>
      <c r="D1446" s="500" t="s">
        <v>27832</v>
      </c>
      <c r="E1446" s="500" t="s">
        <v>11099</v>
      </c>
      <c r="F1446" s="500" t="s">
        <v>28081</v>
      </c>
      <c r="G1446" s="500" t="s">
        <v>4066</v>
      </c>
      <c r="H1446" s="500" t="s">
        <v>28107</v>
      </c>
      <c r="I1446" s="500" t="s">
        <v>688</v>
      </c>
      <c r="J1446" s="500" t="s">
        <v>689</v>
      </c>
      <c r="K1446" s="500" t="s">
        <v>223</v>
      </c>
      <c r="L1446" s="500" t="s">
        <v>28083</v>
      </c>
      <c r="M1446" s="500" t="s">
        <v>2307</v>
      </c>
      <c r="N1446" s="500" t="s">
        <v>5442</v>
      </c>
    </row>
    <row r="1447" spans="1:14">
      <c r="A1447" s="500" t="s">
        <v>686</v>
      </c>
      <c r="B1447" s="500" t="s">
        <v>2858</v>
      </c>
      <c r="C1447" s="500" t="s">
        <v>27831</v>
      </c>
      <c r="D1447" s="500" t="s">
        <v>27832</v>
      </c>
      <c r="E1447" s="500" t="s">
        <v>11099</v>
      </c>
      <c r="F1447" s="500" t="s">
        <v>28081</v>
      </c>
      <c r="G1447" s="500" t="s">
        <v>1321</v>
      </c>
      <c r="H1447" s="500" t="s">
        <v>27970</v>
      </c>
      <c r="I1447" s="500" t="s">
        <v>688</v>
      </c>
      <c r="J1447" s="500" t="s">
        <v>689</v>
      </c>
      <c r="K1447" s="500" t="s">
        <v>223</v>
      </c>
      <c r="L1447" s="500" t="s">
        <v>28083</v>
      </c>
      <c r="M1447" s="500" t="s">
        <v>2307</v>
      </c>
      <c r="N1447" s="500" t="s">
        <v>5443</v>
      </c>
    </row>
    <row r="1448" spans="1:14">
      <c r="A1448" s="500" t="s">
        <v>686</v>
      </c>
      <c r="B1448" s="500" t="s">
        <v>2858</v>
      </c>
      <c r="C1448" s="500" t="s">
        <v>27831</v>
      </c>
      <c r="D1448" s="500" t="s">
        <v>27832</v>
      </c>
      <c r="E1448" s="500" t="s">
        <v>11099</v>
      </c>
      <c r="F1448" s="500" t="s">
        <v>28081</v>
      </c>
      <c r="G1448" s="500" t="s">
        <v>3539</v>
      </c>
      <c r="H1448" s="500" t="s">
        <v>28020</v>
      </c>
      <c r="I1448" s="500" t="s">
        <v>688</v>
      </c>
      <c r="J1448" s="500" t="s">
        <v>689</v>
      </c>
      <c r="K1448" s="500" t="s">
        <v>223</v>
      </c>
      <c r="L1448" s="500" t="s">
        <v>28083</v>
      </c>
      <c r="M1448" s="500" t="s">
        <v>2307</v>
      </c>
      <c r="N1448" s="500" t="s">
        <v>5444</v>
      </c>
    </row>
    <row r="1449" spans="1:14">
      <c r="A1449" s="500" t="s">
        <v>686</v>
      </c>
      <c r="B1449" s="500" t="s">
        <v>2858</v>
      </c>
      <c r="C1449" s="500" t="s">
        <v>27831</v>
      </c>
      <c r="D1449" s="500" t="s">
        <v>27832</v>
      </c>
      <c r="E1449" s="500" t="s">
        <v>11099</v>
      </c>
      <c r="F1449" s="500" t="s">
        <v>28081</v>
      </c>
      <c r="G1449" s="500" t="s">
        <v>1322</v>
      </c>
      <c r="H1449" s="500" t="s">
        <v>28108</v>
      </c>
      <c r="I1449" s="500" t="s">
        <v>688</v>
      </c>
      <c r="J1449" s="500" t="s">
        <v>689</v>
      </c>
      <c r="K1449" s="500" t="s">
        <v>223</v>
      </c>
      <c r="L1449" s="500" t="s">
        <v>28083</v>
      </c>
      <c r="M1449" s="500" t="s">
        <v>2307</v>
      </c>
      <c r="N1449" s="500" t="s">
        <v>5445</v>
      </c>
    </row>
    <row r="1450" spans="1:14">
      <c r="A1450" s="500" t="s">
        <v>686</v>
      </c>
      <c r="B1450" s="500" t="s">
        <v>2858</v>
      </c>
      <c r="C1450" s="500" t="s">
        <v>27831</v>
      </c>
      <c r="D1450" s="500" t="s">
        <v>27832</v>
      </c>
      <c r="E1450" s="500" t="s">
        <v>11099</v>
      </c>
      <c r="F1450" s="500" t="s">
        <v>28081</v>
      </c>
      <c r="G1450" s="500" t="s">
        <v>1323</v>
      </c>
      <c r="H1450" s="500" t="s">
        <v>2946</v>
      </c>
      <c r="I1450" s="500" t="s">
        <v>688</v>
      </c>
      <c r="J1450" s="500" t="s">
        <v>689</v>
      </c>
      <c r="K1450" s="500" t="s">
        <v>223</v>
      </c>
      <c r="L1450" s="500" t="s">
        <v>28083</v>
      </c>
      <c r="M1450" s="500" t="s">
        <v>2307</v>
      </c>
      <c r="N1450" s="500" t="s">
        <v>5446</v>
      </c>
    </row>
    <row r="1451" spans="1:14">
      <c r="A1451" s="500" t="s">
        <v>686</v>
      </c>
      <c r="B1451" s="500" t="s">
        <v>2858</v>
      </c>
      <c r="C1451" s="500" t="s">
        <v>27831</v>
      </c>
      <c r="D1451" s="500" t="s">
        <v>27832</v>
      </c>
      <c r="E1451" s="500" t="s">
        <v>11099</v>
      </c>
      <c r="F1451" s="500" t="s">
        <v>28081</v>
      </c>
      <c r="G1451" s="500" t="s">
        <v>1324</v>
      </c>
      <c r="H1451" s="500" t="s">
        <v>28014</v>
      </c>
      <c r="I1451" s="500" t="s">
        <v>688</v>
      </c>
      <c r="J1451" s="500" t="s">
        <v>689</v>
      </c>
      <c r="K1451" s="500" t="s">
        <v>223</v>
      </c>
      <c r="L1451" s="500" t="s">
        <v>28083</v>
      </c>
      <c r="M1451" s="500" t="s">
        <v>2307</v>
      </c>
      <c r="N1451" s="500" t="s">
        <v>5447</v>
      </c>
    </row>
    <row r="1452" spans="1:14">
      <c r="A1452" s="500" t="s">
        <v>686</v>
      </c>
      <c r="B1452" s="500" t="s">
        <v>2858</v>
      </c>
      <c r="C1452" s="500" t="s">
        <v>27831</v>
      </c>
      <c r="D1452" s="500" t="s">
        <v>27832</v>
      </c>
      <c r="E1452" s="500" t="s">
        <v>11099</v>
      </c>
      <c r="F1452" s="500" t="s">
        <v>28081</v>
      </c>
      <c r="G1452" s="500" t="s">
        <v>7831</v>
      </c>
      <c r="H1452" s="500" t="s">
        <v>27848</v>
      </c>
      <c r="I1452" s="500" t="s">
        <v>688</v>
      </c>
      <c r="J1452" s="500" t="s">
        <v>689</v>
      </c>
      <c r="K1452" s="500" t="s">
        <v>223</v>
      </c>
      <c r="L1452" s="500" t="s">
        <v>28083</v>
      </c>
      <c r="M1452" s="500" t="s">
        <v>2307</v>
      </c>
      <c r="N1452" s="500" t="s">
        <v>7832</v>
      </c>
    </row>
    <row r="1453" spans="1:14">
      <c r="A1453" s="500" t="s">
        <v>686</v>
      </c>
      <c r="B1453" s="500" t="s">
        <v>2858</v>
      </c>
      <c r="C1453" s="500" t="s">
        <v>27831</v>
      </c>
      <c r="D1453" s="500" t="s">
        <v>27832</v>
      </c>
      <c r="E1453" s="500" t="s">
        <v>11099</v>
      </c>
      <c r="F1453" s="500" t="s">
        <v>28081</v>
      </c>
      <c r="G1453" s="500" t="s">
        <v>2261</v>
      </c>
      <c r="H1453" s="500" t="s">
        <v>13454</v>
      </c>
      <c r="I1453" s="500" t="s">
        <v>688</v>
      </c>
      <c r="J1453" s="500" t="s">
        <v>689</v>
      </c>
      <c r="K1453" s="500" t="s">
        <v>223</v>
      </c>
      <c r="L1453" s="500" t="s">
        <v>28083</v>
      </c>
      <c r="M1453" s="500" t="s">
        <v>2307</v>
      </c>
      <c r="N1453" s="500" t="s">
        <v>11021</v>
      </c>
    </row>
    <row r="1454" spans="1:14">
      <c r="A1454" s="500" t="s">
        <v>686</v>
      </c>
      <c r="B1454" s="500" t="s">
        <v>2858</v>
      </c>
      <c r="C1454" s="500" t="s">
        <v>27831</v>
      </c>
      <c r="D1454" s="500" t="s">
        <v>27832</v>
      </c>
      <c r="E1454" s="500" t="s">
        <v>11099</v>
      </c>
      <c r="F1454" s="500" t="s">
        <v>28081</v>
      </c>
      <c r="G1454" s="500" t="s">
        <v>7499</v>
      </c>
      <c r="H1454" s="500" t="s">
        <v>6932</v>
      </c>
      <c r="I1454" s="500" t="s">
        <v>688</v>
      </c>
      <c r="J1454" s="500" t="s">
        <v>689</v>
      </c>
      <c r="K1454" s="500" t="s">
        <v>223</v>
      </c>
      <c r="L1454" s="500" t="s">
        <v>28083</v>
      </c>
      <c r="M1454" s="500" t="s">
        <v>2307</v>
      </c>
      <c r="N1454" s="500" t="s">
        <v>7500</v>
      </c>
    </row>
    <row r="1455" spans="1:14">
      <c r="A1455" s="500" t="s">
        <v>686</v>
      </c>
      <c r="B1455" s="500" t="s">
        <v>2858</v>
      </c>
      <c r="C1455" s="500" t="s">
        <v>27831</v>
      </c>
      <c r="D1455" s="500" t="s">
        <v>27832</v>
      </c>
      <c r="E1455" s="500" t="s">
        <v>11099</v>
      </c>
      <c r="F1455" s="500" t="s">
        <v>28081</v>
      </c>
      <c r="G1455" s="500" t="s">
        <v>1325</v>
      </c>
      <c r="H1455" s="500" t="s">
        <v>11418</v>
      </c>
      <c r="I1455" s="500" t="s">
        <v>688</v>
      </c>
      <c r="J1455" s="500" t="s">
        <v>689</v>
      </c>
      <c r="K1455" s="500" t="s">
        <v>223</v>
      </c>
      <c r="L1455" s="500" t="s">
        <v>28083</v>
      </c>
      <c r="M1455" s="500" t="s">
        <v>2307</v>
      </c>
      <c r="N1455" s="500" t="s">
        <v>5448</v>
      </c>
    </row>
    <row r="1456" spans="1:14">
      <c r="A1456" s="500" t="s">
        <v>686</v>
      </c>
      <c r="B1456" s="500" t="s">
        <v>2858</v>
      </c>
      <c r="C1456" s="500" t="s">
        <v>27831</v>
      </c>
      <c r="D1456" s="500" t="s">
        <v>27832</v>
      </c>
      <c r="E1456" s="500" t="s">
        <v>11099</v>
      </c>
      <c r="F1456" s="500" t="s">
        <v>28081</v>
      </c>
      <c r="G1456" s="500" t="s">
        <v>1326</v>
      </c>
      <c r="H1456" s="500" t="s">
        <v>3840</v>
      </c>
      <c r="I1456" s="500" t="s">
        <v>688</v>
      </c>
      <c r="J1456" s="500" t="s">
        <v>689</v>
      </c>
      <c r="K1456" s="500" t="s">
        <v>223</v>
      </c>
      <c r="L1456" s="500" t="s">
        <v>28083</v>
      </c>
      <c r="M1456" s="500" t="s">
        <v>2307</v>
      </c>
      <c r="N1456" s="500" t="s">
        <v>5449</v>
      </c>
    </row>
    <row r="1457" spans="1:14">
      <c r="A1457" s="500" t="s">
        <v>686</v>
      </c>
      <c r="B1457" s="500" t="s">
        <v>2858</v>
      </c>
      <c r="C1457" s="500" t="s">
        <v>27831</v>
      </c>
      <c r="D1457" s="500" t="s">
        <v>27832</v>
      </c>
      <c r="E1457" s="500" t="s">
        <v>11099</v>
      </c>
      <c r="F1457" s="500" t="s">
        <v>28081</v>
      </c>
      <c r="G1457" s="500" t="s">
        <v>1327</v>
      </c>
      <c r="H1457" s="500" t="s">
        <v>11212</v>
      </c>
      <c r="I1457" s="500" t="s">
        <v>688</v>
      </c>
      <c r="J1457" s="500" t="s">
        <v>689</v>
      </c>
      <c r="K1457" s="500" t="s">
        <v>223</v>
      </c>
      <c r="L1457" s="500" t="s">
        <v>28083</v>
      </c>
      <c r="M1457" s="500" t="s">
        <v>2307</v>
      </c>
      <c r="N1457" s="500" t="s">
        <v>5450</v>
      </c>
    </row>
    <row r="1458" spans="1:14">
      <c r="A1458" s="500" t="s">
        <v>686</v>
      </c>
      <c r="B1458" s="500" t="s">
        <v>2858</v>
      </c>
      <c r="C1458" s="500" t="s">
        <v>27831</v>
      </c>
      <c r="D1458" s="500" t="s">
        <v>27832</v>
      </c>
      <c r="E1458" s="500" t="s">
        <v>11099</v>
      </c>
      <c r="F1458" s="500" t="s">
        <v>28081</v>
      </c>
      <c r="G1458" s="500" t="s">
        <v>1328</v>
      </c>
      <c r="H1458" s="500" t="s">
        <v>13691</v>
      </c>
      <c r="I1458" s="500" t="s">
        <v>688</v>
      </c>
      <c r="J1458" s="500" t="s">
        <v>689</v>
      </c>
      <c r="K1458" s="500" t="s">
        <v>223</v>
      </c>
      <c r="L1458" s="500" t="s">
        <v>28083</v>
      </c>
      <c r="M1458" s="500" t="s">
        <v>2307</v>
      </c>
      <c r="N1458" s="500" t="s">
        <v>5451</v>
      </c>
    </row>
    <row r="1459" spans="1:14">
      <c r="A1459" s="500" t="s">
        <v>686</v>
      </c>
      <c r="B1459" s="500" t="s">
        <v>2858</v>
      </c>
      <c r="C1459" s="500" t="s">
        <v>27831</v>
      </c>
      <c r="D1459" s="500" t="s">
        <v>27832</v>
      </c>
      <c r="E1459" s="500" t="s">
        <v>11099</v>
      </c>
      <c r="F1459" s="500" t="s">
        <v>28081</v>
      </c>
      <c r="G1459" s="500" t="s">
        <v>1329</v>
      </c>
      <c r="H1459" s="500" t="s">
        <v>11141</v>
      </c>
      <c r="I1459" s="500" t="s">
        <v>688</v>
      </c>
      <c r="J1459" s="500" t="s">
        <v>689</v>
      </c>
      <c r="K1459" s="500" t="s">
        <v>223</v>
      </c>
      <c r="L1459" s="500" t="s">
        <v>28083</v>
      </c>
      <c r="M1459" s="500" t="s">
        <v>2307</v>
      </c>
      <c r="N1459" s="500" t="s">
        <v>5452</v>
      </c>
    </row>
    <row r="1460" spans="1:14">
      <c r="A1460" s="500" t="s">
        <v>686</v>
      </c>
      <c r="B1460" s="500" t="s">
        <v>2858</v>
      </c>
      <c r="C1460" s="500" t="s">
        <v>27831</v>
      </c>
      <c r="D1460" s="500" t="s">
        <v>27832</v>
      </c>
      <c r="E1460" s="500" t="s">
        <v>11099</v>
      </c>
      <c r="F1460" s="500" t="s">
        <v>28081</v>
      </c>
      <c r="G1460" s="500" t="s">
        <v>1330</v>
      </c>
      <c r="H1460" s="500" t="s">
        <v>3852</v>
      </c>
      <c r="I1460" s="500" t="s">
        <v>688</v>
      </c>
      <c r="J1460" s="500" t="s">
        <v>689</v>
      </c>
      <c r="K1460" s="500" t="s">
        <v>223</v>
      </c>
      <c r="L1460" s="500" t="s">
        <v>28083</v>
      </c>
      <c r="M1460" s="500" t="s">
        <v>2307</v>
      </c>
      <c r="N1460" s="500" t="s">
        <v>5453</v>
      </c>
    </row>
    <row r="1461" spans="1:14">
      <c r="A1461" s="500" t="s">
        <v>686</v>
      </c>
      <c r="B1461" s="500" t="s">
        <v>2858</v>
      </c>
      <c r="C1461" s="500" t="s">
        <v>27831</v>
      </c>
      <c r="D1461" s="500" t="s">
        <v>27832</v>
      </c>
      <c r="E1461" s="500" t="s">
        <v>11099</v>
      </c>
      <c r="F1461" s="500" t="s">
        <v>28081</v>
      </c>
      <c r="G1461" s="500" t="s">
        <v>1331</v>
      </c>
      <c r="H1461" s="500" t="s">
        <v>13705</v>
      </c>
      <c r="I1461" s="500" t="s">
        <v>688</v>
      </c>
      <c r="J1461" s="500" t="s">
        <v>689</v>
      </c>
      <c r="K1461" s="500" t="s">
        <v>223</v>
      </c>
      <c r="L1461" s="500" t="s">
        <v>28083</v>
      </c>
      <c r="M1461" s="500" t="s">
        <v>2307</v>
      </c>
      <c r="N1461" s="500" t="s">
        <v>5454</v>
      </c>
    </row>
    <row r="1462" spans="1:14">
      <c r="A1462" s="500" t="s">
        <v>686</v>
      </c>
      <c r="B1462" s="500" t="s">
        <v>2858</v>
      </c>
      <c r="C1462" s="500" t="s">
        <v>27831</v>
      </c>
      <c r="D1462" s="500" t="s">
        <v>27832</v>
      </c>
      <c r="E1462" s="500" t="s">
        <v>11099</v>
      </c>
      <c r="F1462" s="500" t="s">
        <v>28081</v>
      </c>
      <c r="G1462" s="500" t="s">
        <v>7833</v>
      </c>
      <c r="H1462" s="500" t="s">
        <v>3899</v>
      </c>
      <c r="I1462" s="500" t="s">
        <v>688</v>
      </c>
      <c r="J1462" s="500" t="s">
        <v>689</v>
      </c>
      <c r="K1462" s="500" t="s">
        <v>223</v>
      </c>
      <c r="L1462" s="500" t="s">
        <v>28083</v>
      </c>
      <c r="M1462" s="500" t="s">
        <v>2307</v>
      </c>
      <c r="N1462" s="500" t="s">
        <v>7834</v>
      </c>
    </row>
    <row r="1463" spans="1:14">
      <c r="A1463" s="500" t="s">
        <v>686</v>
      </c>
      <c r="B1463" s="500" t="s">
        <v>2858</v>
      </c>
      <c r="C1463" s="500" t="s">
        <v>27831</v>
      </c>
      <c r="D1463" s="500" t="s">
        <v>27832</v>
      </c>
      <c r="E1463" s="500" t="s">
        <v>11099</v>
      </c>
      <c r="F1463" s="500" t="s">
        <v>28081</v>
      </c>
      <c r="G1463" s="500" t="s">
        <v>2512</v>
      </c>
      <c r="H1463" s="500" t="s">
        <v>12739</v>
      </c>
      <c r="I1463" s="500" t="s">
        <v>688</v>
      </c>
      <c r="J1463" s="500" t="s">
        <v>689</v>
      </c>
      <c r="K1463" s="500" t="s">
        <v>223</v>
      </c>
      <c r="L1463" s="500" t="s">
        <v>28083</v>
      </c>
      <c r="M1463" s="500" t="s">
        <v>2307</v>
      </c>
      <c r="N1463" s="500" t="s">
        <v>5455</v>
      </c>
    </row>
    <row r="1464" spans="1:14">
      <c r="A1464" s="500" t="s">
        <v>686</v>
      </c>
      <c r="B1464" s="500" t="s">
        <v>2858</v>
      </c>
      <c r="C1464" s="500" t="s">
        <v>27831</v>
      </c>
      <c r="D1464" s="500" t="s">
        <v>27832</v>
      </c>
      <c r="E1464" s="500" t="s">
        <v>11099</v>
      </c>
      <c r="F1464" s="500" t="s">
        <v>28081</v>
      </c>
      <c r="G1464" s="500" t="s">
        <v>7835</v>
      </c>
      <c r="H1464" s="500" t="s">
        <v>6931</v>
      </c>
      <c r="I1464" s="500" t="s">
        <v>688</v>
      </c>
      <c r="J1464" s="500" t="s">
        <v>689</v>
      </c>
      <c r="K1464" s="500" t="s">
        <v>223</v>
      </c>
      <c r="L1464" s="500" t="s">
        <v>28083</v>
      </c>
      <c r="M1464" s="500" t="s">
        <v>2307</v>
      </c>
      <c r="N1464" s="500" t="s">
        <v>7836</v>
      </c>
    </row>
    <row r="1465" spans="1:14">
      <c r="A1465" s="500" t="s">
        <v>686</v>
      </c>
      <c r="B1465" s="500" t="s">
        <v>2858</v>
      </c>
      <c r="C1465" s="500" t="s">
        <v>27831</v>
      </c>
      <c r="D1465" s="500" t="s">
        <v>27832</v>
      </c>
      <c r="E1465" s="500" t="s">
        <v>11099</v>
      </c>
      <c r="F1465" s="500" t="s">
        <v>28081</v>
      </c>
      <c r="G1465" s="500" t="s">
        <v>3540</v>
      </c>
      <c r="H1465" s="500" t="s">
        <v>11888</v>
      </c>
      <c r="I1465" s="500" t="s">
        <v>688</v>
      </c>
      <c r="J1465" s="500" t="s">
        <v>689</v>
      </c>
      <c r="K1465" s="500" t="s">
        <v>223</v>
      </c>
      <c r="L1465" s="500" t="s">
        <v>28083</v>
      </c>
      <c r="M1465" s="500" t="s">
        <v>2307</v>
      </c>
      <c r="N1465" s="500" t="s">
        <v>5456</v>
      </c>
    </row>
    <row r="1466" spans="1:14">
      <c r="A1466" s="500" t="s">
        <v>686</v>
      </c>
      <c r="B1466" s="500" t="s">
        <v>2858</v>
      </c>
      <c r="C1466" s="500" t="s">
        <v>27831</v>
      </c>
      <c r="D1466" s="500" t="s">
        <v>27832</v>
      </c>
      <c r="E1466" s="500" t="s">
        <v>11099</v>
      </c>
      <c r="F1466" s="500" t="s">
        <v>28081</v>
      </c>
      <c r="G1466" s="500" t="s">
        <v>1332</v>
      </c>
      <c r="H1466" s="500" t="s">
        <v>11288</v>
      </c>
      <c r="I1466" s="500" t="s">
        <v>688</v>
      </c>
      <c r="J1466" s="500" t="s">
        <v>689</v>
      </c>
      <c r="K1466" s="500" t="s">
        <v>223</v>
      </c>
      <c r="L1466" s="500" t="s">
        <v>28083</v>
      </c>
      <c r="M1466" s="500" t="s">
        <v>2307</v>
      </c>
      <c r="N1466" s="500" t="s">
        <v>5457</v>
      </c>
    </row>
    <row r="1467" spans="1:14">
      <c r="A1467" s="500" t="s">
        <v>686</v>
      </c>
      <c r="B1467" s="500" t="s">
        <v>2858</v>
      </c>
      <c r="C1467" s="500" t="s">
        <v>27831</v>
      </c>
      <c r="D1467" s="500" t="s">
        <v>27832</v>
      </c>
      <c r="E1467" s="500" t="s">
        <v>11099</v>
      </c>
      <c r="F1467" s="500" t="s">
        <v>28081</v>
      </c>
      <c r="G1467" s="500" t="s">
        <v>1333</v>
      </c>
      <c r="H1467" s="500" t="s">
        <v>3841</v>
      </c>
      <c r="I1467" s="500" t="s">
        <v>688</v>
      </c>
      <c r="J1467" s="500" t="s">
        <v>689</v>
      </c>
      <c r="K1467" s="500" t="s">
        <v>223</v>
      </c>
      <c r="L1467" s="500" t="s">
        <v>28083</v>
      </c>
      <c r="M1467" s="500" t="s">
        <v>2307</v>
      </c>
      <c r="N1467" s="500" t="s">
        <v>5458</v>
      </c>
    </row>
    <row r="1468" spans="1:14">
      <c r="A1468" s="500" t="s">
        <v>686</v>
      </c>
      <c r="B1468" s="500" t="s">
        <v>2858</v>
      </c>
      <c r="C1468" s="500" t="s">
        <v>27831</v>
      </c>
      <c r="D1468" s="500" t="s">
        <v>27832</v>
      </c>
      <c r="E1468" s="500" t="s">
        <v>11099</v>
      </c>
      <c r="F1468" s="500" t="s">
        <v>28081</v>
      </c>
      <c r="G1468" s="500" t="s">
        <v>1334</v>
      </c>
      <c r="H1468" s="500" t="s">
        <v>11229</v>
      </c>
      <c r="I1468" s="500" t="s">
        <v>688</v>
      </c>
      <c r="J1468" s="500" t="s">
        <v>689</v>
      </c>
      <c r="K1468" s="500" t="s">
        <v>223</v>
      </c>
      <c r="L1468" s="500" t="s">
        <v>28083</v>
      </c>
      <c r="M1468" s="500" t="s">
        <v>2307</v>
      </c>
      <c r="N1468" s="500" t="s">
        <v>5459</v>
      </c>
    </row>
    <row r="1469" spans="1:14">
      <c r="A1469" s="500" t="s">
        <v>686</v>
      </c>
      <c r="B1469" s="500" t="s">
        <v>2858</v>
      </c>
      <c r="C1469" s="500" t="s">
        <v>27831</v>
      </c>
      <c r="D1469" s="500" t="s">
        <v>27832</v>
      </c>
      <c r="E1469" s="500" t="s">
        <v>11099</v>
      </c>
      <c r="F1469" s="500" t="s">
        <v>28081</v>
      </c>
      <c r="G1469" s="500" t="s">
        <v>1335</v>
      </c>
      <c r="H1469" s="500" t="s">
        <v>3882</v>
      </c>
      <c r="I1469" s="500" t="s">
        <v>688</v>
      </c>
      <c r="J1469" s="500" t="s">
        <v>689</v>
      </c>
      <c r="K1469" s="500" t="s">
        <v>223</v>
      </c>
      <c r="L1469" s="500" t="s">
        <v>28083</v>
      </c>
      <c r="M1469" s="500" t="s">
        <v>2307</v>
      </c>
      <c r="N1469" s="500" t="s">
        <v>5460</v>
      </c>
    </row>
    <row r="1470" spans="1:14">
      <c r="A1470" s="500" t="s">
        <v>686</v>
      </c>
      <c r="B1470" s="500" t="s">
        <v>2858</v>
      </c>
      <c r="C1470" s="500" t="s">
        <v>27831</v>
      </c>
      <c r="D1470" s="500" t="s">
        <v>27832</v>
      </c>
      <c r="E1470" s="500" t="s">
        <v>11099</v>
      </c>
      <c r="F1470" s="500" t="s">
        <v>28081</v>
      </c>
      <c r="G1470" s="500" t="s">
        <v>4067</v>
      </c>
      <c r="H1470" s="500" t="s">
        <v>28110</v>
      </c>
      <c r="I1470" s="500" t="s">
        <v>688</v>
      </c>
      <c r="J1470" s="500" t="s">
        <v>689</v>
      </c>
      <c r="K1470" s="500" t="s">
        <v>223</v>
      </c>
      <c r="L1470" s="500" t="s">
        <v>28083</v>
      </c>
      <c r="M1470" s="500" t="s">
        <v>2307</v>
      </c>
      <c r="N1470" s="500" t="s">
        <v>5461</v>
      </c>
    </row>
    <row r="1471" spans="1:14">
      <c r="A1471" s="500" t="s">
        <v>686</v>
      </c>
      <c r="B1471" s="500" t="s">
        <v>2858</v>
      </c>
      <c r="C1471" s="500" t="s">
        <v>27831</v>
      </c>
      <c r="D1471" s="500" t="s">
        <v>27832</v>
      </c>
      <c r="E1471" s="500" t="s">
        <v>11099</v>
      </c>
      <c r="F1471" s="500" t="s">
        <v>28081</v>
      </c>
      <c r="G1471" s="500" t="s">
        <v>1336</v>
      </c>
      <c r="H1471" s="500" t="s">
        <v>11239</v>
      </c>
      <c r="I1471" s="500" t="s">
        <v>688</v>
      </c>
      <c r="J1471" s="500" t="s">
        <v>689</v>
      </c>
      <c r="K1471" s="500" t="s">
        <v>223</v>
      </c>
      <c r="L1471" s="500" t="s">
        <v>28083</v>
      </c>
      <c r="M1471" s="500" t="s">
        <v>2307</v>
      </c>
      <c r="N1471" s="500" t="s">
        <v>5462</v>
      </c>
    </row>
    <row r="1472" spans="1:14">
      <c r="A1472" s="500" t="s">
        <v>686</v>
      </c>
      <c r="B1472" s="500" t="s">
        <v>2858</v>
      </c>
      <c r="C1472" s="500" t="s">
        <v>27831</v>
      </c>
      <c r="D1472" s="500" t="s">
        <v>27832</v>
      </c>
      <c r="E1472" s="500" t="s">
        <v>11099</v>
      </c>
      <c r="F1472" s="500" t="s">
        <v>28081</v>
      </c>
      <c r="G1472" s="500" t="s">
        <v>3541</v>
      </c>
      <c r="H1472" s="500" t="s">
        <v>11218</v>
      </c>
      <c r="I1472" s="500" t="s">
        <v>688</v>
      </c>
      <c r="J1472" s="500" t="s">
        <v>689</v>
      </c>
      <c r="K1472" s="500" t="s">
        <v>223</v>
      </c>
      <c r="L1472" s="500" t="s">
        <v>28083</v>
      </c>
      <c r="M1472" s="500" t="s">
        <v>2307</v>
      </c>
      <c r="N1472" s="500" t="s">
        <v>5463</v>
      </c>
    </row>
    <row r="1473" spans="1:14">
      <c r="A1473" s="500" t="s">
        <v>686</v>
      </c>
      <c r="B1473" s="500" t="s">
        <v>2858</v>
      </c>
      <c r="C1473" s="500" t="s">
        <v>27831</v>
      </c>
      <c r="D1473" s="500" t="s">
        <v>27832</v>
      </c>
      <c r="E1473" s="500" t="s">
        <v>11099</v>
      </c>
      <c r="F1473" s="500" t="s">
        <v>28081</v>
      </c>
      <c r="G1473" s="500" t="s">
        <v>1337</v>
      </c>
      <c r="H1473" s="500" t="s">
        <v>10997</v>
      </c>
      <c r="I1473" s="500" t="s">
        <v>688</v>
      </c>
      <c r="J1473" s="500" t="s">
        <v>689</v>
      </c>
      <c r="K1473" s="500" t="s">
        <v>223</v>
      </c>
      <c r="L1473" s="500" t="s">
        <v>28083</v>
      </c>
      <c r="M1473" s="500" t="s">
        <v>2307</v>
      </c>
      <c r="N1473" s="500" t="s">
        <v>5464</v>
      </c>
    </row>
    <row r="1474" spans="1:14">
      <c r="A1474" s="500" t="s">
        <v>686</v>
      </c>
      <c r="B1474" s="500" t="s">
        <v>2858</v>
      </c>
      <c r="C1474" s="500" t="s">
        <v>27831</v>
      </c>
      <c r="D1474" s="500" t="s">
        <v>27832</v>
      </c>
      <c r="E1474" s="500" t="s">
        <v>11099</v>
      </c>
      <c r="F1474" s="500" t="s">
        <v>28081</v>
      </c>
      <c r="G1474" s="500" t="s">
        <v>1338</v>
      </c>
      <c r="H1474" s="500" t="s">
        <v>27968</v>
      </c>
      <c r="I1474" s="500" t="s">
        <v>688</v>
      </c>
      <c r="J1474" s="500" t="s">
        <v>689</v>
      </c>
      <c r="K1474" s="500" t="s">
        <v>223</v>
      </c>
      <c r="L1474" s="500" t="s">
        <v>28083</v>
      </c>
      <c r="M1474" s="500" t="s">
        <v>2307</v>
      </c>
      <c r="N1474" s="500" t="s">
        <v>5465</v>
      </c>
    </row>
    <row r="1475" spans="1:14">
      <c r="A1475" s="500" t="s">
        <v>686</v>
      </c>
      <c r="B1475" s="500" t="s">
        <v>2858</v>
      </c>
      <c r="C1475" s="500" t="s">
        <v>27831</v>
      </c>
      <c r="D1475" s="500" t="s">
        <v>27832</v>
      </c>
      <c r="E1475" s="500" t="s">
        <v>11099</v>
      </c>
      <c r="F1475" s="500" t="s">
        <v>28081</v>
      </c>
      <c r="G1475" s="500" t="s">
        <v>1339</v>
      </c>
      <c r="H1475" s="500" t="s">
        <v>13277</v>
      </c>
      <c r="I1475" s="500" t="s">
        <v>688</v>
      </c>
      <c r="J1475" s="500" t="s">
        <v>689</v>
      </c>
      <c r="K1475" s="500" t="s">
        <v>223</v>
      </c>
      <c r="L1475" s="500" t="s">
        <v>28083</v>
      </c>
      <c r="M1475" s="500" t="s">
        <v>2307</v>
      </c>
      <c r="N1475" s="500" t="s">
        <v>5466</v>
      </c>
    </row>
    <row r="1476" spans="1:14">
      <c r="A1476" s="500" t="s">
        <v>686</v>
      </c>
      <c r="B1476" s="500" t="s">
        <v>2858</v>
      </c>
      <c r="C1476" s="500" t="s">
        <v>27831</v>
      </c>
      <c r="D1476" s="500" t="s">
        <v>27832</v>
      </c>
      <c r="E1476" s="500" t="s">
        <v>11099</v>
      </c>
      <c r="F1476" s="500" t="s">
        <v>28081</v>
      </c>
      <c r="G1476" s="500" t="s">
        <v>7837</v>
      </c>
      <c r="H1476" s="500" t="s">
        <v>11105</v>
      </c>
      <c r="I1476" s="500" t="s">
        <v>688</v>
      </c>
      <c r="J1476" s="500" t="s">
        <v>689</v>
      </c>
      <c r="K1476" s="500" t="s">
        <v>223</v>
      </c>
      <c r="L1476" s="500" t="s">
        <v>28083</v>
      </c>
      <c r="M1476" s="500" t="s">
        <v>2307</v>
      </c>
      <c r="N1476" s="500" t="s">
        <v>7838</v>
      </c>
    </row>
    <row r="1477" spans="1:14">
      <c r="A1477" s="500" t="s">
        <v>686</v>
      </c>
      <c r="B1477" s="500" t="s">
        <v>2858</v>
      </c>
      <c r="C1477" s="500" t="s">
        <v>27831</v>
      </c>
      <c r="D1477" s="500" t="s">
        <v>27832</v>
      </c>
      <c r="E1477" s="500" t="s">
        <v>11099</v>
      </c>
      <c r="F1477" s="500" t="s">
        <v>28081</v>
      </c>
      <c r="G1477" s="500" t="s">
        <v>2262</v>
      </c>
      <c r="H1477" s="500" t="s">
        <v>13705</v>
      </c>
      <c r="I1477" s="500" t="s">
        <v>688</v>
      </c>
      <c r="J1477" s="500" t="s">
        <v>689</v>
      </c>
      <c r="K1477" s="500" t="s">
        <v>223</v>
      </c>
      <c r="L1477" s="500" t="s">
        <v>28083</v>
      </c>
      <c r="M1477" s="500" t="s">
        <v>2307</v>
      </c>
      <c r="N1477" s="500" t="s">
        <v>11022</v>
      </c>
    </row>
    <row r="1478" spans="1:14">
      <c r="A1478" s="500" t="s">
        <v>686</v>
      </c>
      <c r="B1478" s="500" t="s">
        <v>2858</v>
      </c>
      <c r="C1478" s="500" t="s">
        <v>27831</v>
      </c>
      <c r="D1478" s="500" t="s">
        <v>27832</v>
      </c>
      <c r="E1478" s="500" t="s">
        <v>11099</v>
      </c>
      <c r="F1478" s="500" t="s">
        <v>28081</v>
      </c>
      <c r="G1478" s="500" t="s">
        <v>7501</v>
      </c>
      <c r="H1478" s="500" t="s">
        <v>11288</v>
      </c>
      <c r="I1478" s="500" t="s">
        <v>688</v>
      </c>
      <c r="J1478" s="500" t="s">
        <v>689</v>
      </c>
      <c r="K1478" s="500" t="s">
        <v>223</v>
      </c>
      <c r="L1478" s="500" t="s">
        <v>28083</v>
      </c>
      <c r="M1478" s="500" t="s">
        <v>2307</v>
      </c>
      <c r="N1478" s="500" t="s">
        <v>7502</v>
      </c>
    </row>
    <row r="1479" spans="1:14">
      <c r="A1479" s="500" t="s">
        <v>686</v>
      </c>
      <c r="B1479" s="500" t="s">
        <v>2858</v>
      </c>
      <c r="C1479" s="500" t="s">
        <v>27831</v>
      </c>
      <c r="D1479" s="500" t="s">
        <v>27832</v>
      </c>
      <c r="E1479" s="500" t="s">
        <v>11099</v>
      </c>
      <c r="F1479" s="500" t="s">
        <v>28081</v>
      </c>
      <c r="G1479" s="500" t="s">
        <v>1340</v>
      </c>
      <c r="H1479" s="500" t="s">
        <v>11053</v>
      </c>
      <c r="I1479" s="500" t="s">
        <v>688</v>
      </c>
      <c r="J1479" s="500" t="s">
        <v>689</v>
      </c>
      <c r="K1479" s="500" t="s">
        <v>223</v>
      </c>
      <c r="L1479" s="500" t="s">
        <v>28083</v>
      </c>
      <c r="M1479" s="500" t="s">
        <v>2307</v>
      </c>
      <c r="N1479" s="500" t="s">
        <v>5467</v>
      </c>
    </row>
    <row r="1480" spans="1:14">
      <c r="A1480" s="500" t="s">
        <v>686</v>
      </c>
      <c r="B1480" s="500" t="s">
        <v>2858</v>
      </c>
      <c r="C1480" s="500" t="s">
        <v>27831</v>
      </c>
      <c r="D1480" s="500" t="s">
        <v>27832</v>
      </c>
      <c r="E1480" s="500" t="s">
        <v>11099</v>
      </c>
      <c r="F1480" s="500" t="s">
        <v>28081</v>
      </c>
      <c r="G1480" s="500" t="s">
        <v>1341</v>
      </c>
      <c r="H1480" s="500" t="s">
        <v>11228</v>
      </c>
      <c r="I1480" s="500" t="s">
        <v>688</v>
      </c>
      <c r="J1480" s="500" t="s">
        <v>689</v>
      </c>
      <c r="K1480" s="500" t="s">
        <v>223</v>
      </c>
      <c r="L1480" s="500" t="s">
        <v>28083</v>
      </c>
      <c r="M1480" s="500" t="s">
        <v>2307</v>
      </c>
      <c r="N1480" s="500" t="s">
        <v>5468</v>
      </c>
    </row>
    <row r="1481" spans="1:14">
      <c r="A1481" s="500" t="s">
        <v>686</v>
      </c>
      <c r="B1481" s="500" t="s">
        <v>2858</v>
      </c>
      <c r="C1481" s="500" t="s">
        <v>27831</v>
      </c>
      <c r="D1481" s="500" t="s">
        <v>27832</v>
      </c>
      <c r="E1481" s="500" t="s">
        <v>11099</v>
      </c>
      <c r="F1481" s="500" t="s">
        <v>28081</v>
      </c>
      <c r="G1481" s="500" t="s">
        <v>1342</v>
      </c>
      <c r="H1481" s="500" t="s">
        <v>28111</v>
      </c>
      <c r="I1481" s="500" t="s">
        <v>688</v>
      </c>
      <c r="J1481" s="500" t="s">
        <v>689</v>
      </c>
      <c r="K1481" s="500" t="s">
        <v>223</v>
      </c>
      <c r="L1481" s="500" t="s">
        <v>28083</v>
      </c>
      <c r="M1481" s="500" t="s">
        <v>2307</v>
      </c>
      <c r="N1481" s="500" t="s">
        <v>5469</v>
      </c>
    </row>
    <row r="1482" spans="1:14">
      <c r="A1482" s="500" t="s">
        <v>686</v>
      </c>
      <c r="B1482" s="500" t="s">
        <v>2858</v>
      </c>
      <c r="C1482" s="500" t="s">
        <v>27831</v>
      </c>
      <c r="D1482" s="500" t="s">
        <v>27832</v>
      </c>
      <c r="E1482" s="500" t="s">
        <v>11099</v>
      </c>
      <c r="F1482" s="500" t="s">
        <v>28081</v>
      </c>
      <c r="G1482" s="500" t="s">
        <v>1343</v>
      </c>
      <c r="H1482" s="500" t="s">
        <v>6930</v>
      </c>
      <c r="I1482" s="500" t="s">
        <v>688</v>
      </c>
      <c r="J1482" s="500" t="s">
        <v>689</v>
      </c>
      <c r="K1482" s="500" t="s">
        <v>223</v>
      </c>
      <c r="L1482" s="500" t="s">
        <v>28083</v>
      </c>
      <c r="M1482" s="500" t="s">
        <v>2307</v>
      </c>
      <c r="N1482" s="500" t="s">
        <v>5470</v>
      </c>
    </row>
    <row r="1483" spans="1:14">
      <c r="A1483" s="500" t="s">
        <v>686</v>
      </c>
      <c r="B1483" s="500" t="s">
        <v>2858</v>
      </c>
      <c r="C1483" s="500" t="s">
        <v>27831</v>
      </c>
      <c r="D1483" s="500" t="s">
        <v>27832</v>
      </c>
      <c r="E1483" s="500" t="s">
        <v>11099</v>
      </c>
      <c r="F1483" s="500" t="s">
        <v>28081</v>
      </c>
      <c r="G1483" s="500" t="s">
        <v>1344</v>
      </c>
      <c r="H1483" s="500" t="s">
        <v>6920</v>
      </c>
      <c r="I1483" s="500" t="s">
        <v>688</v>
      </c>
      <c r="J1483" s="500" t="s">
        <v>689</v>
      </c>
      <c r="K1483" s="500" t="s">
        <v>223</v>
      </c>
      <c r="L1483" s="500" t="s">
        <v>28083</v>
      </c>
      <c r="M1483" s="500" t="s">
        <v>2307</v>
      </c>
      <c r="N1483" s="500" t="s">
        <v>5471</v>
      </c>
    </row>
    <row r="1484" spans="1:14">
      <c r="A1484" s="500" t="s">
        <v>686</v>
      </c>
      <c r="B1484" s="500" t="s">
        <v>2858</v>
      </c>
      <c r="C1484" s="500" t="s">
        <v>27831</v>
      </c>
      <c r="D1484" s="500" t="s">
        <v>27832</v>
      </c>
      <c r="E1484" s="500" t="s">
        <v>11099</v>
      </c>
      <c r="F1484" s="500" t="s">
        <v>28081</v>
      </c>
      <c r="G1484" s="500" t="s">
        <v>1345</v>
      </c>
      <c r="H1484" s="500" t="s">
        <v>28009</v>
      </c>
      <c r="I1484" s="500" t="s">
        <v>688</v>
      </c>
      <c r="J1484" s="500" t="s">
        <v>689</v>
      </c>
      <c r="K1484" s="500" t="s">
        <v>223</v>
      </c>
      <c r="L1484" s="500" t="s">
        <v>28083</v>
      </c>
      <c r="M1484" s="500" t="s">
        <v>2307</v>
      </c>
      <c r="N1484" s="500" t="s">
        <v>5472</v>
      </c>
    </row>
    <row r="1485" spans="1:14">
      <c r="A1485" s="500" t="s">
        <v>686</v>
      </c>
      <c r="B1485" s="500" t="s">
        <v>2858</v>
      </c>
      <c r="C1485" s="500" t="s">
        <v>27831</v>
      </c>
      <c r="D1485" s="500" t="s">
        <v>27832</v>
      </c>
      <c r="E1485" s="500" t="s">
        <v>11099</v>
      </c>
      <c r="F1485" s="500" t="s">
        <v>28081</v>
      </c>
      <c r="G1485" s="500" t="s">
        <v>1346</v>
      </c>
      <c r="H1485" s="500" t="s">
        <v>28113</v>
      </c>
      <c r="I1485" s="500" t="s">
        <v>688</v>
      </c>
      <c r="J1485" s="500" t="s">
        <v>689</v>
      </c>
      <c r="K1485" s="500" t="s">
        <v>223</v>
      </c>
      <c r="L1485" s="500" t="s">
        <v>28083</v>
      </c>
      <c r="M1485" s="500" t="s">
        <v>2307</v>
      </c>
      <c r="N1485" s="500" t="s">
        <v>5473</v>
      </c>
    </row>
    <row r="1486" spans="1:14">
      <c r="A1486" s="500" t="s">
        <v>686</v>
      </c>
      <c r="B1486" s="500" t="s">
        <v>2858</v>
      </c>
      <c r="C1486" s="500" t="s">
        <v>27831</v>
      </c>
      <c r="D1486" s="500" t="s">
        <v>27832</v>
      </c>
      <c r="E1486" s="500" t="s">
        <v>11099</v>
      </c>
      <c r="F1486" s="500" t="s">
        <v>28081</v>
      </c>
      <c r="G1486" s="500" t="s">
        <v>7839</v>
      </c>
      <c r="H1486" s="500" t="s">
        <v>28114</v>
      </c>
      <c r="I1486" s="500" t="s">
        <v>688</v>
      </c>
      <c r="J1486" s="500" t="s">
        <v>689</v>
      </c>
      <c r="K1486" s="500" t="s">
        <v>223</v>
      </c>
      <c r="L1486" s="500" t="s">
        <v>28083</v>
      </c>
      <c r="M1486" s="500" t="s">
        <v>2307</v>
      </c>
      <c r="N1486" s="500" t="s">
        <v>7840</v>
      </c>
    </row>
    <row r="1487" spans="1:14">
      <c r="A1487" s="500" t="s">
        <v>686</v>
      </c>
      <c r="B1487" s="500" t="s">
        <v>2858</v>
      </c>
      <c r="C1487" s="500" t="s">
        <v>27831</v>
      </c>
      <c r="D1487" s="500" t="s">
        <v>27832</v>
      </c>
      <c r="E1487" s="500" t="s">
        <v>11099</v>
      </c>
      <c r="F1487" s="500" t="s">
        <v>28081</v>
      </c>
      <c r="G1487" s="500" t="s">
        <v>2513</v>
      </c>
      <c r="H1487" s="500" t="s">
        <v>7001</v>
      </c>
      <c r="I1487" s="500" t="s">
        <v>688</v>
      </c>
      <c r="J1487" s="500" t="s">
        <v>689</v>
      </c>
      <c r="K1487" s="500" t="s">
        <v>223</v>
      </c>
      <c r="L1487" s="500" t="s">
        <v>28083</v>
      </c>
      <c r="M1487" s="500" t="s">
        <v>2307</v>
      </c>
      <c r="N1487" s="500" t="s">
        <v>5474</v>
      </c>
    </row>
    <row r="1488" spans="1:14">
      <c r="A1488" s="500" t="s">
        <v>686</v>
      </c>
      <c r="B1488" s="500" t="s">
        <v>2858</v>
      </c>
      <c r="C1488" s="500" t="s">
        <v>27831</v>
      </c>
      <c r="D1488" s="500" t="s">
        <v>27832</v>
      </c>
      <c r="E1488" s="500" t="s">
        <v>11099</v>
      </c>
      <c r="F1488" s="500" t="s">
        <v>28081</v>
      </c>
      <c r="G1488" s="500" t="s">
        <v>7841</v>
      </c>
      <c r="H1488" s="500" t="s">
        <v>3830</v>
      </c>
      <c r="I1488" s="500" t="s">
        <v>688</v>
      </c>
      <c r="J1488" s="500" t="s">
        <v>689</v>
      </c>
      <c r="K1488" s="500" t="s">
        <v>223</v>
      </c>
      <c r="L1488" s="500" t="s">
        <v>28083</v>
      </c>
      <c r="M1488" s="500" t="s">
        <v>2307</v>
      </c>
      <c r="N1488" s="500" t="s">
        <v>7842</v>
      </c>
    </row>
    <row r="1489" spans="1:14">
      <c r="A1489" s="500" t="s">
        <v>686</v>
      </c>
      <c r="B1489" s="500" t="s">
        <v>2858</v>
      </c>
      <c r="C1489" s="500" t="s">
        <v>27831</v>
      </c>
      <c r="D1489" s="500" t="s">
        <v>27832</v>
      </c>
      <c r="E1489" s="500" t="s">
        <v>11099</v>
      </c>
      <c r="F1489" s="500" t="s">
        <v>28081</v>
      </c>
      <c r="G1489" s="500" t="s">
        <v>3542</v>
      </c>
      <c r="H1489" s="500" t="s">
        <v>11841</v>
      </c>
      <c r="I1489" s="500" t="s">
        <v>688</v>
      </c>
      <c r="J1489" s="500" t="s">
        <v>689</v>
      </c>
      <c r="K1489" s="500" t="s">
        <v>223</v>
      </c>
      <c r="L1489" s="500" t="s">
        <v>28083</v>
      </c>
      <c r="M1489" s="500" t="s">
        <v>2307</v>
      </c>
      <c r="N1489" s="500" t="s">
        <v>5475</v>
      </c>
    </row>
    <row r="1490" spans="1:14">
      <c r="A1490" s="500" t="s">
        <v>686</v>
      </c>
      <c r="B1490" s="500" t="s">
        <v>2858</v>
      </c>
      <c r="C1490" s="500" t="s">
        <v>27831</v>
      </c>
      <c r="D1490" s="500" t="s">
        <v>27832</v>
      </c>
      <c r="E1490" s="500" t="s">
        <v>11099</v>
      </c>
      <c r="F1490" s="500" t="s">
        <v>28081</v>
      </c>
      <c r="G1490" s="500" t="s">
        <v>1347</v>
      </c>
      <c r="H1490" s="500" t="s">
        <v>2940</v>
      </c>
      <c r="I1490" s="500" t="s">
        <v>688</v>
      </c>
      <c r="J1490" s="500" t="s">
        <v>689</v>
      </c>
      <c r="K1490" s="500" t="s">
        <v>223</v>
      </c>
      <c r="L1490" s="500" t="s">
        <v>28083</v>
      </c>
      <c r="M1490" s="500" t="s">
        <v>2307</v>
      </c>
      <c r="N1490" s="500" t="s">
        <v>5476</v>
      </c>
    </row>
    <row r="1491" spans="1:14">
      <c r="A1491" s="500" t="s">
        <v>686</v>
      </c>
      <c r="B1491" s="500" t="s">
        <v>2858</v>
      </c>
      <c r="C1491" s="500" t="s">
        <v>27831</v>
      </c>
      <c r="D1491" s="500" t="s">
        <v>27832</v>
      </c>
      <c r="E1491" s="500" t="s">
        <v>11099</v>
      </c>
      <c r="F1491" s="500" t="s">
        <v>28081</v>
      </c>
      <c r="G1491" s="500" t="s">
        <v>1348</v>
      </c>
      <c r="H1491" s="500" t="s">
        <v>7829</v>
      </c>
      <c r="I1491" s="500" t="s">
        <v>688</v>
      </c>
      <c r="J1491" s="500" t="s">
        <v>689</v>
      </c>
      <c r="K1491" s="500" t="s">
        <v>223</v>
      </c>
      <c r="L1491" s="500" t="s">
        <v>28083</v>
      </c>
      <c r="M1491" s="500" t="s">
        <v>2307</v>
      </c>
      <c r="N1491" s="500" t="s">
        <v>5477</v>
      </c>
    </row>
    <row r="1492" spans="1:14">
      <c r="A1492" s="500" t="s">
        <v>686</v>
      </c>
      <c r="B1492" s="500" t="s">
        <v>2858</v>
      </c>
      <c r="C1492" s="500" t="s">
        <v>27831</v>
      </c>
      <c r="D1492" s="500" t="s">
        <v>27832</v>
      </c>
      <c r="E1492" s="500" t="s">
        <v>11099</v>
      </c>
      <c r="F1492" s="500" t="s">
        <v>28081</v>
      </c>
      <c r="G1492" s="500" t="s">
        <v>1349</v>
      </c>
      <c r="H1492" s="500" t="s">
        <v>11142</v>
      </c>
      <c r="I1492" s="500" t="s">
        <v>688</v>
      </c>
      <c r="J1492" s="500" t="s">
        <v>689</v>
      </c>
      <c r="K1492" s="500" t="s">
        <v>223</v>
      </c>
      <c r="L1492" s="500" t="s">
        <v>28083</v>
      </c>
      <c r="M1492" s="500" t="s">
        <v>2307</v>
      </c>
      <c r="N1492" s="500" t="s">
        <v>5478</v>
      </c>
    </row>
    <row r="1493" spans="1:14">
      <c r="A1493" s="500" t="s">
        <v>686</v>
      </c>
      <c r="B1493" s="500" t="s">
        <v>2858</v>
      </c>
      <c r="C1493" s="500" t="s">
        <v>27831</v>
      </c>
      <c r="D1493" s="500" t="s">
        <v>27832</v>
      </c>
      <c r="E1493" s="500" t="s">
        <v>11099</v>
      </c>
      <c r="F1493" s="500" t="s">
        <v>28081</v>
      </c>
      <c r="G1493" s="500" t="s">
        <v>1350</v>
      </c>
      <c r="H1493" s="500" t="s">
        <v>27969</v>
      </c>
      <c r="I1493" s="500" t="s">
        <v>688</v>
      </c>
      <c r="J1493" s="500" t="s">
        <v>689</v>
      </c>
      <c r="K1493" s="500" t="s">
        <v>223</v>
      </c>
      <c r="L1493" s="500" t="s">
        <v>28083</v>
      </c>
      <c r="M1493" s="500" t="s">
        <v>2307</v>
      </c>
      <c r="N1493" s="500" t="s">
        <v>5479</v>
      </c>
    </row>
    <row r="1494" spans="1:14">
      <c r="A1494" s="500" t="s">
        <v>686</v>
      </c>
      <c r="B1494" s="500" t="s">
        <v>2858</v>
      </c>
      <c r="C1494" s="500" t="s">
        <v>27831</v>
      </c>
      <c r="D1494" s="500" t="s">
        <v>27832</v>
      </c>
      <c r="E1494" s="500" t="s">
        <v>11099</v>
      </c>
      <c r="F1494" s="500" t="s">
        <v>28081</v>
      </c>
      <c r="G1494" s="500" t="s">
        <v>4068</v>
      </c>
      <c r="H1494" s="500" t="s">
        <v>11107</v>
      </c>
      <c r="I1494" s="500" t="s">
        <v>688</v>
      </c>
      <c r="J1494" s="500" t="s">
        <v>689</v>
      </c>
      <c r="K1494" s="500" t="s">
        <v>223</v>
      </c>
      <c r="L1494" s="500" t="s">
        <v>28083</v>
      </c>
      <c r="M1494" s="500" t="s">
        <v>2307</v>
      </c>
      <c r="N1494" s="500" t="s">
        <v>5480</v>
      </c>
    </row>
    <row r="1495" spans="1:14">
      <c r="A1495" s="500" t="s">
        <v>686</v>
      </c>
      <c r="B1495" s="500" t="s">
        <v>2858</v>
      </c>
      <c r="C1495" s="500" t="s">
        <v>27831</v>
      </c>
      <c r="D1495" s="500" t="s">
        <v>27832</v>
      </c>
      <c r="E1495" s="500" t="s">
        <v>11099</v>
      </c>
      <c r="F1495" s="500" t="s">
        <v>28081</v>
      </c>
      <c r="G1495" s="500" t="s">
        <v>1351</v>
      </c>
      <c r="H1495" s="500" t="s">
        <v>27838</v>
      </c>
      <c r="I1495" s="500" t="s">
        <v>688</v>
      </c>
      <c r="J1495" s="500" t="s">
        <v>689</v>
      </c>
      <c r="K1495" s="500" t="s">
        <v>223</v>
      </c>
      <c r="L1495" s="500" t="s">
        <v>28083</v>
      </c>
      <c r="M1495" s="500" t="s">
        <v>2307</v>
      </c>
      <c r="N1495" s="500" t="s">
        <v>5481</v>
      </c>
    </row>
    <row r="1496" spans="1:14">
      <c r="A1496" s="500" t="s">
        <v>686</v>
      </c>
      <c r="B1496" s="500" t="s">
        <v>2858</v>
      </c>
      <c r="C1496" s="500" t="s">
        <v>27831</v>
      </c>
      <c r="D1496" s="500" t="s">
        <v>27832</v>
      </c>
      <c r="E1496" s="500" t="s">
        <v>11099</v>
      </c>
      <c r="F1496" s="500" t="s">
        <v>28081</v>
      </c>
      <c r="G1496" s="500" t="s">
        <v>3543</v>
      </c>
      <c r="H1496" s="500" t="s">
        <v>7654</v>
      </c>
      <c r="I1496" s="500" t="s">
        <v>688</v>
      </c>
      <c r="J1496" s="500" t="s">
        <v>689</v>
      </c>
      <c r="K1496" s="500" t="s">
        <v>223</v>
      </c>
      <c r="L1496" s="500" t="s">
        <v>28083</v>
      </c>
      <c r="M1496" s="500" t="s">
        <v>2307</v>
      </c>
      <c r="N1496" s="500" t="s">
        <v>5482</v>
      </c>
    </row>
    <row r="1497" spans="1:14">
      <c r="A1497" s="500" t="s">
        <v>686</v>
      </c>
      <c r="B1497" s="500" t="s">
        <v>2858</v>
      </c>
      <c r="C1497" s="500" t="s">
        <v>27831</v>
      </c>
      <c r="D1497" s="500" t="s">
        <v>27832</v>
      </c>
      <c r="E1497" s="500" t="s">
        <v>11099</v>
      </c>
      <c r="F1497" s="500" t="s">
        <v>28081</v>
      </c>
      <c r="G1497" s="500" t="s">
        <v>1352</v>
      </c>
      <c r="H1497" s="500" t="s">
        <v>7653</v>
      </c>
      <c r="I1497" s="500" t="s">
        <v>688</v>
      </c>
      <c r="J1497" s="500" t="s">
        <v>689</v>
      </c>
      <c r="K1497" s="500" t="s">
        <v>223</v>
      </c>
      <c r="L1497" s="500" t="s">
        <v>28083</v>
      </c>
      <c r="M1497" s="500" t="s">
        <v>2307</v>
      </c>
      <c r="N1497" s="500" t="s">
        <v>5483</v>
      </c>
    </row>
    <row r="1498" spans="1:14">
      <c r="A1498" s="500" t="s">
        <v>686</v>
      </c>
      <c r="B1498" s="500" t="s">
        <v>2858</v>
      </c>
      <c r="C1498" s="500" t="s">
        <v>27831</v>
      </c>
      <c r="D1498" s="500" t="s">
        <v>27832</v>
      </c>
      <c r="E1498" s="500" t="s">
        <v>11099</v>
      </c>
      <c r="F1498" s="500" t="s">
        <v>28081</v>
      </c>
      <c r="G1498" s="500" t="s">
        <v>1353</v>
      </c>
      <c r="H1498" s="500" t="s">
        <v>27851</v>
      </c>
      <c r="I1498" s="500" t="s">
        <v>688</v>
      </c>
      <c r="J1498" s="500" t="s">
        <v>689</v>
      </c>
      <c r="K1498" s="500" t="s">
        <v>223</v>
      </c>
      <c r="L1498" s="500" t="s">
        <v>28083</v>
      </c>
      <c r="M1498" s="500" t="s">
        <v>2307</v>
      </c>
      <c r="N1498" s="500" t="s">
        <v>5484</v>
      </c>
    </row>
    <row r="1499" spans="1:14">
      <c r="A1499" s="500" t="s">
        <v>686</v>
      </c>
      <c r="B1499" s="500" t="s">
        <v>2858</v>
      </c>
      <c r="C1499" s="500" t="s">
        <v>27831</v>
      </c>
      <c r="D1499" s="500" t="s">
        <v>27832</v>
      </c>
      <c r="E1499" s="500" t="s">
        <v>11099</v>
      </c>
      <c r="F1499" s="500" t="s">
        <v>28081</v>
      </c>
      <c r="G1499" s="500" t="s">
        <v>1354</v>
      </c>
      <c r="H1499" s="500" t="s">
        <v>11828</v>
      </c>
      <c r="I1499" s="500" t="s">
        <v>688</v>
      </c>
      <c r="J1499" s="500" t="s">
        <v>689</v>
      </c>
      <c r="K1499" s="500" t="s">
        <v>223</v>
      </c>
      <c r="L1499" s="500" t="s">
        <v>28083</v>
      </c>
      <c r="M1499" s="500" t="s">
        <v>2307</v>
      </c>
      <c r="N1499" s="500" t="s">
        <v>5485</v>
      </c>
    </row>
    <row r="1500" spans="1:14">
      <c r="A1500" s="500" t="s">
        <v>686</v>
      </c>
      <c r="B1500" s="500" t="s">
        <v>2858</v>
      </c>
      <c r="C1500" s="500" t="s">
        <v>27831</v>
      </c>
      <c r="D1500" s="500" t="s">
        <v>27832</v>
      </c>
      <c r="E1500" s="500" t="s">
        <v>11099</v>
      </c>
      <c r="F1500" s="500" t="s">
        <v>28081</v>
      </c>
      <c r="G1500" s="500" t="s">
        <v>7843</v>
      </c>
      <c r="H1500" s="500" t="s">
        <v>11117</v>
      </c>
      <c r="I1500" s="500" t="s">
        <v>688</v>
      </c>
      <c r="J1500" s="500" t="s">
        <v>689</v>
      </c>
      <c r="K1500" s="500" t="s">
        <v>223</v>
      </c>
      <c r="L1500" s="500" t="s">
        <v>28083</v>
      </c>
      <c r="M1500" s="500" t="s">
        <v>2307</v>
      </c>
      <c r="N1500" s="500" t="s">
        <v>7844</v>
      </c>
    </row>
    <row r="1501" spans="1:14">
      <c r="A1501" s="500" t="s">
        <v>686</v>
      </c>
      <c r="B1501" s="500" t="s">
        <v>2858</v>
      </c>
      <c r="C1501" s="500" t="s">
        <v>27831</v>
      </c>
      <c r="D1501" s="500" t="s">
        <v>27832</v>
      </c>
      <c r="E1501" s="500" t="s">
        <v>11099</v>
      </c>
      <c r="F1501" s="500" t="s">
        <v>28081</v>
      </c>
      <c r="G1501" s="500" t="s">
        <v>2263</v>
      </c>
      <c r="H1501" s="500" t="s">
        <v>3725</v>
      </c>
      <c r="I1501" s="500" t="s">
        <v>688</v>
      </c>
      <c r="J1501" s="500" t="s">
        <v>689</v>
      </c>
      <c r="K1501" s="500" t="s">
        <v>223</v>
      </c>
      <c r="L1501" s="500" t="s">
        <v>28083</v>
      </c>
      <c r="M1501" s="500" t="s">
        <v>2307</v>
      </c>
      <c r="N1501" s="500" t="s">
        <v>11023</v>
      </c>
    </row>
    <row r="1502" spans="1:14">
      <c r="A1502" s="500" t="s">
        <v>686</v>
      </c>
      <c r="B1502" s="500" t="s">
        <v>2858</v>
      </c>
      <c r="C1502" s="500" t="s">
        <v>27831</v>
      </c>
      <c r="D1502" s="500" t="s">
        <v>27832</v>
      </c>
      <c r="E1502" s="500" t="s">
        <v>11099</v>
      </c>
      <c r="F1502" s="500" t="s">
        <v>28081</v>
      </c>
      <c r="G1502" s="500" t="s">
        <v>7503</v>
      </c>
      <c r="H1502" s="500" t="s">
        <v>2940</v>
      </c>
      <c r="I1502" s="500" t="s">
        <v>688</v>
      </c>
      <c r="J1502" s="500" t="s">
        <v>689</v>
      </c>
      <c r="K1502" s="500" t="s">
        <v>223</v>
      </c>
      <c r="L1502" s="500" t="s">
        <v>28083</v>
      </c>
      <c r="M1502" s="500" t="s">
        <v>2307</v>
      </c>
      <c r="N1502" s="500" t="s">
        <v>7504</v>
      </c>
    </row>
    <row r="1503" spans="1:14">
      <c r="A1503" s="500" t="s">
        <v>686</v>
      </c>
      <c r="B1503" s="500" t="s">
        <v>2858</v>
      </c>
      <c r="C1503" s="500" t="s">
        <v>27831</v>
      </c>
      <c r="D1503" s="500" t="s">
        <v>27832</v>
      </c>
      <c r="E1503" s="500" t="s">
        <v>11099</v>
      </c>
      <c r="F1503" s="500" t="s">
        <v>28081</v>
      </c>
      <c r="G1503" s="500" t="s">
        <v>1355</v>
      </c>
      <c r="H1503" s="500" t="s">
        <v>28092</v>
      </c>
      <c r="I1503" s="500" t="s">
        <v>688</v>
      </c>
      <c r="J1503" s="500" t="s">
        <v>689</v>
      </c>
      <c r="K1503" s="500" t="s">
        <v>223</v>
      </c>
      <c r="L1503" s="500" t="s">
        <v>28083</v>
      </c>
      <c r="M1503" s="500" t="s">
        <v>2307</v>
      </c>
      <c r="N1503" s="500" t="s">
        <v>5486</v>
      </c>
    </row>
    <row r="1504" spans="1:14">
      <c r="A1504" s="500" t="s">
        <v>686</v>
      </c>
      <c r="B1504" s="500" t="s">
        <v>2858</v>
      </c>
      <c r="C1504" s="500" t="s">
        <v>27831</v>
      </c>
      <c r="D1504" s="500" t="s">
        <v>27832</v>
      </c>
      <c r="E1504" s="500" t="s">
        <v>11099</v>
      </c>
      <c r="F1504" s="500" t="s">
        <v>28081</v>
      </c>
      <c r="G1504" s="500" t="s">
        <v>1356</v>
      </c>
      <c r="H1504" s="500" t="s">
        <v>28111</v>
      </c>
      <c r="I1504" s="500" t="s">
        <v>688</v>
      </c>
      <c r="J1504" s="500" t="s">
        <v>689</v>
      </c>
      <c r="K1504" s="500" t="s">
        <v>223</v>
      </c>
      <c r="L1504" s="500" t="s">
        <v>28083</v>
      </c>
      <c r="M1504" s="500" t="s">
        <v>2307</v>
      </c>
      <c r="N1504" s="500" t="s">
        <v>5487</v>
      </c>
    </row>
    <row r="1505" spans="1:14">
      <c r="A1505" s="500" t="s">
        <v>686</v>
      </c>
      <c r="B1505" s="500" t="s">
        <v>2858</v>
      </c>
      <c r="C1505" s="500" t="s">
        <v>27831</v>
      </c>
      <c r="D1505" s="500" t="s">
        <v>27832</v>
      </c>
      <c r="E1505" s="500" t="s">
        <v>11099</v>
      </c>
      <c r="F1505" s="500" t="s">
        <v>28081</v>
      </c>
      <c r="G1505" s="500" t="s">
        <v>1357</v>
      </c>
      <c r="H1505" s="500" t="s">
        <v>3858</v>
      </c>
      <c r="I1505" s="500" t="s">
        <v>688</v>
      </c>
      <c r="J1505" s="500" t="s">
        <v>689</v>
      </c>
      <c r="K1505" s="500" t="s">
        <v>223</v>
      </c>
      <c r="L1505" s="500" t="s">
        <v>28083</v>
      </c>
      <c r="M1505" s="500" t="s">
        <v>2307</v>
      </c>
      <c r="N1505" s="500" t="s">
        <v>5488</v>
      </c>
    </row>
    <row r="1506" spans="1:14">
      <c r="A1506" s="500" t="s">
        <v>686</v>
      </c>
      <c r="B1506" s="500" t="s">
        <v>2858</v>
      </c>
      <c r="C1506" s="500" t="s">
        <v>27831</v>
      </c>
      <c r="D1506" s="500" t="s">
        <v>27832</v>
      </c>
      <c r="E1506" s="500" t="s">
        <v>11099</v>
      </c>
      <c r="F1506" s="500" t="s">
        <v>28081</v>
      </c>
      <c r="G1506" s="500" t="s">
        <v>1358</v>
      </c>
      <c r="H1506" s="500" t="s">
        <v>27962</v>
      </c>
      <c r="I1506" s="500" t="s">
        <v>688</v>
      </c>
      <c r="J1506" s="500" t="s">
        <v>689</v>
      </c>
      <c r="K1506" s="500" t="s">
        <v>223</v>
      </c>
      <c r="L1506" s="500" t="s">
        <v>28083</v>
      </c>
      <c r="M1506" s="500" t="s">
        <v>2307</v>
      </c>
      <c r="N1506" s="500" t="s">
        <v>5489</v>
      </c>
    </row>
    <row r="1507" spans="1:14">
      <c r="A1507" s="500" t="s">
        <v>686</v>
      </c>
      <c r="B1507" s="500" t="s">
        <v>2858</v>
      </c>
      <c r="C1507" s="500" t="s">
        <v>27831</v>
      </c>
      <c r="D1507" s="500" t="s">
        <v>27832</v>
      </c>
      <c r="E1507" s="500" t="s">
        <v>11099</v>
      </c>
      <c r="F1507" s="500" t="s">
        <v>28081</v>
      </c>
      <c r="G1507" s="500" t="s">
        <v>1359</v>
      </c>
      <c r="H1507" s="500" t="s">
        <v>6924</v>
      </c>
      <c r="I1507" s="500" t="s">
        <v>688</v>
      </c>
      <c r="J1507" s="500" t="s">
        <v>689</v>
      </c>
      <c r="K1507" s="500" t="s">
        <v>223</v>
      </c>
      <c r="L1507" s="500" t="s">
        <v>28083</v>
      </c>
      <c r="M1507" s="500" t="s">
        <v>2307</v>
      </c>
      <c r="N1507" s="500" t="s">
        <v>5490</v>
      </c>
    </row>
    <row r="1508" spans="1:14">
      <c r="A1508" s="500" t="s">
        <v>686</v>
      </c>
      <c r="B1508" s="500" t="s">
        <v>2858</v>
      </c>
      <c r="C1508" s="500" t="s">
        <v>27831</v>
      </c>
      <c r="D1508" s="500" t="s">
        <v>27832</v>
      </c>
      <c r="E1508" s="500" t="s">
        <v>11099</v>
      </c>
      <c r="F1508" s="500" t="s">
        <v>28081</v>
      </c>
      <c r="G1508" s="500" t="s">
        <v>1360</v>
      </c>
      <c r="H1508" s="500" t="s">
        <v>28115</v>
      </c>
      <c r="I1508" s="500" t="s">
        <v>688</v>
      </c>
      <c r="J1508" s="500" t="s">
        <v>689</v>
      </c>
      <c r="K1508" s="500" t="s">
        <v>223</v>
      </c>
      <c r="L1508" s="500" t="s">
        <v>28083</v>
      </c>
      <c r="M1508" s="500" t="s">
        <v>2307</v>
      </c>
      <c r="N1508" s="500" t="s">
        <v>5491</v>
      </c>
    </row>
    <row r="1509" spans="1:14">
      <c r="A1509" s="500" t="s">
        <v>686</v>
      </c>
      <c r="B1509" s="500" t="s">
        <v>2858</v>
      </c>
      <c r="C1509" s="500" t="s">
        <v>27831</v>
      </c>
      <c r="D1509" s="500" t="s">
        <v>27832</v>
      </c>
      <c r="E1509" s="500" t="s">
        <v>11099</v>
      </c>
      <c r="F1509" s="500" t="s">
        <v>28081</v>
      </c>
      <c r="G1509" s="500" t="s">
        <v>1361</v>
      </c>
      <c r="H1509" s="500" t="s">
        <v>15224</v>
      </c>
      <c r="I1509" s="500" t="s">
        <v>688</v>
      </c>
      <c r="J1509" s="500" t="s">
        <v>689</v>
      </c>
      <c r="K1509" s="500" t="s">
        <v>223</v>
      </c>
      <c r="L1509" s="500" t="s">
        <v>28083</v>
      </c>
      <c r="M1509" s="500" t="s">
        <v>2307</v>
      </c>
      <c r="N1509" s="500" t="s">
        <v>5492</v>
      </c>
    </row>
    <row r="1510" spans="1:14">
      <c r="A1510" s="500" t="s">
        <v>686</v>
      </c>
      <c r="B1510" s="500" t="s">
        <v>2858</v>
      </c>
      <c r="C1510" s="500" t="s">
        <v>27831</v>
      </c>
      <c r="D1510" s="500" t="s">
        <v>27832</v>
      </c>
      <c r="E1510" s="500" t="s">
        <v>11099</v>
      </c>
      <c r="F1510" s="500" t="s">
        <v>28081</v>
      </c>
      <c r="G1510" s="500" t="s">
        <v>7845</v>
      </c>
      <c r="H1510" s="500" t="s">
        <v>6961</v>
      </c>
      <c r="I1510" s="500" t="s">
        <v>688</v>
      </c>
      <c r="J1510" s="500" t="s">
        <v>689</v>
      </c>
      <c r="K1510" s="500" t="s">
        <v>223</v>
      </c>
      <c r="L1510" s="500" t="s">
        <v>28083</v>
      </c>
      <c r="M1510" s="500" t="s">
        <v>2307</v>
      </c>
      <c r="N1510" s="500" t="s">
        <v>7846</v>
      </c>
    </row>
    <row r="1511" spans="1:14">
      <c r="A1511" s="500" t="s">
        <v>686</v>
      </c>
      <c r="B1511" s="500" t="s">
        <v>2858</v>
      </c>
      <c r="C1511" s="500" t="s">
        <v>27831</v>
      </c>
      <c r="D1511" s="500" t="s">
        <v>27832</v>
      </c>
      <c r="E1511" s="500" t="s">
        <v>11099</v>
      </c>
      <c r="F1511" s="500" t="s">
        <v>28081</v>
      </c>
      <c r="G1511" s="500" t="s">
        <v>2514</v>
      </c>
      <c r="H1511" s="500" t="s">
        <v>6919</v>
      </c>
      <c r="I1511" s="500" t="s">
        <v>688</v>
      </c>
      <c r="J1511" s="500" t="s">
        <v>689</v>
      </c>
      <c r="K1511" s="500" t="s">
        <v>223</v>
      </c>
      <c r="L1511" s="500" t="s">
        <v>28083</v>
      </c>
      <c r="M1511" s="500" t="s">
        <v>2307</v>
      </c>
      <c r="N1511" s="500" t="s">
        <v>5493</v>
      </c>
    </row>
    <row r="1512" spans="1:14">
      <c r="A1512" s="500" t="s">
        <v>686</v>
      </c>
      <c r="B1512" s="500" t="s">
        <v>2858</v>
      </c>
      <c r="C1512" s="500" t="s">
        <v>27831</v>
      </c>
      <c r="D1512" s="500" t="s">
        <v>27832</v>
      </c>
      <c r="E1512" s="500" t="s">
        <v>11099</v>
      </c>
      <c r="F1512" s="500" t="s">
        <v>28081</v>
      </c>
      <c r="G1512" s="500" t="s">
        <v>7847</v>
      </c>
      <c r="H1512" s="500" t="s">
        <v>14164</v>
      </c>
      <c r="I1512" s="500" t="s">
        <v>688</v>
      </c>
      <c r="J1512" s="500" t="s">
        <v>689</v>
      </c>
      <c r="K1512" s="500" t="s">
        <v>223</v>
      </c>
      <c r="L1512" s="500" t="s">
        <v>28083</v>
      </c>
      <c r="M1512" s="500" t="s">
        <v>2307</v>
      </c>
      <c r="N1512" s="500" t="s">
        <v>7848</v>
      </c>
    </row>
    <row r="1513" spans="1:14">
      <c r="A1513" s="500" t="s">
        <v>686</v>
      </c>
      <c r="B1513" s="500" t="s">
        <v>2858</v>
      </c>
      <c r="C1513" s="500" t="s">
        <v>27831</v>
      </c>
      <c r="D1513" s="500" t="s">
        <v>27832</v>
      </c>
      <c r="E1513" s="500" t="s">
        <v>11099</v>
      </c>
      <c r="F1513" s="500" t="s">
        <v>28081</v>
      </c>
      <c r="G1513" s="500" t="s">
        <v>3544</v>
      </c>
      <c r="H1513" s="500" t="s">
        <v>7088</v>
      </c>
      <c r="I1513" s="500" t="s">
        <v>688</v>
      </c>
      <c r="J1513" s="500" t="s">
        <v>689</v>
      </c>
      <c r="K1513" s="500" t="s">
        <v>223</v>
      </c>
      <c r="L1513" s="500" t="s">
        <v>28083</v>
      </c>
      <c r="M1513" s="500" t="s">
        <v>2307</v>
      </c>
      <c r="N1513" s="500" t="s">
        <v>5494</v>
      </c>
    </row>
    <row r="1514" spans="1:14">
      <c r="A1514" s="500" t="s">
        <v>686</v>
      </c>
      <c r="B1514" s="500" t="s">
        <v>2858</v>
      </c>
      <c r="C1514" s="500" t="s">
        <v>27831</v>
      </c>
      <c r="D1514" s="500" t="s">
        <v>27832</v>
      </c>
      <c r="E1514" s="500" t="s">
        <v>11099</v>
      </c>
      <c r="F1514" s="500" t="s">
        <v>28081</v>
      </c>
      <c r="G1514" s="500" t="s">
        <v>1362</v>
      </c>
      <c r="H1514" s="500" t="s">
        <v>7001</v>
      </c>
      <c r="I1514" s="500" t="s">
        <v>688</v>
      </c>
      <c r="J1514" s="500" t="s">
        <v>689</v>
      </c>
      <c r="K1514" s="500" t="s">
        <v>223</v>
      </c>
      <c r="L1514" s="500" t="s">
        <v>28083</v>
      </c>
      <c r="M1514" s="500" t="s">
        <v>2307</v>
      </c>
      <c r="N1514" s="500" t="s">
        <v>5495</v>
      </c>
    </row>
    <row r="1515" spans="1:14">
      <c r="A1515" s="500" t="s">
        <v>686</v>
      </c>
      <c r="B1515" s="500" t="s">
        <v>2858</v>
      </c>
      <c r="C1515" s="500" t="s">
        <v>27831</v>
      </c>
      <c r="D1515" s="500" t="s">
        <v>27832</v>
      </c>
      <c r="E1515" s="500" t="s">
        <v>11099</v>
      </c>
      <c r="F1515" s="500" t="s">
        <v>28081</v>
      </c>
      <c r="G1515" s="500" t="s">
        <v>1363</v>
      </c>
      <c r="H1515" s="500" t="s">
        <v>3917</v>
      </c>
      <c r="I1515" s="500" t="s">
        <v>688</v>
      </c>
      <c r="J1515" s="500" t="s">
        <v>689</v>
      </c>
      <c r="K1515" s="500" t="s">
        <v>223</v>
      </c>
      <c r="L1515" s="500" t="s">
        <v>28083</v>
      </c>
      <c r="M1515" s="500" t="s">
        <v>2307</v>
      </c>
      <c r="N1515" s="500" t="s">
        <v>5496</v>
      </c>
    </row>
    <row r="1516" spans="1:14">
      <c r="A1516" s="500" t="s">
        <v>686</v>
      </c>
      <c r="B1516" s="500" t="s">
        <v>2858</v>
      </c>
      <c r="C1516" s="500" t="s">
        <v>27831</v>
      </c>
      <c r="D1516" s="500" t="s">
        <v>27832</v>
      </c>
      <c r="E1516" s="500" t="s">
        <v>11099</v>
      </c>
      <c r="F1516" s="500" t="s">
        <v>28081</v>
      </c>
      <c r="G1516" s="500" t="s">
        <v>1364</v>
      </c>
      <c r="H1516" s="500" t="s">
        <v>13463</v>
      </c>
      <c r="I1516" s="500" t="s">
        <v>688</v>
      </c>
      <c r="J1516" s="500" t="s">
        <v>689</v>
      </c>
      <c r="K1516" s="500" t="s">
        <v>223</v>
      </c>
      <c r="L1516" s="500" t="s">
        <v>28083</v>
      </c>
      <c r="M1516" s="500" t="s">
        <v>2307</v>
      </c>
      <c r="N1516" s="500" t="s">
        <v>5497</v>
      </c>
    </row>
    <row r="1517" spans="1:14">
      <c r="A1517" s="500" t="s">
        <v>686</v>
      </c>
      <c r="B1517" s="500" t="s">
        <v>2858</v>
      </c>
      <c r="C1517" s="500" t="s">
        <v>27831</v>
      </c>
      <c r="D1517" s="500" t="s">
        <v>27832</v>
      </c>
      <c r="E1517" s="500" t="s">
        <v>11099</v>
      </c>
      <c r="F1517" s="500" t="s">
        <v>28081</v>
      </c>
      <c r="G1517" s="500" t="s">
        <v>1365</v>
      </c>
      <c r="H1517" s="500" t="s">
        <v>10990</v>
      </c>
      <c r="I1517" s="500" t="s">
        <v>688</v>
      </c>
      <c r="J1517" s="500" t="s">
        <v>689</v>
      </c>
      <c r="K1517" s="500" t="s">
        <v>223</v>
      </c>
      <c r="L1517" s="500" t="s">
        <v>28083</v>
      </c>
      <c r="M1517" s="500" t="s">
        <v>2307</v>
      </c>
      <c r="N1517" s="500" t="s">
        <v>5498</v>
      </c>
    </row>
    <row r="1518" spans="1:14">
      <c r="A1518" s="500" t="s">
        <v>686</v>
      </c>
      <c r="B1518" s="500" t="s">
        <v>2858</v>
      </c>
      <c r="C1518" s="500" t="s">
        <v>27831</v>
      </c>
      <c r="D1518" s="500" t="s">
        <v>27832</v>
      </c>
      <c r="E1518" s="500" t="s">
        <v>11099</v>
      </c>
      <c r="F1518" s="500" t="s">
        <v>28081</v>
      </c>
      <c r="G1518" s="500" t="s">
        <v>4069</v>
      </c>
      <c r="H1518" s="500" t="s">
        <v>7411</v>
      </c>
      <c r="I1518" s="500" t="s">
        <v>688</v>
      </c>
      <c r="J1518" s="500" t="s">
        <v>689</v>
      </c>
      <c r="K1518" s="500" t="s">
        <v>223</v>
      </c>
      <c r="L1518" s="500" t="s">
        <v>28083</v>
      </c>
      <c r="M1518" s="500" t="s">
        <v>2307</v>
      </c>
      <c r="N1518" s="500" t="s">
        <v>5499</v>
      </c>
    </row>
    <row r="1519" spans="1:14">
      <c r="A1519" s="500" t="s">
        <v>686</v>
      </c>
      <c r="B1519" s="500" t="s">
        <v>2858</v>
      </c>
      <c r="C1519" s="500" t="s">
        <v>27831</v>
      </c>
      <c r="D1519" s="500" t="s">
        <v>27832</v>
      </c>
      <c r="E1519" s="500" t="s">
        <v>11099</v>
      </c>
      <c r="F1519" s="500" t="s">
        <v>28081</v>
      </c>
      <c r="G1519" s="500" t="s">
        <v>1366</v>
      </c>
      <c r="H1519" s="500" t="s">
        <v>11256</v>
      </c>
      <c r="I1519" s="500" t="s">
        <v>688</v>
      </c>
      <c r="J1519" s="500" t="s">
        <v>689</v>
      </c>
      <c r="K1519" s="500" t="s">
        <v>223</v>
      </c>
      <c r="L1519" s="500" t="s">
        <v>28083</v>
      </c>
      <c r="M1519" s="500" t="s">
        <v>2307</v>
      </c>
      <c r="N1519" s="500" t="s">
        <v>5500</v>
      </c>
    </row>
    <row r="1520" spans="1:14">
      <c r="A1520" s="500" t="s">
        <v>686</v>
      </c>
      <c r="B1520" s="500" t="s">
        <v>2858</v>
      </c>
      <c r="C1520" s="500" t="s">
        <v>27831</v>
      </c>
      <c r="D1520" s="500" t="s">
        <v>27832</v>
      </c>
      <c r="E1520" s="500" t="s">
        <v>11099</v>
      </c>
      <c r="F1520" s="500" t="s">
        <v>28081</v>
      </c>
      <c r="G1520" s="500" t="s">
        <v>3545</v>
      </c>
      <c r="H1520" s="500" t="s">
        <v>11241</v>
      </c>
      <c r="I1520" s="500" t="s">
        <v>688</v>
      </c>
      <c r="J1520" s="500" t="s">
        <v>689</v>
      </c>
      <c r="K1520" s="500" t="s">
        <v>223</v>
      </c>
      <c r="L1520" s="500" t="s">
        <v>28083</v>
      </c>
      <c r="M1520" s="500" t="s">
        <v>2307</v>
      </c>
      <c r="N1520" s="500" t="s">
        <v>5501</v>
      </c>
    </row>
    <row r="1521" spans="1:14">
      <c r="A1521" s="500" t="s">
        <v>686</v>
      </c>
      <c r="B1521" s="500" t="s">
        <v>2858</v>
      </c>
      <c r="C1521" s="500" t="s">
        <v>27831</v>
      </c>
      <c r="D1521" s="500" t="s">
        <v>27832</v>
      </c>
      <c r="E1521" s="500" t="s">
        <v>11099</v>
      </c>
      <c r="F1521" s="500" t="s">
        <v>28081</v>
      </c>
      <c r="G1521" s="500" t="s">
        <v>1367</v>
      </c>
      <c r="H1521" s="500" t="s">
        <v>28082</v>
      </c>
      <c r="I1521" s="500" t="s">
        <v>688</v>
      </c>
      <c r="J1521" s="500" t="s">
        <v>689</v>
      </c>
      <c r="K1521" s="500" t="s">
        <v>223</v>
      </c>
      <c r="L1521" s="500" t="s">
        <v>28083</v>
      </c>
      <c r="M1521" s="500" t="s">
        <v>2307</v>
      </c>
      <c r="N1521" s="500" t="s">
        <v>5502</v>
      </c>
    </row>
    <row r="1522" spans="1:14">
      <c r="A1522" s="500" t="s">
        <v>686</v>
      </c>
      <c r="B1522" s="500" t="s">
        <v>2858</v>
      </c>
      <c r="C1522" s="500" t="s">
        <v>27831</v>
      </c>
      <c r="D1522" s="500" t="s">
        <v>27832</v>
      </c>
      <c r="E1522" s="500" t="s">
        <v>11099</v>
      </c>
      <c r="F1522" s="500" t="s">
        <v>28081</v>
      </c>
      <c r="G1522" s="500" t="s">
        <v>1368</v>
      </c>
      <c r="H1522" s="500" t="s">
        <v>28010</v>
      </c>
      <c r="I1522" s="500" t="s">
        <v>688</v>
      </c>
      <c r="J1522" s="500" t="s">
        <v>689</v>
      </c>
      <c r="K1522" s="500" t="s">
        <v>223</v>
      </c>
      <c r="L1522" s="500" t="s">
        <v>28083</v>
      </c>
      <c r="M1522" s="500" t="s">
        <v>2307</v>
      </c>
      <c r="N1522" s="500" t="s">
        <v>5503</v>
      </c>
    </row>
    <row r="1523" spans="1:14">
      <c r="A1523" s="500" t="s">
        <v>686</v>
      </c>
      <c r="B1523" s="500" t="s">
        <v>2858</v>
      </c>
      <c r="C1523" s="500" t="s">
        <v>27831</v>
      </c>
      <c r="D1523" s="500" t="s">
        <v>27832</v>
      </c>
      <c r="E1523" s="500" t="s">
        <v>11099</v>
      </c>
      <c r="F1523" s="500" t="s">
        <v>28081</v>
      </c>
      <c r="G1523" s="500" t="s">
        <v>1369</v>
      </c>
      <c r="H1523" s="500" t="s">
        <v>11244</v>
      </c>
      <c r="I1523" s="500" t="s">
        <v>688</v>
      </c>
      <c r="J1523" s="500" t="s">
        <v>689</v>
      </c>
      <c r="K1523" s="500" t="s">
        <v>223</v>
      </c>
      <c r="L1523" s="500" t="s">
        <v>28083</v>
      </c>
      <c r="M1523" s="500" t="s">
        <v>2307</v>
      </c>
      <c r="N1523" s="500" t="s">
        <v>5504</v>
      </c>
    </row>
    <row r="1524" spans="1:14">
      <c r="A1524" s="500" t="s">
        <v>686</v>
      </c>
      <c r="B1524" s="500" t="s">
        <v>2858</v>
      </c>
      <c r="C1524" s="500" t="s">
        <v>27831</v>
      </c>
      <c r="D1524" s="500" t="s">
        <v>27832</v>
      </c>
      <c r="E1524" s="500" t="s">
        <v>11099</v>
      </c>
      <c r="F1524" s="500" t="s">
        <v>28081</v>
      </c>
      <c r="G1524" s="500" t="s">
        <v>7849</v>
      </c>
      <c r="H1524" s="500" t="s">
        <v>11260</v>
      </c>
      <c r="I1524" s="500" t="s">
        <v>688</v>
      </c>
      <c r="J1524" s="500" t="s">
        <v>689</v>
      </c>
      <c r="K1524" s="500" t="s">
        <v>223</v>
      </c>
      <c r="L1524" s="500" t="s">
        <v>28083</v>
      </c>
      <c r="M1524" s="500" t="s">
        <v>2307</v>
      </c>
      <c r="N1524" s="500" t="s">
        <v>7850</v>
      </c>
    </row>
    <row r="1525" spans="1:14">
      <c r="A1525" s="500" t="s">
        <v>686</v>
      </c>
      <c r="B1525" s="500" t="s">
        <v>2858</v>
      </c>
      <c r="C1525" s="500" t="s">
        <v>27831</v>
      </c>
      <c r="D1525" s="500" t="s">
        <v>27832</v>
      </c>
      <c r="E1525" s="500" t="s">
        <v>11099</v>
      </c>
      <c r="F1525" s="500" t="s">
        <v>28081</v>
      </c>
      <c r="G1525" s="500" t="s">
        <v>2264</v>
      </c>
      <c r="H1525" s="500" t="s">
        <v>11258</v>
      </c>
      <c r="I1525" s="500" t="s">
        <v>688</v>
      </c>
      <c r="J1525" s="500" t="s">
        <v>689</v>
      </c>
      <c r="K1525" s="500" t="s">
        <v>223</v>
      </c>
      <c r="L1525" s="500" t="s">
        <v>28083</v>
      </c>
      <c r="M1525" s="500" t="s">
        <v>2307</v>
      </c>
      <c r="N1525" s="500" t="s">
        <v>11024</v>
      </c>
    </row>
    <row r="1526" spans="1:14">
      <c r="A1526" s="500" t="s">
        <v>686</v>
      </c>
      <c r="B1526" s="500" t="s">
        <v>2858</v>
      </c>
      <c r="C1526" s="500" t="s">
        <v>27831</v>
      </c>
      <c r="D1526" s="500" t="s">
        <v>27832</v>
      </c>
      <c r="E1526" s="500" t="s">
        <v>11099</v>
      </c>
      <c r="F1526" s="500" t="s">
        <v>28081</v>
      </c>
      <c r="G1526" s="500" t="s">
        <v>7505</v>
      </c>
      <c r="H1526" s="500" t="s">
        <v>7001</v>
      </c>
      <c r="I1526" s="500" t="s">
        <v>688</v>
      </c>
      <c r="J1526" s="500" t="s">
        <v>689</v>
      </c>
      <c r="K1526" s="500" t="s">
        <v>223</v>
      </c>
      <c r="L1526" s="500" t="s">
        <v>28083</v>
      </c>
      <c r="M1526" s="500" t="s">
        <v>2307</v>
      </c>
      <c r="N1526" s="500" t="s">
        <v>7506</v>
      </c>
    </row>
    <row r="1527" spans="1:14">
      <c r="A1527" s="500" t="s">
        <v>686</v>
      </c>
      <c r="B1527" s="500" t="s">
        <v>2858</v>
      </c>
      <c r="C1527" s="500" t="s">
        <v>27831</v>
      </c>
      <c r="D1527" s="500" t="s">
        <v>27832</v>
      </c>
      <c r="E1527" s="500" t="s">
        <v>11099</v>
      </c>
      <c r="F1527" s="500" t="s">
        <v>28081</v>
      </c>
      <c r="G1527" s="500" t="s">
        <v>1370</v>
      </c>
      <c r="H1527" s="500" t="s">
        <v>11891</v>
      </c>
      <c r="I1527" s="500" t="s">
        <v>688</v>
      </c>
      <c r="J1527" s="500" t="s">
        <v>689</v>
      </c>
      <c r="K1527" s="500" t="s">
        <v>223</v>
      </c>
      <c r="L1527" s="500" t="s">
        <v>28083</v>
      </c>
      <c r="M1527" s="500" t="s">
        <v>2307</v>
      </c>
      <c r="N1527" s="500" t="s">
        <v>5505</v>
      </c>
    </row>
    <row r="1528" spans="1:14">
      <c r="A1528" s="500" t="s">
        <v>686</v>
      </c>
      <c r="B1528" s="500" t="s">
        <v>2858</v>
      </c>
      <c r="C1528" s="500" t="s">
        <v>27831</v>
      </c>
      <c r="D1528" s="500" t="s">
        <v>27832</v>
      </c>
      <c r="E1528" s="500" t="s">
        <v>11099</v>
      </c>
      <c r="F1528" s="500" t="s">
        <v>28081</v>
      </c>
      <c r="G1528" s="500" t="s">
        <v>1371</v>
      </c>
      <c r="H1528" s="500" t="s">
        <v>28120</v>
      </c>
      <c r="I1528" s="500" t="s">
        <v>688</v>
      </c>
      <c r="J1528" s="500" t="s">
        <v>689</v>
      </c>
      <c r="K1528" s="500" t="s">
        <v>223</v>
      </c>
      <c r="L1528" s="500" t="s">
        <v>28083</v>
      </c>
      <c r="M1528" s="500" t="s">
        <v>2307</v>
      </c>
      <c r="N1528" s="500" t="s">
        <v>5506</v>
      </c>
    </row>
    <row r="1529" spans="1:14">
      <c r="A1529" s="500" t="s">
        <v>686</v>
      </c>
      <c r="B1529" s="500" t="s">
        <v>2858</v>
      </c>
      <c r="C1529" s="500" t="s">
        <v>27831</v>
      </c>
      <c r="D1529" s="500" t="s">
        <v>27832</v>
      </c>
      <c r="E1529" s="500" t="s">
        <v>11099</v>
      </c>
      <c r="F1529" s="500" t="s">
        <v>28081</v>
      </c>
      <c r="G1529" s="500" t="s">
        <v>1372</v>
      </c>
      <c r="H1529" s="500" t="s">
        <v>11132</v>
      </c>
      <c r="I1529" s="500" t="s">
        <v>688</v>
      </c>
      <c r="J1529" s="500" t="s">
        <v>689</v>
      </c>
      <c r="K1529" s="500" t="s">
        <v>223</v>
      </c>
      <c r="L1529" s="500" t="s">
        <v>28083</v>
      </c>
      <c r="M1529" s="500" t="s">
        <v>2307</v>
      </c>
      <c r="N1529" s="500" t="s">
        <v>5507</v>
      </c>
    </row>
    <row r="1530" spans="1:14">
      <c r="A1530" s="500" t="s">
        <v>686</v>
      </c>
      <c r="B1530" s="500" t="s">
        <v>2858</v>
      </c>
      <c r="C1530" s="500" t="s">
        <v>27831</v>
      </c>
      <c r="D1530" s="500" t="s">
        <v>27832</v>
      </c>
      <c r="E1530" s="500" t="s">
        <v>11099</v>
      </c>
      <c r="F1530" s="500" t="s">
        <v>28081</v>
      </c>
      <c r="G1530" s="500" t="s">
        <v>1373</v>
      </c>
      <c r="H1530" s="500" t="s">
        <v>6954</v>
      </c>
      <c r="I1530" s="500" t="s">
        <v>688</v>
      </c>
      <c r="J1530" s="500" t="s">
        <v>689</v>
      </c>
      <c r="K1530" s="500" t="s">
        <v>223</v>
      </c>
      <c r="L1530" s="500" t="s">
        <v>28083</v>
      </c>
      <c r="M1530" s="500" t="s">
        <v>2307</v>
      </c>
      <c r="N1530" s="500" t="s">
        <v>5508</v>
      </c>
    </row>
    <row r="1531" spans="1:14">
      <c r="A1531" s="500" t="s">
        <v>686</v>
      </c>
      <c r="B1531" s="500" t="s">
        <v>2858</v>
      </c>
      <c r="C1531" s="500" t="s">
        <v>27831</v>
      </c>
      <c r="D1531" s="500" t="s">
        <v>27832</v>
      </c>
      <c r="E1531" s="500" t="s">
        <v>11099</v>
      </c>
      <c r="F1531" s="500" t="s">
        <v>28081</v>
      </c>
      <c r="G1531" s="500" t="s">
        <v>1374</v>
      </c>
      <c r="H1531" s="500" t="s">
        <v>28095</v>
      </c>
      <c r="I1531" s="500" t="s">
        <v>688</v>
      </c>
      <c r="J1531" s="500" t="s">
        <v>689</v>
      </c>
      <c r="K1531" s="500" t="s">
        <v>223</v>
      </c>
      <c r="L1531" s="500" t="s">
        <v>28083</v>
      </c>
      <c r="M1531" s="500" t="s">
        <v>2307</v>
      </c>
      <c r="N1531" s="500" t="s">
        <v>5509</v>
      </c>
    </row>
    <row r="1532" spans="1:14">
      <c r="A1532" s="500" t="s">
        <v>686</v>
      </c>
      <c r="B1532" s="500" t="s">
        <v>2858</v>
      </c>
      <c r="C1532" s="500" t="s">
        <v>27831</v>
      </c>
      <c r="D1532" s="500" t="s">
        <v>27832</v>
      </c>
      <c r="E1532" s="500" t="s">
        <v>11099</v>
      </c>
      <c r="F1532" s="500" t="s">
        <v>28081</v>
      </c>
      <c r="G1532" s="500" t="s">
        <v>1375</v>
      </c>
      <c r="H1532" s="500" t="s">
        <v>11814</v>
      </c>
      <c r="I1532" s="500" t="s">
        <v>688</v>
      </c>
      <c r="J1532" s="500" t="s">
        <v>689</v>
      </c>
      <c r="K1532" s="500" t="s">
        <v>223</v>
      </c>
      <c r="L1532" s="500" t="s">
        <v>28083</v>
      </c>
      <c r="M1532" s="500" t="s">
        <v>2307</v>
      </c>
      <c r="N1532" s="500" t="s">
        <v>5510</v>
      </c>
    </row>
    <row r="1533" spans="1:14">
      <c r="A1533" s="500" t="s">
        <v>686</v>
      </c>
      <c r="B1533" s="500" t="s">
        <v>2858</v>
      </c>
      <c r="C1533" s="500" t="s">
        <v>27831</v>
      </c>
      <c r="D1533" s="500" t="s">
        <v>27832</v>
      </c>
      <c r="E1533" s="500" t="s">
        <v>11099</v>
      </c>
      <c r="F1533" s="500" t="s">
        <v>28081</v>
      </c>
      <c r="G1533" s="500" t="s">
        <v>1376</v>
      </c>
      <c r="H1533" s="500" t="s">
        <v>27985</v>
      </c>
      <c r="I1533" s="500" t="s">
        <v>688</v>
      </c>
      <c r="J1533" s="500" t="s">
        <v>689</v>
      </c>
      <c r="K1533" s="500" t="s">
        <v>223</v>
      </c>
      <c r="L1533" s="500" t="s">
        <v>28083</v>
      </c>
      <c r="M1533" s="500" t="s">
        <v>2307</v>
      </c>
      <c r="N1533" s="500" t="s">
        <v>5511</v>
      </c>
    </row>
    <row r="1534" spans="1:14">
      <c r="A1534" s="500" t="s">
        <v>686</v>
      </c>
      <c r="B1534" s="500" t="s">
        <v>2858</v>
      </c>
      <c r="C1534" s="500" t="s">
        <v>27831</v>
      </c>
      <c r="D1534" s="500" t="s">
        <v>27832</v>
      </c>
      <c r="E1534" s="500" t="s">
        <v>11099</v>
      </c>
      <c r="F1534" s="500" t="s">
        <v>28081</v>
      </c>
      <c r="G1534" s="500" t="s">
        <v>7851</v>
      </c>
      <c r="H1534" s="500" t="s">
        <v>6950</v>
      </c>
      <c r="I1534" s="500" t="s">
        <v>688</v>
      </c>
      <c r="J1534" s="500" t="s">
        <v>689</v>
      </c>
      <c r="K1534" s="500" t="s">
        <v>223</v>
      </c>
      <c r="L1534" s="500" t="s">
        <v>28083</v>
      </c>
      <c r="M1534" s="500" t="s">
        <v>2307</v>
      </c>
      <c r="N1534" s="500" t="s">
        <v>7852</v>
      </c>
    </row>
    <row r="1535" spans="1:14">
      <c r="A1535" s="500" t="s">
        <v>686</v>
      </c>
      <c r="B1535" s="500" t="s">
        <v>2858</v>
      </c>
      <c r="C1535" s="500" t="s">
        <v>27831</v>
      </c>
      <c r="D1535" s="500" t="s">
        <v>27832</v>
      </c>
      <c r="E1535" s="500" t="s">
        <v>11099</v>
      </c>
      <c r="F1535" s="500" t="s">
        <v>28081</v>
      </c>
      <c r="G1535" s="500" t="s">
        <v>2515</v>
      </c>
      <c r="H1535" s="500" t="s">
        <v>28122</v>
      </c>
      <c r="I1535" s="500" t="s">
        <v>688</v>
      </c>
      <c r="J1535" s="500" t="s">
        <v>689</v>
      </c>
      <c r="K1535" s="500" t="s">
        <v>223</v>
      </c>
      <c r="L1535" s="500" t="s">
        <v>28083</v>
      </c>
      <c r="M1535" s="500" t="s">
        <v>2307</v>
      </c>
      <c r="N1535" s="500" t="s">
        <v>5512</v>
      </c>
    </row>
    <row r="1536" spans="1:14">
      <c r="A1536" s="500" t="s">
        <v>686</v>
      </c>
      <c r="B1536" s="500" t="s">
        <v>2858</v>
      </c>
      <c r="C1536" s="500" t="s">
        <v>27831</v>
      </c>
      <c r="D1536" s="500" t="s">
        <v>27832</v>
      </c>
      <c r="E1536" s="500" t="s">
        <v>11099</v>
      </c>
      <c r="F1536" s="500" t="s">
        <v>28081</v>
      </c>
      <c r="G1536" s="500" t="s">
        <v>7853</v>
      </c>
      <c r="H1536" s="500" t="s">
        <v>3924</v>
      </c>
      <c r="I1536" s="500" t="s">
        <v>688</v>
      </c>
      <c r="J1536" s="500" t="s">
        <v>689</v>
      </c>
      <c r="K1536" s="500" t="s">
        <v>223</v>
      </c>
      <c r="L1536" s="500" t="s">
        <v>28083</v>
      </c>
      <c r="M1536" s="500" t="s">
        <v>2307</v>
      </c>
      <c r="N1536" s="500" t="s">
        <v>7854</v>
      </c>
    </row>
    <row r="1537" spans="1:14">
      <c r="A1537" s="500" t="s">
        <v>686</v>
      </c>
      <c r="B1537" s="500" t="s">
        <v>2858</v>
      </c>
      <c r="C1537" s="500" t="s">
        <v>27831</v>
      </c>
      <c r="D1537" s="500" t="s">
        <v>27832</v>
      </c>
      <c r="E1537" s="500" t="s">
        <v>11099</v>
      </c>
      <c r="F1537" s="500" t="s">
        <v>28081</v>
      </c>
      <c r="G1537" s="500" t="s">
        <v>3546</v>
      </c>
      <c r="H1537" s="500" t="s">
        <v>15460</v>
      </c>
      <c r="I1537" s="500" t="s">
        <v>688</v>
      </c>
      <c r="J1537" s="500" t="s">
        <v>689</v>
      </c>
      <c r="K1537" s="500" t="s">
        <v>223</v>
      </c>
      <c r="L1537" s="500" t="s">
        <v>28083</v>
      </c>
      <c r="M1537" s="500" t="s">
        <v>2307</v>
      </c>
      <c r="N1537" s="500" t="s">
        <v>5513</v>
      </c>
    </row>
    <row r="1538" spans="1:14">
      <c r="A1538" s="500" t="s">
        <v>686</v>
      </c>
      <c r="B1538" s="500" t="s">
        <v>2858</v>
      </c>
      <c r="C1538" s="500" t="s">
        <v>27831</v>
      </c>
      <c r="D1538" s="500" t="s">
        <v>27832</v>
      </c>
      <c r="E1538" s="500" t="s">
        <v>11099</v>
      </c>
      <c r="F1538" s="500" t="s">
        <v>28081</v>
      </c>
      <c r="G1538" s="500" t="s">
        <v>1377</v>
      </c>
      <c r="H1538" s="500" t="s">
        <v>11701</v>
      </c>
      <c r="I1538" s="500" t="s">
        <v>688</v>
      </c>
      <c r="J1538" s="500" t="s">
        <v>689</v>
      </c>
      <c r="K1538" s="500" t="s">
        <v>223</v>
      </c>
      <c r="L1538" s="500" t="s">
        <v>28083</v>
      </c>
      <c r="M1538" s="500" t="s">
        <v>2307</v>
      </c>
      <c r="N1538" s="500" t="s">
        <v>5514</v>
      </c>
    </row>
    <row r="1539" spans="1:14">
      <c r="A1539" s="500" t="s">
        <v>686</v>
      </c>
      <c r="B1539" s="500" t="s">
        <v>2858</v>
      </c>
      <c r="C1539" s="500" t="s">
        <v>27831</v>
      </c>
      <c r="D1539" s="500" t="s">
        <v>27832</v>
      </c>
      <c r="E1539" s="500" t="s">
        <v>11099</v>
      </c>
      <c r="F1539" s="500" t="s">
        <v>28081</v>
      </c>
      <c r="G1539" s="500" t="s">
        <v>1378</v>
      </c>
      <c r="H1539" s="500" t="s">
        <v>13463</v>
      </c>
      <c r="I1539" s="500" t="s">
        <v>688</v>
      </c>
      <c r="J1539" s="500" t="s">
        <v>689</v>
      </c>
      <c r="K1539" s="500" t="s">
        <v>223</v>
      </c>
      <c r="L1539" s="500" t="s">
        <v>28083</v>
      </c>
      <c r="M1539" s="500" t="s">
        <v>2307</v>
      </c>
      <c r="N1539" s="500" t="s">
        <v>5515</v>
      </c>
    </row>
    <row r="1540" spans="1:14">
      <c r="A1540" s="500" t="s">
        <v>686</v>
      </c>
      <c r="B1540" s="500" t="s">
        <v>2858</v>
      </c>
      <c r="C1540" s="500" t="s">
        <v>27831</v>
      </c>
      <c r="D1540" s="500" t="s">
        <v>27832</v>
      </c>
      <c r="E1540" s="500" t="s">
        <v>11099</v>
      </c>
      <c r="F1540" s="500" t="s">
        <v>28081</v>
      </c>
      <c r="G1540" s="500" t="s">
        <v>1379</v>
      </c>
      <c r="H1540" s="500" t="s">
        <v>27854</v>
      </c>
      <c r="I1540" s="500" t="s">
        <v>688</v>
      </c>
      <c r="J1540" s="500" t="s">
        <v>689</v>
      </c>
      <c r="K1540" s="500" t="s">
        <v>223</v>
      </c>
      <c r="L1540" s="500" t="s">
        <v>28083</v>
      </c>
      <c r="M1540" s="500" t="s">
        <v>2307</v>
      </c>
      <c r="N1540" s="500" t="s">
        <v>5516</v>
      </c>
    </row>
    <row r="1541" spans="1:14">
      <c r="A1541" s="500" t="s">
        <v>686</v>
      </c>
      <c r="B1541" s="500" t="s">
        <v>2858</v>
      </c>
      <c r="C1541" s="500" t="s">
        <v>27831</v>
      </c>
      <c r="D1541" s="500" t="s">
        <v>27832</v>
      </c>
      <c r="E1541" s="500" t="s">
        <v>11099</v>
      </c>
      <c r="F1541" s="500" t="s">
        <v>28081</v>
      </c>
      <c r="G1541" s="500" t="s">
        <v>1380</v>
      </c>
      <c r="H1541" s="500" t="s">
        <v>27983</v>
      </c>
      <c r="I1541" s="500" t="s">
        <v>688</v>
      </c>
      <c r="J1541" s="500" t="s">
        <v>689</v>
      </c>
      <c r="K1541" s="500" t="s">
        <v>223</v>
      </c>
      <c r="L1541" s="500" t="s">
        <v>28083</v>
      </c>
      <c r="M1541" s="500" t="s">
        <v>2307</v>
      </c>
      <c r="N1541" s="500" t="s">
        <v>5517</v>
      </c>
    </row>
    <row r="1542" spans="1:14">
      <c r="A1542" s="500" t="s">
        <v>686</v>
      </c>
      <c r="B1542" s="500" t="s">
        <v>2858</v>
      </c>
      <c r="C1542" s="500" t="s">
        <v>27831</v>
      </c>
      <c r="D1542" s="500" t="s">
        <v>27832</v>
      </c>
      <c r="E1542" s="500" t="s">
        <v>11099</v>
      </c>
      <c r="F1542" s="500" t="s">
        <v>28081</v>
      </c>
      <c r="G1542" s="500" t="s">
        <v>4070</v>
      </c>
      <c r="H1542" s="500" t="s">
        <v>11814</v>
      </c>
      <c r="I1542" s="500" t="s">
        <v>688</v>
      </c>
      <c r="J1542" s="500" t="s">
        <v>689</v>
      </c>
      <c r="K1542" s="500" t="s">
        <v>223</v>
      </c>
      <c r="L1542" s="500" t="s">
        <v>28083</v>
      </c>
      <c r="M1542" s="500" t="s">
        <v>2307</v>
      </c>
      <c r="N1542" s="500" t="s">
        <v>5518</v>
      </c>
    </row>
    <row r="1543" spans="1:14">
      <c r="A1543" s="500" t="s">
        <v>686</v>
      </c>
      <c r="B1543" s="500" t="s">
        <v>2858</v>
      </c>
      <c r="C1543" s="500" t="s">
        <v>27831</v>
      </c>
      <c r="D1543" s="500" t="s">
        <v>27832</v>
      </c>
      <c r="E1543" s="500" t="s">
        <v>11099</v>
      </c>
      <c r="F1543" s="500" t="s">
        <v>28081</v>
      </c>
      <c r="G1543" s="500" t="s">
        <v>1381</v>
      </c>
      <c r="H1543" s="500" t="s">
        <v>28123</v>
      </c>
      <c r="I1543" s="500" t="s">
        <v>688</v>
      </c>
      <c r="J1543" s="500" t="s">
        <v>689</v>
      </c>
      <c r="K1543" s="500" t="s">
        <v>223</v>
      </c>
      <c r="L1543" s="500" t="s">
        <v>28083</v>
      </c>
      <c r="M1543" s="500" t="s">
        <v>2307</v>
      </c>
      <c r="N1543" s="500" t="s">
        <v>5519</v>
      </c>
    </row>
    <row r="1544" spans="1:14">
      <c r="A1544" s="500" t="s">
        <v>686</v>
      </c>
      <c r="B1544" s="500" t="s">
        <v>2858</v>
      </c>
      <c r="C1544" s="500" t="s">
        <v>27831</v>
      </c>
      <c r="D1544" s="500" t="s">
        <v>27832</v>
      </c>
      <c r="E1544" s="500" t="s">
        <v>11099</v>
      </c>
      <c r="F1544" s="500" t="s">
        <v>28081</v>
      </c>
      <c r="G1544" s="500" t="s">
        <v>3547</v>
      </c>
      <c r="H1544" s="500" t="s">
        <v>11309</v>
      </c>
      <c r="I1544" s="500" t="s">
        <v>688</v>
      </c>
      <c r="J1544" s="500" t="s">
        <v>689</v>
      </c>
      <c r="K1544" s="500" t="s">
        <v>223</v>
      </c>
      <c r="L1544" s="500" t="s">
        <v>28083</v>
      </c>
      <c r="M1544" s="500" t="s">
        <v>2307</v>
      </c>
      <c r="N1544" s="500" t="s">
        <v>5520</v>
      </c>
    </row>
    <row r="1545" spans="1:14">
      <c r="A1545" s="500" t="s">
        <v>686</v>
      </c>
      <c r="B1545" s="500" t="s">
        <v>2858</v>
      </c>
      <c r="C1545" s="500" t="s">
        <v>27831</v>
      </c>
      <c r="D1545" s="500" t="s">
        <v>27832</v>
      </c>
      <c r="E1545" s="500" t="s">
        <v>11099</v>
      </c>
      <c r="F1545" s="500" t="s">
        <v>28081</v>
      </c>
      <c r="G1545" s="500" t="s">
        <v>1382</v>
      </c>
      <c r="H1545" s="500" t="s">
        <v>3931</v>
      </c>
      <c r="I1545" s="500" t="s">
        <v>688</v>
      </c>
      <c r="J1545" s="500" t="s">
        <v>689</v>
      </c>
      <c r="K1545" s="500" t="s">
        <v>223</v>
      </c>
      <c r="L1545" s="500" t="s">
        <v>28083</v>
      </c>
      <c r="M1545" s="500" t="s">
        <v>2307</v>
      </c>
      <c r="N1545" s="500" t="s">
        <v>5521</v>
      </c>
    </row>
    <row r="1546" spans="1:14">
      <c r="A1546" s="500" t="s">
        <v>686</v>
      </c>
      <c r="B1546" s="500" t="s">
        <v>2858</v>
      </c>
      <c r="C1546" s="500" t="s">
        <v>27831</v>
      </c>
      <c r="D1546" s="500" t="s">
        <v>27832</v>
      </c>
      <c r="E1546" s="500" t="s">
        <v>11099</v>
      </c>
      <c r="F1546" s="500" t="s">
        <v>28081</v>
      </c>
      <c r="G1546" s="500" t="s">
        <v>1383</v>
      </c>
      <c r="H1546" s="500" t="s">
        <v>28124</v>
      </c>
      <c r="I1546" s="500" t="s">
        <v>688</v>
      </c>
      <c r="J1546" s="500" t="s">
        <v>689</v>
      </c>
      <c r="K1546" s="500" t="s">
        <v>223</v>
      </c>
      <c r="L1546" s="500" t="s">
        <v>28083</v>
      </c>
      <c r="M1546" s="500" t="s">
        <v>2307</v>
      </c>
      <c r="N1546" s="500" t="s">
        <v>5522</v>
      </c>
    </row>
    <row r="1547" spans="1:14">
      <c r="A1547" s="500" t="s">
        <v>686</v>
      </c>
      <c r="B1547" s="500" t="s">
        <v>2858</v>
      </c>
      <c r="C1547" s="500" t="s">
        <v>27831</v>
      </c>
      <c r="D1547" s="500" t="s">
        <v>27832</v>
      </c>
      <c r="E1547" s="500" t="s">
        <v>11099</v>
      </c>
      <c r="F1547" s="500" t="s">
        <v>28081</v>
      </c>
      <c r="G1547" s="500" t="s">
        <v>1384</v>
      </c>
      <c r="H1547" s="500" t="s">
        <v>11834</v>
      </c>
      <c r="I1547" s="500" t="s">
        <v>688</v>
      </c>
      <c r="J1547" s="500" t="s">
        <v>689</v>
      </c>
      <c r="K1547" s="500" t="s">
        <v>223</v>
      </c>
      <c r="L1547" s="500" t="s">
        <v>28083</v>
      </c>
      <c r="M1547" s="500" t="s">
        <v>2307</v>
      </c>
      <c r="N1547" s="500" t="s">
        <v>5523</v>
      </c>
    </row>
    <row r="1548" spans="1:14">
      <c r="A1548" s="500" t="s">
        <v>686</v>
      </c>
      <c r="B1548" s="500" t="s">
        <v>2858</v>
      </c>
      <c r="C1548" s="500" t="s">
        <v>27831</v>
      </c>
      <c r="D1548" s="500" t="s">
        <v>27832</v>
      </c>
      <c r="E1548" s="500" t="s">
        <v>11099</v>
      </c>
      <c r="F1548" s="500" t="s">
        <v>28081</v>
      </c>
      <c r="G1548" s="500" t="s">
        <v>7855</v>
      </c>
      <c r="H1548" s="500" t="s">
        <v>11067</v>
      </c>
      <c r="I1548" s="500" t="s">
        <v>688</v>
      </c>
      <c r="J1548" s="500" t="s">
        <v>689</v>
      </c>
      <c r="K1548" s="500" t="s">
        <v>223</v>
      </c>
      <c r="L1548" s="500" t="s">
        <v>28083</v>
      </c>
      <c r="M1548" s="500" t="s">
        <v>2307</v>
      </c>
      <c r="N1548" s="500" t="s">
        <v>7856</v>
      </c>
    </row>
    <row r="1549" spans="1:14">
      <c r="A1549" s="500" t="s">
        <v>686</v>
      </c>
      <c r="B1549" s="500" t="s">
        <v>2858</v>
      </c>
      <c r="C1549" s="500" t="s">
        <v>27831</v>
      </c>
      <c r="D1549" s="500" t="s">
        <v>27832</v>
      </c>
      <c r="E1549" s="500" t="s">
        <v>11099</v>
      </c>
      <c r="F1549" s="500" t="s">
        <v>28081</v>
      </c>
      <c r="G1549" s="500" t="s">
        <v>2265</v>
      </c>
      <c r="H1549" s="500" t="s">
        <v>27985</v>
      </c>
      <c r="I1549" s="500" t="s">
        <v>688</v>
      </c>
      <c r="J1549" s="500" t="s">
        <v>689</v>
      </c>
      <c r="K1549" s="500" t="s">
        <v>223</v>
      </c>
      <c r="L1549" s="500" t="s">
        <v>28083</v>
      </c>
      <c r="M1549" s="500" t="s">
        <v>2307</v>
      </c>
      <c r="N1549" s="500" t="s">
        <v>11025</v>
      </c>
    </row>
    <row r="1550" spans="1:14">
      <c r="A1550" s="500" t="s">
        <v>686</v>
      </c>
      <c r="B1550" s="500" t="s">
        <v>2858</v>
      </c>
      <c r="C1550" s="500" t="s">
        <v>27831</v>
      </c>
      <c r="D1550" s="500" t="s">
        <v>27832</v>
      </c>
      <c r="E1550" s="500" t="s">
        <v>11099</v>
      </c>
      <c r="F1550" s="500" t="s">
        <v>28081</v>
      </c>
      <c r="G1550" s="500" t="s">
        <v>7507</v>
      </c>
      <c r="H1550" s="500" t="s">
        <v>11701</v>
      </c>
      <c r="I1550" s="500" t="s">
        <v>688</v>
      </c>
      <c r="J1550" s="500" t="s">
        <v>689</v>
      </c>
      <c r="K1550" s="500" t="s">
        <v>223</v>
      </c>
      <c r="L1550" s="500" t="s">
        <v>28083</v>
      </c>
      <c r="M1550" s="500" t="s">
        <v>2307</v>
      </c>
      <c r="N1550" s="500" t="s">
        <v>7508</v>
      </c>
    </row>
    <row r="1551" spans="1:14">
      <c r="A1551" s="500" t="s">
        <v>686</v>
      </c>
      <c r="B1551" s="500" t="s">
        <v>2858</v>
      </c>
      <c r="C1551" s="500" t="s">
        <v>27831</v>
      </c>
      <c r="D1551" s="500" t="s">
        <v>27832</v>
      </c>
      <c r="E1551" s="500" t="s">
        <v>11099</v>
      </c>
      <c r="F1551" s="500" t="s">
        <v>28081</v>
      </c>
      <c r="G1551" s="500" t="s">
        <v>1385</v>
      </c>
      <c r="H1551" s="500" t="s">
        <v>12692</v>
      </c>
      <c r="I1551" s="500" t="s">
        <v>688</v>
      </c>
      <c r="J1551" s="500" t="s">
        <v>689</v>
      </c>
      <c r="K1551" s="500" t="s">
        <v>223</v>
      </c>
      <c r="L1551" s="500" t="s">
        <v>28083</v>
      </c>
      <c r="M1551" s="500" t="s">
        <v>2307</v>
      </c>
      <c r="N1551" s="500" t="s">
        <v>5524</v>
      </c>
    </row>
    <row r="1552" spans="1:14">
      <c r="A1552" s="500" t="s">
        <v>686</v>
      </c>
      <c r="B1552" s="500" t="s">
        <v>2858</v>
      </c>
      <c r="C1552" s="500" t="s">
        <v>27831</v>
      </c>
      <c r="D1552" s="500" t="s">
        <v>27832</v>
      </c>
      <c r="E1552" s="500" t="s">
        <v>11099</v>
      </c>
      <c r="F1552" s="500" t="s">
        <v>28081</v>
      </c>
      <c r="G1552" s="500" t="s">
        <v>1386</v>
      </c>
      <c r="H1552" s="500" t="s">
        <v>28125</v>
      </c>
      <c r="I1552" s="500" t="s">
        <v>688</v>
      </c>
      <c r="J1552" s="500" t="s">
        <v>689</v>
      </c>
      <c r="K1552" s="500" t="s">
        <v>223</v>
      </c>
      <c r="L1552" s="500" t="s">
        <v>28083</v>
      </c>
      <c r="M1552" s="500" t="s">
        <v>2307</v>
      </c>
      <c r="N1552" s="500" t="s">
        <v>5525</v>
      </c>
    </row>
    <row r="1553" spans="1:14">
      <c r="A1553" s="500" t="s">
        <v>686</v>
      </c>
      <c r="B1553" s="500" t="s">
        <v>2858</v>
      </c>
      <c r="C1553" s="500" t="s">
        <v>27831</v>
      </c>
      <c r="D1553" s="500" t="s">
        <v>27832</v>
      </c>
      <c r="E1553" s="500" t="s">
        <v>11099</v>
      </c>
      <c r="F1553" s="500" t="s">
        <v>28081</v>
      </c>
      <c r="G1553" s="500" t="s">
        <v>1387</v>
      </c>
      <c r="H1553" s="500" t="s">
        <v>11144</v>
      </c>
      <c r="I1553" s="500" t="s">
        <v>688</v>
      </c>
      <c r="J1553" s="500" t="s">
        <v>689</v>
      </c>
      <c r="K1553" s="500" t="s">
        <v>223</v>
      </c>
      <c r="L1553" s="500" t="s">
        <v>28083</v>
      </c>
      <c r="M1553" s="500" t="s">
        <v>2307</v>
      </c>
      <c r="N1553" s="500" t="s">
        <v>5526</v>
      </c>
    </row>
    <row r="1554" spans="1:14">
      <c r="A1554" s="500" t="s">
        <v>686</v>
      </c>
      <c r="B1554" s="500" t="s">
        <v>2858</v>
      </c>
      <c r="C1554" s="500" t="s">
        <v>27831</v>
      </c>
      <c r="D1554" s="500" t="s">
        <v>27832</v>
      </c>
      <c r="E1554" s="500" t="s">
        <v>11099</v>
      </c>
      <c r="F1554" s="500" t="s">
        <v>28081</v>
      </c>
      <c r="G1554" s="500" t="s">
        <v>1388</v>
      </c>
      <c r="H1554" s="500" t="s">
        <v>3863</v>
      </c>
      <c r="I1554" s="500" t="s">
        <v>688</v>
      </c>
      <c r="J1554" s="500" t="s">
        <v>689</v>
      </c>
      <c r="K1554" s="500" t="s">
        <v>223</v>
      </c>
      <c r="L1554" s="500" t="s">
        <v>28083</v>
      </c>
      <c r="M1554" s="500" t="s">
        <v>2307</v>
      </c>
      <c r="N1554" s="500" t="s">
        <v>5527</v>
      </c>
    </row>
    <row r="1555" spans="1:14">
      <c r="A1555" s="500" t="s">
        <v>686</v>
      </c>
      <c r="B1555" s="500" t="s">
        <v>2858</v>
      </c>
      <c r="C1555" s="500" t="s">
        <v>27831</v>
      </c>
      <c r="D1555" s="500" t="s">
        <v>27832</v>
      </c>
      <c r="E1555" s="500" t="s">
        <v>11099</v>
      </c>
      <c r="F1555" s="500" t="s">
        <v>28081</v>
      </c>
      <c r="G1555" s="500" t="s">
        <v>1389</v>
      </c>
      <c r="H1555" s="500" t="s">
        <v>11129</v>
      </c>
      <c r="I1555" s="500" t="s">
        <v>688</v>
      </c>
      <c r="J1555" s="500" t="s">
        <v>689</v>
      </c>
      <c r="K1555" s="500" t="s">
        <v>223</v>
      </c>
      <c r="L1555" s="500" t="s">
        <v>28083</v>
      </c>
      <c r="M1555" s="500" t="s">
        <v>2307</v>
      </c>
      <c r="N1555" s="500" t="s">
        <v>5528</v>
      </c>
    </row>
    <row r="1556" spans="1:14">
      <c r="A1556" s="500" t="s">
        <v>686</v>
      </c>
      <c r="B1556" s="500" t="s">
        <v>2858</v>
      </c>
      <c r="C1556" s="500" t="s">
        <v>27831</v>
      </c>
      <c r="D1556" s="500" t="s">
        <v>27832</v>
      </c>
      <c r="E1556" s="500" t="s">
        <v>11099</v>
      </c>
      <c r="F1556" s="500" t="s">
        <v>28081</v>
      </c>
      <c r="G1556" s="500" t="s">
        <v>1390</v>
      </c>
      <c r="H1556" s="500" t="s">
        <v>27891</v>
      </c>
      <c r="I1556" s="500" t="s">
        <v>688</v>
      </c>
      <c r="J1556" s="500" t="s">
        <v>689</v>
      </c>
      <c r="K1556" s="500" t="s">
        <v>223</v>
      </c>
      <c r="L1556" s="500" t="s">
        <v>28083</v>
      </c>
      <c r="M1556" s="500" t="s">
        <v>2307</v>
      </c>
      <c r="N1556" s="500" t="s">
        <v>5529</v>
      </c>
    </row>
    <row r="1557" spans="1:14">
      <c r="A1557" s="500" t="s">
        <v>686</v>
      </c>
      <c r="B1557" s="500" t="s">
        <v>2858</v>
      </c>
      <c r="C1557" s="500" t="s">
        <v>27831</v>
      </c>
      <c r="D1557" s="500" t="s">
        <v>27832</v>
      </c>
      <c r="E1557" s="500" t="s">
        <v>11099</v>
      </c>
      <c r="F1557" s="500" t="s">
        <v>28081</v>
      </c>
      <c r="G1557" s="500" t="s">
        <v>1391</v>
      </c>
      <c r="H1557" s="500" t="s">
        <v>11846</v>
      </c>
      <c r="I1557" s="500" t="s">
        <v>688</v>
      </c>
      <c r="J1557" s="500" t="s">
        <v>689</v>
      </c>
      <c r="K1557" s="500" t="s">
        <v>223</v>
      </c>
      <c r="L1557" s="500" t="s">
        <v>28083</v>
      </c>
      <c r="M1557" s="500" t="s">
        <v>2307</v>
      </c>
      <c r="N1557" s="500" t="s">
        <v>5530</v>
      </c>
    </row>
    <row r="1558" spans="1:14">
      <c r="A1558" s="500" t="s">
        <v>686</v>
      </c>
      <c r="B1558" s="500" t="s">
        <v>2858</v>
      </c>
      <c r="C1558" s="500" t="s">
        <v>27831</v>
      </c>
      <c r="D1558" s="500" t="s">
        <v>27832</v>
      </c>
      <c r="E1558" s="500" t="s">
        <v>11099</v>
      </c>
      <c r="F1558" s="500" t="s">
        <v>28081</v>
      </c>
      <c r="G1558" s="500" t="s">
        <v>7857</v>
      </c>
      <c r="H1558" s="500" t="s">
        <v>28035</v>
      </c>
      <c r="I1558" s="500" t="s">
        <v>688</v>
      </c>
      <c r="J1558" s="500" t="s">
        <v>689</v>
      </c>
      <c r="K1558" s="500" t="s">
        <v>223</v>
      </c>
      <c r="L1558" s="500" t="s">
        <v>28083</v>
      </c>
      <c r="M1558" s="500" t="s">
        <v>2307</v>
      </c>
      <c r="N1558" s="500" t="s">
        <v>7858</v>
      </c>
    </row>
    <row r="1559" spans="1:14">
      <c r="A1559" s="500" t="s">
        <v>686</v>
      </c>
      <c r="B1559" s="500" t="s">
        <v>2858</v>
      </c>
      <c r="C1559" s="500" t="s">
        <v>27831</v>
      </c>
      <c r="D1559" s="500" t="s">
        <v>27832</v>
      </c>
      <c r="E1559" s="500" t="s">
        <v>11099</v>
      </c>
      <c r="F1559" s="500" t="s">
        <v>28081</v>
      </c>
      <c r="G1559" s="500" t="s">
        <v>2516</v>
      </c>
      <c r="H1559" s="500" t="s">
        <v>11785</v>
      </c>
      <c r="I1559" s="500" t="s">
        <v>688</v>
      </c>
      <c r="J1559" s="500" t="s">
        <v>689</v>
      </c>
      <c r="K1559" s="500" t="s">
        <v>223</v>
      </c>
      <c r="L1559" s="500" t="s">
        <v>28083</v>
      </c>
      <c r="M1559" s="500" t="s">
        <v>2307</v>
      </c>
      <c r="N1559" s="500" t="s">
        <v>5531</v>
      </c>
    </row>
    <row r="1560" spans="1:14">
      <c r="A1560" s="500" t="s">
        <v>686</v>
      </c>
      <c r="B1560" s="500" t="s">
        <v>2858</v>
      </c>
      <c r="C1560" s="500" t="s">
        <v>27831</v>
      </c>
      <c r="D1560" s="500" t="s">
        <v>27832</v>
      </c>
      <c r="E1560" s="500" t="s">
        <v>11099</v>
      </c>
      <c r="F1560" s="500" t="s">
        <v>28081</v>
      </c>
      <c r="G1560" s="500" t="s">
        <v>7859</v>
      </c>
      <c r="H1560" s="500" t="s">
        <v>13939</v>
      </c>
      <c r="I1560" s="500" t="s">
        <v>688</v>
      </c>
      <c r="J1560" s="500" t="s">
        <v>689</v>
      </c>
      <c r="K1560" s="500" t="s">
        <v>223</v>
      </c>
      <c r="L1560" s="500" t="s">
        <v>28083</v>
      </c>
      <c r="M1560" s="500" t="s">
        <v>2307</v>
      </c>
      <c r="N1560" s="500" t="s">
        <v>7860</v>
      </c>
    </row>
    <row r="1561" spans="1:14">
      <c r="A1561" s="500" t="s">
        <v>686</v>
      </c>
      <c r="B1561" s="500" t="s">
        <v>2858</v>
      </c>
      <c r="C1561" s="500" t="s">
        <v>27831</v>
      </c>
      <c r="D1561" s="500" t="s">
        <v>27832</v>
      </c>
      <c r="E1561" s="500" t="s">
        <v>11099</v>
      </c>
      <c r="F1561" s="500" t="s">
        <v>28081</v>
      </c>
      <c r="G1561" s="500" t="s">
        <v>3548</v>
      </c>
      <c r="H1561" s="500" t="s">
        <v>28129</v>
      </c>
      <c r="I1561" s="500" t="s">
        <v>688</v>
      </c>
      <c r="J1561" s="500" t="s">
        <v>689</v>
      </c>
      <c r="K1561" s="500" t="s">
        <v>223</v>
      </c>
      <c r="L1561" s="500" t="s">
        <v>28083</v>
      </c>
      <c r="M1561" s="500" t="s">
        <v>2307</v>
      </c>
      <c r="N1561" s="500" t="s">
        <v>5532</v>
      </c>
    </row>
    <row r="1562" spans="1:14">
      <c r="A1562" s="500" t="s">
        <v>686</v>
      </c>
      <c r="B1562" s="500" t="s">
        <v>2858</v>
      </c>
      <c r="C1562" s="500" t="s">
        <v>27831</v>
      </c>
      <c r="D1562" s="500" t="s">
        <v>27832</v>
      </c>
      <c r="E1562" s="500" t="s">
        <v>11099</v>
      </c>
      <c r="F1562" s="500" t="s">
        <v>28081</v>
      </c>
      <c r="G1562" s="500" t="s">
        <v>1392</v>
      </c>
      <c r="H1562" s="500" t="s">
        <v>11455</v>
      </c>
      <c r="I1562" s="500" t="s">
        <v>688</v>
      </c>
      <c r="J1562" s="500" t="s">
        <v>689</v>
      </c>
      <c r="K1562" s="500" t="s">
        <v>223</v>
      </c>
      <c r="L1562" s="500" t="s">
        <v>28083</v>
      </c>
      <c r="M1562" s="500" t="s">
        <v>2307</v>
      </c>
      <c r="N1562" s="500" t="s">
        <v>5533</v>
      </c>
    </row>
    <row r="1563" spans="1:14">
      <c r="A1563" s="500" t="s">
        <v>686</v>
      </c>
      <c r="B1563" s="500" t="s">
        <v>2858</v>
      </c>
      <c r="C1563" s="500" t="s">
        <v>27831</v>
      </c>
      <c r="D1563" s="500" t="s">
        <v>27832</v>
      </c>
      <c r="E1563" s="500" t="s">
        <v>11099</v>
      </c>
      <c r="F1563" s="500" t="s">
        <v>28081</v>
      </c>
      <c r="G1563" s="500" t="s">
        <v>1393</v>
      </c>
      <c r="H1563" s="500" t="s">
        <v>3927</v>
      </c>
      <c r="I1563" s="500" t="s">
        <v>688</v>
      </c>
      <c r="J1563" s="500" t="s">
        <v>689</v>
      </c>
      <c r="K1563" s="500" t="s">
        <v>223</v>
      </c>
      <c r="L1563" s="500" t="s">
        <v>28083</v>
      </c>
      <c r="M1563" s="500" t="s">
        <v>2307</v>
      </c>
      <c r="N1563" s="500" t="s">
        <v>5534</v>
      </c>
    </row>
    <row r="1564" spans="1:14">
      <c r="A1564" s="500" t="s">
        <v>686</v>
      </c>
      <c r="B1564" s="500" t="s">
        <v>2858</v>
      </c>
      <c r="C1564" s="500" t="s">
        <v>27831</v>
      </c>
      <c r="D1564" s="500" t="s">
        <v>27832</v>
      </c>
      <c r="E1564" s="500" t="s">
        <v>11099</v>
      </c>
      <c r="F1564" s="500" t="s">
        <v>28081</v>
      </c>
      <c r="G1564" s="500" t="s">
        <v>1394</v>
      </c>
      <c r="H1564" s="500" t="s">
        <v>27995</v>
      </c>
      <c r="I1564" s="500" t="s">
        <v>688</v>
      </c>
      <c r="J1564" s="500" t="s">
        <v>689</v>
      </c>
      <c r="K1564" s="500" t="s">
        <v>223</v>
      </c>
      <c r="L1564" s="500" t="s">
        <v>28083</v>
      </c>
      <c r="M1564" s="500" t="s">
        <v>2307</v>
      </c>
      <c r="N1564" s="500" t="s">
        <v>5535</v>
      </c>
    </row>
    <row r="1565" spans="1:14">
      <c r="A1565" s="500" t="s">
        <v>686</v>
      </c>
      <c r="B1565" s="500" t="s">
        <v>2858</v>
      </c>
      <c r="C1565" s="500" t="s">
        <v>27831</v>
      </c>
      <c r="D1565" s="500" t="s">
        <v>27832</v>
      </c>
      <c r="E1565" s="500" t="s">
        <v>11099</v>
      </c>
      <c r="F1565" s="500" t="s">
        <v>28081</v>
      </c>
      <c r="G1565" s="500" t="s">
        <v>1395</v>
      </c>
      <c r="H1565" s="500" t="s">
        <v>11058</v>
      </c>
      <c r="I1565" s="500" t="s">
        <v>688</v>
      </c>
      <c r="J1565" s="500" t="s">
        <v>689</v>
      </c>
      <c r="K1565" s="500" t="s">
        <v>223</v>
      </c>
      <c r="L1565" s="500" t="s">
        <v>28083</v>
      </c>
      <c r="M1565" s="500" t="s">
        <v>2307</v>
      </c>
      <c r="N1565" s="500" t="s">
        <v>5536</v>
      </c>
    </row>
    <row r="1566" spans="1:14">
      <c r="A1566" s="500" t="s">
        <v>686</v>
      </c>
      <c r="B1566" s="500" t="s">
        <v>2858</v>
      </c>
      <c r="C1566" s="500" t="s">
        <v>27831</v>
      </c>
      <c r="D1566" s="500" t="s">
        <v>27832</v>
      </c>
      <c r="E1566" s="500" t="s">
        <v>11099</v>
      </c>
      <c r="F1566" s="500" t="s">
        <v>28081</v>
      </c>
      <c r="G1566" s="500" t="s">
        <v>4071</v>
      </c>
      <c r="H1566" s="500" t="s">
        <v>3862</v>
      </c>
      <c r="I1566" s="500" t="s">
        <v>688</v>
      </c>
      <c r="J1566" s="500" t="s">
        <v>689</v>
      </c>
      <c r="K1566" s="500" t="s">
        <v>223</v>
      </c>
      <c r="L1566" s="500" t="s">
        <v>28083</v>
      </c>
      <c r="M1566" s="500" t="s">
        <v>2307</v>
      </c>
      <c r="N1566" s="500" t="s">
        <v>5537</v>
      </c>
    </row>
    <row r="1567" spans="1:14">
      <c r="A1567" s="500" t="s">
        <v>686</v>
      </c>
      <c r="B1567" s="500" t="s">
        <v>2858</v>
      </c>
      <c r="C1567" s="500" t="s">
        <v>27831</v>
      </c>
      <c r="D1567" s="500" t="s">
        <v>27832</v>
      </c>
      <c r="E1567" s="500" t="s">
        <v>11099</v>
      </c>
      <c r="F1567" s="500" t="s">
        <v>28081</v>
      </c>
      <c r="G1567" s="500" t="s">
        <v>1396</v>
      </c>
      <c r="H1567" s="500" t="s">
        <v>11779</v>
      </c>
      <c r="I1567" s="500" t="s">
        <v>688</v>
      </c>
      <c r="J1567" s="500" t="s">
        <v>689</v>
      </c>
      <c r="K1567" s="500" t="s">
        <v>223</v>
      </c>
      <c r="L1567" s="500" t="s">
        <v>28083</v>
      </c>
      <c r="M1567" s="500" t="s">
        <v>2307</v>
      </c>
      <c r="N1567" s="500" t="s">
        <v>5538</v>
      </c>
    </row>
    <row r="1568" spans="1:14">
      <c r="A1568" s="500" t="s">
        <v>686</v>
      </c>
      <c r="B1568" s="500" t="s">
        <v>2858</v>
      </c>
      <c r="C1568" s="500" t="s">
        <v>27831</v>
      </c>
      <c r="D1568" s="500" t="s">
        <v>27832</v>
      </c>
      <c r="E1568" s="500" t="s">
        <v>11099</v>
      </c>
      <c r="F1568" s="500" t="s">
        <v>28081</v>
      </c>
      <c r="G1568" s="500" t="s">
        <v>3549</v>
      </c>
      <c r="H1568" s="500" t="s">
        <v>27885</v>
      </c>
      <c r="I1568" s="500" t="s">
        <v>688</v>
      </c>
      <c r="J1568" s="500" t="s">
        <v>689</v>
      </c>
      <c r="K1568" s="500" t="s">
        <v>223</v>
      </c>
      <c r="L1568" s="500" t="s">
        <v>28083</v>
      </c>
      <c r="M1568" s="500" t="s">
        <v>2307</v>
      </c>
      <c r="N1568" s="500" t="s">
        <v>5539</v>
      </c>
    </row>
    <row r="1569" spans="1:14">
      <c r="A1569" s="500" t="s">
        <v>686</v>
      </c>
      <c r="B1569" s="500" t="s">
        <v>2858</v>
      </c>
      <c r="C1569" s="500" t="s">
        <v>27831</v>
      </c>
      <c r="D1569" s="500" t="s">
        <v>27832</v>
      </c>
      <c r="E1569" s="500" t="s">
        <v>11099</v>
      </c>
      <c r="F1569" s="500" t="s">
        <v>28081</v>
      </c>
      <c r="G1569" s="500" t="s">
        <v>1397</v>
      </c>
      <c r="H1569" s="500" t="s">
        <v>28074</v>
      </c>
      <c r="I1569" s="500" t="s">
        <v>688</v>
      </c>
      <c r="J1569" s="500" t="s">
        <v>689</v>
      </c>
      <c r="K1569" s="500" t="s">
        <v>223</v>
      </c>
      <c r="L1569" s="500" t="s">
        <v>28083</v>
      </c>
      <c r="M1569" s="500" t="s">
        <v>2307</v>
      </c>
      <c r="N1569" s="500" t="s">
        <v>5540</v>
      </c>
    </row>
    <row r="1570" spans="1:14">
      <c r="A1570" s="500" t="s">
        <v>686</v>
      </c>
      <c r="B1570" s="500" t="s">
        <v>2858</v>
      </c>
      <c r="C1570" s="500" t="s">
        <v>27831</v>
      </c>
      <c r="D1570" s="500" t="s">
        <v>27832</v>
      </c>
      <c r="E1570" s="500" t="s">
        <v>11099</v>
      </c>
      <c r="F1570" s="500" t="s">
        <v>28081</v>
      </c>
      <c r="G1570" s="500" t="s">
        <v>1398</v>
      </c>
      <c r="H1570" s="500" t="s">
        <v>4134</v>
      </c>
      <c r="I1570" s="500" t="s">
        <v>688</v>
      </c>
      <c r="J1570" s="500" t="s">
        <v>689</v>
      </c>
      <c r="K1570" s="500" t="s">
        <v>223</v>
      </c>
      <c r="L1570" s="500" t="s">
        <v>28083</v>
      </c>
      <c r="M1570" s="500" t="s">
        <v>2307</v>
      </c>
      <c r="N1570" s="500" t="s">
        <v>5541</v>
      </c>
    </row>
    <row r="1571" spans="1:14">
      <c r="A1571" s="500" t="s">
        <v>686</v>
      </c>
      <c r="B1571" s="500" t="s">
        <v>2858</v>
      </c>
      <c r="C1571" s="500" t="s">
        <v>27831</v>
      </c>
      <c r="D1571" s="500" t="s">
        <v>27832</v>
      </c>
      <c r="E1571" s="500" t="s">
        <v>11099</v>
      </c>
      <c r="F1571" s="500" t="s">
        <v>28081</v>
      </c>
      <c r="G1571" s="500" t="s">
        <v>1399</v>
      </c>
      <c r="H1571" s="500" t="s">
        <v>27985</v>
      </c>
      <c r="I1571" s="500" t="s">
        <v>688</v>
      </c>
      <c r="J1571" s="500" t="s">
        <v>689</v>
      </c>
      <c r="K1571" s="500" t="s">
        <v>223</v>
      </c>
      <c r="L1571" s="500" t="s">
        <v>28083</v>
      </c>
      <c r="M1571" s="500" t="s">
        <v>2307</v>
      </c>
      <c r="N1571" s="500" t="s">
        <v>5542</v>
      </c>
    </row>
    <row r="1572" spans="1:14">
      <c r="A1572" s="500" t="s">
        <v>686</v>
      </c>
      <c r="B1572" s="500" t="s">
        <v>2858</v>
      </c>
      <c r="C1572" s="500" t="s">
        <v>27831</v>
      </c>
      <c r="D1572" s="500" t="s">
        <v>27832</v>
      </c>
      <c r="E1572" s="500" t="s">
        <v>11099</v>
      </c>
      <c r="F1572" s="500" t="s">
        <v>28081</v>
      </c>
      <c r="G1572" s="500" t="s">
        <v>7861</v>
      </c>
      <c r="H1572" s="500" t="s">
        <v>11174</v>
      </c>
      <c r="I1572" s="500" t="s">
        <v>688</v>
      </c>
      <c r="J1572" s="500" t="s">
        <v>689</v>
      </c>
      <c r="K1572" s="500" t="s">
        <v>223</v>
      </c>
      <c r="L1572" s="500" t="s">
        <v>28083</v>
      </c>
      <c r="M1572" s="500" t="s">
        <v>2307</v>
      </c>
      <c r="N1572" s="500" t="s">
        <v>7862</v>
      </c>
    </row>
    <row r="1573" spans="1:14">
      <c r="A1573" s="500" t="s">
        <v>686</v>
      </c>
      <c r="B1573" s="500" t="s">
        <v>2858</v>
      </c>
      <c r="C1573" s="500" t="s">
        <v>27831</v>
      </c>
      <c r="D1573" s="500" t="s">
        <v>27832</v>
      </c>
      <c r="E1573" s="500" t="s">
        <v>11099</v>
      </c>
      <c r="F1573" s="500" t="s">
        <v>28081</v>
      </c>
      <c r="G1573" s="500" t="s">
        <v>2266</v>
      </c>
      <c r="H1573" s="500" t="s">
        <v>19027</v>
      </c>
      <c r="I1573" s="500" t="s">
        <v>688</v>
      </c>
      <c r="J1573" s="500" t="s">
        <v>689</v>
      </c>
      <c r="K1573" s="500" t="s">
        <v>223</v>
      </c>
      <c r="L1573" s="500" t="s">
        <v>28083</v>
      </c>
      <c r="M1573" s="500" t="s">
        <v>2307</v>
      </c>
      <c r="N1573" s="500" t="s">
        <v>11026</v>
      </c>
    </row>
    <row r="1574" spans="1:14">
      <c r="A1574" s="500" t="s">
        <v>686</v>
      </c>
      <c r="B1574" s="500" t="s">
        <v>2858</v>
      </c>
      <c r="C1574" s="500" t="s">
        <v>27831</v>
      </c>
      <c r="D1574" s="500" t="s">
        <v>27832</v>
      </c>
      <c r="E1574" s="500" t="s">
        <v>11099</v>
      </c>
      <c r="F1574" s="500" t="s">
        <v>28081</v>
      </c>
      <c r="G1574" s="500" t="s">
        <v>7509</v>
      </c>
      <c r="H1574" s="500" t="s">
        <v>11455</v>
      </c>
      <c r="I1574" s="500" t="s">
        <v>688</v>
      </c>
      <c r="J1574" s="500" t="s">
        <v>689</v>
      </c>
      <c r="K1574" s="500" t="s">
        <v>223</v>
      </c>
      <c r="L1574" s="500" t="s">
        <v>28083</v>
      </c>
      <c r="M1574" s="500" t="s">
        <v>2307</v>
      </c>
      <c r="N1574" s="500" t="s">
        <v>7510</v>
      </c>
    </row>
    <row r="1575" spans="1:14">
      <c r="A1575" s="500" t="s">
        <v>686</v>
      </c>
      <c r="B1575" s="500" t="s">
        <v>2858</v>
      </c>
      <c r="C1575" s="500" t="s">
        <v>27831</v>
      </c>
      <c r="D1575" s="500" t="s">
        <v>27832</v>
      </c>
      <c r="E1575" s="500" t="s">
        <v>11099</v>
      </c>
      <c r="F1575" s="500" t="s">
        <v>28081</v>
      </c>
      <c r="G1575" s="500" t="s">
        <v>1400</v>
      </c>
      <c r="H1575" s="500" t="s">
        <v>27981</v>
      </c>
      <c r="I1575" s="500" t="s">
        <v>688</v>
      </c>
      <c r="J1575" s="500" t="s">
        <v>689</v>
      </c>
      <c r="K1575" s="500" t="s">
        <v>223</v>
      </c>
      <c r="L1575" s="500" t="s">
        <v>28083</v>
      </c>
      <c r="M1575" s="500" t="s">
        <v>2307</v>
      </c>
      <c r="N1575" s="500" t="s">
        <v>5543</v>
      </c>
    </row>
    <row r="1576" spans="1:14">
      <c r="A1576" s="500" t="s">
        <v>686</v>
      </c>
      <c r="B1576" s="500" t="s">
        <v>2858</v>
      </c>
      <c r="C1576" s="500" t="s">
        <v>27831</v>
      </c>
      <c r="D1576" s="500" t="s">
        <v>27832</v>
      </c>
      <c r="E1576" s="500" t="s">
        <v>11099</v>
      </c>
      <c r="F1576" s="500" t="s">
        <v>28081</v>
      </c>
      <c r="G1576" s="500" t="s">
        <v>1401</v>
      </c>
      <c r="H1576" s="500" t="s">
        <v>3929</v>
      </c>
      <c r="I1576" s="500" t="s">
        <v>688</v>
      </c>
      <c r="J1576" s="500" t="s">
        <v>689</v>
      </c>
      <c r="K1576" s="500" t="s">
        <v>223</v>
      </c>
      <c r="L1576" s="500" t="s">
        <v>28083</v>
      </c>
      <c r="M1576" s="500" t="s">
        <v>2307</v>
      </c>
      <c r="N1576" s="500" t="s">
        <v>5544</v>
      </c>
    </row>
    <row r="1577" spans="1:14">
      <c r="A1577" s="500" t="s">
        <v>686</v>
      </c>
      <c r="B1577" s="500" t="s">
        <v>2858</v>
      </c>
      <c r="C1577" s="500" t="s">
        <v>27831</v>
      </c>
      <c r="D1577" s="500" t="s">
        <v>27832</v>
      </c>
      <c r="E1577" s="500" t="s">
        <v>11099</v>
      </c>
      <c r="F1577" s="500" t="s">
        <v>28081</v>
      </c>
      <c r="G1577" s="500" t="s">
        <v>1402</v>
      </c>
      <c r="H1577" s="500" t="s">
        <v>27965</v>
      </c>
      <c r="I1577" s="500" t="s">
        <v>688</v>
      </c>
      <c r="J1577" s="500" t="s">
        <v>689</v>
      </c>
      <c r="K1577" s="500" t="s">
        <v>223</v>
      </c>
      <c r="L1577" s="500" t="s">
        <v>28083</v>
      </c>
      <c r="M1577" s="500" t="s">
        <v>2307</v>
      </c>
      <c r="N1577" s="500" t="s">
        <v>5545</v>
      </c>
    </row>
    <row r="1578" spans="1:14">
      <c r="A1578" s="500" t="s">
        <v>686</v>
      </c>
      <c r="B1578" s="500" t="s">
        <v>2858</v>
      </c>
      <c r="C1578" s="500" t="s">
        <v>27831</v>
      </c>
      <c r="D1578" s="500" t="s">
        <v>27832</v>
      </c>
      <c r="E1578" s="500" t="s">
        <v>11099</v>
      </c>
      <c r="F1578" s="500" t="s">
        <v>28081</v>
      </c>
      <c r="G1578" s="500" t="s">
        <v>1403</v>
      </c>
      <c r="H1578" s="500" t="s">
        <v>6923</v>
      </c>
      <c r="I1578" s="500" t="s">
        <v>688</v>
      </c>
      <c r="J1578" s="500" t="s">
        <v>689</v>
      </c>
      <c r="K1578" s="500" t="s">
        <v>223</v>
      </c>
      <c r="L1578" s="500" t="s">
        <v>28083</v>
      </c>
      <c r="M1578" s="500" t="s">
        <v>2307</v>
      </c>
      <c r="N1578" s="500" t="s">
        <v>5546</v>
      </c>
    </row>
    <row r="1579" spans="1:14">
      <c r="A1579" s="500" t="s">
        <v>686</v>
      </c>
      <c r="B1579" s="500" t="s">
        <v>2858</v>
      </c>
      <c r="C1579" s="500" t="s">
        <v>27831</v>
      </c>
      <c r="D1579" s="500" t="s">
        <v>27832</v>
      </c>
      <c r="E1579" s="500" t="s">
        <v>11099</v>
      </c>
      <c r="F1579" s="500" t="s">
        <v>28081</v>
      </c>
      <c r="G1579" s="500" t="s">
        <v>1404</v>
      </c>
      <c r="H1579" s="500" t="s">
        <v>28116</v>
      </c>
      <c r="I1579" s="500" t="s">
        <v>688</v>
      </c>
      <c r="J1579" s="500" t="s">
        <v>689</v>
      </c>
      <c r="K1579" s="500" t="s">
        <v>223</v>
      </c>
      <c r="L1579" s="500" t="s">
        <v>28083</v>
      </c>
      <c r="M1579" s="500" t="s">
        <v>2307</v>
      </c>
      <c r="N1579" s="500" t="s">
        <v>5547</v>
      </c>
    </row>
    <row r="1580" spans="1:14">
      <c r="A1580" s="500" t="s">
        <v>686</v>
      </c>
      <c r="B1580" s="500" t="s">
        <v>2858</v>
      </c>
      <c r="C1580" s="500" t="s">
        <v>27831</v>
      </c>
      <c r="D1580" s="500" t="s">
        <v>27832</v>
      </c>
      <c r="E1580" s="500" t="s">
        <v>11099</v>
      </c>
      <c r="F1580" s="500" t="s">
        <v>28081</v>
      </c>
      <c r="G1580" s="500" t="s">
        <v>1405</v>
      </c>
      <c r="H1580" s="500" t="s">
        <v>11802</v>
      </c>
      <c r="I1580" s="500" t="s">
        <v>688</v>
      </c>
      <c r="J1580" s="500" t="s">
        <v>689</v>
      </c>
      <c r="K1580" s="500" t="s">
        <v>223</v>
      </c>
      <c r="L1580" s="500" t="s">
        <v>28083</v>
      </c>
      <c r="M1580" s="500" t="s">
        <v>2307</v>
      </c>
      <c r="N1580" s="500" t="s">
        <v>5548</v>
      </c>
    </row>
    <row r="1581" spans="1:14">
      <c r="A1581" s="500" t="s">
        <v>686</v>
      </c>
      <c r="B1581" s="500" t="s">
        <v>2858</v>
      </c>
      <c r="C1581" s="500" t="s">
        <v>27831</v>
      </c>
      <c r="D1581" s="500" t="s">
        <v>27832</v>
      </c>
      <c r="E1581" s="500" t="s">
        <v>11099</v>
      </c>
      <c r="F1581" s="500" t="s">
        <v>28081</v>
      </c>
      <c r="G1581" s="500" t="s">
        <v>1406</v>
      </c>
      <c r="H1581" s="500" t="s">
        <v>2957</v>
      </c>
      <c r="I1581" s="500" t="s">
        <v>688</v>
      </c>
      <c r="J1581" s="500" t="s">
        <v>689</v>
      </c>
      <c r="K1581" s="500" t="s">
        <v>223</v>
      </c>
      <c r="L1581" s="500" t="s">
        <v>28083</v>
      </c>
      <c r="M1581" s="500" t="s">
        <v>2307</v>
      </c>
      <c r="N1581" s="500" t="s">
        <v>5549</v>
      </c>
    </row>
    <row r="1582" spans="1:14">
      <c r="A1582" s="500" t="s">
        <v>686</v>
      </c>
      <c r="B1582" s="500" t="s">
        <v>2858</v>
      </c>
      <c r="C1582" s="500" t="s">
        <v>27831</v>
      </c>
      <c r="D1582" s="500" t="s">
        <v>27832</v>
      </c>
      <c r="E1582" s="500" t="s">
        <v>11099</v>
      </c>
      <c r="F1582" s="500" t="s">
        <v>28081</v>
      </c>
      <c r="G1582" s="500" t="s">
        <v>7863</v>
      </c>
      <c r="H1582" s="500" t="s">
        <v>28131</v>
      </c>
      <c r="I1582" s="500" t="s">
        <v>688</v>
      </c>
      <c r="J1582" s="500" t="s">
        <v>689</v>
      </c>
      <c r="K1582" s="500" t="s">
        <v>223</v>
      </c>
      <c r="L1582" s="500" t="s">
        <v>28083</v>
      </c>
      <c r="M1582" s="500" t="s">
        <v>2307</v>
      </c>
      <c r="N1582" s="500" t="s">
        <v>7864</v>
      </c>
    </row>
    <row r="1583" spans="1:14">
      <c r="A1583" s="500" t="s">
        <v>686</v>
      </c>
      <c r="B1583" s="500" t="s">
        <v>2858</v>
      </c>
      <c r="C1583" s="500" t="s">
        <v>27831</v>
      </c>
      <c r="D1583" s="500" t="s">
        <v>27832</v>
      </c>
      <c r="E1583" s="500" t="s">
        <v>11099</v>
      </c>
      <c r="F1583" s="500" t="s">
        <v>28081</v>
      </c>
      <c r="G1583" s="500" t="s">
        <v>2517</v>
      </c>
      <c r="H1583" s="500" t="s">
        <v>28132</v>
      </c>
      <c r="I1583" s="500" t="s">
        <v>688</v>
      </c>
      <c r="J1583" s="500" t="s">
        <v>689</v>
      </c>
      <c r="K1583" s="500" t="s">
        <v>223</v>
      </c>
      <c r="L1583" s="500" t="s">
        <v>28083</v>
      </c>
      <c r="M1583" s="500" t="s">
        <v>2307</v>
      </c>
      <c r="N1583" s="500" t="s">
        <v>5550</v>
      </c>
    </row>
    <row r="1584" spans="1:14">
      <c r="A1584" s="500" t="s">
        <v>686</v>
      </c>
      <c r="B1584" s="500" t="s">
        <v>2858</v>
      </c>
      <c r="C1584" s="500" t="s">
        <v>27831</v>
      </c>
      <c r="D1584" s="500" t="s">
        <v>27832</v>
      </c>
      <c r="E1584" s="500" t="s">
        <v>11099</v>
      </c>
      <c r="F1584" s="500" t="s">
        <v>28081</v>
      </c>
      <c r="G1584" s="500" t="s">
        <v>7865</v>
      </c>
      <c r="H1584" s="500" t="s">
        <v>11291</v>
      </c>
      <c r="I1584" s="500" t="s">
        <v>688</v>
      </c>
      <c r="J1584" s="500" t="s">
        <v>689</v>
      </c>
      <c r="K1584" s="500" t="s">
        <v>223</v>
      </c>
      <c r="L1584" s="500" t="s">
        <v>28083</v>
      </c>
      <c r="M1584" s="500" t="s">
        <v>2307</v>
      </c>
      <c r="N1584" s="500" t="s">
        <v>7867</v>
      </c>
    </row>
    <row r="1585" spans="1:14">
      <c r="A1585" s="500" t="s">
        <v>686</v>
      </c>
      <c r="B1585" s="500" t="s">
        <v>2858</v>
      </c>
      <c r="C1585" s="500" t="s">
        <v>27831</v>
      </c>
      <c r="D1585" s="500" t="s">
        <v>27832</v>
      </c>
      <c r="E1585" s="500" t="s">
        <v>11099</v>
      </c>
      <c r="F1585" s="500" t="s">
        <v>28081</v>
      </c>
      <c r="G1585" s="500" t="s">
        <v>3550</v>
      </c>
      <c r="H1585" s="500" t="s">
        <v>28133</v>
      </c>
      <c r="I1585" s="500" t="s">
        <v>688</v>
      </c>
      <c r="J1585" s="500" t="s">
        <v>689</v>
      </c>
      <c r="K1585" s="500" t="s">
        <v>223</v>
      </c>
      <c r="L1585" s="500" t="s">
        <v>28083</v>
      </c>
      <c r="M1585" s="500" t="s">
        <v>2307</v>
      </c>
      <c r="N1585" s="500" t="s">
        <v>5551</v>
      </c>
    </row>
    <row r="1586" spans="1:14">
      <c r="A1586" s="500" t="s">
        <v>686</v>
      </c>
      <c r="B1586" s="500" t="s">
        <v>2858</v>
      </c>
      <c r="C1586" s="500" t="s">
        <v>27831</v>
      </c>
      <c r="D1586" s="500" t="s">
        <v>27832</v>
      </c>
      <c r="E1586" s="500" t="s">
        <v>11099</v>
      </c>
      <c r="F1586" s="500" t="s">
        <v>28081</v>
      </c>
      <c r="G1586" s="500" t="s">
        <v>1407</v>
      </c>
      <c r="H1586" s="500" t="s">
        <v>28134</v>
      </c>
      <c r="I1586" s="500" t="s">
        <v>688</v>
      </c>
      <c r="J1586" s="500" t="s">
        <v>689</v>
      </c>
      <c r="K1586" s="500" t="s">
        <v>223</v>
      </c>
      <c r="L1586" s="500" t="s">
        <v>28083</v>
      </c>
      <c r="M1586" s="500" t="s">
        <v>2307</v>
      </c>
      <c r="N1586" s="500" t="s">
        <v>5552</v>
      </c>
    </row>
    <row r="1587" spans="1:14">
      <c r="A1587" s="500" t="s">
        <v>686</v>
      </c>
      <c r="B1587" s="500" t="s">
        <v>2858</v>
      </c>
      <c r="C1587" s="500" t="s">
        <v>27831</v>
      </c>
      <c r="D1587" s="500" t="s">
        <v>27832</v>
      </c>
      <c r="E1587" s="500" t="s">
        <v>11099</v>
      </c>
      <c r="F1587" s="500" t="s">
        <v>28081</v>
      </c>
      <c r="G1587" s="500" t="s">
        <v>1408</v>
      </c>
      <c r="H1587" s="500" t="s">
        <v>27838</v>
      </c>
      <c r="I1587" s="500" t="s">
        <v>688</v>
      </c>
      <c r="J1587" s="500" t="s">
        <v>689</v>
      </c>
      <c r="K1587" s="500" t="s">
        <v>223</v>
      </c>
      <c r="L1587" s="500" t="s">
        <v>28083</v>
      </c>
      <c r="M1587" s="500" t="s">
        <v>2307</v>
      </c>
      <c r="N1587" s="500" t="s">
        <v>5553</v>
      </c>
    </row>
    <row r="1588" spans="1:14">
      <c r="A1588" s="500" t="s">
        <v>686</v>
      </c>
      <c r="B1588" s="500" t="s">
        <v>2858</v>
      </c>
      <c r="C1588" s="500" t="s">
        <v>27831</v>
      </c>
      <c r="D1588" s="500" t="s">
        <v>27832</v>
      </c>
      <c r="E1588" s="500" t="s">
        <v>11099</v>
      </c>
      <c r="F1588" s="500" t="s">
        <v>28081</v>
      </c>
      <c r="G1588" s="500" t="s">
        <v>1409</v>
      </c>
      <c r="H1588" s="500" t="s">
        <v>11364</v>
      </c>
      <c r="I1588" s="500" t="s">
        <v>688</v>
      </c>
      <c r="J1588" s="500" t="s">
        <v>689</v>
      </c>
      <c r="K1588" s="500" t="s">
        <v>223</v>
      </c>
      <c r="L1588" s="500" t="s">
        <v>28083</v>
      </c>
      <c r="M1588" s="500" t="s">
        <v>2307</v>
      </c>
      <c r="N1588" s="500" t="s">
        <v>5554</v>
      </c>
    </row>
    <row r="1589" spans="1:14">
      <c r="A1589" s="500" t="s">
        <v>686</v>
      </c>
      <c r="B1589" s="500" t="s">
        <v>2858</v>
      </c>
      <c r="C1589" s="500" t="s">
        <v>27831</v>
      </c>
      <c r="D1589" s="500" t="s">
        <v>27832</v>
      </c>
      <c r="E1589" s="500" t="s">
        <v>11099</v>
      </c>
      <c r="F1589" s="500" t="s">
        <v>28081</v>
      </c>
      <c r="G1589" s="500" t="s">
        <v>1410</v>
      </c>
      <c r="H1589" s="500" t="s">
        <v>27839</v>
      </c>
      <c r="I1589" s="500" t="s">
        <v>688</v>
      </c>
      <c r="J1589" s="500" t="s">
        <v>689</v>
      </c>
      <c r="K1589" s="500" t="s">
        <v>223</v>
      </c>
      <c r="L1589" s="500" t="s">
        <v>28083</v>
      </c>
      <c r="M1589" s="500" t="s">
        <v>2307</v>
      </c>
      <c r="N1589" s="500" t="s">
        <v>5555</v>
      </c>
    </row>
    <row r="1590" spans="1:14">
      <c r="A1590" s="500" t="s">
        <v>686</v>
      </c>
      <c r="B1590" s="500" t="s">
        <v>2858</v>
      </c>
      <c r="C1590" s="500" t="s">
        <v>27831</v>
      </c>
      <c r="D1590" s="500" t="s">
        <v>27832</v>
      </c>
      <c r="E1590" s="500" t="s">
        <v>11099</v>
      </c>
      <c r="F1590" s="500" t="s">
        <v>28081</v>
      </c>
      <c r="G1590" s="500" t="s">
        <v>4072</v>
      </c>
      <c r="H1590" s="500" t="s">
        <v>11276</v>
      </c>
      <c r="I1590" s="500" t="s">
        <v>688</v>
      </c>
      <c r="J1590" s="500" t="s">
        <v>689</v>
      </c>
      <c r="K1590" s="500" t="s">
        <v>223</v>
      </c>
      <c r="L1590" s="500" t="s">
        <v>28083</v>
      </c>
      <c r="M1590" s="500" t="s">
        <v>2307</v>
      </c>
      <c r="N1590" s="500" t="s">
        <v>5556</v>
      </c>
    </row>
    <row r="1591" spans="1:14">
      <c r="A1591" s="500" t="s">
        <v>686</v>
      </c>
      <c r="B1591" s="500" t="s">
        <v>2858</v>
      </c>
      <c r="C1591" s="500" t="s">
        <v>27831</v>
      </c>
      <c r="D1591" s="500" t="s">
        <v>27832</v>
      </c>
      <c r="E1591" s="500" t="s">
        <v>11099</v>
      </c>
      <c r="F1591" s="500" t="s">
        <v>28081</v>
      </c>
      <c r="G1591" s="500" t="s">
        <v>1411</v>
      </c>
      <c r="H1591" s="500" t="s">
        <v>11862</v>
      </c>
      <c r="I1591" s="500" t="s">
        <v>688</v>
      </c>
      <c r="J1591" s="500" t="s">
        <v>689</v>
      </c>
      <c r="K1591" s="500" t="s">
        <v>223</v>
      </c>
      <c r="L1591" s="500" t="s">
        <v>28083</v>
      </c>
      <c r="M1591" s="500" t="s">
        <v>2307</v>
      </c>
      <c r="N1591" s="500" t="s">
        <v>5557</v>
      </c>
    </row>
    <row r="1592" spans="1:14">
      <c r="A1592" s="500" t="s">
        <v>686</v>
      </c>
      <c r="B1592" s="500" t="s">
        <v>2858</v>
      </c>
      <c r="C1592" s="500" t="s">
        <v>27831</v>
      </c>
      <c r="D1592" s="500" t="s">
        <v>27832</v>
      </c>
      <c r="E1592" s="500" t="s">
        <v>11099</v>
      </c>
      <c r="F1592" s="500" t="s">
        <v>28081</v>
      </c>
      <c r="G1592" s="500" t="s">
        <v>3551</v>
      </c>
      <c r="H1592" s="500" t="s">
        <v>7715</v>
      </c>
      <c r="I1592" s="500" t="s">
        <v>688</v>
      </c>
      <c r="J1592" s="500" t="s">
        <v>689</v>
      </c>
      <c r="K1592" s="500" t="s">
        <v>223</v>
      </c>
      <c r="L1592" s="500" t="s">
        <v>28083</v>
      </c>
      <c r="M1592" s="500" t="s">
        <v>2307</v>
      </c>
      <c r="N1592" s="500" t="s">
        <v>5558</v>
      </c>
    </row>
    <row r="1593" spans="1:14">
      <c r="A1593" s="500" t="s">
        <v>686</v>
      </c>
      <c r="B1593" s="500" t="s">
        <v>2858</v>
      </c>
      <c r="C1593" s="500" t="s">
        <v>27831</v>
      </c>
      <c r="D1593" s="500" t="s">
        <v>27832</v>
      </c>
      <c r="E1593" s="500" t="s">
        <v>11099</v>
      </c>
      <c r="F1593" s="500" t="s">
        <v>28081</v>
      </c>
      <c r="G1593" s="500" t="s">
        <v>1412</v>
      </c>
      <c r="H1593" s="500" t="s">
        <v>3944</v>
      </c>
      <c r="I1593" s="500" t="s">
        <v>688</v>
      </c>
      <c r="J1593" s="500" t="s">
        <v>689</v>
      </c>
      <c r="K1593" s="500" t="s">
        <v>223</v>
      </c>
      <c r="L1593" s="500" t="s">
        <v>28083</v>
      </c>
      <c r="M1593" s="500" t="s">
        <v>2307</v>
      </c>
      <c r="N1593" s="500" t="s">
        <v>5559</v>
      </c>
    </row>
    <row r="1594" spans="1:14">
      <c r="A1594" s="500" t="s">
        <v>686</v>
      </c>
      <c r="B1594" s="500" t="s">
        <v>2858</v>
      </c>
      <c r="C1594" s="500" t="s">
        <v>27831</v>
      </c>
      <c r="D1594" s="500" t="s">
        <v>27832</v>
      </c>
      <c r="E1594" s="500" t="s">
        <v>11099</v>
      </c>
      <c r="F1594" s="500" t="s">
        <v>28081</v>
      </c>
      <c r="G1594" s="500" t="s">
        <v>1413</v>
      </c>
      <c r="H1594" s="500" t="s">
        <v>11383</v>
      </c>
      <c r="I1594" s="500" t="s">
        <v>688</v>
      </c>
      <c r="J1594" s="500" t="s">
        <v>689</v>
      </c>
      <c r="K1594" s="500" t="s">
        <v>223</v>
      </c>
      <c r="L1594" s="500" t="s">
        <v>28083</v>
      </c>
      <c r="M1594" s="500" t="s">
        <v>2307</v>
      </c>
      <c r="N1594" s="500" t="s">
        <v>5560</v>
      </c>
    </row>
    <row r="1595" spans="1:14">
      <c r="A1595" s="500" t="s">
        <v>686</v>
      </c>
      <c r="B1595" s="500" t="s">
        <v>2858</v>
      </c>
      <c r="C1595" s="500" t="s">
        <v>27831</v>
      </c>
      <c r="D1595" s="500" t="s">
        <v>27832</v>
      </c>
      <c r="E1595" s="500" t="s">
        <v>11099</v>
      </c>
      <c r="F1595" s="500" t="s">
        <v>28081</v>
      </c>
      <c r="G1595" s="500" t="s">
        <v>1414</v>
      </c>
      <c r="H1595" s="500" t="s">
        <v>18773</v>
      </c>
      <c r="I1595" s="500" t="s">
        <v>688</v>
      </c>
      <c r="J1595" s="500" t="s">
        <v>689</v>
      </c>
      <c r="K1595" s="500" t="s">
        <v>223</v>
      </c>
      <c r="L1595" s="500" t="s">
        <v>28083</v>
      </c>
      <c r="M1595" s="500" t="s">
        <v>2307</v>
      </c>
      <c r="N1595" s="500" t="s">
        <v>5561</v>
      </c>
    </row>
    <row r="1596" spans="1:14">
      <c r="A1596" s="500" t="s">
        <v>686</v>
      </c>
      <c r="B1596" s="500" t="s">
        <v>2858</v>
      </c>
      <c r="C1596" s="500" t="s">
        <v>27831</v>
      </c>
      <c r="D1596" s="500" t="s">
        <v>27832</v>
      </c>
      <c r="E1596" s="500" t="s">
        <v>11099</v>
      </c>
      <c r="F1596" s="500" t="s">
        <v>28081</v>
      </c>
      <c r="G1596" s="500" t="s">
        <v>7868</v>
      </c>
      <c r="H1596" s="500" t="s">
        <v>11400</v>
      </c>
      <c r="I1596" s="500" t="s">
        <v>688</v>
      </c>
      <c r="J1596" s="500" t="s">
        <v>689</v>
      </c>
      <c r="K1596" s="500" t="s">
        <v>223</v>
      </c>
      <c r="L1596" s="500" t="s">
        <v>28083</v>
      </c>
      <c r="M1596" s="500" t="s">
        <v>2307</v>
      </c>
      <c r="N1596" s="500" t="s">
        <v>7869</v>
      </c>
    </row>
    <row r="1597" spans="1:14">
      <c r="A1597" s="500" t="s">
        <v>686</v>
      </c>
      <c r="B1597" s="500" t="s">
        <v>2858</v>
      </c>
      <c r="C1597" s="500" t="s">
        <v>27831</v>
      </c>
      <c r="D1597" s="500" t="s">
        <v>27832</v>
      </c>
      <c r="E1597" s="500" t="s">
        <v>11099</v>
      </c>
      <c r="F1597" s="500" t="s">
        <v>28081</v>
      </c>
      <c r="G1597" s="500" t="s">
        <v>2267</v>
      </c>
      <c r="H1597" s="500" t="s">
        <v>19918</v>
      </c>
      <c r="I1597" s="500" t="s">
        <v>688</v>
      </c>
      <c r="J1597" s="500" t="s">
        <v>689</v>
      </c>
      <c r="K1597" s="500" t="s">
        <v>223</v>
      </c>
      <c r="L1597" s="500" t="s">
        <v>28083</v>
      </c>
      <c r="M1597" s="500" t="s">
        <v>2307</v>
      </c>
      <c r="N1597" s="500" t="s">
        <v>11027</v>
      </c>
    </row>
    <row r="1598" spans="1:14">
      <c r="A1598" s="500" t="s">
        <v>686</v>
      </c>
      <c r="B1598" s="500" t="s">
        <v>2858</v>
      </c>
      <c r="C1598" s="500" t="s">
        <v>27831</v>
      </c>
      <c r="D1598" s="500" t="s">
        <v>27832</v>
      </c>
      <c r="E1598" s="500" t="s">
        <v>11099</v>
      </c>
      <c r="F1598" s="500" t="s">
        <v>28081</v>
      </c>
      <c r="G1598" s="500" t="s">
        <v>7511</v>
      </c>
      <c r="H1598" s="500" t="s">
        <v>28134</v>
      </c>
      <c r="I1598" s="500" t="s">
        <v>688</v>
      </c>
      <c r="J1598" s="500" t="s">
        <v>689</v>
      </c>
      <c r="K1598" s="500" t="s">
        <v>223</v>
      </c>
      <c r="L1598" s="500" t="s">
        <v>28083</v>
      </c>
      <c r="M1598" s="500" t="s">
        <v>2307</v>
      </c>
      <c r="N1598" s="500" t="s">
        <v>7512</v>
      </c>
    </row>
    <row r="1599" spans="1:14">
      <c r="A1599" s="500" t="s">
        <v>686</v>
      </c>
      <c r="B1599" s="500" t="s">
        <v>2858</v>
      </c>
      <c r="C1599" s="500" t="s">
        <v>27831</v>
      </c>
      <c r="D1599" s="500" t="s">
        <v>27832</v>
      </c>
      <c r="E1599" s="500" t="s">
        <v>11099</v>
      </c>
      <c r="F1599" s="500" t="s">
        <v>28081</v>
      </c>
      <c r="G1599" s="500" t="s">
        <v>1415</v>
      </c>
      <c r="H1599" s="500" t="s">
        <v>11618</v>
      </c>
      <c r="I1599" s="500" t="s">
        <v>688</v>
      </c>
      <c r="J1599" s="500" t="s">
        <v>689</v>
      </c>
      <c r="K1599" s="500" t="s">
        <v>223</v>
      </c>
      <c r="L1599" s="500" t="s">
        <v>28083</v>
      </c>
      <c r="M1599" s="500" t="s">
        <v>2307</v>
      </c>
      <c r="N1599" s="500" t="s">
        <v>5562</v>
      </c>
    </row>
    <row r="1600" spans="1:14">
      <c r="A1600" s="500" t="s">
        <v>686</v>
      </c>
      <c r="B1600" s="500" t="s">
        <v>2858</v>
      </c>
      <c r="C1600" s="500" t="s">
        <v>27831</v>
      </c>
      <c r="D1600" s="500" t="s">
        <v>27832</v>
      </c>
      <c r="E1600" s="500" t="s">
        <v>11099</v>
      </c>
      <c r="F1600" s="500" t="s">
        <v>28081</v>
      </c>
      <c r="G1600" s="500" t="s">
        <v>1416</v>
      </c>
      <c r="H1600" s="500" t="s">
        <v>11270</v>
      </c>
      <c r="I1600" s="500" t="s">
        <v>688</v>
      </c>
      <c r="J1600" s="500" t="s">
        <v>689</v>
      </c>
      <c r="K1600" s="500" t="s">
        <v>223</v>
      </c>
      <c r="L1600" s="500" t="s">
        <v>28083</v>
      </c>
      <c r="M1600" s="500" t="s">
        <v>2307</v>
      </c>
      <c r="N1600" s="500" t="s">
        <v>5563</v>
      </c>
    </row>
    <row r="1601" spans="1:14">
      <c r="A1601" s="500" t="s">
        <v>686</v>
      </c>
      <c r="B1601" s="500" t="s">
        <v>2858</v>
      </c>
      <c r="C1601" s="500" t="s">
        <v>27831</v>
      </c>
      <c r="D1601" s="500" t="s">
        <v>27832</v>
      </c>
      <c r="E1601" s="500" t="s">
        <v>11099</v>
      </c>
      <c r="F1601" s="500" t="s">
        <v>28081</v>
      </c>
      <c r="G1601" s="500" t="s">
        <v>1417</v>
      </c>
      <c r="H1601" s="500" t="s">
        <v>28135</v>
      </c>
      <c r="I1601" s="500" t="s">
        <v>688</v>
      </c>
      <c r="J1601" s="500" t="s">
        <v>689</v>
      </c>
      <c r="K1601" s="500" t="s">
        <v>223</v>
      </c>
      <c r="L1601" s="500" t="s">
        <v>28083</v>
      </c>
      <c r="M1601" s="500" t="s">
        <v>2307</v>
      </c>
      <c r="N1601" s="500" t="s">
        <v>5564</v>
      </c>
    </row>
    <row r="1602" spans="1:14">
      <c r="A1602" s="500" t="s">
        <v>686</v>
      </c>
      <c r="B1602" s="500" t="s">
        <v>2858</v>
      </c>
      <c r="C1602" s="500" t="s">
        <v>27831</v>
      </c>
      <c r="D1602" s="500" t="s">
        <v>27832</v>
      </c>
      <c r="E1602" s="500" t="s">
        <v>11099</v>
      </c>
      <c r="F1602" s="500" t="s">
        <v>28081</v>
      </c>
      <c r="G1602" s="500" t="s">
        <v>1418</v>
      </c>
      <c r="H1602" s="500" t="s">
        <v>3966</v>
      </c>
      <c r="I1602" s="500" t="s">
        <v>688</v>
      </c>
      <c r="J1602" s="500" t="s">
        <v>689</v>
      </c>
      <c r="K1602" s="500" t="s">
        <v>223</v>
      </c>
      <c r="L1602" s="500" t="s">
        <v>28083</v>
      </c>
      <c r="M1602" s="500" t="s">
        <v>2307</v>
      </c>
      <c r="N1602" s="500" t="s">
        <v>5565</v>
      </c>
    </row>
    <row r="1603" spans="1:14">
      <c r="A1603" s="500" t="s">
        <v>686</v>
      </c>
      <c r="B1603" s="500" t="s">
        <v>2858</v>
      </c>
      <c r="C1603" s="500" t="s">
        <v>27831</v>
      </c>
      <c r="D1603" s="500" t="s">
        <v>27832</v>
      </c>
      <c r="E1603" s="500" t="s">
        <v>11099</v>
      </c>
      <c r="F1603" s="500" t="s">
        <v>28081</v>
      </c>
      <c r="G1603" s="500" t="s">
        <v>1419</v>
      </c>
      <c r="H1603" s="500" t="s">
        <v>3886</v>
      </c>
      <c r="I1603" s="500" t="s">
        <v>688</v>
      </c>
      <c r="J1603" s="500" t="s">
        <v>689</v>
      </c>
      <c r="K1603" s="500" t="s">
        <v>223</v>
      </c>
      <c r="L1603" s="500" t="s">
        <v>28083</v>
      </c>
      <c r="M1603" s="500" t="s">
        <v>2307</v>
      </c>
      <c r="N1603" s="500" t="s">
        <v>5566</v>
      </c>
    </row>
    <row r="1604" spans="1:14">
      <c r="A1604" s="500" t="s">
        <v>686</v>
      </c>
      <c r="B1604" s="500" t="s">
        <v>2858</v>
      </c>
      <c r="C1604" s="500" t="s">
        <v>27831</v>
      </c>
      <c r="D1604" s="500" t="s">
        <v>27832</v>
      </c>
      <c r="E1604" s="500" t="s">
        <v>11099</v>
      </c>
      <c r="F1604" s="500" t="s">
        <v>28081</v>
      </c>
      <c r="G1604" s="500" t="s">
        <v>1420</v>
      </c>
      <c r="H1604" s="500" t="s">
        <v>3975</v>
      </c>
      <c r="I1604" s="500" t="s">
        <v>688</v>
      </c>
      <c r="J1604" s="500" t="s">
        <v>689</v>
      </c>
      <c r="K1604" s="500" t="s">
        <v>223</v>
      </c>
      <c r="L1604" s="500" t="s">
        <v>28083</v>
      </c>
      <c r="M1604" s="500" t="s">
        <v>2307</v>
      </c>
      <c r="N1604" s="500" t="s">
        <v>5567</v>
      </c>
    </row>
    <row r="1605" spans="1:14">
      <c r="A1605" s="500" t="s">
        <v>686</v>
      </c>
      <c r="B1605" s="500" t="s">
        <v>2858</v>
      </c>
      <c r="C1605" s="500" t="s">
        <v>27831</v>
      </c>
      <c r="D1605" s="500" t="s">
        <v>27832</v>
      </c>
      <c r="E1605" s="500" t="s">
        <v>11099</v>
      </c>
      <c r="F1605" s="500" t="s">
        <v>28081</v>
      </c>
      <c r="G1605" s="500" t="s">
        <v>1421</v>
      </c>
      <c r="H1605" s="500" t="s">
        <v>28138</v>
      </c>
      <c r="I1605" s="500" t="s">
        <v>688</v>
      </c>
      <c r="J1605" s="500" t="s">
        <v>689</v>
      </c>
      <c r="K1605" s="500" t="s">
        <v>223</v>
      </c>
      <c r="L1605" s="500" t="s">
        <v>28083</v>
      </c>
      <c r="M1605" s="500" t="s">
        <v>2307</v>
      </c>
      <c r="N1605" s="500" t="s">
        <v>5568</v>
      </c>
    </row>
    <row r="1606" spans="1:14">
      <c r="A1606" s="500" t="s">
        <v>686</v>
      </c>
      <c r="B1606" s="500" t="s">
        <v>2858</v>
      </c>
      <c r="C1606" s="500" t="s">
        <v>27831</v>
      </c>
      <c r="D1606" s="500" t="s">
        <v>27832</v>
      </c>
      <c r="E1606" s="500" t="s">
        <v>11099</v>
      </c>
      <c r="F1606" s="500" t="s">
        <v>28081</v>
      </c>
      <c r="G1606" s="500" t="s">
        <v>7870</v>
      </c>
      <c r="H1606" s="500" t="s">
        <v>28139</v>
      </c>
      <c r="I1606" s="500" t="s">
        <v>688</v>
      </c>
      <c r="J1606" s="500" t="s">
        <v>689</v>
      </c>
      <c r="K1606" s="500" t="s">
        <v>223</v>
      </c>
      <c r="L1606" s="500" t="s">
        <v>28083</v>
      </c>
      <c r="M1606" s="500" t="s">
        <v>2307</v>
      </c>
      <c r="N1606" s="500" t="s">
        <v>7871</v>
      </c>
    </row>
    <row r="1607" spans="1:14">
      <c r="A1607" s="500" t="s">
        <v>686</v>
      </c>
      <c r="B1607" s="500" t="s">
        <v>2858</v>
      </c>
      <c r="C1607" s="500" t="s">
        <v>27831</v>
      </c>
      <c r="D1607" s="500" t="s">
        <v>27832</v>
      </c>
      <c r="E1607" s="500" t="s">
        <v>11099</v>
      </c>
      <c r="F1607" s="500" t="s">
        <v>28081</v>
      </c>
      <c r="G1607" s="500" t="s">
        <v>2518</v>
      </c>
      <c r="H1607" s="500" t="s">
        <v>7060</v>
      </c>
      <c r="I1607" s="500" t="s">
        <v>688</v>
      </c>
      <c r="J1607" s="500" t="s">
        <v>689</v>
      </c>
      <c r="K1607" s="500" t="s">
        <v>223</v>
      </c>
      <c r="L1607" s="500" t="s">
        <v>28083</v>
      </c>
      <c r="M1607" s="500" t="s">
        <v>2307</v>
      </c>
      <c r="N1607" s="500" t="s">
        <v>5569</v>
      </c>
    </row>
    <row r="1608" spans="1:14">
      <c r="A1608" s="500" t="s">
        <v>686</v>
      </c>
      <c r="B1608" s="500" t="s">
        <v>2858</v>
      </c>
      <c r="C1608" s="500" t="s">
        <v>27831</v>
      </c>
      <c r="D1608" s="500" t="s">
        <v>27832</v>
      </c>
      <c r="E1608" s="500" t="s">
        <v>11099</v>
      </c>
      <c r="F1608" s="500" t="s">
        <v>28081</v>
      </c>
      <c r="G1608" s="500" t="s">
        <v>7872</v>
      </c>
      <c r="H1608" s="500" t="s">
        <v>28073</v>
      </c>
      <c r="I1608" s="500" t="s">
        <v>688</v>
      </c>
      <c r="J1608" s="500" t="s">
        <v>689</v>
      </c>
      <c r="K1608" s="500" t="s">
        <v>223</v>
      </c>
      <c r="L1608" s="500" t="s">
        <v>28083</v>
      </c>
      <c r="M1608" s="500" t="s">
        <v>2307</v>
      </c>
      <c r="N1608" s="500" t="s">
        <v>7873</v>
      </c>
    </row>
    <row r="1609" spans="1:14">
      <c r="A1609" s="500" t="s">
        <v>686</v>
      </c>
      <c r="B1609" s="500" t="s">
        <v>2858</v>
      </c>
      <c r="C1609" s="500" t="s">
        <v>27831</v>
      </c>
      <c r="D1609" s="500" t="s">
        <v>27832</v>
      </c>
      <c r="E1609" s="500" t="s">
        <v>11099</v>
      </c>
      <c r="F1609" s="500" t="s">
        <v>28081</v>
      </c>
      <c r="G1609" s="500" t="s">
        <v>3552</v>
      </c>
      <c r="H1609" s="500" t="s">
        <v>28140</v>
      </c>
      <c r="I1609" s="500" t="s">
        <v>688</v>
      </c>
      <c r="J1609" s="500" t="s">
        <v>689</v>
      </c>
      <c r="K1609" s="500" t="s">
        <v>223</v>
      </c>
      <c r="L1609" s="500" t="s">
        <v>28083</v>
      </c>
      <c r="M1609" s="500" t="s">
        <v>2307</v>
      </c>
      <c r="N1609" s="500" t="s">
        <v>5570</v>
      </c>
    </row>
    <row r="1610" spans="1:14">
      <c r="A1610" s="500" t="s">
        <v>686</v>
      </c>
      <c r="B1610" s="500" t="s">
        <v>2858</v>
      </c>
      <c r="C1610" s="500" t="s">
        <v>27831</v>
      </c>
      <c r="D1610" s="500" t="s">
        <v>27832</v>
      </c>
      <c r="E1610" s="500" t="s">
        <v>11099</v>
      </c>
      <c r="F1610" s="500" t="s">
        <v>28081</v>
      </c>
      <c r="G1610" s="500" t="s">
        <v>1422</v>
      </c>
      <c r="H1610" s="500" t="s">
        <v>27861</v>
      </c>
      <c r="I1610" s="500" t="s">
        <v>688</v>
      </c>
      <c r="J1610" s="500" t="s">
        <v>689</v>
      </c>
      <c r="K1610" s="500" t="s">
        <v>223</v>
      </c>
      <c r="L1610" s="500" t="s">
        <v>28083</v>
      </c>
      <c r="M1610" s="500" t="s">
        <v>2307</v>
      </c>
      <c r="N1610" s="500" t="s">
        <v>5571</v>
      </c>
    </row>
    <row r="1611" spans="1:14">
      <c r="A1611" s="500" t="s">
        <v>686</v>
      </c>
      <c r="B1611" s="500" t="s">
        <v>2858</v>
      </c>
      <c r="C1611" s="500" t="s">
        <v>27831</v>
      </c>
      <c r="D1611" s="500" t="s">
        <v>27832</v>
      </c>
      <c r="E1611" s="500" t="s">
        <v>11099</v>
      </c>
      <c r="F1611" s="500" t="s">
        <v>28081</v>
      </c>
      <c r="G1611" s="500" t="s">
        <v>1423</v>
      </c>
      <c r="H1611" s="500" t="s">
        <v>11058</v>
      </c>
      <c r="I1611" s="500" t="s">
        <v>688</v>
      </c>
      <c r="J1611" s="500" t="s">
        <v>689</v>
      </c>
      <c r="K1611" s="500" t="s">
        <v>223</v>
      </c>
      <c r="L1611" s="500" t="s">
        <v>28083</v>
      </c>
      <c r="M1611" s="500" t="s">
        <v>2307</v>
      </c>
      <c r="N1611" s="500" t="s">
        <v>5572</v>
      </c>
    </row>
    <row r="1612" spans="1:14">
      <c r="A1612" s="500" t="s">
        <v>686</v>
      </c>
      <c r="B1612" s="500" t="s">
        <v>2858</v>
      </c>
      <c r="C1612" s="500" t="s">
        <v>27831</v>
      </c>
      <c r="D1612" s="500" t="s">
        <v>27832</v>
      </c>
      <c r="E1612" s="500" t="s">
        <v>11099</v>
      </c>
      <c r="F1612" s="500" t="s">
        <v>28081</v>
      </c>
      <c r="G1612" s="500" t="s">
        <v>1424</v>
      </c>
      <c r="H1612" s="500" t="s">
        <v>3727</v>
      </c>
      <c r="I1612" s="500" t="s">
        <v>688</v>
      </c>
      <c r="J1612" s="500" t="s">
        <v>689</v>
      </c>
      <c r="K1612" s="500" t="s">
        <v>223</v>
      </c>
      <c r="L1612" s="500" t="s">
        <v>28083</v>
      </c>
      <c r="M1612" s="500" t="s">
        <v>2307</v>
      </c>
      <c r="N1612" s="500" t="s">
        <v>5573</v>
      </c>
    </row>
    <row r="1613" spans="1:14">
      <c r="A1613" s="500" t="s">
        <v>686</v>
      </c>
      <c r="B1613" s="500" t="s">
        <v>2858</v>
      </c>
      <c r="C1613" s="500" t="s">
        <v>27831</v>
      </c>
      <c r="D1613" s="500" t="s">
        <v>27832</v>
      </c>
      <c r="E1613" s="500" t="s">
        <v>11099</v>
      </c>
      <c r="F1613" s="500" t="s">
        <v>28081</v>
      </c>
      <c r="G1613" s="500" t="s">
        <v>1425</v>
      </c>
      <c r="H1613" s="500" t="s">
        <v>27986</v>
      </c>
      <c r="I1613" s="500" t="s">
        <v>688</v>
      </c>
      <c r="J1613" s="500" t="s">
        <v>689</v>
      </c>
      <c r="K1613" s="500" t="s">
        <v>223</v>
      </c>
      <c r="L1613" s="500" t="s">
        <v>28083</v>
      </c>
      <c r="M1613" s="500" t="s">
        <v>2307</v>
      </c>
      <c r="N1613" s="500" t="s">
        <v>5574</v>
      </c>
    </row>
    <row r="1614" spans="1:14">
      <c r="A1614" s="500" t="s">
        <v>686</v>
      </c>
      <c r="B1614" s="500" t="s">
        <v>2858</v>
      </c>
      <c r="C1614" s="500" t="s">
        <v>27831</v>
      </c>
      <c r="D1614" s="500" t="s">
        <v>27832</v>
      </c>
      <c r="E1614" s="500" t="s">
        <v>11099</v>
      </c>
      <c r="F1614" s="500" t="s">
        <v>28081</v>
      </c>
      <c r="G1614" s="500" t="s">
        <v>4073</v>
      </c>
      <c r="H1614" s="500" t="s">
        <v>11700</v>
      </c>
      <c r="I1614" s="500" t="s">
        <v>688</v>
      </c>
      <c r="J1614" s="500" t="s">
        <v>689</v>
      </c>
      <c r="K1614" s="500" t="s">
        <v>223</v>
      </c>
      <c r="L1614" s="500" t="s">
        <v>28083</v>
      </c>
      <c r="M1614" s="500" t="s">
        <v>2307</v>
      </c>
      <c r="N1614" s="500" t="s">
        <v>5575</v>
      </c>
    </row>
    <row r="1615" spans="1:14">
      <c r="A1615" s="500" t="s">
        <v>686</v>
      </c>
      <c r="B1615" s="500" t="s">
        <v>2858</v>
      </c>
      <c r="C1615" s="500" t="s">
        <v>27831</v>
      </c>
      <c r="D1615" s="500" t="s">
        <v>27832</v>
      </c>
      <c r="E1615" s="500" t="s">
        <v>11099</v>
      </c>
      <c r="F1615" s="500" t="s">
        <v>28081</v>
      </c>
      <c r="G1615" s="500" t="s">
        <v>1426</v>
      </c>
      <c r="H1615" s="500" t="s">
        <v>14425</v>
      </c>
      <c r="I1615" s="500" t="s">
        <v>688</v>
      </c>
      <c r="J1615" s="500" t="s">
        <v>689</v>
      </c>
      <c r="K1615" s="500" t="s">
        <v>223</v>
      </c>
      <c r="L1615" s="500" t="s">
        <v>28083</v>
      </c>
      <c r="M1615" s="500" t="s">
        <v>2307</v>
      </c>
      <c r="N1615" s="500" t="s">
        <v>5576</v>
      </c>
    </row>
    <row r="1616" spans="1:14">
      <c r="A1616" s="500" t="s">
        <v>686</v>
      </c>
      <c r="B1616" s="500" t="s">
        <v>2858</v>
      </c>
      <c r="C1616" s="500" t="s">
        <v>27831</v>
      </c>
      <c r="D1616" s="500" t="s">
        <v>27832</v>
      </c>
      <c r="E1616" s="500" t="s">
        <v>11099</v>
      </c>
      <c r="F1616" s="500" t="s">
        <v>28081</v>
      </c>
      <c r="G1616" s="500" t="s">
        <v>3553</v>
      </c>
      <c r="H1616" s="500" t="s">
        <v>11825</v>
      </c>
      <c r="I1616" s="500" t="s">
        <v>688</v>
      </c>
      <c r="J1616" s="500" t="s">
        <v>689</v>
      </c>
      <c r="K1616" s="500" t="s">
        <v>223</v>
      </c>
      <c r="L1616" s="500" t="s">
        <v>28083</v>
      </c>
      <c r="M1616" s="500" t="s">
        <v>2307</v>
      </c>
      <c r="N1616" s="500" t="s">
        <v>5577</v>
      </c>
    </row>
    <row r="1617" spans="1:14">
      <c r="A1617" s="500" t="s">
        <v>686</v>
      </c>
      <c r="B1617" s="500" t="s">
        <v>2858</v>
      </c>
      <c r="C1617" s="500" t="s">
        <v>27831</v>
      </c>
      <c r="D1617" s="500" t="s">
        <v>27832</v>
      </c>
      <c r="E1617" s="500" t="s">
        <v>11099</v>
      </c>
      <c r="F1617" s="500" t="s">
        <v>28081</v>
      </c>
      <c r="G1617" s="500" t="s">
        <v>1427</v>
      </c>
      <c r="H1617" s="500" t="s">
        <v>11840</v>
      </c>
      <c r="I1617" s="500" t="s">
        <v>688</v>
      </c>
      <c r="J1617" s="500" t="s">
        <v>689</v>
      </c>
      <c r="K1617" s="500" t="s">
        <v>223</v>
      </c>
      <c r="L1617" s="500" t="s">
        <v>28083</v>
      </c>
      <c r="M1617" s="500" t="s">
        <v>2307</v>
      </c>
      <c r="N1617" s="500" t="s">
        <v>5578</v>
      </c>
    </row>
    <row r="1618" spans="1:14">
      <c r="A1618" s="500" t="s">
        <v>686</v>
      </c>
      <c r="B1618" s="500" t="s">
        <v>2858</v>
      </c>
      <c r="C1618" s="500" t="s">
        <v>27831</v>
      </c>
      <c r="D1618" s="500" t="s">
        <v>27832</v>
      </c>
      <c r="E1618" s="500" t="s">
        <v>11099</v>
      </c>
      <c r="F1618" s="500" t="s">
        <v>28081</v>
      </c>
      <c r="G1618" s="500" t="s">
        <v>1428</v>
      </c>
      <c r="H1618" s="500" t="s">
        <v>11272</v>
      </c>
      <c r="I1618" s="500" t="s">
        <v>688</v>
      </c>
      <c r="J1618" s="500" t="s">
        <v>689</v>
      </c>
      <c r="K1618" s="500" t="s">
        <v>223</v>
      </c>
      <c r="L1618" s="500" t="s">
        <v>28083</v>
      </c>
      <c r="M1618" s="500" t="s">
        <v>2307</v>
      </c>
      <c r="N1618" s="500" t="s">
        <v>5579</v>
      </c>
    </row>
    <row r="1619" spans="1:14">
      <c r="A1619" s="500" t="s">
        <v>686</v>
      </c>
      <c r="B1619" s="500" t="s">
        <v>2858</v>
      </c>
      <c r="C1619" s="500" t="s">
        <v>27831</v>
      </c>
      <c r="D1619" s="500" t="s">
        <v>27832</v>
      </c>
      <c r="E1619" s="500" t="s">
        <v>11099</v>
      </c>
      <c r="F1619" s="500" t="s">
        <v>28081</v>
      </c>
      <c r="G1619" s="500" t="s">
        <v>1429</v>
      </c>
      <c r="H1619" s="500" t="s">
        <v>27868</v>
      </c>
      <c r="I1619" s="500" t="s">
        <v>688</v>
      </c>
      <c r="J1619" s="500" t="s">
        <v>689</v>
      </c>
      <c r="K1619" s="500" t="s">
        <v>223</v>
      </c>
      <c r="L1619" s="500" t="s">
        <v>28083</v>
      </c>
      <c r="M1619" s="500" t="s">
        <v>2307</v>
      </c>
      <c r="N1619" s="500" t="s">
        <v>5580</v>
      </c>
    </row>
    <row r="1620" spans="1:14">
      <c r="A1620" s="500" t="s">
        <v>686</v>
      </c>
      <c r="B1620" s="500" t="s">
        <v>2858</v>
      </c>
      <c r="C1620" s="500" t="s">
        <v>27831</v>
      </c>
      <c r="D1620" s="500" t="s">
        <v>27832</v>
      </c>
      <c r="E1620" s="500" t="s">
        <v>11099</v>
      </c>
      <c r="F1620" s="500" t="s">
        <v>28081</v>
      </c>
      <c r="G1620" s="500" t="s">
        <v>7874</v>
      </c>
      <c r="H1620" s="500" t="s">
        <v>28141</v>
      </c>
      <c r="I1620" s="500" t="s">
        <v>688</v>
      </c>
      <c r="J1620" s="500" t="s">
        <v>689</v>
      </c>
      <c r="K1620" s="500" t="s">
        <v>223</v>
      </c>
      <c r="L1620" s="500" t="s">
        <v>28083</v>
      </c>
      <c r="M1620" s="500" t="s">
        <v>2307</v>
      </c>
      <c r="N1620" s="500" t="s">
        <v>7875</v>
      </c>
    </row>
    <row r="1621" spans="1:14">
      <c r="A1621" s="500" t="s">
        <v>686</v>
      </c>
      <c r="B1621" s="500" t="s">
        <v>2858</v>
      </c>
      <c r="C1621" s="500" t="s">
        <v>27831</v>
      </c>
      <c r="D1621" s="500" t="s">
        <v>27832</v>
      </c>
      <c r="E1621" s="500" t="s">
        <v>11099</v>
      </c>
      <c r="F1621" s="500" t="s">
        <v>28081</v>
      </c>
      <c r="G1621" s="500" t="s">
        <v>2268</v>
      </c>
      <c r="H1621" s="500" t="s">
        <v>3935</v>
      </c>
      <c r="I1621" s="500" t="s">
        <v>688</v>
      </c>
      <c r="J1621" s="500" t="s">
        <v>689</v>
      </c>
      <c r="K1621" s="500" t="s">
        <v>223</v>
      </c>
      <c r="L1621" s="500" t="s">
        <v>28083</v>
      </c>
      <c r="M1621" s="500" t="s">
        <v>2307</v>
      </c>
      <c r="N1621" s="500" t="s">
        <v>11028</v>
      </c>
    </row>
    <row r="1622" spans="1:14">
      <c r="A1622" s="500" t="s">
        <v>686</v>
      </c>
      <c r="B1622" s="500" t="s">
        <v>2858</v>
      </c>
      <c r="C1622" s="500" t="s">
        <v>27831</v>
      </c>
      <c r="D1622" s="500" t="s">
        <v>27832</v>
      </c>
      <c r="E1622" s="500" t="s">
        <v>11099</v>
      </c>
      <c r="F1622" s="500" t="s">
        <v>28081</v>
      </c>
      <c r="G1622" s="500" t="s">
        <v>7513</v>
      </c>
      <c r="H1622" s="500" t="s">
        <v>27861</v>
      </c>
      <c r="I1622" s="500" t="s">
        <v>688</v>
      </c>
      <c r="J1622" s="500" t="s">
        <v>689</v>
      </c>
      <c r="K1622" s="500" t="s">
        <v>223</v>
      </c>
      <c r="L1622" s="500" t="s">
        <v>28083</v>
      </c>
      <c r="M1622" s="500" t="s">
        <v>2307</v>
      </c>
      <c r="N1622" s="500" t="s">
        <v>7514</v>
      </c>
    </row>
    <row r="1623" spans="1:14">
      <c r="A1623" s="500" t="s">
        <v>686</v>
      </c>
      <c r="B1623" s="500" t="s">
        <v>2858</v>
      </c>
      <c r="C1623" s="500" t="s">
        <v>27831</v>
      </c>
      <c r="D1623" s="500" t="s">
        <v>27832</v>
      </c>
      <c r="E1623" s="500" t="s">
        <v>11099</v>
      </c>
      <c r="F1623" s="500" t="s">
        <v>28081</v>
      </c>
      <c r="G1623" s="500" t="s">
        <v>1430</v>
      </c>
      <c r="H1623" s="500" t="s">
        <v>28142</v>
      </c>
      <c r="I1623" s="500" t="s">
        <v>688</v>
      </c>
      <c r="J1623" s="500" t="s">
        <v>689</v>
      </c>
      <c r="K1623" s="500" t="s">
        <v>223</v>
      </c>
      <c r="L1623" s="500" t="s">
        <v>28083</v>
      </c>
      <c r="M1623" s="500" t="s">
        <v>2307</v>
      </c>
      <c r="N1623" s="500" t="s">
        <v>5581</v>
      </c>
    </row>
    <row r="1624" spans="1:14">
      <c r="A1624" s="500" t="s">
        <v>686</v>
      </c>
      <c r="B1624" s="500" t="s">
        <v>2858</v>
      </c>
      <c r="C1624" s="500" t="s">
        <v>27831</v>
      </c>
      <c r="D1624" s="500" t="s">
        <v>27832</v>
      </c>
      <c r="E1624" s="500" t="s">
        <v>11099</v>
      </c>
      <c r="F1624" s="500" t="s">
        <v>28081</v>
      </c>
      <c r="G1624" s="500" t="s">
        <v>1431</v>
      </c>
      <c r="H1624" s="500" t="s">
        <v>27965</v>
      </c>
      <c r="I1624" s="500" t="s">
        <v>688</v>
      </c>
      <c r="J1624" s="500" t="s">
        <v>689</v>
      </c>
      <c r="K1624" s="500" t="s">
        <v>223</v>
      </c>
      <c r="L1624" s="500" t="s">
        <v>28083</v>
      </c>
      <c r="M1624" s="500" t="s">
        <v>2307</v>
      </c>
      <c r="N1624" s="500" t="s">
        <v>5582</v>
      </c>
    </row>
    <row r="1625" spans="1:14">
      <c r="A1625" s="500" t="s">
        <v>686</v>
      </c>
      <c r="B1625" s="500" t="s">
        <v>2858</v>
      </c>
      <c r="C1625" s="500" t="s">
        <v>27831</v>
      </c>
      <c r="D1625" s="500" t="s">
        <v>27832</v>
      </c>
      <c r="E1625" s="500" t="s">
        <v>11099</v>
      </c>
      <c r="F1625" s="500" t="s">
        <v>28081</v>
      </c>
      <c r="G1625" s="500" t="s">
        <v>1432</v>
      </c>
      <c r="H1625" s="500" t="s">
        <v>4139</v>
      </c>
      <c r="I1625" s="500" t="s">
        <v>688</v>
      </c>
      <c r="J1625" s="500" t="s">
        <v>689</v>
      </c>
      <c r="K1625" s="500" t="s">
        <v>223</v>
      </c>
      <c r="L1625" s="500" t="s">
        <v>28083</v>
      </c>
      <c r="M1625" s="500" t="s">
        <v>2307</v>
      </c>
      <c r="N1625" s="500" t="s">
        <v>5583</v>
      </c>
    </row>
    <row r="1626" spans="1:14">
      <c r="A1626" s="500" t="s">
        <v>686</v>
      </c>
      <c r="B1626" s="500" t="s">
        <v>2858</v>
      </c>
      <c r="C1626" s="500" t="s">
        <v>27831</v>
      </c>
      <c r="D1626" s="500" t="s">
        <v>27832</v>
      </c>
      <c r="E1626" s="500" t="s">
        <v>11099</v>
      </c>
      <c r="F1626" s="500" t="s">
        <v>28081</v>
      </c>
      <c r="G1626" s="500" t="s">
        <v>1433</v>
      </c>
      <c r="H1626" s="500" t="s">
        <v>13939</v>
      </c>
      <c r="I1626" s="500" t="s">
        <v>688</v>
      </c>
      <c r="J1626" s="500" t="s">
        <v>689</v>
      </c>
      <c r="K1626" s="500" t="s">
        <v>223</v>
      </c>
      <c r="L1626" s="500" t="s">
        <v>28083</v>
      </c>
      <c r="M1626" s="500" t="s">
        <v>2307</v>
      </c>
      <c r="N1626" s="500" t="s">
        <v>5584</v>
      </c>
    </row>
    <row r="1627" spans="1:14">
      <c r="A1627" s="500" t="s">
        <v>686</v>
      </c>
      <c r="B1627" s="500" t="s">
        <v>2858</v>
      </c>
      <c r="C1627" s="500" t="s">
        <v>27831</v>
      </c>
      <c r="D1627" s="500" t="s">
        <v>27832</v>
      </c>
      <c r="E1627" s="500" t="s">
        <v>11099</v>
      </c>
      <c r="F1627" s="500" t="s">
        <v>28081</v>
      </c>
      <c r="G1627" s="500" t="s">
        <v>1434</v>
      </c>
      <c r="H1627" s="500" t="s">
        <v>7106</v>
      </c>
      <c r="I1627" s="500" t="s">
        <v>688</v>
      </c>
      <c r="J1627" s="500" t="s">
        <v>689</v>
      </c>
      <c r="K1627" s="500" t="s">
        <v>223</v>
      </c>
      <c r="L1627" s="500" t="s">
        <v>28083</v>
      </c>
      <c r="M1627" s="500" t="s">
        <v>2307</v>
      </c>
      <c r="N1627" s="500" t="s">
        <v>5585</v>
      </c>
    </row>
    <row r="1628" spans="1:14">
      <c r="A1628" s="500" t="s">
        <v>686</v>
      </c>
      <c r="B1628" s="500" t="s">
        <v>2858</v>
      </c>
      <c r="C1628" s="500" t="s">
        <v>27831</v>
      </c>
      <c r="D1628" s="500" t="s">
        <v>27832</v>
      </c>
      <c r="E1628" s="500" t="s">
        <v>11099</v>
      </c>
      <c r="F1628" s="500" t="s">
        <v>28081</v>
      </c>
      <c r="G1628" s="500" t="s">
        <v>1435</v>
      </c>
      <c r="H1628" s="500" t="s">
        <v>28143</v>
      </c>
      <c r="I1628" s="500" t="s">
        <v>688</v>
      </c>
      <c r="J1628" s="500" t="s">
        <v>689</v>
      </c>
      <c r="K1628" s="500" t="s">
        <v>223</v>
      </c>
      <c r="L1628" s="500" t="s">
        <v>28083</v>
      </c>
      <c r="M1628" s="500" t="s">
        <v>2307</v>
      </c>
      <c r="N1628" s="500" t="s">
        <v>5586</v>
      </c>
    </row>
    <row r="1629" spans="1:14">
      <c r="A1629" s="500" t="s">
        <v>686</v>
      </c>
      <c r="B1629" s="500" t="s">
        <v>2858</v>
      </c>
      <c r="C1629" s="500" t="s">
        <v>27831</v>
      </c>
      <c r="D1629" s="500" t="s">
        <v>27832</v>
      </c>
      <c r="E1629" s="500" t="s">
        <v>11099</v>
      </c>
      <c r="F1629" s="500" t="s">
        <v>28081</v>
      </c>
      <c r="G1629" s="500" t="s">
        <v>1436</v>
      </c>
      <c r="H1629" s="500" t="s">
        <v>28150</v>
      </c>
      <c r="I1629" s="500" t="s">
        <v>688</v>
      </c>
      <c r="J1629" s="500" t="s">
        <v>689</v>
      </c>
      <c r="K1629" s="500" t="s">
        <v>223</v>
      </c>
      <c r="L1629" s="500" t="s">
        <v>28083</v>
      </c>
      <c r="M1629" s="500" t="s">
        <v>2307</v>
      </c>
      <c r="N1629" s="500" t="s">
        <v>5587</v>
      </c>
    </row>
    <row r="1630" spans="1:14">
      <c r="A1630" s="500" t="s">
        <v>686</v>
      </c>
      <c r="B1630" s="500" t="s">
        <v>2858</v>
      </c>
      <c r="C1630" s="500" t="s">
        <v>27831</v>
      </c>
      <c r="D1630" s="500" t="s">
        <v>27832</v>
      </c>
      <c r="E1630" s="500" t="s">
        <v>11099</v>
      </c>
      <c r="F1630" s="500" t="s">
        <v>28081</v>
      </c>
      <c r="G1630" s="500" t="s">
        <v>7876</v>
      </c>
      <c r="H1630" s="500" t="s">
        <v>6998</v>
      </c>
      <c r="I1630" s="500" t="s">
        <v>688</v>
      </c>
      <c r="J1630" s="500" t="s">
        <v>689</v>
      </c>
      <c r="K1630" s="500" t="s">
        <v>223</v>
      </c>
      <c r="L1630" s="500" t="s">
        <v>28083</v>
      </c>
      <c r="M1630" s="500" t="s">
        <v>2307</v>
      </c>
      <c r="N1630" s="500" t="s">
        <v>7877</v>
      </c>
    </row>
    <row r="1631" spans="1:14">
      <c r="A1631" s="500" t="s">
        <v>686</v>
      </c>
      <c r="B1631" s="500" t="s">
        <v>2858</v>
      </c>
      <c r="C1631" s="500" t="s">
        <v>27831</v>
      </c>
      <c r="D1631" s="500" t="s">
        <v>27832</v>
      </c>
      <c r="E1631" s="500" t="s">
        <v>11099</v>
      </c>
      <c r="F1631" s="500" t="s">
        <v>28081</v>
      </c>
      <c r="G1631" s="500" t="s">
        <v>2519</v>
      </c>
      <c r="H1631" s="500" t="s">
        <v>11077</v>
      </c>
      <c r="I1631" s="500" t="s">
        <v>688</v>
      </c>
      <c r="J1631" s="500" t="s">
        <v>689</v>
      </c>
      <c r="K1631" s="500" t="s">
        <v>223</v>
      </c>
      <c r="L1631" s="500" t="s">
        <v>28083</v>
      </c>
      <c r="M1631" s="500" t="s">
        <v>2307</v>
      </c>
      <c r="N1631" s="500" t="s">
        <v>5588</v>
      </c>
    </row>
    <row r="1632" spans="1:14">
      <c r="A1632" s="500" t="s">
        <v>686</v>
      </c>
      <c r="B1632" s="500" t="s">
        <v>2858</v>
      </c>
      <c r="C1632" s="500" t="s">
        <v>27831</v>
      </c>
      <c r="D1632" s="500" t="s">
        <v>27832</v>
      </c>
      <c r="E1632" s="500" t="s">
        <v>11099</v>
      </c>
      <c r="F1632" s="500" t="s">
        <v>28081</v>
      </c>
      <c r="G1632" s="500" t="s">
        <v>7878</v>
      </c>
      <c r="H1632" s="500" t="s">
        <v>7091</v>
      </c>
      <c r="I1632" s="500" t="s">
        <v>688</v>
      </c>
      <c r="J1632" s="500" t="s">
        <v>689</v>
      </c>
      <c r="K1632" s="500" t="s">
        <v>223</v>
      </c>
      <c r="L1632" s="500" t="s">
        <v>28083</v>
      </c>
      <c r="M1632" s="500" t="s">
        <v>2307</v>
      </c>
      <c r="N1632" s="500" t="s">
        <v>7879</v>
      </c>
    </row>
    <row r="1633" spans="1:14">
      <c r="A1633" s="500" t="s">
        <v>686</v>
      </c>
      <c r="B1633" s="500" t="s">
        <v>2858</v>
      </c>
      <c r="C1633" s="500" t="s">
        <v>27831</v>
      </c>
      <c r="D1633" s="500" t="s">
        <v>27832</v>
      </c>
      <c r="E1633" s="500" t="s">
        <v>11099</v>
      </c>
      <c r="F1633" s="500" t="s">
        <v>28081</v>
      </c>
      <c r="G1633" s="500" t="s">
        <v>3554</v>
      </c>
      <c r="H1633" s="500" t="s">
        <v>28066</v>
      </c>
      <c r="I1633" s="500" t="s">
        <v>688</v>
      </c>
      <c r="J1633" s="500" t="s">
        <v>689</v>
      </c>
      <c r="K1633" s="500" t="s">
        <v>223</v>
      </c>
      <c r="L1633" s="500" t="s">
        <v>28083</v>
      </c>
      <c r="M1633" s="500" t="s">
        <v>2307</v>
      </c>
      <c r="N1633" s="500" t="s">
        <v>5589</v>
      </c>
    </row>
    <row r="1634" spans="1:14">
      <c r="A1634" s="500" t="s">
        <v>686</v>
      </c>
      <c r="B1634" s="500" t="s">
        <v>2858</v>
      </c>
      <c r="C1634" s="500" t="s">
        <v>27831</v>
      </c>
      <c r="D1634" s="500" t="s">
        <v>27832</v>
      </c>
      <c r="E1634" s="500" t="s">
        <v>11099</v>
      </c>
      <c r="F1634" s="500" t="s">
        <v>28081</v>
      </c>
      <c r="G1634" s="500" t="s">
        <v>1437</v>
      </c>
      <c r="H1634" s="500" t="s">
        <v>28151</v>
      </c>
      <c r="I1634" s="500" t="s">
        <v>688</v>
      </c>
      <c r="J1634" s="500" t="s">
        <v>689</v>
      </c>
      <c r="K1634" s="500" t="s">
        <v>223</v>
      </c>
      <c r="L1634" s="500" t="s">
        <v>28083</v>
      </c>
      <c r="M1634" s="500" t="s">
        <v>2307</v>
      </c>
      <c r="N1634" s="500" t="s">
        <v>5590</v>
      </c>
    </row>
    <row r="1635" spans="1:14">
      <c r="A1635" s="500" t="s">
        <v>686</v>
      </c>
      <c r="B1635" s="500" t="s">
        <v>2858</v>
      </c>
      <c r="C1635" s="500" t="s">
        <v>27831</v>
      </c>
      <c r="D1635" s="500" t="s">
        <v>27832</v>
      </c>
      <c r="E1635" s="500" t="s">
        <v>11099</v>
      </c>
      <c r="F1635" s="500" t="s">
        <v>28081</v>
      </c>
      <c r="G1635" s="500" t="s">
        <v>1438</v>
      </c>
      <c r="H1635" s="500" t="s">
        <v>28035</v>
      </c>
      <c r="I1635" s="500" t="s">
        <v>688</v>
      </c>
      <c r="J1635" s="500" t="s">
        <v>689</v>
      </c>
      <c r="K1635" s="500" t="s">
        <v>223</v>
      </c>
      <c r="L1635" s="500" t="s">
        <v>28083</v>
      </c>
      <c r="M1635" s="500" t="s">
        <v>2307</v>
      </c>
      <c r="N1635" s="500" t="s">
        <v>5591</v>
      </c>
    </row>
    <row r="1636" spans="1:14">
      <c r="A1636" s="500" t="s">
        <v>686</v>
      </c>
      <c r="B1636" s="500" t="s">
        <v>2858</v>
      </c>
      <c r="C1636" s="500" t="s">
        <v>27831</v>
      </c>
      <c r="D1636" s="500" t="s">
        <v>27832</v>
      </c>
      <c r="E1636" s="500" t="s">
        <v>11099</v>
      </c>
      <c r="F1636" s="500" t="s">
        <v>28081</v>
      </c>
      <c r="G1636" s="500" t="s">
        <v>1439</v>
      </c>
      <c r="H1636" s="500" t="s">
        <v>27998</v>
      </c>
      <c r="I1636" s="500" t="s">
        <v>688</v>
      </c>
      <c r="J1636" s="500" t="s">
        <v>689</v>
      </c>
      <c r="K1636" s="500" t="s">
        <v>223</v>
      </c>
      <c r="L1636" s="500" t="s">
        <v>28083</v>
      </c>
      <c r="M1636" s="500" t="s">
        <v>2307</v>
      </c>
      <c r="N1636" s="500" t="s">
        <v>5592</v>
      </c>
    </row>
    <row r="1637" spans="1:14">
      <c r="A1637" s="500" t="s">
        <v>686</v>
      </c>
      <c r="B1637" s="500" t="s">
        <v>2858</v>
      </c>
      <c r="C1637" s="500" t="s">
        <v>27831</v>
      </c>
      <c r="D1637" s="500" t="s">
        <v>27832</v>
      </c>
      <c r="E1637" s="500" t="s">
        <v>11099</v>
      </c>
      <c r="F1637" s="500" t="s">
        <v>28081</v>
      </c>
      <c r="G1637" s="500" t="s">
        <v>1440</v>
      </c>
      <c r="H1637" s="500" t="s">
        <v>28139</v>
      </c>
      <c r="I1637" s="500" t="s">
        <v>688</v>
      </c>
      <c r="J1637" s="500" t="s">
        <v>689</v>
      </c>
      <c r="K1637" s="500" t="s">
        <v>223</v>
      </c>
      <c r="L1637" s="500" t="s">
        <v>28083</v>
      </c>
      <c r="M1637" s="500" t="s">
        <v>2307</v>
      </c>
      <c r="N1637" s="500" t="s">
        <v>5593</v>
      </c>
    </row>
    <row r="1638" spans="1:14">
      <c r="A1638" s="500" t="s">
        <v>686</v>
      </c>
      <c r="B1638" s="500" t="s">
        <v>2858</v>
      </c>
      <c r="C1638" s="500" t="s">
        <v>27831</v>
      </c>
      <c r="D1638" s="500" t="s">
        <v>27832</v>
      </c>
      <c r="E1638" s="500" t="s">
        <v>11099</v>
      </c>
      <c r="F1638" s="500" t="s">
        <v>28081</v>
      </c>
      <c r="G1638" s="500" t="s">
        <v>4074</v>
      </c>
      <c r="H1638" s="500" t="s">
        <v>11369</v>
      </c>
      <c r="I1638" s="500" t="s">
        <v>688</v>
      </c>
      <c r="J1638" s="500" t="s">
        <v>689</v>
      </c>
      <c r="K1638" s="500" t="s">
        <v>223</v>
      </c>
      <c r="L1638" s="500" t="s">
        <v>28083</v>
      </c>
      <c r="M1638" s="500" t="s">
        <v>2307</v>
      </c>
      <c r="N1638" s="500" t="s">
        <v>5594</v>
      </c>
    </row>
    <row r="1639" spans="1:14">
      <c r="A1639" s="500" t="s">
        <v>686</v>
      </c>
      <c r="B1639" s="500" t="s">
        <v>2858</v>
      </c>
      <c r="C1639" s="500" t="s">
        <v>27831</v>
      </c>
      <c r="D1639" s="500" t="s">
        <v>27832</v>
      </c>
      <c r="E1639" s="500" t="s">
        <v>11099</v>
      </c>
      <c r="F1639" s="500" t="s">
        <v>28081</v>
      </c>
      <c r="G1639" s="500" t="s">
        <v>1441</v>
      </c>
      <c r="H1639" s="500" t="s">
        <v>28152</v>
      </c>
      <c r="I1639" s="500" t="s">
        <v>688</v>
      </c>
      <c r="J1639" s="500" t="s">
        <v>689</v>
      </c>
      <c r="K1639" s="500" t="s">
        <v>223</v>
      </c>
      <c r="L1639" s="500" t="s">
        <v>28083</v>
      </c>
      <c r="M1639" s="500" t="s">
        <v>2307</v>
      </c>
      <c r="N1639" s="500" t="s">
        <v>5595</v>
      </c>
    </row>
    <row r="1640" spans="1:14">
      <c r="A1640" s="500" t="s">
        <v>686</v>
      </c>
      <c r="B1640" s="500" t="s">
        <v>2858</v>
      </c>
      <c r="C1640" s="500" t="s">
        <v>27831</v>
      </c>
      <c r="D1640" s="500" t="s">
        <v>27832</v>
      </c>
      <c r="E1640" s="500" t="s">
        <v>11099</v>
      </c>
      <c r="F1640" s="500" t="s">
        <v>28081</v>
      </c>
      <c r="G1640" s="500" t="s">
        <v>3555</v>
      </c>
      <c r="H1640" s="500" t="s">
        <v>11286</v>
      </c>
      <c r="I1640" s="500" t="s">
        <v>688</v>
      </c>
      <c r="J1640" s="500" t="s">
        <v>689</v>
      </c>
      <c r="K1640" s="500" t="s">
        <v>223</v>
      </c>
      <c r="L1640" s="500" t="s">
        <v>28083</v>
      </c>
      <c r="M1640" s="500" t="s">
        <v>2307</v>
      </c>
      <c r="N1640" s="500" t="s">
        <v>5596</v>
      </c>
    </row>
    <row r="1641" spans="1:14">
      <c r="A1641" s="500" t="s">
        <v>686</v>
      </c>
      <c r="B1641" s="500" t="s">
        <v>2858</v>
      </c>
      <c r="C1641" s="500" t="s">
        <v>27831</v>
      </c>
      <c r="D1641" s="500" t="s">
        <v>27832</v>
      </c>
      <c r="E1641" s="500" t="s">
        <v>11099</v>
      </c>
      <c r="F1641" s="500" t="s">
        <v>28081</v>
      </c>
      <c r="G1641" s="500" t="s">
        <v>1442</v>
      </c>
      <c r="H1641" s="500" t="s">
        <v>3489</v>
      </c>
      <c r="I1641" s="500" t="s">
        <v>688</v>
      </c>
      <c r="J1641" s="500" t="s">
        <v>689</v>
      </c>
      <c r="K1641" s="500" t="s">
        <v>223</v>
      </c>
      <c r="L1641" s="500" t="s">
        <v>28083</v>
      </c>
      <c r="M1641" s="500" t="s">
        <v>2307</v>
      </c>
      <c r="N1641" s="500" t="s">
        <v>5597</v>
      </c>
    </row>
    <row r="1642" spans="1:14">
      <c r="A1642" s="500" t="s">
        <v>686</v>
      </c>
      <c r="B1642" s="500" t="s">
        <v>2858</v>
      </c>
      <c r="C1642" s="500" t="s">
        <v>27831</v>
      </c>
      <c r="D1642" s="500" t="s">
        <v>27832</v>
      </c>
      <c r="E1642" s="500" t="s">
        <v>11099</v>
      </c>
      <c r="F1642" s="500" t="s">
        <v>28081</v>
      </c>
      <c r="G1642" s="500" t="s">
        <v>1443</v>
      </c>
      <c r="H1642" s="500" t="s">
        <v>28073</v>
      </c>
      <c r="I1642" s="500" t="s">
        <v>688</v>
      </c>
      <c r="J1642" s="500" t="s">
        <v>689</v>
      </c>
      <c r="K1642" s="500" t="s">
        <v>223</v>
      </c>
      <c r="L1642" s="500" t="s">
        <v>28083</v>
      </c>
      <c r="M1642" s="500" t="s">
        <v>2307</v>
      </c>
      <c r="N1642" s="500" t="s">
        <v>5598</v>
      </c>
    </row>
    <row r="1643" spans="1:14">
      <c r="A1643" s="500" t="s">
        <v>686</v>
      </c>
      <c r="B1643" s="500" t="s">
        <v>2858</v>
      </c>
      <c r="C1643" s="500" t="s">
        <v>27831</v>
      </c>
      <c r="D1643" s="500" t="s">
        <v>27832</v>
      </c>
      <c r="E1643" s="500" t="s">
        <v>11099</v>
      </c>
      <c r="F1643" s="500" t="s">
        <v>28081</v>
      </c>
      <c r="G1643" s="500" t="s">
        <v>1444</v>
      </c>
      <c r="H1643" s="500" t="s">
        <v>12792</v>
      </c>
      <c r="I1643" s="500" t="s">
        <v>688</v>
      </c>
      <c r="J1643" s="500" t="s">
        <v>689</v>
      </c>
      <c r="K1643" s="500" t="s">
        <v>223</v>
      </c>
      <c r="L1643" s="500" t="s">
        <v>28083</v>
      </c>
      <c r="M1643" s="500" t="s">
        <v>2307</v>
      </c>
      <c r="N1643" s="500" t="s">
        <v>5599</v>
      </c>
    </row>
    <row r="1644" spans="1:14">
      <c r="A1644" s="500" t="s">
        <v>686</v>
      </c>
      <c r="B1644" s="500" t="s">
        <v>2858</v>
      </c>
      <c r="C1644" s="500" t="s">
        <v>27831</v>
      </c>
      <c r="D1644" s="500" t="s">
        <v>27832</v>
      </c>
      <c r="E1644" s="500" t="s">
        <v>11099</v>
      </c>
      <c r="F1644" s="500" t="s">
        <v>28081</v>
      </c>
      <c r="G1644" s="500" t="s">
        <v>7880</v>
      </c>
      <c r="H1644" s="500" t="s">
        <v>27892</v>
      </c>
      <c r="I1644" s="500" t="s">
        <v>688</v>
      </c>
      <c r="J1644" s="500" t="s">
        <v>689</v>
      </c>
      <c r="K1644" s="500" t="s">
        <v>223</v>
      </c>
      <c r="L1644" s="500" t="s">
        <v>28083</v>
      </c>
      <c r="M1644" s="500" t="s">
        <v>2307</v>
      </c>
      <c r="N1644" s="500" t="s">
        <v>7881</v>
      </c>
    </row>
    <row r="1645" spans="1:14">
      <c r="A1645" s="500" t="s">
        <v>686</v>
      </c>
      <c r="B1645" s="500" t="s">
        <v>2858</v>
      </c>
      <c r="C1645" s="500" t="s">
        <v>27831</v>
      </c>
      <c r="D1645" s="500" t="s">
        <v>27832</v>
      </c>
      <c r="E1645" s="500" t="s">
        <v>11099</v>
      </c>
      <c r="F1645" s="500" t="s">
        <v>28081</v>
      </c>
      <c r="G1645" s="500" t="s">
        <v>2269</v>
      </c>
      <c r="H1645" s="500" t="s">
        <v>11801</v>
      </c>
      <c r="I1645" s="500" t="s">
        <v>688</v>
      </c>
      <c r="J1645" s="500" t="s">
        <v>689</v>
      </c>
      <c r="K1645" s="500" t="s">
        <v>223</v>
      </c>
      <c r="L1645" s="500" t="s">
        <v>28083</v>
      </c>
      <c r="M1645" s="500" t="s">
        <v>2307</v>
      </c>
      <c r="N1645" s="500" t="s">
        <v>11029</v>
      </c>
    </row>
    <row r="1646" spans="1:14">
      <c r="A1646" s="500" t="s">
        <v>686</v>
      </c>
      <c r="B1646" s="500" t="s">
        <v>2858</v>
      </c>
      <c r="C1646" s="500" t="s">
        <v>27831</v>
      </c>
      <c r="D1646" s="500" t="s">
        <v>27832</v>
      </c>
      <c r="E1646" s="500" t="s">
        <v>11099</v>
      </c>
      <c r="F1646" s="500" t="s">
        <v>28081</v>
      </c>
      <c r="G1646" s="500" t="s">
        <v>7515</v>
      </c>
      <c r="H1646" s="500" t="s">
        <v>28151</v>
      </c>
      <c r="I1646" s="500" t="s">
        <v>688</v>
      </c>
      <c r="J1646" s="500" t="s">
        <v>689</v>
      </c>
      <c r="K1646" s="500" t="s">
        <v>223</v>
      </c>
      <c r="L1646" s="500" t="s">
        <v>28083</v>
      </c>
      <c r="M1646" s="500" t="s">
        <v>2307</v>
      </c>
      <c r="N1646" s="500" t="s">
        <v>7516</v>
      </c>
    </row>
    <row r="1647" spans="1:14">
      <c r="A1647" s="500" t="s">
        <v>686</v>
      </c>
      <c r="B1647" s="500" t="s">
        <v>2858</v>
      </c>
      <c r="C1647" s="500" t="s">
        <v>27831</v>
      </c>
      <c r="D1647" s="500" t="s">
        <v>27832</v>
      </c>
      <c r="E1647" s="500" t="s">
        <v>11099</v>
      </c>
      <c r="F1647" s="500" t="s">
        <v>28081</v>
      </c>
      <c r="G1647" s="500" t="s">
        <v>1445</v>
      </c>
      <c r="H1647" s="500" t="s">
        <v>11064</v>
      </c>
      <c r="I1647" s="500" t="s">
        <v>688</v>
      </c>
      <c r="J1647" s="500" t="s">
        <v>689</v>
      </c>
      <c r="K1647" s="500" t="s">
        <v>223</v>
      </c>
      <c r="L1647" s="500" t="s">
        <v>28083</v>
      </c>
      <c r="M1647" s="500" t="s">
        <v>2307</v>
      </c>
      <c r="N1647" s="500" t="s">
        <v>5600</v>
      </c>
    </row>
    <row r="1648" spans="1:14">
      <c r="A1648" s="500" t="s">
        <v>686</v>
      </c>
      <c r="B1648" s="500" t="s">
        <v>2858</v>
      </c>
      <c r="C1648" s="500" t="s">
        <v>27831</v>
      </c>
      <c r="D1648" s="500" t="s">
        <v>27832</v>
      </c>
      <c r="E1648" s="500" t="s">
        <v>11099</v>
      </c>
      <c r="F1648" s="500" t="s">
        <v>28081</v>
      </c>
      <c r="G1648" s="500" t="s">
        <v>1446</v>
      </c>
      <c r="H1648" s="500" t="s">
        <v>19806</v>
      </c>
      <c r="I1648" s="500" t="s">
        <v>688</v>
      </c>
      <c r="J1648" s="500" t="s">
        <v>689</v>
      </c>
      <c r="K1648" s="500" t="s">
        <v>223</v>
      </c>
      <c r="L1648" s="500" t="s">
        <v>28083</v>
      </c>
      <c r="M1648" s="500" t="s">
        <v>2307</v>
      </c>
      <c r="N1648" s="500" t="s">
        <v>5601</v>
      </c>
    </row>
    <row r="1649" spans="1:14">
      <c r="A1649" s="500" t="s">
        <v>686</v>
      </c>
      <c r="B1649" s="500" t="s">
        <v>2858</v>
      </c>
      <c r="C1649" s="500" t="s">
        <v>27831</v>
      </c>
      <c r="D1649" s="500" t="s">
        <v>27832</v>
      </c>
      <c r="E1649" s="500" t="s">
        <v>11099</v>
      </c>
      <c r="F1649" s="500" t="s">
        <v>28081</v>
      </c>
      <c r="G1649" s="500" t="s">
        <v>1447</v>
      </c>
      <c r="H1649" s="500" t="s">
        <v>11282</v>
      </c>
      <c r="I1649" s="500" t="s">
        <v>688</v>
      </c>
      <c r="J1649" s="500" t="s">
        <v>689</v>
      </c>
      <c r="K1649" s="500" t="s">
        <v>223</v>
      </c>
      <c r="L1649" s="500" t="s">
        <v>28083</v>
      </c>
      <c r="M1649" s="500" t="s">
        <v>2307</v>
      </c>
      <c r="N1649" s="500" t="s">
        <v>5602</v>
      </c>
    </row>
    <row r="1650" spans="1:14">
      <c r="A1650" s="500" t="s">
        <v>686</v>
      </c>
      <c r="B1650" s="500" t="s">
        <v>2858</v>
      </c>
      <c r="C1650" s="500" t="s">
        <v>27831</v>
      </c>
      <c r="D1650" s="500" t="s">
        <v>27832</v>
      </c>
      <c r="E1650" s="500" t="s">
        <v>11099</v>
      </c>
      <c r="F1650" s="500" t="s">
        <v>28081</v>
      </c>
      <c r="G1650" s="500" t="s">
        <v>1448</v>
      </c>
      <c r="H1650" s="500" t="s">
        <v>28123</v>
      </c>
      <c r="I1650" s="500" t="s">
        <v>688</v>
      </c>
      <c r="J1650" s="500" t="s">
        <v>689</v>
      </c>
      <c r="K1650" s="500" t="s">
        <v>223</v>
      </c>
      <c r="L1650" s="500" t="s">
        <v>28083</v>
      </c>
      <c r="M1650" s="500" t="s">
        <v>2307</v>
      </c>
      <c r="N1650" s="500" t="s">
        <v>5603</v>
      </c>
    </row>
    <row r="1651" spans="1:14">
      <c r="A1651" s="500" t="s">
        <v>686</v>
      </c>
      <c r="B1651" s="500" t="s">
        <v>2858</v>
      </c>
      <c r="C1651" s="500" t="s">
        <v>27831</v>
      </c>
      <c r="D1651" s="500" t="s">
        <v>27832</v>
      </c>
      <c r="E1651" s="500" t="s">
        <v>11099</v>
      </c>
      <c r="F1651" s="500" t="s">
        <v>28081</v>
      </c>
      <c r="G1651" s="500" t="s">
        <v>1449</v>
      </c>
      <c r="H1651" s="500" t="s">
        <v>11816</v>
      </c>
      <c r="I1651" s="500" t="s">
        <v>688</v>
      </c>
      <c r="J1651" s="500" t="s">
        <v>689</v>
      </c>
      <c r="K1651" s="500" t="s">
        <v>223</v>
      </c>
      <c r="L1651" s="500" t="s">
        <v>28083</v>
      </c>
      <c r="M1651" s="500" t="s">
        <v>2307</v>
      </c>
      <c r="N1651" s="500" t="s">
        <v>5604</v>
      </c>
    </row>
    <row r="1652" spans="1:14">
      <c r="A1652" s="500" t="s">
        <v>686</v>
      </c>
      <c r="B1652" s="500" t="s">
        <v>2858</v>
      </c>
      <c r="C1652" s="500" t="s">
        <v>27831</v>
      </c>
      <c r="D1652" s="500" t="s">
        <v>27832</v>
      </c>
      <c r="E1652" s="500" t="s">
        <v>11099</v>
      </c>
      <c r="F1652" s="500" t="s">
        <v>28081</v>
      </c>
      <c r="G1652" s="500" t="s">
        <v>1450</v>
      </c>
      <c r="H1652" s="500" t="s">
        <v>28153</v>
      </c>
      <c r="I1652" s="500" t="s">
        <v>688</v>
      </c>
      <c r="J1652" s="500" t="s">
        <v>689</v>
      </c>
      <c r="K1652" s="500" t="s">
        <v>223</v>
      </c>
      <c r="L1652" s="500" t="s">
        <v>28083</v>
      </c>
      <c r="M1652" s="500" t="s">
        <v>2307</v>
      </c>
      <c r="N1652" s="500" t="s">
        <v>5605</v>
      </c>
    </row>
    <row r="1653" spans="1:14">
      <c r="A1653" s="500" t="s">
        <v>686</v>
      </c>
      <c r="B1653" s="500" t="s">
        <v>2858</v>
      </c>
      <c r="C1653" s="500" t="s">
        <v>27831</v>
      </c>
      <c r="D1653" s="500" t="s">
        <v>27832</v>
      </c>
      <c r="E1653" s="500" t="s">
        <v>11099</v>
      </c>
      <c r="F1653" s="500" t="s">
        <v>28081</v>
      </c>
      <c r="G1653" s="500" t="s">
        <v>1451</v>
      </c>
      <c r="H1653" s="500" t="s">
        <v>11782</v>
      </c>
      <c r="I1653" s="500" t="s">
        <v>688</v>
      </c>
      <c r="J1653" s="500" t="s">
        <v>689</v>
      </c>
      <c r="K1653" s="500" t="s">
        <v>223</v>
      </c>
      <c r="L1653" s="500" t="s">
        <v>28083</v>
      </c>
      <c r="M1653" s="500" t="s">
        <v>2307</v>
      </c>
      <c r="N1653" s="500" t="s">
        <v>5606</v>
      </c>
    </row>
    <row r="1654" spans="1:14">
      <c r="A1654" s="500" t="s">
        <v>686</v>
      </c>
      <c r="B1654" s="500" t="s">
        <v>2858</v>
      </c>
      <c r="C1654" s="500" t="s">
        <v>27831</v>
      </c>
      <c r="D1654" s="500" t="s">
        <v>27832</v>
      </c>
      <c r="E1654" s="500" t="s">
        <v>11099</v>
      </c>
      <c r="F1654" s="500" t="s">
        <v>28081</v>
      </c>
      <c r="G1654" s="500" t="s">
        <v>7882</v>
      </c>
      <c r="H1654" s="500" t="s">
        <v>28159</v>
      </c>
      <c r="I1654" s="500" t="s">
        <v>688</v>
      </c>
      <c r="J1654" s="500" t="s">
        <v>689</v>
      </c>
      <c r="K1654" s="500" t="s">
        <v>223</v>
      </c>
      <c r="L1654" s="500" t="s">
        <v>28083</v>
      </c>
      <c r="M1654" s="500" t="s">
        <v>2307</v>
      </c>
      <c r="N1654" s="500" t="s">
        <v>7883</v>
      </c>
    </row>
    <row r="1655" spans="1:14">
      <c r="A1655" s="500" t="s">
        <v>686</v>
      </c>
      <c r="B1655" s="500" t="s">
        <v>2858</v>
      </c>
      <c r="C1655" s="500" t="s">
        <v>27831</v>
      </c>
      <c r="D1655" s="500" t="s">
        <v>27832</v>
      </c>
      <c r="E1655" s="500" t="s">
        <v>11099</v>
      </c>
      <c r="F1655" s="500" t="s">
        <v>28081</v>
      </c>
      <c r="G1655" s="500" t="s">
        <v>2520</v>
      </c>
      <c r="H1655" s="500" t="s">
        <v>28160</v>
      </c>
      <c r="I1655" s="500" t="s">
        <v>688</v>
      </c>
      <c r="J1655" s="500" t="s">
        <v>689</v>
      </c>
      <c r="K1655" s="500" t="s">
        <v>223</v>
      </c>
      <c r="L1655" s="500" t="s">
        <v>28083</v>
      </c>
      <c r="M1655" s="500" t="s">
        <v>2307</v>
      </c>
      <c r="N1655" s="500" t="s">
        <v>5607</v>
      </c>
    </row>
    <row r="1656" spans="1:14">
      <c r="A1656" s="500" t="s">
        <v>686</v>
      </c>
      <c r="B1656" s="500" t="s">
        <v>2858</v>
      </c>
      <c r="C1656" s="500" t="s">
        <v>27831</v>
      </c>
      <c r="D1656" s="500" t="s">
        <v>27832</v>
      </c>
      <c r="E1656" s="500" t="s">
        <v>11099</v>
      </c>
      <c r="F1656" s="500" t="s">
        <v>28081</v>
      </c>
      <c r="G1656" s="500" t="s">
        <v>7884</v>
      </c>
      <c r="H1656" s="500" t="s">
        <v>7985</v>
      </c>
      <c r="I1656" s="500" t="s">
        <v>688</v>
      </c>
      <c r="J1656" s="500" t="s">
        <v>689</v>
      </c>
      <c r="K1656" s="500" t="s">
        <v>223</v>
      </c>
      <c r="L1656" s="500" t="s">
        <v>28083</v>
      </c>
      <c r="M1656" s="500" t="s">
        <v>2307</v>
      </c>
      <c r="N1656" s="500" t="s">
        <v>7885</v>
      </c>
    </row>
    <row r="1657" spans="1:14">
      <c r="A1657" s="500" t="s">
        <v>686</v>
      </c>
      <c r="B1657" s="500" t="s">
        <v>2858</v>
      </c>
      <c r="C1657" s="500" t="s">
        <v>27831</v>
      </c>
      <c r="D1657" s="500" t="s">
        <v>27832</v>
      </c>
      <c r="E1657" s="500" t="s">
        <v>11099</v>
      </c>
      <c r="F1657" s="500" t="s">
        <v>28081</v>
      </c>
      <c r="G1657" s="500" t="s">
        <v>3556</v>
      </c>
      <c r="H1657" s="500" t="s">
        <v>28161</v>
      </c>
      <c r="I1657" s="500" t="s">
        <v>688</v>
      </c>
      <c r="J1657" s="500" t="s">
        <v>689</v>
      </c>
      <c r="K1657" s="500" t="s">
        <v>223</v>
      </c>
      <c r="L1657" s="500" t="s">
        <v>28083</v>
      </c>
      <c r="M1657" s="500" t="s">
        <v>2307</v>
      </c>
      <c r="N1657" s="500" t="s">
        <v>5608</v>
      </c>
    </row>
    <row r="1658" spans="1:14">
      <c r="A1658" s="500" t="s">
        <v>686</v>
      </c>
      <c r="B1658" s="500" t="s">
        <v>2858</v>
      </c>
      <c r="C1658" s="500" t="s">
        <v>27831</v>
      </c>
      <c r="D1658" s="500" t="s">
        <v>27832</v>
      </c>
      <c r="E1658" s="500" t="s">
        <v>11099</v>
      </c>
      <c r="F1658" s="500" t="s">
        <v>28081</v>
      </c>
      <c r="G1658" s="500" t="s">
        <v>1452</v>
      </c>
      <c r="H1658" s="500" t="s">
        <v>7060</v>
      </c>
      <c r="I1658" s="500" t="s">
        <v>688</v>
      </c>
      <c r="J1658" s="500" t="s">
        <v>689</v>
      </c>
      <c r="K1658" s="500" t="s">
        <v>223</v>
      </c>
      <c r="L1658" s="500" t="s">
        <v>28083</v>
      </c>
      <c r="M1658" s="500" t="s">
        <v>2307</v>
      </c>
      <c r="N1658" s="500" t="s">
        <v>5609</v>
      </c>
    </row>
    <row r="1659" spans="1:14">
      <c r="A1659" s="500" t="s">
        <v>686</v>
      </c>
      <c r="B1659" s="500" t="s">
        <v>2858</v>
      </c>
      <c r="C1659" s="500" t="s">
        <v>27831</v>
      </c>
      <c r="D1659" s="500" t="s">
        <v>27832</v>
      </c>
      <c r="E1659" s="500" t="s">
        <v>11099</v>
      </c>
      <c r="F1659" s="500" t="s">
        <v>28081</v>
      </c>
      <c r="G1659" s="500" t="s">
        <v>1453</v>
      </c>
      <c r="H1659" s="500" t="s">
        <v>11292</v>
      </c>
      <c r="I1659" s="500" t="s">
        <v>688</v>
      </c>
      <c r="J1659" s="500" t="s">
        <v>689</v>
      </c>
      <c r="K1659" s="500" t="s">
        <v>223</v>
      </c>
      <c r="L1659" s="500" t="s">
        <v>28083</v>
      </c>
      <c r="M1659" s="500" t="s">
        <v>2307</v>
      </c>
      <c r="N1659" s="500" t="s">
        <v>5610</v>
      </c>
    </row>
    <row r="1660" spans="1:14">
      <c r="A1660" s="500" t="s">
        <v>686</v>
      </c>
      <c r="B1660" s="500" t="s">
        <v>2858</v>
      </c>
      <c r="C1660" s="500" t="s">
        <v>27831</v>
      </c>
      <c r="D1660" s="500" t="s">
        <v>27832</v>
      </c>
      <c r="E1660" s="500" t="s">
        <v>11099</v>
      </c>
      <c r="F1660" s="500" t="s">
        <v>28081</v>
      </c>
      <c r="G1660" s="500" t="s">
        <v>1454</v>
      </c>
      <c r="H1660" s="500" t="s">
        <v>11316</v>
      </c>
      <c r="I1660" s="500" t="s">
        <v>688</v>
      </c>
      <c r="J1660" s="500" t="s">
        <v>689</v>
      </c>
      <c r="K1660" s="500" t="s">
        <v>223</v>
      </c>
      <c r="L1660" s="500" t="s">
        <v>28083</v>
      </c>
      <c r="M1660" s="500" t="s">
        <v>2307</v>
      </c>
      <c r="N1660" s="500" t="s">
        <v>5611</v>
      </c>
    </row>
    <row r="1661" spans="1:14">
      <c r="A1661" s="500" t="s">
        <v>686</v>
      </c>
      <c r="B1661" s="500" t="s">
        <v>2858</v>
      </c>
      <c r="C1661" s="500" t="s">
        <v>27831</v>
      </c>
      <c r="D1661" s="500" t="s">
        <v>27832</v>
      </c>
      <c r="E1661" s="500" t="s">
        <v>11099</v>
      </c>
      <c r="F1661" s="500" t="s">
        <v>28081</v>
      </c>
      <c r="G1661" s="500" t="s">
        <v>1455</v>
      </c>
      <c r="H1661" s="500" t="s">
        <v>13083</v>
      </c>
      <c r="I1661" s="500" t="s">
        <v>688</v>
      </c>
      <c r="J1661" s="500" t="s">
        <v>689</v>
      </c>
      <c r="K1661" s="500" t="s">
        <v>223</v>
      </c>
      <c r="L1661" s="500" t="s">
        <v>28083</v>
      </c>
      <c r="M1661" s="500" t="s">
        <v>2307</v>
      </c>
      <c r="N1661" s="500" t="s">
        <v>5612</v>
      </c>
    </row>
    <row r="1662" spans="1:14">
      <c r="A1662" s="500" t="s">
        <v>686</v>
      </c>
      <c r="B1662" s="500" t="s">
        <v>2858</v>
      </c>
      <c r="C1662" s="500" t="s">
        <v>27831</v>
      </c>
      <c r="D1662" s="500" t="s">
        <v>27832</v>
      </c>
      <c r="E1662" s="500" t="s">
        <v>11099</v>
      </c>
      <c r="F1662" s="500" t="s">
        <v>28081</v>
      </c>
      <c r="G1662" s="500" t="s">
        <v>4075</v>
      </c>
      <c r="H1662" s="500" t="s">
        <v>11857</v>
      </c>
      <c r="I1662" s="500" t="s">
        <v>688</v>
      </c>
      <c r="J1662" s="500" t="s">
        <v>689</v>
      </c>
      <c r="K1662" s="500" t="s">
        <v>223</v>
      </c>
      <c r="L1662" s="500" t="s">
        <v>28083</v>
      </c>
      <c r="M1662" s="500" t="s">
        <v>2307</v>
      </c>
      <c r="N1662" s="500" t="s">
        <v>5613</v>
      </c>
    </row>
    <row r="1663" spans="1:14">
      <c r="A1663" s="500" t="s">
        <v>686</v>
      </c>
      <c r="B1663" s="500" t="s">
        <v>2858</v>
      </c>
      <c r="C1663" s="500" t="s">
        <v>27831</v>
      </c>
      <c r="D1663" s="500" t="s">
        <v>27832</v>
      </c>
      <c r="E1663" s="500" t="s">
        <v>11099</v>
      </c>
      <c r="F1663" s="500" t="s">
        <v>28081</v>
      </c>
      <c r="G1663" s="500" t="s">
        <v>1456</v>
      </c>
      <c r="H1663" s="500" t="s">
        <v>11363</v>
      </c>
      <c r="I1663" s="500" t="s">
        <v>688</v>
      </c>
      <c r="J1663" s="500" t="s">
        <v>689</v>
      </c>
      <c r="K1663" s="500" t="s">
        <v>223</v>
      </c>
      <c r="L1663" s="500" t="s">
        <v>28083</v>
      </c>
      <c r="M1663" s="500" t="s">
        <v>2307</v>
      </c>
      <c r="N1663" s="500" t="s">
        <v>5614</v>
      </c>
    </row>
    <row r="1664" spans="1:14">
      <c r="A1664" s="500" t="s">
        <v>686</v>
      </c>
      <c r="B1664" s="500" t="s">
        <v>2858</v>
      </c>
      <c r="C1664" s="500" t="s">
        <v>27831</v>
      </c>
      <c r="D1664" s="500" t="s">
        <v>27832</v>
      </c>
      <c r="E1664" s="500" t="s">
        <v>11099</v>
      </c>
      <c r="F1664" s="500" t="s">
        <v>28081</v>
      </c>
      <c r="G1664" s="500" t="s">
        <v>3557</v>
      </c>
      <c r="H1664" s="500" t="s">
        <v>11327</v>
      </c>
      <c r="I1664" s="500" t="s">
        <v>688</v>
      </c>
      <c r="J1664" s="500" t="s">
        <v>689</v>
      </c>
      <c r="K1664" s="500" t="s">
        <v>223</v>
      </c>
      <c r="L1664" s="500" t="s">
        <v>28083</v>
      </c>
      <c r="M1664" s="500" t="s">
        <v>2307</v>
      </c>
      <c r="N1664" s="500" t="s">
        <v>5615</v>
      </c>
    </row>
    <row r="1665" spans="1:14">
      <c r="A1665" s="500" t="s">
        <v>686</v>
      </c>
      <c r="B1665" s="500" t="s">
        <v>2858</v>
      </c>
      <c r="C1665" s="500" t="s">
        <v>27831</v>
      </c>
      <c r="D1665" s="500" t="s">
        <v>27832</v>
      </c>
      <c r="E1665" s="500" t="s">
        <v>11099</v>
      </c>
      <c r="F1665" s="500" t="s">
        <v>28081</v>
      </c>
      <c r="G1665" s="500" t="s">
        <v>1457</v>
      </c>
      <c r="H1665" s="500" t="s">
        <v>14326</v>
      </c>
      <c r="I1665" s="500" t="s">
        <v>688</v>
      </c>
      <c r="J1665" s="500" t="s">
        <v>689</v>
      </c>
      <c r="K1665" s="500" t="s">
        <v>223</v>
      </c>
      <c r="L1665" s="500" t="s">
        <v>28083</v>
      </c>
      <c r="M1665" s="500" t="s">
        <v>2307</v>
      </c>
      <c r="N1665" s="500" t="s">
        <v>5616</v>
      </c>
    </row>
    <row r="1666" spans="1:14">
      <c r="A1666" s="500" t="s">
        <v>686</v>
      </c>
      <c r="B1666" s="500" t="s">
        <v>2858</v>
      </c>
      <c r="C1666" s="500" t="s">
        <v>27831</v>
      </c>
      <c r="D1666" s="500" t="s">
        <v>27832</v>
      </c>
      <c r="E1666" s="500" t="s">
        <v>11099</v>
      </c>
      <c r="F1666" s="500" t="s">
        <v>28081</v>
      </c>
      <c r="G1666" s="500" t="s">
        <v>1458</v>
      </c>
      <c r="H1666" s="500" t="s">
        <v>11479</v>
      </c>
      <c r="I1666" s="500" t="s">
        <v>688</v>
      </c>
      <c r="J1666" s="500" t="s">
        <v>689</v>
      </c>
      <c r="K1666" s="500" t="s">
        <v>223</v>
      </c>
      <c r="L1666" s="500" t="s">
        <v>28083</v>
      </c>
      <c r="M1666" s="500" t="s">
        <v>2307</v>
      </c>
      <c r="N1666" s="500" t="s">
        <v>5617</v>
      </c>
    </row>
    <row r="1667" spans="1:14">
      <c r="A1667" s="500" t="s">
        <v>686</v>
      </c>
      <c r="B1667" s="500" t="s">
        <v>2858</v>
      </c>
      <c r="C1667" s="500" t="s">
        <v>27831</v>
      </c>
      <c r="D1667" s="500" t="s">
        <v>27832</v>
      </c>
      <c r="E1667" s="500" t="s">
        <v>11099</v>
      </c>
      <c r="F1667" s="500" t="s">
        <v>28081</v>
      </c>
      <c r="G1667" s="500" t="s">
        <v>1459</v>
      </c>
      <c r="H1667" s="500" t="s">
        <v>12908</v>
      </c>
      <c r="I1667" s="500" t="s">
        <v>688</v>
      </c>
      <c r="J1667" s="500" t="s">
        <v>689</v>
      </c>
      <c r="K1667" s="500" t="s">
        <v>223</v>
      </c>
      <c r="L1667" s="500" t="s">
        <v>28083</v>
      </c>
      <c r="M1667" s="500" t="s">
        <v>2307</v>
      </c>
      <c r="N1667" s="500" t="s">
        <v>5618</v>
      </c>
    </row>
    <row r="1668" spans="1:14">
      <c r="A1668" s="500" t="s">
        <v>686</v>
      </c>
      <c r="B1668" s="500" t="s">
        <v>2858</v>
      </c>
      <c r="C1668" s="500" t="s">
        <v>27831</v>
      </c>
      <c r="D1668" s="500" t="s">
        <v>27832</v>
      </c>
      <c r="E1668" s="500" t="s">
        <v>11099</v>
      </c>
      <c r="F1668" s="500" t="s">
        <v>28081</v>
      </c>
      <c r="G1668" s="500" t="s">
        <v>7886</v>
      </c>
      <c r="H1668" s="500" t="s">
        <v>20206</v>
      </c>
      <c r="I1668" s="500" t="s">
        <v>688</v>
      </c>
      <c r="J1668" s="500" t="s">
        <v>689</v>
      </c>
      <c r="K1668" s="500" t="s">
        <v>223</v>
      </c>
      <c r="L1668" s="500" t="s">
        <v>28083</v>
      </c>
      <c r="M1668" s="500" t="s">
        <v>2307</v>
      </c>
      <c r="N1668" s="500" t="s">
        <v>7887</v>
      </c>
    </row>
    <row r="1669" spans="1:14">
      <c r="A1669" s="500" t="s">
        <v>686</v>
      </c>
      <c r="B1669" s="500" t="s">
        <v>2858</v>
      </c>
      <c r="C1669" s="500" t="s">
        <v>27831</v>
      </c>
      <c r="D1669" s="500" t="s">
        <v>27832</v>
      </c>
      <c r="E1669" s="500" t="s">
        <v>11099</v>
      </c>
      <c r="F1669" s="500" t="s">
        <v>28081</v>
      </c>
      <c r="G1669" s="500" t="s">
        <v>2270</v>
      </c>
      <c r="H1669" s="500" t="s">
        <v>28162</v>
      </c>
      <c r="I1669" s="500" t="s">
        <v>688</v>
      </c>
      <c r="J1669" s="500" t="s">
        <v>689</v>
      </c>
      <c r="K1669" s="500" t="s">
        <v>223</v>
      </c>
      <c r="L1669" s="500" t="s">
        <v>28083</v>
      </c>
      <c r="M1669" s="500" t="s">
        <v>2307</v>
      </c>
      <c r="N1669" s="500" t="s">
        <v>11030</v>
      </c>
    </row>
    <row r="1670" spans="1:14">
      <c r="A1670" s="500" t="s">
        <v>686</v>
      </c>
      <c r="B1670" s="500" t="s">
        <v>2858</v>
      </c>
      <c r="C1670" s="500" t="s">
        <v>27831</v>
      </c>
      <c r="D1670" s="500" t="s">
        <v>27832</v>
      </c>
      <c r="E1670" s="500" t="s">
        <v>11099</v>
      </c>
      <c r="F1670" s="500" t="s">
        <v>28081</v>
      </c>
      <c r="G1670" s="500" t="s">
        <v>7517</v>
      </c>
      <c r="H1670" s="500" t="s">
        <v>7060</v>
      </c>
      <c r="I1670" s="500" t="s">
        <v>688</v>
      </c>
      <c r="J1670" s="500" t="s">
        <v>689</v>
      </c>
      <c r="K1670" s="500" t="s">
        <v>223</v>
      </c>
      <c r="L1670" s="500" t="s">
        <v>28083</v>
      </c>
      <c r="M1670" s="500" t="s">
        <v>2307</v>
      </c>
      <c r="N1670" s="500" t="s">
        <v>7518</v>
      </c>
    </row>
    <row r="1671" spans="1:14">
      <c r="A1671" s="500" t="s">
        <v>686</v>
      </c>
      <c r="B1671" s="500" t="s">
        <v>2858</v>
      </c>
      <c r="C1671" s="500" t="s">
        <v>27831</v>
      </c>
      <c r="D1671" s="500" t="s">
        <v>27832</v>
      </c>
      <c r="E1671" s="500" t="s">
        <v>11099</v>
      </c>
      <c r="F1671" s="500" t="s">
        <v>28081</v>
      </c>
      <c r="G1671" s="500" t="s">
        <v>1460</v>
      </c>
      <c r="H1671" s="500" t="s">
        <v>12760</v>
      </c>
      <c r="I1671" s="500" t="s">
        <v>688</v>
      </c>
      <c r="J1671" s="500" t="s">
        <v>689</v>
      </c>
      <c r="K1671" s="500" t="s">
        <v>223</v>
      </c>
      <c r="L1671" s="500" t="s">
        <v>28083</v>
      </c>
      <c r="M1671" s="500" t="s">
        <v>2307</v>
      </c>
      <c r="N1671" s="500" t="s">
        <v>5619</v>
      </c>
    </row>
    <row r="1672" spans="1:14">
      <c r="A1672" s="500" t="s">
        <v>686</v>
      </c>
      <c r="B1672" s="500" t="s">
        <v>2858</v>
      </c>
      <c r="C1672" s="500" t="s">
        <v>27831</v>
      </c>
      <c r="D1672" s="500" t="s">
        <v>27832</v>
      </c>
      <c r="E1672" s="500" t="s">
        <v>11099</v>
      </c>
      <c r="F1672" s="500" t="s">
        <v>28081</v>
      </c>
      <c r="G1672" s="500" t="s">
        <v>1461</v>
      </c>
      <c r="H1672" s="500" t="s">
        <v>27890</v>
      </c>
      <c r="I1672" s="500" t="s">
        <v>688</v>
      </c>
      <c r="J1672" s="500" t="s">
        <v>689</v>
      </c>
      <c r="K1672" s="500" t="s">
        <v>223</v>
      </c>
      <c r="L1672" s="500" t="s">
        <v>28083</v>
      </c>
      <c r="M1672" s="500" t="s">
        <v>2307</v>
      </c>
      <c r="N1672" s="500" t="s">
        <v>5620</v>
      </c>
    </row>
    <row r="1673" spans="1:14">
      <c r="A1673" s="500" t="s">
        <v>686</v>
      </c>
      <c r="B1673" s="500" t="s">
        <v>2858</v>
      </c>
      <c r="C1673" s="500" t="s">
        <v>27831</v>
      </c>
      <c r="D1673" s="500" t="s">
        <v>27832</v>
      </c>
      <c r="E1673" s="500" t="s">
        <v>11099</v>
      </c>
      <c r="F1673" s="500" t="s">
        <v>28081</v>
      </c>
      <c r="G1673" s="500" t="s">
        <v>1462</v>
      </c>
      <c r="H1673" s="500" t="s">
        <v>11839</v>
      </c>
      <c r="I1673" s="500" t="s">
        <v>688</v>
      </c>
      <c r="J1673" s="500" t="s">
        <v>689</v>
      </c>
      <c r="K1673" s="500" t="s">
        <v>223</v>
      </c>
      <c r="L1673" s="500" t="s">
        <v>28083</v>
      </c>
      <c r="M1673" s="500" t="s">
        <v>2307</v>
      </c>
      <c r="N1673" s="500" t="s">
        <v>5621</v>
      </c>
    </row>
    <row r="1674" spans="1:14">
      <c r="A1674" s="500" t="s">
        <v>686</v>
      </c>
      <c r="B1674" s="500" t="s">
        <v>2858</v>
      </c>
      <c r="C1674" s="500" t="s">
        <v>27831</v>
      </c>
      <c r="D1674" s="500" t="s">
        <v>27832</v>
      </c>
      <c r="E1674" s="500" t="s">
        <v>11099</v>
      </c>
      <c r="F1674" s="500" t="s">
        <v>28081</v>
      </c>
      <c r="G1674" s="500" t="s">
        <v>1463</v>
      </c>
      <c r="H1674" s="500" t="s">
        <v>19281</v>
      </c>
      <c r="I1674" s="500" t="s">
        <v>688</v>
      </c>
      <c r="J1674" s="500" t="s">
        <v>689</v>
      </c>
      <c r="K1674" s="500" t="s">
        <v>223</v>
      </c>
      <c r="L1674" s="500" t="s">
        <v>28083</v>
      </c>
      <c r="M1674" s="500" t="s">
        <v>2307</v>
      </c>
      <c r="N1674" s="500" t="s">
        <v>5622</v>
      </c>
    </row>
    <row r="1675" spans="1:14">
      <c r="A1675" s="500" t="s">
        <v>686</v>
      </c>
      <c r="B1675" s="500" t="s">
        <v>2858</v>
      </c>
      <c r="C1675" s="500" t="s">
        <v>27831</v>
      </c>
      <c r="D1675" s="500" t="s">
        <v>27832</v>
      </c>
      <c r="E1675" s="500" t="s">
        <v>11099</v>
      </c>
      <c r="F1675" s="500" t="s">
        <v>28081</v>
      </c>
      <c r="G1675" s="500" t="s">
        <v>1464</v>
      </c>
      <c r="H1675" s="500" t="s">
        <v>15597</v>
      </c>
      <c r="I1675" s="500" t="s">
        <v>688</v>
      </c>
      <c r="J1675" s="500" t="s">
        <v>689</v>
      </c>
      <c r="K1675" s="500" t="s">
        <v>223</v>
      </c>
      <c r="L1675" s="500" t="s">
        <v>28083</v>
      </c>
      <c r="M1675" s="500" t="s">
        <v>2307</v>
      </c>
      <c r="N1675" s="500" t="s">
        <v>5623</v>
      </c>
    </row>
    <row r="1676" spans="1:14">
      <c r="A1676" s="500" t="s">
        <v>686</v>
      </c>
      <c r="B1676" s="500" t="s">
        <v>2858</v>
      </c>
      <c r="C1676" s="500" t="s">
        <v>27831</v>
      </c>
      <c r="D1676" s="500" t="s">
        <v>27832</v>
      </c>
      <c r="E1676" s="500" t="s">
        <v>11099</v>
      </c>
      <c r="F1676" s="500" t="s">
        <v>28081</v>
      </c>
      <c r="G1676" s="500" t="s">
        <v>1465</v>
      </c>
      <c r="H1676" s="500" t="s">
        <v>6996</v>
      </c>
      <c r="I1676" s="500" t="s">
        <v>688</v>
      </c>
      <c r="J1676" s="500" t="s">
        <v>689</v>
      </c>
      <c r="K1676" s="500" t="s">
        <v>223</v>
      </c>
      <c r="L1676" s="500" t="s">
        <v>28083</v>
      </c>
      <c r="M1676" s="500" t="s">
        <v>2307</v>
      </c>
      <c r="N1676" s="500" t="s">
        <v>5624</v>
      </c>
    </row>
    <row r="1677" spans="1:14">
      <c r="A1677" s="500" t="s">
        <v>686</v>
      </c>
      <c r="B1677" s="500" t="s">
        <v>2858</v>
      </c>
      <c r="C1677" s="500" t="s">
        <v>27831</v>
      </c>
      <c r="D1677" s="500" t="s">
        <v>27832</v>
      </c>
      <c r="E1677" s="500" t="s">
        <v>11099</v>
      </c>
      <c r="F1677" s="500" t="s">
        <v>28081</v>
      </c>
      <c r="G1677" s="500" t="s">
        <v>1466</v>
      </c>
      <c r="H1677" s="500" t="s">
        <v>28180</v>
      </c>
      <c r="I1677" s="500" t="s">
        <v>688</v>
      </c>
      <c r="J1677" s="500" t="s">
        <v>689</v>
      </c>
      <c r="K1677" s="500" t="s">
        <v>223</v>
      </c>
      <c r="L1677" s="500" t="s">
        <v>28083</v>
      </c>
      <c r="M1677" s="500" t="s">
        <v>2307</v>
      </c>
      <c r="N1677" s="500" t="s">
        <v>5625</v>
      </c>
    </row>
    <row r="1678" spans="1:14">
      <c r="A1678" s="500" t="s">
        <v>686</v>
      </c>
      <c r="B1678" s="500" t="s">
        <v>2858</v>
      </c>
      <c r="C1678" s="500" t="s">
        <v>27831</v>
      </c>
      <c r="D1678" s="500" t="s">
        <v>27832</v>
      </c>
      <c r="E1678" s="500" t="s">
        <v>11099</v>
      </c>
      <c r="F1678" s="500" t="s">
        <v>28081</v>
      </c>
      <c r="G1678" s="500" t="s">
        <v>7888</v>
      </c>
      <c r="H1678" s="500" t="s">
        <v>11293</v>
      </c>
      <c r="I1678" s="500" t="s">
        <v>688</v>
      </c>
      <c r="J1678" s="500" t="s">
        <v>689</v>
      </c>
      <c r="K1678" s="500" t="s">
        <v>223</v>
      </c>
      <c r="L1678" s="500" t="s">
        <v>28083</v>
      </c>
      <c r="M1678" s="500" t="s">
        <v>2307</v>
      </c>
      <c r="N1678" s="500" t="s">
        <v>7889</v>
      </c>
    </row>
    <row r="1679" spans="1:14">
      <c r="A1679" s="500" t="s">
        <v>686</v>
      </c>
      <c r="B1679" s="500" t="s">
        <v>2858</v>
      </c>
      <c r="C1679" s="500" t="s">
        <v>27831</v>
      </c>
      <c r="D1679" s="500" t="s">
        <v>27832</v>
      </c>
      <c r="E1679" s="500" t="s">
        <v>11099</v>
      </c>
      <c r="F1679" s="500" t="s">
        <v>28081</v>
      </c>
      <c r="G1679" s="500" t="s">
        <v>2521</v>
      </c>
      <c r="H1679" s="500" t="s">
        <v>7055</v>
      </c>
      <c r="I1679" s="500" t="s">
        <v>688</v>
      </c>
      <c r="J1679" s="500" t="s">
        <v>689</v>
      </c>
      <c r="K1679" s="500" t="s">
        <v>223</v>
      </c>
      <c r="L1679" s="500" t="s">
        <v>28083</v>
      </c>
      <c r="M1679" s="500" t="s">
        <v>2307</v>
      </c>
      <c r="N1679" s="500" t="s">
        <v>5626</v>
      </c>
    </row>
    <row r="1680" spans="1:14">
      <c r="A1680" s="500" t="s">
        <v>686</v>
      </c>
      <c r="B1680" s="500" t="s">
        <v>2858</v>
      </c>
      <c r="C1680" s="500" t="s">
        <v>27831</v>
      </c>
      <c r="D1680" s="500" t="s">
        <v>27832</v>
      </c>
      <c r="E1680" s="500" t="s">
        <v>11099</v>
      </c>
      <c r="F1680" s="500" t="s">
        <v>28081</v>
      </c>
      <c r="G1680" s="500" t="s">
        <v>7890</v>
      </c>
      <c r="H1680" s="500" t="s">
        <v>11051</v>
      </c>
      <c r="I1680" s="500" t="s">
        <v>688</v>
      </c>
      <c r="J1680" s="500" t="s">
        <v>689</v>
      </c>
      <c r="K1680" s="500" t="s">
        <v>223</v>
      </c>
      <c r="L1680" s="500" t="s">
        <v>28083</v>
      </c>
      <c r="M1680" s="500" t="s">
        <v>2307</v>
      </c>
      <c r="N1680" s="500" t="s">
        <v>7891</v>
      </c>
    </row>
    <row r="1681" spans="1:14">
      <c r="A1681" s="500" t="s">
        <v>686</v>
      </c>
      <c r="B1681" s="500" t="s">
        <v>2858</v>
      </c>
      <c r="C1681" s="500" t="s">
        <v>27831</v>
      </c>
      <c r="D1681" s="500" t="s">
        <v>27832</v>
      </c>
      <c r="E1681" s="500" t="s">
        <v>11099</v>
      </c>
      <c r="F1681" s="500" t="s">
        <v>28081</v>
      </c>
      <c r="G1681" s="500" t="s">
        <v>3558</v>
      </c>
      <c r="H1681" s="500" t="s">
        <v>28181</v>
      </c>
      <c r="I1681" s="500" t="s">
        <v>688</v>
      </c>
      <c r="J1681" s="500" t="s">
        <v>689</v>
      </c>
      <c r="K1681" s="500" t="s">
        <v>223</v>
      </c>
      <c r="L1681" s="500" t="s">
        <v>28083</v>
      </c>
      <c r="M1681" s="500" t="s">
        <v>2307</v>
      </c>
      <c r="N1681" s="500" t="s">
        <v>5627</v>
      </c>
    </row>
    <row r="1682" spans="1:14">
      <c r="A1682" s="500" t="s">
        <v>686</v>
      </c>
      <c r="B1682" s="500" t="s">
        <v>2858</v>
      </c>
      <c r="C1682" s="500" t="s">
        <v>27831</v>
      </c>
      <c r="D1682" s="500" t="s">
        <v>27832</v>
      </c>
      <c r="E1682" s="500" t="s">
        <v>11099</v>
      </c>
      <c r="F1682" s="500" t="s">
        <v>28081</v>
      </c>
      <c r="G1682" s="500" t="s">
        <v>1467</v>
      </c>
      <c r="H1682" s="500" t="s">
        <v>28182</v>
      </c>
      <c r="I1682" s="500" t="s">
        <v>688</v>
      </c>
      <c r="J1682" s="500" t="s">
        <v>689</v>
      </c>
      <c r="K1682" s="500" t="s">
        <v>223</v>
      </c>
      <c r="L1682" s="500" t="s">
        <v>28083</v>
      </c>
      <c r="M1682" s="500" t="s">
        <v>2307</v>
      </c>
      <c r="N1682" s="500" t="s">
        <v>5628</v>
      </c>
    </row>
    <row r="1683" spans="1:14">
      <c r="A1683" s="500" t="s">
        <v>686</v>
      </c>
      <c r="B1683" s="500" t="s">
        <v>2858</v>
      </c>
      <c r="C1683" s="500" t="s">
        <v>27831</v>
      </c>
      <c r="D1683" s="500" t="s">
        <v>27832</v>
      </c>
      <c r="E1683" s="500" t="s">
        <v>11099</v>
      </c>
      <c r="F1683" s="500" t="s">
        <v>28081</v>
      </c>
      <c r="G1683" s="500" t="s">
        <v>1468</v>
      </c>
      <c r="H1683" s="500" t="s">
        <v>11845</v>
      </c>
      <c r="I1683" s="500" t="s">
        <v>688</v>
      </c>
      <c r="J1683" s="500" t="s">
        <v>689</v>
      </c>
      <c r="K1683" s="500" t="s">
        <v>223</v>
      </c>
      <c r="L1683" s="500" t="s">
        <v>28083</v>
      </c>
      <c r="M1683" s="500" t="s">
        <v>2307</v>
      </c>
      <c r="N1683" s="500" t="s">
        <v>5629</v>
      </c>
    </row>
    <row r="1684" spans="1:14">
      <c r="A1684" s="500" t="s">
        <v>686</v>
      </c>
      <c r="B1684" s="500" t="s">
        <v>2858</v>
      </c>
      <c r="C1684" s="500" t="s">
        <v>27831</v>
      </c>
      <c r="D1684" s="500" t="s">
        <v>27832</v>
      </c>
      <c r="E1684" s="500" t="s">
        <v>11099</v>
      </c>
      <c r="F1684" s="500" t="s">
        <v>28081</v>
      </c>
      <c r="G1684" s="500" t="s">
        <v>1469</v>
      </c>
      <c r="H1684" s="500" t="s">
        <v>19918</v>
      </c>
      <c r="I1684" s="500" t="s">
        <v>688</v>
      </c>
      <c r="J1684" s="500" t="s">
        <v>689</v>
      </c>
      <c r="K1684" s="500" t="s">
        <v>223</v>
      </c>
      <c r="L1684" s="500" t="s">
        <v>28083</v>
      </c>
      <c r="M1684" s="500" t="s">
        <v>2307</v>
      </c>
      <c r="N1684" s="500" t="s">
        <v>5630</v>
      </c>
    </row>
    <row r="1685" spans="1:14">
      <c r="A1685" s="500" t="s">
        <v>686</v>
      </c>
      <c r="B1685" s="500" t="s">
        <v>2858</v>
      </c>
      <c r="C1685" s="500" t="s">
        <v>27831</v>
      </c>
      <c r="D1685" s="500" t="s">
        <v>27832</v>
      </c>
      <c r="E1685" s="500" t="s">
        <v>11099</v>
      </c>
      <c r="F1685" s="500" t="s">
        <v>28081</v>
      </c>
      <c r="G1685" s="500" t="s">
        <v>1470</v>
      </c>
      <c r="H1685" s="500" t="s">
        <v>20206</v>
      </c>
      <c r="I1685" s="500" t="s">
        <v>688</v>
      </c>
      <c r="J1685" s="500" t="s">
        <v>689</v>
      </c>
      <c r="K1685" s="500" t="s">
        <v>223</v>
      </c>
      <c r="L1685" s="500" t="s">
        <v>28083</v>
      </c>
      <c r="M1685" s="500" t="s">
        <v>2307</v>
      </c>
      <c r="N1685" s="500" t="s">
        <v>5631</v>
      </c>
    </row>
    <row r="1686" spans="1:14">
      <c r="A1686" s="500" t="s">
        <v>686</v>
      </c>
      <c r="B1686" s="500" t="s">
        <v>2858</v>
      </c>
      <c r="C1686" s="500" t="s">
        <v>27831</v>
      </c>
      <c r="D1686" s="500" t="s">
        <v>27832</v>
      </c>
      <c r="E1686" s="500" t="s">
        <v>11099</v>
      </c>
      <c r="F1686" s="500" t="s">
        <v>28081</v>
      </c>
      <c r="G1686" s="500" t="s">
        <v>4076</v>
      </c>
      <c r="H1686" s="500" t="s">
        <v>28183</v>
      </c>
      <c r="I1686" s="500" t="s">
        <v>688</v>
      </c>
      <c r="J1686" s="500" t="s">
        <v>689</v>
      </c>
      <c r="K1686" s="500" t="s">
        <v>223</v>
      </c>
      <c r="L1686" s="500" t="s">
        <v>28083</v>
      </c>
      <c r="M1686" s="500" t="s">
        <v>2307</v>
      </c>
      <c r="N1686" s="500" t="s">
        <v>5632</v>
      </c>
    </row>
    <row r="1687" spans="1:14">
      <c r="A1687" s="500" t="s">
        <v>686</v>
      </c>
      <c r="B1687" s="500" t="s">
        <v>2858</v>
      </c>
      <c r="C1687" s="500" t="s">
        <v>27831</v>
      </c>
      <c r="D1687" s="500" t="s">
        <v>27832</v>
      </c>
      <c r="E1687" s="500" t="s">
        <v>11099</v>
      </c>
      <c r="F1687" s="500" t="s">
        <v>28081</v>
      </c>
      <c r="G1687" s="500" t="s">
        <v>1471</v>
      </c>
      <c r="H1687" s="500" t="s">
        <v>28129</v>
      </c>
      <c r="I1687" s="500" t="s">
        <v>688</v>
      </c>
      <c r="J1687" s="500" t="s">
        <v>689</v>
      </c>
      <c r="K1687" s="500" t="s">
        <v>223</v>
      </c>
      <c r="L1687" s="500" t="s">
        <v>28083</v>
      </c>
      <c r="M1687" s="500" t="s">
        <v>2307</v>
      </c>
      <c r="N1687" s="500" t="s">
        <v>5633</v>
      </c>
    </row>
    <row r="1688" spans="1:14">
      <c r="A1688" s="500" t="s">
        <v>686</v>
      </c>
      <c r="B1688" s="500" t="s">
        <v>2858</v>
      </c>
      <c r="C1688" s="500" t="s">
        <v>27831</v>
      </c>
      <c r="D1688" s="500" t="s">
        <v>27832</v>
      </c>
      <c r="E1688" s="500" t="s">
        <v>11099</v>
      </c>
      <c r="F1688" s="500" t="s">
        <v>28081</v>
      </c>
      <c r="G1688" s="500" t="s">
        <v>3559</v>
      </c>
      <c r="H1688" s="500" t="s">
        <v>16051</v>
      </c>
      <c r="I1688" s="500" t="s">
        <v>688</v>
      </c>
      <c r="J1688" s="500" t="s">
        <v>689</v>
      </c>
      <c r="K1688" s="500" t="s">
        <v>223</v>
      </c>
      <c r="L1688" s="500" t="s">
        <v>28083</v>
      </c>
      <c r="M1688" s="500" t="s">
        <v>2307</v>
      </c>
      <c r="N1688" s="500" t="s">
        <v>5634</v>
      </c>
    </row>
    <row r="1689" spans="1:14">
      <c r="A1689" s="500" t="s">
        <v>686</v>
      </c>
      <c r="B1689" s="500" t="s">
        <v>2858</v>
      </c>
      <c r="C1689" s="500" t="s">
        <v>27831</v>
      </c>
      <c r="D1689" s="500" t="s">
        <v>27832</v>
      </c>
      <c r="E1689" s="500" t="s">
        <v>11099</v>
      </c>
      <c r="F1689" s="500" t="s">
        <v>28081</v>
      </c>
      <c r="G1689" s="500" t="s">
        <v>1472</v>
      </c>
      <c r="H1689" s="500" t="s">
        <v>11862</v>
      </c>
      <c r="I1689" s="500" t="s">
        <v>688</v>
      </c>
      <c r="J1689" s="500" t="s">
        <v>689</v>
      </c>
      <c r="K1689" s="500" t="s">
        <v>223</v>
      </c>
      <c r="L1689" s="500" t="s">
        <v>28083</v>
      </c>
      <c r="M1689" s="500" t="s">
        <v>2307</v>
      </c>
      <c r="N1689" s="500" t="s">
        <v>5635</v>
      </c>
    </row>
    <row r="1690" spans="1:14">
      <c r="A1690" s="500" t="s">
        <v>686</v>
      </c>
      <c r="B1690" s="500" t="s">
        <v>2858</v>
      </c>
      <c r="C1690" s="500" t="s">
        <v>27831</v>
      </c>
      <c r="D1690" s="500" t="s">
        <v>27832</v>
      </c>
      <c r="E1690" s="500" t="s">
        <v>11099</v>
      </c>
      <c r="F1690" s="500" t="s">
        <v>28081</v>
      </c>
      <c r="G1690" s="500" t="s">
        <v>1473</v>
      </c>
      <c r="H1690" s="500" t="s">
        <v>15597</v>
      </c>
      <c r="I1690" s="500" t="s">
        <v>688</v>
      </c>
      <c r="J1690" s="500" t="s">
        <v>689</v>
      </c>
      <c r="K1690" s="500" t="s">
        <v>223</v>
      </c>
      <c r="L1690" s="500" t="s">
        <v>28083</v>
      </c>
      <c r="M1690" s="500" t="s">
        <v>2307</v>
      </c>
      <c r="N1690" s="500" t="s">
        <v>5636</v>
      </c>
    </row>
    <row r="1691" spans="1:14">
      <c r="A1691" s="500" t="s">
        <v>686</v>
      </c>
      <c r="B1691" s="500" t="s">
        <v>2858</v>
      </c>
      <c r="C1691" s="500" t="s">
        <v>27831</v>
      </c>
      <c r="D1691" s="500" t="s">
        <v>27832</v>
      </c>
      <c r="E1691" s="500" t="s">
        <v>11099</v>
      </c>
      <c r="F1691" s="500" t="s">
        <v>28081</v>
      </c>
      <c r="G1691" s="500" t="s">
        <v>1474</v>
      </c>
      <c r="H1691" s="500" t="s">
        <v>28184</v>
      </c>
      <c r="I1691" s="500" t="s">
        <v>688</v>
      </c>
      <c r="J1691" s="500" t="s">
        <v>689</v>
      </c>
      <c r="K1691" s="500" t="s">
        <v>223</v>
      </c>
      <c r="L1691" s="500" t="s">
        <v>28083</v>
      </c>
      <c r="M1691" s="500" t="s">
        <v>2307</v>
      </c>
      <c r="N1691" s="500" t="s">
        <v>5637</v>
      </c>
    </row>
    <row r="1692" spans="1:14">
      <c r="A1692" s="500" t="s">
        <v>686</v>
      </c>
      <c r="B1692" s="500" t="s">
        <v>2858</v>
      </c>
      <c r="C1692" s="500" t="s">
        <v>27831</v>
      </c>
      <c r="D1692" s="500" t="s">
        <v>27832</v>
      </c>
      <c r="E1692" s="500" t="s">
        <v>11099</v>
      </c>
      <c r="F1692" s="500" t="s">
        <v>28081</v>
      </c>
      <c r="G1692" s="500" t="s">
        <v>7892</v>
      </c>
      <c r="H1692" s="500" t="s">
        <v>28168</v>
      </c>
      <c r="I1692" s="500" t="s">
        <v>688</v>
      </c>
      <c r="J1692" s="500" t="s">
        <v>689</v>
      </c>
      <c r="K1692" s="500" t="s">
        <v>223</v>
      </c>
      <c r="L1692" s="500" t="s">
        <v>28083</v>
      </c>
      <c r="M1692" s="500" t="s">
        <v>2307</v>
      </c>
      <c r="N1692" s="500" t="s">
        <v>7893</v>
      </c>
    </row>
    <row r="1693" spans="1:14">
      <c r="A1693" s="500" t="s">
        <v>686</v>
      </c>
      <c r="B1693" s="500" t="s">
        <v>2858</v>
      </c>
      <c r="C1693" s="500" t="s">
        <v>27831</v>
      </c>
      <c r="D1693" s="500" t="s">
        <v>27832</v>
      </c>
      <c r="E1693" s="500" t="s">
        <v>11099</v>
      </c>
      <c r="F1693" s="500" t="s">
        <v>28081</v>
      </c>
      <c r="G1693" s="500" t="s">
        <v>2271</v>
      </c>
      <c r="H1693" s="500" t="s">
        <v>11615</v>
      </c>
      <c r="I1693" s="500" t="s">
        <v>688</v>
      </c>
      <c r="J1693" s="500" t="s">
        <v>689</v>
      </c>
      <c r="K1693" s="500" t="s">
        <v>223</v>
      </c>
      <c r="L1693" s="500" t="s">
        <v>28083</v>
      </c>
      <c r="M1693" s="500" t="s">
        <v>2307</v>
      </c>
      <c r="N1693" s="500" t="s">
        <v>11031</v>
      </c>
    </row>
    <row r="1694" spans="1:14">
      <c r="A1694" s="500" t="s">
        <v>686</v>
      </c>
      <c r="B1694" s="500" t="s">
        <v>2858</v>
      </c>
      <c r="C1694" s="500" t="s">
        <v>27831</v>
      </c>
      <c r="D1694" s="500" t="s">
        <v>27832</v>
      </c>
      <c r="E1694" s="500" t="s">
        <v>11099</v>
      </c>
      <c r="F1694" s="500" t="s">
        <v>28081</v>
      </c>
      <c r="G1694" s="500" t="s">
        <v>7519</v>
      </c>
      <c r="H1694" s="500" t="s">
        <v>28182</v>
      </c>
      <c r="I1694" s="500" t="s">
        <v>688</v>
      </c>
      <c r="J1694" s="500" t="s">
        <v>689</v>
      </c>
      <c r="K1694" s="500" t="s">
        <v>223</v>
      </c>
      <c r="L1694" s="500" t="s">
        <v>28083</v>
      </c>
      <c r="M1694" s="500" t="s">
        <v>2307</v>
      </c>
      <c r="N1694" s="500" t="s">
        <v>7520</v>
      </c>
    </row>
    <row r="1695" spans="1:14">
      <c r="A1695" s="500" t="s">
        <v>686</v>
      </c>
      <c r="B1695" s="500" t="s">
        <v>2858</v>
      </c>
      <c r="C1695" s="500" t="s">
        <v>27831</v>
      </c>
      <c r="D1695" s="500" t="s">
        <v>27832</v>
      </c>
      <c r="E1695" s="500" t="s">
        <v>11099</v>
      </c>
      <c r="F1695" s="500" t="s">
        <v>28081</v>
      </c>
      <c r="G1695" s="500" t="s">
        <v>1475</v>
      </c>
      <c r="H1695" s="500" t="s">
        <v>11163</v>
      </c>
      <c r="I1695" s="500" t="s">
        <v>688</v>
      </c>
      <c r="J1695" s="500" t="s">
        <v>689</v>
      </c>
      <c r="K1695" s="500" t="s">
        <v>223</v>
      </c>
      <c r="L1695" s="500" t="s">
        <v>28083</v>
      </c>
      <c r="M1695" s="500" t="s">
        <v>2307</v>
      </c>
      <c r="N1695" s="500" t="s">
        <v>5638</v>
      </c>
    </row>
    <row r="1696" spans="1:14">
      <c r="A1696" s="500" t="s">
        <v>686</v>
      </c>
      <c r="B1696" s="500" t="s">
        <v>2858</v>
      </c>
      <c r="C1696" s="500" t="s">
        <v>27831</v>
      </c>
      <c r="D1696" s="500" t="s">
        <v>27832</v>
      </c>
      <c r="E1696" s="500" t="s">
        <v>11099</v>
      </c>
      <c r="F1696" s="500" t="s">
        <v>28081</v>
      </c>
      <c r="G1696" s="500" t="s">
        <v>1476</v>
      </c>
      <c r="H1696" s="500" t="s">
        <v>11115</v>
      </c>
      <c r="I1696" s="500" t="s">
        <v>688</v>
      </c>
      <c r="J1696" s="500" t="s">
        <v>689</v>
      </c>
      <c r="K1696" s="500" t="s">
        <v>223</v>
      </c>
      <c r="L1696" s="500" t="s">
        <v>28083</v>
      </c>
      <c r="M1696" s="500" t="s">
        <v>2307</v>
      </c>
      <c r="N1696" s="500" t="s">
        <v>5639</v>
      </c>
    </row>
    <row r="1697" spans="1:14">
      <c r="A1697" s="500" t="s">
        <v>686</v>
      </c>
      <c r="B1697" s="500" t="s">
        <v>2858</v>
      </c>
      <c r="C1697" s="500" t="s">
        <v>27831</v>
      </c>
      <c r="D1697" s="500" t="s">
        <v>27832</v>
      </c>
      <c r="E1697" s="500" t="s">
        <v>11099</v>
      </c>
      <c r="F1697" s="500" t="s">
        <v>28081</v>
      </c>
      <c r="G1697" s="500" t="s">
        <v>1477</v>
      </c>
      <c r="H1697" s="500" t="s">
        <v>11131</v>
      </c>
      <c r="I1697" s="500" t="s">
        <v>688</v>
      </c>
      <c r="J1697" s="500" t="s">
        <v>689</v>
      </c>
      <c r="K1697" s="500" t="s">
        <v>223</v>
      </c>
      <c r="L1697" s="500" t="s">
        <v>28083</v>
      </c>
      <c r="M1697" s="500" t="s">
        <v>2307</v>
      </c>
      <c r="N1697" s="500" t="s">
        <v>5640</v>
      </c>
    </row>
    <row r="1698" spans="1:14">
      <c r="A1698" s="500" t="s">
        <v>686</v>
      </c>
      <c r="B1698" s="500" t="s">
        <v>2858</v>
      </c>
      <c r="C1698" s="500" t="s">
        <v>27831</v>
      </c>
      <c r="D1698" s="500" t="s">
        <v>27832</v>
      </c>
      <c r="E1698" s="500" t="s">
        <v>11099</v>
      </c>
      <c r="F1698" s="500" t="s">
        <v>28081</v>
      </c>
      <c r="G1698" s="500" t="s">
        <v>1478</v>
      </c>
      <c r="H1698" s="500" t="s">
        <v>11294</v>
      </c>
      <c r="I1698" s="500" t="s">
        <v>688</v>
      </c>
      <c r="J1698" s="500" t="s">
        <v>689</v>
      </c>
      <c r="K1698" s="500" t="s">
        <v>223</v>
      </c>
      <c r="L1698" s="500" t="s">
        <v>28083</v>
      </c>
      <c r="M1698" s="500" t="s">
        <v>2307</v>
      </c>
      <c r="N1698" s="500" t="s">
        <v>5641</v>
      </c>
    </row>
    <row r="1699" spans="1:14">
      <c r="A1699" s="500" t="s">
        <v>686</v>
      </c>
      <c r="B1699" s="500" t="s">
        <v>2858</v>
      </c>
      <c r="C1699" s="500" t="s">
        <v>27831</v>
      </c>
      <c r="D1699" s="500" t="s">
        <v>27832</v>
      </c>
      <c r="E1699" s="500" t="s">
        <v>11099</v>
      </c>
      <c r="F1699" s="500" t="s">
        <v>28081</v>
      </c>
      <c r="G1699" s="500" t="s">
        <v>1479</v>
      </c>
      <c r="H1699" s="500" t="s">
        <v>6935</v>
      </c>
      <c r="I1699" s="500" t="s">
        <v>688</v>
      </c>
      <c r="J1699" s="500" t="s">
        <v>689</v>
      </c>
      <c r="K1699" s="500" t="s">
        <v>223</v>
      </c>
      <c r="L1699" s="500" t="s">
        <v>28083</v>
      </c>
      <c r="M1699" s="500" t="s">
        <v>2307</v>
      </c>
      <c r="N1699" s="500" t="s">
        <v>5642</v>
      </c>
    </row>
    <row r="1700" spans="1:14">
      <c r="A1700" s="500" t="s">
        <v>686</v>
      </c>
      <c r="B1700" s="500" t="s">
        <v>2858</v>
      </c>
      <c r="C1700" s="500" t="s">
        <v>27831</v>
      </c>
      <c r="D1700" s="500" t="s">
        <v>27832</v>
      </c>
      <c r="E1700" s="500" t="s">
        <v>11099</v>
      </c>
      <c r="F1700" s="500" t="s">
        <v>28081</v>
      </c>
      <c r="G1700" s="500" t="s">
        <v>1480</v>
      </c>
      <c r="H1700" s="500" t="s">
        <v>12820</v>
      </c>
      <c r="I1700" s="500" t="s">
        <v>688</v>
      </c>
      <c r="J1700" s="500" t="s">
        <v>689</v>
      </c>
      <c r="K1700" s="500" t="s">
        <v>223</v>
      </c>
      <c r="L1700" s="500" t="s">
        <v>28083</v>
      </c>
      <c r="M1700" s="500" t="s">
        <v>2307</v>
      </c>
      <c r="N1700" s="500" t="s">
        <v>5643</v>
      </c>
    </row>
    <row r="1701" spans="1:14">
      <c r="A1701" s="500" t="s">
        <v>686</v>
      </c>
      <c r="B1701" s="500" t="s">
        <v>2858</v>
      </c>
      <c r="C1701" s="500" t="s">
        <v>27831</v>
      </c>
      <c r="D1701" s="500" t="s">
        <v>27832</v>
      </c>
      <c r="E1701" s="500" t="s">
        <v>11099</v>
      </c>
      <c r="F1701" s="500" t="s">
        <v>28081</v>
      </c>
      <c r="G1701" s="500" t="s">
        <v>1481</v>
      </c>
      <c r="H1701" s="500" t="s">
        <v>28052</v>
      </c>
      <c r="I1701" s="500" t="s">
        <v>688</v>
      </c>
      <c r="J1701" s="500" t="s">
        <v>689</v>
      </c>
      <c r="K1701" s="500" t="s">
        <v>223</v>
      </c>
      <c r="L1701" s="500" t="s">
        <v>28083</v>
      </c>
      <c r="M1701" s="500" t="s">
        <v>2307</v>
      </c>
      <c r="N1701" s="500" t="s">
        <v>5644</v>
      </c>
    </row>
    <row r="1702" spans="1:14">
      <c r="A1702" s="500" t="s">
        <v>686</v>
      </c>
      <c r="B1702" s="500" t="s">
        <v>2858</v>
      </c>
      <c r="C1702" s="500" t="s">
        <v>27831</v>
      </c>
      <c r="D1702" s="500" t="s">
        <v>27832</v>
      </c>
      <c r="E1702" s="500" t="s">
        <v>11099</v>
      </c>
      <c r="F1702" s="500" t="s">
        <v>28081</v>
      </c>
      <c r="G1702" s="500" t="s">
        <v>7894</v>
      </c>
      <c r="H1702" s="500" t="s">
        <v>14870</v>
      </c>
      <c r="I1702" s="500" t="s">
        <v>688</v>
      </c>
      <c r="J1702" s="500" t="s">
        <v>689</v>
      </c>
      <c r="K1702" s="500" t="s">
        <v>223</v>
      </c>
      <c r="L1702" s="500" t="s">
        <v>28083</v>
      </c>
      <c r="M1702" s="500" t="s">
        <v>2307</v>
      </c>
      <c r="N1702" s="500" t="s">
        <v>7895</v>
      </c>
    </row>
    <row r="1703" spans="1:14">
      <c r="A1703" s="500" t="s">
        <v>686</v>
      </c>
      <c r="B1703" s="500" t="s">
        <v>2858</v>
      </c>
      <c r="C1703" s="500" t="s">
        <v>27831</v>
      </c>
      <c r="D1703" s="500" t="s">
        <v>27832</v>
      </c>
      <c r="E1703" s="500" t="s">
        <v>11099</v>
      </c>
      <c r="F1703" s="500" t="s">
        <v>28081</v>
      </c>
      <c r="G1703" s="500" t="s">
        <v>2522</v>
      </c>
      <c r="H1703" s="500" t="s">
        <v>28185</v>
      </c>
      <c r="I1703" s="500" t="s">
        <v>688</v>
      </c>
      <c r="J1703" s="500" t="s">
        <v>689</v>
      </c>
      <c r="K1703" s="500" t="s">
        <v>223</v>
      </c>
      <c r="L1703" s="500" t="s">
        <v>28083</v>
      </c>
      <c r="M1703" s="500" t="s">
        <v>2307</v>
      </c>
      <c r="N1703" s="500" t="s">
        <v>5645</v>
      </c>
    </row>
    <row r="1704" spans="1:14">
      <c r="A1704" s="500" t="s">
        <v>686</v>
      </c>
      <c r="B1704" s="500" t="s">
        <v>2858</v>
      </c>
      <c r="C1704" s="500" t="s">
        <v>27831</v>
      </c>
      <c r="D1704" s="500" t="s">
        <v>27832</v>
      </c>
      <c r="E1704" s="500" t="s">
        <v>11099</v>
      </c>
      <c r="F1704" s="500" t="s">
        <v>28081</v>
      </c>
      <c r="G1704" s="500" t="s">
        <v>7896</v>
      </c>
      <c r="H1704" s="500" t="s">
        <v>3939</v>
      </c>
      <c r="I1704" s="500" t="s">
        <v>688</v>
      </c>
      <c r="J1704" s="500" t="s">
        <v>689</v>
      </c>
      <c r="K1704" s="500" t="s">
        <v>223</v>
      </c>
      <c r="L1704" s="500" t="s">
        <v>28083</v>
      </c>
      <c r="M1704" s="500" t="s">
        <v>2307</v>
      </c>
      <c r="N1704" s="500" t="s">
        <v>7897</v>
      </c>
    </row>
    <row r="1705" spans="1:14">
      <c r="A1705" s="500" t="s">
        <v>686</v>
      </c>
      <c r="B1705" s="500" t="s">
        <v>2858</v>
      </c>
      <c r="C1705" s="500" t="s">
        <v>27831</v>
      </c>
      <c r="D1705" s="500" t="s">
        <v>27832</v>
      </c>
      <c r="E1705" s="500" t="s">
        <v>11099</v>
      </c>
      <c r="F1705" s="500" t="s">
        <v>28081</v>
      </c>
      <c r="G1705" s="500" t="s">
        <v>3560</v>
      </c>
      <c r="H1705" s="500" t="s">
        <v>28186</v>
      </c>
      <c r="I1705" s="500" t="s">
        <v>688</v>
      </c>
      <c r="J1705" s="500" t="s">
        <v>689</v>
      </c>
      <c r="K1705" s="500" t="s">
        <v>223</v>
      </c>
      <c r="L1705" s="500" t="s">
        <v>28083</v>
      </c>
      <c r="M1705" s="500" t="s">
        <v>2307</v>
      </c>
      <c r="N1705" s="500" t="s">
        <v>5646</v>
      </c>
    </row>
    <row r="1706" spans="1:14">
      <c r="A1706" s="500" t="s">
        <v>686</v>
      </c>
      <c r="B1706" s="500" t="s">
        <v>2858</v>
      </c>
      <c r="C1706" s="500" t="s">
        <v>27831</v>
      </c>
      <c r="D1706" s="500" t="s">
        <v>27832</v>
      </c>
      <c r="E1706" s="500" t="s">
        <v>11099</v>
      </c>
      <c r="F1706" s="500" t="s">
        <v>28081</v>
      </c>
      <c r="G1706" s="500" t="s">
        <v>1482</v>
      </c>
      <c r="H1706" s="500" t="s">
        <v>28187</v>
      </c>
      <c r="I1706" s="500" t="s">
        <v>688</v>
      </c>
      <c r="J1706" s="500" t="s">
        <v>689</v>
      </c>
      <c r="K1706" s="500" t="s">
        <v>223</v>
      </c>
      <c r="L1706" s="500" t="s">
        <v>28083</v>
      </c>
      <c r="M1706" s="500" t="s">
        <v>2307</v>
      </c>
      <c r="N1706" s="500" t="s">
        <v>5647</v>
      </c>
    </row>
    <row r="1707" spans="1:14">
      <c r="A1707" s="500" t="s">
        <v>686</v>
      </c>
      <c r="B1707" s="500" t="s">
        <v>2858</v>
      </c>
      <c r="C1707" s="500" t="s">
        <v>27831</v>
      </c>
      <c r="D1707" s="500" t="s">
        <v>27832</v>
      </c>
      <c r="E1707" s="500" t="s">
        <v>11099</v>
      </c>
      <c r="F1707" s="500" t="s">
        <v>28081</v>
      </c>
      <c r="G1707" s="500" t="s">
        <v>1483</v>
      </c>
      <c r="H1707" s="500" t="s">
        <v>11316</v>
      </c>
      <c r="I1707" s="500" t="s">
        <v>688</v>
      </c>
      <c r="J1707" s="500" t="s">
        <v>689</v>
      </c>
      <c r="K1707" s="500" t="s">
        <v>223</v>
      </c>
      <c r="L1707" s="500" t="s">
        <v>28083</v>
      </c>
      <c r="M1707" s="500" t="s">
        <v>2307</v>
      </c>
      <c r="N1707" s="500" t="s">
        <v>5648</v>
      </c>
    </row>
    <row r="1708" spans="1:14">
      <c r="A1708" s="500" t="s">
        <v>686</v>
      </c>
      <c r="B1708" s="500" t="s">
        <v>2858</v>
      </c>
      <c r="C1708" s="500" t="s">
        <v>27831</v>
      </c>
      <c r="D1708" s="500" t="s">
        <v>27832</v>
      </c>
      <c r="E1708" s="500" t="s">
        <v>11099</v>
      </c>
      <c r="F1708" s="500" t="s">
        <v>28081</v>
      </c>
      <c r="G1708" s="500" t="s">
        <v>1484</v>
      </c>
      <c r="H1708" s="500" t="s">
        <v>28068</v>
      </c>
      <c r="I1708" s="500" t="s">
        <v>688</v>
      </c>
      <c r="J1708" s="500" t="s">
        <v>689</v>
      </c>
      <c r="K1708" s="500" t="s">
        <v>223</v>
      </c>
      <c r="L1708" s="500" t="s">
        <v>28083</v>
      </c>
      <c r="M1708" s="500" t="s">
        <v>2307</v>
      </c>
      <c r="N1708" s="500" t="s">
        <v>5649</v>
      </c>
    </row>
    <row r="1709" spans="1:14">
      <c r="A1709" s="500" t="s">
        <v>686</v>
      </c>
      <c r="B1709" s="500" t="s">
        <v>2858</v>
      </c>
      <c r="C1709" s="500" t="s">
        <v>27831</v>
      </c>
      <c r="D1709" s="500" t="s">
        <v>27832</v>
      </c>
      <c r="E1709" s="500" t="s">
        <v>11099</v>
      </c>
      <c r="F1709" s="500" t="s">
        <v>28081</v>
      </c>
      <c r="G1709" s="500" t="s">
        <v>1485</v>
      </c>
      <c r="H1709" s="500" t="s">
        <v>28188</v>
      </c>
      <c r="I1709" s="500" t="s">
        <v>688</v>
      </c>
      <c r="J1709" s="500" t="s">
        <v>689</v>
      </c>
      <c r="K1709" s="500" t="s">
        <v>223</v>
      </c>
      <c r="L1709" s="500" t="s">
        <v>28083</v>
      </c>
      <c r="M1709" s="500" t="s">
        <v>2307</v>
      </c>
      <c r="N1709" s="500" t="s">
        <v>5650</v>
      </c>
    </row>
    <row r="1710" spans="1:14">
      <c r="A1710" s="500" t="s">
        <v>686</v>
      </c>
      <c r="B1710" s="500" t="s">
        <v>2858</v>
      </c>
      <c r="C1710" s="500" t="s">
        <v>27831</v>
      </c>
      <c r="D1710" s="500" t="s">
        <v>27832</v>
      </c>
      <c r="E1710" s="500" t="s">
        <v>11099</v>
      </c>
      <c r="F1710" s="500" t="s">
        <v>28081</v>
      </c>
      <c r="G1710" s="500" t="s">
        <v>4077</v>
      </c>
      <c r="H1710" s="500" t="s">
        <v>6996</v>
      </c>
      <c r="I1710" s="500" t="s">
        <v>688</v>
      </c>
      <c r="J1710" s="500" t="s">
        <v>689</v>
      </c>
      <c r="K1710" s="500" t="s">
        <v>223</v>
      </c>
      <c r="L1710" s="500" t="s">
        <v>28083</v>
      </c>
      <c r="M1710" s="500" t="s">
        <v>2307</v>
      </c>
      <c r="N1710" s="500" t="s">
        <v>5651</v>
      </c>
    </row>
    <row r="1711" spans="1:14">
      <c r="A1711" s="500" t="s">
        <v>686</v>
      </c>
      <c r="B1711" s="500" t="s">
        <v>2858</v>
      </c>
      <c r="C1711" s="500" t="s">
        <v>27831</v>
      </c>
      <c r="D1711" s="500" t="s">
        <v>27832</v>
      </c>
      <c r="E1711" s="500" t="s">
        <v>11099</v>
      </c>
      <c r="F1711" s="500" t="s">
        <v>28081</v>
      </c>
      <c r="G1711" s="500" t="s">
        <v>1486</v>
      </c>
      <c r="H1711" s="500" t="s">
        <v>28189</v>
      </c>
      <c r="I1711" s="500" t="s">
        <v>688</v>
      </c>
      <c r="J1711" s="500" t="s">
        <v>689</v>
      </c>
      <c r="K1711" s="500" t="s">
        <v>223</v>
      </c>
      <c r="L1711" s="500" t="s">
        <v>28083</v>
      </c>
      <c r="M1711" s="500" t="s">
        <v>2307</v>
      </c>
      <c r="N1711" s="500" t="s">
        <v>5652</v>
      </c>
    </row>
    <row r="1712" spans="1:14">
      <c r="A1712" s="500" t="s">
        <v>686</v>
      </c>
      <c r="B1712" s="500" t="s">
        <v>2858</v>
      </c>
      <c r="C1712" s="500" t="s">
        <v>27831</v>
      </c>
      <c r="D1712" s="500" t="s">
        <v>27832</v>
      </c>
      <c r="E1712" s="500" t="s">
        <v>11099</v>
      </c>
      <c r="F1712" s="500" t="s">
        <v>28081</v>
      </c>
      <c r="G1712" s="500" t="s">
        <v>3561</v>
      </c>
      <c r="H1712" s="500" t="s">
        <v>3868</v>
      </c>
      <c r="I1712" s="500" t="s">
        <v>688</v>
      </c>
      <c r="J1712" s="500" t="s">
        <v>689</v>
      </c>
      <c r="K1712" s="500" t="s">
        <v>223</v>
      </c>
      <c r="L1712" s="500" t="s">
        <v>28083</v>
      </c>
      <c r="M1712" s="500" t="s">
        <v>2307</v>
      </c>
      <c r="N1712" s="500" t="s">
        <v>5653</v>
      </c>
    </row>
    <row r="1713" spans="1:14">
      <c r="A1713" s="500" t="s">
        <v>686</v>
      </c>
      <c r="B1713" s="500" t="s">
        <v>2858</v>
      </c>
      <c r="C1713" s="500" t="s">
        <v>27831</v>
      </c>
      <c r="D1713" s="500" t="s">
        <v>27832</v>
      </c>
      <c r="E1713" s="500" t="s">
        <v>11099</v>
      </c>
      <c r="F1713" s="500" t="s">
        <v>28081</v>
      </c>
      <c r="G1713" s="500" t="s">
        <v>1487</v>
      </c>
      <c r="H1713" s="500" t="s">
        <v>7009</v>
      </c>
      <c r="I1713" s="500" t="s">
        <v>688</v>
      </c>
      <c r="J1713" s="500" t="s">
        <v>689</v>
      </c>
      <c r="K1713" s="500" t="s">
        <v>223</v>
      </c>
      <c r="L1713" s="500" t="s">
        <v>28083</v>
      </c>
      <c r="M1713" s="500" t="s">
        <v>2307</v>
      </c>
      <c r="N1713" s="500" t="s">
        <v>5654</v>
      </c>
    </row>
    <row r="1714" spans="1:14">
      <c r="A1714" s="500" t="s">
        <v>686</v>
      </c>
      <c r="B1714" s="500" t="s">
        <v>2858</v>
      </c>
      <c r="C1714" s="500" t="s">
        <v>27831</v>
      </c>
      <c r="D1714" s="500" t="s">
        <v>27832</v>
      </c>
      <c r="E1714" s="500" t="s">
        <v>11099</v>
      </c>
      <c r="F1714" s="500" t="s">
        <v>28081</v>
      </c>
      <c r="G1714" s="500" t="s">
        <v>1488</v>
      </c>
      <c r="H1714" s="500" t="s">
        <v>28190</v>
      </c>
      <c r="I1714" s="500" t="s">
        <v>688</v>
      </c>
      <c r="J1714" s="500" t="s">
        <v>689</v>
      </c>
      <c r="K1714" s="500" t="s">
        <v>223</v>
      </c>
      <c r="L1714" s="500" t="s">
        <v>28083</v>
      </c>
      <c r="M1714" s="500" t="s">
        <v>2307</v>
      </c>
      <c r="N1714" s="500" t="s">
        <v>5655</v>
      </c>
    </row>
    <row r="1715" spans="1:14">
      <c r="A1715" s="500" t="s">
        <v>686</v>
      </c>
      <c r="B1715" s="500" t="s">
        <v>2858</v>
      </c>
      <c r="C1715" s="500" t="s">
        <v>27831</v>
      </c>
      <c r="D1715" s="500" t="s">
        <v>27832</v>
      </c>
      <c r="E1715" s="500" t="s">
        <v>11099</v>
      </c>
      <c r="F1715" s="500" t="s">
        <v>28081</v>
      </c>
      <c r="G1715" s="500" t="s">
        <v>1489</v>
      </c>
      <c r="H1715" s="500" t="s">
        <v>28191</v>
      </c>
      <c r="I1715" s="500" t="s">
        <v>688</v>
      </c>
      <c r="J1715" s="500" t="s">
        <v>689</v>
      </c>
      <c r="K1715" s="500" t="s">
        <v>223</v>
      </c>
      <c r="L1715" s="500" t="s">
        <v>28083</v>
      </c>
      <c r="M1715" s="500" t="s">
        <v>2307</v>
      </c>
      <c r="N1715" s="500" t="s">
        <v>5656</v>
      </c>
    </row>
    <row r="1716" spans="1:14">
      <c r="A1716" s="500" t="s">
        <v>686</v>
      </c>
      <c r="B1716" s="500" t="s">
        <v>2858</v>
      </c>
      <c r="C1716" s="500" t="s">
        <v>27831</v>
      </c>
      <c r="D1716" s="500" t="s">
        <v>27832</v>
      </c>
      <c r="E1716" s="500" t="s">
        <v>11099</v>
      </c>
      <c r="F1716" s="500" t="s">
        <v>28081</v>
      </c>
      <c r="G1716" s="500" t="s">
        <v>7898</v>
      </c>
      <c r="H1716" s="500" t="s">
        <v>28192</v>
      </c>
      <c r="I1716" s="500" t="s">
        <v>688</v>
      </c>
      <c r="J1716" s="500" t="s">
        <v>689</v>
      </c>
      <c r="K1716" s="500" t="s">
        <v>223</v>
      </c>
      <c r="L1716" s="500" t="s">
        <v>28083</v>
      </c>
      <c r="M1716" s="500" t="s">
        <v>2307</v>
      </c>
      <c r="N1716" s="500" t="s">
        <v>7899</v>
      </c>
    </row>
    <row r="1717" spans="1:14">
      <c r="A1717" s="500" t="s">
        <v>686</v>
      </c>
      <c r="B1717" s="500" t="s">
        <v>2858</v>
      </c>
      <c r="C1717" s="500" t="s">
        <v>27831</v>
      </c>
      <c r="D1717" s="500" t="s">
        <v>27832</v>
      </c>
      <c r="E1717" s="500" t="s">
        <v>11099</v>
      </c>
      <c r="F1717" s="500" t="s">
        <v>28081</v>
      </c>
      <c r="G1717" s="500" t="s">
        <v>2272</v>
      </c>
      <c r="H1717" s="500" t="s">
        <v>27999</v>
      </c>
      <c r="I1717" s="500" t="s">
        <v>688</v>
      </c>
      <c r="J1717" s="500" t="s">
        <v>689</v>
      </c>
      <c r="K1717" s="500" t="s">
        <v>223</v>
      </c>
      <c r="L1717" s="500" t="s">
        <v>28083</v>
      </c>
      <c r="M1717" s="500" t="s">
        <v>2307</v>
      </c>
      <c r="N1717" s="500" t="s">
        <v>11032</v>
      </c>
    </row>
    <row r="1718" spans="1:14">
      <c r="A1718" s="500" t="s">
        <v>686</v>
      </c>
      <c r="B1718" s="500" t="s">
        <v>2858</v>
      </c>
      <c r="C1718" s="500" t="s">
        <v>27831</v>
      </c>
      <c r="D1718" s="500" t="s">
        <v>27832</v>
      </c>
      <c r="E1718" s="500" t="s">
        <v>11099</v>
      </c>
      <c r="F1718" s="500" t="s">
        <v>28081</v>
      </c>
      <c r="G1718" s="500" t="s">
        <v>7521</v>
      </c>
      <c r="H1718" s="500" t="s">
        <v>28187</v>
      </c>
      <c r="I1718" s="500" t="s">
        <v>688</v>
      </c>
      <c r="J1718" s="500" t="s">
        <v>689</v>
      </c>
      <c r="K1718" s="500" t="s">
        <v>223</v>
      </c>
      <c r="L1718" s="500" t="s">
        <v>28083</v>
      </c>
      <c r="M1718" s="500" t="s">
        <v>2307</v>
      </c>
      <c r="N1718" s="500" t="s">
        <v>7522</v>
      </c>
    </row>
    <row r="1719" spans="1:14">
      <c r="A1719" s="500" t="s">
        <v>686</v>
      </c>
      <c r="B1719" s="500" t="s">
        <v>2858</v>
      </c>
      <c r="C1719" s="500" t="s">
        <v>27831</v>
      </c>
      <c r="D1719" s="500" t="s">
        <v>27832</v>
      </c>
      <c r="E1719" s="500" t="s">
        <v>11099</v>
      </c>
      <c r="F1719" s="500" t="s">
        <v>28081</v>
      </c>
      <c r="G1719" s="500" t="s">
        <v>1490</v>
      </c>
      <c r="H1719" s="500" t="s">
        <v>27988</v>
      </c>
      <c r="I1719" s="500" t="s">
        <v>688</v>
      </c>
      <c r="J1719" s="500" t="s">
        <v>689</v>
      </c>
      <c r="K1719" s="500" t="s">
        <v>223</v>
      </c>
      <c r="L1719" s="500" t="s">
        <v>28083</v>
      </c>
      <c r="M1719" s="500" t="s">
        <v>2307</v>
      </c>
      <c r="N1719" s="500" t="s">
        <v>5657</v>
      </c>
    </row>
    <row r="1720" spans="1:14">
      <c r="A1720" s="500" t="s">
        <v>686</v>
      </c>
      <c r="B1720" s="500" t="s">
        <v>2858</v>
      </c>
      <c r="C1720" s="500" t="s">
        <v>27831</v>
      </c>
      <c r="D1720" s="500" t="s">
        <v>27832</v>
      </c>
      <c r="E1720" s="500" t="s">
        <v>11099</v>
      </c>
      <c r="F1720" s="500" t="s">
        <v>28081</v>
      </c>
      <c r="G1720" s="500" t="s">
        <v>1491</v>
      </c>
      <c r="H1720" s="500" t="s">
        <v>3867</v>
      </c>
      <c r="I1720" s="500" t="s">
        <v>688</v>
      </c>
      <c r="J1720" s="500" t="s">
        <v>689</v>
      </c>
      <c r="K1720" s="500" t="s">
        <v>223</v>
      </c>
      <c r="L1720" s="500" t="s">
        <v>28083</v>
      </c>
      <c r="M1720" s="500" t="s">
        <v>2307</v>
      </c>
      <c r="N1720" s="500" t="s">
        <v>5658</v>
      </c>
    </row>
    <row r="1721" spans="1:14">
      <c r="A1721" s="500" t="s">
        <v>686</v>
      </c>
      <c r="B1721" s="500" t="s">
        <v>2858</v>
      </c>
      <c r="C1721" s="500" t="s">
        <v>27831</v>
      </c>
      <c r="D1721" s="500" t="s">
        <v>27832</v>
      </c>
      <c r="E1721" s="500" t="s">
        <v>11099</v>
      </c>
      <c r="F1721" s="500" t="s">
        <v>28081</v>
      </c>
      <c r="G1721" s="500" t="s">
        <v>1492</v>
      </c>
      <c r="H1721" s="500" t="s">
        <v>28193</v>
      </c>
      <c r="I1721" s="500" t="s">
        <v>688</v>
      </c>
      <c r="J1721" s="500" t="s">
        <v>689</v>
      </c>
      <c r="K1721" s="500" t="s">
        <v>223</v>
      </c>
      <c r="L1721" s="500" t="s">
        <v>28083</v>
      </c>
      <c r="M1721" s="500" t="s">
        <v>2307</v>
      </c>
      <c r="N1721" s="500" t="s">
        <v>5659</v>
      </c>
    </row>
    <row r="1722" spans="1:14">
      <c r="A1722" s="500" t="s">
        <v>686</v>
      </c>
      <c r="B1722" s="500" t="s">
        <v>2858</v>
      </c>
      <c r="C1722" s="500" t="s">
        <v>27831</v>
      </c>
      <c r="D1722" s="500" t="s">
        <v>27832</v>
      </c>
      <c r="E1722" s="500" t="s">
        <v>11099</v>
      </c>
      <c r="F1722" s="500" t="s">
        <v>28081</v>
      </c>
      <c r="G1722" s="500" t="s">
        <v>1493</v>
      </c>
      <c r="H1722" s="500" t="s">
        <v>11715</v>
      </c>
      <c r="I1722" s="500" t="s">
        <v>688</v>
      </c>
      <c r="J1722" s="500" t="s">
        <v>689</v>
      </c>
      <c r="K1722" s="500" t="s">
        <v>223</v>
      </c>
      <c r="L1722" s="500" t="s">
        <v>28083</v>
      </c>
      <c r="M1722" s="500" t="s">
        <v>2307</v>
      </c>
      <c r="N1722" s="500" t="s">
        <v>5660</v>
      </c>
    </row>
    <row r="1723" spans="1:14">
      <c r="A1723" s="500" t="s">
        <v>686</v>
      </c>
      <c r="B1723" s="500" t="s">
        <v>2858</v>
      </c>
      <c r="C1723" s="500" t="s">
        <v>27831</v>
      </c>
      <c r="D1723" s="500" t="s">
        <v>27832</v>
      </c>
      <c r="E1723" s="500" t="s">
        <v>11099</v>
      </c>
      <c r="F1723" s="500" t="s">
        <v>28081</v>
      </c>
      <c r="G1723" s="500" t="s">
        <v>1494</v>
      </c>
      <c r="H1723" s="500" t="s">
        <v>11398</v>
      </c>
      <c r="I1723" s="500" t="s">
        <v>688</v>
      </c>
      <c r="J1723" s="500" t="s">
        <v>689</v>
      </c>
      <c r="K1723" s="500" t="s">
        <v>223</v>
      </c>
      <c r="L1723" s="500" t="s">
        <v>28083</v>
      </c>
      <c r="M1723" s="500" t="s">
        <v>2307</v>
      </c>
      <c r="N1723" s="500" t="s">
        <v>5661</v>
      </c>
    </row>
    <row r="1724" spans="1:14">
      <c r="A1724" s="500" t="s">
        <v>686</v>
      </c>
      <c r="B1724" s="500" t="s">
        <v>2858</v>
      </c>
      <c r="C1724" s="500" t="s">
        <v>27831</v>
      </c>
      <c r="D1724" s="500" t="s">
        <v>27832</v>
      </c>
      <c r="E1724" s="500" t="s">
        <v>11099</v>
      </c>
      <c r="F1724" s="500" t="s">
        <v>28081</v>
      </c>
      <c r="G1724" s="500" t="s">
        <v>1495</v>
      </c>
      <c r="H1724" s="500" t="s">
        <v>28194</v>
      </c>
      <c r="I1724" s="500" t="s">
        <v>688</v>
      </c>
      <c r="J1724" s="500" t="s">
        <v>689</v>
      </c>
      <c r="K1724" s="500" t="s">
        <v>223</v>
      </c>
      <c r="L1724" s="500" t="s">
        <v>28083</v>
      </c>
      <c r="M1724" s="500" t="s">
        <v>2307</v>
      </c>
      <c r="N1724" s="500" t="s">
        <v>5662</v>
      </c>
    </row>
    <row r="1725" spans="1:14">
      <c r="A1725" s="500" t="s">
        <v>686</v>
      </c>
      <c r="B1725" s="500" t="s">
        <v>2858</v>
      </c>
      <c r="C1725" s="500" t="s">
        <v>27831</v>
      </c>
      <c r="D1725" s="500" t="s">
        <v>27832</v>
      </c>
      <c r="E1725" s="500" t="s">
        <v>11099</v>
      </c>
      <c r="F1725" s="500" t="s">
        <v>28081</v>
      </c>
      <c r="G1725" s="500" t="s">
        <v>1496</v>
      </c>
      <c r="H1725" s="500" t="s">
        <v>11477</v>
      </c>
      <c r="I1725" s="500" t="s">
        <v>688</v>
      </c>
      <c r="J1725" s="500" t="s">
        <v>689</v>
      </c>
      <c r="K1725" s="500" t="s">
        <v>223</v>
      </c>
      <c r="L1725" s="500" t="s">
        <v>28083</v>
      </c>
      <c r="M1725" s="500" t="s">
        <v>2307</v>
      </c>
      <c r="N1725" s="500" t="s">
        <v>5663</v>
      </c>
    </row>
    <row r="1726" spans="1:14">
      <c r="A1726" s="500" t="s">
        <v>686</v>
      </c>
      <c r="B1726" s="500" t="s">
        <v>2858</v>
      </c>
      <c r="C1726" s="500" t="s">
        <v>27831</v>
      </c>
      <c r="D1726" s="500" t="s">
        <v>27832</v>
      </c>
      <c r="E1726" s="500" t="s">
        <v>11099</v>
      </c>
      <c r="F1726" s="500" t="s">
        <v>28081</v>
      </c>
      <c r="G1726" s="500" t="s">
        <v>7901</v>
      </c>
      <c r="H1726" s="500" t="s">
        <v>28191</v>
      </c>
      <c r="I1726" s="500" t="s">
        <v>688</v>
      </c>
      <c r="J1726" s="500" t="s">
        <v>689</v>
      </c>
      <c r="K1726" s="500" t="s">
        <v>223</v>
      </c>
      <c r="L1726" s="500" t="s">
        <v>28083</v>
      </c>
      <c r="M1726" s="500" t="s">
        <v>2307</v>
      </c>
      <c r="N1726" s="500" t="s">
        <v>7902</v>
      </c>
    </row>
    <row r="1727" spans="1:14">
      <c r="A1727" s="500" t="s">
        <v>686</v>
      </c>
      <c r="B1727" s="500" t="s">
        <v>2858</v>
      </c>
      <c r="C1727" s="500" t="s">
        <v>27831</v>
      </c>
      <c r="D1727" s="500" t="s">
        <v>27832</v>
      </c>
      <c r="E1727" s="500" t="s">
        <v>11099</v>
      </c>
      <c r="F1727" s="500" t="s">
        <v>28081</v>
      </c>
      <c r="G1727" s="500" t="s">
        <v>2523</v>
      </c>
      <c r="H1727" s="500" t="s">
        <v>28195</v>
      </c>
      <c r="I1727" s="500" t="s">
        <v>688</v>
      </c>
      <c r="J1727" s="500" t="s">
        <v>689</v>
      </c>
      <c r="K1727" s="500" t="s">
        <v>223</v>
      </c>
      <c r="L1727" s="500" t="s">
        <v>28083</v>
      </c>
      <c r="M1727" s="500" t="s">
        <v>2307</v>
      </c>
      <c r="N1727" s="500" t="s">
        <v>5664</v>
      </c>
    </row>
    <row r="1728" spans="1:14">
      <c r="A1728" s="500" t="s">
        <v>686</v>
      </c>
      <c r="B1728" s="500" t="s">
        <v>2858</v>
      </c>
      <c r="C1728" s="500" t="s">
        <v>27831</v>
      </c>
      <c r="D1728" s="500" t="s">
        <v>27832</v>
      </c>
      <c r="E1728" s="500" t="s">
        <v>11099</v>
      </c>
      <c r="F1728" s="500" t="s">
        <v>28081</v>
      </c>
      <c r="G1728" s="500" t="s">
        <v>7903</v>
      </c>
      <c r="H1728" s="500" t="s">
        <v>11560</v>
      </c>
      <c r="I1728" s="500" t="s">
        <v>688</v>
      </c>
      <c r="J1728" s="500" t="s">
        <v>689</v>
      </c>
      <c r="K1728" s="500" t="s">
        <v>223</v>
      </c>
      <c r="L1728" s="500" t="s">
        <v>28083</v>
      </c>
      <c r="M1728" s="500" t="s">
        <v>2307</v>
      </c>
      <c r="N1728" s="500" t="s">
        <v>7905</v>
      </c>
    </row>
    <row r="1729" spans="1:14">
      <c r="A1729" s="500" t="s">
        <v>686</v>
      </c>
      <c r="B1729" s="500" t="s">
        <v>2858</v>
      </c>
      <c r="C1729" s="500" t="s">
        <v>27831</v>
      </c>
      <c r="D1729" s="500" t="s">
        <v>27832</v>
      </c>
      <c r="E1729" s="500" t="s">
        <v>11099</v>
      </c>
      <c r="F1729" s="500" t="s">
        <v>28081</v>
      </c>
      <c r="G1729" s="500" t="s">
        <v>3563</v>
      </c>
      <c r="H1729" s="500" t="s">
        <v>28196</v>
      </c>
      <c r="I1729" s="500" t="s">
        <v>688</v>
      </c>
      <c r="J1729" s="500" t="s">
        <v>689</v>
      </c>
      <c r="K1729" s="500" t="s">
        <v>223</v>
      </c>
      <c r="L1729" s="500" t="s">
        <v>28083</v>
      </c>
      <c r="M1729" s="500" t="s">
        <v>2307</v>
      </c>
      <c r="N1729" s="500" t="s">
        <v>5665</v>
      </c>
    </row>
    <row r="1730" spans="1:14">
      <c r="A1730" s="500" t="s">
        <v>686</v>
      </c>
      <c r="B1730" s="500" t="s">
        <v>2858</v>
      </c>
      <c r="C1730" s="500" t="s">
        <v>27831</v>
      </c>
      <c r="D1730" s="500" t="s">
        <v>27832</v>
      </c>
      <c r="E1730" s="500" t="s">
        <v>11099</v>
      </c>
      <c r="F1730" s="500" t="s">
        <v>28081</v>
      </c>
      <c r="G1730" s="500" t="s">
        <v>1497</v>
      </c>
      <c r="H1730" s="500" t="s">
        <v>28197</v>
      </c>
      <c r="I1730" s="500" t="s">
        <v>688</v>
      </c>
      <c r="J1730" s="500" t="s">
        <v>689</v>
      </c>
      <c r="K1730" s="500" t="s">
        <v>223</v>
      </c>
      <c r="L1730" s="500" t="s">
        <v>28083</v>
      </c>
      <c r="M1730" s="500" t="s">
        <v>2307</v>
      </c>
      <c r="N1730" s="500" t="s">
        <v>5666</v>
      </c>
    </row>
    <row r="1731" spans="1:14">
      <c r="A1731" s="500" t="s">
        <v>686</v>
      </c>
      <c r="B1731" s="500" t="s">
        <v>2858</v>
      </c>
      <c r="C1731" s="500" t="s">
        <v>27831</v>
      </c>
      <c r="D1731" s="500" t="s">
        <v>27832</v>
      </c>
      <c r="E1731" s="500" t="s">
        <v>11099</v>
      </c>
      <c r="F1731" s="500" t="s">
        <v>28081</v>
      </c>
      <c r="G1731" s="500" t="s">
        <v>1498</v>
      </c>
      <c r="H1731" s="500" t="s">
        <v>11340</v>
      </c>
      <c r="I1731" s="500" t="s">
        <v>688</v>
      </c>
      <c r="J1731" s="500" t="s">
        <v>689</v>
      </c>
      <c r="K1731" s="500" t="s">
        <v>223</v>
      </c>
      <c r="L1731" s="500" t="s">
        <v>28083</v>
      </c>
      <c r="M1731" s="500" t="s">
        <v>2307</v>
      </c>
      <c r="N1731" s="500" t="s">
        <v>5667</v>
      </c>
    </row>
    <row r="1732" spans="1:14">
      <c r="A1732" s="500" t="s">
        <v>686</v>
      </c>
      <c r="B1732" s="500" t="s">
        <v>2858</v>
      </c>
      <c r="C1732" s="500" t="s">
        <v>27831</v>
      </c>
      <c r="D1732" s="500" t="s">
        <v>27832</v>
      </c>
      <c r="E1732" s="500" t="s">
        <v>11099</v>
      </c>
      <c r="F1732" s="500" t="s">
        <v>28081</v>
      </c>
      <c r="G1732" s="500" t="s">
        <v>1499</v>
      </c>
      <c r="H1732" s="500" t="s">
        <v>28188</v>
      </c>
      <c r="I1732" s="500" t="s">
        <v>688</v>
      </c>
      <c r="J1732" s="500" t="s">
        <v>689</v>
      </c>
      <c r="K1732" s="500" t="s">
        <v>223</v>
      </c>
      <c r="L1732" s="500" t="s">
        <v>28083</v>
      </c>
      <c r="M1732" s="500" t="s">
        <v>2307</v>
      </c>
      <c r="N1732" s="500" t="s">
        <v>5668</v>
      </c>
    </row>
    <row r="1733" spans="1:14">
      <c r="A1733" s="500" t="s">
        <v>686</v>
      </c>
      <c r="B1733" s="500" t="s">
        <v>2858</v>
      </c>
      <c r="C1733" s="500" t="s">
        <v>27831</v>
      </c>
      <c r="D1733" s="500" t="s">
        <v>27832</v>
      </c>
      <c r="E1733" s="500" t="s">
        <v>11099</v>
      </c>
      <c r="F1733" s="500" t="s">
        <v>28081</v>
      </c>
      <c r="G1733" s="500" t="s">
        <v>1500</v>
      </c>
      <c r="H1733" s="500" t="s">
        <v>28198</v>
      </c>
      <c r="I1733" s="500" t="s">
        <v>688</v>
      </c>
      <c r="J1733" s="500" t="s">
        <v>689</v>
      </c>
      <c r="K1733" s="500" t="s">
        <v>223</v>
      </c>
      <c r="L1733" s="500" t="s">
        <v>28083</v>
      </c>
      <c r="M1733" s="500" t="s">
        <v>2307</v>
      </c>
      <c r="N1733" s="500" t="s">
        <v>5669</v>
      </c>
    </row>
    <row r="1734" spans="1:14">
      <c r="A1734" s="500" t="s">
        <v>686</v>
      </c>
      <c r="B1734" s="500" t="s">
        <v>2858</v>
      </c>
      <c r="C1734" s="500" t="s">
        <v>27831</v>
      </c>
      <c r="D1734" s="500" t="s">
        <v>27832</v>
      </c>
      <c r="E1734" s="500" t="s">
        <v>11099</v>
      </c>
      <c r="F1734" s="500" t="s">
        <v>28081</v>
      </c>
      <c r="G1734" s="500" t="s">
        <v>4078</v>
      </c>
      <c r="H1734" s="500" t="s">
        <v>28072</v>
      </c>
      <c r="I1734" s="500" t="s">
        <v>688</v>
      </c>
      <c r="J1734" s="500" t="s">
        <v>689</v>
      </c>
      <c r="K1734" s="500" t="s">
        <v>223</v>
      </c>
      <c r="L1734" s="500" t="s">
        <v>28083</v>
      </c>
      <c r="M1734" s="500" t="s">
        <v>2307</v>
      </c>
      <c r="N1734" s="500" t="s">
        <v>5670</v>
      </c>
    </row>
    <row r="1735" spans="1:14">
      <c r="A1735" s="500" t="s">
        <v>686</v>
      </c>
      <c r="B1735" s="500" t="s">
        <v>2858</v>
      </c>
      <c r="C1735" s="500" t="s">
        <v>27831</v>
      </c>
      <c r="D1735" s="500" t="s">
        <v>27832</v>
      </c>
      <c r="E1735" s="500" t="s">
        <v>11099</v>
      </c>
      <c r="F1735" s="500" t="s">
        <v>28081</v>
      </c>
      <c r="G1735" s="500" t="s">
        <v>1501</v>
      </c>
      <c r="H1735" s="500" t="s">
        <v>28199</v>
      </c>
      <c r="I1735" s="500" t="s">
        <v>688</v>
      </c>
      <c r="J1735" s="500" t="s">
        <v>689</v>
      </c>
      <c r="K1735" s="500" t="s">
        <v>223</v>
      </c>
      <c r="L1735" s="500" t="s">
        <v>28083</v>
      </c>
      <c r="M1735" s="500" t="s">
        <v>2307</v>
      </c>
      <c r="N1735" s="500" t="s">
        <v>5671</v>
      </c>
    </row>
    <row r="1736" spans="1:14">
      <c r="A1736" s="500" t="s">
        <v>686</v>
      </c>
      <c r="B1736" s="500" t="s">
        <v>2858</v>
      </c>
      <c r="C1736" s="500" t="s">
        <v>27831</v>
      </c>
      <c r="D1736" s="500" t="s">
        <v>27832</v>
      </c>
      <c r="E1736" s="500" t="s">
        <v>11099</v>
      </c>
      <c r="F1736" s="500" t="s">
        <v>28081</v>
      </c>
      <c r="G1736" s="500" t="s">
        <v>3564</v>
      </c>
      <c r="H1736" s="500" t="s">
        <v>28045</v>
      </c>
      <c r="I1736" s="500" t="s">
        <v>688</v>
      </c>
      <c r="J1736" s="500" t="s">
        <v>689</v>
      </c>
      <c r="K1736" s="500" t="s">
        <v>223</v>
      </c>
      <c r="L1736" s="500" t="s">
        <v>28083</v>
      </c>
      <c r="M1736" s="500" t="s">
        <v>2307</v>
      </c>
      <c r="N1736" s="500" t="s">
        <v>5672</v>
      </c>
    </row>
    <row r="1737" spans="1:14">
      <c r="A1737" s="500" t="s">
        <v>686</v>
      </c>
      <c r="B1737" s="500" t="s">
        <v>2858</v>
      </c>
      <c r="C1737" s="500" t="s">
        <v>27831</v>
      </c>
      <c r="D1737" s="500" t="s">
        <v>27832</v>
      </c>
      <c r="E1737" s="500" t="s">
        <v>11099</v>
      </c>
      <c r="F1737" s="500" t="s">
        <v>28081</v>
      </c>
      <c r="G1737" s="500" t="s">
        <v>1502</v>
      </c>
      <c r="H1737" s="500" t="s">
        <v>12797</v>
      </c>
      <c r="I1737" s="500" t="s">
        <v>688</v>
      </c>
      <c r="J1737" s="500" t="s">
        <v>689</v>
      </c>
      <c r="K1737" s="500" t="s">
        <v>223</v>
      </c>
      <c r="L1737" s="500" t="s">
        <v>28083</v>
      </c>
      <c r="M1737" s="500" t="s">
        <v>2307</v>
      </c>
      <c r="N1737" s="500" t="s">
        <v>5673</v>
      </c>
    </row>
    <row r="1738" spans="1:14">
      <c r="A1738" s="500" t="s">
        <v>686</v>
      </c>
      <c r="B1738" s="500" t="s">
        <v>2858</v>
      </c>
      <c r="C1738" s="500" t="s">
        <v>27831</v>
      </c>
      <c r="D1738" s="500" t="s">
        <v>27832</v>
      </c>
      <c r="E1738" s="500" t="s">
        <v>11099</v>
      </c>
      <c r="F1738" s="500" t="s">
        <v>28081</v>
      </c>
      <c r="G1738" s="500" t="s">
        <v>1503</v>
      </c>
      <c r="H1738" s="500" t="s">
        <v>11480</v>
      </c>
      <c r="I1738" s="500" t="s">
        <v>688</v>
      </c>
      <c r="J1738" s="500" t="s">
        <v>689</v>
      </c>
      <c r="K1738" s="500" t="s">
        <v>223</v>
      </c>
      <c r="L1738" s="500" t="s">
        <v>28083</v>
      </c>
      <c r="M1738" s="500" t="s">
        <v>2307</v>
      </c>
      <c r="N1738" s="500" t="s">
        <v>5674</v>
      </c>
    </row>
    <row r="1739" spans="1:14">
      <c r="A1739" s="500" t="s">
        <v>686</v>
      </c>
      <c r="B1739" s="500" t="s">
        <v>2858</v>
      </c>
      <c r="C1739" s="500" t="s">
        <v>27831</v>
      </c>
      <c r="D1739" s="500" t="s">
        <v>27832</v>
      </c>
      <c r="E1739" s="500" t="s">
        <v>11099</v>
      </c>
      <c r="F1739" s="500" t="s">
        <v>28081</v>
      </c>
      <c r="G1739" s="500" t="s">
        <v>1504</v>
      </c>
      <c r="H1739" s="500" t="s">
        <v>10647</v>
      </c>
      <c r="I1739" s="500" t="s">
        <v>688</v>
      </c>
      <c r="J1739" s="500" t="s">
        <v>689</v>
      </c>
      <c r="K1739" s="500" t="s">
        <v>223</v>
      </c>
      <c r="L1739" s="500" t="s">
        <v>28083</v>
      </c>
      <c r="M1739" s="500" t="s">
        <v>2307</v>
      </c>
      <c r="N1739" s="500" t="s">
        <v>5675</v>
      </c>
    </row>
    <row r="1740" spans="1:14">
      <c r="A1740" s="500" t="s">
        <v>686</v>
      </c>
      <c r="B1740" s="500" t="s">
        <v>2858</v>
      </c>
      <c r="C1740" s="500" t="s">
        <v>27831</v>
      </c>
      <c r="D1740" s="500" t="s">
        <v>27832</v>
      </c>
      <c r="E1740" s="500" t="s">
        <v>11099</v>
      </c>
      <c r="F1740" s="500" t="s">
        <v>28081</v>
      </c>
      <c r="G1740" s="500" t="s">
        <v>7906</v>
      </c>
      <c r="H1740" s="500" t="s">
        <v>20211</v>
      </c>
      <c r="I1740" s="500" t="s">
        <v>688</v>
      </c>
      <c r="J1740" s="500" t="s">
        <v>689</v>
      </c>
      <c r="K1740" s="500" t="s">
        <v>223</v>
      </c>
      <c r="L1740" s="500" t="s">
        <v>28083</v>
      </c>
      <c r="M1740" s="500" t="s">
        <v>2307</v>
      </c>
      <c r="N1740" s="500" t="s">
        <v>7907</v>
      </c>
    </row>
    <row r="1741" spans="1:14">
      <c r="A1741" s="500" t="s">
        <v>686</v>
      </c>
      <c r="B1741" s="500" t="s">
        <v>2858</v>
      </c>
      <c r="C1741" s="500" t="s">
        <v>27831</v>
      </c>
      <c r="D1741" s="500" t="s">
        <v>27832</v>
      </c>
      <c r="E1741" s="500" t="s">
        <v>11099</v>
      </c>
      <c r="F1741" s="500" t="s">
        <v>28081</v>
      </c>
      <c r="G1741" s="500" t="s">
        <v>2273</v>
      </c>
      <c r="H1741" s="500" t="s">
        <v>28200</v>
      </c>
      <c r="I1741" s="500" t="s">
        <v>688</v>
      </c>
      <c r="J1741" s="500" t="s">
        <v>689</v>
      </c>
      <c r="K1741" s="500" t="s">
        <v>223</v>
      </c>
      <c r="L1741" s="500" t="s">
        <v>28083</v>
      </c>
      <c r="M1741" s="500" t="s">
        <v>2307</v>
      </c>
      <c r="N1741" s="500" t="s">
        <v>11033</v>
      </c>
    </row>
    <row r="1742" spans="1:14">
      <c r="A1742" s="500" t="s">
        <v>686</v>
      </c>
      <c r="B1742" s="500" t="s">
        <v>2858</v>
      </c>
      <c r="C1742" s="500" t="s">
        <v>27831</v>
      </c>
      <c r="D1742" s="500" t="s">
        <v>27832</v>
      </c>
      <c r="E1742" s="500" t="s">
        <v>11099</v>
      </c>
      <c r="F1742" s="500" t="s">
        <v>28081</v>
      </c>
      <c r="G1742" s="500" t="s">
        <v>7523</v>
      </c>
      <c r="H1742" s="500" t="s">
        <v>28197</v>
      </c>
      <c r="I1742" s="500" t="s">
        <v>688</v>
      </c>
      <c r="J1742" s="500" t="s">
        <v>689</v>
      </c>
      <c r="K1742" s="500" t="s">
        <v>223</v>
      </c>
      <c r="L1742" s="500" t="s">
        <v>28083</v>
      </c>
      <c r="M1742" s="500" t="s">
        <v>2307</v>
      </c>
      <c r="N1742" s="500" t="s">
        <v>7524</v>
      </c>
    </row>
    <row r="1743" spans="1:14">
      <c r="A1743" s="500" t="s">
        <v>686</v>
      </c>
      <c r="B1743" s="500" t="s">
        <v>2858</v>
      </c>
      <c r="C1743" s="500" t="s">
        <v>27831</v>
      </c>
      <c r="D1743" s="500" t="s">
        <v>27832</v>
      </c>
      <c r="E1743" s="500" t="s">
        <v>11099</v>
      </c>
      <c r="F1743" s="500" t="s">
        <v>28081</v>
      </c>
      <c r="G1743" s="500" t="s">
        <v>1505</v>
      </c>
      <c r="H1743" s="500" t="s">
        <v>7275</v>
      </c>
      <c r="I1743" s="500" t="s">
        <v>688</v>
      </c>
      <c r="J1743" s="500" t="s">
        <v>689</v>
      </c>
      <c r="K1743" s="500" t="s">
        <v>223</v>
      </c>
      <c r="L1743" s="500" t="s">
        <v>28083</v>
      </c>
      <c r="M1743" s="500" t="s">
        <v>2307</v>
      </c>
      <c r="N1743" s="500" t="s">
        <v>5676</v>
      </c>
    </row>
    <row r="1744" spans="1:14">
      <c r="A1744" s="500" t="s">
        <v>686</v>
      </c>
      <c r="B1744" s="500" t="s">
        <v>2858</v>
      </c>
      <c r="C1744" s="500" t="s">
        <v>27831</v>
      </c>
      <c r="D1744" s="500" t="s">
        <v>27832</v>
      </c>
      <c r="E1744" s="500" t="s">
        <v>11099</v>
      </c>
      <c r="F1744" s="500" t="s">
        <v>28081</v>
      </c>
      <c r="G1744" s="500" t="s">
        <v>1506</v>
      </c>
      <c r="H1744" s="500" t="s">
        <v>11839</v>
      </c>
      <c r="I1744" s="500" t="s">
        <v>688</v>
      </c>
      <c r="J1744" s="500" t="s">
        <v>689</v>
      </c>
      <c r="K1744" s="500" t="s">
        <v>223</v>
      </c>
      <c r="L1744" s="500" t="s">
        <v>28083</v>
      </c>
      <c r="M1744" s="500" t="s">
        <v>2307</v>
      </c>
      <c r="N1744" s="500" t="s">
        <v>5677</v>
      </c>
    </row>
    <row r="1745" spans="1:14">
      <c r="A1745" s="500" t="s">
        <v>686</v>
      </c>
      <c r="B1745" s="500" t="s">
        <v>2858</v>
      </c>
      <c r="C1745" s="500" t="s">
        <v>27831</v>
      </c>
      <c r="D1745" s="500" t="s">
        <v>27832</v>
      </c>
      <c r="E1745" s="500" t="s">
        <v>11099</v>
      </c>
      <c r="F1745" s="500" t="s">
        <v>28081</v>
      </c>
      <c r="G1745" s="500" t="s">
        <v>1507</v>
      </c>
      <c r="H1745" s="500" t="s">
        <v>14564</v>
      </c>
      <c r="I1745" s="500" t="s">
        <v>688</v>
      </c>
      <c r="J1745" s="500" t="s">
        <v>689</v>
      </c>
      <c r="K1745" s="500" t="s">
        <v>223</v>
      </c>
      <c r="L1745" s="500" t="s">
        <v>28083</v>
      </c>
      <c r="M1745" s="500" t="s">
        <v>2307</v>
      </c>
      <c r="N1745" s="500" t="s">
        <v>5678</v>
      </c>
    </row>
    <row r="1746" spans="1:14">
      <c r="A1746" s="500" t="s">
        <v>686</v>
      </c>
      <c r="B1746" s="500" t="s">
        <v>2858</v>
      </c>
      <c r="C1746" s="500" t="s">
        <v>27831</v>
      </c>
      <c r="D1746" s="500" t="s">
        <v>27832</v>
      </c>
      <c r="E1746" s="500" t="s">
        <v>11099</v>
      </c>
      <c r="F1746" s="500" t="s">
        <v>28081</v>
      </c>
      <c r="G1746" s="500" t="s">
        <v>1508</v>
      </c>
      <c r="H1746" s="500" t="s">
        <v>15401</v>
      </c>
      <c r="I1746" s="500" t="s">
        <v>688</v>
      </c>
      <c r="J1746" s="500" t="s">
        <v>689</v>
      </c>
      <c r="K1746" s="500" t="s">
        <v>223</v>
      </c>
      <c r="L1746" s="500" t="s">
        <v>28083</v>
      </c>
      <c r="M1746" s="500" t="s">
        <v>2307</v>
      </c>
      <c r="N1746" s="500" t="s">
        <v>5679</v>
      </c>
    </row>
    <row r="1747" spans="1:14">
      <c r="A1747" s="500" t="s">
        <v>686</v>
      </c>
      <c r="B1747" s="500" t="s">
        <v>2858</v>
      </c>
      <c r="C1747" s="500" t="s">
        <v>27831</v>
      </c>
      <c r="D1747" s="500" t="s">
        <v>27832</v>
      </c>
      <c r="E1747" s="500" t="s">
        <v>11099</v>
      </c>
      <c r="F1747" s="500" t="s">
        <v>28081</v>
      </c>
      <c r="G1747" s="500" t="s">
        <v>1509</v>
      </c>
      <c r="H1747" s="500" t="s">
        <v>3969</v>
      </c>
      <c r="I1747" s="500" t="s">
        <v>688</v>
      </c>
      <c r="J1747" s="500" t="s">
        <v>689</v>
      </c>
      <c r="K1747" s="500" t="s">
        <v>223</v>
      </c>
      <c r="L1747" s="500" t="s">
        <v>28083</v>
      </c>
      <c r="M1747" s="500" t="s">
        <v>2307</v>
      </c>
      <c r="N1747" s="500" t="s">
        <v>5680</v>
      </c>
    </row>
    <row r="1748" spans="1:14">
      <c r="A1748" s="500" t="s">
        <v>686</v>
      </c>
      <c r="B1748" s="500" t="s">
        <v>2858</v>
      </c>
      <c r="C1748" s="500" t="s">
        <v>27831</v>
      </c>
      <c r="D1748" s="500" t="s">
        <v>27832</v>
      </c>
      <c r="E1748" s="500" t="s">
        <v>11099</v>
      </c>
      <c r="F1748" s="500" t="s">
        <v>28081</v>
      </c>
      <c r="G1748" s="500" t="s">
        <v>1510</v>
      </c>
      <c r="H1748" s="500" t="s">
        <v>11391</v>
      </c>
      <c r="I1748" s="500" t="s">
        <v>688</v>
      </c>
      <c r="J1748" s="500" t="s">
        <v>689</v>
      </c>
      <c r="K1748" s="500" t="s">
        <v>223</v>
      </c>
      <c r="L1748" s="500" t="s">
        <v>28083</v>
      </c>
      <c r="M1748" s="500" t="s">
        <v>2307</v>
      </c>
      <c r="N1748" s="500" t="s">
        <v>5681</v>
      </c>
    </row>
    <row r="1749" spans="1:14">
      <c r="A1749" s="500" t="s">
        <v>686</v>
      </c>
      <c r="B1749" s="500" t="s">
        <v>2858</v>
      </c>
      <c r="C1749" s="500" t="s">
        <v>27831</v>
      </c>
      <c r="D1749" s="500" t="s">
        <v>27832</v>
      </c>
      <c r="E1749" s="500" t="s">
        <v>11099</v>
      </c>
      <c r="F1749" s="500" t="s">
        <v>28081</v>
      </c>
      <c r="G1749" s="500" t="s">
        <v>1511</v>
      </c>
      <c r="H1749" s="500" t="s">
        <v>27894</v>
      </c>
      <c r="I1749" s="500" t="s">
        <v>688</v>
      </c>
      <c r="J1749" s="500" t="s">
        <v>689</v>
      </c>
      <c r="K1749" s="500" t="s">
        <v>223</v>
      </c>
      <c r="L1749" s="500" t="s">
        <v>28083</v>
      </c>
      <c r="M1749" s="500" t="s">
        <v>2307</v>
      </c>
      <c r="N1749" s="500" t="s">
        <v>5682</v>
      </c>
    </row>
    <row r="1750" spans="1:14">
      <c r="A1750" s="500" t="s">
        <v>686</v>
      </c>
      <c r="B1750" s="500" t="s">
        <v>2858</v>
      </c>
      <c r="C1750" s="500" t="s">
        <v>27831</v>
      </c>
      <c r="D1750" s="500" t="s">
        <v>27832</v>
      </c>
      <c r="E1750" s="500" t="s">
        <v>11099</v>
      </c>
      <c r="F1750" s="500" t="s">
        <v>28081</v>
      </c>
      <c r="G1750" s="500" t="s">
        <v>7908</v>
      </c>
      <c r="H1750" s="500" t="s">
        <v>28201</v>
      </c>
      <c r="I1750" s="500" t="s">
        <v>688</v>
      </c>
      <c r="J1750" s="500" t="s">
        <v>689</v>
      </c>
      <c r="K1750" s="500" t="s">
        <v>223</v>
      </c>
      <c r="L1750" s="500" t="s">
        <v>28083</v>
      </c>
      <c r="M1750" s="500" t="s">
        <v>2307</v>
      </c>
      <c r="N1750" s="500" t="s">
        <v>7909</v>
      </c>
    </row>
    <row r="1751" spans="1:14">
      <c r="A1751" s="500" t="s">
        <v>686</v>
      </c>
      <c r="B1751" s="500" t="s">
        <v>2858</v>
      </c>
      <c r="C1751" s="500" t="s">
        <v>27831</v>
      </c>
      <c r="D1751" s="500" t="s">
        <v>27832</v>
      </c>
      <c r="E1751" s="500" t="s">
        <v>11099</v>
      </c>
      <c r="F1751" s="500" t="s">
        <v>28081</v>
      </c>
      <c r="G1751" s="500" t="s">
        <v>2524</v>
      </c>
      <c r="H1751" s="500" t="s">
        <v>28202</v>
      </c>
      <c r="I1751" s="500" t="s">
        <v>688</v>
      </c>
      <c r="J1751" s="500" t="s">
        <v>689</v>
      </c>
      <c r="K1751" s="500" t="s">
        <v>223</v>
      </c>
      <c r="L1751" s="500" t="s">
        <v>28083</v>
      </c>
      <c r="M1751" s="500" t="s">
        <v>2307</v>
      </c>
      <c r="N1751" s="500" t="s">
        <v>5683</v>
      </c>
    </row>
    <row r="1752" spans="1:14">
      <c r="A1752" s="500" t="s">
        <v>686</v>
      </c>
      <c r="B1752" s="500" t="s">
        <v>2858</v>
      </c>
      <c r="C1752" s="500" t="s">
        <v>27831</v>
      </c>
      <c r="D1752" s="500" t="s">
        <v>27832</v>
      </c>
      <c r="E1752" s="500" t="s">
        <v>11099</v>
      </c>
      <c r="F1752" s="500" t="s">
        <v>28081</v>
      </c>
      <c r="G1752" s="500" t="s">
        <v>7910</v>
      </c>
      <c r="H1752" s="500" t="s">
        <v>4101</v>
      </c>
      <c r="I1752" s="500" t="s">
        <v>688</v>
      </c>
      <c r="J1752" s="500" t="s">
        <v>689</v>
      </c>
      <c r="K1752" s="500" t="s">
        <v>223</v>
      </c>
      <c r="L1752" s="500" t="s">
        <v>28083</v>
      </c>
      <c r="M1752" s="500" t="s">
        <v>2307</v>
      </c>
      <c r="N1752" s="500" t="s">
        <v>7912</v>
      </c>
    </row>
    <row r="1753" spans="1:14">
      <c r="A1753" s="500" t="s">
        <v>686</v>
      </c>
      <c r="B1753" s="500" t="s">
        <v>2858</v>
      </c>
      <c r="C1753" s="500" t="s">
        <v>27831</v>
      </c>
      <c r="D1753" s="500" t="s">
        <v>27832</v>
      </c>
      <c r="E1753" s="500" t="s">
        <v>11099</v>
      </c>
      <c r="F1753" s="500" t="s">
        <v>28081</v>
      </c>
      <c r="G1753" s="500" t="s">
        <v>3565</v>
      </c>
      <c r="H1753" s="500" t="s">
        <v>28203</v>
      </c>
      <c r="I1753" s="500" t="s">
        <v>688</v>
      </c>
      <c r="J1753" s="500" t="s">
        <v>689</v>
      </c>
      <c r="K1753" s="500" t="s">
        <v>223</v>
      </c>
      <c r="L1753" s="500" t="s">
        <v>28083</v>
      </c>
      <c r="M1753" s="500" t="s">
        <v>2307</v>
      </c>
      <c r="N1753" s="500" t="s">
        <v>5684</v>
      </c>
    </row>
    <row r="1754" spans="1:14">
      <c r="A1754" s="500" t="s">
        <v>686</v>
      </c>
      <c r="B1754" s="500" t="s">
        <v>2858</v>
      </c>
      <c r="C1754" s="500" t="s">
        <v>27831</v>
      </c>
      <c r="D1754" s="500" t="s">
        <v>27832</v>
      </c>
      <c r="E1754" s="500" t="s">
        <v>11099</v>
      </c>
      <c r="F1754" s="500" t="s">
        <v>28081</v>
      </c>
      <c r="G1754" s="500" t="s">
        <v>1512</v>
      </c>
      <c r="H1754" s="500" t="s">
        <v>17460</v>
      </c>
      <c r="I1754" s="500" t="s">
        <v>688</v>
      </c>
      <c r="J1754" s="500" t="s">
        <v>689</v>
      </c>
      <c r="K1754" s="500" t="s">
        <v>223</v>
      </c>
      <c r="L1754" s="500" t="s">
        <v>28083</v>
      </c>
      <c r="M1754" s="500" t="s">
        <v>2307</v>
      </c>
      <c r="N1754" s="500" t="s">
        <v>5685</v>
      </c>
    </row>
    <row r="1755" spans="1:14">
      <c r="A1755" s="500" t="s">
        <v>686</v>
      </c>
      <c r="B1755" s="500" t="s">
        <v>2858</v>
      </c>
      <c r="C1755" s="500" t="s">
        <v>27831</v>
      </c>
      <c r="D1755" s="500" t="s">
        <v>27832</v>
      </c>
      <c r="E1755" s="500" t="s">
        <v>11099</v>
      </c>
      <c r="F1755" s="500" t="s">
        <v>28081</v>
      </c>
      <c r="G1755" s="500" t="s">
        <v>1513</v>
      </c>
      <c r="H1755" s="500" t="s">
        <v>28004</v>
      </c>
      <c r="I1755" s="500" t="s">
        <v>688</v>
      </c>
      <c r="J1755" s="500" t="s">
        <v>689</v>
      </c>
      <c r="K1755" s="500" t="s">
        <v>223</v>
      </c>
      <c r="L1755" s="500" t="s">
        <v>28083</v>
      </c>
      <c r="M1755" s="500" t="s">
        <v>2307</v>
      </c>
      <c r="N1755" s="500" t="s">
        <v>5686</v>
      </c>
    </row>
    <row r="1756" spans="1:14">
      <c r="A1756" s="500" t="s">
        <v>686</v>
      </c>
      <c r="B1756" s="500" t="s">
        <v>2858</v>
      </c>
      <c r="C1756" s="500" t="s">
        <v>27831</v>
      </c>
      <c r="D1756" s="500" t="s">
        <v>27832</v>
      </c>
      <c r="E1756" s="500" t="s">
        <v>11099</v>
      </c>
      <c r="F1756" s="500" t="s">
        <v>28081</v>
      </c>
      <c r="G1756" s="500" t="s">
        <v>1514</v>
      </c>
      <c r="H1756" s="500" t="s">
        <v>28204</v>
      </c>
      <c r="I1756" s="500" t="s">
        <v>688</v>
      </c>
      <c r="J1756" s="500" t="s">
        <v>689</v>
      </c>
      <c r="K1756" s="500" t="s">
        <v>223</v>
      </c>
      <c r="L1756" s="500" t="s">
        <v>28083</v>
      </c>
      <c r="M1756" s="500" t="s">
        <v>2307</v>
      </c>
      <c r="N1756" s="500" t="s">
        <v>5687</v>
      </c>
    </row>
    <row r="1757" spans="1:14">
      <c r="A1757" s="500" t="s">
        <v>686</v>
      </c>
      <c r="B1757" s="500" t="s">
        <v>2858</v>
      </c>
      <c r="C1757" s="500" t="s">
        <v>27831</v>
      </c>
      <c r="D1757" s="500" t="s">
        <v>27832</v>
      </c>
      <c r="E1757" s="500" t="s">
        <v>11099</v>
      </c>
      <c r="F1757" s="500" t="s">
        <v>28081</v>
      </c>
      <c r="G1757" s="500" t="s">
        <v>1515</v>
      </c>
      <c r="H1757" s="500" t="s">
        <v>28038</v>
      </c>
      <c r="I1757" s="500" t="s">
        <v>688</v>
      </c>
      <c r="J1757" s="500" t="s">
        <v>689</v>
      </c>
      <c r="K1757" s="500" t="s">
        <v>223</v>
      </c>
      <c r="L1757" s="500" t="s">
        <v>28083</v>
      </c>
      <c r="M1757" s="500" t="s">
        <v>2307</v>
      </c>
      <c r="N1757" s="500" t="s">
        <v>5688</v>
      </c>
    </row>
    <row r="1758" spans="1:14">
      <c r="A1758" s="500" t="s">
        <v>686</v>
      </c>
      <c r="B1758" s="500" t="s">
        <v>2858</v>
      </c>
      <c r="C1758" s="500" t="s">
        <v>27831</v>
      </c>
      <c r="D1758" s="500" t="s">
        <v>27832</v>
      </c>
      <c r="E1758" s="500" t="s">
        <v>11099</v>
      </c>
      <c r="F1758" s="500" t="s">
        <v>28081</v>
      </c>
      <c r="G1758" s="500" t="s">
        <v>4079</v>
      </c>
      <c r="H1758" s="500" t="s">
        <v>28205</v>
      </c>
      <c r="I1758" s="500" t="s">
        <v>688</v>
      </c>
      <c r="J1758" s="500" t="s">
        <v>689</v>
      </c>
      <c r="K1758" s="500" t="s">
        <v>223</v>
      </c>
      <c r="L1758" s="500" t="s">
        <v>28083</v>
      </c>
      <c r="M1758" s="500" t="s">
        <v>2307</v>
      </c>
      <c r="N1758" s="500" t="s">
        <v>5689</v>
      </c>
    </row>
    <row r="1759" spans="1:14">
      <c r="A1759" s="500" t="s">
        <v>686</v>
      </c>
      <c r="B1759" s="500" t="s">
        <v>2858</v>
      </c>
      <c r="C1759" s="500" t="s">
        <v>27831</v>
      </c>
      <c r="D1759" s="500" t="s">
        <v>27832</v>
      </c>
      <c r="E1759" s="500" t="s">
        <v>11099</v>
      </c>
      <c r="F1759" s="500" t="s">
        <v>28081</v>
      </c>
      <c r="G1759" s="500" t="s">
        <v>1516</v>
      </c>
      <c r="H1759" s="500" t="s">
        <v>11493</v>
      </c>
      <c r="I1759" s="500" t="s">
        <v>688</v>
      </c>
      <c r="J1759" s="500" t="s">
        <v>689</v>
      </c>
      <c r="K1759" s="500" t="s">
        <v>223</v>
      </c>
      <c r="L1759" s="500" t="s">
        <v>28083</v>
      </c>
      <c r="M1759" s="500" t="s">
        <v>2307</v>
      </c>
      <c r="N1759" s="500" t="s">
        <v>5690</v>
      </c>
    </row>
    <row r="1760" spans="1:14">
      <c r="A1760" s="500" t="s">
        <v>686</v>
      </c>
      <c r="B1760" s="500" t="s">
        <v>2858</v>
      </c>
      <c r="C1760" s="500" t="s">
        <v>27831</v>
      </c>
      <c r="D1760" s="500" t="s">
        <v>27832</v>
      </c>
      <c r="E1760" s="500" t="s">
        <v>11099</v>
      </c>
      <c r="F1760" s="500" t="s">
        <v>28081</v>
      </c>
      <c r="G1760" s="500" t="s">
        <v>3566</v>
      </c>
      <c r="H1760" s="500" t="s">
        <v>14422</v>
      </c>
      <c r="I1760" s="500" t="s">
        <v>688</v>
      </c>
      <c r="J1760" s="500" t="s">
        <v>689</v>
      </c>
      <c r="K1760" s="500" t="s">
        <v>223</v>
      </c>
      <c r="L1760" s="500" t="s">
        <v>28083</v>
      </c>
      <c r="M1760" s="500" t="s">
        <v>2307</v>
      </c>
      <c r="N1760" s="500" t="s">
        <v>5691</v>
      </c>
    </row>
    <row r="1761" spans="1:14">
      <c r="A1761" s="500" t="s">
        <v>686</v>
      </c>
      <c r="B1761" s="500" t="s">
        <v>2858</v>
      </c>
      <c r="C1761" s="500" t="s">
        <v>27831</v>
      </c>
      <c r="D1761" s="500" t="s">
        <v>27832</v>
      </c>
      <c r="E1761" s="500" t="s">
        <v>11099</v>
      </c>
      <c r="F1761" s="500" t="s">
        <v>28081</v>
      </c>
      <c r="G1761" s="500" t="s">
        <v>1517</v>
      </c>
      <c r="H1761" s="500" t="s">
        <v>28206</v>
      </c>
      <c r="I1761" s="500" t="s">
        <v>688</v>
      </c>
      <c r="J1761" s="500" t="s">
        <v>689</v>
      </c>
      <c r="K1761" s="500" t="s">
        <v>223</v>
      </c>
      <c r="L1761" s="500" t="s">
        <v>28083</v>
      </c>
      <c r="M1761" s="500" t="s">
        <v>2307</v>
      </c>
      <c r="N1761" s="500" t="s">
        <v>5692</v>
      </c>
    </row>
    <row r="1762" spans="1:14">
      <c r="A1762" s="500" t="s">
        <v>686</v>
      </c>
      <c r="B1762" s="500" t="s">
        <v>2858</v>
      </c>
      <c r="C1762" s="500" t="s">
        <v>27831</v>
      </c>
      <c r="D1762" s="500" t="s">
        <v>27832</v>
      </c>
      <c r="E1762" s="500" t="s">
        <v>11099</v>
      </c>
      <c r="F1762" s="500" t="s">
        <v>28081</v>
      </c>
      <c r="G1762" s="500" t="s">
        <v>1518</v>
      </c>
      <c r="H1762" s="500" t="s">
        <v>28207</v>
      </c>
      <c r="I1762" s="500" t="s">
        <v>688</v>
      </c>
      <c r="J1762" s="500" t="s">
        <v>689</v>
      </c>
      <c r="K1762" s="500" t="s">
        <v>223</v>
      </c>
      <c r="L1762" s="500" t="s">
        <v>28083</v>
      </c>
      <c r="M1762" s="500" t="s">
        <v>2307</v>
      </c>
      <c r="N1762" s="500" t="s">
        <v>5693</v>
      </c>
    </row>
    <row r="1763" spans="1:14">
      <c r="A1763" s="500" t="s">
        <v>686</v>
      </c>
      <c r="B1763" s="500" t="s">
        <v>2858</v>
      </c>
      <c r="C1763" s="500" t="s">
        <v>27831</v>
      </c>
      <c r="D1763" s="500" t="s">
        <v>27832</v>
      </c>
      <c r="E1763" s="500" t="s">
        <v>11099</v>
      </c>
      <c r="F1763" s="500" t="s">
        <v>28081</v>
      </c>
      <c r="G1763" s="500" t="s">
        <v>1519</v>
      </c>
      <c r="H1763" s="500" t="s">
        <v>28208</v>
      </c>
      <c r="I1763" s="500" t="s">
        <v>688</v>
      </c>
      <c r="J1763" s="500" t="s">
        <v>689</v>
      </c>
      <c r="K1763" s="500" t="s">
        <v>223</v>
      </c>
      <c r="L1763" s="500" t="s">
        <v>28083</v>
      </c>
      <c r="M1763" s="500" t="s">
        <v>2307</v>
      </c>
      <c r="N1763" s="500" t="s">
        <v>5694</v>
      </c>
    </row>
    <row r="1764" spans="1:14">
      <c r="A1764" s="500" t="s">
        <v>686</v>
      </c>
      <c r="B1764" s="500" t="s">
        <v>2858</v>
      </c>
      <c r="C1764" s="500" t="s">
        <v>27831</v>
      </c>
      <c r="D1764" s="500" t="s">
        <v>27832</v>
      </c>
      <c r="E1764" s="500" t="s">
        <v>11099</v>
      </c>
      <c r="F1764" s="500" t="s">
        <v>28081</v>
      </c>
      <c r="G1764" s="500" t="s">
        <v>7913</v>
      </c>
      <c r="H1764" s="500" t="s">
        <v>11070</v>
      </c>
      <c r="I1764" s="500" t="s">
        <v>688</v>
      </c>
      <c r="J1764" s="500" t="s">
        <v>689</v>
      </c>
      <c r="K1764" s="500" t="s">
        <v>223</v>
      </c>
      <c r="L1764" s="500" t="s">
        <v>28083</v>
      </c>
      <c r="M1764" s="500" t="s">
        <v>2307</v>
      </c>
      <c r="N1764" s="500" t="s">
        <v>7914</v>
      </c>
    </row>
    <row r="1765" spans="1:14">
      <c r="A1765" s="500" t="s">
        <v>686</v>
      </c>
      <c r="B1765" s="500" t="s">
        <v>2858</v>
      </c>
      <c r="C1765" s="500" t="s">
        <v>27831</v>
      </c>
      <c r="D1765" s="500" t="s">
        <v>27832</v>
      </c>
      <c r="E1765" s="500" t="s">
        <v>11099</v>
      </c>
      <c r="F1765" s="500" t="s">
        <v>28081</v>
      </c>
      <c r="G1765" s="500" t="s">
        <v>2274</v>
      </c>
      <c r="H1765" s="500" t="s">
        <v>19883</v>
      </c>
      <c r="I1765" s="500" t="s">
        <v>688</v>
      </c>
      <c r="J1765" s="500" t="s">
        <v>689</v>
      </c>
      <c r="K1765" s="500" t="s">
        <v>223</v>
      </c>
      <c r="L1765" s="500" t="s">
        <v>28083</v>
      </c>
      <c r="M1765" s="500" t="s">
        <v>2307</v>
      </c>
      <c r="N1765" s="500" t="s">
        <v>11034</v>
      </c>
    </row>
    <row r="1766" spans="1:14">
      <c r="A1766" s="500" t="s">
        <v>686</v>
      </c>
      <c r="B1766" s="500" t="s">
        <v>2858</v>
      </c>
      <c r="C1766" s="500" t="s">
        <v>27831</v>
      </c>
      <c r="D1766" s="500" t="s">
        <v>27832</v>
      </c>
      <c r="E1766" s="500" t="s">
        <v>11099</v>
      </c>
      <c r="F1766" s="500" t="s">
        <v>28081</v>
      </c>
      <c r="G1766" s="500" t="s">
        <v>7525</v>
      </c>
      <c r="H1766" s="500" t="s">
        <v>17460</v>
      </c>
      <c r="I1766" s="500" t="s">
        <v>688</v>
      </c>
      <c r="J1766" s="500" t="s">
        <v>689</v>
      </c>
      <c r="K1766" s="500" t="s">
        <v>223</v>
      </c>
      <c r="L1766" s="500" t="s">
        <v>28083</v>
      </c>
      <c r="M1766" s="500" t="s">
        <v>2307</v>
      </c>
      <c r="N1766" s="500" t="s">
        <v>7526</v>
      </c>
    </row>
    <row r="1767" spans="1:14">
      <c r="A1767" s="500" t="s">
        <v>686</v>
      </c>
      <c r="B1767" s="500" t="s">
        <v>2858</v>
      </c>
      <c r="C1767" s="500" t="s">
        <v>27831</v>
      </c>
      <c r="D1767" s="500" t="s">
        <v>27832</v>
      </c>
      <c r="E1767" s="500" t="s">
        <v>11099</v>
      </c>
      <c r="F1767" s="500" t="s">
        <v>28081</v>
      </c>
      <c r="G1767" s="500" t="s">
        <v>1520</v>
      </c>
      <c r="H1767" s="500" t="s">
        <v>3870</v>
      </c>
      <c r="I1767" s="500" t="s">
        <v>688</v>
      </c>
      <c r="J1767" s="500" t="s">
        <v>689</v>
      </c>
      <c r="K1767" s="500" t="s">
        <v>223</v>
      </c>
      <c r="L1767" s="500" t="s">
        <v>28083</v>
      </c>
      <c r="M1767" s="500" t="s">
        <v>2307</v>
      </c>
      <c r="N1767" s="500" t="s">
        <v>5695</v>
      </c>
    </row>
    <row r="1768" spans="1:14">
      <c r="A1768" s="500" t="s">
        <v>686</v>
      </c>
      <c r="B1768" s="500" t="s">
        <v>2858</v>
      </c>
      <c r="C1768" s="500" t="s">
        <v>27831</v>
      </c>
      <c r="D1768" s="500" t="s">
        <v>27832</v>
      </c>
      <c r="E1768" s="500" t="s">
        <v>11099</v>
      </c>
      <c r="F1768" s="500" t="s">
        <v>28081</v>
      </c>
      <c r="G1768" s="500" t="s">
        <v>1521</v>
      </c>
      <c r="H1768" s="500" t="s">
        <v>11319</v>
      </c>
      <c r="I1768" s="500" t="s">
        <v>688</v>
      </c>
      <c r="J1768" s="500" t="s">
        <v>689</v>
      </c>
      <c r="K1768" s="500" t="s">
        <v>223</v>
      </c>
      <c r="L1768" s="500" t="s">
        <v>28083</v>
      </c>
      <c r="M1768" s="500" t="s">
        <v>2307</v>
      </c>
      <c r="N1768" s="500" t="s">
        <v>5696</v>
      </c>
    </row>
    <row r="1769" spans="1:14">
      <c r="A1769" s="500" t="s">
        <v>686</v>
      </c>
      <c r="B1769" s="500" t="s">
        <v>2858</v>
      </c>
      <c r="C1769" s="500" t="s">
        <v>27831</v>
      </c>
      <c r="D1769" s="500" t="s">
        <v>27832</v>
      </c>
      <c r="E1769" s="500" t="s">
        <v>11099</v>
      </c>
      <c r="F1769" s="500" t="s">
        <v>28081</v>
      </c>
      <c r="G1769" s="500" t="s">
        <v>1522</v>
      </c>
      <c r="H1769" s="500" t="s">
        <v>11843</v>
      </c>
      <c r="I1769" s="500" t="s">
        <v>688</v>
      </c>
      <c r="J1769" s="500" t="s">
        <v>689</v>
      </c>
      <c r="K1769" s="500" t="s">
        <v>223</v>
      </c>
      <c r="L1769" s="500" t="s">
        <v>28083</v>
      </c>
      <c r="M1769" s="500" t="s">
        <v>2307</v>
      </c>
      <c r="N1769" s="500" t="s">
        <v>5697</v>
      </c>
    </row>
    <row r="1770" spans="1:14">
      <c r="A1770" s="500" t="s">
        <v>686</v>
      </c>
      <c r="B1770" s="500" t="s">
        <v>2858</v>
      </c>
      <c r="C1770" s="500" t="s">
        <v>27831</v>
      </c>
      <c r="D1770" s="500" t="s">
        <v>27832</v>
      </c>
      <c r="E1770" s="500" t="s">
        <v>11099</v>
      </c>
      <c r="F1770" s="500" t="s">
        <v>28081</v>
      </c>
      <c r="G1770" s="500" t="s">
        <v>1523</v>
      </c>
      <c r="H1770" s="500" t="s">
        <v>6935</v>
      </c>
      <c r="I1770" s="500" t="s">
        <v>688</v>
      </c>
      <c r="J1770" s="500" t="s">
        <v>689</v>
      </c>
      <c r="K1770" s="500" t="s">
        <v>223</v>
      </c>
      <c r="L1770" s="500" t="s">
        <v>28083</v>
      </c>
      <c r="M1770" s="500" t="s">
        <v>2307</v>
      </c>
      <c r="N1770" s="500" t="s">
        <v>5698</v>
      </c>
    </row>
    <row r="1771" spans="1:14">
      <c r="A1771" s="500" t="s">
        <v>686</v>
      </c>
      <c r="B1771" s="500" t="s">
        <v>2858</v>
      </c>
      <c r="C1771" s="500" t="s">
        <v>27831</v>
      </c>
      <c r="D1771" s="500" t="s">
        <v>27832</v>
      </c>
      <c r="E1771" s="500" t="s">
        <v>11099</v>
      </c>
      <c r="F1771" s="500" t="s">
        <v>28081</v>
      </c>
      <c r="G1771" s="500" t="s">
        <v>1524</v>
      </c>
      <c r="H1771" s="500" t="s">
        <v>16906</v>
      </c>
      <c r="I1771" s="500" t="s">
        <v>688</v>
      </c>
      <c r="J1771" s="500" t="s">
        <v>689</v>
      </c>
      <c r="K1771" s="500" t="s">
        <v>223</v>
      </c>
      <c r="L1771" s="500" t="s">
        <v>28083</v>
      </c>
      <c r="M1771" s="500" t="s">
        <v>2307</v>
      </c>
      <c r="N1771" s="500" t="s">
        <v>5699</v>
      </c>
    </row>
    <row r="1772" spans="1:14">
      <c r="A1772" s="500" t="s">
        <v>686</v>
      </c>
      <c r="B1772" s="500" t="s">
        <v>2858</v>
      </c>
      <c r="C1772" s="500" t="s">
        <v>27831</v>
      </c>
      <c r="D1772" s="500" t="s">
        <v>27832</v>
      </c>
      <c r="E1772" s="500" t="s">
        <v>11099</v>
      </c>
      <c r="F1772" s="500" t="s">
        <v>28081</v>
      </c>
      <c r="G1772" s="500" t="s">
        <v>1525</v>
      </c>
      <c r="H1772" s="500" t="s">
        <v>28209</v>
      </c>
      <c r="I1772" s="500" t="s">
        <v>688</v>
      </c>
      <c r="J1772" s="500" t="s">
        <v>689</v>
      </c>
      <c r="K1772" s="500" t="s">
        <v>223</v>
      </c>
      <c r="L1772" s="500" t="s">
        <v>28083</v>
      </c>
      <c r="M1772" s="500" t="s">
        <v>2307</v>
      </c>
      <c r="N1772" s="500" t="s">
        <v>5700</v>
      </c>
    </row>
    <row r="1773" spans="1:14">
      <c r="A1773" s="500" t="s">
        <v>686</v>
      </c>
      <c r="B1773" s="500" t="s">
        <v>2858</v>
      </c>
      <c r="C1773" s="500" t="s">
        <v>27831</v>
      </c>
      <c r="D1773" s="500" t="s">
        <v>27832</v>
      </c>
      <c r="E1773" s="500" t="s">
        <v>11099</v>
      </c>
      <c r="F1773" s="500" t="s">
        <v>28081</v>
      </c>
      <c r="G1773" s="500" t="s">
        <v>1526</v>
      </c>
      <c r="H1773" s="500" t="s">
        <v>28210</v>
      </c>
      <c r="I1773" s="500" t="s">
        <v>688</v>
      </c>
      <c r="J1773" s="500" t="s">
        <v>689</v>
      </c>
      <c r="K1773" s="500" t="s">
        <v>223</v>
      </c>
      <c r="L1773" s="500" t="s">
        <v>28083</v>
      </c>
      <c r="M1773" s="500" t="s">
        <v>2307</v>
      </c>
      <c r="N1773" s="500" t="s">
        <v>5701</v>
      </c>
    </row>
    <row r="1774" spans="1:14">
      <c r="A1774" s="500" t="s">
        <v>686</v>
      </c>
      <c r="B1774" s="500" t="s">
        <v>2858</v>
      </c>
      <c r="C1774" s="500" t="s">
        <v>27831</v>
      </c>
      <c r="D1774" s="500" t="s">
        <v>27832</v>
      </c>
      <c r="E1774" s="500" t="s">
        <v>11099</v>
      </c>
      <c r="F1774" s="500" t="s">
        <v>28081</v>
      </c>
      <c r="G1774" s="500" t="s">
        <v>7915</v>
      </c>
      <c r="H1774" s="500" t="s">
        <v>28211</v>
      </c>
      <c r="I1774" s="500" t="s">
        <v>688</v>
      </c>
      <c r="J1774" s="500" t="s">
        <v>689</v>
      </c>
      <c r="K1774" s="500" t="s">
        <v>223</v>
      </c>
      <c r="L1774" s="500" t="s">
        <v>28083</v>
      </c>
      <c r="M1774" s="500" t="s">
        <v>2307</v>
      </c>
      <c r="N1774" s="500" t="s">
        <v>7916</v>
      </c>
    </row>
    <row r="1775" spans="1:14">
      <c r="A1775" s="500" t="s">
        <v>686</v>
      </c>
      <c r="B1775" s="500" t="s">
        <v>2858</v>
      </c>
      <c r="C1775" s="500" t="s">
        <v>27831</v>
      </c>
      <c r="D1775" s="500" t="s">
        <v>27832</v>
      </c>
      <c r="E1775" s="500" t="s">
        <v>11099</v>
      </c>
      <c r="F1775" s="500" t="s">
        <v>28081</v>
      </c>
      <c r="G1775" s="500" t="s">
        <v>2525</v>
      </c>
      <c r="H1775" s="500" t="s">
        <v>28212</v>
      </c>
      <c r="I1775" s="500" t="s">
        <v>688</v>
      </c>
      <c r="J1775" s="500" t="s">
        <v>689</v>
      </c>
      <c r="K1775" s="500" t="s">
        <v>223</v>
      </c>
      <c r="L1775" s="500" t="s">
        <v>28083</v>
      </c>
      <c r="M1775" s="500" t="s">
        <v>2307</v>
      </c>
      <c r="N1775" s="500" t="s">
        <v>5702</v>
      </c>
    </row>
    <row r="1776" spans="1:14">
      <c r="A1776" s="500" t="s">
        <v>686</v>
      </c>
      <c r="B1776" s="500" t="s">
        <v>2858</v>
      </c>
      <c r="C1776" s="500" t="s">
        <v>27831</v>
      </c>
      <c r="D1776" s="500" t="s">
        <v>27832</v>
      </c>
      <c r="E1776" s="500" t="s">
        <v>11099</v>
      </c>
      <c r="F1776" s="500" t="s">
        <v>28081</v>
      </c>
      <c r="G1776" s="500" t="s">
        <v>7917</v>
      </c>
      <c r="H1776" s="500" t="s">
        <v>28213</v>
      </c>
      <c r="I1776" s="500" t="s">
        <v>688</v>
      </c>
      <c r="J1776" s="500" t="s">
        <v>689</v>
      </c>
      <c r="K1776" s="500" t="s">
        <v>223</v>
      </c>
      <c r="L1776" s="500" t="s">
        <v>28083</v>
      </c>
      <c r="M1776" s="500" t="s">
        <v>2307</v>
      </c>
      <c r="N1776" s="500" t="s">
        <v>7918</v>
      </c>
    </row>
    <row r="1777" spans="1:14">
      <c r="A1777" s="500" t="s">
        <v>686</v>
      </c>
      <c r="B1777" s="500" t="s">
        <v>2858</v>
      </c>
      <c r="C1777" s="500" t="s">
        <v>27831</v>
      </c>
      <c r="D1777" s="500" t="s">
        <v>27832</v>
      </c>
      <c r="E1777" s="500" t="s">
        <v>11099</v>
      </c>
      <c r="F1777" s="500" t="s">
        <v>28081</v>
      </c>
      <c r="G1777" s="500" t="s">
        <v>3567</v>
      </c>
      <c r="H1777" s="500" t="s">
        <v>28214</v>
      </c>
      <c r="I1777" s="500" t="s">
        <v>688</v>
      </c>
      <c r="J1777" s="500" t="s">
        <v>689</v>
      </c>
      <c r="K1777" s="500" t="s">
        <v>223</v>
      </c>
      <c r="L1777" s="500" t="s">
        <v>28083</v>
      </c>
      <c r="M1777" s="500" t="s">
        <v>2307</v>
      </c>
      <c r="N1777" s="500" t="s">
        <v>5703</v>
      </c>
    </row>
    <row r="1778" spans="1:14">
      <c r="A1778" s="500" t="s">
        <v>686</v>
      </c>
      <c r="B1778" s="500" t="s">
        <v>2858</v>
      </c>
      <c r="C1778" s="500" t="s">
        <v>27831</v>
      </c>
      <c r="D1778" s="500" t="s">
        <v>27832</v>
      </c>
      <c r="E1778" s="500" t="s">
        <v>11099</v>
      </c>
      <c r="F1778" s="500" t="s">
        <v>28081</v>
      </c>
      <c r="G1778" s="500" t="s">
        <v>1527</v>
      </c>
      <c r="H1778" s="500" t="s">
        <v>13185</v>
      </c>
      <c r="I1778" s="500" t="s">
        <v>688</v>
      </c>
      <c r="J1778" s="500" t="s">
        <v>689</v>
      </c>
      <c r="K1778" s="500" t="s">
        <v>223</v>
      </c>
      <c r="L1778" s="500" t="s">
        <v>28083</v>
      </c>
      <c r="M1778" s="500" t="s">
        <v>2307</v>
      </c>
      <c r="N1778" s="500" t="s">
        <v>5704</v>
      </c>
    </row>
    <row r="1779" spans="1:14">
      <c r="A1779" s="500" t="s">
        <v>686</v>
      </c>
      <c r="B1779" s="500" t="s">
        <v>2858</v>
      </c>
      <c r="C1779" s="500" t="s">
        <v>27831</v>
      </c>
      <c r="D1779" s="500" t="s">
        <v>27832</v>
      </c>
      <c r="E1779" s="500" t="s">
        <v>11099</v>
      </c>
      <c r="F1779" s="500" t="s">
        <v>28081</v>
      </c>
      <c r="G1779" s="500" t="s">
        <v>1528</v>
      </c>
      <c r="H1779" s="500" t="s">
        <v>11248</v>
      </c>
      <c r="I1779" s="500" t="s">
        <v>688</v>
      </c>
      <c r="J1779" s="500" t="s">
        <v>689</v>
      </c>
      <c r="K1779" s="500" t="s">
        <v>223</v>
      </c>
      <c r="L1779" s="500" t="s">
        <v>28083</v>
      </c>
      <c r="M1779" s="500" t="s">
        <v>2307</v>
      </c>
      <c r="N1779" s="500" t="s">
        <v>5705</v>
      </c>
    </row>
    <row r="1780" spans="1:14">
      <c r="A1780" s="500" t="s">
        <v>686</v>
      </c>
      <c r="B1780" s="500" t="s">
        <v>2858</v>
      </c>
      <c r="C1780" s="500" t="s">
        <v>27831</v>
      </c>
      <c r="D1780" s="500" t="s">
        <v>27832</v>
      </c>
      <c r="E1780" s="500" t="s">
        <v>11099</v>
      </c>
      <c r="F1780" s="500" t="s">
        <v>28081</v>
      </c>
      <c r="G1780" s="500" t="s">
        <v>1529</v>
      </c>
      <c r="H1780" s="500" t="s">
        <v>6996</v>
      </c>
      <c r="I1780" s="500" t="s">
        <v>688</v>
      </c>
      <c r="J1780" s="500" t="s">
        <v>689</v>
      </c>
      <c r="K1780" s="500" t="s">
        <v>223</v>
      </c>
      <c r="L1780" s="500" t="s">
        <v>28083</v>
      </c>
      <c r="M1780" s="500" t="s">
        <v>2307</v>
      </c>
      <c r="N1780" s="500" t="s">
        <v>5706</v>
      </c>
    </row>
    <row r="1781" spans="1:14">
      <c r="A1781" s="500" t="s">
        <v>686</v>
      </c>
      <c r="B1781" s="500" t="s">
        <v>2858</v>
      </c>
      <c r="C1781" s="500" t="s">
        <v>27831</v>
      </c>
      <c r="D1781" s="500" t="s">
        <v>27832</v>
      </c>
      <c r="E1781" s="500" t="s">
        <v>11099</v>
      </c>
      <c r="F1781" s="500" t="s">
        <v>28081</v>
      </c>
      <c r="G1781" s="500" t="s">
        <v>1530</v>
      </c>
      <c r="H1781" s="500" t="s">
        <v>28072</v>
      </c>
      <c r="I1781" s="500" t="s">
        <v>688</v>
      </c>
      <c r="J1781" s="500" t="s">
        <v>689</v>
      </c>
      <c r="K1781" s="500" t="s">
        <v>223</v>
      </c>
      <c r="L1781" s="500" t="s">
        <v>28083</v>
      </c>
      <c r="M1781" s="500" t="s">
        <v>2307</v>
      </c>
      <c r="N1781" s="500" t="s">
        <v>5707</v>
      </c>
    </row>
    <row r="1782" spans="1:14">
      <c r="A1782" s="500" t="s">
        <v>686</v>
      </c>
      <c r="B1782" s="500" t="s">
        <v>2858</v>
      </c>
      <c r="C1782" s="500" t="s">
        <v>27831</v>
      </c>
      <c r="D1782" s="500" t="s">
        <v>27832</v>
      </c>
      <c r="E1782" s="500" t="s">
        <v>11099</v>
      </c>
      <c r="F1782" s="500" t="s">
        <v>28081</v>
      </c>
      <c r="G1782" s="500" t="s">
        <v>4080</v>
      </c>
      <c r="H1782" s="500" t="s">
        <v>28042</v>
      </c>
      <c r="I1782" s="500" t="s">
        <v>688</v>
      </c>
      <c r="J1782" s="500" t="s">
        <v>689</v>
      </c>
      <c r="K1782" s="500" t="s">
        <v>223</v>
      </c>
      <c r="L1782" s="500" t="s">
        <v>28083</v>
      </c>
      <c r="M1782" s="500" t="s">
        <v>2307</v>
      </c>
      <c r="N1782" s="500" t="s">
        <v>5708</v>
      </c>
    </row>
    <row r="1783" spans="1:14">
      <c r="A1783" s="500" t="s">
        <v>686</v>
      </c>
      <c r="B1783" s="500" t="s">
        <v>2858</v>
      </c>
      <c r="C1783" s="500" t="s">
        <v>27831</v>
      </c>
      <c r="D1783" s="500" t="s">
        <v>27832</v>
      </c>
      <c r="E1783" s="500" t="s">
        <v>11099</v>
      </c>
      <c r="F1783" s="500" t="s">
        <v>28081</v>
      </c>
      <c r="G1783" s="500" t="s">
        <v>1531</v>
      </c>
      <c r="H1783" s="500" t="s">
        <v>11324</v>
      </c>
      <c r="I1783" s="500" t="s">
        <v>688</v>
      </c>
      <c r="J1783" s="500" t="s">
        <v>689</v>
      </c>
      <c r="K1783" s="500" t="s">
        <v>223</v>
      </c>
      <c r="L1783" s="500" t="s">
        <v>28083</v>
      </c>
      <c r="M1783" s="500" t="s">
        <v>2307</v>
      </c>
      <c r="N1783" s="500" t="s">
        <v>5709</v>
      </c>
    </row>
    <row r="1784" spans="1:14">
      <c r="A1784" s="500" t="s">
        <v>686</v>
      </c>
      <c r="B1784" s="500" t="s">
        <v>2858</v>
      </c>
      <c r="C1784" s="500" t="s">
        <v>27831</v>
      </c>
      <c r="D1784" s="500" t="s">
        <v>27832</v>
      </c>
      <c r="E1784" s="500" t="s">
        <v>11099</v>
      </c>
      <c r="F1784" s="500" t="s">
        <v>28081</v>
      </c>
      <c r="G1784" s="500" t="s">
        <v>3568</v>
      </c>
      <c r="H1784" s="500" t="s">
        <v>11801</v>
      </c>
      <c r="I1784" s="500" t="s">
        <v>688</v>
      </c>
      <c r="J1784" s="500" t="s">
        <v>689</v>
      </c>
      <c r="K1784" s="500" t="s">
        <v>223</v>
      </c>
      <c r="L1784" s="500" t="s">
        <v>28083</v>
      </c>
      <c r="M1784" s="500" t="s">
        <v>2307</v>
      </c>
      <c r="N1784" s="500" t="s">
        <v>5710</v>
      </c>
    </row>
    <row r="1785" spans="1:14">
      <c r="A1785" s="500" t="s">
        <v>686</v>
      </c>
      <c r="B1785" s="500" t="s">
        <v>2858</v>
      </c>
      <c r="C1785" s="500" t="s">
        <v>27831</v>
      </c>
      <c r="D1785" s="500" t="s">
        <v>27832</v>
      </c>
      <c r="E1785" s="500" t="s">
        <v>11099</v>
      </c>
      <c r="F1785" s="500" t="s">
        <v>28081</v>
      </c>
      <c r="G1785" s="500" t="s">
        <v>1532</v>
      </c>
      <c r="H1785" s="500" t="s">
        <v>18367</v>
      </c>
      <c r="I1785" s="500" t="s">
        <v>688</v>
      </c>
      <c r="J1785" s="500" t="s">
        <v>689</v>
      </c>
      <c r="K1785" s="500" t="s">
        <v>223</v>
      </c>
      <c r="L1785" s="500" t="s">
        <v>28083</v>
      </c>
      <c r="M1785" s="500" t="s">
        <v>2307</v>
      </c>
      <c r="N1785" s="500" t="s">
        <v>5711</v>
      </c>
    </row>
    <row r="1786" spans="1:14">
      <c r="A1786" s="500" t="s">
        <v>686</v>
      </c>
      <c r="B1786" s="500" t="s">
        <v>2858</v>
      </c>
      <c r="C1786" s="500" t="s">
        <v>27831</v>
      </c>
      <c r="D1786" s="500" t="s">
        <v>27832</v>
      </c>
      <c r="E1786" s="500" t="s">
        <v>11099</v>
      </c>
      <c r="F1786" s="500" t="s">
        <v>28081</v>
      </c>
      <c r="G1786" s="500" t="s">
        <v>1533</v>
      </c>
      <c r="H1786" s="500" t="s">
        <v>28215</v>
      </c>
      <c r="I1786" s="500" t="s">
        <v>688</v>
      </c>
      <c r="J1786" s="500" t="s">
        <v>689</v>
      </c>
      <c r="K1786" s="500" t="s">
        <v>223</v>
      </c>
      <c r="L1786" s="500" t="s">
        <v>28083</v>
      </c>
      <c r="M1786" s="500" t="s">
        <v>2307</v>
      </c>
      <c r="N1786" s="500" t="s">
        <v>5712</v>
      </c>
    </row>
    <row r="1787" spans="1:14">
      <c r="A1787" s="500" t="s">
        <v>686</v>
      </c>
      <c r="B1787" s="500" t="s">
        <v>2858</v>
      </c>
      <c r="C1787" s="500" t="s">
        <v>27831</v>
      </c>
      <c r="D1787" s="500" t="s">
        <v>27832</v>
      </c>
      <c r="E1787" s="500" t="s">
        <v>11099</v>
      </c>
      <c r="F1787" s="500" t="s">
        <v>28081</v>
      </c>
      <c r="G1787" s="500" t="s">
        <v>1534</v>
      </c>
      <c r="H1787" s="500" t="s">
        <v>28216</v>
      </c>
      <c r="I1787" s="500" t="s">
        <v>688</v>
      </c>
      <c r="J1787" s="500" t="s">
        <v>689</v>
      </c>
      <c r="K1787" s="500" t="s">
        <v>223</v>
      </c>
      <c r="L1787" s="500" t="s">
        <v>28083</v>
      </c>
      <c r="M1787" s="500" t="s">
        <v>2307</v>
      </c>
      <c r="N1787" s="500" t="s">
        <v>5713</v>
      </c>
    </row>
    <row r="1788" spans="1:14">
      <c r="A1788" s="500" t="s">
        <v>686</v>
      </c>
      <c r="B1788" s="500" t="s">
        <v>2858</v>
      </c>
      <c r="C1788" s="500" t="s">
        <v>27831</v>
      </c>
      <c r="D1788" s="500" t="s">
        <v>27832</v>
      </c>
      <c r="E1788" s="500" t="s">
        <v>11099</v>
      </c>
      <c r="F1788" s="500" t="s">
        <v>28081</v>
      </c>
      <c r="G1788" s="500" t="s">
        <v>7919</v>
      </c>
      <c r="H1788" s="500" t="s">
        <v>28217</v>
      </c>
      <c r="I1788" s="500" t="s">
        <v>688</v>
      </c>
      <c r="J1788" s="500" t="s">
        <v>689</v>
      </c>
      <c r="K1788" s="500" t="s">
        <v>223</v>
      </c>
      <c r="L1788" s="500" t="s">
        <v>28083</v>
      </c>
      <c r="M1788" s="500" t="s">
        <v>2307</v>
      </c>
      <c r="N1788" s="500" t="s">
        <v>7920</v>
      </c>
    </row>
    <row r="1789" spans="1:14">
      <c r="A1789" s="500" t="s">
        <v>686</v>
      </c>
      <c r="B1789" s="500" t="s">
        <v>2858</v>
      </c>
      <c r="C1789" s="500" t="s">
        <v>27831</v>
      </c>
      <c r="D1789" s="500" t="s">
        <v>27832</v>
      </c>
      <c r="E1789" s="500" t="s">
        <v>11099</v>
      </c>
      <c r="F1789" s="500" t="s">
        <v>28081</v>
      </c>
      <c r="G1789" s="500" t="s">
        <v>2275</v>
      </c>
      <c r="H1789" s="500" t="s">
        <v>28001</v>
      </c>
      <c r="I1789" s="500" t="s">
        <v>688</v>
      </c>
      <c r="J1789" s="500" t="s">
        <v>689</v>
      </c>
      <c r="K1789" s="500" t="s">
        <v>223</v>
      </c>
      <c r="L1789" s="500" t="s">
        <v>28083</v>
      </c>
      <c r="M1789" s="500" t="s">
        <v>2307</v>
      </c>
      <c r="N1789" s="500" t="s">
        <v>11035</v>
      </c>
    </row>
    <row r="1790" spans="1:14">
      <c r="A1790" s="500" t="s">
        <v>686</v>
      </c>
      <c r="B1790" s="500" t="s">
        <v>2858</v>
      </c>
      <c r="C1790" s="500" t="s">
        <v>27831</v>
      </c>
      <c r="D1790" s="500" t="s">
        <v>27832</v>
      </c>
      <c r="E1790" s="500" t="s">
        <v>11099</v>
      </c>
      <c r="F1790" s="500" t="s">
        <v>28081</v>
      </c>
      <c r="G1790" s="500" t="s">
        <v>7527</v>
      </c>
      <c r="H1790" s="500" t="s">
        <v>13185</v>
      </c>
      <c r="I1790" s="500" t="s">
        <v>688</v>
      </c>
      <c r="J1790" s="500" t="s">
        <v>689</v>
      </c>
      <c r="K1790" s="500" t="s">
        <v>223</v>
      </c>
      <c r="L1790" s="500" t="s">
        <v>28083</v>
      </c>
      <c r="M1790" s="500" t="s">
        <v>2307</v>
      </c>
      <c r="N1790" s="500" t="s">
        <v>7528</v>
      </c>
    </row>
    <row r="1791" spans="1:14">
      <c r="A1791" s="500" t="s">
        <v>686</v>
      </c>
      <c r="B1791" s="500" t="s">
        <v>2858</v>
      </c>
      <c r="C1791" s="500" t="s">
        <v>27831</v>
      </c>
      <c r="D1791" s="500" t="s">
        <v>27832</v>
      </c>
      <c r="E1791" s="500" t="s">
        <v>11099</v>
      </c>
      <c r="F1791" s="500" t="s">
        <v>28081</v>
      </c>
      <c r="G1791" s="500" t="s">
        <v>1535</v>
      </c>
      <c r="H1791" s="500" t="s">
        <v>11050</v>
      </c>
      <c r="I1791" s="500" t="s">
        <v>688</v>
      </c>
      <c r="J1791" s="500" t="s">
        <v>689</v>
      </c>
      <c r="K1791" s="500" t="s">
        <v>223</v>
      </c>
      <c r="L1791" s="500" t="s">
        <v>28083</v>
      </c>
      <c r="M1791" s="500" t="s">
        <v>2307</v>
      </c>
      <c r="N1791" s="500" t="s">
        <v>5714</v>
      </c>
    </row>
    <row r="1792" spans="1:14">
      <c r="A1792" s="500" t="s">
        <v>686</v>
      </c>
      <c r="B1792" s="500" t="s">
        <v>2858</v>
      </c>
      <c r="C1792" s="500" t="s">
        <v>27831</v>
      </c>
      <c r="D1792" s="500" t="s">
        <v>27832</v>
      </c>
      <c r="E1792" s="500" t="s">
        <v>11099</v>
      </c>
      <c r="F1792" s="500" t="s">
        <v>28081</v>
      </c>
      <c r="G1792" s="500" t="s">
        <v>1536</v>
      </c>
      <c r="H1792" s="500" t="s">
        <v>27991</v>
      </c>
      <c r="I1792" s="500" t="s">
        <v>688</v>
      </c>
      <c r="J1792" s="500" t="s">
        <v>689</v>
      </c>
      <c r="K1792" s="500" t="s">
        <v>223</v>
      </c>
      <c r="L1792" s="500" t="s">
        <v>28083</v>
      </c>
      <c r="M1792" s="500" t="s">
        <v>2307</v>
      </c>
      <c r="N1792" s="500" t="s">
        <v>5715</v>
      </c>
    </row>
    <row r="1793" spans="1:14">
      <c r="A1793" s="500" t="s">
        <v>686</v>
      </c>
      <c r="B1793" s="500" t="s">
        <v>2858</v>
      </c>
      <c r="C1793" s="500" t="s">
        <v>27831</v>
      </c>
      <c r="D1793" s="500" t="s">
        <v>27832</v>
      </c>
      <c r="E1793" s="500" t="s">
        <v>11099</v>
      </c>
      <c r="F1793" s="500" t="s">
        <v>28081</v>
      </c>
      <c r="G1793" s="500" t="s">
        <v>1537</v>
      </c>
      <c r="H1793" s="500" t="s">
        <v>28044</v>
      </c>
      <c r="I1793" s="500" t="s">
        <v>688</v>
      </c>
      <c r="J1793" s="500" t="s">
        <v>689</v>
      </c>
      <c r="K1793" s="500" t="s">
        <v>223</v>
      </c>
      <c r="L1793" s="500" t="s">
        <v>28083</v>
      </c>
      <c r="M1793" s="500" t="s">
        <v>2307</v>
      </c>
      <c r="N1793" s="500" t="s">
        <v>5716</v>
      </c>
    </row>
    <row r="1794" spans="1:14">
      <c r="A1794" s="500" t="s">
        <v>686</v>
      </c>
      <c r="B1794" s="500" t="s">
        <v>2858</v>
      </c>
      <c r="C1794" s="500" t="s">
        <v>27831</v>
      </c>
      <c r="D1794" s="500" t="s">
        <v>27832</v>
      </c>
      <c r="E1794" s="500" t="s">
        <v>11099</v>
      </c>
      <c r="F1794" s="500" t="s">
        <v>28081</v>
      </c>
      <c r="G1794" s="500" t="s">
        <v>1538</v>
      </c>
      <c r="H1794" s="500" t="s">
        <v>3880</v>
      </c>
      <c r="I1794" s="500" t="s">
        <v>688</v>
      </c>
      <c r="J1794" s="500" t="s">
        <v>689</v>
      </c>
      <c r="K1794" s="500" t="s">
        <v>223</v>
      </c>
      <c r="L1794" s="500" t="s">
        <v>28083</v>
      </c>
      <c r="M1794" s="500" t="s">
        <v>2307</v>
      </c>
      <c r="N1794" s="500" t="s">
        <v>5717</v>
      </c>
    </row>
    <row r="1795" spans="1:14">
      <c r="A1795" s="500" t="s">
        <v>686</v>
      </c>
      <c r="B1795" s="500" t="s">
        <v>2858</v>
      </c>
      <c r="C1795" s="500" t="s">
        <v>27831</v>
      </c>
      <c r="D1795" s="500" t="s">
        <v>27832</v>
      </c>
      <c r="E1795" s="500" t="s">
        <v>11099</v>
      </c>
      <c r="F1795" s="500" t="s">
        <v>28081</v>
      </c>
      <c r="G1795" s="500" t="s">
        <v>1539</v>
      </c>
      <c r="H1795" s="500" t="s">
        <v>7033</v>
      </c>
      <c r="I1795" s="500" t="s">
        <v>688</v>
      </c>
      <c r="J1795" s="500" t="s">
        <v>689</v>
      </c>
      <c r="K1795" s="500" t="s">
        <v>223</v>
      </c>
      <c r="L1795" s="500" t="s">
        <v>28083</v>
      </c>
      <c r="M1795" s="500" t="s">
        <v>2307</v>
      </c>
      <c r="N1795" s="500" t="s">
        <v>5718</v>
      </c>
    </row>
    <row r="1796" spans="1:14">
      <c r="A1796" s="500" t="s">
        <v>686</v>
      </c>
      <c r="B1796" s="500" t="s">
        <v>2858</v>
      </c>
      <c r="C1796" s="500" t="s">
        <v>27831</v>
      </c>
      <c r="D1796" s="500" t="s">
        <v>27832</v>
      </c>
      <c r="E1796" s="500" t="s">
        <v>11099</v>
      </c>
      <c r="F1796" s="500" t="s">
        <v>28081</v>
      </c>
      <c r="G1796" s="500" t="s">
        <v>1540</v>
      </c>
      <c r="H1796" s="500" t="s">
        <v>28054</v>
      </c>
      <c r="I1796" s="500" t="s">
        <v>688</v>
      </c>
      <c r="J1796" s="500" t="s">
        <v>689</v>
      </c>
      <c r="K1796" s="500" t="s">
        <v>223</v>
      </c>
      <c r="L1796" s="500" t="s">
        <v>28083</v>
      </c>
      <c r="M1796" s="500" t="s">
        <v>2307</v>
      </c>
      <c r="N1796" s="500" t="s">
        <v>5719</v>
      </c>
    </row>
    <row r="1797" spans="1:14">
      <c r="A1797" s="500" t="s">
        <v>686</v>
      </c>
      <c r="B1797" s="500" t="s">
        <v>2858</v>
      </c>
      <c r="C1797" s="500" t="s">
        <v>27831</v>
      </c>
      <c r="D1797" s="500" t="s">
        <v>27832</v>
      </c>
      <c r="E1797" s="500" t="s">
        <v>11099</v>
      </c>
      <c r="F1797" s="500" t="s">
        <v>28081</v>
      </c>
      <c r="G1797" s="500" t="s">
        <v>1541</v>
      </c>
      <c r="H1797" s="500" t="s">
        <v>28218</v>
      </c>
      <c r="I1797" s="500" t="s">
        <v>688</v>
      </c>
      <c r="J1797" s="500" t="s">
        <v>689</v>
      </c>
      <c r="K1797" s="500" t="s">
        <v>223</v>
      </c>
      <c r="L1797" s="500" t="s">
        <v>28083</v>
      </c>
      <c r="M1797" s="500" t="s">
        <v>2307</v>
      </c>
      <c r="N1797" s="500" t="s">
        <v>5720</v>
      </c>
    </row>
    <row r="1798" spans="1:14">
      <c r="A1798" s="500" t="s">
        <v>686</v>
      </c>
      <c r="B1798" s="500" t="s">
        <v>2858</v>
      </c>
      <c r="C1798" s="500" t="s">
        <v>27831</v>
      </c>
      <c r="D1798" s="500" t="s">
        <v>27832</v>
      </c>
      <c r="E1798" s="500" t="s">
        <v>11099</v>
      </c>
      <c r="F1798" s="500" t="s">
        <v>28081</v>
      </c>
      <c r="G1798" s="500" t="s">
        <v>7922</v>
      </c>
      <c r="H1798" s="500" t="s">
        <v>12260</v>
      </c>
      <c r="I1798" s="500" t="s">
        <v>688</v>
      </c>
      <c r="J1798" s="500" t="s">
        <v>689</v>
      </c>
      <c r="K1798" s="500" t="s">
        <v>223</v>
      </c>
      <c r="L1798" s="500" t="s">
        <v>28083</v>
      </c>
      <c r="M1798" s="500" t="s">
        <v>2307</v>
      </c>
      <c r="N1798" s="500" t="s">
        <v>7923</v>
      </c>
    </row>
    <row r="1799" spans="1:14">
      <c r="A1799" s="500" t="s">
        <v>686</v>
      </c>
      <c r="B1799" s="500" t="s">
        <v>2858</v>
      </c>
      <c r="C1799" s="500" t="s">
        <v>27831</v>
      </c>
      <c r="D1799" s="500" t="s">
        <v>27832</v>
      </c>
      <c r="E1799" s="500" t="s">
        <v>11099</v>
      </c>
      <c r="F1799" s="500" t="s">
        <v>28081</v>
      </c>
      <c r="G1799" s="500" t="s">
        <v>2526</v>
      </c>
      <c r="H1799" s="500" t="s">
        <v>28219</v>
      </c>
      <c r="I1799" s="500" t="s">
        <v>688</v>
      </c>
      <c r="J1799" s="500" t="s">
        <v>689</v>
      </c>
      <c r="K1799" s="500" t="s">
        <v>223</v>
      </c>
      <c r="L1799" s="500" t="s">
        <v>28083</v>
      </c>
      <c r="M1799" s="500" t="s">
        <v>2307</v>
      </c>
      <c r="N1799" s="500" t="s">
        <v>5721</v>
      </c>
    </row>
    <row r="1800" spans="1:14">
      <c r="A1800" s="500" t="s">
        <v>686</v>
      </c>
      <c r="B1800" s="500" t="s">
        <v>2858</v>
      </c>
      <c r="C1800" s="500" t="s">
        <v>27831</v>
      </c>
      <c r="D1800" s="500" t="s">
        <v>27832</v>
      </c>
      <c r="E1800" s="500" t="s">
        <v>11099</v>
      </c>
      <c r="F1800" s="500" t="s">
        <v>28081</v>
      </c>
      <c r="G1800" s="500" t="s">
        <v>7924</v>
      </c>
      <c r="H1800" s="500" t="s">
        <v>11511</v>
      </c>
      <c r="I1800" s="500" t="s">
        <v>688</v>
      </c>
      <c r="J1800" s="500" t="s">
        <v>689</v>
      </c>
      <c r="K1800" s="500" t="s">
        <v>223</v>
      </c>
      <c r="L1800" s="500" t="s">
        <v>28083</v>
      </c>
      <c r="M1800" s="500" t="s">
        <v>2307</v>
      </c>
      <c r="N1800" s="500" t="s">
        <v>7926</v>
      </c>
    </row>
    <row r="1801" spans="1:14">
      <c r="A1801" s="500" t="s">
        <v>686</v>
      </c>
      <c r="B1801" s="500" t="s">
        <v>2858</v>
      </c>
      <c r="C1801" s="500" t="s">
        <v>27831</v>
      </c>
      <c r="D1801" s="500" t="s">
        <v>27832</v>
      </c>
      <c r="E1801" s="500" t="s">
        <v>11099</v>
      </c>
      <c r="F1801" s="500" t="s">
        <v>28081</v>
      </c>
      <c r="G1801" s="500" t="s">
        <v>3569</v>
      </c>
      <c r="H1801" s="500" t="s">
        <v>28220</v>
      </c>
      <c r="I1801" s="500" t="s">
        <v>688</v>
      </c>
      <c r="J1801" s="500" t="s">
        <v>689</v>
      </c>
      <c r="K1801" s="500" t="s">
        <v>223</v>
      </c>
      <c r="L1801" s="500" t="s">
        <v>28083</v>
      </c>
      <c r="M1801" s="500" t="s">
        <v>2307</v>
      </c>
      <c r="N1801" s="500" t="s">
        <v>5722</v>
      </c>
    </row>
    <row r="1802" spans="1:14">
      <c r="A1802" s="500" t="s">
        <v>686</v>
      </c>
      <c r="B1802" s="500" t="s">
        <v>2858</v>
      </c>
      <c r="C1802" s="500" t="s">
        <v>27831</v>
      </c>
      <c r="D1802" s="500" t="s">
        <v>27832</v>
      </c>
      <c r="E1802" s="500" t="s">
        <v>11099</v>
      </c>
      <c r="F1802" s="500" t="s">
        <v>28081</v>
      </c>
      <c r="G1802" s="500" t="s">
        <v>1542</v>
      </c>
      <c r="H1802" s="500" t="s">
        <v>13170</v>
      </c>
      <c r="I1802" s="500" t="s">
        <v>688</v>
      </c>
      <c r="J1802" s="500" t="s">
        <v>689</v>
      </c>
      <c r="K1802" s="500" t="s">
        <v>223</v>
      </c>
      <c r="L1802" s="500" t="s">
        <v>28083</v>
      </c>
      <c r="M1802" s="500" t="s">
        <v>2307</v>
      </c>
      <c r="N1802" s="500" t="s">
        <v>5723</v>
      </c>
    </row>
    <row r="1803" spans="1:14">
      <c r="A1803" s="500" t="s">
        <v>686</v>
      </c>
      <c r="B1803" s="500" t="s">
        <v>2858</v>
      </c>
      <c r="C1803" s="500" t="s">
        <v>27831</v>
      </c>
      <c r="D1803" s="500" t="s">
        <v>27832</v>
      </c>
      <c r="E1803" s="500" t="s">
        <v>11099</v>
      </c>
      <c r="F1803" s="500" t="s">
        <v>28081</v>
      </c>
      <c r="G1803" s="500" t="s">
        <v>1543</v>
      </c>
      <c r="H1803" s="500" t="s">
        <v>14425</v>
      </c>
      <c r="I1803" s="500" t="s">
        <v>688</v>
      </c>
      <c r="J1803" s="500" t="s">
        <v>689</v>
      </c>
      <c r="K1803" s="500" t="s">
        <v>223</v>
      </c>
      <c r="L1803" s="500" t="s">
        <v>28083</v>
      </c>
      <c r="M1803" s="500" t="s">
        <v>2307</v>
      </c>
      <c r="N1803" s="500" t="s">
        <v>5724</v>
      </c>
    </row>
    <row r="1804" spans="1:14">
      <c r="A1804" s="500" t="s">
        <v>686</v>
      </c>
      <c r="B1804" s="500" t="s">
        <v>2858</v>
      </c>
      <c r="C1804" s="500" t="s">
        <v>27831</v>
      </c>
      <c r="D1804" s="500" t="s">
        <v>27832</v>
      </c>
      <c r="E1804" s="500" t="s">
        <v>11099</v>
      </c>
      <c r="F1804" s="500" t="s">
        <v>28081</v>
      </c>
      <c r="G1804" s="500" t="s">
        <v>1544</v>
      </c>
      <c r="H1804" s="500" t="s">
        <v>28055</v>
      </c>
      <c r="I1804" s="500" t="s">
        <v>688</v>
      </c>
      <c r="J1804" s="500" t="s">
        <v>689</v>
      </c>
      <c r="K1804" s="500" t="s">
        <v>223</v>
      </c>
      <c r="L1804" s="500" t="s">
        <v>28083</v>
      </c>
      <c r="M1804" s="500" t="s">
        <v>2307</v>
      </c>
      <c r="N1804" s="500" t="s">
        <v>5725</v>
      </c>
    </row>
    <row r="1805" spans="1:14">
      <c r="A1805" s="500" t="s">
        <v>686</v>
      </c>
      <c r="B1805" s="500" t="s">
        <v>2858</v>
      </c>
      <c r="C1805" s="500" t="s">
        <v>27831</v>
      </c>
      <c r="D1805" s="500" t="s">
        <v>27832</v>
      </c>
      <c r="E1805" s="500" t="s">
        <v>11099</v>
      </c>
      <c r="F1805" s="500" t="s">
        <v>28081</v>
      </c>
      <c r="G1805" s="500" t="s">
        <v>1545</v>
      </c>
      <c r="H1805" s="500" t="s">
        <v>6974</v>
      </c>
      <c r="I1805" s="500" t="s">
        <v>688</v>
      </c>
      <c r="J1805" s="500" t="s">
        <v>689</v>
      </c>
      <c r="K1805" s="500" t="s">
        <v>223</v>
      </c>
      <c r="L1805" s="500" t="s">
        <v>28083</v>
      </c>
      <c r="M1805" s="500" t="s">
        <v>2307</v>
      </c>
      <c r="N1805" s="500" t="s">
        <v>5726</v>
      </c>
    </row>
    <row r="1806" spans="1:14">
      <c r="A1806" s="500" t="s">
        <v>686</v>
      </c>
      <c r="B1806" s="500" t="s">
        <v>2858</v>
      </c>
      <c r="C1806" s="500" t="s">
        <v>27831</v>
      </c>
      <c r="D1806" s="500" t="s">
        <v>27832</v>
      </c>
      <c r="E1806" s="500" t="s">
        <v>11099</v>
      </c>
      <c r="F1806" s="500" t="s">
        <v>28081</v>
      </c>
      <c r="G1806" s="500" t="s">
        <v>4081</v>
      </c>
      <c r="H1806" s="500" t="s">
        <v>7434</v>
      </c>
      <c r="I1806" s="500" t="s">
        <v>688</v>
      </c>
      <c r="J1806" s="500" t="s">
        <v>689</v>
      </c>
      <c r="K1806" s="500" t="s">
        <v>223</v>
      </c>
      <c r="L1806" s="500" t="s">
        <v>28083</v>
      </c>
      <c r="M1806" s="500" t="s">
        <v>2307</v>
      </c>
      <c r="N1806" s="500" t="s">
        <v>5727</v>
      </c>
    </row>
    <row r="1807" spans="1:14">
      <c r="A1807" s="500" t="s">
        <v>686</v>
      </c>
      <c r="B1807" s="500" t="s">
        <v>2858</v>
      </c>
      <c r="C1807" s="500" t="s">
        <v>27831</v>
      </c>
      <c r="D1807" s="500" t="s">
        <v>27832</v>
      </c>
      <c r="E1807" s="500" t="s">
        <v>11099</v>
      </c>
      <c r="F1807" s="500" t="s">
        <v>28081</v>
      </c>
      <c r="G1807" s="500" t="s">
        <v>1546</v>
      </c>
      <c r="H1807" s="500" t="s">
        <v>28221</v>
      </c>
      <c r="I1807" s="500" t="s">
        <v>688</v>
      </c>
      <c r="J1807" s="500" t="s">
        <v>689</v>
      </c>
      <c r="K1807" s="500" t="s">
        <v>223</v>
      </c>
      <c r="L1807" s="500" t="s">
        <v>28083</v>
      </c>
      <c r="M1807" s="500" t="s">
        <v>2307</v>
      </c>
      <c r="N1807" s="500" t="s">
        <v>5728</v>
      </c>
    </row>
    <row r="1808" spans="1:14">
      <c r="A1808" s="500" t="s">
        <v>686</v>
      </c>
      <c r="B1808" s="500" t="s">
        <v>2858</v>
      </c>
      <c r="C1808" s="500" t="s">
        <v>27831</v>
      </c>
      <c r="D1808" s="500" t="s">
        <v>27832</v>
      </c>
      <c r="E1808" s="500" t="s">
        <v>11099</v>
      </c>
      <c r="F1808" s="500" t="s">
        <v>28081</v>
      </c>
      <c r="G1808" s="500" t="s">
        <v>3570</v>
      </c>
      <c r="H1808" s="500" t="s">
        <v>27994</v>
      </c>
      <c r="I1808" s="500" t="s">
        <v>688</v>
      </c>
      <c r="J1808" s="500" t="s">
        <v>689</v>
      </c>
      <c r="K1808" s="500" t="s">
        <v>223</v>
      </c>
      <c r="L1808" s="500" t="s">
        <v>28083</v>
      </c>
      <c r="M1808" s="500" t="s">
        <v>2307</v>
      </c>
      <c r="N1808" s="500" t="s">
        <v>5729</v>
      </c>
    </row>
    <row r="1809" spans="1:14">
      <c r="A1809" s="500" t="s">
        <v>686</v>
      </c>
      <c r="B1809" s="500" t="s">
        <v>2858</v>
      </c>
      <c r="C1809" s="500" t="s">
        <v>27831</v>
      </c>
      <c r="D1809" s="500" t="s">
        <v>27832</v>
      </c>
      <c r="E1809" s="500" t="s">
        <v>11099</v>
      </c>
      <c r="F1809" s="500" t="s">
        <v>28081</v>
      </c>
      <c r="G1809" s="500" t="s">
        <v>1547</v>
      </c>
      <c r="H1809" s="500" t="s">
        <v>11578</v>
      </c>
      <c r="I1809" s="500" t="s">
        <v>688</v>
      </c>
      <c r="J1809" s="500" t="s">
        <v>689</v>
      </c>
      <c r="K1809" s="500" t="s">
        <v>223</v>
      </c>
      <c r="L1809" s="500" t="s">
        <v>28083</v>
      </c>
      <c r="M1809" s="500" t="s">
        <v>2307</v>
      </c>
      <c r="N1809" s="500" t="s">
        <v>5730</v>
      </c>
    </row>
    <row r="1810" spans="1:14">
      <c r="A1810" s="500" t="s">
        <v>686</v>
      </c>
      <c r="B1810" s="500" t="s">
        <v>2858</v>
      </c>
      <c r="C1810" s="500" t="s">
        <v>27831</v>
      </c>
      <c r="D1810" s="500" t="s">
        <v>27832</v>
      </c>
      <c r="E1810" s="500" t="s">
        <v>11099</v>
      </c>
      <c r="F1810" s="500" t="s">
        <v>28081</v>
      </c>
      <c r="G1810" s="500" t="s">
        <v>1548</v>
      </c>
      <c r="H1810" s="500" t="s">
        <v>28222</v>
      </c>
      <c r="I1810" s="500" t="s">
        <v>688</v>
      </c>
      <c r="J1810" s="500" t="s">
        <v>689</v>
      </c>
      <c r="K1810" s="500" t="s">
        <v>223</v>
      </c>
      <c r="L1810" s="500" t="s">
        <v>28083</v>
      </c>
      <c r="M1810" s="500" t="s">
        <v>2307</v>
      </c>
      <c r="N1810" s="500" t="s">
        <v>5731</v>
      </c>
    </row>
    <row r="1811" spans="1:14">
      <c r="A1811" s="500" t="s">
        <v>686</v>
      </c>
      <c r="B1811" s="500" t="s">
        <v>2858</v>
      </c>
      <c r="C1811" s="500" t="s">
        <v>27831</v>
      </c>
      <c r="D1811" s="500" t="s">
        <v>27832</v>
      </c>
      <c r="E1811" s="500" t="s">
        <v>11099</v>
      </c>
      <c r="F1811" s="500" t="s">
        <v>28081</v>
      </c>
      <c r="G1811" s="500" t="s">
        <v>1549</v>
      </c>
      <c r="H1811" s="500" t="s">
        <v>28223</v>
      </c>
      <c r="I1811" s="500" t="s">
        <v>688</v>
      </c>
      <c r="J1811" s="500" t="s">
        <v>689</v>
      </c>
      <c r="K1811" s="500" t="s">
        <v>223</v>
      </c>
      <c r="L1811" s="500" t="s">
        <v>28083</v>
      </c>
      <c r="M1811" s="500" t="s">
        <v>2307</v>
      </c>
      <c r="N1811" s="500" t="s">
        <v>5732</v>
      </c>
    </row>
    <row r="1812" spans="1:14">
      <c r="A1812" s="500" t="s">
        <v>686</v>
      </c>
      <c r="B1812" s="500" t="s">
        <v>2858</v>
      </c>
      <c r="C1812" s="500" t="s">
        <v>27831</v>
      </c>
      <c r="D1812" s="500" t="s">
        <v>27832</v>
      </c>
      <c r="E1812" s="500" t="s">
        <v>11099</v>
      </c>
      <c r="F1812" s="500" t="s">
        <v>28081</v>
      </c>
      <c r="G1812" s="500" t="s">
        <v>7927</v>
      </c>
      <c r="H1812" s="500" t="s">
        <v>3953</v>
      </c>
      <c r="I1812" s="500" t="s">
        <v>688</v>
      </c>
      <c r="J1812" s="500" t="s">
        <v>689</v>
      </c>
      <c r="K1812" s="500" t="s">
        <v>223</v>
      </c>
      <c r="L1812" s="500" t="s">
        <v>28083</v>
      </c>
      <c r="M1812" s="500" t="s">
        <v>2307</v>
      </c>
      <c r="N1812" s="500" t="s">
        <v>7928</v>
      </c>
    </row>
    <row r="1813" spans="1:14">
      <c r="A1813" s="500" t="s">
        <v>686</v>
      </c>
      <c r="B1813" s="500" t="s">
        <v>2858</v>
      </c>
      <c r="C1813" s="500" t="s">
        <v>27831</v>
      </c>
      <c r="D1813" s="500" t="s">
        <v>27832</v>
      </c>
      <c r="E1813" s="500" t="s">
        <v>11099</v>
      </c>
      <c r="F1813" s="500" t="s">
        <v>28081</v>
      </c>
      <c r="G1813" s="500" t="s">
        <v>2276</v>
      </c>
      <c r="H1813" s="500" t="s">
        <v>28224</v>
      </c>
      <c r="I1813" s="500" t="s">
        <v>688</v>
      </c>
      <c r="J1813" s="500" t="s">
        <v>689</v>
      </c>
      <c r="K1813" s="500" t="s">
        <v>223</v>
      </c>
      <c r="L1813" s="500" t="s">
        <v>28083</v>
      </c>
      <c r="M1813" s="500" t="s">
        <v>2307</v>
      </c>
      <c r="N1813" s="500" t="s">
        <v>11036</v>
      </c>
    </row>
    <row r="1814" spans="1:14">
      <c r="A1814" s="500" t="s">
        <v>686</v>
      </c>
      <c r="B1814" s="500" t="s">
        <v>2858</v>
      </c>
      <c r="C1814" s="500" t="s">
        <v>27831</v>
      </c>
      <c r="D1814" s="500" t="s">
        <v>27832</v>
      </c>
      <c r="E1814" s="500" t="s">
        <v>11099</v>
      </c>
      <c r="F1814" s="500" t="s">
        <v>28081</v>
      </c>
      <c r="G1814" s="500" t="s">
        <v>7529</v>
      </c>
      <c r="H1814" s="500" t="s">
        <v>13170</v>
      </c>
      <c r="I1814" s="500" t="s">
        <v>688</v>
      </c>
      <c r="J1814" s="500" t="s">
        <v>689</v>
      </c>
      <c r="K1814" s="500" t="s">
        <v>223</v>
      </c>
      <c r="L1814" s="500" t="s">
        <v>28083</v>
      </c>
      <c r="M1814" s="500" t="s">
        <v>2307</v>
      </c>
      <c r="N1814" s="500" t="s">
        <v>7530</v>
      </c>
    </row>
    <row r="1815" spans="1:14">
      <c r="A1815" s="500" t="s">
        <v>686</v>
      </c>
      <c r="B1815" s="500" t="s">
        <v>2858</v>
      </c>
      <c r="C1815" s="500" t="s">
        <v>27831</v>
      </c>
      <c r="D1815" s="500" t="s">
        <v>27832</v>
      </c>
      <c r="E1815" s="500" t="s">
        <v>11099</v>
      </c>
      <c r="F1815" s="500" t="s">
        <v>28081</v>
      </c>
      <c r="G1815" s="500" t="s">
        <v>1550</v>
      </c>
      <c r="H1815" s="500" t="s">
        <v>11781</v>
      </c>
      <c r="I1815" s="500" t="s">
        <v>688</v>
      </c>
      <c r="J1815" s="500" t="s">
        <v>689</v>
      </c>
      <c r="K1815" s="500" t="s">
        <v>223</v>
      </c>
      <c r="L1815" s="500" t="s">
        <v>28083</v>
      </c>
      <c r="M1815" s="500" t="s">
        <v>2307</v>
      </c>
      <c r="N1815" s="500" t="s">
        <v>5733</v>
      </c>
    </row>
    <row r="1816" spans="1:14">
      <c r="A1816" s="500" t="s">
        <v>686</v>
      </c>
      <c r="B1816" s="500" t="s">
        <v>2858</v>
      </c>
      <c r="C1816" s="500" t="s">
        <v>27831</v>
      </c>
      <c r="D1816" s="500" t="s">
        <v>27832</v>
      </c>
      <c r="E1816" s="500" t="s">
        <v>11099</v>
      </c>
      <c r="F1816" s="500" t="s">
        <v>28081</v>
      </c>
      <c r="G1816" s="500" t="s">
        <v>1551</v>
      </c>
      <c r="H1816" s="500" t="s">
        <v>28225</v>
      </c>
      <c r="I1816" s="500" t="s">
        <v>688</v>
      </c>
      <c r="J1816" s="500" t="s">
        <v>689</v>
      </c>
      <c r="K1816" s="500" t="s">
        <v>223</v>
      </c>
      <c r="L1816" s="500" t="s">
        <v>28083</v>
      </c>
      <c r="M1816" s="500" t="s">
        <v>2307</v>
      </c>
      <c r="N1816" s="500" t="s">
        <v>5734</v>
      </c>
    </row>
    <row r="1817" spans="1:14">
      <c r="A1817" s="500" t="s">
        <v>686</v>
      </c>
      <c r="B1817" s="500" t="s">
        <v>2858</v>
      </c>
      <c r="C1817" s="500" t="s">
        <v>27831</v>
      </c>
      <c r="D1817" s="500" t="s">
        <v>27832</v>
      </c>
      <c r="E1817" s="500" t="s">
        <v>11099</v>
      </c>
      <c r="F1817" s="500" t="s">
        <v>28081</v>
      </c>
      <c r="G1817" s="500" t="s">
        <v>1552</v>
      </c>
      <c r="H1817" s="500" t="s">
        <v>20154</v>
      </c>
      <c r="I1817" s="500" t="s">
        <v>688</v>
      </c>
      <c r="J1817" s="500" t="s">
        <v>689</v>
      </c>
      <c r="K1817" s="500" t="s">
        <v>223</v>
      </c>
      <c r="L1817" s="500" t="s">
        <v>28083</v>
      </c>
      <c r="M1817" s="500" t="s">
        <v>2307</v>
      </c>
      <c r="N1817" s="500" t="s">
        <v>5735</v>
      </c>
    </row>
    <row r="1818" spans="1:14">
      <c r="A1818" s="500" t="s">
        <v>686</v>
      </c>
      <c r="B1818" s="500" t="s">
        <v>2858</v>
      </c>
      <c r="C1818" s="500" t="s">
        <v>27831</v>
      </c>
      <c r="D1818" s="500" t="s">
        <v>27832</v>
      </c>
      <c r="E1818" s="500" t="s">
        <v>11099</v>
      </c>
      <c r="F1818" s="500" t="s">
        <v>28081</v>
      </c>
      <c r="G1818" s="500" t="s">
        <v>1553</v>
      </c>
      <c r="H1818" s="500" t="s">
        <v>7787</v>
      </c>
      <c r="I1818" s="500" t="s">
        <v>688</v>
      </c>
      <c r="J1818" s="500" t="s">
        <v>689</v>
      </c>
      <c r="K1818" s="500" t="s">
        <v>223</v>
      </c>
      <c r="L1818" s="500" t="s">
        <v>28083</v>
      </c>
      <c r="M1818" s="500" t="s">
        <v>2307</v>
      </c>
      <c r="N1818" s="500" t="s">
        <v>5736</v>
      </c>
    </row>
    <row r="1819" spans="1:14">
      <c r="A1819" s="500" t="s">
        <v>686</v>
      </c>
      <c r="B1819" s="500" t="s">
        <v>2858</v>
      </c>
      <c r="C1819" s="500" t="s">
        <v>27831</v>
      </c>
      <c r="D1819" s="500" t="s">
        <v>27832</v>
      </c>
      <c r="E1819" s="500" t="s">
        <v>11099</v>
      </c>
      <c r="F1819" s="500" t="s">
        <v>28081</v>
      </c>
      <c r="G1819" s="500" t="s">
        <v>1554</v>
      </c>
      <c r="H1819" s="500" t="s">
        <v>11530</v>
      </c>
      <c r="I1819" s="500" t="s">
        <v>688</v>
      </c>
      <c r="J1819" s="500" t="s">
        <v>689</v>
      </c>
      <c r="K1819" s="500" t="s">
        <v>223</v>
      </c>
      <c r="L1819" s="500" t="s">
        <v>28083</v>
      </c>
      <c r="M1819" s="500" t="s">
        <v>2307</v>
      </c>
      <c r="N1819" s="500" t="s">
        <v>5737</v>
      </c>
    </row>
    <row r="1820" spans="1:14">
      <c r="A1820" s="500" t="s">
        <v>686</v>
      </c>
      <c r="B1820" s="500" t="s">
        <v>2858</v>
      </c>
      <c r="C1820" s="500" t="s">
        <v>27831</v>
      </c>
      <c r="D1820" s="500" t="s">
        <v>27832</v>
      </c>
      <c r="E1820" s="500" t="s">
        <v>11099</v>
      </c>
      <c r="F1820" s="500" t="s">
        <v>28081</v>
      </c>
      <c r="G1820" s="500" t="s">
        <v>1555</v>
      </c>
      <c r="H1820" s="500" t="s">
        <v>28226</v>
      </c>
      <c r="I1820" s="500" t="s">
        <v>688</v>
      </c>
      <c r="J1820" s="500" t="s">
        <v>689</v>
      </c>
      <c r="K1820" s="500" t="s">
        <v>223</v>
      </c>
      <c r="L1820" s="500" t="s">
        <v>28083</v>
      </c>
      <c r="M1820" s="500" t="s">
        <v>2307</v>
      </c>
      <c r="N1820" s="500" t="s">
        <v>5738</v>
      </c>
    </row>
    <row r="1821" spans="1:14">
      <c r="A1821" s="500" t="s">
        <v>686</v>
      </c>
      <c r="B1821" s="500" t="s">
        <v>2858</v>
      </c>
      <c r="C1821" s="500" t="s">
        <v>27831</v>
      </c>
      <c r="D1821" s="500" t="s">
        <v>27832</v>
      </c>
      <c r="E1821" s="500" t="s">
        <v>11099</v>
      </c>
      <c r="F1821" s="500" t="s">
        <v>28081</v>
      </c>
      <c r="G1821" s="500" t="s">
        <v>1556</v>
      </c>
      <c r="H1821" s="500" t="s">
        <v>11522</v>
      </c>
      <c r="I1821" s="500" t="s">
        <v>688</v>
      </c>
      <c r="J1821" s="500" t="s">
        <v>689</v>
      </c>
      <c r="K1821" s="500" t="s">
        <v>223</v>
      </c>
      <c r="L1821" s="500" t="s">
        <v>28083</v>
      </c>
      <c r="M1821" s="500" t="s">
        <v>2307</v>
      </c>
      <c r="N1821" s="500" t="s">
        <v>5739</v>
      </c>
    </row>
    <row r="1822" spans="1:14">
      <c r="A1822" s="500" t="s">
        <v>686</v>
      </c>
      <c r="B1822" s="500" t="s">
        <v>2858</v>
      </c>
      <c r="C1822" s="500" t="s">
        <v>27831</v>
      </c>
      <c r="D1822" s="500" t="s">
        <v>27832</v>
      </c>
      <c r="E1822" s="500" t="s">
        <v>11099</v>
      </c>
      <c r="F1822" s="500" t="s">
        <v>28081</v>
      </c>
      <c r="G1822" s="500" t="s">
        <v>7929</v>
      </c>
      <c r="H1822" s="500" t="s">
        <v>28043</v>
      </c>
      <c r="I1822" s="500" t="s">
        <v>688</v>
      </c>
      <c r="J1822" s="500" t="s">
        <v>689</v>
      </c>
      <c r="K1822" s="500" t="s">
        <v>223</v>
      </c>
      <c r="L1822" s="500" t="s">
        <v>28083</v>
      </c>
      <c r="M1822" s="500" t="s">
        <v>2307</v>
      </c>
      <c r="N1822" s="500" t="s">
        <v>7930</v>
      </c>
    </row>
    <row r="1823" spans="1:14">
      <c r="A1823" s="500" t="s">
        <v>686</v>
      </c>
      <c r="B1823" s="500" t="s">
        <v>2858</v>
      </c>
      <c r="C1823" s="500" t="s">
        <v>27831</v>
      </c>
      <c r="D1823" s="500" t="s">
        <v>27832</v>
      </c>
      <c r="E1823" s="500" t="s">
        <v>11099</v>
      </c>
      <c r="F1823" s="500" t="s">
        <v>28081</v>
      </c>
      <c r="G1823" s="500" t="s">
        <v>2527</v>
      </c>
      <c r="H1823" s="500" t="s">
        <v>28227</v>
      </c>
      <c r="I1823" s="500" t="s">
        <v>688</v>
      </c>
      <c r="J1823" s="500" t="s">
        <v>689</v>
      </c>
      <c r="K1823" s="500" t="s">
        <v>223</v>
      </c>
      <c r="L1823" s="500" t="s">
        <v>28083</v>
      </c>
      <c r="M1823" s="500" t="s">
        <v>2307</v>
      </c>
      <c r="N1823" s="500" t="s">
        <v>5740</v>
      </c>
    </row>
    <row r="1824" spans="1:14">
      <c r="A1824" s="500" t="s">
        <v>686</v>
      </c>
      <c r="B1824" s="500" t="s">
        <v>2858</v>
      </c>
      <c r="C1824" s="500" t="s">
        <v>27831</v>
      </c>
      <c r="D1824" s="500" t="s">
        <v>27832</v>
      </c>
      <c r="E1824" s="500" t="s">
        <v>11099</v>
      </c>
      <c r="F1824" s="500" t="s">
        <v>28081</v>
      </c>
      <c r="G1824" s="500" t="s">
        <v>7931</v>
      </c>
      <c r="H1824" s="500" t="s">
        <v>12237</v>
      </c>
      <c r="I1824" s="500" t="s">
        <v>688</v>
      </c>
      <c r="J1824" s="500" t="s">
        <v>689</v>
      </c>
      <c r="K1824" s="500" t="s">
        <v>223</v>
      </c>
      <c r="L1824" s="500" t="s">
        <v>28083</v>
      </c>
      <c r="M1824" s="500" t="s">
        <v>2307</v>
      </c>
      <c r="N1824" s="500" t="s">
        <v>7932</v>
      </c>
    </row>
    <row r="1825" spans="1:14">
      <c r="A1825" s="500" t="s">
        <v>686</v>
      </c>
      <c r="B1825" s="500" t="s">
        <v>2858</v>
      </c>
      <c r="C1825" s="500" t="s">
        <v>27831</v>
      </c>
      <c r="D1825" s="500" t="s">
        <v>27832</v>
      </c>
      <c r="E1825" s="500" t="s">
        <v>11099</v>
      </c>
      <c r="F1825" s="500" t="s">
        <v>28081</v>
      </c>
      <c r="G1825" s="500" t="s">
        <v>3571</v>
      </c>
      <c r="H1825" s="500" t="s">
        <v>28228</v>
      </c>
      <c r="I1825" s="500" t="s">
        <v>688</v>
      </c>
      <c r="J1825" s="500" t="s">
        <v>689</v>
      </c>
      <c r="K1825" s="500" t="s">
        <v>223</v>
      </c>
      <c r="L1825" s="500" t="s">
        <v>28083</v>
      </c>
      <c r="M1825" s="500" t="s">
        <v>2307</v>
      </c>
      <c r="N1825" s="500" t="s">
        <v>5741</v>
      </c>
    </row>
    <row r="1826" spans="1:14">
      <c r="A1826" s="500" t="s">
        <v>686</v>
      </c>
      <c r="B1826" s="500" t="s">
        <v>2858</v>
      </c>
      <c r="C1826" s="500" t="s">
        <v>27831</v>
      </c>
      <c r="D1826" s="500" t="s">
        <v>27832</v>
      </c>
      <c r="E1826" s="500" t="s">
        <v>11099</v>
      </c>
      <c r="F1826" s="500" t="s">
        <v>28081</v>
      </c>
      <c r="G1826" s="500" t="s">
        <v>1557</v>
      </c>
      <c r="H1826" s="500" t="s">
        <v>28000</v>
      </c>
      <c r="I1826" s="500" t="s">
        <v>688</v>
      </c>
      <c r="J1826" s="500" t="s">
        <v>689</v>
      </c>
      <c r="K1826" s="500" t="s">
        <v>223</v>
      </c>
      <c r="L1826" s="500" t="s">
        <v>28083</v>
      </c>
      <c r="M1826" s="500" t="s">
        <v>2307</v>
      </c>
      <c r="N1826" s="500" t="s">
        <v>5742</v>
      </c>
    </row>
    <row r="1827" spans="1:14">
      <c r="A1827" s="500" t="s">
        <v>686</v>
      </c>
      <c r="B1827" s="500" t="s">
        <v>2858</v>
      </c>
      <c r="C1827" s="500" t="s">
        <v>27831</v>
      </c>
      <c r="D1827" s="500" t="s">
        <v>27832</v>
      </c>
      <c r="E1827" s="500" t="s">
        <v>11099</v>
      </c>
      <c r="F1827" s="500" t="s">
        <v>28081</v>
      </c>
      <c r="G1827" s="500" t="s">
        <v>1558</v>
      </c>
      <c r="H1827" s="500" t="s">
        <v>11450</v>
      </c>
      <c r="I1827" s="500" t="s">
        <v>688</v>
      </c>
      <c r="J1827" s="500" t="s">
        <v>689</v>
      </c>
      <c r="K1827" s="500" t="s">
        <v>223</v>
      </c>
      <c r="L1827" s="500" t="s">
        <v>28083</v>
      </c>
      <c r="M1827" s="500" t="s">
        <v>2307</v>
      </c>
      <c r="N1827" s="500" t="s">
        <v>5743</v>
      </c>
    </row>
    <row r="1828" spans="1:14">
      <c r="A1828" s="500" t="s">
        <v>686</v>
      </c>
      <c r="B1828" s="500" t="s">
        <v>2858</v>
      </c>
      <c r="C1828" s="500" t="s">
        <v>27831</v>
      </c>
      <c r="D1828" s="500" t="s">
        <v>27832</v>
      </c>
      <c r="E1828" s="500" t="s">
        <v>11099</v>
      </c>
      <c r="F1828" s="500" t="s">
        <v>28081</v>
      </c>
      <c r="G1828" s="500" t="s">
        <v>1559</v>
      </c>
      <c r="H1828" s="500" t="s">
        <v>28229</v>
      </c>
      <c r="I1828" s="500" t="s">
        <v>688</v>
      </c>
      <c r="J1828" s="500" t="s">
        <v>689</v>
      </c>
      <c r="K1828" s="500" t="s">
        <v>223</v>
      </c>
      <c r="L1828" s="500" t="s">
        <v>28083</v>
      </c>
      <c r="M1828" s="500" t="s">
        <v>2307</v>
      </c>
      <c r="N1828" s="500" t="s">
        <v>5744</v>
      </c>
    </row>
    <row r="1829" spans="1:14">
      <c r="A1829" s="500" t="s">
        <v>686</v>
      </c>
      <c r="B1829" s="500" t="s">
        <v>2858</v>
      </c>
      <c r="C1829" s="500" t="s">
        <v>27831</v>
      </c>
      <c r="D1829" s="500" t="s">
        <v>27832</v>
      </c>
      <c r="E1829" s="500" t="s">
        <v>11099</v>
      </c>
      <c r="F1829" s="500" t="s">
        <v>28081</v>
      </c>
      <c r="G1829" s="500" t="s">
        <v>1560</v>
      </c>
      <c r="H1829" s="500" t="s">
        <v>28230</v>
      </c>
      <c r="I1829" s="500" t="s">
        <v>688</v>
      </c>
      <c r="J1829" s="500" t="s">
        <v>689</v>
      </c>
      <c r="K1829" s="500" t="s">
        <v>223</v>
      </c>
      <c r="L1829" s="500" t="s">
        <v>28083</v>
      </c>
      <c r="M1829" s="500" t="s">
        <v>2307</v>
      </c>
      <c r="N1829" s="500" t="s">
        <v>5745</v>
      </c>
    </row>
    <row r="1830" spans="1:14">
      <c r="A1830" s="500" t="s">
        <v>686</v>
      </c>
      <c r="B1830" s="500" t="s">
        <v>2858</v>
      </c>
      <c r="C1830" s="500" t="s">
        <v>27831</v>
      </c>
      <c r="D1830" s="500" t="s">
        <v>27832</v>
      </c>
      <c r="E1830" s="500" t="s">
        <v>11099</v>
      </c>
      <c r="F1830" s="500" t="s">
        <v>28081</v>
      </c>
      <c r="G1830" s="500" t="s">
        <v>4082</v>
      </c>
      <c r="H1830" s="500" t="s">
        <v>28231</v>
      </c>
      <c r="I1830" s="500" t="s">
        <v>688</v>
      </c>
      <c r="J1830" s="500" t="s">
        <v>689</v>
      </c>
      <c r="K1830" s="500" t="s">
        <v>223</v>
      </c>
      <c r="L1830" s="500" t="s">
        <v>28083</v>
      </c>
      <c r="M1830" s="500" t="s">
        <v>2307</v>
      </c>
      <c r="N1830" s="500" t="s">
        <v>5746</v>
      </c>
    </row>
    <row r="1831" spans="1:14">
      <c r="A1831" s="500" t="s">
        <v>686</v>
      </c>
      <c r="B1831" s="500" t="s">
        <v>2858</v>
      </c>
      <c r="C1831" s="500" t="s">
        <v>27831</v>
      </c>
      <c r="D1831" s="500" t="s">
        <v>27832</v>
      </c>
      <c r="E1831" s="500" t="s">
        <v>11099</v>
      </c>
      <c r="F1831" s="500" t="s">
        <v>28081</v>
      </c>
      <c r="G1831" s="500" t="s">
        <v>1561</v>
      </c>
      <c r="H1831" s="500" t="s">
        <v>28232</v>
      </c>
      <c r="I1831" s="500" t="s">
        <v>688</v>
      </c>
      <c r="J1831" s="500" t="s">
        <v>689</v>
      </c>
      <c r="K1831" s="500" t="s">
        <v>223</v>
      </c>
      <c r="L1831" s="500" t="s">
        <v>28083</v>
      </c>
      <c r="M1831" s="500" t="s">
        <v>2307</v>
      </c>
      <c r="N1831" s="500" t="s">
        <v>5747</v>
      </c>
    </row>
    <row r="1832" spans="1:14">
      <c r="A1832" s="500" t="s">
        <v>686</v>
      </c>
      <c r="B1832" s="500" t="s">
        <v>2858</v>
      </c>
      <c r="C1832" s="500" t="s">
        <v>27831</v>
      </c>
      <c r="D1832" s="500" t="s">
        <v>27832</v>
      </c>
      <c r="E1832" s="500" t="s">
        <v>11099</v>
      </c>
      <c r="F1832" s="500" t="s">
        <v>28081</v>
      </c>
      <c r="G1832" s="500" t="s">
        <v>3572</v>
      </c>
      <c r="H1832" s="500" t="s">
        <v>3952</v>
      </c>
      <c r="I1832" s="500" t="s">
        <v>688</v>
      </c>
      <c r="J1832" s="500" t="s">
        <v>689</v>
      </c>
      <c r="K1832" s="500" t="s">
        <v>223</v>
      </c>
      <c r="L1832" s="500" t="s">
        <v>28083</v>
      </c>
      <c r="M1832" s="500" t="s">
        <v>2307</v>
      </c>
      <c r="N1832" s="500" t="s">
        <v>5748</v>
      </c>
    </row>
    <row r="1833" spans="1:14">
      <c r="A1833" s="500" t="s">
        <v>686</v>
      </c>
      <c r="B1833" s="500" t="s">
        <v>2858</v>
      </c>
      <c r="C1833" s="500" t="s">
        <v>27831</v>
      </c>
      <c r="D1833" s="500" t="s">
        <v>27832</v>
      </c>
      <c r="E1833" s="500" t="s">
        <v>11099</v>
      </c>
      <c r="F1833" s="500" t="s">
        <v>28081</v>
      </c>
      <c r="G1833" s="500" t="s">
        <v>1562</v>
      </c>
      <c r="H1833" s="500" t="s">
        <v>10648</v>
      </c>
      <c r="I1833" s="500" t="s">
        <v>688</v>
      </c>
      <c r="J1833" s="500" t="s">
        <v>689</v>
      </c>
      <c r="K1833" s="500" t="s">
        <v>223</v>
      </c>
      <c r="L1833" s="500" t="s">
        <v>28083</v>
      </c>
      <c r="M1833" s="500" t="s">
        <v>2307</v>
      </c>
      <c r="N1833" s="500" t="s">
        <v>5749</v>
      </c>
    </row>
    <row r="1834" spans="1:14">
      <c r="A1834" s="500" t="s">
        <v>686</v>
      </c>
      <c r="B1834" s="500" t="s">
        <v>2858</v>
      </c>
      <c r="C1834" s="500" t="s">
        <v>27831</v>
      </c>
      <c r="D1834" s="500" t="s">
        <v>27832</v>
      </c>
      <c r="E1834" s="500" t="s">
        <v>11099</v>
      </c>
      <c r="F1834" s="500" t="s">
        <v>28081</v>
      </c>
      <c r="G1834" s="500" t="s">
        <v>1563</v>
      </c>
      <c r="H1834" s="500" t="s">
        <v>11484</v>
      </c>
      <c r="I1834" s="500" t="s">
        <v>688</v>
      </c>
      <c r="J1834" s="500" t="s">
        <v>689</v>
      </c>
      <c r="K1834" s="500" t="s">
        <v>223</v>
      </c>
      <c r="L1834" s="500" t="s">
        <v>28083</v>
      </c>
      <c r="M1834" s="500" t="s">
        <v>2307</v>
      </c>
      <c r="N1834" s="500" t="s">
        <v>5750</v>
      </c>
    </row>
    <row r="1835" spans="1:14">
      <c r="A1835" s="500" t="s">
        <v>686</v>
      </c>
      <c r="B1835" s="500" t="s">
        <v>2858</v>
      </c>
      <c r="C1835" s="500" t="s">
        <v>27831</v>
      </c>
      <c r="D1835" s="500" t="s">
        <v>27832</v>
      </c>
      <c r="E1835" s="500" t="s">
        <v>11099</v>
      </c>
      <c r="F1835" s="500" t="s">
        <v>28081</v>
      </c>
      <c r="G1835" s="500" t="s">
        <v>1564</v>
      </c>
      <c r="H1835" s="500" t="s">
        <v>7041</v>
      </c>
      <c r="I1835" s="500" t="s">
        <v>688</v>
      </c>
      <c r="J1835" s="500" t="s">
        <v>689</v>
      </c>
      <c r="K1835" s="500" t="s">
        <v>223</v>
      </c>
      <c r="L1835" s="500" t="s">
        <v>28083</v>
      </c>
      <c r="M1835" s="500" t="s">
        <v>2307</v>
      </c>
      <c r="N1835" s="500" t="s">
        <v>5751</v>
      </c>
    </row>
    <row r="1836" spans="1:14">
      <c r="A1836" s="500" t="s">
        <v>686</v>
      </c>
      <c r="B1836" s="500" t="s">
        <v>2858</v>
      </c>
      <c r="C1836" s="500" t="s">
        <v>27831</v>
      </c>
      <c r="D1836" s="500" t="s">
        <v>27832</v>
      </c>
      <c r="E1836" s="500" t="s">
        <v>11099</v>
      </c>
      <c r="F1836" s="500" t="s">
        <v>28081</v>
      </c>
      <c r="G1836" s="500" t="s">
        <v>7933</v>
      </c>
      <c r="H1836" s="500" t="s">
        <v>28233</v>
      </c>
      <c r="I1836" s="500" t="s">
        <v>688</v>
      </c>
      <c r="J1836" s="500" t="s">
        <v>689</v>
      </c>
      <c r="K1836" s="500" t="s">
        <v>223</v>
      </c>
      <c r="L1836" s="500" t="s">
        <v>28083</v>
      </c>
      <c r="M1836" s="500" t="s">
        <v>2307</v>
      </c>
      <c r="N1836" s="500" t="s">
        <v>7934</v>
      </c>
    </row>
    <row r="1837" spans="1:14">
      <c r="A1837" s="500" t="s">
        <v>686</v>
      </c>
      <c r="B1837" s="500" t="s">
        <v>2858</v>
      </c>
      <c r="C1837" s="500" t="s">
        <v>27831</v>
      </c>
      <c r="D1837" s="500" t="s">
        <v>27832</v>
      </c>
      <c r="E1837" s="500" t="s">
        <v>11099</v>
      </c>
      <c r="F1837" s="500" t="s">
        <v>28081</v>
      </c>
      <c r="G1837" s="500" t="s">
        <v>2277</v>
      </c>
      <c r="H1837" s="500" t="s">
        <v>28234</v>
      </c>
      <c r="I1837" s="500" t="s">
        <v>688</v>
      </c>
      <c r="J1837" s="500" t="s">
        <v>689</v>
      </c>
      <c r="K1837" s="500" t="s">
        <v>223</v>
      </c>
      <c r="L1837" s="500" t="s">
        <v>28083</v>
      </c>
      <c r="M1837" s="500" t="s">
        <v>2307</v>
      </c>
      <c r="N1837" s="500" t="s">
        <v>11037</v>
      </c>
    </row>
    <row r="1838" spans="1:14">
      <c r="A1838" s="500" t="s">
        <v>686</v>
      </c>
      <c r="B1838" s="500" t="s">
        <v>2858</v>
      </c>
      <c r="C1838" s="500" t="s">
        <v>27831</v>
      </c>
      <c r="D1838" s="500" t="s">
        <v>27832</v>
      </c>
      <c r="E1838" s="500" t="s">
        <v>11099</v>
      </c>
      <c r="F1838" s="500" t="s">
        <v>28081</v>
      </c>
      <c r="G1838" s="500" t="s">
        <v>7531</v>
      </c>
      <c r="H1838" s="500" t="s">
        <v>28000</v>
      </c>
      <c r="I1838" s="500" t="s">
        <v>688</v>
      </c>
      <c r="J1838" s="500" t="s">
        <v>689</v>
      </c>
      <c r="K1838" s="500" t="s">
        <v>223</v>
      </c>
      <c r="L1838" s="500" t="s">
        <v>28083</v>
      </c>
      <c r="M1838" s="500" t="s">
        <v>2307</v>
      </c>
      <c r="N1838" s="500" t="s">
        <v>7532</v>
      </c>
    </row>
    <row r="1839" spans="1:14">
      <c r="A1839" s="500" t="s">
        <v>686</v>
      </c>
      <c r="B1839" s="500" t="s">
        <v>2858</v>
      </c>
      <c r="C1839" s="500" t="s">
        <v>27831</v>
      </c>
      <c r="D1839" s="500" t="s">
        <v>27832</v>
      </c>
      <c r="E1839" s="500" t="s">
        <v>11099</v>
      </c>
      <c r="F1839" s="500" t="s">
        <v>28081</v>
      </c>
      <c r="G1839" s="500" t="s">
        <v>1565</v>
      </c>
      <c r="H1839" s="500" t="s">
        <v>11369</v>
      </c>
      <c r="I1839" s="500" t="s">
        <v>688</v>
      </c>
      <c r="J1839" s="500" t="s">
        <v>689</v>
      </c>
      <c r="K1839" s="500" t="s">
        <v>223</v>
      </c>
      <c r="L1839" s="500" t="s">
        <v>28083</v>
      </c>
      <c r="M1839" s="500" t="s">
        <v>2307</v>
      </c>
      <c r="N1839" s="500" t="s">
        <v>5752</v>
      </c>
    </row>
    <row r="1840" spans="1:14">
      <c r="A1840" s="500" t="s">
        <v>686</v>
      </c>
      <c r="B1840" s="500" t="s">
        <v>2858</v>
      </c>
      <c r="C1840" s="500" t="s">
        <v>27831</v>
      </c>
      <c r="D1840" s="500" t="s">
        <v>27832</v>
      </c>
      <c r="E1840" s="500" t="s">
        <v>11099</v>
      </c>
      <c r="F1840" s="500" t="s">
        <v>28081</v>
      </c>
      <c r="G1840" s="500" t="s">
        <v>1566</v>
      </c>
      <c r="H1840" s="500" t="s">
        <v>11362</v>
      </c>
      <c r="I1840" s="500" t="s">
        <v>688</v>
      </c>
      <c r="J1840" s="500" t="s">
        <v>689</v>
      </c>
      <c r="K1840" s="500" t="s">
        <v>223</v>
      </c>
      <c r="L1840" s="500" t="s">
        <v>28083</v>
      </c>
      <c r="M1840" s="500" t="s">
        <v>2307</v>
      </c>
      <c r="N1840" s="500" t="s">
        <v>5753</v>
      </c>
    </row>
    <row r="1841" spans="1:14">
      <c r="A1841" s="500" t="s">
        <v>686</v>
      </c>
      <c r="B1841" s="500" t="s">
        <v>2858</v>
      </c>
      <c r="C1841" s="500" t="s">
        <v>27831</v>
      </c>
      <c r="D1841" s="500" t="s">
        <v>27832</v>
      </c>
      <c r="E1841" s="500" t="s">
        <v>11099</v>
      </c>
      <c r="F1841" s="500" t="s">
        <v>28081</v>
      </c>
      <c r="G1841" s="500" t="s">
        <v>1567</v>
      </c>
      <c r="H1841" s="500" t="s">
        <v>15457</v>
      </c>
      <c r="I1841" s="500" t="s">
        <v>688</v>
      </c>
      <c r="J1841" s="500" t="s">
        <v>689</v>
      </c>
      <c r="K1841" s="500" t="s">
        <v>223</v>
      </c>
      <c r="L1841" s="500" t="s">
        <v>28083</v>
      </c>
      <c r="M1841" s="500" t="s">
        <v>2307</v>
      </c>
      <c r="N1841" s="500" t="s">
        <v>5754</v>
      </c>
    </row>
    <row r="1842" spans="1:14">
      <c r="A1842" s="500" t="s">
        <v>686</v>
      </c>
      <c r="B1842" s="500" t="s">
        <v>2858</v>
      </c>
      <c r="C1842" s="500" t="s">
        <v>27831</v>
      </c>
      <c r="D1842" s="500" t="s">
        <v>27832</v>
      </c>
      <c r="E1842" s="500" t="s">
        <v>11099</v>
      </c>
      <c r="F1842" s="500" t="s">
        <v>28081</v>
      </c>
      <c r="G1842" s="500" t="s">
        <v>1568</v>
      </c>
      <c r="H1842" s="500" t="s">
        <v>7029</v>
      </c>
      <c r="I1842" s="500" t="s">
        <v>688</v>
      </c>
      <c r="J1842" s="500" t="s">
        <v>689</v>
      </c>
      <c r="K1842" s="500" t="s">
        <v>223</v>
      </c>
      <c r="L1842" s="500" t="s">
        <v>28083</v>
      </c>
      <c r="M1842" s="500" t="s">
        <v>2307</v>
      </c>
      <c r="N1842" s="500" t="s">
        <v>5755</v>
      </c>
    </row>
    <row r="1843" spans="1:14">
      <c r="A1843" s="500" t="s">
        <v>686</v>
      </c>
      <c r="B1843" s="500" t="s">
        <v>2858</v>
      </c>
      <c r="C1843" s="500" t="s">
        <v>27831</v>
      </c>
      <c r="D1843" s="500" t="s">
        <v>27832</v>
      </c>
      <c r="E1843" s="500" t="s">
        <v>11099</v>
      </c>
      <c r="F1843" s="500" t="s">
        <v>28081</v>
      </c>
      <c r="G1843" s="500" t="s">
        <v>1569</v>
      </c>
      <c r="H1843" s="500" t="s">
        <v>19179</v>
      </c>
      <c r="I1843" s="500" t="s">
        <v>688</v>
      </c>
      <c r="J1843" s="500" t="s">
        <v>689</v>
      </c>
      <c r="K1843" s="500" t="s">
        <v>223</v>
      </c>
      <c r="L1843" s="500" t="s">
        <v>28083</v>
      </c>
      <c r="M1843" s="500" t="s">
        <v>2307</v>
      </c>
      <c r="N1843" s="500" t="s">
        <v>5756</v>
      </c>
    </row>
    <row r="1844" spans="1:14">
      <c r="A1844" s="500" t="s">
        <v>686</v>
      </c>
      <c r="B1844" s="500" t="s">
        <v>2858</v>
      </c>
      <c r="C1844" s="500" t="s">
        <v>27831</v>
      </c>
      <c r="D1844" s="500" t="s">
        <v>27832</v>
      </c>
      <c r="E1844" s="500" t="s">
        <v>11099</v>
      </c>
      <c r="F1844" s="500" t="s">
        <v>28081</v>
      </c>
      <c r="G1844" s="500" t="s">
        <v>1570</v>
      </c>
      <c r="H1844" s="500" t="s">
        <v>28235</v>
      </c>
      <c r="I1844" s="500" t="s">
        <v>688</v>
      </c>
      <c r="J1844" s="500" t="s">
        <v>689</v>
      </c>
      <c r="K1844" s="500" t="s">
        <v>223</v>
      </c>
      <c r="L1844" s="500" t="s">
        <v>28083</v>
      </c>
      <c r="M1844" s="500" t="s">
        <v>2307</v>
      </c>
      <c r="N1844" s="500" t="s">
        <v>5757</v>
      </c>
    </row>
    <row r="1845" spans="1:14">
      <c r="A1845" s="500" t="s">
        <v>686</v>
      </c>
      <c r="B1845" s="500" t="s">
        <v>2858</v>
      </c>
      <c r="C1845" s="500" t="s">
        <v>27831</v>
      </c>
      <c r="D1845" s="500" t="s">
        <v>27832</v>
      </c>
      <c r="E1845" s="500" t="s">
        <v>11099</v>
      </c>
      <c r="F1845" s="500" t="s">
        <v>28081</v>
      </c>
      <c r="G1845" s="500" t="s">
        <v>1571</v>
      </c>
      <c r="H1845" s="500" t="s">
        <v>28236</v>
      </c>
      <c r="I1845" s="500" t="s">
        <v>688</v>
      </c>
      <c r="J1845" s="500" t="s">
        <v>689</v>
      </c>
      <c r="K1845" s="500" t="s">
        <v>223</v>
      </c>
      <c r="L1845" s="500" t="s">
        <v>28083</v>
      </c>
      <c r="M1845" s="500" t="s">
        <v>2307</v>
      </c>
      <c r="N1845" s="500" t="s">
        <v>5758</v>
      </c>
    </row>
    <row r="1846" spans="1:14">
      <c r="A1846" s="500" t="s">
        <v>686</v>
      </c>
      <c r="B1846" s="500" t="s">
        <v>2858</v>
      </c>
      <c r="C1846" s="500" t="s">
        <v>27831</v>
      </c>
      <c r="D1846" s="500" t="s">
        <v>27832</v>
      </c>
      <c r="E1846" s="500" t="s">
        <v>11099</v>
      </c>
      <c r="F1846" s="500" t="s">
        <v>28081</v>
      </c>
      <c r="G1846" s="500" t="s">
        <v>7935</v>
      </c>
      <c r="H1846" s="500" t="s">
        <v>27875</v>
      </c>
      <c r="I1846" s="500" t="s">
        <v>688</v>
      </c>
      <c r="J1846" s="500" t="s">
        <v>689</v>
      </c>
      <c r="K1846" s="500" t="s">
        <v>223</v>
      </c>
      <c r="L1846" s="500" t="s">
        <v>28083</v>
      </c>
      <c r="M1846" s="500" t="s">
        <v>2307</v>
      </c>
      <c r="N1846" s="500" t="s">
        <v>7936</v>
      </c>
    </row>
    <row r="1847" spans="1:14">
      <c r="A1847" s="500" t="s">
        <v>686</v>
      </c>
      <c r="B1847" s="500" t="s">
        <v>2858</v>
      </c>
      <c r="C1847" s="500" t="s">
        <v>27831</v>
      </c>
      <c r="D1847" s="500" t="s">
        <v>27832</v>
      </c>
      <c r="E1847" s="500" t="s">
        <v>11099</v>
      </c>
      <c r="F1847" s="500" t="s">
        <v>28081</v>
      </c>
      <c r="G1847" s="500" t="s">
        <v>2528</v>
      </c>
      <c r="H1847" s="500" t="s">
        <v>28237</v>
      </c>
      <c r="I1847" s="500" t="s">
        <v>688</v>
      </c>
      <c r="J1847" s="500" t="s">
        <v>689</v>
      </c>
      <c r="K1847" s="500" t="s">
        <v>223</v>
      </c>
      <c r="L1847" s="500" t="s">
        <v>28083</v>
      </c>
      <c r="M1847" s="500" t="s">
        <v>2307</v>
      </c>
      <c r="N1847" s="500" t="s">
        <v>5759</v>
      </c>
    </row>
    <row r="1848" spans="1:14">
      <c r="A1848" s="500" t="s">
        <v>686</v>
      </c>
      <c r="B1848" s="500" t="s">
        <v>2858</v>
      </c>
      <c r="C1848" s="500" t="s">
        <v>27831</v>
      </c>
      <c r="D1848" s="500" t="s">
        <v>27832</v>
      </c>
      <c r="E1848" s="500" t="s">
        <v>11099</v>
      </c>
      <c r="F1848" s="500" t="s">
        <v>28081</v>
      </c>
      <c r="G1848" s="500" t="s">
        <v>7937</v>
      </c>
      <c r="H1848" s="500" t="s">
        <v>28210</v>
      </c>
      <c r="I1848" s="500" t="s">
        <v>688</v>
      </c>
      <c r="J1848" s="500" t="s">
        <v>689</v>
      </c>
      <c r="K1848" s="500" t="s">
        <v>223</v>
      </c>
      <c r="L1848" s="500" t="s">
        <v>28083</v>
      </c>
      <c r="M1848" s="500" t="s">
        <v>2307</v>
      </c>
      <c r="N1848" s="500" t="s">
        <v>7938</v>
      </c>
    </row>
    <row r="1849" spans="1:14">
      <c r="A1849" s="500" t="s">
        <v>686</v>
      </c>
      <c r="B1849" s="500" t="s">
        <v>2858</v>
      </c>
      <c r="C1849" s="500" t="s">
        <v>27831</v>
      </c>
      <c r="D1849" s="500" t="s">
        <v>27832</v>
      </c>
      <c r="E1849" s="500" t="s">
        <v>11099</v>
      </c>
      <c r="F1849" s="500" t="s">
        <v>28081</v>
      </c>
      <c r="G1849" s="500" t="s">
        <v>3573</v>
      </c>
      <c r="H1849" s="500" t="s">
        <v>28238</v>
      </c>
      <c r="I1849" s="500" t="s">
        <v>688</v>
      </c>
      <c r="J1849" s="500" t="s">
        <v>689</v>
      </c>
      <c r="K1849" s="500" t="s">
        <v>223</v>
      </c>
      <c r="L1849" s="500" t="s">
        <v>28083</v>
      </c>
      <c r="M1849" s="500" t="s">
        <v>2307</v>
      </c>
      <c r="N1849" s="500" t="s">
        <v>5760</v>
      </c>
    </row>
    <row r="1850" spans="1:14">
      <c r="A1850" s="500" t="s">
        <v>686</v>
      </c>
      <c r="B1850" s="500" t="s">
        <v>2858</v>
      </c>
      <c r="C1850" s="500" t="s">
        <v>27831</v>
      </c>
      <c r="D1850" s="500" t="s">
        <v>27832</v>
      </c>
      <c r="E1850" s="500" t="s">
        <v>11099</v>
      </c>
      <c r="F1850" s="500" t="s">
        <v>28081</v>
      </c>
      <c r="G1850" s="500" t="s">
        <v>1572</v>
      </c>
      <c r="H1850" s="500" t="s">
        <v>28239</v>
      </c>
      <c r="I1850" s="500" t="s">
        <v>688</v>
      </c>
      <c r="J1850" s="500" t="s">
        <v>689</v>
      </c>
      <c r="K1850" s="500" t="s">
        <v>223</v>
      </c>
      <c r="L1850" s="500" t="s">
        <v>28083</v>
      </c>
      <c r="M1850" s="500" t="s">
        <v>2307</v>
      </c>
      <c r="N1850" s="500" t="s">
        <v>5761</v>
      </c>
    </row>
    <row r="1851" spans="1:14">
      <c r="A1851" s="500" t="s">
        <v>686</v>
      </c>
      <c r="B1851" s="500" t="s">
        <v>2858</v>
      </c>
      <c r="C1851" s="500" t="s">
        <v>27831</v>
      </c>
      <c r="D1851" s="500" t="s">
        <v>27832</v>
      </c>
      <c r="E1851" s="500" t="s">
        <v>11099</v>
      </c>
      <c r="F1851" s="500" t="s">
        <v>28081</v>
      </c>
      <c r="G1851" s="500" t="s">
        <v>1573</v>
      </c>
      <c r="H1851" s="500" t="s">
        <v>28038</v>
      </c>
      <c r="I1851" s="500" t="s">
        <v>688</v>
      </c>
      <c r="J1851" s="500" t="s">
        <v>689</v>
      </c>
      <c r="K1851" s="500" t="s">
        <v>223</v>
      </c>
      <c r="L1851" s="500" t="s">
        <v>28083</v>
      </c>
      <c r="M1851" s="500" t="s">
        <v>2307</v>
      </c>
      <c r="N1851" s="500" t="s">
        <v>5762</v>
      </c>
    </row>
    <row r="1852" spans="1:14">
      <c r="A1852" s="500" t="s">
        <v>686</v>
      </c>
      <c r="B1852" s="500" t="s">
        <v>2858</v>
      </c>
      <c r="C1852" s="500" t="s">
        <v>27831</v>
      </c>
      <c r="D1852" s="500" t="s">
        <v>27832</v>
      </c>
      <c r="E1852" s="500" t="s">
        <v>11099</v>
      </c>
      <c r="F1852" s="500" t="s">
        <v>28081</v>
      </c>
      <c r="G1852" s="500" t="s">
        <v>1574</v>
      </c>
      <c r="H1852" s="500" t="s">
        <v>28240</v>
      </c>
      <c r="I1852" s="500" t="s">
        <v>688</v>
      </c>
      <c r="J1852" s="500" t="s">
        <v>689</v>
      </c>
      <c r="K1852" s="500" t="s">
        <v>223</v>
      </c>
      <c r="L1852" s="500" t="s">
        <v>28083</v>
      </c>
      <c r="M1852" s="500" t="s">
        <v>2307</v>
      </c>
      <c r="N1852" s="500" t="s">
        <v>5763</v>
      </c>
    </row>
    <row r="1853" spans="1:14">
      <c r="A1853" s="500" t="s">
        <v>686</v>
      </c>
      <c r="B1853" s="500" t="s">
        <v>2858</v>
      </c>
      <c r="C1853" s="500" t="s">
        <v>27831</v>
      </c>
      <c r="D1853" s="500" t="s">
        <v>27832</v>
      </c>
      <c r="E1853" s="500" t="s">
        <v>11099</v>
      </c>
      <c r="F1853" s="500" t="s">
        <v>28081</v>
      </c>
      <c r="G1853" s="500" t="s">
        <v>1575</v>
      </c>
      <c r="H1853" s="500" t="s">
        <v>11072</v>
      </c>
      <c r="I1853" s="500" t="s">
        <v>688</v>
      </c>
      <c r="J1853" s="500" t="s">
        <v>689</v>
      </c>
      <c r="K1853" s="500" t="s">
        <v>223</v>
      </c>
      <c r="L1853" s="500" t="s">
        <v>28083</v>
      </c>
      <c r="M1853" s="500" t="s">
        <v>2307</v>
      </c>
      <c r="N1853" s="500" t="s">
        <v>5764</v>
      </c>
    </row>
    <row r="1854" spans="1:14">
      <c r="A1854" s="500" t="s">
        <v>686</v>
      </c>
      <c r="B1854" s="500" t="s">
        <v>2858</v>
      </c>
      <c r="C1854" s="500" t="s">
        <v>27831</v>
      </c>
      <c r="D1854" s="500" t="s">
        <v>27832</v>
      </c>
      <c r="E1854" s="500" t="s">
        <v>11099</v>
      </c>
      <c r="F1854" s="500" t="s">
        <v>28081</v>
      </c>
      <c r="G1854" s="500" t="s">
        <v>4083</v>
      </c>
      <c r="H1854" s="500" t="s">
        <v>28241</v>
      </c>
      <c r="I1854" s="500" t="s">
        <v>688</v>
      </c>
      <c r="J1854" s="500" t="s">
        <v>689</v>
      </c>
      <c r="K1854" s="500" t="s">
        <v>223</v>
      </c>
      <c r="L1854" s="500" t="s">
        <v>28083</v>
      </c>
      <c r="M1854" s="500" t="s">
        <v>2307</v>
      </c>
      <c r="N1854" s="500" t="s">
        <v>5765</v>
      </c>
    </row>
    <row r="1855" spans="1:14">
      <c r="A1855" s="500" t="s">
        <v>686</v>
      </c>
      <c r="B1855" s="500" t="s">
        <v>2858</v>
      </c>
      <c r="C1855" s="500" t="s">
        <v>27831</v>
      </c>
      <c r="D1855" s="500" t="s">
        <v>27832</v>
      </c>
      <c r="E1855" s="500" t="s">
        <v>11099</v>
      </c>
      <c r="F1855" s="500" t="s">
        <v>28081</v>
      </c>
      <c r="G1855" s="500" t="s">
        <v>1576</v>
      </c>
      <c r="H1855" s="500" t="s">
        <v>11545</v>
      </c>
      <c r="I1855" s="500" t="s">
        <v>688</v>
      </c>
      <c r="J1855" s="500" t="s">
        <v>689</v>
      </c>
      <c r="K1855" s="500" t="s">
        <v>223</v>
      </c>
      <c r="L1855" s="500" t="s">
        <v>28083</v>
      </c>
      <c r="M1855" s="500" t="s">
        <v>2307</v>
      </c>
      <c r="N1855" s="500" t="s">
        <v>5766</v>
      </c>
    </row>
    <row r="1856" spans="1:14">
      <c r="A1856" s="500" t="s">
        <v>686</v>
      </c>
      <c r="B1856" s="500" t="s">
        <v>2858</v>
      </c>
      <c r="C1856" s="500" t="s">
        <v>27831</v>
      </c>
      <c r="D1856" s="500" t="s">
        <v>27832</v>
      </c>
      <c r="E1856" s="500" t="s">
        <v>11099</v>
      </c>
      <c r="F1856" s="500" t="s">
        <v>28081</v>
      </c>
      <c r="G1856" s="500" t="s">
        <v>3574</v>
      </c>
      <c r="H1856" s="500" t="s">
        <v>14666</v>
      </c>
      <c r="I1856" s="500" t="s">
        <v>688</v>
      </c>
      <c r="J1856" s="500" t="s">
        <v>689</v>
      </c>
      <c r="K1856" s="500" t="s">
        <v>223</v>
      </c>
      <c r="L1856" s="500" t="s">
        <v>28083</v>
      </c>
      <c r="M1856" s="500" t="s">
        <v>2307</v>
      </c>
      <c r="N1856" s="500" t="s">
        <v>5767</v>
      </c>
    </row>
    <row r="1857" spans="1:14">
      <c r="A1857" s="500" t="s">
        <v>686</v>
      </c>
      <c r="B1857" s="500" t="s">
        <v>2858</v>
      </c>
      <c r="C1857" s="500" t="s">
        <v>27831</v>
      </c>
      <c r="D1857" s="500" t="s">
        <v>27832</v>
      </c>
      <c r="E1857" s="500" t="s">
        <v>11099</v>
      </c>
      <c r="F1857" s="500" t="s">
        <v>28081</v>
      </c>
      <c r="G1857" s="500" t="s">
        <v>1577</v>
      </c>
      <c r="H1857" s="500" t="s">
        <v>28049</v>
      </c>
      <c r="I1857" s="500" t="s">
        <v>688</v>
      </c>
      <c r="J1857" s="500" t="s">
        <v>689</v>
      </c>
      <c r="K1857" s="500" t="s">
        <v>223</v>
      </c>
      <c r="L1857" s="500" t="s">
        <v>28083</v>
      </c>
      <c r="M1857" s="500" t="s">
        <v>2307</v>
      </c>
      <c r="N1857" s="500" t="s">
        <v>5768</v>
      </c>
    </row>
    <row r="1858" spans="1:14">
      <c r="A1858" s="500" t="s">
        <v>686</v>
      </c>
      <c r="B1858" s="500" t="s">
        <v>2858</v>
      </c>
      <c r="C1858" s="500" t="s">
        <v>27831</v>
      </c>
      <c r="D1858" s="500" t="s">
        <v>27832</v>
      </c>
      <c r="E1858" s="500" t="s">
        <v>11099</v>
      </c>
      <c r="F1858" s="500" t="s">
        <v>28081</v>
      </c>
      <c r="G1858" s="500" t="s">
        <v>1578</v>
      </c>
      <c r="H1858" s="500" t="s">
        <v>3962</v>
      </c>
      <c r="I1858" s="500" t="s">
        <v>688</v>
      </c>
      <c r="J1858" s="500" t="s">
        <v>689</v>
      </c>
      <c r="K1858" s="500" t="s">
        <v>223</v>
      </c>
      <c r="L1858" s="500" t="s">
        <v>28083</v>
      </c>
      <c r="M1858" s="500" t="s">
        <v>2307</v>
      </c>
      <c r="N1858" s="500" t="s">
        <v>5769</v>
      </c>
    </row>
    <row r="1859" spans="1:14">
      <c r="A1859" s="500" t="s">
        <v>686</v>
      </c>
      <c r="B1859" s="500" t="s">
        <v>2858</v>
      </c>
      <c r="C1859" s="500" t="s">
        <v>27831</v>
      </c>
      <c r="D1859" s="500" t="s">
        <v>27832</v>
      </c>
      <c r="E1859" s="500" t="s">
        <v>11099</v>
      </c>
      <c r="F1859" s="500" t="s">
        <v>28081</v>
      </c>
      <c r="G1859" s="500" t="s">
        <v>1579</v>
      </c>
      <c r="H1859" s="500" t="s">
        <v>18469</v>
      </c>
      <c r="I1859" s="500" t="s">
        <v>688</v>
      </c>
      <c r="J1859" s="500" t="s">
        <v>689</v>
      </c>
      <c r="K1859" s="500" t="s">
        <v>223</v>
      </c>
      <c r="L1859" s="500" t="s">
        <v>28083</v>
      </c>
      <c r="M1859" s="500" t="s">
        <v>2307</v>
      </c>
      <c r="N1859" s="500" t="s">
        <v>5770</v>
      </c>
    </row>
    <row r="1860" spans="1:14">
      <c r="A1860" s="500" t="s">
        <v>686</v>
      </c>
      <c r="B1860" s="500" t="s">
        <v>2858</v>
      </c>
      <c r="C1860" s="500" t="s">
        <v>27831</v>
      </c>
      <c r="D1860" s="500" t="s">
        <v>27832</v>
      </c>
      <c r="E1860" s="500" t="s">
        <v>11099</v>
      </c>
      <c r="F1860" s="500" t="s">
        <v>28081</v>
      </c>
      <c r="G1860" s="500" t="s">
        <v>7939</v>
      </c>
      <c r="H1860" s="500" t="s">
        <v>11430</v>
      </c>
      <c r="I1860" s="500" t="s">
        <v>688</v>
      </c>
      <c r="J1860" s="500" t="s">
        <v>689</v>
      </c>
      <c r="K1860" s="500" t="s">
        <v>223</v>
      </c>
      <c r="L1860" s="500" t="s">
        <v>28083</v>
      </c>
      <c r="M1860" s="500" t="s">
        <v>2307</v>
      </c>
      <c r="N1860" s="500" t="s">
        <v>7940</v>
      </c>
    </row>
    <row r="1861" spans="1:14">
      <c r="A1861" s="500" t="s">
        <v>686</v>
      </c>
      <c r="B1861" s="500" t="s">
        <v>2858</v>
      </c>
      <c r="C1861" s="500" t="s">
        <v>27831</v>
      </c>
      <c r="D1861" s="500" t="s">
        <v>27832</v>
      </c>
      <c r="E1861" s="500" t="s">
        <v>11099</v>
      </c>
      <c r="F1861" s="500" t="s">
        <v>28081</v>
      </c>
      <c r="G1861" s="500" t="s">
        <v>2278</v>
      </c>
      <c r="H1861" s="500" t="s">
        <v>28002</v>
      </c>
      <c r="I1861" s="500" t="s">
        <v>688</v>
      </c>
      <c r="J1861" s="500" t="s">
        <v>689</v>
      </c>
      <c r="K1861" s="500" t="s">
        <v>223</v>
      </c>
      <c r="L1861" s="500" t="s">
        <v>28083</v>
      </c>
      <c r="M1861" s="500" t="s">
        <v>2307</v>
      </c>
      <c r="N1861" s="500" t="s">
        <v>11038</v>
      </c>
    </row>
    <row r="1862" spans="1:14">
      <c r="A1862" s="500" t="s">
        <v>686</v>
      </c>
      <c r="B1862" s="500" t="s">
        <v>2858</v>
      </c>
      <c r="C1862" s="500" t="s">
        <v>27831</v>
      </c>
      <c r="D1862" s="500" t="s">
        <v>27832</v>
      </c>
      <c r="E1862" s="500" t="s">
        <v>11099</v>
      </c>
      <c r="F1862" s="500" t="s">
        <v>28081</v>
      </c>
      <c r="G1862" s="500" t="s">
        <v>7533</v>
      </c>
      <c r="H1862" s="500" t="s">
        <v>28239</v>
      </c>
      <c r="I1862" s="500" t="s">
        <v>688</v>
      </c>
      <c r="J1862" s="500" t="s">
        <v>689</v>
      </c>
      <c r="K1862" s="500" t="s">
        <v>223</v>
      </c>
      <c r="L1862" s="500" t="s">
        <v>28083</v>
      </c>
      <c r="M1862" s="500" t="s">
        <v>2307</v>
      </c>
      <c r="N1862" s="500" t="s">
        <v>7534</v>
      </c>
    </row>
    <row r="1863" spans="1:14">
      <c r="A1863" s="500" t="s">
        <v>686</v>
      </c>
      <c r="B1863" s="500" t="s">
        <v>2858</v>
      </c>
      <c r="C1863" s="500" t="s">
        <v>27831</v>
      </c>
      <c r="D1863" s="500" t="s">
        <v>27832</v>
      </c>
      <c r="E1863" s="500" t="s">
        <v>11099</v>
      </c>
      <c r="F1863" s="500" t="s">
        <v>28081</v>
      </c>
      <c r="G1863" s="500" t="s">
        <v>1580</v>
      </c>
      <c r="H1863" s="500" t="s">
        <v>28242</v>
      </c>
      <c r="I1863" s="500" t="s">
        <v>688</v>
      </c>
      <c r="J1863" s="500" t="s">
        <v>689</v>
      </c>
      <c r="K1863" s="500" t="s">
        <v>223</v>
      </c>
      <c r="L1863" s="500" t="s">
        <v>28083</v>
      </c>
      <c r="M1863" s="500" t="s">
        <v>2307</v>
      </c>
      <c r="N1863" s="500" t="s">
        <v>5771</v>
      </c>
    </row>
    <row r="1864" spans="1:14">
      <c r="A1864" s="500" t="s">
        <v>686</v>
      </c>
      <c r="B1864" s="500" t="s">
        <v>2858</v>
      </c>
      <c r="C1864" s="500" t="s">
        <v>27831</v>
      </c>
      <c r="D1864" s="500" t="s">
        <v>27832</v>
      </c>
      <c r="E1864" s="500" t="s">
        <v>11099</v>
      </c>
      <c r="F1864" s="500" t="s">
        <v>28081</v>
      </c>
      <c r="G1864" s="500" t="s">
        <v>1581</v>
      </c>
      <c r="H1864" s="500" t="s">
        <v>11843</v>
      </c>
      <c r="I1864" s="500" t="s">
        <v>688</v>
      </c>
      <c r="J1864" s="500" t="s">
        <v>689</v>
      </c>
      <c r="K1864" s="500" t="s">
        <v>223</v>
      </c>
      <c r="L1864" s="500" t="s">
        <v>28083</v>
      </c>
      <c r="M1864" s="500" t="s">
        <v>2307</v>
      </c>
      <c r="N1864" s="500" t="s">
        <v>5772</v>
      </c>
    </row>
    <row r="1865" spans="1:14">
      <c r="A1865" s="500" t="s">
        <v>686</v>
      </c>
      <c r="B1865" s="500" t="s">
        <v>2858</v>
      </c>
      <c r="C1865" s="500" t="s">
        <v>27831</v>
      </c>
      <c r="D1865" s="500" t="s">
        <v>27832</v>
      </c>
      <c r="E1865" s="500" t="s">
        <v>11099</v>
      </c>
      <c r="F1865" s="500" t="s">
        <v>28081</v>
      </c>
      <c r="G1865" s="500" t="s">
        <v>1582</v>
      </c>
      <c r="H1865" s="500" t="s">
        <v>28047</v>
      </c>
      <c r="I1865" s="500" t="s">
        <v>688</v>
      </c>
      <c r="J1865" s="500" t="s">
        <v>689</v>
      </c>
      <c r="K1865" s="500" t="s">
        <v>223</v>
      </c>
      <c r="L1865" s="500" t="s">
        <v>28083</v>
      </c>
      <c r="M1865" s="500" t="s">
        <v>2307</v>
      </c>
      <c r="N1865" s="500" t="s">
        <v>5773</v>
      </c>
    </row>
    <row r="1866" spans="1:14">
      <c r="A1866" s="500" t="s">
        <v>686</v>
      </c>
      <c r="B1866" s="500" t="s">
        <v>2858</v>
      </c>
      <c r="C1866" s="500" t="s">
        <v>27831</v>
      </c>
      <c r="D1866" s="500" t="s">
        <v>27832</v>
      </c>
      <c r="E1866" s="500" t="s">
        <v>11099</v>
      </c>
      <c r="F1866" s="500" t="s">
        <v>28081</v>
      </c>
      <c r="G1866" s="500" t="s">
        <v>1583</v>
      </c>
      <c r="H1866" s="500" t="s">
        <v>28056</v>
      </c>
      <c r="I1866" s="500" t="s">
        <v>688</v>
      </c>
      <c r="J1866" s="500" t="s">
        <v>689</v>
      </c>
      <c r="K1866" s="500" t="s">
        <v>223</v>
      </c>
      <c r="L1866" s="500" t="s">
        <v>28083</v>
      </c>
      <c r="M1866" s="500" t="s">
        <v>2307</v>
      </c>
      <c r="N1866" s="500" t="s">
        <v>5774</v>
      </c>
    </row>
    <row r="1867" spans="1:14">
      <c r="A1867" s="500" t="s">
        <v>686</v>
      </c>
      <c r="B1867" s="500" t="s">
        <v>2858</v>
      </c>
      <c r="C1867" s="500" t="s">
        <v>27831</v>
      </c>
      <c r="D1867" s="500" t="s">
        <v>27832</v>
      </c>
      <c r="E1867" s="500" t="s">
        <v>11099</v>
      </c>
      <c r="F1867" s="500" t="s">
        <v>28081</v>
      </c>
      <c r="G1867" s="500" t="s">
        <v>1584</v>
      </c>
      <c r="H1867" s="500" t="s">
        <v>28243</v>
      </c>
      <c r="I1867" s="500" t="s">
        <v>688</v>
      </c>
      <c r="J1867" s="500" t="s">
        <v>689</v>
      </c>
      <c r="K1867" s="500" t="s">
        <v>223</v>
      </c>
      <c r="L1867" s="500" t="s">
        <v>28083</v>
      </c>
      <c r="M1867" s="500" t="s">
        <v>2307</v>
      </c>
      <c r="N1867" s="500" t="s">
        <v>5775</v>
      </c>
    </row>
    <row r="1868" spans="1:14">
      <c r="A1868" s="500" t="s">
        <v>686</v>
      </c>
      <c r="B1868" s="500" t="s">
        <v>2858</v>
      </c>
      <c r="C1868" s="500" t="s">
        <v>27831</v>
      </c>
      <c r="D1868" s="500" t="s">
        <v>27832</v>
      </c>
      <c r="E1868" s="500" t="s">
        <v>11099</v>
      </c>
      <c r="F1868" s="500" t="s">
        <v>28081</v>
      </c>
      <c r="G1868" s="500" t="s">
        <v>1585</v>
      </c>
      <c r="H1868" s="500" t="s">
        <v>28244</v>
      </c>
      <c r="I1868" s="500" t="s">
        <v>688</v>
      </c>
      <c r="J1868" s="500" t="s">
        <v>689</v>
      </c>
      <c r="K1868" s="500" t="s">
        <v>223</v>
      </c>
      <c r="L1868" s="500" t="s">
        <v>28083</v>
      </c>
      <c r="M1868" s="500" t="s">
        <v>2307</v>
      </c>
      <c r="N1868" s="500" t="s">
        <v>5776</v>
      </c>
    </row>
    <row r="1869" spans="1:14">
      <c r="A1869" s="500" t="s">
        <v>686</v>
      </c>
      <c r="B1869" s="500" t="s">
        <v>2858</v>
      </c>
      <c r="C1869" s="500" t="s">
        <v>27831</v>
      </c>
      <c r="D1869" s="500" t="s">
        <v>27832</v>
      </c>
      <c r="E1869" s="500" t="s">
        <v>11099</v>
      </c>
      <c r="F1869" s="500" t="s">
        <v>28081</v>
      </c>
      <c r="G1869" s="500" t="s">
        <v>1586</v>
      </c>
      <c r="H1869" s="500" t="s">
        <v>28245</v>
      </c>
      <c r="I1869" s="500" t="s">
        <v>688</v>
      </c>
      <c r="J1869" s="500" t="s">
        <v>689</v>
      </c>
      <c r="K1869" s="500" t="s">
        <v>223</v>
      </c>
      <c r="L1869" s="500" t="s">
        <v>28083</v>
      </c>
      <c r="M1869" s="500" t="s">
        <v>2307</v>
      </c>
      <c r="N1869" s="500" t="s">
        <v>5777</v>
      </c>
    </row>
    <row r="1870" spans="1:14">
      <c r="A1870" s="500" t="s">
        <v>686</v>
      </c>
      <c r="B1870" s="500" t="s">
        <v>2858</v>
      </c>
      <c r="C1870" s="500" t="s">
        <v>27831</v>
      </c>
      <c r="D1870" s="500" t="s">
        <v>27832</v>
      </c>
      <c r="E1870" s="500" t="s">
        <v>11099</v>
      </c>
      <c r="F1870" s="500" t="s">
        <v>28081</v>
      </c>
      <c r="G1870" s="500" t="s">
        <v>7941</v>
      </c>
      <c r="H1870" s="500" t="s">
        <v>28246</v>
      </c>
      <c r="I1870" s="500" t="s">
        <v>688</v>
      </c>
      <c r="J1870" s="500" t="s">
        <v>689</v>
      </c>
      <c r="K1870" s="500" t="s">
        <v>223</v>
      </c>
      <c r="L1870" s="500" t="s">
        <v>28083</v>
      </c>
      <c r="M1870" s="500" t="s">
        <v>2307</v>
      </c>
      <c r="N1870" s="500" t="s">
        <v>7942</v>
      </c>
    </row>
    <row r="1871" spans="1:14">
      <c r="A1871" s="500" t="s">
        <v>686</v>
      </c>
      <c r="B1871" s="500" t="s">
        <v>2858</v>
      </c>
      <c r="C1871" s="500" t="s">
        <v>27831</v>
      </c>
      <c r="D1871" s="500" t="s">
        <v>27832</v>
      </c>
      <c r="E1871" s="500" t="s">
        <v>11099</v>
      </c>
      <c r="F1871" s="500" t="s">
        <v>28081</v>
      </c>
      <c r="G1871" s="500" t="s">
        <v>2529</v>
      </c>
      <c r="H1871" s="500" t="s">
        <v>28247</v>
      </c>
      <c r="I1871" s="500" t="s">
        <v>688</v>
      </c>
      <c r="J1871" s="500" t="s">
        <v>689</v>
      </c>
      <c r="K1871" s="500" t="s">
        <v>223</v>
      </c>
      <c r="L1871" s="500" t="s">
        <v>28083</v>
      </c>
      <c r="M1871" s="500" t="s">
        <v>2307</v>
      </c>
      <c r="N1871" s="500" t="s">
        <v>5778</v>
      </c>
    </row>
    <row r="1872" spans="1:14">
      <c r="A1872" s="500" t="s">
        <v>686</v>
      </c>
      <c r="B1872" s="500" t="s">
        <v>2858</v>
      </c>
      <c r="C1872" s="500" t="s">
        <v>27831</v>
      </c>
      <c r="D1872" s="500" t="s">
        <v>27832</v>
      </c>
      <c r="E1872" s="500" t="s">
        <v>11099</v>
      </c>
      <c r="F1872" s="500" t="s">
        <v>28081</v>
      </c>
      <c r="G1872" s="500" t="s">
        <v>7943</v>
      </c>
      <c r="H1872" s="500" t="s">
        <v>11462</v>
      </c>
      <c r="I1872" s="500" t="s">
        <v>688</v>
      </c>
      <c r="J1872" s="500" t="s">
        <v>689</v>
      </c>
      <c r="K1872" s="500" t="s">
        <v>223</v>
      </c>
      <c r="L1872" s="500" t="s">
        <v>28083</v>
      </c>
      <c r="M1872" s="500" t="s">
        <v>2307</v>
      </c>
      <c r="N1872" s="500" t="s">
        <v>7944</v>
      </c>
    </row>
    <row r="1873" spans="1:14">
      <c r="A1873" s="500" t="s">
        <v>686</v>
      </c>
      <c r="B1873" s="500" t="s">
        <v>2858</v>
      </c>
      <c r="C1873" s="500" t="s">
        <v>27831</v>
      </c>
      <c r="D1873" s="500" t="s">
        <v>27832</v>
      </c>
      <c r="E1873" s="500" t="s">
        <v>11099</v>
      </c>
      <c r="F1873" s="500" t="s">
        <v>28081</v>
      </c>
      <c r="G1873" s="500" t="s">
        <v>3575</v>
      </c>
      <c r="H1873" s="500" t="s">
        <v>28248</v>
      </c>
      <c r="I1873" s="500" t="s">
        <v>688</v>
      </c>
      <c r="J1873" s="500" t="s">
        <v>689</v>
      </c>
      <c r="K1873" s="500" t="s">
        <v>223</v>
      </c>
      <c r="L1873" s="500" t="s">
        <v>28083</v>
      </c>
      <c r="M1873" s="500" t="s">
        <v>2307</v>
      </c>
      <c r="N1873" s="500" t="s">
        <v>5779</v>
      </c>
    </row>
    <row r="1874" spans="1:14">
      <c r="A1874" s="500" t="s">
        <v>686</v>
      </c>
      <c r="B1874" s="500" t="s">
        <v>2858</v>
      </c>
      <c r="C1874" s="500" t="s">
        <v>27831</v>
      </c>
      <c r="D1874" s="500" t="s">
        <v>27832</v>
      </c>
      <c r="E1874" s="500" t="s">
        <v>11099</v>
      </c>
      <c r="F1874" s="500" t="s">
        <v>28081</v>
      </c>
      <c r="G1874" s="500" t="s">
        <v>1587</v>
      </c>
      <c r="H1874" s="500" t="s">
        <v>28249</v>
      </c>
      <c r="I1874" s="500" t="s">
        <v>688</v>
      </c>
      <c r="J1874" s="500" t="s">
        <v>689</v>
      </c>
      <c r="K1874" s="500" t="s">
        <v>223</v>
      </c>
      <c r="L1874" s="500" t="s">
        <v>28083</v>
      </c>
      <c r="M1874" s="500" t="s">
        <v>2307</v>
      </c>
      <c r="N1874" s="500" t="s">
        <v>5780</v>
      </c>
    </row>
    <row r="1875" spans="1:14">
      <c r="A1875" s="500" t="s">
        <v>686</v>
      </c>
      <c r="B1875" s="500" t="s">
        <v>2858</v>
      </c>
      <c r="C1875" s="500" t="s">
        <v>27831</v>
      </c>
      <c r="D1875" s="500" t="s">
        <v>27832</v>
      </c>
      <c r="E1875" s="500" t="s">
        <v>11099</v>
      </c>
      <c r="F1875" s="500" t="s">
        <v>28081</v>
      </c>
      <c r="G1875" s="500" t="s">
        <v>1588</v>
      </c>
      <c r="H1875" s="500" t="s">
        <v>28055</v>
      </c>
      <c r="I1875" s="500" t="s">
        <v>688</v>
      </c>
      <c r="J1875" s="500" t="s">
        <v>689</v>
      </c>
      <c r="K1875" s="500" t="s">
        <v>223</v>
      </c>
      <c r="L1875" s="500" t="s">
        <v>28083</v>
      </c>
      <c r="M1875" s="500" t="s">
        <v>2307</v>
      </c>
      <c r="N1875" s="500" t="s">
        <v>5781</v>
      </c>
    </row>
    <row r="1876" spans="1:14">
      <c r="A1876" s="500" t="s">
        <v>686</v>
      </c>
      <c r="B1876" s="500" t="s">
        <v>2858</v>
      </c>
      <c r="C1876" s="500" t="s">
        <v>27831</v>
      </c>
      <c r="D1876" s="500" t="s">
        <v>27832</v>
      </c>
      <c r="E1876" s="500" t="s">
        <v>11099</v>
      </c>
      <c r="F1876" s="500" t="s">
        <v>28081</v>
      </c>
      <c r="G1876" s="500" t="s">
        <v>1589</v>
      </c>
      <c r="H1876" s="500" t="s">
        <v>28250</v>
      </c>
      <c r="I1876" s="500" t="s">
        <v>688</v>
      </c>
      <c r="J1876" s="500" t="s">
        <v>689</v>
      </c>
      <c r="K1876" s="500" t="s">
        <v>223</v>
      </c>
      <c r="L1876" s="500" t="s">
        <v>28083</v>
      </c>
      <c r="M1876" s="500" t="s">
        <v>2307</v>
      </c>
      <c r="N1876" s="500" t="s">
        <v>5782</v>
      </c>
    </row>
    <row r="1877" spans="1:14">
      <c r="A1877" s="500" t="s">
        <v>686</v>
      </c>
      <c r="B1877" s="500" t="s">
        <v>2858</v>
      </c>
      <c r="C1877" s="500" t="s">
        <v>27831</v>
      </c>
      <c r="D1877" s="500" t="s">
        <v>27832</v>
      </c>
      <c r="E1877" s="500" t="s">
        <v>11099</v>
      </c>
      <c r="F1877" s="500" t="s">
        <v>28081</v>
      </c>
      <c r="G1877" s="500" t="s">
        <v>1590</v>
      </c>
      <c r="H1877" s="500" t="s">
        <v>28251</v>
      </c>
      <c r="I1877" s="500" t="s">
        <v>688</v>
      </c>
      <c r="J1877" s="500" t="s">
        <v>689</v>
      </c>
      <c r="K1877" s="500" t="s">
        <v>223</v>
      </c>
      <c r="L1877" s="500" t="s">
        <v>28083</v>
      </c>
      <c r="M1877" s="500" t="s">
        <v>2307</v>
      </c>
      <c r="N1877" s="500" t="s">
        <v>5783</v>
      </c>
    </row>
    <row r="1878" spans="1:14">
      <c r="A1878" s="500" t="s">
        <v>686</v>
      </c>
      <c r="B1878" s="500" t="s">
        <v>2858</v>
      </c>
      <c r="C1878" s="500" t="s">
        <v>27831</v>
      </c>
      <c r="D1878" s="500" t="s">
        <v>27832</v>
      </c>
      <c r="E1878" s="500" t="s">
        <v>11099</v>
      </c>
      <c r="F1878" s="500" t="s">
        <v>28081</v>
      </c>
      <c r="G1878" s="500" t="s">
        <v>4084</v>
      </c>
      <c r="H1878" s="500" t="s">
        <v>28226</v>
      </c>
      <c r="I1878" s="500" t="s">
        <v>688</v>
      </c>
      <c r="J1878" s="500" t="s">
        <v>689</v>
      </c>
      <c r="K1878" s="500" t="s">
        <v>223</v>
      </c>
      <c r="L1878" s="500" t="s">
        <v>28083</v>
      </c>
      <c r="M1878" s="500" t="s">
        <v>2307</v>
      </c>
      <c r="N1878" s="500" t="s">
        <v>11039</v>
      </c>
    </row>
    <row r="1879" spans="1:14">
      <c r="A1879" s="500" t="s">
        <v>686</v>
      </c>
      <c r="B1879" s="500" t="s">
        <v>2858</v>
      </c>
      <c r="C1879" s="500" t="s">
        <v>27831</v>
      </c>
      <c r="D1879" s="500" t="s">
        <v>27832</v>
      </c>
      <c r="E1879" s="500" t="s">
        <v>11099</v>
      </c>
      <c r="F1879" s="500" t="s">
        <v>28081</v>
      </c>
      <c r="G1879" s="500" t="s">
        <v>1591</v>
      </c>
      <c r="H1879" s="500" t="s">
        <v>28252</v>
      </c>
      <c r="I1879" s="500" t="s">
        <v>688</v>
      </c>
      <c r="J1879" s="500" t="s">
        <v>689</v>
      </c>
      <c r="K1879" s="500" t="s">
        <v>223</v>
      </c>
      <c r="L1879" s="500" t="s">
        <v>28083</v>
      </c>
      <c r="M1879" s="500" t="s">
        <v>2307</v>
      </c>
      <c r="N1879" s="500" t="s">
        <v>5784</v>
      </c>
    </row>
    <row r="1880" spans="1:14">
      <c r="A1880" s="500" t="s">
        <v>686</v>
      </c>
      <c r="B1880" s="500" t="s">
        <v>2858</v>
      </c>
      <c r="C1880" s="500" t="s">
        <v>27831</v>
      </c>
      <c r="D1880" s="500" t="s">
        <v>27832</v>
      </c>
      <c r="E1880" s="500" t="s">
        <v>11099</v>
      </c>
      <c r="F1880" s="500" t="s">
        <v>28081</v>
      </c>
      <c r="G1880" s="500" t="s">
        <v>3576</v>
      </c>
      <c r="H1880" s="500" t="s">
        <v>3903</v>
      </c>
      <c r="I1880" s="500" t="s">
        <v>688</v>
      </c>
      <c r="J1880" s="500" t="s">
        <v>689</v>
      </c>
      <c r="K1880" s="500" t="s">
        <v>223</v>
      </c>
      <c r="L1880" s="500" t="s">
        <v>28083</v>
      </c>
      <c r="M1880" s="500" t="s">
        <v>2307</v>
      </c>
      <c r="N1880" s="500" t="s">
        <v>5785</v>
      </c>
    </row>
    <row r="1881" spans="1:14">
      <c r="A1881" s="500" t="s">
        <v>686</v>
      </c>
      <c r="B1881" s="500" t="s">
        <v>2858</v>
      </c>
      <c r="C1881" s="500" t="s">
        <v>27831</v>
      </c>
      <c r="D1881" s="500" t="s">
        <v>27832</v>
      </c>
      <c r="E1881" s="500" t="s">
        <v>11099</v>
      </c>
      <c r="F1881" s="500" t="s">
        <v>28081</v>
      </c>
      <c r="G1881" s="500" t="s">
        <v>1592</v>
      </c>
      <c r="H1881" s="500" t="s">
        <v>7043</v>
      </c>
      <c r="I1881" s="500" t="s">
        <v>688</v>
      </c>
      <c r="J1881" s="500" t="s">
        <v>689</v>
      </c>
      <c r="K1881" s="500" t="s">
        <v>223</v>
      </c>
      <c r="L1881" s="500" t="s">
        <v>28083</v>
      </c>
      <c r="M1881" s="500" t="s">
        <v>2307</v>
      </c>
      <c r="N1881" s="500" t="s">
        <v>5786</v>
      </c>
    </row>
    <row r="1882" spans="1:14">
      <c r="A1882" s="500" t="s">
        <v>686</v>
      </c>
      <c r="B1882" s="500" t="s">
        <v>2858</v>
      </c>
      <c r="C1882" s="500" t="s">
        <v>27831</v>
      </c>
      <c r="D1882" s="500" t="s">
        <v>27832</v>
      </c>
      <c r="E1882" s="500" t="s">
        <v>11099</v>
      </c>
      <c r="F1882" s="500" t="s">
        <v>28081</v>
      </c>
      <c r="G1882" s="500" t="s">
        <v>1593</v>
      </c>
      <c r="H1882" s="500" t="s">
        <v>28253</v>
      </c>
      <c r="I1882" s="500" t="s">
        <v>688</v>
      </c>
      <c r="J1882" s="500" t="s">
        <v>689</v>
      </c>
      <c r="K1882" s="500" t="s">
        <v>223</v>
      </c>
      <c r="L1882" s="500" t="s">
        <v>28083</v>
      </c>
      <c r="M1882" s="500" t="s">
        <v>2307</v>
      </c>
      <c r="N1882" s="500" t="s">
        <v>5787</v>
      </c>
    </row>
    <row r="1883" spans="1:14">
      <c r="A1883" s="500" t="s">
        <v>686</v>
      </c>
      <c r="B1883" s="500" t="s">
        <v>2858</v>
      </c>
      <c r="C1883" s="500" t="s">
        <v>27831</v>
      </c>
      <c r="D1883" s="500" t="s">
        <v>27832</v>
      </c>
      <c r="E1883" s="500" t="s">
        <v>11099</v>
      </c>
      <c r="F1883" s="500" t="s">
        <v>28081</v>
      </c>
      <c r="G1883" s="500" t="s">
        <v>1594</v>
      </c>
      <c r="H1883" s="500" t="s">
        <v>11435</v>
      </c>
      <c r="I1883" s="500" t="s">
        <v>688</v>
      </c>
      <c r="J1883" s="500" t="s">
        <v>689</v>
      </c>
      <c r="K1883" s="500" t="s">
        <v>223</v>
      </c>
      <c r="L1883" s="500" t="s">
        <v>28083</v>
      </c>
      <c r="M1883" s="500" t="s">
        <v>2307</v>
      </c>
      <c r="N1883" s="500" t="s">
        <v>5788</v>
      </c>
    </row>
    <row r="1884" spans="1:14">
      <c r="A1884" s="500" t="s">
        <v>686</v>
      </c>
      <c r="B1884" s="500" t="s">
        <v>2858</v>
      </c>
      <c r="C1884" s="500" t="s">
        <v>27831</v>
      </c>
      <c r="D1884" s="500" t="s">
        <v>27832</v>
      </c>
      <c r="E1884" s="500" t="s">
        <v>11099</v>
      </c>
      <c r="F1884" s="500" t="s">
        <v>28081</v>
      </c>
      <c r="G1884" s="500" t="s">
        <v>7945</v>
      </c>
      <c r="H1884" s="500" t="s">
        <v>28254</v>
      </c>
      <c r="I1884" s="500" t="s">
        <v>688</v>
      </c>
      <c r="J1884" s="500" t="s">
        <v>689</v>
      </c>
      <c r="K1884" s="500" t="s">
        <v>223</v>
      </c>
      <c r="L1884" s="500" t="s">
        <v>28083</v>
      </c>
      <c r="M1884" s="500" t="s">
        <v>2307</v>
      </c>
      <c r="N1884" s="500" t="s">
        <v>7946</v>
      </c>
    </row>
    <row r="1885" spans="1:14">
      <c r="A1885" s="500" t="s">
        <v>686</v>
      </c>
      <c r="B1885" s="500" t="s">
        <v>2858</v>
      </c>
      <c r="C1885" s="500" t="s">
        <v>27831</v>
      </c>
      <c r="D1885" s="500" t="s">
        <v>27832</v>
      </c>
      <c r="E1885" s="500" t="s">
        <v>11099</v>
      </c>
      <c r="F1885" s="500" t="s">
        <v>28081</v>
      </c>
      <c r="G1885" s="500" t="s">
        <v>2279</v>
      </c>
      <c r="H1885" s="500" t="s">
        <v>28255</v>
      </c>
      <c r="I1885" s="500" t="s">
        <v>688</v>
      </c>
      <c r="J1885" s="500" t="s">
        <v>689</v>
      </c>
      <c r="K1885" s="500" t="s">
        <v>223</v>
      </c>
      <c r="L1885" s="500" t="s">
        <v>28083</v>
      </c>
      <c r="M1885" s="500" t="s">
        <v>2307</v>
      </c>
      <c r="N1885" s="500" t="s">
        <v>11040</v>
      </c>
    </row>
    <row r="1886" spans="1:14">
      <c r="A1886" s="500" t="s">
        <v>686</v>
      </c>
      <c r="B1886" s="500" t="s">
        <v>2858</v>
      </c>
      <c r="C1886" s="500" t="s">
        <v>27831</v>
      </c>
      <c r="D1886" s="500" t="s">
        <v>27832</v>
      </c>
      <c r="E1886" s="500" t="s">
        <v>11099</v>
      </c>
      <c r="F1886" s="500" t="s">
        <v>28081</v>
      </c>
      <c r="G1886" s="500" t="s">
        <v>7535</v>
      </c>
      <c r="H1886" s="500" t="s">
        <v>28249</v>
      </c>
      <c r="I1886" s="500" t="s">
        <v>688</v>
      </c>
      <c r="J1886" s="500" t="s">
        <v>689</v>
      </c>
      <c r="K1886" s="500" t="s">
        <v>223</v>
      </c>
      <c r="L1886" s="500" t="s">
        <v>28083</v>
      </c>
      <c r="M1886" s="500" t="s">
        <v>2307</v>
      </c>
      <c r="N1886" s="500" t="s">
        <v>7536</v>
      </c>
    </row>
    <row r="1887" spans="1:14">
      <c r="A1887" s="500" t="s">
        <v>686</v>
      </c>
      <c r="B1887" s="500" t="s">
        <v>2858</v>
      </c>
      <c r="C1887" s="500" t="s">
        <v>27831</v>
      </c>
      <c r="D1887" s="500" t="s">
        <v>27832</v>
      </c>
      <c r="E1887" s="500" t="s">
        <v>11099</v>
      </c>
      <c r="F1887" s="500" t="s">
        <v>28081</v>
      </c>
      <c r="G1887" s="500" t="s">
        <v>1595</v>
      </c>
      <c r="H1887" s="500" t="s">
        <v>27993</v>
      </c>
      <c r="I1887" s="500" t="s">
        <v>688</v>
      </c>
      <c r="J1887" s="500" t="s">
        <v>689</v>
      </c>
      <c r="K1887" s="500" t="s">
        <v>223</v>
      </c>
      <c r="L1887" s="500" t="s">
        <v>28083</v>
      </c>
      <c r="M1887" s="500" t="s">
        <v>2307</v>
      </c>
      <c r="N1887" s="500" t="s">
        <v>5789</v>
      </c>
    </row>
    <row r="1888" spans="1:14">
      <c r="A1888" s="500" t="s">
        <v>686</v>
      </c>
      <c r="B1888" s="500" t="s">
        <v>2858</v>
      </c>
      <c r="C1888" s="500" t="s">
        <v>27831</v>
      </c>
      <c r="D1888" s="500" t="s">
        <v>27832</v>
      </c>
      <c r="E1888" s="500" t="s">
        <v>11099</v>
      </c>
      <c r="F1888" s="500" t="s">
        <v>28081</v>
      </c>
      <c r="G1888" s="500" t="s">
        <v>1596</v>
      </c>
      <c r="H1888" s="500" t="s">
        <v>28168</v>
      </c>
      <c r="I1888" s="500" t="s">
        <v>688</v>
      </c>
      <c r="J1888" s="500" t="s">
        <v>689</v>
      </c>
      <c r="K1888" s="500" t="s">
        <v>223</v>
      </c>
      <c r="L1888" s="500" t="s">
        <v>28083</v>
      </c>
      <c r="M1888" s="500" t="s">
        <v>2307</v>
      </c>
      <c r="N1888" s="500" t="s">
        <v>5790</v>
      </c>
    </row>
    <row r="1889" spans="1:14">
      <c r="A1889" s="500" t="s">
        <v>686</v>
      </c>
      <c r="B1889" s="500" t="s">
        <v>2858</v>
      </c>
      <c r="C1889" s="500" t="s">
        <v>27831</v>
      </c>
      <c r="D1889" s="500" t="s">
        <v>27832</v>
      </c>
      <c r="E1889" s="500" t="s">
        <v>11099</v>
      </c>
      <c r="F1889" s="500" t="s">
        <v>28081</v>
      </c>
      <c r="G1889" s="500" t="s">
        <v>1597</v>
      </c>
      <c r="H1889" s="500" t="s">
        <v>28256</v>
      </c>
      <c r="I1889" s="500" t="s">
        <v>688</v>
      </c>
      <c r="J1889" s="500" t="s">
        <v>689</v>
      </c>
      <c r="K1889" s="500" t="s">
        <v>223</v>
      </c>
      <c r="L1889" s="500" t="s">
        <v>28083</v>
      </c>
      <c r="M1889" s="500" t="s">
        <v>2307</v>
      </c>
      <c r="N1889" s="500" t="s">
        <v>5791</v>
      </c>
    </row>
    <row r="1890" spans="1:14">
      <c r="A1890" s="500" t="s">
        <v>686</v>
      </c>
      <c r="B1890" s="500" t="s">
        <v>2858</v>
      </c>
      <c r="C1890" s="500" t="s">
        <v>27831</v>
      </c>
      <c r="D1890" s="500" t="s">
        <v>27832</v>
      </c>
      <c r="E1890" s="500" t="s">
        <v>11099</v>
      </c>
      <c r="F1890" s="500" t="s">
        <v>28081</v>
      </c>
      <c r="G1890" s="500" t="s">
        <v>1598</v>
      </c>
      <c r="H1890" s="500" t="s">
        <v>15949</v>
      </c>
      <c r="I1890" s="500" t="s">
        <v>688</v>
      </c>
      <c r="J1890" s="500" t="s">
        <v>689</v>
      </c>
      <c r="K1890" s="500" t="s">
        <v>223</v>
      </c>
      <c r="L1890" s="500" t="s">
        <v>28083</v>
      </c>
      <c r="M1890" s="500" t="s">
        <v>2307</v>
      </c>
      <c r="N1890" s="500" t="s">
        <v>5792</v>
      </c>
    </row>
    <row r="1891" spans="1:14">
      <c r="A1891" s="500" t="s">
        <v>686</v>
      </c>
      <c r="B1891" s="500" t="s">
        <v>2858</v>
      </c>
      <c r="C1891" s="500" t="s">
        <v>27831</v>
      </c>
      <c r="D1891" s="500" t="s">
        <v>27832</v>
      </c>
      <c r="E1891" s="500" t="s">
        <v>11099</v>
      </c>
      <c r="F1891" s="500" t="s">
        <v>28081</v>
      </c>
      <c r="G1891" s="500" t="s">
        <v>1599</v>
      </c>
      <c r="H1891" s="500" t="s">
        <v>11431</v>
      </c>
      <c r="I1891" s="500" t="s">
        <v>688</v>
      </c>
      <c r="J1891" s="500" t="s">
        <v>689</v>
      </c>
      <c r="K1891" s="500" t="s">
        <v>223</v>
      </c>
      <c r="L1891" s="500" t="s">
        <v>28083</v>
      </c>
      <c r="M1891" s="500" t="s">
        <v>2307</v>
      </c>
      <c r="N1891" s="500" t="s">
        <v>5793</v>
      </c>
    </row>
    <row r="1892" spans="1:14">
      <c r="A1892" s="500" t="s">
        <v>686</v>
      </c>
      <c r="B1892" s="500" t="s">
        <v>2858</v>
      </c>
      <c r="C1892" s="500" t="s">
        <v>27831</v>
      </c>
      <c r="D1892" s="500" t="s">
        <v>27832</v>
      </c>
      <c r="E1892" s="500" t="s">
        <v>11099</v>
      </c>
      <c r="F1892" s="500" t="s">
        <v>28081</v>
      </c>
      <c r="G1892" s="500" t="s">
        <v>1600</v>
      </c>
      <c r="H1892" s="500" t="s">
        <v>28257</v>
      </c>
      <c r="I1892" s="500" t="s">
        <v>688</v>
      </c>
      <c r="J1892" s="500" t="s">
        <v>689</v>
      </c>
      <c r="K1892" s="500" t="s">
        <v>223</v>
      </c>
      <c r="L1892" s="500" t="s">
        <v>28083</v>
      </c>
      <c r="M1892" s="500" t="s">
        <v>2307</v>
      </c>
      <c r="N1892" s="500" t="s">
        <v>5794</v>
      </c>
    </row>
    <row r="1893" spans="1:14">
      <c r="A1893" s="500" t="s">
        <v>686</v>
      </c>
      <c r="B1893" s="500" t="s">
        <v>2858</v>
      </c>
      <c r="C1893" s="500" t="s">
        <v>27831</v>
      </c>
      <c r="D1893" s="500" t="s">
        <v>27832</v>
      </c>
      <c r="E1893" s="500" t="s">
        <v>11099</v>
      </c>
      <c r="F1893" s="500" t="s">
        <v>28081</v>
      </c>
      <c r="G1893" s="500" t="s">
        <v>1601</v>
      </c>
      <c r="H1893" s="500" t="s">
        <v>28258</v>
      </c>
      <c r="I1893" s="500" t="s">
        <v>688</v>
      </c>
      <c r="J1893" s="500" t="s">
        <v>689</v>
      </c>
      <c r="K1893" s="500" t="s">
        <v>223</v>
      </c>
      <c r="L1893" s="500" t="s">
        <v>28083</v>
      </c>
      <c r="M1893" s="500" t="s">
        <v>2307</v>
      </c>
      <c r="N1893" s="500" t="s">
        <v>5795</v>
      </c>
    </row>
    <row r="1894" spans="1:14">
      <c r="A1894" s="500" t="s">
        <v>686</v>
      </c>
      <c r="B1894" s="500" t="s">
        <v>2858</v>
      </c>
      <c r="C1894" s="500" t="s">
        <v>27831</v>
      </c>
      <c r="D1894" s="500" t="s">
        <v>27832</v>
      </c>
      <c r="E1894" s="500" t="s">
        <v>11099</v>
      </c>
      <c r="F1894" s="500" t="s">
        <v>28081</v>
      </c>
      <c r="G1894" s="500" t="s">
        <v>7947</v>
      </c>
      <c r="H1894" s="500" t="s">
        <v>7052</v>
      </c>
      <c r="I1894" s="500" t="s">
        <v>688</v>
      </c>
      <c r="J1894" s="500" t="s">
        <v>689</v>
      </c>
      <c r="K1894" s="500" t="s">
        <v>223</v>
      </c>
      <c r="L1894" s="500" t="s">
        <v>28083</v>
      </c>
      <c r="M1894" s="500" t="s">
        <v>2307</v>
      </c>
      <c r="N1894" s="500" t="s">
        <v>7949</v>
      </c>
    </row>
    <row r="1895" spans="1:14">
      <c r="A1895" s="500" t="s">
        <v>686</v>
      </c>
      <c r="B1895" s="500" t="s">
        <v>2858</v>
      </c>
      <c r="C1895" s="500" t="s">
        <v>27831</v>
      </c>
      <c r="D1895" s="500" t="s">
        <v>27832</v>
      </c>
      <c r="E1895" s="500" t="s">
        <v>11099</v>
      </c>
      <c r="F1895" s="500" t="s">
        <v>28081</v>
      </c>
      <c r="G1895" s="500" t="s">
        <v>2530</v>
      </c>
      <c r="H1895" s="500" t="s">
        <v>28259</v>
      </c>
      <c r="I1895" s="500" t="s">
        <v>688</v>
      </c>
      <c r="J1895" s="500" t="s">
        <v>689</v>
      </c>
      <c r="K1895" s="500" t="s">
        <v>223</v>
      </c>
      <c r="L1895" s="500" t="s">
        <v>28083</v>
      </c>
      <c r="M1895" s="500" t="s">
        <v>2307</v>
      </c>
      <c r="N1895" s="500" t="s">
        <v>5796</v>
      </c>
    </row>
    <row r="1896" spans="1:14">
      <c r="A1896" s="500" t="s">
        <v>686</v>
      </c>
      <c r="B1896" s="500" t="s">
        <v>2858</v>
      </c>
      <c r="C1896" s="500" t="s">
        <v>27831</v>
      </c>
      <c r="D1896" s="500" t="s">
        <v>27832</v>
      </c>
      <c r="E1896" s="500" t="s">
        <v>11099</v>
      </c>
      <c r="F1896" s="500" t="s">
        <v>28081</v>
      </c>
      <c r="G1896" s="500" t="s">
        <v>7950</v>
      </c>
      <c r="H1896" s="500" t="s">
        <v>28174</v>
      </c>
      <c r="I1896" s="500" t="s">
        <v>688</v>
      </c>
      <c r="J1896" s="500" t="s">
        <v>689</v>
      </c>
      <c r="K1896" s="500" t="s">
        <v>223</v>
      </c>
      <c r="L1896" s="500" t="s">
        <v>28083</v>
      </c>
      <c r="M1896" s="500" t="s">
        <v>2307</v>
      </c>
      <c r="N1896" s="500" t="s">
        <v>7951</v>
      </c>
    </row>
    <row r="1897" spans="1:14">
      <c r="A1897" s="500" t="s">
        <v>686</v>
      </c>
      <c r="B1897" s="500" t="s">
        <v>2858</v>
      </c>
      <c r="C1897" s="500" t="s">
        <v>27831</v>
      </c>
      <c r="D1897" s="500" t="s">
        <v>27832</v>
      </c>
      <c r="E1897" s="500" t="s">
        <v>11099</v>
      </c>
      <c r="F1897" s="500" t="s">
        <v>28081</v>
      </c>
      <c r="G1897" s="500" t="s">
        <v>3577</v>
      </c>
      <c r="H1897" s="500" t="s">
        <v>28260</v>
      </c>
      <c r="I1897" s="500" t="s">
        <v>688</v>
      </c>
      <c r="J1897" s="500" t="s">
        <v>689</v>
      </c>
      <c r="K1897" s="500" t="s">
        <v>223</v>
      </c>
      <c r="L1897" s="500" t="s">
        <v>28083</v>
      </c>
      <c r="M1897" s="500" t="s">
        <v>2307</v>
      </c>
      <c r="N1897" s="500" t="s">
        <v>5797</v>
      </c>
    </row>
    <row r="1898" spans="1:14">
      <c r="A1898" s="500" t="s">
        <v>686</v>
      </c>
      <c r="B1898" s="500" t="s">
        <v>2858</v>
      </c>
      <c r="C1898" s="500" t="s">
        <v>27831</v>
      </c>
      <c r="D1898" s="500" t="s">
        <v>27832</v>
      </c>
      <c r="E1898" s="500" t="s">
        <v>11099</v>
      </c>
      <c r="F1898" s="500" t="s">
        <v>28081</v>
      </c>
      <c r="G1898" s="500" t="s">
        <v>1602</v>
      </c>
      <c r="H1898" s="500" t="s">
        <v>28261</v>
      </c>
      <c r="I1898" s="500" t="s">
        <v>688</v>
      </c>
      <c r="J1898" s="500" t="s">
        <v>689</v>
      </c>
      <c r="K1898" s="500" t="s">
        <v>223</v>
      </c>
      <c r="L1898" s="500" t="s">
        <v>28083</v>
      </c>
      <c r="M1898" s="500" t="s">
        <v>2307</v>
      </c>
      <c r="N1898" s="500" t="s">
        <v>5798</v>
      </c>
    </row>
    <row r="1899" spans="1:14">
      <c r="A1899" s="500" t="s">
        <v>686</v>
      </c>
      <c r="B1899" s="500" t="s">
        <v>2858</v>
      </c>
      <c r="C1899" s="500" t="s">
        <v>27831</v>
      </c>
      <c r="D1899" s="500" t="s">
        <v>27832</v>
      </c>
      <c r="E1899" s="500" t="s">
        <v>11099</v>
      </c>
      <c r="F1899" s="500" t="s">
        <v>28081</v>
      </c>
      <c r="G1899" s="500" t="s">
        <v>1603</v>
      </c>
      <c r="H1899" s="500" t="s">
        <v>28057</v>
      </c>
      <c r="I1899" s="500" t="s">
        <v>688</v>
      </c>
      <c r="J1899" s="500" t="s">
        <v>689</v>
      </c>
      <c r="K1899" s="500" t="s">
        <v>223</v>
      </c>
      <c r="L1899" s="500" t="s">
        <v>28083</v>
      </c>
      <c r="M1899" s="500" t="s">
        <v>2307</v>
      </c>
      <c r="N1899" s="500" t="s">
        <v>5799</v>
      </c>
    </row>
    <row r="1900" spans="1:14">
      <c r="A1900" s="500" t="s">
        <v>686</v>
      </c>
      <c r="B1900" s="500" t="s">
        <v>2858</v>
      </c>
      <c r="C1900" s="500" t="s">
        <v>27831</v>
      </c>
      <c r="D1900" s="500" t="s">
        <v>27832</v>
      </c>
      <c r="E1900" s="500" t="s">
        <v>11099</v>
      </c>
      <c r="F1900" s="500" t="s">
        <v>28081</v>
      </c>
      <c r="G1900" s="500" t="s">
        <v>1604</v>
      </c>
      <c r="H1900" s="500" t="s">
        <v>28051</v>
      </c>
      <c r="I1900" s="500" t="s">
        <v>688</v>
      </c>
      <c r="J1900" s="500" t="s">
        <v>689</v>
      </c>
      <c r="K1900" s="500" t="s">
        <v>223</v>
      </c>
      <c r="L1900" s="500" t="s">
        <v>28083</v>
      </c>
      <c r="M1900" s="500" t="s">
        <v>2307</v>
      </c>
      <c r="N1900" s="500" t="s">
        <v>5800</v>
      </c>
    </row>
    <row r="1901" spans="1:14">
      <c r="A1901" s="500" t="s">
        <v>686</v>
      </c>
      <c r="B1901" s="500" t="s">
        <v>2858</v>
      </c>
      <c r="C1901" s="500" t="s">
        <v>27831</v>
      </c>
      <c r="D1901" s="500" t="s">
        <v>27832</v>
      </c>
      <c r="E1901" s="500" t="s">
        <v>11099</v>
      </c>
      <c r="F1901" s="500" t="s">
        <v>28081</v>
      </c>
      <c r="G1901" s="500" t="s">
        <v>1605</v>
      </c>
      <c r="H1901" s="500" t="s">
        <v>27875</v>
      </c>
      <c r="I1901" s="500" t="s">
        <v>688</v>
      </c>
      <c r="J1901" s="500" t="s">
        <v>689</v>
      </c>
      <c r="K1901" s="500" t="s">
        <v>223</v>
      </c>
      <c r="L1901" s="500" t="s">
        <v>28083</v>
      </c>
      <c r="M1901" s="500" t="s">
        <v>2307</v>
      </c>
      <c r="N1901" s="500" t="s">
        <v>5801</v>
      </c>
    </row>
    <row r="1902" spans="1:14">
      <c r="A1902" s="500" t="s">
        <v>686</v>
      </c>
      <c r="B1902" s="500" t="s">
        <v>2858</v>
      </c>
      <c r="C1902" s="500" t="s">
        <v>27831</v>
      </c>
      <c r="D1902" s="500" t="s">
        <v>27832</v>
      </c>
      <c r="E1902" s="500" t="s">
        <v>11099</v>
      </c>
      <c r="F1902" s="500" t="s">
        <v>28081</v>
      </c>
      <c r="G1902" s="500" t="s">
        <v>4085</v>
      </c>
      <c r="H1902" s="500" t="s">
        <v>28262</v>
      </c>
      <c r="I1902" s="500" t="s">
        <v>688</v>
      </c>
      <c r="J1902" s="500" t="s">
        <v>689</v>
      </c>
      <c r="K1902" s="500" t="s">
        <v>223</v>
      </c>
      <c r="L1902" s="500" t="s">
        <v>28083</v>
      </c>
      <c r="M1902" s="500" t="s">
        <v>2307</v>
      </c>
      <c r="N1902" s="500" t="s">
        <v>5802</v>
      </c>
    </row>
    <row r="1903" spans="1:14">
      <c r="A1903" s="500" t="s">
        <v>686</v>
      </c>
      <c r="B1903" s="500" t="s">
        <v>2858</v>
      </c>
      <c r="C1903" s="500" t="s">
        <v>27831</v>
      </c>
      <c r="D1903" s="500" t="s">
        <v>27832</v>
      </c>
      <c r="E1903" s="500" t="s">
        <v>11099</v>
      </c>
      <c r="F1903" s="500" t="s">
        <v>28081</v>
      </c>
      <c r="G1903" s="500" t="s">
        <v>1606</v>
      </c>
      <c r="H1903" s="500" t="s">
        <v>28003</v>
      </c>
      <c r="I1903" s="500" t="s">
        <v>688</v>
      </c>
      <c r="J1903" s="500" t="s">
        <v>689</v>
      </c>
      <c r="K1903" s="500" t="s">
        <v>223</v>
      </c>
      <c r="L1903" s="500" t="s">
        <v>28083</v>
      </c>
      <c r="M1903" s="500" t="s">
        <v>2307</v>
      </c>
      <c r="N1903" s="500" t="s">
        <v>5803</v>
      </c>
    </row>
    <row r="1904" spans="1:14">
      <c r="A1904" s="500" t="s">
        <v>686</v>
      </c>
      <c r="B1904" s="500" t="s">
        <v>2858</v>
      </c>
      <c r="C1904" s="500" t="s">
        <v>27831</v>
      </c>
      <c r="D1904" s="500" t="s">
        <v>27832</v>
      </c>
      <c r="E1904" s="500" t="s">
        <v>11099</v>
      </c>
      <c r="F1904" s="500" t="s">
        <v>28081</v>
      </c>
      <c r="G1904" s="500" t="s">
        <v>3578</v>
      </c>
      <c r="H1904" s="500" t="s">
        <v>28046</v>
      </c>
      <c r="I1904" s="500" t="s">
        <v>688</v>
      </c>
      <c r="J1904" s="500" t="s">
        <v>689</v>
      </c>
      <c r="K1904" s="500" t="s">
        <v>223</v>
      </c>
      <c r="L1904" s="500" t="s">
        <v>28083</v>
      </c>
      <c r="M1904" s="500" t="s">
        <v>2307</v>
      </c>
      <c r="N1904" s="500" t="s">
        <v>5804</v>
      </c>
    </row>
    <row r="1905" spans="1:14">
      <c r="A1905" s="500" t="s">
        <v>686</v>
      </c>
      <c r="B1905" s="500" t="s">
        <v>2858</v>
      </c>
      <c r="C1905" s="500" t="s">
        <v>27831</v>
      </c>
      <c r="D1905" s="500" t="s">
        <v>27832</v>
      </c>
      <c r="E1905" s="500" t="s">
        <v>11099</v>
      </c>
      <c r="F1905" s="500" t="s">
        <v>28081</v>
      </c>
      <c r="G1905" s="500" t="s">
        <v>1607</v>
      </c>
      <c r="H1905" s="500" t="s">
        <v>11445</v>
      </c>
      <c r="I1905" s="500" t="s">
        <v>688</v>
      </c>
      <c r="J1905" s="500" t="s">
        <v>689</v>
      </c>
      <c r="K1905" s="500" t="s">
        <v>223</v>
      </c>
      <c r="L1905" s="500" t="s">
        <v>28083</v>
      </c>
      <c r="M1905" s="500" t="s">
        <v>2307</v>
      </c>
      <c r="N1905" s="500" t="s">
        <v>5805</v>
      </c>
    </row>
    <row r="1906" spans="1:14">
      <c r="A1906" s="500" t="s">
        <v>686</v>
      </c>
      <c r="B1906" s="500" t="s">
        <v>2858</v>
      </c>
      <c r="C1906" s="500" t="s">
        <v>27831</v>
      </c>
      <c r="D1906" s="500" t="s">
        <v>27832</v>
      </c>
      <c r="E1906" s="500" t="s">
        <v>11099</v>
      </c>
      <c r="F1906" s="500" t="s">
        <v>28081</v>
      </c>
      <c r="G1906" s="500" t="s">
        <v>1608</v>
      </c>
      <c r="H1906" s="500" t="s">
        <v>28210</v>
      </c>
      <c r="I1906" s="500" t="s">
        <v>688</v>
      </c>
      <c r="J1906" s="500" t="s">
        <v>689</v>
      </c>
      <c r="K1906" s="500" t="s">
        <v>223</v>
      </c>
      <c r="L1906" s="500" t="s">
        <v>28083</v>
      </c>
      <c r="M1906" s="500" t="s">
        <v>2307</v>
      </c>
      <c r="N1906" s="500" t="s">
        <v>5806</v>
      </c>
    </row>
    <row r="1907" spans="1:14">
      <c r="A1907" s="500" t="s">
        <v>686</v>
      </c>
      <c r="B1907" s="500" t="s">
        <v>2858</v>
      </c>
      <c r="C1907" s="500" t="s">
        <v>27831</v>
      </c>
      <c r="D1907" s="500" t="s">
        <v>27832</v>
      </c>
      <c r="E1907" s="500" t="s">
        <v>11099</v>
      </c>
      <c r="F1907" s="500" t="s">
        <v>28081</v>
      </c>
      <c r="G1907" s="500" t="s">
        <v>1609</v>
      </c>
      <c r="H1907" s="500" t="s">
        <v>28263</v>
      </c>
      <c r="I1907" s="500" t="s">
        <v>688</v>
      </c>
      <c r="J1907" s="500" t="s">
        <v>689</v>
      </c>
      <c r="K1907" s="500" t="s">
        <v>223</v>
      </c>
      <c r="L1907" s="500" t="s">
        <v>28083</v>
      </c>
      <c r="M1907" s="500" t="s">
        <v>2307</v>
      </c>
      <c r="N1907" s="500" t="s">
        <v>5807</v>
      </c>
    </row>
    <row r="1908" spans="1:14">
      <c r="A1908" s="500" t="s">
        <v>686</v>
      </c>
      <c r="B1908" s="500" t="s">
        <v>2858</v>
      </c>
      <c r="C1908" s="500" t="s">
        <v>27831</v>
      </c>
      <c r="D1908" s="500" t="s">
        <v>27832</v>
      </c>
      <c r="E1908" s="500" t="s">
        <v>11099</v>
      </c>
      <c r="F1908" s="500" t="s">
        <v>28081</v>
      </c>
      <c r="G1908" s="500" t="s">
        <v>7952</v>
      </c>
      <c r="H1908" s="500" t="s">
        <v>28063</v>
      </c>
      <c r="I1908" s="500" t="s">
        <v>688</v>
      </c>
      <c r="J1908" s="500" t="s">
        <v>689</v>
      </c>
      <c r="K1908" s="500" t="s">
        <v>223</v>
      </c>
      <c r="L1908" s="500" t="s">
        <v>28083</v>
      </c>
      <c r="M1908" s="500" t="s">
        <v>2307</v>
      </c>
      <c r="N1908" s="500" t="s">
        <v>7953</v>
      </c>
    </row>
    <row r="1909" spans="1:14">
      <c r="A1909" s="500" t="s">
        <v>686</v>
      </c>
      <c r="B1909" s="500" t="s">
        <v>2858</v>
      </c>
      <c r="C1909" s="500" t="s">
        <v>27831</v>
      </c>
      <c r="D1909" s="500" t="s">
        <v>27832</v>
      </c>
      <c r="E1909" s="500" t="s">
        <v>11099</v>
      </c>
      <c r="F1909" s="500" t="s">
        <v>28081</v>
      </c>
      <c r="G1909" s="500" t="s">
        <v>2280</v>
      </c>
      <c r="H1909" s="500" t="s">
        <v>28264</v>
      </c>
      <c r="I1909" s="500" t="s">
        <v>688</v>
      </c>
      <c r="J1909" s="500" t="s">
        <v>689</v>
      </c>
      <c r="K1909" s="500" t="s">
        <v>223</v>
      </c>
      <c r="L1909" s="500" t="s">
        <v>28083</v>
      </c>
      <c r="M1909" s="500" t="s">
        <v>2307</v>
      </c>
      <c r="N1909" s="500" t="s">
        <v>11041</v>
      </c>
    </row>
    <row r="1910" spans="1:14">
      <c r="A1910" s="500" t="s">
        <v>686</v>
      </c>
      <c r="B1910" s="500" t="s">
        <v>2858</v>
      </c>
      <c r="C1910" s="500" t="s">
        <v>27831</v>
      </c>
      <c r="D1910" s="500" t="s">
        <v>27832</v>
      </c>
      <c r="E1910" s="500" t="s">
        <v>11099</v>
      </c>
      <c r="F1910" s="500" t="s">
        <v>28081</v>
      </c>
      <c r="G1910" s="500" t="s">
        <v>7537</v>
      </c>
      <c r="H1910" s="500" t="s">
        <v>28261</v>
      </c>
      <c r="I1910" s="500" t="s">
        <v>688</v>
      </c>
      <c r="J1910" s="500" t="s">
        <v>689</v>
      </c>
      <c r="K1910" s="500" t="s">
        <v>223</v>
      </c>
      <c r="L1910" s="500" t="s">
        <v>28083</v>
      </c>
      <c r="M1910" s="500" t="s">
        <v>2307</v>
      </c>
      <c r="N1910" s="500" t="s">
        <v>7538</v>
      </c>
    </row>
    <row r="1911" spans="1:14">
      <c r="A1911" s="500" t="s">
        <v>686</v>
      </c>
      <c r="B1911" s="500" t="s">
        <v>2858</v>
      </c>
      <c r="C1911" s="500" t="s">
        <v>27831</v>
      </c>
      <c r="D1911" s="500" t="s">
        <v>27832</v>
      </c>
      <c r="E1911" s="500" t="s">
        <v>11099</v>
      </c>
      <c r="F1911" s="500" t="s">
        <v>28081</v>
      </c>
      <c r="G1911" s="500" t="s">
        <v>1610</v>
      </c>
      <c r="H1911" s="500" t="s">
        <v>28265</v>
      </c>
      <c r="I1911" s="500" t="s">
        <v>688</v>
      </c>
      <c r="J1911" s="500" t="s">
        <v>689</v>
      </c>
      <c r="K1911" s="500" t="s">
        <v>223</v>
      </c>
      <c r="L1911" s="500" t="s">
        <v>28083</v>
      </c>
      <c r="M1911" s="500" t="s">
        <v>2307</v>
      </c>
      <c r="N1911" s="500" t="s">
        <v>5808</v>
      </c>
    </row>
    <row r="1912" spans="1:14">
      <c r="A1912" s="500" t="s">
        <v>686</v>
      </c>
      <c r="B1912" s="500" t="s">
        <v>2858</v>
      </c>
      <c r="C1912" s="500" t="s">
        <v>27831</v>
      </c>
      <c r="D1912" s="500" t="s">
        <v>27832</v>
      </c>
      <c r="E1912" s="500" t="s">
        <v>11099</v>
      </c>
      <c r="F1912" s="500" t="s">
        <v>28081</v>
      </c>
      <c r="G1912" s="500" t="s">
        <v>1611</v>
      </c>
      <c r="H1912" s="500" t="s">
        <v>28266</v>
      </c>
      <c r="I1912" s="500" t="s">
        <v>688</v>
      </c>
      <c r="J1912" s="500" t="s">
        <v>689</v>
      </c>
      <c r="K1912" s="500" t="s">
        <v>223</v>
      </c>
      <c r="L1912" s="500" t="s">
        <v>28083</v>
      </c>
      <c r="M1912" s="500" t="s">
        <v>2307</v>
      </c>
      <c r="N1912" s="500" t="s">
        <v>5809</v>
      </c>
    </row>
    <row r="1913" spans="1:14">
      <c r="A1913" s="500" t="s">
        <v>686</v>
      </c>
      <c r="B1913" s="500" t="s">
        <v>2858</v>
      </c>
      <c r="C1913" s="500" t="s">
        <v>27831</v>
      </c>
      <c r="D1913" s="500" t="s">
        <v>27832</v>
      </c>
      <c r="E1913" s="500" t="s">
        <v>11099</v>
      </c>
      <c r="F1913" s="500" t="s">
        <v>28081</v>
      </c>
      <c r="G1913" s="500" t="s">
        <v>1612</v>
      </c>
      <c r="H1913" s="500" t="s">
        <v>6972</v>
      </c>
      <c r="I1913" s="500" t="s">
        <v>688</v>
      </c>
      <c r="J1913" s="500" t="s">
        <v>689</v>
      </c>
      <c r="K1913" s="500" t="s">
        <v>223</v>
      </c>
      <c r="L1913" s="500" t="s">
        <v>28083</v>
      </c>
      <c r="M1913" s="500" t="s">
        <v>2307</v>
      </c>
      <c r="N1913" s="500" t="s">
        <v>5810</v>
      </c>
    </row>
    <row r="1914" spans="1:14">
      <c r="A1914" s="500" t="s">
        <v>686</v>
      </c>
      <c r="B1914" s="500" t="s">
        <v>2858</v>
      </c>
      <c r="C1914" s="500" t="s">
        <v>27831</v>
      </c>
      <c r="D1914" s="500" t="s">
        <v>27832</v>
      </c>
      <c r="E1914" s="500" t="s">
        <v>11099</v>
      </c>
      <c r="F1914" s="500" t="s">
        <v>28081</v>
      </c>
      <c r="G1914" s="500" t="s">
        <v>1613</v>
      </c>
      <c r="H1914" s="500" t="s">
        <v>28267</v>
      </c>
      <c r="I1914" s="500" t="s">
        <v>688</v>
      </c>
      <c r="J1914" s="500" t="s">
        <v>689</v>
      </c>
      <c r="K1914" s="500" t="s">
        <v>223</v>
      </c>
      <c r="L1914" s="500" t="s">
        <v>28083</v>
      </c>
      <c r="M1914" s="500" t="s">
        <v>2307</v>
      </c>
      <c r="N1914" s="500" t="s">
        <v>5811</v>
      </c>
    </row>
    <row r="1915" spans="1:14">
      <c r="A1915" s="500" t="s">
        <v>686</v>
      </c>
      <c r="B1915" s="500" t="s">
        <v>2858</v>
      </c>
      <c r="C1915" s="500" t="s">
        <v>27831</v>
      </c>
      <c r="D1915" s="500" t="s">
        <v>27832</v>
      </c>
      <c r="E1915" s="500" t="s">
        <v>11099</v>
      </c>
      <c r="F1915" s="500" t="s">
        <v>28081</v>
      </c>
      <c r="G1915" s="500" t="s">
        <v>1614</v>
      </c>
      <c r="H1915" s="500" t="s">
        <v>28268</v>
      </c>
      <c r="I1915" s="500" t="s">
        <v>688</v>
      </c>
      <c r="J1915" s="500" t="s">
        <v>689</v>
      </c>
      <c r="K1915" s="500" t="s">
        <v>223</v>
      </c>
      <c r="L1915" s="500" t="s">
        <v>28083</v>
      </c>
      <c r="M1915" s="500" t="s">
        <v>2307</v>
      </c>
      <c r="N1915" s="500" t="s">
        <v>5812</v>
      </c>
    </row>
    <row r="1916" spans="1:14">
      <c r="A1916" s="500" t="s">
        <v>686</v>
      </c>
      <c r="B1916" s="500" t="s">
        <v>2858</v>
      </c>
      <c r="C1916" s="500" t="s">
        <v>27831</v>
      </c>
      <c r="D1916" s="500" t="s">
        <v>27832</v>
      </c>
      <c r="E1916" s="500" t="s">
        <v>11099</v>
      </c>
      <c r="F1916" s="500" t="s">
        <v>28081</v>
      </c>
      <c r="G1916" s="500" t="s">
        <v>1615</v>
      </c>
      <c r="H1916" s="500" t="s">
        <v>28269</v>
      </c>
      <c r="I1916" s="500" t="s">
        <v>688</v>
      </c>
      <c r="J1916" s="500" t="s">
        <v>689</v>
      </c>
      <c r="K1916" s="500" t="s">
        <v>223</v>
      </c>
      <c r="L1916" s="500" t="s">
        <v>28083</v>
      </c>
      <c r="M1916" s="500" t="s">
        <v>2307</v>
      </c>
      <c r="N1916" s="500" t="s">
        <v>5813</v>
      </c>
    </row>
    <row r="1917" spans="1:14">
      <c r="A1917" s="500" t="s">
        <v>686</v>
      </c>
      <c r="B1917" s="500" t="s">
        <v>2858</v>
      </c>
      <c r="C1917" s="500" t="s">
        <v>27831</v>
      </c>
      <c r="D1917" s="500" t="s">
        <v>27832</v>
      </c>
      <c r="E1917" s="500" t="s">
        <v>11099</v>
      </c>
      <c r="F1917" s="500" t="s">
        <v>28081</v>
      </c>
      <c r="G1917" s="500" t="s">
        <v>1616</v>
      </c>
      <c r="H1917" s="500" t="s">
        <v>28270</v>
      </c>
      <c r="I1917" s="500" t="s">
        <v>688</v>
      </c>
      <c r="J1917" s="500" t="s">
        <v>689</v>
      </c>
      <c r="K1917" s="500" t="s">
        <v>223</v>
      </c>
      <c r="L1917" s="500" t="s">
        <v>28083</v>
      </c>
      <c r="M1917" s="500" t="s">
        <v>2307</v>
      </c>
      <c r="N1917" s="500" t="s">
        <v>5814</v>
      </c>
    </row>
    <row r="1918" spans="1:14">
      <c r="A1918" s="500" t="s">
        <v>686</v>
      </c>
      <c r="B1918" s="500" t="s">
        <v>2858</v>
      </c>
      <c r="C1918" s="500" t="s">
        <v>27831</v>
      </c>
      <c r="D1918" s="500" t="s">
        <v>27832</v>
      </c>
      <c r="E1918" s="500" t="s">
        <v>11099</v>
      </c>
      <c r="F1918" s="500" t="s">
        <v>28081</v>
      </c>
      <c r="G1918" s="500" t="s">
        <v>7954</v>
      </c>
      <c r="H1918" s="500" t="s">
        <v>28271</v>
      </c>
      <c r="I1918" s="500" t="s">
        <v>688</v>
      </c>
      <c r="J1918" s="500" t="s">
        <v>689</v>
      </c>
      <c r="K1918" s="500" t="s">
        <v>223</v>
      </c>
      <c r="L1918" s="500" t="s">
        <v>28083</v>
      </c>
      <c r="M1918" s="500" t="s">
        <v>2307</v>
      </c>
      <c r="N1918" s="500" t="s">
        <v>7955</v>
      </c>
    </row>
    <row r="1919" spans="1:14">
      <c r="A1919" s="500" t="s">
        <v>686</v>
      </c>
      <c r="B1919" s="500" t="s">
        <v>2858</v>
      </c>
      <c r="C1919" s="500" t="s">
        <v>27831</v>
      </c>
      <c r="D1919" s="500" t="s">
        <v>27832</v>
      </c>
      <c r="E1919" s="500" t="s">
        <v>11099</v>
      </c>
      <c r="F1919" s="500" t="s">
        <v>28081</v>
      </c>
      <c r="G1919" s="500" t="s">
        <v>2531</v>
      </c>
      <c r="H1919" s="500" t="s">
        <v>28272</v>
      </c>
      <c r="I1919" s="500" t="s">
        <v>688</v>
      </c>
      <c r="J1919" s="500" t="s">
        <v>689</v>
      </c>
      <c r="K1919" s="500" t="s">
        <v>223</v>
      </c>
      <c r="L1919" s="500" t="s">
        <v>28083</v>
      </c>
      <c r="M1919" s="500" t="s">
        <v>2307</v>
      </c>
      <c r="N1919" s="500" t="s">
        <v>5815</v>
      </c>
    </row>
    <row r="1920" spans="1:14">
      <c r="A1920" s="500" t="s">
        <v>686</v>
      </c>
      <c r="B1920" s="500" t="s">
        <v>2858</v>
      </c>
      <c r="C1920" s="500" t="s">
        <v>27831</v>
      </c>
      <c r="D1920" s="500" t="s">
        <v>27832</v>
      </c>
      <c r="E1920" s="500" t="s">
        <v>11099</v>
      </c>
      <c r="F1920" s="500" t="s">
        <v>28081</v>
      </c>
      <c r="G1920" s="500" t="s">
        <v>7956</v>
      </c>
      <c r="H1920" s="500" t="s">
        <v>28273</v>
      </c>
      <c r="I1920" s="500" t="s">
        <v>688</v>
      </c>
      <c r="J1920" s="500" t="s">
        <v>689</v>
      </c>
      <c r="K1920" s="500" t="s">
        <v>223</v>
      </c>
      <c r="L1920" s="500" t="s">
        <v>28083</v>
      </c>
      <c r="M1920" s="500" t="s">
        <v>2307</v>
      </c>
      <c r="N1920" s="500" t="s">
        <v>7957</v>
      </c>
    </row>
    <row r="1921" spans="1:14">
      <c r="A1921" s="500" t="s">
        <v>686</v>
      </c>
      <c r="B1921" s="500" t="s">
        <v>2858</v>
      </c>
      <c r="C1921" s="500" t="s">
        <v>27831</v>
      </c>
      <c r="D1921" s="500" t="s">
        <v>27832</v>
      </c>
      <c r="E1921" s="500" t="s">
        <v>11099</v>
      </c>
      <c r="F1921" s="500" t="s">
        <v>28081</v>
      </c>
      <c r="G1921" s="500" t="s">
        <v>3579</v>
      </c>
      <c r="H1921" s="500" t="s">
        <v>28274</v>
      </c>
      <c r="I1921" s="500" t="s">
        <v>688</v>
      </c>
      <c r="J1921" s="500" t="s">
        <v>689</v>
      </c>
      <c r="K1921" s="500" t="s">
        <v>223</v>
      </c>
      <c r="L1921" s="500" t="s">
        <v>28083</v>
      </c>
      <c r="M1921" s="500" t="s">
        <v>2307</v>
      </c>
      <c r="N1921" s="500" t="s">
        <v>5816</v>
      </c>
    </row>
    <row r="1922" spans="1:14">
      <c r="A1922" s="500" t="s">
        <v>686</v>
      </c>
      <c r="B1922" s="500" t="s">
        <v>2858</v>
      </c>
      <c r="C1922" s="500" t="s">
        <v>27831</v>
      </c>
      <c r="D1922" s="500" t="s">
        <v>27832</v>
      </c>
      <c r="E1922" s="500" t="s">
        <v>11099</v>
      </c>
      <c r="F1922" s="500" t="s">
        <v>28081</v>
      </c>
      <c r="G1922" s="500" t="s">
        <v>1617</v>
      </c>
      <c r="H1922" s="500" t="s">
        <v>28275</v>
      </c>
      <c r="I1922" s="500" t="s">
        <v>688</v>
      </c>
      <c r="J1922" s="500" t="s">
        <v>689</v>
      </c>
      <c r="K1922" s="500" t="s">
        <v>223</v>
      </c>
      <c r="L1922" s="500" t="s">
        <v>28083</v>
      </c>
      <c r="M1922" s="500" t="s">
        <v>2307</v>
      </c>
      <c r="N1922" s="500" t="s">
        <v>5817</v>
      </c>
    </row>
    <row r="1923" spans="1:14">
      <c r="A1923" s="500" t="s">
        <v>686</v>
      </c>
      <c r="B1923" s="500" t="s">
        <v>2858</v>
      </c>
      <c r="C1923" s="500" t="s">
        <v>27831</v>
      </c>
      <c r="D1923" s="500" t="s">
        <v>27832</v>
      </c>
      <c r="E1923" s="500" t="s">
        <v>11099</v>
      </c>
      <c r="F1923" s="500" t="s">
        <v>28081</v>
      </c>
      <c r="G1923" s="500" t="s">
        <v>1618</v>
      </c>
      <c r="H1923" s="500" t="s">
        <v>17158</v>
      </c>
      <c r="I1923" s="500" t="s">
        <v>688</v>
      </c>
      <c r="J1923" s="500" t="s">
        <v>689</v>
      </c>
      <c r="K1923" s="500" t="s">
        <v>223</v>
      </c>
      <c r="L1923" s="500" t="s">
        <v>28083</v>
      </c>
      <c r="M1923" s="500" t="s">
        <v>2307</v>
      </c>
      <c r="N1923" s="500" t="s">
        <v>5818</v>
      </c>
    </row>
    <row r="1924" spans="1:14">
      <c r="A1924" s="500" t="s">
        <v>686</v>
      </c>
      <c r="B1924" s="500" t="s">
        <v>2858</v>
      </c>
      <c r="C1924" s="500" t="s">
        <v>27831</v>
      </c>
      <c r="D1924" s="500" t="s">
        <v>27832</v>
      </c>
      <c r="E1924" s="500" t="s">
        <v>11099</v>
      </c>
      <c r="F1924" s="500" t="s">
        <v>28081</v>
      </c>
      <c r="G1924" s="500" t="s">
        <v>1619</v>
      </c>
      <c r="H1924" s="500" t="s">
        <v>11561</v>
      </c>
      <c r="I1924" s="500" t="s">
        <v>688</v>
      </c>
      <c r="J1924" s="500" t="s">
        <v>689</v>
      </c>
      <c r="K1924" s="500" t="s">
        <v>223</v>
      </c>
      <c r="L1924" s="500" t="s">
        <v>28083</v>
      </c>
      <c r="M1924" s="500" t="s">
        <v>2307</v>
      </c>
      <c r="N1924" s="500" t="s">
        <v>5819</v>
      </c>
    </row>
    <row r="1925" spans="1:14">
      <c r="A1925" s="500" t="s">
        <v>686</v>
      </c>
      <c r="B1925" s="500" t="s">
        <v>2858</v>
      </c>
      <c r="C1925" s="500" t="s">
        <v>27831</v>
      </c>
      <c r="D1925" s="500" t="s">
        <v>27832</v>
      </c>
      <c r="E1925" s="500" t="s">
        <v>11099</v>
      </c>
      <c r="F1925" s="500" t="s">
        <v>28081</v>
      </c>
      <c r="G1925" s="500" t="s">
        <v>1620</v>
      </c>
      <c r="H1925" s="500" t="s">
        <v>11514</v>
      </c>
      <c r="I1925" s="500" t="s">
        <v>688</v>
      </c>
      <c r="J1925" s="500" t="s">
        <v>689</v>
      </c>
      <c r="K1925" s="500" t="s">
        <v>223</v>
      </c>
      <c r="L1925" s="500" t="s">
        <v>28083</v>
      </c>
      <c r="M1925" s="500" t="s">
        <v>2307</v>
      </c>
      <c r="N1925" s="500" t="s">
        <v>5820</v>
      </c>
    </row>
    <row r="1926" spans="1:14">
      <c r="A1926" s="500" t="s">
        <v>686</v>
      </c>
      <c r="B1926" s="500" t="s">
        <v>2858</v>
      </c>
      <c r="C1926" s="500" t="s">
        <v>27831</v>
      </c>
      <c r="D1926" s="500" t="s">
        <v>27832</v>
      </c>
      <c r="E1926" s="500" t="s">
        <v>11099</v>
      </c>
      <c r="F1926" s="500" t="s">
        <v>28081</v>
      </c>
      <c r="G1926" s="500" t="s">
        <v>4086</v>
      </c>
      <c r="H1926" s="500" t="s">
        <v>28276</v>
      </c>
      <c r="I1926" s="500" t="s">
        <v>688</v>
      </c>
      <c r="J1926" s="500" t="s">
        <v>689</v>
      </c>
      <c r="K1926" s="500" t="s">
        <v>223</v>
      </c>
      <c r="L1926" s="500" t="s">
        <v>28083</v>
      </c>
      <c r="M1926" s="500" t="s">
        <v>2307</v>
      </c>
      <c r="N1926" s="500" t="s">
        <v>5821</v>
      </c>
    </row>
    <row r="1927" spans="1:14">
      <c r="A1927" s="500" t="s">
        <v>686</v>
      </c>
      <c r="B1927" s="500" t="s">
        <v>2858</v>
      </c>
      <c r="C1927" s="500" t="s">
        <v>27831</v>
      </c>
      <c r="D1927" s="500" t="s">
        <v>27832</v>
      </c>
      <c r="E1927" s="500" t="s">
        <v>11099</v>
      </c>
      <c r="F1927" s="500" t="s">
        <v>28081</v>
      </c>
      <c r="G1927" s="500" t="s">
        <v>1621</v>
      </c>
      <c r="H1927" s="500" t="s">
        <v>28277</v>
      </c>
      <c r="I1927" s="500" t="s">
        <v>688</v>
      </c>
      <c r="J1927" s="500" t="s">
        <v>689</v>
      </c>
      <c r="K1927" s="500" t="s">
        <v>223</v>
      </c>
      <c r="L1927" s="500" t="s">
        <v>28083</v>
      </c>
      <c r="M1927" s="500" t="s">
        <v>2307</v>
      </c>
      <c r="N1927" s="500" t="s">
        <v>5822</v>
      </c>
    </row>
    <row r="1928" spans="1:14">
      <c r="A1928" s="500" t="s">
        <v>686</v>
      </c>
      <c r="B1928" s="500" t="s">
        <v>2858</v>
      </c>
      <c r="C1928" s="500" t="s">
        <v>27831</v>
      </c>
      <c r="D1928" s="500" t="s">
        <v>27832</v>
      </c>
      <c r="E1928" s="500" t="s">
        <v>11099</v>
      </c>
      <c r="F1928" s="500" t="s">
        <v>28081</v>
      </c>
      <c r="G1928" s="500" t="s">
        <v>3580</v>
      </c>
      <c r="H1928" s="500" t="s">
        <v>28061</v>
      </c>
      <c r="I1928" s="500" t="s">
        <v>688</v>
      </c>
      <c r="J1928" s="500" t="s">
        <v>689</v>
      </c>
      <c r="K1928" s="500" t="s">
        <v>223</v>
      </c>
      <c r="L1928" s="500" t="s">
        <v>28083</v>
      </c>
      <c r="M1928" s="500" t="s">
        <v>2307</v>
      </c>
      <c r="N1928" s="500" t="s">
        <v>5823</v>
      </c>
    </row>
    <row r="1929" spans="1:14">
      <c r="A1929" s="500" t="s">
        <v>686</v>
      </c>
      <c r="B1929" s="500" t="s">
        <v>2858</v>
      </c>
      <c r="C1929" s="500" t="s">
        <v>27831</v>
      </c>
      <c r="D1929" s="500" t="s">
        <v>27832</v>
      </c>
      <c r="E1929" s="500" t="s">
        <v>11099</v>
      </c>
      <c r="F1929" s="500" t="s">
        <v>28081</v>
      </c>
      <c r="G1929" s="500" t="s">
        <v>1622</v>
      </c>
      <c r="H1929" s="500" t="s">
        <v>28001</v>
      </c>
      <c r="I1929" s="500" t="s">
        <v>688</v>
      </c>
      <c r="J1929" s="500" t="s">
        <v>689</v>
      </c>
      <c r="K1929" s="500" t="s">
        <v>223</v>
      </c>
      <c r="L1929" s="500" t="s">
        <v>28083</v>
      </c>
      <c r="M1929" s="500" t="s">
        <v>2307</v>
      </c>
      <c r="N1929" s="500" t="s">
        <v>5824</v>
      </c>
    </row>
    <row r="1930" spans="1:14">
      <c r="A1930" s="500" t="s">
        <v>686</v>
      </c>
      <c r="B1930" s="500" t="s">
        <v>2858</v>
      </c>
      <c r="C1930" s="500" t="s">
        <v>27831</v>
      </c>
      <c r="D1930" s="500" t="s">
        <v>27832</v>
      </c>
      <c r="E1930" s="500" t="s">
        <v>11099</v>
      </c>
      <c r="F1930" s="500" t="s">
        <v>28081</v>
      </c>
      <c r="G1930" s="500" t="s">
        <v>1623</v>
      </c>
      <c r="H1930" s="500" t="s">
        <v>28278</v>
      </c>
      <c r="I1930" s="500" t="s">
        <v>688</v>
      </c>
      <c r="J1930" s="500" t="s">
        <v>689</v>
      </c>
      <c r="K1930" s="500" t="s">
        <v>223</v>
      </c>
      <c r="L1930" s="500" t="s">
        <v>28083</v>
      </c>
      <c r="M1930" s="500" t="s">
        <v>2307</v>
      </c>
      <c r="N1930" s="500" t="s">
        <v>5825</v>
      </c>
    </row>
    <row r="1931" spans="1:14">
      <c r="A1931" s="500" t="s">
        <v>686</v>
      </c>
      <c r="B1931" s="500" t="s">
        <v>2858</v>
      </c>
      <c r="C1931" s="500" t="s">
        <v>27831</v>
      </c>
      <c r="D1931" s="500" t="s">
        <v>27832</v>
      </c>
      <c r="E1931" s="500" t="s">
        <v>11099</v>
      </c>
      <c r="F1931" s="500" t="s">
        <v>28081</v>
      </c>
      <c r="G1931" s="500" t="s">
        <v>1624</v>
      </c>
      <c r="H1931" s="500" t="s">
        <v>11599</v>
      </c>
      <c r="I1931" s="500" t="s">
        <v>688</v>
      </c>
      <c r="J1931" s="500" t="s">
        <v>689</v>
      </c>
      <c r="K1931" s="500" t="s">
        <v>223</v>
      </c>
      <c r="L1931" s="500" t="s">
        <v>28083</v>
      </c>
      <c r="M1931" s="500" t="s">
        <v>2307</v>
      </c>
      <c r="N1931" s="500" t="s">
        <v>5826</v>
      </c>
    </row>
    <row r="1932" spans="1:14">
      <c r="A1932" s="500" t="s">
        <v>686</v>
      </c>
      <c r="B1932" s="500" t="s">
        <v>2858</v>
      </c>
      <c r="C1932" s="500" t="s">
        <v>27831</v>
      </c>
      <c r="D1932" s="500" t="s">
        <v>27832</v>
      </c>
      <c r="E1932" s="500" t="s">
        <v>11099</v>
      </c>
      <c r="F1932" s="500" t="s">
        <v>28081</v>
      </c>
      <c r="G1932" s="500" t="s">
        <v>7958</v>
      </c>
      <c r="H1932" s="500" t="s">
        <v>28279</v>
      </c>
      <c r="I1932" s="500" t="s">
        <v>688</v>
      </c>
      <c r="J1932" s="500" t="s">
        <v>689</v>
      </c>
      <c r="K1932" s="500" t="s">
        <v>223</v>
      </c>
      <c r="L1932" s="500" t="s">
        <v>28083</v>
      </c>
      <c r="M1932" s="500" t="s">
        <v>2307</v>
      </c>
      <c r="N1932" s="500" t="s">
        <v>7959</v>
      </c>
    </row>
    <row r="1933" spans="1:14">
      <c r="A1933" s="500" t="s">
        <v>686</v>
      </c>
      <c r="B1933" s="500" t="s">
        <v>2858</v>
      </c>
      <c r="C1933" s="500" t="s">
        <v>27831</v>
      </c>
      <c r="D1933" s="500" t="s">
        <v>27832</v>
      </c>
      <c r="E1933" s="500" t="s">
        <v>11099</v>
      </c>
      <c r="F1933" s="500" t="s">
        <v>28081</v>
      </c>
      <c r="G1933" s="500" t="s">
        <v>2281</v>
      </c>
      <c r="H1933" s="500" t="s">
        <v>28280</v>
      </c>
      <c r="I1933" s="500" t="s">
        <v>688</v>
      </c>
      <c r="J1933" s="500" t="s">
        <v>689</v>
      </c>
      <c r="K1933" s="500" t="s">
        <v>223</v>
      </c>
      <c r="L1933" s="500" t="s">
        <v>28083</v>
      </c>
      <c r="M1933" s="500" t="s">
        <v>2307</v>
      </c>
      <c r="N1933" s="500" t="s">
        <v>5827</v>
      </c>
    </row>
    <row r="1934" spans="1:14">
      <c r="A1934" s="500" t="s">
        <v>686</v>
      </c>
      <c r="B1934" s="500" t="s">
        <v>2858</v>
      </c>
      <c r="C1934" s="500" t="s">
        <v>27831</v>
      </c>
      <c r="D1934" s="500" t="s">
        <v>27832</v>
      </c>
      <c r="E1934" s="500" t="s">
        <v>11099</v>
      </c>
      <c r="F1934" s="500" t="s">
        <v>28081</v>
      </c>
      <c r="G1934" s="500" t="s">
        <v>7539</v>
      </c>
      <c r="H1934" s="500" t="s">
        <v>28275</v>
      </c>
      <c r="I1934" s="500" t="s">
        <v>688</v>
      </c>
      <c r="J1934" s="500" t="s">
        <v>689</v>
      </c>
      <c r="K1934" s="500" t="s">
        <v>223</v>
      </c>
      <c r="L1934" s="500" t="s">
        <v>28083</v>
      </c>
      <c r="M1934" s="500" t="s">
        <v>2307</v>
      </c>
      <c r="N1934" s="500" t="s">
        <v>7540</v>
      </c>
    </row>
    <row r="1935" spans="1:14">
      <c r="A1935" s="500" t="s">
        <v>686</v>
      </c>
      <c r="B1935" s="500" t="s">
        <v>2858</v>
      </c>
      <c r="C1935" s="500" t="s">
        <v>27831</v>
      </c>
      <c r="D1935" s="500" t="s">
        <v>27832</v>
      </c>
      <c r="E1935" s="500" t="s">
        <v>11099</v>
      </c>
      <c r="F1935" s="500" t="s">
        <v>28081</v>
      </c>
      <c r="G1935" s="500" t="s">
        <v>1625</v>
      </c>
      <c r="H1935" s="500" t="s">
        <v>20154</v>
      </c>
      <c r="I1935" s="500" t="s">
        <v>688</v>
      </c>
      <c r="J1935" s="500" t="s">
        <v>689</v>
      </c>
      <c r="K1935" s="500" t="s">
        <v>223</v>
      </c>
      <c r="L1935" s="500" t="s">
        <v>28083</v>
      </c>
      <c r="M1935" s="500" t="s">
        <v>2307</v>
      </c>
      <c r="N1935" s="500" t="s">
        <v>5828</v>
      </c>
    </row>
    <row r="1936" spans="1:14">
      <c r="A1936" s="500" t="s">
        <v>686</v>
      </c>
      <c r="B1936" s="500" t="s">
        <v>2858</v>
      </c>
      <c r="C1936" s="500" t="s">
        <v>27831</v>
      </c>
      <c r="D1936" s="500" t="s">
        <v>27832</v>
      </c>
      <c r="E1936" s="500" t="s">
        <v>11099</v>
      </c>
      <c r="F1936" s="500" t="s">
        <v>28081</v>
      </c>
      <c r="G1936" s="500" t="s">
        <v>1626</v>
      </c>
      <c r="H1936" s="500" t="s">
        <v>28281</v>
      </c>
      <c r="I1936" s="500" t="s">
        <v>688</v>
      </c>
      <c r="J1936" s="500" t="s">
        <v>689</v>
      </c>
      <c r="K1936" s="500" t="s">
        <v>223</v>
      </c>
      <c r="L1936" s="500" t="s">
        <v>28083</v>
      </c>
      <c r="M1936" s="500" t="s">
        <v>2307</v>
      </c>
      <c r="N1936" s="500" t="s">
        <v>5829</v>
      </c>
    </row>
    <row r="1937" spans="1:14">
      <c r="A1937" s="500" t="s">
        <v>686</v>
      </c>
      <c r="B1937" s="500" t="s">
        <v>2858</v>
      </c>
      <c r="C1937" s="500" t="s">
        <v>27831</v>
      </c>
      <c r="D1937" s="500" t="s">
        <v>27832</v>
      </c>
      <c r="E1937" s="500" t="s">
        <v>11099</v>
      </c>
      <c r="F1937" s="500" t="s">
        <v>28081</v>
      </c>
      <c r="G1937" s="500" t="s">
        <v>1627</v>
      </c>
      <c r="H1937" s="500" t="s">
        <v>28282</v>
      </c>
      <c r="I1937" s="500" t="s">
        <v>688</v>
      </c>
      <c r="J1937" s="500" t="s">
        <v>689</v>
      </c>
      <c r="K1937" s="500" t="s">
        <v>223</v>
      </c>
      <c r="L1937" s="500" t="s">
        <v>28083</v>
      </c>
      <c r="M1937" s="500" t="s">
        <v>2307</v>
      </c>
      <c r="N1937" s="500" t="s">
        <v>5830</v>
      </c>
    </row>
    <row r="1938" spans="1:14">
      <c r="A1938" s="500" t="s">
        <v>686</v>
      </c>
      <c r="B1938" s="500" t="s">
        <v>2858</v>
      </c>
      <c r="C1938" s="500" t="s">
        <v>27831</v>
      </c>
      <c r="D1938" s="500" t="s">
        <v>27832</v>
      </c>
      <c r="E1938" s="500" t="s">
        <v>11099</v>
      </c>
      <c r="F1938" s="500" t="s">
        <v>28081</v>
      </c>
      <c r="G1938" s="500" t="s">
        <v>1628</v>
      </c>
      <c r="H1938" s="500" t="s">
        <v>28133</v>
      </c>
      <c r="I1938" s="500" t="s">
        <v>688</v>
      </c>
      <c r="J1938" s="500" t="s">
        <v>689</v>
      </c>
      <c r="K1938" s="500" t="s">
        <v>223</v>
      </c>
      <c r="L1938" s="500" t="s">
        <v>28083</v>
      </c>
      <c r="M1938" s="500" t="s">
        <v>2307</v>
      </c>
      <c r="N1938" s="500" t="s">
        <v>5831</v>
      </c>
    </row>
    <row r="1939" spans="1:14">
      <c r="A1939" s="500" t="s">
        <v>686</v>
      </c>
      <c r="B1939" s="500" t="s">
        <v>2858</v>
      </c>
      <c r="C1939" s="500" t="s">
        <v>27831</v>
      </c>
      <c r="D1939" s="500" t="s">
        <v>27832</v>
      </c>
      <c r="E1939" s="500" t="s">
        <v>11099</v>
      </c>
      <c r="F1939" s="500" t="s">
        <v>28081</v>
      </c>
      <c r="G1939" s="500" t="s">
        <v>1629</v>
      </c>
      <c r="H1939" s="500" t="s">
        <v>28000</v>
      </c>
      <c r="I1939" s="500" t="s">
        <v>688</v>
      </c>
      <c r="J1939" s="500" t="s">
        <v>689</v>
      </c>
      <c r="K1939" s="500" t="s">
        <v>223</v>
      </c>
      <c r="L1939" s="500" t="s">
        <v>28083</v>
      </c>
      <c r="M1939" s="500" t="s">
        <v>2307</v>
      </c>
      <c r="N1939" s="500" t="s">
        <v>5832</v>
      </c>
    </row>
    <row r="1940" spans="1:14">
      <c r="A1940" s="500" t="s">
        <v>686</v>
      </c>
      <c r="B1940" s="500" t="s">
        <v>2858</v>
      </c>
      <c r="C1940" s="500" t="s">
        <v>27831</v>
      </c>
      <c r="D1940" s="500" t="s">
        <v>27832</v>
      </c>
      <c r="E1940" s="500" t="s">
        <v>11099</v>
      </c>
      <c r="F1940" s="500" t="s">
        <v>28081</v>
      </c>
      <c r="G1940" s="500" t="s">
        <v>1630</v>
      </c>
      <c r="H1940" s="500" t="s">
        <v>28283</v>
      </c>
      <c r="I1940" s="500" t="s">
        <v>688</v>
      </c>
      <c r="J1940" s="500" t="s">
        <v>689</v>
      </c>
      <c r="K1940" s="500" t="s">
        <v>223</v>
      </c>
      <c r="L1940" s="500" t="s">
        <v>28083</v>
      </c>
      <c r="M1940" s="500" t="s">
        <v>2307</v>
      </c>
      <c r="N1940" s="500" t="s">
        <v>5833</v>
      </c>
    </row>
    <row r="1941" spans="1:14">
      <c r="A1941" s="500" t="s">
        <v>686</v>
      </c>
      <c r="B1941" s="500" t="s">
        <v>2858</v>
      </c>
      <c r="C1941" s="500" t="s">
        <v>27831</v>
      </c>
      <c r="D1941" s="500" t="s">
        <v>27832</v>
      </c>
      <c r="E1941" s="500" t="s">
        <v>11099</v>
      </c>
      <c r="F1941" s="500" t="s">
        <v>28081</v>
      </c>
      <c r="G1941" s="500" t="s">
        <v>1631</v>
      </c>
      <c r="H1941" s="500" t="s">
        <v>28284</v>
      </c>
      <c r="I1941" s="500" t="s">
        <v>688</v>
      </c>
      <c r="J1941" s="500" t="s">
        <v>689</v>
      </c>
      <c r="K1941" s="500" t="s">
        <v>223</v>
      </c>
      <c r="L1941" s="500" t="s">
        <v>28083</v>
      </c>
      <c r="M1941" s="500" t="s">
        <v>2307</v>
      </c>
      <c r="N1941" s="500" t="s">
        <v>5834</v>
      </c>
    </row>
    <row r="1942" spans="1:14">
      <c r="A1942" s="500" t="s">
        <v>686</v>
      </c>
      <c r="B1942" s="500" t="s">
        <v>2858</v>
      </c>
      <c r="C1942" s="500" t="s">
        <v>27831</v>
      </c>
      <c r="D1942" s="500" t="s">
        <v>27832</v>
      </c>
      <c r="E1942" s="500" t="s">
        <v>11099</v>
      </c>
      <c r="F1942" s="500" t="s">
        <v>28081</v>
      </c>
      <c r="G1942" s="500" t="s">
        <v>7961</v>
      </c>
      <c r="H1942" s="500" t="s">
        <v>28285</v>
      </c>
      <c r="I1942" s="500" t="s">
        <v>688</v>
      </c>
      <c r="J1942" s="500" t="s">
        <v>689</v>
      </c>
      <c r="K1942" s="500" t="s">
        <v>223</v>
      </c>
      <c r="L1942" s="500" t="s">
        <v>28083</v>
      </c>
      <c r="M1942" s="500" t="s">
        <v>2307</v>
      </c>
      <c r="N1942" s="500" t="s">
        <v>7962</v>
      </c>
    </row>
    <row r="1943" spans="1:14">
      <c r="A1943" s="500" t="s">
        <v>686</v>
      </c>
      <c r="B1943" s="500" t="s">
        <v>2858</v>
      </c>
      <c r="C1943" s="500" t="s">
        <v>27831</v>
      </c>
      <c r="D1943" s="500" t="s">
        <v>27832</v>
      </c>
      <c r="E1943" s="500" t="s">
        <v>11099</v>
      </c>
      <c r="F1943" s="500" t="s">
        <v>28081</v>
      </c>
      <c r="G1943" s="500" t="s">
        <v>2532</v>
      </c>
      <c r="H1943" s="500" t="s">
        <v>28286</v>
      </c>
      <c r="I1943" s="500" t="s">
        <v>688</v>
      </c>
      <c r="J1943" s="500" t="s">
        <v>689</v>
      </c>
      <c r="K1943" s="500" t="s">
        <v>223</v>
      </c>
      <c r="L1943" s="500" t="s">
        <v>28083</v>
      </c>
      <c r="M1943" s="500" t="s">
        <v>2307</v>
      </c>
      <c r="N1943" s="500" t="s">
        <v>5835</v>
      </c>
    </row>
    <row r="1944" spans="1:14">
      <c r="A1944" s="500" t="s">
        <v>686</v>
      </c>
      <c r="B1944" s="500" t="s">
        <v>2858</v>
      </c>
      <c r="C1944" s="500" t="s">
        <v>27831</v>
      </c>
      <c r="D1944" s="500" t="s">
        <v>27832</v>
      </c>
      <c r="E1944" s="500" t="s">
        <v>11099</v>
      </c>
      <c r="F1944" s="500" t="s">
        <v>28081</v>
      </c>
      <c r="G1944" s="500" t="s">
        <v>7963</v>
      </c>
      <c r="H1944" s="500" t="s">
        <v>28287</v>
      </c>
      <c r="I1944" s="500" t="s">
        <v>688</v>
      </c>
      <c r="J1944" s="500" t="s">
        <v>689</v>
      </c>
      <c r="K1944" s="500" t="s">
        <v>223</v>
      </c>
      <c r="L1944" s="500" t="s">
        <v>28083</v>
      </c>
      <c r="M1944" s="500" t="s">
        <v>2307</v>
      </c>
      <c r="N1944" s="500" t="s">
        <v>7964</v>
      </c>
    </row>
    <row r="1945" spans="1:14">
      <c r="A1945" s="500" t="s">
        <v>686</v>
      </c>
      <c r="B1945" s="500" t="s">
        <v>2858</v>
      </c>
      <c r="C1945" s="500" t="s">
        <v>27831</v>
      </c>
      <c r="D1945" s="500" t="s">
        <v>27832</v>
      </c>
      <c r="E1945" s="500" t="s">
        <v>11099</v>
      </c>
      <c r="F1945" s="500" t="s">
        <v>28081</v>
      </c>
      <c r="G1945" s="500" t="s">
        <v>3581</v>
      </c>
      <c r="H1945" s="500" t="s">
        <v>28288</v>
      </c>
      <c r="I1945" s="500" t="s">
        <v>688</v>
      </c>
      <c r="J1945" s="500" t="s">
        <v>689</v>
      </c>
      <c r="K1945" s="500" t="s">
        <v>223</v>
      </c>
      <c r="L1945" s="500" t="s">
        <v>28083</v>
      </c>
      <c r="M1945" s="500" t="s">
        <v>2307</v>
      </c>
      <c r="N1945" s="500" t="s">
        <v>5836</v>
      </c>
    </row>
    <row r="1946" spans="1:14">
      <c r="A1946" s="500" t="s">
        <v>686</v>
      </c>
      <c r="B1946" s="500" t="s">
        <v>2858</v>
      </c>
      <c r="C1946" s="500" t="s">
        <v>27831</v>
      </c>
      <c r="D1946" s="500" t="s">
        <v>27832</v>
      </c>
      <c r="E1946" s="500" t="s">
        <v>11099</v>
      </c>
      <c r="F1946" s="500" t="s">
        <v>28081</v>
      </c>
      <c r="G1946" s="500" t="s">
        <v>1632</v>
      </c>
      <c r="H1946" s="500" t="s">
        <v>28289</v>
      </c>
      <c r="I1946" s="500" t="s">
        <v>688</v>
      </c>
      <c r="J1946" s="500" t="s">
        <v>689</v>
      </c>
      <c r="K1946" s="500" t="s">
        <v>223</v>
      </c>
      <c r="L1946" s="500" t="s">
        <v>28083</v>
      </c>
      <c r="M1946" s="500" t="s">
        <v>2307</v>
      </c>
      <c r="N1946" s="500" t="s">
        <v>5837</v>
      </c>
    </row>
    <row r="1947" spans="1:14">
      <c r="A1947" s="500" t="s">
        <v>686</v>
      </c>
      <c r="B1947" s="500" t="s">
        <v>2858</v>
      </c>
      <c r="C1947" s="500" t="s">
        <v>27831</v>
      </c>
      <c r="D1947" s="500" t="s">
        <v>27832</v>
      </c>
      <c r="E1947" s="500" t="s">
        <v>11099</v>
      </c>
      <c r="F1947" s="500" t="s">
        <v>28081</v>
      </c>
      <c r="G1947" s="500" t="s">
        <v>1633</v>
      </c>
      <c r="H1947" s="500" t="s">
        <v>11454</v>
      </c>
      <c r="I1947" s="500" t="s">
        <v>688</v>
      </c>
      <c r="J1947" s="500" t="s">
        <v>689</v>
      </c>
      <c r="K1947" s="500" t="s">
        <v>223</v>
      </c>
      <c r="L1947" s="500" t="s">
        <v>28083</v>
      </c>
      <c r="M1947" s="500" t="s">
        <v>2307</v>
      </c>
      <c r="N1947" s="500" t="s">
        <v>5838</v>
      </c>
    </row>
    <row r="1948" spans="1:14">
      <c r="A1948" s="500" t="s">
        <v>686</v>
      </c>
      <c r="B1948" s="500" t="s">
        <v>2858</v>
      </c>
      <c r="C1948" s="500" t="s">
        <v>27831</v>
      </c>
      <c r="D1948" s="500" t="s">
        <v>27832</v>
      </c>
      <c r="E1948" s="500" t="s">
        <v>11099</v>
      </c>
      <c r="F1948" s="500" t="s">
        <v>28081</v>
      </c>
      <c r="G1948" s="500" t="s">
        <v>1634</v>
      </c>
      <c r="H1948" s="500" t="s">
        <v>7041</v>
      </c>
      <c r="I1948" s="500" t="s">
        <v>688</v>
      </c>
      <c r="J1948" s="500" t="s">
        <v>689</v>
      </c>
      <c r="K1948" s="500" t="s">
        <v>223</v>
      </c>
      <c r="L1948" s="500" t="s">
        <v>28083</v>
      </c>
      <c r="M1948" s="500" t="s">
        <v>2307</v>
      </c>
      <c r="N1948" s="500" t="s">
        <v>5839</v>
      </c>
    </row>
    <row r="1949" spans="1:14">
      <c r="A1949" s="500" t="s">
        <v>686</v>
      </c>
      <c r="B1949" s="500" t="s">
        <v>2858</v>
      </c>
      <c r="C1949" s="500" t="s">
        <v>27831</v>
      </c>
      <c r="D1949" s="500" t="s">
        <v>27832</v>
      </c>
      <c r="E1949" s="500" t="s">
        <v>11099</v>
      </c>
      <c r="F1949" s="500" t="s">
        <v>28081</v>
      </c>
      <c r="G1949" s="500" t="s">
        <v>1635</v>
      </c>
      <c r="H1949" s="500" t="s">
        <v>11515</v>
      </c>
      <c r="I1949" s="500" t="s">
        <v>688</v>
      </c>
      <c r="J1949" s="500" t="s">
        <v>689</v>
      </c>
      <c r="K1949" s="500" t="s">
        <v>223</v>
      </c>
      <c r="L1949" s="500" t="s">
        <v>28083</v>
      </c>
      <c r="M1949" s="500" t="s">
        <v>2307</v>
      </c>
      <c r="N1949" s="500" t="s">
        <v>5840</v>
      </c>
    </row>
    <row r="1950" spans="1:14">
      <c r="A1950" s="500" t="s">
        <v>686</v>
      </c>
      <c r="B1950" s="500" t="s">
        <v>2858</v>
      </c>
      <c r="C1950" s="500" t="s">
        <v>27831</v>
      </c>
      <c r="D1950" s="500" t="s">
        <v>27832</v>
      </c>
      <c r="E1950" s="500" t="s">
        <v>11099</v>
      </c>
      <c r="F1950" s="500" t="s">
        <v>28081</v>
      </c>
      <c r="G1950" s="500" t="s">
        <v>4087</v>
      </c>
      <c r="H1950" s="500" t="s">
        <v>7448</v>
      </c>
      <c r="I1950" s="500" t="s">
        <v>688</v>
      </c>
      <c r="J1950" s="500" t="s">
        <v>689</v>
      </c>
      <c r="K1950" s="500" t="s">
        <v>223</v>
      </c>
      <c r="L1950" s="500" t="s">
        <v>28083</v>
      </c>
      <c r="M1950" s="500" t="s">
        <v>2307</v>
      </c>
      <c r="N1950" s="500" t="s">
        <v>5841</v>
      </c>
    </row>
    <row r="1951" spans="1:14">
      <c r="A1951" s="500" t="s">
        <v>686</v>
      </c>
      <c r="B1951" s="500" t="s">
        <v>2858</v>
      </c>
      <c r="C1951" s="500" t="s">
        <v>27831</v>
      </c>
      <c r="D1951" s="500" t="s">
        <v>27832</v>
      </c>
      <c r="E1951" s="500" t="s">
        <v>11099</v>
      </c>
      <c r="F1951" s="500" t="s">
        <v>28081</v>
      </c>
      <c r="G1951" s="500" t="s">
        <v>1636</v>
      </c>
      <c r="H1951" s="500" t="s">
        <v>28290</v>
      </c>
      <c r="I1951" s="500" t="s">
        <v>688</v>
      </c>
      <c r="J1951" s="500" t="s">
        <v>689</v>
      </c>
      <c r="K1951" s="500" t="s">
        <v>223</v>
      </c>
      <c r="L1951" s="500" t="s">
        <v>28083</v>
      </c>
      <c r="M1951" s="500" t="s">
        <v>2307</v>
      </c>
      <c r="N1951" s="500" t="s">
        <v>5842</v>
      </c>
    </row>
    <row r="1952" spans="1:14">
      <c r="A1952" s="500" t="s">
        <v>686</v>
      </c>
      <c r="B1952" s="500" t="s">
        <v>2858</v>
      </c>
      <c r="C1952" s="500" t="s">
        <v>27831</v>
      </c>
      <c r="D1952" s="500" t="s">
        <v>27832</v>
      </c>
      <c r="E1952" s="500" t="s">
        <v>11099</v>
      </c>
      <c r="F1952" s="500" t="s">
        <v>28081</v>
      </c>
      <c r="G1952" s="500" t="s">
        <v>3582</v>
      </c>
      <c r="H1952" s="500" t="s">
        <v>11359</v>
      </c>
      <c r="I1952" s="500" t="s">
        <v>688</v>
      </c>
      <c r="J1952" s="500" t="s">
        <v>689</v>
      </c>
      <c r="K1952" s="500" t="s">
        <v>223</v>
      </c>
      <c r="L1952" s="500" t="s">
        <v>28083</v>
      </c>
      <c r="M1952" s="500" t="s">
        <v>2307</v>
      </c>
      <c r="N1952" s="500" t="s">
        <v>5843</v>
      </c>
    </row>
    <row r="1953" spans="1:14">
      <c r="A1953" s="500" t="s">
        <v>686</v>
      </c>
      <c r="B1953" s="500" t="s">
        <v>2858</v>
      </c>
      <c r="C1953" s="500" t="s">
        <v>27831</v>
      </c>
      <c r="D1953" s="500" t="s">
        <v>27832</v>
      </c>
      <c r="E1953" s="500" t="s">
        <v>11099</v>
      </c>
      <c r="F1953" s="500" t="s">
        <v>28081</v>
      </c>
      <c r="G1953" s="500" t="s">
        <v>1637</v>
      </c>
      <c r="H1953" s="500" t="s">
        <v>28291</v>
      </c>
      <c r="I1953" s="500" t="s">
        <v>688</v>
      </c>
      <c r="J1953" s="500" t="s">
        <v>689</v>
      </c>
      <c r="K1953" s="500" t="s">
        <v>223</v>
      </c>
      <c r="L1953" s="500" t="s">
        <v>28083</v>
      </c>
      <c r="M1953" s="500" t="s">
        <v>2307</v>
      </c>
      <c r="N1953" s="500" t="s">
        <v>5844</v>
      </c>
    </row>
    <row r="1954" spans="1:14">
      <c r="A1954" s="500" t="s">
        <v>686</v>
      </c>
      <c r="B1954" s="500" t="s">
        <v>2858</v>
      </c>
      <c r="C1954" s="500" t="s">
        <v>27831</v>
      </c>
      <c r="D1954" s="500" t="s">
        <v>27832</v>
      </c>
      <c r="E1954" s="500" t="s">
        <v>11099</v>
      </c>
      <c r="F1954" s="500" t="s">
        <v>28081</v>
      </c>
      <c r="G1954" s="500" t="s">
        <v>1638</v>
      </c>
      <c r="H1954" s="500" t="s">
        <v>28292</v>
      </c>
      <c r="I1954" s="500" t="s">
        <v>688</v>
      </c>
      <c r="J1954" s="500" t="s">
        <v>689</v>
      </c>
      <c r="K1954" s="500" t="s">
        <v>223</v>
      </c>
      <c r="L1954" s="500" t="s">
        <v>28083</v>
      </c>
      <c r="M1954" s="500" t="s">
        <v>2307</v>
      </c>
      <c r="N1954" s="500" t="s">
        <v>5845</v>
      </c>
    </row>
    <row r="1955" spans="1:14">
      <c r="A1955" s="500" t="s">
        <v>686</v>
      </c>
      <c r="B1955" s="500" t="s">
        <v>2858</v>
      </c>
      <c r="C1955" s="500" t="s">
        <v>27831</v>
      </c>
      <c r="D1955" s="500" t="s">
        <v>27832</v>
      </c>
      <c r="E1955" s="500" t="s">
        <v>11099</v>
      </c>
      <c r="F1955" s="500" t="s">
        <v>28081</v>
      </c>
      <c r="G1955" s="500" t="s">
        <v>1639</v>
      </c>
      <c r="H1955" s="500" t="s">
        <v>28293</v>
      </c>
      <c r="I1955" s="500" t="s">
        <v>688</v>
      </c>
      <c r="J1955" s="500" t="s">
        <v>689</v>
      </c>
      <c r="K1955" s="500" t="s">
        <v>223</v>
      </c>
      <c r="L1955" s="500" t="s">
        <v>28083</v>
      </c>
      <c r="M1955" s="500" t="s">
        <v>2307</v>
      </c>
      <c r="N1955" s="500" t="s">
        <v>5846</v>
      </c>
    </row>
    <row r="1956" spans="1:14">
      <c r="A1956" s="500" t="s">
        <v>686</v>
      </c>
      <c r="B1956" s="500" t="s">
        <v>2858</v>
      </c>
      <c r="C1956" s="500" t="s">
        <v>27831</v>
      </c>
      <c r="D1956" s="500" t="s">
        <v>27832</v>
      </c>
      <c r="E1956" s="500" t="s">
        <v>11099</v>
      </c>
      <c r="F1956" s="500" t="s">
        <v>28081</v>
      </c>
      <c r="G1956" s="500" t="s">
        <v>7965</v>
      </c>
      <c r="H1956" s="500" t="s">
        <v>28294</v>
      </c>
      <c r="I1956" s="500" t="s">
        <v>688</v>
      </c>
      <c r="J1956" s="500" t="s">
        <v>689</v>
      </c>
      <c r="K1956" s="500" t="s">
        <v>223</v>
      </c>
      <c r="L1956" s="500" t="s">
        <v>28083</v>
      </c>
      <c r="M1956" s="500" t="s">
        <v>2307</v>
      </c>
      <c r="N1956" s="500" t="s">
        <v>7966</v>
      </c>
    </row>
    <row r="1957" spans="1:14">
      <c r="A1957" s="500" t="s">
        <v>686</v>
      </c>
      <c r="B1957" s="500" t="s">
        <v>2858</v>
      </c>
      <c r="C1957" s="500" t="s">
        <v>27831</v>
      </c>
      <c r="D1957" s="500" t="s">
        <v>27832</v>
      </c>
      <c r="E1957" s="500" t="s">
        <v>11099</v>
      </c>
      <c r="F1957" s="500" t="s">
        <v>28081</v>
      </c>
      <c r="G1957" s="500" t="s">
        <v>2282</v>
      </c>
      <c r="H1957" s="500" t="s">
        <v>28295</v>
      </c>
      <c r="I1957" s="500" t="s">
        <v>688</v>
      </c>
      <c r="J1957" s="500" t="s">
        <v>689</v>
      </c>
      <c r="K1957" s="500" t="s">
        <v>223</v>
      </c>
      <c r="L1957" s="500" t="s">
        <v>28083</v>
      </c>
      <c r="M1957" s="500" t="s">
        <v>2307</v>
      </c>
      <c r="N1957" s="500" t="s">
        <v>11042</v>
      </c>
    </row>
    <row r="1958" spans="1:14">
      <c r="A1958" s="500" t="s">
        <v>686</v>
      </c>
      <c r="B1958" s="500" t="s">
        <v>2858</v>
      </c>
      <c r="C1958" s="500" t="s">
        <v>27831</v>
      </c>
      <c r="D1958" s="500" t="s">
        <v>27832</v>
      </c>
      <c r="E1958" s="500" t="s">
        <v>11099</v>
      </c>
      <c r="F1958" s="500" t="s">
        <v>28081</v>
      </c>
      <c r="G1958" s="500" t="s">
        <v>7542</v>
      </c>
      <c r="H1958" s="500" t="s">
        <v>28289</v>
      </c>
      <c r="I1958" s="500" t="s">
        <v>688</v>
      </c>
      <c r="J1958" s="500" t="s">
        <v>689</v>
      </c>
      <c r="K1958" s="500" t="s">
        <v>223</v>
      </c>
      <c r="L1958" s="500" t="s">
        <v>28083</v>
      </c>
      <c r="M1958" s="500" t="s">
        <v>2307</v>
      </c>
      <c r="N1958" s="500" t="s">
        <v>7543</v>
      </c>
    </row>
    <row r="1959" spans="1:14">
      <c r="A1959" s="500" t="s">
        <v>686</v>
      </c>
      <c r="B1959" s="500" t="s">
        <v>2858</v>
      </c>
      <c r="C1959" s="500" t="s">
        <v>27831</v>
      </c>
      <c r="D1959" s="500" t="s">
        <v>27832</v>
      </c>
      <c r="E1959" s="500" t="s">
        <v>11099</v>
      </c>
      <c r="F1959" s="500" t="s">
        <v>28081</v>
      </c>
      <c r="G1959" s="500" t="s">
        <v>1640</v>
      </c>
      <c r="H1959" s="500" t="s">
        <v>28296</v>
      </c>
      <c r="I1959" s="500" t="s">
        <v>688</v>
      </c>
      <c r="J1959" s="500" t="s">
        <v>689</v>
      </c>
      <c r="K1959" s="500" t="s">
        <v>223</v>
      </c>
      <c r="L1959" s="500" t="s">
        <v>28083</v>
      </c>
      <c r="M1959" s="500" t="s">
        <v>2307</v>
      </c>
      <c r="N1959" s="500" t="s">
        <v>5847</v>
      </c>
    </row>
    <row r="1960" spans="1:14">
      <c r="A1960" s="500" t="s">
        <v>686</v>
      </c>
      <c r="B1960" s="500" t="s">
        <v>2858</v>
      </c>
      <c r="C1960" s="500" t="s">
        <v>27831</v>
      </c>
      <c r="D1960" s="500" t="s">
        <v>27832</v>
      </c>
      <c r="E1960" s="500" t="s">
        <v>11099</v>
      </c>
      <c r="F1960" s="500" t="s">
        <v>28081</v>
      </c>
      <c r="G1960" s="500" t="s">
        <v>1641</v>
      </c>
      <c r="H1960" s="500" t="s">
        <v>12988</v>
      </c>
      <c r="I1960" s="500" t="s">
        <v>688</v>
      </c>
      <c r="J1960" s="500" t="s">
        <v>689</v>
      </c>
      <c r="K1960" s="500" t="s">
        <v>223</v>
      </c>
      <c r="L1960" s="500" t="s">
        <v>28083</v>
      </c>
      <c r="M1960" s="500" t="s">
        <v>2307</v>
      </c>
      <c r="N1960" s="500" t="s">
        <v>5848</v>
      </c>
    </row>
    <row r="1961" spans="1:14">
      <c r="A1961" s="500" t="s">
        <v>686</v>
      </c>
      <c r="B1961" s="500" t="s">
        <v>2858</v>
      </c>
      <c r="C1961" s="500" t="s">
        <v>27831</v>
      </c>
      <c r="D1961" s="500" t="s">
        <v>27832</v>
      </c>
      <c r="E1961" s="500" t="s">
        <v>11099</v>
      </c>
      <c r="F1961" s="500" t="s">
        <v>28081</v>
      </c>
      <c r="G1961" s="500" t="s">
        <v>1642</v>
      </c>
      <c r="H1961" s="500" t="s">
        <v>28267</v>
      </c>
      <c r="I1961" s="500" t="s">
        <v>688</v>
      </c>
      <c r="J1961" s="500" t="s">
        <v>689</v>
      </c>
      <c r="K1961" s="500" t="s">
        <v>223</v>
      </c>
      <c r="L1961" s="500" t="s">
        <v>28083</v>
      </c>
      <c r="M1961" s="500" t="s">
        <v>2307</v>
      </c>
      <c r="N1961" s="500" t="s">
        <v>5849</v>
      </c>
    </row>
    <row r="1962" spans="1:14">
      <c r="A1962" s="500" t="s">
        <v>686</v>
      </c>
      <c r="B1962" s="500" t="s">
        <v>2858</v>
      </c>
      <c r="C1962" s="500" t="s">
        <v>27831</v>
      </c>
      <c r="D1962" s="500" t="s">
        <v>27832</v>
      </c>
      <c r="E1962" s="500" t="s">
        <v>11099</v>
      </c>
      <c r="F1962" s="500" t="s">
        <v>28081</v>
      </c>
      <c r="G1962" s="500" t="s">
        <v>1643</v>
      </c>
      <c r="H1962" s="500" t="s">
        <v>28297</v>
      </c>
      <c r="I1962" s="500" t="s">
        <v>688</v>
      </c>
      <c r="J1962" s="500" t="s">
        <v>689</v>
      </c>
      <c r="K1962" s="500" t="s">
        <v>223</v>
      </c>
      <c r="L1962" s="500" t="s">
        <v>28083</v>
      </c>
      <c r="M1962" s="500" t="s">
        <v>2307</v>
      </c>
      <c r="N1962" s="500" t="s">
        <v>5850</v>
      </c>
    </row>
    <row r="1963" spans="1:14">
      <c r="A1963" s="500" t="s">
        <v>686</v>
      </c>
      <c r="B1963" s="500" t="s">
        <v>2858</v>
      </c>
      <c r="C1963" s="500" t="s">
        <v>27831</v>
      </c>
      <c r="D1963" s="500" t="s">
        <v>27832</v>
      </c>
      <c r="E1963" s="500" t="s">
        <v>11099</v>
      </c>
      <c r="F1963" s="500" t="s">
        <v>28081</v>
      </c>
      <c r="G1963" s="500" t="s">
        <v>1644</v>
      </c>
      <c r="H1963" s="500" t="s">
        <v>28298</v>
      </c>
      <c r="I1963" s="500" t="s">
        <v>688</v>
      </c>
      <c r="J1963" s="500" t="s">
        <v>689</v>
      </c>
      <c r="K1963" s="500" t="s">
        <v>223</v>
      </c>
      <c r="L1963" s="500" t="s">
        <v>28083</v>
      </c>
      <c r="M1963" s="500" t="s">
        <v>2307</v>
      </c>
      <c r="N1963" s="500" t="s">
        <v>5851</v>
      </c>
    </row>
    <row r="1964" spans="1:14">
      <c r="A1964" s="500" t="s">
        <v>686</v>
      </c>
      <c r="B1964" s="500" t="s">
        <v>2858</v>
      </c>
      <c r="C1964" s="500" t="s">
        <v>27831</v>
      </c>
      <c r="D1964" s="500" t="s">
        <v>27832</v>
      </c>
      <c r="E1964" s="500" t="s">
        <v>11099</v>
      </c>
      <c r="F1964" s="500" t="s">
        <v>28081</v>
      </c>
      <c r="G1964" s="500" t="s">
        <v>1645</v>
      </c>
      <c r="H1964" s="500" t="s">
        <v>28299</v>
      </c>
      <c r="I1964" s="500" t="s">
        <v>688</v>
      </c>
      <c r="J1964" s="500" t="s">
        <v>689</v>
      </c>
      <c r="K1964" s="500" t="s">
        <v>223</v>
      </c>
      <c r="L1964" s="500" t="s">
        <v>28083</v>
      </c>
      <c r="M1964" s="500" t="s">
        <v>2307</v>
      </c>
      <c r="N1964" s="500" t="s">
        <v>5852</v>
      </c>
    </row>
    <row r="1965" spans="1:14">
      <c r="A1965" s="500" t="s">
        <v>686</v>
      </c>
      <c r="B1965" s="500" t="s">
        <v>2858</v>
      </c>
      <c r="C1965" s="500" t="s">
        <v>27831</v>
      </c>
      <c r="D1965" s="500" t="s">
        <v>27832</v>
      </c>
      <c r="E1965" s="500" t="s">
        <v>11099</v>
      </c>
      <c r="F1965" s="500" t="s">
        <v>28081</v>
      </c>
      <c r="G1965" s="500" t="s">
        <v>1646</v>
      </c>
      <c r="H1965" s="500" t="s">
        <v>28300</v>
      </c>
      <c r="I1965" s="500" t="s">
        <v>688</v>
      </c>
      <c r="J1965" s="500" t="s">
        <v>689</v>
      </c>
      <c r="K1965" s="500" t="s">
        <v>223</v>
      </c>
      <c r="L1965" s="500" t="s">
        <v>28083</v>
      </c>
      <c r="M1965" s="500" t="s">
        <v>2307</v>
      </c>
      <c r="N1965" s="500" t="s">
        <v>5853</v>
      </c>
    </row>
    <row r="1966" spans="1:14">
      <c r="A1966" s="500" t="s">
        <v>686</v>
      </c>
      <c r="B1966" s="500" t="s">
        <v>2858</v>
      </c>
      <c r="C1966" s="500" t="s">
        <v>27831</v>
      </c>
      <c r="D1966" s="500" t="s">
        <v>27832</v>
      </c>
      <c r="E1966" s="500" t="s">
        <v>11099</v>
      </c>
      <c r="F1966" s="500" t="s">
        <v>28081</v>
      </c>
      <c r="G1966" s="500" t="s">
        <v>7967</v>
      </c>
      <c r="H1966" s="500" t="s">
        <v>13003</v>
      </c>
      <c r="I1966" s="500" t="s">
        <v>688</v>
      </c>
      <c r="J1966" s="500" t="s">
        <v>689</v>
      </c>
      <c r="K1966" s="500" t="s">
        <v>223</v>
      </c>
      <c r="L1966" s="500" t="s">
        <v>28083</v>
      </c>
      <c r="M1966" s="500" t="s">
        <v>2307</v>
      </c>
      <c r="N1966" s="500" t="s">
        <v>7968</v>
      </c>
    </row>
    <row r="1967" spans="1:14">
      <c r="A1967" s="500" t="s">
        <v>686</v>
      </c>
      <c r="B1967" s="500" t="s">
        <v>2858</v>
      </c>
      <c r="C1967" s="500" t="s">
        <v>27831</v>
      </c>
      <c r="D1967" s="500" t="s">
        <v>27832</v>
      </c>
      <c r="E1967" s="500" t="s">
        <v>11099</v>
      </c>
      <c r="F1967" s="500" t="s">
        <v>28081</v>
      </c>
      <c r="G1967" s="500" t="s">
        <v>2533</v>
      </c>
      <c r="H1967" s="500" t="s">
        <v>28301</v>
      </c>
      <c r="I1967" s="500" t="s">
        <v>688</v>
      </c>
      <c r="J1967" s="500" t="s">
        <v>689</v>
      </c>
      <c r="K1967" s="500" t="s">
        <v>223</v>
      </c>
      <c r="L1967" s="500" t="s">
        <v>28083</v>
      </c>
      <c r="M1967" s="500" t="s">
        <v>2307</v>
      </c>
      <c r="N1967" s="500" t="s">
        <v>5854</v>
      </c>
    </row>
    <row r="1968" spans="1:14">
      <c r="A1968" s="500" t="s">
        <v>686</v>
      </c>
      <c r="B1968" s="500" t="s">
        <v>2858</v>
      </c>
      <c r="C1968" s="500" t="s">
        <v>27831</v>
      </c>
      <c r="D1968" s="500" t="s">
        <v>27832</v>
      </c>
      <c r="E1968" s="500" t="s">
        <v>11099</v>
      </c>
      <c r="F1968" s="500" t="s">
        <v>28081</v>
      </c>
      <c r="G1968" s="500" t="s">
        <v>7969</v>
      </c>
      <c r="H1968" s="500" t="s">
        <v>28302</v>
      </c>
      <c r="I1968" s="500" t="s">
        <v>688</v>
      </c>
      <c r="J1968" s="500" t="s">
        <v>689</v>
      </c>
      <c r="K1968" s="500" t="s">
        <v>223</v>
      </c>
      <c r="L1968" s="500" t="s">
        <v>28083</v>
      </c>
      <c r="M1968" s="500" t="s">
        <v>2307</v>
      </c>
      <c r="N1968" s="500" t="s">
        <v>7970</v>
      </c>
    </row>
    <row r="1969" spans="1:14">
      <c r="A1969" s="500" t="s">
        <v>686</v>
      </c>
      <c r="B1969" s="500" t="s">
        <v>2858</v>
      </c>
      <c r="C1969" s="500" t="s">
        <v>27831</v>
      </c>
      <c r="D1969" s="500" t="s">
        <v>27832</v>
      </c>
      <c r="E1969" s="500" t="s">
        <v>11099</v>
      </c>
      <c r="F1969" s="500" t="s">
        <v>28081</v>
      </c>
      <c r="G1969" s="500" t="s">
        <v>3583</v>
      </c>
      <c r="H1969" s="500" t="s">
        <v>28303</v>
      </c>
      <c r="I1969" s="500" t="s">
        <v>688</v>
      </c>
      <c r="J1969" s="500" t="s">
        <v>689</v>
      </c>
      <c r="K1969" s="500" t="s">
        <v>223</v>
      </c>
      <c r="L1969" s="500" t="s">
        <v>28083</v>
      </c>
      <c r="M1969" s="500" t="s">
        <v>2307</v>
      </c>
      <c r="N1969" s="500" t="s">
        <v>5855</v>
      </c>
    </row>
    <row r="1970" spans="1:14">
      <c r="A1970" s="500" t="s">
        <v>686</v>
      </c>
      <c r="B1970" s="500" t="s">
        <v>2858</v>
      </c>
      <c r="C1970" s="500" t="s">
        <v>27831</v>
      </c>
      <c r="D1970" s="500" t="s">
        <v>27832</v>
      </c>
      <c r="E1970" s="500" t="s">
        <v>11099</v>
      </c>
      <c r="F1970" s="500" t="s">
        <v>28081</v>
      </c>
      <c r="G1970" s="500" t="s">
        <v>1647</v>
      </c>
      <c r="H1970" s="500" t="s">
        <v>28304</v>
      </c>
      <c r="I1970" s="500" t="s">
        <v>688</v>
      </c>
      <c r="J1970" s="500" t="s">
        <v>689</v>
      </c>
      <c r="K1970" s="500" t="s">
        <v>223</v>
      </c>
      <c r="L1970" s="500" t="s">
        <v>28083</v>
      </c>
      <c r="M1970" s="500" t="s">
        <v>2307</v>
      </c>
      <c r="N1970" s="500" t="s">
        <v>5856</v>
      </c>
    </row>
    <row r="1971" spans="1:14">
      <c r="A1971" s="500" t="s">
        <v>686</v>
      </c>
      <c r="B1971" s="500" t="s">
        <v>2858</v>
      </c>
      <c r="C1971" s="500" t="s">
        <v>27831</v>
      </c>
      <c r="D1971" s="500" t="s">
        <v>27832</v>
      </c>
      <c r="E1971" s="500" t="s">
        <v>11099</v>
      </c>
      <c r="F1971" s="500" t="s">
        <v>28081</v>
      </c>
      <c r="G1971" s="500" t="s">
        <v>1648</v>
      </c>
      <c r="H1971" s="500" t="s">
        <v>28064</v>
      </c>
      <c r="I1971" s="500" t="s">
        <v>688</v>
      </c>
      <c r="J1971" s="500" t="s">
        <v>689</v>
      </c>
      <c r="K1971" s="500" t="s">
        <v>223</v>
      </c>
      <c r="L1971" s="500" t="s">
        <v>28083</v>
      </c>
      <c r="M1971" s="500" t="s">
        <v>2307</v>
      </c>
      <c r="N1971" s="500" t="s">
        <v>5857</v>
      </c>
    </row>
    <row r="1972" spans="1:14">
      <c r="A1972" s="500" t="s">
        <v>686</v>
      </c>
      <c r="B1972" s="500" t="s">
        <v>2858</v>
      </c>
      <c r="C1972" s="500" t="s">
        <v>27831</v>
      </c>
      <c r="D1972" s="500" t="s">
        <v>27832</v>
      </c>
      <c r="E1972" s="500" t="s">
        <v>11099</v>
      </c>
      <c r="F1972" s="500" t="s">
        <v>28081</v>
      </c>
      <c r="G1972" s="500" t="s">
        <v>1649</v>
      </c>
      <c r="H1972" s="500" t="s">
        <v>11574</v>
      </c>
      <c r="I1972" s="500" t="s">
        <v>688</v>
      </c>
      <c r="J1972" s="500" t="s">
        <v>689</v>
      </c>
      <c r="K1972" s="500" t="s">
        <v>223</v>
      </c>
      <c r="L1972" s="500" t="s">
        <v>28083</v>
      </c>
      <c r="M1972" s="500" t="s">
        <v>2307</v>
      </c>
      <c r="N1972" s="500" t="s">
        <v>5858</v>
      </c>
    </row>
    <row r="1973" spans="1:14">
      <c r="A1973" s="500" t="s">
        <v>686</v>
      </c>
      <c r="B1973" s="500" t="s">
        <v>2858</v>
      </c>
      <c r="C1973" s="500" t="s">
        <v>27831</v>
      </c>
      <c r="D1973" s="500" t="s">
        <v>27832</v>
      </c>
      <c r="E1973" s="500" t="s">
        <v>11099</v>
      </c>
      <c r="F1973" s="500" t="s">
        <v>28081</v>
      </c>
      <c r="G1973" s="500" t="s">
        <v>1650</v>
      </c>
      <c r="H1973" s="500" t="s">
        <v>28305</v>
      </c>
      <c r="I1973" s="500" t="s">
        <v>688</v>
      </c>
      <c r="J1973" s="500" t="s">
        <v>689</v>
      </c>
      <c r="K1973" s="500" t="s">
        <v>223</v>
      </c>
      <c r="L1973" s="500" t="s">
        <v>28083</v>
      </c>
      <c r="M1973" s="500" t="s">
        <v>2307</v>
      </c>
      <c r="N1973" s="500" t="s">
        <v>5859</v>
      </c>
    </row>
    <row r="1974" spans="1:14">
      <c r="A1974" s="500" t="s">
        <v>686</v>
      </c>
      <c r="B1974" s="500" t="s">
        <v>2858</v>
      </c>
      <c r="C1974" s="500" t="s">
        <v>27831</v>
      </c>
      <c r="D1974" s="500" t="s">
        <v>27832</v>
      </c>
      <c r="E1974" s="500" t="s">
        <v>11099</v>
      </c>
      <c r="F1974" s="500" t="s">
        <v>28081</v>
      </c>
      <c r="G1974" s="500" t="s">
        <v>4088</v>
      </c>
      <c r="H1974" s="500" t="s">
        <v>28306</v>
      </c>
      <c r="I1974" s="500" t="s">
        <v>688</v>
      </c>
      <c r="J1974" s="500" t="s">
        <v>689</v>
      </c>
      <c r="K1974" s="500" t="s">
        <v>223</v>
      </c>
      <c r="L1974" s="500" t="s">
        <v>28083</v>
      </c>
      <c r="M1974" s="500" t="s">
        <v>2307</v>
      </c>
      <c r="N1974" s="500" t="s">
        <v>5860</v>
      </c>
    </row>
    <row r="1975" spans="1:14">
      <c r="A1975" s="500" t="s">
        <v>686</v>
      </c>
      <c r="B1975" s="500" t="s">
        <v>2858</v>
      </c>
      <c r="C1975" s="500" t="s">
        <v>27831</v>
      </c>
      <c r="D1975" s="500" t="s">
        <v>27832</v>
      </c>
      <c r="E1975" s="500" t="s">
        <v>11099</v>
      </c>
      <c r="F1975" s="500" t="s">
        <v>28081</v>
      </c>
      <c r="G1975" s="500" t="s">
        <v>1651</v>
      </c>
      <c r="H1975" s="500" t="s">
        <v>28307</v>
      </c>
      <c r="I1975" s="500" t="s">
        <v>688</v>
      </c>
      <c r="J1975" s="500" t="s">
        <v>689</v>
      </c>
      <c r="K1975" s="500" t="s">
        <v>223</v>
      </c>
      <c r="L1975" s="500" t="s">
        <v>28083</v>
      </c>
      <c r="M1975" s="500" t="s">
        <v>2307</v>
      </c>
      <c r="N1975" s="500" t="s">
        <v>5861</v>
      </c>
    </row>
    <row r="1976" spans="1:14">
      <c r="A1976" s="500" t="s">
        <v>686</v>
      </c>
      <c r="B1976" s="500" t="s">
        <v>2858</v>
      </c>
      <c r="C1976" s="500" t="s">
        <v>27831</v>
      </c>
      <c r="D1976" s="500" t="s">
        <v>27832</v>
      </c>
      <c r="E1976" s="500" t="s">
        <v>11099</v>
      </c>
      <c r="F1976" s="500" t="s">
        <v>28081</v>
      </c>
      <c r="G1976" s="500" t="s">
        <v>3584</v>
      </c>
      <c r="H1976" s="500" t="s">
        <v>28065</v>
      </c>
      <c r="I1976" s="500" t="s">
        <v>688</v>
      </c>
      <c r="J1976" s="500" t="s">
        <v>689</v>
      </c>
      <c r="K1976" s="500" t="s">
        <v>223</v>
      </c>
      <c r="L1976" s="500" t="s">
        <v>28083</v>
      </c>
      <c r="M1976" s="500" t="s">
        <v>2307</v>
      </c>
      <c r="N1976" s="500" t="s">
        <v>5862</v>
      </c>
    </row>
    <row r="1977" spans="1:14">
      <c r="A1977" s="500" t="s">
        <v>686</v>
      </c>
      <c r="B1977" s="500" t="s">
        <v>2858</v>
      </c>
      <c r="C1977" s="500" t="s">
        <v>27831</v>
      </c>
      <c r="D1977" s="500" t="s">
        <v>27832</v>
      </c>
      <c r="E1977" s="500" t="s">
        <v>11099</v>
      </c>
      <c r="F1977" s="500" t="s">
        <v>28081</v>
      </c>
      <c r="G1977" s="500" t="s">
        <v>1652</v>
      </c>
      <c r="H1977" s="500" t="s">
        <v>28279</v>
      </c>
      <c r="I1977" s="500" t="s">
        <v>688</v>
      </c>
      <c r="J1977" s="500" t="s">
        <v>689</v>
      </c>
      <c r="K1977" s="500" t="s">
        <v>223</v>
      </c>
      <c r="L1977" s="500" t="s">
        <v>28083</v>
      </c>
      <c r="M1977" s="500" t="s">
        <v>2307</v>
      </c>
      <c r="N1977" s="500" t="s">
        <v>5863</v>
      </c>
    </row>
    <row r="1978" spans="1:14">
      <c r="A1978" s="500" t="s">
        <v>686</v>
      </c>
      <c r="B1978" s="500" t="s">
        <v>2858</v>
      </c>
      <c r="C1978" s="500" t="s">
        <v>27831</v>
      </c>
      <c r="D1978" s="500" t="s">
        <v>27832</v>
      </c>
      <c r="E1978" s="500" t="s">
        <v>11099</v>
      </c>
      <c r="F1978" s="500" t="s">
        <v>28081</v>
      </c>
      <c r="G1978" s="500" t="s">
        <v>1653</v>
      </c>
      <c r="H1978" s="500" t="s">
        <v>28053</v>
      </c>
      <c r="I1978" s="500" t="s">
        <v>688</v>
      </c>
      <c r="J1978" s="500" t="s">
        <v>689</v>
      </c>
      <c r="K1978" s="500" t="s">
        <v>223</v>
      </c>
      <c r="L1978" s="500" t="s">
        <v>28083</v>
      </c>
      <c r="M1978" s="500" t="s">
        <v>2307</v>
      </c>
      <c r="N1978" s="500" t="s">
        <v>5864</v>
      </c>
    </row>
    <row r="1979" spans="1:14">
      <c r="A1979" s="500" t="s">
        <v>686</v>
      </c>
      <c r="B1979" s="500" t="s">
        <v>2858</v>
      </c>
      <c r="C1979" s="500" t="s">
        <v>27831</v>
      </c>
      <c r="D1979" s="500" t="s">
        <v>27832</v>
      </c>
      <c r="E1979" s="500" t="s">
        <v>11099</v>
      </c>
      <c r="F1979" s="500" t="s">
        <v>28081</v>
      </c>
      <c r="G1979" s="500" t="s">
        <v>1654</v>
      </c>
      <c r="H1979" s="500" t="s">
        <v>28308</v>
      </c>
      <c r="I1979" s="500" t="s">
        <v>688</v>
      </c>
      <c r="J1979" s="500" t="s">
        <v>689</v>
      </c>
      <c r="K1979" s="500" t="s">
        <v>223</v>
      </c>
      <c r="L1979" s="500" t="s">
        <v>28083</v>
      </c>
      <c r="M1979" s="500" t="s">
        <v>2307</v>
      </c>
      <c r="N1979" s="500" t="s">
        <v>5865</v>
      </c>
    </row>
    <row r="1980" spans="1:14">
      <c r="A1980" s="500" t="s">
        <v>686</v>
      </c>
      <c r="B1980" s="500" t="s">
        <v>2858</v>
      </c>
      <c r="C1980" s="500" t="s">
        <v>27831</v>
      </c>
      <c r="D1980" s="500" t="s">
        <v>27832</v>
      </c>
      <c r="E1980" s="500" t="s">
        <v>11099</v>
      </c>
      <c r="F1980" s="500" t="s">
        <v>28081</v>
      </c>
      <c r="G1980" s="500" t="s">
        <v>7971</v>
      </c>
      <c r="H1980" s="500" t="s">
        <v>28309</v>
      </c>
      <c r="I1980" s="500" t="s">
        <v>688</v>
      </c>
      <c r="J1980" s="500" t="s">
        <v>689</v>
      </c>
      <c r="K1980" s="500" t="s">
        <v>223</v>
      </c>
      <c r="L1980" s="500" t="s">
        <v>28083</v>
      </c>
      <c r="M1980" s="500" t="s">
        <v>2307</v>
      </c>
      <c r="N1980" s="500" t="s">
        <v>7972</v>
      </c>
    </row>
    <row r="1981" spans="1:14">
      <c r="A1981" s="500" t="s">
        <v>686</v>
      </c>
      <c r="B1981" s="500" t="s">
        <v>2858</v>
      </c>
      <c r="C1981" s="500" t="s">
        <v>27831</v>
      </c>
      <c r="D1981" s="500" t="s">
        <v>27832</v>
      </c>
      <c r="E1981" s="500" t="s">
        <v>11099</v>
      </c>
      <c r="F1981" s="500" t="s">
        <v>28081</v>
      </c>
      <c r="G1981" s="500" t="s">
        <v>2283</v>
      </c>
      <c r="H1981" s="500" t="s">
        <v>28310</v>
      </c>
      <c r="I1981" s="500" t="s">
        <v>688</v>
      </c>
      <c r="J1981" s="500" t="s">
        <v>689</v>
      </c>
      <c r="K1981" s="500" t="s">
        <v>223</v>
      </c>
      <c r="L1981" s="500" t="s">
        <v>28083</v>
      </c>
      <c r="M1981" s="500" t="s">
        <v>2307</v>
      </c>
      <c r="N1981" s="500" t="s">
        <v>11043</v>
      </c>
    </row>
    <row r="1982" spans="1:14">
      <c r="A1982" s="500" t="s">
        <v>686</v>
      </c>
      <c r="B1982" s="500" t="s">
        <v>2858</v>
      </c>
      <c r="C1982" s="500" t="s">
        <v>27831</v>
      </c>
      <c r="D1982" s="500" t="s">
        <v>27832</v>
      </c>
      <c r="E1982" s="500" t="s">
        <v>11099</v>
      </c>
      <c r="F1982" s="500" t="s">
        <v>28081</v>
      </c>
      <c r="G1982" s="500" t="s">
        <v>7544</v>
      </c>
      <c r="H1982" s="500" t="s">
        <v>28304</v>
      </c>
      <c r="I1982" s="500" t="s">
        <v>688</v>
      </c>
      <c r="J1982" s="500" t="s">
        <v>689</v>
      </c>
      <c r="K1982" s="500" t="s">
        <v>223</v>
      </c>
      <c r="L1982" s="500" t="s">
        <v>28083</v>
      </c>
      <c r="M1982" s="500" t="s">
        <v>2307</v>
      </c>
      <c r="N1982" s="500" t="s">
        <v>7545</v>
      </c>
    </row>
    <row r="1983" spans="1:14">
      <c r="A1983" s="500" t="s">
        <v>686</v>
      </c>
      <c r="B1983" s="500" t="s">
        <v>2858</v>
      </c>
      <c r="C1983" s="500" t="s">
        <v>27831</v>
      </c>
      <c r="D1983" s="500" t="s">
        <v>27832</v>
      </c>
      <c r="E1983" s="500" t="s">
        <v>11099</v>
      </c>
      <c r="F1983" s="500" t="s">
        <v>28081</v>
      </c>
      <c r="G1983" s="500" t="s">
        <v>1655</v>
      </c>
      <c r="H1983" s="500" t="s">
        <v>28311</v>
      </c>
      <c r="I1983" s="500" t="s">
        <v>688</v>
      </c>
      <c r="J1983" s="500" t="s">
        <v>689</v>
      </c>
      <c r="K1983" s="500" t="s">
        <v>223</v>
      </c>
      <c r="L1983" s="500" t="s">
        <v>28083</v>
      </c>
      <c r="M1983" s="500" t="s">
        <v>2307</v>
      </c>
      <c r="N1983" s="500" t="s">
        <v>5866</v>
      </c>
    </row>
    <row r="1984" spans="1:14">
      <c r="A1984" s="500" t="s">
        <v>686</v>
      </c>
      <c r="B1984" s="500" t="s">
        <v>2858</v>
      </c>
      <c r="C1984" s="500" t="s">
        <v>27831</v>
      </c>
      <c r="D1984" s="500" t="s">
        <v>27832</v>
      </c>
      <c r="E1984" s="500" t="s">
        <v>11099</v>
      </c>
      <c r="F1984" s="500" t="s">
        <v>28081</v>
      </c>
      <c r="G1984" s="500" t="s">
        <v>1656</v>
      </c>
      <c r="H1984" s="500" t="s">
        <v>28047</v>
      </c>
      <c r="I1984" s="500" t="s">
        <v>688</v>
      </c>
      <c r="J1984" s="500" t="s">
        <v>689</v>
      </c>
      <c r="K1984" s="500" t="s">
        <v>223</v>
      </c>
      <c r="L1984" s="500" t="s">
        <v>28083</v>
      </c>
      <c r="M1984" s="500" t="s">
        <v>2307</v>
      </c>
      <c r="N1984" s="500" t="s">
        <v>5867</v>
      </c>
    </row>
    <row r="1985" spans="1:14">
      <c r="A1985" s="500" t="s">
        <v>686</v>
      </c>
      <c r="B1985" s="500" t="s">
        <v>2858</v>
      </c>
      <c r="C1985" s="500" t="s">
        <v>27831</v>
      </c>
      <c r="D1985" s="500" t="s">
        <v>27832</v>
      </c>
      <c r="E1985" s="500" t="s">
        <v>11099</v>
      </c>
      <c r="F1985" s="500" t="s">
        <v>28081</v>
      </c>
      <c r="G1985" s="500" t="s">
        <v>1657</v>
      </c>
      <c r="H1985" s="500" t="s">
        <v>28312</v>
      </c>
      <c r="I1985" s="500" t="s">
        <v>688</v>
      </c>
      <c r="J1985" s="500" t="s">
        <v>689</v>
      </c>
      <c r="K1985" s="500" t="s">
        <v>223</v>
      </c>
      <c r="L1985" s="500" t="s">
        <v>28083</v>
      </c>
      <c r="M1985" s="500" t="s">
        <v>2307</v>
      </c>
      <c r="N1985" s="500" t="s">
        <v>5868</v>
      </c>
    </row>
    <row r="1986" spans="1:14">
      <c r="A1986" s="500" t="s">
        <v>686</v>
      </c>
      <c r="B1986" s="500" t="s">
        <v>2858</v>
      </c>
      <c r="C1986" s="500" t="s">
        <v>27831</v>
      </c>
      <c r="D1986" s="500" t="s">
        <v>27832</v>
      </c>
      <c r="E1986" s="500" t="s">
        <v>11099</v>
      </c>
      <c r="F1986" s="500" t="s">
        <v>28081</v>
      </c>
      <c r="G1986" s="500" t="s">
        <v>1658</v>
      </c>
      <c r="H1986" s="500" t="s">
        <v>28062</v>
      </c>
      <c r="I1986" s="500" t="s">
        <v>688</v>
      </c>
      <c r="J1986" s="500" t="s">
        <v>689</v>
      </c>
      <c r="K1986" s="500" t="s">
        <v>223</v>
      </c>
      <c r="L1986" s="500" t="s">
        <v>28083</v>
      </c>
      <c r="M1986" s="500" t="s">
        <v>2307</v>
      </c>
      <c r="N1986" s="500" t="s">
        <v>5869</v>
      </c>
    </row>
    <row r="1987" spans="1:14">
      <c r="A1987" s="500" t="s">
        <v>686</v>
      </c>
      <c r="B1987" s="500" t="s">
        <v>2858</v>
      </c>
      <c r="C1987" s="500" t="s">
        <v>27831</v>
      </c>
      <c r="D1987" s="500" t="s">
        <v>27832</v>
      </c>
      <c r="E1987" s="500" t="s">
        <v>11099</v>
      </c>
      <c r="F1987" s="500" t="s">
        <v>28081</v>
      </c>
      <c r="G1987" s="500" t="s">
        <v>1659</v>
      </c>
      <c r="H1987" s="500" t="s">
        <v>28313</v>
      </c>
      <c r="I1987" s="500" t="s">
        <v>688</v>
      </c>
      <c r="J1987" s="500" t="s">
        <v>689</v>
      </c>
      <c r="K1987" s="500" t="s">
        <v>223</v>
      </c>
      <c r="L1987" s="500" t="s">
        <v>28083</v>
      </c>
      <c r="M1987" s="500" t="s">
        <v>2307</v>
      </c>
      <c r="N1987" s="500" t="s">
        <v>5870</v>
      </c>
    </row>
    <row r="1988" spans="1:14">
      <c r="A1988" s="500" t="s">
        <v>686</v>
      </c>
      <c r="B1988" s="500" t="s">
        <v>2858</v>
      </c>
      <c r="C1988" s="500" t="s">
        <v>27831</v>
      </c>
      <c r="D1988" s="500" t="s">
        <v>27832</v>
      </c>
      <c r="E1988" s="500" t="s">
        <v>11099</v>
      </c>
      <c r="F1988" s="500" t="s">
        <v>28081</v>
      </c>
      <c r="G1988" s="500" t="s">
        <v>1660</v>
      </c>
      <c r="H1988" s="500" t="s">
        <v>28314</v>
      </c>
      <c r="I1988" s="500" t="s">
        <v>688</v>
      </c>
      <c r="J1988" s="500" t="s">
        <v>689</v>
      </c>
      <c r="K1988" s="500" t="s">
        <v>223</v>
      </c>
      <c r="L1988" s="500" t="s">
        <v>28083</v>
      </c>
      <c r="M1988" s="500" t="s">
        <v>2307</v>
      </c>
      <c r="N1988" s="500" t="s">
        <v>5871</v>
      </c>
    </row>
    <row r="1989" spans="1:14">
      <c r="A1989" s="500" t="s">
        <v>686</v>
      </c>
      <c r="B1989" s="500" t="s">
        <v>2858</v>
      </c>
      <c r="C1989" s="500" t="s">
        <v>27831</v>
      </c>
      <c r="D1989" s="500" t="s">
        <v>27832</v>
      </c>
      <c r="E1989" s="500" t="s">
        <v>11099</v>
      </c>
      <c r="F1989" s="500" t="s">
        <v>28081</v>
      </c>
      <c r="G1989" s="500" t="s">
        <v>1661</v>
      </c>
      <c r="H1989" s="500" t="s">
        <v>7601</v>
      </c>
      <c r="I1989" s="500" t="s">
        <v>688</v>
      </c>
      <c r="J1989" s="500" t="s">
        <v>689</v>
      </c>
      <c r="K1989" s="500" t="s">
        <v>223</v>
      </c>
      <c r="L1989" s="500" t="s">
        <v>28083</v>
      </c>
      <c r="M1989" s="500" t="s">
        <v>2307</v>
      </c>
      <c r="N1989" s="500" t="s">
        <v>5872</v>
      </c>
    </row>
    <row r="1990" spans="1:14">
      <c r="A1990" s="500" t="s">
        <v>686</v>
      </c>
      <c r="B1990" s="500" t="s">
        <v>2858</v>
      </c>
      <c r="C1990" s="500" t="s">
        <v>27831</v>
      </c>
      <c r="D1990" s="500" t="s">
        <v>27832</v>
      </c>
      <c r="E1990" s="500" t="s">
        <v>11099</v>
      </c>
      <c r="F1990" s="500" t="s">
        <v>28081</v>
      </c>
      <c r="G1990" s="500" t="s">
        <v>1662</v>
      </c>
      <c r="H1990" s="500" t="s">
        <v>11817</v>
      </c>
      <c r="I1990" s="500" t="s">
        <v>688</v>
      </c>
      <c r="J1990" s="500" t="s">
        <v>689</v>
      </c>
      <c r="K1990" s="500" t="s">
        <v>223</v>
      </c>
      <c r="L1990" s="500" t="s">
        <v>28083</v>
      </c>
      <c r="M1990" s="500" t="s">
        <v>2307</v>
      </c>
      <c r="N1990" s="500" t="s">
        <v>5873</v>
      </c>
    </row>
    <row r="1991" spans="1:14">
      <c r="A1991" s="500" t="s">
        <v>686</v>
      </c>
      <c r="B1991" s="500" t="s">
        <v>2858</v>
      </c>
      <c r="C1991" s="500" t="s">
        <v>27831</v>
      </c>
      <c r="D1991" s="500" t="s">
        <v>27832</v>
      </c>
      <c r="E1991" s="500" t="s">
        <v>11099</v>
      </c>
      <c r="F1991" s="500" t="s">
        <v>28081</v>
      </c>
      <c r="G1991" s="500" t="s">
        <v>1663</v>
      </c>
      <c r="H1991" s="500" t="s">
        <v>27887</v>
      </c>
      <c r="I1991" s="500" t="s">
        <v>688</v>
      </c>
      <c r="J1991" s="500" t="s">
        <v>689</v>
      </c>
      <c r="K1991" s="500" t="s">
        <v>223</v>
      </c>
      <c r="L1991" s="500" t="s">
        <v>28083</v>
      </c>
      <c r="M1991" s="500" t="s">
        <v>2307</v>
      </c>
      <c r="N1991" s="500" t="s">
        <v>5874</v>
      </c>
    </row>
    <row r="1992" spans="1:14">
      <c r="A1992" s="500" t="s">
        <v>686</v>
      </c>
      <c r="B1992" s="500" t="s">
        <v>2858</v>
      </c>
      <c r="C1992" s="500" t="s">
        <v>27831</v>
      </c>
      <c r="D1992" s="500" t="s">
        <v>27832</v>
      </c>
      <c r="E1992" s="500" t="s">
        <v>11099</v>
      </c>
      <c r="F1992" s="500" t="s">
        <v>28081</v>
      </c>
      <c r="G1992" s="500" t="s">
        <v>1664</v>
      </c>
      <c r="H1992" s="500" t="s">
        <v>6994</v>
      </c>
      <c r="I1992" s="500" t="s">
        <v>688</v>
      </c>
      <c r="J1992" s="500" t="s">
        <v>689</v>
      </c>
      <c r="K1992" s="500" t="s">
        <v>223</v>
      </c>
      <c r="L1992" s="500" t="s">
        <v>28083</v>
      </c>
      <c r="M1992" s="500" t="s">
        <v>2307</v>
      </c>
      <c r="N1992" s="500" t="s">
        <v>5875</v>
      </c>
    </row>
    <row r="1993" spans="1:14">
      <c r="A1993" s="500" t="s">
        <v>686</v>
      </c>
      <c r="B1993" s="500" t="s">
        <v>2858</v>
      </c>
      <c r="C1993" s="500" t="s">
        <v>27831</v>
      </c>
      <c r="D1993" s="500" t="s">
        <v>27832</v>
      </c>
      <c r="E1993" s="500" t="s">
        <v>11099</v>
      </c>
      <c r="F1993" s="500" t="s">
        <v>28081</v>
      </c>
      <c r="G1993" s="500" t="s">
        <v>4089</v>
      </c>
      <c r="H1993" s="500" t="s">
        <v>11364</v>
      </c>
      <c r="I1993" s="500" t="s">
        <v>688</v>
      </c>
      <c r="J1993" s="500" t="s">
        <v>689</v>
      </c>
      <c r="K1993" s="500" t="s">
        <v>223</v>
      </c>
      <c r="L1993" s="500" t="s">
        <v>28083</v>
      </c>
      <c r="M1993" s="500" t="s">
        <v>2307</v>
      </c>
      <c r="N1993" s="500" t="s">
        <v>5876</v>
      </c>
    </row>
    <row r="1994" spans="1:14">
      <c r="A1994" s="500" t="s">
        <v>686</v>
      </c>
      <c r="B1994" s="500" t="s">
        <v>2858</v>
      </c>
      <c r="C1994" s="500" t="s">
        <v>27831</v>
      </c>
      <c r="D1994" s="500" t="s">
        <v>27832</v>
      </c>
      <c r="E1994" s="500" t="s">
        <v>11099</v>
      </c>
      <c r="F1994" s="500" t="s">
        <v>28081</v>
      </c>
      <c r="G1994" s="500" t="s">
        <v>1665</v>
      </c>
      <c r="H1994" s="500" t="s">
        <v>19806</v>
      </c>
      <c r="I1994" s="500" t="s">
        <v>688</v>
      </c>
      <c r="J1994" s="500" t="s">
        <v>689</v>
      </c>
      <c r="K1994" s="500" t="s">
        <v>223</v>
      </c>
      <c r="L1994" s="500" t="s">
        <v>28083</v>
      </c>
      <c r="M1994" s="500" t="s">
        <v>2307</v>
      </c>
      <c r="N1994" s="500" t="s">
        <v>5877</v>
      </c>
    </row>
    <row r="1995" spans="1:14">
      <c r="A1995" s="500" t="s">
        <v>686</v>
      </c>
      <c r="B1995" s="500" t="s">
        <v>2858</v>
      </c>
      <c r="C1995" s="500" t="s">
        <v>27831</v>
      </c>
      <c r="D1995" s="500" t="s">
        <v>27832</v>
      </c>
      <c r="E1995" s="500" t="s">
        <v>11099</v>
      </c>
      <c r="F1995" s="500" t="s">
        <v>28081</v>
      </c>
      <c r="G1995" s="500" t="s">
        <v>1666</v>
      </c>
      <c r="H1995" s="500" t="s">
        <v>28030</v>
      </c>
      <c r="I1995" s="500" t="s">
        <v>688</v>
      </c>
      <c r="J1995" s="500" t="s">
        <v>689</v>
      </c>
      <c r="K1995" s="500" t="s">
        <v>223</v>
      </c>
      <c r="L1995" s="500" t="s">
        <v>28083</v>
      </c>
      <c r="M1995" s="500" t="s">
        <v>2307</v>
      </c>
      <c r="N1995" s="500" t="s">
        <v>5878</v>
      </c>
    </row>
    <row r="1996" spans="1:14">
      <c r="A1996" s="500" t="s">
        <v>686</v>
      </c>
      <c r="B1996" s="500" t="s">
        <v>2858</v>
      </c>
      <c r="C1996" s="500" t="s">
        <v>27831</v>
      </c>
      <c r="D1996" s="500" t="s">
        <v>27832</v>
      </c>
      <c r="E1996" s="500" t="s">
        <v>11099</v>
      </c>
      <c r="F1996" s="500" t="s">
        <v>28081</v>
      </c>
      <c r="G1996" s="500" t="s">
        <v>1667</v>
      </c>
      <c r="H1996" s="500" t="s">
        <v>11825</v>
      </c>
      <c r="I1996" s="500" t="s">
        <v>688</v>
      </c>
      <c r="J1996" s="500" t="s">
        <v>689</v>
      </c>
      <c r="K1996" s="500" t="s">
        <v>223</v>
      </c>
      <c r="L1996" s="500" t="s">
        <v>28083</v>
      </c>
      <c r="M1996" s="500" t="s">
        <v>2307</v>
      </c>
      <c r="N1996" s="500" t="s">
        <v>5879</v>
      </c>
    </row>
    <row r="1997" spans="1:14">
      <c r="A1997" s="500" t="s">
        <v>686</v>
      </c>
      <c r="B1997" s="500" t="s">
        <v>2858</v>
      </c>
      <c r="C1997" s="500" t="s">
        <v>27831</v>
      </c>
      <c r="D1997" s="500" t="s">
        <v>27832</v>
      </c>
      <c r="E1997" s="500" t="s">
        <v>11099</v>
      </c>
      <c r="F1997" s="500" t="s">
        <v>28081</v>
      </c>
      <c r="G1997" s="500" t="s">
        <v>2534</v>
      </c>
      <c r="H1997" s="500" t="s">
        <v>10991</v>
      </c>
      <c r="I1997" s="500" t="s">
        <v>688</v>
      </c>
      <c r="J1997" s="500" t="s">
        <v>689</v>
      </c>
      <c r="K1997" s="500" t="s">
        <v>223</v>
      </c>
      <c r="L1997" s="500" t="s">
        <v>28083</v>
      </c>
      <c r="M1997" s="500" t="s">
        <v>2307</v>
      </c>
      <c r="N1997" s="500" t="s">
        <v>5880</v>
      </c>
    </row>
    <row r="1998" spans="1:14">
      <c r="A1998" s="500" t="s">
        <v>686</v>
      </c>
      <c r="B1998" s="500" t="s">
        <v>2858</v>
      </c>
      <c r="C1998" s="500" t="s">
        <v>27831</v>
      </c>
      <c r="D1998" s="500" t="s">
        <v>27832</v>
      </c>
      <c r="E1998" s="500" t="s">
        <v>11099</v>
      </c>
      <c r="F1998" s="500" t="s">
        <v>28081</v>
      </c>
      <c r="G1998" s="500" t="s">
        <v>7546</v>
      </c>
      <c r="H1998" s="500" t="s">
        <v>11817</v>
      </c>
      <c r="I1998" s="500" t="s">
        <v>688</v>
      </c>
      <c r="J1998" s="500" t="s">
        <v>689</v>
      </c>
      <c r="K1998" s="500" t="s">
        <v>223</v>
      </c>
      <c r="L1998" s="500" t="s">
        <v>28083</v>
      </c>
      <c r="M1998" s="500" t="s">
        <v>2307</v>
      </c>
      <c r="N1998" s="500" t="s">
        <v>7547</v>
      </c>
    </row>
    <row r="1999" spans="1:14">
      <c r="A1999" s="500" t="s">
        <v>686</v>
      </c>
      <c r="B1999" s="500" t="s">
        <v>2858</v>
      </c>
      <c r="C1999" s="500" t="s">
        <v>27831</v>
      </c>
      <c r="D1999" s="500" t="s">
        <v>27832</v>
      </c>
      <c r="E1999" s="500" t="s">
        <v>11099</v>
      </c>
      <c r="F1999" s="500" t="s">
        <v>28081</v>
      </c>
      <c r="G1999" s="500" t="s">
        <v>1668</v>
      </c>
      <c r="H1999" s="500" t="s">
        <v>28025</v>
      </c>
      <c r="I1999" s="500" t="s">
        <v>688</v>
      </c>
      <c r="J1999" s="500" t="s">
        <v>689</v>
      </c>
      <c r="K1999" s="500" t="s">
        <v>223</v>
      </c>
      <c r="L1999" s="500" t="s">
        <v>28083</v>
      </c>
      <c r="M1999" s="500" t="s">
        <v>2307</v>
      </c>
      <c r="N1999" s="500" t="s">
        <v>5881</v>
      </c>
    </row>
    <row r="2000" spans="1:14">
      <c r="A2000" s="500" t="s">
        <v>686</v>
      </c>
      <c r="B2000" s="500" t="s">
        <v>2858</v>
      </c>
      <c r="C2000" s="500" t="s">
        <v>27831</v>
      </c>
      <c r="D2000" s="500" t="s">
        <v>27832</v>
      </c>
      <c r="E2000" s="500" t="s">
        <v>11099</v>
      </c>
      <c r="F2000" s="500" t="s">
        <v>28081</v>
      </c>
      <c r="G2000" s="500" t="s">
        <v>1669</v>
      </c>
      <c r="H2000" s="500" t="s">
        <v>11060</v>
      </c>
      <c r="I2000" s="500" t="s">
        <v>688</v>
      </c>
      <c r="J2000" s="500" t="s">
        <v>689</v>
      </c>
      <c r="K2000" s="500" t="s">
        <v>223</v>
      </c>
      <c r="L2000" s="500" t="s">
        <v>28083</v>
      </c>
      <c r="M2000" s="500" t="s">
        <v>2307</v>
      </c>
      <c r="N2000" s="500" t="s">
        <v>5882</v>
      </c>
    </row>
    <row r="2001" spans="1:14">
      <c r="A2001" s="500" t="s">
        <v>686</v>
      </c>
      <c r="B2001" s="500" t="s">
        <v>2858</v>
      </c>
      <c r="C2001" s="500" t="s">
        <v>27831</v>
      </c>
      <c r="D2001" s="500" t="s">
        <v>27832</v>
      </c>
      <c r="E2001" s="500" t="s">
        <v>11099</v>
      </c>
      <c r="F2001" s="500" t="s">
        <v>28081</v>
      </c>
      <c r="G2001" s="500" t="s">
        <v>1670</v>
      </c>
      <c r="H2001" s="500" t="s">
        <v>2954</v>
      </c>
      <c r="I2001" s="500" t="s">
        <v>688</v>
      </c>
      <c r="J2001" s="500" t="s">
        <v>689</v>
      </c>
      <c r="K2001" s="500" t="s">
        <v>223</v>
      </c>
      <c r="L2001" s="500" t="s">
        <v>28083</v>
      </c>
      <c r="M2001" s="500" t="s">
        <v>2307</v>
      </c>
      <c r="N2001" s="500" t="s">
        <v>5883</v>
      </c>
    </row>
    <row r="2002" spans="1:14">
      <c r="A2002" s="500" t="s">
        <v>686</v>
      </c>
      <c r="B2002" s="500" t="s">
        <v>2858</v>
      </c>
      <c r="C2002" s="500" t="s">
        <v>27831</v>
      </c>
      <c r="D2002" s="500" t="s">
        <v>27832</v>
      </c>
      <c r="E2002" s="500" t="s">
        <v>11099</v>
      </c>
      <c r="F2002" s="500" t="s">
        <v>28081</v>
      </c>
      <c r="G2002" s="500" t="s">
        <v>1671</v>
      </c>
      <c r="H2002" s="500" t="s">
        <v>27847</v>
      </c>
      <c r="I2002" s="500" t="s">
        <v>688</v>
      </c>
      <c r="J2002" s="500" t="s">
        <v>689</v>
      </c>
      <c r="K2002" s="500" t="s">
        <v>223</v>
      </c>
      <c r="L2002" s="500" t="s">
        <v>28083</v>
      </c>
      <c r="M2002" s="500" t="s">
        <v>2307</v>
      </c>
      <c r="N2002" s="500" t="s">
        <v>5884</v>
      </c>
    </row>
    <row r="2003" spans="1:14">
      <c r="A2003" s="500" t="s">
        <v>686</v>
      </c>
      <c r="B2003" s="500" t="s">
        <v>2858</v>
      </c>
      <c r="C2003" s="500" t="s">
        <v>27831</v>
      </c>
      <c r="D2003" s="500" t="s">
        <v>27832</v>
      </c>
      <c r="E2003" s="500" t="s">
        <v>11099</v>
      </c>
      <c r="F2003" s="500" t="s">
        <v>28081</v>
      </c>
      <c r="G2003" s="500" t="s">
        <v>1672</v>
      </c>
      <c r="H2003" s="500" t="s">
        <v>3910</v>
      </c>
      <c r="I2003" s="500" t="s">
        <v>688</v>
      </c>
      <c r="J2003" s="500" t="s">
        <v>689</v>
      </c>
      <c r="K2003" s="500" t="s">
        <v>223</v>
      </c>
      <c r="L2003" s="500" t="s">
        <v>28083</v>
      </c>
      <c r="M2003" s="500" t="s">
        <v>2307</v>
      </c>
      <c r="N2003" s="500" t="s">
        <v>5885</v>
      </c>
    </row>
    <row r="2004" spans="1:14">
      <c r="A2004" s="500" t="s">
        <v>686</v>
      </c>
      <c r="B2004" s="500" t="s">
        <v>2858</v>
      </c>
      <c r="C2004" s="500" t="s">
        <v>27831</v>
      </c>
      <c r="D2004" s="500" t="s">
        <v>27832</v>
      </c>
      <c r="E2004" s="500" t="s">
        <v>11099</v>
      </c>
      <c r="F2004" s="500" t="s">
        <v>28081</v>
      </c>
      <c r="G2004" s="500" t="s">
        <v>4090</v>
      </c>
      <c r="H2004" s="500" t="s">
        <v>28013</v>
      </c>
      <c r="I2004" s="500" t="s">
        <v>688</v>
      </c>
      <c r="J2004" s="500" t="s">
        <v>689</v>
      </c>
      <c r="K2004" s="500" t="s">
        <v>223</v>
      </c>
      <c r="L2004" s="500" t="s">
        <v>28083</v>
      </c>
      <c r="M2004" s="500" t="s">
        <v>2307</v>
      </c>
      <c r="N2004" s="500" t="s">
        <v>5886</v>
      </c>
    </row>
    <row r="2005" spans="1:14">
      <c r="A2005" s="500" t="s">
        <v>686</v>
      </c>
      <c r="B2005" s="500" t="s">
        <v>2858</v>
      </c>
      <c r="C2005" s="500" t="s">
        <v>27831</v>
      </c>
      <c r="D2005" s="500" t="s">
        <v>27832</v>
      </c>
      <c r="E2005" s="500" t="s">
        <v>11099</v>
      </c>
      <c r="F2005" s="500" t="s">
        <v>28081</v>
      </c>
      <c r="G2005" s="500" t="s">
        <v>2535</v>
      </c>
      <c r="H2005" s="500" t="s">
        <v>3882</v>
      </c>
      <c r="I2005" s="500" t="s">
        <v>688</v>
      </c>
      <c r="J2005" s="500" t="s">
        <v>689</v>
      </c>
      <c r="K2005" s="500" t="s">
        <v>223</v>
      </c>
      <c r="L2005" s="500" t="s">
        <v>28083</v>
      </c>
      <c r="M2005" s="500" t="s">
        <v>2307</v>
      </c>
      <c r="N2005" s="500" t="s">
        <v>5887</v>
      </c>
    </row>
    <row r="2006" spans="1:14">
      <c r="A2006" s="500" t="s">
        <v>686</v>
      </c>
      <c r="B2006" s="500" t="s">
        <v>2858</v>
      </c>
      <c r="C2006" s="500" t="s">
        <v>27831</v>
      </c>
      <c r="D2006" s="500" t="s">
        <v>27832</v>
      </c>
      <c r="E2006" s="500" t="s">
        <v>11099</v>
      </c>
      <c r="F2006" s="500" t="s">
        <v>28081</v>
      </c>
      <c r="G2006" s="500" t="s">
        <v>3585</v>
      </c>
      <c r="H2006" s="500" t="s">
        <v>11139</v>
      </c>
      <c r="I2006" s="500" t="s">
        <v>688</v>
      </c>
      <c r="J2006" s="500" t="s">
        <v>689</v>
      </c>
      <c r="K2006" s="500" t="s">
        <v>223</v>
      </c>
      <c r="L2006" s="500" t="s">
        <v>28083</v>
      </c>
      <c r="M2006" s="500" t="s">
        <v>2307</v>
      </c>
      <c r="N2006" s="500" t="s">
        <v>5888</v>
      </c>
    </row>
    <row r="2007" spans="1:14">
      <c r="A2007" s="500" t="s">
        <v>686</v>
      </c>
      <c r="B2007" s="500" t="s">
        <v>2858</v>
      </c>
      <c r="C2007" s="500" t="s">
        <v>27831</v>
      </c>
      <c r="D2007" s="500" t="s">
        <v>27832</v>
      </c>
      <c r="E2007" s="500" t="s">
        <v>11099</v>
      </c>
      <c r="F2007" s="500" t="s">
        <v>28081</v>
      </c>
      <c r="G2007" s="500" t="s">
        <v>1673</v>
      </c>
      <c r="H2007" s="500" t="s">
        <v>3910</v>
      </c>
      <c r="I2007" s="500" t="s">
        <v>688</v>
      </c>
      <c r="J2007" s="500" t="s">
        <v>689</v>
      </c>
      <c r="K2007" s="500" t="s">
        <v>223</v>
      </c>
      <c r="L2007" s="500" t="s">
        <v>28083</v>
      </c>
      <c r="M2007" s="500" t="s">
        <v>2307</v>
      </c>
      <c r="N2007" s="500" t="s">
        <v>5889</v>
      </c>
    </row>
    <row r="2008" spans="1:14">
      <c r="A2008" s="500" t="s">
        <v>686</v>
      </c>
      <c r="B2008" s="500" t="s">
        <v>2858</v>
      </c>
      <c r="C2008" s="500" t="s">
        <v>27831</v>
      </c>
      <c r="D2008" s="500" t="s">
        <v>27832</v>
      </c>
      <c r="E2008" s="500" t="s">
        <v>11099</v>
      </c>
      <c r="F2008" s="500" t="s">
        <v>28081</v>
      </c>
      <c r="G2008" s="500" t="s">
        <v>1674</v>
      </c>
      <c r="H2008" s="500" t="s">
        <v>11153</v>
      </c>
      <c r="I2008" s="500" t="s">
        <v>688</v>
      </c>
      <c r="J2008" s="500" t="s">
        <v>689</v>
      </c>
      <c r="K2008" s="500" t="s">
        <v>223</v>
      </c>
      <c r="L2008" s="500" t="s">
        <v>28083</v>
      </c>
      <c r="M2008" s="500" t="s">
        <v>2307</v>
      </c>
      <c r="N2008" s="500" t="s">
        <v>5890</v>
      </c>
    </row>
    <row r="2009" spans="1:14">
      <c r="A2009" s="500" t="s">
        <v>686</v>
      </c>
      <c r="B2009" s="500" t="s">
        <v>2858</v>
      </c>
      <c r="C2009" s="500" t="s">
        <v>27831</v>
      </c>
      <c r="D2009" s="500" t="s">
        <v>27832</v>
      </c>
      <c r="E2009" s="500" t="s">
        <v>11099</v>
      </c>
      <c r="F2009" s="500" t="s">
        <v>28081</v>
      </c>
      <c r="G2009" s="500" t="s">
        <v>1675</v>
      </c>
      <c r="H2009" s="500" t="s">
        <v>28092</v>
      </c>
      <c r="I2009" s="500" t="s">
        <v>688</v>
      </c>
      <c r="J2009" s="500" t="s">
        <v>689</v>
      </c>
      <c r="K2009" s="500" t="s">
        <v>223</v>
      </c>
      <c r="L2009" s="500" t="s">
        <v>28083</v>
      </c>
      <c r="M2009" s="500" t="s">
        <v>2307</v>
      </c>
      <c r="N2009" s="500" t="s">
        <v>5891</v>
      </c>
    </row>
    <row r="2010" spans="1:14">
      <c r="A2010" s="500" t="s">
        <v>686</v>
      </c>
      <c r="B2010" s="500" t="s">
        <v>2858</v>
      </c>
      <c r="C2010" s="500" t="s">
        <v>27831</v>
      </c>
      <c r="D2010" s="500" t="s">
        <v>27832</v>
      </c>
      <c r="E2010" s="500" t="s">
        <v>11099</v>
      </c>
      <c r="F2010" s="500" t="s">
        <v>28081</v>
      </c>
      <c r="G2010" s="500" t="s">
        <v>2536</v>
      </c>
      <c r="H2010" s="500" t="s">
        <v>28093</v>
      </c>
      <c r="I2010" s="500" t="s">
        <v>688</v>
      </c>
      <c r="J2010" s="500" t="s">
        <v>689</v>
      </c>
      <c r="K2010" s="500" t="s">
        <v>223</v>
      </c>
      <c r="L2010" s="500" t="s">
        <v>28083</v>
      </c>
      <c r="M2010" s="500" t="s">
        <v>2307</v>
      </c>
      <c r="N2010" s="500" t="s">
        <v>5892</v>
      </c>
    </row>
    <row r="2011" spans="1:14">
      <c r="A2011" s="500" t="s">
        <v>686</v>
      </c>
      <c r="B2011" s="500" t="s">
        <v>2858</v>
      </c>
      <c r="C2011" s="500" t="s">
        <v>27831</v>
      </c>
      <c r="D2011" s="500" t="s">
        <v>27832</v>
      </c>
      <c r="E2011" s="500" t="s">
        <v>11099</v>
      </c>
      <c r="F2011" s="500" t="s">
        <v>28081</v>
      </c>
      <c r="G2011" s="500" t="s">
        <v>7548</v>
      </c>
      <c r="H2011" s="500" t="s">
        <v>11060</v>
      </c>
      <c r="I2011" s="500" t="s">
        <v>688</v>
      </c>
      <c r="J2011" s="500" t="s">
        <v>689</v>
      </c>
      <c r="K2011" s="500" t="s">
        <v>223</v>
      </c>
      <c r="L2011" s="500" t="s">
        <v>28083</v>
      </c>
      <c r="M2011" s="500" t="s">
        <v>2307</v>
      </c>
      <c r="N2011" s="500" t="s">
        <v>7549</v>
      </c>
    </row>
    <row r="2012" spans="1:14">
      <c r="A2012" s="500" t="s">
        <v>686</v>
      </c>
      <c r="B2012" s="500" t="s">
        <v>2858</v>
      </c>
      <c r="C2012" s="500" t="s">
        <v>27831</v>
      </c>
      <c r="D2012" s="500" t="s">
        <v>27832</v>
      </c>
      <c r="E2012" s="500" t="s">
        <v>11099</v>
      </c>
      <c r="F2012" s="500" t="s">
        <v>28081</v>
      </c>
      <c r="G2012" s="500" t="s">
        <v>1676</v>
      </c>
      <c r="H2012" s="500" t="s">
        <v>27866</v>
      </c>
      <c r="I2012" s="500" t="s">
        <v>688</v>
      </c>
      <c r="J2012" s="500" t="s">
        <v>689</v>
      </c>
      <c r="K2012" s="500" t="s">
        <v>223</v>
      </c>
      <c r="L2012" s="500" t="s">
        <v>28083</v>
      </c>
      <c r="M2012" s="500" t="s">
        <v>2307</v>
      </c>
      <c r="N2012" s="500" t="s">
        <v>5893</v>
      </c>
    </row>
    <row r="2013" spans="1:14">
      <c r="A2013" s="500" t="s">
        <v>686</v>
      </c>
      <c r="B2013" s="500" t="s">
        <v>2858</v>
      </c>
      <c r="C2013" s="500" t="s">
        <v>27831</v>
      </c>
      <c r="D2013" s="500" t="s">
        <v>27832</v>
      </c>
      <c r="E2013" s="500" t="s">
        <v>11099</v>
      </c>
      <c r="F2013" s="500" t="s">
        <v>28081</v>
      </c>
      <c r="G2013" s="500" t="s">
        <v>1677</v>
      </c>
      <c r="H2013" s="500" t="s">
        <v>28094</v>
      </c>
      <c r="I2013" s="500" t="s">
        <v>688</v>
      </c>
      <c r="J2013" s="500" t="s">
        <v>689</v>
      </c>
      <c r="K2013" s="500" t="s">
        <v>223</v>
      </c>
      <c r="L2013" s="500" t="s">
        <v>28083</v>
      </c>
      <c r="M2013" s="500" t="s">
        <v>2307</v>
      </c>
      <c r="N2013" s="500" t="s">
        <v>5894</v>
      </c>
    </row>
    <row r="2014" spans="1:14">
      <c r="A2014" s="500" t="s">
        <v>686</v>
      </c>
      <c r="B2014" s="500" t="s">
        <v>2858</v>
      </c>
      <c r="C2014" s="500" t="s">
        <v>27831</v>
      </c>
      <c r="D2014" s="500" t="s">
        <v>27832</v>
      </c>
      <c r="E2014" s="500" t="s">
        <v>11099</v>
      </c>
      <c r="F2014" s="500" t="s">
        <v>28081</v>
      </c>
      <c r="G2014" s="500" t="s">
        <v>1678</v>
      </c>
      <c r="H2014" s="500" t="s">
        <v>11182</v>
      </c>
      <c r="I2014" s="500" t="s">
        <v>688</v>
      </c>
      <c r="J2014" s="500" t="s">
        <v>689</v>
      </c>
      <c r="K2014" s="500" t="s">
        <v>223</v>
      </c>
      <c r="L2014" s="500" t="s">
        <v>28083</v>
      </c>
      <c r="M2014" s="500" t="s">
        <v>2307</v>
      </c>
      <c r="N2014" s="500" t="s">
        <v>5895</v>
      </c>
    </row>
    <row r="2015" spans="1:14">
      <c r="A2015" s="500" t="s">
        <v>686</v>
      </c>
      <c r="B2015" s="500" t="s">
        <v>2858</v>
      </c>
      <c r="C2015" s="500" t="s">
        <v>27831</v>
      </c>
      <c r="D2015" s="500" t="s">
        <v>27832</v>
      </c>
      <c r="E2015" s="500" t="s">
        <v>11099</v>
      </c>
      <c r="F2015" s="500" t="s">
        <v>28081</v>
      </c>
      <c r="G2015" s="500" t="s">
        <v>1679</v>
      </c>
      <c r="H2015" s="500" t="s">
        <v>11414</v>
      </c>
      <c r="I2015" s="500" t="s">
        <v>688</v>
      </c>
      <c r="J2015" s="500" t="s">
        <v>689</v>
      </c>
      <c r="K2015" s="500" t="s">
        <v>223</v>
      </c>
      <c r="L2015" s="500" t="s">
        <v>28083</v>
      </c>
      <c r="M2015" s="500" t="s">
        <v>2307</v>
      </c>
      <c r="N2015" s="500" t="s">
        <v>5896</v>
      </c>
    </row>
    <row r="2016" spans="1:14">
      <c r="A2016" s="500" t="s">
        <v>686</v>
      </c>
      <c r="B2016" s="500" t="s">
        <v>2858</v>
      </c>
      <c r="C2016" s="500" t="s">
        <v>27831</v>
      </c>
      <c r="D2016" s="500" t="s">
        <v>27832</v>
      </c>
      <c r="E2016" s="500" t="s">
        <v>11099</v>
      </c>
      <c r="F2016" s="500" t="s">
        <v>28081</v>
      </c>
      <c r="G2016" s="500" t="s">
        <v>1680</v>
      </c>
      <c r="H2016" s="500" t="s">
        <v>3835</v>
      </c>
      <c r="I2016" s="500" t="s">
        <v>688</v>
      </c>
      <c r="J2016" s="500" t="s">
        <v>689</v>
      </c>
      <c r="K2016" s="500" t="s">
        <v>223</v>
      </c>
      <c r="L2016" s="500" t="s">
        <v>28083</v>
      </c>
      <c r="M2016" s="500" t="s">
        <v>2307</v>
      </c>
      <c r="N2016" s="500" t="s">
        <v>5897</v>
      </c>
    </row>
    <row r="2017" spans="1:14">
      <c r="A2017" s="500" t="s">
        <v>686</v>
      </c>
      <c r="B2017" s="500" t="s">
        <v>2858</v>
      </c>
      <c r="C2017" s="500" t="s">
        <v>27831</v>
      </c>
      <c r="D2017" s="500" t="s">
        <v>27832</v>
      </c>
      <c r="E2017" s="500" t="s">
        <v>11099</v>
      </c>
      <c r="F2017" s="500" t="s">
        <v>28081</v>
      </c>
      <c r="G2017" s="500" t="s">
        <v>1681</v>
      </c>
      <c r="H2017" s="500" t="s">
        <v>11137</v>
      </c>
      <c r="I2017" s="500" t="s">
        <v>688</v>
      </c>
      <c r="J2017" s="500" t="s">
        <v>689</v>
      </c>
      <c r="K2017" s="500" t="s">
        <v>223</v>
      </c>
      <c r="L2017" s="500" t="s">
        <v>28083</v>
      </c>
      <c r="M2017" s="500" t="s">
        <v>2307</v>
      </c>
      <c r="N2017" s="500" t="s">
        <v>5898</v>
      </c>
    </row>
    <row r="2018" spans="1:14">
      <c r="A2018" s="500" t="s">
        <v>686</v>
      </c>
      <c r="B2018" s="500" t="s">
        <v>2858</v>
      </c>
      <c r="C2018" s="500" t="s">
        <v>27831</v>
      </c>
      <c r="D2018" s="500" t="s">
        <v>27832</v>
      </c>
      <c r="E2018" s="500" t="s">
        <v>11099</v>
      </c>
      <c r="F2018" s="500" t="s">
        <v>28081</v>
      </c>
      <c r="G2018" s="500" t="s">
        <v>1682</v>
      </c>
      <c r="H2018" s="500" t="s">
        <v>6917</v>
      </c>
      <c r="I2018" s="500" t="s">
        <v>688</v>
      </c>
      <c r="J2018" s="500" t="s">
        <v>689</v>
      </c>
      <c r="K2018" s="500" t="s">
        <v>223</v>
      </c>
      <c r="L2018" s="500" t="s">
        <v>28083</v>
      </c>
      <c r="M2018" s="500" t="s">
        <v>2307</v>
      </c>
      <c r="N2018" s="500" t="s">
        <v>5899</v>
      </c>
    </row>
    <row r="2019" spans="1:14">
      <c r="A2019" s="500" t="s">
        <v>686</v>
      </c>
      <c r="B2019" s="500" t="s">
        <v>2858</v>
      </c>
      <c r="C2019" s="500" t="s">
        <v>27831</v>
      </c>
      <c r="D2019" s="500" t="s">
        <v>27832</v>
      </c>
      <c r="E2019" s="500" t="s">
        <v>11099</v>
      </c>
      <c r="F2019" s="500" t="s">
        <v>28081</v>
      </c>
      <c r="G2019" s="500" t="s">
        <v>1683</v>
      </c>
      <c r="H2019" s="500" t="s">
        <v>11105</v>
      </c>
      <c r="I2019" s="500" t="s">
        <v>688</v>
      </c>
      <c r="J2019" s="500" t="s">
        <v>689</v>
      </c>
      <c r="K2019" s="500" t="s">
        <v>223</v>
      </c>
      <c r="L2019" s="500" t="s">
        <v>28083</v>
      </c>
      <c r="M2019" s="500" t="s">
        <v>2307</v>
      </c>
      <c r="N2019" s="500" t="s">
        <v>5900</v>
      </c>
    </row>
    <row r="2020" spans="1:14">
      <c r="A2020" s="500" t="s">
        <v>686</v>
      </c>
      <c r="B2020" s="500" t="s">
        <v>2858</v>
      </c>
      <c r="C2020" s="500" t="s">
        <v>27831</v>
      </c>
      <c r="D2020" s="500" t="s">
        <v>27832</v>
      </c>
      <c r="E2020" s="500" t="s">
        <v>11099</v>
      </c>
      <c r="F2020" s="500" t="s">
        <v>28081</v>
      </c>
      <c r="G2020" s="500" t="s">
        <v>1684</v>
      </c>
      <c r="H2020" s="500" t="s">
        <v>3912</v>
      </c>
      <c r="I2020" s="500" t="s">
        <v>688</v>
      </c>
      <c r="J2020" s="500" t="s">
        <v>689</v>
      </c>
      <c r="K2020" s="500" t="s">
        <v>223</v>
      </c>
      <c r="L2020" s="500" t="s">
        <v>28083</v>
      </c>
      <c r="M2020" s="500" t="s">
        <v>2307</v>
      </c>
      <c r="N2020" s="500" t="s">
        <v>5901</v>
      </c>
    </row>
    <row r="2021" spans="1:14">
      <c r="A2021" s="500" t="s">
        <v>686</v>
      </c>
      <c r="B2021" s="500" t="s">
        <v>2858</v>
      </c>
      <c r="C2021" s="500" t="s">
        <v>27831</v>
      </c>
      <c r="D2021" s="500" t="s">
        <v>27832</v>
      </c>
      <c r="E2021" s="500" t="s">
        <v>11099</v>
      </c>
      <c r="F2021" s="500" t="s">
        <v>28081</v>
      </c>
      <c r="G2021" s="500" t="s">
        <v>1685</v>
      </c>
      <c r="H2021" s="500" t="s">
        <v>2955</v>
      </c>
      <c r="I2021" s="500" t="s">
        <v>688</v>
      </c>
      <c r="J2021" s="500" t="s">
        <v>689</v>
      </c>
      <c r="K2021" s="500" t="s">
        <v>223</v>
      </c>
      <c r="L2021" s="500" t="s">
        <v>28083</v>
      </c>
      <c r="M2021" s="500" t="s">
        <v>2307</v>
      </c>
      <c r="N2021" s="500" t="s">
        <v>5902</v>
      </c>
    </row>
    <row r="2022" spans="1:14">
      <c r="A2022" s="500" t="s">
        <v>686</v>
      </c>
      <c r="B2022" s="500" t="s">
        <v>2858</v>
      </c>
      <c r="C2022" s="500" t="s">
        <v>27831</v>
      </c>
      <c r="D2022" s="500" t="s">
        <v>27832</v>
      </c>
      <c r="E2022" s="500" t="s">
        <v>11099</v>
      </c>
      <c r="F2022" s="500" t="s">
        <v>28081</v>
      </c>
      <c r="G2022" s="500" t="s">
        <v>1686</v>
      </c>
      <c r="H2022" s="500" t="s">
        <v>11209</v>
      </c>
      <c r="I2022" s="500" t="s">
        <v>688</v>
      </c>
      <c r="J2022" s="500" t="s">
        <v>689</v>
      </c>
      <c r="K2022" s="500" t="s">
        <v>223</v>
      </c>
      <c r="L2022" s="500" t="s">
        <v>28083</v>
      </c>
      <c r="M2022" s="500" t="s">
        <v>2307</v>
      </c>
      <c r="N2022" s="500" t="s">
        <v>5903</v>
      </c>
    </row>
    <row r="2023" spans="1:14">
      <c r="A2023" s="500" t="s">
        <v>686</v>
      </c>
      <c r="B2023" s="500" t="s">
        <v>2858</v>
      </c>
      <c r="C2023" s="500" t="s">
        <v>27831</v>
      </c>
      <c r="D2023" s="500" t="s">
        <v>27832</v>
      </c>
      <c r="E2023" s="500" t="s">
        <v>11099</v>
      </c>
      <c r="F2023" s="500" t="s">
        <v>28081</v>
      </c>
      <c r="G2023" s="500" t="s">
        <v>4091</v>
      </c>
      <c r="H2023" s="500" t="s">
        <v>28026</v>
      </c>
      <c r="I2023" s="500" t="s">
        <v>688</v>
      </c>
      <c r="J2023" s="500" t="s">
        <v>689</v>
      </c>
      <c r="K2023" s="500" t="s">
        <v>223</v>
      </c>
      <c r="L2023" s="500" t="s">
        <v>28083</v>
      </c>
      <c r="M2023" s="500" t="s">
        <v>2307</v>
      </c>
      <c r="N2023" s="500" t="s">
        <v>5904</v>
      </c>
    </row>
    <row r="2024" spans="1:14">
      <c r="A2024" s="500" t="s">
        <v>686</v>
      </c>
      <c r="B2024" s="500" t="s">
        <v>2858</v>
      </c>
      <c r="C2024" s="500" t="s">
        <v>27831</v>
      </c>
      <c r="D2024" s="500" t="s">
        <v>27832</v>
      </c>
      <c r="E2024" s="500" t="s">
        <v>11099</v>
      </c>
      <c r="F2024" s="500" t="s">
        <v>28081</v>
      </c>
      <c r="G2024" s="500" t="s">
        <v>2537</v>
      </c>
      <c r="H2024" s="500" t="s">
        <v>27962</v>
      </c>
      <c r="I2024" s="500" t="s">
        <v>688</v>
      </c>
      <c r="J2024" s="500" t="s">
        <v>689</v>
      </c>
      <c r="K2024" s="500" t="s">
        <v>223</v>
      </c>
      <c r="L2024" s="500" t="s">
        <v>28083</v>
      </c>
      <c r="M2024" s="500" t="s">
        <v>2307</v>
      </c>
      <c r="N2024" s="500" t="s">
        <v>5905</v>
      </c>
    </row>
    <row r="2025" spans="1:14">
      <c r="A2025" s="500" t="s">
        <v>686</v>
      </c>
      <c r="B2025" s="500" t="s">
        <v>2858</v>
      </c>
      <c r="C2025" s="500" t="s">
        <v>27831</v>
      </c>
      <c r="D2025" s="500" t="s">
        <v>27832</v>
      </c>
      <c r="E2025" s="500" t="s">
        <v>11099</v>
      </c>
      <c r="F2025" s="500" t="s">
        <v>28081</v>
      </c>
      <c r="G2025" s="500" t="s">
        <v>3586</v>
      </c>
      <c r="H2025" s="500" t="s">
        <v>3910</v>
      </c>
      <c r="I2025" s="500" t="s">
        <v>688</v>
      </c>
      <c r="J2025" s="500" t="s">
        <v>689</v>
      </c>
      <c r="K2025" s="500" t="s">
        <v>223</v>
      </c>
      <c r="L2025" s="500" t="s">
        <v>28083</v>
      </c>
      <c r="M2025" s="500" t="s">
        <v>2307</v>
      </c>
      <c r="N2025" s="500" t="s">
        <v>5906</v>
      </c>
    </row>
    <row r="2026" spans="1:14">
      <c r="A2026" s="500" t="s">
        <v>686</v>
      </c>
      <c r="B2026" s="500" t="s">
        <v>2858</v>
      </c>
      <c r="C2026" s="500" t="s">
        <v>27831</v>
      </c>
      <c r="D2026" s="500" t="s">
        <v>27832</v>
      </c>
      <c r="E2026" s="500" t="s">
        <v>11099</v>
      </c>
      <c r="F2026" s="500" t="s">
        <v>28081</v>
      </c>
      <c r="G2026" s="500" t="s">
        <v>1687</v>
      </c>
      <c r="H2026" s="500" t="s">
        <v>11216</v>
      </c>
      <c r="I2026" s="500" t="s">
        <v>688</v>
      </c>
      <c r="J2026" s="500" t="s">
        <v>689</v>
      </c>
      <c r="K2026" s="500" t="s">
        <v>223</v>
      </c>
      <c r="L2026" s="500" t="s">
        <v>28083</v>
      </c>
      <c r="M2026" s="500" t="s">
        <v>2307</v>
      </c>
      <c r="N2026" s="500" t="s">
        <v>5907</v>
      </c>
    </row>
    <row r="2027" spans="1:14">
      <c r="A2027" s="500" t="s">
        <v>686</v>
      </c>
      <c r="B2027" s="500" t="s">
        <v>2858</v>
      </c>
      <c r="C2027" s="500" t="s">
        <v>27831</v>
      </c>
      <c r="D2027" s="500" t="s">
        <v>27832</v>
      </c>
      <c r="E2027" s="500" t="s">
        <v>11099</v>
      </c>
      <c r="F2027" s="500" t="s">
        <v>28081</v>
      </c>
      <c r="G2027" s="500" t="s">
        <v>1688</v>
      </c>
      <c r="H2027" s="500" t="s">
        <v>13776</v>
      </c>
      <c r="I2027" s="500" t="s">
        <v>688</v>
      </c>
      <c r="J2027" s="500" t="s">
        <v>689</v>
      </c>
      <c r="K2027" s="500" t="s">
        <v>223</v>
      </c>
      <c r="L2027" s="500" t="s">
        <v>28083</v>
      </c>
      <c r="M2027" s="500" t="s">
        <v>2307</v>
      </c>
      <c r="N2027" s="500" t="s">
        <v>5908</v>
      </c>
    </row>
    <row r="2028" spans="1:14">
      <c r="A2028" s="500" t="s">
        <v>686</v>
      </c>
      <c r="B2028" s="500" t="s">
        <v>2858</v>
      </c>
      <c r="C2028" s="500" t="s">
        <v>27831</v>
      </c>
      <c r="D2028" s="500" t="s">
        <v>27832</v>
      </c>
      <c r="E2028" s="500" t="s">
        <v>11099</v>
      </c>
      <c r="F2028" s="500" t="s">
        <v>28081</v>
      </c>
      <c r="G2028" s="500" t="s">
        <v>1689</v>
      </c>
      <c r="H2028" s="500" t="s">
        <v>28025</v>
      </c>
      <c r="I2028" s="500" t="s">
        <v>688</v>
      </c>
      <c r="J2028" s="500" t="s">
        <v>689</v>
      </c>
      <c r="K2028" s="500" t="s">
        <v>223</v>
      </c>
      <c r="L2028" s="500" t="s">
        <v>28083</v>
      </c>
      <c r="M2028" s="500" t="s">
        <v>2307</v>
      </c>
      <c r="N2028" s="500" t="s">
        <v>5909</v>
      </c>
    </row>
    <row r="2029" spans="1:14">
      <c r="A2029" s="500" t="s">
        <v>686</v>
      </c>
      <c r="B2029" s="500" t="s">
        <v>2858</v>
      </c>
      <c r="C2029" s="500" t="s">
        <v>27831</v>
      </c>
      <c r="D2029" s="500" t="s">
        <v>27832</v>
      </c>
      <c r="E2029" s="500" t="s">
        <v>11099</v>
      </c>
      <c r="F2029" s="500" t="s">
        <v>28081</v>
      </c>
      <c r="G2029" s="500" t="s">
        <v>2538</v>
      </c>
      <c r="H2029" s="500" t="s">
        <v>3971</v>
      </c>
      <c r="I2029" s="500" t="s">
        <v>688</v>
      </c>
      <c r="J2029" s="500" t="s">
        <v>689</v>
      </c>
      <c r="K2029" s="500" t="s">
        <v>223</v>
      </c>
      <c r="L2029" s="500" t="s">
        <v>28083</v>
      </c>
      <c r="M2029" s="500" t="s">
        <v>2307</v>
      </c>
      <c r="N2029" s="500" t="s">
        <v>5910</v>
      </c>
    </row>
    <row r="2030" spans="1:14">
      <c r="A2030" s="500" t="s">
        <v>686</v>
      </c>
      <c r="B2030" s="500" t="s">
        <v>2858</v>
      </c>
      <c r="C2030" s="500" t="s">
        <v>27831</v>
      </c>
      <c r="D2030" s="500" t="s">
        <v>27832</v>
      </c>
      <c r="E2030" s="500" t="s">
        <v>11099</v>
      </c>
      <c r="F2030" s="500" t="s">
        <v>28081</v>
      </c>
      <c r="G2030" s="500" t="s">
        <v>7550</v>
      </c>
      <c r="H2030" s="500" t="s">
        <v>11105</v>
      </c>
      <c r="I2030" s="500" t="s">
        <v>688</v>
      </c>
      <c r="J2030" s="500" t="s">
        <v>689</v>
      </c>
      <c r="K2030" s="500" t="s">
        <v>223</v>
      </c>
      <c r="L2030" s="500" t="s">
        <v>28083</v>
      </c>
      <c r="M2030" s="500" t="s">
        <v>2307</v>
      </c>
      <c r="N2030" s="500" t="s">
        <v>7551</v>
      </c>
    </row>
    <row r="2031" spans="1:14">
      <c r="A2031" s="500" t="s">
        <v>686</v>
      </c>
      <c r="B2031" s="500" t="s">
        <v>2858</v>
      </c>
      <c r="C2031" s="500" t="s">
        <v>27831</v>
      </c>
      <c r="D2031" s="500" t="s">
        <v>27832</v>
      </c>
      <c r="E2031" s="500" t="s">
        <v>11099</v>
      </c>
      <c r="F2031" s="500" t="s">
        <v>28081</v>
      </c>
      <c r="G2031" s="500" t="s">
        <v>1690</v>
      </c>
      <c r="H2031" s="500" t="s">
        <v>13259</v>
      </c>
      <c r="I2031" s="500" t="s">
        <v>688</v>
      </c>
      <c r="J2031" s="500" t="s">
        <v>689</v>
      </c>
      <c r="K2031" s="500" t="s">
        <v>223</v>
      </c>
      <c r="L2031" s="500" t="s">
        <v>28083</v>
      </c>
      <c r="M2031" s="500" t="s">
        <v>2307</v>
      </c>
      <c r="N2031" s="500" t="s">
        <v>5911</v>
      </c>
    </row>
    <row r="2032" spans="1:14">
      <c r="A2032" s="500" t="s">
        <v>686</v>
      </c>
      <c r="B2032" s="500" t="s">
        <v>2858</v>
      </c>
      <c r="C2032" s="500" t="s">
        <v>27831</v>
      </c>
      <c r="D2032" s="500" t="s">
        <v>27832</v>
      </c>
      <c r="E2032" s="500" t="s">
        <v>11099</v>
      </c>
      <c r="F2032" s="500" t="s">
        <v>28081</v>
      </c>
      <c r="G2032" s="500" t="s">
        <v>1691</v>
      </c>
      <c r="H2032" s="500" t="s">
        <v>6947</v>
      </c>
      <c r="I2032" s="500" t="s">
        <v>688</v>
      </c>
      <c r="J2032" s="500" t="s">
        <v>689</v>
      </c>
      <c r="K2032" s="500" t="s">
        <v>223</v>
      </c>
      <c r="L2032" s="500" t="s">
        <v>28083</v>
      </c>
      <c r="M2032" s="500" t="s">
        <v>2307</v>
      </c>
      <c r="N2032" s="500" t="s">
        <v>5912</v>
      </c>
    </row>
    <row r="2033" spans="1:14">
      <c r="A2033" s="500" t="s">
        <v>686</v>
      </c>
      <c r="B2033" s="500" t="s">
        <v>2858</v>
      </c>
      <c r="C2033" s="500" t="s">
        <v>27831</v>
      </c>
      <c r="D2033" s="500" t="s">
        <v>27832</v>
      </c>
      <c r="E2033" s="500" t="s">
        <v>11099</v>
      </c>
      <c r="F2033" s="500" t="s">
        <v>28081</v>
      </c>
      <c r="G2033" s="500" t="s">
        <v>1692</v>
      </c>
      <c r="H2033" s="500" t="s">
        <v>3913</v>
      </c>
      <c r="I2033" s="500" t="s">
        <v>688</v>
      </c>
      <c r="J2033" s="500" t="s">
        <v>689</v>
      </c>
      <c r="K2033" s="500" t="s">
        <v>223</v>
      </c>
      <c r="L2033" s="500" t="s">
        <v>28083</v>
      </c>
      <c r="M2033" s="500" t="s">
        <v>2307</v>
      </c>
      <c r="N2033" s="500" t="s">
        <v>5913</v>
      </c>
    </row>
    <row r="2034" spans="1:14">
      <c r="A2034" s="500" t="s">
        <v>686</v>
      </c>
      <c r="B2034" s="500" t="s">
        <v>2858</v>
      </c>
      <c r="C2034" s="500" t="s">
        <v>27831</v>
      </c>
      <c r="D2034" s="500" t="s">
        <v>27832</v>
      </c>
      <c r="E2034" s="500" t="s">
        <v>11099</v>
      </c>
      <c r="F2034" s="500" t="s">
        <v>28081</v>
      </c>
      <c r="G2034" s="500" t="s">
        <v>1693</v>
      </c>
      <c r="H2034" s="500" t="s">
        <v>2883</v>
      </c>
      <c r="I2034" s="500" t="s">
        <v>688</v>
      </c>
      <c r="J2034" s="500" t="s">
        <v>689</v>
      </c>
      <c r="K2034" s="500" t="s">
        <v>223</v>
      </c>
      <c r="L2034" s="500" t="s">
        <v>28083</v>
      </c>
      <c r="M2034" s="500" t="s">
        <v>2307</v>
      </c>
      <c r="N2034" s="500" t="s">
        <v>5914</v>
      </c>
    </row>
    <row r="2035" spans="1:14">
      <c r="A2035" s="500" t="s">
        <v>686</v>
      </c>
      <c r="B2035" s="500" t="s">
        <v>2858</v>
      </c>
      <c r="C2035" s="500" t="s">
        <v>27831</v>
      </c>
      <c r="D2035" s="500" t="s">
        <v>27832</v>
      </c>
      <c r="E2035" s="500" t="s">
        <v>11099</v>
      </c>
      <c r="F2035" s="500" t="s">
        <v>28081</v>
      </c>
      <c r="G2035" s="500" t="s">
        <v>1694</v>
      </c>
      <c r="H2035" s="500" t="s">
        <v>28091</v>
      </c>
      <c r="I2035" s="500" t="s">
        <v>688</v>
      </c>
      <c r="J2035" s="500" t="s">
        <v>689</v>
      </c>
      <c r="K2035" s="500" t="s">
        <v>223</v>
      </c>
      <c r="L2035" s="500" t="s">
        <v>28083</v>
      </c>
      <c r="M2035" s="500" t="s">
        <v>2307</v>
      </c>
      <c r="N2035" s="500" t="s">
        <v>5915</v>
      </c>
    </row>
    <row r="2036" spans="1:14">
      <c r="A2036" s="500" t="s">
        <v>686</v>
      </c>
      <c r="B2036" s="500" t="s">
        <v>2858</v>
      </c>
      <c r="C2036" s="500" t="s">
        <v>27831</v>
      </c>
      <c r="D2036" s="500" t="s">
        <v>27832</v>
      </c>
      <c r="E2036" s="500" t="s">
        <v>11099</v>
      </c>
      <c r="F2036" s="500" t="s">
        <v>28081</v>
      </c>
      <c r="G2036" s="500" t="s">
        <v>1695</v>
      </c>
      <c r="H2036" s="500" t="s">
        <v>3858</v>
      </c>
      <c r="I2036" s="500" t="s">
        <v>688</v>
      </c>
      <c r="J2036" s="500" t="s">
        <v>689</v>
      </c>
      <c r="K2036" s="500" t="s">
        <v>223</v>
      </c>
      <c r="L2036" s="500" t="s">
        <v>28083</v>
      </c>
      <c r="M2036" s="500" t="s">
        <v>2307</v>
      </c>
      <c r="N2036" s="500" t="s">
        <v>5916</v>
      </c>
    </row>
    <row r="2037" spans="1:14">
      <c r="A2037" s="500" t="s">
        <v>686</v>
      </c>
      <c r="B2037" s="500" t="s">
        <v>2858</v>
      </c>
      <c r="C2037" s="500" t="s">
        <v>27831</v>
      </c>
      <c r="D2037" s="500" t="s">
        <v>27832</v>
      </c>
      <c r="E2037" s="500" t="s">
        <v>11099</v>
      </c>
      <c r="F2037" s="500" t="s">
        <v>28081</v>
      </c>
      <c r="G2037" s="500" t="s">
        <v>1696</v>
      </c>
      <c r="H2037" s="500" t="s">
        <v>27969</v>
      </c>
      <c r="I2037" s="500" t="s">
        <v>688</v>
      </c>
      <c r="J2037" s="500" t="s">
        <v>689</v>
      </c>
      <c r="K2037" s="500" t="s">
        <v>223</v>
      </c>
      <c r="L2037" s="500" t="s">
        <v>28083</v>
      </c>
      <c r="M2037" s="500" t="s">
        <v>2307</v>
      </c>
      <c r="N2037" s="500" t="s">
        <v>5917</v>
      </c>
    </row>
    <row r="2038" spans="1:14">
      <c r="A2038" s="500" t="s">
        <v>686</v>
      </c>
      <c r="B2038" s="500" t="s">
        <v>2858</v>
      </c>
      <c r="C2038" s="500" t="s">
        <v>27831</v>
      </c>
      <c r="D2038" s="500" t="s">
        <v>27832</v>
      </c>
      <c r="E2038" s="500" t="s">
        <v>11099</v>
      </c>
      <c r="F2038" s="500" t="s">
        <v>28081</v>
      </c>
      <c r="G2038" s="500" t="s">
        <v>1697</v>
      </c>
      <c r="H2038" s="500" t="s">
        <v>11236</v>
      </c>
      <c r="I2038" s="500" t="s">
        <v>688</v>
      </c>
      <c r="J2038" s="500" t="s">
        <v>689</v>
      </c>
      <c r="K2038" s="500" t="s">
        <v>223</v>
      </c>
      <c r="L2038" s="500" t="s">
        <v>28083</v>
      </c>
      <c r="M2038" s="500" t="s">
        <v>2307</v>
      </c>
      <c r="N2038" s="500" t="s">
        <v>5918</v>
      </c>
    </row>
    <row r="2039" spans="1:14">
      <c r="A2039" s="500" t="s">
        <v>686</v>
      </c>
      <c r="B2039" s="500" t="s">
        <v>2858</v>
      </c>
      <c r="C2039" s="500" t="s">
        <v>27831</v>
      </c>
      <c r="D2039" s="500" t="s">
        <v>27832</v>
      </c>
      <c r="E2039" s="500" t="s">
        <v>11099</v>
      </c>
      <c r="F2039" s="500" t="s">
        <v>28081</v>
      </c>
      <c r="G2039" s="500" t="s">
        <v>1698</v>
      </c>
      <c r="H2039" s="500" t="s">
        <v>2955</v>
      </c>
      <c r="I2039" s="500" t="s">
        <v>688</v>
      </c>
      <c r="J2039" s="500" t="s">
        <v>689</v>
      </c>
      <c r="K2039" s="500" t="s">
        <v>223</v>
      </c>
      <c r="L2039" s="500" t="s">
        <v>28083</v>
      </c>
      <c r="M2039" s="500" t="s">
        <v>2307</v>
      </c>
      <c r="N2039" s="500" t="s">
        <v>5919</v>
      </c>
    </row>
    <row r="2040" spans="1:14">
      <c r="A2040" s="500" t="s">
        <v>686</v>
      </c>
      <c r="B2040" s="500" t="s">
        <v>2858</v>
      </c>
      <c r="C2040" s="500" t="s">
        <v>27831</v>
      </c>
      <c r="D2040" s="500" t="s">
        <v>27832</v>
      </c>
      <c r="E2040" s="500" t="s">
        <v>11099</v>
      </c>
      <c r="F2040" s="500" t="s">
        <v>28081</v>
      </c>
      <c r="G2040" s="500" t="s">
        <v>1699</v>
      </c>
      <c r="H2040" s="500" t="s">
        <v>6921</v>
      </c>
      <c r="I2040" s="500" t="s">
        <v>688</v>
      </c>
      <c r="J2040" s="500" t="s">
        <v>689</v>
      </c>
      <c r="K2040" s="500" t="s">
        <v>223</v>
      </c>
      <c r="L2040" s="500" t="s">
        <v>28083</v>
      </c>
      <c r="M2040" s="500" t="s">
        <v>2307</v>
      </c>
      <c r="N2040" s="500" t="s">
        <v>5920</v>
      </c>
    </row>
    <row r="2041" spans="1:14">
      <c r="A2041" s="500" t="s">
        <v>686</v>
      </c>
      <c r="B2041" s="500" t="s">
        <v>2858</v>
      </c>
      <c r="C2041" s="500" t="s">
        <v>27831</v>
      </c>
      <c r="D2041" s="500" t="s">
        <v>27832</v>
      </c>
      <c r="E2041" s="500" t="s">
        <v>11099</v>
      </c>
      <c r="F2041" s="500" t="s">
        <v>28081</v>
      </c>
      <c r="G2041" s="500" t="s">
        <v>1700</v>
      </c>
      <c r="H2041" s="500" t="s">
        <v>13227</v>
      </c>
      <c r="I2041" s="500" t="s">
        <v>688</v>
      </c>
      <c r="J2041" s="500" t="s">
        <v>689</v>
      </c>
      <c r="K2041" s="500" t="s">
        <v>223</v>
      </c>
      <c r="L2041" s="500" t="s">
        <v>28083</v>
      </c>
      <c r="M2041" s="500" t="s">
        <v>2307</v>
      </c>
      <c r="N2041" s="500" t="s">
        <v>5921</v>
      </c>
    </row>
    <row r="2042" spans="1:14">
      <c r="A2042" s="500" t="s">
        <v>686</v>
      </c>
      <c r="B2042" s="500" t="s">
        <v>2858</v>
      </c>
      <c r="C2042" s="500" t="s">
        <v>27831</v>
      </c>
      <c r="D2042" s="500" t="s">
        <v>27832</v>
      </c>
      <c r="E2042" s="500" t="s">
        <v>11099</v>
      </c>
      <c r="F2042" s="500" t="s">
        <v>28081</v>
      </c>
      <c r="G2042" s="500" t="s">
        <v>4092</v>
      </c>
      <c r="H2042" s="500" t="s">
        <v>3858</v>
      </c>
      <c r="I2042" s="500" t="s">
        <v>688</v>
      </c>
      <c r="J2042" s="500" t="s">
        <v>689</v>
      </c>
      <c r="K2042" s="500" t="s">
        <v>223</v>
      </c>
      <c r="L2042" s="500" t="s">
        <v>28083</v>
      </c>
      <c r="M2042" s="500" t="s">
        <v>2307</v>
      </c>
      <c r="N2042" s="500" t="s">
        <v>5922</v>
      </c>
    </row>
    <row r="2043" spans="1:14">
      <c r="A2043" s="500" t="s">
        <v>686</v>
      </c>
      <c r="B2043" s="500" t="s">
        <v>2858</v>
      </c>
      <c r="C2043" s="500" t="s">
        <v>27831</v>
      </c>
      <c r="D2043" s="500" t="s">
        <v>27832</v>
      </c>
      <c r="E2043" s="500" t="s">
        <v>11099</v>
      </c>
      <c r="F2043" s="500" t="s">
        <v>28081</v>
      </c>
      <c r="G2043" s="500" t="s">
        <v>2539</v>
      </c>
      <c r="H2043" s="500" t="s">
        <v>27980</v>
      </c>
      <c r="I2043" s="500" t="s">
        <v>688</v>
      </c>
      <c r="J2043" s="500" t="s">
        <v>689</v>
      </c>
      <c r="K2043" s="500" t="s">
        <v>223</v>
      </c>
      <c r="L2043" s="500" t="s">
        <v>28083</v>
      </c>
      <c r="M2043" s="500" t="s">
        <v>2307</v>
      </c>
      <c r="N2043" s="500" t="s">
        <v>5923</v>
      </c>
    </row>
    <row r="2044" spans="1:14">
      <c r="A2044" s="500" t="s">
        <v>686</v>
      </c>
      <c r="B2044" s="500" t="s">
        <v>2858</v>
      </c>
      <c r="C2044" s="500" t="s">
        <v>27831</v>
      </c>
      <c r="D2044" s="500" t="s">
        <v>27832</v>
      </c>
      <c r="E2044" s="500" t="s">
        <v>11099</v>
      </c>
      <c r="F2044" s="500" t="s">
        <v>28081</v>
      </c>
      <c r="G2044" s="500" t="s">
        <v>3587</v>
      </c>
      <c r="H2044" s="500" t="s">
        <v>3855</v>
      </c>
      <c r="I2044" s="500" t="s">
        <v>688</v>
      </c>
      <c r="J2044" s="500" t="s">
        <v>689</v>
      </c>
      <c r="K2044" s="500" t="s">
        <v>223</v>
      </c>
      <c r="L2044" s="500" t="s">
        <v>28083</v>
      </c>
      <c r="M2044" s="500" t="s">
        <v>2307</v>
      </c>
      <c r="N2044" s="500" t="s">
        <v>5924</v>
      </c>
    </row>
    <row r="2045" spans="1:14">
      <c r="A2045" s="500" t="s">
        <v>686</v>
      </c>
      <c r="B2045" s="500" t="s">
        <v>2858</v>
      </c>
      <c r="C2045" s="500" t="s">
        <v>27831</v>
      </c>
      <c r="D2045" s="500" t="s">
        <v>27832</v>
      </c>
      <c r="E2045" s="500" t="s">
        <v>11099</v>
      </c>
      <c r="F2045" s="500" t="s">
        <v>28081</v>
      </c>
      <c r="G2045" s="500" t="s">
        <v>1701</v>
      </c>
      <c r="H2045" s="500" t="s">
        <v>6929</v>
      </c>
      <c r="I2045" s="500" t="s">
        <v>688</v>
      </c>
      <c r="J2045" s="500" t="s">
        <v>689</v>
      </c>
      <c r="K2045" s="500" t="s">
        <v>223</v>
      </c>
      <c r="L2045" s="500" t="s">
        <v>28083</v>
      </c>
      <c r="M2045" s="500" t="s">
        <v>2307</v>
      </c>
      <c r="N2045" s="500" t="s">
        <v>5925</v>
      </c>
    </row>
    <row r="2046" spans="1:14">
      <c r="A2046" s="500" t="s">
        <v>686</v>
      </c>
      <c r="B2046" s="500" t="s">
        <v>2858</v>
      </c>
      <c r="C2046" s="500" t="s">
        <v>27831</v>
      </c>
      <c r="D2046" s="500" t="s">
        <v>27832</v>
      </c>
      <c r="E2046" s="500" t="s">
        <v>11099</v>
      </c>
      <c r="F2046" s="500" t="s">
        <v>28081</v>
      </c>
      <c r="G2046" s="500" t="s">
        <v>1702</v>
      </c>
      <c r="H2046" s="500" t="s">
        <v>7074</v>
      </c>
      <c r="I2046" s="500" t="s">
        <v>688</v>
      </c>
      <c r="J2046" s="500" t="s">
        <v>689</v>
      </c>
      <c r="K2046" s="500" t="s">
        <v>223</v>
      </c>
      <c r="L2046" s="500" t="s">
        <v>28083</v>
      </c>
      <c r="M2046" s="500" t="s">
        <v>2307</v>
      </c>
      <c r="N2046" s="500" t="s">
        <v>5926</v>
      </c>
    </row>
    <row r="2047" spans="1:14">
      <c r="A2047" s="500" t="s">
        <v>686</v>
      </c>
      <c r="B2047" s="500" t="s">
        <v>2858</v>
      </c>
      <c r="C2047" s="500" t="s">
        <v>27831</v>
      </c>
      <c r="D2047" s="500" t="s">
        <v>27832</v>
      </c>
      <c r="E2047" s="500" t="s">
        <v>11099</v>
      </c>
      <c r="F2047" s="500" t="s">
        <v>28081</v>
      </c>
      <c r="G2047" s="500" t="s">
        <v>1703</v>
      </c>
      <c r="H2047" s="500" t="s">
        <v>7654</v>
      </c>
      <c r="I2047" s="500" t="s">
        <v>688</v>
      </c>
      <c r="J2047" s="500" t="s">
        <v>689</v>
      </c>
      <c r="K2047" s="500" t="s">
        <v>223</v>
      </c>
      <c r="L2047" s="500" t="s">
        <v>28083</v>
      </c>
      <c r="M2047" s="500" t="s">
        <v>2307</v>
      </c>
      <c r="N2047" s="500" t="s">
        <v>5927</v>
      </c>
    </row>
    <row r="2048" spans="1:14">
      <c r="A2048" s="500" t="s">
        <v>686</v>
      </c>
      <c r="B2048" s="500" t="s">
        <v>2858</v>
      </c>
      <c r="C2048" s="500" t="s">
        <v>27831</v>
      </c>
      <c r="D2048" s="500" t="s">
        <v>27832</v>
      </c>
      <c r="E2048" s="500" t="s">
        <v>11099</v>
      </c>
      <c r="F2048" s="500" t="s">
        <v>28081</v>
      </c>
      <c r="G2048" s="500" t="s">
        <v>2540</v>
      </c>
      <c r="H2048" s="500" t="s">
        <v>27969</v>
      </c>
      <c r="I2048" s="500" t="s">
        <v>688</v>
      </c>
      <c r="J2048" s="500" t="s">
        <v>689</v>
      </c>
      <c r="K2048" s="500" t="s">
        <v>223</v>
      </c>
      <c r="L2048" s="500" t="s">
        <v>28083</v>
      </c>
      <c r="M2048" s="500" t="s">
        <v>2307</v>
      </c>
      <c r="N2048" s="500" t="s">
        <v>5928</v>
      </c>
    </row>
    <row r="2049" spans="1:14">
      <c r="A2049" s="500" t="s">
        <v>686</v>
      </c>
      <c r="B2049" s="500" t="s">
        <v>2858</v>
      </c>
      <c r="C2049" s="500" t="s">
        <v>27831</v>
      </c>
      <c r="D2049" s="500" t="s">
        <v>27832</v>
      </c>
      <c r="E2049" s="500" t="s">
        <v>11099</v>
      </c>
      <c r="F2049" s="500" t="s">
        <v>28081</v>
      </c>
      <c r="G2049" s="500" t="s">
        <v>7552</v>
      </c>
      <c r="H2049" s="500" t="s">
        <v>11236</v>
      </c>
      <c r="I2049" s="500" t="s">
        <v>688</v>
      </c>
      <c r="J2049" s="500" t="s">
        <v>689</v>
      </c>
      <c r="K2049" s="500" t="s">
        <v>223</v>
      </c>
      <c r="L2049" s="500" t="s">
        <v>28083</v>
      </c>
      <c r="M2049" s="500" t="s">
        <v>2307</v>
      </c>
      <c r="N2049" s="500" t="s">
        <v>7553</v>
      </c>
    </row>
    <row r="2050" spans="1:14">
      <c r="A2050" s="500" t="s">
        <v>686</v>
      </c>
      <c r="B2050" s="500" t="s">
        <v>2858</v>
      </c>
      <c r="C2050" s="500" t="s">
        <v>27831</v>
      </c>
      <c r="D2050" s="500" t="s">
        <v>27832</v>
      </c>
      <c r="E2050" s="500" t="s">
        <v>11099</v>
      </c>
      <c r="F2050" s="500" t="s">
        <v>28081</v>
      </c>
      <c r="G2050" s="500" t="s">
        <v>1704</v>
      </c>
      <c r="H2050" s="500" t="s">
        <v>6951</v>
      </c>
      <c r="I2050" s="500" t="s">
        <v>688</v>
      </c>
      <c r="J2050" s="500" t="s">
        <v>689</v>
      </c>
      <c r="K2050" s="500" t="s">
        <v>223</v>
      </c>
      <c r="L2050" s="500" t="s">
        <v>28083</v>
      </c>
      <c r="M2050" s="500" t="s">
        <v>2307</v>
      </c>
      <c r="N2050" s="500" t="s">
        <v>5929</v>
      </c>
    </row>
    <row r="2051" spans="1:14">
      <c r="A2051" s="500" t="s">
        <v>686</v>
      </c>
      <c r="B2051" s="500" t="s">
        <v>2858</v>
      </c>
      <c r="C2051" s="500" t="s">
        <v>27831</v>
      </c>
      <c r="D2051" s="500" t="s">
        <v>27832</v>
      </c>
      <c r="E2051" s="500" t="s">
        <v>11099</v>
      </c>
      <c r="F2051" s="500" t="s">
        <v>28081</v>
      </c>
      <c r="G2051" s="500" t="s">
        <v>1705</v>
      </c>
      <c r="H2051" s="500" t="s">
        <v>27979</v>
      </c>
      <c r="I2051" s="500" t="s">
        <v>688</v>
      </c>
      <c r="J2051" s="500" t="s">
        <v>689</v>
      </c>
      <c r="K2051" s="500" t="s">
        <v>223</v>
      </c>
      <c r="L2051" s="500" t="s">
        <v>28083</v>
      </c>
      <c r="M2051" s="500" t="s">
        <v>2307</v>
      </c>
      <c r="N2051" s="500" t="s">
        <v>5930</v>
      </c>
    </row>
    <row r="2052" spans="1:14">
      <c r="A2052" s="500" t="s">
        <v>686</v>
      </c>
      <c r="B2052" s="500" t="s">
        <v>2858</v>
      </c>
      <c r="C2052" s="500" t="s">
        <v>27831</v>
      </c>
      <c r="D2052" s="500" t="s">
        <v>27832</v>
      </c>
      <c r="E2052" s="500" t="s">
        <v>11099</v>
      </c>
      <c r="F2052" s="500" t="s">
        <v>28081</v>
      </c>
      <c r="G2052" s="500" t="s">
        <v>1706</v>
      </c>
      <c r="H2052" s="500" t="s">
        <v>27971</v>
      </c>
      <c r="I2052" s="500" t="s">
        <v>688</v>
      </c>
      <c r="J2052" s="500" t="s">
        <v>689</v>
      </c>
      <c r="K2052" s="500" t="s">
        <v>223</v>
      </c>
      <c r="L2052" s="500" t="s">
        <v>28083</v>
      </c>
      <c r="M2052" s="500" t="s">
        <v>2307</v>
      </c>
      <c r="N2052" s="500" t="s">
        <v>5931</v>
      </c>
    </row>
    <row r="2053" spans="1:14">
      <c r="A2053" s="500" t="s">
        <v>686</v>
      </c>
      <c r="B2053" s="500" t="s">
        <v>2858</v>
      </c>
      <c r="C2053" s="500" t="s">
        <v>27831</v>
      </c>
      <c r="D2053" s="500" t="s">
        <v>27832</v>
      </c>
      <c r="E2053" s="500" t="s">
        <v>11099</v>
      </c>
      <c r="F2053" s="500" t="s">
        <v>28081</v>
      </c>
      <c r="G2053" s="500" t="s">
        <v>1707</v>
      </c>
      <c r="H2053" s="500" t="s">
        <v>11056</v>
      </c>
      <c r="I2053" s="500" t="s">
        <v>688</v>
      </c>
      <c r="J2053" s="500" t="s">
        <v>689</v>
      </c>
      <c r="K2053" s="500" t="s">
        <v>223</v>
      </c>
      <c r="L2053" s="500" t="s">
        <v>28083</v>
      </c>
      <c r="M2053" s="500" t="s">
        <v>2307</v>
      </c>
      <c r="N2053" s="500" t="s">
        <v>5932</v>
      </c>
    </row>
    <row r="2054" spans="1:14">
      <c r="A2054" s="500" t="s">
        <v>686</v>
      </c>
      <c r="B2054" s="500" t="s">
        <v>2858</v>
      </c>
      <c r="C2054" s="500" t="s">
        <v>27831</v>
      </c>
      <c r="D2054" s="500" t="s">
        <v>27832</v>
      </c>
      <c r="E2054" s="500" t="s">
        <v>11099</v>
      </c>
      <c r="F2054" s="500" t="s">
        <v>28081</v>
      </c>
      <c r="G2054" s="500" t="s">
        <v>1708</v>
      </c>
      <c r="H2054" s="500" t="s">
        <v>28023</v>
      </c>
      <c r="I2054" s="500" t="s">
        <v>688</v>
      </c>
      <c r="J2054" s="500" t="s">
        <v>689</v>
      </c>
      <c r="K2054" s="500" t="s">
        <v>223</v>
      </c>
      <c r="L2054" s="500" t="s">
        <v>28083</v>
      </c>
      <c r="M2054" s="500" t="s">
        <v>2307</v>
      </c>
      <c r="N2054" s="500" t="s">
        <v>5933</v>
      </c>
    </row>
    <row r="2055" spans="1:14">
      <c r="A2055" s="500" t="s">
        <v>686</v>
      </c>
      <c r="B2055" s="500" t="s">
        <v>2858</v>
      </c>
      <c r="C2055" s="500" t="s">
        <v>27831</v>
      </c>
      <c r="D2055" s="500" t="s">
        <v>27832</v>
      </c>
      <c r="E2055" s="500" t="s">
        <v>11099</v>
      </c>
      <c r="F2055" s="500" t="s">
        <v>28081</v>
      </c>
      <c r="G2055" s="500" t="s">
        <v>1709</v>
      </c>
      <c r="H2055" s="500" t="s">
        <v>27982</v>
      </c>
      <c r="I2055" s="500" t="s">
        <v>688</v>
      </c>
      <c r="J2055" s="500" t="s">
        <v>689</v>
      </c>
      <c r="K2055" s="500" t="s">
        <v>223</v>
      </c>
      <c r="L2055" s="500" t="s">
        <v>28083</v>
      </c>
      <c r="M2055" s="500" t="s">
        <v>2307</v>
      </c>
      <c r="N2055" s="500" t="s">
        <v>5934</v>
      </c>
    </row>
    <row r="2056" spans="1:14">
      <c r="A2056" s="500" t="s">
        <v>686</v>
      </c>
      <c r="B2056" s="500" t="s">
        <v>2858</v>
      </c>
      <c r="C2056" s="500" t="s">
        <v>27831</v>
      </c>
      <c r="D2056" s="500" t="s">
        <v>27832</v>
      </c>
      <c r="E2056" s="500" t="s">
        <v>11099</v>
      </c>
      <c r="F2056" s="500" t="s">
        <v>28081</v>
      </c>
      <c r="G2056" s="500" t="s">
        <v>1710</v>
      </c>
      <c r="H2056" s="500" t="s">
        <v>28082</v>
      </c>
      <c r="I2056" s="500" t="s">
        <v>688</v>
      </c>
      <c r="J2056" s="500" t="s">
        <v>689</v>
      </c>
      <c r="K2056" s="500" t="s">
        <v>223</v>
      </c>
      <c r="L2056" s="500" t="s">
        <v>28083</v>
      </c>
      <c r="M2056" s="500" t="s">
        <v>2307</v>
      </c>
      <c r="N2056" s="500" t="s">
        <v>5935</v>
      </c>
    </row>
    <row r="2057" spans="1:14">
      <c r="A2057" s="500" t="s">
        <v>686</v>
      </c>
      <c r="B2057" s="500" t="s">
        <v>2858</v>
      </c>
      <c r="C2057" s="500" t="s">
        <v>27831</v>
      </c>
      <c r="D2057" s="500" t="s">
        <v>27832</v>
      </c>
      <c r="E2057" s="500" t="s">
        <v>11099</v>
      </c>
      <c r="F2057" s="500" t="s">
        <v>28081</v>
      </c>
      <c r="G2057" s="500" t="s">
        <v>1711</v>
      </c>
      <c r="H2057" s="500" t="s">
        <v>28084</v>
      </c>
      <c r="I2057" s="500" t="s">
        <v>688</v>
      </c>
      <c r="J2057" s="500" t="s">
        <v>689</v>
      </c>
      <c r="K2057" s="500" t="s">
        <v>223</v>
      </c>
      <c r="L2057" s="500" t="s">
        <v>28083</v>
      </c>
      <c r="M2057" s="500" t="s">
        <v>2307</v>
      </c>
      <c r="N2057" s="500" t="s">
        <v>5936</v>
      </c>
    </row>
    <row r="2058" spans="1:14">
      <c r="A2058" s="500" t="s">
        <v>686</v>
      </c>
      <c r="B2058" s="500" t="s">
        <v>2858</v>
      </c>
      <c r="C2058" s="500" t="s">
        <v>27831</v>
      </c>
      <c r="D2058" s="500" t="s">
        <v>27832</v>
      </c>
      <c r="E2058" s="500" t="s">
        <v>11099</v>
      </c>
      <c r="F2058" s="500" t="s">
        <v>28081</v>
      </c>
      <c r="G2058" s="500" t="s">
        <v>1712</v>
      </c>
      <c r="H2058" s="500" t="s">
        <v>27880</v>
      </c>
      <c r="I2058" s="500" t="s">
        <v>688</v>
      </c>
      <c r="J2058" s="500" t="s">
        <v>689</v>
      </c>
      <c r="K2058" s="500" t="s">
        <v>223</v>
      </c>
      <c r="L2058" s="500" t="s">
        <v>28083</v>
      </c>
      <c r="M2058" s="500" t="s">
        <v>2307</v>
      </c>
      <c r="N2058" s="500" t="s">
        <v>5937</v>
      </c>
    </row>
    <row r="2059" spans="1:14">
      <c r="A2059" s="500" t="s">
        <v>686</v>
      </c>
      <c r="B2059" s="500" t="s">
        <v>2858</v>
      </c>
      <c r="C2059" s="500" t="s">
        <v>27831</v>
      </c>
      <c r="D2059" s="500" t="s">
        <v>27832</v>
      </c>
      <c r="E2059" s="500" t="s">
        <v>11099</v>
      </c>
      <c r="F2059" s="500" t="s">
        <v>28081</v>
      </c>
      <c r="G2059" s="500" t="s">
        <v>1713</v>
      </c>
      <c r="H2059" s="500" t="s">
        <v>28085</v>
      </c>
      <c r="I2059" s="500" t="s">
        <v>688</v>
      </c>
      <c r="J2059" s="500" t="s">
        <v>689</v>
      </c>
      <c r="K2059" s="500" t="s">
        <v>223</v>
      </c>
      <c r="L2059" s="500" t="s">
        <v>28083</v>
      </c>
      <c r="M2059" s="500" t="s">
        <v>2307</v>
      </c>
      <c r="N2059" s="500" t="s">
        <v>5938</v>
      </c>
    </row>
    <row r="2060" spans="1:14">
      <c r="A2060" s="500" t="s">
        <v>686</v>
      </c>
      <c r="B2060" s="500" t="s">
        <v>2858</v>
      </c>
      <c r="C2060" s="500" t="s">
        <v>27831</v>
      </c>
      <c r="D2060" s="500" t="s">
        <v>27832</v>
      </c>
      <c r="E2060" s="500" t="s">
        <v>11099</v>
      </c>
      <c r="F2060" s="500" t="s">
        <v>28081</v>
      </c>
      <c r="G2060" s="500" t="s">
        <v>1714</v>
      </c>
      <c r="H2060" s="500" t="s">
        <v>11895</v>
      </c>
      <c r="I2060" s="500" t="s">
        <v>688</v>
      </c>
      <c r="J2060" s="500" t="s">
        <v>689</v>
      </c>
      <c r="K2060" s="500" t="s">
        <v>223</v>
      </c>
      <c r="L2060" s="500" t="s">
        <v>28083</v>
      </c>
      <c r="M2060" s="500" t="s">
        <v>2307</v>
      </c>
      <c r="N2060" s="500" t="s">
        <v>5939</v>
      </c>
    </row>
    <row r="2061" spans="1:14">
      <c r="A2061" s="500" t="s">
        <v>686</v>
      </c>
      <c r="B2061" s="500" t="s">
        <v>2858</v>
      </c>
      <c r="C2061" s="500" t="s">
        <v>27831</v>
      </c>
      <c r="D2061" s="500" t="s">
        <v>27832</v>
      </c>
      <c r="E2061" s="500" t="s">
        <v>11099</v>
      </c>
      <c r="F2061" s="500" t="s">
        <v>28081</v>
      </c>
      <c r="G2061" s="500" t="s">
        <v>4093</v>
      </c>
      <c r="H2061" s="500" t="s">
        <v>11813</v>
      </c>
      <c r="I2061" s="500" t="s">
        <v>688</v>
      </c>
      <c r="J2061" s="500" t="s">
        <v>689</v>
      </c>
      <c r="K2061" s="500" t="s">
        <v>223</v>
      </c>
      <c r="L2061" s="500" t="s">
        <v>28083</v>
      </c>
      <c r="M2061" s="500" t="s">
        <v>2307</v>
      </c>
      <c r="N2061" s="500" t="s">
        <v>5940</v>
      </c>
    </row>
    <row r="2062" spans="1:14">
      <c r="A2062" s="500" t="s">
        <v>686</v>
      </c>
      <c r="B2062" s="500" t="s">
        <v>2858</v>
      </c>
      <c r="C2062" s="500" t="s">
        <v>27831</v>
      </c>
      <c r="D2062" s="500" t="s">
        <v>27832</v>
      </c>
      <c r="E2062" s="500" t="s">
        <v>11099</v>
      </c>
      <c r="F2062" s="500" t="s">
        <v>28081</v>
      </c>
      <c r="G2062" s="500" t="s">
        <v>2541</v>
      </c>
      <c r="H2062" s="500" t="s">
        <v>3927</v>
      </c>
      <c r="I2062" s="500" t="s">
        <v>688</v>
      </c>
      <c r="J2062" s="500" t="s">
        <v>689</v>
      </c>
      <c r="K2062" s="500" t="s">
        <v>223</v>
      </c>
      <c r="L2062" s="500" t="s">
        <v>28083</v>
      </c>
      <c r="M2062" s="500" t="s">
        <v>2307</v>
      </c>
      <c r="N2062" s="500" t="s">
        <v>5941</v>
      </c>
    </row>
    <row r="2063" spans="1:14">
      <c r="A2063" s="500" t="s">
        <v>686</v>
      </c>
      <c r="B2063" s="500" t="s">
        <v>2858</v>
      </c>
      <c r="C2063" s="500" t="s">
        <v>27831</v>
      </c>
      <c r="D2063" s="500" t="s">
        <v>27832</v>
      </c>
      <c r="E2063" s="500" t="s">
        <v>11099</v>
      </c>
      <c r="F2063" s="500" t="s">
        <v>28081</v>
      </c>
      <c r="G2063" s="500" t="s">
        <v>3588</v>
      </c>
      <c r="H2063" s="500" t="s">
        <v>13249</v>
      </c>
      <c r="I2063" s="500" t="s">
        <v>688</v>
      </c>
      <c r="J2063" s="500" t="s">
        <v>689</v>
      </c>
      <c r="K2063" s="500" t="s">
        <v>223</v>
      </c>
      <c r="L2063" s="500" t="s">
        <v>28083</v>
      </c>
      <c r="M2063" s="500" t="s">
        <v>2307</v>
      </c>
      <c r="N2063" s="500" t="s">
        <v>5942</v>
      </c>
    </row>
    <row r="2064" spans="1:14">
      <c r="A2064" s="500" t="s">
        <v>686</v>
      </c>
      <c r="B2064" s="500" t="s">
        <v>2858</v>
      </c>
      <c r="C2064" s="500" t="s">
        <v>27831</v>
      </c>
      <c r="D2064" s="500" t="s">
        <v>27832</v>
      </c>
      <c r="E2064" s="500" t="s">
        <v>11099</v>
      </c>
      <c r="F2064" s="500" t="s">
        <v>28081</v>
      </c>
      <c r="G2064" s="500" t="s">
        <v>1715</v>
      </c>
      <c r="H2064" s="500" t="s">
        <v>13988</v>
      </c>
      <c r="I2064" s="500" t="s">
        <v>688</v>
      </c>
      <c r="J2064" s="500" t="s">
        <v>689</v>
      </c>
      <c r="K2064" s="500" t="s">
        <v>223</v>
      </c>
      <c r="L2064" s="500" t="s">
        <v>28083</v>
      </c>
      <c r="M2064" s="500" t="s">
        <v>2307</v>
      </c>
      <c r="N2064" s="500" t="s">
        <v>5943</v>
      </c>
    </row>
    <row r="2065" spans="1:14">
      <c r="A2065" s="500" t="s">
        <v>686</v>
      </c>
      <c r="B2065" s="500" t="s">
        <v>2858</v>
      </c>
      <c r="C2065" s="500" t="s">
        <v>27831</v>
      </c>
      <c r="D2065" s="500" t="s">
        <v>27832</v>
      </c>
      <c r="E2065" s="500" t="s">
        <v>11099</v>
      </c>
      <c r="F2065" s="500" t="s">
        <v>28081</v>
      </c>
      <c r="G2065" s="500" t="s">
        <v>1716</v>
      </c>
      <c r="H2065" s="500" t="s">
        <v>27977</v>
      </c>
      <c r="I2065" s="500" t="s">
        <v>688</v>
      </c>
      <c r="J2065" s="500" t="s">
        <v>689</v>
      </c>
      <c r="K2065" s="500" t="s">
        <v>223</v>
      </c>
      <c r="L2065" s="500" t="s">
        <v>28083</v>
      </c>
      <c r="M2065" s="500" t="s">
        <v>2307</v>
      </c>
      <c r="N2065" s="500" t="s">
        <v>5944</v>
      </c>
    </row>
    <row r="2066" spans="1:14">
      <c r="A2066" s="500" t="s">
        <v>686</v>
      </c>
      <c r="B2066" s="500" t="s">
        <v>2858</v>
      </c>
      <c r="C2066" s="500" t="s">
        <v>27831</v>
      </c>
      <c r="D2066" s="500" t="s">
        <v>27832</v>
      </c>
      <c r="E2066" s="500" t="s">
        <v>11099</v>
      </c>
      <c r="F2066" s="500" t="s">
        <v>28081</v>
      </c>
      <c r="G2066" s="500" t="s">
        <v>1717</v>
      </c>
      <c r="H2066" s="500" t="s">
        <v>11241</v>
      </c>
      <c r="I2066" s="500" t="s">
        <v>688</v>
      </c>
      <c r="J2066" s="500" t="s">
        <v>689</v>
      </c>
      <c r="K2066" s="500" t="s">
        <v>223</v>
      </c>
      <c r="L2066" s="500" t="s">
        <v>28083</v>
      </c>
      <c r="M2066" s="500" t="s">
        <v>2307</v>
      </c>
      <c r="N2066" s="500" t="s">
        <v>5945</v>
      </c>
    </row>
    <row r="2067" spans="1:14">
      <c r="A2067" s="500" t="s">
        <v>686</v>
      </c>
      <c r="B2067" s="500" t="s">
        <v>2858</v>
      </c>
      <c r="C2067" s="500" t="s">
        <v>27831</v>
      </c>
      <c r="D2067" s="500" t="s">
        <v>27832</v>
      </c>
      <c r="E2067" s="500" t="s">
        <v>11099</v>
      </c>
      <c r="F2067" s="500" t="s">
        <v>28081</v>
      </c>
      <c r="G2067" s="500" t="s">
        <v>2542</v>
      </c>
      <c r="H2067" s="500" t="s">
        <v>10990</v>
      </c>
      <c r="I2067" s="500" t="s">
        <v>688</v>
      </c>
      <c r="J2067" s="500" t="s">
        <v>689</v>
      </c>
      <c r="K2067" s="500" t="s">
        <v>223</v>
      </c>
      <c r="L2067" s="500" t="s">
        <v>28083</v>
      </c>
      <c r="M2067" s="500" t="s">
        <v>2307</v>
      </c>
      <c r="N2067" s="500" t="s">
        <v>5946</v>
      </c>
    </row>
    <row r="2068" spans="1:14">
      <c r="A2068" s="500" t="s">
        <v>686</v>
      </c>
      <c r="B2068" s="500" t="s">
        <v>2858</v>
      </c>
      <c r="C2068" s="500" t="s">
        <v>27831</v>
      </c>
      <c r="D2068" s="500" t="s">
        <v>27832</v>
      </c>
      <c r="E2068" s="500" t="s">
        <v>11099</v>
      </c>
      <c r="F2068" s="500" t="s">
        <v>28081</v>
      </c>
      <c r="G2068" s="500" t="s">
        <v>7554</v>
      </c>
      <c r="H2068" s="500" t="s">
        <v>28084</v>
      </c>
      <c r="I2068" s="500" t="s">
        <v>688</v>
      </c>
      <c r="J2068" s="500" t="s">
        <v>689</v>
      </c>
      <c r="K2068" s="500" t="s">
        <v>223</v>
      </c>
      <c r="L2068" s="500" t="s">
        <v>28083</v>
      </c>
      <c r="M2068" s="500" t="s">
        <v>2307</v>
      </c>
      <c r="N2068" s="500" t="s">
        <v>7555</v>
      </c>
    </row>
    <row r="2069" spans="1:14">
      <c r="A2069" s="500" t="s">
        <v>686</v>
      </c>
      <c r="B2069" s="500" t="s">
        <v>2858</v>
      </c>
      <c r="C2069" s="500" t="s">
        <v>27831</v>
      </c>
      <c r="D2069" s="500" t="s">
        <v>27832</v>
      </c>
      <c r="E2069" s="500" t="s">
        <v>11099</v>
      </c>
      <c r="F2069" s="500" t="s">
        <v>28081</v>
      </c>
      <c r="G2069" s="500" t="s">
        <v>1718</v>
      </c>
      <c r="H2069" s="500" t="s">
        <v>28086</v>
      </c>
      <c r="I2069" s="500" t="s">
        <v>688</v>
      </c>
      <c r="J2069" s="500" t="s">
        <v>689</v>
      </c>
      <c r="K2069" s="500" t="s">
        <v>223</v>
      </c>
      <c r="L2069" s="500" t="s">
        <v>28083</v>
      </c>
      <c r="M2069" s="500" t="s">
        <v>2307</v>
      </c>
      <c r="N2069" s="500" t="s">
        <v>5947</v>
      </c>
    </row>
    <row r="2070" spans="1:14">
      <c r="A2070" s="500" t="s">
        <v>686</v>
      </c>
      <c r="B2070" s="500" t="s">
        <v>2858</v>
      </c>
      <c r="C2070" s="500" t="s">
        <v>27831</v>
      </c>
      <c r="D2070" s="500" t="s">
        <v>27832</v>
      </c>
      <c r="E2070" s="500" t="s">
        <v>11099</v>
      </c>
      <c r="F2070" s="500" t="s">
        <v>28081</v>
      </c>
      <c r="G2070" s="500" t="s">
        <v>1719</v>
      </c>
      <c r="H2070" s="500" t="s">
        <v>3848</v>
      </c>
      <c r="I2070" s="500" t="s">
        <v>688</v>
      </c>
      <c r="J2070" s="500" t="s">
        <v>689</v>
      </c>
      <c r="K2070" s="500" t="s">
        <v>223</v>
      </c>
      <c r="L2070" s="500" t="s">
        <v>28083</v>
      </c>
      <c r="M2070" s="500" t="s">
        <v>2307</v>
      </c>
      <c r="N2070" s="500" t="s">
        <v>5948</v>
      </c>
    </row>
    <row r="2071" spans="1:14">
      <c r="A2071" s="500" t="s">
        <v>686</v>
      </c>
      <c r="B2071" s="500" t="s">
        <v>2858</v>
      </c>
      <c r="C2071" s="500" t="s">
        <v>27831</v>
      </c>
      <c r="D2071" s="500" t="s">
        <v>27832</v>
      </c>
      <c r="E2071" s="500" t="s">
        <v>11099</v>
      </c>
      <c r="F2071" s="500" t="s">
        <v>28081</v>
      </c>
      <c r="G2071" s="500" t="s">
        <v>1720</v>
      </c>
      <c r="H2071" s="500" t="s">
        <v>11229</v>
      </c>
      <c r="I2071" s="500" t="s">
        <v>688</v>
      </c>
      <c r="J2071" s="500" t="s">
        <v>689</v>
      </c>
      <c r="K2071" s="500" t="s">
        <v>223</v>
      </c>
      <c r="L2071" s="500" t="s">
        <v>28083</v>
      </c>
      <c r="M2071" s="500" t="s">
        <v>2307</v>
      </c>
      <c r="N2071" s="500" t="s">
        <v>5949</v>
      </c>
    </row>
    <row r="2072" spans="1:14">
      <c r="A2072" s="500" t="s">
        <v>686</v>
      </c>
      <c r="B2072" s="500" t="s">
        <v>2858</v>
      </c>
      <c r="C2072" s="500" t="s">
        <v>27831</v>
      </c>
      <c r="D2072" s="500" t="s">
        <v>27832</v>
      </c>
      <c r="E2072" s="500" t="s">
        <v>11099</v>
      </c>
      <c r="F2072" s="500" t="s">
        <v>28081</v>
      </c>
      <c r="G2072" s="500" t="s">
        <v>1721</v>
      </c>
      <c r="H2072" s="500" t="s">
        <v>11224</v>
      </c>
      <c r="I2072" s="500" t="s">
        <v>688</v>
      </c>
      <c r="J2072" s="500" t="s">
        <v>689</v>
      </c>
      <c r="K2072" s="500" t="s">
        <v>223</v>
      </c>
      <c r="L2072" s="500" t="s">
        <v>28083</v>
      </c>
      <c r="M2072" s="500" t="s">
        <v>2307</v>
      </c>
      <c r="N2072" s="500" t="s">
        <v>5950</v>
      </c>
    </row>
    <row r="2073" spans="1:14">
      <c r="A2073" s="500" t="s">
        <v>686</v>
      </c>
      <c r="B2073" s="500" t="s">
        <v>2858</v>
      </c>
      <c r="C2073" s="500" t="s">
        <v>27831</v>
      </c>
      <c r="D2073" s="500" t="s">
        <v>27832</v>
      </c>
      <c r="E2073" s="500" t="s">
        <v>11099</v>
      </c>
      <c r="F2073" s="500" t="s">
        <v>28081</v>
      </c>
      <c r="G2073" s="500" t="s">
        <v>1722</v>
      </c>
      <c r="H2073" s="500" t="s">
        <v>20096</v>
      </c>
      <c r="I2073" s="500" t="s">
        <v>688</v>
      </c>
      <c r="J2073" s="500" t="s">
        <v>689</v>
      </c>
      <c r="K2073" s="500" t="s">
        <v>223</v>
      </c>
      <c r="L2073" s="500" t="s">
        <v>28083</v>
      </c>
      <c r="M2073" s="500" t="s">
        <v>2307</v>
      </c>
      <c r="N2073" s="500" t="s">
        <v>5951</v>
      </c>
    </row>
    <row r="2074" spans="1:14">
      <c r="A2074" s="500" t="s">
        <v>686</v>
      </c>
      <c r="B2074" s="500" t="s">
        <v>2858</v>
      </c>
      <c r="C2074" s="500" t="s">
        <v>27831</v>
      </c>
      <c r="D2074" s="500" t="s">
        <v>27832</v>
      </c>
      <c r="E2074" s="500" t="s">
        <v>11099</v>
      </c>
      <c r="F2074" s="500" t="s">
        <v>28081</v>
      </c>
      <c r="G2074" s="500" t="s">
        <v>1723</v>
      </c>
      <c r="H2074" s="500" t="s">
        <v>11144</v>
      </c>
      <c r="I2074" s="500" t="s">
        <v>688</v>
      </c>
      <c r="J2074" s="500" t="s">
        <v>689</v>
      </c>
      <c r="K2074" s="500" t="s">
        <v>223</v>
      </c>
      <c r="L2074" s="500" t="s">
        <v>28083</v>
      </c>
      <c r="M2074" s="500" t="s">
        <v>2307</v>
      </c>
      <c r="N2074" s="500" t="s">
        <v>5952</v>
      </c>
    </row>
    <row r="2075" spans="1:14">
      <c r="A2075" s="500" t="s">
        <v>686</v>
      </c>
      <c r="B2075" s="500" t="s">
        <v>2858</v>
      </c>
      <c r="C2075" s="500" t="s">
        <v>27831</v>
      </c>
      <c r="D2075" s="500" t="s">
        <v>27832</v>
      </c>
      <c r="E2075" s="500" t="s">
        <v>11099</v>
      </c>
      <c r="F2075" s="500" t="s">
        <v>28081</v>
      </c>
      <c r="G2075" s="500" t="s">
        <v>1724</v>
      </c>
      <c r="H2075" s="500" t="s">
        <v>28082</v>
      </c>
      <c r="I2075" s="500" t="s">
        <v>688</v>
      </c>
      <c r="J2075" s="500" t="s">
        <v>689</v>
      </c>
      <c r="K2075" s="500" t="s">
        <v>223</v>
      </c>
      <c r="L2075" s="500" t="s">
        <v>28083</v>
      </c>
      <c r="M2075" s="500" t="s">
        <v>2307</v>
      </c>
      <c r="N2075" s="500" t="s">
        <v>5953</v>
      </c>
    </row>
    <row r="2076" spans="1:14">
      <c r="A2076" s="500" t="s">
        <v>686</v>
      </c>
      <c r="B2076" s="500" t="s">
        <v>2858</v>
      </c>
      <c r="C2076" s="500" t="s">
        <v>27831</v>
      </c>
      <c r="D2076" s="500" t="s">
        <v>27832</v>
      </c>
      <c r="E2076" s="500" t="s">
        <v>11099</v>
      </c>
      <c r="F2076" s="500" t="s">
        <v>28081</v>
      </c>
      <c r="G2076" s="500" t="s">
        <v>1725</v>
      </c>
      <c r="H2076" s="500" t="s">
        <v>28084</v>
      </c>
      <c r="I2076" s="500" t="s">
        <v>688</v>
      </c>
      <c r="J2076" s="500" t="s">
        <v>689</v>
      </c>
      <c r="K2076" s="500" t="s">
        <v>223</v>
      </c>
      <c r="L2076" s="500" t="s">
        <v>28083</v>
      </c>
      <c r="M2076" s="500" t="s">
        <v>2307</v>
      </c>
      <c r="N2076" s="500" t="s">
        <v>5954</v>
      </c>
    </row>
    <row r="2077" spans="1:14">
      <c r="A2077" s="500" t="s">
        <v>686</v>
      </c>
      <c r="B2077" s="500" t="s">
        <v>2858</v>
      </c>
      <c r="C2077" s="500" t="s">
        <v>27831</v>
      </c>
      <c r="D2077" s="500" t="s">
        <v>27832</v>
      </c>
      <c r="E2077" s="500" t="s">
        <v>11099</v>
      </c>
      <c r="F2077" s="500" t="s">
        <v>28081</v>
      </c>
      <c r="G2077" s="500" t="s">
        <v>1726</v>
      </c>
      <c r="H2077" s="500" t="s">
        <v>28085</v>
      </c>
      <c r="I2077" s="500" t="s">
        <v>688</v>
      </c>
      <c r="J2077" s="500" t="s">
        <v>689</v>
      </c>
      <c r="K2077" s="500" t="s">
        <v>223</v>
      </c>
      <c r="L2077" s="500" t="s">
        <v>28083</v>
      </c>
      <c r="M2077" s="500" t="s">
        <v>2307</v>
      </c>
      <c r="N2077" s="500" t="s">
        <v>5955</v>
      </c>
    </row>
    <row r="2078" spans="1:14">
      <c r="A2078" s="500" t="s">
        <v>686</v>
      </c>
      <c r="B2078" s="500" t="s">
        <v>2858</v>
      </c>
      <c r="C2078" s="500" t="s">
        <v>27831</v>
      </c>
      <c r="D2078" s="500" t="s">
        <v>27832</v>
      </c>
      <c r="E2078" s="500" t="s">
        <v>11099</v>
      </c>
      <c r="F2078" s="500" t="s">
        <v>28081</v>
      </c>
      <c r="G2078" s="500" t="s">
        <v>1727</v>
      </c>
      <c r="H2078" s="500" t="s">
        <v>11895</v>
      </c>
      <c r="I2078" s="500" t="s">
        <v>688</v>
      </c>
      <c r="J2078" s="500" t="s">
        <v>689</v>
      </c>
      <c r="K2078" s="500" t="s">
        <v>223</v>
      </c>
      <c r="L2078" s="500" t="s">
        <v>28083</v>
      </c>
      <c r="M2078" s="500" t="s">
        <v>2307</v>
      </c>
      <c r="N2078" s="500" t="s">
        <v>5956</v>
      </c>
    </row>
    <row r="2079" spans="1:14">
      <c r="A2079" s="500" t="s">
        <v>686</v>
      </c>
      <c r="B2079" s="500" t="s">
        <v>2858</v>
      </c>
      <c r="C2079" s="500" t="s">
        <v>27831</v>
      </c>
      <c r="D2079" s="500" t="s">
        <v>27832</v>
      </c>
      <c r="E2079" s="500" t="s">
        <v>11099</v>
      </c>
      <c r="F2079" s="500" t="s">
        <v>28081</v>
      </c>
      <c r="G2079" s="500" t="s">
        <v>4094</v>
      </c>
      <c r="H2079" s="500" t="s">
        <v>11813</v>
      </c>
      <c r="I2079" s="500" t="s">
        <v>688</v>
      </c>
      <c r="J2079" s="500" t="s">
        <v>689</v>
      </c>
      <c r="K2079" s="500" t="s">
        <v>223</v>
      </c>
      <c r="L2079" s="500" t="s">
        <v>28083</v>
      </c>
      <c r="M2079" s="500" t="s">
        <v>2307</v>
      </c>
      <c r="N2079" s="500" t="s">
        <v>5957</v>
      </c>
    </row>
    <row r="2080" spans="1:14">
      <c r="A2080" s="500" t="s">
        <v>686</v>
      </c>
      <c r="B2080" s="500" t="s">
        <v>2858</v>
      </c>
      <c r="C2080" s="500" t="s">
        <v>27831</v>
      </c>
      <c r="D2080" s="500" t="s">
        <v>27832</v>
      </c>
      <c r="E2080" s="500" t="s">
        <v>11099</v>
      </c>
      <c r="F2080" s="500" t="s">
        <v>28081</v>
      </c>
      <c r="G2080" s="500" t="s">
        <v>1728</v>
      </c>
      <c r="H2080" s="500" t="s">
        <v>13988</v>
      </c>
      <c r="I2080" s="500" t="s">
        <v>688</v>
      </c>
      <c r="J2080" s="500" t="s">
        <v>689</v>
      </c>
      <c r="K2080" s="500" t="s">
        <v>223</v>
      </c>
      <c r="L2080" s="500" t="s">
        <v>28083</v>
      </c>
      <c r="M2080" s="500" t="s">
        <v>2307</v>
      </c>
      <c r="N2080" s="500" t="s">
        <v>5958</v>
      </c>
    </row>
    <row r="2081" spans="1:14">
      <c r="A2081" s="500" t="s">
        <v>686</v>
      </c>
      <c r="B2081" s="500" t="s">
        <v>2858</v>
      </c>
      <c r="C2081" s="500" t="s">
        <v>27831</v>
      </c>
      <c r="D2081" s="500" t="s">
        <v>27832</v>
      </c>
      <c r="E2081" s="500" t="s">
        <v>11099</v>
      </c>
      <c r="F2081" s="500" t="s">
        <v>28081</v>
      </c>
      <c r="G2081" s="500" t="s">
        <v>1729</v>
      </c>
      <c r="H2081" s="500" t="s">
        <v>27977</v>
      </c>
      <c r="I2081" s="500" t="s">
        <v>688</v>
      </c>
      <c r="J2081" s="500" t="s">
        <v>689</v>
      </c>
      <c r="K2081" s="500" t="s">
        <v>223</v>
      </c>
      <c r="L2081" s="500" t="s">
        <v>28083</v>
      </c>
      <c r="M2081" s="500" t="s">
        <v>2307</v>
      </c>
      <c r="N2081" s="500" t="s">
        <v>5959</v>
      </c>
    </row>
    <row r="2082" spans="1:14">
      <c r="A2082" s="500" t="s">
        <v>686</v>
      </c>
      <c r="B2082" s="500" t="s">
        <v>2858</v>
      </c>
      <c r="C2082" s="500" t="s">
        <v>27831</v>
      </c>
      <c r="D2082" s="500" t="s">
        <v>27832</v>
      </c>
      <c r="E2082" s="500" t="s">
        <v>11099</v>
      </c>
      <c r="F2082" s="500" t="s">
        <v>28081</v>
      </c>
      <c r="G2082" s="500" t="s">
        <v>1730</v>
      </c>
      <c r="H2082" s="500" t="s">
        <v>11241</v>
      </c>
      <c r="I2082" s="500" t="s">
        <v>688</v>
      </c>
      <c r="J2082" s="500" t="s">
        <v>689</v>
      </c>
      <c r="K2082" s="500" t="s">
        <v>223</v>
      </c>
      <c r="L2082" s="500" t="s">
        <v>28083</v>
      </c>
      <c r="M2082" s="500" t="s">
        <v>2307</v>
      </c>
      <c r="N2082" s="500" t="s">
        <v>5960</v>
      </c>
    </row>
    <row r="2083" spans="1:14">
      <c r="A2083" s="500" t="s">
        <v>686</v>
      </c>
      <c r="B2083" s="500" t="s">
        <v>2858</v>
      </c>
      <c r="C2083" s="500" t="s">
        <v>27831</v>
      </c>
      <c r="D2083" s="500" t="s">
        <v>27832</v>
      </c>
      <c r="E2083" s="500" t="s">
        <v>11099</v>
      </c>
      <c r="F2083" s="500" t="s">
        <v>28081</v>
      </c>
      <c r="G2083" s="500" t="s">
        <v>2543</v>
      </c>
      <c r="H2083" s="500" t="s">
        <v>10990</v>
      </c>
      <c r="I2083" s="500" t="s">
        <v>688</v>
      </c>
      <c r="J2083" s="500" t="s">
        <v>689</v>
      </c>
      <c r="K2083" s="500" t="s">
        <v>223</v>
      </c>
      <c r="L2083" s="500" t="s">
        <v>28083</v>
      </c>
      <c r="M2083" s="500" t="s">
        <v>2307</v>
      </c>
      <c r="N2083" s="500" t="s">
        <v>5961</v>
      </c>
    </row>
    <row r="2084" spans="1:14">
      <c r="A2084" s="500" t="s">
        <v>686</v>
      </c>
      <c r="B2084" s="500" t="s">
        <v>2858</v>
      </c>
      <c r="C2084" s="500" t="s">
        <v>27831</v>
      </c>
      <c r="D2084" s="500" t="s">
        <v>27832</v>
      </c>
      <c r="E2084" s="500" t="s">
        <v>11099</v>
      </c>
      <c r="F2084" s="500" t="s">
        <v>28081</v>
      </c>
      <c r="G2084" s="500" t="s">
        <v>7556</v>
      </c>
      <c r="H2084" s="500" t="s">
        <v>28084</v>
      </c>
      <c r="I2084" s="500" t="s">
        <v>688</v>
      </c>
      <c r="J2084" s="500" t="s">
        <v>689</v>
      </c>
      <c r="K2084" s="500" t="s">
        <v>223</v>
      </c>
      <c r="L2084" s="500" t="s">
        <v>28083</v>
      </c>
      <c r="M2084" s="500" t="s">
        <v>2307</v>
      </c>
      <c r="N2084" s="500" t="s">
        <v>7557</v>
      </c>
    </row>
    <row r="2085" spans="1:14">
      <c r="A2085" s="500" t="s">
        <v>686</v>
      </c>
      <c r="B2085" s="500" t="s">
        <v>2858</v>
      </c>
      <c r="C2085" s="500" t="s">
        <v>27831</v>
      </c>
      <c r="D2085" s="500" t="s">
        <v>27832</v>
      </c>
      <c r="E2085" s="500" t="s">
        <v>11099</v>
      </c>
      <c r="F2085" s="500" t="s">
        <v>28081</v>
      </c>
      <c r="G2085" s="500" t="s">
        <v>1731</v>
      </c>
      <c r="H2085" s="500" t="s">
        <v>28087</v>
      </c>
      <c r="I2085" s="500" t="s">
        <v>688</v>
      </c>
      <c r="J2085" s="500" t="s">
        <v>689</v>
      </c>
      <c r="K2085" s="500" t="s">
        <v>223</v>
      </c>
      <c r="L2085" s="500" t="s">
        <v>28083</v>
      </c>
      <c r="M2085" s="500" t="s">
        <v>2307</v>
      </c>
      <c r="N2085" s="500" t="s">
        <v>5962</v>
      </c>
    </row>
    <row r="2086" spans="1:14">
      <c r="A2086" s="500" t="s">
        <v>686</v>
      </c>
      <c r="B2086" s="500" t="s">
        <v>2858</v>
      </c>
      <c r="C2086" s="500" t="s">
        <v>27831</v>
      </c>
      <c r="D2086" s="500" t="s">
        <v>27832</v>
      </c>
      <c r="E2086" s="500" t="s">
        <v>11099</v>
      </c>
      <c r="F2086" s="500" t="s">
        <v>28081</v>
      </c>
      <c r="G2086" s="500" t="s">
        <v>1732</v>
      </c>
      <c r="H2086" s="500" t="s">
        <v>11067</v>
      </c>
      <c r="I2086" s="500" t="s">
        <v>688</v>
      </c>
      <c r="J2086" s="500" t="s">
        <v>689</v>
      </c>
      <c r="K2086" s="500" t="s">
        <v>223</v>
      </c>
      <c r="L2086" s="500" t="s">
        <v>28083</v>
      </c>
      <c r="M2086" s="500" t="s">
        <v>2307</v>
      </c>
      <c r="N2086" s="500" t="s">
        <v>5963</v>
      </c>
    </row>
    <row r="2087" spans="1:14">
      <c r="A2087" s="500" t="s">
        <v>686</v>
      </c>
      <c r="B2087" s="500" t="s">
        <v>2858</v>
      </c>
      <c r="C2087" s="500" t="s">
        <v>27831</v>
      </c>
      <c r="D2087" s="500" t="s">
        <v>27832</v>
      </c>
      <c r="E2087" s="500" t="s">
        <v>11099</v>
      </c>
      <c r="F2087" s="500" t="s">
        <v>28081</v>
      </c>
      <c r="G2087" s="500" t="s">
        <v>1733</v>
      </c>
      <c r="H2087" s="500" t="s">
        <v>28088</v>
      </c>
      <c r="I2087" s="500" t="s">
        <v>688</v>
      </c>
      <c r="J2087" s="500" t="s">
        <v>689</v>
      </c>
      <c r="K2087" s="500" t="s">
        <v>223</v>
      </c>
      <c r="L2087" s="500" t="s">
        <v>28083</v>
      </c>
      <c r="M2087" s="500" t="s">
        <v>2307</v>
      </c>
      <c r="N2087" s="500" t="s">
        <v>5964</v>
      </c>
    </row>
    <row r="2088" spans="1:14">
      <c r="A2088" s="500" t="s">
        <v>686</v>
      </c>
      <c r="B2088" s="500" t="s">
        <v>2858</v>
      </c>
      <c r="C2088" s="500" t="s">
        <v>27831</v>
      </c>
      <c r="D2088" s="500" t="s">
        <v>27832</v>
      </c>
      <c r="E2088" s="500" t="s">
        <v>11099</v>
      </c>
      <c r="F2088" s="500" t="s">
        <v>28081</v>
      </c>
      <c r="G2088" s="500" t="s">
        <v>1734</v>
      </c>
      <c r="H2088" s="500" t="s">
        <v>28089</v>
      </c>
      <c r="I2088" s="500" t="s">
        <v>688</v>
      </c>
      <c r="J2088" s="500" t="s">
        <v>689</v>
      </c>
      <c r="K2088" s="500" t="s">
        <v>223</v>
      </c>
      <c r="L2088" s="500" t="s">
        <v>28083</v>
      </c>
      <c r="M2088" s="500" t="s">
        <v>2307</v>
      </c>
      <c r="N2088" s="500" t="s">
        <v>5965</v>
      </c>
    </row>
    <row r="2089" spans="1:14">
      <c r="A2089" s="500" t="s">
        <v>686</v>
      </c>
      <c r="B2089" s="500" t="s">
        <v>2858</v>
      </c>
      <c r="C2089" s="500" t="s">
        <v>27831</v>
      </c>
      <c r="D2089" s="500" t="s">
        <v>27832</v>
      </c>
      <c r="E2089" s="500" t="s">
        <v>11099</v>
      </c>
      <c r="F2089" s="500" t="s">
        <v>28081</v>
      </c>
      <c r="G2089" s="500" t="s">
        <v>4095</v>
      </c>
      <c r="H2089" s="500" t="s">
        <v>27882</v>
      </c>
      <c r="I2089" s="500" t="s">
        <v>688</v>
      </c>
      <c r="J2089" s="500" t="s">
        <v>689</v>
      </c>
      <c r="K2089" s="500" t="s">
        <v>223</v>
      </c>
      <c r="L2089" s="500" t="s">
        <v>28083</v>
      </c>
      <c r="M2089" s="500" t="s">
        <v>2307</v>
      </c>
      <c r="N2089" s="500" t="s">
        <v>5966</v>
      </c>
    </row>
    <row r="2090" spans="1:14">
      <c r="A2090" s="500" t="s">
        <v>686</v>
      </c>
      <c r="B2090" s="500" t="s">
        <v>2858</v>
      </c>
      <c r="C2090" s="500" t="s">
        <v>27831</v>
      </c>
      <c r="D2090" s="500" t="s">
        <v>27832</v>
      </c>
      <c r="E2090" s="500" t="s">
        <v>11099</v>
      </c>
      <c r="F2090" s="500" t="s">
        <v>28081</v>
      </c>
      <c r="G2090" s="500" t="s">
        <v>1735</v>
      </c>
      <c r="H2090" s="500" t="s">
        <v>28090</v>
      </c>
      <c r="I2090" s="500" t="s">
        <v>688</v>
      </c>
      <c r="J2090" s="500" t="s">
        <v>689</v>
      </c>
      <c r="K2090" s="500" t="s">
        <v>223</v>
      </c>
      <c r="L2090" s="500" t="s">
        <v>28083</v>
      </c>
      <c r="M2090" s="500" t="s">
        <v>2307</v>
      </c>
      <c r="N2090" s="500" t="s">
        <v>5967</v>
      </c>
    </row>
    <row r="2091" spans="1:14">
      <c r="A2091" s="500" t="s">
        <v>686</v>
      </c>
      <c r="B2091" s="500" t="s">
        <v>2858</v>
      </c>
      <c r="C2091" s="500" t="s">
        <v>27831</v>
      </c>
      <c r="D2091" s="500" t="s">
        <v>27832</v>
      </c>
      <c r="E2091" s="500" t="s">
        <v>11099</v>
      </c>
      <c r="F2091" s="500" t="s">
        <v>28081</v>
      </c>
      <c r="G2091" s="500" t="s">
        <v>1736</v>
      </c>
      <c r="H2091" s="500" t="s">
        <v>11127</v>
      </c>
      <c r="I2091" s="500" t="s">
        <v>688</v>
      </c>
      <c r="J2091" s="500" t="s">
        <v>689</v>
      </c>
      <c r="K2091" s="500" t="s">
        <v>223</v>
      </c>
      <c r="L2091" s="500" t="s">
        <v>28083</v>
      </c>
      <c r="M2091" s="500" t="s">
        <v>2307</v>
      </c>
      <c r="N2091" s="500" t="s">
        <v>5968</v>
      </c>
    </row>
    <row r="2092" spans="1:14">
      <c r="A2092" s="500" t="s">
        <v>686</v>
      </c>
      <c r="B2092" s="500" t="s">
        <v>2858</v>
      </c>
      <c r="C2092" s="500" t="s">
        <v>27831</v>
      </c>
      <c r="D2092" s="500" t="s">
        <v>27832</v>
      </c>
      <c r="E2092" s="500" t="s">
        <v>11099</v>
      </c>
      <c r="F2092" s="500" t="s">
        <v>28081</v>
      </c>
      <c r="G2092" s="500" t="s">
        <v>1737</v>
      </c>
      <c r="H2092" s="500" t="s">
        <v>12739</v>
      </c>
      <c r="I2092" s="500" t="s">
        <v>688</v>
      </c>
      <c r="J2092" s="500" t="s">
        <v>689</v>
      </c>
      <c r="K2092" s="500" t="s">
        <v>223</v>
      </c>
      <c r="L2092" s="500" t="s">
        <v>28083</v>
      </c>
      <c r="M2092" s="500" t="s">
        <v>2307</v>
      </c>
      <c r="N2092" s="500" t="s">
        <v>5969</v>
      </c>
    </row>
    <row r="2093" spans="1:14">
      <c r="A2093" s="500" t="s">
        <v>686</v>
      </c>
      <c r="B2093" s="500" t="s">
        <v>2858</v>
      </c>
      <c r="C2093" s="500" t="s">
        <v>27831</v>
      </c>
      <c r="D2093" s="500" t="s">
        <v>27832</v>
      </c>
      <c r="E2093" s="500" t="s">
        <v>11099</v>
      </c>
      <c r="F2093" s="500" t="s">
        <v>28081</v>
      </c>
      <c r="G2093" s="500" t="s">
        <v>2544</v>
      </c>
      <c r="H2093" s="500" t="s">
        <v>27963</v>
      </c>
      <c r="I2093" s="500" t="s">
        <v>688</v>
      </c>
      <c r="J2093" s="500" t="s">
        <v>689</v>
      </c>
      <c r="K2093" s="500" t="s">
        <v>223</v>
      </c>
      <c r="L2093" s="500" t="s">
        <v>28083</v>
      </c>
      <c r="M2093" s="500" t="s">
        <v>2307</v>
      </c>
      <c r="N2093" s="500" t="s">
        <v>5970</v>
      </c>
    </row>
    <row r="2094" spans="1:14">
      <c r="A2094" s="500" t="s">
        <v>686</v>
      </c>
      <c r="B2094" s="500" t="s">
        <v>2858</v>
      </c>
      <c r="C2094" s="500" t="s">
        <v>27831</v>
      </c>
      <c r="D2094" s="500" t="s">
        <v>27832</v>
      </c>
      <c r="E2094" s="500" t="s">
        <v>11099</v>
      </c>
      <c r="F2094" s="500" t="s">
        <v>28081</v>
      </c>
      <c r="G2094" s="500" t="s">
        <v>7558</v>
      </c>
      <c r="H2094" s="500" t="s">
        <v>11067</v>
      </c>
      <c r="I2094" s="500" t="s">
        <v>688</v>
      </c>
      <c r="J2094" s="500" t="s">
        <v>689</v>
      </c>
      <c r="K2094" s="500" t="s">
        <v>223</v>
      </c>
      <c r="L2094" s="500" t="s">
        <v>28083</v>
      </c>
      <c r="M2094" s="500" t="s">
        <v>2307</v>
      </c>
      <c r="N2094" s="500" t="s">
        <v>7559</v>
      </c>
    </row>
    <row r="2095" spans="1:14">
      <c r="A2095" s="500" t="s">
        <v>686</v>
      </c>
      <c r="B2095" s="500" t="s">
        <v>2858</v>
      </c>
      <c r="C2095" s="500" t="s">
        <v>27831</v>
      </c>
      <c r="D2095" s="500" t="s">
        <v>27832</v>
      </c>
      <c r="E2095" s="500" t="s">
        <v>11099</v>
      </c>
      <c r="F2095" s="500" t="s">
        <v>28081</v>
      </c>
      <c r="G2095" s="500" t="s">
        <v>1738</v>
      </c>
      <c r="H2095" s="500" t="s">
        <v>28027</v>
      </c>
      <c r="I2095" s="500" t="s">
        <v>688</v>
      </c>
      <c r="J2095" s="500" t="s">
        <v>689</v>
      </c>
      <c r="K2095" s="500" t="s">
        <v>223</v>
      </c>
      <c r="L2095" s="500" t="s">
        <v>28083</v>
      </c>
      <c r="M2095" s="500" t="s">
        <v>2307</v>
      </c>
      <c r="N2095" s="500" t="s">
        <v>5971</v>
      </c>
    </row>
    <row r="2096" spans="1:14">
      <c r="A2096" s="500" t="s">
        <v>686</v>
      </c>
      <c r="B2096" s="500" t="s">
        <v>2858</v>
      </c>
      <c r="C2096" s="500" t="s">
        <v>27831</v>
      </c>
      <c r="D2096" s="500" t="s">
        <v>27832</v>
      </c>
      <c r="E2096" s="500" t="s">
        <v>11099</v>
      </c>
      <c r="F2096" s="500" t="s">
        <v>28081</v>
      </c>
      <c r="G2096" s="500" t="s">
        <v>705</v>
      </c>
      <c r="H2096" s="500" t="s">
        <v>3922</v>
      </c>
      <c r="I2096" s="500" t="s">
        <v>688</v>
      </c>
      <c r="J2096" s="500" t="s">
        <v>689</v>
      </c>
      <c r="K2096" s="500" t="s">
        <v>223</v>
      </c>
      <c r="L2096" s="500" t="s">
        <v>28083</v>
      </c>
      <c r="M2096" s="500" t="s">
        <v>2307</v>
      </c>
      <c r="N2096" s="500" t="s">
        <v>5972</v>
      </c>
    </row>
    <row r="2097" spans="1:14">
      <c r="A2097" s="500" t="s">
        <v>686</v>
      </c>
      <c r="B2097" s="500" t="s">
        <v>2858</v>
      </c>
      <c r="C2097" s="500" t="s">
        <v>27831</v>
      </c>
      <c r="D2097" s="500" t="s">
        <v>27832</v>
      </c>
      <c r="E2097" s="500" t="s">
        <v>11099</v>
      </c>
      <c r="F2097" s="500" t="s">
        <v>28081</v>
      </c>
      <c r="G2097" s="500" t="s">
        <v>1739</v>
      </c>
      <c r="H2097" s="500" t="s">
        <v>11249</v>
      </c>
      <c r="I2097" s="500" t="s">
        <v>688</v>
      </c>
      <c r="J2097" s="500" t="s">
        <v>689</v>
      </c>
      <c r="K2097" s="500" t="s">
        <v>223</v>
      </c>
      <c r="L2097" s="500" t="s">
        <v>28083</v>
      </c>
      <c r="M2097" s="500" t="s">
        <v>2307</v>
      </c>
      <c r="N2097" s="500" t="s">
        <v>5973</v>
      </c>
    </row>
    <row r="2098" spans="1:14">
      <c r="A2098" s="500" t="s">
        <v>686</v>
      </c>
      <c r="B2098" s="500" t="s">
        <v>2858</v>
      </c>
      <c r="C2098" s="500" t="s">
        <v>27831</v>
      </c>
      <c r="D2098" s="500" t="s">
        <v>27832</v>
      </c>
      <c r="E2098" s="500" t="s">
        <v>11099</v>
      </c>
      <c r="F2098" s="500" t="s">
        <v>28081</v>
      </c>
      <c r="G2098" s="500" t="s">
        <v>1740</v>
      </c>
      <c r="H2098" s="500" t="s">
        <v>28315</v>
      </c>
      <c r="I2098" s="500" t="s">
        <v>688</v>
      </c>
      <c r="J2098" s="500" t="s">
        <v>689</v>
      </c>
      <c r="K2098" s="500" t="s">
        <v>223</v>
      </c>
      <c r="L2098" s="500" t="s">
        <v>28083</v>
      </c>
      <c r="M2098" s="500" t="s">
        <v>2307</v>
      </c>
      <c r="N2098" s="500" t="s">
        <v>5974</v>
      </c>
    </row>
    <row r="2099" spans="1:14">
      <c r="A2099" s="500" t="s">
        <v>686</v>
      </c>
      <c r="B2099" s="500" t="s">
        <v>2858</v>
      </c>
      <c r="C2099" s="500" t="s">
        <v>27831</v>
      </c>
      <c r="D2099" s="500" t="s">
        <v>27832</v>
      </c>
      <c r="E2099" s="500" t="s">
        <v>11099</v>
      </c>
      <c r="F2099" s="500" t="s">
        <v>28081</v>
      </c>
      <c r="G2099" s="500" t="s">
        <v>1741</v>
      </c>
      <c r="H2099" s="500" t="s">
        <v>11609</v>
      </c>
      <c r="I2099" s="500" t="s">
        <v>688</v>
      </c>
      <c r="J2099" s="500" t="s">
        <v>689</v>
      </c>
      <c r="K2099" s="500" t="s">
        <v>223</v>
      </c>
      <c r="L2099" s="500" t="s">
        <v>28083</v>
      </c>
      <c r="M2099" s="500" t="s">
        <v>2307</v>
      </c>
      <c r="N2099" s="500" t="s">
        <v>5975</v>
      </c>
    </row>
    <row r="2100" spans="1:14">
      <c r="A2100" s="500" t="s">
        <v>686</v>
      </c>
      <c r="B2100" s="500" t="s">
        <v>2858</v>
      </c>
      <c r="C2100" s="500" t="s">
        <v>27831</v>
      </c>
      <c r="D2100" s="500" t="s">
        <v>27832</v>
      </c>
      <c r="E2100" s="500" t="s">
        <v>11099</v>
      </c>
      <c r="F2100" s="500" t="s">
        <v>28081</v>
      </c>
      <c r="G2100" s="500" t="s">
        <v>1742</v>
      </c>
      <c r="H2100" s="500" t="s">
        <v>3908</v>
      </c>
      <c r="I2100" s="500" t="s">
        <v>688</v>
      </c>
      <c r="J2100" s="500" t="s">
        <v>689</v>
      </c>
      <c r="K2100" s="500" t="s">
        <v>223</v>
      </c>
      <c r="L2100" s="500" t="s">
        <v>28083</v>
      </c>
      <c r="M2100" s="500" t="s">
        <v>2307</v>
      </c>
      <c r="N2100" s="500" t="s">
        <v>5976</v>
      </c>
    </row>
    <row r="2101" spans="1:14">
      <c r="A2101" s="500" t="s">
        <v>686</v>
      </c>
      <c r="B2101" s="500" t="s">
        <v>2858</v>
      </c>
      <c r="C2101" s="500" t="s">
        <v>27831</v>
      </c>
      <c r="D2101" s="500" t="s">
        <v>27832</v>
      </c>
      <c r="E2101" s="500" t="s">
        <v>11099</v>
      </c>
      <c r="F2101" s="500" t="s">
        <v>28081</v>
      </c>
      <c r="G2101" s="500" t="s">
        <v>1743</v>
      </c>
      <c r="H2101" s="500" t="s">
        <v>28101</v>
      </c>
      <c r="I2101" s="500" t="s">
        <v>688</v>
      </c>
      <c r="J2101" s="500" t="s">
        <v>689</v>
      </c>
      <c r="K2101" s="500" t="s">
        <v>223</v>
      </c>
      <c r="L2101" s="500" t="s">
        <v>28083</v>
      </c>
      <c r="M2101" s="500" t="s">
        <v>2307</v>
      </c>
      <c r="N2101" s="500" t="s">
        <v>5977</v>
      </c>
    </row>
    <row r="2102" spans="1:14">
      <c r="A2102" s="500" t="s">
        <v>686</v>
      </c>
      <c r="B2102" s="500" t="s">
        <v>2858</v>
      </c>
      <c r="C2102" s="500" t="s">
        <v>27831</v>
      </c>
      <c r="D2102" s="500" t="s">
        <v>27832</v>
      </c>
      <c r="E2102" s="500" t="s">
        <v>11099</v>
      </c>
      <c r="F2102" s="500" t="s">
        <v>28081</v>
      </c>
      <c r="G2102" s="500" t="s">
        <v>2545</v>
      </c>
      <c r="H2102" s="500" t="s">
        <v>28316</v>
      </c>
      <c r="I2102" s="500" t="s">
        <v>688</v>
      </c>
      <c r="J2102" s="500" t="s">
        <v>689</v>
      </c>
      <c r="K2102" s="500" t="s">
        <v>223</v>
      </c>
      <c r="L2102" s="500" t="s">
        <v>28083</v>
      </c>
      <c r="M2102" s="500" t="s">
        <v>2307</v>
      </c>
      <c r="N2102" s="500" t="s">
        <v>5978</v>
      </c>
    </row>
    <row r="2103" spans="1:14">
      <c r="A2103" s="500" t="s">
        <v>686</v>
      </c>
      <c r="B2103" s="500" t="s">
        <v>2858</v>
      </c>
      <c r="C2103" s="500" t="s">
        <v>27831</v>
      </c>
      <c r="D2103" s="500" t="s">
        <v>27832</v>
      </c>
      <c r="E2103" s="500" t="s">
        <v>11099</v>
      </c>
      <c r="F2103" s="500" t="s">
        <v>28081</v>
      </c>
      <c r="G2103" s="500" t="s">
        <v>2546</v>
      </c>
      <c r="H2103" s="500" t="s">
        <v>28316</v>
      </c>
      <c r="I2103" s="500" t="s">
        <v>688</v>
      </c>
      <c r="J2103" s="500" t="s">
        <v>689</v>
      </c>
      <c r="K2103" s="500" t="s">
        <v>223</v>
      </c>
      <c r="L2103" s="500" t="s">
        <v>28083</v>
      </c>
      <c r="M2103" s="500" t="s">
        <v>2307</v>
      </c>
      <c r="N2103" s="500" t="s">
        <v>5979</v>
      </c>
    </row>
    <row r="2104" spans="1:14">
      <c r="A2104" s="500" t="s">
        <v>686</v>
      </c>
      <c r="B2104" s="500" t="s">
        <v>2858</v>
      </c>
      <c r="C2104" s="500" t="s">
        <v>27831</v>
      </c>
      <c r="D2104" s="500" t="s">
        <v>27832</v>
      </c>
      <c r="E2104" s="500" t="s">
        <v>11099</v>
      </c>
      <c r="F2104" s="500" t="s">
        <v>28081</v>
      </c>
      <c r="G2104" s="500" t="s">
        <v>2547</v>
      </c>
      <c r="H2104" s="500" t="s">
        <v>28316</v>
      </c>
      <c r="I2104" s="500" t="s">
        <v>688</v>
      </c>
      <c r="J2104" s="500" t="s">
        <v>689</v>
      </c>
      <c r="K2104" s="500" t="s">
        <v>223</v>
      </c>
      <c r="L2104" s="500" t="s">
        <v>28083</v>
      </c>
      <c r="M2104" s="500" t="s">
        <v>2307</v>
      </c>
      <c r="N2104" s="500" t="s">
        <v>5980</v>
      </c>
    </row>
    <row r="2105" spans="1:14">
      <c r="A2105" s="500" t="s">
        <v>686</v>
      </c>
      <c r="B2105" s="500" t="s">
        <v>2858</v>
      </c>
      <c r="C2105" s="500" t="s">
        <v>27831</v>
      </c>
      <c r="D2105" s="500" t="s">
        <v>27832</v>
      </c>
      <c r="E2105" s="500" t="s">
        <v>11099</v>
      </c>
      <c r="F2105" s="500" t="s">
        <v>28081</v>
      </c>
      <c r="G2105" s="500" t="s">
        <v>2548</v>
      </c>
      <c r="H2105" s="500" t="s">
        <v>28316</v>
      </c>
      <c r="I2105" s="500" t="s">
        <v>688</v>
      </c>
      <c r="J2105" s="500" t="s">
        <v>689</v>
      </c>
      <c r="K2105" s="500" t="s">
        <v>223</v>
      </c>
      <c r="L2105" s="500" t="s">
        <v>28083</v>
      </c>
      <c r="M2105" s="500" t="s">
        <v>2307</v>
      </c>
      <c r="N2105" s="500" t="s">
        <v>5981</v>
      </c>
    </row>
    <row r="2106" spans="1:14">
      <c r="A2106" s="500" t="s">
        <v>686</v>
      </c>
      <c r="B2106" s="500" t="s">
        <v>2858</v>
      </c>
      <c r="C2106" s="500" t="s">
        <v>27831</v>
      </c>
      <c r="D2106" s="500" t="s">
        <v>27832</v>
      </c>
      <c r="E2106" s="500" t="s">
        <v>11099</v>
      </c>
      <c r="F2106" s="500" t="s">
        <v>28081</v>
      </c>
      <c r="G2106" s="500" t="s">
        <v>2549</v>
      </c>
      <c r="H2106" s="500" t="s">
        <v>28316</v>
      </c>
      <c r="I2106" s="500" t="s">
        <v>688</v>
      </c>
      <c r="J2106" s="500" t="s">
        <v>689</v>
      </c>
      <c r="K2106" s="500" t="s">
        <v>223</v>
      </c>
      <c r="L2106" s="500" t="s">
        <v>28083</v>
      </c>
      <c r="M2106" s="500" t="s">
        <v>2307</v>
      </c>
      <c r="N2106" s="500" t="s">
        <v>5982</v>
      </c>
    </row>
    <row r="2107" spans="1:14">
      <c r="A2107" s="500" t="s">
        <v>686</v>
      </c>
      <c r="B2107" s="500" t="s">
        <v>2858</v>
      </c>
      <c r="C2107" s="500" t="s">
        <v>27831</v>
      </c>
      <c r="D2107" s="500" t="s">
        <v>27832</v>
      </c>
      <c r="E2107" s="500" t="s">
        <v>11099</v>
      </c>
      <c r="F2107" s="500" t="s">
        <v>28081</v>
      </c>
      <c r="G2107" s="500" t="s">
        <v>2550</v>
      </c>
      <c r="H2107" s="500" t="s">
        <v>28316</v>
      </c>
      <c r="I2107" s="500" t="s">
        <v>688</v>
      </c>
      <c r="J2107" s="500" t="s">
        <v>689</v>
      </c>
      <c r="K2107" s="500" t="s">
        <v>223</v>
      </c>
      <c r="L2107" s="500" t="s">
        <v>28083</v>
      </c>
      <c r="M2107" s="500" t="s">
        <v>2307</v>
      </c>
      <c r="N2107" s="500" t="s">
        <v>5983</v>
      </c>
    </row>
    <row r="2108" spans="1:14">
      <c r="A2108" s="500" t="s">
        <v>686</v>
      </c>
      <c r="B2108" s="500" t="s">
        <v>2858</v>
      </c>
      <c r="C2108" s="500" t="s">
        <v>27831</v>
      </c>
      <c r="D2108" s="500" t="s">
        <v>27832</v>
      </c>
      <c r="E2108" s="500" t="s">
        <v>11099</v>
      </c>
      <c r="F2108" s="500" t="s">
        <v>28081</v>
      </c>
      <c r="G2108" s="500" t="s">
        <v>2551</v>
      </c>
      <c r="H2108" s="500" t="s">
        <v>28316</v>
      </c>
      <c r="I2108" s="500" t="s">
        <v>688</v>
      </c>
      <c r="J2108" s="500" t="s">
        <v>689</v>
      </c>
      <c r="K2108" s="500" t="s">
        <v>223</v>
      </c>
      <c r="L2108" s="500" t="s">
        <v>28083</v>
      </c>
      <c r="M2108" s="500" t="s">
        <v>2307</v>
      </c>
      <c r="N2108" s="500" t="s">
        <v>5984</v>
      </c>
    </row>
    <row r="2109" spans="1:14">
      <c r="A2109" s="500" t="s">
        <v>686</v>
      </c>
      <c r="B2109" s="500" t="s">
        <v>2858</v>
      </c>
      <c r="C2109" s="500" t="s">
        <v>27831</v>
      </c>
      <c r="D2109" s="500" t="s">
        <v>27832</v>
      </c>
      <c r="E2109" s="500" t="s">
        <v>11099</v>
      </c>
      <c r="F2109" s="500" t="s">
        <v>28081</v>
      </c>
      <c r="G2109" s="500" t="s">
        <v>1744</v>
      </c>
      <c r="H2109" s="500" t="s">
        <v>11376</v>
      </c>
      <c r="I2109" s="500" t="s">
        <v>688</v>
      </c>
      <c r="J2109" s="500" t="s">
        <v>689</v>
      </c>
      <c r="K2109" s="500" t="s">
        <v>223</v>
      </c>
      <c r="L2109" s="500" t="s">
        <v>28083</v>
      </c>
      <c r="M2109" s="500" t="s">
        <v>2307</v>
      </c>
      <c r="N2109" s="500" t="s">
        <v>5985</v>
      </c>
    </row>
    <row r="2110" spans="1:14">
      <c r="A2110" s="500" t="s">
        <v>686</v>
      </c>
      <c r="B2110" s="500" t="s">
        <v>2858</v>
      </c>
      <c r="C2110" s="500" t="s">
        <v>27831</v>
      </c>
      <c r="D2110" s="500" t="s">
        <v>27832</v>
      </c>
      <c r="E2110" s="500" t="s">
        <v>11099</v>
      </c>
      <c r="F2110" s="500" t="s">
        <v>28081</v>
      </c>
      <c r="G2110" s="500" t="s">
        <v>2552</v>
      </c>
      <c r="H2110" s="500" t="s">
        <v>28034</v>
      </c>
      <c r="I2110" s="500" t="s">
        <v>688</v>
      </c>
      <c r="J2110" s="500" t="s">
        <v>689</v>
      </c>
      <c r="K2110" s="500" t="s">
        <v>223</v>
      </c>
      <c r="L2110" s="500" t="s">
        <v>28083</v>
      </c>
      <c r="M2110" s="500" t="s">
        <v>2307</v>
      </c>
      <c r="N2110" s="500" t="s">
        <v>5986</v>
      </c>
    </row>
    <row r="2111" spans="1:14">
      <c r="A2111" s="500" t="s">
        <v>686</v>
      </c>
      <c r="B2111" s="500" t="s">
        <v>2858</v>
      </c>
      <c r="C2111" s="500" t="s">
        <v>27831</v>
      </c>
      <c r="D2111" s="500" t="s">
        <v>27832</v>
      </c>
      <c r="E2111" s="500" t="s">
        <v>11099</v>
      </c>
      <c r="F2111" s="500" t="s">
        <v>28081</v>
      </c>
      <c r="G2111" s="500" t="s">
        <v>1745</v>
      </c>
      <c r="H2111" s="500" t="s">
        <v>11374</v>
      </c>
      <c r="I2111" s="500" t="s">
        <v>688</v>
      </c>
      <c r="J2111" s="500" t="s">
        <v>689</v>
      </c>
      <c r="K2111" s="500" t="s">
        <v>223</v>
      </c>
      <c r="L2111" s="500" t="s">
        <v>28083</v>
      </c>
      <c r="M2111" s="500" t="s">
        <v>2307</v>
      </c>
      <c r="N2111" s="500" t="s">
        <v>5987</v>
      </c>
    </row>
    <row r="2112" spans="1:14">
      <c r="A2112" s="500" t="s">
        <v>686</v>
      </c>
      <c r="B2112" s="500" t="s">
        <v>2858</v>
      </c>
      <c r="C2112" s="500" t="s">
        <v>27831</v>
      </c>
      <c r="D2112" s="500" t="s">
        <v>27832</v>
      </c>
      <c r="E2112" s="500" t="s">
        <v>11099</v>
      </c>
      <c r="F2112" s="500" t="s">
        <v>28081</v>
      </c>
      <c r="G2112" s="500" t="s">
        <v>2553</v>
      </c>
      <c r="H2112" s="500" t="s">
        <v>28060</v>
      </c>
      <c r="I2112" s="500" t="s">
        <v>688</v>
      </c>
      <c r="J2112" s="500" t="s">
        <v>689</v>
      </c>
      <c r="K2112" s="500" t="s">
        <v>223</v>
      </c>
      <c r="L2112" s="500" t="s">
        <v>28083</v>
      </c>
      <c r="M2112" s="500" t="s">
        <v>2307</v>
      </c>
      <c r="N2112" s="500" t="s">
        <v>5988</v>
      </c>
    </row>
    <row r="2113" spans="1:14">
      <c r="A2113" s="500" t="s">
        <v>686</v>
      </c>
      <c r="B2113" s="500" t="s">
        <v>2858</v>
      </c>
      <c r="C2113" s="500" t="s">
        <v>27831</v>
      </c>
      <c r="D2113" s="500" t="s">
        <v>27832</v>
      </c>
      <c r="E2113" s="500" t="s">
        <v>11099</v>
      </c>
      <c r="F2113" s="500" t="s">
        <v>28081</v>
      </c>
      <c r="G2113" s="500" t="s">
        <v>1746</v>
      </c>
      <c r="H2113" s="500" t="s">
        <v>28071</v>
      </c>
      <c r="I2113" s="500" t="s">
        <v>688</v>
      </c>
      <c r="J2113" s="500" t="s">
        <v>689</v>
      </c>
      <c r="K2113" s="500" t="s">
        <v>223</v>
      </c>
      <c r="L2113" s="500" t="s">
        <v>28083</v>
      </c>
      <c r="M2113" s="500" t="s">
        <v>2307</v>
      </c>
      <c r="N2113" s="500" t="s">
        <v>5989</v>
      </c>
    </row>
    <row r="2114" spans="1:14">
      <c r="A2114" s="500" t="s">
        <v>686</v>
      </c>
      <c r="B2114" s="500" t="s">
        <v>2858</v>
      </c>
      <c r="C2114" s="500" t="s">
        <v>27831</v>
      </c>
      <c r="D2114" s="500" t="s">
        <v>27832</v>
      </c>
      <c r="E2114" s="500" t="s">
        <v>11099</v>
      </c>
      <c r="F2114" s="500" t="s">
        <v>28081</v>
      </c>
      <c r="G2114" s="500" t="s">
        <v>2554</v>
      </c>
      <c r="H2114" s="500" t="s">
        <v>11450</v>
      </c>
      <c r="I2114" s="500" t="s">
        <v>688</v>
      </c>
      <c r="J2114" s="500" t="s">
        <v>689</v>
      </c>
      <c r="K2114" s="500" t="s">
        <v>223</v>
      </c>
      <c r="L2114" s="500" t="s">
        <v>28083</v>
      </c>
      <c r="M2114" s="500" t="s">
        <v>2307</v>
      </c>
      <c r="N2114" s="500" t="s">
        <v>5990</v>
      </c>
    </row>
    <row r="2115" spans="1:14">
      <c r="A2115" s="500" t="s">
        <v>686</v>
      </c>
      <c r="B2115" s="500" t="s">
        <v>2858</v>
      </c>
      <c r="C2115" s="500" t="s">
        <v>27831</v>
      </c>
      <c r="D2115" s="500" t="s">
        <v>27832</v>
      </c>
      <c r="E2115" s="500" t="s">
        <v>11099</v>
      </c>
      <c r="F2115" s="500" t="s">
        <v>28081</v>
      </c>
      <c r="G2115" s="500" t="s">
        <v>1747</v>
      </c>
      <c r="H2115" s="500" t="s">
        <v>6927</v>
      </c>
      <c r="I2115" s="500" t="s">
        <v>688</v>
      </c>
      <c r="J2115" s="500" t="s">
        <v>689</v>
      </c>
      <c r="K2115" s="500" t="s">
        <v>223</v>
      </c>
      <c r="L2115" s="500" t="s">
        <v>28083</v>
      </c>
      <c r="M2115" s="500" t="s">
        <v>2307</v>
      </c>
      <c r="N2115" s="500" t="s">
        <v>5991</v>
      </c>
    </row>
    <row r="2116" spans="1:14">
      <c r="A2116" s="500" t="s">
        <v>686</v>
      </c>
      <c r="B2116" s="500" t="s">
        <v>2858</v>
      </c>
      <c r="C2116" s="500" t="s">
        <v>27831</v>
      </c>
      <c r="D2116" s="500" t="s">
        <v>27832</v>
      </c>
      <c r="E2116" s="500" t="s">
        <v>11099</v>
      </c>
      <c r="F2116" s="500" t="s">
        <v>28081</v>
      </c>
      <c r="G2116" s="500" t="s">
        <v>1748</v>
      </c>
      <c r="H2116" s="500" t="s">
        <v>11102</v>
      </c>
      <c r="I2116" s="500" t="s">
        <v>688</v>
      </c>
      <c r="J2116" s="500" t="s">
        <v>689</v>
      </c>
      <c r="K2116" s="500" t="s">
        <v>223</v>
      </c>
      <c r="L2116" s="500" t="s">
        <v>28083</v>
      </c>
      <c r="M2116" s="500" t="s">
        <v>2307</v>
      </c>
      <c r="N2116" s="500" t="s">
        <v>5992</v>
      </c>
    </row>
    <row r="2117" spans="1:14">
      <c r="A2117" s="500" t="s">
        <v>686</v>
      </c>
      <c r="B2117" s="500" t="s">
        <v>2858</v>
      </c>
      <c r="C2117" s="500" t="s">
        <v>27831</v>
      </c>
      <c r="D2117" s="500" t="s">
        <v>27832</v>
      </c>
      <c r="E2117" s="500" t="s">
        <v>11099</v>
      </c>
      <c r="F2117" s="500" t="s">
        <v>28081</v>
      </c>
      <c r="G2117" s="500" t="s">
        <v>1749</v>
      </c>
      <c r="H2117" s="500" t="s">
        <v>6922</v>
      </c>
      <c r="I2117" s="500" t="s">
        <v>688</v>
      </c>
      <c r="J2117" s="500" t="s">
        <v>689</v>
      </c>
      <c r="K2117" s="500" t="s">
        <v>223</v>
      </c>
      <c r="L2117" s="500" t="s">
        <v>28083</v>
      </c>
      <c r="M2117" s="500" t="s">
        <v>2307</v>
      </c>
      <c r="N2117" s="500" t="s">
        <v>5993</v>
      </c>
    </row>
    <row r="2118" spans="1:14">
      <c r="A2118" s="500" t="s">
        <v>686</v>
      </c>
      <c r="B2118" s="500" t="s">
        <v>2858</v>
      </c>
      <c r="C2118" s="500" t="s">
        <v>27831</v>
      </c>
      <c r="D2118" s="500" t="s">
        <v>27832</v>
      </c>
      <c r="E2118" s="500" t="s">
        <v>11099</v>
      </c>
      <c r="F2118" s="500" t="s">
        <v>28081</v>
      </c>
      <c r="G2118" s="500" t="s">
        <v>1750</v>
      </c>
      <c r="H2118" s="500" t="s">
        <v>11186</v>
      </c>
      <c r="I2118" s="500" t="s">
        <v>688</v>
      </c>
      <c r="J2118" s="500" t="s">
        <v>689</v>
      </c>
      <c r="K2118" s="500" t="s">
        <v>223</v>
      </c>
      <c r="L2118" s="500" t="s">
        <v>28083</v>
      </c>
      <c r="M2118" s="500" t="s">
        <v>2307</v>
      </c>
      <c r="N2118" s="500" t="s">
        <v>5994</v>
      </c>
    </row>
    <row r="2119" spans="1:14">
      <c r="A2119" s="500" t="s">
        <v>686</v>
      </c>
      <c r="B2119" s="500" t="s">
        <v>2858</v>
      </c>
      <c r="C2119" s="500" t="s">
        <v>27831</v>
      </c>
      <c r="D2119" s="500" t="s">
        <v>27832</v>
      </c>
      <c r="E2119" s="500" t="s">
        <v>11099</v>
      </c>
      <c r="F2119" s="500" t="s">
        <v>28081</v>
      </c>
      <c r="G2119" s="500" t="s">
        <v>1751</v>
      </c>
      <c r="H2119" s="500" t="s">
        <v>11406</v>
      </c>
      <c r="I2119" s="500" t="s">
        <v>688</v>
      </c>
      <c r="J2119" s="500" t="s">
        <v>689</v>
      </c>
      <c r="K2119" s="500" t="s">
        <v>223</v>
      </c>
      <c r="L2119" s="500" t="s">
        <v>28083</v>
      </c>
      <c r="M2119" s="500" t="s">
        <v>2307</v>
      </c>
      <c r="N2119" s="500" t="s">
        <v>5995</v>
      </c>
    </row>
    <row r="2120" spans="1:14">
      <c r="A2120" s="500" t="s">
        <v>686</v>
      </c>
      <c r="B2120" s="500" t="s">
        <v>2858</v>
      </c>
      <c r="C2120" s="500" t="s">
        <v>27831</v>
      </c>
      <c r="D2120" s="500" t="s">
        <v>27832</v>
      </c>
      <c r="E2120" s="500" t="s">
        <v>11099</v>
      </c>
      <c r="F2120" s="500" t="s">
        <v>28081</v>
      </c>
      <c r="G2120" s="500" t="s">
        <v>2555</v>
      </c>
      <c r="H2120" s="500" t="s">
        <v>6990</v>
      </c>
      <c r="I2120" s="500" t="s">
        <v>688</v>
      </c>
      <c r="J2120" s="500" t="s">
        <v>689</v>
      </c>
      <c r="K2120" s="500" t="s">
        <v>223</v>
      </c>
      <c r="L2120" s="500" t="s">
        <v>28083</v>
      </c>
      <c r="M2120" s="500" t="s">
        <v>2307</v>
      </c>
      <c r="N2120" s="500" t="s">
        <v>5996</v>
      </c>
    </row>
    <row r="2121" spans="1:14">
      <c r="A2121" s="500" t="s">
        <v>686</v>
      </c>
      <c r="B2121" s="500" t="s">
        <v>2858</v>
      </c>
      <c r="C2121" s="500" t="s">
        <v>27831</v>
      </c>
      <c r="D2121" s="500" t="s">
        <v>27832</v>
      </c>
      <c r="E2121" s="500" t="s">
        <v>11099</v>
      </c>
      <c r="F2121" s="500" t="s">
        <v>28081</v>
      </c>
      <c r="G2121" s="500" t="s">
        <v>706</v>
      </c>
      <c r="H2121" s="500" t="s">
        <v>28109</v>
      </c>
      <c r="I2121" s="500" t="s">
        <v>688</v>
      </c>
      <c r="J2121" s="500" t="s">
        <v>689</v>
      </c>
      <c r="K2121" s="500" t="s">
        <v>223</v>
      </c>
      <c r="L2121" s="500" t="s">
        <v>28083</v>
      </c>
      <c r="M2121" s="500" t="s">
        <v>2307</v>
      </c>
      <c r="N2121" s="500" t="s">
        <v>5997</v>
      </c>
    </row>
    <row r="2122" spans="1:14">
      <c r="A2122" s="500" t="s">
        <v>686</v>
      </c>
      <c r="B2122" s="500" t="s">
        <v>2858</v>
      </c>
      <c r="C2122" s="500" t="s">
        <v>27831</v>
      </c>
      <c r="D2122" s="500" t="s">
        <v>27832</v>
      </c>
      <c r="E2122" s="500" t="s">
        <v>11099</v>
      </c>
      <c r="F2122" s="500" t="s">
        <v>28081</v>
      </c>
      <c r="G2122" s="500" t="s">
        <v>1752</v>
      </c>
      <c r="H2122" s="500" t="s">
        <v>27852</v>
      </c>
      <c r="I2122" s="500" t="s">
        <v>688</v>
      </c>
      <c r="J2122" s="500" t="s">
        <v>689</v>
      </c>
      <c r="K2122" s="500" t="s">
        <v>223</v>
      </c>
      <c r="L2122" s="500" t="s">
        <v>28083</v>
      </c>
      <c r="M2122" s="500" t="s">
        <v>2307</v>
      </c>
      <c r="N2122" s="500" t="s">
        <v>5998</v>
      </c>
    </row>
    <row r="2123" spans="1:14">
      <c r="A2123" s="500" t="s">
        <v>686</v>
      </c>
      <c r="B2123" s="500" t="s">
        <v>2858</v>
      </c>
      <c r="C2123" s="500" t="s">
        <v>27831</v>
      </c>
      <c r="D2123" s="500" t="s">
        <v>27832</v>
      </c>
      <c r="E2123" s="500" t="s">
        <v>11099</v>
      </c>
      <c r="F2123" s="500" t="s">
        <v>28081</v>
      </c>
      <c r="G2123" s="500" t="s">
        <v>1753</v>
      </c>
      <c r="H2123" s="500" t="s">
        <v>28317</v>
      </c>
      <c r="I2123" s="500" t="s">
        <v>688</v>
      </c>
      <c r="J2123" s="500" t="s">
        <v>689</v>
      </c>
      <c r="K2123" s="500" t="s">
        <v>223</v>
      </c>
      <c r="L2123" s="500" t="s">
        <v>28083</v>
      </c>
      <c r="M2123" s="500" t="s">
        <v>2307</v>
      </c>
      <c r="N2123" s="500" t="s">
        <v>5999</v>
      </c>
    </row>
    <row r="2124" spans="1:14">
      <c r="A2124" s="500" t="s">
        <v>686</v>
      </c>
      <c r="B2124" s="500" t="s">
        <v>2858</v>
      </c>
      <c r="C2124" s="500" t="s">
        <v>27831</v>
      </c>
      <c r="D2124" s="500" t="s">
        <v>27832</v>
      </c>
      <c r="E2124" s="500" t="s">
        <v>11099</v>
      </c>
      <c r="F2124" s="500" t="s">
        <v>28081</v>
      </c>
      <c r="G2124" s="500" t="s">
        <v>3589</v>
      </c>
      <c r="H2124" s="500" t="s">
        <v>28015</v>
      </c>
      <c r="I2124" s="500" t="s">
        <v>688</v>
      </c>
      <c r="J2124" s="500" t="s">
        <v>689</v>
      </c>
      <c r="K2124" s="500" t="s">
        <v>223</v>
      </c>
      <c r="L2124" s="500" t="s">
        <v>28083</v>
      </c>
      <c r="M2124" s="500" t="s">
        <v>2307</v>
      </c>
      <c r="N2124" s="500" t="s">
        <v>6000</v>
      </c>
    </row>
    <row r="2125" spans="1:14">
      <c r="A2125" s="500" t="s">
        <v>686</v>
      </c>
      <c r="B2125" s="500" t="s">
        <v>2858</v>
      </c>
      <c r="C2125" s="500" t="s">
        <v>27831</v>
      </c>
      <c r="D2125" s="500" t="s">
        <v>27832</v>
      </c>
      <c r="E2125" s="500" t="s">
        <v>11099</v>
      </c>
      <c r="F2125" s="500" t="s">
        <v>28081</v>
      </c>
      <c r="G2125" s="500" t="s">
        <v>3590</v>
      </c>
      <c r="H2125" s="500" t="s">
        <v>27966</v>
      </c>
      <c r="I2125" s="500" t="s">
        <v>688</v>
      </c>
      <c r="J2125" s="500" t="s">
        <v>689</v>
      </c>
      <c r="K2125" s="500" t="s">
        <v>223</v>
      </c>
      <c r="L2125" s="500" t="s">
        <v>28083</v>
      </c>
      <c r="M2125" s="500" t="s">
        <v>2307</v>
      </c>
      <c r="N2125" s="500" t="s">
        <v>6001</v>
      </c>
    </row>
    <row r="2126" spans="1:14">
      <c r="A2126" s="500" t="s">
        <v>686</v>
      </c>
      <c r="B2126" s="500" t="s">
        <v>2858</v>
      </c>
      <c r="C2126" s="500" t="s">
        <v>27831</v>
      </c>
      <c r="D2126" s="500" t="s">
        <v>27832</v>
      </c>
      <c r="E2126" s="500" t="s">
        <v>11099</v>
      </c>
      <c r="F2126" s="500" t="s">
        <v>28081</v>
      </c>
      <c r="G2126" s="500" t="s">
        <v>1754</v>
      </c>
      <c r="H2126" s="500" t="s">
        <v>13629</v>
      </c>
      <c r="I2126" s="500" t="s">
        <v>688</v>
      </c>
      <c r="J2126" s="500" t="s">
        <v>689</v>
      </c>
      <c r="K2126" s="500" t="s">
        <v>223</v>
      </c>
      <c r="L2126" s="500" t="s">
        <v>28083</v>
      </c>
      <c r="M2126" s="500" t="s">
        <v>2307</v>
      </c>
      <c r="N2126" s="500" t="s">
        <v>6002</v>
      </c>
    </row>
    <row r="2127" spans="1:14">
      <c r="A2127" s="500" t="s">
        <v>686</v>
      </c>
      <c r="B2127" s="500" t="s">
        <v>2858</v>
      </c>
      <c r="C2127" s="500" t="s">
        <v>27831</v>
      </c>
      <c r="D2127" s="500" t="s">
        <v>27832</v>
      </c>
      <c r="E2127" s="500" t="s">
        <v>11099</v>
      </c>
      <c r="F2127" s="500" t="s">
        <v>28081</v>
      </c>
      <c r="G2127" s="500" t="s">
        <v>3591</v>
      </c>
      <c r="H2127" s="500" t="s">
        <v>11150</v>
      </c>
      <c r="I2127" s="500" t="s">
        <v>688</v>
      </c>
      <c r="J2127" s="500" t="s">
        <v>689</v>
      </c>
      <c r="K2127" s="500" t="s">
        <v>223</v>
      </c>
      <c r="L2127" s="500" t="s">
        <v>28083</v>
      </c>
      <c r="M2127" s="500" t="s">
        <v>2307</v>
      </c>
      <c r="N2127" s="500" t="s">
        <v>6003</v>
      </c>
    </row>
    <row r="2128" spans="1:14">
      <c r="A2128" s="500" t="s">
        <v>686</v>
      </c>
      <c r="B2128" s="500" t="s">
        <v>2858</v>
      </c>
      <c r="C2128" s="500" t="s">
        <v>27831</v>
      </c>
      <c r="D2128" s="500" t="s">
        <v>27832</v>
      </c>
      <c r="E2128" s="500" t="s">
        <v>11099</v>
      </c>
      <c r="F2128" s="500" t="s">
        <v>28081</v>
      </c>
      <c r="G2128" s="500" t="s">
        <v>2556</v>
      </c>
      <c r="H2128" s="500" t="s">
        <v>13795</v>
      </c>
      <c r="I2128" s="500" t="s">
        <v>688</v>
      </c>
      <c r="J2128" s="500" t="s">
        <v>689</v>
      </c>
      <c r="K2128" s="500" t="s">
        <v>223</v>
      </c>
      <c r="L2128" s="500" t="s">
        <v>28083</v>
      </c>
      <c r="M2128" s="500" t="s">
        <v>2307</v>
      </c>
      <c r="N2128" s="500" t="s">
        <v>6004</v>
      </c>
    </row>
    <row r="2129" spans="1:14">
      <c r="A2129" s="500" t="s">
        <v>686</v>
      </c>
      <c r="B2129" s="500" t="s">
        <v>2858</v>
      </c>
      <c r="C2129" s="500" t="s">
        <v>27831</v>
      </c>
      <c r="D2129" s="500" t="s">
        <v>27832</v>
      </c>
      <c r="E2129" s="500" t="s">
        <v>11099</v>
      </c>
      <c r="F2129" s="500" t="s">
        <v>28081</v>
      </c>
      <c r="G2129" s="500" t="s">
        <v>1755</v>
      </c>
      <c r="H2129" s="500" t="s">
        <v>11262</v>
      </c>
      <c r="I2129" s="500" t="s">
        <v>688</v>
      </c>
      <c r="J2129" s="500" t="s">
        <v>689</v>
      </c>
      <c r="K2129" s="500" t="s">
        <v>223</v>
      </c>
      <c r="L2129" s="500" t="s">
        <v>28083</v>
      </c>
      <c r="M2129" s="500" t="s">
        <v>2307</v>
      </c>
      <c r="N2129" s="500" t="s">
        <v>6005</v>
      </c>
    </row>
    <row r="2130" spans="1:14">
      <c r="A2130" s="500" t="s">
        <v>686</v>
      </c>
      <c r="B2130" s="500" t="s">
        <v>2858</v>
      </c>
      <c r="C2130" s="500" t="s">
        <v>27831</v>
      </c>
      <c r="D2130" s="500" t="s">
        <v>27832</v>
      </c>
      <c r="E2130" s="500" t="s">
        <v>11099</v>
      </c>
      <c r="F2130" s="500" t="s">
        <v>28081</v>
      </c>
      <c r="G2130" s="500" t="s">
        <v>2557</v>
      </c>
      <c r="H2130" s="500" t="s">
        <v>3351</v>
      </c>
      <c r="I2130" s="500" t="s">
        <v>688</v>
      </c>
      <c r="J2130" s="500" t="s">
        <v>689</v>
      </c>
      <c r="K2130" s="500" t="s">
        <v>223</v>
      </c>
      <c r="L2130" s="500" t="s">
        <v>28083</v>
      </c>
      <c r="M2130" s="500" t="s">
        <v>2307</v>
      </c>
      <c r="N2130" s="500" t="s">
        <v>6006</v>
      </c>
    </row>
    <row r="2131" spans="1:14">
      <c r="A2131" s="500" t="s">
        <v>686</v>
      </c>
      <c r="B2131" s="500" t="s">
        <v>2858</v>
      </c>
      <c r="C2131" s="500" t="s">
        <v>27831</v>
      </c>
      <c r="D2131" s="500" t="s">
        <v>27832</v>
      </c>
      <c r="E2131" s="500" t="s">
        <v>11099</v>
      </c>
      <c r="F2131" s="500" t="s">
        <v>28081</v>
      </c>
      <c r="G2131" s="500" t="s">
        <v>2558</v>
      </c>
      <c r="H2131" s="500" t="s">
        <v>27869</v>
      </c>
      <c r="I2131" s="500" t="s">
        <v>688</v>
      </c>
      <c r="J2131" s="500" t="s">
        <v>689</v>
      </c>
      <c r="K2131" s="500" t="s">
        <v>223</v>
      </c>
      <c r="L2131" s="500" t="s">
        <v>28083</v>
      </c>
      <c r="M2131" s="500" t="s">
        <v>2307</v>
      </c>
      <c r="N2131" s="500" t="s">
        <v>6007</v>
      </c>
    </row>
    <row r="2132" spans="1:14">
      <c r="A2132" s="500" t="s">
        <v>686</v>
      </c>
      <c r="B2132" s="500" t="s">
        <v>2858</v>
      </c>
      <c r="C2132" s="500" t="s">
        <v>27831</v>
      </c>
      <c r="D2132" s="500" t="s">
        <v>27832</v>
      </c>
      <c r="E2132" s="500" t="s">
        <v>11099</v>
      </c>
      <c r="F2132" s="500" t="s">
        <v>28081</v>
      </c>
      <c r="G2132" s="500" t="s">
        <v>2559</v>
      </c>
      <c r="H2132" s="500" t="s">
        <v>3861</v>
      </c>
      <c r="I2132" s="500" t="s">
        <v>688</v>
      </c>
      <c r="J2132" s="500" t="s">
        <v>689</v>
      </c>
      <c r="K2132" s="500" t="s">
        <v>223</v>
      </c>
      <c r="L2132" s="500" t="s">
        <v>28083</v>
      </c>
      <c r="M2132" s="500" t="s">
        <v>2307</v>
      </c>
      <c r="N2132" s="500" t="s">
        <v>6008</v>
      </c>
    </row>
    <row r="2133" spans="1:14">
      <c r="A2133" s="500" t="s">
        <v>686</v>
      </c>
      <c r="B2133" s="500" t="s">
        <v>2858</v>
      </c>
      <c r="C2133" s="500" t="s">
        <v>27831</v>
      </c>
      <c r="D2133" s="500" t="s">
        <v>27832</v>
      </c>
      <c r="E2133" s="500" t="s">
        <v>11099</v>
      </c>
      <c r="F2133" s="500" t="s">
        <v>28081</v>
      </c>
      <c r="G2133" s="500" t="s">
        <v>2560</v>
      </c>
      <c r="H2133" s="500" t="s">
        <v>28002</v>
      </c>
      <c r="I2133" s="500" t="s">
        <v>688</v>
      </c>
      <c r="J2133" s="500" t="s">
        <v>689</v>
      </c>
      <c r="K2133" s="500" t="s">
        <v>223</v>
      </c>
      <c r="L2133" s="500" t="s">
        <v>28083</v>
      </c>
      <c r="M2133" s="500" t="s">
        <v>2307</v>
      </c>
      <c r="N2133" s="500" t="s">
        <v>6009</v>
      </c>
    </row>
    <row r="2134" spans="1:14">
      <c r="A2134" s="500" t="s">
        <v>686</v>
      </c>
      <c r="B2134" s="500" t="s">
        <v>2858</v>
      </c>
      <c r="C2134" s="500" t="s">
        <v>27831</v>
      </c>
      <c r="D2134" s="500" t="s">
        <v>27832</v>
      </c>
      <c r="E2134" s="500" t="s">
        <v>11099</v>
      </c>
      <c r="F2134" s="500" t="s">
        <v>28081</v>
      </c>
      <c r="G2134" s="500" t="s">
        <v>1756</v>
      </c>
      <c r="H2134" s="500" t="s">
        <v>13113</v>
      </c>
      <c r="I2134" s="500" t="s">
        <v>688</v>
      </c>
      <c r="J2134" s="500" t="s">
        <v>689</v>
      </c>
      <c r="K2134" s="500" t="s">
        <v>223</v>
      </c>
      <c r="L2134" s="500" t="s">
        <v>28083</v>
      </c>
      <c r="M2134" s="500" t="s">
        <v>2307</v>
      </c>
      <c r="N2134" s="500" t="s">
        <v>6010</v>
      </c>
    </row>
    <row r="2135" spans="1:14">
      <c r="A2135" s="500" t="s">
        <v>686</v>
      </c>
      <c r="B2135" s="500" t="s">
        <v>2858</v>
      </c>
      <c r="C2135" s="500" t="s">
        <v>27831</v>
      </c>
      <c r="D2135" s="500" t="s">
        <v>27832</v>
      </c>
      <c r="E2135" s="500" t="s">
        <v>11099</v>
      </c>
      <c r="F2135" s="500" t="s">
        <v>28081</v>
      </c>
      <c r="G2135" s="500" t="s">
        <v>1757</v>
      </c>
      <c r="H2135" s="500" t="s">
        <v>28318</v>
      </c>
      <c r="I2135" s="500" t="s">
        <v>688</v>
      </c>
      <c r="J2135" s="500" t="s">
        <v>689</v>
      </c>
      <c r="K2135" s="500" t="s">
        <v>223</v>
      </c>
      <c r="L2135" s="500" t="s">
        <v>28083</v>
      </c>
      <c r="M2135" s="500" t="s">
        <v>2307</v>
      </c>
      <c r="N2135" s="500" t="s">
        <v>6011</v>
      </c>
    </row>
    <row r="2136" spans="1:14">
      <c r="A2136" s="500" t="s">
        <v>686</v>
      </c>
      <c r="B2136" s="500" t="s">
        <v>2858</v>
      </c>
      <c r="C2136" s="500" t="s">
        <v>27831</v>
      </c>
      <c r="D2136" s="500" t="s">
        <v>27832</v>
      </c>
      <c r="E2136" s="500" t="s">
        <v>11099</v>
      </c>
      <c r="F2136" s="500" t="s">
        <v>28081</v>
      </c>
      <c r="G2136" s="500" t="s">
        <v>1758</v>
      </c>
      <c r="H2136" s="500" t="s">
        <v>27991</v>
      </c>
      <c r="I2136" s="500" t="s">
        <v>688</v>
      </c>
      <c r="J2136" s="500" t="s">
        <v>689</v>
      </c>
      <c r="K2136" s="500" t="s">
        <v>223</v>
      </c>
      <c r="L2136" s="500" t="s">
        <v>28083</v>
      </c>
      <c r="M2136" s="500" t="s">
        <v>2307</v>
      </c>
      <c r="N2136" s="500" t="s">
        <v>6012</v>
      </c>
    </row>
    <row r="2137" spans="1:14">
      <c r="A2137" s="500" t="s">
        <v>686</v>
      </c>
      <c r="B2137" s="500" t="s">
        <v>2858</v>
      </c>
      <c r="C2137" s="500" t="s">
        <v>27831</v>
      </c>
      <c r="D2137" s="500" t="s">
        <v>27832</v>
      </c>
      <c r="E2137" s="500" t="s">
        <v>11099</v>
      </c>
      <c r="F2137" s="500" t="s">
        <v>28081</v>
      </c>
      <c r="G2137" s="500" t="s">
        <v>1759</v>
      </c>
      <c r="H2137" s="500" t="s">
        <v>28319</v>
      </c>
      <c r="I2137" s="500" t="s">
        <v>688</v>
      </c>
      <c r="J2137" s="500" t="s">
        <v>689</v>
      </c>
      <c r="K2137" s="500" t="s">
        <v>223</v>
      </c>
      <c r="L2137" s="500" t="s">
        <v>28083</v>
      </c>
      <c r="M2137" s="500" t="s">
        <v>2307</v>
      </c>
      <c r="N2137" s="500" t="s">
        <v>6013</v>
      </c>
    </row>
    <row r="2138" spans="1:14">
      <c r="A2138" s="500" t="s">
        <v>686</v>
      </c>
      <c r="B2138" s="500" t="s">
        <v>2858</v>
      </c>
      <c r="C2138" s="500" t="s">
        <v>27831</v>
      </c>
      <c r="D2138" s="500" t="s">
        <v>27832</v>
      </c>
      <c r="E2138" s="500" t="s">
        <v>11099</v>
      </c>
      <c r="F2138" s="500" t="s">
        <v>28081</v>
      </c>
      <c r="G2138" s="500" t="s">
        <v>1760</v>
      </c>
      <c r="H2138" s="500" t="s">
        <v>7085</v>
      </c>
      <c r="I2138" s="500" t="s">
        <v>688</v>
      </c>
      <c r="J2138" s="500" t="s">
        <v>689</v>
      </c>
      <c r="K2138" s="500" t="s">
        <v>223</v>
      </c>
      <c r="L2138" s="500" t="s">
        <v>28083</v>
      </c>
      <c r="M2138" s="500" t="s">
        <v>2307</v>
      </c>
      <c r="N2138" s="500" t="s">
        <v>6014</v>
      </c>
    </row>
    <row r="2139" spans="1:14">
      <c r="A2139" s="500" t="s">
        <v>686</v>
      </c>
      <c r="B2139" s="500" t="s">
        <v>2858</v>
      </c>
      <c r="C2139" s="500" t="s">
        <v>27831</v>
      </c>
      <c r="D2139" s="500" t="s">
        <v>27832</v>
      </c>
      <c r="E2139" s="500" t="s">
        <v>11099</v>
      </c>
      <c r="F2139" s="500" t="s">
        <v>28081</v>
      </c>
      <c r="G2139" s="500" t="s">
        <v>2561</v>
      </c>
      <c r="H2139" s="500" t="s">
        <v>27845</v>
      </c>
      <c r="I2139" s="500" t="s">
        <v>688</v>
      </c>
      <c r="J2139" s="500" t="s">
        <v>689</v>
      </c>
      <c r="K2139" s="500" t="s">
        <v>223</v>
      </c>
      <c r="L2139" s="500" t="s">
        <v>28083</v>
      </c>
      <c r="M2139" s="500" t="s">
        <v>2307</v>
      </c>
      <c r="N2139" s="500" t="s">
        <v>6015</v>
      </c>
    </row>
    <row r="2140" spans="1:14">
      <c r="A2140" s="500" t="s">
        <v>686</v>
      </c>
      <c r="B2140" s="500" t="s">
        <v>2858</v>
      </c>
      <c r="C2140" s="500" t="s">
        <v>27831</v>
      </c>
      <c r="D2140" s="500" t="s">
        <v>27832</v>
      </c>
      <c r="E2140" s="500" t="s">
        <v>11099</v>
      </c>
      <c r="F2140" s="500" t="s">
        <v>28081</v>
      </c>
      <c r="G2140" s="500" t="s">
        <v>1761</v>
      </c>
      <c r="H2140" s="500" t="s">
        <v>11796</v>
      </c>
      <c r="I2140" s="500" t="s">
        <v>688</v>
      </c>
      <c r="J2140" s="500" t="s">
        <v>689</v>
      </c>
      <c r="K2140" s="500" t="s">
        <v>223</v>
      </c>
      <c r="L2140" s="500" t="s">
        <v>28083</v>
      </c>
      <c r="M2140" s="500" t="s">
        <v>2307</v>
      </c>
      <c r="N2140" s="500" t="s">
        <v>6016</v>
      </c>
    </row>
    <row r="2141" spans="1:14">
      <c r="A2141" s="500" t="s">
        <v>686</v>
      </c>
      <c r="B2141" s="500" t="s">
        <v>2858</v>
      </c>
      <c r="C2141" s="500" t="s">
        <v>27831</v>
      </c>
      <c r="D2141" s="500" t="s">
        <v>27832</v>
      </c>
      <c r="E2141" s="500" t="s">
        <v>11099</v>
      </c>
      <c r="F2141" s="500" t="s">
        <v>28081</v>
      </c>
      <c r="G2141" s="500" t="s">
        <v>4096</v>
      </c>
      <c r="H2141" s="500" t="s">
        <v>28320</v>
      </c>
      <c r="I2141" s="500" t="s">
        <v>688</v>
      </c>
      <c r="J2141" s="500" t="s">
        <v>689</v>
      </c>
      <c r="K2141" s="500" t="s">
        <v>223</v>
      </c>
      <c r="L2141" s="500" t="s">
        <v>28083</v>
      </c>
      <c r="M2141" s="500" t="s">
        <v>2307</v>
      </c>
      <c r="N2141" s="500" t="s">
        <v>6017</v>
      </c>
    </row>
    <row r="2142" spans="1:14">
      <c r="A2142" s="500" t="s">
        <v>686</v>
      </c>
      <c r="B2142" s="500" t="s">
        <v>2858</v>
      </c>
      <c r="C2142" s="500" t="s">
        <v>27831</v>
      </c>
      <c r="D2142" s="500" t="s">
        <v>27832</v>
      </c>
      <c r="E2142" s="500" t="s">
        <v>11099</v>
      </c>
      <c r="F2142" s="500" t="s">
        <v>28081</v>
      </c>
      <c r="G2142" s="500" t="s">
        <v>2562</v>
      </c>
      <c r="H2142" s="500" t="s">
        <v>7022</v>
      </c>
      <c r="I2142" s="500" t="s">
        <v>688</v>
      </c>
      <c r="J2142" s="500" t="s">
        <v>689</v>
      </c>
      <c r="K2142" s="500" t="s">
        <v>223</v>
      </c>
      <c r="L2142" s="500" t="s">
        <v>28083</v>
      </c>
      <c r="M2142" s="500" t="s">
        <v>2307</v>
      </c>
      <c r="N2142" s="500" t="s">
        <v>6018</v>
      </c>
    </row>
    <row r="2143" spans="1:14">
      <c r="A2143" s="500" t="s">
        <v>686</v>
      </c>
      <c r="B2143" s="500" t="s">
        <v>2858</v>
      </c>
      <c r="C2143" s="500" t="s">
        <v>27831</v>
      </c>
      <c r="D2143" s="500" t="s">
        <v>27832</v>
      </c>
      <c r="E2143" s="500" t="s">
        <v>11099</v>
      </c>
      <c r="F2143" s="500" t="s">
        <v>28081</v>
      </c>
      <c r="G2143" s="500" t="s">
        <v>2563</v>
      </c>
      <c r="H2143" s="500" t="s">
        <v>7022</v>
      </c>
      <c r="I2143" s="500" t="s">
        <v>688</v>
      </c>
      <c r="J2143" s="500" t="s">
        <v>689</v>
      </c>
      <c r="K2143" s="500" t="s">
        <v>223</v>
      </c>
      <c r="L2143" s="500" t="s">
        <v>28083</v>
      </c>
      <c r="M2143" s="500" t="s">
        <v>2307</v>
      </c>
      <c r="N2143" s="500" t="s">
        <v>6019</v>
      </c>
    </row>
    <row r="2144" spans="1:14">
      <c r="A2144" s="500" t="s">
        <v>686</v>
      </c>
      <c r="B2144" s="500" t="s">
        <v>2858</v>
      </c>
      <c r="C2144" s="500" t="s">
        <v>27831</v>
      </c>
      <c r="D2144" s="500" t="s">
        <v>27832</v>
      </c>
      <c r="E2144" s="500" t="s">
        <v>11099</v>
      </c>
      <c r="F2144" s="500" t="s">
        <v>28081</v>
      </c>
      <c r="G2144" s="500" t="s">
        <v>2564</v>
      </c>
      <c r="H2144" s="500" t="s">
        <v>27879</v>
      </c>
      <c r="I2144" s="500" t="s">
        <v>688</v>
      </c>
      <c r="J2144" s="500" t="s">
        <v>689</v>
      </c>
      <c r="K2144" s="500" t="s">
        <v>223</v>
      </c>
      <c r="L2144" s="500" t="s">
        <v>28083</v>
      </c>
      <c r="M2144" s="500" t="s">
        <v>2307</v>
      </c>
      <c r="N2144" s="500" t="s">
        <v>6020</v>
      </c>
    </row>
    <row r="2145" spans="1:14">
      <c r="A2145" s="500" t="s">
        <v>686</v>
      </c>
      <c r="B2145" s="500" t="s">
        <v>2858</v>
      </c>
      <c r="C2145" s="500" t="s">
        <v>27831</v>
      </c>
      <c r="D2145" s="500" t="s">
        <v>27832</v>
      </c>
      <c r="E2145" s="500" t="s">
        <v>11099</v>
      </c>
      <c r="F2145" s="500" t="s">
        <v>28081</v>
      </c>
      <c r="G2145" s="500" t="s">
        <v>1762</v>
      </c>
      <c r="H2145" s="500" t="s">
        <v>11408</v>
      </c>
      <c r="I2145" s="500" t="s">
        <v>688</v>
      </c>
      <c r="J2145" s="500" t="s">
        <v>689</v>
      </c>
      <c r="K2145" s="500" t="s">
        <v>223</v>
      </c>
      <c r="L2145" s="500" t="s">
        <v>28083</v>
      </c>
      <c r="M2145" s="500" t="s">
        <v>2307</v>
      </c>
      <c r="N2145" s="500" t="s">
        <v>6021</v>
      </c>
    </row>
    <row r="2146" spans="1:14">
      <c r="A2146" s="500" t="s">
        <v>686</v>
      </c>
      <c r="B2146" s="500" t="s">
        <v>2858</v>
      </c>
      <c r="C2146" s="500" t="s">
        <v>27831</v>
      </c>
      <c r="D2146" s="500" t="s">
        <v>27832</v>
      </c>
      <c r="E2146" s="500" t="s">
        <v>11099</v>
      </c>
      <c r="F2146" s="500" t="s">
        <v>28081</v>
      </c>
      <c r="G2146" s="500" t="s">
        <v>1763</v>
      </c>
      <c r="H2146" s="500" t="s">
        <v>28018</v>
      </c>
      <c r="I2146" s="500" t="s">
        <v>688</v>
      </c>
      <c r="J2146" s="500" t="s">
        <v>689</v>
      </c>
      <c r="K2146" s="500" t="s">
        <v>223</v>
      </c>
      <c r="L2146" s="500" t="s">
        <v>28083</v>
      </c>
      <c r="M2146" s="500" t="s">
        <v>2307</v>
      </c>
      <c r="N2146" s="500" t="s">
        <v>6022</v>
      </c>
    </row>
    <row r="2147" spans="1:14">
      <c r="A2147" s="500" t="s">
        <v>686</v>
      </c>
      <c r="B2147" s="500" t="s">
        <v>2858</v>
      </c>
      <c r="C2147" s="500" t="s">
        <v>27831</v>
      </c>
      <c r="D2147" s="500" t="s">
        <v>27832</v>
      </c>
      <c r="E2147" s="500" t="s">
        <v>11099</v>
      </c>
      <c r="F2147" s="500" t="s">
        <v>28081</v>
      </c>
      <c r="G2147" s="500" t="s">
        <v>1764</v>
      </c>
      <c r="H2147" s="500" t="s">
        <v>3967</v>
      </c>
      <c r="I2147" s="500" t="s">
        <v>688</v>
      </c>
      <c r="J2147" s="500" t="s">
        <v>689</v>
      </c>
      <c r="K2147" s="500" t="s">
        <v>223</v>
      </c>
      <c r="L2147" s="500" t="s">
        <v>28083</v>
      </c>
      <c r="M2147" s="500" t="s">
        <v>2307</v>
      </c>
      <c r="N2147" s="500" t="s">
        <v>6023</v>
      </c>
    </row>
    <row r="2148" spans="1:14">
      <c r="A2148" s="500" t="s">
        <v>686</v>
      </c>
      <c r="B2148" s="500" t="s">
        <v>2858</v>
      </c>
      <c r="C2148" s="500" t="s">
        <v>27831</v>
      </c>
      <c r="D2148" s="500" t="s">
        <v>27832</v>
      </c>
      <c r="E2148" s="500" t="s">
        <v>11099</v>
      </c>
      <c r="F2148" s="500" t="s">
        <v>28081</v>
      </c>
      <c r="G2148" s="500" t="s">
        <v>1765</v>
      </c>
      <c r="H2148" s="500" t="s">
        <v>11609</v>
      </c>
      <c r="I2148" s="500" t="s">
        <v>688</v>
      </c>
      <c r="J2148" s="500" t="s">
        <v>689</v>
      </c>
      <c r="K2148" s="500" t="s">
        <v>223</v>
      </c>
      <c r="L2148" s="500" t="s">
        <v>28083</v>
      </c>
      <c r="M2148" s="500" t="s">
        <v>2307</v>
      </c>
      <c r="N2148" s="500" t="s">
        <v>6024</v>
      </c>
    </row>
    <row r="2149" spans="1:14">
      <c r="A2149" s="500" t="s">
        <v>686</v>
      </c>
      <c r="B2149" s="500" t="s">
        <v>2858</v>
      </c>
      <c r="C2149" s="500" t="s">
        <v>27831</v>
      </c>
      <c r="D2149" s="500" t="s">
        <v>27832</v>
      </c>
      <c r="E2149" s="500" t="s">
        <v>11099</v>
      </c>
      <c r="F2149" s="500" t="s">
        <v>28081</v>
      </c>
      <c r="G2149" s="500" t="s">
        <v>27797</v>
      </c>
      <c r="H2149" s="500" t="s">
        <v>28321</v>
      </c>
      <c r="I2149" s="500" t="s">
        <v>688</v>
      </c>
      <c r="J2149" s="500" t="s">
        <v>689</v>
      </c>
      <c r="K2149" s="500" t="s">
        <v>223</v>
      </c>
      <c r="L2149" s="500" t="s">
        <v>27871</v>
      </c>
      <c r="M2149" s="500" t="s">
        <v>2307</v>
      </c>
      <c r="N2149" s="500" t="s">
        <v>27798</v>
      </c>
    </row>
    <row r="2150" spans="1:14">
      <c r="A2150" s="500" t="s">
        <v>686</v>
      </c>
      <c r="B2150" s="500" t="s">
        <v>2858</v>
      </c>
      <c r="C2150" s="500" t="s">
        <v>27831</v>
      </c>
      <c r="D2150" s="500" t="s">
        <v>27832</v>
      </c>
      <c r="E2150" s="500" t="s">
        <v>11099</v>
      </c>
      <c r="F2150" s="500" t="s">
        <v>28081</v>
      </c>
      <c r="G2150" s="500" t="s">
        <v>27803</v>
      </c>
      <c r="H2150" s="500" t="s">
        <v>27872</v>
      </c>
      <c r="I2150" s="500" t="s">
        <v>688</v>
      </c>
      <c r="J2150" s="500" t="s">
        <v>689</v>
      </c>
      <c r="K2150" s="500" t="s">
        <v>223</v>
      </c>
      <c r="L2150" s="500" t="s">
        <v>27871</v>
      </c>
      <c r="M2150" s="500" t="s">
        <v>2307</v>
      </c>
      <c r="N2150" s="500" t="s">
        <v>27805</v>
      </c>
    </row>
    <row r="2151" spans="1:14">
      <c r="A2151" s="500" t="s">
        <v>686</v>
      </c>
      <c r="B2151" s="500" t="s">
        <v>2858</v>
      </c>
      <c r="C2151" s="500" t="s">
        <v>27831</v>
      </c>
      <c r="D2151" s="500" t="s">
        <v>27832</v>
      </c>
      <c r="E2151" s="500" t="s">
        <v>11099</v>
      </c>
      <c r="F2151" s="500" t="s">
        <v>28081</v>
      </c>
      <c r="G2151" s="500" t="s">
        <v>27806</v>
      </c>
      <c r="H2151" s="500" t="s">
        <v>27872</v>
      </c>
      <c r="I2151" s="500" t="s">
        <v>688</v>
      </c>
      <c r="J2151" s="500" t="s">
        <v>689</v>
      </c>
      <c r="K2151" s="500" t="s">
        <v>223</v>
      </c>
      <c r="L2151" s="500" t="s">
        <v>27871</v>
      </c>
      <c r="M2151" s="500" t="s">
        <v>2307</v>
      </c>
      <c r="N2151" s="500" t="s">
        <v>27807</v>
      </c>
    </row>
    <row r="2152" spans="1:14">
      <c r="A2152" s="500" t="s">
        <v>686</v>
      </c>
      <c r="B2152" s="500" t="s">
        <v>2858</v>
      </c>
      <c r="C2152" s="500" t="s">
        <v>27831</v>
      </c>
      <c r="D2152" s="500" t="s">
        <v>27832</v>
      </c>
      <c r="E2152" s="500" t="s">
        <v>11099</v>
      </c>
      <c r="F2152" s="500" t="s">
        <v>28081</v>
      </c>
      <c r="G2152" s="500" t="s">
        <v>27808</v>
      </c>
      <c r="H2152" s="500" t="s">
        <v>27873</v>
      </c>
      <c r="I2152" s="500" t="s">
        <v>688</v>
      </c>
      <c r="J2152" s="500" t="s">
        <v>689</v>
      </c>
      <c r="K2152" s="500" t="s">
        <v>223</v>
      </c>
      <c r="L2152" s="500" t="s">
        <v>27871</v>
      </c>
      <c r="M2152" s="500" t="s">
        <v>2307</v>
      </c>
      <c r="N2152" s="500" t="s">
        <v>27809</v>
      </c>
    </row>
    <row r="2153" spans="1:14">
      <c r="A2153" s="500" t="s">
        <v>686</v>
      </c>
      <c r="B2153" s="500" t="s">
        <v>2858</v>
      </c>
      <c r="C2153" s="500" t="s">
        <v>27831</v>
      </c>
      <c r="D2153" s="500" t="s">
        <v>27832</v>
      </c>
      <c r="E2153" s="500" t="s">
        <v>11099</v>
      </c>
      <c r="F2153" s="500" t="s">
        <v>28081</v>
      </c>
      <c r="G2153" s="500" t="s">
        <v>27810</v>
      </c>
      <c r="H2153" s="500" t="s">
        <v>27873</v>
      </c>
      <c r="I2153" s="500" t="s">
        <v>688</v>
      </c>
      <c r="J2153" s="500" t="s">
        <v>689</v>
      </c>
      <c r="K2153" s="500" t="s">
        <v>223</v>
      </c>
      <c r="L2153" s="500" t="s">
        <v>27871</v>
      </c>
      <c r="M2153" s="500" t="s">
        <v>2307</v>
      </c>
      <c r="N2153" s="500" t="s">
        <v>27811</v>
      </c>
    </row>
    <row r="2154" spans="1:14">
      <c r="A2154" s="500" t="s">
        <v>686</v>
      </c>
      <c r="B2154" s="500" t="s">
        <v>2858</v>
      </c>
      <c r="C2154" s="500" t="s">
        <v>27831</v>
      </c>
      <c r="D2154" s="500" t="s">
        <v>27832</v>
      </c>
      <c r="E2154" s="500" t="s">
        <v>11099</v>
      </c>
      <c r="F2154" s="500" t="s">
        <v>28081</v>
      </c>
      <c r="G2154" s="500" t="s">
        <v>27812</v>
      </c>
      <c r="H2154" s="500" t="s">
        <v>27804</v>
      </c>
      <c r="I2154" s="500" t="s">
        <v>688</v>
      </c>
      <c r="J2154" s="500" t="s">
        <v>689</v>
      </c>
      <c r="K2154" s="500" t="s">
        <v>223</v>
      </c>
      <c r="L2154" s="500" t="s">
        <v>27871</v>
      </c>
      <c r="M2154" s="500" t="s">
        <v>2307</v>
      </c>
      <c r="N2154" s="500" t="s">
        <v>27813</v>
      </c>
    </row>
    <row r="2155" spans="1:14">
      <c r="A2155" s="500" t="s">
        <v>686</v>
      </c>
      <c r="B2155" s="500" t="s">
        <v>2858</v>
      </c>
      <c r="C2155" s="500" t="s">
        <v>27831</v>
      </c>
      <c r="D2155" s="500" t="s">
        <v>27832</v>
      </c>
      <c r="E2155" s="500" t="s">
        <v>11099</v>
      </c>
      <c r="F2155" s="500" t="s">
        <v>28081</v>
      </c>
      <c r="G2155" s="500" t="s">
        <v>27814</v>
      </c>
      <c r="H2155" s="500" t="s">
        <v>27804</v>
      </c>
      <c r="I2155" s="500" t="s">
        <v>688</v>
      </c>
      <c r="J2155" s="500" t="s">
        <v>689</v>
      </c>
      <c r="K2155" s="500" t="s">
        <v>223</v>
      </c>
      <c r="L2155" s="500" t="s">
        <v>27871</v>
      </c>
      <c r="M2155" s="500" t="s">
        <v>2307</v>
      </c>
      <c r="N2155" s="500" t="s">
        <v>27815</v>
      </c>
    </row>
    <row r="2156" spans="1:14">
      <c r="A2156" s="500" t="s">
        <v>686</v>
      </c>
      <c r="B2156" s="500" t="s">
        <v>2858</v>
      </c>
      <c r="C2156" s="500" t="s">
        <v>27831</v>
      </c>
      <c r="D2156" s="500" t="s">
        <v>27832</v>
      </c>
      <c r="E2156" s="500" t="s">
        <v>11099</v>
      </c>
      <c r="F2156" s="500" t="s">
        <v>28081</v>
      </c>
      <c r="G2156" s="500" t="s">
        <v>2565</v>
      </c>
      <c r="H2156" s="500" t="s">
        <v>28322</v>
      </c>
      <c r="I2156" s="500" t="s">
        <v>688</v>
      </c>
      <c r="J2156" s="500" t="s">
        <v>689</v>
      </c>
      <c r="K2156" s="500" t="s">
        <v>223</v>
      </c>
      <c r="L2156" s="500" t="s">
        <v>28083</v>
      </c>
      <c r="M2156" s="500" t="s">
        <v>2307</v>
      </c>
      <c r="N2156" s="500" t="s">
        <v>6025</v>
      </c>
    </row>
    <row r="2157" spans="1:14">
      <c r="A2157" s="500" t="s">
        <v>686</v>
      </c>
      <c r="B2157" s="500" t="s">
        <v>2858</v>
      </c>
      <c r="C2157" s="500" t="s">
        <v>27831</v>
      </c>
      <c r="D2157" s="500" t="s">
        <v>27832</v>
      </c>
      <c r="E2157" s="500" t="s">
        <v>11099</v>
      </c>
      <c r="F2157" s="500" t="s">
        <v>28081</v>
      </c>
      <c r="G2157" s="500" t="s">
        <v>3715</v>
      </c>
      <c r="H2157" s="500" t="s">
        <v>3861</v>
      </c>
      <c r="I2157" s="500" t="s">
        <v>688</v>
      </c>
      <c r="J2157" s="500" t="s">
        <v>689</v>
      </c>
      <c r="K2157" s="500" t="s">
        <v>223</v>
      </c>
      <c r="L2157" s="500" t="s">
        <v>28083</v>
      </c>
      <c r="M2157" s="500" t="s">
        <v>2307</v>
      </c>
      <c r="N2157" s="500" t="s">
        <v>6026</v>
      </c>
    </row>
    <row r="2158" spans="1:14">
      <c r="A2158" s="500" t="s">
        <v>686</v>
      </c>
      <c r="B2158" s="500" t="s">
        <v>2858</v>
      </c>
      <c r="C2158" s="500" t="s">
        <v>27831</v>
      </c>
      <c r="D2158" s="500" t="s">
        <v>27832</v>
      </c>
      <c r="E2158" s="500" t="s">
        <v>11099</v>
      </c>
      <c r="F2158" s="500" t="s">
        <v>28081</v>
      </c>
      <c r="G2158" s="500" t="s">
        <v>3716</v>
      </c>
      <c r="H2158" s="500" t="s">
        <v>12792</v>
      </c>
      <c r="I2158" s="500" t="s">
        <v>688</v>
      </c>
      <c r="J2158" s="500" t="s">
        <v>689</v>
      </c>
      <c r="K2158" s="500" t="s">
        <v>223</v>
      </c>
      <c r="L2158" s="500" t="s">
        <v>28083</v>
      </c>
      <c r="M2158" s="500" t="s">
        <v>2307</v>
      </c>
      <c r="N2158" s="500" t="s">
        <v>6027</v>
      </c>
    </row>
    <row r="2159" spans="1:14">
      <c r="A2159" s="500" t="s">
        <v>686</v>
      </c>
      <c r="B2159" s="500" t="s">
        <v>2858</v>
      </c>
      <c r="C2159" s="500" t="s">
        <v>27831</v>
      </c>
      <c r="D2159" s="500" t="s">
        <v>27832</v>
      </c>
      <c r="E2159" s="500" t="s">
        <v>11099</v>
      </c>
      <c r="F2159" s="500" t="s">
        <v>28081</v>
      </c>
      <c r="G2159" s="500" t="s">
        <v>3717</v>
      </c>
      <c r="H2159" s="500" t="s">
        <v>3861</v>
      </c>
      <c r="I2159" s="500" t="s">
        <v>688</v>
      </c>
      <c r="J2159" s="500" t="s">
        <v>689</v>
      </c>
      <c r="K2159" s="500" t="s">
        <v>223</v>
      </c>
      <c r="L2159" s="500" t="s">
        <v>28083</v>
      </c>
      <c r="M2159" s="500" t="s">
        <v>2307</v>
      </c>
      <c r="N2159" s="500" t="s">
        <v>6028</v>
      </c>
    </row>
    <row r="2160" spans="1:14">
      <c r="A2160" s="500" t="s">
        <v>686</v>
      </c>
      <c r="B2160" s="500" t="s">
        <v>2858</v>
      </c>
      <c r="C2160" s="500" t="s">
        <v>27831</v>
      </c>
      <c r="D2160" s="500" t="s">
        <v>27832</v>
      </c>
      <c r="E2160" s="500" t="s">
        <v>11099</v>
      </c>
      <c r="F2160" s="500" t="s">
        <v>28081</v>
      </c>
      <c r="G2160" s="500" t="s">
        <v>3718</v>
      </c>
      <c r="H2160" s="500" t="s">
        <v>12792</v>
      </c>
      <c r="I2160" s="500" t="s">
        <v>688</v>
      </c>
      <c r="J2160" s="500" t="s">
        <v>689</v>
      </c>
      <c r="K2160" s="500" t="s">
        <v>223</v>
      </c>
      <c r="L2160" s="500" t="s">
        <v>28083</v>
      </c>
      <c r="M2160" s="500" t="s">
        <v>2307</v>
      </c>
      <c r="N2160" s="500" t="s">
        <v>6029</v>
      </c>
    </row>
    <row r="2161" spans="1:14">
      <c r="A2161" s="500" t="s">
        <v>686</v>
      </c>
      <c r="B2161" s="500" t="s">
        <v>2858</v>
      </c>
      <c r="C2161" s="500" t="s">
        <v>27831</v>
      </c>
      <c r="D2161" s="500" t="s">
        <v>27832</v>
      </c>
      <c r="E2161" s="500" t="s">
        <v>11099</v>
      </c>
      <c r="F2161" s="500" t="s">
        <v>28081</v>
      </c>
      <c r="G2161" s="500" t="s">
        <v>3719</v>
      </c>
      <c r="H2161" s="500" t="s">
        <v>11802</v>
      </c>
      <c r="I2161" s="500" t="s">
        <v>688</v>
      </c>
      <c r="J2161" s="500" t="s">
        <v>689</v>
      </c>
      <c r="K2161" s="500" t="s">
        <v>223</v>
      </c>
      <c r="L2161" s="500" t="s">
        <v>28083</v>
      </c>
      <c r="M2161" s="500" t="s">
        <v>2307</v>
      </c>
      <c r="N2161" s="500" t="s">
        <v>6030</v>
      </c>
    </row>
    <row r="2162" spans="1:14">
      <c r="A2162" s="500" t="s">
        <v>686</v>
      </c>
      <c r="B2162" s="500" t="s">
        <v>2858</v>
      </c>
      <c r="C2162" s="500" t="s">
        <v>27831</v>
      </c>
      <c r="D2162" s="500" t="s">
        <v>27832</v>
      </c>
      <c r="E2162" s="500" t="s">
        <v>11099</v>
      </c>
      <c r="F2162" s="500" t="s">
        <v>28081</v>
      </c>
      <c r="G2162" s="500" t="s">
        <v>3720</v>
      </c>
      <c r="H2162" s="500" t="s">
        <v>11737</v>
      </c>
      <c r="I2162" s="500" t="s">
        <v>688</v>
      </c>
      <c r="J2162" s="500" t="s">
        <v>689</v>
      </c>
      <c r="K2162" s="500" t="s">
        <v>223</v>
      </c>
      <c r="L2162" s="500" t="s">
        <v>28083</v>
      </c>
      <c r="M2162" s="500" t="s">
        <v>2307</v>
      </c>
      <c r="N2162" s="500" t="s">
        <v>6031</v>
      </c>
    </row>
    <row r="2163" spans="1:14">
      <c r="A2163" s="500" t="s">
        <v>686</v>
      </c>
      <c r="B2163" s="500" t="s">
        <v>2858</v>
      </c>
      <c r="C2163" s="500" t="s">
        <v>27831</v>
      </c>
      <c r="D2163" s="500" t="s">
        <v>27832</v>
      </c>
      <c r="E2163" s="500" t="s">
        <v>11099</v>
      </c>
      <c r="F2163" s="500" t="s">
        <v>28081</v>
      </c>
      <c r="G2163" s="500" t="s">
        <v>1766</v>
      </c>
      <c r="H2163" s="500" t="s">
        <v>11622</v>
      </c>
      <c r="I2163" s="500" t="s">
        <v>688</v>
      </c>
      <c r="J2163" s="500" t="s">
        <v>689</v>
      </c>
      <c r="K2163" s="500" t="s">
        <v>223</v>
      </c>
      <c r="L2163" s="500" t="s">
        <v>28083</v>
      </c>
      <c r="M2163" s="500" t="s">
        <v>2307</v>
      </c>
      <c r="N2163" s="500" t="s">
        <v>6032</v>
      </c>
    </row>
    <row r="2164" spans="1:14">
      <c r="A2164" s="500" t="s">
        <v>686</v>
      </c>
      <c r="B2164" s="500" t="s">
        <v>2858</v>
      </c>
      <c r="C2164" s="500" t="s">
        <v>27831</v>
      </c>
      <c r="D2164" s="500" t="s">
        <v>27832</v>
      </c>
      <c r="E2164" s="500" t="s">
        <v>11099</v>
      </c>
      <c r="F2164" s="500" t="s">
        <v>28081</v>
      </c>
      <c r="G2164" s="500" t="s">
        <v>1767</v>
      </c>
      <c r="H2164" s="500" t="s">
        <v>3783</v>
      </c>
      <c r="I2164" s="500" t="s">
        <v>688</v>
      </c>
      <c r="J2164" s="500" t="s">
        <v>689</v>
      </c>
      <c r="K2164" s="500" t="s">
        <v>223</v>
      </c>
      <c r="L2164" s="500" t="s">
        <v>28083</v>
      </c>
      <c r="M2164" s="500" t="s">
        <v>2307</v>
      </c>
      <c r="N2164" s="500" t="s">
        <v>6033</v>
      </c>
    </row>
    <row r="2165" spans="1:14">
      <c r="A2165" s="500" t="s">
        <v>686</v>
      </c>
      <c r="B2165" s="500" t="s">
        <v>2858</v>
      </c>
      <c r="C2165" s="500" t="s">
        <v>27831</v>
      </c>
      <c r="D2165" s="500" t="s">
        <v>27832</v>
      </c>
      <c r="E2165" s="500" t="s">
        <v>11099</v>
      </c>
      <c r="F2165" s="500" t="s">
        <v>28081</v>
      </c>
      <c r="G2165" s="500" t="s">
        <v>1768</v>
      </c>
      <c r="H2165" s="500" t="s">
        <v>11623</v>
      </c>
      <c r="I2165" s="500" t="s">
        <v>688</v>
      </c>
      <c r="J2165" s="500" t="s">
        <v>689</v>
      </c>
      <c r="K2165" s="500" t="s">
        <v>223</v>
      </c>
      <c r="L2165" s="500" t="s">
        <v>28083</v>
      </c>
      <c r="M2165" s="500" t="s">
        <v>2307</v>
      </c>
      <c r="N2165" s="500" t="s">
        <v>6034</v>
      </c>
    </row>
    <row r="2166" spans="1:14">
      <c r="A2166" s="500" t="s">
        <v>686</v>
      </c>
      <c r="B2166" s="500" t="s">
        <v>2858</v>
      </c>
      <c r="C2166" s="500" t="s">
        <v>27831</v>
      </c>
      <c r="D2166" s="500" t="s">
        <v>27832</v>
      </c>
      <c r="E2166" s="500" t="s">
        <v>11099</v>
      </c>
      <c r="F2166" s="500" t="s">
        <v>28081</v>
      </c>
      <c r="G2166" s="500" t="s">
        <v>1769</v>
      </c>
      <c r="H2166" s="500" t="s">
        <v>11624</v>
      </c>
      <c r="I2166" s="500" t="s">
        <v>688</v>
      </c>
      <c r="J2166" s="500" t="s">
        <v>689</v>
      </c>
      <c r="K2166" s="500" t="s">
        <v>223</v>
      </c>
      <c r="L2166" s="500" t="s">
        <v>28083</v>
      </c>
      <c r="M2166" s="500" t="s">
        <v>2307</v>
      </c>
      <c r="N2166" s="500" t="s">
        <v>6035</v>
      </c>
    </row>
    <row r="2167" spans="1:14">
      <c r="A2167" s="500" t="s">
        <v>686</v>
      </c>
      <c r="B2167" s="500" t="s">
        <v>2858</v>
      </c>
      <c r="C2167" s="500" t="s">
        <v>27831</v>
      </c>
      <c r="D2167" s="500" t="s">
        <v>27832</v>
      </c>
      <c r="E2167" s="500" t="s">
        <v>11099</v>
      </c>
      <c r="F2167" s="500" t="s">
        <v>28081</v>
      </c>
      <c r="G2167" s="500" t="s">
        <v>1770</v>
      </c>
      <c r="H2167" s="500" t="s">
        <v>11624</v>
      </c>
      <c r="I2167" s="500" t="s">
        <v>688</v>
      </c>
      <c r="J2167" s="500" t="s">
        <v>689</v>
      </c>
      <c r="K2167" s="500" t="s">
        <v>223</v>
      </c>
      <c r="L2167" s="500" t="s">
        <v>28083</v>
      </c>
      <c r="M2167" s="500" t="s">
        <v>2307</v>
      </c>
      <c r="N2167" s="500" t="s">
        <v>6036</v>
      </c>
    </row>
    <row r="2168" spans="1:14">
      <c r="A2168" s="500" t="s">
        <v>686</v>
      </c>
      <c r="B2168" s="500" t="s">
        <v>2858</v>
      </c>
      <c r="C2168" s="500" t="s">
        <v>27831</v>
      </c>
      <c r="D2168" s="500" t="s">
        <v>27832</v>
      </c>
      <c r="E2168" s="500" t="s">
        <v>11099</v>
      </c>
      <c r="F2168" s="500" t="s">
        <v>28081</v>
      </c>
      <c r="G2168" s="500" t="s">
        <v>1771</v>
      </c>
      <c r="H2168" s="500" t="s">
        <v>11625</v>
      </c>
      <c r="I2168" s="500" t="s">
        <v>688</v>
      </c>
      <c r="J2168" s="500" t="s">
        <v>689</v>
      </c>
      <c r="K2168" s="500" t="s">
        <v>223</v>
      </c>
      <c r="L2168" s="500" t="s">
        <v>28083</v>
      </c>
      <c r="M2168" s="500" t="s">
        <v>2307</v>
      </c>
      <c r="N2168" s="500" t="s">
        <v>6037</v>
      </c>
    </row>
    <row r="2169" spans="1:14">
      <c r="A2169" s="500" t="s">
        <v>686</v>
      </c>
      <c r="B2169" s="500" t="s">
        <v>2858</v>
      </c>
      <c r="C2169" s="500" t="s">
        <v>27831</v>
      </c>
      <c r="D2169" s="500" t="s">
        <v>27832</v>
      </c>
      <c r="E2169" s="500" t="s">
        <v>11099</v>
      </c>
      <c r="F2169" s="500" t="s">
        <v>28081</v>
      </c>
      <c r="G2169" s="500" t="s">
        <v>1772</v>
      </c>
      <c r="H2169" s="500" t="s">
        <v>11626</v>
      </c>
      <c r="I2169" s="500" t="s">
        <v>688</v>
      </c>
      <c r="J2169" s="500" t="s">
        <v>689</v>
      </c>
      <c r="K2169" s="500" t="s">
        <v>223</v>
      </c>
      <c r="L2169" s="500" t="s">
        <v>28083</v>
      </c>
      <c r="M2169" s="500" t="s">
        <v>2307</v>
      </c>
      <c r="N2169" s="500" t="s">
        <v>6038</v>
      </c>
    </row>
    <row r="2170" spans="1:14">
      <c r="A2170" s="500" t="s">
        <v>686</v>
      </c>
      <c r="B2170" s="500" t="s">
        <v>2858</v>
      </c>
      <c r="C2170" s="500" t="s">
        <v>27831</v>
      </c>
      <c r="D2170" s="500" t="s">
        <v>27832</v>
      </c>
      <c r="E2170" s="500" t="s">
        <v>11099</v>
      </c>
      <c r="F2170" s="500" t="s">
        <v>28081</v>
      </c>
      <c r="G2170" s="500" t="s">
        <v>1773</v>
      </c>
      <c r="H2170" s="500" t="s">
        <v>7113</v>
      </c>
      <c r="I2170" s="500" t="s">
        <v>688</v>
      </c>
      <c r="J2170" s="500" t="s">
        <v>689</v>
      </c>
      <c r="K2170" s="500" t="s">
        <v>223</v>
      </c>
      <c r="L2170" s="500" t="s">
        <v>28083</v>
      </c>
      <c r="M2170" s="500" t="s">
        <v>2307</v>
      </c>
      <c r="N2170" s="500" t="s">
        <v>6039</v>
      </c>
    </row>
    <row r="2171" spans="1:14">
      <c r="A2171" s="500" t="s">
        <v>686</v>
      </c>
      <c r="B2171" s="500" t="s">
        <v>2858</v>
      </c>
      <c r="C2171" s="500" t="s">
        <v>27831</v>
      </c>
      <c r="D2171" s="500" t="s">
        <v>27832</v>
      </c>
      <c r="E2171" s="500" t="s">
        <v>11099</v>
      </c>
      <c r="F2171" s="500" t="s">
        <v>28081</v>
      </c>
      <c r="G2171" s="500" t="s">
        <v>1774</v>
      </c>
      <c r="H2171" s="500" t="s">
        <v>3797</v>
      </c>
      <c r="I2171" s="500" t="s">
        <v>688</v>
      </c>
      <c r="J2171" s="500" t="s">
        <v>689</v>
      </c>
      <c r="K2171" s="500" t="s">
        <v>223</v>
      </c>
      <c r="L2171" s="500" t="s">
        <v>28083</v>
      </c>
      <c r="M2171" s="500" t="s">
        <v>2307</v>
      </c>
      <c r="N2171" s="500" t="s">
        <v>6040</v>
      </c>
    </row>
    <row r="2172" spans="1:14">
      <c r="A2172" s="500" t="s">
        <v>686</v>
      </c>
      <c r="B2172" s="500" t="s">
        <v>2858</v>
      </c>
      <c r="C2172" s="500" t="s">
        <v>27831</v>
      </c>
      <c r="D2172" s="500" t="s">
        <v>27832</v>
      </c>
      <c r="E2172" s="500" t="s">
        <v>11099</v>
      </c>
      <c r="F2172" s="500" t="s">
        <v>28081</v>
      </c>
      <c r="G2172" s="500" t="s">
        <v>1775</v>
      </c>
      <c r="H2172" s="500" t="s">
        <v>2970</v>
      </c>
      <c r="I2172" s="500" t="s">
        <v>688</v>
      </c>
      <c r="J2172" s="500" t="s">
        <v>689</v>
      </c>
      <c r="K2172" s="500" t="s">
        <v>223</v>
      </c>
      <c r="L2172" s="500" t="s">
        <v>28083</v>
      </c>
      <c r="M2172" s="500" t="s">
        <v>2307</v>
      </c>
      <c r="N2172" s="500" t="s">
        <v>6041</v>
      </c>
    </row>
    <row r="2173" spans="1:14">
      <c r="A2173" s="500" t="s">
        <v>686</v>
      </c>
      <c r="B2173" s="500" t="s">
        <v>2858</v>
      </c>
      <c r="C2173" s="500" t="s">
        <v>27831</v>
      </c>
      <c r="D2173" s="500" t="s">
        <v>27832</v>
      </c>
      <c r="E2173" s="500" t="s">
        <v>11099</v>
      </c>
      <c r="F2173" s="500" t="s">
        <v>28081</v>
      </c>
      <c r="G2173" s="500" t="s">
        <v>1776</v>
      </c>
      <c r="H2173" s="500" t="s">
        <v>11625</v>
      </c>
      <c r="I2173" s="500" t="s">
        <v>688</v>
      </c>
      <c r="J2173" s="500" t="s">
        <v>689</v>
      </c>
      <c r="K2173" s="500" t="s">
        <v>223</v>
      </c>
      <c r="L2173" s="500" t="s">
        <v>28083</v>
      </c>
      <c r="M2173" s="500" t="s">
        <v>2307</v>
      </c>
      <c r="N2173" s="500" t="s">
        <v>6042</v>
      </c>
    </row>
    <row r="2174" spans="1:14">
      <c r="A2174" s="500" t="s">
        <v>686</v>
      </c>
      <c r="B2174" s="500" t="s">
        <v>2858</v>
      </c>
      <c r="C2174" s="500" t="s">
        <v>27831</v>
      </c>
      <c r="D2174" s="500" t="s">
        <v>27832</v>
      </c>
      <c r="E2174" s="500" t="s">
        <v>11099</v>
      </c>
      <c r="F2174" s="500" t="s">
        <v>28081</v>
      </c>
      <c r="G2174" s="500" t="s">
        <v>1777</v>
      </c>
      <c r="H2174" s="500" t="s">
        <v>11623</v>
      </c>
      <c r="I2174" s="500" t="s">
        <v>688</v>
      </c>
      <c r="J2174" s="500" t="s">
        <v>689</v>
      </c>
      <c r="K2174" s="500" t="s">
        <v>223</v>
      </c>
      <c r="L2174" s="500" t="s">
        <v>28083</v>
      </c>
      <c r="M2174" s="500" t="s">
        <v>2307</v>
      </c>
      <c r="N2174" s="500" t="s">
        <v>6043</v>
      </c>
    </row>
    <row r="2175" spans="1:14">
      <c r="A2175" s="500" t="s">
        <v>686</v>
      </c>
      <c r="B2175" s="500" t="s">
        <v>2858</v>
      </c>
      <c r="C2175" s="500" t="s">
        <v>27831</v>
      </c>
      <c r="D2175" s="500" t="s">
        <v>27832</v>
      </c>
      <c r="E2175" s="500" t="s">
        <v>11099</v>
      </c>
      <c r="F2175" s="500" t="s">
        <v>28081</v>
      </c>
      <c r="G2175" s="500" t="s">
        <v>1778</v>
      </c>
      <c r="H2175" s="500" t="s">
        <v>2948</v>
      </c>
      <c r="I2175" s="500" t="s">
        <v>688</v>
      </c>
      <c r="J2175" s="500" t="s">
        <v>689</v>
      </c>
      <c r="K2175" s="500" t="s">
        <v>223</v>
      </c>
      <c r="L2175" s="500" t="s">
        <v>28083</v>
      </c>
      <c r="M2175" s="500" t="s">
        <v>2307</v>
      </c>
      <c r="N2175" s="500" t="s">
        <v>6044</v>
      </c>
    </row>
    <row r="2176" spans="1:14">
      <c r="A2176" s="500" t="s">
        <v>686</v>
      </c>
      <c r="B2176" s="500" t="s">
        <v>2858</v>
      </c>
      <c r="C2176" s="500" t="s">
        <v>27831</v>
      </c>
      <c r="D2176" s="500" t="s">
        <v>27832</v>
      </c>
      <c r="E2176" s="500" t="s">
        <v>11099</v>
      </c>
      <c r="F2176" s="500" t="s">
        <v>28081</v>
      </c>
      <c r="G2176" s="500" t="s">
        <v>1779</v>
      </c>
      <c r="H2176" s="500" t="s">
        <v>4097</v>
      </c>
      <c r="I2176" s="500" t="s">
        <v>688</v>
      </c>
      <c r="J2176" s="500" t="s">
        <v>689</v>
      </c>
      <c r="K2176" s="500" t="s">
        <v>223</v>
      </c>
      <c r="L2176" s="500" t="s">
        <v>28083</v>
      </c>
      <c r="M2176" s="500" t="s">
        <v>2307</v>
      </c>
      <c r="N2176" s="500" t="s">
        <v>6045</v>
      </c>
    </row>
    <row r="2177" spans="1:14">
      <c r="A2177" s="500" t="s">
        <v>686</v>
      </c>
      <c r="B2177" s="500" t="s">
        <v>2858</v>
      </c>
      <c r="C2177" s="500" t="s">
        <v>27831</v>
      </c>
      <c r="D2177" s="500" t="s">
        <v>27832</v>
      </c>
      <c r="E2177" s="500" t="s">
        <v>11099</v>
      </c>
      <c r="F2177" s="500" t="s">
        <v>28081</v>
      </c>
      <c r="G2177" s="500" t="s">
        <v>1780</v>
      </c>
      <c r="H2177" s="500" t="s">
        <v>2912</v>
      </c>
      <c r="I2177" s="500" t="s">
        <v>688</v>
      </c>
      <c r="J2177" s="500" t="s">
        <v>689</v>
      </c>
      <c r="K2177" s="500" t="s">
        <v>223</v>
      </c>
      <c r="L2177" s="500" t="s">
        <v>28083</v>
      </c>
      <c r="M2177" s="500" t="s">
        <v>2307</v>
      </c>
      <c r="N2177" s="500" t="s">
        <v>6046</v>
      </c>
    </row>
    <row r="2178" spans="1:14">
      <c r="A2178" s="500" t="s">
        <v>686</v>
      </c>
      <c r="B2178" s="500" t="s">
        <v>2858</v>
      </c>
      <c r="C2178" s="500" t="s">
        <v>27831</v>
      </c>
      <c r="D2178" s="500" t="s">
        <v>27832</v>
      </c>
      <c r="E2178" s="500" t="s">
        <v>11099</v>
      </c>
      <c r="F2178" s="500" t="s">
        <v>28081</v>
      </c>
      <c r="G2178" s="500" t="s">
        <v>1781</v>
      </c>
      <c r="H2178" s="500" t="s">
        <v>11627</v>
      </c>
      <c r="I2178" s="500" t="s">
        <v>688</v>
      </c>
      <c r="J2178" s="500" t="s">
        <v>689</v>
      </c>
      <c r="K2178" s="500" t="s">
        <v>223</v>
      </c>
      <c r="L2178" s="500" t="s">
        <v>28083</v>
      </c>
      <c r="M2178" s="500" t="s">
        <v>2307</v>
      </c>
      <c r="N2178" s="500" t="s">
        <v>6047</v>
      </c>
    </row>
    <row r="2179" spans="1:14">
      <c r="A2179" s="500" t="s">
        <v>686</v>
      </c>
      <c r="B2179" s="500" t="s">
        <v>2858</v>
      </c>
      <c r="C2179" s="500" t="s">
        <v>27831</v>
      </c>
      <c r="D2179" s="500" t="s">
        <v>27832</v>
      </c>
      <c r="E2179" s="500" t="s">
        <v>11099</v>
      </c>
      <c r="F2179" s="500" t="s">
        <v>28081</v>
      </c>
      <c r="G2179" s="500" t="s">
        <v>1782</v>
      </c>
      <c r="H2179" s="500" t="s">
        <v>11627</v>
      </c>
      <c r="I2179" s="500" t="s">
        <v>688</v>
      </c>
      <c r="J2179" s="500" t="s">
        <v>689</v>
      </c>
      <c r="K2179" s="500" t="s">
        <v>223</v>
      </c>
      <c r="L2179" s="500" t="s">
        <v>28083</v>
      </c>
      <c r="M2179" s="500" t="s">
        <v>2307</v>
      </c>
      <c r="N2179" s="500" t="s">
        <v>6048</v>
      </c>
    </row>
    <row r="2180" spans="1:14">
      <c r="A2180" s="500" t="s">
        <v>686</v>
      </c>
      <c r="B2180" s="500" t="s">
        <v>2858</v>
      </c>
      <c r="C2180" s="500" t="s">
        <v>27831</v>
      </c>
      <c r="D2180" s="500" t="s">
        <v>27832</v>
      </c>
      <c r="E2180" s="500" t="s">
        <v>11099</v>
      </c>
      <c r="F2180" s="500" t="s">
        <v>28081</v>
      </c>
      <c r="G2180" s="500" t="s">
        <v>1783</v>
      </c>
      <c r="H2180" s="500" t="s">
        <v>11628</v>
      </c>
      <c r="I2180" s="500" t="s">
        <v>688</v>
      </c>
      <c r="J2180" s="500" t="s">
        <v>689</v>
      </c>
      <c r="K2180" s="500" t="s">
        <v>223</v>
      </c>
      <c r="L2180" s="500" t="s">
        <v>28083</v>
      </c>
      <c r="M2180" s="500" t="s">
        <v>2307</v>
      </c>
      <c r="N2180" s="500" t="s">
        <v>6049</v>
      </c>
    </row>
    <row r="2181" spans="1:14">
      <c r="A2181" s="500" t="s">
        <v>686</v>
      </c>
      <c r="B2181" s="500" t="s">
        <v>2858</v>
      </c>
      <c r="C2181" s="500" t="s">
        <v>27831</v>
      </c>
      <c r="D2181" s="500" t="s">
        <v>27832</v>
      </c>
      <c r="E2181" s="500" t="s">
        <v>11099</v>
      </c>
      <c r="F2181" s="500" t="s">
        <v>28081</v>
      </c>
      <c r="G2181" s="500" t="s">
        <v>1784</v>
      </c>
      <c r="H2181" s="500" t="s">
        <v>11629</v>
      </c>
      <c r="I2181" s="500" t="s">
        <v>688</v>
      </c>
      <c r="J2181" s="500" t="s">
        <v>689</v>
      </c>
      <c r="K2181" s="500" t="s">
        <v>223</v>
      </c>
      <c r="L2181" s="500" t="s">
        <v>28083</v>
      </c>
      <c r="M2181" s="500" t="s">
        <v>2307</v>
      </c>
      <c r="N2181" s="500" t="s">
        <v>6050</v>
      </c>
    </row>
    <row r="2182" spans="1:14">
      <c r="A2182" s="500" t="s">
        <v>686</v>
      </c>
      <c r="B2182" s="500" t="s">
        <v>2858</v>
      </c>
      <c r="C2182" s="500" t="s">
        <v>27831</v>
      </c>
      <c r="D2182" s="500" t="s">
        <v>27832</v>
      </c>
      <c r="E2182" s="500" t="s">
        <v>11099</v>
      </c>
      <c r="F2182" s="500" t="s">
        <v>28081</v>
      </c>
      <c r="G2182" s="500" t="s">
        <v>1785</v>
      </c>
      <c r="H2182" s="500" t="s">
        <v>11624</v>
      </c>
      <c r="I2182" s="500" t="s">
        <v>688</v>
      </c>
      <c r="J2182" s="500" t="s">
        <v>689</v>
      </c>
      <c r="K2182" s="500" t="s">
        <v>223</v>
      </c>
      <c r="L2182" s="500" t="s">
        <v>28083</v>
      </c>
      <c r="M2182" s="500" t="s">
        <v>2307</v>
      </c>
      <c r="N2182" s="500" t="s">
        <v>6051</v>
      </c>
    </row>
    <row r="2183" spans="1:14">
      <c r="A2183" s="500" t="s">
        <v>686</v>
      </c>
      <c r="B2183" s="500" t="s">
        <v>2858</v>
      </c>
      <c r="C2183" s="500" t="s">
        <v>27831</v>
      </c>
      <c r="D2183" s="500" t="s">
        <v>27832</v>
      </c>
      <c r="E2183" s="500" t="s">
        <v>11099</v>
      </c>
      <c r="F2183" s="500" t="s">
        <v>28081</v>
      </c>
      <c r="G2183" s="500" t="s">
        <v>1786</v>
      </c>
      <c r="H2183" s="500" t="s">
        <v>11630</v>
      </c>
      <c r="I2183" s="500" t="s">
        <v>688</v>
      </c>
      <c r="J2183" s="500" t="s">
        <v>689</v>
      </c>
      <c r="K2183" s="500" t="s">
        <v>223</v>
      </c>
      <c r="L2183" s="500" t="s">
        <v>28083</v>
      </c>
      <c r="M2183" s="500" t="s">
        <v>2307</v>
      </c>
      <c r="N2183" s="500" t="s">
        <v>6052</v>
      </c>
    </row>
    <row r="2184" spans="1:14">
      <c r="A2184" s="500" t="s">
        <v>686</v>
      </c>
      <c r="B2184" s="500" t="s">
        <v>2858</v>
      </c>
      <c r="C2184" s="500" t="s">
        <v>27831</v>
      </c>
      <c r="D2184" s="500" t="s">
        <v>27832</v>
      </c>
      <c r="E2184" s="500" t="s">
        <v>11099</v>
      </c>
      <c r="F2184" s="500" t="s">
        <v>28081</v>
      </c>
      <c r="G2184" s="500" t="s">
        <v>1787</v>
      </c>
      <c r="H2184" s="500" t="s">
        <v>3601</v>
      </c>
      <c r="I2184" s="500" t="s">
        <v>688</v>
      </c>
      <c r="J2184" s="500" t="s">
        <v>689</v>
      </c>
      <c r="K2184" s="500" t="s">
        <v>223</v>
      </c>
      <c r="L2184" s="500" t="s">
        <v>28083</v>
      </c>
      <c r="M2184" s="500" t="s">
        <v>2307</v>
      </c>
      <c r="N2184" s="500" t="s">
        <v>6053</v>
      </c>
    </row>
    <row r="2185" spans="1:14">
      <c r="A2185" s="500" t="s">
        <v>686</v>
      </c>
      <c r="B2185" s="500" t="s">
        <v>2858</v>
      </c>
      <c r="C2185" s="500" t="s">
        <v>27831</v>
      </c>
      <c r="D2185" s="500" t="s">
        <v>27832</v>
      </c>
      <c r="E2185" s="500" t="s">
        <v>11099</v>
      </c>
      <c r="F2185" s="500" t="s">
        <v>28081</v>
      </c>
      <c r="G2185" s="500" t="s">
        <v>1788</v>
      </c>
      <c r="H2185" s="500" t="s">
        <v>11628</v>
      </c>
      <c r="I2185" s="500" t="s">
        <v>688</v>
      </c>
      <c r="J2185" s="500" t="s">
        <v>689</v>
      </c>
      <c r="K2185" s="500" t="s">
        <v>223</v>
      </c>
      <c r="L2185" s="500" t="s">
        <v>28083</v>
      </c>
      <c r="M2185" s="500" t="s">
        <v>2307</v>
      </c>
      <c r="N2185" s="500" t="s">
        <v>6054</v>
      </c>
    </row>
    <row r="2186" spans="1:14">
      <c r="A2186" s="500" t="s">
        <v>686</v>
      </c>
      <c r="B2186" s="500" t="s">
        <v>2858</v>
      </c>
      <c r="C2186" s="500" t="s">
        <v>27831</v>
      </c>
      <c r="D2186" s="500" t="s">
        <v>27832</v>
      </c>
      <c r="E2186" s="500" t="s">
        <v>11099</v>
      </c>
      <c r="F2186" s="500" t="s">
        <v>28081</v>
      </c>
      <c r="G2186" s="500" t="s">
        <v>1789</v>
      </c>
      <c r="H2186" s="500" t="s">
        <v>2912</v>
      </c>
      <c r="I2186" s="500" t="s">
        <v>688</v>
      </c>
      <c r="J2186" s="500" t="s">
        <v>689</v>
      </c>
      <c r="K2186" s="500" t="s">
        <v>223</v>
      </c>
      <c r="L2186" s="500" t="s">
        <v>28083</v>
      </c>
      <c r="M2186" s="500" t="s">
        <v>2307</v>
      </c>
      <c r="N2186" s="500" t="s">
        <v>6055</v>
      </c>
    </row>
    <row r="2187" spans="1:14">
      <c r="A2187" s="500" t="s">
        <v>686</v>
      </c>
      <c r="B2187" s="500" t="s">
        <v>2858</v>
      </c>
      <c r="C2187" s="500" t="s">
        <v>27831</v>
      </c>
      <c r="D2187" s="500" t="s">
        <v>27832</v>
      </c>
      <c r="E2187" s="500" t="s">
        <v>11099</v>
      </c>
      <c r="F2187" s="500" t="s">
        <v>28081</v>
      </c>
      <c r="G2187" s="500" t="s">
        <v>3781</v>
      </c>
      <c r="H2187" s="500" t="s">
        <v>7112</v>
      </c>
      <c r="I2187" s="500" t="s">
        <v>688</v>
      </c>
      <c r="J2187" s="500" t="s">
        <v>689</v>
      </c>
      <c r="K2187" s="500" t="s">
        <v>223</v>
      </c>
      <c r="L2187" s="500" t="s">
        <v>28083</v>
      </c>
      <c r="M2187" s="500" t="s">
        <v>2307</v>
      </c>
      <c r="N2187" s="500" t="s">
        <v>6056</v>
      </c>
    </row>
    <row r="2188" spans="1:14">
      <c r="A2188" s="500" t="s">
        <v>686</v>
      </c>
      <c r="B2188" s="500" t="s">
        <v>2858</v>
      </c>
      <c r="C2188" s="500" t="s">
        <v>27831</v>
      </c>
      <c r="D2188" s="500" t="s">
        <v>27832</v>
      </c>
      <c r="E2188" s="500" t="s">
        <v>11099</v>
      </c>
      <c r="F2188" s="500" t="s">
        <v>28081</v>
      </c>
      <c r="G2188" s="500" t="s">
        <v>3782</v>
      </c>
      <c r="H2188" s="500" t="s">
        <v>3601</v>
      </c>
      <c r="I2188" s="500" t="s">
        <v>688</v>
      </c>
      <c r="J2188" s="500" t="s">
        <v>689</v>
      </c>
      <c r="K2188" s="500" t="s">
        <v>223</v>
      </c>
      <c r="L2188" s="500" t="s">
        <v>28083</v>
      </c>
      <c r="M2188" s="500" t="s">
        <v>2307</v>
      </c>
      <c r="N2188" s="500" t="s">
        <v>6057</v>
      </c>
    </row>
    <row r="2189" spans="1:14">
      <c r="A2189" s="500" t="s">
        <v>686</v>
      </c>
      <c r="B2189" s="500" t="s">
        <v>2858</v>
      </c>
      <c r="C2189" s="500" t="s">
        <v>27831</v>
      </c>
      <c r="D2189" s="500" t="s">
        <v>27832</v>
      </c>
      <c r="E2189" s="500" t="s">
        <v>11099</v>
      </c>
      <c r="F2189" s="500" t="s">
        <v>28081</v>
      </c>
      <c r="G2189" s="500" t="s">
        <v>3784</v>
      </c>
      <c r="H2189" s="500" t="s">
        <v>7113</v>
      </c>
      <c r="I2189" s="500" t="s">
        <v>688</v>
      </c>
      <c r="J2189" s="500" t="s">
        <v>689</v>
      </c>
      <c r="K2189" s="500" t="s">
        <v>223</v>
      </c>
      <c r="L2189" s="500" t="s">
        <v>28083</v>
      </c>
      <c r="M2189" s="500" t="s">
        <v>2307</v>
      </c>
      <c r="N2189" s="500" t="s">
        <v>6058</v>
      </c>
    </row>
    <row r="2190" spans="1:14">
      <c r="A2190" s="500" t="s">
        <v>686</v>
      </c>
      <c r="B2190" s="500" t="s">
        <v>2858</v>
      </c>
      <c r="C2190" s="500" t="s">
        <v>27831</v>
      </c>
      <c r="D2190" s="500" t="s">
        <v>27832</v>
      </c>
      <c r="E2190" s="500" t="s">
        <v>11099</v>
      </c>
      <c r="F2190" s="500" t="s">
        <v>28081</v>
      </c>
      <c r="G2190" s="500" t="s">
        <v>3785</v>
      </c>
      <c r="H2190" s="500" t="s">
        <v>3797</v>
      </c>
      <c r="I2190" s="500" t="s">
        <v>688</v>
      </c>
      <c r="J2190" s="500" t="s">
        <v>689</v>
      </c>
      <c r="K2190" s="500" t="s">
        <v>223</v>
      </c>
      <c r="L2190" s="500" t="s">
        <v>28083</v>
      </c>
      <c r="M2190" s="500" t="s">
        <v>2307</v>
      </c>
      <c r="N2190" s="500" t="s">
        <v>6059</v>
      </c>
    </row>
    <row r="2191" spans="1:14">
      <c r="A2191" s="500" t="s">
        <v>686</v>
      </c>
      <c r="B2191" s="500" t="s">
        <v>2858</v>
      </c>
      <c r="C2191" s="500" t="s">
        <v>27831</v>
      </c>
      <c r="D2191" s="500" t="s">
        <v>27832</v>
      </c>
      <c r="E2191" s="500" t="s">
        <v>11099</v>
      </c>
      <c r="F2191" s="500" t="s">
        <v>28081</v>
      </c>
      <c r="G2191" s="500" t="s">
        <v>3786</v>
      </c>
      <c r="H2191" s="500" t="s">
        <v>3797</v>
      </c>
      <c r="I2191" s="500" t="s">
        <v>688</v>
      </c>
      <c r="J2191" s="500" t="s">
        <v>689</v>
      </c>
      <c r="K2191" s="500" t="s">
        <v>223</v>
      </c>
      <c r="L2191" s="500" t="s">
        <v>28083</v>
      </c>
      <c r="M2191" s="500" t="s">
        <v>2307</v>
      </c>
      <c r="N2191" s="500" t="s">
        <v>6060</v>
      </c>
    </row>
    <row r="2192" spans="1:14">
      <c r="A2192" s="500" t="s">
        <v>686</v>
      </c>
      <c r="B2192" s="500" t="s">
        <v>2858</v>
      </c>
      <c r="C2192" s="500" t="s">
        <v>27831</v>
      </c>
      <c r="D2192" s="500" t="s">
        <v>27832</v>
      </c>
      <c r="E2192" s="500" t="s">
        <v>11099</v>
      </c>
      <c r="F2192" s="500" t="s">
        <v>28081</v>
      </c>
      <c r="G2192" s="500" t="s">
        <v>3787</v>
      </c>
      <c r="H2192" s="500" t="s">
        <v>7114</v>
      </c>
      <c r="I2192" s="500" t="s">
        <v>688</v>
      </c>
      <c r="J2192" s="500" t="s">
        <v>689</v>
      </c>
      <c r="K2192" s="500" t="s">
        <v>223</v>
      </c>
      <c r="L2192" s="500" t="s">
        <v>28083</v>
      </c>
      <c r="M2192" s="500" t="s">
        <v>2307</v>
      </c>
      <c r="N2192" s="500" t="s">
        <v>6061</v>
      </c>
    </row>
    <row r="2193" spans="1:14">
      <c r="A2193" s="500" t="s">
        <v>686</v>
      </c>
      <c r="B2193" s="500" t="s">
        <v>2858</v>
      </c>
      <c r="C2193" s="500" t="s">
        <v>27831</v>
      </c>
      <c r="D2193" s="500" t="s">
        <v>27832</v>
      </c>
      <c r="E2193" s="500" t="s">
        <v>11099</v>
      </c>
      <c r="F2193" s="500" t="s">
        <v>28081</v>
      </c>
      <c r="G2193" s="500" t="s">
        <v>3788</v>
      </c>
      <c r="H2193" s="500" t="s">
        <v>7115</v>
      </c>
      <c r="I2193" s="500" t="s">
        <v>688</v>
      </c>
      <c r="J2193" s="500" t="s">
        <v>689</v>
      </c>
      <c r="K2193" s="500" t="s">
        <v>223</v>
      </c>
      <c r="L2193" s="500" t="s">
        <v>28083</v>
      </c>
      <c r="M2193" s="500" t="s">
        <v>2307</v>
      </c>
      <c r="N2193" s="500" t="s">
        <v>6062</v>
      </c>
    </row>
    <row r="2194" spans="1:14">
      <c r="A2194" s="500" t="s">
        <v>686</v>
      </c>
      <c r="B2194" s="500" t="s">
        <v>2858</v>
      </c>
      <c r="C2194" s="500" t="s">
        <v>27831</v>
      </c>
      <c r="D2194" s="500" t="s">
        <v>27832</v>
      </c>
      <c r="E2194" s="500" t="s">
        <v>11099</v>
      </c>
      <c r="F2194" s="500" t="s">
        <v>28081</v>
      </c>
      <c r="G2194" s="500" t="s">
        <v>3789</v>
      </c>
      <c r="H2194" s="500" t="s">
        <v>7111</v>
      </c>
      <c r="I2194" s="500" t="s">
        <v>688</v>
      </c>
      <c r="J2194" s="500" t="s">
        <v>689</v>
      </c>
      <c r="K2194" s="500" t="s">
        <v>223</v>
      </c>
      <c r="L2194" s="500" t="s">
        <v>28083</v>
      </c>
      <c r="M2194" s="500" t="s">
        <v>2307</v>
      </c>
      <c r="N2194" s="500" t="s">
        <v>6063</v>
      </c>
    </row>
    <row r="2195" spans="1:14">
      <c r="A2195" s="500" t="s">
        <v>686</v>
      </c>
      <c r="B2195" s="500" t="s">
        <v>2858</v>
      </c>
      <c r="C2195" s="500" t="s">
        <v>27831</v>
      </c>
      <c r="D2195" s="500" t="s">
        <v>27832</v>
      </c>
      <c r="E2195" s="500" t="s">
        <v>11099</v>
      </c>
      <c r="F2195" s="500" t="s">
        <v>28081</v>
      </c>
      <c r="G2195" s="500" t="s">
        <v>3790</v>
      </c>
      <c r="H2195" s="500" t="s">
        <v>3800</v>
      </c>
      <c r="I2195" s="500" t="s">
        <v>688</v>
      </c>
      <c r="J2195" s="500" t="s">
        <v>689</v>
      </c>
      <c r="K2195" s="500" t="s">
        <v>223</v>
      </c>
      <c r="L2195" s="500" t="s">
        <v>28083</v>
      </c>
      <c r="M2195" s="500" t="s">
        <v>2307</v>
      </c>
      <c r="N2195" s="500" t="s">
        <v>6064</v>
      </c>
    </row>
    <row r="2196" spans="1:14">
      <c r="A2196" s="500" t="s">
        <v>686</v>
      </c>
      <c r="B2196" s="500" t="s">
        <v>2858</v>
      </c>
      <c r="C2196" s="500" t="s">
        <v>27831</v>
      </c>
      <c r="D2196" s="500" t="s">
        <v>27832</v>
      </c>
      <c r="E2196" s="500" t="s">
        <v>11099</v>
      </c>
      <c r="F2196" s="500" t="s">
        <v>28081</v>
      </c>
      <c r="G2196" s="500" t="s">
        <v>3791</v>
      </c>
      <c r="H2196" s="500" t="s">
        <v>7116</v>
      </c>
      <c r="I2196" s="500" t="s">
        <v>688</v>
      </c>
      <c r="J2196" s="500" t="s">
        <v>689</v>
      </c>
      <c r="K2196" s="500" t="s">
        <v>223</v>
      </c>
      <c r="L2196" s="500" t="s">
        <v>28083</v>
      </c>
      <c r="M2196" s="500" t="s">
        <v>2307</v>
      </c>
      <c r="N2196" s="500" t="s">
        <v>6065</v>
      </c>
    </row>
    <row r="2197" spans="1:14">
      <c r="A2197" s="500" t="s">
        <v>686</v>
      </c>
      <c r="B2197" s="500" t="s">
        <v>2858</v>
      </c>
      <c r="C2197" s="500" t="s">
        <v>27831</v>
      </c>
      <c r="D2197" s="500" t="s">
        <v>27832</v>
      </c>
      <c r="E2197" s="500" t="s">
        <v>11099</v>
      </c>
      <c r="F2197" s="500" t="s">
        <v>28081</v>
      </c>
      <c r="G2197" s="500" t="s">
        <v>3793</v>
      </c>
      <c r="H2197" s="500" t="s">
        <v>7114</v>
      </c>
      <c r="I2197" s="500" t="s">
        <v>688</v>
      </c>
      <c r="J2197" s="500" t="s">
        <v>689</v>
      </c>
      <c r="K2197" s="500" t="s">
        <v>223</v>
      </c>
      <c r="L2197" s="500" t="s">
        <v>28083</v>
      </c>
      <c r="M2197" s="500" t="s">
        <v>2307</v>
      </c>
      <c r="N2197" s="500" t="s">
        <v>6066</v>
      </c>
    </row>
    <row r="2198" spans="1:14">
      <c r="A2198" s="500" t="s">
        <v>686</v>
      </c>
      <c r="B2198" s="500" t="s">
        <v>2858</v>
      </c>
      <c r="C2198" s="500" t="s">
        <v>27831</v>
      </c>
      <c r="D2198" s="500" t="s">
        <v>27832</v>
      </c>
      <c r="E2198" s="500" t="s">
        <v>11099</v>
      </c>
      <c r="F2198" s="500" t="s">
        <v>28081</v>
      </c>
      <c r="G2198" s="500" t="s">
        <v>3794</v>
      </c>
      <c r="H2198" s="500" t="s">
        <v>7113</v>
      </c>
      <c r="I2198" s="500" t="s">
        <v>688</v>
      </c>
      <c r="J2198" s="500" t="s">
        <v>689</v>
      </c>
      <c r="K2198" s="500" t="s">
        <v>223</v>
      </c>
      <c r="L2198" s="500" t="s">
        <v>28083</v>
      </c>
      <c r="M2198" s="500" t="s">
        <v>2307</v>
      </c>
      <c r="N2198" s="500" t="s">
        <v>6067</v>
      </c>
    </row>
    <row r="2199" spans="1:14">
      <c r="A2199" s="500" t="s">
        <v>686</v>
      </c>
      <c r="B2199" s="500" t="s">
        <v>2858</v>
      </c>
      <c r="C2199" s="500" t="s">
        <v>27831</v>
      </c>
      <c r="D2199" s="500" t="s">
        <v>27832</v>
      </c>
      <c r="E2199" s="500" t="s">
        <v>11099</v>
      </c>
      <c r="F2199" s="500" t="s">
        <v>28081</v>
      </c>
      <c r="G2199" s="500" t="s">
        <v>1801</v>
      </c>
      <c r="H2199" s="500" t="s">
        <v>11631</v>
      </c>
      <c r="I2199" s="500" t="s">
        <v>688</v>
      </c>
      <c r="J2199" s="500" t="s">
        <v>689</v>
      </c>
      <c r="K2199" s="500" t="s">
        <v>223</v>
      </c>
      <c r="L2199" s="500" t="s">
        <v>28083</v>
      </c>
      <c r="M2199" s="500" t="s">
        <v>2307</v>
      </c>
      <c r="N2199" s="500" t="s">
        <v>6068</v>
      </c>
    </row>
    <row r="2200" spans="1:14">
      <c r="A2200" s="500" t="s">
        <v>686</v>
      </c>
      <c r="B2200" s="500" t="s">
        <v>2858</v>
      </c>
      <c r="C2200" s="500" t="s">
        <v>27831</v>
      </c>
      <c r="D2200" s="500" t="s">
        <v>27832</v>
      </c>
      <c r="E2200" s="500" t="s">
        <v>11099</v>
      </c>
      <c r="F2200" s="500" t="s">
        <v>28081</v>
      </c>
      <c r="G2200" s="500" t="s">
        <v>1802</v>
      </c>
      <c r="H2200" s="500" t="s">
        <v>11632</v>
      </c>
      <c r="I2200" s="500" t="s">
        <v>688</v>
      </c>
      <c r="J2200" s="500" t="s">
        <v>689</v>
      </c>
      <c r="K2200" s="500" t="s">
        <v>223</v>
      </c>
      <c r="L2200" s="500" t="s">
        <v>28083</v>
      </c>
      <c r="M2200" s="500" t="s">
        <v>2307</v>
      </c>
      <c r="N2200" s="500" t="s">
        <v>6069</v>
      </c>
    </row>
    <row r="2201" spans="1:14">
      <c r="A2201" s="500" t="s">
        <v>686</v>
      </c>
      <c r="B2201" s="500" t="s">
        <v>2858</v>
      </c>
      <c r="C2201" s="500" t="s">
        <v>27831</v>
      </c>
      <c r="D2201" s="500" t="s">
        <v>27832</v>
      </c>
      <c r="E2201" s="500" t="s">
        <v>11099</v>
      </c>
      <c r="F2201" s="500" t="s">
        <v>28081</v>
      </c>
      <c r="G2201" s="500" t="s">
        <v>1803</v>
      </c>
      <c r="H2201" s="500" t="s">
        <v>11633</v>
      </c>
      <c r="I2201" s="500" t="s">
        <v>688</v>
      </c>
      <c r="J2201" s="500" t="s">
        <v>689</v>
      </c>
      <c r="K2201" s="500" t="s">
        <v>223</v>
      </c>
      <c r="L2201" s="500" t="s">
        <v>28083</v>
      </c>
      <c r="M2201" s="500" t="s">
        <v>2307</v>
      </c>
      <c r="N2201" s="500" t="s">
        <v>6070</v>
      </c>
    </row>
    <row r="2202" spans="1:14">
      <c r="A2202" s="500" t="s">
        <v>686</v>
      </c>
      <c r="B2202" s="500" t="s">
        <v>2858</v>
      </c>
      <c r="C2202" s="500" t="s">
        <v>27831</v>
      </c>
      <c r="D2202" s="500" t="s">
        <v>27832</v>
      </c>
      <c r="E2202" s="500" t="s">
        <v>11099</v>
      </c>
      <c r="F2202" s="500" t="s">
        <v>28081</v>
      </c>
      <c r="G2202" s="500" t="s">
        <v>1804</v>
      </c>
      <c r="H2202" s="500" t="s">
        <v>11634</v>
      </c>
      <c r="I2202" s="500" t="s">
        <v>688</v>
      </c>
      <c r="J2202" s="500" t="s">
        <v>689</v>
      </c>
      <c r="K2202" s="500" t="s">
        <v>223</v>
      </c>
      <c r="L2202" s="500" t="s">
        <v>28083</v>
      </c>
      <c r="M2202" s="500" t="s">
        <v>2307</v>
      </c>
      <c r="N2202" s="500" t="s">
        <v>6071</v>
      </c>
    </row>
    <row r="2203" spans="1:14">
      <c r="A2203" s="500" t="s">
        <v>686</v>
      </c>
      <c r="B2203" s="500" t="s">
        <v>2858</v>
      </c>
      <c r="C2203" s="500" t="s">
        <v>27831</v>
      </c>
      <c r="D2203" s="500" t="s">
        <v>27832</v>
      </c>
      <c r="E2203" s="500" t="s">
        <v>11099</v>
      </c>
      <c r="F2203" s="500" t="s">
        <v>28081</v>
      </c>
      <c r="G2203" s="500" t="s">
        <v>1805</v>
      </c>
      <c r="H2203" s="500" t="s">
        <v>11634</v>
      </c>
      <c r="I2203" s="500" t="s">
        <v>688</v>
      </c>
      <c r="J2203" s="500" t="s">
        <v>689</v>
      </c>
      <c r="K2203" s="500" t="s">
        <v>223</v>
      </c>
      <c r="L2203" s="500" t="s">
        <v>28083</v>
      </c>
      <c r="M2203" s="500" t="s">
        <v>2307</v>
      </c>
      <c r="N2203" s="500" t="s">
        <v>6072</v>
      </c>
    </row>
    <row r="2204" spans="1:14">
      <c r="A2204" s="500" t="s">
        <v>686</v>
      </c>
      <c r="B2204" s="500" t="s">
        <v>2858</v>
      </c>
      <c r="C2204" s="500" t="s">
        <v>27831</v>
      </c>
      <c r="D2204" s="500" t="s">
        <v>27832</v>
      </c>
      <c r="E2204" s="500" t="s">
        <v>11099</v>
      </c>
      <c r="F2204" s="500" t="s">
        <v>28081</v>
      </c>
      <c r="G2204" s="500" t="s">
        <v>1806</v>
      </c>
      <c r="H2204" s="500" t="s">
        <v>7124</v>
      </c>
      <c r="I2204" s="500" t="s">
        <v>688</v>
      </c>
      <c r="J2204" s="500" t="s">
        <v>689</v>
      </c>
      <c r="K2204" s="500" t="s">
        <v>223</v>
      </c>
      <c r="L2204" s="500" t="s">
        <v>28083</v>
      </c>
      <c r="M2204" s="500" t="s">
        <v>2307</v>
      </c>
      <c r="N2204" s="500" t="s">
        <v>6073</v>
      </c>
    </row>
    <row r="2205" spans="1:14">
      <c r="A2205" s="500" t="s">
        <v>686</v>
      </c>
      <c r="B2205" s="500" t="s">
        <v>2858</v>
      </c>
      <c r="C2205" s="500" t="s">
        <v>27831</v>
      </c>
      <c r="D2205" s="500" t="s">
        <v>27832</v>
      </c>
      <c r="E2205" s="500" t="s">
        <v>11099</v>
      </c>
      <c r="F2205" s="500" t="s">
        <v>28081</v>
      </c>
      <c r="G2205" s="500" t="s">
        <v>1807</v>
      </c>
      <c r="H2205" s="500" t="s">
        <v>11635</v>
      </c>
      <c r="I2205" s="500" t="s">
        <v>688</v>
      </c>
      <c r="J2205" s="500" t="s">
        <v>689</v>
      </c>
      <c r="K2205" s="500" t="s">
        <v>223</v>
      </c>
      <c r="L2205" s="500" t="s">
        <v>28083</v>
      </c>
      <c r="M2205" s="500" t="s">
        <v>2307</v>
      </c>
      <c r="N2205" s="500" t="s">
        <v>6074</v>
      </c>
    </row>
    <row r="2206" spans="1:14">
      <c r="A2206" s="500" t="s">
        <v>686</v>
      </c>
      <c r="B2206" s="500" t="s">
        <v>2858</v>
      </c>
      <c r="C2206" s="500" t="s">
        <v>27831</v>
      </c>
      <c r="D2206" s="500" t="s">
        <v>27832</v>
      </c>
      <c r="E2206" s="500" t="s">
        <v>11099</v>
      </c>
      <c r="F2206" s="500" t="s">
        <v>28081</v>
      </c>
      <c r="G2206" s="500" t="s">
        <v>1808</v>
      </c>
      <c r="H2206" s="500" t="s">
        <v>11636</v>
      </c>
      <c r="I2206" s="500" t="s">
        <v>688</v>
      </c>
      <c r="J2206" s="500" t="s">
        <v>689</v>
      </c>
      <c r="K2206" s="500" t="s">
        <v>223</v>
      </c>
      <c r="L2206" s="500" t="s">
        <v>28083</v>
      </c>
      <c r="M2206" s="500" t="s">
        <v>2307</v>
      </c>
      <c r="N2206" s="500" t="s">
        <v>6075</v>
      </c>
    </row>
    <row r="2207" spans="1:14">
      <c r="A2207" s="500" t="s">
        <v>686</v>
      </c>
      <c r="B2207" s="500" t="s">
        <v>2858</v>
      </c>
      <c r="C2207" s="500" t="s">
        <v>27831</v>
      </c>
      <c r="D2207" s="500" t="s">
        <v>27832</v>
      </c>
      <c r="E2207" s="500" t="s">
        <v>11099</v>
      </c>
      <c r="F2207" s="500" t="s">
        <v>28081</v>
      </c>
      <c r="G2207" s="500" t="s">
        <v>1809</v>
      </c>
      <c r="H2207" s="500" t="s">
        <v>7119</v>
      </c>
      <c r="I2207" s="500" t="s">
        <v>688</v>
      </c>
      <c r="J2207" s="500" t="s">
        <v>689</v>
      </c>
      <c r="K2207" s="500" t="s">
        <v>223</v>
      </c>
      <c r="L2207" s="500" t="s">
        <v>28083</v>
      </c>
      <c r="M2207" s="500" t="s">
        <v>2307</v>
      </c>
      <c r="N2207" s="500" t="s">
        <v>6076</v>
      </c>
    </row>
    <row r="2208" spans="1:14">
      <c r="A2208" s="500" t="s">
        <v>686</v>
      </c>
      <c r="B2208" s="500" t="s">
        <v>2858</v>
      </c>
      <c r="C2208" s="500" t="s">
        <v>27831</v>
      </c>
      <c r="D2208" s="500" t="s">
        <v>27832</v>
      </c>
      <c r="E2208" s="500" t="s">
        <v>11099</v>
      </c>
      <c r="F2208" s="500" t="s">
        <v>28081</v>
      </c>
      <c r="G2208" s="500" t="s">
        <v>1810</v>
      </c>
      <c r="H2208" s="500" t="s">
        <v>7119</v>
      </c>
      <c r="I2208" s="500" t="s">
        <v>688</v>
      </c>
      <c r="J2208" s="500" t="s">
        <v>689</v>
      </c>
      <c r="K2208" s="500" t="s">
        <v>223</v>
      </c>
      <c r="L2208" s="500" t="s">
        <v>28083</v>
      </c>
      <c r="M2208" s="500" t="s">
        <v>2307</v>
      </c>
      <c r="N2208" s="500" t="s">
        <v>6077</v>
      </c>
    </row>
    <row r="2209" spans="1:14">
      <c r="A2209" s="500" t="s">
        <v>686</v>
      </c>
      <c r="B2209" s="500" t="s">
        <v>2858</v>
      </c>
      <c r="C2209" s="500" t="s">
        <v>27831</v>
      </c>
      <c r="D2209" s="500" t="s">
        <v>27832</v>
      </c>
      <c r="E2209" s="500" t="s">
        <v>11099</v>
      </c>
      <c r="F2209" s="500" t="s">
        <v>28081</v>
      </c>
      <c r="G2209" s="500" t="s">
        <v>1811</v>
      </c>
      <c r="H2209" s="500" t="s">
        <v>11637</v>
      </c>
      <c r="I2209" s="500" t="s">
        <v>688</v>
      </c>
      <c r="J2209" s="500" t="s">
        <v>689</v>
      </c>
      <c r="K2209" s="500" t="s">
        <v>223</v>
      </c>
      <c r="L2209" s="500" t="s">
        <v>28083</v>
      </c>
      <c r="M2209" s="500" t="s">
        <v>2307</v>
      </c>
      <c r="N2209" s="500" t="s">
        <v>6078</v>
      </c>
    </row>
    <row r="2210" spans="1:14">
      <c r="A2210" s="500" t="s">
        <v>686</v>
      </c>
      <c r="B2210" s="500" t="s">
        <v>2858</v>
      </c>
      <c r="C2210" s="500" t="s">
        <v>27831</v>
      </c>
      <c r="D2210" s="500" t="s">
        <v>27832</v>
      </c>
      <c r="E2210" s="500" t="s">
        <v>11099</v>
      </c>
      <c r="F2210" s="500" t="s">
        <v>28081</v>
      </c>
      <c r="G2210" s="500" t="s">
        <v>1812</v>
      </c>
      <c r="H2210" s="500" t="s">
        <v>11633</v>
      </c>
      <c r="I2210" s="500" t="s">
        <v>688</v>
      </c>
      <c r="J2210" s="500" t="s">
        <v>689</v>
      </c>
      <c r="K2210" s="500" t="s">
        <v>223</v>
      </c>
      <c r="L2210" s="500" t="s">
        <v>28083</v>
      </c>
      <c r="M2210" s="500" t="s">
        <v>2307</v>
      </c>
      <c r="N2210" s="500" t="s">
        <v>6079</v>
      </c>
    </row>
    <row r="2211" spans="1:14">
      <c r="A2211" s="500" t="s">
        <v>686</v>
      </c>
      <c r="B2211" s="500" t="s">
        <v>2858</v>
      </c>
      <c r="C2211" s="500" t="s">
        <v>27831</v>
      </c>
      <c r="D2211" s="500" t="s">
        <v>27832</v>
      </c>
      <c r="E2211" s="500" t="s">
        <v>11099</v>
      </c>
      <c r="F2211" s="500" t="s">
        <v>28081</v>
      </c>
      <c r="G2211" s="500" t="s">
        <v>2566</v>
      </c>
      <c r="H2211" s="500" t="s">
        <v>11638</v>
      </c>
      <c r="I2211" s="500" t="s">
        <v>688</v>
      </c>
      <c r="J2211" s="500" t="s">
        <v>689</v>
      </c>
      <c r="K2211" s="500" t="s">
        <v>223</v>
      </c>
      <c r="L2211" s="500" t="s">
        <v>28083</v>
      </c>
      <c r="M2211" s="500" t="s">
        <v>2307</v>
      </c>
      <c r="N2211" s="500" t="s">
        <v>6080</v>
      </c>
    </row>
    <row r="2212" spans="1:14">
      <c r="A2212" s="500" t="s">
        <v>686</v>
      </c>
      <c r="B2212" s="500" t="s">
        <v>2858</v>
      </c>
      <c r="C2212" s="500" t="s">
        <v>27831</v>
      </c>
      <c r="D2212" s="500" t="s">
        <v>27832</v>
      </c>
      <c r="E2212" s="500" t="s">
        <v>11099</v>
      </c>
      <c r="F2212" s="500" t="s">
        <v>28081</v>
      </c>
      <c r="G2212" s="500" t="s">
        <v>2567</v>
      </c>
      <c r="H2212" s="500" t="s">
        <v>11639</v>
      </c>
      <c r="I2212" s="500" t="s">
        <v>688</v>
      </c>
      <c r="J2212" s="500" t="s">
        <v>689</v>
      </c>
      <c r="K2212" s="500" t="s">
        <v>223</v>
      </c>
      <c r="L2212" s="500" t="s">
        <v>28083</v>
      </c>
      <c r="M2212" s="500" t="s">
        <v>2307</v>
      </c>
      <c r="N2212" s="500" t="s">
        <v>6081</v>
      </c>
    </row>
    <row r="2213" spans="1:14">
      <c r="A2213" s="500" t="s">
        <v>686</v>
      </c>
      <c r="B2213" s="500" t="s">
        <v>2858</v>
      </c>
      <c r="C2213" s="500" t="s">
        <v>27831</v>
      </c>
      <c r="D2213" s="500" t="s">
        <v>27832</v>
      </c>
      <c r="E2213" s="500" t="s">
        <v>11099</v>
      </c>
      <c r="F2213" s="500" t="s">
        <v>28081</v>
      </c>
      <c r="G2213" s="500" t="s">
        <v>2568</v>
      </c>
      <c r="H2213" s="500" t="s">
        <v>7219</v>
      </c>
      <c r="I2213" s="500" t="s">
        <v>688</v>
      </c>
      <c r="J2213" s="500" t="s">
        <v>689</v>
      </c>
      <c r="K2213" s="500" t="s">
        <v>223</v>
      </c>
      <c r="L2213" s="500" t="s">
        <v>28083</v>
      </c>
      <c r="M2213" s="500" t="s">
        <v>2307</v>
      </c>
      <c r="N2213" s="500" t="s">
        <v>6082</v>
      </c>
    </row>
    <row r="2214" spans="1:14">
      <c r="A2214" s="500" t="s">
        <v>686</v>
      </c>
      <c r="B2214" s="500" t="s">
        <v>2858</v>
      </c>
      <c r="C2214" s="500" t="s">
        <v>27831</v>
      </c>
      <c r="D2214" s="500" t="s">
        <v>27832</v>
      </c>
      <c r="E2214" s="500" t="s">
        <v>11099</v>
      </c>
      <c r="F2214" s="500" t="s">
        <v>28081</v>
      </c>
      <c r="G2214" s="500" t="s">
        <v>2569</v>
      </c>
      <c r="H2214" s="500" t="s">
        <v>11640</v>
      </c>
      <c r="I2214" s="500" t="s">
        <v>688</v>
      </c>
      <c r="J2214" s="500" t="s">
        <v>689</v>
      </c>
      <c r="K2214" s="500" t="s">
        <v>223</v>
      </c>
      <c r="L2214" s="500" t="s">
        <v>28083</v>
      </c>
      <c r="M2214" s="500" t="s">
        <v>2307</v>
      </c>
      <c r="N2214" s="500" t="s">
        <v>6083</v>
      </c>
    </row>
    <row r="2215" spans="1:14">
      <c r="A2215" s="500" t="s">
        <v>686</v>
      </c>
      <c r="B2215" s="500" t="s">
        <v>2858</v>
      </c>
      <c r="C2215" s="500" t="s">
        <v>27831</v>
      </c>
      <c r="D2215" s="500" t="s">
        <v>27832</v>
      </c>
      <c r="E2215" s="500" t="s">
        <v>11099</v>
      </c>
      <c r="F2215" s="500" t="s">
        <v>28081</v>
      </c>
      <c r="G2215" s="500" t="s">
        <v>2570</v>
      </c>
      <c r="H2215" s="500" t="s">
        <v>11640</v>
      </c>
      <c r="I2215" s="500" t="s">
        <v>688</v>
      </c>
      <c r="J2215" s="500" t="s">
        <v>689</v>
      </c>
      <c r="K2215" s="500" t="s">
        <v>223</v>
      </c>
      <c r="L2215" s="500" t="s">
        <v>28083</v>
      </c>
      <c r="M2215" s="500" t="s">
        <v>2307</v>
      </c>
      <c r="N2215" s="500" t="s">
        <v>6084</v>
      </c>
    </row>
    <row r="2216" spans="1:14">
      <c r="A2216" s="500" t="s">
        <v>686</v>
      </c>
      <c r="B2216" s="500" t="s">
        <v>2858</v>
      </c>
      <c r="C2216" s="500" t="s">
        <v>27831</v>
      </c>
      <c r="D2216" s="500" t="s">
        <v>27832</v>
      </c>
      <c r="E2216" s="500" t="s">
        <v>11099</v>
      </c>
      <c r="F2216" s="500" t="s">
        <v>28081</v>
      </c>
      <c r="G2216" s="500" t="s">
        <v>2571</v>
      </c>
      <c r="H2216" s="500" t="s">
        <v>11641</v>
      </c>
      <c r="I2216" s="500" t="s">
        <v>688</v>
      </c>
      <c r="J2216" s="500" t="s">
        <v>689</v>
      </c>
      <c r="K2216" s="500" t="s">
        <v>223</v>
      </c>
      <c r="L2216" s="500" t="s">
        <v>28083</v>
      </c>
      <c r="M2216" s="500" t="s">
        <v>2307</v>
      </c>
      <c r="N2216" s="500" t="s">
        <v>6085</v>
      </c>
    </row>
    <row r="2217" spans="1:14">
      <c r="A2217" s="500" t="s">
        <v>686</v>
      </c>
      <c r="B2217" s="500" t="s">
        <v>2858</v>
      </c>
      <c r="C2217" s="500" t="s">
        <v>27831</v>
      </c>
      <c r="D2217" s="500" t="s">
        <v>27832</v>
      </c>
      <c r="E2217" s="500" t="s">
        <v>11099</v>
      </c>
      <c r="F2217" s="500" t="s">
        <v>28081</v>
      </c>
      <c r="G2217" s="500" t="s">
        <v>2572</v>
      </c>
      <c r="H2217" s="500" t="s">
        <v>7221</v>
      </c>
      <c r="I2217" s="500" t="s">
        <v>688</v>
      </c>
      <c r="J2217" s="500" t="s">
        <v>689</v>
      </c>
      <c r="K2217" s="500" t="s">
        <v>223</v>
      </c>
      <c r="L2217" s="500" t="s">
        <v>28083</v>
      </c>
      <c r="M2217" s="500" t="s">
        <v>2307</v>
      </c>
      <c r="N2217" s="500" t="s">
        <v>6086</v>
      </c>
    </row>
    <row r="2218" spans="1:14">
      <c r="A2218" s="500" t="s">
        <v>686</v>
      </c>
      <c r="B2218" s="500" t="s">
        <v>2858</v>
      </c>
      <c r="C2218" s="500" t="s">
        <v>27831</v>
      </c>
      <c r="D2218" s="500" t="s">
        <v>27832</v>
      </c>
      <c r="E2218" s="500" t="s">
        <v>11099</v>
      </c>
      <c r="F2218" s="500" t="s">
        <v>28081</v>
      </c>
      <c r="G2218" s="500" t="s">
        <v>2573</v>
      </c>
      <c r="H2218" s="500" t="s">
        <v>11642</v>
      </c>
      <c r="I2218" s="500" t="s">
        <v>688</v>
      </c>
      <c r="J2218" s="500" t="s">
        <v>689</v>
      </c>
      <c r="K2218" s="500" t="s">
        <v>223</v>
      </c>
      <c r="L2218" s="500" t="s">
        <v>28083</v>
      </c>
      <c r="M2218" s="500" t="s">
        <v>2307</v>
      </c>
      <c r="N2218" s="500" t="s">
        <v>6087</v>
      </c>
    </row>
    <row r="2219" spans="1:14">
      <c r="A2219" s="500" t="s">
        <v>686</v>
      </c>
      <c r="B2219" s="500" t="s">
        <v>2858</v>
      </c>
      <c r="C2219" s="500" t="s">
        <v>27831</v>
      </c>
      <c r="D2219" s="500" t="s">
        <v>27832</v>
      </c>
      <c r="E2219" s="500" t="s">
        <v>11099</v>
      </c>
      <c r="F2219" s="500" t="s">
        <v>28081</v>
      </c>
      <c r="G2219" s="500" t="s">
        <v>2574</v>
      </c>
      <c r="H2219" s="500" t="s">
        <v>11643</v>
      </c>
      <c r="I2219" s="500" t="s">
        <v>688</v>
      </c>
      <c r="J2219" s="500" t="s">
        <v>689</v>
      </c>
      <c r="K2219" s="500" t="s">
        <v>223</v>
      </c>
      <c r="L2219" s="500" t="s">
        <v>28083</v>
      </c>
      <c r="M2219" s="500" t="s">
        <v>2307</v>
      </c>
      <c r="N2219" s="500" t="s">
        <v>6088</v>
      </c>
    </row>
    <row r="2220" spans="1:14">
      <c r="A2220" s="500" t="s">
        <v>686</v>
      </c>
      <c r="B2220" s="500" t="s">
        <v>2858</v>
      </c>
      <c r="C2220" s="500" t="s">
        <v>27831</v>
      </c>
      <c r="D2220" s="500" t="s">
        <v>27832</v>
      </c>
      <c r="E2220" s="500" t="s">
        <v>11099</v>
      </c>
      <c r="F2220" s="500" t="s">
        <v>28081</v>
      </c>
      <c r="G2220" s="500" t="s">
        <v>2575</v>
      </c>
      <c r="H2220" s="500" t="s">
        <v>11643</v>
      </c>
      <c r="I2220" s="500" t="s">
        <v>688</v>
      </c>
      <c r="J2220" s="500" t="s">
        <v>689</v>
      </c>
      <c r="K2220" s="500" t="s">
        <v>223</v>
      </c>
      <c r="L2220" s="500" t="s">
        <v>28083</v>
      </c>
      <c r="M2220" s="500" t="s">
        <v>2307</v>
      </c>
      <c r="N2220" s="500" t="s">
        <v>6089</v>
      </c>
    </row>
    <row r="2221" spans="1:14">
      <c r="A2221" s="500" t="s">
        <v>686</v>
      </c>
      <c r="B2221" s="500" t="s">
        <v>2858</v>
      </c>
      <c r="C2221" s="500" t="s">
        <v>27831</v>
      </c>
      <c r="D2221" s="500" t="s">
        <v>27832</v>
      </c>
      <c r="E2221" s="500" t="s">
        <v>11099</v>
      </c>
      <c r="F2221" s="500" t="s">
        <v>28081</v>
      </c>
      <c r="G2221" s="500" t="s">
        <v>2576</v>
      </c>
      <c r="H2221" s="500" t="s">
        <v>11641</v>
      </c>
      <c r="I2221" s="500" t="s">
        <v>688</v>
      </c>
      <c r="J2221" s="500" t="s">
        <v>689</v>
      </c>
      <c r="K2221" s="500" t="s">
        <v>223</v>
      </c>
      <c r="L2221" s="500" t="s">
        <v>28083</v>
      </c>
      <c r="M2221" s="500" t="s">
        <v>2307</v>
      </c>
      <c r="N2221" s="500" t="s">
        <v>6090</v>
      </c>
    </row>
    <row r="2222" spans="1:14">
      <c r="A2222" s="500" t="s">
        <v>686</v>
      </c>
      <c r="B2222" s="500" t="s">
        <v>2858</v>
      </c>
      <c r="C2222" s="500" t="s">
        <v>27831</v>
      </c>
      <c r="D2222" s="500" t="s">
        <v>27832</v>
      </c>
      <c r="E2222" s="500" t="s">
        <v>11099</v>
      </c>
      <c r="F2222" s="500" t="s">
        <v>28081</v>
      </c>
      <c r="G2222" s="500" t="s">
        <v>2577</v>
      </c>
      <c r="H2222" s="500" t="s">
        <v>11644</v>
      </c>
      <c r="I2222" s="500" t="s">
        <v>688</v>
      </c>
      <c r="J2222" s="500" t="s">
        <v>689</v>
      </c>
      <c r="K2222" s="500" t="s">
        <v>223</v>
      </c>
      <c r="L2222" s="500" t="s">
        <v>28083</v>
      </c>
      <c r="M2222" s="500" t="s">
        <v>2307</v>
      </c>
      <c r="N2222" s="500" t="s">
        <v>6091</v>
      </c>
    </row>
    <row r="2223" spans="1:14">
      <c r="A2223" s="500" t="s">
        <v>686</v>
      </c>
      <c r="B2223" s="500" t="s">
        <v>2858</v>
      </c>
      <c r="C2223" s="500" t="s">
        <v>27831</v>
      </c>
      <c r="D2223" s="500" t="s">
        <v>27832</v>
      </c>
      <c r="E2223" s="500" t="s">
        <v>11099</v>
      </c>
      <c r="F2223" s="500" t="s">
        <v>28081</v>
      </c>
      <c r="G2223" s="500" t="s">
        <v>709</v>
      </c>
      <c r="H2223" s="500" t="s">
        <v>11645</v>
      </c>
      <c r="I2223" s="500" t="s">
        <v>688</v>
      </c>
      <c r="J2223" s="500" t="s">
        <v>689</v>
      </c>
      <c r="K2223" s="500" t="s">
        <v>223</v>
      </c>
      <c r="L2223" s="500" t="s">
        <v>28083</v>
      </c>
      <c r="M2223" s="500" t="s">
        <v>2307</v>
      </c>
      <c r="N2223" s="500" t="s">
        <v>6092</v>
      </c>
    </row>
    <row r="2224" spans="1:14">
      <c r="A2224" s="500" t="s">
        <v>686</v>
      </c>
      <c r="B2224" s="500" t="s">
        <v>2858</v>
      </c>
      <c r="C2224" s="500" t="s">
        <v>27831</v>
      </c>
      <c r="D2224" s="500" t="s">
        <v>27832</v>
      </c>
      <c r="E2224" s="500" t="s">
        <v>11099</v>
      </c>
      <c r="F2224" s="500" t="s">
        <v>28081</v>
      </c>
      <c r="G2224" s="500" t="s">
        <v>710</v>
      </c>
      <c r="H2224" s="500" t="s">
        <v>11646</v>
      </c>
      <c r="I2224" s="500" t="s">
        <v>688</v>
      </c>
      <c r="J2224" s="500" t="s">
        <v>689</v>
      </c>
      <c r="K2224" s="500" t="s">
        <v>223</v>
      </c>
      <c r="L2224" s="500" t="s">
        <v>28083</v>
      </c>
      <c r="M2224" s="500" t="s">
        <v>2307</v>
      </c>
      <c r="N2224" s="500" t="s">
        <v>6093</v>
      </c>
    </row>
    <row r="2225" spans="1:14">
      <c r="A2225" s="500" t="s">
        <v>686</v>
      </c>
      <c r="B2225" s="500" t="s">
        <v>2858</v>
      </c>
      <c r="C2225" s="500" t="s">
        <v>27831</v>
      </c>
      <c r="D2225" s="500" t="s">
        <v>27832</v>
      </c>
      <c r="E2225" s="500" t="s">
        <v>11099</v>
      </c>
      <c r="F2225" s="500" t="s">
        <v>28081</v>
      </c>
      <c r="G2225" s="500" t="s">
        <v>1813</v>
      </c>
      <c r="H2225" s="500" t="s">
        <v>11647</v>
      </c>
      <c r="I2225" s="500" t="s">
        <v>688</v>
      </c>
      <c r="J2225" s="500" t="s">
        <v>689</v>
      </c>
      <c r="K2225" s="500" t="s">
        <v>223</v>
      </c>
      <c r="L2225" s="500" t="s">
        <v>28083</v>
      </c>
      <c r="M2225" s="500" t="s">
        <v>2307</v>
      </c>
      <c r="N2225" s="500" t="s">
        <v>6094</v>
      </c>
    </row>
    <row r="2226" spans="1:14">
      <c r="A2226" s="500" t="s">
        <v>686</v>
      </c>
      <c r="B2226" s="500" t="s">
        <v>2858</v>
      </c>
      <c r="C2226" s="500" t="s">
        <v>27831</v>
      </c>
      <c r="D2226" s="500" t="s">
        <v>27832</v>
      </c>
      <c r="E2226" s="500" t="s">
        <v>11099</v>
      </c>
      <c r="F2226" s="500" t="s">
        <v>28081</v>
      </c>
      <c r="G2226" s="500" t="s">
        <v>1814</v>
      </c>
      <c r="H2226" s="500" t="s">
        <v>11632</v>
      </c>
      <c r="I2226" s="500" t="s">
        <v>688</v>
      </c>
      <c r="J2226" s="500" t="s">
        <v>689</v>
      </c>
      <c r="K2226" s="500" t="s">
        <v>223</v>
      </c>
      <c r="L2226" s="500" t="s">
        <v>28083</v>
      </c>
      <c r="M2226" s="500" t="s">
        <v>2307</v>
      </c>
      <c r="N2226" s="500" t="s">
        <v>6095</v>
      </c>
    </row>
    <row r="2227" spans="1:14">
      <c r="A2227" s="500" t="s">
        <v>686</v>
      </c>
      <c r="B2227" s="500" t="s">
        <v>2858</v>
      </c>
      <c r="C2227" s="500" t="s">
        <v>27831</v>
      </c>
      <c r="D2227" s="500" t="s">
        <v>27832</v>
      </c>
      <c r="E2227" s="500" t="s">
        <v>11099</v>
      </c>
      <c r="F2227" s="500" t="s">
        <v>28081</v>
      </c>
      <c r="G2227" s="500" t="s">
        <v>1815</v>
      </c>
      <c r="H2227" s="500" t="s">
        <v>11632</v>
      </c>
      <c r="I2227" s="500" t="s">
        <v>688</v>
      </c>
      <c r="J2227" s="500" t="s">
        <v>689</v>
      </c>
      <c r="K2227" s="500" t="s">
        <v>223</v>
      </c>
      <c r="L2227" s="500" t="s">
        <v>28083</v>
      </c>
      <c r="M2227" s="500" t="s">
        <v>2307</v>
      </c>
      <c r="N2227" s="500" t="s">
        <v>6096</v>
      </c>
    </row>
    <row r="2228" spans="1:14">
      <c r="A2228" s="500" t="s">
        <v>686</v>
      </c>
      <c r="B2228" s="500" t="s">
        <v>2858</v>
      </c>
      <c r="C2228" s="500" t="s">
        <v>27831</v>
      </c>
      <c r="D2228" s="500" t="s">
        <v>27832</v>
      </c>
      <c r="E2228" s="500" t="s">
        <v>11099</v>
      </c>
      <c r="F2228" s="500" t="s">
        <v>28081</v>
      </c>
      <c r="G2228" s="500" t="s">
        <v>1816</v>
      </c>
      <c r="H2228" s="500" t="s">
        <v>3812</v>
      </c>
      <c r="I2228" s="500" t="s">
        <v>688</v>
      </c>
      <c r="J2228" s="500" t="s">
        <v>689</v>
      </c>
      <c r="K2228" s="500" t="s">
        <v>223</v>
      </c>
      <c r="L2228" s="500" t="s">
        <v>28083</v>
      </c>
      <c r="M2228" s="500" t="s">
        <v>2307</v>
      </c>
      <c r="N2228" s="500" t="s">
        <v>6097</v>
      </c>
    </row>
    <row r="2229" spans="1:14">
      <c r="A2229" s="500" t="s">
        <v>686</v>
      </c>
      <c r="B2229" s="500" t="s">
        <v>2858</v>
      </c>
      <c r="C2229" s="500" t="s">
        <v>27831</v>
      </c>
      <c r="D2229" s="500" t="s">
        <v>27832</v>
      </c>
      <c r="E2229" s="500" t="s">
        <v>11099</v>
      </c>
      <c r="F2229" s="500" t="s">
        <v>28081</v>
      </c>
      <c r="G2229" s="500" t="s">
        <v>1817</v>
      </c>
      <c r="H2229" s="500" t="s">
        <v>3821</v>
      </c>
      <c r="I2229" s="500" t="s">
        <v>688</v>
      </c>
      <c r="J2229" s="500" t="s">
        <v>689</v>
      </c>
      <c r="K2229" s="500" t="s">
        <v>223</v>
      </c>
      <c r="L2229" s="500" t="s">
        <v>28083</v>
      </c>
      <c r="M2229" s="500" t="s">
        <v>2307</v>
      </c>
      <c r="N2229" s="500" t="s">
        <v>6098</v>
      </c>
    </row>
    <row r="2230" spans="1:14">
      <c r="A2230" s="500" t="s">
        <v>686</v>
      </c>
      <c r="B2230" s="500" t="s">
        <v>2858</v>
      </c>
      <c r="C2230" s="500" t="s">
        <v>27831</v>
      </c>
      <c r="D2230" s="500" t="s">
        <v>27832</v>
      </c>
      <c r="E2230" s="500" t="s">
        <v>11099</v>
      </c>
      <c r="F2230" s="500" t="s">
        <v>28081</v>
      </c>
      <c r="G2230" s="500" t="s">
        <v>1818</v>
      </c>
      <c r="H2230" s="500" t="s">
        <v>11648</v>
      </c>
      <c r="I2230" s="500" t="s">
        <v>688</v>
      </c>
      <c r="J2230" s="500" t="s">
        <v>689</v>
      </c>
      <c r="K2230" s="500" t="s">
        <v>223</v>
      </c>
      <c r="L2230" s="500" t="s">
        <v>28083</v>
      </c>
      <c r="M2230" s="500" t="s">
        <v>2307</v>
      </c>
      <c r="N2230" s="500" t="s">
        <v>6099</v>
      </c>
    </row>
    <row r="2231" spans="1:14">
      <c r="A2231" s="500" t="s">
        <v>686</v>
      </c>
      <c r="B2231" s="500" t="s">
        <v>2858</v>
      </c>
      <c r="C2231" s="500" t="s">
        <v>27831</v>
      </c>
      <c r="D2231" s="500" t="s">
        <v>27832</v>
      </c>
      <c r="E2231" s="500" t="s">
        <v>11099</v>
      </c>
      <c r="F2231" s="500" t="s">
        <v>28081</v>
      </c>
      <c r="G2231" s="500" t="s">
        <v>1819</v>
      </c>
      <c r="H2231" s="500" t="s">
        <v>11649</v>
      </c>
      <c r="I2231" s="500" t="s">
        <v>688</v>
      </c>
      <c r="J2231" s="500" t="s">
        <v>689</v>
      </c>
      <c r="K2231" s="500" t="s">
        <v>223</v>
      </c>
      <c r="L2231" s="500" t="s">
        <v>28083</v>
      </c>
      <c r="M2231" s="500" t="s">
        <v>2307</v>
      </c>
      <c r="N2231" s="500" t="s">
        <v>6100</v>
      </c>
    </row>
    <row r="2232" spans="1:14">
      <c r="A2232" s="500" t="s">
        <v>686</v>
      </c>
      <c r="B2232" s="500" t="s">
        <v>2858</v>
      </c>
      <c r="C2232" s="500" t="s">
        <v>27831</v>
      </c>
      <c r="D2232" s="500" t="s">
        <v>27832</v>
      </c>
      <c r="E2232" s="500" t="s">
        <v>11099</v>
      </c>
      <c r="F2232" s="500" t="s">
        <v>28081</v>
      </c>
      <c r="G2232" s="500" t="s">
        <v>1820</v>
      </c>
      <c r="H2232" s="500" t="s">
        <v>11650</v>
      </c>
      <c r="I2232" s="500" t="s">
        <v>688</v>
      </c>
      <c r="J2232" s="500" t="s">
        <v>689</v>
      </c>
      <c r="K2232" s="500" t="s">
        <v>223</v>
      </c>
      <c r="L2232" s="500" t="s">
        <v>28083</v>
      </c>
      <c r="M2232" s="500" t="s">
        <v>2307</v>
      </c>
      <c r="N2232" s="500" t="s">
        <v>6101</v>
      </c>
    </row>
    <row r="2233" spans="1:14">
      <c r="A2233" s="500" t="s">
        <v>686</v>
      </c>
      <c r="B2233" s="500" t="s">
        <v>2858</v>
      </c>
      <c r="C2233" s="500" t="s">
        <v>27831</v>
      </c>
      <c r="D2233" s="500" t="s">
        <v>27832</v>
      </c>
      <c r="E2233" s="500" t="s">
        <v>11099</v>
      </c>
      <c r="F2233" s="500" t="s">
        <v>28081</v>
      </c>
      <c r="G2233" s="500" t="s">
        <v>1821</v>
      </c>
      <c r="H2233" s="500" t="s">
        <v>11634</v>
      </c>
      <c r="I2233" s="500" t="s">
        <v>688</v>
      </c>
      <c r="J2233" s="500" t="s">
        <v>689</v>
      </c>
      <c r="K2233" s="500" t="s">
        <v>223</v>
      </c>
      <c r="L2233" s="500" t="s">
        <v>28083</v>
      </c>
      <c r="M2233" s="500" t="s">
        <v>2307</v>
      </c>
      <c r="N2233" s="500" t="s">
        <v>6102</v>
      </c>
    </row>
    <row r="2234" spans="1:14">
      <c r="A2234" s="500" t="s">
        <v>686</v>
      </c>
      <c r="B2234" s="500" t="s">
        <v>2858</v>
      </c>
      <c r="C2234" s="500" t="s">
        <v>27831</v>
      </c>
      <c r="D2234" s="500" t="s">
        <v>27832</v>
      </c>
      <c r="E2234" s="500" t="s">
        <v>11099</v>
      </c>
      <c r="F2234" s="500" t="s">
        <v>28081</v>
      </c>
      <c r="G2234" s="500" t="s">
        <v>1822</v>
      </c>
      <c r="H2234" s="500" t="s">
        <v>11647</v>
      </c>
      <c r="I2234" s="500" t="s">
        <v>688</v>
      </c>
      <c r="J2234" s="500" t="s">
        <v>689</v>
      </c>
      <c r="K2234" s="500" t="s">
        <v>223</v>
      </c>
      <c r="L2234" s="500" t="s">
        <v>28083</v>
      </c>
      <c r="M2234" s="500" t="s">
        <v>2307</v>
      </c>
      <c r="N2234" s="500" t="s">
        <v>6103</v>
      </c>
    </row>
    <row r="2235" spans="1:14">
      <c r="A2235" s="500" t="s">
        <v>686</v>
      </c>
      <c r="B2235" s="500" t="s">
        <v>2858</v>
      </c>
      <c r="C2235" s="500" t="s">
        <v>27831</v>
      </c>
      <c r="D2235" s="500" t="s">
        <v>27832</v>
      </c>
      <c r="E2235" s="500" t="s">
        <v>11099</v>
      </c>
      <c r="F2235" s="500" t="s">
        <v>28081</v>
      </c>
      <c r="G2235" s="500" t="s">
        <v>2578</v>
      </c>
      <c r="H2235" s="500" t="s">
        <v>12775</v>
      </c>
      <c r="I2235" s="500" t="s">
        <v>688</v>
      </c>
      <c r="J2235" s="500" t="s">
        <v>689</v>
      </c>
      <c r="K2235" s="500" t="s">
        <v>223</v>
      </c>
      <c r="L2235" s="500" t="s">
        <v>28083</v>
      </c>
      <c r="M2235" s="500" t="s">
        <v>2307</v>
      </c>
      <c r="N2235" s="500" t="s">
        <v>6104</v>
      </c>
    </row>
    <row r="2236" spans="1:14">
      <c r="A2236" s="500" t="s">
        <v>686</v>
      </c>
      <c r="B2236" s="500" t="s">
        <v>2858</v>
      </c>
      <c r="C2236" s="500" t="s">
        <v>27831</v>
      </c>
      <c r="D2236" s="500" t="s">
        <v>27832</v>
      </c>
      <c r="E2236" s="500" t="s">
        <v>11099</v>
      </c>
      <c r="F2236" s="500" t="s">
        <v>28081</v>
      </c>
      <c r="G2236" s="500" t="s">
        <v>2579</v>
      </c>
      <c r="H2236" s="500" t="s">
        <v>28323</v>
      </c>
      <c r="I2236" s="500" t="s">
        <v>688</v>
      </c>
      <c r="J2236" s="500" t="s">
        <v>689</v>
      </c>
      <c r="K2236" s="500" t="s">
        <v>223</v>
      </c>
      <c r="L2236" s="500" t="s">
        <v>28083</v>
      </c>
      <c r="M2236" s="500" t="s">
        <v>2307</v>
      </c>
      <c r="N2236" s="500" t="s">
        <v>6105</v>
      </c>
    </row>
    <row r="2237" spans="1:14">
      <c r="A2237" s="500" t="s">
        <v>686</v>
      </c>
      <c r="B2237" s="500" t="s">
        <v>2858</v>
      </c>
      <c r="C2237" s="500" t="s">
        <v>27831</v>
      </c>
      <c r="D2237" s="500" t="s">
        <v>27832</v>
      </c>
      <c r="E2237" s="500" t="s">
        <v>11099</v>
      </c>
      <c r="F2237" s="500" t="s">
        <v>28081</v>
      </c>
      <c r="G2237" s="500" t="s">
        <v>2580</v>
      </c>
      <c r="H2237" s="500" t="s">
        <v>28324</v>
      </c>
      <c r="I2237" s="500" t="s">
        <v>688</v>
      </c>
      <c r="J2237" s="500" t="s">
        <v>689</v>
      </c>
      <c r="K2237" s="500" t="s">
        <v>223</v>
      </c>
      <c r="L2237" s="500" t="s">
        <v>28083</v>
      </c>
      <c r="M2237" s="500" t="s">
        <v>2307</v>
      </c>
      <c r="N2237" s="500" t="s">
        <v>6106</v>
      </c>
    </row>
    <row r="2238" spans="1:14">
      <c r="A2238" s="500" t="s">
        <v>686</v>
      </c>
      <c r="B2238" s="500" t="s">
        <v>2858</v>
      </c>
      <c r="C2238" s="500" t="s">
        <v>27831</v>
      </c>
      <c r="D2238" s="500" t="s">
        <v>27832</v>
      </c>
      <c r="E2238" s="500" t="s">
        <v>11099</v>
      </c>
      <c r="F2238" s="500" t="s">
        <v>28081</v>
      </c>
      <c r="G2238" s="500" t="s">
        <v>1823</v>
      </c>
      <c r="H2238" s="500" t="s">
        <v>11653</v>
      </c>
      <c r="I2238" s="500" t="s">
        <v>688</v>
      </c>
      <c r="J2238" s="500" t="s">
        <v>689</v>
      </c>
      <c r="K2238" s="500" t="s">
        <v>223</v>
      </c>
      <c r="L2238" s="500" t="s">
        <v>28083</v>
      </c>
      <c r="M2238" s="500" t="s">
        <v>2307</v>
      </c>
      <c r="N2238" s="500" t="s">
        <v>6107</v>
      </c>
    </row>
    <row r="2239" spans="1:14">
      <c r="A2239" s="500" t="s">
        <v>686</v>
      </c>
      <c r="B2239" s="500" t="s">
        <v>2858</v>
      </c>
      <c r="C2239" s="500" t="s">
        <v>27831</v>
      </c>
      <c r="D2239" s="500" t="s">
        <v>27832</v>
      </c>
      <c r="E2239" s="500" t="s">
        <v>11099</v>
      </c>
      <c r="F2239" s="500" t="s">
        <v>28081</v>
      </c>
      <c r="G2239" s="500" t="s">
        <v>1824</v>
      </c>
      <c r="H2239" s="500" t="s">
        <v>11654</v>
      </c>
      <c r="I2239" s="500" t="s">
        <v>688</v>
      </c>
      <c r="J2239" s="500" t="s">
        <v>689</v>
      </c>
      <c r="K2239" s="500" t="s">
        <v>223</v>
      </c>
      <c r="L2239" s="500" t="s">
        <v>28083</v>
      </c>
      <c r="M2239" s="500" t="s">
        <v>2307</v>
      </c>
      <c r="N2239" s="500" t="s">
        <v>6108</v>
      </c>
    </row>
    <row r="2240" spans="1:14">
      <c r="A2240" s="500" t="s">
        <v>686</v>
      </c>
      <c r="B2240" s="500" t="s">
        <v>2858</v>
      </c>
      <c r="C2240" s="500" t="s">
        <v>27831</v>
      </c>
      <c r="D2240" s="500" t="s">
        <v>27832</v>
      </c>
      <c r="E2240" s="500" t="s">
        <v>11099</v>
      </c>
      <c r="F2240" s="500" t="s">
        <v>28081</v>
      </c>
      <c r="G2240" s="500" t="s">
        <v>1825</v>
      </c>
      <c r="H2240" s="500" t="s">
        <v>11655</v>
      </c>
      <c r="I2240" s="500" t="s">
        <v>688</v>
      </c>
      <c r="J2240" s="500" t="s">
        <v>689</v>
      </c>
      <c r="K2240" s="500" t="s">
        <v>223</v>
      </c>
      <c r="L2240" s="500" t="s">
        <v>28083</v>
      </c>
      <c r="M2240" s="500" t="s">
        <v>2307</v>
      </c>
      <c r="N2240" s="500" t="s">
        <v>6109</v>
      </c>
    </row>
    <row r="2241" spans="1:14">
      <c r="A2241" s="500" t="s">
        <v>686</v>
      </c>
      <c r="B2241" s="500" t="s">
        <v>2858</v>
      </c>
      <c r="C2241" s="500" t="s">
        <v>27831</v>
      </c>
      <c r="D2241" s="500" t="s">
        <v>27832</v>
      </c>
      <c r="E2241" s="500" t="s">
        <v>11099</v>
      </c>
      <c r="F2241" s="500" t="s">
        <v>28081</v>
      </c>
      <c r="G2241" s="500" t="s">
        <v>2581</v>
      </c>
      <c r="H2241" s="500" t="s">
        <v>11656</v>
      </c>
      <c r="I2241" s="500" t="s">
        <v>688</v>
      </c>
      <c r="J2241" s="500" t="s">
        <v>689</v>
      </c>
      <c r="K2241" s="500" t="s">
        <v>223</v>
      </c>
      <c r="L2241" s="500" t="s">
        <v>28083</v>
      </c>
      <c r="M2241" s="500" t="s">
        <v>2307</v>
      </c>
      <c r="N2241" s="500" t="s">
        <v>6110</v>
      </c>
    </row>
    <row r="2242" spans="1:14">
      <c r="A2242" s="500" t="s">
        <v>686</v>
      </c>
      <c r="B2242" s="500" t="s">
        <v>2858</v>
      </c>
      <c r="C2242" s="500" t="s">
        <v>27831</v>
      </c>
      <c r="D2242" s="500" t="s">
        <v>27832</v>
      </c>
      <c r="E2242" s="500" t="s">
        <v>11099</v>
      </c>
      <c r="F2242" s="500" t="s">
        <v>28081</v>
      </c>
      <c r="G2242" s="500" t="s">
        <v>1826</v>
      </c>
      <c r="H2242" s="500" t="s">
        <v>11657</v>
      </c>
      <c r="I2242" s="500" t="s">
        <v>688</v>
      </c>
      <c r="J2242" s="500" t="s">
        <v>689</v>
      </c>
      <c r="K2242" s="500" t="s">
        <v>223</v>
      </c>
      <c r="L2242" s="500" t="s">
        <v>28083</v>
      </c>
      <c r="M2242" s="500" t="s">
        <v>2307</v>
      </c>
      <c r="N2242" s="500" t="s">
        <v>6111</v>
      </c>
    </row>
    <row r="2243" spans="1:14">
      <c r="A2243" s="500" t="s">
        <v>686</v>
      </c>
      <c r="B2243" s="500" t="s">
        <v>2858</v>
      </c>
      <c r="C2243" s="500" t="s">
        <v>27831</v>
      </c>
      <c r="D2243" s="500" t="s">
        <v>27832</v>
      </c>
      <c r="E2243" s="500" t="s">
        <v>11099</v>
      </c>
      <c r="F2243" s="500" t="s">
        <v>28081</v>
      </c>
      <c r="G2243" s="500" t="s">
        <v>1827</v>
      </c>
      <c r="H2243" s="500" t="s">
        <v>11658</v>
      </c>
      <c r="I2243" s="500" t="s">
        <v>688</v>
      </c>
      <c r="J2243" s="500" t="s">
        <v>689</v>
      </c>
      <c r="K2243" s="500" t="s">
        <v>223</v>
      </c>
      <c r="L2243" s="500" t="s">
        <v>28083</v>
      </c>
      <c r="M2243" s="500" t="s">
        <v>2307</v>
      </c>
      <c r="N2243" s="500" t="s">
        <v>6112</v>
      </c>
    </row>
    <row r="2244" spans="1:14">
      <c r="A2244" s="500" t="s">
        <v>686</v>
      </c>
      <c r="B2244" s="500" t="s">
        <v>2858</v>
      </c>
      <c r="C2244" s="500" t="s">
        <v>27831</v>
      </c>
      <c r="D2244" s="500" t="s">
        <v>27832</v>
      </c>
      <c r="E2244" s="500" t="s">
        <v>11099</v>
      </c>
      <c r="F2244" s="500" t="s">
        <v>28081</v>
      </c>
      <c r="G2244" s="500" t="s">
        <v>1828</v>
      </c>
      <c r="H2244" s="500" t="s">
        <v>11658</v>
      </c>
      <c r="I2244" s="500" t="s">
        <v>688</v>
      </c>
      <c r="J2244" s="500" t="s">
        <v>689</v>
      </c>
      <c r="K2244" s="500" t="s">
        <v>223</v>
      </c>
      <c r="L2244" s="500" t="s">
        <v>28083</v>
      </c>
      <c r="M2244" s="500" t="s">
        <v>2307</v>
      </c>
      <c r="N2244" s="500" t="s">
        <v>6113</v>
      </c>
    </row>
    <row r="2245" spans="1:14">
      <c r="A2245" s="500" t="s">
        <v>686</v>
      </c>
      <c r="B2245" s="500" t="s">
        <v>2858</v>
      </c>
      <c r="C2245" s="500" t="s">
        <v>27831</v>
      </c>
      <c r="D2245" s="500" t="s">
        <v>27832</v>
      </c>
      <c r="E2245" s="500" t="s">
        <v>11099</v>
      </c>
      <c r="F2245" s="500" t="s">
        <v>28081</v>
      </c>
      <c r="G2245" s="500" t="s">
        <v>2582</v>
      </c>
      <c r="H2245" s="500" t="s">
        <v>11659</v>
      </c>
      <c r="I2245" s="500" t="s">
        <v>688</v>
      </c>
      <c r="J2245" s="500" t="s">
        <v>689</v>
      </c>
      <c r="K2245" s="500" t="s">
        <v>223</v>
      </c>
      <c r="L2245" s="500" t="s">
        <v>28083</v>
      </c>
      <c r="M2245" s="500" t="s">
        <v>2307</v>
      </c>
      <c r="N2245" s="500" t="s">
        <v>6114</v>
      </c>
    </row>
    <row r="2246" spans="1:14">
      <c r="A2246" s="500" t="s">
        <v>686</v>
      </c>
      <c r="B2246" s="500" t="s">
        <v>2858</v>
      </c>
      <c r="C2246" s="500" t="s">
        <v>27831</v>
      </c>
      <c r="D2246" s="500" t="s">
        <v>27832</v>
      </c>
      <c r="E2246" s="500" t="s">
        <v>11099</v>
      </c>
      <c r="F2246" s="500" t="s">
        <v>28081</v>
      </c>
      <c r="G2246" s="500" t="s">
        <v>1829</v>
      </c>
      <c r="H2246" s="500" t="s">
        <v>11660</v>
      </c>
      <c r="I2246" s="500" t="s">
        <v>688</v>
      </c>
      <c r="J2246" s="500" t="s">
        <v>689</v>
      </c>
      <c r="K2246" s="500" t="s">
        <v>223</v>
      </c>
      <c r="L2246" s="500" t="s">
        <v>28083</v>
      </c>
      <c r="M2246" s="500" t="s">
        <v>2307</v>
      </c>
      <c r="N2246" s="500" t="s">
        <v>6115</v>
      </c>
    </row>
    <row r="2247" spans="1:14">
      <c r="A2247" s="500" t="s">
        <v>686</v>
      </c>
      <c r="B2247" s="500" t="s">
        <v>2858</v>
      </c>
      <c r="C2247" s="500" t="s">
        <v>27831</v>
      </c>
      <c r="D2247" s="500" t="s">
        <v>27832</v>
      </c>
      <c r="E2247" s="500" t="s">
        <v>11099</v>
      </c>
      <c r="F2247" s="500" t="s">
        <v>28081</v>
      </c>
      <c r="G2247" s="500" t="s">
        <v>1830</v>
      </c>
      <c r="H2247" s="500" t="s">
        <v>11661</v>
      </c>
      <c r="I2247" s="500" t="s">
        <v>688</v>
      </c>
      <c r="J2247" s="500" t="s">
        <v>689</v>
      </c>
      <c r="K2247" s="500" t="s">
        <v>223</v>
      </c>
      <c r="L2247" s="500" t="s">
        <v>28083</v>
      </c>
      <c r="M2247" s="500" t="s">
        <v>2307</v>
      </c>
      <c r="N2247" s="500" t="s">
        <v>6116</v>
      </c>
    </row>
    <row r="2248" spans="1:14">
      <c r="A2248" s="500" t="s">
        <v>686</v>
      </c>
      <c r="B2248" s="500" t="s">
        <v>2858</v>
      </c>
      <c r="C2248" s="500" t="s">
        <v>27831</v>
      </c>
      <c r="D2248" s="500" t="s">
        <v>27832</v>
      </c>
      <c r="E2248" s="500" t="s">
        <v>11099</v>
      </c>
      <c r="F2248" s="500" t="s">
        <v>28081</v>
      </c>
      <c r="G2248" s="500" t="s">
        <v>1831</v>
      </c>
      <c r="H2248" s="500" t="s">
        <v>11658</v>
      </c>
      <c r="I2248" s="500" t="s">
        <v>688</v>
      </c>
      <c r="J2248" s="500" t="s">
        <v>689</v>
      </c>
      <c r="K2248" s="500" t="s">
        <v>223</v>
      </c>
      <c r="L2248" s="500" t="s">
        <v>28083</v>
      </c>
      <c r="M2248" s="500" t="s">
        <v>2307</v>
      </c>
      <c r="N2248" s="500" t="s">
        <v>6117</v>
      </c>
    </row>
    <row r="2249" spans="1:14">
      <c r="A2249" s="500" t="s">
        <v>686</v>
      </c>
      <c r="B2249" s="500" t="s">
        <v>2858</v>
      </c>
      <c r="C2249" s="500" t="s">
        <v>27831</v>
      </c>
      <c r="D2249" s="500" t="s">
        <v>27832</v>
      </c>
      <c r="E2249" s="500" t="s">
        <v>11099</v>
      </c>
      <c r="F2249" s="500" t="s">
        <v>28081</v>
      </c>
      <c r="G2249" s="500" t="s">
        <v>1832</v>
      </c>
      <c r="H2249" s="500" t="s">
        <v>11662</v>
      </c>
      <c r="I2249" s="500" t="s">
        <v>688</v>
      </c>
      <c r="J2249" s="500" t="s">
        <v>689</v>
      </c>
      <c r="K2249" s="500" t="s">
        <v>223</v>
      </c>
      <c r="L2249" s="500" t="s">
        <v>28083</v>
      </c>
      <c r="M2249" s="500" t="s">
        <v>2307</v>
      </c>
      <c r="N2249" s="500" t="s">
        <v>6118</v>
      </c>
    </row>
    <row r="2250" spans="1:14">
      <c r="A2250" s="500" t="s">
        <v>686</v>
      </c>
      <c r="B2250" s="500" t="s">
        <v>2858</v>
      </c>
      <c r="C2250" s="500" t="s">
        <v>27831</v>
      </c>
      <c r="D2250" s="500" t="s">
        <v>27832</v>
      </c>
      <c r="E2250" s="500" t="s">
        <v>11099</v>
      </c>
      <c r="F2250" s="500" t="s">
        <v>28081</v>
      </c>
      <c r="G2250" s="500" t="s">
        <v>1833</v>
      </c>
      <c r="H2250" s="500" t="s">
        <v>11659</v>
      </c>
      <c r="I2250" s="500" t="s">
        <v>688</v>
      </c>
      <c r="J2250" s="500" t="s">
        <v>689</v>
      </c>
      <c r="K2250" s="500" t="s">
        <v>223</v>
      </c>
      <c r="L2250" s="500" t="s">
        <v>28083</v>
      </c>
      <c r="M2250" s="500" t="s">
        <v>2307</v>
      </c>
      <c r="N2250" s="500" t="s">
        <v>6119</v>
      </c>
    </row>
    <row r="2251" spans="1:14">
      <c r="A2251" s="500" t="s">
        <v>686</v>
      </c>
      <c r="B2251" s="500" t="s">
        <v>2858</v>
      </c>
      <c r="C2251" s="500" t="s">
        <v>27831</v>
      </c>
      <c r="D2251" s="500" t="s">
        <v>27832</v>
      </c>
      <c r="E2251" s="500" t="s">
        <v>11099</v>
      </c>
      <c r="F2251" s="500" t="s">
        <v>28081</v>
      </c>
      <c r="G2251" s="500" t="s">
        <v>1834</v>
      </c>
      <c r="H2251" s="500" t="s">
        <v>11657</v>
      </c>
      <c r="I2251" s="500" t="s">
        <v>688</v>
      </c>
      <c r="J2251" s="500" t="s">
        <v>689</v>
      </c>
      <c r="K2251" s="500" t="s">
        <v>223</v>
      </c>
      <c r="L2251" s="500" t="s">
        <v>28083</v>
      </c>
      <c r="M2251" s="500" t="s">
        <v>2307</v>
      </c>
      <c r="N2251" s="500" t="s">
        <v>6120</v>
      </c>
    </row>
    <row r="2252" spans="1:14">
      <c r="A2252" s="500" t="s">
        <v>686</v>
      </c>
      <c r="B2252" s="500" t="s">
        <v>2858</v>
      </c>
      <c r="C2252" s="500" t="s">
        <v>27831</v>
      </c>
      <c r="D2252" s="500" t="s">
        <v>27832</v>
      </c>
      <c r="E2252" s="500" t="s">
        <v>11099</v>
      </c>
      <c r="F2252" s="500" t="s">
        <v>28081</v>
      </c>
      <c r="G2252" s="500" t="s">
        <v>1835</v>
      </c>
      <c r="H2252" s="500" t="s">
        <v>11663</v>
      </c>
      <c r="I2252" s="500" t="s">
        <v>688</v>
      </c>
      <c r="J2252" s="500" t="s">
        <v>689</v>
      </c>
      <c r="K2252" s="500" t="s">
        <v>223</v>
      </c>
      <c r="L2252" s="500" t="s">
        <v>28083</v>
      </c>
      <c r="M2252" s="500" t="s">
        <v>2307</v>
      </c>
      <c r="N2252" s="500" t="s">
        <v>6121</v>
      </c>
    </row>
    <row r="2253" spans="1:14">
      <c r="A2253" s="500" t="s">
        <v>686</v>
      </c>
      <c r="B2253" s="500" t="s">
        <v>2858</v>
      </c>
      <c r="C2253" s="500" t="s">
        <v>27831</v>
      </c>
      <c r="D2253" s="500" t="s">
        <v>27832</v>
      </c>
      <c r="E2253" s="500" t="s">
        <v>11099</v>
      </c>
      <c r="F2253" s="500" t="s">
        <v>28081</v>
      </c>
      <c r="G2253" s="500" t="s">
        <v>1836</v>
      </c>
      <c r="H2253" s="500" t="s">
        <v>11664</v>
      </c>
      <c r="I2253" s="500" t="s">
        <v>688</v>
      </c>
      <c r="J2253" s="500" t="s">
        <v>689</v>
      </c>
      <c r="K2253" s="500" t="s">
        <v>223</v>
      </c>
      <c r="L2253" s="500" t="s">
        <v>28083</v>
      </c>
      <c r="M2253" s="500" t="s">
        <v>2307</v>
      </c>
      <c r="N2253" s="500" t="s">
        <v>6122</v>
      </c>
    </row>
    <row r="2254" spans="1:14">
      <c r="A2254" s="500" t="s">
        <v>686</v>
      </c>
      <c r="B2254" s="500" t="s">
        <v>2858</v>
      </c>
      <c r="C2254" s="500" t="s">
        <v>27831</v>
      </c>
      <c r="D2254" s="500" t="s">
        <v>27832</v>
      </c>
      <c r="E2254" s="500" t="s">
        <v>11099</v>
      </c>
      <c r="F2254" s="500" t="s">
        <v>28081</v>
      </c>
      <c r="G2254" s="500" t="s">
        <v>1837</v>
      </c>
      <c r="H2254" s="500" t="s">
        <v>11665</v>
      </c>
      <c r="I2254" s="500" t="s">
        <v>688</v>
      </c>
      <c r="J2254" s="500" t="s">
        <v>689</v>
      </c>
      <c r="K2254" s="500" t="s">
        <v>223</v>
      </c>
      <c r="L2254" s="500" t="s">
        <v>28083</v>
      </c>
      <c r="M2254" s="500" t="s">
        <v>2307</v>
      </c>
      <c r="N2254" s="500" t="s">
        <v>6123</v>
      </c>
    </row>
    <row r="2255" spans="1:14">
      <c r="A2255" s="500" t="s">
        <v>686</v>
      </c>
      <c r="B2255" s="500" t="s">
        <v>2858</v>
      </c>
      <c r="C2255" s="500" t="s">
        <v>27831</v>
      </c>
      <c r="D2255" s="500" t="s">
        <v>27832</v>
      </c>
      <c r="E2255" s="500" t="s">
        <v>11099</v>
      </c>
      <c r="F2255" s="500" t="s">
        <v>28081</v>
      </c>
      <c r="G2255" s="500" t="s">
        <v>1838</v>
      </c>
      <c r="H2255" s="500" t="s">
        <v>11666</v>
      </c>
      <c r="I2255" s="500" t="s">
        <v>688</v>
      </c>
      <c r="J2255" s="500" t="s">
        <v>689</v>
      </c>
      <c r="K2255" s="500" t="s">
        <v>223</v>
      </c>
      <c r="L2255" s="500" t="s">
        <v>28083</v>
      </c>
      <c r="M2255" s="500" t="s">
        <v>2307</v>
      </c>
      <c r="N2255" s="500" t="s">
        <v>6124</v>
      </c>
    </row>
    <row r="2256" spans="1:14">
      <c r="A2256" s="500" t="s">
        <v>686</v>
      </c>
      <c r="B2256" s="500" t="s">
        <v>2858</v>
      </c>
      <c r="C2256" s="500" t="s">
        <v>27831</v>
      </c>
      <c r="D2256" s="500" t="s">
        <v>27832</v>
      </c>
      <c r="E2256" s="500" t="s">
        <v>11099</v>
      </c>
      <c r="F2256" s="500" t="s">
        <v>28081</v>
      </c>
      <c r="G2256" s="500" t="s">
        <v>1839</v>
      </c>
      <c r="H2256" s="500" t="s">
        <v>11666</v>
      </c>
      <c r="I2256" s="500" t="s">
        <v>688</v>
      </c>
      <c r="J2256" s="500" t="s">
        <v>689</v>
      </c>
      <c r="K2256" s="500" t="s">
        <v>223</v>
      </c>
      <c r="L2256" s="500" t="s">
        <v>28083</v>
      </c>
      <c r="M2256" s="500" t="s">
        <v>2307</v>
      </c>
      <c r="N2256" s="500" t="s">
        <v>6125</v>
      </c>
    </row>
    <row r="2257" spans="1:14">
      <c r="A2257" s="500" t="s">
        <v>686</v>
      </c>
      <c r="B2257" s="500" t="s">
        <v>2858</v>
      </c>
      <c r="C2257" s="500" t="s">
        <v>27831</v>
      </c>
      <c r="D2257" s="500" t="s">
        <v>27832</v>
      </c>
      <c r="E2257" s="500" t="s">
        <v>11099</v>
      </c>
      <c r="F2257" s="500" t="s">
        <v>28081</v>
      </c>
      <c r="G2257" s="500" t="s">
        <v>1840</v>
      </c>
      <c r="H2257" s="500" t="s">
        <v>11667</v>
      </c>
      <c r="I2257" s="500" t="s">
        <v>688</v>
      </c>
      <c r="J2257" s="500" t="s">
        <v>689</v>
      </c>
      <c r="K2257" s="500" t="s">
        <v>223</v>
      </c>
      <c r="L2257" s="500" t="s">
        <v>28083</v>
      </c>
      <c r="M2257" s="500" t="s">
        <v>2307</v>
      </c>
      <c r="N2257" s="500" t="s">
        <v>6126</v>
      </c>
    </row>
    <row r="2258" spans="1:14">
      <c r="A2258" s="500" t="s">
        <v>686</v>
      </c>
      <c r="B2258" s="500" t="s">
        <v>2858</v>
      </c>
      <c r="C2258" s="500" t="s">
        <v>27831</v>
      </c>
      <c r="D2258" s="500" t="s">
        <v>27832</v>
      </c>
      <c r="E2258" s="500" t="s">
        <v>11099</v>
      </c>
      <c r="F2258" s="500" t="s">
        <v>28081</v>
      </c>
      <c r="G2258" s="500" t="s">
        <v>1844</v>
      </c>
      <c r="H2258" s="500" t="s">
        <v>7123</v>
      </c>
      <c r="I2258" s="500" t="s">
        <v>688</v>
      </c>
      <c r="J2258" s="500" t="s">
        <v>689</v>
      </c>
      <c r="K2258" s="500" t="s">
        <v>223</v>
      </c>
      <c r="L2258" s="500" t="s">
        <v>27874</v>
      </c>
      <c r="M2258" s="500" t="s">
        <v>2307</v>
      </c>
      <c r="N2258" s="500" t="s">
        <v>6127</v>
      </c>
    </row>
    <row r="2259" spans="1:14">
      <c r="A2259" s="500" t="s">
        <v>686</v>
      </c>
      <c r="B2259" s="500" t="s">
        <v>2858</v>
      </c>
      <c r="C2259" s="500" t="s">
        <v>27831</v>
      </c>
      <c r="D2259" s="500" t="s">
        <v>27832</v>
      </c>
      <c r="E2259" s="500" t="s">
        <v>11099</v>
      </c>
      <c r="F2259" s="500" t="s">
        <v>28081</v>
      </c>
      <c r="G2259" s="500" t="s">
        <v>1849</v>
      </c>
      <c r="H2259" s="500" t="s">
        <v>3598</v>
      </c>
      <c r="I2259" s="500" t="s">
        <v>688</v>
      </c>
      <c r="J2259" s="500" t="s">
        <v>689</v>
      </c>
      <c r="K2259" s="500" t="s">
        <v>223</v>
      </c>
      <c r="L2259" s="500" t="s">
        <v>27874</v>
      </c>
      <c r="M2259" s="500" t="s">
        <v>2307</v>
      </c>
      <c r="N2259" s="500" t="s">
        <v>6128</v>
      </c>
    </row>
    <row r="2260" spans="1:14">
      <c r="A2260" s="500" t="s">
        <v>686</v>
      </c>
      <c r="B2260" s="500" t="s">
        <v>2858</v>
      </c>
      <c r="C2260" s="500" t="s">
        <v>27831</v>
      </c>
      <c r="D2260" s="500" t="s">
        <v>27832</v>
      </c>
      <c r="E2260" s="500" t="s">
        <v>11099</v>
      </c>
      <c r="F2260" s="500" t="s">
        <v>28081</v>
      </c>
      <c r="G2260" s="500" t="s">
        <v>1856</v>
      </c>
      <c r="H2260" s="500" t="s">
        <v>7120</v>
      </c>
      <c r="I2260" s="500" t="s">
        <v>688</v>
      </c>
      <c r="J2260" s="500" t="s">
        <v>689</v>
      </c>
      <c r="K2260" s="500" t="s">
        <v>223</v>
      </c>
      <c r="L2260" s="500" t="s">
        <v>28083</v>
      </c>
      <c r="M2260" s="500" t="s">
        <v>2307</v>
      </c>
      <c r="N2260" s="500" t="s">
        <v>6129</v>
      </c>
    </row>
    <row r="2261" spans="1:14">
      <c r="A2261" s="500" t="s">
        <v>686</v>
      </c>
      <c r="B2261" s="500" t="s">
        <v>2858</v>
      </c>
      <c r="C2261" s="500" t="s">
        <v>27831</v>
      </c>
      <c r="D2261" s="500" t="s">
        <v>27832</v>
      </c>
      <c r="E2261" s="500" t="s">
        <v>11099</v>
      </c>
      <c r="F2261" s="500" t="s">
        <v>28081</v>
      </c>
      <c r="G2261" s="500" t="s">
        <v>1857</v>
      </c>
      <c r="H2261" s="500" t="s">
        <v>7229</v>
      </c>
      <c r="I2261" s="500" t="s">
        <v>688</v>
      </c>
      <c r="J2261" s="500" t="s">
        <v>689</v>
      </c>
      <c r="K2261" s="500" t="s">
        <v>223</v>
      </c>
      <c r="L2261" s="500" t="s">
        <v>28083</v>
      </c>
      <c r="M2261" s="500" t="s">
        <v>2307</v>
      </c>
      <c r="N2261" s="500" t="s">
        <v>6130</v>
      </c>
    </row>
    <row r="2262" spans="1:14">
      <c r="A2262" s="500" t="s">
        <v>686</v>
      </c>
      <c r="B2262" s="500" t="s">
        <v>2858</v>
      </c>
      <c r="C2262" s="500" t="s">
        <v>27831</v>
      </c>
      <c r="D2262" s="500" t="s">
        <v>27832</v>
      </c>
      <c r="E2262" s="500" t="s">
        <v>11099</v>
      </c>
      <c r="F2262" s="500" t="s">
        <v>28081</v>
      </c>
      <c r="G2262" s="500" t="s">
        <v>1858</v>
      </c>
      <c r="H2262" s="500" t="s">
        <v>11668</v>
      </c>
      <c r="I2262" s="500" t="s">
        <v>688</v>
      </c>
      <c r="J2262" s="500" t="s">
        <v>689</v>
      </c>
      <c r="K2262" s="500" t="s">
        <v>223</v>
      </c>
      <c r="L2262" s="500" t="s">
        <v>28083</v>
      </c>
      <c r="M2262" s="500" t="s">
        <v>2307</v>
      </c>
      <c r="N2262" s="500" t="s">
        <v>6131</v>
      </c>
    </row>
    <row r="2263" spans="1:14">
      <c r="A2263" s="500" t="s">
        <v>686</v>
      </c>
      <c r="B2263" s="500" t="s">
        <v>2858</v>
      </c>
      <c r="C2263" s="500" t="s">
        <v>27831</v>
      </c>
      <c r="D2263" s="500" t="s">
        <v>27832</v>
      </c>
      <c r="E2263" s="500" t="s">
        <v>11099</v>
      </c>
      <c r="F2263" s="500" t="s">
        <v>28081</v>
      </c>
      <c r="G2263" s="500" t="s">
        <v>1859</v>
      </c>
      <c r="H2263" s="500" t="s">
        <v>3599</v>
      </c>
      <c r="I2263" s="500" t="s">
        <v>688</v>
      </c>
      <c r="J2263" s="500" t="s">
        <v>689</v>
      </c>
      <c r="K2263" s="500" t="s">
        <v>223</v>
      </c>
      <c r="L2263" s="500" t="s">
        <v>28083</v>
      </c>
      <c r="M2263" s="500" t="s">
        <v>2307</v>
      </c>
      <c r="N2263" s="500" t="s">
        <v>6132</v>
      </c>
    </row>
    <row r="2264" spans="1:14">
      <c r="A2264" s="500" t="s">
        <v>686</v>
      </c>
      <c r="B2264" s="500" t="s">
        <v>2858</v>
      </c>
      <c r="C2264" s="500" t="s">
        <v>27831</v>
      </c>
      <c r="D2264" s="500" t="s">
        <v>27832</v>
      </c>
      <c r="E2264" s="500" t="s">
        <v>11099</v>
      </c>
      <c r="F2264" s="500" t="s">
        <v>28081</v>
      </c>
      <c r="G2264" s="500" t="s">
        <v>1860</v>
      </c>
      <c r="H2264" s="500" t="s">
        <v>11669</v>
      </c>
      <c r="I2264" s="500" t="s">
        <v>688</v>
      </c>
      <c r="J2264" s="500" t="s">
        <v>689</v>
      </c>
      <c r="K2264" s="500" t="s">
        <v>223</v>
      </c>
      <c r="L2264" s="500" t="s">
        <v>28083</v>
      </c>
      <c r="M2264" s="500" t="s">
        <v>2307</v>
      </c>
      <c r="N2264" s="500" t="s">
        <v>6133</v>
      </c>
    </row>
    <row r="2265" spans="1:14">
      <c r="A2265" s="500" t="s">
        <v>686</v>
      </c>
      <c r="B2265" s="500" t="s">
        <v>2858</v>
      </c>
      <c r="C2265" s="500" t="s">
        <v>27831</v>
      </c>
      <c r="D2265" s="500" t="s">
        <v>27832</v>
      </c>
      <c r="E2265" s="500" t="s">
        <v>11099</v>
      </c>
      <c r="F2265" s="500" t="s">
        <v>28081</v>
      </c>
      <c r="G2265" s="500" t="s">
        <v>1861</v>
      </c>
      <c r="H2265" s="500" t="s">
        <v>11670</v>
      </c>
      <c r="I2265" s="500" t="s">
        <v>688</v>
      </c>
      <c r="J2265" s="500" t="s">
        <v>689</v>
      </c>
      <c r="K2265" s="500" t="s">
        <v>223</v>
      </c>
      <c r="L2265" s="500" t="s">
        <v>28083</v>
      </c>
      <c r="M2265" s="500" t="s">
        <v>2307</v>
      </c>
      <c r="N2265" s="500" t="s">
        <v>6134</v>
      </c>
    </row>
    <row r="2266" spans="1:14">
      <c r="A2266" s="500" t="s">
        <v>686</v>
      </c>
      <c r="B2266" s="500" t="s">
        <v>2858</v>
      </c>
      <c r="C2266" s="500" t="s">
        <v>27831</v>
      </c>
      <c r="D2266" s="500" t="s">
        <v>27832</v>
      </c>
      <c r="E2266" s="500" t="s">
        <v>11099</v>
      </c>
      <c r="F2266" s="500" t="s">
        <v>28081</v>
      </c>
      <c r="G2266" s="500" t="s">
        <v>1862</v>
      </c>
      <c r="H2266" s="500" t="s">
        <v>7126</v>
      </c>
      <c r="I2266" s="500" t="s">
        <v>688</v>
      </c>
      <c r="J2266" s="500" t="s">
        <v>689</v>
      </c>
      <c r="K2266" s="500" t="s">
        <v>223</v>
      </c>
      <c r="L2266" s="500" t="s">
        <v>28083</v>
      </c>
      <c r="M2266" s="500" t="s">
        <v>2307</v>
      </c>
      <c r="N2266" s="500" t="s">
        <v>6134</v>
      </c>
    </row>
    <row r="2267" spans="1:14">
      <c r="A2267" s="500" t="s">
        <v>686</v>
      </c>
      <c r="B2267" s="500" t="s">
        <v>2858</v>
      </c>
      <c r="C2267" s="500" t="s">
        <v>27831</v>
      </c>
      <c r="D2267" s="500" t="s">
        <v>27832</v>
      </c>
      <c r="E2267" s="500" t="s">
        <v>11099</v>
      </c>
      <c r="F2267" s="500" t="s">
        <v>28081</v>
      </c>
      <c r="G2267" s="500" t="s">
        <v>2824</v>
      </c>
      <c r="H2267" s="500" t="s">
        <v>28003</v>
      </c>
      <c r="I2267" s="500" t="s">
        <v>688</v>
      </c>
      <c r="J2267" s="500" t="s">
        <v>689</v>
      </c>
      <c r="K2267" s="500" t="s">
        <v>223</v>
      </c>
      <c r="L2267" s="500" t="s">
        <v>28083</v>
      </c>
      <c r="M2267" s="500" t="s">
        <v>2307</v>
      </c>
      <c r="N2267" s="500" t="s">
        <v>6135</v>
      </c>
    </row>
    <row r="2268" spans="1:14">
      <c r="A2268" s="500" t="s">
        <v>686</v>
      </c>
      <c r="B2268" s="500" t="s">
        <v>2858</v>
      </c>
      <c r="C2268" s="500" t="s">
        <v>27831</v>
      </c>
      <c r="D2268" s="500" t="s">
        <v>27832</v>
      </c>
      <c r="E2268" s="500" t="s">
        <v>11099</v>
      </c>
      <c r="F2268" s="500" t="s">
        <v>28081</v>
      </c>
      <c r="G2268" s="500" t="s">
        <v>1863</v>
      </c>
      <c r="H2268" s="500" t="s">
        <v>11672</v>
      </c>
      <c r="I2268" s="500" t="s">
        <v>688</v>
      </c>
      <c r="J2268" s="500" t="s">
        <v>689</v>
      </c>
      <c r="K2268" s="500" t="s">
        <v>223</v>
      </c>
      <c r="L2268" s="500" t="s">
        <v>28083</v>
      </c>
      <c r="M2268" s="500" t="s">
        <v>2307</v>
      </c>
      <c r="N2268" s="500" t="s">
        <v>6136</v>
      </c>
    </row>
    <row r="2269" spans="1:14">
      <c r="A2269" s="500" t="s">
        <v>686</v>
      </c>
      <c r="B2269" s="500" t="s">
        <v>2858</v>
      </c>
      <c r="C2269" s="500" t="s">
        <v>27831</v>
      </c>
      <c r="D2269" s="500" t="s">
        <v>27832</v>
      </c>
      <c r="E2269" s="500" t="s">
        <v>11099</v>
      </c>
      <c r="F2269" s="500" t="s">
        <v>28081</v>
      </c>
      <c r="G2269" s="500" t="s">
        <v>1864</v>
      </c>
      <c r="H2269" s="500" t="s">
        <v>11673</v>
      </c>
      <c r="I2269" s="500" t="s">
        <v>688</v>
      </c>
      <c r="J2269" s="500" t="s">
        <v>689</v>
      </c>
      <c r="K2269" s="500" t="s">
        <v>223</v>
      </c>
      <c r="L2269" s="500" t="s">
        <v>28083</v>
      </c>
      <c r="M2269" s="500" t="s">
        <v>2307</v>
      </c>
      <c r="N2269" s="500" t="s">
        <v>6137</v>
      </c>
    </row>
    <row r="2270" spans="1:14">
      <c r="A2270" s="500" t="s">
        <v>686</v>
      </c>
      <c r="B2270" s="500" t="s">
        <v>2858</v>
      </c>
      <c r="C2270" s="500" t="s">
        <v>27831</v>
      </c>
      <c r="D2270" s="500" t="s">
        <v>27832</v>
      </c>
      <c r="E2270" s="500" t="s">
        <v>11099</v>
      </c>
      <c r="F2270" s="500" t="s">
        <v>28081</v>
      </c>
      <c r="G2270" s="500" t="s">
        <v>1865</v>
      </c>
      <c r="H2270" s="500" t="s">
        <v>3815</v>
      </c>
      <c r="I2270" s="500" t="s">
        <v>688</v>
      </c>
      <c r="J2270" s="500" t="s">
        <v>689</v>
      </c>
      <c r="K2270" s="500" t="s">
        <v>223</v>
      </c>
      <c r="L2270" s="500" t="s">
        <v>28083</v>
      </c>
      <c r="M2270" s="500" t="s">
        <v>2307</v>
      </c>
      <c r="N2270" s="500" t="s">
        <v>6138</v>
      </c>
    </row>
    <row r="2271" spans="1:14">
      <c r="A2271" s="500" t="s">
        <v>686</v>
      </c>
      <c r="B2271" s="500" t="s">
        <v>2858</v>
      </c>
      <c r="C2271" s="500" t="s">
        <v>27831</v>
      </c>
      <c r="D2271" s="500" t="s">
        <v>27832</v>
      </c>
      <c r="E2271" s="500" t="s">
        <v>11099</v>
      </c>
      <c r="F2271" s="500" t="s">
        <v>28081</v>
      </c>
      <c r="G2271" s="500" t="s">
        <v>1866</v>
      </c>
      <c r="H2271" s="500" t="s">
        <v>11674</v>
      </c>
      <c r="I2271" s="500" t="s">
        <v>688</v>
      </c>
      <c r="J2271" s="500" t="s">
        <v>689</v>
      </c>
      <c r="K2271" s="500" t="s">
        <v>223</v>
      </c>
      <c r="L2271" s="500" t="s">
        <v>28083</v>
      </c>
      <c r="M2271" s="500" t="s">
        <v>2307</v>
      </c>
      <c r="N2271" s="500" t="s">
        <v>6139</v>
      </c>
    </row>
    <row r="2272" spans="1:14">
      <c r="A2272" s="500" t="s">
        <v>686</v>
      </c>
      <c r="B2272" s="500" t="s">
        <v>2858</v>
      </c>
      <c r="C2272" s="500" t="s">
        <v>27831</v>
      </c>
      <c r="D2272" s="500" t="s">
        <v>27832</v>
      </c>
      <c r="E2272" s="500" t="s">
        <v>11099</v>
      </c>
      <c r="F2272" s="500" t="s">
        <v>28081</v>
      </c>
      <c r="G2272" s="500" t="s">
        <v>1867</v>
      </c>
      <c r="H2272" s="500" t="s">
        <v>11674</v>
      </c>
      <c r="I2272" s="500" t="s">
        <v>688</v>
      </c>
      <c r="J2272" s="500" t="s">
        <v>689</v>
      </c>
      <c r="K2272" s="500" t="s">
        <v>223</v>
      </c>
      <c r="L2272" s="500" t="s">
        <v>28083</v>
      </c>
      <c r="M2272" s="500" t="s">
        <v>2307</v>
      </c>
      <c r="N2272" s="500" t="s">
        <v>6140</v>
      </c>
    </row>
    <row r="2273" spans="1:14">
      <c r="A2273" s="500" t="s">
        <v>686</v>
      </c>
      <c r="B2273" s="500" t="s">
        <v>2858</v>
      </c>
      <c r="C2273" s="500" t="s">
        <v>27831</v>
      </c>
      <c r="D2273" s="500" t="s">
        <v>27832</v>
      </c>
      <c r="E2273" s="500" t="s">
        <v>11099</v>
      </c>
      <c r="F2273" s="500" t="s">
        <v>28081</v>
      </c>
      <c r="G2273" s="500" t="s">
        <v>1868</v>
      </c>
      <c r="H2273" s="500" t="s">
        <v>11675</v>
      </c>
      <c r="I2273" s="500" t="s">
        <v>688</v>
      </c>
      <c r="J2273" s="500" t="s">
        <v>689</v>
      </c>
      <c r="K2273" s="500" t="s">
        <v>223</v>
      </c>
      <c r="L2273" s="500" t="s">
        <v>28083</v>
      </c>
      <c r="M2273" s="500" t="s">
        <v>2307</v>
      </c>
      <c r="N2273" s="500" t="s">
        <v>6141</v>
      </c>
    </row>
    <row r="2274" spans="1:14">
      <c r="A2274" s="500" t="s">
        <v>686</v>
      </c>
      <c r="B2274" s="500" t="s">
        <v>2858</v>
      </c>
      <c r="C2274" s="500" t="s">
        <v>27831</v>
      </c>
      <c r="D2274" s="500" t="s">
        <v>27832</v>
      </c>
      <c r="E2274" s="500" t="s">
        <v>11099</v>
      </c>
      <c r="F2274" s="500" t="s">
        <v>28081</v>
      </c>
      <c r="G2274" s="500" t="s">
        <v>1869</v>
      </c>
      <c r="H2274" s="500" t="s">
        <v>11676</v>
      </c>
      <c r="I2274" s="500" t="s">
        <v>688</v>
      </c>
      <c r="J2274" s="500" t="s">
        <v>689</v>
      </c>
      <c r="K2274" s="500" t="s">
        <v>223</v>
      </c>
      <c r="L2274" s="500" t="s">
        <v>28083</v>
      </c>
      <c r="M2274" s="500" t="s">
        <v>2307</v>
      </c>
      <c r="N2274" s="500" t="s">
        <v>6142</v>
      </c>
    </row>
    <row r="2275" spans="1:14">
      <c r="A2275" s="500" t="s">
        <v>686</v>
      </c>
      <c r="B2275" s="500" t="s">
        <v>2858</v>
      </c>
      <c r="C2275" s="500" t="s">
        <v>27831</v>
      </c>
      <c r="D2275" s="500" t="s">
        <v>27832</v>
      </c>
      <c r="E2275" s="500" t="s">
        <v>11099</v>
      </c>
      <c r="F2275" s="500" t="s">
        <v>28081</v>
      </c>
      <c r="G2275" s="500" t="s">
        <v>1870</v>
      </c>
      <c r="H2275" s="500" t="s">
        <v>7232</v>
      </c>
      <c r="I2275" s="500" t="s">
        <v>688</v>
      </c>
      <c r="J2275" s="500" t="s">
        <v>689</v>
      </c>
      <c r="K2275" s="500" t="s">
        <v>223</v>
      </c>
      <c r="L2275" s="500" t="s">
        <v>28083</v>
      </c>
      <c r="M2275" s="500" t="s">
        <v>2307</v>
      </c>
      <c r="N2275" s="500" t="s">
        <v>6143</v>
      </c>
    </row>
    <row r="2276" spans="1:14">
      <c r="A2276" s="500" t="s">
        <v>686</v>
      </c>
      <c r="B2276" s="500" t="s">
        <v>2858</v>
      </c>
      <c r="C2276" s="500" t="s">
        <v>27831</v>
      </c>
      <c r="D2276" s="500" t="s">
        <v>27832</v>
      </c>
      <c r="E2276" s="500" t="s">
        <v>11099</v>
      </c>
      <c r="F2276" s="500" t="s">
        <v>28081</v>
      </c>
      <c r="G2276" s="500" t="s">
        <v>1871</v>
      </c>
      <c r="H2276" s="500" t="s">
        <v>11677</v>
      </c>
      <c r="I2276" s="500" t="s">
        <v>688</v>
      </c>
      <c r="J2276" s="500" t="s">
        <v>689</v>
      </c>
      <c r="K2276" s="500" t="s">
        <v>223</v>
      </c>
      <c r="L2276" s="500" t="s">
        <v>28083</v>
      </c>
      <c r="M2276" s="500" t="s">
        <v>2307</v>
      </c>
      <c r="N2276" s="500" t="s">
        <v>6144</v>
      </c>
    </row>
    <row r="2277" spans="1:14">
      <c r="A2277" s="500" t="s">
        <v>686</v>
      </c>
      <c r="B2277" s="500" t="s">
        <v>2858</v>
      </c>
      <c r="C2277" s="500" t="s">
        <v>27831</v>
      </c>
      <c r="D2277" s="500" t="s">
        <v>27832</v>
      </c>
      <c r="E2277" s="500" t="s">
        <v>11099</v>
      </c>
      <c r="F2277" s="500" t="s">
        <v>28081</v>
      </c>
      <c r="G2277" s="500" t="s">
        <v>1872</v>
      </c>
      <c r="H2277" s="500" t="s">
        <v>7121</v>
      </c>
      <c r="I2277" s="500" t="s">
        <v>688</v>
      </c>
      <c r="J2277" s="500" t="s">
        <v>689</v>
      </c>
      <c r="K2277" s="500" t="s">
        <v>223</v>
      </c>
      <c r="L2277" s="500" t="s">
        <v>28083</v>
      </c>
      <c r="M2277" s="500" t="s">
        <v>2307</v>
      </c>
      <c r="N2277" s="500" t="s">
        <v>6145</v>
      </c>
    </row>
    <row r="2278" spans="1:14">
      <c r="A2278" s="500" t="s">
        <v>686</v>
      </c>
      <c r="B2278" s="500" t="s">
        <v>2858</v>
      </c>
      <c r="C2278" s="500" t="s">
        <v>27831</v>
      </c>
      <c r="D2278" s="500" t="s">
        <v>27832</v>
      </c>
      <c r="E2278" s="500" t="s">
        <v>11099</v>
      </c>
      <c r="F2278" s="500" t="s">
        <v>28081</v>
      </c>
      <c r="G2278" s="500" t="s">
        <v>1873</v>
      </c>
      <c r="H2278" s="500" t="s">
        <v>11678</v>
      </c>
      <c r="I2278" s="500" t="s">
        <v>688</v>
      </c>
      <c r="J2278" s="500" t="s">
        <v>689</v>
      </c>
      <c r="K2278" s="500" t="s">
        <v>223</v>
      </c>
      <c r="L2278" s="500" t="s">
        <v>28083</v>
      </c>
      <c r="M2278" s="500" t="s">
        <v>2307</v>
      </c>
      <c r="N2278" s="500" t="s">
        <v>6146</v>
      </c>
    </row>
    <row r="2279" spans="1:14">
      <c r="A2279" s="500" t="s">
        <v>686</v>
      </c>
      <c r="B2279" s="500" t="s">
        <v>2858</v>
      </c>
      <c r="C2279" s="500" t="s">
        <v>27831</v>
      </c>
      <c r="D2279" s="500" t="s">
        <v>27832</v>
      </c>
      <c r="E2279" s="500" t="s">
        <v>11099</v>
      </c>
      <c r="F2279" s="500" t="s">
        <v>28081</v>
      </c>
      <c r="G2279" s="500" t="s">
        <v>1874</v>
      </c>
      <c r="H2279" s="500" t="s">
        <v>3815</v>
      </c>
      <c r="I2279" s="500" t="s">
        <v>688</v>
      </c>
      <c r="J2279" s="500" t="s">
        <v>689</v>
      </c>
      <c r="K2279" s="500" t="s">
        <v>223</v>
      </c>
      <c r="L2279" s="500" t="s">
        <v>28083</v>
      </c>
      <c r="M2279" s="500" t="s">
        <v>2307</v>
      </c>
      <c r="N2279" s="500" t="s">
        <v>6147</v>
      </c>
    </row>
    <row r="2280" spans="1:14">
      <c r="A2280" s="500" t="s">
        <v>686</v>
      </c>
      <c r="B2280" s="500" t="s">
        <v>2858</v>
      </c>
      <c r="C2280" s="500" t="s">
        <v>27831</v>
      </c>
      <c r="D2280" s="500" t="s">
        <v>27832</v>
      </c>
      <c r="E2280" s="500" t="s">
        <v>11099</v>
      </c>
      <c r="F2280" s="500" t="s">
        <v>28081</v>
      </c>
      <c r="G2280" s="500" t="s">
        <v>1875</v>
      </c>
      <c r="H2280" s="500" t="s">
        <v>11679</v>
      </c>
      <c r="I2280" s="500" t="s">
        <v>688</v>
      </c>
      <c r="J2280" s="500" t="s">
        <v>689</v>
      </c>
      <c r="K2280" s="500" t="s">
        <v>223</v>
      </c>
      <c r="L2280" s="500" t="s">
        <v>28083</v>
      </c>
      <c r="M2280" s="500" t="s">
        <v>2307</v>
      </c>
      <c r="N2280" s="500" t="s">
        <v>6148</v>
      </c>
    </row>
    <row r="2281" spans="1:14">
      <c r="A2281" s="500" t="s">
        <v>686</v>
      </c>
      <c r="B2281" s="500" t="s">
        <v>2858</v>
      </c>
      <c r="C2281" s="500" t="s">
        <v>27831</v>
      </c>
      <c r="D2281" s="500" t="s">
        <v>27832</v>
      </c>
      <c r="E2281" s="500" t="s">
        <v>11099</v>
      </c>
      <c r="F2281" s="500" t="s">
        <v>28081</v>
      </c>
      <c r="G2281" s="500" t="s">
        <v>1876</v>
      </c>
      <c r="H2281" s="500" t="s">
        <v>11680</v>
      </c>
      <c r="I2281" s="500" t="s">
        <v>688</v>
      </c>
      <c r="J2281" s="500" t="s">
        <v>689</v>
      </c>
      <c r="K2281" s="500" t="s">
        <v>223</v>
      </c>
      <c r="L2281" s="500" t="s">
        <v>28083</v>
      </c>
      <c r="M2281" s="500" t="s">
        <v>2307</v>
      </c>
      <c r="N2281" s="500" t="s">
        <v>6149</v>
      </c>
    </row>
    <row r="2282" spans="1:14">
      <c r="A2282" s="500" t="s">
        <v>686</v>
      </c>
      <c r="B2282" s="500" t="s">
        <v>2858</v>
      </c>
      <c r="C2282" s="500" t="s">
        <v>27831</v>
      </c>
      <c r="D2282" s="500" t="s">
        <v>27832</v>
      </c>
      <c r="E2282" s="500" t="s">
        <v>11099</v>
      </c>
      <c r="F2282" s="500" t="s">
        <v>28081</v>
      </c>
      <c r="G2282" s="500" t="s">
        <v>1877</v>
      </c>
      <c r="H2282" s="500" t="s">
        <v>7219</v>
      </c>
      <c r="I2282" s="500" t="s">
        <v>688</v>
      </c>
      <c r="J2282" s="500" t="s">
        <v>689</v>
      </c>
      <c r="K2282" s="500" t="s">
        <v>223</v>
      </c>
      <c r="L2282" s="500" t="s">
        <v>28083</v>
      </c>
      <c r="M2282" s="500" t="s">
        <v>2307</v>
      </c>
      <c r="N2282" s="500" t="s">
        <v>6150</v>
      </c>
    </row>
    <row r="2283" spans="1:14">
      <c r="A2283" s="500" t="s">
        <v>686</v>
      </c>
      <c r="B2283" s="500" t="s">
        <v>2858</v>
      </c>
      <c r="C2283" s="500" t="s">
        <v>27831</v>
      </c>
      <c r="D2283" s="500" t="s">
        <v>27832</v>
      </c>
      <c r="E2283" s="500" t="s">
        <v>11099</v>
      </c>
      <c r="F2283" s="500" t="s">
        <v>28081</v>
      </c>
      <c r="G2283" s="500" t="s">
        <v>1878</v>
      </c>
      <c r="H2283" s="500" t="s">
        <v>11681</v>
      </c>
      <c r="I2283" s="500" t="s">
        <v>688</v>
      </c>
      <c r="J2283" s="500" t="s">
        <v>689</v>
      </c>
      <c r="K2283" s="500" t="s">
        <v>223</v>
      </c>
      <c r="L2283" s="500" t="s">
        <v>28083</v>
      </c>
      <c r="M2283" s="500" t="s">
        <v>2307</v>
      </c>
      <c r="N2283" s="500" t="s">
        <v>6151</v>
      </c>
    </row>
    <row r="2284" spans="1:14">
      <c r="A2284" s="500" t="s">
        <v>686</v>
      </c>
      <c r="B2284" s="500" t="s">
        <v>2858</v>
      </c>
      <c r="C2284" s="500" t="s">
        <v>27831</v>
      </c>
      <c r="D2284" s="500" t="s">
        <v>27832</v>
      </c>
      <c r="E2284" s="500" t="s">
        <v>11099</v>
      </c>
      <c r="F2284" s="500" t="s">
        <v>28081</v>
      </c>
      <c r="G2284" s="500" t="s">
        <v>1879</v>
      </c>
      <c r="H2284" s="500" t="s">
        <v>11681</v>
      </c>
      <c r="I2284" s="500" t="s">
        <v>688</v>
      </c>
      <c r="J2284" s="500" t="s">
        <v>689</v>
      </c>
      <c r="K2284" s="500" t="s">
        <v>223</v>
      </c>
      <c r="L2284" s="500" t="s">
        <v>28083</v>
      </c>
      <c r="M2284" s="500" t="s">
        <v>2307</v>
      </c>
      <c r="N2284" s="500" t="s">
        <v>6152</v>
      </c>
    </row>
    <row r="2285" spans="1:14">
      <c r="A2285" s="500" t="s">
        <v>686</v>
      </c>
      <c r="B2285" s="500" t="s">
        <v>2858</v>
      </c>
      <c r="C2285" s="500" t="s">
        <v>27831</v>
      </c>
      <c r="D2285" s="500" t="s">
        <v>27832</v>
      </c>
      <c r="E2285" s="500" t="s">
        <v>11099</v>
      </c>
      <c r="F2285" s="500" t="s">
        <v>28081</v>
      </c>
      <c r="G2285" s="500" t="s">
        <v>1880</v>
      </c>
      <c r="H2285" s="500" t="s">
        <v>11682</v>
      </c>
      <c r="I2285" s="500" t="s">
        <v>688</v>
      </c>
      <c r="J2285" s="500" t="s">
        <v>689</v>
      </c>
      <c r="K2285" s="500" t="s">
        <v>223</v>
      </c>
      <c r="L2285" s="500" t="s">
        <v>28083</v>
      </c>
      <c r="M2285" s="500" t="s">
        <v>2307</v>
      </c>
      <c r="N2285" s="500" t="s">
        <v>6153</v>
      </c>
    </row>
    <row r="2286" spans="1:14">
      <c r="A2286" s="500" t="s">
        <v>686</v>
      </c>
      <c r="B2286" s="500" t="s">
        <v>2858</v>
      </c>
      <c r="C2286" s="500" t="s">
        <v>27831</v>
      </c>
      <c r="D2286" s="500" t="s">
        <v>27832</v>
      </c>
      <c r="E2286" s="500" t="s">
        <v>11099</v>
      </c>
      <c r="F2286" s="500" t="s">
        <v>28081</v>
      </c>
      <c r="G2286" s="500" t="s">
        <v>1881</v>
      </c>
      <c r="H2286" s="500" t="s">
        <v>11683</v>
      </c>
      <c r="I2286" s="500" t="s">
        <v>688</v>
      </c>
      <c r="J2286" s="500" t="s">
        <v>689</v>
      </c>
      <c r="K2286" s="500" t="s">
        <v>223</v>
      </c>
      <c r="L2286" s="500" t="s">
        <v>28083</v>
      </c>
      <c r="M2286" s="500" t="s">
        <v>2307</v>
      </c>
      <c r="N2286" s="500" t="s">
        <v>6154</v>
      </c>
    </row>
    <row r="2287" spans="1:14">
      <c r="A2287" s="500" t="s">
        <v>686</v>
      </c>
      <c r="B2287" s="500" t="s">
        <v>2858</v>
      </c>
      <c r="C2287" s="500" t="s">
        <v>27831</v>
      </c>
      <c r="D2287" s="500" t="s">
        <v>27832</v>
      </c>
      <c r="E2287" s="500" t="s">
        <v>11099</v>
      </c>
      <c r="F2287" s="500" t="s">
        <v>28081</v>
      </c>
      <c r="G2287" s="500" t="s">
        <v>1882</v>
      </c>
      <c r="H2287" s="500" t="s">
        <v>11684</v>
      </c>
      <c r="I2287" s="500" t="s">
        <v>688</v>
      </c>
      <c r="J2287" s="500" t="s">
        <v>689</v>
      </c>
      <c r="K2287" s="500" t="s">
        <v>223</v>
      </c>
      <c r="L2287" s="500" t="s">
        <v>28083</v>
      </c>
      <c r="M2287" s="500" t="s">
        <v>2307</v>
      </c>
      <c r="N2287" s="500" t="s">
        <v>6155</v>
      </c>
    </row>
    <row r="2288" spans="1:14">
      <c r="A2288" s="500" t="s">
        <v>686</v>
      </c>
      <c r="B2288" s="500" t="s">
        <v>2858</v>
      </c>
      <c r="C2288" s="500" t="s">
        <v>27831</v>
      </c>
      <c r="D2288" s="500" t="s">
        <v>27832</v>
      </c>
      <c r="E2288" s="500" t="s">
        <v>11099</v>
      </c>
      <c r="F2288" s="500" t="s">
        <v>28081</v>
      </c>
      <c r="G2288" s="500" t="s">
        <v>1883</v>
      </c>
      <c r="H2288" s="500" t="s">
        <v>11685</v>
      </c>
      <c r="I2288" s="500" t="s">
        <v>688</v>
      </c>
      <c r="J2288" s="500" t="s">
        <v>689</v>
      </c>
      <c r="K2288" s="500" t="s">
        <v>223</v>
      </c>
      <c r="L2288" s="500" t="s">
        <v>28083</v>
      </c>
      <c r="M2288" s="500" t="s">
        <v>2307</v>
      </c>
      <c r="N2288" s="500" t="s">
        <v>6156</v>
      </c>
    </row>
    <row r="2289" spans="1:14">
      <c r="A2289" s="500" t="s">
        <v>686</v>
      </c>
      <c r="B2289" s="500" t="s">
        <v>2858</v>
      </c>
      <c r="C2289" s="500" t="s">
        <v>27831</v>
      </c>
      <c r="D2289" s="500" t="s">
        <v>27832</v>
      </c>
      <c r="E2289" s="500" t="s">
        <v>11099</v>
      </c>
      <c r="F2289" s="500" t="s">
        <v>28081</v>
      </c>
      <c r="G2289" s="500" t="s">
        <v>1884</v>
      </c>
      <c r="H2289" s="500" t="s">
        <v>11686</v>
      </c>
      <c r="I2289" s="500" t="s">
        <v>688</v>
      </c>
      <c r="J2289" s="500" t="s">
        <v>689</v>
      </c>
      <c r="K2289" s="500" t="s">
        <v>223</v>
      </c>
      <c r="L2289" s="500" t="s">
        <v>28083</v>
      </c>
      <c r="M2289" s="500" t="s">
        <v>2307</v>
      </c>
      <c r="N2289" s="500" t="s">
        <v>6157</v>
      </c>
    </row>
    <row r="2290" spans="1:14">
      <c r="A2290" s="500" t="s">
        <v>686</v>
      </c>
      <c r="B2290" s="500" t="s">
        <v>2858</v>
      </c>
      <c r="C2290" s="500" t="s">
        <v>27831</v>
      </c>
      <c r="D2290" s="500" t="s">
        <v>27832</v>
      </c>
      <c r="E2290" s="500" t="s">
        <v>11099</v>
      </c>
      <c r="F2290" s="500" t="s">
        <v>28081</v>
      </c>
      <c r="G2290" s="500" t="s">
        <v>1885</v>
      </c>
      <c r="H2290" s="500" t="s">
        <v>11682</v>
      </c>
      <c r="I2290" s="500" t="s">
        <v>688</v>
      </c>
      <c r="J2290" s="500" t="s">
        <v>689</v>
      </c>
      <c r="K2290" s="500" t="s">
        <v>223</v>
      </c>
      <c r="L2290" s="500" t="s">
        <v>28083</v>
      </c>
      <c r="M2290" s="500" t="s">
        <v>2307</v>
      </c>
      <c r="N2290" s="500" t="s">
        <v>6158</v>
      </c>
    </row>
    <row r="2291" spans="1:14">
      <c r="A2291" s="500" t="s">
        <v>686</v>
      </c>
      <c r="B2291" s="500" t="s">
        <v>2858</v>
      </c>
      <c r="C2291" s="500" t="s">
        <v>27831</v>
      </c>
      <c r="D2291" s="500" t="s">
        <v>27832</v>
      </c>
      <c r="E2291" s="500" t="s">
        <v>11099</v>
      </c>
      <c r="F2291" s="500" t="s">
        <v>28081</v>
      </c>
      <c r="G2291" s="500" t="s">
        <v>1886</v>
      </c>
      <c r="H2291" s="500" t="s">
        <v>7219</v>
      </c>
      <c r="I2291" s="500" t="s">
        <v>688</v>
      </c>
      <c r="J2291" s="500" t="s">
        <v>689</v>
      </c>
      <c r="K2291" s="500" t="s">
        <v>223</v>
      </c>
      <c r="L2291" s="500" t="s">
        <v>28083</v>
      </c>
      <c r="M2291" s="500" t="s">
        <v>2307</v>
      </c>
      <c r="N2291" s="500" t="s">
        <v>6159</v>
      </c>
    </row>
    <row r="2292" spans="1:14">
      <c r="A2292" s="500" t="s">
        <v>686</v>
      </c>
      <c r="B2292" s="500" t="s">
        <v>2858</v>
      </c>
      <c r="C2292" s="500" t="s">
        <v>27831</v>
      </c>
      <c r="D2292" s="500" t="s">
        <v>27832</v>
      </c>
      <c r="E2292" s="500" t="s">
        <v>11099</v>
      </c>
      <c r="F2292" s="500" t="s">
        <v>28081</v>
      </c>
      <c r="G2292" s="500" t="s">
        <v>2584</v>
      </c>
      <c r="H2292" s="500" t="s">
        <v>3802</v>
      </c>
      <c r="I2292" s="500" t="s">
        <v>688</v>
      </c>
      <c r="J2292" s="500" t="s">
        <v>689</v>
      </c>
      <c r="K2292" s="500" t="s">
        <v>223</v>
      </c>
      <c r="L2292" s="500" t="s">
        <v>28083</v>
      </c>
      <c r="M2292" s="500" t="s">
        <v>2307</v>
      </c>
      <c r="N2292" s="500" t="s">
        <v>6160</v>
      </c>
    </row>
    <row r="2293" spans="1:14">
      <c r="A2293" s="500" t="s">
        <v>686</v>
      </c>
      <c r="B2293" s="500" t="s">
        <v>2858</v>
      </c>
      <c r="C2293" s="500" t="s">
        <v>27831</v>
      </c>
      <c r="D2293" s="500" t="s">
        <v>27832</v>
      </c>
      <c r="E2293" s="500" t="s">
        <v>11099</v>
      </c>
      <c r="F2293" s="500" t="s">
        <v>28081</v>
      </c>
      <c r="G2293" s="500" t="s">
        <v>2585</v>
      </c>
      <c r="H2293" s="500" t="s">
        <v>2975</v>
      </c>
      <c r="I2293" s="500" t="s">
        <v>688</v>
      </c>
      <c r="J2293" s="500" t="s">
        <v>689</v>
      </c>
      <c r="K2293" s="500" t="s">
        <v>223</v>
      </c>
      <c r="L2293" s="500" t="s">
        <v>28083</v>
      </c>
      <c r="M2293" s="500" t="s">
        <v>2307</v>
      </c>
      <c r="N2293" s="500" t="s">
        <v>6161</v>
      </c>
    </row>
    <row r="2294" spans="1:14">
      <c r="A2294" s="500" t="s">
        <v>686</v>
      </c>
      <c r="B2294" s="500" t="s">
        <v>2858</v>
      </c>
      <c r="C2294" s="500" t="s">
        <v>27831</v>
      </c>
      <c r="D2294" s="500" t="s">
        <v>27832</v>
      </c>
      <c r="E2294" s="500" t="s">
        <v>11099</v>
      </c>
      <c r="F2294" s="500" t="s">
        <v>28081</v>
      </c>
      <c r="G2294" s="500" t="s">
        <v>2586</v>
      </c>
      <c r="H2294" s="500" t="s">
        <v>11687</v>
      </c>
      <c r="I2294" s="500" t="s">
        <v>688</v>
      </c>
      <c r="J2294" s="500" t="s">
        <v>689</v>
      </c>
      <c r="K2294" s="500" t="s">
        <v>223</v>
      </c>
      <c r="L2294" s="500" t="s">
        <v>28083</v>
      </c>
      <c r="M2294" s="500" t="s">
        <v>2307</v>
      </c>
      <c r="N2294" s="500" t="s">
        <v>6162</v>
      </c>
    </row>
    <row r="2295" spans="1:14">
      <c r="A2295" s="500" t="s">
        <v>686</v>
      </c>
      <c r="B2295" s="500" t="s">
        <v>2858</v>
      </c>
      <c r="C2295" s="500" t="s">
        <v>27831</v>
      </c>
      <c r="D2295" s="500" t="s">
        <v>27832</v>
      </c>
      <c r="E2295" s="500" t="s">
        <v>11099</v>
      </c>
      <c r="F2295" s="500" t="s">
        <v>28081</v>
      </c>
      <c r="G2295" s="500" t="s">
        <v>2587</v>
      </c>
      <c r="H2295" s="500" t="s">
        <v>3801</v>
      </c>
      <c r="I2295" s="500" t="s">
        <v>688</v>
      </c>
      <c r="J2295" s="500" t="s">
        <v>689</v>
      </c>
      <c r="K2295" s="500" t="s">
        <v>223</v>
      </c>
      <c r="L2295" s="500" t="s">
        <v>28083</v>
      </c>
      <c r="M2295" s="500" t="s">
        <v>2307</v>
      </c>
      <c r="N2295" s="500" t="s">
        <v>6163</v>
      </c>
    </row>
    <row r="2296" spans="1:14">
      <c r="A2296" s="500" t="s">
        <v>686</v>
      </c>
      <c r="B2296" s="500" t="s">
        <v>2858</v>
      </c>
      <c r="C2296" s="500" t="s">
        <v>27831</v>
      </c>
      <c r="D2296" s="500" t="s">
        <v>27832</v>
      </c>
      <c r="E2296" s="500" t="s">
        <v>11099</v>
      </c>
      <c r="F2296" s="500" t="s">
        <v>28081</v>
      </c>
      <c r="G2296" s="500" t="s">
        <v>1887</v>
      </c>
      <c r="H2296" s="500" t="s">
        <v>7081</v>
      </c>
      <c r="I2296" s="500" t="s">
        <v>688</v>
      </c>
      <c r="J2296" s="500" t="s">
        <v>689</v>
      </c>
      <c r="K2296" s="500" t="s">
        <v>223</v>
      </c>
      <c r="L2296" s="500" t="s">
        <v>28083</v>
      </c>
      <c r="M2296" s="500" t="s">
        <v>2307</v>
      </c>
      <c r="N2296" s="500" t="s">
        <v>6164</v>
      </c>
    </row>
    <row r="2297" spans="1:14">
      <c r="A2297" s="500" t="s">
        <v>686</v>
      </c>
      <c r="B2297" s="500" t="s">
        <v>2858</v>
      </c>
      <c r="C2297" s="500" t="s">
        <v>27831</v>
      </c>
      <c r="D2297" s="500" t="s">
        <v>27832</v>
      </c>
      <c r="E2297" s="500" t="s">
        <v>11099</v>
      </c>
      <c r="F2297" s="500" t="s">
        <v>28081</v>
      </c>
      <c r="G2297" s="500" t="s">
        <v>1888</v>
      </c>
      <c r="H2297" s="500" t="s">
        <v>7081</v>
      </c>
      <c r="I2297" s="500" t="s">
        <v>688</v>
      </c>
      <c r="J2297" s="500" t="s">
        <v>689</v>
      </c>
      <c r="K2297" s="500" t="s">
        <v>223</v>
      </c>
      <c r="L2297" s="500" t="s">
        <v>28083</v>
      </c>
      <c r="M2297" s="500" t="s">
        <v>2307</v>
      </c>
      <c r="N2297" s="500" t="s">
        <v>6165</v>
      </c>
    </row>
    <row r="2298" spans="1:14">
      <c r="A2298" s="500" t="s">
        <v>686</v>
      </c>
      <c r="B2298" s="500" t="s">
        <v>2858</v>
      </c>
      <c r="C2298" s="500" t="s">
        <v>27831</v>
      </c>
      <c r="D2298" s="500" t="s">
        <v>27832</v>
      </c>
      <c r="E2298" s="500" t="s">
        <v>11099</v>
      </c>
      <c r="F2298" s="500" t="s">
        <v>28081</v>
      </c>
      <c r="G2298" s="500" t="s">
        <v>1889</v>
      </c>
      <c r="H2298" s="500" t="s">
        <v>7081</v>
      </c>
      <c r="I2298" s="500" t="s">
        <v>688</v>
      </c>
      <c r="J2298" s="500" t="s">
        <v>689</v>
      </c>
      <c r="K2298" s="500" t="s">
        <v>223</v>
      </c>
      <c r="L2298" s="500" t="s">
        <v>28083</v>
      </c>
      <c r="M2298" s="500" t="s">
        <v>2307</v>
      </c>
      <c r="N2298" s="500" t="s">
        <v>6166</v>
      </c>
    </row>
    <row r="2299" spans="1:14">
      <c r="A2299" s="500" t="s">
        <v>686</v>
      </c>
      <c r="B2299" s="500" t="s">
        <v>2858</v>
      </c>
      <c r="C2299" s="500" t="s">
        <v>27831</v>
      </c>
      <c r="D2299" s="500" t="s">
        <v>27832</v>
      </c>
      <c r="E2299" s="500" t="s">
        <v>11099</v>
      </c>
      <c r="F2299" s="500" t="s">
        <v>28081</v>
      </c>
      <c r="G2299" s="500" t="s">
        <v>1890</v>
      </c>
      <c r="H2299" s="500" t="s">
        <v>7081</v>
      </c>
      <c r="I2299" s="500" t="s">
        <v>688</v>
      </c>
      <c r="J2299" s="500" t="s">
        <v>689</v>
      </c>
      <c r="K2299" s="500" t="s">
        <v>223</v>
      </c>
      <c r="L2299" s="500" t="s">
        <v>28083</v>
      </c>
      <c r="M2299" s="500" t="s">
        <v>2307</v>
      </c>
      <c r="N2299" s="500" t="s">
        <v>6167</v>
      </c>
    </row>
    <row r="2300" spans="1:14">
      <c r="A2300" s="500" t="s">
        <v>686</v>
      </c>
      <c r="B2300" s="500" t="s">
        <v>2858</v>
      </c>
      <c r="C2300" s="500" t="s">
        <v>27831</v>
      </c>
      <c r="D2300" s="500" t="s">
        <v>27832</v>
      </c>
      <c r="E2300" s="500" t="s">
        <v>11099</v>
      </c>
      <c r="F2300" s="500" t="s">
        <v>28081</v>
      </c>
      <c r="G2300" s="500" t="s">
        <v>1891</v>
      </c>
      <c r="H2300" s="500" t="s">
        <v>7081</v>
      </c>
      <c r="I2300" s="500" t="s">
        <v>688</v>
      </c>
      <c r="J2300" s="500" t="s">
        <v>689</v>
      </c>
      <c r="K2300" s="500" t="s">
        <v>223</v>
      </c>
      <c r="L2300" s="500" t="s">
        <v>28083</v>
      </c>
      <c r="M2300" s="500" t="s">
        <v>2307</v>
      </c>
      <c r="N2300" s="500" t="s">
        <v>6168</v>
      </c>
    </row>
    <row r="2301" spans="1:14">
      <c r="A2301" s="500" t="s">
        <v>686</v>
      </c>
      <c r="B2301" s="500" t="s">
        <v>2858</v>
      </c>
      <c r="C2301" s="500" t="s">
        <v>27831</v>
      </c>
      <c r="D2301" s="500" t="s">
        <v>27832</v>
      </c>
      <c r="E2301" s="500" t="s">
        <v>11099</v>
      </c>
      <c r="F2301" s="500" t="s">
        <v>28081</v>
      </c>
      <c r="G2301" s="500" t="s">
        <v>1892</v>
      </c>
      <c r="H2301" s="500" t="s">
        <v>7081</v>
      </c>
      <c r="I2301" s="500" t="s">
        <v>688</v>
      </c>
      <c r="J2301" s="500" t="s">
        <v>689</v>
      </c>
      <c r="K2301" s="500" t="s">
        <v>223</v>
      </c>
      <c r="L2301" s="500" t="s">
        <v>28083</v>
      </c>
      <c r="M2301" s="500" t="s">
        <v>2307</v>
      </c>
      <c r="N2301" s="500" t="s">
        <v>6169</v>
      </c>
    </row>
    <row r="2302" spans="1:14">
      <c r="A2302" s="500" t="s">
        <v>686</v>
      </c>
      <c r="B2302" s="500" t="s">
        <v>2858</v>
      </c>
      <c r="C2302" s="500" t="s">
        <v>27831</v>
      </c>
      <c r="D2302" s="500" t="s">
        <v>27832</v>
      </c>
      <c r="E2302" s="500" t="s">
        <v>11099</v>
      </c>
      <c r="F2302" s="500" t="s">
        <v>28081</v>
      </c>
      <c r="G2302" s="500" t="s">
        <v>1893</v>
      </c>
      <c r="H2302" s="500" t="s">
        <v>7081</v>
      </c>
      <c r="I2302" s="500" t="s">
        <v>688</v>
      </c>
      <c r="J2302" s="500" t="s">
        <v>689</v>
      </c>
      <c r="K2302" s="500" t="s">
        <v>223</v>
      </c>
      <c r="L2302" s="500" t="s">
        <v>28083</v>
      </c>
      <c r="M2302" s="500" t="s">
        <v>2307</v>
      </c>
      <c r="N2302" s="500" t="s">
        <v>6170</v>
      </c>
    </row>
    <row r="2303" spans="1:14">
      <c r="A2303" s="500" t="s">
        <v>686</v>
      </c>
      <c r="B2303" s="500" t="s">
        <v>2858</v>
      </c>
      <c r="C2303" s="500" t="s">
        <v>27831</v>
      </c>
      <c r="D2303" s="500" t="s">
        <v>27832</v>
      </c>
      <c r="E2303" s="500" t="s">
        <v>11099</v>
      </c>
      <c r="F2303" s="500" t="s">
        <v>28081</v>
      </c>
      <c r="G2303" s="500" t="s">
        <v>1894</v>
      </c>
      <c r="H2303" s="500" t="s">
        <v>7081</v>
      </c>
      <c r="I2303" s="500" t="s">
        <v>688</v>
      </c>
      <c r="J2303" s="500" t="s">
        <v>689</v>
      </c>
      <c r="K2303" s="500" t="s">
        <v>223</v>
      </c>
      <c r="L2303" s="500" t="s">
        <v>28083</v>
      </c>
      <c r="M2303" s="500" t="s">
        <v>2307</v>
      </c>
      <c r="N2303" s="500" t="s">
        <v>6171</v>
      </c>
    </row>
    <row r="2304" spans="1:14">
      <c r="A2304" s="500" t="s">
        <v>686</v>
      </c>
      <c r="B2304" s="500" t="s">
        <v>2858</v>
      </c>
      <c r="C2304" s="500" t="s">
        <v>27831</v>
      </c>
      <c r="D2304" s="500" t="s">
        <v>27832</v>
      </c>
      <c r="E2304" s="500" t="s">
        <v>11099</v>
      </c>
      <c r="F2304" s="500" t="s">
        <v>28081</v>
      </c>
      <c r="G2304" s="500" t="s">
        <v>1895</v>
      </c>
      <c r="H2304" s="500" t="s">
        <v>7081</v>
      </c>
      <c r="I2304" s="500" t="s">
        <v>688</v>
      </c>
      <c r="J2304" s="500" t="s">
        <v>689</v>
      </c>
      <c r="K2304" s="500" t="s">
        <v>223</v>
      </c>
      <c r="L2304" s="500" t="s">
        <v>28083</v>
      </c>
      <c r="M2304" s="500" t="s">
        <v>2307</v>
      </c>
      <c r="N2304" s="500" t="s">
        <v>6172</v>
      </c>
    </row>
    <row r="2305" spans="1:14">
      <c r="A2305" s="500" t="s">
        <v>686</v>
      </c>
      <c r="B2305" s="500" t="s">
        <v>2858</v>
      </c>
      <c r="C2305" s="500" t="s">
        <v>27831</v>
      </c>
      <c r="D2305" s="500" t="s">
        <v>27832</v>
      </c>
      <c r="E2305" s="500" t="s">
        <v>11099</v>
      </c>
      <c r="F2305" s="500" t="s">
        <v>28081</v>
      </c>
      <c r="G2305" s="500" t="s">
        <v>1896</v>
      </c>
      <c r="H2305" s="500" t="s">
        <v>7081</v>
      </c>
      <c r="I2305" s="500" t="s">
        <v>688</v>
      </c>
      <c r="J2305" s="500" t="s">
        <v>689</v>
      </c>
      <c r="K2305" s="500" t="s">
        <v>223</v>
      </c>
      <c r="L2305" s="500" t="s">
        <v>28083</v>
      </c>
      <c r="M2305" s="500" t="s">
        <v>2307</v>
      </c>
      <c r="N2305" s="500" t="s">
        <v>6173</v>
      </c>
    </row>
    <row r="2306" spans="1:14">
      <c r="A2306" s="500" t="s">
        <v>686</v>
      </c>
      <c r="B2306" s="500" t="s">
        <v>2858</v>
      </c>
      <c r="C2306" s="500" t="s">
        <v>27831</v>
      </c>
      <c r="D2306" s="500" t="s">
        <v>27832</v>
      </c>
      <c r="E2306" s="500" t="s">
        <v>11099</v>
      </c>
      <c r="F2306" s="500" t="s">
        <v>28081</v>
      </c>
      <c r="G2306" s="500" t="s">
        <v>1897</v>
      </c>
      <c r="H2306" s="500" t="s">
        <v>7081</v>
      </c>
      <c r="I2306" s="500" t="s">
        <v>688</v>
      </c>
      <c r="J2306" s="500" t="s">
        <v>689</v>
      </c>
      <c r="K2306" s="500" t="s">
        <v>223</v>
      </c>
      <c r="L2306" s="500" t="s">
        <v>28083</v>
      </c>
      <c r="M2306" s="500" t="s">
        <v>2307</v>
      </c>
      <c r="N2306" s="500" t="s">
        <v>6174</v>
      </c>
    </row>
    <row r="2307" spans="1:14">
      <c r="A2307" s="500" t="s">
        <v>686</v>
      </c>
      <c r="B2307" s="500" t="s">
        <v>2858</v>
      </c>
      <c r="C2307" s="500" t="s">
        <v>27831</v>
      </c>
      <c r="D2307" s="500" t="s">
        <v>27832</v>
      </c>
      <c r="E2307" s="500" t="s">
        <v>11099</v>
      </c>
      <c r="F2307" s="500" t="s">
        <v>28081</v>
      </c>
      <c r="G2307" s="500" t="s">
        <v>1898</v>
      </c>
      <c r="H2307" s="500" t="s">
        <v>7081</v>
      </c>
      <c r="I2307" s="500" t="s">
        <v>688</v>
      </c>
      <c r="J2307" s="500" t="s">
        <v>689</v>
      </c>
      <c r="K2307" s="500" t="s">
        <v>223</v>
      </c>
      <c r="L2307" s="500" t="s">
        <v>28083</v>
      </c>
      <c r="M2307" s="500" t="s">
        <v>2307</v>
      </c>
      <c r="N2307" s="500" t="s">
        <v>6175</v>
      </c>
    </row>
    <row r="2308" spans="1:14">
      <c r="A2308" s="500" t="s">
        <v>686</v>
      </c>
      <c r="B2308" s="500" t="s">
        <v>2858</v>
      </c>
      <c r="C2308" s="500" t="s">
        <v>27831</v>
      </c>
      <c r="D2308" s="500" t="s">
        <v>27832</v>
      </c>
      <c r="E2308" s="500" t="s">
        <v>11099</v>
      </c>
      <c r="F2308" s="500" t="s">
        <v>28081</v>
      </c>
      <c r="G2308" s="500" t="s">
        <v>4099</v>
      </c>
      <c r="H2308" s="500" t="s">
        <v>28325</v>
      </c>
      <c r="I2308" s="500" t="s">
        <v>688</v>
      </c>
      <c r="J2308" s="500" t="s">
        <v>689</v>
      </c>
      <c r="K2308" s="500" t="s">
        <v>223</v>
      </c>
      <c r="L2308" s="500" t="s">
        <v>28083</v>
      </c>
      <c r="M2308" s="500" t="s">
        <v>2307</v>
      </c>
      <c r="N2308" s="500" t="s">
        <v>6176</v>
      </c>
    </row>
    <row r="2309" spans="1:14">
      <c r="A2309" s="500" t="s">
        <v>686</v>
      </c>
      <c r="B2309" s="500" t="s">
        <v>2858</v>
      </c>
      <c r="C2309" s="500" t="s">
        <v>27831</v>
      </c>
      <c r="D2309" s="500" t="s">
        <v>27832</v>
      </c>
      <c r="E2309" s="500" t="s">
        <v>11099</v>
      </c>
      <c r="F2309" s="500" t="s">
        <v>28081</v>
      </c>
      <c r="G2309" s="500" t="s">
        <v>4100</v>
      </c>
      <c r="H2309" s="500" t="s">
        <v>28326</v>
      </c>
      <c r="I2309" s="500" t="s">
        <v>688</v>
      </c>
      <c r="J2309" s="500" t="s">
        <v>689</v>
      </c>
      <c r="K2309" s="500" t="s">
        <v>223</v>
      </c>
      <c r="L2309" s="500" t="s">
        <v>28083</v>
      </c>
      <c r="M2309" s="500" t="s">
        <v>2307</v>
      </c>
      <c r="N2309" s="500" t="s">
        <v>6177</v>
      </c>
    </row>
    <row r="2310" spans="1:14">
      <c r="A2310" s="500" t="s">
        <v>686</v>
      </c>
      <c r="B2310" s="500" t="s">
        <v>2858</v>
      </c>
      <c r="C2310" s="500" t="s">
        <v>27831</v>
      </c>
      <c r="D2310" s="500" t="s">
        <v>27832</v>
      </c>
      <c r="E2310" s="500" t="s">
        <v>11099</v>
      </c>
      <c r="F2310" s="500" t="s">
        <v>28081</v>
      </c>
      <c r="G2310" s="500" t="s">
        <v>4102</v>
      </c>
      <c r="H2310" s="500" t="s">
        <v>28187</v>
      </c>
      <c r="I2310" s="500" t="s">
        <v>688</v>
      </c>
      <c r="J2310" s="500" t="s">
        <v>689</v>
      </c>
      <c r="K2310" s="500" t="s">
        <v>223</v>
      </c>
      <c r="L2310" s="500" t="s">
        <v>28083</v>
      </c>
      <c r="M2310" s="500" t="s">
        <v>2307</v>
      </c>
      <c r="N2310" s="500" t="s">
        <v>6178</v>
      </c>
    </row>
    <row r="2311" spans="1:14">
      <c r="A2311" s="500" t="s">
        <v>686</v>
      </c>
      <c r="B2311" s="500" t="s">
        <v>2858</v>
      </c>
      <c r="C2311" s="500" t="s">
        <v>27831</v>
      </c>
      <c r="D2311" s="500" t="s">
        <v>27832</v>
      </c>
      <c r="E2311" s="500" t="s">
        <v>11099</v>
      </c>
      <c r="F2311" s="500" t="s">
        <v>28081</v>
      </c>
      <c r="G2311" s="500" t="s">
        <v>4103</v>
      </c>
      <c r="H2311" s="500" t="s">
        <v>28327</v>
      </c>
      <c r="I2311" s="500" t="s">
        <v>688</v>
      </c>
      <c r="J2311" s="500" t="s">
        <v>689</v>
      </c>
      <c r="K2311" s="500" t="s">
        <v>223</v>
      </c>
      <c r="L2311" s="500" t="s">
        <v>28083</v>
      </c>
      <c r="M2311" s="500" t="s">
        <v>2307</v>
      </c>
      <c r="N2311" s="500" t="s">
        <v>6179</v>
      </c>
    </row>
    <row r="2312" spans="1:14">
      <c r="A2312" s="500" t="s">
        <v>686</v>
      </c>
      <c r="B2312" s="500" t="s">
        <v>2858</v>
      </c>
      <c r="C2312" s="500" t="s">
        <v>27831</v>
      </c>
      <c r="D2312" s="500" t="s">
        <v>27832</v>
      </c>
      <c r="E2312" s="500" t="s">
        <v>11099</v>
      </c>
      <c r="F2312" s="500" t="s">
        <v>28081</v>
      </c>
      <c r="G2312" s="500" t="s">
        <v>4104</v>
      </c>
      <c r="H2312" s="500" t="s">
        <v>28328</v>
      </c>
      <c r="I2312" s="500" t="s">
        <v>688</v>
      </c>
      <c r="J2312" s="500" t="s">
        <v>689</v>
      </c>
      <c r="K2312" s="500" t="s">
        <v>223</v>
      </c>
      <c r="L2312" s="500" t="s">
        <v>28083</v>
      </c>
      <c r="M2312" s="500" t="s">
        <v>2307</v>
      </c>
      <c r="N2312" s="500" t="s">
        <v>6180</v>
      </c>
    </row>
    <row r="2313" spans="1:14">
      <c r="A2313" s="500" t="s">
        <v>686</v>
      </c>
      <c r="B2313" s="500" t="s">
        <v>2858</v>
      </c>
      <c r="C2313" s="500" t="s">
        <v>27831</v>
      </c>
      <c r="D2313" s="500" t="s">
        <v>27832</v>
      </c>
      <c r="E2313" s="500" t="s">
        <v>11099</v>
      </c>
      <c r="F2313" s="500" t="s">
        <v>28081</v>
      </c>
      <c r="G2313" s="500" t="s">
        <v>6909</v>
      </c>
      <c r="H2313" s="500" t="s">
        <v>28329</v>
      </c>
      <c r="I2313" s="500" t="s">
        <v>688</v>
      </c>
      <c r="J2313" s="500" t="s">
        <v>689</v>
      </c>
      <c r="K2313" s="500" t="s">
        <v>223</v>
      </c>
      <c r="L2313" s="500" t="s">
        <v>28083</v>
      </c>
      <c r="M2313" s="500" t="s">
        <v>2307</v>
      </c>
      <c r="N2313" s="500" t="s">
        <v>6911</v>
      </c>
    </row>
    <row r="2314" spans="1:14">
      <c r="A2314" s="500" t="s">
        <v>686</v>
      </c>
      <c r="B2314" s="500" t="s">
        <v>2858</v>
      </c>
      <c r="C2314" s="500" t="s">
        <v>27831</v>
      </c>
      <c r="D2314" s="500" t="s">
        <v>27832</v>
      </c>
      <c r="E2314" s="500" t="s">
        <v>11099</v>
      </c>
      <c r="F2314" s="500" t="s">
        <v>28081</v>
      </c>
      <c r="G2314" s="500" t="s">
        <v>27816</v>
      </c>
      <c r="H2314" s="500" t="s">
        <v>11445</v>
      </c>
      <c r="I2314" s="500" t="s">
        <v>688</v>
      </c>
      <c r="J2314" s="500" t="s">
        <v>689</v>
      </c>
      <c r="K2314" s="500" t="s">
        <v>223</v>
      </c>
      <c r="L2314" s="500" t="s">
        <v>27871</v>
      </c>
      <c r="M2314" s="500" t="s">
        <v>2307</v>
      </c>
      <c r="N2314" s="500" t="s">
        <v>27817</v>
      </c>
    </row>
    <row r="2315" spans="1:14">
      <c r="A2315" s="500" t="s">
        <v>686</v>
      </c>
      <c r="B2315" s="500" t="s">
        <v>2858</v>
      </c>
      <c r="C2315" s="500" t="s">
        <v>27831</v>
      </c>
      <c r="D2315" s="500" t="s">
        <v>27832</v>
      </c>
      <c r="E2315" s="500" t="s">
        <v>11099</v>
      </c>
      <c r="F2315" s="500" t="s">
        <v>28081</v>
      </c>
      <c r="G2315" s="500" t="s">
        <v>711</v>
      </c>
      <c r="H2315" s="500" t="s">
        <v>28067</v>
      </c>
      <c r="I2315" s="500" t="s">
        <v>688</v>
      </c>
      <c r="J2315" s="500" t="s">
        <v>689</v>
      </c>
      <c r="K2315" s="500" t="s">
        <v>223</v>
      </c>
      <c r="L2315" s="500" t="s">
        <v>28083</v>
      </c>
      <c r="M2315" s="500" t="s">
        <v>2307</v>
      </c>
      <c r="N2315" s="500" t="s">
        <v>6181</v>
      </c>
    </row>
    <row r="2316" spans="1:14">
      <c r="A2316" s="500" t="s">
        <v>686</v>
      </c>
      <c r="B2316" s="500" t="s">
        <v>2858</v>
      </c>
      <c r="C2316" s="500" t="s">
        <v>27831</v>
      </c>
      <c r="D2316" s="500" t="s">
        <v>27832</v>
      </c>
      <c r="E2316" s="500" t="s">
        <v>11099</v>
      </c>
      <c r="F2316" s="500" t="s">
        <v>28081</v>
      </c>
      <c r="G2316" s="500" t="s">
        <v>712</v>
      </c>
      <c r="H2316" s="500" t="s">
        <v>6910</v>
      </c>
      <c r="I2316" s="500" t="s">
        <v>688</v>
      </c>
      <c r="J2316" s="500" t="s">
        <v>689</v>
      </c>
      <c r="K2316" s="500" t="s">
        <v>223</v>
      </c>
      <c r="L2316" s="500" t="s">
        <v>28083</v>
      </c>
      <c r="M2316" s="500" t="s">
        <v>2307</v>
      </c>
      <c r="N2316" s="500" t="s">
        <v>6182</v>
      </c>
    </row>
    <row r="2317" spans="1:14">
      <c r="A2317" s="500" t="s">
        <v>686</v>
      </c>
      <c r="B2317" s="500" t="s">
        <v>2858</v>
      </c>
      <c r="C2317" s="500" t="s">
        <v>27831</v>
      </c>
      <c r="D2317" s="500" t="s">
        <v>27832</v>
      </c>
      <c r="E2317" s="500" t="s">
        <v>11099</v>
      </c>
      <c r="F2317" s="500" t="s">
        <v>28081</v>
      </c>
      <c r="G2317" s="500" t="s">
        <v>713</v>
      </c>
      <c r="H2317" s="500" t="s">
        <v>12442</v>
      </c>
      <c r="I2317" s="500" t="s">
        <v>688</v>
      </c>
      <c r="J2317" s="500" t="s">
        <v>689</v>
      </c>
      <c r="K2317" s="500" t="s">
        <v>223</v>
      </c>
      <c r="L2317" s="500" t="s">
        <v>28083</v>
      </c>
      <c r="M2317" s="500" t="s">
        <v>2307</v>
      </c>
      <c r="N2317" s="500" t="s">
        <v>6183</v>
      </c>
    </row>
    <row r="2318" spans="1:14">
      <c r="A2318" s="500" t="s">
        <v>686</v>
      </c>
      <c r="B2318" s="500" t="s">
        <v>2858</v>
      </c>
      <c r="C2318" s="500" t="s">
        <v>27831</v>
      </c>
      <c r="D2318" s="500" t="s">
        <v>27832</v>
      </c>
      <c r="E2318" s="500" t="s">
        <v>11099</v>
      </c>
      <c r="F2318" s="500" t="s">
        <v>28081</v>
      </c>
      <c r="G2318" s="500" t="s">
        <v>714</v>
      </c>
      <c r="H2318" s="500" t="s">
        <v>12490</v>
      </c>
      <c r="I2318" s="500" t="s">
        <v>688</v>
      </c>
      <c r="J2318" s="500" t="s">
        <v>689</v>
      </c>
      <c r="K2318" s="500" t="s">
        <v>223</v>
      </c>
      <c r="L2318" s="500" t="s">
        <v>28083</v>
      </c>
      <c r="M2318" s="500" t="s">
        <v>2307</v>
      </c>
      <c r="N2318" s="500" t="s">
        <v>6184</v>
      </c>
    </row>
    <row r="2319" spans="1:14">
      <c r="A2319" s="500" t="s">
        <v>686</v>
      </c>
      <c r="B2319" s="500" t="s">
        <v>2858</v>
      </c>
      <c r="C2319" s="500" t="s">
        <v>27831</v>
      </c>
      <c r="D2319" s="500" t="s">
        <v>27832</v>
      </c>
      <c r="E2319" s="500" t="s">
        <v>11099</v>
      </c>
      <c r="F2319" s="500" t="s">
        <v>28081</v>
      </c>
      <c r="G2319" s="500" t="s">
        <v>1899</v>
      </c>
      <c r="H2319" s="500" t="s">
        <v>28330</v>
      </c>
      <c r="I2319" s="500" t="s">
        <v>688</v>
      </c>
      <c r="J2319" s="500" t="s">
        <v>689</v>
      </c>
      <c r="K2319" s="500" t="s">
        <v>223</v>
      </c>
      <c r="L2319" s="500" t="s">
        <v>28083</v>
      </c>
      <c r="M2319" s="500" t="s">
        <v>2307</v>
      </c>
      <c r="N2319" s="500" t="s">
        <v>6185</v>
      </c>
    </row>
    <row r="2320" spans="1:14">
      <c r="A2320" s="500" t="s">
        <v>686</v>
      </c>
      <c r="B2320" s="500" t="s">
        <v>2858</v>
      </c>
      <c r="C2320" s="500" t="s">
        <v>27831</v>
      </c>
      <c r="D2320" s="500" t="s">
        <v>27832</v>
      </c>
      <c r="E2320" s="500" t="s">
        <v>11099</v>
      </c>
      <c r="F2320" s="500" t="s">
        <v>28081</v>
      </c>
      <c r="G2320" s="500" t="s">
        <v>3760</v>
      </c>
      <c r="H2320" s="500" t="s">
        <v>11786</v>
      </c>
      <c r="I2320" s="500" t="s">
        <v>688</v>
      </c>
      <c r="J2320" s="500" t="s">
        <v>689</v>
      </c>
      <c r="K2320" s="500" t="s">
        <v>223</v>
      </c>
      <c r="L2320" s="500" t="s">
        <v>28083</v>
      </c>
      <c r="M2320" s="500" t="s">
        <v>2307</v>
      </c>
      <c r="N2320" s="500" t="s">
        <v>6186</v>
      </c>
    </row>
    <row r="2321" spans="1:14">
      <c r="A2321" s="500" t="s">
        <v>686</v>
      </c>
      <c r="B2321" s="500" t="s">
        <v>2858</v>
      </c>
      <c r="C2321" s="500" t="s">
        <v>27831</v>
      </c>
      <c r="D2321" s="500" t="s">
        <v>27832</v>
      </c>
      <c r="E2321" s="500" t="s">
        <v>11099</v>
      </c>
      <c r="F2321" s="500" t="s">
        <v>28081</v>
      </c>
      <c r="G2321" s="500" t="s">
        <v>1905</v>
      </c>
      <c r="H2321" s="500" t="s">
        <v>7652</v>
      </c>
      <c r="I2321" s="500" t="s">
        <v>688</v>
      </c>
      <c r="J2321" s="500" t="s">
        <v>689</v>
      </c>
      <c r="K2321" s="500" t="s">
        <v>223</v>
      </c>
      <c r="L2321" s="500" t="s">
        <v>28083</v>
      </c>
      <c r="M2321" s="500" t="s">
        <v>2307</v>
      </c>
      <c r="N2321" s="500" t="s">
        <v>6187</v>
      </c>
    </row>
    <row r="2322" spans="1:14">
      <c r="A2322" s="500" t="s">
        <v>686</v>
      </c>
      <c r="B2322" s="500" t="s">
        <v>2858</v>
      </c>
      <c r="C2322" s="500" t="s">
        <v>27831</v>
      </c>
      <c r="D2322" s="500" t="s">
        <v>27832</v>
      </c>
      <c r="E2322" s="500" t="s">
        <v>11099</v>
      </c>
      <c r="F2322" s="500" t="s">
        <v>28081</v>
      </c>
      <c r="G2322" s="500" t="s">
        <v>1906</v>
      </c>
      <c r="H2322" s="500" t="s">
        <v>28331</v>
      </c>
      <c r="I2322" s="500" t="s">
        <v>688</v>
      </c>
      <c r="J2322" s="500" t="s">
        <v>689</v>
      </c>
      <c r="K2322" s="500" t="s">
        <v>223</v>
      </c>
      <c r="L2322" s="500" t="s">
        <v>28083</v>
      </c>
      <c r="M2322" s="500" t="s">
        <v>2307</v>
      </c>
      <c r="N2322" s="500" t="s">
        <v>6188</v>
      </c>
    </row>
    <row r="2323" spans="1:14">
      <c r="A2323" s="500" t="s">
        <v>686</v>
      </c>
      <c r="B2323" s="500" t="s">
        <v>2858</v>
      </c>
      <c r="C2323" s="500" t="s">
        <v>27831</v>
      </c>
      <c r="D2323" s="500" t="s">
        <v>27832</v>
      </c>
      <c r="E2323" s="500" t="s">
        <v>11099</v>
      </c>
      <c r="F2323" s="500" t="s">
        <v>28081</v>
      </c>
      <c r="G2323" s="500" t="s">
        <v>2588</v>
      </c>
      <c r="H2323" s="500" t="s">
        <v>3865</v>
      </c>
      <c r="I2323" s="500" t="s">
        <v>2045</v>
      </c>
      <c r="J2323" s="500" t="s">
        <v>689</v>
      </c>
      <c r="K2323" s="500" t="s">
        <v>725</v>
      </c>
      <c r="L2323" s="500" t="s">
        <v>28083</v>
      </c>
      <c r="M2323" s="500" t="s">
        <v>2307</v>
      </c>
      <c r="N2323" s="500" t="s">
        <v>6189</v>
      </c>
    </row>
    <row r="2324" spans="1:14">
      <c r="A2324" s="500" t="s">
        <v>686</v>
      </c>
      <c r="B2324" s="500" t="s">
        <v>2858</v>
      </c>
      <c r="C2324" s="500" t="s">
        <v>27831</v>
      </c>
      <c r="D2324" s="500" t="s">
        <v>27832</v>
      </c>
      <c r="E2324" s="500" t="s">
        <v>11099</v>
      </c>
      <c r="F2324" s="500" t="s">
        <v>28081</v>
      </c>
      <c r="G2324" s="500" t="s">
        <v>4106</v>
      </c>
      <c r="H2324" s="500" t="s">
        <v>15949</v>
      </c>
      <c r="I2324" s="500" t="s">
        <v>2045</v>
      </c>
      <c r="J2324" s="500" t="s">
        <v>689</v>
      </c>
      <c r="K2324" s="500" t="s">
        <v>725</v>
      </c>
      <c r="L2324" s="500" t="s">
        <v>28083</v>
      </c>
      <c r="M2324" s="500" t="s">
        <v>2307</v>
      </c>
      <c r="N2324" s="500" t="s">
        <v>6190</v>
      </c>
    </row>
    <row r="2325" spans="1:14">
      <c r="A2325" s="500" t="s">
        <v>686</v>
      </c>
      <c r="B2325" s="500" t="s">
        <v>2858</v>
      </c>
      <c r="C2325" s="500" t="s">
        <v>27831</v>
      </c>
      <c r="D2325" s="500" t="s">
        <v>27832</v>
      </c>
      <c r="E2325" s="500" t="s">
        <v>11099</v>
      </c>
      <c r="F2325" s="500" t="s">
        <v>28081</v>
      </c>
      <c r="G2325" s="500" t="s">
        <v>2589</v>
      </c>
      <c r="H2325" s="500" t="s">
        <v>15949</v>
      </c>
      <c r="I2325" s="500" t="s">
        <v>2045</v>
      </c>
      <c r="J2325" s="500" t="s">
        <v>689</v>
      </c>
      <c r="K2325" s="500" t="s">
        <v>725</v>
      </c>
      <c r="L2325" s="500" t="s">
        <v>28083</v>
      </c>
      <c r="M2325" s="500" t="s">
        <v>2307</v>
      </c>
      <c r="N2325" s="500" t="s">
        <v>6191</v>
      </c>
    </row>
    <row r="2326" spans="1:14">
      <c r="A2326" s="500" t="s">
        <v>686</v>
      </c>
      <c r="B2326" s="500" t="s">
        <v>2858</v>
      </c>
      <c r="C2326" s="500" t="s">
        <v>27831</v>
      </c>
      <c r="D2326" s="500" t="s">
        <v>27832</v>
      </c>
      <c r="E2326" s="500" t="s">
        <v>11099</v>
      </c>
      <c r="F2326" s="500" t="s">
        <v>28081</v>
      </c>
      <c r="G2326" s="500" t="s">
        <v>4107</v>
      </c>
      <c r="H2326" s="500" t="s">
        <v>27875</v>
      </c>
      <c r="I2326" s="500" t="s">
        <v>2045</v>
      </c>
      <c r="J2326" s="500" t="s">
        <v>689</v>
      </c>
      <c r="K2326" s="500" t="s">
        <v>725</v>
      </c>
      <c r="L2326" s="500" t="s">
        <v>28083</v>
      </c>
      <c r="M2326" s="500" t="s">
        <v>2307</v>
      </c>
      <c r="N2326" s="500" t="s">
        <v>6192</v>
      </c>
    </row>
    <row r="2327" spans="1:14">
      <c r="A2327" s="500" t="s">
        <v>686</v>
      </c>
      <c r="B2327" s="500" t="s">
        <v>2858</v>
      </c>
      <c r="C2327" s="500" t="s">
        <v>27831</v>
      </c>
      <c r="D2327" s="500" t="s">
        <v>27832</v>
      </c>
      <c r="E2327" s="500" t="s">
        <v>11099</v>
      </c>
      <c r="F2327" s="500" t="s">
        <v>28081</v>
      </c>
      <c r="G2327" s="500" t="s">
        <v>1907</v>
      </c>
      <c r="H2327" s="500" t="s">
        <v>7127</v>
      </c>
      <c r="I2327" s="500" t="s">
        <v>688</v>
      </c>
      <c r="J2327" s="500" t="s">
        <v>689</v>
      </c>
      <c r="K2327" s="500" t="s">
        <v>223</v>
      </c>
      <c r="L2327" s="500" t="s">
        <v>28083</v>
      </c>
      <c r="M2327" s="500" t="s">
        <v>2307</v>
      </c>
      <c r="N2327" s="500" t="s">
        <v>6193</v>
      </c>
    </row>
    <row r="2328" spans="1:14">
      <c r="A2328" s="500" t="s">
        <v>686</v>
      </c>
      <c r="B2328" s="500" t="s">
        <v>2858</v>
      </c>
      <c r="C2328" s="500" t="s">
        <v>27831</v>
      </c>
      <c r="D2328" s="500" t="s">
        <v>27832</v>
      </c>
      <c r="E2328" s="500" t="s">
        <v>11099</v>
      </c>
      <c r="F2328" s="500" t="s">
        <v>28081</v>
      </c>
      <c r="G2328" s="500" t="s">
        <v>1908</v>
      </c>
      <c r="H2328" s="500" t="s">
        <v>2908</v>
      </c>
      <c r="I2328" s="500" t="s">
        <v>688</v>
      </c>
      <c r="J2328" s="500" t="s">
        <v>689</v>
      </c>
      <c r="K2328" s="500" t="s">
        <v>223</v>
      </c>
      <c r="L2328" s="500" t="s">
        <v>28083</v>
      </c>
      <c r="M2328" s="500" t="s">
        <v>2307</v>
      </c>
      <c r="N2328" s="500" t="s">
        <v>6194</v>
      </c>
    </row>
    <row r="2329" spans="1:14">
      <c r="A2329" s="500" t="s">
        <v>686</v>
      </c>
      <c r="B2329" s="500" t="s">
        <v>2858</v>
      </c>
      <c r="C2329" s="500" t="s">
        <v>27831</v>
      </c>
      <c r="D2329" s="500" t="s">
        <v>27832</v>
      </c>
      <c r="E2329" s="500" t="s">
        <v>11099</v>
      </c>
      <c r="F2329" s="500" t="s">
        <v>28081</v>
      </c>
      <c r="G2329" s="500" t="s">
        <v>1909</v>
      </c>
      <c r="H2329" s="500" t="s">
        <v>7128</v>
      </c>
      <c r="I2329" s="500" t="s">
        <v>688</v>
      </c>
      <c r="J2329" s="500" t="s">
        <v>689</v>
      </c>
      <c r="K2329" s="500" t="s">
        <v>223</v>
      </c>
      <c r="L2329" s="500" t="s">
        <v>28083</v>
      </c>
      <c r="M2329" s="500" t="s">
        <v>2307</v>
      </c>
      <c r="N2329" s="500" t="s">
        <v>6195</v>
      </c>
    </row>
    <row r="2330" spans="1:14">
      <c r="A2330" s="500" t="s">
        <v>686</v>
      </c>
      <c r="B2330" s="500" t="s">
        <v>2858</v>
      </c>
      <c r="C2330" s="500" t="s">
        <v>27831</v>
      </c>
      <c r="D2330" s="500" t="s">
        <v>27832</v>
      </c>
      <c r="E2330" s="500" t="s">
        <v>11099</v>
      </c>
      <c r="F2330" s="500" t="s">
        <v>28081</v>
      </c>
      <c r="G2330" s="500" t="s">
        <v>1910</v>
      </c>
      <c r="H2330" s="500" t="s">
        <v>3602</v>
      </c>
      <c r="I2330" s="500" t="s">
        <v>688</v>
      </c>
      <c r="J2330" s="500" t="s">
        <v>689</v>
      </c>
      <c r="K2330" s="500" t="s">
        <v>223</v>
      </c>
      <c r="L2330" s="500" t="s">
        <v>28083</v>
      </c>
      <c r="M2330" s="500" t="s">
        <v>2307</v>
      </c>
      <c r="N2330" s="500" t="s">
        <v>6196</v>
      </c>
    </row>
    <row r="2331" spans="1:14">
      <c r="A2331" s="500" t="s">
        <v>686</v>
      </c>
      <c r="B2331" s="500" t="s">
        <v>2858</v>
      </c>
      <c r="C2331" s="500" t="s">
        <v>27831</v>
      </c>
      <c r="D2331" s="500" t="s">
        <v>27832</v>
      </c>
      <c r="E2331" s="500" t="s">
        <v>11099</v>
      </c>
      <c r="F2331" s="500" t="s">
        <v>28081</v>
      </c>
      <c r="G2331" s="500" t="s">
        <v>1911</v>
      </c>
      <c r="H2331" s="500" t="s">
        <v>7128</v>
      </c>
      <c r="I2331" s="500" t="s">
        <v>688</v>
      </c>
      <c r="J2331" s="500" t="s">
        <v>689</v>
      </c>
      <c r="K2331" s="500" t="s">
        <v>223</v>
      </c>
      <c r="L2331" s="500" t="s">
        <v>28083</v>
      </c>
      <c r="M2331" s="500" t="s">
        <v>2307</v>
      </c>
      <c r="N2331" s="500" t="s">
        <v>6197</v>
      </c>
    </row>
    <row r="2332" spans="1:14">
      <c r="A2332" s="500" t="s">
        <v>686</v>
      </c>
      <c r="B2332" s="500" t="s">
        <v>2858</v>
      </c>
      <c r="C2332" s="500" t="s">
        <v>27831</v>
      </c>
      <c r="D2332" s="500" t="s">
        <v>27832</v>
      </c>
      <c r="E2332" s="500" t="s">
        <v>11099</v>
      </c>
      <c r="F2332" s="500" t="s">
        <v>28081</v>
      </c>
      <c r="G2332" s="500" t="s">
        <v>1912</v>
      </c>
      <c r="H2332" s="500" t="s">
        <v>3603</v>
      </c>
      <c r="I2332" s="500" t="s">
        <v>688</v>
      </c>
      <c r="J2332" s="500" t="s">
        <v>689</v>
      </c>
      <c r="K2332" s="500" t="s">
        <v>223</v>
      </c>
      <c r="L2332" s="500" t="s">
        <v>28083</v>
      </c>
      <c r="M2332" s="500" t="s">
        <v>2307</v>
      </c>
      <c r="N2332" s="500" t="s">
        <v>6198</v>
      </c>
    </row>
    <row r="2333" spans="1:14">
      <c r="A2333" s="500" t="s">
        <v>686</v>
      </c>
      <c r="B2333" s="500" t="s">
        <v>2858</v>
      </c>
      <c r="C2333" s="500" t="s">
        <v>27831</v>
      </c>
      <c r="D2333" s="500" t="s">
        <v>27832</v>
      </c>
      <c r="E2333" s="500" t="s">
        <v>11099</v>
      </c>
      <c r="F2333" s="500" t="s">
        <v>28081</v>
      </c>
      <c r="G2333" s="500" t="s">
        <v>2590</v>
      </c>
      <c r="H2333" s="500" t="s">
        <v>7090</v>
      </c>
      <c r="I2333" s="500" t="s">
        <v>688</v>
      </c>
      <c r="J2333" s="500" t="s">
        <v>689</v>
      </c>
      <c r="K2333" s="500" t="s">
        <v>223</v>
      </c>
      <c r="L2333" s="500" t="s">
        <v>27876</v>
      </c>
      <c r="M2333" s="500" t="s">
        <v>2307</v>
      </c>
      <c r="N2333" s="500" t="s">
        <v>6199</v>
      </c>
    </row>
    <row r="2334" spans="1:14">
      <c r="A2334" s="500" t="s">
        <v>686</v>
      </c>
      <c r="B2334" s="500" t="s">
        <v>2858</v>
      </c>
      <c r="C2334" s="500" t="s">
        <v>27831</v>
      </c>
      <c r="D2334" s="500" t="s">
        <v>27832</v>
      </c>
      <c r="E2334" s="500" t="s">
        <v>11099</v>
      </c>
      <c r="F2334" s="500" t="s">
        <v>28081</v>
      </c>
      <c r="G2334" s="500" t="s">
        <v>1913</v>
      </c>
      <c r="H2334" s="500" t="s">
        <v>2952</v>
      </c>
      <c r="I2334" s="500" t="s">
        <v>688</v>
      </c>
      <c r="J2334" s="500" t="s">
        <v>689</v>
      </c>
      <c r="K2334" s="500" t="s">
        <v>223</v>
      </c>
      <c r="L2334" s="500" t="s">
        <v>28083</v>
      </c>
      <c r="M2334" s="500" t="s">
        <v>2307</v>
      </c>
      <c r="N2334" s="500" t="s">
        <v>6200</v>
      </c>
    </row>
    <row r="2335" spans="1:14">
      <c r="A2335" s="500" t="s">
        <v>686</v>
      </c>
      <c r="B2335" s="500" t="s">
        <v>2858</v>
      </c>
      <c r="C2335" s="500" t="s">
        <v>27831</v>
      </c>
      <c r="D2335" s="500" t="s">
        <v>27832</v>
      </c>
      <c r="E2335" s="500" t="s">
        <v>11099</v>
      </c>
      <c r="F2335" s="500" t="s">
        <v>28081</v>
      </c>
      <c r="G2335" s="500" t="s">
        <v>1914</v>
      </c>
      <c r="H2335" s="500" t="s">
        <v>7129</v>
      </c>
      <c r="I2335" s="500" t="s">
        <v>688</v>
      </c>
      <c r="J2335" s="500" t="s">
        <v>689</v>
      </c>
      <c r="K2335" s="500" t="s">
        <v>223</v>
      </c>
      <c r="L2335" s="500" t="s">
        <v>28083</v>
      </c>
      <c r="M2335" s="500" t="s">
        <v>2307</v>
      </c>
      <c r="N2335" s="500" t="s">
        <v>6201</v>
      </c>
    </row>
    <row r="2336" spans="1:14">
      <c r="A2336" s="500" t="s">
        <v>686</v>
      </c>
      <c r="B2336" s="500" t="s">
        <v>2858</v>
      </c>
      <c r="C2336" s="500" t="s">
        <v>27831</v>
      </c>
      <c r="D2336" s="500" t="s">
        <v>27832</v>
      </c>
      <c r="E2336" s="500" t="s">
        <v>11099</v>
      </c>
      <c r="F2336" s="500" t="s">
        <v>28081</v>
      </c>
      <c r="G2336" s="500" t="s">
        <v>1915</v>
      </c>
      <c r="H2336" s="500" t="s">
        <v>7130</v>
      </c>
      <c r="I2336" s="500" t="s">
        <v>688</v>
      </c>
      <c r="J2336" s="500" t="s">
        <v>689</v>
      </c>
      <c r="K2336" s="500" t="s">
        <v>223</v>
      </c>
      <c r="L2336" s="500" t="s">
        <v>28083</v>
      </c>
      <c r="M2336" s="500" t="s">
        <v>2307</v>
      </c>
      <c r="N2336" s="500" t="s">
        <v>6202</v>
      </c>
    </row>
    <row r="2337" spans="1:14">
      <c r="A2337" s="500" t="s">
        <v>686</v>
      </c>
      <c r="B2337" s="500" t="s">
        <v>2858</v>
      </c>
      <c r="C2337" s="500" t="s">
        <v>27831</v>
      </c>
      <c r="D2337" s="500" t="s">
        <v>27832</v>
      </c>
      <c r="E2337" s="500" t="s">
        <v>11099</v>
      </c>
      <c r="F2337" s="500" t="s">
        <v>28081</v>
      </c>
      <c r="G2337" s="500" t="s">
        <v>1916</v>
      </c>
      <c r="H2337" s="500" t="s">
        <v>7131</v>
      </c>
      <c r="I2337" s="500" t="s">
        <v>688</v>
      </c>
      <c r="J2337" s="500" t="s">
        <v>689</v>
      </c>
      <c r="K2337" s="500" t="s">
        <v>223</v>
      </c>
      <c r="L2337" s="500" t="s">
        <v>28083</v>
      </c>
      <c r="M2337" s="500" t="s">
        <v>2307</v>
      </c>
      <c r="N2337" s="500" t="s">
        <v>6203</v>
      </c>
    </row>
    <row r="2338" spans="1:14">
      <c r="A2338" s="500" t="s">
        <v>686</v>
      </c>
      <c r="B2338" s="500" t="s">
        <v>2858</v>
      </c>
      <c r="C2338" s="500" t="s">
        <v>27831</v>
      </c>
      <c r="D2338" s="500" t="s">
        <v>27832</v>
      </c>
      <c r="E2338" s="500" t="s">
        <v>11099</v>
      </c>
      <c r="F2338" s="500" t="s">
        <v>28081</v>
      </c>
      <c r="G2338" s="500" t="s">
        <v>1917</v>
      </c>
      <c r="H2338" s="500" t="s">
        <v>3598</v>
      </c>
      <c r="I2338" s="500" t="s">
        <v>688</v>
      </c>
      <c r="J2338" s="500" t="s">
        <v>689</v>
      </c>
      <c r="K2338" s="500" t="s">
        <v>223</v>
      </c>
      <c r="L2338" s="500" t="s">
        <v>28083</v>
      </c>
      <c r="M2338" s="500" t="s">
        <v>2307</v>
      </c>
      <c r="N2338" s="500" t="s">
        <v>6204</v>
      </c>
    </row>
    <row r="2339" spans="1:14">
      <c r="A2339" s="500" t="s">
        <v>686</v>
      </c>
      <c r="B2339" s="500" t="s">
        <v>2858</v>
      </c>
      <c r="C2339" s="500" t="s">
        <v>27831</v>
      </c>
      <c r="D2339" s="500" t="s">
        <v>27832</v>
      </c>
      <c r="E2339" s="500" t="s">
        <v>11099</v>
      </c>
      <c r="F2339" s="500" t="s">
        <v>28081</v>
      </c>
      <c r="G2339" s="500" t="s">
        <v>1918</v>
      </c>
      <c r="H2339" s="500" t="s">
        <v>7122</v>
      </c>
      <c r="I2339" s="500" t="s">
        <v>688</v>
      </c>
      <c r="J2339" s="500" t="s">
        <v>689</v>
      </c>
      <c r="K2339" s="500" t="s">
        <v>223</v>
      </c>
      <c r="L2339" s="500" t="s">
        <v>28083</v>
      </c>
      <c r="M2339" s="500" t="s">
        <v>2307</v>
      </c>
      <c r="N2339" s="500" t="s">
        <v>6205</v>
      </c>
    </row>
    <row r="2340" spans="1:14">
      <c r="A2340" s="500" t="s">
        <v>686</v>
      </c>
      <c r="B2340" s="500" t="s">
        <v>2858</v>
      </c>
      <c r="C2340" s="500" t="s">
        <v>27831</v>
      </c>
      <c r="D2340" s="500" t="s">
        <v>27832</v>
      </c>
      <c r="E2340" s="500" t="s">
        <v>11099</v>
      </c>
      <c r="F2340" s="500" t="s">
        <v>28081</v>
      </c>
      <c r="G2340" s="500" t="s">
        <v>2591</v>
      </c>
      <c r="H2340" s="500" t="s">
        <v>7132</v>
      </c>
      <c r="I2340" s="500" t="s">
        <v>688</v>
      </c>
      <c r="J2340" s="500" t="s">
        <v>689</v>
      </c>
      <c r="K2340" s="500" t="s">
        <v>223</v>
      </c>
      <c r="L2340" s="500" t="s">
        <v>28083</v>
      </c>
      <c r="M2340" s="500" t="s">
        <v>2307</v>
      </c>
      <c r="N2340" s="500" t="s">
        <v>6206</v>
      </c>
    </row>
    <row r="2341" spans="1:14">
      <c r="A2341" s="500" t="s">
        <v>686</v>
      </c>
      <c r="B2341" s="500" t="s">
        <v>2858</v>
      </c>
      <c r="C2341" s="500" t="s">
        <v>27831</v>
      </c>
      <c r="D2341" s="500" t="s">
        <v>27832</v>
      </c>
      <c r="E2341" s="500" t="s">
        <v>11099</v>
      </c>
      <c r="F2341" s="500" t="s">
        <v>28081</v>
      </c>
      <c r="G2341" s="500" t="s">
        <v>1919</v>
      </c>
      <c r="H2341" s="500" t="s">
        <v>11694</v>
      </c>
      <c r="I2341" s="500" t="s">
        <v>688</v>
      </c>
      <c r="J2341" s="500" t="s">
        <v>689</v>
      </c>
      <c r="K2341" s="500" t="s">
        <v>223</v>
      </c>
      <c r="L2341" s="500" t="s">
        <v>27877</v>
      </c>
      <c r="M2341" s="500" t="s">
        <v>2307</v>
      </c>
      <c r="N2341" s="500" t="s">
        <v>6207</v>
      </c>
    </row>
    <row r="2342" spans="1:14">
      <c r="A2342" s="500" t="s">
        <v>686</v>
      </c>
      <c r="B2342" s="500" t="s">
        <v>2858</v>
      </c>
      <c r="C2342" s="500" t="s">
        <v>27831</v>
      </c>
      <c r="D2342" s="500" t="s">
        <v>27832</v>
      </c>
      <c r="E2342" s="500" t="s">
        <v>11099</v>
      </c>
      <c r="F2342" s="500" t="s">
        <v>28081</v>
      </c>
      <c r="G2342" s="500" t="s">
        <v>1920</v>
      </c>
      <c r="H2342" s="500" t="s">
        <v>11695</v>
      </c>
      <c r="I2342" s="500" t="s">
        <v>688</v>
      </c>
      <c r="J2342" s="500" t="s">
        <v>689</v>
      </c>
      <c r="K2342" s="500" t="s">
        <v>223</v>
      </c>
      <c r="L2342" s="500" t="s">
        <v>27877</v>
      </c>
      <c r="M2342" s="500" t="s">
        <v>2307</v>
      </c>
      <c r="N2342" s="500" t="s">
        <v>6208</v>
      </c>
    </row>
    <row r="2343" spans="1:14">
      <c r="A2343" s="500" t="s">
        <v>686</v>
      </c>
      <c r="B2343" s="500" t="s">
        <v>2858</v>
      </c>
      <c r="C2343" s="500" t="s">
        <v>27831</v>
      </c>
      <c r="D2343" s="500" t="s">
        <v>27832</v>
      </c>
      <c r="E2343" s="500" t="s">
        <v>11099</v>
      </c>
      <c r="F2343" s="500" t="s">
        <v>28081</v>
      </c>
      <c r="G2343" s="500" t="s">
        <v>1921</v>
      </c>
      <c r="H2343" s="500" t="s">
        <v>11696</v>
      </c>
      <c r="I2343" s="500" t="s">
        <v>688</v>
      </c>
      <c r="J2343" s="500" t="s">
        <v>689</v>
      </c>
      <c r="K2343" s="500" t="s">
        <v>223</v>
      </c>
      <c r="L2343" s="500" t="s">
        <v>27877</v>
      </c>
      <c r="M2343" s="500" t="s">
        <v>2307</v>
      </c>
      <c r="N2343" s="500" t="s">
        <v>6209</v>
      </c>
    </row>
    <row r="2344" spans="1:14">
      <c r="A2344" s="500" t="s">
        <v>686</v>
      </c>
      <c r="B2344" s="500" t="s">
        <v>2858</v>
      </c>
      <c r="C2344" s="500" t="s">
        <v>27831</v>
      </c>
      <c r="D2344" s="500" t="s">
        <v>27832</v>
      </c>
      <c r="E2344" s="500" t="s">
        <v>11099</v>
      </c>
      <c r="F2344" s="500" t="s">
        <v>28081</v>
      </c>
      <c r="G2344" s="500" t="s">
        <v>1922</v>
      </c>
      <c r="H2344" s="500" t="s">
        <v>11696</v>
      </c>
      <c r="I2344" s="500" t="s">
        <v>688</v>
      </c>
      <c r="J2344" s="500" t="s">
        <v>689</v>
      </c>
      <c r="K2344" s="500" t="s">
        <v>223</v>
      </c>
      <c r="L2344" s="500" t="s">
        <v>27877</v>
      </c>
      <c r="M2344" s="500" t="s">
        <v>2307</v>
      </c>
      <c r="N2344" s="500" t="s">
        <v>6210</v>
      </c>
    </row>
    <row r="2345" spans="1:14">
      <c r="A2345" s="500" t="s">
        <v>686</v>
      </c>
      <c r="B2345" s="500" t="s">
        <v>2858</v>
      </c>
      <c r="C2345" s="500" t="s">
        <v>27831</v>
      </c>
      <c r="D2345" s="500" t="s">
        <v>27832</v>
      </c>
      <c r="E2345" s="500" t="s">
        <v>11099</v>
      </c>
      <c r="F2345" s="500" t="s">
        <v>28081</v>
      </c>
      <c r="G2345" s="500" t="s">
        <v>1923</v>
      </c>
      <c r="H2345" s="500" t="s">
        <v>3598</v>
      </c>
      <c r="I2345" s="500" t="s">
        <v>688</v>
      </c>
      <c r="J2345" s="500" t="s">
        <v>689</v>
      </c>
      <c r="K2345" s="500" t="s">
        <v>223</v>
      </c>
      <c r="L2345" s="500" t="s">
        <v>27877</v>
      </c>
      <c r="M2345" s="500" t="s">
        <v>2307</v>
      </c>
      <c r="N2345" s="500" t="s">
        <v>6211</v>
      </c>
    </row>
    <row r="2346" spans="1:14">
      <c r="A2346" s="500" t="s">
        <v>686</v>
      </c>
      <c r="B2346" s="500" t="s">
        <v>2858</v>
      </c>
      <c r="C2346" s="500" t="s">
        <v>27831</v>
      </c>
      <c r="D2346" s="500" t="s">
        <v>27832</v>
      </c>
      <c r="E2346" s="500" t="s">
        <v>11099</v>
      </c>
      <c r="F2346" s="500" t="s">
        <v>28081</v>
      </c>
      <c r="G2346" s="500" t="s">
        <v>1924</v>
      </c>
      <c r="H2346" s="500" t="s">
        <v>11697</v>
      </c>
      <c r="I2346" s="500" t="s">
        <v>688</v>
      </c>
      <c r="J2346" s="500" t="s">
        <v>689</v>
      </c>
      <c r="K2346" s="500" t="s">
        <v>223</v>
      </c>
      <c r="L2346" s="500" t="s">
        <v>27877</v>
      </c>
      <c r="M2346" s="500" t="s">
        <v>2307</v>
      </c>
      <c r="N2346" s="500" t="s">
        <v>6212</v>
      </c>
    </row>
    <row r="2347" spans="1:14">
      <c r="A2347" s="500" t="s">
        <v>686</v>
      </c>
      <c r="B2347" s="500" t="s">
        <v>2858</v>
      </c>
      <c r="C2347" s="500" t="s">
        <v>27831</v>
      </c>
      <c r="D2347" s="500" t="s">
        <v>27832</v>
      </c>
      <c r="E2347" s="500" t="s">
        <v>11099</v>
      </c>
      <c r="F2347" s="500" t="s">
        <v>28081</v>
      </c>
      <c r="G2347" s="500" t="s">
        <v>2592</v>
      </c>
      <c r="H2347" s="500" t="s">
        <v>11698</v>
      </c>
      <c r="I2347" s="500" t="s">
        <v>688</v>
      </c>
      <c r="J2347" s="500" t="s">
        <v>689</v>
      </c>
      <c r="K2347" s="500" t="s">
        <v>223</v>
      </c>
      <c r="L2347" s="500" t="s">
        <v>27877</v>
      </c>
      <c r="M2347" s="500" t="s">
        <v>2307</v>
      </c>
      <c r="N2347" s="500" t="s">
        <v>6213</v>
      </c>
    </row>
    <row r="2348" spans="1:14">
      <c r="A2348" s="500" t="s">
        <v>686</v>
      </c>
      <c r="B2348" s="500" t="s">
        <v>2858</v>
      </c>
      <c r="C2348" s="500" t="s">
        <v>27831</v>
      </c>
      <c r="D2348" s="500" t="s">
        <v>27832</v>
      </c>
      <c r="E2348" s="500" t="s">
        <v>11099</v>
      </c>
      <c r="F2348" s="500" t="s">
        <v>28081</v>
      </c>
      <c r="G2348" s="500" t="s">
        <v>1925</v>
      </c>
      <c r="H2348" s="500" t="s">
        <v>3783</v>
      </c>
      <c r="I2348" s="500" t="s">
        <v>688</v>
      </c>
      <c r="J2348" s="500" t="s">
        <v>689</v>
      </c>
      <c r="K2348" s="500" t="s">
        <v>223</v>
      </c>
      <c r="L2348" s="500" t="s">
        <v>28083</v>
      </c>
      <c r="M2348" s="500" t="s">
        <v>2307</v>
      </c>
      <c r="N2348" s="500" t="s">
        <v>6214</v>
      </c>
    </row>
    <row r="2349" spans="1:14">
      <c r="A2349" s="500" t="s">
        <v>686</v>
      </c>
      <c r="B2349" s="500" t="s">
        <v>2858</v>
      </c>
      <c r="C2349" s="500" t="s">
        <v>27831</v>
      </c>
      <c r="D2349" s="500" t="s">
        <v>27832</v>
      </c>
      <c r="E2349" s="500" t="s">
        <v>11099</v>
      </c>
      <c r="F2349" s="500" t="s">
        <v>28081</v>
      </c>
      <c r="G2349" s="500" t="s">
        <v>1926</v>
      </c>
      <c r="H2349" s="500" t="s">
        <v>2914</v>
      </c>
      <c r="I2349" s="500" t="s">
        <v>688</v>
      </c>
      <c r="J2349" s="500" t="s">
        <v>689</v>
      </c>
      <c r="K2349" s="500" t="s">
        <v>223</v>
      </c>
      <c r="L2349" s="500" t="s">
        <v>28083</v>
      </c>
      <c r="M2349" s="500" t="s">
        <v>2307</v>
      </c>
      <c r="N2349" s="500" t="s">
        <v>6215</v>
      </c>
    </row>
    <row r="2350" spans="1:14">
      <c r="A2350" s="500" t="s">
        <v>686</v>
      </c>
      <c r="B2350" s="500" t="s">
        <v>2858</v>
      </c>
      <c r="C2350" s="500" t="s">
        <v>27831</v>
      </c>
      <c r="D2350" s="500" t="s">
        <v>27832</v>
      </c>
      <c r="E2350" s="500" t="s">
        <v>11099</v>
      </c>
      <c r="F2350" s="500" t="s">
        <v>28081</v>
      </c>
      <c r="G2350" s="500" t="s">
        <v>1927</v>
      </c>
      <c r="H2350" s="500" t="s">
        <v>2908</v>
      </c>
      <c r="I2350" s="500" t="s">
        <v>688</v>
      </c>
      <c r="J2350" s="500" t="s">
        <v>689</v>
      </c>
      <c r="K2350" s="500" t="s">
        <v>223</v>
      </c>
      <c r="L2350" s="500" t="s">
        <v>28083</v>
      </c>
      <c r="M2350" s="500" t="s">
        <v>2307</v>
      </c>
      <c r="N2350" s="500" t="s">
        <v>6216</v>
      </c>
    </row>
    <row r="2351" spans="1:14">
      <c r="A2351" s="500" t="s">
        <v>686</v>
      </c>
      <c r="B2351" s="500" t="s">
        <v>2858</v>
      </c>
      <c r="C2351" s="500" t="s">
        <v>27831</v>
      </c>
      <c r="D2351" s="500" t="s">
        <v>27832</v>
      </c>
      <c r="E2351" s="500" t="s">
        <v>11099</v>
      </c>
      <c r="F2351" s="500" t="s">
        <v>28081</v>
      </c>
      <c r="G2351" s="500" t="s">
        <v>1928</v>
      </c>
      <c r="H2351" s="500" t="s">
        <v>2953</v>
      </c>
      <c r="I2351" s="500" t="s">
        <v>688</v>
      </c>
      <c r="J2351" s="500" t="s">
        <v>689</v>
      </c>
      <c r="K2351" s="500" t="s">
        <v>223</v>
      </c>
      <c r="L2351" s="500" t="s">
        <v>28083</v>
      </c>
      <c r="M2351" s="500" t="s">
        <v>2307</v>
      </c>
      <c r="N2351" s="500" t="s">
        <v>6217</v>
      </c>
    </row>
    <row r="2352" spans="1:14">
      <c r="A2352" s="500" t="s">
        <v>686</v>
      </c>
      <c r="B2352" s="500" t="s">
        <v>2858</v>
      </c>
      <c r="C2352" s="500" t="s">
        <v>27831</v>
      </c>
      <c r="D2352" s="500" t="s">
        <v>27832</v>
      </c>
      <c r="E2352" s="500" t="s">
        <v>11099</v>
      </c>
      <c r="F2352" s="500" t="s">
        <v>28081</v>
      </c>
      <c r="G2352" s="500" t="s">
        <v>1929</v>
      </c>
      <c r="H2352" s="500" t="s">
        <v>3795</v>
      </c>
      <c r="I2352" s="500" t="s">
        <v>688</v>
      </c>
      <c r="J2352" s="500" t="s">
        <v>689</v>
      </c>
      <c r="K2352" s="500" t="s">
        <v>223</v>
      </c>
      <c r="L2352" s="500" t="s">
        <v>28083</v>
      </c>
      <c r="M2352" s="500" t="s">
        <v>2307</v>
      </c>
      <c r="N2352" s="500" t="s">
        <v>6218</v>
      </c>
    </row>
    <row r="2353" spans="1:14">
      <c r="A2353" s="500" t="s">
        <v>686</v>
      </c>
      <c r="B2353" s="500" t="s">
        <v>2858</v>
      </c>
      <c r="C2353" s="500" t="s">
        <v>27831</v>
      </c>
      <c r="D2353" s="500" t="s">
        <v>27832</v>
      </c>
      <c r="E2353" s="500" t="s">
        <v>11099</v>
      </c>
      <c r="F2353" s="500" t="s">
        <v>28081</v>
      </c>
      <c r="G2353" s="500" t="s">
        <v>1930</v>
      </c>
      <c r="H2353" s="500" t="s">
        <v>3795</v>
      </c>
      <c r="I2353" s="500" t="s">
        <v>688</v>
      </c>
      <c r="J2353" s="500" t="s">
        <v>689</v>
      </c>
      <c r="K2353" s="500" t="s">
        <v>223</v>
      </c>
      <c r="L2353" s="500" t="s">
        <v>28083</v>
      </c>
      <c r="M2353" s="500" t="s">
        <v>2307</v>
      </c>
      <c r="N2353" s="500" t="s">
        <v>6219</v>
      </c>
    </row>
    <row r="2354" spans="1:14">
      <c r="A2354" s="500" t="s">
        <v>686</v>
      </c>
      <c r="B2354" s="500" t="s">
        <v>2858</v>
      </c>
      <c r="C2354" s="500" t="s">
        <v>27831</v>
      </c>
      <c r="D2354" s="500" t="s">
        <v>27832</v>
      </c>
      <c r="E2354" s="500" t="s">
        <v>11099</v>
      </c>
      <c r="F2354" s="500" t="s">
        <v>28081</v>
      </c>
      <c r="G2354" s="500" t="s">
        <v>1931</v>
      </c>
      <c r="H2354" s="500" t="s">
        <v>7133</v>
      </c>
      <c r="I2354" s="500" t="s">
        <v>688</v>
      </c>
      <c r="J2354" s="500" t="s">
        <v>689</v>
      </c>
      <c r="K2354" s="500" t="s">
        <v>223</v>
      </c>
      <c r="L2354" s="500" t="s">
        <v>28083</v>
      </c>
      <c r="M2354" s="500" t="s">
        <v>2307</v>
      </c>
      <c r="N2354" s="500" t="s">
        <v>6220</v>
      </c>
    </row>
    <row r="2355" spans="1:14">
      <c r="A2355" s="500" t="s">
        <v>686</v>
      </c>
      <c r="B2355" s="500" t="s">
        <v>2858</v>
      </c>
      <c r="C2355" s="500" t="s">
        <v>27831</v>
      </c>
      <c r="D2355" s="500" t="s">
        <v>27832</v>
      </c>
      <c r="E2355" s="500" t="s">
        <v>11099</v>
      </c>
      <c r="F2355" s="500" t="s">
        <v>28081</v>
      </c>
      <c r="G2355" s="500" t="s">
        <v>1932</v>
      </c>
      <c r="H2355" s="500" t="s">
        <v>3593</v>
      </c>
      <c r="I2355" s="500" t="s">
        <v>688</v>
      </c>
      <c r="J2355" s="500" t="s">
        <v>689</v>
      </c>
      <c r="K2355" s="500" t="s">
        <v>223</v>
      </c>
      <c r="L2355" s="500" t="s">
        <v>28083</v>
      </c>
      <c r="M2355" s="500" t="s">
        <v>2307</v>
      </c>
      <c r="N2355" s="500" t="s">
        <v>6221</v>
      </c>
    </row>
    <row r="2356" spans="1:14">
      <c r="A2356" s="500" t="s">
        <v>686</v>
      </c>
      <c r="B2356" s="500" t="s">
        <v>2858</v>
      </c>
      <c r="C2356" s="500" t="s">
        <v>27831</v>
      </c>
      <c r="D2356" s="500" t="s">
        <v>27832</v>
      </c>
      <c r="E2356" s="500" t="s">
        <v>11099</v>
      </c>
      <c r="F2356" s="500" t="s">
        <v>28081</v>
      </c>
      <c r="G2356" s="500" t="s">
        <v>2593</v>
      </c>
      <c r="H2356" s="500" t="s">
        <v>3592</v>
      </c>
      <c r="I2356" s="500" t="s">
        <v>688</v>
      </c>
      <c r="J2356" s="500" t="s">
        <v>689</v>
      </c>
      <c r="K2356" s="500" t="s">
        <v>223</v>
      </c>
      <c r="L2356" s="500" t="s">
        <v>28083</v>
      </c>
      <c r="M2356" s="500" t="s">
        <v>2307</v>
      </c>
      <c r="N2356" s="500" t="s">
        <v>6222</v>
      </c>
    </row>
    <row r="2357" spans="1:14">
      <c r="A2357" s="500" t="s">
        <v>686</v>
      </c>
      <c r="B2357" s="500" t="s">
        <v>2858</v>
      </c>
      <c r="C2357" s="500" t="s">
        <v>27831</v>
      </c>
      <c r="D2357" s="500" t="s">
        <v>27832</v>
      </c>
      <c r="E2357" s="500" t="s">
        <v>11099</v>
      </c>
      <c r="F2357" s="500" t="s">
        <v>28081</v>
      </c>
      <c r="G2357" s="500" t="s">
        <v>3721</v>
      </c>
      <c r="H2357" s="500" t="s">
        <v>3942</v>
      </c>
      <c r="I2357" s="500" t="s">
        <v>688</v>
      </c>
      <c r="J2357" s="500" t="s">
        <v>689</v>
      </c>
      <c r="K2357" s="500" t="s">
        <v>725</v>
      </c>
      <c r="L2357" s="500" t="s">
        <v>28083</v>
      </c>
      <c r="M2357" s="500" t="s">
        <v>2307</v>
      </c>
      <c r="N2357" s="500" t="s">
        <v>6223</v>
      </c>
    </row>
    <row r="2358" spans="1:14">
      <c r="A2358" s="500" t="s">
        <v>686</v>
      </c>
      <c r="B2358" s="500" t="s">
        <v>2858</v>
      </c>
      <c r="C2358" s="500" t="s">
        <v>27831</v>
      </c>
      <c r="D2358" s="500" t="s">
        <v>27832</v>
      </c>
      <c r="E2358" s="500" t="s">
        <v>11099</v>
      </c>
      <c r="F2358" s="500" t="s">
        <v>28081</v>
      </c>
      <c r="G2358" s="500" t="s">
        <v>3604</v>
      </c>
      <c r="H2358" s="500" t="s">
        <v>28036</v>
      </c>
      <c r="I2358" s="500" t="s">
        <v>688</v>
      </c>
      <c r="J2358" s="500" t="s">
        <v>689</v>
      </c>
      <c r="K2358" s="500" t="s">
        <v>725</v>
      </c>
      <c r="L2358" s="500" t="s">
        <v>28083</v>
      </c>
      <c r="M2358" s="500" t="s">
        <v>2307</v>
      </c>
      <c r="N2358" s="500" t="s">
        <v>6224</v>
      </c>
    </row>
    <row r="2359" spans="1:14">
      <c r="A2359" s="500" t="s">
        <v>686</v>
      </c>
      <c r="B2359" s="500" t="s">
        <v>2858</v>
      </c>
      <c r="C2359" s="500" t="s">
        <v>27831</v>
      </c>
      <c r="D2359" s="500" t="s">
        <v>27832</v>
      </c>
      <c r="E2359" s="500" t="s">
        <v>11099</v>
      </c>
      <c r="F2359" s="500" t="s">
        <v>28081</v>
      </c>
      <c r="G2359" s="500" t="s">
        <v>3605</v>
      </c>
      <c r="H2359" s="500" t="s">
        <v>6981</v>
      </c>
      <c r="I2359" s="500" t="s">
        <v>688</v>
      </c>
      <c r="J2359" s="500" t="s">
        <v>689</v>
      </c>
      <c r="K2359" s="500" t="s">
        <v>725</v>
      </c>
      <c r="L2359" s="500" t="s">
        <v>28083</v>
      </c>
      <c r="M2359" s="500" t="s">
        <v>2307</v>
      </c>
      <c r="N2359" s="500" t="s">
        <v>6225</v>
      </c>
    </row>
    <row r="2360" spans="1:14">
      <c r="A2360" s="500" t="s">
        <v>686</v>
      </c>
      <c r="B2360" s="500" t="s">
        <v>2858</v>
      </c>
      <c r="C2360" s="500" t="s">
        <v>27831</v>
      </c>
      <c r="D2360" s="500" t="s">
        <v>27832</v>
      </c>
      <c r="E2360" s="500" t="s">
        <v>11099</v>
      </c>
      <c r="F2360" s="500" t="s">
        <v>28081</v>
      </c>
      <c r="G2360" s="500" t="s">
        <v>3606</v>
      </c>
      <c r="H2360" s="500" t="s">
        <v>11307</v>
      </c>
      <c r="I2360" s="500" t="s">
        <v>688</v>
      </c>
      <c r="J2360" s="500" t="s">
        <v>689</v>
      </c>
      <c r="K2360" s="500" t="s">
        <v>725</v>
      </c>
      <c r="L2360" s="500" t="s">
        <v>28083</v>
      </c>
      <c r="M2360" s="500" t="s">
        <v>2307</v>
      </c>
      <c r="N2360" s="500" t="s">
        <v>6226</v>
      </c>
    </row>
    <row r="2361" spans="1:14">
      <c r="A2361" s="500" t="s">
        <v>686</v>
      </c>
      <c r="B2361" s="500" t="s">
        <v>2858</v>
      </c>
      <c r="C2361" s="500" t="s">
        <v>27831</v>
      </c>
      <c r="D2361" s="500" t="s">
        <v>27832</v>
      </c>
      <c r="E2361" s="500" t="s">
        <v>11099</v>
      </c>
      <c r="F2361" s="500" t="s">
        <v>28081</v>
      </c>
      <c r="G2361" s="500" t="s">
        <v>4109</v>
      </c>
      <c r="H2361" s="500" t="s">
        <v>12871</v>
      </c>
      <c r="I2361" s="500" t="s">
        <v>688</v>
      </c>
      <c r="J2361" s="500" t="s">
        <v>689</v>
      </c>
      <c r="K2361" s="500" t="s">
        <v>725</v>
      </c>
      <c r="L2361" s="500" t="s">
        <v>28083</v>
      </c>
      <c r="M2361" s="500" t="s">
        <v>2307</v>
      </c>
      <c r="N2361" s="500" t="s">
        <v>6227</v>
      </c>
    </row>
    <row r="2362" spans="1:14">
      <c r="A2362" s="500" t="s">
        <v>686</v>
      </c>
      <c r="B2362" s="500" t="s">
        <v>2858</v>
      </c>
      <c r="C2362" s="500" t="s">
        <v>27831</v>
      </c>
      <c r="D2362" s="500" t="s">
        <v>27832</v>
      </c>
      <c r="E2362" s="500" t="s">
        <v>11099</v>
      </c>
      <c r="F2362" s="500" t="s">
        <v>28081</v>
      </c>
      <c r="G2362" s="500" t="s">
        <v>3607</v>
      </c>
      <c r="H2362" s="500" t="s">
        <v>28123</v>
      </c>
      <c r="I2362" s="500" t="s">
        <v>688</v>
      </c>
      <c r="J2362" s="500" t="s">
        <v>689</v>
      </c>
      <c r="K2362" s="500" t="s">
        <v>725</v>
      </c>
      <c r="L2362" s="500" t="s">
        <v>28083</v>
      </c>
      <c r="M2362" s="500" t="s">
        <v>2307</v>
      </c>
      <c r="N2362" s="500" t="s">
        <v>6228</v>
      </c>
    </row>
    <row r="2363" spans="1:14">
      <c r="A2363" s="500" t="s">
        <v>686</v>
      </c>
      <c r="B2363" s="500" t="s">
        <v>2858</v>
      </c>
      <c r="C2363" s="500" t="s">
        <v>27831</v>
      </c>
      <c r="D2363" s="500" t="s">
        <v>27832</v>
      </c>
      <c r="E2363" s="500" t="s">
        <v>11099</v>
      </c>
      <c r="F2363" s="500" t="s">
        <v>28081</v>
      </c>
      <c r="G2363" s="500" t="s">
        <v>3608</v>
      </c>
      <c r="H2363" s="500" t="s">
        <v>11272</v>
      </c>
      <c r="I2363" s="500" t="s">
        <v>688</v>
      </c>
      <c r="J2363" s="500" t="s">
        <v>689</v>
      </c>
      <c r="K2363" s="500" t="s">
        <v>725</v>
      </c>
      <c r="L2363" s="500" t="s">
        <v>28083</v>
      </c>
      <c r="M2363" s="500" t="s">
        <v>2307</v>
      </c>
      <c r="N2363" s="500" t="s">
        <v>6229</v>
      </c>
    </row>
    <row r="2364" spans="1:14">
      <c r="A2364" s="500" t="s">
        <v>686</v>
      </c>
      <c r="B2364" s="500" t="s">
        <v>2858</v>
      </c>
      <c r="C2364" s="500" t="s">
        <v>27831</v>
      </c>
      <c r="D2364" s="500" t="s">
        <v>27832</v>
      </c>
      <c r="E2364" s="500" t="s">
        <v>11099</v>
      </c>
      <c r="F2364" s="500" t="s">
        <v>28081</v>
      </c>
      <c r="G2364" s="500" t="s">
        <v>3609</v>
      </c>
      <c r="H2364" s="500" t="s">
        <v>15388</v>
      </c>
      <c r="I2364" s="500" t="s">
        <v>688</v>
      </c>
      <c r="J2364" s="500" t="s">
        <v>689</v>
      </c>
      <c r="K2364" s="500" t="s">
        <v>725</v>
      </c>
      <c r="L2364" s="500" t="s">
        <v>28083</v>
      </c>
      <c r="M2364" s="500" t="s">
        <v>2307</v>
      </c>
      <c r="N2364" s="500" t="s">
        <v>6230</v>
      </c>
    </row>
    <row r="2365" spans="1:14">
      <c r="A2365" s="500" t="s">
        <v>686</v>
      </c>
      <c r="B2365" s="500" t="s">
        <v>2858</v>
      </c>
      <c r="C2365" s="500" t="s">
        <v>27831</v>
      </c>
      <c r="D2365" s="500" t="s">
        <v>27832</v>
      </c>
      <c r="E2365" s="500" t="s">
        <v>11099</v>
      </c>
      <c r="F2365" s="500" t="s">
        <v>28081</v>
      </c>
      <c r="G2365" s="500" t="s">
        <v>3610</v>
      </c>
      <c r="H2365" s="500" t="s">
        <v>28004</v>
      </c>
      <c r="I2365" s="500" t="s">
        <v>688</v>
      </c>
      <c r="J2365" s="500" t="s">
        <v>689</v>
      </c>
      <c r="K2365" s="500" t="s">
        <v>725</v>
      </c>
      <c r="L2365" s="500" t="s">
        <v>28083</v>
      </c>
      <c r="M2365" s="500" t="s">
        <v>2307</v>
      </c>
      <c r="N2365" s="500" t="s">
        <v>6231</v>
      </c>
    </row>
    <row r="2366" spans="1:14">
      <c r="A2366" s="500" t="s">
        <v>686</v>
      </c>
      <c r="B2366" s="500" t="s">
        <v>2858</v>
      </c>
      <c r="C2366" s="500" t="s">
        <v>27831</v>
      </c>
      <c r="D2366" s="500" t="s">
        <v>27832</v>
      </c>
      <c r="E2366" s="500" t="s">
        <v>11099</v>
      </c>
      <c r="F2366" s="500" t="s">
        <v>28081</v>
      </c>
      <c r="G2366" s="500" t="s">
        <v>7560</v>
      </c>
      <c r="H2366" s="500" t="s">
        <v>28036</v>
      </c>
      <c r="I2366" s="500" t="s">
        <v>688</v>
      </c>
      <c r="J2366" s="500" t="s">
        <v>689</v>
      </c>
      <c r="K2366" s="500" t="s">
        <v>725</v>
      </c>
      <c r="L2366" s="500" t="s">
        <v>28083</v>
      </c>
      <c r="M2366" s="500" t="s">
        <v>2307</v>
      </c>
      <c r="N2366" s="500" t="s">
        <v>7561</v>
      </c>
    </row>
    <row r="2367" spans="1:14">
      <c r="A2367" s="500" t="s">
        <v>686</v>
      </c>
      <c r="B2367" s="500" t="s">
        <v>2858</v>
      </c>
      <c r="C2367" s="500" t="s">
        <v>27831</v>
      </c>
      <c r="D2367" s="500" t="s">
        <v>27832</v>
      </c>
      <c r="E2367" s="500" t="s">
        <v>11099</v>
      </c>
      <c r="F2367" s="500" t="s">
        <v>28081</v>
      </c>
      <c r="G2367" s="500" t="s">
        <v>3611</v>
      </c>
      <c r="H2367" s="500" t="s">
        <v>19281</v>
      </c>
      <c r="I2367" s="500" t="s">
        <v>688</v>
      </c>
      <c r="J2367" s="500" t="s">
        <v>689</v>
      </c>
      <c r="K2367" s="500" t="s">
        <v>725</v>
      </c>
      <c r="L2367" s="500" t="s">
        <v>28083</v>
      </c>
      <c r="M2367" s="500" t="s">
        <v>2307</v>
      </c>
      <c r="N2367" s="500" t="s">
        <v>6232</v>
      </c>
    </row>
    <row r="2368" spans="1:14">
      <c r="A2368" s="500" t="s">
        <v>686</v>
      </c>
      <c r="B2368" s="500" t="s">
        <v>2858</v>
      </c>
      <c r="C2368" s="500" t="s">
        <v>27831</v>
      </c>
      <c r="D2368" s="500" t="s">
        <v>27832</v>
      </c>
      <c r="E2368" s="500" t="s">
        <v>11099</v>
      </c>
      <c r="F2368" s="500" t="s">
        <v>28081</v>
      </c>
      <c r="G2368" s="500" t="s">
        <v>3612</v>
      </c>
      <c r="H2368" s="500" t="s">
        <v>28037</v>
      </c>
      <c r="I2368" s="500" t="s">
        <v>688</v>
      </c>
      <c r="J2368" s="500" t="s">
        <v>689</v>
      </c>
      <c r="K2368" s="500" t="s">
        <v>725</v>
      </c>
      <c r="L2368" s="500" t="s">
        <v>28083</v>
      </c>
      <c r="M2368" s="500" t="s">
        <v>2307</v>
      </c>
      <c r="N2368" s="500" t="s">
        <v>6233</v>
      </c>
    </row>
    <row r="2369" spans="1:14">
      <c r="A2369" s="500" t="s">
        <v>686</v>
      </c>
      <c r="B2369" s="500" t="s">
        <v>2858</v>
      </c>
      <c r="C2369" s="500" t="s">
        <v>27831</v>
      </c>
      <c r="D2369" s="500" t="s">
        <v>27832</v>
      </c>
      <c r="E2369" s="500" t="s">
        <v>11099</v>
      </c>
      <c r="F2369" s="500" t="s">
        <v>28081</v>
      </c>
      <c r="G2369" s="500" t="s">
        <v>3613</v>
      </c>
      <c r="H2369" s="500" t="s">
        <v>27989</v>
      </c>
      <c r="I2369" s="500" t="s">
        <v>688</v>
      </c>
      <c r="J2369" s="500" t="s">
        <v>689</v>
      </c>
      <c r="K2369" s="500" t="s">
        <v>725</v>
      </c>
      <c r="L2369" s="500" t="s">
        <v>28083</v>
      </c>
      <c r="M2369" s="500" t="s">
        <v>2307</v>
      </c>
      <c r="N2369" s="500" t="s">
        <v>6234</v>
      </c>
    </row>
    <row r="2370" spans="1:14">
      <c r="A2370" s="500" t="s">
        <v>686</v>
      </c>
      <c r="B2370" s="500" t="s">
        <v>2858</v>
      </c>
      <c r="C2370" s="500" t="s">
        <v>27831</v>
      </c>
      <c r="D2370" s="500" t="s">
        <v>27832</v>
      </c>
      <c r="E2370" s="500" t="s">
        <v>11099</v>
      </c>
      <c r="F2370" s="500" t="s">
        <v>28081</v>
      </c>
      <c r="G2370" s="500" t="s">
        <v>3614</v>
      </c>
      <c r="H2370" s="500" t="s">
        <v>11321</v>
      </c>
      <c r="I2370" s="500" t="s">
        <v>688</v>
      </c>
      <c r="J2370" s="500" t="s">
        <v>689</v>
      </c>
      <c r="K2370" s="500" t="s">
        <v>725</v>
      </c>
      <c r="L2370" s="500" t="s">
        <v>28083</v>
      </c>
      <c r="M2370" s="500" t="s">
        <v>2307</v>
      </c>
      <c r="N2370" s="500" t="s">
        <v>6235</v>
      </c>
    </row>
    <row r="2371" spans="1:14">
      <c r="A2371" s="500" t="s">
        <v>686</v>
      </c>
      <c r="B2371" s="500" t="s">
        <v>2858</v>
      </c>
      <c r="C2371" s="500" t="s">
        <v>27831</v>
      </c>
      <c r="D2371" s="500" t="s">
        <v>27832</v>
      </c>
      <c r="E2371" s="500" t="s">
        <v>11099</v>
      </c>
      <c r="F2371" s="500" t="s">
        <v>28081</v>
      </c>
      <c r="G2371" s="500" t="s">
        <v>4110</v>
      </c>
      <c r="H2371" s="500" t="s">
        <v>11844</v>
      </c>
      <c r="I2371" s="500" t="s">
        <v>688</v>
      </c>
      <c r="J2371" s="500" t="s">
        <v>689</v>
      </c>
      <c r="K2371" s="500" t="s">
        <v>725</v>
      </c>
      <c r="L2371" s="500" t="s">
        <v>28083</v>
      </c>
      <c r="M2371" s="500" t="s">
        <v>2307</v>
      </c>
      <c r="N2371" s="500" t="s">
        <v>6236</v>
      </c>
    </row>
    <row r="2372" spans="1:14">
      <c r="A2372" s="500" t="s">
        <v>686</v>
      </c>
      <c r="B2372" s="500" t="s">
        <v>2858</v>
      </c>
      <c r="C2372" s="500" t="s">
        <v>27831</v>
      </c>
      <c r="D2372" s="500" t="s">
        <v>27832</v>
      </c>
      <c r="E2372" s="500" t="s">
        <v>11099</v>
      </c>
      <c r="F2372" s="500" t="s">
        <v>28081</v>
      </c>
      <c r="G2372" s="500" t="s">
        <v>3615</v>
      </c>
      <c r="H2372" s="500" t="s">
        <v>11821</v>
      </c>
      <c r="I2372" s="500" t="s">
        <v>688</v>
      </c>
      <c r="J2372" s="500" t="s">
        <v>689</v>
      </c>
      <c r="K2372" s="500" t="s">
        <v>725</v>
      </c>
      <c r="L2372" s="500" t="s">
        <v>28083</v>
      </c>
      <c r="M2372" s="500" t="s">
        <v>2307</v>
      </c>
      <c r="N2372" s="500" t="s">
        <v>6237</v>
      </c>
    </row>
    <row r="2373" spans="1:14">
      <c r="A2373" s="500" t="s">
        <v>686</v>
      </c>
      <c r="B2373" s="500" t="s">
        <v>2858</v>
      </c>
      <c r="C2373" s="500" t="s">
        <v>27831</v>
      </c>
      <c r="D2373" s="500" t="s">
        <v>27832</v>
      </c>
      <c r="E2373" s="500" t="s">
        <v>11099</v>
      </c>
      <c r="F2373" s="500" t="s">
        <v>28081</v>
      </c>
      <c r="G2373" s="500" t="s">
        <v>3616</v>
      </c>
      <c r="H2373" s="500" t="s">
        <v>27888</v>
      </c>
      <c r="I2373" s="500" t="s">
        <v>688</v>
      </c>
      <c r="J2373" s="500" t="s">
        <v>689</v>
      </c>
      <c r="K2373" s="500" t="s">
        <v>725</v>
      </c>
      <c r="L2373" s="500" t="s">
        <v>28083</v>
      </c>
      <c r="M2373" s="500" t="s">
        <v>2307</v>
      </c>
      <c r="N2373" s="500" t="s">
        <v>6238</v>
      </c>
    </row>
    <row r="2374" spans="1:14">
      <c r="A2374" s="500" t="s">
        <v>686</v>
      </c>
      <c r="B2374" s="500" t="s">
        <v>2858</v>
      </c>
      <c r="C2374" s="500" t="s">
        <v>27831</v>
      </c>
      <c r="D2374" s="500" t="s">
        <v>27832</v>
      </c>
      <c r="E2374" s="500" t="s">
        <v>11099</v>
      </c>
      <c r="F2374" s="500" t="s">
        <v>28081</v>
      </c>
      <c r="G2374" s="500" t="s">
        <v>3617</v>
      </c>
      <c r="H2374" s="500" t="s">
        <v>11306</v>
      </c>
      <c r="I2374" s="500" t="s">
        <v>688</v>
      </c>
      <c r="J2374" s="500" t="s">
        <v>689</v>
      </c>
      <c r="K2374" s="500" t="s">
        <v>725</v>
      </c>
      <c r="L2374" s="500" t="s">
        <v>28083</v>
      </c>
      <c r="M2374" s="500" t="s">
        <v>2307</v>
      </c>
      <c r="N2374" s="500" t="s">
        <v>6239</v>
      </c>
    </row>
    <row r="2375" spans="1:14">
      <c r="A2375" s="500" t="s">
        <v>686</v>
      </c>
      <c r="B2375" s="500" t="s">
        <v>2858</v>
      </c>
      <c r="C2375" s="500" t="s">
        <v>27831</v>
      </c>
      <c r="D2375" s="500" t="s">
        <v>27832</v>
      </c>
      <c r="E2375" s="500" t="s">
        <v>11099</v>
      </c>
      <c r="F2375" s="500" t="s">
        <v>28081</v>
      </c>
      <c r="G2375" s="500" t="s">
        <v>3618</v>
      </c>
      <c r="H2375" s="500" t="s">
        <v>7743</v>
      </c>
      <c r="I2375" s="500" t="s">
        <v>688</v>
      </c>
      <c r="J2375" s="500" t="s">
        <v>689</v>
      </c>
      <c r="K2375" s="500" t="s">
        <v>725</v>
      </c>
      <c r="L2375" s="500" t="s">
        <v>28083</v>
      </c>
      <c r="M2375" s="500" t="s">
        <v>2307</v>
      </c>
      <c r="N2375" s="500" t="s">
        <v>6240</v>
      </c>
    </row>
    <row r="2376" spans="1:14">
      <c r="A2376" s="500" t="s">
        <v>686</v>
      </c>
      <c r="B2376" s="500" t="s">
        <v>2858</v>
      </c>
      <c r="C2376" s="500" t="s">
        <v>27831</v>
      </c>
      <c r="D2376" s="500" t="s">
        <v>27832</v>
      </c>
      <c r="E2376" s="500" t="s">
        <v>11099</v>
      </c>
      <c r="F2376" s="500" t="s">
        <v>28081</v>
      </c>
      <c r="G2376" s="500" t="s">
        <v>7562</v>
      </c>
      <c r="H2376" s="500" t="s">
        <v>28037</v>
      </c>
      <c r="I2376" s="500" t="s">
        <v>688</v>
      </c>
      <c r="J2376" s="500" t="s">
        <v>689</v>
      </c>
      <c r="K2376" s="500" t="s">
        <v>725</v>
      </c>
      <c r="L2376" s="500" t="s">
        <v>28083</v>
      </c>
      <c r="M2376" s="500" t="s">
        <v>2307</v>
      </c>
      <c r="N2376" s="500" t="s">
        <v>7563</v>
      </c>
    </row>
    <row r="2377" spans="1:14">
      <c r="A2377" s="500" t="s">
        <v>686</v>
      </c>
      <c r="B2377" s="500" t="s">
        <v>2858</v>
      </c>
      <c r="C2377" s="500" t="s">
        <v>27831</v>
      </c>
      <c r="D2377" s="500" t="s">
        <v>27832</v>
      </c>
      <c r="E2377" s="500" t="s">
        <v>11099</v>
      </c>
      <c r="F2377" s="500" t="s">
        <v>28081</v>
      </c>
      <c r="G2377" s="500" t="s">
        <v>11703</v>
      </c>
      <c r="H2377" s="500" t="s">
        <v>11088</v>
      </c>
      <c r="I2377" s="500" t="s">
        <v>688</v>
      </c>
      <c r="J2377" s="500" t="s">
        <v>689</v>
      </c>
      <c r="K2377" s="500" t="s">
        <v>725</v>
      </c>
      <c r="L2377" s="500" t="s">
        <v>27878</v>
      </c>
      <c r="M2377" s="500" t="s">
        <v>2307</v>
      </c>
      <c r="N2377" s="500" t="s">
        <v>11704</v>
      </c>
    </row>
    <row r="2378" spans="1:14">
      <c r="A2378" s="500" t="s">
        <v>686</v>
      </c>
      <c r="B2378" s="500" t="s">
        <v>2858</v>
      </c>
      <c r="C2378" s="500" t="s">
        <v>27831</v>
      </c>
      <c r="D2378" s="500" t="s">
        <v>27832</v>
      </c>
      <c r="E2378" s="500" t="s">
        <v>11099</v>
      </c>
      <c r="F2378" s="500" t="s">
        <v>28081</v>
      </c>
      <c r="G2378" s="500" t="s">
        <v>11705</v>
      </c>
      <c r="H2378" s="500" t="s">
        <v>14422</v>
      </c>
      <c r="I2378" s="500" t="s">
        <v>688</v>
      </c>
      <c r="J2378" s="500" t="s">
        <v>689</v>
      </c>
      <c r="K2378" s="500" t="s">
        <v>725</v>
      </c>
      <c r="L2378" s="500" t="s">
        <v>27878</v>
      </c>
      <c r="M2378" s="500" t="s">
        <v>2307</v>
      </c>
      <c r="N2378" s="500" t="s">
        <v>11706</v>
      </c>
    </row>
    <row r="2379" spans="1:14">
      <c r="A2379" s="500" t="s">
        <v>686</v>
      </c>
      <c r="B2379" s="500" t="s">
        <v>2858</v>
      </c>
      <c r="C2379" s="500" t="s">
        <v>27831</v>
      </c>
      <c r="D2379" s="500" t="s">
        <v>27832</v>
      </c>
      <c r="E2379" s="500" t="s">
        <v>11099</v>
      </c>
      <c r="F2379" s="500" t="s">
        <v>28081</v>
      </c>
      <c r="G2379" s="500" t="s">
        <v>11707</v>
      </c>
      <c r="H2379" s="500" t="s">
        <v>11846</v>
      </c>
      <c r="I2379" s="500" t="s">
        <v>688</v>
      </c>
      <c r="J2379" s="500" t="s">
        <v>689</v>
      </c>
      <c r="K2379" s="500" t="s">
        <v>725</v>
      </c>
      <c r="L2379" s="500" t="s">
        <v>27878</v>
      </c>
      <c r="M2379" s="500" t="s">
        <v>2307</v>
      </c>
      <c r="N2379" s="500" t="s">
        <v>11708</v>
      </c>
    </row>
    <row r="2380" spans="1:14">
      <c r="A2380" s="500" t="s">
        <v>686</v>
      </c>
      <c r="B2380" s="500" t="s">
        <v>2858</v>
      </c>
      <c r="C2380" s="500" t="s">
        <v>27831</v>
      </c>
      <c r="D2380" s="500" t="s">
        <v>27832</v>
      </c>
      <c r="E2380" s="500" t="s">
        <v>11099</v>
      </c>
      <c r="F2380" s="500" t="s">
        <v>28081</v>
      </c>
      <c r="G2380" s="500" t="s">
        <v>11709</v>
      </c>
      <c r="H2380" s="500" t="s">
        <v>7106</v>
      </c>
      <c r="I2380" s="500" t="s">
        <v>688</v>
      </c>
      <c r="J2380" s="500" t="s">
        <v>689</v>
      </c>
      <c r="K2380" s="500" t="s">
        <v>725</v>
      </c>
      <c r="L2380" s="500" t="s">
        <v>27878</v>
      </c>
      <c r="M2380" s="500" t="s">
        <v>2307</v>
      </c>
      <c r="N2380" s="500" t="s">
        <v>11711</v>
      </c>
    </row>
    <row r="2381" spans="1:14">
      <c r="A2381" s="500" t="s">
        <v>686</v>
      </c>
      <c r="B2381" s="500" t="s">
        <v>2858</v>
      </c>
      <c r="C2381" s="500" t="s">
        <v>27831</v>
      </c>
      <c r="D2381" s="500" t="s">
        <v>27832</v>
      </c>
      <c r="E2381" s="500" t="s">
        <v>11099</v>
      </c>
      <c r="F2381" s="500" t="s">
        <v>28081</v>
      </c>
      <c r="G2381" s="500" t="s">
        <v>11712</v>
      </c>
      <c r="H2381" s="500" t="s">
        <v>28028</v>
      </c>
      <c r="I2381" s="500" t="s">
        <v>688</v>
      </c>
      <c r="J2381" s="500" t="s">
        <v>689</v>
      </c>
      <c r="K2381" s="500" t="s">
        <v>725</v>
      </c>
      <c r="L2381" s="500" t="s">
        <v>27878</v>
      </c>
      <c r="M2381" s="500" t="s">
        <v>2307</v>
      </c>
      <c r="N2381" s="500" t="s">
        <v>11713</v>
      </c>
    </row>
    <row r="2382" spans="1:14">
      <c r="A2382" s="500" t="s">
        <v>686</v>
      </c>
      <c r="B2382" s="500" t="s">
        <v>2858</v>
      </c>
      <c r="C2382" s="500" t="s">
        <v>27831</v>
      </c>
      <c r="D2382" s="500" t="s">
        <v>27832</v>
      </c>
      <c r="E2382" s="500" t="s">
        <v>11099</v>
      </c>
      <c r="F2382" s="500" t="s">
        <v>28081</v>
      </c>
      <c r="G2382" s="500" t="s">
        <v>11714</v>
      </c>
      <c r="H2382" s="500" t="s">
        <v>11887</v>
      </c>
      <c r="I2382" s="500" t="s">
        <v>688</v>
      </c>
      <c r="J2382" s="500" t="s">
        <v>689</v>
      </c>
      <c r="K2382" s="500" t="s">
        <v>725</v>
      </c>
      <c r="L2382" s="500" t="s">
        <v>27878</v>
      </c>
      <c r="M2382" s="500" t="s">
        <v>2307</v>
      </c>
      <c r="N2382" s="500" t="s">
        <v>11716</v>
      </c>
    </row>
    <row r="2383" spans="1:14">
      <c r="A2383" s="500" t="s">
        <v>686</v>
      </c>
      <c r="B2383" s="500" t="s">
        <v>2858</v>
      </c>
      <c r="C2383" s="500" t="s">
        <v>27831</v>
      </c>
      <c r="D2383" s="500" t="s">
        <v>27832</v>
      </c>
      <c r="E2383" s="500" t="s">
        <v>11099</v>
      </c>
      <c r="F2383" s="500" t="s">
        <v>28081</v>
      </c>
      <c r="G2383" s="500" t="s">
        <v>11717</v>
      </c>
      <c r="H2383" s="500" t="s">
        <v>7281</v>
      </c>
      <c r="I2383" s="500" t="s">
        <v>688</v>
      </c>
      <c r="J2383" s="500" t="s">
        <v>689</v>
      </c>
      <c r="K2383" s="500" t="s">
        <v>725</v>
      </c>
      <c r="L2383" s="500" t="s">
        <v>27878</v>
      </c>
      <c r="M2383" s="500" t="s">
        <v>2307</v>
      </c>
      <c r="N2383" s="500" t="s">
        <v>11718</v>
      </c>
    </row>
    <row r="2384" spans="1:14">
      <c r="A2384" s="500" t="s">
        <v>686</v>
      </c>
      <c r="B2384" s="500" t="s">
        <v>2858</v>
      </c>
      <c r="C2384" s="500" t="s">
        <v>27831</v>
      </c>
      <c r="D2384" s="500" t="s">
        <v>27832</v>
      </c>
      <c r="E2384" s="500" t="s">
        <v>11099</v>
      </c>
      <c r="F2384" s="500" t="s">
        <v>28081</v>
      </c>
      <c r="G2384" s="500" t="s">
        <v>11719</v>
      </c>
      <c r="H2384" s="500" t="s">
        <v>7091</v>
      </c>
      <c r="I2384" s="500" t="s">
        <v>688</v>
      </c>
      <c r="J2384" s="500" t="s">
        <v>689</v>
      </c>
      <c r="K2384" s="500" t="s">
        <v>725</v>
      </c>
      <c r="L2384" s="500" t="s">
        <v>27878</v>
      </c>
      <c r="M2384" s="500" t="s">
        <v>2307</v>
      </c>
      <c r="N2384" s="500" t="s">
        <v>11720</v>
      </c>
    </row>
    <row r="2385" spans="1:14">
      <c r="A2385" s="500" t="s">
        <v>686</v>
      </c>
      <c r="B2385" s="500" t="s">
        <v>2858</v>
      </c>
      <c r="C2385" s="500" t="s">
        <v>27831</v>
      </c>
      <c r="D2385" s="500" t="s">
        <v>27832</v>
      </c>
      <c r="E2385" s="500" t="s">
        <v>11099</v>
      </c>
      <c r="F2385" s="500" t="s">
        <v>28081</v>
      </c>
      <c r="G2385" s="500" t="s">
        <v>11721</v>
      </c>
      <c r="H2385" s="500" t="s">
        <v>6964</v>
      </c>
      <c r="I2385" s="500" t="s">
        <v>688</v>
      </c>
      <c r="J2385" s="500" t="s">
        <v>689</v>
      </c>
      <c r="K2385" s="500" t="s">
        <v>725</v>
      </c>
      <c r="L2385" s="500" t="s">
        <v>27878</v>
      </c>
      <c r="M2385" s="500" t="s">
        <v>2307</v>
      </c>
      <c r="N2385" s="500" t="s">
        <v>11722</v>
      </c>
    </row>
    <row r="2386" spans="1:14">
      <c r="A2386" s="500" t="s">
        <v>686</v>
      </c>
      <c r="B2386" s="500" t="s">
        <v>2858</v>
      </c>
      <c r="C2386" s="500" t="s">
        <v>27831</v>
      </c>
      <c r="D2386" s="500" t="s">
        <v>27832</v>
      </c>
      <c r="E2386" s="500" t="s">
        <v>11099</v>
      </c>
      <c r="F2386" s="500" t="s">
        <v>28081</v>
      </c>
      <c r="G2386" s="500" t="s">
        <v>11723</v>
      </c>
      <c r="H2386" s="500" t="s">
        <v>14422</v>
      </c>
      <c r="I2386" s="500" t="s">
        <v>688</v>
      </c>
      <c r="J2386" s="500" t="s">
        <v>689</v>
      </c>
      <c r="K2386" s="500" t="s">
        <v>725</v>
      </c>
      <c r="L2386" s="500" t="s">
        <v>27878</v>
      </c>
      <c r="M2386" s="500" t="s">
        <v>2307</v>
      </c>
      <c r="N2386" s="500" t="s">
        <v>11724</v>
      </c>
    </row>
    <row r="2387" spans="1:14">
      <c r="A2387" s="500" t="s">
        <v>686</v>
      </c>
      <c r="B2387" s="500" t="s">
        <v>2858</v>
      </c>
      <c r="C2387" s="500" t="s">
        <v>27831</v>
      </c>
      <c r="D2387" s="500" t="s">
        <v>27832</v>
      </c>
      <c r="E2387" s="500" t="s">
        <v>11099</v>
      </c>
      <c r="F2387" s="500" t="s">
        <v>28081</v>
      </c>
      <c r="G2387" s="500" t="s">
        <v>11725</v>
      </c>
      <c r="H2387" s="500" t="s">
        <v>28332</v>
      </c>
      <c r="I2387" s="500" t="s">
        <v>688</v>
      </c>
      <c r="J2387" s="500" t="s">
        <v>689</v>
      </c>
      <c r="K2387" s="500" t="s">
        <v>725</v>
      </c>
      <c r="L2387" s="500" t="s">
        <v>27878</v>
      </c>
      <c r="M2387" s="500" t="s">
        <v>2307</v>
      </c>
      <c r="N2387" s="500" t="s">
        <v>11726</v>
      </c>
    </row>
    <row r="2388" spans="1:14">
      <c r="A2388" s="500" t="s">
        <v>686</v>
      </c>
      <c r="B2388" s="500" t="s">
        <v>2858</v>
      </c>
      <c r="C2388" s="500" t="s">
        <v>27831</v>
      </c>
      <c r="D2388" s="500" t="s">
        <v>27832</v>
      </c>
      <c r="E2388" s="500" t="s">
        <v>11099</v>
      </c>
      <c r="F2388" s="500" t="s">
        <v>28081</v>
      </c>
      <c r="G2388" s="500" t="s">
        <v>11727</v>
      </c>
      <c r="H2388" s="500" t="s">
        <v>11800</v>
      </c>
      <c r="I2388" s="500" t="s">
        <v>688</v>
      </c>
      <c r="J2388" s="500" t="s">
        <v>689</v>
      </c>
      <c r="K2388" s="500" t="s">
        <v>725</v>
      </c>
      <c r="L2388" s="500" t="s">
        <v>27878</v>
      </c>
      <c r="M2388" s="500" t="s">
        <v>2307</v>
      </c>
      <c r="N2388" s="500" t="s">
        <v>11728</v>
      </c>
    </row>
    <row r="2389" spans="1:14">
      <c r="A2389" s="500" t="s">
        <v>686</v>
      </c>
      <c r="B2389" s="500" t="s">
        <v>2858</v>
      </c>
      <c r="C2389" s="500" t="s">
        <v>27831</v>
      </c>
      <c r="D2389" s="500" t="s">
        <v>27832</v>
      </c>
      <c r="E2389" s="500" t="s">
        <v>11099</v>
      </c>
      <c r="F2389" s="500" t="s">
        <v>28081</v>
      </c>
      <c r="G2389" s="500" t="s">
        <v>11729</v>
      </c>
      <c r="H2389" s="500" t="s">
        <v>2981</v>
      </c>
      <c r="I2389" s="500" t="s">
        <v>688</v>
      </c>
      <c r="J2389" s="500" t="s">
        <v>689</v>
      </c>
      <c r="K2389" s="500" t="s">
        <v>725</v>
      </c>
      <c r="L2389" s="500" t="s">
        <v>27878</v>
      </c>
      <c r="M2389" s="500" t="s">
        <v>2307</v>
      </c>
      <c r="N2389" s="500" t="s">
        <v>11731</v>
      </c>
    </row>
    <row r="2390" spans="1:14">
      <c r="A2390" s="500" t="s">
        <v>686</v>
      </c>
      <c r="B2390" s="500" t="s">
        <v>2858</v>
      </c>
      <c r="C2390" s="500" t="s">
        <v>27831</v>
      </c>
      <c r="D2390" s="500" t="s">
        <v>27832</v>
      </c>
      <c r="E2390" s="500" t="s">
        <v>11099</v>
      </c>
      <c r="F2390" s="500" t="s">
        <v>28081</v>
      </c>
      <c r="G2390" s="500" t="s">
        <v>11732</v>
      </c>
      <c r="H2390" s="500" t="s">
        <v>27862</v>
      </c>
      <c r="I2390" s="500" t="s">
        <v>688</v>
      </c>
      <c r="J2390" s="500" t="s">
        <v>689</v>
      </c>
      <c r="K2390" s="500" t="s">
        <v>725</v>
      </c>
      <c r="L2390" s="500" t="s">
        <v>27878</v>
      </c>
      <c r="M2390" s="500" t="s">
        <v>2307</v>
      </c>
      <c r="N2390" s="500" t="s">
        <v>11733</v>
      </c>
    </row>
    <row r="2391" spans="1:14">
      <c r="A2391" s="500" t="s">
        <v>686</v>
      </c>
      <c r="B2391" s="500" t="s">
        <v>2858</v>
      </c>
      <c r="C2391" s="500" t="s">
        <v>27831</v>
      </c>
      <c r="D2391" s="500" t="s">
        <v>27832</v>
      </c>
      <c r="E2391" s="500" t="s">
        <v>11099</v>
      </c>
      <c r="F2391" s="500" t="s">
        <v>28081</v>
      </c>
      <c r="G2391" s="500" t="s">
        <v>11734</v>
      </c>
      <c r="H2391" s="500" t="s">
        <v>3895</v>
      </c>
      <c r="I2391" s="500" t="s">
        <v>688</v>
      </c>
      <c r="J2391" s="500" t="s">
        <v>689</v>
      </c>
      <c r="K2391" s="500" t="s">
        <v>725</v>
      </c>
      <c r="L2391" s="500" t="s">
        <v>27878</v>
      </c>
      <c r="M2391" s="500" t="s">
        <v>2307</v>
      </c>
      <c r="N2391" s="500" t="s">
        <v>11735</v>
      </c>
    </row>
    <row r="2392" spans="1:14">
      <c r="A2392" s="500" t="s">
        <v>686</v>
      </c>
      <c r="B2392" s="500" t="s">
        <v>2858</v>
      </c>
      <c r="C2392" s="500" t="s">
        <v>27831</v>
      </c>
      <c r="D2392" s="500" t="s">
        <v>27832</v>
      </c>
      <c r="E2392" s="500" t="s">
        <v>11099</v>
      </c>
      <c r="F2392" s="500" t="s">
        <v>28081</v>
      </c>
      <c r="G2392" s="500" t="s">
        <v>11736</v>
      </c>
      <c r="H2392" s="500" t="s">
        <v>11130</v>
      </c>
      <c r="I2392" s="500" t="s">
        <v>688</v>
      </c>
      <c r="J2392" s="500" t="s">
        <v>689</v>
      </c>
      <c r="K2392" s="500" t="s">
        <v>725</v>
      </c>
      <c r="L2392" s="500" t="s">
        <v>27878</v>
      </c>
      <c r="M2392" s="500" t="s">
        <v>2307</v>
      </c>
      <c r="N2392" s="500" t="s">
        <v>11738</v>
      </c>
    </row>
    <row r="2393" spans="1:14">
      <c r="A2393" s="500" t="s">
        <v>686</v>
      </c>
      <c r="B2393" s="500" t="s">
        <v>2858</v>
      </c>
      <c r="C2393" s="500" t="s">
        <v>27831</v>
      </c>
      <c r="D2393" s="500" t="s">
        <v>27832</v>
      </c>
      <c r="E2393" s="500" t="s">
        <v>11099</v>
      </c>
      <c r="F2393" s="500" t="s">
        <v>28081</v>
      </c>
      <c r="G2393" s="500" t="s">
        <v>11739</v>
      </c>
      <c r="H2393" s="500" t="s">
        <v>28005</v>
      </c>
      <c r="I2393" s="500" t="s">
        <v>688</v>
      </c>
      <c r="J2393" s="500" t="s">
        <v>689</v>
      </c>
      <c r="K2393" s="500" t="s">
        <v>725</v>
      </c>
      <c r="L2393" s="500" t="s">
        <v>27878</v>
      </c>
      <c r="M2393" s="500" t="s">
        <v>2307</v>
      </c>
      <c r="N2393" s="500" t="s">
        <v>11740</v>
      </c>
    </row>
    <row r="2394" spans="1:14">
      <c r="A2394" s="500" t="s">
        <v>686</v>
      </c>
      <c r="B2394" s="500" t="s">
        <v>2858</v>
      </c>
      <c r="C2394" s="500" t="s">
        <v>27831</v>
      </c>
      <c r="D2394" s="500" t="s">
        <v>27832</v>
      </c>
      <c r="E2394" s="500" t="s">
        <v>11099</v>
      </c>
      <c r="F2394" s="500" t="s">
        <v>28081</v>
      </c>
      <c r="G2394" s="500" t="s">
        <v>11741</v>
      </c>
      <c r="H2394" s="500" t="s">
        <v>27985</v>
      </c>
      <c r="I2394" s="500" t="s">
        <v>688</v>
      </c>
      <c r="J2394" s="500" t="s">
        <v>689</v>
      </c>
      <c r="K2394" s="500" t="s">
        <v>725</v>
      </c>
      <c r="L2394" s="500" t="s">
        <v>27878</v>
      </c>
      <c r="M2394" s="500" t="s">
        <v>2307</v>
      </c>
      <c r="N2394" s="500" t="s">
        <v>11742</v>
      </c>
    </row>
    <row r="2395" spans="1:14">
      <c r="A2395" s="500" t="s">
        <v>686</v>
      </c>
      <c r="B2395" s="500" t="s">
        <v>2858</v>
      </c>
      <c r="C2395" s="500" t="s">
        <v>27831</v>
      </c>
      <c r="D2395" s="500" t="s">
        <v>27832</v>
      </c>
      <c r="E2395" s="500" t="s">
        <v>11099</v>
      </c>
      <c r="F2395" s="500" t="s">
        <v>28081</v>
      </c>
      <c r="G2395" s="500" t="s">
        <v>11743</v>
      </c>
      <c r="H2395" s="500" t="s">
        <v>11123</v>
      </c>
      <c r="I2395" s="500" t="s">
        <v>688</v>
      </c>
      <c r="J2395" s="500" t="s">
        <v>689</v>
      </c>
      <c r="K2395" s="500" t="s">
        <v>725</v>
      </c>
      <c r="L2395" s="500" t="s">
        <v>27878</v>
      </c>
      <c r="M2395" s="500" t="s">
        <v>2307</v>
      </c>
      <c r="N2395" s="500" t="s">
        <v>11744</v>
      </c>
    </row>
    <row r="2396" spans="1:14">
      <c r="A2396" s="500" t="s">
        <v>686</v>
      </c>
      <c r="B2396" s="500" t="s">
        <v>2858</v>
      </c>
      <c r="C2396" s="500" t="s">
        <v>27831</v>
      </c>
      <c r="D2396" s="500" t="s">
        <v>27832</v>
      </c>
      <c r="E2396" s="500" t="s">
        <v>11099</v>
      </c>
      <c r="F2396" s="500" t="s">
        <v>28081</v>
      </c>
      <c r="G2396" s="500" t="s">
        <v>11745</v>
      </c>
      <c r="H2396" s="500" t="s">
        <v>19027</v>
      </c>
      <c r="I2396" s="500" t="s">
        <v>688</v>
      </c>
      <c r="J2396" s="500" t="s">
        <v>689</v>
      </c>
      <c r="K2396" s="500" t="s">
        <v>725</v>
      </c>
      <c r="L2396" s="500" t="s">
        <v>27878</v>
      </c>
      <c r="M2396" s="500" t="s">
        <v>2307</v>
      </c>
      <c r="N2396" s="500" t="s">
        <v>11746</v>
      </c>
    </row>
    <row r="2397" spans="1:14">
      <c r="A2397" s="500" t="s">
        <v>686</v>
      </c>
      <c r="B2397" s="500" t="s">
        <v>2858</v>
      </c>
      <c r="C2397" s="500" t="s">
        <v>27831</v>
      </c>
      <c r="D2397" s="500" t="s">
        <v>27832</v>
      </c>
      <c r="E2397" s="500" t="s">
        <v>11099</v>
      </c>
      <c r="F2397" s="500" t="s">
        <v>28081</v>
      </c>
      <c r="G2397" s="500" t="s">
        <v>11747</v>
      </c>
      <c r="H2397" s="500" t="s">
        <v>28123</v>
      </c>
      <c r="I2397" s="500" t="s">
        <v>688</v>
      </c>
      <c r="J2397" s="500" t="s">
        <v>689</v>
      </c>
      <c r="K2397" s="500" t="s">
        <v>725</v>
      </c>
      <c r="L2397" s="500" t="s">
        <v>27878</v>
      </c>
      <c r="M2397" s="500" t="s">
        <v>2307</v>
      </c>
      <c r="N2397" s="500" t="s">
        <v>11748</v>
      </c>
    </row>
    <row r="2398" spans="1:14">
      <c r="A2398" s="500" t="s">
        <v>686</v>
      </c>
      <c r="B2398" s="500" t="s">
        <v>2858</v>
      </c>
      <c r="C2398" s="500" t="s">
        <v>27831</v>
      </c>
      <c r="D2398" s="500" t="s">
        <v>27832</v>
      </c>
      <c r="E2398" s="500" t="s">
        <v>11099</v>
      </c>
      <c r="F2398" s="500" t="s">
        <v>28081</v>
      </c>
      <c r="G2398" s="500" t="s">
        <v>11749</v>
      </c>
      <c r="H2398" s="500" t="s">
        <v>28333</v>
      </c>
      <c r="I2398" s="500" t="s">
        <v>688</v>
      </c>
      <c r="J2398" s="500" t="s">
        <v>689</v>
      </c>
      <c r="K2398" s="500" t="s">
        <v>725</v>
      </c>
      <c r="L2398" s="500" t="s">
        <v>27878</v>
      </c>
      <c r="M2398" s="500" t="s">
        <v>2307</v>
      </c>
      <c r="N2398" s="500" t="s">
        <v>11751</v>
      </c>
    </row>
    <row r="2399" spans="1:14">
      <c r="A2399" s="500" t="s">
        <v>686</v>
      </c>
      <c r="B2399" s="500" t="s">
        <v>2858</v>
      </c>
      <c r="C2399" s="500" t="s">
        <v>27831</v>
      </c>
      <c r="D2399" s="500" t="s">
        <v>27832</v>
      </c>
      <c r="E2399" s="500" t="s">
        <v>11099</v>
      </c>
      <c r="F2399" s="500" t="s">
        <v>28081</v>
      </c>
      <c r="G2399" s="500" t="s">
        <v>12211</v>
      </c>
      <c r="H2399" s="500" t="s">
        <v>11176</v>
      </c>
      <c r="I2399" s="500" t="s">
        <v>688</v>
      </c>
      <c r="J2399" s="500" t="s">
        <v>689</v>
      </c>
      <c r="K2399" s="500" t="s">
        <v>725</v>
      </c>
      <c r="L2399" s="500" t="s">
        <v>27878</v>
      </c>
      <c r="M2399" s="500" t="s">
        <v>2307</v>
      </c>
      <c r="N2399" s="500" t="s">
        <v>12212</v>
      </c>
    </row>
    <row r="2400" spans="1:14">
      <c r="A2400" s="500" t="s">
        <v>686</v>
      </c>
      <c r="B2400" s="500" t="s">
        <v>2858</v>
      </c>
      <c r="C2400" s="500" t="s">
        <v>27831</v>
      </c>
      <c r="D2400" s="500" t="s">
        <v>27832</v>
      </c>
      <c r="E2400" s="500" t="s">
        <v>11099</v>
      </c>
      <c r="F2400" s="500" t="s">
        <v>28081</v>
      </c>
      <c r="G2400" s="500" t="s">
        <v>11754</v>
      </c>
      <c r="H2400" s="500" t="s">
        <v>14367</v>
      </c>
      <c r="I2400" s="500" t="s">
        <v>688</v>
      </c>
      <c r="J2400" s="500" t="s">
        <v>689</v>
      </c>
      <c r="K2400" s="500" t="s">
        <v>725</v>
      </c>
      <c r="L2400" s="500" t="s">
        <v>27878</v>
      </c>
      <c r="M2400" s="500" t="s">
        <v>2307</v>
      </c>
      <c r="N2400" s="500" t="s">
        <v>11755</v>
      </c>
    </row>
    <row r="2401" spans="1:14">
      <c r="A2401" s="500" t="s">
        <v>686</v>
      </c>
      <c r="B2401" s="500" t="s">
        <v>2858</v>
      </c>
      <c r="C2401" s="500" t="s">
        <v>27831</v>
      </c>
      <c r="D2401" s="500" t="s">
        <v>27832</v>
      </c>
      <c r="E2401" s="500" t="s">
        <v>11099</v>
      </c>
      <c r="F2401" s="500" t="s">
        <v>28081</v>
      </c>
      <c r="G2401" s="500" t="s">
        <v>11756</v>
      </c>
      <c r="H2401" s="500" t="s">
        <v>27862</v>
      </c>
      <c r="I2401" s="500" t="s">
        <v>688</v>
      </c>
      <c r="J2401" s="500" t="s">
        <v>689</v>
      </c>
      <c r="K2401" s="500" t="s">
        <v>725</v>
      </c>
      <c r="L2401" s="500" t="s">
        <v>27878</v>
      </c>
      <c r="M2401" s="500" t="s">
        <v>2307</v>
      </c>
      <c r="N2401" s="500" t="s">
        <v>11757</v>
      </c>
    </row>
    <row r="2402" spans="1:14">
      <c r="A2402" s="500" t="s">
        <v>686</v>
      </c>
      <c r="B2402" s="500" t="s">
        <v>2858</v>
      </c>
      <c r="C2402" s="500" t="s">
        <v>27831</v>
      </c>
      <c r="D2402" s="500" t="s">
        <v>27832</v>
      </c>
      <c r="E2402" s="500" t="s">
        <v>11099</v>
      </c>
      <c r="F2402" s="500" t="s">
        <v>28081</v>
      </c>
      <c r="G2402" s="500" t="s">
        <v>11758</v>
      </c>
      <c r="H2402" s="500" t="s">
        <v>14615</v>
      </c>
      <c r="I2402" s="500" t="s">
        <v>688</v>
      </c>
      <c r="J2402" s="500" t="s">
        <v>689</v>
      </c>
      <c r="K2402" s="500" t="s">
        <v>725</v>
      </c>
      <c r="L2402" s="500" t="s">
        <v>27878</v>
      </c>
      <c r="M2402" s="500" t="s">
        <v>2307</v>
      </c>
      <c r="N2402" s="500" t="s">
        <v>11759</v>
      </c>
    </row>
    <row r="2403" spans="1:14">
      <c r="A2403" s="500" t="s">
        <v>686</v>
      </c>
      <c r="B2403" s="500" t="s">
        <v>2858</v>
      </c>
      <c r="C2403" s="500" t="s">
        <v>27831</v>
      </c>
      <c r="D2403" s="500" t="s">
        <v>27832</v>
      </c>
      <c r="E2403" s="500" t="s">
        <v>11099</v>
      </c>
      <c r="F2403" s="500" t="s">
        <v>28081</v>
      </c>
      <c r="G2403" s="500" t="s">
        <v>11760</v>
      </c>
      <c r="H2403" s="500" t="s">
        <v>28192</v>
      </c>
      <c r="I2403" s="500" t="s">
        <v>688</v>
      </c>
      <c r="J2403" s="500" t="s">
        <v>689</v>
      </c>
      <c r="K2403" s="500" t="s">
        <v>725</v>
      </c>
      <c r="L2403" s="500" t="s">
        <v>27878</v>
      </c>
      <c r="M2403" s="500" t="s">
        <v>2307</v>
      </c>
      <c r="N2403" s="500" t="s">
        <v>11761</v>
      </c>
    </row>
    <row r="2404" spans="1:14">
      <c r="A2404" s="500" t="s">
        <v>686</v>
      </c>
      <c r="B2404" s="500" t="s">
        <v>2858</v>
      </c>
      <c r="C2404" s="500" t="s">
        <v>27831</v>
      </c>
      <c r="D2404" s="500" t="s">
        <v>27832</v>
      </c>
      <c r="E2404" s="500" t="s">
        <v>11099</v>
      </c>
      <c r="F2404" s="500" t="s">
        <v>28081</v>
      </c>
      <c r="G2404" s="500" t="s">
        <v>11762</v>
      </c>
      <c r="H2404" s="500" t="s">
        <v>7866</v>
      </c>
      <c r="I2404" s="500" t="s">
        <v>688</v>
      </c>
      <c r="J2404" s="500" t="s">
        <v>689</v>
      </c>
      <c r="K2404" s="500" t="s">
        <v>725</v>
      </c>
      <c r="L2404" s="500" t="s">
        <v>27878</v>
      </c>
      <c r="M2404" s="500" t="s">
        <v>2307</v>
      </c>
      <c r="N2404" s="500" t="s">
        <v>11763</v>
      </c>
    </row>
    <row r="2405" spans="1:14">
      <c r="A2405" s="500" t="s">
        <v>686</v>
      </c>
      <c r="B2405" s="500" t="s">
        <v>2858</v>
      </c>
      <c r="C2405" s="500" t="s">
        <v>27831</v>
      </c>
      <c r="D2405" s="500" t="s">
        <v>27832</v>
      </c>
      <c r="E2405" s="500" t="s">
        <v>11099</v>
      </c>
      <c r="F2405" s="500" t="s">
        <v>28081</v>
      </c>
      <c r="G2405" s="500" t="s">
        <v>11764</v>
      </c>
      <c r="H2405" s="500" t="s">
        <v>11369</v>
      </c>
      <c r="I2405" s="500" t="s">
        <v>688</v>
      </c>
      <c r="J2405" s="500" t="s">
        <v>689</v>
      </c>
      <c r="K2405" s="500" t="s">
        <v>725</v>
      </c>
      <c r="L2405" s="500" t="s">
        <v>27878</v>
      </c>
      <c r="M2405" s="500" t="s">
        <v>2307</v>
      </c>
      <c r="N2405" s="500" t="s">
        <v>11765</v>
      </c>
    </row>
    <row r="2406" spans="1:14">
      <c r="A2406" s="500" t="s">
        <v>686</v>
      </c>
      <c r="B2406" s="500" t="s">
        <v>2858</v>
      </c>
      <c r="C2406" s="500" t="s">
        <v>27831</v>
      </c>
      <c r="D2406" s="500" t="s">
        <v>27832</v>
      </c>
      <c r="E2406" s="500" t="s">
        <v>11099</v>
      </c>
      <c r="F2406" s="500" t="s">
        <v>28081</v>
      </c>
      <c r="G2406" s="500" t="s">
        <v>11766</v>
      </c>
      <c r="H2406" s="500" t="s">
        <v>28138</v>
      </c>
      <c r="I2406" s="500" t="s">
        <v>688</v>
      </c>
      <c r="J2406" s="500" t="s">
        <v>689</v>
      </c>
      <c r="K2406" s="500" t="s">
        <v>725</v>
      </c>
      <c r="L2406" s="500" t="s">
        <v>27878</v>
      </c>
      <c r="M2406" s="500" t="s">
        <v>2307</v>
      </c>
      <c r="N2406" s="500" t="s">
        <v>11767</v>
      </c>
    </row>
    <row r="2407" spans="1:14">
      <c r="A2407" s="500" t="s">
        <v>686</v>
      </c>
      <c r="B2407" s="500" t="s">
        <v>2858</v>
      </c>
      <c r="C2407" s="500" t="s">
        <v>27831</v>
      </c>
      <c r="D2407" s="500" t="s">
        <v>27832</v>
      </c>
      <c r="E2407" s="500" t="s">
        <v>11099</v>
      </c>
      <c r="F2407" s="500" t="s">
        <v>28081</v>
      </c>
      <c r="G2407" s="500" t="s">
        <v>11768</v>
      </c>
      <c r="H2407" s="500" t="s">
        <v>3861</v>
      </c>
      <c r="I2407" s="500" t="s">
        <v>688</v>
      </c>
      <c r="J2407" s="500" t="s">
        <v>689</v>
      </c>
      <c r="K2407" s="500" t="s">
        <v>725</v>
      </c>
      <c r="L2407" s="500" t="s">
        <v>27878</v>
      </c>
      <c r="M2407" s="500" t="s">
        <v>2307</v>
      </c>
      <c r="N2407" s="500" t="s">
        <v>11769</v>
      </c>
    </row>
    <row r="2408" spans="1:14">
      <c r="A2408" s="500" t="s">
        <v>686</v>
      </c>
      <c r="B2408" s="500" t="s">
        <v>2858</v>
      </c>
      <c r="C2408" s="500" t="s">
        <v>27831</v>
      </c>
      <c r="D2408" s="500" t="s">
        <v>27832</v>
      </c>
      <c r="E2408" s="500" t="s">
        <v>11099</v>
      </c>
      <c r="F2408" s="500" t="s">
        <v>28081</v>
      </c>
      <c r="G2408" s="500" t="s">
        <v>11770</v>
      </c>
      <c r="H2408" s="500" t="s">
        <v>11385</v>
      </c>
      <c r="I2408" s="500" t="s">
        <v>688</v>
      </c>
      <c r="J2408" s="500" t="s">
        <v>689</v>
      </c>
      <c r="K2408" s="500" t="s">
        <v>725</v>
      </c>
      <c r="L2408" s="500" t="s">
        <v>27878</v>
      </c>
      <c r="M2408" s="500" t="s">
        <v>2307</v>
      </c>
      <c r="N2408" s="500" t="s">
        <v>11771</v>
      </c>
    </row>
    <row r="2409" spans="1:14">
      <c r="A2409" s="500" t="s">
        <v>686</v>
      </c>
      <c r="B2409" s="500" t="s">
        <v>2858</v>
      </c>
      <c r="C2409" s="500" t="s">
        <v>27831</v>
      </c>
      <c r="D2409" s="500" t="s">
        <v>27832</v>
      </c>
      <c r="E2409" s="500" t="s">
        <v>11099</v>
      </c>
      <c r="F2409" s="500" t="s">
        <v>28081</v>
      </c>
      <c r="G2409" s="500" t="s">
        <v>11772</v>
      </c>
      <c r="H2409" s="500" t="s">
        <v>7085</v>
      </c>
      <c r="I2409" s="500" t="s">
        <v>688</v>
      </c>
      <c r="J2409" s="500" t="s">
        <v>689</v>
      </c>
      <c r="K2409" s="500" t="s">
        <v>725</v>
      </c>
      <c r="L2409" s="500" t="s">
        <v>27878</v>
      </c>
      <c r="M2409" s="500" t="s">
        <v>2307</v>
      </c>
      <c r="N2409" s="500" t="s">
        <v>11773</v>
      </c>
    </row>
    <row r="2410" spans="1:14">
      <c r="A2410" s="500" t="s">
        <v>686</v>
      </c>
      <c r="B2410" s="500" t="s">
        <v>2858</v>
      </c>
      <c r="C2410" s="500" t="s">
        <v>27831</v>
      </c>
      <c r="D2410" s="500" t="s">
        <v>27832</v>
      </c>
      <c r="E2410" s="500" t="s">
        <v>11099</v>
      </c>
      <c r="F2410" s="500" t="s">
        <v>28081</v>
      </c>
      <c r="G2410" s="500" t="s">
        <v>11774</v>
      </c>
      <c r="H2410" s="500" t="s">
        <v>15452</v>
      </c>
      <c r="I2410" s="500" t="s">
        <v>688</v>
      </c>
      <c r="J2410" s="500" t="s">
        <v>689</v>
      </c>
      <c r="K2410" s="500" t="s">
        <v>725</v>
      </c>
      <c r="L2410" s="500" t="s">
        <v>27878</v>
      </c>
      <c r="M2410" s="500" t="s">
        <v>2307</v>
      </c>
      <c r="N2410" s="500" t="s">
        <v>11775</v>
      </c>
    </row>
    <row r="2411" spans="1:14">
      <c r="A2411" s="500" t="s">
        <v>686</v>
      </c>
      <c r="B2411" s="500" t="s">
        <v>2858</v>
      </c>
      <c r="C2411" s="500" t="s">
        <v>27831</v>
      </c>
      <c r="D2411" s="500" t="s">
        <v>27832</v>
      </c>
      <c r="E2411" s="500" t="s">
        <v>11099</v>
      </c>
      <c r="F2411" s="500" t="s">
        <v>28081</v>
      </c>
      <c r="G2411" s="500" t="s">
        <v>11776</v>
      </c>
      <c r="H2411" s="500" t="s">
        <v>28192</v>
      </c>
      <c r="I2411" s="500" t="s">
        <v>688</v>
      </c>
      <c r="J2411" s="500" t="s">
        <v>689</v>
      </c>
      <c r="K2411" s="500" t="s">
        <v>725</v>
      </c>
      <c r="L2411" s="500" t="s">
        <v>27878</v>
      </c>
      <c r="M2411" s="500" t="s">
        <v>2307</v>
      </c>
      <c r="N2411" s="500" t="s">
        <v>11777</v>
      </c>
    </row>
    <row r="2412" spans="1:14">
      <c r="A2412" s="500" t="s">
        <v>686</v>
      </c>
      <c r="B2412" s="500" t="s">
        <v>2858</v>
      </c>
      <c r="C2412" s="500" t="s">
        <v>27831</v>
      </c>
      <c r="D2412" s="500" t="s">
        <v>27832</v>
      </c>
      <c r="E2412" s="500" t="s">
        <v>11099</v>
      </c>
      <c r="F2412" s="500" t="s">
        <v>28081</v>
      </c>
      <c r="G2412" s="500" t="s">
        <v>1933</v>
      </c>
      <c r="H2412" s="500" t="s">
        <v>11088</v>
      </c>
      <c r="I2412" s="500" t="s">
        <v>688</v>
      </c>
      <c r="J2412" s="500" t="s">
        <v>689</v>
      </c>
      <c r="K2412" s="500" t="s">
        <v>725</v>
      </c>
      <c r="L2412" s="500" t="s">
        <v>28083</v>
      </c>
      <c r="M2412" s="500" t="s">
        <v>2307</v>
      </c>
      <c r="N2412" s="500" t="s">
        <v>6241</v>
      </c>
    </row>
    <row r="2413" spans="1:14">
      <c r="A2413" s="500" t="s">
        <v>686</v>
      </c>
      <c r="B2413" s="500" t="s">
        <v>2858</v>
      </c>
      <c r="C2413" s="500" t="s">
        <v>27831</v>
      </c>
      <c r="D2413" s="500" t="s">
        <v>27832</v>
      </c>
      <c r="E2413" s="500" t="s">
        <v>11099</v>
      </c>
      <c r="F2413" s="500" t="s">
        <v>28081</v>
      </c>
      <c r="G2413" s="500" t="s">
        <v>1934</v>
      </c>
      <c r="H2413" s="500" t="s">
        <v>14422</v>
      </c>
      <c r="I2413" s="500" t="s">
        <v>688</v>
      </c>
      <c r="J2413" s="500" t="s">
        <v>689</v>
      </c>
      <c r="K2413" s="500" t="s">
        <v>725</v>
      </c>
      <c r="L2413" s="500" t="s">
        <v>28083</v>
      </c>
      <c r="M2413" s="500" t="s">
        <v>2307</v>
      </c>
      <c r="N2413" s="500" t="s">
        <v>6242</v>
      </c>
    </row>
    <row r="2414" spans="1:14">
      <c r="A2414" s="500" t="s">
        <v>686</v>
      </c>
      <c r="B2414" s="500" t="s">
        <v>2858</v>
      </c>
      <c r="C2414" s="500" t="s">
        <v>27831</v>
      </c>
      <c r="D2414" s="500" t="s">
        <v>27832</v>
      </c>
      <c r="E2414" s="500" t="s">
        <v>11099</v>
      </c>
      <c r="F2414" s="500" t="s">
        <v>28081</v>
      </c>
      <c r="G2414" s="500" t="s">
        <v>1935</v>
      </c>
      <c r="H2414" s="500" t="s">
        <v>11846</v>
      </c>
      <c r="I2414" s="500" t="s">
        <v>688</v>
      </c>
      <c r="J2414" s="500" t="s">
        <v>689</v>
      </c>
      <c r="K2414" s="500" t="s">
        <v>725</v>
      </c>
      <c r="L2414" s="500" t="s">
        <v>28083</v>
      </c>
      <c r="M2414" s="500" t="s">
        <v>2307</v>
      </c>
      <c r="N2414" s="500" t="s">
        <v>6243</v>
      </c>
    </row>
    <row r="2415" spans="1:14">
      <c r="A2415" s="500" t="s">
        <v>686</v>
      </c>
      <c r="B2415" s="500" t="s">
        <v>2858</v>
      </c>
      <c r="C2415" s="500" t="s">
        <v>27831</v>
      </c>
      <c r="D2415" s="500" t="s">
        <v>27832</v>
      </c>
      <c r="E2415" s="500" t="s">
        <v>11099</v>
      </c>
      <c r="F2415" s="500" t="s">
        <v>28081</v>
      </c>
      <c r="G2415" s="500" t="s">
        <v>1936</v>
      </c>
      <c r="H2415" s="500" t="s">
        <v>7106</v>
      </c>
      <c r="I2415" s="500" t="s">
        <v>688</v>
      </c>
      <c r="J2415" s="500" t="s">
        <v>689</v>
      </c>
      <c r="K2415" s="500" t="s">
        <v>725</v>
      </c>
      <c r="L2415" s="500" t="s">
        <v>28083</v>
      </c>
      <c r="M2415" s="500" t="s">
        <v>2307</v>
      </c>
      <c r="N2415" s="500" t="s">
        <v>6244</v>
      </c>
    </row>
    <row r="2416" spans="1:14">
      <c r="A2416" s="500" t="s">
        <v>686</v>
      </c>
      <c r="B2416" s="500" t="s">
        <v>2858</v>
      </c>
      <c r="C2416" s="500" t="s">
        <v>27831</v>
      </c>
      <c r="D2416" s="500" t="s">
        <v>27832</v>
      </c>
      <c r="E2416" s="500" t="s">
        <v>11099</v>
      </c>
      <c r="F2416" s="500" t="s">
        <v>28081</v>
      </c>
      <c r="G2416" s="500" t="s">
        <v>4111</v>
      </c>
      <c r="H2416" s="500" t="s">
        <v>28028</v>
      </c>
      <c r="I2416" s="500" t="s">
        <v>688</v>
      </c>
      <c r="J2416" s="500" t="s">
        <v>689</v>
      </c>
      <c r="K2416" s="500" t="s">
        <v>725</v>
      </c>
      <c r="L2416" s="500" t="s">
        <v>28083</v>
      </c>
      <c r="M2416" s="500" t="s">
        <v>2307</v>
      </c>
      <c r="N2416" s="500" t="s">
        <v>6245</v>
      </c>
    </row>
    <row r="2417" spans="1:14">
      <c r="A2417" s="500" t="s">
        <v>686</v>
      </c>
      <c r="B2417" s="500" t="s">
        <v>2858</v>
      </c>
      <c r="C2417" s="500" t="s">
        <v>27831</v>
      </c>
      <c r="D2417" s="500" t="s">
        <v>27832</v>
      </c>
      <c r="E2417" s="500" t="s">
        <v>11099</v>
      </c>
      <c r="F2417" s="500" t="s">
        <v>28081</v>
      </c>
      <c r="G2417" s="500" t="s">
        <v>1937</v>
      </c>
      <c r="H2417" s="500" t="s">
        <v>11887</v>
      </c>
      <c r="I2417" s="500" t="s">
        <v>688</v>
      </c>
      <c r="J2417" s="500" t="s">
        <v>689</v>
      </c>
      <c r="K2417" s="500" t="s">
        <v>725</v>
      </c>
      <c r="L2417" s="500" t="s">
        <v>28083</v>
      </c>
      <c r="M2417" s="500" t="s">
        <v>2307</v>
      </c>
      <c r="N2417" s="500" t="s">
        <v>6246</v>
      </c>
    </row>
    <row r="2418" spans="1:14">
      <c r="A2418" s="500" t="s">
        <v>686</v>
      </c>
      <c r="B2418" s="500" t="s">
        <v>2858</v>
      </c>
      <c r="C2418" s="500" t="s">
        <v>27831</v>
      </c>
      <c r="D2418" s="500" t="s">
        <v>27832</v>
      </c>
      <c r="E2418" s="500" t="s">
        <v>11099</v>
      </c>
      <c r="F2418" s="500" t="s">
        <v>28081</v>
      </c>
      <c r="G2418" s="500" t="s">
        <v>1938</v>
      </c>
      <c r="H2418" s="500" t="s">
        <v>7281</v>
      </c>
      <c r="I2418" s="500" t="s">
        <v>688</v>
      </c>
      <c r="J2418" s="500" t="s">
        <v>689</v>
      </c>
      <c r="K2418" s="500" t="s">
        <v>725</v>
      </c>
      <c r="L2418" s="500" t="s">
        <v>28083</v>
      </c>
      <c r="M2418" s="500" t="s">
        <v>2307</v>
      </c>
      <c r="N2418" s="500" t="s">
        <v>6247</v>
      </c>
    </row>
    <row r="2419" spans="1:14">
      <c r="A2419" s="500" t="s">
        <v>686</v>
      </c>
      <c r="B2419" s="500" t="s">
        <v>2858</v>
      </c>
      <c r="C2419" s="500" t="s">
        <v>27831</v>
      </c>
      <c r="D2419" s="500" t="s">
        <v>27832</v>
      </c>
      <c r="E2419" s="500" t="s">
        <v>11099</v>
      </c>
      <c r="F2419" s="500" t="s">
        <v>28081</v>
      </c>
      <c r="G2419" s="500" t="s">
        <v>1939</v>
      </c>
      <c r="H2419" s="500" t="s">
        <v>7091</v>
      </c>
      <c r="I2419" s="500" t="s">
        <v>688</v>
      </c>
      <c r="J2419" s="500" t="s">
        <v>689</v>
      </c>
      <c r="K2419" s="500" t="s">
        <v>725</v>
      </c>
      <c r="L2419" s="500" t="s">
        <v>28083</v>
      </c>
      <c r="M2419" s="500" t="s">
        <v>2307</v>
      </c>
      <c r="N2419" s="500" t="s">
        <v>6248</v>
      </c>
    </row>
    <row r="2420" spans="1:14">
      <c r="A2420" s="500" t="s">
        <v>686</v>
      </c>
      <c r="B2420" s="500" t="s">
        <v>2858</v>
      </c>
      <c r="C2420" s="500" t="s">
        <v>27831</v>
      </c>
      <c r="D2420" s="500" t="s">
        <v>27832</v>
      </c>
      <c r="E2420" s="500" t="s">
        <v>11099</v>
      </c>
      <c r="F2420" s="500" t="s">
        <v>28081</v>
      </c>
      <c r="G2420" s="500" t="s">
        <v>2594</v>
      </c>
      <c r="H2420" s="500" t="s">
        <v>6964</v>
      </c>
      <c r="I2420" s="500" t="s">
        <v>688</v>
      </c>
      <c r="J2420" s="500" t="s">
        <v>689</v>
      </c>
      <c r="K2420" s="500" t="s">
        <v>725</v>
      </c>
      <c r="L2420" s="500" t="s">
        <v>28083</v>
      </c>
      <c r="M2420" s="500" t="s">
        <v>2307</v>
      </c>
      <c r="N2420" s="500" t="s">
        <v>6249</v>
      </c>
    </row>
    <row r="2421" spans="1:14">
      <c r="A2421" s="500" t="s">
        <v>686</v>
      </c>
      <c r="B2421" s="500" t="s">
        <v>2858</v>
      </c>
      <c r="C2421" s="500" t="s">
        <v>27831</v>
      </c>
      <c r="D2421" s="500" t="s">
        <v>27832</v>
      </c>
      <c r="E2421" s="500" t="s">
        <v>11099</v>
      </c>
      <c r="F2421" s="500" t="s">
        <v>28081</v>
      </c>
      <c r="G2421" s="500" t="s">
        <v>7564</v>
      </c>
      <c r="H2421" s="500" t="s">
        <v>14422</v>
      </c>
      <c r="I2421" s="500" t="s">
        <v>688</v>
      </c>
      <c r="J2421" s="500" t="s">
        <v>689</v>
      </c>
      <c r="K2421" s="500" t="s">
        <v>725</v>
      </c>
      <c r="L2421" s="500" t="s">
        <v>28083</v>
      </c>
      <c r="M2421" s="500" t="s">
        <v>2307</v>
      </c>
      <c r="N2421" s="500" t="s">
        <v>7565</v>
      </c>
    </row>
    <row r="2422" spans="1:14">
      <c r="A2422" s="500" t="s">
        <v>686</v>
      </c>
      <c r="B2422" s="500" t="s">
        <v>2858</v>
      </c>
      <c r="C2422" s="500" t="s">
        <v>27831</v>
      </c>
      <c r="D2422" s="500" t="s">
        <v>27832</v>
      </c>
      <c r="E2422" s="500" t="s">
        <v>11099</v>
      </c>
      <c r="F2422" s="500" t="s">
        <v>28081</v>
      </c>
      <c r="G2422" s="500" t="s">
        <v>1940</v>
      </c>
      <c r="H2422" s="500" t="s">
        <v>28332</v>
      </c>
      <c r="I2422" s="500" t="s">
        <v>688</v>
      </c>
      <c r="J2422" s="500" t="s">
        <v>689</v>
      </c>
      <c r="K2422" s="500" t="s">
        <v>725</v>
      </c>
      <c r="L2422" s="500" t="s">
        <v>28083</v>
      </c>
      <c r="M2422" s="500" t="s">
        <v>2307</v>
      </c>
      <c r="N2422" s="500" t="s">
        <v>6250</v>
      </c>
    </row>
    <row r="2423" spans="1:14">
      <c r="A2423" s="500" t="s">
        <v>686</v>
      </c>
      <c r="B2423" s="500" t="s">
        <v>2858</v>
      </c>
      <c r="C2423" s="500" t="s">
        <v>27831</v>
      </c>
      <c r="D2423" s="500" t="s">
        <v>27832</v>
      </c>
      <c r="E2423" s="500" t="s">
        <v>11099</v>
      </c>
      <c r="F2423" s="500" t="s">
        <v>28081</v>
      </c>
      <c r="G2423" s="500" t="s">
        <v>7973</v>
      </c>
      <c r="H2423" s="500" t="s">
        <v>11800</v>
      </c>
      <c r="I2423" s="500" t="s">
        <v>688</v>
      </c>
      <c r="J2423" s="500" t="s">
        <v>689</v>
      </c>
      <c r="K2423" s="500" t="s">
        <v>725</v>
      </c>
      <c r="L2423" s="500" t="s">
        <v>28083</v>
      </c>
      <c r="M2423" s="500" t="s">
        <v>2307</v>
      </c>
      <c r="N2423" s="500" t="s">
        <v>7974</v>
      </c>
    </row>
    <row r="2424" spans="1:14">
      <c r="A2424" s="500" t="s">
        <v>686</v>
      </c>
      <c r="B2424" s="500" t="s">
        <v>2858</v>
      </c>
      <c r="C2424" s="500" t="s">
        <v>27831</v>
      </c>
      <c r="D2424" s="500" t="s">
        <v>27832</v>
      </c>
      <c r="E2424" s="500" t="s">
        <v>11099</v>
      </c>
      <c r="F2424" s="500" t="s">
        <v>28081</v>
      </c>
      <c r="G2424" s="500" t="s">
        <v>7975</v>
      </c>
      <c r="H2424" s="500" t="s">
        <v>2981</v>
      </c>
      <c r="I2424" s="500" t="s">
        <v>688</v>
      </c>
      <c r="J2424" s="500" t="s">
        <v>689</v>
      </c>
      <c r="K2424" s="500" t="s">
        <v>725</v>
      </c>
      <c r="L2424" s="500" t="s">
        <v>28083</v>
      </c>
      <c r="M2424" s="500" t="s">
        <v>2307</v>
      </c>
      <c r="N2424" s="500" t="s">
        <v>7976</v>
      </c>
    </row>
    <row r="2425" spans="1:14">
      <c r="A2425" s="500" t="s">
        <v>686</v>
      </c>
      <c r="B2425" s="500" t="s">
        <v>2858</v>
      </c>
      <c r="C2425" s="500" t="s">
        <v>27831</v>
      </c>
      <c r="D2425" s="500" t="s">
        <v>27832</v>
      </c>
      <c r="E2425" s="500" t="s">
        <v>11099</v>
      </c>
      <c r="F2425" s="500" t="s">
        <v>28081</v>
      </c>
      <c r="G2425" s="500" t="s">
        <v>1941</v>
      </c>
      <c r="H2425" s="500" t="s">
        <v>27862</v>
      </c>
      <c r="I2425" s="500" t="s">
        <v>688</v>
      </c>
      <c r="J2425" s="500" t="s">
        <v>689</v>
      </c>
      <c r="K2425" s="500" t="s">
        <v>725</v>
      </c>
      <c r="L2425" s="500" t="s">
        <v>28083</v>
      </c>
      <c r="M2425" s="500" t="s">
        <v>2307</v>
      </c>
      <c r="N2425" s="500" t="s">
        <v>6251</v>
      </c>
    </row>
    <row r="2426" spans="1:14">
      <c r="A2426" s="500" t="s">
        <v>686</v>
      </c>
      <c r="B2426" s="500" t="s">
        <v>2858</v>
      </c>
      <c r="C2426" s="500" t="s">
        <v>27831</v>
      </c>
      <c r="D2426" s="500" t="s">
        <v>27832</v>
      </c>
      <c r="E2426" s="500" t="s">
        <v>11099</v>
      </c>
      <c r="F2426" s="500" t="s">
        <v>28081</v>
      </c>
      <c r="G2426" s="500" t="s">
        <v>1942</v>
      </c>
      <c r="H2426" s="500" t="s">
        <v>3895</v>
      </c>
      <c r="I2426" s="500" t="s">
        <v>688</v>
      </c>
      <c r="J2426" s="500" t="s">
        <v>689</v>
      </c>
      <c r="K2426" s="500" t="s">
        <v>725</v>
      </c>
      <c r="L2426" s="500" t="s">
        <v>28083</v>
      </c>
      <c r="M2426" s="500" t="s">
        <v>2307</v>
      </c>
      <c r="N2426" s="500" t="s">
        <v>6252</v>
      </c>
    </row>
    <row r="2427" spans="1:14">
      <c r="A2427" s="500" t="s">
        <v>686</v>
      </c>
      <c r="B2427" s="500" t="s">
        <v>2858</v>
      </c>
      <c r="C2427" s="500" t="s">
        <v>27831</v>
      </c>
      <c r="D2427" s="500" t="s">
        <v>27832</v>
      </c>
      <c r="E2427" s="500" t="s">
        <v>11099</v>
      </c>
      <c r="F2427" s="500" t="s">
        <v>28081</v>
      </c>
      <c r="G2427" s="500" t="s">
        <v>1943</v>
      </c>
      <c r="H2427" s="500" t="s">
        <v>11130</v>
      </c>
      <c r="I2427" s="500" t="s">
        <v>688</v>
      </c>
      <c r="J2427" s="500" t="s">
        <v>689</v>
      </c>
      <c r="K2427" s="500" t="s">
        <v>725</v>
      </c>
      <c r="L2427" s="500" t="s">
        <v>28083</v>
      </c>
      <c r="M2427" s="500" t="s">
        <v>2307</v>
      </c>
      <c r="N2427" s="500" t="s">
        <v>6253</v>
      </c>
    </row>
    <row r="2428" spans="1:14">
      <c r="A2428" s="500" t="s">
        <v>686</v>
      </c>
      <c r="B2428" s="500" t="s">
        <v>2858</v>
      </c>
      <c r="C2428" s="500" t="s">
        <v>27831</v>
      </c>
      <c r="D2428" s="500" t="s">
        <v>27832</v>
      </c>
      <c r="E2428" s="500" t="s">
        <v>11099</v>
      </c>
      <c r="F2428" s="500" t="s">
        <v>28081</v>
      </c>
      <c r="G2428" s="500" t="s">
        <v>4112</v>
      </c>
      <c r="H2428" s="500" t="s">
        <v>28005</v>
      </c>
      <c r="I2428" s="500" t="s">
        <v>688</v>
      </c>
      <c r="J2428" s="500" t="s">
        <v>689</v>
      </c>
      <c r="K2428" s="500" t="s">
        <v>725</v>
      </c>
      <c r="L2428" s="500" t="s">
        <v>28083</v>
      </c>
      <c r="M2428" s="500" t="s">
        <v>2307</v>
      </c>
      <c r="N2428" s="500" t="s">
        <v>6254</v>
      </c>
    </row>
    <row r="2429" spans="1:14">
      <c r="A2429" s="500" t="s">
        <v>686</v>
      </c>
      <c r="B2429" s="500" t="s">
        <v>2858</v>
      </c>
      <c r="C2429" s="500" t="s">
        <v>27831</v>
      </c>
      <c r="D2429" s="500" t="s">
        <v>27832</v>
      </c>
      <c r="E2429" s="500" t="s">
        <v>11099</v>
      </c>
      <c r="F2429" s="500" t="s">
        <v>28081</v>
      </c>
      <c r="G2429" s="500" t="s">
        <v>1944</v>
      </c>
      <c r="H2429" s="500" t="s">
        <v>27985</v>
      </c>
      <c r="I2429" s="500" t="s">
        <v>688</v>
      </c>
      <c r="J2429" s="500" t="s">
        <v>689</v>
      </c>
      <c r="K2429" s="500" t="s">
        <v>725</v>
      </c>
      <c r="L2429" s="500" t="s">
        <v>28083</v>
      </c>
      <c r="M2429" s="500" t="s">
        <v>2307</v>
      </c>
      <c r="N2429" s="500" t="s">
        <v>6255</v>
      </c>
    </row>
    <row r="2430" spans="1:14">
      <c r="A2430" s="500" t="s">
        <v>686</v>
      </c>
      <c r="B2430" s="500" t="s">
        <v>2858</v>
      </c>
      <c r="C2430" s="500" t="s">
        <v>27831</v>
      </c>
      <c r="D2430" s="500" t="s">
        <v>27832</v>
      </c>
      <c r="E2430" s="500" t="s">
        <v>11099</v>
      </c>
      <c r="F2430" s="500" t="s">
        <v>28081</v>
      </c>
      <c r="G2430" s="500" t="s">
        <v>1945</v>
      </c>
      <c r="H2430" s="500" t="s">
        <v>11123</v>
      </c>
      <c r="I2430" s="500" t="s">
        <v>688</v>
      </c>
      <c r="J2430" s="500" t="s">
        <v>689</v>
      </c>
      <c r="K2430" s="500" t="s">
        <v>725</v>
      </c>
      <c r="L2430" s="500" t="s">
        <v>28083</v>
      </c>
      <c r="M2430" s="500" t="s">
        <v>2307</v>
      </c>
      <c r="N2430" s="500" t="s">
        <v>6256</v>
      </c>
    </row>
    <row r="2431" spans="1:14">
      <c r="A2431" s="500" t="s">
        <v>686</v>
      </c>
      <c r="B2431" s="500" t="s">
        <v>2858</v>
      </c>
      <c r="C2431" s="500" t="s">
        <v>27831</v>
      </c>
      <c r="D2431" s="500" t="s">
        <v>27832</v>
      </c>
      <c r="E2431" s="500" t="s">
        <v>11099</v>
      </c>
      <c r="F2431" s="500" t="s">
        <v>28081</v>
      </c>
      <c r="G2431" s="500" t="s">
        <v>1946</v>
      </c>
      <c r="H2431" s="500" t="s">
        <v>19027</v>
      </c>
      <c r="I2431" s="500" t="s">
        <v>688</v>
      </c>
      <c r="J2431" s="500" t="s">
        <v>689</v>
      </c>
      <c r="K2431" s="500" t="s">
        <v>725</v>
      </c>
      <c r="L2431" s="500" t="s">
        <v>28083</v>
      </c>
      <c r="M2431" s="500" t="s">
        <v>2307</v>
      </c>
      <c r="N2431" s="500" t="s">
        <v>6257</v>
      </c>
    </row>
    <row r="2432" spans="1:14">
      <c r="A2432" s="500" t="s">
        <v>686</v>
      </c>
      <c r="B2432" s="500" t="s">
        <v>2858</v>
      </c>
      <c r="C2432" s="500" t="s">
        <v>27831</v>
      </c>
      <c r="D2432" s="500" t="s">
        <v>27832</v>
      </c>
      <c r="E2432" s="500" t="s">
        <v>11099</v>
      </c>
      <c r="F2432" s="500" t="s">
        <v>28081</v>
      </c>
      <c r="G2432" s="500" t="s">
        <v>7977</v>
      </c>
      <c r="H2432" s="500" t="s">
        <v>28123</v>
      </c>
      <c r="I2432" s="500" t="s">
        <v>688</v>
      </c>
      <c r="J2432" s="500" t="s">
        <v>689</v>
      </c>
      <c r="K2432" s="500" t="s">
        <v>725</v>
      </c>
      <c r="L2432" s="500" t="s">
        <v>28083</v>
      </c>
      <c r="M2432" s="500" t="s">
        <v>2307</v>
      </c>
      <c r="N2432" s="500" t="s">
        <v>7978</v>
      </c>
    </row>
    <row r="2433" spans="1:14">
      <c r="A2433" s="500" t="s">
        <v>686</v>
      </c>
      <c r="B2433" s="500" t="s">
        <v>2858</v>
      </c>
      <c r="C2433" s="500" t="s">
        <v>27831</v>
      </c>
      <c r="D2433" s="500" t="s">
        <v>27832</v>
      </c>
      <c r="E2433" s="500" t="s">
        <v>11099</v>
      </c>
      <c r="F2433" s="500" t="s">
        <v>28081</v>
      </c>
      <c r="G2433" s="500" t="s">
        <v>7979</v>
      </c>
      <c r="H2433" s="500" t="s">
        <v>28333</v>
      </c>
      <c r="I2433" s="500" t="s">
        <v>688</v>
      </c>
      <c r="J2433" s="500" t="s">
        <v>689</v>
      </c>
      <c r="K2433" s="500" t="s">
        <v>725</v>
      </c>
      <c r="L2433" s="500" t="s">
        <v>28083</v>
      </c>
      <c r="M2433" s="500" t="s">
        <v>2307</v>
      </c>
      <c r="N2433" s="500" t="s">
        <v>7980</v>
      </c>
    </row>
    <row r="2434" spans="1:14">
      <c r="A2434" s="500" t="s">
        <v>686</v>
      </c>
      <c r="B2434" s="500" t="s">
        <v>2858</v>
      </c>
      <c r="C2434" s="500" t="s">
        <v>27831</v>
      </c>
      <c r="D2434" s="500" t="s">
        <v>27832</v>
      </c>
      <c r="E2434" s="500" t="s">
        <v>11099</v>
      </c>
      <c r="F2434" s="500" t="s">
        <v>28081</v>
      </c>
      <c r="G2434" s="500" t="s">
        <v>7981</v>
      </c>
      <c r="H2434" s="500" t="s">
        <v>11176</v>
      </c>
      <c r="I2434" s="500" t="s">
        <v>688</v>
      </c>
      <c r="J2434" s="500" t="s">
        <v>689</v>
      </c>
      <c r="K2434" s="500" t="s">
        <v>725</v>
      </c>
      <c r="L2434" s="500" t="s">
        <v>28083</v>
      </c>
      <c r="M2434" s="500" t="s">
        <v>2307</v>
      </c>
      <c r="N2434" s="500" t="s">
        <v>7982</v>
      </c>
    </row>
    <row r="2435" spans="1:14">
      <c r="A2435" s="500" t="s">
        <v>686</v>
      </c>
      <c r="B2435" s="500" t="s">
        <v>2858</v>
      </c>
      <c r="C2435" s="500" t="s">
        <v>27831</v>
      </c>
      <c r="D2435" s="500" t="s">
        <v>27832</v>
      </c>
      <c r="E2435" s="500" t="s">
        <v>11099</v>
      </c>
      <c r="F2435" s="500" t="s">
        <v>28081</v>
      </c>
      <c r="G2435" s="500" t="s">
        <v>2595</v>
      </c>
      <c r="H2435" s="500" t="s">
        <v>14367</v>
      </c>
      <c r="I2435" s="500" t="s">
        <v>688</v>
      </c>
      <c r="J2435" s="500" t="s">
        <v>689</v>
      </c>
      <c r="K2435" s="500" t="s">
        <v>725</v>
      </c>
      <c r="L2435" s="500" t="s">
        <v>28083</v>
      </c>
      <c r="M2435" s="500" t="s">
        <v>2307</v>
      </c>
      <c r="N2435" s="500" t="s">
        <v>6258</v>
      </c>
    </row>
    <row r="2436" spans="1:14">
      <c r="A2436" s="500" t="s">
        <v>686</v>
      </c>
      <c r="B2436" s="500" t="s">
        <v>2858</v>
      </c>
      <c r="C2436" s="500" t="s">
        <v>27831</v>
      </c>
      <c r="D2436" s="500" t="s">
        <v>27832</v>
      </c>
      <c r="E2436" s="500" t="s">
        <v>11099</v>
      </c>
      <c r="F2436" s="500" t="s">
        <v>28081</v>
      </c>
      <c r="G2436" s="500" t="s">
        <v>7566</v>
      </c>
      <c r="H2436" s="500" t="s">
        <v>27862</v>
      </c>
      <c r="I2436" s="500" t="s">
        <v>688</v>
      </c>
      <c r="J2436" s="500" t="s">
        <v>689</v>
      </c>
      <c r="K2436" s="500" t="s">
        <v>725</v>
      </c>
      <c r="L2436" s="500" t="s">
        <v>28083</v>
      </c>
      <c r="M2436" s="500" t="s">
        <v>2307</v>
      </c>
      <c r="N2436" s="500" t="s">
        <v>7567</v>
      </c>
    </row>
    <row r="2437" spans="1:14">
      <c r="A2437" s="500" t="s">
        <v>686</v>
      </c>
      <c r="B2437" s="500" t="s">
        <v>2858</v>
      </c>
      <c r="C2437" s="500" t="s">
        <v>27831</v>
      </c>
      <c r="D2437" s="500" t="s">
        <v>27832</v>
      </c>
      <c r="E2437" s="500" t="s">
        <v>11099</v>
      </c>
      <c r="F2437" s="500" t="s">
        <v>28081</v>
      </c>
      <c r="G2437" s="500" t="s">
        <v>2596</v>
      </c>
      <c r="H2437" s="500" t="s">
        <v>14615</v>
      </c>
      <c r="I2437" s="500" t="s">
        <v>688</v>
      </c>
      <c r="J2437" s="500" t="s">
        <v>689</v>
      </c>
      <c r="K2437" s="500" t="s">
        <v>725</v>
      </c>
      <c r="L2437" s="500" t="s">
        <v>28083</v>
      </c>
      <c r="M2437" s="500" t="s">
        <v>2307</v>
      </c>
      <c r="N2437" s="500" t="s">
        <v>6259</v>
      </c>
    </row>
    <row r="2438" spans="1:14">
      <c r="A2438" s="500" t="s">
        <v>686</v>
      </c>
      <c r="B2438" s="500" t="s">
        <v>2858</v>
      </c>
      <c r="C2438" s="500" t="s">
        <v>27831</v>
      </c>
      <c r="D2438" s="500" t="s">
        <v>27832</v>
      </c>
      <c r="E2438" s="500" t="s">
        <v>11099</v>
      </c>
      <c r="F2438" s="500" t="s">
        <v>28081</v>
      </c>
      <c r="G2438" s="500" t="s">
        <v>2597</v>
      </c>
      <c r="H2438" s="500" t="s">
        <v>28192</v>
      </c>
      <c r="I2438" s="500" t="s">
        <v>688</v>
      </c>
      <c r="J2438" s="500" t="s">
        <v>689</v>
      </c>
      <c r="K2438" s="500" t="s">
        <v>725</v>
      </c>
      <c r="L2438" s="500" t="s">
        <v>28083</v>
      </c>
      <c r="M2438" s="500" t="s">
        <v>2307</v>
      </c>
      <c r="N2438" s="500" t="s">
        <v>6260</v>
      </c>
    </row>
    <row r="2439" spans="1:14">
      <c r="A2439" s="500" t="s">
        <v>686</v>
      </c>
      <c r="B2439" s="500" t="s">
        <v>2858</v>
      </c>
      <c r="C2439" s="500" t="s">
        <v>27831</v>
      </c>
      <c r="D2439" s="500" t="s">
        <v>27832</v>
      </c>
      <c r="E2439" s="500" t="s">
        <v>11099</v>
      </c>
      <c r="F2439" s="500" t="s">
        <v>28081</v>
      </c>
      <c r="G2439" s="500" t="s">
        <v>2598</v>
      </c>
      <c r="H2439" s="500" t="s">
        <v>7866</v>
      </c>
      <c r="I2439" s="500" t="s">
        <v>688</v>
      </c>
      <c r="J2439" s="500" t="s">
        <v>689</v>
      </c>
      <c r="K2439" s="500" t="s">
        <v>725</v>
      </c>
      <c r="L2439" s="500" t="s">
        <v>28083</v>
      </c>
      <c r="M2439" s="500" t="s">
        <v>2307</v>
      </c>
      <c r="N2439" s="500" t="s">
        <v>6261</v>
      </c>
    </row>
    <row r="2440" spans="1:14">
      <c r="A2440" s="500" t="s">
        <v>686</v>
      </c>
      <c r="B2440" s="500" t="s">
        <v>2858</v>
      </c>
      <c r="C2440" s="500" t="s">
        <v>27831</v>
      </c>
      <c r="D2440" s="500" t="s">
        <v>27832</v>
      </c>
      <c r="E2440" s="500" t="s">
        <v>11099</v>
      </c>
      <c r="F2440" s="500" t="s">
        <v>28081</v>
      </c>
      <c r="G2440" s="500" t="s">
        <v>2599</v>
      </c>
      <c r="H2440" s="500" t="s">
        <v>11369</v>
      </c>
      <c r="I2440" s="500" t="s">
        <v>688</v>
      </c>
      <c r="J2440" s="500" t="s">
        <v>689</v>
      </c>
      <c r="K2440" s="500" t="s">
        <v>725</v>
      </c>
      <c r="L2440" s="500" t="s">
        <v>28083</v>
      </c>
      <c r="M2440" s="500" t="s">
        <v>2307</v>
      </c>
      <c r="N2440" s="500" t="s">
        <v>6262</v>
      </c>
    </row>
    <row r="2441" spans="1:14">
      <c r="A2441" s="500" t="s">
        <v>686</v>
      </c>
      <c r="B2441" s="500" t="s">
        <v>2858</v>
      </c>
      <c r="C2441" s="500" t="s">
        <v>27831</v>
      </c>
      <c r="D2441" s="500" t="s">
        <v>27832</v>
      </c>
      <c r="E2441" s="500" t="s">
        <v>11099</v>
      </c>
      <c r="F2441" s="500" t="s">
        <v>28081</v>
      </c>
      <c r="G2441" s="500" t="s">
        <v>4113</v>
      </c>
      <c r="H2441" s="500" t="s">
        <v>28138</v>
      </c>
      <c r="I2441" s="500" t="s">
        <v>688</v>
      </c>
      <c r="J2441" s="500" t="s">
        <v>689</v>
      </c>
      <c r="K2441" s="500" t="s">
        <v>725</v>
      </c>
      <c r="L2441" s="500" t="s">
        <v>28083</v>
      </c>
      <c r="M2441" s="500" t="s">
        <v>2307</v>
      </c>
      <c r="N2441" s="500" t="s">
        <v>6263</v>
      </c>
    </row>
    <row r="2442" spans="1:14">
      <c r="A2442" s="500" t="s">
        <v>686</v>
      </c>
      <c r="B2442" s="500" t="s">
        <v>2858</v>
      </c>
      <c r="C2442" s="500" t="s">
        <v>27831</v>
      </c>
      <c r="D2442" s="500" t="s">
        <v>27832</v>
      </c>
      <c r="E2442" s="500" t="s">
        <v>11099</v>
      </c>
      <c r="F2442" s="500" t="s">
        <v>28081</v>
      </c>
      <c r="G2442" s="500" t="s">
        <v>2600</v>
      </c>
      <c r="H2442" s="500" t="s">
        <v>3861</v>
      </c>
      <c r="I2442" s="500" t="s">
        <v>688</v>
      </c>
      <c r="J2442" s="500" t="s">
        <v>689</v>
      </c>
      <c r="K2442" s="500" t="s">
        <v>725</v>
      </c>
      <c r="L2442" s="500" t="s">
        <v>28083</v>
      </c>
      <c r="M2442" s="500" t="s">
        <v>2307</v>
      </c>
      <c r="N2442" s="500" t="s">
        <v>6264</v>
      </c>
    </row>
    <row r="2443" spans="1:14">
      <c r="A2443" s="500" t="s">
        <v>686</v>
      </c>
      <c r="B2443" s="500" t="s">
        <v>2858</v>
      </c>
      <c r="C2443" s="500" t="s">
        <v>27831</v>
      </c>
      <c r="D2443" s="500" t="s">
        <v>27832</v>
      </c>
      <c r="E2443" s="500" t="s">
        <v>11099</v>
      </c>
      <c r="F2443" s="500" t="s">
        <v>28081</v>
      </c>
      <c r="G2443" s="500" t="s">
        <v>2601</v>
      </c>
      <c r="H2443" s="500" t="s">
        <v>11385</v>
      </c>
      <c r="I2443" s="500" t="s">
        <v>688</v>
      </c>
      <c r="J2443" s="500" t="s">
        <v>689</v>
      </c>
      <c r="K2443" s="500" t="s">
        <v>725</v>
      </c>
      <c r="L2443" s="500" t="s">
        <v>28083</v>
      </c>
      <c r="M2443" s="500" t="s">
        <v>2307</v>
      </c>
      <c r="N2443" s="500" t="s">
        <v>6265</v>
      </c>
    </row>
    <row r="2444" spans="1:14">
      <c r="A2444" s="500" t="s">
        <v>686</v>
      </c>
      <c r="B2444" s="500" t="s">
        <v>2858</v>
      </c>
      <c r="C2444" s="500" t="s">
        <v>27831</v>
      </c>
      <c r="D2444" s="500" t="s">
        <v>27832</v>
      </c>
      <c r="E2444" s="500" t="s">
        <v>11099</v>
      </c>
      <c r="F2444" s="500" t="s">
        <v>28081</v>
      </c>
      <c r="G2444" s="500" t="s">
        <v>2602</v>
      </c>
      <c r="H2444" s="500" t="s">
        <v>7085</v>
      </c>
      <c r="I2444" s="500" t="s">
        <v>688</v>
      </c>
      <c r="J2444" s="500" t="s">
        <v>689</v>
      </c>
      <c r="K2444" s="500" t="s">
        <v>725</v>
      </c>
      <c r="L2444" s="500" t="s">
        <v>28083</v>
      </c>
      <c r="M2444" s="500" t="s">
        <v>2307</v>
      </c>
      <c r="N2444" s="500" t="s">
        <v>6266</v>
      </c>
    </row>
    <row r="2445" spans="1:14">
      <c r="A2445" s="500" t="s">
        <v>686</v>
      </c>
      <c r="B2445" s="500" t="s">
        <v>2858</v>
      </c>
      <c r="C2445" s="500" t="s">
        <v>27831</v>
      </c>
      <c r="D2445" s="500" t="s">
        <v>27832</v>
      </c>
      <c r="E2445" s="500" t="s">
        <v>11099</v>
      </c>
      <c r="F2445" s="500" t="s">
        <v>28081</v>
      </c>
      <c r="G2445" s="500" t="s">
        <v>2603</v>
      </c>
      <c r="H2445" s="500" t="s">
        <v>15452</v>
      </c>
      <c r="I2445" s="500" t="s">
        <v>688</v>
      </c>
      <c r="J2445" s="500" t="s">
        <v>689</v>
      </c>
      <c r="K2445" s="500" t="s">
        <v>725</v>
      </c>
      <c r="L2445" s="500" t="s">
        <v>28083</v>
      </c>
      <c r="M2445" s="500" t="s">
        <v>2307</v>
      </c>
      <c r="N2445" s="500" t="s">
        <v>6267</v>
      </c>
    </row>
    <row r="2446" spans="1:14">
      <c r="A2446" s="500" t="s">
        <v>686</v>
      </c>
      <c r="B2446" s="500" t="s">
        <v>2858</v>
      </c>
      <c r="C2446" s="500" t="s">
        <v>27831</v>
      </c>
      <c r="D2446" s="500" t="s">
        <v>27832</v>
      </c>
      <c r="E2446" s="500" t="s">
        <v>11099</v>
      </c>
      <c r="F2446" s="500" t="s">
        <v>28081</v>
      </c>
      <c r="G2446" s="500" t="s">
        <v>7568</v>
      </c>
      <c r="H2446" s="500" t="s">
        <v>28192</v>
      </c>
      <c r="I2446" s="500" t="s">
        <v>688</v>
      </c>
      <c r="J2446" s="500" t="s">
        <v>689</v>
      </c>
      <c r="K2446" s="500" t="s">
        <v>725</v>
      </c>
      <c r="L2446" s="500" t="s">
        <v>28083</v>
      </c>
      <c r="M2446" s="500" t="s">
        <v>2307</v>
      </c>
      <c r="N2446" s="500" t="s">
        <v>7569</v>
      </c>
    </row>
    <row r="2447" spans="1:14">
      <c r="A2447" s="500" t="s">
        <v>686</v>
      </c>
      <c r="B2447" s="500" t="s">
        <v>2858</v>
      </c>
      <c r="C2447" s="500" t="s">
        <v>27831</v>
      </c>
      <c r="D2447" s="500" t="s">
        <v>27832</v>
      </c>
      <c r="E2447" s="500" t="s">
        <v>11099</v>
      </c>
      <c r="F2447" s="500" t="s">
        <v>28081</v>
      </c>
      <c r="G2447" s="500" t="s">
        <v>2604</v>
      </c>
      <c r="H2447" s="500" t="s">
        <v>639</v>
      </c>
      <c r="I2447" s="500" t="s">
        <v>688</v>
      </c>
      <c r="J2447" s="500" t="s">
        <v>689</v>
      </c>
      <c r="K2447" s="500" t="s">
        <v>223</v>
      </c>
      <c r="L2447" s="500" t="s">
        <v>27837</v>
      </c>
      <c r="M2447" s="500" t="s">
        <v>2307</v>
      </c>
      <c r="N2447" s="500" t="s">
        <v>6268</v>
      </c>
    </row>
    <row r="2448" spans="1:14">
      <c r="A2448" s="500" t="s">
        <v>686</v>
      </c>
      <c r="B2448" s="500" t="s">
        <v>2858</v>
      </c>
      <c r="C2448" s="500" t="s">
        <v>27831</v>
      </c>
      <c r="D2448" s="500" t="s">
        <v>27832</v>
      </c>
      <c r="E2448" s="500" t="s">
        <v>11099</v>
      </c>
      <c r="F2448" s="500" t="s">
        <v>28081</v>
      </c>
      <c r="G2448" s="500" t="s">
        <v>2605</v>
      </c>
      <c r="H2448" s="500" t="s">
        <v>639</v>
      </c>
      <c r="I2448" s="500" t="s">
        <v>688</v>
      </c>
      <c r="J2448" s="500" t="s">
        <v>689</v>
      </c>
      <c r="K2448" s="500" t="s">
        <v>223</v>
      </c>
      <c r="L2448" s="500" t="s">
        <v>27837</v>
      </c>
      <c r="M2448" s="500" t="s">
        <v>2307</v>
      </c>
      <c r="N2448" s="500" t="s">
        <v>6269</v>
      </c>
    </row>
    <row r="2449" spans="1:14">
      <c r="A2449" s="500" t="s">
        <v>686</v>
      </c>
      <c r="B2449" s="500" t="s">
        <v>2858</v>
      </c>
      <c r="C2449" s="500" t="s">
        <v>27831</v>
      </c>
      <c r="D2449" s="500" t="s">
        <v>27832</v>
      </c>
      <c r="E2449" s="500" t="s">
        <v>11099</v>
      </c>
      <c r="F2449" s="500" t="s">
        <v>28081</v>
      </c>
      <c r="G2449" s="500" t="s">
        <v>27746</v>
      </c>
      <c r="H2449" s="500" t="s">
        <v>28321</v>
      </c>
      <c r="I2449" s="500" t="s">
        <v>688</v>
      </c>
      <c r="J2449" s="500" t="s">
        <v>689</v>
      </c>
      <c r="K2449" s="500" t="s">
        <v>223</v>
      </c>
      <c r="L2449" s="500" t="s">
        <v>27871</v>
      </c>
      <c r="M2449" s="500" t="s">
        <v>2307</v>
      </c>
      <c r="N2449" s="500" t="s">
        <v>27747</v>
      </c>
    </row>
    <row r="2450" spans="1:14">
      <c r="A2450" s="500" t="s">
        <v>686</v>
      </c>
      <c r="B2450" s="500" t="s">
        <v>2858</v>
      </c>
      <c r="C2450" s="500" t="s">
        <v>27831</v>
      </c>
      <c r="D2450" s="500" t="s">
        <v>27832</v>
      </c>
      <c r="E2450" s="500" t="s">
        <v>11099</v>
      </c>
      <c r="F2450" s="500" t="s">
        <v>28081</v>
      </c>
      <c r="G2450" s="500" t="s">
        <v>1982</v>
      </c>
      <c r="H2450" s="500" t="s">
        <v>28334</v>
      </c>
      <c r="I2450" s="500" t="s">
        <v>688</v>
      </c>
      <c r="J2450" s="500" t="s">
        <v>689</v>
      </c>
      <c r="K2450" s="500" t="s">
        <v>223</v>
      </c>
      <c r="L2450" s="500" t="s">
        <v>28083</v>
      </c>
      <c r="M2450" s="500" t="s">
        <v>2307</v>
      </c>
      <c r="N2450" s="500" t="s">
        <v>6270</v>
      </c>
    </row>
    <row r="2451" spans="1:14">
      <c r="A2451" s="500" t="s">
        <v>686</v>
      </c>
      <c r="B2451" s="500" t="s">
        <v>2858</v>
      </c>
      <c r="C2451" s="500" t="s">
        <v>27831</v>
      </c>
      <c r="D2451" s="500" t="s">
        <v>27832</v>
      </c>
      <c r="E2451" s="500" t="s">
        <v>11099</v>
      </c>
      <c r="F2451" s="500" t="s">
        <v>28081</v>
      </c>
      <c r="G2451" s="500" t="s">
        <v>1983</v>
      </c>
      <c r="H2451" s="500" t="s">
        <v>28334</v>
      </c>
      <c r="I2451" s="500" t="s">
        <v>688</v>
      </c>
      <c r="J2451" s="500" t="s">
        <v>689</v>
      </c>
      <c r="K2451" s="500" t="s">
        <v>223</v>
      </c>
      <c r="L2451" s="500" t="s">
        <v>28083</v>
      </c>
      <c r="M2451" s="500" t="s">
        <v>2307</v>
      </c>
      <c r="N2451" s="500" t="s">
        <v>6271</v>
      </c>
    </row>
    <row r="2452" spans="1:14">
      <c r="A2452" s="500" t="s">
        <v>686</v>
      </c>
      <c r="B2452" s="500" t="s">
        <v>2858</v>
      </c>
      <c r="C2452" s="500" t="s">
        <v>27831</v>
      </c>
      <c r="D2452" s="500" t="s">
        <v>27832</v>
      </c>
      <c r="E2452" s="500" t="s">
        <v>11099</v>
      </c>
      <c r="F2452" s="500" t="s">
        <v>28081</v>
      </c>
      <c r="G2452" s="500" t="s">
        <v>1984</v>
      </c>
      <c r="H2452" s="500" t="s">
        <v>28335</v>
      </c>
      <c r="I2452" s="500" t="s">
        <v>688</v>
      </c>
      <c r="J2452" s="500" t="s">
        <v>689</v>
      </c>
      <c r="K2452" s="500" t="s">
        <v>223</v>
      </c>
      <c r="L2452" s="500" t="s">
        <v>28083</v>
      </c>
      <c r="M2452" s="500" t="s">
        <v>2307</v>
      </c>
      <c r="N2452" s="500" t="s">
        <v>6272</v>
      </c>
    </row>
    <row r="2453" spans="1:14">
      <c r="A2453" s="500" t="s">
        <v>686</v>
      </c>
      <c r="B2453" s="500" t="s">
        <v>2858</v>
      </c>
      <c r="C2453" s="500" t="s">
        <v>27831</v>
      </c>
      <c r="D2453" s="500" t="s">
        <v>27832</v>
      </c>
      <c r="E2453" s="500" t="s">
        <v>11099</v>
      </c>
      <c r="F2453" s="500" t="s">
        <v>28081</v>
      </c>
      <c r="G2453" s="500" t="s">
        <v>1985</v>
      </c>
      <c r="H2453" s="500" t="s">
        <v>28336</v>
      </c>
      <c r="I2453" s="500" t="s">
        <v>688</v>
      </c>
      <c r="J2453" s="500" t="s">
        <v>689</v>
      </c>
      <c r="K2453" s="500" t="s">
        <v>223</v>
      </c>
      <c r="L2453" s="500" t="s">
        <v>28083</v>
      </c>
      <c r="M2453" s="500" t="s">
        <v>2307</v>
      </c>
      <c r="N2453" s="500" t="s">
        <v>6273</v>
      </c>
    </row>
    <row r="2454" spans="1:14">
      <c r="A2454" s="500" t="s">
        <v>686</v>
      </c>
      <c r="B2454" s="500" t="s">
        <v>2858</v>
      </c>
      <c r="C2454" s="500" t="s">
        <v>27831</v>
      </c>
      <c r="D2454" s="500" t="s">
        <v>27832</v>
      </c>
      <c r="E2454" s="500" t="s">
        <v>11099</v>
      </c>
      <c r="F2454" s="500" t="s">
        <v>28081</v>
      </c>
      <c r="G2454" s="500" t="s">
        <v>1986</v>
      </c>
      <c r="H2454" s="500" t="s">
        <v>28337</v>
      </c>
      <c r="I2454" s="500" t="s">
        <v>688</v>
      </c>
      <c r="J2454" s="500" t="s">
        <v>689</v>
      </c>
      <c r="K2454" s="500" t="s">
        <v>223</v>
      </c>
      <c r="L2454" s="500" t="s">
        <v>28083</v>
      </c>
      <c r="M2454" s="500" t="s">
        <v>2307</v>
      </c>
      <c r="N2454" s="500" t="s">
        <v>6274</v>
      </c>
    </row>
    <row r="2455" spans="1:14">
      <c r="A2455" s="500" t="s">
        <v>686</v>
      </c>
      <c r="B2455" s="500" t="s">
        <v>2858</v>
      </c>
      <c r="C2455" s="500" t="s">
        <v>27831</v>
      </c>
      <c r="D2455" s="500" t="s">
        <v>27832</v>
      </c>
      <c r="E2455" s="500" t="s">
        <v>11099</v>
      </c>
      <c r="F2455" s="500" t="s">
        <v>28081</v>
      </c>
      <c r="G2455" s="500" t="s">
        <v>1987</v>
      </c>
      <c r="H2455" s="500" t="s">
        <v>28338</v>
      </c>
      <c r="I2455" s="500" t="s">
        <v>688</v>
      </c>
      <c r="J2455" s="500" t="s">
        <v>689</v>
      </c>
      <c r="K2455" s="500" t="s">
        <v>223</v>
      </c>
      <c r="L2455" s="500" t="s">
        <v>28083</v>
      </c>
      <c r="M2455" s="500" t="s">
        <v>2307</v>
      </c>
      <c r="N2455" s="500" t="s">
        <v>6275</v>
      </c>
    </row>
    <row r="2456" spans="1:14">
      <c r="A2456" s="500" t="s">
        <v>686</v>
      </c>
      <c r="B2456" s="500" t="s">
        <v>2858</v>
      </c>
      <c r="C2456" s="500" t="s">
        <v>27831</v>
      </c>
      <c r="D2456" s="500" t="s">
        <v>27832</v>
      </c>
      <c r="E2456" s="500" t="s">
        <v>11099</v>
      </c>
      <c r="F2456" s="500" t="s">
        <v>28081</v>
      </c>
      <c r="G2456" s="500" t="s">
        <v>1988</v>
      </c>
      <c r="H2456" s="500" t="s">
        <v>28338</v>
      </c>
      <c r="I2456" s="500" t="s">
        <v>688</v>
      </c>
      <c r="J2456" s="500" t="s">
        <v>689</v>
      </c>
      <c r="K2456" s="500" t="s">
        <v>223</v>
      </c>
      <c r="L2456" s="500" t="s">
        <v>28083</v>
      </c>
      <c r="M2456" s="500" t="s">
        <v>2307</v>
      </c>
      <c r="N2456" s="500" t="s">
        <v>6276</v>
      </c>
    </row>
    <row r="2457" spans="1:14">
      <c r="A2457" s="500" t="s">
        <v>686</v>
      </c>
      <c r="B2457" s="500" t="s">
        <v>2858</v>
      </c>
      <c r="C2457" s="500" t="s">
        <v>27831</v>
      </c>
      <c r="D2457" s="500" t="s">
        <v>27832</v>
      </c>
      <c r="E2457" s="500" t="s">
        <v>11099</v>
      </c>
      <c r="F2457" s="500" t="s">
        <v>28081</v>
      </c>
      <c r="G2457" s="500" t="s">
        <v>1989</v>
      </c>
      <c r="H2457" s="500" t="s">
        <v>28338</v>
      </c>
      <c r="I2457" s="500" t="s">
        <v>688</v>
      </c>
      <c r="J2457" s="500" t="s">
        <v>689</v>
      </c>
      <c r="K2457" s="500" t="s">
        <v>223</v>
      </c>
      <c r="L2457" s="500" t="s">
        <v>28083</v>
      </c>
      <c r="M2457" s="500" t="s">
        <v>2307</v>
      </c>
      <c r="N2457" s="500" t="s">
        <v>6277</v>
      </c>
    </row>
    <row r="2458" spans="1:14">
      <c r="A2458" s="500" t="s">
        <v>686</v>
      </c>
      <c r="B2458" s="500" t="s">
        <v>2858</v>
      </c>
      <c r="C2458" s="500" t="s">
        <v>27831</v>
      </c>
      <c r="D2458" s="500" t="s">
        <v>27832</v>
      </c>
      <c r="E2458" s="500" t="s">
        <v>11099</v>
      </c>
      <c r="F2458" s="500" t="s">
        <v>28081</v>
      </c>
      <c r="G2458" s="500" t="s">
        <v>1990</v>
      </c>
      <c r="H2458" s="500" t="s">
        <v>28339</v>
      </c>
      <c r="I2458" s="500" t="s">
        <v>688</v>
      </c>
      <c r="J2458" s="500" t="s">
        <v>689</v>
      </c>
      <c r="K2458" s="500" t="s">
        <v>223</v>
      </c>
      <c r="L2458" s="500" t="s">
        <v>28083</v>
      </c>
      <c r="M2458" s="500" t="s">
        <v>2307</v>
      </c>
      <c r="N2458" s="500" t="s">
        <v>6278</v>
      </c>
    </row>
    <row r="2459" spans="1:14">
      <c r="A2459" s="500" t="s">
        <v>686</v>
      </c>
      <c r="B2459" s="500" t="s">
        <v>2858</v>
      </c>
      <c r="C2459" s="500" t="s">
        <v>27831</v>
      </c>
      <c r="D2459" s="500" t="s">
        <v>27832</v>
      </c>
      <c r="E2459" s="500" t="s">
        <v>11099</v>
      </c>
      <c r="F2459" s="500" t="s">
        <v>28081</v>
      </c>
      <c r="G2459" s="500" t="s">
        <v>1991</v>
      </c>
      <c r="H2459" s="500" t="s">
        <v>28340</v>
      </c>
      <c r="I2459" s="500" t="s">
        <v>688</v>
      </c>
      <c r="J2459" s="500" t="s">
        <v>689</v>
      </c>
      <c r="K2459" s="500" t="s">
        <v>223</v>
      </c>
      <c r="L2459" s="500" t="s">
        <v>28083</v>
      </c>
      <c r="M2459" s="500" t="s">
        <v>2307</v>
      </c>
      <c r="N2459" s="500" t="s">
        <v>6279</v>
      </c>
    </row>
    <row r="2460" spans="1:14">
      <c r="A2460" s="500" t="s">
        <v>686</v>
      </c>
      <c r="B2460" s="500" t="s">
        <v>2858</v>
      </c>
      <c r="C2460" s="500" t="s">
        <v>27831</v>
      </c>
      <c r="D2460" s="500" t="s">
        <v>27832</v>
      </c>
      <c r="E2460" s="500" t="s">
        <v>11099</v>
      </c>
      <c r="F2460" s="500" t="s">
        <v>28081</v>
      </c>
      <c r="G2460" s="500" t="s">
        <v>1992</v>
      </c>
      <c r="H2460" s="500" t="s">
        <v>28341</v>
      </c>
      <c r="I2460" s="500" t="s">
        <v>688</v>
      </c>
      <c r="J2460" s="500" t="s">
        <v>689</v>
      </c>
      <c r="K2460" s="500" t="s">
        <v>223</v>
      </c>
      <c r="L2460" s="500" t="s">
        <v>28083</v>
      </c>
      <c r="M2460" s="500" t="s">
        <v>2307</v>
      </c>
      <c r="N2460" s="500" t="s">
        <v>6280</v>
      </c>
    </row>
    <row r="2461" spans="1:14">
      <c r="A2461" s="500" t="s">
        <v>686</v>
      </c>
      <c r="B2461" s="500" t="s">
        <v>2858</v>
      </c>
      <c r="C2461" s="500" t="s">
        <v>27831</v>
      </c>
      <c r="D2461" s="500" t="s">
        <v>27832</v>
      </c>
      <c r="E2461" s="500" t="s">
        <v>11099</v>
      </c>
      <c r="F2461" s="500" t="s">
        <v>28081</v>
      </c>
      <c r="G2461" s="500" t="s">
        <v>1993</v>
      </c>
      <c r="H2461" s="500" t="s">
        <v>28341</v>
      </c>
      <c r="I2461" s="500" t="s">
        <v>688</v>
      </c>
      <c r="J2461" s="500" t="s">
        <v>689</v>
      </c>
      <c r="K2461" s="500" t="s">
        <v>223</v>
      </c>
      <c r="L2461" s="500" t="s">
        <v>28083</v>
      </c>
      <c r="M2461" s="500" t="s">
        <v>2307</v>
      </c>
      <c r="N2461" s="500" t="s">
        <v>6281</v>
      </c>
    </row>
    <row r="2462" spans="1:14">
      <c r="A2462" s="500" t="s">
        <v>686</v>
      </c>
      <c r="B2462" s="500" t="s">
        <v>2858</v>
      </c>
      <c r="C2462" s="500" t="s">
        <v>27831</v>
      </c>
      <c r="D2462" s="500" t="s">
        <v>27832</v>
      </c>
      <c r="E2462" s="500" t="s">
        <v>11099</v>
      </c>
      <c r="F2462" s="500" t="s">
        <v>28081</v>
      </c>
      <c r="G2462" s="500" t="s">
        <v>1994</v>
      </c>
      <c r="H2462" s="500" t="s">
        <v>19855</v>
      </c>
      <c r="I2462" s="500" t="s">
        <v>688</v>
      </c>
      <c r="J2462" s="500" t="s">
        <v>689</v>
      </c>
      <c r="K2462" s="500" t="s">
        <v>223</v>
      </c>
      <c r="L2462" s="500" t="s">
        <v>28083</v>
      </c>
      <c r="M2462" s="500" t="s">
        <v>2307</v>
      </c>
      <c r="N2462" s="500" t="s">
        <v>6282</v>
      </c>
    </row>
    <row r="2463" spans="1:14">
      <c r="A2463" s="500" t="s">
        <v>686</v>
      </c>
      <c r="B2463" s="500" t="s">
        <v>2858</v>
      </c>
      <c r="C2463" s="500" t="s">
        <v>27831</v>
      </c>
      <c r="D2463" s="500" t="s">
        <v>27832</v>
      </c>
      <c r="E2463" s="500" t="s">
        <v>11099</v>
      </c>
      <c r="F2463" s="500" t="s">
        <v>28081</v>
      </c>
      <c r="G2463" s="500" t="s">
        <v>1995</v>
      </c>
      <c r="H2463" s="500" t="s">
        <v>19855</v>
      </c>
      <c r="I2463" s="500" t="s">
        <v>688</v>
      </c>
      <c r="J2463" s="500" t="s">
        <v>689</v>
      </c>
      <c r="K2463" s="500" t="s">
        <v>223</v>
      </c>
      <c r="L2463" s="500" t="s">
        <v>28083</v>
      </c>
      <c r="M2463" s="500" t="s">
        <v>2307</v>
      </c>
      <c r="N2463" s="500" t="s">
        <v>6283</v>
      </c>
    </row>
    <row r="2464" spans="1:14">
      <c r="A2464" s="500" t="s">
        <v>686</v>
      </c>
      <c r="B2464" s="500" t="s">
        <v>2858</v>
      </c>
      <c r="C2464" s="500" t="s">
        <v>27831</v>
      </c>
      <c r="D2464" s="500" t="s">
        <v>27832</v>
      </c>
      <c r="E2464" s="500" t="s">
        <v>11099</v>
      </c>
      <c r="F2464" s="500" t="s">
        <v>28081</v>
      </c>
      <c r="G2464" s="500" t="s">
        <v>7134</v>
      </c>
      <c r="H2464" s="500" t="s">
        <v>11415</v>
      </c>
      <c r="I2464" s="500" t="s">
        <v>688</v>
      </c>
      <c r="J2464" s="500" t="s">
        <v>689</v>
      </c>
      <c r="K2464" s="500" t="s">
        <v>2306</v>
      </c>
      <c r="L2464" s="500" t="s">
        <v>28083</v>
      </c>
      <c r="M2464" s="500" t="s">
        <v>2307</v>
      </c>
      <c r="N2464" s="500" t="s">
        <v>7135</v>
      </c>
    </row>
    <row r="2465" spans="1:14">
      <c r="A2465" s="500" t="s">
        <v>686</v>
      </c>
      <c r="B2465" s="500" t="s">
        <v>2858</v>
      </c>
      <c r="C2465" s="500" t="s">
        <v>27831</v>
      </c>
      <c r="D2465" s="500" t="s">
        <v>27832</v>
      </c>
      <c r="E2465" s="500" t="s">
        <v>11099</v>
      </c>
      <c r="F2465" s="500" t="s">
        <v>28081</v>
      </c>
      <c r="G2465" s="500" t="s">
        <v>7136</v>
      </c>
      <c r="H2465" s="500" t="s">
        <v>11798</v>
      </c>
      <c r="I2465" s="500" t="s">
        <v>688</v>
      </c>
      <c r="J2465" s="500" t="s">
        <v>689</v>
      </c>
      <c r="K2465" s="500" t="s">
        <v>2306</v>
      </c>
      <c r="L2465" s="500" t="s">
        <v>28083</v>
      </c>
      <c r="M2465" s="500" t="s">
        <v>2307</v>
      </c>
      <c r="N2465" s="500" t="s">
        <v>7137</v>
      </c>
    </row>
    <row r="2466" spans="1:14">
      <c r="A2466" s="500" t="s">
        <v>686</v>
      </c>
      <c r="B2466" s="500" t="s">
        <v>2858</v>
      </c>
      <c r="C2466" s="500" t="s">
        <v>27831</v>
      </c>
      <c r="D2466" s="500" t="s">
        <v>27832</v>
      </c>
      <c r="E2466" s="500" t="s">
        <v>11099</v>
      </c>
      <c r="F2466" s="500" t="s">
        <v>28081</v>
      </c>
      <c r="G2466" s="500" t="s">
        <v>7570</v>
      </c>
      <c r="H2466" s="500" t="s">
        <v>11415</v>
      </c>
      <c r="I2466" s="500" t="s">
        <v>688</v>
      </c>
      <c r="J2466" s="500" t="s">
        <v>689</v>
      </c>
      <c r="K2466" s="500" t="s">
        <v>2306</v>
      </c>
      <c r="L2466" s="500" t="s">
        <v>28083</v>
      </c>
      <c r="M2466" s="500" t="s">
        <v>2307</v>
      </c>
      <c r="N2466" s="500" t="s">
        <v>7571</v>
      </c>
    </row>
    <row r="2467" spans="1:14">
      <c r="A2467" s="500" t="s">
        <v>686</v>
      </c>
      <c r="B2467" s="500" t="s">
        <v>2858</v>
      </c>
      <c r="C2467" s="500" t="s">
        <v>27831</v>
      </c>
      <c r="D2467" s="500" t="s">
        <v>27832</v>
      </c>
      <c r="E2467" s="500" t="s">
        <v>11099</v>
      </c>
      <c r="F2467" s="500" t="s">
        <v>28081</v>
      </c>
      <c r="G2467" s="500" t="s">
        <v>7138</v>
      </c>
      <c r="H2467" s="500" t="s">
        <v>2947</v>
      </c>
      <c r="I2467" s="500" t="s">
        <v>688</v>
      </c>
      <c r="J2467" s="500" t="s">
        <v>689</v>
      </c>
      <c r="K2467" s="500" t="s">
        <v>2306</v>
      </c>
      <c r="L2467" s="500" t="s">
        <v>28083</v>
      </c>
      <c r="M2467" s="500" t="s">
        <v>2307</v>
      </c>
      <c r="N2467" s="500" t="s">
        <v>7139</v>
      </c>
    </row>
    <row r="2468" spans="1:14">
      <c r="A2468" s="500" t="s">
        <v>686</v>
      </c>
      <c r="B2468" s="500" t="s">
        <v>2858</v>
      </c>
      <c r="C2468" s="500" t="s">
        <v>27831</v>
      </c>
      <c r="D2468" s="500" t="s">
        <v>27832</v>
      </c>
      <c r="E2468" s="500" t="s">
        <v>11099</v>
      </c>
      <c r="F2468" s="500" t="s">
        <v>28081</v>
      </c>
      <c r="G2468" s="500" t="s">
        <v>7140</v>
      </c>
      <c r="H2468" s="500" t="s">
        <v>3075</v>
      </c>
      <c r="I2468" s="500" t="s">
        <v>688</v>
      </c>
      <c r="J2468" s="500" t="s">
        <v>689</v>
      </c>
      <c r="K2468" s="500" t="s">
        <v>2306</v>
      </c>
      <c r="L2468" s="500" t="s">
        <v>28083</v>
      </c>
      <c r="M2468" s="500" t="s">
        <v>2307</v>
      </c>
      <c r="N2468" s="500" t="s">
        <v>7141</v>
      </c>
    </row>
    <row r="2469" spans="1:14">
      <c r="A2469" s="500" t="s">
        <v>686</v>
      </c>
      <c r="B2469" s="500" t="s">
        <v>2858</v>
      </c>
      <c r="C2469" s="500" t="s">
        <v>27831</v>
      </c>
      <c r="D2469" s="500" t="s">
        <v>27832</v>
      </c>
      <c r="E2469" s="500" t="s">
        <v>11099</v>
      </c>
      <c r="F2469" s="500" t="s">
        <v>28081</v>
      </c>
      <c r="G2469" s="500" t="s">
        <v>7572</v>
      </c>
      <c r="H2469" s="500" t="s">
        <v>6939</v>
      </c>
      <c r="I2469" s="500" t="s">
        <v>688</v>
      </c>
      <c r="J2469" s="500" t="s">
        <v>689</v>
      </c>
      <c r="K2469" s="500" t="s">
        <v>2306</v>
      </c>
      <c r="L2469" s="500" t="s">
        <v>28083</v>
      </c>
      <c r="M2469" s="500" t="s">
        <v>2307</v>
      </c>
      <c r="N2469" s="500" t="s">
        <v>7573</v>
      </c>
    </row>
    <row r="2470" spans="1:14">
      <c r="A2470" s="500" t="s">
        <v>686</v>
      </c>
      <c r="B2470" s="500" t="s">
        <v>2858</v>
      </c>
      <c r="C2470" s="500" t="s">
        <v>27831</v>
      </c>
      <c r="D2470" s="500" t="s">
        <v>27832</v>
      </c>
      <c r="E2470" s="500" t="s">
        <v>11099</v>
      </c>
      <c r="F2470" s="500" t="s">
        <v>28081</v>
      </c>
      <c r="G2470" s="500" t="s">
        <v>7142</v>
      </c>
      <c r="H2470" s="500" t="s">
        <v>28169</v>
      </c>
      <c r="I2470" s="500" t="s">
        <v>688</v>
      </c>
      <c r="J2470" s="500" t="s">
        <v>689</v>
      </c>
      <c r="K2470" s="500" t="s">
        <v>2306</v>
      </c>
      <c r="L2470" s="500" t="s">
        <v>28083</v>
      </c>
      <c r="M2470" s="500" t="s">
        <v>2307</v>
      </c>
      <c r="N2470" s="500" t="s">
        <v>7143</v>
      </c>
    </row>
    <row r="2471" spans="1:14">
      <c r="A2471" s="500" t="s">
        <v>686</v>
      </c>
      <c r="B2471" s="500" t="s">
        <v>2858</v>
      </c>
      <c r="C2471" s="500" t="s">
        <v>27831</v>
      </c>
      <c r="D2471" s="500" t="s">
        <v>27832</v>
      </c>
      <c r="E2471" s="500" t="s">
        <v>11099</v>
      </c>
      <c r="F2471" s="500" t="s">
        <v>28081</v>
      </c>
      <c r="G2471" s="500" t="s">
        <v>7144</v>
      </c>
      <c r="H2471" s="500" t="s">
        <v>6946</v>
      </c>
      <c r="I2471" s="500" t="s">
        <v>688</v>
      </c>
      <c r="J2471" s="500" t="s">
        <v>689</v>
      </c>
      <c r="K2471" s="500" t="s">
        <v>2306</v>
      </c>
      <c r="L2471" s="500" t="s">
        <v>28083</v>
      </c>
      <c r="M2471" s="500" t="s">
        <v>2307</v>
      </c>
      <c r="N2471" s="500" t="s">
        <v>7145</v>
      </c>
    </row>
    <row r="2472" spans="1:14">
      <c r="A2472" s="500" t="s">
        <v>686</v>
      </c>
      <c r="B2472" s="500" t="s">
        <v>2858</v>
      </c>
      <c r="C2472" s="500" t="s">
        <v>27831</v>
      </c>
      <c r="D2472" s="500" t="s">
        <v>27832</v>
      </c>
      <c r="E2472" s="500" t="s">
        <v>11099</v>
      </c>
      <c r="F2472" s="500" t="s">
        <v>28081</v>
      </c>
      <c r="G2472" s="500" t="s">
        <v>7146</v>
      </c>
      <c r="H2472" s="500" t="s">
        <v>27843</v>
      </c>
      <c r="I2472" s="500" t="s">
        <v>688</v>
      </c>
      <c r="J2472" s="500" t="s">
        <v>689</v>
      </c>
      <c r="K2472" s="500" t="s">
        <v>2306</v>
      </c>
      <c r="L2472" s="500" t="s">
        <v>28083</v>
      </c>
      <c r="M2472" s="500" t="s">
        <v>2307</v>
      </c>
      <c r="N2472" s="500" t="s">
        <v>7147</v>
      </c>
    </row>
    <row r="2473" spans="1:14">
      <c r="A2473" s="500" t="s">
        <v>686</v>
      </c>
      <c r="B2473" s="500" t="s">
        <v>2858</v>
      </c>
      <c r="C2473" s="500" t="s">
        <v>27831</v>
      </c>
      <c r="D2473" s="500" t="s">
        <v>27832</v>
      </c>
      <c r="E2473" s="500" t="s">
        <v>11099</v>
      </c>
      <c r="F2473" s="500" t="s">
        <v>28081</v>
      </c>
      <c r="G2473" s="500" t="s">
        <v>7148</v>
      </c>
      <c r="H2473" s="500" t="s">
        <v>11194</v>
      </c>
      <c r="I2473" s="500" t="s">
        <v>688</v>
      </c>
      <c r="J2473" s="500" t="s">
        <v>689</v>
      </c>
      <c r="K2473" s="500" t="s">
        <v>2306</v>
      </c>
      <c r="L2473" s="500" t="s">
        <v>28083</v>
      </c>
      <c r="M2473" s="500" t="s">
        <v>2307</v>
      </c>
      <c r="N2473" s="500" t="s">
        <v>7149</v>
      </c>
    </row>
    <row r="2474" spans="1:14">
      <c r="A2474" s="500" t="s">
        <v>686</v>
      </c>
      <c r="B2474" s="500" t="s">
        <v>2858</v>
      </c>
      <c r="C2474" s="500" t="s">
        <v>27831</v>
      </c>
      <c r="D2474" s="500" t="s">
        <v>27832</v>
      </c>
      <c r="E2474" s="500" t="s">
        <v>11099</v>
      </c>
      <c r="F2474" s="500" t="s">
        <v>28081</v>
      </c>
      <c r="G2474" s="500" t="s">
        <v>7150</v>
      </c>
      <c r="H2474" s="500" t="s">
        <v>11198</v>
      </c>
      <c r="I2474" s="500" t="s">
        <v>688</v>
      </c>
      <c r="J2474" s="500" t="s">
        <v>689</v>
      </c>
      <c r="K2474" s="500" t="s">
        <v>2306</v>
      </c>
      <c r="L2474" s="500" t="s">
        <v>28083</v>
      </c>
      <c r="M2474" s="500" t="s">
        <v>2307</v>
      </c>
      <c r="N2474" s="500" t="s">
        <v>7151</v>
      </c>
    </row>
    <row r="2475" spans="1:14">
      <c r="A2475" s="500" t="s">
        <v>686</v>
      </c>
      <c r="B2475" s="500" t="s">
        <v>2858</v>
      </c>
      <c r="C2475" s="500" t="s">
        <v>27831</v>
      </c>
      <c r="D2475" s="500" t="s">
        <v>27832</v>
      </c>
      <c r="E2475" s="500" t="s">
        <v>11099</v>
      </c>
      <c r="F2475" s="500" t="s">
        <v>28081</v>
      </c>
      <c r="G2475" s="500" t="s">
        <v>7152</v>
      </c>
      <c r="H2475" s="500" t="s">
        <v>27879</v>
      </c>
      <c r="I2475" s="500" t="s">
        <v>688</v>
      </c>
      <c r="J2475" s="500" t="s">
        <v>689</v>
      </c>
      <c r="K2475" s="500" t="s">
        <v>2306</v>
      </c>
      <c r="L2475" s="500" t="s">
        <v>28083</v>
      </c>
      <c r="M2475" s="500" t="s">
        <v>2307</v>
      </c>
      <c r="N2475" s="500" t="s">
        <v>7153</v>
      </c>
    </row>
    <row r="2476" spans="1:14">
      <c r="A2476" s="500" t="s">
        <v>686</v>
      </c>
      <c r="B2476" s="500" t="s">
        <v>2858</v>
      </c>
      <c r="C2476" s="500" t="s">
        <v>27831</v>
      </c>
      <c r="D2476" s="500" t="s">
        <v>27832</v>
      </c>
      <c r="E2476" s="500" t="s">
        <v>11099</v>
      </c>
      <c r="F2476" s="500" t="s">
        <v>28081</v>
      </c>
      <c r="G2476" s="500" t="s">
        <v>7154</v>
      </c>
      <c r="H2476" s="500" t="s">
        <v>3524</v>
      </c>
      <c r="I2476" s="500" t="s">
        <v>688</v>
      </c>
      <c r="J2476" s="500" t="s">
        <v>689</v>
      </c>
      <c r="K2476" s="500" t="s">
        <v>2306</v>
      </c>
      <c r="L2476" s="500" t="s">
        <v>28083</v>
      </c>
      <c r="M2476" s="500" t="s">
        <v>2307</v>
      </c>
      <c r="N2476" s="500" t="s">
        <v>7156</v>
      </c>
    </row>
    <row r="2477" spans="1:14">
      <c r="A2477" s="500" t="s">
        <v>686</v>
      </c>
      <c r="B2477" s="500" t="s">
        <v>2858</v>
      </c>
      <c r="C2477" s="500" t="s">
        <v>27831</v>
      </c>
      <c r="D2477" s="500" t="s">
        <v>27832</v>
      </c>
      <c r="E2477" s="500" t="s">
        <v>11099</v>
      </c>
      <c r="F2477" s="500" t="s">
        <v>28081</v>
      </c>
      <c r="G2477" s="500" t="s">
        <v>7157</v>
      </c>
      <c r="H2477" s="500" t="s">
        <v>2929</v>
      </c>
      <c r="I2477" s="500" t="s">
        <v>688</v>
      </c>
      <c r="J2477" s="500" t="s">
        <v>689</v>
      </c>
      <c r="K2477" s="500" t="s">
        <v>2306</v>
      </c>
      <c r="L2477" s="500" t="s">
        <v>28083</v>
      </c>
      <c r="M2477" s="500" t="s">
        <v>2307</v>
      </c>
      <c r="N2477" s="500" t="s">
        <v>7158</v>
      </c>
    </row>
    <row r="2478" spans="1:14">
      <c r="A2478" s="500" t="s">
        <v>686</v>
      </c>
      <c r="B2478" s="500" t="s">
        <v>2858</v>
      </c>
      <c r="C2478" s="500" t="s">
        <v>27831</v>
      </c>
      <c r="D2478" s="500" t="s">
        <v>27832</v>
      </c>
      <c r="E2478" s="500" t="s">
        <v>11099</v>
      </c>
      <c r="F2478" s="500" t="s">
        <v>28081</v>
      </c>
      <c r="G2478" s="500" t="s">
        <v>7159</v>
      </c>
      <c r="H2478" s="500" t="s">
        <v>11798</v>
      </c>
      <c r="I2478" s="500" t="s">
        <v>688</v>
      </c>
      <c r="J2478" s="500" t="s">
        <v>689</v>
      </c>
      <c r="K2478" s="500" t="s">
        <v>2306</v>
      </c>
      <c r="L2478" s="500" t="s">
        <v>28083</v>
      </c>
      <c r="M2478" s="500" t="s">
        <v>2307</v>
      </c>
      <c r="N2478" s="500" t="s">
        <v>7160</v>
      </c>
    </row>
    <row r="2479" spans="1:14">
      <c r="A2479" s="500" t="s">
        <v>686</v>
      </c>
      <c r="B2479" s="500" t="s">
        <v>2858</v>
      </c>
      <c r="C2479" s="500" t="s">
        <v>27831</v>
      </c>
      <c r="D2479" s="500" t="s">
        <v>27832</v>
      </c>
      <c r="E2479" s="500" t="s">
        <v>11099</v>
      </c>
      <c r="F2479" s="500" t="s">
        <v>28081</v>
      </c>
      <c r="G2479" s="500" t="s">
        <v>7161</v>
      </c>
      <c r="H2479" s="500" t="s">
        <v>2881</v>
      </c>
      <c r="I2479" s="500" t="s">
        <v>688</v>
      </c>
      <c r="J2479" s="500" t="s">
        <v>689</v>
      </c>
      <c r="K2479" s="500" t="s">
        <v>2306</v>
      </c>
      <c r="L2479" s="500" t="s">
        <v>28083</v>
      </c>
      <c r="M2479" s="500" t="s">
        <v>2307</v>
      </c>
      <c r="N2479" s="500" t="s">
        <v>7162</v>
      </c>
    </row>
    <row r="2480" spans="1:14">
      <c r="A2480" s="500" t="s">
        <v>686</v>
      </c>
      <c r="B2480" s="500" t="s">
        <v>2858</v>
      </c>
      <c r="C2480" s="500" t="s">
        <v>27831</v>
      </c>
      <c r="D2480" s="500" t="s">
        <v>27832</v>
      </c>
      <c r="E2480" s="500" t="s">
        <v>11099</v>
      </c>
      <c r="F2480" s="500" t="s">
        <v>28081</v>
      </c>
      <c r="G2480" s="500" t="s">
        <v>7574</v>
      </c>
      <c r="H2480" s="500" t="s">
        <v>6946</v>
      </c>
      <c r="I2480" s="500" t="s">
        <v>688</v>
      </c>
      <c r="J2480" s="500" t="s">
        <v>689</v>
      </c>
      <c r="K2480" s="500" t="s">
        <v>2306</v>
      </c>
      <c r="L2480" s="500" t="s">
        <v>28083</v>
      </c>
      <c r="M2480" s="500" t="s">
        <v>2307</v>
      </c>
      <c r="N2480" s="500" t="s">
        <v>7575</v>
      </c>
    </row>
    <row r="2481" spans="1:14">
      <c r="A2481" s="500" t="s">
        <v>686</v>
      </c>
      <c r="B2481" s="500" t="s">
        <v>2858</v>
      </c>
      <c r="C2481" s="500" t="s">
        <v>27831</v>
      </c>
      <c r="D2481" s="500" t="s">
        <v>27832</v>
      </c>
      <c r="E2481" s="500" t="s">
        <v>11099</v>
      </c>
      <c r="F2481" s="500" t="s">
        <v>28081</v>
      </c>
      <c r="G2481" s="500" t="s">
        <v>7163</v>
      </c>
      <c r="H2481" s="500" t="s">
        <v>27974</v>
      </c>
      <c r="I2481" s="500" t="s">
        <v>688</v>
      </c>
      <c r="J2481" s="500" t="s">
        <v>689</v>
      </c>
      <c r="K2481" s="500" t="s">
        <v>2306</v>
      </c>
      <c r="L2481" s="500" t="s">
        <v>28083</v>
      </c>
      <c r="M2481" s="500" t="s">
        <v>2307</v>
      </c>
      <c r="N2481" s="500" t="s">
        <v>7164</v>
      </c>
    </row>
    <row r="2482" spans="1:14">
      <c r="A2482" s="500" t="s">
        <v>686</v>
      </c>
      <c r="B2482" s="500" t="s">
        <v>2858</v>
      </c>
      <c r="C2482" s="500" t="s">
        <v>27831</v>
      </c>
      <c r="D2482" s="500" t="s">
        <v>27832</v>
      </c>
      <c r="E2482" s="500" t="s">
        <v>11099</v>
      </c>
      <c r="F2482" s="500" t="s">
        <v>28081</v>
      </c>
      <c r="G2482" s="500" t="s">
        <v>7165</v>
      </c>
      <c r="H2482" s="500" t="s">
        <v>11405</v>
      </c>
      <c r="I2482" s="500" t="s">
        <v>688</v>
      </c>
      <c r="J2482" s="500" t="s">
        <v>689</v>
      </c>
      <c r="K2482" s="500" t="s">
        <v>2306</v>
      </c>
      <c r="L2482" s="500" t="s">
        <v>28083</v>
      </c>
      <c r="M2482" s="500" t="s">
        <v>2307</v>
      </c>
      <c r="N2482" s="500" t="s">
        <v>7166</v>
      </c>
    </row>
    <row r="2483" spans="1:14">
      <c r="A2483" s="500" t="s">
        <v>686</v>
      </c>
      <c r="B2483" s="500" t="s">
        <v>2858</v>
      </c>
      <c r="C2483" s="500" t="s">
        <v>27831</v>
      </c>
      <c r="D2483" s="500" t="s">
        <v>27832</v>
      </c>
      <c r="E2483" s="500" t="s">
        <v>11099</v>
      </c>
      <c r="F2483" s="500" t="s">
        <v>28081</v>
      </c>
      <c r="G2483" s="500" t="s">
        <v>7167</v>
      </c>
      <c r="H2483" s="500" t="s">
        <v>11406</v>
      </c>
      <c r="I2483" s="500" t="s">
        <v>688</v>
      </c>
      <c r="J2483" s="500" t="s">
        <v>689</v>
      </c>
      <c r="K2483" s="500" t="s">
        <v>2306</v>
      </c>
      <c r="L2483" s="500" t="s">
        <v>28083</v>
      </c>
      <c r="M2483" s="500" t="s">
        <v>2307</v>
      </c>
      <c r="N2483" s="500" t="s">
        <v>7168</v>
      </c>
    </row>
    <row r="2484" spans="1:14">
      <c r="A2484" s="500" t="s">
        <v>686</v>
      </c>
      <c r="B2484" s="500" t="s">
        <v>2858</v>
      </c>
      <c r="C2484" s="500" t="s">
        <v>27831</v>
      </c>
      <c r="D2484" s="500" t="s">
        <v>27832</v>
      </c>
      <c r="E2484" s="500" t="s">
        <v>11099</v>
      </c>
      <c r="F2484" s="500" t="s">
        <v>28081</v>
      </c>
      <c r="G2484" s="500" t="s">
        <v>27750</v>
      </c>
      <c r="H2484" s="500" t="s">
        <v>11415</v>
      </c>
      <c r="I2484" s="500" t="s">
        <v>688</v>
      </c>
      <c r="J2484" s="500" t="s">
        <v>689</v>
      </c>
      <c r="K2484" s="500" t="s">
        <v>2306</v>
      </c>
      <c r="L2484" s="500" t="s">
        <v>27871</v>
      </c>
      <c r="M2484" s="500" t="s">
        <v>2307</v>
      </c>
      <c r="N2484" s="500" t="s">
        <v>27751</v>
      </c>
    </row>
    <row r="2485" spans="1:14">
      <c r="A2485" s="500" t="s">
        <v>686</v>
      </c>
      <c r="B2485" s="500" t="s">
        <v>2858</v>
      </c>
      <c r="C2485" s="500" t="s">
        <v>27831</v>
      </c>
      <c r="D2485" s="500" t="s">
        <v>27832</v>
      </c>
      <c r="E2485" s="500" t="s">
        <v>11099</v>
      </c>
      <c r="F2485" s="500" t="s">
        <v>28081</v>
      </c>
      <c r="G2485" s="500" t="s">
        <v>27752</v>
      </c>
      <c r="H2485" s="500" t="s">
        <v>11798</v>
      </c>
      <c r="I2485" s="500" t="s">
        <v>688</v>
      </c>
      <c r="J2485" s="500" t="s">
        <v>689</v>
      </c>
      <c r="K2485" s="500" t="s">
        <v>2306</v>
      </c>
      <c r="L2485" s="500" t="s">
        <v>27871</v>
      </c>
      <c r="M2485" s="500" t="s">
        <v>2307</v>
      </c>
      <c r="N2485" s="500" t="s">
        <v>27753</v>
      </c>
    </row>
    <row r="2486" spans="1:14">
      <c r="A2486" s="500" t="s">
        <v>686</v>
      </c>
      <c r="B2486" s="500" t="s">
        <v>2858</v>
      </c>
      <c r="C2486" s="500" t="s">
        <v>27831</v>
      </c>
      <c r="D2486" s="500" t="s">
        <v>27832</v>
      </c>
      <c r="E2486" s="500" t="s">
        <v>11099</v>
      </c>
      <c r="F2486" s="500" t="s">
        <v>28081</v>
      </c>
      <c r="G2486" s="500" t="s">
        <v>27754</v>
      </c>
      <c r="H2486" s="500" t="s">
        <v>11415</v>
      </c>
      <c r="I2486" s="500" t="s">
        <v>688</v>
      </c>
      <c r="J2486" s="500" t="s">
        <v>689</v>
      </c>
      <c r="K2486" s="500" t="s">
        <v>2306</v>
      </c>
      <c r="L2486" s="500" t="s">
        <v>27871</v>
      </c>
      <c r="M2486" s="500" t="s">
        <v>2307</v>
      </c>
      <c r="N2486" s="500" t="s">
        <v>27755</v>
      </c>
    </row>
    <row r="2487" spans="1:14">
      <c r="A2487" s="500" t="s">
        <v>686</v>
      </c>
      <c r="B2487" s="500" t="s">
        <v>2858</v>
      </c>
      <c r="C2487" s="500" t="s">
        <v>27831</v>
      </c>
      <c r="D2487" s="500" t="s">
        <v>27832</v>
      </c>
      <c r="E2487" s="500" t="s">
        <v>11099</v>
      </c>
      <c r="F2487" s="500" t="s">
        <v>28081</v>
      </c>
      <c r="G2487" s="500" t="s">
        <v>27756</v>
      </c>
      <c r="H2487" s="500" t="s">
        <v>2947</v>
      </c>
      <c r="I2487" s="500" t="s">
        <v>688</v>
      </c>
      <c r="J2487" s="500" t="s">
        <v>689</v>
      </c>
      <c r="K2487" s="500" t="s">
        <v>2306</v>
      </c>
      <c r="L2487" s="500" t="s">
        <v>27871</v>
      </c>
      <c r="M2487" s="500" t="s">
        <v>2307</v>
      </c>
      <c r="N2487" s="500" t="s">
        <v>27757</v>
      </c>
    </row>
    <row r="2488" spans="1:14">
      <c r="A2488" s="500" t="s">
        <v>686</v>
      </c>
      <c r="B2488" s="500" t="s">
        <v>2858</v>
      </c>
      <c r="C2488" s="500" t="s">
        <v>27831</v>
      </c>
      <c r="D2488" s="500" t="s">
        <v>27832</v>
      </c>
      <c r="E2488" s="500" t="s">
        <v>11099</v>
      </c>
      <c r="F2488" s="500" t="s">
        <v>28081</v>
      </c>
      <c r="G2488" s="500" t="s">
        <v>27758</v>
      </c>
      <c r="H2488" s="500" t="s">
        <v>3075</v>
      </c>
      <c r="I2488" s="500" t="s">
        <v>688</v>
      </c>
      <c r="J2488" s="500" t="s">
        <v>689</v>
      </c>
      <c r="K2488" s="500" t="s">
        <v>2306</v>
      </c>
      <c r="L2488" s="500" t="s">
        <v>27871</v>
      </c>
      <c r="M2488" s="500" t="s">
        <v>2307</v>
      </c>
      <c r="N2488" s="500" t="s">
        <v>27759</v>
      </c>
    </row>
    <row r="2489" spans="1:14">
      <c r="A2489" s="500" t="s">
        <v>686</v>
      </c>
      <c r="B2489" s="500" t="s">
        <v>2858</v>
      </c>
      <c r="C2489" s="500" t="s">
        <v>27831</v>
      </c>
      <c r="D2489" s="500" t="s">
        <v>27832</v>
      </c>
      <c r="E2489" s="500" t="s">
        <v>11099</v>
      </c>
      <c r="F2489" s="500" t="s">
        <v>28081</v>
      </c>
      <c r="G2489" s="500" t="s">
        <v>27760</v>
      </c>
      <c r="H2489" s="500" t="s">
        <v>6939</v>
      </c>
      <c r="I2489" s="500" t="s">
        <v>688</v>
      </c>
      <c r="J2489" s="500" t="s">
        <v>689</v>
      </c>
      <c r="K2489" s="500" t="s">
        <v>2306</v>
      </c>
      <c r="L2489" s="500" t="s">
        <v>27871</v>
      </c>
      <c r="M2489" s="500" t="s">
        <v>2307</v>
      </c>
      <c r="N2489" s="500" t="s">
        <v>27761</v>
      </c>
    </row>
    <row r="2490" spans="1:14">
      <c r="A2490" s="500" t="s">
        <v>686</v>
      </c>
      <c r="B2490" s="500" t="s">
        <v>2858</v>
      </c>
      <c r="C2490" s="500" t="s">
        <v>27831</v>
      </c>
      <c r="D2490" s="500" t="s">
        <v>27832</v>
      </c>
      <c r="E2490" s="500" t="s">
        <v>11099</v>
      </c>
      <c r="F2490" s="500" t="s">
        <v>28081</v>
      </c>
      <c r="G2490" s="500" t="s">
        <v>27762</v>
      </c>
      <c r="H2490" s="500" t="s">
        <v>28169</v>
      </c>
      <c r="I2490" s="500" t="s">
        <v>688</v>
      </c>
      <c r="J2490" s="500" t="s">
        <v>689</v>
      </c>
      <c r="K2490" s="500" t="s">
        <v>2306</v>
      </c>
      <c r="L2490" s="500" t="s">
        <v>27871</v>
      </c>
      <c r="M2490" s="500" t="s">
        <v>2307</v>
      </c>
      <c r="N2490" s="500" t="s">
        <v>27763</v>
      </c>
    </row>
    <row r="2491" spans="1:14">
      <c r="A2491" s="500" t="s">
        <v>686</v>
      </c>
      <c r="B2491" s="500" t="s">
        <v>2858</v>
      </c>
      <c r="C2491" s="500" t="s">
        <v>27831</v>
      </c>
      <c r="D2491" s="500" t="s">
        <v>27832</v>
      </c>
      <c r="E2491" s="500" t="s">
        <v>11099</v>
      </c>
      <c r="F2491" s="500" t="s">
        <v>28081</v>
      </c>
      <c r="G2491" s="500" t="s">
        <v>27764</v>
      </c>
      <c r="H2491" s="500" t="s">
        <v>6946</v>
      </c>
      <c r="I2491" s="500" t="s">
        <v>688</v>
      </c>
      <c r="J2491" s="500" t="s">
        <v>689</v>
      </c>
      <c r="K2491" s="500" t="s">
        <v>2306</v>
      </c>
      <c r="L2491" s="500" t="s">
        <v>27871</v>
      </c>
      <c r="M2491" s="500" t="s">
        <v>2307</v>
      </c>
      <c r="N2491" s="500" t="s">
        <v>27765</v>
      </c>
    </row>
    <row r="2492" spans="1:14">
      <c r="A2492" s="500" t="s">
        <v>686</v>
      </c>
      <c r="B2492" s="500" t="s">
        <v>2858</v>
      </c>
      <c r="C2492" s="500" t="s">
        <v>27831</v>
      </c>
      <c r="D2492" s="500" t="s">
        <v>27832</v>
      </c>
      <c r="E2492" s="500" t="s">
        <v>11099</v>
      </c>
      <c r="F2492" s="500" t="s">
        <v>28081</v>
      </c>
      <c r="G2492" s="500" t="s">
        <v>27766</v>
      </c>
      <c r="H2492" s="500" t="s">
        <v>27843</v>
      </c>
      <c r="I2492" s="500" t="s">
        <v>688</v>
      </c>
      <c r="J2492" s="500" t="s">
        <v>689</v>
      </c>
      <c r="K2492" s="500" t="s">
        <v>2306</v>
      </c>
      <c r="L2492" s="500" t="s">
        <v>27871</v>
      </c>
      <c r="M2492" s="500" t="s">
        <v>2307</v>
      </c>
      <c r="N2492" s="500" t="s">
        <v>27767</v>
      </c>
    </row>
    <row r="2493" spans="1:14">
      <c r="A2493" s="500" t="s">
        <v>686</v>
      </c>
      <c r="B2493" s="500" t="s">
        <v>2858</v>
      </c>
      <c r="C2493" s="500" t="s">
        <v>27831</v>
      </c>
      <c r="D2493" s="500" t="s">
        <v>27832</v>
      </c>
      <c r="E2493" s="500" t="s">
        <v>11099</v>
      </c>
      <c r="F2493" s="500" t="s">
        <v>28081</v>
      </c>
      <c r="G2493" s="500" t="s">
        <v>27768</v>
      </c>
      <c r="H2493" s="500" t="s">
        <v>11194</v>
      </c>
      <c r="I2493" s="500" t="s">
        <v>688</v>
      </c>
      <c r="J2493" s="500" t="s">
        <v>689</v>
      </c>
      <c r="K2493" s="500" t="s">
        <v>2306</v>
      </c>
      <c r="L2493" s="500" t="s">
        <v>27871</v>
      </c>
      <c r="M2493" s="500" t="s">
        <v>2307</v>
      </c>
      <c r="N2493" s="500" t="s">
        <v>27769</v>
      </c>
    </row>
    <row r="2494" spans="1:14">
      <c r="A2494" s="500" t="s">
        <v>686</v>
      </c>
      <c r="B2494" s="500" t="s">
        <v>2858</v>
      </c>
      <c r="C2494" s="500" t="s">
        <v>27831</v>
      </c>
      <c r="D2494" s="500" t="s">
        <v>27832</v>
      </c>
      <c r="E2494" s="500" t="s">
        <v>11099</v>
      </c>
      <c r="F2494" s="500" t="s">
        <v>28081</v>
      </c>
      <c r="G2494" s="500" t="s">
        <v>27770</v>
      </c>
      <c r="H2494" s="500" t="s">
        <v>11198</v>
      </c>
      <c r="I2494" s="500" t="s">
        <v>688</v>
      </c>
      <c r="J2494" s="500" t="s">
        <v>689</v>
      </c>
      <c r="K2494" s="500" t="s">
        <v>2306</v>
      </c>
      <c r="L2494" s="500" t="s">
        <v>27871</v>
      </c>
      <c r="M2494" s="500" t="s">
        <v>2307</v>
      </c>
      <c r="N2494" s="500" t="s">
        <v>27771</v>
      </c>
    </row>
    <row r="2495" spans="1:14">
      <c r="A2495" s="500" t="s">
        <v>686</v>
      </c>
      <c r="B2495" s="500" t="s">
        <v>2858</v>
      </c>
      <c r="C2495" s="500" t="s">
        <v>27831</v>
      </c>
      <c r="D2495" s="500" t="s">
        <v>27832</v>
      </c>
      <c r="E2495" s="500" t="s">
        <v>11099</v>
      </c>
      <c r="F2495" s="500" t="s">
        <v>28081</v>
      </c>
      <c r="G2495" s="500" t="s">
        <v>27772</v>
      </c>
      <c r="H2495" s="500" t="s">
        <v>27879</v>
      </c>
      <c r="I2495" s="500" t="s">
        <v>688</v>
      </c>
      <c r="J2495" s="500" t="s">
        <v>689</v>
      </c>
      <c r="K2495" s="500" t="s">
        <v>2306</v>
      </c>
      <c r="L2495" s="500" t="s">
        <v>27871</v>
      </c>
      <c r="M2495" s="500" t="s">
        <v>2307</v>
      </c>
      <c r="N2495" s="500" t="s">
        <v>27773</v>
      </c>
    </row>
    <row r="2496" spans="1:14">
      <c r="A2496" s="500" t="s">
        <v>686</v>
      </c>
      <c r="B2496" s="500" t="s">
        <v>2858</v>
      </c>
      <c r="C2496" s="500" t="s">
        <v>27831</v>
      </c>
      <c r="D2496" s="500" t="s">
        <v>27832</v>
      </c>
      <c r="E2496" s="500" t="s">
        <v>11099</v>
      </c>
      <c r="F2496" s="500" t="s">
        <v>28081</v>
      </c>
      <c r="G2496" s="500" t="s">
        <v>27774</v>
      </c>
      <c r="H2496" s="500" t="s">
        <v>3524</v>
      </c>
      <c r="I2496" s="500" t="s">
        <v>688</v>
      </c>
      <c r="J2496" s="500" t="s">
        <v>689</v>
      </c>
      <c r="K2496" s="500" t="s">
        <v>2306</v>
      </c>
      <c r="L2496" s="500" t="s">
        <v>27871</v>
      </c>
      <c r="M2496" s="500" t="s">
        <v>2307</v>
      </c>
      <c r="N2496" s="500" t="s">
        <v>27775</v>
      </c>
    </row>
    <row r="2497" spans="1:14">
      <c r="A2497" s="500" t="s">
        <v>686</v>
      </c>
      <c r="B2497" s="500" t="s">
        <v>2858</v>
      </c>
      <c r="C2497" s="500" t="s">
        <v>27831</v>
      </c>
      <c r="D2497" s="500" t="s">
        <v>27832</v>
      </c>
      <c r="E2497" s="500" t="s">
        <v>11099</v>
      </c>
      <c r="F2497" s="500" t="s">
        <v>28081</v>
      </c>
      <c r="G2497" s="500" t="s">
        <v>27776</v>
      </c>
      <c r="H2497" s="500" t="s">
        <v>2929</v>
      </c>
      <c r="I2497" s="500" t="s">
        <v>688</v>
      </c>
      <c r="J2497" s="500" t="s">
        <v>689</v>
      </c>
      <c r="K2497" s="500" t="s">
        <v>2306</v>
      </c>
      <c r="L2497" s="500" t="s">
        <v>27871</v>
      </c>
      <c r="M2497" s="500" t="s">
        <v>2307</v>
      </c>
      <c r="N2497" s="500" t="s">
        <v>27777</v>
      </c>
    </row>
    <row r="2498" spans="1:14">
      <c r="A2498" s="500" t="s">
        <v>686</v>
      </c>
      <c r="B2498" s="500" t="s">
        <v>2858</v>
      </c>
      <c r="C2498" s="500" t="s">
        <v>27831</v>
      </c>
      <c r="D2498" s="500" t="s">
        <v>27832</v>
      </c>
      <c r="E2498" s="500" t="s">
        <v>11099</v>
      </c>
      <c r="F2498" s="500" t="s">
        <v>28081</v>
      </c>
      <c r="G2498" s="500" t="s">
        <v>27778</v>
      </c>
      <c r="H2498" s="500" t="s">
        <v>11798</v>
      </c>
      <c r="I2498" s="500" t="s">
        <v>688</v>
      </c>
      <c r="J2498" s="500" t="s">
        <v>689</v>
      </c>
      <c r="K2498" s="500" t="s">
        <v>2306</v>
      </c>
      <c r="L2498" s="500" t="s">
        <v>27871</v>
      </c>
      <c r="M2498" s="500" t="s">
        <v>2307</v>
      </c>
      <c r="N2498" s="500" t="s">
        <v>27779</v>
      </c>
    </row>
    <row r="2499" spans="1:14">
      <c r="A2499" s="500" t="s">
        <v>686</v>
      </c>
      <c r="B2499" s="500" t="s">
        <v>2858</v>
      </c>
      <c r="C2499" s="500" t="s">
        <v>27831</v>
      </c>
      <c r="D2499" s="500" t="s">
        <v>27832</v>
      </c>
      <c r="E2499" s="500" t="s">
        <v>11099</v>
      </c>
      <c r="F2499" s="500" t="s">
        <v>28081</v>
      </c>
      <c r="G2499" s="500" t="s">
        <v>27780</v>
      </c>
      <c r="H2499" s="500" t="s">
        <v>2881</v>
      </c>
      <c r="I2499" s="500" t="s">
        <v>688</v>
      </c>
      <c r="J2499" s="500" t="s">
        <v>689</v>
      </c>
      <c r="K2499" s="500" t="s">
        <v>2306</v>
      </c>
      <c r="L2499" s="500" t="s">
        <v>27871</v>
      </c>
      <c r="M2499" s="500" t="s">
        <v>2307</v>
      </c>
      <c r="N2499" s="500" t="s">
        <v>27781</v>
      </c>
    </row>
    <row r="2500" spans="1:14">
      <c r="A2500" s="500" t="s">
        <v>686</v>
      </c>
      <c r="B2500" s="500" t="s">
        <v>2858</v>
      </c>
      <c r="C2500" s="500" t="s">
        <v>27831</v>
      </c>
      <c r="D2500" s="500" t="s">
        <v>27832</v>
      </c>
      <c r="E2500" s="500" t="s">
        <v>11099</v>
      </c>
      <c r="F2500" s="500" t="s">
        <v>28081</v>
      </c>
      <c r="G2500" s="500" t="s">
        <v>27782</v>
      </c>
      <c r="H2500" s="500" t="s">
        <v>6946</v>
      </c>
      <c r="I2500" s="500" t="s">
        <v>688</v>
      </c>
      <c r="J2500" s="500" t="s">
        <v>689</v>
      </c>
      <c r="K2500" s="500" t="s">
        <v>2306</v>
      </c>
      <c r="L2500" s="500" t="s">
        <v>27871</v>
      </c>
      <c r="M2500" s="500" t="s">
        <v>2307</v>
      </c>
      <c r="N2500" s="500" t="s">
        <v>27783</v>
      </c>
    </row>
    <row r="2501" spans="1:14">
      <c r="A2501" s="500" t="s">
        <v>686</v>
      </c>
      <c r="B2501" s="500" t="s">
        <v>2858</v>
      </c>
      <c r="C2501" s="500" t="s">
        <v>27831</v>
      </c>
      <c r="D2501" s="500" t="s">
        <v>27832</v>
      </c>
      <c r="E2501" s="500" t="s">
        <v>11099</v>
      </c>
      <c r="F2501" s="500" t="s">
        <v>28081</v>
      </c>
      <c r="G2501" s="500" t="s">
        <v>27784</v>
      </c>
      <c r="H2501" s="500" t="s">
        <v>27974</v>
      </c>
      <c r="I2501" s="500" t="s">
        <v>688</v>
      </c>
      <c r="J2501" s="500" t="s">
        <v>689</v>
      </c>
      <c r="K2501" s="500" t="s">
        <v>2306</v>
      </c>
      <c r="L2501" s="500" t="s">
        <v>27871</v>
      </c>
      <c r="M2501" s="500" t="s">
        <v>2307</v>
      </c>
      <c r="N2501" s="500" t="s">
        <v>27785</v>
      </c>
    </row>
    <row r="2502" spans="1:14">
      <c r="A2502" s="500" t="s">
        <v>686</v>
      </c>
      <c r="B2502" s="500" t="s">
        <v>2858</v>
      </c>
      <c r="C2502" s="500" t="s">
        <v>27831</v>
      </c>
      <c r="D2502" s="500" t="s">
        <v>27832</v>
      </c>
      <c r="E2502" s="500" t="s">
        <v>11099</v>
      </c>
      <c r="F2502" s="500" t="s">
        <v>28081</v>
      </c>
      <c r="G2502" s="500" t="s">
        <v>27786</v>
      </c>
      <c r="H2502" s="500" t="s">
        <v>11405</v>
      </c>
      <c r="I2502" s="500" t="s">
        <v>688</v>
      </c>
      <c r="J2502" s="500" t="s">
        <v>689</v>
      </c>
      <c r="K2502" s="500" t="s">
        <v>2306</v>
      </c>
      <c r="L2502" s="500" t="s">
        <v>27871</v>
      </c>
      <c r="M2502" s="500" t="s">
        <v>2307</v>
      </c>
      <c r="N2502" s="500" t="s">
        <v>27787</v>
      </c>
    </row>
    <row r="2503" spans="1:14">
      <c r="A2503" s="500" t="s">
        <v>686</v>
      </c>
      <c r="B2503" s="500" t="s">
        <v>2858</v>
      </c>
      <c r="C2503" s="500" t="s">
        <v>27831</v>
      </c>
      <c r="D2503" s="500" t="s">
        <v>27832</v>
      </c>
      <c r="E2503" s="500" t="s">
        <v>11099</v>
      </c>
      <c r="F2503" s="500" t="s">
        <v>28081</v>
      </c>
      <c r="G2503" s="500" t="s">
        <v>27788</v>
      </c>
      <c r="H2503" s="500" t="s">
        <v>11406</v>
      </c>
      <c r="I2503" s="500" t="s">
        <v>688</v>
      </c>
      <c r="J2503" s="500" t="s">
        <v>689</v>
      </c>
      <c r="K2503" s="500" t="s">
        <v>2306</v>
      </c>
      <c r="L2503" s="500" t="s">
        <v>27871</v>
      </c>
      <c r="M2503" s="500" t="s">
        <v>2307</v>
      </c>
      <c r="N2503" s="500" t="s">
        <v>27789</v>
      </c>
    </row>
    <row r="2504" spans="1:14">
      <c r="A2504" s="500" t="s">
        <v>686</v>
      </c>
      <c r="B2504" s="500" t="s">
        <v>2858</v>
      </c>
      <c r="C2504" s="500" t="s">
        <v>27831</v>
      </c>
      <c r="D2504" s="500" t="s">
        <v>27832</v>
      </c>
      <c r="E2504" s="500" t="s">
        <v>11099</v>
      </c>
      <c r="F2504" s="500" t="s">
        <v>28081</v>
      </c>
      <c r="G2504" s="500" t="s">
        <v>2606</v>
      </c>
      <c r="H2504" s="500" t="s">
        <v>11848</v>
      </c>
      <c r="I2504" s="500" t="s">
        <v>688</v>
      </c>
      <c r="J2504" s="500" t="s">
        <v>689</v>
      </c>
      <c r="K2504" s="500" t="s">
        <v>725</v>
      </c>
      <c r="L2504" s="500" t="s">
        <v>28083</v>
      </c>
      <c r="M2504" s="500" t="s">
        <v>2307</v>
      </c>
      <c r="N2504" s="500" t="s">
        <v>6284</v>
      </c>
    </row>
    <row r="2505" spans="1:14">
      <c r="A2505" s="500" t="s">
        <v>686</v>
      </c>
      <c r="B2505" s="500" t="s">
        <v>2858</v>
      </c>
      <c r="C2505" s="500" t="s">
        <v>27831</v>
      </c>
      <c r="D2505" s="500" t="s">
        <v>27832</v>
      </c>
      <c r="E2505" s="500" t="s">
        <v>11099</v>
      </c>
      <c r="F2505" s="500" t="s">
        <v>28081</v>
      </c>
      <c r="G2505" s="500" t="s">
        <v>4114</v>
      </c>
      <c r="H2505" s="500" t="s">
        <v>11161</v>
      </c>
      <c r="I2505" s="500" t="s">
        <v>688</v>
      </c>
      <c r="J2505" s="500" t="s">
        <v>689</v>
      </c>
      <c r="K2505" s="500" t="s">
        <v>725</v>
      </c>
      <c r="L2505" s="500" t="s">
        <v>28083</v>
      </c>
      <c r="M2505" s="500" t="s">
        <v>2307</v>
      </c>
      <c r="N2505" s="500" t="s">
        <v>6285</v>
      </c>
    </row>
    <row r="2506" spans="1:14">
      <c r="A2506" s="500" t="s">
        <v>686</v>
      </c>
      <c r="B2506" s="500" t="s">
        <v>2858</v>
      </c>
      <c r="C2506" s="500" t="s">
        <v>27831</v>
      </c>
      <c r="D2506" s="500" t="s">
        <v>27832</v>
      </c>
      <c r="E2506" s="500" t="s">
        <v>11099</v>
      </c>
      <c r="F2506" s="500" t="s">
        <v>28081</v>
      </c>
      <c r="G2506" s="500" t="s">
        <v>7576</v>
      </c>
      <c r="H2506" s="500" t="s">
        <v>12825</v>
      </c>
      <c r="I2506" s="500" t="s">
        <v>688</v>
      </c>
      <c r="J2506" s="500" t="s">
        <v>689</v>
      </c>
      <c r="K2506" s="500" t="s">
        <v>725</v>
      </c>
      <c r="L2506" s="500" t="s">
        <v>28083</v>
      </c>
      <c r="M2506" s="500" t="s">
        <v>2307</v>
      </c>
      <c r="N2506" s="500" t="s">
        <v>7577</v>
      </c>
    </row>
    <row r="2507" spans="1:14">
      <c r="A2507" s="500" t="s">
        <v>686</v>
      </c>
      <c r="B2507" s="500" t="s">
        <v>2858</v>
      </c>
      <c r="C2507" s="500" t="s">
        <v>27831</v>
      </c>
      <c r="D2507" s="500" t="s">
        <v>27832</v>
      </c>
      <c r="E2507" s="500" t="s">
        <v>11099</v>
      </c>
      <c r="F2507" s="500" t="s">
        <v>28081</v>
      </c>
      <c r="G2507" s="500" t="s">
        <v>4115</v>
      </c>
      <c r="H2507" s="500" t="s">
        <v>13122</v>
      </c>
      <c r="I2507" s="500" t="s">
        <v>688</v>
      </c>
      <c r="J2507" s="500" t="s">
        <v>689</v>
      </c>
      <c r="K2507" s="500" t="s">
        <v>725</v>
      </c>
      <c r="L2507" s="500" t="s">
        <v>28083</v>
      </c>
      <c r="M2507" s="500" t="s">
        <v>2307</v>
      </c>
      <c r="N2507" s="500" t="s">
        <v>6286</v>
      </c>
    </row>
    <row r="2508" spans="1:14">
      <c r="A2508" s="500" t="s">
        <v>686</v>
      </c>
      <c r="B2508" s="500" t="s">
        <v>2858</v>
      </c>
      <c r="C2508" s="500" t="s">
        <v>27831</v>
      </c>
      <c r="D2508" s="500" t="s">
        <v>27832</v>
      </c>
      <c r="E2508" s="500" t="s">
        <v>11099</v>
      </c>
      <c r="F2508" s="500" t="s">
        <v>28081</v>
      </c>
      <c r="G2508" s="500" t="s">
        <v>4116</v>
      </c>
      <c r="H2508" s="500" t="s">
        <v>27855</v>
      </c>
      <c r="I2508" s="500" t="s">
        <v>688</v>
      </c>
      <c r="J2508" s="500" t="s">
        <v>689</v>
      </c>
      <c r="K2508" s="500" t="s">
        <v>725</v>
      </c>
      <c r="L2508" s="500" t="s">
        <v>28083</v>
      </c>
      <c r="M2508" s="500" t="s">
        <v>2307</v>
      </c>
      <c r="N2508" s="500" t="s">
        <v>6287</v>
      </c>
    </row>
    <row r="2509" spans="1:14">
      <c r="A2509" s="500" t="s">
        <v>686</v>
      </c>
      <c r="B2509" s="500" t="s">
        <v>2858</v>
      </c>
      <c r="C2509" s="500" t="s">
        <v>27831</v>
      </c>
      <c r="D2509" s="500" t="s">
        <v>27832</v>
      </c>
      <c r="E2509" s="500" t="s">
        <v>11099</v>
      </c>
      <c r="F2509" s="500" t="s">
        <v>28081</v>
      </c>
      <c r="G2509" s="500" t="s">
        <v>11045</v>
      </c>
      <c r="H2509" s="500" t="s">
        <v>28076</v>
      </c>
      <c r="I2509" s="500" t="s">
        <v>688</v>
      </c>
      <c r="J2509" s="500" t="s">
        <v>689</v>
      </c>
      <c r="K2509" s="500" t="s">
        <v>725</v>
      </c>
      <c r="L2509" s="500" t="s">
        <v>28083</v>
      </c>
      <c r="M2509" s="500" t="s">
        <v>2307</v>
      </c>
      <c r="N2509" s="500" t="s">
        <v>11046</v>
      </c>
    </row>
    <row r="2510" spans="1:14">
      <c r="A2510" s="500" t="s">
        <v>686</v>
      </c>
      <c r="B2510" s="500" t="s">
        <v>2858</v>
      </c>
      <c r="C2510" s="500" t="s">
        <v>27831</v>
      </c>
      <c r="D2510" s="500" t="s">
        <v>27832</v>
      </c>
      <c r="E2510" s="500" t="s">
        <v>11099</v>
      </c>
      <c r="F2510" s="500" t="s">
        <v>28081</v>
      </c>
      <c r="G2510" s="500" t="s">
        <v>4118</v>
      </c>
      <c r="H2510" s="500" t="s">
        <v>28342</v>
      </c>
      <c r="I2510" s="500" t="s">
        <v>688</v>
      </c>
      <c r="J2510" s="500" t="s">
        <v>689</v>
      </c>
      <c r="K2510" s="500" t="s">
        <v>725</v>
      </c>
      <c r="L2510" s="500" t="s">
        <v>28083</v>
      </c>
      <c r="M2510" s="500" t="s">
        <v>2307</v>
      </c>
      <c r="N2510" s="500" t="s">
        <v>6288</v>
      </c>
    </row>
    <row r="2511" spans="1:14">
      <c r="A2511" s="500" t="s">
        <v>686</v>
      </c>
      <c r="B2511" s="500" t="s">
        <v>2858</v>
      </c>
      <c r="C2511" s="500" t="s">
        <v>27831</v>
      </c>
      <c r="D2511" s="500" t="s">
        <v>27832</v>
      </c>
      <c r="E2511" s="500" t="s">
        <v>11099</v>
      </c>
      <c r="F2511" s="500" t="s">
        <v>28081</v>
      </c>
      <c r="G2511" s="500" t="s">
        <v>2607</v>
      </c>
      <c r="H2511" s="500" t="s">
        <v>28141</v>
      </c>
      <c r="I2511" s="500" t="s">
        <v>688</v>
      </c>
      <c r="J2511" s="500" t="s">
        <v>689</v>
      </c>
      <c r="K2511" s="500" t="s">
        <v>725</v>
      </c>
      <c r="L2511" s="500" t="s">
        <v>28083</v>
      </c>
      <c r="M2511" s="500" t="s">
        <v>2307</v>
      </c>
      <c r="N2511" s="500" t="s">
        <v>6289</v>
      </c>
    </row>
    <row r="2512" spans="1:14">
      <c r="A2512" s="500" t="s">
        <v>686</v>
      </c>
      <c r="B2512" s="500" t="s">
        <v>2858</v>
      </c>
      <c r="C2512" s="500" t="s">
        <v>27831</v>
      </c>
      <c r="D2512" s="500" t="s">
        <v>27832</v>
      </c>
      <c r="E2512" s="500" t="s">
        <v>11099</v>
      </c>
      <c r="F2512" s="500" t="s">
        <v>28081</v>
      </c>
      <c r="G2512" s="500" t="s">
        <v>2608</v>
      </c>
      <c r="H2512" s="500" t="s">
        <v>13922</v>
      </c>
      <c r="I2512" s="500" t="s">
        <v>688</v>
      </c>
      <c r="J2512" s="500" t="s">
        <v>689</v>
      </c>
      <c r="K2512" s="500" t="s">
        <v>725</v>
      </c>
      <c r="L2512" s="500" t="s">
        <v>28083</v>
      </c>
      <c r="M2512" s="500" t="s">
        <v>2307</v>
      </c>
      <c r="N2512" s="500" t="s">
        <v>6290</v>
      </c>
    </row>
    <row r="2513" spans="1:14">
      <c r="A2513" s="500" t="s">
        <v>686</v>
      </c>
      <c r="B2513" s="500" t="s">
        <v>2858</v>
      </c>
      <c r="C2513" s="500" t="s">
        <v>27831</v>
      </c>
      <c r="D2513" s="500" t="s">
        <v>27832</v>
      </c>
      <c r="E2513" s="500" t="s">
        <v>11099</v>
      </c>
      <c r="F2513" s="500" t="s">
        <v>28081</v>
      </c>
      <c r="G2513" s="500" t="s">
        <v>2609</v>
      </c>
      <c r="H2513" s="500" t="s">
        <v>6999</v>
      </c>
      <c r="I2513" s="500" t="s">
        <v>688</v>
      </c>
      <c r="J2513" s="500" t="s">
        <v>689</v>
      </c>
      <c r="K2513" s="500" t="s">
        <v>725</v>
      </c>
      <c r="L2513" s="500" t="s">
        <v>28083</v>
      </c>
      <c r="M2513" s="500" t="s">
        <v>2307</v>
      </c>
      <c r="N2513" s="500" t="s">
        <v>6291</v>
      </c>
    </row>
    <row r="2514" spans="1:14">
      <c r="A2514" s="500" t="s">
        <v>686</v>
      </c>
      <c r="B2514" s="500" t="s">
        <v>2858</v>
      </c>
      <c r="C2514" s="500" t="s">
        <v>27831</v>
      </c>
      <c r="D2514" s="500" t="s">
        <v>27832</v>
      </c>
      <c r="E2514" s="500" t="s">
        <v>11099</v>
      </c>
      <c r="F2514" s="500" t="s">
        <v>28081</v>
      </c>
      <c r="G2514" s="500" t="s">
        <v>2610</v>
      </c>
      <c r="H2514" s="500" t="s">
        <v>11295</v>
      </c>
      <c r="I2514" s="500" t="s">
        <v>688</v>
      </c>
      <c r="J2514" s="500" t="s">
        <v>689</v>
      </c>
      <c r="K2514" s="500" t="s">
        <v>725</v>
      </c>
      <c r="L2514" s="500" t="s">
        <v>28083</v>
      </c>
      <c r="M2514" s="500" t="s">
        <v>2307</v>
      </c>
      <c r="N2514" s="500" t="s">
        <v>6292</v>
      </c>
    </row>
    <row r="2515" spans="1:14">
      <c r="A2515" s="500" t="s">
        <v>686</v>
      </c>
      <c r="B2515" s="500" t="s">
        <v>2858</v>
      </c>
      <c r="C2515" s="500" t="s">
        <v>27831</v>
      </c>
      <c r="D2515" s="500" t="s">
        <v>27832</v>
      </c>
      <c r="E2515" s="500" t="s">
        <v>11099</v>
      </c>
      <c r="F2515" s="500" t="s">
        <v>28081</v>
      </c>
      <c r="G2515" s="500" t="s">
        <v>4119</v>
      </c>
      <c r="H2515" s="500" t="s">
        <v>28343</v>
      </c>
      <c r="I2515" s="500" t="s">
        <v>688</v>
      </c>
      <c r="J2515" s="500" t="s">
        <v>689</v>
      </c>
      <c r="K2515" s="500" t="s">
        <v>725</v>
      </c>
      <c r="L2515" s="500" t="s">
        <v>28083</v>
      </c>
      <c r="M2515" s="500" t="s">
        <v>2307</v>
      </c>
      <c r="N2515" s="500" t="s">
        <v>6293</v>
      </c>
    </row>
    <row r="2516" spans="1:14">
      <c r="A2516" s="500" t="s">
        <v>686</v>
      </c>
      <c r="B2516" s="500" t="s">
        <v>2858</v>
      </c>
      <c r="C2516" s="500" t="s">
        <v>27831</v>
      </c>
      <c r="D2516" s="500" t="s">
        <v>27832</v>
      </c>
      <c r="E2516" s="500" t="s">
        <v>11099</v>
      </c>
      <c r="F2516" s="500" t="s">
        <v>28081</v>
      </c>
      <c r="G2516" s="500" t="s">
        <v>2611</v>
      </c>
      <c r="H2516" s="500" t="s">
        <v>639</v>
      </c>
      <c r="I2516" s="500" t="s">
        <v>688</v>
      </c>
      <c r="J2516" s="500" t="s">
        <v>689</v>
      </c>
      <c r="K2516" s="500" t="s">
        <v>725</v>
      </c>
      <c r="L2516" s="500" t="s">
        <v>27877</v>
      </c>
      <c r="M2516" s="500" t="s">
        <v>2307</v>
      </c>
      <c r="N2516" s="500" t="s">
        <v>6294</v>
      </c>
    </row>
    <row r="2517" spans="1:14">
      <c r="A2517" s="500" t="s">
        <v>686</v>
      </c>
      <c r="B2517" s="500" t="s">
        <v>2858</v>
      </c>
      <c r="C2517" s="500" t="s">
        <v>27831</v>
      </c>
      <c r="D2517" s="500" t="s">
        <v>27832</v>
      </c>
      <c r="E2517" s="500" t="s">
        <v>11099</v>
      </c>
      <c r="F2517" s="500" t="s">
        <v>28081</v>
      </c>
      <c r="G2517" s="500" t="s">
        <v>3619</v>
      </c>
      <c r="H2517" s="500" t="s">
        <v>28070</v>
      </c>
      <c r="I2517" s="500" t="s">
        <v>688</v>
      </c>
      <c r="J2517" s="500" t="s">
        <v>689</v>
      </c>
      <c r="K2517" s="500" t="s">
        <v>725</v>
      </c>
      <c r="L2517" s="500" t="s">
        <v>28083</v>
      </c>
      <c r="M2517" s="500" t="s">
        <v>2307</v>
      </c>
      <c r="N2517" s="500" t="s">
        <v>6295</v>
      </c>
    </row>
    <row r="2518" spans="1:14">
      <c r="A2518" s="500" t="s">
        <v>686</v>
      </c>
      <c r="B2518" s="500" t="s">
        <v>2858</v>
      </c>
      <c r="C2518" s="500" t="s">
        <v>27831</v>
      </c>
      <c r="D2518" s="500" t="s">
        <v>27832</v>
      </c>
      <c r="E2518" s="500" t="s">
        <v>11099</v>
      </c>
      <c r="F2518" s="500" t="s">
        <v>28081</v>
      </c>
      <c r="G2518" s="500" t="s">
        <v>2612</v>
      </c>
      <c r="H2518" s="500" t="s">
        <v>14260</v>
      </c>
      <c r="I2518" s="500" t="s">
        <v>688</v>
      </c>
      <c r="J2518" s="500" t="s">
        <v>689</v>
      </c>
      <c r="K2518" s="500" t="s">
        <v>725</v>
      </c>
      <c r="L2518" s="500" t="s">
        <v>28083</v>
      </c>
      <c r="M2518" s="500" t="s">
        <v>2307</v>
      </c>
      <c r="N2518" s="500" t="s">
        <v>6296</v>
      </c>
    </row>
    <row r="2519" spans="1:14">
      <c r="A2519" s="500" t="s">
        <v>686</v>
      </c>
      <c r="B2519" s="500" t="s">
        <v>2858</v>
      </c>
      <c r="C2519" s="500" t="s">
        <v>27831</v>
      </c>
      <c r="D2519" s="500" t="s">
        <v>27832</v>
      </c>
      <c r="E2519" s="500" t="s">
        <v>11099</v>
      </c>
      <c r="F2519" s="500" t="s">
        <v>28081</v>
      </c>
      <c r="G2519" s="500" t="s">
        <v>2613</v>
      </c>
      <c r="H2519" s="500" t="s">
        <v>27835</v>
      </c>
      <c r="I2519" s="500" t="s">
        <v>688</v>
      </c>
      <c r="J2519" s="500" t="s">
        <v>689</v>
      </c>
      <c r="K2519" s="500" t="s">
        <v>725</v>
      </c>
      <c r="L2519" s="500" t="s">
        <v>28083</v>
      </c>
      <c r="M2519" s="500" t="s">
        <v>2307</v>
      </c>
      <c r="N2519" s="500" t="s">
        <v>6297</v>
      </c>
    </row>
    <row r="2520" spans="1:14">
      <c r="A2520" s="500" t="s">
        <v>686</v>
      </c>
      <c r="B2520" s="500" t="s">
        <v>2858</v>
      </c>
      <c r="C2520" s="500" t="s">
        <v>27831</v>
      </c>
      <c r="D2520" s="500" t="s">
        <v>27832</v>
      </c>
      <c r="E2520" s="500" t="s">
        <v>11099</v>
      </c>
      <c r="F2520" s="500" t="s">
        <v>28081</v>
      </c>
      <c r="G2520" s="500" t="s">
        <v>2614</v>
      </c>
      <c r="H2520" s="500" t="s">
        <v>11130</v>
      </c>
      <c r="I2520" s="500" t="s">
        <v>688</v>
      </c>
      <c r="J2520" s="500" t="s">
        <v>689</v>
      </c>
      <c r="K2520" s="500" t="s">
        <v>725</v>
      </c>
      <c r="L2520" s="500" t="s">
        <v>28083</v>
      </c>
      <c r="M2520" s="500" t="s">
        <v>2307</v>
      </c>
      <c r="N2520" s="500" t="s">
        <v>6298</v>
      </c>
    </row>
    <row r="2521" spans="1:14">
      <c r="A2521" s="500" t="s">
        <v>686</v>
      </c>
      <c r="B2521" s="500" t="s">
        <v>2858</v>
      </c>
      <c r="C2521" s="500" t="s">
        <v>27831</v>
      </c>
      <c r="D2521" s="500" t="s">
        <v>27832</v>
      </c>
      <c r="E2521" s="500" t="s">
        <v>11099</v>
      </c>
      <c r="F2521" s="500" t="s">
        <v>28081</v>
      </c>
      <c r="G2521" s="500" t="s">
        <v>2615</v>
      </c>
      <c r="H2521" s="500" t="s">
        <v>14317</v>
      </c>
      <c r="I2521" s="500" t="s">
        <v>688</v>
      </c>
      <c r="J2521" s="500" t="s">
        <v>689</v>
      </c>
      <c r="K2521" s="500" t="s">
        <v>725</v>
      </c>
      <c r="L2521" s="500" t="s">
        <v>28083</v>
      </c>
      <c r="M2521" s="500" t="s">
        <v>2307</v>
      </c>
      <c r="N2521" s="500" t="s">
        <v>6299</v>
      </c>
    </row>
    <row r="2522" spans="1:14">
      <c r="A2522" s="500" t="s">
        <v>686</v>
      </c>
      <c r="B2522" s="500" t="s">
        <v>2858</v>
      </c>
      <c r="C2522" s="500" t="s">
        <v>27831</v>
      </c>
      <c r="D2522" s="500" t="s">
        <v>27832</v>
      </c>
      <c r="E2522" s="500" t="s">
        <v>11099</v>
      </c>
      <c r="F2522" s="500" t="s">
        <v>28081</v>
      </c>
      <c r="G2522" s="500" t="s">
        <v>7578</v>
      </c>
      <c r="H2522" s="500" t="s">
        <v>28141</v>
      </c>
      <c r="I2522" s="500" t="s">
        <v>688</v>
      </c>
      <c r="J2522" s="500" t="s">
        <v>689</v>
      </c>
      <c r="K2522" s="500" t="s">
        <v>725</v>
      </c>
      <c r="L2522" s="500" t="s">
        <v>28083</v>
      </c>
      <c r="M2522" s="500" t="s">
        <v>2307</v>
      </c>
      <c r="N2522" s="500" t="s">
        <v>7579</v>
      </c>
    </row>
    <row r="2523" spans="1:14">
      <c r="A2523" s="500" t="s">
        <v>686</v>
      </c>
      <c r="B2523" s="500" t="s">
        <v>2858</v>
      </c>
      <c r="C2523" s="500" t="s">
        <v>27831</v>
      </c>
      <c r="D2523" s="500" t="s">
        <v>27832</v>
      </c>
      <c r="E2523" s="500" t="s">
        <v>11099</v>
      </c>
      <c r="F2523" s="500" t="s">
        <v>28081</v>
      </c>
      <c r="G2523" s="500" t="s">
        <v>2616</v>
      </c>
      <c r="H2523" s="500" t="s">
        <v>6970</v>
      </c>
      <c r="I2523" s="500" t="s">
        <v>688</v>
      </c>
      <c r="J2523" s="500" t="s">
        <v>689</v>
      </c>
      <c r="K2523" s="500" t="s">
        <v>725</v>
      </c>
      <c r="L2523" s="500" t="s">
        <v>28083</v>
      </c>
      <c r="M2523" s="500" t="s">
        <v>2307</v>
      </c>
      <c r="N2523" s="500" t="s">
        <v>6300</v>
      </c>
    </row>
    <row r="2524" spans="1:14">
      <c r="A2524" s="500" t="s">
        <v>686</v>
      </c>
      <c r="B2524" s="500" t="s">
        <v>2858</v>
      </c>
      <c r="C2524" s="500" t="s">
        <v>27831</v>
      </c>
      <c r="D2524" s="500" t="s">
        <v>27832</v>
      </c>
      <c r="E2524" s="500" t="s">
        <v>11099</v>
      </c>
      <c r="F2524" s="500" t="s">
        <v>28081</v>
      </c>
      <c r="G2524" s="500" t="s">
        <v>2617</v>
      </c>
      <c r="H2524" s="500" t="s">
        <v>28008</v>
      </c>
      <c r="I2524" s="500" t="s">
        <v>688</v>
      </c>
      <c r="J2524" s="500" t="s">
        <v>689</v>
      </c>
      <c r="K2524" s="500" t="s">
        <v>725</v>
      </c>
      <c r="L2524" s="500" t="s">
        <v>28083</v>
      </c>
      <c r="M2524" s="500" t="s">
        <v>2307</v>
      </c>
      <c r="N2524" s="500" t="s">
        <v>6301</v>
      </c>
    </row>
    <row r="2525" spans="1:14">
      <c r="A2525" s="500" t="s">
        <v>686</v>
      </c>
      <c r="B2525" s="500" t="s">
        <v>2858</v>
      </c>
      <c r="C2525" s="500" t="s">
        <v>27831</v>
      </c>
      <c r="D2525" s="500" t="s">
        <v>27832</v>
      </c>
      <c r="E2525" s="500" t="s">
        <v>11099</v>
      </c>
      <c r="F2525" s="500" t="s">
        <v>28081</v>
      </c>
      <c r="G2525" s="500" t="s">
        <v>2618</v>
      </c>
      <c r="H2525" s="500" t="s">
        <v>27978</v>
      </c>
      <c r="I2525" s="500" t="s">
        <v>688</v>
      </c>
      <c r="J2525" s="500" t="s">
        <v>689</v>
      </c>
      <c r="K2525" s="500" t="s">
        <v>725</v>
      </c>
      <c r="L2525" s="500" t="s">
        <v>28083</v>
      </c>
      <c r="M2525" s="500" t="s">
        <v>2307</v>
      </c>
      <c r="N2525" s="500" t="s">
        <v>6302</v>
      </c>
    </row>
    <row r="2526" spans="1:14">
      <c r="A2526" s="500" t="s">
        <v>686</v>
      </c>
      <c r="B2526" s="500" t="s">
        <v>2858</v>
      </c>
      <c r="C2526" s="500" t="s">
        <v>27831</v>
      </c>
      <c r="D2526" s="500" t="s">
        <v>27832</v>
      </c>
      <c r="E2526" s="500" t="s">
        <v>11099</v>
      </c>
      <c r="F2526" s="500" t="s">
        <v>28081</v>
      </c>
      <c r="G2526" s="500" t="s">
        <v>2619</v>
      </c>
      <c r="H2526" s="500" t="s">
        <v>27987</v>
      </c>
      <c r="I2526" s="500" t="s">
        <v>688</v>
      </c>
      <c r="J2526" s="500" t="s">
        <v>689</v>
      </c>
      <c r="K2526" s="500" t="s">
        <v>725</v>
      </c>
      <c r="L2526" s="500" t="s">
        <v>28083</v>
      </c>
      <c r="M2526" s="500" t="s">
        <v>2307</v>
      </c>
      <c r="N2526" s="500" t="s">
        <v>6303</v>
      </c>
    </row>
    <row r="2527" spans="1:14">
      <c r="A2527" s="500" t="s">
        <v>686</v>
      </c>
      <c r="B2527" s="500" t="s">
        <v>2858</v>
      </c>
      <c r="C2527" s="500" t="s">
        <v>27831</v>
      </c>
      <c r="D2527" s="500" t="s">
        <v>27832</v>
      </c>
      <c r="E2527" s="500" t="s">
        <v>11099</v>
      </c>
      <c r="F2527" s="500" t="s">
        <v>28081</v>
      </c>
      <c r="G2527" s="500" t="s">
        <v>2620</v>
      </c>
      <c r="H2527" s="500" t="s">
        <v>3862</v>
      </c>
      <c r="I2527" s="500" t="s">
        <v>688</v>
      </c>
      <c r="J2527" s="500" t="s">
        <v>689</v>
      </c>
      <c r="K2527" s="500" t="s">
        <v>725</v>
      </c>
      <c r="L2527" s="500" t="s">
        <v>28083</v>
      </c>
      <c r="M2527" s="500" t="s">
        <v>2307</v>
      </c>
      <c r="N2527" s="500" t="s">
        <v>6304</v>
      </c>
    </row>
    <row r="2528" spans="1:14">
      <c r="A2528" s="500" t="s">
        <v>686</v>
      </c>
      <c r="B2528" s="500" t="s">
        <v>2858</v>
      </c>
      <c r="C2528" s="500" t="s">
        <v>27831</v>
      </c>
      <c r="D2528" s="500" t="s">
        <v>27832</v>
      </c>
      <c r="E2528" s="500" t="s">
        <v>11099</v>
      </c>
      <c r="F2528" s="500" t="s">
        <v>28081</v>
      </c>
      <c r="G2528" s="500" t="s">
        <v>2621</v>
      </c>
      <c r="H2528" s="500" t="s">
        <v>11842</v>
      </c>
      <c r="I2528" s="500" t="s">
        <v>688</v>
      </c>
      <c r="J2528" s="500" t="s">
        <v>689</v>
      </c>
      <c r="K2528" s="500" t="s">
        <v>725</v>
      </c>
      <c r="L2528" s="500" t="s">
        <v>28083</v>
      </c>
      <c r="M2528" s="500" t="s">
        <v>2307</v>
      </c>
      <c r="N2528" s="500" t="s">
        <v>6305</v>
      </c>
    </row>
    <row r="2529" spans="1:14">
      <c r="A2529" s="500" t="s">
        <v>686</v>
      </c>
      <c r="B2529" s="500" t="s">
        <v>2858</v>
      </c>
      <c r="C2529" s="500" t="s">
        <v>27831</v>
      </c>
      <c r="D2529" s="500" t="s">
        <v>27832</v>
      </c>
      <c r="E2529" s="500" t="s">
        <v>11099</v>
      </c>
      <c r="F2529" s="500" t="s">
        <v>28081</v>
      </c>
      <c r="G2529" s="500" t="s">
        <v>2323</v>
      </c>
      <c r="H2529" s="500" t="s">
        <v>3845</v>
      </c>
      <c r="I2529" s="500" t="s">
        <v>688</v>
      </c>
      <c r="J2529" s="500" t="s">
        <v>689</v>
      </c>
      <c r="K2529" s="500" t="s">
        <v>2306</v>
      </c>
      <c r="L2529" s="500" t="s">
        <v>28083</v>
      </c>
      <c r="M2529" s="500" t="s">
        <v>2307</v>
      </c>
      <c r="N2529" s="500" t="s">
        <v>6306</v>
      </c>
    </row>
    <row r="2530" spans="1:14">
      <c r="A2530" s="500" t="s">
        <v>686</v>
      </c>
      <c r="B2530" s="500" t="s">
        <v>2858</v>
      </c>
      <c r="C2530" s="500" t="s">
        <v>27831</v>
      </c>
      <c r="D2530" s="500" t="s">
        <v>27832</v>
      </c>
      <c r="E2530" s="500" t="s">
        <v>11099</v>
      </c>
      <c r="F2530" s="500" t="s">
        <v>28081</v>
      </c>
      <c r="G2530" s="500" t="s">
        <v>3988</v>
      </c>
      <c r="H2530" s="500" t="s">
        <v>1077</v>
      </c>
      <c r="I2530" s="500" t="s">
        <v>688</v>
      </c>
      <c r="J2530" s="500" t="s">
        <v>689</v>
      </c>
      <c r="K2530" s="500" t="s">
        <v>2306</v>
      </c>
      <c r="L2530" s="500" t="s">
        <v>28083</v>
      </c>
      <c r="M2530" s="500" t="s">
        <v>2307</v>
      </c>
      <c r="N2530" s="500" t="s">
        <v>6307</v>
      </c>
    </row>
    <row r="2531" spans="1:14">
      <c r="A2531" s="500" t="s">
        <v>686</v>
      </c>
      <c r="B2531" s="500" t="s">
        <v>2858</v>
      </c>
      <c r="C2531" s="500" t="s">
        <v>27831</v>
      </c>
      <c r="D2531" s="500" t="s">
        <v>27832</v>
      </c>
      <c r="E2531" s="500" t="s">
        <v>11099</v>
      </c>
      <c r="F2531" s="500" t="s">
        <v>28081</v>
      </c>
      <c r="G2531" s="500" t="s">
        <v>7580</v>
      </c>
      <c r="H2531" s="500" t="s">
        <v>3845</v>
      </c>
      <c r="I2531" s="500" t="s">
        <v>688</v>
      </c>
      <c r="J2531" s="500" t="s">
        <v>689</v>
      </c>
      <c r="K2531" s="500" t="s">
        <v>2306</v>
      </c>
      <c r="L2531" s="500" t="s">
        <v>28083</v>
      </c>
      <c r="M2531" s="500" t="s">
        <v>2307</v>
      </c>
      <c r="N2531" s="500" t="s">
        <v>7581</v>
      </c>
    </row>
    <row r="2532" spans="1:14">
      <c r="A2532" s="500" t="s">
        <v>686</v>
      </c>
      <c r="B2532" s="500" t="s">
        <v>2858</v>
      </c>
      <c r="C2532" s="500" t="s">
        <v>27831</v>
      </c>
      <c r="D2532" s="500" t="s">
        <v>27832</v>
      </c>
      <c r="E2532" s="500" t="s">
        <v>11099</v>
      </c>
      <c r="F2532" s="500" t="s">
        <v>28081</v>
      </c>
      <c r="G2532" s="500" t="s">
        <v>2308</v>
      </c>
      <c r="H2532" s="500" t="s">
        <v>6945</v>
      </c>
      <c r="I2532" s="500" t="s">
        <v>688</v>
      </c>
      <c r="J2532" s="500" t="s">
        <v>689</v>
      </c>
      <c r="K2532" s="500" t="s">
        <v>2306</v>
      </c>
      <c r="L2532" s="500" t="s">
        <v>28083</v>
      </c>
      <c r="M2532" s="500" t="s">
        <v>2307</v>
      </c>
      <c r="N2532" s="500" t="s">
        <v>6308</v>
      </c>
    </row>
    <row r="2533" spans="1:14">
      <c r="A2533" s="500" t="s">
        <v>686</v>
      </c>
      <c r="B2533" s="500" t="s">
        <v>2858</v>
      </c>
      <c r="C2533" s="500" t="s">
        <v>27831</v>
      </c>
      <c r="D2533" s="500" t="s">
        <v>27832</v>
      </c>
      <c r="E2533" s="500" t="s">
        <v>11099</v>
      </c>
      <c r="F2533" s="500" t="s">
        <v>28081</v>
      </c>
      <c r="G2533" s="500" t="s">
        <v>3989</v>
      </c>
      <c r="H2533" s="500" t="s">
        <v>11798</v>
      </c>
      <c r="I2533" s="500" t="s">
        <v>688</v>
      </c>
      <c r="J2533" s="500" t="s">
        <v>689</v>
      </c>
      <c r="K2533" s="500" t="s">
        <v>2306</v>
      </c>
      <c r="L2533" s="500" t="s">
        <v>28083</v>
      </c>
      <c r="M2533" s="500" t="s">
        <v>2307</v>
      </c>
      <c r="N2533" s="500" t="s">
        <v>6309</v>
      </c>
    </row>
    <row r="2534" spans="1:14">
      <c r="A2534" s="500" t="s">
        <v>686</v>
      </c>
      <c r="B2534" s="500" t="s">
        <v>2858</v>
      </c>
      <c r="C2534" s="500" t="s">
        <v>27831</v>
      </c>
      <c r="D2534" s="500" t="s">
        <v>27832</v>
      </c>
      <c r="E2534" s="500" t="s">
        <v>11099</v>
      </c>
      <c r="F2534" s="500" t="s">
        <v>28081</v>
      </c>
      <c r="G2534" s="500" t="s">
        <v>7582</v>
      </c>
      <c r="H2534" s="500" t="s">
        <v>3524</v>
      </c>
      <c r="I2534" s="500" t="s">
        <v>688</v>
      </c>
      <c r="J2534" s="500" t="s">
        <v>689</v>
      </c>
      <c r="K2534" s="500" t="s">
        <v>2306</v>
      </c>
      <c r="L2534" s="500" t="s">
        <v>28083</v>
      </c>
      <c r="M2534" s="500" t="s">
        <v>2307</v>
      </c>
      <c r="N2534" s="500" t="s">
        <v>7583</v>
      </c>
    </row>
    <row r="2535" spans="1:14">
      <c r="A2535" s="500" t="s">
        <v>686</v>
      </c>
      <c r="B2535" s="500" t="s">
        <v>2858</v>
      </c>
      <c r="C2535" s="500" t="s">
        <v>27831</v>
      </c>
      <c r="D2535" s="500" t="s">
        <v>27832</v>
      </c>
      <c r="E2535" s="500" t="s">
        <v>11099</v>
      </c>
      <c r="F2535" s="500" t="s">
        <v>28081</v>
      </c>
      <c r="G2535" s="500" t="s">
        <v>3620</v>
      </c>
      <c r="H2535" s="500" t="s">
        <v>7023</v>
      </c>
      <c r="I2535" s="500" t="s">
        <v>688</v>
      </c>
      <c r="J2535" s="500" t="s">
        <v>689</v>
      </c>
      <c r="K2535" s="500" t="s">
        <v>2306</v>
      </c>
      <c r="L2535" s="500" t="s">
        <v>28083</v>
      </c>
      <c r="M2535" s="500" t="s">
        <v>2307</v>
      </c>
      <c r="N2535" s="500" t="s">
        <v>6310</v>
      </c>
    </row>
    <row r="2536" spans="1:14">
      <c r="A2536" s="500" t="s">
        <v>686</v>
      </c>
      <c r="B2536" s="500" t="s">
        <v>2858</v>
      </c>
      <c r="C2536" s="500" t="s">
        <v>27831</v>
      </c>
      <c r="D2536" s="500" t="s">
        <v>27832</v>
      </c>
      <c r="E2536" s="500" t="s">
        <v>11099</v>
      </c>
      <c r="F2536" s="500" t="s">
        <v>28081</v>
      </c>
      <c r="G2536" s="500" t="s">
        <v>2309</v>
      </c>
      <c r="H2536" s="500" t="s">
        <v>3075</v>
      </c>
      <c r="I2536" s="500" t="s">
        <v>688</v>
      </c>
      <c r="J2536" s="500" t="s">
        <v>689</v>
      </c>
      <c r="K2536" s="500" t="s">
        <v>2306</v>
      </c>
      <c r="L2536" s="500" t="s">
        <v>28083</v>
      </c>
      <c r="M2536" s="500" t="s">
        <v>2307</v>
      </c>
      <c r="N2536" s="500" t="s">
        <v>6311</v>
      </c>
    </row>
    <row r="2537" spans="1:14">
      <c r="A2537" s="500" t="s">
        <v>686</v>
      </c>
      <c r="B2537" s="500" t="s">
        <v>2858</v>
      </c>
      <c r="C2537" s="500" t="s">
        <v>27831</v>
      </c>
      <c r="D2537" s="500" t="s">
        <v>27832</v>
      </c>
      <c r="E2537" s="500" t="s">
        <v>11099</v>
      </c>
      <c r="F2537" s="500" t="s">
        <v>28081</v>
      </c>
      <c r="G2537" s="500" t="s">
        <v>2310</v>
      </c>
      <c r="H2537" s="500" t="s">
        <v>27976</v>
      </c>
      <c r="I2537" s="500" t="s">
        <v>688</v>
      </c>
      <c r="J2537" s="500" t="s">
        <v>689</v>
      </c>
      <c r="K2537" s="500" t="s">
        <v>2306</v>
      </c>
      <c r="L2537" s="500" t="s">
        <v>28083</v>
      </c>
      <c r="M2537" s="500" t="s">
        <v>2307</v>
      </c>
      <c r="N2537" s="500" t="s">
        <v>6312</v>
      </c>
    </row>
    <row r="2538" spans="1:14">
      <c r="A2538" s="500" t="s">
        <v>686</v>
      </c>
      <c r="B2538" s="500" t="s">
        <v>2858</v>
      </c>
      <c r="C2538" s="500" t="s">
        <v>27831</v>
      </c>
      <c r="D2538" s="500" t="s">
        <v>27832</v>
      </c>
      <c r="E2538" s="500" t="s">
        <v>11099</v>
      </c>
      <c r="F2538" s="500" t="s">
        <v>28081</v>
      </c>
      <c r="G2538" s="500" t="s">
        <v>2311</v>
      </c>
      <c r="H2538" s="500" t="s">
        <v>11206</v>
      </c>
      <c r="I2538" s="500" t="s">
        <v>688</v>
      </c>
      <c r="J2538" s="500" t="s">
        <v>689</v>
      </c>
      <c r="K2538" s="500" t="s">
        <v>2306</v>
      </c>
      <c r="L2538" s="500" t="s">
        <v>28083</v>
      </c>
      <c r="M2538" s="500" t="s">
        <v>2307</v>
      </c>
      <c r="N2538" s="500" t="s">
        <v>6313</v>
      </c>
    </row>
    <row r="2539" spans="1:14">
      <c r="A2539" s="500" t="s">
        <v>686</v>
      </c>
      <c r="B2539" s="500" t="s">
        <v>2858</v>
      </c>
      <c r="C2539" s="500" t="s">
        <v>27831</v>
      </c>
      <c r="D2539" s="500" t="s">
        <v>27832</v>
      </c>
      <c r="E2539" s="500" t="s">
        <v>11099</v>
      </c>
      <c r="F2539" s="500" t="s">
        <v>28081</v>
      </c>
      <c r="G2539" s="500" t="s">
        <v>2312</v>
      </c>
      <c r="H2539" s="500" t="s">
        <v>11207</v>
      </c>
      <c r="I2539" s="500" t="s">
        <v>688</v>
      </c>
      <c r="J2539" s="500" t="s">
        <v>689</v>
      </c>
      <c r="K2539" s="500" t="s">
        <v>2306</v>
      </c>
      <c r="L2539" s="500" t="s">
        <v>28083</v>
      </c>
      <c r="M2539" s="500" t="s">
        <v>2307</v>
      </c>
      <c r="N2539" s="500" t="s">
        <v>6314</v>
      </c>
    </row>
    <row r="2540" spans="1:14">
      <c r="A2540" s="500" t="s">
        <v>686</v>
      </c>
      <c r="B2540" s="500" t="s">
        <v>2858</v>
      </c>
      <c r="C2540" s="500" t="s">
        <v>27831</v>
      </c>
      <c r="D2540" s="500" t="s">
        <v>27832</v>
      </c>
      <c r="E2540" s="500" t="s">
        <v>11099</v>
      </c>
      <c r="F2540" s="500" t="s">
        <v>28081</v>
      </c>
      <c r="G2540" s="500" t="s">
        <v>4120</v>
      </c>
      <c r="H2540" s="500" t="s">
        <v>3845</v>
      </c>
      <c r="I2540" s="500" t="s">
        <v>688</v>
      </c>
      <c r="J2540" s="500" t="s">
        <v>689</v>
      </c>
      <c r="K2540" s="500" t="s">
        <v>2306</v>
      </c>
      <c r="L2540" s="500" t="s">
        <v>28083</v>
      </c>
      <c r="M2540" s="500" t="s">
        <v>2307</v>
      </c>
      <c r="N2540" s="500" t="s">
        <v>6315</v>
      </c>
    </row>
    <row r="2541" spans="1:14">
      <c r="A2541" s="500" t="s">
        <v>686</v>
      </c>
      <c r="B2541" s="500" t="s">
        <v>2858</v>
      </c>
      <c r="C2541" s="500" t="s">
        <v>27831</v>
      </c>
      <c r="D2541" s="500" t="s">
        <v>27832</v>
      </c>
      <c r="E2541" s="500" t="s">
        <v>11099</v>
      </c>
      <c r="F2541" s="500" t="s">
        <v>28081</v>
      </c>
      <c r="G2541" s="500" t="s">
        <v>2313</v>
      </c>
      <c r="H2541" s="500" t="s">
        <v>27846</v>
      </c>
      <c r="I2541" s="500" t="s">
        <v>688</v>
      </c>
      <c r="J2541" s="500" t="s">
        <v>689</v>
      </c>
      <c r="K2541" s="500" t="s">
        <v>2306</v>
      </c>
      <c r="L2541" s="500" t="s">
        <v>27877</v>
      </c>
      <c r="M2541" s="500" t="s">
        <v>2307</v>
      </c>
      <c r="N2541" s="500" t="s">
        <v>6316</v>
      </c>
    </row>
    <row r="2542" spans="1:14">
      <c r="A2542" s="500" t="s">
        <v>686</v>
      </c>
      <c r="B2542" s="500" t="s">
        <v>2858</v>
      </c>
      <c r="C2542" s="500" t="s">
        <v>27831</v>
      </c>
      <c r="D2542" s="500" t="s">
        <v>27832</v>
      </c>
      <c r="E2542" s="500" t="s">
        <v>11099</v>
      </c>
      <c r="F2542" s="500" t="s">
        <v>28081</v>
      </c>
      <c r="G2542" s="500" t="s">
        <v>3621</v>
      </c>
      <c r="H2542" s="500" t="s">
        <v>27843</v>
      </c>
      <c r="I2542" s="500" t="s">
        <v>688</v>
      </c>
      <c r="J2542" s="500" t="s">
        <v>689</v>
      </c>
      <c r="K2542" s="500" t="s">
        <v>2306</v>
      </c>
      <c r="L2542" s="500" t="s">
        <v>28083</v>
      </c>
      <c r="M2542" s="500" t="s">
        <v>2307</v>
      </c>
      <c r="N2542" s="500" t="s">
        <v>6317</v>
      </c>
    </row>
    <row r="2543" spans="1:14">
      <c r="A2543" s="500" t="s">
        <v>686</v>
      </c>
      <c r="B2543" s="500" t="s">
        <v>2858</v>
      </c>
      <c r="C2543" s="500" t="s">
        <v>27831</v>
      </c>
      <c r="D2543" s="500" t="s">
        <v>27832</v>
      </c>
      <c r="E2543" s="500" t="s">
        <v>11099</v>
      </c>
      <c r="F2543" s="500" t="s">
        <v>28081</v>
      </c>
      <c r="G2543" s="500" t="s">
        <v>2314</v>
      </c>
      <c r="H2543" s="500" t="s">
        <v>11197</v>
      </c>
      <c r="I2543" s="500" t="s">
        <v>688</v>
      </c>
      <c r="J2543" s="500" t="s">
        <v>689</v>
      </c>
      <c r="K2543" s="500" t="s">
        <v>2306</v>
      </c>
      <c r="L2543" s="500" t="s">
        <v>28083</v>
      </c>
      <c r="M2543" s="500" t="s">
        <v>2307</v>
      </c>
      <c r="N2543" s="500" t="s">
        <v>6318</v>
      </c>
    </row>
    <row r="2544" spans="1:14">
      <c r="A2544" s="500" t="s">
        <v>686</v>
      </c>
      <c r="B2544" s="500" t="s">
        <v>2858</v>
      </c>
      <c r="C2544" s="500" t="s">
        <v>27831</v>
      </c>
      <c r="D2544" s="500" t="s">
        <v>27832</v>
      </c>
      <c r="E2544" s="500" t="s">
        <v>11099</v>
      </c>
      <c r="F2544" s="500" t="s">
        <v>28081</v>
      </c>
      <c r="G2544" s="500" t="s">
        <v>2315</v>
      </c>
      <c r="H2544" s="500" t="s">
        <v>11411</v>
      </c>
      <c r="I2544" s="500" t="s">
        <v>688</v>
      </c>
      <c r="J2544" s="500" t="s">
        <v>689</v>
      </c>
      <c r="K2544" s="500" t="s">
        <v>2306</v>
      </c>
      <c r="L2544" s="500" t="s">
        <v>28083</v>
      </c>
      <c r="M2544" s="500" t="s">
        <v>2307</v>
      </c>
      <c r="N2544" s="500" t="s">
        <v>6319</v>
      </c>
    </row>
    <row r="2545" spans="1:14">
      <c r="A2545" s="500" t="s">
        <v>686</v>
      </c>
      <c r="B2545" s="500" t="s">
        <v>2858</v>
      </c>
      <c r="C2545" s="500" t="s">
        <v>27831</v>
      </c>
      <c r="D2545" s="500" t="s">
        <v>27832</v>
      </c>
      <c r="E2545" s="500" t="s">
        <v>11099</v>
      </c>
      <c r="F2545" s="500" t="s">
        <v>28081</v>
      </c>
      <c r="G2545" s="500" t="s">
        <v>2316</v>
      </c>
      <c r="H2545" s="500" t="s">
        <v>3845</v>
      </c>
      <c r="I2545" s="500" t="s">
        <v>688</v>
      </c>
      <c r="J2545" s="500" t="s">
        <v>689</v>
      </c>
      <c r="K2545" s="500" t="s">
        <v>2306</v>
      </c>
      <c r="L2545" s="500" t="s">
        <v>28083</v>
      </c>
      <c r="M2545" s="500" t="s">
        <v>2307</v>
      </c>
      <c r="N2545" s="500" t="s">
        <v>6320</v>
      </c>
    </row>
    <row r="2546" spans="1:14">
      <c r="A2546" s="500" t="s">
        <v>686</v>
      </c>
      <c r="B2546" s="500" t="s">
        <v>2858</v>
      </c>
      <c r="C2546" s="500" t="s">
        <v>27831</v>
      </c>
      <c r="D2546" s="500" t="s">
        <v>27832</v>
      </c>
      <c r="E2546" s="500" t="s">
        <v>11099</v>
      </c>
      <c r="F2546" s="500" t="s">
        <v>28081</v>
      </c>
      <c r="G2546" s="500" t="s">
        <v>3622</v>
      </c>
      <c r="H2546" s="500" t="s">
        <v>1077</v>
      </c>
      <c r="I2546" s="500" t="s">
        <v>688</v>
      </c>
      <c r="J2546" s="500" t="s">
        <v>689</v>
      </c>
      <c r="K2546" s="500" t="s">
        <v>2306</v>
      </c>
      <c r="L2546" s="500" t="s">
        <v>28083</v>
      </c>
      <c r="M2546" s="500" t="s">
        <v>2307</v>
      </c>
      <c r="N2546" s="500" t="s">
        <v>6321</v>
      </c>
    </row>
    <row r="2547" spans="1:14">
      <c r="A2547" s="500" t="s">
        <v>686</v>
      </c>
      <c r="B2547" s="500" t="s">
        <v>2858</v>
      </c>
      <c r="C2547" s="500" t="s">
        <v>27831</v>
      </c>
      <c r="D2547" s="500" t="s">
        <v>27832</v>
      </c>
      <c r="E2547" s="500" t="s">
        <v>11099</v>
      </c>
      <c r="F2547" s="500" t="s">
        <v>28081</v>
      </c>
      <c r="G2547" s="500" t="s">
        <v>2317</v>
      </c>
      <c r="H2547" s="500" t="s">
        <v>27879</v>
      </c>
      <c r="I2547" s="500" t="s">
        <v>688</v>
      </c>
      <c r="J2547" s="500" t="s">
        <v>689</v>
      </c>
      <c r="K2547" s="500" t="s">
        <v>2306</v>
      </c>
      <c r="L2547" s="500" t="s">
        <v>28083</v>
      </c>
      <c r="M2547" s="500" t="s">
        <v>2307</v>
      </c>
      <c r="N2547" s="500" t="s">
        <v>6322</v>
      </c>
    </row>
    <row r="2548" spans="1:14">
      <c r="A2548" s="500" t="s">
        <v>686</v>
      </c>
      <c r="B2548" s="500" t="s">
        <v>2858</v>
      </c>
      <c r="C2548" s="500" t="s">
        <v>27831</v>
      </c>
      <c r="D2548" s="500" t="s">
        <v>27832</v>
      </c>
      <c r="E2548" s="500" t="s">
        <v>11099</v>
      </c>
      <c r="F2548" s="500" t="s">
        <v>28081</v>
      </c>
      <c r="G2548" s="500" t="s">
        <v>7584</v>
      </c>
      <c r="H2548" s="500" t="s">
        <v>3075</v>
      </c>
      <c r="I2548" s="500" t="s">
        <v>688</v>
      </c>
      <c r="J2548" s="500" t="s">
        <v>689</v>
      </c>
      <c r="K2548" s="500" t="s">
        <v>2306</v>
      </c>
      <c r="L2548" s="500" t="s">
        <v>28083</v>
      </c>
      <c r="M2548" s="500" t="s">
        <v>2307</v>
      </c>
      <c r="N2548" s="500" t="s">
        <v>7585</v>
      </c>
    </row>
    <row r="2549" spans="1:14">
      <c r="A2549" s="500" t="s">
        <v>686</v>
      </c>
      <c r="B2549" s="500" t="s">
        <v>2858</v>
      </c>
      <c r="C2549" s="500" t="s">
        <v>27831</v>
      </c>
      <c r="D2549" s="500" t="s">
        <v>27832</v>
      </c>
      <c r="E2549" s="500" t="s">
        <v>11099</v>
      </c>
      <c r="F2549" s="500" t="s">
        <v>28081</v>
      </c>
      <c r="G2549" s="500" t="s">
        <v>2318</v>
      </c>
      <c r="H2549" s="500" t="s">
        <v>11184</v>
      </c>
      <c r="I2549" s="500" t="s">
        <v>688</v>
      </c>
      <c r="J2549" s="500" t="s">
        <v>689</v>
      </c>
      <c r="K2549" s="500" t="s">
        <v>2306</v>
      </c>
      <c r="L2549" s="500" t="s">
        <v>28083</v>
      </c>
      <c r="M2549" s="500" t="s">
        <v>2307</v>
      </c>
      <c r="N2549" s="500" t="s">
        <v>6323</v>
      </c>
    </row>
    <row r="2550" spans="1:14">
      <c r="A2550" s="500" t="s">
        <v>686</v>
      </c>
      <c r="B2550" s="500" t="s">
        <v>2858</v>
      </c>
      <c r="C2550" s="500" t="s">
        <v>27831</v>
      </c>
      <c r="D2550" s="500" t="s">
        <v>27832</v>
      </c>
      <c r="E2550" s="500" t="s">
        <v>11099</v>
      </c>
      <c r="F2550" s="500" t="s">
        <v>28081</v>
      </c>
      <c r="G2550" s="500" t="s">
        <v>2319</v>
      </c>
      <c r="H2550" s="500" t="s">
        <v>4182</v>
      </c>
      <c r="I2550" s="500" t="s">
        <v>688</v>
      </c>
      <c r="J2550" s="500" t="s">
        <v>689</v>
      </c>
      <c r="K2550" s="500" t="s">
        <v>2306</v>
      </c>
      <c r="L2550" s="500" t="s">
        <v>28083</v>
      </c>
      <c r="M2550" s="500" t="s">
        <v>2307</v>
      </c>
      <c r="N2550" s="500" t="s">
        <v>6324</v>
      </c>
    </row>
    <row r="2551" spans="1:14">
      <c r="A2551" s="500" t="s">
        <v>686</v>
      </c>
      <c r="B2551" s="500" t="s">
        <v>2858</v>
      </c>
      <c r="C2551" s="500" t="s">
        <v>27831</v>
      </c>
      <c r="D2551" s="500" t="s">
        <v>27832</v>
      </c>
      <c r="E2551" s="500" t="s">
        <v>11099</v>
      </c>
      <c r="F2551" s="500" t="s">
        <v>28081</v>
      </c>
      <c r="G2551" s="500" t="s">
        <v>2320</v>
      </c>
      <c r="H2551" s="500" t="s">
        <v>11183</v>
      </c>
      <c r="I2551" s="500" t="s">
        <v>688</v>
      </c>
      <c r="J2551" s="500" t="s">
        <v>689</v>
      </c>
      <c r="K2551" s="500" t="s">
        <v>2306</v>
      </c>
      <c r="L2551" s="500" t="s">
        <v>28083</v>
      </c>
      <c r="M2551" s="500" t="s">
        <v>2307</v>
      </c>
      <c r="N2551" s="500" t="s">
        <v>6325</v>
      </c>
    </row>
    <row r="2552" spans="1:14">
      <c r="A2552" s="500" t="s">
        <v>686</v>
      </c>
      <c r="B2552" s="500" t="s">
        <v>2858</v>
      </c>
      <c r="C2552" s="500" t="s">
        <v>27831</v>
      </c>
      <c r="D2552" s="500" t="s">
        <v>27832</v>
      </c>
      <c r="E2552" s="500" t="s">
        <v>11099</v>
      </c>
      <c r="F2552" s="500" t="s">
        <v>28081</v>
      </c>
      <c r="G2552" s="500" t="s">
        <v>2321</v>
      </c>
      <c r="H2552" s="500" t="s">
        <v>11196</v>
      </c>
      <c r="I2552" s="500" t="s">
        <v>688</v>
      </c>
      <c r="J2552" s="500" t="s">
        <v>689</v>
      </c>
      <c r="K2552" s="500" t="s">
        <v>2306</v>
      </c>
      <c r="L2552" s="500" t="s">
        <v>28083</v>
      </c>
      <c r="M2552" s="500" t="s">
        <v>2307</v>
      </c>
      <c r="N2552" s="500" t="s">
        <v>6326</v>
      </c>
    </row>
    <row r="2553" spans="1:14">
      <c r="A2553" s="500" t="s">
        <v>686</v>
      </c>
      <c r="B2553" s="500" t="s">
        <v>2858</v>
      </c>
      <c r="C2553" s="500" t="s">
        <v>27831</v>
      </c>
      <c r="D2553" s="500" t="s">
        <v>27832</v>
      </c>
      <c r="E2553" s="500" t="s">
        <v>11099</v>
      </c>
      <c r="F2553" s="500" t="s">
        <v>28081</v>
      </c>
      <c r="G2553" s="500" t="s">
        <v>2322</v>
      </c>
      <c r="H2553" s="500" t="s">
        <v>27840</v>
      </c>
      <c r="I2553" s="500" t="s">
        <v>688</v>
      </c>
      <c r="J2553" s="500" t="s">
        <v>689</v>
      </c>
      <c r="K2553" s="500" t="s">
        <v>2306</v>
      </c>
      <c r="L2553" s="500" t="s">
        <v>27837</v>
      </c>
      <c r="M2553" s="500" t="s">
        <v>2307</v>
      </c>
      <c r="N2553" s="500" t="s">
        <v>6327</v>
      </c>
    </row>
    <row r="2554" spans="1:14">
      <c r="A2554" s="500" t="s">
        <v>686</v>
      </c>
      <c r="B2554" s="500" t="s">
        <v>2858</v>
      </c>
      <c r="C2554" s="500" t="s">
        <v>27831</v>
      </c>
      <c r="D2554" s="500" t="s">
        <v>27832</v>
      </c>
      <c r="E2554" s="500" t="s">
        <v>11099</v>
      </c>
      <c r="F2554" s="500" t="s">
        <v>28081</v>
      </c>
      <c r="G2554" s="500" t="s">
        <v>7169</v>
      </c>
      <c r="H2554" s="500" t="s">
        <v>11415</v>
      </c>
      <c r="I2554" s="500" t="s">
        <v>688</v>
      </c>
      <c r="J2554" s="500" t="s">
        <v>689</v>
      </c>
      <c r="K2554" s="500" t="s">
        <v>2306</v>
      </c>
      <c r="L2554" s="500" t="s">
        <v>28083</v>
      </c>
      <c r="M2554" s="500" t="s">
        <v>2307</v>
      </c>
      <c r="N2554" s="500" t="s">
        <v>7170</v>
      </c>
    </row>
    <row r="2555" spans="1:14">
      <c r="A2555" s="500" t="s">
        <v>686</v>
      </c>
      <c r="B2555" s="500" t="s">
        <v>2858</v>
      </c>
      <c r="C2555" s="500" t="s">
        <v>27831</v>
      </c>
      <c r="D2555" s="500" t="s">
        <v>27832</v>
      </c>
      <c r="E2555" s="500" t="s">
        <v>11099</v>
      </c>
      <c r="F2555" s="500" t="s">
        <v>28081</v>
      </c>
      <c r="G2555" s="500" t="s">
        <v>7171</v>
      </c>
      <c r="H2555" s="500" t="s">
        <v>11798</v>
      </c>
      <c r="I2555" s="500" t="s">
        <v>688</v>
      </c>
      <c r="J2555" s="500" t="s">
        <v>689</v>
      </c>
      <c r="K2555" s="500" t="s">
        <v>2306</v>
      </c>
      <c r="L2555" s="500" t="s">
        <v>28083</v>
      </c>
      <c r="M2555" s="500" t="s">
        <v>2307</v>
      </c>
      <c r="N2555" s="500" t="s">
        <v>7172</v>
      </c>
    </row>
    <row r="2556" spans="1:14">
      <c r="A2556" s="500" t="s">
        <v>686</v>
      </c>
      <c r="B2556" s="500" t="s">
        <v>2858</v>
      </c>
      <c r="C2556" s="500" t="s">
        <v>27831</v>
      </c>
      <c r="D2556" s="500" t="s">
        <v>27832</v>
      </c>
      <c r="E2556" s="500" t="s">
        <v>11099</v>
      </c>
      <c r="F2556" s="500" t="s">
        <v>28081</v>
      </c>
      <c r="G2556" s="500" t="s">
        <v>7586</v>
      </c>
      <c r="H2556" s="500" t="s">
        <v>11415</v>
      </c>
      <c r="I2556" s="500" t="s">
        <v>688</v>
      </c>
      <c r="J2556" s="500" t="s">
        <v>689</v>
      </c>
      <c r="K2556" s="500" t="s">
        <v>2306</v>
      </c>
      <c r="L2556" s="500" t="s">
        <v>28083</v>
      </c>
      <c r="M2556" s="500" t="s">
        <v>2307</v>
      </c>
      <c r="N2556" s="500" t="s">
        <v>7587</v>
      </c>
    </row>
    <row r="2557" spans="1:14">
      <c r="A2557" s="500" t="s">
        <v>686</v>
      </c>
      <c r="B2557" s="500" t="s">
        <v>2858</v>
      </c>
      <c r="C2557" s="500" t="s">
        <v>27831</v>
      </c>
      <c r="D2557" s="500" t="s">
        <v>27832</v>
      </c>
      <c r="E2557" s="500" t="s">
        <v>11099</v>
      </c>
      <c r="F2557" s="500" t="s">
        <v>28081</v>
      </c>
      <c r="G2557" s="500" t="s">
        <v>7173</v>
      </c>
      <c r="H2557" s="500" t="s">
        <v>2947</v>
      </c>
      <c r="I2557" s="500" t="s">
        <v>688</v>
      </c>
      <c r="J2557" s="500" t="s">
        <v>689</v>
      </c>
      <c r="K2557" s="500" t="s">
        <v>2306</v>
      </c>
      <c r="L2557" s="500" t="s">
        <v>28083</v>
      </c>
      <c r="M2557" s="500" t="s">
        <v>2307</v>
      </c>
      <c r="N2557" s="500" t="s">
        <v>7174</v>
      </c>
    </row>
    <row r="2558" spans="1:14">
      <c r="A2558" s="500" t="s">
        <v>686</v>
      </c>
      <c r="B2558" s="500" t="s">
        <v>2858</v>
      </c>
      <c r="C2558" s="500" t="s">
        <v>27831</v>
      </c>
      <c r="D2558" s="500" t="s">
        <v>27832</v>
      </c>
      <c r="E2558" s="500" t="s">
        <v>11099</v>
      </c>
      <c r="F2558" s="500" t="s">
        <v>28081</v>
      </c>
      <c r="G2558" s="500" t="s">
        <v>7175</v>
      </c>
      <c r="H2558" s="500" t="s">
        <v>3075</v>
      </c>
      <c r="I2558" s="500" t="s">
        <v>688</v>
      </c>
      <c r="J2558" s="500" t="s">
        <v>689</v>
      </c>
      <c r="K2558" s="500" t="s">
        <v>2306</v>
      </c>
      <c r="L2558" s="500" t="s">
        <v>28083</v>
      </c>
      <c r="M2558" s="500" t="s">
        <v>2307</v>
      </c>
      <c r="N2558" s="500" t="s">
        <v>7176</v>
      </c>
    </row>
    <row r="2559" spans="1:14">
      <c r="A2559" s="500" t="s">
        <v>686</v>
      </c>
      <c r="B2559" s="500" t="s">
        <v>2858</v>
      </c>
      <c r="C2559" s="500" t="s">
        <v>27831</v>
      </c>
      <c r="D2559" s="500" t="s">
        <v>27832</v>
      </c>
      <c r="E2559" s="500" t="s">
        <v>11099</v>
      </c>
      <c r="F2559" s="500" t="s">
        <v>28081</v>
      </c>
      <c r="G2559" s="500" t="s">
        <v>7588</v>
      </c>
      <c r="H2559" s="500" t="s">
        <v>6939</v>
      </c>
      <c r="I2559" s="500" t="s">
        <v>688</v>
      </c>
      <c r="J2559" s="500" t="s">
        <v>689</v>
      </c>
      <c r="K2559" s="500" t="s">
        <v>2306</v>
      </c>
      <c r="L2559" s="500" t="s">
        <v>28083</v>
      </c>
      <c r="M2559" s="500" t="s">
        <v>2307</v>
      </c>
      <c r="N2559" s="500" t="s">
        <v>7589</v>
      </c>
    </row>
    <row r="2560" spans="1:14">
      <c r="A2560" s="500" t="s">
        <v>686</v>
      </c>
      <c r="B2560" s="500" t="s">
        <v>2858</v>
      </c>
      <c r="C2560" s="500" t="s">
        <v>27831</v>
      </c>
      <c r="D2560" s="500" t="s">
        <v>27832</v>
      </c>
      <c r="E2560" s="500" t="s">
        <v>11099</v>
      </c>
      <c r="F2560" s="500" t="s">
        <v>28081</v>
      </c>
      <c r="G2560" s="500" t="s">
        <v>7177</v>
      </c>
      <c r="H2560" s="500" t="s">
        <v>28169</v>
      </c>
      <c r="I2560" s="500" t="s">
        <v>688</v>
      </c>
      <c r="J2560" s="500" t="s">
        <v>689</v>
      </c>
      <c r="K2560" s="500" t="s">
        <v>2306</v>
      </c>
      <c r="L2560" s="500" t="s">
        <v>28083</v>
      </c>
      <c r="M2560" s="500" t="s">
        <v>2307</v>
      </c>
      <c r="N2560" s="500" t="s">
        <v>7178</v>
      </c>
    </row>
    <row r="2561" spans="1:14">
      <c r="A2561" s="500" t="s">
        <v>686</v>
      </c>
      <c r="B2561" s="500" t="s">
        <v>2858</v>
      </c>
      <c r="C2561" s="500" t="s">
        <v>27831</v>
      </c>
      <c r="D2561" s="500" t="s">
        <v>27832</v>
      </c>
      <c r="E2561" s="500" t="s">
        <v>11099</v>
      </c>
      <c r="F2561" s="500" t="s">
        <v>28081</v>
      </c>
      <c r="G2561" s="500" t="s">
        <v>7179</v>
      </c>
      <c r="H2561" s="500" t="s">
        <v>6946</v>
      </c>
      <c r="I2561" s="500" t="s">
        <v>688</v>
      </c>
      <c r="J2561" s="500" t="s">
        <v>689</v>
      </c>
      <c r="K2561" s="500" t="s">
        <v>2306</v>
      </c>
      <c r="L2561" s="500" t="s">
        <v>28083</v>
      </c>
      <c r="M2561" s="500" t="s">
        <v>2307</v>
      </c>
      <c r="N2561" s="500" t="s">
        <v>7180</v>
      </c>
    </row>
    <row r="2562" spans="1:14">
      <c r="A2562" s="500" t="s">
        <v>686</v>
      </c>
      <c r="B2562" s="500" t="s">
        <v>2858</v>
      </c>
      <c r="C2562" s="500" t="s">
        <v>27831</v>
      </c>
      <c r="D2562" s="500" t="s">
        <v>27832</v>
      </c>
      <c r="E2562" s="500" t="s">
        <v>11099</v>
      </c>
      <c r="F2562" s="500" t="s">
        <v>28081</v>
      </c>
      <c r="G2562" s="500" t="s">
        <v>7181</v>
      </c>
      <c r="H2562" s="500" t="s">
        <v>27843</v>
      </c>
      <c r="I2562" s="500" t="s">
        <v>688</v>
      </c>
      <c r="J2562" s="500" t="s">
        <v>689</v>
      </c>
      <c r="K2562" s="500" t="s">
        <v>2306</v>
      </c>
      <c r="L2562" s="500" t="s">
        <v>28083</v>
      </c>
      <c r="M2562" s="500" t="s">
        <v>2307</v>
      </c>
      <c r="N2562" s="500" t="s">
        <v>7182</v>
      </c>
    </row>
    <row r="2563" spans="1:14">
      <c r="A2563" s="500" t="s">
        <v>686</v>
      </c>
      <c r="B2563" s="500" t="s">
        <v>2858</v>
      </c>
      <c r="C2563" s="500" t="s">
        <v>27831</v>
      </c>
      <c r="D2563" s="500" t="s">
        <v>27832</v>
      </c>
      <c r="E2563" s="500" t="s">
        <v>11099</v>
      </c>
      <c r="F2563" s="500" t="s">
        <v>28081</v>
      </c>
      <c r="G2563" s="500" t="s">
        <v>7183</v>
      </c>
      <c r="H2563" s="500" t="s">
        <v>11194</v>
      </c>
      <c r="I2563" s="500" t="s">
        <v>688</v>
      </c>
      <c r="J2563" s="500" t="s">
        <v>689</v>
      </c>
      <c r="K2563" s="500" t="s">
        <v>2306</v>
      </c>
      <c r="L2563" s="500" t="s">
        <v>28083</v>
      </c>
      <c r="M2563" s="500" t="s">
        <v>2307</v>
      </c>
      <c r="N2563" s="500" t="s">
        <v>7184</v>
      </c>
    </row>
    <row r="2564" spans="1:14">
      <c r="A2564" s="500" t="s">
        <v>686</v>
      </c>
      <c r="B2564" s="500" t="s">
        <v>2858</v>
      </c>
      <c r="C2564" s="500" t="s">
        <v>27831</v>
      </c>
      <c r="D2564" s="500" t="s">
        <v>27832</v>
      </c>
      <c r="E2564" s="500" t="s">
        <v>11099</v>
      </c>
      <c r="F2564" s="500" t="s">
        <v>28081</v>
      </c>
      <c r="G2564" s="500" t="s">
        <v>7185</v>
      </c>
      <c r="H2564" s="500" t="s">
        <v>11198</v>
      </c>
      <c r="I2564" s="500" t="s">
        <v>688</v>
      </c>
      <c r="J2564" s="500" t="s">
        <v>689</v>
      </c>
      <c r="K2564" s="500" t="s">
        <v>2306</v>
      </c>
      <c r="L2564" s="500" t="s">
        <v>28083</v>
      </c>
      <c r="M2564" s="500" t="s">
        <v>2307</v>
      </c>
      <c r="N2564" s="500" t="s">
        <v>7186</v>
      </c>
    </row>
    <row r="2565" spans="1:14">
      <c r="A2565" s="500" t="s">
        <v>686</v>
      </c>
      <c r="B2565" s="500" t="s">
        <v>2858</v>
      </c>
      <c r="C2565" s="500" t="s">
        <v>27831</v>
      </c>
      <c r="D2565" s="500" t="s">
        <v>27832</v>
      </c>
      <c r="E2565" s="500" t="s">
        <v>11099</v>
      </c>
      <c r="F2565" s="500" t="s">
        <v>28081</v>
      </c>
      <c r="G2565" s="500" t="s">
        <v>7187</v>
      </c>
      <c r="H2565" s="500" t="s">
        <v>27879</v>
      </c>
      <c r="I2565" s="500" t="s">
        <v>688</v>
      </c>
      <c r="J2565" s="500" t="s">
        <v>689</v>
      </c>
      <c r="K2565" s="500" t="s">
        <v>2306</v>
      </c>
      <c r="L2565" s="500" t="s">
        <v>28083</v>
      </c>
      <c r="M2565" s="500" t="s">
        <v>2307</v>
      </c>
      <c r="N2565" s="500" t="s">
        <v>7188</v>
      </c>
    </row>
    <row r="2566" spans="1:14">
      <c r="A2566" s="500" t="s">
        <v>686</v>
      </c>
      <c r="B2566" s="500" t="s">
        <v>2858</v>
      </c>
      <c r="C2566" s="500" t="s">
        <v>27831</v>
      </c>
      <c r="D2566" s="500" t="s">
        <v>27832</v>
      </c>
      <c r="E2566" s="500" t="s">
        <v>11099</v>
      </c>
      <c r="F2566" s="500" t="s">
        <v>28081</v>
      </c>
      <c r="G2566" s="500" t="s">
        <v>7189</v>
      </c>
      <c r="H2566" s="500" t="s">
        <v>3524</v>
      </c>
      <c r="I2566" s="500" t="s">
        <v>688</v>
      </c>
      <c r="J2566" s="500" t="s">
        <v>689</v>
      </c>
      <c r="K2566" s="500" t="s">
        <v>2306</v>
      </c>
      <c r="L2566" s="500" t="s">
        <v>28083</v>
      </c>
      <c r="M2566" s="500" t="s">
        <v>2307</v>
      </c>
      <c r="N2566" s="500" t="s">
        <v>7190</v>
      </c>
    </row>
    <row r="2567" spans="1:14">
      <c r="A2567" s="500" t="s">
        <v>686</v>
      </c>
      <c r="B2567" s="500" t="s">
        <v>2858</v>
      </c>
      <c r="C2567" s="500" t="s">
        <v>27831</v>
      </c>
      <c r="D2567" s="500" t="s">
        <v>27832</v>
      </c>
      <c r="E2567" s="500" t="s">
        <v>11099</v>
      </c>
      <c r="F2567" s="500" t="s">
        <v>28081</v>
      </c>
      <c r="G2567" s="500" t="s">
        <v>7191</v>
      </c>
      <c r="H2567" s="500" t="s">
        <v>2929</v>
      </c>
      <c r="I2567" s="500" t="s">
        <v>688</v>
      </c>
      <c r="J2567" s="500" t="s">
        <v>689</v>
      </c>
      <c r="K2567" s="500" t="s">
        <v>2306</v>
      </c>
      <c r="L2567" s="500" t="s">
        <v>28083</v>
      </c>
      <c r="M2567" s="500" t="s">
        <v>2307</v>
      </c>
      <c r="N2567" s="500" t="s">
        <v>7192</v>
      </c>
    </row>
    <row r="2568" spans="1:14">
      <c r="A2568" s="500" t="s">
        <v>686</v>
      </c>
      <c r="B2568" s="500" t="s">
        <v>2858</v>
      </c>
      <c r="C2568" s="500" t="s">
        <v>27831</v>
      </c>
      <c r="D2568" s="500" t="s">
        <v>27832</v>
      </c>
      <c r="E2568" s="500" t="s">
        <v>11099</v>
      </c>
      <c r="F2568" s="500" t="s">
        <v>28081</v>
      </c>
      <c r="G2568" s="500" t="s">
        <v>7193</v>
      </c>
      <c r="H2568" s="500" t="s">
        <v>11798</v>
      </c>
      <c r="I2568" s="500" t="s">
        <v>688</v>
      </c>
      <c r="J2568" s="500" t="s">
        <v>689</v>
      </c>
      <c r="K2568" s="500" t="s">
        <v>2306</v>
      </c>
      <c r="L2568" s="500" t="s">
        <v>28083</v>
      </c>
      <c r="M2568" s="500" t="s">
        <v>2307</v>
      </c>
      <c r="N2568" s="500" t="s">
        <v>7194</v>
      </c>
    </row>
    <row r="2569" spans="1:14">
      <c r="A2569" s="500" t="s">
        <v>686</v>
      </c>
      <c r="B2569" s="500" t="s">
        <v>2858</v>
      </c>
      <c r="C2569" s="500" t="s">
        <v>27831</v>
      </c>
      <c r="D2569" s="500" t="s">
        <v>27832</v>
      </c>
      <c r="E2569" s="500" t="s">
        <v>11099</v>
      </c>
      <c r="F2569" s="500" t="s">
        <v>28081</v>
      </c>
      <c r="G2569" s="500" t="s">
        <v>7195</v>
      </c>
      <c r="H2569" s="500" t="s">
        <v>2881</v>
      </c>
      <c r="I2569" s="500" t="s">
        <v>688</v>
      </c>
      <c r="J2569" s="500" t="s">
        <v>689</v>
      </c>
      <c r="K2569" s="500" t="s">
        <v>2306</v>
      </c>
      <c r="L2569" s="500" t="s">
        <v>28083</v>
      </c>
      <c r="M2569" s="500" t="s">
        <v>2307</v>
      </c>
      <c r="N2569" s="500" t="s">
        <v>7196</v>
      </c>
    </row>
    <row r="2570" spans="1:14">
      <c r="A2570" s="500" t="s">
        <v>686</v>
      </c>
      <c r="B2570" s="500" t="s">
        <v>2858</v>
      </c>
      <c r="C2570" s="500" t="s">
        <v>27831</v>
      </c>
      <c r="D2570" s="500" t="s">
        <v>27832</v>
      </c>
      <c r="E2570" s="500" t="s">
        <v>11099</v>
      </c>
      <c r="F2570" s="500" t="s">
        <v>28081</v>
      </c>
      <c r="G2570" s="500" t="s">
        <v>7590</v>
      </c>
      <c r="H2570" s="500" t="s">
        <v>6946</v>
      </c>
      <c r="I2570" s="500" t="s">
        <v>688</v>
      </c>
      <c r="J2570" s="500" t="s">
        <v>689</v>
      </c>
      <c r="K2570" s="500" t="s">
        <v>2306</v>
      </c>
      <c r="L2570" s="500" t="s">
        <v>28083</v>
      </c>
      <c r="M2570" s="500" t="s">
        <v>2307</v>
      </c>
      <c r="N2570" s="500" t="s">
        <v>7591</v>
      </c>
    </row>
    <row r="2571" spans="1:14">
      <c r="A2571" s="500" t="s">
        <v>686</v>
      </c>
      <c r="B2571" s="500" t="s">
        <v>2858</v>
      </c>
      <c r="C2571" s="500" t="s">
        <v>27831</v>
      </c>
      <c r="D2571" s="500" t="s">
        <v>27832</v>
      </c>
      <c r="E2571" s="500" t="s">
        <v>11099</v>
      </c>
      <c r="F2571" s="500" t="s">
        <v>28081</v>
      </c>
      <c r="G2571" s="500" t="s">
        <v>7197</v>
      </c>
      <c r="H2571" s="500" t="s">
        <v>27974</v>
      </c>
      <c r="I2571" s="500" t="s">
        <v>688</v>
      </c>
      <c r="J2571" s="500" t="s">
        <v>689</v>
      </c>
      <c r="K2571" s="500" t="s">
        <v>2306</v>
      </c>
      <c r="L2571" s="500" t="s">
        <v>28083</v>
      </c>
      <c r="M2571" s="500" t="s">
        <v>2307</v>
      </c>
      <c r="N2571" s="500" t="s">
        <v>7198</v>
      </c>
    </row>
    <row r="2572" spans="1:14">
      <c r="A2572" s="500" t="s">
        <v>686</v>
      </c>
      <c r="B2572" s="500" t="s">
        <v>2858</v>
      </c>
      <c r="C2572" s="500" t="s">
        <v>27831</v>
      </c>
      <c r="D2572" s="500" t="s">
        <v>27832</v>
      </c>
      <c r="E2572" s="500" t="s">
        <v>11099</v>
      </c>
      <c r="F2572" s="500" t="s">
        <v>28081</v>
      </c>
      <c r="G2572" s="500" t="s">
        <v>7199</v>
      </c>
      <c r="H2572" s="500" t="s">
        <v>11405</v>
      </c>
      <c r="I2572" s="500" t="s">
        <v>688</v>
      </c>
      <c r="J2572" s="500" t="s">
        <v>689</v>
      </c>
      <c r="K2572" s="500" t="s">
        <v>2306</v>
      </c>
      <c r="L2572" s="500" t="s">
        <v>28083</v>
      </c>
      <c r="M2572" s="500" t="s">
        <v>2307</v>
      </c>
      <c r="N2572" s="500" t="s">
        <v>7200</v>
      </c>
    </row>
    <row r="2573" spans="1:14">
      <c r="A2573" s="500" t="s">
        <v>686</v>
      </c>
      <c r="B2573" s="500" t="s">
        <v>2858</v>
      </c>
      <c r="C2573" s="500" t="s">
        <v>27831</v>
      </c>
      <c r="D2573" s="500" t="s">
        <v>27832</v>
      </c>
      <c r="E2573" s="500" t="s">
        <v>11099</v>
      </c>
      <c r="F2573" s="500" t="s">
        <v>28081</v>
      </c>
      <c r="G2573" s="500" t="s">
        <v>7201</v>
      </c>
      <c r="H2573" s="500" t="s">
        <v>11406</v>
      </c>
      <c r="I2573" s="500" t="s">
        <v>688</v>
      </c>
      <c r="J2573" s="500" t="s">
        <v>689</v>
      </c>
      <c r="K2573" s="500" t="s">
        <v>2306</v>
      </c>
      <c r="L2573" s="500" t="s">
        <v>28083</v>
      </c>
      <c r="M2573" s="500" t="s">
        <v>2307</v>
      </c>
      <c r="N2573" s="500" t="s">
        <v>7202</v>
      </c>
    </row>
    <row r="2574" spans="1:14">
      <c r="A2574" s="500" t="s">
        <v>686</v>
      </c>
      <c r="B2574" s="500" t="s">
        <v>2858</v>
      </c>
      <c r="C2574" s="500" t="s">
        <v>27831</v>
      </c>
      <c r="D2574" s="500" t="s">
        <v>27832</v>
      </c>
      <c r="E2574" s="500" t="s">
        <v>11099</v>
      </c>
      <c r="F2574" s="500" t="s">
        <v>28081</v>
      </c>
      <c r="G2574" s="500" t="s">
        <v>4121</v>
      </c>
      <c r="H2574" s="500" t="s">
        <v>7155</v>
      </c>
      <c r="I2574" s="500" t="s">
        <v>688</v>
      </c>
      <c r="J2574" s="500" t="s">
        <v>689</v>
      </c>
      <c r="K2574" s="500" t="s">
        <v>223</v>
      </c>
      <c r="L2574" s="500" t="s">
        <v>28083</v>
      </c>
      <c r="M2574" s="500" t="s">
        <v>2307</v>
      </c>
      <c r="N2574" s="500" t="s">
        <v>6328</v>
      </c>
    </row>
    <row r="2575" spans="1:14">
      <c r="A2575" s="500" t="s">
        <v>686</v>
      </c>
      <c r="B2575" s="500" t="s">
        <v>2858</v>
      </c>
      <c r="C2575" s="500" t="s">
        <v>27831</v>
      </c>
      <c r="D2575" s="500" t="s">
        <v>27832</v>
      </c>
      <c r="E2575" s="500" t="s">
        <v>11099</v>
      </c>
      <c r="F2575" s="500" t="s">
        <v>28081</v>
      </c>
      <c r="G2575" s="500" t="s">
        <v>4122</v>
      </c>
      <c r="H2575" s="500" t="s">
        <v>3947</v>
      </c>
      <c r="I2575" s="500" t="s">
        <v>688</v>
      </c>
      <c r="J2575" s="500" t="s">
        <v>689</v>
      </c>
      <c r="K2575" s="500" t="s">
        <v>223</v>
      </c>
      <c r="L2575" s="500" t="s">
        <v>28083</v>
      </c>
      <c r="M2575" s="500" t="s">
        <v>2307</v>
      </c>
      <c r="N2575" s="500" t="s">
        <v>6329</v>
      </c>
    </row>
    <row r="2576" spans="1:14">
      <c r="A2576" s="500" t="s">
        <v>686</v>
      </c>
      <c r="B2576" s="500" t="s">
        <v>2858</v>
      </c>
      <c r="C2576" s="500" t="s">
        <v>27831</v>
      </c>
      <c r="D2576" s="500" t="s">
        <v>27832</v>
      </c>
      <c r="E2576" s="500" t="s">
        <v>11099</v>
      </c>
      <c r="F2576" s="500" t="s">
        <v>28081</v>
      </c>
      <c r="G2576" s="500" t="s">
        <v>3623</v>
      </c>
      <c r="H2576" s="500" t="s">
        <v>3906</v>
      </c>
      <c r="I2576" s="500" t="s">
        <v>688</v>
      </c>
      <c r="J2576" s="500" t="s">
        <v>689</v>
      </c>
      <c r="K2576" s="500" t="s">
        <v>223</v>
      </c>
      <c r="L2576" s="500" t="s">
        <v>28083</v>
      </c>
      <c r="M2576" s="500" t="s">
        <v>2307</v>
      </c>
      <c r="N2576" s="500" t="s">
        <v>6330</v>
      </c>
    </row>
    <row r="2577" spans="1:14">
      <c r="A2577" s="500" t="s">
        <v>686</v>
      </c>
      <c r="B2577" s="500" t="s">
        <v>2858</v>
      </c>
      <c r="C2577" s="500" t="s">
        <v>27831</v>
      </c>
      <c r="D2577" s="500" t="s">
        <v>27832</v>
      </c>
      <c r="E2577" s="500" t="s">
        <v>11099</v>
      </c>
      <c r="F2577" s="500" t="s">
        <v>28081</v>
      </c>
      <c r="G2577" s="500" t="s">
        <v>3624</v>
      </c>
      <c r="H2577" s="500" t="s">
        <v>3930</v>
      </c>
      <c r="I2577" s="500" t="s">
        <v>688</v>
      </c>
      <c r="J2577" s="500" t="s">
        <v>689</v>
      </c>
      <c r="K2577" s="500" t="s">
        <v>223</v>
      </c>
      <c r="L2577" s="500" t="s">
        <v>28083</v>
      </c>
      <c r="M2577" s="500" t="s">
        <v>2307</v>
      </c>
      <c r="N2577" s="500" t="s">
        <v>6331</v>
      </c>
    </row>
    <row r="2578" spans="1:14">
      <c r="A2578" s="500" t="s">
        <v>686</v>
      </c>
      <c r="B2578" s="500" t="s">
        <v>2858</v>
      </c>
      <c r="C2578" s="500" t="s">
        <v>27831</v>
      </c>
      <c r="D2578" s="500" t="s">
        <v>27832</v>
      </c>
      <c r="E2578" s="500" t="s">
        <v>11099</v>
      </c>
      <c r="F2578" s="500" t="s">
        <v>28081</v>
      </c>
      <c r="G2578" s="500" t="s">
        <v>3625</v>
      </c>
      <c r="H2578" s="500" t="s">
        <v>13046</v>
      </c>
      <c r="I2578" s="500" t="s">
        <v>688</v>
      </c>
      <c r="J2578" s="500" t="s">
        <v>689</v>
      </c>
      <c r="K2578" s="500" t="s">
        <v>223</v>
      </c>
      <c r="L2578" s="500" t="s">
        <v>28083</v>
      </c>
      <c r="M2578" s="500" t="s">
        <v>2307</v>
      </c>
      <c r="N2578" s="500" t="s">
        <v>6332</v>
      </c>
    </row>
    <row r="2579" spans="1:14">
      <c r="A2579" s="500" t="s">
        <v>686</v>
      </c>
      <c r="B2579" s="500" t="s">
        <v>2858</v>
      </c>
      <c r="C2579" s="500" t="s">
        <v>27831</v>
      </c>
      <c r="D2579" s="500" t="s">
        <v>27832</v>
      </c>
      <c r="E2579" s="500" t="s">
        <v>11099</v>
      </c>
      <c r="F2579" s="500" t="s">
        <v>28081</v>
      </c>
      <c r="G2579" s="500" t="s">
        <v>3626</v>
      </c>
      <c r="H2579" s="500" t="s">
        <v>11055</v>
      </c>
      <c r="I2579" s="500" t="s">
        <v>688</v>
      </c>
      <c r="J2579" s="500" t="s">
        <v>689</v>
      </c>
      <c r="K2579" s="500" t="s">
        <v>223</v>
      </c>
      <c r="L2579" s="500" t="s">
        <v>28083</v>
      </c>
      <c r="M2579" s="500" t="s">
        <v>2307</v>
      </c>
      <c r="N2579" s="500" t="s">
        <v>11047</v>
      </c>
    </row>
    <row r="2580" spans="1:14">
      <c r="A2580" s="500" t="s">
        <v>686</v>
      </c>
      <c r="B2580" s="500" t="s">
        <v>2858</v>
      </c>
      <c r="C2580" s="500" t="s">
        <v>27831</v>
      </c>
      <c r="D2580" s="500" t="s">
        <v>27832</v>
      </c>
      <c r="E2580" s="500" t="s">
        <v>11099</v>
      </c>
      <c r="F2580" s="500" t="s">
        <v>28081</v>
      </c>
      <c r="G2580" s="500" t="s">
        <v>3627</v>
      </c>
      <c r="H2580" s="500" t="s">
        <v>6940</v>
      </c>
      <c r="I2580" s="500" t="s">
        <v>688</v>
      </c>
      <c r="J2580" s="500" t="s">
        <v>689</v>
      </c>
      <c r="K2580" s="500" t="s">
        <v>223</v>
      </c>
      <c r="L2580" s="500" t="s">
        <v>28083</v>
      </c>
      <c r="M2580" s="500" t="s">
        <v>2307</v>
      </c>
      <c r="N2580" s="500" t="s">
        <v>6333</v>
      </c>
    </row>
    <row r="2581" spans="1:14">
      <c r="A2581" s="500" t="s">
        <v>686</v>
      </c>
      <c r="B2581" s="500" t="s">
        <v>2858</v>
      </c>
      <c r="C2581" s="500" t="s">
        <v>27831</v>
      </c>
      <c r="D2581" s="500" t="s">
        <v>27832</v>
      </c>
      <c r="E2581" s="500" t="s">
        <v>11099</v>
      </c>
      <c r="F2581" s="500" t="s">
        <v>28081</v>
      </c>
      <c r="G2581" s="500" t="s">
        <v>3628</v>
      </c>
      <c r="H2581" s="500" t="s">
        <v>6940</v>
      </c>
      <c r="I2581" s="500" t="s">
        <v>688</v>
      </c>
      <c r="J2581" s="500" t="s">
        <v>689</v>
      </c>
      <c r="K2581" s="500" t="s">
        <v>223</v>
      </c>
      <c r="L2581" s="500" t="s">
        <v>28083</v>
      </c>
      <c r="M2581" s="500" t="s">
        <v>2307</v>
      </c>
      <c r="N2581" s="500" t="s">
        <v>6334</v>
      </c>
    </row>
    <row r="2582" spans="1:14">
      <c r="A2582" s="500" t="s">
        <v>686</v>
      </c>
      <c r="B2582" s="500" t="s">
        <v>2858</v>
      </c>
      <c r="C2582" s="500" t="s">
        <v>27831</v>
      </c>
      <c r="D2582" s="500" t="s">
        <v>27832</v>
      </c>
      <c r="E2582" s="500" t="s">
        <v>11099</v>
      </c>
      <c r="F2582" s="500" t="s">
        <v>28081</v>
      </c>
      <c r="G2582" s="500" t="s">
        <v>3629</v>
      </c>
      <c r="H2582" s="500" t="s">
        <v>6945</v>
      </c>
      <c r="I2582" s="500" t="s">
        <v>688</v>
      </c>
      <c r="J2582" s="500" t="s">
        <v>689</v>
      </c>
      <c r="K2582" s="500" t="s">
        <v>223</v>
      </c>
      <c r="L2582" s="500" t="s">
        <v>28083</v>
      </c>
      <c r="M2582" s="500" t="s">
        <v>2307</v>
      </c>
      <c r="N2582" s="500" t="s">
        <v>6335</v>
      </c>
    </row>
    <row r="2583" spans="1:14">
      <c r="A2583" s="500" t="s">
        <v>686</v>
      </c>
      <c r="B2583" s="500" t="s">
        <v>2858</v>
      </c>
      <c r="C2583" s="500" t="s">
        <v>27831</v>
      </c>
      <c r="D2583" s="500" t="s">
        <v>27832</v>
      </c>
      <c r="E2583" s="500" t="s">
        <v>11099</v>
      </c>
      <c r="F2583" s="500" t="s">
        <v>28081</v>
      </c>
      <c r="G2583" s="500" t="s">
        <v>7203</v>
      </c>
      <c r="H2583" s="500" t="s">
        <v>11215</v>
      </c>
      <c r="I2583" s="500" t="s">
        <v>688</v>
      </c>
      <c r="J2583" s="500" t="s">
        <v>689</v>
      </c>
      <c r="K2583" s="500" t="s">
        <v>223</v>
      </c>
      <c r="L2583" s="500" t="s">
        <v>28083</v>
      </c>
      <c r="M2583" s="500" t="s">
        <v>2307</v>
      </c>
      <c r="N2583" s="500" t="s">
        <v>7204</v>
      </c>
    </row>
    <row r="2584" spans="1:14">
      <c r="A2584" s="500" t="s">
        <v>686</v>
      </c>
      <c r="B2584" s="500" t="s">
        <v>2858</v>
      </c>
      <c r="C2584" s="500" t="s">
        <v>27831</v>
      </c>
      <c r="D2584" s="500" t="s">
        <v>27832</v>
      </c>
      <c r="E2584" s="500" t="s">
        <v>11099</v>
      </c>
      <c r="F2584" s="500" t="s">
        <v>28081</v>
      </c>
      <c r="G2584" s="500" t="s">
        <v>3630</v>
      </c>
      <c r="H2584" s="500" t="s">
        <v>11199</v>
      </c>
      <c r="I2584" s="500" t="s">
        <v>688</v>
      </c>
      <c r="J2584" s="500" t="s">
        <v>689</v>
      </c>
      <c r="K2584" s="500" t="s">
        <v>223</v>
      </c>
      <c r="L2584" s="500" t="s">
        <v>28083</v>
      </c>
      <c r="M2584" s="500" t="s">
        <v>2307</v>
      </c>
      <c r="N2584" s="500" t="s">
        <v>6336</v>
      </c>
    </row>
    <row r="2585" spans="1:14">
      <c r="A2585" s="500" t="s">
        <v>686</v>
      </c>
      <c r="B2585" s="500" t="s">
        <v>2858</v>
      </c>
      <c r="C2585" s="500" t="s">
        <v>27831</v>
      </c>
      <c r="D2585" s="500" t="s">
        <v>27832</v>
      </c>
      <c r="E2585" s="500" t="s">
        <v>11099</v>
      </c>
      <c r="F2585" s="500" t="s">
        <v>28081</v>
      </c>
      <c r="G2585" s="500" t="s">
        <v>3631</v>
      </c>
      <c r="H2585" s="500" t="s">
        <v>3845</v>
      </c>
      <c r="I2585" s="500" t="s">
        <v>688</v>
      </c>
      <c r="J2585" s="500" t="s">
        <v>689</v>
      </c>
      <c r="K2585" s="500" t="s">
        <v>223</v>
      </c>
      <c r="L2585" s="500" t="s">
        <v>28083</v>
      </c>
      <c r="M2585" s="500" t="s">
        <v>2307</v>
      </c>
      <c r="N2585" s="500" t="s">
        <v>6337</v>
      </c>
    </row>
    <row r="2586" spans="1:14">
      <c r="A2586" s="500" t="s">
        <v>686</v>
      </c>
      <c r="B2586" s="500" t="s">
        <v>2858</v>
      </c>
      <c r="C2586" s="500" t="s">
        <v>27831</v>
      </c>
      <c r="D2586" s="500" t="s">
        <v>27832</v>
      </c>
      <c r="E2586" s="500" t="s">
        <v>11099</v>
      </c>
      <c r="F2586" s="500" t="s">
        <v>28081</v>
      </c>
      <c r="G2586" s="500" t="s">
        <v>3632</v>
      </c>
      <c r="H2586" s="500" t="s">
        <v>27841</v>
      </c>
      <c r="I2586" s="500" t="s">
        <v>688</v>
      </c>
      <c r="J2586" s="500" t="s">
        <v>689</v>
      </c>
      <c r="K2586" s="500" t="s">
        <v>223</v>
      </c>
      <c r="L2586" s="500" t="s">
        <v>28083</v>
      </c>
      <c r="M2586" s="500" t="s">
        <v>2307</v>
      </c>
      <c r="N2586" s="500" t="s">
        <v>6338</v>
      </c>
    </row>
    <row r="2587" spans="1:14">
      <c r="A2587" s="500" t="s">
        <v>686</v>
      </c>
      <c r="B2587" s="500" t="s">
        <v>2858</v>
      </c>
      <c r="C2587" s="500" t="s">
        <v>27831</v>
      </c>
      <c r="D2587" s="500" t="s">
        <v>27832</v>
      </c>
      <c r="E2587" s="500" t="s">
        <v>11099</v>
      </c>
      <c r="F2587" s="500" t="s">
        <v>28081</v>
      </c>
      <c r="G2587" s="500" t="s">
        <v>3633</v>
      </c>
      <c r="H2587" s="500" t="s">
        <v>11789</v>
      </c>
      <c r="I2587" s="500" t="s">
        <v>688</v>
      </c>
      <c r="J2587" s="500" t="s">
        <v>689</v>
      </c>
      <c r="K2587" s="500" t="s">
        <v>223</v>
      </c>
      <c r="L2587" s="500" t="s">
        <v>28083</v>
      </c>
      <c r="M2587" s="500" t="s">
        <v>2307</v>
      </c>
      <c r="N2587" s="500" t="s">
        <v>6339</v>
      </c>
    </row>
    <row r="2588" spans="1:14">
      <c r="A2588" s="500" t="s">
        <v>686</v>
      </c>
      <c r="B2588" s="500" t="s">
        <v>2858</v>
      </c>
      <c r="C2588" s="500" t="s">
        <v>27831</v>
      </c>
      <c r="D2588" s="500" t="s">
        <v>27832</v>
      </c>
      <c r="E2588" s="500" t="s">
        <v>11099</v>
      </c>
      <c r="F2588" s="500" t="s">
        <v>28081</v>
      </c>
      <c r="G2588" s="500" t="s">
        <v>3982</v>
      </c>
      <c r="H2588" s="500" t="s">
        <v>3075</v>
      </c>
      <c r="I2588" s="500" t="s">
        <v>688</v>
      </c>
      <c r="J2588" s="500" t="s">
        <v>689</v>
      </c>
      <c r="K2588" s="500" t="s">
        <v>223</v>
      </c>
      <c r="L2588" s="500" t="s">
        <v>28083</v>
      </c>
      <c r="M2588" s="500" t="s">
        <v>2307</v>
      </c>
      <c r="N2588" s="500" t="s">
        <v>6340</v>
      </c>
    </row>
    <row r="2589" spans="1:14">
      <c r="A2589" s="500" t="s">
        <v>686</v>
      </c>
      <c r="B2589" s="500" t="s">
        <v>2858</v>
      </c>
      <c r="C2589" s="500" t="s">
        <v>27831</v>
      </c>
      <c r="D2589" s="500" t="s">
        <v>27832</v>
      </c>
      <c r="E2589" s="500" t="s">
        <v>11099</v>
      </c>
      <c r="F2589" s="500" t="s">
        <v>28081</v>
      </c>
      <c r="G2589" s="500" t="s">
        <v>3983</v>
      </c>
      <c r="H2589" s="500" t="s">
        <v>11213</v>
      </c>
      <c r="I2589" s="500" t="s">
        <v>688</v>
      </c>
      <c r="J2589" s="500" t="s">
        <v>689</v>
      </c>
      <c r="K2589" s="500" t="s">
        <v>223</v>
      </c>
      <c r="L2589" s="500" t="s">
        <v>28083</v>
      </c>
      <c r="M2589" s="500" t="s">
        <v>2307</v>
      </c>
      <c r="N2589" s="500" t="s">
        <v>6341</v>
      </c>
    </row>
    <row r="2590" spans="1:14">
      <c r="A2590" s="500" t="s">
        <v>686</v>
      </c>
      <c r="B2590" s="500" t="s">
        <v>2858</v>
      </c>
      <c r="C2590" s="500" t="s">
        <v>27831</v>
      </c>
      <c r="D2590" s="500" t="s">
        <v>27832</v>
      </c>
      <c r="E2590" s="500" t="s">
        <v>11099</v>
      </c>
      <c r="F2590" s="500" t="s">
        <v>28081</v>
      </c>
      <c r="G2590" s="500" t="s">
        <v>3634</v>
      </c>
      <c r="H2590" s="500" t="s">
        <v>27967</v>
      </c>
      <c r="I2590" s="500" t="s">
        <v>688</v>
      </c>
      <c r="J2590" s="500" t="s">
        <v>689</v>
      </c>
      <c r="K2590" s="500" t="s">
        <v>223</v>
      </c>
      <c r="L2590" s="500" t="s">
        <v>28083</v>
      </c>
      <c r="M2590" s="500" t="s">
        <v>2307</v>
      </c>
      <c r="N2590" s="500" t="s">
        <v>6342</v>
      </c>
    </row>
    <row r="2591" spans="1:14">
      <c r="A2591" s="500" t="s">
        <v>686</v>
      </c>
      <c r="B2591" s="500" t="s">
        <v>2858</v>
      </c>
      <c r="C2591" s="500" t="s">
        <v>27831</v>
      </c>
      <c r="D2591" s="500" t="s">
        <v>27832</v>
      </c>
      <c r="E2591" s="500" t="s">
        <v>11099</v>
      </c>
      <c r="F2591" s="500" t="s">
        <v>28081</v>
      </c>
      <c r="G2591" s="500" t="s">
        <v>3635</v>
      </c>
      <c r="H2591" s="500" t="s">
        <v>11105</v>
      </c>
      <c r="I2591" s="500" t="s">
        <v>688</v>
      </c>
      <c r="J2591" s="500" t="s">
        <v>689</v>
      </c>
      <c r="K2591" s="500" t="s">
        <v>223</v>
      </c>
      <c r="L2591" s="500" t="s">
        <v>28083</v>
      </c>
      <c r="M2591" s="500" t="s">
        <v>2307</v>
      </c>
      <c r="N2591" s="500" t="s">
        <v>6343</v>
      </c>
    </row>
    <row r="2592" spans="1:14">
      <c r="A2592" s="500" t="s">
        <v>686</v>
      </c>
      <c r="B2592" s="500" t="s">
        <v>2858</v>
      </c>
      <c r="C2592" s="500" t="s">
        <v>27831</v>
      </c>
      <c r="D2592" s="500" t="s">
        <v>27832</v>
      </c>
      <c r="E2592" s="500" t="s">
        <v>11099</v>
      </c>
      <c r="F2592" s="500" t="s">
        <v>28081</v>
      </c>
      <c r="G2592" s="500" t="s">
        <v>3636</v>
      </c>
      <c r="H2592" s="500" t="s">
        <v>27839</v>
      </c>
      <c r="I2592" s="500" t="s">
        <v>688</v>
      </c>
      <c r="J2592" s="500" t="s">
        <v>689</v>
      </c>
      <c r="K2592" s="500" t="s">
        <v>223</v>
      </c>
      <c r="L2592" s="500" t="s">
        <v>28083</v>
      </c>
      <c r="M2592" s="500" t="s">
        <v>2307</v>
      </c>
      <c r="N2592" s="500" t="s">
        <v>6344</v>
      </c>
    </row>
    <row r="2593" spans="1:14">
      <c r="A2593" s="500" t="s">
        <v>686</v>
      </c>
      <c r="B2593" s="500" t="s">
        <v>2858</v>
      </c>
      <c r="C2593" s="500" t="s">
        <v>27831</v>
      </c>
      <c r="D2593" s="500" t="s">
        <v>27832</v>
      </c>
      <c r="E2593" s="500" t="s">
        <v>11099</v>
      </c>
      <c r="F2593" s="500" t="s">
        <v>28081</v>
      </c>
      <c r="G2593" s="500" t="s">
        <v>3637</v>
      </c>
      <c r="H2593" s="500" t="s">
        <v>11839</v>
      </c>
      <c r="I2593" s="500" t="s">
        <v>688</v>
      </c>
      <c r="J2593" s="500" t="s">
        <v>689</v>
      </c>
      <c r="K2593" s="500" t="s">
        <v>223</v>
      </c>
      <c r="L2593" s="500" t="s">
        <v>28083</v>
      </c>
      <c r="M2593" s="500" t="s">
        <v>2307</v>
      </c>
      <c r="N2593" s="500" t="s">
        <v>6345</v>
      </c>
    </row>
    <row r="2594" spans="1:14">
      <c r="A2594" s="500" t="s">
        <v>686</v>
      </c>
      <c r="B2594" s="500" t="s">
        <v>2858</v>
      </c>
      <c r="C2594" s="500" t="s">
        <v>27831</v>
      </c>
      <c r="D2594" s="500" t="s">
        <v>27832</v>
      </c>
      <c r="E2594" s="500" t="s">
        <v>11099</v>
      </c>
      <c r="F2594" s="500" t="s">
        <v>28081</v>
      </c>
      <c r="G2594" s="500" t="s">
        <v>3638</v>
      </c>
      <c r="H2594" s="500" t="s">
        <v>27839</v>
      </c>
      <c r="I2594" s="500" t="s">
        <v>688</v>
      </c>
      <c r="J2594" s="500" t="s">
        <v>689</v>
      </c>
      <c r="K2594" s="500" t="s">
        <v>223</v>
      </c>
      <c r="L2594" s="500" t="s">
        <v>28083</v>
      </c>
      <c r="M2594" s="500" t="s">
        <v>2307</v>
      </c>
      <c r="N2594" s="500" t="s">
        <v>6346</v>
      </c>
    </row>
    <row r="2595" spans="1:14">
      <c r="A2595" s="500" t="s">
        <v>686</v>
      </c>
      <c r="B2595" s="500" t="s">
        <v>2858</v>
      </c>
      <c r="C2595" s="500" t="s">
        <v>27831</v>
      </c>
      <c r="D2595" s="500" t="s">
        <v>27832</v>
      </c>
      <c r="E2595" s="500" t="s">
        <v>11099</v>
      </c>
      <c r="F2595" s="500" t="s">
        <v>28081</v>
      </c>
      <c r="G2595" s="500" t="s">
        <v>3639</v>
      </c>
      <c r="H2595" s="500" t="s">
        <v>11839</v>
      </c>
      <c r="I2595" s="500" t="s">
        <v>688</v>
      </c>
      <c r="J2595" s="500" t="s">
        <v>689</v>
      </c>
      <c r="K2595" s="500" t="s">
        <v>223</v>
      </c>
      <c r="L2595" s="500" t="s">
        <v>28083</v>
      </c>
      <c r="M2595" s="500" t="s">
        <v>2307</v>
      </c>
      <c r="N2595" s="500" t="s">
        <v>6347</v>
      </c>
    </row>
    <row r="2596" spans="1:14">
      <c r="A2596" s="500" t="s">
        <v>686</v>
      </c>
      <c r="B2596" s="500" t="s">
        <v>2858</v>
      </c>
      <c r="C2596" s="500" t="s">
        <v>27831</v>
      </c>
      <c r="D2596" s="500" t="s">
        <v>27832</v>
      </c>
      <c r="E2596" s="500" t="s">
        <v>11099</v>
      </c>
      <c r="F2596" s="500" t="s">
        <v>28081</v>
      </c>
      <c r="G2596" s="500" t="s">
        <v>3640</v>
      </c>
      <c r="H2596" s="500" t="s">
        <v>11199</v>
      </c>
      <c r="I2596" s="500" t="s">
        <v>688</v>
      </c>
      <c r="J2596" s="500" t="s">
        <v>689</v>
      </c>
      <c r="K2596" s="500" t="s">
        <v>223</v>
      </c>
      <c r="L2596" s="500" t="s">
        <v>28083</v>
      </c>
      <c r="M2596" s="500" t="s">
        <v>2307</v>
      </c>
      <c r="N2596" s="500" t="s">
        <v>6348</v>
      </c>
    </row>
    <row r="2597" spans="1:14">
      <c r="A2597" s="500" t="s">
        <v>686</v>
      </c>
      <c r="B2597" s="500" t="s">
        <v>2858</v>
      </c>
      <c r="C2597" s="500" t="s">
        <v>27831</v>
      </c>
      <c r="D2597" s="500" t="s">
        <v>27832</v>
      </c>
      <c r="E2597" s="500" t="s">
        <v>11099</v>
      </c>
      <c r="F2597" s="500" t="s">
        <v>28081</v>
      </c>
      <c r="G2597" s="500" t="s">
        <v>3641</v>
      </c>
      <c r="H2597" s="500" t="s">
        <v>3845</v>
      </c>
      <c r="I2597" s="500" t="s">
        <v>688</v>
      </c>
      <c r="J2597" s="500" t="s">
        <v>689</v>
      </c>
      <c r="K2597" s="500" t="s">
        <v>223</v>
      </c>
      <c r="L2597" s="500" t="s">
        <v>28083</v>
      </c>
      <c r="M2597" s="500" t="s">
        <v>2307</v>
      </c>
      <c r="N2597" s="500" t="s">
        <v>11048</v>
      </c>
    </row>
    <row r="2598" spans="1:14">
      <c r="A2598" s="500" t="s">
        <v>686</v>
      </c>
      <c r="B2598" s="500" t="s">
        <v>2858</v>
      </c>
      <c r="C2598" s="500" t="s">
        <v>27831</v>
      </c>
      <c r="D2598" s="500" t="s">
        <v>27832</v>
      </c>
      <c r="E2598" s="500" t="s">
        <v>11099</v>
      </c>
      <c r="F2598" s="500" t="s">
        <v>28081</v>
      </c>
      <c r="G2598" s="500" t="s">
        <v>3642</v>
      </c>
      <c r="H2598" s="500" t="s">
        <v>11159</v>
      </c>
      <c r="I2598" s="500" t="s">
        <v>688</v>
      </c>
      <c r="J2598" s="500" t="s">
        <v>689</v>
      </c>
      <c r="K2598" s="500" t="s">
        <v>223</v>
      </c>
      <c r="L2598" s="500" t="s">
        <v>28083</v>
      </c>
      <c r="M2598" s="500" t="s">
        <v>2307</v>
      </c>
      <c r="N2598" s="500" t="s">
        <v>6349</v>
      </c>
    </row>
    <row r="2599" spans="1:14">
      <c r="A2599" s="500" t="s">
        <v>686</v>
      </c>
      <c r="B2599" s="500" t="s">
        <v>2858</v>
      </c>
      <c r="C2599" s="500" t="s">
        <v>27831</v>
      </c>
      <c r="D2599" s="500" t="s">
        <v>27832</v>
      </c>
      <c r="E2599" s="500" t="s">
        <v>11099</v>
      </c>
      <c r="F2599" s="500" t="s">
        <v>28081</v>
      </c>
      <c r="G2599" s="500" t="s">
        <v>3643</v>
      </c>
      <c r="H2599" s="500" t="s">
        <v>27968</v>
      </c>
      <c r="I2599" s="500" t="s">
        <v>688</v>
      </c>
      <c r="J2599" s="500" t="s">
        <v>689</v>
      </c>
      <c r="K2599" s="500" t="s">
        <v>223</v>
      </c>
      <c r="L2599" s="500" t="s">
        <v>28083</v>
      </c>
      <c r="M2599" s="500" t="s">
        <v>2307</v>
      </c>
      <c r="N2599" s="500" t="s">
        <v>6350</v>
      </c>
    </row>
    <row r="2600" spans="1:14">
      <c r="A2600" s="500" t="s">
        <v>686</v>
      </c>
      <c r="B2600" s="500" t="s">
        <v>2858</v>
      </c>
      <c r="C2600" s="500" t="s">
        <v>27831</v>
      </c>
      <c r="D2600" s="500" t="s">
        <v>27832</v>
      </c>
      <c r="E2600" s="500" t="s">
        <v>11099</v>
      </c>
      <c r="F2600" s="500" t="s">
        <v>28081</v>
      </c>
      <c r="G2600" s="500" t="s">
        <v>3644</v>
      </c>
      <c r="H2600" s="500" t="s">
        <v>3878</v>
      </c>
      <c r="I2600" s="500" t="s">
        <v>688</v>
      </c>
      <c r="J2600" s="500" t="s">
        <v>689</v>
      </c>
      <c r="K2600" s="500" t="s">
        <v>223</v>
      </c>
      <c r="L2600" s="500" t="s">
        <v>28083</v>
      </c>
      <c r="M2600" s="500" t="s">
        <v>2307</v>
      </c>
      <c r="N2600" s="500" t="s">
        <v>6351</v>
      </c>
    </row>
    <row r="2601" spans="1:14">
      <c r="A2601" s="500" t="s">
        <v>686</v>
      </c>
      <c r="B2601" s="500" t="s">
        <v>2858</v>
      </c>
      <c r="C2601" s="500" t="s">
        <v>27831</v>
      </c>
      <c r="D2601" s="500" t="s">
        <v>27832</v>
      </c>
      <c r="E2601" s="500" t="s">
        <v>11099</v>
      </c>
      <c r="F2601" s="500" t="s">
        <v>28081</v>
      </c>
      <c r="G2601" s="500" t="s">
        <v>3645</v>
      </c>
      <c r="H2601" s="500" t="s">
        <v>3840</v>
      </c>
      <c r="I2601" s="500" t="s">
        <v>688</v>
      </c>
      <c r="J2601" s="500" t="s">
        <v>689</v>
      </c>
      <c r="K2601" s="500" t="s">
        <v>223</v>
      </c>
      <c r="L2601" s="500" t="s">
        <v>28083</v>
      </c>
      <c r="M2601" s="500" t="s">
        <v>2307</v>
      </c>
      <c r="N2601" s="500" t="s">
        <v>6352</v>
      </c>
    </row>
    <row r="2602" spans="1:14">
      <c r="A2602" s="500" t="s">
        <v>686</v>
      </c>
      <c r="B2602" s="500" t="s">
        <v>2858</v>
      </c>
      <c r="C2602" s="500" t="s">
        <v>27831</v>
      </c>
      <c r="D2602" s="500" t="s">
        <v>27832</v>
      </c>
      <c r="E2602" s="500" t="s">
        <v>11099</v>
      </c>
      <c r="F2602" s="500" t="s">
        <v>28081</v>
      </c>
      <c r="G2602" s="500" t="s">
        <v>3646</v>
      </c>
      <c r="H2602" s="500" t="s">
        <v>2885</v>
      </c>
      <c r="I2602" s="500" t="s">
        <v>688</v>
      </c>
      <c r="J2602" s="500" t="s">
        <v>689</v>
      </c>
      <c r="K2602" s="500" t="s">
        <v>223</v>
      </c>
      <c r="L2602" s="500" t="s">
        <v>28083</v>
      </c>
      <c r="M2602" s="500" t="s">
        <v>2307</v>
      </c>
      <c r="N2602" s="500" t="s">
        <v>6353</v>
      </c>
    </row>
    <row r="2603" spans="1:14">
      <c r="A2603" s="500" t="s">
        <v>686</v>
      </c>
      <c r="B2603" s="500" t="s">
        <v>2858</v>
      </c>
      <c r="C2603" s="500" t="s">
        <v>27831</v>
      </c>
      <c r="D2603" s="500" t="s">
        <v>27832</v>
      </c>
      <c r="E2603" s="500" t="s">
        <v>11099</v>
      </c>
      <c r="F2603" s="500" t="s">
        <v>28081</v>
      </c>
      <c r="G2603" s="500" t="s">
        <v>3647</v>
      </c>
      <c r="H2603" s="500" t="s">
        <v>28016</v>
      </c>
      <c r="I2603" s="500" t="s">
        <v>688</v>
      </c>
      <c r="J2603" s="500" t="s">
        <v>689</v>
      </c>
      <c r="K2603" s="500" t="s">
        <v>223</v>
      </c>
      <c r="L2603" s="500" t="s">
        <v>28083</v>
      </c>
      <c r="M2603" s="500" t="s">
        <v>2307</v>
      </c>
      <c r="N2603" s="500" t="s">
        <v>6354</v>
      </c>
    </row>
    <row r="2604" spans="1:14">
      <c r="A2604" s="500" t="s">
        <v>686</v>
      </c>
      <c r="B2604" s="500" t="s">
        <v>2858</v>
      </c>
      <c r="C2604" s="500" t="s">
        <v>27831</v>
      </c>
      <c r="D2604" s="500" t="s">
        <v>27832</v>
      </c>
      <c r="E2604" s="500" t="s">
        <v>11099</v>
      </c>
      <c r="F2604" s="500" t="s">
        <v>28081</v>
      </c>
      <c r="G2604" s="500" t="s">
        <v>3648</v>
      </c>
      <c r="H2604" s="500" t="s">
        <v>27984</v>
      </c>
      <c r="I2604" s="500" t="s">
        <v>688</v>
      </c>
      <c r="J2604" s="500" t="s">
        <v>689</v>
      </c>
      <c r="K2604" s="500" t="s">
        <v>223</v>
      </c>
      <c r="L2604" s="500" t="s">
        <v>28083</v>
      </c>
      <c r="M2604" s="500" t="s">
        <v>2307</v>
      </c>
      <c r="N2604" s="500" t="s">
        <v>6355</v>
      </c>
    </row>
    <row r="2605" spans="1:14">
      <c r="A2605" s="500" t="s">
        <v>686</v>
      </c>
      <c r="B2605" s="500" t="s">
        <v>2858</v>
      </c>
      <c r="C2605" s="500" t="s">
        <v>27831</v>
      </c>
      <c r="D2605" s="500" t="s">
        <v>27832</v>
      </c>
      <c r="E2605" s="500" t="s">
        <v>11099</v>
      </c>
      <c r="F2605" s="500" t="s">
        <v>28081</v>
      </c>
      <c r="G2605" s="500" t="s">
        <v>10758</v>
      </c>
      <c r="H2605" s="500" t="s">
        <v>6950</v>
      </c>
      <c r="I2605" s="500" t="s">
        <v>688</v>
      </c>
      <c r="J2605" s="500" t="s">
        <v>689</v>
      </c>
      <c r="K2605" s="500" t="s">
        <v>223</v>
      </c>
      <c r="L2605" s="500" t="s">
        <v>28083</v>
      </c>
      <c r="M2605" s="500" t="s">
        <v>2307</v>
      </c>
      <c r="N2605" s="500" t="s">
        <v>10759</v>
      </c>
    </row>
    <row r="2606" spans="1:14">
      <c r="A2606" s="500" t="s">
        <v>686</v>
      </c>
      <c r="B2606" s="500" t="s">
        <v>2858</v>
      </c>
      <c r="C2606" s="500" t="s">
        <v>27831</v>
      </c>
      <c r="D2606" s="500" t="s">
        <v>27832</v>
      </c>
      <c r="E2606" s="500" t="s">
        <v>11099</v>
      </c>
      <c r="F2606" s="500" t="s">
        <v>28081</v>
      </c>
      <c r="G2606" s="500" t="s">
        <v>3649</v>
      </c>
      <c r="H2606" s="500" t="s">
        <v>27998</v>
      </c>
      <c r="I2606" s="500" t="s">
        <v>688</v>
      </c>
      <c r="J2606" s="500" t="s">
        <v>689</v>
      </c>
      <c r="K2606" s="500" t="s">
        <v>223</v>
      </c>
      <c r="L2606" s="500" t="s">
        <v>28083</v>
      </c>
      <c r="M2606" s="500" t="s">
        <v>2307</v>
      </c>
      <c r="N2606" s="500" t="s">
        <v>6356</v>
      </c>
    </row>
    <row r="2607" spans="1:14">
      <c r="A2607" s="500" t="s">
        <v>686</v>
      </c>
      <c r="B2607" s="500" t="s">
        <v>2858</v>
      </c>
      <c r="C2607" s="500" t="s">
        <v>27831</v>
      </c>
      <c r="D2607" s="500" t="s">
        <v>27832</v>
      </c>
      <c r="E2607" s="500" t="s">
        <v>11099</v>
      </c>
      <c r="F2607" s="500" t="s">
        <v>28081</v>
      </c>
      <c r="G2607" s="500" t="s">
        <v>3650</v>
      </c>
      <c r="H2607" s="500" t="s">
        <v>2940</v>
      </c>
      <c r="I2607" s="500" t="s">
        <v>688</v>
      </c>
      <c r="J2607" s="500" t="s">
        <v>689</v>
      </c>
      <c r="K2607" s="500" t="s">
        <v>223</v>
      </c>
      <c r="L2607" s="500" t="s">
        <v>28083</v>
      </c>
      <c r="M2607" s="500" t="s">
        <v>2307</v>
      </c>
      <c r="N2607" s="500" t="s">
        <v>6357</v>
      </c>
    </row>
    <row r="2608" spans="1:14">
      <c r="A2608" s="500" t="s">
        <v>686</v>
      </c>
      <c r="B2608" s="500" t="s">
        <v>2858</v>
      </c>
      <c r="C2608" s="500" t="s">
        <v>27831</v>
      </c>
      <c r="D2608" s="500" t="s">
        <v>27832</v>
      </c>
      <c r="E2608" s="500" t="s">
        <v>11099</v>
      </c>
      <c r="F2608" s="500" t="s">
        <v>28081</v>
      </c>
      <c r="G2608" s="500" t="s">
        <v>10760</v>
      </c>
      <c r="H2608" s="500" t="s">
        <v>11302</v>
      </c>
      <c r="I2608" s="500" t="s">
        <v>688</v>
      </c>
      <c r="J2608" s="500" t="s">
        <v>689</v>
      </c>
      <c r="K2608" s="500" t="s">
        <v>223</v>
      </c>
      <c r="L2608" s="500" t="s">
        <v>28083</v>
      </c>
      <c r="M2608" s="500" t="s">
        <v>2307</v>
      </c>
      <c r="N2608" s="500" t="s">
        <v>10761</v>
      </c>
    </row>
    <row r="2609" spans="1:14">
      <c r="A2609" s="500" t="s">
        <v>686</v>
      </c>
      <c r="B2609" s="500" t="s">
        <v>2858</v>
      </c>
      <c r="C2609" s="500" t="s">
        <v>27831</v>
      </c>
      <c r="D2609" s="500" t="s">
        <v>27832</v>
      </c>
      <c r="E2609" s="500" t="s">
        <v>11099</v>
      </c>
      <c r="F2609" s="500" t="s">
        <v>28081</v>
      </c>
      <c r="G2609" s="500" t="s">
        <v>3651</v>
      </c>
      <c r="H2609" s="500" t="s">
        <v>27861</v>
      </c>
      <c r="I2609" s="500" t="s">
        <v>688</v>
      </c>
      <c r="J2609" s="500" t="s">
        <v>689</v>
      </c>
      <c r="K2609" s="500" t="s">
        <v>223</v>
      </c>
      <c r="L2609" s="500" t="s">
        <v>28083</v>
      </c>
      <c r="M2609" s="500" t="s">
        <v>2307</v>
      </c>
      <c r="N2609" s="500" t="s">
        <v>6358</v>
      </c>
    </row>
    <row r="2610" spans="1:14">
      <c r="A2610" s="500" t="s">
        <v>686</v>
      </c>
      <c r="B2610" s="500" t="s">
        <v>2858</v>
      </c>
      <c r="C2610" s="500" t="s">
        <v>27831</v>
      </c>
      <c r="D2610" s="500" t="s">
        <v>27832</v>
      </c>
      <c r="E2610" s="500" t="s">
        <v>11099</v>
      </c>
      <c r="F2610" s="500" t="s">
        <v>28081</v>
      </c>
      <c r="G2610" s="500" t="s">
        <v>3652</v>
      </c>
      <c r="H2610" s="500" t="s">
        <v>14564</v>
      </c>
      <c r="I2610" s="500" t="s">
        <v>688</v>
      </c>
      <c r="J2610" s="500" t="s">
        <v>689</v>
      </c>
      <c r="K2610" s="500" t="s">
        <v>223</v>
      </c>
      <c r="L2610" s="500" t="s">
        <v>28083</v>
      </c>
      <c r="M2610" s="500" t="s">
        <v>2307</v>
      </c>
      <c r="N2610" s="500" t="s">
        <v>6359</v>
      </c>
    </row>
    <row r="2611" spans="1:14">
      <c r="A2611" s="500" t="s">
        <v>686</v>
      </c>
      <c r="B2611" s="500" t="s">
        <v>2858</v>
      </c>
      <c r="C2611" s="500" t="s">
        <v>27831</v>
      </c>
      <c r="D2611" s="500" t="s">
        <v>27832</v>
      </c>
      <c r="E2611" s="500" t="s">
        <v>11099</v>
      </c>
      <c r="F2611" s="500" t="s">
        <v>28081</v>
      </c>
      <c r="G2611" s="500" t="s">
        <v>3653</v>
      </c>
      <c r="H2611" s="500" t="s">
        <v>28060</v>
      </c>
      <c r="I2611" s="500" t="s">
        <v>688</v>
      </c>
      <c r="J2611" s="500" t="s">
        <v>689</v>
      </c>
      <c r="K2611" s="500" t="s">
        <v>223</v>
      </c>
      <c r="L2611" s="500" t="s">
        <v>28083</v>
      </c>
      <c r="M2611" s="500" t="s">
        <v>2307</v>
      </c>
      <c r="N2611" s="500" t="s">
        <v>6360</v>
      </c>
    </row>
    <row r="2612" spans="1:14">
      <c r="A2612" s="500" t="s">
        <v>686</v>
      </c>
      <c r="B2612" s="500" t="s">
        <v>2858</v>
      </c>
      <c r="C2612" s="500" t="s">
        <v>27831</v>
      </c>
      <c r="D2612" s="500" t="s">
        <v>27832</v>
      </c>
      <c r="E2612" s="500" t="s">
        <v>11099</v>
      </c>
      <c r="F2612" s="500" t="s">
        <v>28081</v>
      </c>
      <c r="G2612" s="500" t="s">
        <v>3654</v>
      </c>
      <c r="H2612" s="500" t="s">
        <v>11209</v>
      </c>
      <c r="I2612" s="500" t="s">
        <v>688</v>
      </c>
      <c r="J2612" s="500" t="s">
        <v>689</v>
      </c>
      <c r="K2612" s="500" t="s">
        <v>223</v>
      </c>
      <c r="L2612" s="500" t="s">
        <v>28083</v>
      </c>
      <c r="M2612" s="500" t="s">
        <v>2307</v>
      </c>
      <c r="N2612" s="500" t="s">
        <v>6361</v>
      </c>
    </row>
    <row r="2613" spans="1:14">
      <c r="A2613" s="500" t="s">
        <v>686</v>
      </c>
      <c r="B2613" s="500" t="s">
        <v>2858</v>
      </c>
      <c r="C2613" s="500" t="s">
        <v>27831</v>
      </c>
      <c r="D2613" s="500" t="s">
        <v>27832</v>
      </c>
      <c r="E2613" s="500" t="s">
        <v>11099</v>
      </c>
      <c r="F2613" s="500" t="s">
        <v>28081</v>
      </c>
      <c r="G2613" s="500" t="s">
        <v>3655</v>
      </c>
      <c r="H2613" s="500" t="s">
        <v>11135</v>
      </c>
      <c r="I2613" s="500" t="s">
        <v>688</v>
      </c>
      <c r="J2613" s="500" t="s">
        <v>689</v>
      </c>
      <c r="K2613" s="500" t="s">
        <v>223</v>
      </c>
      <c r="L2613" s="500" t="s">
        <v>28083</v>
      </c>
      <c r="M2613" s="500" t="s">
        <v>2307</v>
      </c>
      <c r="N2613" s="500" t="s">
        <v>6362</v>
      </c>
    </row>
    <row r="2614" spans="1:14">
      <c r="A2614" s="500" t="s">
        <v>686</v>
      </c>
      <c r="B2614" s="500" t="s">
        <v>2858</v>
      </c>
      <c r="C2614" s="500" t="s">
        <v>27831</v>
      </c>
      <c r="D2614" s="500" t="s">
        <v>27832</v>
      </c>
      <c r="E2614" s="500" t="s">
        <v>11099</v>
      </c>
      <c r="F2614" s="500" t="s">
        <v>28081</v>
      </c>
      <c r="G2614" s="500" t="s">
        <v>3656</v>
      </c>
      <c r="H2614" s="500" t="s">
        <v>11159</v>
      </c>
      <c r="I2614" s="500" t="s">
        <v>688</v>
      </c>
      <c r="J2614" s="500" t="s">
        <v>689</v>
      </c>
      <c r="K2614" s="500" t="s">
        <v>223</v>
      </c>
      <c r="L2614" s="500" t="s">
        <v>28083</v>
      </c>
      <c r="M2614" s="500" t="s">
        <v>2307</v>
      </c>
      <c r="N2614" s="500" t="s">
        <v>6363</v>
      </c>
    </row>
    <row r="2615" spans="1:14">
      <c r="A2615" s="500" t="s">
        <v>686</v>
      </c>
      <c r="B2615" s="500" t="s">
        <v>2858</v>
      </c>
      <c r="C2615" s="500" t="s">
        <v>27831</v>
      </c>
      <c r="D2615" s="500" t="s">
        <v>27832</v>
      </c>
      <c r="E2615" s="500" t="s">
        <v>11099</v>
      </c>
      <c r="F2615" s="500" t="s">
        <v>28081</v>
      </c>
      <c r="G2615" s="500" t="s">
        <v>3657</v>
      </c>
      <c r="H2615" s="500" t="s">
        <v>27968</v>
      </c>
      <c r="I2615" s="500" t="s">
        <v>688</v>
      </c>
      <c r="J2615" s="500" t="s">
        <v>689</v>
      </c>
      <c r="K2615" s="500" t="s">
        <v>223</v>
      </c>
      <c r="L2615" s="500" t="s">
        <v>28083</v>
      </c>
      <c r="M2615" s="500" t="s">
        <v>2307</v>
      </c>
      <c r="N2615" s="500" t="s">
        <v>6364</v>
      </c>
    </row>
    <row r="2616" spans="1:14">
      <c r="A2616" s="500" t="s">
        <v>686</v>
      </c>
      <c r="B2616" s="500" t="s">
        <v>2858</v>
      </c>
      <c r="C2616" s="500" t="s">
        <v>27831</v>
      </c>
      <c r="D2616" s="500" t="s">
        <v>27832</v>
      </c>
      <c r="E2616" s="500" t="s">
        <v>11099</v>
      </c>
      <c r="F2616" s="500" t="s">
        <v>28081</v>
      </c>
      <c r="G2616" s="500" t="s">
        <v>3658</v>
      </c>
      <c r="H2616" s="500" t="s">
        <v>11393</v>
      </c>
      <c r="I2616" s="500" t="s">
        <v>688</v>
      </c>
      <c r="J2616" s="500" t="s">
        <v>689</v>
      </c>
      <c r="K2616" s="500" t="s">
        <v>223</v>
      </c>
      <c r="L2616" s="500" t="s">
        <v>28083</v>
      </c>
      <c r="M2616" s="500" t="s">
        <v>2307</v>
      </c>
      <c r="N2616" s="500" t="s">
        <v>6365</v>
      </c>
    </row>
    <row r="2617" spans="1:14">
      <c r="A2617" s="500" t="s">
        <v>686</v>
      </c>
      <c r="B2617" s="500" t="s">
        <v>2858</v>
      </c>
      <c r="C2617" s="500" t="s">
        <v>27831</v>
      </c>
      <c r="D2617" s="500" t="s">
        <v>27832</v>
      </c>
      <c r="E2617" s="500" t="s">
        <v>11099</v>
      </c>
      <c r="F2617" s="500" t="s">
        <v>28081</v>
      </c>
      <c r="G2617" s="500" t="s">
        <v>3659</v>
      </c>
      <c r="H2617" s="500" t="s">
        <v>28344</v>
      </c>
      <c r="I2617" s="500" t="s">
        <v>688</v>
      </c>
      <c r="J2617" s="500" t="s">
        <v>689</v>
      </c>
      <c r="K2617" s="500" t="s">
        <v>223</v>
      </c>
      <c r="L2617" s="500" t="s">
        <v>28083</v>
      </c>
      <c r="M2617" s="500" t="s">
        <v>2307</v>
      </c>
      <c r="N2617" s="500" t="s">
        <v>6366</v>
      </c>
    </row>
    <row r="2618" spans="1:14">
      <c r="A2618" s="500" t="s">
        <v>686</v>
      </c>
      <c r="B2618" s="500" t="s">
        <v>2858</v>
      </c>
      <c r="C2618" s="500" t="s">
        <v>27831</v>
      </c>
      <c r="D2618" s="500" t="s">
        <v>27832</v>
      </c>
      <c r="E2618" s="500" t="s">
        <v>11099</v>
      </c>
      <c r="F2618" s="500" t="s">
        <v>28081</v>
      </c>
      <c r="G2618" s="500" t="s">
        <v>4123</v>
      </c>
      <c r="H2618" s="500" t="s">
        <v>11194</v>
      </c>
      <c r="I2618" s="500" t="s">
        <v>688</v>
      </c>
      <c r="J2618" s="500" t="s">
        <v>689</v>
      </c>
      <c r="K2618" s="500" t="s">
        <v>223</v>
      </c>
      <c r="L2618" s="500" t="s">
        <v>28083</v>
      </c>
      <c r="M2618" s="500" t="s">
        <v>2307</v>
      </c>
      <c r="N2618" s="500" t="s">
        <v>6367</v>
      </c>
    </row>
    <row r="2619" spans="1:14">
      <c r="A2619" s="500" t="s">
        <v>686</v>
      </c>
      <c r="B2619" s="500" t="s">
        <v>2858</v>
      </c>
      <c r="C2619" s="500" t="s">
        <v>27831</v>
      </c>
      <c r="D2619" s="500" t="s">
        <v>27832</v>
      </c>
      <c r="E2619" s="500" t="s">
        <v>11099</v>
      </c>
      <c r="F2619" s="500" t="s">
        <v>28081</v>
      </c>
      <c r="G2619" s="500" t="s">
        <v>4124</v>
      </c>
      <c r="H2619" s="500" t="s">
        <v>11204</v>
      </c>
      <c r="I2619" s="500" t="s">
        <v>688</v>
      </c>
      <c r="J2619" s="500" t="s">
        <v>689</v>
      </c>
      <c r="K2619" s="500" t="s">
        <v>223</v>
      </c>
      <c r="L2619" s="500" t="s">
        <v>28083</v>
      </c>
      <c r="M2619" s="500" t="s">
        <v>2307</v>
      </c>
      <c r="N2619" s="500" t="s">
        <v>6368</v>
      </c>
    </row>
    <row r="2620" spans="1:14">
      <c r="A2620" s="500" t="s">
        <v>686</v>
      </c>
      <c r="B2620" s="500" t="s">
        <v>2858</v>
      </c>
      <c r="C2620" s="500" t="s">
        <v>27831</v>
      </c>
      <c r="D2620" s="500" t="s">
        <v>27832</v>
      </c>
      <c r="E2620" s="500" t="s">
        <v>11099</v>
      </c>
      <c r="F2620" s="500" t="s">
        <v>28081</v>
      </c>
      <c r="G2620" s="500" t="s">
        <v>3660</v>
      </c>
      <c r="H2620" s="500" t="s">
        <v>28100</v>
      </c>
      <c r="I2620" s="500" t="s">
        <v>688</v>
      </c>
      <c r="J2620" s="500" t="s">
        <v>689</v>
      </c>
      <c r="K2620" s="500" t="s">
        <v>223</v>
      </c>
      <c r="L2620" s="500" t="s">
        <v>28083</v>
      </c>
      <c r="M2620" s="500" t="s">
        <v>2307</v>
      </c>
      <c r="N2620" s="500" t="s">
        <v>6369</v>
      </c>
    </row>
    <row r="2621" spans="1:14">
      <c r="A2621" s="500" t="s">
        <v>686</v>
      </c>
      <c r="B2621" s="500" t="s">
        <v>2858</v>
      </c>
      <c r="C2621" s="500" t="s">
        <v>27831</v>
      </c>
      <c r="D2621" s="500" t="s">
        <v>27832</v>
      </c>
      <c r="E2621" s="500" t="s">
        <v>11099</v>
      </c>
      <c r="F2621" s="500" t="s">
        <v>28081</v>
      </c>
      <c r="G2621" s="500" t="s">
        <v>3661</v>
      </c>
      <c r="H2621" s="500" t="s">
        <v>11258</v>
      </c>
      <c r="I2621" s="500" t="s">
        <v>688</v>
      </c>
      <c r="J2621" s="500" t="s">
        <v>689</v>
      </c>
      <c r="K2621" s="500" t="s">
        <v>223</v>
      </c>
      <c r="L2621" s="500" t="s">
        <v>28083</v>
      </c>
      <c r="M2621" s="500" t="s">
        <v>2307</v>
      </c>
      <c r="N2621" s="500" t="s">
        <v>6370</v>
      </c>
    </row>
    <row r="2622" spans="1:14">
      <c r="A2622" s="500" t="s">
        <v>686</v>
      </c>
      <c r="B2622" s="500" t="s">
        <v>2858</v>
      </c>
      <c r="C2622" s="500" t="s">
        <v>27831</v>
      </c>
      <c r="D2622" s="500" t="s">
        <v>27832</v>
      </c>
      <c r="E2622" s="500" t="s">
        <v>11099</v>
      </c>
      <c r="F2622" s="500" t="s">
        <v>28081</v>
      </c>
      <c r="G2622" s="500" t="s">
        <v>3662</v>
      </c>
      <c r="H2622" s="500" t="s">
        <v>11780</v>
      </c>
      <c r="I2622" s="500" t="s">
        <v>688</v>
      </c>
      <c r="J2622" s="500" t="s">
        <v>689</v>
      </c>
      <c r="K2622" s="500" t="s">
        <v>223</v>
      </c>
      <c r="L2622" s="500" t="s">
        <v>28083</v>
      </c>
      <c r="M2622" s="500" t="s">
        <v>2307</v>
      </c>
      <c r="N2622" s="500" t="s">
        <v>6371</v>
      </c>
    </row>
    <row r="2623" spans="1:14">
      <c r="A2623" s="500" t="s">
        <v>686</v>
      </c>
      <c r="B2623" s="500" t="s">
        <v>2858</v>
      </c>
      <c r="C2623" s="500" t="s">
        <v>27831</v>
      </c>
      <c r="D2623" s="500" t="s">
        <v>27832</v>
      </c>
      <c r="E2623" s="500" t="s">
        <v>11099</v>
      </c>
      <c r="F2623" s="500" t="s">
        <v>28081</v>
      </c>
      <c r="G2623" s="500" t="s">
        <v>3663</v>
      </c>
      <c r="H2623" s="500" t="s">
        <v>11415</v>
      </c>
      <c r="I2623" s="500" t="s">
        <v>688</v>
      </c>
      <c r="J2623" s="500" t="s">
        <v>689</v>
      </c>
      <c r="K2623" s="500" t="s">
        <v>223</v>
      </c>
      <c r="L2623" s="500" t="s">
        <v>28083</v>
      </c>
      <c r="M2623" s="500" t="s">
        <v>2307</v>
      </c>
      <c r="N2623" s="500" t="s">
        <v>6372</v>
      </c>
    </row>
    <row r="2624" spans="1:14">
      <c r="A2624" s="500" t="s">
        <v>686</v>
      </c>
      <c r="B2624" s="500" t="s">
        <v>2858</v>
      </c>
      <c r="C2624" s="500" t="s">
        <v>27831</v>
      </c>
      <c r="D2624" s="500" t="s">
        <v>27832</v>
      </c>
      <c r="E2624" s="500" t="s">
        <v>11099</v>
      </c>
      <c r="F2624" s="500" t="s">
        <v>28081</v>
      </c>
      <c r="G2624" s="500" t="s">
        <v>3664</v>
      </c>
      <c r="H2624" s="500" t="s">
        <v>3947</v>
      </c>
      <c r="I2624" s="500" t="s">
        <v>688</v>
      </c>
      <c r="J2624" s="500" t="s">
        <v>689</v>
      </c>
      <c r="K2624" s="500" t="s">
        <v>223</v>
      </c>
      <c r="L2624" s="500" t="s">
        <v>28083</v>
      </c>
      <c r="M2624" s="500" t="s">
        <v>2307</v>
      </c>
      <c r="N2624" s="500" t="s">
        <v>6373</v>
      </c>
    </row>
    <row r="2625" spans="1:14">
      <c r="A2625" s="500" t="s">
        <v>686</v>
      </c>
      <c r="B2625" s="500" t="s">
        <v>2858</v>
      </c>
      <c r="C2625" s="500" t="s">
        <v>27831</v>
      </c>
      <c r="D2625" s="500" t="s">
        <v>27832</v>
      </c>
      <c r="E2625" s="500" t="s">
        <v>11099</v>
      </c>
      <c r="F2625" s="500" t="s">
        <v>28081</v>
      </c>
      <c r="G2625" s="500" t="s">
        <v>3665</v>
      </c>
      <c r="H2625" s="500" t="s">
        <v>3947</v>
      </c>
      <c r="I2625" s="500" t="s">
        <v>688</v>
      </c>
      <c r="J2625" s="500" t="s">
        <v>689</v>
      </c>
      <c r="K2625" s="500" t="s">
        <v>223</v>
      </c>
      <c r="L2625" s="500" t="s">
        <v>28083</v>
      </c>
      <c r="M2625" s="500" t="s">
        <v>2307</v>
      </c>
      <c r="N2625" s="500" t="s">
        <v>6374</v>
      </c>
    </row>
    <row r="2626" spans="1:14">
      <c r="A2626" s="500" t="s">
        <v>686</v>
      </c>
      <c r="B2626" s="500" t="s">
        <v>2858</v>
      </c>
      <c r="C2626" s="500" t="s">
        <v>27831</v>
      </c>
      <c r="D2626" s="500" t="s">
        <v>27832</v>
      </c>
      <c r="E2626" s="500" t="s">
        <v>11099</v>
      </c>
      <c r="F2626" s="500" t="s">
        <v>28081</v>
      </c>
      <c r="G2626" s="500" t="s">
        <v>3666</v>
      </c>
      <c r="H2626" s="500" t="s">
        <v>11177</v>
      </c>
      <c r="I2626" s="500" t="s">
        <v>688</v>
      </c>
      <c r="J2626" s="500" t="s">
        <v>689</v>
      </c>
      <c r="K2626" s="500" t="s">
        <v>223</v>
      </c>
      <c r="L2626" s="500" t="s">
        <v>28083</v>
      </c>
      <c r="M2626" s="500" t="s">
        <v>2307</v>
      </c>
      <c r="N2626" s="500" t="s">
        <v>6375</v>
      </c>
    </row>
    <row r="2627" spans="1:14">
      <c r="A2627" s="500" t="s">
        <v>686</v>
      </c>
      <c r="B2627" s="500" t="s">
        <v>2858</v>
      </c>
      <c r="C2627" s="500" t="s">
        <v>27831</v>
      </c>
      <c r="D2627" s="500" t="s">
        <v>27832</v>
      </c>
      <c r="E2627" s="500" t="s">
        <v>11099</v>
      </c>
      <c r="F2627" s="500" t="s">
        <v>28081</v>
      </c>
      <c r="G2627" s="500" t="s">
        <v>7205</v>
      </c>
      <c r="H2627" s="500" t="s">
        <v>3914</v>
      </c>
      <c r="I2627" s="500" t="s">
        <v>688</v>
      </c>
      <c r="J2627" s="500" t="s">
        <v>689</v>
      </c>
      <c r="K2627" s="500" t="s">
        <v>223</v>
      </c>
      <c r="L2627" s="500" t="s">
        <v>28083</v>
      </c>
      <c r="M2627" s="500" t="s">
        <v>2307</v>
      </c>
      <c r="N2627" s="500" t="s">
        <v>7206</v>
      </c>
    </row>
    <row r="2628" spans="1:14">
      <c r="A2628" s="500" t="s">
        <v>686</v>
      </c>
      <c r="B2628" s="500" t="s">
        <v>2858</v>
      </c>
      <c r="C2628" s="500" t="s">
        <v>27831</v>
      </c>
      <c r="D2628" s="500" t="s">
        <v>27832</v>
      </c>
      <c r="E2628" s="500" t="s">
        <v>11099</v>
      </c>
      <c r="F2628" s="500" t="s">
        <v>28081</v>
      </c>
      <c r="G2628" s="500" t="s">
        <v>3667</v>
      </c>
      <c r="H2628" s="500" t="s">
        <v>28172</v>
      </c>
      <c r="I2628" s="500" t="s">
        <v>688</v>
      </c>
      <c r="J2628" s="500" t="s">
        <v>689</v>
      </c>
      <c r="K2628" s="500" t="s">
        <v>223</v>
      </c>
      <c r="L2628" s="500" t="s">
        <v>28083</v>
      </c>
      <c r="M2628" s="500" t="s">
        <v>2307</v>
      </c>
      <c r="N2628" s="500" t="s">
        <v>6376</v>
      </c>
    </row>
    <row r="2629" spans="1:14">
      <c r="A2629" s="500" t="s">
        <v>686</v>
      </c>
      <c r="B2629" s="500" t="s">
        <v>2858</v>
      </c>
      <c r="C2629" s="500" t="s">
        <v>27831</v>
      </c>
      <c r="D2629" s="500" t="s">
        <v>27832</v>
      </c>
      <c r="E2629" s="500" t="s">
        <v>11099</v>
      </c>
      <c r="F2629" s="500" t="s">
        <v>28081</v>
      </c>
      <c r="G2629" s="500" t="s">
        <v>3668</v>
      </c>
      <c r="H2629" s="500" t="s">
        <v>2939</v>
      </c>
      <c r="I2629" s="500" t="s">
        <v>688</v>
      </c>
      <c r="J2629" s="500" t="s">
        <v>689</v>
      </c>
      <c r="K2629" s="500" t="s">
        <v>223</v>
      </c>
      <c r="L2629" s="500" t="s">
        <v>28083</v>
      </c>
      <c r="M2629" s="500" t="s">
        <v>2307</v>
      </c>
      <c r="N2629" s="500" t="s">
        <v>6377</v>
      </c>
    </row>
    <row r="2630" spans="1:14">
      <c r="A2630" s="500" t="s">
        <v>686</v>
      </c>
      <c r="B2630" s="500" t="s">
        <v>2858</v>
      </c>
      <c r="C2630" s="500" t="s">
        <v>27831</v>
      </c>
      <c r="D2630" s="500" t="s">
        <v>27832</v>
      </c>
      <c r="E2630" s="500" t="s">
        <v>11099</v>
      </c>
      <c r="F2630" s="500" t="s">
        <v>28081</v>
      </c>
      <c r="G2630" s="500" t="s">
        <v>3669</v>
      </c>
      <c r="H2630" s="500" t="s">
        <v>3948</v>
      </c>
      <c r="I2630" s="500" t="s">
        <v>688</v>
      </c>
      <c r="J2630" s="500" t="s">
        <v>689</v>
      </c>
      <c r="K2630" s="500" t="s">
        <v>223</v>
      </c>
      <c r="L2630" s="500" t="s">
        <v>28083</v>
      </c>
      <c r="M2630" s="500" t="s">
        <v>2307</v>
      </c>
      <c r="N2630" s="500" t="s">
        <v>6378</v>
      </c>
    </row>
    <row r="2631" spans="1:14">
      <c r="A2631" s="500" t="s">
        <v>686</v>
      </c>
      <c r="B2631" s="500" t="s">
        <v>2858</v>
      </c>
      <c r="C2631" s="500" t="s">
        <v>27831</v>
      </c>
      <c r="D2631" s="500" t="s">
        <v>27832</v>
      </c>
      <c r="E2631" s="500" t="s">
        <v>11099</v>
      </c>
      <c r="F2631" s="500" t="s">
        <v>28081</v>
      </c>
      <c r="G2631" s="500" t="s">
        <v>3670</v>
      </c>
      <c r="H2631" s="500" t="s">
        <v>6944</v>
      </c>
      <c r="I2631" s="500" t="s">
        <v>688</v>
      </c>
      <c r="J2631" s="500" t="s">
        <v>689</v>
      </c>
      <c r="K2631" s="500" t="s">
        <v>223</v>
      </c>
      <c r="L2631" s="500" t="s">
        <v>28083</v>
      </c>
      <c r="M2631" s="500" t="s">
        <v>2307</v>
      </c>
      <c r="N2631" s="500" t="s">
        <v>6379</v>
      </c>
    </row>
    <row r="2632" spans="1:14">
      <c r="A2632" s="500" t="s">
        <v>686</v>
      </c>
      <c r="B2632" s="500" t="s">
        <v>2858</v>
      </c>
      <c r="C2632" s="500" t="s">
        <v>27831</v>
      </c>
      <c r="D2632" s="500" t="s">
        <v>27832</v>
      </c>
      <c r="E2632" s="500" t="s">
        <v>11099</v>
      </c>
      <c r="F2632" s="500" t="s">
        <v>28081</v>
      </c>
      <c r="G2632" s="500" t="s">
        <v>3984</v>
      </c>
      <c r="H2632" s="500" t="s">
        <v>27865</v>
      </c>
      <c r="I2632" s="500" t="s">
        <v>688</v>
      </c>
      <c r="J2632" s="500" t="s">
        <v>689</v>
      </c>
      <c r="K2632" s="500" t="s">
        <v>223</v>
      </c>
      <c r="L2632" s="500" t="s">
        <v>28083</v>
      </c>
      <c r="M2632" s="500" t="s">
        <v>2307</v>
      </c>
      <c r="N2632" s="500" t="s">
        <v>6380</v>
      </c>
    </row>
    <row r="2633" spans="1:14">
      <c r="A2633" s="500" t="s">
        <v>686</v>
      </c>
      <c r="B2633" s="500" t="s">
        <v>2858</v>
      </c>
      <c r="C2633" s="500" t="s">
        <v>27831</v>
      </c>
      <c r="D2633" s="500" t="s">
        <v>27832</v>
      </c>
      <c r="E2633" s="500" t="s">
        <v>11099</v>
      </c>
      <c r="F2633" s="500" t="s">
        <v>28081</v>
      </c>
      <c r="G2633" s="500" t="s">
        <v>3985</v>
      </c>
      <c r="H2633" s="500" t="s">
        <v>3875</v>
      </c>
      <c r="I2633" s="500" t="s">
        <v>688</v>
      </c>
      <c r="J2633" s="500" t="s">
        <v>689</v>
      </c>
      <c r="K2633" s="500" t="s">
        <v>223</v>
      </c>
      <c r="L2633" s="500" t="s">
        <v>28083</v>
      </c>
      <c r="M2633" s="500" t="s">
        <v>2307</v>
      </c>
      <c r="N2633" s="500" t="s">
        <v>6381</v>
      </c>
    </row>
    <row r="2634" spans="1:14">
      <c r="A2634" s="500" t="s">
        <v>686</v>
      </c>
      <c r="B2634" s="500" t="s">
        <v>2858</v>
      </c>
      <c r="C2634" s="500" t="s">
        <v>27831</v>
      </c>
      <c r="D2634" s="500" t="s">
        <v>27832</v>
      </c>
      <c r="E2634" s="500" t="s">
        <v>11099</v>
      </c>
      <c r="F2634" s="500" t="s">
        <v>28081</v>
      </c>
      <c r="G2634" s="500" t="s">
        <v>3671</v>
      </c>
      <c r="H2634" s="500" t="s">
        <v>6951</v>
      </c>
      <c r="I2634" s="500" t="s">
        <v>688</v>
      </c>
      <c r="J2634" s="500" t="s">
        <v>689</v>
      </c>
      <c r="K2634" s="500" t="s">
        <v>223</v>
      </c>
      <c r="L2634" s="500" t="s">
        <v>28083</v>
      </c>
      <c r="M2634" s="500" t="s">
        <v>2307</v>
      </c>
      <c r="N2634" s="500" t="s">
        <v>6382</v>
      </c>
    </row>
    <row r="2635" spans="1:14">
      <c r="A2635" s="500" t="s">
        <v>686</v>
      </c>
      <c r="B2635" s="500" t="s">
        <v>2858</v>
      </c>
      <c r="C2635" s="500" t="s">
        <v>27831</v>
      </c>
      <c r="D2635" s="500" t="s">
        <v>27832</v>
      </c>
      <c r="E2635" s="500" t="s">
        <v>11099</v>
      </c>
      <c r="F2635" s="500" t="s">
        <v>28081</v>
      </c>
      <c r="G2635" s="500" t="s">
        <v>3673</v>
      </c>
      <c r="H2635" s="500" t="s">
        <v>11137</v>
      </c>
      <c r="I2635" s="500" t="s">
        <v>688</v>
      </c>
      <c r="J2635" s="500" t="s">
        <v>689</v>
      </c>
      <c r="K2635" s="500" t="s">
        <v>223</v>
      </c>
      <c r="L2635" s="500" t="s">
        <v>28083</v>
      </c>
      <c r="M2635" s="500" t="s">
        <v>2307</v>
      </c>
      <c r="N2635" s="500" t="s">
        <v>6383</v>
      </c>
    </row>
    <row r="2636" spans="1:14">
      <c r="A2636" s="500" t="s">
        <v>686</v>
      </c>
      <c r="B2636" s="500" t="s">
        <v>2858</v>
      </c>
      <c r="C2636" s="500" t="s">
        <v>27831</v>
      </c>
      <c r="D2636" s="500" t="s">
        <v>27832</v>
      </c>
      <c r="E2636" s="500" t="s">
        <v>11099</v>
      </c>
      <c r="F2636" s="500" t="s">
        <v>28081</v>
      </c>
      <c r="G2636" s="500" t="s">
        <v>3674</v>
      </c>
      <c r="H2636" s="500" t="s">
        <v>11164</v>
      </c>
      <c r="I2636" s="500" t="s">
        <v>688</v>
      </c>
      <c r="J2636" s="500" t="s">
        <v>689</v>
      </c>
      <c r="K2636" s="500" t="s">
        <v>223</v>
      </c>
      <c r="L2636" s="500" t="s">
        <v>28083</v>
      </c>
      <c r="M2636" s="500" t="s">
        <v>2307</v>
      </c>
      <c r="N2636" s="500" t="s">
        <v>6384</v>
      </c>
    </row>
    <row r="2637" spans="1:14">
      <c r="A2637" s="500" t="s">
        <v>686</v>
      </c>
      <c r="B2637" s="500" t="s">
        <v>2858</v>
      </c>
      <c r="C2637" s="500" t="s">
        <v>27831</v>
      </c>
      <c r="D2637" s="500" t="s">
        <v>27832</v>
      </c>
      <c r="E2637" s="500" t="s">
        <v>11099</v>
      </c>
      <c r="F2637" s="500" t="s">
        <v>28081</v>
      </c>
      <c r="G2637" s="500" t="s">
        <v>3675</v>
      </c>
      <c r="H2637" s="500" t="s">
        <v>16000</v>
      </c>
      <c r="I2637" s="500" t="s">
        <v>688</v>
      </c>
      <c r="J2637" s="500" t="s">
        <v>689</v>
      </c>
      <c r="K2637" s="500" t="s">
        <v>223</v>
      </c>
      <c r="L2637" s="500" t="s">
        <v>28083</v>
      </c>
      <c r="M2637" s="500" t="s">
        <v>2307</v>
      </c>
      <c r="N2637" s="500" t="s">
        <v>6385</v>
      </c>
    </row>
    <row r="2638" spans="1:14">
      <c r="A2638" s="500" t="s">
        <v>686</v>
      </c>
      <c r="B2638" s="500" t="s">
        <v>2858</v>
      </c>
      <c r="C2638" s="500" t="s">
        <v>27831</v>
      </c>
      <c r="D2638" s="500" t="s">
        <v>27832</v>
      </c>
      <c r="E2638" s="500" t="s">
        <v>11099</v>
      </c>
      <c r="F2638" s="500" t="s">
        <v>28081</v>
      </c>
      <c r="G2638" s="500" t="s">
        <v>3676</v>
      </c>
      <c r="H2638" s="500" t="s">
        <v>11164</v>
      </c>
      <c r="I2638" s="500" t="s">
        <v>688</v>
      </c>
      <c r="J2638" s="500" t="s">
        <v>689</v>
      </c>
      <c r="K2638" s="500" t="s">
        <v>223</v>
      </c>
      <c r="L2638" s="500" t="s">
        <v>28083</v>
      </c>
      <c r="M2638" s="500" t="s">
        <v>2307</v>
      </c>
      <c r="N2638" s="500" t="s">
        <v>6386</v>
      </c>
    </row>
    <row r="2639" spans="1:14">
      <c r="A2639" s="500" t="s">
        <v>686</v>
      </c>
      <c r="B2639" s="500" t="s">
        <v>2858</v>
      </c>
      <c r="C2639" s="500" t="s">
        <v>27831</v>
      </c>
      <c r="D2639" s="500" t="s">
        <v>27832</v>
      </c>
      <c r="E2639" s="500" t="s">
        <v>11099</v>
      </c>
      <c r="F2639" s="500" t="s">
        <v>28081</v>
      </c>
      <c r="G2639" s="500" t="s">
        <v>3677</v>
      </c>
      <c r="H2639" s="500" t="s">
        <v>16000</v>
      </c>
      <c r="I2639" s="500" t="s">
        <v>688</v>
      </c>
      <c r="J2639" s="500" t="s">
        <v>689</v>
      </c>
      <c r="K2639" s="500" t="s">
        <v>223</v>
      </c>
      <c r="L2639" s="500" t="s">
        <v>28083</v>
      </c>
      <c r="M2639" s="500" t="s">
        <v>2307</v>
      </c>
      <c r="N2639" s="500" t="s">
        <v>6387</v>
      </c>
    </row>
    <row r="2640" spans="1:14">
      <c r="A2640" s="500" t="s">
        <v>686</v>
      </c>
      <c r="B2640" s="500" t="s">
        <v>2858</v>
      </c>
      <c r="C2640" s="500" t="s">
        <v>27831</v>
      </c>
      <c r="D2640" s="500" t="s">
        <v>27832</v>
      </c>
      <c r="E2640" s="500" t="s">
        <v>11099</v>
      </c>
      <c r="F2640" s="500" t="s">
        <v>28081</v>
      </c>
      <c r="G2640" s="500" t="s">
        <v>3678</v>
      </c>
      <c r="H2640" s="500" t="s">
        <v>28172</v>
      </c>
      <c r="I2640" s="500" t="s">
        <v>688</v>
      </c>
      <c r="J2640" s="500" t="s">
        <v>689</v>
      </c>
      <c r="K2640" s="500" t="s">
        <v>223</v>
      </c>
      <c r="L2640" s="500" t="s">
        <v>28083</v>
      </c>
      <c r="M2640" s="500" t="s">
        <v>2307</v>
      </c>
      <c r="N2640" s="500" t="s">
        <v>6388</v>
      </c>
    </row>
    <row r="2641" spans="1:14">
      <c r="A2641" s="500" t="s">
        <v>686</v>
      </c>
      <c r="B2641" s="500" t="s">
        <v>2858</v>
      </c>
      <c r="C2641" s="500" t="s">
        <v>27831</v>
      </c>
      <c r="D2641" s="500" t="s">
        <v>27832</v>
      </c>
      <c r="E2641" s="500" t="s">
        <v>11099</v>
      </c>
      <c r="F2641" s="500" t="s">
        <v>28081</v>
      </c>
      <c r="G2641" s="500" t="s">
        <v>3679</v>
      </c>
      <c r="H2641" s="500" t="s">
        <v>2939</v>
      </c>
      <c r="I2641" s="500" t="s">
        <v>688</v>
      </c>
      <c r="J2641" s="500" t="s">
        <v>689</v>
      </c>
      <c r="K2641" s="500" t="s">
        <v>223</v>
      </c>
      <c r="L2641" s="500" t="s">
        <v>28083</v>
      </c>
      <c r="M2641" s="500" t="s">
        <v>2307</v>
      </c>
      <c r="N2641" s="500" t="s">
        <v>6389</v>
      </c>
    </row>
    <row r="2642" spans="1:14">
      <c r="A2642" s="500" t="s">
        <v>686</v>
      </c>
      <c r="B2642" s="500" t="s">
        <v>2858</v>
      </c>
      <c r="C2642" s="500" t="s">
        <v>27831</v>
      </c>
      <c r="D2642" s="500" t="s">
        <v>27832</v>
      </c>
      <c r="E2642" s="500" t="s">
        <v>11099</v>
      </c>
      <c r="F2642" s="500" t="s">
        <v>28081</v>
      </c>
      <c r="G2642" s="500" t="s">
        <v>3680</v>
      </c>
      <c r="H2642" s="500" t="s">
        <v>28169</v>
      </c>
      <c r="I2642" s="500" t="s">
        <v>688</v>
      </c>
      <c r="J2642" s="500" t="s">
        <v>689</v>
      </c>
      <c r="K2642" s="500" t="s">
        <v>223</v>
      </c>
      <c r="L2642" s="500" t="s">
        <v>28083</v>
      </c>
      <c r="M2642" s="500" t="s">
        <v>2307</v>
      </c>
      <c r="N2642" s="500" t="s">
        <v>6390</v>
      </c>
    </row>
    <row r="2643" spans="1:14">
      <c r="A2643" s="500" t="s">
        <v>686</v>
      </c>
      <c r="B2643" s="500" t="s">
        <v>2858</v>
      </c>
      <c r="C2643" s="500" t="s">
        <v>27831</v>
      </c>
      <c r="D2643" s="500" t="s">
        <v>27832</v>
      </c>
      <c r="E2643" s="500" t="s">
        <v>11099</v>
      </c>
      <c r="F2643" s="500" t="s">
        <v>28081</v>
      </c>
      <c r="G2643" s="500" t="s">
        <v>3681</v>
      </c>
      <c r="H2643" s="500" t="s">
        <v>28014</v>
      </c>
      <c r="I2643" s="500" t="s">
        <v>688</v>
      </c>
      <c r="J2643" s="500" t="s">
        <v>689</v>
      </c>
      <c r="K2643" s="500" t="s">
        <v>223</v>
      </c>
      <c r="L2643" s="500" t="s">
        <v>28083</v>
      </c>
      <c r="M2643" s="500" t="s">
        <v>2307</v>
      </c>
      <c r="N2643" s="500" t="s">
        <v>6391</v>
      </c>
    </row>
    <row r="2644" spans="1:14">
      <c r="A2644" s="500" t="s">
        <v>686</v>
      </c>
      <c r="B2644" s="500" t="s">
        <v>2858</v>
      </c>
      <c r="C2644" s="500" t="s">
        <v>27831</v>
      </c>
      <c r="D2644" s="500" t="s">
        <v>27832</v>
      </c>
      <c r="E2644" s="500" t="s">
        <v>11099</v>
      </c>
      <c r="F2644" s="500" t="s">
        <v>28081</v>
      </c>
      <c r="G2644" s="500" t="s">
        <v>3682</v>
      </c>
      <c r="H2644" s="500" t="s">
        <v>11084</v>
      </c>
      <c r="I2644" s="500" t="s">
        <v>688</v>
      </c>
      <c r="J2644" s="500" t="s">
        <v>689</v>
      </c>
      <c r="K2644" s="500" t="s">
        <v>223</v>
      </c>
      <c r="L2644" s="500" t="s">
        <v>28083</v>
      </c>
      <c r="M2644" s="500" t="s">
        <v>2307</v>
      </c>
      <c r="N2644" s="500" t="s">
        <v>6392</v>
      </c>
    </row>
    <row r="2645" spans="1:14">
      <c r="A2645" s="500" t="s">
        <v>686</v>
      </c>
      <c r="B2645" s="500" t="s">
        <v>2858</v>
      </c>
      <c r="C2645" s="500" t="s">
        <v>27831</v>
      </c>
      <c r="D2645" s="500" t="s">
        <v>27832</v>
      </c>
      <c r="E2645" s="500" t="s">
        <v>11099</v>
      </c>
      <c r="F2645" s="500" t="s">
        <v>28081</v>
      </c>
      <c r="G2645" s="500" t="s">
        <v>3683</v>
      </c>
      <c r="H2645" s="500" t="s">
        <v>3113</v>
      </c>
      <c r="I2645" s="500" t="s">
        <v>688</v>
      </c>
      <c r="J2645" s="500" t="s">
        <v>689</v>
      </c>
      <c r="K2645" s="500" t="s">
        <v>223</v>
      </c>
      <c r="L2645" s="500" t="s">
        <v>28083</v>
      </c>
      <c r="M2645" s="500" t="s">
        <v>2307</v>
      </c>
      <c r="N2645" s="500" t="s">
        <v>6393</v>
      </c>
    </row>
    <row r="2646" spans="1:14">
      <c r="A2646" s="500" t="s">
        <v>686</v>
      </c>
      <c r="B2646" s="500" t="s">
        <v>2858</v>
      </c>
      <c r="C2646" s="500" t="s">
        <v>27831</v>
      </c>
      <c r="D2646" s="500" t="s">
        <v>27832</v>
      </c>
      <c r="E2646" s="500" t="s">
        <v>11099</v>
      </c>
      <c r="F2646" s="500" t="s">
        <v>28081</v>
      </c>
      <c r="G2646" s="500" t="s">
        <v>3684</v>
      </c>
      <c r="H2646" s="500" t="s">
        <v>2881</v>
      </c>
      <c r="I2646" s="500" t="s">
        <v>688</v>
      </c>
      <c r="J2646" s="500" t="s">
        <v>689</v>
      </c>
      <c r="K2646" s="500" t="s">
        <v>223</v>
      </c>
      <c r="L2646" s="500" t="s">
        <v>28083</v>
      </c>
      <c r="M2646" s="500" t="s">
        <v>2307</v>
      </c>
      <c r="N2646" s="500" t="s">
        <v>6394</v>
      </c>
    </row>
    <row r="2647" spans="1:14">
      <c r="A2647" s="500" t="s">
        <v>686</v>
      </c>
      <c r="B2647" s="500" t="s">
        <v>2858</v>
      </c>
      <c r="C2647" s="500" t="s">
        <v>27831</v>
      </c>
      <c r="D2647" s="500" t="s">
        <v>27832</v>
      </c>
      <c r="E2647" s="500" t="s">
        <v>11099</v>
      </c>
      <c r="F2647" s="500" t="s">
        <v>28081</v>
      </c>
      <c r="G2647" s="500" t="s">
        <v>3685</v>
      </c>
      <c r="H2647" s="500" t="s">
        <v>3947</v>
      </c>
      <c r="I2647" s="500" t="s">
        <v>688</v>
      </c>
      <c r="J2647" s="500" t="s">
        <v>689</v>
      </c>
      <c r="K2647" s="500" t="s">
        <v>223</v>
      </c>
      <c r="L2647" s="500" t="s">
        <v>28083</v>
      </c>
      <c r="M2647" s="500" t="s">
        <v>2307</v>
      </c>
      <c r="N2647" s="500" t="s">
        <v>6395</v>
      </c>
    </row>
    <row r="2648" spans="1:14">
      <c r="A2648" s="500" t="s">
        <v>686</v>
      </c>
      <c r="B2648" s="500" t="s">
        <v>2858</v>
      </c>
      <c r="C2648" s="500" t="s">
        <v>27831</v>
      </c>
      <c r="D2648" s="500" t="s">
        <v>27832</v>
      </c>
      <c r="E2648" s="500" t="s">
        <v>11099</v>
      </c>
      <c r="F2648" s="500" t="s">
        <v>28081</v>
      </c>
      <c r="G2648" s="500" t="s">
        <v>3686</v>
      </c>
      <c r="H2648" s="500" t="s">
        <v>7654</v>
      </c>
      <c r="I2648" s="500" t="s">
        <v>688</v>
      </c>
      <c r="J2648" s="500" t="s">
        <v>689</v>
      </c>
      <c r="K2648" s="500" t="s">
        <v>223</v>
      </c>
      <c r="L2648" s="500" t="s">
        <v>28083</v>
      </c>
      <c r="M2648" s="500" t="s">
        <v>2307</v>
      </c>
      <c r="N2648" s="500" t="s">
        <v>6396</v>
      </c>
    </row>
    <row r="2649" spans="1:14">
      <c r="A2649" s="500" t="s">
        <v>686</v>
      </c>
      <c r="B2649" s="500" t="s">
        <v>2858</v>
      </c>
      <c r="C2649" s="500" t="s">
        <v>27831</v>
      </c>
      <c r="D2649" s="500" t="s">
        <v>27832</v>
      </c>
      <c r="E2649" s="500" t="s">
        <v>11099</v>
      </c>
      <c r="F2649" s="500" t="s">
        <v>28081</v>
      </c>
      <c r="G2649" s="500" t="s">
        <v>10762</v>
      </c>
      <c r="H2649" s="500" t="s">
        <v>12739</v>
      </c>
      <c r="I2649" s="500" t="s">
        <v>688</v>
      </c>
      <c r="J2649" s="500" t="s">
        <v>689</v>
      </c>
      <c r="K2649" s="500" t="s">
        <v>223</v>
      </c>
      <c r="L2649" s="500" t="s">
        <v>28083</v>
      </c>
      <c r="M2649" s="500" t="s">
        <v>2307</v>
      </c>
      <c r="N2649" s="500" t="s">
        <v>10763</v>
      </c>
    </row>
    <row r="2650" spans="1:14">
      <c r="A2650" s="500" t="s">
        <v>686</v>
      </c>
      <c r="B2650" s="500" t="s">
        <v>2858</v>
      </c>
      <c r="C2650" s="500" t="s">
        <v>27831</v>
      </c>
      <c r="D2650" s="500" t="s">
        <v>27832</v>
      </c>
      <c r="E2650" s="500" t="s">
        <v>11099</v>
      </c>
      <c r="F2650" s="500" t="s">
        <v>28081</v>
      </c>
      <c r="G2650" s="500" t="s">
        <v>3687</v>
      </c>
      <c r="H2650" s="500" t="s">
        <v>11115</v>
      </c>
      <c r="I2650" s="500" t="s">
        <v>688</v>
      </c>
      <c r="J2650" s="500" t="s">
        <v>689</v>
      </c>
      <c r="K2650" s="500" t="s">
        <v>223</v>
      </c>
      <c r="L2650" s="500" t="s">
        <v>28083</v>
      </c>
      <c r="M2650" s="500" t="s">
        <v>2307</v>
      </c>
      <c r="N2650" s="500" t="s">
        <v>6397</v>
      </c>
    </row>
    <row r="2651" spans="1:14">
      <c r="A2651" s="500" t="s">
        <v>686</v>
      </c>
      <c r="B2651" s="500" t="s">
        <v>2858</v>
      </c>
      <c r="C2651" s="500" t="s">
        <v>27831</v>
      </c>
      <c r="D2651" s="500" t="s">
        <v>27832</v>
      </c>
      <c r="E2651" s="500" t="s">
        <v>11099</v>
      </c>
      <c r="F2651" s="500" t="s">
        <v>28081</v>
      </c>
      <c r="G2651" s="500" t="s">
        <v>3688</v>
      </c>
      <c r="H2651" s="500" t="s">
        <v>11143</v>
      </c>
      <c r="I2651" s="500" t="s">
        <v>688</v>
      </c>
      <c r="J2651" s="500" t="s">
        <v>689</v>
      </c>
      <c r="K2651" s="500" t="s">
        <v>223</v>
      </c>
      <c r="L2651" s="500" t="s">
        <v>28083</v>
      </c>
      <c r="M2651" s="500" t="s">
        <v>2307</v>
      </c>
      <c r="N2651" s="500" t="s">
        <v>6398</v>
      </c>
    </row>
    <row r="2652" spans="1:14">
      <c r="A2652" s="500" t="s">
        <v>686</v>
      </c>
      <c r="B2652" s="500" t="s">
        <v>2858</v>
      </c>
      <c r="C2652" s="500" t="s">
        <v>27831</v>
      </c>
      <c r="D2652" s="500" t="s">
        <v>27832</v>
      </c>
      <c r="E2652" s="500" t="s">
        <v>11099</v>
      </c>
      <c r="F2652" s="500" t="s">
        <v>28081</v>
      </c>
      <c r="G2652" s="500" t="s">
        <v>10764</v>
      </c>
      <c r="H2652" s="500" t="s">
        <v>11297</v>
      </c>
      <c r="I2652" s="500" t="s">
        <v>688</v>
      </c>
      <c r="J2652" s="500" t="s">
        <v>689</v>
      </c>
      <c r="K2652" s="500" t="s">
        <v>223</v>
      </c>
      <c r="L2652" s="500" t="s">
        <v>28083</v>
      </c>
      <c r="M2652" s="500" t="s">
        <v>2307</v>
      </c>
      <c r="N2652" s="500" t="s">
        <v>10765</v>
      </c>
    </row>
    <row r="2653" spans="1:14">
      <c r="A2653" s="500" t="s">
        <v>686</v>
      </c>
      <c r="B2653" s="500" t="s">
        <v>2858</v>
      </c>
      <c r="C2653" s="500" t="s">
        <v>27831</v>
      </c>
      <c r="D2653" s="500" t="s">
        <v>27832</v>
      </c>
      <c r="E2653" s="500" t="s">
        <v>11099</v>
      </c>
      <c r="F2653" s="500" t="s">
        <v>28081</v>
      </c>
      <c r="G2653" s="500" t="s">
        <v>3689</v>
      </c>
      <c r="H2653" s="500" t="s">
        <v>11345</v>
      </c>
      <c r="I2653" s="500" t="s">
        <v>688</v>
      </c>
      <c r="J2653" s="500" t="s">
        <v>689</v>
      </c>
      <c r="K2653" s="500" t="s">
        <v>223</v>
      </c>
      <c r="L2653" s="500" t="s">
        <v>28083</v>
      </c>
      <c r="M2653" s="500" t="s">
        <v>2307</v>
      </c>
      <c r="N2653" s="500" t="s">
        <v>6399</v>
      </c>
    </row>
    <row r="2654" spans="1:14">
      <c r="A2654" s="500" t="s">
        <v>686</v>
      </c>
      <c r="B2654" s="500" t="s">
        <v>2858</v>
      </c>
      <c r="C2654" s="500" t="s">
        <v>27831</v>
      </c>
      <c r="D2654" s="500" t="s">
        <v>27832</v>
      </c>
      <c r="E2654" s="500" t="s">
        <v>11099</v>
      </c>
      <c r="F2654" s="500" t="s">
        <v>28081</v>
      </c>
      <c r="G2654" s="500" t="s">
        <v>3690</v>
      </c>
      <c r="H2654" s="500" t="s">
        <v>11848</v>
      </c>
      <c r="I2654" s="500" t="s">
        <v>688</v>
      </c>
      <c r="J2654" s="500" t="s">
        <v>689</v>
      </c>
      <c r="K2654" s="500" t="s">
        <v>223</v>
      </c>
      <c r="L2654" s="500" t="s">
        <v>28083</v>
      </c>
      <c r="M2654" s="500" t="s">
        <v>2307</v>
      </c>
      <c r="N2654" s="500" t="s">
        <v>6400</v>
      </c>
    </row>
    <row r="2655" spans="1:14">
      <c r="A2655" s="500" t="s">
        <v>686</v>
      </c>
      <c r="B2655" s="500" t="s">
        <v>2858</v>
      </c>
      <c r="C2655" s="500" t="s">
        <v>27831</v>
      </c>
      <c r="D2655" s="500" t="s">
        <v>27832</v>
      </c>
      <c r="E2655" s="500" t="s">
        <v>11099</v>
      </c>
      <c r="F2655" s="500" t="s">
        <v>28081</v>
      </c>
      <c r="G2655" s="500" t="s">
        <v>3691</v>
      </c>
      <c r="H2655" s="500" t="s">
        <v>28028</v>
      </c>
      <c r="I2655" s="500" t="s">
        <v>688</v>
      </c>
      <c r="J2655" s="500" t="s">
        <v>689</v>
      </c>
      <c r="K2655" s="500" t="s">
        <v>223</v>
      </c>
      <c r="L2655" s="500" t="s">
        <v>28083</v>
      </c>
      <c r="M2655" s="500" t="s">
        <v>2307</v>
      </c>
      <c r="N2655" s="500" t="s">
        <v>6401</v>
      </c>
    </row>
    <row r="2656" spans="1:14">
      <c r="A2656" s="500" t="s">
        <v>686</v>
      </c>
      <c r="B2656" s="500" t="s">
        <v>2858</v>
      </c>
      <c r="C2656" s="500" t="s">
        <v>27831</v>
      </c>
      <c r="D2656" s="500" t="s">
        <v>27832</v>
      </c>
      <c r="E2656" s="500" t="s">
        <v>11099</v>
      </c>
      <c r="F2656" s="500" t="s">
        <v>28081</v>
      </c>
      <c r="G2656" s="500" t="s">
        <v>3692</v>
      </c>
      <c r="H2656" s="500" t="s">
        <v>11228</v>
      </c>
      <c r="I2656" s="500" t="s">
        <v>688</v>
      </c>
      <c r="J2656" s="500" t="s">
        <v>689</v>
      </c>
      <c r="K2656" s="500" t="s">
        <v>223</v>
      </c>
      <c r="L2656" s="500" t="s">
        <v>28083</v>
      </c>
      <c r="M2656" s="500" t="s">
        <v>2307</v>
      </c>
      <c r="N2656" s="500" t="s">
        <v>6402</v>
      </c>
    </row>
    <row r="2657" spans="1:14">
      <c r="A2657" s="500" t="s">
        <v>686</v>
      </c>
      <c r="B2657" s="500" t="s">
        <v>2858</v>
      </c>
      <c r="C2657" s="500" t="s">
        <v>27831</v>
      </c>
      <c r="D2657" s="500" t="s">
        <v>27832</v>
      </c>
      <c r="E2657" s="500" t="s">
        <v>11099</v>
      </c>
      <c r="F2657" s="500" t="s">
        <v>28081</v>
      </c>
      <c r="G2657" s="500" t="s">
        <v>3693</v>
      </c>
      <c r="H2657" s="500" t="s">
        <v>3950</v>
      </c>
      <c r="I2657" s="500" t="s">
        <v>688</v>
      </c>
      <c r="J2657" s="500" t="s">
        <v>689</v>
      </c>
      <c r="K2657" s="500" t="s">
        <v>223</v>
      </c>
      <c r="L2657" s="500" t="s">
        <v>28083</v>
      </c>
      <c r="M2657" s="500" t="s">
        <v>2307</v>
      </c>
      <c r="N2657" s="500" t="s">
        <v>6403</v>
      </c>
    </row>
    <row r="2658" spans="1:14">
      <c r="A2658" s="500" t="s">
        <v>686</v>
      </c>
      <c r="B2658" s="500" t="s">
        <v>2858</v>
      </c>
      <c r="C2658" s="500" t="s">
        <v>27831</v>
      </c>
      <c r="D2658" s="500" t="s">
        <v>27832</v>
      </c>
      <c r="E2658" s="500" t="s">
        <v>11099</v>
      </c>
      <c r="F2658" s="500" t="s">
        <v>28081</v>
      </c>
      <c r="G2658" s="500" t="s">
        <v>3694</v>
      </c>
      <c r="H2658" s="500" t="s">
        <v>28169</v>
      </c>
      <c r="I2658" s="500" t="s">
        <v>688</v>
      </c>
      <c r="J2658" s="500" t="s">
        <v>689</v>
      </c>
      <c r="K2658" s="500" t="s">
        <v>223</v>
      </c>
      <c r="L2658" s="500" t="s">
        <v>28083</v>
      </c>
      <c r="M2658" s="500" t="s">
        <v>2307</v>
      </c>
      <c r="N2658" s="500" t="s">
        <v>6404</v>
      </c>
    </row>
    <row r="2659" spans="1:14">
      <c r="A2659" s="500" t="s">
        <v>686</v>
      </c>
      <c r="B2659" s="500" t="s">
        <v>2858</v>
      </c>
      <c r="C2659" s="500" t="s">
        <v>27831</v>
      </c>
      <c r="D2659" s="500" t="s">
        <v>27832</v>
      </c>
      <c r="E2659" s="500" t="s">
        <v>11099</v>
      </c>
      <c r="F2659" s="500" t="s">
        <v>28081</v>
      </c>
      <c r="G2659" s="500" t="s">
        <v>3695</v>
      </c>
      <c r="H2659" s="500" t="s">
        <v>28014</v>
      </c>
      <c r="I2659" s="500" t="s">
        <v>688</v>
      </c>
      <c r="J2659" s="500" t="s">
        <v>689</v>
      </c>
      <c r="K2659" s="500" t="s">
        <v>223</v>
      </c>
      <c r="L2659" s="500" t="s">
        <v>28083</v>
      </c>
      <c r="M2659" s="500" t="s">
        <v>2307</v>
      </c>
      <c r="N2659" s="500" t="s">
        <v>6405</v>
      </c>
    </row>
    <row r="2660" spans="1:14">
      <c r="A2660" s="500" t="s">
        <v>686</v>
      </c>
      <c r="B2660" s="500" t="s">
        <v>2858</v>
      </c>
      <c r="C2660" s="500" t="s">
        <v>27831</v>
      </c>
      <c r="D2660" s="500" t="s">
        <v>27832</v>
      </c>
      <c r="E2660" s="500" t="s">
        <v>11099</v>
      </c>
      <c r="F2660" s="500" t="s">
        <v>28081</v>
      </c>
      <c r="G2660" s="500" t="s">
        <v>3696</v>
      </c>
      <c r="H2660" s="500" t="s">
        <v>4157</v>
      </c>
      <c r="I2660" s="500" t="s">
        <v>688</v>
      </c>
      <c r="J2660" s="500" t="s">
        <v>689</v>
      </c>
      <c r="K2660" s="500" t="s">
        <v>223</v>
      </c>
      <c r="L2660" s="500" t="s">
        <v>28083</v>
      </c>
      <c r="M2660" s="500" t="s">
        <v>2307</v>
      </c>
      <c r="N2660" s="500" t="s">
        <v>6406</v>
      </c>
    </row>
    <row r="2661" spans="1:14">
      <c r="A2661" s="500" t="s">
        <v>686</v>
      </c>
      <c r="B2661" s="500" t="s">
        <v>2858</v>
      </c>
      <c r="C2661" s="500" t="s">
        <v>27831</v>
      </c>
      <c r="D2661" s="500" t="s">
        <v>27832</v>
      </c>
      <c r="E2661" s="500" t="s">
        <v>11099</v>
      </c>
      <c r="F2661" s="500" t="s">
        <v>28081</v>
      </c>
      <c r="G2661" s="500" t="s">
        <v>3697</v>
      </c>
      <c r="H2661" s="500" t="s">
        <v>11850</v>
      </c>
      <c r="I2661" s="500" t="s">
        <v>688</v>
      </c>
      <c r="J2661" s="500" t="s">
        <v>689</v>
      </c>
      <c r="K2661" s="500" t="s">
        <v>223</v>
      </c>
      <c r="L2661" s="500" t="s">
        <v>28083</v>
      </c>
      <c r="M2661" s="500" t="s">
        <v>2307</v>
      </c>
      <c r="N2661" s="500" t="s">
        <v>6407</v>
      </c>
    </row>
    <row r="2662" spans="1:14">
      <c r="A2662" s="500" t="s">
        <v>686</v>
      </c>
      <c r="B2662" s="500" t="s">
        <v>2858</v>
      </c>
      <c r="C2662" s="500" t="s">
        <v>27831</v>
      </c>
      <c r="D2662" s="500" t="s">
        <v>27832</v>
      </c>
      <c r="E2662" s="500" t="s">
        <v>11099</v>
      </c>
      <c r="F2662" s="500" t="s">
        <v>28081</v>
      </c>
      <c r="G2662" s="500" t="s">
        <v>4125</v>
      </c>
      <c r="H2662" s="500" t="s">
        <v>7155</v>
      </c>
      <c r="I2662" s="500" t="s">
        <v>688</v>
      </c>
      <c r="J2662" s="500" t="s">
        <v>689</v>
      </c>
      <c r="K2662" s="500" t="s">
        <v>223</v>
      </c>
      <c r="L2662" s="500" t="s">
        <v>28083</v>
      </c>
      <c r="M2662" s="500" t="s">
        <v>2307</v>
      </c>
      <c r="N2662" s="500" t="s">
        <v>6408</v>
      </c>
    </row>
    <row r="2663" spans="1:14">
      <c r="A2663" s="500" t="s">
        <v>686</v>
      </c>
      <c r="B2663" s="500" t="s">
        <v>2858</v>
      </c>
      <c r="C2663" s="500" t="s">
        <v>27831</v>
      </c>
      <c r="D2663" s="500" t="s">
        <v>27832</v>
      </c>
      <c r="E2663" s="500" t="s">
        <v>11099</v>
      </c>
      <c r="F2663" s="500" t="s">
        <v>28081</v>
      </c>
      <c r="G2663" s="500" t="s">
        <v>4126</v>
      </c>
      <c r="H2663" s="500" t="s">
        <v>3947</v>
      </c>
      <c r="I2663" s="500" t="s">
        <v>688</v>
      </c>
      <c r="J2663" s="500" t="s">
        <v>689</v>
      </c>
      <c r="K2663" s="500" t="s">
        <v>223</v>
      </c>
      <c r="L2663" s="500" t="s">
        <v>28083</v>
      </c>
      <c r="M2663" s="500" t="s">
        <v>2307</v>
      </c>
      <c r="N2663" s="500" t="s">
        <v>6409</v>
      </c>
    </row>
    <row r="2664" spans="1:14">
      <c r="A2664" s="500" t="s">
        <v>686</v>
      </c>
      <c r="B2664" s="500" t="s">
        <v>2858</v>
      </c>
      <c r="C2664" s="500" t="s">
        <v>27831</v>
      </c>
      <c r="D2664" s="500" t="s">
        <v>27832</v>
      </c>
      <c r="E2664" s="500" t="s">
        <v>11099</v>
      </c>
      <c r="F2664" s="500" t="s">
        <v>28081</v>
      </c>
      <c r="G2664" s="500" t="s">
        <v>715</v>
      </c>
      <c r="H2664" s="500" t="s">
        <v>3906</v>
      </c>
      <c r="I2664" s="500" t="s">
        <v>688</v>
      </c>
      <c r="J2664" s="500" t="s">
        <v>689</v>
      </c>
      <c r="K2664" s="500" t="s">
        <v>223</v>
      </c>
      <c r="L2664" s="500" t="s">
        <v>28083</v>
      </c>
      <c r="M2664" s="500" t="s">
        <v>2307</v>
      </c>
      <c r="N2664" s="500" t="s">
        <v>6410</v>
      </c>
    </row>
    <row r="2665" spans="1:14">
      <c r="A2665" s="500" t="s">
        <v>686</v>
      </c>
      <c r="B2665" s="500" t="s">
        <v>2858</v>
      </c>
      <c r="C2665" s="500" t="s">
        <v>27831</v>
      </c>
      <c r="D2665" s="500" t="s">
        <v>27832</v>
      </c>
      <c r="E2665" s="500" t="s">
        <v>11099</v>
      </c>
      <c r="F2665" s="500" t="s">
        <v>28081</v>
      </c>
      <c r="G2665" s="500" t="s">
        <v>716</v>
      </c>
      <c r="H2665" s="500" t="s">
        <v>3930</v>
      </c>
      <c r="I2665" s="500" t="s">
        <v>688</v>
      </c>
      <c r="J2665" s="500" t="s">
        <v>689</v>
      </c>
      <c r="K2665" s="500" t="s">
        <v>223</v>
      </c>
      <c r="L2665" s="500" t="s">
        <v>28083</v>
      </c>
      <c r="M2665" s="500" t="s">
        <v>2307</v>
      </c>
      <c r="N2665" s="500" t="s">
        <v>6411</v>
      </c>
    </row>
    <row r="2666" spans="1:14">
      <c r="A2666" s="500" t="s">
        <v>686</v>
      </c>
      <c r="B2666" s="500" t="s">
        <v>2858</v>
      </c>
      <c r="C2666" s="500" t="s">
        <v>27831</v>
      </c>
      <c r="D2666" s="500" t="s">
        <v>27832</v>
      </c>
      <c r="E2666" s="500" t="s">
        <v>11099</v>
      </c>
      <c r="F2666" s="500" t="s">
        <v>28081</v>
      </c>
      <c r="G2666" s="500" t="s">
        <v>717</v>
      </c>
      <c r="H2666" s="500" t="s">
        <v>13046</v>
      </c>
      <c r="I2666" s="500" t="s">
        <v>688</v>
      </c>
      <c r="J2666" s="500" t="s">
        <v>689</v>
      </c>
      <c r="K2666" s="500" t="s">
        <v>223</v>
      </c>
      <c r="L2666" s="500" t="s">
        <v>28083</v>
      </c>
      <c r="M2666" s="500" t="s">
        <v>2307</v>
      </c>
      <c r="N2666" s="500" t="s">
        <v>6412</v>
      </c>
    </row>
    <row r="2667" spans="1:14">
      <c r="A2667" s="500" t="s">
        <v>686</v>
      </c>
      <c r="B2667" s="500" t="s">
        <v>2858</v>
      </c>
      <c r="C2667" s="500" t="s">
        <v>27831</v>
      </c>
      <c r="D2667" s="500" t="s">
        <v>27832</v>
      </c>
      <c r="E2667" s="500" t="s">
        <v>11099</v>
      </c>
      <c r="F2667" s="500" t="s">
        <v>28081</v>
      </c>
      <c r="G2667" s="500" t="s">
        <v>1996</v>
      </c>
      <c r="H2667" s="500" t="s">
        <v>11055</v>
      </c>
      <c r="I2667" s="500" t="s">
        <v>688</v>
      </c>
      <c r="J2667" s="500" t="s">
        <v>689</v>
      </c>
      <c r="K2667" s="500" t="s">
        <v>223</v>
      </c>
      <c r="L2667" s="500" t="s">
        <v>28083</v>
      </c>
      <c r="M2667" s="500" t="s">
        <v>2307</v>
      </c>
      <c r="N2667" s="500" t="s">
        <v>6413</v>
      </c>
    </row>
    <row r="2668" spans="1:14">
      <c r="A2668" s="500" t="s">
        <v>686</v>
      </c>
      <c r="B2668" s="500" t="s">
        <v>2858</v>
      </c>
      <c r="C2668" s="500" t="s">
        <v>27831</v>
      </c>
      <c r="D2668" s="500" t="s">
        <v>27832</v>
      </c>
      <c r="E2668" s="500" t="s">
        <v>11099</v>
      </c>
      <c r="F2668" s="500" t="s">
        <v>28081</v>
      </c>
      <c r="G2668" s="500" t="s">
        <v>1997</v>
      </c>
      <c r="H2668" s="500" t="s">
        <v>6940</v>
      </c>
      <c r="I2668" s="500" t="s">
        <v>688</v>
      </c>
      <c r="J2668" s="500" t="s">
        <v>689</v>
      </c>
      <c r="K2668" s="500" t="s">
        <v>223</v>
      </c>
      <c r="L2668" s="500" t="s">
        <v>28083</v>
      </c>
      <c r="M2668" s="500" t="s">
        <v>2307</v>
      </c>
      <c r="N2668" s="500" t="s">
        <v>6414</v>
      </c>
    </row>
    <row r="2669" spans="1:14">
      <c r="A2669" s="500" t="s">
        <v>686</v>
      </c>
      <c r="B2669" s="500" t="s">
        <v>2858</v>
      </c>
      <c r="C2669" s="500" t="s">
        <v>27831</v>
      </c>
      <c r="D2669" s="500" t="s">
        <v>27832</v>
      </c>
      <c r="E2669" s="500" t="s">
        <v>11099</v>
      </c>
      <c r="F2669" s="500" t="s">
        <v>28081</v>
      </c>
      <c r="G2669" s="500" t="s">
        <v>1998</v>
      </c>
      <c r="H2669" s="500" t="s">
        <v>6940</v>
      </c>
      <c r="I2669" s="500" t="s">
        <v>688</v>
      </c>
      <c r="J2669" s="500" t="s">
        <v>689</v>
      </c>
      <c r="K2669" s="500" t="s">
        <v>223</v>
      </c>
      <c r="L2669" s="500" t="s">
        <v>28083</v>
      </c>
      <c r="M2669" s="500" t="s">
        <v>2307</v>
      </c>
      <c r="N2669" s="500" t="s">
        <v>6415</v>
      </c>
    </row>
    <row r="2670" spans="1:14">
      <c r="A2670" s="500" t="s">
        <v>686</v>
      </c>
      <c r="B2670" s="500" t="s">
        <v>2858</v>
      </c>
      <c r="C2670" s="500" t="s">
        <v>27831</v>
      </c>
      <c r="D2670" s="500" t="s">
        <v>27832</v>
      </c>
      <c r="E2670" s="500" t="s">
        <v>11099</v>
      </c>
      <c r="F2670" s="500" t="s">
        <v>28081</v>
      </c>
      <c r="G2670" s="500" t="s">
        <v>1999</v>
      </c>
      <c r="H2670" s="500" t="s">
        <v>6945</v>
      </c>
      <c r="I2670" s="500" t="s">
        <v>688</v>
      </c>
      <c r="J2670" s="500" t="s">
        <v>689</v>
      </c>
      <c r="K2670" s="500" t="s">
        <v>223</v>
      </c>
      <c r="L2670" s="500" t="s">
        <v>28083</v>
      </c>
      <c r="M2670" s="500" t="s">
        <v>2307</v>
      </c>
      <c r="N2670" s="500" t="s">
        <v>6416</v>
      </c>
    </row>
    <row r="2671" spans="1:14">
      <c r="A2671" s="500" t="s">
        <v>686</v>
      </c>
      <c r="B2671" s="500" t="s">
        <v>2858</v>
      </c>
      <c r="C2671" s="500" t="s">
        <v>27831</v>
      </c>
      <c r="D2671" s="500" t="s">
        <v>27832</v>
      </c>
      <c r="E2671" s="500" t="s">
        <v>11099</v>
      </c>
      <c r="F2671" s="500" t="s">
        <v>28081</v>
      </c>
      <c r="G2671" s="500" t="s">
        <v>7207</v>
      </c>
      <c r="H2671" s="500" t="s">
        <v>11215</v>
      </c>
      <c r="I2671" s="500" t="s">
        <v>688</v>
      </c>
      <c r="J2671" s="500" t="s">
        <v>689</v>
      </c>
      <c r="K2671" s="500" t="s">
        <v>223</v>
      </c>
      <c r="L2671" s="500" t="s">
        <v>28083</v>
      </c>
      <c r="M2671" s="500" t="s">
        <v>2307</v>
      </c>
      <c r="N2671" s="500" t="s">
        <v>7208</v>
      </c>
    </row>
    <row r="2672" spans="1:14">
      <c r="A2672" s="500" t="s">
        <v>686</v>
      </c>
      <c r="B2672" s="500" t="s">
        <v>2858</v>
      </c>
      <c r="C2672" s="500" t="s">
        <v>27831</v>
      </c>
      <c r="D2672" s="500" t="s">
        <v>27832</v>
      </c>
      <c r="E2672" s="500" t="s">
        <v>11099</v>
      </c>
      <c r="F2672" s="500" t="s">
        <v>28081</v>
      </c>
      <c r="G2672" s="500" t="s">
        <v>718</v>
      </c>
      <c r="H2672" s="500" t="s">
        <v>11199</v>
      </c>
      <c r="I2672" s="500" t="s">
        <v>688</v>
      </c>
      <c r="J2672" s="500" t="s">
        <v>689</v>
      </c>
      <c r="K2672" s="500" t="s">
        <v>223</v>
      </c>
      <c r="L2672" s="500" t="s">
        <v>28083</v>
      </c>
      <c r="M2672" s="500" t="s">
        <v>2307</v>
      </c>
      <c r="N2672" s="500" t="s">
        <v>6417</v>
      </c>
    </row>
    <row r="2673" spans="1:14">
      <c r="A2673" s="500" t="s">
        <v>686</v>
      </c>
      <c r="B2673" s="500" t="s">
        <v>2858</v>
      </c>
      <c r="C2673" s="500" t="s">
        <v>27831</v>
      </c>
      <c r="D2673" s="500" t="s">
        <v>27832</v>
      </c>
      <c r="E2673" s="500" t="s">
        <v>11099</v>
      </c>
      <c r="F2673" s="500" t="s">
        <v>28081</v>
      </c>
      <c r="G2673" s="500" t="s">
        <v>719</v>
      </c>
      <c r="H2673" s="500" t="s">
        <v>3845</v>
      </c>
      <c r="I2673" s="500" t="s">
        <v>688</v>
      </c>
      <c r="J2673" s="500" t="s">
        <v>689</v>
      </c>
      <c r="K2673" s="500" t="s">
        <v>223</v>
      </c>
      <c r="L2673" s="500" t="s">
        <v>28083</v>
      </c>
      <c r="M2673" s="500" t="s">
        <v>2307</v>
      </c>
      <c r="N2673" s="500" t="s">
        <v>6418</v>
      </c>
    </row>
    <row r="2674" spans="1:14">
      <c r="A2674" s="500" t="s">
        <v>686</v>
      </c>
      <c r="B2674" s="500" t="s">
        <v>2858</v>
      </c>
      <c r="C2674" s="500" t="s">
        <v>27831</v>
      </c>
      <c r="D2674" s="500" t="s">
        <v>27832</v>
      </c>
      <c r="E2674" s="500" t="s">
        <v>11099</v>
      </c>
      <c r="F2674" s="500" t="s">
        <v>28081</v>
      </c>
      <c r="G2674" s="500" t="s">
        <v>2000</v>
      </c>
      <c r="H2674" s="500" t="s">
        <v>27841</v>
      </c>
      <c r="I2674" s="500" t="s">
        <v>688</v>
      </c>
      <c r="J2674" s="500" t="s">
        <v>689</v>
      </c>
      <c r="K2674" s="500" t="s">
        <v>223</v>
      </c>
      <c r="L2674" s="500" t="s">
        <v>28083</v>
      </c>
      <c r="M2674" s="500" t="s">
        <v>2307</v>
      </c>
      <c r="N2674" s="500" t="s">
        <v>6419</v>
      </c>
    </row>
    <row r="2675" spans="1:14">
      <c r="A2675" s="500" t="s">
        <v>686</v>
      </c>
      <c r="B2675" s="500" t="s">
        <v>2858</v>
      </c>
      <c r="C2675" s="500" t="s">
        <v>27831</v>
      </c>
      <c r="D2675" s="500" t="s">
        <v>27832</v>
      </c>
      <c r="E2675" s="500" t="s">
        <v>11099</v>
      </c>
      <c r="F2675" s="500" t="s">
        <v>28081</v>
      </c>
      <c r="G2675" s="500" t="s">
        <v>2001</v>
      </c>
      <c r="H2675" s="500" t="s">
        <v>11789</v>
      </c>
      <c r="I2675" s="500" t="s">
        <v>688</v>
      </c>
      <c r="J2675" s="500" t="s">
        <v>689</v>
      </c>
      <c r="K2675" s="500" t="s">
        <v>223</v>
      </c>
      <c r="L2675" s="500" t="s">
        <v>28083</v>
      </c>
      <c r="M2675" s="500" t="s">
        <v>2307</v>
      </c>
      <c r="N2675" s="500" t="s">
        <v>6420</v>
      </c>
    </row>
    <row r="2676" spans="1:14">
      <c r="A2676" s="500" t="s">
        <v>686</v>
      </c>
      <c r="B2676" s="500" t="s">
        <v>2858</v>
      </c>
      <c r="C2676" s="500" t="s">
        <v>27831</v>
      </c>
      <c r="D2676" s="500" t="s">
        <v>27832</v>
      </c>
      <c r="E2676" s="500" t="s">
        <v>11099</v>
      </c>
      <c r="F2676" s="500" t="s">
        <v>28081</v>
      </c>
      <c r="G2676" s="500" t="s">
        <v>3986</v>
      </c>
      <c r="H2676" s="500" t="s">
        <v>3075</v>
      </c>
      <c r="I2676" s="500" t="s">
        <v>688</v>
      </c>
      <c r="J2676" s="500" t="s">
        <v>689</v>
      </c>
      <c r="K2676" s="500" t="s">
        <v>223</v>
      </c>
      <c r="L2676" s="500" t="s">
        <v>28083</v>
      </c>
      <c r="M2676" s="500" t="s">
        <v>2307</v>
      </c>
      <c r="N2676" s="500" t="s">
        <v>6421</v>
      </c>
    </row>
    <row r="2677" spans="1:14">
      <c r="A2677" s="500" t="s">
        <v>686</v>
      </c>
      <c r="B2677" s="500" t="s">
        <v>2858</v>
      </c>
      <c r="C2677" s="500" t="s">
        <v>27831</v>
      </c>
      <c r="D2677" s="500" t="s">
        <v>27832</v>
      </c>
      <c r="E2677" s="500" t="s">
        <v>11099</v>
      </c>
      <c r="F2677" s="500" t="s">
        <v>28081</v>
      </c>
      <c r="G2677" s="500" t="s">
        <v>3987</v>
      </c>
      <c r="H2677" s="500" t="s">
        <v>11213</v>
      </c>
      <c r="I2677" s="500" t="s">
        <v>688</v>
      </c>
      <c r="J2677" s="500" t="s">
        <v>689</v>
      </c>
      <c r="K2677" s="500" t="s">
        <v>223</v>
      </c>
      <c r="L2677" s="500" t="s">
        <v>28083</v>
      </c>
      <c r="M2677" s="500" t="s">
        <v>2307</v>
      </c>
      <c r="N2677" s="500" t="s">
        <v>6422</v>
      </c>
    </row>
    <row r="2678" spans="1:14">
      <c r="A2678" s="500" t="s">
        <v>686</v>
      </c>
      <c r="B2678" s="500" t="s">
        <v>2858</v>
      </c>
      <c r="C2678" s="500" t="s">
        <v>27831</v>
      </c>
      <c r="D2678" s="500" t="s">
        <v>27832</v>
      </c>
      <c r="E2678" s="500" t="s">
        <v>11099</v>
      </c>
      <c r="F2678" s="500" t="s">
        <v>28081</v>
      </c>
      <c r="G2678" s="500" t="s">
        <v>2002</v>
      </c>
      <c r="H2678" s="500" t="s">
        <v>27967</v>
      </c>
      <c r="I2678" s="500" t="s">
        <v>688</v>
      </c>
      <c r="J2678" s="500" t="s">
        <v>689</v>
      </c>
      <c r="K2678" s="500" t="s">
        <v>223</v>
      </c>
      <c r="L2678" s="500" t="s">
        <v>28083</v>
      </c>
      <c r="M2678" s="500" t="s">
        <v>2307</v>
      </c>
      <c r="N2678" s="500" t="s">
        <v>6423</v>
      </c>
    </row>
    <row r="2679" spans="1:14">
      <c r="A2679" s="500" t="s">
        <v>686</v>
      </c>
      <c r="B2679" s="500" t="s">
        <v>2858</v>
      </c>
      <c r="C2679" s="500" t="s">
        <v>27831</v>
      </c>
      <c r="D2679" s="500" t="s">
        <v>27832</v>
      </c>
      <c r="E2679" s="500" t="s">
        <v>11099</v>
      </c>
      <c r="F2679" s="500" t="s">
        <v>28081</v>
      </c>
      <c r="G2679" s="500" t="s">
        <v>2003</v>
      </c>
      <c r="H2679" s="500" t="s">
        <v>11105</v>
      </c>
      <c r="I2679" s="500" t="s">
        <v>688</v>
      </c>
      <c r="J2679" s="500" t="s">
        <v>689</v>
      </c>
      <c r="K2679" s="500" t="s">
        <v>223</v>
      </c>
      <c r="L2679" s="500" t="s">
        <v>28083</v>
      </c>
      <c r="M2679" s="500" t="s">
        <v>2307</v>
      </c>
      <c r="N2679" s="500" t="s">
        <v>6424</v>
      </c>
    </row>
    <row r="2680" spans="1:14">
      <c r="A2680" s="500" t="s">
        <v>686</v>
      </c>
      <c r="B2680" s="500" t="s">
        <v>2858</v>
      </c>
      <c r="C2680" s="500" t="s">
        <v>27831</v>
      </c>
      <c r="D2680" s="500" t="s">
        <v>27832</v>
      </c>
      <c r="E2680" s="500" t="s">
        <v>11099</v>
      </c>
      <c r="F2680" s="500" t="s">
        <v>28081</v>
      </c>
      <c r="G2680" s="500" t="s">
        <v>2004</v>
      </c>
      <c r="H2680" s="500" t="s">
        <v>27839</v>
      </c>
      <c r="I2680" s="500" t="s">
        <v>688</v>
      </c>
      <c r="J2680" s="500" t="s">
        <v>689</v>
      </c>
      <c r="K2680" s="500" t="s">
        <v>223</v>
      </c>
      <c r="L2680" s="500" t="s">
        <v>28083</v>
      </c>
      <c r="M2680" s="500" t="s">
        <v>2307</v>
      </c>
      <c r="N2680" s="500" t="s">
        <v>6425</v>
      </c>
    </row>
    <row r="2681" spans="1:14">
      <c r="A2681" s="500" t="s">
        <v>686</v>
      </c>
      <c r="B2681" s="500" t="s">
        <v>2858</v>
      </c>
      <c r="C2681" s="500" t="s">
        <v>27831</v>
      </c>
      <c r="D2681" s="500" t="s">
        <v>27832</v>
      </c>
      <c r="E2681" s="500" t="s">
        <v>11099</v>
      </c>
      <c r="F2681" s="500" t="s">
        <v>28081</v>
      </c>
      <c r="G2681" s="500" t="s">
        <v>2005</v>
      </c>
      <c r="H2681" s="500" t="s">
        <v>11839</v>
      </c>
      <c r="I2681" s="500" t="s">
        <v>688</v>
      </c>
      <c r="J2681" s="500" t="s">
        <v>689</v>
      </c>
      <c r="K2681" s="500" t="s">
        <v>223</v>
      </c>
      <c r="L2681" s="500" t="s">
        <v>28083</v>
      </c>
      <c r="M2681" s="500" t="s">
        <v>2307</v>
      </c>
      <c r="N2681" s="500" t="s">
        <v>6426</v>
      </c>
    </row>
    <row r="2682" spans="1:14">
      <c r="A2682" s="500" t="s">
        <v>686</v>
      </c>
      <c r="B2682" s="500" t="s">
        <v>2858</v>
      </c>
      <c r="C2682" s="500" t="s">
        <v>27831</v>
      </c>
      <c r="D2682" s="500" t="s">
        <v>27832</v>
      </c>
      <c r="E2682" s="500" t="s">
        <v>11099</v>
      </c>
      <c r="F2682" s="500" t="s">
        <v>28081</v>
      </c>
      <c r="G2682" s="500" t="s">
        <v>2006</v>
      </c>
      <c r="H2682" s="500" t="s">
        <v>27839</v>
      </c>
      <c r="I2682" s="500" t="s">
        <v>688</v>
      </c>
      <c r="J2682" s="500" t="s">
        <v>689</v>
      </c>
      <c r="K2682" s="500" t="s">
        <v>223</v>
      </c>
      <c r="L2682" s="500" t="s">
        <v>28083</v>
      </c>
      <c r="M2682" s="500" t="s">
        <v>2307</v>
      </c>
      <c r="N2682" s="500" t="s">
        <v>6427</v>
      </c>
    </row>
    <row r="2683" spans="1:14">
      <c r="A2683" s="500" t="s">
        <v>686</v>
      </c>
      <c r="B2683" s="500" t="s">
        <v>2858</v>
      </c>
      <c r="C2683" s="500" t="s">
        <v>27831</v>
      </c>
      <c r="D2683" s="500" t="s">
        <v>27832</v>
      </c>
      <c r="E2683" s="500" t="s">
        <v>11099</v>
      </c>
      <c r="F2683" s="500" t="s">
        <v>28081</v>
      </c>
      <c r="G2683" s="500" t="s">
        <v>2007</v>
      </c>
      <c r="H2683" s="500" t="s">
        <v>11839</v>
      </c>
      <c r="I2683" s="500" t="s">
        <v>688</v>
      </c>
      <c r="J2683" s="500" t="s">
        <v>689</v>
      </c>
      <c r="K2683" s="500" t="s">
        <v>223</v>
      </c>
      <c r="L2683" s="500" t="s">
        <v>28083</v>
      </c>
      <c r="M2683" s="500" t="s">
        <v>2307</v>
      </c>
      <c r="N2683" s="500" t="s">
        <v>6428</v>
      </c>
    </row>
    <row r="2684" spans="1:14">
      <c r="A2684" s="500" t="s">
        <v>686</v>
      </c>
      <c r="B2684" s="500" t="s">
        <v>2858</v>
      </c>
      <c r="C2684" s="500" t="s">
        <v>27831</v>
      </c>
      <c r="D2684" s="500" t="s">
        <v>27832</v>
      </c>
      <c r="E2684" s="500" t="s">
        <v>11099</v>
      </c>
      <c r="F2684" s="500" t="s">
        <v>28081</v>
      </c>
      <c r="G2684" s="500" t="s">
        <v>2008</v>
      </c>
      <c r="H2684" s="500" t="s">
        <v>11199</v>
      </c>
      <c r="I2684" s="500" t="s">
        <v>688</v>
      </c>
      <c r="J2684" s="500" t="s">
        <v>689</v>
      </c>
      <c r="K2684" s="500" t="s">
        <v>223</v>
      </c>
      <c r="L2684" s="500" t="s">
        <v>28083</v>
      </c>
      <c r="M2684" s="500" t="s">
        <v>2307</v>
      </c>
      <c r="N2684" s="500" t="s">
        <v>6429</v>
      </c>
    </row>
    <row r="2685" spans="1:14">
      <c r="A2685" s="500" t="s">
        <v>686</v>
      </c>
      <c r="B2685" s="500" t="s">
        <v>2858</v>
      </c>
      <c r="C2685" s="500" t="s">
        <v>27831</v>
      </c>
      <c r="D2685" s="500" t="s">
        <v>27832</v>
      </c>
      <c r="E2685" s="500" t="s">
        <v>11099</v>
      </c>
      <c r="F2685" s="500" t="s">
        <v>28081</v>
      </c>
      <c r="G2685" s="500" t="s">
        <v>2009</v>
      </c>
      <c r="H2685" s="500" t="s">
        <v>3845</v>
      </c>
      <c r="I2685" s="500" t="s">
        <v>688</v>
      </c>
      <c r="J2685" s="500" t="s">
        <v>689</v>
      </c>
      <c r="K2685" s="500" t="s">
        <v>223</v>
      </c>
      <c r="L2685" s="500" t="s">
        <v>28083</v>
      </c>
      <c r="M2685" s="500" t="s">
        <v>2307</v>
      </c>
      <c r="N2685" s="500" t="s">
        <v>6430</v>
      </c>
    </row>
    <row r="2686" spans="1:14">
      <c r="A2686" s="500" t="s">
        <v>686</v>
      </c>
      <c r="B2686" s="500" t="s">
        <v>2858</v>
      </c>
      <c r="C2686" s="500" t="s">
        <v>27831</v>
      </c>
      <c r="D2686" s="500" t="s">
        <v>27832</v>
      </c>
      <c r="E2686" s="500" t="s">
        <v>11099</v>
      </c>
      <c r="F2686" s="500" t="s">
        <v>28081</v>
      </c>
      <c r="G2686" s="500" t="s">
        <v>2010</v>
      </c>
      <c r="H2686" s="500" t="s">
        <v>11159</v>
      </c>
      <c r="I2686" s="500" t="s">
        <v>688</v>
      </c>
      <c r="J2686" s="500" t="s">
        <v>689</v>
      </c>
      <c r="K2686" s="500" t="s">
        <v>223</v>
      </c>
      <c r="L2686" s="500" t="s">
        <v>28083</v>
      </c>
      <c r="M2686" s="500" t="s">
        <v>2307</v>
      </c>
      <c r="N2686" s="500" t="s">
        <v>6431</v>
      </c>
    </row>
    <row r="2687" spans="1:14">
      <c r="A2687" s="500" t="s">
        <v>686</v>
      </c>
      <c r="B2687" s="500" t="s">
        <v>2858</v>
      </c>
      <c r="C2687" s="500" t="s">
        <v>27831</v>
      </c>
      <c r="D2687" s="500" t="s">
        <v>27832</v>
      </c>
      <c r="E2687" s="500" t="s">
        <v>11099</v>
      </c>
      <c r="F2687" s="500" t="s">
        <v>28081</v>
      </c>
      <c r="G2687" s="500" t="s">
        <v>2011</v>
      </c>
      <c r="H2687" s="500" t="s">
        <v>27968</v>
      </c>
      <c r="I2687" s="500" t="s">
        <v>688</v>
      </c>
      <c r="J2687" s="500" t="s">
        <v>689</v>
      </c>
      <c r="K2687" s="500" t="s">
        <v>223</v>
      </c>
      <c r="L2687" s="500" t="s">
        <v>28083</v>
      </c>
      <c r="M2687" s="500" t="s">
        <v>2307</v>
      </c>
      <c r="N2687" s="500" t="s">
        <v>6432</v>
      </c>
    </row>
    <row r="2688" spans="1:14">
      <c r="A2688" s="500" t="s">
        <v>686</v>
      </c>
      <c r="B2688" s="500" t="s">
        <v>2858</v>
      </c>
      <c r="C2688" s="500" t="s">
        <v>27831</v>
      </c>
      <c r="D2688" s="500" t="s">
        <v>27832</v>
      </c>
      <c r="E2688" s="500" t="s">
        <v>11099</v>
      </c>
      <c r="F2688" s="500" t="s">
        <v>28081</v>
      </c>
      <c r="G2688" s="500" t="s">
        <v>2622</v>
      </c>
      <c r="H2688" s="500" t="s">
        <v>3878</v>
      </c>
      <c r="I2688" s="500" t="s">
        <v>688</v>
      </c>
      <c r="J2688" s="500" t="s">
        <v>689</v>
      </c>
      <c r="K2688" s="500" t="s">
        <v>223</v>
      </c>
      <c r="L2688" s="500" t="s">
        <v>28083</v>
      </c>
      <c r="M2688" s="500" t="s">
        <v>2307</v>
      </c>
      <c r="N2688" s="500" t="s">
        <v>6433</v>
      </c>
    </row>
    <row r="2689" spans="1:14">
      <c r="A2689" s="500" t="s">
        <v>686</v>
      </c>
      <c r="B2689" s="500" t="s">
        <v>2858</v>
      </c>
      <c r="C2689" s="500" t="s">
        <v>27831</v>
      </c>
      <c r="D2689" s="500" t="s">
        <v>27832</v>
      </c>
      <c r="E2689" s="500" t="s">
        <v>11099</v>
      </c>
      <c r="F2689" s="500" t="s">
        <v>28081</v>
      </c>
      <c r="G2689" s="500" t="s">
        <v>2623</v>
      </c>
      <c r="H2689" s="500" t="s">
        <v>3840</v>
      </c>
      <c r="I2689" s="500" t="s">
        <v>688</v>
      </c>
      <c r="J2689" s="500" t="s">
        <v>689</v>
      </c>
      <c r="K2689" s="500" t="s">
        <v>223</v>
      </c>
      <c r="L2689" s="500" t="s">
        <v>28083</v>
      </c>
      <c r="M2689" s="500" t="s">
        <v>2307</v>
      </c>
      <c r="N2689" s="500" t="s">
        <v>6434</v>
      </c>
    </row>
    <row r="2690" spans="1:14">
      <c r="A2690" s="500" t="s">
        <v>686</v>
      </c>
      <c r="B2690" s="500" t="s">
        <v>2858</v>
      </c>
      <c r="C2690" s="500" t="s">
        <v>27831</v>
      </c>
      <c r="D2690" s="500" t="s">
        <v>27832</v>
      </c>
      <c r="E2690" s="500" t="s">
        <v>11099</v>
      </c>
      <c r="F2690" s="500" t="s">
        <v>28081</v>
      </c>
      <c r="G2690" s="500" t="s">
        <v>720</v>
      </c>
      <c r="H2690" s="500" t="s">
        <v>2885</v>
      </c>
      <c r="I2690" s="500" t="s">
        <v>688</v>
      </c>
      <c r="J2690" s="500" t="s">
        <v>689</v>
      </c>
      <c r="K2690" s="500" t="s">
        <v>223</v>
      </c>
      <c r="L2690" s="500" t="s">
        <v>28083</v>
      </c>
      <c r="M2690" s="500" t="s">
        <v>2307</v>
      </c>
      <c r="N2690" s="500" t="s">
        <v>6435</v>
      </c>
    </row>
    <row r="2691" spans="1:14">
      <c r="A2691" s="500" t="s">
        <v>686</v>
      </c>
      <c r="B2691" s="500" t="s">
        <v>2858</v>
      </c>
      <c r="C2691" s="500" t="s">
        <v>27831</v>
      </c>
      <c r="D2691" s="500" t="s">
        <v>27832</v>
      </c>
      <c r="E2691" s="500" t="s">
        <v>11099</v>
      </c>
      <c r="F2691" s="500" t="s">
        <v>28081</v>
      </c>
      <c r="G2691" s="500" t="s">
        <v>721</v>
      </c>
      <c r="H2691" s="500" t="s">
        <v>28016</v>
      </c>
      <c r="I2691" s="500" t="s">
        <v>688</v>
      </c>
      <c r="J2691" s="500" t="s">
        <v>689</v>
      </c>
      <c r="K2691" s="500" t="s">
        <v>223</v>
      </c>
      <c r="L2691" s="500" t="s">
        <v>28083</v>
      </c>
      <c r="M2691" s="500" t="s">
        <v>2307</v>
      </c>
      <c r="N2691" s="500" t="s">
        <v>6436</v>
      </c>
    </row>
    <row r="2692" spans="1:14">
      <c r="A2692" s="500" t="s">
        <v>686</v>
      </c>
      <c r="B2692" s="500" t="s">
        <v>2858</v>
      </c>
      <c r="C2692" s="500" t="s">
        <v>27831</v>
      </c>
      <c r="D2692" s="500" t="s">
        <v>27832</v>
      </c>
      <c r="E2692" s="500" t="s">
        <v>11099</v>
      </c>
      <c r="F2692" s="500" t="s">
        <v>28081</v>
      </c>
      <c r="G2692" s="500" t="s">
        <v>2012</v>
      </c>
      <c r="H2692" s="500" t="s">
        <v>27984</v>
      </c>
      <c r="I2692" s="500" t="s">
        <v>688</v>
      </c>
      <c r="J2692" s="500" t="s">
        <v>689</v>
      </c>
      <c r="K2692" s="500" t="s">
        <v>223</v>
      </c>
      <c r="L2692" s="500" t="s">
        <v>28083</v>
      </c>
      <c r="M2692" s="500" t="s">
        <v>2307</v>
      </c>
      <c r="N2692" s="500" t="s">
        <v>6437</v>
      </c>
    </row>
    <row r="2693" spans="1:14">
      <c r="A2693" s="500" t="s">
        <v>686</v>
      </c>
      <c r="B2693" s="500" t="s">
        <v>2858</v>
      </c>
      <c r="C2693" s="500" t="s">
        <v>27831</v>
      </c>
      <c r="D2693" s="500" t="s">
        <v>27832</v>
      </c>
      <c r="E2693" s="500" t="s">
        <v>11099</v>
      </c>
      <c r="F2693" s="500" t="s">
        <v>28081</v>
      </c>
      <c r="G2693" s="500" t="s">
        <v>10766</v>
      </c>
      <c r="H2693" s="500" t="s">
        <v>6950</v>
      </c>
      <c r="I2693" s="500" t="s">
        <v>688</v>
      </c>
      <c r="J2693" s="500" t="s">
        <v>689</v>
      </c>
      <c r="K2693" s="500" t="s">
        <v>223</v>
      </c>
      <c r="L2693" s="500" t="s">
        <v>28083</v>
      </c>
      <c r="M2693" s="500" t="s">
        <v>2307</v>
      </c>
      <c r="N2693" s="500" t="s">
        <v>10767</v>
      </c>
    </row>
    <row r="2694" spans="1:14">
      <c r="A2694" s="500" t="s">
        <v>686</v>
      </c>
      <c r="B2694" s="500" t="s">
        <v>2858</v>
      </c>
      <c r="C2694" s="500" t="s">
        <v>27831</v>
      </c>
      <c r="D2694" s="500" t="s">
        <v>27832</v>
      </c>
      <c r="E2694" s="500" t="s">
        <v>11099</v>
      </c>
      <c r="F2694" s="500" t="s">
        <v>28081</v>
      </c>
      <c r="G2694" s="500" t="s">
        <v>2013</v>
      </c>
      <c r="H2694" s="500" t="s">
        <v>27998</v>
      </c>
      <c r="I2694" s="500" t="s">
        <v>688</v>
      </c>
      <c r="J2694" s="500" t="s">
        <v>689</v>
      </c>
      <c r="K2694" s="500" t="s">
        <v>223</v>
      </c>
      <c r="L2694" s="500" t="s">
        <v>28083</v>
      </c>
      <c r="M2694" s="500" t="s">
        <v>2307</v>
      </c>
      <c r="N2694" s="500" t="s">
        <v>6438</v>
      </c>
    </row>
    <row r="2695" spans="1:14">
      <c r="A2695" s="500" t="s">
        <v>686</v>
      </c>
      <c r="B2695" s="500" t="s">
        <v>2858</v>
      </c>
      <c r="C2695" s="500" t="s">
        <v>27831</v>
      </c>
      <c r="D2695" s="500" t="s">
        <v>27832</v>
      </c>
      <c r="E2695" s="500" t="s">
        <v>11099</v>
      </c>
      <c r="F2695" s="500" t="s">
        <v>28081</v>
      </c>
      <c r="G2695" s="500" t="s">
        <v>2014</v>
      </c>
      <c r="H2695" s="500" t="s">
        <v>2940</v>
      </c>
      <c r="I2695" s="500" t="s">
        <v>688</v>
      </c>
      <c r="J2695" s="500" t="s">
        <v>689</v>
      </c>
      <c r="K2695" s="500" t="s">
        <v>223</v>
      </c>
      <c r="L2695" s="500" t="s">
        <v>28083</v>
      </c>
      <c r="M2695" s="500" t="s">
        <v>2307</v>
      </c>
      <c r="N2695" s="500" t="s">
        <v>6439</v>
      </c>
    </row>
    <row r="2696" spans="1:14">
      <c r="A2696" s="500" t="s">
        <v>686</v>
      </c>
      <c r="B2696" s="500" t="s">
        <v>2858</v>
      </c>
      <c r="C2696" s="500" t="s">
        <v>27831</v>
      </c>
      <c r="D2696" s="500" t="s">
        <v>27832</v>
      </c>
      <c r="E2696" s="500" t="s">
        <v>11099</v>
      </c>
      <c r="F2696" s="500" t="s">
        <v>28081</v>
      </c>
      <c r="G2696" s="500" t="s">
        <v>10768</v>
      </c>
      <c r="H2696" s="500" t="s">
        <v>11302</v>
      </c>
      <c r="I2696" s="500" t="s">
        <v>688</v>
      </c>
      <c r="J2696" s="500" t="s">
        <v>689</v>
      </c>
      <c r="K2696" s="500" t="s">
        <v>223</v>
      </c>
      <c r="L2696" s="500" t="s">
        <v>28083</v>
      </c>
      <c r="M2696" s="500" t="s">
        <v>2307</v>
      </c>
      <c r="N2696" s="500" t="s">
        <v>10769</v>
      </c>
    </row>
    <row r="2697" spans="1:14">
      <c r="A2697" s="500" t="s">
        <v>686</v>
      </c>
      <c r="B2697" s="500" t="s">
        <v>2858</v>
      </c>
      <c r="C2697" s="500" t="s">
        <v>27831</v>
      </c>
      <c r="D2697" s="500" t="s">
        <v>27832</v>
      </c>
      <c r="E2697" s="500" t="s">
        <v>11099</v>
      </c>
      <c r="F2697" s="500" t="s">
        <v>28081</v>
      </c>
      <c r="G2697" s="500" t="s">
        <v>2015</v>
      </c>
      <c r="H2697" s="500" t="s">
        <v>27861</v>
      </c>
      <c r="I2697" s="500" t="s">
        <v>688</v>
      </c>
      <c r="J2697" s="500" t="s">
        <v>689</v>
      </c>
      <c r="K2697" s="500" t="s">
        <v>223</v>
      </c>
      <c r="L2697" s="500" t="s">
        <v>28083</v>
      </c>
      <c r="M2697" s="500" t="s">
        <v>2307</v>
      </c>
      <c r="N2697" s="500" t="s">
        <v>6440</v>
      </c>
    </row>
    <row r="2698" spans="1:14">
      <c r="A2698" s="500" t="s">
        <v>686</v>
      </c>
      <c r="B2698" s="500" t="s">
        <v>2858</v>
      </c>
      <c r="C2698" s="500" t="s">
        <v>27831</v>
      </c>
      <c r="D2698" s="500" t="s">
        <v>27832</v>
      </c>
      <c r="E2698" s="500" t="s">
        <v>11099</v>
      </c>
      <c r="F2698" s="500" t="s">
        <v>28081</v>
      </c>
      <c r="G2698" s="500" t="s">
        <v>2016</v>
      </c>
      <c r="H2698" s="500" t="s">
        <v>14564</v>
      </c>
      <c r="I2698" s="500" t="s">
        <v>688</v>
      </c>
      <c r="J2698" s="500" t="s">
        <v>689</v>
      </c>
      <c r="K2698" s="500" t="s">
        <v>223</v>
      </c>
      <c r="L2698" s="500" t="s">
        <v>28083</v>
      </c>
      <c r="M2698" s="500" t="s">
        <v>2307</v>
      </c>
      <c r="N2698" s="500" t="s">
        <v>6441</v>
      </c>
    </row>
    <row r="2699" spans="1:14">
      <c r="A2699" s="500" t="s">
        <v>686</v>
      </c>
      <c r="B2699" s="500" t="s">
        <v>2858</v>
      </c>
      <c r="C2699" s="500" t="s">
        <v>27831</v>
      </c>
      <c r="D2699" s="500" t="s">
        <v>27832</v>
      </c>
      <c r="E2699" s="500" t="s">
        <v>11099</v>
      </c>
      <c r="F2699" s="500" t="s">
        <v>28081</v>
      </c>
      <c r="G2699" s="500" t="s">
        <v>2017</v>
      </c>
      <c r="H2699" s="500" t="s">
        <v>28060</v>
      </c>
      <c r="I2699" s="500" t="s">
        <v>688</v>
      </c>
      <c r="J2699" s="500" t="s">
        <v>689</v>
      </c>
      <c r="K2699" s="500" t="s">
        <v>223</v>
      </c>
      <c r="L2699" s="500" t="s">
        <v>28083</v>
      </c>
      <c r="M2699" s="500" t="s">
        <v>2307</v>
      </c>
      <c r="N2699" s="500" t="s">
        <v>6442</v>
      </c>
    </row>
    <row r="2700" spans="1:14">
      <c r="A2700" s="500" t="s">
        <v>686</v>
      </c>
      <c r="B2700" s="500" t="s">
        <v>2858</v>
      </c>
      <c r="C2700" s="500" t="s">
        <v>27831</v>
      </c>
      <c r="D2700" s="500" t="s">
        <v>27832</v>
      </c>
      <c r="E2700" s="500" t="s">
        <v>11099</v>
      </c>
      <c r="F2700" s="500" t="s">
        <v>28081</v>
      </c>
      <c r="G2700" s="500" t="s">
        <v>2018</v>
      </c>
      <c r="H2700" s="500" t="s">
        <v>28013</v>
      </c>
      <c r="I2700" s="500" t="s">
        <v>688</v>
      </c>
      <c r="J2700" s="500" t="s">
        <v>689</v>
      </c>
      <c r="K2700" s="500" t="s">
        <v>223</v>
      </c>
      <c r="L2700" s="500" t="s">
        <v>28083</v>
      </c>
      <c r="M2700" s="500" t="s">
        <v>2307</v>
      </c>
      <c r="N2700" s="500" t="s">
        <v>6443</v>
      </c>
    </row>
    <row r="2701" spans="1:14">
      <c r="A2701" s="500" t="s">
        <v>686</v>
      </c>
      <c r="B2701" s="500" t="s">
        <v>2858</v>
      </c>
      <c r="C2701" s="500" t="s">
        <v>27831</v>
      </c>
      <c r="D2701" s="500" t="s">
        <v>27832</v>
      </c>
      <c r="E2701" s="500" t="s">
        <v>11099</v>
      </c>
      <c r="F2701" s="500" t="s">
        <v>28081</v>
      </c>
      <c r="G2701" s="500" t="s">
        <v>2019</v>
      </c>
      <c r="H2701" s="500" t="s">
        <v>28085</v>
      </c>
      <c r="I2701" s="500" t="s">
        <v>688</v>
      </c>
      <c r="J2701" s="500" t="s">
        <v>689</v>
      </c>
      <c r="K2701" s="500" t="s">
        <v>223</v>
      </c>
      <c r="L2701" s="500" t="s">
        <v>28083</v>
      </c>
      <c r="M2701" s="500" t="s">
        <v>2307</v>
      </c>
      <c r="N2701" s="500" t="s">
        <v>6444</v>
      </c>
    </row>
    <row r="2702" spans="1:14">
      <c r="A2702" s="500" t="s">
        <v>686</v>
      </c>
      <c r="B2702" s="500" t="s">
        <v>2858</v>
      </c>
      <c r="C2702" s="500" t="s">
        <v>27831</v>
      </c>
      <c r="D2702" s="500" t="s">
        <v>27832</v>
      </c>
      <c r="E2702" s="500" t="s">
        <v>11099</v>
      </c>
      <c r="F2702" s="500" t="s">
        <v>28081</v>
      </c>
      <c r="G2702" s="500" t="s">
        <v>2020</v>
      </c>
      <c r="H2702" s="500" t="s">
        <v>11159</v>
      </c>
      <c r="I2702" s="500" t="s">
        <v>688</v>
      </c>
      <c r="J2702" s="500" t="s">
        <v>689</v>
      </c>
      <c r="K2702" s="500" t="s">
        <v>223</v>
      </c>
      <c r="L2702" s="500" t="s">
        <v>28083</v>
      </c>
      <c r="M2702" s="500" t="s">
        <v>2307</v>
      </c>
      <c r="N2702" s="500" t="s">
        <v>6445</v>
      </c>
    </row>
    <row r="2703" spans="1:14">
      <c r="A2703" s="500" t="s">
        <v>686</v>
      </c>
      <c r="B2703" s="500" t="s">
        <v>2858</v>
      </c>
      <c r="C2703" s="500" t="s">
        <v>27831</v>
      </c>
      <c r="D2703" s="500" t="s">
        <v>27832</v>
      </c>
      <c r="E2703" s="500" t="s">
        <v>11099</v>
      </c>
      <c r="F2703" s="500" t="s">
        <v>28081</v>
      </c>
      <c r="G2703" s="500" t="s">
        <v>2021</v>
      </c>
      <c r="H2703" s="500" t="s">
        <v>27968</v>
      </c>
      <c r="I2703" s="500" t="s">
        <v>688</v>
      </c>
      <c r="J2703" s="500" t="s">
        <v>689</v>
      </c>
      <c r="K2703" s="500" t="s">
        <v>223</v>
      </c>
      <c r="L2703" s="500" t="s">
        <v>28083</v>
      </c>
      <c r="M2703" s="500" t="s">
        <v>2307</v>
      </c>
      <c r="N2703" s="500" t="s">
        <v>6446</v>
      </c>
    </row>
    <row r="2704" spans="1:14">
      <c r="A2704" s="500" t="s">
        <v>686</v>
      </c>
      <c r="B2704" s="500" t="s">
        <v>2858</v>
      </c>
      <c r="C2704" s="500" t="s">
        <v>27831</v>
      </c>
      <c r="D2704" s="500" t="s">
        <v>27832</v>
      </c>
      <c r="E2704" s="500" t="s">
        <v>11099</v>
      </c>
      <c r="F2704" s="500" t="s">
        <v>28081</v>
      </c>
      <c r="G2704" s="500" t="s">
        <v>2022</v>
      </c>
      <c r="H2704" s="500" t="s">
        <v>11393</v>
      </c>
      <c r="I2704" s="500" t="s">
        <v>688</v>
      </c>
      <c r="J2704" s="500" t="s">
        <v>689</v>
      </c>
      <c r="K2704" s="500" t="s">
        <v>223</v>
      </c>
      <c r="L2704" s="500" t="s">
        <v>28083</v>
      </c>
      <c r="M2704" s="500" t="s">
        <v>2307</v>
      </c>
      <c r="N2704" s="500" t="s">
        <v>6447</v>
      </c>
    </row>
    <row r="2705" spans="1:14">
      <c r="A2705" s="500" t="s">
        <v>686</v>
      </c>
      <c r="B2705" s="500" t="s">
        <v>2858</v>
      </c>
      <c r="C2705" s="500" t="s">
        <v>27831</v>
      </c>
      <c r="D2705" s="500" t="s">
        <v>27832</v>
      </c>
      <c r="E2705" s="500" t="s">
        <v>11099</v>
      </c>
      <c r="F2705" s="500" t="s">
        <v>28081</v>
      </c>
      <c r="G2705" s="500" t="s">
        <v>2023</v>
      </c>
      <c r="H2705" s="500" t="s">
        <v>28344</v>
      </c>
      <c r="I2705" s="500" t="s">
        <v>688</v>
      </c>
      <c r="J2705" s="500" t="s">
        <v>689</v>
      </c>
      <c r="K2705" s="500" t="s">
        <v>223</v>
      </c>
      <c r="L2705" s="500" t="s">
        <v>28083</v>
      </c>
      <c r="M2705" s="500" t="s">
        <v>2307</v>
      </c>
      <c r="N2705" s="500" t="s">
        <v>6448</v>
      </c>
    </row>
    <row r="2706" spans="1:14">
      <c r="A2706" s="500" t="s">
        <v>686</v>
      </c>
      <c r="B2706" s="500" t="s">
        <v>2858</v>
      </c>
      <c r="C2706" s="500" t="s">
        <v>27831</v>
      </c>
      <c r="D2706" s="500" t="s">
        <v>27832</v>
      </c>
      <c r="E2706" s="500" t="s">
        <v>11099</v>
      </c>
      <c r="F2706" s="500" t="s">
        <v>28081</v>
      </c>
      <c r="G2706" s="500" t="s">
        <v>722</v>
      </c>
      <c r="H2706" s="500" t="s">
        <v>3931</v>
      </c>
      <c r="I2706" s="500" t="s">
        <v>688</v>
      </c>
      <c r="J2706" s="500" t="s">
        <v>689</v>
      </c>
      <c r="K2706" s="500" t="s">
        <v>342</v>
      </c>
      <c r="L2706" s="500" t="s">
        <v>28083</v>
      </c>
      <c r="M2706" s="500" t="s">
        <v>2307</v>
      </c>
      <c r="N2706" s="500" t="s">
        <v>6449</v>
      </c>
    </row>
    <row r="2707" spans="1:14">
      <c r="A2707" s="500" t="s">
        <v>686</v>
      </c>
      <c r="B2707" s="500" t="s">
        <v>2858</v>
      </c>
      <c r="C2707" s="500" t="s">
        <v>27831</v>
      </c>
      <c r="D2707" s="500" t="s">
        <v>27832</v>
      </c>
      <c r="E2707" s="500" t="s">
        <v>11099</v>
      </c>
      <c r="F2707" s="500" t="s">
        <v>28081</v>
      </c>
      <c r="G2707" s="500" t="s">
        <v>723</v>
      </c>
      <c r="H2707" s="500" t="s">
        <v>3931</v>
      </c>
      <c r="I2707" s="500" t="s">
        <v>688</v>
      </c>
      <c r="J2707" s="500" t="s">
        <v>689</v>
      </c>
      <c r="K2707" s="500" t="s">
        <v>342</v>
      </c>
      <c r="L2707" s="500" t="s">
        <v>28083</v>
      </c>
      <c r="M2707" s="500" t="s">
        <v>2307</v>
      </c>
      <c r="N2707" s="500" t="s">
        <v>6450</v>
      </c>
    </row>
    <row r="2708" spans="1:14">
      <c r="A2708" s="500" t="s">
        <v>686</v>
      </c>
      <c r="B2708" s="500" t="s">
        <v>2858</v>
      </c>
      <c r="C2708" s="500" t="s">
        <v>27831</v>
      </c>
      <c r="D2708" s="500" t="s">
        <v>27832</v>
      </c>
      <c r="E2708" s="500" t="s">
        <v>11099</v>
      </c>
      <c r="F2708" s="500" t="s">
        <v>28081</v>
      </c>
      <c r="G2708" s="500" t="s">
        <v>2025</v>
      </c>
      <c r="H2708" s="500" t="s">
        <v>15237</v>
      </c>
      <c r="I2708" s="500" t="s">
        <v>688</v>
      </c>
      <c r="J2708" s="500" t="s">
        <v>689</v>
      </c>
      <c r="K2708" s="500" t="s">
        <v>342</v>
      </c>
      <c r="L2708" s="500" t="s">
        <v>28083</v>
      </c>
      <c r="M2708" s="500" t="s">
        <v>2307</v>
      </c>
      <c r="N2708" s="500" t="s">
        <v>6451</v>
      </c>
    </row>
    <row r="2709" spans="1:14">
      <c r="A2709" s="500" t="s">
        <v>686</v>
      </c>
      <c r="B2709" s="500" t="s">
        <v>2858</v>
      </c>
      <c r="C2709" s="500" t="s">
        <v>27831</v>
      </c>
      <c r="D2709" s="500" t="s">
        <v>27832</v>
      </c>
      <c r="E2709" s="500" t="s">
        <v>11099</v>
      </c>
      <c r="F2709" s="500" t="s">
        <v>28081</v>
      </c>
      <c r="G2709" s="500" t="s">
        <v>2027</v>
      </c>
      <c r="H2709" s="500" t="s">
        <v>27989</v>
      </c>
      <c r="I2709" s="500" t="s">
        <v>688</v>
      </c>
      <c r="J2709" s="500" t="s">
        <v>689</v>
      </c>
      <c r="K2709" s="500" t="s">
        <v>342</v>
      </c>
      <c r="L2709" s="500" t="s">
        <v>28083</v>
      </c>
      <c r="M2709" s="500" t="s">
        <v>2307</v>
      </c>
      <c r="N2709" s="500" t="s">
        <v>6452</v>
      </c>
    </row>
    <row r="2710" spans="1:14">
      <c r="A2710" s="500" t="s">
        <v>686</v>
      </c>
      <c r="B2710" s="500" t="s">
        <v>2858</v>
      </c>
      <c r="C2710" s="500" t="s">
        <v>27831</v>
      </c>
      <c r="D2710" s="500" t="s">
        <v>27832</v>
      </c>
      <c r="E2710" s="500" t="s">
        <v>11099</v>
      </c>
      <c r="F2710" s="500" t="s">
        <v>28081</v>
      </c>
      <c r="G2710" s="500" t="s">
        <v>2029</v>
      </c>
      <c r="H2710" s="500" t="s">
        <v>11326</v>
      </c>
      <c r="I2710" s="500" t="s">
        <v>688</v>
      </c>
      <c r="J2710" s="500" t="s">
        <v>689</v>
      </c>
      <c r="K2710" s="500" t="s">
        <v>342</v>
      </c>
      <c r="L2710" s="500" t="s">
        <v>28083</v>
      </c>
      <c r="M2710" s="500" t="s">
        <v>2307</v>
      </c>
      <c r="N2710" s="500" t="s">
        <v>6453</v>
      </c>
    </row>
    <row r="2711" spans="1:14">
      <c r="A2711" s="500" t="s">
        <v>686</v>
      </c>
      <c r="B2711" s="500" t="s">
        <v>2858</v>
      </c>
      <c r="C2711" s="500" t="s">
        <v>27831</v>
      </c>
      <c r="D2711" s="500" t="s">
        <v>27832</v>
      </c>
      <c r="E2711" s="500" t="s">
        <v>11099</v>
      </c>
      <c r="F2711" s="500" t="s">
        <v>28081</v>
      </c>
      <c r="G2711" s="500" t="s">
        <v>2030</v>
      </c>
      <c r="H2711" s="500" t="s">
        <v>6984</v>
      </c>
      <c r="I2711" s="500" t="s">
        <v>688</v>
      </c>
      <c r="J2711" s="500" t="s">
        <v>689</v>
      </c>
      <c r="K2711" s="500" t="s">
        <v>342</v>
      </c>
      <c r="L2711" s="500" t="s">
        <v>28083</v>
      </c>
      <c r="M2711" s="500" t="s">
        <v>2307</v>
      </c>
      <c r="N2711" s="500" t="s">
        <v>6454</v>
      </c>
    </row>
    <row r="2712" spans="1:14">
      <c r="A2712" s="500" t="s">
        <v>686</v>
      </c>
      <c r="B2712" s="500" t="s">
        <v>2858</v>
      </c>
      <c r="C2712" s="500" t="s">
        <v>27831</v>
      </c>
      <c r="D2712" s="500" t="s">
        <v>27832</v>
      </c>
      <c r="E2712" s="500" t="s">
        <v>11099</v>
      </c>
      <c r="F2712" s="500" t="s">
        <v>28081</v>
      </c>
      <c r="G2712" s="500" t="s">
        <v>2031</v>
      </c>
      <c r="H2712" s="500" t="s">
        <v>11461</v>
      </c>
      <c r="I2712" s="500" t="s">
        <v>688</v>
      </c>
      <c r="J2712" s="500" t="s">
        <v>689</v>
      </c>
      <c r="K2712" s="500" t="s">
        <v>342</v>
      </c>
      <c r="L2712" s="500" t="s">
        <v>28083</v>
      </c>
      <c r="M2712" s="500" t="s">
        <v>2307</v>
      </c>
      <c r="N2712" s="500" t="s">
        <v>6455</v>
      </c>
    </row>
    <row r="2713" spans="1:14">
      <c r="A2713" s="500" t="s">
        <v>686</v>
      </c>
      <c r="B2713" s="500" t="s">
        <v>2858</v>
      </c>
      <c r="C2713" s="500" t="s">
        <v>27831</v>
      </c>
      <c r="D2713" s="500" t="s">
        <v>27832</v>
      </c>
      <c r="E2713" s="500" t="s">
        <v>11099</v>
      </c>
      <c r="F2713" s="500" t="s">
        <v>28081</v>
      </c>
      <c r="G2713" s="500" t="s">
        <v>2032</v>
      </c>
      <c r="H2713" s="500" t="s">
        <v>3931</v>
      </c>
      <c r="I2713" s="500" t="s">
        <v>688</v>
      </c>
      <c r="J2713" s="500" t="s">
        <v>689</v>
      </c>
      <c r="K2713" s="500" t="s">
        <v>342</v>
      </c>
      <c r="L2713" s="500" t="s">
        <v>28083</v>
      </c>
      <c r="M2713" s="500" t="s">
        <v>2307</v>
      </c>
      <c r="N2713" s="500" t="s">
        <v>6456</v>
      </c>
    </row>
    <row r="2714" spans="1:14">
      <c r="A2714" s="500" t="s">
        <v>686</v>
      </c>
      <c r="B2714" s="500" t="s">
        <v>2858</v>
      </c>
      <c r="C2714" s="500" t="s">
        <v>27831</v>
      </c>
      <c r="D2714" s="500" t="s">
        <v>27832</v>
      </c>
      <c r="E2714" s="500" t="s">
        <v>11099</v>
      </c>
      <c r="F2714" s="500" t="s">
        <v>28081</v>
      </c>
      <c r="G2714" s="500" t="s">
        <v>2033</v>
      </c>
      <c r="H2714" s="500" t="s">
        <v>3931</v>
      </c>
      <c r="I2714" s="500" t="s">
        <v>688</v>
      </c>
      <c r="J2714" s="500" t="s">
        <v>689</v>
      </c>
      <c r="K2714" s="500" t="s">
        <v>342</v>
      </c>
      <c r="L2714" s="500" t="s">
        <v>28083</v>
      </c>
      <c r="M2714" s="500" t="s">
        <v>2307</v>
      </c>
      <c r="N2714" s="500" t="s">
        <v>6457</v>
      </c>
    </row>
    <row r="2715" spans="1:14">
      <c r="A2715" s="500" t="s">
        <v>686</v>
      </c>
      <c r="B2715" s="500" t="s">
        <v>2858</v>
      </c>
      <c r="C2715" s="500" t="s">
        <v>27831</v>
      </c>
      <c r="D2715" s="500" t="s">
        <v>27832</v>
      </c>
      <c r="E2715" s="500" t="s">
        <v>11099</v>
      </c>
      <c r="F2715" s="500" t="s">
        <v>28081</v>
      </c>
      <c r="G2715" s="500" t="s">
        <v>2625</v>
      </c>
      <c r="H2715" s="500" t="s">
        <v>15237</v>
      </c>
      <c r="I2715" s="500" t="s">
        <v>688</v>
      </c>
      <c r="J2715" s="500" t="s">
        <v>689</v>
      </c>
      <c r="K2715" s="500" t="s">
        <v>342</v>
      </c>
      <c r="L2715" s="500" t="s">
        <v>28083</v>
      </c>
      <c r="M2715" s="500" t="s">
        <v>2307</v>
      </c>
      <c r="N2715" s="500" t="s">
        <v>6458</v>
      </c>
    </row>
    <row r="2716" spans="1:14">
      <c r="A2716" s="500" t="s">
        <v>686</v>
      </c>
      <c r="B2716" s="500" t="s">
        <v>2858</v>
      </c>
      <c r="C2716" s="500" t="s">
        <v>27831</v>
      </c>
      <c r="D2716" s="500" t="s">
        <v>27832</v>
      </c>
      <c r="E2716" s="500" t="s">
        <v>11099</v>
      </c>
      <c r="F2716" s="500" t="s">
        <v>28081</v>
      </c>
      <c r="G2716" s="500" t="s">
        <v>2626</v>
      </c>
      <c r="H2716" s="500" t="s">
        <v>27989</v>
      </c>
      <c r="I2716" s="500" t="s">
        <v>688</v>
      </c>
      <c r="J2716" s="500" t="s">
        <v>689</v>
      </c>
      <c r="K2716" s="500" t="s">
        <v>342</v>
      </c>
      <c r="L2716" s="500" t="s">
        <v>28083</v>
      </c>
      <c r="M2716" s="500" t="s">
        <v>2307</v>
      </c>
      <c r="N2716" s="500" t="s">
        <v>6459</v>
      </c>
    </row>
    <row r="2717" spans="1:14">
      <c r="A2717" s="500" t="s">
        <v>686</v>
      </c>
      <c r="B2717" s="500" t="s">
        <v>2858</v>
      </c>
      <c r="C2717" s="500" t="s">
        <v>27831</v>
      </c>
      <c r="D2717" s="500" t="s">
        <v>27832</v>
      </c>
      <c r="E2717" s="500" t="s">
        <v>11099</v>
      </c>
      <c r="F2717" s="500" t="s">
        <v>28081</v>
      </c>
      <c r="G2717" s="500" t="s">
        <v>2035</v>
      </c>
      <c r="H2717" s="500" t="s">
        <v>11326</v>
      </c>
      <c r="I2717" s="500" t="s">
        <v>688</v>
      </c>
      <c r="J2717" s="500" t="s">
        <v>689</v>
      </c>
      <c r="K2717" s="500" t="s">
        <v>342</v>
      </c>
      <c r="L2717" s="500" t="s">
        <v>28083</v>
      </c>
      <c r="M2717" s="500" t="s">
        <v>2307</v>
      </c>
      <c r="N2717" s="500" t="s">
        <v>6460</v>
      </c>
    </row>
    <row r="2718" spans="1:14">
      <c r="A2718" s="500" t="s">
        <v>686</v>
      </c>
      <c r="B2718" s="500" t="s">
        <v>2858</v>
      </c>
      <c r="C2718" s="500" t="s">
        <v>27831</v>
      </c>
      <c r="D2718" s="500" t="s">
        <v>27832</v>
      </c>
      <c r="E2718" s="500" t="s">
        <v>11099</v>
      </c>
      <c r="F2718" s="500" t="s">
        <v>28081</v>
      </c>
      <c r="G2718" s="500" t="s">
        <v>2628</v>
      </c>
      <c r="H2718" s="500" t="s">
        <v>6984</v>
      </c>
      <c r="I2718" s="500" t="s">
        <v>688</v>
      </c>
      <c r="J2718" s="500" t="s">
        <v>689</v>
      </c>
      <c r="K2718" s="500" t="s">
        <v>342</v>
      </c>
      <c r="L2718" s="500" t="s">
        <v>28083</v>
      </c>
      <c r="M2718" s="500" t="s">
        <v>2307</v>
      </c>
      <c r="N2718" s="500" t="s">
        <v>6461</v>
      </c>
    </row>
    <row r="2719" spans="1:14">
      <c r="A2719" s="500" t="s">
        <v>686</v>
      </c>
      <c r="B2719" s="500" t="s">
        <v>2858</v>
      </c>
      <c r="C2719" s="500" t="s">
        <v>27831</v>
      </c>
      <c r="D2719" s="500" t="s">
        <v>27832</v>
      </c>
      <c r="E2719" s="500" t="s">
        <v>11099</v>
      </c>
      <c r="F2719" s="500" t="s">
        <v>28081</v>
      </c>
      <c r="G2719" s="500" t="s">
        <v>2036</v>
      </c>
      <c r="H2719" s="500" t="s">
        <v>7601</v>
      </c>
      <c r="I2719" s="500" t="s">
        <v>688</v>
      </c>
      <c r="J2719" s="500" t="s">
        <v>689</v>
      </c>
      <c r="K2719" s="500" t="s">
        <v>725</v>
      </c>
      <c r="L2719" s="500" t="s">
        <v>28083</v>
      </c>
      <c r="M2719" s="500" t="s">
        <v>2307</v>
      </c>
      <c r="N2719" s="500" t="s">
        <v>6462</v>
      </c>
    </row>
    <row r="2720" spans="1:14">
      <c r="A2720" s="500" t="s">
        <v>686</v>
      </c>
      <c r="B2720" s="500" t="s">
        <v>2858</v>
      </c>
      <c r="C2720" s="500" t="s">
        <v>27831</v>
      </c>
      <c r="D2720" s="500" t="s">
        <v>27832</v>
      </c>
      <c r="E2720" s="500" t="s">
        <v>11099</v>
      </c>
      <c r="F2720" s="500" t="s">
        <v>28081</v>
      </c>
      <c r="G2720" s="500" t="s">
        <v>4127</v>
      </c>
      <c r="H2720" s="500" t="s">
        <v>6976</v>
      </c>
      <c r="I2720" s="500" t="s">
        <v>688</v>
      </c>
      <c r="J2720" s="500" t="s">
        <v>689</v>
      </c>
      <c r="K2720" s="500" t="s">
        <v>725</v>
      </c>
      <c r="L2720" s="500" t="s">
        <v>28083</v>
      </c>
      <c r="M2720" s="500" t="s">
        <v>2307</v>
      </c>
      <c r="N2720" s="500" t="s">
        <v>6463</v>
      </c>
    </row>
    <row r="2721" spans="1:14">
      <c r="A2721" s="500" t="s">
        <v>686</v>
      </c>
      <c r="B2721" s="500" t="s">
        <v>2858</v>
      </c>
      <c r="C2721" s="500" t="s">
        <v>27831</v>
      </c>
      <c r="D2721" s="500" t="s">
        <v>27832</v>
      </c>
      <c r="E2721" s="500" t="s">
        <v>11099</v>
      </c>
      <c r="F2721" s="500" t="s">
        <v>28081</v>
      </c>
      <c r="G2721" s="500" t="s">
        <v>7592</v>
      </c>
      <c r="H2721" s="500" t="s">
        <v>3933</v>
      </c>
      <c r="I2721" s="500" t="s">
        <v>688</v>
      </c>
      <c r="J2721" s="500" t="s">
        <v>689</v>
      </c>
      <c r="K2721" s="500" t="s">
        <v>725</v>
      </c>
      <c r="L2721" s="500" t="s">
        <v>28083</v>
      </c>
      <c r="M2721" s="500" t="s">
        <v>2307</v>
      </c>
      <c r="N2721" s="500" t="s">
        <v>7593</v>
      </c>
    </row>
    <row r="2722" spans="1:14">
      <c r="A2722" s="500" t="s">
        <v>686</v>
      </c>
      <c r="B2722" s="500" t="s">
        <v>2858</v>
      </c>
      <c r="C2722" s="500" t="s">
        <v>27831</v>
      </c>
      <c r="D2722" s="500" t="s">
        <v>27832</v>
      </c>
      <c r="E2722" s="500" t="s">
        <v>11099</v>
      </c>
      <c r="F2722" s="500" t="s">
        <v>28081</v>
      </c>
      <c r="G2722" s="500" t="s">
        <v>4128</v>
      </c>
      <c r="H2722" s="500" t="s">
        <v>3885</v>
      </c>
      <c r="I2722" s="500" t="s">
        <v>688</v>
      </c>
      <c r="J2722" s="500" t="s">
        <v>689</v>
      </c>
      <c r="K2722" s="500" t="s">
        <v>725</v>
      </c>
      <c r="L2722" s="500" t="s">
        <v>28083</v>
      </c>
      <c r="M2722" s="500" t="s">
        <v>2307</v>
      </c>
      <c r="N2722" s="500" t="s">
        <v>6464</v>
      </c>
    </row>
    <row r="2723" spans="1:14">
      <c r="A2723" s="500" t="s">
        <v>686</v>
      </c>
      <c r="B2723" s="500" t="s">
        <v>2858</v>
      </c>
      <c r="C2723" s="500" t="s">
        <v>27831</v>
      </c>
      <c r="D2723" s="500" t="s">
        <v>27832</v>
      </c>
      <c r="E2723" s="500" t="s">
        <v>11099</v>
      </c>
      <c r="F2723" s="500" t="s">
        <v>28081</v>
      </c>
      <c r="G2723" s="500" t="s">
        <v>7594</v>
      </c>
      <c r="H2723" s="500" t="s">
        <v>15287</v>
      </c>
      <c r="I2723" s="500" t="s">
        <v>688</v>
      </c>
      <c r="J2723" s="500" t="s">
        <v>689</v>
      </c>
      <c r="K2723" s="500" t="s">
        <v>725</v>
      </c>
      <c r="L2723" s="500" t="s">
        <v>28083</v>
      </c>
      <c r="M2723" s="500" t="s">
        <v>2307</v>
      </c>
      <c r="N2723" s="500" t="s">
        <v>7595</v>
      </c>
    </row>
    <row r="2724" spans="1:14">
      <c r="A2724" s="500" t="s">
        <v>686</v>
      </c>
      <c r="B2724" s="500" t="s">
        <v>2858</v>
      </c>
      <c r="C2724" s="500" t="s">
        <v>27831</v>
      </c>
      <c r="D2724" s="500" t="s">
        <v>27832</v>
      </c>
      <c r="E2724" s="500" t="s">
        <v>11099</v>
      </c>
      <c r="F2724" s="500" t="s">
        <v>28081</v>
      </c>
      <c r="G2724" s="500" t="s">
        <v>2037</v>
      </c>
      <c r="H2724" s="500" t="s">
        <v>11817</v>
      </c>
      <c r="I2724" s="500" t="s">
        <v>688</v>
      </c>
      <c r="J2724" s="500" t="s">
        <v>689</v>
      </c>
      <c r="K2724" s="500" t="s">
        <v>725</v>
      </c>
      <c r="L2724" s="500" t="s">
        <v>28083</v>
      </c>
      <c r="M2724" s="500" t="s">
        <v>2307</v>
      </c>
      <c r="N2724" s="500" t="s">
        <v>6465</v>
      </c>
    </row>
    <row r="2725" spans="1:14">
      <c r="A2725" s="500" t="s">
        <v>686</v>
      </c>
      <c r="B2725" s="500" t="s">
        <v>2858</v>
      </c>
      <c r="C2725" s="500" t="s">
        <v>27831</v>
      </c>
      <c r="D2725" s="500" t="s">
        <v>27832</v>
      </c>
      <c r="E2725" s="500" t="s">
        <v>11099</v>
      </c>
      <c r="F2725" s="500" t="s">
        <v>28081</v>
      </c>
      <c r="G2725" s="500" t="s">
        <v>2038</v>
      </c>
      <c r="H2725" s="500" t="s">
        <v>3893</v>
      </c>
      <c r="I2725" s="500" t="s">
        <v>688</v>
      </c>
      <c r="J2725" s="500" t="s">
        <v>689</v>
      </c>
      <c r="K2725" s="500" t="s">
        <v>725</v>
      </c>
      <c r="L2725" s="500" t="s">
        <v>28083</v>
      </c>
      <c r="M2725" s="500" t="s">
        <v>2307</v>
      </c>
      <c r="N2725" s="500" t="s">
        <v>6466</v>
      </c>
    </row>
    <row r="2726" spans="1:14">
      <c r="A2726" s="500" t="s">
        <v>686</v>
      </c>
      <c r="B2726" s="500" t="s">
        <v>2858</v>
      </c>
      <c r="C2726" s="500" t="s">
        <v>27831</v>
      </c>
      <c r="D2726" s="500" t="s">
        <v>27832</v>
      </c>
      <c r="E2726" s="500" t="s">
        <v>11099</v>
      </c>
      <c r="F2726" s="500" t="s">
        <v>28081</v>
      </c>
      <c r="G2726" s="500" t="s">
        <v>2039</v>
      </c>
      <c r="H2726" s="500" t="s">
        <v>27887</v>
      </c>
      <c r="I2726" s="500" t="s">
        <v>688</v>
      </c>
      <c r="J2726" s="500" t="s">
        <v>689</v>
      </c>
      <c r="K2726" s="500" t="s">
        <v>725</v>
      </c>
      <c r="L2726" s="500" t="s">
        <v>28083</v>
      </c>
      <c r="M2726" s="500" t="s">
        <v>2307</v>
      </c>
      <c r="N2726" s="500" t="s">
        <v>6467</v>
      </c>
    </row>
    <row r="2727" spans="1:14">
      <c r="A2727" s="500" t="s">
        <v>686</v>
      </c>
      <c r="B2727" s="500" t="s">
        <v>2858</v>
      </c>
      <c r="C2727" s="500" t="s">
        <v>27831</v>
      </c>
      <c r="D2727" s="500" t="s">
        <v>27832</v>
      </c>
      <c r="E2727" s="500" t="s">
        <v>11099</v>
      </c>
      <c r="F2727" s="500" t="s">
        <v>28081</v>
      </c>
      <c r="G2727" s="500" t="s">
        <v>2040</v>
      </c>
      <c r="H2727" s="500" t="s">
        <v>6994</v>
      </c>
      <c r="I2727" s="500" t="s">
        <v>688</v>
      </c>
      <c r="J2727" s="500" t="s">
        <v>689</v>
      </c>
      <c r="K2727" s="500" t="s">
        <v>725</v>
      </c>
      <c r="L2727" s="500" t="s">
        <v>28083</v>
      </c>
      <c r="M2727" s="500" t="s">
        <v>2307</v>
      </c>
      <c r="N2727" s="500" t="s">
        <v>6468</v>
      </c>
    </row>
    <row r="2728" spans="1:14">
      <c r="A2728" s="500" t="s">
        <v>686</v>
      </c>
      <c r="B2728" s="500" t="s">
        <v>2858</v>
      </c>
      <c r="C2728" s="500" t="s">
        <v>27831</v>
      </c>
      <c r="D2728" s="500" t="s">
        <v>27832</v>
      </c>
      <c r="E2728" s="500" t="s">
        <v>11099</v>
      </c>
      <c r="F2728" s="500" t="s">
        <v>28081</v>
      </c>
      <c r="G2728" s="500" t="s">
        <v>4129</v>
      </c>
      <c r="H2728" s="500" t="s">
        <v>11364</v>
      </c>
      <c r="I2728" s="500" t="s">
        <v>688</v>
      </c>
      <c r="J2728" s="500" t="s">
        <v>689</v>
      </c>
      <c r="K2728" s="500" t="s">
        <v>725</v>
      </c>
      <c r="L2728" s="500" t="s">
        <v>28083</v>
      </c>
      <c r="M2728" s="500" t="s">
        <v>2307</v>
      </c>
      <c r="N2728" s="500" t="s">
        <v>6469</v>
      </c>
    </row>
    <row r="2729" spans="1:14">
      <c r="A2729" s="500" t="s">
        <v>686</v>
      </c>
      <c r="B2729" s="500" t="s">
        <v>2858</v>
      </c>
      <c r="C2729" s="500" t="s">
        <v>27831</v>
      </c>
      <c r="D2729" s="500" t="s">
        <v>27832</v>
      </c>
      <c r="E2729" s="500" t="s">
        <v>11099</v>
      </c>
      <c r="F2729" s="500" t="s">
        <v>28081</v>
      </c>
      <c r="G2729" s="500" t="s">
        <v>3699</v>
      </c>
      <c r="H2729" s="500" t="s">
        <v>3859</v>
      </c>
      <c r="I2729" s="500" t="s">
        <v>688</v>
      </c>
      <c r="J2729" s="500" t="s">
        <v>689</v>
      </c>
      <c r="K2729" s="500" t="s">
        <v>725</v>
      </c>
      <c r="L2729" s="500" t="s">
        <v>28083</v>
      </c>
      <c r="M2729" s="500" t="s">
        <v>2307</v>
      </c>
      <c r="N2729" s="500" t="s">
        <v>6470</v>
      </c>
    </row>
    <row r="2730" spans="1:14">
      <c r="A2730" s="500" t="s">
        <v>686</v>
      </c>
      <c r="B2730" s="500" t="s">
        <v>2858</v>
      </c>
      <c r="C2730" s="500" t="s">
        <v>27831</v>
      </c>
      <c r="D2730" s="500" t="s">
        <v>27832</v>
      </c>
      <c r="E2730" s="500" t="s">
        <v>11099</v>
      </c>
      <c r="F2730" s="500" t="s">
        <v>28081</v>
      </c>
      <c r="G2730" s="500" t="s">
        <v>2041</v>
      </c>
      <c r="H2730" s="500" t="s">
        <v>19806</v>
      </c>
      <c r="I2730" s="500" t="s">
        <v>688</v>
      </c>
      <c r="J2730" s="500" t="s">
        <v>689</v>
      </c>
      <c r="K2730" s="500" t="s">
        <v>725</v>
      </c>
      <c r="L2730" s="500" t="s">
        <v>28083</v>
      </c>
      <c r="M2730" s="500" t="s">
        <v>2307</v>
      </c>
      <c r="N2730" s="500" t="s">
        <v>6471</v>
      </c>
    </row>
    <row r="2731" spans="1:14">
      <c r="A2731" s="500" t="s">
        <v>686</v>
      </c>
      <c r="B2731" s="500" t="s">
        <v>2858</v>
      </c>
      <c r="C2731" s="500" t="s">
        <v>27831</v>
      </c>
      <c r="D2731" s="500" t="s">
        <v>27832</v>
      </c>
      <c r="E2731" s="500" t="s">
        <v>11099</v>
      </c>
      <c r="F2731" s="500" t="s">
        <v>28081</v>
      </c>
      <c r="G2731" s="500" t="s">
        <v>2042</v>
      </c>
      <c r="H2731" s="500" t="s">
        <v>28030</v>
      </c>
      <c r="I2731" s="500" t="s">
        <v>688</v>
      </c>
      <c r="J2731" s="500" t="s">
        <v>689</v>
      </c>
      <c r="K2731" s="500" t="s">
        <v>725</v>
      </c>
      <c r="L2731" s="500" t="s">
        <v>28083</v>
      </c>
      <c r="M2731" s="500" t="s">
        <v>2307</v>
      </c>
      <c r="N2731" s="500" t="s">
        <v>6472</v>
      </c>
    </row>
    <row r="2732" spans="1:14">
      <c r="A2732" s="500" t="s">
        <v>686</v>
      </c>
      <c r="B2732" s="500" t="s">
        <v>2858</v>
      </c>
      <c r="C2732" s="500" t="s">
        <v>27831</v>
      </c>
      <c r="D2732" s="500" t="s">
        <v>27832</v>
      </c>
      <c r="E2732" s="500" t="s">
        <v>11099</v>
      </c>
      <c r="F2732" s="500" t="s">
        <v>28081</v>
      </c>
      <c r="G2732" s="500" t="s">
        <v>2043</v>
      </c>
      <c r="H2732" s="500" t="s">
        <v>11825</v>
      </c>
      <c r="I2732" s="500" t="s">
        <v>688</v>
      </c>
      <c r="J2732" s="500" t="s">
        <v>689</v>
      </c>
      <c r="K2732" s="500" t="s">
        <v>725</v>
      </c>
      <c r="L2732" s="500" t="s">
        <v>28083</v>
      </c>
      <c r="M2732" s="500" t="s">
        <v>2307</v>
      </c>
      <c r="N2732" s="500" t="s">
        <v>6473</v>
      </c>
    </row>
    <row r="2733" spans="1:14">
      <c r="A2733" s="500" t="s">
        <v>686</v>
      </c>
      <c r="B2733" s="500" t="s">
        <v>2858</v>
      </c>
      <c r="C2733" s="500" t="s">
        <v>27831</v>
      </c>
      <c r="D2733" s="500" t="s">
        <v>27832</v>
      </c>
      <c r="E2733" s="500" t="s">
        <v>11099</v>
      </c>
      <c r="F2733" s="500" t="s">
        <v>28081</v>
      </c>
      <c r="G2733" s="500" t="s">
        <v>4130</v>
      </c>
      <c r="H2733" s="500" t="s">
        <v>27870</v>
      </c>
      <c r="I2733" s="500" t="s">
        <v>688</v>
      </c>
      <c r="J2733" s="500" t="s">
        <v>689</v>
      </c>
      <c r="K2733" s="500" t="s">
        <v>725</v>
      </c>
      <c r="L2733" s="500" t="s">
        <v>28083</v>
      </c>
      <c r="M2733" s="500" t="s">
        <v>2307</v>
      </c>
      <c r="N2733" s="500" t="s">
        <v>6474</v>
      </c>
    </row>
    <row r="2734" spans="1:14">
      <c r="A2734" s="500" t="s">
        <v>686</v>
      </c>
      <c r="B2734" s="500" t="s">
        <v>2858</v>
      </c>
      <c r="C2734" s="500" t="s">
        <v>27831</v>
      </c>
      <c r="D2734" s="500" t="s">
        <v>27832</v>
      </c>
      <c r="E2734" s="500" t="s">
        <v>11099</v>
      </c>
      <c r="F2734" s="500" t="s">
        <v>28081</v>
      </c>
      <c r="G2734" s="500" t="s">
        <v>4131</v>
      </c>
      <c r="H2734" s="500" t="s">
        <v>19918</v>
      </c>
      <c r="I2734" s="500" t="s">
        <v>688</v>
      </c>
      <c r="J2734" s="500" t="s">
        <v>689</v>
      </c>
      <c r="K2734" s="500" t="s">
        <v>725</v>
      </c>
      <c r="L2734" s="500" t="s">
        <v>28083</v>
      </c>
      <c r="M2734" s="500" t="s">
        <v>2307</v>
      </c>
      <c r="N2734" s="500" t="s">
        <v>6475</v>
      </c>
    </row>
    <row r="2735" spans="1:14">
      <c r="A2735" s="500" t="s">
        <v>686</v>
      </c>
      <c r="B2735" s="500" t="s">
        <v>2858</v>
      </c>
      <c r="C2735" s="500" t="s">
        <v>27831</v>
      </c>
      <c r="D2735" s="500" t="s">
        <v>27832</v>
      </c>
      <c r="E2735" s="500" t="s">
        <v>11099</v>
      </c>
      <c r="F2735" s="500" t="s">
        <v>28081</v>
      </c>
      <c r="G2735" s="500" t="s">
        <v>2284</v>
      </c>
      <c r="H2735" s="500" t="s">
        <v>10991</v>
      </c>
      <c r="I2735" s="500" t="s">
        <v>688</v>
      </c>
      <c r="J2735" s="500" t="s">
        <v>689</v>
      </c>
      <c r="K2735" s="500" t="s">
        <v>725</v>
      </c>
      <c r="L2735" s="500" t="s">
        <v>28083</v>
      </c>
      <c r="M2735" s="500" t="s">
        <v>2307</v>
      </c>
      <c r="N2735" s="500" t="s">
        <v>6476</v>
      </c>
    </row>
    <row r="2736" spans="1:14">
      <c r="A2736" s="500" t="s">
        <v>686</v>
      </c>
      <c r="B2736" s="500" t="s">
        <v>2858</v>
      </c>
      <c r="C2736" s="500" t="s">
        <v>27831</v>
      </c>
      <c r="D2736" s="500" t="s">
        <v>27832</v>
      </c>
      <c r="E2736" s="500" t="s">
        <v>11099</v>
      </c>
      <c r="F2736" s="500" t="s">
        <v>28081</v>
      </c>
      <c r="G2736" s="500" t="s">
        <v>7596</v>
      </c>
      <c r="H2736" s="500" t="s">
        <v>11817</v>
      </c>
      <c r="I2736" s="500" t="s">
        <v>688</v>
      </c>
      <c r="J2736" s="500" t="s">
        <v>689</v>
      </c>
      <c r="K2736" s="500" t="s">
        <v>725</v>
      </c>
      <c r="L2736" s="500" t="s">
        <v>28083</v>
      </c>
      <c r="M2736" s="500" t="s">
        <v>2307</v>
      </c>
      <c r="N2736" s="500" t="s">
        <v>7597</v>
      </c>
    </row>
    <row r="2737" spans="1:14">
      <c r="A2737" s="500" t="s">
        <v>686</v>
      </c>
      <c r="B2737" s="500" t="s">
        <v>2858</v>
      </c>
      <c r="C2737" s="500" t="s">
        <v>27831</v>
      </c>
      <c r="D2737" s="500" t="s">
        <v>27832</v>
      </c>
      <c r="E2737" s="500" t="s">
        <v>11099</v>
      </c>
      <c r="F2737" s="500" t="s">
        <v>28081</v>
      </c>
      <c r="G2737" s="500" t="s">
        <v>2053</v>
      </c>
      <c r="H2737" s="500" t="s">
        <v>11815</v>
      </c>
      <c r="I2737" s="500" t="s">
        <v>688</v>
      </c>
      <c r="J2737" s="500" t="s">
        <v>689</v>
      </c>
      <c r="K2737" s="500" t="s">
        <v>725</v>
      </c>
      <c r="L2737" s="500" t="s">
        <v>28083</v>
      </c>
      <c r="M2737" s="500" t="s">
        <v>2307</v>
      </c>
      <c r="N2737" s="500" t="s">
        <v>6477</v>
      </c>
    </row>
    <row r="2738" spans="1:14">
      <c r="A2738" s="500" t="s">
        <v>686</v>
      </c>
      <c r="B2738" s="500" t="s">
        <v>2858</v>
      </c>
      <c r="C2738" s="500" t="s">
        <v>27831</v>
      </c>
      <c r="D2738" s="500" t="s">
        <v>27832</v>
      </c>
      <c r="E2738" s="500" t="s">
        <v>11099</v>
      </c>
      <c r="F2738" s="500" t="s">
        <v>28081</v>
      </c>
      <c r="G2738" s="500" t="s">
        <v>2054</v>
      </c>
      <c r="H2738" s="500" t="s">
        <v>6928</v>
      </c>
      <c r="I2738" s="500" t="s">
        <v>688</v>
      </c>
      <c r="J2738" s="500" t="s">
        <v>689</v>
      </c>
      <c r="K2738" s="500" t="s">
        <v>725</v>
      </c>
      <c r="L2738" s="500" t="s">
        <v>28083</v>
      </c>
      <c r="M2738" s="500" t="s">
        <v>2307</v>
      </c>
      <c r="N2738" s="500" t="s">
        <v>6478</v>
      </c>
    </row>
    <row r="2739" spans="1:14">
      <c r="A2739" s="500" t="s">
        <v>686</v>
      </c>
      <c r="B2739" s="500" t="s">
        <v>2858</v>
      </c>
      <c r="C2739" s="500" t="s">
        <v>27831</v>
      </c>
      <c r="D2739" s="500" t="s">
        <v>27832</v>
      </c>
      <c r="E2739" s="500" t="s">
        <v>11099</v>
      </c>
      <c r="F2739" s="500" t="s">
        <v>28081</v>
      </c>
      <c r="G2739" s="500" t="s">
        <v>2055</v>
      </c>
      <c r="H2739" s="500" t="s">
        <v>12657</v>
      </c>
      <c r="I2739" s="500" t="s">
        <v>688</v>
      </c>
      <c r="J2739" s="500" t="s">
        <v>689</v>
      </c>
      <c r="K2739" s="500" t="s">
        <v>725</v>
      </c>
      <c r="L2739" s="500" t="s">
        <v>28083</v>
      </c>
      <c r="M2739" s="500" t="s">
        <v>2307</v>
      </c>
      <c r="N2739" s="500" t="s">
        <v>6479</v>
      </c>
    </row>
    <row r="2740" spans="1:14">
      <c r="A2740" s="500" t="s">
        <v>686</v>
      </c>
      <c r="B2740" s="500" t="s">
        <v>2858</v>
      </c>
      <c r="C2740" s="500" t="s">
        <v>27831</v>
      </c>
      <c r="D2740" s="500" t="s">
        <v>27832</v>
      </c>
      <c r="E2740" s="500" t="s">
        <v>11099</v>
      </c>
      <c r="F2740" s="500" t="s">
        <v>28081</v>
      </c>
      <c r="G2740" s="500" t="s">
        <v>2056</v>
      </c>
      <c r="H2740" s="500" t="s">
        <v>15237</v>
      </c>
      <c r="I2740" s="500" t="s">
        <v>688</v>
      </c>
      <c r="J2740" s="500" t="s">
        <v>689</v>
      </c>
      <c r="K2740" s="500" t="s">
        <v>725</v>
      </c>
      <c r="L2740" s="500" t="s">
        <v>28083</v>
      </c>
      <c r="M2740" s="500" t="s">
        <v>2307</v>
      </c>
      <c r="N2740" s="500" t="s">
        <v>6480</v>
      </c>
    </row>
    <row r="2741" spans="1:14">
      <c r="A2741" s="500" t="s">
        <v>686</v>
      </c>
      <c r="B2741" s="500" t="s">
        <v>2858</v>
      </c>
      <c r="C2741" s="500" t="s">
        <v>27831</v>
      </c>
      <c r="D2741" s="500" t="s">
        <v>27832</v>
      </c>
      <c r="E2741" s="500" t="s">
        <v>11099</v>
      </c>
      <c r="F2741" s="500" t="s">
        <v>28081</v>
      </c>
      <c r="G2741" s="500" t="s">
        <v>4132</v>
      </c>
      <c r="H2741" s="500" t="s">
        <v>11616</v>
      </c>
      <c r="I2741" s="500" t="s">
        <v>688</v>
      </c>
      <c r="J2741" s="500" t="s">
        <v>689</v>
      </c>
      <c r="K2741" s="500" t="s">
        <v>725</v>
      </c>
      <c r="L2741" s="500" t="s">
        <v>28083</v>
      </c>
      <c r="M2741" s="500" t="s">
        <v>2307</v>
      </c>
      <c r="N2741" s="500" t="s">
        <v>6481</v>
      </c>
    </row>
    <row r="2742" spans="1:14">
      <c r="A2742" s="500" t="s">
        <v>686</v>
      </c>
      <c r="B2742" s="500" t="s">
        <v>2858</v>
      </c>
      <c r="C2742" s="500" t="s">
        <v>27831</v>
      </c>
      <c r="D2742" s="500" t="s">
        <v>27832</v>
      </c>
      <c r="E2742" s="500" t="s">
        <v>11099</v>
      </c>
      <c r="F2742" s="500" t="s">
        <v>28081</v>
      </c>
      <c r="G2742" s="500" t="s">
        <v>4133</v>
      </c>
      <c r="H2742" s="500" t="s">
        <v>13012</v>
      </c>
      <c r="I2742" s="500" t="s">
        <v>688</v>
      </c>
      <c r="J2742" s="500" t="s">
        <v>689</v>
      </c>
      <c r="K2742" s="500" t="s">
        <v>725</v>
      </c>
      <c r="L2742" s="500" t="s">
        <v>28083</v>
      </c>
      <c r="M2742" s="500" t="s">
        <v>2307</v>
      </c>
      <c r="N2742" s="500" t="s">
        <v>6482</v>
      </c>
    </row>
    <row r="2743" spans="1:14">
      <c r="A2743" s="500" t="s">
        <v>686</v>
      </c>
      <c r="B2743" s="500" t="s">
        <v>2858</v>
      </c>
      <c r="C2743" s="500" t="s">
        <v>27831</v>
      </c>
      <c r="D2743" s="500" t="s">
        <v>27832</v>
      </c>
      <c r="E2743" s="500" t="s">
        <v>11099</v>
      </c>
      <c r="F2743" s="500" t="s">
        <v>28081</v>
      </c>
      <c r="G2743" s="500" t="s">
        <v>2631</v>
      </c>
      <c r="H2743" s="500" t="s">
        <v>28082</v>
      </c>
      <c r="I2743" s="500" t="s">
        <v>688</v>
      </c>
      <c r="J2743" s="500" t="s">
        <v>689</v>
      </c>
      <c r="K2743" s="500" t="s">
        <v>725</v>
      </c>
      <c r="L2743" s="500" t="s">
        <v>28083</v>
      </c>
      <c r="M2743" s="500" t="s">
        <v>2307</v>
      </c>
      <c r="N2743" s="500" t="s">
        <v>6483</v>
      </c>
    </row>
    <row r="2744" spans="1:14">
      <c r="A2744" s="500" t="s">
        <v>686</v>
      </c>
      <c r="B2744" s="500" t="s">
        <v>2858</v>
      </c>
      <c r="C2744" s="500" t="s">
        <v>27831</v>
      </c>
      <c r="D2744" s="500" t="s">
        <v>27832</v>
      </c>
      <c r="E2744" s="500" t="s">
        <v>11099</v>
      </c>
      <c r="F2744" s="500" t="s">
        <v>28081</v>
      </c>
      <c r="G2744" s="500" t="s">
        <v>4135</v>
      </c>
      <c r="H2744" s="500" t="s">
        <v>15949</v>
      </c>
      <c r="I2744" s="500" t="s">
        <v>2045</v>
      </c>
      <c r="J2744" s="500" t="s">
        <v>689</v>
      </c>
      <c r="K2744" s="500" t="s">
        <v>725</v>
      </c>
      <c r="L2744" s="500" t="s">
        <v>28083</v>
      </c>
      <c r="M2744" s="500" t="s">
        <v>2307</v>
      </c>
      <c r="N2744" s="500" t="s">
        <v>6484</v>
      </c>
    </row>
    <row r="2745" spans="1:14">
      <c r="A2745" s="500" t="s">
        <v>686</v>
      </c>
      <c r="B2745" s="500" t="s">
        <v>2858</v>
      </c>
      <c r="C2745" s="500" t="s">
        <v>27831</v>
      </c>
      <c r="D2745" s="500" t="s">
        <v>27832</v>
      </c>
      <c r="E2745" s="500" t="s">
        <v>11099</v>
      </c>
      <c r="F2745" s="500" t="s">
        <v>28081</v>
      </c>
      <c r="G2745" s="500" t="s">
        <v>4136</v>
      </c>
      <c r="H2745" s="500" t="s">
        <v>27875</v>
      </c>
      <c r="I2745" s="500" t="s">
        <v>2045</v>
      </c>
      <c r="J2745" s="500" t="s">
        <v>689</v>
      </c>
      <c r="K2745" s="500" t="s">
        <v>725</v>
      </c>
      <c r="L2745" s="500" t="s">
        <v>28083</v>
      </c>
      <c r="M2745" s="500" t="s">
        <v>2307</v>
      </c>
      <c r="N2745" s="500" t="s">
        <v>6485</v>
      </c>
    </row>
    <row r="2746" spans="1:14">
      <c r="A2746" s="500" t="s">
        <v>686</v>
      </c>
      <c r="B2746" s="500" t="s">
        <v>2858</v>
      </c>
      <c r="C2746" s="500" t="s">
        <v>27831</v>
      </c>
      <c r="D2746" s="500" t="s">
        <v>27832</v>
      </c>
      <c r="E2746" s="500" t="s">
        <v>11099</v>
      </c>
      <c r="F2746" s="500" t="s">
        <v>28081</v>
      </c>
      <c r="G2746" s="500" t="s">
        <v>3700</v>
      </c>
      <c r="H2746" s="500" t="s">
        <v>27854</v>
      </c>
      <c r="I2746" s="500" t="s">
        <v>688</v>
      </c>
      <c r="J2746" s="500" t="s">
        <v>689</v>
      </c>
      <c r="K2746" s="500" t="s">
        <v>725</v>
      </c>
      <c r="L2746" s="500" t="s">
        <v>28083</v>
      </c>
      <c r="M2746" s="500" t="s">
        <v>2307</v>
      </c>
      <c r="N2746" s="500" t="s">
        <v>6486</v>
      </c>
    </row>
    <row r="2747" spans="1:14">
      <c r="A2747" s="500" t="s">
        <v>686</v>
      </c>
      <c r="B2747" s="500" t="s">
        <v>2858</v>
      </c>
      <c r="C2747" s="500" t="s">
        <v>27831</v>
      </c>
      <c r="D2747" s="500" t="s">
        <v>27832</v>
      </c>
      <c r="E2747" s="500" t="s">
        <v>11099</v>
      </c>
      <c r="F2747" s="500" t="s">
        <v>28081</v>
      </c>
      <c r="G2747" s="500" t="s">
        <v>2637</v>
      </c>
      <c r="H2747" s="500" t="s">
        <v>3865</v>
      </c>
      <c r="I2747" s="500" t="s">
        <v>2045</v>
      </c>
      <c r="J2747" s="500" t="s">
        <v>689</v>
      </c>
      <c r="K2747" s="500" t="s">
        <v>725</v>
      </c>
      <c r="L2747" s="500" t="s">
        <v>28083</v>
      </c>
      <c r="M2747" s="500" t="s">
        <v>2307</v>
      </c>
      <c r="N2747" s="500" t="s">
        <v>6487</v>
      </c>
    </row>
    <row r="2748" spans="1:14">
      <c r="A2748" s="500" t="s">
        <v>686</v>
      </c>
      <c r="B2748" s="500" t="s">
        <v>2858</v>
      </c>
      <c r="C2748" s="500" t="s">
        <v>27831</v>
      </c>
      <c r="D2748" s="500" t="s">
        <v>27832</v>
      </c>
      <c r="E2748" s="500" t="s">
        <v>11099</v>
      </c>
      <c r="F2748" s="500" t="s">
        <v>28081</v>
      </c>
      <c r="G2748" s="500" t="s">
        <v>2638</v>
      </c>
      <c r="H2748" s="500" t="s">
        <v>15949</v>
      </c>
      <c r="I2748" s="500" t="s">
        <v>2045</v>
      </c>
      <c r="J2748" s="500" t="s">
        <v>689</v>
      </c>
      <c r="K2748" s="500" t="s">
        <v>725</v>
      </c>
      <c r="L2748" s="500" t="s">
        <v>28083</v>
      </c>
      <c r="M2748" s="500" t="s">
        <v>2307</v>
      </c>
      <c r="N2748" s="500" t="s">
        <v>6488</v>
      </c>
    </row>
    <row r="2749" spans="1:14">
      <c r="A2749" s="500" t="s">
        <v>686</v>
      </c>
      <c r="B2749" s="500" t="s">
        <v>2858</v>
      </c>
      <c r="C2749" s="500" t="s">
        <v>27831</v>
      </c>
      <c r="D2749" s="500" t="s">
        <v>27832</v>
      </c>
      <c r="E2749" s="500" t="s">
        <v>11099</v>
      </c>
      <c r="F2749" s="500" t="s">
        <v>28081</v>
      </c>
      <c r="G2749" s="500" t="s">
        <v>2639</v>
      </c>
      <c r="H2749" s="500" t="s">
        <v>639</v>
      </c>
      <c r="I2749" s="500" t="s">
        <v>2045</v>
      </c>
      <c r="J2749" s="500" t="s">
        <v>689</v>
      </c>
      <c r="K2749" s="500" t="s">
        <v>725</v>
      </c>
      <c r="L2749" s="500" t="s">
        <v>27837</v>
      </c>
      <c r="M2749" s="500" t="s">
        <v>2307</v>
      </c>
      <c r="N2749" s="500" t="s">
        <v>6489</v>
      </c>
    </row>
    <row r="2750" spans="1:14">
      <c r="A2750" s="500" t="s">
        <v>686</v>
      </c>
      <c r="B2750" s="500" t="s">
        <v>2858</v>
      </c>
      <c r="C2750" s="500" t="s">
        <v>27831</v>
      </c>
      <c r="D2750" s="500" t="s">
        <v>27832</v>
      </c>
      <c r="E2750" s="500" t="s">
        <v>11099</v>
      </c>
      <c r="F2750" s="500" t="s">
        <v>28081</v>
      </c>
      <c r="G2750" s="500" t="s">
        <v>2640</v>
      </c>
      <c r="H2750" s="500" t="s">
        <v>27883</v>
      </c>
      <c r="I2750" s="500" t="s">
        <v>2045</v>
      </c>
      <c r="J2750" s="500" t="s">
        <v>689</v>
      </c>
      <c r="K2750" s="500" t="s">
        <v>725</v>
      </c>
      <c r="L2750" s="500" t="s">
        <v>28083</v>
      </c>
      <c r="M2750" s="500" t="s">
        <v>2307</v>
      </c>
      <c r="N2750" s="500" t="s">
        <v>6490</v>
      </c>
    </row>
    <row r="2751" spans="1:14">
      <c r="A2751" s="500" t="s">
        <v>686</v>
      </c>
      <c r="B2751" s="500" t="s">
        <v>2858</v>
      </c>
      <c r="C2751" s="500" t="s">
        <v>27831</v>
      </c>
      <c r="D2751" s="500" t="s">
        <v>27832</v>
      </c>
      <c r="E2751" s="500" t="s">
        <v>11099</v>
      </c>
      <c r="F2751" s="500" t="s">
        <v>28081</v>
      </c>
      <c r="G2751" s="500" t="s">
        <v>2642</v>
      </c>
      <c r="H2751" s="500" t="s">
        <v>3963</v>
      </c>
      <c r="I2751" s="500" t="s">
        <v>2045</v>
      </c>
      <c r="J2751" s="500" t="s">
        <v>689</v>
      </c>
      <c r="K2751" s="500" t="s">
        <v>725</v>
      </c>
      <c r="L2751" s="500" t="s">
        <v>28083</v>
      </c>
      <c r="M2751" s="500" t="s">
        <v>2307</v>
      </c>
      <c r="N2751" s="500" t="s">
        <v>6491</v>
      </c>
    </row>
    <row r="2752" spans="1:14">
      <c r="A2752" s="500" t="s">
        <v>686</v>
      </c>
      <c r="B2752" s="500" t="s">
        <v>2858</v>
      </c>
      <c r="C2752" s="500" t="s">
        <v>27831</v>
      </c>
      <c r="D2752" s="500" t="s">
        <v>27832</v>
      </c>
      <c r="E2752" s="500" t="s">
        <v>11099</v>
      </c>
      <c r="F2752" s="500" t="s">
        <v>28081</v>
      </c>
      <c r="G2752" s="500" t="s">
        <v>2643</v>
      </c>
      <c r="H2752" s="500" t="s">
        <v>15949</v>
      </c>
      <c r="I2752" s="500" t="s">
        <v>2045</v>
      </c>
      <c r="J2752" s="500" t="s">
        <v>689</v>
      </c>
      <c r="K2752" s="500" t="s">
        <v>725</v>
      </c>
      <c r="L2752" s="500" t="s">
        <v>28083</v>
      </c>
      <c r="M2752" s="500" t="s">
        <v>2307</v>
      </c>
      <c r="N2752" s="500" t="s">
        <v>6492</v>
      </c>
    </row>
    <row r="2753" spans="1:14">
      <c r="A2753" s="500" t="s">
        <v>686</v>
      </c>
      <c r="B2753" s="500" t="s">
        <v>2858</v>
      </c>
      <c r="C2753" s="500" t="s">
        <v>27831</v>
      </c>
      <c r="D2753" s="500" t="s">
        <v>27832</v>
      </c>
      <c r="E2753" s="500" t="s">
        <v>11099</v>
      </c>
      <c r="F2753" s="500" t="s">
        <v>28081</v>
      </c>
      <c r="G2753" s="500" t="s">
        <v>2644</v>
      </c>
      <c r="H2753" s="500" t="s">
        <v>27884</v>
      </c>
      <c r="I2753" s="500" t="s">
        <v>2045</v>
      </c>
      <c r="J2753" s="500" t="s">
        <v>689</v>
      </c>
      <c r="K2753" s="500" t="s">
        <v>725</v>
      </c>
      <c r="L2753" s="500" t="s">
        <v>28083</v>
      </c>
      <c r="M2753" s="500" t="s">
        <v>2307</v>
      </c>
      <c r="N2753" s="500" t="s">
        <v>6493</v>
      </c>
    </row>
    <row r="2754" spans="1:14">
      <c r="A2754" s="500" t="s">
        <v>686</v>
      </c>
      <c r="B2754" s="500" t="s">
        <v>2858</v>
      </c>
      <c r="C2754" s="500" t="s">
        <v>27831</v>
      </c>
      <c r="D2754" s="500" t="s">
        <v>27832</v>
      </c>
      <c r="E2754" s="500" t="s">
        <v>11099</v>
      </c>
      <c r="F2754" s="500" t="s">
        <v>28081</v>
      </c>
      <c r="G2754" s="500" t="s">
        <v>2645</v>
      </c>
      <c r="H2754" s="500" t="s">
        <v>11431</v>
      </c>
      <c r="I2754" s="500" t="s">
        <v>2045</v>
      </c>
      <c r="J2754" s="500" t="s">
        <v>689</v>
      </c>
      <c r="K2754" s="500" t="s">
        <v>725</v>
      </c>
      <c r="L2754" s="500" t="s">
        <v>28083</v>
      </c>
      <c r="M2754" s="500" t="s">
        <v>2307</v>
      </c>
      <c r="N2754" s="500" t="s">
        <v>6494</v>
      </c>
    </row>
    <row r="2755" spans="1:14">
      <c r="A2755" s="500" t="s">
        <v>686</v>
      </c>
      <c r="B2755" s="500" t="s">
        <v>2858</v>
      </c>
      <c r="C2755" s="500" t="s">
        <v>27831</v>
      </c>
      <c r="D2755" s="500" t="s">
        <v>27832</v>
      </c>
      <c r="E2755" s="500" t="s">
        <v>11099</v>
      </c>
      <c r="F2755" s="500" t="s">
        <v>28081</v>
      </c>
      <c r="G2755" s="500" t="s">
        <v>2646</v>
      </c>
      <c r="H2755" s="500" t="s">
        <v>28128</v>
      </c>
      <c r="I2755" s="500" t="s">
        <v>688</v>
      </c>
      <c r="J2755" s="500" t="s">
        <v>689</v>
      </c>
      <c r="K2755" s="500" t="s">
        <v>725</v>
      </c>
      <c r="L2755" s="500" t="s">
        <v>28083</v>
      </c>
      <c r="M2755" s="500" t="s">
        <v>2307</v>
      </c>
      <c r="N2755" s="500" t="s">
        <v>6495</v>
      </c>
    </row>
    <row r="2756" spans="1:14">
      <c r="A2756" s="500" t="s">
        <v>686</v>
      </c>
      <c r="B2756" s="500" t="s">
        <v>2858</v>
      </c>
      <c r="C2756" s="500" t="s">
        <v>27831</v>
      </c>
      <c r="D2756" s="500" t="s">
        <v>27832</v>
      </c>
      <c r="E2756" s="500" t="s">
        <v>11099</v>
      </c>
      <c r="F2756" s="500" t="s">
        <v>28081</v>
      </c>
      <c r="G2756" s="500" t="s">
        <v>2647</v>
      </c>
      <c r="H2756" s="500" t="s">
        <v>11132</v>
      </c>
      <c r="I2756" s="500" t="s">
        <v>688</v>
      </c>
      <c r="J2756" s="500" t="s">
        <v>689</v>
      </c>
      <c r="K2756" s="500" t="s">
        <v>725</v>
      </c>
      <c r="L2756" s="500" t="s">
        <v>28083</v>
      </c>
      <c r="M2756" s="500" t="s">
        <v>2307</v>
      </c>
      <c r="N2756" s="500" t="s">
        <v>6496</v>
      </c>
    </row>
    <row r="2757" spans="1:14">
      <c r="A2757" s="500" t="s">
        <v>686</v>
      </c>
      <c r="B2757" s="500" t="s">
        <v>2858</v>
      </c>
      <c r="C2757" s="500" t="s">
        <v>27831</v>
      </c>
      <c r="D2757" s="500" t="s">
        <v>27832</v>
      </c>
      <c r="E2757" s="500" t="s">
        <v>11099</v>
      </c>
      <c r="F2757" s="500" t="s">
        <v>28081</v>
      </c>
      <c r="G2757" s="500" t="s">
        <v>2648</v>
      </c>
      <c r="H2757" s="500" t="s">
        <v>13881</v>
      </c>
      <c r="I2757" s="500" t="s">
        <v>688</v>
      </c>
      <c r="J2757" s="500" t="s">
        <v>689</v>
      </c>
      <c r="K2757" s="500" t="s">
        <v>725</v>
      </c>
      <c r="L2757" s="500" t="s">
        <v>28083</v>
      </c>
      <c r="M2757" s="500" t="s">
        <v>2307</v>
      </c>
      <c r="N2757" s="500" t="s">
        <v>6497</v>
      </c>
    </row>
    <row r="2758" spans="1:14">
      <c r="A2758" s="500" t="s">
        <v>686</v>
      </c>
      <c r="B2758" s="500" t="s">
        <v>2858</v>
      </c>
      <c r="C2758" s="500" t="s">
        <v>27831</v>
      </c>
      <c r="D2758" s="500" t="s">
        <v>27832</v>
      </c>
      <c r="E2758" s="500" t="s">
        <v>11099</v>
      </c>
      <c r="F2758" s="500" t="s">
        <v>28081</v>
      </c>
      <c r="G2758" s="500" t="s">
        <v>2649</v>
      </c>
      <c r="H2758" s="500" t="s">
        <v>27853</v>
      </c>
      <c r="I2758" s="500" t="s">
        <v>688</v>
      </c>
      <c r="J2758" s="500" t="s">
        <v>689</v>
      </c>
      <c r="K2758" s="500" t="s">
        <v>725</v>
      </c>
      <c r="L2758" s="500" t="s">
        <v>28083</v>
      </c>
      <c r="M2758" s="500" t="s">
        <v>2307</v>
      </c>
      <c r="N2758" s="500" t="s">
        <v>6498</v>
      </c>
    </row>
    <row r="2759" spans="1:14">
      <c r="A2759" s="500" t="s">
        <v>686</v>
      </c>
      <c r="B2759" s="500" t="s">
        <v>2858</v>
      </c>
      <c r="C2759" s="500" t="s">
        <v>27831</v>
      </c>
      <c r="D2759" s="500" t="s">
        <v>27832</v>
      </c>
      <c r="E2759" s="500" t="s">
        <v>11099</v>
      </c>
      <c r="F2759" s="500" t="s">
        <v>28081</v>
      </c>
      <c r="G2759" s="500" t="s">
        <v>2057</v>
      </c>
      <c r="H2759" s="500" t="s">
        <v>11307</v>
      </c>
      <c r="I2759" s="500" t="s">
        <v>688</v>
      </c>
      <c r="J2759" s="500" t="s">
        <v>689</v>
      </c>
      <c r="K2759" s="500" t="s">
        <v>725</v>
      </c>
      <c r="L2759" s="500" t="s">
        <v>28083</v>
      </c>
      <c r="M2759" s="500" t="s">
        <v>2307</v>
      </c>
      <c r="N2759" s="500" t="s">
        <v>6499</v>
      </c>
    </row>
    <row r="2760" spans="1:14">
      <c r="A2760" s="500" t="s">
        <v>686</v>
      </c>
      <c r="B2760" s="500" t="s">
        <v>2858</v>
      </c>
      <c r="C2760" s="500" t="s">
        <v>27831</v>
      </c>
      <c r="D2760" s="500" t="s">
        <v>27832</v>
      </c>
      <c r="E2760" s="500" t="s">
        <v>11099</v>
      </c>
      <c r="F2760" s="500" t="s">
        <v>28081</v>
      </c>
      <c r="G2760" s="500" t="s">
        <v>4137</v>
      </c>
      <c r="H2760" s="500" t="s">
        <v>6988</v>
      </c>
      <c r="I2760" s="500" t="s">
        <v>688</v>
      </c>
      <c r="J2760" s="500" t="s">
        <v>689</v>
      </c>
      <c r="K2760" s="500" t="s">
        <v>725</v>
      </c>
      <c r="L2760" s="500" t="s">
        <v>28083</v>
      </c>
      <c r="M2760" s="500" t="s">
        <v>2307</v>
      </c>
      <c r="N2760" s="500" t="s">
        <v>6500</v>
      </c>
    </row>
    <row r="2761" spans="1:14">
      <c r="A2761" s="500" t="s">
        <v>686</v>
      </c>
      <c r="B2761" s="500" t="s">
        <v>2858</v>
      </c>
      <c r="C2761" s="500" t="s">
        <v>27831</v>
      </c>
      <c r="D2761" s="500" t="s">
        <v>27832</v>
      </c>
      <c r="E2761" s="500" t="s">
        <v>11099</v>
      </c>
      <c r="F2761" s="500" t="s">
        <v>28081</v>
      </c>
      <c r="G2761" s="500" t="s">
        <v>7598</v>
      </c>
      <c r="H2761" s="500" t="s">
        <v>11821</v>
      </c>
      <c r="I2761" s="500" t="s">
        <v>688</v>
      </c>
      <c r="J2761" s="500" t="s">
        <v>689</v>
      </c>
      <c r="K2761" s="500" t="s">
        <v>725</v>
      </c>
      <c r="L2761" s="500" t="s">
        <v>28083</v>
      </c>
      <c r="M2761" s="500" t="s">
        <v>2307</v>
      </c>
      <c r="N2761" s="500" t="s">
        <v>7599</v>
      </c>
    </row>
    <row r="2762" spans="1:14">
      <c r="A2762" s="500" t="s">
        <v>686</v>
      </c>
      <c r="B2762" s="500" t="s">
        <v>2858</v>
      </c>
      <c r="C2762" s="500" t="s">
        <v>27831</v>
      </c>
      <c r="D2762" s="500" t="s">
        <v>27832</v>
      </c>
      <c r="E2762" s="500" t="s">
        <v>11099</v>
      </c>
      <c r="F2762" s="500" t="s">
        <v>28081</v>
      </c>
      <c r="G2762" s="500" t="s">
        <v>4138</v>
      </c>
      <c r="H2762" s="500" t="s">
        <v>11161</v>
      </c>
      <c r="I2762" s="500" t="s">
        <v>688</v>
      </c>
      <c r="J2762" s="500" t="s">
        <v>689</v>
      </c>
      <c r="K2762" s="500" t="s">
        <v>725</v>
      </c>
      <c r="L2762" s="500" t="s">
        <v>28083</v>
      </c>
      <c r="M2762" s="500" t="s">
        <v>2307</v>
      </c>
      <c r="N2762" s="500" t="s">
        <v>6501</v>
      </c>
    </row>
    <row r="2763" spans="1:14">
      <c r="A2763" s="500" t="s">
        <v>686</v>
      </c>
      <c r="B2763" s="500" t="s">
        <v>2858</v>
      </c>
      <c r="C2763" s="500" t="s">
        <v>27831</v>
      </c>
      <c r="D2763" s="500" t="s">
        <v>27832</v>
      </c>
      <c r="E2763" s="500" t="s">
        <v>11099</v>
      </c>
      <c r="F2763" s="500" t="s">
        <v>28081</v>
      </c>
      <c r="G2763" s="500" t="s">
        <v>7600</v>
      </c>
      <c r="H2763" s="500" t="s">
        <v>27888</v>
      </c>
      <c r="I2763" s="500" t="s">
        <v>688</v>
      </c>
      <c r="J2763" s="500" t="s">
        <v>689</v>
      </c>
      <c r="K2763" s="500" t="s">
        <v>725</v>
      </c>
      <c r="L2763" s="500" t="s">
        <v>28083</v>
      </c>
      <c r="M2763" s="500" t="s">
        <v>2307</v>
      </c>
      <c r="N2763" s="500" t="s">
        <v>7602</v>
      </c>
    </row>
    <row r="2764" spans="1:14">
      <c r="A2764" s="500" t="s">
        <v>686</v>
      </c>
      <c r="B2764" s="500" t="s">
        <v>2858</v>
      </c>
      <c r="C2764" s="500" t="s">
        <v>27831</v>
      </c>
      <c r="D2764" s="500" t="s">
        <v>27832</v>
      </c>
      <c r="E2764" s="500" t="s">
        <v>11099</v>
      </c>
      <c r="F2764" s="500" t="s">
        <v>28081</v>
      </c>
      <c r="G2764" s="500" t="s">
        <v>2058</v>
      </c>
      <c r="H2764" s="500" t="s">
        <v>11302</v>
      </c>
      <c r="I2764" s="500" t="s">
        <v>688</v>
      </c>
      <c r="J2764" s="500" t="s">
        <v>689</v>
      </c>
      <c r="K2764" s="500" t="s">
        <v>725</v>
      </c>
      <c r="L2764" s="500" t="s">
        <v>28083</v>
      </c>
      <c r="M2764" s="500" t="s">
        <v>2307</v>
      </c>
      <c r="N2764" s="500" t="s">
        <v>6502</v>
      </c>
    </row>
    <row r="2765" spans="1:14">
      <c r="A2765" s="500" t="s">
        <v>686</v>
      </c>
      <c r="B2765" s="500" t="s">
        <v>2858</v>
      </c>
      <c r="C2765" s="500" t="s">
        <v>27831</v>
      </c>
      <c r="D2765" s="500" t="s">
        <v>27832</v>
      </c>
      <c r="E2765" s="500" t="s">
        <v>11099</v>
      </c>
      <c r="F2765" s="500" t="s">
        <v>28081</v>
      </c>
      <c r="G2765" s="500" t="s">
        <v>2059</v>
      </c>
      <c r="H2765" s="500" t="s">
        <v>11270</v>
      </c>
      <c r="I2765" s="500" t="s">
        <v>688</v>
      </c>
      <c r="J2765" s="500" t="s">
        <v>689</v>
      </c>
      <c r="K2765" s="500" t="s">
        <v>725</v>
      </c>
      <c r="L2765" s="500" t="s">
        <v>28083</v>
      </c>
      <c r="M2765" s="500" t="s">
        <v>2307</v>
      </c>
      <c r="N2765" s="500" t="s">
        <v>6503</v>
      </c>
    </row>
    <row r="2766" spans="1:14">
      <c r="A2766" s="500" t="s">
        <v>686</v>
      </c>
      <c r="B2766" s="500" t="s">
        <v>2858</v>
      </c>
      <c r="C2766" s="500" t="s">
        <v>27831</v>
      </c>
      <c r="D2766" s="500" t="s">
        <v>27832</v>
      </c>
      <c r="E2766" s="500" t="s">
        <v>11099</v>
      </c>
      <c r="F2766" s="500" t="s">
        <v>28081</v>
      </c>
      <c r="G2766" s="500" t="s">
        <v>2060</v>
      </c>
      <c r="H2766" s="500" t="s">
        <v>7717</v>
      </c>
      <c r="I2766" s="500" t="s">
        <v>688</v>
      </c>
      <c r="J2766" s="500" t="s">
        <v>689</v>
      </c>
      <c r="K2766" s="500" t="s">
        <v>725</v>
      </c>
      <c r="L2766" s="500" t="s">
        <v>28083</v>
      </c>
      <c r="M2766" s="500" t="s">
        <v>2307</v>
      </c>
      <c r="N2766" s="500" t="s">
        <v>6504</v>
      </c>
    </row>
    <row r="2767" spans="1:14">
      <c r="A2767" s="500" t="s">
        <v>686</v>
      </c>
      <c r="B2767" s="500" t="s">
        <v>2858</v>
      </c>
      <c r="C2767" s="500" t="s">
        <v>27831</v>
      </c>
      <c r="D2767" s="500" t="s">
        <v>27832</v>
      </c>
      <c r="E2767" s="500" t="s">
        <v>11099</v>
      </c>
      <c r="F2767" s="500" t="s">
        <v>28081</v>
      </c>
      <c r="G2767" s="500" t="s">
        <v>2061</v>
      </c>
      <c r="H2767" s="500" t="s">
        <v>12802</v>
      </c>
      <c r="I2767" s="500" t="s">
        <v>688</v>
      </c>
      <c r="J2767" s="500" t="s">
        <v>689</v>
      </c>
      <c r="K2767" s="500" t="s">
        <v>725</v>
      </c>
      <c r="L2767" s="500" t="s">
        <v>28083</v>
      </c>
      <c r="M2767" s="500" t="s">
        <v>2307</v>
      </c>
      <c r="N2767" s="500" t="s">
        <v>6505</v>
      </c>
    </row>
    <row r="2768" spans="1:14">
      <c r="A2768" s="500" t="s">
        <v>686</v>
      </c>
      <c r="B2768" s="500" t="s">
        <v>2858</v>
      </c>
      <c r="C2768" s="500" t="s">
        <v>27831</v>
      </c>
      <c r="D2768" s="500" t="s">
        <v>27832</v>
      </c>
      <c r="E2768" s="500" t="s">
        <v>11099</v>
      </c>
      <c r="F2768" s="500" t="s">
        <v>28081</v>
      </c>
      <c r="G2768" s="500" t="s">
        <v>4140</v>
      </c>
      <c r="H2768" s="500" t="s">
        <v>11312</v>
      </c>
      <c r="I2768" s="500" t="s">
        <v>688</v>
      </c>
      <c r="J2768" s="500" t="s">
        <v>689</v>
      </c>
      <c r="K2768" s="500" t="s">
        <v>725</v>
      </c>
      <c r="L2768" s="500" t="s">
        <v>28083</v>
      </c>
      <c r="M2768" s="500" t="s">
        <v>2307</v>
      </c>
      <c r="N2768" s="500" t="s">
        <v>6506</v>
      </c>
    </row>
    <row r="2769" spans="1:14">
      <c r="A2769" s="500" t="s">
        <v>686</v>
      </c>
      <c r="B2769" s="500" t="s">
        <v>2858</v>
      </c>
      <c r="C2769" s="500" t="s">
        <v>27831</v>
      </c>
      <c r="D2769" s="500" t="s">
        <v>27832</v>
      </c>
      <c r="E2769" s="500" t="s">
        <v>11099</v>
      </c>
      <c r="F2769" s="500" t="s">
        <v>28081</v>
      </c>
      <c r="G2769" s="500" t="s">
        <v>2650</v>
      </c>
      <c r="H2769" s="500" t="s">
        <v>19027</v>
      </c>
      <c r="I2769" s="500" t="s">
        <v>688</v>
      </c>
      <c r="J2769" s="500" t="s">
        <v>689</v>
      </c>
      <c r="K2769" s="500" t="s">
        <v>725</v>
      </c>
      <c r="L2769" s="500" t="s">
        <v>28083</v>
      </c>
      <c r="M2769" s="500" t="s">
        <v>2307</v>
      </c>
      <c r="N2769" s="500" t="s">
        <v>6507</v>
      </c>
    </row>
    <row r="2770" spans="1:14">
      <c r="A2770" s="500" t="s">
        <v>686</v>
      </c>
      <c r="B2770" s="500" t="s">
        <v>2858</v>
      </c>
      <c r="C2770" s="500" t="s">
        <v>27831</v>
      </c>
      <c r="D2770" s="500" t="s">
        <v>27832</v>
      </c>
      <c r="E2770" s="500" t="s">
        <v>11099</v>
      </c>
      <c r="F2770" s="500" t="s">
        <v>28081</v>
      </c>
      <c r="G2770" s="500" t="s">
        <v>3702</v>
      </c>
      <c r="H2770" s="500" t="s">
        <v>4030</v>
      </c>
      <c r="I2770" s="500" t="s">
        <v>688</v>
      </c>
      <c r="J2770" s="500" t="s">
        <v>689</v>
      </c>
      <c r="K2770" s="500" t="s">
        <v>725</v>
      </c>
      <c r="L2770" s="500" t="s">
        <v>28083</v>
      </c>
      <c r="M2770" s="500" t="s">
        <v>2307</v>
      </c>
      <c r="N2770" s="500" t="s">
        <v>6508</v>
      </c>
    </row>
    <row r="2771" spans="1:14">
      <c r="A2771" s="500" t="s">
        <v>686</v>
      </c>
      <c r="B2771" s="500" t="s">
        <v>2858</v>
      </c>
      <c r="C2771" s="500" t="s">
        <v>27831</v>
      </c>
      <c r="D2771" s="500" t="s">
        <v>27832</v>
      </c>
      <c r="E2771" s="500" t="s">
        <v>11099</v>
      </c>
      <c r="F2771" s="500" t="s">
        <v>28081</v>
      </c>
      <c r="G2771" s="500" t="s">
        <v>2062</v>
      </c>
      <c r="H2771" s="500" t="s">
        <v>27987</v>
      </c>
      <c r="I2771" s="500" t="s">
        <v>688</v>
      </c>
      <c r="J2771" s="500" t="s">
        <v>689</v>
      </c>
      <c r="K2771" s="500" t="s">
        <v>725</v>
      </c>
      <c r="L2771" s="500" t="s">
        <v>28083</v>
      </c>
      <c r="M2771" s="500" t="s">
        <v>2307</v>
      </c>
      <c r="N2771" s="500" t="s">
        <v>6509</v>
      </c>
    </row>
    <row r="2772" spans="1:14">
      <c r="A2772" s="500" t="s">
        <v>686</v>
      </c>
      <c r="B2772" s="500" t="s">
        <v>2858</v>
      </c>
      <c r="C2772" s="500" t="s">
        <v>27831</v>
      </c>
      <c r="D2772" s="500" t="s">
        <v>27832</v>
      </c>
      <c r="E2772" s="500" t="s">
        <v>11099</v>
      </c>
      <c r="F2772" s="500" t="s">
        <v>28081</v>
      </c>
      <c r="G2772" s="500" t="s">
        <v>2063</v>
      </c>
      <c r="H2772" s="500" t="s">
        <v>11247</v>
      </c>
      <c r="I2772" s="500" t="s">
        <v>688</v>
      </c>
      <c r="J2772" s="500" t="s">
        <v>689</v>
      </c>
      <c r="K2772" s="500" t="s">
        <v>725</v>
      </c>
      <c r="L2772" s="500" t="s">
        <v>28083</v>
      </c>
      <c r="M2772" s="500" t="s">
        <v>2307</v>
      </c>
      <c r="N2772" s="500" t="s">
        <v>6510</v>
      </c>
    </row>
    <row r="2773" spans="1:14">
      <c r="A2773" s="500" t="s">
        <v>686</v>
      </c>
      <c r="B2773" s="500" t="s">
        <v>2858</v>
      </c>
      <c r="C2773" s="500" t="s">
        <v>27831</v>
      </c>
      <c r="D2773" s="500" t="s">
        <v>27832</v>
      </c>
      <c r="E2773" s="500" t="s">
        <v>11099</v>
      </c>
      <c r="F2773" s="500" t="s">
        <v>28081</v>
      </c>
      <c r="G2773" s="500" t="s">
        <v>2064</v>
      </c>
      <c r="H2773" s="500" t="s">
        <v>28075</v>
      </c>
      <c r="I2773" s="500" t="s">
        <v>688</v>
      </c>
      <c r="J2773" s="500" t="s">
        <v>689</v>
      </c>
      <c r="K2773" s="500" t="s">
        <v>725</v>
      </c>
      <c r="L2773" s="500" t="s">
        <v>28083</v>
      </c>
      <c r="M2773" s="500" t="s">
        <v>2307</v>
      </c>
      <c r="N2773" s="500" t="s">
        <v>6511</v>
      </c>
    </row>
    <row r="2774" spans="1:14">
      <c r="A2774" s="500" t="s">
        <v>686</v>
      </c>
      <c r="B2774" s="500" t="s">
        <v>2858</v>
      </c>
      <c r="C2774" s="500" t="s">
        <v>27831</v>
      </c>
      <c r="D2774" s="500" t="s">
        <v>27832</v>
      </c>
      <c r="E2774" s="500" t="s">
        <v>11099</v>
      </c>
      <c r="F2774" s="500" t="s">
        <v>28081</v>
      </c>
      <c r="G2774" s="500" t="s">
        <v>4141</v>
      </c>
      <c r="H2774" s="500" t="s">
        <v>11079</v>
      </c>
      <c r="I2774" s="500" t="s">
        <v>688</v>
      </c>
      <c r="J2774" s="500" t="s">
        <v>689</v>
      </c>
      <c r="K2774" s="500" t="s">
        <v>725</v>
      </c>
      <c r="L2774" s="500" t="s">
        <v>28083</v>
      </c>
      <c r="M2774" s="500" t="s">
        <v>2307</v>
      </c>
      <c r="N2774" s="500" t="s">
        <v>6512</v>
      </c>
    </row>
    <row r="2775" spans="1:14">
      <c r="A2775" s="500" t="s">
        <v>686</v>
      </c>
      <c r="B2775" s="500" t="s">
        <v>2858</v>
      </c>
      <c r="C2775" s="500" t="s">
        <v>27831</v>
      </c>
      <c r="D2775" s="500" t="s">
        <v>27832</v>
      </c>
      <c r="E2775" s="500" t="s">
        <v>11099</v>
      </c>
      <c r="F2775" s="500" t="s">
        <v>28081</v>
      </c>
      <c r="G2775" s="500" t="s">
        <v>4142</v>
      </c>
      <c r="H2775" s="500" t="s">
        <v>28028</v>
      </c>
      <c r="I2775" s="500" t="s">
        <v>688</v>
      </c>
      <c r="J2775" s="500" t="s">
        <v>689</v>
      </c>
      <c r="K2775" s="500" t="s">
        <v>725</v>
      </c>
      <c r="L2775" s="500" t="s">
        <v>28083</v>
      </c>
      <c r="M2775" s="500" t="s">
        <v>2307</v>
      </c>
      <c r="N2775" s="500" t="s">
        <v>6513</v>
      </c>
    </row>
    <row r="2776" spans="1:14">
      <c r="A2776" s="500" t="s">
        <v>686</v>
      </c>
      <c r="B2776" s="500" t="s">
        <v>2858</v>
      </c>
      <c r="C2776" s="500" t="s">
        <v>27831</v>
      </c>
      <c r="D2776" s="500" t="s">
        <v>27832</v>
      </c>
      <c r="E2776" s="500" t="s">
        <v>11099</v>
      </c>
      <c r="F2776" s="500" t="s">
        <v>28081</v>
      </c>
      <c r="G2776" s="500" t="s">
        <v>2285</v>
      </c>
      <c r="H2776" s="500" t="s">
        <v>11817</v>
      </c>
      <c r="I2776" s="500" t="s">
        <v>688</v>
      </c>
      <c r="J2776" s="500" t="s">
        <v>689</v>
      </c>
      <c r="K2776" s="500" t="s">
        <v>725</v>
      </c>
      <c r="L2776" s="500" t="s">
        <v>28083</v>
      </c>
      <c r="M2776" s="500" t="s">
        <v>2307</v>
      </c>
      <c r="N2776" s="500" t="s">
        <v>6514</v>
      </c>
    </row>
    <row r="2777" spans="1:14">
      <c r="A2777" s="500" t="s">
        <v>686</v>
      </c>
      <c r="B2777" s="500" t="s">
        <v>2858</v>
      </c>
      <c r="C2777" s="500" t="s">
        <v>27831</v>
      </c>
      <c r="D2777" s="500" t="s">
        <v>27832</v>
      </c>
      <c r="E2777" s="500" t="s">
        <v>11099</v>
      </c>
      <c r="F2777" s="500" t="s">
        <v>28081</v>
      </c>
      <c r="G2777" s="500" t="s">
        <v>7603</v>
      </c>
      <c r="H2777" s="500" t="s">
        <v>11302</v>
      </c>
      <c r="I2777" s="500" t="s">
        <v>688</v>
      </c>
      <c r="J2777" s="500" t="s">
        <v>689</v>
      </c>
      <c r="K2777" s="500" t="s">
        <v>725</v>
      </c>
      <c r="L2777" s="500" t="s">
        <v>28083</v>
      </c>
      <c r="M2777" s="500" t="s">
        <v>2307</v>
      </c>
      <c r="N2777" s="500" t="s">
        <v>7604</v>
      </c>
    </row>
    <row r="2778" spans="1:14">
      <c r="A2778" s="500" t="s">
        <v>686</v>
      </c>
      <c r="B2778" s="500" t="s">
        <v>2858</v>
      </c>
      <c r="C2778" s="500" t="s">
        <v>27831</v>
      </c>
      <c r="D2778" s="500" t="s">
        <v>27832</v>
      </c>
      <c r="E2778" s="500" t="s">
        <v>11099</v>
      </c>
      <c r="F2778" s="500" t="s">
        <v>28081</v>
      </c>
      <c r="G2778" s="500" t="s">
        <v>2065</v>
      </c>
      <c r="H2778" s="500" t="s">
        <v>7653</v>
      </c>
      <c r="I2778" s="500" t="s">
        <v>688</v>
      </c>
      <c r="J2778" s="500" t="s">
        <v>689</v>
      </c>
      <c r="K2778" s="500" t="s">
        <v>725</v>
      </c>
      <c r="L2778" s="500" t="s">
        <v>28083</v>
      </c>
      <c r="M2778" s="500" t="s">
        <v>2307</v>
      </c>
      <c r="N2778" s="500" t="s">
        <v>6515</v>
      </c>
    </row>
    <row r="2779" spans="1:14">
      <c r="A2779" s="500" t="s">
        <v>686</v>
      </c>
      <c r="B2779" s="500" t="s">
        <v>2858</v>
      </c>
      <c r="C2779" s="500" t="s">
        <v>27831</v>
      </c>
      <c r="D2779" s="500" t="s">
        <v>27832</v>
      </c>
      <c r="E2779" s="500" t="s">
        <v>11099</v>
      </c>
      <c r="F2779" s="500" t="s">
        <v>28081</v>
      </c>
      <c r="G2779" s="500" t="s">
        <v>2066</v>
      </c>
      <c r="H2779" s="500" t="s">
        <v>11057</v>
      </c>
      <c r="I2779" s="500" t="s">
        <v>688</v>
      </c>
      <c r="J2779" s="500" t="s">
        <v>689</v>
      </c>
      <c r="K2779" s="500" t="s">
        <v>725</v>
      </c>
      <c r="L2779" s="500" t="s">
        <v>28083</v>
      </c>
      <c r="M2779" s="500" t="s">
        <v>2307</v>
      </c>
      <c r="N2779" s="500" t="s">
        <v>6516</v>
      </c>
    </row>
    <row r="2780" spans="1:14">
      <c r="A2780" s="500" t="s">
        <v>686</v>
      </c>
      <c r="B2780" s="500" t="s">
        <v>2858</v>
      </c>
      <c r="C2780" s="500" t="s">
        <v>27831</v>
      </c>
      <c r="D2780" s="500" t="s">
        <v>27832</v>
      </c>
      <c r="E2780" s="500" t="s">
        <v>11099</v>
      </c>
      <c r="F2780" s="500" t="s">
        <v>28081</v>
      </c>
      <c r="G2780" s="500" t="s">
        <v>2067</v>
      </c>
      <c r="H2780" s="500" t="s">
        <v>13881</v>
      </c>
      <c r="I2780" s="500" t="s">
        <v>688</v>
      </c>
      <c r="J2780" s="500" t="s">
        <v>689</v>
      </c>
      <c r="K2780" s="500" t="s">
        <v>725</v>
      </c>
      <c r="L2780" s="500" t="s">
        <v>28083</v>
      </c>
      <c r="M2780" s="500" t="s">
        <v>2307</v>
      </c>
      <c r="N2780" s="500" t="s">
        <v>6517</v>
      </c>
    </row>
    <row r="2781" spans="1:14">
      <c r="A2781" s="500" t="s">
        <v>686</v>
      </c>
      <c r="B2781" s="500" t="s">
        <v>2858</v>
      </c>
      <c r="C2781" s="500" t="s">
        <v>27831</v>
      </c>
      <c r="D2781" s="500" t="s">
        <v>27832</v>
      </c>
      <c r="E2781" s="500" t="s">
        <v>11099</v>
      </c>
      <c r="F2781" s="500" t="s">
        <v>28081</v>
      </c>
      <c r="G2781" s="500" t="s">
        <v>2068</v>
      </c>
      <c r="H2781" s="500" t="s">
        <v>27853</v>
      </c>
      <c r="I2781" s="500" t="s">
        <v>688</v>
      </c>
      <c r="J2781" s="500" t="s">
        <v>689</v>
      </c>
      <c r="K2781" s="500" t="s">
        <v>725</v>
      </c>
      <c r="L2781" s="500" t="s">
        <v>28083</v>
      </c>
      <c r="M2781" s="500" t="s">
        <v>2307</v>
      </c>
      <c r="N2781" s="500" t="s">
        <v>6518</v>
      </c>
    </row>
    <row r="2782" spans="1:14">
      <c r="A2782" s="500" t="s">
        <v>686</v>
      </c>
      <c r="B2782" s="500" t="s">
        <v>2858</v>
      </c>
      <c r="C2782" s="500" t="s">
        <v>27831</v>
      </c>
      <c r="D2782" s="500" t="s">
        <v>27832</v>
      </c>
      <c r="E2782" s="500" t="s">
        <v>11099</v>
      </c>
      <c r="F2782" s="500" t="s">
        <v>28081</v>
      </c>
      <c r="G2782" s="500" t="s">
        <v>2651</v>
      </c>
      <c r="H2782" s="500" t="s">
        <v>11285</v>
      </c>
      <c r="I2782" s="500" t="s">
        <v>688</v>
      </c>
      <c r="J2782" s="500" t="s">
        <v>689</v>
      </c>
      <c r="K2782" s="500" t="s">
        <v>725</v>
      </c>
      <c r="L2782" s="500" t="s">
        <v>28083</v>
      </c>
      <c r="M2782" s="500" t="s">
        <v>2307</v>
      </c>
      <c r="N2782" s="500" t="s">
        <v>6519</v>
      </c>
    </row>
    <row r="2783" spans="1:14">
      <c r="A2783" s="500" t="s">
        <v>686</v>
      </c>
      <c r="B2783" s="500" t="s">
        <v>2858</v>
      </c>
      <c r="C2783" s="500" t="s">
        <v>27831</v>
      </c>
      <c r="D2783" s="500" t="s">
        <v>27832</v>
      </c>
      <c r="E2783" s="500" t="s">
        <v>11099</v>
      </c>
      <c r="F2783" s="500" t="s">
        <v>28081</v>
      </c>
      <c r="G2783" s="500" t="s">
        <v>2652</v>
      </c>
      <c r="H2783" s="500" t="s">
        <v>11068</v>
      </c>
      <c r="I2783" s="500" t="s">
        <v>688</v>
      </c>
      <c r="J2783" s="500" t="s">
        <v>689</v>
      </c>
      <c r="K2783" s="500" t="s">
        <v>725</v>
      </c>
      <c r="L2783" s="500" t="s">
        <v>28083</v>
      </c>
      <c r="M2783" s="500" t="s">
        <v>2307</v>
      </c>
      <c r="N2783" s="500" t="s">
        <v>6520</v>
      </c>
    </row>
    <row r="2784" spans="1:14">
      <c r="A2784" s="500" t="s">
        <v>686</v>
      </c>
      <c r="B2784" s="500" t="s">
        <v>2858</v>
      </c>
      <c r="C2784" s="500" t="s">
        <v>27831</v>
      </c>
      <c r="D2784" s="500" t="s">
        <v>27832</v>
      </c>
      <c r="E2784" s="500" t="s">
        <v>11099</v>
      </c>
      <c r="F2784" s="500" t="s">
        <v>28081</v>
      </c>
      <c r="G2784" s="500" t="s">
        <v>2069</v>
      </c>
      <c r="H2784" s="500" t="s">
        <v>11881</v>
      </c>
      <c r="I2784" s="500" t="s">
        <v>688</v>
      </c>
      <c r="J2784" s="500" t="s">
        <v>689</v>
      </c>
      <c r="K2784" s="500" t="s">
        <v>725</v>
      </c>
      <c r="L2784" s="500" t="s">
        <v>28083</v>
      </c>
      <c r="M2784" s="500" t="s">
        <v>2307</v>
      </c>
      <c r="N2784" s="500" t="s">
        <v>6521</v>
      </c>
    </row>
    <row r="2785" spans="1:14">
      <c r="A2785" s="500" t="s">
        <v>686</v>
      </c>
      <c r="B2785" s="500" t="s">
        <v>2858</v>
      </c>
      <c r="C2785" s="500" t="s">
        <v>27831</v>
      </c>
      <c r="D2785" s="500" t="s">
        <v>27832</v>
      </c>
      <c r="E2785" s="500" t="s">
        <v>11099</v>
      </c>
      <c r="F2785" s="500" t="s">
        <v>28081</v>
      </c>
      <c r="G2785" s="500" t="s">
        <v>4143</v>
      </c>
      <c r="H2785" s="500" t="s">
        <v>27983</v>
      </c>
      <c r="I2785" s="500" t="s">
        <v>688</v>
      </c>
      <c r="J2785" s="500" t="s">
        <v>689</v>
      </c>
      <c r="K2785" s="500" t="s">
        <v>725</v>
      </c>
      <c r="L2785" s="500" t="s">
        <v>28083</v>
      </c>
      <c r="M2785" s="500" t="s">
        <v>2307</v>
      </c>
      <c r="N2785" s="500" t="s">
        <v>6522</v>
      </c>
    </row>
    <row r="2786" spans="1:14">
      <c r="A2786" s="500" t="s">
        <v>686</v>
      </c>
      <c r="B2786" s="500" t="s">
        <v>2858</v>
      </c>
      <c r="C2786" s="500" t="s">
        <v>27831</v>
      </c>
      <c r="D2786" s="500" t="s">
        <v>27832</v>
      </c>
      <c r="E2786" s="500" t="s">
        <v>11099</v>
      </c>
      <c r="F2786" s="500" t="s">
        <v>28081</v>
      </c>
      <c r="G2786" s="500" t="s">
        <v>7605</v>
      </c>
      <c r="H2786" s="500" t="s">
        <v>3860</v>
      </c>
      <c r="I2786" s="500" t="s">
        <v>688</v>
      </c>
      <c r="J2786" s="500" t="s">
        <v>689</v>
      </c>
      <c r="K2786" s="500" t="s">
        <v>725</v>
      </c>
      <c r="L2786" s="500" t="s">
        <v>28083</v>
      </c>
      <c r="M2786" s="500" t="s">
        <v>2307</v>
      </c>
      <c r="N2786" s="500" t="s">
        <v>7606</v>
      </c>
    </row>
    <row r="2787" spans="1:14">
      <c r="A2787" s="500" t="s">
        <v>686</v>
      </c>
      <c r="B2787" s="500" t="s">
        <v>2858</v>
      </c>
      <c r="C2787" s="500" t="s">
        <v>27831</v>
      </c>
      <c r="D2787" s="500" t="s">
        <v>27832</v>
      </c>
      <c r="E2787" s="500" t="s">
        <v>11099</v>
      </c>
      <c r="F2787" s="500" t="s">
        <v>28081</v>
      </c>
      <c r="G2787" s="500" t="s">
        <v>4144</v>
      </c>
      <c r="H2787" s="500" t="s">
        <v>3959</v>
      </c>
      <c r="I2787" s="500" t="s">
        <v>688</v>
      </c>
      <c r="J2787" s="500" t="s">
        <v>689</v>
      </c>
      <c r="K2787" s="500" t="s">
        <v>725</v>
      </c>
      <c r="L2787" s="500" t="s">
        <v>28083</v>
      </c>
      <c r="M2787" s="500" t="s">
        <v>2307</v>
      </c>
      <c r="N2787" s="500" t="s">
        <v>6523</v>
      </c>
    </row>
    <row r="2788" spans="1:14">
      <c r="A2788" s="500" t="s">
        <v>686</v>
      </c>
      <c r="B2788" s="500" t="s">
        <v>2858</v>
      </c>
      <c r="C2788" s="500" t="s">
        <v>27831</v>
      </c>
      <c r="D2788" s="500" t="s">
        <v>27832</v>
      </c>
      <c r="E2788" s="500" t="s">
        <v>11099</v>
      </c>
      <c r="F2788" s="500" t="s">
        <v>28081</v>
      </c>
      <c r="G2788" s="500" t="s">
        <v>7607</v>
      </c>
      <c r="H2788" s="500" t="s">
        <v>3895</v>
      </c>
      <c r="I2788" s="500" t="s">
        <v>688</v>
      </c>
      <c r="J2788" s="500" t="s">
        <v>689</v>
      </c>
      <c r="K2788" s="500" t="s">
        <v>725</v>
      </c>
      <c r="L2788" s="500" t="s">
        <v>28083</v>
      </c>
      <c r="M2788" s="500" t="s">
        <v>2307</v>
      </c>
      <c r="N2788" s="500" t="s">
        <v>7608</v>
      </c>
    </row>
    <row r="2789" spans="1:14">
      <c r="A2789" s="500" t="s">
        <v>686</v>
      </c>
      <c r="B2789" s="500" t="s">
        <v>2858</v>
      </c>
      <c r="C2789" s="500" t="s">
        <v>27831</v>
      </c>
      <c r="D2789" s="500" t="s">
        <v>27832</v>
      </c>
      <c r="E2789" s="500" t="s">
        <v>11099</v>
      </c>
      <c r="F2789" s="500" t="s">
        <v>28081</v>
      </c>
      <c r="G2789" s="500" t="s">
        <v>2070</v>
      </c>
      <c r="H2789" s="500" t="s">
        <v>19793</v>
      </c>
      <c r="I2789" s="500" t="s">
        <v>688</v>
      </c>
      <c r="J2789" s="500" t="s">
        <v>689</v>
      </c>
      <c r="K2789" s="500" t="s">
        <v>725</v>
      </c>
      <c r="L2789" s="500" t="s">
        <v>28083</v>
      </c>
      <c r="M2789" s="500" t="s">
        <v>2307</v>
      </c>
      <c r="N2789" s="500" t="s">
        <v>6524</v>
      </c>
    </row>
    <row r="2790" spans="1:14">
      <c r="A2790" s="500" t="s">
        <v>686</v>
      </c>
      <c r="B2790" s="500" t="s">
        <v>2858</v>
      </c>
      <c r="C2790" s="500" t="s">
        <v>27831</v>
      </c>
      <c r="D2790" s="500" t="s">
        <v>27832</v>
      </c>
      <c r="E2790" s="500" t="s">
        <v>11099</v>
      </c>
      <c r="F2790" s="500" t="s">
        <v>28081</v>
      </c>
      <c r="G2790" s="500" t="s">
        <v>2071</v>
      </c>
      <c r="H2790" s="500" t="s">
        <v>3863</v>
      </c>
      <c r="I2790" s="500" t="s">
        <v>688</v>
      </c>
      <c r="J2790" s="500" t="s">
        <v>689</v>
      </c>
      <c r="K2790" s="500" t="s">
        <v>725</v>
      </c>
      <c r="L2790" s="500" t="s">
        <v>28083</v>
      </c>
      <c r="M2790" s="500" t="s">
        <v>2307</v>
      </c>
      <c r="N2790" s="500" t="s">
        <v>6525</v>
      </c>
    </row>
    <row r="2791" spans="1:14">
      <c r="A2791" s="500" t="s">
        <v>686</v>
      </c>
      <c r="B2791" s="500" t="s">
        <v>2858</v>
      </c>
      <c r="C2791" s="500" t="s">
        <v>27831</v>
      </c>
      <c r="D2791" s="500" t="s">
        <v>27832</v>
      </c>
      <c r="E2791" s="500" t="s">
        <v>11099</v>
      </c>
      <c r="F2791" s="500" t="s">
        <v>28081</v>
      </c>
      <c r="G2791" s="500" t="s">
        <v>2072</v>
      </c>
      <c r="H2791" s="500" t="s">
        <v>28345</v>
      </c>
      <c r="I2791" s="500" t="s">
        <v>688</v>
      </c>
      <c r="J2791" s="500" t="s">
        <v>689</v>
      </c>
      <c r="K2791" s="500" t="s">
        <v>725</v>
      </c>
      <c r="L2791" s="500" t="s">
        <v>28083</v>
      </c>
      <c r="M2791" s="500" t="s">
        <v>2307</v>
      </c>
      <c r="N2791" s="500" t="s">
        <v>6526</v>
      </c>
    </row>
    <row r="2792" spans="1:14">
      <c r="A2792" s="500" t="s">
        <v>686</v>
      </c>
      <c r="B2792" s="500" t="s">
        <v>2858</v>
      </c>
      <c r="C2792" s="500" t="s">
        <v>27831</v>
      </c>
      <c r="D2792" s="500" t="s">
        <v>27832</v>
      </c>
      <c r="E2792" s="500" t="s">
        <v>11099</v>
      </c>
      <c r="F2792" s="500" t="s">
        <v>28081</v>
      </c>
      <c r="G2792" s="500" t="s">
        <v>2073</v>
      </c>
      <c r="H2792" s="500" t="s">
        <v>11129</v>
      </c>
      <c r="I2792" s="500" t="s">
        <v>688</v>
      </c>
      <c r="J2792" s="500" t="s">
        <v>689</v>
      </c>
      <c r="K2792" s="500" t="s">
        <v>725</v>
      </c>
      <c r="L2792" s="500" t="s">
        <v>28083</v>
      </c>
      <c r="M2792" s="500" t="s">
        <v>2307</v>
      </c>
      <c r="N2792" s="500" t="s">
        <v>6527</v>
      </c>
    </row>
    <row r="2793" spans="1:14">
      <c r="A2793" s="500" t="s">
        <v>686</v>
      </c>
      <c r="B2793" s="500" t="s">
        <v>2858</v>
      </c>
      <c r="C2793" s="500" t="s">
        <v>27831</v>
      </c>
      <c r="D2793" s="500" t="s">
        <v>27832</v>
      </c>
      <c r="E2793" s="500" t="s">
        <v>11099</v>
      </c>
      <c r="F2793" s="500" t="s">
        <v>28081</v>
      </c>
      <c r="G2793" s="500" t="s">
        <v>4145</v>
      </c>
      <c r="H2793" s="500" t="s">
        <v>27863</v>
      </c>
      <c r="I2793" s="500" t="s">
        <v>688</v>
      </c>
      <c r="J2793" s="500" t="s">
        <v>689</v>
      </c>
      <c r="K2793" s="500" t="s">
        <v>725</v>
      </c>
      <c r="L2793" s="500" t="s">
        <v>28083</v>
      </c>
      <c r="M2793" s="500" t="s">
        <v>2307</v>
      </c>
      <c r="N2793" s="500" t="s">
        <v>6528</v>
      </c>
    </row>
    <row r="2794" spans="1:14">
      <c r="A2794" s="500" t="s">
        <v>686</v>
      </c>
      <c r="B2794" s="500" t="s">
        <v>2858</v>
      </c>
      <c r="C2794" s="500" t="s">
        <v>27831</v>
      </c>
      <c r="D2794" s="500" t="s">
        <v>27832</v>
      </c>
      <c r="E2794" s="500" t="s">
        <v>11099</v>
      </c>
      <c r="F2794" s="500" t="s">
        <v>28081</v>
      </c>
      <c r="G2794" s="500" t="s">
        <v>2074</v>
      </c>
      <c r="H2794" s="500" t="s">
        <v>11737</v>
      </c>
      <c r="I2794" s="500" t="s">
        <v>688</v>
      </c>
      <c r="J2794" s="500" t="s">
        <v>689</v>
      </c>
      <c r="K2794" s="500" t="s">
        <v>725</v>
      </c>
      <c r="L2794" s="500" t="s">
        <v>28083</v>
      </c>
      <c r="M2794" s="500" t="s">
        <v>2307</v>
      </c>
      <c r="N2794" s="500" t="s">
        <v>6529</v>
      </c>
    </row>
    <row r="2795" spans="1:14">
      <c r="A2795" s="500" t="s">
        <v>686</v>
      </c>
      <c r="B2795" s="500" t="s">
        <v>2858</v>
      </c>
      <c r="C2795" s="500" t="s">
        <v>27831</v>
      </c>
      <c r="D2795" s="500" t="s">
        <v>27832</v>
      </c>
      <c r="E2795" s="500" t="s">
        <v>11099</v>
      </c>
      <c r="F2795" s="500" t="s">
        <v>28081</v>
      </c>
      <c r="G2795" s="500" t="s">
        <v>3703</v>
      </c>
      <c r="H2795" s="500" t="s">
        <v>3857</v>
      </c>
      <c r="I2795" s="500" t="s">
        <v>688</v>
      </c>
      <c r="J2795" s="500" t="s">
        <v>689</v>
      </c>
      <c r="K2795" s="500" t="s">
        <v>725</v>
      </c>
      <c r="L2795" s="500" t="s">
        <v>28083</v>
      </c>
      <c r="M2795" s="500" t="s">
        <v>2307</v>
      </c>
      <c r="N2795" s="500" t="s">
        <v>6530</v>
      </c>
    </row>
    <row r="2796" spans="1:14">
      <c r="A2796" s="500" t="s">
        <v>686</v>
      </c>
      <c r="B2796" s="500" t="s">
        <v>2858</v>
      </c>
      <c r="C2796" s="500" t="s">
        <v>27831</v>
      </c>
      <c r="D2796" s="500" t="s">
        <v>27832</v>
      </c>
      <c r="E2796" s="500" t="s">
        <v>11099</v>
      </c>
      <c r="F2796" s="500" t="s">
        <v>28081</v>
      </c>
      <c r="G2796" s="500" t="s">
        <v>2075</v>
      </c>
      <c r="H2796" s="500" t="s">
        <v>11273</v>
      </c>
      <c r="I2796" s="500" t="s">
        <v>688</v>
      </c>
      <c r="J2796" s="500" t="s">
        <v>689</v>
      </c>
      <c r="K2796" s="500" t="s">
        <v>725</v>
      </c>
      <c r="L2796" s="500" t="s">
        <v>28083</v>
      </c>
      <c r="M2796" s="500" t="s">
        <v>2307</v>
      </c>
      <c r="N2796" s="500" t="s">
        <v>6531</v>
      </c>
    </row>
    <row r="2797" spans="1:14">
      <c r="A2797" s="500" t="s">
        <v>686</v>
      </c>
      <c r="B2797" s="500" t="s">
        <v>2858</v>
      </c>
      <c r="C2797" s="500" t="s">
        <v>27831</v>
      </c>
      <c r="D2797" s="500" t="s">
        <v>27832</v>
      </c>
      <c r="E2797" s="500" t="s">
        <v>11099</v>
      </c>
      <c r="F2797" s="500" t="s">
        <v>28081</v>
      </c>
      <c r="G2797" s="500" t="s">
        <v>2076</v>
      </c>
      <c r="H2797" s="500" t="s">
        <v>7001</v>
      </c>
      <c r="I2797" s="500" t="s">
        <v>688</v>
      </c>
      <c r="J2797" s="500" t="s">
        <v>689</v>
      </c>
      <c r="K2797" s="500" t="s">
        <v>725</v>
      </c>
      <c r="L2797" s="500" t="s">
        <v>28083</v>
      </c>
      <c r="M2797" s="500" t="s">
        <v>2307</v>
      </c>
      <c r="N2797" s="500" t="s">
        <v>6532</v>
      </c>
    </row>
    <row r="2798" spans="1:14">
      <c r="A2798" s="500" t="s">
        <v>686</v>
      </c>
      <c r="B2798" s="500" t="s">
        <v>2858</v>
      </c>
      <c r="C2798" s="500" t="s">
        <v>27831</v>
      </c>
      <c r="D2798" s="500" t="s">
        <v>27832</v>
      </c>
      <c r="E2798" s="500" t="s">
        <v>11099</v>
      </c>
      <c r="F2798" s="500" t="s">
        <v>28081</v>
      </c>
      <c r="G2798" s="500" t="s">
        <v>2077</v>
      </c>
      <c r="H2798" s="500" t="s">
        <v>3837</v>
      </c>
      <c r="I2798" s="500" t="s">
        <v>688</v>
      </c>
      <c r="J2798" s="500" t="s">
        <v>689</v>
      </c>
      <c r="K2798" s="500" t="s">
        <v>725</v>
      </c>
      <c r="L2798" s="500" t="s">
        <v>28083</v>
      </c>
      <c r="M2798" s="500" t="s">
        <v>2307</v>
      </c>
      <c r="N2798" s="500" t="s">
        <v>6533</v>
      </c>
    </row>
    <row r="2799" spans="1:14">
      <c r="A2799" s="500" t="s">
        <v>686</v>
      </c>
      <c r="B2799" s="500" t="s">
        <v>2858</v>
      </c>
      <c r="C2799" s="500" t="s">
        <v>27831</v>
      </c>
      <c r="D2799" s="500" t="s">
        <v>27832</v>
      </c>
      <c r="E2799" s="500" t="s">
        <v>11099</v>
      </c>
      <c r="F2799" s="500" t="s">
        <v>28081</v>
      </c>
      <c r="G2799" s="500" t="s">
        <v>4146</v>
      </c>
      <c r="H2799" s="500" t="s">
        <v>3902</v>
      </c>
      <c r="I2799" s="500" t="s">
        <v>688</v>
      </c>
      <c r="J2799" s="500" t="s">
        <v>689</v>
      </c>
      <c r="K2799" s="500" t="s">
        <v>725</v>
      </c>
      <c r="L2799" s="500" t="s">
        <v>28083</v>
      </c>
      <c r="M2799" s="500" t="s">
        <v>2307</v>
      </c>
      <c r="N2799" s="500" t="s">
        <v>6534</v>
      </c>
    </row>
    <row r="2800" spans="1:14">
      <c r="A2800" s="500" t="s">
        <v>686</v>
      </c>
      <c r="B2800" s="500" t="s">
        <v>2858</v>
      </c>
      <c r="C2800" s="500" t="s">
        <v>27831</v>
      </c>
      <c r="D2800" s="500" t="s">
        <v>27832</v>
      </c>
      <c r="E2800" s="500" t="s">
        <v>11099</v>
      </c>
      <c r="F2800" s="500" t="s">
        <v>28081</v>
      </c>
      <c r="G2800" s="500" t="s">
        <v>4147</v>
      </c>
      <c r="H2800" s="500" t="s">
        <v>28346</v>
      </c>
      <c r="I2800" s="500" t="s">
        <v>688</v>
      </c>
      <c r="J2800" s="500" t="s">
        <v>689</v>
      </c>
      <c r="K2800" s="500" t="s">
        <v>725</v>
      </c>
      <c r="L2800" s="500" t="s">
        <v>28083</v>
      </c>
      <c r="M2800" s="500" t="s">
        <v>2307</v>
      </c>
      <c r="N2800" s="500" t="s">
        <v>6535</v>
      </c>
    </row>
    <row r="2801" spans="1:14">
      <c r="A2801" s="500" t="s">
        <v>686</v>
      </c>
      <c r="B2801" s="500" t="s">
        <v>2858</v>
      </c>
      <c r="C2801" s="500" t="s">
        <v>27831</v>
      </c>
      <c r="D2801" s="500" t="s">
        <v>27832</v>
      </c>
      <c r="E2801" s="500" t="s">
        <v>11099</v>
      </c>
      <c r="F2801" s="500" t="s">
        <v>28081</v>
      </c>
      <c r="G2801" s="500" t="s">
        <v>2286</v>
      </c>
      <c r="H2801" s="500" t="s">
        <v>11327</v>
      </c>
      <c r="I2801" s="500" t="s">
        <v>688</v>
      </c>
      <c r="J2801" s="500" t="s">
        <v>689</v>
      </c>
      <c r="K2801" s="500" t="s">
        <v>725</v>
      </c>
      <c r="L2801" s="500" t="s">
        <v>28083</v>
      </c>
      <c r="M2801" s="500" t="s">
        <v>2307</v>
      </c>
      <c r="N2801" s="500" t="s">
        <v>6536</v>
      </c>
    </row>
    <row r="2802" spans="1:14">
      <c r="A2802" s="500" t="s">
        <v>686</v>
      </c>
      <c r="B2802" s="500" t="s">
        <v>2858</v>
      </c>
      <c r="C2802" s="500" t="s">
        <v>27831</v>
      </c>
      <c r="D2802" s="500" t="s">
        <v>27832</v>
      </c>
      <c r="E2802" s="500" t="s">
        <v>11099</v>
      </c>
      <c r="F2802" s="500" t="s">
        <v>28081</v>
      </c>
      <c r="G2802" s="500" t="s">
        <v>7609</v>
      </c>
      <c r="H2802" s="500" t="s">
        <v>19793</v>
      </c>
      <c r="I2802" s="500" t="s">
        <v>688</v>
      </c>
      <c r="J2802" s="500" t="s">
        <v>689</v>
      </c>
      <c r="K2802" s="500" t="s">
        <v>725</v>
      </c>
      <c r="L2802" s="500" t="s">
        <v>28083</v>
      </c>
      <c r="M2802" s="500" t="s">
        <v>2307</v>
      </c>
      <c r="N2802" s="500" t="s">
        <v>7610</v>
      </c>
    </row>
    <row r="2803" spans="1:14">
      <c r="A2803" s="500" t="s">
        <v>686</v>
      </c>
      <c r="B2803" s="500" t="s">
        <v>2858</v>
      </c>
      <c r="C2803" s="500" t="s">
        <v>27831</v>
      </c>
      <c r="D2803" s="500" t="s">
        <v>27832</v>
      </c>
      <c r="E2803" s="500" t="s">
        <v>11099</v>
      </c>
      <c r="F2803" s="500" t="s">
        <v>28081</v>
      </c>
      <c r="G2803" s="500" t="s">
        <v>2078</v>
      </c>
      <c r="H2803" s="500" t="s">
        <v>11242</v>
      </c>
      <c r="I2803" s="500" t="s">
        <v>688</v>
      </c>
      <c r="J2803" s="500" t="s">
        <v>689</v>
      </c>
      <c r="K2803" s="500" t="s">
        <v>725</v>
      </c>
      <c r="L2803" s="500" t="s">
        <v>28083</v>
      </c>
      <c r="M2803" s="500" t="s">
        <v>2307</v>
      </c>
      <c r="N2803" s="500" t="s">
        <v>6537</v>
      </c>
    </row>
    <row r="2804" spans="1:14">
      <c r="A2804" s="500" t="s">
        <v>686</v>
      </c>
      <c r="B2804" s="500" t="s">
        <v>2858</v>
      </c>
      <c r="C2804" s="500" t="s">
        <v>27831</v>
      </c>
      <c r="D2804" s="500" t="s">
        <v>27832</v>
      </c>
      <c r="E2804" s="500" t="s">
        <v>11099</v>
      </c>
      <c r="F2804" s="500" t="s">
        <v>28081</v>
      </c>
      <c r="G2804" s="500" t="s">
        <v>2079</v>
      </c>
      <c r="H2804" s="500" t="s">
        <v>27980</v>
      </c>
      <c r="I2804" s="500" t="s">
        <v>688</v>
      </c>
      <c r="J2804" s="500" t="s">
        <v>689</v>
      </c>
      <c r="K2804" s="500" t="s">
        <v>725</v>
      </c>
      <c r="L2804" s="500" t="s">
        <v>28083</v>
      </c>
      <c r="M2804" s="500" t="s">
        <v>2307</v>
      </c>
      <c r="N2804" s="500" t="s">
        <v>6538</v>
      </c>
    </row>
    <row r="2805" spans="1:14">
      <c r="A2805" s="500" t="s">
        <v>686</v>
      </c>
      <c r="B2805" s="500" t="s">
        <v>2858</v>
      </c>
      <c r="C2805" s="500" t="s">
        <v>27831</v>
      </c>
      <c r="D2805" s="500" t="s">
        <v>27832</v>
      </c>
      <c r="E2805" s="500" t="s">
        <v>11099</v>
      </c>
      <c r="F2805" s="500" t="s">
        <v>28081</v>
      </c>
      <c r="G2805" s="500" t="s">
        <v>2080</v>
      </c>
      <c r="H2805" s="500" t="s">
        <v>11616</v>
      </c>
      <c r="I2805" s="500" t="s">
        <v>688</v>
      </c>
      <c r="J2805" s="500" t="s">
        <v>689</v>
      </c>
      <c r="K2805" s="500" t="s">
        <v>725</v>
      </c>
      <c r="L2805" s="500" t="s">
        <v>28083</v>
      </c>
      <c r="M2805" s="500" t="s">
        <v>2307</v>
      </c>
      <c r="N2805" s="500" t="s">
        <v>6539</v>
      </c>
    </row>
    <row r="2806" spans="1:14">
      <c r="A2806" s="500" t="s">
        <v>686</v>
      </c>
      <c r="B2806" s="500" t="s">
        <v>2858</v>
      </c>
      <c r="C2806" s="500" t="s">
        <v>27831</v>
      </c>
      <c r="D2806" s="500" t="s">
        <v>27832</v>
      </c>
      <c r="E2806" s="500" t="s">
        <v>11099</v>
      </c>
      <c r="F2806" s="500" t="s">
        <v>28081</v>
      </c>
      <c r="G2806" s="500" t="s">
        <v>2081</v>
      </c>
      <c r="H2806" s="500" t="s">
        <v>11086</v>
      </c>
      <c r="I2806" s="500" t="s">
        <v>688</v>
      </c>
      <c r="J2806" s="500" t="s">
        <v>689</v>
      </c>
      <c r="K2806" s="500" t="s">
        <v>725</v>
      </c>
      <c r="L2806" s="500" t="s">
        <v>28083</v>
      </c>
      <c r="M2806" s="500" t="s">
        <v>2307</v>
      </c>
      <c r="N2806" s="500" t="s">
        <v>6540</v>
      </c>
    </row>
    <row r="2807" spans="1:14">
      <c r="A2807" s="500" t="s">
        <v>686</v>
      </c>
      <c r="B2807" s="500" t="s">
        <v>2858</v>
      </c>
      <c r="C2807" s="500" t="s">
        <v>27831</v>
      </c>
      <c r="D2807" s="500" t="s">
        <v>27832</v>
      </c>
      <c r="E2807" s="500" t="s">
        <v>11099</v>
      </c>
      <c r="F2807" s="500" t="s">
        <v>28081</v>
      </c>
      <c r="G2807" s="500" t="s">
        <v>2082</v>
      </c>
      <c r="H2807" s="500" t="s">
        <v>11108</v>
      </c>
      <c r="I2807" s="500" t="s">
        <v>688</v>
      </c>
      <c r="J2807" s="500" t="s">
        <v>689</v>
      </c>
      <c r="K2807" s="500" t="s">
        <v>725</v>
      </c>
      <c r="L2807" s="500" t="s">
        <v>28083</v>
      </c>
      <c r="M2807" s="500" t="s">
        <v>2307</v>
      </c>
      <c r="N2807" s="500" t="s">
        <v>6541</v>
      </c>
    </row>
    <row r="2808" spans="1:14">
      <c r="A2808" s="500" t="s">
        <v>686</v>
      </c>
      <c r="B2808" s="500" t="s">
        <v>2858</v>
      </c>
      <c r="C2808" s="500" t="s">
        <v>27831</v>
      </c>
      <c r="D2808" s="500" t="s">
        <v>27832</v>
      </c>
      <c r="E2808" s="500" t="s">
        <v>11099</v>
      </c>
      <c r="F2808" s="500" t="s">
        <v>28081</v>
      </c>
      <c r="G2808" s="500" t="s">
        <v>2083</v>
      </c>
      <c r="H2808" s="500" t="s">
        <v>11125</v>
      </c>
      <c r="I2808" s="500" t="s">
        <v>688</v>
      </c>
      <c r="J2808" s="500" t="s">
        <v>689</v>
      </c>
      <c r="K2808" s="500" t="s">
        <v>725</v>
      </c>
      <c r="L2808" s="500" t="s">
        <v>28083</v>
      </c>
      <c r="M2808" s="500" t="s">
        <v>2307</v>
      </c>
      <c r="N2808" s="500" t="s">
        <v>6542</v>
      </c>
    </row>
    <row r="2809" spans="1:14">
      <c r="A2809" s="500" t="s">
        <v>686</v>
      </c>
      <c r="B2809" s="500" t="s">
        <v>2858</v>
      </c>
      <c r="C2809" s="500" t="s">
        <v>27831</v>
      </c>
      <c r="D2809" s="500" t="s">
        <v>27832</v>
      </c>
      <c r="E2809" s="500" t="s">
        <v>11099</v>
      </c>
      <c r="F2809" s="500" t="s">
        <v>28081</v>
      </c>
      <c r="G2809" s="500" t="s">
        <v>2084</v>
      </c>
      <c r="H2809" s="500" t="s">
        <v>28347</v>
      </c>
      <c r="I2809" s="500" t="s">
        <v>688</v>
      </c>
      <c r="J2809" s="500" t="s">
        <v>689</v>
      </c>
      <c r="K2809" s="500" t="s">
        <v>725</v>
      </c>
      <c r="L2809" s="500" t="s">
        <v>28083</v>
      </c>
      <c r="M2809" s="500" t="s">
        <v>2307</v>
      </c>
      <c r="N2809" s="500" t="s">
        <v>6543</v>
      </c>
    </row>
    <row r="2810" spans="1:14">
      <c r="A2810" s="500" t="s">
        <v>686</v>
      </c>
      <c r="B2810" s="500" t="s">
        <v>2858</v>
      </c>
      <c r="C2810" s="500" t="s">
        <v>27831</v>
      </c>
      <c r="D2810" s="500" t="s">
        <v>27832</v>
      </c>
      <c r="E2810" s="500" t="s">
        <v>11099</v>
      </c>
      <c r="F2810" s="500" t="s">
        <v>28081</v>
      </c>
      <c r="G2810" s="500" t="s">
        <v>4149</v>
      </c>
      <c r="H2810" s="500" t="s">
        <v>27964</v>
      </c>
      <c r="I2810" s="500" t="s">
        <v>688</v>
      </c>
      <c r="J2810" s="500" t="s">
        <v>689</v>
      </c>
      <c r="K2810" s="500" t="s">
        <v>725</v>
      </c>
      <c r="L2810" s="500" t="s">
        <v>28083</v>
      </c>
      <c r="M2810" s="500" t="s">
        <v>2307</v>
      </c>
      <c r="N2810" s="500" t="s">
        <v>6544</v>
      </c>
    </row>
    <row r="2811" spans="1:14">
      <c r="A2811" s="500" t="s">
        <v>686</v>
      </c>
      <c r="B2811" s="500" t="s">
        <v>2858</v>
      </c>
      <c r="C2811" s="500" t="s">
        <v>27831</v>
      </c>
      <c r="D2811" s="500" t="s">
        <v>27832</v>
      </c>
      <c r="E2811" s="500" t="s">
        <v>11099</v>
      </c>
      <c r="F2811" s="500" t="s">
        <v>28081</v>
      </c>
      <c r="G2811" s="500" t="s">
        <v>7611</v>
      </c>
      <c r="H2811" s="500" t="s">
        <v>11049</v>
      </c>
      <c r="I2811" s="500" t="s">
        <v>688</v>
      </c>
      <c r="J2811" s="500" t="s">
        <v>689</v>
      </c>
      <c r="K2811" s="500" t="s">
        <v>725</v>
      </c>
      <c r="L2811" s="500" t="s">
        <v>28083</v>
      </c>
      <c r="M2811" s="500" t="s">
        <v>2307</v>
      </c>
      <c r="N2811" s="500" t="s">
        <v>7612</v>
      </c>
    </row>
    <row r="2812" spans="1:14">
      <c r="A2812" s="500" t="s">
        <v>686</v>
      </c>
      <c r="B2812" s="500" t="s">
        <v>2858</v>
      </c>
      <c r="C2812" s="500" t="s">
        <v>27831</v>
      </c>
      <c r="D2812" s="500" t="s">
        <v>27832</v>
      </c>
      <c r="E2812" s="500" t="s">
        <v>11099</v>
      </c>
      <c r="F2812" s="500" t="s">
        <v>28081</v>
      </c>
      <c r="G2812" s="500" t="s">
        <v>4150</v>
      </c>
      <c r="H2812" s="500" t="s">
        <v>11087</v>
      </c>
      <c r="I2812" s="500" t="s">
        <v>688</v>
      </c>
      <c r="J2812" s="500" t="s">
        <v>689</v>
      </c>
      <c r="K2812" s="500" t="s">
        <v>725</v>
      </c>
      <c r="L2812" s="500" t="s">
        <v>28083</v>
      </c>
      <c r="M2812" s="500" t="s">
        <v>2307</v>
      </c>
      <c r="N2812" s="500" t="s">
        <v>6545</v>
      </c>
    </row>
    <row r="2813" spans="1:14">
      <c r="A2813" s="500" t="s">
        <v>686</v>
      </c>
      <c r="B2813" s="500" t="s">
        <v>2858</v>
      </c>
      <c r="C2813" s="500" t="s">
        <v>27831</v>
      </c>
      <c r="D2813" s="500" t="s">
        <v>27832</v>
      </c>
      <c r="E2813" s="500" t="s">
        <v>11099</v>
      </c>
      <c r="F2813" s="500" t="s">
        <v>28081</v>
      </c>
      <c r="G2813" s="500" t="s">
        <v>7613</v>
      </c>
      <c r="H2813" s="500" t="s">
        <v>6995</v>
      </c>
      <c r="I2813" s="500" t="s">
        <v>688</v>
      </c>
      <c r="J2813" s="500" t="s">
        <v>689</v>
      </c>
      <c r="K2813" s="500" t="s">
        <v>725</v>
      </c>
      <c r="L2813" s="500" t="s">
        <v>28083</v>
      </c>
      <c r="M2813" s="500" t="s">
        <v>2307</v>
      </c>
      <c r="N2813" s="500" t="s">
        <v>7614</v>
      </c>
    </row>
    <row r="2814" spans="1:14">
      <c r="A2814" s="500" t="s">
        <v>686</v>
      </c>
      <c r="B2814" s="500" t="s">
        <v>2858</v>
      </c>
      <c r="C2814" s="500" t="s">
        <v>27831</v>
      </c>
      <c r="D2814" s="500" t="s">
        <v>27832</v>
      </c>
      <c r="E2814" s="500" t="s">
        <v>11099</v>
      </c>
      <c r="F2814" s="500" t="s">
        <v>28081</v>
      </c>
      <c r="G2814" s="500" t="s">
        <v>4151</v>
      </c>
      <c r="H2814" s="500" t="s">
        <v>11333</v>
      </c>
      <c r="I2814" s="500" t="s">
        <v>688</v>
      </c>
      <c r="J2814" s="500" t="s">
        <v>689</v>
      </c>
      <c r="K2814" s="500" t="s">
        <v>725</v>
      </c>
      <c r="L2814" s="500" t="s">
        <v>28083</v>
      </c>
      <c r="M2814" s="500" t="s">
        <v>2307</v>
      </c>
      <c r="N2814" s="500" t="s">
        <v>6546</v>
      </c>
    </row>
    <row r="2815" spans="1:14">
      <c r="A2815" s="500" t="s">
        <v>686</v>
      </c>
      <c r="B2815" s="500" t="s">
        <v>2858</v>
      </c>
      <c r="C2815" s="500" t="s">
        <v>27831</v>
      </c>
      <c r="D2815" s="500" t="s">
        <v>27832</v>
      </c>
      <c r="E2815" s="500" t="s">
        <v>11099</v>
      </c>
      <c r="F2815" s="500" t="s">
        <v>28081</v>
      </c>
      <c r="G2815" s="500" t="s">
        <v>2085</v>
      </c>
      <c r="H2815" s="500" t="s">
        <v>6990</v>
      </c>
      <c r="I2815" s="500" t="s">
        <v>688</v>
      </c>
      <c r="J2815" s="500" t="s">
        <v>689</v>
      </c>
      <c r="K2815" s="500" t="s">
        <v>725</v>
      </c>
      <c r="L2815" s="500" t="s">
        <v>28083</v>
      </c>
      <c r="M2815" s="500" t="s">
        <v>2307</v>
      </c>
      <c r="N2815" s="500" t="s">
        <v>6547</v>
      </c>
    </row>
    <row r="2816" spans="1:14">
      <c r="A2816" s="500" t="s">
        <v>686</v>
      </c>
      <c r="B2816" s="500" t="s">
        <v>2858</v>
      </c>
      <c r="C2816" s="500" t="s">
        <v>27831</v>
      </c>
      <c r="D2816" s="500" t="s">
        <v>27832</v>
      </c>
      <c r="E2816" s="500" t="s">
        <v>11099</v>
      </c>
      <c r="F2816" s="500" t="s">
        <v>28081</v>
      </c>
      <c r="G2816" s="500" t="s">
        <v>2086</v>
      </c>
      <c r="H2816" s="500" t="s">
        <v>27965</v>
      </c>
      <c r="I2816" s="500" t="s">
        <v>688</v>
      </c>
      <c r="J2816" s="500" t="s">
        <v>689</v>
      </c>
      <c r="K2816" s="500" t="s">
        <v>725</v>
      </c>
      <c r="L2816" s="500" t="s">
        <v>28083</v>
      </c>
      <c r="M2816" s="500" t="s">
        <v>2307</v>
      </c>
      <c r="N2816" s="500" t="s">
        <v>6548</v>
      </c>
    </row>
    <row r="2817" spans="1:14">
      <c r="A2817" s="500" t="s">
        <v>686</v>
      </c>
      <c r="B2817" s="500" t="s">
        <v>2858</v>
      </c>
      <c r="C2817" s="500" t="s">
        <v>27831</v>
      </c>
      <c r="D2817" s="500" t="s">
        <v>27832</v>
      </c>
      <c r="E2817" s="500" t="s">
        <v>11099</v>
      </c>
      <c r="F2817" s="500" t="s">
        <v>28081</v>
      </c>
      <c r="G2817" s="500" t="s">
        <v>2087</v>
      </c>
      <c r="H2817" s="500" t="s">
        <v>6950</v>
      </c>
      <c r="I2817" s="500" t="s">
        <v>688</v>
      </c>
      <c r="J2817" s="500" t="s">
        <v>689</v>
      </c>
      <c r="K2817" s="500" t="s">
        <v>725</v>
      </c>
      <c r="L2817" s="500" t="s">
        <v>28083</v>
      </c>
      <c r="M2817" s="500" t="s">
        <v>2307</v>
      </c>
      <c r="N2817" s="500" t="s">
        <v>6549</v>
      </c>
    </row>
    <row r="2818" spans="1:14">
      <c r="A2818" s="500" t="s">
        <v>686</v>
      </c>
      <c r="B2818" s="500" t="s">
        <v>2858</v>
      </c>
      <c r="C2818" s="500" t="s">
        <v>27831</v>
      </c>
      <c r="D2818" s="500" t="s">
        <v>27832</v>
      </c>
      <c r="E2818" s="500" t="s">
        <v>11099</v>
      </c>
      <c r="F2818" s="500" t="s">
        <v>28081</v>
      </c>
      <c r="G2818" s="500" t="s">
        <v>2088</v>
      </c>
      <c r="H2818" s="500" t="s">
        <v>7001</v>
      </c>
      <c r="I2818" s="500" t="s">
        <v>688</v>
      </c>
      <c r="J2818" s="500" t="s">
        <v>689</v>
      </c>
      <c r="K2818" s="500" t="s">
        <v>725</v>
      </c>
      <c r="L2818" s="500" t="s">
        <v>28083</v>
      </c>
      <c r="M2818" s="500" t="s">
        <v>2307</v>
      </c>
      <c r="N2818" s="500" t="s">
        <v>6550</v>
      </c>
    </row>
    <row r="2819" spans="1:14">
      <c r="A2819" s="500" t="s">
        <v>686</v>
      </c>
      <c r="B2819" s="500" t="s">
        <v>2858</v>
      </c>
      <c r="C2819" s="500" t="s">
        <v>27831</v>
      </c>
      <c r="D2819" s="500" t="s">
        <v>27832</v>
      </c>
      <c r="E2819" s="500" t="s">
        <v>11099</v>
      </c>
      <c r="F2819" s="500" t="s">
        <v>28081</v>
      </c>
      <c r="G2819" s="500" t="s">
        <v>4152</v>
      </c>
      <c r="H2819" s="500" t="s">
        <v>11851</v>
      </c>
      <c r="I2819" s="500" t="s">
        <v>688</v>
      </c>
      <c r="J2819" s="500" t="s">
        <v>689</v>
      </c>
      <c r="K2819" s="500" t="s">
        <v>725</v>
      </c>
      <c r="L2819" s="500" t="s">
        <v>28083</v>
      </c>
      <c r="M2819" s="500" t="s">
        <v>2307</v>
      </c>
      <c r="N2819" s="500" t="s">
        <v>6551</v>
      </c>
    </row>
    <row r="2820" spans="1:14">
      <c r="A2820" s="500" t="s">
        <v>686</v>
      </c>
      <c r="B2820" s="500" t="s">
        <v>2858</v>
      </c>
      <c r="C2820" s="500" t="s">
        <v>27831</v>
      </c>
      <c r="D2820" s="500" t="s">
        <v>27832</v>
      </c>
      <c r="E2820" s="500" t="s">
        <v>11099</v>
      </c>
      <c r="F2820" s="500" t="s">
        <v>28081</v>
      </c>
      <c r="G2820" s="500" t="s">
        <v>2089</v>
      </c>
      <c r="H2820" s="500" t="s">
        <v>13100</v>
      </c>
      <c r="I2820" s="500" t="s">
        <v>688</v>
      </c>
      <c r="J2820" s="500" t="s">
        <v>689</v>
      </c>
      <c r="K2820" s="500" t="s">
        <v>725</v>
      </c>
      <c r="L2820" s="500" t="s">
        <v>28083</v>
      </c>
      <c r="M2820" s="500" t="s">
        <v>2307</v>
      </c>
      <c r="N2820" s="500" t="s">
        <v>6552</v>
      </c>
    </row>
    <row r="2821" spans="1:14">
      <c r="A2821" s="500" t="s">
        <v>686</v>
      </c>
      <c r="B2821" s="500" t="s">
        <v>2858</v>
      </c>
      <c r="C2821" s="500" t="s">
        <v>27831</v>
      </c>
      <c r="D2821" s="500" t="s">
        <v>27832</v>
      </c>
      <c r="E2821" s="500" t="s">
        <v>11099</v>
      </c>
      <c r="F2821" s="500" t="s">
        <v>28081</v>
      </c>
      <c r="G2821" s="500" t="s">
        <v>3704</v>
      </c>
      <c r="H2821" s="500" t="s">
        <v>11254</v>
      </c>
      <c r="I2821" s="500" t="s">
        <v>688</v>
      </c>
      <c r="J2821" s="500" t="s">
        <v>689</v>
      </c>
      <c r="K2821" s="500" t="s">
        <v>725</v>
      </c>
      <c r="L2821" s="500" t="s">
        <v>28083</v>
      </c>
      <c r="M2821" s="500" t="s">
        <v>2307</v>
      </c>
      <c r="N2821" s="500" t="s">
        <v>6553</v>
      </c>
    </row>
    <row r="2822" spans="1:14">
      <c r="A2822" s="500" t="s">
        <v>686</v>
      </c>
      <c r="B2822" s="500" t="s">
        <v>2858</v>
      </c>
      <c r="C2822" s="500" t="s">
        <v>27831</v>
      </c>
      <c r="D2822" s="500" t="s">
        <v>27832</v>
      </c>
      <c r="E2822" s="500" t="s">
        <v>11099</v>
      </c>
      <c r="F2822" s="500" t="s">
        <v>28081</v>
      </c>
      <c r="G2822" s="500" t="s">
        <v>2090</v>
      </c>
      <c r="H2822" s="500" t="s">
        <v>15496</v>
      </c>
      <c r="I2822" s="500" t="s">
        <v>688</v>
      </c>
      <c r="J2822" s="500" t="s">
        <v>689</v>
      </c>
      <c r="K2822" s="500" t="s">
        <v>725</v>
      </c>
      <c r="L2822" s="500" t="s">
        <v>28083</v>
      </c>
      <c r="M2822" s="500" t="s">
        <v>2307</v>
      </c>
      <c r="N2822" s="500" t="s">
        <v>6554</v>
      </c>
    </row>
    <row r="2823" spans="1:14">
      <c r="A2823" s="500" t="s">
        <v>686</v>
      </c>
      <c r="B2823" s="500" t="s">
        <v>2858</v>
      </c>
      <c r="C2823" s="500" t="s">
        <v>27831</v>
      </c>
      <c r="D2823" s="500" t="s">
        <v>27832</v>
      </c>
      <c r="E2823" s="500" t="s">
        <v>11099</v>
      </c>
      <c r="F2823" s="500" t="s">
        <v>28081</v>
      </c>
      <c r="G2823" s="500" t="s">
        <v>2091</v>
      </c>
      <c r="H2823" s="500" t="s">
        <v>11173</v>
      </c>
      <c r="I2823" s="500" t="s">
        <v>688</v>
      </c>
      <c r="J2823" s="500" t="s">
        <v>689</v>
      </c>
      <c r="K2823" s="500" t="s">
        <v>725</v>
      </c>
      <c r="L2823" s="500" t="s">
        <v>28083</v>
      </c>
      <c r="M2823" s="500" t="s">
        <v>2307</v>
      </c>
      <c r="N2823" s="500" t="s">
        <v>6555</v>
      </c>
    </row>
    <row r="2824" spans="1:14">
      <c r="A2824" s="500" t="s">
        <v>686</v>
      </c>
      <c r="B2824" s="500" t="s">
        <v>2858</v>
      </c>
      <c r="C2824" s="500" t="s">
        <v>27831</v>
      </c>
      <c r="D2824" s="500" t="s">
        <v>27832</v>
      </c>
      <c r="E2824" s="500" t="s">
        <v>11099</v>
      </c>
      <c r="F2824" s="500" t="s">
        <v>28081</v>
      </c>
      <c r="G2824" s="500" t="s">
        <v>2092</v>
      </c>
      <c r="H2824" s="500" t="s">
        <v>3930</v>
      </c>
      <c r="I2824" s="500" t="s">
        <v>688</v>
      </c>
      <c r="J2824" s="500" t="s">
        <v>689</v>
      </c>
      <c r="K2824" s="500" t="s">
        <v>725</v>
      </c>
      <c r="L2824" s="500" t="s">
        <v>28083</v>
      </c>
      <c r="M2824" s="500" t="s">
        <v>2307</v>
      </c>
      <c r="N2824" s="500" t="s">
        <v>6556</v>
      </c>
    </row>
    <row r="2825" spans="1:14">
      <c r="A2825" s="500" t="s">
        <v>686</v>
      </c>
      <c r="B2825" s="500" t="s">
        <v>2858</v>
      </c>
      <c r="C2825" s="500" t="s">
        <v>27831</v>
      </c>
      <c r="D2825" s="500" t="s">
        <v>27832</v>
      </c>
      <c r="E2825" s="500" t="s">
        <v>11099</v>
      </c>
      <c r="F2825" s="500" t="s">
        <v>28081</v>
      </c>
      <c r="G2825" s="500" t="s">
        <v>4153</v>
      </c>
      <c r="H2825" s="500" t="s">
        <v>11170</v>
      </c>
      <c r="I2825" s="500" t="s">
        <v>688</v>
      </c>
      <c r="J2825" s="500" t="s">
        <v>689</v>
      </c>
      <c r="K2825" s="500" t="s">
        <v>725</v>
      </c>
      <c r="L2825" s="500" t="s">
        <v>28083</v>
      </c>
      <c r="M2825" s="500" t="s">
        <v>2307</v>
      </c>
      <c r="N2825" s="500" t="s">
        <v>6557</v>
      </c>
    </row>
    <row r="2826" spans="1:14">
      <c r="A2826" s="500" t="s">
        <v>686</v>
      </c>
      <c r="B2826" s="500" t="s">
        <v>2858</v>
      </c>
      <c r="C2826" s="500" t="s">
        <v>27831</v>
      </c>
      <c r="D2826" s="500" t="s">
        <v>27832</v>
      </c>
      <c r="E2826" s="500" t="s">
        <v>11099</v>
      </c>
      <c r="F2826" s="500" t="s">
        <v>28081</v>
      </c>
      <c r="G2826" s="500" t="s">
        <v>2287</v>
      </c>
      <c r="H2826" s="500" t="s">
        <v>11846</v>
      </c>
      <c r="I2826" s="500" t="s">
        <v>688</v>
      </c>
      <c r="J2826" s="500" t="s">
        <v>689</v>
      </c>
      <c r="K2826" s="500" t="s">
        <v>725</v>
      </c>
      <c r="L2826" s="500" t="s">
        <v>28083</v>
      </c>
      <c r="M2826" s="500" t="s">
        <v>2307</v>
      </c>
      <c r="N2826" s="500" t="s">
        <v>6558</v>
      </c>
    </row>
    <row r="2827" spans="1:14">
      <c r="A2827" s="500" t="s">
        <v>686</v>
      </c>
      <c r="B2827" s="500" t="s">
        <v>2858</v>
      </c>
      <c r="C2827" s="500" t="s">
        <v>27831</v>
      </c>
      <c r="D2827" s="500" t="s">
        <v>27832</v>
      </c>
      <c r="E2827" s="500" t="s">
        <v>11099</v>
      </c>
      <c r="F2827" s="500" t="s">
        <v>28081</v>
      </c>
      <c r="G2827" s="500" t="s">
        <v>7615</v>
      </c>
      <c r="H2827" s="500" t="s">
        <v>6990</v>
      </c>
      <c r="I2827" s="500" t="s">
        <v>688</v>
      </c>
      <c r="J2827" s="500" t="s">
        <v>689</v>
      </c>
      <c r="K2827" s="500" t="s">
        <v>725</v>
      </c>
      <c r="L2827" s="500" t="s">
        <v>28083</v>
      </c>
      <c r="M2827" s="500" t="s">
        <v>2307</v>
      </c>
      <c r="N2827" s="500" t="s">
        <v>7616</v>
      </c>
    </row>
    <row r="2828" spans="1:14">
      <c r="A2828" s="500" t="s">
        <v>686</v>
      </c>
      <c r="B2828" s="500" t="s">
        <v>2858</v>
      </c>
      <c r="C2828" s="500" t="s">
        <v>27831</v>
      </c>
      <c r="D2828" s="500" t="s">
        <v>27832</v>
      </c>
      <c r="E2828" s="500" t="s">
        <v>11099</v>
      </c>
      <c r="F2828" s="500" t="s">
        <v>28081</v>
      </c>
      <c r="G2828" s="500" t="s">
        <v>2093</v>
      </c>
      <c r="H2828" s="500" t="s">
        <v>11288</v>
      </c>
      <c r="I2828" s="500" t="s">
        <v>688</v>
      </c>
      <c r="J2828" s="500" t="s">
        <v>689</v>
      </c>
      <c r="K2828" s="500" t="s">
        <v>725</v>
      </c>
      <c r="L2828" s="500" t="s">
        <v>28083</v>
      </c>
      <c r="M2828" s="500" t="s">
        <v>2307</v>
      </c>
      <c r="N2828" s="500" t="s">
        <v>6559</v>
      </c>
    </row>
    <row r="2829" spans="1:14">
      <c r="A2829" s="500" t="s">
        <v>686</v>
      </c>
      <c r="B2829" s="500" t="s">
        <v>2858</v>
      </c>
      <c r="C2829" s="500" t="s">
        <v>27831</v>
      </c>
      <c r="D2829" s="500" t="s">
        <v>27832</v>
      </c>
      <c r="E2829" s="500" t="s">
        <v>11099</v>
      </c>
      <c r="F2829" s="500" t="s">
        <v>28081</v>
      </c>
      <c r="G2829" s="500" t="s">
        <v>2094</v>
      </c>
      <c r="H2829" s="500" t="s">
        <v>28021</v>
      </c>
      <c r="I2829" s="500" t="s">
        <v>688</v>
      </c>
      <c r="J2829" s="500" t="s">
        <v>689</v>
      </c>
      <c r="K2829" s="500" t="s">
        <v>725</v>
      </c>
      <c r="L2829" s="500" t="s">
        <v>28083</v>
      </c>
      <c r="M2829" s="500" t="s">
        <v>2307</v>
      </c>
      <c r="N2829" s="500" t="s">
        <v>6560</v>
      </c>
    </row>
    <row r="2830" spans="1:14">
      <c r="A2830" s="500" t="s">
        <v>686</v>
      </c>
      <c r="B2830" s="500" t="s">
        <v>2858</v>
      </c>
      <c r="C2830" s="500" t="s">
        <v>27831</v>
      </c>
      <c r="D2830" s="500" t="s">
        <v>27832</v>
      </c>
      <c r="E2830" s="500" t="s">
        <v>11099</v>
      </c>
      <c r="F2830" s="500" t="s">
        <v>28081</v>
      </c>
      <c r="G2830" s="500" t="s">
        <v>2095</v>
      </c>
      <c r="H2830" s="500" t="s">
        <v>28033</v>
      </c>
      <c r="I2830" s="500" t="s">
        <v>688</v>
      </c>
      <c r="J2830" s="500" t="s">
        <v>689</v>
      </c>
      <c r="K2830" s="500" t="s">
        <v>725</v>
      </c>
      <c r="L2830" s="500" t="s">
        <v>28083</v>
      </c>
      <c r="M2830" s="500" t="s">
        <v>2307</v>
      </c>
      <c r="N2830" s="500" t="s">
        <v>6561</v>
      </c>
    </row>
    <row r="2831" spans="1:14">
      <c r="A2831" s="500" t="s">
        <v>686</v>
      </c>
      <c r="B2831" s="500" t="s">
        <v>2858</v>
      </c>
      <c r="C2831" s="500" t="s">
        <v>27831</v>
      </c>
      <c r="D2831" s="500" t="s">
        <v>27832</v>
      </c>
      <c r="E2831" s="500" t="s">
        <v>11099</v>
      </c>
      <c r="F2831" s="500" t="s">
        <v>28081</v>
      </c>
      <c r="G2831" s="500" t="s">
        <v>2096</v>
      </c>
      <c r="H2831" s="500" t="s">
        <v>19806</v>
      </c>
      <c r="I2831" s="500" t="s">
        <v>688</v>
      </c>
      <c r="J2831" s="500" t="s">
        <v>689</v>
      </c>
      <c r="K2831" s="500" t="s">
        <v>725</v>
      </c>
      <c r="L2831" s="500" t="s">
        <v>28083</v>
      </c>
      <c r="M2831" s="500" t="s">
        <v>2307</v>
      </c>
      <c r="N2831" s="500" t="s">
        <v>6562</v>
      </c>
    </row>
    <row r="2832" spans="1:14">
      <c r="A2832" s="500" t="s">
        <v>686</v>
      </c>
      <c r="B2832" s="500" t="s">
        <v>2858</v>
      </c>
      <c r="C2832" s="500" t="s">
        <v>27831</v>
      </c>
      <c r="D2832" s="500" t="s">
        <v>27832</v>
      </c>
      <c r="E2832" s="500" t="s">
        <v>11099</v>
      </c>
      <c r="F2832" s="500" t="s">
        <v>28081</v>
      </c>
      <c r="G2832" s="500" t="s">
        <v>2097</v>
      </c>
      <c r="H2832" s="500" t="s">
        <v>7737</v>
      </c>
      <c r="I2832" s="500" t="s">
        <v>688</v>
      </c>
      <c r="J2832" s="500" t="s">
        <v>689</v>
      </c>
      <c r="K2832" s="500" t="s">
        <v>725</v>
      </c>
      <c r="L2832" s="500" t="s">
        <v>28083</v>
      </c>
      <c r="M2832" s="500" t="s">
        <v>2307</v>
      </c>
      <c r="N2832" s="500" t="s">
        <v>6563</v>
      </c>
    </row>
    <row r="2833" spans="1:14">
      <c r="A2833" s="500" t="s">
        <v>686</v>
      </c>
      <c r="B2833" s="500" t="s">
        <v>2858</v>
      </c>
      <c r="C2833" s="500" t="s">
        <v>27831</v>
      </c>
      <c r="D2833" s="500" t="s">
        <v>27832</v>
      </c>
      <c r="E2833" s="500" t="s">
        <v>11099</v>
      </c>
      <c r="F2833" s="500" t="s">
        <v>28081</v>
      </c>
      <c r="G2833" s="500" t="s">
        <v>2098</v>
      </c>
      <c r="H2833" s="500" t="s">
        <v>11845</v>
      </c>
      <c r="I2833" s="500" t="s">
        <v>688</v>
      </c>
      <c r="J2833" s="500" t="s">
        <v>689</v>
      </c>
      <c r="K2833" s="500" t="s">
        <v>725</v>
      </c>
      <c r="L2833" s="500" t="s">
        <v>28083</v>
      </c>
      <c r="M2833" s="500" t="s">
        <v>2307</v>
      </c>
      <c r="N2833" s="500" t="s">
        <v>6564</v>
      </c>
    </row>
    <row r="2834" spans="1:14">
      <c r="A2834" s="500" t="s">
        <v>686</v>
      </c>
      <c r="B2834" s="500" t="s">
        <v>2858</v>
      </c>
      <c r="C2834" s="500" t="s">
        <v>27831</v>
      </c>
      <c r="D2834" s="500" t="s">
        <v>27832</v>
      </c>
      <c r="E2834" s="500" t="s">
        <v>11099</v>
      </c>
      <c r="F2834" s="500" t="s">
        <v>28081</v>
      </c>
      <c r="G2834" s="500" t="s">
        <v>7250</v>
      </c>
      <c r="H2834" s="500" t="s">
        <v>3975</v>
      </c>
      <c r="I2834" s="500" t="s">
        <v>688</v>
      </c>
      <c r="J2834" s="500" t="s">
        <v>689</v>
      </c>
      <c r="K2834" s="500" t="s">
        <v>725</v>
      </c>
      <c r="L2834" s="500" t="s">
        <v>28083</v>
      </c>
      <c r="M2834" s="500" t="s">
        <v>2307</v>
      </c>
      <c r="N2834" s="500" t="s">
        <v>7251</v>
      </c>
    </row>
    <row r="2835" spans="1:14">
      <c r="A2835" s="500" t="s">
        <v>686</v>
      </c>
      <c r="B2835" s="500" t="s">
        <v>2858</v>
      </c>
      <c r="C2835" s="500" t="s">
        <v>27831</v>
      </c>
      <c r="D2835" s="500" t="s">
        <v>27832</v>
      </c>
      <c r="E2835" s="500" t="s">
        <v>11099</v>
      </c>
      <c r="F2835" s="500" t="s">
        <v>28081</v>
      </c>
      <c r="G2835" s="500" t="s">
        <v>7252</v>
      </c>
      <c r="H2835" s="500" t="s">
        <v>14367</v>
      </c>
      <c r="I2835" s="500" t="s">
        <v>688</v>
      </c>
      <c r="J2835" s="500" t="s">
        <v>689</v>
      </c>
      <c r="K2835" s="500" t="s">
        <v>725</v>
      </c>
      <c r="L2835" s="500" t="s">
        <v>28083</v>
      </c>
      <c r="M2835" s="500" t="s">
        <v>2307</v>
      </c>
      <c r="N2835" s="500" t="s">
        <v>7253</v>
      </c>
    </row>
    <row r="2836" spans="1:14">
      <c r="A2836" s="500" t="s">
        <v>686</v>
      </c>
      <c r="B2836" s="500" t="s">
        <v>2858</v>
      </c>
      <c r="C2836" s="500" t="s">
        <v>27831</v>
      </c>
      <c r="D2836" s="500" t="s">
        <v>27832</v>
      </c>
      <c r="E2836" s="500" t="s">
        <v>11099</v>
      </c>
      <c r="F2836" s="500" t="s">
        <v>28081</v>
      </c>
      <c r="G2836" s="500" t="s">
        <v>7254</v>
      </c>
      <c r="H2836" s="500" t="s">
        <v>11287</v>
      </c>
      <c r="I2836" s="500" t="s">
        <v>688</v>
      </c>
      <c r="J2836" s="500" t="s">
        <v>689</v>
      </c>
      <c r="K2836" s="500" t="s">
        <v>725</v>
      </c>
      <c r="L2836" s="500" t="s">
        <v>28083</v>
      </c>
      <c r="M2836" s="500" t="s">
        <v>2307</v>
      </c>
      <c r="N2836" s="500" t="s">
        <v>7255</v>
      </c>
    </row>
    <row r="2837" spans="1:14">
      <c r="A2837" s="500" t="s">
        <v>686</v>
      </c>
      <c r="B2837" s="500" t="s">
        <v>2858</v>
      </c>
      <c r="C2837" s="500" t="s">
        <v>27831</v>
      </c>
      <c r="D2837" s="500" t="s">
        <v>27832</v>
      </c>
      <c r="E2837" s="500" t="s">
        <v>11099</v>
      </c>
      <c r="F2837" s="500" t="s">
        <v>28081</v>
      </c>
      <c r="G2837" s="500" t="s">
        <v>7256</v>
      </c>
      <c r="H2837" s="500" t="s">
        <v>3727</v>
      </c>
      <c r="I2837" s="500" t="s">
        <v>688</v>
      </c>
      <c r="J2837" s="500" t="s">
        <v>689</v>
      </c>
      <c r="K2837" s="500" t="s">
        <v>725</v>
      </c>
      <c r="L2837" s="500" t="s">
        <v>28083</v>
      </c>
      <c r="M2837" s="500" t="s">
        <v>2307</v>
      </c>
      <c r="N2837" s="500" t="s">
        <v>7257</v>
      </c>
    </row>
    <row r="2838" spans="1:14">
      <c r="A2838" s="500" t="s">
        <v>686</v>
      </c>
      <c r="B2838" s="500" t="s">
        <v>2858</v>
      </c>
      <c r="C2838" s="500" t="s">
        <v>27831</v>
      </c>
      <c r="D2838" s="500" t="s">
        <v>27832</v>
      </c>
      <c r="E2838" s="500" t="s">
        <v>11099</v>
      </c>
      <c r="F2838" s="500" t="s">
        <v>28081</v>
      </c>
      <c r="G2838" s="500" t="s">
        <v>7258</v>
      </c>
      <c r="H2838" s="500" t="s">
        <v>11852</v>
      </c>
      <c r="I2838" s="500" t="s">
        <v>688</v>
      </c>
      <c r="J2838" s="500" t="s">
        <v>689</v>
      </c>
      <c r="K2838" s="500" t="s">
        <v>725</v>
      </c>
      <c r="L2838" s="500" t="s">
        <v>28083</v>
      </c>
      <c r="M2838" s="500" t="s">
        <v>2307</v>
      </c>
      <c r="N2838" s="500" t="s">
        <v>7259</v>
      </c>
    </row>
    <row r="2839" spans="1:14">
      <c r="A2839" s="500" t="s">
        <v>686</v>
      </c>
      <c r="B2839" s="500" t="s">
        <v>2858</v>
      </c>
      <c r="C2839" s="500" t="s">
        <v>27831</v>
      </c>
      <c r="D2839" s="500" t="s">
        <v>27832</v>
      </c>
      <c r="E2839" s="500" t="s">
        <v>11099</v>
      </c>
      <c r="F2839" s="500" t="s">
        <v>28081</v>
      </c>
      <c r="G2839" s="500" t="s">
        <v>7260</v>
      </c>
      <c r="H2839" s="500" t="s">
        <v>7092</v>
      </c>
      <c r="I2839" s="500" t="s">
        <v>688</v>
      </c>
      <c r="J2839" s="500" t="s">
        <v>689</v>
      </c>
      <c r="K2839" s="500" t="s">
        <v>725</v>
      </c>
      <c r="L2839" s="500" t="s">
        <v>28083</v>
      </c>
      <c r="M2839" s="500" t="s">
        <v>2307</v>
      </c>
      <c r="N2839" s="500" t="s">
        <v>7261</v>
      </c>
    </row>
    <row r="2840" spans="1:14">
      <c r="A2840" s="500" t="s">
        <v>686</v>
      </c>
      <c r="B2840" s="500" t="s">
        <v>2858</v>
      </c>
      <c r="C2840" s="500" t="s">
        <v>27831</v>
      </c>
      <c r="D2840" s="500" t="s">
        <v>27832</v>
      </c>
      <c r="E2840" s="500" t="s">
        <v>11099</v>
      </c>
      <c r="F2840" s="500" t="s">
        <v>28081</v>
      </c>
      <c r="G2840" s="500" t="s">
        <v>7262</v>
      </c>
      <c r="H2840" s="500" t="s">
        <v>3938</v>
      </c>
      <c r="I2840" s="500" t="s">
        <v>688</v>
      </c>
      <c r="J2840" s="500" t="s">
        <v>689</v>
      </c>
      <c r="K2840" s="500" t="s">
        <v>725</v>
      </c>
      <c r="L2840" s="500" t="s">
        <v>28083</v>
      </c>
      <c r="M2840" s="500" t="s">
        <v>2307</v>
      </c>
      <c r="N2840" s="500" t="s">
        <v>7263</v>
      </c>
    </row>
    <row r="2841" spans="1:14">
      <c r="A2841" s="500" t="s">
        <v>686</v>
      </c>
      <c r="B2841" s="500" t="s">
        <v>2858</v>
      </c>
      <c r="C2841" s="500" t="s">
        <v>27831</v>
      </c>
      <c r="D2841" s="500" t="s">
        <v>27832</v>
      </c>
      <c r="E2841" s="500" t="s">
        <v>11099</v>
      </c>
      <c r="F2841" s="500" t="s">
        <v>28081</v>
      </c>
      <c r="G2841" s="500" t="s">
        <v>7264</v>
      </c>
      <c r="H2841" s="500" t="s">
        <v>11780</v>
      </c>
      <c r="I2841" s="500" t="s">
        <v>688</v>
      </c>
      <c r="J2841" s="500" t="s">
        <v>689</v>
      </c>
      <c r="K2841" s="500" t="s">
        <v>725</v>
      </c>
      <c r="L2841" s="500" t="s">
        <v>28083</v>
      </c>
      <c r="M2841" s="500" t="s">
        <v>2307</v>
      </c>
      <c r="N2841" s="500" t="s">
        <v>7265</v>
      </c>
    </row>
    <row r="2842" spans="1:14">
      <c r="A2842" s="500" t="s">
        <v>686</v>
      </c>
      <c r="B2842" s="500" t="s">
        <v>2858</v>
      </c>
      <c r="C2842" s="500" t="s">
        <v>27831</v>
      </c>
      <c r="D2842" s="500" t="s">
        <v>27832</v>
      </c>
      <c r="E2842" s="500" t="s">
        <v>11099</v>
      </c>
      <c r="F2842" s="500" t="s">
        <v>28081</v>
      </c>
      <c r="G2842" s="500" t="s">
        <v>7266</v>
      </c>
      <c r="H2842" s="500" t="s">
        <v>27892</v>
      </c>
      <c r="I2842" s="500" t="s">
        <v>688</v>
      </c>
      <c r="J2842" s="500" t="s">
        <v>689</v>
      </c>
      <c r="K2842" s="500" t="s">
        <v>725</v>
      </c>
      <c r="L2842" s="500" t="s">
        <v>28083</v>
      </c>
      <c r="M2842" s="500" t="s">
        <v>2307</v>
      </c>
      <c r="N2842" s="500" t="s">
        <v>7267</v>
      </c>
    </row>
    <row r="2843" spans="1:14">
      <c r="A2843" s="500" t="s">
        <v>686</v>
      </c>
      <c r="B2843" s="500" t="s">
        <v>2858</v>
      </c>
      <c r="C2843" s="500" t="s">
        <v>27831</v>
      </c>
      <c r="D2843" s="500" t="s">
        <v>27832</v>
      </c>
      <c r="E2843" s="500" t="s">
        <v>11099</v>
      </c>
      <c r="F2843" s="500" t="s">
        <v>28081</v>
      </c>
      <c r="G2843" s="500" t="s">
        <v>7617</v>
      </c>
      <c r="H2843" s="500" t="s">
        <v>14367</v>
      </c>
      <c r="I2843" s="500" t="s">
        <v>688</v>
      </c>
      <c r="J2843" s="500" t="s">
        <v>689</v>
      </c>
      <c r="K2843" s="500" t="s">
        <v>725</v>
      </c>
      <c r="L2843" s="500" t="s">
        <v>28083</v>
      </c>
      <c r="M2843" s="500" t="s">
        <v>2307</v>
      </c>
      <c r="N2843" s="500" t="s">
        <v>7618</v>
      </c>
    </row>
    <row r="2844" spans="1:14">
      <c r="A2844" s="500" t="s">
        <v>686</v>
      </c>
      <c r="B2844" s="500" t="s">
        <v>2858</v>
      </c>
      <c r="C2844" s="500" t="s">
        <v>27831</v>
      </c>
      <c r="D2844" s="500" t="s">
        <v>27832</v>
      </c>
      <c r="E2844" s="500" t="s">
        <v>11099</v>
      </c>
      <c r="F2844" s="500" t="s">
        <v>28081</v>
      </c>
      <c r="G2844" s="500" t="s">
        <v>7268</v>
      </c>
      <c r="H2844" s="500" t="s">
        <v>27868</v>
      </c>
      <c r="I2844" s="500" t="s">
        <v>688</v>
      </c>
      <c r="J2844" s="500" t="s">
        <v>689</v>
      </c>
      <c r="K2844" s="500" t="s">
        <v>725</v>
      </c>
      <c r="L2844" s="500" t="s">
        <v>28083</v>
      </c>
      <c r="M2844" s="500" t="s">
        <v>2307</v>
      </c>
      <c r="N2844" s="500" t="s">
        <v>7269</v>
      </c>
    </row>
    <row r="2845" spans="1:14">
      <c r="A2845" s="500" t="s">
        <v>686</v>
      </c>
      <c r="B2845" s="500" t="s">
        <v>2858</v>
      </c>
      <c r="C2845" s="500" t="s">
        <v>27831</v>
      </c>
      <c r="D2845" s="500" t="s">
        <v>27832</v>
      </c>
      <c r="E2845" s="500" t="s">
        <v>11099</v>
      </c>
      <c r="F2845" s="500" t="s">
        <v>28081</v>
      </c>
      <c r="G2845" s="500" t="s">
        <v>7270</v>
      </c>
      <c r="H2845" s="500" t="s">
        <v>27892</v>
      </c>
      <c r="I2845" s="500" t="s">
        <v>688</v>
      </c>
      <c r="J2845" s="500" t="s">
        <v>689</v>
      </c>
      <c r="K2845" s="500" t="s">
        <v>725</v>
      </c>
      <c r="L2845" s="500" t="s">
        <v>28083</v>
      </c>
      <c r="M2845" s="500" t="s">
        <v>2307</v>
      </c>
      <c r="N2845" s="500" t="s">
        <v>7271</v>
      </c>
    </row>
    <row r="2846" spans="1:14">
      <c r="A2846" s="500" t="s">
        <v>686</v>
      </c>
      <c r="B2846" s="500" t="s">
        <v>2858</v>
      </c>
      <c r="C2846" s="500" t="s">
        <v>27831</v>
      </c>
      <c r="D2846" s="500" t="s">
        <v>27832</v>
      </c>
      <c r="E2846" s="500" t="s">
        <v>11099</v>
      </c>
      <c r="F2846" s="500" t="s">
        <v>28081</v>
      </c>
      <c r="G2846" s="500" t="s">
        <v>7272</v>
      </c>
      <c r="H2846" s="500" t="s">
        <v>15280</v>
      </c>
      <c r="I2846" s="500" t="s">
        <v>688</v>
      </c>
      <c r="J2846" s="500" t="s">
        <v>689</v>
      </c>
      <c r="K2846" s="500" t="s">
        <v>725</v>
      </c>
      <c r="L2846" s="500" t="s">
        <v>28083</v>
      </c>
      <c r="M2846" s="500" t="s">
        <v>2307</v>
      </c>
      <c r="N2846" s="500" t="s">
        <v>7273</v>
      </c>
    </row>
    <row r="2847" spans="1:14">
      <c r="A2847" s="500" t="s">
        <v>686</v>
      </c>
      <c r="B2847" s="500" t="s">
        <v>2858</v>
      </c>
      <c r="C2847" s="500" t="s">
        <v>27831</v>
      </c>
      <c r="D2847" s="500" t="s">
        <v>27832</v>
      </c>
      <c r="E2847" s="500" t="s">
        <v>11099</v>
      </c>
      <c r="F2847" s="500" t="s">
        <v>28081</v>
      </c>
      <c r="G2847" s="500" t="s">
        <v>7274</v>
      </c>
      <c r="H2847" s="500" t="s">
        <v>11115</v>
      </c>
      <c r="I2847" s="500" t="s">
        <v>688</v>
      </c>
      <c r="J2847" s="500" t="s">
        <v>689</v>
      </c>
      <c r="K2847" s="500" t="s">
        <v>725</v>
      </c>
      <c r="L2847" s="500" t="s">
        <v>28083</v>
      </c>
      <c r="M2847" s="500" t="s">
        <v>2307</v>
      </c>
      <c r="N2847" s="500" t="s">
        <v>7276</v>
      </c>
    </row>
    <row r="2848" spans="1:14">
      <c r="A2848" s="500" t="s">
        <v>686</v>
      </c>
      <c r="B2848" s="500" t="s">
        <v>2858</v>
      </c>
      <c r="C2848" s="500" t="s">
        <v>27831</v>
      </c>
      <c r="D2848" s="500" t="s">
        <v>27832</v>
      </c>
      <c r="E2848" s="500" t="s">
        <v>11099</v>
      </c>
      <c r="F2848" s="500" t="s">
        <v>28081</v>
      </c>
      <c r="G2848" s="500" t="s">
        <v>7277</v>
      </c>
      <c r="H2848" s="500" t="s">
        <v>3837</v>
      </c>
      <c r="I2848" s="500" t="s">
        <v>688</v>
      </c>
      <c r="J2848" s="500" t="s">
        <v>689</v>
      </c>
      <c r="K2848" s="500" t="s">
        <v>725</v>
      </c>
      <c r="L2848" s="500" t="s">
        <v>28083</v>
      </c>
      <c r="M2848" s="500" t="s">
        <v>2307</v>
      </c>
      <c r="N2848" s="500" t="s">
        <v>7279</v>
      </c>
    </row>
    <row r="2849" spans="1:14">
      <c r="A2849" s="500" t="s">
        <v>686</v>
      </c>
      <c r="B2849" s="500" t="s">
        <v>2858</v>
      </c>
      <c r="C2849" s="500" t="s">
        <v>27831</v>
      </c>
      <c r="D2849" s="500" t="s">
        <v>27832</v>
      </c>
      <c r="E2849" s="500" t="s">
        <v>11099</v>
      </c>
      <c r="F2849" s="500" t="s">
        <v>28081</v>
      </c>
      <c r="G2849" s="500" t="s">
        <v>7280</v>
      </c>
      <c r="H2849" s="500" t="s">
        <v>11276</v>
      </c>
      <c r="I2849" s="500" t="s">
        <v>688</v>
      </c>
      <c r="J2849" s="500" t="s">
        <v>689</v>
      </c>
      <c r="K2849" s="500" t="s">
        <v>725</v>
      </c>
      <c r="L2849" s="500" t="s">
        <v>28083</v>
      </c>
      <c r="M2849" s="500" t="s">
        <v>2307</v>
      </c>
      <c r="N2849" s="500" t="s">
        <v>7282</v>
      </c>
    </row>
    <row r="2850" spans="1:14">
      <c r="A2850" s="500" t="s">
        <v>686</v>
      </c>
      <c r="B2850" s="500" t="s">
        <v>2858</v>
      </c>
      <c r="C2850" s="500" t="s">
        <v>27831</v>
      </c>
      <c r="D2850" s="500" t="s">
        <v>27832</v>
      </c>
      <c r="E2850" s="500" t="s">
        <v>11099</v>
      </c>
      <c r="F2850" s="500" t="s">
        <v>28081</v>
      </c>
      <c r="G2850" s="500" t="s">
        <v>7283</v>
      </c>
      <c r="H2850" s="500" t="s">
        <v>13855</v>
      </c>
      <c r="I2850" s="500" t="s">
        <v>688</v>
      </c>
      <c r="J2850" s="500" t="s">
        <v>689</v>
      </c>
      <c r="K2850" s="500" t="s">
        <v>725</v>
      </c>
      <c r="L2850" s="500" t="s">
        <v>28083</v>
      </c>
      <c r="M2850" s="500" t="s">
        <v>2307</v>
      </c>
      <c r="N2850" s="500" t="s">
        <v>7284</v>
      </c>
    </row>
    <row r="2851" spans="1:14">
      <c r="A2851" s="500" t="s">
        <v>686</v>
      </c>
      <c r="B2851" s="500" t="s">
        <v>2858</v>
      </c>
      <c r="C2851" s="500" t="s">
        <v>27831</v>
      </c>
      <c r="D2851" s="500" t="s">
        <v>27832</v>
      </c>
      <c r="E2851" s="500" t="s">
        <v>11099</v>
      </c>
      <c r="F2851" s="500" t="s">
        <v>28081</v>
      </c>
      <c r="G2851" s="500" t="s">
        <v>7285</v>
      </c>
      <c r="H2851" s="500" t="s">
        <v>27988</v>
      </c>
      <c r="I2851" s="500" t="s">
        <v>688</v>
      </c>
      <c r="J2851" s="500" t="s">
        <v>689</v>
      </c>
      <c r="K2851" s="500" t="s">
        <v>725</v>
      </c>
      <c r="L2851" s="500" t="s">
        <v>28083</v>
      </c>
      <c r="M2851" s="500" t="s">
        <v>2307</v>
      </c>
      <c r="N2851" s="500" t="s">
        <v>7286</v>
      </c>
    </row>
    <row r="2852" spans="1:14">
      <c r="A2852" s="500" t="s">
        <v>686</v>
      </c>
      <c r="B2852" s="500" t="s">
        <v>2858</v>
      </c>
      <c r="C2852" s="500" t="s">
        <v>27831</v>
      </c>
      <c r="D2852" s="500" t="s">
        <v>27832</v>
      </c>
      <c r="E2852" s="500" t="s">
        <v>11099</v>
      </c>
      <c r="F2852" s="500" t="s">
        <v>28081</v>
      </c>
      <c r="G2852" s="500" t="s">
        <v>7287</v>
      </c>
      <c r="H2852" s="500" t="s">
        <v>3930</v>
      </c>
      <c r="I2852" s="500" t="s">
        <v>688</v>
      </c>
      <c r="J2852" s="500" t="s">
        <v>689</v>
      </c>
      <c r="K2852" s="500" t="s">
        <v>725</v>
      </c>
      <c r="L2852" s="500" t="s">
        <v>28083</v>
      </c>
      <c r="M2852" s="500" t="s">
        <v>2307</v>
      </c>
      <c r="N2852" s="500" t="s">
        <v>7288</v>
      </c>
    </row>
    <row r="2853" spans="1:14">
      <c r="A2853" s="500" t="s">
        <v>686</v>
      </c>
      <c r="B2853" s="500" t="s">
        <v>2858</v>
      </c>
      <c r="C2853" s="500" t="s">
        <v>27831</v>
      </c>
      <c r="D2853" s="500" t="s">
        <v>27832</v>
      </c>
      <c r="E2853" s="500" t="s">
        <v>11099</v>
      </c>
      <c r="F2853" s="500" t="s">
        <v>28081</v>
      </c>
      <c r="G2853" s="500" t="s">
        <v>7289</v>
      </c>
      <c r="H2853" s="500" t="s">
        <v>11305</v>
      </c>
      <c r="I2853" s="500" t="s">
        <v>688</v>
      </c>
      <c r="J2853" s="500" t="s">
        <v>689</v>
      </c>
      <c r="K2853" s="500" t="s">
        <v>725</v>
      </c>
      <c r="L2853" s="500" t="s">
        <v>28083</v>
      </c>
      <c r="M2853" s="500" t="s">
        <v>2307</v>
      </c>
      <c r="N2853" s="500" t="s">
        <v>7291</v>
      </c>
    </row>
    <row r="2854" spans="1:14">
      <c r="A2854" s="500" t="s">
        <v>686</v>
      </c>
      <c r="B2854" s="500" t="s">
        <v>2858</v>
      </c>
      <c r="C2854" s="500" t="s">
        <v>27831</v>
      </c>
      <c r="D2854" s="500" t="s">
        <v>27832</v>
      </c>
      <c r="E2854" s="500" t="s">
        <v>11099</v>
      </c>
      <c r="F2854" s="500" t="s">
        <v>28081</v>
      </c>
      <c r="G2854" s="500" t="s">
        <v>7292</v>
      </c>
      <c r="H2854" s="500" t="s">
        <v>15348</v>
      </c>
      <c r="I2854" s="500" t="s">
        <v>688</v>
      </c>
      <c r="J2854" s="500" t="s">
        <v>689</v>
      </c>
      <c r="K2854" s="500" t="s">
        <v>725</v>
      </c>
      <c r="L2854" s="500" t="s">
        <v>28083</v>
      </c>
      <c r="M2854" s="500" t="s">
        <v>2307</v>
      </c>
      <c r="N2854" s="500" t="s">
        <v>7293</v>
      </c>
    </row>
    <row r="2855" spans="1:14">
      <c r="A2855" s="500" t="s">
        <v>686</v>
      </c>
      <c r="B2855" s="500" t="s">
        <v>2858</v>
      </c>
      <c r="C2855" s="500" t="s">
        <v>27831</v>
      </c>
      <c r="D2855" s="500" t="s">
        <v>27832</v>
      </c>
      <c r="E2855" s="500" t="s">
        <v>11099</v>
      </c>
      <c r="F2855" s="500" t="s">
        <v>28081</v>
      </c>
      <c r="G2855" s="500" t="s">
        <v>7619</v>
      </c>
      <c r="H2855" s="500" t="s">
        <v>27892</v>
      </c>
      <c r="I2855" s="500" t="s">
        <v>688</v>
      </c>
      <c r="J2855" s="500" t="s">
        <v>689</v>
      </c>
      <c r="K2855" s="500" t="s">
        <v>725</v>
      </c>
      <c r="L2855" s="500" t="s">
        <v>28083</v>
      </c>
      <c r="M2855" s="500" t="s">
        <v>2307</v>
      </c>
      <c r="N2855" s="500" t="s">
        <v>7620</v>
      </c>
    </row>
    <row r="2856" spans="1:14">
      <c r="A2856" s="500" t="s">
        <v>686</v>
      </c>
      <c r="B2856" s="500" t="s">
        <v>2858</v>
      </c>
      <c r="C2856" s="500" t="s">
        <v>27831</v>
      </c>
      <c r="D2856" s="500" t="s">
        <v>27832</v>
      </c>
      <c r="E2856" s="500" t="s">
        <v>11099</v>
      </c>
      <c r="F2856" s="500" t="s">
        <v>28081</v>
      </c>
      <c r="G2856" s="500" t="s">
        <v>7294</v>
      </c>
      <c r="H2856" s="500" t="s">
        <v>11439</v>
      </c>
      <c r="I2856" s="500" t="s">
        <v>688</v>
      </c>
      <c r="J2856" s="500" t="s">
        <v>689</v>
      </c>
      <c r="K2856" s="500" t="s">
        <v>725</v>
      </c>
      <c r="L2856" s="500" t="s">
        <v>28083</v>
      </c>
      <c r="M2856" s="500" t="s">
        <v>2307</v>
      </c>
      <c r="N2856" s="500" t="s">
        <v>7295</v>
      </c>
    </row>
    <row r="2857" spans="1:14">
      <c r="A2857" s="500" t="s">
        <v>686</v>
      </c>
      <c r="B2857" s="500" t="s">
        <v>2858</v>
      </c>
      <c r="C2857" s="500" t="s">
        <v>27831</v>
      </c>
      <c r="D2857" s="500" t="s">
        <v>27832</v>
      </c>
      <c r="E2857" s="500" t="s">
        <v>11099</v>
      </c>
      <c r="F2857" s="500" t="s">
        <v>28081</v>
      </c>
      <c r="G2857" s="500" t="s">
        <v>7296</v>
      </c>
      <c r="H2857" s="500" t="s">
        <v>3868</v>
      </c>
      <c r="I2857" s="500" t="s">
        <v>688</v>
      </c>
      <c r="J2857" s="500" t="s">
        <v>689</v>
      </c>
      <c r="K2857" s="500" t="s">
        <v>725</v>
      </c>
      <c r="L2857" s="500" t="s">
        <v>28083</v>
      </c>
      <c r="M2857" s="500" t="s">
        <v>2307</v>
      </c>
      <c r="N2857" s="500" t="s">
        <v>7298</v>
      </c>
    </row>
    <row r="2858" spans="1:14">
      <c r="A2858" s="500" t="s">
        <v>686</v>
      </c>
      <c r="B2858" s="500" t="s">
        <v>2858</v>
      </c>
      <c r="C2858" s="500" t="s">
        <v>27831</v>
      </c>
      <c r="D2858" s="500" t="s">
        <v>27832</v>
      </c>
      <c r="E2858" s="500" t="s">
        <v>11099</v>
      </c>
      <c r="F2858" s="500" t="s">
        <v>28081</v>
      </c>
      <c r="G2858" s="500" t="s">
        <v>7299</v>
      </c>
      <c r="H2858" s="500" t="s">
        <v>28318</v>
      </c>
      <c r="I2858" s="500" t="s">
        <v>688</v>
      </c>
      <c r="J2858" s="500" t="s">
        <v>689</v>
      </c>
      <c r="K2858" s="500" t="s">
        <v>725</v>
      </c>
      <c r="L2858" s="500" t="s">
        <v>28083</v>
      </c>
      <c r="M2858" s="500" t="s">
        <v>2307</v>
      </c>
      <c r="N2858" s="500" t="s">
        <v>7300</v>
      </c>
    </row>
    <row r="2859" spans="1:14">
      <c r="A2859" s="500" t="s">
        <v>686</v>
      </c>
      <c r="B2859" s="500" t="s">
        <v>2858</v>
      </c>
      <c r="C2859" s="500" t="s">
        <v>27831</v>
      </c>
      <c r="D2859" s="500" t="s">
        <v>27832</v>
      </c>
      <c r="E2859" s="500" t="s">
        <v>11099</v>
      </c>
      <c r="F2859" s="500" t="s">
        <v>28081</v>
      </c>
      <c r="G2859" s="500" t="s">
        <v>7301</v>
      </c>
      <c r="H2859" s="500" t="s">
        <v>3930</v>
      </c>
      <c r="I2859" s="500" t="s">
        <v>688</v>
      </c>
      <c r="J2859" s="500" t="s">
        <v>689</v>
      </c>
      <c r="K2859" s="500" t="s">
        <v>725</v>
      </c>
      <c r="L2859" s="500" t="s">
        <v>28083</v>
      </c>
      <c r="M2859" s="500" t="s">
        <v>2307</v>
      </c>
      <c r="N2859" s="500" t="s">
        <v>7302</v>
      </c>
    </row>
    <row r="2860" spans="1:14">
      <c r="A2860" s="500" t="s">
        <v>686</v>
      </c>
      <c r="B2860" s="500" t="s">
        <v>2858</v>
      </c>
      <c r="C2860" s="500" t="s">
        <v>27831</v>
      </c>
      <c r="D2860" s="500" t="s">
        <v>27832</v>
      </c>
      <c r="E2860" s="500" t="s">
        <v>11099</v>
      </c>
      <c r="F2860" s="500" t="s">
        <v>28081</v>
      </c>
      <c r="G2860" s="500" t="s">
        <v>7303</v>
      </c>
      <c r="H2860" s="500" t="s">
        <v>19936</v>
      </c>
      <c r="I2860" s="500" t="s">
        <v>688</v>
      </c>
      <c r="J2860" s="500" t="s">
        <v>689</v>
      </c>
      <c r="K2860" s="500" t="s">
        <v>725</v>
      </c>
      <c r="L2860" s="500" t="s">
        <v>28083</v>
      </c>
      <c r="M2860" s="500" t="s">
        <v>2307</v>
      </c>
      <c r="N2860" s="500" t="s">
        <v>7304</v>
      </c>
    </row>
    <row r="2861" spans="1:14">
      <c r="A2861" s="500" t="s">
        <v>686</v>
      </c>
      <c r="B2861" s="500" t="s">
        <v>2858</v>
      </c>
      <c r="C2861" s="500" t="s">
        <v>27831</v>
      </c>
      <c r="D2861" s="500" t="s">
        <v>27832</v>
      </c>
      <c r="E2861" s="500" t="s">
        <v>11099</v>
      </c>
      <c r="F2861" s="500" t="s">
        <v>28081</v>
      </c>
      <c r="G2861" s="500" t="s">
        <v>7305</v>
      </c>
      <c r="H2861" s="500" t="s">
        <v>15296</v>
      </c>
      <c r="I2861" s="500" t="s">
        <v>688</v>
      </c>
      <c r="J2861" s="500" t="s">
        <v>689</v>
      </c>
      <c r="K2861" s="500" t="s">
        <v>725</v>
      </c>
      <c r="L2861" s="500" t="s">
        <v>28083</v>
      </c>
      <c r="M2861" s="500" t="s">
        <v>2307</v>
      </c>
      <c r="N2861" s="500" t="s">
        <v>7306</v>
      </c>
    </row>
    <row r="2862" spans="1:14">
      <c r="A2862" s="500" t="s">
        <v>686</v>
      </c>
      <c r="B2862" s="500" t="s">
        <v>2858</v>
      </c>
      <c r="C2862" s="500" t="s">
        <v>27831</v>
      </c>
      <c r="D2862" s="500" t="s">
        <v>27832</v>
      </c>
      <c r="E2862" s="500" t="s">
        <v>11099</v>
      </c>
      <c r="F2862" s="500" t="s">
        <v>28081</v>
      </c>
      <c r="G2862" s="500" t="s">
        <v>7307</v>
      </c>
      <c r="H2862" s="500" t="s">
        <v>3562</v>
      </c>
      <c r="I2862" s="500" t="s">
        <v>688</v>
      </c>
      <c r="J2862" s="500" t="s">
        <v>689</v>
      </c>
      <c r="K2862" s="500" t="s">
        <v>725</v>
      </c>
      <c r="L2862" s="500" t="s">
        <v>28083</v>
      </c>
      <c r="M2862" s="500" t="s">
        <v>2307</v>
      </c>
      <c r="N2862" s="500" t="s">
        <v>7308</v>
      </c>
    </row>
    <row r="2863" spans="1:14">
      <c r="A2863" s="500" t="s">
        <v>686</v>
      </c>
      <c r="B2863" s="500" t="s">
        <v>2858</v>
      </c>
      <c r="C2863" s="500" t="s">
        <v>27831</v>
      </c>
      <c r="D2863" s="500" t="s">
        <v>27832</v>
      </c>
      <c r="E2863" s="500" t="s">
        <v>11099</v>
      </c>
      <c r="F2863" s="500" t="s">
        <v>28081</v>
      </c>
      <c r="G2863" s="500" t="s">
        <v>7309</v>
      </c>
      <c r="H2863" s="500" t="s">
        <v>3904</v>
      </c>
      <c r="I2863" s="500" t="s">
        <v>688</v>
      </c>
      <c r="J2863" s="500" t="s">
        <v>689</v>
      </c>
      <c r="K2863" s="500" t="s">
        <v>725</v>
      </c>
      <c r="L2863" s="500" t="s">
        <v>28083</v>
      </c>
      <c r="M2863" s="500" t="s">
        <v>2307</v>
      </c>
      <c r="N2863" s="500" t="s">
        <v>7310</v>
      </c>
    </row>
    <row r="2864" spans="1:14">
      <c r="A2864" s="500" t="s">
        <v>686</v>
      </c>
      <c r="B2864" s="500" t="s">
        <v>2858</v>
      </c>
      <c r="C2864" s="500" t="s">
        <v>27831</v>
      </c>
      <c r="D2864" s="500" t="s">
        <v>27832</v>
      </c>
      <c r="E2864" s="500" t="s">
        <v>11099</v>
      </c>
      <c r="F2864" s="500" t="s">
        <v>28081</v>
      </c>
      <c r="G2864" s="500" t="s">
        <v>7311</v>
      </c>
      <c r="H2864" s="500" t="s">
        <v>6998</v>
      </c>
      <c r="I2864" s="500" t="s">
        <v>688</v>
      </c>
      <c r="J2864" s="500" t="s">
        <v>689</v>
      </c>
      <c r="K2864" s="500" t="s">
        <v>725</v>
      </c>
      <c r="L2864" s="500" t="s">
        <v>28083</v>
      </c>
      <c r="M2864" s="500" t="s">
        <v>2307</v>
      </c>
      <c r="N2864" s="500" t="s">
        <v>7312</v>
      </c>
    </row>
    <row r="2865" spans="1:14">
      <c r="A2865" s="500" t="s">
        <v>686</v>
      </c>
      <c r="B2865" s="500" t="s">
        <v>2858</v>
      </c>
      <c r="C2865" s="500" t="s">
        <v>27831</v>
      </c>
      <c r="D2865" s="500" t="s">
        <v>27832</v>
      </c>
      <c r="E2865" s="500" t="s">
        <v>11099</v>
      </c>
      <c r="F2865" s="500" t="s">
        <v>28081</v>
      </c>
      <c r="G2865" s="500" t="s">
        <v>7621</v>
      </c>
      <c r="H2865" s="500" t="s">
        <v>3868</v>
      </c>
      <c r="I2865" s="500" t="s">
        <v>688</v>
      </c>
      <c r="J2865" s="500" t="s">
        <v>689</v>
      </c>
      <c r="K2865" s="500" t="s">
        <v>725</v>
      </c>
      <c r="L2865" s="500" t="s">
        <v>28083</v>
      </c>
      <c r="M2865" s="500" t="s">
        <v>2307</v>
      </c>
      <c r="N2865" s="500" t="s">
        <v>7622</v>
      </c>
    </row>
    <row r="2866" spans="1:14">
      <c r="A2866" s="500" t="s">
        <v>686</v>
      </c>
      <c r="B2866" s="500" t="s">
        <v>2858</v>
      </c>
      <c r="C2866" s="500" t="s">
        <v>27831</v>
      </c>
      <c r="D2866" s="500" t="s">
        <v>27832</v>
      </c>
      <c r="E2866" s="500" t="s">
        <v>11099</v>
      </c>
      <c r="F2866" s="500" t="s">
        <v>28081</v>
      </c>
      <c r="G2866" s="500" t="s">
        <v>7313</v>
      </c>
      <c r="H2866" s="500" t="s">
        <v>11439</v>
      </c>
      <c r="I2866" s="500" t="s">
        <v>688</v>
      </c>
      <c r="J2866" s="500" t="s">
        <v>689</v>
      </c>
      <c r="K2866" s="500" t="s">
        <v>725</v>
      </c>
      <c r="L2866" s="500" t="s">
        <v>28083</v>
      </c>
      <c r="M2866" s="500" t="s">
        <v>2307</v>
      </c>
      <c r="N2866" s="500" t="s">
        <v>7314</v>
      </c>
    </row>
    <row r="2867" spans="1:14">
      <c r="A2867" s="500" t="s">
        <v>686</v>
      </c>
      <c r="B2867" s="500" t="s">
        <v>2858</v>
      </c>
      <c r="C2867" s="500" t="s">
        <v>27831</v>
      </c>
      <c r="D2867" s="500" t="s">
        <v>27832</v>
      </c>
      <c r="E2867" s="500" t="s">
        <v>11099</v>
      </c>
      <c r="F2867" s="500" t="s">
        <v>28081</v>
      </c>
      <c r="G2867" s="500" t="s">
        <v>7315</v>
      </c>
      <c r="H2867" s="500" t="s">
        <v>3868</v>
      </c>
      <c r="I2867" s="500" t="s">
        <v>688</v>
      </c>
      <c r="J2867" s="500" t="s">
        <v>689</v>
      </c>
      <c r="K2867" s="500" t="s">
        <v>725</v>
      </c>
      <c r="L2867" s="500" t="s">
        <v>28083</v>
      </c>
      <c r="M2867" s="500" t="s">
        <v>2307</v>
      </c>
      <c r="N2867" s="500" t="s">
        <v>7316</v>
      </c>
    </row>
    <row r="2868" spans="1:14">
      <c r="A2868" s="500" t="s">
        <v>686</v>
      </c>
      <c r="B2868" s="500" t="s">
        <v>2858</v>
      </c>
      <c r="C2868" s="500" t="s">
        <v>27831</v>
      </c>
      <c r="D2868" s="500" t="s">
        <v>27832</v>
      </c>
      <c r="E2868" s="500" t="s">
        <v>11099</v>
      </c>
      <c r="F2868" s="500" t="s">
        <v>28081</v>
      </c>
      <c r="G2868" s="500" t="s">
        <v>7317</v>
      </c>
      <c r="H2868" s="500" t="s">
        <v>28318</v>
      </c>
      <c r="I2868" s="500" t="s">
        <v>688</v>
      </c>
      <c r="J2868" s="500" t="s">
        <v>689</v>
      </c>
      <c r="K2868" s="500" t="s">
        <v>725</v>
      </c>
      <c r="L2868" s="500" t="s">
        <v>28083</v>
      </c>
      <c r="M2868" s="500" t="s">
        <v>2307</v>
      </c>
      <c r="N2868" s="500" t="s">
        <v>7318</v>
      </c>
    </row>
    <row r="2869" spans="1:14">
      <c r="A2869" s="500" t="s">
        <v>686</v>
      </c>
      <c r="B2869" s="500" t="s">
        <v>2858</v>
      </c>
      <c r="C2869" s="500" t="s">
        <v>27831</v>
      </c>
      <c r="D2869" s="500" t="s">
        <v>27832</v>
      </c>
      <c r="E2869" s="500" t="s">
        <v>11099</v>
      </c>
      <c r="F2869" s="500" t="s">
        <v>28081</v>
      </c>
      <c r="G2869" s="500" t="s">
        <v>7319</v>
      </c>
      <c r="H2869" s="500" t="s">
        <v>3930</v>
      </c>
      <c r="I2869" s="500" t="s">
        <v>688</v>
      </c>
      <c r="J2869" s="500" t="s">
        <v>689</v>
      </c>
      <c r="K2869" s="500" t="s">
        <v>725</v>
      </c>
      <c r="L2869" s="500" t="s">
        <v>28083</v>
      </c>
      <c r="M2869" s="500" t="s">
        <v>2307</v>
      </c>
      <c r="N2869" s="500" t="s">
        <v>7320</v>
      </c>
    </row>
    <row r="2870" spans="1:14">
      <c r="A2870" s="500" t="s">
        <v>686</v>
      </c>
      <c r="B2870" s="500" t="s">
        <v>2858</v>
      </c>
      <c r="C2870" s="500" t="s">
        <v>27831</v>
      </c>
      <c r="D2870" s="500" t="s">
        <v>27832</v>
      </c>
      <c r="E2870" s="500" t="s">
        <v>11099</v>
      </c>
      <c r="F2870" s="500" t="s">
        <v>28081</v>
      </c>
      <c r="G2870" s="500" t="s">
        <v>7321</v>
      </c>
      <c r="H2870" s="500" t="s">
        <v>19936</v>
      </c>
      <c r="I2870" s="500" t="s">
        <v>688</v>
      </c>
      <c r="J2870" s="500" t="s">
        <v>689</v>
      </c>
      <c r="K2870" s="500" t="s">
        <v>725</v>
      </c>
      <c r="L2870" s="500" t="s">
        <v>28083</v>
      </c>
      <c r="M2870" s="500" t="s">
        <v>2307</v>
      </c>
      <c r="N2870" s="500" t="s">
        <v>7322</v>
      </c>
    </row>
    <row r="2871" spans="1:14">
      <c r="A2871" s="500" t="s">
        <v>686</v>
      </c>
      <c r="B2871" s="500" t="s">
        <v>2858</v>
      </c>
      <c r="C2871" s="500" t="s">
        <v>27831</v>
      </c>
      <c r="D2871" s="500" t="s">
        <v>27832</v>
      </c>
      <c r="E2871" s="500" t="s">
        <v>11099</v>
      </c>
      <c r="F2871" s="500" t="s">
        <v>28081</v>
      </c>
      <c r="G2871" s="500" t="s">
        <v>7323</v>
      </c>
      <c r="H2871" s="500" t="s">
        <v>15296</v>
      </c>
      <c r="I2871" s="500" t="s">
        <v>688</v>
      </c>
      <c r="J2871" s="500" t="s">
        <v>689</v>
      </c>
      <c r="K2871" s="500" t="s">
        <v>725</v>
      </c>
      <c r="L2871" s="500" t="s">
        <v>28083</v>
      </c>
      <c r="M2871" s="500" t="s">
        <v>2307</v>
      </c>
      <c r="N2871" s="500" t="s">
        <v>7324</v>
      </c>
    </row>
    <row r="2872" spans="1:14">
      <c r="A2872" s="500" t="s">
        <v>686</v>
      </c>
      <c r="B2872" s="500" t="s">
        <v>2858</v>
      </c>
      <c r="C2872" s="500" t="s">
        <v>27831</v>
      </c>
      <c r="D2872" s="500" t="s">
        <v>27832</v>
      </c>
      <c r="E2872" s="500" t="s">
        <v>11099</v>
      </c>
      <c r="F2872" s="500" t="s">
        <v>28081</v>
      </c>
      <c r="G2872" s="500" t="s">
        <v>7325</v>
      </c>
      <c r="H2872" s="500" t="s">
        <v>3562</v>
      </c>
      <c r="I2872" s="500" t="s">
        <v>688</v>
      </c>
      <c r="J2872" s="500" t="s">
        <v>689</v>
      </c>
      <c r="K2872" s="500" t="s">
        <v>725</v>
      </c>
      <c r="L2872" s="500" t="s">
        <v>28083</v>
      </c>
      <c r="M2872" s="500" t="s">
        <v>2307</v>
      </c>
      <c r="N2872" s="500" t="s">
        <v>7326</v>
      </c>
    </row>
    <row r="2873" spans="1:14">
      <c r="A2873" s="500" t="s">
        <v>686</v>
      </c>
      <c r="B2873" s="500" t="s">
        <v>2858</v>
      </c>
      <c r="C2873" s="500" t="s">
        <v>27831</v>
      </c>
      <c r="D2873" s="500" t="s">
        <v>27832</v>
      </c>
      <c r="E2873" s="500" t="s">
        <v>11099</v>
      </c>
      <c r="F2873" s="500" t="s">
        <v>28081</v>
      </c>
      <c r="G2873" s="500" t="s">
        <v>7327</v>
      </c>
      <c r="H2873" s="500" t="s">
        <v>3904</v>
      </c>
      <c r="I2873" s="500" t="s">
        <v>688</v>
      </c>
      <c r="J2873" s="500" t="s">
        <v>689</v>
      </c>
      <c r="K2873" s="500" t="s">
        <v>725</v>
      </c>
      <c r="L2873" s="500" t="s">
        <v>28083</v>
      </c>
      <c r="M2873" s="500" t="s">
        <v>2307</v>
      </c>
      <c r="N2873" s="500" t="s">
        <v>7328</v>
      </c>
    </row>
    <row r="2874" spans="1:14">
      <c r="A2874" s="500" t="s">
        <v>686</v>
      </c>
      <c r="B2874" s="500" t="s">
        <v>2858</v>
      </c>
      <c r="C2874" s="500" t="s">
        <v>27831</v>
      </c>
      <c r="D2874" s="500" t="s">
        <v>27832</v>
      </c>
      <c r="E2874" s="500" t="s">
        <v>11099</v>
      </c>
      <c r="F2874" s="500" t="s">
        <v>28081</v>
      </c>
      <c r="G2874" s="500" t="s">
        <v>7329</v>
      </c>
      <c r="H2874" s="500" t="s">
        <v>6998</v>
      </c>
      <c r="I2874" s="500" t="s">
        <v>688</v>
      </c>
      <c r="J2874" s="500" t="s">
        <v>689</v>
      </c>
      <c r="K2874" s="500" t="s">
        <v>725</v>
      </c>
      <c r="L2874" s="500" t="s">
        <v>28083</v>
      </c>
      <c r="M2874" s="500" t="s">
        <v>2307</v>
      </c>
      <c r="N2874" s="500" t="s">
        <v>7330</v>
      </c>
    </row>
    <row r="2875" spans="1:14">
      <c r="A2875" s="500" t="s">
        <v>686</v>
      </c>
      <c r="B2875" s="500" t="s">
        <v>2858</v>
      </c>
      <c r="C2875" s="500" t="s">
        <v>27831</v>
      </c>
      <c r="D2875" s="500" t="s">
        <v>27832</v>
      </c>
      <c r="E2875" s="500" t="s">
        <v>11099</v>
      </c>
      <c r="F2875" s="500" t="s">
        <v>28081</v>
      </c>
      <c r="G2875" s="500" t="s">
        <v>7623</v>
      </c>
      <c r="H2875" s="500" t="s">
        <v>3868</v>
      </c>
      <c r="I2875" s="500" t="s">
        <v>688</v>
      </c>
      <c r="J2875" s="500" t="s">
        <v>689</v>
      </c>
      <c r="K2875" s="500" t="s">
        <v>725</v>
      </c>
      <c r="L2875" s="500" t="s">
        <v>28083</v>
      </c>
      <c r="M2875" s="500" t="s">
        <v>2307</v>
      </c>
      <c r="N2875" s="500" t="s">
        <v>7624</v>
      </c>
    </row>
    <row r="2876" spans="1:14">
      <c r="A2876" s="500" t="s">
        <v>686</v>
      </c>
      <c r="B2876" s="500" t="s">
        <v>2858</v>
      </c>
      <c r="C2876" s="500" t="s">
        <v>27831</v>
      </c>
      <c r="D2876" s="500" t="s">
        <v>27832</v>
      </c>
      <c r="E2876" s="500" t="s">
        <v>11099</v>
      </c>
      <c r="F2876" s="500" t="s">
        <v>28081</v>
      </c>
      <c r="G2876" s="500" t="s">
        <v>2653</v>
      </c>
      <c r="H2876" s="500" t="s">
        <v>3975</v>
      </c>
      <c r="I2876" s="500" t="s">
        <v>688</v>
      </c>
      <c r="J2876" s="500" t="s">
        <v>689</v>
      </c>
      <c r="K2876" s="500" t="s">
        <v>725</v>
      </c>
      <c r="L2876" s="500" t="s">
        <v>28083</v>
      </c>
      <c r="M2876" s="500" t="s">
        <v>2307</v>
      </c>
      <c r="N2876" s="500" t="s">
        <v>6565</v>
      </c>
    </row>
    <row r="2877" spans="1:14">
      <c r="A2877" s="500" t="s">
        <v>686</v>
      </c>
      <c r="B2877" s="500" t="s">
        <v>2858</v>
      </c>
      <c r="C2877" s="500" t="s">
        <v>27831</v>
      </c>
      <c r="D2877" s="500" t="s">
        <v>27832</v>
      </c>
      <c r="E2877" s="500" t="s">
        <v>11099</v>
      </c>
      <c r="F2877" s="500" t="s">
        <v>28081</v>
      </c>
      <c r="G2877" s="500" t="s">
        <v>2654</v>
      </c>
      <c r="H2877" s="500" t="s">
        <v>14367</v>
      </c>
      <c r="I2877" s="500" t="s">
        <v>688</v>
      </c>
      <c r="J2877" s="500" t="s">
        <v>689</v>
      </c>
      <c r="K2877" s="500" t="s">
        <v>725</v>
      </c>
      <c r="L2877" s="500" t="s">
        <v>28083</v>
      </c>
      <c r="M2877" s="500" t="s">
        <v>2307</v>
      </c>
      <c r="N2877" s="500" t="s">
        <v>6566</v>
      </c>
    </row>
    <row r="2878" spans="1:14">
      <c r="A2878" s="500" t="s">
        <v>686</v>
      </c>
      <c r="B2878" s="500" t="s">
        <v>2858</v>
      </c>
      <c r="C2878" s="500" t="s">
        <v>27831</v>
      </c>
      <c r="D2878" s="500" t="s">
        <v>27832</v>
      </c>
      <c r="E2878" s="500" t="s">
        <v>11099</v>
      </c>
      <c r="F2878" s="500" t="s">
        <v>28081</v>
      </c>
      <c r="G2878" s="500" t="s">
        <v>2655</v>
      </c>
      <c r="H2878" s="500" t="s">
        <v>7715</v>
      </c>
      <c r="I2878" s="500" t="s">
        <v>688</v>
      </c>
      <c r="J2878" s="500" t="s">
        <v>689</v>
      </c>
      <c r="K2878" s="500" t="s">
        <v>725</v>
      </c>
      <c r="L2878" s="500" t="s">
        <v>28083</v>
      </c>
      <c r="M2878" s="500" t="s">
        <v>2307</v>
      </c>
      <c r="N2878" s="500" t="s">
        <v>6567</v>
      </c>
    </row>
    <row r="2879" spans="1:14">
      <c r="A2879" s="500" t="s">
        <v>686</v>
      </c>
      <c r="B2879" s="500" t="s">
        <v>2858</v>
      </c>
      <c r="C2879" s="500" t="s">
        <v>27831</v>
      </c>
      <c r="D2879" s="500" t="s">
        <v>27832</v>
      </c>
      <c r="E2879" s="500" t="s">
        <v>11099</v>
      </c>
      <c r="F2879" s="500" t="s">
        <v>28081</v>
      </c>
      <c r="G2879" s="500" t="s">
        <v>2656</v>
      </c>
      <c r="H2879" s="500" t="s">
        <v>11287</v>
      </c>
      <c r="I2879" s="500" t="s">
        <v>688</v>
      </c>
      <c r="J2879" s="500" t="s">
        <v>689</v>
      </c>
      <c r="K2879" s="500" t="s">
        <v>725</v>
      </c>
      <c r="L2879" s="500" t="s">
        <v>28083</v>
      </c>
      <c r="M2879" s="500" t="s">
        <v>2307</v>
      </c>
      <c r="N2879" s="500" t="s">
        <v>6568</v>
      </c>
    </row>
    <row r="2880" spans="1:14">
      <c r="A2880" s="500" t="s">
        <v>686</v>
      </c>
      <c r="B2880" s="500" t="s">
        <v>2858</v>
      </c>
      <c r="C2880" s="500" t="s">
        <v>27831</v>
      </c>
      <c r="D2880" s="500" t="s">
        <v>27832</v>
      </c>
      <c r="E2880" s="500" t="s">
        <v>11099</v>
      </c>
      <c r="F2880" s="500" t="s">
        <v>28081</v>
      </c>
      <c r="G2880" s="500" t="s">
        <v>2657</v>
      </c>
      <c r="H2880" s="500" t="s">
        <v>3727</v>
      </c>
      <c r="I2880" s="500" t="s">
        <v>688</v>
      </c>
      <c r="J2880" s="500" t="s">
        <v>689</v>
      </c>
      <c r="K2880" s="500" t="s">
        <v>725</v>
      </c>
      <c r="L2880" s="500" t="s">
        <v>28083</v>
      </c>
      <c r="M2880" s="500" t="s">
        <v>2307</v>
      </c>
      <c r="N2880" s="500" t="s">
        <v>6569</v>
      </c>
    </row>
    <row r="2881" spans="1:14">
      <c r="A2881" s="500" t="s">
        <v>686</v>
      </c>
      <c r="B2881" s="500" t="s">
        <v>2858</v>
      </c>
      <c r="C2881" s="500" t="s">
        <v>27831</v>
      </c>
      <c r="D2881" s="500" t="s">
        <v>27832</v>
      </c>
      <c r="E2881" s="500" t="s">
        <v>11099</v>
      </c>
      <c r="F2881" s="500" t="s">
        <v>28081</v>
      </c>
      <c r="G2881" s="500" t="s">
        <v>4154</v>
      </c>
      <c r="H2881" s="500" t="s">
        <v>11852</v>
      </c>
      <c r="I2881" s="500" t="s">
        <v>688</v>
      </c>
      <c r="J2881" s="500" t="s">
        <v>689</v>
      </c>
      <c r="K2881" s="500" t="s">
        <v>725</v>
      </c>
      <c r="L2881" s="500" t="s">
        <v>28083</v>
      </c>
      <c r="M2881" s="500" t="s">
        <v>2307</v>
      </c>
      <c r="N2881" s="500" t="s">
        <v>6570</v>
      </c>
    </row>
    <row r="2882" spans="1:14">
      <c r="A2882" s="500" t="s">
        <v>686</v>
      </c>
      <c r="B2882" s="500" t="s">
        <v>2858</v>
      </c>
      <c r="C2882" s="500" t="s">
        <v>27831</v>
      </c>
      <c r="D2882" s="500" t="s">
        <v>27832</v>
      </c>
      <c r="E2882" s="500" t="s">
        <v>11099</v>
      </c>
      <c r="F2882" s="500" t="s">
        <v>28081</v>
      </c>
      <c r="G2882" s="500" t="s">
        <v>2658</v>
      </c>
      <c r="H2882" s="500" t="s">
        <v>7091</v>
      </c>
      <c r="I2882" s="500" t="s">
        <v>688</v>
      </c>
      <c r="J2882" s="500" t="s">
        <v>689</v>
      </c>
      <c r="K2882" s="500" t="s">
        <v>725</v>
      </c>
      <c r="L2882" s="500" t="s">
        <v>28083</v>
      </c>
      <c r="M2882" s="500" t="s">
        <v>2307</v>
      </c>
      <c r="N2882" s="500" t="s">
        <v>6571</v>
      </c>
    </row>
    <row r="2883" spans="1:14">
      <c r="A2883" s="500" t="s">
        <v>686</v>
      </c>
      <c r="B2883" s="500" t="s">
        <v>2858</v>
      </c>
      <c r="C2883" s="500" t="s">
        <v>27831</v>
      </c>
      <c r="D2883" s="500" t="s">
        <v>27832</v>
      </c>
      <c r="E2883" s="500" t="s">
        <v>11099</v>
      </c>
      <c r="F2883" s="500" t="s">
        <v>28081</v>
      </c>
      <c r="G2883" s="500" t="s">
        <v>3705</v>
      </c>
      <c r="H2883" s="500" t="s">
        <v>11364</v>
      </c>
      <c r="I2883" s="500" t="s">
        <v>688</v>
      </c>
      <c r="J2883" s="500" t="s">
        <v>689</v>
      </c>
      <c r="K2883" s="500" t="s">
        <v>725</v>
      </c>
      <c r="L2883" s="500" t="s">
        <v>28083</v>
      </c>
      <c r="M2883" s="500" t="s">
        <v>2307</v>
      </c>
      <c r="N2883" s="500" t="s">
        <v>6572</v>
      </c>
    </row>
    <row r="2884" spans="1:14">
      <c r="A2884" s="500" t="s">
        <v>686</v>
      </c>
      <c r="B2884" s="500" t="s">
        <v>2858</v>
      </c>
      <c r="C2884" s="500" t="s">
        <v>27831</v>
      </c>
      <c r="D2884" s="500" t="s">
        <v>27832</v>
      </c>
      <c r="E2884" s="500" t="s">
        <v>11099</v>
      </c>
      <c r="F2884" s="500" t="s">
        <v>28081</v>
      </c>
      <c r="G2884" s="500" t="s">
        <v>2659</v>
      </c>
      <c r="H2884" s="500" t="s">
        <v>7092</v>
      </c>
      <c r="I2884" s="500" t="s">
        <v>688</v>
      </c>
      <c r="J2884" s="500" t="s">
        <v>689</v>
      </c>
      <c r="K2884" s="500" t="s">
        <v>725</v>
      </c>
      <c r="L2884" s="500" t="s">
        <v>28083</v>
      </c>
      <c r="M2884" s="500" t="s">
        <v>2307</v>
      </c>
      <c r="N2884" s="500" t="s">
        <v>6573</v>
      </c>
    </row>
    <row r="2885" spans="1:14">
      <c r="A2885" s="500" t="s">
        <v>686</v>
      </c>
      <c r="B2885" s="500" t="s">
        <v>2858</v>
      </c>
      <c r="C2885" s="500" t="s">
        <v>27831</v>
      </c>
      <c r="D2885" s="500" t="s">
        <v>27832</v>
      </c>
      <c r="E2885" s="500" t="s">
        <v>11099</v>
      </c>
      <c r="F2885" s="500" t="s">
        <v>28081</v>
      </c>
      <c r="G2885" s="500" t="s">
        <v>2660</v>
      </c>
      <c r="H2885" s="500" t="s">
        <v>3938</v>
      </c>
      <c r="I2885" s="500" t="s">
        <v>688</v>
      </c>
      <c r="J2885" s="500" t="s">
        <v>689</v>
      </c>
      <c r="K2885" s="500" t="s">
        <v>725</v>
      </c>
      <c r="L2885" s="500" t="s">
        <v>28083</v>
      </c>
      <c r="M2885" s="500" t="s">
        <v>2307</v>
      </c>
      <c r="N2885" s="500" t="s">
        <v>6574</v>
      </c>
    </row>
    <row r="2886" spans="1:14">
      <c r="A2886" s="500" t="s">
        <v>686</v>
      </c>
      <c r="B2886" s="500" t="s">
        <v>2858</v>
      </c>
      <c r="C2886" s="500" t="s">
        <v>27831</v>
      </c>
      <c r="D2886" s="500" t="s">
        <v>27832</v>
      </c>
      <c r="E2886" s="500" t="s">
        <v>11099</v>
      </c>
      <c r="F2886" s="500" t="s">
        <v>28081</v>
      </c>
      <c r="G2886" s="500" t="s">
        <v>2661</v>
      </c>
      <c r="H2886" s="500" t="s">
        <v>11780</v>
      </c>
      <c r="I2886" s="500" t="s">
        <v>688</v>
      </c>
      <c r="J2886" s="500" t="s">
        <v>689</v>
      </c>
      <c r="K2886" s="500" t="s">
        <v>725</v>
      </c>
      <c r="L2886" s="500" t="s">
        <v>28083</v>
      </c>
      <c r="M2886" s="500" t="s">
        <v>2307</v>
      </c>
      <c r="N2886" s="500" t="s">
        <v>6575</v>
      </c>
    </row>
    <row r="2887" spans="1:14">
      <c r="A2887" s="500" t="s">
        <v>686</v>
      </c>
      <c r="B2887" s="500" t="s">
        <v>2858</v>
      </c>
      <c r="C2887" s="500" t="s">
        <v>27831</v>
      </c>
      <c r="D2887" s="500" t="s">
        <v>27832</v>
      </c>
      <c r="E2887" s="500" t="s">
        <v>11099</v>
      </c>
      <c r="F2887" s="500" t="s">
        <v>28081</v>
      </c>
      <c r="G2887" s="500" t="s">
        <v>2662</v>
      </c>
      <c r="H2887" s="500" t="s">
        <v>27892</v>
      </c>
      <c r="I2887" s="500" t="s">
        <v>688</v>
      </c>
      <c r="J2887" s="500" t="s">
        <v>689</v>
      </c>
      <c r="K2887" s="500" t="s">
        <v>725</v>
      </c>
      <c r="L2887" s="500" t="s">
        <v>28083</v>
      </c>
      <c r="M2887" s="500" t="s">
        <v>2307</v>
      </c>
      <c r="N2887" s="500" t="s">
        <v>6576</v>
      </c>
    </row>
    <row r="2888" spans="1:14">
      <c r="A2888" s="500" t="s">
        <v>686</v>
      </c>
      <c r="B2888" s="500" t="s">
        <v>2858</v>
      </c>
      <c r="C2888" s="500" t="s">
        <v>27831</v>
      </c>
      <c r="D2888" s="500" t="s">
        <v>27832</v>
      </c>
      <c r="E2888" s="500" t="s">
        <v>11099</v>
      </c>
      <c r="F2888" s="500" t="s">
        <v>28081</v>
      </c>
      <c r="G2888" s="500" t="s">
        <v>7625</v>
      </c>
      <c r="H2888" s="500" t="s">
        <v>14367</v>
      </c>
      <c r="I2888" s="500" t="s">
        <v>688</v>
      </c>
      <c r="J2888" s="500" t="s">
        <v>689</v>
      </c>
      <c r="K2888" s="500" t="s">
        <v>725</v>
      </c>
      <c r="L2888" s="500" t="s">
        <v>28083</v>
      </c>
      <c r="M2888" s="500" t="s">
        <v>2307</v>
      </c>
      <c r="N2888" s="500" t="s">
        <v>7626</v>
      </c>
    </row>
    <row r="2889" spans="1:14">
      <c r="A2889" s="500" t="s">
        <v>686</v>
      </c>
      <c r="B2889" s="500" t="s">
        <v>2858</v>
      </c>
      <c r="C2889" s="500" t="s">
        <v>27831</v>
      </c>
      <c r="D2889" s="500" t="s">
        <v>27832</v>
      </c>
      <c r="E2889" s="500" t="s">
        <v>11099</v>
      </c>
      <c r="F2889" s="500" t="s">
        <v>28081</v>
      </c>
      <c r="G2889" s="500" t="s">
        <v>2099</v>
      </c>
      <c r="H2889" s="500" t="s">
        <v>11730</v>
      </c>
      <c r="I2889" s="500" t="s">
        <v>688</v>
      </c>
      <c r="J2889" s="500" t="s">
        <v>689</v>
      </c>
      <c r="K2889" s="500" t="s">
        <v>725</v>
      </c>
      <c r="L2889" s="500" t="s">
        <v>28083</v>
      </c>
      <c r="M2889" s="500" t="s">
        <v>2307</v>
      </c>
      <c r="N2889" s="500" t="s">
        <v>6577</v>
      </c>
    </row>
    <row r="2890" spans="1:14">
      <c r="A2890" s="500" t="s">
        <v>686</v>
      </c>
      <c r="B2890" s="500" t="s">
        <v>2858</v>
      </c>
      <c r="C2890" s="500" t="s">
        <v>27831</v>
      </c>
      <c r="D2890" s="500" t="s">
        <v>27832</v>
      </c>
      <c r="E2890" s="500" t="s">
        <v>11099</v>
      </c>
      <c r="F2890" s="500" t="s">
        <v>28081</v>
      </c>
      <c r="G2890" s="500" t="s">
        <v>2100</v>
      </c>
      <c r="H2890" s="500" t="s">
        <v>11816</v>
      </c>
      <c r="I2890" s="500" t="s">
        <v>688</v>
      </c>
      <c r="J2890" s="500" t="s">
        <v>689</v>
      </c>
      <c r="K2890" s="500" t="s">
        <v>725</v>
      </c>
      <c r="L2890" s="500" t="s">
        <v>28083</v>
      </c>
      <c r="M2890" s="500" t="s">
        <v>2307</v>
      </c>
      <c r="N2890" s="500" t="s">
        <v>6578</v>
      </c>
    </row>
    <row r="2891" spans="1:14">
      <c r="A2891" s="500" t="s">
        <v>686</v>
      </c>
      <c r="B2891" s="500" t="s">
        <v>2858</v>
      </c>
      <c r="C2891" s="500" t="s">
        <v>27831</v>
      </c>
      <c r="D2891" s="500" t="s">
        <v>27832</v>
      </c>
      <c r="E2891" s="500" t="s">
        <v>11099</v>
      </c>
      <c r="F2891" s="500" t="s">
        <v>28081</v>
      </c>
      <c r="G2891" s="500" t="s">
        <v>2101</v>
      </c>
      <c r="H2891" s="500" t="s">
        <v>14130</v>
      </c>
      <c r="I2891" s="500" t="s">
        <v>688</v>
      </c>
      <c r="J2891" s="500" t="s">
        <v>689</v>
      </c>
      <c r="K2891" s="500" t="s">
        <v>725</v>
      </c>
      <c r="L2891" s="500" t="s">
        <v>28083</v>
      </c>
      <c r="M2891" s="500" t="s">
        <v>2307</v>
      </c>
      <c r="N2891" s="500" t="s">
        <v>6579</v>
      </c>
    </row>
    <row r="2892" spans="1:14">
      <c r="A2892" s="500" t="s">
        <v>686</v>
      </c>
      <c r="B2892" s="500" t="s">
        <v>2858</v>
      </c>
      <c r="C2892" s="500" t="s">
        <v>27831</v>
      </c>
      <c r="D2892" s="500" t="s">
        <v>27832</v>
      </c>
      <c r="E2892" s="500" t="s">
        <v>11099</v>
      </c>
      <c r="F2892" s="500" t="s">
        <v>28081</v>
      </c>
      <c r="G2892" s="500" t="s">
        <v>2102</v>
      </c>
      <c r="H2892" s="500" t="s">
        <v>28076</v>
      </c>
      <c r="I2892" s="500" t="s">
        <v>688</v>
      </c>
      <c r="J2892" s="500" t="s">
        <v>689</v>
      </c>
      <c r="K2892" s="500" t="s">
        <v>725</v>
      </c>
      <c r="L2892" s="500" t="s">
        <v>28083</v>
      </c>
      <c r="M2892" s="500" t="s">
        <v>2307</v>
      </c>
      <c r="N2892" s="500" t="s">
        <v>6580</v>
      </c>
    </row>
    <row r="2893" spans="1:14">
      <c r="A2893" s="500" t="s">
        <v>686</v>
      </c>
      <c r="B2893" s="500" t="s">
        <v>2858</v>
      </c>
      <c r="C2893" s="500" t="s">
        <v>27831</v>
      </c>
      <c r="D2893" s="500" t="s">
        <v>27832</v>
      </c>
      <c r="E2893" s="500" t="s">
        <v>11099</v>
      </c>
      <c r="F2893" s="500" t="s">
        <v>28081</v>
      </c>
      <c r="G2893" s="500" t="s">
        <v>2103</v>
      </c>
      <c r="H2893" s="500" t="s">
        <v>11858</v>
      </c>
      <c r="I2893" s="500" t="s">
        <v>688</v>
      </c>
      <c r="J2893" s="500" t="s">
        <v>689</v>
      </c>
      <c r="K2893" s="500" t="s">
        <v>725</v>
      </c>
      <c r="L2893" s="500" t="s">
        <v>28083</v>
      </c>
      <c r="M2893" s="500" t="s">
        <v>2307</v>
      </c>
      <c r="N2893" s="500" t="s">
        <v>6581</v>
      </c>
    </row>
    <row r="2894" spans="1:14">
      <c r="A2894" s="500" t="s">
        <v>686</v>
      </c>
      <c r="B2894" s="500" t="s">
        <v>2858</v>
      </c>
      <c r="C2894" s="500" t="s">
        <v>27831</v>
      </c>
      <c r="D2894" s="500" t="s">
        <v>27832</v>
      </c>
      <c r="E2894" s="500" t="s">
        <v>11099</v>
      </c>
      <c r="F2894" s="500" t="s">
        <v>28081</v>
      </c>
      <c r="G2894" s="500" t="s">
        <v>4155</v>
      </c>
      <c r="H2894" s="500" t="s">
        <v>11368</v>
      </c>
      <c r="I2894" s="500" t="s">
        <v>688</v>
      </c>
      <c r="J2894" s="500" t="s">
        <v>689</v>
      </c>
      <c r="K2894" s="500" t="s">
        <v>725</v>
      </c>
      <c r="L2894" s="500" t="s">
        <v>28083</v>
      </c>
      <c r="M2894" s="500" t="s">
        <v>2307</v>
      </c>
      <c r="N2894" s="500" t="s">
        <v>6582</v>
      </c>
    </row>
    <row r="2895" spans="1:14">
      <c r="A2895" s="500" t="s">
        <v>686</v>
      </c>
      <c r="B2895" s="500" t="s">
        <v>2858</v>
      </c>
      <c r="C2895" s="500" t="s">
        <v>27831</v>
      </c>
      <c r="D2895" s="500" t="s">
        <v>27832</v>
      </c>
      <c r="E2895" s="500" t="s">
        <v>11099</v>
      </c>
      <c r="F2895" s="500" t="s">
        <v>28081</v>
      </c>
      <c r="G2895" s="500" t="s">
        <v>2104</v>
      </c>
      <c r="H2895" s="500" t="s">
        <v>11710</v>
      </c>
      <c r="I2895" s="500" t="s">
        <v>688</v>
      </c>
      <c r="J2895" s="500" t="s">
        <v>689</v>
      </c>
      <c r="K2895" s="500" t="s">
        <v>725</v>
      </c>
      <c r="L2895" s="500" t="s">
        <v>28083</v>
      </c>
      <c r="M2895" s="500" t="s">
        <v>2307</v>
      </c>
      <c r="N2895" s="500" t="s">
        <v>6583</v>
      </c>
    </row>
    <row r="2896" spans="1:14">
      <c r="A2896" s="500" t="s">
        <v>686</v>
      </c>
      <c r="B2896" s="500" t="s">
        <v>2858</v>
      </c>
      <c r="C2896" s="500" t="s">
        <v>27831</v>
      </c>
      <c r="D2896" s="500" t="s">
        <v>27832</v>
      </c>
      <c r="E2896" s="500" t="s">
        <v>11099</v>
      </c>
      <c r="F2896" s="500" t="s">
        <v>28081</v>
      </c>
      <c r="G2896" s="500" t="s">
        <v>3707</v>
      </c>
      <c r="H2896" s="500" t="s">
        <v>11803</v>
      </c>
      <c r="I2896" s="500" t="s">
        <v>688</v>
      </c>
      <c r="J2896" s="500" t="s">
        <v>689</v>
      </c>
      <c r="K2896" s="500" t="s">
        <v>725</v>
      </c>
      <c r="L2896" s="500" t="s">
        <v>28083</v>
      </c>
      <c r="M2896" s="500" t="s">
        <v>2307</v>
      </c>
      <c r="N2896" s="500" t="s">
        <v>6584</v>
      </c>
    </row>
    <row r="2897" spans="1:14">
      <c r="A2897" s="500" t="s">
        <v>686</v>
      </c>
      <c r="B2897" s="500" t="s">
        <v>2858</v>
      </c>
      <c r="C2897" s="500" t="s">
        <v>27831</v>
      </c>
      <c r="D2897" s="500" t="s">
        <v>27832</v>
      </c>
      <c r="E2897" s="500" t="s">
        <v>11099</v>
      </c>
      <c r="F2897" s="500" t="s">
        <v>28081</v>
      </c>
      <c r="G2897" s="500" t="s">
        <v>2105</v>
      </c>
      <c r="H2897" s="500" t="s">
        <v>11306</v>
      </c>
      <c r="I2897" s="500" t="s">
        <v>688</v>
      </c>
      <c r="J2897" s="500" t="s">
        <v>689</v>
      </c>
      <c r="K2897" s="500" t="s">
        <v>725</v>
      </c>
      <c r="L2897" s="500" t="s">
        <v>28083</v>
      </c>
      <c r="M2897" s="500" t="s">
        <v>2307</v>
      </c>
      <c r="N2897" s="500" t="s">
        <v>6585</v>
      </c>
    </row>
    <row r="2898" spans="1:14">
      <c r="A2898" s="500" t="s">
        <v>686</v>
      </c>
      <c r="B2898" s="500" t="s">
        <v>2858</v>
      </c>
      <c r="C2898" s="500" t="s">
        <v>27831</v>
      </c>
      <c r="D2898" s="500" t="s">
        <v>27832</v>
      </c>
      <c r="E2898" s="500" t="s">
        <v>11099</v>
      </c>
      <c r="F2898" s="500" t="s">
        <v>28081</v>
      </c>
      <c r="G2898" s="500" t="s">
        <v>2106</v>
      </c>
      <c r="H2898" s="500" t="s">
        <v>27986</v>
      </c>
      <c r="I2898" s="500" t="s">
        <v>688</v>
      </c>
      <c r="J2898" s="500" t="s">
        <v>689</v>
      </c>
      <c r="K2898" s="500" t="s">
        <v>725</v>
      </c>
      <c r="L2898" s="500" t="s">
        <v>28083</v>
      </c>
      <c r="M2898" s="500" t="s">
        <v>2307</v>
      </c>
      <c r="N2898" s="500" t="s">
        <v>6586</v>
      </c>
    </row>
    <row r="2899" spans="1:14">
      <c r="A2899" s="500" t="s">
        <v>686</v>
      </c>
      <c r="B2899" s="500" t="s">
        <v>2858</v>
      </c>
      <c r="C2899" s="500" t="s">
        <v>27831</v>
      </c>
      <c r="D2899" s="500" t="s">
        <v>27832</v>
      </c>
      <c r="E2899" s="500" t="s">
        <v>11099</v>
      </c>
      <c r="F2899" s="500" t="s">
        <v>28081</v>
      </c>
      <c r="G2899" s="500" t="s">
        <v>2107</v>
      </c>
      <c r="H2899" s="500" t="s">
        <v>11737</v>
      </c>
      <c r="I2899" s="500" t="s">
        <v>688</v>
      </c>
      <c r="J2899" s="500" t="s">
        <v>689</v>
      </c>
      <c r="K2899" s="500" t="s">
        <v>725</v>
      </c>
      <c r="L2899" s="500" t="s">
        <v>28083</v>
      </c>
      <c r="M2899" s="500" t="s">
        <v>2307</v>
      </c>
      <c r="N2899" s="500" t="s">
        <v>6587</v>
      </c>
    </row>
    <row r="2900" spans="1:14">
      <c r="A2900" s="500" t="s">
        <v>686</v>
      </c>
      <c r="B2900" s="500" t="s">
        <v>2858</v>
      </c>
      <c r="C2900" s="500" t="s">
        <v>27831</v>
      </c>
      <c r="D2900" s="500" t="s">
        <v>27832</v>
      </c>
      <c r="E2900" s="500" t="s">
        <v>11099</v>
      </c>
      <c r="F2900" s="500" t="s">
        <v>28081</v>
      </c>
      <c r="G2900" s="500" t="s">
        <v>2288</v>
      </c>
      <c r="H2900" s="500" t="s">
        <v>28134</v>
      </c>
      <c r="I2900" s="500" t="s">
        <v>688</v>
      </c>
      <c r="J2900" s="500" t="s">
        <v>689</v>
      </c>
      <c r="K2900" s="500" t="s">
        <v>725</v>
      </c>
      <c r="L2900" s="500" t="s">
        <v>28083</v>
      </c>
      <c r="M2900" s="500" t="s">
        <v>2307</v>
      </c>
      <c r="N2900" s="500" t="s">
        <v>6588</v>
      </c>
    </row>
    <row r="2901" spans="1:14">
      <c r="A2901" s="500" t="s">
        <v>686</v>
      </c>
      <c r="B2901" s="500" t="s">
        <v>2858</v>
      </c>
      <c r="C2901" s="500" t="s">
        <v>27831</v>
      </c>
      <c r="D2901" s="500" t="s">
        <v>27832</v>
      </c>
      <c r="E2901" s="500" t="s">
        <v>11099</v>
      </c>
      <c r="F2901" s="500" t="s">
        <v>28081</v>
      </c>
      <c r="G2901" s="500" t="s">
        <v>7627</v>
      </c>
      <c r="H2901" s="500" t="s">
        <v>11816</v>
      </c>
      <c r="I2901" s="500" t="s">
        <v>688</v>
      </c>
      <c r="J2901" s="500" t="s">
        <v>689</v>
      </c>
      <c r="K2901" s="500" t="s">
        <v>725</v>
      </c>
      <c r="L2901" s="500" t="s">
        <v>28083</v>
      </c>
      <c r="M2901" s="500" t="s">
        <v>2307</v>
      </c>
      <c r="N2901" s="500" t="s">
        <v>7628</v>
      </c>
    </row>
    <row r="2902" spans="1:14">
      <c r="A2902" s="500" t="s">
        <v>686</v>
      </c>
      <c r="B2902" s="500" t="s">
        <v>2858</v>
      </c>
      <c r="C2902" s="500" t="s">
        <v>27831</v>
      </c>
      <c r="D2902" s="500" t="s">
        <v>27832</v>
      </c>
      <c r="E2902" s="500" t="s">
        <v>11099</v>
      </c>
      <c r="F2902" s="500" t="s">
        <v>28081</v>
      </c>
      <c r="G2902" s="500" t="s">
        <v>2108</v>
      </c>
      <c r="H2902" s="500" t="s">
        <v>7717</v>
      </c>
      <c r="I2902" s="500" t="s">
        <v>688</v>
      </c>
      <c r="J2902" s="500" t="s">
        <v>689</v>
      </c>
      <c r="K2902" s="500" t="s">
        <v>725</v>
      </c>
      <c r="L2902" s="500" t="s">
        <v>28083</v>
      </c>
      <c r="M2902" s="500" t="s">
        <v>2307</v>
      </c>
      <c r="N2902" s="500" t="s">
        <v>6589</v>
      </c>
    </row>
    <row r="2903" spans="1:14">
      <c r="A2903" s="500" t="s">
        <v>686</v>
      </c>
      <c r="B2903" s="500" t="s">
        <v>2858</v>
      </c>
      <c r="C2903" s="500" t="s">
        <v>27831</v>
      </c>
      <c r="D2903" s="500" t="s">
        <v>27832</v>
      </c>
      <c r="E2903" s="500" t="s">
        <v>11099</v>
      </c>
      <c r="F2903" s="500" t="s">
        <v>28081</v>
      </c>
      <c r="G2903" s="500" t="s">
        <v>2109</v>
      </c>
      <c r="H2903" s="500" t="s">
        <v>11086</v>
      </c>
      <c r="I2903" s="500" t="s">
        <v>688</v>
      </c>
      <c r="J2903" s="500" t="s">
        <v>689</v>
      </c>
      <c r="K2903" s="500" t="s">
        <v>725</v>
      </c>
      <c r="L2903" s="500" t="s">
        <v>28083</v>
      </c>
      <c r="M2903" s="500" t="s">
        <v>2307</v>
      </c>
      <c r="N2903" s="500" t="s">
        <v>6590</v>
      </c>
    </row>
    <row r="2904" spans="1:14">
      <c r="A2904" s="500" t="s">
        <v>686</v>
      </c>
      <c r="B2904" s="500" t="s">
        <v>2858</v>
      </c>
      <c r="C2904" s="500" t="s">
        <v>27831</v>
      </c>
      <c r="D2904" s="500" t="s">
        <v>27832</v>
      </c>
      <c r="E2904" s="500" t="s">
        <v>11099</v>
      </c>
      <c r="F2904" s="500" t="s">
        <v>28081</v>
      </c>
      <c r="G2904" s="500" t="s">
        <v>2110</v>
      </c>
      <c r="H2904" s="500" t="s">
        <v>4139</v>
      </c>
      <c r="I2904" s="500" t="s">
        <v>688</v>
      </c>
      <c r="J2904" s="500" t="s">
        <v>689</v>
      </c>
      <c r="K2904" s="500" t="s">
        <v>725</v>
      </c>
      <c r="L2904" s="500" t="s">
        <v>28083</v>
      </c>
      <c r="M2904" s="500" t="s">
        <v>2307</v>
      </c>
      <c r="N2904" s="500" t="s">
        <v>6591</v>
      </c>
    </row>
    <row r="2905" spans="1:14">
      <c r="A2905" s="500" t="s">
        <v>686</v>
      </c>
      <c r="B2905" s="500" t="s">
        <v>2858</v>
      </c>
      <c r="C2905" s="500" t="s">
        <v>27831</v>
      </c>
      <c r="D2905" s="500" t="s">
        <v>27832</v>
      </c>
      <c r="E2905" s="500" t="s">
        <v>11099</v>
      </c>
      <c r="F2905" s="500" t="s">
        <v>28081</v>
      </c>
      <c r="G2905" s="500" t="s">
        <v>2111</v>
      </c>
      <c r="H2905" s="500" t="s">
        <v>7737</v>
      </c>
      <c r="I2905" s="500" t="s">
        <v>688</v>
      </c>
      <c r="J2905" s="500" t="s">
        <v>689</v>
      </c>
      <c r="K2905" s="500" t="s">
        <v>725</v>
      </c>
      <c r="L2905" s="500" t="s">
        <v>28083</v>
      </c>
      <c r="M2905" s="500" t="s">
        <v>2307</v>
      </c>
      <c r="N2905" s="500" t="s">
        <v>6592</v>
      </c>
    </row>
    <row r="2906" spans="1:14">
      <c r="A2906" s="500" t="s">
        <v>686</v>
      </c>
      <c r="B2906" s="500" t="s">
        <v>2858</v>
      </c>
      <c r="C2906" s="500" t="s">
        <v>27831</v>
      </c>
      <c r="D2906" s="500" t="s">
        <v>27832</v>
      </c>
      <c r="E2906" s="500" t="s">
        <v>11099</v>
      </c>
      <c r="F2906" s="500" t="s">
        <v>28081</v>
      </c>
      <c r="G2906" s="500" t="s">
        <v>2112</v>
      </c>
      <c r="H2906" s="500" t="s">
        <v>11842</v>
      </c>
      <c r="I2906" s="500" t="s">
        <v>688</v>
      </c>
      <c r="J2906" s="500" t="s">
        <v>689</v>
      </c>
      <c r="K2906" s="500" t="s">
        <v>725</v>
      </c>
      <c r="L2906" s="500" t="s">
        <v>28083</v>
      </c>
      <c r="M2906" s="500" t="s">
        <v>2307</v>
      </c>
      <c r="N2906" s="500" t="s">
        <v>6593</v>
      </c>
    </row>
    <row r="2907" spans="1:14">
      <c r="A2907" s="500" t="s">
        <v>686</v>
      </c>
      <c r="B2907" s="500" t="s">
        <v>2858</v>
      </c>
      <c r="C2907" s="500" t="s">
        <v>27831</v>
      </c>
      <c r="D2907" s="500" t="s">
        <v>27832</v>
      </c>
      <c r="E2907" s="500" t="s">
        <v>11099</v>
      </c>
      <c r="F2907" s="500" t="s">
        <v>28081</v>
      </c>
      <c r="G2907" s="500" t="s">
        <v>2113</v>
      </c>
      <c r="H2907" s="500" t="s">
        <v>7290</v>
      </c>
      <c r="I2907" s="500" t="s">
        <v>688</v>
      </c>
      <c r="J2907" s="500" t="s">
        <v>689</v>
      </c>
      <c r="K2907" s="500" t="s">
        <v>725</v>
      </c>
      <c r="L2907" s="500" t="s">
        <v>28083</v>
      </c>
      <c r="M2907" s="500" t="s">
        <v>2307</v>
      </c>
      <c r="N2907" s="500" t="s">
        <v>6594</v>
      </c>
    </row>
    <row r="2908" spans="1:14">
      <c r="A2908" s="500" t="s">
        <v>686</v>
      </c>
      <c r="B2908" s="500" t="s">
        <v>2858</v>
      </c>
      <c r="C2908" s="500" t="s">
        <v>27831</v>
      </c>
      <c r="D2908" s="500" t="s">
        <v>27832</v>
      </c>
      <c r="E2908" s="500" t="s">
        <v>11099</v>
      </c>
      <c r="F2908" s="500" t="s">
        <v>28081</v>
      </c>
      <c r="G2908" s="500" t="s">
        <v>2663</v>
      </c>
      <c r="H2908" s="500" t="s">
        <v>28348</v>
      </c>
      <c r="I2908" s="500" t="s">
        <v>688</v>
      </c>
      <c r="J2908" s="500" t="s">
        <v>689</v>
      </c>
      <c r="K2908" s="500" t="s">
        <v>725</v>
      </c>
      <c r="L2908" s="500" t="s">
        <v>28083</v>
      </c>
      <c r="M2908" s="500" t="s">
        <v>2307</v>
      </c>
      <c r="N2908" s="500" t="s">
        <v>6595</v>
      </c>
    </row>
    <row r="2909" spans="1:14">
      <c r="A2909" s="500" t="s">
        <v>686</v>
      </c>
      <c r="B2909" s="500" t="s">
        <v>2858</v>
      </c>
      <c r="C2909" s="500" t="s">
        <v>27831</v>
      </c>
      <c r="D2909" s="500" t="s">
        <v>27832</v>
      </c>
      <c r="E2909" s="500" t="s">
        <v>11099</v>
      </c>
      <c r="F2909" s="500" t="s">
        <v>28081</v>
      </c>
      <c r="G2909" s="500" t="s">
        <v>2664</v>
      </c>
      <c r="H2909" s="500" t="s">
        <v>11355</v>
      </c>
      <c r="I2909" s="500" t="s">
        <v>688</v>
      </c>
      <c r="J2909" s="500" t="s">
        <v>689</v>
      </c>
      <c r="K2909" s="500" t="s">
        <v>725</v>
      </c>
      <c r="L2909" s="500" t="s">
        <v>28083</v>
      </c>
      <c r="M2909" s="500" t="s">
        <v>2307</v>
      </c>
      <c r="N2909" s="500" t="s">
        <v>6596</v>
      </c>
    </row>
    <row r="2910" spans="1:14">
      <c r="A2910" s="500" t="s">
        <v>686</v>
      </c>
      <c r="B2910" s="500" t="s">
        <v>2858</v>
      </c>
      <c r="C2910" s="500" t="s">
        <v>27831</v>
      </c>
      <c r="D2910" s="500" t="s">
        <v>27832</v>
      </c>
      <c r="E2910" s="500" t="s">
        <v>11099</v>
      </c>
      <c r="F2910" s="500" t="s">
        <v>28081</v>
      </c>
      <c r="G2910" s="500" t="s">
        <v>2665</v>
      </c>
      <c r="H2910" s="500" t="s">
        <v>11312</v>
      </c>
      <c r="I2910" s="500" t="s">
        <v>688</v>
      </c>
      <c r="J2910" s="500" t="s">
        <v>689</v>
      </c>
      <c r="K2910" s="500" t="s">
        <v>725</v>
      </c>
      <c r="L2910" s="500" t="s">
        <v>28083</v>
      </c>
      <c r="M2910" s="500" t="s">
        <v>2307</v>
      </c>
      <c r="N2910" s="500" t="s">
        <v>6597</v>
      </c>
    </row>
    <row r="2911" spans="1:14">
      <c r="A2911" s="500" t="s">
        <v>686</v>
      </c>
      <c r="B2911" s="500" t="s">
        <v>2858</v>
      </c>
      <c r="C2911" s="500" t="s">
        <v>27831</v>
      </c>
      <c r="D2911" s="500" t="s">
        <v>27832</v>
      </c>
      <c r="E2911" s="500" t="s">
        <v>11099</v>
      </c>
      <c r="F2911" s="500" t="s">
        <v>28081</v>
      </c>
      <c r="G2911" s="500" t="s">
        <v>2666</v>
      </c>
      <c r="H2911" s="500" t="s">
        <v>20294</v>
      </c>
      <c r="I2911" s="500" t="s">
        <v>688</v>
      </c>
      <c r="J2911" s="500" t="s">
        <v>689</v>
      </c>
      <c r="K2911" s="500" t="s">
        <v>725</v>
      </c>
      <c r="L2911" s="500" t="s">
        <v>28083</v>
      </c>
      <c r="M2911" s="500" t="s">
        <v>2307</v>
      </c>
      <c r="N2911" s="500" t="s">
        <v>6598</v>
      </c>
    </row>
    <row r="2912" spans="1:14">
      <c r="A2912" s="500" t="s">
        <v>686</v>
      </c>
      <c r="B2912" s="500" t="s">
        <v>2858</v>
      </c>
      <c r="C2912" s="500" t="s">
        <v>27831</v>
      </c>
      <c r="D2912" s="500" t="s">
        <v>27832</v>
      </c>
      <c r="E2912" s="500" t="s">
        <v>11099</v>
      </c>
      <c r="F2912" s="500" t="s">
        <v>28081</v>
      </c>
      <c r="G2912" s="500" t="s">
        <v>2667</v>
      </c>
      <c r="H2912" s="500" t="s">
        <v>27986</v>
      </c>
      <c r="I2912" s="500" t="s">
        <v>688</v>
      </c>
      <c r="J2912" s="500" t="s">
        <v>689</v>
      </c>
      <c r="K2912" s="500" t="s">
        <v>725</v>
      </c>
      <c r="L2912" s="500" t="s">
        <v>28083</v>
      </c>
      <c r="M2912" s="500" t="s">
        <v>2307</v>
      </c>
      <c r="N2912" s="500" t="s">
        <v>6599</v>
      </c>
    </row>
    <row r="2913" spans="1:14">
      <c r="A2913" s="500" t="s">
        <v>686</v>
      </c>
      <c r="B2913" s="500" t="s">
        <v>2858</v>
      </c>
      <c r="C2913" s="500" t="s">
        <v>27831</v>
      </c>
      <c r="D2913" s="500" t="s">
        <v>27832</v>
      </c>
      <c r="E2913" s="500" t="s">
        <v>11099</v>
      </c>
      <c r="F2913" s="500" t="s">
        <v>28081</v>
      </c>
      <c r="G2913" s="500" t="s">
        <v>4156</v>
      </c>
      <c r="H2913" s="500" t="s">
        <v>7743</v>
      </c>
      <c r="I2913" s="500" t="s">
        <v>688</v>
      </c>
      <c r="J2913" s="500" t="s">
        <v>689</v>
      </c>
      <c r="K2913" s="500" t="s">
        <v>725</v>
      </c>
      <c r="L2913" s="500" t="s">
        <v>28083</v>
      </c>
      <c r="M2913" s="500" t="s">
        <v>2307</v>
      </c>
      <c r="N2913" s="500" t="s">
        <v>6600</v>
      </c>
    </row>
    <row r="2914" spans="1:14">
      <c r="A2914" s="500" t="s">
        <v>686</v>
      </c>
      <c r="B2914" s="500" t="s">
        <v>2858</v>
      </c>
      <c r="C2914" s="500" t="s">
        <v>27831</v>
      </c>
      <c r="D2914" s="500" t="s">
        <v>27832</v>
      </c>
      <c r="E2914" s="500" t="s">
        <v>11099</v>
      </c>
      <c r="F2914" s="500" t="s">
        <v>28081</v>
      </c>
      <c r="G2914" s="500" t="s">
        <v>2668</v>
      </c>
      <c r="H2914" s="500" t="s">
        <v>28325</v>
      </c>
      <c r="I2914" s="500" t="s">
        <v>688</v>
      </c>
      <c r="J2914" s="500" t="s">
        <v>689</v>
      </c>
      <c r="K2914" s="500" t="s">
        <v>725</v>
      </c>
      <c r="L2914" s="500" t="s">
        <v>28083</v>
      </c>
      <c r="M2914" s="500" t="s">
        <v>2307</v>
      </c>
      <c r="N2914" s="500" t="s">
        <v>6601</v>
      </c>
    </row>
    <row r="2915" spans="1:14">
      <c r="A2915" s="500" t="s">
        <v>686</v>
      </c>
      <c r="B2915" s="500" t="s">
        <v>2858</v>
      </c>
      <c r="C2915" s="500" t="s">
        <v>27831</v>
      </c>
      <c r="D2915" s="500" t="s">
        <v>27832</v>
      </c>
      <c r="E2915" s="500" t="s">
        <v>11099</v>
      </c>
      <c r="F2915" s="500" t="s">
        <v>28081</v>
      </c>
      <c r="G2915" s="500" t="s">
        <v>3708</v>
      </c>
      <c r="H2915" s="500" t="s">
        <v>27889</v>
      </c>
      <c r="I2915" s="500" t="s">
        <v>688</v>
      </c>
      <c r="J2915" s="500" t="s">
        <v>689</v>
      </c>
      <c r="K2915" s="500" t="s">
        <v>725</v>
      </c>
      <c r="L2915" s="500" t="s">
        <v>28083</v>
      </c>
      <c r="M2915" s="500" t="s">
        <v>2307</v>
      </c>
      <c r="N2915" s="500" t="s">
        <v>6602</v>
      </c>
    </row>
    <row r="2916" spans="1:14">
      <c r="A2916" s="500" t="s">
        <v>686</v>
      </c>
      <c r="B2916" s="500" t="s">
        <v>2858</v>
      </c>
      <c r="C2916" s="500" t="s">
        <v>27831</v>
      </c>
      <c r="D2916" s="500" t="s">
        <v>27832</v>
      </c>
      <c r="E2916" s="500" t="s">
        <v>11099</v>
      </c>
      <c r="F2916" s="500" t="s">
        <v>28081</v>
      </c>
      <c r="G2916" s="500" t="s">
        <v>2669</v>
      </c>
      <c r="H2916" s="500" t="s">
        <v>7601</v>
      </c>
      <c r="I2916" s="500" t="s">
        <v>688</v>
      </c>
      <c r="J2916" s="500" t="s">
        <v>689</v>
      </c>
      <c r="K2916" s="500" t="s">
        <v>725</v>
      </c>
      <c r="L2916" s="500" t="s">
        <v>28083</v>
      </c>
      <c r="M2916" s="500" t="s">
        <v>2307</v>
      </c>
      <c r="N2916" s="500" t="s">
        <v>6603</v>
      </c>
    </row>
    <row r="2917" spans="1:14">
      <c r="A2917" s="500" t="s">
        <v>686</v>
      </c>
      <c r="B2917" s="500" t="s">
        <v>2858</v>
      </c>
      <c r="C2917" s="500" t="s">
        <v>27831</v>
      </c>
      <c r="D2917" s="500" t="s">
        <v>27832</v>
      </c>
      <c r="E2917" s="500" t="s">
        <v>11099</v>
      </c>
      <c r="F2917" s="500" t="s">
        <v>28081</v>
      </c>
      <c r="G2917" s="500" t="s">
        <v>2670</v>
      </c>
      <c r="H2917" s="500" t="s">
        <v>11291</v>
      </c>
      <c r="I2917" s="500" t="s">
        <v>688</v>
      </c>
      <c r="J2917" s="500" t="s">
        <v>689</v>
      </c>
      <c r="K2917" s="500" t="s">
        <v>725</v>
      </c>
      <c r="L2917" s="500" t="s">
        <v>28083</v>
      </c>
      <c r="M2917" s="500" t="s">
        <v>2307</v>
      </c>
      <c r="N2917" s="500" t="s">
        <v>6604</v>
      </c>
    </row>
    <row r="2918" spans="1:14">
      <c r="A2918" s="500" t="s">
        <v>686</v>
      </c>
      <c r="B2918" s="500" t="s">
        <v>2858</v>
      </c>
      <c r="C2918" s="500" t="s">
        <v>27831</v>
      </c>
      <c r="D2918" s="500" t="s">
        <v>27832</v>
      </c>
      <c r="E2918" s="500" t="s">
        <v>11099</v>
      </c>
      <c r="F2918" s="500" t="s">
        <v>28081</v>
      </c>
      <c r="G2918" s="500" t="s">
        <v>2671</v>
      </c>
      <c r="H2918" s="500" t="s">
        <v>13100</v>
      </c>
      <c r="I2918" s="500" t="s">
        <v>688</v>
      </c>
      <c r="J2918" s="500" t="s">
        <v>689</v>
      </c>
      <c r="K2918" s="500" t="s">
        <v>725</v>
      </c>
      <c r="L2918" s="500" t="s">
        <v>28083</v>
      </c>
      <c r="M2918" s="500" t="s">
        <v>2307</v>
      </c>
      <c r="N2918" s="500" t="s">
        <v>6605</v>
      </c>
    </row>
    <row r="2919" spans="1:14">
      <c r="A2919" s="500" t="s">
        <v>686</v>
      </c>
      <c r="B2919" s="500" t="s">
        <v>2858</v>
      </c>
      <c r="C2919" s="500" t="s">
        <v>27831</v>
      </c>
      <c r="D2919" s="500" t="s">
        <v>27832</v>
      </c>
      <c r="E2919" s="500" t="s">
        <v>11099</v>
      </c>
      <c r="F2919" s="500" t="s">
        <v>28081</v>
      </c>
      <c r="G2919" s="500" t="s">
        <v>2289</v>
      </c>
      <c r="H2919" s="500" t="s">
        <v>14564</v>
      </c>
      <c r="I2919" s="500" t="s">
        <v>688</v>
      </c>
      <c r="J2919" s="500" t="s">
        <v>689</v>
      </c>
      <c r="K2919" s="500" t="s">
        <v>725</v>
      </c>
      <c r="L2919" s="500" t="s">
        <v>28083</v>
      </c>
      <c r="M2919" s="500" t="s">
        <v>2307</v>
      </c>
      <c r="N2919" s="500" t="s">
        <v>6606</v>
      </c>
    </row>
    <row r="2920" spans="1:14">
      <c r="A2920" s="500" t="s">
        <v>686</v>
      </c>
      <c r="B2920" s="500" t="s">
        <v>2858</v>
      </c>
      <c r="C2920" s="500" t="s">
        <v>27831</v>
      </c>
      <c r="D2920" s="500" t="s">
        <v>27832</v>
      </c>
      <c r="E2920" s="500" t="s">
        <v>11099</v>
      </c>
      <c r="F2920" s="500" t="s">
        <v>28081</v>
      </c>
      <c r="G2920" s="500" t="s">
        <v>7629</v>
      </c>
      <c r="H2920" s="500" t="s">
        <v>11355</v>
      </c>
      <c r="I2920" s="500" t="s">
        <v>688</v>
      </c>
      <c r="J2920" s="500" t="s">
        <v>689</v>
      </c>
      <c r="K2920" s="500" t="s">
        <v>725</v>
      </c>
      <c r="L2920" s="500" t="s">
        <v>28083</v>
      </c>
      <c r="M2920" s="500" t="s">
        <v>2307</v>
      </c>
      <c r="N2920" s="500" t="s">
        <v>7630</v>
      </c>
    </row>
    <row r="2921" spans="1:14">
      <c r="A2921" s="500" t="s">
        <v>686</v>
      </c>
      <c r="B2921" s="500" t="s">
        <v>2858</v>
      </c>
      <c r="C2921" s="500" t="s">
        <v>27831</v>
      </c>
      <c r="D2921" s="500" t="s">
        <v>27832</v>
      </c>
      <c r="E2921" s="500" t="s">
        <v>11099</v>
      </c>
      <c r="F2921" s="500" t="s">
        <v>28081</v>
      </c>
      <c r="G2921" s="500" t="s">
        <v>2672</v>
      </c>
      <c r="H2921" s="500" t="s">
        <v>14005</v>
      </c>
      <c r="I2921" s="500" t="s">
        <v>688</v>
      </c>
      <c r="J2921" s="500" t="s">
        <v>689</v>
      </c>
      <c r="K2921" s="500" t="s">
        <v>725</v>
      </c>
      <c r="L2921" s="500" t="s">
        <v>28083</v>
      </c>
      <c r="M2921" s="500" t="s">
        <v>2307</v>
      </c>
      <c r="N2921" s="500" t="s">
        <v>6607</v>
      </c>
    </row>
    <row r="2922" spans="1:14">
      <c r="A2922" s="500" t="s">
        <v>686</v>
      </c>
      <c r="B2922" s="500" t="s">
        <v>2858</v>
      </c>
      <c r="C2922" s="500" t="s">
        <v>27831</v>
      </c>
      <c r="D2922" s="500" t="s">
        <v>27832</v>
      </c>
      <c r="E2922" s="500" t="s">
        <v>11099</v>
      </c>
      <c r="F2922" s="500" t="s">
        <v>28081</v>
      </c>
      <c r="G2922" s="500" t="s">
        <v>2673</v>
      </c>
      <c r="H2922" s="500" t="s">
        <v>19806</v>
      </c>
      <c r="I2922" s="500" t="s">
        <v>688</v>
      </c>
      <c r="J2922" s="500" t="s">
        <v>689</v>
      </c>
      <c r="K2922" s="500" t="s">
        <v>725</v>
      </c>
      <c r="L2922" s="500" t="s">
        <v>28083</v>
      </c>
      <c r="M2922" s="500" t="s">
        <v>2307</v>
      </c>
      <c r="N2922" s="500" t="s">
        <v>6608</v>
      </c>
    </row>
    <row r="2923" spans="1:14">
      <c r="A2923" s="500" t="s">
        <v>686</v>
      </c>
      <c r="B2923" s="500" t="s">
        <v>2858</v>
      </c>
      <c r="C2923" s="500" t="s">
        <v>27831</v>
      </c>
      <c r="D2923" s="500" t="s">
        <v>27832</v>
      </c>
      <c r="E2923" s="500" t="s">
        <v>11099</v>
      </c>
      <c r="F2923" s="500" t="s">
        <v>28081</v>
      </c>
      <c r="G2923" s="500" t="s">
        <v>2674</v>
      </c>
      <c r="H2923" s="500" t="s">
        <v>3860</v>
      </c>
      <c r="I2923" s="500" t="s">
        <v>688</v>
      </c>
      <c r="J2923" s="500" t="s">
        <v>689</v>
      </c>
      <c r="K2923" s="500" t="s">
        <v>725</v>
      </c>
      <c r="L2923" s="500" t="s">
        <v>28083</v>
      </c>
      <c r="M2923" s="500" t="s">
        <v>2307</v>
      </c>
      <c r="N2923" s="500" t="s">
        <v>6609</v>
      </c>
    </row>
    <row r="2924" spans="1:14">
      <c r="A2924" s="500" t="s">
        <v>686</v>
      </c>
      <c r="B2924" s="500" t="s">
        <v>2858</v>
      </c>
      <c r="C2924" s="500" t="s">
        <v>27831</v>
      </c>
      <c r="D2924" s="500" t="s">
        <v>27832</v>
      </c>
      <c r="E2924" s="500" t="s">
        <v>11099</v>
      </c>
      <c r="F2924" s="500" t="s">
        <v>28081</v>
      </c>
      <c r="G2924" s="500" t="s">
        <v>2675</v>
      </c>
      <c r="H2924" s="500" t="s">
        <v>27988</v>
      </c>
      <c r="I2924" s="500" t="s">
        <v>688</v>
      </c>
      <c r="J2924" s="500" t="s">
        <v>689</v>
      </c>
      <c r="K2924" s="500" t="s">
        <v>725</v>
      </c>
      <c r="L2924" s="500" t="s">
        <v>28083</v>
      </c>
      <c r="M2924" s="500" t="s">
        <v>2307</v>
      </c>
      <c r="N2924" s="500" t="s">
        <v>6610</v>
      </c>
    </row>
    <row r="2925" spans="1:14">
      <c r="A2925" s="500" t="s">
        <v>686</v>
      </c>
      <c r="B2925" s="500" t="s">
        <v>2858</v>
      </c>
      <c r="C2925" s="500" t="s">
        <v>27831</v>
      </c>
      <c r="D2925" s="500" t="s">
        <v>27832</v>
      </c>
      <c r="E2925" s="500" t="s">
        <v>11099</v>
      </c>
      <c r="F2925" s="500" t="s">
        <v>28081</v>
      </c>
      <c r="G2925" s="500" t="s">
        <v>2676</v>
      </c>
      <c r="H2925" s="500" t="s">
        <v>28347</v>
      </c>
      <c r="I2925" s="500" t="s">
        <v>688</v>
      </c>
      <c r="J2925" s="500" t="s">
        <v>689</v>
      </c>
      <c r="K2925" s="500" t="s">
        <v>725</v>
      </c>
      <c r="L2925" s="500" t="s">
        <v>28083</v>
      </c>
      <c r="M2925" s="500" t="s">
        <v>2307</v>
      </c>
      <c r="N2925" s="500" t="s">
        <v>6611</v>
      </c>
    </row>
    <row r="2926" spans="1:14">
      <c r="A2926" s="500" t="s">
        <v>686</v>
      </c>
      <c r="B2926" s="500" t="s">
        <v>2858</v>
      </c>
      <c r="C2926" s="500" t="s">
        <v>27831</v>
      </c>
      <c r="D2926" s="500" t="s">
        <v>27832</v>
      </c>
      <c r="E2926" s="500" t="s">
        <v>11099</v>
      </c>
      <c r="F2926" s="500" t="s">
        <v>28081</v>
      </c>
      <c r="G2926" s="500" t="s">
        <v>2677</v>
      </c>
      <c r="H2926" s="500" t="s">
        <v>3722</v>
      </c>
      <c r="I2926" s="500" t="s">
        <v>688</v>
      </c>
      <c r="J2926" s="500" t="s">
        <v>689</v>
      </c>
      <c r="K2926" s="500" t="s">
        <v>725</v>
      </c>
      <c r="L2926" s="500" t="s">
        <v>28083</v>
      </c>
      <c r="M2926" s="500" t="s">
        <v>2307</v>
      </c>
      <c r="N2926" s="500" t="s">
        <v>6612</v>
      </c>
    </row>
    <row r="2927" spans="1:14">
      <c r="A2927" s="500" t="s">
        <v>686</v>
      </c>
      <c r="B2927" s="500" t="s">
        <v>2858</v>
      </c>
      <c r="C2927" s="500" t="s">
        <v>27831</v>
      </c>
      <c r="D2927" s="500" t="s">
        <v>27832</v>
      </c>
      <c r="E2927" s="500" t="s">
        <v>11099</v>
      </c>
      <c r="F2927" s="500" t="s">
        <v>28081</v>
      </c>
      <c r="G2927" s="500" t="s">
        <v>10779</v>
      </c>
      <c r="H2927" s="500" t="s">
        <v>28193</v>
      </c>
      <c r="I2927" s="500" t="s">
        <v>688</v>
      </c>
      <c r="J2927" s="500" t="s">
        <v>689</v>
      </c>
      <c r="K2927" s="500" t="s">
        <v>725</v>
      </c>
      <c r="L2927" s="500" t="s">
        <v>28083</v>
      </c>
      <c r="M2927" s="500" t="s">
        <v>2307</v>
      </c>
      <c r="N2927" s="500" t="s">
        <v>10780</v>
      </c>
    </row>
    <row r="2928" spans="1:14">
      <c r="A2928" s="500" t="s">
        <v>686</v>
      </c>
      <c r="B2928" s="500" t="s">
        <v>2858</v>
      </c>
      <c r="C2928" s="500" t="s">
        <v>27831</v>
      </c>
      <c r="D2928" s="500" t="s">
        <v>27832</v>
      </c>
      <c r="E2928" s="500" t="s">
        <v>11099</v>
      </c>
      <c r="F2928" s="500" t="s">
        <v>28081</v>
      </c>
      <c r="G2928" s="500" t="s">
        <v>10781</v>
      </c>
      <c r="H2928" s="500" t="s">
        <v>3562</v>
      </c>
      <c r="I2928" s="500" t="s">
        <v>688</v>
      </c>
      <c r="J2928" s="500" t="s">
        <v>689</v>
      </c>
      <c r="K2928" s="500" t="s">
        <v>725</v>
      </c>
      <c r="L2928" s="500" t="s">
        <v>28083</v>
      </c>
      <c r="M2928" s="500" t="s">
        <v>2307</v>
      </c>
      <c r="N2928" s="500" t="s">
        <v>10782</v>
      </c>
    </row>
    <row r="2929" spans="1:14">
      <c r="A2929" s="500" t="s">
        <v>686</v>
      </c>
      <c r="B2929" s="500" t="s">
        <v>2858</v>
      </c>
      <c r="C2929" s="500" t="s">
        <v>27831</v>
      </c>
      <c r="D2929" s="500" t="s">
        <v>27832</v>
      </c>
      <c r="E2929" s="500" t="s">
        <v>11099</v>
      </c>
      <c r="F2929" s="500" t="s">
        <v>28081</v>
      </c>
      <c r="G2929" s="500" t="s">
        <v>10783</v>
      </c>
      <c r="H2929" s="500" t="s">
        <v>11864</v>
      </c>
      <c r="I2929" s="500" t="s">
        <v>688</v>
      </c>
      <c r="J2929" s="500" t="s">
        <v>689</v>
      </c>
      <c r="K2929" s="500" t="s">
        <v>725</v>
      </c>
      <c r="L2929" s="500" t="s">
        <v>28083</v>
      </c>
      <c r="M2929" s="500" t="s">
        <v>2307</v>
      </c>
      <c r="N2929" s="500" t="s">
        <v>10784</v>
      </c>
    </row>
    <row r="2930" spans="1:14">
      <c r="A2930" s="500" t="s">
        <v>686</v>
      </c>
      <c r="B2930" s="500" t="s">
        <v>2858</v>
      </c>
      <c r="C2930" s="500" t="s">
        <v>27831</v>
      </c>
      <c r="D2930" s="500" t="s">
        <v>27832</v>
      </c>
      <c r="E2930" s="500" t="s">
        <v>11099</v>
      </c>
      <c r="F2930" s="500" t="s">
        <v>28081</v>
      </c>
      <c r="G2930" s="500" t="s">
        <v>10785</v>
      </c>
      <c r="H2930" s="500" t="s">
        <v>27992</v>
      </c>
      <c r="I2930" s="500" t="s">
        <v>688</v>
      </c>
      <c r="J2930" s="500" t="s">
        <v>689</v>
      </c>
      <c r="K2930" s="500" t="s">
        <v>725</v>
      </c>
      <c r="L2930" s="500" t="s">
        <v>28083</v>
      </c>
      <c r="M2930" s="500" t="s">
        <v>2307</v>
      </c>
      <c r="N2930" s="500" t="s">
        <v>10786</v>
      </c>
    </row>
    <row r="2931" spans="1:14">
      <c r="A2931" s="500" t="s">
        <v>686</v>
      </c>
      <c r="B2931" s="500" t="s">
        <v>2858</v>
      </c>
      <c r="C2931" s="500" t="s">
        <v>27831</v>
      </c>
      <c r="D2931" s="500" t="s">
        <v>27832</v>
      </c>
      <c r="E2931" s="500" t="s">
        <v>11099</v>
      </c>
      <c r="F2931" s="500" t="s">
        <v>28081</v>
      </c>
      <c r="G2931" s="500" t="s">
        <v>10787</v>
      </c>
      <c r="H2931" s="500" t="s">
        <v>11163</v>
      </c>
      <c r="I2931" s="500" t="s">
        <v>688</v>
      </c>
      <c r="J2931" s="500" t="s">
        <v>689</v>
      </c>
      <c r="K2931" s="500" t="s">
        <v>725</v>
      </c>
      <c r="L2931" s="500" t="s">
        <v>28083</v>
      </c>
      <c r="M2931" s="500" t="s">
        <v>2307</v>
      </c>
      <c r="N2931" s="500" t="s">
        <v>10788</v>
      </c>
    </row>
    <row r="2932" spans="1:14">
      <c r="A2932" s="500" t="s">
        <v>686</v>
      </c>
      <c r="B2932" s="500" t="s">
        <v>2858</v>
      </c>
      <c r="C2932" s="500" t="s">
        <v>27831</v>
      </c>
      <c r="D2932" s="500" t="s">
        <v>27832</v>
      </c>
      <c r="E2932" s="500" t="s">
        <v>11099</v>
      </c>
      <c r="F2932" s="500" t="s">
        <v>28081</v>
      </c>
      <c r="G2932" s="500" t="s">
        <v>10789</v>
      </c>
      <c r="H2932" s="500" t="s">
        <v>2886</v>
      </c>
      <c r="I2932" s="500" t="s">
        <v>688</v>
      </c>
      <c r="J2932" s="500" t="s">
        <v>689</v>
      </c>
      <c r="K2932" s="500" t="s">
        <v>725</v>
      </c>
      <c r="L2932" s="500" t="s">
        <v>28083</v>
      </c>
      <c r="M2932" s="500" t="s">
        <v>2307</v>
      </c>
      <c r="N2932" s="500" t="s">
        <v>10790</v>
      </c>
    </row>
    <row r="2933" spans="1:14">
      <c r="A2933" s="500" t="s">
        <v>686</v>
      </c>
      <c r="B2933" s="500" t="s">
        <v>2858</v>
      </c>
      <c r="C2933" s="500" t="s">
        <v>27831</v>
      </c>
      <c r="D2933" s="500" t="s">
        <v>27832</v>
      </c>
      <c r="E2933" s="500" t="s">
        <v>11099</v>
      </c>
      <c r="F2933" s="500" t="s">
        <v>28081</v>
      </c>
      <c r="G2933" s="500" t="s">
        <v>10791</v>
      </c>
      <c r="H2933" s="500" t="s">
        <v>3833</v>
      </c>
      <c r="I2933" s="500" t="s">
        <v>688</v>
      </c>
      <c r="J2933" s="500" t="s">
        <v>689</v>
      </c>
      <c r="K2933" s="500" t="s">
        <v>725</v>
      </c>
      <c r="L2933" s="500" t="s">
        <v>28083</v>
      </c>
      <c r="M2933" s="500" t="s">
        <v>2307</v>
      </c>
      <c r="N2933" s="500" t="s">
        <v>10792</v>
      </c>
    </row>
    <row r="2934" spans="1:14">
      <c r="A2934" s="500" t="s">
        <v>686</v>
      </c>
      <c r="B2934" s="500" t="s">
        <v>2858</v>
      </c>
      <c r="C2934" s="500" t="s">
        <v>27831</v>
      </c>
      <c r="D2934" s="500" t="s">
        <v>27832</v>
      </c>
      <c r="E2934" s="500" t="s">
        <v>11099</v>
      </c>
      <c r="F2934" s="500" t="s">
        <v>28081</v>
      </c>
      <c r="G2934" s="500" t="s">
        <v>10793</v>
      </c>
      <c r="H2934" s="500" t="s">
        <v>28318</v>
      </c>
      <c r="I2934" s="500" t="s">
        <v>688</v>
      </c>
      <c r="J2934" s="500" t="s">
        <v>689</v>
      </c>
      <c r="K2934" s="500" t="s">
        <v>725</v>
      </c>
      <c r="L2934" s="500" t="s">
        <v>28083</v>
      </c>
      <c r="M2934" s="500" t="s">
        <v>2307</v>
      </c>
      <c r="N2934" s="500" t="s">
        <v>10794</v>
      </c>
    </row>
    <row r="2935" spans="1:14">
      <c r="A2935" s="500" t="s">
        <v>686</v>
      </c>
      <c r="B2935" s="500" t="s">
        <v>2858</v>
      </c>
      <c r="C2935" s="500" t="s">
        <v>27831</v>
      </c>
      <c r="D2935" s="500" t="s">
        <v>27832</v>
      </c>
      <c r="E2935" s="500" t="s">
        <v>11099</v>
      </c>
      <c r="F2935" s="500" t="s">
        <v>28081</v>
      </c>
      <c r="G2935" s="500" t="s">
        <v>10795</v>
      </c>
      <c r="H2935" s="500" t="s">
        <v>11383</v>
      </c>
      <c r="I2935" s="500" t="s">
        <v>688</v>
      </c>
      <c r="J2935" s="500" t="s">
        <v>689</v>
      </c>
      <c r="K2935" s="500" t="s">
        <v>725</v>
      </c>
      <c r="L2935" s="500" t="s">
        <v>28083</v>
      </c>
      <c r="M2935" s="500" t="s">
        <v>2307</v>
      </c>
      <c r="N2935" s="500" t="s">
        <v>10796</v>
      </c>
    </row>
    <row r="2936" spans="1:14">
      <c r="A2936" s="500" t="s">
        <v>686</v>
      </c>
      <c r="B2936" s="500" t="s">
        <v>2858</v>
      </c>
      <c r="C2936" s="500" t="s">
        <v>27831</v>
      </c>
      <c r="D2936" s="500" t="s">
        <v>27832</v>
      </c>
      <c r="E2936" s="500" t="s">
        <v>11099</v>
      </c>
      <c r="F2936" s="500" t="s">
        <v>28081</v>
      </c>
      <c r="G2936" s="500" t="s">
        <v>10797</v>
      </c>
      <c r="H2936" s="500" t="s">
        <v>2982</v>
      </c>
      <c r="I2936" s="500" t="s">
        <v>688</v>
      </c>
      <c r="J2936" s="500" t="s">
        <v>689</v>
      </c>
      <c r="K2936" s="500" t="s">
        <v>725</v>
      </c>
      <c r="L2936" s="500" t="s">
        <v>28083</v>
      </c>
      <c r="M2936" s="500" t="s">
        <v>2307</v>
      </c>
      <c r="N2936" s="500" t="s">
        <v>10798</v>
      </c>
    </row>
    <row r="2937" spans="1:14">
      <c r="A2937" s="500" t="s">
        <v>686</v>
      </c>
      <c r="B2937" s="500" t="s">
        <v>2858</v>
      </c>
      <c r="C2937" s="500" t="s">
        <v>27831</v>
      </c>
      <c r="D2937" s="500" t="s">
        <v>27832</v>
      </c>
      <c r="E2937" s="500" t="s">
        <v>11099</v>
      </c>
      <c r="F2937" s="500" t="s">
        <v>28081</v>
      </c>
      <c r="G2937" s="500" t="s">
        <v>10799</v>
      </c>
      <c r="H2937" s="500" t="s">
        <v>11858</v>
      </c>
      <c r="I2937" s="500" t="s">
        <v>688</v>
      </c>
      <c r="J2937" s="500" t="s">
        <v>689</v>
      </c>
      <c r="K2937" s="500" t="s">
        <v>725</v>
      </c>
      <c r="L2937" s="500" t="s">
        <v>28083</v>
      </c>
      <c r="M2937" s="500" t="s">
        <v>2307</v>
      </c>
      <c r="N2937" s="500" t="s">
        <v>10800</v>
      </c>
    </row>
    <row r="2938" spans="1:14">
      <c r="A2938" s="500" t="s">
        <v>686</v>
      </c>
      <c r="B2938" s="500" t="s">
        <v>2858</v>
      </c>
      <c r="C2938" s="500" t="s">
        <v>27831</v>
      </c>
      <c r="D2938" s="500" t="s">
        <v>27832</v>
      </c>
      <c r="E2938" s="500" t="s">
        <v>11099</v>
      </c>
      <c r="F2938" s="500" t="s">
        <v>28081</v>
      </c>
      <c r="G2938" s="500" t="s">
        <v>10801</v>
      </c>
      <c r="H2938" s="500" t="s">
        <v>28213</v>
      </c>
      <c r="I2938" s="500" t="s">
        <v>688</v>
      </c>
      <c r="J2938" s="500" t="s">
        <v>689</v>
      </c>
      <c r="K2938" s="500" t="s">
        <v>725</v>
      </c>
      <c r="L2938" s="500" t="s">
        <v>28083</v>
      </c>
      <c r="M2938" s="500" t="s">
        <v>2307</v>
      </c>
      <c r="N2938" s="500" t="s">
        <v>10802</v>
      </c>
    </row>
    <row r="2939" spans="1:14">
      <c r="A2939" s="500" t="s">
        <v>686</v>
      </c>
      <c r="B2939" s="500" t="s">
        <v>2858</v>
      </c>
      <c r="C2939" s="500" t="s">
        <v>27831</v>
      </c>
      <c r="D2939" s="500" t="s">
        <v>27832</v>
      </c>
      <c r="E2939" s="500" t="s">
        <v>11099</v>
      </c>
      <c r="F2939" s="500" t="s">
        <v>28081</v>
      </c>
      <c r="G2939" s="500" t="s">
        <v>10803</v>
      </c>
      <c r="H2939" s="500" t="s">
        <v>28349</v>
      </c>
      <c r="I2939" s="500" t="s">
        <v>688</v>
      </c>
      <c r="J2939" s="500" t="s">
        <v>689</v>
      </c>
      <c r="K2939" s="500" t="s">
        <v>725</v>
      </c>
      <c r="L2939" s="500" t="s">
        <v>28083</v>
      </c>
      <c r="M2939" s="500" t="s">
        <v>2307</v>
      </c>
      <c r="N2939" s="500" t="s">
        <v>10805</v>
      </c>
    </row>
    <row r="2940" spans="1:14">
      <c r="A2940" s="500" t="s">
        <v>686</v>
      </c>
      <c r="B2940" s="500" t="s">
        <v>2858</v>
      </c>
      <c r="C2940" s="500" t="s">
        <v>27831</v>
      </c>
      <c r="D2940" s="500" t="s">
        <v>27832</v>
      </c>
      <c r="E2940" s="500" t="s">
        <v>11099</v>
      </c>
      <c r="F2940" s="500" t="s">
        <v>28081</v>
      </c>
      <c r="G2940" s="500" t="s">
        <v>10806</v>
      </c>
      <c r="H2940" s="500" t="s">
        <v>11120</v>
      </c>
      <c r="I2940" s="500" t="s">
        <v>688</v>
      </c>
      <c r="J2940" s="500" t="s">
        <v>689</v>
      </c>
      <c r="K2940" s="500" t="s">
        <v>725</v>
      </c>
      <c r="L2940" s="500" t="s">
        <v>28083</v>
      </c>
      <c r="M2940" s="500" t="s">
        <v>2307</v>
      </c>
      <c r="N2940" s="500" t="s">
        <v>10807</v>
      </c>
    </row>
    <row r="2941" spans="1:14">
      <c r="A2941" s="500" t="s">
        <v>686</v>
      </c>
      <c r="B2941" s="500" t="s">
        <v>2858</v>
      </c>
      <c r="C2941" s="500" t="s">
        <v>27831</v>
      </c>
      <c r="D2941" s="500" t="s">
        <v>27832</v>
      </c>
      <c r="E2941" s="500" t="s">
        <v>11099</v>
      </c>
      <c r="F2941" s="500" t="s">
        <v>28081</v>
      </c>
      <c r="G2941" s="500" t="s">
        <v>10808</v>
      </c>
      <c r="H2941" s="500" t="s">
        <v>27992</v>
      </c>
      <c r="I2941" s="500" t="s">
        <v>688</v>
      </c>
      <c r="J2941" s="500" t="s">
        <v>689</v>
      </c>
      <c r="K2941" s="500" t="s">
        <v>725</v>
      </c>
      <c r="L2941" s="500" t="s">
        <v>28083</v>
      </c>
      <c r="M2941" s="500" t="s">
        <v>2307</v>
      </c>
      <c r="N2941" s="500" t="s">
        <v>10809</v>
      </c>
    </row>
    <row r="2942" spans="1:14">
      <c r="A2942" s="500" t="s">
        <v>686</v>
      </c>
      <c r="B2942" s="500" t="s">
        <v>2858</v>
      </c>
      <c r="C2942" s="500" t="s">
        <v>27831</v>
      </c>
      <c r="D2942" s="500" t="s">
        <v>27832</v>
      </c>
      <c r="E2942" s="500" t="s">
        <v>11099</v>
      </c>
      <c r="F2942" s="500" t="s">
        <v>28081</v>
      </c>
      <c r="G2942" s="500" t="s">
        <v>2114</v>
      </c>
      <c r="H2942" s="500" t="s">
        <v>11855</v>
      </c>
      <c r="I2942" s="500" t="s">
        <v>688</v>
      </c>
      <c r="J2942" s="500" t="s">
        <v>689</v>
      </c>
      <c r="K2942" s="500" t="s">
        <v>725</v>
      </c>
      <c r="L2942" s="500" t="s">
        <v>28083</v>
      </c>
      <c r="M2942" s="500" t="s">
        <v>2307</v>
      </c>
      <c r="N2942" s="500" t="s">
        <v>6613</v>
      </c>
    </row>
    <row r="2943" spans="1:14">
      <c r="A2943" s="500" t="s">
        <v>686</v>
      </c>
      <c r="B2943" s="500" t="s">
        <v>2858</v>
      </c>
      <c r="C2943" s="500" t="s">
        <v>27831</v>
      </c>
      <c r="D2943" s="500" t="s">
        <v>27832</v>
      </c>
      <c r="E2943" s="500" t="s">
        <v>11099</v>
      </c>
      <c r="F2943" s="500" t="s">
        <v>28081</v>
      </c>
      <c r="G2943" s="500" t="s">
        <v>7987</v>
      </c>
      <c r="H2943" s="500" t="s">
        <v>11888</v>
      </c>
      <c r="I2943" s="500" t="s">
        <v>688</v>
      </c>
      <c r="J2943" s="500" t="s">
        <v>689</v>
      </c>
      <c r="K2943" s="500" t="s">
        <v>725</v>
      </c>
      <c r="L2943" s="500" t="s">
        <v>28083</v>
      </c>
      <c r="M2943" s="500" t="s">
        <v>2307</v>
      </c>
      <c r="N2943" s="500" t="s">
        <v>7988</v>
      </c>
    </row>
    <row r="2944" spans="1:14">
      <c r="A2944" s="500" t="s">
        <v>686</v>
      </c>
      <c r="B2944" s="500" t="s">
        <v>2858</v>
      </c>
      <c r="C2944" s="500" t="s">
        <v>27831</v>
      </c>
      <c r="D2944" s="500" t="s">
        <v>27832</v>
      </c>
      <c r="E2944" s="500" t="s">
        <v>11099</v>
      </c>
      <c r="F2944" s="500" t="s">
        <v>28081</v>
      </c>
      <c r="G2944" s="500" t="s">
        <v>7989</v>
      </c>
      <c r="H2944" s="500" t="s">
        <v>11804</v>
      </c>
      <c r="I2944" s="500" t="s">
        <v>688</v>
      </c>
      <c r="J2944" s="500" t="s">
        <v>689</v>
      </c>
      <c r="K2944" s="500" t="s">
        <v>725</v>
      </c>
      <c r="L2944" s="500" t="s">
        <v>28083</v>
      </c>
      <c r="M2944" s="500" t="s">
        <v>2307</v>
      </c>
      <c r="N2944" s="500" t="s">
        <v>7990</v>
      </c>
    </row>
    <row r="2945" spans="1:14">
      <c r="A2945" s="500" t="s">
        <v>686</v>
      </c>
      <c r="B2945" s="500" t="s">
        <v>2858</v>
      </c>
      <c r="C2945" s="500" t="s">
        <v>27831</v>
      </c>
      <c r="D2945" s="500" t="s">
        <v>27832</v>
      </c>
      <c r="E2945" s="500" t="s">
        <v>11099</v>
      </c>
      <c r="F2945" s="500" t="s">
        <v>28081</v>
      </c>
      <c r="G2945" s="500" t="s">
        <v>2115</v>
      </c>
      <c r="H2945" s="500" t="s">
        <v>11314</v>
      </c>
      <c r="I2945" s="500" t="s">
        <v>688</v>
      </c>
      <c r="J2945" s="500" t="s">
        <v>689</v>
      </c>
      <c r="K2945" s="500" t="s">
        <v>725</v>
      </c>
      <c r="L2945" s="500" t="s">
        <v>28083</v>
      </c>
      <c r="M2945" s="500" t="s">
        <v>2307</v>
      </c>
      <c r="N2945" s="500" t="s">
        <v>6614</v>
      </c>
    </row>
    <row r="2946" spans="1:14">
      <c r="A2946" s="500" t="s">
        <v>686</v>
      </c>
      <c r="B2946" s="500" t="s">
        <v>2858</v>
      </c>
      <c r="C2946" s="500" t="s">
        <v>27831</v>
      </c>
      <c r="D2946" s="500" t="s">
        <v>27832</v>
      </c>
      <c r="E2946" s="500" t="s">
        <v>11099</v>
      </c>
      <c r="F2946" s="500" t="s">
        <v>28081</v>
      </c>
      <c r="G2946" s="500" t="s">
        <v>2116</v>
      </c>
      <c r="H2946" s="500" t="s">
        <v>11284</v>
      </c>
      <c r="I2946" s="500" t="s">
        <v>688</v>
      </c>
      <c r="J2946" s="500" t="s">
        <v>689</v>
      </c>
      <c r="K2946" s="500" t="s">
        <v>725</v>
      </c>
      <c r="L2946" s="500" t="s">
        <v>28083</v>
      </c>
      <c r="M2946" s="500" t="s">
        <v>2307</v>
      </c>
      <c r="N2946" s="500" t="s">
        <v>6615</v>
      </c>
    </row>
    <row r="2947" spans="1:14">
      <c r="A2947" s="500" t="s">
        <v>686</v>
      </c>
      <c r="B2947" s="500" t="s">
        <v>2858</v>
      </c>
      <c r="C2947" s="500" t="s">
        <v>27831</v>
      </c>
      <c r="D2947" s="500" t="s">
        <v>27832</v>
      </c>
      <c r="E2947" s="500" t="s">
        <v>11099</v>
      </c>
      <c r="F2947" s="500" t="s">
        <v>28081</v>
      </c>
      <c r="G2947" s="500" t="s">
        <v>2117</v>
      </c>
      <c r="H2947" s="500" t="s">
        <v>11066</v>
      </c>
      <c r="I2947" s="500" t="s">
        <v>688</v>
      </c>
      <c r="J2947" s="500" t="s">
        <v>689</v>
      </c>
      <c r="K2947" s="500" t="s">
        <v>725</v>
      </c>
      <c r="L2947" s="500" t="s">
        <v>28083</v>
      </c>
      <c r="M2947" s="500" t="s">
        <v>2307</v>
      </c>
      <c r="N2947" s="500" t="s">
        <v>6616</v>
      </c>
    </row>
    <row r="2948" spans="1:14">
      <c r="A2948" s="500" t="s">
        <v>686</v>
      </c>
      <c r="B2948" s="500" t="s">
        <v>2858</v>
      </c>
      <c r="C2948" s="500" t="s">
        <v>27831</v>
      </c>
      <c r="D2948" s="500" t="s">
        <v>27832</v>
      </c>
      <c r="E2948" s="500" t="s">
        <v>11099</v>
      </c>
      <c r="F2948" s="500" t="s">
        <v>28081</v>
      </c>
      <c r="G2948" s="500" t="s">
        <v>4174</v>
      </c>
      <c r="H2948" s="500" t="s">
        <v>11286</v>
      </c>
      <c r="I2948" s="500" t="s">
        <v>688</v>
      </c>
      <c r="J2948" s="500" t="s">
        <v>689</v>
      </c>
      <c r="K2948" s="500" t="s">
        <v>725</v>
      </c>
      <c r="L2948" s="500" t="s">
        <v>28083</v>
      </c>
      <c r="M2948" s="500" t="s">
        <v>2307</v>
      </c>
      <c r="N2948" s="500" t="s">
        <v>6617</v>
      </c>
    </row>
    <row r="2949" spans="1:14">
      <c r="A2949" s="500" t="s">
        <v>686</v>
      </c>
      <c r="B2949" s="500" t="s">
        <v>2858</v>
      </c>
      <c r="C2949" s="500" t="s">
        <v>27831</v>
      </c>
      <c r="D2949" s="500" t="s">
        <v>27832</v>
      </c>
      <c r="E2949" s="500" t="s">
        <v>11099</v>
      </c>
      <c r="F2949" s="500" t="s">
        <v>28081</v>
      </c>
      <c r="G2949" s="500" t="s">
        <v>2118</v>
      </c>
      <c r="H2949" s="500" t="s">
        <v>3894</v>
      </c>
      <c r="I2949" s="500" t="s">
        <v>688</v>
      </c>
      <c r="J2949" s="500" t="s">
        <v>689</v>
      </c>
      <c r="K2949" s="500" t="s">
        <v>725</v>
      </c>
      <c r="L2949" s="500" t="s">
        <v>28083</v>
      </c>
      <c r="M2949" s="500" t="s">
        <v>2307</v>
      </c>
      <c r="N2949" s="500" t="s">
        <v>6618</v>
      </c>
    </row>
    <row r="2950" spans="1:14">
      <c r="A2950" s="500" t="s">
        <v>686</v>
      </c>
      <c r="B2950" s="500" t="s">
        <v>2858</v>
      </c>
      <c r="C2950" s="500" t="s">
        <v>27831</v>
      </c>
      <c r="D2950" s="500" t="s">
        <v>27832</v>
      </c>
      <c r="E2950" s="500" t="s">
        <v>11099</v>
      </c>
      <c r="F2950" s="500" t="s">
        <v>28081</v>
      </c>
      <c r="G2950" s="500" t="s">
        <v>2119</v>
      </c>
      <c r="H2950" s="500" t="s">
        <v>11274</v>
      </c>
      <c r="I2950" s="500" t="s">
        <v>688</v>
      </c>
      <c r="J2950" s="500" t="s">
        <v>689</v>
      </c>
      <c r="K2950" s="500" t="s">
        <v>725</v>
      </c>
      <c r="L2950" s="500" t="s">
        <v>28083</v>
      </c>
      <c r="M2950" s="500" t="s">
        <v>2307</v>
      </c>
      <c r="N2950" s="500" t="s">
        <v>6619</v>
      </c>
    </row>
    <row r="2951" spans="1:14">
      <c r="A2951" s="500" t="s">
        <v>686</v>
      </c>
      <c r="B2951" s="500" t="s">
        <v>2858</v>
      </c>
      <c r="C2951" s="500" t="s">
        <v>27831</v>
      </c>
      <c r="D2951" s="500" t="s">
        <v>27832</v>
      </c>
      <c r="E2951" s="500" t="s">
        <v>11099</v>
      </c>
      <c r="F2951" s="500" t="s">
        <v>28081</v>
      </c>
      <c r="G2951" s="500" t="s">
        <v>2120</v>
      </c>
      <c r="H2951" s="500" t="s">
        <v>27859</v>
      </c>
      <c r="I2951" s="500" t="s">
        <v>688</v>
      </c>
      <c r="J2951" s="500" t="s">
        <v>689</v>
      </c>
      <c r="K2951" s="500" t="s">
        <v>725</v>
      </c>
      <c r="L2951" s="500" t="s">
        <v>28083</v>
      </c>
      <c r="M2951" s="500" t="s">
        <v>2307</v>
      </c>
      <c r="N2951" s="500" t="s">
        <v>6620</v>
      </c>
    </row>
    <row r="2952" spans="1:14">
      <c r="A2952" s="500" t="s">
        <v>686</v>
      </c>
      <c r="B2952" s="500" t="s">
        <v>2858</v>
      </c>
      <c r="C2952" s="500" t="s">
        <v>27831</v>
      </c>
      <c r="D2952" s="500" t="s">
        <v>27832</v>
      </c>
      <c r="E2952" s="500" t="s">
        <v>11099</v>
      </c>
      <c r="F2952" s="500" t="s">
        <v>28081</v>
      </c>
      <c r="G2952" s="500" t="s">
        <v>7991</v>
      </c>
      <c r="H2952" s="500" t="s">
        <v>11282</v>
      </c>
      <c r="I2952" s="500" t="s">
        <v>688</v>
      </c>
      <c r="J2952" s="500" t="s">
        <v>689</v>
      </c>
      <c r="K2952" s="500" t="s">
        <v>725</v>
      </c>
      <c r="L2952" s="500" t="s">
        <v>28083</v>
      </c>
      <c r="M2952" s="500" t="s">
        <v>2307</v>
      </c>
      <c r="N2952" s="500" t="s">
        <v>7992</v>
      </c>
    </row>
    <row r="2953" spans="1:14">
      <c r="A2953" s="500" t="s">
        <v>686</v>
      </c>
      <c r="B2953" s="500" t="s">
        <v>2858</v>
      </c>
      <c r="C2953" s="500" t="s">
        <v>27831</v>
      </c>
      <c r="D2953" s="500" t="s">
        <v>27832</v>
      </c>
      <c r="E2953" s="500" t="s">
        <v>11099</v>
      </c>
      <c r="F2953" s="500" t="s">
        <v>28081</v>
      </c>
      <c r="G2953" s="500" t="s">
        <v>3709</v>
      </c>
      <c r="H2953" s="500" t="s">
        <v>7051</v>
      </c>
      <c r="I2953" s="500" t="s">
        <v>688</v>
      </c>
      <c r="J2953" s="500" t="s">
        <v>689</v>
      </c>
      <c r="K2953" s="500" t="s">
        <v>725</v>
      </c>
      <c r="L2953" s="500" t="s">
        <v>28083</v>
      </c>
      <c r="M2953" s="500" t="s">
        <v>2307</v>
      </c>
      <c r="N2953" s="500" t="s">
        <v>6621</v>
      </c>
    </row>
    <row r="2954" spans="1:14">
      <c r="A2954" s="500" t="s">
        <v>686</v>
      </c>
      <c r="B2954" s="500" t="s">
        <v>2858</v>
      </c>
      <c r="C2954" s="500" t="s">
        <v>27831</v>
      </c>
      <c r="D2954" s="500" t="s">
        <v>27832</v>
      </c>
      <c r="E2954" s="500" t="s">
        <v>11099</v>
      </c>
      <c r="F2954" s="500" t="s">
        <v>28081</v>
      </c>
      <c r="G2954" s="500" t="s">
        <v>2121</v>
      </c>
      <c r="H2954" s="500" t="s">
        <v>3965</v>
      </c>
      <c r="I2954" s="500" t="s">
        <v>688</v>
      </c>
      <c r="J2954" s="500" t="s">
        <v>689</v>
      </c>
      <c r="K2954" s="500" t="s">
        <v>725</v>
      </c>
      <c r="L2954" s="500" t="s">
        <v>28083</v>
      </c>
      <c r="M2954" s="500" t="s">
        <v>2307</v>
      </c>
      <c r="N2954" s="500" t="s">
        <v>6622</v>
      </c>
    </row>
    <row r="2955" spans="1:14">
      <c r="A2955" s="500" t="s">
        <v>686</v>
      </c>
      <c r="B2955" s="500" t="s">
        <v>2858</v>
      </c>
      <c r="C2955" s="500" t="s">
        <v>27831</v>
      </c>
      <c r="D2955" s="500" t="s">
        <v>27832</v>
      </c>
      <c r="E2955" s="500" t="s">
        <v>11099</v>
      </c>
      <c r="F2955" s="500" t="s">
        <v>28081</v>
      </c>
      <c r="G2955" s="500" t="s">
        <v>2678</v>
      </c>
      <c r="H2955" s="500" t="s">
        <v>11316</v>
      </c>
      <c r="I2955" s="500" t="s">
        <v>688</v>
      </c>
      <c r="J2955" s="500" t="s">
        <v>689</v>
      </c>
      <c r="K2955" s="500" t="s">
        <v>725</v>
      </c>
      <c r="L2955" s="500" t="s">
        <v>28083</v>
      </c>
      <c r="M2955" s="500" t="s">
        <v>2307</v>
      </c>
      <c r="N2955" s="500" t="s">
        <v>6623</v>
      </c>
    </row>
    <row r="2956" spans="1:14">
      <c r="A2956" s="500" t="s">
        <v>686</v>
      </c>
      <c r="B2956" s="500" t="s">
        <v>2858</v>
      </c>
      <c r="C2956" s="500" t="s">
        <v>27831</v>
      </c>
      <c r="D2956" s="500" t="s">
        <v>27832</v>
      </c>
      <c r="E2956" s="500" t="s">
        <v>11099</v>
      </c>
      <c r="F2956" s="500" t="s">
        <v>28081</v>
      </c>
      <c r="G2956" s="500" t="s">
        <v>7632</v>
      </c>
      <c r="H2956" s="500" t="s">
        <v>11314</v>
      </c>
      <c r="I2956" s="500" t="s">
        <v>688</v>
      </c>
      <c r="J2956" s="500" t="s">
        <v>689</v>
      </c>
      <c r="K2956" s="500" t="s">
        <v>725</v>
      </c>
      <c r="L2956" s="500" t="s">
        <v>28083</v>
      </c>
      <c r="M2956" s="500" t="s">
        <v>2307</v>
      </c>
      <c r="N2956" s="500" t="s">
        <v>7633</v>
      </c>
    </row>
    <row r="2957" spans="1:14">
      <c r="A2957" s="500" t="s">
        <v>686</v>
      </c>
      <c r="B2957" s="500" t="s">
        <v>2858</v>
      </c>
      <c r="C2957" s="500" t="s">
        <v>27831</v>
      </c>
      <c r="D2957" s="500" t="s">
        <v>27832</v>
      </c>
      <c r="E2957" s="500" t="s">
        <v>11099</v>
      </c>
      <c r="F2957" s="500" t="s">
        <v>28081</v>
      </c>
      <c r="G2957" s="500" t="s">
        <v>11866</v>
      </c>
      <c r="H2957" s="500" t="s">
        <v>7601</v>
      </c>
      <c r="I2957" s="500" t="s">
        <v>688</v>
      </c>
      <c r="J2957" s="500" t="s">
        <v>689</v>
      </c>
      <c r="K2957" s="500" t="s">
        <v>725</v>
      </c>
      <c r="L2957" s="500" t="s">
        <v>28083</v>
      </c>
      <c r="M2957" s="500" t="s">
        <v>2307</v>
      </c>
      <c r="N2957" s="500" t="s">
        <v>11867</v>
      </c>
    </row>
    <row r="2958" spans="1:14">
      <c r="A2958" s="500" t="s">
        <v>686</v>
      </c>
      <c r="B2958" s="500" t="s">
        <v>2858</v>
      </c>
      <c r="C2958" s="500" t="s">
        <v>27831</v>
      </c>
      <c r="D2958" s="500" t="s">
        <v>27832</v>
      </c>
      <c r="E2958" s="500" t="s">
        <v>11099</v>
      </c>
      <c r="F2958" s="500" t="s">
        <v>28081</v>
      </c>
      <c r="G2958" s="500" t="s">
        <v>11868</v>
      </c>
      <c r="H2958" s="500" t="s">
        <v>11817</v>
      </c>
      <c r="I2958" s="500" t="s">
        <v>688</v>
      </c>
      <c r="J2958" s="500" t="s">
        <v>689</v>
      </c>
      <c r="K2958" s="500" t="s">
        <v>725</v>
      </c>
      <c r="L2958" s="500" t="s">
        <v>28083</v>
      </c>
      <c r="M2958" s="500" t="s">
        <v>2307</v>
      </c>
      <c r="N2958" s="500" t="s">
        <v>11869</v>
      </c>
    </row>
    <row r="2959" spans="1:14">
      <c r="A2959" s="500" t="s">
        <v>686</v>
      </c>
      <c r="B2959" s="500" t="s">
        <v>2858</v>
      </c>
      <c r="C2959" s="500" t="s">
        <v>27831</v>
      </c>
      <c r="D2959" s="500" t="s">
        <v>27832</v>
      </c>
      <c r="E2959" s="500" t="s">
        <v>11099</v>
      </c>
      <c r="F2959" s="500" t="s">
        <v>28081</v>
      </c>
      <c r="G2959" s="500" t="s">
        <v>11870</v>
      </c>
      <c r="H2959" s="500" t="s">
        <v>27887</v>
      </c>
      <c r="I2959" s="500" t="s">
        <v>688</v>
      </c>
      <c r="J2959" s="500" t="s">
        <v>689</v>
      </c>
      <c r="K2959" s="500" t="s">
        <v>725</v>
      </c>
      <c r="L2959" s="500" t="s">
        <v>28083</v>
      </c>
      <c r="M2959" s="500" t="s">
        <v>2307</v>
      </c>
      <c r="N2959" s="500" t="s">
        <v>11871</v>
      </c>
    </row>
    <row r="2960" spans="1:14">
      <c r="A2960" s="500" t="s">
        <v>686</v>
      </c>
      <c r="B2960" s="500" t="s">
        <v>2858</v>
      </c>
      <c r="C2960" s="500" t="s">
        <v>27831</v>
      </c>
      <c r="D2960" s="500" t="s">
        <v>27832</v>
      </c>
      <c r="E2960" s="500" t="s">
        <v>11099</v>
      </c>
      <c r="F2960" s="500" t="s">
        <v>28081</v>
      </c>
      <c r="G2960" s="500" t="s">
        <v>11872</v>
      </c>
      <c r="H2960" s="500" t="s">
        <v>6994</v>
      </c>
      <c r="I2960" s="500" t="s">
        <v>688</v>
      </c>
      <c r="J2960" s="500" t="s">
        <v>689</v>
      </c>
      <c r="K2960" s="500" t="s">
        <v>725</v>
      </c>
      <c r="L2960" s="500" t="s">
        <v>28083</v>
      </c>
      <c r="M2960" s="500" t="s">
        <v>2307</v>
      </c>
      <c r="N2960" s="500" t="s">
        <v>11873</v>
      </c>
    </row>
    <row r="2961" spans="1:14">
      <c r="A2961" s="500" t="s">
        <v>686</v>
      </c>
      <c r="B2961" s="500" t="s">
        <v>2858</v>
      </c>
      <c r="C2961" s="500" t="s">
        <v>27831</v>
      </c>
      <c r="D2961" s="500" t="s">
        <v>27832</v>
      </c>
      <c r="E2961" s="500" t="s">
        <v>11099</v>
      </c>
      <c r="F2961" s="500" t="s">
        <v>28081</v>
      </c>
      <c r="G2961" s="500" t="s">
        <v>11874</v>
      </c>
      <c r="H2961" s="500" t="s">
        <v>11364</v>
      </c>
      <c r="I2961" s="500" t="s">
        <v>688</v>
      </c>
      <c r="J2961" s="500" t="s">
        <v>689</v>
      </c>
      <c r="K2961" s="500" t="s">
        <v>725</v>
      </c>
      <c r="L2961" s="500" t="s">
        <v>28083</v>
      </c>
      <c r="M2961" s="500" t="s">
        <v>2307</v>
      </c>
      <c r="N2961" s="500" t="s">
        <v>11875</v>
      </c>
    </row>
    <row r="2962" spans="1:14">
      <c r="A2962" s="500" t="s">
        <v>686</v>
      </c>
      <c r="B2962" s="500" t="s">
        <v>2858</v>
      </c>
      <c r="C2962" s="500" t="s">
        <v>27831</v>
      </c>
      <c r="D2962" s="500" t="s">
        <v>27832</v>
      </c>
      <c r="E2962" s="500" t="s">
        <v>11099</v>
      </c>
      <c r="F2962" s="500" t="s">
        <v>28081</v>
      </c>
      <c r="G2962" s="500" t="s">
        <v>11876</v>
      </c>
      <c r="H2962" s="500" t="s">
        <v>19806</v>
      </c>
      <c r="I2962" s="500" t="s">
        <v>688</v>
      </c>
      <c r="J2962" s="500" t="s">
        <v>689</v>
      </c>
      <c r="K2962" s="500" t="s">
        <v>725</v>
      </c>
      <c r="L2962" s="500" t="s">
        <v>28083</v>
      </c>
      <c r="M2962" s="500" t="s">
        <v>2307</v>
      </c>
      <c r="N2962" s="500" t="s">
        <v>11877</v>
      </c>
    </row>
    <row r="2963" spans="1:14">
      <c r="A2963" s="500" t="s">
        <v>686</v>
      </c>
      <c r="B2963" s="500" t="s">
        <v>2858</v>
      </c>
      <c r="C2963" s="500" t="s">
        <v>27831</v>
      </c>
      <c r="D2963" s="500" t="s">
        <v>27832</v>
      </c>
      <c r="E2963" s="500" t="s">
        <v>11099</v>
      </c>
      <c r="F2963" s="500" t="s">
        <v>28081</v>
      </c>
      <c r="G2963" s="500" t="s">
        <v>11878</v>
      </c>
      <c r="H2963" s="500" t="s">
        <v>28030</v>
      </c>
      <c r="I2963" s="500" t="s">
        <v>688</v>
      </c>
      <c r="J2963" s="500" t="s">
        <v>689</v>
      </c>
      <c r="K2963" s="500" t="s">
        <v>725</v>
      </c>
      <c r="L2963" s="500" t="s">
        <v>28083</v>
      </c>
      <c r="M2963" s="500" t="s">
        <v>2307</v>
      </c>
      <c r="N2963" s="500" t="s">
        <v>11879</v>
      </c>
    </row>
    <row r="2964" spans="1:14">
      <c r="A2964" s="500" t="s">
        <v>686</v>
      </c>
      <c r="B2964" s="500" t="s">
        <v>2858</v>
      </c>
      <c r="C2964" s="500" t="s">
        <v>27831</v>
      </c>
      <c r="D2964" s="500" t="s">
        <v>27832</v>
      </c>
      <c r="E2964" s="500" t="s">
        <v>11099</v>
      </c>
      <c r="F2964" s="500" t="s">
        <v>28081</v>
      </c>
      <c r="G2964" s="500" t="s">
        <v>11880</v>
      </c>
      <c r="H2964" s="500" t="s">
        <v>11825</v>
      </c>
      <c r="I2964" s="500" t="s">
        <v>688</v>
      </c>
      <c r="J2964" s="500" t="s">
        <v>689</v>
      </c>
      <c r="K2964" s="500" t="s">
        <v>725</v>
      </c>
      <c r="L2964" s="500" t="s">
        <v>28083</v>
      </c>
      <c r="M2964" s="500" t="s">
        <v>2307</v>
      </c>
      <c r="N2964" s="500" t="s">
        <v>11882</v>
      </c>
    </row>
    <row r="2965" spans="1:14">
      <c r="A2965" s="500" t="s">
        <v>686</v>
      </c>
      <c r="B2965" s="500" t="s">
        <v>2858</v>
      </c>
      <c r="C2965" s="500" t="s">
        <v>27831</v>
      </c>
      <c r="D2965" s="500" t="s">
        <v>27832</v>
      </c>
      <c r="E2965" s="500" t="s">
        <v>11099</v>
      </c>
      <c r="F2965" s="500" t="s">
        <v>28081</v>
      </c>
      <c r="G2965" s="500" t="s">
        <v>11883</v>
      </c>
      <c r="H2965" s="500" t="s">
        <v>10991</v>
      </c>
      <c r="I2965" s="500" t="s">
        <v>688</v>
      </c>
      <c r="J2965" s="500" t="s">
        <v>689</v>
      </c>
      <c r="K2965" s="500" t="s">
        <v>725</v>
      </c>
      <c r="L2965" s="500" t="s">
        <v>28083</v>
      </c>
      <c r="M2965" s="500" t="s">
        <v>2307</v>
      </c>
      <c r="N2965" s="500" t="s">
        <v>11884</v>
      </c>
    </row>
    <row r="2966" spans="1:14">
      <c r="A2966" s="500" t="s">
        <v>686</v>
      </c>
      <c r="B2966" s="500" t="s">
        <v>2858</v>
      </c>
      <c r="C2966" s="500" t="s">
        <v>27831</v>
      </c>
      <c r="D2966" s="500" t="s">
        <v>27832</v>
      </c>
      <c r="E2966" s="500" t="s">
        <v>11099</v>
      </c>
      <c r="F2966" s="500" t="s">
        <v>28081</v>
      </c>
      <c r="G2966" s="500" t="s">
        <v>11885</v>
      </c>
      <c r="H2966" s="500" t="s">
        <v>11817</v>
      </c>
      <c r="I2966" s="500" t="s">
        <v>688</v>
      </c>
      <c r="J2966" s="500" t="s">
        <v>689</v>
      </c>
      <c r="K2966" s="500" t="s">
        <v>725</v>
      </c>
      <c r="L2966" s="500" t="s">
        <v>28083</v>
      </c>
      <c r="M2966" s="500" t="s">
        <v>2307</v>
      </c>
      <c r="N2966" s="500" t="s">
        <v>11886</v>
      </c>
    </row>
    <row r="2967" spans="1:14">
      <c r="A2967" s="500" t="s">
        <v>686</v>
      </c>
      <c r="B2967" s="500" t="s">
        <v>2858</v>
      </c>
      <c r="C2967" s="500" t="s">
        <v>27831</v>
      </c>
      <c r="D2967" s="500" t="s">
        <v>27832</v>
      </c>
      <c r="E2967" s="500" t="s">
        <v>11099</v>
      </c>
      <c r="F2967" s="500" t="s">
        <v>28081</v>
      </c>
      <c r="G2967" s="500" t="s">
        <v>2122</v>
      </c>
      <c r="H2967" s="500" t="s">
        <v>11307</v>
      </c>
      <c r="I2967" s="500" t="s">
        <v>688</v>
      </c>
      <c r="J2967" s="500" t="s">
        <v>689</v>
      </c>
      <c r="K2967" s="500" t="s">
        <v>725</v>
      </c>
      <c r="L2967" s="500" t="s">
        <v>28083</v>
      </c>
      <c r="M2967" s="500" t="s">
        <v>2307</v>
      </c>
      <c r="N2967" s="500" t="s">
        <v>6624</v>
      </c>
    </row>
    <row r="2968" spans="1:14">
      <c r="A2968" s="500" t="s">
        <v>686</v>
      </c>
      <c r="B2968" s="500" t="s">
        <v>2858</v>
      </c>
      <c r="C2968" s="500" t="s">
        <v>27831</v>
      </c>
      <c r="D2968" s="500" t="s">
        <v>27832</v>
      </c>
      <c r="E2968" s="500" t="s">
        <v>11099</v>
      </c>
      <c r="F2968" s="500" t="s">
        <v>28081</v>
      </c>
      <c r="G2968" s="500" t="s">
        <v>2123</v>
      </c>
      <c r="H2968" s="500" t="s">
        <v>11302</v>
      </c>
      <c r="I2968" s="500" t="s">
        <v>688</v>
      </c>
      <c r="J2968" s="500" t="s">
        <v>689</v>
      </c>
      <c r="K2968" s="500" t="s">
        <v>725</v>
      </c>
      <c r="L2968" s="500" t="s">
        <v>28083</v>
      </c>
      <c r="M2968" s="500" t="s">
        <v>2307</v>
      </c>
      <c r="N2968" s="500" t="s">
        <v>6625</v>
      </c>
    </row>
    <row r="2969" spans="1:14">
      <c r="A2969" s="500" t="s">
        <v>686</v>
      </c>
      <c r="B2969" s="500" t="s">
        <v>2858</v>
      </c>
      <c r="C2969" s="500" t="s">
        <v>27831</v>
      </c>
      <c r="D2969" s="500" t="s">
        <v>27832</v>
      </c>
      <c r="E2969" s="500" t="s">
        <v>11099</v>
      </c>
      <c r="F2969" s="500" t="s">
        <v>28081</v>
      </c>
      <c r="G2969" s="500" t="s">
        <v>2124</v>
      </c>
      <c r="H2969" s="500" t="s">
        <v>7717</v>
      </c>
      <c r="I2969" s="500" t="s">
        <v>688</v>
      </c>
      <c r="J2969" s="500" t="s">
        <v>689</v>
      </c>
      <c r="K2969" s="500" t="s">
        <v>725</v>
      </c>
      <c r="L2969" s="500" t="s">
        <v>28083</v>
      </c>
      <c r="M2969" s="500" t="s">
        <v>2307</v>
      </c>
      <c r="N2969" s="500" t="s">
        <v>6626</v>
      </c>
    </row>
    <row r="2970" spans="1:14">
      <c r="A2970" s="500" t="s">
        <v>686</v>
      </c>
      <c r="B2970" s="500" t="s">
        <v>2858</v>
      </c>
      <c r="C2970" s="500" t="s">
        <v>27831</v>
      </c>
      <c r="D2970" s="500" t="s">
        <v>27832</v>
      </c>
      <c r="E2970" s="500" t="s">
        <v>11099</v>
      </c>
      <c r="F2970" s="500" t="s">
        <v>28081</v>
      </c>
      <c r="G2970" s="500" t="s">
        <v>2125</v>
      </c>
      <c r="H2970" s="500" t="s">
        <v>12802</v>
      </c>
      <c r="I2970" s="500" t="s">
        <v>688</v>
      </c>
      <c r="J2970" s="500" t="s">
        <v>689</v>
      </c>
      <c r="K2970" s="500" t="s">
        <v>725</v>
      </c>
      <c r="L2970" s="500" t="s">
        <v>28083</v>
      </c>
      <c r="M2970" s="500" t="s">
        <v>2307</v>
      </c>
      <c r="N2970" s="500" t="s">
        <v>6627</v>
      </c>
    </row>
    <row r="2971" spans="1:14">
      <c r="A2971" s="500" t="s">
        <v>686</v>
      </c>
      <c r="B2971" s="500" t="s">
        <v>2858</v>
      </c>
      <c r="C2971" s="500" t="s">
        <v>27831</v>
      </c>
      <c r="D2971" s="500" t="s">
        <v>27832</v>
      </c>
      <c r="E2971" s="500" t="s">
        <v>11099</v>
      </c>
      <c r="F2971" s="500" t="s">
        <v>28081</v>
      </c>
      <c r="G2971" s="500" t="s">
        <v>4158</v>
      </c>
      <c r="H2971" s="500" t="s">
        <v>11312</v>
      </c>
      <c r="I2971" s="500" t="s">
        <v>688</v>
      </c>
      <c r="J2971" s="500" t="s">
        <v>689</v>
      </c>
      <c r="K2971" s="500" t="s">
        <v>725</v>
      </c>
      <c r="L2971" s="500" t="s">
        <v>28083</v>
      </c>
      <c r="M2971" s="500" t="s">
        <v>2307</v>
      </c>
      <c r="N2971" s="500" t="s">
        <v>6628</v>
      </c>
    </row>
    <row r="2972" spans="1:14">
      <c r="A2972" s="500" t="s">
        <v>686</v>
      </c>
      <c r="B2972" s="500" t="s">
        <v>2858</v>
      </c>
      <c r="C2972" s="500" t="s">
        <v>27831</v>
      </c>
      <c r="D2972" s="500" t="s">
        <v>27832</v>
      </c>
      <c r="E2972" s="500" t="s">
        <v>11099</v>
      </c>
      <c r="F2972" s="500" t="s">
        <v>28081</v>
      </c>
      <c r="G2972" s="500" t="s">
        <v>2126</v>
      </c>
      <c r="H2972" s="500" t="s">
        <v>27987</v>
      </c>
      <c r="I2972" s="500" t="s">
        <v>688</v>
      </c>
      <c r="J2972" s="500" t="s">
        <v>689</v>
      </c>
      <c r="K2972" s="500" t="s">
        <v>725</v>
      </c>
      <c r="L2972" s="500" t="s">
        <v>28083</v>
      </c>
      <c r="M2972" s="500" t="s">
        <v>2307</v>
      </c>
      <c r="N2972" s="500" t="s">
        <v>6629</v>
      </c>
    </row>
    <row r="2973" spans="1:14">
      <c r="A2973" s="500" t="s">
        <v>686</v>
      </c>
      <c r="B2973" s="500" t="s">
        <v>2858</v>
      </c>
      <c r="C2973" s="500" t="s">
        <v>27831</v>
      </c>
      <c r="D2973" s="500" t="s">
        <v>27832</v>
      </c>
      <c r="E2973" s="500" t="s">
        <v>11099</v>
      </c>
      <c r="F2973" s="500" t="s">
        <v>28081</v>
      </c>
      <c r="G2973" s="500" t="s">
        <v>2127</v>
      </c>
      <c r="H2973" s="500" t="s">
        <v>11247</v>
      </c>
      <c r="I2973" s="500" t="s">
        <v>688</v>
      </c>
      <c r="J2973" s="500" t="s">
        <v>689</v>
      </c>
      <c r="K2973" s="500" t="s">
        <v>725</v>
      </c>
      <c r="L2973" s="500" t="s">
        <v>28083</v>
      </c>
      <c r="M2973" s="500" t="s">
        <v>2307</v>
      </c>
      <c r="N2973" s="500" t="s">
        <v>6630</v>
      </c>
    </row>
    <row r="2974" spans="1:14">
      <c r="A2974" s="500" t="s">
        <v>686</v>
      </c>
      <c r="B2974" s="500" t="s">
        <v>2858</v>
      </c>
      <c r="C2974" s="500" t="s">
        <v>27831</v>
      </c>
      <c r="D2974" s="500" t="s">
        <v>27832</v>
      </c>
      <c r="E2974" s="500" t="s">
        <v>11099</v>
      </c>
      <c r="F2974" s="500" t="s">
        <v>28081</v>
      </c>
      <c r="G2974" s="500" t="s">
        <v>724</v>
      </c>
      <c r="H2974" s="500" t="s">
        <v>28075</v>
      </c>
      <c r="I2974" s="500" t="s">
        <v>688</v>
      </c>
      <c r="J2974" s="500" t="s">
        <v>689</v>
      </c>
      <c r="K2974" s="500" t="s">
        <v>725</v>
      </c>
      <c r="L2974" s="500" t="s">
        <v>28083</v>
      </c>
      <c r="M2974" s="500" t="s">
        <v>2307</v>
      </c>
      <c r="N2974" s="500" t="s">
        <v>6631</v>
      </c>
    </row>
    <row r="2975" spans="1:14">
      <c r="A2975" s="500" t="s">
        <v>686</v>
      </c>
      <c r="B2975" s="500" t="s">
        <v>2858</v>
      </c>
      <c r="C2975" s="500" t="s">
        <v>27831</v>
      </c>
      <c r="D2975" s="500" t="s">
        <v>27832</v>
      </c>
      <c r="E2975" s="500" t="s">
        <v>11099</v>
      </c>
      <c r="F2975" s="500" t="s">
        <v>28081</v>
      </c>
      <c r="G2975" s="500" t="s">
        <v>2679</v>
      </c>
      <c r="H2975" s="500" t="s">
        <v>11817</v>
      </c>
      <c r="I2975" s="500" t="s">
        <v>688</v>
      </c>
      <c r="J2975" s="500" t="s">
        <v>689</v>
      </c>
      <c r="K2975" s="500" t="s">
        <v>725</v>
      </c>
      <c r="L2975" s="500" t="s">
        <v>28083</v>
      </c>
      <c r="M2975" s="500" t="s">
        <v>2307</v>
      </c>
      <c r="N2975" s="500" t="s">
        <v>6632</v>
      </c>
    </row>
    <row r="2976" spans="1:14">
      <c r="A2976" s="500" t="s">
        <v>686</v>
      </c>
      <c r="B2976" s="500" t="s">
        <v>2858</v>
      </c>
      <c r="C2976" s="500" t="s">
        <v>27831</v>
      </c>
      <c r="D2976" s="500" t="s">
        <v>27832</v>
      </c>
      <c r="E2976" s="500" t="s">
        <v>11099</v>
      </c>
      <c r="F2976" s="500" t="s">
        <v>28081</v>
      </c>
      <c r="G2976" s="500" t="s">
        <v>7634</v>
      </c>
      <c r="H2976" s="500" t="s">
        <v>11302</v>
      </c>
      <c r="I2976" s="500" t="s">
        <v>688</v>
      </c>
      <c r="J2976" s="500" t="s">
        <v>689</v>
      </c>
      <c r="K2976" s="500" t="s">
        <v>725</v>
      </c>
      <c r="L2976" s="500" t="s">
        <v>28083</v>
      </c>
      <c r="M2976" s="500" t="s">
        <v>2307</v>
      </c>
      <c r="N2976" s="500" t="s">
        <v>7635</v>
      </c>
    </row>
    <row r="2977" spans="1:14">
      <c r="A2977" s="500" t="s">
        <v>686</v>
      </c>
      <c r="B2977" s="500" t="s">
        <v>2858</v>
      </c>
      <c r="C2977" s="500" t="s">
        <v>27831</v>
      </c>
      <c r="D2977" s="500" t="s">
        <v>27832</v>
      </c>
      <c r="E2977" s="500" t="s">
        <v>11099</v>
      </c>
      <c r="F2977" s="500" t="s">
        <v>28081</v>
      </c>
      <c r="G2977" s="500" t="s">
        <v>3761</v>
      </c>
      <c r="H2977" s="500" t="s">
        <v>7601</v>
      </c>
      <c r="I2977" s="500" t="s">
        <v>688</v>
      </c>
      <c r="J2977" s="500" t="s">
        <v>689</v>
      </c>
      <c r="K2977" s="500" t="s">
        <v>725</v>
      </c>
      <c r="L2977" s="500" t="s">
        <v>28083</v>
      </c>
      <c r="M2977" s="500" t="s">
        <v>2307</v>
      </c>
      <c r="N2977" s="500" t="s">
        <v>6633</v>
      </c>
    </row>
    <row r="2978" spans="1:14">
      <c r="A2978" s="500" t="s">
        <v>686</v>
      </c>
      <c r="B2978" s="500" t="s">
        <v>2858</v>
      </c>
      <c r="C2978" s="500" t="s">
        <v>27831</v>
      </c>
      <c r="D2978" s="500" t="s">
        <v>27832</v>
      </c>
      <c r="E2978" s="500" t="s">
        <v>11099</v>
      </c>
      <c r="F2978" s="500" t="s">
        <v>28081</v>
      </c>
      <c r="G2978" s="500" t="s">
        <v>3762</v>
      </c>
      <c r="H2978" s="500" t="s">
        <v>11817</v>
      </c>
      <c r="I2978" s="500" t="s">
        <v>688</v>
      </c>
      <c r="J2978" s="500" t="s">
        <v>689</v>
      </c>
      <c r="K2978" s="500" t="s">
        <v>725</v>
      </c>
      <c r="L2978" s="500" t="s">
        <v>28083</v>
      </c>
      <c r="M2978" s="500" t="s">
        <v>2307</v>
      </c>
      <c r="N2978" s="500" t="s">
        <v>6634</v>
      </c>
    </row>
    <row r="2979" spans="1:14">
      <c r="A2979" s="500" t="s">
        <v>686</v>
      </c>
      <c r="B2979" s="500" t="s">
        <v>2858</v>
      </c>
      <c r="C2979" s="500" t="s">
        <v>27831</v>
      </c>
      <c r="D2979" s="500" t="s">
        <v>27832</v>
      </c>
      <c r="E2979" s="500" t="s">
        <v>11099</v>
      </c>
      <c r="F2979" s="500" t="s">
        <v>28081</v>
      </c>
      <c r="G2979" s="500" t="s">
        <v>3763</v>
      </c>
      <c r="H2979" s="500" t="s">
        <v>27887</v>
      </c>
      <c r="I2979" s="500" t="s">
        <v>688</v>
      </c>
      <c r="J2979" s="500" t="s">
        <v>689</v>
      </c>
      <c r="K2979" s="500" t="s">
        <v>725</v>
      </c>
      <c r="L2979" s="500" t="s">
        <v>28083</v>
      </c>
      <c r="M2979" s="500" t="s">
        <v>2307</v>
      </c>
      <c r="N2979" s="500" t="s">
        <v>6635</v>
      </c>
    </row>
    <row r="2980" spans="1:14">
      <c r="A2980" s="500" t="s">
        <v>686</v>
      </c>
      <c r="B2980" s="500" t="s">
        <v>2858</v>
      </c>
      <c r="C2980" s="500" t="s">
        <v>27831</v>
      </c>
      <c r="D2980" s="500" t="s">
        <v>27832</v>
      </c>
      <c r="E2980" s="500" t="s">
        <v>11099</v>
      </c>
      <c r="F2980" s="500" t="s">
        <v>28081</v>
      </c>
      <c r="G2980" s="500" t="s">
        <v>3764</v>
      </c>
      <c r="H2980" s="500" t="s">
        <v>6994</v>
      </c>
      <c r="I2980" s="500" t="s">
        <v>688</v>
      </c>
      <c r="J2980" s="500" t="s">
        <v>689</v>
      </c>
      <c r="K2980" s="500" t="s">
        <v>725</v>
      </c>
      <c r="L2980" s="500" t="s">
        <v>28083</v>
      </c>
      <c r="M2980" s="500" t="s">
        <v>2307</v>
      </c>
      <c r="N2980" s="500" t="s">
        <v>6636</v>
      </c>
    </row>
    <row r="2981" spans="1:14">
      <c r="A2981" s="500" t="s">
        <v>686</v>
      </c>
      <c r="B2981" s="500" t="s">
        <v>2858</v>
      </c>
      <c r="C2981" s="500" t="s">
        <v>27831</v>
      </c>
      <c r="D2981" s="500" t="s">
        <v>27832</v>
      </c>
      <c r="E2981" s="500" t="s">
        <v>11099</v>
      </c>
      <c r="F2981" s="500" t="s">
        <v>28081</v>
      </c>
      <c r="G2981" s="500" t="s">
        <v>4159</v>
      </c>
      <c r="H2981" s="500" t="s">
        <v>11364</v>
      </c>
      <c r="I2981" s="500" t="s">
        <v>688</v>
      </c>
      <c r="J2981" s="500" t="s">
        <v>689</v>
      </c>
      <c r="K2981" s="500" t="s">
        <v>725</v>
      </c>
      <c r="L2981" s="500" t="s">
        <v>28083</v>
      </c>
      <c r="M2981" s="500" t="s">
        <v>2307</v>
      </c>
      <c r="N2981" s="500" t="s">
        <v>6637</v>
      </c>
    </row>
    <row r="2982" spans="1:14">
      <c r="A2982" s="500" t="s">
        <v>686</v>
      </c>
      <c r="B2982" s="500" t="s">
        <v>2858</v>
      </c>
      <c r="C2982" s="500" t="s">
        <v>27831</v>
      </c>
      <c r="D2982" s="500" t="s">
        <v>27832</v>
      </c>
      <c r="E2982" s="500" t="s">
        <v>11099</v>
      </c>
      <c r="F2982" s="500" t="s">
        <v>28081</v>
      </c>
      <c r="G2982" s="500" t="s">
        <v>3765</v>
      </c>
      <c r="H2982" s="500" t="s">
        <v>19806</v>
      </c>
      <c r="I2982" s="500" t="s">
        <v>688</v>
      </c>
      <c r="J2982" s="500" t="s">
        <v>689</v>
      </c>
      <c r="K2982" s="500" t="s">
        <v>725</v>
      </c>
      <c r="L2982" s="500" t="s">
        <v>28083</v>
      </c>
      <c r="M2982" s="500" t="s">
        <v>2307</v>
      </c>
      <c r="N2982" s="500" t="s">
        <v>6638</v>
      </c>
    </row>
    <row r="2983" spans="1:14">
      <c r="A2983" s="500" t="s">
        <v>686</v>
      </c>
      <c r="B2983" s="500" t="s">
        <v>2858</v>
      </c>
      <c r="C2983" s="500" t="s">
        <v>27831</v>
      </c>
      <c r="D2983" s="500" t="s">
        <v>27832</v>
      </c>
      <c r="E2983" s="500" t="s">
        <v>11099</v>
      </c>
      <c r="F2983" s="500" t="s">
        <v>28081</v>
      </c>
      <c r="G2983" s="500" t="s">
        <v>3766</v>
      </c>
      <c r="H2983" s="500" t="s">
        <v>28030</v>
      </c>
      <c r="I2983" s="500" t="s">
        <v>688</v>
      </c>
      <c r="J2983" s="500" t="s">
        <v>689</v>
      </c>
      <c r="K2983" s="500" t="s">
        <v>725</v>
      </c>
      <c r="L2983" s="500" t="s">
        <v>28083</v>
      </c>
      <c r="M2983" s="500" t="s">
        <v>2307</v>
      </c>
      <c r="N2983" s="500" t="s">
        <v>6639</v>
      </c>
    </row>
    <row r="2984" spans="1:14">
      <c r="A2984" s="500" t="s">
        <v>686</v>
      </c>
      <c r="B2984" s="500" t="s">
        <v>2858</v>
      </c>
      <c r="C2984" s="500" t="s">
        <v>27831</v>
      </c>
      <c r="D2984" s="500" t="s">
        <v>27832</v>
      </c>
      <c r="E2984" s="500" t="s">
        <v>11099</v>
      </c>
      <c r="F2984" s="500" t="s">
        <v>28081</v>
      </c>
      <c r="G2984" s="500" t="s">
        <v>3767</v>
      </c>
      <c r="H2984" s="500" t="s">
        <v>11825</v>
      </c>
      <c r="I2984" s="500" t="s">
        <v>688</v>
      </c>
      <c r="J2984" s="500" t="s">
        <v>689</v>
      </c>
      <c r="K2984" s="500" t="s">
        <v>725</v>
      </c>
      <c r="L2984" s="500" t="s">
        <v>28083</v>
      </c>
      <c r="M2984" s="500" t="s">
        <v>2307</v>
      </c>
      <c r="N2984" s="500" t="s">
        <v>6640</v>
      </c>
    </row>
    <row r="2985" spans="1:14">
      <c r="A2985" s="500" t="s">
        <v>686</v>
      </c>
      <c r="B2985" s="500" t="s">
        <v>2858</v>
      </c>
      <c r="C2985" s="500" t="s">
        <v>27831</v>
      </c>
      <c r="D2985" s="500" t="s">
        <v>27832</v>
      </c>
      <c r="E2985" s="500" t="s">
        <v>11099</v>
      </c>
      <c r="F2985" s="500" t="s">
        <v>28081</v>
      </c>
      <c r="G2985" s="500" t="s">
        <v>3768</v>
      </c>
      <c r="H2985" s="500" t="s">
        <v>10991</v>
      </c>
      <c r="I2985" s="500" t="s">
        <v>688</v>
      </c>
      <c r="J2985" s="500" t="s">
        <v>689</v>
      </c>
      <c r="K2985" s="500" t="s">
        <v>725</v>
      </c>
      <c r="L2985" s="500" t="s">
        <v>28083</v>
      </c>
      <c r="M2985" s="500" t="s">
        <v>2307</v>
      </c>
      <c r="N2985" s="500" t="s">
        <v>6641</v>
      </c>
    </row>
    <row r="2986" spans="1:14">
      <c r="A2986" s="500" t="s">
        <v>686</v>
      </c>
      <c r="B2986" s="500" t="s">
        <v>2858</v>
      </c>
      <c r="C2986" s="500" t="s">
        <v>27831</v>
      </c>
      <c r="D2986" s="500" t="s">
        <v>27832</v>
      </c>
      <c r="E2986" s="500" t="s">
        <v>11099</v>
      </c>
      <c r="F2986" s="500" t="s">
        <v>28081</v>
      </c>
      <c r="G2986" s="500" t="s">
        <v>7636</v>
      </c>
      <c r="H2986" s="500" t="s">
        <v>11817</v>
      </c>
      <c r="I2986" s="500" t="s">
        <v>688</v>
      </c>
      <c r="J2986" s="500" t="s">
        <v>689</v>
      </c>
      <c r="K2986" s="500" t="s">
        <v>725</v>
      </c>
      <c r="L2986" s="500" t="s">
        <v>28083</v>
      </c>
      <c r="M2986" s="500" t="s">
        <v>2307</v>
      </c>
      <c r="N2986" s="500" t="s">
        <v>7637</v>
      </c>
    </row>
    <row r="2987" spans="1:14">
      <c r="A2987" s="500" t="s">
        <v>686</v>
      </c>
      <c r="B2987" s="500" t="s">
        <v>2858</v>
      </c>
      <c r="C2987" s="500" t="s">
        <v>27831</v>
      </c>
      <c r="D2987" s="500" t="s">
        <v>27832</v>
      </c>
      <c r="E2987" s="500" t="s">
        <v>11099</v>
      </c>
      <c r="F2987" s="500" t="s">
        <v>28081</v>
      </c>
      <c r="G2987" s="500" t="s">
        <v>726</v>
      </c>
      <c r="H2987" s="500" t="s">
        <v>7601</v>
      </c>
      <c r="I2987" s="500" t="s">
        <v>688</v>
      </c>
      <c r="J2987" s="500" t="s">
        <v>689</v>
      </c>
      <c r="K2987" s="500" t="s">
        <v>725</v>
      </c>
      <c r="L2987" s="500" t="s">
        <v>28083</v>
      </c>
      <c r="M2987" s="500" t="s">
        <v>2307</v>
      </c>
      <c r="N2987" s="500" t="s">
        <v>6642</v>
      </c>
    </row>
    <row r="2988" spans="1:14">
      <c r="A2988" s="500" t="s">
        <v>686</v>
      </c>
      <c r="B2988" s="500" t="s">
        <v>2858</v>
      </c>
      <c r="C2988" s="500" t="s">
        <v>27831</v>
      </c>
      <c r="D2988" s="500" t="s">
        <v>27832</v>
      </c>
      <c r="E2988" s="500" t="s">
        <v>11099</v>
      </c>
      <c r="F2988" s="500" t="s">
        <v>28081</v>
      </c>
      <c r="G2988" s="500" t="s">
        <v>2128</v>
      </c>
      <c r="H2988" s="500" t="s">
        <v>11817</v>
      </c>
      <c r="I2988" s="500" t="s">
        <v>688</v>
      </c>
      <c r="J2988" s="500" t="s">
        <v>689</v>
      </c>
      <c r="K2988" s="500" t="s">
        <v>725</v>
      </c>
      <c r="L2988" s="500" t="s">
        <v>28083</v>
      </c>
      <c r="M2988" s="500" t="s">
        <v>2307</v>
      </c>
      <c r="N2988" s="500" t="s">
        <v>6643</v>
      </c>
    </row>
    <row r="2989" spans="1:14">
      <c r="A2989" s="500" t="s">
        <v>686</v>
      </c>
      <c r="B2989" s="500" t="s">
        <v>2858</v>
      </c>
      <c r="C2989" s="500" t="s">
        <v>27831</v>
      </c>
      <c r="D2989" s="500" t="s">
        <v>27832</v>
      </c>
      <c r="E2989" s="500" t="s">
        <v>11099</v>
      </c>
      <c r="F2989" s="500" t="s">
        <v>28081</v>
      </c>
      <c r="G2989" s="500" t="s">
        <v>727</v>
      </c>
      <c r="H2989" s="500" t="s">
        <v>3893</v>
      </c>
      <c r="I2989" s="500" t="s">
        <v>688</v>
      </c>
      <c r="J2989" s="500" t="s">
        <v>689</v>
      </c>
      <c r="K2989" s="500" t="s">
        <v>725</v>
      </c>
      <c r="L2989" s="500" t="s">
        <v>28083</v>
      </c>
      <c r="M2989" s="500" t="s">
        <v>2307</v>
      </c>
      <c r="N2989" s="500" t="s">
        <v>6644</v>
      </c>
    </row>
    <row r="2990" spans="1:14">
      <c r="A2990" s="500" t="s">
        <v>686</v>
      </c>
      <c r="B2990" s="500" t="s">
        <v>2858</v>
      </c>
      <c r="C2990" s="500" t="s">
        <v>27831</v>
      </c>
      <c r="D2990" s="500" t="s">
        <v>27832</v>
      </c>
      <c r="E2990" s="500" t="s">
        <v>11099</v>
      </c>
      <c r="F2990" s="500" t="s">
        <v>28081</v>
      </c>
      <c r="G2990" s="500" t="s">
        <v>2129</v>
      </c>
      <c r="H2990" s="500" t="s">
        <v>27887</v>
      </c>
      <c r="I2990" s="500" t="s">
        <v>688</v>
      </c>
      <c r="J2990" s="500" t="s">
        <v>689</v>
      </c>
      <c r="K2990" s="500" t="s">
        <v>725</v>
      </c>
      <c r="L2990" s="500" t="s">
        <v>28083</v>
      </c>
      <c r="M2990" s="500" t="s">
        <v>2307</v>
      </c>
      <c r="N2990" s="500" t="s">
        <v>6645</v>
      </c>
    </row>
    <row r="2991" spans="1:14">
      <c r="A2991" s="500" t="s">
        <v>686</v>
      </c>
      <c r="B2991" s="500" t="s">
        <v>2858</v>
      </c>
      <c r="C2991" s="500" t="s">
        <v>27831</v>
      </c>
      <c r="D2991" s="500" t="s">
        <v>27832</v>
      </c>
      <c r="E2991" s="500" t="s">
        <v>11099</v>
      </c>
      <c r="F2991" s="500" t="s">
        <v>28081</v>
      </c>
      <c r="G2991" s="500" t="s">
        <v>728</v>
      </c>
      <c r="H2991" s="500" t="s">
        <v>6994</v>
      </c>
      <c r="I2991" s="500" t="s">
        <v>688</v>
      </c>
      <c r="J2991" s="500" t="s">
        <v>689</v>
      </c>
      <c r="K2991" s="500" t="s">
        <v>725</v>
      </c>
      <c r="L2991" s="500" t="s">
        <v>28083</v>
      </c>
      <c r="M2991" s="500" t="s">
        <v>2307</v>
      </c>
      <c r="N2991" s="500" t="s">
        <v>6646</v>
      </c>
    </row>
    <row r="2992" spans="1:14">
      <c r="A2992" s="500" t="s">
        <v>686</v>
      </c>
      <c r="B2992" s="500" t="s">
        <v>2858</v>
      </c>
      <c r="C2992" s="500" t="s">
        <v>27831</v>
      </c>
      <c r="D2992" s="500" t="s">
        <v>27832</v>
      </c>
      <c r="E2992" s="500" t="s">
        <v>11099</v>
      </c>
      <c r="F2992" s="500" t="s">
        <v>28081</v>
      </c>
      <c r="G2992" s="500" t="s">
        <v>4160</v>
      </c>
      <c r="H2992" s="500" t="s">
        <v>11364</v>
      </c>
      <c r="I2992" s="500" t="s">
        <v>688</v>
      </c>
      <c r="J2992" s="500" t="s">
        <v>689</v>
      </c>
      <c r="K2992" s="500" t="s">
        <v>725</v>
      </c>
      <c r="L2992" s="500" t="s">
        <v>28083</v>
      </c>
      <c r="M2992" s="500" t="s">
        <v>2307</v>
      </c>
      <c r="N2992" s="500" t="s">
        <v>6647</v>
      </c>
    </row>
    <row r="2993" spans="1:14">
      <c r="A2993" s="500" t="s">
        <v>686</v>
      </c>
      <c r="B2993" s="500" t="s">
        <v>2858</v>
      </c>
      <c r="C2993" s="500" t="s">
        <v>27831</v>
      </c>
      <c r="D2993" s="500" t="s">
        <v>27832</v>
      </c>
      <c r="E2993" s="500" t="s">
        <v>11099</v>
      </c>
      <c r="F2993" s="500" t="s">
        <v>28081</v>
      </c>
      <c r="G2993" s="500" t="s">
        <v>3710</v>
      </c>
      <c r="H2993" s="500" t="s">
        <v>3859</v>
      </c>
      <c r="I2993" s="500" t="s">
        <v>688</v>
      </c>
      <c r="J2993" s="500" t="s">
        <v>689</v>
      </c>
      <c r="K2993" s="500" t="s">
        <v>725</v>
      </c>
      <c r="L2993" s="500" t="s">
        <v>28083</v>
      </c>
      <c r="M2993" s="500" t="s">
        <v>2307</v>
      </c>
      <c r="N2993" s="500" t="s">
        <v>6648</v>
      </c>
    </row>
    <row r="2994" spans="1:14">
      <c r="A2994" s="500" t="s">
        <v>686</v>
      </c>
      <c r="B2994" s="500" t="s">
        <v>2858</v>
      </c>
      <c r="C2994" s="500" t="s">
        <v>27831</v>
      </c>
      <c r="D2994" s="500" t="s">
        <v>27832</v>
      </c>
      <c r="E2994" s="500" t="s">
        <v>11099</v>
      </c>
      <c r="F2994" s="500" t="s">
        <v>28081</v>
      </c>
      <c r="G2994" s="500" t="s">
        <v>729</v>
      </c>
      <c r="H2994" s="500" t="s">
        <v>19806</v>
      </c>
      <c r="I2994" s="500" t="s">
        <v>688</v>
      </c>
      <c r="J2994" s="500" t="s">
        <v>689</v>
      </c>
      <c r="K2994" s="500" t="s">
        <v>725</v>
      </c>
      <c r="L2994" s="500" t="s">
        <v>28083</v>
      </c>
      <c r="M2994" s="500" t="s">
        <v>2307</v>
      </c>
      <c r="N2994" s="500" t="s">
        <v>6649</v>
      </c>
    </row>
    <row r="2995" spans="1:14">
      <c r="A2995" s="500" t="s">
        <v>686</v>
      </c>
      <c r="B2995" s="500" t="s">
        <v>2858</v>
      </c>
      <c r="C2995" s="500" t="s">
        <v>27831</v>
      </c>
      <c r="D2995" s="500" t="s">
        <v>27832</v>
      </c>
      <c r="E2995" s="500" t="s">
        <v>11099</v>
      </c>
      <c r="F2995" s="500" t="s">
        <v>28081</v>
      </c>
      <c r="G2995" s="500" t="s">
        <v>730</v>
      </c>
      <c r="H2995" s="500" t="s">
        <v>28030</v>
      </c>
      <c r="I2995" s="500" t="s">
        <v>688</v>
      </c>
      <c r="J2995" s="500" t="s">
        <v>689</v>
      </c>
      <c r="K2995" s="500" t="s">
        <v>725</v>
      </c>
      <c r="L2995" s="500" t="s">
        <v>28083</v>
      </c>
      <c r="M2995" s="500" t="s">
        <v>2307</v>
      </c>
      <c r="N2995" s="500" t="s">
        <v>6650</v>
      </c>
    </row>
    <row r="2996" spans="1:14">
      <c r="A2996" s="500" t="s">
        <v>686</v>
      </c>
      <c r="B2996" s="500" t="s">
        <v>2858</v>
      </c>
      <c r="C2996" s="500" t="s">
        <v>27831</v>
      </c>
      <c r="D2996" s="500" t="s">
        <v>27832</v>
      </c>
      <c r="E2996" s="500" t="s">
        <v>11099</v>
      </c>
      <c r="F2996" s="500" t="s">
        <v>28081</v>
      </c>
      <c r="G2996" s="500" t="s">
        <v>731</v>
      </c>
      <c r="H2996" s="500" t="s">
        <v>11825</v>
      </c>
      <c r="I2996" s="500" t="s">
        <v>688</v>
      </c>
      <c r="J2996" s="500" t="s">
        <v>689</v>
      </c>
      <c r="K2996" s="500" t="s">
        <v>725</v>
      </c>
      <c r="L2996" s="500" t="s">
        <v>28083</v>
      </c>
      <c r="M2996" s="500" t="s">
        <v>2307</v>
      </c>
      <c r="N2996" s="500" t="s">
        <v>6651</v>
      </c>
    </row>
    <row r="2997" spans="1:14">
      <c r="A2997" s="500" t="s">
        <v>686</v>
      </c>
      <c r="B2997" s="500" t="s">
        <v>2858</v>
      </c>
      <c r="C2997" s="500" t="s">
        <v>27831</v>
      </c>
      <c r="D2997" s="500" t="s">
        <v>27832</v>
      </c>
      <c r="E2997" s="500" t="s">
        <v>11099</v>
      </c>
      <c r="F2997" s="500" t="s">
        <v>28081</v>
      </c>
      <c r="G2997" s="500" t="s">
        <v>2680</v>
      </c>
      <c r="H2997" s="500" t="s">
        <v>10991</v>
      </c>
      <c r="I2997" s="500" t="s">
        <v>688</v>
      </c>
      <c r="J2997" s="500" t="s">
        <v>689</v>
      </c>
      <c r="K2997" s="500" t="s">
        <v>725</v>
      </c>
      <c r="L2997" s="500" t="s">
        <v>28083</v>
      </c>
      <c r="M2997" s="500" t="s">
        <v>2307</v>
      </c>
      <c r="N2997" s="500" t="s">
        <v>6652</v>
      </c>
    </row>
    <row r="2998" spans="1:14">
      <c r="A2998" s="500" t="s">
        <v>686</v>
      </c>
      <c r="B2998" s="500" t="s">
        <v>2858</v>
      </c>
      <c r="C2998" s="500" t="s">
        <v>27831</v>
      </c>
      <c r="D2998" s="500" t="s">
        <v>27832</v>
      </c>
      <c r="E2998" s="500" t="s">
        <v>11099</v>
      </c>
      <c r="F2998" s="500" t="s">
        <v>28081</v>
      </c>
      <c r="G2998" s="500" t="s">
        <v>7638</v>
      </c>
      <c r="H2998" s="500" t="s">
        <v>11817</v>
      </c>
      <c r="I2998" s="500" t="s">
        <v>688</v>
      </c>
      <c r="J2998" s="500" t="s">
        <v>689</v>
      </c>
      <c r="K2998" s="500" t="s">
        <v>725</v>
      </c>
      <c r="L2998" s="500" t="s">
        <v>28083</v>
      </c>
      <c r="M2998" s="500" t="s">
        <v>2307</v>
      </c>
      <c r="N2998" s="500" t="s">
        <v>7639</v>
      </c>
    </row>
    <row r="2999" spans="1:14">
      <c r="A2999" s="500" t="s">
        <v>686</v>
      </c>
      <c r="B2999" s="500" t="s">
        <v>2858</v>
      </c>
      <c r="C2999" s="500" t="s">
        <v>27831</v>
      </c>
      <c r="D2999" s="500" t="s">
        <v>27832</v>
      </c>
      <c r="E2999" s="500" t="s">
        <v>11099</v>
      </c>
      <c r="F2999" s="500" t="s">
        <v>28081</v>
      </c>
      <c r="G2999" s="500" t="s">
        <v>12238</v>
      </c>
      <c r="H2999" s="500" t="s">
        <v>11827</v>
      </c>
      <c r="I2999" s="500" t="s">
        <v>688</v>
      </c>
      <c r="J2999" s="500" t="s">
        <v>689</v>
      </c>
      <c r="K2999" s="500" t="s">
        <v>725</v>
      </c>
      <c r="L2999" s="500" t="s">
        <v>27878</v>
      </c>
      <c r="M2999" s="500" t="s">
        <v>2307</v>
      </c>
      <c r="N2999" s="500" t="s">
        <v>12239</v>
      </c>
    </row>
    <row r="3000" spans="1:14">
      <c r="A3000" s="500" t="s">
        <v>686</v>
      </c>
      <c r="B3000" s="500" t="s">
        <v>2858</v>
      </c>
      <c r="C3000" s="500" t="s">
        <v>27831</v>
      </c>
      <c r="D3000" s="500" t="s">
        <v>27832</v>
      </c>
      <c r="E3000" s="500" t="s">
        <v>11099</v>
      </c>
      <c r="F3000" s="500" t="s">
        <v>28081</v>
      </c>
      <c r="G3000" s="500" t="s">
        <v>12240</v>
      </c>
      <c r="H3000" s="500" t="s">
        <v>11272</v>
      </c>
      <c r="I3000" s="500" t="s">
        <v>688</v>
      </c>
      <c r="J3000" s="500" t="s">
        <v>689</v>
      </c>
      <c r="K3000" s="500" t="s">
        <v>725</v>
      </c>
      <c r="L3000" s="500" t="s">
        <v>27878</v>
      </c>
      <c r="M3000" s="500" t="s">
        <v>2307</v>
      </c>
      <c r="N3000" s="500" t="s">
        <v>12241</v>
      </c>
    </row>
    <row r="3001" spans="1:14">
      <c r="A3001" s="500" t="s">
        <v>686</v>
      </c>
      <c r="B3001" s="500" t="s">
        <v>2858</v>
      </c>
      <c r="C3001" s="500" t="s">
        <v>27831</v>
      </c>
      <c r="D3001" s="500" t="s">
        <v>27832</v>
      </c>
      <c r="E3001" s="500" t="s">
        <v>11099</v>
      </c>
      <c r="F3001" s="500" t="s">
        <v>28081</v>
      </c>
      <c r="G3001" s="500" t="s">
        <v>12242</v>
      </c>
      <c r="H3001" s="500" t="s">
        <v>11064</v>
      </c>
      <c r="I3001" s="500" t="s">
        <v>688</v>
      </c>
      <c r="J3001" s="500" t="s">
        <v>689</v>
      </c>
      <c r="K3001" s="500" t="s">
        <v>725</v>
      </c>
      <c r="L3001" s="500" t="s">
        <v>27878</v>
      </c>
      <c r="M3001" s="500" t="s">
        <v>2307</v>
      </c>
      <c r="N3001" s="500" t="s">
        <v>12243</v>
      </c>
    </row>
    <row r="3002" spans="1:14">
      <c r="A3002" s="500" t="s">
        <v>686</v>
      </c>
      <c r="B3002" s="500" t="s">
        <v>2858</v>
      </c>
      <c r="C3002" s="500" t="s">
        <v>27831</v>
      </c>
      <c r="D3002" s="500" t="s">
        <v>27832</v>
      </c>
      <c r="E3002" s="500" t="s">
        <v>11099</v>
      </c>
      <c r="F3002" s="500" t="s">
        <v>28081</v>
      </c>
      <c r="G3002" s="500" t="s">
        <v>12244</v>
      </c>
      <c r="H3002" s="500" t="s">
        <v>28030</v>
      </c>
      <c r="I3002" s="500" t="s">
        <v>688</v>
      </c>
      <c r="J3002" s="500" t="s">
        <v>689</v>
      </c>
      <c r="K3002" s="500" t="s">
        <v>725</v>
      </c>
      <c r="L3002" s="500" t="s">
        <v>27878</v>
      </c>
      <c r="M3002" s="500" t="s">
        <v>2307</v>
      </c>
      <c r="N3002" s="500" t="s">
        <v>12245</v>
      </c>
    </row>
    <row r="3003" spans="1:14">
      <c r="A3003" s="500" t="s">
        <v>686</v>
      </c>
      <c r="B3003" s="500" t="s">
        <v>2858</v>
      </c>
      <c r="C3003" s="500" t="s">
        <v>27831</v>
      </c>
      <c r="D3003" s="500" t="s">
        <v>27832</v>
      </c>
      <c r="E3003" s="500" t="s">
        <v>11099</v>
      </c>
      <c r="F3003" s="500" t="s">
        <v>28081</v>
      </c>
      <c r="G3003" s="500" t="s">
        <v>12246</v>
      </c>
      <c r="H3003" s="500" t="s">
        <v>11297</v>
      </c>
      <c r="I3003" s="500" t="s">
        <v>688</v>
      </c>
      <c r="J3003" s="500" t="s">
        <v>689</v>
      </c>
      <c r="K3003" s="500" t="s">
        <v>725</v>
      </c>
      <c r="L3003" s="500" t="s">
        <v>27878</v>
      </c>
      <c r="M3003" s="500" t="s">
        <v>2307</v>
      </c>
      <c r="N3003" s="500" t="s">
        <v>12247</v>
      </c>
    </row>
    <row r="3004" spans="1:14">
      <c r="A3004" s="500" t="s">
        <v>686</v>
      </c>
      <c r="B3004" s="500" t="s">
        <v>2858</v>
      </c>
      <c r="C3004" s="500" t="s">
        <v>27831</v>
      </c>
      <c r="D3004" s="500" t="s">
        <v>27832</v>
      </c>
      <c r="E3004" s="500" t="s">
        <v>11099</v>
      </c>
      <c r="F3004" s="500" t="s">
        <v>28081</v>
      </c>
      <c r="G3004" s="500" t="s">
        <v>12248</v>
      </c>
      <c r="H3004" s="500" t="s">
        <v>27860</v>
      </c>
      <c r="I3004" s="500" t="s">
        <v>688</v>
      </c>
      <c r="J3004" s="500" t="s">
        <v>689</v>
      </c>
      <c r="K3004" s="500" t="s">
        <v>725</v>
      </c>
      <c r="L3004" s="500" t="s">
        <v>27878</v>
      </c>
      <c r="M3004" s="500" t="s">
        <v>2307</v>
      </c>
      <c r="N3004" s="500" t="s">
        <v>12249</v>
      </c>
    </row>
    <row r="3005" spans="1:14">
      <c r="A3005" s="500" t="s">
        <v>686</v>
      </c>
      <c r="B3005" s="500" t="s">
        <v>2858</v>
      </c>
      <c r="C3005" s="500" t="s">
        <v>27831</v>
      </c>
      <c r="D3005" s="500" t="s">
        <v>27832</v>
      </c>
      <c r="E3005" s="500" t="s">
        <v>11099</v>
      </c>
      <c r="F3005" s="500" t="s">
        <v>28081</v>
      </c>
      <c r="G3005" s="500" t="s">
        <v>12250</v>
      </c>
      <c r="H3005" s="500" t="s">
        <v>3924</v>
      </c>
      <c r="I3005" s="500" t="s">
        <v>688</v>
      </c>
      <c r="J3005" s="500" t="s">
        <v>689</v>
      </c>
      <c r="K3005" s="500" t="s">
        <v>725</v>
      </c>
      <c r="L3005" s="500" t="s">
        <v>27878</v>
      </c>
      <c r="M3005" s="500" t="s">
        <v>2307</v>
      </c>
      <c r="N3005" s="500" t="s">
        <v>12251</v>
      </c>
    </row>
    <row r="3006" spans="1:14">
      <c r="A3006" s="500" t="s">
        <v>686</v>
      </c>
      <c r="B3006" s="500" t="s">
        <v>2858</v>
      </c>
      <c r="C3006" s="500" t="s">
        <v>27831</v>
      </c>
      <c r="D3006" s="500" t="s">
        <v>27832</v>
      </c>
      <c r="E3006" s="500" t="s">
        <v>11099</v>
      </c>
      <c r="F3006" s="500" t="s">
        <v>28081</v>
      </c>
      <c r="G3006" s="500" t="s">
        <v>12252</v>
      </c>
      <c r="H3006" s="500" t="s">
        <v>14055</v>
      </c>
      <c r="I3006" s="500" t="s">
        <v>688</v>
      </c>
      <c r="J3006" s="500" t="s">
        <v>689</v>
      </c>
      <c r="K3006" s="500" t="s">
        <v>725</v>
      </c>
      <c r="L3006" s="500" t="s">
        <v>27878</v>
      </c>
      <c r="M3006" s="500" t="s">
        <v>2307</v>
      </c>
      <c r="N3006" s="500" t="s">
        <v>12253</v>
      </c>
    </row>
    <row r="3007" spans="1:14">
      <c r="A3007" s="500" t="s">
        <v>686</v>
      </c>
      <c r="B3007" s="500" t="s">
        <v>2858</v>
      </c>
      <c r="C3007" s="500" t="s">
        <v>27831</v>
      </c>
      <c r="D3007" s="500" t="s">
        <v>27832</v>
      </c>
      <c r="E3007" s="500" t="s">
        <v>11099</v>
      </c>
      <c r="F3007" s="500" t="s">
        <v>28081</v>
      </c>
      <c r="G3007" s="500" t="s">
        <v>12254</v>
      </c>
      <c r="H3007" s="500" t="s">
        <v>11298</v>
      </c>
      <c r="I3007" s="500" t="s">
        <v>688</v>
      </c>
      <c r="J3007" s="500" t="s">
        <v>689</v>
      </c>
      <c r="K3007" s="500" t="s">
        <v>725</v>
      </c>
      <c r="L3007" s="500" t="s">
        <v>27878</v>
      </c>
      <c r="M3007" s="500" t="s">
        <v>2307</v>
      </c>
      <c r="N3007" s="500" t="s">
        <v>12255</v>
      </c>
    </row>
    <row r="3008" spans="1:14">
      <c r="A3008" s="500" t="s">
        <v>686</v>
      </c>
      <c r="B3008" s="500" t="s">
        <v>2858</v>
      </c>
      <c r="C3008" s="500" t="s">
        <v>27831</v>
      </c>
      <c r="D3008" s="500" t="s">
        <v>27832</v>
      </c>
      <c r="E3008" s="500" t="s">
        <v>11099</v>
      </c>
      <c r="F3008" s="500" t="s">
        <v>28081</v>
      </c>
      <c r="G3008" s="500" t="s">
        <v>12256</v>
      </c>
      <c r="H3008" s="500" t="s">
        <v>11272</v>
      </c>
      <c r="I3008" s="500" t="s">
        <v>688</v>
      </c>
      <c r="J3008" s="500" t="s">
        <v>689</v>
      </c>
      <c r="K3008" s="500" t="s">
        <v>725</v>
      </c>
      <c r="L3008" s="500" t="s">
        <v>27878</v>
      </c>
      <c r="M3008" s="500" t="s">
        <v>2307</v>
      </c>
      <c r="N3008" s="500" t="s">
        <v>12257</v>
      </c>
    </row>
    <row r="3009" spans="1:14">
      <c r="A3009" s="500" t="s">
        <v>686</v>
      </c>
      <c r="B3009" s="500" t="s">
        <v>2858</v>
      </c>
      <c r="C3009" s="500" t="s">
        <v>27831</v>
      </c>
      <c r="D3009" s="500" t="s">
        <v>27832</v>
      </c>
      <c r="E3009" s="500" t="s">
        <v>11099</v>
      </c>
      <c r="F3009" s="500" t="s">
        <v>28081</v>
      </c>
      <c r="G3009" s="500" t="s">
        <v>2130</v>
      </c>
      <c r="H3009" s="500" t="s">
        <v>11827</v>
      </c>
      <c r="I3009" s="500" t="s">
        <v>688</v>
      </c>
      <c r="J3009" s="500" t="s">
        <v>689</v>
      </c>
      <c r="K3009" s="500" t="s">
        <v>725</v>
      </c>
      <c r="L3009" s="500" t="s">
        <v>28083</v>
      </c>
      <c r="M3009" s="500" t="s">
        <v>2307</v>
      </c>
      <c r="N3009" s="500" t="s">
        <v>6653</v>
      </c>
    </row>
    <row r="3010" spans="1:14">
      <c r="A3010" s="500" t="s">
        <v>686</v>
      </c>
      <c r="B3010" s="500" t="s">
        <v>2858</v>
      </c>
      <c r="C3010" s="500" t="s">
        <v>27831</v>
      </c>
      <c r="D3010" s="500" t="s">
        <v>27832</v>
      </c>
      <c r="E3010" s="500" t="s">
        <v>11099</v>
      </c>
      <c r="F3010" s="500" t="s">
        <v>28081</v>
      </c>
      <c r="G3010" s="500" t="s">
        <v>2131</v>
      </c>
      <c r="H3010" s="500" t="s">
        <v>11272</v>
      </c>
      <c r="I3010" s="500" t="s">
        <v>688</v>
      </c>
      <c r="J3010" s="500" t="s">
        <v>689</v>
      </c>
      <c r="K3010" s="500" t="s">
        <v>725</v>
      </c>
      <c r="L3010" s="500" t="s">
        <v>28083</v>
      </c>
      <c r="M3010" s="500" t="s">
        <v>2307</v>
      </c>
      <c r="N3010" s="500" t="s">
        <v>6654</v>
      </c>
    </row>
    <row r="3011" spans="1:14">
      <c r="A3011" s="500" t="s">
        <v>686</v>
      </c>
      <c r="B3011" s="500" t="s">
        <v>2858</v>
      </c>
      <c r="C3011" s="500" t="s">
        <v>27831</v>
      </c>
      <c r="D3011" s="500" t="s">
        <v>27832</v>
      </c>
      <c r="E3011" s="500" t="s">
        <v>11099</v>
      </c>
      <c r="F3011" s="500" t="s">
        <v>28081</v>
      </c>
      <c r="G3011" s="500" t="s">
        <v>2132</v>
      </c>
      <c r="H3011" s="500" t="s">
        <v>11064</v>
      </c>
      <c r="I3011" s="500" t="s">
        <v>688</v>
      </c>
      <c r="J3011" s="500" t="s">
        <v>689</v>
      </c>
      <c r="K3011" s="500" t="s">
        <v>725</v>
      </c>
      <c r="L3011" s="500" t="s">
        <v>28083</v>
      </c>
      <c r="M3011" s="500" t="s">
        <v>2307</v>
      </c>
      <c r="N3011" s="500" t="s">
        <v>6655</v>
      </c>
    </row>
    <row r="3012" spans="1:14">
      <c r="A3012" s="500" t="s">
        <v>686</v>
      </c>
      <c r="B3012" s="500" t="s">
        <v>2858</v>
      </c>
      <c r="C3012" s="500" t="s">
        <v>27831</v>
      </c>
      <c r="D3012" s="500" t="s">
        <v>27832</v>
      </c>
      <c r="E3012" s="500" t="s">
        <v>11099</v>
      </c>
      <c r="F3012" s="500" t="s">
        <v>28081</v>
      </c>
      <c r="G3012" s="500" t="s">
        <v>2133</v>
      </c>
      <c r="H3012" s="500" t="s">
        <v>28030</v>
      </c>
      <c r="I3012" s="500" t="s">
        <v>688</v>
      </c>
      <c r="J3012" s="500" t="s">
        <v>689</v>
      </c>
      <c r="K3012" s="500" t="s">
        <v>725</v>
      </c>
      <c r="L3012" s="500" t="s">
        <v>28083</v>
      </c>
      <c r="M3012" s="500" t="s">
        <v>2307</v>
      </c>
      <c r="N3012" s="500" t="s">
        <v>6656</v>
      </c>
    </row>
    <row r="3013" spans="1:14">
      <c r="A3013" s="500" t="s">
        <v>686</v>
      </c>
      <c r="B3013" s="500" t="s">
        <v>2858</v>
      </c>
      <c r="C3013" s="500" t="s">
        <v>27831</v>
      </c>
      <c r="D3013" s="500" t="s">
        <v>27832</v>
      </c>
      <c r="E3013" s="500" t="s">
        <v>11099</v>
      </c>
      <c r="F3013" s="500" t="s">
        <v>28081</v>
      </c>
      <c r="G3013" s="500" t="s">
        <v>4161</v>
      </c>
      <c r="H3013" s="500" t="s">
        <v>11297</v>
      </c>
      <c r="I3013" s="500" t="s">
        <v>688</v>
      </c>
      <c r="J3013" s="500" t="s">
        <v>689</v>
      </c>
      <c r="K3013" s="500" t="s">
        <v>725</v>
      </c>
      <c r="L3013" s="500" t="s">
        <v>28083</v>
      </c>
      <c r="M3013" s="500" t="s">
        <v>2307</v>
      </c>
      <c r="N3013" s="500" t="s">
        <v>6657</v>
      </c>
    </row>
    <row r="3014" spans="1:14">
      <c r="A3014" s="500" t="s">
        <v>686</v>
      </c>
      <c r="B3014" s="500" t="s">
        <v>2858</v>
      </c>
      <c r="C3014" s="500" t="s">
        <v>27831</v>
      </c>
      <c r="D3014" s="500" t="s">
        <v>27832</v>
      </c>
      <c r="E3014" s="500" t="s">
        <v>11099</v>
      </c>
      <c r="F3014" s="500" t="s">
        <v>28081</v>
      </c>
      <c r="G3014" s="500" t="s">
        <v>2134</v>
      </c>
      <c r="H3014" s="500" t="s">
        <v>27860</v>
      </c>
      <c r="I3014" s="500" t="s">
        <v>688</v>
      </c>
      <c r="J3014" s="500" t="s">
        <v>689</v>
      </c>
      <c r="K3014" s="500" t="s">
        <v>725</v>
      </c>
      <c r="L3014" s="500" t="s">
        <v>28083</v>
      </c>
      <c r="M3014" s="500" t="s">
        <v>2307</v>
      </c>
      <c r="N3014" s="500" t="s">
        <v>6658</v>
      </c>
    </row>
    <row r="3015" spans="1:14">
      <c r="A3015" s="500" t="s">
        <v>686</v>
      </c>
      <c r="B3015" s="500" t="s">
        <v>2858</v>
      </c>
      <c r="C3015" s="500" t="s">
        <v>27831</v>
      </c>
      <c r="D3015" s="500" t="s">
        <v>27832</v>
      </c>
      <c r="E3015" s="500" t="s">
        <v>11099</v>
      </c>
      <c r="F3015" s="500" t="s">
        <v>28081</v>
      </c>
      <c r="G3015" s="500" t="s">
        <v>2135</v>
      </c>
      <c r="H3015" s="500" t="s">
        <v>3924</v>
      </c>
      <c r="I3015" s="500" t="s">
        <v>688</v>
      </c>
      <c r="J3015" s="500" t="s">
        <v>689</v>
      </c>
      <c r="K3015" s="500" t="s">
        <v>725</v>
      </c>
      <c r="L3015" s="500" t="s">
        <v>28083</v>
      </c>
      <c r="M3015" s="500" t="s">
        <v>2307</v>
      </c>
      <c r="N3015" s="500" t="s">
        <v>6659</v>
      </c>
    </row>
    <row r="3016" spans="1:14">
      <c r="A3016" s="500" t="s">
        <v>686</v>
      </c>
      <c r="B3016" s="500" t="s">
        <v>2858</v>
      </c>
      <c r="C3016" s="500" t="s">
        <v>27831</v>
      </c>
      <c r="D3016" s="500" t="s">
        <v>27832</v>
      </c>
      <c r="E3016" s="500" t="s">
        <v>11099</v>
      </c>
      <c r="F3016" s="500" t="s">
        <v>28081</v>
      </c>
      <c r="G3016" s="500" t="s">
        <v>2136</v>
      </c>
      <c r="H3016" s="500" t="s">
        <v>14055</v>
      </c>
      <c r="I3016" s="500" t="s">
        <v>688</v>
      </c>
      <c r="J3016" s="500" t="s">
        <v>689</v>
      </c>
      <c r="K3016" s="500" t="s">
        <v>725</v>
      </c>
      <c r="L3016" s="500" t="s">
        <v>28083</v>
      </c>
      <c r="M3016" s="500" t="s">
        <v>2307</v>
      </c>
      <c r="N3016" s="500" t="s">
        <v>6660</v>
      </c>
    </row>
    <row r="3017" spans="1:14">
      <c r="A3017" s="500" t="s">
        <v>686</v>
      </c>
      <c r="B3017" s="500" t="s">
        <v>2858</v>
      </c>
      <c r="C3017" s="500" t="s">
        <v>27831</v>
      </c>
      <c r="D3017" s="500" t="s">
        <v>27832</v>
      </c>
      <c r="E3017" s="500" t="s">
        <v>11099</v>
      </c>
      <c r="F3017" s="500" t="s">
        <v>28081</v>
      </c>
      <c r="G3017" s="500" t="s">
        <v>2681</v>
      </c>
      <c r="H3017" s="500" t="s">
        <v>11298</v>
      </c>
      <c r="I3017" s="500" t="s">
        <v>688</v>
      </c>
      <c r="J3017" s="500" t="s">
        <v>689</v>
      </c>
      <c r="K3017" s="500" t="s">
        <v>725</v>
      </c>
      <c r="L3017" s="500" t="s">
        <v>28083</v>
      </c>
      <c r="M3017" s="500" t="s">
        <v>2307</v>
      </c>
      <c r="N3017" s="500" t="s">
        <v>6661</v>
      </c>
    </row>
    <row r="3018" spans="1:14">
      <c r="A3018" s="500" t="s">
        <v>686</v>
      </c>
      <c r="B3018" s="500" t="s">
        <v>2858</v>
      </c>
      <c r="C3018" s="500" t="s">
        <v>27831</v>
      </c>
      <c r="D3018" s="500" t="s">
        <v>27832</v>
      </c>
      <c r="E3018" s="500" t="s">
        <v>11099</v>
      </c>
      <c r="F3018" s="500" t="s">
        <v>28081</v>
      </c>
      <c r="G3018" s="500" t="s">
        <v>7640</v>
      </c>
      <c r="H3018" s="500" t="s">
        <v>11272</v>
      </c>
      <c r="I3018" s="500" t="s">
        <v>688</v>
      </c>
      <c r="J3018" s="500" t="s">
        <v>689</v>
      </c>
      <c r="K3018" s="500" t="s">
        <v>725</v>
      </c>
      <c r="L3018" s="500" t="s">
        <v>28083</v>
      </c>
      <c r="M3018" s="500" t="s">
        <v>2307</v>
      </c>
      <c r="N3018" s="500" t="s">
        <v>7641</v>
      </c>
    </row>
    <row r="3019" spans="1:14">
      <c r="A3019" s="500" t="s">
        <v>686</v>
      </c>
      <c r="B3019" s="500" t="s">
        <v>2858</v>
      </c>
      <c r="C3019" s="500" t="s">
        <v>27831</v>
      </c>
      <c r="D3019" s="500" t="s">
        <v>27832</v>
      </c>
      <c r="E3019" s="500" t="s">
        <v>11099</v>
      </c>
      <c r="F3019" s="500" t="s">
        <v>28081</v>
      </c>
      <c r="G3019" s="500" t="s">
        <v>10652</v>
      </c>
      <c r="H3019" s="500" t="s">
        <v>7601</v>
      </c>
      <c r="I3019" s="500" t="s">
        <v>688</v>
      </c>
      <c r="J3019" s="500" t="s">
        <v>689</v>
      </c>
      <c r="K3019" s="500" t="s">
        <v>725</v>
      </c>
      <c r="L3019" s="500" t="s">
        <v>28083</v>
      </c>
      <c r="M3019" s="500" t="s">
        <v>2307</v>
      </c>
      <c r="N3019" s="500" t="s">
        <v>10653</v>
      </c>
    </row>
    <row r="3020" spans="1:14">
      <c r="A3020" s="500" t="s">
        <v>686</v>
      </c>
      <c r="B3020" s="500" t="s">
        <v>2858</v>
      </c>
      <c r="C3020" s="500" t="s">
        <v>27831</v>
      </c>
      <c r="D3020" s="500" t="s">
        <v>27832</v>
      </c>
      <c r="E3020" s="500" t="s">
        <v>11099</v>
      </c>
      <c r="F3020" s="500" t="s">
        <v>28081</v>
      </c>
      <c r="G3020" s="500" t="s">
        <v>10654</v>
      </c>
      <c r="H3020" s="500" t="s">
        <v>11817</v>
      </c>
      <c r="I3020" s="500" t="s">
        <v>688</v>
      </c>
      <c r="J3020" s="500" t="s">
        <v>689</v>
      </c>
      <c r="K3020" s="500" t="s">
        <v>725</v>
      </c>
      <c r="L3020" s="500" t="s">
        <v>28083</v>
      </c>
      <c r="M3020" s="500" t="s">
        <v>2307</v>
      </c>
      <c r="N3020" s="500" t="s">
        <v>10655</v>
      </c>
    </row>
    <row r="3021" spans="1:14">
      <c r="A3021" s="500" t="s">
        <v>686</v>
      </c>
      <c r="B3021" s="500" t="s">
        <v>2858</v>
      </c>
      <c r="C3021" s="500" t="s">
        <v>27831</v>
      </c>
      <c r="D3021" s="500" t="s">
        <v>27832</v>
      </c>
      <c r="E3021" s="500" t="s">
        <v>11099</v>
      </c>
      <c r="F3021" s="500" t="s">
        <v>28081</v>
      </c>
      <c r="G3021" s="500" t="s">
        <v>10656</v>
      </c>
      <c r="H3021" s="500" t="s">
        <v>27887</v>
      </c>
      <c r="I3021" s="500" t="s">
        <v>688</v>
      </c>
      <c r="J3021" s="500" t="s">
        <v>689</v>
      </c>
      <c r="K3021" s="500" t="s">
        <v>725</v>
      </c>
      <c r="L3021" s="500" t="s">
        <v>28083</v>
      </c>
      <c r="M3021" s="500" t="s">
        <v>2307</v>
      </c>
      <c r="N3021" s="500" t="s">
        <v>10657</v>
      </c>
    </row>
    <row r="3022" spans="1:14">
      <c r="A3022" s="500" t="s">
        <v>686</v>
      </c>
      <c r="B3022" s="500" t="s">
        <v>2858</v>
      </c>
      <c r="C3022" s="500" t="s">
        <v>27831</v>
      </c>
      <c r="D3022" s="500" t="s">
        <v>27832</v>
      </c>
      <c r="E3022" s="500" t="s">
        <v>11099</v>
      </c>
      <c r="F3022" s="500" t="s">
        <v>28081</v>
      </c>
      <c r="G3022" s="500" t="s">
        <v>10658</v>
      </c>
      <c r="H3022" s="500" t="s">
        <v>6994</v>
      </c>
      <c r="I3022" s="500" t="s">
        <v>688</v>
      </c>
      <c r="J3022" s="500" t="s">
        <v>689</v>
      </c>
      <c r="K3022" s="500" t="s">
        <v>725</v>
      </c>
      <c r="L3022" s="500" t="s">
        <v>28083</v>
      </c>
      <c r="M3022" s="500" t="s">
        <v>2307</v>
      </c>
      <c r="N3022" s="500" t="s">
        <v>10659</v>
      </c>
    </row>
    <row r="3023" spans="1:14">
      <c r="A3023" s="500" t="s">
        <v>686</v>
      </c>
      <c r="B3023" s="500" t="s">
        <v>2858</v>
      </c>
      <c r="C3023" s="500" t="s">
        <v>27831</v>
      </c>
      <c r="D3023" s="500" t="s">
        <v>27832</v>
      </c>
      <c r="E3023" s="500" t="s">
        <v>11099</v>
      </c>
      <c r="F3023" s="500" t="s">
        <v>28081</v>
      </c>
      <c r="G3023" s="500" t="s">
        <v>10660</v>
      </c>
      <c r="H3023" s="500" t="s">
        <v>11364</v>
      </c>
      <c r="I3023" s="500" t="s">
        <v>688</v>
      </c>
      <c r="J3023" s="500" t="s">
        <v>689</v>
      </c>
      <c r="K3023" s="500" t="s">
        <v>725</v>
      </c>
      <c r="L3023" s="500" t="s">
        <v>28083</v>
      </c>
      <c r="M3023" s="500" t="s">
        <v>2307</v>
      </c>
      <c r="N3023" s="500" t="s">
        <v>10661</v>
      </c>
    </row>
    <row r="3024" spans="1:14">
      <c r="A3024" s="500" t="s">
        <v>686</v>
      </c>
      <c r="B3024" s="500" t="s">
        <v>2858</v>
      </c>
      <c r="C3024" s="500" t="s">
        <v>27831</v>
      </c>
      <c r="D3024" s="500" t="s">
        <v>27832</v>
      </c>
      <c r="E3024" s="500" t="s">
        <v>11099</v>
      </c>
      <c r="F3024" s="500" t="s">
        <v>28081</v>
      </c>
      <c r="G3024" s="500" t="s">
        <v>10662</v>
      </c>
      <c r="H3024" s="500" t="s">
        <v>19806</v>
      </c>
      <c r="I3024" s="500" t="s">
        <v>688</v>
      </c>
      <c r="J3024" s="500" t="s">
        <v>689</v>
      </c>
      <c r="K3024" s="500" t="s">
        <v>725</v>
      </c>
      <c r="L3024" s="500" t="s">
        <v>28083</v>
      </c>
      <c r="M3024" s="500" t="s">
        <v>2307</v>
      </c>
      <c r="N3024" s="500" t="s">
        <v>10663</v>
      </c>
    </row>
    <row r="3025" spans="1:14">
      <c r="A3025" s="500" t="s">
        <v>686</v>
      </c>
      <c r="B3025" s="500" t="s">
        <v>2858</v>
      </c>
      <c r="C3025" s="500" t="s">
        <v>27831</v>
      </c>
      <c r="D3025" s="500" t="s">
        <v>27832</v>
      </c>
      <c r="E3025" s="500" t="s">
        <v>11099</v>
      </c>
      <c r="F3025" s="500" t="s">
        <v>28081</v>
      </c>
      <c r="G3025" s="500" t="s">
        <v>10664</v>
      </c>
      <c r="H3025" s="500" t="s">
        <v>28030</v>
      </c>
      <c r="I3025" s="500" t="s">
        <v>688</v>
      </c>
      <c r="J3025" s="500" t="s">
        <v>689</v>
      </c>
      <c r="K3025" s="500" t="s">
        <v>725</v>
      </c>
      <c r="L3025" s="500" t="s">
        <v>28083</v>
      </c>
      <c r="M3025" s="500" t="s">
        <v>2307</v>
      </c>
      <c r="N3025" s="500" t="s">
        <v>10665</v>
      </c>
    </row>
    <row r="3026" spans="1:14">
      <c r="A3026" s="500" t="s">
        <v>686</v>
      </c>
      <c r="B3026" s="500" t="s">
        <v>2858</v>
      </c>
      <c r="C3026" s="500" t="s">
        <v>27831</v>
      </c>
      <c r="D3026" s="500" t="s">
        <v>27832</v>
      </c>
      <c r="E3026" s="500" t="s">
        <v>11099</v>
      </c>
      <c r="F3026" s="500" t="s">
        <v>28081</v>
      </c>
      <c r="G3026" s="500" t="s">
        <v>10666</v>
      </c>
      <c r="H3026" s="500" t="s">
        <v>11825</v>
      </c>
      <c r="I3026" s="500" t="s">
        <v>688</v>
      </c>
      <c r="J3026" s="500" t="s">
        <v>689</v>
      </c>
      <c r="K3026" s="500" t="s">
        <v>725</v>
      </c>
      <c r="L3026" s="500" t="s">
        <v>28083</v>
      </c>
      <c r="M3026" s="500" t="s">
        <v>2307</v>
      </c>
      <c r="N3026" s="500" t="s">
        <v>10667</v>
      </c>
    </row>
    <row r="3027" spans="1:14">
      <c r="A3027" s="500" t="s">
        <v>686</v>
      </c>
      <c r="B3027" s="500" t="s">
        <v>2858</v>
      </c>
      <c r="C3027" s="500" t="s">
        <v>27831</v>
      </c>
      <c r="D3027" s="500" t="s">
        <v>27832</v>
      </c>
      <c r="E3027" s="500" t="s">
        <v>11099</v>
      </c>
      <c r="F3027" s="500" t="s">
        <v>28081</v>
      </c>
      <c r="G3027" s="500" t="s">
        <v>10668</v>
      </c>
      <c r="H3027" s="500" t="s">
        <v>10991</v>
      </c>
      <c r="I3027" s="500" t="s">
        <v>688</v>
      </c>
      <c r="J3027" s="500" t="s">
        <v>689</v>
      </c>
      <c r="K3027" s="500" t="s">
        <v>725</v>
      </c>
      <c r="L3027" s="500" t="s">
        <v>28083</v>
      </c>
      <c r="M3027" s="500" t="s">
        <v>2307</v>
      </c>
      <c r="N3027" s="500" t="s">
        <v>10669</v>
      </c>
    </row>
    <row r="3028" spans="1:14">
      <c r="A3028" s="500" t="s">
        <v>686</v>
      </c>
      <c r="B3028" s="500" t="s">
        <v>2858</v>
      </c>
      <c r="C3028" s="500" t="s">
        <v>27831</v>
      </c>
      <c r="D3028" s="500" t="s">
        <v>27832</v>
      </c>
      <c r="E3028" s="500" t="s">
        <v>11099</v>
      </c>
      <c r="F3028" s="500" t="s">
        <v>28081</v>
      </c>
      <c r="G3028" s="500" t="s">
        <v>10670</v>
      </c>
      <c r="H3028" s="500" t="s">
        <v>11817</v>
      </c>
      <c r="I3028" s="500" t="s">
        <v>688</v>
      </c>
      <c r="J3028" s="500" t="s">
        <v>689</v>
      </c>
      <c r="K3028" s="500" t="s">
        <v>725</v>
      </c>
      <c r="L3028" s="500" t="s">
        <v>28083</v>
      </c>
      <c r="M3028" s="500" t="s">
        <v>2307</v>
      </c>
      <c r="N3028" s="500" t="s">
        <v>10671</v>
      </c>
    </row>
    <row r="3029" spans="1:14">
      <c r="A3029" s="500" t="s">
        <v>686</v>
      </c>
      <c r="B3029" s="500" t="s">
        <v>2858</v>
      </c>
      <c r="C3029" s="500" t="s">
        <v>27831</v>
      </c>
      <c r="D3029" s="500" t="s">
        <v>27832</v>
      </c>
      <c r="E3029" s="500" t="s">
        <v>11099</v>
      </c>
      <c r="F3029" s="500" t="s">
        <v>28081</v>
      </c>
      <c r="G3029" s="500" t="s">
        <v>2137</v>
      </c>
      <c r="H3029" s="500" t="s">
        <v>11827</v>
      </c>
      <c r="I3029" s="500" t="s">
        <v>688</v>
      </c>
      <c r="J3029" s="500" t="s">
        <v>689</v>
      </c>
      <c r="K3029" s="500" t="s">
        <v>725</v>
      </c>
      <c r="L3029" s="500" t="s">
        <v>28083</v>
      </c>
      <c r="M3029" s="500" t="s">
        <v>2307</v>
      </c>
      <c r="N3029" s="500" t="s">
        <v>6662</v>
      </c>
    </row>
    <row r="3030" spans="1:14">
      <c r="A3030" s="500" t="s">
        <v>686</v>
      </c>
      <c r="B3030" s="500" t="s">
        <v>2858</v>
      </c>
      <c r="C3030" s="500" t="s">
        <v>27831</v>
      </c>
      <c r="D3030" s="500" t="s">
        <v>27832</v>
      </c>
      <c r="E3030" s="500" t="s">
        <v>11099</v>
      </c>
      <c r="F3030" s="500" t="s">
        <v>28081</v>
      </c>
      <c r="G3030" s="500" t="s">
        <v>2138</v>
      </c>
      <c r="H3030" s="500" t="s">
        <v>11272</v>
      </c>
      <c r="I3030" s="500" t="s">
        <v>688</v>
      </c>
      <c r="J3030" s="500" t="s">
        <v>689</v>
      </c>
      <c r="K3030" s="500" t="s">
        <v>725</v>
      </c>
      <c r="L3030" s="500" t="s">
        <v>28083</v>
      </c>
      <c r="M3030" s="500" t="s">
        <v>2307</v>
      </c>
      <c r="N3030" s="500" t="s">
        <v>6663</v>
      </c>
    </row>
    <row r="3031" spans="1:14">
      <c r="A3031" s="500" t="s">
        <v>686</v>
      </c>
      <c r="B3031" s="500" t="s">
        <v>2858</v>
      </c>
      <c r="C3031" s="500" t="s">
        <v>27831</v>
      </c>
      <c r="D3031" s="500" t="s">
        <v>27832</v>
      </c>
      <c r="E3031" s="500" t="s">
        <v>11099</v>
      </c>
      <c r="F3031" s="500" t="s">
        <v>28081</v>
      </c>
      <c r="G3031" s="500" t="s">
        <v>2139</v>
      </c>
      <c r="H3031" s="500" t="s">
        <v>11064</v>
      </c>
      <c r="I3031" s="500" t="s">
        <v>688</v>
      </c>
      <c r="J3031" s="500" t="s">
        <v>689</v>
      </c>
      <c r="K3031" s="500" t="s">
        <v>725</v>
      </c>
      <c r="L3031" s="500" t="s">
        <v>28083</v>
      </c>
      <c r="M3031" s="500" t="s">
        <v>2307</v>
      </c>
      <c r="N3031" s="500" t="s">
        <v>6664</v>
      </c>
    </row>
    <row r="3032" spans="1:14">
      <c r="A3032" s="500" t="s">
        <v>686</v>
      </c>
      <c r="B3032" s="500" t="s">
        <v>2858</v>
      </c>
      <c r="C3032" s="500" t="s">
        <v>27831</v>
      </c>
      <c r="D3032" s="500" t="s">
        <v>27832</v>
      </c>
      <c r="E3032" s="500" t="s">
        <v>11099</v>
      </c>
      <c r="F3032" s="500" t="s">
        <v>28081</v>
      </c>
      <c r="G3032" s="500" t="s">
        <v>2140</v>
      </c>
      <c r="H3032" s="500" t="s">
        <v>28030</v>
      </c>
      <c r="I3032" s="500" t="s">
        <v>688</v>
      </c>
      <c r="J3032" s="500" t="s">
        <v>689</v>
      </c>
      <c r="K3032" s="500" t="s">
        <v>725</v>
      </c>
      <c r="L3032" s="500" t="s">
        <v>28083</v>
      </c>
      <c r="M3032" s="500" t="s">
        <v>2307</v>
      </c>
      <c r="N3032" s="500" t="s">
        <v>6665</v>
      </c>
    </row>
    <row r="3033" spans="1:14">
      <c r="A3033" s="500" t="s">
        <v>686</v>
      </c>
      <c r="B3033" s="500" t="s">
        <v>2858</v>
      </c>
      <c r="C3033" s="500" t="s">
        <v>27831</v>
      </c>
      <c r="D3033" s="500" t="s">
        <v>27832</v>
      </c>
      <c r="E3033" s="500" t="s">
        <v>11099</v>
      </c>
      <c r="F3033" s="500" t="s">
        <v>28081</v>
      </c>
      <c r="G3033" s="500" t="s">
        <v>4162</v>
      </c>
      <c r="H3033" s="500" t="s">
        <v>11297</v>
      </c>
      <c r="I3033" s="500" t="s">
        <v>688</v>
      </c>
      <c r="J3033" s="500" t="s">
        <v>689</v>
      </c>
      <c r="K3033" s="500" t="s">
        <v>725</v>
      </c>
      <c r="L3033" s="500" t="s">
        <v>28083</v>
      </c>
      <c r="M3033" s="500" t="s">
        <v>2307</v>
      </c>
      <c r="N3033" s="500" t="s">
        <v>6666</v>
      </c>
    </row>
    <row r="3034" spans="1:14">
      <c r="A3034" s="500" t="s">
        <v>686</v>
      </c>
      <c r="B3034" s="500" t="s">
        <v>2858</v>
      </c>
      <c r="C3034" s="500" t="s">
        <v>27831</v>
      </c>
      <c r="D3034" s="500" t="s">
        <v>27832</v>
      </c>
      <c r="E3034" s="500" t="s">
        <v>11099</v>
      </c>
      <c r="F3034" s="500" t="s">
        <v>28081</v>
      </c>
      <c r="G3034" s="500" t="s">
        <v>2141</v>
      </c>
      <c r="H3034" s="500" t="s">
        <v>27860</v>
      </c>
      <c r="I3034" s="500" t="s">
        <v>688</v>
      </c>
      <c r="J3034" s="500" t="s">
        <v>689</v>
      </c>
      <c r="K3034" s="500" t="s">
        <v>725</v>
      </c>
      <c r="L3034" s="500" t="s">
        <v>28083</v>
      </c>
      <c r="M3034" s="500" t="s">
        <v>2307</v>
      </c>
      <c r="N3034" s="500" t="s">
        <v>6667</v>
      </c>
    </row>
    <row r="3035" spans="1:14">
      <c r="A3035" s="500" t="s">
        <v>686</v>
      </c>
      <c r="B3035" s="500" t="s">
        <v>2858</v>
      </c>
      <c r="C3035" s="500" t="s">
        <v>27831</v>
      </c>
      <c r="D3035" s="500" t="s">
        <v>27832</v>
      </c>
      <c r="E3035" s="500" t="s">
        <v>11099</v>
      </c>
      <c r="F3035" s="500" t="s">
        <v>28081</v>
      </c>
      <c r="G3035" s="500" t="s">
        <v>2142</v>
      </c>
      <c r="H3035" s="500" t="s">
        <v>3924</v>
      </c>
      <c r="I3035" s="500" t="s">
        <v>688</v>
      </c>
      <c r="J3035" s="500" t="s">
        <v>689</v>
      </c>
      <c r="K3035" s="500" t="s">
        <v>725</v>
      </c>
      <c r="L3035" s="500" t="s">
        <v>28083</v>
      </c>
      <c r="M3035" s="500" t="s">
        <v>2307</v>
      </c>
      <c r="N3035" s="500" t="s">
        <v>6668</v>
      </c>
    </row>
    <row r="3036" spans="1:14">
      <c r="A3036" s="500" t="s">
        <v>686</v>
      </c>
      <c r="B3036" s="500" t="s">
        <v>2858</v>
      </c>
      <c r="C3036" s="500" t="s">
        <v>27831</v>
      </c>
      <c r="D3036" s="500" t="s">
        <v>27832</v>
      </c>
      <c r="E3036" s="500" t="s">
        <v>11099</v>
      </c>
      <c r="F3036" s="500" t="s">
        <v>28081</v>
      </c>
      <c r="G3036" s="500" t="s">
        <v>2143</v>
      </c>
      <c r="H3036" s="500" t="s">
        <v>14055</v>
      </c>
      <c r="I3036" s="500" t="s">
        <v>688</v>
      </c>
      <c r="J3036" s="500" t="s">
        <v>689</v>
      </c>
      <c r="K3036" s="500" t="s">
        <v>725</v>
      </c>
      <c r="L3036" s="500" t="s">
        <v>28083</v>
      </c>
      <c r="M3036" s="500" t="s">
        <v>2307</v>
      </c>
      <c r="N3036" s="500" t="s">
        <v>6669</v>
      </c>
    </row>
    <row r="3037" spans="1:14">
      <c r="A3037" s="500" t="s">
        <v>686</v>
      </c>
      <c r="B3037" s="500" t="s">
        <v>2858</v>
      </c>
      <c r="C3037" s="500" t="s">
        <v>27831</v>
      </c>
      <c r="D3037" s="500" t="s">
        <v>27832</v>
      </c>
      <c r="E3037" s="500" t="s">
        <v>11099</v>
      </c>
      <c r="F3037" s="500" t="s">
        <v>28081</v>
      </c>
      <c r="G3037" s="500" t="s">
        <v>2682</v>
      </c>
      <c r="H3037" s="500" t="s">
        <v>11298</v>
      </c>
      <c r="I3037" s="500" t="s">
        <v>688</v>
      </c>
      <c r="J3037" s="500" t="s">
        <v>689</v>
      </c>
      <c r="K3037" s="500" t="s">
        <v>725</v>
      </c>
      <c r="L3037" s="500" t="s">
        <v>28083</v>
      </c>
      <c r="M3037" s="500" t="s">
        <v>2307</v>
      </c>
      <c r="N3037" s="500" t="s">
        <v>6670</v>
      </c>
    </row>
    <row r="3038" spans="1:14">
      <c r="A3038" s="500" t="s">
        <v>686</v>
      </c>
      <c r="B3038" s="500" t="s">
        <v>2858</v>
      </c>
      <c r="C3038" s="500" t="s">
        <v>27831</v>
      </c>
      <c r="D3038" s="500" t="s">
        <v>27832</v>
      </c>
      <c r="E3038" s="500" t="s">
        <v>11099</v>
      </c>
      <c r="F3038" s="500" t="s">
        <v>28081</v>
      </c>
      <c r="G3038" s="500" t="s">
        <v>7642</v>
      </c>
      <c r="H3038" s="500" t="s">
        <v>11272</v>
      </c>
      <c r="I3038" s="500" t="s">
        <v>688</v>
      </c>
      <c r="J3038" s="500" t="s">
        <v>689</v>
      </c>
      <c r="K3038" s="500" t="s">
        <v>725</v>
      </c>
      <c r="L3038" s="500" t="s">
        <v>28083</v>
      </c>
      <c r="M3038" s="500" t="s">
        <v>2307</v>
      </c>
      <c r="N3038" s="500" t="s">
        <v>7643</v>
      </c>
    </row>
    <row r="3039" spans="1:14">
      <c r="A3039" s="500" t="s">
        <v>686</v>
      </c>
      <c r="B3039" s="500" t="s">
        <v>2858</v>
      </c>
      <c r="C3039" s="500" t="s">
        <v>27831</v>
      </c>
      <c r="D3039" s="500" t="s">
        <v>27832</v>
      </c>
      <c r="E3039" s="500" t="s">
        <v>11099</v>
      </c>
      <c r="F3039" s="500" t="s">
        <v>28081</v>
      </c>
      <c r="G3039" s="500" t="s">
        <v>2144</v>
      </c>
      <c r="H3039" s="500" t="s">
        <v>11316</v>
      </c>
      <c r="I3039" s="500" t="s">
        <v>688</v>
      </c>
      <c r="J3039" s="500" t="s">
        <v>689</v>
      </c>
      <c r="K3039" s="500" t="s">
        <v>725</v>
      </c>
      <c r="L3039" s="500" t="s">
        <v>28083</v>
      </c>
      <c r="M3039" s="500" t="s">
        <v>2307</v>
      </c>
      <c r="N3039" s="500" t="s">
        <v>6671</v>
      </c>
    </row>
    <row r="3040" spans="1:14">
      <c r="A3040" s="500" t="s">
        <v>686</v>
      </c>
      <c r="B3040" s="500" t="s">
        <v>2858</v>
      </c>
      <c r="C3040" s="500" t="s">
        <v>27831</v>
      </c>
      <c r="D3040" s="500" t="s">
        <v>27832</v>
      </c>
      <c r="E3040" s="500" t="s">
        <v>11099</v>
      </c>
      <c r="F3040" s="500" t="s">
        <v>28081</v>
      </c>
      <c r="G3040" s="500" t="s">
        <v>732</v>
      </c>
      <c r="H3040" s="500" t="s">
        <v>11173</v>
      </c>
      <c r="I3040" s="500" t="s">
        <v>688</v>
      </c>
      <c r="J3040" s="500" t="s">
        <v>689</v>
      </c>
      <c r="K3040" s="500" t="s">
        <v>725</v>
      </c>
      <c r="L3040" s="500" t="s">
        <v>28083</v>
      </c>
      <c r="M3040" s="500" t="s">
        <v>2307</v>
      </c>
      <c r="N3040" s="500" t="s">
        <v>6672</v>
      </c>
    </row>
    <row r="3041" spans="1:14">
      <c r="A3041" s="500" t="s">
        <v>686</v>
      </c>
      <c r="B3041" s="500" t="s">
        <v>2858</v>
      </c>
      <c r="C3041" s="500" t="s">
        <v>27831</v>
      </c>
      <c r="D3041" s="500" t="s">
        <v>27832</v>
      </c>
      <c r="E3041" s="500" t="s">
        <v>11099</v>
      </c>
      <c r="F3041" s="500" t="s">
        <v>28081</v>
      </c>
      <c r="G3041" s="500" t="s">
        <v>4163</v>
      </c>
      <c r="H3041" s="500" t="s">
        <v>11853</v>
      </c>
      <c r="I3041" s="500" t="s">
        <v>688</v>
      </c>
      <c r="J3041" s="500" t="s">
        <v>689</v>
      </c>
      <c r="K3041" s="500" t="s">
        <v>725</v>
      </c>
      <c r="L3041" s="500" t="s">
        <v>28083</v>
      </c>
      <c r="M3041" s="500" t="s">
        <v>2307</v>
      </c>
      <c r="N3041" s="500" t="s">
        <v>6673</v>
      </c>
    </row>
    <row r="3042" spans="1:14">
      <c r="A3042" s="500" t="s">
        <v>686</v>
      </c>
      <c r="B3042" s="500" t="s">
        <v>2858</v>
      </c>
      <c r="C3042" s="500" t="s">
        <v>27831</v>
      </c>
      <c r="D3042" s="500" t="s">
        <v>27832</v>
      </c>
      <c r="E3042" s="500" t="s">
        <v>11099</v>
      </c>
      <c r="F3042" s="500" t="s">
        <v>28081</v>
      </c>
      <c r="G3042" s="500" t="s">
        <v>733</v>
      </c>
      <c r="H3042" s="500" t="s">
        <v>28035</v>
      </c>
      <c r="I3042" s="500" t="s">
        <v>688</v>
      </c>
      <c r="J3042" s="500" t="s">
        <v>689</v>
      </c>
      <c r="K3042" s="500" t="s">
        <v>725</v>
      </c>
      <c r="L3042" s="500" t="s">
        <v>28083</v>
      </c>
      <c r="M3042" s="500" t="s">
        <v>2307</v>
      </c>
      <c r="N3042" s="500" t="s">
        <v>6674</v>
      </c>
    </row>
    <row r="3043" spans="1:14">
      <c r="A3043" s="500" t="s">
        <v>686</v>
      </c>
      <c r="B3043" s="500" t="s">
        <v>2858</v>
      </c>
      <c r="C3043" s="500" t="s">
        <v>27831</v>
      </c>
      <c r="D3043" s="500" t="s">
        <v>27832</v>
      </c>
      <c r="E3043" s="500" t="s">
        <v>11099</v>
      </c>
      <c r="F3043" s="500" t="s">
        <v>28081</v>
      </c>
      <c r="G3043" s="500" t="s">
        <v>734</v>
      </c>
      <c r="H3043" s="500" t="s">
        <v>3562</v>
      </c>
      <c r="I3043" s="500" t="s">
        <v>688</v>
      </c>
      <c r="J3043" s="500" t="s">
        <v>689</v>
      </c>
      <c r="K3043" s="500" t="s">
        <v>725</v>
      </c>
      <c r="L3043" s="500" t="s">
        <v>28083</v>
      </c>
      <c r="M3043" s="500" t="s">
        <v>2307</v>
      </c>
      <c r="N3043" s="500" t="s">
        <v>6675</v>
      </c>
    </row>
    <row r="3044" spans="1:14">
      <c r="A3044" s="500" t="s">
        <v>686</v>
      </c>
      <c r="B3044" s="500" t="s">
        <v>2858</v>
      </c>
      <c r="C3044" s="500" t="s">
        <v>27831</v>
      </c>
      <c r="D3044" s="500" t="s">
        <v>27832</v>
      </c>
      <c r="E3044" s="500" t="s">
        <v>11099</v>
      </c>
      <c r="F3044" s="500" t="s">
        <v>28081</v>
      </c>
      <c r="G3044" s="500" t="s">
        <v>7644</v>
      </c>
      <c r="H3044" s="500" t="s">
        <v>11316</v>
      </c>
      <c r="I3044" s="500" t="s">
        <v>688</v>
      </c>
      <c r="J3044" s="500" t="s">
        <v>689</v>
      </c>
      <c r="K3044" s="500" t="s">
        <v>725</v>
      </c>
      <c r="L3044" s="500" t="s">
        <v>28083</v>
      </c>
      <c r="M3044" s="500" t="s">
        <v>2307</v>
      </c>
      <c r="N3044" s="500" t="s">
        <v>7645</v>
      </c>
    </row>
    <row r="3045" spans="1:14">
      <c r="A3045" s="500" t="s">
        <v>686</v>
      </c>
      <c r="B3045" s="500" t="s">
        <v>2858</v>
      </c>
      <c r="C3045" s="500" t="s">
        <v>27831</v>
      </c>
      <c r="D3045" s="500" t="s">
        <v>27832</v>
      </c>
      <c r="E3045" s="500" t="s">
        <v>11099</v>
      </c>
      <c r="F3045" s="500" t="s">
        <v>28081</v>
      </c>
      <c r="G3045" s="500" t="s">
        <v>2145</v>
      </c>
      <c r="H3045" s="500" t="s">
        <v>7601</v>
      </c>
      <c r="I3045" s="500" t="s">
        <v>688</v>
      </c>
      <c r="J3045" s="500" t="s">
        <v>689</v>
      </c>
      <c r="K3045" s="500" t="s">
        <v>725</v>
      </c>
      <c r="L3045" s="500" t="s">
        <v>28083</v>
      </c>
      <c r="M3045" s="500" t="s">
        <v>2307</v>
      </c>
      <c r="N3045" s="500" t="s">
        <v>6676</v>
      </c>
    </row>
    <row r="3046" spans="1:14">
      <c r="A3046" s="500" t="s">
        <v>686</v>
      </c>
      <c r="B3046" s="500" t="s">
        <v>2858</v>
      </c>
      <c r="C3046" s="500" t="s">
        <v>27831</v>
      </c>
      <c r="D3046" s="500" t="s">
        <v>27832</v>
      </c>
      <c r="E3046" s="500" t="s">
        <v>11099</v>
      </c>
      <c r="F3046" s="500" t="s">
        <v>28081</v>
      </c>
      <c r="G3046" s="500" t="s">
        <v>4164</v>
      </c>
      <c r="H3046" s="500" t="s">
        <v>6976</v>
      </c>
      <c r="I3046" s="500" t="s">
        <v>688</v>
      </c>
      <c r="J3046" s="500" t="s">
        <v>689</v>
      </c>
      <c r="K3046" s="500" t="s">
        <v>725</v>
      </c>
      <c r="L3046" s="500" t="s">
        <v>28083</v>
      </c>
      <c r="M3046" s="500" t="s">
        <v>2307</v>
      </c>
      <c r="N3046" s="500" t="s">
        <v>6677</v>
      </c>
    </row>
    <row r="3047" spans="1:14">
      <c r="A3047" s="500" t="s">
        <v>686</v>
      </c>
      <c r="B3047" s="500" t="s">
        <v>2858</v>
      </c>
      <c r="C3047" s="500" t="s">
        <v>27831</v>
      </c>
      <c r="D3047" s="500" t="s">
        <v>27832</v>
      </c>
      <c r="E3047" s="500" t="s">
        <v>11099</v>
      </c>
      <c r="F3047" s="500" t="s">
        <v>28081</v>
      </c>
      <c r="G3047" s="500" t="s">
        <v>7646</v>
      </c>
      <c r="H3047" s="500" t="s">
        <v>3933</v>
      </c>
      <c r="I3047" s="500" t="s">
        <v>688</v>
      </c>
      <c r="J3047" s="500" t="s">
        <v>689</v>
      </c>
      <c r="K3047" s="500" t="s">
        <v>725</v>
      </c>
      <c r="L3047" s="500" t="s">
        <v>28083</v>
      </c>
      <c r="M3047" s="500" t="s">
        <v>2307</v>
      </c>
      <c r="N3047" s="500" t="s">
        <v>7647</v>
      </c>
    </row>
    <row r="3048" spans="1:14">
      <c r="A3048" s="500" t="s">
        <v>686</v>
      </c>
      <c r="B3048" s="500" t="s">
        <v>2858</v>
      </c>
      <c r="C3048" s="500" t="s">
        <v>27831</v>
      </c>
      <c r="D3048" s="500" t="s">
        <v>27832</v>
      </c>
      <c r="E3048" s="500" t="s">
        <v>11099</v>
      </c>
      <c r="F3048" s="500" t="s">
        <v>28081</v>
      </c>
      <c r="G3048" s="500" t="s">
        <v>4165</v>
      </c>
      <c r="H3048" s="500" t="s">
        <v>3885</v>
      </c>
      <c r="I3048" s="500" t="s">
        <v>688</v>
      </c>
      <c r="J3048" s="500" t="s">
        <v>689</v>
      </c>
      <c r="K3048" s="500" t="s">
        <v>725</v>
      </c>
      <c r="L3048" s="500" t="s">
        <v>28083</v>
      </c>
      <c r="M3048" s="500" t="s">
        <v>2307</v>
      </c>
      <c r="N3048" s="500" t="s">
        <v>6678</v>
      </c>
    </row>
    <row r="3049" spans="1:14">
      <c r="A3049" s="500" t="s">
        <v>686</v>
      </c>
      <c r="B3049" s="500" t="s">
        <v>2858</v>
      </c>
      <c r="C3049" s="500" t="s">
        <v>27831</v>
      </c>
      <c r="D3049" s="500" t="s">
        <v>27832</v>
      </c>
      <c r="E3049" s="500" t="s">
        <v>11099</v>
      </c>
      <c r="F3049" s="500" t="s">
        <v>28081</v>
      </c>
      <c r="G3049" s="500" t="s">
        <v>7648</v>
      </c>
      <c r="H3049" s="500" t="s">
        <v>15287</v>
      </c>
      <c r="I3049" s="500" t="s">
        <v>688</v>
      </c>
      <c r="J3049" s="500" t="s">
        <v>689</v>
      </c>
      <c r="K3049" s="500" t="s">
        <v>725</v>
      </c>
      <c r="L3049" s="500" t="s">
        <v>28083</v>
      </c>
      <c r="M3049" s="500" t="s">
        <v>2307</v>
      </c>
      <c r="N3049" s="500" t="s">
        <v>7649</v>
      </c>
    </row>
    <row r="3050" spans="1:14">
      <c r="A3050" s="500" t="s">
        <v>686</v>
      </c>
      <c r="B3050" s="500" t="s">
        <v>2858</v>
      </c>
      <c r="C3050" s="500" t="s">
        <v>27831</v>
      </c>
      <c r="D3050" s="500" t="s">
        <v>27832</v>
      </c>
      <c r="E3050" s="500" t="s">
        <v>11099</v>
      </c>
      <c r="F3050" s="500" t="s">
        <v>28081</v>
      </c>
      <c r="G3050" s="500" t="s">
        <v>2146</v>
      </c>
      <c r="H3050" s="500" t="s">
        <v>11817</v>
      </c>
      <c r="I3050" s="500" t="s">
        <v>688</v>
      </c>
      <c r="J3050" s="500" t="s">
        <v>689</v>
      </c>
      <c r="K3050" s="500" t="s">
        <v>725</v>
      </c>
      <c r="L3050" s="500" t="s">
        <v>28083</v>
      </c>
      <c r="M3050" s="500" t="s">
        <v>2307</v>
      </c>
      <c r="N3050" s="500" t="s">
        <v>6679</v>
      </c>
    </row>
    <row r="3051" spans="1:14">
      <c r="A3051" s="500" t="s">
        <v>686</v>
      </c>
      <c r="B3051" s="500" t="s">
        <v>2858</v>
      </c>
      <c r="C3051" s="500" t="s">
        <v>27831</v>
      </c>
      <c r="D3051" s="500" t="s">
        <v>27832</v>
      </c>
      <c r="E3051" s="500" t="s">
        <v>11099</v>
      </c>
      <c r="F3051" s="500" t="s">
        <v>28081</v>
      </c>
      <c r="G3051" s="500" t="s">
        <v>2147</v>
      </c>
      <c r="H3051" s="500" t="s">
        <v>3893</v>
      </c>
      <c r="I3051" s="500" t="s">
        <v>688</v>
      </c>
      <c r="J3051" s="500" t="s">
        <v>689</v>
      </c>
      <c r="K3051" s="500" t="s">
        <v>725</v>
      </c>
      <c r="L3051" s="500" t="s">
        <v>28083</v>
      </c>
      <c r="M3051" s="500" t="s">
        <v>2307</v>
      </c>
      <c r="N3051" s="500" t="s">
        <v>6680</v>
      </c>
    </row>
    <row r="3052" spans="1:14">
      <c r="A3052" s="500" t="s">
        <v>686</v>
      </c>
      <c r="B3052" s="500" t="s">
        <v>2858</v>
      </c>
      <c r="C3052" s="500" t="s">
        <v>27831</v>
      </c>
      <c r="D3052" s="500" t="s">
        <v>27832</v>
      </c>
      <c r="E3052" s="500" t="s">
        <v>11099</v>
      </c>
      <c r="F3052" s="500" t="s">
        <v>28081</v>
      </c>
      <c r="G3052" s="500" t="s">
        <v>2148</v>
      </c>
      <c r="H3052" s="500" t="s">
        <v>27887</v>
      </c>
      <c r="I3052" s="500" t="s">
        <v>688</v>
      </c>
      <c r="J3052" s="500" t="s">
        <v>689</v>
      </c>
      <c r="K3052" s="500" t="s">
        <v>725</v>
      </c>
      <c r="L3052" s="500" t="s">
        <v>28083</v>
      </c>
      <c r="M3052" s="500" t="s">
        <v>2307</v>
      </c>
      <c r="N3052" s="500" t="s">
        <v>6681</v>
      </c>
    </row>
    <row r="3053" spans="1:14">
      <c r="A3053" s="500" t="s">
        <v>686</v>
      </c>
      <c r="B3053" s="500" t="s">
        <v>2858</v>
      </c>
      <c r="C3053" s="500" t="s">
        <v>27831</v>
      </c>
      <c r="D3053" s="500" t="s">
        <v>27832</v>
      </c>
      <c r="E3053" s="500" t="s">
        <v>11099</v>
      </c>
      <c r="F3053" s="500" t="s">
        <v>28081</v>
      </c>
      <c r="G3053" s="500" t="s">
        <v>2149</v>
      </c>
      <c r="H3053" s="500" t="s">
        <v>6994</v>
      </c>
      <c r="I3053" s="500" t="s">
        <v>688</v>
      </c>
      <c r="J3053" s="500" t="s">
        <v>689</v>
      </c>
      <c r="K3053" s="500" t="s">
        <v>725</v>
      </c>
      <c r="L3053" s="500" t="s">
        <v>28083</v>
      </c>
      <c r="M3053" s="500" t="s">
        <v>2307</v>
      </c>
      <c r="N3053" s="500" t="s">
        <v>6682</v>
      </c>
    </row>
    <row r="3054" spans="1:14">
      <c r="A3054" s="500" t="s">
        <v>686</v>
      </c>
      <c r="B3054" s="500" t="s">
        <v>2858</v>
      </c>
      <c r="C3054" s="500" t="s">
        <v>27831</v>
      </c>
      <c r="D3054" s="500" t="s">
        <v>27832</v>
      </c>
      <c r="E3054" s="500" t="s">
        <v>11099</v>
      </c>
      <c r="F3054" s="500" t="s">
        <v>28081</v>
      </c>
      <c r="G3054" s="500" t="s">
        <v>4166</v>
      </c>
      <c r="H3054" s="500" t="s">
        <v>11364</v>
      </c>
      <c r="I3054" s="500" t="s">
        <v>688</v>
      </c>
      <c r="J3054" s="500" t="s">
        <v>689</v>
      </c>
      <c r="K3054" s="500" t="s">
        <v>725</v>
      </c>
      <c r="L3054" s="500" t="s">
        <v>28083</v>
      </c>
      <c r="M3054" s="500" t="s">
        <v>2307</v>
      </c>
      <c r="N3054" s="500" t="s">
        <v>6683</v>
      </c>
    </row>
    <row r="3055" spans="1:14">
      <c r="A3055" s="500" t="s">
        <v>686</v>
      </c>
      <c r="B3055" s="500" t="s">
        <v>2858</v>
      </c>
      <c r="C3055" s="500" t="s">
        <v>27831</v>
      </c>
      <c r="D3055" s="500" t="s">
        <v>27832</v>
      </c>
      <c r="E3055" s="500" t="s">
        <v>11099</v>
      </c>
      <c r="F3055" s="500" t="s">
        <v>28081</v>
      </c>
      <c r="G3055" s="500" t="s">
        <v>2150</v>
      </c>
      <c r="H3055" s="500" t="s">
        <v>11780</v>
      </c>
      <c r="I3055" s="500" t="s">
        <v>688</v>
      </c>
      <c r="J3055" s="500" t="s">
        <v>689</v>
      </c>
      <c r="K3055" s="500" t="s">
        <v>725</v>
      </c>
      <c r="L3055" s="500" t="s">
        <v>28083</v>
      </c>
      <c r="M3055" s="500" t="s">
        <v>2307</v>
      </c>
      <c r="N3055" s="500" t="s">
        <v>6684</v>
      </c>
    </row>
    <row r="3056" spans="1:14">
      <c r="A3056" s="500" t="s">
        <v>686</v>
      </c>
      <c r="B3056" s="500" t="s">
        <v>2858</v>
      </c>
      <c r="C3056" s="500" t="s">
        <v>27831</v>
      </c>
      <c r="D3056" s="500" t="s">
        <v>27832</v>
      </c>
      <c r="E3056" s="500" t="s">
        <v>11099</v>
      </c>
      <c r="F3056" s="500" t="s">
        <v>28081</v>
      </c>
      <c r="G3056" s="500" t="s">
        <v>3711</v>
      </c>
      <c r="H3056" s="500" t="s">
        <v>3859</v>
      </c>
      <c r="I3056" s="500" t="s">
        <v>688</v>
      </c>
      <c r="J3056" s="500" t="s">
        <v>689</v>
      </c>
      <c r="K3056" s="500" t="s">
        <v>725</v>
      </c>
      <c r="L3056" s="500" t="s">
        <v>28083</v>
      </c>
      <c r="M3056" s="500" t="s">
        <v>2307</v>
      </c>
      <c r="N3056" s="500" t="s">
        <v>6685</v>
      </c>
    </row>
    <row r="3057" spans="1:14">
      <c r="A3057" s="500" t="s">
        <v>686</v>
      </c>
      <c r="B3057" s="500" t="s">
        <v>2858</v>
      </c>
      <c r="C3057" s="500" t="s">
        <v>27831</v>
      </c>
      <c r="D3057" s="500" t="s">
        <v>27832</v>
      </c>
      <c r="E3057" s="500" t="s">
        <v>11099</v>
      </c>
      <c r="F3057" s="500" t="s">
        <v>28081</v>
      </c>
      <c r="G3057" s="500" t="s">
        <v>2151</v>
      </c>
      <c r="H3057" s="500" t="s">
        <v>19806</v>
      </c>
      <c r="I3057" s="500" t="s">
        <v>688</v>
      </c>
      <c r="J3057" s="500" t="s">
        <v>689</v>
      </c>
      <c r="K3057" s="500" t="s">
        <v>725</v>
      </c>
      <c r="L3057" s="500" t="s">
        <v>28083</v>
      </c>
      <c r="M3057" s="500" t="s">
        <v>2307</v>
      </c>
      <c r="N3057" s="500" t="s">
        <v>6686</v>
      </c>
    </row>
    <row r="3058" spans="1:14">
      <c r="A3058" s="500" t="s">
        <v>686</v>
      </c>
      <c r="B3058" s="500" t="s">
        <v>2858</v>
      </c>
      <c r="C3058" s="500" t="s">
        <v>27831</v>
      </c>
      <c r="D3058" s="500" t="s">
        <v>27832</v>
      </c>
      <c r="E3058" s="500" t="s">
        <v>11099</v>
      </c>
      <c r="F3058" s="500" t="s">
        <v>28081</v>
      </c>
      <c r="G3058" s="500" t="s">
        <v>2152</v>
      </c>
      <c r="H3058" s="500" t="s">
        <v>28030</v>
      </c>
      <c r="I3058" s="500" t="s">
        <v>688</v>
      </c>
      <c r="J3058" s="500" t="s">
        <v>689</v>
      </c>
      <c r="K3058" s="500" t="s">
        <v>725</v>
      </c>
      <c r="L3058" s="500" t="s">
        <v>28083</v>
      </c>
      <c r="M3058" s="500" t="s">
        <v>2307</v>
      </c>
      <c r="N3058" s="500" t="s">
        <v>6687</v>
      </c>
    </row>
    <row r="3059" spans="1:14">
      <c r="A3059" s="500" t="s">
        <v>686</v>
      </c>
      <c r="B3059" s="500" t="s">
        <v>2858</v>
      </c>
      <c r="C3059" s="500" t="s">
        <v>27831</v>
      </c>
      <c r="D3059" s="500" t="s">
        <v>27832</v>
      </c>
      <c r="E3059" s="500" t="s">
        <v>11099</v>
      </c>
      <c r="F3059" s="500" t="s">
        <v>28081</v>
      </c>
      <c r="G3059" s="500" t="s">
        <v>2153</v>
      </c>
      <c r="H3059" s="500" t="s">
        <v>11825</v>
      </c>
      <c r="I3059" s="500" t="s">
        <v>688</v>
      </c>
      <c r="J3059" s="500" t="s">
        <v>689</v>
      </c>
      <c r="K3059" s="500" t="s">
        <v>725</v>
      </c>
      <c r="L3059" s="500" t="s">
        <v>28083</v>
      </c>
      <c r="M3059" s="500" t="s">
        <v>2307</v>
      </c>
      <c r="N3059" s="500" t="s">
        <v>6688</v>
      </c>
    </row>
    <row r="3060" spans="1:14">
      <c r="A3060" s="500" t="s">
        <v>686</v>
      </c>
      <c r="B3060" s="500" t="s">
        <v>2858</v>
      </c>
      <c r="C3060" s="500" t="s">
        <v>27831</v>
      </c>
      <c r="D3060" s="500" t="s">
        <v>27832</v>
      </c>
      <c r="E3060" s="500" t="s">
        <v>11099</v>
      </c>
      <c r="F3060" s="500" t="s">
        <v>28081</v>
      </c>
      <c r="G3060" s="500" t="s">
        <v>7993</v>
      </c>
      <c r="H3060" s="500" t="s">
        <v>11357</v>
      </c>
      <c r="I3060" s="500" t="s">
        <v>688</v>
      </c>
      <c r="J3060" s="500" t="s">
        <v>689</v>
      </c>
      <c r="K3060" s="500" t="s">
        <v>725</v>
      </c>
      <c r="L3060" s="500" t="s">
        <v>28083</v>
      </c>
      <c r="M3060" s="500" t="s">
        <v>2307</v>
      </c>
      <c r="N3060" s="500" t="s">
        <v>7994</v>
      </c>
    </row>
    <row r="3061" spans="1:14">
      <c r="A3061" s="500" t="s">
        <v>686</v>
      </c>
      <c r="B3061" s="500" t="s">
        <v>2858</v>
      </c>
      <c r="C3061" s="500" t="s">
        <v>27831</v>
      </c>
      <c r="D3061" s="500" t="s">
        <v>27832</v>
      </c>
      <c r="E3061" s="500" t="s">
        <v>11099</v>
      </c>
      <c r="F3061" s="500" t="s">
        <v>28081</v>
      </c>
      <c r="G3061" s="500" t="s">
        <v>4167</v>
      </c>
      <c r="H3061" s="500" t="s">
        <v>27870</v>
      </c>
      <c r="I3061" s="500" t="s">
        <v>688</v>
      </c>
      <c r="J3061" s="500" t="s">
        <v>689</v>
      </c>
      <c r="K3061" s="500" t="s">
        <v>725</v>
      </c>
      <c r="L3061" s="500" t="s">
        <v>28083</v>
      </c>
      <c r="M3061" s="500" t="s">
        <v>2307</v>
      </c>
      <c r="N3061" s="500" t="s">
        <v>6689</v>
      </c>
    </row>
    <row r="3062" spans="1:14">
      <c r="A3062" s="500" t="s">
        <v>686</v>
      </c>
      <c r="B3062" s="500" t="s">
        <v>2858</v>
      </c>
      <c r="C3062" s="500" t="s">
        <v>27831</v>
      </c>
      <c r="D3062" s="500" t="s">
        <v>27832</v>
      </c>
      <c r="E3062" s="500" t="s">
        <v>11099</v>
      </c>
      <c r="F3062" s="500" t="s">
        <v>28081</v>
      </c>
      <c r="G3062" s="500" t="s">
        <v>4168</v>
      </c>
      <c r="H3062" s="500" t="s">
        <v>19918</v>
      </c>
      <c r="I3062" s="500" t="s">
        <v>688</v>
      </c>
      <c r="J3062" s="500" t="s">
        <v>689</v>
      </c>
      <c r="K3062" s="500" t="s">
        <v>725</v>
      </c>
      <c r="L3062" s="500" t="s">
        <v>28083</v>
      </c>
      <c r="M3062" s="500" t="s">
        <v>2307</v>
      </c>
      <c r="N3062" s="500" t="s">
        <v>6690</v>
      </c>
    </row>
    <row r="3063" spans="1:14">
      <c r="A3063" s="500" t="s">
        <v>686</v>
      </c>
      <c r="B3063" s="500" t="s">
        <v>2858</v>
      </c>
      <c r="C3063" s="500" t="s">
        <v>27831</v>
      </c>
      <c r="D3063" s="500" t="s">
        <v>27832</v>
      </c>
      <c r="E3063" s="500" t="s">
        <v>11099</v>
      </c>
      <c r="F3063" s="500" t="s">
        <v>28081</v>
      </c>
      <c r="G3063" s="500" t="s">
        <v>2154</v>
      </c>
      <c r="H3063" s="500" t="s">
        <v>11461</v>
      </c>
      <c r="I3063" s="500" t="s">
        <v>2045</v>
      </c>
      <c r="J3063" s="500" t="s">
        <v>689</v>
      </c>
      <c r="K3063" s="500" t="s">
        <v>725</v>
      </c>
      <c r="L3063" s="500" t="s">
        <v>28083</v>
      </c>
      <c r="M3063" s="500" t="s">
        <v>2307</v>
      </c>
      <c r="N3063" s="500" t="s">
        <v>6691</v>
      </c>
    </row>
    <row r="3064" spans="1:14">
      <c r="A3064" s="500" t="s">
        <v>686</v>
      </c>
      <c r="B3064" s="500" t="s">
        <v>2858</v>
      </c>
      <c r="C3064" s="500" t="s">
        <v>27831</v>
      </c>
      <c r="D3064" s="500" t="s">
        <v>27832</v>
      </c>
      <c r="E3064" s="500" t="s">
        <v>11099</v>
      </c>
      <c r="F3064" s="500" t="s">
        <v>28081</v>
      </c>
      <c r="G3064" s="500" t="s">
        <v>2155</v>
      </c>
      <c r="H3064" s="500" t="s">
        <v>2928</v>
      </c>
      <c r="I3064" s="500" t="s">
        <v>2045</v>
      </c>
      <c r="J3064" s="500" t="s">
        <v>689</v>
      </c>
      <c r="K3064" s="500" t="s">
        <v>725</v>
      </c>
      <c r="L3064" s="500" t="s">
        <v>28083</v>
      </c>
      <c r="M3064" s="500" t="s">
        <v>2307</v>
      </c>
      <c r="N3064" s="500" t="s">
        <v>6692</v>
      </c>
    </row>
    <row r="3065" spans="1:14">
      <c r="A3065" s="500" t="s">
        <v>686</v>
      </c>
      <c r="B3065" s="500" t="s">
        <v>2858</v>
      </c>
      <c r="C3065" s="500" t="s">
        <v>27831</v>
      </c>
      <c r="D3065" s="500" t="s">
        <v>27832</v>
      </c>
      <c r="E3065" s="500" t="s">
        <v>11099</v>
      </c>
      <c r="F3065" s="500" t="s">
        <v>28081</v>
      </c>
      <c r="G3065" s="500" t="s">
        <v>2156</v>
      </c>
      <c r="H3065" s="500" t="s">
        <v>639</v>
      </c>
      <c r="I3065" s="500" t="s">
        <v>2045</v>
      </c>
      <c r="J3065" s="500" t="s">
        <v>689</v>
      </c>
      <c r="K3065" s="500" t="s">
        <v>725</v>
      </c>
      <c r="L3065" s="500" t="s">
        <v>27837</v>
      </c>
      <c r="M3065" s="500" t="s">
        <v>2307</v>
      </c>
      <c r="N3065" s="500" t="s">
        <v>6693</v>
      </c>
    </row>
    <row r="3066" spans="1:14">
      <c r="A3066" s="500" t="s">
        <v>686</v>
      </c>
      <c r="B3066" s="500" t="s">
        <v>2858</v>
      </c>
      <c r="C3066" s="500" t="s">
        <v>27831</v>
      </c>
      <c r="D3066" s="500" t="s">
        <v>27832</v>
      </c>
      <c r="E3066" s="500" t="s">
        <v>11099</v>
      </c>
      <c r="F3066" s="500" t="s">
        <v>28081</v>
      </c>
      <c r="G3066" s="500" t="s">
        <v>2157</v>
      </c>
      <c r="H3066" s="500" t="s">
        <v>11550</v>
      </c>
      <c r="I3066" s="500" t="s">
        <v>2045</v>
      </c>
      <c r="J3066" s="500" t="s">
        <v>689</v>
      </c>
      <c r="K3066" s="500" t="s">
        <v>725</v>
      </c>
      <c r="L3066" s="500" t="s">
        <v>28083</v>
      </c>
      <c r="M3066" s="500" t="s">
        <v>2307</v>
      </c>
      <c r="N3066" s="500" t="s">
        <v>6694</v>
      </c>
    </row>
    <row r="3067" spans="1:14">
      <c r="A3067" s="500" t="s">
        <v>686</v>
      </c>
      <c r="B3067" s="500" t="s">
        <v>2858</v>
      </c>
      <c r="C3067" s="500" t="s">
        <v>27831</v>
      </c>
      <c r="D3067" s="500" t="s">
        <v>27832</v>
      </c>
      <c r="E3067" s="500" t="s">
        <v>11099</v>
      </c>
      <c r="F3067" s="500" t="s">
        <v>28081</v>
      </c>
      <c r="G3067" s="500" t="s">
        <v>4169</v>
      </c>
      <c r="H3067" s="500" t="s">
        <v>2928</v>
      </c>
      <c r="I3067" s="500" t="s">
        <v>2045</v>
      </c>
      <c r="J3067" s="500" t="s">
        <v>689</v>
      </c>
      <c r="K3067" s="500" t="s">
        <v>725</v>
      </c>
      <c r="L3067" s="500" t="s">
        <v>28083</v>
      </c>
      <c r="M3067" s="500" t="s">
        <v>2307</v>
      </c>
      <c r="N3067" s="500" t="s">
        <v>6695</v>
      </c>
    </row>
    <row r="3068" spans="1:14">
      <c r="A3068" s="500" t="s">
        <v>686</v>
      </c>
      <c r="B3068" s="500" t="s">
        <v>2858</v>
      </c>
      <c r="C3068" s="500" t="s">
        <v>27831</v>
      </c>
      <c r="D3068" s="500" t="s">
        <v>27832</v>
      </c>
      <c r="E3068" s="500" t="s">
        <v>11099</v>
      </c>
      <c r="F3068" s="500" t="s">
        <v>28081</v>
      </c>
      <c r="G3068" s="500" t="s">
        <v>4170</v>
      </c>
      <c r="H3068" s="500" t="s">
        <v>27893</v>
      </c>
      <c r="I3068" s="500" t="s">
        <v>2045</v>
      </c>
      <c r="J3068" s="500" t="s">
        <v>689</v>
      </c>
      <c r="K3068" s="500" t="s">
        <v>725</v>
      </c>
      <c r="L3068" s="500" t="s">
        <v>28083</v>
      </c>
      <c r="M3068" s="500" t="s">
        <v>2307</v>
      </c>
      <c r="N3068" s="500" t="s">
        <v>6696</v>
      </c>
    </row>
    <row r="3069" spans="1:14">
      <c r="A3069" s="500" t="s">
        <v>686</v>
      </c>
      <c r="B3069" s="500" t="s">
        <v>2858</v>
      </c>
      <c r="C3069" s="500" t="s">
        <v>27831</v>
      </c>
      <c r="D3069" s="500" t="s">
        <v>27832</v>
      </c>
      <c r="E3069" s="500" t="s">
        <v>11099</v>
      </c>
      <c r="F3069" s="500" t="s">
        <v>28081</v>
      </c>
      <c r="G3069" s="500" t="s">
        <v>2290</v>
      </c>
      <c r="H3069" s="500" t="s">
        <v>10991</v>
      </c>
      <c r="I3069" s="500" t="s">
        <v>688</v>
      </c>
      <c r="J3069" s="500" t="s">
        <v>689</v>
      </c>
      <c r="K3069" s="500" t="s">
        <v>725</v>
      </c>
      <c r="L3069" s="500" t="s">
        <v>28083</v>
      </c>
      <c r="M3069" s="500" t="s">
        <v>2307</v>
      </c>
      <c r="N3069" s="500" t="s">
        <v>6697</v>
      </c>
    </row>
    <row r="3070" spans="1:14">
      <c r="A3070" s="500" t="s">
        <v>686</v>
      </c>
      <c r="B3070" s="500" t="s">
        <v>2858</v>
      </c>
      <c r="C3070" s="500" t="s">
        <v>27831</v>
      </c>
      <c r="D3070" s="500" t="s">
        <v>27832</v>
      </c>
      <c r="E3070" s="500" t="s">
        <v>11099</v>
      </c>
      <c r="F3070" s="500" t="s">
        <v>28081</v>
      </c>
      <c r="G3070" s="500" t="s">
        <v>7650</v>
      </c>
      <c r="H3070" s="500" t="s">
        <v>11817</v>
      </c>
      <c r="I3070" s="500" t="s">
        <v>688</v>
      </c>
      <c r="J3070" s="500" t="s">
        <v>689</v>
      </c>
      <c r="K3070" s="500" t="s">
        <v>725</v>
      </c>
      <c r="L3070" s="500" t="s">
        <v>28083</v>
      </c>
      <c r="M3070" s="500" t="s">
        <v>2307</v>
      </c>
      <c r="N3070" s="500" t="s">
        <v>7651</v>
      </c>
    </row>
    <row r="3071" spans="1:14">
      <c r="A3071" s="500" t="s">
        <v>686</v>
      </c>
      <c r="B3071" s="500" t="s">
        <v>2858</v>
      </c>
      <c r="C3071" s="500" t="s">
        <v>27831</v>
      </c>
      <c r="D3071" s="500" t="s">
        <v>27832</v>
      </c>
      <c r="E3071" s="500" t="s">
        <v>11099</v>
      </c>
      <c r="F3071" s="500" t="s">
        <v>28081</v>
      </c>
      <c r="G3071" s="500" t="s">
        <v>2158</v>
      </c>
      <c r="H3071" s="500" t="s">
        <v>3979</v>
      </c>
      <c r="I3071" s="500" t="s">
        <v>2045</v>
      </c>
      <c r="J3071" s="500" t="s">
        <v>689</v>
      </c>
      <c r="K3071" s="500" t="s">
        <v>725</v>
      </c>
      <c r="L3071" s="500" t="s">
        <v>28083</v>
      </c>
      <c r="M3071" s="500" t="s">
        <v>2307</v>
      </c>
      <c r="N3071" s="500" t="s">
        <v>6698</v>
      </c>
    </row>
    <row r="3072" spans="1:14">
      <c r="A3072" s="500" t="s">
        <v>686</v>
      </c>
      <c r="B3072" s="500" t="s">
        <v>2858</v>
      </c>
      <c r="C3072" s="500" t="s">
        <v>27831</v>
      </c>
      <c r="D3072" s="500" t="s">
        <v>27832</v>
      </c>
      <c r="E3072" s="500" t="s">
        <v>11099</v>
      </c>
      <c r="F3072" s="500" t="s">
        <v>28081</v>
      </c>
      <c r="G3072" s="500" t="s">
        <v>2159</v>
      </c>
      <c r="H3072" s="500" t="s">
        <v>2928</v>
      </c>
      <c r="I3072" s="500" t="s">
        <v>2045</v>
      </c>
      <c r="J3072" s="500" t="s">
        <v>689</v>
      </c>
      <c r="K3072" s="500" t="s">
        <v>725</v>
      </c>
      <c r="L3072" s="500" t="s">
        <v>28083</v>
      </c>
      <c r="M3072" s="500" t="s">
        <v>2307</v>
      </c>
      <c r="N3072" s="500" t="s">
        <v>6699</v>
      </c>
    </row>
    <row r="3073" spans="1:14">
      <c r="A3073" s="500" t="s">
        <v>686</v>
      </c>
      <c r="B3073" s="500" t="s">
        <v>2858</v>
      </c>
      <c r="C3073" s="500" t="s">
        <v>27831</v>
      </c>
      <c r="D3073" s="500" t="s">
        <v>27832</v>
      </c>
      <c r="E3073" s="500" t="s">
        <v>11099</v>
      </c>
      <c r="F3073" s="500" t="s">
        <v>28081</v>
      </c>
      <c r="G3073" s="500" t="s">
        <v>2160</v>
      </c>
      <c r="H3073" s="500" t="s">
        <v>11484</v>
      </c>
      <c r="I3073" s="500" t="s">
        <v>2045</v>
      </c>
      <c r="J3073" s="500" t="s">
        <v>689</v>
      </c>
      <c r="K3073" s="500" t="s">
        <v>725</v>
      </c>
      <c r="L3073" s="500" t="s">
        <v>28083</v>
      </c>
      <c r="M3073" s="500" t="s">
        <v>2307</v>
      </c>
      <c r="N3073" s="500" t="s">
        <v>6700</v>
      </c>
    </row>
    <row r="3074" spans="1:14">
      <c r="A3074" s="500" t="s">
        <v>686</v>
      </c>
      <c r="B3074" s="500" t="s">
        <v>2858</v>
      </c>
      <c r="C3074" s="500" t="s">
        <v>27831</v>
      </c>
      <c r="D3074" s="500" t="s">
        <v>27832</v>
      </c>
      <c r="E3074" s="500" t="s">
        <v>11099</v>
      </c>
      <c r="F3074" s="500" t="s">
        <v>28081</v>
      </c>
      <c r="G3074" s="500" t="s">
        <v>2161</v>
      </c>
      <c r="H3074" s="500" t="s">
        <v>27894</v>
      </c>
      <c r="I3074" s="500" t="s">
        <v>2045</v>
      </c>
      <c r="J3074" s="500" t="s">
        <v>689</v>
      </c>
      <c r="K3074" s="500" t="s">
        <v>725</v>
      </c>
      <c r="L3074" s="500" t="s">
        <v>28083</v>
      </c>
      <c r="M3074" s="500" t="s">
        <v>2307</v>
      </c>
      <c r="N3074" s="500" t="s">
        <v>6701</v>
      </c>
    </row>
    <row r="3075" spans="1:14">
      <c r="A3075" s="500" t="s">
        <v>686</v>
      </c>
      <c r="B3075" s="500" t="s">
        <v>2858</v>
      </c>
      <c r="C3075" s="500" t="s">
        <v>27831</v>
      </c>
      <c r="D3075" s="500" t="s">
        <v>27832</v>
      </c>
      <c r="E3075" s="500" t="s">
        <v>11099</v>
      </c>
      <c r="F3075" s="500" t="s">
        <v>28081</v>
      </c>
      <c r="G3075" s="500" t="s">
        <v>2162</v>
      </c>
      <c r="H3075" s="500" t="s">
        <v>11815</v>
      </c>
      <c r="I3075" s="500" t="s">
        <v>688</v>
      </c>
      <c r="J3075" s="500" t="s">
        <v>689</v>
      </c>
      <c r="K3075" s="500" t="s">
        <v>725</v>
      </c>
      <c r="L3075" s="500" t="s">
        <v>28083</v>
      </c>
      <c r="M3075" s="500" t="s">
        <v>2307</v>
      </c>
      <c r="N3075" s="500" t="s">
        <v>6702</v>
      </c>
    </row>
    <row r="3076" spans="1:14">
      <c r="A3076" s="500" t="s">
        <v>686</v>
      </c>
      <c r="B3076" s="500" t="s">
        <v>2858</v>
      </c>
      <c r="C3076" s="500" t="s">
        <v>27831</v>
      </c>
      <c r="D3076" s="500" t="s">
        <v>27832</v>
      </c>
      <c r="E3076" s="500" t="s">
        <v>11099</v>
      </c>
      <c r="F3076" s="500" t="s">
        <v>28081</v>
      </c>
      <c r="G3076" s="500" t="s">
        <v>2163</v>
      </c>
      <c r="H3076" s="500" t="s">
        <v>6928</v>
      </c>
      <c r="I3076" s="500" t="s">
        <v>688</v>
      </c>
      <c r="J3076" s="500" t="s">
        <v>689</v>
      </c>
      <c r="K3076" s="500" t="s">
        <v>725</v>
      </c>
      <c r="L3076" s="500" t="s">
        <v>28083</v>
      </c>
      <c r="M3076" s="500" t="s">
        <v>2307</v>
      </c>
      <c r="N3076" s="500" t="s">
        <v>6703</v>
      </c>
    </row>
    <row r="3077" spans="1:14">
      <c r="A3077" s="500" t="s">
        <v>686</v>
      </c>
      <c r="B3077" s="500" t="s">
        <v>2858</v>
      </c>
      <c r="C3077" s="500" t="s">
        <v>27831</v>
      </c>
      <c r="D3077" s="500" t="s">
        <v>27832</v>
      </c>
      <c r="E3077" s="500" t="s">
        <v>11099</v>
      </c>
      <c r="F3077" s="500" t="s">
        <v>28081</v>
      </c>
      <c r="G3077" s="500" t="s">
        <v>2164</v>
      </c>
      <c r="H3077" s="500" t="s">
        <v>12657</v>
      </c>
      <c r="I3077" s="500" t="s">
        <v>688</v>
      </c>
      <c r="J3077" s="500" t="s">
        <v>689</v>
      </c>
      <c r="K3077" s="500" t="s">
        <v>725</v>
      </c>
      <c r="L3077" s="500" t="s">
        <v>28083</v>
      </c>
      <c r="M3077" s="500" t="s">
        <v>2307</v>
      </c>
      <c r="N3077" s="500" t="s">
        <v>6704</v>
      </c>
    </row>
    <row r="3078" spans="1:14">
      <c r="A3078" s="500" t="s">
        <v>686</v>
      </c>
      <c r="B3078" s="500" t="s">
        <v>2858</v>
      </c>
      <c r="C3078" s="500" t="s">
        <v>27831</v>
      </c>
      <c r="D3078" s="500" t="s">
        <v>27832</v>
      </c>
      <c r="E3078" s="500" t="s">
        <v>11099</v>
      </c>
      <c r="F3078" s="500" t="s">
        <v>28081</v>
      </c>
      <c r="G3078" s="500" t="s">
        <v>2165</v>
      </c>
      <c r="H3078" s="500" t="s">
        <v>15237</v>
      </c>
      <c r="I3078" s="500" t="s">
        <v>688</v>
      </c>
      <c r="J3078" s="500" t="s">
        <v>689</v>
      </c>
      <c r="K3078" s="500" t="s">
        <v>725</v>
      </c>
      <c r="L3078" s="500" t="s">
        <v>28083</v>
      </c>
      <c r="M3078" s="500" t="s">
        <v>2307</v>
      </c>
      <c r="N3078" s="500" t="s">
        <v>6705</v>
      </c>
    </row>
    <row r="3079" spans="1:14">
      <c r="A3079" s="500" t="s">
        <v>686</v>
      </c>
      <c r="B3079" s="500" t="s">
        <v>2858</v>
      </c>
      <c r="C3079" s="500" t="s">
        <v>27831</v>
      </c>
      <c r="D3079" s="500" t="s">
        <v>27832</v>
      </c>
      <c r="E3079" s="500" t="s">
        <v>11099</v>
      </c>
      <c r="F3079" s="500" t="s">
        <v>28081</v>
      </c>
      <c r="G3079" s="500" t="s">
        <v>2166</v>
      </c>
      <c r="H3079" s="500" t="s">
        <v>27886</v>
      </c>
      <c r="I3079" s="500" t="s">
        <v>688</v>
      </c>
      <c r="J3079" s="500" t="s">
        <v>689</v>
      </c>
      <c r="K3079" s="500" t="s">
        <v>725</v>
      </c>
      <c r="L3079" s="500" t="s">
        <v>28083</v>
      </c>
      <c r="M3079" s="500" t="s">
        <v>2307</v>
      </c>
      <c r="N3079" s="500" t="s">
        <v>6706</v>
      </c>
    </row>
    <row r="3080" spans="1:14">
      <c r="A3080" s="500" t="s">
        <v>686</v>
      </c>
      <c r="B3080" s="500" t="s">
        <v>2858</v>
      </c>
      <c r="C3080" s="500" t="s">
        <v>27831</v>
      </c>
      <c r="D3080" s="500" t="s">
        <v>27832</v>
      </c>
      <c r="E3080" s="500" t="s">
        <v>11099</v>
      </c>
      <c r="F3080" s="500" t="s">
        <v>28081</v>
      </c>
      <c r="G3080" s="500" t="s">
        <v>2167</v>
      </c>
      <c r="H3080" s="500" t="s">
        <v>11863</v>
      </c>
      <c r="I3080" s="500" t="s">
        <v>688</v>
      </c>
      <c r="J3080" s="500" t="s">
        <v>689</v>
      </c>
      <c r="K3080" s="500" t="s">
        <v>725</v>
      </c>
      <c r="L3080" s="500" t="s">
        <v>28083</v>
      </c>
      <c r="M3080" s="500" t="s">
        <v>2307</v>
      </c>
      <c r="N3080" s="500" t="s">
        <v>6707</v>
      </c>
    </row>
    <row r="3081" spans="1:14">
      <c r="A3081" s="500" t="s">
        <v>686</v>
      </c>
      <c r="B3081" s="500" t="s">
        <v>2858</v>
      </c>
      <c r="C3081" s="500" t="s">
        <v>27831</v>
      </c>
      <c r="D3081" s="500" t="s">
        <v>27832</v>
      </c>
      <c r="E3081" s="500" t="s">
        <v>11099</v>
      </c>
      <c r="F3081" s="500" t="s">
        <v>28081</v>
      </c>
      <c r="G3081" s="500" t="s">
        <v>2168</v>
      </c>
      <c r="H3081" s="500" t="s">
        <v>3795</v>
      </c>
      <c r="I3081" s="500" t="s">
        <v>688</v>
      </c>
      <c r="J3081" s="500" t="s">
        <v>689</v>
      </c>
      <c r="K3081" s="500" t="s">
        <v>223</v>
      </c>
      <c r="L3081" s="500" t="s">
        <v>27895</v>
      </c>
      <c r="M3081" s="500" t="s">
        <v>2307</v>
      </c>
      <c r="N3081" s="500" t="s">
        <v>6708</v>
      </c>
    </row>
    <row r="3082" spans="1:14">
      <c r="A3082" s="500" t="s">
        <v>686</v>
      </c>
      <c r="B3082" s="500" t="s">
        <v>2858</v>
      </c>
      <c r="C3082" s="500" t="s">
        <v>27831</v>
      </c>
      <c r="D3082" s="500" t="s">
        <v>27832</v>
      </c>
      <c r="E3082" s="500" t="s">
        <v>11099</v>
      </c>
      <c r="F3082" s="500" t="s">
        <v>28081</v>
      </c>
      <c r="G3082" s="500" t="s">
        <v>2169</v>
      </c>
      <c r="H3082" s="500" t="s">
        <v>3603</v>
      </c>
      <c r="I3082" s="500" t="s">
        <v>688</v>
      </c>
      <c r="J3082" s="500" t="s">
        <v>689</v>
      </c>
      <c r="K3082" s="500" t="s">
        <v>223</v>
      </c>
      <c r="L3082" s="500" t="s">
        <v>27895</v>
      </c>
      <c r="M3082" s="500" t="s">
        <v>2307</v>
      </c>
      <c r="N3082" s="500" t="s">
        <v>6709</v>
      </c>
    </row>
    <row r="3083" spans="1:14">
      <c r="A3083" s="500" t="s">
        <v>686</v>
      </c>
      <c r="B3083" s="500" t="s">
        <v>2858</v>
      </c>
      <c r="C3083" s="500" t="s">
        <v>27831</v>
      </c>
      <c r="D3083" s="500" t="s">
        <v>27832</v>
      </c>
      <c r="E3083" s="500" t="s">
        <v>11099</v>
      </c>
      <c r="F3083" s="500" t="s">
        <v>28081</v>
      </c>
      <c r="G3083" s="500" t="s">
        <v>2170</v>
      </c>
      <c r="H3083" s="500" t="s">
        <v>7133</v>
      </c>
      <c r="I3083" s="500" t="s">
        <v>688</v>
      </c>
      <c r="J3083" s="500" t="s">
        <v>689</v>
      </c>
      <c r="K3083" s="500" t="s">
        <v>223</v>
      </c>
      <c r="L3083" s="500" t="s">
        <v>27895</v>
      </c>
      <c r="M3083" s="500" t="s">
        <v>2307</v>
      </c>
      <c r="N3083" s="500" t="s">
        <v>6710</v>
      </c>
    </row>
    <row r="3084" spans="1:14">
      <c r="A3084" s="500" t="s">
        <v>686</v>
      </c>
      <c r="B3084" s="500" t="s">
        <v>2858</v>
      </c>
      <c r="C3084" s="500" t="s">
        <v>27831</v>
      </c>
      <c r="D3084" s="500" t="s">
        <v>27832</v>
      </c>
      <c r="E3084" s="500" t="s">
        <v>11099</v>
      </c>
      <c r="F3084" s="500" t="s">
        <v>28081</v>
      </c>
      <c r="G3084" s="500" t="s">
        <v>2171</v>
      </c>
      <c r="H3084" s="500" t="s">
        <v>12495</v>
      </c>
      <c r="I3084" s="500" t="s">
        <v>688</v>
      </c>
      <c r="J3084" s="500" t="s">
        <v>689</v>
      </c>
      <c r="K3084" s="500" t="s">
        <v>223</v>
      </c>
      <c r="L3084" s="500" t="s">
        <v>27895</v>
      </c>
      <c r="M3084" s="500" t="s">
        <v>2307</v>
      </c>
      <c r="N3084" s="500" t="s">
        <v>6711</v>
      </c>
    </row>
    <row r="3085" spans="1:14">
      <c r="A3085" s="500" t="s">
        <v>686</v>
      </c>
      <c r="B3085" s="500" t="s">
        <v>2858</v>
      </c>
      <c r="C3085" s="500" t="s">
        <v>27831</v>
      </c>
      <c r="D3085" s="500" t="s">
        <v>27832</v>
      </c>
      <c r="E3085" s="500" t="s">
        <v>11099</v>
      </c>
      <c r="F3085" s="500" t="s">
        <v>28081</v>
      </c>
      <c r="G3085" s="500" t="s">
        <v>2172</v>
      </c>
      <c r="H3085" s="500" t="s">
        <v>12543</v>
      </c>
      <c r="I3085" s="500" t="s">
        <v>688</v>
      </c>
      <c r="J3085" s="500" t="s">
        <v>689</v>
      </c>
      <c r="K3085" s="500" t="s">
        <v>223</v>
      </c>
      <c r="L3085" s="500" t="s">
        <v>27895</v>
      </c>
      <c r="M3085" s="500" t="s">
        <v>2307</v>
      </c>
      <c r="N3085" s="500" t="s">
        <v>6712</v>
      </c>
    </row>
    <row r="3086" spans="1:14">
      <c r="A3086" s="500" t="s">
        <v>686</v>
      </c>
      <c r="B3086" s="500" t="s">
        <v>2858</v>
      </c>
      <c r="C3086" s="500" t="s">
        <v>27831</v>
      </c>
      <c r="D3086" s="500" t="s">
        <v>27832</v>
      </c>
      <c r="E3086" s="500" t="s">
        <v>11099</v>
      </c>
      <c r="F3086" s="500" t="s">
        <v>28081</v>
      </c>
      <c r="G3086" s="500" t="s">
        <v>2173</v>
      </c>
      <c r="H3086" s="500" t="s">
        <v>12495</v>
      </c>
      <c r="I3086" s="500" t="s">
        <v>688</v>
      </c>
      <c r="J3086" s="500" t="s">
        <v>689</v>
      </c>
      <c r="K3086" s="500" t="s">
        <v>223</v>
      </c>
      <c r="L3086" s="500" t="s">
        <v>27895</v>
      </c>
      <c r="M3086" s="500" t="s">
        <v>2307</v>
      </c>
      <c r="N3086" s="500" t="s">
        <v>6713</v>
      </c>
    </row>
    <row r="3087" spans="1:14">
      <c r="A3087" s="500" t="s">
        <v>686</v>
      </c>
      <c r="B3087" s="500" t="s">
        <v>2858</v>
      </c>
      <c r="C3087" s="500" t="s">
        <v>27831</v>
      </c>
      <c r="D3087" s="500" t="s">
        <v>27832</v>
      </c>
      <c r="E3087" s="500" t="s">
        <v>11099</v>
      </c>
      <c r="F3087" s="500" t="s">
        <v>28081</v>
      </c>
      <c r="G3087" s="500" t="s">
        <v>2174</v>
      </c>
      <c r="H3087" s="500" t="s">
        <v>12543</v>
      </c>
      <c r="I3087" s="500" t="s">
        <v>688</v>
      </c>
      <c r="J3087" s="500" t="s">
        <v>689</v>
      </c>
      <c r="K3087" s="500" t="s">
        <v>223</v>
      </c>
      <c r="L3087" s="500" t="s">
        <v>27895</v>
      </c>
      <c r="M3087" s="500" t="s">
        <v>2307</v>
      </c>
      <c r="N3087" s="500" t="s">
        <v>6714</v>
      </c>
    </row>
    <row r="3088" spans="1:14">
      <c r="A3088" s="500" t="s">
        <v>686</v>
      </c>
      <c r="B3088" s="500" t="s">
        <v>2858</v>
      </c>
      <c r="C3088" s="500" t="s">
        <v>27831</v>
      </c>
      <c r="D3088" s="500" t="s">
        <v>27832</v>
      </c>
      <c r="E3088" s="500" t="s">
        <v>11099</v>
      </c>
      <c r="F3088" s="500" t="s">
        <v>28081</v>
      </c>
      <c r="G3088" s="500" t="s">
        <v>2175</v>
      </c>
      <c r="H3088" s="500" t="s">
        <v>3592</v>
      </c>
      <c r="I3088" s="500" t="s">
        <v>688</v>
      </c>
      <c r="J3088" s="500" t="s">
        <v>689</v>
      </c>
      <c r="K3088" s="500" t="s">
        <v>223</v>
      </c>
      <c r="L3088" s="500" t="s">
        <v>27895</v>
      </c>
      <c r="M3088" s="500" t="s">
        <v>2307</v>
      </c>
      <c r="N3088" s="500" t="s">
        <v>6715</v>
      </c>
    </row>
    <row r="3089" spans="1:14">
      <c r="A3089" s="500" t="s">
        <v>686</v>
      </c>
      <c r="B3089" s="500" t="s">
        <v>2858</v>
      </c>
      <c r="C3089" s="500" t="s">
        <v>27831</v>
      </c>
      <c r="D3089" s="500" t="s">
        <v>27832</v>
      </c>
      <c r="E3089" s="500" t="s">
        <v>11099</v>
      </c>
      <c r="F3089" s="500" t="s">
        <v>28081</v>
      </c>
      <c r="G3089" s="500" t="s">
        <v>2176</v>
      </c>
      <c r="H3089" s="500" t="s">
        <v>12532</v>
      </c>
      <c r="I3089" s="500" t="s">
        <v>688</v>
      </c>
      <c r="J3089" s="500" t="s">
        <v>689</v>
      </c>
      <c r="K3089" s="500" t="s">
        <v>223</v>
      </c>
      <c r="L3089" s="500" t="s">
        <v>27895</v>
      </c>
      <c r="M3089" s="500" t="s">
        <v>2307</v>
      </c>
      <c r="N3089" s="500" t="s">
        <v>6716</v>
      </c>
    </row>
    <row r="3090" spans="1:14">
      <c r="A3090" s="500" t="s">
        <v>686</v>
      </c>
      <c r="B3090" s="500" t="s">
        <v>2858</v>
      </c>
      <c r="C3090" s="500" t="s">
        <v>27831</v>
      </c>
      <c r="D3090" s="500" t="s">
        <v>27832</v>
      </c>
      <c r="E3090" s="500" t="s">
        <v>11099</v>
      </c>
      <c r="F3090" s="500" t="s">
        <v>28081</v>
      </c>
      <c r="G3090" s="500" t="s">
        <v>2177</v>
      </c>
      <c r="H3090" s="500" t="s">
        <v>27896</v>
      </c>
      <c r="I3090" s="500" t="s">
        <v>688</v>
      </c>
      <c r="J3090" s="500" t="s">
        <v>689</v>
      </c>
      <c r="K3090" s="500" t="s">
        <v>223</v>
      </c>
      <c r="L3090" s="500" t="s">
        <v>27895</v>
      </c>
      <c r="M3090" s="500" t="s">
        <v>2307</v>
      </c>
      <c r="N3090" s="500" t="s">
        <v>6717</v>
      </c>
    </row>
    <row r="3091" spans="1:14">
      <c r="A3091" s="500" t="s">
        <v>686</v>
      </c>
      <c r="B3091" s="500" t="s">
        <v>2858</v>
      </c>
      <c r="C3091" s="500" t="s">
        <v>27831</v>
      </c>
      <c r="D3091" s="500" t="s">
        <v>27832</v>
      </c>
      <c r="E3091" s="500" t="s">
        <v>11099</v>
      </c>
      <c r="F3091" s="500" t="s">
        <v>28081</v>
      </c>
      <c r="G3091" s="500" t="s">
        <v>2178</v>
      </c>
      <c r="H3091" s="500" t="s">
        <v>27897</v>
      </c>
      <c r="I3091" s="500" t="s">
        <v>688</v>
      </c>
      <c r="J3091" s="500" t="s">
        <v>689</v>
      </c>
      <c r="K3091" s="500" t="s">
        <v>223</v>
      </c>
      <c r="L3091" s="500" t="s">
        <v>27895</v>
      </c>
      <c r="M3091" s="500" t="s">
        <v>2307</v>
      </c>
      <c r="N3091" s="500" t="s">
        <v>6718</v>
      </c>
    </row>
    <row r="3092" spans="1:14">
      <c r="A3092" s="500" t="s">
        <v>686</v>
      </c>
      <c r="B3092" s="500" t="s">
        <v>2858</v>
      </c>
      <c r="C3092" s="500" t="s">
        <v>27831</v>
      </c>
      <c r="D3092" s="500" t="s">
        <v>27832</v>
      </c>
      <c r="E3092" s="500" t="s">
        <v>11099</v>
      </c>
      <c r="F3092" s="500" t="s">
        <v>28081</v>
      </c>
      <c r="G3092" s="500" t="s">
        <v>2179</v>
      </c>
      <c r="H3092" s="500" t="s">
        <v>27897</v>
      </c>
      <c r="I3092" s="500" t="s">
        <v>688</v>
      </c>
      <c r="J3092" s="500" t="s">
        <v>689</v>
      </c>
      <c r="K3092" s="500" t="s">
        <v>223</v>
      </c>
      <c r="L3092" s="500" t="s">
        <v>27895</v>
      </c>
      <c r="M3092" s="500" t="s">
        <v>2307</v>
      </c>
      <c r="N3092" s="500" t="s">
        <v>6719</v>
      </c>
    </row>
    <row r="3093" spans="1:14">
      <c r="A3093" s="500" t="s">
        <v>686</v>
      </c>
      <c r="B3093" s="500" t="s">
        <v>2858</v>
      </c>
      <c r="C3093" s="500" t="s">
        <v>27831</v>
      </c>
      <c r="D3093" s="500" t="s">
        <v>27832</v>
      </c>
      <c r="E3093" s="500" t="s">
        <v>11099</v>
      </c>
      <c r="F3093" s="500" t="s">
        <v>28081</v>
      </c>
      <c r="G3093" s="500" t="s">
        <v>2180</v>
      </c>
      <c r="H3093" s="500" t="s">
        <v>2913</v>
      </c>
      <c r="I3093" s="500" t="s">
        <v>688</v>
      </c>
      <c r="J3093" s="500" t="s">
        <v>689</v>
      </c>
      <c r="K3093" s="500" t="s">
        <v>223</v>
      </c>
      <c r="L3093" s="500" t="s">
        <v>27895</v>
      </c>
      <c r="M3093" s="500" t="s">
        <v>2307</v>
      </c>
      <c r="N3093" s="500" t="s">
        <v>6720</v>
      </c>
    </row>
    <row r="3094" spans="1:14">
      <c r="A3094" s="500" t="s">
        <v>686</v>
      </c>
      <c r="B3094" s="500" t="s">
        <v>2858</v>
      </c>
      <c r="C3094" s="500" t="s">
        <v>27831</v>
      </c>
      <c r="D3094" s="500" t="s">
        <v>27832</v>
      </c>
      <c r="E3094" s="500" t="s">
        <v>11099</v>
      </c>
      <c r="F3094" s="500" t="s">
        <v>28081</v>
      </c>
      <c r="G3094" s="500" t="s">
        <v>2181</v>
      </c>
      <c r="H3094" s="500" t="s">
        <v>3792</v>
      </c>
      <c r="I3094" s="500" t="s">
        <v>688</v>
      </c>
      <c r="J3094" s="500" t="s">
        <v>689</v>
      </c>
      <c r="K3094" s="500" t="s">
        <v>223</v>
      </c>
      <c r="L3094" s="500" t="s">
        <v>27895</v>
      </c>
      <c r="M3094" s="500" t="s">
        <v>2307</v>
      </c>
      <c r="N3094" s="500" t="s">
        <v>6721</v>
      </c>
    </row>
    <row r="3095" spans="1:14">
      <c r="A3095" s="500" t="s">
        <v>686</v>
      </c>
      <c r="B3095" s="500" t="s">
        <v>2858</v>
      </c>
      <c r="C3095" s="500" t="s">
        <v>27831</v>
      </c>
      <c r="D3095" s="500" t="s">
        <v>27832</v>
      </c>
      <c r="E3095" s="500" t="s">
        <v>11099</v>
      </c>
      <c r="F3095" s="500" t="s">
        <v>28081</v>
      </c>
      <c r="G3095" s="500" t="s">
        <v>2182</v>
      </c>
      <c r="H3095" s="500" t="s">
        <v>27898</v>
      </c>
      <c r="I3095" s="500" t="s">
        <v>688</v>
      </c>
      <c r="J3095" s="500" t="s">
        <v>689</v>
      </c>
      <c r="K3095" s="500" t="s">
        <v>223</v>
      </c>
      <c r="L3095" s="500" t="s">
        <v>27895</v>
      </c>
      <c r="M3095" s="500" t="s">
        <v>2307</v>
      </c>
      <c r="N3095" s="500" t="s">
        <v>6722</v>
      </c>
    </row>
    <row r="3096" spans="1:14">
      <c r="A3096" s="500" t="s">
        <v>686</v>
      </c>
      <c r="B3096" s="500" t="s">
        <v>2858</v>
      </c>
      <c r="C3096" s="500" t="s">
        <v>27831</v>
      </c>
      <c r="D3096" s="500" t="s">
        <v>27832</v>
      </c>
      <c r="E3096" s="500" t="s">
        <v>11099</v>
      </c>
      <c r="F3096" s="500" t="s">
        <v>28081</v>
      </c>
      <c r="G3096" s="500" t="s">
        <v>2183</v>
      </c>
      <c r="H3096" s="500" t="s">
        <v>27899</v>
      </c>
      <c r="I3096" s="500" t="s">
        <v>688</v>
      </c>
      <c r="J3096" s="500" t="s">
        <v>689</v>
      </c>
      <c r="K3096" s="500" t="s">
        <v>223</v>
      </c>
      <c r="L3096" s="500" t="s">
        <v>27895</v>
      </c>
      <c r="M3096" s="500" t="s">
        <v>2307</v>
      </c>
      <c r="N3096" s="500" t="s">
        <v>6723</v>
      </c>
    </row>
    <row r="3097" spans="1:14">
      <c r="A3097" s="500" t="s">
        <v>686</v>
      </c>
      <c r="B3097" s="500" t="s">
        <v>2858</v>
      </c>
      <c r="C3097" s="500" t="s">
        <v>27831</v>
      </c>
      <c r="D3097" s="500" t="s">
        <v>27832</v>
      </c>
      <c r="E3097" s="500" t="s">
        <v>11099</v>
      </c>
      <c r="F3097" s="500" t="s">
        <v>28081</v>
      </c>
      <c r="G3097" s="500" t="s">
        <v>2184</v>
      </c>
      <c r="H3097" s="500" t="s">
        <v>27900</v>
      </c>
      <c r="I3097" s="500" t="s">
        <v>688</v>
      </c>
      <c r="J3097" s="500" t="s">
        <v>689</v>
      </c>
      <c r="K3097" s="500" t="s">
        <v>223</v>
      </c>
      <c r="L3097" s="500" t="s">
        <v>27895</v>
      </c>
      <c r="M3097" s="500" t="s">
        <v>2307</v>
      </c>
      <c r="N3097" s="500" t="s">
        <v>6724</v>
      </c>
    </row>
    <row r="3098" spans="1:14">
      <c r="A3098" s="500" t="s">
        <v>686</v>
      </c>
      <c r="B3098" s="500" t="s">
        <v>2858</v>
      </c>
      <c r="C3098" s="500" t="s">
        <v>27831</v>
      </c>
      <c r="D3098" s="500" t="s">
        <v>27832</v>
      </c>
      <c r="E3098" s="500" t="s">
        <v>11099</v>
      </c>
      <c r="F3098" s="500" t="s">
        <v>28081</v>
      </c>
      <c r="G3098" s="500" t="s">
        <v>2185</v>
      </c>
      <c r="H3098" s="500" t="s">
        <v>27901</v>
      </c>
      <c r="I3098" s="500" t="s">
        <v>688</v>
      </c>
      <c r="J3098" s="500" t="s">
        <v>689</v>
      </c>
      <c r="K3098" s="500" t="s">
        <v>223</v>
      </c>
      <c r="L3098" s="500" t="s">
        <v>27895</v>
      </c>
      <c r="M3098" s="500" t="s">
        <v>2307</v>
      </c>
      <c r="N3098" s="500" t="s">
        <v>6725</v>
      </c>
    </row>
    <row r="3099" spans="1:14">
      <c r="A3099" s="500" t="s">
        <v>686</v>
      </c>
      <c r="B3099" s="500" t="s">
        <v>2858</v>
      </c>
      <c r="C3099" s="500" t="s">
        <v>27831</v>
      </c>
      <c r="D3099" s="500" t="s">
        <v>27832</v>
      </c>
      <c r="E3099" s="500" t="s">
        <v>11099</v>
      </c>
      <c r="F3099" s="500" t="s">
        <v>28081</v>
      </c>
      <c r="G3099" s="500" t="s">
        <v>2186</v>
      </c>
      <c r="H3099" s="500" t="s">
        <v>27900</v>
      </c>
      <c r="I3099" s="500" t="s">
        <v>688</v>
      </c>
      <c r="J3099" s="500" t="s">
        <v>689</v>
      </c>
      <c r="K3099" s="500" t="s">
        <v>223</v>
      </c>
      <c r="L3099" s="500" t="s">
        <v>27895</v>
      </c>
      <c r="M3099" s="500" t="s">
        <v>2307</v>
      </c>
      <c r="N3099" s="500" t="s">
        <v>6726</v>
      </c>
    </row>
    <row r="3100" spans="1:14">
      <c r="A3100" s="500" t="s">
        <v>686</v>
      </c>
      <c r="B3100" s="500" t="s">
        <v>2858</v>
      </c>
      <c r="C3100" s="500" t="s">
        <v>27831</v>
      </c>
      <c r="D3100" s="500" t="s">
        <v>27832</v>
      </c>
      <c r="E3100" s="500" t="s">
        <v>11099</v>
      </c>
      <c r="F3100" s="500" t="s">
        <v>28081</v>
      </c>
      <c r="G3100" s="500" t="s">
        <v>2187</v>
      </c>
      <c r="H3100" s="500" t="s">
        <v>27901</v>
      </c>
      <c r="I3100" s="500" t="s">
        <v>688</v>
      </c>
      <c r="J3100" s="500" t="s">
        <v>689</v>
      </c>
      <c r="K3100" s="500" t="s">
        <v>223</v>
      </c>
      <c r="L3100" s="500" t="s">
        <v>27895</v>
      </c>
      <c r="M3100" s="500" t="s">
        <v>2307</v>
      </c>
      <c r="N3100" s="500" t="s">
        <v>6727</v>
      </c>
    </row>
    <row r="3101" spans="1:14">
      <c r="A3101" s="500" t="s">
        <v>686</v>
      </c>
      <c r="B3101" s="500" t="s">
        <v>2858</v>
      </c>
      <c r="C3101" s="500" t="s">
        <v>27831</v>
      </c>
      <c r="D3101" s="500" t="s">
        <v>27832</v>
      </c>
      <c r="E3101" s="500" t="s">
        <v>11099</v>
      </c>
      <c r="F3101" s="500" t="s">
        <v>28081</v>
      </c>
      <c r="G3101" s="500" t="s">
        <v>2188</v>
      </c>
      <c r="H3101" s="500" t="s">
        <v>2976</v>
      </c>
      <c r="I3101" s="500" t="s">
        <v>688</v>
      </c>
      <c r="J3101" s="500" t="s">
        <v>689</v>
      </c>
      <c r="K3101" s="500" t="s">
        <v>223</v>
      </c>
      <c r="L3101" s="500" t="s">
        <v>27895</v>
      </c>
      <c r="M3101" s="500" t="s">
        <v>2307</v>
      </c>
      <c r="N3101" s="500" t="s">
        <v>6728</v>
      </c>
    </row>
    <row r="3102" spans="1:14">
      <c r="A3102" s="500" t="s">
        <v>686</v>
      </c>
      <c r="B3102" s="500" t="s">
        <v>2858</v>
      </c>
      <c r="C3102" s="500" t="s">
        <v>27831</v>
      </c>
      <c r="D3102" s="500" t="s">
        <v>27832</v>
      </c>
      <c r="E3102" s="500" t="s">
        <v>11099</v>
      </c>
      <c r="F3102" s="500" t="s">
        <v>28081</v>
      </c>
      <c r="G3102" s="500" t="s">
        <v>2189</v>
      </c>
      <c r="H3102" s="500" t="s">
        <v>27902</v>
      </c>
      <c r="I3102" s="500" t="s">
        <v>688</v>
      </c>
      <c r="J3102" s="500" t="s">
        <v>689</v>
      </c>
      <c r="K3102" s="500" t="s">
        <v>223</v>
      </c>
      <c r="L3102" s="500" t="s">
        <v>27895</v>
      </c>
      <c r="M3102" s="500" t="s">
        <v>2307</v>
      </c>
      <c r="N3102" s="500" t="s">
        <v>6729</v>
      </c>
    </row>
    <row r="3103" spans="1:14">
      <c r="A3103" s="500" t="s">
        <v>686</v>
      </c>
      <c r="B3103" s="500" t="s">
        <v>2858</v>
      </c>
      <c r="C3103" s="500" t="s">
        <v>27831</v>
      </c>
      <c r="D3103" s="500" t="s">
        <v>27832</v>
      </c>
      <c r="E3103" s="500" t="s">
        <v>11099</v>
      </c>
      <c r="F3103" s="500" t="s">
        <v>28081</v>
      </c>
      <c r="G3103" s="500" t="s">
        <v>2190</v>
      </c>
      <c r="H3103" s="500" t="s">
        <v>2972</v>
      </c>
      <c r="I3103" s="500" t="s">
        <v>688</v>
      </c>
      <c r="J3103" s="500" t="s">
        <v>689</v>
      </c>
      <c r="K3103" s="500" t="s">
        <v>223</v>
      </c>
      <c r="L3103" s="500" t="s">
        <v>27895</v>
      </c>
      <c r="M3103" s="500" t="s">
        <v>2307</v>
      </c>
      <c r="N3103" s="500" t="s">
        <v>6730</v>
      </c>
    </row>
    <row r="3104" spans="1:14">
      <c r="A3104" s="500" t="s">
        <v>686</v>
      </c>
      <c r="B3104" s="500" t="s">
        <v>2858</v>
      </c>
      <c r="C3104" s="500" t="s">
        <v>27831</v>
      </c>
      <c r="D3104" s="500" t="s">
        <v>27832</v>
      </c>
      <c r="E3104" s="500" t="s">
        <v>11099</v>
      </c>
      <c r="F3104" s="500" t="s">
        <v>28081</v>
      </c>
      <c r="G3104" s="500" t="s">
        <v>2191</v>
      </c>
      <c r="H3104" s="500" t="s">
        <v>27903</v>
      </c>
      <c r="I3104" s="500" t="s">
        <v>688</v>
      </c>
      <c r="J3104" s="500" t="s">
        <v>689</v>
      </c>
      <c r="K3104" s="500" t="s">
        <v>223</v>
      </c>
      <c r="L3104" s="500" t="s">
        <v>27895</v>
      </c>
      <c r="M3104" s="500" t="s">
        <v>2307</v>
      </c>
      <c r="N3104" s="500" t="s">
        <v>6731</v>
      </c>
    </row>
    <row r="3105" spans="1:14">
      <c r="A3105" s="500" t="s">
        <v>686</v>
      </c>
      <c r="B3105" s="500" t="s">
        <v>2858</v>
      </c>
      <c r="C3105" s="500" t="s">
        <v>27831</v>
      </c>
      <c r="D3105" s="500" t="s">
        <v>27832</v>
      </c>
      <c r="E3105" s="500" t="s">
        <v>11099</v>
      </c>
      <c r="F3105" s="500" t="s">
        <v>28081</v>
      </c>
      <c r="G3105" s="500" t="s">
        <v>2192</v>
      </c>
      <c r="H3105" s="500" t="s">
        <v>27904</v>
      </c>
      <c r="I3105" s="500" t="s">
        <v>688</v>
      </c>
      <c r="J3105" s="500" t="s">
        <v>689</v>
      </c>
      <c r="K3105" s="500" t="s">
        <v>223</v>
      </c>
      <c r="L3105" s="500" t="s">
        <v>27895</v>
      </c>
      <c r="M3105" s="500" t="s">
        <v>2307</v>
      </c>
      <c r="N3105" s="500" t="s">
        <v>6732</v>
      </c>
    </row>
    <row r="3106" spans="1:14">
      <c r="A3106" s="500" t="s">
        <v>686</v>
      </c>
      <c r="B3106" s="500" t="s">
        <v>2858</v>
      </c>
      <c r="C3106" s="500" t="s">
        <v>27831</v>
      </c>
      <c r="D3106" s="500" t="s">
        <v>27832</v>
      </c>
      <c r="E3106" s="500" t="s">
        <v>11099</v>
      </c>
      <c r="F3106" s="500" t="s">
        <v>28081</v>
      </c>
      <c r="G3106" s="500" t="s">
        <v>2193</v>
      </c>
      <c r="H3106" s="500" t="s">
        <v>27905</v>
      </c>
      <c r="I3106" s="500" t="s">
        <v>688</v>
      </c>
      <c r="J3106" s="500" t="s">
        <v>689</v>
      </c>
      <c r="K3106" s="500" t="s">
        <v>223</v>
      </c>
      <c r="L3106" s="500" t="s">
        <v>27895</v>
      </c>
      <c r="M3106" s="500" t="s">
        <v>2307</v>
      </c>
      <c r="N3106" s="500" t="s">
        <v>6733</v>
      </c>
    </row>
    <row r="3107" spans="1:14">
      <c r="A3107" s="500" t="s">
        <v>686</v>
      </c>
      <c r="B3107" s="500" t="s">
        <v>2858</v>
      </c>
      <c r="C3107" s="500" t="s">
        <v>27831</v>
      </c>
      <c r="D3107" s="500" t="s">
        <v>27832</v>
      </c>
      <c r="E3107" s="500" t="s">
        <v>11099</v>
      </c>
      <c r="F3107" s="500" t="s">
        <v>28081</v>
      </c>
      <c r="G3107" s="500" t="s">
        <v>2194</v>
      </c>
      <c r="H3107" s="500" t="s">
        <v>3792</v>
      </c>
      <c r="I3107" s="500" t="s">
        <v>688</v>
      </c>
      <c r="J3107" s="500" t="s">
        <v>689</v>
      </c>
      <c r="K3107" s="500" t="s">
        <v>223</v>
      </c>
      <c r="L3107" s="500" t="s">
        <v>27895</v>
      </c>
      <c r="M3107" s="500" t="s">
        <v>2307</v>
      </c>
      <c r="N3107" s="500" t="s">
        <v>6734</v>
      </c>
    </row>
    <row r="3108" spans="1:14">
      <c r="A3108" s="500" t="s">
        <v>686</v>
      </c>
      <c r="B3108" s="500" t="s">
        <v>2858</v>
      </c>
      <c r="C3108" s="500" t="s">
        <v>27831</v>
      </c>
      <c r="D3108" s="500" t="s">
        <v>27832</v>
      </c>
      <c r="E3108" s="500" t="s">
        <v>11099</v>
      </c>
      <c r="F3108" s="500" t="s">
        <v>28081</v>
      </c>
      <c r="G3108" s="500" t="s">
        <v>2195</v>
      </c>
      <c r="H3108" s="500" t="s">
        <v>27898</v>
      </c>
      <c r="I3108" s="500" t="s">
        <v>688</v>
      </c>
      <c r="J3108" s="500" t="s">
        <v>689</v>
      </c>
      <c r="K3108" s="500" t="s">
        <v>223</v>
      </c>
      <c r="L3108" s="500" t="s">
        <v>27895</v>
      </c>
      <c r="M3108" s="500" t="s">
        <v>2307</v>
      </c>
      <c r="N3108" s="500" t="s">
        <v>6735</v>
      </c>
    </row>
    <row r="3109" spans="1:14">
      <c r="A3109" s="500" t="s">
        <v>686</v>
      </c>
      <c r="B3109" s="500" t="s">
        <v>2858</v>
      </c>
      <c r="C3109" s="500" t="s">
        <v>27831</v>
      </c>
      <c r="D3109" s="500" t="s">
        <v>27832</v>
      </c>
      <c r="E3109" s="500" t="s">
        <v>11099</v>
      </c>
      <c r="F3109" s="500" t="s">
        <v>28081</v>
      </c>
      <c r="G3109" s="500" t="s">
        <v>2196</v>
      </c>
      <c r="H3109" s="500" t="s">
        <v>27899</v>
      </c>
      <c r="I3109" s="500" t="s">
        <v>688</v>
      </c>
      <c r="J3109" s="500" t="s">
        <v>689</v>
      </c>
      <c r="K3109" s="500" t="s">
        <v>223</v>
      </c>
      <c r="L3109" s="500" t="s">
        <v>27895</v>
      </c>
      <c r="M3109" s="500" t="s">
        <v>2307</v>
      </c>
      <c r="N3109" s="500" t="s">
        <v>6736</v>
      </c>
    </row>
    <row r="3110" spans="1:14">
      <c r="A3110" s="500" t="s">
        <v>686</v>
      </c>
      <c r="B3110" s="500" t="s">
        <v>2858</v>
      </c>
      <c r="C3110" s="500" t="s">
        <v>27831</v>
      </c>
      <c r="D3110" s="500" t="s">
        <v>27832</v>
      </c>
      <c r="E3110" s="500" t="s">
        <v>11099</v>
      </c>
      <c r="F3110" s="500" t="s">
        <v>28081</v>
      </c>
      <c r="G3110" s="500" t="s">
        <v>2197</v>
      </c>
      <c r="H3110" s="500" t="s">
        <v>27900</v>
      </c>
      <c r="I3110" s="500" t="s">
        <v>688</v>
      </c>
      <c r="J3110" s="500" t="s">
        <v>689</v>
      </c>
      <c r="K3110" s="500" t="s">
        <v>223</v>
      </c>
      <c r="L3110" s="500" t="s">
        <v>27895</v>
      </c>
      <c r="M3110" s="500" t="s">
        <v>2307</v>
      </c>
      <c r="N3110" s="500" t="s">
        <v>6737</v>
      </c>
    </row>
    <row r="3111" spans="1:14">
      <c r="A3111" s="500" t="s">
        <v>686</v>
      </c>
      <c r="B3111" s="500" t="s">
        <v>2858</v>
      </c>
      <c r="C3111" s="500" t="s">
        <v>27831</v>
      </c>
      <c r="D3111" s="500" t="s">
        <v>27832</v>
      </c>
      <c r="E3111" s="500" t="s">
        <v>11099</v>
      </c>
      <c r="F3111" s="500" t="s">
        <v>28081</v>
      </c>
      <c r="G3111" s="500" t="s">
        <v>2198</v>
      </c>
      <c r="H3111" s="500" t="s">
        <v>27901</v>
      </c>
      <c r="I3111" s="500" t="s">
        <v>688</v>
      </c>
      <c r="J3111" s="500" t="s">
        <v>689</v>
      </c>
      <c r="K3111" s="500" t="s">
        <v>223</v>
      </c>
      <c r="L3111" s="500" t="s">
        <v>27895</v>
      </c>
      <c r="M3111" s="500" t="s">
        <v>2307</v>
      </c>
      <c r="N3111" s="500" t="s">
        <v>6738</v>
      </c>
    </row>
    <row r="3112" spans="1:14">
      <c r="A3112" s="500" t="s">
        <v>686</v>
      </c>
      <c r="B3112" s="500" t="s">
        <v>2858</v>
      </c>
      <c r="C3112" s="500" t="s">
        <v>27831</v>
      </c>
      <c r="D3112" s="500" t="s">
        <v>27832</v>
      </c>
      <c r="E3112" s="500" t="s">
        <v>11099</v>
      </c>
      <c r="F3112" s="500" t="s">
        <v>28081</v>
      </c>
      <c r="G3112" s="500" t="s">
        <v>2199</v>
      </c>
      <c r="H3112" s="500" t="s">
        <v>27900</v>
      </c>
      <c r="I3112" s="500" t="s">
        <v>688</v>
      </c>
      <c r="J3112" s="500" t="s">
        <v>689</v>
      </c>
      <c r="K3112" s="500" t="s">
        <v>223</v>
      </c>
      <c r="L3112" s="500" t="s">
        <v>27895</v>
      </c>
      <c r="M3112" s="500" t="s">
        <v>2307</v>
      </c>
      <c r="N3112" s="500" t="s">
        <v>6739</v>
      </c>
    </row>
    <row r="3113" spans="1:14">
      <c r="A3113" s="500" t="s">
        <v>686</v>
      </c>
      <c r="B3113" s="500" t="s">
        <v>2858</v>
      </c>
      <c r="C3113" s="500" t="s">
        <v>27831</v>
      </c>
      <c r="D3113" s="500" t="s">
        <v>27832</v>
      </c>
      <c r="E3113" s="500" t="s">
        <v>11099</v>
      </c>
      <c r="F3113" s="500" t="s">
        <v>28081</v>
      </c>
      <c r="G3113" s="500" t="s">
        <v>2200</v>
      </c>
      <c r="H3113" s="500" t="s">
        <v>27901</v>
      </c>
      <c r="I3113" s="500" t="s">
        <v>688</v>
      </c>
      <c r="J3113" s="500" t="s">
        <v>689</v>
      </c>
      <c r="K3113" s="500" t="s">
        <v>223</v>
      </c>
      <c r="L3113" s="500" t="s">
        <v>27895</v>
      </c>
      <c r="M3113" s="500" t="s">
        <v>2307</v>
      </c>
      <c r="N3113" s="500" t="s">
        <v>6740</v>
      </c>
    </row>
    <row r="3114" spans="1:14">
      <c r="A3114" s="500" t="s">
        <v>686</v>
      </c>
      <c r="B3114" s="500" t="s">
        <v>2858</v>
      </c>
      <c r="C3114" s="500" t="s">
        <v>27831</v>
      </c>
      <c r="D3114" s="500" t="s">
        <v>27832</v>
      </c>
      <c r="E3114" s="500" t="s">
        <v>11099</v>
      </c>
      <c r="F3114" s="500" t="s">
        <v>28081</v>
      </c>
      <c r="G3114" s="500" t="s">
        <v>2201</v>
      </c>
      <c r="H3114" s="500" t="s">
        <v>2976</v>
      </c>
      <c r="I3114" s="500" t="s">
        <v>688</v>
      </c>
      <c r="J3114" s="500" t="s">
        <v>689</v>
      </c>
      <c r="K3114" s="500" t="s">
        <v>223</v>
      </c>
      <c r="L3114" s="500" t="s">
        <v>27895</v>
      </c>
      <c r="M3114" s="500" t="s">
        <v>2307</v>
      </c>
      <c r="N3114" s="500" t="s">
        <v>6741</v>
      </c>
    </row>
    <row r="3115" spans="1:14">
      <c r="A3115" s="500" t="s">
        <v>686</v>
      </c>
      <c r="B3115" s="500" t="s">
        <v>2858</v>
      </c>
      <c r="C3115" s="500" t="s">
        <v>27831</v>
      </c>
      <c r="D3115" s="500" t="s">
        <v>27832</v>
      </c>
      <c r="E3115" s="500" t="s">
        <v>11099</v>
      </c>
      <c r="F3115" s="500" t="s">
        <v>28081</v>
      </c>
      <c r="G3115" s="500" t="s">
        <v>2202</v>
      </c>
      <c r="H3115" s="500" t="s">
        <v>27902</v>
      </c>
      <c r="I3115" s="500" t="s">
        <v>688</v>
      </c>
      <c r="J3115" s="500" t="s">
        <v>689</v>
      </c>
      <c r="K3115" s="500" t="s">
        <v>223</v>
      </c>
      <c r="L3115" s="500" t="s">
        <v>27895</v>
      </c>
      <c r="M3115" s="500" t="s">
        <v>2307</v>
      </c>
      <c r="N3115" s="500" t="s">
        <v>6742</v>
      </c>
    </row>
    <row r="3116" spans="1:14">
      <c r="A3116" s="500" t="s">
        <v>686</v>
      </c>
      <c r="B3116" s="500" t="s">
        <v>2858</v>
      </c>
      <c r="C3116" s="500" t="s">
        <v>27831</v>
      </c>
      <c r="D3116" s="500" t="s">
        <v>27832</v>
      </c>
      <c r="E3116" s="500" t="s">
        <v>11099</v>
      </c>
      <c r="F3116" s="500" t="s">
        <v>28081</v>
      </c>
      <c r="G3116" s="500" t="s">
        <v>2203</v>
      </c>
      <c r="H3116" s="500" t="s">
        <v>2972</v>
      </c>
      <c r="I3116" s="500" t="s">
        <v>688</v>
      </c>
      <c r="J3116" s="500" t="s">
        <v>689</v>
      </c>
      <c r="K3116" s="500" t="s">
        <v>223</v>
      </c>
      <c r="L3116" s="500" t="s">
        <v>27895</v>
      </c>
      <c r="M3116" s="500" t="s">
        <v>2307</v>
      </c>
      <c r="N3116" s="500" t="s">
        <v>6743</v>
      </c>
    </row>
    <row r="3117" spans="1:14">
      <c r="A3117" s="500" t="s">
        <v>686</v>
      </c>
      <c r="B3117" s="500" t="s">
        <v>2858</v>
      </c>
      <c r="C3117" s="500" t="s">
        <v>27831</v>
      </c>
      <c r="D3117" s="500" t="s">
        <v>27832</v>
      </c>
      <c r="E3117" s="500" t="s">
        <v>11099</v>
      </c>
      <c r="F3117" s="500" t="s">
        <v>28081</v>
      </c>
      <c r="G3117" s="500" t="s">
        <v>2204</v>
      </c>
      <c r="H3117" s="500" t="s">
        <v>27903</v>
      </c>
      <c r="I3117" s="500" t="s">
        <v>688</v>
      </c>
      <c r="J3117" s="500" t="s">
        <v>689</v>
      </c>
      <c r="K3117" s="500" t="s">
        <v>223</v>
      </c>
      <c r="L3117" s="500" t="s">
        <v>27895</v>
      </c>
      <c r="M3117" s="500" t="s">
        <v>2307</v>
      </c>
      <c r="N3117" s="500" t="s">
        <v>6744</v>
      </c>
    </row>
    <row r="3118" spans="1:14">
      <c r="A3118" s="500" t="s">
        <v>686</v>
      </c>
      <c r="B3118" s="500" t="s">
        <v>2858</v>
      </c>
      <c r="C3118" s="500" t="s">
        <v>27831</v>
      </c>
      <c r="D3118" s="500" t="s">
        <v>27832</v>
      </c>
      <c r="E3118" s="500" t="s">
        <v>11099</v>
      </c>
      <c r="F3118" s="500" t="s">
        <v>28081</v>
      </c>
      <c r="G3118" s="500" t="s">
        <v>2205</v>
      </c>
      <c r="H3118" s="500" t="s">
        <v>27904</v>
      </c>
      <c r="I3118" s="500" t="s">
        <v>688</v>
      </c>
      <c r="J3118" s="500" t="s">
        <v>689</v>
      </c>
      <c r="K3118" s="500" t="s">
        <v>223</v>
      </c>
      <c r="L3118" s="500" t="s">
        <v>27895</v>
      </c>
      <c r="M3118" s="500" t="s">
        <v>2307</v>
      </c>
      <c r="N3118" s="500" t="s">
        <v>6745</v>
      </c>
    </row>
    <row r="3119" spans="1:14">
      <c r="A3119" s="500" t="s">
        <v>686</v>
      </c>
      <c r="B3119" s="500" t="s">
        <v>2858</v>
      </c>
      <c r="C3119" s="500" t="s">
        <v>27831</v>
      </c>
      <c r="D3119" s="500" t="s">
        <v>27832</v>
      </c>
      <c r="E3119" s="500" t="s">
        <v>11099</v>
      </c>
      <c r="F3119" s="500" t="s">
        <v>28081</v>
      </c>
      <c r="G3119" s="500" t="s">
        <v>2206</v>
      </c>
      <c r="H3119" s="500" t="s">
        <v>27905</v>
      </c>
      <c r="I3119" s="500" t="s">
        <v>688</v>
      </c>
      <c r="J3119" s="500" t="s">
        <v>689</v>
      </c>
      <c r="K3119" s="500" t="s">
        <v>223</v>
      </c>
      <c r="L3119" s="500" t="s">
        <v>27895</v>
      </c>
      <c r="M3119" s="500" t="s">
        <v>2307</v>
      </c>
      <c r="N3119" s="500" t="s">
        <v>6746</v>
      </c>
    </row>
    <row r="3120" spans="1:14">
      <c r="A3120" s="500" t="s">
        <v>686</v>
      </c>
      <c r="B3120" s="500" t="s">
        <v>2858</v>
      </c>
      <c r="C3120" s="500" t="s">
        <v>27831</v>
      </c>
      <c r="D3120" s="500" t="s">
        <v>27832</v>
      </c>
      <c r="E3120" s="500" t="s">
        <v>11099</v>
      </c>
      <c r="F3120" s="500" t="s">
        <v>28081</v>
      </c>
      <c r="G3120" s="500" t="s">
        <v>2683</v>
      </c>
      <c r="H3120" s="500" t="s">
        <v>27906</v>
      </c>
      <c r="I3120" s="500" t="s">
        <v>688</v>
      </c>
      <c r="J3120" s="500" t="s">
        <v>689</v>
      </c>
      <c r="K3120" s="500" t="s">
        <v>223</v>
      </c>
      <c r="L3120" s="500" t="s">
        <v>27895</v>
      </c>
      <c r="M3120" s="500" t="s">
        <v>2307</v>
      </c>
      <c r="N3120" s="500" t="s">
        <v>6747</v>
      </c>
    </row>
    <row r="3121" spans="1:14">
      <c r="A3121" s="500" t="s">
        <v>686</v>
      </c>
      <c r="B3121" s="500" t="s">
        <v>2858</v>
      </c>
      <c r="C3121" s="500" t="s">
        <v>27831</v>
      </c>
      <c r="D3121" s="500" t="s">
        <v>27832</v>
      </c>
      <c r="E3121" s="500" t="s">
        <v>11099</v>
      </c>
      <c r="F3121" s="500" t="s">
        <v>28081</v>
      </c>
      <c r="G3121" s="500" t="s">
        <v>2684</v>
      </c>
      <c r="H3121" s="500" t="s">
        <v>27907</v>
      </c>
      <c r="I3121" s="500" t="s">
        <v>688</v>
      </c>
      <c r="J3121" s="500" t="s">
        <v>689</v>
      </c>
      <c r="K3121" s="500" t="s">
        <v>223</v>
      </c>
      <c r="L3121" s="500" t="s">
        <v>27895</v>
      </c>
      <c r="M3121" s="500" t="s">
        <v>2307</v>
      </c>
      <c r="N3121" s="500" t="s">
        <v>6748</v>
      </c>
    </row>
    <row r="3122" spans="1:14">
      <c r="A3122" s="500" t="s">
        <v>686</v>
      </c>
      <c r="B3122" s="500" t="s">
        <v>2858</v>
      </c>
      <c r="C3122" s="500" t="s">
        <v>27831</v>
      </c>
      <c r="D3122" s="500" t="s">
        <v>27832</v>
      </c>
      <c r="E3122" s="500" t="s">
        <v>11099</v>
      </c>
      <c r="F3122" s="500" t="s">
        <v>28081</v>
      </c>
      <c r="G3122" s="500" t="s">
        <v>2685</v>
      </c>
      <c r="H3122" s="500" t="s">
        <v>27908</v>
      </c>
      <c r="I3122" s="500" t="s">
        <v>688</v>
      </c>
      <c r="J3122" s="500" t="s">
        <v>689</v>
      </c>
      <c r="K3122" s="500" t="s">
        <v>223</v>
      </c>
      <c r="L3122" s="500" t="s">
        <v>27895</v>
      </c>
      <c r="M3122" s="500" t="s">
        <v>2307</v>
      </c>
      <c r="N3122" s="500" t="s">
        <v>6749</v>
      </c>
    </row>
    <row r="3123" spans="1:14">
      <c r="A3123" s="500" t="s">
        <v>686</v>
      </c>
      <c r="B3123" s="500" t="s">
        <v>2858</v>
      </c>
      <c r="C3123" s="500" t="s">
        <v>27831</v>
      </c>
      <c r="D3123" s="500" t="s">
        <v>27832</v>
      </c>
      <c r="E3123" s="500" t="s">
        <v>11099</v>
      </c>
      <c r="F3123" s="500" t="s">
        <v>28081</v>
      </c>
      <c r="G3123" s="500" t="s">
        <v>2686</v>
      </c>
      <c r="H3123" s="500" t="s">
        <v>11681</v>
      </c>
      <c r="I3123" s="500" t="s">
        <v>688</v>
      </c>
      <c r="J3123" s="500" t="s">
        <v>689</v>
      </c>
      <c r="K3123" s="500" t="s">
        <v>223</v>
      </c>
      <c r="L3123" s="500" t="s">
        <v>27895</v>
      </c>
      <c r="M3123" s="500" t="s">
        <v>2307</v>
      </c>
      <c r="N3123" s="500" t="s">
        <v>6750</v>
      </c>
    </row>
    <row r="3124" spans="1:14">
      <c r="A3124" s="500" t="s">
        <v>686</v>
      </c>
      <c r="B3124" s="500" t="s">
        <v>2858</v>
      </c>
      <c r="C3124" s="500" t="s">
        <v>27831</v>
      </c>
      <c r="D3124" s="500" t="s">
        <v>27832</v>
      </c>
      <c r="E3124" s="500" t="s">
        <v>11099</v>
      </c>
      <c r="F3124" s="500" t="s">
        <v>28081</v>
      </c>
      <c r="G3124" s="500" t="s">
        <v>2687</v>
      </c>
      <c r="H3124" s="500" t="s">
        <v>27909</v>
      </c>
      <c r="I3124" s="500" t="s">
        <v>688</v>
      </c>
      <c r="J3124" s="500" t="s">
        <v>689</v>
      </c>
      <c r="K3124" s="500" t="s">
        <v>223</v>
      </c>
      <c r="L3124" s="500" t="s">
        <v>27895</v>
      </c>
      <c r="M3124" s="500" t="s">
        <v>2307</v>
      </c>
      <c r="N3124" s="500" t="s">
        <v>6751</v>
      </c>
    </row>
    <row r="3125" spans="1:14">
      <c r="A3125" s="500" t="s">
        <v>686</v>
      </c>
      <c r="B3125" s="500" t="s">
        <v>2858</v>
      </c>
      <c r="C3125" s="500" t="s">
        <v>27831</v>
      </c>
      <c r="D3125" s="500" t="s">
        <v>27832</v>
      </c>
      <c r="E3125" s="500" t="s">
        <v>11099</v>
      </c>
      <c r="F3125" s="500" t="s">
        <v>28081</v>
      </c>
      <c r="G3125" s="500" t="s">
        <v>2688</v>
      </c>
      <c r="H3125" s="500" t="s">
        <v>27910</v>
      </c>
      <c r="I3125" s="500" t="s">
        <v>688</v>
      </c>
      <c r="J3125" s="500" t="s">
        <v>689</v>
      </c>
      <c r="K3125" s="500" t="s">
        <v>223</v>
      </c>
      <c r="L3125" s="500" t="s">
        <v>27895</v>
      </c>
      <c r="M3125" s="500" t="s">
        <v>2307</v>
      </c>
      <c r="N3125" s="500" t="s">
        <v>6752</v>
      </c>
    </row>
    <row r="3126" spans="1:14">
      <c r="A3126" s="500" t="s">
        <v>686</v>
      </c>
      <c r="B3126" s="500" t="s">
        <v>2858</v>
      </c>
      <c r="C3126" s="500" t="s">
        <v>27831</v>
      </c>
      <c r="D3126" s="500" t="s">
        <v>27832</v>
      </c>
      <c r="E3126" s="500" t="s">
        <v>11099</v>
      </c>
      <c r="F3126" s="500" t="s">
        <v>28081</v>
      </c>
      <c r="G3126" s="500" t="s">
        <v>2689</v>
      </c>
      <c r="H3126" s="500" t="s">
        <v>27911</v>
      </c>
      <c r="I3126" s="500" t="s">
        <v>688</v>
      </c>
      <c r="J3126" s="500" t="s">
        <v>689</v>
      </c>
      <c r="K3126" s="500" t="s">
        <v>223</v>
      </c>
      <c r="L3126" s="500" t="s">
        <v>27895</v>
      </c>
      <c r="M3126" s="500" t="s">
        <v>2307</v>
      </c>
      <c r="N3126" s="500" t="s">
        <v>6753</v>
      </c>
    </row>
    <row r="3127" spans="1:14">
      <c r="A3127" s="500" t="s">
        <v>686</v>
      </c>
      <c r="B3127" s="500" t="s">
        <v>2858</v>
      </c>
      <c r="C3127" s="500" t="s">
        <v>27831</v>
      </c>
      <c r="D3127" s="500" t="s">
        <v>27832</v>
      </c>
      <c r="E3127" s="500" t="s">
        <v>11099</v>
      </c>
      <c r="F3127" s="500" t="s">
        <v>28081</v>
      </c>
      <c r="G3127" s="500" t="s">
        <v>2690</v>
      </c>
      <c r="H3127" s="500" t="s">
        <v>27912</v>
      </c>
      <c r="I3127" s="500" t="s">
        <v>688</v>
      </c>
      <c r="J3127" s="500" t="s">
        <v>689</v>
      </c>
      <c r="K3127" s="500" t="s">
        <v>223</v>
      </c>
      <c r="L3127" s="500" t="s">
        <v>27895</v>
      </c>
      <c r="M3127" s="500" t="s">
        <v>2307</v>
      </c>
      <c r="N3127" s="500" t="s">
        <v>6754</v>
      </c>
    </row>
    <row r="3128" spans="1:14">
      <c r="A3128" s="500" t="s">
        <v>686</v>
      </c>
      <c r="B3128" s="500" t="s">
        <v>2858</v>
      </c>
      <c r="C3128" s="500" t="s">
        <v>27831</v>
      </c>
      <c r="D3128" s="500" t="s">
        <v>27832</v>
      </c>
      <c r="E3128" s="500" t="s">
        <v>11099</v>
      </c>
      <c r="F3128" s="500" t="s">
        <v>28081</v>
      </c>
      <c r="G3128" s="500" t="s">
        <v>2691</v>
      </c>
      <c r="H3128" s="500" t="s">
        <v>27913</v>
      </c>
      <c r="I3128" s="500" t="s">
        <v>688</v>
      </c>
      <c r="J3128" s="500" t="s">
        <v>689</v>
      </c>
      <c r="K3128" s="500" t="s">
        <v>223</v>
      </c>
      <c r="L3128" s="500" t="s">
        <v>27895</v>
      </c>
      <c r="M3128" s="500" t="s">
        <v>2307</v>
      </c>
      <c r="N3128" s="500" t="s">
        <v>6755</v>
      </c>
    </row>
    <row r="3129" spans="1:14">
      <c r="A3129" s="500" t="s">
        <v>686</v>
      </c>
      <c r="B3129" s="500" t="s">
        <v>2858</v>
      </c>
      <c r="C3129" s="500" t="s">
        <v>27831</v>
      </c>
      <c r="D3129" s="500" t="s">
        <v>27832</v>
      </c>
      <c r="E3129" s="500" t="s">
        <v>11099</v>
      </c>
      <c r="F3129" s="500" t="s">
        <v>28081</v>
      </c>
      <c r="G3129" s="500" t="s">
        <v>2692</v>
      </c>
      <c r="H3129" s="500" t="s">
        <v>27914</v>
      </c>
      <c r="I3129" s="500" t="s">
        <v>688</v>
      </c>
      <c r="J3129" s="500" t="s">
        <v>689</v>
      </c>
      <c r="K3129" s="500" t="s">
        <v>223</v>
      </c>
      <c r="L3129" s="500" t="s">
        <v>27895</v>
      </c>
      <c r="M3129" s="500" t="s">
        <v>2307</v>
      </c>
      <c r="N3129" s="500" t="s">
        <v>6756</v>
      </c>
    </row>
    <row r="3130" spans="1:14">
      <c r="A3130" s="500" t="s">
        <v>686</v>
      </c>
      <c r="B3130" s="500" t="s">
        <v>2858</v>
      </c>
      <c r="C3130" s="500" t="s">
        <v>27831</v>
      </c>
      <c r="D3130" s="500" t="s">
        <v>27832</v>
      </c>
      <c r="E3130" s="500" t="s">
        <v>11099</v>
      </c>
      <c r="F3130" s="500" t="s">
        <v>28081</v>
      </c>
      <c r="G3130" s="500" t="s">
        <v>2693</v>
      </c>
      <c r="H3130" s="500" t="s">
        <v>27915</v>
      </c>
      <c r="I3130" s="500" t="s">
        <v>688</v>
      </c>
      <c r="J3130" s="500" t="s">
        <v>689</v>
      </c>
      <c r="K3130" s="500" t="s">
        <v>223</v>
      </c>
      <c r="L3130" s="500" t="s">
        <v>27895</v>
      </c>
      <c r="M3130" s="500" t="s">
        <v>2307</v>
      </c>
      <c r="N3130" s="500" t="s">
        <v>6757</v>
      </c>
    </row>
    <row r="3131" spans="1:14">
      <c r="A3131" s="500" t="s">
        <v>686</v>
      </c>
      <c r="B3131" s="500" t="s">
        <v>2858</v>
      </c>
      <c r="C3131" s="500" t="s">
        <v>27831</v>
      </c>
      <c r="D3131" s="500" t="s">
        <v>27832</v>
      </c>
      <c r="E3131" s="500" t="s">
        <v>11099</v>
      </c>
      <c r="F3131" s="500" t="s">
        <v>28081</v>
      </c>
      <c r="G3131" s="500" t="s">
        <v>2694</v>
      </c>
      <c r="H3131" s="500" t="s">
        <v>27916</v>
      </c>
      <c r="I3131" s="500" t="s">
        <v>688</v>
      </c>
      <c r="J3131" s="500" t="s">
        <v>689</v>
      </c>
      <c r="K3131" s="500" t="s">
        <v>223</v>
      </c>
      <c r="L3131" s="500" t="s">
        <v>27895</v>
      </c>
      <c r="M3131" s="500" t="s">
        <v>2307</v>
      </c>
      <c r="N3131" s="500" t="s">
        <v>6758</v>
      </c>
    </row>
    <row r="3132" spans="1:14">
      <c r="A3132" s="500" t="s">
        <v>686</v>
      </c>
      <c r="B3132" s="500" t="s">
        <v>2858</v>
      </c>
      <c r="C3132" s="500" t="s">
        <v>27831</v>
      </c>
      <c r="D3132" s="500" t="s">
        <v>27832</v>
      </c>
      <c r="E3132" s="500" t="s">
        <v>11099</v>
      </c>
      <c r="F3132" s="500" t="s">
        <v>28081</v>
      </c>
      <c r="G3132" s="500" t="s">
        <v>2695</v>
      </c>
      <c r="H3132" s="500" t="s">
        <v>27917</v>
      </c>
      <c r="I3132" s="500" t="s">
        <v>688</v>
      </c>
      <c r="J3132" s="500" t="s">
        <v>689</v>
      </c>
      <c r="K3132" s="500" t="s">
        <v>223</v>
      </c>
      <c r="L3132" s="500" t="s">
        <v>27895</v>
      </c>
      <c r="M3132" s="500" t="s">
        <v>2307</v>
      </c>
      <c r="N3132" s="500" t="s">
        <v>6759</v>
      </c>
    </row>
    <row r="3133" spans="1:14">
      <c r="A3133" s="500" t="s">
        <v>686</v>
      </c>
      <c r="B3133" s="500" t="s">
        <v>2858</v>
      </c>
      <c r="C3133" s="500" t="s">
        <v>27831</v>
      </c>
      <c r="D3133" s="500" t="s">
        <v>27832</v>
      </c>
      <c r="E3133" s="500" t="s">
        <v>11099</v>
      </c>
      <c r="F3133" s="500" t="s">
        <v>28081</v>
      </c>
      <c r="G3133" s="500" t="s">
        <v>2696</v>
      </c>
      <c r="H3133" s="500" t="s">
        <v>27918</v>
      </c>
      <c r="I3133" s="500" t="s">
        <v>688</v>
      </c>
      <c r="J3133" s="500" t="s">
        <v>689</v>
      </c>
      <c r="K3133" s="500" t="s">
        <v>223</v>
      </c>
      <c r="L3133" s="500" t="s">
        <v>27895</v>
      </c>
      <c r="M3133" s="500" t="s">
        <v>2307</v>
      </c>
      <c r="N3133" s="500" t="s">
        <v>6760</v>
      </c>
    </row>
    <row r="3134" spans="1:14">
      <c r="A3134" s="500" t="s">
        <v>686</v>
      </c>
      <c r="B3134" s="500" t="s">
        <v>2858</v>
      </c>
      <c r="C3134" s="500" t="s">
        <v>27831</v>
      </c>
      <c r="D3134" s="500" t="s">
        <v>27832</v>
      </c>
      <c r="E3134" s="500" t="s">
        <v>11099</v>
      </c>
      <c r="F3134" s="500" t="s">
        <v>28081</v>
      </c>
      <c r="G3134" s="500" t="s">
        <v>2697</v>
      </c>
      <c r="H3134" s="500" t="s">
        <v>27919</v>
      </c>
      <c r="I3134" s="500" t="s">
        <v>688</v>
      </c>
      <c r="J3134" s="500" t="s">
        <v>689</v>
      </c>
      <c r="K3134" s="500" t="s">
        <v>223</v>
      </c>
      <c r="L3134" s="500" t="s">
        <v>27895</v>
      </c>
      <c r="M3134" s="500" t="s">
        <v>2307</v>
      </c>
      <c r="N3134" s="500" t="s">
        <v>6761</v>
      </c>
    </row>
    <row r="3135" spans="1:14">
      <c r="A3135" s="500" t="s">
        <v>686</v>
      </c>
      <c r="B3135" s="500" t="s">
        <v>2858</v>
      </c>
      <c r="C3135" s="500" t="s">
        <v>27831</v>
      </c>
      <c r="D3135" s="500" t="s">
        <v>27832</v>
      </c>
      <c r="E3135" s="500" t="s">
        <v>11099</v>
      </c>
      <c r="F3135" s="500" t="s">
        <v>28081</v>
      </c>
      <c r="G3135" s="500" t="s">
        <v>2698</v>
      </c>
      <c r="H3135" s="500" t="s">
        <v>27920</v>
      </c>
      <c r="I3135" s="500" t="s">
        <v>688</v>
      </c>
      <c r="J3135" s="500" t="s">
        <v>689</v>
      </c>
      <c r="K3135" s="500" t="s">
        <v>223</v>
      </c>
      <c r="L3135" s="500" t="s">
        <v>27895</v>
      </c>
      <c r="M3135" s="500" t="s">
        <v>2307</v>
      </c>
      <c r="N3135" s="500" t="s">
        <v>6762</v>
      </c>
    </row>
    <row r="3136" spans="1:14">
      <c r="A3136" s="500" t="s">
        <v>686</v>
      </c>
      <c r="B3136" s="500" t="s">
        <v>2858</v>
      </c>
      <c r="C3136" s="500" t="s">
        <v>27831</v>
      </c>
      <c r="D3136" s="500" t="s">
        <v>27832</v>
      </c>
      <c r="E3136" s="500" t="s">
        <v>11099</v>
      </c>
      <c r="F3136" s="500" t="s">
        <v>28081</v>
      </c>
      <c r="G3136" s="500" t="s">
        <v>2699</v>
      </c>
      <c r="H3136" s="500" t="s">
        <v>3809</v>
      </c>
      <c r="I3136" s="500" t="s">
        <v>688</v>
      </c>
      <c r="J3136" s="500" t="s">
        <v>689</v>
      </c>
      <c r="K3136" s="500" t="s">
        <v>223</v>
      </c>
      <c r="L3136" s="500" t="s">
        <v>27895</v>
      </c>
      <c r="M3136" s="500" t="s">
        <v>2307</v>
      </c>
      <c r="N3136" s="500" t="s">
        <v>6763</v>
      </c>
    </row>
    <row r="3137" spans="1:14">
      <c r="A3137" s="500" t="s">
        <v>686</v>
      </c>
      <c r="B3137" s="500" t="s">
        <v>2858</v>
      </c>
      <c r="C3137" s="500" t="s">
        <v>27831</v>
      </c>
      <c r="D3137" s="500" t="s">
        <v>27832</v>
      </c>
      <c r="E3137" s="500" t="s">
        <v>11099</v>
      </c>
      <c r="F3137" s="500" t="s">
        <v>28081</v>
      </c>
      <c r="G3137" s="500" t="s">
        <v>2700</v>
      </c>
      <c r="H3137" s="500" t="s">
        <v>27921</v>
      </c>
      <c r="I3137" s="500" t="s">
        <v>688</v>
      </c>
      <c r="J3137" s="500" t="s">
        <v>689</v>
      </c>
      <c r="K3137" s="500" t="s">
        <v>223</v>
      </c>
      <c r="L3137" s="500" t="s">
        <v>27895</v>
      </c>
      <c r="M3137" s="500" t="s">
        <v>2307</v>
      </c>
      <c r="N3137" s="500" t="s">
        <v>6764</v>
      </c>
    </row>
    <row r="3138" spans="1:14">
      <c r="A3138" s="500" t="s">
        <v>686</v>
      </c>
      <c r="B3138" s="500" t="s">
        <v>2858</v>
      </c>
      <c r="C3138" s="500" t="s">
        <v>27831</v>
      </c>
      <c r="D3138" s="500" t="s">
        <v>27832</v>
      </c>
      <c r="E3138" s="500" t="s">
        <v>11099</v>
      </c>
      <c r="F3138" s="500" t="s">
        <v>28081</v>
      </c>
      <c r="G3138" s="500" t="s">
        <v>2701</v>
      </c>
      <c r="H3138" s="500" t="s">
        <v>27922</v>
      </c>
      <c r="I3138" s="500" t="s">
        <v>688</v>
      </c>
      <c r="J3138" s="500" t="s">
        <v>689</v>
      </c>
      <c r="K3138" s="500" t="s">
        <v>223</v>
      </c>
      <c r="L3138" s="500" t="s">
        <v>27895</v>
      </c>
      <c r="M3138" s="500" t="s">
        <v>2307</v>
      </c>
      <c r="N3138" s="500" t="s">
        <v>6765</v>
      </c>
    </row>
    <row r="3139" spans="1:14">
      <c r="A3139" s="500" t="s">
        <v>686</v>
      </c>
      <c r="B3139" s="500" t="s">
        <v>2858</v>
      </c>
      <c r="C3139" s="500" t="s">
        <v>27831</v>
      </c>
      <c r="D3139" s="500" t="s">
        <v>27832</v>
      </c>
      <c r="E3139" s="500" t="s">
        <v>11099</v>
      </c>
      <c r="F3139" s="500" t="s">
        <v>28081</v>
      </c>
      <c r="G3139" s="500" t="s">
        <v>2702</v>
      </c>
      <c r="H3139" s="500" t="s">
        <v>27915</v>
      </c>
      <c r="I3139" s="500" t="s">
        <v>688</v>
      </c>
      <c r="J3139" s="500" t="s">
        <v>689</v>
      </c>
      <c r="K3139" s="500" t="s">
        <v>223</v>
      </c>
      <c r="L3139" s="500" t="s">
        <v>27895</v>
      </c>
      <c r="M3139" s="500" t="s">
        <v>2307</v>
      </c>
      <c r="N3139" s="500" t="s">
        <v>6766</v>
      </c>
    </row>
    <row r="3140" spans="1:14">
      <c r="A3140" s="500" t="s">
        <v>686</v>
      </c>
      <c r="B3140" s="500" t="s">
        <v>2858</v>
      </c>
      <c r="C3140" s="500" t="s">
        <v>27831</v>
      </c>
      <c r="D3140" s="500" t="s">
        <v>27832</v>
      </c>
      <c r="E3140" s="500" t="s">
        <v>11099</v>
      </c>
      <c r="F3140" s="500" t="s">
        <v>28081</v>
      </c>
      <c r="G3140" s="500" t="s">
        <v>2703</v>
      </c>
      <c r="H3140" s="500" t="s">
        <v>27923</v>
      </c>
      <c r="I3140" s="500" t="s">
        <v>688</v>
      </c>
      <c r="J3140" s="500" t="s">
        <v>689</v>
      </c>
      <c r="K3140" s="500" t="s">
        <v>223</v>
      </c>
      <c r="L3140" s="500" t="s">
        <v>27895</v>
      </c>
      <c r="M3140" s="500" t="s">
        <v>2307</v>
      </c>
      <c r="N3140" s="500" t="s">
        <v>6767</v>
      </c>
    </row>
    <row r="3141" spans="1:14">
      <c r="A3141" s="500" t="s">
        <v>686</v>
      </c>
      <c r="B3141" s="500" t="s">
        <v>2858</v>
      </c>
      <c r="C3141" s="500" t="s">
        <v>27831</v>
      </c>
      <c r="D3141" s="500" t="s">
        <v>27832</v>
      </c>
      <c r="E3141" s="500" t="s">
        <v>11099</v>
      </c>
      <c r="F3141" s="500" t="s">
        <v>28081</v>
      </c>
      <c r="G3141" s="500" t="s">
        <v>2704</v>
      </c>
      <c r="H3141" s="500" t="s">
        <v>27924</v>
      </c>
      <c r="I3141" s="500" t="s">
        <v>688</v>
      </c>
      <c r="J3141" s="500" t="s">
        <v>689</v>
      </c>
      <c r="K3141" s="500" t="s">
        <v>223</v>
      </c>
      <c r="L3141" s="500" t="s">
        <v>27895</v>
      </c>
      <c r="M3141" s="500" t="s">
        <v>2307</v>
      </c>
      <c r="N3141" s="500" t="s">
        <v>6768</v>
      </c>
    </row>
    <row r="3142" spans="1:14">
      <c r="A3142" s="500" t="s">
        <v>686</v>
      </c>
      <c r="B3142" s="500" t="s">
        <v>2858</v>
      </c>
      <c r="C3142" s="500" t="s">
        <v>27831</v>
      </c>
      <c r="D3142" s="500" t="s">
        <v>27832</v>
      </c>
      <c r="E3142" s="500" t="s">
        <v>11099</v>
      </c>
      <c r="F3142" s="500" t="s">
        <v>28081</v>
      </c>
      <c r="G3142" s="500" t="s">
        <v>2705</v>
      </c>
      <c r="H3142" s="500" t="s">
        <v>27925</v>
      </c>
      <c r="I3142" s="500" t="s">
        <v>688</v>
      </c>
      <c r="J3142" s="500" t="s">
        <v>689</v>
      </c>
      <c r="K3142" s="500" t="s">
        <v>223</v>
      </c>
      <c r="L3142" s="500" t="s">
        <v>27895</v>
      </c>
      <c r="M3142" s="500" t="s">
        <v>2307</v>
      </c>
      <c r="N3142" s="500" t="s">
        <v>6769</v>
      </c>
    </row>
    <row r="3143" spans="1:14">
      <c r="A3143" s="500" t="s">
        <v>686</v>
      </c>
      <c r="B3143" s="500" t="s">
        <v>2858</v>
      </c>
      <c r="C3143" s="500" t="s">
        <v>27831</v>
      </c>
      <c r="D3143" s="500" t="s">
        <v>27832</v>
      </c>
      <c r="E3143" s="500" t="s">
        <v>11099</v>
      </c>
      <c r="F3143" s="500" t="s">
        <v>28081</v>
      </c>
      <c r="G3143" s="500" t="s">
        <v>2706</v>
      </c>
      <c r="H3143" s="500" t="s">
        <v>27926</v>
      </c>
      <c r="I3143" s="500" t="s">
        <v>688</v>
      </c>
      <c r="J3143" s="500" t="s">
        <v>689</v>
      </c>
      <c r="K3143" s="500" t="s">
        <v>223</v>
      </c>
      <c r="L3143" s="500" t="s">
        <v>27895</v>
      </c>
      <c r="M3143" s="500" t="s">
        <v>2307</v>
      </c>
      <c r="N3143" s="500" t="s">
        <v>6770</v>
      </c>
    </row>
    <row r="3144" spans="1:14">
      <c r="A3144" s="500" t="s">
        <v>686</v>
      </c>
      <c r="B3144" s="500" t="s">
        <v>2858</v>
      </c>
      <c r="C3144" s="500" t="s">
        <v>27831</v>
      </c>
      <c r="D3144" s="500" t="s">
        <v>27832</v>
      </c>
      <c r="E3144" s="500" t="s">
        <v>11099</v>
      </c>
      <c r="F3144" s="500" t="s">
        <v>28081</v>
      </c>
      <c r="G3144" s="500" t="s">
        <v>2707</v>
      </c>
      <c r="H3144" s="500" t="s">
        <v>27927</v>
      </c>
      <c r="I3144" s="500" t="s">
        <v>688</v>
      </c>
      <c r="J3144" s="500" t="s">
        <v>689</v>
      </c>
      <c r="K3144" s="500" t="s">
        <v>223</v>
      </c>
      <c r="L3144" s="500" t="s">
        <v>27895</v>
      </c>
      <c r="M3144" s="500" t="s">
        <v>2307</v>
      </c>
      <c r="N3144" s="500" t="s">
        <v>6771</v>
      </c>
    </row>
    <row r="3145" spans="1:14">
      <c r="A3145" s="500" t="s">
        <v>686</v>
      </c>
      <c r="B3145" s="500" t="s">
        <v>2858</v>
      </c>
      <c r="C3145" s="500" t="s">
        <v>27831</v>
      </c>
      <c r="D3145" s="500" t="s">
        <v>27832</v>
      </c>
      <c r="E3145" s="500" t="s">
        <v>11099</v>
      </c>
      <c r="F3145" s="500" t="s">
        <v>28081</v>
      </c>
      <c r="G3145" s="500" t="s">
        <v>2708</v>
      </c>
      <c r="H3145" s="500" t="s">
        <v>27928</v>
      </c>
      <c r="I3145" s="500" t="s">
        <v>688</v>
      </c>
      <c r="J3145" s="500" t="s">
        <v>689</v>
      </c>
      <c r="K3145" s="500" t="s">
        <v>223</v>
      </c>
      <c r="L3145" s="500" t="s">
        <v>27895</v>
      </c>
      <c r="M3145" s="500" t="s">
        <v>2307</v>
      </c>
      <c r="N3145" s="500" t="s">
        <v>6772</v>
      </c>
    </row>
    <row r="3146" spans="1:14">
      <c r="A3146" s="500" t="s">
        <v>686</v>
      </c>
      <c r="B3146" s="500" t="s">
        <v>2858</v>
      </c>
      <c r="C3146" s="500" t="s">
        <v>27831</v>
      </c>
      <c r="D3146" s="500" t="s">
        <v>27832</v>
      </c>
      <c r="E3146" s="500" t="s">
        <v>11099</v>
      </c>
      <c r="F3146" s="500" t="s">
        <v>28081</v>
      </c>
      <c r="G3146" s="500" t="s">
        <v>2207</v>
      </c>
      <c r="H3146" s="500" t="s">
        <v>27929</v>
      </c>
      <c r="I3146" s="500" t="s">
        <v>688</v>
      </c>
      <c r="J3146" s="500" t="s">
        <v>689</v>
      </c>
      <c r="K3146" s="500" t="s">
        <v>223</v>
      </c>
      <c r="L3146" s="500" t="s">
        <v>27895</v>
      </c>
      <c r="M3146" s="500" t="s">
        <v>2307</v>
      </c>
      <c r="N3146" s="500" t="s">
        <v>6773</v>
      </c>
    </row>
    <row r="3147" spans="1:14">
      <c r="A3147" s="500" t="s">
        <v>686</v>
      </c>
      <c r="B3147" s="500" t="s">
        <v>2858</v>
      </c>
      <c r="C3147" s="500" t="s">
        <v>27831</v>
      </c>
      <c r="D3147" s="500" t="s">
        <v>27832</v>
      </c>
      <c r="E3147" s="500" t="s">
        <v>11099</v>
      </c>
      <c r="F3147" s="500" t="s">
        <v>28081</v>
      </c>
      <c r="G3147" s="500" t="s">
        <v>2208</v>
      </c>
      <c r="H3147" s="500" t="s">
        <v>3597</v>
      </c>
      <c r="I3147" s="500" t="s">
        <v>688</v>
      </c>
      <c r="J3147" s="500" t="s">
        <v>689</v>
      </c>
      <c r="K3147" s="500" t="s">
        <v>223</v>
      </c>
      <c r="L3147" s="500" t="s">
        <v>27895</v>
      </c>
      <c r="M3147" s="500" t="s">
        <v>2307</v>
      </c>
      <c r="N3147" s="500" t="s">
        <v>6774</v>
      </c>
    </row>
    <row r="3148" spans="1:14">
      <c r="A3148" s="500" t="s">
        <v>686</v>
      </c>
      <c r="B3148" s="500" t="s">
        <v>2858</v>
      </c>
      <c r="C3148" s="500" t="s">
        <v>27831</v>
      </c>
      <c r="D3148" s="500" t="s">
        <v>27832</v>
      </c>
      <c r="E3148" s="500" t="s">
        <v>11099</v>
      </c>
      <c r="F3148" s="500" t="s">
        <v>28081</v>
      </c>
      <c r="G3148" s="500" t="s">
        <v>2209</v>
      </c>
      <c r="H3148" s="500" t="s">
        <v>11674</v>
      </c>
      <c r="I3148" s="500" t="s">
        <v>688</v>
      </c>
      <c r="J3148" s="500" t="s">
        <v>689</v>
      </c>
      <c r="K3148" s="500" t="s">
        <v>223</v>
      </c>
      <c r="L3148" s="500" t="s">
        <v>27895</v>
      </c>
      <c r="M3148" s="500" t="s">
        <v>2307</v>
      </c>
      <c r="N3148" s="500" t="s">
        <v>6775</v>
      </c>
    </row>
    <row r="3149" spans="1:14">
      <c r="A3149" s="500" t="s">
        <v>686</v>
      </c>
      <c r="B3149" s="500" t="s">
        <v>2858</v>
      </c>
      <c r="C3149" s="500" t="s">
        <v>27831</v>
      </c>
      <c r="D3149" s="500" t="s">
        <v>27832</v>
      </c>
      <c r="E3149" s="500" t="s">
        <v>11099</v>
      </c>
      <c r="F3149" s="500" t="s">
        <v>28081</v>
      </c>
      <c r="G3149" s="500" t="s">
        <v>2210</v>
      </c>
      <c r="H3149" s="500" t="s">
        <v>27930</v>
      </c>
      <c r="I3149" s="500" t="s">
        <v>688</v>
      </c>
      <c r="J3149" s="500" t="s">
        <v>689</v>
      </c>
      <c r="K3149" s="500" t="s">
        <v>223</v>
      </c>
      <c r="L3149" s="500" t="s">
        <v>27895</v>
      </c>
      <c r="M3149" s="500" t="s">
        <v>2307</v>
      </c>
      <c r="N3149" s="500" t="s">
        <v>6776</v>
      </c>
    </row>
    <row r="3150" spans="1:14">
      <c r="A3150" s="500" t="s">
        <v>686</v>
      </c>
      <c r="B3150" s="500" t="s">
        <v>2858</v>
      </c>
      <c r="C3150" s="500" t="s">
        <v>27831</v>
      </c>
      <c r="D3150" s="500" t="s">
        <v>27832</v>
      </c>
      <c r="E3150" s="500" t="s">
        <v>11099</v>
      </c>
      <c r="F3150" s="500" t="s">
        <v>28081</v>
      </c>
      <c r="G3150" s="500" t="s">
        <v>2211</v>
      </c>
      <c r="H3150" s="500" t="s">
        <v>7125</v>
      </c>
      <c r="I3150" s="500" t="s">
        <v>688</v>
      </c>
      <c r="J3150" s="500" t="s">
        <v>689</v>
      </c>
      <c r="K3150" s="500" t="s">
        <v>223</v>
      </c>
      <c r="L3150" s="500" t="s">
        <v>27895</v>
      </c>
      <c r="M3150" s="500" t="s">
        <v>2307</v>
      </c>
      <c r="N3150" s="500" t="s">
        <v>6777</v>
      </c>
    </row>
    <row r="3151" spans="1:14">
      <c r="A3151" s="500" t="s">
        <v>686</v>
      </c>
      <c r="B3151" s="500" t="s">
        <v>2858</v>
      </c>
      <c r="C3151" s="500" t="s">
        <v>27831</v>
      </c>
      <c r="D3151" s="500" t="s">
        <v>27832</v>
      </c>
      <c r="E3151" s="500" t="s">
        <v>11099</v>
      </c>
      <c r="F3151" s="500" t="s">
        <v>28081</v>
      </c>
      <c r="G3151" s="500" t="s">
        <v>2212</v>
      </c>
      <c r="H3151" s="500" t="s">
        <v>27931</v>
      </c>
      <c r="I3151" s="500" t="s">
        <v>688</v>
      </c>
      <c r="J3151" s="500" t="s">
        <v>689</v>
      </c>
      <c r="K3151" s="500" t="s">
        <v>223</v>
      </c>
      <c r="L3151" s="500" t="s">
        <v>27895</v>
      </c>
      <c r="M3151" s="500" t="s">
        <v>2307</v>
      </c>
      <c r="N3151" s="500" t="s">
        <v>6778</v>
      </c>
    </row>
    <row r="3152" spans="1:14">
      <c r="A3152" s="500" t="s">
        <v>686</v>
      </c>
      <c r="B3152" s="500" t="s">
        <v>2858</v>
      </c>
      <c r="C3152" s="500" t="s">
        <v>27831</v>
      </c>
      <c r="D3152" s="500" t="s">
        <v>27832</v>
      </c>
      <c r="E3152" s="500" t="s">
        <v>11099</v>
      </c>
      <c r="F3152" s="500" t="s">
        <v>28081</v>
      </c>
      <c r="G3152" s="500" t="s">
        <v>2213</v>
      </c>
      <c r="H3152" s="500" t="s">
        <v>27932</v>
      </c>
      <c r="I3152" s="500" t="s">
        <v>688</v>
      </c>
      <c r="J3152" s="500" t="s">
        <v>689</v>
      </c>
      <c r="K3152" s="500" t="s">
        <v>223</v>
      </c>
      <c r="L3152" s="500" t="s">
        <v>27895</v>
      </c>
      <c r="M3152" s="500" t="s">
        <v>2307</v>
      </c>
      <c r="N3152" s="500" t="s">
        <v>6779</v>
      </c>
    </row>
    <row r="3153" spans="1:14">
      <c r="A3153" s="500" t="s">
        <v>686</v>
      </c>
      <c r="B3153" s="500" t="s">
        <v>2858</v>
      </c>
      <c r="C3153" s="500" t="s">
        <v>27831</v>
      </c>
      <c r="D3153" s="500" t="s">
        <v>27832</v>
      </c>
      <c r="E3153" s="500" t="s">
        <v>11099</v>
      </c>
      <c r="F3153" s="500" t="s">
        <v>28081</v>
      </c>
      <c r="G3153" s="500" t="s">
        <v>2214</v>
      </c>
      <c r="H3153" s="500" t="s">
        <v>27933</v>
      </c>
      <c r="I3153" s="500" t="s">
        <v>688</v>
      </c>
      <c r="J3153" s="500" t="s">
        <v>689</v>
      </c>
      <c r="K3153" s="500" t="s">
        <v>223</v>
      </c>
      <c r="L3153" s="500" t="s">
        <v>27895</v>
      </c>
      <c r="M3153" s="500" t="s">
        <v>2307</v>
      </c>
      <c r="N3153" s="500" t="s">
        <v>6780</v>
      </c>
    </row>
    <row r="3154" spans="1:14">
      <c r="A3154" s="500" t="s">
        <v>686</v>
      </c>
      <c r="B3154" s="500" t="s">
        <v>2858</v>
      </c>
      <c r="C3154" s="500" t="s">
        <v>27831</v>
      </c>
      <c r="D3154" s="500" t="s">
        <v>27832</v>
      </c>
      <c r="E3154" s="500" t="s">
        <v>11099</v>
      </c>
      <c r="F3154" s="500" t="s">
        <v>28081</v>
      </c>
      <c r="G3154" s="500" t="s">
        <v>2215</v>
      </c>
      <c r="H3154" s="500" t="s">
        <v>27934</v>
      </c>
      <c r="I3154" s="500" t="s">
        <v>688</v>
      </c>
      <c r="J3154" s="500" t="s">
        <v>689</v>
      </c>
      <c r="K3154" s="500" t="s">
        <v>223</v>
      </c>
      <c r="L3154" s="500" t="s">
        <v>27895</v>
      </c>
      <c r="M3154" s="500" t="s">
        <v>2307</v>
      </c>
      <c r="N3154" s="500" t="s">
        <v>6781</v>
      </c>
    </row>
    <row r="3155" spans="1:14">
      <c r="A3155" s="500" t="s">
        <v>686</v>
      </c>
      <c r="B3155" s="500" t="s">
        <v>2858</v>
      </c>
      <c r="C3155" s="500" t="s">
        <v>27831</v>
      </c>
      <c r="D3155" s="500" t="s">
        <v>27832</v>
      </c>
      <c r="E3155" s="500" t="s">
        <v>11099</v>
      </c>
      <c r="F3155" s="500" t="s">
        <v>28081</v>
      </c>
      <c r="G3155" s="500" t="s">
        <v>2216</v>
      </c>
      <c r="H3155" s="500" t="s">
        <v>11653</v>
      </c>
      <c r="I3155" s="500" t="s">
        <v>688</v>
      </c>
      <c r="J3155" s="500" t="s">
        <v>689</v>
      </c>
      <c r="K3155" s="500" t="s">
        <v>223</v>
      </c>
      <c r="L3155" s="500" t="s">
        <v>27895</v>
      </c>
      <c r="M3155" s="500" t="s">
        <v>2307</v>
      </c>
      <c r="N3155" s="500" t="s">
        <v>6782</v>
      </c>
    </row>
    <row r="3156" spans="1:14">
      <c r="A3156" s="500" t="s">
        <v>686</v>
      </c>
      <c r="B3156" s="500" t="s">
        <v>2858</v>
      </c>
      <c r="C3156" s="500" t="s">
        <v>27831</v>
      </c>
      <c r="D3156" s="500" t="s">
        <v>27832</v>
      </c>
      <c r="E3156" s="500" t="s">
        <v>11099</v>
      </c>
      <c r="F3156" s="500" t="s">
        <v>28081</v>
      </c>
      <c r="G3156" s="500" t="s">
        <v>2217</v>
      </c>
      <c r="H3156" s="500" t="s">
        <v>27935</v>
      </c>
      <c r="I3156" s="500" t="s">
        <v>688</v>
      </c>
      <c r="J3156" s="500" t="s">
        <v>689</v>
      </c>
      <c r="K3156" s="500" t="s">
        <v>223</v>
      </c>
      <c r="L3156" s="500" t="s">
        <v>27895</v>
      </c>
      <c r="M3156" s="500" t="s">
        <v>2307</v>
      </c>
      <c r="N3156" s="500" t="s">
        <v>6783</v>
      </c>
    </row>
    <row r="3157" spans="1:14">
      <c r="A3157" s="500" t="s">
        <v>686</v>
      </c>
      <c r="B3157" s="500" t="s">
        <v>2858</v>
      </c>
      <c r="C3157" s="500" t="s">
        <v>27831</v>
      </c>
      <c r="D3157" s="500" t="s">
        <v>27832</v>
      </c>
      <c r="E3157" s="500" t="s">
        <v>11099</v>
      </c>
      <c r="F3157" s="500" t="s">
        <v>28081</v>
      </c>
      <c r="G3157" s="500" t="s">
        <v>2218</v>
      </c>
      <c r="H3157" s="500" t="s">
        <v>27936</v>
      </c>
      <c r="I3157" s="500" t="s">
        <v>688</v>
      </c>
      <c r="J3157" s="500" t="s">
        <v>689</v>
      </c>
      <c r="K3157" s="500" t="s">
        <v>223</v>
      </c>
      <c r="L3157" s="500" t="s">
        <v>27895</v>
      </c>
      <c r="M3157" s="500" t="s">
        <v>2307</v>
      </c>
      <c r="N3157" s="500" t="s">
        <v>6784</v>
      </c>
    </row>
    <row r="3158" spans="1:14">
      <c r="A3158" s="500" t="s">
        <v>686</v>
      </c>
      <c r="B3158" s="500" t="s">
        <v>2858</v>
      </c>
      <c r="C3158" s="500" t="s">
        <v>27831</v>
      </c>
      <c r="D3158" s="500" t="s">
        <v>27832</v>
      </c>
      <c r="E3158" s="500" t="s">
        <v>11099</v>
      </c>
      <c r="F3158" s="500" t="s">
        <v>28081</v>
      </c>
      <c r="G3158" s="500" t="s">
        <v>2219</v>
      </c>
      <c r="H3158" s="500" t="s">
        <v>27937</v>
      </c>
      <c r="I3158" s="500" t="s">
        <v>688</v>
      </c>
      <c r="J3158" s="500" t="s">
        <v>689</v>
      </c>
      <c r="K3158" s="500" t="s">
        <v>223</v>
      </c>
      <c r="L3158" s="500" t="s">
        <v>27895</v>
      </c>
      <c r="M3158" s="500" t="s">
        <v>2307</v>
      </c>
      <c r="N3158" s="500" t="s">
        <v>6785</v>
      </c>
    </row>
    <row r="3159" spans="1:14">
      <c r="A3159" s="500" t="s">
        <v>686</v>
      </c>
      <c r="B3159" s="500" t="s">
        <v>2858</v>
      </c>
      <c r="C3159" s="500" t="s">
        <v>27831</v>
      </c>
      <c r="D3159" s="500" t="s">
        <v>27832</v>
      </c>
      <c r="E3159" s="500" t="s">
        <v>11099</v>
      </c>
      <c r="F3159" s="500" t="s">
        <v>28081</v>
      </c>
      <c r="G3159" s="500" t="s">
        <v>2709</v>
      </c>
      <c r="H3159" s="500" t="s">
        <v>27938</v>
      </c>
      <c r="I3159" s="500" t="s">
        <v>688</v>
      </c>
      <c r="J3159" s="500" t="s">
        <v>689</v>
      </c>
      <c r="K3159" s="500" t="s">
        <v>223</v>
      </c>
      <c r="L3159" s="500" t="s">
        <v>27895</v>
      </c>
      <c r="M3159" s="500" t="s">
        <v>2307</v>
      </c>
      <c r="N3159" s="500" t="s">
        <v>6786</v>
      </c>
    </row>
    <row r="3160" spans="1:14">
      <c r="A3160" s="500" t="s">
        <v>686</v>
      </c>
      <c r="B3160" s="500" t="s">
        <v>2858</v>
      </c>
      <c r="C3160" s="500" t="s">
        <v>27831</v>
      </c>
      <c r="D3160" s="500" t="s">
        <v>27832</v>
      </c>
      <c r="E3160" s="500" t="s">
        <v>11099</v>
      </c>
      <c r="F3160" s="500" t="s">
        <v>28081</v>
      </c>
      <c r="G3160" s="500" t="s">
        <v>2710</v>
      </c>
      <c r="H3160" s="500" t="s">
        <v>27939</v>
      </c>
      <c r="I3160" s="500" t="s">
        <v>688</v>
      </c>
      <c r="J3160" s="500" t="s">
        <v>689</v>
      </c>
      <c r="K3160" s="500" t="s">
        <v>223</v>
      </c>
      <c r="L3160" s="500" t="s">
        <v>27895</v>
      </c>
      <c r="M3160" s="500" t="s">
        <v>2307</v>
      </c>
      <c r="N3160" s="500" t="s">
        <v>6787</v>
      </c>
    </row>
    <row r="3161" spans="1:14">
      <c r="A3161" s="500" t="s">
        <v>686</v>
      </c>
      <c r="B3161" s="500" t="s">
        <v>2858</v>
      </c>
      <c r="C3161" s="500" t="s">
        <v>27831</v>
      </c>
      <c r="D3161" s="500" t="s">
        <v>27832</v>
      </c>
      <c r="E3161" s="500" t="s">
        <v>11099</v>
      </c>
      <c r="F3161" s="500" t="s">
        <v>28081</v>
      </c>
      <c r="G3161" s="500" t="s">
        <v>2711</v>
      </c>
      <c r="H3161" s="500" t="s">
        <v>27940</v>
      </c>
      <c r="I3161" s="500" t="s">
        <v>688</v>
      </c>
      <c r="J3161" s="500" t="s">
        <v>689</v>
      </c>
      <c r="K3161" s="500" t="s">
        <v>223</v>
      </c>
      <c r="L3161" s="500" t="s">
        <v>27895</v>
      </c>
      <c r="M3161" s="500" t="s">
        <v>2307</v>
      </c>
      <c r="N3161" s="500" t="s">
        <v>6788</v>
      </c>
    </row>
    <row r="3162" spans="1:14">
      <c r="A3162" s="500" t="s">
        <v>686</v>
      </c>
      <c r="B3162" s="500" t="s">
        <v>2858</v>
      </c>
      <c r="C3162" s="500" t="s">
        <v>27831</v>
      </c>
      <c r="D3162" s="500" t="s">
        <v>27832</v>
      </c>
      <c r="E3162" s="500" t="s">
        <v>11099</v>
      </c>
      <c r="F3162" s="500" t="s">
        <v>28081</v>
      </c>
      <c r="G3162" s="500" t="s">
        <v>2712</v>
      </c>
      <c r="H3162" s="500" t="s">
        <v>11638</v>
      </c>
      <c r="I3162" s="500" t="s">
        <v>688</v>
      </c>
      <c r="J3162" s="500" t="s">
        <v>689</v>
      </c>
      <c r="K3162" s="500" t="s">
        <v>223</v>
      </c>
      <c r="L3162" s="500" t="s">
        <v>27895</v>
      </c>
      <c r="M3162" s="500" t="s">
        <v>2307</v>
      </c>
      <c r="N3162" s="500" t="s">
        <v>6789</v>
      </c>
    </row>
    <row r="3163" spans="1:14">
      <c r="A3163" s="500" t="s">
        <v>686</v>
      </c>
      <c r="B3163" s="500" t="s">
        <v>2858</v>
      </c>
      <c r="C3163" s="500" t="s">
        <v>27831</v>
      </c>
      <c r="D3163" s="500" t="s">
        <v>27832</v>
      </c>
      <c r="E3163" s="500" t="s">
        <v>11099</v>
      </c>
      <c r="F3163" s="500" t="s">
        <v>28081</v>
      </c>
      <c r="G3163" s="500" t="s">
        <v>2713</v>
      </c>
      <c r="H3163" s="500" t="s">
        <v>27941</v>
      </c>
      <c r="I3163" s="500" t="s">
        <v>688</v>
      </c>
      <c r="J3163" s="500" t="s">
        <v>689</v>
      </c>
      <c r="K3163" s="500" t="s">
        <v>223</v>
      </c>
      <c r="L3163" s="500" t="s">
        <v>27895</v>
      </c>
      <c r="M3163" s="500" t="s">
        <v>2307</v>
      </c>
      <c r="N3163" s="500" t="s">
        <v>6790</v>
      </c>
    </row>
    <row r="3164" spans="1:14">
      <c r="A3164" s="500" t="s">
        <v>686</v>
      </c>
      <c r="B3164" s="500" t="s">
        <v>2858</v>
      </c>
      <c r="C3164" s="500" t="s">
        <v>27831</v>
      </c>
      <c r="D3164" s="500" t="s">
        <v>27832</v>
      </c>
      <c r="E3164" s="500" t="s">
        <v>11099</v>
      </c>
      <c r="F3164" s="500" t="s">
        <v>28081</v>
      </c>
      <c r="G3164" s="500" t="s">
        <v>2714</v>
      </c>
      <c r="H3164" s="500" t="s">
        <v>27942</v>
      </c>
      <c r="I3164" s="500" t="s">
        <v>688</v>
      </c>
      <c r="J3164" s="500" t="s">
        <v>689</v>
      </c>
      <c r="K3164" s="500" t="s">
        <v>223</v>
      </c>
      <c r="L3164" s="500" t="s">
        <v>27895</v>
      </c>
      <c r="M3164" s="500" t="s">
        <v>2307</v>
      </c>
      <c r="N3164" s="500" t="s">
        <v>6791</v>
      </c>
    </row>
    <row r="3165" spans="1:14">
      <c r="A3165" s="500" t="s">
        <v>686</v>
      </c>
      <c r="B3165" s="500" t="s">
        <v>2858</v>
      </c>
      <c r="C3165" s="500" t="s">
        <v>27831</v>
      </c>
      <c r="D3165" s="500" t="s">
        <v>27832</v>
      </c>
      <c r="E3165" s="500" t="s">
        <v>11099</v>
      </c>
      <c r="F3165" s="500" t="s">
        <v>28081</v>
      </c>
      <c r="G3165" s="500" t="s">
        <v>2715</v>
      </c>
      <c r="H3165" s="500" t="s">
        <v>27943</v>
      </c>
      <c r="I3165" s="500" t="s">
        <v>688</v>
      </c>
      <c r="J3165" s="500" t="s">
        <v>689</v>
      </c>
      <c r="K3165" s="500" t="s">
        <v>223</v>
      </c>
      <c r="L3165" s="500" t="s">
        <v>27895</v>
      </c>
      <c r="M3165" s="500" t="s">
        <v>2307</v>
      </c>
      <c r="N3165" s="500" t="s">
        <v>6792</v>
      </c>
    </row>
    <row r="3166" spans="1:14">
      <c r="A3166" s="500" t="s">
        <v>686</v>
      </c>
      <c r="B3166" s="500" t="s">
        <v>2858</v>
      </c>
      <c r="C3166" s="500" t="s">
        <v>27831</v>
      </c>
      <c r="D3166" s="500" t="s">
        <v>27832</v>
      </c>
      <c r="E3166" s="500" t="s">
        <v>11099</v>
      </c>
      <c r="F3166" s="500" t="s">
        <v>28081</v>
      </c>
      <c r="G3166" s="500" t="s">
        <v>2716</v>
      </c>
      <c r="H3166" s="500" t="s">
        <v>11682</v>
      </c>
      <c r="I3166" s="500" t="s">
        <v>688</v>
      </c>
      <c r="J3166" s="500" t="s">
        <v>689</v>
      </c>
      <c r="K3166" s="500" t="s">
        <v>223</v>
      </c>
      <c r="L3166" s="500" t="s">
        <v>27895</v>
      </c>
      <c r="M3166" s="500" t="s">
        <v>2307</v>
      </c>
      <c r="N3166" s="500" t="s">
        <v>6793</v>
      </c>
    </row>
    <row r="3167" spans="1:14">
      <c r="A3167" s="500" t="s">
        <v>686</v>
      </c>
      <c r="B3167" s="500" t="s">
        <v>2858</v>
      </c>
      <c r="C3167" s="500" t="s">
        <v>27831</v>
      </c>
      <c r="D3167" s="500" t="s">
        <v>27832</v>
      </c>
      <c r="E3167" s="500" t="s">
        <v>11099</v>
      </c>
      <c r="F3167" s="500" t="s">
        <v>28081</v>
      </c>
      <c r="G3167" s="500" t="s">
        <v>2717</v>
      </c>
      <c r="H3167" s="500" t="s">
        <v>27944</v>
      </c>
      <c r="I3167" s="500" t="s">
        <v>688</v>
      </c>
      <c r="J3167" s="500" t="s">
        <v>689</v>
      </c>
      <c r="K3167" s="500" t="s">
        <v>223</v>
      </c>
      <c r="L3167" s="500" t="s">
        <v>27895</v>
      </c>
      <c r="M3167" s="500" t="s">
        <v>2307</v>
      </c>
      <c r="N3167" s="500" t="s">
        <v>6794</v>
      </c>
    </row>
    <row r="3168" spans="1:14">
      <c r="A3168" s="500" t="s">
        <v>686</v>
      </c>
      <c r="B3168" s="500" t="s">
        <v>2858</v>
      </c>
      <c r="C3168" s="500" t="s">
        <v>27831</v>
      </c>
      <c r="D3168" s="500" t="s">
        <v>27832</v>
      </c>
      <c r="E3168" s="500" t="s">
        <v>11099</v>
      </c>
      <c r="F3168" s="500" t="s">
        <v>28081</v>
      </c>
      <c r="G3168" s="500" t="s">
        <v>2220</v>
      </c>
      <c r="H3168" s="500" t="s">
        <v>27945</v>
      </c>
      <c r="I3168" s="500" t="s">
        <v>688</v>
      </c>
      <c r="J3168" s="500" t="s">
        <v>689</v>
      </c>
      <c r="K3168" s="500" t="s">
        <v>223</v>
      </c>
      <c r="L3168" s="500" t="s">
        <v>27895</v>
      </c>
      <c r="M3168" s="500" t="s">
        <v>2307</v>
      </c>
      <c r="N3168" s="500" t="s">
        <v>6795</v>
      </c>
    </row>
    <row r="3169" spans="1:14">
      <c r="A3169" s="500" t="s">
        <v>686</v>
      </c>
      <c r="B3169" s="500" t="s">
        <v>2858</v>
      </c>
      <c r="C3169" s="500" t="s">
        <v>27831</v>
      </c>
      <c r="D3169" s="500" t="s">
        <v>27832</v>
      </c>
      <c r="E3169" s="500" t="s">
        <v>11099</v>
      </c>
      <c r="F3169" s="500" t="s">
        <v>28081</v>
      </c>
      <c r="G3169" s="500" t="s">
        <v>2221</v>
      </c>
      <c r="H3169" s="500" t="s">
        <v>27946</v>
      </c>
      <c r="I3169" s="500" t="s">
        <v>688</v>
      </c>
      <c r="J3169" s="500" t="s">
        <v>689</v>
      </c>
      <c r="K3169" s="500" t="s">
        <v>223</v>
      </c>
      <c r="L3169" s="500" t="s">
        <v>27895</v>
      </c>
      <c r="M3169" s="500" t="s">
        <v>2307</v>
      </c>
      <c r="N3169" s="500" t="s">
        <v>6796</v>
      </c>
    </row>
    <row r="3170" spans="1:14">
      <c r="A3170" s="500" t="s">
        <v>686</v>
      </c>
      <c r="B3170" s="500" t="s">
        <v>2858</v>
      </c>
      <c r="C3170" s="500" t="s">
        <v>27831</v>
      </c>
      <c r="D3170" s="500" t="s">
        <v>27832</v>
      </c>
      <c r="E3170" s="500" t="s">
        <v>11099</v>
      </c>
      <c r="F3170" s="500" t="s">
        <v>28081</v>
      </c>
      <c r="G3170" s="500" t="s">
        <v>2222</v>
      </c>
      <c r="H3170" s="500" t="s">
        <v>27947</v>
      </c>
      <c r="I3170" s="500" t="s">
        <v>688</v>
      </c>
      <c r="J3170" s="500" t="s">
        <v>689</v>
      </c>
      <c r="K3170" s="500" t="s">
        <v>223</v>
      </c>
      <c r="L3170" s="500" t="s">
        <v>27895</v>
      </c>
      <c r="M3170" s="500" t="s">
        <v>2307</v>
      </c>
      <c r="N3170" s="500" t="s">
        <v>6797</v>
      </c>
    </row>
    <row r="3171" spans="1:14">
      <c r="A3171" s="500" t="s">
        <v>686</v>
      </c>
      <c r="B3171" s="500" t="s">
        <v>2858</v>
      </c>
      <c r="C3171" s="500" t="s">
        <v>27831</v>
      </c>
      <c r="D3171" s="500" t="s">
        <v>27832</v>
      </c>
      <c r="E3171" s="500" t="s">
        <v>11099</v>
      </c>
      <c r="F3171" s="500" t="s">
        <v>28081</v>
      </c>
      <c r="G3171" s="500" t="s">
        <v>2223</v>
      </c>
      <c r="H3171" s="500" t="s">
        <v>27948</v>
      </c>
      <c r="I3171" s="500" t="s">
        <v>688</v>
      </c>
      <c r="J3171" s="500" t="s">
        <v>689</v>
      </c>
      <c r="K3171" s="500" t="s">
        <v>223</v>
      </c>
      <c r="L3171" s="500" t="s">
        <v>27895</v>
      </c>
      <c r="M3171" s="500" t="s">
        <v>2307</v>
      </c>
      <c r="N3171" s="500" t="s">
        <v>6798</v>
      </c>
    </row>
    <row r="3172" spans="1:14">
      <c r="A3172" s="500" t="s">
        <v>686</v>
      </c>
      <c r="B3172" s="500" t="s">
        <v>2858</v>
      </c>
      <c r="C3172" s="500" t="s">
        <v>27831</v>
      </c>
      <c r="D3172" s="500" t="s">
        <v>27832</v>
      </c>
      <c r="E3172" s="500" t="s">
        <v>11099</v>
      </c>
      <c r="F3172" s="500" t="s">
        <v>28081</v>
      </c>
      <c r="G3172" s="500" t="s">
        <v>2224</v>
      </c>
      <c r="H3172" s="500" t="s">
        <v>27949</v>
      </c>
      <c r="I3172" s="500" t="s">
        <v>688</v>
      </c>
      <c r="J3172" s="500" t="s">
        <v>689</v>
      </c>
      <c r="K3172" s="500" t="s">
        <v>223</v>
      </c>
      <c r="L3172" s="500" t="s">
        <v>27895</v>
      </c>
      <c r="M3172" s="500" t="s">
        <v>2307</v>
      </c>
      <c r="N3172" s="500" t="s">
        <v>6799</v>
      </c>
    </row>
    <row r="3173" spans="1:14">
      <c r="A3173" s="500" t="s">
        <v>686</v>
      </c>
      <c r="B3173" s="500" t="s">
        <v>2858</v>
      </c>
      <c r="C3173" s="500" t="s">
        <v>27831</v>
      </c>
      <c r="D3173" s="500" t="s">
        <v>27832</v>
      </c>
      <c r="E3173" s="500" t="s">
        <v>11099</v>
      </c>
      <c r="F3173" s="500" t="s">
        <v>28081</v>
      </c>
      <c r="G3173" s="500" t="s">
        <v>2225</v>
      </c>
      <c r="H3173" s="500" t="s">
        <v>27950</v>
      </c>
      <c r="I3173" s="500" t="s">
        <v>688</v>
      </c>
      <c r="J3173" s="500" t="s">
        <v>689</v>
      </c>
      <c r="K3173" s="500" t="s">
        <v>223</v>
      </c>
      <c r="L3173" s="500" t="s">
        <v>27895</v>
      </c>
      <c r="M3173" s="500" t="s">
        <v>2307</v>
      </c>
      <c r="N3173" s="500" t="s">
        <v>6800</v>
      </c>
    </row>
    <row r="3174" spans="1:14">
      <c r="A3174" s="500" t="s">
        <v>686</v>
      </c>
      <c r="B3174" s="500" t="s">
        <v>2858</v>
      </c>
      <c r="C3174" s="500" t="s">
        <v>27831</v>
      </c>
      <c r="D3174" s="500" t="s">
        <v>27832</v>
      </c>
      <c r="E3174" s="500" t="s">
        <v>11099</v>
      </c>
      <c r="F3174" s="500" t="s">
        <v>28081</v>
      </c>
      <c r="G3174" s="500" t="s">
        <v>2226</v>
      </c>
      <c r="H3174" s="500" t="s">
        <v>3597</v>
      </c>
      <c r="I3174" s="500" t="s">
        <v>688</v>
      </c>
      <c r="J3174" s="500" t="s">
        <v>689</v>
      </c>
      <c r="K3174" s="500" t="s">
        <v>223</v>
      </c>
      <c r="L3174" s="500" t="s">
        <v>27895</v>
      </c>
      <c r="M3174" s="500" t="s">
        <v>2307</v>
      </c>
      <c r="N3174" s="500" t="s">
        <v>6801</v>
      </c>
    </row>
    <row r="3175" spans="1:14">
      <c r="A3175" s="500" t="s">
        <v>686</v>
      </c>
      <c r="B3175" s="500" t="s">
        <v>2858</v>
      </c>
      <c r="C3175" s="500" t="s">
        <v>27831</v>
      </c>
      <c r="D3175" s="500" t="s">
        <v>27832</v>
      </c>
      <c r="E3175" s="500" t="s">
        <v>11099</v>
      </c>
      <c r="F3175" s="500" t="s">
        <v>28081</v>
      </c>
      <c r="G3175" s="500" t="s">
        <v>2227</v>
      </c>
      <c r="H3175" s="500" t="s">
        <v>27951</v>
      </c>
      <c r="I3175" s="500" t="s">
        <v>688</v>
      </c>
      <c r="J3175" s="500" t="s">
        <v>689</v>
      </c>
      <c r="K3175" s="500" t="s">
        <v>223</v>
      </c>
      <c r="L3175" s="500" t="s">
        <v>27895</v>
      </c>
      <c r="M3175" s="500" t="s">
        <v>2307</v>
      </c>
      <c r="N3175" s="500" t="s">
        <v>6802</v>
      </c>
    </row>
    <row r="3176" spans="1:14">
      <c r="A3176" s="500" t="s">
        <v>686</v>
      </c>
      <c r="B3176" s="500" t="s">
        <v>2858</v>
      </c>
      <c r="C3176" s="500" t="s">
        <v>27831</v>
      </c>
      <c r="D3176" s="500" t="s">
        <v>27832</v>
      </c>
      <c r="E3176" s="500" t="s">
        <v>11099</v>
      </c>
      <c r="F3176" s="500" t="s">
        <v>28081</v>
      </c>
      <c r="G3176" s="500" t="s">
        <v>2228</v>
      </c>
      <c r="H3176" s="500" t="s">
        <v>27952</v>
      </c>
      <c r="I3176" s="500" t="s">
        <v>688</v>
      </c>
      <c r="J3176" s="500" t="s">
        <v>689</v>
      </c>
      <c r="K3176" s="500" t="s">
        <v>223</v>
      </c>
      <c r="L3176" s="500" t="s">
        <v>27895</v>
      </c>
      <c r="M3176" s="500" t="s">
        <v>2307</v>
      </c>
      <c r="N3176" s="500" t="s">
        <v>6803</v>
      </c>
    </row>
    <row r="3177" spans="1:14">
      <c r="A3177" s="500" t="s">
        <v>686</v>
      </c>
      <c r="B3177" s="500" t="s">
        <v>2858</v>
      </c>
      <c r="C3177" s="500" t="s">
        <v>27831</v>
      </c>
      <c r="D3177" s="500" t="s">
        <v>27832</v>
      </c>
      <c r="E3177" s="500" t="s">
        <v>11099</v>
      </c>
      <c r="F3177" s="500" t="s">
        <v>28081</v>
      </c>
      <c r="G3177" s="500" t="s">
        <v>2229</v>
      </c>
      <c r="H3177" s="500" t="s">
        <v>27953</v>
      </c>
      <c r="I3177" s="500" t="s">
        <v>688</v>
      </c>
      <c r="J3177" s="500" t="s">
        <v>689</v>
      </c>
      <c r="K3177" s="500" t="s">
        <v>223</v>
      </c>
      <c r="L3177" s="500" t="s">
        <v>27895</v>
      </c>
      <c r="M3177" s="500" t="s">
        <v>2307</v>
      </c>
      <c r="N3177" s="500" t="s">
        <v>6804</v>
      </c>
    </row>
    <row r="3178" spans="1:14">
      <c r="A3178" s="500" t="s">
        <v>686</v>
      </c>
      <c r="B3178" s="500" t="s">
        <v>2858</v>
      </c>
      <c r="C3178" s="500" t="s">
        <v>27831</v>
      </c>
      <c r="D3178" s="500" t="s">
        <v>27832</v>
      </c>
      <c r="E3178" s="500" t="s">
        <v>11099</v>
      </c>
      <c r="F3178" s="500" t="s">
        <v>28081</v>
      </c>
      <c r="G3178" s="500" t="s">
        <v>2230</v>
      </c>
      <c r="H3178" s="500" t="s">
        <v>4098</v>
      </c>
      <c r="I3178" s="500" t="s">
        <v>688</v>
      </c>
      <c r="J3178" s="500" t="s">
        <v>689</v>
      </c>
      <c r="K3178" s="500" t="s">
        <v>223</v>
      </c>
      <c r="L3178" s="500" t="s">
        <v>27895</v>
      </c>
      <c r="M3178" s="500" t="s">
        <v>2307</v>
      </c>
      <c r="N3178" s="500" t="s">
        <v>6805</v>
      </c>
    </row>
    <row r="3179" spans="1:14">
      <c r="A3179" s="500" t="s">
        <v>686</v>
      </c>
      <c r="B3179" s="500" t="s">
        <v>2858</v>
      </c>
      <c r="C3179" s="500" t="s">
        <v>27831</v>
      </c>
      <c r="D3179" s="500" t="s">
        <v>27832</v>
      </c>
      <c r="E3179" s="500" t="s">
        <v>11099</v>
      </c>
      <c r="F3179" s="500" t="s">
        <v>28081</v>
      </c>
      <c r="G3179" s="500" t="s">
        <v>2231</v>
      </c>
      <c r="H3179" s="500" t="s">
        <v>27954</v>
      </c>
      <c r="I3179" s="500" t="s">
        <v>688</v>
      </c>
      <c r="J3179" s="500" t="s">
        <v>689</v>
      </c>
      <c r="K3179" s="500" t="s">
        <v>223</v>
      </c>
      <c r="L3179" s="500" t="s">
        <v>27895</v>
      </c>
      <c r="M3179" s="500" t="s">
        <v>2307</v>
      </c>
      <c r="N3179" s="500" t="s">
        <v>6806</v>
      </c>
    </row>
    <row r="3180" spans="1:14">
      <c r="A3180" s="500" t="s">
        <v>686</v>
      </c>
      <c r="B3180" s="500" t="s">
        <v>2858</v>
      </c>
      <c r="C3180" s="500" t="s">
        <v>27831</v>
      </c>
      <c r="D3180" s="500" t="s">
        <v>27832</v>
      </c>
      <c r="E3180" s="500" t="s">
        <v>11099</v>
      </c>
      <c r="F3180" s="500" t="s">
        <v>28081</v>
      </c>
      <c r="G3180" s="500" t="s">
        <v>2232</v>
      </c>
      <c r="H3180" s="500" t="s">
        <v>11679</v>
      </c>
      <c r="I3180" s="500" t="s">
        <v>688</v>
      </c>
      <c r="J3180" s="500" t="s">
        <v>689</v>
      </c>
      <c r="K3180" s="500" t="s">
        <v>223</v>
      </c>
      <c r="L3180" s="500" t="s">
        <v>27895</v>
      </c>
      <c r="M3180" s="500" t="s">
        <v>2307</v>
      </c>
      <c r="N3180" s="500" t="s">
        <v>6807</v>
      </c>
    </row>
    <row r="3181" spans="1:14">
      <c r="A3181" s="500" t="s">
        <v>686</v>
      </c>
      <c r="B3181" s="500" t="s">
        <v>2858</v>
      </c>
      <c r="C3181" s="500" t="s">
        <v>27831</v>
      </c>
      <c r="D3181" s="500" t="s">
        <v>27832</v>
      </c>
      <c r="E3181" s="500" t="s">
        <v>11099</v>
      </c>
      <c r="F3181" s="500" t="s">
        <v>28081</v>
      </c>
      <c r="G3181" s="500" t="s">
        <v>2233</v>
      </c>
      <c r="H3181" s="500" t="s">
        <v>7114</v>
      </c>
      <c r="I3181" s="500" t="s">
        <v>688</v>
      </c>
      <c r="J3181" s="500" t="s">
        <v>689</v>
      </c>
      <c r="K3181" s="500" t="s">
        <v>223</v>
      </c>
      <c r="L3181" s="500" t="s">
        <v>27895</v>
      </c>
      <c r="M3181" s="500" t="s">
        <v>2307</v>
      </c>
      <c r="N3181" s="500" t="s">
        <v>6808</v>
      </c>
    </row>
    <row r="3182" spans="1:14">
      <c r="A3182" s="500" t="s">
        <v>686</v>
      </c>
      <c r="B3182" s="500" t="s">
        <v>2858</v>
      </c>
      <c r="C3182" s="500" t="s">
        <v>27831</v>
      </c>
      <c r="D3182" s="500" t="s">
        <v>27832</v>
      </c>
      <c r="E3182" s="500" t="s">
        <v>11099</v>
      </c>
      <c r="F3182" s="500" t="s">
        <v>28081</v>
      </c>
      <c r="G3182" s="500" t="s">
        <v>2234</v>
      </c>
      <c r="H3182" s="500" t="s">
        <v>27955</v>
      </c>
      <c r="I3182" s="500" t="s">
        <v>688</v>
      </c>
      <c r="J3182" s="500" t="s">
        <v>689</v>
      </c>
      <c r="K3182" s="500" t="s">
        <v>223</v>
      </c>
      <c r="L3182" s="500" t="s">
        <v>27895</v>
      </c>
      <c r="M3182" s="500" t="s">
        <v>2307</v>
      </c>
      <c r="N3182" s="500" t="s">
        <v>6809</v>
      </c>
    </row>
    <row r="3183" spans="1:14">
      <c r="A3183" s="500" t="s">
        <v>686</v>
      </c>
      <c r="B3183" s="500" t="s">
        <v>2858</v>
      </c>
      <c r="C3183" s="500" t="s">
        <v>2888</v>
      </c>
      <c r="D3183" s="500" t="s">
        <v>2889</v>
      </c>
      <c r="E3183" s="500" t="s">
        <v>11099</v>
      </c>
      <c r="F3183" s="500" t="s">
        <v>580</v>
      </c>
      <c r="G3183" s="500" t="s">
        <v>12343</v>
      </c>
      <c r="H3183" s="500" t="s">
        <v>3168</v>
      </c>
      <c r="I3183" s="500" t="s">
        <v>688</v>
      </c>
      <c r="J3183" s="500" t="s">
        <v>689</v>
      </c>
      <c r="K3183" s="500" t="s">
        <v>2306</v>
      </c>
      <c r="L3183" s="500" t="s">
        <v>27724</v>
      </c>
      <c r="M3183" s="500" t="s">
        <v>2307</v>
      </c>
      <c r="N3183" s="500" t="s">
        <v>580</v>
      </c>
    </row>
    <row r="3184" spans="1:14">
      <c r="A3184" s="500" t="s">
        <v>686</v>
      </c>
      <c r="B3184" s="500" t="s">
        <v>2858</v>
      </c>
      <c r="C3184" s="500" t="s">
        <v>2888</v>
      </c>
      <c r="D3184" s="500" t="s">
        <v>2889</v>
      </c>
      <c r="E3184" s="500" t="s">
        <v>11099</v>
      </c>
      <c r="F3184" s="500" t="s">
        <v>580</v>
      </c>
      <c r="G3184" s="500" t="s">
        <v>12344</v>
      </c>
      <c r="H3184" s="500" t="s">
        <v>11154</v>
      </c>
      <c r="I3184" s="500" t="s">
        <v>688</v>
      </c>
      <c r="J3184" s="500" t="s">
        <v>689</v>
      </c>
      <c r="K3184" s="500" t="s">
        <v>2306</v>
      </c>
      <c r="L3184" s="500" t="s">
        <v>27724</v>
      </c>
      <c r="M3184" s="500" t="s">
        <v>2307</v>
      </c>
      <c r="N3184" s="500" t="s">
        <v>12345</v>
      </c>
    </row>
    <row r="3185" spans="1:14">
      <c r="A3185" s="500" t="s">
        <v>686</v>
      </c>
      <c r="B3185" s="500" t="s">
        <v>2858</v>
      </c>
      <c r="C3185" s="500" t="s">
        <v>2888</v>
      </c>
      <c r="D3185" s="500" t="s">
        <v>2889</v>
      </c>
      <c r="E3185" s="500" t="s">
        <v>11099</v>
      </c>
      <c r="F3185" s="500" t="s">
        <v>580</v>
      </c>
      <c r="G3185" s="500" t="s">
        <v>12346</v>
      </c>
      <c r="H3185" s="500" t="s">
        <v>11102</v>
      </c>
      <c r="I3185" s="500" t="s">
        <v>688</v>
      </c>
      <c r="J3185" s="500" t="s">
        <v>689</v>
      </c>
      <c r="K3185" s="500" t="s">
        <v>2306</v>
      </c>
      <c r="L3185" s="500" t="s">
        <v>27724</v>
      </c>
      <c r="M3185" s="500" t="s">
        <v>2307</v>
      </c>
      <c r="N3185" s="500" t="s">
        <v>12347</v>
      </c>
    </row>
    <row r="3186" spans="1:14">
      <c r="A3186" s="500" t="s">
        <v>686</v>
      </c>
      <c r="B3186" s="500" t="s">
        <v>2858</v>
      </c>
      <c r="C3186" s="500" t="s">
        <v>2888</v>
      </c>
      <c r="D3186" s="500" t="s">
        <v>2889</v>
      </c>
      <c r="E3186" s="500" t="s">
        <v>11099</v>
      </c>
      <c r="F3186" s="500" t="s">
        <v>580</v>
      </c>
      <c r="G3186" s="500" t="s">
        <v>12348</v>
      </c>
      <c r="H3186" s="500" t="s">
        <v>11110</v>
      </c>
      <c r="I3186" s="500" t="s">
        <v>688</v>
      </c>
      <c r="J3186" s="500" t="s">
        <v>689</v>
      </c>
      <c r="K3186" s="500" t="s">
        <v>2306</v>
      </c>
      <c r="L3186" s="500" t="s">
        <v>27724</v>
      </c>
      <c r="M3186" s="500" t="s">
        <v>2307</v>
      </c>
      <c r="N3186" s="500" t="s">
        <v>12349</v>
      </c>
    </row>
    <row r="3187" spans="1:14">
      <c r="A3187" s="500" t="s">
        <v>686</v>
      </c>
      <c r="B3187" s="500" t="s">
        <v>2858</v>
      </c>
      <c r="C3187" s="500" t="s">
        <v>2888</v>
      </c>
      <c r="D3187" s="500" t="s">
        <v>2889</v>
      </c>
      <c r="E3187" s="500" t="s">
        <v>11099</v>
      </c>
      <c r="F3187" s="500" t="s">
        <v>580</v>
      </c>
      <c r="G3187" s="500" t="s">
        <v>12350</v>
      </c>
      <c r="H3187" s="500" t="s">
        <v>3168</v>
      </c>
      <c r="I3187" s="500" t="s">
        <v>688</v>
      </c>
      <c r="J3187" s="500" t="s">
        <v>689</v>
      </c>
      <c r="K3187" s="500" t="s">
        <v>2306</v>
      </c>
      <c r="L3187" s="500" t="s">
        <v>27724</v>
      </c>
      <c r="M3187" s="500" t="s">
        <v>2307</v>
      </c>
      <c r="N3187" s="500" t="s">
        <v>12351</v>
      </c>
    </row>
    <row r="3188" spans="1:14">
      <c r="A3188" s="500" t="s">
        <v>686</v>
      </c>
      <c r="B3188" s="500" t="s">
        <v>2858</v>
      </c>
      <c r="C3188" s="500" t="s">
        <v>2888</v>
      </c>
      <c r="D3188" s="500" t="s">
        <v>2889</v>
      </c>
      <c r="E3188" s="500" t="s">
        <v>11099</v>
      </c>
      <c r="F3188" s="500" t="s">
        <v>580</v>
      </c>
      <c r="G3188" s="500" t="s">
        <v>12352</v>
      </c>
      <c r="H3188" s="500" t="s">
        <v>11154</v>
      </c>
      <c r="I3188" s="500" t="s">
        <v>688</v>
      </c>
      <c r="J3188" s="500" t="s">
        <v>689</v>
      </c>
      <c r="K3188" s="500" t="s">
        <v>2306</v>
      </c>
      <c r="L3188" s="500" t="s">
        <v>27724</v>
      </c>
      <c r="M3188" s="500" t="s">
        <v>2307</v>
      </c>
      <c r="N3188" s="500" t="s">
        <v>12353</v>
      </c>
    </row>
    <row r="3189" spans="1:14">
      <c r="A3189" s="500" t="s">
        <v>686</v>
      </c>
      <c r="B3189" s="500" t="s">
        <v>2858</v>
      </c>
      <c r="C3189" s="500" t="s">
        <v>2888</v>
      </c>
      <c r="D3189" s="500" t="s">
        <v>2889</v>
      </c>
      <c r="E3189" s="500" t="s">
        <v>11099</v>
      </c>
      <c r="F3189" s="500" t="s">
        <v>580</v>
      </c>
      <c r="G3189" s="500" t="s">
        <v>12354</v>
      </c>
      <c r="H3189" s="500" t="s">
        <v>11102</v>
      </c>
      <c r="I3189" s="500" t="s">
        <v>688</v>
      </c>
      <c r="J3189" s="500" t="s">
        <v>689</v>
      </c>
      <c r="K3189" s="500" t="s">
        <v>2306</v>
      </c>
      <c r="L3189" s="500" t="s">
        <v>27724</v>
      </c>
      <c r="M3189" s="500" t="s">
        <v>2307</v>
      </c>
      <c r="N3189" s="500" t="s">
        <v>12355</v>
      </c>
    </row>
    <row r="3190" spans="1:14">
      <c r="A3190" s="500" t="s">
        <v>686</v>
      </c>
      <c r="B3190" s="500" t="s">
        <v>2858</v>
      </c>
      <c r="C3190" s="500" t="s">
        <v>2888</v>
      </c>
      <c r="D3190" s="500" t="s">
        <v>2889</v>
      </c>
      <c r="E3190" s="500" t="s">
        <v>11099</v>
      </c>
      <c r="F3190" s="500" t="s">
        <v>580</v>
      </c>
      <c r="G3190" s="500" t="s">
        <v>12356</v>
      </c>
      <c r="H3190" s="500" t="s">
        <v>11161</v>
      </c>
      <c r="I3190" s="500" t="s">
        <v>688</v>
      </c>
      <c r="J3190" s="500" t="s">
        <v>689</v>
      </c>
      <c r="K3190" s="500" t="s">
        <v>2306</v>
      </c>
      <c r="L3190" s="500" t="s">
        <v>27724</v>
      </c>
      <c r="M3190" s="500" t="s">
        <v>2307</v>
      </c>
      <c r="N3190" s="500" t="s">
        <v>12357</v>
      </c>
    </row>
    <row r="3191" spans="1:14">
      <c r="A3191" s="500" t="s">
        <v>686</v>
      </c>
      <c r="B3191" s="500" t="s">
        <v>2858</v>
      </c>
      <c r="C3191" s="500" t="s">
        <v>2888</v>
      </c>
      <c r="D3191" s="500" t="s">
        <v>2889</v>
      </c>
      <c r="E3191" s="500" t="s">
        <v>11099</v>
      </c>
      <c r="F3191" s="500" t="s">
        <v>580</v>
      </c>
      <c r="G3191" s="500" t="s">
        <v>12358</v>
      </c>
      <c r="H3191" s="500" t="s">
        <v>3014</v>
      </c>
      <c r="I3191" s="500" t="s">
        <v>688</v>
      </c>
      <c r="J3191" s="500" t="s">
        <v>689</v>
      </c>
      <c r="K3191" s="500" t="s">
        <v>2306</v>
      </c>
      <c r="L3191" s="500" t="s">
        <v>27724</v>
      </c>
      <c r="M3191" s="500" t="s">
        <v>2307</v>
      </c>
      <c r="N3191" s="500" t="s">
        <v>12359</v>
      </c>
    </row>
    <row r="3192" spans="1:14">
      <c r="A3192" s="500" t="s">
        <v>686</v>
      </c>
      <c r="B3192" s="500" t="s">
        <v>2858</v>
      </c>
      <c r="C3192" s="500" t="s">
        <v>2888</v>
      </c>
      <c r="D3192" s="500" t="s">
        <v>2889</v>
      </c>
      <c r="E3192" s="500" t="s">
        <v>11099</v>
      </c>
      <c r="F3192" s="500" t="s">
        <v>580</v>
      </c>
      <c r="G3192" s="500" t="s">
        <v>12360</v>
      </c>
      <c r="H3192" s="500" t="s">
        <v>7077</v>
      </c>
      <c r="I3192" s="500" t="s">
        <v>688</v>
      </c>
      <c r="J3192" s="500" t="s">
        <v>689</v>
      </c>
      <c r="K3192" s="500" t="s">
        <v>2306</v>
      </c>
      <c r="L3192" s="500" t="s">
        <v>27724</v>
      </c>
      <c r="M3192" s="500" t="s">
        <v>2307</v>
      </c>
      <c r="N3192" s="500" t="s">
        <v>12361</v>
      </c>
    </row>
    <row r="3193" spans="1:14">
      <c r="A3193" s="500" t="s">
        <v>686</v>
      </c>
      <c r="B3193" s="500" t="s">
        <v>2858</v>
      </c>
      <c r="C3193" s="500" t="s">
        <v>2888</v>
      </c>
      <c r="D3193" s="500" t="s">
        <v>2889</v>
      </c>
      <c r="E3193" s="500" t="s">
        <v>11099</v>
      </c>
      <c r="F3193" s="500" t="s">
        <v>580</v>
      </c>
      <c r="G3193" s="500" t="s">
        <v>12362</v>
      </c>
      <c r="H3193" s="500" t="s">
        <v>11161</v>
      </c>
      <c r="I3193" s="500" t="s">
        <v>688</v>
      </c>
      <c r="J3193" s="500" t="s">
        <v>689</v>
      </c>
      <c r="K3193" s="500" t="s">
        <v>2306</v>
      </c>
      <c r="L3193" s="500" t="s">
        <v>27724</v>
      </c>
      <c r="M3193" s="500" t="s">
        <v>2307</v>
      </c>
      <c r="N3193" s="500" t="s">
        <v>12363</v>
      </c>
    </row>
    <row r="3194" spans="1:14">
      <c r="A3194" s="500" t="s">
        <v>686</v>
      </c>
      <c r="B3194" s="500" t="s">
        <v>2858</v>
      </c>
      <c r="C3194" s="500" t="s">
        <v>2888</v>
      </c>
      <c r="D3194" s="500" t="s">
        <v>2889</v>
      </c>
      <c r="E3194" s="500" t="s">
        <v>11099</v>
      </c>
      <c r="F3194" s="500" t="s">
        <v>580</v>
      </c>
      <c r="G3194" s="500" t="s">
        <v>12364</v>
      </c>
      <c r="H3194" s="500" t="s">
        <v>11161</v>
      </c>
      <c r="I3194" s="500" t="s">
        <v>688</v>
      </c>
      <c r="J3194" s="500" t="s">
        <v>689</v>
      </c>
      <c r="K3194" s="500" t="s">
        <v>2306</v>
      </c>
      <c r="L3194" s="500" t="s">
        <v>27724</v>
      </c>
      <c r="M3194" s="500" t="s">
        <v>2307</v>
      </c>
      <c r="N3194" s="500" t="s">
        <v>12355</v>
      </c>
    </row>
    <row r="3195" spans="1:14">
      <c r="A3195" s="500" t="s">
        <v>686</v>
      </c>
      <c r="B3195" s="500" t="s">
        <v>2858</v>
      </c>
      <c r="C3195" s="500" t="s">
        <v>2888</v>
      </c>
      <c r="D3195" s="500" t="s">
        <v>2889</v>
      </c>
      <c r="E3195" s="500" t="s">
        <v>11099</v>
      </c>
      <c r="F3195" s="500" t="s">
        <v>580</v>
      </c>
      <c r="G3195" s="500" t="s">
        <v>12365</v>
      </c>
      <c r="H3195" s="500" t="s">
        <v>6989</v>
      </c>
      <c r="I3195" s="500" t="s">
        <v>688</v>
      </c>
      <c r="J3195" s="500" t="s">
        <v>689</v>
      </c>
      <c r="K3195" s="500" t="s">
        <v>2306</v>
      </c>
      <c r="L3195" s="500" t="s">
        <v>27724</v>
      </c>
      <c r="M3195" s="500" t="s">
        <v>2307</v>
      </c>
      <c r="N3195" s="500" t="s">
        <v>12366</v>
      </c>
    </row>
    <row r="3196" spans="1:14">
      <c r="A3196" s="500" t="s">
        <v>686</v>
      </c>
      <c r="B3196" s="500" t="s">
        <v>2858</v>
      </c>
      <c r="C3196" s="500" t="s">
        <v>2888</v>
      </c>
      <c r="D3196" s="500" t="s">
        <v>2889</v>
      </c>
      <c r="E3196" s="500" t="s">
        <v>11099</v>
      </c>
      <c r="F3196" s="500" t="s">
        <v>580</v>
      </c>
      <c r="G3196" s="500" t="s">
        <v>12367</v>
      </c>
      <c r="H3196" s="500" t="s">
        <v>7078</v>
      </c>
      <c r="I3196" s="500" t="s">
        <v>688</v>
      </c>
      <c r="J3196" s="500" t="s">
        <v>689</v>
      </c>
      <c r="K3196" s="500" t="s">
        <v>2306</v>
      </c>
      <c r="L3196" s="500" t="s">
        <v>27724</v>
      </c>
      <c r="M3196" s="500" t="s">
        <v>2307</v>
      </c>
      <c r="N3196" s="500" t="s">
        <v>12368</v>
      </c>
    </row>
    <row r="3197" spans="1:14">
      <c r="A3197" s="500" t="s">
        <v>686</v>
      </c>
      <c r="B3197" s="500" t="s">
        <v>2858</v>
      </c>
      <c r="C3197" s="500" t="s">
        <v>2888</v>
      </c>
      <c r="D3197" s="500" t="s">
        <v>2889</v>
      </c>
      <c r="E3197" s="500" t="s">
        <v>11099</v>
      </c>
      <c r="F3197" s="500" t="s">
        <v>580</v>
      </c>
      <c r="G3197" s="500" t="s">
        <v>12369</v>
      </c>
      <c r="H3197" s="500" t="s">
        <v>7652</v>
      </c>
      <c r="I3197" s="500" t="s">
        <v>688</v>
      </c>
      <c r="J3197" s="500" t="s">
        <v>689</v>
      </c>
      <c r="K3197" s="500" t="s">
        <v>2306</v>
      </c>
      <c r="L3197" s="500" t="s">
        <v>27724</v>
      </c>
      <c r="M3197" s="500" t="s">
        <v>2307</v>
      </c>
      <c r="N3197" s="500" t="s">
        <v>12370</v>
      </c>
    </row>
    <row r="3198" spans="1:14">
      <c r="A3198" s="500" t="s">
        <v>686</v>
      </c>
      <c r="B3198" s="500" t="s">
        <v>2858</v>
      </c>
      <c r="C3198" s="500" t="s">
        <v>2888</v>
      </c>
      <c r="D3198" s="500" t="s">
        <v>2889</v>
      </c>
      <c r="E3198" s="500" t="s">
        <v>11099</v>
      </c>
      <c r="F3198" s="500" t="s">
        <v>580</v>
      </c>
      <c r="G3198" s="500" t="s">
        <v>12371</v>
      </c>
      <c r="H3198" s="500" t="s">
        <v>11161</v>
      </c>
      <c r="I3198" s="500" t="s">
        <v>688</v>
      </c>
      <c r="J3198" s="500" t="s">
        <v>689</v>
      </c>
      <c r="K3198" s="500" t="s">
        <v>2306</v>
      </c>
      <c r="L3198" s="500" t="s">
        <v>27724</v>
      </c>
      <c r="M3198" s="500" t="s">
        <v>2307</v>
      </c>
      <c r="N3198" s="500" t="s">
        <v>12372</v>
      </c>
    </row>
    <row r="3199" spans="1:14">
      <c r="A3199" s="500" t="s">
        <v>686</v>
      </c>
      <c r="B3199" s="500" t="s">
        <v>2858</v>
      </c>
      <c r="C3199" s="500" t="s">
        <v>2888</v>
      </c>
      <c r="D3199" s="500" t="s">
        <v>2889</v>
      </c>
      <c r="E3199" s="500" t="s">
        <v>11099</v>
      </c>
      <c r="F3199" s="500" t="s">
        <v>580</v>
      </c>
      <c r="G3199" s="500" t="s">
        <v>12373</v>
      </c>
      <c r="H3199" s="500" t="s">
        <v>6989</v>
      </c>
      <c r="I3199" s="500" t="s">
        <v>688</v>
      </c>
      <c r="J3199" s="500" t="s">
        <v>689</v>
      </c>
      <c r="K3199" s="500" t="s">
        <v>2306</v>
      </c>
      <c r="L3199" s="500" t="s">
        <v>27724</v>
      </c>
      <c r="M3199" s="500" t="s">
        <v>2307</v>
      </c>
      <c r="N3199" s="500" t="s">
        <v>12374</v>
      </c>
    </row>
    <row r="3200" spans="1:14">
      <c r="A3200" s="500" t="s">
        <v>686</v>
      </c>
      <c r="B3200" s="500" t="s">
        <v>2858</v>
      </c>
      <c r="C3200" s="500" t="s">
        <v>2888</v>
      </c>
      <c r="D3200" s="500" t="s">
        <v>2889</v>
      </c>
      <c r="E3200" s="500" t="s">
        <v>11099</v>
      </c>
      <c r="F3200" s="500" t="s">
        <v>580</v>
      </c>
      <c r="G3200" s="500" t="s">
        <v>12375</v>
      </c>
      <c r="H3200" s="500" t="s">
        <v>3014</v>
      </c>
      <c r="I3200" s="500" t="s">
        <v>688</v>
      </c>
      <c r="J3200" s="500" t="s">
        <v>689</v>
      </c>
      <c r="K3200" s="500" t="s">
        <v>2306</v>
      </c>
      <c r="L3200" s="500" t="s">
        <v>27724</v>
      </c>
      <c r="M3200" s="500" t="s">
        <v>2307</v>
      </c>
      <c r="N3200" s="500" t="s">
        <v>12355</v>
      </c>
    </row>
    <row r="3201" spans="1:14">
      <c r="A3201" s="500" t="s">
        <v>686</v>
      </c>
      <c r="B3201" s="500" t="s">
        <v>2858</v>
      </c>
      <c r="C3201" s="500" t="s">
        <v>2888</v>
      </c>
      <c r="D3201" s="500" t="s">
        <v>2889</v>
      </c>
      <c r="E3201" s="500" t="s">
        <v>11099</v>
      </c>
      <c r="F3201" s="500" t="s">
        <v>580</v>
      </c>
      <c r="G3201" s="500" t="s">
        <v>12376</v>
      </c>
      <c r="H3201" s="500" t="s">
        <v>7078</v>
      </c>
      <c r="I3201" s="500" t="s">
        <v>688</v>
      </c>
      <c r="J3201" s="500" t="s">
        <v>689</v>
      </c>
      <c r="K3201" s="500" t="s">
        <v>2306</v>
      </c>
      <c r="L3201" s="500" t="s">
        <v>27724</v>
      </c>
      <c r="M3201" s="500" t="s">
        <v>2307</v>
      </c>
      <c r="N3201" s="500" t="s">
        <v>12377</v>
      </c>
    </row>
    <row r="3202" spans="1:14">
      <c r="A3202" s="500" t="s">
        <v>686</v>
      </c>
      <c r="B3202" s="500" t="s">
        <v>2858</v>
      </c>
      <c r="C3202" s="500" t="s">
        <v>2888</v>
      </c>
      <c r="D3202" s="500" t="s">
        <v>2889</v>
      </c>
      <c r="E3202" s="500" t="s">
        <v>11099</v>
      </c>
      <c r="F3202" s="500" t="s">
        <v>580</v>
      </c>
      <c r="G3202" s="500" t="s">
        <v>12378</v>
      </c>
      <c r="H3202" s="500" t="s">
        <v>12379</v>
      </c>
      <c r="I3202" s="500" t="s">
        <v>688</v>
      </c>
      <c r="J3202" s="500" t="s">
        <v>689</v>
      </c>
      <c r="K3202" s="500" t="s">
        <v>2306</v>
      </c>
      <c r="L3202" s="500" t="s">
        <v>27724</v>
      </c>
      <c r="M3202" s="500" t="s">
        <v>2307</v>
      </c>
      <c r="N3202" s="500" t="s">
        <v>12380</v>
      </c>
    </row>
    <row r="3203" spans="1:14">
      <c r="A3203" s="500" t="s">
        <v>686</v>
      </c>
      <c r="B3203" s="500" t="s">
        <v>2858</v>
      </c>
      <c r="C3203" s="500" t="s">
        <v>2888</v>
      </c>
      <c r="D3203" s="500" t="s">
        <v>2889</v>
      </c>
      <c r="E3203" s="500" t="s">
        <v>11099</v>
      </c>
      <c r="F3203" s="500" t="s">
        <v>580</v>
      </c>
      <c r="G3203" s="500" t="s">
        <v>12381</v>
      </c>
      <c r="H3203" s="500" t="s">
        <v>12382</v>
      </c>
      <c r="I3203" s="500" t="s">
        <v>688</v>
      </c>
      <c r="J3203" s="500" t="s">
        <v>689</v>
      </c>
      <c r="K3203" s="500" t="s">
        <v>2306</v>
      </c>
      <c r="L3203" s="500" t="s">
        <v>27724</v>
      </c>
      <c r="M3203" s="500" t="s">
        <v>2307</v>
      </c>
      <c r="N3203" s="500" t="s">
        <v>12383</v>
      </c>
    </row>
    <row r="3204" spans="1:14">
      <c r="A3204" s="500" t="s">
        <v>686</v>
      </c>
      <c r="B3204" s="500" t="s">
        <v>2858</v>
      </c>
      <c r="C3204" s="500" t="s">
        <v>2888</v>
      </c>
      <c r="D3204" s="500" t="s">
        <v>2889</v>
      </c>
      <c r="E3204" s="500" t="s">
        <v>11099</v>
      </c>
      <c r="F3204" s="500" t="s">
        <v>580</v>
      </c>
      <c r="G3204" s="500" t="s">
        <v>12384</v>
      </c>
      <c r="H3204" s="500" t="s">
        <v>3014</v>
      </c>
      <c r="I3204" s="500" t="s">
        <v>688</v>
      </c>
      <c r="J3204" s="500" t="s">
        <v>689</v>
      </c>
      <c r="K3204" s="500" t="s">
        <v>2306</v>
      </c>
      <c r="L3204" s="500" t="s">
        <v>27724</v>
      </c>
      <c r="M3204" s="500" t="s">
        <v>2307</v>
      </c>
      <c r="N3204" s="500" t="s">
        <v>12385</v>
      </c>
    </row>
    <row r="3205" spans="1:14">
      <c r="A3205" s="500" t="s">
        <v>686</v>
      </c>
      <c r="B3205" s="500" t="s">
        <v>2858</v>
      </c>
      <c r="C3205" s="500" t="s">
        <v>2888</v>
      </c>
      <c r="D3205" s="500" t="s">
        <v>2889</v>
      </c>
      <c r="E3205" s="500" t="s">
        <v>11099</v>
      </c>
      <c r="F3205" s="500" t="s">
        <v>580</v>
      </c>
      <c r="G3205" s="500" t="s">
        <v>12386</v>
      </c>
      <c r="H3205" s="500" t="s">
        <v>7078</v>
      </c>
      <c r="I3205" s="500" t="s">
        <v>688</v>
      </c>
      <c r="J3205" s="500" t="s">
        <v>689</v>
      </c>
      <c r="K3205" s="500" t="s">
        <v>2306</v>
      </c>
      <c r="L3205" s="500" t="s">
        <v>27724</v>
      </c>
      <c r="M3205" s="500" t="s">
        <v>2307</v>
      </c>
      <c r="N3205" s="500" t="s">
        <v>12387</v>
      </c>
    </row>
    <row r="3206" spans="1:14">
      <c r="A3206" s="500" t="s">
        <v>686</v>
      </c>
      <c r="B3206" s="500" t="s">
        <v>2858</v>
      </c>
      <c r="C3206" s="500" t="s">
        <v>2888</v>
      </c>
      <c r="D3206" s="500" t="s">
        <v>2889</v>
      </c>
      <c r="E3206" s="500" t="s">
        <v>11099</v>
      </c>
      <c r="F3206" s="500" t="s">
        <v>580</v>
      </c>
      <c r="G3206" s="500" t="s">
        <v>12388</v>
      </c>
      <c r="H3206" s="500" t="s">
        <v>7077</v>
      </c>
      <c r="I3206" s="500" t="s">
        <v>688</v>
      </c>
      <c r="J3206" s="500" t="s">
        <v>689</v>
      </c>
      <c r="K3206" s="500" t="s">
        <v>2306</v>
      </c>
      <c r="L3206" s="500" t="s">
        <v>27724</v>
      </c>
      <c r="M3206" s="500" t="s">
        <v>2307</v>
      </c>
      <c r="N3206" s="500" t="s">
        <v>12355</v>
      </c>
    </row>
    <row r="3207" spans="1:14">
      <c r="A3207" s="500" t="s">
        <v>686</v>
      </c>
      <c r="B3207" s="500" t="s">
        <v>2858</v>
      </c>
      <c r="C3207" s="500" t="s">
        <v>2888</v>
      </c>
      <c r="D3207" s="500" t="s">
        <v>2889</v>
      </c>
      <c r="E3207" s="500" t="s">
        <v>11099</v>
      </c>
      <c r="F3207" s="500" t="s">
        <v>580</v>
      </c>
      <c r="G3207" s="500" t="s">
        <v>12389</v>
      </c>
      <c r="H3207" s="500" t="s">
        <v>7652</v>
      </c>
      <c r="I3207" s="500" t="s">
        <v>688</v>
      </c>
      <c r="J3207" s="500" t="s">
        <v>689</v>
      </c>
      <c r="K3207" s="500" t="s">
        <v>2306</v>
      </c>
      <c r="L3207" s="500" t="s">
        <v>27724</v>
      </c>
      <c r="M3207" s="500" t="s">
        <v>2307</v>
      </c>
      <c r="N3207" s="500" t="s">
        <v>12390</v>
      </c>
    </row>
    <row r="3208" spans="1:14">
      <c r="A3208" s="500" t="s">
        <v>686</v>
      </c>
      <c r="B3208" s="500" t="s">
        <v>2858</v>
      </c>
      <c r="C3208" s="500" t="s">
        <v>2888</v>
      </c>
      <c r="D3208" s="500" t="s">
        <v>2889</v>
      </c>
      <c r="E3208" s="500" t="s">
        <v>11099</v>
      </c>
      <c r="F3208" s="500" t="s">
        <v>580</v>
      </c>
      <c r="G3208" s="500" t="s">
        <v>12391</v>
      </c>
      <c r="H3208" s="500" t="s">
        <v>12382</v>
      </c>
      <c r="I3208" s="500" t="s">
        <v>688</v>
      </c>
      <c r="J3208" s="500" t="s">
        <v>689</v>
      </c>
      <c r="K3208" s="500" t="s">
        <v>2306</v>
      </c>
      <c r="L3208" s="500" t="s">
        <v>27724</v>
      </c>
      <c r="M3208" s="500" t="s">
        <v>2307</v>
      </c>
      <c r="N3208" s="500" t="s">
        <v>12392</v>
      </c>
    </row>
    <row r="3209" spans="1:14">
      <c r="A3209" s="500" t="s">
        <v>686</v>
      </c>
      <c r="B3209" s="500" t="s">
        <v>2858</v>
      </c>
      <c r="C3209" s="500" t="s">
        <v>2888</v>
      </c>
      <c r="D3209" s="500" t="s">
        <v>2889</v>
      </c>
      <c r="E3209" s="500" t="s">
        <v>11099</v>
      </c>
      <c r="F3209" s="500" t="s">
        <v>580</v>
      </c>
      <c r="G3209" s="500" t="s">
        <v>12393</v>
      </c>
      <c r="H3209" s="500" t="s">
        <v>12394</v>
      </c>
      <c r="I3209" s="500" t="s">
        <v>688</v>
      </c>
      <c r="J3209" s="500" t="s">
        <v>689</v>
      </c>
      <c r="K3209" s="500" t="s">
        <v>2306</v>
      </c>
      <c r="L3209" s="500" t="s">
        <v>27724</v>
      </c>
      <c r="M3209" s="500" t="s">
        <v>2307</v>
      </c>
      <c r="N3209" s="500" t="s">
        <v>12395</v>
      </c>
    </row>
    <row r="3210" spans="1:14">
      <c r="A3210" s="500" t="s">
        <v>686</v>
      </c>
      <c r="B3210" s="500" t="s">
        <v>2858</v>
      </c>
      <c r="C3210" s="500" t="s">
        <v>2888</v>
      </c>
      <c r="D3210" s="500" t="s">
        <v>2889</v>
      </c>
      <c r="E3210" s="500" t="s">
        <v>11099</v>
      </c>
      <c r="F3210" s="500" t="s">
        <v>580</v>
      </c>
      <c r="G3210" s="500" t="s">
        <v>12396</v>
      </c>
      <c r="H3210" s="500" t="s">
        <v>7077</v>
      </c>
      <c r="I3210" s="500" t="s">
        <v>688</v>
      </c>
      <c r="J3210" s="500" t="s">
        <v>689</v>
      </c>
      <c r="K3210" s="500" t="s">
        <v>2306</v>
      </c>
      <c r="L3210" s="500" t="s">
        <v>27724</v>
      </c>
      <c r="M3210" s="500" t="s">
        <v>2307</v>
      </c>
      <c r="N3210" s="500" t="s">
        <v>12397</v>
      </c>
    </row>
    <row r="3211" spans="1:14">
      <c r="A3211" s="500" t="s">
        <v>686</v>
      </c>
      <c r="B3211" s="500" t="s">
        <v>2858</v>
      </c>
      <c r="C3211" s="500" t="s">
        <v>2888</v>
      </c>
      <c r="D3211" s="500" t="s">
        <v>2889</v>
      </c>
      <c r="E3211" s="500" t="s">
        <v>11099</v>
      </c>
      <c r="F3211" s="500" t="s">
        <v>580</v>
      </c>
      <c r="G3211" s="500" t="s">
        <v>12398</v>
      </c>
      <c r="H3211" s="500" t="s">
        <v>7652</v>
      </c>
      <c r="I3211" s="500" t="s">
        <v>688</v>
      </c>
      <c r="J3211" s="500" t="s">
        <v>689</v>
      </c>
      <c r="K3211" s="500" t="s">
        <v>2306</v>
      </c>
      <c r="L3211" s="500" t="s">
        <v>27724</v>
      </c>
      <c r="M3211" s="500" t="s">
        <v>2307</v>
      </c>
      <c r="N3211" s="500" t="s">
        <v>12399</v>
      </c>
    </row>
    <row r="3212" spans="1:14">
      <c r="A3212" s="500" t="s">
        <v>686</v>
      </c>
      <c r="B3212" s="500" t="s">
        <v>2858</v>
      </c>
      <c r="C3212" s="500" t="s">
        <v>2888</v>
      </c>
      <c r="D3212" s="500" t="s">
        <v>2889</v>
      </c>
      <c r="E3212" s="500" t="s">
        <v>11099</v>
      </c>
      <c r="F3212" s="500" t="s">
        <v>580</v>
      </c>
      <c r="G3212" s="500" t="s">
        <v>12400</v>
      </c>
      <c r="H3212" s="500" t="s">
        <v>7078</v>
      </c>
      <c r="I3212" s="500" t="s">
        <v>688</v>
      </c>
      <c r="J3212" s="500" t="s">
        <v>689</v>
      </c>
      <c r="K3212" s="500" t="s">
        <v>2306</v>
      </c>
      <c r="L3212" s="500" t="s">
        <v>27724</v>
      </c>
      <c r="M3212" s="500" t="s">
        <v>2307</v>
      </c>
      <c r="N3212" s="500" t="s">
        <v>12355</v>
      </c>
    </row>
    <row r="3213" spans="1:14">
      <c r="A3213" s="500" t="s">
        <v>686</v>
      </c>
      <c r="B3213" s="500" t="s">
        <v>2858</v>
      </c>
      <c r="C3213" s="500" t="s">
        <v>2888</v>
      </c>
      <c r="D3213" s="500" t="s">
        <v>2889</v>
      </c>
      <c r="E3213" s="500" t="s">
        <v>11099</v>
      </c>
      <c r="F3213" s="500" t="s">
        <v>580</v>
      </c>
      <c r="G3213" s="500" t="s">
        <v>12401</v>
      </c>
      <c r="H3213" s="500" t="s">
        <v>12402</v>
      </c>
      <c r="I3213" s="500" t="s">
        <v>688</v>
      </c>
      <c r="J3213" s="500" t="s">
        <v>689</v>
      </c>
      <c r="K3213" s="500" t="s">
        <v>2306</v>
      </c>
      <c r="L3213" s="500" t="s">
        <v>27724</v>
      </c>
      <c r="M3213" s="500" t="s">
        <v>2307</v>
      </c>
      <c r="N3213" s="500" t="s">
        <v>12403</v>
      </c>
    </row>
    <row r="3214" spans="1:14">
      <c r="A3214" s="500" t="s">
        <v>686</v>
      </c>
      <c r="B3214" s="500" t="s">
        <v>2858</v>
      </c>
      <c r="C3214" s="500" t="s">
        <v>2888</v>
      </c>
      <c r="D3214" s="500" t="s">
        <v>2889</v>
      </c>
      <c r="E3214" s="500" t="s">
        <v>11099</v>
      </c>
      <c r="F3214" s="500" t="s">
        <v>580</v>
      </c>
      <c r="G3214" s="500" t="s">
        <v>12404</v>
      </c>
      <c r="H3214" s="500" t="s">
        <v>12405</v>
      </c>
      <c r="I3214" s="500" t="s">
        <v>688</v>
      </c>
      <c r="J3214" s="500" t="s">
        <v>689</v>
      </c>
      <c r="K3214" s="500" t="s">
        <v>2306</v>
      </c>
      <c r="L3214" s="500" t="s">
        <v>27724</v>
      </c>
      <c r="M3214" s="500" t="s">
        <v>2307</v>
      </c>
      <c r="N3214" s="500" t="s">
        <v>12406</v>
      </c>
    </row>
    <row r="3215" spans="1:14">
      <c r="A3215" s="500" t="s">
        <v>686</v>
      </c>
      <c r="B3215" s="500" t="s">
        <v>2858</v>
      </c>
      <c r="C3215" s="500" t="s">
        <v>2888</v>
      </c>
      <c r="D3215" s="500" t="s">
        <v>2889</v>
      </c>
      <c r="E3215" s="500" t="s">
        <v>11099</v>
      </c>
      <c r="F3215" s="500" t="s">
        <v>580</v>
      </c>
      <c r="G3215" s="500" t="s">
        <v>12407</v>
      </c>
      <c r="H3215" s="500" t="s">
        <v>6910</v>
      </c>
      <c r="I3215" s="500" t="s">
        <v>688</v>
      </c>
      <c r="J3215" s="500" t="s">
        <v>689</v>
      </c>
      <c r="K3215" s="500" t="s">
        <v>2306</v>
      </c>
      <c r="L3215" s="500" t="s">
        <v>27724</v>
      </c>
      <c r="M3215" s="500" t="s">
        <v>2307</v>
      </c>
      <c r="N3215" s="500" t="s">
        <v>12408</v>
      </c>
    </row>
    <row r="3216" spans="1:14">
      <c r="A3216" s="500" t="s">
        <v>686</v>
      </c>
      <c r="B3216" s="500" t="s">
        <v>2858</v>
      </c>
      <c r="C3216" s="500" t="s">
        <v>2888</v>
      </c>
      <c r="D3216" s="500" t="s">
        <v>2889</v>
      </c>
      <c r="E3216" s="500" t="s">
        <v>11099</v>
      </c>
      <c r="F3216" s="500" t="s">
        <v>580</v>
      </c>
      <c r="G3216" s="500" t="s">
        <v>12409</v>
      </c>
      <c r="H3216" s="500" t="s">
        <v>7078</v>
      </c>
      <c r="I3216" s="500" t="s">
        <v>688</v>
      </c>
      <c r="J3216" s="500" t="s">
        <v>689</v>
      </c>
      <c r="K3216" s="500" t="s">
        <v>2306</v>
      </c>
      <c r="L3216" s="500" t="s">
        <v>27724</v>
      </c>
      <c r="M3216" s="500" t="s">
        <v>2307</v>
      </c>
      <c r="N3216" s="500" t="s">
        <v>12410</v>
      </c>
    </row>
    <row r="3217" spans="1:14">
      <c r="A3217" s="500" t="s">
        <v>686</v>
      </c>
      <c r="B3217" s="500" t="s">
        <v>2858</v>
      </c>
      <c r="C3217" s="500" t="s">
        <v>2888</v>
      </c>
      <c r="D3217" s="500" t="s">
        <v>2889</v>
      </c>
      <c r="E3217" s="500" t="s">
        <v>11099</v>
      </c>
      <c r="F3217" s="500" t="s">
        <v>580</v>
      </c>
      <c r="G3217" s="500" t="s">
        <v>12411</v>
      </c>
      <c r="H3217" s="500" t="s">
        <v>12402</v>
      </c>
      <c r="I3217" s="500" t="s">
        <v>688</v>
      </c>
      <c r="J3217" s="500" t="s">
        <v>689</v>
      </c>
      <c r="K3217" s="500" t="s">
        <v>2306</v>
      </c>
      <c r="L3217" s="500" t="s">
        <v>27724</v>
      </c>
      <c r="M3217" s="500" t="s">
        <v>2307</v>
      </c>
      <c r="N3217" s="500" t="s">
        <v>12412</v>
      </c>
    </row>
    <row r="3218" spans="1:14">
      <c r="A3218" s="500" t="s">
        <v>686</v>
      </c>
      <c r="B3218" s="500" t="s">
        <v>2858</v>
      </c>
      <c r="C3218" s="500" t="s">
        <v>2888</v>
      </c>
      <c r="D3218" s="500" t="s">
        <v>2889</v>
      </c>
      <c r="E3218" s="500" t="s">
        <v>11099</v>
      </c>
      <c r="F3218" s="500" t="s">
        <v>580</v>
      </c>
      <c r="G3218" s="500" t="s">
        <v>12413</v>
      </c>
      <c r="H3218" s="500" t="s">
        <v>12414</v>
      </c>
      <c r="I3218" s="500" t="s">
        <v>688</v>
      </c>
      <c r="J3218" s="500" t="s">
        <v>689</v>
      </c>
      <c r="K3218" s="500" t="s">
        <v>2306</v>
      </c>
      <c r="L3218" s="500" t="s">
        <v>27724</v>
      </c>
      <c r="M3218" s="500" t="s">
        <v>2307</v>
      </c>
      <c r="N3218" s="500" t="s">
        <v>12355</v>
      </c>
    </row>
    <row r="3219" spans="1:14">
      <c r="A3219" s="500" t="s">
        <v>686</v>
      </c>
      <c r="B3219" s="500" t="s">
        <v>2858</v>
      </c>
      <c r="C3219" s="500" t="s">
        <v>2888</v>
      </c>
      <c r="D3219" s="500" t="s">
        <v>2889</v>
      </c>
      <c r="E3219" s="500" t="s">
        <v>11099</v>
      </c>
      <c r="F3219" s="500" t="s">
        <v>580</v>
      </c>
      <c r="G3219" s="500" t="s">
        <v>12415</v>
      </c>
      <c r="H3219" s="500" t="s">
        <v>12416</v>
      </c>
      <c r="I3219" s="500" t="s">
        <v>688</v>
      </c>
      <c r="J3219" s="500" t="s">
        <v>689</v>
      </c>
      <c r="K3219" s="500" t="s">
        <v>2306</v>
      </c>
      <c r="L3219" s="500" t="s">
        <v>27724</v>
      </c>
      <c r="M3219" s="500" t="s">
        <v>2307</v>
      </c>
      <c r="N3219" s="500" t="s">
        <v>12417</v>
      </c>
    </row>
    <row r="3220" spans="1:14">
      <c r="A3220" s="500" t="s">
        <v>686</v>
      </c>
      <c r="B3220" s="500" t="s">
        <v>2858</v>
      </c>
      <c r="C3220" s="500" t="s">
        <v>2888</v>
      </c>
      <c r="D3220" s="500" t="s">
        <v>2889</v>
      </c>
      <c r="E3220" s="500" t="s">
        <v>11099</v>
      </c>
      <c r="F3220" s="500" t="s">
        <v>580</v>
      </c>
      <c r="G3220" s="500" t="s">
        <v>12418</v>
      </c>
      <c r="H3220" s="500" t="s">
        <v>3737</v>
      </c>
      <c r="I3220" s="500" t="s">
        <v>688</v>
      </c>
      <c r="J3220" s="500" t="s">
        <v>689</v>
      </c>
      <c r="K3220" s="500" t="s">
        <v>2306</v>
      </c>
      <c r="L3220" s="500" t="s">
        <v>27724</v>
      </c>
      <c r="M3220" s="500" t="s">
        <v>2307</v>
      </c>
      <c r="N3220" s="500" t="s">
        <v>12419</v>
      </c>
    </row>
    <row r="3221" spans="1:14">
      <c r="A3221" s="500" t="s">
        <v>686</v>
      </c>
      <c r="B3221" s="500" t="s">
        <v>2858</v>
      </c>
      <c r="C3221" s="500" t="s">
        <v>2888</v>
      </c>
      <c r="D3221" s="500" t="s">
        <v>2889</v>
      </c>
      <c r="E3221" s="500" t="s">
        <v>11099</v>
      </c>
      <c r="F3221" s="500" t="s">
        <v>580</v>
      </c>
      <c r="G3221" s="500" t="s">
        <v>12420</v>
      </c>
      <c r="H3221" s="500" t="s">
        <v>3738</v>
      </c>
      <c r="I3221" s="500" t="s">
        <v>688</v>
      </c>
      <c r="J3221" s="500" t="s">
        <v>689</v>
      </c>
      <c r="K3221" s="500" t="s">
        <v>2306</v>
      </c>
      <c r="L3221" s="500" t="s">
        <v>27724</v>
      </c>
      <c r="M3221" s="500" t="s">
        <v>2307</v>
      </c>
      <c r="N3221" s="500" t="s">
        <v>12421</v>
      </c>
    </row>
    <row r="3222" spans="1:14">
      <c r="A3222" s="500" t="s">
        <v>686</v>
      </c>
      <c r="B3222" s="500" t="s">
        <v>2858</v>
      </c>
      <c r="C3222" s="500" t="s">
        <v>2888</v>
      </c>
      <c r="D3222" s="500" t="s">
        <v>2889</v>
      </c>
      <c r="E3222" s="500" t="s">
        <v>11099</v>
      </c>
      <c r="F3222" s="500" t="s">
        <v>580</v>
      </c>
      <c r="G3222" s="500" t="s">
        <v>12422</v>
      </c>
      <c r="H3222" s="500" t="s">
        <v>12414</v>
      </c>
      <c r="I3222" s="500" t="s">
        <v>688</v>
      </c>
      <c r="J3222" s="500" t="s">
        <v>689</v>
      </c>
      <c r="K3222" s="500" t="s">
        <v>2306</v>
      </c>
      <c r="L3222" s="500" t="s">
        <v>27724</v>
      </c>
      <c r="M3222" s="500" t="s">
        <v>2307</v>
      </c>
      <c r="N3222" s="500" t="s">
        <v>12423</v>
      </c>
    </row>
    <row r="3223" spans="1:14">
      <c r="A3223" s="500" t="s">
        <v>686</v>
      </c>
      <c r="B3223" s="500" t="s">
        <v>2858</v>
      </c>
      <c r="C3223" s="500" t="s">
        <v>2888</v>
      </c>
      <c r="D3223" s="500" t="s">
        <v>2889</v>
      </c>
      <c r="E3223" s="500" t="s">
        <v>11099</v>
      </c>
      <c r="F3223" s="500" t="s">
        <v>580</v>
      </c>
      <c r="G3223" s="500" t="s">
        <v>12424</v>
      </c>
      <c r="H3223" s="500" t="s">
        <v>12416</v>
      </c>
      <c r="I3223" s="500" t="s">
        <v>688</v>
      </c>
      <c r="J3223" s="500" t="s">
        <v>689</v>
      </c>
      <c r="K3223" s="500" t="s">
        <v>2306</v>
      </c>
      <c r="L3223" s="500" t="s">
        <v>27724</v>
      </c>
      <c r="M3223" s="500" t="s">
        <v>2307</v>
      </c>
      <c r="N3223" s="500" t="s">
        <v>12425</v>
      </c>
    </row>
    <row r="3224" spans="1:14">
      <c r="A3224" s="500" t="s">
        <v>686</v>
      </c>
      <c r="B3224" s="500" t="s">
        <v>2858</v>
      </c>
      <c r="C3224" s="500" t="s">
        <v>2888</v>
      </c>
      <c r="D3224" s="500" t="s">
        <v>2889</v>
      </c>
      <c r="E3224" s="500" t="s">
        <v>11099</v>
      </c>
      <c r="F3224" s="500" t="s">
        <v>580</v>
      </c>
      <c r="G3224" s="500" t="s">
        <v>12426</v>
      </c>
      <c r="H3224" s="500" t="s">
        <v>12379</v>
      </c>
      <c r="I3224" s="500" t="s">
        <v>688</v>
      </c>
      <c r="J3224" s="500" t="s">
        <v>689</v>
      </c>
      <c r="K3224" s="500" t="s">
        <v>2306</v>
      </c>
      <c r="L3224" s="500" t="s">
        <v>27724</v>
      </c>
      <c r="M3224" s="500" t="s">
        <v>2307</v>
      </c>
      <c r="N3224" s="500" t="s">
        <v>12355</v>
      </c>
    </row>
    <row r="3225" spans="1:14">
      <c r="A3225" s="500" t="s">
        <v>686</v>
      </c>
      <c r="B3225" s="500" t="s">
        <v>2858</v>
      </c>
      <c r="C3225" s="500" t="s">
        <v>2888</v>
      </c>
      <c r="D3225" s="500" t="s">
        <v>2889</v>
      </c>
      <c r="E3225" s="500" t="s">
        <v>11099</v>
      </c>
      <c r="F3225" s="500" t="s">
        <v>580</v>
      </c>
      <c r="G3225" s="500" t="s">
        <v>12427</v>
      </c>
      <c r="H3225" s="500" t="s">
        <v>12405</v>
      </c>
      <c r="I3225" s="500" t="s">
        <v>688</v>
      </c>
      <c r="J3225" s="500" t="s">
        <v>689</v>
      </c>
      <c r="K3225" s="500" t="s">
        <v>2306</v>
      </c>
      <c r="L3225" s="500" t="s">
        <v>27724</v>
      </c>
      <c r="M3225" s="500" t="s">
        <v>2307</v>
      </c>
      <c r="N3225" s="500" t="s">
        <v>12428</v>
      </c>
    </row>
    <row r="3226" spans="1:14">
      <c r="A3226" s="500" t="s">
        <v>686</v>
      </c>
      <c r="B3226" s="500" t="s">
        <v>2858</v>
      </c>
      <c r="C3226" s="500" t="s">
        <v>2888</v>
      </c>
      <c r="D3226" s="500" t="s">
        <v>2889</v>
      </c>
      <c r="E3226" s="500" t="s">
        <v>11099</v>
      </c>
      <c r="F3226" s="500" t="s">
        <v>580</v>
      </c>
      <c r="G3226" s="500" t="s">
        <v>12429</v>
      </c>
      <c r="H3226" s="500" t="s">
        <v>3731</v>
      </c>
      <c r="I3226" s="500" t="s">
        <v>688</v>
      </c>
      <c r="J3226" s="500" t="s">
        <v>689</v>
      </c>
      <c r="K3226" s="500" t="s">
        <v>2306</v>
      </c>
      <c r="L3226" s="500" t="s">
        <v>27724</v>
      </c>
      <c r="M3226" s="500" t="s">
        <v>2307</v>
      </c>
      <c r="N3226" s="500" t="s">
        <v>12430</v>
      </c>
    </row>
    <row r="3227" spans="1:14">
      <c r="A3227" s="500" t="s">
        <v>686</v>
      </c>
      <c r="B3227" s="500" t="s">
        <v>2858</v>
      </c>
      <c r="C3227" s="500" t="s">
        <v>2888</v>
      </c>
      <c r="D3227" s="500" t="s">
        <v>2889</v>
      </c>
      <c r="E3227" s="500" t="s">
        <v>11099</v>
      </c>
      <c r="F3227" s="500" t="s">
        <v>580</v>
      </c>
      <c r="G3227" s="500" t="s">
        <v>12431</v>
      </c>
      <c r="H3227" s="500" t="s">
        <v>12432</v>
      </c>
      <c r="I3227" s="500" t="s">
        <v>688</v>
      </c>
      <c r="J3227" s="500" t="s">
        <v>689</v>
      </c>
      <c r="K3227" s="500" t="s">
        <v>2306</v>
      </c>
      <c r="L3227" s="500" t="s">
        <v>27724</v>
      </c>
      <c r="M3227" s="500" t="s">
        <v>2307</v>
      </c>
      <c r="N3227" s="500" t="s">
        <v>12433</v>
      </c>
    </row>
    <row r="3228" spans="1:14">
      <c r="A3228" s="500" t="s">
        <v>686</v>
      </c>
      <c r="B3228" s="500" t="s">
        <v>2858</v>
      </c>
      <c r="C3228" s="500" t="s">
        <v>2888</v>
      </c>
      <c r="D3228" s="500" t="s">
        <v>2889</v>
      </c>
      <c r="E3228" s="500" t="s">
        <v>11099</v>
      </c>
      <c r="F3228" s="500" t="s">
        <v>580</v>
      </c>
      <c r="G3228" s="500" t="s">
        <v>12434</v>
      </c>
      <c r="H3228" s="500" t="s">
        <v>12379</v>
      </c>
      <c r="I3228" s="500" t="s">
        <v>688</v>
      </c>
      <c r="J3228" s="500" t="s">
        <v>689</v>
      </c>
      <c r="K3228" s="500" t="s">
        <v>2306</v>
      </c>
      <c r="L3228" s="500" t="s">
        <v>27724</v>
      </c>
      <c r="M3228" s="500" t="s">
        <v>2307</v>
      </c>
      <c r="N3228" s="500" t="s">
        <v>12435</v>
      </c>
    </row>
    <row r="3229" spans="1:14">
      <c r="A3229" s="500" t="s">
        <v>686</v>
      </c>
      <c r="B3229" s="500" t="s">
        <v>2858</v>
      </c>
      <c r="C3229" s="500" t="s">
        <v>2888</v>
      </c>
      <c r="D3229" s="500" t="s">
        <v>2889</v>
      </c>
      <c r="E3229" s="500" t="s">
        <v>11099</v>
      </c>
      <c r="F3229" s="500" t="s">
        <v>580</v>
      </c>
      <c r="G3229" s="500" t="s">
        <v>12436</v>
      </c>
      <c r="H3229" s="500" t="s">
        <v>12405</v>
      </c>
      <c r="I3229" s="500" t="s">
        <v>688</v>
      </c>
      <c r="J3229" s="500" t="s">
        <v>689</v>
      </c>
      <c r="K3229" s="500" t="s">
        <v>2306</v>
      </c>
      <c r="L3229" s="500" t="s">
        <v>27724</v>
      </c>
      <c r="M3229" s="500" t="s">
        <v>2307</v>
      </c>
      <c r="N3229" s="500" t="s">
        <v>12437</v>
      </c>
    </row>
    <row r="3230" spans="1:14">
      <c r="A3230" s="500" t="s">
        <v>686</v>
      </c>
      <c r="B3230" s="500" t="s">
        <v>2858</v>
      </c>
      <c r="C3230" s="500" t="s">
        <v>2888</v>
      </c>
      <c r="D3230" s="500" t="s">
        <v>2889</v>
      </c>
      <c r="E3230" s="500" t="s">
        <v>11099</v>
      </c>
      <c r="F3230" s="500" t="s">
        <v>580</v>
      </c>
      <c r="G3230" s="500" t="s">
        <v>12438</v>
      </c>
      <c r="H3230" s="500" t="s">
        <v>12402</v>
      </c>
      <c r="I3230" s="500" t="s">
        <v>688</v>
      </c>
      <c r="J3230" s="500" t="s">
        <v>689</v>
      </c>
      <c r="K3230" s="500" t="s">
        <v>2306</v>
      </c>
      <c r="L3230" s="500" t="s">
        <v>27724</v>
      </c>
      <c r="M3230" s="500" t="s">
        <v>2307</v>
      </c>
      <c r="N3230" s="500" t="s">
        <v>12355</v>
      </c>
    </row>
    <row r="3231" spans="1:14">
      <c r="A3231" s="500" t="s">
        <v>686</v>
      </c>
      <c r="B3231" s="500" t="s">
        <v>2858</v>
      </c>
      <c r="C3231" s="500" t="s">
        <v>2888</v>
      </c>
      <c r="D3231" s="500" t="s">
        <v>2889</v>
      </c>
      <c r="E3231" s="500" t="s">
        <v>11099</v>
      </c>
      <c r="F3231" s="500" t="s">
        <v>580</v>
      </c>
      <c r="G3231" s="500" t="s">
        <v>12439</v>
      </c>
      <c r="H3231" s="500" t="s">
        <v>7089</v>
      </c>
      <c r="I3231" s="500" t="s">
        <v>688</v>
      </c>
      <c r="J3231" s="500" t="s">
        <v>689</v>
      </c>
      <c r="K3231" s="500" t="s">
        <v>2306</v>
      </c>
      <c r="L3231" s="500" t="s">
        <v>27724</v>
      </c>
      <c r="M3231" s="500" t="s">
        <v>2307</v>
      </c>
      <c r="N3231" s="500" t="s">
        <v>12440</v>
      </c>
    </row>
    <row r="3232" spans="1:14">
      <c r="A3232" s="500" t="s">
        <v>686</v>
      </c>
      <c r="B3232" s="500" t="s">
        <v>2858</v>
      </c>
      <c r="C3232" s="500" t="s">
        <v>2888</v>
      </c>
      <c r="D3232" s="500" t="s">
        <v>2889</v>
      </c>
      <c r="E3232" s="500" t="s">
        <v>11099</v>
      </c>
      <c r="F3232" s="500" t="s">
        <v>580</v>
      </c>
      <c r="G3232" s="500" t="s">
        <v>12441</v>
      </c>
      <c r="H3232" s="500" t="s">
        <v>12442</v>
      </c>
      <c r="I3232" s="500" t="s">
        <v>688</v>
      </c>
      <c r="J3232" s="500" t="s">
        <v>689</v>
      </c>
      <c r="K3232" s="500" t="s">
        <v>2306</v>
      </c>
      <c r="L3232" s="500" t="s">
        <v>27724</v>
      </c>
      <c r="M3232" s="500" t="s">
        <v>2307</v>
      </c>
      <c r="N3232" s="500" t="s">
        <v>12443</v>
      </c>
    </row>
    <row r="3233" spans="1:14">
      <c r="A3233" s="500" t="s">
        <v>686</v>
      </c>
      <c r="B3233" s="500" t="s">
        <v>2858</v>
      </c>
      <c r="C3233" s="500" t="s">
        <v>2888</v>
      </c>
      <c r="D3233" s="500" t="s">
        <v>2889</v>
      </c>
      <c r="E3233" s="500" t="s">
        <v>11099</v>
      </c>
      <c r="F3233" s="500" t="s">
        <v>580</v>
      </c>
      <c r="G3233" s="500" t="s">
        <v>12444</v>
      </c>
      <c r="H3233" s="500" t="s">
        <v>3961</v>
      </c>
      <c r="I3233" s="500" t="s">
        <v>688</v>
      </c>
      <c r="J3233" s="500" t="s">
        <v>689</v>
      </c>
      <c r="K3233" s="500" t="s">
        <v>2306</v>
      </c>
      <c r="L3233" s="500" t="s">
        <v>27724</v>
      </c>
      <c r="M3233" s="500" t="s">
        <v>2307</v>
      </c>
      <c r="N3233" s="500" t="s">
        <v>12445</v>
      </c>
    </row>
    <row r="3234" spans="1:14">
      <c r="A3234" s="500" t="s">
        <v>686</v>
      </c>
      <c r="B3234" s="500" t="s">
        <v>2858</v>
      </c>
      <c r="C3234" s="500" t="s">
        <v>2888</v>
      </c>
      <c r="D3234" s="500" t="s">
        <v>2889</v>
      </c>
      <c r="E3234" s="500" t="s">
        <v>11099</v>
      </c>
      <c r="F3234" s="500" t="s">
        <v>580</v>
      </c>
      <c r="G3234" s="500" t="s">
        <v>12446</v>
      </c>
      <c r="H3234" s="500" t="s">
        <v>12402</v>
      </c>
      <c r="I3234" s="500" t="s">
        <v>688</v>
      </c>
      <c r="J3234" s="500" t="s">
        <v>689</v>
      </c>
      <c r="K3234" s="500" t="s">
        <v>2306</v>
      </c>
      <c r="L3234" s="500" t="s">
        <v>27724</v>
      </c>
      <c r="M3234" s="500" t="s">
        <v>2307</v>
      </c>
      <c r="N3234" s="500" t="s">
        <v>12447</v>
      </c>
    </row>
    <row r="3235" spans="1:14">
      <c r="A3235" s="500" t="s">
        <v>686</v>
      </c>
      <c r="B3235" s="500" t="s">
        <v>2858</v>
      </c>
      <c r="C3235" s="500" t="s">
        <v>2888</v>
      </c>
      <c r="D3235" s="500" t="s">
        <v>2889</v>
      </c>
      <c r="E3235" s="500" t="s">
        <v>11099</v>
      </c>
      <c r="F3235" s="500" t="s">
        <v>580</v>
      </c>
      <c r="G3235" s="500" t="s">
        <v>12448</v>
      </c>
      <c r="H3235" s="500" t="s">
        <v>7089</v>
      </c>
      <c r="I3235" s="500" t="s">
        <v>688</v>
      </c>
      <c r="J3235" s="500" t="s">
        <v>689</v>
      </c>
      <c r="K3235" s="500" t="s">
        <v>2306</v>
      </c>
      <c r="L3235" s="500" t="s">
        <v>27724</v>
      </c>
      <c r="M3235" s="500" t="s">
        <v>2307</v>
      </c>
      <c r="N3235" s="500" t="s">
        <v>12449</v>
      </c>
    </row>
    <row r="3236" spans="1:14">
      <c r="A3236" s="500" t="s">
        <v>686</v>
      </c>
      <c r="B3236" s="500" t="s">
        <v>2858</v>
      </c>
      <c r="C3236" s="500" t="s">
        <v>2888</v>
      </c>
      <c r="D3236" s="500" t="s">
        <v>2889</v>
      </c>
      <c r="E3236" s="500" t="s">
        <v>11099</v>
      </c>
      <c r="F3236" s="500" t="s">
        <v>580</v>
      </c>
      <c r="G3236" s="500" t="s">
        <v>12450</v>
      </c>
      <c r="H3236" s="500" t="s">
        <v>12382</v>
      </c>
      <c r="I3236" s="500" t="s">
        <v>688</v>
      </c>
      <c r="J3236" s="500" t="s">
        <v>689</v>
      </c>
      <c r="K3236" s="500" t="s">
        <v>2306</v>
      </c>
      <c r="L3236" s="500" t="s">
        <v>27724</v>
      </c>
      <c r="M3236" s="500" t="s">
        <v>2307</v>
      </c>
      <c r="N3236" s="500" t="s">
        <v>12451</v>
      </c>
    </row>
    <row r="3237" spans="1:14">
      <c r="A3237" s="500" t="s">
        <v>686</v>
      </c>
      <c r="B3237" s="500" t="s">
        <v>2858</v>
      </c>
      <c r="C3237" s="500" t="s">
        <v>2888</v>
      </c>
      <c r="D3237" s="500" t="s">
        <v>2889</v>
      </c>
      <c r="E3237" s="500" t="s">
        <v>11099</v>
      </c>
      <c r="F3237" s="500" t="s">
        <v>580</v>
      </c>
      <c r="G3237" s="500" t="s">
        <v>12452</v>
      </c>
      <c r="H3237" s="500" t="s">
        <v>6910</v>
      </c>
      <c r="I3237" s="500" t="s">
        <v>688</v>
      </c>
      <c r="J3237" s="500" t="s">
        <v>689</v>
      </c>
      <c r="K3237" s="500" t="s">
        <v>2306</v>
      </c>
      <c r="L3237" s="500" t="s">
        <v>27724</v>
      </c>
      <c r="M3237" s="500" t="s">
        <v>2307</v>
      </c>
      <c r="N3237" s="500" t="s">
        <v>12453</v>
      </c>
    </row>
    <row r="3238" spans="1:14">
      <c r="A3238" s="500" t="s">
        <v>686</v>
      </c>
      <c r="B3238" s="500" t="s">
        <v>2858</v>
      </c>
      <c r="C3238" s="500" t="s">
        <v>2888</v>
      </c>
      <c r="D3238" s="500" t="s">
        <v>2889</v>
      </c>
      <c r="E3238" s="500" t="s">
        <v>11099</v>
      </c>
      <c r="F3238" s="500" t="s">
        <v>580</v>
      </c>
      <c r="G3238" s="500" t="s">
        <v>12454</v>
      </c>
      <c r="H3238" s="500" t="s">
        <v>12432</v>
      </c>
      <c r="I3238" s="500" t="s">
        <v>688</v>
      </c>
      <c r="J3238" s="500" t="s">
        <v>689</v>
      </c>
      <c r="K3238" s="500" t="s">
        <v>2306</v>
      </c>
      <c r="L3238" s="500" t="s">
        <v>27724</v>
      </c>
      <c r="M3238" s="500" t="s">
        <v>2307</v>
      </c>
      <c r="N3238" s="500" t="s">
        <v>12455</v>
      </c>
    </row>
    <row r="3239" spans="1:14">
      <c r="A3239" s="500" t="s">
        <v>686</v>
      </c>
      <c r="B3239" s="500" t="s">
        <v>2858</v>
      </c>
      <c r="C3239" s="500" t="s">
        <v>2888</v>
      </c>
      <c r="D3239" s="500" t="s">
        <v>2889</v>
      </c>
      <c r="E3239" s="500" t="s">
        <v>11099</v>
      </c>
      <c r="F3239" s="500" t="s">
        <v>580</v>
      </c>
      <c r="G3239" s="500" t="s">
        <v>12456</v>
      </c>
      <c r="H3239" s="500" t="s">
        <v>12457</v>
      </c>
      <c r="I3239" s="500" t="s">
        <v>688</v>
      </c>
      <c r="J3239" s="500" t="s">
        <v>689</v>
      </c>
      <c r="K3239" s="500" t="s">
        <v>2306</v>
      </c>
      <c r="L3239" s="500" t="s">
        <v>27724</v>
      </c>
      <c r="M3239" s="500" t="s">
        <v>2307</v>
      </c>
      <c r="N3239" s="500" t="s">
        <v>12458</v>
      </c>
    </row>
    <row r="3240" spans="1:14">
      <c r="A3240" s="500" t="s">
        <v>686</v>
      </c>
      <c r="B3240" s="500" t="s">
        <v>2858</v>
      </c>
      <c r="C3240" s="500" t="s">
        <v>2888</v>
      </c>
      <c r="D3240" s="500" t="s">
        <v>2889</v>
      </c>
      <c r="E3240" s="500" t="s">
        <v>11099</v>
      </c>
      <c r="F3240" s="500" t="s">
        <v>580</v>
      </c>
      <c r="G3240" s="500" t="s">
        <v>12459</v>
      </c>
      <c r="H3240" s="500" t="s">
        <v>12382</v>
      </c>
      <c r="I3240" s="500" t="s">
        <v>688</v>
      </c>
      <c r="J3240" s="500" t="s">
        <v>689</v>
      </c>
      <c r="K3240" s="500" t="s">
        <v>2306</v>
      </c>
      <c r="L3240" s="500" t="s">
        <v>27724</v>
      </c>
      <c r="M3240" s="500" t="s">
        <v>2307</v>
      </c>
      <c r="N3240" s="500" t="s">
        <v>12460</v>
      </c>
    </row>
    <row r="3241" spans="1:14">
      <c r="A3241" s="500" t="s">
        <v>686</v>
      </c>
      <c r="B3241" s="500" t="s">
        <v>2858</v>
      </c>
      <c r="C3241" s="500" t="s">
        <v>2888</v>
      </c>
      <c r="D3241" s="500" t="s">
        <v>2889</v>
      </c>
      <c r="E3241" s="500" t="s">
        <v>11099</v>
      </c>
      <c r="F3241" s="500" t="s">
        <v>580</v>
      </c>
      <c r="G3241" s="500" t="s">
        <v>12461</v>
      </c>
      <c r="H3241" s="500" t="s">
        <v>6910</v>
      </c>
      <c r="I3241" s="500" t="s">
        <v>688</v>
      </c>
      <c r="J3241" s="500" t="s">
        <v>689</v>
      </c>
      <c r="K3241" s="500" t="s">
        <v>2306</v>
      </c>
      <c r="L3241" s="500" t="s">
        <v>27724</v>
      </c>
      <c r="M3241" s="500" t="s">
        <v>2307</v>
      </c>
      <c r="N3241" s="500" t="s">
        <v>12462</v>
      </c>
    </row>
    <row r="3242" spans="1:14">
      <c r="A3242" s="500" t="s">
        <v>686</v>
      </c>
      <c r="B3242" s="500" t="s">
        <v>2858</v>
      </c>
      <c r="C3242" s="500" t="s">
        <v>2888</v>
      </c>
      <c r="D3242" s="500" t="s">
        <v>2889</v>
      </c>
      <c r="E3242" s="500" t="s">
        <v>11099</v>
      </c>
      <c r="F3242" s="500" t="s">
        <v>580</v>
      </c>
      <c r="G3242" s="500" t="s">
        <v>12463</v>
      </c>
      <c r="H3242" s="500" t="s">
        <v>12464</v>
      </c>
      <c r="I3242" s="500" t="s">
        <v>688</v>
      </c>
      <c r="J3242" s="500" t="s">
        <v>689</v>
      </c>
      <c r="K3242" s="500" t="s">
        <v>2306</v>
      </c>
      <c r="L3242" s="500" t="s">
        <v>27724</v>
      </c>
      <c r="M3242" s="500" t="s">
        <v>2307</v>
      </c>
      <c r="N3242" s="500" t="s">
        <v>12451</v>
      </c>
    </row>
    <row r="3243" spans="1:14">
      <c r="A3243" s="500" t="s">
        <v>686</v>
      </c>
      <c r="B3243" s="500" t="s">
        <v>2858</v>
      </c>
      <c r="C3243" s="500" t="s">
        <v>2888</v>
      </c>
      <c r="D3243" s="500" t="s">
        <v>2889</v>
      </c>
      <c r="E3243" s="500" t="s">
        <v>11099</v>
      </c>
      <c r="F3243" s="500" t="s">
        <v>580</v>
      </c>
      <c r="G3243" s="500" t="s">
        <v>12465</v>
      </c>
      <c r="H3243" s="500" t="s">
        <v>7072</v>
      </c>
      <c r="I3243" s="500" t="s">
        <v>688</v>
      </c>
      <c r="J3243" s="500" t="s">
        <v>689</v>
      </c>
      <c r="K3243" s="500" t="s">
        <v>2306</v>
      </c>
      <c r="L3243" s="500" t="s">
        <v>27724</v>
      </c>
      <c r="M3243" s="500" t="s">
        <v>2307</v>
      </c>
      <c r="N3243" s="500" t="s">
        <v>12466</v>
      </c>
    </row>
    <row r="3244" spans="1:14">
      <c r="A3244" s="500" t="s">
        <v>686</v>
      </c>
      <c r="B3244" s="500" t="s">
        <v>2858</v>
      </c>
      <c r="C3244" s="500" t="s">
        <v>2888</v>
      </c>
      <c r="D3244" s="500" t="s">
        <v>2889</v>
      </c>
      <c r="E3244" s="500" t="s">
        <v>11099</v>
      </c>
      <c r="F3244" s="500" t="s">
        <v>580</v>
      </c>
      <c r="G3244" s="500" t="s">
        <v>12467</v>
      </c>
      <c r="H3244" s="500" t="s">
        <v>12468</v>
      </c>
      <c r="I3244" s="500" t="s">
        <v>688</v>
      </c>
      <c r="J3244" s="500" t="s">
        <v>689</v>
      </c>
      <c r="K3244" s="500" t="s">
        <v>2306</v>
      </c>
      <c r="L3244" s="500" t="s">
        <v>27724</v>
      </c>
      <c r="M3244" s="500" t="s">
        <v>2307</v>
      </c>
      <c r="N3244" s="500" t="s">
        <v>12469</v>
      </c>
    </row>
    <row r="3245" spans="1:14">
      <c r="A3245" s="500" t="s">
        <v>686</v>
      </c>
      <c r="B3245" s="500" t="s">
        <v>2858</v>
      </c>
      <c r="C3245" s="500" t="s">
        <v>2888</v>
      </c>
      <c r="D3245" s="500" t="s">
        <v>2889</v>
      </c>
      <c r="E3245" s="500" t="s">
        <v>11099</v>
      </c>
      <c r="F3245" s="500" t="s">
        <v>580</v>
      </c>
      <c r="G3245" s="500" t="s">
        <v>12470</v>
      </c>
      <c r="H3245" s="500" t="s">
        <v>3730</v>
      </c>
      <c r="I3245" s="500" t="s">
        <v>688</v>
      </c>
      <c r="J3245" s="500" t="s">
        <v>689</v>
      </c>
      <c r="K3245" s="500" t="s">
        <v>2306</v>
      </c>
      <c r="L3245" s="500" t="s">
        <v>27724</v>
      </c>
      <c r="M3245" s="500" t="s">
        <v>2307</v>
      </c>
      <c r="N3245" s="500" t="s">
        <v>12471</v>
      </c>
    </row>
    <row r="3246" spans="1:14">
      <c r="A3246" s="500" t="s">
        <v>686</v>
      </c>
      <c r="B3246" s="500" t="s">
        <v>2858</v>
      </c>
      <c r="C3246" s="500" t="s">
        <v>2888</v>
      </c>
      <c r="D3246" s="500" t="s">
        <v>2889</v>
      </c>
      <c r="E3246" s="500" t="s">
        <v>11099</v>
      </c>
      <c r="F3246" s="500" t="s">
        <v>580</v>
      </c>
      <c r="G3246" s="500" t="s">
        <v>12472</v>
      </c>
      <c r="H3246" s="500" t="s">
        <v>12464</v>
      </c>
      <c r="I3246" s="500" t="s">
        <v>688</v>
      </c>
      <c r="J3246" s="500" t="s">
        <v>689</v>
      </c>
      <c r="K3246" s="500" t="s">
        <v>2306</v>
      </c>
      <c r="L3246" s="500" t="s">
        <v>27724</v>
      </c>
      <c r="M3246" s="500" t="s">
        <v>2307</v>
      </c>
      <c r="N3246" s="500" t="s">
        <v>12473</v>
      </c>
    </row>
    <row r="3247" spans="1:14">
      <c r="A3247" s="500" t="s">
        <v>686</v>
      </c>
      <c r="B3247" s="500" t="s">
        <v>2858</v>
      </c>
      <c r="C3247" s="500" t="s">
        <v>2888</v>
      </c>
      <c r="D3247" s="500" t="s">
        <v>2889</v>
      </c>
      <c r="E3247" s="500" t="s">
        <v>11099</v>
      </c>
      <c r="F3247" s="500" t="s">
        <v>580</v>
      </c>
      <c r="G3247" s="500" t="s">
        <v>12474</v>
      </c>
      <c r="H3247" s="500" t="s">
        <v>7072</v>
      </c>
      <c r="I3247" s="500" t="s">
        <v>688</v>
      </c>
      <c r="J3247" s="500" t="s">
        <v>689</v>
      </c>
      <c r="K3247" s="500" t="s">
        <v>2306</v>
      </c>
      <c r="L3247" s="500" t="s">
        <v>27724</v>
      </c>
      <c r="M3247" s="500" t="s">
        <v>2307</v>
      </c>
      <c r="N3247" s="500" t="s">
        <v>12475</v>
      </c>
    </row>
    <row r="3248" spans="1:14">
      <c r="A3248" s="500" t="s">
        <v>686</v>
      </c>
      <c r="B3248" s="500" t="s">
        <v>2858</v>
      </c>
      <c r="C3248" s="500" t="s">
        <v>2888</v>
      </c>
      <c r="D3248" s="500" t="s">
        <v>2889</v>
      </c>
      <c r="E3248" s="500" t="s">
        <v>11099</v>
      </c>
      <c r="F3248" s="500" t="s">
        <v>580</v>
      </c>
      <c r="G3248" s="500" t="s">
        <v>12476</v>
      </c>
      <c r="H3248" s="500" t="s">
        <v>12405</v>
      </c>
      <c r="I3248" s="500" t="s">
        <v>688</v>
      </c>
      <c r="J3248" s="500" t="s">
        <v>689</v>
      </c>
      <c r="K3248" s="500" t="s">
        <v>2306</v>
      </c>
      <c r="L3248" s="500" t="s">
        <v>27724</v>
      </c>
      <c r="M3248" s="500" t="s">
        <v>2307</v>
      </c>
      <c r="N3248" s="500" t="s">
        <v>12451</v>
      </c>
    </row>
    <row r="3249" spans="1:14">
      <c r="A3249" s="500" t="s">
        <v>686</v>
      </c>
      <c r="B3249" s="500" t="s">
        <v>2858</v>
      </c>
      <c r="C3249" s="500" t="s">
        <v>2888</v>
      </c>
      <c r="D3249" s="500" t="s">
        <v>2889</v>
      </c>
      <c r="E3249" s="500" t="s">
        <v>11099</v>
      </c>
      <c r="F3249" s="500" t="s">
        <v>580</v>
      </c>
      <c r="G3249" s="500" t="s">
        <v>12477</v>
      </c>
      <c r="H3249" s="500" t="s">
        <v>12442</v>
      </c>
      <c r="I3249" s="500" t="s">
        <v>688</v>
      </c>
      <c r="J3249" s="500" t="s">
        <v>689</v>
      </c>
      <c r="K3249" s="500" t="s">
        <v>2306</v>
      </c>
      <c r="L3249" s="500" t="s">
        <v>27724</v>
      </c>
      <c r="M3249" s="500" t="s">
        <v>2307</v>
      </c>
      <c r="N3249" s="500" t="s">
        <v>12478</v>
      </c>
    </row>
    <row r="3250" spans="1:14">
      <c r="A3250" s="500" t="s">
        <v>686</v>
      </c>
      <c r="B3250" s="500" t="s">
        <v>2858</v>
      </c>
      <c r="C3250" s="500" t="s">
        <v>2888</v>
      </c>
      <c r="D3250" s="500" t="s">
        <v>2889</v>
      </c>
      <c r="E3250" s="500" t="s">
        <v>11099</v>
      </c>
      <c r="F3250" s="500" t="s">
        <v>580</v>
      </c>
      <c r="G3250" s="500" t="s">
        <v>12479</v>
      </c>
      <c r="H3250" s="500" t="s">
        <v>12480</v>
      </c>
      <c r="I3250" s="500" t="s">
        <v>688</v>
      </c>
      <c r="J3250" s="500" t="s">
        <v>689</v>
      </c>
      <c r="K3250" s="500" t="s">
        <v>2306</v>
      </c>
      <c r="L3250" s="500" t="s">
        <v>27724</v>
      </c>
      <c r="M3250" s="500" t="s">
        <v>2307</v>
      </c>
      <c r="N3250" s="500" t="s">
        <v>12481</v>
      </c>
    </row>
    <row r="3251" spans="1:14">
      <c r="A3251" s="500" t="s">
        <v>686</v>
      </c>
      <c r="B3251" s="500" t="s">
        <v>2858</v>
      </c>
      <c r="C3251" s="500" t="s">
        <v>2888</v>
      </c>
      <c r="D3251" s="500" t="s">
        <v>2889</v>
      </c>
      <c r="E3251" s="500" t="s">
        <v>11099</v>
      </c>
      <c r="F3251" s="500" t="s">
        <v>580</v>
      </c>
      <c r="G3251" s="500" t="s">
        <v>12482</v>
      </c>
      <c r="H3251" s="500" t="s">
        <v>7133</v>
      </c>
      <c r="I3251" s="500" t="s">
        <v>688</v>
      </c>
      <c r="J3251" s="500" t="s">
        <v>689</v>
      </c>
      <c r="K3251" s="500" t="s">
        <v>2306</v>
      </c>
      <c r="L3251" s="500" t="s">
        <v>27724</v>
      </c>
      <c r="M3251" s="500" t="s">
        <v>2307</v>
      </c>
      <c r="N3251" s="500" t="s">
        <v>12483</v>
      </c>
    </row>
    <row r="3252" spans="1:14">
      <c r="A3252" s="500" t="s">
        <v>686</v>
      </c>
      <c r="B3252" s="500" t="s">
        <v>2858</v>
      </c>
      <c r="C3252" s="500" t="s">
        <v>2888</v>
      </c>
      <c r="D3252" s="500" t="s">
        <v>2889</v>
      </c>
      <c r="E3252" s="500" t="s">
        <v>11099</v>
      </c>
      <c r="F3252" s="500" t="s">
        <v>580</v>
      </c>
      <c r="G3252" s="500" t="s">
        <v>12484</v>
      </c>
      <c r="H3252" s="500" t="s">
        <v>12405</v>
      </c>
      <c r="I3252" s="500" t="s">
        <v>688</v>
      </c>
      <c r="J3252" s="500" t="s">
        <v>689</v>
      </c>
      <c r="K3252" s="500" t="s">
        <v>2306</v>
      </c>
      <c r="L3252" s="500" t="s">
        <v>27724</v>
      </c>
      <c r="M3252" s="500" t="s">
        <v>2307</v>
      </c>
      <c r="N3252" s="500" t="s">
        <v>12485</v>
      </c>
    </row>
    <row r="3253" spans="1:14">
      <c r="A3253" s="500" t="s">
        <v>686</v>
      </c>
      <c r="B3253" s="500" t="s">
        <v>2858</v>
      </c>
      <c r="C3253" s="500" t="s">
        <v>2888</v>
      </c>
      <c r="D3253" s="500" t="s">
        <v>2889</v>
      </c>
      <c r="E3253" s="500" t="s">
        <v>11099</v>
      </c>
      <c r="F3253" s="500" t="s">
        <v>580</v>
      </c>
      <c r="G3253" s="500" t="s">
        <v>12486</v>
      </c>
      <c r="H3253" s="500" t="s">
        <v>12442</v>
      </c>
      <c r="I3253" s="500" t="s">
        <v>688</v>
      </c>
      <c r="J3253" s="500" t="s">
        <v>689</v>
      </c>
      <c r="K3253" s="500" t="s">
        <v>2306</v>
      </c>
      <c r="L3253" s="500" t="s">
        <v>27724</v>
      </c>
      <c r="M3253" s="500" t="s">
        <v>2307</v>
      </c>
      <c r="N3253" s="500" t="s">
        <v>12487</v>
      </c>
    </row>
    <row r="3254" spans="1:14">
      <c r="A3254" s="500" t="s">
        <v>686</v>
      </c>
      <c r="B3254" s="500" t="s">
        <v>2858</v>
      </c>
      <c r="C3254" s="500" t="s">
        <v>2888</v>
      </c>
      <c r="D3254" s="500" t="s">
        <v>2889</v>
      </c>
      <c r="E3254" s="500" t="s">
        <v>11099</v>
      </c>
      <c r="F3254" s="500" t="s">
        <v>580</v>
      </c>
      <c r="G3254" s="500" t="s">
        <v>12488</v>
      </c>
      <c r="H3254" s="500" t="s">
        <v>11619</v>
      </c>
      <c r="I3254" s="500" t="s">
        <v>688</v>
      </c>
      <c r="J3254" s="500" t="s">
        <v>689</v>
      </c>
      <c r="K3254" s="500" t="s">
        <v>2306</v>
      </c>
      <c r="L3254" s="500" t="s">
        <v>27724</v>
      </c>
      <c r="M3254" s="500" t="s">
        <v>2307</v>
      </c>
      <c r="N3254" s="500" t="s">
        <v>12451</v>
      </c>
    </row>
    <row r="3255" spans="1:14">
      <c r="A3255" s="500" t="s">
        <v>686</v>
      </c>
      <c r="B3255" s="500" t="s">
        <v>2858</v>
      </c>
      <c r="C3255" s="500" t="s">
        <v>2888</v>
      </c>
      <c r="D3255" s="500" t="s">
        <v>2889</v>
      </c>
      <c r="E3255" s="500" t="s">
        <v>11099</v>
      </c>
      <c r="F3255" s="500" t="s">
        <v>580</v>
      </c>
      <c r="G3255" s="500" t="s">
        <v>12489</v>
      </c>
      <c r="H3255" s="500" t="s">
        <v>12490</v>
      </c>
      <c r="I3255" s="500" t="s">
        <v>688</v>
      </c>
      <c r="J3255" s="500" t="s">
        <v>689</v>
      </c>
      <c r="K3255" s="500" t="s">
        <v>2306</v>
      </c>
      <c r="L3255" s="500" t="s">
        <v>27724</v>
      </c>
      <c r="M3255" s="500" t="s">
        <v>2307</v>
      </c>
      <c r="N3255" s="500" t="s">
        <v>12491</v>
      </c>
    </row>
    <row r="3256" spans="1:14">
      <c r="A3256" s="500" t="s">
        <v>686</v>
      </c>
      <c r="B3256" s="500" t="s">
        <v>2858</v>
      </c>
      <c r="C3256" s="500" t="s">
        <v>2888</v>
      </c>
      <c r="D3256" s="500" t="s">
        <v>2889</v>
      </c>
      <c r="E3256" s="500" t="s">
        <v>11099</v>
      </c>
      <c r="F3256" s="500" t="s">
        <v>580</v>
      </c>
      <c r="G3256" s="500" t="s">
        <v>12492</v>
      </c>
      <c r="H3256" s="500" t="s">
        <v>2908</v>
      </c>
      <c r="I3256" s="500" t="s">
        <v>688</v>
      </c>
      <c r="J3256" s="500" t="s">
        <v>689</v>
      </c>
      <c r="K3256" s="500" t="s">
        <v>2306</v>
      </c>
      <c r="L3256" s="500" t="s">
        <v>27724</v>
      </c>
      <c r="M3256" s="500" t="s">
        <v>2307</v>
      </c>
      <c r="N3256" s="500" t="s">
        <v>12493</v>
      </c>
    </row>
    <row r="3257" spans="1:14">
      <c r="A3257" s="500" t="s">
        <v>686</v>
      </c>
      <c r="B3257" s="500" t="s">
        <v>2858</v>
      </c>
      <c r="C3257" s="500" t="s">
        <v>2888</v>
      </c>
      <c r="D3257" s="500" t="s">
        <v>2889</v>
      </c>
      <c r="E3257" s="500" t="s">
        <v>11099</v>
      </c>
      <c r="F3257" s="500" t="s">
        <v>580</v>
      </c>
      <c r="G3257" s="500" t="s">
        <v>12494</v>
      </c>
      <c r="H3257" s="500" t="s">
        <v>12495</v>
      </c>
      <c r="I3257" s="500" t="s">
        <v>688</v>
      </c>
      <c r="J3257" s="500" t="s">
        <v>689</v>
      </c>
      <c r="K3257" s="500" t="s">
        <v>2306</v>
      </c>
      <c r="L3257" s="500" t="s">
        <v>27724</v>
      </c>
      <c r="M3257" s="500" t="s">
        <v>2307</v>
      </c>
      <c r="N3257" s="500" t="s">
        <v>12496</v>
      </c>
    </row>
    <row r="3258" spans="1:14">
      <c r="A3258" s="500" t="s">
        <v>686</v>
      </c>
      <c r="B3258" s="500" t="s">
        <v>2858</v>
      </c>
      <c r="C3258" s="500" t="s">
        <v>2888</v>
      </c>
      <c r="D3258" s="500" t="s">
        <v>2889</v>
      </c>
      <c r="E3258" s="500" t="s">
        <v>11099</v>
      </c>
      <c r="F3258" s="500" t="s">
        <v>580</v>
      </c>
      <c r="G3258" s="500" t="s">
        <v>12497</v>
      </c>
      <c r="H3258" s="500" t="s">
        <v>11619</v>
      </c>
      <c r="I3258" s="500" t="s">
        <v>688</v>
      </c>
      <c r="J3258" s="500" t="s">
        <v>689</v>
      </c>
      <c r="K3258" s="500" t="s">
        <v>2306</v>
      </c>
      <c r="L3258" s="500" t="s">
        <v>27724</v>
      </c>
      <c r="M3258" s="500" t="s">
        <v>2307</v>
      </c>
      <c r="N3258" s="500" t="s">
        <v>12498</v>
      </c>
    </row>
    <row r="3259" spans="1:14">
      <c r="A3259" s="500" t="s">
        <v>686</v>
      </c>
      <c r="B3259" s="500" t="s">
        <v>2858</v>
      </c>
      <c r="C3259" s="500" t="s">
        <v>2888</v>
      </c>
      <c r="D3259" s="500" t="s">
        <v>2889</v>
      </c>
      <c r="E3259" s="500" t="s">
        <v>11099</v>
      </c>
      <c r="F3259" s="500" t="s">
        <v>580</v>
      </c>
      <c r="G3259" s="500" t="s">
        <v>12499</v>
      </c>
      <c r="H3259" s="500" t="s">
        <v>12490</v>
      </c>
      <c r="I3259" s="500" t="s">
        <v>688</v>
      </c>
      <c r="J3259" s="500" t="s">
        <v>689</v>
      </c>
      <c r="K3259" s="500" t="s">
        <v>2306</v>
      </c>
      <c r="L3259" s="500" t="s">
        <v>27724</v>
      </c>
      <c r="M3259" s="500" t="s">
        <v>2307</v>
      </c>
      <c r="N3259" s="500" t="s">
        <v>12500</v>
      </c>
    </row>
    <row r="3260" spans="1:14">
      <c r="A3260" s="500" t="s">
        <v>686</v>
      </c>
      <c r="B3260" s="500" t="s">
        <v>2858</v>
      </c>
      <c r="C3260" s="500" t="s">
        <v>2888</v>
      </c>
      <c r="D3260" s="500" t="s">
        <v>2889</v>
      </c>
      <c r="E3260" s="500" t="s">
        <v>11099</v>
      </c>
      <c r="F3260" s="500" t="s">
        <v>580</v>
      </c>
      <c r="G3260" s="500" t="s">
        <v>12501</v>
      </c>
      <c r="H3260" s="500" t="s">
        <v>3737</v>
      </c>
      <c r="I3260" s="500" t="s">
        <v>688</v>
      </c>
      <c r="J3260" s="500" t="s">
        <v>689</v>
      </c>
      <c r="K3260" s="500" t="s">
        <v>2306</v>
      </c>
      <c r="L3260" s="500" t="s">
        <v>27724</v>
      </c>
      <c r="M3260" s="500" t="s">
        <v>2307</v>
      </c>
      <c r="N3260" s="500" t="s">
        <v>12451</v>
      </c>
    </row>
    <row r="3261" spans="1:14">
      <c r="A3261" s="500" t="s">
        <v>686</v>
      </c>
      <c r="B3261" s="500" t="s">
        <v>2858</v>
      </c>
      <c r="C3261" s="500" t="s">
        <v>2888</v>
      </c>
      <c r="D3261" s="500" t="s">
        <v>2889</v>
      </c>
      <c r="E3261" s="500" t="s">
        <v>11099</v>
      </c>
      <c r="F3261" s="500" t="s">
        <v>580</v>
      </c>
      <c r="G3261" s="500" t="s">
        <v>12502</v>
      </c>
      <c r="H3261" s="500" t="s">
        <v>7081</v>
      </c>
      <c r="I3261" s="500" t="s">
        <v>688</v>
      </c>
      <c r="J3261" s="500" t="s">
        <v>689</v>
      </c>
      <c r="K3261" s="500" t="s">
        <v>2306</v>
      </c>
      <c r="L3261" s="500" t="s">
        <v>27724</v>
      </c>
      <c r="M3261" s="500" t="s">
        <v>2307</v>
      </c>
      <c r="N3261" s="500" t="s">
        <v>12503</v>
      </c>
    </row>
    <row r="3262" spans="1:14">
      <c r="A3262" s="500" t="s">
        <v>686</v>
      </c>
      <c r="B3262" s="500" t="s">
        <v>2858</v>
      </c>
      <c r="C3262" s="500" t="s">
        <v>2888</v>
      </c>
      <c r="D3262" s="500" t="s">
        <v>2889</v>
      </c>
      <c r="E3262" s="500" t="s">
        <v>11099</v>
      </c>
      <c r="F3262" s="500" t="s">
        <v>580</v>
      </c>
      <c r="G3262" s="500" t="s">
        <v>12504</v>
      </c>
      <c r="H3262" s="500" t="s">
        <v>7128</v>
      </c>
      <c r="I3262" s="500" t="s">
        <v>688</v>
      </c>
      <c r="J3262" s="500" t="s">
        <v>689</v>
      </c>
      <c r="K3262" s="500" t="s">
        <v>2306</v>
      </c>
      <c r="L3262" s="500" t="s">
        <v>27724</v>
      </c>
      <c r="M3262" s="500" t="s">
        <v>2307</v>
      </c>
      <c r="N3262" s="500" t="s">
        <v>12505</v>
      </c>
    </row>
    <row r="3263" spans="1:14">
      <c r="A3263" s="500" t="s">
        <v>686</v>
      </c>
      <c r="B3263" s="500" t="s">
        <v>2858</v>
      </c>
      <c r="C3263" s="500" t="s">
        <v>2888</v>
      </c>
      <c r="D3263" s="500" t="s">
        <v>2889</v>
      </c>
      <c r="E3263" s="500" t="s">
        <v>11099</v>
      </c>
      <c r="F3263" s="500" t="s">
        <v>580</v>
      </c>
      <c r="G3263" s="500" t="s">
        <v>12506</v>
      </c>
      <c r="H3263" s="500" t="s">
        <v>12507</v>
      </c>
      <c r="I3263" s="500" t="s">
        <v>688</v>
      </c>
      <c r="J3263" s="500" t="s">
        <v>689</v>
      </c>
      <c r="K3263" s="500" t="s">
        <v>2306</v>
      </c>
      <c r="L3263" s="500" t="s">
        <v>27724</v>
      </c>
      <c r="M3263" s="500" t="s">
        <v>2307</v>
      </c>
      <c r="N3263" s="500" t="s">
        <v>12508</v>
      </c>
    </row>
    <row r="3264" spans="1:14">
      <c r="A3264" s="500" t="s">
        <v>686</v>
      </c>
      <c r="B3264" s="500" t="s">
        <v>2858</v>
      </c>
      <c r="C3264" s="500" t="s">
        <v>2888</v>
      </c>
      <c r="D3264" s="500" t="s">
        <v>2889</v>
      </c>
      <c r="E3264" s="500" t="s">
        <v>11099</v>
      </c>
      <c r="F3264" s="500" t="s">
        <v>580</v>
      </c>
      <c r="G3264" s="500" t="s">
        <v>12509</v>
      </c>
      <c r="H3264" s="500" t="s">
        <v>3737</v>
      </c>
      <c r="I3264" s="500" t="s">
        <v>688</v>
      </c>
      <c r="J3264" s="500" t="s">
        <v>689</v>
      </c>
      <c r="K3264" s="500" t="s">
        <v>2306</v>
      </c>
      <c r="L3264" s="500" t="s">
        <v>27724</v>
      </c>
      <c r="M3264" s="500" t="s">
        <v>2307</v>
      </c>
      <c r="N3264" s="500" t="s">
        <v>12510</v>
      </c>
    </row>
    <row r="3265" spans="1:14">
      <c r="A3265" s="500" t="s">
        <v>686</v>
      </c>
      <c r="B3265" s="500" t="s">
        <v>2858</v>
      </c>
      <c r="C3265" s="500" t="s">
        <v>2888</v>
      </c>
      <c r="D3265" s="500" t="s">
        <v>2889</v>
      </c>
      <c r="E3265" s="500" t="s">
        <v>11099</v>
      </c>
      <c r="F3265" s="500" t="s">
        <v>580</v>
      </c>
      <c r="G3265" s="500" t="s">
        <v>12511</v>
      </c>
      <c r="H3265" s="500" t="s">
        <v>7081</v>
      </c>
      <c r="I3265" s="500" t="s">
        <v>688</v>
      </c>
      <c r="J3265" s="500" t="s">
        <v>689</v>
      </c>
      <c r="K3265" s="500" t="s">
        <v>2306</v>
      </c>
      <c r="L3265" s="500" t="s">
        <v>27724</v>
      </c>
      <c r="M3265" s="500" t="s">
        <v>2307</v>
      </c>
      <c r="N3265" s="500" t="s">
        <v>12512</v>
      </c>
    </row>
    <row r="3266" spans="1:14">
      <c r="A3266" s="500" t="s">
        <v>686</v>
      </c>
      <c r="B3266" s="500" t="s">
        <v>2858</v>
      </c>
      <c r="C3266" s="500" t="s">
        <v>2888</v>
      </c>
      <c r="D3266" s="500" t="s">
        <v>2889</v>
      </c>
      <c r="E3266" s="500" t="s">
        <v>11099</v>
      </c>
      <c r="F3266" s="500" t="s">
        <v>580</v>
      </c>
      <c r="G3266" s="500" t="s">
        <v>12513</v>
      </c>
      <c r="H3266" s="500" t="s">
        <v>6910</v>
      </c>
      <c r="I3266" s="500" t="s">
        <v>688</v>
      </c>
      <c r="J3266" s="500" t="s">
        <v>689</v>
      </c>
      <c r="K3266" s="500" t="s">
        <v>2306</v>
      </c>
      <c r="L3266" s="500" t="s">
        <v>27724</v>
      </c>
      <c r="M3266" s="500" t="s">
        <v>2307</v>
      </c>
      <c r="N3266" s="500" t="s">
        <v>12451</v>
      </c>
    </row>
    <row r="3267" spans="1:14">
      <c r="A3267" s="500" t="s">
        <v>686</v>
      </c>
      <c r="B3267" s="500" t="s">
        <v>2858</v>
      </c>
      <c r="C3267" s="500" t="s">
        <v>2888</v>
      </c>
      <c r="D3267" s="500" t="s">
        <v>2889</v>
      </c>
      <c r="E3267" s="500" t="s">
        <v>11099</v>
      </c>
      <c r="F3267" s="500" t="s">
        <v>580</v>
      </c>
      <c r="G3267" s="500" t="s">
        <v>12514</v>
      </c>
      <c r="H3267" s="500" t="s">
        <v>3961</v>
      </c>
      <c r="I3267" s="500" t="s">
        <v>688</v>
      </c>
      <c r="J3267" s="500" t="s">
        <v>689</v>
      </c>
      <c r="K3267" s="500" t="s">
        <v>2306</v>
      </c>
      <c r="L3267" s="500" t="s">
        <v>27724</v>
      </c>
      <c r="M3267" s="500" t="s">
        <v>2307</v>
      </c>
      <c r="N3267" s="500" t="s">
        <v>12515</v>
      </c>
    </row>
    <row r="3268" spans="1:14">
      <c r="A3268" s="500" t="s">
        <v>686</v>
      </c>
      <c r="B3268" s="500" t="s">
        <v>2858</v>
      </c>
      <c r="C3268" s="500" t="s">
        <v>2888</v>
      </c>
      <c r="D3268" s="500" t="s">
        <v>2889</v>
      </c>
      <c r="E3268" s="500" t="s">
        <v>11099</v>
      </c>
      <c r="F3268" s="500" t="s">
        <v>580</v>
      </c>
      <c r="G3268" s="500" t="s">
        <v>12516</v>
      </c>
      <c r="H3268" s="500" t="s">
        <v>7133</v>
      </c>
      <c r="I3268" s="500" t="s">
        <v>688</v>
      </c>
      <c r="J3268" s="500" t="s">
        <v>689</v>
      </c>
      <c r="K3268" s="500" t="s">
        <v>2306</v>
      </c>
      <c r="L3268" s="500" t="s">
        <v>27724</v>
      </c>
      <c r="M3268" s="500" t="s">
        <v>2307</v>
      </c>
      <c r="N3268" s="500" t="s">
        <v>12517</v>
      </c>
    </row>
    <row r="3269" spans="1:14">
      <c r="A3269" s="500" t="s">
        <v>686</v>
      </c>
      <c r="B3269" s="500" t="s">
        <v>2858</v>
      </c>
      <c r="C3269" s="500" t="s">
        <v>2888</v>
      </c>
      <c r="D3269" s="500" t="s">
        <v>2889</v>
      </c>
      <c r="E3269" s="500" t="s">
        <v>11099</v>
      </c>
      <c r="F3269" s="500" t="s">
        <v>580</v>
      </c>
      <c r="G3269" s="500" t="s">
        <v>12518</v>
      </c>
      <c r="H3269" s="500" t="s">
        <v>12519</v>
      </c>
      <c r="I3269" s="500" t="s">
        <v>688</v>
      </c>
      <c r="J3269" s="500" t="s">
        <v>689</v>
      </c>
      <c r="K3269" s="500" t="s">
        <v>2306</v>
      </c>
      <c r="L3269" s="500" t="s">
        <v>27724</v>
      </c>
      <c r="M3269" s="500" t="s">
        <v>2307</v>
      </c>
      <c r="N3269" s="500" t="s">
        <v>12520</v>
      </c>
    </row>
    <row r="3270" spans="1:14">
      <c r="A3270" s="500" t="s">
        <v>686</v>
      </c>
      <c r="B3270" s="500" t="s">
        <v>2858</v>
      </c>
      <c r="C3270" s="500" t="s">
        <v>2888</v>
      </c>
      <c r="D3270" s="500" t="s">
        <v>2889</v>
      </c>
      <c r="E3270" s="500" t="s">
        <v>11099</v>
      </c>
      <c r="F3270" s="500" t="s">
        <v>580</v>
      </c>
      <c r="G3270" s="500" t="s">
        <v>12521</v>
      </c>
      <c r="H3270" s="500" t="s">
        <v>6910</v>
      </c>
      <c r="I3270" s="500" t="s">
        <v>688</v>
      </c>
      <c r="J3270" s="500" t="s">
        <v>689</v>
      </c>
      <c r="K3270" s="500" t="s">
        <v>2306</v>
      </c>
      <c r="L3270" s="500" t="s">
        <v>27724</v>
      </c>
      <c r="M3270" s="500" t="s">
        <v>2307</v>
      </c>
      <c r="N3270" s="500" t="s">
        <v>12522</v>
      </c>
    </row>
    <row r="3271" spans="1:14">
      <c r="A3271" s="500" t="s">
        <v>686</v>
      </c>
      <c r="B3271" s="500" t="s">
        <v>2858</v>
      </c>
      <c r="C3271" s="500" t="s">
        <v>2888</v>
      </c>
      <c r="D3271" s="500" t="s">
        <v>2889</v>
      </c>
      <c r="E3271" s="500" t="s">
        <v>11099</v>
      </c>
      <c r="F3271" s="500" t="s">
        <v>580</v>
      </c>
      <c r="G3271" s="500" t="s">
        <v>12523</v>
      </c>
      <c r="H3271" s="500" t="s">
        <v>3961</v>
      </c>
      <c r="I3271" s="500" t="s">
        <v>688</v>
      </c>
      <c r="J3271" s="500" t="s">
        <v>689</v>
      </c>
      <c r="K3271" s="500" t="s">
        <v>2306</v>
      </c>
      <c r="L3271" s="500" t="s">
        <v>27724</v>
      </c>
      <c r="M3271" s="500" t="s">
        <v>2307</v>
      </c>
      <c r="N3271" s="500" t="s">
        <v>12524</v>
      </c>
    </row>
    <row r="3272" spans="1:14">
      <c r="A3272" s="500" t="s">
        <v>686</v>
      </c>
      <c r="B3272" s="500" t="s">
        <v>2858</v>
      </c>
      <c r="C3272" s="500" t="s">
        <v>2888</v>
      </c>
      <c r="D3272" s="500" t="s">
        <v>2889</v>
      </c>
      <c r="E3272" s="500" t="s">
        <v>11099</v>
      </c>
      <c r="F3272" s="500" t="s">
        <v>580</v>
      </c>
      <c r="G3272" s="500" t="s">
        <v>12525</v>
      </c>
      <c r="H3272" s="500" t="s">
        <v>3731</v>
      </c>
      <c r="I3272" s="500" t="s">
        <v>688</v>
      </c>
      <c r="J3272" s="500" t="s">
        <v>689</v>
      </c>
      <c r="K3272" s="500" t="s">
        <v>2306</v>
      </c>
      <c r="L3272" s="500" t="s">
        <v>27724</v>
      </c>
      <c r="M3272" s="500" t="s">
        <v>2307</v>
      </c>
      <c r="N3272" s="500" t="s">
        <v>12451</v>
      </c>
    </row>
    <row r="3273" spans="1:14">
      <c r="A3273" s="500" t="s">
        <v>686</v>
      </c>
      <c r="B3273" s="500" t="s">
        <v>2858</v>
      </c>
      <c r="C3273" s="500" t="s">
        <v>2888</v>
      </c>
      <c r="D3273" s="500" t="s">
        <v>2889</v>
      </c>
      <c r="E3273" s="500" t="s">
        <v>11099</v>
      </c>
      <c r="F3273" s="500" t="s">
        <v>580</v>
      </c>
      <c r="G3273" s="500" t="s">
        <v>12526</v>
      </c>
      <c r="H3273" s="500" t="s">
        <v>12480</v>
      </c>
      <c r="I3273" s="500" t="s">
        <v>688</v>
      </c>
      <c r="J3273" s="500" t="s">
        <v>689</v>
      </c>
      <c r="K3273" s="500" t="s">
        <v>2306</v>
      </c>
      <c r="L3273" s="500" t="s">
        <v>27724</v>
      </c>
      <c r="M3273" s="500" t="s">
        <v>2307</v>
      </c>
      <c r="N3273" s="500" t="s">
        <v>12527</v>
      </c>
    </row>
    <row r="3274" spans="1:14">
      <c r="A3274" s="500" t="s">
        <v>686</v>
      </c>
      <c r="B3274" s="500" t="s">
        <v>2858</v>
      </c>
      <c r="C3274" s="500" t="s">
        <v>2888</v>
      </c>
      <c r="D3274" s="500" t="s">
        <v>2889</v>
      </c>
      <c r="E3274" s="500" t="s">
        <v>11099</v>
      </c>
      <c r="F3274" s="500" t="s">
        <v>580</v>
      </c>
      <c r="G3274" s="500" t="s">
        <v>12528</v>
      </c>
      <c r="H3274" s="500" t="s">
        <v>12529</v>
      </c>
      <c r="I3274" s="500" t="s">
        <v>688</v>
      </c>
      <c r="J3274" s="500" t="s">
        <v>689</v>
      </c>
      <c r="K3274" s="500" t="s">
        <v>2306</v>
      </c>
      <c r="L3274" s="500" t="s">
        <v>27724</v>
      </c>
      <c r="M3274" s="500" t="s">
        <v>2307</v>
      </c>
      <c r="N3274" s="500" t="s">
        <v>12530</v>
      </c>
    </row>
    <row r="3275" spans="1:14">
      <c r="A3275" s="500" t="s">
        <v>686</v>
      </c>
      <c r="B3275" s="500" t="s">
        <v>2858</v>
      </c>
      <c r="C3275" s="500" t="s">
        <v>2888</v>
      </c>
      <c r="D3275" s="500" t="s">
        <v>2889</v>
      </c>
      <c r="E3275" s="500" t="s">
        <v>11099</v>
      </c>
      <c r="F3275" s="500" t="s">
        <v>580</v>
      </c>
      <c r="G3275" s="500" t="s">
        <v>12531</v>
      </c>
      <c r="H3275" s="500" t="s">
        <v>12532</v>
      </c>
      <c r="I3275" s="500" t="s">
        <v>688</v>
      </c>
      <c r="J3275" s="500" t="s">
        <v>689</v>
      </c>
      <c r="K3275" s="500" t="s">
        <v>2306</v>
      </c>
      <c r="L3275" s="500" t="s">
        <v>27724</v>
      </c>
      <c r="M3275" s="500" t="s">
        <v>2307</v>
      </c>
      <c r="N3275" s="500" t="s">
        <v>12533</v>
      </c>
    </row>
    <row r="3276" spans="1:14">
      <c r="A3276" s="500" t="s">
        <v>686</v>
      </c>
      <c r="B3276" s="500" t="s">
        <v>2858</v>
      </c>
      <c r="C3276" s="500" t="s">
        <v>2888</v>
      </c>
      <c r="D3276" s="500" t="s">
        <v>2889</v>
      </c>
      <c r="E3276" s="500" t="s">
        <v>11099</v>
      </c>
      <c r="F3276" s="500" t="s">
        <v>580</v>
      </c>
      <c r="G3276" s="500" t="s">
        <v>12534</v>
      </c>
      <c r="H3276" s="500" t="s">
        <v>3731</v>
      </c>
      <c r="I3276" s="500" t="s">
        <v>688</v>
      </c>
      <c r="J3276" s="500" t="s">
        <v>689</v>
      </c>
      <c r="K3276" s="500" t="s">
        <v>2306</v>
      </c>
      <c r="L3276" s="500" t="s">
        <v>27724</v>
      </c>
      <c r="M3276" s="500" t="s">
        <v>2307</v>
      </c>
      <c r="N3276" s="500" t="s">
        <v>12535</v>
      </c>
    </row>
    <row r="3277" spans="1:14">
      <c r="A3277" s="500" t="s">
        <v>686</v>
      </c>
      <c r="B3277" s="500" t="s">
        <v>2858</v>
      </c>
      <c r="C3277" s="500" t="s">
        <v>2888</v>
      </c>
      <c r="D3277" s="500" t="s">
        <v>2889</v>
      </c>
      <c r="E3277" s="500" t="s">
        <v>11099</v>
      </c>
      <c r="F3277" s="500" t="s">
        <v>580</v>
      </c>
      <c r="G3277" s="500" t="s">
        <v>12536</v>
      </c>
      <c r="H3277" s="500" t="s">
        <v>12480</v>
      </c>
      <c r="I3277" s="500" t="s">
        <v>688</v>
      </c>
      <c r="J3277" s="500" t="s">
        <v>689</v>
      </c>
      <c r="K3277" s="500" t="s">
        <v>2306</v>
      </c>
      <c r="L3277" s="500" t="s">
        <v>27724</v>
      </c>
      <c r="M3277" s="500" t="s">
        <v>2307</v>
      </c>
      <c r="N3277" s="500" t="s">
        <v>12537</v>
      </c>
    </row>
    <row r="3278" spans="1:14">
      <c r="A3278" s="500" t="s">
        <v>686</v>
      </c>
      <c r="B3278" s="500" t="s">
        <v>2858</v>
      </c>
      <c r="C3278" s="500" t="s">
        <v>2888</v>
      </c>
      <c r="D3278" s="500" t="s">
        <v>2889</v>
      </c>
      <c r="E3278" s="500" t="s">
        <v>11099</v>
      </c>
      <c r="F3278" s="500" t="s">
        <v>580</v>
      </c>
      <c r="G3278" s="500" t="s">
        <v>12538</v>
      </c>
      <c r="H3278" s="500" t="s">
        <v>2978</v>
      </c>
      <c r="I3278" s="500" t="s">
        <v>688</v>
      </c>
      <c r="J3278" s="500" t="s">
        <v>689</v>
      </c>
      <c r="K3278" s="500" t="s">
        <v>2306</v>
      </c>
      <c r="L3278" s="500" t="s">
        <v>27724</v>
      </c>
      <c r="M3278" s="500" t="s">
        <v>2307</v>
      </c>
      <c r="N3278" s="500" t="s">
        <v>12451</v>
      </c>
    </row>
    <row r="3279" spans="1:14">
      <c r="A3279" s="500" t="s">
        <v>686</v>
      </c>
      <c r="B3279" s="500" t="s">
        <v>2858</v>
      </c>
      <c r="C3279" s="500" t="s">
        <v>2888</v>
      </c>
      <c r="D3279" s="500" t="s">
        <v>2889</v>
      </c>
      <c r="E3279" s="500" t="s">
        <v>11099</v>
      </c>
      <c r="F3279" s="500" t="s">
        <v>580</v>
      </c>
      <c r="G3279" s="500" t="s">
        <v>12539</v>
      </c>
      <c r="H3279" s="500" t="s">
        <v>12540</v>
      </c>
      <c r="I3279" s="500" t="s">
        <v>688</v>
      </c>
      <c r="J3279" s="500" t="s">
        <v>689</v>
      </c>
      <c r="K3279" s="500" t="s">
        <v>2306</v>
      </c>
      <c r="L3279" s="500" t="s">
        <v>27724</v>
      </c>
      <c r="M3279" s="500" t="s">
        <v>2307</v>
      </c>
      <c r="N3279" s="500" t="s">
        <v>12541</v>
      </c>
    </row>
    <row r="3280" spans="1:14">
      <c r="A3280" s="500" t="s">
        <v>686</v>
      </c>
      <c r="B3280" s="500" t="s">
        <v>2858</v>
      </c>
      <c r="C3280" s="500" t="s">
        <v>2888</v>
      </c>
      <c r="D3280" s="500" t="s">
        <v>2889</v>
      </c>
      <c r="E3280" s="500" t="s">
        <v>11099</v>
      </c>
      <c r="F3280" s="500" t="s">
        <v>580</v>
      </c>
      <c r="G3280" s="500" t="s">
        <v>12542</v>
      </c>
      <c r="H3280" s="500" t="s">
        <v>12543</v>
      </c>
      <c r="I3280" s="500" t="s">
        <v>688</v>
      </c>
      <c r="J3280" s="500" t="s">
        <v>689</v>
      </c>
      <c r="K3280" s="500" t="s">
        <v>2306</v>
      </c>
      <c r="L3280" s="500" t="s">
        <v>27724</v>
      </c>
      <c r="M3280" s="500" t="s">
        <v>2307</v>
      </c>
      <c r="N3280" s="500" t="s">
        <v>12544</v>
      </c>
    </row>
    <row r="3281" spans="1:14">
      <c r="A3281" s="500" t="s">
        <v>686</v>
      </c>
      <c r="B3281" s="500" t="s">
        <v>2858</v>
      </c>
      <c r="C3281" s="500" t="s">
        <v>2888</v>
      </c>
      <c r="D3281" s="500" t="s">
        <v>2889</v>
      </c>
      <c r="E3281" s="500" t="s">
        <v>11099</v>
      </c>
      <c r="F3281" s="500" t="s">
        <v>580</v>
      </c>
      <c r="G3281" s="500" t="s">
        <v>12545</v>
      </c>
      <c r="H3281" s="500" t="s">
        <v>2913</v>
      </c>
      <c r="I3281" s="500" t="s">
        <v>688</v>
      </c>
      <c r="J3281" s="500" t="s">
        <v>689</v>
      </c>
      <c r="K3281" s="500" t="s">
        <v>2306</v>
      </c>
      <c r="L3281" s="500" t="s">
        <v>27724</v>
      </c>
      <c r="M3281" s="500" t="s">
        <v>2307</v>
      </c>
      <c r="N3281" s="500" t="s">
        <v>12546</v>
      </c>
    </row>
    <row r="3282" spans="1:14">
      <c r="A3282" s="500" t="s">
        <v>686</v>
      </c>
      <c r="B3282" s="500" t="s">
        <v>2858</v>
      </c>
      <c r="C3282" s="500" t="s">
        <v>2888</v>
      </c>
      <c r="D3282" s="500" t="s">
        <v>2889</v>
      </c>
      <c r="E3282" s="500" t="s">
        <v>11099</v>
      </c>
      <c r="F3282" s="500" t="s">
        <v>580</v>
      </c>
      <c r="G3282" s="500" t="s">
        <v>12547</v>
      </c>
      <c r="H3282" s="500" t="s">
        <v>2978</v>
      </c>
      <c r="I3282" s="500" t="s">
        <v>688</v>
      </c>
      <c r="J3282" s="500" t="s">
        <v>689</v>
      </c>
      <c r="K3282" s="500" t="s">
        <v>2306</v>
      </c>
      <c r="L3282" s="500" t="s">
        <v>27724</v>
      </c>
      <c r="M3282" s="500" t="s">
        <v>2307</v>
      </c>
      <c r="N3282" s="500" t="s">
        <v>12548</v>
      </c>
    </row>
    <row r="3283" spans="1:14">
      <c r="A3283" s="500" t="s">
        <v>686</v>
      </c>
      <c r="B3283" s="500" t="s">
        <v>2858</v>
      </c>
      <c r="C3283" s="500" t="s">
        <v>2888</v>
      </c>
      <c r="D3283" s="500" t="s">
        <v>2889</v>
      </c>
      <c r="E3283" s="500" t="s">
        <v>11099</v>
      </c>
      <c r="F3283" s="500" t="s">
        <v>580</v>
      </c>
      <c r="G3283" s="500" t="s">
        <v>12549</v>
      </c>
      <c r="H3283" s="500" t="s">
        <v>12540</v>
      </c>
      <c r="I3283" s="500" t="s">
        <v>688</v>
      </c>
      <c r="J3283" s="500" t="s">
        <v>689</v>
      </c>
      <c r="K3283" s="500" t="s">
        <v>2306</v>
      </c>
      <c r="L3283" s="500" t="s">
        <v>27724</v>
      </c>
      <c r="M3283" s="500" t="s">
        <v>2307</v>
      </c>
      <c r="N3283" s="500" t="s">
        <v>12550</v>
      </c>
    </row>
    <row r="3284" spans="1:14">
      <c r="A3284" s="500" t="s">
        <v>686</v>
      </c>
      <c r="B3284" s="500" t="s">
        <v>2858</v>
      </c>
      <c r="C3284" s="500" t="s">
        <v>2888</v>
      </c>
      <c r="D3284" s="500" t="s">
        <v>2889</v>
      </c>
      <c r="E3284" s="500" t="s">
        <v>11099</v>
      </c>
      <c r="F3284" s="500" t="s">
        <v>580</v>
      </c>
      <c r="G3284" s="500" t="s">
        <v>12551</v>
      </c>
      <c r="H3284" s="500" t="s">
        <v>12442</v>
      </c>
      <c r="I3284" s="500" t="s">
        <v>688</v>
      </c>
      <c r="J3284" s="500" t="s">
        <v>689</v>
      </c>
      <c r="K3284" s="500" t="s">
        <v>2306</v>
      </c>
      <c r="L3284" s="500" t="s">
        <v>27724</v>
      </c>
      <c r="M3284" s="500" t="s">
        <v>2307</v>
      </c>
      <c r="N3284" s="500" t="s">
        <v>12451</v>
      </c>
    </row>
    <row r="3285" spans="1:14">
      <c r="A3285" s="500" t="s">
        <v>686</v>
      </c>
      <c r="B3285" s="500" t="s">
        <v>2858</v>
      </c>
      <c r="C3285" s="500" t="s">
        <v>2888</v>
      </c>
      <c r="D3285" s="500" t="s">
        <v>2889</v>
      </c>
      <c r="E3285" s="500" t="s">
        <v>11099</v>
      </c>
      <c r="F3285" s="500" t="s">
        <v>580</v>
      </c>
      <c r="G3285" s="500" t="s">
        <v>12552</v>
      </c>
      <c r="H3285" s="500" t="s">
        <v>3602</v>
      </c>
      <c r="I3285" s="500" t="s">
        <v>688</v>
      </c>
      <c r="J3285" s="500" t="s">
        <v>689</v>
      </c>
      <c r="K3285" s="500" t="s">
        <v>2306</v>
      </c>
      <c r="L3285" s="500" t="s">
        <v>27724</v>
      </c>
      <c r="M3285" s="500" t="s">
        <v>2307</v>
      </c>
      <c r="N3285" s="500" t="s">
        <v>12553</v>
      </c>
    </row>
    <row r="3286" spans="1:14">
      <c r="A3286" s="500" t="s">
        <v>686</v>
      </c>
      <c r="B3286" s="500" t="s">
        <v>2858</v>
      </c>
      <c r="C3286" s="500" t="s">
        <v>2888</v>
      </c>
      <c r="D3286" s="500" t="s">
        <v>2889</v>
      </c>
      <c r="E3286" s="500" t="s">
        <v>11099</v>
      </c>
      <c r="F3286" s="500" t="s">
        <v>580</v>
      </c>
      <c r="G3286" s="500" t="s">
        <v>12554</v>
      </c>
      <c r="H3286" s="500" t="s">
        <v>3592</v>
      </c>
      <c r="I3286" s="500" t="s">
        <v>688</v>
      </c>
      <c r="J3286" s="500" t="s">
        <v>689</v>
      </c>
      <c r="K3286" s="500" t="s">
        <v>2306</v>
      </c>
      <c r="L3286" s="500" t="s">
        <v>27724</v>
      </c>
      <c r="M3286" s="500" t="s">
        <v>2307</v>
      </c>
      <c r="N3286" s="500" t="s">
        <v>12555</v>
      </c>
    </row>
    <row r="3287" spans="1:14">
      <c r="A3287" s="500" t="s">
        <v>686</v>
      </c>
      <c r="B3287" s="500" t="s">
        <v>2858</v>
      </c>
      <c r="C3287" s="500" t="s">
        <v>2888</v>
      </c>
      <c r="D3287" s="500" t="s">
        <v>2889</v>
      </c>
      <c r="E3287" s="500" t="s">
        <v>11099</v>
      </c>
      <c r="F3287" s="500" t="s">
        <v>580</v>
      </c>
      <c r="G3287" s="500" t="s">
        <v>12556</v>
      </c>
      <c r="H3287" s="500" t="s">
        <v>11622</v>
      </c>
      <c r="I3287" s="500" t="s">
        <v>688</v>
      </c>
      <c r="J3287" s="500" t="s">
        <v>689</v>
      </c>
      <c r="K3287" s="500" t="s">
        <v>2306</v>
      </c>
      <c r="L3287" s="500" t="s">
        <v>27724</v>
      </c>
      <c r="M3287" s="500" t="s">
        <v>2307</v>
      </c>
      <c r="N3287" s="500" t="s">
        <v>12557</v>
      </c>
    </row>
    <row r="3288" spans="1:14">
      <c r="A3288" s="500" t="s">
        <v>686</v>
      </c>
      <c r="B3288" s="500" t="s">
        <v>2858</v>
      </c>
      <c r="C3288" s="500" t="s">
        <v>2888</v>
      </c>
      <c r="D3288" s="500" t="s">
        <v>2889</v>
      </c>
      <c r="E3288" s="500" t="s">
        <v>11099</v>
      </c>
      <c r="F3288" s="500" t="s">
        <v>580</v>
      </c>
      <c r="G3288" s="500" t="s">
        <v>12558</v>
      </c>
      <c r="H3288" s="500" t="s">
        <v>12442</v>
      </c>
      <c r="I3288" s="500" t="s">
        <v>688</v>
      </c>
      <c r="J3288" s="500" t="s">
        <v>689</v>
      </c>
      <c r="K3288" s="500" t="s">
        <v>2306</v>
      </c>
      <c r="L3288" s="500" t="s">
        <v>27724</v>
      </c>
      <c r="M3288" s="500" t="s">
        <v>2307</v>
      </c>
      <c r="N3288" s="500" t="s">
        <v>12559</v>
      </c>
    </row>
    <row r="3289" spans="1:14">
      <c r="A3289" s="500" t="s">
        <v>686</v>
      </c>
      <c r="B3289" s="500" t="s">
        <v>2858</v>
      </c>
      <c r="C3289" s="500" t="s">
        <v>2888</v>
      </c>
      <c r="D3289" s="500" t="s">
        <v>2889</v>
      </c>
      <c r="E3289" s="500" t="s">
        <v>11099</v>
      </c>
      <c r="F3289" s="500" t="s">
        <v>580</v>
      </c>
      <c r="G3289" s="500" t="s">
        <v>12560</v>
      </c>
      <c r="H3289" s="500" t="s">
        <v>3602</v>
      </c>
      <c r="I3289" s="500" t="s">
        <v>688</v>
      </c>
      <c r="J3289" s="500" t="s">
        <v>689</v>
      </c>
      <c r="K3289" s="500" t="s">
        <v>2306</v>
      </c>
      <c r="L3289" s="500" t="s">
        <v>27724</v>
      </c>
      <c r="M3289" s="500" t="s">
        <v>2307</v>
      </c>
      <c r="N3289" s="500" t="s">
        <v>12561</v>
      </c>
    </row>
    <row r="3290" spans="1:14">
      <c r="A3290" s="500" t="s">
        <v>686</v>
      </c>
      <c r="B3290" s="500" t="s">
        <v>2858</v>
      </c>
      <c r="C3290" s="500" t="s">
        <v>2888</v>
      </c>
      <c r="D3290" s="500" t="s">
        <v>2889</v>
      </c>
      <c r="E3290" s="500" t="s">
        <v>11099</v>
      </c>
      <c r="F3290" s="500" t="s">
        <v>580</v>
      </c>
      <c r="G3290" s="500" t="s">
        <v>12562</v>
      </c>
      <c r="H3290" s="500" t="s">
        <v>2915</v>
      </c>
      <c r="I3290" s="500" t="s">
        <v>688</v>
      </c>
      <c r="J3290" s="500" t="s">
        <v>689</v>
      </c>
      <c r="K3290" s="500" t="s">
        <v>2306</v>
      </c>
      <c r="L3290" s="500" t="s">
        <v>27724</v>
      </c>
      <c r="M3290" s="500" t="s">
        <v>2307</v>
      </c>
      <c r="N3290" s="500" t="s">
        <v>12451</v>
      </c>
    </row>
    <row r="3291" spans="1:14">
      <c r="A3291" s="500" t="s">
        <v>686</v>
      </c>
      <c r="B3291" s="500" t="s">
        <v>2858</v>
      </c>
      <c r="C3291" s="500" t="s">
        <v>2888</v>
      </c>
      <c r="D3291" s="500" t="s">
        <v>2889</v>
      </c>
      <c r="E3291" s="500" t="s">
        <v>11099</v>
      </c>
      <c r="F3291" s="500" t="s">
        <v>580</v>
      </c>
      <c r="G3291" s="500" t="s">
        <v>12563</v>
      </c>
      <c r="H3291" s="500" t="s">
        <v>3795</v>
      </c>
      <c r="I3291" s="500" t="s">
        <v>688</v>
      </c>
      <c r="J3291" s="500" t="s">
        <v>689</v>
      </c>
      <c r="K3291" s="500" t="s">
        <v>2306</v>
      </c>
      <c r="L3291" s="500" t="s">
        <v>27724</v>
      </c>
      <c r="M3291" s="500" t="s">
        <v>2307</v>
      </c>
      <c r="N3291" s="500" t="s">
        <v>12564</v>
      </c>
    </row>
    <row r="3292" spans="1:14">
      <c r="A3292" s="500" t="s">
        <v>686</v>
      </c>
      <c r="B3292" s="500" t="s">
        <v>2858</v>
      </c>
      <c r="C3292" s="500" t="s">
        <v>2888</v>
      </c>
      <c r="D3292" s="500" t="s">
        <v>2889</v>
      </c>
      <c r="E3292" s="500" t="s">
        <v>11099</v>
      </c>
      <c r="F3292" s="500" t="s">
        <v>580</v>
      </c>
      <c r="G3292" s="500" t="s">
        <v>12565</v>
      </c>
      <c r="H3292" s="500" t="s">
        <v>2911</v>
      </c>
      <c r="I3292" s="500" t="s">
        <v>688</v>
      </c>
      <c r="J3292" s="500" t="s">
        <v>689</v>
      </c>
      <c r="K3292" s="500" t="s">
        <v>2306</v>
      </c>
      <c r="L3292" s="500" t="s">
        <v>27724</v>
      </c>
      <c r="M3292" s="500" t="s">
        <v>2307</v>
      </c>
      <c r="N3292" s="500" t="s">
        <v>12566</v>
      </c>
    </row>
    <row r="3293" spans="1:14">
      <c r="A3293" s="500" t="s">
        <v>686</v>
      </c>
      <c r="B3293" s="500" t="s">
        <v>2858</v>
      </c>
      <c r="C3293" s="500" t="s">
        <v>2888</v>
      </c>
      <c r="D3293" s="500" t="s">
        <v>2889</v>
      </c>
      <c r="E3293" s="500" t="s">
        <v>11099</v>
      </c>
      <c r="F3293" s="500" t="s">
        <v>580</v>
      </c>
      <c r="G3293" s="500" t="s">
        <v>12567</v>
      </c>
      <c r="H3293" s="500" t="s">
        <v>12568</v>
      </c>
      <c r="I3293" s="500" t="s">
        <v>688</v>
      </c>
      <c r="J3293" s="500" t="s">
        <v>689</v>
      </c>
      <c r="K3293" s="500" t="s">
        <v>2306</v>
      </c>
      <c r="L3293" s="500" t="s">
        <v>27724</v>
      </c>
      <c r="M3293" s="500" t="s">
        <v>2307</v>
      </c>
      <c r="N3293" s="500" t="s">
        <v>12569</v>
      </c>
    </row>
    <row r="3294" spans="1:14">
      <c r="A3294" s="500" t="s">
        <v>686</v>
      </c>
      <c r="B3294" s="500" t="s">
        <v>2858</v>
      </c>
      <c r="C3294" s="500" t="s">
        <v>2888</v>
      </c>
      <c r="D3294" s="500" t="s">
        <v>2889</v>
      </c>
      <c r="E3294" s="500" t="s">
        <v>11099</v>
      </c>
      <c r="F3294" s="500" t="s">
        <v>580</v>
      </c>
      <c r="G3294" s="500" t="s">
        <v>12570</v>
      </c>
      <c r="H3294" s="500" t="s">
        <v>2915</v>
      </c>
      <c r="I3294" s="500" t="s">
        <v>688</v>
      </c>
      <c r="J3294" s="500" t="s">
        <v>689</v>
      </c>
      <c r="K3294" s="500" t="s">
        <v>2306</v>
      </c>
      <c r="L3294" s="500" t="s">
        <v>27724</v>
      </c>
      <c r="M3294" s="500" t="s">
        <v>2307</v>
      </c>
      <c r="N3294" s="500" t="s">
        <v>12571</v>
      </c>
    </row>
    <row r="3295" spans="1:14">
      <c r="A3295" s="500" t="s">
        <v>686</v>
      </c>
      <c r="B3295" s="500" t="s">
        <v>2858</v>
      </c>
      <c r="C3295" s="500" t="s">
        <v>2888</v>
      </c>
      <c r="D3295" s="500" t="s">
        <v>2889</v>
      </c>
      <c r="E3295" s="500" t="s">
        <v>11099</v>
      </c>
      <c r="F3295" s="500" t="s">
        <v>580</v>
      </c>
      <c r="G3295" s="500" t="s">
        <v>12572</v>
      </c>
      <c r="H3295" s="500" t="s">
        <v>3795</v>
      </c>
      <c r="I3295" s="500" t="s">
        <v>688</v>
      </c>
      <c r="J3295" s="500" t="s">
        <v>689</v>
      </c>
      <c r="K3295" s="500" t="s">
        <v>2306</v>
      </c>
      <c r="L3295" s="500" t="s">
        <v>27724</v>
      </c>
      <c r="M3295" s="500" t="s">
        <v>2307</v>
      </c>
      <c r="N3295" s="500" t="s">
        <v>12573</v>
      </c>
    </row>
    <row r="3296" spans="1:14">
      <c r="A3296" s="500" t="s">
        <v>686</v>
      </c>
      <c r="B3296" s="500" t="s">
        <v>2858</v>
      </c>
      <c r="C3296" s="500" t="s">
        <v>2888</v>
      </c>
      <c r="D3296" s="500" t="s">
        <v>2889</v>
      </c>
      <c r="E3296" s="500" t="s">
        <v>11099</v>
      </c>
      <c r="F3296" s="500" t="s">
        <v>580</v>
      </c>
      <c r="G3296" s="500" t="s">
        <v>12574</v>
      </c>
      <c r="H3296" s="500" t="s">
        <v>12432</v>
      </c>
      <c r="I3296" s="500" t="s">
        <v>688</v>
      </c>
      <c r="J3296" s="500" t="s">
        <v>689</v>
      </c>
      <c r="K3296" s="500" t="s">
        <v>2306</v>
      </c>
      <c r="L3296" s="500" t="s">
        <v>27724</v>
      </c>
      <c r="M3296" s="500" t="s">
        <v>2307</v>
      </c>
      <c r="N3296" s="500" t="s">
        <v>12575</v>
      </c>
    </row>
    <row r="3297" spans="1:14">
      <c r="A3297" s="500" t="s">
        <v>686</v>
      </c>
      <c r="B3297" s="500" t="s">
        <v>2858</v>
      </c>
      <c r="C3297" s="500" t="s">
        <v>2888</v>
      </c>
      <c r="D3297" s="500" t="s">
        <v>2889</v>
      </c>
      <c r="E3297" s="500" t="s">
        <v>11099</v>
      </c>
      <c r="F3297" s="500" t="s">
        <v>580</v>
      </c>
      <c r="G3297" s="500" t="s">
        <v>12576</v>
      </c>
      <c r="H3297" s="500" t="s">
        <v>12432</v>
      </c>
      <c r="I3297" s="500" t="s">
        <v>688</v>
      </c>
      <c r="J3297" s="500" t="s">
        <v>689</v>
      </c>
      <c r="K3297" s="500" t="s">
        <v>2306</v>
      </c>
      <c r="L3297" s="500" t="s">
        <v>27724</v>
      </c>
      <c r="M3297" s="500" t="s">
        <v>2307</v>
      </c>
      <c r="N3297" s="500" t="s">
        <v>12577</v>
      </c>
    </row>
    <row r="3298" spans="1:14">
      <c r="A3298" s="500" t="s">
        <v>686</v>
      </c>
      <c r="B3298" s="500" t="s">
        <v>2858</v>
      </c>
      <c r="C3298" s="500" t="s">
        <v>2888</v>
      </c>
      <c r="D3298" s="500" t="s">
        <v>2889</v>
      </c>
      <c r="E3298" s="500" t="s">
        <v>11099</v>
      </c>
      <c r="F3298" s="500" t="s">
        <v>580</v>
      </c>
      <c r="G3298" s="500" t="s">
        <v>12578</v>
      </c>
      <c r="H3298" s="500" t="s">
        <v>12432</v>
      </c>
      <c r="I3298" s="500" t="s">
        <v>688</v>
      </c>
      <c r="J3298" s="500" t="s">
        <v>689</v>
      </c>
      <c r="K3298" s="500" t="s">
        <v>2306</v>
      </c>
      <c r="L3298" s="500" t="s">
        <v>27724</v>
      </c>
      <c r="M3298" s="500" t="s">
        <v>2307</v>
      </c>
      <c r="N3298" s="500" t="s">
        <v>12579</v>
      </c>
    </row>
    <row r="3299" spans="1:14">
      <c r="A3299" s="500" t="s">
        <v>686</v>
      </c>
      <c r="B3299" s="500" t="s">
        <v>2858</v>
      </c>
      <c r="C3299" s="500" t="s">
        <v>2888</v>
      </c>
      <c r="D3299" s="500" t="s">
        <v>2889</v>
      </c>
      <c r="E3299" s="500" t="s">
        <v>11099</v>
      </c>
      <c r="F3299" s="500" t="s">
        <v>580</v>
      </c>
      <c r="G3299" s="500" t="s">
        <v>12580</v>
      </c>
      <c r="H3299" s="500" t="s">
        <v>12432</v>
      </c>
      <c r="I3299" s="500" t="s">
        <v>688</v>
      </c>
      <c r="J3299" s="500" t="s">
        <v>689</v>
      </c>
      <c r="K3299" s="500" t="s">
        <v>2306</v>
      </c>
      <c r="L3299" s="500" t="s">
        <v>27724</v>
      </c>
      <c r="M3299" s="500" t="s">
        <v>2307</v>
      </c>
      <c r="N3299" s="500" t="s">
        <v>12581</v>
      </c>
    </row>
    <row r="3300" spans="1:14">
      <c r="A3300" s="500" t="s">
        <v>686</v>
      </c>
      <c r="B3300" s="500" t="s">
        <v>2858</v>
      </c>
      <c r="C3300" s="500" t="s">
        <v>2888</v>
      </c>
      <c r="D3300" s="500" t="s">
        <v>2889</v>
      </c>
      <c r="E3300" s="500" t="s">
        <v>11099</v>
      </c>
      <c r="F3300" s="500" t="s">
        <v>580</v>
      </c>
      <c r="G3300" s="500" t="s">
        <v>12582</v>
      </c>
      <c r="H3300" s="500" t="s">
        <v>12432</v>
      </c>
      <c r="I3300" s="500" t="s">
        <v>688</v>
      </c>
      <c r="J3300" s="500" t="s">
        <v>689</v>
      </c>
      <c r="K3300" s="500" t="s">
        <v>2306</v>
      </c>
      <c r="L3300" s="500" t="s">
        <v>27724</v>
      </c>
      <c r="M3300" s="500" t="s">
        <v>2307</v>
      </c>
      <c r="N3300" s="500" t="s">
        <v>12583</v>
      </c>
    </row>
    <row r="3301" spans="1:14">
      <c r="A3301" s="500" t="s">
        <v>686</v>
      </c>
      <c r="B3301" s="500" t="s">
        <v>2858</v>
      </c>
      <c r="C3301" s="500" t="s">
        <v>2888</v>
      </c>
      <c r="D3301" s="500" t="s">
        <v>2889</v>
      </c>
      <c r="E3301" s="500" t="s">
        <v>11099</v>
      </c>
      <c r="F3301" s="500" t="s">
        <v>580</v>
      </c>
      <c r="G3301" s="500" t="s">
        <v>12584</v>
      </c>
      <c r="H3301" s="500" t="s">
        <v>7133</v>
      </c>
      <c r="I3301" s="500" t="s">
        <v>688</v>
      </c>
      <c r="J3301" s="500" t="s">
        <v>689</v>
      </c>
      <c r="K3301" s="500" t="s">
        <v>2306</v>
      </c>
      <c r="L3301" s="500" t="s">
        <v>27724</v>
      </c>
      <c r="M3301" s="500" t="s">
        <v>2307</v>
      </c>
      <c r="N3301" s="500" t="s">
        <v>12585</v>
      </c>
    </row>
    <row r="3302" spans="1:14">
      <c r="A3302" s="500" t="s">
        <v>686</v>
      </c>
      <c r="B3302" s="500" t="s">
        <v>2858</v>
      </c>
      <c r="C3302" s="500" t="s">
        <v>2888</v>
      </c>
      <c r="D3302" s="500" t="s">
        <v>2889</v>
      </c>
      <c r="E3302" s="500" t="s">
        <v>11099</v>
      </c>
      <c r="F3302" s="500" t="s">
        <v>580</v>
      </c>
      <c r="G3302" s="500" t="s">
        <v>12586</v>
      </c>
      <c r="H3302" s="500" t="s">
        <v>7081</v>
      </c>
      <c r="I3302" s="500" t="s">
        <v>688</v>
      </c>
      <c r="J3302" s="500" t="s">
        <v>689</v>
      </c>
      <c r="K3302" s="500" t="s">
        <v>2306</v>
      </c>
      <c r="L3302" s="500" t="s">
        <v>27724</v>
      </c>
      <c r="M3302" s="500" t="s">
        <v>2307</v>
      </c>
      <c r="N3302" s="500" t="s">
        <v>12575</v>
      </c>
    </row>
    <row r="3303" spans="1:14">
      <c r="A3303" s="500" t="s">
        <v>686</v>
      </c>
      <c r="B3303" s="500" t="s">
        <v>2858</v>
      </c>
      <c r="C3303" s="500" t="s">
        <v>2888</v>
      </c>
      <c r="D3303" s="500" t="s">
        <v>2889</v>
      </c>
      <c r="E3303" s="500" t="s">
        <v>11099</v>
      </c>
      <c r="F3303" s="500" t="s">
        <v>580</v>
      </c>
      <c r="G3303" s="500" t="s">
        <v>12587</v>
      </c>
      <c r="H3303" s="500" t="s">
        <v>7090</v>
      </c>
      <c r="I3303" s="500" t="s">
        <v>688</v>
      </c>
      <c r="J3303" s="500" t="s">
        <v>689</v>
      </c>
      <c r="K3303" s="500" t="s">
        <v>2306</v>
      </c>
      <c r="L3303" s="500" t="s">
        <v>27724</v>
      </c>
      <c r="M3303" s="500" t="s">
        <v>2307</v>
      </c>
      <c r="N3303" s="500" t="s">
        <v>12588</v>
      </c>
    </row>
    <row r="3304" spans="1:14">
      <c r="A3304" s="500" t="s">
        <v>686</v>
      </c>
      <c r="B3304" s="500" t="s">
        <v>2858</v>
      </c>
      <c r="C3304" s="500" t="s">
        <v>2888</v>
      </c>
      <c r="D3304" s="500" t="s">
        <v>2889</v>
      </c>
      <c r="E3304" s="500" t="s">
        <v>11099</v>
      </c>
      <c r="F3304" s="500" t="s">
        <v>580</v>
      </c>
      <c r="G3304" s="500" t="s">
        <v>12589</v>
      </c>
      <c r="H3304" s="500" t="s">
        <v>12590</v>
      </c>
      <c r="I3304" s="500" t="s">
        <v>688</v>
      </c>
      <c r="J3304" s="500" t="s">
        <v>689</v>
      </c>
      <c r="K3304" s="500" t="s">
        <v>2306</v>
      </c>
      <c r="L3304" s="500" t="s">
        <v>27724</v>
      </c>
      <c r="M3304" s="500" t="s">
        <v>2307</v>
      </c>
      <c r="N3304" s="500" t="s">
        <v>12591</v>
      </c>
    </row>
    <row r="3305" spans="1:14">
      <c r="A3305" s="500" t="s">
        <v>686</v>
      </c>
      <c r="B3305" s="500" t="s">
        <v>2858</v>
      </c>
      <c r="C3305" s="500" t="s">
        <v>2888</v>
      </c>
      <c r="D3305" s="500" t="s">
        <v>2889</v>
      </c>
      <c r="E3305" s="500" t="s">
        <v>11099</v>
      </c>
      <c r="F3305" s="500" t="s">
        <v>580</v>
      </c>
      <c r="G3305" s="500" t="s">
        <v>12592</v>
      </c>
      <c r="H3305" s="500" t="s">
        <v>2909</v>
      </c>
      <c r="I3305" s="500" t="s">
        <v>688</v>
      </c>
      <c r="J3305" s="500" t="s">
        <v>689</v>
      </c>
      <c r="K3305" s="500" t="s">
        <v>2306</v>
      </c>
      <c r="L3305" s="500" t="s">
        <v>27724</v>
      </c>
      <c r="M3305" s="500" t="s">
        <v>2307</v>
      </c>
      <c r="N3305" s="500" t="s">
        <v>12593</v>
      </c>
    </row>
    <row r="3306" spans="1:14">
      <c r="A3306" s="500" t="s">
        <v>686</v>
      </c>
      <c r="B3306" s="500" t="s">
        <v>2858</v>
      </c>
      <c r="C3306" s="500" t="s">
        <v>2888</v>
      </c>
      <c r="D3306" s="500" t="s">
        <v>2889</v>
      </c>
      <c r="E3306" s="500" t="s">
        <v>11099</v>
      </c>
      <c r="F3306" s="500" t="s">
        <v>580</v>
      </c>
      <c r="G3306" s="500" t="s">
        <v>12594</v>
      </c>
      <c r="H3306" s="500" t="s">
        <v>7081</v>
      </c>
      <c r="I3306" s="500" t="s">
        <v>688</v>
      </c>
      <c r="J3306" s="500" t="s">
        <v>689</v>
      </c>
      <c r="K3306" s="500" t="s">
        <v>2306</v>
      </c>
      <c r="L3306" s="500" t="s">
        <v>27724</v>
      </c>
      <c r="M3306" s="500" t="s">
        <v>2307</v>
      </c>
      <c r="N3306" s="500" t="s">
        <v>12595</v>
      </c>
    </row>
    <row r="3307" spans="1:14">
      <c r="A3307" s="500" t="s">
        <v>686</v>
      </c>
      <c r="B3307" s="500" t="s">
        <v>2858</v>
      </c>
      <c r="C3307" s="500" t="s">
        <v>2888</v>
      </c>
      <c r="D3307" s="500" t="s">
        <v>2889</v>
      </c>
      <c r="E3307" s="500" t="s">
        <v>11099</v>
      </c>
      <c r="F3307" s="500" t="s">
        <v>580</v>
      </c>
      <c r="G3307" s="500" t="s">
        <v>12596</v>
      </c>
      <c r="H3307" s="500" t="s">
        <v>7090</v>
      </c>
      <c r="I3307" s="500" t="s">
        <v>688</v>
      </c>
      <c r="J3307" s="500" t="s">
        <v>689</v>
      </c>
      <c r="K3307" s="500" t="s">
        <v>2306</v>
      </c>
      <c r="L3307" s="500" t="s">
        <v>27724</v>
      </c>
      <c r="M3307" s="500" t="s">
        <v>2307</v>
      </c>
      <c r="N3307" s="500" t="s">
        <v>12597</v>
      </c>
    </row>
    <row r="3308" spans="1:14">
      <c r="A3308" s="500" t="s">
        <v>686</v>
      </c>
      <c r="B3308" s="500" t="s">
        <v>2858</v>
      </c>
      <c r="C3308" s="500" t="s">
        <v>2888</v>
      </c>
      <c r="D3308" s="500" t="s">
        <v>2889</v>
      </c>
      <c r="E3308" s="500" t="s">
        <v>11099</v>
      </c>
      <c r="F3308" s="500" t="s">
        <v>580</v>
      </c>
      <c r="G3308" s="500" t="s">
        <v>12598</v>
      </c>
      <c r="H3308" s="500" t="s">
        <v>12468</v>
      </c>
      <c r="I3308" s="500" t="s">
        <v>688</v>
      </c>
      <c r="J3308" s="500" t="s">
        <v>689</v>
      </c>
      <c r="K3308" s="500" t="s">
        <v>2306</v>
      </c>
      <c r="L3308" s="500" t="s">
        <v>27724</v>
      </c>
      <c r="M3308" s="500" t="s">
        <v>2307</v>
      </c>
      <c r="N3308" s="500" t="s">
        <v>12575</v>
      </c>
    </row>
    <row r="3309" spans="1:14">
      <c r="A3309" s="500" t="s">
        <v>686</v>
      </c>
      <c r="B3309" s="500" t="s">
        <v>2858</v>
      </c>
      <c r="C3309" s="500" t="s">
        <v>2888</v>
      </c>
      <c r="D3309" s="500" t="s">
        <v>2889</v>
      </c>
      <c r="E3309" s="500" t="s">
        <v>11099</v>
      </c>
      <c r="F3309" s="500" t="s">
        <v>580</v>
      </c>
      <c r="G3309" s="500" t="s">
        <v>12599</v>
      </c>
      <c r="H3309" s="500" t="s">
        <v>1794</v>
      </c>
      <c r="I3309" s="500" t="s">
        <v>688</v>
      </c>
      <c r="J3309" s="500" t="s">
        <v>689</v>
      </c>
      <c r="K3309" s="500" t="s">
        <v>2306</v>
      </c>
      <c r="L3309" s="500" t="s">
        <v>27724</v>
      </c>
      <c r="M3309" s="500" t="s">
        <v>2307</v>
      </c>
      <c r="N3309" s="500" t="s">
        <v>12600</v>
      </c>
    </row>
    <row r="3310" spans="1:14">
      <c r="A3310" s="500" t="s">
        <v>686</v>
      </c>
      <c r="B3310" s="500" t="s">
        <v>2858</v>
      </c>
      <c r="C3310" s="500" t="s">
        <v>2888</v>
      </c>
      <c r="D3310" s="500" t="s">
        <v>2889</v>
      </c>
      <c r="E3310" s="500" t="s">
        <v>11099</v>
      </c>
      <c r="F3310" s="500" t="s">
        <v>580</v>
      </c>
      <c r="G3310" s="500" t="s">
        <v>12601</v>
      </c>
      <c r="H3310" s="500" t="s">
        <v>11628</v>
      </c>
      <c r="I3310" s="500" t="s">
        <v>688</v>
      </c>
      <c r="J3310" s="500" t="s">
        <v>689</v>
      </c>
      <c r="K3310" s="500" t="s">
        <v>2306</v>
      </c>
      <c r="L3310" s="500" t="s">
        <v>27724</v>
      </c>
      <c r="M3310" s="500" t="s">
        <v>2307</v>
      </c>
      <c r="N3310" s="500" t="s">
        <v>12602</v>
      </c>
    </row>
    <row r="3311" spans="1:14">
      <c r="A3311" s="500" t="s">
        <v>686</v>
      </c>
      <c r="B3311" s="500" t="s">
        <v>2858</v>
      </c>
      <c r="C3311" s="500" t="s">
        <v>2888</v>
      </c>
      <c r="D3311" s="500" t="s">
        <v>2889</v>
      </c>
      <c r="E3311" s="500" t="s">
        <v>11099</v>
      </c>
      <c r="F3311" s="500" t="s">
        <v>580</v>
      </c>
      <c r="G3311" s="500" t="s">
        <v>12603</v>
      </c>
      <c r="H3311" s="500" t="s">
        <v>11626</v>
      </c>
      <c r="I3311" s="500" t="s">
        <v>688</v>
      </c>
      <c r="J3311" s="500" t="s">
        <v>689</v>
      </c>
      <c r="K3311" s="500" t="s">
        <v>2306</v>
      </c>
      <c r="L3311" s="500" t="s">
        <v>27724</v>
      </c>
      <c r="M3311" s="500" t="s">
        <v>2307</v>
      </c>
      <c r="N3311" s="500" t="s">
        <v>12604</v>
      </c>
    </row>
    <row r="3312" spans="1:14">
      <c r="A3312" s="500" t="s">
        <v>686</v>
      </c>
      <c r="B3312" s="500" t="s">
        <v>2858</v>
      </c>
      <c r="C3312" s="500" t="s">
        <v>2888</v>
      </c>
      <c r="D3312" s="500" t="s">
        <v>2889</v>
      </c>
      <c r="E3312" s="500" t="s">
        <v>11099</v>
      </c>
      <c r="F3312" s="500" t="s">
        <v>580</v>
      </c>
      <c r="G3312" s="500" t="s">
        <v>12605</v>
      </c>
      <c r="H3312" s="500" t="s">
        <v>12468</v>
      </c>
      <c r="I3312" s="500" t="s">
        <v>688</v>
      </c>
      <c r="J3312" s="500" t="s">
        <v>689</v>
      </c>
      <c r="K3312" s="500" t="s">
        <v>2306</v>
      </c>
      <c r="L3312" s="500" t="s">
        <v>27724</v>
      </c>
      <c r="M3312" s="500" t="s">
        <v>2307</v>
      </c>
      <c r="N3312" s="500" t="s">
        <v>12606</v>
      </c>
    </row>
    <row r="3313" spans="1:14">
      <c r="A3313" s="500" t="s">
        <v>686</v>
      </c>
      <c r="B3313" s="500" t="s">
        <v>2858</v>
      </c>
      <c r="C3313" s="500" t="s">
        <v>2888</v>
      </c>
      <c r="D3313" s="500" t="s">
        <v>2889</v>
      </c>
      <c r="E3313" s="500" t="s">
        <v>11099</v>
      </c>
      <c r="F3313" s="500" t="s">
        <v>580</v>
      </c>
      <c r="G3313" s="500" t="s">
        <v>12607</v>
      </c>
      <c r="H3313" s="500" t="s">
        <v>1794</v>
      </c>
      <c r="I3313" s="500" t="s">
        <v>688</v>
      </c>
      <c r="J3313" s="500" t="s">
        <v>689</v>
      </c>
      <c r="K3313" s="500" t="s">
        <v>2306</v>
      </c>
      <c r="L3313" s="500" t="s">
        <v>27724</v>
      </c>
      <c r="M3313" s="500" t="s">
        <v>2307</v>
      </c>
      <c r="N3313" s="500" t="s">
        <v>12608</v>
      </c>
    </row>
    <row r="3314" spans="1:14">
      <c r="A3314" s="500" t="s">
        <v>686</v>
      </c>
      <c r="B3314" s="500" t="s">
        <v>2858</v>
      </c>
      <c r="C3314" s="500" t="s">
        <v>2888</v>
      </c>
      <c r="D3314" s="500" t="s">
        <v>2889</v>
      </c>
      <c r="E3314" s="500" t="s">
        <v>11099</v>
      </c>
      <c r="F3314" s="500" t="s">
        <v>580</v>
      </c>
      <c r="G3314" s="500" t="s">
        <v>12609</v>
      </c>
      <c r="H3314" s="500" t="s">
        <v>12610</v>
      </c>
      <c r="I3314" s="500" t="s">
        <v>688</v>
      </c>
      <c r="J3314" s="500" t="s">
        <v>689</v>
      </c>
      <c r="K3314" s="500" t="s">
        <v>2306</v>
      </c>
      <c r="L3314" s="500" t="s">
        <v>27724</v>
      </c>
      <c r="M3314" s="500" t="s">
        <v>2307</v>
      </c>
      <c r="N3314" s="500" t="s">
        <v>12575</v>
      </c>
    </row>
    <row r="3315" spans="1:14">
      <c r="A3315" s="500" t="s">
        <v>686</v>
      </c>
      <c r="B3315" s="500" t="s">
        <v>2858</v>
      </c>
      <c r="C3315" s="500" t="s">
        <v>2888</v>
      </c>
      <c r="D3315" s="500" t="s">
        <v>2889</v>
      </c>
      <c r="E3315" s="500" t="s">
        <v>11099</v>
      </c>
      <c r="F3315" s="500" t="s">
        <v>580</v>
      </c>
      <c r="G3315" s="500" t="s">
        <v>12611</v>
      </c>
      <c r="H3315" s="500" t="s">
        <v>12612</v>
      </c>
      <c r="I3315" s="500" t="s">
        <v>688</v>
      </c>
      <c r="J3315" s="500" t="s">
        <v>689</v>
      </c>
      <c r="K3315" s="500" t="s">
        <v>2306</v>
      </c>
      <c r="L3315" s="500" t="s">
        <v>27724</v>
      </c>
      <c r="M3315" s="500" t="s">
        <v>2307</v>
      </c>
      <c r="N3315" s="500" t="s">
        <v>12613</v>
      </c>
    </row>
    <row r="3316" spans="1:14">
      <c r="A3316" s="500" t="s">
        <v>686</v>
      </c>
      <c r="B3316" s="500" t="s">
        <v>2858</v>
      </c>
      <c r="C3316" s="500" t="s">
        <v>2888</v>
      </c>
      <c r="D3316" s="500" t="s">
        <v>2889</v>
      </c>
      <c r="E3316" s="500" t="s">
        <v>11099</v>
      </c>
      <c r="F3316" s="500" t="s">
        <v>580</v>
      </c>
      <c r="G3316" s="500" t="s">
        <v>12614</v>
      </c>
      <c r="H3316" s="500" t="s">
        <v>12615</v>
      </c>
      <c r="I3316" s="500" t="s">
        <v>688</v>
      </c>
      <c r="J3316" s="500" t="s">
        <v>689</v>
      </c>
      <c r="K3316" s="500" t="s">
        <v>2306</v>
      </c>
      <c r="L3316" s="500" t="s">
        <v>27724</v>
      </c>
      <c r="M3316" s="500" t="s">
        <v>2307</v>
      </c>
      <c r="N3316" s="500" t="s">
        <v>12616</v>
      </c>
    </row>
    <row r="3317" spans="1:14">
      <c r="A3317" s="500" t="s">
        <v>686</v>
      </c>
      <c r="B3317" s="500" t="s">
        <v>2858</v>
      </c>
      <c r="C3317" s="500" t="s">
        <v>2888</v>
      </c>
      <c r="D3317" s="500" t="s">
        <v>2889</v>
      </c>
      <c r="E3317" s="500" t="s">
        <v>11099</v>
      </c>
      <c r="F3317" s="500" t="s">
        <v>580</v>
      </c>
      <c r="G3317" s="500" t="s">
        <v>12617</v>
      </c>
      <c r="H3317" s="500" t="s">
        <v>12618</v>
      </c>
      <c r="I3317" s="500" t="s">
        <v>688</v>
      </c>
      <c r="J3317" s="500" t="s">
        <v>689</v>
      </c>
      <c r="K3317" s="500" t="s">
        <v>2306</v>
      </c>
      <c r="L3317" s="500" t="s">
        <v>27724</v>
      </c>
      <c r="M3317" s="500" t="s">
        <v>2307</v>
      </c>
      <c r="N3317" s="500" t="s">
        <v>12619</v>
      </c>
    </row>
    <row r="3318" spans="1:14">
      <c r="A3318" s="500" t="s">
        <v>686</v>
      </c>
      <c r="B3318" s="500" t="s">
        <v>2858</v>
      </c>
      <c r="C3318" s="500" t="s">
        <v>2888</v>
      </c>
      <c r="D3318" s="500" t="s">
        <v>2889</v>
      </c>
      <c r="E3318" s="500" t="s">
        <v>11099</v>
      </c>
      <c r="F3318" s="500" t="s">
        <v>580</v>
      </c>
      <c r="G3318" s="500" t="s">
        <v>12620</v>
      </c>
      <c r="H3318" s="500" t="s">
        <v>12610</v>
      </c>
      <c r="I3318" s="500" t="s">
        <v>688</v>
      </c>
      <c r="J3318" s="500" t="s">
        <v>689</v>
      </c>
      <c r="K3318" s="500" t="s">
        <v>2306</v>
      </c>
      <c r="L3318" s="500" t="s">
        <v>27724</v>
      </c>
      <c r="M3318" s="500" t="s">
        <v>2307</v>
      </c>
      <c r="N3318" s="500" t="s">
        <v>12621</v>
      </c>
    </row>
    <row r="3319" spans="1:14">
      <c r="A3319" s="500" t="s">
        <v>686</v>
      </c>
      <c r="B3319" s="500" t="s">
        <v>2858</v>
      </c>
      <c r="C3319" s="500" t="s">
        <v>2888</v>
      </c>
      <c r="D3319" s="500" t="s">
        <v>2889</v>
      </c>
      <c r="E3319" s="500" t="s">
        <v>11099</v>
      </c>
      <c r="F3319" s="500" t="s">
        <v>580</v>
      </c>
      <c r="G3319" s="500" t="s">
        <v>12622</v>
      </c>
      <c r="H3319" s="500" t="s">
        <v>12612</v>
      </c>
      <c r="I3319" s="500" t="s">
        <v>688</v>
      </c>
      <c r="J3319" s="500" t="s">
        <v>689</v>
      </c>
      <c r="K3319" s="500" t="s">
        <v>2306</v>
      </c>
      <c r="L3319" s="500" t="s">
        <v>27724</v>
      </c>
      <c r="M3319" s="500" t="s">
        <v>2307</v>
      </c>
      <c r="N3319" s="500" t="s">
        <v>12623</v>
      </c>
    </row>
    <row r="3320" spans="1:14">
      <c r="A3320" s="500" t="s">
        <v>686</v>
      </c>
      <c r="B3320" s="500" t="s">
        <v>2858</v>
      </c>
      <c r="C3320" s="500" t="s">
        <v>2888</v>
      </c>
      <c r="D3320" s="500" t="s">
        <v>2889</v>
      </c>
      <c r="E3320" s="500" t="s">
        <v>11099</v>
      </c>
      <c r="F3320" s="500" t="s">
        <v>580</v>
      </c>
      <c r="G3320" s="500" t="s">
        <v>12624</v>
      </c>
      <c r="H3320" s="500" t="s">
        <v>12480</v>
      </c>
      <c r="I3320" s="500" t="s">
        <v>688</v>
      </c>
      <c r="J3320" s="500" t="s">
        <v>689</v>
      </c>
      <c r="K3320" s="500" t="s">
        <v>2306</v>
      </c>
      <c r="L3320" s="500" t="s">
        <v>27724</v>
      </c>
      <c r="M3320" s="500" t="s">
        <v>2307</v>
      </c>
      <c r="N3320" s="500" t="s">
        <v>12575</v>
      </c>
    </row>
    <row r="3321" spans="1:14">
      <c r="A3321" s="500" t="s">
        <v>686</v>
      </c>
      <c r="B3321" s="500" t="s">
        <v>2858</v>
      </c>
      <c r="C3321" s="500" t="s">
        <v>2888</v>
      </c>
      <c r="D3321" s="500" t="s">
        <v>2889</v>
      </c>
      <c r="E3321" s="500" t="s">
        <v>11099</v>
      </c>
      <c r="F3321" s="500" t="s">
        <v>580</v>
      </c>
      <c r="G3321" s="500" t="s">
        <v>12625</v>
      </c>
      <c r="H3321" s="500" t="s">
        <v>3592</v>
      </c>
      <c r="I3321" s="500" t="s">
        <v>688</v>
      </c>
      <c r="J3321" s="500" t="s">
        <v>689</v>
      </c>
      <c r="K3321" s="500" t="s">
        <v>2306</v>
      </c>
      <c r="L3321" s="500" t="s">
        <v>27724</v>
      </c>
      <c r="M3321" s="500" t="s">
        <v>2307</v>
      </c>
      <c r="N3321" s="500" t="s">
        <v>12626</v>
      </c>
    </row>
    <row r="3322" spans="1:14">
      <c r="A3322" s="500" t="s">
        <v>686</v>
      </c>
      <c r="B3322" s="500" t="s">
        <v>2858</v>
      </c>
      <c r="C3322" s="500" t="s">
        <v>2888</v>
      </c>
      <c r="D3322" s="500" t="s">
        <v>2889</v>
      </c>
      <c r="E3322" s="500" t="s">
        <v>11099</v>
      </c>
      <c r="F3322" s="500" t="s">
        <v>580</v>
      </c>
      <c r="G3322" s="500" t="s">
        <v>12627</v>
      </c>
      <c r="H3322" s="500" t="s">
        <v>3783</v>
      </c>
      <c r="I3322" s="500" t="s">
        <v>688</v>
      </c>
      <c r="J3322" s="500" t="s">
        <v>689</v>
      </c>
      <c r="K3322" s="500" t="s">
        <v>2306</v>
      </c>
      <c r="L3322" s="500" t="s">
        <v>27724</v>
      </c>
      <c r="M3322" s="500" t="s">
        <v>2307</v>
      </c>
      <c r="N3322" s="500" t="s">
        <v>12628</v>
      </c>
    </row>
    <row r="3323" spans="1:14">
      <c r="A3323" s="500" t="s">
        <v>686</v>
      </c>
      <c r="B3323" s="500" t="s">
        <v>2858</v>
      </c>
      <c r="C3323" s="500" t="s">
        <v>2888</v>
      </c>
      <c r="D3323" s="500" t="s">
        <v>2889</v>
      </c>
      <c r="E3323" s="500" t="s">
        <v>11099</v>
      </c>
      <c r="F3323" s="500" t="s">
        <v>580</v>
      </c>
      <c r="G3323" s="500" t="s">
        <v>12629</v>
      </c>
      <c r="H3323" s="500" t="s">
        <v>12630</v>
      </c>
      <c r="I3323" s="500" t="s">
        <v>688</v>
      </c>
      <c r="J3323" s="500" t="s">
        <v>689</v>
      </c>
      <c r="K3323" s="500" t="s">
        <v>2306</v>
      </c>
      <c r="L3323" s="500" t="s">
        <v>27724</v>
      </c>
      <c r="M3323" s="500" t="s">
        <v>2307</v>
      </c>
      <c r="N3323" s="500" t="s">
        <v>12631</v>
      </c>
    </row>
    <row r="3324" spans="1:14">
      <c r="A3324" s="500" t="s">
        <v>686</v>
      </c>
      <c r="B3324" s="500" t="s">
        <v>2858</v>
      </c>
      <c r="C3324" s="500" t="s">
        <v>2888</v>
      </c>
      <c r="D3324" s="500" t="s">
        <v>2889</v>
      </c>
      <c r="E3324" s="500" t="s">
        <v>11099</v>
      </c>
      <c r="F3324" s="500" t="s">
        <v>580</v>
      </c>
      <c r="G3324" s="500" t="s">
        <v>12632</v>
      </c>
      <c r="H3324" s="500" t="s">
        <v>12480</v>
      </c>
      <c r="I3324" s="500" t="s">
        <v>688</v>
      </c>
      <c r="J3324" s="500" t="s">
        <v>689</v>
      </c>
      <c r="K3324" s="500" t="s">
        <v>2306</v>
      </c>
      <c r="L3324" s="500" t="s">
        <v>27724</v>
      </c>
      <c r="M3324" s="500" t="s">
        <v>2307</v>
      </c>
      <c r="N3324" s="500" t="s">
        <v>12633</v>
      </c>
    </row>
    <row r="3325" spans="1:14">
      <c r="A3325" s="500" t="s">
        <v>686</v>
      </c>
      <c r="B3325" s="500" t="s">
        <v>2858</v>
      </c>
      <c r="C3325" s="500" t="s">
        <v>2888</v>
      </c>
      <c r="D3325" s="500" t="s">
        <v>2889</v>
      </c>
      <c r="E3325" s="500" t="s">
        <v>11099</v>
      </c>
      <c r="F3325" s="500" t="s">
        <v>580</v>
      </c>
      <c r="G3325" s="500" t="s">
        <v>12634</v>
      </c>
      <c r="H3325" s="500" t="s">
        <v>3592</v>
      </c>
      <c r="I3325" s="500" t="s">
        <v>688</v>
      </c>
      <c r="J3325" s="500" t="s">
        <v>689</v>
      </c>
      <c r="K3325" s="500" t="s">
        <v>2306</v>
      </c>
      <c r="L3325" s="500" t="s">
        <v>27724</v>
      </c>
      <c r="M3325" s="500" t="s">
        <v>2307</v>
      </c>
      <c r="N3325" s="500" t="s">
        <v>12635</v>
      </c>
    </row>
    <row r="3326" spans="1:14">
      <c r="A3326" s="500" t="s">
        <v>686</v>
      </c>
      <c r="B3326" s="500" t="s">
        <v>2858</v>
      </c>
      <c r="C3326" s="500" t="s">
        <v>2888</v>
      </c>
      <c r="D3326" s="500" t="s">
        <v>2889</v>
      </c>
      <c r="E3326" s="500" t="s">
        <v>11099</v>
      </c>
      <c r="F3326" s="500" t="s">
        <v>580</v>
      </c>
      <c r="G3326" s="500" t="s">
        <v>12636</v>
      </c>
      <c r="H3326" s="500" t="s">
        <v>12457</v>
      </c>
      <c r="I3326" s="500" t="s">
        <v>688</v>
      </c>
      <c r="J3326" s="500" t="s">
        <v>689</v>
      </c>
      <c r="K3326" s="500" t="s">
        <v>2306</v>
      </c>
      <c r="L3326" s="500" t="s">
        <v>27724</v>
      </c>
      <c r="M3326" s="500" t="s">
        <v>2307</v>
      </c>
      <c r="N3326" s="500" t="s">
        <v>12575</v>
      </c>
    </row>
    <row r="3327" spans="1:14">
      <c r="A3327" s="500" t="s">
        <v>686</v>
      </c>
      <c r="B3327" s="500" t="s">
        <v>2858</v>
      </c>
      <c r="C3327" s="500" t="s">
        <v>2888</v>
      </c>
      <c r="D3327" s="500" t="s">
        <v>2889</v>
      </c>
      <c r="E3327" s="500" t="s">
        <v>11099</v>
      </c>
      <c r="F3327" s="500" t="s">
        <v>580</v>
      </c>
      <c r="G3327" s="500" t="s">
        <v>12637</v>
      </c>
      <c r="H3327" s="500" t="s">
        <v>12519</v>
      </c>
      <c r="I3327" s="500" t="s">
        <v>688</v>
      </c>
      <c r="J3327" s="500" t="s">
        <v>689</v>
      </c>
      <c r="K3327" s="500" t="s">
        <v>2306</v>
      </c>
      <c r="L3327" s="500" t="s">
        <v>27724</v>
      </c>
      <c r="M3327" s="500" t="s">
        <v>2307</v>
      </c>
      <c r="N3327" s="500" t="s">
        <v>12638</v>
      </c>
    </row>
    <row r="3328" spans="1:14">
      <c r="A3328" s="500" t="s">
        <v>686</v>
      </c>
      <c r="B3328" s="500" t="s">
        <v>2858</v>
      </c>
      <c r="C3328" s="500" t="s">
        <v>2888</v>
      </c>
      <c r="D3328" s="500" t="s">
        <v>2889</v>
      </c>
      <c r="E3328" s="500" t="s">
        <v>11099</v>
      </c>
      <c r="F3328" s="500" t="s">
        <v>580</v>
      </c>
      <c r="G3328" s="500" t="s">
        <v>12639</v>
      </c>
      <c r="H3328" s="500" t="s">
        <v>11629</v>
      </c>
      <c r="I3328" s="500" t="s">
        <v>688</v>
      </c>
      <c r="J3328" s="500" t="s">
        <v>689</v>
      </c>
      <c r="K3328" s="500" t="s">
        <v>2306</v>
      </c>
      <c r="L3328" s="500" t="s">
        <v>27724</v>
      </c>
      <c r="M3328" s="500" t="s">
        <v>2307</v>
      </c>
      <c r="N3328" s="500" t="s">
        <v>12640</v>
      </c>
    </row>
    <row r="3329" spans="1:14">
      <c r="A3329" s="500" t="s">
        <v>686</v>
      </c>
      <c r="B3329" s="500" t="s">
        <v>2858</v>
      </c>
      <c r="C3329" s="500" t="s">
        <v>2888</v>
      </c>
      <c r="D3329" s="500" t="s">
        <v>2889</v>
      </c>
      <c r="E3329" s="500" t="s">
        <v>11099</v>
      </c>
      <c r="F3329" s="500" t="s">
        <v>580</v>
      </c>
      <c r="G3329" s="500" t="s">
        <v>12641</v>
      </c>
      <c r="H3329" s="500" t="s">
        <v>12642</v>
      </c>
      <c r="I3329" s="500" t="s">
        <v>688</v>
      </c>
      <c r="J3329" s="500" t="s">
        <v>689</v>
      </c>
      <c r="K3329" s="500" t="s">
        <v>2306</v>
      </c>
      <c r="L3329" s="500" t="s">
        <v>27724</v>
      </c>
      <c r="M3329" s="500" t="s">
        <v>2307</v>
      </c>
      <c r="N3329" s="500" t="s">
        <v>12643</v>
      </c>
    </row>
    <row r="3330" spans="1:14">
      <c r="A3330" s="500" t="s">
        <v>686</v>
      </c>
      <c r="B3330" s="500" t="s">
        <v>2858</v>
      </c>
      <c r="C3330" s="500" t="s">
        <v>2888</v>
      </c>
      <c r="D3330" s="500" t="s">
        <v>2889</v>
      </c>
      <c r="E3330" s="500" t="s">
        <v>11099</v>
      </c>
      <c r="F3330" s="500" t="s">
        <v>580</v>
      </c>
      <c r="G3330" s="500" t="s">
        <v>12644</v>
      </c>
      <c r="H3330" s="500" t="s">
        <v>12457</v>
      </c>
      <c r="I3330" s="500" t="s">
        <v>688</v>
      </c>
      <c r="J3330" s="500" t="s">
        <v>689</v>
      </c>
      <c r="K3330" s="500" t="s">
        <v>2306</v>
      </c>
      <c r="L3330" s="500" t="s">
        <v>27724</v>
      </c>
      <c r="M3330" s="500" t="s">
        <v>2307</v>
      </c>
      <c r="N3330" s="500" t="s">
        <v>12645</v>
      </c>
    </row>
    <row r="3331" spans="1:14">
      <c r="A3331" s="500" t="s">
        <v>686</v>
      </c>
      <c r="B3331" s="500" t="s">
        <v>2858</v>
      </c>
      <c r="C3331" s="500" t="s">
        <v>2888</v>
      </c>
      <c r="D3331" s="500" t="s">
        <v>2889</v>
      </c>
      <c r="E3331" s="500" t="s">
        <v>11099</v>
      </c>
      <c r="F3331" s="500" t="s">
        <v>580</v>
      </c>
      <c r="G3331" s="500" t="s">
        <v>12646</v>
      </c>
      <c r="H3331" s="500" t="s">
        <v>12519</v>
      </c>
      <c r="I3331" s="500" t="s">
        <v>688</v>
      </c>
      <c r="J3331" s="500" t="s">
        <v>689</v>
      </c>
      <c r="K3331" s="500" t="s">
        <v>2306</v>
      </c>
      <c r="L3331" s="500" t="s">
        <v>27724</v>
      </c>
      <c r="M3331" s="500" t="s">
        <v>2307</v>
      </c>
      <c r="N3331" s="500" t="s">
        <v>12647</v>
      </c>
    </row>
    <row r="3332" spans="1:14">
      <c r="A3332" s="500" t="s">
        <v>686</v>
      </c>
      <c r="B3332" s="500" t="s">
        <v>2858</v>
      </c>
      <c r="C3332" s="500" t="s">
        <v>2888</v>
      </c>
      <c r="D3332" s="500" t="s">
        <v>2889</v>
      </c>
      <c r="E3332" s="500" t="s">
        <v>11099</v>
      </c>
      <c r="F3332" s="500" t="s">
        <v>580</v>
      </c>
      <c r="G3332" s="500" t="s">
        <v>1076</v>
      </c>
      <c r="H3332" s="500" t="s">
        <v>3524</v>
      </c>
      <c r="I3332" s="500" t="s">
        <v>688</v>
      </c>
      <c r="J3332" s="500" t="s">
        <v>689</v>
      </c>
      <c r="K3332" s="500" t="s">
        <v>223</v>
      </c>
      <c r="L3332" s="500" t="s">
        <v>3734</v>
      </c>
      <c r="M3332" s="500" t="s">
        <v>2307</v>
      </c>
      <c r="N3332" s="500" t="s">
        <v>6810</v>
      </c>
    </row>
    <row r="3333" spans="1:14">
      <c r="A3333" s="500" t="s">
        <v>686</v>
      </c>
      <c r="B3333" s="500" t="s">
        <v>2858</v>
      </c>
      <c r="C3333" s="500" t="s">
        <v>2888</v>
      </c>
      <c r="D3333" s="500" t="s">
        <v>2889</v>
      </c>
      <c r="E3333" s="500" t="s">
        <v>11099</v>
      </c>
      <c r="F3333" s="500" t="s">
        <v>580</v>
      </c>
      <c r="G3333" s="500" t="s">
        <v>1078</v>
      </c>
      <c r="H3333" s="500" t="s">
        <v>2885</v>
      </c>
      <c r="I3333" s="500" t="s">
        <v>688</v>
      </c>
      <c r="J3333" s="500" t="s">
        <v>689</v>
      </c>
      <c r="K3333" s="500" t="s">
        <v>223</v>
      </c>
      <c r="L3333" s="500" t="s">
        <v>3734</v>
      </c>
      <c r="M3333" s="500" t="s">
        <v>2307</v>
      </c>
      <c r="N3333" s="500" t="s">
        <v>6811</v>
      </c>
    </row>
    <row r="3334" spans="1:14">
      <c r="A3334" s="500" t="s">
        <v>686</v>
      </c>
      <c r="B3334" s="500" t="s">
        <v>2858</v>
      </c>
      <c r="C3334" s="500" t="s">
        <v>2888</v>
      </c>
      <c r="D3334" s="500" t="s">
        <v>2889</v>
      </c>
      <c r="E3334" s="500" t="s">
        <v>11099</v>
      </c>
      <c r="F3334" s="500" t="s">
        <v>580</v>
      </c>
      <c r="G3334" s="500" t="s">
        <v>2882</v>
      </c>
      <c r="H3334" s="500" t="s">
        <v>2883</v>
      </c>
      <c r="I3334" s="500" t="s">
        <v>688</v>
      </c>
      <c r="J3334" s="500" t="s">
        <v>689</v>
      </c>
      <c r="K3334" s="500" t="s">
        <v>223</v>
      </c>
      <c r="L3334" s="500" t="s">
        <v>3734</v>
      </c>
      <c r="M3334" s="500" t="s">
        <v>2307</v>
      </c>
      <c r="N3334" s="500" t="s">
        <v>6812</v>
      </c>
    </row>
    <row r="3335" spans="1:14">
      <c r="A3335" s="500" t="s">
        <v>686</v>
      </c>
      <c r="B3335" s="500" t="s">
        <v>2858</v>
      </c>
      <c r="C3335" s="500" t="s">
        <v>2888</v>
      </c>
      <c r="D3335" s="500" t="s">
        <v>2889</v>
      </c>
      <c r="E3335" s="500" t="s">
        <v>11099</v>
      </c>
      <c r="F3335" s="500" t="s">
        <v>580</v>
      </c>
      <c r="G3335" s="500" t="s">
        <v>1080</v>
      </c>
      <c r="H3335" s="500" t="s">
        <v>3728</v>
      </c>
      <c r="I3335" s="500" t="s">
        <v>688</v>
      </c>
      <c r="J3335" s="500" t="s">
        <v>689</v>
      </c>
      <c r="K3335" s="500" t="s">
        <v>223</v>
      </c>
      <c r="L3335" s="500" t="s">
        <v>3734</v>
      </c>
      <c r="M3335" s="500" t="s">
        <v>2307</v>
      </c>
      <c r="N3335" s="500" t="s">
        <v>6813</v>
      </c>
    </row>
    <row r="3336" spans="1:14">
      <c r="A3336" s="500" t="s">
        <v>686</v>
      </c>
      <c r="B3336" s="500" t="s">
        <v>2858</v>
      </c>
      <c r="C3336" s="500" t="s">
        <v>2888</v>
      </c>
      <c r="D3336" s="500" t="s">
        <v>2889</v>
      </c>
      <c r="E3336" s="500" t="s">
        <v>11099</v>
      </c>
      <c r="F3336" s="500" t="s">
        <v>580</v>
      </c>
      <c r="G3336" s="500" t="s">
        <v>1082</v>
      </c>
      <c r="H3336" s="500" t="s">
        <v>2938</v>
      </c>
      <c r="I3336" s="500" t="s">
        <v>688</v>
      </c>
      <c r="J3336" s="500" t="s">
        <v>689</v>
      </c>
      <c r="K3336" s="500" t="s">
        <v>223</v>
      </c>
      <c r="L3336" s="500" t="s">
        <v>3734</v>
      </c>
      <c r="M3336" s="500" t="s">
        <v>2307</v>
      </c>
      <c r="N3336" s="500" t="s">
        <v>6814</v>
      </c>
    </row>
    <row r="3337" spans="1:14">
      <c r="A3337" s="500" t="s">
        <v>686</v>
      </c>
      <c r="B3337" s="500" t="s">
        <v>2858</v>
      </c>
      <c r="C3337" s="500" t="s">
        <v>2888</v>
      </c>
      <c r="D3337" s="500" t="s">
        <v>2889</v>
      </c>
      <c r="E3337" s="500" t="s">
        <v>11099</v>
      </c>
      <c r="F3337" s="500" t="s">
        <v>580</v>
      </c>
      <c r="G3337" s="500" t="s">
        <v>1083</v>
      </c>
      <c r="H3337" s="500" t="s">
        <v>2969</v>
      </c>
      <c r="I3337" s="500" t="s">
        <v>688</v>
      </c>
      <c r="J3337" s="500" t="s">
        <v>689</v>
      </c>
      <c r="K3337" s="500" t="s">
        <v>223</v>
      </c>
      <c r="L3337" s="500" t="s">
        <v>3734</v>
      </c>
      <c r="M3337" s="500" t="s">
        <v>2307</v>
      </c>
      <c r="N3337" s="500" t="s">
        <v>6815</v>
      </c>
    </row>
    <row r="3338" spans="1:14">
      <c r="A3338" s="500" t="s">
        <v>686</v>
      </c>
      <c r="B3338" s="500" t="s">
        <v>2858</v>
      </c>
      <c r="C3338" s="500" t="s">
        <v>2888</v>
      </c>
      <c r="D3338" s="500" t="s">
        <v>2889</v>
      </c>
      <c r="E3338" s="500" t="s">
        <v>11099</v>
      </c>
      <c r="F3338" s="500" t="s">
        <v>580</v>
      </c>
      <c r="G3338" s="500" t="s">
        <v>1084</v>
      </c>
      <c r="H3338" s="500" t="s">
        <v>1077</v>
      </c>
      <c r="I3338" s="500" t="s">
        <v>688</v>
      </c>
      <c r="J3338" s="500" t="s">
        <v>689</v>
      </c>
      <c r="K3338" s="500" t="s">
        <v>223</v>
      </c>
      <c r="L3338" s="500" t="s">
        <v>3734</v>
      </c>
      <c r="M3338" s="500" t="s">
        <v>2307</v>
      </c>
      <c r="N3338" s="500" t="s">
        <v>6816</v>
      </c>
    </row>
    <row r="3339" spans="1:14">
      <c r="A3339" s="500" t="s">
        <v>686</v>
      </c>
      <c r="B3339" s="500" t="s">
        <v>2858</v>
      </c>
      <c r="C3339" s="500" t="s">
        <v>2888</v>
      </c>
      <c r="D3339" s="500" t="s">
        <v>2889</v>
      </c>
      <c r="E3339" s="500" t="s">
        <v>11099</v>
      </c>
      <c r="F3339" s="500" t="s">
        <v>580</v>
      </c>
      <c r="G3339" s="500" t="s">
        <v>1085</v>
      </c>
      <c r="H3339" s="500" t="s">
        <v>3075</v>
      </c>
      <c r="I3339" s="500" t="s">
        <v>688</v>
      </c>
      <c r="J3339" s="500" t="s">
        <v>689</v>
      </c>
      <c r="K3339" s="500" t="s">
        <v>223</v>
      </c>
      <c r="L3339" s="500" t="s">
        <v>3734</v>
      </c>
      <c r="M3339" s="500" t="s">
        <v>2307</v>
      </c>
      <c r="N3339" s="500" t="s">
        <v>6817</v>
      </c>
    </row>
    <row r="3340" spans="1:14">
      <c r="A3340" s="500" t="s">
        <v>686</v>
      </c>
      <c r="B3340" s="500" t="s">
        <v>2858</v>
      </c>
      <c r="C3340" s="500" t="s">
        <v>2888</v>
      </c>
      <c r="D3340" s="500" t="s">
        <v>2889</v>
      </c>
      <c r="E3340" s="500" t="s">
        <v>11099</v>
      </c>
      <c r="F3340" s="500" t="s">
        <v>580</v>
      </c>
      <c r="G3340" s="500" t="s">
        <v>1087</v>
      </c>
      <c r="H3340" s="500" t="s">
        <v>2910</v>
      </c>
      <c r="I3340" s="500" t="s">
        <v>688</v>
      </c>
      <c r="J3340" s="500" t="s">
        <v>689</v>
      </c>
      <c r="K3340" s="500" t="s">
        <v>223</v>
      </c>
      <c r="L3340" s="500" t="s">
        <v>3734</v>
      </c>
      <c r="M3340" s="500" t="s">
        <v>2307</v>
      </c>
      <c r="N3340" s="500" t="s">
        <v>6818</v>
      </c>
    </row>
    <row r="3341" spans="1:14">
      <c r="A3341" s="500" t="s">
        <v>686</v>
      </c>
      <c r="B3341" s="500" t="s">
        <v>2858</v>
      </c>
      <c r="C3341" s="500" t="s">
        <v>2888</v>
      </c>
      <c r="D3341" s="500" t="s">
        <v>2889</v>
      </c>
      <c r="E3341" s="500" t="s">
        <v>11099</v>
      </c>
      <c r="F3341" s="500" t="s">
        <v>580</v>
      </c>
      <c r="G3341" s="500" t="s">
        <v>1088</v>
      </c>
      <c r="H3341" s="500" t="s">
        <v>2938</v>
      </c>
      <c r="I3341" s="500" t="s">
        <v>688</v>
      </c>
      <c r="J3341" s="500" t="s">
        <v>689</v>
      </c>
      <c r="K3341" s="500" t="s">
        <v>223</v>
      </c>
      <c r="L3341" s="500" t="s">
        <v>3734</v>
      </c>
      <c r="M3341" s="500" t="s">
        <v>2307</v>
      </c>
      <c r="N3341" s="500" t="s">
        <v>6819</v>
      </c>
    </row>
    <row r="3342" spans="1:14">
      <c r="A3342" s="500" t="s">
        <v>686</v>
      </c>
      <c r="B3342" s="500" t="s">
        <v>2858</v>
      </c>
      <c r="C3342" s="500" t="s">
        <v>2888</v>
      </c>
      <c r="D3342" s="500" t="s">
        <v>2889</v>
      </c>
      <c r="E3342" s="500" t="s">
        <v>11099</v>
      </c>
      <c r="F3342" s="500" t="s">
        <v>580</v>
      </c>
      <c r="G3342" s="500" t="s">
        <v>12648</v>
      </c>
      <c r="H3342" s="500" t="s">
        <v>7074</v>
      </c>
      <c r="I3342" s="500" t="s">
        <v>688</v>
      </c>
      <c r="J3342" s="500" t="s">
        <v>689</v>
      </c>
      <c r="K3342" s="500" t="s">
        <v>2306</v>
      </c>
      <c r="L3342" s="500" t="s">
        <v>27724</v>
      </c>
      <c r="M3342" s="500" t="s">
        <v>2307</v>
      </c>
      <c r="N3342" s="500" t="s">
        <v>12649</v>
      </c>
    </row>
    <row r="3343" spans="1:14">
      <c r="A3343" s="500" t="s">
        <v>686</v>
      </c>
      <c r="B3343" s="500" t="s">
        <v>2858</v>
      </c>
      <c r="C3343" s="500" t="s">
        <v>2888</v>
      </c>
      <c r="D3343" s="500" t="s">
        <v>2889</v>
      </c>
      <c r="E3343" s="500" t="s">
        <v>11099</v>
      </c>
      <c r="F3343" s="500" t="s">
        <v>580</v>
      </c>
      <c r="G3343" s="500" t="s">
        <v>12650</v>
      </c>
      <c r="H3343" s="500" t="s">
        <v>7074</v>
      </c>
      <c r="I3343" s="500" t="s">
        <v>688</v>
      </c>
      <c r="J3343" s="500" t="s">
        <v>689</v>
      </c>
      <c r="K3343" s="500" t="s">
        <v>2306</v>
      </c>
      <c r="L3343" s="500" t="s">
        <v>27724</v>
      </c>
      <c r="M3343" s="500" t="s">
        <v>2307</v>
      </c>
      <c r="N3343" s="500" t="s">
        <v>12651</v>
      </c>
    </row>
    <row r="3344" spans="1:14">
      <c r="A3344" s="500" t="s">
        <v>686</v>
      </c>
      <c r="B3344" s="500" t="s">
        <v>2858</v>
      </c>
      <c r="C3344" s="500" t="s">
        <v>2888</v>
      </c>
      <c r="D3344" s="500" t="s">
        <v>2889</v>
      </c>
      <c r="E3344" s="500" t="s">
        <v>11099</v>
      </c>
      <c r="F3344" s="500" t="s">
        <v>580</v>
      </c>
      <c r="G3344" s="500" t="s">
        <v>12652</v>
      </c>
      <c r="H3344" s="500" t="s">
        <v>11277</v>
      </c>
      <c r="I3344" s="500" t="s">
        <v>688</v>
      </c>
      <c r="J3344" s="500" t="s">
        <v>689</v>
      </c>
      <c r="K3344" s="500" t="s">
        <v>2306</v>
      </c>
      <c r="L3344" s="500" t="s">
        <v>27724</v>
      </c>
      <c r="M3344" s="500" t="s">
        <v>2307</v>
      </c>
      <c r="N3344" s="500" t="s">
        <v>12653</v>
      </c>
    </row>
    <row r="3345" spans="1:14">
      <c r="A3345" s="500" t="s">
        <v>686</v>
      </c>
      <c r="B3345" s="500" t="s">
        <v>2858</v>
      </c>
      <c r="C3345" s="500" t="s">
        <v>2888</v>
      </c>
      <c r="D3345" s="500" t="s">
        <v>2889</v>
      </c>
      <c r="E3345" s="500" t="s">
        <v>11099</v>
      </c>
      <c r="F3345" s="500" t="s">
        <v>580</v>
      </c>
      <c r="G3345" s="500" t="s">
        <v>12654</v>
      </c>
      <c r="H3345" s="500" t="s">
        <v>11277</v>
      </c>
      <c r="I3345" s="500" t="s">
        <v>688</v>
      </c>
      <c r="J3345" s="500" t="s">
        <v>689</v>
      </c>
      <c r="K3345" s="500" t="s">
        <v>2306</v>
      </c>
      <c r="L3345" s="500" t="s">
        <v>27724</v>
      </c>
      <c r="M3345" s="500" t="s">
        <v>2307</v>
      </c>
      <c r="N3345" s="500" t="s">
        <v>12655</v>
      </c>
    </row>
    <row r="3346" spans="1:14">
      <c r="A3346" s="500" t="s">
        <v>686</v>
      </c>
      <c r="B3346" s="500" t="s">
        <v>2858</v>
      </c>
      <c r="C3346" s="500" t="s">
        <v>2888</v>
      </c>
      <c r="D3346" s="500" t="s">
        <v>2889</v>
      </c>
      <c r="E3346" s="500" t="s">
        <v>11099</v>
      </c>
      <c r="F3346" s="500" t="s">
        <v>580</v>
      </c>
      <c r="G3346" s="500" t="s">
        <v>12656</v>
      </c>
      <c r="H3346" s="500" t="s">
        <v>12657</v>
      </c>
      <c r="I3346" s="500" t="s">
        <v>688</v>
      </c>
      <c r="J3346" s="500" t="s">
        <v>689</v>
      </c>
      <c r="K3346" s="500" t="s">
        <v>2306</v>
      </c>
      <c r="L3346" s="500" t="s">
        <v>27724</v>
      </c>
      <c r="M3346" s="500" t="s">
        <v>2307</v>
      </c>
      <c r="N3346" s="500" t="s">
        <v>12658</v>
      </c>
    </row>
    <row r="3347" spans="1:14">
      <c r="A3347" s="500" t="s">
        <v>686</v>
      </c>
      <c r="B3347" s="500" t="s">
        <v>2858</v>
      </c>
      <c r="C3347" s="500" t="s">
        <v>2888</v>
      </c>
      <c r="D3347" s="500" t="s">
        <v>2889</v>
      </c>
      <c r="E3347" s="500" t="s">
        <v>11099</v>
      </c>
      <c r="F3347" s="500" t="s">
        <v>580</v>
      </c>
      <c r="G3347" s="500" t="s">
        <v>12659</v>
      </c>
      <c r="H3347" s="500" t="s">
        <v>12657</v>
      </c>
      <c r="I3347" s="500" t="s">
        <v>688</v>
      </c>
      <c r="J3347" s="500" t="s">
        <v>689</v>
      </c>
      <c r="K3347" s="500" t="s">
        <v>2306</v>
      </c>
      <c r="L3347" s="500" t="s">
        <v>27724</v>
      </c>
      <c r="M3347" s="500" t="s">
        <v>2307</v>
      </c>
      <c r="N3347" s="500" t="s">
        <v>12660</v>
      </c>
    </row>
    <row r="3348" spans="1:14">
      <c r="A3348" s="500" t="s">
        <v>686</v>
      </c>
      <c r="B3348" s="500" t="s">
        <v>2858</v>
      </c>
      <c r="C3348" s="500" t="s">
        <v>2888</v>
      </c>
      <c r="D3348" s="500" t="s">
        <v>2889</v>
      </c>
      <c r="E3348" s="500" t="s">
        <v>11099</v>
      </c>
      <c r="F3348" s="500" t="s">
        <v>580</v>
      </c>
      <c r="G3348" s="500" t="s">
        <v>12661</v>
      </c>
      <c r="H3348" s="500" t="s">
        <v>2926</v>
      </c>
      <c r="I3348" s="500" t="s">
        <v>688</v>
      </c>
      <c r="J3348" s="500" t="s">
        <v>689</v>
      </c>
      <c r="K3348" s="500" t="s">
        <v>2306</v>
      </c>
      <c r="L3348" s="500" t="s">
        <v>27724</v>
      </c>
      <c r="M3348" s="500" t="s">
        <v>2307</v>
      </c>
      <c r="N3348" s="500" t="s">
        <v>12662</v>
      </c>
    </row>
    <row r="3349" spans="1:14">
      <c r="A3349" s="500" t="s">
        <v>686</v>
      </c>
      <c r="B3349" s="500" t="s">
        <v>2858</v>
      </c>
      <c r="C3349" s="500" t="s">
        <v>2888</v>
      </c>
      <c r="D3349" s="500" t="s">
        <v>2889</v>
      </c>
      <c r="E3349" s="500" t="s">
        <v>11099</v>
      </c>
      <c r="F3349" s="500" t="s">
        <v>580</v>
      </c>
      <c r="G3349" s="500" t="s">
        <v>12663</v>
      </c>
      <c r="H3349" s="500" t="s">
        <v>2926</v>
      </c>
      <c r="I3349" s="500" t="s">
        <v>688</v>
      </c>
      <c r="J3349" s="500" t="s">
        <v>689</v>
      </c>
      <c r="K3349" s="500" t="s">
        <v>2306</v>
      </c>
      <c r="L3349" s="500" t="s">
        <v>27724</v>
      </c>
      <c r="M3349" s="500" t="s">
        <v>2307</v>
      </c>
      <c r="N3349" s="500" t="s">
        <v>12664</v>
      </c>
    </row>
    <row r="3350" spans="1:14">
      <c r="A3350" s="500" t="s">
        <v>686</v>
      </c>
      <c r="B3350" s="500" t="s">
        <v>2858</v>
      </c>
      <c r="C3350" s="500" t="s">
        <v>2888</v>
      </c>
      <c r="D3350" s="500" t="s">
        <v>2889</v>
      </c>
      <c r="E3350" s="500" t="s">
        <v>11099</v>
      </c>
      <c r="F3350" s="500" t="s">
        <v>580</v>
      </c>
      <c r="G3350" s="500" t="s">
        <v>12665</v>
      </c>
      <c r="H3350" s="500" t="s">
        <v>12666</v>
      </c>
      <c r="I3350" s="500" t="s">
        <v>688</v>
      </c>
      <c r="J3350" s="500" t="s">
        <v>689</v>
      </c>
      <c r="K3350" s="500" t="s">
        <v>2306</v>
      </c>
      <c r="L3350" s="500" t="s">
        <v>27724</v>
      </c>
      <c r="M3350" s="500" t="s">
        <v>2307</v>
      </c>
      <c r="N3350" s="500" t="s">
        <v>12667</v>
      </c>
    </row>
    <row r="3351" spans="1:14">
      <c r="A3351" s="500" t="s">
        <v>686</v>
      </c>
      <c r="B3351" s="500" t="s">
        <v>2858</v>
      </c>
      <c r="C3351" s="500" t="s">
        <v>2888</v>
      </c>
      <c r="D3351" s="500" t="s">
        <v>2889</v>
      </c>
      <c r="E3351" s="500" t="s">
        <v>11099</v>
      </c>
      <c r="F3351" s="500" t="s">
        <v>580</v>
      </c>
      <c r="G3351" s="500" t="s">
        <v>12668</v>
      </c>
      <c r="H3351" s="500" t="s">
        <v>12666</v>
      </c>
      <c r="I3351" s="500" t="s">
        <v>688</v>
      </c>
      <c r="J3351" s="500" t="s">
        <v>689</v>
      </c>
      <c r="K3351" s="500" t="s">
        <v>2306</v>
      </c>
      <c r="L3351" s="500" t="s">
        <v>27724</v>
      </c>
      <c r="M3351" s="500" t="s">
        <v>2307</v>
      </c>
      <c r="N3351" s="500" t="s">
        <v>12669</v>
      </c>
    </row>
    <row r="3352" spans="1:14">
      <c r="A3352" s="500" t="s">
        <v>686</v>
      </c>
      <c r="B3352" s="500" t="s">
        <v>2858</v>
      </c>
      <c r="C3352" s="500" t="s">
        <v>2888</v>
      </c>
      <c r="D3352" s="500" t="s">
        <v>2889</v>
      </c>
      <c r="E3352" s="500" t="s">
        <v>11099</v>
      </c>
      <c r="F3352" s="500" t="s">
        <v>580</v>
      </c>
      <c r="G3352" s="500" t="s">
        <v>12670</v>
      </c>
      <c r="H3352" s="500" t="s">
        <v>11227</v>
      </c>
      <c r="I3352" s="500" t="s">
        <v>688</v>
      </c>
      <c r="J3352" s="500" t="s">
        <v>689</v>
      </c>
      <c r="K3352" s="500" t="s">
        <v>2306</v>
      </c>
      <c r="L3352" s="500" t="s">
        <v>27724</v>
      </c>
      <c r="M3352" s="500" t="s">
        <v>2307</v>
      </c>
      <c r="N3352" s="500" t="s">
        <v>12671</v>
      </c>
    </row>
    <row r="3353" spans="1:14">
      <c r="A3353" s="500" t="s">
        <v>686</v>
      </c>
      <c r="B3353" s="500" t="s">
        <v>2858</v>
      </c>
      <c r="C3353" s="500" t="s">
        <v>2888</v>
      </c>
      <c r="D3353" s="500" t="s">
        <v>2889</v>
      </c>
      <c r="E3353" s="500" t="s">
        <v>11099</v>
      </c>
      <c r="F3353" s="500" t="s">
        <v>580</v>
      </c>
      <c r="G3353" s="500" t="s">
        <v>12672</v>
      </c>
      <c r="H3353" s="500" t="s">
        <v>11227</v>
      </c>
      <c r="I3353" s="500" t="s">
        <v>688</v>
      </c>
      <c r="J3353" s="500" t="s">
        <v>689</v>
      </c>
      <c r="K3353" s="500" t="s">
        <v>2306</v>
      </c>
      <c r="L3353" s="500" t="s">
        <v>27724</v>
      </c>
      <c r="M3353" s="500" t="s">
        <v>2307</v>
      </c>
      <c r="N3353" s="500" t="s">
        <v>12673</v>
      </c>
    </row>
    <row r="3354" spans="1:14">
      <c r="A3354" s="500" t="s">
        <v>686</v>
      </c>
      <c r="B3354" s="500" t="s">
        <v>2858</v>
      </c>
      <c r="C3354" s="500" t="s">
        <v>2888</v>
      </c>
      <c r="D3354" s="500" t="s">
        <v>2889</v>
      </c>
      <c r="E3354" s="500" t="s">
        <v>11099</v>
      </c>
      <c r="F3354" s="500" t="s">
        <v>580</v>
      </c>
      <c r="G3354" s="500" t="s">
        <v>12674</v>
      </c>
      <c r="H3354" s="500" t="s">
        <v>11223</v>
      </c>
      <c r="I3354" s="500" t="s">
        <v>688</v>
      </c>
      <c r="J3354" s="500" t="s">
        <v>689</v>
      </c>
      <c r="K3354" s="500" t="s">
        <v>2306</v>
      </c>
      <c r="L3354" s="500" t="s">
        <v>27724</v>
      </c>
      <c r="M3354" s="500" t="s">
        <v>2307</v>
      </c>
      <c r="N3354" s="500" t="s">
        <v>12675</v>
      </c>
    </row>
    <row r="3355" spans="1:14">
      <c r="A3355" s="500" t="s">
        <v>686</v>
      </c>
      <c r="B3355" s="500" t="s">
        <v>2858</v>
      </c>
      <c r="C3355" s="500" t="s">
        <v>2888</v>
      </c>
      <c r="D3355" s="500" t="s">
        <v>2889</v>
      </c>
      <c r="E3355" s="500" t="s">
        <v>11099</v>
      </c>
      <c r="F3355" s="500" t="s">
        <v>580</v>
      </c>
      <c r="G3355" s="500" t="s">
        <v>12676</v>
      </c>
      <c r="H3355" s="500" t="s">
        <v>11223</v>
      </c>
      <c r="I3355" s="500" t="s">
        <v>688</v>
      </c>
      <c r="J3355" s="500" t="s">
        <v>689</v>
      </c>
      <c r="K3355" s="500" t="s">
        <v>2306</v>
      </c>
      <c r="L3355" s="500" t="s">
        <v>27724</v>
      </c>
      <c r="M3355" s="500" t="s">
        <v>2307</v>
      </c>
      <c r="N3355" s="500" t="s">
        <v>12677</v>
      </c>
    </row>
    <row r="3356" spans="1:14">
      <c r="A3356" s="500" t="s">
        <v>686</v>
      </c>
      <c r="B3356" s="500" t="s">
        <v>2858</v>
      </c>
      <c r="C3356" s="500" t="s">
        <v>2888</v>
      </c>
      <c r="D3356" s="500" t="s">
        <v>2889</v>
      </c>
      <c r="E3356" s="500" t="s">
        <v>11099</v>
      </c>
      <c r="F3356" s="500" t="s">
        <v>580</v>
      </c>
      <c r="G3356" s="500" t="s">
        <v>12678</v>
      </c>
      <c r="H3356" s="500" t="s">
        <v>12679</v>
      </c>
      <c r="I3356" s="500" t="s">
        <v>688</v>
      </c>
      <c r="J3356" s="500" t="s">
        <v>689</v>
      </c>
      <c r="K3356" s="500" t="s">
        <v>2306</v>
      </c>
      <c r="L3356" s="500" t="s">
        <v>27724</v>
      </c>
      <c r="M3356" s="500" t="s">
        <v>2307</v>
      </c>
      <c r="N3356" s="500" t="s">
        <v>12680</v>
      </c>
    </row>
    <row r="3357" spans="1:14">
      <c r="A3357" s="500" t="s">
        <v>686</v>
      </c>
      <c r="B3357" s="500" t="s">
        <v>2858</v>
      </c>
      <c r="C3357" s="500" t="s">
        <v>2888</v>
      </c>
      <c r="D3357" s="500" t="s">
        <v>2889</v>
      </c>
      <c r="E3357" s="500" t="s">
        <v>11099</v>
      </c>
      <c r="F3357" s="500" t="s">
        <v>580</v>
      </c>
      <c r="G3357" s="500" t="s">
        <v>12681</v>
      </c>
      <c r="H3357" s="500" t="s">
        <v>12679</v>
      </c>
      <c r="I3357" s="500" t="s">
        <v>688</v>
      </c>
      <c r="J3357" s="500" t="s">
        <v>689</v>
      </c>
      <c r="K3357" s="500" t="s">
        <v>2306</v>
      </c>
      <c r="L3357" s="500" t="s">
        <v>27724</v>
      </c>
      <c r="M3357" s="500" t="s">
        <v>2307</v>
      </c>
      <c r="N3357" s="500" t="s">
        <v>12682</v>
      </c>
    </row>
    <row r="3358" spans="1:14">
      <c r="A3358" s="500" t="s">
        <v>686</v>
      </c>
      <c r="B3358" s="500" t="s">
        <v>2858</v>
      </c>
      <c r="C3358" s="500" t="s">
        <v>2888</v>
      </c>
      <c r="D3358" s="500" t="s">
        <v>2889</v>
      </c>
      <c r="E3358" s="500" t="s">
        <v>11099</v>
      </c>
      <c r="F3358" s="500" t="s">
        <v>580</v>
      </c>
      <c r="G3358" s="500" t="s">
        <v>12683</v>
      </c>
      <c r="H3358" s="500" t="s">
        <v>11258</v>
      </c>
      <c r="I3358" s="500" t="s">
        <v>688</v>
      </c>
      <c r="J3358" s="500" t="s">
        <v>689</v>
      </c>
      <c r="K3358" s="500" t="s">
        <v>2306</v>
      </c>
      <c r="L3358" s="500" t="s">
        <v>27724</v>
      </c>
      <c r="M3358" s="500" t="s">
        <v>2307</v>
      </c>
      <c r="N3358" s="500" t="s">
        <v>12684</v>
      </c>
    </row>
    <row r="3359" spans="1:14">
      <c r="A3359" s="500" t="s">
        <v>686</v>
      </c>
      <c r="B3359" s="500" t="s">
        <v>2858</v>
      </c>
      <c r="C3359" s="500" t="s">
        <v>2888</v>
      </c>
      <c r="D3359" s="500" t="s">
        <v>2889</v>
      </c>
      <c r="E3359" s="500" t="s">
        <v>11099</v>
      </c>
      <c r="F3359" s="500" t="s">
        <v>580</v>
      </c>
      <c r="G3359" s="500" t="s">
        <v>12685</v>
      </c>
      <c r="H3359" s="500" t="s">
        <v>11258</v>
      </c>
      <c r="I3359" s="500" t="s">
        <v>688</v>
      </c>
      <c r="J3359" s="500" t="s">
        <v>689</v>
      </c>
      <c r="K3359" s="500" t="s">
        <v>2306</v>
      </c>
      <c r="L3359" s="500" t="s">
        <v>27724</v>
      </c>
      <c r="M3359" s="500" t="s">
        <v>2307</v>
      </c>
      <c r="N3359" s="500" t="s">
        <v>12686</v>
      </c>
    </row>
    <row r="3360" spans="1:14">
      <c r="A3360" s="500" t="s">
        <v>686</v>
      </c>
      <c r="B3360" s="500" t="s">
        <v>2858</v>
      </c>
      <c r="C3360" s="500" t="s">
        <v>2888</v>
      </c>
      <c r="D3360" s="500" t="s">
        <v>2889</v>
      </c>
      <c r="E3360" s="500" t="s">
        <v>11099</v>
      </c>
      <c r="F3360" s="500" t="s">
        <v>580</v>
      </c>
      <c r="G3360" s="500" t="s">
        <v>12687</v>
      </c>
      <c r="H3360" s="500" t="s">
        <v>6995</v>
      </c>
      <c r="I3360" s="500" t="s">
        <v>688</v>
      </c>
      <c r="J3360" s="500" t="s">
        <v>689</v>
      </c>
      <c r="K3360" s="500" t="s">
        <v>2306</v>
      </c>
      <c r="L3360" s="500" t="s">
        <v>27724</v>
      </c>
      <c r="M3360" s="500" t="s">
        <v>2307</v>
      </c>
      <c r="N3360" s="500" t="s">
        <v>12688</v>
      </c>
    </row>
    <row r="3361" spans="1:14">
      <c r="A3361" s="500" t="s">
        <v>686</v>
      </c>
      <c r="B3361" s="500" t="s">
        <v>2858</v>
      </c>
      <c r="C3361" s="500" t="s">
        <v>2888</v>
      </c>
      <c r="D3361" s="500" t="s">
        <v>2889</v>
      </c>
      <c r="E3361" s="500" t="s">
        <v>11099</v>
      </c>
      <c r="F3361" s="500" t="s">
        <v>580</v>
      </c>
      <c r="G3361" s="500" t="s">
        <v>12689</v>
      </c>
      <c r="H3361" s="500" t="s">
        <v>6995</v>
      </c>
      <c r="I3361" s="500" t="s">
        <v>688</v>
      </c>
      <c r="J3361" s="500" t="s">
        <v>689</v>
      </c>
      <c r="K3361" s="500" t="s">
        <v>2306</v>
      </c>
      <c r="L3361" s="500" t="s">
        <v>27724</v>
      </c>
      <c r="M3361" s="500" t="s">
        <v>2307</v>
      </c>
      <c r="N3361" s="500" t="s">
        <v>12690</v>
      </c>
    </row>
    <row r="3362" spans="1:14">
      <c r="A3362" s="500" t="s">
        <v>686</v>
      </c>
      <c r="B3362" s="500" t="s">
        <v>2858</v>
      </c>
      <c r="C3362" s="500" t="s">
        <v>2888</v>
      </c>
      <c r="D3362" s="500" t="s">
        <v>2889</v>
      </c>
      <c r="E3362" s="500" t="s">
        <v>11099</v>
      </c>
      <c r="F3362" s="500" t="s">
        <v>580</v>
      </c>
      <c r="G3362" s="500" t="s">
        <v>12691</v>
      </c>
      <c r="H3362" s="500" t="s">
        <v>12692</v>
      </c>
      <c r="I3362" s="500" t="s">
        <v>688</v>
      </c>
      <c r="J3362" s="500" t="s">
        <v>689</v>
      </c>
      <c r="K3362" s="500" t="s">
        <v>2306</v>
      </c>
      <c r="L3362" s="500" t="s">
        <v>27724</v>
      </c>
      <c r="M3362" s="500" t="s">
        <v>2307</v>
      </c>
      <c r="N3362" s="500" t="s">
        <v>12693</v>
      </c>
    </row>
    <row r="3363" spans="1:14">
      <c r="A3363" s="500" t="s">
        <v>686</v>
      </c>
      <c r="B3363" s="500" t="s">
        <v>2858</v>
      </c>
      <c r="C3363" s="500" t="s">
        <v>2888</v>
      </c>
      <c r="D3363" s="500" t="s">
        <v>2889</v>
      </c>
      <c r="E3363" s="500" t="s">
        <v>11099</v>
      </c>
      <c r="F3363" s="500" t="s">
        <v>580</v>
      </c>
      <c r="G3363" s="500" t="s">
        <v>12694</v>
      </c>
      <c r="H3363" s="500" t="s">
        <v>12692</v>
      </c>
      <c r="I3363" s="500" t="s">
        <v>688</v>
      </c>
      <c r="J3363" s="500" t="s">
        <v>689</v>
      </c>
      <c r="K3363" s="500" t="s">
        <v>2306</v>
      </c>
      <c r="L3363" s="500" t="s">
        <v>27724</v>
      </c>
      <c r="M3363" s="500" t="s">
        <v>2307</v>
      </c>
      <c r="N3363" s="500" t="s">
        <v>12695</v>
      </c>
    </row>
    <row r="3364" spans="1:14">
      <c r="A3364" s="500" t="s">
        <v>686</v>
      </c>
      <c r="B3364" s="500" t="s">
        <v>2858</v>
      </c>
      <c r="C3364" s="500" t="s">
        <v>2888</v>
      </c>
      <c r="D3364" s="500" t="s">
        <v>2889</v>
      </c>
      <c r="E3364" s="500" t="s">
        <v>11099</v>
      </c>
      <c r="F3364" s="500" t="s">
        <v>580</v>
      </c>
      <c r="G3364" s="500" t="s">
        <v>12696</v>
      </c>
      <c r="H3364" s="500" t="s">
        <v>11270</v>
      </c>
      <c r="I3364" s="500" t="s">
        <v>688</v>
      </c>
      <c r="J3364" s="500" t="s">
        <v>689</v>
      </c>
      <c r="K3364" s="500" t="s">
        <v>2306</v>
      </c>
      <c r="L3364" s="500" t="s">
        <v>27724</v>
      </c>
      <c r="M3364" s="500" t="s">
        <v>2307</v>
      </c>
      <c r="N3364" s="500" t="s">
        <v>12697</v>
      </c>
    </row>
    <row r="3365" spans="1:14">
      <c r="A3365" s="500" t="s">
        <v>686</v>
      </c>
      <c r="B3365" s="500" t="s">
        <v>2858</v>
      </c>
      <c r="C3365" s="500" t="s">
        <v>2888</v>
      </c>
      <c r="D3365" s="500" t="s">
        <v>2889</v>
      </c>
      <c r="E3365" s="500" t="s">
        <v>11099</v>
      </c>
      <c r="F3365" s="500" t="s">
        <v>580</v>
      </c>
      <c r="G3365" s="500" t="s">
        <v>12698</v>
      </c>
      <c r="H3365" s="500" t="s">
        <v>11270</v>
      </c>
      <c r="I3365" s="500" t="s">
        <v>688</v>
      </c>
      <c r="J3365" s="500" t="s">
        <v>689</v>
      </c>
      <c r="K3365" s="500" t="s">
        <v>2306</v>
      </c>
      <c r="L3365" s="500" t="s">
        <v>27724</v>
      </c>
      <c r="M3365" s="500" t="s">
        <v>2307</v>
      </c>
      <c r="N3365" s="500" t="s">
        <v>12699</v>
      </c>
    </row>
    <row r="3366" spans="1:14">
      <c r="A3366" s="500" t="s">
        <v>686</v>
      </c>
      <c r="B3366" s="500" t="s">
        <v>2858</v>
      </c>
      <c r="C3366" s="500" t="s">
        <v>2888</v>
      </c>
      <c r="D3366" s="500" t="s">
        <v>2889</v>
      </c>
      <c r="E3366" s="500" t="s">
        <v>11099</v>
      </c>
      <c r="F3366" s="500" t="s">
        <v>580</v>
      </c>
      <c r="G3366" s="500" t="s">
        <v>12700</v>
      </c>
      <c r="H3366" s="500" t="s">
        <v>11289</v>
      </c>
      <c r="I3366" s="500" t="s">
        <v>688</v>
      </c>
      <c r="J3366" s="500" t="s">
        <v>689</v>
      </c>
      <c r="K3366" s="500" t="s">
        <v>2306</v>
      </c>
      <c r="L3366" s="500" t="s">
        <v>27724</v>
      </c>
      <c r="M3366" s="500" t="s">
        <v>2307</v>
      </c>
      <c r="N3366" s="500" t="s">
        <v>12701</v>
      </c>
    </row>
    <row r="3367" spans="1:14">
      <c r="A3367" s="500" t="s">
        <v>686</v>
      </c>
      <c r="B3367" s="500" t="s">
        <v>2858</v>
      </c>
      <c r="C3367" s="500" t="s">
        <v>2888</v>
      </c>
      <c r="D3367" s="500" t="s">
        <v>2889</v>
      </c>
      <c r="E3367" s="500" t="s">
        <v>11099</v>
      </c>
      <c r="F3367" s="500" t="s">
        <v>580</v>
      </c>
      <c r="G3367" s="500" t="s">
        <v>12702</v>
      </c>
      <c r="H3367" s="500" t="s">
        <v>11289</v>
      </c>
      <c r="I3367" s="500" t="s">
        <v>688</v>
      </c>
      <c r="J3367" s="500" t="s">
        <v>689</v>
      </c>
      <c r="K3367" s="500" t="s">
        <v>2306</v>
      </c>
      <c r="L3367" s="500" t="s">
        <v>27724</v>
      </c>
      <c r="M3367" s="500" t="s">
        <v>2307</v>
      </c>
      <c r="N3367" s="500" t="s">
        <v>12703</v>
      </c>
    </row>
    <row r="3368" spans="1:14">
      <c r="A3368" s="500" t="s">
        <v>686</v>
      </c>
      <c r="B3368" s="500" t="s">
        <v>2858</v>
      </c>
      <c r="C3368" s="500" t="s">
        <v>2888</v>
      </c>
      <c r="D3368" s="500" t="s">
        <v>2889</v>
      </c>
      <c r="E3368" s="500" t="s">
        <v>11099</v>
      </c>
      <c r="F3368" s="500" t="s">
        <v>580</v>
      </c>
      <c r="G3368" s="500" t="s">
        <v>12704</v>
      </c>
      <c r="H3368" s="500" t="s">
        <v>6933</v>
      </c>
      <c r="I3368" s="500" t="s">
        <v>688</v>
      </c>
      <c r="J3368" s="500" t="s">
        <v>689</v>
      </c>
      <c r="K3368" s="500" t="s">
        <v>2306</v>
      </c>
      <c r="L3368" s="500" t="s">
        <v>27724</v>
      </c>
      <c r="M3368" s="500" t="s">
        <v>2307</v>
      </c>
      <c r="N3368" s="500" t="s">
        <v>12705</v>
      </c>
    </row>
    <row r="3369" spans="1:14">
      <c r="A3369" s="500" t="s">
        <v>686</v>
      </c>
      <c r="B3369" s="500" t="s">
        <v>2858</v>
      </c>
      <c r="C3369" s="500" t="s">
        <v>2888</v>
      </c>
      <c r="D3369" s="500" t="s">
        <v>2889</v>
      </c>
      <c r="E3369" s="500" t="s">
        <v>11099</v>
      </c>
      <c r="F3369" s="500" t="s">
        <v>580</v>
      </c>
      <c r="G3369" s="500" t="s">
        <v>12706</v>
      </c>
      <c r="H3369" s="500" t="s">
        <v>6933</v>
      </c>
      <c r="I3369" s="500" t="s">
        <v>688</v>
      </c>
      <c r="J3369" s="500" t="s">
        <v>689</v>
      </c>
      <c r="K3369" s="500" t="s">
        <v>2306</v>
      </c>
      <c r="L3369" s="500" t="s">
        <v>27724</v>
      </c>
      <c r="M3369" s="500" t="s">
        <v>2307</v>
      </c>
      <c r="N3369" s="500" t="s">
        <v>12707</v>
      </c>
    </row>
    <row r="3370" spans="1:14">
      <c r="A3370" s="500" t="s">
        <v>686</v>
      </c>
      <c r="B3370" s="500" t="s">
        <v>2858</v>
      </c>
      <c r="C3370" s="500" t="s">
        <v>2888</v>
      </c>
      <c r="D3370" s="500" t="s">
        <v>2889</v>
      </c>
      <c r="E3370" s="500" t="s">
        <v>11099</v>
      </c>
      <c r="F3370" s="500" t="s">
        <v>580</v>
      </c>
      <c r="G3370" s="500" t="s">
        <v>12708</v>
      </c>
      <c r="H3370" s="500" t="s">
        <v>12709</v>
      </c>
      <c r="I3370" s="500" t="s">
        <v>688</v>
      </c>
      <c r="J3370" s="500" t="s">
        <v>689</v>
      </c>
      <c r="K3370" s="500" t="s">
        <v>2306</v>
      </c>
      <c r="L3370" s="500" t="s">
        <v>27724</v>
      </c>
      <c r="M3370" s="500" t="s">
        <v>2307</v>
      </c>
      <c r="N3370" s="500" t="s">
        <v>12710</v>
      </c>
    </row>
    <row r="3371" spans="1:14">
      <c r="A3371" s="500" t="s">
        <v>686</v>
      </c>
      <c r="B3371" s="500" t="s">
        <v>2858</v>
      </c>
      <c r="C3371" s="500" t="s">
        <v>2888</v>
      </c>
      <c r="D3371" s="500" t="s">
        <v>2889</v>
      </c>
      <c r="E3371" s="500" t="s">
        <v>11099</v>
      </c>
      <c r="F3371" s="500" t="s">
        <v>580</v>
      </c>
      <c r="G3371" s="500" t="s">
        <v>12711</v>
      </c>
      <c r="H3371" s="500" t="s">
        <v>12709</v>
      </c>
      <c r="I3371" s="500" t="s">
        <v>688</v>
      </c>
      <c r="J3371" s="500" t="s">
        <v>689</v>
      </c>
      <c r="K3371" s="500" t="s">
        <v>2306</v>
      </c>
      <c r="L3371" s="500" t="s">
        <v>27724</v>
      </c>
      <c r="M3371" s="500" t="s">
        <v>2307</v>
      </c>
      <c r="N3371" s="500" t="s">
        <v>12712</v>
      </c>
    </row>
    <row r="3372" spans="1:14">
      <c r="A3372" s="500" t="s">
        <v>686</v>
      </c>
      <c r="B3372" s="500" t="s">
        <v>2858</v>
      </c>
      <c r="C3372" s="500" t="s">
        <v>2888</v>
      </c>
      <c r="D3372" s="500" t="s">
        <v>2889</v>
      </c>
      <c r="E3372" s="500" t="s">
        <v>11099</v>
      </c>
      <c r="F3372" s="500" t="s">
        <v>580</v>
      </c>
      <c r="G3372" s="500" t="s">
        <v>12713</v>
      </c>
      <c r="H3372" s="500" t="s">
        <v>6966</v>
      </c>
      <c r="I3372" s="500" t="s">
        <v>688</v>
      </c>
      <c r="J3372" s="500" t="s">
        <v>689</v>
      </c>
      <c r="K3372" s="500" t="s">
        <v>2306</v>
      </c>
      <c r="L3372" s="500" t="s">
        <v>27724</v>
      </c>
      <c r="M3372" s="500" t="s">
        <v>2307</v>
      </c>
      <c r="N3372" s="500" t="s">
        <v>12714</v>
      </c>
    </row>
    <row r="3373" spans="1:14">
      <c r="A3373" s="500" t="s">
        <v>686</v>
      </c>
      <c r="B3373" s="500" t="s">
        <v>2858</v>
      </c>
      <c r="C3373" s="500" t="s">
        <v>2888</v>
      </c>
      <c r="D3373" s="500" t="s">
        <v>2889</v>
      </c>
      <c r="E3373" s="500" t="s">
        <v>11099</v>
      </c>
      <c r="F3373" s="500" t="s">
        <v>580</v>
      </c>
      <c r="G3373" s="500" t="s">
        <v>12715</v>
      </c>
      <c r="H3373" s="500" t="s">
        <v>6966</v>
      </c>
      <c r="I3373" s="500" t="s">
        <v>688</v>
      </c>
      <c r="J3373" s="500" t="s">
        <v>689</v>
      </c>
      <c r="K3373" s="500" t="s">
        <v>2306</v>
      </c>
      <c r="L3373" s="500" t="s">
        <v>27724</v>
      </c>
      <c r="M3373" s="500" t="s">
        <v>2307</v>
      </c>
      <c r="N3373" s="500" t="s">
        <v>12716</v>
      </c>
    </row>
    <row r="3374" spans="1:14">
      <c r="A3374" s="500" t="s">
        <v>686</v>
      </c>
      <c r="B3374" s="500" t="s">
        <v>2858</v>
      </c>
      <c r="C3374" s="500" t="s">
        <v>2888</v>
      </c>
      <c r="D3374" s="500" t="s">
        <v>2889</v>
      </c>
      <c r="E3374" s="500" t="s">
        <v>11099</v>
      </c>
      <c r="F3374" s="500" t="s">
        <v>580</v>
      </c>
      <c r="G3374" s="500" t="s">
        <v>12717</v>
      </c>
      <c r="H3374" s="500" t="s">
        <v>12718</v>
      </c>
      <c r="I3374" s="500" t="s">
        <v>688</v>
      </c>
      <c r="J3374" s="500" t="s">
        <v>689</v>
      </c>
      <c r="K3374" s="500" t="s">
        <v>2306</v>
      </c>
      <c r="L3374" s="500" t="s">
        <v>27724</v>
      </c>
      <c r="M3374" s="500" t="s">
        <v>2307</v>
      </c>
      <c r="N3374" s="500" t="s">
        <v>12719</v>
      </c>
    </row>
    <row r="3375" spans="1:14">
      <c r="A3375" s="500" t="s">
        <v>686</v>
      </c>
      <c r="B3375" s="500" t="s">
        <v>2858</v>
      </c>
      <c r="C3375" s="500" t="s">
        <v>2888</v>
      </c>
      <c r="D3375" s="500" t="s">
        <v>2889</v>
      </c>
      <c r="E3375" s="500" t="s">
        <v>11099</v>
      </c>
      <c r="F3375" s="500" t="s">
        <v>580</v>
      </c>
      <c r="G3375" s="500" t="s">
        <v>12720</v>
      </c>
      <c r="H3375" s="500" t="s">
        <v>12718</v>
      </c>
      <c r="I3375" s="500" t="s">
        <v>688</v>
      </c>
      <c r="J3375" s="500" t="s">
        <v>689</v>
      </c>
      <c r="K3375" s="500" t="s">
        <v>2306</v>
      </c>
      <c r="L3375" s="500" t="s">
        <v>27724</v>
      </c>
      <c r="M3375" s="500" t="s">
        <v>2307</v>
      </c>
      <c r="N3375" s="500" t="s">
        <v>12721</v>
      </c>
    </row>
    <row r="3376" spans="1:14">
      <c r="A3376" s="500" t="s">
        <v>686</v>
      </c>
      <c r="B3376" s="500" t="s">
        <v>2858</v>
      </c>
      <c r="C3376" s="500" t="s">
        <v>2888</v>
      </c>
      <c r="D3376" s="500" t="s">
        <v>2889</v>
      </c>
      <c r="E3376" s="500" t="s">
        <v>11099</v>
      </c>
      <c r="F3376" s="500" t="s">
        <v>580</v>
      </c>
      <c r="G3376" s="500" t="s">
        <v>12722</v>
      </c>
      <c r="H3376" s="500" t="s">
        <v>11311</v>
      </c>
      <c r="I3376" s="500" t="s">
        <v>688</v>
      </c>
      <c r="J3376" s="500" t="s">
        <v>689</v>
      </c>
      <c r="K3376" s="500" t="s">
        <v>2306</v>
      </c>
      <c r="L3376" s="500" t="s">
        <v>27724</v>
      </c>
      <c r="M3376" s="500" t="s">
        <v>2307</v>
      </c>
      <c r="N3376" s="500" t="s">
        <v>12723</v>
      </c>
    </row>
    <row r="3377" spans="1:14">
      <c r="A3377" s="500" t="s">
        <v>686</v>
      </c>
      <c r="B3377" s="500" t="s">
        <v>2858</v>
      </c>
      <c r="C3377" s="500" t="s">
        <v>2888</v>
      </c>
      <c r="D3377" s="500" t="s">
        <v>2889</v>
      </c>
      <c r="E3377" s="500" t="s">
        <v>11099</v>
      </c>
      <c r="F3377" s="500" t="s">
        <v>580</v>
      </c>
      <c r="G3377" s="500" t="s">
        <v>12724</v>
      </c>
      <c r="H3377" s="500" t="s">
        <v>11311</v>
      </c>
      <c r="I3377" s="500" t="s">
        <v>688</v>
      </c>
      <c r="J3377" s="500" t="s">
        <v>689</v>
      </c>
      <c r="K3377" s="500" t="s">
        <v>2306</v>
      </c>
      <c r="L3377" s="500" t="s">
        <v>27724</v>
      </c>
      <c r="M3377" s="500" t="s">
        <v>2307</v>
      </c>
      <c r="N3377" s="500" t="s">
        <v>12725</v>
      </c>
    </row>
    <row r="3378" spans="1:14">
      <c r="A3378" s="500" t="s">
        <v>686</v>
      </c>
      <c r="B3378" s="500" t="s">
        <v>2858</v>
      </c>
      <c r="C3378" s="500" t="s">
        <v>2888</v>
      </c>
      <c r="D3378" s="500" t="s">
        <v>2889</v>
      </c>
      <c r="E3378" s="500" t="s">
        <v>11099</v>
      </c>
      <c r="F3378" s="500" t="s">
        <v>580</v>
      </c>
      <c r="G3378" s="500" t="s">
        <v>12726</v>
      </c>
      <c r="H3378" s="500" t="s">
        <v>6995</v>
      </c>
      <c r="I3378" s="500" t="s">
        <v>688</v>
      </c>
      <c r="J3378" s="500" t="s">
        <v>689</v>
      </c>
      <c r="K3378" s="500" t="s">
        <v>2306</v>
      </c>
      <c r="L3378" s="500" t="s">
        <v>27724</v>
      </c>
      <c r="M3378" s="500" t="s">
        <v>2307</v>
      </c>
      <c r="N3378" s="500" t="s">
        <v>12727</v>
      </c>
    </row>
    <row r="3379" spans="1:14">
      <c r="A3379" s="500" t="s">
        <v>686</v>
      </c>
      <c r="B3379" s="500" t="s">
        <v>2858</v>
      </c>
      <c r="C3379" s="500" t="s">
        <v>2888</v>
      </c>
      <c r="D3379" s="500" t="s">
        <v>2889</v>
      </c>
      <c r="E3379" s="500" t="s">
        <v>11099</v>
      </c>
      <c r="F3379" s="500" t="s">
        <v>580</v>
      </c>
      <c r="G3379" s="500" t="s">
        <v>12728</v>
      </c>
      <c r="H3379" s="500" t="s">
        <v>6995</v>
      </c>
      <c r="I3379" s="500" t="s">
        <v>688</v>
      </c>
      <c r="J3379" s="500" t="s">
        <v>689</v>
      </c>
      <c r="K3379" s="500" t="s">
        <v>2306</v>
      </c>
      <c r="L3379" s="500" t="s">
        <v>27724</v>
      </c>
      <c r="M3379" s="500" t="s">
        <v>2307</v>
      </c>
      <c r="N3379" s="500" t="s">
        <v>12729</v>
      </c>
    </row>
    <row r="3380" spans="1:14">
      <c r="A3380" s="500" t="s">
        <v>686</v>
      </c>
      <c r="B3380" s="500" t="s">
        <v>2858</v>
      </c>
      <c r="C3380" s="500" t="s">
        <v>2888</v>
      </c>
      <c r="D3380" s="500" t="s">
        <v>2889</v>
      </c>
      <c r="E3380" s="500" t="s">
        <v>11099</v>
      </c>
      <c r="F3380" s="500" t="s">
        <v>580</v>
      </c>
      <c r="G3380" s="500" t="s">
        <v>12730</v>
      </c>
      <c r="H3380" s="500" t="s">
        <v>7000</v>
      </c>
      <c r="I3380" s="500" t="s">
        <v>688</v>
      </c>
      <c r="J3380" s="500" t="s">
        <v>689</v>
      </c>
      <c r="K3380" s="500" t="s">
        <v>2306</v>
      </c>
      <c r="L3380" s="500" t="s">
        <v>27724</v>
      </c>
      <c r="M3380" s="500" t="s">
        <v>2307</v>
      </c>
      <c r="N3380" s="500" t="s">
        <v>12731</v>
      </c>
    </row>
    <row r="3381" spans="1:14">
      <c r="A3381" s="500" t="s">
        <v>686</v>
      </c>
      <c r="B3381" s="500" t="s">
        <v>2858</v>
      </c>
      <c r="C3381" s="500" t="s">
        <v>2888</v>
      </c>
      <c r="D3381" s="500" t="s">
        <v>2889</v>
      </c>
      <c r="E3381" s="500" t="s">
        <v>11099</v>
      </c>
      <c r="F3381" s="500" t="s">
        <v>580</v>
      </c>
      <c r="G3381" s="500" t="s">
        <v>12732</v>
      </c>
      <c r="H3381" s="500" t="s">
        <v>7000</v>
      </c>
      <c r="I3381" s="500" t="s">
        <v>688</v>
      </c>
      <c r="J3381" s="500" t="s">
        <v>689</v>
      </c>
      <c r="K3381" s="500" t="s">
        <v>2306</v>
      </c>
      <c r="L3381" s="500" t="s">
        <v>27724</v>
      </c>
      <c r="M3381" s="500" t="s">
        <v>2307</v>
      </c>
      <c r="N3381" s="500" t="s">
        <v>12733</v>
      </c>
    </row>
    <row r="3382" spans="1:14">
      <c r="A3382" s="500" t="s">
        <v>686</v>
      </c>
      <c r="B3382" s="500" t="s">
        <v>2858</v>
      </c>
      <c r="C3382" s="500" t="s">
        <v>2888</v>
      </c>
      <c r="D3382" s="500" t="s">
        <v>2889</v>
      </c>
      <c r="E3382" s="500" t="s">
        <v>11099</v>
      </c>
      <c r="F3382" s="500" t="s">
        <v>580</v>
      </c>
      <c r="G3382" s="500" t="s">
        <v>12734</v>
      </c>
      <c r="H3382" s="500" t="s">
        <v>6928</v>
      </c>
      <c r="I3382" s="500" t="s">
        <v>688</v>
      </c>
      <c r="J3382" s="500" t="s">
        <v>689</v>
      </c>
      <c r="K3382" s="500" t="s">
        <v>2306</v>
      </c>
      <c r="L3382" s="500" t="s">
        <v>27724</v>
      </c>
      <c r="M3382" s="500" t="s">
        <v>2307</v>
      </c>
      <c r="N3382" s="500" t="s">
        <v>12735</v>
      </c>
    </row>
    <row r="3383" spans="1:14">
      <c r="A3383" s="500" t="s">
        <v>686</v>
      </c>
      <c r="B3383" s="500" t="s">
        <v>2858</v>
      </c>
      <c r="C3383" s="500" t="s">
        <v>2888</v>
      </c>
      <c r="D3383" s="500" t="s">
        <v>2889</v>
      </c>
      <c r="E3383" s="500" t="s">
        <v>11099</v>
      </c>
      <c r="F3383" s="500" t="s">
        <v>580</v>
      </c>
      <c r="G3383" s="500" t="s">
        <v>12736</v>
      </c>
      <c r="H3383" s="500" t="s">
        <v>6928</v>
      </c>
      <c r="I3383" s="500" t="s">
        <v>688</v>
      </c>
      <c r="J3383" s="500" t="s">
        <v>689</v>
      </c>
      <c r="K3383" s="500" t="s">
        <v>2306</v>
      </c>
      <c r="L3383" s="500" t="s">
        <v>27724</v>
      </c>
      <c r="M3383" s="500" t="s">
        <v>2307</v>
      </c>
      <c r="N3383" s="500" t="s">
        <v>12737</v>
      </c>
    </row>
    <row r="3384" spans="1:14">
      <c r="A3384" s="500" t="s">
        <v>686</v>
      </c>
      <c r="B3384" s="500" t="s">
        <v>2858</v>
      </c>
      <c r="C3384" s="500" t="s">
        <v>2888</v>
      </c>
      <c r="D3384" s="500" t="s">
        <v>2889</v>
      </c>
      <c r="E3384" s="500" t="s">
        <v>11099</v>
      </c>
      <c r="F3384" s="500" t="s">
        <v>580</v>
      </c>
      <c r="G3384" s="500" t="s">
        <v>12738</v>
      </c>
      <c r="H3384" s="500" t="s">
        <v>12739</v>
      </c>
      <c r="I3384" s="500" t="s">
        <v>688</v>
      </c>
      <c r="J3384" s="500" t="s">
        <v>689</v>
      </c>
      <c r="K3384" s="500" t="s">
        <v>2306</v>
      </c>
      <c r="L3384" s="500" t="s">
        <v>27724</v>
      </c>
      <c r="M3384" s="500" t="s">
        <v>2307</v>
      </c>
      <c r="N3384" s="500" t="s">
        <v>12740</v>
      </c>
    </row>
    <row r="3385" spans="1:14">
      <c r="A3385" s="500" t="s">
        <v>686</v>
      </c>
      <c r="B3385" s="500" t="s">
        <v>2858</v>
      </c>
      <c r="C3385" s="500" t="s">
        <v>2888</v>
      </c>
      <c r="D3385" s="500" t="s">
        <v>2889</v>
      </c>
      <c r="E3385" s="500" t="s">
        <v>11099</v>
      </c>
      <c r="F3385" s="500" t="s">
        <v>580</v>
      </c>
      <c r="G3385" s="500" t="s">
        <v>12741</v>
      </c>
      <c r="H3385" s="500" t="s">
        <v>12739</v>
      </c>
      <c r="I3385" s="500" t="s">
        <v>688</v>
      </c>
      <c r="J3385" s="500" t="s">
        <v>689</v>
      </c>
      <c r="K3385" s="500" t="s">
        <v>2306</v>
      </c>
      <c r="L3385" s="500" t="s">
        <v>27724</v>
      </c>
      <c r="M3385" s="500" t="s">
        <v>2307</v>
      </c>
      <c r="N3385" s="500" t="s">
        <v>12742</v>
      </c>
    </row>
    <row r="3386" spans="1:14">
      <c r="A3386" s="500" t="s">
        <v>686</v>
      </c>
      <c r="B3386" s="500" t="s">
        <v>2858</v>
      </c>
      <c r="C3386" s="500" t="s">
        <v>2888</v>
      </c>
      <c r="D3386" s="500" t="s">
        <v>2889</v>
      </c>
      <c r="E3386" s="500" t="s">
        <v>11099</v>
      </c>
      <c r="F3386" s="500" t="s">
        <v>580</v>
      </c>
      <c r="G3386" s="500" t="s">
        <v>12743</v>
      </c>
      <c r="H3386" s="500" t="s">
        <v>11284</v>
      </c>
      <c r="I3386" s="500" t="s">
        <v>688</v>
      </c>
      <c r="J3386" s="500" t="s">
        <v>689</v>
      </c>
      <c r="K3386" s="500" t="s">
        <v>2306</v>
      </c>
      <c r="L3386" s="500" t="s">
        <v>27724</v>
      </c>
      <c r="M3386" s="500" t="s">
        <v>2307</v>
      </c>
      <c r="N3386" s="500" t="s">
        <v>12744</v>
      </c>
    </row>
    <row r="3387" spans="1:14">
      <c r="A3387" s="500" t="s">
        <v>686</v>
      </c>
      <c r="B3387" s="500" t="s">
        <v>2858</v>
      </c>
      <c r="C3387" s="500" t="s">
        <v>2888</v>
      </c>
      <c r="D3387" s="500" t="s">
        <v>2889</v>
      </c>
      <c r="E3387" s="500" t="s">
        <v>11099</v>
      </c>
      <c r="F3387" s="500" t="s">
        <v>580</v>
      </c>
      <c r="G3387" s="500" t="s">
        <v>12745</v>
      </c>
      <c r="H3387" s="500" t="s">
        <v>11284</v>
      </c>
      <c r="I3387" s="500" t="s">
        <v>688</v>
      </c>
      <c r="J3387" s="500" t="s">
        <v>689</v>
      </c>
      <c r="K3387" s="500" t="s">
        <v>2306</v>
      </c>
      <c r="L3387" s="500" t="s">
        <v>27724</v>
      </c>
      <c r="M3387" s="500" t="s">
        <v>2307</v>
      </c>
      <c r="N3387" s="500" t="s">
        <v>12746</v>
      </c>
    </row>
    <row r="3388" spans="1:14">
      <c r="A3388" s="500" t="s">
        <v>686</v>
      </c>
      <c r="B3388" s="500" t="s">
        <v>2858</v>
      </c>
      <c r="C3388" s="500" t="s">
        <v>2888</v>
      </c>
      <c r="D3388" s="500" t="s">
        <v>2889</v>
      </c>
      <c r="E3388" s="500" t="s">
        <v>11099</v>
      </c>
      <c r="F3388" s="500" t="s">
        <v>580</v>
      </c>
      <c r="G3388" s="500" t="s">
        <v>12747</v>
      </c>
      <c r="H3388" s="500" t="s">
        <v>3014</v>
      </c>
      <c r="I3388" s="500" t="s">
        <v>688</v>
      </c>
      <c r="J3388" s="500" t="s">
        <v>689</v>
      </c>
      <c r="K3388" s="500" t="s">
        <v>2306</v>
      </c>
      <c r="L3388" s="500" t="s">
        <v>27724</v>
      </c>
      <c r="M3388" s="500" t="s">
        <v>2307</v>
      </c>
      <c r="N3388" s="500" t="s">
        <v>12748</v>
      </c>
    </row>
    <row r="3389" spans="1:14">
      <c r="A3389" s="500" t="s">
        <v>686</v>
      </c>
      <c r="B3389" s="500" t="s">
        <v>2858</v>
      </c>
      <c r="C3389" s="500" t="s">
        <v>2888</v>
      </c>
      <c r="D3389" s="500" t="s">
        <v>2889</v>
      </c>
      <c r="E3389" s="500" t="s">
        <v>11099</v>
      </c>
      <c r="F3389" s="500" t="s">
        <v>580</v>
      </c>
      <c r="G3389" s="500" t="s">
        <v>12749</v>
      </c>
      <c r="H3389" s="500" t="s">
        <v>3014</v>
      </c>
      <c r="I3389" s="500" t="s">
        <v>688</v>
      </c>
      <c r="J3389" s="500" t="s">
        <v>689</v>
      </c>
      <c r="K3389" s="500" t="s">
        <v>2306</v>
      </c>
      <c r="L3389" s="500" t="s">
        <v>27724</v>
      </c>
      <c r="M3389" s="500" t="s">
        <v>2307</v>
      </c>
      <c r="N3389" s="500" t="s">
        <v>12750</v>
      </c>
    </row>
    <row r="3390" spans="1:14">
      <c r="A3390" s="500" t="s">
        <v>686</v>
      </c>
      <c r="B3390" s="500" t="s">
        <v>2858</v>
      </c>
      <c r="C3390" s="500" t="s">
        <v>2888</v>
      </c>
      <c r="D3390" s="500" t="s">
        <v>2889</v>
      </c>
      <c r="E3390" s="500" t="s">
        <v>11099</v>
      </c>
      <c r="F3390" s="500" t="s">
        <v>580</v>
      </c>
      <c r="G3390" s="500" t="s">
        <v>12751</v>
      </c>
      <c r="H3390" s="500" t="s">
        <v>11849</v>
      </c>
      <c r="I3390" s="500" t="s">
        <v>688</v>
      </c>
      <c r="J3390" s="500" t="s">
        <v>689</v>
      </c>
      <c r="K3390" s="500" t="s">
        <v>2306</v>
      </c>
      <c r="L3390" s="500" t="s">
        <v>27724</v>
      </c>
      <c r="M3390" s="500" t="s">
        <v>2307</v>
      </c>
      <c r="N3390" s="500" t="s">
        <v>12752</v>
      </c>
    </row>
    <row r="3391" spans="1:14">
      <c r="A3391" s="500" t="s">
        <v>686</v>
      </c>
      <c r="B3391" s="500" t="s">
        <v>2858</v>
      </c>
      <c r="C3391" s="500" t="s">
        <v>2888</v>
      </c>
      <c r="D3391" s="500" t="s">
        <v>2889</v>
      </c>
      <c r="E3391" s="500" t="s">
        <v>11099</v>
      </c>
      <c r="F3391" s="500" t="s">
        <v>580</v>
      </c>
      <c r="G3391" s="500" t="s">
        <v>12753</v>
      </c>
      <c r="H3391" s="500" t="s">
        <v>11849</v>
      </c>
      <c r="I3391" s="500" t="s">
        <v>688</v>
      </c>
      <c r="J3391" s="500" t="s">
        <v>689</v>
      </c>
      <c r="K3391" s="500" t="s">
        <v>2306</v>
      </c>
      <c r="L3391" s="500" t="s">
        <v>27724</v>
      </c>
      <c r="M3391" s="500" t="s">
        <v>2307</v>
      </c>
      <c r="N3391" s="500" t="s">
        <v>12754</v>
      </c>
    </row>
    <row r="3392" spans="1:14">
      <c r="A3392" s="500" t="s">
        <v>686</v>
      </c>
      <c r="B3392" s="500" t="s">
        <v>2858</v>
      </c>
      <c r="C3392" s="500" t="s">
        <v>2888</v>
      </c>
      <c r="D3392" s="500" t="s">
        <v>2889</v>
      </c>
      <c r="E3392" s="500" t="s">
        <v>11099</v>
      </c>
      <c r="F3392" s="500" t="s">
        <v>580</v>
      </c>
      <c r="G3392" s="500" t="s">
        <v>12755</v>
      </c>
      <c r="H3392" s="500" t="s">
        <v>11828</v>
      </c>
      <c r="I3392" s="500" t="s">
        <v>688</v>
      </c>
      <c r="J3392" s="500" t="s">
        <v>689</v>
      </c>
      <c r="K3392" s="500" t="s">
        <v>2306</v>
      </c>
      <c r="L3392" s="500" t="s">
        <v>27724</v>
      </c>
      <c r="M3392" s="500" t="s">
        <v>2307</v>
      </c>
      <c r="N3392" s="500" t="s">
        <v>12756</v>
      </c>
    </row>
    <row r="3393" spans="1:14">
      <c r="A3393" s="500" t="s">
        <v>686</v>
      </c>
      <c r="B3393" s="500" t="s">
        <v>2858</v>
      </c>
      <c r="C3393" s="500" t="s">
        <v>2888</v>
      </c>
      <c r="D3393" s="500" t="s">
        <v>2889</v>
      </c>
      <c r="E3393" s="500" t="s">
        <v>11099</v>
      </c>
      <c r="F3393" s="500" t="s">
        <v>580</v>
      </c>
      <c r="G3393" s="500" t="s">
        <v>12757</v>
      </c>
      <c r="H3393" s="500" t="s">
        <v>11828</v>
      </c>
      <c r="I3393" s="500" t="s">
        <v>688</v>
      </c>
      <c r="J3393" s="500" t="s">
        <v>689</v>
      </c>
      <c r="K3393" s="500" t="s">
        <v>2306</v>
      </c>
      <c r="L3393" s="500" t="s">
        <v>27724</v>
      </c>
      <c r="M3393" s="500" t="s">
        <v>2307</v>
      </c>
      <c r="N3393" s="500" t="s">
        <v>12758</v>
      </c>
    </row>
    <row r="3394" spans="1:14">
      <c r="A3394" s="500" t="s">
        <v>686</v>
      </c>
      <c r="B3394" s="500" t="s">
        <v>2858</v>
      </c>
      <c r="C3394" s="500" t="s">
        <v>2888</v>
      </c>
      <c r="D3394" s="500" t="s">
        <v>2889</v>
      </c>
      <c r="E3394" s="500" t="s">
        <v>11099</v>
      </c>
      <c r="F3394" s="500" t="s">
        <v>580</v>
      </c>
      <c r="G3394" s="500" t="s">
        <v>12759</v>
      </c>
      <c r="H3394" s="500" t="s">
        <v>12760</v>
      </c>
      <c r="I3394" s="500" t="s">
        <v>688</v>
      </c>
      <c r="J3394" s="500" t="s">
        <v>689</v>
      </c>
      <c r="K3394" s="500" t="s">
        <v>2306</v>
      </c>
      <c r="L3394" s="500" t="s">
        <v>27724</v>
      </c>
      <c r="M3394" s="500" t="s">
        <v>2307</v>
      </c>
      <c r="N3394" s="500" t="s">
        <v>12761</v>
      </c>
    </row>
    <row r="3395" spans="1:14">
      <c r="A3395" s="500" t="s">
        <v>686</v>
      </c>
      <c r="B3395" s="500" t="s">
        <v>2858</v>
      </c>
      <c r="C3395" s="500" t="s">
        <v>2888</v>
      </c>
      <c r="D3395" s="500" t="s">
        <v>2889</v>
      </c>
      <c r="E3395" s="500" t="s">
        <v>11099</v>
      </c>
      <c r="F3395" s="500" t="s">
        <v>580</v>
      </c>
      <c r="G3395" s="500" t="s">
        <v>12762</v>
      </c>
      <c r="H3395" s="500" t="s">
        <v>12760</v>
      </c>
      <c r="I3395" s="500" t="s">
        <v>688</v>
      </c>
      <c r="J3395" s="500" t="s">
        <v>689</v>
      </c>
      <c r="K3395" s="500" t="s">
        <v>2306</v>
      </c>
      <c r="L3395" s="500" t="s">
        <v>27724</v>
      </c>
      <c r="M3395" s="500" t="s">
        <v>2307</v>
      </c>
      <c r="N3395" s="500" t="s">
        <v>12763</v>
      </c>
    </row>
    <row r="3396" spans="1:14">
      <c r="A3396" s="500" t="s">
        <v>686</v>
      </c>
      <c r="B3396" s="500" t="s">
        <v>2858</v>
      </c>
      <c r="C3396" s="500" t="s">
        <v>2888</v>
      </c>
      <c r="D3396" s="500" t="s">
        <v>2889</v>
      </c>
      <c r="E3396" s="500" t="s">
        <v>11099</v>
      </c>
      <c r="F3396" s="500" t="s">
        <v>580</v>
      </c>
      <c r="G3396" s="500" t="s">
        <v>12764</v>
      </c>
      <c r="H3396" s="500" t="s">
        <v>12765</v>
      </c>
      <c r="I3396" s="500" t="s">
        <v>688</v>
      </c>
      <c r="J3396" s="500" t="s">
        <v>689</v>
      </c>
      <c r="K3396" s="500" t="s">
        <v>2306</v>
      </c>
      <c r="L3396" s="500" t="s">
        <v>27724</v>
      </c>
      <c r="M3396" s="500" t="s">
        <v>2307</v>
      </c>
      <c r="N3396" s="500" t="s">
        <v>12766</v>
      </c>
    </row>
    <row r="3397" spans="1:14">
      <c r="A3397" s="500" t="s">
        <v>686</v>
      </c>
      <c r="B3397" s="500" t="s">
        <v>2858</v>
      </c>
      <c r="C3397" s="500" t="s">
        <v>2888</v>
      </c>
      <c r="D3397" s="500" t="s">
        <v>2889</v>
      </c>
      <c r="E3397" s="500" t="s">
        <v>11099</v>
      </c>
      <c r="F3397" s="500" t="s">
        <v>580</v>
      </c>
      <c r="G3397" s="500" t="s">
        <v>12767</v>
      </c>
      <c r="H3397" s="500" t="s">
        <v>12765</v>
      </c>
      <c r="I3397" s="500" t="s">
        <v>688</v>
      </c>
      <c r="J3397" s="500" t="s">
        <v>689</v>
      </c>
      <c r="K3397" s="500" t="s">
        <v>2306</v>
      </c>
      <c r="L3397" s="500" t="s">
        <v>27724</v>
      </c>
      <c r="M3397" s="500" t="s">
        <v>2307</v>
      </c>
      <c r="N3397" s="500" t="s">
        <v>12768</v>
      </c>
    </row>
    <row r="3398" spans="1:14">
      <c r="A3398" s="500" t="s">
        <v>686</v>
      </c>
      <c r="B3398" s="500" t="s">
        <v>2858</v>
      </c>
      <c r="C3398" s="500" t="s">
        <v>2888</v>
      </c>
      <c r="D3398" s="500" t="s">
        <v>2889</v>
      </c>
      <c r="E3398" s="500" t="s">
        <v>11099</v>
      </c>
      <c r="F3398" s="500" t="s">
        <v>580</v>
      </c>
      <c r="G3398" s="500" t="s">
        <v>12769</v>
      </c>
      <c r="H3398" s="500" t="s">
        <v>12770</v>
      </c>
      <c r="I3398" s="500" t="s">
        <v>688</v>
      </c>
      <c r="J3398" s="500" t="s">
        <v>689</v>
      </c>
      <c r="K3398" s="500" t="s">
        <v>2306</v>
      </c>
      <c r="L3398" s="500" t="s">
        <v>27724</v>
      </c>
      <c r="M3398" s="500" t="s">
        <v>2307</v>
      </c>
      <c r="N3398" s="500" t="s">
        <v>12771</v>
      </c>
    </row>
    <row r="3399" spans="1:14">
      <c r="A3399" s="500" t="s">
        <v>686</v>
      </c>
      <c r="B3399" s="500" t="s">
        <v>2858</v>
      </c>
      <c r="C3399" s="500" t="s">
        <v>2888</v>
      </c>
      <c r="D3399" s="500" t="s">
        <v>2889</v>
      </c>
      <c r="E3399" s="500" t="s">
        <v>11099</v>
      </c>
      <c r="F3399" s="500" t="s">
        <v>580</v>
      </c>
      <c r="G3399" s="500" t="s">
        <v>12772</v>
      </c>
      <c r="H3399" s="500" t="s">
        <v>12770</v>
      </c>
      <c r="I3399" s="500" t="s">
        <v>688</v>
      </c>
      <c r="J3399" s="500" t="s">
        <v>689</v>
      </c>
      <c r="K3399" s="500" t="s">
        <v>2306</v>
      </c>
      <c r="L3399" s="500" t="s">
        <v>27724</v>
      </c>
      <c r="M3399" s="500" t="s">
        <v>2307</v>
      </c>
      <c r="N3399" s="500" t="s">
        <v>12773</v>
      </c>
    </row>
    <row r="3400" spans="1:14">
      <c r="A3400" s="500" t="s">
        <v>686</v>
      </c>
      <c r="B3400" s="500" t="s">
        <v>2858</v>
      </c>
      <c r="C3400" s="500" t="s">
        <v>2888</v>
      </c>
      <c r="D3400" s="500" t="s">
        <v>2889</v>
      </c>
      <c r="E3400" s="500" t="s">
        <v>11099</v>
      </c>
      <c r="F3400" s="500" t="s">
        <v>580</v>
      </c>
      <c r="G3400" s="500" t="s">
        <v>12774</v>
      </c>
      <c r="H3400" s="500" t="s">
        <v>12775</v>
      </c>
      <c r="I3400" s="500" t="s">
        <v>688</v>
      </c>
      <c r="J3400" s="500" t="s">
        <v>689</v>
      </c>
      <c r="K3400" s="500" t="s">
        <v>2306</v>
      </c>
      <c r="L3400" s="500" t="s">
        <v>27724</v>
      </c>
      <c r="M3400" s="500" t="s">
        <v>2307</v>
      </c>
      <c r="N3400" s="500" t="s">
        <v>12776</v>
      </c>
    </row>
    <row r="3401" spans="1:14">
      <c r="A3401" s="500" t="s">
        <v>686</v>
      </c>
      <c r="B3401" s="500" t="s">
        <v>2858</v>
      </c>
      <c r="C3401" s="500" t="s">
        <v>2888</v>
      </c>
      <c r="D3401" s="500" t="s">
        <v>2889</v>
      </c>
      <c r="E3401" s="500" t="s">
        <v>11099</v>
      </c>
      <c r="F3401" s="500" t="s">
        <v>580</v>
      </c>
      <c r="G3401" s="500" t="s">
        <v>12777</v>
      </c>
      <c r="H3401" s="500" t="s">
        <v>12775</v>
      </c>
      <c r="I3401" s="500" t="s">
        <v>688</v>
      </c>
      <c r="J3401" s="500" t="s">
        <v>689</v>
      </c>
      <c r="K3401" s="500" t="s">
        <v>2306</v>
      </c>
      <c r="L3401" s="500" t="s">
        <v>27724</v>
      </c>
      <c r="M3401" s="500" t="s">
        <v>2307</v>
      </c>
      <c r="N3401" s="500" t="s">
        <v>12778</v>
      </c>
    </row>
    <row r="3402" spans="1:14">
      <c r="A3402" s="500" t="s">
        <v>686</v>
      </c>
      <c r="B3402" s="500" t="s">
        <v>2858</v>
      </c>
      <c r="C3402" s="500" t="s">
        <v>2888</v>
      </c>
      <c r="D3402" s="500" t="s">
        <v>2889</v>
      </c>
      <c r="E3402" s="500" t="s">
        <v>11099</v>
      </c>
      <c r="F3402" s="500" t="s">
        <v>580</v>
      </c>
      <c r="G3402" s="500" t="s">
        <v>12779</v>
      </c>
      <c r="H3402" s="500" t="s">
        <v>11246</v>
      </c>
      <c r="I3402" s="500" t="s">
        <v>688</v>
      </c>
      <c r="J3402" s="500" t="s">
        <v>689</v>
      </c>
      <c r="K3402" s="500" t="s">
        <v>2306</v>
      </c>
      <c r="L3402" s="500" t="s">
        <v>27724</v>
      </c>
      <c r="M3402" s="500" t="s">
        <v>2307</v>
      </c>
      <c r="N3402" s="500" t="s">
        <v>12780</v>
      </c>
    </row>
    <row r="3403" spans="1:14">
      <c r="A3403" s="500" t="s">
        <v>686</v>
      </c>
      <c r="B3403" s="500" t="s">
        <v>2858</v>
      </c>
      <c r="C3403" s="500" t="s">
        <v>2888</v>
      </c>
      <c r="D3403" s="500" t="s">
        <v>2889</v>
      </c>
      <c r="E3403" s="500" t="s">
        <v>11099</v>
      </c>
      <c r="F3403" s="500" t="s">
        <v>580</v>
      </c>
      <c r="G3403" s="500" t="s">
        <v>12781</v>
      </c>
      <c r="H3403" s="500" t="s">
        <v>11246</v>
      </c>
      <c r="I3403" s="500" t="s">
        <v>688</v>
      </c>
      <c r="J3403" s="500" t="s">
        <v>689</v>
      </c>
      <c r="K3403" s="500" t="s">
        <v>2306</v>
      </c>
      <c r="L3403" s="500" t="s">
        <v>27724</v>
      </c>
      <c r="M3403" s="500" t="s">
        <v>2307</v>
      </c>
      <c r="N3403" s="500" t="s">
        <v>12782</v>
      </c>
    </row>
    <row r="3404" spans="1:14">
      <c r="A3404" s="500" t="s">
        <v>686</v>
      </c>
      <c r="B3404" s="500" t="s">
        <v>2858</v>
      </c>
      <c r="C3404" s="500" t="s">
        <v>2888</v>
      </c>
      <c r="D3404" s="500" t="s">
        <v>2889</v>
      </c>
      <c r="E3404" s="500" t="s">
        <v>11099</v>
      </c>
      <c r="F3404" s="500" t="s">
        <v>580</v>
      </c>
      <c r="G3404" s="500" t="s">
        <v>12783</v>
      </c>
      <c r="H3404" s="500" t="s">
        <v>11829</v>
      </c>
      <c r="I3404" s="500" t="s">
        <v>688</v>
      </c>
      <c r="J3404" s="500" t="s">
        <v>689</v>
      </c>
      <c r="K3404" s="500" t="s">
        <v>2306</v>
      </c>
      <c r="L3404" s="500" t="s">
        <v>27724</v>
      </c>
      <c r="M3404" s="500" t="s">
        <v>2307</v>
      </c>
      <c r="N3404" s="500" t="s">
        <v>12784</v>
      </c>
    </row>
    <row r="3405" spans="1:14">
      <c r="A3405" s="500" t="s">
        <v>686</v>
      </c>
      <c r="B3405" s="500" t="s">
        <v>2858</v>
      </c>
      <c r="C3405" s="500" t="s">
        <v>2888</v>
      </c>
      <c r="D3405" s="500" t="s">
        <v>2889</v>
      </c>
      <c r="E3405" s="500" t="s">
        <v>11099</v>
      </c>
      <c r="F3405" s="500" t="s">
        <v>580</v>
      </c>
      <c r="G3405" s="500" t="s">
        <v>12785</v>
      </c>
      <c r="H3405" s="500" t="s">
        <v>11829</v>
      </c>
      <c r="I3405" s="500" t="s">
        <v>688</v>
      </c>
      <c r="J3405" s="500" t="s">
        <v>689</v>
      </c>
      <c r="K3405" s="500" t="s">
        <v>2306</v>
      </c>
      <c r="L3405" s="500" t="s">
        <v>27724</v>
      </c>
      <c r="M3405" s="500" t="s">
        <v>2307</v>
      </c>
      <c r="N3405" s="500" t="s">
        <v>12786</v>
      </c>
    </row>
    <row r="3406" spans="1:14">
      <c r="A3406" s="500" t="s">
        <v>686</v>
      </c>
      <c r="B3406" s="500" t="s">
        <v>2858</v>
      </c>
      <c r="C3406" s="500" t="s">
        <v>2888</v>
      </c>
      <c r="D3406" s="500" t="s">
        <v>2889</v>
      </c>
      <c r="E3406" s="500" t="s">
        <v>11099</v>
      </c>
      <c r="F3406" s="500" t="s">
        <v>580</v>
      </c>
      <c r="G3406" s="500" t="s">
        <v>12787</v>
      </c>
      <c r="H3406" s="500" t="s">
        <v>11131</v>
      </c>
      <c r="I3406" s="500" t="s">
        <v>688</v>
      </c>
      <c r="J3406" s="500" t="s">
        <v>689</v>
      </c>
      <c r="K3406" s="500" t="s">
        <v>2306</v>
      </c>
      <c r="L3406" s="500" t="s">
        <v>27724</v>
      </c>
      <c r="M3406" s="500" t="s">
        <v>2307</v>
      </c>
      <c r="N3406" s="500" t="s">
        <v>12788</v>
      </c>
    </row>
    <row r="3407" spans="1:14">
      <c r="A3407" s="500" t="s">
        <v>686</v>
      </c>
      <c r="B3407" s="500" t="s">
        <v>2858</v>
      </c>
      <c r="C3407" s="500" t="s">
        <v>2888</v>
      </c>
      <c r="D3407" s="500" t="s">
        <v>2889</v>
      </c>
      <c r="E3407" s="500" t="s">
        <v>11099</v>
      </c>
      <c r="F3407" s="500" t="s">
        <v>580</v>
      </c>
      <c r="G3407" s="500" t="s">
        <v>12789</v>
      </c>
      <c r="H3407" s="500" t="s">
        <v>11131</v>
      </c>
      <c r="I3407" s="500" t="s">
        <v>688</v>
      </c>
      <c r="J3407" s="500" t="s">
        <v>689</v>
      </c>
      <c r="K3407" s="500" t="s">
        <v>2306</v>
      </c>
      <c r="L3407" s="500" t="s">
        <v>27724</v>
      </c>
      <c r="M3407" s="500" t="s">
        <v>2307</v>
      </c>
      <c r="N3407" s="500" t="s">
        <v>12790</v>
      </c>
    </row>
    <row r="3408" spans="1:14">
      <c r="A3408" s="500" t="s">
        <v>686</v>
      </c>
      <c r="B3408" s="500" t="s">
        <v>2858</v>
      </c>
      <c r="C3408" s="500" t="s">
        <v>2888</v>
      </c>
      <c r="D3408" s="500" t="s">
        <v>2889</v>
      </c>
      <c r="E3408" s="500" t="s">
        <v>11099</v>
      </c>
      <c r="F3408" s="500" t="s">
        <v>580</v>
      </c>
      <c r="G3408" s="500" t="s">
        <v>12791</v>
      </c>
      <c r="H3408" s="500" t="s">
        <v>12792</v>
      </c>
      <c r="I3408" s="500" t="s">
        <v>688</v>
      </c>
      <c r="J3408" s="500" t="s">
        <v>689</v>
      </c>
      <c r="K3408" s="500" t="s">
        <v>2306</v>
      </c>
      <c r="L3408" s="500" t="s">
        <v>27724</v>
      </c>
      <c r="M3408" s="500" t="s">
        <v>2307</v>
      </c>
      <c r="N3408" s="500" t="s">
        <v>12793</v>
      </c>
    </row>
    <row r="3409" spans="1:14">
      <c r="A3409" s="500" t="s">
        <v>686</v>
      </c>
      <c r="B3409" s="500" t="s">
        <v>2858</v>
      </c>
      <c r="C3409" s="500" t="s">
        <v>2888</v>
      </c>
      <c r="D3409" s="500" t="s">
        <v>2889</v>
      </c>
      <c r="E3409" s="500" t="s">
        <v>11099</v>
      </c>
      <c r="F3409" s="500" t="s">
        <v>580</v>
      </c>
      <c r="G3409" s="500" t="s">
        <v>12794</v>
      </c>
      <c r="H3409" s="500" t="s">
        <v>12792</v>
      </c>
      <c r="I3409" s="500" t="s">
        <v>688</v>
      </c>
      <c r="J3409" s="500" t="s">
        <v>689</v>
      </c>
      <c r="K3409" s="500" t="s">
        <v>2306</v>
      </c>
      <c r="L3409" s="500" t="s">
        <v>27724</v>
      </c>
      <c r="M3409" s="500" t="s">
        <v>2307</v>
      </c>
      <c r="N3409" s="500" t="s">
        <v>12795</v>
      </c>
    </row>
    <row r="3410" spans="1:14">
      <c r="A3410" s="500" t="s">
        <v>686</v>
      </c>
      <c r="B3410" s="500" t="s">
        <v>2858</v>
      </c>
      <c r="C3410" s="500" t="s">
        <v>2888</v>
      </c>
      <c r="D3410" s="500" t="s">
        <v>2889</v>
      </c>
      <c r="E3410" s="500" t="s">
        <v>11099</v>
      </c>
      <c r="F3410" s="500" t="s">
        <v>580</v>
      </c>
      <c r="G3410" s="500" t="s">
        <v>12796</v>
      </c>
      <c r="H3410" s="500" t="s">
        <v>12797</v>
      </c>
      <c r="I3410" s="500" t="s">
        <v>688</v>
      </c>
      <c r="J3410" s="500" t="s">
        <v>689</v>
      </c>
      <c r="K3410" s="500" t="s">
        <v>2306</v>
      </c>
      <c r="L3410" s="500" t="s">
        <v>27724</v>
      </c>
      <c r="M3410" s="500" t="s">
        <v>2307</v>
      </c>
      <c r="N3410" s="500" t="s">
        <v>12798</v>
      </c>
    </row>
    <row r="3411" spans="1:14">
      <c r="A3411" s="500" t="s">
        <v>686</v>
      </c>
      <c r="B3411" s="500" t="s">
        <v>2858</v>
      </c>
      <c r="C3411" s="500" t="s">
        <v>2888</v>
      </c>
      <c r="D3411" s="500" t="s">
        <v>2889</v>
      </c>
      <c r="E3411" s="500" t="s">
        <v>11099</v>
      </c>
      <c r="F3411" s="500" t="s">
        <v>580</v>
      </c>
      <c r="G3411" s="500" t="s">
        <v>12799</v>
      </c>
      <c r="H3411" s="500" t="s">
        <v>12797</v>
      </c>
      <c r="I3411" s="500" t="s">
        <v>688</v>
      </c>
      <c r="J3411" s="500" t="s">
        <v>689</v>
      </c>
      <c r="K3411" s="500" t="s">
        <v>2306</v>
      </c>
      <c r="L3411" s="500" t="s">
        <v>27724</v>
      </c>
      <c r="M3411" s="500" t="s">
        <v>2307</v>
      </c>
      <c r="N3411" s="500" t="s">
        <v>12800</v>
      </c>
    </row>
    <row r="3412" spans="1:14">
      <c r="A3412" s="500" t="s">
        <v>686</v>
      </c>
      <c r="B3412" s="500" t="s">
        <v>2858</v>
      </c>
      <c r="C3412" s="500" t="s">
        <v>2888</v>
      </c>
      <c r="D3412" s="500" t="s">
        <v>2889</v>
      </c>
      <c r="E3412" s="500" t="s">
        <v>11099</v>
      </c>
      <c r="F3412" s="500" t="s">
        <v>580</v>
      </c>
      <c r="G3412" s="500" t="s">
        <v>12801</v>
      </c>
      <c r="H3412" s="500" t="s">
        <v>12802</v>
      </c>
      <c r="I3412" s="500" t="s">
        <v>688</v>
      </c>
      <c r="J3412" s="500" t="s">
        <v>689</v>
      </c>
      <c r="K3412" s="500" t="s">
        <v>2306</v>
      </c>
      <c r="L3412" s="500" t="s">
        <v>27724</v>
      </c>
      <c r="M3412" s="500" t="s">
        <v>2307</v>
      </c>
      <c r="N3412" s="500" t="s">
        <v>12803</v>
      </c>
    </row>
    <row r="3413" spans="1:14">
      <c r="A3413" s="500" t="s">
        <v>686</v>
      </c>
      <c r="B3413" s="500" t="s">
        <v>2858</v>
      </c>
      <c r="C3413" s="500" t="s">
        <v>2888</v>
      </c>
      <c r="D3413" s="500" t="s">
        <v>2889</v>
      </c>
      <c r="E3413" s="500" t="s">
        <v>11099</v>
      </c>
      <c r="F3413" s="500" t="s">
        <v>580</v>
      </c>
      <c r="G3413" s="500" t="s">
        <v>12804</v>
      </c>
      <c r="H3413" s="500" t="s">
        <v>12802</v>
      </c>
      <c r="I3413" s="500" t="s">
        <v>688</v>
      </c>
      <c r="J3413" s="500" t="s">
        <v>689</v>
      </c>
      <c r="K3413" s="500" t="s">
        <v>2306</v>
      </c>
      <c r="L3413" s="500" t="s">
        <v>27724</v>
      </c>
      <c r="M3413" s="500" t="s">
        <v>2307</v>
      </c>
      <c r="N3413" s="500" t="s">
        <v>12805</v>
      </c>
    </row>
    <row r="3414" spans="1:14">
      <c r="A3414" s="500" t="s">
        <v>686</v>
      </c>
      <c r="B3414" s="500" t="s">
        <v>2858</v>
      </c>
      <c r="C3414" s="500" t="s">
        <v>2888</v>
      </c>
      <c r="D3414" s="500" t="s">
        <v>2889</v>
      </c>
      <c r="E3414" s="500" t="s">
        <v>11099</v>
      </c>
      <c r="F3414" s="500" t="s">
        <v>580</v>
      </c>
      <c r="G3414" s="500" t="s">
        <v>12806</v>
      </c>
      <c r="H3414" s="500" t="s">
        <v>10991</v>
      </c>
      <c r="I3414" s="500" t="s">
        <v>688</v>
      </c>
      <c r="J3414" s="500" t="s">
        <v>689</v>
      </c>
      <c r="K3414" s="500" t="s">
        <v>2306</v>
      </c>
      <c r="L3414" s="500" t="s">
        <v>27724</v>
      </c>
      <c r="M3414" s="500" t="s">
        <v>2307</v>
      </c>
      <c r="N3414" s="500" t="s">
        <v>12807</v>
      </c>
    </row>
    <row r="3415" spans="1:14">
      <c r="A3415" s="500" t="s">
        <v>686</v>
      </c>
      <c r="B3415" s="500" t="s">
        <v>2858</v>
      </c>
      <c r="C3415" s="500" t="s">
        <v>2888</v>
      </c>
      <c r="D3415" s="500" t="s">
        <v>2889</v>
      </c>
      <c r="E3415" s="500" t="s">
        <v>11099</v>
      </c>
      <c r="F3415" s="500" t="s">
        <v>580</v>
      </c>
      <c r="G3415" s="500" t="s">
        <v>12808</v>
      </c>
      <c r="H3415" s="500" t="s">
        <v>10991</v>
      </c>
      <c r="I3415" s="500" t="s">
        <v>688</v>
      </c>
      <c r="J3415" s="500" t="s">
        <v>689</v>
      </c>
      <c r="K3415" s="500" t="s">
        <v>2306</v>
      </c>
      <c r="L3415" s="500" t="s">
        <v>27724</v>
      </c>
      <c r="M3415" s="500" t="s">
        <v>2307</v>
      </c>
      <c r="N3415" s="500" t="s">
        <v>12809</v>
      </c>
    </row>
    <row r="3416" spans="1:14">
      <c r="A3416" s="500" t="s">
        <v>686</v>
      </c>
      <c r="B3416" s="500" t="s">
        <v>2858</v>
      </c>
      <c r="C3416" s="500" t="s">
        <v>2888</v>
      </c>
      <c r="D3416" s="500" t="s">
        <v>2889</v>
      </c>
      <c r="E3416" s="500" t="s">
        <v>11099</v>
      </c>
      <c r="F3416" s="500" t="s">
        <v>580</v>
      </c>
      <c r="G3416" s="500" t="s">
        <v>12810</v>
      </c>
      <c r="H3416" s="500" t="s">
        <v>12811</v>
      </c>
      <c r="I3416" s="500" t="s">
        <v>688</v>
      </c>
      <c r="J3416" s="500" t="s">
        <v>689</v>
      </c>
      <c r="K3416" s="500" t="s">
        <v>2306</v>
      </c>
      <c r="L3416" s="500" t="s">
        <v>27724</v>
      </c>
      <c r="M3416" s="500" t="s">
        <v>2307</v>
      </c>
      <c r="N3416" s="500" t="s">
        <v>12812</v>
      </c>
    </row>
    <row r="3417" spans="1:14">
      <c r="A3417" s="500" t="s">
        <v>686</v>
      </c>
      <c r="B3417" s="500" t="s">
        <v>2858</v>
      </c>
      <c r="C3417" s="500" t="s">
        <v>2888</v>
      </c>
      <c r="D3417" s="500" t="s">
        <v>2889</v>
      </c>
      <c r="E3417" s="500" t="s">
        <v>11099</v>
      </c>
      <c r="F3417" s="500" t="s">
        <v>580</v>
      </c>
      <c r="G3417" s="500" t="s">
        <v>12813</v>
      </c>
      <c r="H3417" s="500" t="s">
        <v>12811</v>
      </c>
      <c r="I3417" s="500" t="s">
        <v>688</v>
      </c>
      <c r="J3417" s="500" t="s">
        <v>689</v>
      </c>
      <c r="K3417" s="500" t="s">
        <v>2306</v>
      </c>
      <c r="L3417" s="500" t="s">
        <v>27724</v>
      </c>
      <c r="M3417" s="500" t="s">
        <v>2307</v>
      </c>
      <c r="N3417" s="500" t="s">
        <v>12814</v>
      </c>
    </row>
    <row r="3418" spans="1:14">
      <c r="A3418" s="500" t="s">
        <v>686</v>
      </c>
      <c r="B3418" s="500" t="s">
        <v>2858</v>
      </c>
      <c r="C3418" s="500" t="s">
        <v>2888</v>
      </c>
      <c r="D3418" s="500" t="s">
        <v>2889</v>
      </c>
      <c r="E3418" s="500" t="s">
        <v>11099</v>
      </c>
      <c r="F3418" s="500" t="s">
        <v>580</v>
      </c>
      <c r="G3418" s="500" t="s">
        <v>12815</v>
      </c>
      <c r="H3418" s="500" t="s">
        <v>11051</v>
      </c>
      <c r="I3418" s="500" t="s">
        <v>688</v>
      </c>
      <c r="J3418" s="500" t="s">
        <v>689</v>
      </c>
      <c r="K3418" s="500" t="s">
        <v>2306</v>
      </c>
      <c r="L3418" s="500" t="s">
        <v>27724</v>
      </c>
      <c r="M3418" s="500" t="s">
        <v>2307</v>
      </c>
      <c r="N3418" s="500" t="s">
        <v>12816</v>
      </c>
    </row>
    <row r="3419" spans="1:14">
      <c r="A3419" s="500" t="s">
        <v>686</v>
      </c>
      <c r="B3419" s="500" t="s">
        <v>2858</v>
      </c>
      <c r="C3419" s="500" t="s">
        <v>2888</v>
      </c>
      <c r="D3419" s="500" t="s">
        <v>2889</v>
      </c>
      <c r="E3419" s="500" t="s">
        <v>11099</v>
      </c>
      <c r="F3419" s="500" t="s">
        <v>580</v>
      </c>
      <c r="G3419" s="500" t="s">
        <v>12817</v>
      </c>
      <c r="H3419" s="500" t="s">
        <v>11051</v>
      </c>
      <c r="I3419" s="500" t="s">
        <v>688</v>
      </c>
      <c r="J3419" s="500" t="s">
        <v>689</v>
      </c>
      <c r="K3419" s="500" t="s">
        <v>2306</v>
      </c>
      <c r="L3419" s="500" t="s">
        <v>27724</v>
      </c>
      <c r="M3419" s="500" t="s">
        <v>2307</v>
      </c>
      <c r="N3419" s="500" t="s">
        <v>12818</v>
      </c>
    </row>
    <row r="3420" spans="1:14">
      <c r="A3420" s="500" t="s">
        <v>686</v>
      </c>
      <c r="B3420" s="500" t="s">
        <v>2858</v>
      </c>
      <c r="C3420" s="500" t="s">
        <v>2888</v>
      </c>
      <c r="D3420" s="500" t="s">
        <v>2889</v>
      </c>
      <c r="E3420" s="500" t="s">
        <v>11099</v>
      </c>
      <c r="F3420" s="500" t="s">
        <v>580</v>
      </c>
      <c r="G3420" s="500" t="s">
        <v>12819</v>
      </c>
      <c r="H3420" s="500" t="s">
        <v>12820</v>
      </c>
      <c r="I3420" s="500" t="s">
        <v>688</v>
      </c>
      <c r="J3420" s="500" t="s">
        <v>689</v>
      </c>
      <c r="K3420" s="500" t="s">
        <v>2306</v>
      </c>
      <c r="L3420" s="500" t="s">
        <v>27724</v>
      </c>
      <c r="M3420" s="500" t="s">
        <v>2307</v>
      </c>
      <c r="N3420" s="500" t="s">
        <v>12821</v>
      </c>
    </row>
    <row r="3421" spans="1:14">
      <c r="A3421" s="500" t="s">
        <v>686</v>
      </c>
      <c r="B3421" s="500" t="s">
        <v>2858</v>
      </c>
      <c r="C3421" s="500" t="s">
        <v>2888</v>
      </c>
      <c r="D3421" s="500" t="s">
        <v>2889</v>
      </c>
      <c r="E3421" s="500" t="s">
        <v>11099</v>
      </c>
      <c r="F3421" s="500" t="s">
        <v>580</v>
      </c>
      <c r="G3421" s="500" t="s">
        <v>12822</v>
      </c>
      <c r="H3421" s="500" t="s">
        <v>12820</v>
      </c>
      <c r="I3421" s="500" t="s">
        <v>688</v>
      </c>
      <c r="J3421" s="500" t="s">
        <v>689</v>
      </c>
      <c r="K3421" s="500" t="s">
        <v>2306</v>
      </c>
      <c r="L3421" s="500" t="s">
        <v>27724</v>
      </c>
      <c r="M3421" s="500" t="s">
        <v>2307</v>
      </c>
      <c r="N3421" s="500" t="s">
        <v>12823</v>
      </c>
    </row>
    <row r="3422" spans="1:14">
      <c r="A3422" s="500" t="s">
        <v>686</v>
      </c>
      <c r="B3422" s="500" t="s">
        <v>2858</v>
      </c>
      <c r="C3422" s="500" t="s">
        <v>2888</v>
      </c>
      <c r="D3422" s="500" t="s">
        <v>2889</v>
      </c>
      <c r="E3422" s="500" t="s">
        <v>11099</v>
      </c>
      <c r="F3422" s="500" t="s">
        <v>580</v>
      </c>
      <c r="G3422" s="500" t="s">
        <v>12824</v>
      </c>
      <c r="H3422" s="500" t="s">
        <v>12825</v>
      </c>
      <c r="I3422" s="500" t="s">
        <v>688</v>
      </c>
      <c r="J3422" s="500" t="s">
        <v>689</v>
      </c>
      <c r="K3422" s="500" t="s">
        <v>2306</v>
      </c>
      <c r="L3422" s="500" t="s">
        <v>27724</v>
      </c>
      <c r="M3422" s="500" t="s">
        <v>2307</v>
      </c>
      <c r="N3422" s="500" t="s">
        <v>12826</v>
      </c>
    </row>
    <row r="3423" spans="1:14">
      <c r="A3423" s="500" t="s">
        <v>686</v>
      </c>
      <c r="B3423" s="500" t="s">
        <v>2858</v>
      </c>
      <c r="C3423" s="500" t="s">
        <v>2888</v>
      </c>
      <c r="D3423" s="500" t="s">
        <v>2889</v>
      </c>
      <c r="E3423" s="500" t="s">
        <v>11099</v>
      </c>
      <c r="F3423" s="500" t="s">
        <v>580</v>
      </c>
      <c r="G3423" s="500" t="s">
        <v>12827</v>
      </c>
      <c r="H3423" s="500" t="s">
        <v>12825</v>
      </c>
      <c r="I3423" s="500" t="s">
        <v>688</v>
      </c>
      <c r="J3423" s="500" t="s">
        <v>689</v>
      </c>
      <c r="K3423" s="500" t="s">
        <v>2306</v>
      </c>
      <c r="L3423" s="500" t="s">
        <v>27724</v>
      </c>
      <c r="M3423" s="500" t="s">
        <v>2307</v>
      </c>
      <c r="N3423" s="500" t="s">
        <v>12828</v>
      </c>
    </row>
    <row r="3424" spans="1:14">
      <c r="A3424" s="500" t="s">
        <v>686</v>
      </c>
      <c r="B3424" s="500" t="s">
        <v>2858</v>
      </c>
      <c r="C3424" s="500" t="s">
        <v>2888</v>
      </c>
      <c r="D3424" s="500" t="s">
        <v>2889</v>
      </c>
      <c r="E3424" s="500" t="s">
        <v>11099</v>
      </c>
      <c r="F3424" s="500" t="s">
        <v>580</v>
      </c>
      <c r="G3424" s="500" t="s">
        <v>12829</v>
      </c>
      <c r="H3424" s="500" t="s">
        <v>11300</v>
      </c>
      <c r="I3424" s="500" t="s">
        <v>688</v>
      </c>
      <c r="J3424" s="500" t="s">
        <v>689</v>
      </c>
      <c r="K3424" s="500" t="s">
        <v>2306</v>
      </c>
      <c r="L3424" s="500" t="s">
        <v>27724</v>
      </c>
      <c r="M3424" s="500" t="s">
        <v>2307</v>
      </c>
      <c r="N3424" s="500" t="s">
        <v>12830</v>
      </c>
    </row>
    <row r="3425" spans="1:14">
      <c r="A3425" s="500" t="s">
        <v>686</v>
      </c>
      <c r="B3425" s="500" t="s">
        <v>2858</v>
      </c>
      <c r="C3425" s="500" t="s">
        <v>2888</v>
      </c>
      <c r="D3425" s="500" t="s">
        <v>2889</v>
      </c>
      <c r="E3425" s="500" t="s">
        <v>11099</v>
      </c>
      <c r="F3425" s="500" t="s">
        <v>580</v>
      </c>
      <c r="G3425" s="500" t="s">
        <v>12831</v>
      </c>
      <c r="H3425" s="500" t="s">
        <v>11300</v>
      </c>
      <c r="I3425" s="500" t="s">
        <v>688</v>
      </c>
      <c r="J3425" s="500" t="s">
        <v>689</v>
      </c>
      <c r="K3425" s="500" t="s">
        <v>2306</v>
      </c>
      <c r="L3425" s="500" t="s">
        <v>27724</v>
      </c>
      <c r="M3425" s="500" t="s">
        <v>2307</v>
      </c>
      <c r="N3425" s="500" t="s">
        <v>12832</v>
      </c>
    </row>
    <row r="3426" spans="1:14">
      <c r="A3426" s="500" t="s">
        <v>686</v>
      </c>
      <c r="B3426" s="500" t="s">
        <v>2858</v>
      </c>
      <c r="C3426" s="500" t="s">
        <v>2888</v>
      </c>
      <c r="D3426" s="500" t="s">
        <v>2889</v>
      </c>
      <c r="E3426" s="500" t="s">
        <v>11099</v>
      </c>
      <c r="F3426" s="500" t="s">
        <v>580</v>
      </c>
      <c r="G3426" s="500" t="s">
        <v>12833</v>
      </c>
      <c r="H3426" s="500" t="s">
        <v>12834</v>
      </c>
      <c r="I3426" s="500" t="s">
        <v>688</v>
      </c>
      <c r="J3426" s="500" t="s">
        <v>689</v>
      </c>
      <c r="K3426" s="500" t="s">
        <v>2306</v>
      </c>
      <c r="L3426" s="500" t="s">
        <v>27724</v>
      </c>
      <c r="M3426" s="500" t="s">
        <v>2307</v>
      </c>
      <c r="N3426" s="500" t="s">
        <v>12835</v>
      </c>
    </row>
    <row r="3427" spans="1:14">
      <c r="A3427" s="500" t="s">
        <v>686</v>
      </c>
      <c r="B3427" s="500" t="s">
        <v>2858</v>
      </c>
      <c r="C3427" s="500" t="s">
        <v>2888</v>
      </c>
      <c r="D3427" s="500" t="s">
        <v>2889</v>
      </c>
      <c r="E3427" s="500" t="s">
        <v>11099</v>
      </c>
      <c r="F3427" s="500" t="s">
        <v>580</v>
      </c>
      <c r="G3427" s="500" t="s">
        <v>12836</v>
      </c>
      <c r="H3427" s="500" t="s">
        <v>12834</v>
      </c>
      <c r="I3427" s="500" t="s">
        <v>688</v>
      </c>
      <c r="J3427" s="500" t="s">
        <v>689</v>
      </c>
      <c r="K3427" s="500" t="s">
        <v>2306</v>
      </c>
      <c r="L3427" s="500" t="s">
        <v>27724</v>
      </c>
      <c r="M3427" s="500" t="s">
        <v>2307</v>
      </c>
      <c r="N3427" s="500" t="s">
        <v>12837</v>
      </c>
    </row>
    <row r="3428" spans="1:14">
      <c r="A3428" s="500" t="s">
        <v>686</v>
      </c>
      <c r="B3428" s="500" t="s">
        <v>2858</v>
      </c>
      <c r="C3428" s="500" t="s">
        <v>2888</v>
      </c>
      <c r="D3428" s="500" t="s">
        <v>2889</v>
      </c>
      <c r="E3428" s="500" t="s">
        <v>11099</v>
      </c>
      <c r="F3428" s="500" t="s">
        <v>580</v>
      </c>
      <c r="G3428" s="500" t="s">
        <v>12838</v>
      </c>
      <c r="H3428" s="500" t="s">
        <v>12839</v>
      </c>
      <c r="I3428" s="500" t="s">
        <v>688</v>
      </c>
      <c r="J3428" s="500" t="s">
        <v>689</v>
      </c>
      <c r="K3428" s="500" t="s">
        <v>2306</v>
      </c>
      <c r="L3428" s="500" t="s">
        <v>27724</v>
      </c>
      <c r="M3428" s="500" t="s">
        <v>2307</v>
      </c>
      <c r="N3428" s="500" t="s">
        <v>12840</v>
      </c>
    </row>
    <row r="3429" spans="1:14">
      <c r="A3429" s="500" t="s">
        <v>686</v>
      </c>
      <c r="B3429" s="500" t="s">
        <v>2858</v>
      </c>
      <c r="C3429" s="500" t="s">
        <v>2888</v>
      </c>
      <c r="D3429" s="500" t="s">
        <v>2889</v>
      </c>
      <c r="E3429" s="500" t="s">
        <v>11099</v>
      </c>
      <c r="F3429" s="500" t="s">
        <v>580</v>
      </c>
      <c r="G3429" s="500" t="s">
        <v>12841</v>
      </c>
      <c r="H3429" s="500" t="s">
        <v>12839</v>
      </c>
      <c r="I3429" s="500" t="s">
        <v>688</v>
      </c>
      <c r="J3429" s="500" t="s">
        <v>689</v>
      </c>
      <c r="K3429" s="500" t="s">
        <v>2306</v>
      </c>
      <c r="L3429" s="500" t="s">
        <v>27724</v>
      </c>
      <c r="M3429" s="500" t="s">
        <v>2307</v>
      </c>
      <c r="N3429" s="500" t="s">
        <v>12842</v>
      </c>
    </row>
    <row r="3430" spans="1:14">
      <c r="A3430" s="500" t="s">
        <v>686</v>
      </c>
      <c r="B3430" s="500" t="s">
        <v>2858</v>
      </c>
      <c r="C3430" s="500" t="s">
        <v>2888</v>
      </c>
      <c r="D3430" s="500" t="s">
        <v>2889</v>
      </c>
      <c r="E3430" s="500" t="s">
        <v>11099</v>
      </c>
      <c r="F3430" s="500" t="s">
        <v>580</v>
      </c>
      <c r="G3430" s="500" t="s">
        <v>12843</v>
      </c>
      <c r="H3430" s="500" t="s">
        <v>11530</v>
      </c>
      <c r="I3430" s="500" t="s">
        <v>688</v>
      </c>
      <c r="J3430" s="500" t="s">
        <v>689</v>
      </c>
      <c r="K3430" s="500" t="s">
        <v>2306</v>
      </c>
      <c r="L3430" s="500" t="s">
        <v>27724</v>
      </c>
      <c r="M3430" s="500" t="s">
        <v>2307</v>
      </c>
      <c r="N3430" s="500" t="s">
        <v>12844</v>
      </c>
    </row>
    <row r="3431" spans="1:14">
      <c r="A3431" s="500" t="s">
        <v>686</v>
      </c>
      <c r="B3431" s="500" t="s">
        <v>2858</v>
      </c>
      <c r="C3431" s="500" t="s">
        <v>2888</v>
      </c>
      <c r="D3431" s="500" t="s">
        <v>2889</v>
      </c>
      <c r="E3431" s="500" t="s">
        <v>11099</v>
      </c>
      <c r="F3431" s="500" t="s">
        <v>580</v>
      </c>
      <c r="G3431" s="500" t="s">
        <v>12845</v>
      </c>
      <c r="H3431" s="500" t="s">
        <v>11530</v>
      </c>
      <c r="I3431" s="500" t="s">
        <v>688</v>
      </c>
      <c r="J3431" s="500" t="s">
        <v>689</v>
      </c>
      <c r="K3431" s="500" t="s">
        <v>2306</v>
      </c>
      <c r="L3431" s="500" t="s">
        <v>27724</v>
      </c>
      <c r="M3431" s="500" t="s">
        <v>2307</v>
      </c>
      <c r="N3431" s="500" t="s">
        <v>12846</v>
      </c>
    </row>
    <row r="3432" spans="1:14">
      <c r="A3432" s="500" t="s">
        <v>686</v>
      </c>
      <c r="B3432" s="500" t="s">
        <v>2858</v>
      </c>
      <c r="C3432" s="500" t="s">
        <v>2888</v>
      </c>
      <c r="D3432" s="500" t="s">
        <v>2889</v>
      </c>
      <c r="E3432" s="500" t="s">
        <v>11099</v>
      </c>
      <c r="F3432" s="500" t="s">
        <v>580</v>
      </c>
      <c r="G3432" s="500" t="s">
        <v>12847</v>
      </c>
      <c r="H3432" s="500" t="s">
        <v>12848</v>
      </c>
      <c r="I3432" s="500" t="s">
        <v>688</v>
      </c>
      <c r="J3432" s="500" t="s">
        <v>689</v>
      </c>
      <c r="K3432" s="500" t="s">
        <v>2306</v>
      </c>
      <c r="L3432" s="500" t="s">
        <v>27724</v>
      </c>
      <c r="M3432" s="500" t="s">
        <v>2307</v>
      </c>
      <c r="N3432" s="500" t="s">
        <v>12849</v>
      </c>
    </row>
    <row r="3433" spans="1:14">
      <c r="A3433" s="500" t="s">
        <v>686</v>
      </c>
      <c r="B3433" s="500" t="s">
        <v>2858</v>
      </c>
      <c r="C3433" s="500" t="s">
        <v>2888</v>
      </c>
      <c r="D3433" s="500" t="s">
        <v>2889</v>
      </c>
      <c r="E3433" s="500" t="s">
        <v>11099</v>
      </c>
      <c r="F3433" s="500" t="s">
        <v>580</v>
      </c>
      <c r="G3433" s="500" t="s">
        <v>12850</v>
      </c>
      <c r="H3433" s="500" t="s">
        <v>12848</v>
      </c>
      <c r="I3433" s="500" t="s">
        <v>688</v>
      </c>
      <c r="J3433" s="500" t="s">
        <v>689</v>
      </c>
      <c r="K3433" s="500" t="s">
        <v>2306</v>
      </c>
      <c r="L3433" s="500" t="s">
        <v>27724</v>
      </c>
      <c r="M3433" s="500" t="s">
        <v>2307</v>
      </c>
      <c r="N3433" s="500" t="s">
        <v>12851</v>
      </c>
    </row>
    <row r="3434" spans="1:14">
      <c r="A3434" s="500" t="s">
        <v>686</v>
      </c>
      <c r="B3434" s="500" t="s">
        <v>2858</v>
      </c>
      <c r="C3434" s="500" t="s">
        <v>2888</v>
      </c>
      <c r="D3434" s="500" t="s">
        <v>2889</v>
      </c>
      <c r="E3434" s="500" t="s">
        <v>11099</v>
      </c>
      <c r="F3434" s="500" t="s">
        <v>580</v>
      </c>
      <c r="G3434" s="500" t="s">
        <v>12852</v>
      </c>
      <c r="H3434" s="500" t="s">
        <v>12853</v>
      </c>
      <c r="I3434" s="500" t="s">
        <v>688</v>
      </c>
      <c r="J3434" s="500" t="s">
        <v>689</v>
      </c>
      <c r="K3434" s="500" t="s">
        <v>2306</v>
      </c>
      <c r="L3434" s="500" t="s">
        <v>27724</v>
      </c>
      <c r="M3434" s="500" t="s">
        <v>2307</v>
      </c>
      <c r="N3434" s="500" t="s">
        <v>12854</v>
      </c>
    </row>
    <row r="3435" spans="1:14">
      <c r="A3435" s="500" t="s">
        <v>686</v>
      </c>
      <c r="B3435" s="500" t="s">
        <v>2858</v>
      </c>
      <c r="C3435" s="500" t="s">
        <v>2888</v>
      </c>
      <c r="D3435" s="500" t="s">
        <v>2889</v>
      </c>
      <c r="E3435" s="500" t="s">
        <v>11099</v>
      </c>
      <c r="F3435" s="500" t="s">
        <v>580</v>
      </c>
      <c r="G3435" s="500" t="s">
        <v>12855</v>
      </c>
      <c r="H3435" s="500" t="s">
        <v>12853</v>
      </c>
      <c r="I3435" s="500" t="s">
        <v>688</v>
      </c>
      <c r="J3435" s="500" t="s">
        <v>689</v>
      </c>
      <c r="K3435" s="500" t="s">
        <v>2306</v>
      </c>
      <c r="L3435" s="500" t="s">
        <v>27724</v>
      </c>
      <c r="M3435" s="500" t="s">
        <v>2307</v>
      </c>
      <c r="N3435" s="500" t="s">
        <v>12856</v>
      </c>
    </row>
    <row r="3436" spans="1:14">
      <c r="A3436" s="500" t="s">
        <v>686</v>
      </c>
      <c r="B3436" s="500" t="s">
        <v>2858</v>
      </c>
      <c r="C3436" s="500" t="s">
        <v>2888</v>
      </c>
      <c r="D3436" s="500" t="s">
        <v>2889</v>
      </c>
      <c r="E3436" s="500" t="s">
        <v>11099</v>
      </c>
      <c r="F3436" s="500" t="s">
        <v>580</v>
      </c>
      <c r="G3436" s="500" t="s">
        <v>12857</v>
      </c>
      <c r="H3436" s="500" t="s">
        <v>7004</v>
      </c>
      <c r="I3436" s="500" t="s">
        <v>688</v>
      </c>
      <c r="J3436" s="500" t="s">
        <v>689</v>
      </c>
      <c r="K3436" s="500" t="s">
        <v>2306</v>
      </c>
      <c r="L3436" s="500" t="s">
        <v>27724</v>
      </c>
      <c r="M3436" s="500" t="s">
        <v>2307</v>
      </c>
      <c r="N3436" s="500" t="s">
        <v>12858</v>
      </c>
    </row>
    <row r="3437" spans="1:14">
      <c r="A3437" s="500" t="s">
        <v>686</v>
      </c>
      <c r="B3437" s="500" t="s">
        <v>2858</v>
      </c>
      <c r="C3437" s="500" t="s">
        <v>2888</v>
      </c>
      <c r="D3437" s="500" t="s">
        <v>2889</v>
      </c>
      <c r="E3437" s="500" t="s">
        <v>11099</v>
      </c>
      <c r="F3437" s="500" t="s">
        <v>580</v>
      </c>
      <c r="G3437" s="500" t="s">
        <v>12859</v>
      </c>
      <c r="H3437" s="500" t="s">
        <v>7004</v>
      </c>
      <c r="I3437" s="500" t="s">
        <v>688</v>
      </c>
      <c r="J3437" s="500" t="s">
        <v>689</v>
      </c>
      <c r="K3437" s="500" t="s">
        <v>2306</v>
      </c>
      <c r="L3437" s="500" t="s">
        <v>27724</v>
      </c>
      <c r="M3437" s="500" t="s">
        <v>2307</v>
      </c>
      <c r="N3437" s="500" t="s">
        <v>12860</v>
      </c>
    </row>
    <row r="3438" spans="1:14">
      <c r="A3438" s="500" t="s">
        <v>686</v>
      </c>
      <c r="B3438" s="500" t="s">
        <v>2858</v>
      </c>
      <c r="C3438" s="500" t="s">
        <v>2888</v>
      </c>
      <c r="D3438" s="500" t="s">
        <v>2889</v>
      </c>
      <c r="E3438" s="500" t="s">
        <v>11099</v>
      </c>
      <c r="F3438" s="500" t="s">
        <v>580</v>
      </c>
      <c r="G3438" s="500" t="s">
        <v>12861</v>
      </c>
      <c r="H3438" s="500" t="s">
        <v>12862</v>
      </c>
      <c r="I3438" s="500" t="s">
        <v>688</v>
      </c>
      <c r="J3438" s="500" t="s">
        <v>689</v>
      </c>
      <c r="K3438" s="500" t="s">
        <v>2306</v>
      </c>
      <c r="L3438" s="500" t="s">
        <v>27724</v>
      </c>
      <c r="M3438" s="500" t="s">
        <v>2307</v>
      </c>
      <c r="N3438" s="500" t="s">
        <v>12863</v>
      </c>
    </row>
    <row r="3439" spans="1:14">
      <c r="A3439" s="500" t="s">
        <v>686</v>
      </c>
      <c r="B3439" s="500" t="s">
        <v>2858</v>
      </c>
      <c r="C3439" s="500" t="s">
        <v>2888</v>
      </c>
      <c r="D3439" s="500" t="s">
        <v>2889</v>
      </c>
      <c r="E3439" s="500" t="s">
        <v>11099</v>
      </c>
      <c r="F3439" s="500" t="s">
        <v>580</v>
      </c>
      <c r="G3439" s="500" t="s">
        <v>12864</v>
      </c>
      <c r="H3439" s="500" t="s">
        <v>12862</v>
      </c>
      <c r="I3439" s="500" t="s">
        <v>688</v>
      </c>
      <c r="J3439" s="500" t="s">
        <v>689</v>
      </c>
      <c r="K3439" s="500" t="s">
        <v>2306</v>
      </c>
      <c r="L3439" s="500" t="s">
        <v>27724</v>
      </c>
      <c r="M3439" s="500" t="s">
        <v>2307</v>
      </c>
      <c r="N3439" s="500" t="s">
        <v>12865</v>
      </c>
    </row>
    <row r="3440" spans="1:14">
      <c r="A3440" s="500" t="s">
        <v>686</v>
      </c>
      <c r="B3440" s="500" t="s">
        <v>2858</v>
      </c>
      <c r="C3440" s="500" t="s">
        <v>2888</v>
      </c>
      <c r="D3440" s="500" t="s">
        <v>2889</v>
      </c>
      <c r="E3440" s="500" t="s">
        <v>11099</v>
      </c>
      <c r="F3440" s="500" t="s">
        <v>580</v>
      </c>
      <c r="G3440" s="500" t="s">
        <v>12866</v>
      </c>
      <c r="H3440" s="500" t="s">
        <v>11548</v>
      </c>
      <c r="I3440" s="500" t="s">
        <v>688</v>
      </c>
      <c r="J3440" s="500" t="s">
        <v>689</v>
      </c>
      <c r="K3440" s="500" t="s">
        <v>2306</v>
      </c>
      <c r="L3440" s="500" t="s">
        <v>27724</v>
      </c>
      <c r="M3440" s="500" t="s">
        <v>2307</v>
      </c>
      <c r="N3440" s="500" t="s">
        <v>12867</v>
      </c>
    </row>
    <row r="3441" spans="1:14">
      <c r="A3441" s="500" t="s">
        <v>686</v>
      </c>
      <c r="B3441" s="500" t="s">
        <v>2858</v>
      </c>
      <c r="C3441" s="500" t="s">
        <v>2888</v>
      </c>
      <c r="D3441" s="500" t="s">
        <v>2889</v>
      </c>
      <c r="E3441" s="500" t="s">
        <v>11099</v>
      </c>
      <c r="F3441" s="500" t="s">
        <v>580</v>
      </c>
      <c r="G3441" s="500" t="s">
        <v>12868</v>
      </c>
      <c r="H3441" s="500" t="s">
        <v>11548</v>
      </c>
      <c r="I3441" s="500" t="s">
        <v>688</v>
      </c>
      <c r="J3441" s="500" t="s">
        <v>689</v>
      </c>
      <c r="K3441" s="500" t="s">
        <v>2306</v>
      </c>
      <c r="L3441" s="500" t="s">
        <v>27724</v>
      </c>
      <c r="M3441" s="500" t="s">
        <v>2307</v>
      </c>
      <c r="N3441" s="500" t="s">
        <v>12869</v>
      </c>
    </row>
    <row r="3442" spans="1:14">
      <c r="A3442" s="500" t="s">
        <v>686</v>
      </c>
      <c r="B3442" s="500" t="s">
        <v>2858</v>
      </c>
      <c r="C3442" s="500" t="s">
        <v>2888</v>
      </c>
      <c r="D3442" s="500" t="s">
        <v>2889</v>
      </c>
      <c r="E3442" s="500" t="s">
        <v>11099</v>
      </c>
      <c r="F3442" s="500" t="s">
        <v>580</v>
      </c>
      <c r="G3442" s="500" t="s">
        <v>12870</v>
      </c>
      <c r="H3442" s="500" t="s">
        <v>12871</v>
      </c>
      <c r="I3442" s="500" t="s">
        <v>688</v>
      </c>
      <c r="J3442" s="500" t="s">
        <v>689</v>
      </c>
      <c r="K3442" s="500" t="s">
        <v>2306</v>
      </c>
      <c r="L3442" s="500" t="s">
        <v>27724</v>
      </c>
      <c r="M3442" s="500" t="s">
        <v>2307</v>
      </c>
      <c r="N3442" s="500" t="s">
        <v>12872</v>
      </c>
    </row>
    <row r="3443" spans="1:14">
      <c r="A3443" s="500" t="s">
        <v>686</v>
      </c>
      <c r="B3443" s="500" t="s">
        <v>2858</v>
      </c>
      <c r="C3443" s="500" t="s">
        <v>2888</v>
      </c>
      <c r="D3443" s="500" t="s">
        <v>2889</v>
      </c>
      <c r="E3443" s="500" t="s">
        <v>11099</v>
      </c>
      <c r="F3443" s="500" t="s">
        <v>580</v>
      </c>
      <c r="G3443" s="500" t="s">
        <v>12873</v>
      </c>
      <c r="H3443" s="500" t="s">
        <v>12871</v>
      </c>
      <c r="I3443" s="500" t="s">
        <v>688</v>
      </c>
      <c r="J3443" s="500" t="s">
        <v>689</v>
      </c>
      <c r="K3443" s="500" t="s">
        <v>2306</v>
      </c>
      <c r="L3443" s="500" t="s">
        <v>27724</v>
      </c>
      <c r="M3443" s="500" t="s">
        <v>2307</v>
      </c>
      <c r="N3443" s="500" t="s">
        <v>12874</v>
      </c>
    </row>
    <row r="3444" spans="1:14">
      <c r="A3444" s="500" t="s">
        <v>686</v>
      </c>
      <c r="B3444" s="500" t="s">
        <v>2858</v>
      </c>
      <c r="C3444" s="500" t="s">
        <v>2888</v>
      </c>
      <c r="D3444" s="500" t="s">
        <v>2889</v>
      </c>
      <c r="E3444" s="500" t="s">
        <v>11099</v>
      </c>
      <c r="F3444" s="500" t="s">
        <v>580</v>
      </c>
      <c r="G3444" s="500" t="s">
        <v>12875</v>
      </c>
      <c r="H3444" s="500" t="s">
        <v>12876</v>
      </c>
      <c r="I3444" s="500" t="s">
        <v>688</v>
      </c>
      <c r="J3444" s="500" t="s">
        <v>689</v>
      </c>
      <c r="K3444" s="500" t="s">
        <v>2306</v>
      </c>
      <c r="L3444" s="500" t="s">
        <v>27724</v>
      </c>
      <c r="M3444" s="500" t="s">
        <v>2307</v>
      </c>
      <c r="N3444" s="500" t="s">
        <v>12877</v>
      </c>
    </row>
    <row r="3445" spans="1:14">
      <c r="A3445" s="500" t="s">
        <v>686</v>
      </c>
      <c r="B3445" s="500" t="s">
        <v>2858</v>
      </c>
      <c r="C3445" s="500" t="s">
        <v>2888</v>
      </c>
      <c r="D3445" s="500" t="s">
        <v>2889</v>
      </c>
      <c r="E3445" s="500" t="s">
        <v>11099</v>
      </c>
      <c r="F3445" s="500" t="s">
        <v>580</v>
      </c>
      <c r="G3445" s="500" t="s">
        <v>12878</v>
      </c>
      <c r="H3445" s="500" t="s">
        <v>12876</v>
      </c>
      <c r="I3445" s="500" t="s">
        <v>688</v>
      </c>
      <c r="J3445" s="500" t="s">
        <v>689</v>
      </c>
      <c r="K3445" s="500" t="s">
        <v>2306</v>
      </c>
      <c r="L3445" s="500" t="s">
        <v>27724</v>
      </c>
      <c r="M3445" s="500" t="s">
        <v>2307</v>
      </c>
      <c r="N3445" s="500" t="s">
        <v>12879</v>
      </c>
    </row>
    <row r="3446" spans="1:14">
      <c r="A3446" s="500" t="s">
        <v>686</v>
      </c>
      <c r="B3446" s="500" t="s">
        <v>2858</v>
      </c>
      <c r="C3446" s="500" t="s">
        <v>2888</v>
      </c>
      <c r="D3446" s="500" t="s">
        <v>2889</v>
      </c>
      <c r="E3446" s="500" t="s">
        <v>11099</v>
      </c>
      <c r="F3446" s="500" t="s">
        <v>580</v>
      </c>
      <c r="G3446" s="500" t="s">
        <v>12880</v>
      </c>
      <c r="H3446" s="500" t="s">
        <v>12881</v>
      </c>
      <c r="I3446" s="500" t="s">
        <v>688</v>
      </c>
      <c r="J3446" s="500" t="s">
        <v>689</v>
      </c>
      <c r="K3446" s="500" t="s">
        <v>2306</v>
      </c>
      <c r="L3446" s="500" t="s">
        <v>27724</v>
      </c>
      <c r="M3446" s="500" t="s">
        <v>2307</v>
      </c>
      <c r="N3446" s="500" t="s">
        <v>12882</v>
      </c>
    </row>
    <row r="3447" spans="1:14">
      <c r="A3447" s="500" t="s">
        <v>686</v>
      </c>
      <c r="B3447" s="500" t="s">
        <v>2858</v>
      </c>
      <c r="C3447" s="500" t="s">
        <v>2888</v>
      </c>
      <c r="D3447" s="500" t="s">
        <v>2889</v>
      </c>
      <c r="E3447" s="500" t="s">
        <v>11099</v>
      </c>
      <c r="F3447" s="500" t="s">
        <v>580</v>
      </c>
      <c r="G3447" s="500" t="s">
        <v>12883</v>
      </c>
      <c r="H3447" s="500" t="s">
        <v>12881</v>
      </c>
      <c r="I3447" s="500" t="s">
        <v>688</v>
      </c>
      <c r="J3447" s="500" t="s">
        <v>689</v>
      </c>
      <c r="K3447" s="500" t="s">
        <v>2306</v>
      </c>
      <c r="L3447" s="500" t="s">
        <v>27724</v>
      </c>
      <c r="M3447" s="500" t="s">
        <v>2307</v>
      </c>
      <c r="N3447" s="500" t="s">
        <v>12884</v>
      </c>
    </row>
    <row r="3448" spans="1:14">
      <c r="A3448" s="500" t="s">
        <v>686</v>
      </c>
      <c r="B3448" s="500" t="s">
        <v>2858</v>
      </c>
      <c r="C3448" s="500" t="s">
        <v>2888</v>
      </c>
      <c r="D3448" s="500" t="s">
        <v>2889</v>
      </c>
      <c r="E3448" s="500" t="s">
        <v>11099</v>
      </c>
      <c r="F3448" s="500" t="s">
        <v>580</v>
      </c>
      <c r="G3448" s="500" t="s">
        <v>12885</v>
      </c>
      <c r="H3448" s="500" t="s">
        <v>12886</v>
      </c>
      <c r="I3448" s="500" t="s">
        <v>688</v>
      </c>
      <c r="J3448" s="500" t="s">
        <v>689</v>
      </c>
      <c r="K3448" s="500" t="s">
        <v>2306</v>
      </c>
      <c r="L3448" s="500" t="s">
        <v>27724</v>
      </c>
      <c r="M3448" s="500" t="s">
        <v>2307</v>
      </c>
      <c r="N3448" s="500" t="s">
        <v>12887</v>
      </c>
    </row>
    <row r="3449" spans="1:14">
      <c r="A3449" s="500" t="s">
        <v>686</v>
      </c>
      <c r="B3449" s="500" t="s">
        <v>2858</v>
      </c>
      <c r="C3449" s="500" t="s">
        <v>2888</v>
      </c>
      <c r="D3449" s="500" t="s">
        <v>2889</v>
      </c>
      <c r="E3449" s="500" t="s">
        <v>11099</v>
      </c>
      <c r="F3449" s="500" t="s">
        <v>580</v>
      </c>
      <c r="G3449" s="500" t="s">
        <v>12888</v>
      </c>
      <c r="H3449" s="500" t="s">
        <v>12886</v>
      </c>
      <c r="I3449" s="500" t="s">
        <v>688</v>
      </c>
      <c r="J3449" s="500" t="s">
        <v>689</v>
      </c>
      <c r="K3449" s="500" t="s">
        <v>2306</v>
      </c>
      <c r="L3449" s="500" t="s">
        <v>27724</v>
      </c>
      <c r="M3449" s="500" t="s">
        <v>2307</v>
      </c>
      <c r="N3449" s="500" t="s">
        <v>12889</v>
      </c>
    </row>
    <row r="3450" spans="1:14">
      <c r="A3450" s="500" t="s">
        <v>686</v>
      </c>
      <c r="B3450" s="500" t="s">
        <v>2858</v>
      </c>
      <c r="C3450" s="500" t="s">
        <v>2888</v>
      </c>
      <c r="D3450" s="500" t="s">
        <v>2889</v>
      </c>
      <c r="E3450" s="500" t="s">
        <v>11099</v>
      </c>
      <c r="F3450" s="500" t="s">
        <v>580</v>
      </c>
      <c r="G3450" s="500" t="s">
        <v>12890</v>
      </c>
      <c r="H3450" s="500" t="s">
        <v>12891</v>
      </c>
      <c r="I3450" s="500" t="s">
        <v>688</v>
      </c>
      <c r="J3450" s="500" t="s">
        <v>689</v>
      </c>
      <c r="K3450" s="500" t="s">
        <v>2306</v>
      </c>
      <c r="L3450" s="500" t="s">
        <v>27724</v>
      </c>
      <c r="M3450" s="500" t="s">
        <v>2307</v>
      </c>
      <c r="N3450" s="500" t="s">
        <v>12892</v>
      </c>
    </row>
    <row r="3451" spans="1:14">
      <c r="A3451" s="500" t="s">
        <v>686</v>
      </c>
      <c r="B3451" s="500" t="s">
        <v>2858</v>
      </c>
      <c r="C3451" s="500" t="s">
        <v>2888</v>
      </c>
      <c r="D3451" s="500" t="s">
        <v>2889</v>
      </c>
      <c r="E3451" s="500" t="s">
        <v>11099</v>
      </c>
      <c r="F3451" s="500" t="s">
        <v>580</v>
      </c>
      <c r="G3451" s="500" t="s">
        <v>12893</v>
      </c>
      <c r="H3451" s="500" t="s">
        <v>12891</v>
      </c>
      <c r="I3451" s="500" t="s">
        <v>688</v>
      </c>
      <c r="J3451" s="500" t="s">
        <v>689</v>
      </c>
      <c r="K3451" s="500" t="s">
        <v>2306</v>
      </c>
      <c r="L3451" s="500" t="s">
        <v>27724</v>
      </c>
      <c r="M3451" s="500" t="s">
        <v>2307</v>
      </c>
      <c r="N3451" s="500" t="s">
        <v>12894</v>
      </c>
    </row>
    <row r="3452" spans="1:14">
      <c r="A3452" s="500" t="s">
        <v>686</v>
      </c>
      <c r="B3452" s="500" t="s">
        <v>2858</v>
      </c>
      <c r="C3452" s="500" t="s">
        <v>2888</v>
      </c>
      <c r="D3452" s="500" t="s">
        <v>2889</v>
      </c>
      <c r="E3452" s="500" t="s">
        <v>11099</v>
      </c>
      <c r="F3452" s="500" t="s">
        <v>580</v>
      </c>
      <c r="G3452" s="500" t="s">
        <v>12895</v>
      </c>
      <c r="H3452" s="500" t="s">
        <v>3974</v>
      </c>
      <c r="I3452" s="500" t="s">
        <v>688</v>
      </c>
      <c r="J3452" s="500" t="s">
        <v>689</v>
      </c>
      <c r="K3452" s="500" t="s">
        <v>2306</v>
      </c>
      <c r="L3452" s="500" t="s">
        <v>27724</v>
      </c>
      <c r="M3452" s="500" t="s">
        <v>2307</v>
      </c>
      <c r="N3452" s="500" t="s">
        <v>12896</v>
      </c>
    </row>
    <row r="3453" spans="1:14">
      <c r="A3453" s="500" t="s">
        <v>686</v>
      </c>
      <c r="B3453" s="500" t="s">
        <v>2858</v>
      </c>
      <c r="C3453" s="500" t="s">
        <v>2888</v>
      </c>
      <c r="D3453" s="500" t="s">
        <v>2889</v>
      </c>
      <c r="E3453" s="500" t="s">
        <v>11099</v>
      </c>
      <c r="F3453" s="500" t="s">
        <v>580</v>
      </c>
      <c r="G3453" s="500" t="s">
        <v>12897</v>
      </c>
      <c r="H3453" s="500" t="s">
        <v>3974</v>
      </c>
      <c r="I3453" s="500" t="s">
        <v>688</v>
      </c>
      <c r="J3453" s="500" t="s">
        <v>689</v>
      </c>
      <c r="K3453" s="500" t="s">
        <v>2306</v>
      </c>
      <c r="L3453" s="500" t="s">
        <v>27724</v>
      </c>
      <c r="M3453" s="500" t="s">
        <v>2307</v>
      </c>
      <c r="N3453" s="500" t="s">
        <v>12898</v>
      </c>
    </row>
    <row r="3454" spans="1:14">
      <c r="A3454" s="500" t="s">
        <v>686</v>
      </c>
      <c r="B3454" s="500" t="s">
        <v>2858</v>
      </c>
      <c r="C3454" s="500" t="s">
        <v>2888</v>
      </c>
      <c r="D3454" s="500" t="s">
        <v>2889</v>
      </c>
      <c r="E3454" s="500" t="s">
        <v>11099</v>
      </c>
      <c r="F3454" s="500" t="s">
        <v>580</v>
      </c>
      <c r="G3454" s="500" t="s">
        <v>12899</v>
      </c>
      <c r="H3454" s="500" t="s">
        <v>11858</v>
      </c>
      <c r="I3454" s="500" t="s">
        <v>688</v>
      </c>
      <c r="J3454" s="500" t="s">
        <v>689</v>
      </c>
      <c r="K3454" s="500" t="s">
        <v>2306</v>
      </c>
      <c r="L3454" s="500" t="s">
        <v>27724</v>
      </c>
      <c r="M3454" s="500" t="s">
        <v>2307</v>
      </c>
      <c r="N3454" s="500" t="s">
        <v>12900</v>
      </c>
    </row>
    <row r="3455" spans="1:14">
      <c r="A3455" s="500" t="s">
        <v>686</v>
      </c>
      <c r="B3455" s="500" t="s">
        <v>2858</v>
      </c>
      <c r="C3455" s="500" t="s">
        <v>2888</v>
      </c>
      <c r="D3455" s="500" t="s">
        <v>2889</v>
      </c>
      <c r="E3455" s="500" t="s">
        <v>11099</v>
      </c>
      <c r="F3455" s="500" t="s">
        <v>580</v>
      </c>
      <c r="G3455" s="500" t="s">
        <v>12901</v>
      </c>
      <c r="H3455" s="500" t="s">
        <v>11858</v>
      </c>
      <c r="I3455" s="500" t="s">
        <v>688</v>
      </c>
      <c r="J3455" s="500" t="s">
        <v>689</v>
      </c>
      <c r="K3455" s="500" t="s">
        <v>2306</v>
      </c>
      <c r="L3455" s="500" t="s">
        <v>27724</v>
      </c>
      <c r="M3455" s="500" t="s">
        <v>2307</v>
      </c>
      <c r="N3455" s="500" t="s">
        <v>12902</v>
      </c>
    </row>
    <row r="3456" spans="1:14">
      <c r="A3456" s="500" t="s">
        <v>686</v>
      </c>
      <c r="B3456" s="500" t="s">
        <v>2858</v>
      </c>
      <c r="C3456" s="500" t="s">
        <v>2888</v>
      </c>
      <c r="D3456" s="500" t="s">
        <v>2889</v>
      </c>
      <c r="E3456" s="500" t="s">
        <v>11099</v>
      </c>
      <c r="F3456" s="500" t="s">
        <v>580</v>
      </c>
      <c r="G3456" s="500" t="s">
        <v>12903</v>
      </c>
      <c r="H3456" s="500" t="s">
        <v>7290</v>
      </c>
      <c r="I3456" s="500" t="s">
        <v>688</v>
      </c>
      <c r="J3456" s="500" t="s">
        <v>689</v>
      </c>
      <c r="K3456" s="500" t="s">
        <v>2306</v>
      </c>
      <c r="L3456" s="500" t="s">
        <v>27724</v>
      </c>
      <c r="M3456" s="500" t="s">
        <v>2307</v>
      </c>
      <c r="N3456" s="500" t="s">
        <v>12904</v>
      </c>
    </row>
    <row r="3457" spans="1:14">
      <c r="A3457" s="500" t="s">
        <v>686</v>
      </c>
      <c r="B3457" s="500" t="s">
        <v>2858</v>
      </c>
      <c r="C3457" s="500" t="s">
        <v>2888</v>
      </c>
      <c r="D3457" s="500" t="s">
        <v>2889</v>
      </c>
      <c r="E3457" s="500" t="s">
        <v>11099</v>
      </c>
      <c r="F3457" s="500" t="s">
        <v>580</v>
      </c>
      <c r="G3457" s="500" t="s">
        <v>12905</v>
      </c>
      <c r="H3457" s="500" t="s">
        <v>7290</v>
      </c>
      <c r="I3457" s="500" t="s">
        <v>688</v>
      </c>
      <c r="J3457" s="500" t="s">
        <v>689</v>
      </c>
      <c r="K3457" s="500" t="s">
        <v>2306</v>
      </c>
      <c r="L3457" s="500" t="s">
        <v>27724</v>
      </c>
      <c r="M3457" s="500" t="s">
        <v>2307</v>
      </c>
      <c r="N3457" s="500" t="s">
        <v>12906</v>
      </c>
    </row>
    <row r="3458" spans="1:14">
      <c r="A3458" s="500" t="s">
        <v>686</v>
      </c>
      <c r="B3458" s="500" t="s">
        <v>2858</v>
      </c>
      <c r="C3458" s="500" t="s">
        <v>2888</v>
      </c>
      <c r="D3458" s="500" t="s">
        <v>2889</v>
      </c>
      <c r="E3458" s="500" t="s">
        <v>11099</v>
      </c>
      <c r="F3458" s="500" t="s">
        <v>580</v>
      </c>
      <c r="G3458" s="500" t="s">
        <v>12907</v>
      </c>
      <c r="H3458" s="500" t="s">
        <v>12908</v>
      </c>
      <c r="I3458" s="500" t="s">
        <v>688</v>
      </c>
      <c r="J3458" s="500" t="s">
        <v>689</v>
      </c>
      <c r="K3458" s="500" t="s">
        <v>2306</v>
      </c>
      <c r="L3458" s="500" t="s">
        <v>27724</v>
      </c>
      <c r="M3458" s="500" t="s">
        <v>2307</v>
      </c>
      <c r="N3458" s="500" t="s">
        <v>12909</v>
      </c>
    </row>
    <row r="3459" spans="1:14">
      <c r="A3459" s="500" t="s">
        <v>686</v>
      </c>
      <c r="B3459" s="500" t="s">
        <v>2858</v>
      </c>
      <c r="C3459" s="500" t="s">
        <v>2888</v>
      </c>
      <c r="D3459" s="500" t="s">
        <v>2889</v>
      </c>
      <c r="E3459" s="500" t="s">
        <v>11099</v>
      </c>
      <c r="F3459" s="500" t="s">
        <v>580</v>
      </c>
      <c r="G3459" s="500" t="s">
        <v>12910</v>
      </c>
      <c r="H3459" s="500" t="s">
        <v>12908</v>
      </c>
      <c r="I3459" s="500" t="s">
        <v>688</v>
      </c>
      <c r="J3459" s="500" t="s">
        <v>689</v>
      </c>
      <c r="K3459" s="500" t="s">
        <v>2306</v>
      </c>
      <c r="L3459" s="500" t="s">
        <v>27724</v>
      </c>
      <c r="M3459" s="500" t="s">
        <v>2307</v>
      </c>
      <c r="N3459" s="500" t="s">
        <v>12911</v>
      </c>
    </row>
    <row r="3460" spans="1:14">
      <c r="A3460" s="500" t="s">
        <v>686</v>
      </c>
      <c r="B3460" s="500" t="s">
        <v>2858</v>
      </c>
      <c r="C3460" s="500" t="s">
        <v>2888</v>
      </c>
      <c r="D3460" s="500" t="s">
        <v>2889</v>
      </c>
      <c r="E3460" s="500" t="s">
        <v>11099</v>
      </c>
      <c r="F3460" s="500" t="s">
        <v>580</v>
      </c>
      <c r="G3460" s="500" t="s">
        <v>12912</v>
      </c>
      <c r="H3460" s="500" t="s">
        <v>12913</v>
      </c>
      <c r="I3460" s="500" t="s">
        <v>688</v>
      </c>
      <c r="J3460" s="500" t="s">
        <v>689</v>
      </c>
      <c r="K3460" s="500" t="s">
        <v>2306</v>
      </c>
      <c r="L3460" s="500" t="s">
        <v>27724</v>
      </c>
      <c r="M3460" s="500" t="s">
        <v>2307</v>
      </c>
      <c r="N3460" s="500" t="s">
        <v>12914</v>
      </c>
    </row>
    <row r="3461" spans="1:14">
      <c r="A3461" s="500" t="s">
        <v>686</v>
      </c>
      <c r="B3461" s="500" t="s">
        <v>2858</v>
      </c>
      <c r="C3461" s="500" t="s">
        <v>2888</v>
      </c>
      <c r="D3461" s="500" t="s">
        <v>2889</v>
      </c>
      <c r="E3461" s="500" t="s">
        <v>11099</v>
      </c>
      <c r="F3461" s="500" t="s">
        <v>580</v>
      </c>
      <c r="G3461" s="500" t="s">
        <v>12915</v>
      </c>
      <c r="H3461" s="500" t="s">
        <v>12913</v>
      </c>
      <c r="I3461" s="500" t="s">
        <v>688</v>
      </c>
      <c r="J3461" s="500" t="s">
        <v>689</v>
      </c>
      <c r="K3461" s="500" t="s">
        <v>2306</v>
      </c>
      <c r="L3461" s="500" t="s">
        <v>27724</v>
      </c>
      <c r="M3461" s="500" t="s">
        <v>2307</v>
      </c>
      <c r="N3461" s="500" t="s">
        <v>12916</v>
      </c>
    </row>
    <row r="3462" spans="1:14">
      <c r="A3462" s="500" t="s">
        <v>686</v>
      </c>
      <c r="B3462" s="500" t="s">
        <v>2858</v>
      </c>
      <c r="C3462" s="500" t="s">
        <v>2888</v>
      </c>
      <c r="D3462" s="500" t="s">
        <v>2889</v>
      </c>
      <c r="E3462" s="500" t="s">
        <v>11099</v>
      </c>
      <c r="F3462" s="500" t="s">
        <v>580</v>
      </c>
      <c r="G3462" s="500" t="s">
        <v>12917</v>
      </c>
      <c r="H3462" s="500" t="s">
        <v>12918</v>
      </c>
      <c r="I3462" s="500" t="s">
        <v>688</v>
      </c>
      <c r="J3462" s="500" t="s">
        <v>689</v>
      </c>
      <c r="K3462" s="500" t="s">
        <v>2306</v>
      </c>
      <c r="L3462" s="500" t="s">
        <v>27724</v>
      </c>
      <c r="M3462" s="500" t="s">
        <v>2307</v>
      </c>
      <c r="N3462" s="500" t="s">
        <v>12919</v>
      </c>
    </row>
    <row r="3463" spans="1:14">
      <c r="A3463" s="500" t="s">
        <v>686</v>
      </c>
      <c r="B3463" s="500" t="s">
        <v>2858</v>
      </c>
      <c r="C3463" s="500" t="s">
        <v>2888</v>
      </c>
      <c r="D3463" s="500" t="s">
        <v>2889</v>
      </c>
      <c r="E3463" s="500" t="s">
        <v>11099</v>
      </c>
      <c r="F3463" s="500" t="s">
        <v>580</v>
      </c>
      <c r="G3463" s="500" t="s">
        <v>12920</v>
      </c>
      <c r="H3463" s="500" t="s">
        <v>12918</v>
      </c>
      <c r="I3463" s="500" t="s">
        <v>688</v>
      </c>
      <c r="J3463" s="500" t="s">
        <v>689</v>
      </c>
      <c r="K3463" s="500" t="s">
        <v>2306</v>
      </c>
      <c r="L3463" s="500" t="s">
        <v>27724</v>
      </c>
      <c r="M3463" s="500" t="s">
        <v>2307</v>
      </c>
      <c r="N3463" s="500" t="s">
        <v>12921</v>
      </c>
    </row>
    <row r="3464" spans="1:14">
      <c r="A3464" s="500" t="s">
        <v>686</v>
      </c>
      <c r="B3464" s="500" t="s">
        <v>2858</v>
      </c>
      <c r="C3464" s="500" t="s">
        <v>2888</v>
      </c>
      <c r="D3464" s="500" t="s">
        <v>2889</v>
      </c>
      <c r="E3464" s="500" t="s">
        <v>11099</v>
      </c>
      <c r="F3464" s="500" t="s">
        <v>580</v>
      </c>
      <c r="G3464" s="500" t="s">
        <v>12922</v>
      </c>
      <c r="H3464" s="500" t="s">
        <v>12923</v>
      </c>
      <c r="I3464" s="500" t="s">
        <v>688</v>
      </c>
      <c r="J3464" s="500" t="s">
        <v>689</v>
      </c>
      <c r="K3464" s="500" t="s">
        <v>2306</v>
      </c>
      <c r="L3464" s="500" t="s">
        <v>27724</v>
      </c>
      <c r="M3464" s="500" t="s">
        <v>2307</v>
      </c>
      <c r="N3464" s="500" t="s">
        <v>12924</v>
      </c>
    </row>
    <row r="3465" spans="1:14">
      <c r="A3465" s="500" t="s">
        <v>686</v>
      </c>
      <c r="B3465" s="500" t="s">
        <v>2858</v>
      </c>
      <c r="C3465" s="500" t="s">
        <v>2888</v>
      </c>
      <c r="D3465" s="500" t="s">
        <v>2889</v>
      </c>
      <c r="E3465" s="500" t="s">
        <v>11099</v>
      </c>
      <c r="F3465" s="500" t="s">
        <v>580</v>
      </c>
      <c r="G3465" s="500" t="s">
        <v>12925</v>
      </c>
      <c r="H3465" s="500" t="s">
        <v>12923</v>
      </c>
      <c r="I3465" s="500" t="s">
        <v>688</v>
      </c>
      <c r="J3465" s="500" t="s">
        <v>689</v>
      </c>
      <c r="K3465" s="500" t="s">
        <v>2306</v>
      </c>
      <c r="L3465" s="500" t="s">
        <v>27724</v>
      </c>
      <c r="M3465" s="500" t="s">
        <v>2307</v>
      </c>
      <c r="N3465" s="500" t="s">
        <v>12926</v>
      </c>
    </row>
    <row r="3466" spans="1:14">
      <c r="A3466" s="500" t="s">
        <v>686</v>
      </c>
      <c r="B3466" s="500" t="s">
        <v>2858</v>
      </c>
      <c r="C3466" s="500" t="s">
        <v>2888</v>
      </c>
      <c r="D3466" s="500" t="s">
        <v>2889</v>
      </c>
      <c r="E3466" s="500" t="s">
        <v>11099</v>
      </c>
      <c r="F3466" s="500" t="s">
        <v>580</v>
      </c>
      <c r="G3466" s="500" t="s">
        <v>12927</v>
      </c>
      <c r="H3466" s="500" t="s">
        <v>7768</v>
      </c>
      <c r="I3466" s="500" t="s">
        <v>688</v>
      </c>
      <c r="J3466" s="500" t="s">
        <v>689</v>
      </c>
      <c r="K3466" s="500" t="s">
        <v>2306</v>
      </c>
      <c r="L3466" s="500" t="s">
        <v>27724</v>
      </c>
      <c r="M3466" s="500" t="s">
        <v>2307</v>
      </c>
      <c r="N3466" s="500" t="s">
        <v>12928</v>
      </c>
    </row>
    <row r="3467" spans="1:14">
      <c r="A3467" s="500" t="s">
        <v>686</v>
      </c>
      <c r="B3467" s="500" t="s">
        <v>2858</v>
      </c>
      <c r="C3467" s="500" t="s">
        <v>2888</v>
      </c>
      <c r="D3467" s="500" t="s">
        <v>2889</v>
      </c>
      <c r="E3467" s="500" t="s">
        <v>11099</v>
      </c>
      <c r="F3467" s="500" t="s">
        <v>580</v>
      </c>
      <c r="G3467" s="500" t="s">
        <v>12929</v>
      </c>
      <c r="H3467" s="500" t="s">
        <v>7768</v>
      </c>
      <c r="I3467" s="500" t="s">
        <v>688</v>
      </c>
      <c r="J3467" s="500" t="s">
        <v>689</v>
      </c>
      <c r="K3467" s="500" t="s">
        <v>2306</v>
      </c>
      <c r="L3467" s="500" t="s">
        <v>27724</v>
      </c>
      <c r="M3467" s="500" t="s">
        <v>2307</v>
      </c>
      <c r="N3467" s="500" t="s">
        <v>12930</v>
      </c>
    </row>
    <row r="3468" spans="1:14">
      <c r="A3468" s="500" t="s">
        <v>686</v>
      </c>
      <c r="B3468" s="500" t="s">
        <v>2858</v>
      </c>
      <c r="C3468" s="500" t="s">
        <v>2888</v>
      </c>
      <c r="D3468" s="500" t="s">
        <v>2889</v>
      </c>
      <c r="E3468" s="500" t="s">
        <v>11099</v>
      </c>
      <c r="F3468" s="500" t="s">
        <v>580</v>
      </c>
      <c r="G3468" s="500" t="s">
        <v>12931</v>
      </c>
      <c r="H3468" s="500" t="s">
        <v>12932</v>
      </c>
      <c r="I3468" s="500" t="s">
        <v>688</v>
      </c>
      <c r="J3468" s="500" t="s">
        <v>689</v>
      </c>
      <c r="K3468" s="500" t="s">
        <v>2306</v>
      </c>
      <c r="L3468" s="500" t="s">
        <v>27724</v>
      </c>
      <c r="M3468" s="500" t="s">
        <v>2307</v>
      </c>
      <c r="N3468" s="500" t="s">
        <v>12933</v>
      </c>
    </row>
    <row r="3469" spans="1:14">
      <c r="A3469" s="500" t="s">
        <v>686</v>
      </c>
      <c r="B3469" s="500" t="s">
        <v>2858</v>
      </c>
      <c r="C3469" s="500" t="s">
        <v>2888</v>
      </c>
      <c r="D3469" s="500" t="s">
        <v>2889</v>
      </c>
      <c r="E3469" s="500" t="s">
        <v>11099</v>
      </c>
      <c r="F3469" s="500" t="s">
        <v>580</v>
      </c>
      <c r="G3469" s="500" t="s">
        <v>12934</v>
      </c>
      <c r="H3469" s="500" t="s">
        <v>12932</v>
      </c>
      <c r="I3469" s="500" t="s">
        <v>688</v>
      </c>
      <c r="J3469" s="500" t="s">
        <v>689</v>
      </c>
      <c r="K3469" s="500" t="s">
        <v>2306</v>
      </c>
      <c r="L3469" s="500" t="s">
        <v>27724</v>
      </c>
      <c r="M3469" s="500" t="s">
        <v>2307</v>
      </c>
      <c r="N3469" s="500" t="s">
        <v>12935</v>
      </c>
    </row>
    <row r="3470" spans="1:14">
      <c r="A3470" s="500" t="s">
        <v>686</v>
      </c>
      <c r="B3470" s="500" t="s">
        <v>2858</v>
      </c>
      <c r="C3470" s="500" t="s">
        <v>2888</v>
      </c>
      <c r="D3470" s="500" t="s">
        <v>2889</v>
      </c>
      <c r="E3470" s="500" t="s">
        <v>11099</v>
      </c>
      <c r="F3470" s="500" t="s">
        <v>580</v>
      </c>
      <c r="G3470" s="500" t="s">
        <v>12936</v>
      </c>
      <c r="H3470" s="500" t="s">
        <v>12379</v>
      </c>
      <c r="I3470" s="500" t="s">
        <v>688</v>
      </c>
      <c r="J3470" s="500" t="s">
        <v>689</v>
      </c>
      <c r="K3470" s="500" t="s">
        <v>2306</v>
      </c>
      <c r="L3470" s="500" t="s">
        <v>27724</v>
      </c>
      <c r="M3470" s="500" t="s">
        <v>2307</v>
      </c>
      <c r="N3470" s="500" t="s">
        <v>12937</v>
      </c>
    </row>
    <row r="3471" spans="1:14">
      <c r="A3471" s="500" t="s">
        <v>686</v>
      </c>
      <c r="B3471" s="500" t="s">
        <v>2858</v>
      </c>
      <c r="C3471" s="500" t="s">
        <v>2888</v>
      </c>
      <c r="D3471" s="500" t="s">
        <v>2889</v>
      </c>
      <c r="E3471" s="500" t="s">
        <v>11099</v>
      </c>
      <c r="F3471" s="500" t="s">
        <v>580</v>
      </c>
      <c r="G3471" s="500" t="s">
        <v>12938</v>
      </c>
      <c r="H3471" s="500" t="s">
        <v>12379</v>
      </c>
      <c r="I3471" s="500" t="s">
        <v>688</v>
      </c>
      <c r="J3471" s="500" t="s">
        <v>689</v>
      </c>
      <c r="K3471" s="500" t="s">
        <v>2306</v>
      </c>
      <c r="L3471" s="500" t="s">
        <v>27724</v>
      </c>
      <c r="M3471" s="500" t="s">
        <v>2307</v>
      </c>
      <c r="N3471" s="500" t="s">
        <v>12939</v>
      </c>
    </row>
    <row r="3472" spans="1:14">
      <c r="A3472" s="500" t="s">
        <v>686</v>
      </c>
      <c r="B3472" s="500" t="s">
        <v>2858</v>
      </c>
      <c r="C3472" s="500" t="s">
        <v>2888</v>
      </c>
      <c r="D3472" s="500" t="s">
        <v>2889</v>
      </c>
      <c r="E3472" s="500" t="s">
        <v>11099</v>
      </c>
      <c r="F3472" s="500" t="s">
        <v>580</v>
      </c>
      <c r="G3472" s="500" t="s">
        <v>12940</v>
      </c>
      <c r="H3472" s="500" t="s">
        <v>7098</v>
      </c>
      <c r="I3472" s="500" t="s">
        <v>688</v>
      </c>
      <c r="J3472" s="500" t="s">
        <v>689</v>
      </c>
      <c r="K3472" s="500" t="s">
        <v>2306</v>
      </c>
      <c r="L3472" s="500" t="s">
        <v>27724</v>
      </c>
      <c r="M3472" s="500" t="s">
        <v>2307</v>
      </c>
      <c r="N3472" s="500" t="s">
        <v>12941</v>
      </c>
    </row>
    <row r="3473" spans="1:14">
      <c r="A3473" s="500" t="s">
        <v>686</v>
      </c>
      <c r="B3473" s="500" t="s">
        <v>2858</v>
      </c>
      <c r="C3473" s="500" t="s">
        <v>2888</v>
      </c>
      <c r="D3473" s="500" t="s">
        <v>2889</v>
      </c>
      <c r="E3473" s="500" t="s">
        <v>11099</v>
      </c>
      <c r="F3473" s="500" t="s">
        <v>580</v>
      </c>
      <c r="G3473" s="500" t="s">
        <v>12942</v>
      </c>
      <c r="H3473" s="500" t="s">
        <v>7098</v>
      </c>
      <c r="I3473" s="500" t="s">
        <v>688</v>
      </c>
      <c r="J3473" s="500" t="s">
        <v>689</v>
      </c>
      <c r="K3473" s="500" t="s">
        <v>2306</v>
      </c>
      <c r="L3473" s="500" t="s">
        <v>27724</v>
      </c>
      <c r="M3473" s="500" t="s">
        <v>2307</v>
      </c>
      <c r="N3473" s="500" t="s">
        <v>12943</v>
      </c>
    </row>
    <row r="3474" spans="1:14">
      <c r="A3474" s="500" t="s">
        <v>686</v>
      </c>
      <c r="B3474" s="500" t="s">
        <v>2858</v>
      </c>
      <c r="C3474" s="500" t="s">
        <v>2888</v>
      </c>
      <c r="D3474" s="500" t="s">
        <v>2889</v>
      </c>
      <c r="E3474" s="500" t="s">
        <v>11099</v>
      </c>
      <c r="F3474" s="500" t="s">
        <v>580</v>
      </c>
      <c r="G3474" s="500" t="s">
        <v>12944</v>
      </c>
      <c r="H3474" s="500" t="s">
        <v>12945</v>
      </c>
      <c r="I3474" s="500" t="s">
        <v>688</v>
      </c>
      <c r="J3474" s="500" t="s">
        <v>689</v>
      </c>
      <c r="K3474" s="500" t="s">
        <v>2306</v>
      </c>
      <c r="L3474" s="500" t="s">
        <v>27724</v>
      </c>
      <c r="M3474" s="500" t="s">
        <v>2307</v>
      </c>
      <c r="N3474" s="500" t="s">
        <v>12946</v>
      </c>
    </row>
    <row r="3475" spans="1:14">
      <c r="A3475" s="500" t="s">
        <v>686</v>
      </c>
      <c r="B3475" s="500" t="s">
        <v>2858</v>
      </c>
      <c r="C3475" s="500" t="s">
        <v>2888</v>
      </c>
      <c r="D3475" s="500" t="s">
        <v>2889</v>
      </c>
      <c r="E3475" s="500" t="s">
        <v>11099</v>
      </c>
      <c r="F3475" s="500" t="s">
        <v>580</v>
      </c>
      <c r="G3475" s="500" t="s">
        <v>12947</v>
      </c>
      <c r="H3475" s="500" t="s">
        <v>12945</v>
      </c>
      <c r="I3475" s="500" t="s">
        <v>688</v>
      </c>
      <c r="J3475" s="500" t="s">
        <v>689</v>
      </c>
      <c r="K3475" s="500" t="s">
        <v>2306</v>
      </c>
      <c r="L3475" s="500" t="s">
        <v>27724</v>
      </c>
      <c r="M3475" s="500" t="s">
        <v>2307</v>
      </c>
      <c r="N3475" s="500" t="s">
        <v>12948</v>
      </c>
    </row>
    <row r="3476" spans="1:14">
      <c r="A3476" s="500" t="s">
        <v>686</v>
      </c>
      <c r="B3476" s="500" t="s">
        <v>2858</v>
      </c>
      <c r="C3476" s="500" t="s">
        <v>2888</v>
      </c>
      <c r="D3476" s="500" t="s">
        <v>2889</v>
      </c>
      <c r="E3476" s="500" t="s">
        <v>11099</v>
      </c>
      <c r="F3476" s="500" t="s">
        <v>580</v>
      </c>
      <c r="G3476" s="500" t="s">
        <v>12949</v>
      </c>
      <c r="H3476" s="500" t="s">
        <v>12913</v>
      </c>
      <c r="I3476" s="500" t="s">
        <v>688</v>
      </c>
      <c r="J3476" s="500" t="s">
        <v>689</v>
      </c>
      <c r="K3476" s="500" t="s">
        <v>2306</v>
      </c>
      <c r="L3476" s="500" t="s">
        <v>27724</v>
      </c>
      <c r="M3476" s="500" t="s">
        <v>2307</v>
      </c>
      <c r="N3476" s="500" t="s">
        <v>12950</v>
      </c>
    </row>
    <row r="3477" spans="1:14">
      <c r="A3477" s="500" t="s">
        <v>686</v>
      </c>
      <c r="B3477" s="500" t="s">
        <v>2858</v>
      </c>
      <c r="C3477" s="500" t="s">
        <v>2888</v>
      </c>
      <c r="D3477" s="500" t="s">
        <v>2889</v>
      </c>
      <c r="E3477" s="500" t="s">
        <v>11099</v>
      </c>
      <c r="F3477" s="500" t="s">
        <v>580</v>
      </c>
      <c r="G3477" s="500" t="s">
        <v>12951</v>
      </c>
      <c r="H3477" s="500" t="s">
        <v>12913</v>
      </c>
      <c r="I3477" s="500" t="s">
        <v>688</v>
      </c>
      <c r="J3477" s="500" t="s">
        <v>689</v>
      </c>
      <c r="K3477" s="500" t="s">
        <v>2306</v>
      </c>
      <c r="L3477" s="500" t="s">
        <v>27724</v>
      </c>
      <c r="M3477" s="500" t="s">
        <v>2307</v>
      </c>
      <c r="N3477" s="500" t="s">
        <v>12952</v>
      </c>
    </row>
    <row r="3478" spans="1:14">
      <c r="A3478" s="500" t="s">
        <v>686</v>
      </c>
      <c r="B3478" s="500" t="s">
        <v>2858</v>
      </c>
      <c r="C3478" s="500" t="s">
        <v>2888</v>
      </c>
      <c r="D3478" s="500" t="s">
        <v>2889</v>
      </c>
      <c r="E3478" s="500" t="s">
        <v>11099</v>
      </c>
      <c r="F3478" s="500" t="s">
        <v>580</v>
      </c>
      <c r="G3478" s="500" t="s">
        <v>12953</v>
      </c>
      <c r="H3478" s="500" t="s">
        <v>12954</v>
      </c>
      <c r="I3478" s="500" t="s">
        <v>688</v>
      </c>
      <c r="J3478" s="500" t="s">
        <v>689</v>
      </c>
      <c r="K3478" s="500" t="s">
        <v>2306</v>
      </c>
      <c r="L3478" s="500" t="s">
        <v>27724</v>
      </c>
      <c r="M3478" s="500" t="s">
        <v>2307</v>
      </c>
      <c r="N3478" s="500" t="s">
        <v>12955</v>
      </c>
    </row>
    <row r="3479" spans="1:14">
      <c r="A3479" s="500" t="s">
        <v>686</v>
      </c>
      <c r="B3479" s="500" t="s">
        <v>2858</v>
      </c>
      <c r="C3479" s="500" t="s">
        <v>2888</v>
      </c>
      <c r="D3479" s="500" t="s">
        <v>2889</v>
      </c>
      <c r="E3479" s="500" t="s">
        <v>11099</v>
      </c>
      <c r="F3479" s="500" t="s">
        <v>580</v>
      </c>
      <c r="G3479" s="500" t="s">
        <v>12956</v>
      </c>
      <c r="H3479" s="500" t="s">
        <v>12954</v>
      </c>
      <c r="I3479" s="500" t="s">
        <v>688</v>
      </c>
      <c r="J3479" s="500" t="s">
        <v>689</v>
      </c>
      <c r="K3479" s="500" t="s">
        <v>2306</v>
      </c>
      <c r="L3479" s="500" t="s">
        <v>27724</v>
      </c>
      <c r="M3479" s="500" t="s">
        <v>2307</v>
      </c>
      <c r="N3479" s="500" t="s">
        <v>12957</v>
      </c>
    </row>
    <row r="3480" spans="1:14">
      <c r="A3480" s="500" t="s">
        <v>686</v>
      </c>
      <c r="B3480" s="500" t="s">
        <v>2858</v>
      </c>
      <c r="C3480" s="500" t="s">
        <v>2888</v>
      </c>
      <c r="D3480" s="500" t="s">
        <v>2889</v>
      </c>
      <c r="E3480" s="500" t="s">
        <v>11099</v>
      </c>
      <c r="F3480" s="500" t="s">
        <v>580</v>
      </c>
      <c r="G3480" s="500" t="s">
        <v>12958</v>
      </c>
      <c r="H3480" s="500" t="s">
        <v>7061</v>
      </c>
      <c r="I3480" s="500" t="s">
        <v>688</v>
      </c>
      <c r="J3480" s="500" t="s">
        <v>689</v>
      </c>
      <c r="K3480" s="500" t="s">
        <v>2306</v>
      </c>
      <c r="L3480" s="500" t="s">
        <v>27724</v>
      </c>
      <c r="M3480" s="500" t="s">
        <v>2307</v>
      </c>
      <c r="N3480" s="500" t="s">
        <v>12959</v>
      </c>
    </row>
    <row r="3481" spans="1:14">
      <c r="A3481" s="500" t="s">
        <v>686</v>
      </c>
      <c r="B3481" s="500" t="s">
        <v>2858</v>
      </c>
      <c r="C3481" s="500" t="s">
        <v>2888</v>
      </c>
      <c r="D3481" s="500" t="s">
        <v>2889</v>
      </c>
      <c r="E3481" s="500" t="s">
        <v>11099</v>
      </c>
      <c r="F3481" s="500" t="s">
        <v>580</v>
      </c>
      <c r="G3481" s="500" t="s">
        <v>12960</v>
      </c>
      <c r="H3481" s="500" t="s">
        <v>7061</v>
      </c>
      <c r="I3481" s="500" t="s">
        <v>688</v>
      </c>
      <c r="J3481" s="500" t="s">
        <v>689</v>
      </c>
      <c r="K3481" s="500" t="s">
        <v>2306</v>
      </c>
      <c r="L3481" s="500" t="s">
        <v>27724</v>
      </c>
      <c r="M3481" s="500" t="s">
        <v>2307</v>
      </c>
      <c r="N3481" s="500" t="s">
        <v>12961</v>
      </c>
    </row>
    <row r="3482" spans="1:14">
      <c r="A3482" s="500" t="s">
        <v>686</v>
      </c>
      <c r="B3482" s="500" t="s">
        <v>2858</v>
      </c>
      <c r="C3482" s="500" t="s">
        <v>2888</v>
      </c>
      <c r="D3482" s="500" t="s">
        <v>2889</v>
      </c>
      <c r="E3482" s="500" t="s">
        <v>11099</v>
      </c>
      <c r="F3482" s="500" t="s">
        <v>580</v>
      </c>
      <c r="G3482" s="500" t="s">
        <v>12962</v>
      </c>
      <c r="H3482" s="500" t="s">
        <v>11887</v>
      </c>
      <c r="I3482" s="500" t="s">
        <v>688</v>
      </c>
      <c r="J3482" s="500" t="s">
        <v>689</v>
      </c>
      <c r="K3482" s="500" t="s">
        <v>2306</v>
      </c>
      <c r="L3482" s="500" t="s">
        <v>27724</v>
      </c>
      <c r="M3482" s="500" t="s">
        <v>2307</v>
      </c>
      <c r="N3482" s="500" t="s">
        <v>12963</v>
      </c>
    </row>
    <row r="3483" spans="1:14">
      <c r="A3483" s="500" t="s">
        <v>686</v>
      </c>
      <c r="B3483" s="500" t="s">
        <v>2858</v>
      </c>
      <c r="C3483" s="500" t="s">
        <v>2888</v>
      </c>
      <c r="D3483" s="500" t="s">
        <v>2889</v>
      </c>
      <c r="E3483" s="500" t="s">
        <v>11099</v>
      </c>
      <c r="F3483" s="500" t="s">
        <v>580</v>
      </c>
      <c r="G3483" s="500" t="s">
        <v>12964</v>
      </c>
      <c r="H3483" s="500" t="s">
        <v>11887</v>
      </c>
      <c r="I3483" s="500" t="s">
        <v>688</v>
      </c>
      <c r="J3483" s="500" t="s">
        <v>689</v>
      </c>
      <c r="K3483" s="500" t="s">
        <v>2306</v>
      </c>
      <c r="L3483" s="500" t="s">
        <v>27724</v>
      </c>
      <c r="M3483" s="500" t="s">
        <v>2307</v>
      </c>
      <c r="N3483" s="500" t="s">
        <v>12965</v>
      </c>
    </row>
    <row r="3484" spans="1:14">
      <c r="A3484" s="500" t="s">
        <v>686</v>
      </c>
      <c r="B3484" s="500" t="s">
        <v>2858</v>
      </c>
      <c r="C3484" s="500" t="s">
        <v>2888</v>
      </c>
      <c r="D3484" s="500" t="s">
        <v>2889</v>
      </c>
      <c r="E3484" s="500" t="s">
        <v>11099</v>
      </c>
      <c r="F3484" s="500" t="s">
        <v>580</v>
      </c>
      <c r="G3484" s="500" t="s">
        <v>12966</v>
      </c>
      <c r="H3484" s="500" t="s">
        <v>7034</v>
      </c>
      <c r="I3484" s="500" t="s">
        <v>688</v>
      </c>
      <c r="J3484" s="500" t="s">
        <v>689</v>
      </c>
      <c r="K3484" s="500" t="s">
        <v>2306</v>
      </c>
      <c r="L3484" s="500" t="s">
        <v>27724</v>
      </c>
      <c r="M3484" s="500" t="s">
        <v>2307</v>
      </c>
      <c r="N3484" s="500" t="s">
        <v>12967</v>
      </c>
    </row>
    <row r="3485" spans="1:14">
      <c r="A3485" s="500" t="s">
        <v>686</v>
      </c>
      <c r="B3485" s="500" t="s">
        <v>2858</v>
      </c>
      <c r="C3485" s="500" t="s">
        <v>2888</v>
      </c>
      <c r="D3485" s="500" t="s">
        <v>2889</v>
      </c>
      <c r="E3485" s="500" t="s">
        <v>11099</v>
      </c>
      <c r="F3485" s="500" t="s">
        <v>580</v>
      </c>
      <c r="G3485" s="500" t="s">
        <v>12968</v>
      </c>
      <c r="H3485" s="500" t="s">
        <v>7034</v>
      </c>
      <c r="I3485" s="500" t="s">
        <v>688</v>
      </c>
      <c r="J3485" s="500" t="s">
        <v>689</v>
      </c>
      <c r="K3485" s="500" t="s">
        <v>2306</v>
      </c>
      <c r="L3485" s="500" t="s">
        <v>27724</v>
      </c>
      <c r="M3485" s="500" t="s">
        <v>2307</v>
      </c>
      <c r="N3485" s="500" t="s">
        <v>12969</v>
      </c>
    </row>
    <row r="3486" spans="1:14">
      <c r="A3486" s="500" t="s">
        <v>686</v>
      </c>
      <c r="B3486" s="500" t="s">
        <v>2858</v>
      </c>
      <c r="C3486" s="500" t="s">
        <v>2888</v>
      </c>
      <c r="D3486" s="500" t="s">
        <v>2889</v>
      </c>
      <c r="E3486" s="500" t="s">
        <v>11099</v>
      </c>
      <c r="F3486" s="500" t="s">
        <v>580</v>
      </c>
      <c r="G3486" s="500" t="s">
        <v>12970</v>
      </c>
      <c r="H3486" s="500" t="s">
        <v>3943</v>
      </c>
      <c r="I3486" s="500" t="s">
        <v>688</v>
      </c>
      <c r="J3486" s="500" t="s">
        <v>689</v>
      </c>
      <c r="K3486" s="500" t="s">
        <v>2306</v>
      </c>
      <c r="L3486" s="500" t="s">
        <v>27724</v>
      </c>
      <c r="M3486" s="500" t="s">
        <v>2307</v>
      </c>
      <c r="N3486" s="500" t="s">
        <v>12971</v>
      </c>
    </row>
    <row r="3487" spans="1:14">
      <c r="A3487" s="500" t="s">
        <v>686</v>
      </c>
      <c r="B3487" s="500" t="s">
        <v>2858</v>
      </c>
      <c r="C3487" s="500" t="s">
        <v>2888</v>
      </c>
      <c r="D3487" s="500" t="s">
        <v>2889</v>
      </c>
      <c r="E3487" s="500" t="s">
        <v>11099</v>
      </c>
      <c r="F3487" s="500" t="s">
        <v>580</v>
      </c>
      <c r="G3487" s="500" t="s">
        <v>12972</v>
      </c>
      <c r="H3487" s="500" t="s">
        <v>3943</v>
      </c>
      <c r="I3487" s="500" t="s">
        <v>688</v>
      </c>
      <c r="J3487" s="500" t="s">
        <v>689</v>
      </c>
      <c r="K3487" s="500" t="s">
        <v>2306</v>
      </c>
      <c r="L3487" s="500" t="s">
        <v>27724</v>
      </c>
      <c r="M3487" s="500" t="s">
        <v>2307</v>
      </c>
      <c r="N3487" s="500" t="s">
        <v>12973</v>
      </c>
    </row>
    <row r="3488" spans="1:14">
      <c r="A3488" s="500" t="s">
        <v>686</v>
      </c>
      <c r="B3488" s="500" t="s">
        <v>2858</v>
      </c>
      <c r="C3488" s="500" t="s">
        <v>2888</v>
      </c>
      <c r="D3488" s="500" t="s">
        <v>2889</v>
      </c>
      <c r="E3488" s="500" t="s">
        <v>11099</v>
      </c>
      <c r="F3488" s="500" t="s">
        <v>580</v>
      </c>
      <c r="G3488" s="500" t="s">
        <v>12974</v>
      </c>
      <c r="H3488" s="500" t="s">
        <v>12975</v>
      </c>
      <c r="I3488" s="500" t="s">
        <v>688</v>
      </c>
      <c r="J3488" s="500" t="s">
        <v>689</v>
      </c>
      <c r="K3488" s="500" t="s">
        <v>2306</v>
      </c>
      <c r="L3488" s="500" t="s">
        <v>27724</v>
      </c>
      <c r="M3488" s="500" t="s">
        <v>2307</v>
      </c>
      <c r="N3488" s="500" t="s">
        <v>12976</v>
      </c>
    </row>
    <row r="3489" spans="1:14">
      <c r="A3489" s="500" t="s">
        <v>686</v>
      </c>
      <c r="B3489" s="500" t="s">
        <v>2858</v>
      </c>
      <c r="C3489" s="500" t="s">
        <v>2888</v>
      </c>
      <c r="D3489" s="500" t="s">
        <v>2889</v>
      </c>
      <c r="E3489" s="500" t="s">
        <v>11099</v>
      </c>
      <c r="F3489" s="500" t="s">
        <v>580</v>
      </c>
      <c r="G3489" s="500" t="s">
        <v>12977</v>
      </c>
      <c r="H3489" s="500" t="s">
        <v>12975</v>
      </c>
      <c r="I3489" s="500" t="s">
        <v>688</v>
      </c>
      <c r="J3489" s="500" t="s">
        <v>689</v>
      </c>
      <c r="K3489" s="500" t="s">
        <v>2306</v>
      </c>
      <c r="L3489" s="500" t="s">
        <v>27724</v>
      </c>
      <c r="M3489" s="500" t="s">
        <v>2307</v>
      </c>
      <c r="N3489" s="500" t="s">
        <v>12978</v>
      </c>
    </row>
    <row r="3490" spans="1:14">
      <c r="A3490" s="500" t="s">
        <v>686</v>
      </c>
      <c r="B3490" s="500" t="s">
        <v>2858</v>
      </c>
      <c r="C3490" s="500" t="s">
        <v>2888</v>
      </c>
      <c r="D3490" s="500" t="s">
        <v>2889</v>
      </c>
      <c r="E3490" s="500" t="s">
        <v>11099</v>
      </c>
      <c r="F3490" s="500" t="s">
        <v>580</v>
      </c>
      <c r="G3490" s="500" t="s">
        <v>12979</v>
      </c>
      <c r="H3490" s="500" t="s">
        <v>12416</v>
      </c>
      <c r="I3490" s="500" t="s">
        <v>688</v>
      </c>
      <c r="J3490" s="500" t="s">
        <v>689</v>
      </c>
      <c r="K3490" s="500" t="s">
        <v>2306</v>
      </c>
      <c r="L3490" s="500" t="s">
        <v>27724</v>
      </c>
      <c r="M3490" s="500" t="s">
        <v>2307</v>
      </c>
      <c r="N3490" s="500" t="s">
        <v>12980</v>
      </c>
    </row>
    <row r="3491" spans="1:14">
      <c r="A3491" s="500" t="s">
        <v>686</v>
      </c>
      <c r="B3491" s="500" t="s">
        <v>2858</v>
      </c>
      <c r="C3491" s="500" t="s">
        <v>2888</v>
      </c>
      <c r="D3491" s="500" t="s">
        <v>2889</v>
      </c>
      <c r="E3491" s="500" t="s">
        <v>11099</v>
      </c>
      <c r="F3491" s="500" t="s">
        <v>580</v>
      </c>
      <c r="G3491" s="500" t="s">
        <v>12981</v>
      </c>
      <c r="H3491" s="500" t="s">
        <v>12416</v>
      </c>
      <c r="I3491" s="500" t="s">
        <v>688</v>
      </c>
      <c r="J3491" s="500" t="s">
        <v>689</v>
      </c>
      <c r="K3491" s="500" t="s">
        <v>2306</v>
      </c>
      <c r="L3491" s="500" t="s">
        <v>27724</v>
      </c>
      <c r="M3491" s="500" t="s">
        <v>2307</v>
      </c>
      <c r="N3491" s="500" t="s">
        <v>12982</v>
      </c>
    </row>
    <row r="3492" spans="1:14">
      <c r="A3492" s="500" t="s">
        <v>686</v>
      </c>
      <c r="B3492" s="500" t="s">
        <v>2858</v>
      </c>
      <c r="C3492" s="500" t="s">
        <v>2888</v>
      </c>
      <c r="D3492" s="500" t="s">
        <v>2889</v>
      </c>
      <c r="E3492" s="500" t="s">
        <v>11099</v>
      </c>
      <c r="F3492" s="500" t="s">
        <v>580</v>
      </c>
      <c r="G3492" s="500" t="s">
        <v>12983</v>
      </c>
      <c r="H3492" s="500" t="s">
        <v>3733</v>
      </c>
      <c r="I3492" s="500" t="s">
        <v>688</v>
      </c>
      <c r="J3492" s="500" t="s">
        <v>689</v>
      </c>
      <c r="K3492" s="500" t="s">
        <v>2306</v>
      </c>
      <c r="L3492" s="500" t="s">
        <v>27724</v>
      </c>
      <c r="M3492" s="500" t="s">
        <v>2307</v>
      </c>
      <c r="N3492" s="500" t="s">
        <v>12984</v>
      </c>
    </row>
    <row r="3493" spans="1:14">
      <c r="A3493" s="500" t="s">
        <v>686</v>
      </c>
      <c r="B3493" s="500" t="s">
        <v>2858</v>
      </c>
      <c r="C3493" s="500" t="s">
        <v>2888</v>
      </c>
      <c r="D3493" s="500" t="s">
        <v>2889</v>
      </c>
      <c r="E3493" s="500" t="s">
        <v>11099</v>
      </c>
      <c r="F3493" s="500" t="s">
        <v>580</v>
      </c>
      <c r="G3493" s="500" t="s">
        <v>12985</v>
      </c>
      <c r="H3493" s="500" t="s">
        <v>3733</v>
      </c>
      <c r="I3493" s="500" t="s">
        <v>688</v>
      </c>
      <c r="J3493" s="500" t="s">
        <v>689</v>
      </c>
      <c r="K3493" s="500" t="s">
        <v>2306</v>
      </c>
      <c r="L3493" s="500" t="s">
        <v>27724</v>
      </c>
      <c r="M3493" s="500" t="s">
        <v>2307</v>
      </c>
      <c r="N3493" s="500" t="s">
        <v>12986</v>
      </c>
    </row>
    <row r="3494" spans="1:14">
      <c r="A3494" s="500" t="s">
        <v>686</v>
      </c>
      <c r="B3494" s="500" t="s">
        <v>2858</v>
      </c>
      <c r="C3494" s="500" t="s">
        <v>2888</v>
      </c>
      <c r="D3494" s="500" t="s">
        <v>2889</v>
      </c>
      <c r="E3494" s="500" t="s">
        <v>11099</v>
      </c>
      <c r="F3494" s="500" t="s">
        <v>580</v>
      </c>
      <c r="G3494" s="500" t="s">
        <v>12987</v>
      </c>
      <c r="H3494" s="500" t="s">
        <v>12988</v>
      </c>
      <c r="I3494" s="500" t="s">
        <v>688</v>
      </c>
      <c r="J3494" s="500" t="s">
        <v>689</v>
      </c>
      <c r="K3494" s="500" t="s">
        <v>2306</v>
      </c>
      <c r="L3494" s="500" t="s">
        <v>27724</v>
      </c>
      <c r="M3494" s="500" t="s">
        <v>2307</v>
      </c>
      <c r="N3494" s="500" t="s">
        <v>12989</v>
      </c>
    </row>
    <row r="3495" spans="1:14">
      <c r="A3495" s="500" t="s">
        <v>686</v>
      </c>
      <c r="B3495" s="500" t="s">
        <v>2858</v>
      </c>
      <c r="C3495" s="500" t="s">
        <v>2888</v>
      </c>
      <c r="D3495" s="500" t="s">
        <v>2889</v>
      </c>
      <c r="E3495" s="500" t="s">
        <v>11099</v>
      </c>
      <c r="F3495" s="500" t="s">
        <v>580</v>
      </c>
      <c r="G3495" s="500" t="s">
        <v>12990</v>
      </c>
      <c r="H3495" s="500" t="s">
        <v>12988</v>
      </c>
      <c r="I3495" s="500" t="s">
        <v>688</v>
      </c>
      <c r="J3495" s="500" t="s">
        <v>689</v>
      </c>
      <c r="K3495" s="500" t="s">
        <v>2306</v>
      </c>
      <c r="L3495" s="500" t="s">
        <v>27724</v>
      </c>
      <c r="M3495" s="500" t="s">
        <v>2307</v>
      </c>
      <c r="N3495" s="500" t="s">
        <v>12991</v>
      </c>
    </row>
    <row r="3496" spans="1:14">
      <c r="A3496" s="500" t="s">
        <v>686</v>
      </c>
      <c r="B3496" s="500" t="s">
        <v>2858</v>
      </c>
      <c r="C3496" s="500" t="s">
        <v>2888</v>
      </c>
      <c r="D3496" s="500" t="s">
        <v>2889</v>
      </c>
      <c r="E3496" s="500" t="s">
        <v>11099</v>
      </c>
      <c r="F3496" s="500" t="s">
        <v>580</v>
      </c>
      <c r="G3496" s="500" t="s">
        <v>12992</v>
      </c>
      <c r="H3496" s="500" t="s">
        <v>12993</v>
      </c>
      <c r="I3496" s="500" t="s">
        <v>688</v>
      </c>
      <c r="J3496" s="500" t="s">
        <v>689</v>
      </c>
      <c r="K3496" s="500" t="s">
        <v>2306</v>
      </c>
      <c r="L3496" s="500" t="s">
        <v>27724</v>
      </c>
      <c r="M3496" s="500" t="s">
        <v>2307</v>
      </c>
      <c r="N3496" s="500" t="s">
        <v>12994</v>
      </c>
    </row>
    <row r="3497" spans="1:14">
      <c r="A3497" s="500" t="s">
        <v>686</v>
      </c>
      <c r="B3497" s="500" t="s">
        <v>2858</v>
      </c>
      <c r="C3497" s="500" t="s">
        <v>2888</v>
      </c>
      <c r="D3497" s="500" t="s">
        <v>2889</v>
      </c>
      <c r="E3497" s="500" t="s">
        <v>11099</v>
      </c>
      <c r="F3497" s="500" t="s">
        <v>580</v>
      </c>
      <c r="G3497" s="500" t="s">
        <v>12995</v>
      </c>
      <c r="H3497" s="500" t="s">
        <v>12993</v>
      </c>
      <c r="I3497" s="500" t="s">
        <v>688</v>
      </c>
      <c r="J3497" s="500" t="s">
        <v>689</v>
      </c>
      <c r="K3497" s="500" t="s">
        <v>2306</v>
      </c>
      <c r="L3497" s="500" t="s">
        <v>27724</v>
      </c>
      <c r="M3497" s="500" t="s">
        <v>2307</v>
      </c>
      <c r="N3497" s="500" t="s">
        <v>12996</v>
      </c>
    </row>
    <row r="3498" spans="1:14">
      <c r="A3498" s="500" t="s">
        <v>686</v>
      </c>
      <c r="B3498" s="500" t="s">
        <v>2858</v>
      </c>
      <c r="C3498" s="500" t="s">
        <v>2888</v>
      </c>
      <c r="D3498" s="500" t="s">
        <v>2889</v>
      </c>
      <c r="E3498" s="500" t="s">
        <v>11099</v>
      </c>
      <c r="F3498" s="500" t="s">
        <v>580</v>
      </c>
      <c r="G3498" s="500" t="s">
        <v>12997</v>
      </c>
      <c r="H3498" s="500" t="s">
        <v>12998</v>
      </c>
      <c r="I3498" s="500" t="s">
        <v>688</v>
      </c>
      <c r="J3498" s="500" t="s">
        <v>689</v>
      </c>
      <c r="K3498" s="500" t="s">
        <v>2306</v>
      </c>
      <c r="L3498" s="500" t="s">
        <v>27724</v>
      </c>
      <c r="M3498" s="500" t="s">
        <v>2307</v>
      </c>
      <c r="N3498" s="500" t="s">
        <v>12999</v>
      </c>
    </row>
    <row r="3499" spans="1:14">
      <c r="A3499" s="500" t="s">
        <v>686</v>
      </c>
      <c r="B3499" s="500" t="s">
        <v>2858</v>
      </c>
      <c r="C3499" s="500" t="s">
        <v>2888</v>
      </c>
      <c r="D3499" s="500" t="s">
        <v>2889</v>
      </c>
      <c r="E3499" s="500" t="s">
        <v>11099</v>
      </c>
      <c r="F3499" s="500" t="s">
        <v>580</v>
      </c>
      <c r="G3499" s="500" t="s">
        <v>13000</v>
      </c>
      <c r="H3499" s="500" t="s">
        <v>12998</v>
      </c>
      <c r="I3499" s="500" t="s">
        <v>688</v>
      </c>
      <c r="J3499" s="500" t="s">
        <v>689</v>
      </c>
      <c r="K3499" s="500" t="s">
        <v>2306</v>
      </c>
      <c r="L3499" s="500" t="s">
        <v>27724</v>
      </c>
      <c r="M3499" s="500" t="s">
        <v>2307</v>
      </c>
      <c r="N3499" s="500" t="s">
        <v>13001</v>
      </c>
    </row>
    <row r="3500" spans="1:14">
      <c r="A3500" s="500" t="s">
        <v>686</v>
      </c>
      <c r="B3500" s="500" t="s">
        <v>2858</v>
      </c>
      <c r="C3500" s="500" t="s">
        <v>2888</v>
      </c>
      <c r="D3500" s="500" t="s">
        <v>2889</v>
      </c>
      <c r="E3500" s="500" t="s">
        <v>11099</v>
      </c>
      <c r="F3500" s="500" t="s">
        <v>580</v>
      </c>
      <c r="G3500" s="500" t="s">
        <v>13002</v>
      </c>
      <c r="H3500" s="500" t="s">
        <v>13003</v>
      </c>
      <c r="I3500" s="500" t="s">
        <v>688</v>
      </c>
      <c r="J3500" s="500" t="s">
        <v>689</v>
      </c>
      <c r="K3500" s="500" t="s">
        <v>2306</v>
      </c>
      <c r="L3500" s="500" t="s">
        <v>27724</v>
      </c>
      <c r="M3500" s="500" t="s">
        <v>2307</v>
      </c>
      <c r="N3500" s="500" t="s">
        <v>13004</v>
      </c>
    </row>
    <row r="3501" spans="1:14">
      <c r="A3501" s="500" t="s">
        <v>686</v>
      </c>
      <c r="B3501" s="500" t="s">
        <v>2858</v>
      </c>
      <c r="C3501" s="500" t="s">
        <v>2888</v>
      </c>
      <c r="D3501" s="500" t="s">
        <v>2889</v>
      </c>
      <c r="E3501" s="500" t="s">
        <v>11099</v>
      </c>
      <c r="F3501" s="500" t="s">
        <v>580</v>
      </c>
      <c r="G3501" s="500" t="s">
        <v>13005</v>
      </c>
      <c r="H3501" s="500" t="s">
        <v>13003</v>
      </c>
      <c r="I3501" s="500" t="s">
        <v>688</v>
      </c>
      <c r="J3501" s="500" t="s">
        <v>689</v>
      </c>
      <c r="K3501" s="500" t="s">
        <v>2306</v>
      </c>
      <c r="L3501" s="500" t="s">
        <v>27724</v>
      </c>
      <c r="M3501" s="500" t="s">
        <v>2307</v>
      </c>
      <c r="N3501" s="500" t="s">
        <v>13006</v>
      </c>
    </row>
    <row r="3502" spans="1:14">
      <c r="A3502" s="500" t="s">
        <v>686</v>
      </c>
      <c r="B3502" s="500" t="s">
        <v>2858</v>
      </c>
      <c r="C3502" s="500" t="s">
        <v>2888</v>
      </c>
      <c r="D3502" s="500" t="s">
        <v>2889</v>
      </c>
      <c r="E3502" s="500" t="s">
        <v>11099</v>
      </c>
      <c r="F3502" s="500" t="s">
        <v>580</v>
      </c>
      <c r="G3502" s="500" t="s">
        <v>13007</v>
      </c>
      <c r="H3502" s="500" t="s">
        <v>3834</v>
      </c>
      <c r="I3502" s="500" t="s">
        <v>688</v>
      </c>
      <c r="J3502" s="500" t="s">
        <v>689</v>
      </c>
      <c r="K3502" s="500" t="s">
        <v>2306</v>
      </c>
      <c r="L3502" s="500" t="s">
        <v>27724</v>
      </c>
      <c r="M3502" s="500" t="s">
        <v>2307</v>
      </c>
      <c r="N3502" s="500" t="s">
        <v>13008</v>
      </c>
    </row>
    <row r="3503" spans="1:14">
      <c r="A3503" s="500" t="s">
        <v>686</v>
      </c>
      <c r="B3503" s="500" t="s">
        <v>2858</v>
      </c>
      <c r="C3503" s="500" t="s">
        <v>2888</v>
      </c>
      <c r="D3503" s="500" t="s">
        <v>2889</v>
      </c>
      <c r="E3503" s="500" t="s">
        <v>11099</v>
      </c>
      <c r="F3503" s="500" t="s">
        <v>580</v>
      </c>
      <c r="G3503" s="500" t="s">
        <v>13009</v>
      </c>
      <c r="H3503" s="500" t="s">
        <v>3834</v>
      </c>
      <c r="I3503" s="500" t="s">
        <v>688</v>
      </c>
      <c r="J3503" s="500" t="s">
        <v>689</v>
      </c>
      <c r="K3503" s="500" t="s">
        <v>2306</v>
      </c>
      <c r="L3503" s="500" t="s">
        <v>27724</v>
      </c>
      <c r="M3503" s="500" t="s">
        <v>2307</v>
      </c>
      <c r="N3503" s="500" t="s">
        <v>13010</v>
      </c>
    </row>
    <row r="3504" spans="1:14">
      <c r="A3504" s="500" t="s">
        <v>686</v>
      </c>
      <c r="B3504" s="500" t="s">
        <v>2858</v>
      </c>
      <c r="C3504" s="500" t="s">
        <v>2888</v>
      </c>
      <c r="D3504" s="500" t="s">
        <v>2889</v>
      </c>
      <c r="E3504" s="500" t="s">
        <v>11099</v>
      </c>
      <c r="F3504" s="500" t="s">
        <v>580</v>
      </c>
      <c r="G3504" s="500" t="s">
        <v>13011</v>
      </c>
      <c r="H3504" s="500" t="s">
        <v>13012</v>
      </c>
      <c r="I3504" s="500" t="s">
        <v>688</v>
      </c>
      <c r="J3504" s="500" t="s">
        <v>689</v>
      </c>
      <c r="K3504" s="500" t="s">
        <v>2306</v>
      </c>
      <c r="L3504" s="500" t="s">
        <v>27724</v>
      </c>
      <c r="M3504" s="500" t="s">
        <v>2307</v>
      </c>
      <c r="N3504" s="500" t="s">
        <v>13013</v>
      </c>
    </row>
    <row r="3505" spans="1:14">
      <c r="A3505" s="500" t="s">
        <v>686</v>
      </c>
      <c r="B3505" s="500" t="s">
        <v>2858</v>
      </c>
      <c r="C3505" s="500" t="s">
        <v>2888</v>
      </c>
      <c r="D3505" s="500" t="s">
        <v>2889</v>
      </c>
      <c r="E3505" s="500" t="s">
        <v>11099</v>
      </c>
      <c r="F3505" s="500" t="s">
        <v>580</v>
      </c>
      <c r="G3505" s="500" t="s">
        <v>13014</v>
      </c>
      <c r="H3505" s="500" t="s">
        <v>13012</v>
      </c>
      <c r="I3505" s="500" t="s">
        <v>688</v>
      </c>
      <c r="J3505" s="500" t="s">
        <v>689</v>
      </c>
      <c r="K3505" s="500" t="s">
        <v>2306</v>
      </c>
      <c r="L3505" s="500" t="s">
        <v>27724</v>
      </c>
      <c r="M3505" s="500" t="s">
        <v>2307</v>
      </c>
      <c r="N3505" s="500" t="s">
        <v>13015</v>
      </c>
    </row>
    <row r="3506" spans="1:14">
      <c r="A3506" s="500" t="s">
        <v>686</v>
      </c>
      <c r="B3506" s="500" t="s">
        <v>2858</v>
      </c>
      <c r="C3506" s="500" t="s">
        <v>2888</v>
      </c>
      <c r="D3506" s="500" t="s">
        <v>2889</v>
      </c>
      <c r="E3506" s="500" t="s">
        <v>11099</v>
      </c>
      <c r="F3506" s="500" t="s">
        <v>580</v>
      </c>
      <c r="G3506" s="500" t="s">
        <v>13016</v>
      </c>
      <c r="H3506" s="500" t="s">
        <v>12825</v>
      </c>
      <c r="I3506" s="500" t="s">
        <v>688</v>
      </c>
      <c r="J3506" s="500" t="s">
        <v>689</v>
      </c>
      <c r="K3506" s="500" t="s">
        <v>2306</v>
      </c>
      <c r="L3506" s="500" t="s">
        <v>27724</v>
      </c>
      <c r="M3506" s="500" t="s">
        <v>2307</v>
      </c>
      <c r="N3506" s="500" t="s">
        <v>13017</v>
      </c>
    </row>
    <row r="3507" spans="1:14">
      <c r="A3507" s="500" t="s">
        <v>686</v>
      </c>
      <c r="B3507" s="500" t="s">
        <v>2858</v>
      </c>
      <c r="C3507" s="500" t="s">
        <v>2888</v>
      </c>
      <c r="D3507" s="500" t="s">
        <v>2889</v>
      </c>
      <c r="E3507" s="500" t="s">
        <v>11099</v>
      </c>
      <c r="F3507" s="500" t="s">
        <v>580</v>
      </c>
      <c r="G3507" s="500" t="s">
        <v>13018</v>
      </c>
      <c r="H3507" s="500" t="s">
        <v>12825</v>
      </c>
      <c r="I3507" s="500" t="s">
        <v>688</v>
      </c>
      <c r="J3507" s="500" t="s">
        <v>689</v>
      </c>
      <c r="K3507" s="500" t="s">
        <v>2306</v>
      </c>
      <c r="L3507" s="500" t="s">
        <v>27724</v>
      </c>
      <c r="M3507" s="500" t="s">
        <v>2307</v>
      </c>
      <c r="N3507" s="500" t="s">
        <v>13019</v>
      </c>
    </row>
    <row r="3508" spans="1:14">
      <c r="A3508" s="500" t="s">
        <v>686</v>
      </c>
      <c r="B3508" s="500" t="s">
        <v>2858</v>
      </c>
      <c r="C3508" s="500" t="s">
        <v>2888</v>
      </c>
      <c r="D3508" s="500" t="s">
        <v>2889</v>
      </c>
      <c r="E3508" s="500" t="s">
        <v>11099</v>
      </c>
      <c r="F3508" s="500" t="s">
        <v>580</v>
      </c>
      <c r="G3508" s="500" t="s">
        <v>13020</v>
      </c>
      <c r="H3508" s="500" t="s">
        <v>11842</v>
      </c>
      <c r="I3508" s="500" t="s">
        <v>688</v>
      </c>
      <c r="J3508" s="500" t="s">
        <v>689</v>
      </c>
      <c r="K3508" s="500" t="s">
        <v>2306</v>
      </c>
      <c r="L3508" s="500" t="s">
        <v>27724</v>
      </c>
      <c r="M3508" s="500" t="s">
        <v>2307</v>
      </c>
      <c r="N3508" s="500" t="s">
        <v>13021</v>
      </c>
    </row>
    <row r="3509" spans="1:14">
      <c r="A3509" s="500" t="s">
        <v>686</v>
      </c>
      <c r="B3509" s="500" t="s">
        <v>2858</v>
      </c>
      <c r="C3509" s="500" t="s">
        <v>2888</v>
      </c>
      <c r="D3509" s="500" t="s">
        <v>2889</v>
      </c>
      <c r="E3509" s="500" t="s">
        <v>11099</v>
      </c>
      <c r="F3509" s="500" t="s">
        <v>580</v>
      </c>
      <c r="G3509" s="500" t="s">
        <v>13022</v>
      </c>
      <c r="H3509" s="500" t="s">
        <v>11842</v>
      </c>
      <c r="I3509" s="500" t="s">
        <v>688</v>
      </c>
      <c r="J3509" s="500" t="s">
        <v>689</v>
      </c>
      <c r="K3509" s="500" t="s">
        <v>2306</v>
      </c>
      <c r="L3509" s="500" t="s">
        <v>27724</v>
      </c>
      <c r="M3509" s="500" t="s">
        <v>2307</v>
      </c>
      <c r="N3509" s="500" t="s">
        <v>13023</v>
      </c>
    </row>
    <row r="3510" spans="1:14">
      <c r="A3510" s="500" t="s">
        <v>686</v>
      </c>
      <c r="B3510" s="500" t="s">
        <v>2858</v>
      </c>
      <c r="C3510" s="500" t="s">
        <v>2888</v>
      </c>
      <c r="D3510" s="500" t="s">
        <v>2889</v>
      </c>
      <c r="E3510" s="500" t="s">
        <v>11099</v>
      </c>
      <c r="F3510" s="500" t="s">
        <v>580</v>
      </c>
      <c r="G3510" s="500" t="s">
        <v>13024</v>
      </c>
      <c r="H3510" s="500" t="s">
        <v>11833</v>
      </c>
      <c r="I3510" s="500" t="s">
        <v>688</v>
      </c>
      <c r="J3510" s="500" t="s">
        <v>689</v>
      </c>
      <c r="K3510" s="500" t="s">
        <v>2306</v>
      </c>
      <c r="L3510" s="500" t="s">
        <v>27724</v>
      </c>
      <c r="M3510" s="500" t="s">
        <v>2307</v>
      </c>
      <c r="N3510" s="500" t="s">
        <v>13025</v>
      </c>
    </row>
    <row r="3511" spans="1:14">
      <c r="A3511" s="500" t="s">
        <v>686</v>
      </c>
      <c r="B3511" s="500" t="s">
        <v>2858</v>
      </c>
      <c r="C3511" s="500" t="s">
        <v>2888</v>
      </c>
      <c r="D3511" s="500" t="s">
        <v>2889</v>
      </c>
      <c r="E3511" s="500" t="s">
        <v>11099</v>
      </c>
      <c r="F3511" s="500" t="s">
        <v>580</v>
      </c>
      <c r="G3511" s="500" t="s">
        <v>13026</v>
      </c>
      <c r="H3511" s="500" t="s">
        <v>11833</v>
      </c>
      <c r="I3511" s="500" t="s">
        <v>688</v>
      </c>
      <c r="J3511" s="500" t="s">
        <v>689</v>
      </c>
      <c r="K3511" s="500" t="s">
        <v>2306</v>
      </c>
      <c r="L3511" s="500" t="s">
        <v>27724</v>
      </c>
      <c r="M3511" s="500" t="s">
        <v>2307</v>
      </c>
      <c r="N3511" s="500" t="s">
        <v>13027</v>
      </c>
    </row>
    <row r="3512" spans="1:14">
      <c r="A3512" s="500" t="s">
        <v>686</v>
      </c>
      <c r="B3512" s="500" t="s">
        <v>2858</v>
      </c>
      <c r="C3512" s="500" t="s">
        <v>2888</v>
      </c>
      <c r="D3512" s="500" t="s">
        <v>2889</v>
      </c>
      <c r="E3512" s="500" t="s">
        <v>11099</v>
      </c>
      <c r="F3512" s="500" t="s">
        <v>580</v>
      </c>
      <c r="G3512" s="500" t="s">
        <v>13028</v>
      </c>
      <c r="H3512" s="500" t="s">
        <v>6924</v>
      </c>
      <c r="I3512" s="500" t="s">
        <v>688</v>
      </c>
      <c r="J3512" s="500" t="s">
        <v>689</v>
      </c>
      <c r="K3512" s="500" t="s">
        <v>2306</v>
      </c>
      <c r="L3512" s="500" t="s">
        <v>27724</v>
      </c>
      <c r="M3512" s="500" t="s">
        <v>2307</v>
      </c>
      <c r="N3512" s="500" t="s">
        <v>13029</v>
      </c>
    </row>
    <row r="3513" spans="1:14">
      <c r="A3513" s="500" t="s">
        <v>686</v>
      </c>
      <c r="B3513" s="500" t="s">
        <v>2858</v>
      </c>
      <c r="C3513" s="500" t="s">
        <v>2888</v>
      </c>
      <c r="D3513" s="500" t="s">
        <v>2889</v>
      </c>
      <c r="E3513" s="500" t="s">
        <v>11099</v>
      </c>
      <c r="F3513" s="500" t="s">
        <v>580</v>
      </c>
      <c r="G3513" s="500" t="s">
        <v>13030</v>
      </c>
      <c r="H3513" s="500" t="s">
        <v>6924</v>
      </c>
      <c r="I3513" s="500" t="s">
        <v>688</v>
      </c>
      <c r="J3513" s="500" t="s">
        <v>689</v>
      </c>
      <c r="K3513" s="500" t="s">
        <v>2306</v>
      </c>
      <c r="L3513" s="500" t="s">
        <v>27724</v>
      </c>
      <c r="M3513" s="500" t="s">
        <v>2307</v>
      </c>
      <c r="N3513" s="500" t="s">
        <v>13031</v>
      </c>
    </row>
    <row r="3514" spans="1:14">
      <c r="A3514" s="500" t="s">
        <v>686</v>
      </c>
      <c r="B3514" s="500" t="s">
        <v>2858</v>
      </c>
      <c r="C3514" s="500" t="s">
        <v>2888</v>
      </c>
      <c r="D3514" s="500" t="s">
        <v>2889</v>
      </c>
      <c r="E3514" s="500" t="s">
        <v>11099</v>
      </c>
      <c r="F3514" s="500" t="s">
        <v>580</v>
      </c>
      <c r="G3514" s="500" t="s">
        <v>13032</v>
      </c>
      <c r="H3514" s="500" t="s">
        <v>13033</v>
      </c>
      <c r="I3514" s="500" t="s">
        <v>688</v>
      </c>
      <c r="J3514" s="500" t="s">
        <v>689</v>
      </c>
      <c r="K3514" s="500" t="s">
        <v>2306</v>
      </c>
      <c r="L3514" s="500" t="s">
        <v>27724</v>
      </c>
      <c r="M3514" s="500" t="s">
        <v>2307</v>
      </c>
      <c r="N3514" s="500" t="s">
        <v>13034</v>
      </c>
    </row>
    <row r="3515" spans="1:14">
      <c r="A3515" s="500" t="s">
        <v>686</v>
      </c>
      <c r="B3515" s="500" t="s">
        <v>2858</v>
      </c>
      <c r="C3515" s="500" t="s">
        <v>2888</v>
      </c>
      <c r="D3515" s="500" t="s">
        <v>2889</v>
      </c>
      <c r="E3515" s="500" t="s">
        <v>11099</v>
      </c>
      <c r="F3515" s="500" t="s">
        <v>580</v>
      </c>
      <c r="G3515" s="500" t="s">
        <v>13035</v>
      </c>
      <c r="H3515" s="500" t="s">
        <v>13033</v>
      </c>
      <c r="I3515" s="500" t="s">
        <v>688</v>
      </c>
      <c r="J3515" s="500" t="s">
        <v>689</v>
      </c>
      <c r="K3515" s="500" t="s">
        <v>2306</v>
      </c>
      <c r="L3515" s="500" t="s">
        <v>27724</v>
      </c>
      <c r="M3515" s="500" t="s">
        <v>2307</v>
      </c>
      <c r="N3515" s="500" t="s">
        <v>13036</v>
      </c>
    </row>
    <row r="3516" spans="1:14">
      <c r="A3516" s="500" t="s">
        <v>686</v>
      </c>
      <c r="B3516" s="500" t="s">
        <v>2858</v>
      </c>
      <c r="C3516" s="500" t="s">
        <v>2888</v>
      </c>
      <c r="D3516" s="500" t="s">
        <v>2889</v>
      </c>
      <c r="E3516" s="500" t="s">
        <v>11099</v>
      </c>
      <c r="F3516" s="500" t="s">
        <v>580</v>
      </c>
      <c r="G3516" s="500" t="s">
        <v>13037</v>
      </c>
      <c r="H3516" s="500" t="s">
        <v>11851</v>
      </c>
      <c r="I3516" s="500" t="s">
        <v>688</v>
      </c>
      <c r="J3516" s="500" t="s">
        <v>689</v>
      </c>
      <c r="K3516" s="500" t="s">
        <v>2306</v>
      </c>
      <c r="L3516" s="500" t="s">
        <v>27724</v>
      </c>
      <c r="M3516" s="500" t="s">
        <v>2307</v>
      </c>
      <c r="N3516" s="500" t="s">
        <v>13038</v>
      </c>
    </row>
    <row r="3517" spans="1:14">
      <c r="A3517" s="500" t="s">
        <v>686</v>
      </c>
      <c r="B3517" s="500" t="s">
        <v>2858</v>
      </c>
      <c r="C3517" s="500" t="s">
        <v>2888</v>
      </c>
      <c r="D3517" s="500" t="s">
        <v>2889</v>
      </c>
      <c r="E3517" s="500" t="s">
        <v>11099</v>
      </c>
      <c r="F3517" s="500" t="s">
        <v>580</v>
      </c>
      <c r="G3517" s="500" t="s">
        <v>13039</v>
      </c>
      <c r="H3517" s="500" t="s">
        <v>11851</v>
      </c>
      <c r="I3517" s="500" t="s">
        <v>688</v>
      </c>
      <c r="J3517" s="500" t="s">
        <v>689</v>
      </c>
      <c r="K3517" s="500" t="s">
        <v>2306</v>
      </c>
      <c r="L3517" s="500" t="s">
        <v>27724</v>
      </c>
      <c r="M3517" s="500" t="s">
        <v>2307</v>
      </c>
      <c r="N3517" s="500" t="s">
        <v>13040</v>
      </c>
    </row>
    <row r="3518" spans="1:14">
      <c r="A3518" s="500" t="s">
        <v>686</v>
      </c>
      <c r="B3518" s="500" t="s">
        <v>2858</v>
      </c>
      <c r="C3518" s="500" t="s">
        <v>2888</v>
      </c>
      <c r="D3518" s="500" t="s">
        <v>2889</v>
      </c>
      <c r="E3518" s="500" t="s">
        <v>11099</v>
      </c>
      <c r="F3518" s="500" t="s">
        <v>580</v>
      </c>
      <c r="G3518" s="500" t="s">
        <v>13041</v>
      </c>
      <c r="H3518" s="500" t="s">
        <v>11131</v>
      </c>
      <c r="I3518" s="500" t="s">
        <v>688</v>
      </c>
      <c r="J3518" s="500" t="s">
        <v>689</v>
      </c>
      <c r="K3518" s="500" t="s">
        <v>2306</v>
      </c>
      <c r="L3518" s="500" t="s">
        <v>27724</v>
      </c>
      <c r="M3518" s="500" t="s">
        <v>2307</v>
      </c>
      <c r="N3518" s="500" t="s">
        <v>13042</v>
      </c>
    </row>
    <row r="3519" spans="1:14">
      <c r="A3519" s="500" t="s">
        <v>686</v>
      </c>
      <c r="B3519" s="500" t="s">
        <v>2858</v>
      </c>
      <c r="C3519" s="500" t="s">
        <v>2888</v>
      </c>
      <c r="D3519" s="500" t="s">
        <v>2889</v>
      </c>
      <c r="E3519" s="500" t="s">
        <v>11099</v>
      </c>
      <c r="F3519" s="500" t="s">
        <v>580</v>
      </c>
      <c r="G3519" s="500" t="s">
        <v>13043</v>
      </c>
      <c r="H3519" s="500" t="s">
        <v>11131</v>
      </c>
      <c r="I3519" s="500" t="s">
        <v>688</v>
      </c>
      <c r="J3519" s="500" t="s">
        <v>689</v>
      </c>
      <c r="K3519" s="500" t="s">
        <v>2306</v>
      </c>
      <c r="L3519" s="500" t="s">
        <v>27724</v>
      </c>
      <c r="M3519" s="500" t="s">
        <v>2307</v>
      </c>
      <c r="N3519" s="500" t="s">
        <v>13044</v>
      </c>
    </row>
    <row r="3520" spans="1:14">
      <c r="A3520" s="500" t="s">
        <v>686</v>
      </c>
      <c r="B3520" s="500" t="s">
        <v>2858</v>
      </c>
      <c r="C3520" s="500" t="s">
        <v>2888</v>
      </c>
      <c r="D3520" s="500" t="s">
        <v>2889</v>
      </c>
      <c r="E3520" s="500" t="s">
        <v>11099</v>
      </c>
      <c r="F3520" s="500" t="s">
        <v>580</v>
      </c>
      <c r="G3520" s="500" t="s">
        <v>13045</v>
      </c>
      <c r="H3520" s="500" t="s">
        <v>13046</v>
      </c>
      <c r="I3520" s="500" t="s">
        <v>688</v>
      </c>
      <c r="J3520" s="500" t="s">
        <v>689</v>
      </c>
      <c r="K3520" s="500" t="s">
        <v>2306</v>
      </c>
      <c r="L3520" s="500" t="s">
        <v>27724</v>
      </c>
      <c r="M3520" s="500" t="s">
        <v>2307</v>
      </c>
      <c r="N3520" s="500" t="s">
        <v>13047</v>
      </c>
    </row>
    <row r="3521" spans="1:14">
      <c r="A3521" s="500" t="s">
        <v>686</v>
      </c>
      <c r="B3521" s="500" t="s">
        <v>2858</v>
      </c>
      <c r="C3521" s="500" t="s">
        <v>2888</v>
      </c>
      <c r="D3521" s="500" t="s">
        <v>2889</v>
      </c>
      <c r="E3521" s="500" t="s">
        <v>11099</v>
      </c>
      <c r="F3521" s="500" t="s">
        <v>580</v>
      </c>
      <c r="G3521" s="500" t="s">
        <v>13048</v>
      </c>
      <c r="H3521" s="500" t="s">
        <v>13046</v>
      </c>
      <c r="I3521" s="500" t="s">
        <v>688</v>
      </c>
      <c r="J3521" s="500" t="s">
        <v>689</v>
      </c>
      <c r="K3521" s="500" t="s">
        <v>2306</v>
      </c>
      <c r="L3521" s="500" t="s">
        <v>27724</v>
      </c>
      <c r="M3521" s="500" t="s">
        <v>2307</v>
      </c>
      <c r="N3521" s="500" t="s">
        <v>13049</v>
      </c>
    </row>
    <row r="3522" spans="1:14">
      <c r="A3522" s="500" t="s">
        <v>686</v>
      </c>
      <c r="B3522" s="500" t="s">
        <v>2858</v>
      </c>
      <c r="C3522" s="500" t="s">
        <v>2888</v>
      </c>
      <c r="D3522" s="500" t="s">
        <v>2889</v>
      </c>
      <c r="E3522" s="500" t="s">
        <v>11099</v>
      </c>
      <c r="F3522" s="500" t="s">
        <v>580</v>
      </c>
      <c r="G3522" s="500" t="s">
        <v>13050</v>
      </c>
      <c r="H3522" s="500" t="s">
        <v>11151</v>
      </c>
      <c r="I3522" s="500" t="s">
        <v>688</v>
      </c>
      <c r="J3522" s="500" t="s">
        <v>689</v>
      </c>
      <c r="K3522" s="500" t="s">
        <v>2306</v>
      </c>
      <c r="L3522" s="500" t="s">
        <v>27724</v>
      </c>
      <c r="M3522" s="500" t="s">
        <v>2307</v>
      </c>
      <c r="N3522" s="500" t="s">
        <v>13051</v>
      </c>
    </row>
    <row r="3523" spans="1:14">
      <c r="A3523" s="500" t="s">
        <v>686</v>
      </c>
      <c r="B3523" s="500" t="s">
        <v>2858</v>
      </c>
      <c r="C3523" s="500" t="s">
        <v>2888</v>
      </c>
      <c r="D3523" s="500" t="s">
        <v>2889</v>
      </c>
      <c r="E3523" s="500" t="s">
        <v>11099</v>
      </c>
      <c r="F3523" s="500" t="s">
        <v>580</v>
      </c>
      <c r="G3523" s="500" t="s">
        <v>13052</v>
      </c>
      <c r="H3523" s="500" t="s">
        <v>11151</v>
      </c>
      <c r="I3523" s="500" t="s">
        <v>688</v>
      </c>
      <c r="J3523" s="500" t="s">
        <v>689</v>
      </c>
      <c r="K3523" s="500" t="s">
        <v>2306</v>
      </c>
      <c r="L3523" s="500" t="s">
        <v>27724</v>
      </c>
      <c r="M3523" s="500" t="s">
        <v>2307</v>
      </c>
      <c r="N3523" s="500" t="s">
        <v>13053</v>
      </c>
    </row>
    <row r="3524" spans="1:14">
      <c r="A3524" s="500" t="s">
        <v>686</v>
      </c>
      <c r="B3524" s="500" t="s">
        <v>2858</v>
      </c>
      <c r="C3524" s="500" t="s">
        <v>2888</v>
      </c>
      <c r="D3524" s="500" t="s">
        <v>2889</v>
      </c>
      <c r="E3524" s="500" t="s">
        <v>11099</v>
      </c>
      <c r="F3524" s="500" t="s">
        <v>580</v>
      </c>
      <c r="G3524" s="500" t="s">
        <v>13054</v>
      </c>
      <c r="H3524" s="500" t="s">
        <v>11162</v>
      </c>
      <c r="I3524" s="500" t="s">
        <v>688</v>
      </c>
      <c r="J3524" s="500" t="s">
        <v>689</v>
      </c>
      <c r="K3524" s="500" t="s">
        <v>2306</v>
      </c>
      <c r="L3524" s="500" t="s">
        <v>27724</v>
      </c>
      <c r="M3524" s="500" t="s">
        <v>2307</v>
      </c>
      <c r="N3524" s="500" t="s">
        <v>13055</v>
      </c>
    </row>
    <row r="3525" spans="1:14">
      <c r="A3525" s="500" t="s">
        <v>686</v>
      </c>
      <c r="B3525" s="500" t="s">
        <v>2858</v>
      </c>
      <c r="C3525" s="500" t="s">
        <v>2888</v>
      </c>
      <c r="D3525" s="500" t="s">
        <v>2889</v>
      </c>
      <c r="E3525" s="500" t="s">
        <v>11099</v>
      </c>
      <c r="F3525" s="500" t="s">
        <v>580</v>
      </c>
      <c r="G3525" s="500" t="s">
        <v>13056</v>
      </c>
      <c r="H3525" s="500" t="s">
        <v>11162</v>
      </c>
      <c r="I3525" s="500" t="s">
        <v>688</v>
      </c>
      <c r="J3525" s="500" t="s">
        <v>689</v>
      </c>
      <c r="K3525" s="500" t="s">
        <v>2306</v>
      </c>
      <c r="L3525" s="500" t="s">
        <v>27724</v>
      </c>
      <c r="M3525" s="500" t="s">
        <v>2307</v>
      </c>
      <c r="N3525" s="500" t="s">
        <v>13057</v>
      </c>
    </row>
    <row r="3526" spans="1:14">
      <c r="A3526" s="500" t="s">
        <v>686</v>
      </c>
      <c r="B3526" s="500" t="s">
        <v>2858</v>
      </c>
      <c r="C3526" s="500" t="s">
        <v>2888</v>
      </c>
      <c r="D3526" s="500" t="s">
        <v>2889</v>
      </c>
      <c r="E3526" s="500" t="s">
        <v>11099</v>
      </c>
      <c r="F3526" s="500" t="s">
        <v>580</v>
      </c>
      <c r="G3526" s="500" t="s">
        <v>13058</v>
      </c>
      <c r="H3526" s="500" t="s">
        <v>11299</v>
      </c>
      <c r="I3526" s="500" t="s">
        <v>688</v>
      </c>
      <c r="J3526" s="500" t="s">
        <v>689</v>
      </c>
      <c r="K3526" s="500" t="s">
        <v>2306</v>
      </c>
      <c r="L3526" s="500" t="s">
        <v>27724</v>
      </c>
      <c r="M3526" s="500" t="s">
        <v>2307</v>
      </c>
      <c r="N3526" s="500" t="s">
        <v>13059</v>
      </c>
    </row>
    <row r="3527" spans="1:14">
      <c r="A3527" s="500" t="s">
        <v>686</v>
      </c>
      <c r="B3527" s="500" t="s">
        <v>2858</v>
      </c>
      <c r="C3527" s="500" t="s">
        <v>2888</v>
      </c>
      <c r="D3527" s="500" t="s">
        <v>2889</v>
      </c>
      <c r="E3527" s="500" t="s">
        <v>11099</v>
      </c>
      <c r="F3527" s="500" t="s">
        <v>580</v>
      </c>
      <c r="G3527" s="500" t="s">
        <v>13060</v>
      </c>
      <c r="H3527" s="500" t="s">
        <v>11299</v>
      </c>
      <c r="I3527" s="500" t="s">
        <v>688</v>
      </c>
      <c r="J3527" s="500" t="s">
        <v>689</v>
      </c>
      <c r="K3527" s="500" t="s">
        <v>2306</v>
      </c>
      <c r="L3527" s="500" t="s">
        <v>27724</v>
      </c>
      <c r="M3527" s="500" t="s">
        <v>2307</v>
      </c>
      <c r="N3527" s="500" t="s">
        <v>13061</v>
      </c>
    </row>
    <row r="3528" spans="1:14">
      <c r="A3528" s="500" t="s">
        <v>686</v>
      </c>
      <c r="B3528" s="500" t="s">
        <v>2858</v>
      </c>
      <c r="C3528" s="500" t="s">
        <v>2888</v>
      </c>
      <c r="D3528" s="500" t="s">
        <v>2889</v>
      </c>
      <c r="E3528" s="500" t="s">
        <v>11099</v>
      </c>
      <c r="F3528" s="500" t="s">
        <v>580</v>
      </c>
      <c r="G3528" s="500" t="s">
        <v>13062</v>
      </c>
      <c r="H3528" s="500" t="s">
        <v>7109</v>
      </c>
      <c r="I3528" s="500" t="s">
        <v>688</v>
      </c>
      <c r="J3528" s="500" t="s">
        <v>689</v>
      </c>
      <c r="K3528" s="500" t="s">
        <v>2306</v>
      </c>
      <c r="L3528" s="500" t="s">
        <v>27724</v>
      </c>
      <c r="M3528" s="500" t="s">
        <v>2307</v>
      </c>
      <c r="N3528" s="500" t="s">
        <v>13063</v>
      </c>
    </row>
    <row r="3529" spans="1:14">
      <c r="A3529" s="500" t="s">
        <v>686</v>
      </c>
      <c r="B3529" s="500" t="s">
        <v>2858</v>
      </c>
      <c r="C3529" s="500" t="s">
        <v>2888</v>
      </c>
      <c r="D3529" s="500" t="s">
        <v>2889</v>
      </c>
      <c r="E3529" s="500" t="s">
        <v>11099</v>
      </c>
      <c r="F3529" s="500" t="s">
        <v>580</v>
      </c>
      <c r="G3529" s="500" t="s">
        <v>13064</v>
      </c>
      <c r="H3529" s="500" t="s">
        <v>7109</v>
      </c>
      <c r="I3529" s="500" t="s">
        <v>688</v>
      </c>
      <c r="J3529" s="500" t="s">
        <v>689</v>
      </c>
      <c r="K3529" s="500" t="s">
        <v>2306</v>
      </c>
      <c r="L3529" s="500" t="s">
        <v>27724</v>
      </c>
      <c r="M3529" s="500" t="s">
        <v>2307</v>
      </c>
      <c r="N3529" s="500" t="s">
        <v>13065</v>
      </c>
    </row>
    <row r="3530" spans="1:14">
      <c r="A3530" s="500" t="s">
        <v>686</v>
      </c>
      <c r="B3530" s="500" t="s">
        <v>2858</v>
      </c>
      <c r="C3530" s="500" t="s">
        <v>2888</v>
      </c>
      <c r="D3530" s="500" t="s">
        <v>2889</v>
      </c>
      <c r="E3530" s="500" t="s">
        <v>11099</v>
      </c>
      <c r="F3530" s="500" t="s">
        <v>580</v>
      </c>
      <c r="G3530" s="500" t="s">
        <v>13066</v>
      </c>
      <c r="H3530" s="500" t="s">
        <v>12792</v>
      </c>
      <c r="I3530" s="500" t="s">
        <v>688</v>
      </c>
      <c r="J3530" s="500" t="s">
        <v>689</v>
      </c>
      <c r="K3530" s="500" t="s">
        <v>2306</v>
      </c>
      <c r="L3530" s="500" t="s">
        <v>27724</v>
      </c>
      <c r="M3530" s="500" t="s">
        <v>2307</v>
      </c>
      <c r="N3530" s="500" t="s">
        <v>13067</v>
      </c>
    </row>
    <row r="3531" spans="1:14">
      <c r="A3531" s="500" t="s">
        <v>686</v>
      </c>
      <c r="B3531" s="500" t="s">
        <v>2858</v>
      </c>
      <c r="C3531" s="500" t="s">
        <v>2888</v>
      </c>
      <c r="D3531" s="500" t="s">
        <v>2889</v>
      </c>
      <c r="E3531" s="500" t="s">
        <v>11099</v>
      </c>
      <c r="F3531" s="500" t="s">
        <v>580</v>
      </c>
      <c r="G3531" s="500" t="s">
        <v>13068</v>
      </c>
      <c r="H3531" s="500" t="s">
        <v>12792</v>
      </c>
      <c r="I3531" s="500" t="s">
        <v>688</v>
      </c>
      <c r="J3531" s="500" t="s">
        <v>689</v>
      </c>
      <c r="K3531" s="500" t="s">
        <v>2306</v>
      </c>
      <c r="L3531" s="500" t="s">
        <v>27724</v>
      </c>
      <c r="M3531" s="500" t="s">
        <v>2307</v>
      </c>
      <c r="N3531" s="500" t="s">
        <v>13069</v>
      </c>
    </row>
    <row r="3532" spans="1:14">
      <c r="A3532" s="500" t="s">
        <v>686</v>
      </c>
      <c r="B3532" s="500" t="s">
        <v>2858</v>
      </c>
      <c r="C3532" s="500" t="s">
        <v>2888</v>
      </c>
      <c r="D3532" s="500" t="s">
        <v>2889</v>
      </c>
      <c r="E3532" s="500" t="s">
        <v>11099</v>
      </c>
      <c r="F3532" s="500" t="s">
        <v>580</v>
      </c>
      <c r="G3532" s="500" t="s">
        <v>13070</v>
      </c>
      <c r="H3532" s="500" t="s">
        <v>3921</v>
      </c>
      <c r="I3532" s="500" t="s">
        <v>688</v>
      </c>
      <c r="J3532" s="500" t="s">
        <v>689</v>
      </c>
      <c r="K3532" s="500" t="s">
        <v>2306</v>
      </c>
      <c r="L3532" s="500" t="s">
        <v>27724</v>
      </c>
      <c r="M3532" s="500" t="s">
        <v>2307</v>
      </c>
      <c r="N3532" s="500" t="s">
        <v>13071</v>
      </c>
    </row>
    <row r="3533" spans="1:14">
      <c r="A3533" s="500" t="s">
        <v>686</v>
      </c>
      <c r="B3533" s="500" t="s">
        <v>2858</v>
      </c>
      <c r="C3533" s="500" t="s">
        <v>2888</v>
      </c>
      <c r="D3533" s="500" t="s">
        <v>2889</v>
      </c>
      <c r="E3533" s="500" t="s">
        <v>11099</v>
      </c>
      <c r="F3533" s="500" t="s">
        <v>580</v>
      </c>
      <c r="G3533" s="500" t="s">
        <v>13072</v>
      </c>
      <c r="H3533" s="500" t="s">
        <v>3921</v>
      </c>
      <c r="I3533" s="500" t="s">
        <v>688</v>
      </c>
      <c r="J3533" s="500" t="s">
        <v>689</v>
      </c>
      <c r="K3533" s="500" t="s">
        <v>2306</v>
      </c>
      <c r="L3533" s="500" t="s">
        <v>27724</v>
      </c>
      <c r="M3533" s="500" t="s">
        <v>2307</v>
      </c>
      <c r="N3533" s="500" t="s">
        <v>13073</v>
      </c>
    </row>
    <row r="3534" spans="1:14">
      <c r="A3534" s="500" t="s">
        <v>686</v>
      </c>
      <c r="B3534" s="500" t="s">
        <v>2858</v>
      </c>
      <c r="C3534" s="500" t="s">
        <v>2888</v>
      </c>
      <c r="D3534" s="500" t="s">
        <v>2889</v>
      </c>
      <c r="E3534" s="500" t="s">
        <v>11099</v>
      </c>
      <c r="F3534" s="500" t="s">
        <v>580</v>
      </c>
      <c r="G3534" s="500" t="s">
        <v>13074</v>
      </c>
      <c r="H3534" s="500" t="s">
        <v>3973</v>
      </c>
      <c r="I3534" s="500" t="s">
        <v>688</v>
      </c>
      <c r="J3534" s="500" t="s">
        <v>689</v>
      </c>
      <c r="K3534" s="500" t="s">
        <v>2306</v>
      </c>
      <c r="L3534" s="500" t="s">
        <v>27724</v>
      </c>
      <c r="M3534" s="500" t="s">
        <v>2307</v>
      </c>
      <c r="N3534" s="500" t="s">
        <v>13075</v>
      </c>
    </row>
    <row r="3535" spans="1:14">
      <c r="A3535" s="500" t="s">
        <v>686</v>
      </c>
      <c r="B3535" s="500" t="s">
        <v>2858</v>
      </c>
      <c r="C3535" s="500" t="s">
        <v>2888</v>
      </c>
      <c r="D3535" s="500" t="s">
        <v>2889</v>
      </c>
      <c r="E3535" s="500" t="s">
        <v>11099</v>
      </c>
      <c r="F3535" s="500" t="s">
        <v>580</v>
      </c>
      <c r="G3535" s="500" t="s">
        <v>13076</v>
      </c>
      <c r="H3535" s="500" t="s">
        <v>3973</v>
      </c>
      <c r="I3535" s="500" t="s">
        <v>688</v>
      </c>
      <c r="J3535" s="500" t="s">
        <v>689</v>
      </c>
      <c r="K3535" s="500" t="s">
        <v>2306</v>
      </c>
      <c r="L3535" s="500" t="s">
        <v>27724</v>
      </c>
      <c r="M3535" s="500" t="s">
        <v>2307</v>
      </c>
      <c r="N3535" s="500" t="s">
        <v>13077</v>
      </c>
    </row>
    <row r="3536" spans="1:14">
      <c r="A3536" s="500" t="s">
        <v>686</v>
      </c>
      <c r="B3536" s="500" t="s">
        <v>2858</v>
      </c>
      <c r="C3536" s="500" t="s">
        <v>2888</v>
      </c>
      <c r="D3536" s="500" t="s">
        <v>2889</v>
      </c>
      <c r="E3536" s="500" t="s">
        <v>11099</v>
      </c>
      <c r="F3536" s="500" t="s">
        <v>580</v>
      </c>
      <c r="G3536" s="500" t="s">
        <v>13078</v>
      </c>
      <c r="H3536" s="500" t="s">
        <v>11307</v>
      </c>
      <c r="I3536" s="500" t="s">
        <v>688</v>
      </c>
      <c r="J3536" s="500" t="s">
        <v>689</v>
      </c>
      <c r="K3536" s="500" t="s">
        <v>2306</v>
      </c>
      <c r="L3536" s="500" t="s">
        <v>27724</v>
      </c>
      <c r="M3536" s="500" t="s">
        <v>2307</v>
      </c>
      <c r="N3536" s="500" t="s">
        <v>13079</v>
      </c>
    </row>
    <row r="3537" spans="1:14">
      <c r="A3537" s="500" t="s">
        <v>686</v>
      </c>
      <c r="B3537" s="500" t="s">
        <v>2858</v>
      </c>
      <c r="C3537" s="500" t="s">
        <v>2888</v>
      </c>
      <c r="D3537" s="500" t="s">
        <v>2889</v>
      </c>
      <c r="E3537" s="500" t="s">
        <v>11099</v>
      </c>
      <c r="F3537" s="500" t="s">
        <v>580</v>
      </c>
      <c r="G3537" s="500" t="s">
        <v>13080</v>
      </c>
      <c r="H3537" s="500" t="s">
        <v>11307</v>
      </c>
      <c r="I3537" s="500" t="s">
        <v>688</v>
      </c>
      <c r="J3537" s="500" t="s">
        <v>689</v>
      </c>
      <c r="K3537" s="500" t="s">
        <v>2306</v>
      </c>
      <c r="L3537" s="500" t="s">
        <v>27724</v>
      </c>
      <c r="M3537" s="500" t="s">
        <v>2307</v>
      </c>
      <c r="N3537" s="500" t="s">
        <v>13081</v>
      </c>
    </row>
    <row r="3538" spans="1:14">
      <c r="A3538" s="500" t="s">
        <v>686</v>
      </c>
      <c r="B3538" s="500" t="s">
        <v>2858</v>
      </c>
      <c r="C3538" s="500" t="s">
        <v>2888</v>
      </c>
      <c r="D3538" s="500" t="s">
        <v>2889</v>
      </c>
      <c r="E3538" s="500" t="s">
        <v>11099</v>
      </c>
      <c r="F3538" s="500" t="s">
        <v>580</v>
      </c>
      <c r="G3538" s="500" t="s">
        <v>13082</v>
      </c>
      <c r="H3538" s="500" t="s">
        <v>13083</v>
      </c>
      <c r="I3538" s="500" t="s">
        <v>688</v>
      </c>
      <c r="J3538" s="500" t="s">
        <v>689</v>
      </c>
      <c r="K3538" s="500" t="s">
        <v>2306</v>
      </c>
      <c r="L3538" s="500" t="s">
        <v>27724</v>
      </c>
      <c r="M3538" s="500" t="s">
        <v>2307</v>
      </c>
      <c r="N3538" s="500" t="s">
        <v>13084</v>
      </c>
    </row>
    <row r="3539" spans="1:14">
      <c r="A3539" s="500" t="s">
        <v>686</v>
      </c>
      <c r="B3539" s="500" t="s">
        <v>2858</v>
      </c>
      <c r="C3539" s="500" t="s">
        <v>2888</v>
      </c>
      <c r="D3539" s="500" t="s">
        <v>2889</v>
      </c>
      <c r="E3539" s="500" t="s">
        <v>11099</v>
      </c>
      <c r="F3539" s="500" t="s">
        <v>580</v>
      </c>
      <c r="G3539" s="500" t="s">
        <v>13085</v>
      </c>
      <c r="H3539" s="500" t="s">
        <v>13083</v>
      </c>
      <c r="I3539" s="500" t="s">
        <v>688</v>
      </c>
      <c r="J3539" s="500" t="s">
        <v>689</v>
      </c>
      <c r="K3539" s="500" t="s">
        <v>2306</v>
      </c>
      <c r="L3539" s="500" t="s">
        <v>27724</v>
      </c>
      <c r="M3539" s="500" t="s">
        <v>2307</v>
      </c>
      <c r="N3539" s="500" t="s">
        <v>13086</v>
      </c>
    </row>
    <row r="3540" spans="1:14">
      <c r="A3540" s="500" t="s">
        <v>686</v>
      </c>
      <c r="B3540" s="500" t="s">
        <v>2858</v>
      </c>
      <c r="C3540" s="500" t="s">
        <v>2888</v>
      </c>
      <c r="D3540" s="500" t="s">
        <v>2889</v>
      </c>
      <c r="E3540" s="500" t="s">
        <v>11099</v>
      </c>
      <c r="F3540" s="500" t="s">
        <v>580</v>
      </c>
      <c r="G3540" s="500" t="s">
        <v>13087</v>
      </c>
      <c r="H3540" s="500" t="s">
        <v>11088</v>
      </c>
      <c r="I3540" s="500" t="s">
        <v>688</v>
      </c>
      <c r="J3540" s="500" t="s">
        <v>689</v>
      </c>
      <c r="K3540" s="500" t="s">
        <v>2306</v>
      </c>
      <c r="L3540" s="500" t="s">
        <v>27724</v>
      </c>
      <c r="M3540" s="500" t="s">
        <v>2307</v>
      </c>
      <c r="N3540" s="500" t="s">
        <v>13088</v>
      </c>
    </row>
    <row r="3541" spans="1:14">
      <c r="A3541" s="500" t="s">
        <v>686</v>
      </c>
      <c r="B3541" s="500" t="s">
        <v>2858</v>
      </c>
      <c r="C3541" s="500" t="s">
        <v>2888</v>
      </c>
      <c r="D3541" s="500" t="s">
        <v>2889</v>
      </c>
      <c r="E3541" s="500" t="s">
        <v>11099</v>
      </c>
      <c r="F3541" s="500" t="s">
        <v>580</v>
      </c>
      <c r="G3541" s="500" t="s">
        <v>13089</v>
      </c>
      <c r="H3541" s="500" t="s">
        <v>11088</v>
      </c>
      <c r="I3541" s="500" t="s">
        <v>688</v>
      </c>
      <c r="J3541" s="500" t="s">
        <v>689</v>
      </c>
      <c r="K3541" s="500" t="s">
        <v>2306</v>
      </c>
      <c r="L3541" s="500" t="s">
        <v>27724</v>
      </c>
      <c r="M3541" s="500" t="s">
        <v>2307</v>
      </c>
      <c r="N3541" s="500" t="s">
        <v>13090</v>
      </c>
    </row>
    <row r="3542" spans="1:14">
      <c r="A3542" s="500" t="s">
        <v>686</v>
      </c>
      <c r="B3542" s="500" t="s">
        <v>2858</v>
      </c>
      <c r="C3542" s="500" t="s">
        <v>2888</v>
      </c>
      <c r="D3542" s="500" t="s">
        <v>2889</v>
      </c>
      <c r="E3542" s="500" t="s">
        <v>11099</v>
      </c>
      <c r="F3542" s="500" t="s">
        <v>580</v>
      </c>
      <c r="G3542" s="500" t="s">
        <v>13091</v>
      </c>
      <c r="H3542" s="500" t="s">
        <v>11251</v>
      </c>
      <c r="I3542" s="500" t="s">
        <v>688</v>
      </c>
      <c r="J3542" s="500" t="s">
        <v>689</v>
      </c>
      <c r="K3542" s="500" t="s">
        <v>2306</v>
      </c>
      <c r="L3542" s="500" t="s">
        <v>27724</v>
      </c>
      <c r="M3542" s="500" t="s">
        <v>2307</v>
      </c>
      <c r="N3542" s="500" t="s">
        <v>13092</v>
      </c>
    </row>
    <row r="3543" spans="1:14">
      <c r="A3543" s="500" t="s">
        <v>686</v>
      </c>
      <c r="B3543" s="500" t="s">
        <v>2858</v>
      </c>
      <c r="C3543" s="500" t="s">
        <v>2888</v>
      </c>
      <c r="D3543" s="500" t="s">
        <v>2889</v>
      </c>
      <c r="E3543" s="500" t="s">
        <v>11099</v>
      </c>
      <c r="F3543" s="500" t="s">
        <v>580</v>
      </c>
      <c r="G3543" s="500" t="s">
        <v>13093</v>
      </c>
      <c r="H3543" s="500" t="s">
        <v>11251</v>
      </c>
      <c r="I3543" s="500" t="s">
        <v>688</v>
      </c>
      <c r="J3543" s="500" t="s">
        <v>689</v>
      </c>
      <c r="K3543" s="500" t="s">
        <v>2306</v>
      </c>
      <c r="L3543" s="500" t="s">
        <v>27724</v>
      </c>
      <c r="M3543" s="500" t="s">
        <v>2307</v>
      </c>
      <c r="N3543" s="500" t="s">
        <v>13094</v>
      </c>
    </row>
    <row r="3544" spans="1:14">
      <c r="A3544" s="500" t="s">
        <v>686</v>
      </c>
      <c r="B3544" s="500" t="s">
        <v>2858</v>
      </c>
      <c r="C3544" s="500" t="s">
        <v>2888</v>
      </c>
      <c r="D3544" s="500" t="s">
        <v>2889</v>
      </c>
      <c r="E3544" s="500" t="s">
        <v>11099</v>
      </c>
      <c r="F3544" s="500" t="s">
        <v>580</v>
      </c>
      <c r="G3544" s="500" t="s">
        <v>13095</v>
      </c>
      <c r="H3544" s="500" t="s">
        <v>2886</v>
      </c>
      <c r="I3544" s="500" t="s">
        <v>688</v>
      </c>
      <c r="J3544" s="500" t="s">
        <v>689</v>
      </c>
      <c r="K3544" s="500" t="s">
        <v>2306</v>
      </c>
      <c r="L3544" s="500" t="s">
        <v>27724</v>
      </c>
      <c r="M3544" s="500" t="s">
        <v>2307</v>
      </c>
      <c r="N3544" s="500" t="s">
        <v>13096</v>
      </c>
    </row>
    <row r="3545" spans="1:14">
      <c r="A3545" s="500" t="s">
        <v>686</v>
      </c>
      <c r="B3545" s="500" t="s">
        <v>2858</v>
      </c>
      <c r="C3545" s="500" t="s">
        <v>2888</v>
      </c>
      <c r="D3545" s="500" t="s">
        <v>2889</v>
      </c>
      <c r="E3545" s="500" t="s">
        <v>11099</v>
      </c>
      <c r="F3545" s="500" t="s">
        <v>580</v>
      </c>
      <c r="G3545" s="500" t="s">
        <v>13097</v>
      </c>
      <c r="H3545" s="500" t="s">
        <v>2886</v>
      </c>
      <c r="I3545" s="500" t="s">
        <v>688</v>
      </c>
      <c r="J3545" s="500" t="s">
        <v>689</v>
      </c>
      <c r="K3545" s="500" t="s">
        <v>2306</v>
      </c>
      <c r="L3545" s="500" t="s">
        <v>27724</v>
      </c>
      <c r="M3545" s="500" t="s">
        <v>2307</v>
      </c>
      <c r="N3545" s="500" t="s">
        <v>13098</v>
      </c>
    </row>
    <row r="3546" spans="1:14">
      <c r="A3546" s="500" t="s">
        <v>686</v>
      </c>
      <c r="B3546" s="500" t="s">
        <v>2858</v>
      </c>
      <c r="C3546" s="500" t="s">
        <v>2888</v>
      </c>
      <c r="D3546" s="500" t="s">
        <v>2889</v>
      </c>
      <c r="E3546" s="500" t="s">
        <v>11099</v>
      </c>
      <c r="F3546" s="500" t="s">
        <v>580</v>
      </c>
      <c r="G3546" s="500" t="s">
        <v>13099</v>
      </c>
      <c r="H3546" s="500" t="s">
        <v>13100</v>
      </c>
      <c r="I3546" s="500" t="s">
        <v>688</v>
      </c>
      <c r="J3546" s="500" t="s">
        <v>689</v>
      </c>
      <c r="K3546" s="500" t="s">
        <v>2306</v>
      </c>
      <c r="L3546" s="500" t="s">
        <v>27724</v>
      </c>
      <c r="M3546" s="500" t="s">
        <v>2307</v>
      </c>
      <c r="N3546" s="500" t="s">
        <v>13101</v>
      </c>
    </row>
    <row r="3547" spans="1:14">
      <c r="A3547" s="500" t="s">
        <v>686</v>
      </c>
      <c r="B3547" s="500" t="s">
        <v>2858</v>
      </c>
      <c r="C3547" s="500" t="s">
        <v>2888</v>
      </c>
      <c r="D3547" s="500" t="s">
        <v>2889</v>
      </c>
      <c r="E3547" s="500" t="s">
        <v>11099</v>
      </c>
      <c r="F3547" s="500" t="s">
        <v>580</v>
      </c>
      <c r="G3547" s="500" t="s">
        <v>13102</v>
      </c>
      <c r="H3547" s="500" t="s">
        <v>13100</v>
      </c>
      <c r="I3547" s="500" t="s">
        <v>688</v>
      </c>
      <c r="J3547" s="500" t="s">
        <v>689</v>
      </c>
      <c r="K3547" s="500" t="s">
        <v>2306</v>
      </c>
      <c r="L3547" s="500" t="s">
        <v>27724</v>
      </c>
      <c r="M3547" s="500" t="s">
        <v>2307</v>
      </c>
      <c r="N3547" s="500" t="s">
        <v>13103</v>
      </c>
    </row>
    <row r="3548" spans="1:14">
      <c r="A3548" s="500" t="s">
        <v>686</v>
      </c>
      <c r="B3548" s="500" t="s">
        <v>2858</v>
      </c>
      <c r="C3548" s="500" t="s">
        <v>2888</v>
      </c>
      <c r="D3548" s="500" t="s">
        <v>2889</v>
      </c>
      <c r="E3548" s="500" t="s">
        <v>11099</v>
      </c>
      <c r="F3548" s="500" t="s">
        <v>580</v>
      </c>
      <c r="G3548" s="500" t="s">
        <v>13104</v>
      </c>
      <c r="H3548" s="500" t="s">
        <v>3935</v>
      </c>
      <c r="I3548" s="500" t="s">
        <v>688</v>
      </c>
      <c r="J3548" s="500" t="s">
        <v>689</v>
      </c>
      <c r="K3548" s="500" t="s">
        <v>2306</v>
      </c>
      <c r="L3548" s="500" t="s">
        <v>27724</v>
      </c>
      <c r="M3548" s="500" t="s">
        <v>2307</v>
      </c>
      <c r="N3548" s="500" t="s">
        <v>13105</v>
      </c>
    </row>
    <row r="3549" spans="1:14">
      <c r="A3549" s="500" t="s">
        <v>686</v>
      </c>
      <c r="B3549" s="500" t="s">
        <v>2858</v>
      </c>
      <c r="C3549" s="500" t="s">
        <v>2888</v>
      </c>
      <c r="D3549" s="500" t="s">
        <v>2889</v>
      </c>
      <c r="E3549" s="500" t="s">
        <v>11099</v>
      </c>
      <c r="F3549" s="500" t="s">
        <v>580</v>
      </c>
      <c r="G3549" s="500" t="s">
        <v>13106</v>
      </c>
      <c r="H3549" s="500" t="s">
        <v>3935</v>
      </c>
      <c r="I3549" s="500" t="s">
        <v>688</v>
      </c>
      <c r="J3549" s="500" t="s">
        <v>689</v>
      </c>
      <c r="K3549" s="500" t="s">
        <v>2306</v>
      </c>
      <c r="L3549" s="500" t="s">
        <v>27724</v>
      </c>
      <c r="M3549" s="500" t="s">
        <v>2307</v>
      </c>
      <c r="N3549" s="500" t="s">
        <v>13107</v>
      </c>
    </row>
    <row r="3550" spans="1:14">
      <c r="A3550" s="500" t="s">
        <v>686</v>
      </c>
      <c r="B3550" s="500" t="s">
        <v>2858</v>
      </c>
      <c r="C3550" s="500" t="s">
        <v>2888</v>
      </c>
      <c r="D3550" s="500" t="s">
        <v>2889</v>
      </c>
      <c r="E3550" s="500" t="s">
        <v>11099</v>
      </c>
      <c r="F3550" s="500" t="s">
        <v>580</v>
      </c>
      <c r="G3550" s="500" t="s">
        <v>13108</v>
      </c>
      <c r="H3550" s="500" t="s">
        <v>3880</v>
      </c>
      <c r="I3550" s="500" t="s">
        <v>688</v>
      </c>
      <c r="J3550" s="500" t="s">
        <v>689</v>
      </c>
      <c r="K3550" s="500" t="s">
        <v>2306</v>
      </c>
      <c r="L3550" s="500" t="s">
        <v>27724</v>
      </c>
      <c r="M3550" s="500" t="s">
        <v>2307</v>
      </c>
      <c r="N3550" s="500" t="s">
        <v>13109</v>
      </c>
    </row>
    <row r="3551" spans="1:14">
      <c r="A3551" s="500" t="s">
        <v>686</v>
      </c>
      <c r="B3551" s="500" t="s">
        <v>2858</v>
      </c>
      <c r="C3551" s="500" t="s">
        <v>2888</v>
      </c>
      <c r="D3551" s="500" t="s">
        <v>2889</v>
      </c>
      <c r="E3551" s="500" t="s">
        <v>11099</v>
      </c>
      <c r="F3551" s="500" t="s">
        <v>580</v>
      </c>
      <c r="G3551" s="500" t="s">
        <v>13110</v>
      </c>
      <c r="H3551" s="500" t="s">
        <v>3880</v>
      </c>
      <c r="I3551" s="500" t="s">
        <v>688</v>
      </c>
      <c r="J3551" s="500" t="s">
        <v>689</v>
      </c>
      <c r="K3551" s="500" t="s">
        <v>2306</v>
      </c>
      <c r="L3551" s="500" t="s">
        <v>27724</v>
      </c>
      <c r="M3551" s="500" t="s">
        <v>2307</v>
      </c>
      <c r="N3551" s="500" t="s">
        <v>13111</v>
      </c>
    </row>
    <row r="3552" spans="1:14">
      <c r="A3552" s="500" t="s">
        <v>686</v>
      </c>
      <c r="B3552" s="500" t="s">
        <v>2858</v>
      </c>
      <c r="C3552" s="500" t="s">
        <v>2888</v>
      </c>
      <c r="D3552" s="500" t="s">
        <v>2889</v>
      </c>
      <c r="E3552" s="500" t="s">
        <v>11099</v>
      </c>
      <c r="F3552" s="500" t="s">
        <v>580</v>
      </c>
      <c r="G3552" s="500" t="s">
        <v>13112</v>
      </c>
      <c r="H3552" s="500" t="s">
        <v>13113</v>
      </c>
      <c r="I3552" s="500" t="s">
        <v>688</v>
      </c>
      <c r="J3552" s="500" t="s">
        <v>689</v>
      </c>
      <c r="K3552" s="500" t="s">
        <v>2306</v>
      </c>
      <c r="L3552" s="500" t="s">
        <v>27724</v>
      </c>
      <c r="M3552" s="500" t="s">
        <v>2307</v>
      </c>
      <c r="N3552" s="500" t="s">
        <v>13114</v>
      </c>
    </row>
    <row r="3553" spans="1:14">
      <c r="A3553" s="500" t="s">
        <v>686</v>
      </c>
      <c r="B3553" s="500" t="s">
        <v>2858</v>
      </c>
      <c r="C3553" s="500" t="s">
        <v>2888</v>
      </c>
      <c r="D3553" s="500" t="s">
        <v>2889</v>
      </c>
      <c r="E3553" s="500" t="s">
        <v>11099</v>
      </c>
      <c r="F3553" s="500" t="s">
        <v>580</v>
      </c>
      <c r="G3553" s="500" t="s">
        <v>13115</v>
      </c>
      <c r="H3553" s="500" t="s">
        <v>13113</v>
      </c>
      <c r="I3553" s="500" t="s">
        <v>688</v>
      </c>
      <c r="J3553" s="500" t="s">
        <v>689</v>
      </c>
      <c r="K3553" s="500" t="s">
        <v>2306</v>
      </c>
      <c r="L3553" s="500" t="s">
        <v>27724</v>
      </c>
      <c r="M3553" s="500" t="s">
        <v>2307</v>
      </c>
      <c r="N3553" s="500" t="s">
        <v>13116</v>
      </c>
    </row>
    <row r="3554" spans="1:14">
      <c r="A3554" s="500" t="s">
        <v>686</v>
      </c>
      <c r="B3554" s="500" t="s">
        <v>2858</v>
      </c>
      <c r="C3554" s="500" t="s">
        <v>2888</v>
      </c>
      <c r="D3554" s="500" t="s">
        <v>2889</v>
      </c>
      <c r="E3554" s="500" t="s">
        <v>11099</v>
      </c>
      <c r="F3554" s="500" t="s">
        <v>580</v>
      </c>
      <c r="G3554" s="500" t="s">
        <v>13117</v>
      </c>
      <c r="H3554" s="500" t="s">
        <v>11827</v>
      </c>
      <c r="I3554" s="500" t="s">
        <v>688</v>
      </c>
      <c r="J3554" s="500" t="s">
        <v>689</v>
      </c>
      <c r="K3554" s="500" t="s">
        <v>2306</v>
      </c>
      <c r="L3554" s="500" t="s">
        <v>27724</v>
      </c>
      <c r="M3554" s="500" t="s">
        <v>2307</v>
      </c>
      <c r="N3554" s="500" t="s">
        <v>13118</v>
      </c>
    </row>
    <row r="3555" spans="1:14">
      <c r="A3555" s="500" t="s">
        <v>686</v>
      </c>
      <c r="B3555" s="500" t="s">
        <v>2858</v>
      </c>
      <c r="C3555" s="500" t="s">
        <v>2888</v>
      </c>
      <c r="D3555" s="500" t="s">
        <v>2889</v>
      </c>
      <c r="E3555" s="500" t="s">
        <v>11099</v>
      </c>
      <c r="F3555" s="500" t="s">
        <v>580</v>
      </c>
      <c r="G3555" s="500" t="s">
        <v>13119</v>
      </c>
      <c r="H3555" s="500" t="s">
        <v>11827</v>
      </c>
      <c r="I3555" s="500" t="s">
        <v>688</v>
      </c>
      <c r="J3555" s="500" t="s">
        <v>689</v>
      </c>
      <c r="K3555" s="500" t="s">
        <v>2306</v>
      </c>
      <c r="L3555" s="500" t="s">
        <v>27724</v>
      </c>
      <c r="M3555" s="500" t="s">
        <v>2307</v>
      </c>
      <c r="N3555" s="500" t="s">
        <v>13120</v>
      </c>
    </row>
    <row r="3556" spans="1:14">
      <c r="A3556" s="500" t="s">
        <v>686</v>
      </c>
      <c r="B3556" s="500" t="s">
        <v>2858</v>
      </c>
      <c r="C3556" s="500" t="s">
        <v>2888</v>
      </c>
      <c r="D3556" s="500" t="s">
        <v>2889</v>
      </c>
      <c r="E3556" s="500" t="s">
        <v>11099</v>
      </c>
      <c r="F3556" s="500" t="s">
        <v>580</v>
      </c>
      <c r="G3556" s="500" t="s">
        <v>13121</v>
      </c>
      <c r="H3556" s="500" t="s">
        <v>13122</v>
      </c>
      <c r="I3556" s="500" t="s">
        <v>688</v>
      </c>
      <c r="J3556" s="500" t="s">
        <v>689</v>
      </c>
      <c r="K3556" s="500" t="s">
        <v>2306</v>
      </c>
      <c r="L3556" s="500" t="s">
        <v>27724</v>
      </c>
      <c r="M3556" s="500" t="s">
        <v>2307</v>
      </c>
      <c r="N3556" s="500" t="s">
        <v>13123</v>
      </c>
    </row>
    <row r="3557" spans="1:14">
      <c r="A3557" s="500" t="s">
        <v>686</v>
      </c>
      <c r="B3557" s="500" t="s">
        <v>2858</v>
      </c>
      <c r="C3557" s="500" t="s">
        <v>2888</v>
      </c>
      <c r="D3557" s="500" t="s">
        <v>2889</v>
      </c>
      <c r="E3557" s="500" t="s">
        <v>11099</v>
      </c>
      <c r="F3557" s="500" t="s">
        <v>580</v>
      </c>
      <c r="G3557" s="500" t="s">
        <v>13124</v>
      </c>
      <c r="H3557" s="500" t="s">
        <v>13122</v>
      </c>
      <c r="I3557" s="500" t="s">
        <v>688</v>
      </c>
      <c r="J3557" s="500" t="s">
        <v>689</v>
      </c>
      <c r="K3557" s="500" t="s">
        <v>2306</v>
      </c>
      <c r="L3557" s="500" t="s">
        <v>27724</v>
      </c>
      <c r="M3557" s="500" t="s">
        <v>2307</v>
      </c>
      <c r="N3557" s="500" t="s">
        <v>13125</v>
      </c>
    </row>
    <row r="3558" spans="1:14">
      <c r="A3558" s="500" t="s">
        <v>686</v>
      </c>
      <c r="B3558" s="500" t="s">
        <v>2858</v>
      </c>
      <c r="C3558" s="500" t="s">
        <v>2888</v>
      </c>
      <c r="D3558" s="500" t="s">
        <v>2889</v>
      </c>
      <c r="E3558" s="500" t="s">
        <v>11099</v>
      </c>
      <c r="F3558" s="500" t="s">
        <v>580</v>
      </c>
      <c r="G3558" s="500" t="s">
        <v>13126</v>
      </c>
      <c r="H3558" s="500" t="s">
        <v>3865</v>
      </c>
      <c r="I3558" s="500" t="s">
        <v>688</v>
      </c>
      <c r="J3558" s="500" t="s">
        <v>689</v>
      </c>
      <c r="K3558" s="500" t="s">
        <v>2306</v>
      </c>
      <c r="L3558" s="500" t="s">
        <v>27724</v>
      </c>
      <c r="M3558" s="500" t="s">
        <v>2307</v>
      </c>
      <c r="N3558" s="500" t="s">
        <v>13127</v>
      </c>
    </row>
    <row r="3559" spans="1:14">
      <c r="A3559" s="500" t="s">
        <v>686</v>
      </c>
      <c r="B3559" s="500" t="s">
        <v>2858</v>
      </c>
      <c r="C3559" s="500" t="s">
        <v>2888</v>
      </c>
      <c r="D3559" s="500" t="s">
        <v>2889</v>
      </c>
      <c r="E3559" s="500" t="s">
        <v>11099</v>
      </c>
      <c r="F3559" s="500" t="s">
        <v>580</v>
      </c>
      <c r="G3559" s="500" t="s">
        <v>13128</v>
      </c>
      <c r="H3559" s="500" t="s">
        <v>3865</v>
      </c>
      <c r="I3559" s="500" t="s">
        <v>688</v>
      </c>
      <c r="J3559" s="500" t="s">
        <v>689</v>
      </c>
      <c r="K3559" s="500" t="s">
        <v>2306</v>
      </c>
      <c r="L3559" s="500" t="s">
        <v>27724</v>
      </c>
      <c r="M3559" s="500" t="s">
        <v>2307</v>
      </c>
      <c r="N3559" s="500" t="s">
        <v>13129</v>
      </c>
    </row>
    <row r="3560" spans="1:14">
      <c r="A3560" s="500" t="s">
        <v>686</v>
      </c>
      <c r="B3560" s="500" t="s">
        <v>2858</v>
      </c>
      <c r="C3560" s="500" t="s">
        <v>2888</v>
      </c>
      <c r="D3560" s="500" t="s">
        <v>2889</v>
      </c>
      <c r="E3560" s="500" t="s">
        <v>11099</v>
      </c>
      <c r="F3560" s="500" t="s">
        <v>580</v>
      </c>
      <c r="G3560" s="500" t="s">
        <v>13130</v>
      </c>
      <c r="H3560" s="500" t="s">
        <v>13131</v>
      </c>
      <c r="I3560" s="500" t="s">
        <v>688</v>
      </c>
      <c r="J3560" s="500" t="s">
        <v>689</v>
      </c>
      <c r="K3560" s="500" t="s">
        <v>2306</v>
      </c>
      <c r="L3560" s="500" t="s">
        <v>27724</v>
      </c>
      <c r="M3560" s="500" t="s">
        <v>2307</v>
      </c>
      <c r="N3560" s="500" t="s">
        <v>13132</v>
      </c>
    </row>
    <row r="3561" spans="1:14">
      <c r="A3561" s="500" t="s">
        <v>686</v>
      </c>
      <c r="B3561" s="500" t="s">
        <v>2858</v>
      </c>
      <c r="C3561" s="500" t="s">
        <v>2888</v>
      </c>
      <c r="D3561" s="500" t="s">
        <v>2889</v>
      </c>
      <c r="E3561" s="500" t="s">
        <v>11099</v>
      </c>
      <c r="F3561" s="500" t="s">
        <v>580</v>
      </c>
      <c r="G3561" s="500" t="s">
        <v>13133</v>
      </c>
      <c r="H3561" s="500" t="s">
        <v>13131</v>
      </c>
      <c r="I3561" s="500" t="s">
        <v>688</v>
      </c>
      <c r="J3561" s="500" t="s">
        <v>689</v>
      </c>
      <c r="K3561" s="500" t="s">
        <v>2306</v>
      </c>
      <c r="L3561" s="500" t="s">
        <v>27724</v>
      </c>
      <c r="M3561" s="500" t="s">
        <v>2307</v>
      </c>
      <c r="N3561" s="500" t="s">
        <v>13134</v>
      </c>
    </row>
    <row r="3562" spans="1:14">
      <c r="A3562" s="500" t="s">
        <v>686</v>
      </c>
      <c r="B3562" s="500" t="s">
        <v>2858</v>
      </c>
      <c r="C3562" s="500" t="s">
        <v>2888</v>
      </c>
      <c r="D3562" s="500" t="s">
        <v>2889</v>
      </c>
      <c r="E3562" s="500" t="s">
        <v>11099</v>
      </c>
      <c r="F3562" s="500" t="s">
        <v>580</v>
      </c>
      <c r="G3562" s="500" t="s">
        <v>13135</v>
      </c>
      <c r="H3562" s="500" t="s">
        <v>13136</v>
      </c>
      <c r="I3562" s="500" t="s">
        <v>688</v>
      </c>
      <c r="J3562" s="500" t="s">
        <v>689</v>
      </c>
      <c r="K3562" s="500" t="s">
        <v>2306</v>
      </c>
      <c r="L3562" s="500" t="s">
        <v>27724</v>
      </c>
      <c r="M3562" s="500" t="s">
        <v>2307</v>
      </c>
      <c r="N3562" s="500" t="s">
        <v>13137</v>
      </c>
    </row>
    <row r="3563" spans="1:14">
      <c r="A3563" s="500" t="s">
        <v>686</v>
      </c>
      <c r="B3563" s="500" t="s">
        <v>2858</v>
      </c>
      <c r="C3563" s="500" t="s">
        <v>2888</v>
      </c>
      <c r="D3563" s="500" t="s">
        <v>2889</v>
      </c>
      <c r="E3563" s="500" t="s">
        <v>11099</v>
      </c>
      <c r="F3563" s="500" t="s">
        <v>580</v>
      </c>
      <c r="G3563" s="500" t="s">
        <v>13138</v>
      </c>
      <c r="H3563" s="500" t="s">
        <v>13136</v>
      </c>
      <c r="I3563" s="500" t="s">
        <v>688</v>
      </c>
      <c r="J3563" s="500" t="s">
        <v>689</v>
      </c>
      <c r="K3563" s="500" t="s">
        <v>2306</v>
      </c>
      <c r="L3563" s="500" t="s">
        <v>27724</v>
      </c>
      <c r="M3563" s="500" t="s">
        <v>2307</v>
      </c>
      <c r="N3563" s="500" t="s">
        <v>13139</v>
      </c>
    </row>
    <row r="3564" spans="1:14">
      <c r="A3564" s="500" t="s">
        <v>686</v>
      </c>
      <c r="B3564" s="500" t="s">
        <v>2858</v>
      </c>
      <c r="C3564" s="500" t="s">
        <v>2888</v>
      </c>
      <c r="D3564" s="500" t="s">
        <v>2889</v>
      </c>
      <c r="E3564" s="500" t="s">
        <v>11099</v>
      </c>
      <c r="F3564" s="500" t="s">
        <v>580</v>
      </c>
      <c r="G3564" s="500" t="s">
        <v>13140</v>
      </c>
      <c r="H3564" s="500" t="s">
        <v>13141</v>
      </c>
      <c r="I3564" s="500" t="s">
        <v>688</v>
      </c>
      <c r="J3564" s="500" t="s">
        <v>689</v>
      </c>
      <c r="K3564" s="500" t="s">
        <v>2306</v>
      </c>
      <c r="L3564" s="500" t="s">
        <v>27724</v>
      </c>
      <c r="M3564" s="500" t="s">
        <v>2307</v>
      </c>
      <c r="N3564" s="500" t="s">
        <v>13142</v>
      </c>
    </row>
    <row r="3565" spans="1:14">
      <c r="A3565" s="500" t="s">
        <v>686</v>
      </c>
      <c r="B3565" s="500" t="s">
        <v>2858</v>
      </c>
      <c r="C3565" s="500" t="s">
        <v>2888</v>
      </c>
      <c r="D3565" s="500" t="s">
        <v>2889</v>
      </c>
      <c r="E3565" s="500" t="s">
        <v>11099</v>
      </c>
      <c r="F3565" s="500" t="s">
        <v>580</v>
      </c>
      <c r="G3565" s="500" t="s">
        <v>13143</v>
      </c>
      <c r="H3565" s="500" t="s">
        <v>13141</v>
      </c>
      <c r="I3565" s="500" t="s">
        <v>688</v>
      </c>
      <c r="J3565" s="500" t="s">
        <v>689</v>
      </c>
      <c r="K3565" s="500" t="s">
        <v>2306</v>
      </c>
      <c r="L3565" s="500" t="s">
        <v>27724</v>
      </c>
      <c r="M3565" s="500" t="s">
        <v>2307</v>
      </c>
      <c r="N3565" s="500" t="s">
        <v>13144</v>
      </c>
    </row>
    <row r="3566" spans="1:14">
      <c r="A3566" s="500" t="s">
        <v>686</v>
      </c>
      <c r="B3566" s="500" t="s">
        <v>2858</v>
      </c>
      <c r="C3566" s="500" t="s">
        <v>2888</v>
      </c>
      <c r="D3566" s="500" t="s">
        <v>2889</v>
      </c>
      <c r="E3566" s="500" t="s">
        <v>11099</v>
      </c>
      <c r="F3566" s="500" t="s">
        <v>580</v>
      </c>
      <c r="G3566" s="500" t="s">
        <v>13145</v>
      </c>
      <c r="H3566" s="500" t="s">
        <v>13146</v>
      </c>
      <c r="I3566" s="500" t="s">
        <v>688</v>
      </c>
      <c r="J3566" s="500" t="s">
        <v>689</v>
      </c>
      <c r="K3566" s="500" t="s">
        <v>2306</v>
      </c>
      <c r="L3566" s="500" t="s">
        <v>27724</v>
      </c>
      <c r="M3566" s="500" t="s">
        <v>2307</v>
      </c>
      <c r="N3566" s="500" t="s">
        <v>13147</v>
      </c>
    </row>
    <row r="3567" spans="1:14">
      <c r="A3567" s="500" t="s">
        <v>686</v>
      </c>
      <c r="B3567" s="500" t="s">
        <v>2858</v>
      </c>
      <c r="C3567" s="500" t="s">
        <v>2888</v>
      </c>
      <c r="D3567" s="500" t="s">
        <v>2889</v>
      </c>
      <c r="E3567" s="500" t="s">
        <v>11099</v>
      </c>
      <c r="F3567" s="500" t="s">
        <v>580</v>
      </c>
      <c r="G3567" s="500" t="s">
        <v>13148</v>
      </c>
      <c r="H3567" s="500" t="s">
        <v>13146</v>
      </c>
      <c r="I3567" s="500" t="s">
        <v>688</v>
      </c>
      <c r="J3567" s="500" t="s">
        <v>689</v>
      </c>
      <c r="K3567" s="500" t="s">
        <v>2306</v>
      </c>
      <c r="L3567" s="500" t="s">
        <v>27724</v>
      </c>
      <c r="M3567" s="500" t="s">
        <v>2307</v>
      </c>
      <c r="N3567" s="500" t="s">
        <v>13149</v>
      </c>
    </row>
    <row r="3568" spans="1:14">
      <c r="A3568" s="500" t="s">
        <v>686</v>
      </c>
      <c r="B3568" s="500" t="s">
        <v>2858</v>
      </c>
      <c r="C3568" s="500" t="s">
        <v>2888</v>
      </c>
      <c r="D3568" s="500" t="s">
        <v>2889</v>
      </c>
      <c r="E3568" s="500" t="s">
        <v>11099</v>
      </c>
      <c r="F3568" s="500" t="s">
        <v>580</v>
      </c>
      <c r="G3568" s="500" t="s">
        <v>13150</v>
      </c>
      <c r="H3568" s="500" t="s">
        <v>13151</v>
      </c>
      <c r="I3568" s="500" t="s">
        <v>688</v>
      </c>
      <c r="J3568" s="500" t="s">
        <v>689</v>
      </c>
      <c r="K3568" s="500" t="s">
        <v>2306</v>
      </c>
      <c r="L3568" s="500" t="s">
        <v>27724</v>
      </c>
      <c r="M3568" s="500" t="s">
        <v>2307</v>
      </c>
      <c r="N3568" s="500" t="s">
        <v>13152</v>
      </c>
    </row>
    <row r="3569" spans="1:14">
      <c r="A3569" s="500" t="s">
        <v>686</v>
      </c>
      <c r="B3569" s="500" t="s">
        <v>2858</v>
      </c>
      <c r="C3569" s="500" t="s">
        <v>2888</v>
      </c>
      <c r="D3569" s="500" t="s">
        <v>2889</v>
      </c>
      <c r="E3569" s="500" t="s">
        <v>11099</v>
      </c>
      <c r="F3569" s="500" t="s">
        <v>580</v>
      </c>
      <c r="G3569" s="500" t="s">
        <v>13153</v>
      </c>
      <c r="H3569" s="500" t="s">
        <v>13151</v>
      </c>
      <c r="I3569" s="500" t="s">
        <v>688</v>
      </c>
      <c r="J3569" s="500" t="s">
        <v>689</v>
      </c>
      <c r="K3569" s="500" t="s">
        <v>2306</v>
      </c>
      <c r="L3569" s="500" t="s">
        <v>27724</v>
      </c>
      <c r="M3569" s="500" t="s">
        <v>2307</v>
      </c>
      <c r="N3569" s="500" t="s">
        <v>13154</v>
      </c>
    </row>
    <row r="3570" spans="1:14">
      <c r="A3570" s="500" t="s">
        <v>686</v>
      </c>
      <c r="B3570" s="500" t="s">
        <v>2858</v>
      </c>
      <c r="C3570" s="500" t="s">
        <v>2888</v>
      </c>
      <c r="D3570" s="500" t="s">
        <v>2889</v>
      </c>
      <c r="E3570" s="500" t="s">
        <v>11099</v>
      </c>
      <c r="F3570" s="500" t="s">
        <v>580</v>
      </c>
      <c r="G3570" s="500" t="s">
        <v>13155</v>
      </c>
      <c r="H3570" s="500" t="s">
        <v>12908</v>
      </c>
      <c r="I3570" s="500" t="s">
        <v>688</v>
      </c>
      <c r="J3570" s="500" t="s">
        <v>689</v>
      </c>
      <c r="K3570" s="500" t="s">
        <v>2306</v>
      </c>
      <c r="L3570" s="500" t="s">
        <v>27724</v>
      </c>
      <c r="M3570" s="500" t="s">
        <v>2307</v>
      </c>
      <c r="N3570" s="500" t="s">
        <v>13156</v>
      </c>
    </row>
    <row r="3571" spans="1:14">
      <c r="A3571" s="500" t="s">
        <v>686</v>
      </c>
      <c r="B3571" s="500" t="s">
        <v>2858</v>
      </c>
      <c r="C3571" s="500" t="s">
        <v>2888</v>
      </c>
      <c r="D3571" s="500" t="s">
        <v>2889</v>
      </c>
      <c r="E3571" s="500" t="s">
        <v>11099</v>
      </c>
      <c r="F3571" s="500" t="s">
        <v>580</v>
      </c>
      <c r="G3571" s="500" t="s">
        <v>13157</v>
      </c>
      <c r="H3571" s="500" t="s">
        <v>12908</v>
      </c>
      <c r="I3571" s="500" t="s">
        <v>688</v>
      </c>
      <c r="J3571" s="500" t="s">
        <v>689</v>
      </c>
      <c r="K3571" s="500" t="s">
        <v>2306</v>
      </c>
      <c r="L3571" s="500" t="s">
        <v>27724</v>
      </c>
      <c r="M3571" s="500" t="s">
        <v>2307</v>
      </c>
      <c r="N3571" s="500" t="s">
        <v>13158</v>
      </c>
    </row>
    <row r="3572" spans="1:14">
      <c r="A3572" s="500" t="s">
        <v>686</v>
      </c>
      <c r="B3572" s="500" t="s">
        <v>2858</v>
      </c>
      <c r="C3572" s="500" t="s">
        <v>2888</v>
      </c>
      <c r="D3572" s="500" t="s">
        <v>2889</v>
      </c>
      <c r="E3572" s="500" t="s">
        <v>11099</v>
      </c>
      <c r="F3572" s="500" t="s">
        <v>580</v>
      </c>
      <c r="G3572" s="500" t="s">
        <v>13159</v>
      </c>
      <c r="H3572" s="500" t="s">
        <v>13160</v>
      </c>
      <c r="I3572" s="500" t="s">
        <v>688</v>
      </c>
      <c r="J3572" s="500" t="s">
        <v>689</v>
      </c>
      <c r="K3572" s="500" t="s">
        <v>2306</v>
      </c>
      <c r="L3572" s="500" t="s">
        <v>27724</v>
      </c>
      <c r="M3572" s="500" t="s">
        <v>2307</v>
      </c>
      <c r="N3572" s="500" t="s">
        <v>13161</v>
      </c>
    </row>
    <row r="3573" spans="1:14">
      <c r="A3573" s="500" t="s">
        <v>686</v>
      </c>
      <c r="B3573" s="500" t="s">
        <v>2858</v>
      </c>
      <c r="C3573" s="500" t="s">
        <v>2888</v>
      </c>
      <c r="D3573" s="500" t="s">
        <v>2889</v>
      </c>
      <c r="E3573" s="500" t="s">
        <v>11099</v>
      </c>
      <c r="F3573" s="500" t="s">
        <v>580</v>
      </c>
      <c r="G3573" s="500" t="s">
        <v>13162</v>
      </c>
      <c r="H3573" s="500" t="s">
        <v>13160</v>
      </c>
      <c r="I3573" s="500" t="s">
        <v>688</v>
      </c>
      <c r="J3573" s="500" t="s">
        <v>689</v>
      </c>
      <c r="K3573" s="500" t="s">
        <v>2306</v>
      </c>
      <c r="L3573" s="500" t="s">
        <v>27724</v>
      </c>
      <c r="M3573" s="500" t="s">
        <v>2307</v>
      </c>
      <c r="N3573" s="500" t="s">
        <v>13163</v>
      </c>
    </row>
    <row r="3574" spans="1:14">
      <c r="A3574" s="500" t="s">
        <v>686</v>
      </c>
      <c r="B3574" s="500" t="s">
        <v>2858</v>
      </c>
      <c r="C3574" s="500" t="s">
        <v>2888</v>
      </c>
      <c r="D3574" s="500" t="s">
        <v>2889</v>
      </c>
      <c r="E3574" s="500" t="s">
        <v>11099</v>
      </c>
      <c r="F3574" s="500" t="s">
        <v>580</v>
      </c>
      <c r="G3574" s="500" t="s">
        <v>13164</v>
      </c>
      <c r="H3574" s="500" t="s">
        <v>13165</v>
      </c>
      <c r="I3574" s="500" t="s">
        <v>688</v>
      </c>
      <c r="J3574" s="500" t="s">
        <v>689</v>
      </c>
      <c r="K3574" s="500" t="s">
        <v>2306</v>
      </c>
      <c r="L3574" s="500" t="s">
        <v>27724</v>
      </c>
      <c r="M3574" s="500" t="s">
        <v>2307</v>
      </c>
      <c r="N3574" s="500" t="s">
        <v>13166</v>
      </c>
    </row>
    <row r="3575" spans="1:14">
      <c r="A3575" s="500" t="s">
        <v>686</v>
      </c>
      <c r="B3575" s="500" t="s">
        <v>2858</v>
      </c>
      <c r="C3575" s="500" t="s">
        <v>2888</v>
      </c>
      <c r="D3575" s="500" t="s">
        <v>2889</v>
      </c>
      <c r="E3575" s="500" t="s">
        <v>11099</v>
      </c>
      <c r="F3575" s="500" t="s">
        <v>580</v>
      </c>
      <c r="G3575" s="500" t="s">
        <v>13167</v>
      </c>
      <c r="H3575" s="500" t="s">
        <v>13165</v>
      </c>
      <c r="I3575" s="500" t="s">
        <v>688</v>
      </c>
      <c r="J3575" s="500" t="s">
        <v>689</v>
      </c>
      <c r="K3575" s="500" t="s">
        <v>2306</v>
      </c>
      <c r="L3575" s="500" t="s">
        <v>27724</v>
      </c>
      <c r="M3575" s="500" t="s">
        <v>2307</v>
      </c>
      <c r="N3575" s="500" t="s">
        <v>13168</v>
      </c>
    </row>
    <row r="3576" spans="1:14">
      <c r="A3576" s="500" t="s">
        <v>686</v>
      </c>
      <c r="B3576" s="500" t="s">
        <v>2858</v>
      </c>
      <c r="C3576" s="500" t="s">
        <v>2888</v>
      </c>
      <c r="D3576" s="500" t="s">
        <v>2889</v>
      </c>
      <c r="E3576" s="500" t="s">
        <v>11099</v>
      </c>
      <c r="F3576" s="500" t="s">
        <v>580</v>
      </c>
      <c r="G3576" s="500" t="s">
        <v>13169</v>
      </c>
      <c r="H3576" s="500" t="s">
        <v>13170</v>
      </c>
      <c r="I3576" s="500" t="s">
        <v>688</v>
      </c>
      <c r="J3576" s="500" t="s">
        <v>689</v>
      </c>
      <c r="K3576" s="500" t="s">
        <v>2306</v>
      </c>
      <c r="L3576" s="500" t="s">
        <v>27724</v>
      </c>
      <c r="M3576" s="500" t="s">
        <v>2307</v>
      </c>
      <c r="N3576" s="500" t="s">
        <v>13171</v>
      </c>
    </row>
    <row r="3577" spans="1:14">
      <c r="A3577" s="500" t="s">
        <v>686</v>
      </c>
      <c r="B3577" s="500" t="s">
        <v>2858</v>
      </c>
      <c r="C3577" s="500" t="s">
        <v>2888</v>
      </c>
      <c r="D3577" s="500" t="s">
        <v>2889</v>
      </c>
      <c r="E3577" s="500" t="s">
        <v>11099</v>
      </c>
      <c r="F3577" s="500" t="s">
        <v>580</v>
      </c>
      <c r="G3577" s="500" t="s">
        <v>13172</v>
      </c>
      <c r="H3577" s="500" t="s">
        <v>13170</v>
      </c>
      <c r="I3577" s="500" t="s">
        <v>688</v>
      </c>
      <c r="J3577" s="500" t="s">
        <v>689</v>
      </c>
      <c r="K3577" s="500" t="s">
        <v>2306</v>
      </c>
      <c r="L3577" s="500" t="s">
        <v>27724</v>
      </c>
      <c r="M3577" s="500" t="s">
        <v>2307</v>
      </c>
      <c r="N3577" s="500" t="s">
        <v>13173</v>
      </c>
    </row>
    <row r="3578" spans="1:14">
      <c r="A3578" s="500" t="s">
        <v>686</v>
      </c>
      <c r="B3578" s="500" t="s">
        <v>2858</v>
      </c>
      <c r="C3578" s="500" t="s">
        <v>2888</v>
      </c>
      <c r="D3578" s="500" t="s">
        <v>2889</v>
      </c>
      <c r="E3578" s="500" t="s">
        <v>11099</v>
      </c>
      <c r="F3578" s="500" t="s">
        <v>580</v>
      </c>
      <c r="G3578" s="500" t="s">
        <v>13174</v>
      </c>
      <c r="H3578" s="500" t="s">
        <v>13175</v>
      </c>
      <c r="I3578" s="500" t="s">
        <v>688</v>
      </c>
      <c r="J3578" s="500" t="s">
        <v>689</v>
      </c>
      <c r="K3578" s="500" t="s">
        <v>2306</v>
      </c>
      <c r="L3578" s="500" t="s">
        <v>27724</v>
      </c>
      <c r="M3578" s="500" t="s">
        <v>2307</v>
      </c>
      <c r="N3578" s="500" t="s">
        <v>13176</v>
      </c>
    </row>
    <row r="3579" spans="1:14">
      <c r="A3579" s="500" t="s">
        <v>686</v>
      </c>
      <c r="B3579" s="500" t="s">
        <v>2858</v>
      </c>
      <c r="C3579" s="500" t="s">
        <v>2888</v>
      </c>
      <c r="D3579" s="500" t="s">
        <v>2889</v>
      </c>
      <c r="E3579" s="500" t="s">
        <v>11099</v>
      </c>
      <c r="F3579" s="500" t="s">
        <v>580</v>
      </c>
      <c r="G3579" s="500" t="s">
        <v>13177</v>
      </c>
      <c r="H3579" s="500" t="s">
        <v>13175</v>
      </c>
      <c r="I3579" s="500" t="s">
        <v>688</v>
      </c>
      <c r="J3579" s="500" t="s">
        <v>689</v>
      </c>
      <c r="K3579" s="500" t="s">
        <v>2306</v>
      </c>
      <c r="L3579" s="500" t="s">
        <v>27724</v>
      </c>
      <c r="M3579" s="500" t="s">
        <v>2307</v>
      </c>
      <c r="N3579" s="500" t="s">
        <v>13178</v>
      </c>
    </row>
    <row r="3580" spans="1:14">
      <c r="A3580" s="500" t="s">
        <v>686</v>
      </c>
      <c r="B3580" s="500" t="s">
        <v>2858</v>
      </c>
      <c r="C3580" s="500" t="s">
        <v>2888</v>
      </c>
      <c r="D3580" s="500" t="s">
        <v>2889</v>
      </c>
      <c r="E3580" s="500" t="s">
        <v>11099</v>
      </c>
      <c r="F3580" s="500" t="s">
        <v>580</v>
      </c>
      <c r="G3580" s="500" t="s">
        <v>13179</v>
      </c>
      <c r="H3580" s="500" t="s">
        <v>13180</v>
      </c>
      <c r="I3580" s="500" t="s">
        <v>688</v>
      </c>
      <c r="J3580" s="500" t="s">
        <v>689</v>
      </c>
      <c r="K3580" s="500" t="s">
        <v>2306</v>
      </c>
      <c r="L3580" s="500" t="s">
        <v>27724</v>
      </c>
      <c r="M3580" s="500" t="s">
        <v>2307</v>
      </c>
      <c r="N3580" s="500" t="s">
        <v>13181</v>
      </c>
    </row>
    <row r="3581" spans="1:14">
      <c r="A3581" s="500" t="s">
        <v>686</v>
      </c>
      <c r="B3581" s="500" t="s">
        <v>2858</v>
      </c>
      <c r="C3581" s="500" t="s">
        <v>2888</v>
      </c>
      <c r="D3581" s="500" t="s">
        <v>2889</v>
      </c>
      <c r="E3581" s="500" t="s">
        <v>11099</v>
      </c>
      <c r="F3581" s="500" t="s">
        <v>580</v>
      </c>
      <c r="G3581" s="500" t="s">
        <v>13182</v>
      </c>
      <c r="H3581" s="500" t="s">
        <v>13180</v>
      </c>
      <c r="I3581" s="500" t="s">
        <v>688</v>
      </c>
      <c r="J3581" s="500" t="s">
        <v>689</v>
      </c>
      <c r="K3581" s="500" t="s">
        <v>2306</v>
      </c>
      <c r="L3581" s="500" t="s">
        <v>27724</v>
      </c>
      <c r="M3581" s="500" t="s">
        <v>2307</v>
      </c>
      <c r="N3581" s="500" t="s">
        <v>13183</v>
      </c>
    </row>
    <row r="3582" spans="1:14">
      <c r="A3582" s="500" t="s">
        <v>686</v>
      </c>
      <c r="B3582" s="500" t="s">
        <v>2858</v>
      </c>
      <c r="C3582" s="500" t="s">
        <v>2888</v>
      </c>
      <c r="D3582" s="500" t="s">
        <v>2889</v>
      </c>
      <c r="E3582" s="500" t="s">
        <v>11099</v>
      </c>
      <c r="F3582" s="500" t="s">
        <v>580</v>
      </c>
      <c r="G3582" s="500" t="s">
        <v>13184</v>
      </c>
      <c r="H3582" s="500" t="s">
        <v>13185</v>
      </c>
      <c r="I3582" s="500" t="s">
        <v>688</v>
      </c>
      <c r="J3582" s="500" t="s">
        <v>689</v>
      </c>
      <c r="K3582" s="500" t="s">
        <v>2306</v>
      </c>
      <c r="L3582" s="500" t="s">
        <v>27724</v>
      </c>
      <c r="M3582" s="500" t="s">
        <v>2307</v>
      </c>
      <c r="N3582" s="500" t="s">
        <v>13186</v>
      </c>
    </row>
    <row r="3583" spans="1:14">
      <c r="A3583" s="500" t="s">
        <v>686</v>
      </c>
      <c r="B3583" s="500" t="s">
        <v>2858</v>
      </c>
      <c r="C3583" s="500" t="s">
        <v>2888</v>
      </c>
      <c r="D3583" s="500" t="s">
        <v>2889</v>
      </c>
      <c r="E3583" s="500" t="s">
        <v>11099</v>
      </c>
      <c r="F3583" s="500" t="s">
        <v>580</v>
      </c>
      <c r="G3583" s="500" t="s">
        <v>13187</v>
      </c>
      <c r="H3583" s="500" t="s">
        <v>13185</v>
      </c>
      <c r="I3583" s="500" t="s">
        <v>688</v>
      </c>
      <c r="J3583" s="500" t="s">
        <v>689</v>
      </c>
      <c r="K3583" s="500" t="s">
        <v>2306</v>
      </c>
      <c r="L3583" s="500" t="s">
        <v>27724</v>
      </c>
      <c r="M3583" s="500" t="s">
        <v>2307</v>
      </c>
      <c r="N3583" s="500" t="s">
        <v>13188</v>
      </c>
    </row>
    <row r="3584" spans="1:14">
      <c r="A3584" s="500" t="s">
        <v>686</v>
      </c>
      <c r="B3584" s="500" t="s">
        <v>2858</v>
      </c>
      <c r="C3584" s="500" t="s">
        <v>2888</v>
      </c>
      <c r="D3584" s="500" t="s">
        <v>2889</v>
      </c>
      <c r="E3584" s="500" t="s">
        <v>11099</v>
      </c>
      <c r="F3584" s="500" t="s">
        <v>580</v>
      </c>
      <c r="G3584" s="500" t="s">
        <v>13189</v>
      </c>
      <c r="H3584" s="500" t="s">
        <v>13190</v>
      </c>
      <c r="I3584" s="500" t="s">
        <v>688</v>
      </c>
      <c r="J3584" s="500" t="s">
        <v>689</v>
      </c>
      <c r="K3584" s="500" t="s">
        <v>2306</v>
      </c>
      <c r="L3584" s="500" t="s">
        <v>27724</v>
      </c>
      <c r="M3584" s="500" t="s">
        <v>2307</v>
      </c>
      <c r="N3584" s="500" t="s">
        <v>13191</v>
      </c>
    </row>
    <row r="3585" spans="1:14">
      <c r="A3585" s="500" t="s">
        <v>686</v>
      </c>
      <c r="B3585" s="500" t="s">
        <v>2858</v>
      </c>
      <c r="C3585" s="500" t="s">
        <v>2888</v>
      </c>
      <c r="D3585" s="500" t="s">
        <v>2889</v>
      </c>
      <c r="E3585" s="500" t="s">
        <v>11099</v>
      </c>
      <c r="F3585" s="500" t="s">
        <v>580</v>
      </c>
      <c r="G3585" s="500" t="s">
        <v>13192</v>
      </c>
      <c r="H3585" s="500" t="s">
        <v>13190</v>
      </c>
      <c r="I3585" s="500" t="s">
        <v>688</v>
      </c>
      <c r="J3585" s="500" t="s">
        <v>689</v>
      </c>
      <c r="K3585" s="500" t="s">
        <v>2306</v>
      </c>
      <c r="L3585" s="500" t="s">
        <v>27724</v>
      </c>
      <c r="M3585" s="500" t="s">
        <v>2307</v>
      </c>
      <c r="N3585" s="500" t="s">
        <v>13193</v>
      </c>
    </row>
    <row r="3586" spans="1:14">
      <c r="A3586" s="500" t="s">
        <v>686</v>
      </c>
      <c r="B3586" s="500" t="s">
        <v>2858</v>
      </c>
      <c r="C3586" s="500" t="s">
        <v>2888</v>
      </c>
      <c r="D3586" s="500" t="s">
        <v>2889</v>
      </c>
      <c r="E3586" s="500" t="s">
        <v>11099</v>
      </c>
      <c r="F3586" s="500" t="s">
        <v>580</v>
      </c>
      <c r="G3586" s="500" t="s">
        <v>707</v>
      </c>
      <c r="H3586" s="500" t="s">
        <v>3593</v>
      </c>
      <c r="I3586" s="500" t="s">
        <v>688</v>
      </c>
      <c r="J3586" s="500" t="s">
        <v>689</v>
      </c>
      <c r="K3586" s="500" t="s">
        <v>223</v>
      </c>
      <c r="L3586" s="500" t="s">
        <v>3828</v>
      </c>
      <c r="M3586" s="500" t="s">
        <v>3740</v>
      </c>
      <c r="N3586" s="500" t="s">
        <v>6820</v>
      </c>
    </row>
    <row r="3587" spans="1:14">
      <c r="A3587" s="500" t="s">
        <v>686</v>
      </c>
      <c r="B3587" s="500" t="s">
        <v>2858</v>
      </c>
      <c r="C3587" s="500" t="s">
        <v>2888</v>
      </c>
      <c r="D3587" s="500" t="s">
        <v>2889</v>
      </c>
      <c r="E3587" s="500" t="s">
        <v>11099</v>
      </c>
      <c r="F3587" s="500" t="s">
        <v>580</v>
      </c>
      <c r="G3587" s="500" t="s">
        <v>708</v>
      </c>
      <c r="H3587" s="500" t="s">
        <v>3592</v>
      </c>
      <c r="I3587" s="500" t="s">
        <v>688</v>
      </c>
      <c r="J3587" s="500" t="s">
        <v>689</v>
      </c>
      <c r="K3587" s="500" t="s">
        <v>223</v>
      </c>
      <c r="L3587" s="500" t="s">
        <v>3828</v>
      </c>
      <c r="M3587" s="500" t="s">
        <v>3740</v>
      </c>
      <c r="N3587" s="500" t="s">
        <v>6821</v>
      </c>
    </row>
    <row r="3588" spans="1:14">
      <c r="A3588" s="500" t="s">
        <v>686</v>
      </c>
      <c r="B3588" s="500" t="s">
        <v>2858</v>
      </c>
      <c r="C3588" s="500" t="s">
        <v>2888</v>
      </c>
      <c r="D3588" s="500" t="s">
        <v>2889</v>
      </c>
      <c r="E3588" s="500" t="s">
        <v>11099</v>
      </c>
      <c r="F3588" s="500" t="s">
        <v>580</v>
      </c>
      <c r="G3588" s="500" t="s">
        <v>1790</v>
      </c>
      <c r="H3588" s="500" t="s">
        <v>2911</v>
      </c>
      <c r="I3588" s="500" t="s">
        <v>688</v>
      </c>
      <c r="J3588" s="500" t="s">
        <v>689</v>
      </c>
      <c r="K3588" s="500" t="s">
        <v>223</v>
      </c>
      <c r="L3588" s="500" t="s">
        <v>3828</v>
      </c>
      <c r="M3588" s="500" t="s">
        <v>3740</v>
      </c>
      <c r="N3588" s="500" t="s">
        <v>6822</v>
      </c>
    </row>
    <row r="3589" spans="1:14">
      <c r="A3589" s="500" t="s">
        <v>686</v>
      </c>
      <c r="B3589" s="500" t="s">
        <v>2858</v>
      </c>
      <c r="C3589" s="500" t="s">
        <v>2888</v>
      </c>
      <c r="D3589" s="500" t="s">
        <v>2889</v>
      </c>
      <c r="E3589" s="500" t="s">
        <v>11099</v>
      </c>
      <c r="F3589" s="500" t="s">
        <v>580</v>
      </c>
      <c r="G3589" s="500" t="s">
        <v>1791</v>
      </c>
      <c r="H3589" s="500" t="s">
        <v>3594</v>
      </c>
      <c r="I3589" s="500" t="s">
        <v>688</v>
      </c>
      <c r="J3589" s="500" t="s">
        <v>689</v>
      </c>
      <c r="K3589" s="500" t="s">
        <v>223</v>
      </c>
      <c r="L3589" s="500" t="s">
        <v>3828</v>
      </c>
      <c r="M3589" s="500" t="s">
        <v>3740</v>
      </c>
      <c r="N3589" s="500" t="s">
        <v>6823</v>
      </c>
    </row>
    <row r="3590" spans="1:14">
      <c r="A3590" s="500" t="s">
        <v>686</v>
      </c>
      <c r="B3590" s="500" t="s">
        <v>2858</v>
      </c>
      <c r="C3590" s="500" t="s">
        <v>2888</v>
      </c>
      <c r="D3590" s="500" t="s">
        <v>2889</v>
      </c>
      <c r="E3590" s="500" t="s">
        <v>11099</v>
      </c>
      <c r="F3590" s="500" t="s">
        <v>580</v>
      </c>
      <c r="G3590" s="500" t="s">
        <v>1792</v>
      </c>
      <c r="H3590" s="500" t="s">
        <v>3594</v>
      </c>
      <c r="I3590" s="500" t="s">
        <v>688</v>
      </c>
      <c r="J3590" s="500" t="s">
        <v>689</v>
      </c>
      <c r="K3590" s="500" t="s">
        <v>223</v>
      </c>
      <c r="L3590" s="500" t="s">
        <v>3828</v>
      </c>
      <c r="M3590" s="500" t="s">
        <v>3740</v>
      </c>
      <c r="N3590" s="500" t="s">
        <v>6824</v>
      </c>
    </row>
    <row r="3591" spans="1:14">
      <c r="A3591" s="500" t="s">
        <v>686</v>
      </c>
      <c r="B3591" s="500" t="s">
        <v>2858</v>
      </c>
      <c r="C3591" s="500" t="s">
        <v>2888</v>
      </c>
      <c r="D3591" s="500" t="s">
        <v>2889</v>
      </c>
      <c r="E3591" s="500" t="s">
        <v>11099</v>
      </c>
      <c r="F3591" s="500" t="s">
        <v>580</v>
      </c>
      <c r="G3591" s="500" t="s">
        <v>1793</v>
      </c>
      <c r="H3591" s="500" t="s">
        <v>2912</v>
      </c>
      <c r="I3591" s="500" t="s">
        <v>688</v>
      </c>
      <c r="J3591" s="500" t="s">
        <v>689</v>
      </c>
      <c r="K3591" s="500" t="s">
        <v>223</v>
      </c>
      <c r="L3591" s="500" t="s">
        <v>3828</v>
      </c>
      <c r="M3591" s="500" t="s">
        <v>3740</v>
      </c>
      <c r="N3591" s="500" t="s">
        <v>6825</v>
      </c>
    </row>
    <row r="3592" spans="1:14">
      <c r="A3592" s="500" t="s">
        <v>686</v>
      </c>
      <c r="B3592" s="500" t="s">
        <v>2858</v>
      </c>
      <c r="C3592" s="500" t="s">
        <v>2888</v>
      </c>
      <c r="D3592" s="500" t="s">
        <v>2889</v>
      </c>
      <c r="E3592" s="500" t="s">
        <v>11099</v>
      </c>
      <c r="F3592" s="500" t="s">
        <v>580</v>
      </c>
      <c r="G3592" s="500" t="s">
        <v>1795</v>
      </c>
      <c r="H3592" s="500" t="s">
        <v>2913</v>
      </c>
      <c r="I3592" s="500" t="s">
        <v>688</v>
      </c>
      <c r="J3592" s="500" t="s">
        <v>689</v>
      </c>
      <c r="K3592" s="500" t="s">
        <v>223</v>
      </c>
      <c r="L3592" s="500" t="s">
        <v>3828</v>
      </c>
      <c r="M3592" s="500" t="s">
        <v>3740</v>
      </c>
      <c r="N3592" s="500" t="s">
        <v>6826</v>
      </c>
    </row>
    <row r="3593" spans="1:14">
      <c r="A3593" s="500" t="s">
        <v>686</v>
      </c>
      <c r="B3593" s="500" t="s">
        <v>2858</v>
      </c>
      <c r="C3593" s="500" t="s">
        <v>2888</v>
      </c>
      <c r="D3593" s="500" t="s">
        <v>2889</v>
      </c>
      <c r="E3593" s="500" t="s">
        <v>11099</v>
      </c>
      <c r="F3593" s="500" t="s">
        <v>580</v>
      </c>
      <c r="G3593" s="500" t="s">
        <v>1796</v>
      </c>
      <c r="H3593" s="500" t="s">
        <v>3595</v>
      </c>
      <c r="I3593" s="500" t="s">
        <v>688</v>
      </c>
      <c r="J3593" s="500" t="s">
        <v>689</v>
      </c>
      <c r="K3593" s="500" t="s">
        <v>223</v>
      </c>
      <c r="L3593" s="500" t="s">
        <v>3828</v>
      </c>
      <c r="M3593" s="500" t="s">
        <v>3740</v>
      </c>
      <c r="N3593" s="500" t="s">
        <v>6827</v>
      </c>
    </row>
    <row r="3594" spans="1:14">
      <c r="A3594" s="500" t="s">
        <v>686</v>
      </c>
      <c r="B3594" s="500" t="s">
        <v>2858</v>
      </c>
      <c r="C3594" s="500" t="s">
        <v>2888</v>
      </c>
      <c r="D3594" s="500" t="s">
        <v>2889</v>
      </c>
      <c r="E3594" s="500" t="s">
        <v>11099</v>
      </c>
      <c r="F3594" s="500" t="s">
        <v>580</v>
      </c>
      <c r="G3594" s="500" t="s">
        <v>1797</v>
      </c>
      <c r="H3594" s="500" t="s">
        <v>3596</v>
      </c>
      <c r="I3594" s="500" t="s">
        <v>688</v>
      </c>
      <c r="J3594" s="500" t="s">
        <v>689</v>
      </c>
      <c r="K3594" s="500" t="s">
        <v>223</v>
      </c>
      <c r="L3594" s="500" t="s">
        <v>3828</v>
      </c>
      <c r="M3594" s="500" t="s">
        <v>3740</v>
      </c>
      <c r="N3594" s="500" t="s">
        <v>6828</v>
      </c>
    </row>
    <row r="3595" spans="1:14">
      <c r="A3595" s="500" t="s">
        <v>686</v>
      </c>
      <c r="B3595" s="500" t="s">
        <v>2858</v>
      </c>
      <c r="C3595" s="500" t="s">
        <v>2888</v>
      </c>
      <c r="D3595" s="500" t="s">
        <v>2889</v>
      </c>
      <c r="E3595" s="500" t="s">
        <v>11099</v>
      </c>
      <c r="F3595" s="500" t="s">
        <v>580</v>
      </c>
      <c r="G3595" s="500" t="s">
        <v>1798</v>
      </c>
      <c r="H3595" s="500" t="s">
        <v>2914</v>
      </c>
      <c r="I3595" s="500" t="s">
        <v>688</v>
      </c>
      <c r="J3595" s="500" t="s">
        <v>689</v>
      </c>
      <c r="K3595" s="500" t="s">
        <v>223</v>
      </c>
      <c r="L3595" s="500" t="s">
        <v>3828</v>
      </c>
      <c r="M3595" s="500" t="s">
        <v>3740</v>
      </c>
      <c r="N3595" s="500" t="s">
        <v>6829</v>
      </c>
    </row>
    <row r="3596" spans="1:14">
      <c r="A3596" s="500" t="s">
        <v>686</v>
      </c>
      <c r="B3596" s="500" t="s">
        <v>2858</v>
      </c>
      <c r="C3596" s="500" t="s">
        <v>2888</v>
      </c>
      <c r="D3596" s="500" t="s">
        <v>2889</v>
      </c>
      <c r="E3596" s="500" t="s">
        <v>11099</v>
      </c>
      <c r="F3596" s="500" t="s">
        <v>580</v>
      </c>
      <c r="G3596" s="500" t="s">
        <v>1799</v>
      </c>
      <c r="H3596" s="500" t="s">
        <v>2912</v>
      </c>
      <c r="I3596" s="500" t="s">
        <v>688</v>
      </c>
      <c r="J3596" s="500" t="s">
        <v>689</v>
      </c>
      <c r="K3596" s="500" t="s">
        <v>223</v>
      </c>
      <c r="L3596" s="500" t="s">
        <v>3828</v>
      </c>
      <c r="M3596" s="500" t="s">
        <v>3740</v>
      </c>
      <c r="N3596" s="500" t="s">
        <v>6830</v>
      </c>
    </row>
    <row r="3597" spans="1:14">
      <c r="A3597" s="500" t="s">
        <v>686</v>
      </c>
      <c r="B3597" s="500" t="s">
        <v>2858</v>
      </c>
      <c r="C3597" s="500" t="s">
        <v>2888</v>
      </c>
      <c r="D3597" s="500" t="s">
        <v>2889</v>
      </c>
      <c r="E3597" s="500" t="s">
        <v>11099</v>
      </c>
      <c r="F3597" s="500" t="s">
        <v>580</v>
      </c>
      <c r="G3597" s="500" t="s">
        <v>1800</v>
      </c>
      <c r="H3597" s="500" t="s">
        <v>2911</v>
      </c>
      <c r="I3597" s="500" t="s">
        <v>688</v>
      </c>
      <c r="J3597" s="500" t="s">
        <v>689</v>
      </c>
      <c r="K3597" s="500" t="s">
        <v>223</v>
      </c>
      <c r="L3597" s="500" t="s">
        <v>3828</v>
      </c>
      <c r="M3597" s="500" t="s">
        <v>3740</v>
      </c>
      <c r="N3597" s="500" t="s">
        <v>6831</v>
      </c>
    </row>
    <row r="3598" spans="1:14">
      <c r="A3598" s="500" t="s">
        <v>686</v>
      </c>
      <c r="B3598" s="500" t="s">
        <v>2858</v>
      </c>
      <c r="C3598" s="500" t="s">
        <v>2888</v>
      </c>
      <c r="D3598" s="500" t="s">
        <v>2889</v>
      </c>
      <c r="E3598" s="500" t="s">
        <v>11099</v>
      </c>
      <c r="F3598" s="500" t="s">
        <v>580</v>
      </c>
      <c r="G3598" s="500" t="s">
        <v>1841</v>
      </c>
      <c r="H3598" s="500" t="s">
        <v>2952</v>
      </c>
      <c r="I3598" s="500" t="s">
        <v>688</v>
      </c>
      <c r="J3598" s="500" t="s">
        <v>689</v>
      </c>
      <c r="K3598" s="500" t="s">
        <v>223</v>
      </c>
      <c r="L3598" s="500" t="s">
        <v>3734</v>
      </c>
      <c r="M3598" s="500" t="s">
        <v>2307</v>
      </c>
      <c r="N3598" s="500" t="s">
        <v>6832</v>
      </c>
    </row>
    <row r="3599" spans="1:14">
      <c r="A3599" s="500" t="s">
        <v>686</v>
      </c>
      <c r="B3599" s="500" t="s">
        <v>2858</v>
      </c>
      <c r="C3599" s="500" t="s">
        <v>2888</v>
      </c>
      <c r="D3599" s="500" t="s">
        <v>2889</v>
      </c>
      <c r="E3599" s="500" t="s">
        <v>11099</v>
      </c>
      <c r="F3599" s="500" t="s">
        <v>580</v>
      </c>
      <c r="G3599" s="500" t="s">
        <v>1842</v>
      </c>
      <c r="H3599" s="500" t="s">
        <v>2951</v>
      </c>
      <c r="I3599" s="500" t="s">
        <v>688</v>
      </c>
      <c r="J3599" s="500" t="s">
        <v>689</v>
      </c>
      <c r="K3599" s="500" t="s">
        <v>223</v>
      </c>
      <c r="L3599" s="500" t="s">
        <v>3734</v>
      </c>
      <c r="M3599" s="500" t="s">
        <v>2307</v>
      </c>
      <c r="N3599" s="500" t="s">
        <v>6833</v>
      </c>
    </row>
    <row r="3600" spans="1:14">
      <c r="A3600" s="500" t="s">
        <v>686</v>
      </c>
      <c r="B3600" s="500" t="s">
        <v>2858</v>
      </c>
      <c r="C3600" s="500" t="s">
        <v>2888</v>
      </c>
      <c r="D3600" s="500" t="s">
        <v>2889</v>
      </c>
      <c r="E3600" s="500" t="s">
        <v>11099</v>
      </c>
      <c r="F3600" s="500" t="s">
        <v>580</v>
      </c>
      <c r="G3600" s="500" t="s">
        <v>1843</v>
      </c>
      <c r="H3600" s="500" t="s">
        <v>2970</v>
      </c>
      <c r="I3600" s="500" t="s">
        <v>688</v>
      </c>
      <c r="J3600" s="500" t="s">
        <v>689</v>
      </c>
      <c r="K3600" s="500" t="s">
        <v>223</v>
      </c>
      <c r="L3600" s="500" t="s">
        <v>3734</v>
      </c>
      <c r="M3600" s="500" t="s">
        <v>2307</v>
      </c>
      <c r="N3600" s="500" t="s">
        <v>6834</v>
      </c>
    </row>
    <row r="3601" spans="1:14">
      <c r="A3601" s="500" t="s">
        <v>686</v>
      </c>
      <c r="B3601" s="500" t="s">
        <v>2858</v>
      </c>
      <c r="C3601" s="500" t="s">
        <v>2888</v>
      </c>
      <c r="D3601" s="500" t="s">
        <v>2889</v>
      </c>
      <c r="E3601" s="500" t="s">
        <v>11099</v>
      </c>
      <c r="F3601" s="500" t="s">
        <v>580</v>
      </c>
      <c r="G3601" s="500" t="s">
        <v>2583</v>
      </c>
      <c r="H3601" s="500" t="s">
        <v>2878</v>
      </c>
      <c r="I3601" s="500" t="s">
        <v>688</v>
      </c>
      <c r="J3601" s="500" t="s">
        <v>689</v>
      </c>
      <c r="K3601" s="500" t="s">
        <v>223</v>
      </c>
      <c r="L3601" s="500" t="s">
        <v>3734</v>
      </c>
      <c r="M3601" s="500" t="s">
        <v>2307</v>
      </c>
      <c r="N3601" s="500" t="s">
        <v>6835</v>
      </c>
    </row>
    <row r="3602" spans="1:14">
      <c r="A3602" s="500" t="s">
        <v>686</v>
      </c>
      <c r="B3602" s="500" t="s">
        <v>2858</v>
      </c>
      <c r="C3602" s="500" t="s">
        <v>2888</v>
      </c>
      <c r="D3602" s="500" t="s">
        <v>2889</v>
      </c>
      <c r="E3602" s="500" t="s">
        <v>11099</v>
      </c>
      <c r="F3602" s="500" t="s">
        <v>580</v>
      </c>
      <c r="G3602" s="500" t="s">
        <v>1845</v>
      </c>
      <c r="H3602" s="500" t="s">
        <v>2970</v>
      </c>
      <c r="I3602" s="500" t="s">
        <v>688</v>
      </c>
      <c r="J3602" s="500" t="s">
        <v>689</v>
      </c>
      <c r="K3602" s="500" t="s">
        <v>223</v>
      </c>
      <c r="L3602" s="500" t="s">
        <v>3734</v>
      </c>
      <c r="M3602" s="500" t="s">
        <v>2307</v>
      </c>
      <c r="N3602" s="500" t="s">
        <v>6836</v>
      </c>
    </row>
    <row r="3603" spans="1:14">
      <c r="A3603" s="500" t="s">
        <v>686</v>
      </c>
      <c r="B3603" s="500" t="s">
        <v>2858</v>
      </c>
      <c r="C3603" s="500" t="s">
        <v>2888</v>
      </c>
      <c r="D3603" s="500" t="s">
        <v>2889</v>
      </c>
      <c r="E3603" s="500" t="s">
        <v>11099</v>
      </c>
      <c r="F3603" s="500" t="s">
        <v>580</v>
      </c>
      <c r="G3603" s="500" t="s">
        <v>1846</v>
      </c>
      <c r="H3603" s="500" t="s">
        <v>2971</v>
      </c>
      <c r="I3603" s="500" t="s">
        <v>688</v>
      </c>
      <c r="J3603" s="500" t="s">
        <v>689</v>
      </c>
      <c r="K3603" s="500" t="s">
        <v>223</v>
      </c>
      <c r="L3603" s="500" t="s">
        <v>3734</v>
      </c>
      <c r="M3603" s="500" t="s">
        <v>2307</v>
      </c>
      <c r="N3603" s="500" t="s">
        <v>6837</v>
      </c>
    </row>
    <row r="3604" spans="1:14">
      <c r="A3604" s="500" t="s">
        <v>686</v>
      </c>
      <c r="B3604" s="500" t="s">
        <v>2858</v>
      </c>
      <c r="C3604" s="500" t="s">
        <v>2888</v>
      </c>
      <c r="D3604" s="500" t="s">
        <v>2889</v>
      </c>
      <c r="E3604" s="500" t="s">
        <v>11099</v>
      </c>
      <c r="F3604" s="500" t="s">
        <v>580</v>
      </c>
      <c r="G3604" s="500" t="s">
        <v>1847</v>
      </c>
      <c r="H3604" s="500" t="s">
        <v>2972</v>
      </c>
      <c r="I3604" s="500" t="s">
        <v>688</v>
      </c>
      <c r="J3604" s="500" t="s">
        <v>689</v>
      </c>
      <c r="K3604" s="500" t="s">
        <v>223</v>
      </c>
      <c r="L3604" s="500" t="s">
        <v>3734</v>
      </c>
      <c r="M3604" s="500" t="s">
        <v>2307</v>
      </c>
      <c r="N3604" s="500" t="s">
        <v>6838</v>
      </c>
    </row>
    <row r="3605" spans="1:14">
      <c r="A3605" s="500" t="s">
        <v>686</v>
      </c>
      <c r="B3605" s="500" t="s">
        <v>2858</v>
      </c>
      <c r="C3605" s="500" t="s">
        <v>2888</v>
      </c>
      <c r="D3605" s="500" t="s">
        <v>2889</v>
      </c>
      <c r="E3605" s="500" t="s">
        <v>11099</v>
      </c>
      <c r="F3605" s="500" t="s">
        <v>580</v>
      </c>
      <c r="G3605" s="500" t="s">
        <v>1848</v>
      </c>
      <c r="H3605" s="500" t="s">
        <v>2973</v>
      </c>
      <c r="I3605" s="500" t="s">
        <v>688</v>
      </c>
      <c r="J3605" s="500" t="s">
        <v>689</v>
      </c>
      <c r="K3605" s="500" t="s">
        <v>223</v>
      </c>
      <c r="L3605" s="500" t="s">
        <v>3734</v>
      </c>
      <c r="M3605" s="500" t="s">
        <v>2307</v>
      </c>
      <c r="N3605" s="500" t="s">
        <v>6839</v>
      </c>
    </row>
    <row r="3606" spans="1:14">
      <c r="A3606" s="500" t="s">
        <v>686</v>
      </c>
      <c r="B3606" s="500" t="s">
        <v>2858</v>
      </c>
      <c r="C3606" s="500" t="s">
        <v>2888</v>
      </c>
      <c r="D3606" s="500" t="s">
        <v>2889</v>
      </c>
      <c r="E3606" s="500" t="s">
        <v>11099</v>
      </c>
      <c r="F3606" s="500" t="s">
        <v>580</v>
      </c>
      <c r="G3606" s="500" t="s">
        <v>1850</v>
      </c>
      <c r="H3606" s="500" t="s">
        <v>2974</v>
      </c>
      <c r="I3606" s="500" t="s">
        <v>688</v>
      </c>
      <c r="J3606" s="500" t="s">
        <v>689</v>
      </c>
      <c r="K3606" s="500" t="s">
        <v>223</v>
      </c>
      <c r="L3606" s="500" t="s">
        <v>3734</v>
      </c>
      <c r="M3606" s="500" t="s">
        <v>2307</v>
      </c>
      <c r="N3606" s="500" t="s">
        <v>6840</v>
      </c>
    </row>
    <row r="3607" spans="1:14">
      <c r="A3607" s="500" t="s">
        <v>686</v>
      </c>
      <c r="B3607" s="500" t="s">
        <v>2858</v>
      </c>
      <c r="C3607" s="500" t="s">
        <v>2888</v>
      </c>
      <c r="D3607" s="500" t="s">
        <v>2889</v>
      </c>
      <c r="E3607" s="500" t="s">
        <v>11099</v>
      </c>
      <c r="F3607" s="500" t="s">
        <v>580</v>
      </c>
      <c r="G3607" s="500" t="s">
        <v>1851</v>
      </c>
      <c r="H3607" s="500" t="s">
        <v>2949</v>
      </c>
      <c r="I3607" s="500" t="s">
        <v>688</v>
      </c>
      <c r="J3607" s="500" t="s">
        <v>689</v>
      </c>
      <c r="K3607" s="500" t="s">
        <v>223</v>
      </c>
      <c r="L3607" s="500" t="s">
        <v>3734</v>
      </c>
      <c r="M3607" s="500" t="s">
        <v>2307</v>
      </c>
      <c r="N3607" s="500" t="s">
        <v>6841</v>
      </c>
    </row>
    <row r="3608" spans="1:14">
      <c r="A3608" s="500" t="s">
        <v>686</v>
      </c>
      <c r="B3608" s="500" t="s">
        <v>2858</v>
      </c>
      <c r="C3608" s="500" t="s">
        <v>2888</v>
      </c>
      <c r="D3608" s="500" t="s">
        <v>2889</v>
      </c>
      <c r="E3608" s="500" t="s">
        <v>11099</v>
      </c>
      <c r="F3608" s="500" t="s">
        <v>580</v>
      </c>
      <c r="G3608" s="500" t="s">
        <v>1852</v>
      </c>
      <c r="H3608" s="500" t="s">
        <v>2975</v>
      </c>
      <c r="I3608" s="500" t="s">
        <v>688</v>
      </c>
      <c r="J3608" s="500" t="s">
        <v>689</v>
      </c>
      <c r="K3608" s="500" t="s">
        <v>223</v>
      </c>
      <c r="L3608" s="500" t="s">
        <v>3734</v>
      </c>
      <c r="M3608" s="500" t="s">
        <v>2307</v>
      </c>
      <c r="N3608" s="500" t="s">
        <v>6842</v>
      </c>
    </row>
    <row r="3609" spans="1:14">
      <c r="A3609" s="500" t="s">
        <v>686</v>
      </c>
      <c r="B3609" s="500" t="s">
        <v>2858</v>
      </c>
      <c r="C3609" s="500" t="s">
        <v>2888</v>
      </c>
      <c r="D3609" s="500" t="s">
        <v>2889</v>
      </c>
      <c r="E3609" s="500" t="s">
        <v>11099</v>
      </c>
      <c r="F3609" s="500" t="s">
        <v>580</v>
      </c>
      <c r="G3609" s="500" t="s">
        <v>1853</v>
      </c>
      <c r="H3609" s="500" t="s">
        <v>2976</v>
      </c>
      <c r="I3609" s="500" t="s">
        <v>688</v>
      </c>
      <c r="J3609" s="500" t="s">
        <v>689</v>
      </c>
      <c r="K3609" s="500" t="s">
        <v>223</v>
      </c>
      <c r="L3609" s="500" t="s">
        <v>3734</v>
      </c>
      <c r="M3609" s="500" t="s">
        <v>2307</v>
      </c>
      <c r="N3609" s="500" t="s">
        <v>6843</v>
      </c>
    </row>
    <row r="3610" spans="1:14">
      <c r="A3610" s="500" t="s">
        <v>686</v>
      </c>
      <c r="B3610" s="500" t="s">
        <v>2858</v>
      </c>
      <c r="C3610" s="500" t="s">
        <v>2888</v>
      </c>
      <c r="D3610" s="500" t="s">
        <v>2889</v>
      </c>
      <c r="E3610" s="500" t="s">
        <v>11099</v>
      </c>
      <c r="F3610" s="500" t="s">
        <v>580</v>
      </c>
      <c r="G3610" s="500" t="s">
        <v>1854</v>
      </c>
      <c r="H3610" s="500" t="s">
        <v>2976</v>
      </c>
      <c r="I3610" s="500" t="s">
        <v>688</v>
      </c>
      <c r="J3610" s="500" t="s">
        <v>689</v>
      </c>
      <c r="K3610" s="500" t="s">
        <v>223</v>
      </c>
      <c r="L3610" s="500" t="s">
        <v>3734</v>
      </c>
      <c r="M3610" s="500" t="s">
        <v>2307</v>
      </c>
      <c r="N3610" s="500" t="s">
        <v>6844</v>
      </c>
    </row>
    <row r="3611" spans="1:14">
      <c r="A3611" s="500" t="s">
        <v>686</v>
      </c>
      <c r="B3611" s="500" t="s">
        <v>2858</v>
      </c>
      <c r="C3611" s="500" t="s">
        <v>2888</v>
      </c>
      <c r="D3611" s="500" t="s">
        <v>2889</v>
      </c>
      <c r="E3611" s="500" t="s">
        <v>11099</v>
      </c>
      <c r="F3611" s="500" t="s">
        <v>580</v>
      </c>
      <c r="G3611" s="500" t="s">
        <v>1855</v>
      </c>
      <c r="H3611" s="500" t="s">
        <v>2977</v>
      </c>
      <c r="I3611" s="500" t="s">
        <v>688</v>
      </c>
      <c r="J3611" s="500" t="s">
        <v>689</v>
      </c>
      <c r="K3611" s="500" t="s">
        <v>223</v>
      </c>
      <c r="L3611" s="500" t="s">
        <v>3734</v>
      </c>
      <c r="M3611" s="500" t="s">
        <v>2307</v>
      </c>
      <c r="N3611" s="500" t="s">
        <v>6845</v>
      </c>
    </row>
    <row r="3612" spans="1:14">
      <c r="A3612" s="500" t="s">
        <v>686</v>
      </c>
      <c r="B3612" s="500" t="s">
        <v>2858</v>
      </c>
      <c r="C3612" s="500" t="s">
        <v>2888</v>
      </c>
      <c r="D3612" s="500" t="s">
        <v>2889</v>
      </c>
      <c r="E3612" s="500" t="s">
        <v>11099</v>
      </c>
      <c r="F3612" s="500" t="s">
        <v>580</v>
      </c>
      <c r="G3612" s="500" t="s">
        <v>1900</v>
      </c>
      <c r="H3612" s="500" t="s">
        <v>3723</v>
      </c>
      <c r="I3612" s="500" t="s">
        <v>688</v>
      </c>
      <c r="J3612" s="500" t="s">
        <v>689</v>
      </c>
      <c r="K3612" s="500" t="s">
        <v>223</v>
      </c>
      <c r="L3612" s="500" t="s">
        <v>3735</v>
      </c>
      <c r="M3612" s="500" t="s">
        <v>2307</v>
      </c>
      <c r="N3612" s="500" t="s">
        <v>6846</v>
      </c>
    </row>
    <row r="3613" spans="1:14">
      <c r="A3613" s="500" t="s">
        <v>686</v>
      </c>
      <c r="B3613" s="500" t="s">
        <v>2858</v>
      </c>
      <c r="C3613" s="500" t="s">
        <v>2888</v>
      </c>
      <c r="D3613" s="500" t="s">
        <v>2889</v>
      </c>
      <c r="E3613" s="500" t="s">
        <v>11099</v>
      </c>
      <c r="F3613" s="500" t="s">
        <v>580</v>
      </c>
      <c r="G3613" s="500" t="s">
        <v>1901</v>
      </c>
      <c r="H3613" s="500" t="s">
        <v>3732</v>
      </c>
      <c r="I3613" s="500" t="s">
        <v>688</v>
      </c>
      <c r="J3613" s="500" t="s">
        <v>689</v>
      </c>
      <c r="K3613" s="500" t="s">
        <v>223</v>
      </c>
      <c r="L3613" s="500" t="s">
        <v>3735</v>
      </c>
      <c r="M3613" s="500" t="s">
        <v>2307</v>
      </c>
      <c r="N3613" s="500" t="s">
        <v>6847</v>
      </c>
    </row>
    <row r="3614" spans="1:14">
      <c r="A3614" s="500" t="s">
        <v>686</v>
      </c>
      <c r="B3614" s="500" t="s">
        <v>2858</v>
      </c>
      <c r="C3614" s="500" t="s">
        <v>2888</v>
      </c>
      <c r="D3614" s="500" t="s">
        <v>2889</v>
      </c>
      <c r="E3614" s="500" t="s">
        <v>11099</v>
      </c>
      <c r="F3614" s="500" t="s">
        <v>580</v>
      </c>
      <c r="G3614" s="500" t="s">
        <v>1902</v>
      </c>
      <c r="H3614" s="500" t="s">
        <v>1794</v>
      </c>
      <c r="I3614" s="500" t="s">
        <v>688</v>
      </c>
      <c r="J3614" s="500" t="s">
        <v>689</v>
      </c>
      <c r="K3614" s="500" t="s">
        <v>223</v>
      </c>
      <c r="L3614" s="500" t="s">
        <v>3735</v>
      </c>
      <c r="M3614" s="500" t="s">
        <v>2307</v>
      </c>
      <c r="N3614" s="500" t="s">
        <v>6848</v>
      </c>
    </row>
    <row r="3615" spans="1:14">
      <c r="A3615" s="500" t="s">
        <v>686</v>
      </c>
      <c r="B3615" s="500" t="s">
        <v>2858</v>
      </c>
      <c r="C3615" s="500" t="s">
        <v>2888</v>
      </c>
      <c r="D3615" s="500" t="s">
        <v>2889</v>
      </c>
      <c r="E3615" s="500" t="s">
        <v>11099</v>
      </c>
      <c r="F3615" s="500" t="s">
        <v>580</v>
      </c>
      <c r="G3615" s="500" t="s">
        <v>1903</v>
      </c>
      <c r="H3615" s="500" t="s">
        <v>3729</v>
      </c>
      <c r="I3615" s="500" t="s">
        <v>688</v>
      </c>
      <c r="J3615" s="500" t="s">
        <v>689</v>
      </c>
      <c r="K3615" s="500" t="s">
        <v>223</v>
      </c>
      <c r="L3615" s="500" t="s">
        <v>3735</v>
      </c>
      <c r="M3615" s="500" t="s">
        <v>2307</v>
      </c>
      <c r="N3615" s="500" t="s">
        <v>6849</v>
      </c>
    </row>
    <row r="3616" spans="1:14">
      <c r="A3616" s="500" t="s">
        <v>686</v>
      </c>
      <c r="B3616" s="500" t="s">
        <v>2858</v>
      </c>
      <c r="C3616" s="500" t="s">
        <v>2888</v>
      </c>
      <c r="D3616" s="500" t="s">
        <v>2889</v>
      </c>
      <c r="E3616" s="500" t="s">
        <v>11099</v>
      </c>
      <c r="F3616" s="500" t="s">
        <v>580</v>
      </c>
      <c r="G3616" s="500" t="s">
        <v>1904</v>
      </c>
      <c r="H3616" s="500" t="s">
        <v>2909</v>
      </c>
      <c r="I3616" s="500" t="s">
        <v>688</v>
      </c>
      <c r="J3616" s="500" t="s">
        <v>689</v>
      </c>
      <c r="K3616" s="500" t="s">
        <v>223</v>
      </c>
      <c r="L3616" s="500" t="s">
        <v>3735</v>
      </c>
      <c r="M3616" s="500" t="s">
        <v>2307</v>
      </c>
      <c r="N3616" s="500" t="s">
        <v>6850</v>
      </c>
    </row>
    <row r="3617" spans="1:14">
      <c r="A3617" s="500" t="s">
        <v>686</v>
      </c>
      <c r="B3617" s="500" t="s">
        <v>2858</v>
      </c>
      <c r="C3617" s="500" t="s">
        <v>2888</v>
      </c>
      <c r="D3617" s="500" t="s">
        <v>2889</v>
      </c>
      <c r="E3617" s="500" t="s">
        <v>11099</v>
      </c>
      <c r="F3617" s="500" t="s">
        <v>580</v>
      </c>
      <c r="G3617" s="500" t="s">
        <v>13194</v>
      </c>
      <c r="H3617" s="500" t="s">
        <v>6943</v>
      </c>
      <c r="I3617" s="500" t="s">
        <v>688</v>
      </c>
      <c r="J3617" s="500" t="s">
        <v>689</v>
      </c>
      <c r="K3617" s="500" t="s">
        <v>2306</v>
      </c>
      <c r="L3617" s="500" t="s">
        <v>27724</v>
      </c>
      <c r="M3617" s="500" t="s">
        <v>2307</v>
      </c>
      <c r="N3617" s="500" t="s">
        <v>13195</v>
      </c>
    </row>
    <row r="3618" spans="1:14">
      <c r="A3618" s="500" t="s">
        <v>686</v>
      </c>
      <c r="B3618" s="500" t="s">
        <v>2858</v>
      </c>
      <c r="C3618" s="500" t="s">
        <v>2888</v>
      </c>
      <c r="D3618" s="500" t="s">
        <v>2889</v>
      </c>
      <c r="E3618" s="500" t="s">
        <v>11099</v>
      </c>
      <c r="F3618" s="500" t="s">
        <v>580</v>
      </c>
      <c r="G3618" s="500" t="s">
        <v>13196</v>
      </c>
      <c r="H3618" s="500" t="s">
        <v>6943</v>
      </c>
      <c r="I3618" s="500" t="s">
        <v>688</v>
      </c>
      <c r="J3618" s="500" t="s">
        <v>689</v>
      </c>
      <c r="K3618" s="500" t="s">
        <v>2306</v>
      </c>
      <c r="L3618" s="500" t="s">
        <v>27724</v>
      </c>
      <c r="M3618" s="500" t="s">
        <v>2307</v>
      </c>
      <c r="N3618" s="500" t="s">
        <v>13197</v>
      </c>
    </row>
    <row r="3619" spans="1:14">
      <c r="A3619" s="500" t="s">
        <v>686</v>
      </c>
      <c r="B3619" s="500" t="s">
        <v>2858</v>
      </c>
      <c r="C3619" s="500" t="s">
        <v>2888</v>
      </c>
      <c r="D3619" s="500" t="s">
        <v>2889</v>
      </c>
      <c r="E3619" s="500" t="s">
        <v>11099</v>
      </c>
      <c r="F3619" s="500" t="s">
        <v>580</v>
      </c>
      <c r="G3619" s="500" t="s">
        <v>13198</v>
      </c>
      <c r="H3619" s="500" t="s">
        <v>3724</v>
      </c>
      <c r="I3619" s="500" t="s">
        <v>688</v>
      </c>
      <c r="J3619" s="500" t="s">
        <v>689</v>
      </c>
      <c r="K3619" s="500" t="s">
        <v>2306</v>
      </c>
      <c r="L3619" s="500" t="s">
        <v>27724</v>
      </c>
      <c r="M3619" s="500" t="s">
        <v>2307</v>
      </c>
      <c r="N3619" s="500" t="s">
        <v>13199</v>
      </c>
    </row>
    <row r="3620" spans="1:14">
      <c r="A3620" s="500" t="s">
        <v>686</v>
      </c>
      <c r="B3620" s="500" t="s">
        <v>2858</v>
      </c>
      <c r="C3620" s="500" t="s">
        <v>2888</v>
      </c>
      <c r="D3620" s="500" t="s">
        <v>2889</v>
      </c>
      <c r="E3620" s="500" t="s">
        <v>11099</v>
      </c>
      <c r="F3620" s="500" t="s">
        <v>580</v>
      </c>
      <c r="G3620" s="500" t="s">
        <v>13200</v>
      </c>
      <c r="H3620" s="500" t="s">
        <v>3724</v>
      </c>
      <c r="I3620" s="500" t="s">
        <v>688</v>
      </c>
      <c r="J3620" s="500" t="s">
        <v>689</v>
      </c>
      <c r="K3620" s="500" t="s">
        <v>2306</v>
      </c>
      <c r="L3620" s="500" t="s">
        <v>27724</v>
      </c>
      <c r="M3620" s="500" t="s">
        <v>2307</v>
      </c>
      <c r="N3620" s="500" t="s">
        <v>13201</v>
      </c>
    </row>
    <row r="3621" spans="1:14">
      <c r="A3621" s="500" t="s">
        <v>686</v>
      </c>
      <c r="B3621" s="500" t="s">
        <v>2858</v>
      </c>
      <c r="C3621" s="500" t="s">
        <v>2888</v>
      </c>
      <c r="D3621" s="500" t="s">
        <v>2889</v>
      </c>
      <c r="E3621" s="500" t="s">
        <v>11099</v>
      </c>
      <c r="F3621" s="500" t="s">
        <v>580</v>
      </c>
      <c r="G3621" s="500" t="s">
        <v>13202</v>
      </c>
      <c r="H3621" s="500" t="s">
        <v>2955</v>
      </c>
      <c r="I3621" s="500" t="s">
        <v>688</v>
      </c>
      <c r="J3621" s="500" t="s">
        <v>689</v>
      </c>
      <c r="K3621" s="500" t="s">
        <v>2306</v>
      </c>
      <c r="L3621" s="500" t="s">
        <v>27724</v>
      </c>
      <c r="M3621" s="500" t="s">
        <v>2307</v>
      </c>
      <c r="N3621" s="500" t="s">
        <v>13203</v>
      </c>
    </row>
    <row r="3622" spans="1:14">
      <c r="A3622" s="500" t="s">
        <v>686</v>
      </c>
      <c r="B3622" s="500" t="s">
        <v>2858</v>
      </c>
      <c r="C3622" s="500" t="s">
        <v>2888</v>
      </c>
      <c r="D3622" s="500" t="s">
        <v>2889</v>
      </c>
      <c r="E3622" s="500" t="s">
        <v>11099</v>
      </c>
      <c r="F3622" s="500" t="s">
        <v>580</v>
      </c>
      <c r="G3622" s="500" t="s">
        <v>13204</v>
      </c>
      <c r="H3622" s="500" t="s">
        <v>2955</v>
      </c>
      <c r="I3622" s="500" t="s">
        <v>688</v>
      </c>
      <c r="J3622" s="500" t="s">
        <v>689</v>
      </c>
      <c r="K3622" s="500" t="s">
        <v>2306</v>
      </c>
      <c r="L3622" s="500" t="s">
        <v>27724</v>
      </c>
      <c r="M3622" s="500" t="s">
        <v>2307</v>
      </c>
      <c r="N3622" s="500" t="s">
        <v>13205</v>
      </c>
    </row>
    <row r="3623" spans="1:14">
      <c r="A3623" s="500" t="s">
        <v>686</v>
      </c>
      <c r="B3623" s="500" t="s">
        <v>2858</v>
      </c>
      <c r="C3623" s="500" t="s">
        <v>2888</v>
      </c>
      <c r="D3623" s="500" t="s">
        <v>2889</v>
      </c>
      <c r="E3623" s="500" t="s">
        <v>11099</v>
      </c>
      <c r="F3623" s="500" t="s">
        <v>580</v>
      </c>
      <c r="G3623" s="500" t="s">
        <v>13206</v>
      </c>
      <c r="H3623" s="500" t="s">
        <v>11245</v>
      </c>
      <c r="I3623" s="500" t="s">
        <v>688</v>
      </c>
      <c r="J3623" s="500" t="s">
        <v>689</v>
      </c>
      <c r="K3623" s="500" t="s">
        <v>2306</v>
      </c>
      <c r="L3623" s="500" t="s">
        <v>27724</v>
      </c>
      <c r="M3623" s="500" t="s">
        <v>2307</v>
      </c>
      <c r="N3623" s="500" t="s">
        <v>13207</v>
      </c>
    </row>
    <row r="3624" spans="1:14">
      <c r="A3624" s="500" t="s">
        <v>686</v>
      </c>
      <c r="B3624" s="500" t="s">
        <v>2858</v>
      </c>
      <c r="C3624" s="500" t="s">
        <v>2888</v>
      </c>
      <c r="D3624" s="500" t="s">
        <v>2889</v>
      </c>
      <c r="E3624" s="500" t="s">
        <v>11099</v>
      </c>
      <c r="F3624" s="500" t="s">
        <v>580</v>
      </c>
      <c r="G3624" s="500" t="s">
        <v>13208</v>
      </c>
      <c r="H3624" s="500" t="s">
        <v>11245</v>
      </c>
      <c r="I3624" s="500" t="s">
        <v>688</v>
      </c>
      <c r="J3624" s="500" t="s">
        <v>689</v>
      </c>
      <c r="K3624" s="500" t="s">
        <v>2306</v>
      </c>
      <c r="L3624" s="500" t="s">
        <v>27724</v>
      </c>
      <c r="M3624" s="500" t="s">
        <v>2307</v>
      </c>
      <c r="N3624" s="500" t="s">
        <v>13209</v>
      </c>
    </row>
    <row r="3625" spans="1:14">
      <c r="A3625" s="500" t="s">
        <v>686</v>
      </c>
      <c r="B3625" s="500" t="s">
        <v>2858</v>
      </c>
      <c r="C3625" s="500" t="s">
        <v>2888</v>
      </c>
      <c r="D3625" s="500" t="s">
        <v>2889</v>
      </c>
      <c r="E3625" s="500" t="s">
        <v>11099</v>
      </c>
      <c r="F3625" s="500" t="s">
        <v>580</v>
      </c>
      <c r="G3625" s="500" t="s">
        <v>13210</v>
      </c>
      <c r="H3625" s="500" t="s">
        <v>11224</v>
      </c>
      <c r="I3625" s="500" t="s">
        <v>688</v>
      </c>
      <c r="J3625" s="500" t="s">
        <v>689</v>
      </c>
      <c r="K3625" s="500" t="s">
        <v>2306</v>
      </c>
      <c r="L3625" s="500" t="s">
        <v>27724</v>
      </c>
      <c r="M3625" s="500" t="s">
        <v>2307</v>
      </c>
      <c r="N3625" s="500" t="s">
        <v>13211</v>
      </c>
    </row>
    <row r="3626" spans="1:14">
      <c r="A3626" s="500" t="s">
        <v>686</v>
      </c>
      <c r="B3626" s="500" t="s">
        <v>2858</v>
      </c>
      <c r="C3626" s="500" t="s">
        <v>2888</v>
      </c>
      <c r="D3626" s="500" t="s">
        <v>2889</v>
      </c>
      <c r="E3626" s="500" t="s">
        <v>11099</v>
      </c>
      <c r="F3626" s="500" t="s">
        <v>580</v>
      </c>
      <c r="G3626" s="500" t="s">
        <v>13212</v>
      </c>
      <c r="H3626" s="500" t="s">
        <v>11224</v>
      </c>
      <c r="I3626" s="500" t="s">
        <v>688</v>
      </c>
      <c r="J3626" s="500" t="s">
        <v>689</v>
      </c>
      <c r="K3626" s="500" t="s">
        <v>2306</v>
      </c>
      <c r="L3626" s="500" t="s">
        <v>27724</v>
      </c>
      <c r="M3626" s="500" t="s">
        <v>2307</v>
      </c>
      <c r="N3626" s="500" t="s">
        <v>13213</v>
      </c>
    </row>
    <row r="3627" spans="1:14">
      <c r="A3627" s="500" t="s">
        <v>686</v>
      </c>
      <c r="B3627" s="500" t="s">
        <v>2858</v>
      </c>
      <c r="C3627" s="500" t="s">
        <v>2888</v>
      </c>
      <c r="D3627" s="500" t="s">
        <v>2889</v>
      </c>
      <c r="E3627" s="500" t="s">
        <v>11099</v>
      </c>
      <c r="F3627" s="500" t="s">
        <v>580</v>
      </c>
      <c r="G3627" s="500" t="s">
        <v>13214</v>
      </c>
      <c r="H3627" s="500" t="s">
        <v>7095</v>
      </c>
      <c r="I3627" s="500" t="s">
        <v>688</v>
      </c>
      <c r="J3627" s="500" t="s">
        <v>689</v>
      </c>
      <c r="K3627" s="500" t="s">
        <v>2306</v>
      </c>
      <c r="L3627" s="500" t="s">
        <v>27724</v>
      </c>
      <c r="M3627" s="500" t="s">
        <v>2307</v>
      </c>
      <c r="N3627" s="500" t="s">
        <v>13215</v>
      </c>
    </row>
    <row r="3628" spans="1:14">
      <c r="A3628" s="500" t="s">
        <v>686</v>
      </c>
      <c r="B3628" s="500" t="s">
        <v>2858</v>
      </c>
      <c r="C3628" s="500" t="s">
        <v>2888</v>
      </c>
      <c r="D3628" s="500" t="s">
        <v>2889</v>
      </c>
      <c r="E3628" s="500" t="s">
        <v>11099</v>
      </c>
      <c r="F3628" s="500" t="s">
        <v>580</v>
      </c>
      <c r="G3628" s="500" t="s">
        <v>13216</v>
      </c>
      <c r="H3628" s="500" t="s">
        <v>7095</v>
      </c>
      <c r="I3628" s="500" t="s">
        <v>688</v>
      </c>
      <c r="J3628" s="500" t="s">
        <v>689</v>
      </c>
      <c r="K3628" s="500" t="s">
        <v>2306</v>
      </c>
      <c r="L3628" s="500" t="s">
        <v>27724</v>
      </c>
      <c r="M3628" s="500" t="s">
        <v>2307</v>
      </c>
      <c r="N3628" s="500" t="s">
        <v>13217</v>
      </c>
    </row>
    <row r="3629" spans="1:14">
      <c r="A3629" s="500" t="s">
        <v>686</v>
      </c>
      <c r="B3629" s="500" t="s">
        <v>2858</v>
      </c>
      <c r="C3629" s="500" t="s">
        <v>2888</v>
      </c>
      <c r="D3629" s="500" t="s">
        <v>2889</v>
      </c>
      <c r="E3629" s="500" t="s">
        <v>11099</v>
      </c>
      <c r="F3629" s="500" t="s">
        <v>580</v>
      </c>
      <c r="G3629" s="500" t="s">
        <v>13218</v>
      </c>
      <c r="H3629" s="500" t="s">
        <v>11402</v>
      </c>
      <c r="I3629" s="500" t="s">
        <v>688</v>
      </c>
      <c r="J3629" s="500" t="s">
        <v>689</v>
      </c>
      <c r="K3629" s="500" t="s">
        <v>2306</v>
      </c>
      <c r="L3629" s="500" t="s">
        <v>27724</v>
      </c>
      <c r="M3629" s="500" t="s">
        <v>2307</v>
      </c>
      <c r="N3629" s="500" t="s">
        <v>13219</v>
      </c>
    </row>
    <row r="3630" spans="1:14">
      <c r="A3630" s="500" t="s">
        <v>686</v>
      </c>
      <c r="B3630" s="500" t="s">
        <v>2858</v>
      </c>
      <c r="C3630" s="500" t="s">
        <v>2888</v>
      </c>
      <c r="D3630" s="500" t="s">
        <v>2889</v>
      </c>
      <c r="E3630" s="500" t="s">
        <v>11099</v>
      </c>
      <c r="F3630" s="500" t="s">
        <v>580</v>
      </c>
      <c r="G3630" s="500" t="s">
        <v>13220</v>
      </c>
      <c r="H3630" s="500" t="s">
        <v>11402</v>
      </c>
      <c r="I3630" s="500" t="s">
        <v>688</v>
      </c>
      <c r="J3630" s="500" t="s">
        <v>689</v>
      </c>
      <c r="K3630" s="500" t="s">
        <v>2306</v>
      </c>
      <c r="L3630" s="500" t="s">
        <v>27724</v>
      </c>
      <c r="M3630" s="500" t="s">
        <v>2307</v>
      </c>
      <c r="N3630" s="500" t="s">
        <v>13221</v>
      </c>
    </row>
    <row r="3631" spans="1:14">
      <c r="A3631" s="500" t="s">
        <v>686</v>
      </c>
      <c r="B3631" s="500" t="s">
        <v>2858</v>
      </c>
      <c r="C3631" s="500" t="s">
        <v>2888</v>
      </c>
      <c r="D3631" s="500" t="s">
        <v>2889</v>
      </c>
      <c r="E3631" s="500" t="s">
        <v>11099</v>
      </c>
      <c r="F3631" s="500" t="s">
        <v>580</v>
      </c>
      <c r="G3631" s="500" t="s">
        <v>13222</v>
      </c>
      <c r="H3631" s="500" t="s">
        <v>2946</v>
      </c>
      <c r="I3631" s="500" t="s">
        <v>688</v>
      </c>
      <c r="J3631" s="500" t="s">
        <v>689</v>
      </c>
      <c r="K3631" s="500" t="s">
        <v>2306</v>
      </c>
      <c r="L3631" s="500" t="s">
        <v>27724</v>
      </c>
      <c r="M3631" s="500" t="s">
        <v>2307</v>
      </c>
      <c r="N3631" s="500" t="s">
        <v>13223</v>
      </c>
    </row>
    <row r="3632" spans="1:14">
      <c r="A3632" s="500" t="s">
        <v>686</v>
      </c>
      <c r="B3632" s="500" t="s">
        <v>2858</v>
      </c>
      <c r="C3632" s="500" t="s">
        <v>2888</v>
      </c>
      <c r="D3632" s="500" t="s">
        <v>2889</v>
      </c>
      <c r="E3632" s="500" t="s">
        <v>11099</v>
      </c>
      <c r="F3632" s="500" t="s">
        <v>580</v>
      </c>
      <c r="G3632" s="500" t="s">
        <v>13224</v>
      </c>
      <c r="H3632" s="500" t="s">
        <v>2946</v>
      </c>
      <c r="I3632" s="500" t="s">
        <v>688</v>
      </c>
      <c r="J3632" s="500" t="s">
        <v>689</v>
      </c>
      <c r="K3632" s="500" t="s">
        <v>2306</v>
      </c>
      <c r="L3632" s="500" t="s">
        <v>27724</v>
      </c>
      <c r="M3632" s="500" t="s">
        <v>2307</v>
      </c>
      <c r="N3632" s="500" t="s">
        <v>13225</v>
      </c>
    </row>
    <row r="3633" spans="1:14">
      <c r="A3633" s="500" t="s">
        <v>686</v>
      </c>
      <c r="B3633" s="500" t="s">
        <v>2858</v>
      </c>
      <c r="C3633" s="500" t="s">
        <v>2888</v>
      </c>
      <c r="D3633" s="500" t="s">
        <v>2889</v>
      </c>
      <c r="E3633" s="500" t="s">
        <v>11099</v>
      </c>
      <c r="F3633" s="500" t="s">
        <v>580</v>
      </c>
      <c r="G3633" s="500" t="s">
        <v>13226</v>
      </c>
      <c r="H3633" s="500" t="s">
        <v>13227</v>
      </c>
      <c r="I3633" s="500" t="s">
        <v>688</v>
      </c>
      <c r="J3633" s="500" t="s">
        <v>689</v>
      </c>
      <c r="K3633" s="500" t="s">
        <v>2306</v>
      </c>
      <c r="L3633" s="500" t="s">
        <v>27724</v>
      </c>
      <c r="M3633" s="500" t="s">
        <v>2307</v>
      </c>
      <c r="N3633" s="500" t="s">
        <v>13228</v>
      </c>
    </row>
    <row r="3634" spans="1:14">
      <c r="A3634" s="500" t="s">
        <v>686</v>
      </c>
      <c r="B3634" s="500" t="s">
        <v>2858</v>
      </c>
      <c r="C3634" s="500" t="s">
        <v>2888</v>
      </c>
      <c r="D3634" s="500" t="s">
        <v>2889</v>
      </c>
      <c r="E3634" s="500" t="s">
        <v>11099</v>
      </c>
      <c r="F3634" s="500" t="s">
        <v>580</v>
      </c>
      <c r="G3634" s="500" t="s">
        <v>13229</v>
      </c>
      <c r="H3634" s="500" t="s">
        <v>13227</v>
      </c>
      <c r="I3634" s="500" t="s">
        <v>688</v>
      </c>
      <c r="J3634" s="500" t="s">
        <v>689</v>
      </c>
      <c r="K3634" s="500" t="s">
        <v>2306</v>
      </c>
      <c r="L3634" s="500" t="s">
        <v>27724</v>
      </c>
      <c r="M3634" s="500" t="s">
        <v>2307</v>
      </c>
      <c r="N3634" s="500" t="s">
        <v>13230</v>
      </c>
    </row>
    <row r="3635" spans="1:14">
      <c r="A3635" s="500" t="s">
        <v>686</v>
      </c>
      <c r="B3635" s="500" t="s">
        <v>2858</v>
      </c>
      <c r="C3635" s="500" t="s">
        <v>2888</v>
      </c>
      <c r="D3635" s="500" t="s">
        <v>2889</v>
      </c>
      <c r="E3635" s="500" t="s">
        <v>11099</v>
      </c>
      <c r="F3635" s="500" t="s">
        <v>580</v>
      </c>
      <c r="G3635" s="500" t="s">
        <v>13231</v>
      </c>
      <c r="H3635" s="500" t="s">
        <v>3971</v>
      </c>
      <c r="I3635" s="500" t="s">
        <v>688</v>
      </c>
      <c r="J3635" s="500" t="s">
        <v>689</v>
      </c>
      <c r="K3635" s="500" t="s">
        <v>2306</v>
      </c>
      <c r="L3635" s="500" t="s">
        <v>27724</v>
      </c>
      <c r="M3635" s="500" t="s">
        <v>2307</v>
      </c>
      <c r="N3635" s="500" t="s">
        <v>13232</v>
      </c>
    </row>
    <row r="3636" spans="1:14">
      <c r="A3636" s="500" t="s">
        <v>686</v>
      </c>
      <c r="B3636" s="500" t="s">
        <v>2858</v>
      </c>
      <c r="C3636" s="500" t="s">
        <v>2888</v>
      </c>
      <c r="D3636" s="500" t="s">
        <v>2889</v>
      </c>
      <c r="E3636" s="500" t="s">
        <v>11099</v>
      </c>
      <c r="F3636" s="500" t="s">
        <v>580</v>
      </c>
      <c r="G3636" s="500" t="s">
        <v>13233</v>
      </c>
      <c r="H3636" s="500" t="s">
        <v>3971</v>
      </c>
      <c r="I3636" s="500" t="s">
        <v>688</v>
      </c>
      <c r="J3636" s="500" t="s">
        <v>689</v>
      </c>
      <c r="K3636" s="500" t="s">
        <v>2306</v>
      </c>
      <c r="L3636" s="500" t="s">
        <v>27724</v>
      </c>
      <c r="M3636" s="500" t="s">
        <v>2307</v>
      </c>
      <c r="N3636" s="500" t="s">
        <v>13234</v>
      </c>
    </row>
    <row r="3637" spans="1:14">
      <c r="A3637" s="500" t="s">
        <v>686</v>
      </c>
      <c r="B3637" s="500" t="s">
        <v>2858</v>
      </c>
      <c r="C3637" s="500" t="s">
        <v>2888</v>
      </c>
      <c r="D3637" s="500" t="s">
        <v>2889</v>
      </c>
      <c r="E3637" s="500" t="s">
        <v>11099</v>
      </c>
      <c r="F3637" s="500" t="s">
        <v>580</v>
      </c>
      <c r="G3637" s="500" t="s">
        <v>13235</v>
      </c>
      <c r="H3637" s="500" t="s">
        <v>13236</v>
      </c>
      <c r="I3637" s="500" t="s">
        <v>688</v>
      </c>
      <c r="J3637" s="500" t="s">
        <v>689</v>
      </c>
      <c r="K3637" s="500" t="s">
        <v>2306</v>
      </c>
      <c r="L3637" s="500" t="s">
        <v>27724</v>
      </c>
      <c r="M3637" s="500" t="s">
        <v>2307</v>
      </c>
      <c r="N3637" s="500" t="s">
        <v>13237</v>
      </c>
    </row>
    <row r="3638" spans="1:14">
      <c r="A3638" s="500" t="s">
        <v>686</v>
      </c>
      <c r="B3638" s="500" t="s">
        <v>2858</v>
      </c>
      <c r="C3638" s="500" t="s">
        <v>2888</v>
      </c>
      <c r="D3638" s="500" t="s">
        <v>2889</v>
      </c>
      <c r="E3638" s="500" t="s">
        <v>11099</v>
      </c>
      <c r="F3638" s="500" t="s">
        <v>580</v>
      </c>
      <c r="G3638" s="500" t="s">
        <v>13238</v>
      </c>
      <c r="H3638" s="500" t="s">
        <v>13236</v>
      </c>
      <c r="I3638" s="500" t="s">
        <v>688</v>
      </c>
      <c r="J3638" s="500" t="s">
        <v>689</v>
      </c>
      <c r="K3638" s="500" t="s">
        <v>2306</v>
      </c>
      <c r="L3638" s="500" t="s">
        <v>27724</v>
      </c>
      <c r="M3638" s="500" t="s">
        <v>2307</v>
      </c>
      <c r="N3638" s="500" t="s">
        <v>13239</v>
      </c>
    </row>
    <row r="3639" spans="1:14">
      <c r="A3639" s="500" t="s">
        <v>686</v>
      </c>
      <c r="B3639" s="500" t="s">
        <v>2858</v>
      </c>
      <c r="C3639" s="500" t="s">
        <v>2888</v>
      </c>
      <c r="D3639" s="500" t="s">
        <v>2889</v>
      </c>
      <c r="E3639" s="500" t="s">
        <v>11099</v>
      </c>
      <c r="F3639" s="500" t="s">
        <v>580</v>
      </c>
      <c r="G3639" s="500" t="s">
        <v>13240</v>
      </c>
      <c r="H3639" s="500" t="s">
        <v>11053</v>
      </c>
      <c r="I3639" s="500" t="s">
        <v>688</v>
      </c>
      <c r="J3639" s="500" t="s">
        <v>689</v>
      </c>
      <c r="K3639" s="500" t="s">
        <v>2306</v>
      </c>
      <c r="L3639" s="500" t="s">
        <v>27724</v>
      </c>
      <c r="M3639" s="500" t="s">
        <v>2307</v>
      </c>
      <c r="N3639" s="500" t="s">
        <v>13241</v>
      </c>
    </row>
    <row r="3640" spans="1:14">
      <c r="A3640" s="500" t="s">
        <v>686</v>
      </c>
      <c r="B3640" s="500" t="s">
        <v>2858</v>
      </c>
      <c r="C3640" s="500" t="s">
        <v>2888</v>
      </c>
      <c r="D3640" s="500" t="s">
        <v>2889</v>
      </c>
      <c r="E3640" s="500" t="s">
        <v>11099</v>
      </c>
      <c r="F3640" s="500" t="s">
        <v>580</v>
      </c>
      <c r="G3640" s="500" t="s">
        <v>13242</v>
      </c>
      <c r="H3640" s="500" t="s">
        <v>11053</v>
      </c>
      <c r="I3640" s="500" t="s">
        <v>688</v>
      </c>
      <c r="J3640" s="500" t="s">
        <v>689</v>
      </c>
      <c r="K3640" s="500" t="s">
        <v>2306</v>
      </c>
      <c r="L3640" s="500" t="s">
        <v>27724</v>
      </c>
      <c r="M3640" s="500" t="s">
        <v>2307</v>
      </c>
      <c r="N3640" s="500" t="s">
        <v>13243</v>
      </c>
    </row>
    <row r="3641" spans="1:14">
      <c r="A3641" s="500" t="s">
        <v>686</v>
      </c>
      <c r="B3641" s="500" t="s">
        <v>2858</v>
      </c>
      <c r="C3641" s="500" t="s">
        <v>2888</v>
      </c>
      <c r="D3641" s="500" t="s">
        <v>2889</v>
      </c>
      <c r="E3641" s="500" t="s">
        <v>11099</v>
      </c>
      <c r="F3641" s="500" t="s">
        <v>580</v>
      </c>
      <c r="G3641" s="500" t="s">
        <v>13244</v>
      </c>
      <c r="H3641" s="500" t="s">
        <v>3914</v>
      </c>
      <c r="I3641" s="500" t="s">
        <v>688</v>
      </c>
      <c r="J3641" s="500" t="s">
        <v>689</v>
      </c>
      <c r="K3641" s="500" t="s">
        <v>2306</v>
      </c>
      <c r="L3641" s="500" t="s">
        <v>27724</v>
      </c>
      <c r="M3641" s="500" t="s">
        <v>2307</v>
      </c>
      <c r="N3641" s="500" t="s">
        <v>13245</v>
      </c>
    </row>
    <row r="3642" spans="1:14">
      <c r="A3642" s="500" t="s">
        <v>686</v>
      </c>
      <c r="B3642" s="500" t="s">
        <v>2858</v>
      </c>
      <c r="C3642" s="500" t="s">
        <v>2888</v>
      </c>
      <c r="D3642" s="500" t="s">
        <v>2889</v>
      </c>
      <c r="E3642" s="500" t="s">
        <v>11099</v>
      </c>
      <c r="F3642" s="500" t="s">
        <v>580</v>
      </c>
      <c r="G3642" s="500" t="s">
        <v>13246</v>
      </c>
      <c r="H3642" s="500" t="s">
        <v>3914</v>
      </c>
      <c r="I3642" s="500" t="s">
        <v>688</v>
      </c>
      <c r="J3642" s="500" t="s">
        <v>689</v>
      </c>
      <c r="K3642" s="500" t="s">
        <v>2306</v>
      </c>
      <c r="L3642" s="500" t="s">
        <v>27724</v>
      </c>
      <c r="M3642" s="500" t="s">
        <v>2307</v>
      </c>
      <c r="N3642" s="500" t="s">
        <v>13247</v>
      </c>
    </row>
    <row r="3643" spans="1:14">
      <c r="A3643" s="500" t="s">
        <v>686</v>
      </c>
      <c r="B3643" s="500" t="s">
        <v>2858</v>
      </c>
      <c r="C3643" s="500" t="s">
        <v>2888</v>
      </c>
      <c r="D3643" s="500" t="s">
        <v>2889</v>
      </c>
      <c r="E3643" s="500" t="s">
        <v>11099</v>
      </c>
      <c r="F3643" s="500" t="s">
        <v>580</v>
      </c>
      <c r="G3643" s="500" t="s">
        <v>13248</v>
      </c>
      <c r="H3643" s="500" t="s">
        <v>13249</v>
      </c>
      <c r="I3643" s="500" t="s">
        <v>688</v>
      </c>
      <c r="J3643" s="500" t="s">
        <v>689</v>
      </c>
      <c r="K3643" s="500" t="s">
        <v>2306</v>
      </c>
      <c r="L3643" s="500" t="s">
        <v>27724</v>
      </c>
      <c r="M3643" s="500" t="s">
        <v>2307</v>
      </c>
      <c r="N3643" s="500" t="s">
        <v>13250</v>
      </c>
    </row>
    <row r="3644" spans="1:14">
      <c r="A3644" s="500" t="s">
        <v>686</v>
      </c>
      <c r="B3644" s="500" t="s">
        <v>2858</v>
      </c>
      <c r="C3644" s="500" t="s">
        <v>2888</v>
      </c>
      <c r="D3644" s="500" t="s">
        <v>2889</v>
      </c>
      <c r="E3644" s="500" t="s">
        <v>11099</v>
      </c>
      <c r="F3644" s="500" t="s">
        <v>580</v>
      </c>
      <c r="G3644" s="500" t="s">
        <v>13251</v>
      </c>
      <c r="H3644" s="500" t="s">
        <v>13249</v>
      </c>
      <c r="I3644" s="500" t="s">
        <v>688</v>
      </c>
      <c r="J3644" s="500" t="s">
        <v>689</v>
      </c>
      <c r="K3644" s="500" t="s">
        <v>2306</v>
      </c>
      <c r="L3644" s="500" t="s">
        <v>27724</v>
      </c>
      <c r="M3644" s="500" t="s">
        <v>2307</v>
      </c>
      <c r="N3644" s="500" t="s">
        <v>13252</v>
      </c>
    </row>
    <row r="3645" spans="1:14">
      <c r="A3645" s="500" t="s">
        <v>686</v>
      </c>
      <c r="B3645" s="500" t="s">
        <v>2858</v>
      </c>
      <c r="C3645" s="500" t="s">
        <v>2888</v>
      </c>
      <c r="D3645" s="500" t="s">
        <v>2889</v>
      </c>
      <c r="E3645" s="500" t="s">
        <v>11099</v>
      </c>
      <c r="F3645" s="500" t="s">
        <v>580</v>
      </c>
      <c r="G3645" s="500" t="s">
        <v>13253</v>
      </c>
      <c r="H3645" s="500" t="s">
        <v>13254</v>
      </c>
      <c r="I3645" s="500" t="s">
        <v>688</v>
      </c>
      <c r="J3645" s="500" t="s">
        <v>689</v>
      </c>
      <c r="K3645" s="500" t="s">
        <v>2306</v>
      </c>
      <c r="L3645" s="500" t="s">
        <v>27724</v>
      </c>
      <c r="M3645" s="500" t="s">
        <v>2307</v>
      </c>
      <c r="N3645" s="500" t="s">
        <v>13255</v>
      </c>
    </row>
    <row r="3646" spans="1:14">
      <c r="A3646" s="500" t="s">
        <v>686</v>
      </c>
      <c r="B3646" s="500" t="s">
        <v>2858</v>
      </c>
      <c r="C3646" s="500" t="s">
        <v>2888</v>
      </c>
      <c r="D3646" s="500" t="s">
        <v>2889</v>
      </c>
      <c r="E3646" s="500" t="s">
        <v>11099</v>
      </c>
      <c r="F3646" s="500" t="s">
        <v>580</v>
      </c>
      <c r="G3646" s="500" t="s">
        <v>13256</v>
      </c>
      <c r="H3646" s="500" t="s">
        <v>13254</v>
      </c>
      <c r="I3646" s="500" t="s">
        <v>688</v>
      </c>
      <c r="J3646" s="500" t="s">
        <v>689</v>
      </c>
      <c r="K3646" s="500" t="s">
        <v>2306</v>
      </c>
      <c r="L3646" s="500" t="s">
        <v>27724</v>
      </c>
      <c r="M3646" s="500" t="s">
        <v>2307</v>
      </c>
      <c r="N3646" s="500" t="s">
        <v>13257</v>
      </c>
    </row>
    <row r="3647" spans="1:14">
      <c r="A3647" s="500" t="s">
        <v>686</v>
      </c>
      <c r="B3647" s="500" t="s">
        <v>2858</v>
      </c>
      <c r="C3647" s="500" t="s">
        <v>2888</v>
      </c>
      <c r="D3647" s="500" t="s">
        <v>2889</v>
      </c>
      <c r="E3647" s="500" t="s">
        <v>11099</v>
      </c>
      <c r="F3647" s="500" t="s">
        <v>580</v>
      </c>
      <c r="G3647" s="500" t="s">
        <v>13258</v>
      </c>
      <c r="H3647" s="500" t="s">
        <v>13259</v>
      </c>
      <c r="I3647" s="500" t="s">
        <v>688</v>
      </c>
      <c r="J3647" s="500" t="s">
        <v>689</v>
      </c>
      <c r="K3647" s="500" t="s">
        <v>2306</v>
      </c>
      <c r="L3647" s="500" t="s">
        <v>27724</v>
      </c>
      <c r="M3647" s="500" t="s">
        <v>2307</v>
      </c>
      <c r="N3647" s="500" t="s">
        <v>13260</v>
      </c>
    </row>
    <row r="3648" spans="1:14">
      <c r="A3648" s="500" t="s">
        <v>686</v>
      </c>
      <c r="B3648" s="500" t="s">
        <v>2858</v>
      </c>
      <c r="C3648" s="500" t="s">
        <v>2888</v>
      </c>
      <c r="D3648" s="500" t="s">
        <v>2889</v>
      </c>
      <c r="E3648" s="500" t="s">
        <v>11099</v>
      </c>
      <c r="F3648" s="500" t="s">
        <v>580</v>
      </c>
      <c r="G3648" s="500" t="s">
        <v>13261</v>
      </c>
      <c r="H3648" s="500" t="s">
        <v>13259</v>
      </c>
      <c r="I3648" s="500" t="s">
        <v>688</v>
      </c>
      <c r="J3648" s="500" t="s">
        <v>689</v>
      </c>
      <c r="K3648" s="500" t="s">
        <v>2306</v>
      </c>
      <c r="L3648" s="500" t="s">
        <v>27724</v>
      </c>
      <c r="M3648" s="500" t="s">
        <v>2307</v>
      </c>
      <c r="N3648" s="500" t="s">
        <v>13262</v>
      </c>
    </row>
    <row r="3649" spans="1:14">
      <c r="A3649" s="500" t="s">
        <v>686</v>
      </c>
      <c r="B3649" s="500" t="s">
        <v>2858</v>
      </c>
      <c r="C3649" s="500" t="s">
        <v>2888</v>
      </c>
      <c r="D3649" s="500" t="s">
        <v>2889</v>
      </c>
      <c r="E3649" s="500" t="s">
        <v>11099</v>
      </c>
      <c r="F3649" s="500" t="s">
        <v>580</v>
      </c>
      <c r="G3649" s="500" t="s">
        <v>13263</v>
      </c>
      <c r="H3649" s="500" t="s">
        <v>13264</v>
      </c>
      <c r="I3649" s="500" t="s">
        <v>688</v>
      </c>
      <c r="J3649" s="500" t="s">
        <v>689</v>
      </c>
      <c r="K3649" s="500" t="s">
        <v>2306</v>
      </c>
      <c r="L3649" s="500" t="s">
        <v>27724</v>
      </c>
      <c r="M3649" s="500" t="s">
        <v>2307</v>
      </c>
      <c r="N3649" s="500" t="s">
        <v>13265</v>
      </c>
    </row>
    <row r="3650" spans="1:14">
      <c r="A3650" s="500" t="s">
        <v>686</v>
      </c>
      <c r="B3650" s="500" t="s">
        <v>2858</v>
      </c>
      <c r="C3650" s="500" t="s">
        <v>2888</v>
      </c>
      <c r="D3650" s="500" t="s">
        <v>2889</v>
      </c>
      <c r="E3650" s="500" t="s">
        <v>11099</v>
      </c>
      <c r="F3650" s="500" t="s">
        <v>580</v>
      </c>
      <c r="G3650" s="500" t="s">
        <v>13266</v>
      </c>
      <c r="H3650" s="500" t="s">
        <v>13264</v>
      </c>
      <c r="I3650" s="500" t="s">
        <v>688</v>
      </c>
      <c r="J3650" s="500" t="s">
        <v>689</v>
      </c>
      <c r="K3650" s="500" t="s">
        <v>2306</v>
      </c>
      <c r="L3650" s="500" t="s">
        <v>27724</v>
      </c>
      <c r="M3650" s="500" t="s">
        <v>2307</v>
      </c>
      <c r="N3650" s="500" t="s">
        <v>13267</v>
      </c>
    </row>
    <row r="3651" spans="1:14">
      <c r="A3651" s="500" t="s">
        <v>686</v>
      </c>
      <c r="B3651" s="500" t="s">
        <v>2858</v>
      </c>
      <c r="C3651" s="500" t="s">
        <v>2888</v>
      </c>
      <c r="D3651" s="500" t="s">
        <v>2889</v>
      </c>
      <c r="E3651" s="500" t="s">
        <v>11099</v>
      </c>
      <c r="F3651" s="500" t="s">
        <v>580</v>
      </c>
      <c r="G3651" s="500" t="s">
        <v>13268</v>
      </c>
      <c r="H3651" s="500" t="s">
        <v>6956</v>
      </c>
      <c r="I3651" s="500" t="s">
        <v>688</v>
      </c>
      <c r="J3651" s="500" t="s">
        <v>689</v>
      </c>
      <c r="K3651" s="500" t="s">
        <v>2306</v>
      </c>
      <c r="L3651" s="500" t="s">
        <v>27724</v>
      </c>
      <c r="M3651" s="500" t="s">
        <v>2307</v>
      </c>
      <c r="N3651" s="500" t="s">
        <v>13269</v>
      </c>
    </row>
    <row r="3652" spans="1:14">
      <c r="A3652" s="500" t="s">
        <v>686</v>
      </c>
      <c r="B3652" s="500" t="s">
        <v>2858</v>
      </c>
      <c r="C3652" s="500" t="s">
        <v>2888</v>
      </c>
      <c r="D3652" s="500" t="s">
        <v>2889</v>
      </c>
      <c r="E3652" s="500" t="s">
        <v>11099</v>
      </c>
      <c r="F3652" s="500" t="s">
        <v>580</v>
      </c>
      <c r="G3652" s="500" t="s">
        <v>13270</v>
      </c>
      <c r="H3652" s="500" t="s">
        <v>6956</v>
      </c>
      <c r="I3652" s="500" t="s">
        <v>688</v>
      </c>
      <c r="J3652" s="500" t="s">
        <v>689</v>
      </c>
      <c r="K3652" s="500" t="s">
        <v>2306</v>
      </c>
      <c r="L3652" s="500" t="s">
        <v>27724</v>
      </c>
      <c r="M3652" s="500" t="s">
        <v>2307</v>
      </c>
      <c r="N3652" s="500" t="s">
        <v>13271</v>
      </c>
    </row>
    <row r="3653" spans="1:14">
      <c r="A3653" s="500" t="s">
        <v>686</v>
      </c>
      <c r="B3653" s="500" t="s">
        <v>2858</v>
      </c>
      <c r="C3653" s="500" t="s">
        <v>2888</v>
      </c>
      <c r="D3653" s="500" t="s">
        <v>2889</v>
      </c>
      <c r="E3653" s="500" t="s">
        <v>11099</v>
      </c>
      <c r="F3653" s="500" t="s">
        <v>580</v>
      </c>
      <c r="G3653" s="500" t="s">
        <v>13272</v>
      </c>
      <c r="H3653" s="500" t="s">
        <v>11202</v>
      </c>
      <c r="I3653" s="500" t="s">
        <v>688</v>
      </c>
      <c r="J3653" s="500" t="s">
        <v>689</v>
      </c>
      <c r="K3653" s="500" t="s">
        <v>2306</v>
      </c>
      <c r="L3653" s="500" t="s">
        <v>27724</v>
      </c>
      <c r="M3653" s="500" t="s">
        <v>2307</v>
      </c>
      <c r="N3653" s="500" t="s">
        <v>13273</v>
      </c>
    </row>
    <row r="3654" spans="1:14">
      <c r="A3654" s="500" t="s">
        <v>686</v>
      </c>
      <c r="B3654" s="500" t="s">
        <v>2858</v>
      </c>
      <c r="C3654" s="500" t="s">
        <v>2888</v>
      </c>
      <c r="D3654" s="500" t="s">
        <v>2889</v>
      </c>
      <c r="E3654" s="500" t="s">
        <v>11099</v>
      </c>
      <c r="F3654" s="500" t="s">
        <v>580</v>
      </c>
      <c r="G3654" s="500" t="s">
        <v>13274</v>
      </c>
      <c r="H3654" s="500" t="s">
        <v>11202</v>
      </c>
      <c r="I3654" s="500" t="s">
        <v>688</v>
      </c>
      <c r="J3654" s="500" t="s">
        <v>689</v>
      </c>
      <c r="K3654" s="500" t="s">
        <v>2306</v>
      </c>
      <c r="L3654" s="500" t="s">
        <v>27724</v>
      </c>
      <c r="M3654" s="500" t="s">
        <v>2307</v>
      </c>
      <c r="N3654" s="500" t="s">
        <v>13275</v>
      </c>
    </row>
    <row r="3655" spans="1:14">
      <c r="A3655" s="500" t="s">
        <v>686</v>
      </c>
      <c r="B3655" s="500" t="s">
        <v>2858</v>
      </c>
      <c r="C3655" s="500" t="s">
        <v>2888</v>
      </c>
      <c r="D3655" s="500" t="s">
        <v>2889</v>
      </c>
      <c r="E3655" s="500" t="s">
        <v>11099</v>
      </c>
      <c r="F3655" s="500" t="s">
        <v>580</v>
      </c>
      <c r="G3655" s="500" t="s">
        <v>13276</v>
      </c>
      <c r="H3655" s="500" t="s">
        <v>13277</v>
      </c>
      <c r="I3655" s="500" t="s">
        <v>688</v>
      </c>
      <c r="J3655" s="500" t="s">
        <v>689</v>
      </c>
      <c r="K3655" s="500" t="s">
        <v>2306</v>
      </c>
      <c r="L3655" s="500" t="s">
        <v>27724</v>
      </c>
      <c r="M3655" s="500" t="s">
        <v>2307</v>
      </c>
      <c r="N3655" s="500" t="s">
        <v>13278</v>
      </c>
    </row>
    <row r="3656" spans="1:14">
      <c r="A3656" s="500" t="s">
        <v>686</v>
      </c>
      <c r="B3656" s="500" t="s">
        <v>2858</v>
      </c>
      <c r="C3656" s="500" t="s">
        <v>2888</v>
      </c>
      <c r="D3656" s="500" t="s">
        <v>2889</v>
      </c>
      <c r="E3656" s="500" t="s">
        <v>11099</v>
      </c>
      <c r="F3656" s="500" t="s">
        <v>580</v>
      </c>
      <c r="G3656" s="500" t="s">
        <v>13279</v>
      </c>
      <c r="H3656" s="500" t="s">
        <v>13277</v>
      </c>
      <c r="I3656" s="500" t="s">
        <v>688</v>
      </c>
      <c r="J3656" s="500" t="s">
        <v>689</v>
      </c>
      <c r="K3656" s="500" t="s">
        <v>2306</v>
      </c>
      <c r="L3656" s="500" t="s">
        <v>27724</v>
      </c>
      <c r="M3656" s="500" t="s">
        <v>2307</v>
      </c>
      <c r="N3656" s="500" t="s">
        <v>13280</v>
      </c>
    </row>
    <row r="3657" spans="1:14">
      <c r="A3657" s="500" t="s">
        <v>686</v>
      </c>
      <c r="B3657" s="500" t="s">
        <v>2858</v>
      </c>
      <c r="C3657" s="500" t="s">
        <v>2888</v>
      </c>
      <c r="D3657" s="500" t="s">
        <v>2889</v>
      </c>
      <c r="E3657" s="500" t="s">
        <v>11099</v>
      </c>
      <c r="F3657" s="500" t="s">
        <v>580</v>
      </c>
      <c r="G3657" s="500" t="s">
        <v>13281</v>
      </c>
      <c r="H3657" s="500" t="s">
        <v>3968</v>
      </c>
      <c r="I3657" s="500" t="s">
        <v>688</v>
      </c>
      <c r="J3657" s="500" t="s">
        <v>689</v>
      </c>
      <c r="K3657" s="500" t="s">
        <v>2306</v>
      </c>
      <c r="L3657" s="500" t="s">
        <v>27724</v>
      </c>
      <c r="M3657" s="500" t="s">
        <v>2307</v>
      </c>
      <c r="N3657" s="500" t="s">
        <v>13282</v>
      </c>
    </row>
    <row r="3658" spans="1:14">
      <c r="A3658" s="500" t="s">
        <v>686</v>
      </c>
      <c r="B3658" s="500" t="s">
        <v>2858</v>
      </c>
      <c r="C3658" s="500" t="s">
        <v>2888</v>
      </c>
      <c r="D3658" s="500" t="s">
        <v>2889</v>
      </c>
      <c r="E3658" s="500" t="s">
        <v>11099</v>
      </c>
      <c r="F3658" s="500" t="s">
        <v>580</v>
      </c>
      <c r="G3658" s="500" t="s">
        <v>13283</v>
      </c>
      <c r="H3658" s="500" t="s">
        <v>3968</v>
      </c>
      <c r="I3658" s="500" t="s">
        <v>688</v>
      </c>
      <c r="J3658" s="500" t="s">
        <v>689</v>
      </c>
      <c r="K3658" s="500" t="s">
        <v>2306</v>
      </c>
      <c r="L3658" s="500" t="s">
        <v>27724</v>
      </c>
      <c r="M3658" s="500" t="s">
        <v>2307</v>
      </c>
      <c r="N3658" s="500" t="s">
        <v>13284</v>
      </c>
    </row>
    <row r="3659" spans="1:14">
      <c r="A3659" s="500" t="s">
        <v>686</v>
      </c>
      <c r="B3659" s="500" t="s">
        <v>2858</v>
      </c>
      <c r="C3659" s="500" t="s">
        <v>2888</v>
      </c>
      <c r="D3659" s="500" t="s">
        <v>2889</v>
      </c>
      <c r="E3659" s="500" t="s">
        <v>11099</v>
      </c>
      <c r="F3659" s="500" t="s">
        <v>580</v>
      </c>
      <c r="G3659" s="500" t="s">
        <v>13285</v>
      </c>
      <c r="H3659" s="500" t="s">
        <v>13286</v>
      </c>
      <c r="I3659" s="500" t="s">
        <v>688</v>
      </c>
      <c r="J3659" s="500" t="s">
        <v>689</v>
      </c>
      <c r="K3659" s="500" t="s">
        <v>2306</v>
      </c>
      <c r="L3659" s="500" t="s">
        <v>27724</v>
      </c>
      <c r="M3659" s="500" t="s">
        <v>2307</v>
      </c>
      <c r="N3659" s="500" t="s">
        <v>13287</v>
      </c>
    </row>
    <row r="3660" spans="1:14">
      <c r="A3660" s="500" t="s">
        <v>686</v>
      </c>
      <c r="B3660" s="500" t="s">
        <v>2858</v>
      </c>
      <c r="C3660" s="500" t="s">
        <v>2888</v>
      </c>
      <c r="D3660" s="500" t="s">
        <v>2889</v>
      </c>
      <c r="E3660" s="500" t="s">
        <v>11099</v>
      </c>
      <c r="F3660" s="500" t="s">
        <v>580</v>
      </c>
      <c r="G3660" s="500" t="s">
        <v>13288</v>
      </c>
      <c r="H3660" s="500" t="s">
        <v>13286</v>
      </c>
      <c r="I3660" s="500" t="s">
        <v>688</v>
      </c>
      <c r="J3660" s="500" t="s">
        <v>689</v>
      </c>
      <c r="K3660" s="500" t="s">
        <v>2306</v>
      </c>
      <c r="L3660" s="500" t="s">
        <v>27724</v>
      </c>
      <c r="M3660" s="500" t="s">
        <v>2307</v>
      </c>
      <c r="N3660" s="500" t="s">
        <v>13289</v>
      </c>
    </row>
    <row r="3661" spans="1:14">
      <c r="A3661" s="500" t="s">
        <v>686</v>
      </c>
      <c r="B3661" s="500" t="s">
        <v>2858</v>
      </c>
      <c r="C3661" s="500" t="s">
        <v>2888</v>
      </c>
      <c r="D3661" s="500" t="s">
        <v>2889</v>
      </c>
      <c r="E3661" s="500" t="s">
        <v>11099</v>
      </c>
      <c r="F3661" s="500" t="s">
        <v>580</v>
      </c>
      <c r="G3661" s="500" t="s">
        <v>13290</v>
      </c>
      <c r="H3661" s="500" t="s">
        <v>13291</v>
      </c>
      <c r="I3661" s="500" t="s">
        <v>688</v>
      </c>
      <c r="J3661" s="500" t="s">
        <v>689</v>
      </c>
      <c r="K3661" s="500" t="s">
        <v>2306</v>
      </c>
      <c r="L3661" s="500" t="s">
        <v>27724</v>
      </c>
      <c r="M3661" s="500" t="s">
        <v>2307</v>
      </c>
      <c r="N3661" s="500" t="s">
        <v>13292</v>
      </c>
    </row>
    <row r="3662" spans="1:14">
      <c r="A3662" s="500" t="s">
        <v>686</v>
      </c>
      <c r="B3662" s="500" t="s">
        <v>2858</v>
      </c>
      <c r="C3662" s="500" t="s">
        <v>2888</v>
      </c>
      <c r="D3662" s="500" t="s">
        <v>2889</v>
      </c>
      <c r="E3662" s="500" t="s">
        <v>11099</v>
      </c>
      <c r="F3662" s="500" t="s">
        <v>580</v>
      </c>
      <c r="G3662" s="500" t="s">
        <v>13293</v>
      </c>
      <c r="H3662" s="500" t="s">
        <v>13291</v>
      </c>
      <c r="I3662" s="500" t="s">
        <v>688</v>
      </c>
      <c r="J3662" s="500" t="s">
        <v>689</v>
      </c>
      <c r="K3662" s="500" t="s">
        <v>2306</v>
      </c>
      <c r="L3662" s="500" t="s">
        <v>27724</v>
      </c>
      <c r="M3662" s="500" t="s">
        <v>2307</v>
      </c>
      <c r="N3662" s="500" t="s">
        <v>13294</v>
      </c>
    </row>
    <row r="3663" spans="1:14">
      <c r="A3663" s="500" t="s">
        <v>686</v>
      </c>
      <c r="B3663" s="500" t="s">
        <v>2858</v>
      </c>
      <c r="C3663" s="500" t="s">
        <v>2888</v>
      </c>
      <c r="D3663" s="500" t="s">
        <v>2889</v>
      </c>
      <c r="E3663" s="500" t="s">
        <v>11099</v>
      </c>
      <c r="F3663" s="500" t="s">
        <v>580</v>
      </c>
      <c r="G3663" s="500" t="s">
        <v>13295</v>
      </c>
      <c r="H3663" s="500" t="s">
        <v>6917</v>
      </c>
      <c r="I3663" s="500" t="s">
        <v>688</v>
      </c>
      <c r="J3663" s="500" t="s">
        <v>689</v>
      </c>
      <c r="K3663" s="500" t="s">
        <v>2306</v>
      </c>
      <c r="L3663" s="500" t="s">
        <v>27724</v>
      </c>
      <c r="M3663" s="500" t="s">
        <v>2307</v>
      </c>
      <c r="N3663" s="500" t="s">
        <v>13296</v>
      </c>
    </row>
    <row r="3664" spans="1:14">
      <c r="A3664" s="500" t="s">
        <v>686</v>
      </c>
      <c r="B3664" s="500" t="s">
        <v>2858</v>
      </c>
      <c r="C3664" s="500" t="s">
        <v>2888</v>
      </c>
      <c r="D3664" s="500" t="s">
        <v>2889</v>
      </c>
      <c r="E3664" s="500" t="s">
        <v>11099</v>
      </c>
      <c r="F3664" s="500" t="s">
        <v>580</v>
      </c>
      <c r="G3664" s="500" t="s">
        <v>13297</v>
      </c>
      <c r="H3664" s="500" t="s">
        <v>6917</v>
      </c>
      <c r="I3664" s="500" t="s">
        <v>688</v>
      </c>
      <c r="J3664" s="500" t="s">
        <v>689</v>
      </c>
      <c r="K3664" s="500" t="s">
        <v>2306</v>
      </c>
      <c r="L3664" s="500" t="s">
        <v>27724</v>
      </c>
      <c r="M3664" s="500" t="s">
        <v>2307</v>
      </c>
      <c r="N3664" s="500" t="s">
        <v>13298</v>
      </c>
    </row>
    <row r="3665" spans="1:14">
      <c r="A3665" s="500" t="s">
        <v>686</v>
      </c>
      <c r="B3665" s="500" t="s">
        <v>2858</v>
      </c>
      <c r="C3665" s="500" t="s">
        <v>2888</v>
      </c>
      <c r="D3665" s="500" t="s">
        <v>2889</v>
      </c>
      <c r="E3665" s="500" t="s">
        <v>11099</v>
      </c>
      <c r="F3665" s="500" t="s">
        <v>580</v>
      </c>
      <c r="G3665" s="500" t="s">
        <v>13299</v>
      </c>
      <c r="H3665" s="500" t="s">
        <v>13300</v>
      </c>
      <c r="I3665" s="500" t="s">
        <v>688</v>
      </c>
      <c r="J3665" s="500" t="s">
        <v>689</v>
      </c>
      <c r="K3665" s="500" t="s">
        <v>2306</v>
      </c>
      <c r="L3665" s="500" t="s">
        <v>27724</v>
      </c>
      <c r="M3665" s="500" t="s">
        <v>2307</v>
      </c>
      <c r="N3665" s="500" t="s">
        <v>13301</v>
      </c>
    </row>
    <row r="3666" spans="1:14">
      <c r="A3666" s="500" t="s">
        <v>686</v>
      </c>
      <c r="B3666" s="500" t="s">
        <v>2858</v>
      </c>
      <c r="C3666" s="500" t="s">
        <v>2888</v>
      </c>
      <c r="D3666" s="500" t="s">
        <v>2889</v>
      </c>
      <c r="E3666" s="500" t="s">
        <v>11099</v>
      </c>
      <c r="F3666" s="500" t="s">
        <v>580</v>
      </c>
      <c r="G3666" s="500" t="s">
        <v>13302</v>
      </c>
      <c r="H3666" s="500" t="s">
        <v>13300</v>
      </c>
      <c r="I3666" s="500" t="s">
        <v>688</v>
      </c>
      <c r="J3666" s="500" t="s">
        <v>689</v>
      </c>
      <c r="K3666" s="500" t="s">
        <v>2306</v>
      </c>
      <c r="L3666" s="500" t="s">
        <v>27724</v>
      </c>
      <c r="M3666" s="500" t="s">
        <v>2307</v>
      </c>
      <c r="N3666" s="500" t="s">
        <v>13303</v>
      </c>
    </row>
    <row r="3667" spans="1:14">
      <c r="A3667" s="500" t="s">
        <v>686</v>
      </c>
      <c r="B3667" s="500" t="s">
        <v>2858</v>
      </c>
      <c r="C3667" s="500" t="s">
        <v>2888</v>
      </c>
      <c r="D3667" s="500" t="s">
        <v>2889</v>
      </c>
      <c r="E3667" s="500" t="s">
        <v>11099</v>
      </c>
      <c r="F3667" s="500" t="s">
        <v>580</v>
      </c>
      <c r="G3667" s="500" t="s">
        <v>13304</v>
      </c>
      <c r="H3667" s="500" t="s">
        <v>13305</v>
      </c>
      <c r="I3667" s="500" t="s">
        <v>688</v>
      </c>
      <c r="J3667" s="500" t="s">
        <v>689</v>
      </c>
      <c r="K3667" s="500" t="s">
        <v>2306</v>
      </c>
      <c r="L3667" s="500" t="s">
        <v>27724</v>
      </c>
      <c r="M3667" s="500" t="s">
        <v>2307</v>
      </c>
      <c r="N3667" s="500" t="s">
        <v>13306</v>
      </c>
    </row>
    <row r="3668" spans="1:14">
      <c r="A3668" s="500" t="s">
        <v>686</v>
      </c>
      <c r="B3668" s="500" t="s">
        <v>2858</v>
      </c>
      <c r="C3668" s="500" t="s">
        <v>2888</v>
      </c>
      <c r="D3668" s="500" t="s">
        <v>2889</v>
      </c>
      <c r="E3668" s="500" t="s">
        <v>11099</v>
      </c>
      <c r="F3668" s="500" t="s">
        <v>580</v>
      </c>
      <c r="G3668" s="500" t="s">
        <v>13307</v>
      </c>
      <c r="H3668" s="500" t="s">
        <v>13305</v>
      </c>
      <c r="I3668" s="500" t="s">
        <v>688</v>
      </c>
      <c r="J3668" s="500" t="s">
        <v>689</v>
      </c>
      <c r="K3668" s="500" t="s">
        <v>2306</v>
      </c>
      <c r="L3668" s="500" t="s">
        <v>27724</v>
      </c>
      <c r="M3668" s="500" t="s">
        <v>2307</v>
      </c>
      <c r="N3668" s="500" t="s">
        <v>13308</v>
      </c>
    </row>
    <row r="3669" spans="1:14">
      <c r="A3669" s="500" t="s">
        <v>686</v>
      </c>
      <c r="B3669" s="500" t="s">
        <v>2858</v>
      </c>
      <c r="C3669" s="500" t="s">
        <v>2888</v>
      </c>
      <c r="D3669" s="500" t="s">
        <v>2889</v>
      </c>
      <c r="E3669" s="500" t="s">
        <v>11099</v>
      </c>
      <c r="F3669" s="500" t="s">
        <v>580</v>
      </c>
      <c r="G3669" s="500" t="s">
        <v>13309</v>
      </c>
      <c r="H3669" s="500" t="s">
        <v>3698</v>
      </c>
      <c r="I3669" s="500" t="s">
        <v>688</v>
      </c>
      <c r="J3669" s="500" t="s">
        <v>689</v>
      </c>
      <c r="K3669" s="500" t="s">
        <v>2306</v>
      </c>
      <c r="L3669" s="500" t="s">
        <v>27724</v>
      </c>
      <c r="M3669" s="500" t="s">
        <v>2307</v>
      </c>
      <c r="N3669" s="500" t="s">
        <v>13310</v>
      </c>
    </row>
    <row r="3670" spans="1:14">
      <c r="A3670" s="500" t="s">
        <v>686</v>
      </c>
      <c r="B3670" s="500" t="s">
        <v>2858</v>
      </c>
      <c r="C3670" s="500" t="s">
        <v>2888</v>
      </c>
      <c r="D3670" s="500" t="s">
        <v>2889</v>
      </c>
      <c r="E3670" s="500" t="s">
        <v>11099</v>
      </c>
      <c r="F3670" s="500" t="s">
        <v>580</v>
      </c>
      <c r="G3670" s="500" t="s">
        <v>13311</v>
      </c>
      <c r="H3670" s="500" t="s">
        <v>3698</v>
      </c>
      <c r="I3670" s="500" t="s">
        <v>688</v>
      </c>
      <c r="J3670" s="500" t="s">
        <v>689</v>
      </c>
      <c r="K3670" s="500" t="s">
        <v>2306</v>
      </c>
      <c r="L3670" s="500" t="s">
        <v>27724</v>
      </c>
      <c r="M3670" s="500" t="s">
        <v>2307</v>
      </c>
      <c r="N3670" s="500" t="s">
        <v>13312</v>
      </c>
    </row>
    <row r="3671" spans="1:14">
      <c r="A3671" s="500" t="s">
        <v>686</v>
      </c>
      <c r="B3671" s="500" t="s">
        <v>2858</v>
      </c>
      <c r="C3671" s="500" t="s">
        <v>2888</v>
      </c>
      <c r="D3671" s="500" t="s">
        <v>2889</v>
      </c>
      <c r="E3671" s="500" t="s">
        <v>11099</v>
      </c>
      <c r="F3671" s="500" t="s">
        <v>580</v>
      </c>
      <c r="G3671" s="500" t="s">
        <v>13313</v>
      </c>
      <c r="H3671" s="500" t="s">
        <v>11229</v>
      </c>
      <c r="I3671" s="500" t="s">
        <v>688</v>
      </c>
      <c r="J3671" s="500" t="s">
        <v>689</v>
      </c>
      <c r="K3671" s="500" t="s">
        <v>2306</v>
      </c>
      <c r="L3671" s="500" t="s">
        <v>27724</v>
      </c>
      <c r="M3671" s="500" t="s">
        <v>2307</v>
      </c>
      <c r="N3671" s="500" t="s">
        <v>13314</v>
      </c>
    </row>
    <row r="3672" spans="1:14">
      <c r="A3672" s="500" t="s">
        <v>686</v>
      </c>
      <c r="B3672" s="500" t="s">
        <v>2858</v>
      </c>
      <c r="C3672" s="500" t="s">
        <v>2888</v>
      </c>
      <c r="D3672" s="500" t="s">
        <v>2889</v>
      </c>
      <c r="E3672" s="500" t="s">
        <v>11099</v>
      </c>
      <c r="F3672" s="500" t="s">
        <v>580</v>
      </c>
      <c r="G3672" s="500" t="s">
        <v>13315</v>
      </c>
      <c r="H3672" s="500" t="s">
        <v>11229</v>
      </c>
      <c r="I3672" s="500" t="s">
        <v>688</v>
      </c>
      <c r="J3672" s="500" t="s">
        <v>689</v>
      </c>
      <c r="K3672" s="500" t="s">
        <v>2306</v>
      </c>
      <c r="L3672" s="500" t="s">
        <v>27724</v>
      </c>
      <c r="M3672" s="500" t="s">
        <v>2307</v>
      </c>
      <c r="N3672" s="500" t="s">
        <v>13316</v>
      </c>
    </row>
    <row r="3673" spans="1:14">
      <c r="A3673" s="500" t="s">
        <v>686</v>
      </c>
      <c r="B3673" s="500" t="s">
        <v>2858</v>
      </c>
      <c r="C3673" s="500" t="s">
        <v>2888</v>
      </c>
      <c r="D3673" s="500" t="s">
        <v>2889</v>
      </c>
      <c r="E3673" s="500" t="s">
        <v>11099</v>
      </c>
      <c r="F3673" s="500" t="s">
        <v>580</v>
      </c>
      <c r="G3673" s="500" t="s">
        <v>13317</v>
      </c>
      <c r="H3673" s="500" t="s">
        <v>3856</v>
      </c>
      <c r="I3673" s="500" t="s">
        <v>688</v>
      </c>
      <c r="J3673" s="500" t="s">
        <v>689</v>
      </c>
      <c r="K3673" s="500" t="s">
        <v>2306</v>
      </c>
      <c r="L3673" s="500" t="s">
        <v>27724</v>
      </c>
      <c r="M3673" s="500" t="s">
        <v>2307</v>
      </c>
      <c r="N3673" s="500" t="s">
        <v>13318</v>
      </c>
    </row>
    <row r="3674" spans="1:14">
      <c r="A3674" s="500" t="s">
        <v>686</v>
      </c>
      <c r="B3674" s="500" t="s">
        <v>2858</v>
      </c>
      <c r="C3674" s="500" t="s">
        <v>2888</v>
      </c>
      <c r="D3674" s="500" t="s">
        <v>2889</v>
      </c>
      <c r="E3674" s="500" t="s">
        <v>11099</v>
      </c>
      <c r="F3674" s="500" t="s">
        <v>580</v>
      </c>
      <c r="G3674" s="500" t="s">
        <v>13319</v>
      </c>
      <c r="H3674" s="500" t="s">
        <v>3856</v>
      </c>
      <c r="I3674" s="500" t="s">
        <v>688</v>
      </c>
      <c r="J3674" s="500" t="s">
        <v>689</v>
      </c>
      <c r="K3674" s="500" t="s">
        <v>2306</v>
      </c>
      <c r="L3674" s="500" t="s">
        <v>27724</v>
      </c>
      <c r="M3674" s="500" t="s">
        <v>2307</v>
      </c>
      <c r="N3674" s="500" t="s">
        <v>13320</v>
      </c>
    </row>
    <row r="3675" spans="1:14">
      <c r="A3675" s="500" t="s">
        <v>686</v>
      </c>
      <c r="B3675" s="500" t="s">
        <v>2858</v>
      </c>
      <c r="C3675" s="500" t="s">
        <v>2888</v>
      </c>
      <c r="D3675" s="500" t="s">
        <v>2889</v>
      </c>
      <c r="E3675" s="500" t="s">
        <v>11099</v>
      </c>
      <c r="F3675" s="500" t="s">
        <v>580</v>
      </c>
      <c r="G3675" s="500" t="s">
        <v>13321</v>
      </c>
      <c r="H3675" s="500" t="s">
        <v>11103</v>
      </c>
      <c r="I3675" s="500" t="s">
        <v>688</v>
      </c>
      <c r="J3675" s="500" t="s">
        <v>689</v>
      </c>
      <c r="K3675" s="500" t="s">
        <v>2306</v>
      </c>
      <c r="L3675" s="500" t="s">
        <v>27724</v>
      </c>
      <c r="M3675" s="500" t="s">
        <v>2307</v>
      </c>
      <c r="N3675" s="500" t="s">
        <v>13322</v>
      </c>
    </row>
    <row r="3676" spans="1:14">
      <c r="A3676" s="500" t="s">
        <v>686</v>
      </c>
      <c r="B3676" s="500" t="s">
        <v>2858</v>
      </c>
      <c r="C3676" s="500" t="s">
        <v>2888</v>
      </c>
      <c r="D3676" s="500" t="s">
        <v>2889</v>
      </c>
      <c r="E3676" s="500" t="s">
        <v>11099</v>
      </c>
      <c r="F3676" s="500" t="s">
        <v>580</v>
      </c>
      <c r="G3676" s="500" t="s">
        <v>13323</v>
      </c>
      <c r="H3676" s="500" t="s">
        <v>11103</v>
      </c>
      <c r="I3676" s="500" t="s">
        <v>688</v>
      </c>
      <c r="J3676" s="500" t="s">
        <v>689</v>
      </c>
      <c r="K3676" s="500" t="s">
        <v>2306</v>
      </c>
      <c r="L3676" s="500" t="s">
        <v>27724</v>
      </c>
      <c r="M3676" s="500" t="s">
        <v>2307</v>
      </c>
      <c r="N3676" s="500" t="s">
        <v>13324</v>
      </c>
    </row>
    <row r="3677" spans="1:14">
      <c r="A3677" s="500" t="s">
        <v>686</v>
      </c>
      <c r="B3677" s="500" t="s">
        <v>2858</v>
      </c>
      <c r="C3677" s="500" t="s">
        <v>2888</v>
      </c>
      <c r="D3677" s="500" t="s">
        <v>2889</v>
      </c>
      <c r="E3677" s="500" t="s">
        <v>11099</v>
      </c>
      <c r="F3677" s="500" t="s">
        <v>580</v>
      </c>
      <c r="G3677" s="500" t="s">
        <v>13325</v>
      </c>
      <c r="H3677" s="500" t="s">
        <v>11416</v>
      </c>
      <c r="I3677" s="500" t="s">
        <v>688</v>
      </c>
      <c r="J3677" s="500" t="s">
        <v>689</v>
      </c>
      <c r="K3677" s="500" t="s">
        <v>2306</v>
      </c>
      <c r="L3677" s="500" t="s">
        <v>27724</v>
      </c>
      <c r="M3677" s="500" t="s">
        <v>2307</v>
      </c>
      <c r="N3677" s="500" t="s">
        <v>13326</v>
      </c>
    </row>
    <row r="3678" spans="1:14">
      <c r="A3678" s="500" t="s">
        <v>686</v>
      </c>
      <c r="B3678" s="500" t="s">
        <v>2858</v>
      </c>
      <c r="C3678" s="500" t="s">
        <v>2888</v>
      </c>
      <c r="D3678" s="500" t="s">
        <v>2889</v>
      </c>
      <c r="E3678" s="500" t="s">
        <v>11099</v>
      </c>
      <c r="F3678" s="500" t="s">
        <v>580</v>
      </c>
      <c r="G3678" s="500" t="s">
        <v>13327</v>
      </c>
      <c r="H3678" s="500" t="s">
        <v>11416</v>
      </c>
      <c r="I3678" s="500" t="s">
        <v>688</v>
      </c>
      <c r="J3678" s="500" t="s">
        <v>689</v>
      </c>
      <c r="K3678" s="500" t="s">
        <v>2306</v>
      </c>
      <c r="L3678" s="500" t="s">
        <v>27724</v>
      </c>
      <c r="M3678" s="500" t="s">
        <v>2307</v>
      </c>
      <c r="N3678" s="500" t="s">
        <v>13328</v>
      </c>
    </row>
    <row r="3679" spans="1:14">
      <c r="A3679" s="500" t="s">
        <v>686</v>
      </c>
      <c r="B3679" s="500" t="s">
        <v>2858</v>
      </c>
      <c r="C3679" s="500" t="s">
        <v>2888</v>
      </c>
      <c r="D3679" s="500" t="s">
        <v>2889</v>
      </c>
      <c r="E3679" s="500" t="s">
        <v>11099</v>
      </c>
      <c r="F3679" s="500" t="s">
        <v>580</v>
      </c>
      <c r="G3679" s="500" t="s">
        <v>13329</v>
      </c>
      <c r="H3679" s="500" t="s">
        <v>3835</v>
      </c>
      <c r="I3679" s="500" t="s">
        <v>688</v>
      </c>
      <c r="J3679" s="500" t="s">
        <v>689</v>
      </c>
      <c r="K3679" s="500" t="s">
        <v>2306</v>
      </c>
      <c r="L3679" s="500" t="s">
        <v>27724</v>
      </c>
      <c r="M3679" s="500" t="s">
        <v>2307</v>
      </c>
      <c r="N3679" s="500" t="s">
        <v>13330</v>
      </c>
    </row>
    <row r="3680" spans="1:14">
      <c r="A3680" s="500" t="s">
        <v>686</v>
      </c>
      <c r="B3680" s="500" t="s">
        <v>2858</v>
      </c>
      <c r="C3680" s="500" t="s">
        <v>2888</v>
      </c>
      <c r="D3680" s="500" t="s">
        <v>2889</v>
      </c>
      <c r="E3680" s="500" t="s">
        <v>11099</v>
      </c>
      <c r="F3680" s="500" t="s">
        <v>580</v>
      </c>
      <c r="G3680" s="500" t="s">
        <v>13331</v>
      </c>
      <c r="H3680" s="500" t="s">
        <v>3835</v>
      </c>
      <c r="I3680" s="500" t="s">
        <v>688</v>
      </c>
      <c r="J3680" s="500" t="s">
        <v>689</v>
      </c>
      <c r="K3680" s="500" t="s">
        <v>2306</v>
      </c>
      <c r="L3680" s="500" t="s">
        <v>27724</v>
      </c>
      <c r="M3680" s="500" t="s">
        <v>2307</v>
      </c>
      <c r="N3680" s="500" t="s">
        <v>13332</v>
      </c>
    </row>
    <row r="3681" spans="1:14">
      <c r="A3681" s="500" t="s">
        <v>686</v>
      </c>
      <c r="B3681" s="500" t="s">
        <v>2858</v>
      </c>
      <c r="C3681" s="500" t="s">
        <v>2888</v>
      </c>
      <c r="D3681" s="500" t="s">
        <v>2889</v>
      </c>
      <c r="E3681" s="500" t="s">
        <v>11099</v>
      </c>
      <c r="F3681" s="500" t="s">
        <v>580</v>
      </c>
      <c r="G3681" s="500" t="s">
        <v>13333</v>
      </c>
      <c r="H3681" s="500" t="s">
        <v>13249</v>
      </c>
      <c r="I3681" s="500" t="s">
        <v>688</v>
      </c>
      <c r="J3681" s="500" t="s">
        <v>689</v>
      </c>
      <c r="K3681" s="500" t="s">
        <v>2306</v>
      </c>
      <c r="L3681" s="500" t="s">
        <v>27724</v>
      </c>
      <c r="M3681" s="500" t="s">
        <v>2307</v>
      </c>
      <c r="N3681" s="500" t="s">
        <v>13334</v>
      </c>
    </row>
    <row r="3682" spans="1:14">
      <c r="A3682" s="500" t="s">
        <v>686</v>
      </c>
      <c r="B3682" s="500" t="s">
        <v>2858</v>
      </c>
      <c r="C3682" s="500" t="s">
        <v>2888</v>
      </c>
      <c r="D3682" s="500" t="s">
        <v>2889</v>
      </c>
      <c r="E3682" s="500" t="s">
        <v>11099</v>
      </c>
      <c r="F3682" s="500" t="s">
        <v>580</v>
      </c>
      <c r="G3682" s="500" t="s">
        <v>13335</v>
      </c>
      <c r="H3682" s="500" t="s">
        <v>13249</v>
      </c>
      <c r="I3682" s="500" t="s">
        <v>688</v>
      </c>
      <c r="J3682" s="500" t="s">
        <v>689</v>
      </c>
      <c r="K3682" s="500" t="s">
        <v>2306</v>
      </c>
      <c r="L3682" s="500" t="s">
        <v>27724</v>
      </c>
      <c r="M3682" s="500" t="s">
        <v>2307</v>
      </c>
      <c r="N3682" s="500" t="s">
        <v>13336</v>
      </c>
    </row>
    <row r="3683" spans="1:14">
      <c r="A3683" s="500" t="s">
        <v>686</v>
      </c>
      <c r="B3683" s="500" t="s">
        <v>2858</v>
      </c>
      <c r="C3683" s="500" t="s">
        <v>2888</v>
      </c>
      <c r="D3683" s="500" t="s">
        <v>2889</v>
      </c>
      <c r="E3683" s="500" t="s">
        <v>11099</v>
      </c>
      <c r="F3683" s="500" t="s">
        <v>580</v>
      </c>
      <c r="G3683" s="500" t="s">
        <v>13337</v>
      </c>
      <c r="H3683" s="500" t="s">
        <v>11249</v>
      </c>
      <c r="I3683" s="500" t="s">
        <v>688</v>
      </c>
      <c r="J3683" s="500" t="s">
        <v>689</v>
      </c>
      <c r="K3683" s="500" t="s">
        <v>2306</v>
      </c>
      <c r="L3683" s="500" t="s">
        <v>27724</v>
      </c>
      <c r="M3683" s="500" t="s">
        <v>2307</v>
      </c>
      <c r="N3683" s="500" t="s">
        <v>13338</v>
      </c>
    </row>
    <row r="3684" spans="1:14">
      <c r="A3684" s="500" t="s">
        <v>686</v>
      </c>
      <c r="B3684" s="500" t="s">
        <v>2858</v>
      </c>
      <c r="C3684" s="500" t="s">
        <v>2888</v>
      </c>
      <c r="D3684" s="500" t="s">
        <v>2889</v>
      </c>
      <c r="E3684" s="500" t="s">
        <v>11099</v>
      </c>
      <c r="F3684" s="500" t="s">
        <v>580</v>
      </c>
      <c r="G3684" s="500" t="s">
        <v>13339</v>
      </c>
      <c r="H3684" s="500" t="s">
        <v>11249</v>
      </c>
      <c r="I3684" s="500" t="s">
        <v>688</v>
      </c>
      <c r="J3684" s="500" t="s">
        <v>689</v>
      </c>
      <c r="K3684" s="500" t="s">
        <v>2306</v>
      </c>
      <c r="L3684" s="500" t="s">
        <v>27724</v>
      </c>
      <c r="M3684" s="500" t="s">
        <v>2307</v>
      </c>
      <c r="N3684" s="500" t="s">
        <v>13340</v>
      </c>
    </row>
    <row r="3685" spans="1:14">
      <c r="A3685" s="500" t="s">
        <v>686</v>
      </c>
      <c r="B3685" s="500" t="s">
        <v>2858</v>
      </c>
      <c r="C3685" s="500" t="s">
        <v>2888</v>
      </c>
      <c r="D3685" s="500" t="s">
        <v>2889</v>
      </c>
      <c r="E3685" s="500" t="s">
        <v>11099</v>
      </c>
      <c r="F3685" s="500" t="s">
        <v>580</v>
      </c>
      <c r="G3685" s="500" t="s">
        <v>13341</v>
      </c>
      <c r="H3685" s="500" t="s">
        <v>3836</v>
      </c>
      <c r="I3685" s="500" t="s">
        <v>688</v>
      </c>
      <c r="J3685" s="500" t="s">
        <v>689</v>
      </c>
      <c r="K3685" s="500" t="s">
        <v>2306</v>
      </c>
      <c r="L3685" s="500" t="s">
        <v>27724</v>
      </c>
      <c r="M3685" s="500" t="s">
        <v>2307</v>
      </c>
      <c r="N3685" s="500" t="s">
        <v>13342</v>
      </c>
    </row>
    <row r="3686" spans="1:14">
      <c r="A3686" s="500" t="s">
        <v>686</v>
      </c>
      <c r="B3686" s="500" t="s">
        <v>2858</v>
      </c>
      <c r="C3686" s="500" t="s">
        <v>2888</v>
      </c>
      <c r="D3686" s="500" t="s">
        <v>2889</v>
      </c>
      <c r="E3686" s="500" t="s">
        <v>11099</v>
      </c>
      <c r="F3686" s="500" t="s">
        <v>580</v>
      </c>
      <c r="G3686" s="500" t="s">
        <v>13343</v>
      </c>
      <c r="H3686" s="500" t="s">
        <v>3836</v>
      </c>
      <c r="I3686" s="500" t="s">
        <v>688</v>
      </c>
      <c r="J3686" s="500" t="s">
        <v>689</v>
      </c>
      <c r="K3686" s="500" t="s">
        <v>2306</v>
      </c>
      <c r="L3686" s="500" t="s">
        <v>27724</v>
      </c>
      <c r="M3686" s="500" t="s">
        <v>2307</v>
      </c>
      <c r="N3686" s="500" t="s">
        <v>13344</v>
      </c>
    </row>
    <row r="3687" spans="1:14">
      <c r="A3687" s="500" t="s">
        <v>686</v>
      </c>
      <c r="B3687" s="500" t="s">
        <v>2858</v>
      </c>
      <c r="C3687" s="500" t="s">
        <v>2888</v>
      </c>
      <c r="D3687" s="500" t="s">
        <v>2889</v>
      </c>
      <c r="E3687" s="500" t="s">
        <v>11099</v>
      </c>
      <c r="F3687" s="500" t="s">
        <v>580</v>
      </c>
      <c r="G3687" s="500" t="s">
        <v>13345</v>
      </c>
      <c r="H3687" s="500" t="s">
        <v>13236</v>
      </c>
      <c r="I3687" s="500" t="s">
        <v>688</v>
      </c>
      <c r="J3687" s="500" t="s">
        <v>689</v>
      </c>
      <c r="K3687" s="500" t="s">
        <v>2306</v>
      </c>
      <c r="L3687" s="500" t="s">
        <v>27724</v>
      </c>
      <c r="M3687" s="500" t="s">
        <v>2307</v>
      </c>
      <c r="N3687" s="500" t="s">
        <v>13346</v>
      </c>
    </row>
    <row r="3688" spans="1:14">
      <c r="A3688" s="500" t="s">
        <v>686</v>
      </c>
      <c r="B3688" s="500" t="s">
        <v>2858</v>
      </c>
      <c r="C3688" s="500" t="s">
        <v>2888</v>
      </c>
      <c r="D3688" s="500" t="s">
        <v>2889</v>
      </c>
      <c r="E3688" s="500" t="s">
        <v>11099</v>
      </c>
      <c r="F3688" s="500" t="s">
        <v>580</v>
      </c>
      <c r="G3688" s="500" t="s">
        <v>13347</v>
      </c>
      <c r="H3688" s="500" t="s">
        <v>13236</v>
      </c>
      <c r="I3688" s="500" t="s">
        <v>688</v>
      </c>
      <c r="J3688" s="500" t="s">
        <v>689</v>
      </c>
      <c r="K3688" s="500" t="s">
        <v>2306</v>
      </c>
      <c r="L3688" s="500" t="s">
        <v>27724</v>
      </c>
      <c r="M3688" s="500" t="s">
        <v>2307</v>
      </c>
      <c r="N3688" s="500" t="s">
        <v>13348</v>
      </c>
    </row>
    <row r="3689" spans="1:14">
      <c r="A3689" s="500" t="s">
        <v>686</v>
      </c>
      <c r="B3689" s="500" t="s">
        <v>2858</v>
      </c>
      <c r="C3689" s="500" t="s">
        <v>2888</v>
      </c>
      <c r="D3689" s="500" t="s">
        <v>2889</v>
      </c>
      <c r="E3689" s="500" t="s">
        <v>11099</v>
      </c>
      <c r="F3689" s="500" t="s">
        <v>580</v>
      </c>
      <c r="G3689" s="500" t="s">
        <v>13349</v>
      </c>
      <c r="H3689" s="500" t="s">
        <v>11053</v>
      </c>
      <c r="I3689" s="500" t="s">
        <v>688</v>
      </c>
      <c r="J3689" s="500" t="s">
        <v>689</v>
      </c>
      <c r="K3689" s="500" t="s">
        <v>2306</v>
      </c>
      <c r="L3689" s="500" t="s">
        <v>27724</v>
      </c>
      <c r="M3689" s="500" t="s">
        <v>2307</v>
      </c>
      <c r="N3689" s="500" t="s">
        <v>13350</v>
      </c>
    </row>
    <row r="3690" spans="1:14">
      <c r="A3690" s="500" t="s">
        <v>686</v>
      </c>
      <c r="B3690" s="500" t="s">
        <v>2858</v>
      </c>
      <c r="C3690" s="500" t="s">
        <v>2888</v>
      </c>
      <c r="D3690" s="500" t="s">
        <v>2889</v>
      </c>
      <c r="E3690" s="500" t="s">
        <v>11099</v>
      </c>
      <c r="F3690" s="500" t="s">
        <v>580</v>
      </c>
      <c r="G3690" s="500" t="s">
        <v>13351</v>
      </c>
      <c r="H3690" s="500" t="s">
        <v>11053</v>
      </c>
      <c r="I3690" s="500" t="s">
        <v>688</v>
      </c>
      <c r="J3690" s="500" t="s">
        <v>689</v>
      </c>
      <c r="K3690" s="500" t="s">
        <v>2306</v>
      </c>
      <c r="L3690" s="500" t="s">
        <v>27724</v>
      </c>
      <c r="M3690" s="500" t="s">
        <v>2307</v>
      </c>
      <c r="N3690" s="500" t="s">
        <v>13352</v>
      </c>
    </row>
    <row r="3691" spans="1:14">
      <c r="A3691" s="500" t="s">
        <v>686</v>
      </c>
      <c r="B3691" s="500" t="s">
        <v>2858</v>
      </c>
      <c r="C3691" s="500" t="s">
        <v>2888</v>
      </c>
      <c r="D3691" s="500" t="s">
        <v>2889</v>
      </c>
      <c r="E3691" s="500" t="s">
        <v>11099</v>
      </c>
      <c r="F3691" s="500" t="s">
        <v>580</v>
      </c>
      <c r="G3691" s="500" t="s">
        <v>13353</v>
      </c>
      <c r="H3691" s="500" t="s">
        <v>3914</v>
      </c>
      <c r="I3691" s="500" t="s">
        <v>688</v>
      </c>
      <c r="J3691" s="500" t="s">
        <v>689</v>
      </c>
      <c r="K3691" s="500" t="s">
        <v>2306</v>
      </c>
      <c r="L3691" s="500" t="s">
        <v>27724</v>
      </c>
      <c r="M3691" s="500" t="s">
        <v>2307</v>
      </c>
      <c r="N3691" s="500" t="s">
        <v>13354</v>
      </c>
    </row>
    <row r="3692" spans="1:14">
      <c r="A3692" s="500" t="s">
        <v>686</v>
      </c>
      <c r="B3692" s="500" t="s">
        <v>2858</v>
      </c>
      <c r="C3692" s="500" t="s">
        <v>2888</v>
      </c>
      <c r="D3692" s="500" t="s">
        <v>2889</v>
      </c>
      <c r="E3692" s="500" t="s">
        <v>11099</v>
      </c>
      <c r="F3692" s="500" t="s">
        <v>580</v>
      </c>
      <c r="G3692" s="500" t="s">
        <v>13355</v>
      </c>
      <c r="H3692" s="500" t="s">
        <v>3914</v>
      </c>
      <c r="I3692" s="500" t="s">
        <v>688</v>
      </c>
      <c r="J3692" s="500" t="s">
        <v>689</v>
      </c>
      <c r="K3692" s="500" t="s">
        <v>2306</v>
      </c>
      <c r="L3692" s="500" t="s">
        <v>27724</v>
      </c>
      <c r="M3692" s="500" t="s">
        <v>2307</v>
      </c>
      <c r="N3692" s="500" t="s">
        <v>13356</v>
      </c>
    </row>
    <row r="3693" spans="1:14">
      <c r="A3693" s="500" t="s">
        <v>686</v>
      </c>
      <c r="B3693" s="500" t="s">
        <v>2858</v>
      </c>
      <c r="C3693" s="500" t="s">
        <v>2888</v>
      </c>
      <c r="D3693" s="500" t="s">
        <v>2889</v>
      </c>
      <c r="E3693" s="500" t="s">
        <v>11099</v>
      </c>
      <c r="F3693" s="500" t="s">
        <v>580</v>
      </c>
      <c r="G3693" s="500" t="s">
        <v>13357</v>
      </c>
      <c r="H3693" s="500" t="s">
        <v>13249</v>
      </c>
      <c r="I3693" s="500" t="s">
        <v>688</v>
      </c>
      <c r="J3693" s="500" t="s">
        <v>689</v>
      </c>
      <c r="K3693" s="500" t="s">
        <v>2306</v>
      </c>
      <c r="L3693" s="500" t="s">
        <v>27724</v>
      </c>
      <c r="M3693" s="500" t="s">
        <v>2307</v>
      </c>
      <c r="N3693" s="500" t="s">
        <v>13358</v>
      </c>
    </row>
    <row r="3694" spans="1:14">
      <c r="A3694" s="500" t="s">
        <v>686</v>
      </c>
      <c r="B3694" s="500" t="s">
        <v>2858</v>
      </c>
      <c r="C3694" s="500" t="s">
        <v>2888</v>
      </c>
      <c r="D3694" s="500" t="s">
        <v>2889</v>
      </c>
      <c r="E3694" s="500" t="s">
        <v>11099</v>
      </c>
      <c r="F3694" s="500" t="s">
        <v>580</v>
      </c>
      <c r="G3694" s="500" t="s">
        <v>13359</v>
      </c>
      <c r="H3694" s="500" t="s">
        <v>13249</v>
      </c>
      <c r="I3694" s="500" t="s">
        <v>688</v>
      </c>
      <c r="J3694" s="500" t="s">
        <v>689</v>
      </c>
      <c r="K3694" s="500" t="s">
        <v>2306</v>
      </c>
      <c r="L3694" s="500" t="s">
        <v>27724</v>
      </c>
      <c r="M3694" s="500" t="s">
        <v>2307</v>
      </c>
      <c r="N3694" s="500" t="s">
        <v>13360</v>
      </c>
    </row>
    <row r="3695" spans="1:14">
      <c r="A3695" s="500" t="s">
        <v>686</v>
      </c>
      <c r="B3695" s="500" t="s">
        <v>2858</v>
      </c>
      <c r="C3695" s="500" t="s">
        <v>2888</v>
      </c>
      <c r="D3695" s="500" t="s">
        <v>2889</v>
      </c>
      <c r="E3695" s="500" t="s">
        <v>11099</v>
      </c>
      <c r="F3695" s="500" t="s">
        <v>580</v>
      </c>
      <c r="G3695" s="500" t="s">
        <v>13361</v>
      </c>
      <c r="H3695" s="500" t="s">
        <v>13254</v>
      </c>
      <c r="I3695" s="500" t="s">
        <v>688</v>
      </c>
      <c r="J3695" s="500" t="s">
        <v>689</v>
      </c>
      <c r="K3695" s="500" t="s">
        <v>2306</v>
      </c>
      <c r="L3695" s="500" t="s">
        <v>27724</v>
      </c>
      <c r="M3695" s="500" t="s">
        <v>2307</v>
      </c>
      <c r="N3695" s="500" t="s">
        <v>13362</v>
      </c>
    </row>
    <row r="3696" spans="1:14">
      <c r="A3696" s="500" t="s">
        <v>686</v>
      </c>
      <c r="B3696" s="500" t="s">
        <v>2858</v>
      </c>
      <c r="C3696" s="500" t="s">
        <v>2888</v>
      </c>
      <c r="D3696" s="500" t="s">
        <v>2889</v>
      </c>
      <c r="E3696" s="500" t="s">
        <v>11099</v>
      </c>
      <c r="F3696" s="500" t="s">
        <v>580</v>
      </c>
      <c r="G3696" s="500" t="s">
        <v>13363</v>
      </c>
      <c r="H3696" s="500" t="s">
        <v>13254</v>
      </c>
      <c r="I3696" s="500" t="s">
        <v>688</v>
      </c>
      <c r="J3696" s="500" t="s">
        <v>689</v>
      </c>
      <c r="K3696" s="500" t="s">
        <v>2306</v>
      </c>
      <c r="L3696" s="500" t="s">
        <v>27724</v>
      </c>
      <c r="M3696" s="500" t="s">
        <v>2307</v>
      </c>
      <c r="N3696" s="500" t="s">
        <v>13364</v>
      </c>
    </row>
    <row r="3697" spans="1:14">
      <c r="A3697" s="500" t="s">
        <v>686</v>
      </c>
      <c r="B3697" s="500" t="s">
        <v>2858</v>
      </c>
      <c r="C3697" s="500" t="s">
        <v>2888</v>
      </c>
      <c r="D3697" s="500" t="s">
        <v>2889</v>
      </c>
      <c r="E3697" s="500" t="s">
        <v>11099</v>
      </c>
      <c r="F3697" s="500" t="s">
        <v>580</v>
      </c>
      <c r="G3697" s="500" t="s">
        <v>13365</v>
      </c>
      <c r="H3697" s="500" t="s">
        <v>13259</v>
      </c>
      <c r="I3697" s="500" t="s">
        <v>688</v>
      </c>
      <c r="J3697" s="500" t="s">
        <v>689</v>
      </c>
      <c r="K3697" s="500" t="s">
        <v>2306</v>
      </c>
      <c r="L3697" s="500" t="s">
        <v>27724</v>
      </c>
      <c r="M3697" s="500" t="s">
        <v>2307</v>
      </c>
      <c r="N3697" s="500" t="s">
        <v>13366</v>
      </c>
    </row>
    <row r="3698" spans="1:14">
      <c r="A3698" s="500" t="s">
        <v>686</v>
      </c>
      <c r="B3698" s="500" t="s">
        <v>2858</v>
      </c>
      <c r="C3698" s="500" t="s">
        <v>2888</v>
      </c>
      <c r="D3698" s="500" t="s">
        <v>2889</v>
      </c>
      <c r="E3698" s="500" t="s">
        <v>11099</v>
      </c>
      <c r="F3698" s="500" t="s">
        <v>580</v>
      </c>
      <c r="G3698" s="500" t="s">
        <v>13367</v>
      </c>
      <c r="H3698" s="500" t="s">
        <v>13259</v>
      </c>
      <c r="I3698" s="500" t="s">
        <v>688</v>
      </c>
      <c r="J3698" s="500" t="s">
        <v>689</v>
      </c>
      <c r="K3698" s="500" t="s">
        <v>2306</v>
      </c>
      <c r="L3698" s="500" t="s">
        <v>27724</v>
      </c>
      <c r="M3698" s="500" t="s">
        <v>2307</v>
      </c>
      <c r="N3698" s="500" t="s">
        <v>13368</v>
      </c>
    </row>
    <row r="3699" spans="1:14">
      <c r="A3699" s="500" t="s">
        <v>686</v>
      </c>
      <c r="B3699" s="500" t="s">
        <v>2858</v>
      </c>
      <c r="C3699" s="500" t="s">
        <v>2888</v>
      </c>
      <c r="D3699" s="500" t="s">
        <v>2889</v>
      </c>
      <c r="E3699" s="500" t="s">
        <v>11099</v>
      </c>
      <c r="F3699" s="500" t="s">
        <v>580</v>
      </c>
      <c r="G3699" s="500" t="s">
        <v>13369</v>
      </c>
      <c r="H3699" s="500" t="s">
        <v>13264</v>
      </c>
      <c r="I3699" s="500" t="s">
        <v>688</v>
      </c>
      <c r="J3699" s="500" t="s">
        <v>689</v>
      </c>
      <c r="K3699" s="500" t="s">
        <v>2306</v>
      </c>
      <c r="L3699" s="500" t="s">
        <v>27724</v>
      </c>
      <c r="M3699" s="500" t="s">
        <v>2307</v>
      </c>
      <c r="N3699" s="500" t="s">
        <v>13370</v>
      </c>
    </row>
    <row r="3700" spans="1:14">
      <c r="A3700" s="500" t="s">
        <v>686</v>
      </c>
      <c r="B3700" s="500" t="s">
        <v>2858</v>
      </c>
      <c r="C3700" s="500" t="s">
        <v>2888</v>
      </c>
      <c r="D3700" s="500" t="s">
        <v>2889</v>
      </c>
      <c r="E3700" s="500" t="s">
        <v>11099</v>
      </c>
      <c r="F3700" s="500" t="s">
        <v>580</v>
      </c>
      <c r="G3700" s="500" t="s">
        <v>13371</v>
      </c>
      <c r="H3700" s="500" t="s">
        <v>13264</v>
      </c>
      <c r="I3700" s="500" t="s">
        <v>688</v>
      </c>
      <c r="J3700" s="500" t="s">
        <v>689</v>
      </c>
      <c r="K3700" s="500" t="s">
        <v>2306</v>
      </c>
      <c r="L3700" s="500" t="s">
        <v>27724</v>
      </c>
      <c r="M3700" s="500" t="s">
        <v>2307</v>
      </c>
      <c r="N3700" s="500" t="s">
        <v>13372</v>
      </c>
    </row>
    <row r="3701" spans="1:14">
      <c r="A3701" s="500" t="s">
        <v>686</v>
      </c>
      <c r="B3701" s="500" t="s">
        <v>2858</v>
      </c>
      <c r="C3701" s="500" t="s">
        <v>2888</v>
      </c>
      <c r="D3701" s="500" t="s">
        <v>2889</v>
      </c>
      <c r="E3701" s="500" t="s">
        <v>11099</v>
      </c>
      <c r="F3701" s="500" t="s">
        <v>580</v>
      </c>
      <c r="G3701" s="500" t="s">
        <v>13373</v>
      </c>
      <c r="H3701" s="500" t="s">
        <v>6956</v>
      </c>
      <c r="I3701" s="500" t="s">
        <v>688</v>
      </c>
      <c r="J3701" s="500" t="s">
        <v>689</v>
      </c>
      <c r="K3701" s="500" t="s">
        <v>2306</v>
      </c>
      <c r="L3701" s="500" t="s">
        <v>27724</v>
      </c>
      <c r="M3701" s="500" t="s">
        <v>2307</v>
      </c>
      <c r="N3701" s="500" t="s">
        <v>13374</v>
      </c>
    </row>
    <row r="3702" spans="1:14">
      <c r="A3702" s="500" t="s">
        <v>686</v>
      </c>
      <c r="B3702" s="500" t="s">
        <v>2858</v>
      </c>
      <c r="C3702" s="500" t="s">
        <v>2888</v>
      </c>
      <c r="D3702" s="500" t="s">
        <v>2889</v>
      </c>
      <c r="E3702" s="500" t="s">
        <v>11099</v>
      </c>
      <c r="F3702" s="500" t="s">
        <v>580</v>
      </c>
      <c r="G3702" s="500" t="s">
        <v>13375</v>
      </c>
      <c r="H3702" s="500" t="s">
        <v>6956</v>
      </c>
      <c r="I3702" s="500" t="s">
        <v>688</v>
      </c>
      <c r="J3702" s="500" t="s">
        <v>689</v>
      </c>
      <c r="K3702" s="500" t="s">
        <v>2306</v>
      </c>
      <c r="L3702" s="500" t="s">
        <v>27724</v>
      </c>
      <c r="M3702" s="500" t="s">
        <v>2307</v>
      </c>
      <c r="N3702" s="500" t="s">
        <v>13376</v>
      </c>
    </row>
    <row r="3703" spans="1:14">
      <c r="A3703" s="500" t="s">
        <v>686</v>
      </c>
      <c r="B3703" s="500" t="s">
        <v>2858</v>
      </c>
      <c r="C3703" s="500" t="s">
        <v>2888</v>
      </c>
      <c r="D3703" s="500" t="s">
        <v>2889</v>
      </c>
      <c r="E3703" s="500" t="s">
        <v>11099</v>
      </c>
      <c r="F3703" s="500" t="s">
        <v>580</v>
      </c>
      <c r="G3703" s="500" t="s">
        <v>13377</v>
      </c>
      <c r="H3703" s="500" t="s">
        <v>11202</v>
      </c>
      <c r="I3703" s="500" t="s">
        <v>688</v>
      </c>
      <c r="J3703" s="500" t="s">
        <v>689</v>
      </c>
      <c r="K3703" s="500" t="s">
        <v>2306</v>
      </c>
      <c r="L3703" s="500" t="s">
        <v>27724</v>
      </c>
      <c r="M3703" s="500" t="s">
        <v>2307</v>
      </c>
      <c r="N3703" s="500" t="s">
        <v>13378</v>
      </c>
    </row>
    <row r="3704" spans="1:14">
      <c r="A3704" s="500" t="s">
        <v>686</v>
      </c>
      <c r="B3704" s="500" t="s">
        <v>2858</v>
      </c>
      <c r="C3704" s="500" t="s">
        <v>2888</v>
      </c>
      <c r="D3704" s="500" t="s">
        <v>2889</v>
      </c>
      <c r="E3704" s="500" t="s">
        <v>11099</v>
      </c>
      <c r="F3704" s="500" t="s">
        <v>580</v>
      </c>
      <c r="G3704" s="500" t="s">
        <v>13379</v>
      </c>
      <c r="H3704" s="500" t="s">
        <v>11202</v>
      </c>
      <c r="I3704" s="500" t="s">
        <v>688</v>
      </c>
      <c r="J3704" s="500" t="s">
        <v>689</v>
      </c>
      <c r="K3704" s="500" t="s">
        <v>2306</v>
      </c>
      <c r="L3704" s="500" t="s">
        <v>27724</v>
      </c>
      <c r="M3704" s="500" t="s">
        <v>2307</v>
      </c>
      <c r="N3704" s="500" t="s">
        <v>13380</v>
      </c>
    </row>
    <row r="3705" spans="1:14">
      <c r="A3705" s="500" t="s">
        <v>686</v>
      </c>
      <c r="B3705" s="500" t="s">
        <v>2858</v>
      </c>
      <c r="C3705" s="500" t="s">
        <v>2888</v>
      </c>
      <c r="D3705" s="500" t="s">
        <v>2889</v>
      </c>
      <c r="E3705" s="500" t="s">
        <v>11099</v>
      </c>
      <c r="F3705" s="500" t="s">
        <v>580</v>
      </c>
      <c r="G3705" s="500" t="s">
        <v>13381</v>
      </c>
      <c r="H3705" s="500" t="s">
        <v>13277</v>
      </c>
      <c r="I3705" s="500" t="s">
        <v>688</v>
      </c>
      <c r="J3705" s="500" t="s">
        <v>689</v>
      </c>
      <c r="K3705" s="500" t="s">
        <v>2306</v>
      </c>
      <c r="L3705" s="500" t="s">
        <v>27724</v>
      </c>
      <c r="M3705" s="500" t="s">
        <v>2307</v>
      </c>
      <c r="N3705" s="500" t="s">
        <v>13382</v>
      </c>
    </row>
    <row r="3706" spans="1:14">
      <c r="A3706" s="500" t="s">
        <v>686</v>
      </c>
      <c r="B3706" s="500" t="s">
        <v>2858</v>
      </c>
      <c r="C3706" s="500" t="s">
        <v>2888</v>
      </c>
      <c r="D3706" s="500" t="s">
        <v>2889</v>
      </c>
      <c r="E3706" s="500" t="s">
        <v>11099</v>
      </c>
      <c r="F3706" s="500" t="s">
        <v>580</v>
      </c>
      <c r="G3706" s="500" t="s">
        <v>13383</v>
      </c>
      <c r="H3706" s="500" t="s">
        <v>13277</v>
      </c>
      <c r="I3706" s="500" t="s">
        <v>688</v>
      </c>
      <c r="J3706" s="500" t="s">
        <v>689</v>
      </c>
      <c r="K3706" s="500" t="s">
        <v>2306</v>
      </c>
      <c r="L3706" s="500" t="s">
        <v>27724</v>
      </c>
      <c r="M3706" s="500" t="s">
        <v>2307</v>
      </c>
      <c r="N3706" s="500" t="s">
        <v>13384</v>
      </c>
    </row>
    <row r="3707" spans="1:14">
      <c r="A3707" s="500" t="s">
        <v>686</v>
      </c>
      <c r="B3707" s="500" t="s">
        <v>2858</v>
      </c>
      <c r="C3707" s="500" t="s">
        <v>2888</v>
      </c>
      <c r="D3707" s="500" t="s">
        <v>2889</v>
      </c>
      <c r="E3707" s="500" t="s">
        <v>11099</v>
      </c>
      <c r="F3707" s="500" t="s">
        <v>580</v>
      </c>
      <c r="G3707" s="500" t="s">
        <v>13385</v>
      </c>
      <c r="H3707" s="500" t="s">
        <v>3968</v>
      </c>
      <c r="I3707" s="500" t="s">
        <v>688</v>
      </c>
      <c r="J3707" s="500" t="s">
        <v>689</v>
      </c>
      <c r="K3707" s="500" t="s">
        <v>2306</v>
      </c>
      <c r="L3707" s="500" t="s">
        <v>27724</v>
      </c>
      <c r="M3707" s="500" t="s">
        <v>2307</v>
      </c>
      <c r="N3707" s="500" t="s">
        <v>13386</v>
      </c>
    </row>
    <row r="3708" spans="1:14">
      <c r="A3708" s="500" t="s">
        <v>686</v>
      </c>
      <c r="B3708" s="500" t="s">
        <v>2858</v>
      </c>
      <c r="C3708" s="500" t="s">
        <v>2888</v>
      </c>
      <c r="D3708" s="500" t="s">
        <v>2889</v>
      </c>
      <c r="E3708" s="500" t="s">
        <v>11099</v>
      </c>
      <c r="F3708" s="500" t="s">
        <v>580</v>
      </c>
      <c r="G3708" s="500" t="s">
        <v>13387</v>
      </c>
      <c r="H3708" s="500" t="s">
        <v>3968</v>
      </c>
      <c r="I3708" s="500" t="s">
        <v>688</v>
      </c>
      <c r="J3708" s="500" t="s">
        <v>689</v>
      </c>
      <c r="K3708" s="500" t="s">
        <v>2306</v>
      </c>
      <c r="L3708" s="500" t="s">
        <v>27724</v>
      </c>
      <c r="M3708" s="500" t="s">
        <v>2307</v>
      </c>
      <c r="N3708" s="500" t="s">
        <v>13388</v>
      </c>
    </row>
    <row r="3709" spans="1:14">
      <c r="A3709" s="500" t="s">
        <v>686</v>
      </c>
      <c r="B3709" s="500" t="s">
        <v>2858</v>
      </c>
      <c r="C3709" s="500" t="s">
        <v>2888</v>
      </c>
      <c r="D3709" s="500" t="s">
        <v>2889</v>
      </c>
      <c r="E3709" s="500" t="s">
        <v>11099</v>
      </c>
      <c r="F3709" s="500" t="s">
        <v>580</v>
      </c>
      <c r="G3709" s="500" t="s">
        <v>13389</v>
      </c>
      <c r="H3709" s="500" t="s">
        <v>13286</v>
      </c>
      <c r="I3709" s="500" t="s">
        <v>688</v>
      </c>
      <c r="J3709" s="500" t="s">
        <v>689</v>
      </c>
      <c r="K3709" s="500" t="s">
        <v>2306</v>
      </c>
      <c r="L3709" s="500" t="s">
        <v>27724</v>
      </c>
      <c r="M3709" s="500" t="s">
        <v>2307</v>
      </c>
      <c r="N3709" s="500" t="s">
        <v>13390</v>
      </c>
    </row>
    <row r="3710" spans="1:14">
      <c r="A3710" s="500" t="s">
        <v>686</v>
      </c>
      <c r="B3710" s="500" t="s">
        <v>2858</v>
      </c>
      <c r="C3710" s="500" t="s">
        <v>2888</v>
      </c>
      <c r="D3710" s="500" t="s">
        <v>2889</v>
      </c>
      <c r="E3710" s="500" t="s">
        <v>11099</v>
      </c>
      <c r="F3710" s="500" t="s">
        <v>580</v>
      </c>
      <c r="G3710" s="500" t="s">
        <v>13391</v>
      </c>
      <c r="H3710" s="500" t="s">
        <v>13286</v>
      </c>
      <c r="I3710" s="500" t="s">
        <v>688</v>
      </c>
      <c r="J3710" s="500" t="s">
        <v>689</v>
      </c>
      <c r="K3710" s="500" t="s">
        <v>2306</v>
      </c>
      <c r="L3710" s="500" t="s">
        <v>27724</v>
      </c>
      <c r="M3710" s="500" t="s">
        <v>2307</v>
      </c>
      <c r="N3710" s="500" t="s">
        <v>13392</v>
      </c>
    </row>
    <row r="3711" spans="1:14">
      <c r="A3711" s="500" t="s">
        <v>686</v>
      </c>
      <c r="B3711" s="500" t="s">
        <v>2858</v>
      </c>
      <c r="C3711" s="500" t="s">
        <v>2888</v>
      </c>
      <c r="D3711" s="500" t="s">
        <v>2889</v>
      </c>
      <c r="E3711" s="500" t="s">
        <v>11099</v>
      </c>
      <c r="F3711" s="500" t="s">
        <v>580</v>
      </c>
      <c r="G3711" s="500" t="s">
        <v>13393</v>
      </c>
      <c r="H3711" s="500" t="s">
        <v>13291</v>
      </c>
      <c r="I3711" s="500" t="s">
        <v>688</v>
      </c>
      <c r="J3711" s="500" t="s">
        <v>689</v>
      </c>
      <c r="K3711" s="500" t="s">
        <v>2306</v>
      </c>
      <c r="L3711" s="500" t="s">
        <v>27724</v>
      </c>
      <c r="M3711" s="500" t="s">
        <v>2307</v>
      </c>
      <c r="N3711" s="500" t="s">
        <v>13394</v>
      </c>
    </row>
    <row r="3712" spans="1:14">
      <c r="A3712" s="500" t="s">
        <v>686</v>
      </c>
      <c r="B3712" s="500" t="s">
        <v>2858</v>
      </c>
      <c r="C3712" s="500" t="s">
        <v>2888</v>
      </c>
      <c r="D3712" s="500" t="s">
        <v>2889</v>
      </c>
      <c r="E3712" s="500" t="s">
        <v>11099</v>
      </c>
      <c r="F3712" s="500" t="s">
        <v>580</v>
      </c>
      <c r="G3712" s="500" t="s">
        <v>13395</v>
      </c>
      <c r="H3712" s="500" t="s">
        <v>13291</v>
      </c>
      <c r="I3712" s="500" t="s">
        <v>688</v>
      </c>
      <c r="J3712" s="500" t="s">
        <v>689</v>
      </c>
      <c r="K3712" s="500" t="s">
        <v>2306</v>
      </c>
      <c r="L3712" s="500" t="s">
        <v>27724</v>
      </c>
      <c r="M3712" s="500" t="s">
        <v>2307</v>
      </c>
      <c r="N3712" s="500" t="s">
        <v>13396</v>
      </c>
    </row>
    <row r="3713" spans="1:14">
      <c r="A3713" s="500" t="s">
        <v>686</v>
      </c>
      <c r="B3713" s="500" t="s">
        <v>2858</v>
      </c>
      <c r="C3713" s="500" t="s">
        <v>2888</v>
      </c>
      <c r="D3713" s="500" t="s">
        <v>2889</v>
      </c>
      <c r="E3713" s="500" t="s">
        <v>11099</v>
      </c>
      <c r="F3713" s="500" t="s">
        <v>580</v>
      </c>
      <c r="G3713" s="500" t="s">
        <v>13397</v>
      </c>
      <c r="H3713" s="500" t="s">
        <v>6917</v>
      </c>
      <c r="I3713" s="500" t="s">
        <v>688</v>
      </c>
      <c r="J3713" s="500" t="s">
        <v>689</v>
      </c>
      <c r="K3713" s="500" t="s">
        <v>2306</v>
      </c>
      <c r="L3713" s="500" t="s">
        <v>27724</v>
      </c>
      <c r="M3713" s="500" t="s">
        <v>2307</v>
      </c>
      <c r="N3713" s="500" t="s">
        <v>13398</v>
      </c>
    </row>
    <row r="3714" spans="1:14">
      <c r="A3714" s="500" t="s">
        <v>686</v>
      </c>
      <c r="B3714" s="500" t="s">
        <v>2858</v>
      </c>
      <c r="C3714" s="500" t="s">
        <v>2888</v>
      </c>
      <c r="D3714" s="500" t="s">
        <v>2889</v>
      </c>
      <c r="E3714" s="500" t="s">
        <v>11099</v>
      </c>
      <c r="F3714" s="500" t="s">
        <v>580</v>
      </c>
      <c r="G3714" s="500" t="s">
        <v>13399</v>
      </c>
      <c r="H3714" s="500" t="s">
        <v>6917</v>
      </c>
      <c r="I3714" s="500" t="s">
        <v>688</v>
      </c>
      <c r="J3714" s="500" t="s">
        <v>689</v>
      </c>
      <c r="K3714" s="500" t="s">
        <v>2306</v>
      </c>
      <c r="L3714" s="500" t="s">
        <v>27724</v>
      </c>
      <c r="M3714" s="500" t="s">
        <v>2307</v>
      </c>
      <c r="N3714" s="500" t="s">
        <v>13400</v>
      </c>
    </row>
    <row r="3715" spans="1:14">
      <c r="A3715" s="500" t="s">
        <v>686</v>
      </c>
      <c r="B3715" s="500" t="s">
        <v>2858</v>
      </c>
      <c r="C3715" s="500" t="s">
        <v>2888</v>
      </c>
      <c r="D3715" s="500" t="s">
        <v>2889</v>
      </c>
      <c r="E3715" s="500" t="s">
        <v>11099</v>
      </c>
      <c r="F3715" s="500" t="s">
        <v>580</v>
      </c>
      <c r="G3715" s="500" t="s">
        <v>13401</v>
      </c>
      <c r="H3715" s="500" t="s">
        <v>13300</v>
      </c>
      <c r="I3715" s="500" t="s">
        <v>688</v>
      </c>
      <c r="J3715" s="500" t="s">
        <v>689</v>
      </c>
      <c r="K3715" s="500" t="s">
        <v>2306</v>
      </c>
      <c r="L3715" s="500" t="s">
        <v>27724</v>
      </c>
      <c r="M3715" s="500" t="s">
        <v>2307</v>
      </c>
      <c r="N3715" s="500" t="s">
        <v>13402</v>
      </c>
    </row>
    <row r="3716" spans="1:14">
      <c r="A3716" s="500" t="s">
        <v>686</v>
      </c>
      <c r="B3716" s="500" t="s">
        <v>2858</v>
      </c>
      <c r="C3716" s="500" t="s">
        <v>2888</v>
      </c>
      <c r="D3716" s="500" t="s">
        <v>2889</v>
      </c>
      <c r="E3716" s="500" t="s">
        <v>11099</v>
      </c>
      <c r="F3716" s="500" t="s">
        <v>580</v>
      </c>
      <c r="G3716" s="500" t="s">
        <v>13403</v>
      </c>
      <c r="H3716" s="500" t="s">
        <v>13300</v>
      </c>
      <c r="I3716" s="500" t="s">
        <v>688</v>
      </c>
      <c r="J3716" s="500" t="s">
        <v>689</v>
      </c>
      <c r="K3716" s="500" t="s">
        <v>2306</v>
      </c>
      <c r="L3716" s="500" t="s">
        <v>27724</v>
      </c>
      <c r="M3716" s="500" t="s">
        <v>2307</v>
      </c>
      <c r="N3716" s="500" t="s">
        <v>13404</v>
      </c>
    </row>
    <row r="3717" spans="1:14">
      <c r="A3717" s="500" t="s">
        <v>686</v>
      </c>
      <c r="B3717" s="500" t="s">
        <v>2858</v>
      </c>
      <c r="C3717" s="500" t="s">
        <v>2888</v>
      </c>
      <c r="D3717" s="500" t="s">
        <v>2889</v>
      </c>
      <c r="E3717" s="500" t="s">
        <v>11099</v>
      </c>
      <c r="F3717" s="500" t="s">
        <v>580</v>
      </c>
      <c r="G3717" s="500" t="s">
        <v>13405</v>
      </c>
      <c r="H3717" s="500" t="s">
        <v>13305</v>
      </c>
      <c r="I3717" s="500" t="s">
        <v>688</v>
      </c>
      <c r="J3717" s="500" t="s">
        <v>689</v>
      </c>
      <c r="K3717" s="500" t="s">
        <v>2306</v>
      </c>
      <c r="L3717" s="500" t="s">
        <v>27724</v>
      </c>
      <c r="M3717" s="500" t="s">
        <v>2307</v>
      </c>
      <c r="N3717" s="500" t="s">
        <v>13406</v>
      </c>
    </row>
    <row r="3718" spans="1:14">
      <c r="A3718" s="500" t="s">
        <v>686</v>
      </c>
      <c r="B3718" s="500" t="s">
        <v>2858</v>
      </c>
      <c r="C3718" s="500" t="s">
        <v>2888</v>
      </c>
      <c r="D3718" s="500" t="s">
        <v>2889</v>
      </c>
      <c r="E3718" s="500" t="s">
        <v>11099</v>
      </c>
      <c r="F3718" s="500" t="s">
        <v>580</v>
      </c>
      <c r="G3718" s="500" t="s">
        <v>13407</v>
      </c>
      <c r="H3718" s="500" t="s">
        <v>13305</v>
      </c>
      <c r="I3718" s="500" t="s">
        <v>688</v>
      </c>
      <c r="J3718" s="500" t="s">
        <v>689</v>
      </c>
      <c r="K3718" s="500" t="s">
        <v>2306</v>
      </c>
      <c r="L3718" s="500" t="s">
        <v>27724</v>
      </c>
      <c r="M3718" s="500" t="s">
        <v>2307</v>
      </c>
      <c r="N3718" s="500" t="s">
        <v>13408</v>
      </c>
    </row>
    <row r="3719" spans="1:14">
      <c r="A3719" s="500" t="s">
        <v>686</v>
      </c>
      <c r="B3719" s="500" t="s">
        <v>2858</v>
      </c>
      <c r="C3719" s="500" t="s">
        <v>2888</v>
      </c>
      <c r="D3719" s="500" t="s">
        <v>2889</v>
      </c>
      <c r="E3719" s="500" t="s">
        <v>11099</v>
      </c>
      <c r="F3719" s="500" t="s">
        <v>580</v>
      </c>
      <c r="G3719" s="500" t="s">
        <v>13409</v>
      </c>
      <c r="H3719" s="500" t="s">
        <v>3698</v>
      </c>
      <c r="I3719" s="500" t="s">
        <v>688</v>
      </c>
      <c r="J3719" s="500" t="s">
        <v>689</v>
      </c>
      <c r="K3719" s="500" t="s">
        <v>2306</v>
      </c>
      <c r="L3719" s="500" t="s">
        <v>27724</v>
      </c>
      <c r="M3719" s="500" t="s">
        <v>2307</v>
      </c>
      <c r="N3719" s="500" t="s">
        <v>13410</v>
      </c>
    </row>
    <row r="3720" spans="1:14">
      <c r="A3720" s="500" t="s">
        <v>686</v>
      </c>
      <c r="B3720" s="500" t="s">
        <v>2858</v>
      </c>
      <c r="C3720" s="500" t="s">
        <v>2888</v>
      </c>
      <c r="D3720" s="500" t="s">
        <v>2889</v>
      </c>
      <c r="E3720" s="500" t="s">
        <v>11099</v>
      </c>
      <c r="F3720" s="500" t="s">
        <v>580</v>
      </c>
      <c r="G3720" s="500" t="s">
        <v>13411</v>
      </c>
      <c r="H3720" s="500" t="s">
        <v>3698</v>
      </c>
      <c r="I3720" s="500" t="s">
        <v>688</v>
      </c>
      <c r="J3720" s="500" t="s">
        <v>689</v>
      </c>
      <c r="K3720" s="500" t="s">
        <v>2306</v>
      </c>
      <c r="L3720" s="500" t="s">
        <v>27724</v>
      </c>
      <c r="M3720" s="500" t="s">
        <v>2307</v>
      </c>
      <c r="N3720" s="500" t="s">
        <v>13412</v>
      </c>
    </row>
    <row r="3721" spans="1:14">
      <c r="A3721" s="500" t="s">
        <v>686</v>
      </c>
      <c r="B3721" s="500" t="s">
        <v>2858</v>
      </c>
      <c r="C3721" s="500" t="s">
        <v>2888</v>
      </c>
      <c r="D3721" s="500" t="s">
        <v>2889</v>
      </c>
      <c r="E3721" s="500" t="s">
        <v>11099</v>
      </c>
      <c r="F3721" s="500" t="s">
        <v>580</v>
      </c>
      <c r="G3721" s="500" t="s">
        <v>13413</v>
      </c>
      <c r="H3721" s="500" t="s">
        <v>11229</v>
      </c>
      <c r="I3721" s="500" t="s">
        <v>688</v>
      </c>
      <c r="J3721" s="500" t="s">
        <v>689</v>
      </c>
      <c r="K3721" s="500" t="s">
        <v>2306</v>
      </c>
      <c r="L3721" s="500" t="s">
        <v>27724</v>
      </c>
      <c r="M3721" s="500" t="s">
        <v>2307</v>
      </c>
      <c r="N3721" s="500" t="s">
        <v>13414</v>
      </c>
    </row>
    <row r="3722" spans="1:14">
      <c r="A3722" s="500" t="s">
        <v>686</v>
      </c>
      <c r="B3722" s="500" t="s">
        <v>2858</v>
      </c>
      <c r="C3722" s="500" t="s">
        <v>2888</v>
      </c>
      <c r="D3722" s="500" t="s">
        <v>2889</v>
      </c>
      <c r="E3722" s="500" t="s">
        <v>11099</v>
      </c>
      <c r="F3722" s="500" t="s">
        <v>580</v>
      </c>
      <c r="G3722" s="500" t="s">
        <v>13415</v>
      </c>
      <c r="H3722" s="500" t="s">
        <v>11229</v>
      </c>
      <c r="I3722" s="500" t="s">
        <v>688</v>
      </c>
      <c r="J3722" s="500" t="s">
        <v>689</v>
      </c>
      <c r="K3722" s="500" t="s">
        <v>2306</v>
      </c>
      <c r="L3722" s="500" t="s">
        <v>27724</v>
      </c>
      <c r="M3722" s="500" t="s">
        <v>2307</v>
      </c>
      <c r="N3722" s="500" t="s">
        <v>13416</v>
      </c>
    </row>
    <row r="3723" spans="1:14">
      <c r="A3723" s="500" t="s">
        <v>686</v>
      </c>
      <c r="B3723" s="500" t="s">
        <v>2858</v>
      </c>
      <c r="C3723" s="500" t="s">
        <v>2888</v>
      </c>
      <c r="D3723" s="500" t="s">
        <v>2889</v>
      </c>
      <c r="E3723" s="500" t="s">
        <v>11099</v>
      </c>
      <c r="F3723" s="500" t="s">
        <v>580</v>
      </c>
      <c r="G3723" s="500" t="s">
        <v>13417</v>
      </c>
      <c r="H3723" s="500" t="s">
        <v>3856</v>
      </c>
      <c r="I3723" s="500" t="s">
        <v>688</v>
      </c>
      <c r="J3723" s="500" t="s">
        <v>689</v>
      </c>
      <c r="K3723" s="500" t="s">
        <v>2306</v>
      </c>
      <c r="L3723" s="500" t="s">
        <v>27724</v>
      </c>
      <c r="M3723" s="500" t="s">
        <v>2307</v>
      </c>
      <c r="N3723" s="500" t="s">
        <v>13418</v>
      </c>
    </row>
    <row r="3724" spans="1:14">
      <c r="A3724" s="500" t="s">
        <v>686</v>
      </c>
      <c r="B3724" s="500" t="s">
        <v>2858</v>
      </c>
      <c r="C3724" s="500" t="s">
        <v>2888</v>
      </c>
      <c r="D3724" s="500" t="s">
        <v>2889</v>
      </c>
      <c r="E3724" s="500" t="s">
        <v>11099</v>
      </c>
      <c r="F3724" s="500" t="s">
        <v>580</v>
      </c>
      <c r="G3724" s="500" t="s">
        <v>13419</v>
      </c>
      <c r="H3724" s="500" t="s">
        <v>3856</v>
      </c>
      <c r="I3724" s="500" t="s">
        <v>688</v>
      </c>
      <c r="J3724" s="500" t="s">
        <v>689</v>
      </c>
      <c r="K3724" s="500" t="s">
        <v>2306</v>
      </c>
      <c r="L3724" s="500" t="s">
        <v>27724</v>
      </c>
      <c r="M3724" s="500" t="s">
        <v>2307</v>
      </c>
      <c r="N3724" s="500" t="s">
        <v>13420</v>
      </c>
    </row>
    <row r="3725" spans="1:14">
      <c r="A3725" s="500" t="s">
        <v>686</v>
      </c>
      <c r="B3725" s="500" t="s">
        <v>2858</v>
      </c>
      <c r="C3725" s="500" t="s">
        <v>2888</v>
      </c>
      <c r="D3725" s="500" t="s">
        <v>2889</v>
      </c>
      <c r="E3725" s="500" t="s">
        <v>11099</v>
      </c>
      <c r="F3725" s="500" t="s">
        <v>580</v>
      </c>
      <c r="G3725" s="500" t="s">
        <v>13421</v>
      </c>
      <c r="H3725" s="500" t="s">
        <v>11103</v>
      </c>
      <c r="I3725" s="500" t="s">
        <v>688</v>
      </c>
      <c r="J3725" s="500" t="s">
        <v>689</v>
      </c>
      <c r="K3725" s="500" t="s">
        <v>2306</v>
      </c>
      <c r="L3725" s="500" t="s">
        <v>27724</v>
      </c>
      <c r="M3725" s="500" t="s">
        <v>2307</v>
      </c>
      <c r="N3725" s="500" t="s">
        <v>13422</v>
      </c>
    </row>
    <row r="3726" spans="1:14">
      <c r="A3726" s="500" t="s">
        <v>686</v>
      </c>
      <c r="B3726" s="500" t="s">
        <v>2858</v>
      </c>
      <c r="C3726" s="500" t="s">
        <v>2888</v>
      </c>
      <c r="D3726" s="500" t="s">
        <v>2889</v>
      </c>
      <c r="E3726" s="500" t="s">
        <v>11099</v>
      </c>
      <c r="F3726" s="500" t="s">
        <v>580</v>
      </c>
      <c r="G3726" s="500" t="s">
        <v>13423</v>
      </c>
      <c r="H3726" s="500" t="s">
        <v>11103</v>
      </c>
      <c r="I3726" s="500" t="s">
        <v>688</v>
      </c>
      <c r="J3726" s="500" t="s">
        <v>689</v>
      </c>
      <c r="K3726" s="500" t="s">
        <v>2306</v>
      </c>
      <c r="L3726" s="500" t="s">
        <v>27724</v>
      </c>
      <c r="M3726" s="500" t="s">
        <v>2307</v>
      </c>
      <c r="N3726" s="500" t="s">
        <v>13424</v>
      </c>
    </row>
    <row r="3727" spans="1:14">
      <c r="A3727" s="500" t="s">
        <v>686</v>
      </c>
      <c r="B3727" s="500" t="s">
        <v>2858</v>
      </c>
      <c r="C3727" s="500" t="s">
        <v>2888</v>
      </c>
      <c r="D3727" s="500" t="s">
        <v>2889</v>
      </c>
      <c r="E3727" s="500" t="s">
        <v>11099</v>
      </c>
      <c r="F3727" s="500" t="s">
        <v>580</v>
      </c>
      <c r="G3727" s="500" t="s">
        <v>13425</v>
      </c>
      <c r="H3727" s="500" t="s">
        <v>11416</v>
      </c>
      <c r="I3727" s="500" t="s">
        <v>688</v>
      </c>
      <c r="J3727" s="500" t="s">
        <v>689</v>
      </c>
      <c r="K3727" s="500" t="s">
        <v>2306</v>
      </c>
      <c r="L3727" s="500" t="s">
        <v>27724</v>
      </c>
      <c r="M3727" s="500" t="s">
        <v>2307</v>
      </c>
      <c r="N3727" s="500" t="s">
        <v>13426</v>
      </c>
    </row>
    <row r="3728" spans="1:14">
      <c r="A3728" s="500" t="s">
        <v>686</v>
      </c>
      <c r="B3728" s="500" t="s">
        <v>2858</v>
      </c>
      <c r="C3728" s="500" t="s">
        <v>2888</v>
      </c>
      <c r="D3728" s="500" t="s">
        <v>2889</v>
      </c>
      <c r="E3728" s="500" t="s">
        <v>11099</v>
      </c>
      <c r="F3728" s="500" t="s">
        <v>580</v>
      </c>
      <c r="G3728" s="500" t="s">
        <v>13427</v>
      </c>
      <c r="H3728" s="500" t="s">
        <v>11416</v>
      </c>
      <c r="I3728" s="500" t="s">
        <v>688</v>
      </c>
      <c r="J3728" s="500" t="s">
        <v>689</v>
      </c>
      <c r="K3728" s="500" t="s">
        <v>2306</v>
      </c>
      <c r="L3728" s="500" t="s">
        <v>27724</v>
      </c>
      <c r="M3728" s="500" t="s">
        <v>2307</v>
      </c>
      <c r="N3728" s="500" t="s">
        <v>13428</v>
      </c>
    </row>
    <row r="3729" spans="1:14">
      <c r="A3729" s="500" t="s">
        <v>686</v>
      </c>
      <c r="B3729" s="500" t="s">
        <v>2858</v>
      </c>
      <c r="C3729" s="500" t="s">
        <v>2888</v>
      </c>
      <c r="D3729" s="500" t="s">
        <v>2889</v>
      </c>
      <c r="E3729" s="500" t="s">
        <v>11099</v>
      </c>
      <c r="F3729" s="500" t="s">
        <v>580</v>
      </c>
      <c r="G3729" s="500" t="s">
        <v>13429</v>
      </c>
      <c r="H3729" s="500" t="s">
        <v>3835</v>
      </c>
      <c r="I3729" s="500" t="s">
        <v>688</v>
      </c>
      <c r="J3729" s="500" t="s">
        <v>689</v>
      </c>
      <c r="K3729" s="500" t="s">
        <v>2306</v>
      </c>
      <c r="L3729" s="500" t="s">
        <v>27724</v>
      </c>
      <c r="M3729" s="500" t="s">
        <v>2307</v>
      </c>
      <c r="N3729" s="500" t="s">
        <v>13430</v>
      </c>
    </row>
    <row r="3730" spans="1:14">
      <c r="A3730" s="500" t="s">
        <v>686</v>
      </c>
      <c r="B3730" s="500" t="s">
        <v>2858</v>
      </c>
      <c r="C3730" s="500" t="s">
        <v>2888</v>
      </c>
      <c r="D3730" s="500" t="s">
        <v>2889</v>
      </c>
      <c r="E3730" s="500" t="s">
        <v>11099</v>
      </c>
      <c r="F3730" s="500" t="s">
        <v>580</v>
      </c>
      <c r="G3730" s="500" t="s">
        <v>13431</v>
      </c>
      <c r="H3730" s="500" t="s">
        <v>3835</v>
      </c>
      <c r="I3730" s="500" t="s">
        <v>688</v>
      </c>
      <c r="J3730" s="500" t="s">
        <v>689</v>
      </c>
      <c r="K3730" s="500" t="s">
        <v>2306</v>
      </c>
      <c r="L3730" s="500" t="s">
        <v>27724</v>
      </c>
      <c r="M3730" s="500" t="s">
        <v>2307</v>
      </c>
      <c r="N3730" s="500" t="s">
        <v>13432</v>
      </c>
    </row>
    <row r="3731" spans="1:14">
      <c r="A3731" s="500" t="s">
        <v>686</v>
      </c>
      <c r="B3731" s="500" t="s">
        <v>2858</v>
      </c>
      <c r="C3731" s="500" t="s">
        <v>2888</v>
      </c>
      <c r="D3731" s="500" t="s">
        <v>2889</v>
      </c>
      <c r="E3731" s="500" t="s">
        <v>11099</v>
      </c>
      <c r="F3731" s="500" t="s">
        <v>580</v>
      </c>
      <c r="G3731" s="500" t="s">
        <v>13433</v>
      </c>
      <c r="H3731" s="500" t="s">
        <v>13249</v>
      </c>
      <c r="I3731" s="500" t="s">
        <v>688</v>
      </c>
      <c r="J3731" s="500" t="s">
        <v>689</v>
      </c>
      <c r="K3731" s="500" t="s">
        <v>2306</v>
      </c>
      <c r="L3731" s="500" t="s">
        <v>27724</v>
      </c>
      <c r="M3731" s="500" t="s">
        <v>2307</v>
      </c>
      <c r="N3731" s="500" t="s">
        <v>13434</v>
      </c>
    </row>
    <row r="3732" spans="1:14">
      <c r="A3732" s="500" t="s">
        <v>686</v>
      </c>
      <c r="B3732" s="500" t="s">
        <v>2858</v>
      </c>
      <c r="C3732" s="500" t="s">
        <v>2888</v>
      </c>
      <c r="D3732" s="500" t="s">
        <v>2889</v>
      </c>
      <c r="E3732" s="500" t="s">
        <v>11099</v>
      </c>
      <c r="F3732" s="500" t="s">
        <v>580</v>
      </c>
      <c r="G3732" s="500" t="s">
        <v>13435</v>
      </c>
      <c r="H3732" s="500" t="s">
        <v>13249</v>
      </c>
      <c r="I3732" s="500" t="s">
        <v>688</v>
      </c>
      <c r="J3732" s="500" t="s">
        <v>689</v>
      </c>
      <c r="K3732" s="500" t="s">
        <v>2306</v>
      </c>
      <c r="L3732" s="500" t="s">
        <v>27724</v>
      </c>
      <c r="M3732" s="500" t="s">
        <v>2307</v>
      </c>
      <c r="N3732" s="500" t="s">
        <v>13436</v>
      </c>
    </row>
    <row r="3733" spans="1:14">
      <c r="A3733" s="500" t="s">
        <v>686</v>
      </c>
      <c r="B3733" s="500" t="s">
        <v>2858</v>
      </c>
      <c r="C3733" s="500" t="s">
        <v>2888</v>
      </c>
      <c r="D3733" s="500" t="s">
        <v>2889</v>
      </c>
      <c r="E3733" s="500" t="s">
        <v>11099</v>
      </c>
      <c r="F3733" s="500" t="s">
        <v>580</v>
      </c>
      <c r="G3733" s="500" t="s">
        <v>13437</v>
      </c>
      <c r="H3733" s="500" t="s">
        <v>11249</v>
      </c>
      <c r="I3733" s="500" t="s">
        <v>688</v>
      </c>
      <c r="J3733" s="500" t="s">
        <v>689</v>
      </c>
      <c r="K3733" s="500" t="s">
        <v>2306</v>
      </c>
      <c r="L3733" s="500" t="s">
        <v>27724</v>
      </c>
      <c r="M3733" s="500" t="s">
        <v>2307</v>
      </c>
      <c r="N3733" s="500" t="s">
        <v>13438</v>
      </c>
    </row>
    <row r="3734" spans="1:14">
      <c r="A3734" s="500" t="s">
        <v>686</v>
      </c>
      <c r="B3734" s="500" t="s">
        <v>2858</v>
      </c>
      <c r="C3734" s="500" t="s">
        <v>2888</v>
      </c>
      <c r="D3734" s="500" t="s">
        <v>2889</v>
      </c>
      <c r="E3734" s="500" t="s">
        <v>11099</v>
      </c>
      <c r="F3734" s="500" t="s">
        <v>580</v>
      </c>
      <c r="G3734" s="500" t="s">
        <v>13439</v>
      </c>
      <c r="H3734" s="500" t="s">
        <v>11249</v>
      </c>
      <c r="I3734" s="500" t="s">
        <v>688</v>
      </c>
      <c r="J3734" s="500" t="s">
        <v>689</v>
      </c>
      <c r="K3734" s="500" t="s">
        <v>2306</v>
      </c>
      <c r="L3734" s="500" t="s">
        <v>27724</v>
      </c>
      <c r="M3734" s="500" t="s">
        <v>2307</v>
      </c>
      <c r="N3734" s="500" t="s">
        <v>13440</v>
      </c>
    </row>
    <row r="3735" spans="1:14">
      <c r="A3735" s="500" t="s">
        <v>686</v>
      </c>
      <c r="B3735" s="500" t="s">
        <v>2858</v>
      </c>
      <c r="C3735" s="500" t="s">
        <v>2888</v>
      </c>
      <c r="D3735" s="500" t="s">
        <v>2889</v>
      </c>
      <c r="E3735" s="500" t="s">
        <v>11099</v>
      </c>
      <c r="F3735" s="500" t="s">
        <v>580</v>
      </c>
      <c r="G3735" s="500" t="s">
        <v>13441</v>
      </c>
      <c r="H3735" s="500" t="s">
        <v>3836</v>
      </c>
      <c r="I3735" s="500" t="s">
        <v>688</v>
      </c>
      <c r="J3735" s="500" t="s">
        <v>689</v>
      </c>
      <c r="K3735" s="500" t="s">
        <v>2306</v>
      </c>
      <c r="L3735" s="500" t="s">
        <v>27724</v>
      </c>
      <c r="M3735" s="500" t="s">
        <v>2307</v>
      </c>
      <c r="N3735" s="500" t="s">
        <v>13442</v>
      </c>
    </row>
    <row r="3736" spans="1:14">
      <c r="A3736" s="500" t="s">
        <v>686</v>
      </c>
      <c r="B3736" s="500" t="s">
        <v>2858</v>
      </c>
      <c r="C3736" s="500" t="s">
        <v>2888</v>
      </c>
      <c r="D3736" s="500" t="s">
        <v>2889</v>
      </c>
      <c r="E3736" s="500" t="s">
        <v>11099</v>
      </c>
      <c r="F3736" s="500" t="s">
        <v>580</v>
      </c>
      <c r="G3736" s="500" t="s">
        <v>13443</v>
      </c>
      <c r="H3736" s="500" t="s">
        <v>3836</v>
      </c>
      <c r="I3736" s="500" t="s">
        <v>688</v>
      </c>
      <c r="J3736" s="500" t="s">
        <v>689</v>
      </c>
      <c r="K3736" s="500" t="s">
        <v>2306</v>
      </c>
      <c r="L3736" s="500" t="s">
        <v>27724</v>
      </c>
      <c r="M3736" s="500" t="s">
        <v>2307</v>
      </c>
      <c r="N3736" s="500" t="s">
        <v>13444</v>
      </c>
    </row>
    <row r="3737" spans="1:14">
      <c r="A3737" s="500" t="s">
        <v>686</v>
      </c>
      <c r="B3737" s="500" t="s">
        <v>2858</v>
      </c>
      <c r="C3737" s="500" t="s">
        <v>2888</v>
      </c>
      <c r="D3737" s="500" t="s">
        <v>2889</v>
      </c>
      <c r="E3737" s="500" t="s">
        <v>11099</v>
      </c>
      <c r="F3737" s="500" t="s">
        <v>580</v>
      </c>
      <c r="G3737" s="500" t="s">
        <v>13445</v>
      </c>
      <c r="H3737" s="500" t="s">
        <v>7021</v>
      </c>
      <c r="I3737" s="500" t="s">
        <v>688</v>
      </c>
      <c r="J3737" s="500" t="s">
        <v>689</v>
      </c>
      <c r="K3737" s="500" t="s">
        <v>2306</v>
      </c>
      <c r="L3737" s="500" t="s">
        <v>27724</v>
      </c>
      <c r="M3737" s="500" t="s">
        <v>2307</v>
      </c>
      <c r="N3737" s="500" t="s">
        <v>13446</v>
      </c>
    </row>
    <row r="3738" spans="1:14">
      <c r="A3738" s="500" t="s">
        <v>686</v>
      </c>
      <c r="B3738" s="500" t="s">
        <v>2858</v>
      </c>
      <c r="C3738" s="500" t="s">
        <v>2888</v>
      </c>
      <c r="D3738" s="500" t="s">
        <v>2889</v>
      </c>
      <c r="E3738" s="500" t="s">
        <v>11099</v>
      </c>
      <c r="F3738" s="500" t="s">
        <v>580</v>
      </c>
      <c r="G3738" s="500" t="s">
        <v>13447</v>
      </c>
      <c r="H3738" s="500" t="s">
        <v>7021</v>
      </c>
      <c r="I3738" s="500" t="s">
        <v>688</v>
      </c>
      <c r="J3738" s="500" t="s">
        <v>689</v>
      </c>
      <c r="K3738" s="500" t="s">
        <v>2306</v>
      </c>
      <c r="L3738" s="500" t="s">
        <v>27724</v>
      </c>
      <c r="M3738" s="500" t="s">
        <v>2307</v>
      </c>
      <c r="N3738" s="500" t="s">
        <v>13448</v>
      </c>
    </row>
    <row r="3739" spans="1:14">
      <c r="A3739" s="500" t="s">
        <v>686</v>
      </c>
      <c r="B3739" s="500" t="s">
        <v>2858</v>
      </c>
      <c r="C3739" s="500" t="s">
        <v>2888</v>
      </c>
      <c r="D3739" s="500" t="s">
        <v>2889</v>
      </c>
      <c r="E3739" s="500" t="s">
        <v>11099</v>
      </c>
      <c r="F3739" s="500" t="s">
        <v>580</v>
      </c>
      <c r="G3739" s="500" t="s">
        <v>13449</v>
      </c>
      <c r="H3739" s="500" t="s">
        <v>3914</v>
      </c>
      <c r="I3739" s="500" t="s">
        <v>688</v>
      </c>
      <c r="J3739" s="500" t="s">
        <v>689</v>
      </c>
      <c r="K3739" s="500" t="s">
        <v>2306</v>
      </c>
      <c r="L3739" s="500" t="s">
        <v>27724</v>
      </c>
      <c r="M3739" s="500" t="s">
        <v>2307</v>
      </c>
      <c r="N3739" s="500" t="s">
        <v>13450</v>
      </c>
    </row>
    <row r="3740" spans="1:14">
      <c r="A3740" s="500" t="s">
        <v>686</v>
      </c>
      <c r="B3740" s="500" t="s">
        <v>2858</v>
      </c>
      <c r="C3740" s="500" t="s">
        <v>2888</v>
      </c>
      <c r="D3740" s="500" t="s">
        <v>2889</v>
      </c>
      <c r="E3740" s="500" t="s">
        <v>11099</v>
      </c>
      <c r="F3740" s="500" t="s">
        <v>580</v>
      </c>
      <c r="G3740" s="500" t="s">
        <v>13451</v>
      </c>
      <c r="H3740" s="500" t="s">
        <v>3914</v>
      </c>
      <c r="I3740" s="500" t="s">
        <v>688</v>
      </c>
      <c r="J3740" s="500" t="s">
        <v>689</v>
      </c>
      <c r="K3740" s="500" t="s">
        <v>2306</v>
      </c>
      <c r="L3740" s="500" t="s">
        <v>27724</v>
      </c>
      <c r="M3740" s="500" t="s">
        <v>2307</v>
      </c>
      <c r="N3740" s="500" t="s">
        <v>13452</v>
      </c>
    </row>
    <row r="3741" spans="1:14">
      <c r="A3741" s="500" t="s">
        <v>686</v>
      </c>
      <c r="B3741" s="500" t="s">
        <v>2858</v>
      </c>
      <c r="C3741" s="500" t="s">
        <v>2888</v>
      </c>
      <c r="D3741" s="500" t="s">
        <v>2889</v>
      </c>
      <c r="E3741" s="500" t="s">
        <v>11099</v>
      </c>
      <c r="F3741" s="500" t="s">
        <v>580</v>
      </c>
      <c r="G3741" s="500" t="s">
        <v>13453</v>
      </c>
      <c r="H3741" s="500" t="s">
        <v>13454</v>
      </c>
      <c r="I3741" s="500" t="s">
        <v>688</v>
      </c>
      <c r="J3741" s="500" t="s">
        <v>689</v>
      </c>
      <c r="K3741" s="500" t="s">
        <v>2306</v>
      </c>
      <c r="L3741" s="500" t="s">
        <v>27724</v>
      </c>
      <c r="M3741" s="500" t="s">
        <v>2307</v>
      </c>
      <c r="N3741" s="500" t="s">
        <v>13455</v>
      </c>
    </row>
    <row r="3742" spans="1:14">
      <c r="A3742" s="500" t="s">
        <v>686</v>
      </c>
      <c r="B3742" s="500" t="s">
        <v>2858</v>
      </c>
      <c r="C3742" s="500" t="s">
        <v>2888</v>
      </c>
      <c r="D3742" s="500" t="s">
        <v>2889</v>
      </c>
      <c r="E3742" s="500" t="s">
        <v>11099</v>
      </c>
      <c r="F3742" s="500" t="s">
        <v>580</v>
      </c>
      <c r="G3742" s="500" t="s">
        <v>13456</v>
      </c>
      <c r="H3742" s="500" t="s">
        <v>13454</v>
      </c>
      <c r="I3742" s="500" t="s">
        <v>688</v>
      </c>
      <c r="J3742" s="500" t="s">
        <v>689</v>
      </c>
      <c r="K3742" s="500" t="s">
        <v>2306</v>
      </c>
      <c r="L3742" s="500" t="s">
        <v>27724</v>
      </c>
      <c r="M3742" s="500" t="s">
        <v>2307</v>
      </c>
      <c r="N3742" s="500" t="s">
        <v>13457</v>
      </c>
    </row>
    <row r="3743" spans="1:14">
      <c r="A3743" s="500" t="s">
        <v>686</v>
      </c>
      <c r="B3743" s="500" t="s">
        <v>2858</v>
      </c>
      <c r="C3743" s="500" t="s">
        <v>2888</v>
      </c>
      <c r="D3743" s="500" t="s">
        <v>2889</v>
      </c>
      <c r="E3743" s="500" t="s">
        <v>11099</v>
      </c>
      <c r="F3743" s="500" t="s">
        <v>580</v>
      </c>
      <c r="G3743" s="500" t="s">
        <v>13458</v>
      </c>
      <c r="H3743" s="500" t="s">
        <v>11102</v>
      </c>
      <c r="I3743" s="500" t="s">
        <v>688</v>
      </c>
      <c r="J3743" s="500" t="s">
        <v>689</v>
      </c>
      <c r="K3743" s="500" t="s">
        <v>2306</v>
      </c>
      <c r="L3743" s="500" t="s">
        <v>27724</v>
      </c>
      <c r="M3743" s="500" t="s">
        <v>2307</v>
      </c>
      <c r="N3743" s="500" t="s">
        <v>13459</v>
      </c>
    </row>
    <row r="3744" spans="1:14">
      <c r="A3744" s="500" t="s">
        <v>686</v>
      </c>
      <c r="B3744" s="500" t="s">
        <v>2858</v>
      </c>
      <c r="C3744" s="500" t="s">
        <v>2888</v>
      </c>
      <c r="D3744" s="500" t="s">
        <v>2889</v>
      </c>
      <c r="E3744" s="500" t="s">
        <v>11099</v>
      </c>
      <c r="F3744" s="500" t="s">
        <v>580</v>
      </c>
      <c r="G3744" s="500" t="s">
        <v>13460</v>
      </c>
      <c r="H3744" s="500" t="s">
        <v>11102</v>
      </c>
      <c r="I3744" s="500" t="s">
        <v>688</v>
      </c>
      <c r="J3744" s="500" t="s">
        <v>689</v>
      </c>
      <c r="K3744" s="500" t="s">
        <v>2306</v>
      </c>
      <c r="L3744" s="500" t="s">
        <v>27724</v>
      </c>
      <c r="M3744" s="500" t="s">
        <v>2307</v>
      </c>
      <c r="N3744" s="500" t="s">
        <v>13461</v>
      </c>
    </row>
    <row r="3745" spans="1:14">
      <c r="A3745" s="500" t="s">
        <v>686</v>
      </c>
      <c r="B3745" s="500" t="s">
        <v>2858</v>
      </c>
      <c r="C3745" s="500" t="s">
        <v>2888</v>
      </c>
      <c r="D3745" s="500" t="s">
        <v>2889</v>
      </c>
      <c r="E3745" s="500" t="s">
        <v>11099</v>
      </c>
      <c r="F3745" s="500" t="s">
        <v>580</v>
      </c>
      <c r="G3745" s="500" t="s">
        <v>13462</v>
      </c>
      <c r="H3745" s="500" t="s">
        <v>13463</v>
      </c>
      <c r="I3745" s="500" t="s">
        <v>688</v>
      </c>
      <c r="J3745" s="500" t="s">
        <v>689</v>
      </c>
      <c r="K3745" s="500" t="s">
        <v>2306</v>
      </c>
      <c r="L3745" s="500" t="s">
        <v>27724</v>
      </c>
      <c r="M3745" s="500" t="s">
        <v>2307</v>
      </c>
      <c r="N3745" s="500" t="s">
        <v>13464</v>
      </c>
    </row>
    <row r="3746" spans="1:14">
      <c r="A3746" s="500" t="s">
        <v>686</v>
      </c>
      <c r="B3746" s="500" t="s">
        <v>2858</v>
      </c>
      <c r="C3746" s="500" t="s">
        <v>2888</v>
      </c>
      <c r="D3746" s="500" t="s">
        <v>2889</v>
      </c>
      <c r="E3746" s="500" t="s">
        <v>11099</v>
      </c>
      <c r="F3746" s="500" t="s">
        <v>580</v>
      </c>
      <c r="G3746" s="500" t="s">
        <v>13465</v>
      </c>
      <c r="H3746" s="500" t="s">
        <v>13463</v>
      </c>
      <c r="I3746" s="500" t="s">
        <v>688</v>
      </c>
      <c r="J3746" s="500" t="s">
        <v>689</v>
      </c>
      <c r="K3746" s="500" t="s">
        <v>2306</v>
      </c>
      <c r="L3746" s="500" t="s">
        <v>27724</v>
      </c>
      <c r="M3746" s="500" t="s">
        <v>2307</v>
      </c>
      <c r="N3746" s="500" t="s">
        <v>13466</v>
      </c>
    </row>
    <row r="3747" spans="1:14">
      <c r="A3747" s="500" t="s">
        <v>686</v>
      </c>
      <c r="B3747" s="500" t="s">
        <v>2858</v>
      </c>
      <c r="C3747" s="500" t="s">
        <v>2888</v>
      </c>
      <c r="D3747" s="500" t="s">
        <v>2889</v>
      </c>
      <c r="E3747" s="500" t="s">
        <v>11099</v>
      </c>
      <c r="F3747" s="500" t="s">
        <v>580</v>
      </c>
      <c r="G3747" s="500" t="s">
        <v>13467</v>
      </c>
      <c r="H3747" s="500" t="s">
        <v>3968</v>
      </c>
      <c r="I3747" s="500" t="s">
        <v>688</v>
      </c>
      <c r="J3747" s="500" t="s">
        <v>689</v>
      </c>
      <c r="K3747" s="500" t="s">
        <v>2306</v>
      </c>
      <c r="L3747" s="500" t="s">
        <v>27724</v>
      </c>
      <c r="M3747" s="500" t="s">
        <v>2307</v>
      </c>
      <c r="N3747" s="500" t="s">
        <v>13468</v>
      </c>
    </row>
    <row r="3748" spans="1:14">
      <c r="A3748" s="500" t="s">
        <v>686</v>
      </c>
      <c r="B3748" s="500" t="s">
        <v>2858</v>
      </c>
      <c r="C3748" s="500" t="s">
        <v>2888</v>
      </c>
      <c r="D3748" s="500" t="s">
        <v>2889</v>
      </c>
      <c r="E3748" s="500" t="s">
        <v>11099</v>
      </c>
      <c r="F3748" s="500" t="s">
        <v>580</v>
      </c>
      <c r="G3748" s="500" t="s">
        <v>13469</v>
      </c>
      <c r="H3748" s="500" t="s">
        <v>3968</v>
      </c>
      <c r="I3748" s="500" t="s">
        <v>688</v>
      </c>
      <c r="J3748" s="500" t="s">
        <v>689</v>
      </c>
      <c r="K3748" s="500" t="s">
        <v>2306</v>
      </c>
      <c r="L3748" s="500" t="s">
        <v>27724</v>
      </c>
      <c r="M3748" s="500" t="s">
        <v>2307</v>
      </c>
      <c r="N3748" s="500" t="s">
        <v>13470</v>
      </c>
    </row>
    <row r="3749" spans="1:14">
      <c r="A3749" s="500" t="s">
        <v>686</v>
      </c>
      <c r="B3749" s="500" t="s">
        <v>2858</v>
      </c>
      <c r="C3749" s="500" t="s">
        <v>2888</v>
      </c>
      <c r="D3749" s="500" t="s">
        <v>2889</v>
      </c>
      <c r="E3749" s="500" t="s">
        <v>11099</v>
      </c>
      <c r="F3749" s="500" t="s">
        <v>580</v>
      </c>
      <c r="G3749" s="500" t="s">
        <v>13471</v>
      </c>
      <c r="H3749" s="500" t="s">
        <v>13286</v>
      </c>
      <c r="I3749" s="500" t="s">
        <v>688</v>
      </c>
      <c r="J3749" s="500" t="s">
        <v>689</v>
      </c>
      <c r="K3749" s="500" t="s">
        <v>2306</v>
      </c>
      <c r="L3749" s="500" t="s">
        <v>27724</v>
      </c>
      <c r="M3749" s="500" t="s">
        <v>2307</v>
      </c>
      <c r="N3749" s="500" t="s">
        <v>13472</v>
      </c>
    </row>
    <row r="3750" spans="1:14">
      <c r="A3750" s="500" t="s">
        <v>686</v>
      </c>
      <c r="B3750" s="500" t="s">
        <v>2858</v>
      </c>
      <c r="C3750" s="500" t="s">
        <v>2888</v>
      </c>
      <c r="D3750" s="500" t="s">
        <v>2889</v>
      </c>
      <c r="E3750" s="500" t="s">
        <v>11099</v>
      </c>
      <c r="F3750" s="500" t="s">
        <v>580</v>
      </c>
      <c r="G3750" s="500" t="s">
        <v>13473</v>
      </c>
      <c r="H3750" s="500" t="s">
        <v>13286</v>
      </c>
      <c r="I3750" s="500" t="s">
        <v>688</v>
      </c>
      <c r="J3750" s="500" t="s">
        <v>689</v>
      </c>
      <c r="K3750" s="500" t="s">
        <v>2306</v>
      </c>
      <c r="L3750" s="500" t="s">
        <v>27724</v>
      </c>
      <c r="M3750" s="500" t="s">
        <v>2307</v>
      </c>
      <c r="N3750" s="500" t="s">
        <v>13474</v>
      </c>
    </row>
    <row r="3751" spans="1:14">
      <c r="A3751" s="500" t="s">
        <v>686</v>
      </c>
      <c r="B3751" s="500" t="s">
        <v>2858</v>
      </c>
      <c r="C3751" s="500" t="s">
        <v>2888</v>
      </c>
      <c r="D3751" s="500" t="s">
        <v>2889</v>
      </c>
      <c r="E3751" s="500" t="s">
        <v>11099</v>
      </c>
      <c r="F3751" s="500" t="s">
        <v>580</v>
      </c>
      <c r="G3751" s="500" t="s">
        <v>13475</v>
      </c>
      <c r="H3751" s="500" t="s">
        <v>13291</v>
      </c>
      <c r="I3751" s="500" t="s">
        <v>688</v>
      </c>
      <c r="J3751" s="500" t="s">
        <v>689</v>
      </c>
      <c r="K3751" s="500" t="s">
        <v>2306</v>
      </c>
      <c r="L3751" s="500" t="s">
        <v>27724</v>
      </c>
      <c r="M3751" s="500" t="s">
        <v>2307</v>
      </c>
      <c r="N3751" s="500" t="s">
        <v>13476</v>
      </c>
    </row>
    <row r="3752" spans="1:14">
      <c r="A3752" s="500" t="s">
        <v>686</v>
      </c>
      <c r="B3752" s="500" t="s">
        <v>2858</v>
      </c>
      <c r="C3752" s="500" t="s">
        <v>2888</v>
      </c>
      <c r="D3752" s="500" t="s">
        <v>2889</v>
      </c>
      <c r="E3752" s="500" t="s">
        <v>11099</v>
      </c>
      <c r="F3752" s="500" t="s">
        <v>580</v>
      </c>
      <c r="G3752" s="500" t="s">
        <v>13477</v>
      </c>
      <c r="H3752" s="500" t="s">
        <v>13291</v>
      </c>
      <c r="I3752" s="500" t="s">
        <v>688</v>
      </c>
      <c r="J3752" s="500" t="s">
        <v>689</v>
      </c>
      <c r="K3752" s="500" t="s">
        <v>2306</v>
      </c>
      <c r="L3752" s="500" t="s">
        <v>27724</v>
      </c>
      <c r="M3752" s="500" t="s">
        <v>2307</v>
      </c>
      <c r="N3752" s="500" t="s">
        <v>13478</v>
      </c>
    </row>
    <row r="3753" spans="1:14">
      <c r="A3753" s="500" t="s">
        <v>686</v>
      </c>
      <c r="B3753" s="500" t="s">
        <v>2858</v>
      </c>
      <c r="C3753" s="500" t="s">
        <v>2888</v>
      </c>
      <c r="D3753" s="500" t="s">
        <v>2889</v>
      </c>
      <c r="E3753" s="500" t="s">
        <v>11099</v>
      </c>
      <c r="F3753" s="500" t="s">
        <v>580</v>
      </c>
      <c r="G3753" s="500" t="s">
        <v>13479</v>
      </c>
      <c r="H3753" s="500" t="s">
        <v>6917</v>
      </c>
      <c r="I3753" s="500" t="s">
        <v>688</v>
      </c>
      <c r="J3753" s="500" t="s">
        <v>689</v>
      </c>
      <c r="K3753" s="500" t="s">
        <v>2306</v>
      </c>
      <c r="L3753" s="500" t="s">
        <v>27724</v>
      </c>
      <c r="M3753" s="500" t="s">
        <v>2307</v>
      </c>
      <c r="N3753" s="500" t="s">
        <v>13480</v>
      </c>
    </row>
    <row r="3754" spans="1:14">
      <c r="A3754" s="500" t="s">
        <v>686</v>
      </c>
      <c r="B3754" s="500" t="s">
        <v>2858</v>
      </c>
      <c r="C3754" s="500" t="s">
        <v>2888</v>
      </c>
      <c r="D3754" s="500" t="s">
        <v>2889</v>
      </c>
      <c r="E3754" s="500" t="s">
        <v>11099</v>
      </c>
      <c r="F3754" s="500" t="s">
        <v>580</v>
      </c>
      <c r="G3754" s="500" t="s">
        <v>13481</v>
      </c>
      <c r="H3754" s="500" t="s">
        <v>6917</v>
      </c>
      <c r="I3754" s="500" t="s">
        <v>688</v>
      </c>
      <c r="J3754" s="500" t="s">
        <v>689</v>
      </c>
      <c r="K3754" s="500" t="s">
        <v>2306</v>
      </c>
      <c r="L3754" s="500" t="s">
        <v>27724</v>
      </c>
      <c r="M3754" s="500" t="s">
        <v>2307</v>
      </c>
      <c r="N3754" s="500" t="s">
        <v>13482</v>
      </c>
    </row>
    <row r="3755" spans="1:14">
      <c r="A3755" s="500" t="s">
        <v>686</v>
      </c>
      <c r="B3755" s="500" t="s">
        <v>2858</v>
      </c>
      <c r="C3755" s="500" t="s">
        <v>2888</v>
      </c>
      <c r="D3755" s="500" t="s">
        <v>2889</v>
      </c>
      <c r="E3755" s="500" t="s">
        <v>11099</v>
      </c>
      <c r="F3755" s="500" t="s">
        <v>580</v>
      </c>
      <c r="G3755" s="500" t="s">
        <v>13483</v>
      </c>
      <c r="H3755" s="500" t="s">
        <v>13300</v>
      </c>
      <c r="I3755" s="500" t="s">
        <v>688</v>
      </c>
      <c r="J3755" s="500" t="s">
        <v>689</v>
      </c>
      <c r="K3755" s="500" t="s">
        <v>2306</v>
      </c>
      <c r="L3755" s="500" t="s">
        <v>27724</v>
      </c>
      <c r="M3755" s="500" t="s">
        <v>2307</v>
      </c>
      <c r="N3755" s="500" t="s">
        <v>13484</v>
      </c>
    </row>
    <row r="3756" spans="1:14">
      <c r="A3756" s="500" t="s">
        <v>686</v>
      </c>
      <c r="B3756" s="500" t="s">
        <v>2858</v>
      </c>
      <c r="C3756" s="500" t="s">
        <v>2888</v>
      </c>
      <c r="D3756" s="500" t="s">
        <v>2889</v>
      </c>
      <c r="E3756" s="500" t="s">
        <v>11099</v>
      </c>
      <c r="F3756" s="500" t="s">
        <v>580</v>
      </c>
      <c r="G3756" s="500" t="s">
        <v>13485</v>
      </c>
      <c r="H3756" s="500" t="s">
        <v>13300</v>
      </c>
      <c r="I3756" s="500" t="s">
        <v>688</v>
      </c>
      <c r="J3756" s="500" t="s">
        <v>689</v>
      </c>
      <c r="K3756" s="500" t="s">
        <v>2306</v>
      </c>
      <c r="L3756" s="500" t="s">
        <v>27724</v>
      </c>
      <c r="M3756" s="500" t="s">
        <v>2307</v>
      </c>
      <c r="N3756" s="500" t="s">
        <v>13486</v>
      </c>
    </row>
    <row r="3757" spans="1:14">
      <c r="A3757" s="500" t="s">
        <v>686</v>
      </c>
      <c r="B3757" s="500" t="s">
        <v>2858</v>
      </c>
      <c r="C3757" s="500" t="s">
        <v>2888</v>
      </c>
      <c r="D3757" s="500" t="s">
        <v>2889</v>
      </c>
      <c r="E3757" s="500" t="s">
        <v>11099</v>
      </c>
      <c r="F3757" s="500" t="s">
        <v>580</v>
      </c>
      <c r="G3757" s="500" t="s">
        <v>13487</v>
      </c>
      <c r="H3757" s="500" t="s">
        <v>13305</v>
      </c>
      <c r="I3757" s="500" t="s">
        <v>688</v>
      </c>
      <c r="J3757" s="500" t="s">
        <v>689</v>
      </c>
      <c r="K3757" s="500" t="s">
        <v>2306</v>
      </c>
      <c r="L3757" s="500" t="s">
        <v>27724</v>
      </c>
      <c r="M3757" s="500" t="s">
        <v>2307</v>
      </c>
      <c r="N3757" s="500" t="s">
        <v>13488</v>
      </c>
    </row>
    <row r="3758" spans="1:14">
      <c r="A3758" s="500" t="s">
        <v>686</v>
      </c>
      <c r="B3758" s="500" t="s">
        <v>2858</v>
      </c>
      <c r="C3758" s="500" t="s">
        <v>2888</v>
      </c>
      <c r="D3758" s="500" t="s">
        <v>2889</v>
      </c>
      <c r="E3758" s="500" t="s">
        <v>11099</v>
      </c>
      <c r="F3758" s="500" t="s">
        <v>580</v>
      </c>
      <c r="G3758" s="500" t="s">
        <v>13489</v>
      </c>
      <c r="H3758" s="500" t="s">
        <v>13305</v>
      </c>
      <c r="I3758" s="500" t="s">
        <v>688</v>
      </c>
      <c r="J3758" s="500" t="s">
        <v>689</v>
      </c>
      <c r="K3758" s="500" t="s">
        <v>2306</v>
      </c>
      <c r="L3758" s="500" t="s">
        <v>27724</v>
      </c>
      <c r="M3758" s="500" t="s">
        <v>2307</v>
      </c>
      <c r="N3758" s="500" t="s">
        <v>13490</v>
      </c>
    </row>
    <row r="3759" spans="1:14">
      <c r="A3759" s="500" t="s">
        <v>686</v>
      </c>
      <c r="B3759" s="500" t="s">
        <v>2858</v>
      </c>
      <c r="C3759" s="500" t="s">
        <v>2888</v>
      </c>
      <c r="D3759" s="500" t="s">
        <v>2889</v>
      </c>
      <c r="E3759" s="500" t="s">
        <v>11099</v>
      </c>
      <c r="F3759" s="500" t="s">
        <v>580</v>
      </c>
      <c r="G3759" s="500" t="s">
        <v>13491</v>
      </c>
      <c r="H3759" s="500" t="s">
        <v>3698</v>
      </c>
      <c r="I3759" s="500" t="s">
        <v>688</v>
      </c>
      <c r="J3759" s="500" t="s">
        <v>689</v>
      </c>
      <c r="K3759" s="500" t="s">
        <v>2306</v>
      </c>
      <c r="L3759" s="500" t="s">
        <v>27724</v>
      </c>
      <c r="M3759" s="500" t="s">
        <v>2307</v>
      </c>
      <c r="N3759" s="500" t="s">
        <v>13492</v>
      </c>
    </row>
    <row r="3760" spans="1:14">
      <c r="A3760" s="500" t="s">
        <v>686</v>
      </c>
      <c r="B3760" s="500" t="s">
        <v>2858</v>
      </c>
      <c r="C3760" s="500" t="s">
        <v>2888</v>
      </c>
      <c r="D3760" s="500" t="s">
        <v>2889</v>
      </c>
      <c r="E3760" s="500" t="s">
        <v>11099</v>
      </c>
      <c r="F3760" s="500" t="s">
        <v>580</v>
      </c>
      <c r="G3760" s="500" t="s">
        <v>13493</v>
      </c>
      <c r="H3760" s="500" t="s">
        <v>3698</v>
      </c>
      <c r="I3760" s="500" t="s">
        <v>688</v>
      </c>
      <c r="J3760" s="500" t="s">
        <v>689</v>
      </c>
      <c r="K3760" s="500" t="s">
        <v>2306</v>
      </c>
      <c r="L3760" s="500" t="s">
        <v>27724</v>
      </c>
      <c r="M3760" s="500" t="s">
        <v>2307</v>
      </c>
      <c r="N3760" s="500" t="s">
        <v>13494</v>
      </c>
    </row>
    <row r="3761" spans="1:14">
      <c r="A3761" s="500" t="s">
        <v>686</v>
      </c>
      <c r="B3761" s="500" t="s">
        <v>2858</v>
      </c>
      <c r="C3761" s="500" t="s">
        <v>2888</v>
      </c>
      <c r="D3761" s="500" t="s">
        <v>2889</v>
      </c>
      <c r="E3761" s="500" t="s">
        <v>11099</v>
      </c>
      <c r="F3761" s="500" t="s">
        <v>580</v>
      </c>
      <c r="G3761" s="500" t="s">
        <v>13495</v>
      </c>
      <c r="H3761" s="500" t="s">
        <v>11229</v>
      </c>
      <c r="I3761" s="500" t="s">
        <v>688</v>
      </c>
      <c r="J3761" s="500" t="s">
        <v>689</v>
      </c>
      <c r="K3761" s="500" t="s">
        <v>2306</v>
      </c>
      <c r="L3761" s="500" t="s">
        <v>27724</v>
      </c>
      <c r="M3761" s="500" t="s">
        <v>2307</v>
      </c>
      <c r="N3761" s="500" t="s">
        <v>13496</v>
      </c>
    </row>
    <row r="3762" spans="1:14">
      <c r="A3762" s="500" t="s">
        <v>686</v>
      </c>
      <c r="B3762" s="500" t="s">
        <v>2858</v>
      </c>
      <c r="C3762" s="500" t="s">
        <v>2888</v>
      </c>
      <c r="D3762" s="500" t="s">
        <v>2889</v>
      </c>
      <c r="E3762" s="500" t="s">
        <v>11099</v>
      </c>
      <c r="F3762" s="500" t="s">
        <v>580</v>
      </c>
      <c r="G3762" s="500" t="s">
        <v>13497</v>
      </c>
      <c r="H3762" s="500" t="s">
        <v>11229</v>
      </c>
      <c r="I3762" s="500" t="s">
        <v>688</v>
      </c>
      <c r="J3762" s="500" t="s">
        <v>689</v>
      </c>
      <c r="K3762" s="500" t="s">
        <v>2306</v>
      </c>
      <c r="L3762" s="500" t="s">
        <v>27724</v>
      </c>
      <c r="M3762" s="500" t="s">
        <v>2307</v>
      </c>
      <c r="N3762" s="500" t="s">
        <v>13498</v>
      </c>
    </row>
    <row r="3763" spans="1:14">
      <c r="A3763" s="500" t="s">
        <v>686</v>
      </c>
      <c r="B3763" s="500" t="s">
        <v>2858</v>
      </c>
      <c r="C3763" s="500" t="s">
        <v>2888</v>
      </c>
      <c r="D3763" s="500" t="s">
        <v>2889</v>
      </c>
      <c r="E3763" s="500" t="s">
        <v>11099</v>
      </c>
      <c r="F3763" s="500" t="s">
        <v>580</v>
      </c>
      <c r="G3763" s="500" t="s">
        <v>13499</v>
      </c>
      <c r="H3763" s="500" t="s">
        <v>3856</v>
      </c>
      <c r="I3763" s="500" t="s">
        <v>688</v>
      </c>
      <c r="J3763" s="500" t="s">
        <v>689</v>
      </c>
      <c r="K3763" s="500" t="s">
        <v>2306</v>
      </c>
      <c r="L3763" s="500" t="s">
        <v>27724</v>
      </c>
      <c r="M3763" s="500" t="s">
        <v>2307</v>
      </c>
      <c r="N3763" s="500" t="s">
        <v>13500</v>
      </c>
    </row>
    <row r="3764" spans="1:14">
      <c r="A3764" s="500" t="s">
        <v>686</v>
      </c>
      <c r="B3764" s="500" t="s">
        <v>2858</v>
      </c>
      <c r="C3764" s="500" t="s">
        <v>2888</v>
      </c>
      <c r="D3764" s="500" t="s">
        <v>2889</v>
      </c>
      <c r="E3764" s="500" t="s">
        <v>11099</v>
      </c>
      <c r="F3764" s="500" t="s">
        <v>580</v>
      </c>
      <c r="G3764" s="500" t="s">
        <v>13501</v>
      </c>
      <c r="H3764" s="500" t="s">
        <v>3856</v>
      </c>
      <c r="I3764" s="500" t="s">
        <v>688</v>
      </c>
      <c r="J3764" s="500" t="s">
        <v>689</v>
      </c>
      <c r="K3764" s="500" t="s">
        <v>2306</v>
      </c>
      <c r="L3764" s="500" t="s">
        <v>27724</v>
      </c>
      <c r="M3764" s="500" t="s">
        <v>2307</v>
      </c>
      <c r="N3764" s="500" t="s">
        <v>13502</v>
      </c>
    </row>
    <row r="3765" spans="1:14">
      <c r="A3765" s="500" t="s">
        <v>686</v>
      </c>
      <c r="B3765" s="500" t="s">
        <v>2858</v>
      </c>
      <c r="C3765" s="500" t="s">
        <v>2888</v>
      </c>
      <c r="D3765" s="500" t="s">
        <v>2889</v>
      </c>
      <c r="E3765" s="500" t="s">
        <v>11099</v>
      </c>
      <c r="F3765" s="500" t="s">
        <v>580</v>
      </c>
      <c r="G3765" s="500" t="s">
        <v>13503</v>
      </c>
      <c r="H3765" s="500" t="s">
        <v>11103</v>
      </c>
      <c r="I3765" s="500" t="s">
        <v>688</v>
      </c>
      <c r="J3765" s="500" t="s">
        <v>689</v>
      </c>
      <c r="K3765" s="500" t="s">
        <v>2306</v>
      </c>
      <c r="L3765" s="500" t="s">
        <v>27724</v>
      </c>
      <c r="M3765" s="500" t="s">
        <v>2307</v>
      </c>
      <c r="N3765" s="500" t="s">
        <v>13504</v>
      </c>
    </row>
    <row r="3766" spans="1:14">
      <c r="A3766" s="500" t="s">
        <v>686</v>
      </c>
      <c r="B3766" s="500" t="s">
        <v>2858</v>
      </c>
      <c r="C3766" s="500" t="s">
        <v>2888</v>
      </c>
      <c r="D3766" s="500" t="s">
        <v>2889</v>
      </c>
      <c r="E3766" s="500" t="s">
        <v>11099</v>
      </c>
      <c r="F3766" s="500" t="s">
        <v>580</v>
      </c>
      <c r="G3766" s="500" t="s">
        <v>13505</v>
      </c>
      <c r="H3766" s="500" t="s">
        <v>11103</v>
      </c>
      <c r="I3766" s="500" t="s">
        <v>688</v>
      </c>
      <c r="J3766" s="500" t="s">
        <v>689</v>
      </c>
      <c r="K3766" s="500" t="s">
        <v>2306</v>
      </c>
      <c r="L3766" s="500" t="s">
        <v>27724</v>
      </c>
      <c r="M3766" s="500" t="s">
        <v>2307</v>
      </c>
      <c r="N3766" s="500" t="s">
        <v>13506</v>
      </c>
    </row>
    <row r="3767" spans="1:14">
      <c r="A3767" s="500" t="s">
        <v>686</v>
      </c>
      <c r="B3767" s="500" t="s">
        <v>2858</v>
      </c>
      <c r="C3767" s="500" t="s">
        <v>2888</v>
      </c>
      <c r="D3767" s="500" t="s">
        <v>2889</v>
      </c>
      <c r="E3767" s="500" t="s">
        <v>11099</v>
      </c>
      <c r="F3767" s="500" t="s">
        <v>580</v>
      </c>
      <c r="G3767" s="500" t="s">
        <v>13507</v>
      </c>
      <c r="H3767" s="500" t="s">
        <v>11416</v>
      </c>
      <c r="I3767" s="500" t="s">
        <v>688</v>
      </c>
      <c r="J3767" s="500" t="s">
        <v>689</v>
      </c>
      <c r="K3767" s="500" t="s">
        <v>2306</v>
      </c>
      <c r="L3767" s="500" t="s">
        <v>27724</v>
      </c>
      <c r="M3767" s="500" t="s">
        <v>2307</v>
      </c>
      <c r="N3767" s="500" t="s">
        <v>13508</v>
      </c>
    </row>
    <row r="3768" spans="1:14">
      <c r="A3768" s="500" t="s">
        <v>686</v>
      </c>
      <c r="B3768" s="500" t="s">
        <v>2858</v>
      </c>
      <c r="C3768" s="500" t="s">
        <v>2888</v>
      </c>
      <c r="D3768" s="500" t="s">
        <v>2889</v>
      </c>
      <c r="E3768" s="500" t="s">
        <v>11099</v>
      </c>
      <c r="F3768" s="500" t="s">
        <v>580</v>
      </c>
      <c r="G3768" s="500" t="s">
        <v>13509</v>
      </c>
      <c r="H3768" s="500" t="s">
        <v>11416</v>
      </c>
      <c r="I3768" s="500" t="s">
        <v>688</v>
      </c>
      <c r="J3768" s="500" t="s">
        <v>689</v>
      </c>
      <c r="K3768" s="500" t="s">
        <v>2306</v>
      </c>
      <c r="L3768" s="500" t="s">
        <v>27724</v>
      </c>
      <c r="M3768" s="500" t="s">
        <v>2307</v>
      </c>
      <c r="N3768" s="500" t="s">
        <v>13510</v>
      </c>
    </row>
    <row r="3769" spans="1:14">
      <c r="A3769" s="500" t="s">
        <v>686</v>
      </c>
      <c r="B3769" s="500" t="s">
        <v>2858</v>
      </c>
      <c r="C3769" s="500" t="s">
        <v>2888</v>
      </c>
      <c r="D3769" s="500" t="s">
        <v>2889</v>
      </c>
      <c r="E3769" s="500" t="s">
        <v>11099</v>
      </c>
      <c r="F3769" s="500" t="s">
        <v>580</v>
      </c>
      <c r="G3769" s="500" t="s">
        <v>13511</v>
      </c>
      <c r="H3769" s="500" t="s">
        <v>3835</v>
      </c>
      <c r="I3769" s="500" t="s">
        <v>688</v>
      </c>
      <c r="J3769" s="500" t="s">
        <v>689</v>
      </c>
      <c r="K3769" s="500" t="s">
        <v>2306</v>
      </c>
      <c r="L3769" s="500" t="s">
        <v>27724</v>
      </c>
      <c r="M3769" s="500" t="s">
        <v>2307</v>
      </c>
      <c r="N3769" s="500" t="s">
        <v>13512</v>
      </c>
    </row>
    <row r="3770" spans="1:14">
      <c r="A3770" s="500" t="s">
        <v>686</v>
      </c>
      <c r="B3770" s="500" t="s">
        <v>2858</v>
      </c>
      <c r="C3770" s="500" t="s">
        <v>2888</v>
      </c>
      <c r="D3770" s="500" t="s">
        <v>2889</v>
      </c>
      <c r="E3770" s="500" t="s">
        <v>11099</v>
      </c>
      <c r="F3770" s="500" t="s">
        <v>580</v>
      </c>
      <c r="G3770" s="500" t="s">
        <v>13513</v>
      </c>
      <c r="H3770" s="500" t="s">
        <v>3835</v>
      </c>
      <c r="I3770" s="500" t="s">
        <v>688</v>
      </c>
      <c r="J3770" s="500" t="s">
        <v>689</v>
      </c>
      <c r="K3770" s="500" t="s">
        <v>2306</v>
      </c>
      <c r="L3770" s="500" t="s">
        <v>27724</v>
      </c>
      <c r="M3770" s="500" t="s">
        <v>2307</v>
      </c>
      <c r="N3770" s="500" t="s">
        <v>13514</v>
      </c>
    </row>
    <row r="3771" spans="1:14">
      <c r="A3771" s="500" t="s">
        <v>686</v>
      </c>
      <c r="B3771" s="500" t="s">
        <v>2858</v>
      </c>
      <c r="C3771" s="500" t="s">
        <v>2888</v>
      </c>
      <c r="D3771" s="500" t="s">
        <v>2889</v>
      </c>
      <c r="E3771" s="500" t="s">
        <v>11099</v>
      </c>
      <c r="F3771" s="500" t="s">
        <v>580</v>
      </c>
      <c r="G3771" s="500" t="s">
        <v>13515</v>
      </c>
      <c r="H3771" s="500" t="s">
        <v>13249</v>
      </c>
      <c r="I3771" s="500" t="s">
        <v>688</v>
      </c>
      <c r="J3771" s="500" t="s">
        <v>689</v>
      </c>
      <c r="K3771" s="500" t="s">
        <v>2306</v>
      </c>
      <c r="L3771" s="500" t="s">
        <v>27724</v>
      </c>
      <c r="M3771" s="500" t="s">
        <v>2307</v>
      </c>
      <c r="N3771" s="500" t="s">
        <v>13516</v>
      </c>
    </row>
    <row r="3772" spans="1:14">
      <c r="A3772" s="500" t="s">
        <v>686</v>
      </c>
      <c r="B3772" s="500" t="s">
        <v>2858</v>
      </c>
      <c r="C3772" s="500" t="s">
        <v>2888</v>
      </c>
      <c r="D3772" s="500" t="s">
        <v>2889</v>
      </c>
      <c r="E3772" s="500" t="s">
        <v>11099</v>
      </c>
      <c r="F3772" s="500" t="s">
        <v>580</v>
      </c>
      <c r="G3772" s="500" t="s">
        <v>13517</v>
      </c>
      <c r="H3772" s="500" t="s">
        <v>13249</v>
      </c>
      <c r="I3772" s="500" t="s">
        <v>688</v>
      </c>
      <c r="J3772" s="500" t="s">
        <v>689</v>
      </c>
      <c r="K3772" s="500" t="s">
        <v>2306</v>
      </c>
      <c r="L3772" s="500" t="s">
        <v>27724</v>
      </c>
      <c r="M3772" s="500" t="s">
        <v>2307</v>
      </c>
      <c r="N3772" s="500" t="s">
        <v>13518</v>
      </c>
    </row>
    <row r="3773" spans="1:14">
      <c r="A3773" s="500" t="s">
        <v>686</v>
      </c>
      <c r="B3773" s="500" t="s">
        <v>2858</v>
      </c>
      <c r="C3773" s="500" t="s">
        <v>2888</v>
      </c>
      <c r="D3773" s="500" t="s">
        <v>2889</v>
      </c>
      <c r="E3773" s="500" t="s">
        <v>11099</v>
      </c>
      <c r="F3773" s="500" t="s">
        <v>580</v>
      </c>
      <c r="G3773" s="500" t="s">
        <v>13519</v>
      </c>
      <c r="H3773" s="500" t="s">
        <v>11249</v>
      </c>
      <c r="I3773" s="500" t="s">
        <v>688</v>
      </c>
      <c r="J3773" s="500" t="s">
        <v>689</v>
      </c>
      <c r="K3773" s="500" t="s">
        <v>2306</v>
      </c>
      <c r="L3773" s="500" t="s">
        <v>27724</v>
      </c>
      <c r="M3773" s="500" t="s">
        <v>2307</v>
      </c>
      <c r="N3773" s="500" t="s">
        <v>13520</v>
      </c>
    </row>
    <row r="3774" spans="1:14">
      <c r="A3774" s="500" t="s">
        <v>686</v>
      </c>
      <c r="B3774" s="500" t="s">
        <v>2858</v>
      </c>
      <c r="C3774" s="500" t="s">
        <v>2888</v>
      </c>
      <c r="D3774" s="500" t="s">
        <v>2889</v>
      </c>
      <c r="E3774" s="500" t="s">
        <v>11099</v>
      </c>
      <c r="F3774" s="500" t="s">
        <v>580</v>
      </c>
      <c r="G3774" s="500" t="s">
        <v>13521</v>
      </c>
      <c r="H3774" s="500" t="s">
        <v>11249</v>
      </c>
      <c r="I3774" s="500" t="s">
        <v>688</v>
      </c>
      <c r="J3774" s="500" t="s">
        <v>689</v>
      </c>
      <c r="K3774" s="500" t="s">
        <v>2306</v>
      </c>
      <c r="L3774" s="500" t="s">
        <v>27724</v>
      </c>
      <c r="M3774" s="500" t="s">
        <v>2307</v>
      </c>
      <c r="N3774" s="500" t="s">
        <v>13522</v>
      </c>
    </row>
    <row r="3775" spans="1:14">
      <c r="A3775" s="500" t="s">
        <v>686</v>
      </c>
      <c r="B3775" s="500" t="s">
        <v>2858</v>
      </c>
      <c r="C3775" s="500" t="s">
        <v>2888</v>
      </c>
      <c r="D3775" s="500" t="s">
        <v>2889</v>
      </c>
      <c r="E3775" s="500" t="s">
        <v>11099</v>
      </c>
      <c r="F3775" s="500" t="s">
        <v>580</v>
      </c>
      <c r="G3775" s="500" t="s">
        <v>13523</v>
      </c>
      <c r="H3775" s="500" t="s">
        <v>3836</v>
      </c>
      <c r="I3775" s="500" t="s">
        <v>688</v>
      </c>
      <c r="J3775" s="500" t="s">
        <v>689</v>
      </c>
      <c r="K3775" s="500" t="s">
        <v>2306</v>
      </c>
      <c r="L3775" s="500" t="s">
        <v>27724</v>
      </c>
      <c r="M3775" s="500" t="s">
        <v>2307</v>
      </c>
      <c r="N3775" s="500" t="s">
        <v>13524</v>
      </c>
    </row>
    <row r="3776" spans="1:14">
      <c r="A3776" s="500" t="s">
        <v>686</v>
      </c>
      <c r="B3776" s="500" t="s">
        <v>2858</v>
      </c>
      <c r="C3776" s="500" t="s">
        <v>2888</v>
      </c>
      <c r="D3776" s="500" t="s">
        <v>2889</v>
      </c>
      <c r="E3776" s="500" t="s">
        <v>11099</v>
      </c>
      <c r="F3776" s="500" t="s">
        <v>580</v>
      </c>
      <c r="G3776" s="500" t="s">
        <v>13525</v>
      </c>
      <c r="H3776" s="500" t="s">
        <v>3836</v>
      </c>
      <c r="I3776" s="500" t="s">
        <v>688</v>
      </c>
      <c r="J3776" s="500" t="s">
        <v>689</v>
      </c>
      <c r="K3776" s="500" t="s">
        <v>2306</v>
      </c>
      <c r="L3776" s="500" t="s">
        <v>27724</v>
      </c>
      <c r="M3776" s="500" t="s">
        <v>2307</v>
      </c>
      <c r="N3776" s="500" t="s">
        <v>13526</v>
      </c>
    </row>
    <row r="3777" spans="1:14">
      <c r="A3777" s="500" t="s">
        <v>686</v>
      </c>
      <c r="B3777" s="500" t="s">
        <v>2858</v>
      </c>
      <c r="C3777" s="500" t="s">
        <v>2888</v>
      </c>
      <c r="D3777" s="500" t="s">
        <v>2889</v>
      </c>
      <c r="E3777" s="500" t="s">
        <v>11099</v>
      </c>
      <c r="F3777" s="500" t="s">
        <v>580</v>
      </c>
      <c r="G3777" s="500" t="s">
        <v>13527</v>
      </c>
      <c r="H3777" s="500" t="s">
        <v>7021</v>
      </c>
      <c r="I3777" s="500" t="s">
        <v>688</v>
      </c>
      <c r="J3777" s="500" t="s">
        <v>689</v>
      </c>
      <c r="K3777" s="500" t="s">
        <v>2306</v>
      </c>
      <c r="L3777" s="500" t="s">
        <v>27724</v>
      </c>
      <c r="M3777" s="500" t="s">
        <v>2307</v>
      </c>
      <c r="N3777" s="500" t="s">
        <v>13528</v>
      </c>
    </row>
    <row r="3778" spans="1:14">
      <c r="A3778" s="500" t="s">
        <v>686</v>
      </c>
      <c r="B3778" s="500" t="s">
        <v>2858</v>
      </c>
      <c r="C3778" s="500" t="s">
        <v>2888</v>
      </c>
      <c r="D3778" s="500" t="s">
        <v>2889</v>
      </c>
      <c r="E3778" s="500" t="s">
        <v>11099</v>
      </c>
      <c r="F3778" s="500" t="s">
        <v>580</v>
      </c>
      <c r="G3778" s="500" t="s">
        <v>13529</v>
      </c>
      <c r="H3778" s="500" t="s">
        <v>7021</v>
      </c>
      <c r="I3778" s="500" t="s">
        <v>688</v>
      </c>
      <c r="J3778" s="500" t="s">
        <v>689</v>
      </c>
      <c r="K3778" s="500" t="s">
        <v>2306</v>
      </c>
      <c r="L3778" s="500" t="s">
        <v>27724</v>
      </c>
      <c r="M3778" s="500" t="s">
        <v>2307</v>
      </c>
      <c r="N3778" s="500" t="s">
        <v>13530</v>
      </c>
    </row>
    <row r="3779" spans="1:14">
      <c r="A3779" s="500" t="s">
        <v>686</v>
      </c>
      <c r="B3779" s="500" t="s">
        <v>2858</v>
      </c>
      <c r="C3779" s="500" t="s">
        <v>2888</v>
      </c>
      <c r="D3779" s="500" t="s">
        <v>2889</v>
      </c>
      <c r="E3779" s="500" t="s">
        <v>11099</v>
      </c>
      <c r="F3779" s="500" t="s">
        <v>580</v>
      </c>
      <c r="G3779" s="500" t="s">
        <v>13531</v>
      </c>
      <c r="H3779" s="500" t="s">
        <v>3914</v>
      </c>
      <c r="I3779" s="500" t="s">
        <v>688</v>
      </c>
      <c r="J3779" s="500" t="s">
        <v>689</v>
      </c>
      <c r="K3779" s="500" t="s">
        <v>2306</v>
      </c>
      <c r="L3779" s="500" t="s">
        <v>27724</v>
      </c>
      <c r="M3779" s="500" t="s">
        <v>2307</v>
      </c>
      <c r="N3779" s="500" t="s">
        <v>13532</v>
      </c>
    </row>
    <row r="3780" spans="1:14">
      <c r="A3780" s="500" t="s">
        <v>686</v>
      </c>
      <c r="B3780" s="500" t="s">
        <v>2858</v>
      </c>
      <c r="C3780" s="500" t="s">
        <v>2888</v>
      </c>
      <c r="D3780" s="500" t="s">
        <v>2889</v>
      </c>
      <c r="E3780" s="500" t="s">
        <v>11099</v>
      </c>
      <c r="F3780" s="500" t="s">
        <v>580</v>
      </c>
      <c r="G3780" s="500" t="s">
        <v>13533</v>
      </c>
      <c r="H3780" s="500" t="s">
        <v>3914</v>
      </c>
      <c r="I3780" s="500" t="s">
        <v>688</v>
      </c>
      <c r="J3780" s="500" t="s">
        <v>689</v>
      </c>
      <c r="K3780" s="500" t="s">
        <v>2306</v>
      </c>
      <c r="L3780" s="500" t="s">
        <v>27724</v>
      </c>
      <c r="M3780" s="500" t="s">
        <v>2307</v>
      </c>
      <c r="N3780" s="500" t="s">
        <v>13534</v>
      </c>
    </row>
    <row r="3781" spans="1:14">
      <c r="A3781" s="500" t="s">
        <v>686</v>
      </c>
      <c r="B3781" s="500" t="s">
        <v>2858</v>
      </c>
      <c r="C3781" s="500" t="s">
        <v>2888</v>
      </c>
      <c r="D3781" s="500" t="s">
        <v>2889</v>
      </c>
      <c r="E3781" s="500" t="s">
        <v>11099</v>
      </c>
      <c r="F3781" s="500" t="s">
        <v>580</v>
      </c>
      <c r="G3781" s="500" t="s">
        <v>13535</v>
      </c>
      <c r="H3781" s="500" t="s">
        <v>13454</v>
      </c>
      <c r="I3781" s="500" t="s">
        <v>688</v>
      </c>
      <c r="J3781" s="500" t="s">
        <v>689</v>
      </c>
      <c r="K3781" s="500" t="s">
        <v>2306</v>
      </c>
      <c r="L3781" s="500" t="s">
        <v>27724</v>
      </c>
      <c r="M3781" s="500" t="s">
        <v>2307</v>
      </c>
      <c r="N3781" s="500" t="s">
        <v>13536</v>
      </c>
    </row>
    <row r="3782" spans="1:14">
      <c r="A3782" s="500" t="s">
        <v>686</v>
      </c>
      <c r="B3782" s="500" t="s">
        <v>2858</v>
      </c>
      <c r="C3782" s="500" t="s">
        <v>2888</v>
      </c>
      <c r="D3782" s="500" t="s">
        <v>2889</v>
      </c>
      <c r="E3782" s="500" t="s">
        <v>11099</v>
      </c>
      <c r="F3782" s="500" t="s">
        <v>580</v>
      </c>
      <c r="G3782" s="500" t="s">
        <v>13537</v>
      </c>
      <c r="H3782" s="500" t="s">
        <v>13454</v>
      </c>
      <c r="I3782" s="500" t="s">
        <v>688</v>
      </c>
      <c r="J3782" s="500" t="s">
        <v>689</v>
      </c>
      <c r="K3782" s="500" t="s">
        <v>2306</v>
      </c>
      <c r="L3782" s="500" t="s">
        <v>27724</v>
      </c>
      <c r="M3782" s="500" t="s">
        <v>2307</v>
      </c>
      <c r="N3782" s="500" t="s">
        <v>13538</v>
      </c>
    </row>
    <row r="3783" spans="1:14">
      <c r="A3783" s="500" t="s">
        <v>686</v>
      </c>
      <c r="B3783" s="500" t="s">
        <v>2858</v>
      </c>
      <c r="C3783" s="500" t="s">
        <v>2888</v>
      </c>
      <c r="D3783" s="500" t="s">
        <v>2889</v>
      </c>
      <c r="E3783" s="500" t="s">
        <v>11099</v>
      </c>
      <c r="F3783" s="500" t="s">
        <v>580</v>
      </c>
      <c r="G3783" s="500" t="s">
        <v>13539</v>
      </c>
      <c r="H3783" s="500" t="s">
        <v>11102</v>
      </c>
      <c r="I3783" s="500" t="s">
        <v>688</v>
      </c>
      <c r="J3783" s="500" t="s">
        <v>689</v>
      </c>
      <c r="K3783" s="500" t="s">
        <v>2306</v>
      </c>
      <c r="L3783" s="500" t="s">
        <v>27724</v>
      </c>
      <c r="M3783" s="500" t="s">
        <v>2307</v>
      </c>
      <c r="N3783" s="500" t="s">
        <v>13540</v>
      </c>
    </row>
    <row r="3784" spans="1:14">
      <c r="A3784" s="500" t="s">
        <v>686</v>
      </c>
      <c r="B3784" s="500" t="s">
        <v>2858</v>
      </c>
      <c r="C3784" s="500" t="s">
        <v>2888</v>
      </c>
      <c r="D3784" s="500" t="s">
        <v>2889</v>
      </c>
      <c r="E3784" s="500" t="s">
        <v>11099</v>
      </c>
      <c r="F3784" s="500" t="s">
        <v>580</v>
      </c>
      <c r="G3784" s="500" t="s">
        <v>13541</v>
      </c>
      <c r="H3784" s="500" t="s">
        <v>11102</v>
      </c>
      <c r="I3784" s="500" t="s">
        <v>688</v>
      </c>
      <c r="J3784" s="500" t="s">
        <v>689</v>
      </c>
      <c r="K3784" s="500" t="s">
        <v>2306</v>
      </c>
      <c r="L3784" s="500" t="s">
        <v>27724</v>
      </c>
      <c r="M3784" s="500" t="s">
        <v>2307</v>
      </c>
      <c r="N3784" s="500" t="s">
        <v>13542</v>
      </c>
    </row>
    <row r="3785" spans="1:14">
      <c r="A3785" s="500" t="s">
        <v>686</v>
      </c>
      <c r="B3785" s="500" t="s">
        <v>2858</v>
      </c>
      <c r="C3785" s="500" t="s">
        <v>2888</v>
      </c>
      <c r="D3785" s="500" t="s">
        <v>2889</v>
      </c>
      <c r="E3785" s="500" t="s">
        <v>11099</v>
      </c>
      <c r="F3785" s="500" t="s">
        <v>580</v>
      </c>
      <c r="G3785" s="500" t="s">
        <v>13543</v>
      </c>
      <c r="H3785" s="500" t="s">
        <v>13463</v>
      </c>
      <c r="I3785" s="500" t="s">
        <v>688</v>
      </c>
      <c r="J3785" s="500" t="s">
        <v>689</v>
      </c>
      <c r="K3785" s="500" t="s">
        <v>2306</v>
      </c>
      <c r="L3785" s="500" t="s">
        <v>27724</v>
      </c>
      <c r="M3785" s="500" t="s">
        <v>2307</v>
      </c>
      <c r="N3785" s="500" t="s">
        <v>13544</v>
      </c>
    </row>
    <row r="3786" spans="1:14">
      <c r="A3786" s="500" t="s">
        <v>686</v>
      </c>
      <c r="B3786" s="500" t="s">
        <v>2858</v>
      </c>
      <c r="C3786" s="500" t="s">
        <v>2888</v>
      </c>
      <c r="D3786" s="500" t="s">
        <v>2889</v>
      </c>
      <c r="E3786" s="500" t="s">
        <v>11099</v>
      </c>
      <c r="F3786" s="500" t="s">
        <v>580</v>
      </c>
      <c r="G3786" s="500" t="s">
        <v>13545</v>
      </c>
      <c r="H3786" s="500" t="s">
        <v>13463</v>
      </c>
      <c r="I3786" s="500" t="s">
        <v>688</v>
      </c>
      <c r="J3786" s="500" t="s">
        <v>689</v>
      </c>
      <c r="K3786" s="500" t="s">
        <v>2306</v>
      </c>
      <c r="L3786" s="500" t="s">
        <v>27724</v>
      </c>
      <c r="M3786" s="500" t="s">
        <v>2307</v>
      </c>
      <c r="N3786" s="500" t="s">
        <v>13546</v>
      </c>
    </row>
    <row r="3787" spans="1:14">
      <c r="A3787" s="500" t="s">
        <v>686</v>
      </c>
      <c r="B3787" s="500" t="s">
        <v>2858</v>
      </c>
      <c r="C3787" s="500" t="s">
        <v>2888</v>
      </c>
      <c r="D3787" s="500" t="s">
        <v>2889</v>
      </c>
      <c r="E3787" s="500" t="s">
        <v>11099</v>
      </c>
      <c r="F3787" s="500" t="s">
        <v>580</v>
      </c>
      <c r="G3787" s="500" t="s">
        <v>13547</v>
      </c>
      <c r="H3787" s="500" t="s">
        <v>3672</v>
      </c>
      <c r="I3787" s="500" t="s">
        <v>688</v>
      </c>
      <c r="J3787" s="500" t="s">
        <v>689</v>
      </c>
      <c r="K3787" s="500" t="s">
        <v>2306</v>
      </c>
      <c r="L3787" s="500" t="s">
        <v>27724</v>
      </c>
      <c r="M3787" s="500" t="s">
        <v>2307</v>
      </c>
      <c r="N3787" s="500" t="s">
        <v>13548</v>
      </c>
    </row>
    <row r="3788" spans="1:14">
      <c r="A3788" s="500" t="s">
        <v>686</v>
      </c>
      <c r="B3788" s="500" t="s">
        <v>2858</v>
      </c>
      <c r="C3788" s="500" t="s">
        <v>2888</v>
      </c>
      <c r="D3788" s="500" t="s">
        <v>2889</v>
      </c>
      <c r="E3788" s="500" t="s">
        <v>11099</v>
      </c>
      <c r="F3788" s="500" t="s">
        <v>580</v>
      </c>
      <c r="G3788" s="500" t="s">
        <v>13549</v>
      </c>
      <c r="H3788" s="500" t="s">
        <v>3672</v>
      </c>
      <c r="I3788" s="500" t="s">
        <v>688</v>
      </c>
      <c r="J3788" s="500" t="s">
        <v>689</v>
      </c>
      <c r="K3788" s="500" t="s">
        <v>2306</v>
      </c>
      <c r="L3788" s="500" t="s">
        <v>27724</v>
      </c>
      <c r="M3788" s="500" t="s">
        <v>2307</v>
      </c>
      <c r="N3788" s="500" t="s">
        <v>13550</v>
      </c>
    </row>
    <row r="3789" spans="1:14">
      <c r="A3789" s="500" t="s">
        <v>686</v>
      </c>
      <c r="B3789" s="500" t="s">
        <v>2858</v>
      </c>
      <c r="C3789" s="500" t="s">
        <v>2888</v>
      </c>
      <c r="D3789" s="500" t="s">
        <v>2889</v>
      </c>
      <c r="E3789" s="500" t="s">
        <v>11099</v>
      </c>
      <c r="F3789" s="500" t="s">
        <v>580</v>
      </c>
      <c r="G3789" s="500" t="s">
        <v>13551</v>
      </c>
      <c r="H3789" s="500" t="s">
        <v>11056</v>
      </c>
      <c r="I3789" s="500" t="s">
        <v>688</v>
      </c>
      <c r="J3789" s="500" t="s">
        <v>689</v>
      </c>
      <c r="K3789" s="500" t="s">
        <v>2306</v>
      </c>
      <c r="L3789" s="500" t="s">
        <v>27724</v>
      </c>
      <c r="M3789" s="500" t="s">
        <v>2307</v>
      </c>
      <c r="N3789" s="500" t="s">
        <v>13552</v>
      </c>
    </row>
    <row r="3790" spans="1:14">
      <c r="A3790" s="500" t="s">
        <v>686</v>
      </c>
      <c r="B3790" s="500" t="s">
        <v>2858</v>
      </c>
      <c r="C3790" s="500" t="s">
        <v>2888</v>
      </c>
      <c r="D3790" s="500" t="s">
        <v>2889</v>
      </c>
      <c r="E3790" s="500" t="s">
        <v>11099</v>
      </c>
      <c r="F3790" s="500" t="s">
        <v>580</v>
      </c>
      <c r="G3790" s="500" t="s">
        <v>13553</v>
      </c>
      <c r="H3790" s="500" t="s">
        <v>11056</v>
      </c>
      <c r="I3790" s="500" t="s">
        <v>688</v>
      </c>
      <c r="J3790" s="500" t="s">
        <v>689</v>
      </c>
      <c r="K3790" s="500" t="s">
        <v>2306</v>
      </c>
      <c r="L3790" s="500" t="s">
        <v>27724</v>
      </c>
      <c r="M3790" s="500" t="s">
        <v>2307</v>
      </c>
      <c r="N3790" s="500" t="s">
        <v>13554</v>
      </c>
    </row>
    <row r="3791" spans="1:14">
      <c r="A3791" s="500" t="s">
        <v>686</v>
      </c>
      <c r="B3791" s="500" t="s">
        <v>2858</v>
      </c>
      <c r="C3791" s="500" t="s">
        <v>2888</v>
      </c>
      <c r="D3791" s="500" t="s">
        <v>2889</v>
      </c>
      <c r="E3791" s="500" t="s">
        <v>11099</v>
      </c>
      <c r="F3791" s="500" t="s">
        <v>580</v>
      </c>
      <c r="G3791" s="500" t="s">
        <v>13555</v>
      </c>
      <c r="H3791" s="500" t="s">
        <v>3858</v>
      </c>
      <c r="I3791" s="500" t="s">
        <v>688</v>
      </c>
      <c r="J3791" s="500" t="s">
        <v>689</v>
      </c>
      <c r="K3791" s="500" t="s">
        <v>2306</v>
      </c>
      <c r="L3791" s="500" t="s">
        <v>27724</v>
      </c>
      <c r="M3791" s="500" t="s">
        <v>2307</v>
      </c>
      <c r="N3791" s="500" t="s">
        <v>13556</v>
      </c>
    </row>
    <row r="3792" spans="1:14">
      <c r="A3792" s="500" t="s">
        <v>686</v>
      </c>
      <c r="B3792" s="500" t="s">
        <v>2858</v>
      </c>
      <c r="C3792" s="500" t="s">
        <v>2888</v>
      </c>
      <c r="D3792" s="500" t="s">
        <v>2889</v>
      </c>
      <c r="E3792" s="500" t="s">
        <v>11099</v>
      </c>
      <c r="F3792" s="500" t="s">
        <v>580</v>
      </c>
      <c r="G3792" s="500" t="s">
        <v>13557</v>
      </c>
      <c r="H3792" s="500" t="s">
        <v>3858</v>
      </c>
      <c r="I3792" s="500" t="s">
        <v>688</v>
      </c>
      <c r="J3792" s="500" t="s">
        <v>689</v>
      </c>
      <c r="K3792" s="500" t="s">
        <v>2306</v>
      </c>
      <c r="L3792" s="500" t="s">
        <v>27724</v>
      </c>
      <c r="M3792" s="500" t="s">
        <v>2307</v>
      </c>
      <c r="N3792" s="500" t="s">
        <v>13558</v>
      </c>
    </row>
    <row r="3793" spans="1:14">
      <c r="A3793" s="500" t="s">
        <v>686</v>
      </c>
      <c r="B3793" s="500" t="s">
        <v>2858</v>
      </c>
      <c r="C3793" s="500" t="s">
        <v>2888</v>
      </c>
      <c r="D3793" s="500" t="s">
        <v>2889</v>
      </c>
      <c r="E3793" s="500" t="s">
        <v>11099</v>
      </c>
      <c r="F3793" s="500" t="s">
        <v>580</v>
      </c>
      <c r="G3793" s="500" t="s">
        <v>13559</v>
      </c>
      <c r="H3793" s="500" t="s">
        <v>13560</v>
      </c>
      <c r="I3793" s="500" t="s">
        <v>688</v>
      </c>
      <c r="J3793" s="500" t="s">
        <v>689</v>
      </c>
      <c r="K3793" s="500" t="s">
        <v>2306</v>
      </c>
      <c r="L3793" s="500" t="s">
        <v>27724</v>
      </c>
      <c r="M3793" s="500" t="s">
        <v>2307</v>
      </c>
      <c r="N3793" s="500" t="s">
        <v>13561</v>
      </c>
    </row>
    <row r="3794" spans="1:14">
      <c r="A3794" s="500" t="s">
        <v>686</v>
      </c>
      <c r="B3794" s="500" t="s">
        <v>2858</v>
      </c>
      <c r="C3794" s="500" t="s">
        <v>2888</v>
      </c>
      <c r="D3794" s="500" t="s">
        <v>2889</v>
      </c>
      <c r="E3794" s="500" t="s">
        <v>11099</v>
      </c>
      <c r="F3794" s="500" t="s">
        <v>580</v>
      </c>
      <c r="G3794" s="500" t="s">
        <v>13562</v>
      </c>
      <c r="H3794" s="500" t="s">
        <v>13560</v>
      </c>
      <c r="I3794" s="500" t="s">
        <v>688</v>
      </c>
      <c r="J3794" s="500" t="s">
        <v>689</v>
      </c>
      <c r="K3794" s="500" t="s">
        <v>2306</v>
      </c>
      <c r="L3794" s="500" t="s">
        <v>27724</v>
      </c>
      <c r="M3794" s="500" t="s">
        <v>2307</v>
      </c>
      <c r="N3794" s="500" t="s">
        <v>13563</v>
      </c>
    </row>
    <row r="3795" spans="1:14">
      <c r="A3795" s="500" t="s">
        <v>686</v>
      </c>
      <c r="B3795" s="500" t="s">
        <v>2858</v>
      </c>
      <c r="C3795" s="500" t="s">
        <v>2888</v>
      </c>
      <c r="D3795" s="500" t="s">
        <v>2889</v>
      </c>
      <c r="E3795" s="500" t="s">
        <v>11099</v>
      </c>
      <c r="F3795" s="500" t="s">
        <v>580</v>
      </c>
      <c r="G3795" s="500" t="s">
        <v>13564</v>
      </c>
      <c r="H3795" s="500" t="s">
        <v>11151</v>
      </c>
      <c r="I3795" s="500" t="s">
        <v>688</v>
      </c>
      <c r="J3795" s="500" t="s">
        <v>689</v>
      </c>
      <c r="K3795" s="500" t="s">
        <v>2306</v>
      </c>
      <c r="L3795" s="500" t="s">
        <v>27724</v>
      </c>
      <c r="M3795" s="500" t="s">
        <v>2307</v>
      </c>
      <c r="N3795" s="500" t="s">
        <v>13565</v>
      </c>
    </row>
    <row r="3796" spans="1:14">
      <c r="A3796" s="500" t="s">
        <v>686</v>
      </c>
      <c r="B3796" s="500" t="s">
        <v>2858</v>
      </c>
      <c r="C3796" s="500" t="s">
        <v>2888</v>
      </c>
      <c r="D3796" s="500" t="s">
        <v>2889</v>
      </c>
      <c r="E3796" s="500" t="s">
        <v>11099</v>
      </c>
      <c r="F3796" s="500" t="s">
        <v>580</v>
      </c>
      <c r="G3796" s="500" t="s">
        <v>13566</v>
      </c>
      <c r="H3796" s="500" t="s">
        <v>11151</v>
      </c>
      <c r="I3796" s="500" t="s">
        <v>688</v>
      </c>
      <c r="J3796" s="500" t="s">
        <v>689</v>
      </c>
      <c r="K3796" s="500" t="s">
        <v>2306</v>
      </c>
      <c r="L3796" s="500" t="s">
        <v>27724</v>
      </c>
      <c r="M3796" s="500" t="s">
        <v>2307</v>
      </c>
      <c r="N3796" s="500" t="s">
        <v>13567</v>
      </c>
    </row>
    <row r="3797" spans="1:14">
      <c r="A3797" s="500" t="s">
        <v>686</v>
      </c>
      <c r="B3797" s="500" t="s">
        <v>2858</v>
      </c>
      <c r="C3797" s="500" t="s">
        <v>2888</v>
      </c>
      <c r="D3797" s="500" t="s">
        <v>2889</v>
      </c>
      <c r="E3797" s="500" t="s">
        <v>11099</v>
      </c>
      <c r="F3797" s="500" t="s">
        <v>580</v>
      </c>
      <c r="G3797" s="500" t="s">
        <v>13568</v>
      </c>
      <c r="H3797" s="500" t="s">
        <v>11416</v>
      </c>
      <c r="I3797" s="500" t="s">
        <v>688</v>
      </c>
      <c r="J3797" s="500" t="s">
        <v>689</v>
      </c>
      <c r="K3797" s="500" t="s">
        <v>2306</v>
      </c>
      <c r="L3797" s="500" t="s">
        <v>27724</v>
      </c>
      <c r="M3797" s="500" t="s">
        <v>2307</v>
      </c>
      <c r="N3797" s="500" t="s">
        <v>13569</v>
      </c>
    </row>
    <row r="3798" spans="1:14">
      <c r="A3798" s="500" t="s">
        <v>686</v>
      </c>
      <c r="B3798" s="500" t="s">
        <v>2858</v>
      </c>
      <c r="C3798" s="500" t="s">
        <v>2888</v>
      </c>
      <c r="D3798" s="500" t="s">
        <v>2889</v>
      </c>
      <c r="E3798" s="500" t="s">
        <v>11099</v>
      </c>
      <c r="F3798" s="500" t="s">
        <v>580</v>
      </c>
      <c r="G3798" s="500" t="s">
        <v>13570</v>
      </c>
      <c r="H3798" s="500" t="s">
        <v>11416</v>
      </c>
      <c r="I3798" s="500" t="s">
        <v>688</v>
      </c>
      <c r="J3798" s="500" t="s">
        <v>689</v>
      </c>
      <c r="K3798" s="500" t="s">
        <v>2306</v>
      </c>
      <c r="L3798" s="500" t="s">
        <v>27724</v>
      </c>
      <c r="M3798" s="500" t="s">
        <v>2307</v>
      </c>
      <c r="N3798" s="500" t="s">
        <v>13571</v>
      </c>
    </row>
    <row r="3799" spans="1:14">
      <c r="A3799" s="500" t="s">
        <v>686</v>
      </c>
      <c r="B3799" s="500" t="s">
        <v>2858</v>
      </c>
      <c r="C3799" s="500" t="s">
        <v>2888</v>
      </c>
      <c r="D3799" s="500" t="s">
        <v>2889</v>
      </c>
      <c r="E3799" s="500" t="s">
        <v>11099</v>
      </c>
      <c r="F3799" s="500" t="s">
        <v>580</v>
      </c>
      <c r="G3799" s="500" t="s">
        <v>13572</v>
      </c>
      <c r="H3799" s="500" t="s">
        <v>3835</v>
      </c>
      <c r="I3799" s="500" t="s">
        <v>688</v>
      </c>
      <c r="J3799" s="500" t="s">
        <v>689</v>
      </c>
      <c r="K3799" s="500" t="s">
        <v>2306</v>
      </c>
      <c r="L3799" s="500" t="s">
        <v>27724</v>
      </c>
      <c r="M3799" s="500" t="s">
        <v>2307</v>
      </c>
      <c r="N3799" s="500" t="s">
        <v>13573</v>
      </c>
    </row>
    <row r="3800" spans="1:14">
      <c r="A3800" s="500" t="s">
        <v>686</v>
      </c>
      <c r="B3800" s="500" t="s">
        <v>2858</v>
      </c>
      <c r="C3800" s="500" t="s">
        <v>2888</v>
      </c>
      <c r="D3800" s="500" t="s">
        <v>2889</v>
      </c>
      <c r="E3800" s="500" t="s">
        <v>11099</v>
      </c>
      <c r="F3800" s="500" t="s">
        <v>580</v>
      </c>
      <c r="G3800" s="500" t="s">
        <v>13574</v>
      </c>
      <c r="H3800" s="500" t="s">
        <v>3835</v>
      </c>
      <c r="I3800" s="500" t="s">
        <v>688</v>
      </c>
      <c r="J3800" s="500" t="s">
        <v>689</v>
      </c>
      <c r="K3800" s="500" t="s">
        <v>2306</v>
      </c>
      <c r="L3800" s="500" t="s">
        <v>27724</v>
      </c>
      <c r="M3800" s="500" t="s">
        <v>2307</v>
      </c>
      <c r="N3800" s="500" t="s">
        <v>13575</v>
      </c>
    </row>
    <row r="3801" spans="1:14">
      <c r="A3801" s="500" t="s">
        <v>686</v>
      </c>
      <c r="B3801" s="500" t="s">
        <v>2858</v>
      </c>
      <c r="C3801" s="500" t="s">
        <v>2888</v>
      </c>
      <c r="D3801" s="500" t="s">
        <v>2889</v>
      </c>
      <c r="E3801" s="500" t="s">
        <v>11099</v>
      </c>
      <c r="F3801" s="500" t="s">
        <v>580</v>
      </c>
      <c r="G3801" s="500" t="s">
        <v>13576</v>
      </c>
      <c r="H3801" s="500" t="s">
        <v>13249</v>
      </c>
      <c r="I3801" s="500" t="s">
        <v>688</v>
      </c>
      <c r="J3801" s="500" t="s">
        <v>689</v>
      </c>
      <c r="K3801" s="500" t="s">
        <v>2306</v>
      </c>
      <c r="L3801" s="500" t="s">
        <v>27724</v>
      </c>
      <c r="M3801" s="500" t="s">
        <v>2307</v>
      </c>
      <c r="N3801" s="500" t="s">
        <v>13577</v>
      </c>
    </row>
    <row r="3802" spans="1:14">
      <c r="A3802" s="500" t="s">
        <v>686</v>
      </c>
      <c r="B3802" s="500" t="s">
        <v>2858</v>
      </c>
      <c r="C3802" s="500" t="s">
        <v>2888</v>
      </c>
      <c r="D3802" s="500" t="s">
        <v>2889</v>
      </c>
      <c r="E3802" s="500" t="s">
        <v>11099</v>
      </c>
      <c r="F3802" s="500" t="s">
        <v>580</v>
      </c>
      <c r="G3802" s="500" t="s">
        <v>13578</v>
      </c>
      <c r="H3802" s="500" t="s">
        <v>13249</v>
      </c>
      <c r="I3802" s="500" t="s">
        <v>688</v>
      </c>
      <c r="J3802" s="500" t="s">
        <v>689</v>
      </c>
      <c r="K3802" s="500" t="s">
        <v>2306</v>
      </c>
      <c r="L3802" s="500" t="s">
        <v>27724</v>
      </c>
      <c r="M3802" s="500" t="s">
        <v>2307</v>
      </c>
      <c r="N3802" s="500" t="s">
        <v>13579</v>
      </c>
    </row>
    <row r="3803" spans="1:14">
      <c r="A3803" s="500" t="s">
        <v>686</v>
      </c>
      <c r="B3803" s="500" t="s">
        <v>2858</v>
      </c>
      <c r="C3803" s="500" t="s">
        <v>2888</v>
      </c>
      <c r="D3803" s="500" t="s">
        <v>2889</v>
      </c>
      <c r="E3803" s="500" t="s">
        <v>11099</v>
      </c>
      <c r="F3803" s="500" t="s">
        <v>580</v>
      </c>
      <c r="G3803" s="500" t="s">
        <v>13580</v>
      </c>
      <c r="H3803" s="500" t="s">
        <v>11249</v>
      </c>
      <c r="I3803" s="500" t="s">
        <v>688</v>
      </c>
      <c r="J3803" s="500" t="s">
        <v>689</v>
      </c>
      <c r="K3803" s="500" t="s">
        <v>2306</v>
      </c>
      <c r="L3803" s="500" t="s">
        <v>27724</v>
      </c>
      <c r="M3803" s="500" t="s">
        <v>2307</v>
      </c>
      <c r="N3803" s="500" t="s">
        <v>13581</v>
      </c>
    </row>
    <row r="3804" spans="1:14">
      <c r="A3804" s="500" t="s">
        <v>686</v>
      </c>
      <c r="B3804" s="500" t="s">
        <v>2858</v>
      </c>
      <c r="C3804" s="500" t="s">
        <v>2888</v>
      </c>
      <c r="D3804" s="500" t="s">
        <v>2889</v>
      </c>
      <c r="E3804" s="500" t="s">
        <v>11099</v>
      </c>
      <c r="F3804" s="500" t="s">
        <v>580</v>
      </c>
      <c r="G3804" s="500" t="s">
        <v>13582</v>
      </c>
      <c r="H3804" s="500" t="s">
        <v>11249</v>
      </c>
      <c r="I3804" s="500" t="s">
        <v>688</v>
      </c>
      <c r="J3804" s="500" t="s">
        <v>689</v>
      </c>
      <c r="K3804" s="500" t="s">
        <v>2306</v>
      </c>
      <c r="L3804" s="500" t="s">
        <v>27724</v>
      </c>
      <c r="M3804" s="500" t="s">
        <v>2307</v>
      </c>
      <c r="N3804" s="500" t="s">
        <v>13583</v>
      </c>
    </row>
    <row r="3805" spans="1:14">
      <c r="A3805" s="500" t="s">
        <v>686</v>
      </c>
      <c r="B3805" s="500" t="s">
        <v>2858</v>
      </c>
      <c r="C3805" s="500" t="s">
        <v>2888</v>
      </c>
      <c r="D3805" s="500" t="s">
        <v>2889</v>
      </c>
      <c r="E3805" s="500" t="s">
        <v>11099</v>
      </c>
      <c r="F3805" s="500" t="s">
        <v>580</v>
      </c>
      <c r="G3805" s="500" t="s">
        <v>13584</v>
      </c>
      <c r="H3805" s="500" t="s">
        <v>3836</v>
      </c>
      <c r="I3805" s="500" t="s">
        <v>688</v>
      </c>
      <c r="J3805" s="500" t="s">
        <v>689</v>
      </c>
      <c r="K3805" s="500" t="s">
        <v>2306</v>
      </c>
      <c r="L3805" s="500" t="s">
        <v>27724</v>
      </c>
      <c r="M3805" s="500" t="s">
        <v>2307</v>
      </c>
      <c r="N3805" s="500" t="s">
        <v>13585</v>
      </c>
    </row>
    <row r="3806" spans="1:14">
      <c r="A3806" s="500" t="s">
        <v>686</v>
      </c>
      <c r="B3806" s="500" t="s">
        <v>2858</v>
      </c>
      <c r="C3806" s="500" t="s">
        <v>2888</v>
      </c>
      <c r="D3806" s="500" t="s">
        <v>2889</v>
      </c>
      <c r="E3806" s="500" t="s">
        <v>11099</v>
      </c>
      <c r="F3806" s="500" t="s">
        <v>580</v>
      </c>
      <c r="G3806" s="500" t="s">
        <v>13586</v>
      </c>
      <c r="H3806" s="500" t="s">
        <v>3836</v>
      </c>
      <c r="I3806" s="500" t="s">
        <v>688</v>
      </c>
      <c r="J3806" s="500" t="s">
        <v>689</v>
      </c>
      <c r="K3806" s="500" t="s">
        <v>2306</v>
      </c>
      <c r="L3806" s="500" t="s">
        <v>27724</v>
      </c>
      <c r="M3806" s="500" t="s">
        <v>2307</v>
      </c>
      <c r="N3806" s="500" t="s">
        <v>13587</v>
      </c>
    </row>
    <row r="3807" spans="1:14">
      <c r="A3807" s="500" t="s">
        <v>686</v>
      </c>
      <c r="B3807" s="500" t="s">
        <v>2858</v>
      </c>
      <c r="C3807" s="500" t="s">
        <v>2888</v>
      </c>
      <c r="D3807" s="500" t="s">
        <v>2889</v>
      </c>
      <c r="E3807" s="500" t="s">
        <v>11099</v>
      </c>
      <c r="F3807" s="500" t="s">
        <v>580</v>
      </c>
      <c r="G3807" s="500" t="s">
        <v>13588</v>
      </c>
      <c r="H3807" s="500" t="s">
        <v>7021</v>
      </c>
      <c r="I3807" s="500" t="s">
        <v>688</v>
      </c>
      <c r="J3807" s="500" t="s">
        <v>689</v>
      </c>
      <c r="K3807" s="500" t="s">
        <v>2306</v>
      </c>
      <c r="L3807" s="500" t="s">
        <v>27724</v>
      </c>
      <c r="M3807" s="500" t="s">
        <v>2307</v>
      </c>
      <c r="N3807" s="500" t="s">
        <v>13589</v>
      </c>
    </row>
    <row r="3808" spans="1:14">
      <c r="A3808" s="500" t="s">
        <v>686</v>
      </c>
      <c r="B3808" s="500" t="s">
        <v>2858</v>
      </c>
      <c r="C3808" s="500" t="s">
        <v>2888</v>
      </c>
      <c r="D3808" s="500" t="s">
        <v>2889</v>
      </c>
      <c r="E3808" s="500" t="s">
        <v>11099</v>
      </c>
      <c r="F3808" s="500" t="s">
        <v>580</v>
      </c>
      <c r="G3808" s="500" t="s">
        <v>13590</v>
      </c>
      <c r="H3808" s="500" t="s">
        <v>7021</v>
      </c>
      <c r="I3808" s="500" t="s">
        <v>688</v>
      </c>
      <c r="J3808" s="500" t="s">
        <v>689</v>
      </c>
      <c r="K3808" s="500" t="s">
        <v>2306</v>
      </c>
      <c r="L3808" s="500" t="s">
        <v>27724</v>
      </c>
      <c r="M3808" s="500" t="s">
        <v>2307</v>
      </c>
      <c r="N3808" s="500" t="s">
        <v>13591</v>
      </c>
    </row>
    <row r="3809" spans="1:14">
      <c r="A3809" s="500" t="s">
        <v>686</v>
      </c>
      <c r="B3809" s="500" t="s">
        <v>2858</v>
      </c>
      <c r="C3809" s="500" t="s">
        <v>2888</v>
      </c>
      <c r="D3809" s="500" t="s">
        <v>2889</v>
      </c>
      <c r="E3809" s="500" t="s">
        <v>11099</v>
      </c>
      <c r="F3809" s="500" t="s">
        <v>580</v>
      </c>
      <c r="G3809" s="500" t="s">
        <v>13592</v>
      </c>
      <c r="H3809" s="500" t="s">
        <v>3914</v>
      </c>
      <c r="I3809" s="500" t="s">
        <v>688</v>
      </c>
      <c r="J3809" s="500" t="s">
        <v>689</v>
      </c>
      <c r="K3809" s="500" t="s">
        <v>2306</v>
      </c>
      <c r="L3809" s="500" t="s">
        <v>27724</v>
      </c>
      <c r="M3809" s="500" t="s">
        <v>2307</v>
      </c>
      <c r="N3809" s="500" t="s">
        <v>13593</v>
      </c>
    </row>
    <row r="3810" spans="1:14">
      <c r="A3810" s="500" t="s">
        <v>686</v>
      </c>
      <c r="B3810" s="500" t="s">
        <v>2858</v>
      </c>
      <c r="C3810" s="500" t="s">
        <v>2888</v>
      </c>
      <c r="D3810" s="500" t="s">
        <v>2889</v>
      </c>
      <c r="E3810" s="500" t="s">
        <v>11099</v>
      </c>
      <c r="F3810" s="500" t="s">
        <v>580</v>
      </c>
      <c r="G3810" s="500" t="s">
        <v>13594</v>
      </c>
      <c r="H3810" s="500" t="s">
        <v>3914</v>
      </c>
      <c r="I3810" s="500" t="s">
        <v>688</v>
      </c>
      <c r="J3810" s="500" t="s">
        <v>689</v>
      </c>
      <c r="K3810" s="500" t="s">
        <v>2306</v>
      </c>
      <c r="L3810" s="500" t="s">
        <v>27724</v>
      </c>
      <c r="M3810" s="500" t="s">
        <v>2307</v>
      </c>
      <c r="N3810" s="500" t="s">
        <v>13595</v>
      </c>
    </row>
    <row r="3811" spans="1:14">
      <c r="A3811" s="500" t="s">
        <v>686</v>
      </c>
      <c r="B3811" s="500" t="s">
        <v>2858</v>
      </c>
      <c r="C3811" s="500" t="s">
        <v>2888</v>
      </c>
      <c r="D3811" s="500" t="s">
        <v>2889</v>
      </c>
      <c r="E3811" s="500" t="s">
        <v>11099</v>
      </c>
      <c r="F3811" s="500" t="s">
        <v>580</v>
      </c>
      <c r="G3811" s="500" t="s">
        <v>13596</v>
      </c>
      <c r="H3811" s="500" t="s">
        <v>13454</v>
      </c>
      <c r="I3811" s="500" t="s">
        <v>688</v>
      </c>
      <c r="J3811" s="500" t="s">
        <v>689</v>
      </c>
      <c r="K3811" s="500" t="s">
        <v>2306</v>
      </c>
      <c r="L3811" s="500" t="s">
        <v>27724</v>
      </c>
      <c r="M3811" s="500" t="s">
        <v>2307</v>
      </c>
      <c r="N3811" s="500" t="s">
        <v>13597</v>
      </c>
    </row>
    <row r="3812" spans="1:14">
      <c r="A3812" s="500" t="s">
        <v>686</v>
      </c>
      <c r="B3812" s="500" t="s">
        <v>2858</v>
      </c>
      <c r="C3812" s="500" t="s">
        <v>2888</v>
      </c>
      <c r="D3812" s="500" t="s">
        <v>2889</v>
      </c>
      <c r="E3812" s="500" t="s">
        <v>11099</v>
      </c>
      <c r="F3812" s="500" t="s">
        <v>580</v>
      </c>
      <c r="G3812" s="500" t="s">
        <v>13598</v>
      </c>
      <c r="H3812" s="500" t="s">
        <v>13454</v>
      </c>
      <c r="I3812" s="500" t="s">
        <v>688</v>
      </c>
      <c r="J3812" s="500" t="s">
        <v>689</v>
      </c>
      <c r="K3812" s="500" t="s">
        <v>2306</v>
      </c>
      <c r="L3812" s="500" t="s">
        <v>27724</v>
      </c>
      <c r="M3812" s="500" t="s">
        <v>2307</v>
      </c>
      <c r="N3812" s="500" t="s">
        <v>13599</v>
      </c>
    </row>
    <row r="3813" spans="1:14">
      <c r="A3813" s="500" t="s">
        <v>686</v>
      </c>
      <c r="B3813" s="500" t="s">
        <v>2858</v>
      </c>
      <c r="C3813" s="500" t="s">
        <v>2888</v>
      </c>
      <c r="D3813" s="500" t="s">
        <v>2889</v>
      </c>
      <c r="E3813" s="500" t="s">
        <v>11099</v>
      </c>
      <c r="F3813" s="500" t="s">
        <v>580</v>
      </c>
      <c r="G3813" s="500" t="s">
        <v>13600</v>
      </c>
      <c r="H3813" s="500" t="s">
        <v>11102</v>
      </c>
      <c r="I3813" s="500" t="s">
        <v>688</v>
      </c>
      <c r="J3813" s="500" t="s">
        <v>689</v>
      </c>
      <c r="K3813" s="500" t="s">
        <v>2306</v>
      </c>
      <c r="L3813" s="500" t="s">
        <v>27724</v>
      </c>
      <c r="M3813" s="500" t="s">
        <v>2307</v>
      </c>
      <c r="N3813" s="500" t="s">
        <v>13601</v>
      </c>
    </row>
    <row r="3814" spans="1:14">
      <c r="A3814" s="500" t="s">
        <v>686</v>
      </c>
      <c r="B3814" s="500" t="s">
        <v>2858</v>
      </c>
      <c r="C3814" s="500" t="s">
        <v>2888</v>
      </c>
      <c r="D3814" s="500" t="s">
        <v>2889</v>
      </c>
      <c r="E3814" s="500" t="s">
        <v>11099</v>
      </c>
      <c r="F3814" s="500" t="s">
        <v>580</v>
      </c>
      <c r="G3814" s="500" t="s">
        <v>13602</v>
      </c>
      <c r="H3814" s="500" t="s">
        <v>11102</v>
      </c>
      <c r="I3814" s="500" t="s">
        <v>688</v>
      </c>
      <c r="J3814" s="500" t="s">
        <v>689</v>
      </c>
      <c r="K3814" s="500" t="s">
        <v>2306</v>
      </c>
      <c r="L3814" s="500" t="s">
        <v>27724</v>
      </c>
      <c r="M3814" s="500" t="s">
        <v>2307</v>
      </c>
      <c r="N3814" s="500" t="s">
        <v>13603</v>
      </c>
    </row>
    <row r="3815" spans="1:14">
      <c r="A3815" s="500" t="s">
        <v>686</v>
      </c>
      <c r="B3815" s="500" t="s">
        <v>2858</v>
      </c>
      <c r="C3815" s="500" t="s">
        <v>2888</v>
      </c>
      <c r="D3815" s="500" t="s">
        <v>2889</v>
      </c>
      <c r="E3815" s="500" t="s">
        <v>11099</v>
      </c>
      <c r="F3815" s="500" t="s">
        <v>580</v>
      </c>
      <c r="G3815" s="500" t="s">
        <v>13604</v>
      </c>
      <c r="H3815" s="500" t="s">
        <v>13463</v>
      </c>
      <c r="I3815" s="500" t="s">
        <v>688</v>
      </c>
      <c r="J3815" s="500" t="s">
        <v>689</v>
      </c>
      <c r="K3815" s="500" t="s">
        <v>2306</v>
      </c>
      <c r="L3815" s="500" t="s">
        <v>27724</v>
      </c>
      <c r="M3815" s="500" t="s">
        <v>2307</v>
      </c>
      <c r="N3815" s="500" t="s">
        <v>13605</v>
      </c>
    </row>
    <row r="3816" spans="1:14">
      <c r="A3816" s="500" t="s">
        <v>686</v>
      </c>
      <c r="B3816" s="500" t="s">
        <v>2858</v>
      </c>
      <c r="C3816" s="500" t="s">
        <v>2888</v>
      </c>
      <c r="D3816" s="500" t="s">
        <v>2889</v>
      </c>
      <c r="E3816" s="500" t="s">
        <v>11099</v>
      </c>
      <c r="F3816" s="500" t="s">
        <v>580</v>
      </c>
      <c r="G3816" s="500" t="s">
        <v>13606</v>
      </c>
      <c r="H3816" s="500" t="s">
        <v>13463</v>
      </c>
      <c r="I3816" s="500" t="s">
        <v>688</v>
      </c>
      <c r="J3816" s="500" t="s">
        <v>689</v>
      </c>
      <c r="K3816" s="500" t="s">
        <v>2306</v>
      </c>
      <c r="L3816" s="500" t="s">
        <v>27724</v>
      </c>
      <c r="M3816" s="500" t="s">
        <v>2307</v>
      </c>
      <c r="N3816" s="500" t="s">
        <v>13607</v>
      </c>
    </row>
    <row r="3817" spans="1:14">
      <c r="A3817" s="500" t="s">
        <v>686</v>
      </c>
      <c r="B3817" s="500" t="s">
        <v>2858</v>
      </c>
      <c r="C3817" s="500" t="s">
        <v>2888</v>
      </c>
      <c r="D3817" s="500" t="s">
        <v>2889</v>
      </c>
      <c r="E3817" s="500" t="s">
        <v>11099</v>
      </c>
      <c r="F3817" s="500" t="s">
        <v>580</v>
      </c>
      <c r="G3817" s="500" t="s">
        <v>13608</v>
      </c>
      <c r="H3817" s="500" t="s">
        <v>3672</v>
      </c>
      <c r="I3817" s="500" t="s">
        <v>688</v>
      </c>
      <c r="J3817" s="500" t="s">
        <v>689</v>
      </c>
      <c r="K3817" s="500" t="s">
        <v>2306</v>
      </c>
      <c r="L3817" s="500" t="s">
        <v>27724</v>
      </c>
      <c r="M3817" s="500" t="s">
        <v>2307</v>
      </c>
      <c r="N3817" s="500" t="s">
        <v>13609</v>
      </c>
    </row>
    <row r="3818" spans="1:14">
      <c r="A3818" s="500" t="s">
        <v>686</v>
      </c>
      <c r="B3818" s="500" t="s">
        <v>2858</v>
      </c>
      <c r="C3818" s="500" t="s">
        <v>2888</v>
      </c>
      <c r="D3818" s="500" t="s">
        <v>2889</v>
      </c>
      <c r="E3818" s="500" t="s">
        <v>11099</v>
      </c>
      <c r="F3818" s="500" t="s">
        <v>580</v>
      </c>
      <c r="G3818" s="500" t="s">
        <v>13610</v>
      </c>
      <c r="H3818" s="500" t="s">
        <v>3672</v>
      </c>
      <c r="I3818" s="500" t="s">
        <v>688</v>
      </c>
      <c r="J3818" s="500" t="s">
        <v>689</v>
      </c>
      <c r="K3818" s="500" t="s">
        <v>2306</v>
      </c>
      <c r="L3818" s="500" t="s">
        <v>27724</v>
      </c>
      <c r="M3818" s="500" t="s">
        <v>2307</v>
      </c>
      <c r="N3818" s="500" t="s">
        <v>13611</v>
      </c>
    </row>
    <row r="3819" spans="1:14">
      <c r="A3819" s="500" t="s">
        <v>686</v>
      </c>
      <c r="B3819" s="500" t="s">
        <v>2858</v>
      </c>
      <c r="C3819" s="500" t="s">
        <v>2888</v>
      </c>
      <c r="D3819" s="500" t="s">
        <v>2889</v>
      </c>
      <c r="E3819" s="500" t="s">
        <v>11099</v>
      </c>
      <c r="F3819" s="500" t="s">
        <v>580</v>
      </c>
      <c r="G3819" s="500" t="s">
        <v>13612</v>
      </c>
      <c r="H3819" s="500" t="s">
        <v>11056</v>
      </c>
      <c r="I3819" s="500" t="s">
        <v>688</v>
      </c>
      <c r="J3819" s="500" t="s">
        <v>689</v>
      </c>
      <c r="K3819" s="500" t="s">
        <v>2306</v>
      </c>
      <c r="L3819" s="500" t="s">
        <v>27724</v>
      </c>
      <c r="M3819" s="500" t="s">
        <v>2307</v>
      </c>
      <c r="N3819" s="500" t="s">
        <v>13613</v>
      </c>
    </row>
    <row r="3820" spans="1:14">
      <c r="A3820" s="500" t="s">
        <v>686</v>
      </c>
      <c r="B3820" s="500" t="s">
        <v>2858</v>
      </c>
      <c r="C3820" s="500" t="s">
        <v>2888</v>
      </c>
      <c r="D3820" s="500" t="s">
        <v>2889</v>
      </c>
      <c r="E3820" s="500" t="s">
        <v>11099</v>
      </c>
      <c r="F3820" s="500" t="s">
        <v>580</v>
      </c>
      <c r="G3820" s="500" t="s">
        <v>13614</v>
      </c>
      <c r="H3820" s="500" t="s">
        <v>11056</v>
      </c>
      <c r="I3820" s="500" t="s">
        <v>688</v>
      </c>
      <c r="J3820" s="500" t="s">
        <v>689</v>
      </c>
      <c r="K3820" s="500" t="s">
        <v>2306</v>
      </c>
      <c r="L3820" s="500" t="s">
        <v>27724</v>
      </c>
      <c r="M3820" s="500" t="s">
        <v>2307</v>
      </c>
      <c r="N3820" s="500" t="s">
        <v>13615</v>
      </c>
    </row>
    <row r="3821" spans="1:14">
      <c r="A3821" s="500" t="s">
        <v>686</v>
      </c>
      <c r="B3821" s="500" t="s">
        <v>2858</v>
      </c>
      <c r="C3821" s="500" t="s">
        <v>2888</v>
      </c>
      <c r="D3821" s="500" t="s">
        <v>2889</v>
      </c>
      <c r="E3821" s="500" t="s">
        <v>11099</v>
      </c>
      <c r="F3821" s="500" t="s">
        <v>580</v>
      </c>
      <c r="G3821" s="500" t="s">
        <v>13616</v>
      </c>
      <c r="H3821" s="500" t="s">
        <v>3858</v>
      </c>
      <c r="I3821" s="500" t="s">
        <v>688</v>
      </c>
      <c r="J3821" s="500" t="s">
        <v>689</v>
      </c>
      <c r="K3821" s="500" t="s">
        <v>2306</v>
      </c>
      <c r="L3821" s="500" t="s">
        <v>27724</v>
      </c>
      <c r="M3821" s="500" t="s">
        <v>2307</v>
      </c>
      <c r="N3821" s="500" t="s">
        <v>13617</v>
      </c>
    </row>
    <row r="3822" spans="1:14">
      <c r="A3822" s="500" t="s">
        <v>686</v>
      </c>
      <c r="B3822" s="500" t="s">
        <v>2858</v>
      </c>
      <c r="C3822" s="500" t="s">
        <v>2888</v>
      </c>
      <c r="D3822" s="500" t="s">
        <v>2889</v>
      </c>
      <c r="E3822" s="500" t="s">
        <v>11099</v>
      </c>
      <c r="F3822" s="500" t="s">
        <v>580</v>
      </c>
      <c r="G3822" s="500" t="s">
        <v>13618</v>
      </c>
      <c r="H3822" s="500" t="s">
        <v>3858</v>
      </c>
      <c r="I3822" s="500" t="s">
        <v>688</v>
      </c>
      <c r="J3822" s="500" t="s">
        <v>689</v>
      </c>
      <c r="K3822" s="500" t="s">
        <v>2306</v>
      </c>
      <c r="L3822" s="500" t="s">
        <v>27724</v>
      </c>
      <c r="M3822" s="500" t="s">
        <v>2307</v>
      </c>
      <c r="N3822" s="500" t="s">
        <v>13619</v>
      </c>
    </row>
    <row r="3823" spans="1:14">
      <c r="A3823" s="500" t="s">
        <v>686</v>
      </c>
      <c r="B3823" s="500" t="s">
        <v>2858</v>
      </c>
      <c r="C3823" s="500" t="s">
        <v>2888</v>
      </c>
      <c r="D3823" s="500" t="s">
        <v>2889</v>
      </c>
      <c r="E3823" s="500" t="s">
        <v>11099</v>
      </c>
      <c r="F3823" s="500" t="s">
        <v>580</v>
      </c>
      <c r="G3823" s="500" t="s">
        <v>13620</v>
      </c>
      <c r="H3823" s="500" t="s">
        <v>13560</v>
      </c>
      <c r="I3823" s="500" t="s">
        <v>688</v>
      </c>
      <c r="J3823" s="500" t="s">
        <v>689</v>
      </c>
      <c r="K3823" s="500" t="s">
        <v>2306</v>
      </c>
      <c r="L3823" s="500" t="s">
        <v>27724</v>
      </c>
      <c r="M3823" s="500" t="s">
        <v>2307</v>
      </c>
      <c r="N3823" s="500" t="s">
        <v>13621</v>
      </c>
    </row>
    <row r="3824" spans="1:14">
      <c r="A3824" s="500" t="s">
        <v>686</v>
      </c>
      <c r="B3824" s="500" t="s">
        <v>2858</v>
      </c>
      <c r="C3824" s="500" t="s">
        <v>2888</v>
      </c>
      <c r="D3824" s="500" t="s">
        <v>2889</v>
      </c>
      <c r="E3824" s="500" t="s">
        <v>11099</v>
      </c>
      <c r="F3824" s="500" t="s">
        <v>580</v>
      </c>
      <c r="G3824" s="500" t="s">
        <v>13622</v>
      </c>
      <c r="H3824" s="500" t="s">
        <v>13560</v>
      </c>
      <c r="I3824" s="500" t="s">
        <v>688</v>
      </c>
      <c r="J3824" s="500" t="s">
        <v>689</v>
      </c>
      <c r="K3824" s="500" t="s">
        <v>2306</v>
      </c>
      <c r="L3824" s="500" t="s">
        <v>27724</v>
      </c>
      <c r="M3824" s="500" t="s">
        <v>2307</v>
      </c>
      <c r="N3824" s="500" t="s">
        <v>13623</v>
      </c>
    </row>
    <row r="3825" spans="1:14">
      <c r="A3825" s="500" t="s">
        <v>686</v>
      </c>
      <c r="B3825" s="500" t="s">
        <v>2858</v>
      </c>
      <c r="C3825" s="500" t="s">
        <v>2888</v>
      </c>
      <c r="D3825" s="500" t="s">
        <v>2889</v>
      </c>
      <c r="E3825" s="500" t="s">
        <v>11099</v>
      </c>
      <c r="F3825" s="500" t="s">
        <v>580</v>
      </c>
      <c r="G3825" s="500" t="s">
        <v>13624</v>
      </c>
      <c r="H3825" s="500" t="s">
        <v>11151</v>
      </c>
      <c r="I3825" s="500" t="s">
        <v>688</v>
      </c>
      <c r="J3825" s="500" t="s">
        <v>689</v>
      </c>
      <c r="K3825" s="500" t="s">
        <v>2306</v>
      </c>
      <c r="L3825" s="500" t="s">
        <v>27724</v>
      </c>
      <c r="M3825" s="500" t="s">
        <v>2307</v>
      </c>
      <c r="N3825" s="500" t="s">
        <v>13625</v>
      </c>
    </row>
    <row r="3826" spans="1:14">
      <c r="A3826" s="500" t="s">
        <v>686</v>
      </c>
      <c r="B3826" s="500" t="s">
        <v>2858</v>
      </c>
      <c r="C3826" s="500" t="s">
        <v>2888</v>
      </c>
      <c r="D3826" s="500" t="s">
        <v>2889</v>
      </c>
      <c r="E3826" s="500" t="s">
        <v>11099</v>
      </c>
      <c r="F3826" s="500" t="s">
        <v>580</v>
      </c>
      <c r="G3826" s="500" t="s">
        <v>13626</v>
      </c>
      <c r="H3826" s="500" t="s">
        <v>11151</v>
      </c>
      <c r="I3826" s="500" t="s">
        <v>688</v>
      </c>
      <c r="J3826" s="500" t="s">
        <v>689</v>
      </c>
      <c r="K3826" s="500" t="s">
        <v>2306</v>
      </c>
      <c r="L3826" s="500" t="s">
        <v>27724</v>
      </c>
      <c r="M3826" s="500" t="s">
        <v>2307</v>
      </c>
      <c r="N3826" s="500" t="s">
        <v>13627</v>
      </c>
    </row>
    <row r="3827" spans="1:14">
      <c r="A3827" s="500" t="s">
        <v>686</v>
      </c>
      <c r="B3827" s="500" t="s">
        <v>2858</v>
      </c>
      <c r="C3827" s="500" t="s">
        <v>2888</v>
      </c>
      <c r="D3827" s="500" t="s">
        <v>2889</v>
      </c>
      <c r="E3827" s="500" t="s">
        <v>11099</v>
      </c>
      <c r="F3827" s="500" t="s">
        <v>580</v>
      </c>
      <c r="G3827" s="500" t="s">
        <v>13628</v>
      </c>
      <c r="H3827" s="500" t="s">
        <v>13629</v>
      </c>
      <c r="I3827" s="500" t="s">
        <v>688</v>
      </c>
      <c r="J3827" s="500" t="s">
        <v>689</v>
      </c>
      <c r="K3827" s="500" t="s">
        <v>2306</v>
      </c>
      <c r="L3827" s="500" t="s">
        <v>27724</v>
      </c>
      <c r="M3827" s="500" t="s">
        <v>2307</v>
      </c>
      <c r="N3827" s="500" t="s">
        <v>13630</v>
      </c>
    </row>
    <row r="3828" spans="1:14">
      <c r="A3828" s="500" t="s">
        <v>686</v>
      </c>
      <c r="B3828" s="500" t="s">
        <v>2858</v>
      </c>
      <c r="C3828" s="500" t="s">
        <v>2888</v>
      </c>
      <c r="D3828" s="500" t="s">
        <v>2889</v>
      </c>
      <c r="E3828" s="500" t="s">
        <v>11099</v>
      </c>
      <c r="F3828" s="500" t="s">
        <v>580</v>
      </c>
      <c r="G3828" s="500" t="s">
        <v>13631</v>
      </c>
      <c r="H3828" s="500" t="s">
        <v>13629</v>
      </c>
      <c r="I3828" s="500" t="s">
        <v>688</v>
      </c>
      <c r="J3828" s="500" t="s">
        <v>689</v>
      </c>
      <c r="K3828" s="500" t="s">
        <v>2306</v>
      </c>
      <c r="L3828" s="500" t="s">
        <v>27724</v>
      </c>
      <c r="M3828" s="500" t="s">
        <v>2307</v>
      </c>
      <c r="N3828" s="500" t="s">
        <v>13632</v>
      </c>
    </row>
    <row r="3829" spans="1:14">
      <c r="A3829" s="500" t="s">
        <v>686</v>
      </c>
      <c r="B3829" s="500" t="s">
        <v>2858</v>
      </c>
      <c r="C3829" s="500" t="s">
        <v>2888</v>
      </c>
      <c r="D3829" s="500" t="s">
        <v>2889</v>
      </c>
      <c r="E3829" s="500" t="s">
        <v>11099</v>
      </c>
      <c r="F3829" s="500" t="s">
        <v>580</v>
      </c>
      <c r="G3829" s="500" t="s">
        <v>13633</v>
      </c>
      <c r="H3829" s="500" t="s">
        <v>11245</v>
      </c>
      <c r="I3829" s="500" t="s">
        <v>688</v>
      </c>
      <c r="J3829" s="500" t="s">
        <v>689</v>
      </c>
      <c r="K3829" s="500" t="s">
        <v>2306</v>
      </c>
      <c r="L3829" s="500" t="s">
        <v>27724</v>
      </c>
      <c r="M3829" s="500" t="s">
        <v>2307</v>
      </c>
      <c r="N3829" s="500" t="s">
        <v>13634</v>
      </c>
    </row>
    <row r="3830" spans="1:14">
      <c r="A3830" s="500" t="s">
        <v>686</v>
      </c>
      <c r="B3830" s="500" t="s">
        <v>2858</v>
      </c>
      <c r="C3830" s="500" t="s">
        <v>2888</v>
      </c>
      <c r="D3830" s="500" t="s">
        <v>2889</v>
      </c>
      <c r="E3830" s="500" t="s">
        <v>11099</v>
      </c>
      <c r="F3830" s="500" t="s">
        <v>580</v>
      </c>
      <c r="G3830" s="500" t="s">
        <v>13635</v>
      </c>
      <c r="H3830" s="500" t="s">
        <v>11245</v>
      </c>
      <c r="I3830" s="500" t="s">
        <v>688</v>
      </c>
      <c r="J3830" s="500" t="s">
        <v>689</v>
      </c>
      <c r="K3830" s="500" t="s">
        <v>2306</v>
      </c>
      <c r="L3830" s="500" t="s">
        <v>27724</v>
      </c>
      <c r="M3830" s="500" t="s">
        <v>2307</v>
      </c>
      <c r="N3830" s="500" t="s">
        <v>13636</v>
      </c>
    </row>
    <row r="3831" spans="1:14">
      <c r="A3831" s="500" t="s">
        <v>686</v>
      </c>
      <c r="B3831" s="500" t="s">
        <v>2858</v>
      </c>
      <c r="C3831" s="500" t="s">
        <v>2888</v>
      </c>
      <c r="D3831" s="500" t="s">
        <v>2889</v>
      </c>
      <c r="E3831" s="500" t="s">
        <v>11099</v>
      </c>
      <c r="F3831" s="500" t="s">
        <v>580</v>
      </c>
      <c r="G3831" s="500" t="s">
        <v>13637</v>
      </c>
      <c r="H3831" s="500" t="s">
        <v>11138</v>
      </c>
      <c r="I3831" s="500" t="s">
        <v>688</v>
      </c>
      <c r="J3831" s="500" t="s">
        <v>689</v>
      </c>
      <c r="K3831" s="500" t="s">
        <v>2306</v>
      </c>
      <c r="L3831" s="500" t="s">
        <v>27724</v>
      </c>
      <c r="M3831" s="500" t="s">
        <v>2307</v>
      </c>
      <c r="N3831" s="500" t="s">
        <v>13638</v>
      </c>
    </row>
    <row r="3832" spans="1:14">
      <c r="A3832" s="500" t="s">
        <v>686</v>
      </c>
      <c r="B3832" s="500" t="s">
        <v>2858</v>
      </c>
      <c r="C3832" s="500" t="s">
        <v>2888</v>
      </c>
      <c r="D3832" s="500" t="s">
        <v>2889</v>
      </c>
      <c r="E3832" s="500" t="s">
        <v>11099</v>
      </c>
      <c r="F3832" s="500" t="s">
        <v>580</v>
      </c>
      <c r="G3832" s="500" t="s">
        <v>13639</v>
      </c>
      <c r="H3832" s="500" t="s">
        <v>11138</v>
      </c>
      <c r="I3832" s="500" t="s">
        <v>688</v>
      </c>
      <c r="J3832" s="500" t="s">
        <v>689</v>
      </c>
      <c r="K3832" s="500" t="s">
        <v>2306</v>
      </c>
      <c r="L3832" s="500" t="s">
        <v>27724</v>
      </c>
      <c r="M3832" s="500" t="s">
        <v>2307</v>
      </c>
      <c r="N3832" s="500" t="s">
        <v>13640</v>
      </c>
    </row>
    <row r="3833" spans="1:14">
      <c r="A3833" s="500" t="s">
        <v>686</v>
      </c>
      <c r="B3833" s="500" t="s">
        <v>2858</v>
      </c>
      <c r="C3833" s="500" t="s">
        <v>2888</v>
      </c>
      <c r="D3833" s="500" t="s">
        <v>2889</v>
      </c>
      <c r="E3833" s="500" t="s">
        <v>11099</v>
      </c>
      <c r="F3833" s="500" t="s">
        <v>580</v>
      </c>
      <c r="G3833" s="500" t="s">
        <v>13641</v>
      </c>
      <c r="H3833" s="500" t="s">
        <v>13642</v>
      </c>
      <c r="I3833" s="500" t="s">
        <v>688</v>
      </c>
      <c r="J3833" s="500" t="s">
        <v>689</v>
      </c>
      <c r="K3833" s="500" t="s">
        <v>2306</v>
      </c>
      <c r="L3833" s="500" t="s">
        <v>27724</v>
      </c>
      <c r="M3833" s="500" t="s">
        <v>2307</v>
      </c>
      <c r="N3833" s="500" t="s">
        <v>13643</v>
      </c>
    </row>
    <row r="3834" spans="1:14">
      <c r="A3834" s="500" t="s">
        <v>686</v>
      </c>
      <c r="B3834" s="500" t="s">
        <v>2858</v>
      </c>
      <c r="C3834" s="500" t="s">
        <v>2888</v>
      </c>
      <c r="D3834" s="500" t="s">
        <v>2889</v>
      </c>
      <c r="E3834" s="500" t="s">
        <v>11099</v>
      </c>
      <c r="F3834" s="500" t="s">
        <v>580</v>
      </c>
      <c r="G3834" s="500" t="s">
        <v>13644</v>
      </c>
      <c r="H3834" s="500" t="s">
        <v>13642</v>
      </c>
      <c r="I3834" s="500" t="s">
        <v>688</v>
      </c>
      <c r="J3834" s="500" t="s">
        <v>689</v>
      </c>
      <c r="K3834" s="500" t="s">
        <v>2306</v>
      </c>
      <c r="L3834" s="500" t="s">
        <v>27724</v>
      </c>
      <c r="M3834" s="500" t="s">
        <v>2307</v>
      </c>
      <c r="N3834" s="500" t="s">
        <v>13645</v>
      </c>
    </row>
    <row r="3835" spans="1:14">
      <c r="A3835" s="500" t="s">
        <v>686</v>
      </c>
      <c r="B3835" s="500" t="s">
        <v>2858</v>
      </c>
      <c r="C3835" s="500" t="s">
        <v>2888</v>
      </c>
      <c r="D3835" s="500" t="s">
        <v>2889</v>
      </c>
      <c r="E3835" s="500" t="s">
        <v>11099</v>
      </c>
      <c r="F3835" s="500" t="s">
        <v>580</v>
      </c>
      <c r="G3835" s="500" t="s">
        <v>13646</v>
      </c>
      <c r="H3835" s="500" t="s">
        <v>11270</v>
      </c>
      <c r="I3835" s="500" t="s">
        <v>688</v>
      </c>
      <c r="J3835" s="500" t="s">
        <v>689</v>
      </c>
      <c r="K3835" s="500" t="s">
        <v>2306</v>
      </c>
      <c r="L3835" s="500" t="s">
        <v>27724</v>
      </c>
      <c r="M3835" s="500" t="s">
        <v>2307</v>
      </c>
      <c r="N3835" s="500" t="s">
        <v>13647</v>
      </c>
    </row>
    <row r="3836" spans="1:14">
      <c r="A3836" s="500" t="s">
        <v>686</v>
      </c>
      <c r="B3836" s="500" t="s">
        <v>2858</v>
      </c>
      <c r="C3836" s="500" t="s">
        <v>2888</v>
      </c>
      <c r="D3836" s="500" t="s">
        <v>2889</v>
      </c>
      <c r="E3836" s="500" t="s">
        <v>11099</v>
      </c>
      <c r="F3836" s="500" t="s">
        <v>580</v>
      </c>
      <c r="G3836" s="500" t="s">
        <v>13648</v>
      </c>
      <c r="H3836" s="500" t="s">
        <v>11270</v>
      </c>
      <c r="I3836" s="500" t="s">
        <v>688</v>
      </c>
      <c r="J3836" s="500" t="s">
        <v>689</v>
      </c>
      <c r="K3836" s="500" t="s">
        <v>2306</v>
      </c>
      <c r="L3836" s="500" t="s">
        <v>27724</v>
      </c>
      <c r="M3836" s="500" t="s">
        <v>2307</v>
      </c>
      <c r="N3836" s="500" t="s">
        <v>13649</v>
      </c>
    </row>
    <row r="3837" spans="1:14">
      <c r="A3837" s="500" t="s">
        <v>686</v>
      </c>
      <c r="B3837" s="500" t="s">
        <v>2858</v>
      </c>
      <c r="C3837" s="500" t="s">
        <v>2888</v>
      </c>
      <c r="D3837" s="500" t="s">
        <v>2889</v>
      </c>
      <c r="E3837" s="500" t="s">
        <v>11099</v>
      </c>
      <c r="F3837" s="500" t="s">
        <v>580</v>
      </c>
      <c r="G3837" s="500" t="s">
        <v>13650</v>
      </c>
      <c r="H3837" s="500" t="s">
        <v>3672</v>
      </c>
      <c r="I3837" s="500" t="s">
        <v>688</v>
      </c>
      <c r="J3837" s="500" t="s">
        <v>689</v>
      </c>
      <c r="K3837" s="500" t="s">
        <v>2306</v>
      </c>
      <c r="L3837" s="500" t="s">
        <v>27724</v>
      </c>
      <c r="M3837" s="500" t="s">
        <v>2307</v>
      </c>
      <c r="N3837" s="500" t="s">
        <v>13651</v>
      </c>
    </row>
    <row r="3838" spans="1:14">
      <c r="A3838" s="500" t="s">
        <v>686</v>
      </c>
      <c r="B3838" s="500" t="s">
        <v>2858</v>
      </c>
      <c r="C3838" s="500" t="s">
        <v>2888</v>
      </c>
      <c r="D3838" s="500" t="s">
        <v>2889</v>
      </c>
      <c r="E3838" s="500" t="s">
        <v>11099</v>
      </c>
      <c r="F3838" s="500" t="s">
        <v>580</v>
      </c>
      <c r="G3838" s="500" t="s">
        <v>13652</v>
      </c>
      <c r="H3838" s="500" t="s">
        <v>3672</v>
      </c>
      <c r="I3838" s="500" t="s">
        <v>688</v>
      </c>
      <c r="J3838" s="500" t="s">
        <v>689</v>
      </c>
      <c r="K3838" s="500" t="s">
        <v>2306</v>
      </c>
      <c r="L3838" s="500" t="s">
        <v>27724</v>
      </c>
      <c r="M3838" s="500" t="s">
        <v>2307</v>
      </c>
      <c r="N3838" s="500" t="s">
        <v>13653</v>
      </c>
    </row>
    <row r="3839" spans="1:14">
      <c r="A3839" s="500" t="s">
        <v>686</v>
      </c>
      <c r="B3839" s="500" t="s">
        <v>2858</v>
      </c>
      <c r="C3839" s="500" t="s">
        <v>2888</v>
      </c>
      <c r="D3839" s="500" t="s">
        <v>2889</v>
      </c>
      <c r="E3839" s="500" t="s">
        <v>11099</v>
      </c>
      <c r="F3839" s="500" t="s">
        <v>580</v>
      </c>
      <c r="G3839" s="500" t="s">
        <v>13654</v>
      </c>
      <c r="H3839" s="500" t="s">
        <v>11056</v>
      </c>
      <c r="I3839" s="500" t="s">
        <v>688</v>
      </c>
      <c r="J3839" s="500" t="s">
        <v>689</v>
      </c>
      <c r="K3839" s="500" t="s">
        <v>2306</v>
      </c>
      <c r="L3839" s="500" t="s">
        <v>27724</v>
      </c>
      <c r="M3839" s="500" t="s">
        <v>2307</v>
      </c>
      <c r="N3839" s="500" t="s">
        <v>13655</v>
      </c>
    </row>
    <row r="3840" spans="1:14">
      <c r="A3840" s="500" t="s">
        <v>686</v>
      </c>
      <c r="B3840" s="500" t="s">
        <v>2858</v>
      </c>
      <c r="C3840" s="500" t="s">
        <v>2888</v>
      </c>
      <c r="D3840" s="500" t="s">
        <v>2889</v>
      </c>
      <c r="E3840" s="500" t="s">
        <v>11099</v>
      </c>
      <c r="F3840" s="500" t="s">
        <v>580</v>
      </c>
      <c r="G3840" s="500" t="s">
        <v>13656</v>
      </c>
      <c r="H3840" s="500" t="s">
        <v>11056</v>
      </c>
      <c r="I3840" s="500" t="s">
        <v>688</v>
      </c>
      <c r="J3840" s="500" t="s">
        <v>689</v>
      </c>
      <c r="K3840" s="500" t="s">
        <v>2306</v>
      </c>
      <c r="L3840" s="500" t="s">
        <v>27724</v>
      </c>
      <c r="M3840" s="500" t="s">
        <v>2307</v>
      </c>
      <c r="N3840" s="500" t="s">
        <v>13657</v>
      </c>
    </row>
    <row r="3841" spans="1:14">
      <c r="A3841" s="500" t="s">
        <v>686</v>
      </c>
      <c r="B3841" s="500" t="s">
        <v>2858</v>
      </c>
      <c r="C3841" s="500" t="s">
        <v>2888</v>
      </c>
      <c r="D3841" s="500" t="s">
        <v>2889</v>
      </c>
      <c r="E3841" s="500" t="s">
        <v>11099</v>
      </c>
      <c r="F3841" s="500" t="s">
        <v>580</v>
      </c>
      <c r="G3841" s="500" t="s">
        <v>13658</v>
      </c>
      <c r="H3841" s="500" t="s">
        <v>3858</v>
      </c>
      <c r="I3841" s="500" t="s">
        <v>688</v>
      </c>
      <c r="J3841" s="500" t="s">
        <v>689</v>
      </c>
      <c r="K3841" s="500" t="s">
        <v>2306</v>
      </c>
      <c r="L3841" s="500" t="s">
        <v>27724</v>
      </c>
      <c r="M3841" s="500" t="s">
        <v>2307</v>
      </c>
      <c r="N3841" s="500" t="s">
        <v>13659</v>
      </c>
    </row>
    <row r="3842" spans="1:14">
      <c r="A3842" s="500" t="s">
        <v>686</v>
      </c>
      <c r="B3842" s="500" t="s">
        <v>2858</v>
      </c>
      <c r="C3842" s="500" t="s">
        <v>2888</v>
      </c>
      <c r="D3842" s="500" t="s">
        <v>2889</v>
      </c>
      <c r="E3842" s="500" t="s">
        <v>11099</v>
      </c>
      <c r="F3842" s="500" t="s">
        <v>580</v>
      </c>
      <c r="G3842" s="500" t="s">
        <v>13660</v>
      </c>
      <c r="H3842" s="500" t="s">
        <v>3858</v>
      </c>
      <c r="I3842" s="500" t="s">
        <v>688</v>
      </c>
      <c r="J3842" s="500" t="s">
        <v>689</v>
      </c>
      <c r="K3842" s="500" t="s">
        <v>2306</v>
      </c>
      <c r="L3842" s="500" t="s">
        <v>27724</v>
      </c>
      <c r="M3842" s="500" t="s">
        <v>2307</v>
      </c>
      <c r="N3842" s="500" t="s">
        <v>13661</v>
      </c>
    </row>
    <row r="3843" spans="1:14">
      <c r="A3843" s="500" t="s">
        <v>686</v>
      </c>
      <c r="B3843" s="500" t="s">
        <v>2858</v>
      </c>
      <c r="C3843" s="500" t="s">
        <v>2888</v>
      </c>
      <c r="D3843" s="500" t="s">
        <v>2889</v>
      </c>
      <c r="E3843" s="500" t="s">
        <v>11099</v>
      </c>
      <c r="F3843" s="500" t="s">
        <v>580</v>
      </c>
      <c r="G3843" s="500" t="s">
        <v>13662</v>
      </c>
      <c r="H3843" s="500" t="s">
        <v>13560</v>
      </c>
      <c r="I3843" s="500" t="s">
        <v>688</v>
      </c>
      <c r="J3843" s="500" t="s">
        <v>689</v>
      </c>
      <c r="K3843" s="500" t="s">
        <v>2306</v>
      </c>
      <c r="L3843" s="500" t="s">
        <v>27724</v>
      </c>
      <c r="M3843" s="500" t="s">
        <v>2307</v>
      </c>
      <c r="N3843" s="500" t="s">
        <v>13663</v>
      </c>
    </row>
    <row r="3844" spans="1:14">
      <c r="A3844" s="500" t="s">
        <v>686</v>
      </c>
      <c r="B3844" s="500" t="s">
        <v>2858</v>
      </c>
      <c r="C3844" s="500" t="s">
        <v>2888</v>
      </c>
      <c r="D3844" s="500" t="s">
        <v>2889</v>
      </c>
      <c r="E3844" s="500" t="s">
        <v>11099</v>
      </c>
      <c r="F3844" s="500" t="s">
        <v>580</v>
      </c>
      <c r="G3844" s="500" t="s">
        <v>13664</v>
      </c>
      <c r="H3844" s="500" t="s">
        <v>13560</v>
      </c>
      <c r="I3844" s="500" t="s">
        <v>688</v>
      </c>
      <c r="J3844" s="500" t="s">
        <v>689</v>
      </c>
      <c r="K3844" s="500" t="s">
        <v>2306</v>
      </c>
      <c r="L3844" s="500" t="s">
        <v>27724</v>
      </c>
      <c r="M3844" s="500" t="s">
        <v>2307</v>
      </c>
      <c r="N3844" s="500" t="s">
        <v>13665</v>
      </c>
    </row>
    <row r="3845" spans="1:14">
      <c r="A3845" s="500" t="s">
        <v>686</v>
      </c>
      <c r="B3845" s="500" t="s">
        <v>2858</v>
      </c>
      <c r="C3845" s="500" t="s">
        <v>2888</v>
      </c>
      <c r="D3845" s="500" t="s">
        <v>2889</v>
      </c>
      <c r="E3845" s="500" t="s">
        <v>11099</v>
      </c>
      <c r="F3845" s="500" t="s">
        <v>580</v>
      </c>
      <c r="G3845" s="500" t="s">
        <v>13666</v>
      </c>
      <c r="H3845" s="500" t="s">
        <v>11151</v>
      </c>
      <c r="I3845" s="500" t="s">
        <v>688</v>
      </c>
      <c r="J3845" s="500" t="s">
        <v>689</v>
      </c>
      <c r="K3845" s="500" t="s">
        <v>2306</v>
      </c>
      <c r="L3845" s="500" t="s">
        <v>27724</v>
      </c>
      <c r="M3845" s="500" t="s">
        <v>2307</v>
      </c>
      <c r="N3845" s="500" t="s">
        <v>13667</v>
      </c>
    </row>
    <row r="3846" spans="1:14">
      <c r="A3846" s="500" t="s">
        <v>686</v>
      </c>
      <c r="B3846" s="500" t="s">
        <v>2858</v>
      </c>
      <c r="C3846" s="500" t="s">
        <v>2888</v>
      </c>
      <c r="D3846" s="500" t="s">
        <v>2889</v>
      </c>
      <c r="E3846" s="500" t="s">
        <v>11099</v>
      </c>
      <c r="F3846" s="500" t="s">
        <v>580</v>
      </c>
      <c r="G3846" s="500" t="s">
        <v>13668</v>
      </c>
      <c r="H3846" s="500" t="s">
        <v>11151</v>
      </c>
      <c r="I3846" s="500" t="s">
        <v>688</v>
      </c>
      <c r="J3846" s="500" t="s">
        <v>689</v>
      </c>
      <c r="K3846" s="500" t="s">
        <v>2306</v>
      </c>
      <c r="L3846" s="500" t="s">
        <v>27724</v>
      </c>
      <c r="M3846" s="500" t="s">
        <v>2307</v>
      </c>
      <c r="N3846" s="500" t="s">
        <v>13669</v>
      </c>
    </row>
    <row r="3847" spans="1:14">
      <c r="A3847" s="500" t="s">
        <v>686</v>
      </c>
      <c r="B3847" s="500" t="s">
        <v>2858</v>
      </c>
      <c r="C3847" s="500" t="s">
        <v>2888</v>
      </c>
      <c r="D3847" s="500" t="s">
        <v>2889</v>
      </c>
      <c r="E3847" s="500" t="s">
        <v>11099</v>
      </c>
      <c r="F3847" s="500" t="s">
        <v>580</v>
      </c>
      <c r="G3847" s="500" t="s">
        <v>13670</v>
      </c>
      <c r="H3847" s="500" t="s">
        <v>13629</v>
      </c>
      <c r="I3847" s="500" t="s">
        <v>688</v>
      </c>
      <c r="J3847" s="500" t="s">
        <v>689</v>
      </c>
      <c r="K3847" s="500" t="s">
        <v>2306</v>
      </c>
      <c r="L3847" s="500" t="s">
        <v>27724</v>
      </c>
      <c r="M3847" s="500" t="s">
        <v>2307</v>
      </c>
      <c r="N3847" s="500" t="s">
        <v>13671</v>
      </c>
    </row>
    <row r="3848" spans="1:14">
      <c r="A3848" s="500" t="s">
        <v>686</v>
      </c>
      <c r="B3848" s="500" t="s">
        <v>2858</v>
      </c>
      <c r="C3848" s="500" t="s">
        <v>2888</v>
      </c>
      <c r="D3848" s="500" t="s">
        <v>2889</v>
      </c>
      <c r="E3848" s="500" t="s">
        <v>11099</v>
      </c>
      <c r="F3848" s="500" t="s">
        <v>580</v>
      </c>
      <c r="G3848" s="500" t="s">
        <v>13672</v>
      </c>
      <c r="H3848" s="500" t="s">
        <v>13629</v>
      </c>
      <c r="I3848" s="500" t="s">
        <v>688</v>
      </c>
      <c r="J3848" s="500" t="s">
        <v>689</v>
      </c>
      <c r="K3848" s="500" t="s">
        <v>2306</v>
      </c>
      <c r="L3848" s="500" t="s">
        <v>27724</v>
      </c>
      <c r="M3848" s="500" t="s">
        <v>2307</v>
      </c>
      <c r="N3848" s="500" t="s">
        <v>13673</v>
      </c>
    </row>
    <row r="3849" spans="1:14">
      <c r="A3849" s="500" t="s">
        <v>686</v>
      </c>
      <c r="B3849" s="500" t="s">
        <v>2858</v>
      </c>
      <c r="C3849" s="500" t="s">
        <v>2888</v>
      </c>
      <c r="D3849" s="500" t="s">
        <v>2889</v>
      </c>
      <c r="E3849" s="500" t="s">
        <v>11099</v>
      </c>
      <c r="F3849" s="500" t="s">
        <v>580</v>
      </c>
      <c r="G3849" s="500" t="s">
        <v>13674</v>
      </c>
      <c r="H3849" s="500" t="s">
        <v>11245</v>
      </c>
      <c r="I3849" s="500" t="s">
        <v>688</v>
      </c>
      <c r="J3849" s="500" t="s">
        <v>689</v>
      </c>
      <c r="K3849" s="500" t="s">
        <v>2306</v>
      </c>
      <c r="L3849" s="500" t="s">
        <v>27724</v>
      </c>
      <c r="M3849" s="500" t="s">
        <v>2307</v>
      </c>
      <c r="N3849" s="500" t="s">
        <v>13675</v>
      </c>
    </row>
    <row r="3850" spans="1:14">
      <c r="A3850" s="500" t="s">
        <v>686</v>
      </c>
      <c r="B3850" s="500" t="s">
        <v>2858</v>
      </c>
      <c r="C3850" s="500" t="s">
        <v>2888</v>
      </c>
      <c r="D3850" s="500" t="s">
        <v>2889</v>
      </c>
      <c r="E3850" s="500" t="s">
        <v>11099</v>
      </c>
      <c r="F3850" s="500" t="s">
        <v>580</v>
      </c>
      <c r="G3850" s="500" t="s">
        <v>13676</v>
      </c>
      <c r="H3850" s="500" t="s">
        <v>11245</v>
      </c>
      <c r="I3850" s="500" t="s">
        <v>688</v>
      </c>
      <c r="J3850" s="500" t="s">
        <v>689</v>
      </c>
      <c r="K3850" s="500" t="s">
        <v>2306</v>
      </c>
      <c r="L3850" s="500" t="s">
        <v>27724</v>
      </c>
      <c r="M3850" s="500" t="s">
        <v>2307</v>
      </c>
      <c r="N3850" s="500" t="s">
        <v>13677</v>
      </c>
    </row>
    <row r="3851" spans="1:14">
      <c r="A3851" s="500" t="s">
        <v>686</v>
      </c>
      <c r="B3851" s="500" t="s">
        <v>2858</v>
      </c>
      <c r="C3851" s="500" t="s">
        <v>2888</v>
      </c>
      <c r="D3851" s="500" t="s">
        <v>2889</v>
      </c>
      <c r="E3851" s="500" t="s">
        <v>11099</v>
      </c>
      <c r="F3851" s="500" t="s">
        <v>580</v>
      </c>
      <c r="G3851" s="500" t="s">
        <v>13678</v>
      </c>
      <c r="H3851" s="500" t="s">
        <v>11138</v>
      </c>
      <c r="I3851" s="500" t="s">
        <v>688</v>
      </c>
      <c r="J3851" s="500" t="s">
        <v>689</v>
      </c>
      <c r="K3851" s="500" t="s">
        <v>2306</v>
      </c>
      <c r="L3851" s="500" t="s">
        <v>27724</v>
      </c>
      <c r="M3851" s="500" t="s">
        <v>2307</v>
      </c>
      <c r="N3851" s="500" t="s">
        <v>13679</v>
      </c>
    </row>
    <row r="3852" spans="1:14">
      <c r="A3852" s="500" t="s">
        <v>686</v>
      </c>
      <c r="B3852" s="500" t="s">
        <v>2858</v>
      </c>
      <c r="C3852" s="500" t="s">
        <v>2888</v>
      </c>
      <c r="D3852" s="500" t="s">
        <v>2889</v>
      </c>
      <c r="E3852" s="500" t="s">
        <v>11099</v>
      </c>
      <c r="F3852" s="500" t="s">
        <v>580</v>
      </c>
      <c r="G3852" s="500" t="s">
        <v>13680</v>
      </c>
      <c r="H3852" s="500" t="s">
        <v>11138</v>
      </c>
      <c r="I3852" s="500" t="s">
        <v>688</v>
      </c>
      <c r="J3852" s="500" t="s">
        <v>689</v>
      </c>
      <c r="K3852" s="500" t="s">
        <v>2306</v>
      </c>
      <c r="L3852" s="500" t="s">
        <v>27724</v>
      </c>
      <c r="M3852" s="500" t="s">
        <v>2307</v>
      </c>
      <c r="N3852" s="500" t="s">
        <v>13681</v>
      </c>
    </row>
    <row r="3853" spans="1:14">
      <c r="A3853" s="500" t="s">
        <v>686</v>
      </c>
      <c r="B3853" s="500" t="s">
        <v>2858</v>
      </c>
      <c r="C3853" s="500" t="s">
        <v>2888</v>
      </c>
      <c r="D3853" s="500" t="s">
        <v>2889</v>
      </c>
      <c r="E3853" s="500" t="s">
        <v>11099</v>
      </c>
      <c r="F3853" s="500" t="s">
        <v>580</v>
      </c>
      <c r="G3853" s="500" t="s">
        <v>13682</v>
      </c>
      <c r="H3853" s="500" t="s">
        <v>13642</v>
      </c>
      <c r="I3853" s="500" t="s">
        <v>688</v>
      </c>
      <c r="J3853" s="500" t="s">
        <v>689</v>
      </c>
      <c r="K3853" s="500" t="s">
        <v>2306</v>
      </c>
      <c r="L3853" s="500" t="s">
        <v>27724</v>
      </c>
      <c r="M3853" s="500" t="s">
        <v>2307</v>
      </c>
      <c r="N3853" s="500" t="s">
        <v>13683</v>
      </c>
    </row>
    <row r="3854" spans="1:14">
      <c r="A3854" s="500" t="s">
        <v>686</v>
      </c>
      <c r="B3854" s="500" t="s">
        <v>2858</v>
      </c>
      <c r="C3854" s="500" t="s">
        <v>2888</v>
      </c>
      <c r="D3854" s="500" t="s">
        <v>2889</v>
      </c>
      <c r="E3854" s="500" t="s">
        <v>11099</v>
      </c>
      <c r="F3854" s="500" t="s">
        <v>580</v>
      </c>
      <c r="G3854" s="500" t="s">
        <v>13684</v>
      </c>
      <c r="H3854" s="500" t="s">
        <v>13642</v>
      </c>
      <c r="I3854" s="500" t="s">
        <v>688</v>
      </c>
      <c r="J3854" s="500" t="s">
        <v>689</v>
      </c>
      <c r="K3854" s="500" t="s">
        <v>2306</v>
      </c>
      <c r="L3854" s="500" t="s">
        <v>27724</v>
      </c>
      <c r="M3854" s="500" t="s">
        <v>2307</v>
      </c>
      <c r="N3854" s="500" t="s">
        <v>13685</v>
      </c>
    </row>
    <row r="3855" spans="1:14">
      <c r="A3855" s="500" t="s">
        <v>686</v>
      </c>
      <c r="B3855" s="500" t="s">
        <v>2858</v>
      </c>
      <c r="C3855" s="500" t="s">
        <v>2888</v>
      </c>
      <c r="D3855" s="500" t="s">
        <v>2889</v>
      </c>
      <c r="E3855" s="500" t="s">
        <v>11099</v>
      </c>
      <c r="F3855" s="500" t="s">
        <v>580</v>
      </c>
      <c r="G3855" s="500" t="s">
        <v>13686</v>
      </c>
      <c r="H3855" s="500" t="s">
        <v>11270</v>
      </c>
      <c r="I3855" s="500" t="s">
        <v>688</v>
      </c>
      <c r="J3855" s="500" t="s">
        <v>689</v>
      </c>
      <c r="K3855" s="500" t="s">
        <v>2306</v>
      </c>
      <c r="L3855" s="500" t="s">
        <v>27724</v>
      </c>
      <c r="M3855" s="500" t="s">
        <v>2307</v>
      </c>
      <c r="N3855" s="500" t="s">
        <v>13687</v>
      </c>
    </row>
    <row r="3856" spans="1:14">
      <c r="A3856" s="500" t="s">
        <v>686</v>
      </c>
      <c r="B3856" s="500" t="s">
        <v>2858</v>
      </c>
      <c r="C3856" s="500" t="s">
        <v>2888</v>
      </c>
      <c r="D3856" s="500" t="s">
        <v>2889</v>
      </c>
      <c r="E3856" s="500" t="s">
        <v>11099</v>
      </c>
      <c r="F3856" s="500" t="s">
        <v>580</v>
      </c>
      <c r="G3856" s="500" t="s">
        <v>13688</v>
      </c>
      <c r="H3856" s="500" t="s">
        <v>11270</v>
      </c>
      <c r="I3856" s="500" t="s">
        <v>688</v>
      </c>
      <c r="J3856" s="500" t="s">
        <v>689</v>
      </c>
      <c r="K3856" s="500" t="s">
        <v>2306</v>
      </c>
      <c r="L3856" s="500" t="s">
        <v>27724</v>
      </c>
      <c r="M3856" s="500" t="s">
        <v>2307</v>
      </c>
      <c r="N3856" s="500" t="s">
        <v>13689</v>
      </c>
    </row>
    <row r="3857" spans="1:14">
      <c r="A3857" s="500" t="s">
        <v>686</v>
      </c>
      <c r="B3857" s="500" t="s">
        <v>2858</v>
      </c>
      <c r="C3857" s="500" t="s">
        <v>2888</v>
      </c>
      <c r="D3857" s="500" t="s">
        <v>2889</v>
      </c>
      <c r="E3857" s="500" t="s">
        <v>11099</v>
      </c>
      <c r="F3857" s="500" t="s">
        <v>580</v>
      </c>
      <c r="G3857" s="500" t="s">
        <v>13690</v>
      </c>
      <c r="H3857" s="500" t="s">
        <v>13691</v>
      </c>
      <c r="I3857" s="500" t="s">
        <v>688</v>
      </c>
      <c r="J3857" s="500" t="s">
        <v>689</v>
      </c>
      <c r="K3857" s="500" t="s">
        <v>2306</v>
      </c>
      <c r="L3857" s="500" t="s">
        <v>27724</v>
      </c>
      <c r="M3857" s="500" t="s">
        <v>2307</v>
      </c>
      <c r="N3857" s="500" t="s">
        <v>13692</v>
      </c>
    </row>
    <row r="3858" spans="1:14">
      <c r="A3858" s="500" t="s">
        <v>686</v>
      </c>
      <c r="B3858" s="500" t="s">
        <v>2858</v>
      </c>
      <c r="C3858" s="500" t="s">
        <v>2888</v>
      </c>
      <c r="D3858" s="500" t="s">
        <v>2889</v>
      </c>
      <c r="E3858" s="500" t="s">
        <v>11099</v>
      </c>
      <c r="F3858" s="500" t="s">
        <v>580</v>
      </c>
      <c r="G3858" s="500" t="s">
        <v>13693</v>
      </c>
      <c r="H3858" s="500" t="s">
        <v>13691</v>
      </c>
      <c r="I3858" s="500" t="s">
        <v>688</v>
      </c>
      <c r="J3858" s="500" t="s">
        <v>689</v>
      </c>
      <c r="K3858" s="500" t="s">
        <v>2306</v>
      </c>
      <c r="L3858" s="500" t="s">
        <v>27724</v>
      </c>
      <c r="M3858" s="500" t="s">
        <v>2307</v>
      </c>
      <c r="N3858" s="500" t="s">
        <v>13694</v>
      </c>
    </row>
    <row r="3859" spans="1:14">
      <c r="A3859" s="500" t="s">
        <v>686</v>
      </c>
      <c r="B3859" s="500" t="s">
        <v>2858</v>
      </c>
      <c r="C3859" s="500" t="s">
        <v>2888</v>
      </c>
      <c r="D3859" s="500" t="s">
        <v>2889</v>
      </c>
      <c r="E3859" s="500" t="s">
        <v>11099</v>
      </c>
      <c r="F3859" s="500" t="s">
        <v>580</v>
      </c>
      <c r="G3859" s="500" t="s">
        <v>13695</v>
      </c>
      <c r="H3859" s="500" t="s">
        <v>13696</v>
      </c>
      <c r="I3859" s="500" t="s">
        <v>688</v>
      </c>
      <c r="J3859" s="500" t="s">
        <v>689</v>
      </c>
      <c r="K3859" s="500" t="s">
        <v>2306</v>
      </c>
      <c r="L3859" s="500" t="s">
        <v>27724</v>
      </c>
      <c r="M3859" s="500" t="s">
        <v>2307</v>
      </c>
      <c r="N3859" s="500" t="s">
        <v>13697</v>
      </c>
    </row>
    <row r="3860" spans="1:14">
      <c r="A3860" s="500" t="s">
        <v>686</v>
      </c>
      <c r="B3860" s="500" t="s">
        <v>2858</v>
      </c>
      <c r="C3860" s="500" t="s">
        <v>2888</v>
      </c>
      <c r="D3860" s="500" t="s">
        <v>2889</v>
      </c>
      <c r="E3860" s="500" t="s">
        <v>11099</v>
      </c>
      <c r="F3860" s="500" t="s">
        <v>580</v>
      </c>
      <c r="G3860" s="500" t="s">
        <v>13698</v>
      </c>
      <c r="H3860" s="500" t="s">
        <v>13696</v>
      </c>
      <c r="I3860" s="500" t="s">
        <v>688</v>
      </c>
      <c r="J3860" s="500" t="s">
        <v>689</v>
      </c>
      <c r="K3860" s="500" t="s">
        <v>2306</v>
      </c>
      <c r="L3860" s="500" t="s">
        <v>27724</v>
      </c>
      <c r="M3860" s="500" t="s">
        <v>2307</v>
      </c>
      <c r="N3860" s="500" t="s">
        <v>13699</v>
      </c>
    </row>
    <row r="3861" spans="1:14">
      <c r="A3861" s="500" t="s">
        <v>686</v>
      </c>
      <c r="B3861" s="500" t="s">
        <v>2858</v>
      </c>
      <c r="C3861" s="500" t="s">
        <v>2888</v>
      </c>
      <c r="D3861" s="500" t="s">
        <v>2889</v>
      </c>
      <c r="E3861" s="500" t="s">
        <v>11099</v>
      </c>
      <c r="F3861" s="500" t="s">
        <v>580</v>
      </c>
      <c r="G3861" s="500" t="s">
        <v>13700</v>
      </c>
      <c r="H3861" s="500" t="s">
        <v>6920</v>
      </c>
      <c r="I3861" s="500" t="s">
        <v>688</v>
      </c>
      <c r="J3861" s="500" t="s">
        <v>689</v>
      </c>
      <c r="K3861" s="500" t="s">
        <v>2306</v>
      </c>
      <c r="L3861" s="500" t="s">
        <v>27724</v>
      </c>
      <c r="M3861" s="500" t="s">
        <v>2307</v>
      </c>
      <c r="N3861" s="500" t="s">
        <v>13701</v>
      </c>
    </row>
    <row r="3862" spans="1:14">
      <c r="A3862" s="500" t="s">
        <v>686</v>
      </c>
      <c r="B3862" s="500" t="s">
        <v>2858</v>
      </c>
      <c r="C3862" s="500" t="s">
        <v>2888</v>
      </c>
      <c r="D3862" s="500" t="s">
        <v>2889</v>
      </c>
      <c r="E3862" s="500" t="s">
        <v>11099</v>
      </c>
      <c r="F3862" s="500" t="s">
        <v>580</v>
      </c>
      <c r="G3862" s="500" t="s">
        <v>13702</v>
      </c>
      <c r="H3862" s="500" t="s">
        <v>6920</v>
      </c>
      <c r="I3862" s="500" t="s">
        <v>688</v>
      </c>
      <c r="J3862" s="500" t="s">
        <v>689</v>
      </c>
      <c r="K3862" s="500" t="s">
        <v>2306</v>
      </c>
      <c r="L3862" s="500" t="s">
        <v>27724</v>
      </c>
      <c r="M3862" s="500" t="s">
        <v>2307</v>
      </c>
      <c r="N3862" s="500" t="s">
        <v>13703</v>
      </c>
    </row>
    <row r="3863" spans="1:14">
      <c r="A3863" s="500" t="s">
        <v>686</v>
      </c>
      <c r="B3863" s="500" t="s">
        <v>2858</v>
      </c>
      <c r="C3863" s="500" t="s">
        <v>2888</v>
      </c>
      <c r="D3863" s="500" t="s">
        <v>2889</v>
      </c>
      <c r="E3863" s="500" t="s">
        <v>11099</v>
      </c>
      <c r="F3863" s="500" t="s">
        <v>580</v>
      </c>
      <c r="G3863" s="500" t="s">
        <v>13704</v>
      </c>
      <c r="H3863" s="500" t="s">
        <v>13705</v>
      </c>
      <c r="I3863" s="500" t="s">
        <v>688</v>
      </c>
      <c r="J3863" s="500" t="s">
        <v>689</v>
      </c>
      <c r="K3863" s="500" t="s">
        <v>2306</v>
      </c>
      <c r="L3863" s="500" t="s">
        <v>27724</v>
      </c>
      <c r="M3863" s="500" t="s">
        <v>2307</v>
      </c>
      <c r="N3863" s="500" t="s">
        <v>13706</v>
      </c>
    </row>
    <row r="3864" spans="1:14">
      <c r="A3864" s="500" t="s">
        <v>686</v>
      </c>
      <c r="B3864" s="500" t="s">
        <v>2858</v>
      </c>
      <c r="C3864" s="500" t="s">
        <v>2888</v>
      </c>
      <c r="D3864" s="500" t="s">
        <v>2889</v>
      </c>
      <c r="E3864" s="500" t="s">
        <v>11099</v>
      </c>
      <c r="F3864" s="500" t="s">
        <v>580</v>
      </c>
      <c r="G3864" s="500" t="s">
        <v>13707</v>
      </c>
      <c r="H3864" s="500" t="s">
        <v>13705</v>
      </c>
      <c r="I3864" s="500" t="s">
        <v>688</v>
      </c>
      <c r="J3864" s="500" t="s">
        <v>689</v>
      </c>
      <c r="K3864" s="500" t="s">
        <v>2306</v>
      </c>
      <c r="L3864" s="500" t="s">
        <v>27724</v>
      </c>
      <c r="M3864" s="500" t="s">
        <v>2307</v>
      </c>
      <c r="N3864" s="500" t="s">
        <v>13708</v>
      </c>
    </row>
    <row r="3865" spans="1:14">
      <c r="A3865" s="500" t="s">
        <v>686</v>
      </c>
      <c r="B3865" s="500" t="s">
        <v>2858</v>
      </c>
      <c r="C3865" s="500" t="s">
        <v>2888</v>
      </c>
      <c r="D3865" s="500" t="s">
        <v>2889</v>
      </c>
      <c r="E3865" s="500" t="s">
        <v>11099</v>
      </c>
      <c r="F3865" s="500" t="s">
        <v>580</v>
      </c>
      <c r="G3865" s="500" t="s">
        <v>13709</v>
      </c>
      <c r="H3865" s="500" t="s">
        <v>11310</v>
      </c>
      <c r="I3865" s="500" t="s">
        <v>688</v>
      </c>
      <c r="J3865" s="500" t="s">
        <v>689</v>
      </c>
      <c r="K3865" s="500" t="s">
        <v>2306</v>
      </c>
      <c r="L3865" s="500" t="s">
        <v>27724</v>
      </c>
      <c r="M3865" s="500" t="s">
        <v>2307</v>
      </c>
      <c r="N3865" s="500" t="s">
        <v>13710</v>
      </c>
    </row>
    <row r="3866" spans="1:14">
      <c r="A3866" s="500" t="s">
        <v>686</v>
      </c>
      <c r="B3866" s="500" t="s">
        <v>2858</v>
      </c>
      <c r="C3866" s="500" t="s">
        <v>2888</v>
      </c>
      <c r="D3866" s="500" t="s">
        <v>2889</v>
      </c>
      <c r="E3866" s="500" t="s">
        <v>11099</v>
      </c>
      <c r="F3866" s="500" t="s">
        <v>580</v>
      </c>
      <c r="G3866" s="500" t="s">
        <v>13711</v>
      </c>
      <c r="H3866" s="500" t="s">
        <v>11310</v>
      </c>
      <c r="I3866" s="500" t="s">
        <v>688</v>
      </c>
      <c r="J3866" s="500" t="s">
        <v>689</v>
      </c>
      <c r="K3866" s="500" t="s">
        <v>2306</v>
      </c>
      <c r="L3866" s="500" t="s">
        <v>27724</v>
      </c>
      <c r="M3866" s="500" t="s">
        <v>2307</v>
      </c>
      <c r="N3866" s="500" t="s">
        <v>13712</v>
      </c>
    </row>
    <row r="3867" spans="1:14">
      <c r="A3867" s="500" t="s">
        <v>686</v>
      </c>
      <c r="B3867" s="500" t="s">
        <v>2858</v>
      </c>
      <c r="C3867" s="500" t="s">
        <v>2888</v>
      </c>
      <c r="D3867" s="500" t="s">
        <v>2889</v>
      </c>
      <c r="E3867" s="500" t="s">
        <v>11099</v>
      </c>
      <c r="F3867" s="500" t="s">
        <v>580</v>
      </c>
      <c r="G3867" s="500" t="s">
        <v>13713</v>
      </c>
      <c r="H3867" s="500" t="s">
        <v>13691</v>
      </c>
      <c r="I3867" s="500" t="s">
        <v>688</v>
      </c>
      <c r="J3867" s="500" t="s">
        <v>689</v>
      </c>
      <c r="K3867" s="500" t="s">
        <v>2306</v>
      </c>
      <c r="L3867" s="500" t="s">
        <v>27724</v>
      </c>
      <c r="M3867" s="500" t="s">
        <v>2307</v>
      </c>
      <c r="N3867" s="500" t="s">
        <v>13714</v>
      </c>
    </row>
    <row r="3868" spans="1:14">
      <c r="A3868" s="500" t="s">
        <v>686</v>
      </c>
      <c r="B3868" s="500" t="s">
        <v>2858</v>
      </c>
      <c r="C3868" s="500" t="s">
        <v>2888</v>
      </c>
      <c r="D3868" s="500" t="s">
        <v>2889</v>
      </c>
      <c r="E3868" s="500" t="s">
        <v>11099</v>
      </c>
      <c r="F3868" s="500" t="s">
        <v>580</v>
      </c>
      <c r="G3868" s="500" t="s">
        <v>13715</v>
      </c>
      <c r="H3868" s="500" t="s">
        <v>13691</v>
      </c>
      <c r="I3868" s="500" t="s">
        <v>688</v>
      </c>
      <c r="J3868" s="500" t="s">
        <v>689</v>
      </c>
      <c r="K3868" s="500" t="s">
        <v>2306</v>
      </c>
      <c r="L3868" s="500" t="s">
        <v>27724</v>
      </c>
      <c r="M3868" s="500" t="s">
        <v>2307</v>
      </c>
      <c r="N3868" s="500" t="s">
        <v>13716</v>
      </c>
    </row>
    <row r="3869" spans="1:14">
      <c r="A3869" s="500" t="s">
        <v>686</v>
      </c>
      <c r="B3869" s="500" t="s">
        <v>2858</v>
      </c>
      <c r="C3869" s="500" t="s">
        <v>2888</v>
      </c>
      <c r="D3869" s="500" t="s">
        <v>2889</v>
      </c>
      <c r="E3869" s="500" t="s">
        <v>11099</v>
      </c>
      <c r="F3869" s="500" t="s">
        <v>580</v>
      </c>
      <c r="G3869" s="500" t="s">
        <v>13717</v>
      </c>
      <c r="H3869" s="500" t="s">
        <v>13696</v>
      </c>
      <c r="I3869" s="500" t="s">
        <v>688</v>
      </c>
      <c r="J3869" s="500" t="s">
        <v>689</v>
      </c>
      <c r="K3869" s="500" t="s">
        <v>2306</v>
      </c>
      <c r="L3869" s="500" t="s">
        <v>27724</v>
      </c>
      <c r="M3869" s="500" t="s">
        <v>2307</v>
      </c>
      <c r="N3869" s="500" t="s">
        <v>13718</v>
      </c>
    </row>
    <row r="3870" spans="1:14">
      <c r="A3870" s="500" t="s">
        <v>686</v>
      </c>
      <c r="B3870" s="500" t="s">
        <v>2858</v>
      </c>
      <c r="C3870" s="500" t="s">
        <v>2888</v>
      </c>
      <c r="D3870" s="500" t="s">
        <v>2889</v>
      </c>
      <c r="E3870" s="500" t="s">
        <v>11099</v>
      </c>
      <c r="F3870" s="500" t="s">
        <v>580</v>
      </c>
      <c r="G3870" s="500" t="s">
        <v>13719</v>
      </c>
      <c r="H3870" s="500" t="s">
        <v>13696</v>
      </c>
      <c r="I3870" s="500" t="s">
        <v>688</v>
      </c>
      <c r="J3870" s="500" t="s">
        <v>689</v>
      </c>
      <c r="K3870" s="500" t="s">
        <v>2306</v>
      </c>
      <c r="L3870" s="500" t="s">
        <v>27724</v>
      </c>
      <c r="M3870" s="500" t="s">
        <v>2307</v>
      </c>
      <c r="N3870" s="500" t="s">
        <v>13720</v>
      </c>
    </row>
    <row r="3871" spans="1:14">
      <c r="A3871" s="500" t="s">
        <v>686</v>
      </c>
      <c r="B3871" s="500" t="s">
        <v>2858</v>
      </c>
      <c r="C3871" s="500" t="s">
        <v>2888</v>
      </c>
      <c r="D3871" s="500" t="s">
        <v>2889</v>
      </c>
      <c r="E3871" s="500" t="s">
        <v>11099</v>
      </c>
      <c r="F3871" s="500" t="s">
        <v>580</v>
      </c>
      <c r="G3871" s="500" t="s">
        <v>13721</v>
      </c>
      <c r="H3871" s="500" t="s">
        <v>6920</v>
      </c>
      <c r="I3871" s="500" t="s">
        <v>688</v>
      </c>
      <c r="J3871" s="500" t="s">
        <v>689</v>
      </c>
      <c r="K3871" s="500" t="s">
        <v>2306</v>
      </c>
      <c r="L3871" s="500" t="s">
        <v>27724</v>
      </c>
      <c r="M3871" s="500" t="s">
        <v>2307</v>
      </c>
      <c r="N3871" s="500" t="s">
        <v>13722</v>
      </c>
    </row>
    <row r="3872" spans="1:14">
      <c r="A3872" s="500" t="s">
        <v>686</v>
      </c>
      <c r="B3872" s="500" t="s">
        <v>2858</v>
      </c>
      <c r="C3872" s="500" t="s">
        <v>2888</v>
      </c>
      <c r="D3872" s="500" t="s">
        <v>2889</v>
      </c>
      <c r="E3872" s="500" t="s">
        <v>11099</v>
      </c>
      <c r="F3872" s="500" t="s">
        <v>580</v>
      </c>
      <c r="G3872" s="500" t="s">
        <v>13723</v>
      </c>
      <c r="H3872" s="500" t="s">
        <v>6920</v>
      </c>
      <c r="I3872" s="500" t="s">
        <v>688</v>
      </c>
      <c r="J3872" s="500" t="s">
        <v>689</v>
      </c>
      <c r="K3872" s="500" t="s">
        <v>2306</v>
      </c>
      <c r="L3872" s="500" t="s">
        <v>27724</v>
      </c>
      <c r="M3872" s="500" t="s">
        <v>2307</v>
      </c>
      <c r="N3872" s="500" t="s">
        <v>13724</v>
      </c>
    </row>
    <row r="3873" spans="1:14">
      <c r="A3873" s="500" t="s">
        <v>686</v>
      </c>
      <c r="B3873" s="500" t="s">
        <v>2858</v>
      </c>
      <c r="C3873" s="500" t="s">
        <v>2888</v>
      </c>
      <c r="D3873" s="500" t="s">
        <v>2889</v>
      </c>
      <c r="E3873" s="500" t="s">
        <v>11099</v>
      </c>
      <c r="F3873" s="500" t="s">
        <v>580</v>
      </c>
      <c r="G3873" s="500" t="s">
        <v>13725</v>
      </c>
      <c r="H3873" s="500" t="s">
        <v>13705</v>
      </c>
      <c r="I3873" s="500" t="s">
        <v>688</v>
      </c>
      <c r="J3873" s="500" t="s">
        <v>689</v>
      </c>
      <c r="K3873" s="500" t="s">
        <v>2306</v>
      </c>
      <c r="L3873" s="500" t="s">
        <v>27724</v>
      </c>
      <c r="M3873" s="500" t="s">
        <v>2307</v>
      </c>
      <c r="N3873" s="500" t="s">
        <v>13726</v>
      </c>
    </row>
    <row r="3874" spans="1:14">
      <c r="A3874" s="500" t="s">
        <v>686</v>
      </c>
      <c r="B3874" s="500" t="s">
        <v>2858</v>
      </c>
      <c r="C3874" s="500" t="s">
        <v>2888</v>
      </c>
      <c r="D3874" s="500" t="s">
        <v>2889</v>
      </c>
      <c r="E3874" s="500" t="s">
        <v>11099</v>
      </c>
      <c r="F3874" s="500" t="s">
        <v>580</v>
      </c>
      <c r="G3874" s="500" t="s">
        <v>13727</v>
      </c>
      <c r="H3874" s="500" t="s">
        <v>13705</v>
      </c>
      <c r="I3874" s="500" t="s">
        <v>688</v>
      </c>
      <c r="J3874" s="500" t="s">
        <v>689</v>
      </c>
      <c r="K3874" s="500" t="s">
        <v>2306</v>
      </c>
      <c r="L3874" s="500" t="s">
        <v>27724</v>
      </c>
      <c r="M3874" s="500" t="s">
        <v>2307</v>
      </c>
      <c r="N3874" s="500" t="s">
        <v>13728</v>
      </c>
    </row>
    <row r="3875" spans="1:14">
      <c r="A3875" s="500" t="s">
        <v>686</v>
      </c>
      <c r="B3875" s="500" t="s">
        <v>2858</v>
      </c>
      <c r="C3875" s="500" t="s">
        <v>2888</v>
      </c>
      <c r="D3875" s="500" t="s">
        <v>2889</v>
      </c>
      <c r="E3875" s="500" t="s">
        <v>11099</v>
      </c>
      <c r="F3875" s="500" t="s">
        <v>580</v>
      </c>
      <c r="G3875" s="500" t="s">
        <v>13729</v>
      </c>
      <c r="H3875" s="500" t="s">
        <v>11310</v>
      </c>
      <c r="I3875" s="500" t="s">
        <v>688</v>
      </c>
      <c r="J3875" s="500" t="s">
        <v>689</v>
      </c>
      <c r="K3875" s="500" t="s">
        <v>2306</v>
      </c>
      <c r="L3875" s="500" t="s">
        <v>27724</v>
      </c>
      <c r="M3875" s="500" t="s">
        <v>2307</v>
      </c>
      <c r="N3875" s="500" t="s">
        <v>13730</v>
      </c>
    </row>
    <row r="3876" spans="1:14">
      <c r="A3876" s="500" t="s">
        <v>686</v>
      </c>
      <c r="B3876" s="500" t="s">
        <v>2858</v>
      </c>
      <c r="C3876" s="500" t="s">
        <v>2888</v>
      </c>
      <c r="D3876" s="500" t="s">
        <v>2889</v>
      </c>
      <c r="E3876" s="500" t="s">
        <v>11099</v>
      </c>
      <c r="F3876" s="500" t="s">
        <v>580</v>
      </c>
      <c r="G3876" s="500" t="s">
        <v>13731</v>
      </c>
      <c r="H3876" s="500" t="s">
        <v>11310</v>
      </c>
      <c r="I3876" s="500" t="s">
        <v>688</v>
      </c>
      <c r="J3876" s="500" t="s">
        <v>689</v>
      </c>
      <c r="K3876" s="500" t="s">
        <v>2306</v>
      </c>
      <c r="L3876" s="500" t="s">
        <v>27724</v>
      </c>
      <c r="M3876" s="500" t="s">
        <v>2307</v>
      </c>
      <c r="N3876" s="500" t="s">
        <v>13732</v>
      </c>
    </row>
    <row r="3877" spans="1:14">
      <c r="A3877" s="500" t="s">
        <v>686</v>
      </c>
      <c r="B3877" s="500" t="s">
        <v>2858</v>
      </c>
      <c r="C3877" s="500" t="s">
        <v>2888</v>
      </c>
      <c r="D3877" s="500" t="s">
        <v>2889</v>
      </c>
      <c r="E3877" s="500" t="s">
        <v>11099</v>
      </c>
      <c r="F3877" s="500" t="s">
        <v>580</v>
      </c>
      <c r="G3877" s="500" t="s">
        <v>13733</v>
      </c>
      <c r="H3877" s="500" t="s">
        <v>11152</v>
      </c>
      <c r="I3877" s="500" t="s">
        <v>688</v>
      </c>
      <c r="J3877" s="500" t="s">
        <v>689</v>
      </c>
      <c r="K3877" s="500" t="s">
        <v>2306</v>
      </c>
      <c r="L3877" s="500" t="s">
        <v>27724</v>
      </c>
      <c r="M3877" s="500" t="s">
        <v>2307</v>
      </c>
      <c r="N3877" s="500" t="s">
        <v>13734</v>
      </c>
    </row>
    <row r="3878" spans="1:14">
      <c r="A3878" s="500" t="s">
        <v>686</v>
      </c>
      <c r="B3878" s="500" t="s">
        <v>2858</v>
      </c>
      <c r="C3878" s="500" t="s">
        <v>2888</v>
      </c>
      <c r="D3878" s="500" t="s">
        <v>2889</v>
      </c>
      <c r="E3878" s="500" t="s">
        <v>11099</v>
      </c>
      <c r="F3878" s="500" t="s">
        <v>580</v>
      </c>
      <c r="G3878" s="500" t="s">
        <v>13735</v>
      </c>
      <c r="H3878" s="500" t="s">
        <v>11152</v>
      </c>
      <c r="I3878" s="500" t="s">
        <v>688</v>
      </c>
      <c r="J3878" s="500" t="s">
        <v>689</v>
      </c>
      <c r="K3878" s="500" t="s">
        <v>2306</v>
      </c>
      <c r="L3878" s="500" t="s">
        <v>27724</v>
      </c>
      <c r="M3878" s="500" t="s">
        <v>2307</v>
      </c>
      <c r="N3878" s="500" t="s">
        <v>13736</v>
      </c>
    </row>
    <row r="3879" spans="1:14">
      <c r="A3879" s="500" t="s">
        <v>686</v>
      </c>
      <c r="B3879" s="500" t="s">
        <v>2858</v>
      </c>
      <c r="C3879" s="500" t="s">
        <v>2888</v>
      </c>
      <c r="D3879" s="500" t="s">
        <v>2889</v>
      </c>
      <c r="E3879" s="500" t="s">
        <v>11099</v>
      </c>
      <c r="F3879" s="500" t="s">
        <v>580</v>
      </c>
      <c r="G3879" s="500" t="s">
        <v>13737</v>
      </c>
      <c r="H3879" s="500" t="s">
        <v>3896</v>
      </c>
      <c r="I3879" s="500" t="s">
        <v>688</v>
      </c>
      <c r="J3879" s="500" t="s">
        <v>689</v>
      </c>
      <c r="K3879" s="500" t="s">
        <v>2306</v>
      </c>
      <c r="L3879" s="500" t="s">
        <v>27724</v>
      </c>
      <c r="M3879" s="500" t="s">
        <v>2307</v>
      </c>
      <c r="N3879" s="500" t="s">
        <v>13738</v>
      </c>
    </row>
    <row r="3880" spans="1:14">
      <c r="A3880" s="500" t="s">
        <v>686</v>
      </c>
      <c r="B3880" s="500" t="s">
        <v>2858</v>
      </c>
      <c r="C3880" s="500" t="s">
        <v>2888</v>
      </c>
      <c r="D3880" s="500" t="s">
        <v>2889</v>
      </c>
      <c r="E3880" s="500" t="s">
        <v>11099</v>
      </c>
      <c r="F3880" s="500" t="s">
        <v>580</v>
      </c>
      <c r="G3880" s="500" t="s">
        <v>13739</v>
      </c>
      <c r="H3880" s="500" t="s">
        <v>3896</v>
      </c>
      <c r="I3880" s="500" t="s">
        <v>688</v>
      </c>
      <c r="J3880" s="500" t="s">
        <v>689</v>
      </c>
      <c r="K3880" s="500" t="s">
        <v>2306</v>
      </c>
      <c r="L3880" s="500" t="s">
        <v>27724</v>
      </c>
      <c r="M3880" s="500" t="s">
        <v>2307</v>
      </c>
      <c r="N3880" s="500" t="s">
        <v>13740</v>
      </c>
    </row>
    <row r="3881" spans="1:14">
      <c r="A3881" s="500" t="s">
        <v>686</v>
      </c>
      <c r="B3881" s="500" t="s">
        <v>2858</v>
      </c>
      <c r="C3881" s="500" t="s">
        <v>2888</v>
      </c>
      <c r="D3881" s="500" t="s">
        <v>2889</v>
      </c>
      <c r="E3881" s="500" t="s">
        <v>11099</v>
      </c>
      <c r="F3881" s="500" t="s">
        <v>580</v>
      </c>
      <c r="G3881" s="500" t="s">
        <v>13741</v>
      </c>
      <c r="H3881" s="500" t="s">
        <v>11142</v>
      </c>
      <c r="I3881" s="500" t="s">
        <v>688</v>
      </c>
      <c r="J3881" s="500" t="s">
        <v>689</v>
      </c>
      <c r="K3881" s="500" t="s">
        <v>2306</v>
      </c>
      <c r="L3881" s="500" t="s">
        <v>27724</v>
      </c>
      <c r="M3881" s="500" t="s">
        <v>2307</v>
      </c>
      <c r="N3881" s="500" t="s">
        <v>13742</v>
      </c>
    </row>
    <row r="3882" spans="1:14">
      <c r="A3882" s="500" t="s">
        <v>686</v>
      </c>
      <c r="B3882" s="500" t="s">
        <v>2858</v>
      </c>
      <c r="C3882" s="500" t="s">
        <v>2888</v>
      </c>
      <c r="D3882" s="500" t="s">
        <v>2889</v>
      </c>
      <c r="E3882" s="500" t="s">
        <v>11099</v>
      </c>
      <c r="F3882" s="500" t="s">
        <v>580</v>
      </c>
      <c r="G3882" s="500" t="s">
        <v>13743</v>
      </c>
      <c r="H3882" s="500" t="s">
        <v>11142</v>
      </c>
      <c r="I3882" s="500" t="s">
        <v>688</v>
      </c>
      <c r="J3882" s="500" t="s">
        <v>689</v>
      </c>
      <c r="K3882" s="500" t="s">
        <v>2306</v>
      </c>
      <c r="L3882" s="500" t="s">
        <v>27724</v>
      </c>
      <c r="M3882" s="500" t="s">
        <v>2307</v>
      </c>
      <c r="N3882" s="500" t="s">
        <v>13744</v>
      </c>
    </row>
    <row r="3883" spans="1:14">
      <c r="A3883" s="500" t="s">
        <v>686</v>
      </c>
      <c r="B3883" s="500" t="s">
        <v>2858</v>
      </c>
      <c r="C3883" s="500" t="s">
        <v>2888</v>
      </c>
      <c r="D3883" s="500" t="s">
        <v>2889</v>
      </c>
      <c r="E3883" s="500" t="s">
        <v>11099</v>
      </c>
      <c r="F3883" s="500" t="s">
        <v>580</v>
      </c>
      <c r="G3883" s="500" t="s">
        <v>13745</v>
      </c>
      <c r="H3883" s="500" t="s">
        <v>6970</v>
      </c>
      <c r="I3883" s="500" t="s">
        <v>688</v>
      </c>
      <c r="J3883" s="500" t="s">
        <v>689</v>
      </c>
      <c r="K3883" s="500" t="s">
        <v>2306</v>
      </c>
      <c r="L3883" s="500" t="s">
        <v>27724</v>
      </c>
      <c r="M3883" s="500" t="s">
        <v>2307</v>
      </c>
      <c r="N3883" s="500" t="s">
        <v>13746</v>
      </c>
    </row>
    <row r="3884" spans="1:14">
      <c r="A3884" s="500" t="s">
        <v>686</v>
      </c>
      <c r="B3884" s="500" t="s">
        <v>2858</v>
      </c>
      <c r="C3884" s="500" t="s">
        <v>2888</v>
      </c>
      <c r="D3884" s="500" t="s">
        <v>2889</v>
      </c>
      <c r="E3884" s="500" t="s">
        <v>11099</v>
      </c>
      <c r="F3884" s="500" t="s">
        <v>580</v>
      </c>
      <c r="G3884" s="500" t="s">
        <v>13747</v>
      </c>
      <c r="H3884" s="500" t="s">
        <v>6970</v>
      </c>
      <c r="I3884" s="500" t="s">
        <v>688</v>
      </c>
      <c r="J3884" s="500" t="s">
        <v>689</v>
      </c>
      <c r="K3884" s="500" t="s">
        <v>2306</v>
      </c>
      <c r="L3884" s="500" t="s">
        <v>27724</v>
      </c>
      <c r="M3884" s="500" t="s">
        <v>2307</v>
      </c>
      <c r="N3884" s="500" t="s">
        <v>13748</v>
      </c>
    </row>
    <row r="3885" spans="1:14">
      <c r="A3885" s="500" t="s">
        <v>686</v>
      </c>
      <c r="B3885" s="500" t="s">
        <v>2858</v>
      </c>
      <c r="C3885" s="500" t="s">
        <v>2888</v>
      </c>
      <c r="D3885" s="500" t="s">
        <v>2889</v>
      </c>
      <c r="E3885" s="500" t="s">
        <v>11099</v>
      </c>
      <c r="F3885" s="500" t="s">
        <v>580</v>
      </c>
      <c r="G3885" s="500" t="s">
        <v>13749</v>
      </c>
      <c r="H3885" s="500" t="s">
        <v>3859</v>
      </c>
      <c r="I3885" s="500" t="s">
        <v>688</v>
      </c>
      <c r="J3885" s="500" t="s">
        <v>689</v>
      </c>
      <c r="K3885" s="500" t="s">
        <v>2306</v>
      </c>
      <c r="L3885" s="500" t="s">
        <v>27724</v>
      </c>
      <c r="M3885" s="500" t="s">
        <v>2307</v>
      </c>
      <c r="N3885" s="500" t="s">
        <v>13750</v>
      </c>
    </row>
    <row r="3886" spans="1:14">
      <c r="A3886" s="500" t="s">
        <v>686</v>
      </c>
      <c r="B3886" s="500" t="s">
        <v>2858</v>
      </c>
      <c r="C3886" s="500" t="s">
        <v>2888</v>
      </c>
      <c r="D3886" s="500" t="s">
        <v>2889</v>
      </c>
      <c r="E3886" s="500" t="s">
        <v>11099</v>
      </c>
      <c r="F3886" s="500" t="s">
        <v>580</v>
      </c>
      <c r="G3886" s="500" t="s">
        <v>13751</v>
      </c>
      <c r="H3886" s="500" t="s">
        <v>3859</v>
      </c>
      <c r="I3886" s="500" t="s">
        <v>688</v>
      </c>
      <c r="J3886" s="500" t="s">
        <v>689</v>
      </c>
      <c r="K3886" s="500" t="s">
        <v>2306</v>
      </c>
      <c r="L3886" s="500" t="s">
        <v>27724</v>
      </c>
      <c r="M3886" s="500" t="s">
        <v>2307</v>
      </c>
      <c r="N3886" s="500" t="s">
        <v>13752</v>
      </c>
    </row>
    <row r="3887" spans="1:14">
      <c r="A3887" s="500" t="s">
        <v>686</v>
      </c>
      <c r="B3887" s="500" t="s">
        <v>2858</v>
      </c>
      <c r="C3887" s="500" t="s">
        <v>2888</v>
      </c>
      <c r="D3887" s="500" t="s">
        <v>2889</v>
      </c>
      <c r="E3887" s="500" t="s">
        <v>11099</v>
      </c>
      <c r="F3887" s="500" t="s">
        <v>580</v>
      </c>
      <c r="G3887" s="500" t="s">
        <v>13753</v>
      </c>
      <c r="H3887" s="500" t="s">
        <v>6953</v>
      </c>
      <c r="I3887" s="500" t="s">
        <v>688</v>
      </c>
      <c r="J3887" s="500" t="s">
        <v>689</v>
      </c>
      <c r="K3887" s="500" t="s">
        <v>2306</v>
      </c>
      <c r="L3887" s="500" t="s">
        <v>27724</v>
      </c>
      <c r="M3887" s="500" t="s">
        <v>2307</v>
      </c>
      <c r="N3887" s="500" t="s">
        <v>13754</v>
      </c>
    </row>
    <row r="3888" spans="1:14">
      <c r="A3888" s="500" t="s">
        <v>686</v>
      </c>
      <c r="B3888" s="500" t="s">
        <v>2858</v>
      </c>
      <c r="C3888" s="500" t="s">
        <v>2888</v>
      </c>
      <c r="D3888" s="500" t="s">
        <v>2889</v>
      </c>
      <c r="E3888" s="500" t="s">
        <v>11099</v>
      </c>
      <c r="F3888" s="500" t="s">
        <v>580</v>
      </c>
      <c r="G3888" s="500" t="s">
        <v>13755</v>
      </c>
      <c r="H3888" s="500" t="s">
        <v>6953</v>
      </c>
      <c r="I3888" s="500" t="s">
        <v>688</v>
      </c>
      <c r="J3888" s="500" t="s">
        <v>689</v>
      </c>
      <c r="K3888" s="500" t="s">
        <v>2306</v>
      </c>
      <c r="L3888" s="500" t="s">
        <v>27724</v>
      </c>
      <c r="M3888" s="500" t="s">
        <v>2307</v>
      </c>
      <c r="N3888" s="500" t="s">
        <v>13756</v>
      </c>
    </row>
    <row r="3889" spans="1:14">
      <c r="A3889" s="500" t="s">
        <v>686</v>
      </c>
      <c r="B3889" s="500" t="s">
        <v>2858</v>
      </c>
      <c r="C3889" s="500" t="s">
        <v>2888</v>
      </c>
      <c r="D3889" s="500" t="s">
        <v>2889</v>
      </c>
      <c r="E3889" s="500" t="s">
        <v>11099</v>
      </c>
      <c r="F3889" s="500" t="s">
        <v>580</v>
      </c>
      <c r="G3889" s="500" t="s">
        <v>13757</v>
      </c>
      <c r="H3889" s="500" t="s">
        <v>13249</v>
      </c>
      <c r="I3889" s="500" t="s">
        <v>688</v>
      </c>
      <c r="J3889" s="500" t="s">
        <v>689</v>
      </c>
      <c r="K3889" s="500" t="s">
        <v>2306</v>
      </c>
      <c r="L3889" s="500" t="s">
        <v>27724</v>
      </c>
      <c r="M3889" s="500" t="s">
        <v>2307</v>
      </c>
      <c r="N3889" s="500" t="s">
        <v>13758</v>
      </c>
    </row>
    <row r="3890" spans="1:14">
      <c r="A3890" s="500" t="s">
        <v>686</v>
      </c>
      <c r="B3890" s="500" t="s">
        <v>2858</v>
      </c>
      <c r="C3890" s="500" t="s">
        <v>2888</v>
      </c>
      <c r="D3890" s="500" t="s">
        <v>2889</v>
      </c>
      <c r="E3890" s="500" t="s">
        <v>11099</v>
      </c>
      <c r="F3890" s="500" t="s">
        <v>580</v>
      </c>
      <c r="G3890" s="500" t="s">
        <v>13759</v>
      </c>
      <c r="H3890" s="500" t="s">
        <v>13249</v>
      </c>
      <c r="I3890" s="500" t="s">
        <v>688</v>
      </c>
      <c r="J3890" s="500" t="s">
        <v>689</v>
      </c>
      <c r="K3890" s="500" t="s">
        <v>2306</v>
      </c>
      <c r="L3890" s="500" t="s">
        <v>27724</v>
      </c>
      <c r="M3890" s="500" t="s">
        <v>2307</v>
      </c>
      <c r="N3890" s="500" t="s">
        <v>13760</v>
      </c>
    </row>
    <row r="3891" spans="1:14">
      <c r="A3891" s="500" t="s">
        <v>686</v>
      </c>
      <c r="B3891" s="500" t="s">
        <v>2858</v>
      </c>
      <c r="C3891" s="500" t="s">
        <v>2888</v>
      </c>
      <c r="D3891" s="500" t="s">
        <v>2889</v>
      </c>
      <c r="E3891" s="500" t="s">
        <v>11099</v>
      </c>
      <c r="F3891" s="500" t="s">
        <v>580</v>
      </c>
      <c r="G3891" s="500" t="s">
        <v>13761</v>
      </c>
      <c r="H3891" s="500" t="s">
        <v>11102</v>
      </c>
      <c r="I3891" s="500" t="s">
        <v>688</v>
      </c>
      <c r="J3891" s="500" t="s">
        <v>689</v>
      </c>
      <c r="K3891" s="500" t="s">
        <v>2306</v>
      </c>
      <c r="L3891" s="500" t="s">
        <v>27724</v>
      </c>
      <c r="M3891" s="500" t="s">
        <v>2307</v>
      </c>
      <c r="N3891" s="500" t="s">
        <v>13762</v>
      </c>
    </row>
    <row r="3892" spans="1:14">
      <c r="A3892" s="500" t="s">
        <v>686</v>
      </c>
      <c r="B3892" s="500" t="s">
        <v>2858</v>
      </c>
      <c r="C3892" s="500" t="s">
        <v>2888</v>
      </c>
      <c r="D3892" s="500" t="s">
        <v>2889</v>
      </c>
      <c r="E3892" s="500" t="s">
        <v>11099</v>
      </c>
      <c r="F3892" s="500" t="s">
        <v>580</v>
      </c>
      <c r="G3892" s="500" t="s">
        <v>13763</v>
      </c>
      <c r="H3892" s="500" t="s">
        <v>11102</v>
      </c>
      <c r="I3892" s="500" t="s">
        <v>688</v>
      </c>
      <c r="J3892" s="500" t="s">
        <v>689</v>
      </c>
      <c r="K3892" s="500" t="s">
        <v>2306</v>
      </c>
      <c r="L3892" s="500" t="s">
        <v>27724</v>
      </c>
      <c r="M3892" s="500" t="s">
        <v>2307</v>
      </c>
      <c r="N3892" s="500" t="s">
        <v>13764</v>
      </c>
    </row>
    <row r="3893" spans="1:14">
      <c r="A3893" s="500" t="s">
        <v>686</v>
      </c>
      <c r="B3893" s="500" t="s">
        <v>2858</v>
      </c>
      <c r="C3893" s="500" t="s">
        <v>2888</v>
      </c>
      <c r="D3893" s="500" t="s">
        <v>2889</v>
      </c>
      <c r="E3893" s="500" t="s">
        <v>11099</v>
      </c>
      <c r="F3893" s="500" t="s">
        <v>580</v>
      </c>
      <c r="G3893" s="500" t="s">
        <v>13765</v>
      </c>
      <c r="H3893" s="500" t="s">
        <v>13766</v>
      </c>
      <c r="I3893" s="500" t="s">
        <v>688</v>
      </c>
      <c r="J3893" s="500" t="s">
        <v>689</v>
      </c>
      <c r="K3893" s="500" t="s">
        <v>2306</v>
      </c>
      <c r="L3893" s="500" t="s">
        <v>27724</v>
      </c>
      <c r="M3893" s="500" t="s">
        <v>2307</v>
      </c>
      <c r="N3893" s="500" t="s">
        <v>13767</v>
      </c>
    </row>
    <row r="3894" spans="1:14">
      <c r="A3894" s="500" t="s">
        <v>686</v>
      </c>
      <c r="B3894" s="500" t="s">
        <v>2858</v>
      </c>
      <c r="C3894" s="500" t="s">
        <v>2888</v>
      </c>
      <c r="D3894" s="500" t="s">
        <v>2889</v>
      </c>
      <c r="E3894" s="500" t="s">
        <v>11099</v>
      </c>
      <c r="F3894" s="500" t="s">
        <v>580</v>
      </c>
      <c r="G3894" s="500" t="s">
        <v>13768</v>
      </c>
      <c r="H3894" s="500" t="s">
        <v>13766</v>
      </c>
      <c r="I3894" s="500" t="s">
        <v>688</v>
      </c>
      <c r="J3894" s="500" t="s">
        <v>689</v>
      </c>
      <c r="K3894" s="500" t="s">
        <v>2306</v>
      </c>
      <c r="L3894" s="500" t="s">
        <v>27724</v>
      </c>
      <c r="M3894" s="500" t="s">
        <v>2307</v>
      </c>
      <c r="N3894" s="500" t="s">
        <v>13769</v>
      </c>
    </row>
    <row r="3895" spans="1:14">
      <c r="A3895" s="500" t="s">
        <v>686</v>
      </c>
      <c r="B3895" s="500" t="s">
        <v>2858</v>
      </c>
      <c r="C3895" s="500" t="s">
        <v>2888</v>
      </c>
      <c r="D3895" s="500" t="s">
        <v>2889</v>
      </c>
      <c r="E3895" s="500" t="s">
        <v>11099</v>
      </c>
      <c r="F3895" s="500" t="s">
        <v>580</v>
      </c>
      <c r="G3895" s="500" t="s">
        <v>13770</v>
      </c>
      <c r="H3895" s="500" t="s">
        <v>13771</v>
      </c>
      <c r="I3895" s="500" t="s">
        <v>688</v>
      </c>
      <c r="J3895" s="500" t="s">
        <v>689</v>
      </c>
      <c r="K3895" s="500" t="s">
        <v>2306</v>
      </c>
      <c r="L3895" s="500" t="s">
        <v>27724</v>
      </c>
      <c r="M3895" s="500" t="s">
        <v>2307</v>
      </c>
      <c r="N3895" s="500" t="s">
        <v>13772</v>
      </c>
    </row>
    <row r="3896" spans="1:14">
      <c r="A3896" s="500" t="s">
        <v>686</v>
      </c>
      <c r="B3896" s="500" t="s">
        <v>2858</v>
      </c>
      <c r="C3896" s="500" t="s">
        <v>2888</v>
      </c>
      <c r="D3896" s="500" t="s">
        <v>2889</v>
      </c>
      <c r="E3896" s="500" t="s">
        <v>11099</v>
      </c>
      <c r="F3896" s="500" t="s">
        <v>580</v>
      </c>
      <c r="G3896" s="500" t="s">
        <v>13773</v>
      </c>
      <c r="H3896" s="500" t="s">
        <v>13771</v>
      </c>
      <c r="I3896" s="500" t="s">
        <v>688</v>
      </c>
      <c r="J3896" s="500" t="s">
        <v>689</v>
      </c>
      <c r="K3896" s="500" t="s">
        <v>2306</v>
      </c>
      <c r="L3896" s="500" t="s">
        <v>27724</v>
      </c>
      <c r="M3896" s="500" t="s">
        <v>2307</v>
      </c>
      <c r="N3896" s="500" t="s">
        <v>13774</v>
      </c>
    </row>
    <row r="3897" spans="1:14">
      <c r="A3897" s="500" t="s">
        <v>686</v>
      </c>
      <c r="B3897" s="500" t="s">
        <v>2858</v>
      </c>
      <c r="C3897" s="500" t="s">
        <v>2888</v>
      </c>
      <c r="D3897" s="500" t="s">
        <v>2889</v>
      </c>
      <c r="E3897" s="500" t="s">
        <v>11099</v>
      </c>
      <c r="F3897" s="500" t="s">
        <v>580</v>
      </c>
      <c r="G3897" s="500" t="s">
        <v>13775</v>
      </c>
      <c r="H3897" s="500" t="s">
        <v>13776</v>
      </c>
      <c r="I3897" s="500" t="s">
        <v>688</v>
      </c>
      <c r="J3897" s="500" t="s">
        <v>689</v>
      </c>
      <c r="K3897" s="500" t="s">
        <v>2306</v>
      </c>
      <c r="L3897" s="500" t="s">
        <v>27724</v>
      </c>
      <c r="M3897" s="500" t="s">
        <v>2307</v>
      </c>
      <c r="N3897" s="500" t="s">
        <v>13777</v>
      </c>
    </row>
    <row r="3898" spans="1:14">
      <c r="A3898" s="500" t="s">
        <v>686</v>
      </c>
      <c r="B3898" s="500" t="s">
        <v>2858</v>
      </c>
      <c r="C3898" s="500" t="s">
        <v>2888</v>
      </c>
      <c r="D3898" s="500" t="s">
        <v>2889</v>
      </c>
      <c r="E3898" s="500" t="s">
        <v>11099</v>
      </c>
      <c r="F3898" s="500" t="s">
        <v>580</v>
      </c>
      <c r="G3898" s="500" t="s">
        <v>13778</v>
      </c>
      <c r="H3898" s="500" t="s">
        <v>7075</v>
      </c>
      <c r="I3898" s="500" t="s">
        <v>688</v>
      </c>
      <c r="J3898" s="500" t="s">
        <v>689</v>
      </c>
      <c r="K3898" s="500" t="s">
        <v>2306</v>
      </c>
      <c r="L3898" s="500" t="s">
        <v>27724</v>
      </c>
      <c r="M3898" s="500" t="s">
        <v>2307</v>
      </c>
      <c r="N3898" s="500" t="s">
        <v>13779</v>
      </c>
    </row>
    <row r="3899" spans="1:14">
      <c r="A3899" s="500" t="s">
        <v>686</v>
      </c>
      <c r="B3899" s="500" t="s">
        <v>2858</v>
      </c>
      <c r="C3899" s="500" t="s">
        <v>2888</v>
      </c>
      <c r="D3899" s="500" t="s">
        <v>2889</v>
      </c>
      <c r="E3899" s="500" t="s">
        <v>11099</v>
      </c>
      <c r="F3899" s="500" t="s">
        <v>580</v>
      </c>
      <c r="G3899" s="500" t="s">
        <v>13780</v>
      </c>
      <c r="H3899" s="500" t="s">
        <v>13776</v>
      </c>
      <c r="I3899" s="500" t="s">
        <v>688</v>
      </c>
      <c r="J3899" s="500" t="s">
        <v>689</v>
      </c>
      <c r="K3899" s="500" t="s">
        <v>2306</v>
      </c>
      <c r="L3899" s="500" t="s">
        <v>27724</v>
      </c>
      <c r="M3899" s="500" t="s">
        <v>2307</v>
      </c>
      <c r="N3899" s="500" t="s">
        <v>13781</v>
      </c>
    </row>
    <row r="3900" spans="1:14">
      <c r="A3900" s="500" t="s">
        <v>686</v>
      </c>
      <c r="B3900" s="500" t="s">
        <v>2858</v>
      </c>
      <c r="C3900" s="500" t="s">
        <v>2888</v>
      </c>
      <c r="D3900" s="500" t="s">
        <v>2889</v>
      </c>
      <c r="E3900" s="500" t="s">
        <v>11099</v>
      </c>
      <c r="F3900" s="500" t="s">
        <v>580</v>
      </c>
      <c r="G3900" s="500" t="s">
        <v>13782</v>
      </c>
      <c r="H3900" s="500" t="s">
        <v>7075</v>
      </c>
      <c r="I3900" s="500" t="s">
        <v>688</v>
      </c>
      <c r="J3900" s="500" t="s">
        <v>689</v>
      </c>
      <c r="K3900" s="500" t="s">
        <v>2306</v>
      </c>
      <c r="L3900" s="500" t="s">
        <v>27724</v>
      </c>
      <c r="M3900" s="500" t="s">
        <v>2307</v>
      </c>
      <c r="N3900" s="500" t="s">
        <v>13783</v>
      </c>
    </row>
    <row r="3901" spans="1:14">
      <c r="A3901" s="500" t="s">
        <v>686</v>
      </c>
      <c r="B3901" s="500" t="s">
        <v>2858</v>
      </c>
      <c r="C3901" s="500" t="s">
        <v>2888</v>
      </c>
      <c r="D3901" s="500" t="s">
        <v>2889</v>
      </c>
      <c r="E3901" s="500" t="s">
        <v>11099</v>
      </c>
      <c r="F3901" s="500" t="s">
        <v>580</v>
      </c>
      <c r="G3901" s="500" t="s">
        <v>13784</v>
      </c>
      <c r="H3901" s="500" t="s">
        <v>11138</v>
      </c>
      <c r="I3901" s="500" t="s">
        <v>688</v>
      </c>
      <c r="J3901" s="500" t="s">
        <v>689</v>
      </c>
      <c r="K3901" s="500" t="s">
        <v>2306</v>
      </c>
      <c r="L3901" s="500" t="s">
        <v>27724</v>
      </c>
      <c r="M3901" s="500" t="s">
        <v>2307</v>
      </c>
      <c r="N3901" s="500" t="s">
        <v>13785</v>
      </c>
    </row>
    <row r="3902" spans="1:14">
      <c r="A3902" s="500" t="s">
        <v>686</v>
      </c>
      <c r="B3902" s="500" t="s">
        <v>2858</v>
      </c>
      <c r="C3902" s="500" t="s">
        <v>2888</v>
      </c>
      <c r="D3902" s="500" t="s">
        <v>2889</v>
      </c>
      <c r="E3902" s="500" t="s">
        <v>11099</v>
      </c>
      <c r="F3902" s="500" t="s">
        <v>580</v>
      </c>
      <c r="G3902" s="500" t="s">
        <v>13786</v>
      </c>
      <c r="H3902" s="500" t="s">
        <v>11225</v>
      </c>
      <c r="I3902" s="500" t="s">
        <v>688</v>
      </c>
      <c r="J3902" s="500" t="s">
        <v>689</v>
      </c>
      <c r="K3902" s="500" t="s">
        <v>2306</v>
      </c>
      <c r="L3902" s="500" t="s">
        <v>27724</v>
      </c>
      <c r="M3902" s="500" t="s">
        <v>2307</v>
      </c>
      <c r="N3902" s="500" t="s">
        <v>13787</v>
      </c>
    </row>
    <row r="3903" spans="1:14">
      <c r="A3903" s="500" t="s">
        <v>686</v>
      </c>
      <c r="B3903" s="500" t="s">
        <v>2858</v>
      </c>
      <c r="C3903" s="500" t="s">
        <v>2888</v>
      </c>
      <c r="D3903" s="500" t="s">
        <v>2889</v>
      </c>
      <c r="E3903" s="500" t="s">
        <v>11099</v>
      </c>
      <c r="F3903" s="500" t="s">
        <v>580</v>
      </c>
      <c r="G3903" s="500" t="s">
        <v>13788</v>
      </c>
      <c r="H3903" s="500" t="s">
        <v>11138</v>
      </c>
      <c r="I3903" s="500" t="s">
        <v>688</v>
      </c>
      <c r="J3903" s="500" t="s">
        <v>689</v>
      </c>
      <c r="K3903" s="500" t="s">
        <v>2306</v>
      </c>
      <c r="L3903" s="500" t="s">
        <v>27724</v>
      </c>
      <c r="M3903" s="500" t="s">
        <v>2307</v>
      </c>
      <c r="N3903" s="500" t="s">
        <v>13789</v>
      </c>
    </row>
    <row r="3904" spans="1:14">
      <c r="A3904" s="500" t="s">
        <v>686</v>
      </c>
      <c r="B3904" s="500" t="s">
        <v>2858</v>
      </c>
      <c r="C3904" s="500" t="s">
        <v>2888</v>
      </c>
      <c r="D3904" s="500" t="s">
        <v>2889</v>
      </c>
      <c r="E3904" s="500" t="s">
        <v>11099</v>
      </c>
      <c r="F3904" s="500" t="s">
        <v>580</v>
      </c>
      <c r="G3904" s="500" t="s">
        <v>13790</v>
      </c>
      <c r="H3904" s="500" t="s">
        <v>11225</v>
      </c>
      <c r="I3904" s="500" t="s">
        <v>688</v>
      </c>
      <c r="J3904" s="500" t="s">
        <v>689</v>
      </c>
      <c r="K3904" s="500" t="s">
        <v>2306</v>
      </c>
      <c r="L3904" s="500" t="s">
        <v>27724</v>
      </c>
      <c r="M3904" s="500" t="s">
        <v>2307</v>
      </c>
      <c r="N3904" s="500" t="s">
        <v>13791</v>
      </c>
    </row>
    <row r="3905" spans="1:14">
      <c r="A3905" s="500" t="s">
        <v>686</v>
      </c>
      <c r="B3905" s="500" t="s">
        <v>2858</v>
      </c>
      <c r="C3905" s="500" t="s">
        <v>2888</v>
      </c>
      <c r="D3905" s="500" t="s">
        <v>2889</v>
      </c>
      <c r="E3905" s="500" t="s">
        <v>11099</v>
      </c>
      <c r="F3905" s="500" t="s">
        <v>580</v>
      </c>
      <c r="G3905" s="500" t="s">
        <v>13792</v>
      </c>
      <c r="H3905" s="500" t="s">
        <v>11117</v>
      </c>
      <c r="I3905" s="500" t="s">
        <v>688</v>
      </c>
      <c r="J3905" s="500" t="s">
        <v>689</v>
      </c>
      <c r="K3905" s="500" t="s">
        <v>2306</v>
      </c>
      <c r="L3905" s="500" t="s">
        <v>27724</v>
      </c>
      <c r="M3905" s="500" t="s">
        <v>2307</v>
      </c>
      <c r="N3905" s="500" t="s">
        <v>13793</v>
      </c>
    </row>
    <row r="3906" spans="1:14">
      <c r="A3906" s="500" t="s">
        <v>686</v>
      </c>
      <c r="B3906" s="500" t="s">
        <v>2858</v>
      </c>
      <c r="C3906" s="500" t="s">
        <v>2888</v>
      </c>
      <c r="D3906" s="500" t="s">
        <v>2889</v>
      </c>
      <c r="E3906" s="500" t="s">
        <v>11099</v>
      </c>
      <c r="F3906" s="500" t="s">
        <v>580</v>
      </c>
      <c r="G3906" s="500" t="s">
        <v>13794</v>
      </c>
      <c r="H3906" s="500" t="s">
        <v>13795</v>
      </c>
      <c r="I3906" s="500" t="s">
        <v>688</v>
      </c>
      <c r="J3906" s="500" t="s">
        <v>689</v>
      </c>
      <c r="K3906" s="500" t="s">
        <v>2306</v>
      </c>
      <c r="L3906" s="500" t="s">
        <v>27724</v>
      </c>
      <c r="M3906" s="500" t="s">
        <v>2307</v>
      </c>
      <c r="N3906" s="500" t="s">
        <v>13796</v>
      </c>
    </row>
    <row r="3907" spans="1:14">
      <c r="A3907" s="500" t="s">
        <v>686</v>
      </c>
      <c r="B3907" s="500" t="s">
        <v>2858</v>
      </c>
      <c r="C3907" s="500" t="s">
        <v>2888</v>
      </c>
      <c r="D3907" s="500" t="s">
        <v>2889</v>
      </c>
      <c r="E3907" s="500" t="s">
        <v>11099</v>
      </c>
      <c r="F3907" s="500" t="s">
        <v>580</v>
      </c>
      <c r="G3907" s="500" t="s">
        <v>13797</v>
      </c>
      <c r="H3907" s="500" t="s">
        <v>11117</v>
      </c>
      <c r="I3907" s="500" t="s">
        <v>688</v>
      </c>
      <c r="J3907" s="500" t="s">
        <v>689</v>
      </c>
      <c r="K3907" s="500" t="s">
        <v>2306</v>
      </c>
      <c r="L3907" s="500" t="s">
        <v>27724</v>
      </c>
      <c r="M3907" s="500" t="s">
        <v>2307</v>
      </c>
      <c r="N3907" s="500" t="s">
        <v>13798</v>
      </c>
    </row>
    <row r="3908" spans="1:14">
      <c r="A3908" s="500" t="s">
        <v>686</v>
      </c>
      <c r="B3908" s="500" t="s">
        <v>2858</v>
      </c>
      <c r="C3908" s="500" t="s">
        <v>2888</v>
      </c>
      <c r="D3908" s="500" t="s">
        <v>2889</v>
      </c>
      <c r="E3908" s="500" t="s">
        <v>11099</v>
      </c>
      <c r="F3908" s="500" t="s">
        <v>580</v>
      </c>
      <c r="G3908" s="500" t="s">
        <v>13799</v>
      </c>
      <c r="H3908" s="500" t="s">
        <v>13795</v>
      </c>
      <c r="I3908" s="500" t="s">
        <v>688</v>
      </c>
      <c r="J3908" s="500" t="s">
        <v>689</v>
      </c>
      <c r="K3908" s="500" t="s">
        <v>2306</v>
      </c>
      <c r="L3908" s="500" t="s">
        <v>27724</v>
      </c>
      <c r="M3908" s="500" t="s">
        <v>2307</v>
      </c>
      <c r="N3908" s="500" t="s">
        <v>13800</v>
      </c>
    </row>
    <row r="3909" spans="1:14">
      <c r="A3909" s="500" t="s">
        <v>686</v>
      </c>
      <c r="B3909" s="500" t="s">
        <v>2858</v>
      </c>
      <c r="C3909" s="500" t="s">
        <v>2888</v>
      </c>
      <c r="D3909" s="500" t="s">
        <v>2889</v>
      </c>
      <c r="E3909" s="500" t="s">
        <v>11099</v>
      </c>
      <c r="F3909" s="500" t="s">
        <v>580</v>
      </c>
      <c r="G3909" s="500" t="s">
        <v>13801</v>
      </c>
      <c r="H3909" s="500" t="s">
        <v>13802</v>
      </c>
      <c r="I3909" s="500" t="s">
        <v>688</v>
      </c>
      <c r="J3909" s="500" t="s">
        <v>689</v>
      </c>
      <c r="K3909" s="500" t="s">
        <v>2306</v>
      </c>
      <c r="L3909" s="500" t="s">
        <v>27724</v>
      </c>
      <c r="M3909" s="500" t="s">
        <v>2307</v>
      </c>
      <c r="N3909" s="500" t="s">
        <v>13803</v>
      </c>
    </row>
    <row r="3910" spans="1:14">
      <c r="A3910" s="500" t="s">
        <v>686</v>
      </c>
      <c r="B3910" s="500" t="s">
        <v>2858</v>
      </c>
      <c r="C3910" s="500" t="s">
        <v>2888</v>
      </c>
      <c r="D3910" s="500" t="s">
        <v>2889</v>
      </c>
      <c r="E3910" s="500" t="s">
        <v>11099</v>
      </c>
      <c r="F3910" s="500" t="s">
        <v>580</v>
      </c>
      <c r="G3910" s="500" t="s">
        <v>13804</v>
      </c>
      <c r="H3910" s="500" t="s">
        <v>13805</v>
      </c>
      <c r="I3910" s="500" t="s">
        <v>688</v>
      </c>
      <c r="J3910" s="500" t="s">
        <v>689</v>
      </c>
      <c r="K3910" s="500" t="s">
        <v>2306</v>
      </c>
      <c r="L3910" s="500" t="s">
        <v>27724</v>
      </c>
      <c r="M3910" s="500" t="s">
        <v>2307</v>
      </c>
      <c r="N3910" s="500" t="s">
        <v>13806</v>
      </c>
    </row>
    <row r="3911" spans="1:14">
      <c r="A3911" s="500" t="s">
        <v>686</v>
      </c>
      <c r="B3911" s="500" t="s">
        <v>2858</v>
      </c>
      <c r="C3911" s="500" t="s">
        <v>2888</v>
      </c>
      <c r="D3911" s="500" t="s">
        <v>2889</v>
      </c>
      <c r="E3911" s="500" t="s">
        <v>11099</v>
      </c>
      <c r="F3911" s="500" t="s">
        <v>580</v>
      </c>
      <c r="G3911" s="500" t="s">
        <v>13807</v>
      </c>
      <c r="H3911" s="500" t="s">
        <v>13802</v>
      </c>
      <c r="I3911" s="500" t="s">
        <v>688</v>
      </c>
      <c r="J3911" s="500" t="s">
        <v>689</v>
      </c>
      <c r="K3911" s="500" t="s">
        <v>2306</v>
      </c>
      <c r="L3911" s="500" t="s">
        <v>27724</v>
      </c>
      <c r="M3911" s="500" t="s">
        <v>2307</v>
      </c>
      <c r="N3911" s="500" t="s">
        <v>13808</v>
      </c>
    </row>
    <row r="3912" spans="1:14">
      <c r="A3912" s="500" t="s">
        <v>686</v>
      </c>
      <c r="B3912" s="500" t="s">
        <v>2858</v>
      </c>
      <c r="C3912" s="500" t="s">
        <v>2888</v>
      </c>
      <c r="D3912" s="500" t="s">
        <v>2889</v>
      </c>
      <c r="E3912" s="500" t="s">
        <v>11099</v>
      </c>
      <c r="F3912" s="500" t="s">
        <v>580</v>
      </c>
      <c r="G3912" s="500" t="s">
        <v>13809</v>
      </c>
      <c r="H3912" s="500" t="s">
        <v>13805</v>
      </c>
      <c r="I3912" s="500" t="s">
        <v>688</v>
      </c>
      <c r="J3912" s="500" t="s">
        <v>689</v>
      </c>
      <c r="K3912" s="500" t="s">
        <v>2306</v>
      </c>
      <c r="L3912" s="500" t="s">
        <v>27724</v>
      </c>
      <c r="M3912" s="500" t="s">
        <v>2307</v>
      </c>
      <c r="N3912" s="500" t="s">
        <v>13810</v>
      </c>
    </row>
    <row r="3913" spans="1:14">
      <c r="A3913" s="500" t="s">
        <v>686</v>
      </c>
      <c r="B3913" s="500" t="s">
        <v>2858</v>
      </c>
      <c r="C3913" s="500" t="s">
        <v>2888</v>
      </c>
      <c r="D3913" s="500" t="s">
        <v>2889</v>
      </c>
      <c r="E3913" s="500" t="s">
        <v>11099</v>
      </c>
      <c r="F3913" s="500" t="s">
        <v>580</v>
      </c>
      <c r="G3913" s="500" t="s">
        <v>13811</v>
      </c>
      <c r="H3913" s="500" t="s">
        <v>13033</v>
      </c>
      <c r="I3913" s="500" t="s">
        <v>688</v>
      </c>
      <c r="J3913" s="500" t="s">
        <v>689</v>
      </c>
      <c r="K3913" s="500" t="s">
        <v>2306</v>
      </c>
      <c r="L3913" s="500" t="s">
        <v>27724</v>
      </c>
      <c r="M3913" s="500" t="s">
        <v>2307</v>
      </c>
      <c r="N3913" s="500" t="s">
        <v>13812</v>
      </c>
    </row>
    <row r="3914" spans="1:14">
      <c r="A3914" s="500" t="s">
        <v>686</v>
      </c>
      <c r="B3914" s="500" t="s">
        <v>2858</v>
      </c>
      <c r="C3914" s="500" t="s">
        <v>2888</v>
      </c>
      <c r="D3914" s="500" t="s">
        <v>2889</v>
      </c>
      <c r="E3914" s="500" t="s">
        <v>11099</v>
      </c>
      <c r="F3914" s="500" t="s">
        <v>580</v>
      </c>
      <c r="G3914" s="500" t="s">
        <v>13813</v>
      </c>
      <c r="H3914" s="500" t="s">
        <v>7715</v>
      </c>
      <c r="I3914" s="500" t="s">
        <v>688</v>
      </c>
      <c r="J3914" s="500" t="s">
        <v>689</v>
      </c>
      <c r="K3914" s="500" t="s">
        <v>2306</v>
      </c>
      <c r="L3914" s="500" t="s">
        <v>27724</v>
      </c>
      <c r="M3914" s="500" t="s">
        <v>2307</v>
      </c>
      <c r="N3914" s="500" t="s">
        <v>13814</v>
      </c>
    </row>
    <row r="3915" spans="1:14">
      <c r="A3915" s="500" t="s">
        <v>686</v>
      </c>
      <c r="B3915" s="500" t="s">
        <v>2858</v>
      </c>
      <c r="C3915" s="500" t="s">
        <v>2888</v>
      </c>
      <c r="D3915" s="500" t="s">
        <v>2889</v>
      </c>
      <c r="E3915" s="500" t="s">
        <v>11099</v>
      </c>
      <c r="F3915" s="500" t="s">
        <v>580</v>
      </c>
      <c r="G3915" s="500" t="s">
        <v>13815</v>
      </c>
      <c r="H3915" s="500" t="s">
        <v>13033</v>
      </c>
      <c r="I3915" s="500" t="s">
        <v>688</v>
      </c>
      <c r="J3915" s="500" t="s">
        <v>689</v>
      </c>
      <c r="K3915" s="500" t="s">
        <v>2306</v>
      </c>
      <c r="L3915" s="500" t="s">
        <v>27724</v>
      </c>
      <c r="M3915" s="500" t="s">
        <v>2307</v>
      </c>
      <c r="N3915" s="500" t="s">
        <v>13816</v>
      </c>
    </row>
    <row r="3916" spans="1:14">
      <c r="A3916" s="500" t="s">
        <v>686</v>
      </c>
      <c r="B3916" s="500" t="s">
        <v>2858</v>
      </c>
      <c r="C3916" s="500" t="s">
        <v>2888</v>
      </c>
      <c r="D3916" s="500" t="s">
        <v>2889</v>
      </c>
      <c r="E3916" s="500" t="s">
        <v>11099</v>
      </c>
      <c r="F3916" s="500" t="s">
        <v>580</v>
      </c>
      <c r="G3916" s="500" t="s">
        <v>13817</v>
      </c>
      <c r="H3916" s="500" t="s">
        <v>7715</v>
      </c>
      <c r="I3916" s="500" t="s">
        <v>688</v>
      </c>
      <c r="J3916" s="500" t="s">
        <v>689</v>
      </c>
      <c r="K3916" s="500" t="s">
        <v>2306</v>
      </c>
      <c r="L3916" s="500" t="s">
        <v>27724</v>
      </c>
      <c r="M3916" s="500" t="s">
        <v>2307</v>
      </c>
      <c r="N3916" s="500" t="s">
        <v>13818</v>
      </c>
    </row>
    <row r="3917" spans="1:14">
      <c r="A3917" s="500" t="s">
        <v>686</v>
      </c>
      <c r="B3917" s="500" t="s">
        <v>2858</v>
      </c>
      <c r="C3917" s="500" t="s">
        <v>2888</v>
      </c>
      <c r="D3917" s="500" t="s">
        <v>2889</v>
      </c>
      <c r="E3917" s="500" t="s">
        <v>11099</v>
      </c>
      <c r="F3917" s="500" t="s">
        <v>580</v>
      </c>
      <c r="G3917" s="500" t="s">
        <v>13819</v>
      </c>
      <c r="H3917" s="500" t="s">
        <v>7075</v>
      </c>
      <c r="I3917" s="500" t="s">
        <v>688</v>
      </c>
      <c r="J3917" s="500" t="s">
        <v>689</v>
      </c>
      <c r="K3917" s="500" t="s">
        <v>2306</v>
      </c>
      <c r="L3917" s="500" t="s">
        <v>27724</v>
      </c>
      <c r="M3917" s="500" t="s">
        <v>2307</v>
      </c>
      <c r="N3917" s="500" t="s">
        <v>13820</v>
      </c>
    </row>
    <row r="3918" spans="1:14">
      <c r="A3918" s="500" t="s">
        <v>686</v>
      </c>
      <c r="B3918" s="500" t="s">
        <v>2858</v>
      </c>
      <c r="C3918" s="500" t="s">
        <v>2888</v>
      </c>
      <c r="D3918" s="500" t="s">
        <v>2889</v>
      </c>
      <c r="E3918" s="500" t="s">
        <v>11099</v>
      </c>
      <c r="F3918" s="500" t="s">
        <v>580</v>
      </c>
      <c r="G3918" s="500" t="s">
        <v>13821</v>
      </c>
      <c r="H3918" s="500" t="s">
        <v>6929</v>
      </c>
      <c r="I3918" s="500" t="s">
        <v>688</v>
      </c>
      <c r="J3918" s="500" t="s">
        <v>689</v>
      </c>
      <c r="K3918" s="500" t="s">
        <v>2306</v>
      </c>
      <c r="L3918" s="500" t="s">
        <v>27724</v>
      </c>
      <c r="M3918" s="500" t="s">
        <v>2307</v>
      </c>
      <c r="N3918" s="500" t="s">
        <v>13822</v>
      </c>
    </row>
    <row r="3919" spans="1:14">
      <c r="A3919" s="500" t="s">
        <v>686</v>
      </c>
      <c r="B3919" s="500" t="s">
        <v>2858</v>
      </c>
      <c r="C3919" s="500" t="s">
        <v>2888</v>
      </c>
      <c r="D3919" s="500" t="s">
        <v>2889</v>
      </c>
      <c r="E3919" s="500" t="s">
        <v>11099</v>
      </c>
      <c r="F3919" s="500" t="s">
        <v>580</v>
      </c>
      <c r="G3919" s="500" t="s">
        <v>13823</v>
      </c>
      <c r="H3919" s="500" t="s">
        <v>7075</v>
      </c>
      <c r="I3919" s="500" t="s">
        <v>688</v>
      </c>
      <c r="J3919" s="500" t="s">
        <v>689</v>
      </c>
      <c r="K3919" s="500" t="s">
        <v>2306</v>
      </c>
      <c r="L3919" s="500" t="s">
        <v>27724</v>
      </c>
      <c r="M3919" s="500" t="s">
        <v>2307</v>
      </c>
      <c r="N3919" s="500" t="s">
        <v>13824</v>
      </c>
    </row>
    <row r="3920" spans="1:14">
      <c r="A3920" s="500" t="s">
        <v>686</v>
      </c>
      <c r="B3920" s="500" t="s">
        <v>2858</v>
      </c>
      <c r="C3920" s="500" t="s">
        <v>2888</v>
      </c>
      <c r="D3920" s="500" t="s">
        <v>2889</v>
      </c>
      <c r="E3920" s="500" t="s">
        <v>11099</v>
      </c>
      <c r="F3920" s="500" t="s">
        <v>580</v>
      </c>
      <c r="G3920" s="500" t="s">
        <v>13825</v>
      </c>
      <c r="H3920" s="500" t="s">
        <v>6929</v>
      </c>
      <c r="I3920" s="500" t="s">
        <v>688</v>
      </c>
      <c r="J3920" s="500" t="s">
        <v>689</v>
      </c>
      <c r="K3920" s="500" t="s">
        <v>2306</v>
      </c>
      <c r="L3920" s="500" t="s">
        <v>27724</v>
      </c>
      <c r="M3920" s="500" t="s">
        <v>2307</v>
      </c>
      <c r="N3920" s="500" t="s">
        <v>13826</v>
      </c>
    </row>
    <row r="3921" spans="1:14">
      <c r="A3921" s="500" t="s">
        <v>686</v>
      </c>
      <c r="B3921" s="500" t="s">
        <v>2858</v>
      </c>
      <c r="C3921" s="500" t="s">
        <v>2888</v>
      </c>
      <c r="D3921" s="500" t="s">
        <v>2889</v>
      </c>
      <c r="E3921" s="500" t="s">
        <v>11099</v>
      </c>
      <c r="F3921" s="500" t="s">
        <v>580</v>
      </c>
      <c r="G3921" s="500" t="s">
        <v>13827</v>
      </c>
      <c r="H3921" s="500" t="s">
        <v>11225</v>
      </c>
      <c r="I3921" s="500" t="s">
        <v>688</v>
      </c>
      <c r="J3921" s="500" t="s">
        <v>689</v>
      </c>
      <c r="K3921" s="500" t="s">
        <v>2306</v>
      </c>
      <c r="L3921" s="500" t="s">
        <v>27724</v>
      </c>
      <c r="M3921" s="500" t="s">
        <v>2307</v>
      </c>
      <c r="N3921" s="500" t="s">
        <v>13828</v>
      </c>
    </row>
    <row r="3922" spans="1:14">
      <c r="A3922" s="500" t="s">
        <v>686</v>
      </c>
      <c r="B3922" s="500" t="s">
        <v>2858</v>
      </c>
      <c r="C3922" s="500" t="s">
        <v>2888</v>
      </c>
      <c r="D3922" s="500" t="s">
        <v>2889</v>
      </c>
      <c r="E3922" s="500" t="s">
        <v>11099</v>
      </c>
      <c r="F3922" s="500" t="s">
        <v>580</v>
      </c>
      <c r="G3922" s="500" t="s">
        <v>13829</v>
      </c>
      <c r="H3922" s="500" t="s">
        <v>11815</v>
      </c>
      <c r="I3922" s="500" t="s">
        <v>688</v>
      </c>
      <c r="J3922" s="500" t="s">
        <v>689</v>
      </c>
      <c r="K3922" s="500" t="s">
        <v>2306</v>
      </c>
      <c r="L3922" s="500" t="s">
        <v>27724</v>
      </c>
      <c r="M3922" s="500" t="s">
        <v>2307</v>
      </c>
      <c r="N3922" s="500" t="s">
        <v>13830</v>
      </c>
    </row>
    <row r="3923" spans="1:14">
      <c r="A3923" s="500" t="s">
        <v>686</v>
      </c>
      <c r="B3923" s="500" t="s">
        <v>2858</v>
      </c>
      <c r="C3923" s="500" t="s">
        <v>2888</v>
      </c>
      <c r="D3923" s="500" t="s">
        <v>2889</v>
      </c>
      <c r="E3923" s="500" t="s">
        <v>11099</v>
      </c>
      <c r="F3923" s="500" t="s">
        <v>580</v>
      </c>
      <c r="G3923" s="500" t="s">
        <v>13831</v>
      </c>
      <c r="H3923" s="500" t="s">
        <v>11225</v>
      </c>
      <c r="I3923" s="500" t="s">
        <v>688</v>
      </c>
      <c r="J3923" s="500" t="s">
        <v>689</v>
      </c>
      <c r="K3923" s="500" t="s">
        <v>2306</v>
      </c>
      <c r="L3923" s="500" t="s">
        <v>27724</v>
      </c>
      <c r="M3923" s="500" t="s">
        <v>2307</v>
      </c>
      <c r="N3923" s="500" t="s">
        <v>13832</v>
      </c>
    </row>
    <row r="3924" spans="1:14">
      <c r="A3924" s="500" t="s">
        <v>686</v>
      </c>
      <c r="B3924" s="500" t="s">
        <v>2858</v>
      </c>
      <c r="C3924" s="500" t="s">
        <v>2888</v>
      </c>
      <c r="D3924" s="500" t="s">
        <v>2889</v>
      </c>
      <c r="E3924" s="500" t="s">
        <v>11099</v>
      </c>
      <c r="F3924" s="500" t="s">
        <v>580</v>
      </c>
      <c r="G3924" s="500" t="s">
        <v>13833</v>
      </c>
      <c r="H3924" s="500" t="s">
        <v>11815</v>
      </c>
      <c r="I3924" s="500" t="s">
        <v>688</v>
      </c>
      <c r="J3924" s="500" t="s">
        <v>689</v>
      </c>
      <c r="K3924" s="500" t="s">
        <v>2306</v>
      </c>
      <c r="L3924" s="500" t="s">
        <v>27724</v>
      </c>
      <c r="M3924" s="500" t="s">
        <v>2307</v>
      </c>
      <c r="N3924" s="500" t="s">
        <v>13834</v>
      </c>
    </row>
    <row r="3925" spans="1:14">
      <c r="A3925" s="500" t="s">
        <v>686</v>
      </c>
      <c r="B3925" s="500" t="s">
        <v>2858</v>
      </c>
      <c r="C3925" s="500" t="s">
        <v>2888</v>
      </c>
      <c r="D3925" s="500" t="s">
        <v>2889</v>
      </c>
      <c r="E3925" s="500" t="s">
        <v>11099</v>
      </c>
      <c r="F3925" s="500" t="s">
        <v>580</v>
      </c>
      <c r="G3925" s="500" t="s">
        <v>13835</v>
      </c>
      <c r="H3925" s="500" t="s">
        <v>13795</v>
      </c>
      <c r="I3925" s="500" t="s">
        <v>688</v>
      </c>
      <c r="J3925" s="500" t="s">
        <v>689</v>
      </c>
      <c r="K3925" s="500" t="s">
        <v>2306</v>
      </c>
      <c r="L3925" s="500" t="s">
        <v>27724</v>
      </c>
      <c r="M3925" s="500" t="s">
        <v>2307</v>
      </c>
      <c r="N3925" s="500" t="s">
        <v>13836</v>
      </c>
    </row>
    <row r="3926" spans="1:14">
      <c r="A3926" s="500" t="s">
        <v>686</v>
      </c>
      <c r="B3926" s="500" t="s">
        <v>2858</v>
      </c>
      <c r="C3926" s="500" t="s">
        <v>2888</v>
      </c>
      <c r="D3926" s="500" t="s">
        <v>2889</v>
      </c>
      <c r="E3926" s="500" t="s">
        <v>11099</v>
      </c>
      <c r="F3926" s="500" t="s">
        <v>580</v>
      </c>
      <c r="G3926" s="500" t="s">
        <v>13837</v>
      </c>
      <c r="H3926" s="500" t="s">
        <v>7104</v>
      </c>
      <c r="I3926" s="500" t="s">
        <v>688</v>
      </c>
      <c r="J3926" s="500" t="s">
        <v>689</v>
      </c>
      <c r="K3926" s="500" t="s">
        <v>2306</v>
      </c>
      <c r="L3926" s="500" t="s">
        <v>27724</v>
      </c>
      <c r="M3926" s="500" t="s">
        <v>2307</v>
      </c>
      <c r="N3926" s="500" t="s">
        <v>13838</v>
      </c>
    </row>
    <row r="3927" spans="1:14">
      <c r="A3927" s="500" t="s">
        <v>686</v>
      </c>
      <c r="B3927" s="500" t="s">
        <v>2858</v>
      </c>
      <c r="C3927" s="500" t="s">
        <v>2888</v>
      </c>
      <c r="D3927" s="500" t="s">
        <v>2889</v>
      </c>
      <c r="E3927" s="500" t="s">
        <v>11099</v>
      </c>
      <c r="F3927" s="500" t="s">
        <v>580</v>
      </c>
      <c r="G3927" s="500" t="s">
        <v>13839</v>
      </c>
      <c r="H3927" s="500" t="s">
        <v>13795</v>
      </c>
      <c r="I3927" s="500" t="s">
        <v>688</v>
      </c>
      <c r="J3927" s="500" t="s">
        <v>689</v>
      </c>
      <c r="K3927" s="500" t="s">
        <v>2306</v>
      </c>
      <c r="L3927" s="500" t="s">
        <v>27724</v>
      </c>
      <c r="M3927" s="500" t="s">
        <v>2307</v>
      </c>
      <c r="N3927" s="500" t="s">
        <v>13840</v>
      </c>
    </row>
    <row r="3928" spans="1:14">
      <c r="A3928" s="500" t="s">
        <v>686</v>
      </c>
      <c r="B3928" s="500" t="s">
        <v>2858</v>
      </c>
      <c r="C3928" s="500" t="s">
        <v>2888</v>
      </c>
      <c r="D3928" s="500" t="s">
        <v>2889</v>
      </c>
      <c r="E3928" s="500" t="s">
        <v>11099</v>
      </c>
      <c r="F3928" s="500" t="s">
        <v>580</v>
      </c>
      <c r="G3928" s="500" t="s">
        <v>13841</v>
      </c>
      <c r="H3928" s="500" t="s">
        <v>7104</v>
      </c>
      <c r="I3928" s="500" t="s">
        <v>688</v>
      </c>
      <c r="J3928" s="500" t="s">
        <v>689</v>
      </c>
      <c r="K3928" s="500" t="s">
        <v>2306</v>
      </c>
      <c r="L3928" s="500" t="s">
        <v>27724</v>
      </c>
      <c r="M3928" s="500" t="s">
        <v>2307</v>
      </c>
      <c r="N3928" s="500" t="s">
        <v>13842</v>
      </c>
    </row>
    <row r="3929" spans="1:14">
      <c r="A3929" s="500" t="s">
        <v>686</v>
      </c>
      <c r="B3929" s="500" t="s">
        <v>2858</v>
      </c>
      <c r="C3929" s="500" t="s">
        <v>2888</v>
      </c>
      <c r="D3929" s="500" t="s">
        <v>2889</v>
      </c>
      <c r="E3929" s="500" t="s">
        <v>11099</v>
      </c>
      <c r="F3929" s="500" t="s">
        <v>580</v>
      </c>
      <c r="G3929" s="500" t="s">
        <v>13843</v>
      </c>
      <c r="H3929" s="500" t="s">
        <v>13805</v>
      </c>
      <c r="I3929" s="500" t="s">
        <v>688</v>
      </c>
      <c r="J3929" s="500" t="s">
        <v>689</v>
      </c>
      <c r="K3929" s="500" t="s">
        <v>2306</v>
      </c>
      <c r="L3929" s="500" t="s">
        <v>27724</v>
      </c>
      <c r="M3929" s="500" t="s">
        <v>2307</v>
      </c>
      <c r="N3929" s="500" t="s">
        <v>13844</v>
      </c>
    </row>
    <row r="3930" spans="1:14">
      <c r="A3930" s="500" t="s">
        <v>686</v>
      </c>
      <c r="B3930" s="500" t="s">
        <v>2858</v>
      </c>
      <c r="C3930" s="500" t="s">
        <v>2888</v>
      </c>
      <c r="D3930" s="500" t="s">
        <v>2889</v>
      </c>
      <c r="E3930" s="500" t="s">
        <v>11099</v>
      </c>
      <c r="F3930" s="500" t="s">
        <v>580</v>
      </c>
      <c r="G3930" s="500" t="s">
        <v>13845</v>
      </c>
      <c r="H3930" s="500" t="s">
        <v>13846</v>
      </c>
      <c r="I3930" s="500" t="s">
        <v>688</v>
      </c>
      <c r="J3930" s="500" t="s">
        <v>689</v>
      </c>
      <c r="K3930" s="500" t="s">
        <v>2306</v>
      </c>
      <c r="L3930" s="500" t="s">
        <v>27724</v>
      </c>
      <c r="M3930" s="500" t="s">
        <v>2307</v>
      </c>
      <c r="N3930" s="500" t="s">
        <v>13847</v>
      </c>
    </row>
    <row r="3931" spans="1:14">
      <c r="A3931" s="500" t="s">
        <v>686</v>
      </c>
      <c r="B3931" s="500" t="s">
        <v>2858</v>
      </c>
      <c r="C3931" s="500" t="s">
        <v>2888</v>
      </c>
      <c r="D3931" s="500" t="s">
        <v>2889</v>
      </c>
      <c r="E3931" s="500" t="s">
        <v>11099</v>
      </c>
      <c r="F3931" s="500" t="s">
        <v>580</v>
      </c>
      <c r="G3931" s="500" t="s">
        <v>13848</v>
      </c>
      <c r="H3931" s="500" t="s">
        <v>13805</v>
      </c>
      <c r="I3931" s="500" t="s">
        <v>688</v>
      </c>
      <c r="J3931" s="500" t="s">
        <v>689</v>
      </c>
      <c r="K3931" s="500" t="s">
        <v>2306</v>
      </c>
      <c r="L3931" s="500" t="s">
        <v>27724</v>
      </c>
      <c r="M3931" s="500" t="s">
        <v>2307</v>
      </c>
      <c r="N3931" s="500" t="s">
        <v>13849</v>
      </c>
    </row>
    <row r="3932" spans="1:14">
      <c r="A3932" s="500" t="s">
        <v>686</v>
      </c>
      <c r="B3932" s="500" t="s">
        <v>2858</v>
      </c>
      <c r="C3932" s="500" t="s">
        <v>2888</v>
      </c>
      <c r="D3932" s="500" t="s">
        <v>2889</v>
      </c>
      <c r="E3932" s="500" t="s">
        <v>11099</v>
      </c>
      <c r="F3932" s="500" t="s">
        <v>580</v>
      </c>
      <c r="G3932" s="500" t="s">
        <v>13850</v>
      </c>
      <c r="H3932" s="500" t="s">
        <v>13846</v>
      </c>
      <c r="I3932" s="500" t="s">
        <v>688</v>
      </c>
      <c r="J3932" s="500" t="s">
        <v>689</v>
      </c>
      <c r="K3932" s="500" t="s">
        <v>2306</v>
      </c>
      <c r="L3932" s="500" t="s">
        <v>27724</v>
      </c>
      <c r="M3932" s="500" t="s">
        <v>2307</v>
      </c>
      <c r="N3932" s="500" t="s">
        <v>13851</v>
      </c>
    </row>
    <row r="3933" spans="1:14">
      <c r="A3933" s="500" t="s">
        <v>686</v>
      </c>
      <c r="B3933" s="500" t="s">
        <v>2858</v>
      </c>
      <c r="C3933" s="500" t="s">
        <v>2888</v>
      </c>
      <c r="D3933" s="500" t="s">
        <v>2889</v>
      </c>
      <c r="E3933" s="500" t="s">
        <v>11099</v>
      </c>
      <c r="F3933" s="500" t="s">
        <v>580</v>
      </c>
      <c r="G3933" s="500" t="s">
        <v>13852</v>
      </c>
      <c r="H3933" s="500" t="s">
        <v>7715</v>
      </c>
      <c r="I3933" s="500" t="s">
        <v>688</v>
      </c>
      <c r="J3933" s="500" t="s">
        <v>689</v>
      </c>
      <c r="K3933" s="500" t="s">
        <v>2306</v>
      </c>
      <c r="L3933" s="500" t="s">
        <v>27724</v>
      </c>
      <c r="M3933" s="500" t="s">
        <v>2307</v>
      </c>
      <c r="N3933" s="500" t="s">
        <v>13853</v>
      </c>
    </row>
    <row r="3934" spans="1:14">
      <c r="A3934" s="500" t="s">
        <v>686</v>
      </c>
      <c r="B3934" s="500" t="s">
        <v>2858</v>
      </c>
      <c r="C3934" s="500" t="s">
        <v>2888</v>
      </c>
      <c r="D3934" s="500" t="s">
        <v>2889</v>
      </c>
      <c r="E3934" s="500" t="s">
        <v>11099</v>
      </c>
      <c r="F3934" s="500" t="s">
        <v>580</v>
      </c>
      <c r="G3934" s="500" t="s">
        <v>13854</v>
      </c>
      <c r="H3934" s="500" t="s">
        <v>13855</v>
      </c>
      <c r="I3934" s="500" t="s">
        <v>688</v>
      </c>
      <c r="J3934" s="500" t="s">
        <v>689</v>
      </c>
      <c r="K3934" s="500" t="s">
        <v>2306</v>
      </c>
      <c r="L3934" s="500" t="s">
        <v>27724</v>
      </c>
      <c r="M3934" s="500" t="s">
        <v>2307</v>
      </c>
      <c r="N3934" s="500" t="s">
        <v>13856</v>
      </c>
    </row>
    <row r="3935" spans="1:14">
      <c r="A3935" s="500" t="s">
        <v>686</v>
      </c>
      <c r="B3935" s="500" t="s">
        <v>2858</v>
      </c>
      <c r="C3935" s="500" t="s">
        <v>2888</v>
      </c>
      <c r="D3935" s="500" t="s">
        <v>2889</v>
      </c>
      <c r="E3935" s="500" t="s">
        <v>11099</v>
      </c>
      <c r="F3935" s="500" t="s">
        <v>580</v>
      </c>
      <c r="G3935" s="500" t="s">
        <v>13857</v>
      </c>
      <c r="H3935" s="500" t="s">
        <v>7715</v>
      </c>
      <c r="I3935" s="500" t="s">
        <v>688</v>
      </c>
      <c r="J3935" s="500" t="s">
        <v>689</v>
      </c>
      <c r="K3935" s="500" t="s">
        <v>2306</v>
      </c>
      <c r="L3935" s="500" t="s">
        <v>27724</v>
      </c>
      <c r="M3935" s="500" t="s">
        <v>2307</v>
      </c>
      <c r="N3935" s="500" t="s">
        <v>13858</v>
      </c>
    </row>
    <row r="3936" spans="1:14">
      <c r="A3936" s="500" t="s">
        <v>686</v>
      </c>
      <c r="B3936" s="500" t="s">
        <v>2858</v>
      </c>
      <c r="C3936" s="500" t="s">
        <v>2888</v>
      </c>
      <c r="D3936" s="500" t="s">
        <v>2889</v>
      </c>
      <c r="E3936" s="500" t="s">
        <v>11099</v>
      </c>
      <c r="F3936" s="500" t="s">
        <v>580</v>
      </c>
      <c r="G3936" s="500" t="s">
        <v>13859</v>
      </c>
      <c r="H3936" s="500" t="s">
        <v>13855</v>
      </c>
      <c r="I3936" s="500" t="s">
        <v>688</v>
      </c>
      <c r="J3936" s="500" t="s">
        <v>689</v>
      </c>
      <c r="K3936" s="500" t="s">
        <v>2306</v>
      </c>
      <c r="L3936" s="500" t="s">
        <v>27724</v>
      </c>
      <c r="M3936" s="500" t="s">
        <v>2307</v>
      </c>
      <c r="N3936" s="500" t="s">
        <v>13860</v>
      </c>
    </row>
    <row r="3937" spans="1:14">
      <c r="A3937" s="500" t="s">
        <v>686</v>
      </c>
      <c r="B3937" s="500" t="s">
        <v>2858</v>
      </c>
      <c r="C3937" s="500" t="s">
        <v>2888</v>
      </c>
      <c r="D3937" s="500" t="s">
        <v>2889</v>
      </c>
      <c r="E3937" s="500" t="s">
        <v>11099</v>
      </c>
      <c r="F3937" s="500" t="s">
        <v>580</v>
      </c>
      <c r="G3937" s="500" t="s">
        <v>13861</v>
      </c>
      <c r="H3937" s="500" t="s">
        <v>6929</v>
      </c>
      <c r="I3937" s="500" t="s">
        <v>688</v>
      </c>
      <c r="J3937" s="500" t="s">
        <v>689</v>
      </c>
      <c r="K3937" s="500" t="s">
        <v>2306</v>
      </c>
      <c r="L3937" s="500" t="s">
        <v>27724</v>
      </c>
      <c r="M3937" s="500" t="s">
        <v>2307</v>
      </c>
      <c r="N3937" s="500" t="s">
        <v>13862</v>
      </c>
    </row>
    <row r="3938" spans="1:14">
      <c r="A3938" s="500" t="s">
        <v>686</v>
      </c>
      <c r="B3938" s="500" t="s">
        <v>2858</v>
      </c>
      <c r="C3938" s="500" t="s">
        <v>2888</v>
      </c>
      <c r="D3938" s="500" t="s">
        <v>2889</v>
      </c>
      <c r="E3938" s="500" t="s">
        <v>11099</v>
      </c>
      <c r="F3938" s="500" t="s">
        <v>580</v>
      </c>
      <c r="G3938" s="500" t="s">
        <v>13863</v>
      </c>
      <c r="H3938" s="500" t="s">
        <v>13864</v>
      </c>
      <c r="I3938" s="500" t="s">
        <v>688</v>
      </c>
      <c r="J3938" s="500" t="s">
        <v>689</v>
      </c>
      <c r="K3938" s="500" t="s">
        <v>2306</v>
      </c>
      <c r="L3938" s="500" t="s">
        <v>27724</v>
      </c>
      <c r="M3938" s="500" t="s">
        <v>2307</v>
      </c>
      <c r="N3938" s="500" t="s">
        <v>13865</v>
      </c>
    </row>
    <row r="3939" spans="1:14">
      <c r="A3939" s="500" t="s">
        <v>686</v>
      </c>
      <c r="B3939" s="500" t="s">
        <v>2858</v>
      </c>
      <c r="C3939" s="500" t="s">
        <v>2888</v>
      </c>
      <c r="D3939" s="500" t="s">
        <v>2889</v>
      </c>
      <c r="E3939" s="500" t="s">
        <v>11099</v>
      </c>
      <c r="F3939" s="500" t="s">
        <v>580</v>
      </c>
      <c r="G3939" s="500" t="s">
        <v>13866</v>
      </c>
      <c r="H3939" s="500" t="s">
        <v>6929</v>
      </c>
      <c r="I3939" s="500" t="s">
        <v>688</v>
      </c>
      <c r="J3939" s="500" t="s">
        <v>689</v>
      </c>
      <c r="K3939" s="500" t="s">
        <v>2306</v>
      </c>
      <c r="L3939" s="500" t="s">
        <v>27724</v>
      </c>
      <c r="M3939" s="500" t="s">
        <v>2307</v>
      </c>
      <c r="N3939" s="500" t="s">
        <v>13867</v>
      </c>
    </row>
    <row r="3940" spans="1:14">
      <c r="A3940" s="500" t="s">
        <v>686</v>
      </c>
      <c r="B3940" s="500" t="s">
        <v>2858</v>
      </c>
      <c r="C3940" s="500" t="s">
        <v>2888</v>
      </c>
      <c r="D3940" s="500" t="s">
        <v>2889</v>
      </c>
      <c r="E3940" s="500" t="s">
        <v>11099</v>
      </c>
      <c r="F3940" s="500" t="s">
        <v>580</v>
      </c>
      <c r="G3940" s="500" t="s">
        <v>13868</v>
      </c>
      <c r="H3940" s="500" t="s">
        <v>13864</v>
      </c>
      <c r="I3940" s="500" t="s">
        <v>688</v>
      </c>
      <c r="J3940" s="500" t="s">
        <v>689</v>
      </c>
      <c r="K3940" s="500" t="s">
        <v>2306</v>
      </c>
      <c r="L3940" s="500" t="s">
        <v>27724</v>
      </c>
      <c r="M3940" s="500" t="s">
        <v>2307</v>
      </c>
      <c r="N3940" s="500" t="s">
        <v>13869</v>
      </c>
    </row>
    <row r="3941" spans="1:14">
      <c r="A3941" s="500" t="s">
        <v>686</v>
      </c>
      <c r="B3941" s="500" t="s">
        <v>2858</v>
      </c>
      <c r="C3941" s="500" t="s">
        <v>2888</v>
      </c>
      <c r="D3941" s="500" t="s">
        <v>2889</v>
      </c>
      <c r="E3941" s="500" t="s">
        <v>11099</v>
      </c>
      <c r="F3941" s="500" t="s">
        <v>580</v>
      </c>
      <c r="G3941" s="500" t="s">
        <v>13870</v>
      </c>
      <c r="H3941" s="500" t="s">
        <v>11815</v>
      </c>
      <c r="I3941" s="500" t="s">
        <v>688</v>
      </c>
      <c r="J3941" s="500" t="s">
        <v>689</v>
      </c>
      <c r="K3941" s="500" t="s">
        <v>2306</v>
      </c>
      <c r="L3941" s="500" t="s">
        <v>27724</v>
      </c>
      <c r="M3941" s="500" t="s">
        <v>2307</v>
      </c>
      <c r="N3941" s="500" t="s">
        <v>13871</v>
      </c>
    </row>
    <row r="3942" spans="1:14">
      <c r="A3942" s="500" t="s">
        <v>686</v>
      </c>
      <c r="B3942" s="500" t="s">
        <v>2858</v>
      </c>
      <c r="C3942" s="500" t="s">
        <v>2888</v>
      </c>
      <c r="D3942" s="500" t="s">
        <v>2889</v>
      </c>
      <c r="E3942" s="500" t="s">
        <v>11099</v>
      </c>
      <c r="F3942" s="500" t="s">
        <v>580</v>
      </c>
      <c r="G3942" s="500" t="s">
        <v>13872</v>
      </c>
      <c r="H3942" s="500" t="s">
        <v>3925</v>
      </c>
      <c r="I3942" s="500" t="s">
        <v>688</v>
      </c>
      <c r="J3942" s="500" t="s">
        <v>689</v>
      </c>
      <c r="K3942" s="500" t="s">
        <v>2306</v>
      </c>
      <c r="L3942" s="500" t="s">
        <v>27724</v>
      </c>
      <c r="M3942" s="500" t="s">
        <v>2307</v>
      </c>
      <c r="N3942" s="500" t="s">
        <v>13873</v>
      </c>
    </row>
    <row r="3943" spans="1:14">
      <c r="A3943" s="500" t="s">
        <v>686</v>
      </c>
      <c r="B3943" s="500" t="s">
        <v>2858</v>
      </c>
      <c r="C3943" s="500" t="s">
        <v>2888</v>
      </c>
      <c r="D3943" s="500" t="s">
        <v>2889</v>
      </c>
      <c r="E3943" s="500" t="s">
        <v>11099</v>
      </c>
      <c r="F3943" s="500" t="s">
        <v>580</v>
      </c>
      <c r="G3943" s="500" t="s">
        <v>13874</v>
      </c>
      <c r="H3943" s="500" t="s">
        <v>11815</v>
      </c>
      <c r="I3943" s="500" t="s">
        <v>688</v>
      </c>
      <c r="J3943" s="500" t="s">
        <v>689</v>
      </c>
      <c r="K3943" s="500" t="s">
        <v>2306</v>
      </c>
      <c r="L3943" s="500" t="s">
        <v>27724</v>
      </c>
      <c r="M3943" s="500" t="s">
        <v>2307</v>
      </c>
      <c r="N3943" s="500" t="s">
        <v>13875</v>
      </c>
    </row>
    <row r="3944" spans="1:14">
      <c r="A3944" s="500" t="s">
        <v>686</v>
      </c>
      <c r="B3944" s="500" t="s">
        <v>2858</v>
      </c>
      <c r="C3944" s="500" t="s">
        <v>2888</v>
      </c>
      <c r="D3944" s="500" t="s">
        <v>2889</v>
      </c>
      <c r="E3944" s="500" t="s">
        <v>11099</v>
      </c>
      <c r="F3944" s="500" t="s">
        <v>580</v>
      </c>
      <c r="G3944" s="500" t="s">
        <v>13876</v>
      </c>
      <c r="H3944" s="500" t="s">
        <v>3925</v>
      </c>
      <c r="I3944" s="500" t="s">
        <v>688</v>
      </c>
      <c r="J3944" s="500" t="s">
        <v>689</v>
      </c>
      <c r="K3944" s="500" t="s">
        <v>2306</v>
      </c>
      <c r="L3944" s="500" t="s">
        <v>27724</v>
      </c>
      <c r="M3944" s="500" t="s">
        <v>2307</v>
      </c>
      <c r="N3944" s="500" t="s">
        <v>13877</v>
      </c>
    </row>
    <row r="3945" spans="1:14">
      <c r="A3945" s="500" t="s">
        <v>686</v>
      </c>
      <c r="B3945" s="500" t="s">
        <v>2858</v>
      </c>
      <c r="C3945" s="500" t="s">
        <v>2888</v>
      </c>
      <c r="D3945" s="500" t="s">
        <v>2889</v>
      </c>
      <c r="E3945" s="500" t="s">
        <v>11099</v>
      </c>
      <c r="F3945" s="500" t="s">
        <v>580</v>
      </c>
      <c r="G3945" s="500" t="s">
        <v>13878</v>
      </c>
      <c r="H3945" s="500" t="s">
        <v>7104</v>
      </c>
      <c r="I3945" s="500" t="s">
        <v>688</v>
      </c>
      <c r="J3945" s="500" t="s">
        <v>689</v>
      </c>
      <c r="K3945" s="500" t="s">
        <v>2306</v>
      </c>
      <c r="L3945" s="500" t="s">
        <v>27724</v>
      </c>
      <c r="M3945" s="500" t="s">
        <v>2307</v>
      </c>
      <c r="N3945" s="500" t="s">
        <v>13879</v>
      </c>
    </row>
    <row r="3946" spans="1:14">
      <c r="A3946" s="500" t="s">
        <v>686</v>
      </c>
      <c r="B3946" s="500" t="s">
        <v>2858</v>
      </c>
      <c r="C3946" s="500" t="s">
        <v>2888</v>
      </c>
      <c r="D3946" s="500" t="s">
        <v>2889</v>
      </c>
      <c r="E3946" s="500" t="s">
        <v>11099</v>
      </c>
      <c r="F3946" s="500" t="s">
        <v>580</v>
      </c>
      <c r="G3946" s="500" t="s">
        <v>13880</v>
      </c>
      <c r="H3946" s="500" t="s">
        <v>13881</v>
      </c>
      <c r="I3946" s="500" t="s">
        <v>688</v>
      </c>
      <c r="J3946" s="500" t="s">
        <v>689</v>
      </c>
      <c r="K3946" s="500" t="s">
        <v>2306</v>
      </c>
      <c r="L3946" s="500" t="s">
        <v>27724</v>
      </c>
      <c r="M3946" s="500" t="s">
        <v>2307</v>
      </c>
      <c r="N3946" s="500" t="s">
        <v>13882</v>
      </c>
    </row>
    <row r="3947" spans="1:14">
      <c r="A3947" s="500" t="s">
        <v>686</v>
      </c>
      <c r="B3947" s="500" t="s">
        <v>2858</v>
      </c>
      <c r="C3947" s="500" t="s">
        <v>2888</v>
      </c>
      <c r="D3947" s="500" t="s">
        <v>2889</v>
      </c>
      <c r="E3947" s="500" t="s">
        <v>11099</v>
      </c>
      <c r="F3947" s="500" t="s">
        <v>580</v>
      </c>
      <c r="G3947" s="500" t="s">
        <v>13883</v>
      </c>
      <c r="H3947" s="500" t="s">
        <v>7104</v>
      </c>
      <c r="I3947" s="500" t="s">
        <v>688</v>
      </c>
      <c r="J3947" s="500" t="s">
        <v>689</v>
      </c>
      <c r="K3947" s="500" t="s">
        <v>2306</v>
      </c>
      <c r="L3947" s="500" t="s">
        <v>27724</v>
      </c>
      <c r="M3947" s="500" t="s">
        <v>2307</v>
      </c>
      <c r="N3947" s="500" t="s">
        <v>13884</v>
      </c>
    </row>
    <row r="3948" spans="1:14">
      <c r="A3948" s="500" t="s">
        <v>686</v>
      </c>
      <c r="B3948" s="500" t="s">
        <v>2858</v>
      </c>
      <c r="C3948" s="500" t="s">
        <v>2888</v>
      </c>
      <c r="D3948" s="500" t="s">
        <v>2889</v>
      </c>
      <c r="E3948" s="500" t="s">
        <v>11099</v>
      </c>
      <c r="F3948" s="500" t="s">
        <v>580</v>
      </c>
      <c r="G3948" s="500" t="s">
        <v>13885</v>
      </c>
      <c r="H3948" s="500" t="s">
        <v>13881</v>
      </c>
      <c r="I3948" s="500" t="s">
        <v>688</v>
      </c>
      <c r="J3948" s="500" t="s">
        <v>689</v>
      </c>
      <c r="K3948" s="500" t="s">
        <v>2306</v>
      </c>
      <c r="L3948" s="500" t="s">
        <v>27724</v>
      </c>
      <c r="M3948" s="500" t="s">
        <v>2307</v>
      </c>
      <c r="N3948" s="500" t="s">
        <v>13886</v>
      </c>
    </row>
    <row r="3949" spans="1:14">
      <c r="A3949" s="500" t="s">
        <v>686</v>
      </c>
      <c r="B3949" s="500" t="s">
        <v>2858</v>
      </c>
      <c r="C3949" s="500" t="s">
        <v>2888</v>
      </c>
      <c r="D3949" s="500" t="s">
        <v>2889</v>
      </c>
      <c r="E3949" s="500" t="s">
        <v>11099</v>
      </c>
      <c r="F3949" s="500" t="s">
        <v>580</v>
      </c>
      <c r="G3949" s="500" t="s">
        <v>13887</v>
      </c>
      <c r="H3949" s="500" t="s">
        <v>13846</v>
      </c>
      <c r="I3949" s="500" t="s">
        <v>688</v>
      </c>
      <c r="J3949" s="500" t="s">
        <v>689</v>
      </c>
      <c r="K3949" s="500" t="s">
        <v>2306</v>
      </c>
      <c r="L3949" s="500" t="s">
        <v>27724</v>
      </c>
      <c r="M3949" s="500" t="s">
        <v>2307</v>
      </c>
      <c r="N3949" s="500" t="s">
        <v>13888</v>
      </c>
    </row>
    <row r="3950" spans="1:14">
      <c r="A3950" s="500" t="s">
        <v>686</v>
      </c>
      <c r="B3950" s="500" t="s">
        <v>2858</v>
      </c>
      <c r="C3950" s="500" t="s">
        <v>2888</v>
      </c>
      <c r="D3950" s="500" t="s">
        <v>2889</v>
      </c>
      <c r="E3950" s="500" t="s">
        <v>11099</v>
      </c>
      <c r="F3950" s="500" t="s">
        <v>580</v>
      </c>
      <c r="G3950" s="500" t="s">
        <v>13889</v>
      </c>
      <c r="H3950" s="500" t="s">
        <v>11255</v>
      </c>
      <c r="I3950" s="500" t="s">
        <v>688</v>
      </c>
      <c r="J3950" s="500" t="s">
        <v>689</v>
      </c>
      <c r="K3950" s="500" t="s">
        <v>2306</v>
      </c>
      <c r="L3950" s="500" t="s">
        <v>27724</v>
      </c>
      <c r="M3950" s="500" t="s">
        <v>2307</v>
      </c>
      <c r="N3950" s="500" t="s">
        <v>13890</v>
      </c>
    </row>
    <row r="3951" spans="1:14">
      <c r="A3951" s="500" t="s">
        <v>686</v>
      </c>
      <c r="B3951" s="500" t="s">
        <v>2858</v>
      </c>
      <c r="C3951" s="500" t="s">
        <v>2888</v>
      </c>
      <c r="D3951" s="500" t="s">
        <v>2889</v>
      </c>
      <c r="E3951" s="500" t="s">
        <v>11099</v>
      </c>
      <c r="F3951" s="500" t="s">
        <v>580</v>
      </c>
      <c r="G3951" s="500" t="s">
        <v>13891</v>
      </c>
      <c r="H3951" s="500" t="s">
        <v>13846</v>
      </c>
      <c r="I3951" s="500" t="s">
        <v>688</v>
      </c>
      <c r="J3951" s="500" t="s">
        <v>689</v>
      </c>
      <c r="K3951" s="500" t="s">
        <v>2306</v>
      </c>
      <c r="L3951" s="500" t="s">
        <v>27724</v>
      </c>
      <c r="M3951" s="500" t="s">
        <v>2307</v>
      </c>
      <c r="N3951" s="500" t="s">
        <v>13892</v>
      </c>
    </row>
    <row r="3952" spans="1:14">
      <c r="A3952" s="500" t="s">
        <v>686</v>
      </c>
      <c r="B3952" s="500" t="s">
        <v>2858</v>
      </c>
      <c r="C3952" s="500" t="s">
        <v>2888</v>
      </c>
      <c r="D3952" s="500" t="s">
        <v>2889</v>
      </c>
      <c r="E3952" s="500" t="s">
        <v>11099</v>
      </c>
      <c r="F3952" s="500" t="s">
        <v>580</v>
      </c>
      <c r="G3952" s="500" t="s">
        <v>13893</v>
      </c>
      <c r="H3952" s="500" t="s">
        <v>11255</v>
      </c>
      <c r="I3952" s="500" t="s">
        <v>688</v>
      </c>
      <c r="J3952" s="500" t="s">
        <v>689</v>
      </c>
      <c r="K3952" s="500" t="s">
        <v>2306</v>
      </c>
      <c r="L3952" s="500" t="s">
        <v>27724</v>
      </c>
      <c r="M3952" s="500" t="s">
        <v>2307</v>
      </c>
      <c r="N3952" s="500" t="s">
        <v>13894</v>
      </c>
    </row>
    <row r="3953" spans="1:14">
      <c r="A3953" s="500" t="s">
        <v>686</v>
      </c>
      <c r="B3953" s="500" t="s">
        <v>2858</v>
      </c>
      <c r="C3953" s="500" t="s">
        <v>2888</v>
      </c>
      <c r="D3953" s="500" t="s">
        <v>2889</v>
      </c>
      <c r="E3953" s="500" t="s">
        <v>11099</v>
      </c>
      <c r="F3953" s="500" t="s">
        <v>580</v>
      </c>
      <c r="G3953" s="500" t="s">
        <v>13895</v>
      </c>
      <c r="H3953" s="500" t="s">
        <v>13855</v>
      </c>
      <c r="I3953" s="500" t="s">
        <v>688</v>
      </c>
      <c r="J3953" s="500" t="s">
        <v>689</v>
      </c>
      <c r="K3953" s="500" t="s">
        <v>2306</v>
      </c>
      <c r="L3953" s="500" t="s">
        <v>27724</v>
      </c>
      <c r="M3953" s="500" t="s">
        <v>2307</v>
      </c>
      <c r="N3953" s="500" t="s">
        <v>13896</v>
      </c>
    </row>
    <row r="3954" spans="1:14">
      <c r="A3954" s="500" t="s">
        <v>686</v>
      </c>
      <c r="B3954" s="500" t="s">
        <v>2858</v>
      </c>
      <c r="C3954" s="500" t="s">
        <v>2888</v>
      </c>
      <c r="D3954" s="500" t="s">
        <v>2889</v>
      </c>
      <c r="E3954" s="500" t="s">
        <v>11099</v>
      </c>
      <c r="F3954" s="500" t="s">
        <v>580</v>
      </c>
      <c r="G3954" s="500" t="s">
        <v>13897</v>
      </c>
      <c r="H3954" s="500" t="s">
        <v>11115</v>
      </c>
      <c r="I3954" s="500" t="s">
        <v>688</v>
      </c>
      <c r="J3954" s="500" t="s">
        <v>689</v>
      </c>
      <c r="K3954" s="500" t="s">
        <v>2306</v>
      </c>
      <c r="L3954" s="500" t="s">
        <v>27724</v>
      </c>
      <c r="M3954" s="500" t="s">
        <v>2307</v>
      </c>
      <c r="N3954" s="500" t="s">
        <v>13898</v>
      </c>
    </row>
    <row r="3955" spans="1:14">
      <c r="A3955" s="500" t="s">
        <v>686</v>
      </c>
      <c r="B3955" s="500" t="s">
        <v>2858</v>
      </c>
      <c r="C3955" s="500" t="s">
        <v>2888</v>
      </c>
      <c r="D3955" s="500" t="s">
        <v>2889</v>
      </c>
      <c r="E3955" s="500" t="s">
        <v>11099</v>
      </c>
      <c r="F3955" s="500" t="s">
        <v>580</v>
      </c>
      <c r="G3955" s="500" t="s">
        <v>13899</v>
      </c>
      <c r="H3955" s="500" t="s">
        <v>13855</v>
      </c>
      <c r="I3955" s="500" t="s">
        <v>688</v>
      </c>
      <c r="J3955" s="500" t="s">
        <v>689</v>
      </c>
      <c r="K3955" s="500" t="s">
        <v>2306</v>
      </c>
      <c r="L3955" s="500" t="s">
        <v>27724</v>
      </c>
      <c r="M3955" s="500" t="s">
        <v>2307</v>
      </c>
      <c r="N3955" s="500" t="s">
        <v>13900</v>
      </c>
    </row>
    <row r="3956" spans="1:14">
      <c r="A3956" s="500" t="s">
        <v>686</v>
      </c>
      <c r="B3956" s="500" t="s">
        <v>2858</v>
      </c>
      <c r="C3956" s="500" t="s">
        <v>2888</v>
      </c>
      <c r="D3956" s="500" t="s">
        <v>2889</v>
      </c>
      <c r="E3956" s="500" t="s">
        <v>11099</v>
      </c>
      <c r="F3956" s="500" t="s">
        <v>580</v>
      </c>
      <c r="G3956" s="500" t="s">
        <v>13901</v>
      </c>
      <c r="H3956" s="500" t="s">
        <v>11115</v>
      </c>
      <c r="I3956" s="500" t="s">
        <v>688</v>
      </c>
      <c r="J3956" s="500" t="s">
        <v>689</v>
      </c>
      <c r="K3956" s="500" t="s">
        <v>2306</v>
      </c>
      <c r="L3956" s="500" t="s">
        <v>27724</v>
      </c>
      <c r="M3956" s="500" t="s">
        <v>2307</v>
      </c>
      <c r="N3956" s="500" t="s">
        <v>13902</v>
      </c>
    </row>
    <row r="3957" spans="1:14">
      <c r="A3957" s="500" t="s">
        <v>686</v>
      </c>
      <c r="B3957" s="500" t="s">
        <v>2858</v>
      </c>
      <c r="C3957" s="500" t="s">
        <v>2888</v>
      </c>
      <c r="D3957" s="500" t="s">
        <v>2889</v>
      </c>
      <c r="E3957" s="500" t="s">
        <v>11099</v>
      </c>
      <c r="F3957" s="500" t="s">
        <v>580</v>
      </c>
      <c r="G3957" s="500" t="s">
        <v>13903</v>
      </c>
      <c r="H3957" s="500" t="s">
        <v>13864</v>
      </c>
      <c r="I3957" s="500" t="s">
        <v>688</v>
      </c>
      <c r="J3957" s="500" t="s">
        <v>689</v>
      </c>
      <c r="K3957" s="500" t="s">
        <v>2306</v>
      </c>
      <c r="L3957" s="500" t="s">
        <v>27724</v>
      </c>
      <c r="M3957" s="500" t="s">
        <v>2307</v>
      </c>
      <c r="N3957" s="500" t="s">
        <v>13904</v>
      </c>
    </row>
    <row r="3958" spans="1:14">
      <c r="A3958" s="500" t="s">
        <v>686</v>
      </c>
      <c r="B3958" s="500" t="s">
        <v>2858</v>
      </c>
      <c r="C3958" s="500" t="s">
        <v>2888</v>
      </c>
      <c r="D3958" s="500" t="s">
        <v>2889</v>
      </c>
      <c r="E3958" s="500" t="s">
        <v>11099</v>
      </c>
      <c r="F3958" s="500" t="s">
        <v>580</v>
      </c>
      <c r="G3958" s="500" t="s">
        <v>13905</v>
      </c>
      <c r="H3958" s="500" t="s">
        <v>11224</v>
      </c>
      <c r="I3958" s="500" t="s">
        <v>688</v>
      </c>
      <c r="J3958" s="500" t="s">
        <v>689</v>
      </c>
      <c r="K3958" s="500" t="s">
        <v>2306</v>
      </c>
      <c r="L3958" s="500" t="s">
        <v>27724</v>
      </c>
      <c r="M3958" s="500" t="s">
        <v>2307</v>
      </c>
      <c r="N3958" s="500" t="s">
        <v>13906</v>
      </c>
    </row>
    <row r="3959" spans="1:14">
      <c r="A3959" s="500" t="s">
        <v>686</v>
      </c>
      <c r="B3959" s="500" t="s">
        <v>2858</v>
      </c>
      <c r="C3959" s="500" t="s">
        <v>2888</v>
      </c>
      <c r="D3959" s="500" t="s">
        <v>2889</v>
      </c>
      <c r="E3959" s="500" t="s">
        <v>11099</v>
      </c>
      <c r="F3959" s="500" t="s">
        <v>580</v>
      </c>
      <c r="G3959" s="500" t="s">
        <v>13907</v>
      </c>
      <c r="H3959" s="500" t="s">
        <v>13864</v>
      </c>
      <c r="I3959" s="500" t="s">
        <v>688</v>
      </c>
      <c r="J3959" s="500" t="s">
        <v>689</v>
      </c>
      <c r="K3959" s="500" t="s">
        <v>2306</v>
      </c>
      <c r="L3959" s="500" t="s">
        <v>27724</v>
      </c>
      <c r="M3959" s="500" t="s">
        <v>2307</v>
      </c>
      <c r="N3959" s="500" t="s">
        <v>13908</v>
      </c>
    </row>
    <row r="3960" spans="1:14">
      <c r="A3960" s="500" t="s">
        <v>686</v>
      </c>
      <c r="B3960" s="500" t="s">
        <v>2858</v>
      </c>
      <c r="C3960" s="500" t="s">
        <v>2888</v>
      </c>
      <c r="D3960" s="500" t="s">
        <v>2889</v>
      </c>
      <c r="E3960" s="500" t="s">
        <v>11099</v>
      </c>
      <c r="F3960" s="500" t="s">
        <v>580</v>
      </c>
      <c r="G3960" s="500" t="s">
        <v>13909</v>
      </c>
      <c r="H3960" s="500" t="s">
        <v>11224</v>
      </c>
      <c r="I3960" s="500" t="s">
        <v>688</v>
      </c>
      <c r="J3960" s="500" t="s">
        <v>689</v>
      </c>
      <c r="K3960" s="500" t="s">
        <v>2306</v>
      </c>
      <c r="L3960" s="500" t="s">
        <v>27724</v>
      </c>
      <c r="M3960" s="500" t="s">
        <v>2307</v>
      </c>
      <c r="N3960" s="500" t="s">
        <v>13910</v>
      </c>
    </row>
    <row r="3961" spans="1:14">
      <c r="A3961" s="500" t="s">
        <v>686</v>
      </c>
      <c r="B3961" s="500" t="s">
        <v>2858</v>
      </c>
      <c r="C3961" s="500" t="s">
        <v>2888</v>
      </c>
      <c r="D3961" s="500" t="s">
        <v>2889</v>
      </c>
      <c r="E3961" s="500" t="s">
        <v>11099</v>
      </c>
      <c r="F3961" s="500" t="s">
        <v>580</v>
      </c>
      <c r="G3961" s="500" t="s">
        <v>13911</v>
      </c>
      <c r="H3961" s="500" t="s">
        <v>3925</v>
      </c>
      <c r="I3961" s="500" t="s">
        <v>688</v>
      </c>
      <c r="J3961" s="500" t="s">
        <v>689</v>
      </c>
      <c r="K3961" s="500" t="s">
        <v>2306</v>
      </c>
      <c r="L3961" s="500" t="s">
        <v>27724</v>
      </c>
      <c r="M3961" s="500" t="s">
        <v>2307</v>
      </c>
      <c r="N3961" s="500" t="s">
        <v>13912</v>
      </c>
    </row>
    <row r="3962" spans="1:14">
      <c r="A3962" s="500" t="s">
        <v>686</v>
      </c>
      <c r="B3962" s="500" t="s">
        <v>2858</v>
      </c>
      <c r="C3962" s="500" t="s">
        <v>2888</v>
      </c>
      <c r="D3962" s="500" t="s">
        <v>2889</v>
      </c>
      <c r="E3962" s="500" t="s">
        <v>11099</v>
      </c>
      <c r="F3962" s="500" t="s">
        <v>580</v>
      </c>
      <c r="G3962" s="500" t="s">
        <v>13913</v>
      </c>
      <c r="H3962" s="500" t="s">
        <v>3929</v>
      </c>
      <c r="I3962" s="500" t="s">
        <v>688</v>
      </c>
      <c r="J3962" s="500" t="s">
        <v>689</v>
      </c>
      <c r="K3962" s="500" t="s">
        <v>2306</v>
      </c>
      <c r="L3962" s="500" t="s">
        <v>27724</v>
      </c>
      <c r="M3962" s="500" t="s">
        <v>2307</v>
      </c>
      <c r="N3962" s="500" t="s">
        <v>13914</v>
      </c>
    </row>
    <row r="3963" spans="1:14">
      <c r="A3963" s="500" t="s">
        <v>686</v>
      </c>
      <c r="B3963" s="500" t="s">
        <v>2858</v>
      </c>
      <c r="C3963" s="500" t="s">
        <v>2888</v>
      </c>
      <c r="D3963" s="500" t="s">
        <v>2889</v>
      </c>
      <c r="E3963" s="500" t="s">
        <v>11099</v>
      </c>
      <c r="F3963" s="500" t="s">
        <v>580</v>
      </c>
      <c r="G3963" s="500" t="s">
        <v>13915</v>
      </c>
      <c r="H3963" s="500" t="s">
        <v>3925</v>
      </c>
      <c r="I3963" s="500" t="s">
        <v>688</v>
      </c>
      <c r="J3963" s="500" t="s">
        <v>689</v>
      </c>
      <c r="K3963" s="500" t="s">
        <v>2306</v>
      </c>
      <c r="L3963" s="500" t="s">
        <v>27724</v>
      </c>
      <c r="M3963" s="500" t="s">
        <v>2307</v>
      </c>
      <c r="N3963" s="500" t="s">
        <v>13916</v>
      </c>
    </row>
    <row r="3964" spans="1:14">
      <c r="A3964" s="500" t="s">
        <v>686</v>
      </c>
      <c r="B3964" s="500" t="s">
        <v>2858</v>
      </c>
      <c r="C3964" s="500" t="s">
        <v>2888</v>
      </c>
      <c r="D3964" s="500" t="s">
        <v>2889</v>
      </c>
      <c r="E3964" s="500" t="s">
        <v>11099</v>
      </c>
      <c r="F3964" s="500" t="s">
        <v>580</v>
      </c>
      <c r="G3964" s="500" t="s">
        <v>13917</v>
      </c>
      <c r="H3964" s="500" t="s">
        <v>3929</v>
      </c>
      <c r="I3964" s="500" t="s">
        <v>688</v>
      </c>
      <c r="J3964" s="500" t="s">
        <v>689</v>
      </c>
      <c r="K3964" s="500" t="s">
        <v>2306</v>
      </c>
      <c r="L3964" s="500" t="s">
        <v>27724</v>
      </c>
      <c r="M3964" s="500" t="s">
        <v>2307</v>
      </c>
      <c r="N3964" s="500" t="s">
        <v>13918</v>
      </c>
    </row>
    <row r="3965" spans="1:14">
      <c r="A3965" s="500" t="s">
        <v>686</v>
      </c>
      <c r="B3965" s="500" t="s">
        <v>2858</v>
      </c>
      <c r="C3965" s="500" t="s">
        <v>2888</v>
      </c>
      <c r="D3965" s="500" t="s">
        <v>2889</v>
      </c>
      <c r="E3965" s="500" t="s">
        <v>11099</v>
      </c>
      <c r="F3965" s="500" t="s">
        <v>580</v>
      </c>
      <c r="G3965" s="500" t="s">
        <v>13919</v>
      </c>
      <c r="H3965" s="500" t="s">
        <v>13881</v>
      </c>
      <c r="I3965" s="500" t="s">
        <v>688</v>
      </c>
      <c r="J3965" s="500" t="s">
        <v>689</v>
      </c>
      <c r="K3965" s="500" t="s">
        <v>2306</v>
      </c>
      <c r="L3965" s="500" t="s">
        <v>27724</v>
      </c>
      <c r="M3965" s="500" t="s">
        <v>2307</v>
      </c>
      <c r="N3965" s="500" t="s">
        <v>13920</v>
      </c>
    </row>
    <row r="3966" spans="1:14">
      <c r="A3966" s="500" t="s">
        <v>686</v>
      </c>
      <c r="B3966" s="500" t="s">
        <v>2858</v>
      </c>
      <c r="C3966" s="500" t="s">
        <v>2888</v>
      </c>
      <c r="D3966" s="500" t="s">
        <v>2889</v>
      </c>
      <c r="E3966" s="500" t="s">
        <v>11099</v>
      </c>
      <c r="F3966" s="500" t="s">
        <v>580</v>
      </c>
      <c r="G3966" s="500" t="s">
        <v>13921</v>
      </c>
      <c r="H3966" s="500" t="s">
        <v>13922</v>
      </c>
      <c r="I3966" s="500" t="s">
        <v>688</v>
      </c>
      <c r="J3966" s="500" t="s">
        <v>689</v>
      </c>
      <c r="K3966" s="500" t="s">
        <v>2306</v>
      </c>
      <c r="L3966" s="500" t="s">
        <v>27724</v>
      </c>
      <c r="M3966" s="500" t="s">
        <v>2307</v>
      </c>
      <c r="N3966" s="500" t="s">
        <v>13923</v>
      </c>
    </row>
    <row r="3967" spans="1:14">
      <c r="A3967" s="500" t="s">
        <v>686</v>
      </c>
      <c r="B3967" s="500" t="s">
        <v>2858</v>
      </c>
      <c r="C3967" s="500" t="s">
        <v>2888</v>
      </c>
      <c r="D3967" s="500" t="s">
        <v>2889</v>
      </c>
      <c r="E3967" s="500" t="s">
        <v>11099</v>
      </c>
      <c r="F3967" s="500" t="s">
        <v>580</v>
      </c>
      <c r="G3967" s="500" t="s">
        <v>13924</v>
      </c>
      <c r="H3967" s="500" t="s">
        <v>13881</v>
      </c>
      <c r="I3967" s="500" t="s">
        <v>688</v>
      </c>
      <c r="J3967" s="500" t="s">
        <v>689</v>
      </c>
      <c r="K3967" s="500" t="s">
        <v>2306</v>
      </c>
      <c r="L3967" s="500" t="s">
        <v>27724</v>
      </c>
      <c r="M3967" s="500" t="s">
        <v>2307</v>
      </c>
      <c r="N3967" s="500" t="s">
        <v>13925</v>
      </c>
    </row>
    <row r="3968" spans="1:14">
      <c r="A3968" s="500" t="s">
        <v>686</v>
      </c>
      <c r="B3968" s="500" t="s">
        <v>2858</v>
      </c>
      <c r="C3968" s="500" t="s">
        <v>2888</v>
      </c>
      <c r="D3968" s="500" t="s">
        <v>2889</v>
      </c>
      <c r="E3968" s="500" t="s">
        <v>11099</v>
      </c>
      <c r="F3968" s="500" t="s">
        <v>580</v>
      </c>
      <c r="G3968" s="500" t="s">
        <v>13926</v>
      </c>
      <c r="H3968" s="500" t="s">
        <v>13922</v>
      </c>
      <c r="I3968" s="500" t="s">
        <v>688</v>
      </c>
      <c r="J3968" s="500" t="s">
        <v>689</v>
      </c>
      <c r="K3968" s="500" t="s">
        <v>2306</v>
      </c>
      <c r="L3968" s="500" t="s">
        <v>27724</v>
      </c>
      <c r="M3968" s="500" t="s">
        <v>2307</v>
      </c>
      <c r="N3968" s="500" t="s">
        <v>13927</v>
      </c>
    </row>
    <row r="3969" spans="1:14">
      <c r="A3969" s="500" t="s">
        <v>686</v>
      </c>
      <c r="B3969" s="500" t="s">
        <v>2858</v>
      </c>
      <c r="C3969" s="500" t="s">
        <v>2888</v>
      </c>
      <c r="D3969" s="500" t="s">
        <v>2889</v>
      </c>
      <c r="E3969" s="500" t="s">
        <v>11099</v>
      </c>
      <c r="F3969" s="500" t="s">
        <v>580</v>
      </c>
      <c r="G3969" s="500" t="s">
        <v>13928</v>
      </c>
      <c r="H3969" s="500" t="s">
        <v>11255</v>
      </c>
      <c r="I3969" s="500" t="s">
        <v>688</v>
      </c>
      <c r="J3969" s="500" t="s">
        <v>689</v>
      </c>
      <c r="K3969" s="500" t="s">
        <v>2306</v>
      </c>
      <c r="L3969" s="500" t="s">
        <v>27724</v>
      </c>
      <c r="M3969" s="500" t="s">
        <v>2307</v>
      </c>
      <c r="N3969" s="500" t="s">
        <v>13929</v>
      </c>
    </row>
    <row r="3970" spans="1:14">
      <c r="A3970" s="500" t="s">
        <v>686</v>
      </c>
      <c r="B3970" s="500" t="s">
        <v>2858</v>
      </c>
      <c r="C3970" s="500" t="s">
        <v>2888</v>
      </c>
      <c r="D3970" s="500" t="s">
        <v>2889</v>
      </c>
      <c r="E3970" s="500" t="s">
        <v>11099</v>
      </c>
      <c r="F3970" s="500" t="s">
        <v>580</v>
      </c>
      <c r="G3970" s="500" t="s">
        <v>13930</v>
      </c>
      <c r="H3970" s="500" t="s">
        <v>11165</v>
      </c>
      <c r="I3970" s="500" t="s">
        <v>688</v>
      </c>
      <c r="J3970" s="500" t="s">
        <v>689</v>
      </c>
      <c r="K3970" s="500" t="s">
        <v>2306</v>
      </c>
      <c r="L3970" s="500" t="s">
        <v>27724</v>
      </c>
      <c r="M3970" s="500" t="s">
        <v>2307</v>
      </c>
      <c r="N3970" s="500" t="s">
        <v>13931</v>
      </c>
    </row>
    <row r="3971" spans="1:14">
      <c r="A3971" s="500" t="s">
        <v>686</v>
      </c>
      <c r="B3971" s="500" t="s">
        <v>2858</v>
      </c>
      <c r="C3971" s="500" t="s">
        <v>2888</v>
      </c>
      <c r="D3971" s="500" t="s">
        <v>2889</v>
      </c>
      <c r="E3971" s="500" t="s">
        <v>11099</v>
      </c>
      <c r="F3971" s="500" t="s">
        <v>580</v>
      </c>
      <c r="G3971" s="500" t="s">
        <v>13932</v>
      </c>
      <c r="H3971" s="500" t="s">
        <v>11255</v>
      </c>
      <c r="I3971" s="500" t="s">
        <v>688</v>
      </c>
      <c r="J3971" s="500" t="s">
        <v>689</v>
      </c>
      <c r="K3971" s="500" t="s">
        <v>2306</v>
      </c>
      <c r="L3971" s="500" t="s">
        <v>27724</v>
      </c>
      <c r="M3971" s="500" t="s">
        <v>2307</v>
      </c>
      <c r="N3971" s="500" t="s">
        <v>13933</v>
      </c>
    </row>
    <row r="3972" spans="1:14">
      <c r="A3972" s="500" t="s">
        <v>686</v>
      </c>
      <c r="B3972" s="500" t="s">
        <v>2858</v>
      </c>
      <c r="C3972" s="500" t="s">
        <v>2888</v>
      </c>
      <c r="D3972" s="500" t="s">
        <v>2889</v>
      </c>
      <c r="E3972" s="500" t="s">
        <v>11099</v>
      </c>
      <c r="F3972" s="500" t="s">
        <v>580</v>
      </c>
      <c r="G3972" s="500" t="s">
        <v>13934</v>
      </c>
      <c r="H3972" s="500" t="s">
        <v>11165</v>
      </c>
      <c r="I3972" s="500" t="s">
        <v>688</v>
      </c>
      <c r="J3972" s="500" t="s">
        <v>689</v>
      </c>
      <c r="K3972" s="500" t="s">
        <v>2306</v>
      </c>
      <c r="L3972" s="500" t="s">
        <v>27724</v>
      </c>
      <c r="M3972" s="500" t="s">
        <v>2307</v>
      </c>
      <c r="N3972" s="500" t="s">
        <v>13935</v>
      </c>
    </row>
    <row r="3973" spans="1:14">
      <c r="A3973" s="500" t="s">
        <v>686</v>
      </c>
      <c r="B3973" s="500" t="s">
        <v>2858</v>
      </c>
      <c r="C3973" s="500" t="s">
        <v>2888</v>
      </c>
      <c r="D3973" s="500" t="s">
        <v>2889</v>
      </c>
      <c r="E3973" s="500" t="s">
        <v>11099</v>
      </c>
      <c r="F3973" s="500" t="s">
        <v>580</v>
      </c>
      <c r="G3973" s="500" t="s">
        <v>13936</v>
      </c>
      <c r="H3973" s="500" t="s">
        <v>11115</v>
      </c>
      <c r="I3973" s="500" t="s">
        <v>688</v>
      </c>
      <c r="J3973" s="500" t="s">
        <v>689</v>
      </c>
      <c r="K3973" s="500" t="s">
        <v>2306</v>
      </c>
      <c r="L3973" s="500" t="s">
        <v>27724</v>
      </c>
      <c r="M3973" s="500" t="s">
        <v>2307</v>
      </c>
      <c r="N3973" s="500" t="s">
        <v>13937</v>
      </c>
    </row>
    <row r="3974" spans="1:14">
      <c r="A3974" s="500" t="s">
        <v>686</v>
      </c>
      <c r="B3974" s="500" t="s">
        <v>2858</v>
      </c>
      <c r="C3974" s="500" t="s">
        <v>2888</v>
      </c>
      <c r="D3974" s="500" t="s">
        <v>2889</v>
      </c>
      <c r="E3974" s="500" t="s">
        <v>11099</v>
      </c>
      <c r="F3974" s="500" t="s">
        <v>580</v>
      </c>
      <c r="G3974" s="500" t="s">
        <v>13938</v>
      </c>
      <c r="H3974" s="500" t="s">
        <v>13939</v>
      </c>
      <c r="I3974" s="500" t="s">
        <v>688</v>
      </c>
      <c r="J3974" s="500" t="s">
        <v>689</v>
      </c>
      <c r="K3974" s="500" t="s">
        <v>2306</v>
      </c>
      <c r="L3974" s="500" t="s">
        <v>27724</v>
      </c>
      <c r="M3974" s="500" t="s">
        <v>2307</v>
      </c>
      <c r="N3974" s="500" t="s">
        <v>13940</v>
      </c>
    </row>
    <row r="3975" spans="1:14">
      <c r="A3975" s="500" t="s">
        <v>686</v>
      </c>
      <c r="B3975" s="500" t="s">
        <v>2858</v>
      </c>
      <c r="C3975" s="500" t="s">
        <v>2888</v>
      </c>
      <c r="D3975" s="500" t="s">
        <v>2889</v>
      </c>
      <c r="E3975" s="500" t="s">
        <v>11099</v>
      </c>
      <c r="F3975" s="500" t="s">
        <v>580</v>
      </c>
      <c r="G3975" s="500" t="s">
        <v>13941</v>
      </c>
      <c r="H3975" s="500" t="s">
        <v>11115</v>
      </c>
      <c r="I3975" s="500" t="s">
        <v>688</v>
      </c>
      <c r="J3975" s="500" t="s">
        <v>689</v>
      </c>
      <c r="K3975" s="500" t="s">
        <v>2306</v>
      </c>
      <c r="L3975" s="500" t="s">
        <v>27724</v>
      </c>
      <c r="M3975" s="500" t="s">
        <v>2307</v>
      </c>
      <c r="N3975" s="500" t="s">
        <v>13942</v>
      </c>
    </row>
    <row r="3976" spans="1:14">
      <c r="A3976" s="500" t="s">
        <v>686</v>
      </c>
      <c r="B3976" s="500" t="s">
        <v>2858</v>
      </c>
      <c r="C3976" s="500" t="s">
        <v>2888</v>
      </c>
      <c r="D3976" s="500" t="s">
        <v>2889</v>
      </c>
      <c r="E3976" s="500" t="s">
        <v>11099</v>
      </c>
      <c r="F3976" s="500" t="s">
        <v>580</v>
      </c>
      <c r="G3976" s="500" t="s">
        <v>13943</v>
      </c>
      <c r="H3976" s="500" t="s">
        <v>13939</v>
      </c>
      <c r="I3976" s="500" t="s">
        <v>688</v>
      </c>
      <c r="J3976" s="500" t="s">
        <v>689</v>
      </c>
      <c r="K3976" s="500" t="s">
        <v>2306</v>
      </c>
      <c r="L3976" s="500" t="s">
        <v>27724</v>
      </c>
      <c r="M3976" s="500" t="s">
        <v>2307</v>
      </c>
      <c r="N3976" s="500" t="s">
        <v>13944</v>
      </c>
    </row>
    <row r="3977" spans="1:14">
      <c r="A3977" s="500" t="s">
        <v>686</v>
      </c>
      <c r="B3977" s="500" t="s">
        <v>2858</v>
      </c>
      <c r="C3977" s="500" t="s">
        <v>2888</v>
      </c>
      <c r="D3977" s="500" t="s">
        <v>2889</v>
      </c>
      <c r="E3977" s="500" t="s">
        <v>11099</v>
      </c>
      <c r="F3977" s="500" t="s">
        <v>580</v>
      </c>
      <c r="G3977" s="500" t="s">
        <v>13945</v>
      </c>
      <c r="H3977" s="500" t="s">
        <v>11224</v>
      </c>
      <c r="I3977" s="500" t="s">
        <v>688</v>
      </c>
      <c r="J3977" s="500" t="s">
        <v>689</v>
      </c>
      <c r="K3977" s="500" t="s">
        <v>2306</v>
      </c>
      <c r="L3977" s="500" t="s">
        <v>27724</v>
      </c>
      <c r="M3977" s="500" t="s">
        <v>2307</v>
      </c>
      <c r="N3977" s="500" t="s">
        <v>13946</v>
      </c>
    </row>
    <row r="3978" spans="1:14">
      <c r="A3978" s="500" t="s">
        <v>686</v>
      </c>
      <c r="B3978" s="500" t="s">
        <v>2858</v>
      </c>
      <c r="C3978" s="500" t="s">
        <v>2888</v>
      </c>
      <c r="D3978" s="500" t="s">
        <v>2889</v>
      </c>
      <c r="E3978" s="500" t="s">
        <v>11099</v>
      </c>
      <c r="F3978" s="500" t="s">
        <v>580</v>
      </c>
      <c r="G3978" s="500" t="s">
        <v>13947</v>
      </c>
      <c r="H3978" s="500" t="s">
        <v>11116</v>
      </c>
      <c r="I3978" s="500" t="s">
        <v>688</v>
      </c>
      <c r="J3978" s="500" t="s">
        <v>689</v>
      </c>
      <c r="K3978" s="500" t="s">
        <v>2306</v>
      </c>
      <c r="L3978" s="500" t="s">
        <v>27724</v>
      </c>
      <c r="M3978" s="500" t="s">
        <v>2307</v>
      </c>
      <c r="N3978" s="500" t="s">
        <v>13948</v>
      </c>
    </row>
    <row r="3979" spans="1:14">
      <c r="A3979" s="500" t="s">
        <v>686</v>
      </c>
      <c r="B3979" s="500" t="s">
        <v>2858</v>
      </c>
      <c r="C3979" s="500" t="s">
        <v>2888</v>
      </c>
      <c r="D3979" s="500" t="s">
        <v>2889</v>
      </c>
      <c r="E3979" s="500" t="s">
        <v>11099</v>
      </c>
      <c r="F3979" s="500" t="s">
        <v>580</v>
      </c>
      <c r="G3979" s="500" t="s">
        <v>13949</v>
      </c>
      <c r="H3979" s="500" t="s">
        <v>11224</v>
      </c>
      <c r="I3979" s="500" t="s">
        <v>688</v>
      </c>
      <c r="J3979" s="500" t="s">
        <v>689</v>
      </c>
      <c r="K3979" s="500" t="s">
        <v>2306</v>
      </c>
      <c r="L3979" s="500" t="s">
        <v>27724</v>
      </c>
      <c r="M3979" s="500" t="s">
        <v>2307</v>
      </c>
      <c r="N3979" s="500" t="s">
        <v>13950</v>
      </c>
    </row>
    <row r="3980" spans="1:14">
      <c r="A3980" s="500" t="s">
        <v>686</v>
      </c>
      <c r="B3980" s="500" t="s">
        <v>2858</v>
      </c>
      <c r="C3980" s="500" t="s">
        <v>2888</v>
      </c>
      <c r="D3980" s="500" t="s">
        <v>2889</v>
      </c>
      <c r="E3980" s="500" t="s">
        <v>11099</v>
      </c>
      <c r="F3980" s="500" t="s">
        <v>580</v>
      </c>
      <c r="G3980" s="500" t="s">
        <v>13951</v>
      </c>
      <c r="H3980" s="500" t="s">
        <v>11116</v>
      </c>
      <c r="I3980" s="500" t="s">
        <v>688</v>
      </c>
      <c r="J3980" s="500" t="s">
        <v>689</v>
      </c>
      <c r="K3980" s="500" t="s">
        <v>2306</v>
      </c>
      <c r="L3980" s="500" t="s">
        <v>27724</v>
      </c>
      <c r="M3980" s="500" t="s">
        <v>2307</v>
      </c>
      <c r="N3980" s="500" t="s">
        <v>13952</v>
      </c>
    </row>
    <row r="3981" spans="1:14">
      <c r="A3981" s="500" t="s">
        <v>686</v>
      </c>
      <c r="B3981" s="500" t="s">
        <v>2858</v>
      </c>
      <c r="C3981" s="500" t="s">
        <v>2888</v>
      </c>
      <c r="D3981" s="500" t="s">
        <v>2889</v>
      </c>
      <c r="E3981" s="500" t="s">
        <v>11099</v>
      </c>
      <c r="F3981" s="500" t="s">
        <v>580</v>
      </c>
      <c r="G3981" s="500" t="s">
        <v>13953</v>
      </c>
      <c r="H3981" s="500" t="s">
        <v>3929</v>
      </c>
      <c r="I3981" s="500" t="s">
        <v>688</v>
      </c>
      <c r="J3981" s="500" t="s">
        <v>689</v>
      </c>
      <c r="K3981" s="500" t="s">
        <v>2306</v>
      </c>
      <c r="L3981" s="500" t="s">
        <v>27724</v>
      </c>
      <c r="M3981" s="500" t="s">
        <v>2307</v>
      </c>
      <c r="N3981" s="500" t="s">
        <v>13954</v>
      </c>
    </row>
    <row r="3982" spans="1:14">
      <c r="A3982" s="500" t="s">
        <v>686</v>
      </c>
      <c r="B3982" s="500" t="s">
        <v>2858</v>
      </c>
      <c r="C3982" s="500" t="s">
        <v>2888</v>
      </c>
      <c r="D3982" s="500" t="s">
        <v>2889</v>
      </c>
      <c r="E3982" s="500" t="s">
        <v>11099</v>
      </c>
      <c r="F3982" s="500" t="s">
        <v>580</v>
      </c>
      <c r="G3982" s="500" t="s">
        <v>13955</v>
      </c>
      <c r="H3982" s="500" t="s">
        <v>11226</v>
      </c>
      <c r="I3982" s="500" t="s">
        <v>688</v>
      </c>
      <c r="J3982" s="500" t="s">
        <v>689</v>
      </c>
      <c r="K3982" s="500" t="s">
        <v>2306</v>
      </c>
      <c r="L3982" s="500" t="s">
        <v>27724</v>
      </c>
      <c r="M3982" s="500" t="s">
        <v>2307</v>
      </c>
      <c r="N3982" s="500" t="s">
        <v>13956</v>
      </c>
    </row>
    <row r="3983" spans="1:14">
      <c r="A3983" s="500" t="s">
        <v>686</v>
      </c>
      <c r="B3983" s="500" t="s">
        <v>2858</v>
      </c>
      <c r="C3983" s="500" t="s">
        <v>2888</v>
      </c>
      <c r="D3983" s="500" t="s">
        <v>2889</v>
      </c>
      <c r="E3983" s="500" t="s">
        <v>11099</v>
      </c>
      <c r="F3983" s="500" t="s">
        <v>580</v>
      </c>
      <c r="G3983" s="500" t="s">
        <v>13957</v>
      </c>
      <c r="H3983" s="500" t="s">
        <v>3929</v>
      </c>
      <c r="I3983" s="500" t="s">
        <v>688</v>
      </c>
      <c r="J3983" s="500" t="s">
        <v>689</v>
      </c>
      <c r="K3983" s="500" t="s">
        <v>2306</v>
      </c>
      <c r="L3983" s="500" t="s">
        <v>27724</v>
      </c>
      <c r="M3983" s="500" t="s">
        <v>2307</v>
      </c>
      <c r="N3983" s="500" t="s">
        <v>13958</v>
      </c>
    </row>
    <row r="3984" spans="1:14">
      <c r="A3984" s="500" t="s">
        <v>686</v>
      </c>
      <c r="B3984" s="500" t="s">
        <v>2858</v>
      </c>
      <c r="C3984" s="500" t="s">
        <v>2888</v>
      </c>
      <c r="D3984" s="500" t="s">
        <v>2889</v>
      </c>
      <c r="E3984" s="500" t="s">
        <v>11099</v>
      </c>
      <c r="F3984" s="500" t="s">
        <v>580</v>
      </c>
      <c r="G3984" s="500" t="s">
        <v>13959</v>
      </c>
      <c r="H3984" s="500" t="s">
        <v>11226</v>
      </c>
      <c r="I3984" s="500" t="s">
        <v>688</v>
      </c>
      <c r="J3984" s="500" t="s">
        <v>689</v>
      </c>
      <c r="K3984" s="500" t="s">
        <v>2306</v>
      </c>
      <c r="L3984" s="500" t="s">
        <v>27724</v>
      </c>
      <c r="M3984" s="500" t="s">
        <v>2307</v>
      </c>
      <c r="N3984" s="500" t="s">
        <v>13960</v>
      </c>
    </row>
    <row r="3985" spans="1:14">
      <c r="A3985" s="500" t="s">
        <v>686</v>
      </c>
      <c r="B3985" s="500" t="s">
        <v>2858</v>
      </c>
      <c r="C3985" s="500" t="s">
        <v>2888</v>
      </c>
      <c r="D3985" s="500" t="s">
        <v>2889</v>
      </c>
      <c r="E3985" s="500" t="s">
        <v>11099</v>
      </c>
      <c r="F3985" s="500" t="s">
        <v>580</v>
      </c>
      <c r="G3985" s="500" t="s">
        <v>13961</v>
      </c>
      <c r="H3985" s="500" t="s">
        <v>13922</v>
      </c>
      <c r="I3985" s="500" t="s">
        <v>688</v>
      </c>
      <c r="J3985" s="500" t="s">
        <v>689</v>
      </c>
      <c r="K3985" s="500" t="s">
        <v>2306</v>
      </c>
      <c r="L3985" s="500" t="s">
        <v>27724</v>
      </c>
      <c r="M3985" s="500" t="s">
        <v>2307</v>
      </c>
      <c r="N3985" s="500" t="s">
        <v>13962</v>
      </c>
    </row>
    <row r="3986" spans="1:14">
      <c r="A3986" s="500" t="s">
        <v>686</v>
      </c>
      <c r="B3986" s="500" t="s">
        <v>2858</v>
      </c>
      <c r="C3986" s="500" t="s">
        <v>2888</v>
      </c>
      <c r="D3986" s="500" t="s">
        <v>2889</v>
      </c>
      <c r="E3986" s="500" t="s">
        <v>11099</v>
      </c>
      <c r="F3986" s="500" t="s">
        <v>580</v>
      </c>
      <c r="G3986" s="500" t="s">
        <v>13963</v>
      </c>
      <c r="H3986" s="500" t="s">
        <v>11100</v>
      </c>
      <c r="I3986" s="500" t="s">
        <v>688</v>
      </c>
      <c r="J3986" s="500" t="s">
        <v>689</v>
      </c>
      <c r="K3986" s="500" t="s">
        <v>2306</v>
      </c>
      <c r="L3986" s="500" t="s">
        <v>27724</v>
      </c>
      <c r="M3986" s="500" t="s">
        <v>2307</v>
      </c>
      <c r="N3986" s="500" t="s">
        <v>13964</v>
      </c>
    </row>
    <row r="3987" spans="1:14">
      <c r="A3987" s="500" t="s">
        <v>686</v>
      </c>
      <c r="B3987" s="500" t="s">
        <v>2858</v>
      </c>
      <c r="C3987" s="500" t="s">
        <v>2888</v>
      </c>
      <c r="D3987" s="500" t="s">
        <v>2889</v>
      </c>
      <c r="E3987" s="500" t="s">
        <v>11099</v>
      </c>
      <c r="F3987" s="500" t="s">
        <v>580</v>
      </c>
      <c r="G3987" s="500" t="s">
        <v>13965</v>
      </c>
      <c r="H3987" s="500" t="s">
        <v>13922</v>
      </c>
      <c r="I3987" s="500" t="s">
        <v>688</v>
      </c>
      <c r="J3987" s="500" t="s">
        <v>689</v>
      </c>
      <c r="K3987" s="500" t="s">
        <v>2306</v>
      </c>
      <c r="L3987" s="500" t="s">
        <v>27724</v>
      </c>
      <c r="M3987" s="500" t="s">
        <v>2307</v>
      </c>
      <c r="N3987" s="500" t="s">
        <v>13966</v>
      </c>
    </row>
    <row r="3988" spans="1:14">
      <c r="A3988" s="500" t="s">
        <v>686</v>
      </c>
      <c r="B3988" s="500" t="s">
        <v>2858</v>
      </c>
      <c r="C3988" s="500" t="s">
        <v>2888</v>
      </c>
      <c r="D3988" s="500" t="s">
        <v>2889</v>
      </c>
      <c r="E3988" s="500" t="s">
        <v>11099</v>
      </c>
      <c r="F3988" s="500" t="s">
        <v>580</v>
      </c>
      <c r="G3988" s="500" t="s">
        <v>13967</v>
      </c>
      <c r="H3988" s="500" t="s">
        <v>11100</v>
      </c>
      <c r="I3988" s="500" t="s">
        <v>688</v>
      </c>
      <c r="J3988" s="500" t="s">
        <v>689</v>
      </c>
      <c r="K3988" s="500" t="s">
        <v>2306</v>
      </c>
      <c r="L3988" s="500" t="s">
        <v>27724</v>
      </c>
      <c r="M3988" s="500" t="s">
        <v>2307</v>
      </c>
      <c r="N3988" s="500" t="s">
        <v>13968</v>
      </c>
    </row>
    <row r="3989" spans="1:14">
      <c r="A3989" s="500" t="s">
        <v>686</v>
      </c>
      <c r="B3989" s="500" t="s">
        <v>2858</v>
      </c>
      <c r="C3989" s="500" t="s">
        <v>2888</v>
      </c>
      <c r="D3989" s="500" t="s">
        <v>2889</v>
      </c>
      <c r="E3989" s="500" t="s">
        <v>11099</v>
      </c>
      <c r="F3989" s="500" t="s">
        <v>580</v>
      </c>
      <c r="G3989" s="500" t="s">
        <v>13969</v>
      </c>
      <c r="H3989" s="500" t="s">
        <v>11165</v>
      </c>
      <c r="I3989" s="500" t="s">
        <v>688</v>
      </c>
      <c r="J3989" s="500" t="s">
        <v>689</v>
      </c>
      <c r="K3989" s="500" t="s">
        <v>2306</v>
      </c>
      <c r="L3989" s="500" t="s">
        <v>27724</v>
      </c>
      <c r="M3989" s="500" t="s">
        <v>2307</v>
      </c>
      <c r="N3989" s="500" t="s">
        <v>13970</v>
      </c>
    </row>
    <row r="3990" spans="1:14">
      <c r="A3990" s="500" t="s">
        <v>686</v>
      </c>
      <c r="B3990" s="500" t="s">
        <v>2858</v>
      </c>
      <c r="C3990" s="500" t="s">
        <v>2888</v>
      </c>
      <c r="D3990" s="500" t="s">
        <v>2889</v>
      </c>
      <c r="E3990" s="500" t="s">
        <v>11099</v>
      </c>
      <c r="F3990" s="500" t="s">
        <v>580</v>
      </c>
      <c r="G3990" s="500" t="s">
        <v>13971</v>
      </c>
      <c r="H3990" s="500" t="s">
        <v>3351</v>
      </c>
      <c r="I3990" s="500" t="s">
        <v>688</v>
      </c>
      <c r="J3990" s="500" t="s">
        <v>689</v>
      </c>
      <c r="K3990" s="500" t="s">
        <v>2306</v>
      </c>
      <c r="L3990" s="500" t="s">
        <v>27724</v>
      </c>
      <c r="M3990" s="500" t="s">
        <v>2307</v>
      </c>
      <c r="N3990" s="500" t="s">
        <v>13972</v>
      </c>
    </row>
    <row r="3991" spans="1:14">
      <c r="A3991" s="500" t="s">
        <v>686</v>
      </c>
      <c r="B3991" s="500" t="s">
        <v>2858</v>
      </c>
      <c r="C3991" s="500" t="s">
        <v>2888</v>
      </c>
      <c r="D3991" s="500" t="s">
        <v>2889</v>
      </c>
      <c r="E3991" s="500" t="s">
        <v>11099</v>
      </c>
      <c r="F3991" s="500" t="s">
        <v>580</v>
      </c>
      <c r="G3991" s="500" t="s">
        <v>13973</v>
      </c>
      <c r="H3991" s="500" t="s">
        <v>11165</v>
      </c>
      <c r="I3991" s="500" t="s">
        <v>688</v>
      </c>
      <c r="J3991" s="500" t="s">
        <v>689</v>
      </c>
      <c r="K3991" s="500" t="s">
        <v>2306</v>
      </c>
      <c r="L3991" s="500" t="s">
        <v>27724</v>
      </c>
      <c r="M3991" s="500" t="s">
        <v>2307</v>
      </c>
      <c r="N3991" s="500" t="s">
        <v>13974</v>
      </c>
    </row>
    <row r="3992" spans="1:14">
      <c r="A3992" s="500" t="s">
        <v>686</v>
      </c>
      <c r="B3992" s="500" t="s">
        <v>2858</v>
      </c>
      <c r="C3992" s="500" t="s">
        <v>2888</v>
      </c>
      <c r="D3992" s="500" t="s">
        <v>2889</v>
      </c>
      <c r="E3992" s="500" t="s">
        <v>11099</v>
      </c>
      <c r="F3992" s="500" t="s">
        <v>580</v>
      </c>
      <c r="G3992" s="500" t="s">
        <v>13975</v>
      </c>
      <c r="H3992" s="500" t="s">
        <v>3351</v>
      </c>
      <c r="I3992" s="500" t="s">
        <v>688</v>
      </c>
      <c r="J3992" s="500" t="s">
        <v>689</v>
      </c>
      <c r="K3992" s="500" t="s">
        <v>2306</v>
      </c>
      <c r="L3992" s="500" t="s">
        <v>27724</v>
      </c>
      <c r="M3992" s="500" t="s">
        <v>2307</v>
      </c>
      <c r="N3992" s="500" t="s">
        <v>13976</v>
      </c>
    </row>
    <row r="3993" spans="1:14">
      <c r="A3993" s="500" t="s">
        <v>686</v>
      </c>
      <c r="B3993" s="500" t="s">
        <v>2858</v>
      </c>
      <c r="C3993" s="500" t="s">
        <v>2888</v>
      </c>
      <c r="D3993" s="500" t="s">
        <v>2889</v>
      </c>
      <c r="E3993" s="500" t="s">
        <v>11099</v>
      </c>
      <c r="F3993" s="500" t="s">
        <v>580</v>
      </c>
      <c r="G3993" s="500" t="s">
        <v>13977</v>
      </c>
      <c r="H3993" s="500" t="s">
        <v>13939</v>
      </c>
      <c r="I3993" s="500" t="s">
        <v>688</v>
      </c>
      <c r="J3993" s="500" t="s">
        <v>689</v>
      </c>
      <c r="K3993" s="500" t="s">
        <v>2306</v>
      </c>
      <c r="L3993" s="500" t="s">
        <v>27724</v>
      </c>
      <c r="M3993" s="500" t="s">
        <v>2307</v>
      </c>
      <c r="N3993" s="500" t="s">
        <v>13978</v>
      </c>
    </row>
    <row r="3994" spans="1:14">
      <c r="A3994" s="500" t="s">
        <v>686</v>
      </c>
      <c r="B3994" s="500" t="s">
        <v>2858</v>
      </c>
      <c r="C3994" s="500" t="s">
        <v>2888</v>
      </c>
      <c r="D3994" s="500" t="s">
        <v>2889</v>
      </c>
      <c r="E3994" s="500" t="s">
        <v>11099</v>
      </c>
      <c r="F3994" s="500" t="s">
        <v>580</v>
      </c>
      <c r="G3994" s="500" t="s">
        <v>13979</v>
      </c>
      <c r="H3994" s="500" t="s">
        <v>11286</v>
      </c>
      <c r="I3994" s="500" t="s">
        <v>688</v>
      </c>
      <c r="J3994" s="500" t="s">
        <v>689</v>
      </c>
      <c r="K3994" s="500" t="s">
        <v>2306</v>
      </c>
      <c r="L3994" s="500" t="s">
        <v>27724</v>
      </c>
      <c r="M3994" s="500" t="s">
        <v>2307</v>
      </c>
      <c r="N3994" s="500" t="s">
        <v>13980</v>
      </c>
    </row>
    <row r="3995" spans="1:14">
      <c r="A3995" s="500" t="s">
        <v>686</v>
      </c>
      <c r="B3995" s="500" t="s">
        <v>2858</v>
      </c>
      <c r="C3995" s="500" t="s">
        <v>2888</v>
      </c>
      <c r="D3995" s="500" t="s">
        <v>2889</v>
      </c>
      <c r="E3995" s="500" t="s">
        <v>11099</v>
      </c>
      <c r="F3995" s="500" t="s">
        <v>580</v>
      </c>
      <c r="G3995" s="500" t="s">
        <v>13981</v>
      </c>
      <c r="H3995" s="500" t="s">
        <v>13939</v>
      </c>
      <c r="I3995" s="500" t="s">
        <v>688</v>
      </c>
      <c r="J3995" s="500" t="s">
        <v>689</v>
      </c>
      <c r="K3995" s="500" t="s">
        <v>2306</v>
      </c>
      <c r="L3995" s="500" t="s">
        <v>27724</v>
      </c>
      <c r="M3995" s="500" t="s">
        <v>2307</v>
      </c>
      <c r="N3995" s="500" t="s">
        <v>13982</v>
      </c>
    </row>
    <row r="3996" spans="1:14">
      <c r="A3996" s="500" t="s">
        <v>686</v>
      </c>
      <c r="B3996" s="500" t="s">
        <v>2858</v>
      </c>
      <c r="C3996" s="500" t="s">
        <v>2888</v>
      </c>
      <c r="D3996" s="500" t="s">
        <v>2889</v>
      </c>
      <c r="E3996" s="500" t="s">
        <v>11099</v>
      </c>
      <c r="F3996" s="500" t="s">
        <v>580</v>
      </c>
      <c r="G3996" s="500" t="s">
        <v>13983</v>
      </c>
      <c r="H3996" s="500" t="s">
        <v>11286</v>
      </c>
      <c r="I3996" s="500" t="s">
        <v>688</v>
      </c>
      <c r="J3996" s="500" t="s">
        <v>689</v>
      </c>
      <c r="K3996" s="500" t="s">
        <v>2306</v>
      </c>
      <c r="L3996" s="500" t="s">
        <v>27724</v>
      </c>
      <c r="M3996" s="500" t="s">
        <v>2307</v>
      </c>
      <c r="N3996" s="500" t="s">
        <v>13984</v>
      </c>
    </row>
    <row r="3997" spans="1:14">
      <c r="A3997" s="500" t="s">
        <v>686</v>
      </c>
      <c r="B3997" s="500" t="s">
        <v>2858</v>
      </c>
      <c r="C3997" s="500" t="s">
        <v>2888</v>
      </c>
      <c r="D3997" s="500" t="s">
        <v>2889</v>
      </c>
      <c r="E3997" s="500" t="s">
        <v>11099</v>
      </c>
      <c r="F3997" s="500" t="s">
        <v>580</v>
      </c>
      <c r="G3997" s="500" t="s">
        <v>13985</v>
      </c>
      <c r="H3997" s="500" t="s">
        <v>11116</v>
      </c>
      <c r="I3997" s="500" t="s">
        <v>688</v>
      </c>
      <c r="J3997" s="500" t="s">
        <v>689</v>
      </c>
      <c r="K3997" s="500" t="s">
        <v>2306</v>
      </c>
      <c r="L3997" s="500" t="s">
        <v>27724</v>
      </c>
      <c r="M3997" s="500" t="s">
        <v>2307</v>
      </c>
      <c r="N3997" s="500" t="s">
        <v>13986</v>
      </c>
    </row>
    <row r="3998" spans="1:14">
      <c r="A3998" s="500" t="s">
        <v>686</v>
      </c>
      <c r="B3998" s="500" t="s">
        <v>2858</v>
      </c>
      <c r="C3998" s="500" t="s">
        <v>2888</v>
      </c>
      <c r="D3998" s="500" t="s">
        <v>2889</v>
      </c>
      <c r="E3998" s="500" t="s">
        <v>11099</v>
      </c>
      <c r="F3998" s="500" t="s">
        <v>580</v>
      </c>
      <c r="G3998" s="500" t="s">
        <v>13987</v>
      </c>
      <c r="H3998" s="500" t="s">
        <v>13988</v>
      </c>
      <c r="I3998" s="500" t="s">
        <v>688</v>
      </c>
      <c r="J3998" s="500" t="s">
        <v>689</v>
      </c>
      <c r="K3998" s="500" t="s">
        <v>2306</v>
      </c>
      <c r="L3998" s="500" t="s">
        <v>27724</v>
      </c>
      <c r="M3998" s="500" t="s">
        <v>2307</v>
      </c>
      <c r="N3998" s="500" t="s">
        <v>13989</v>
      </c>
    </row>
    <row r="3999" spans="1:14">
      <c r="A3999" s="500" t="s">
        <v>686</v>
      </c>
      <c r="B3999" s="500" t="s">
        <v>2858</v>
      </c>
      <c r="C3999" s="500" t="s">
        <v>2888</v>
      </c>
      <c r="D3999" s="500" t="s">
        <v>2889</v>
      </c>
      <c r="E3999" s="500" t="s">
        <v>11099</v>
      </c>
      <c r="F3999" s="500" t="s">
        <v>580</v>
      </c>
      <c r="G3999" s="500" t="s">
        <v>13990</v>
      </c>
      <c r="H3999" s="500" t="s">
        <v>11116</v>
      </c>
      <c r="I3999" s="500" t="s">
        <v>688</v>
      </c>
      <c r="J3999" s="500" t="s">
        <v>689</v>
      </c>
      <c r="K3999" s="500" t="s">
        <v>2306</v>
      </c>
      <c r="L3999" s="500" t="s">
        <v>27724</v>
      </c>
      <c r="M3999" s="500" t="s">
        <v>2307</v>
      </c>
      <c r="N3999" s="500" t="s">
        <v>13991</v>
      </c>
    </row>
    <row r="4000" spans="1:14">
      <c r="A4000" s="500" t="s">
        <v>686</v>
      </c>
      <c r="B4000" s="500" t="s">
        <v>2858</v>
      </c>
      <c r="C4000" s="500" t="s">
        <v>2888</v>
      </c>
      <c r="D4000" s="500" t="s">
        <v>2889</v>
      </c>
      <c r="E4000" s="500" t="s">
        <v>11099</v>
      </c>
      <c r="F4000" s="500" t="s">
        <v>580</v>
      </c>
      <c r="G4000" s="500" t="s">
        <v>13992</v>
      </c>
      <c r="H4000" s="500" t="s">
        <v>13988</v>
      </c>
      <c r="I4000" s="500" t="s">
        <v>688</v>
      </c>
      <c r="J4000" s="500" t="s">
        <v>689</v>
      </c>
      <c r="K4000" s="500" t="s">
        <v>2306</v>
      </c>
      <c r="L4000" s="500" t="s">
        <v>27724</v>
      </c>
      <c r="M4000" s="500" t="s">
        <v>2307</v>
      </c>
      <c r="N4000" s="500" t="s">
        <v>13993</v>
      </c>
    </row>
    <row r="4001" spans="1:14">
      <c r="A4001" s="500" t="s">
        <v>686</v>
      </c>
      <c r="B4001" s="500" t="s">
        <v>2858</v>
      </c>
      <c r="C4001" s="500" t="s">
        <v>2888</v>
      </c>
      <c r="D4001" s="500" t="s">
        <v>2889</v>
      </c>
      <c r="E4001" s="500" t="s">
        <v>11099</v>
      </c>
      <c r="F4001" s="500" t="s">
        <v>580</v>
      </c>
      <c r="G4001" s="500" t="s">
        <v>13994</v>
      </c>
      <c r="H4001" s="500" t="s">
        <v>11226</v>
      </c>
      <c r="I4001" s="500" t="s">
        <v>688</v>
      </c>
      <c r="J4001" s="500" t="s">
        <v>689</v>
      </c>
      <c r="K4001" s="500" t="s">
        <v>2306</v>
      </c>
      <c r="L4001" s="500" t="s">
        <v>27724</v>
      </c>
      <c r="M4001" s="500" t="s">
        <v>2307</v>
      </c>
      <c r="N4001" s="500" t="s">
        <v>13995</v>
      </c>
    </row>
    <row r="4002" spans="1:14">
      <c r="A4002" s="500" t="s">
        <v>686</v>
      </c>
      <c r="B4002" s="500" t="s">
        <v>2858</v>
      </c>
      <c r="C4002" s="500" t="s">
        <v>2888</v>
      </c>
      <c r="D4002" s="500" t="s">
        <v>2889</v>
      </c>
      <c r="E4002" s="500" t="s">
        <v>11099</v>
      </c>
      <c r="F4002" s="500" t="s">
        <v>580</v>
      </c>
      <c r="G4002" s="500" t="s">
        <v>13996</v>
      </c>
      <c r="H4002" s="500" t="s">
        <v>6971</v>
      </c>
      <c r="I4002" s="500" t="s">
        <v>688</v>
      </c>
      <c r="J4002" s="500" t="s">
        <v>689</v>
      </c>
      <c r="K4002" s="500" t="s">
        <v>2306</v>
      </c>
      <c r="L4002" s="500" t="s">
        <v>27724</v>
      </c>
      <c r="M4002" s="500" t="s">
        <v>2307</v>
      </c>
      <c r="N4002" s="500" t="s">
        <v>13997</v>
      </c>
    </row>
    <row r="4003" spans="1:14">
      <c r="A4003" s="500" t="s">
        <v>686</v>
      </c>
      <c r="B4003" s="500" t="s">
        <v>2858</v>
      </c>
      <c r="C4003" s="500" t="s">
        <v>2888</v>
      </c>
      <c r="D4003" s="500" t="s">
        <v>2889</v>
      </c>
      <c r="E4003" s="500" t="s">
        <v>11099</v>
      </c>
      <c r="F4003" s="500" t="s">
        <v>580</v>
      </c>
      <c r="G4003" s="500" t="s">
        <v>13998</v>
      </c>
      <c r="H4003" s="500" t="s">
        <v>11226</v>
      </c>
      <c r="I4003" s="500" t="s">
        <v>688</v>
      </c>
      <c r="J4003" s="500" t="s">
        <v>689</v>
      </c>
      <c r="K4003" s="500" t="s">
        <v>2306</v>
      </c>
      <c r="L4003" s="500" t="s">
        <v>27724</v>
      </c>
      <c r="M4003" s="500" t="s">
        <v>2307</v>
      </c>
      <c r="N4003" s="500" t="s">
        <v>13999</v>
      </c>
    </row>
    <row r="4004" spans="1:14">
      <c r="A4004" s="500" t="s">
        <v>686</v>
      </c>
      <c r="B4004" s="500" t="s">
        <v>2858</v>
      </c>
      <c r="C4004" s="500" t="s">
        <v>2888</v>
      </c>
      <c r="D4004" s="500" t="s">
        <v>2889</v>
      </c>
      <c r="E4004" s="500" t="s">
        <v>11099</v>
      </c>
      <c r="F4004" s="500" t="s">
        <v>580</v>
      </c>
      <c r="G4004" s="500" t="s">
        <v>14000</v>
      </c>
      <c r="H4004" s="500" t="s">
        <v>6971</v>
      </c>
      <c r="I4004" s="500" t="s">
        <v>688</v>
      </c>
      <c r="J4004" s="500" t="s">
        <v>689</v>
      </c>
      <c r="K4004" s="500" t="s">
        <v>2306</v>
      </c>
      <c r="L4004" s="500" t="s">
        <v>27724</v>
      </c>
      <c r="M4004" s="500" t="s">
        <v>2307</v>
      </c>
      <c r="N4004" s="500" t="s">
        <v>14001</v>
      </c>
    </row>
    <row r="4005" spans="1:14">
      <c r="A4005" s="500" t="s">
        <v>686</v>
      </c>
      <c r="B4005" s="500" t="s">
        <v>2858</v>
      </c>
      <c r="C4005" s="500" t="s">
        <v>2888</v>
      </c>
      <c r="D4005" s="500" t="s">
        <v>2889</v>
      </c>
      <c r="E4005" s="500" t="s">
        <v>11099</v>
      </c>
      <c r="F4005" s="500" t="s">
        <v>580</v>
      </c>
      <c r="G4005" s="500" t="s">
        <v>14002</v>
      </c>
      <c r="H4005" s="500" t="s">
        <v>11100</v>
      </c>
      <c r="I4005" s="500" t="s">
        <v>688</v>
      </c>
      <c r="J4005" s="500" t="s">
        <v>689</v>
      </c>
      <c r="K4005" s="500" t="s">
        <v>2306</v>
      </c>
      <c r="L4005" s="500" t="s">
        <v>27724</v>
      </c>
      <c r="M4005" s="500" t="s">
        <v>2307</v>
      </c>
      <c r="N4005" s="500" t="s">
        <v>14003</v>
      </c>
    </row>
    <row r="4006" spans="1:14">
      <c r="A4006" s="500" t="s">
        <v>686</v>
      </c>
      <c r="B4006" s="500" t="s">
        <v>2858</v>
      </c>
      <c r="C4006" s="500" t="s">
        <v>2888</v>
      </c>
      <c r="D4006" s="500" t="s">
        <v>2889</v>
      </c>
      <c r="E4006" s="500" t="s">
        <v>11099</v>
      </c>
      <c r="F4006" s="500" t="s">
        <v>580</v>
      </c>
      <c r="G4006" s="500" t="s">
        <v>14004</v>
      </c>
      <c r="H4006" s="500" t="s">
        <v>14005</v>
      </c>
      <c r="I4006" s="500" t="s">
        <v>688</v>
      </c>
      <c r="J4006" s="500" t="s">
        <v>689</v>
      </c>
      <c r="K4006" s="500" t="s">
        <v>2306</v>
      </c>
      <c r="L4006" s="500" t="s">
        <v>27724</v>
      </c>
      <c r="M4006" s="500" t="s">
        <v>2307</v>
      </c>
      <c r="N4006" s="500" t="s">
        <v>14006</v>
      </c>
    </row>
    <row r="4007" spans="1:14">
      <c r="A4007" s="500" t="s">
        <v>686</v>
      </c>
      <c r="B4007" s="500" t="s">
        <v>2858</v>
      </c>
      <c r="C4007" s="500" t="s">
        <v>2888</v>
      </c>
      <c r="D4007" s="500" t="s">
        <v>2889</v>
      </c>
      <c r="E4007" s="500" t="s">
        <v>11099</v>
      </c>
      <c r="F4007" s="500" t="s">
        <v>580</v>
      </c>
      <c r="G4007" s="500" t="s">
        <v>14007</v>
      </c>
      <c r="H4007" s="500" t="s">
        <v>11100</v>
      </c>
      <c r="I4007" s="500" t="s">
        <v>688</v>
      </c>
      <c r="J4007" s="500" t="s">
        <v>689</v>
      </c>
      <c r="K4007" s="500" t="s">
        <v>2306</v>
      </c>
      <c r="L4007" s="500" t="s">
        <v>27724</v>
      </c>
      <c r="M4007" s="500" t="s">
        <v>2307</v>
      </c>
      <c r="N4007" s="500" t="s">
        <v>14008</v>
      </c>
    </row>
    <row r="4008" spans="1:14">
      <c r="A4008" s="500" t="s">
        <v>686</v>
      </c>
      <c r="B4008" s="500" t="s">
        <v>2858</v>
      </c>
      <c r="C4008" s="500" t="s">
        <v>2888</v>
      </c>
      <c r="D4008" s="500" t="s">
        <v>2889</v>
      </c>
      <c r="E4008" s="500" t="s">
        <v>11099</v>
      </c>
      <c r="F4008" s="500" t="s">
        <v>580</v>
      </c>
      <c r="G4008" s="500" t="s">
        <v>14009</v>
      </c>
      <c r="H4008" s="500" t="s">
        <v>14005</v>
      </c>
      <c r="I4008" s="500" t="s">
        <v>688</v>
      </c>
      <c r="J4008" s="500" t="s">
        <v>689</v>
      </c>
      <c r="K4008" s="500" t="s">
        <v>2306</v>
      </c>
      <c r="L4008" s="500" t="s">
        <v>27724</v>
      </c>
      <c r="M4008" s="500" t="s">
        <v>2307</v>
      </c>
      <c r="N4008" s="500" t="s">
        <v>14010</v>
      </c>
    </row>
    <row r="4009" spans="1:14">
      <c r="A4009" s="500" t="s">
        <v>686</v>
      </c>
      <c r="B4009" s="500" t="s">
        <v>2858</v>
      </c>
      <c r="C4009" s="500" t="s">
        <v>2888</v>
      </c>
      <c r="D4009" s="500" t="s">
        <v>2889</v>
      </c>
      <c r="E4009" s="500" t="s">
        <v>11099</v>
      </c>
      <c r="F4009" s="500" t="s">
        <v>580</v>
      </c>
      <c r="G4009" s="500" t="s">
        <v>14011</v>
      </c>
      <c r="H4009" s="500" t="s">
        <v>3351</v>
      </c>
      <c r="I4009" s="500" t="s">
        <v>688</v>
      </c>
      <c r="J4009" s="500" t="s">
        <v>689</v>
      </c>
      <c r="K4009" s="500" t="s">
        <v>2306</v>
      </c>
      <c r="L4009" s="500" t="s">
        <v>27724</v>
      </c>
      <c r="M4009" s="500" t="s">
        <v>2307</v>
      </c>
      <c r="N4009" s="500" t="s">
        <v>14012</v>
      </c>
    </row>
    <row r="4010" spans="1:14">
      <c r="A4010" s="500" t="s">
        <v>686</v>
      </c>
      <c r="B4010" s="500" t="s">
        <v>2858</v>
      </c>
      <c r="C4010" s="500" t="s">
        <v>2888</v>
      </c>
      <c r="D4010" s="500" t="s">
        <v>2889</v>
      </c>
      <c r="E4010" s="500" t="s">
        <v>11099</v>
      </c>
      <c r="F4010" s="500" t="s">
        <v>580</v>
      </c>
      <c r="G4010" s="500" t="s">
        <v>14013</v>
      </c>
      <c r="H4010" s="500" t="s">
        <v>11174</v>
      </c>
      <c r="I4010" s="500" t="s">
        <v>688</v>
      </c>
      <c r="J4010" s="500" t="s">
        <v>689</v>
      </c>
      <c r="K4010" s="500" t="s">
        <v>2306</v>
      </c>
      <c r="L4010" s="500" t="s">
        <v>27724</v>
      </c>
      <c r="M4010" s="500" t="s">
        <v>2307</v>
      </c>
      <c r="N4010" s="500" t="s">
        <v>14014</v>
      </c>
    </row>
    <row r="4011" spans="1:14">
      <c r="A4011" s="500" t="s">
        <v>686</v>
      </c>
      <c r="B4011" s="500" t="s">
        <v>2858</v>
      </c>
      <c r="C4011" s="500" t="s">
        <v>2888</v>
      </c>
      <c r="D4011" s="500" t="s">
        <v>2889</v>
      </c>
      <c r="E4011" s="500" t="s">
        <v>11099</v>
      </c>
      <c r="F4011" s="500" t="s">
        <v>580</v>
      </c>
      <c r="G4011" s="500" t="s">
        <v>14015</v>
      </c>
      <c r="H4011" s="500" t="s">
        <v>3351</v>
      </c>
      <c r="I4011" s="500" t="s">
        <v>688</v>
      </c>
      <c r="J4011" s="500" t="s">
        <v>689</v>
      </c>
      <c r="K4011" s="500" t="s">
        <v>2306</v>
      </c>
      <c r="L4011" s="500" t="s">
        <v>27724</v>
      </c>
      <c r="M4011" s="500" t="s">
        <v>2307</v>
      </c>
      <c r="N4011" s="500" t="s">
        <v>14016</v>
      </c>
    </row>
    <row r="4012" spans="1:14">
      <c r="A4012" s="500" t="s">
        <v>686</v>
      </c>
      <c r="B4012" s="500" t="s">
        <v>2858</v>
      </c>
      <c r="C4012" s="500" t="s">
        <v>2888</v>
      </c>
      <c r="D4012" s="500" t="s">
        <v>2889</v>
      </c>
      <c r="E4012" s="500" t="s">
        <v>11099</v>
      </c>
      <c r="F4012" s="500" t="s">
        <v>580</v>
      </c>
      <c r="G4012" s="500" t="s">
        <v>14017</v>
      </c>
      <c r="H4012" s="500" t="s">
        <v>11174</v>
      </c>
      <c r="I4012" s="500" t="s">
        <v>688</v>
      </c>
      <c r="J4012" s="500" t="s">
        <v>689</v>
      </c>
      <c r="K4012" s="500" t="s">
        <v>2306</v>
      </c>
      <c r="L4012" s="500" t="s">
        <v>27724</v>
      </c>
      <c r="M4012" s="500" t="s">
        <v>2307</v>
      </c>
      <c r="N4012" s="500" t="s">
        <v>14018</v>
      </c>
    </row>
    <row r="4013" spans="1:14">
      <c r="A4013" s="500" t="s">
        <v>686</v>
      </c>
      <c r="B4013" s="500" t="s">
        <v>2858</v>
      </c>
      <c r="C4013" s="500" t="s">
        <v>2888</v>
      </c>
      <c r="D4013" s="500" t="s">
        <v>2889</v>
      </c>
      <c r="E4013" s="500" t="s">
        <v>11099</v>
      </c>
      <c r="F4013" s="500" t="s">
        <v>580</v>
      </c>
      <c r="G4013" s="500" t="s">
        <v>14019</v>
      </c>
      <c r="H4013" s="500" t="s">
        <v>11286</v>
      </c>
      <c r="I4013" s="500" t="s">
        <v>688</v>
      </c>
      <c r="J4013" s="500" t="s">
        <v>689</v>
      </c>
      <c r="K4013" s="500" t="s">
        <v>2306</v>
      </c>
      <c r="L4013" s="500" t="s">
        <v>27724</v>
      </c>
      <c r="M4013" s="500" t="s">
        <v>2307</v>
      </c>
      <c r="N4013" s="500" t="s">
        <v>14020</v>
      </c>
    </row>
    <row r="4014" spans="1:14">
      <c r="A4014" s="500" t="s">
        <v>686</v>
      </c>
      <c r="B4014" s="500" t="s">
        <v>2858</v>
      </c>
      <c r="C4014" s="500" t="s">
        <v>2888</v>
      </c>
      <c r="D4014" s="500" t="s">
        <v>2889</v>
      </c>
      <c r="E4014" s="500" t="s">
        <v>11099</v>
      </c>
      <c r="F4014" s="500" t="s">
        <v>580</v>
      </c>
      <c r="G4014" s="500" t="s">
        <v>14021</v>
      </c>
      <c r="H4014" s="500" t="s">
        <v>14022</v>
      </c>
      <c r="I4014" s="500" t="s">
        <v>688</v>
      </c>
      <c r="J4014" s="500" t="s">
        <v>689</v>
      </c>
      <c r="K4014" s="500" t="s">
        <v>2306</v>
      </c>
      <c r="L4014" s="500" t="s">
        <v>27724</v>
      </c>
      <c r="M4014" s="500" t="s">
        <v>2307</v>
      </c>
      <c r="N4014" s="500" t="s">
        <v>14023</v>
      </c>
    </row>
    <row r="4015" spans="1:14">
      <c r="A4015" s="500" t="s">
        <v>686</v>
      </c>
      <c r="B4015" s="500" t="s">
        <v>2858</v>
      </c>
      <c r="C4015" s="500" t="s">
        <v>2888</v>
      </c>
      <c r="D4015" s="500" t="s">
        <v>2889</v>
      </c>
      <c r="E4015" s="500" t="s">
        <v>11099</v>
      </c>
      <c r="F4015" s="500" t="s">
        <v>580</v>
      </c>
      <c r="G4015" s="500" t="s">
        <v>14024</v>
      </c>
      <c r="H4015" s="500" t="s">
        <v>11286</v>
      </c>
      <c r="I4015" s="500" t="s">
        <v>688</v>
      </c>
      <c r="J4015" s="500" t="s">
        <v>689</v>
      </c>
      <c r="K4015" s="500" t="s">
        <v>2306</v>
      </c>
      <c r="L4015" s="500" t="s">
        <v>27724</v>
      </c>
      <c r="M4015" s="500" t="s">
        <v>2307</v>
      </c>
      <c r="N4015" s="500" t="s">
        <v>14025</v>
      </c>
    </row>
    <row r="4016" spans="1:14">
      <c r="A4016" s="500" t="s">
        <v>686</v>
      </c>
      <c r="B4016" s="500" t="s">
        <v>2858</v>
      </c>
      <c r="C4016" s="500" t="s">
        <v>2888</v>
      </c>
      <c r="D4016" s="500" t="s">
        <v>2889</v>
      </c>
      <c r="E4016" s="500" t="s">
        <v>11099</v>
      </c>
      <c r="F4016" s="500" t="s">
        <v>580</v>
      </c>
      <c r="G4016" s="500" t="s">
        <v>14026</v>
      </c>
      <c r="H4016" s="500" t="s">
        <v>14022</v>
      </c>
      <c r="I4016" s="500" t="s">
        <v>688</v>
      </c>
      <c r="J4016" s="500" t="s">
        <v>689</v>
      </c>
      <c r="K4016" s="500" t="s">
        <v>2306</v>
      </c>
      <c r="L4016" s="500" t="s">
        <v>27724</v>
      </c>
      <c r="M4016" s="500" t="s">
        <v>2307</v>
      </c>
      <c r="N4016" s="500" t="s">
        <v>14027</v>
      </c>
    </row>
    <row r="4017" spans="1:14">
      <c r="A4017" s="500" t="s">
        <v>686</v>
      </c>
      <c r="B4017" s="500" t="s">
        <v>2858</v>
      </c>
      <c r="C4017" s="500" t="s">
        <v>2888</v>
      </c>
      <c r="D4017" s="500" t="s">
        <v>2889</v>
      </c>
      <c r="E4017" s="500" t="s">
        <v>11099</v>
      </c>
      <c r="F4017" s="500" t="s">
        <v>580</v>
      </c>
      <c r="G4017" s="500" t="s">
        <v>14028</v>
      </c>
      <c r="H4017" s="500" t="s">
        <v>13988</v>
      </c>
      <c r="I4017" s="500" t="s">
        <v>688</v>
      </c>
      <c r="J4017" s="500" t="s">
        <v>689</v>
      </c>
      <c r="K4017" s="500" t="s">
        <v>2306</v>
      </c>
      <c r="L4017" s="500" t="s">
        <v>27724</v>
      </c>
      <c r="M4017" s="500" t="s">
        <v>2307</v>
      </c>
      <c r="N4017" s="500" t="s">
        <v>14029</v>
      </c>
    </row>
    <row r="4018" spans="1:14">
      <c r="A4018" s="500" t="s">
        <v>686</v>
      </c>
      <c r="B4018" s="500" t="s">
        <v>2858</v>
      </c>
      <c r="C4018" s="500" t="s">
        <v>2888</v>
      </c>
      <c r="D4018" s="500" t="s">
        <v>2889</v>
      </c>
      <c r="E4018" s="500" t="s">
        <v>11099</v>
      </c>
      <c r="F4018" s="500" t="s">
        <v>580</v>
      </c>
      <c r="G4018" s="500" t="s">
        <v>14030</v>
      </c>
      <c r="H4018" s="500" t="s">
        <v>11225</v>
      </c>
      <c r="I4018" s="500" t="s">
        <v>688</v>
      </c>
      <c r="J4018" s="500" t="s">
        <v>689</v>
      </c>
      <c r="K4018" s="500" t="s">
        <v>2306</v>
      </c>
      <c r="L4018" s="500" t="s">
        <v>27724</v>
      </c>
      <c r="M4018" s="500" t="s">
        <v>2307</v>
      </c>
      <c r="N4018" s="500" t="s">
        <v>14031</v>
      </c>
    </row>
    <row r="4019" spans="1:14">
      <c r="A4019" s="500" t="s">
        <v>686</v>
      </c>
      <c r="B4019" s="500" t="s">
        <v>2858</v>
      </c>
      <c r="C4019" s="500" t="s">
        <v>2888</v>
      </c>
      <c r="D4019" s="500" t="s">
        <v>2889</v>
      </c>
      <c r="E4019" s="500" t="s">
        <v>11099</v>
      </c>
      <c r="F4019" s="500" t="s">
        <v>580</v>
      </c>
      <c r="G4019" s="500" t="s">
        <v>14032</v>
      </c>
      <c r="H4019" s="500" t="s">
        <v>13988</v>
      </c>
      <c r="I4019" s="500" t="s">
        <v>688</v>
      </c>
      <c r="J4019" s="500" t="s">
        <v>689</v>
      </c>
      <c r="K4019" s="500" t="s">
        <v>2306</v>
      </c>
      <c r="L4019" s="500" t="s">
        <v>27724</v>
      </c>
      <c r="M4019" s="500" t="s">
        <v>2307</v>
      </c>
      <c r="N4019" s="500" t="s">
        <v>14033</v>
      </c>
    </row>
    <row r="4020" spans="1:14">
      <c r="A4020" s="500" t="s">
        <v>686</v>
      </c>
      <c r="B4020" s="500" t="s">
        <v>2858</v>
      </c>
      <c r="C4020" s="500" t="s">
        <v>2888</v>
      </c>
      <c r="D4020" s="500" t="s">
        <v>2889</v>
      </c>
      <c r="E4020" s="500" t="s">
        <v>11099</v>
      </c>
      <c r="F4020" s="500" t="s">
        <v>580</v>
      </c>
      <c r="G4020" s="500" t="s">
        <v>14034</v>
      </c>
      <c r="H4020" s="500" t="s">
        <v>11225</v>
      </c>
      <c r="I4020" s="500" t="s">
        <v>688</v>
      </c>
      <c r="J4020" s="500" t="s">
        <v>689</v>
      </c>
      <c r="K4020" s="500" t="s">
        <v>2306</v>
      </c>
      <c r="L4020" s="500" t="s">
        <v>27724</v>
      </c>
      <c r="M4020" s="500" t="s">
        <v>2307</v>
      </c>
      <c r="N4020" s="500" t="s">
        <v>14035</v>
      </c>
    </row>
    <row r="4021" spans="1:14">
      <c r="A4021" s="500" t="s">
        <v>686</v>
      </c>
      <c r="B4021" s="500" t="s">
        <v>2858</v>
      </c>
      <c r="C4021" s="500" t="s">
        <v>2888</v>
      </c>
      <c r="D4021" s="500" t="s">
        <v>2889</v>
      </c>
      <c r="E4021" s="500" t="s">
        <v>11099</v>
      </c>
      <c r="F4021" s="500" t="s">
        <v>580</v>
      </c>
      <c r="G4021" s="500" t="s">
        <v>14036</v>
      </c>
      <c r="H4021" s="500" t="s">
        <v>6971</v>
      </c>
      <c r="I4021" s="500" t="s">
        <v>688</v>
      </c>
      <c r="J4021" s="500" t="s">
        <v>689</v>
      </c>
      <c r="K4021" s="500" t="s">
        <v>2306</v>
      </c>
      <c r="L4021" s="500" t="s">
        <v>27724</v>
      </c>
      <c r="M4021" s="500" t="s">
        <v>2307</v>
      </c>
      <c r="N4021" s="500" t="s">
        <v>14037</v>
      </c>
    </row>
    <row r="4022" spans="1:14">
      <c r="A4022" s="500" t="s">
        <v>686</v>
      </c>
      <c r="B4022" s="500" t="s">
        <v>2858</v>
      </c>
      <c r="C4022" s="500" t="s">
        <v>2888</v>
      </c>
      <c r="D4022" s="500" t="s">
        <v>2889</v>
      </c>
      <c r="E4022" s="500" t="s">
        <v>11099</v>
      </c>
      <c r="F4022" s="500" t="s">
        <v>580</v>
      </c>
      <c r="G4022" s="500" t="s">
        <v>14038</v>
      </c>
      <c r="H4022" s="500" t="s">
        <v>11309</v>
      </c>
      <c r="I4022" s="500" t="s">
        <v>688</v>
      </c>
      <c r="J4022" s="500" t="s">
        <v>689</v>
      </c>
      <c r="K4022" s="500" t="s">
        <v>2306</v>
      </c>
      <c r="L4022" s="500" t="s">
        <v>27724</v>
      </c>
      <c r="M4022" s="500" t="s">
        <v>2307</v>
      </c>
      <c r="N4022" s="500" t="s">
        <v>14039</v>
      </c>
    </row>
    <row r="4023" spans="1:14">
      <c r="A4023" s="500" t="s">
        <v>686</v>
      </c>
      <c r="B4023" s="500" t="s">
        <v>2858</v>
      </c>
      <c r="C4023" s="500" t="s">
        <v>2888</v>
      </c>
      <c r="D4023" s="500" t="s">
        <v>2889</v>
      </c>
      <c r="E4023" s="500" t="s">
        <v>11099</v>
      </c>
      <c r="F4023" s="500" t="s">
        <v>580</v>
      </c>
      <c r="G4023" s="500" t="s">
        <v>14040</v>
      </c>
      <c r="H4023" s="500" t="s">
        <v>6971</v>
      </c>
      <c r="I4023" s="500" t="s">
        <v>688</v>
      </c>
      <c r="J4023" s="500" t="s">
        <v>689</v>
      </c>
      <c r="K4023" s="500" t="s">
        <v>2306</v>
      </c>
      <c r="L4023" s="500" t="s">
        <v>27724</v>
      </c>
      <c r="M4023" s="500" t="s">
        <v>2307</v>
      </c>
      <c r="N4023" s="500" t="s">
        <v>14041</v>
      </c>
    </row>
    <row r="4024" spans="1:14">
      <c r="A4024" s="500" t="s">
        <v>686</v>
      </c>
      <c r="B4024" s="500" t="s">
        <v>2858</v>
      </c>
      <c r="C4024" s="500" t="s">
        <v>2888</v>
      </c>
      <c r="D4024" s="500" t="s">
        <v>2889</v>
      </c>
      <c r="E4024" s="500" t="s">
        <v>11099</v>
      </c>
      <c r="F4024" s="500" t="s">
        <v>580</v>
      </c>
      <c r="G4024" s="500" t="s">
        <v>14042</v>
      </c>
      <c r="H4024" s="500" t="s">
        <v>11309</v>
      </c>
      <c r="I4024" s="500" t="s">
        <v>688</v>
      </c>
      <c r="J4024" s="500" t="s">
        <v>689</v>
      </c>
      <c r="K4024" s="500" t="s">
        <v>2306</v>
      </c>
      <c r="L4024" s="500" t="s">
        <v>27724</v>
      </c>
      <c r="M4024" s="500" t="s">
        <v>2307</v>
      </c>
      <c r="N4024" s="500" t="s">
        <v>14043</v>
      </c>
    </row>
    <row r="4025" spans="1:14">
      <c r="A4025" s="500" t="s">
        <v>686</v>
      </c>
      <c r="B4025" s="500" t="s">
        <v>2858</v>
      </c>
      <c r="C4025" s="500" t="s">
        <v>2888</v>
      </c>
      <c r="D4025" s="500" t="s">
        <v>2889</v>
      </c>
      <c r="E4025" s="500" t="s">
        <v>11099</v>
      </c>
      <c r="F4025" s="500" t="s">
        <v>580</v>
      </c>
      <c r="G4025" s="500" t="s">
        <v>14044</v>
      </c>
      <c r="H4025" s="500" t="s">
        <v>14005</v>
      </c>
      <c r="I4025" s="500" t="s">
        <v>688</v>
      </c>
      <c r="J4025" s="500" t="s">
        <v>689</v>
      </c>
      <c r="K4025" s="500" t="s">
        <v>2306</v>
      </c>
      <c r="L4025" s="500" t="s">
        <v>27724</v>
      </c>
      <c r="M4025" s="500" t="s">
        <v>2307</v>
      </c>
      <c r="N4025" s="500" t="s">
        <v>14045</v>
      </c>
    </row>
    <row r="4026" spans="1:14">
      <c r="A4026" s="500" t="s">
        <v>686</v>
      </c>
      <c r="B4026" s="500" t="s">
        <v>2858</v>
      </c>
      <c r="C4026" s="500" t="s">
        <v>2888</v>
      </c>
      <c r="D4026" s="500" t="s">
        <v>2889</v>
      </c>
      <c r="E4026" s="500" t="s">
        <v>11099</v>
      </c>
      <c r="F4026" s="500" t="s">
        <v>580</v>
      </c>
      <c r="G4026" s="500" t="s">
        <v>14046</v>
      </c>
      <c r="H4026" s="500" t="s">
        <v>11067</v>
      </c>
      <c r="I4026" s="500" t="s">
        <v>688</v>
      </c>
      <c r="J4026" s="500" t="s">
        <v>689</v>
      </c>
      <c r="K4026" s="500" t="s">
        <v>2306</v>
      </c>
      <c r="L4026" s="500" t="s">
        <v>27724</v>
      </c>
      <c r="M4026" s="500" t="s">
        <v>2307</v>
      </c>
      <c r="N4026" s="500" t="s">
        <v>14047</v>
      </c>
    </row>
    <row r="4027" spans="1:14">
      <c r="A4027" s="500" t="s">
        <v>686</v>
      </c>
      <c r="B4027" s="500" t="s">
        <v>2858</v>
      </c>
      <c r="C4027" s="500" t="s">
        <v>2888</v>
      </c>
      <c r="D4027" s="500" t="s">
        <v>2889</v>
      </c>
      <c r="E4027" s="500" t="s">
        <v>11099</v>
      </c>
      <c r="F4027" s="500" t="s">
        <v>580</v>
      </c>
      <c r="G4027" s="500" t="s">
        <v>14048</v>
      </c>
      <c r="H4027" s="500" t="s">
        <v>14005</v>
      </c>
      <c r="I4027" s="500" t="s">
        <v>688</v>
      </c>
      <c r="J4027" s="500" t="s">
        <v>689</v>
      </c>
      <c r="K4027" s="500" t="s">
        <v>2306</v>
      </c>
      <c r="L4027" s="500" t="s">
        <v>27724</v>
      </c>
      <c r="M4027" s="500" t="s">
        <v>2307</v>
      </c>
      <c r="N4027" s="500" t="s">
        <v>14049</v>
      </c>
    </row>
    <row r="4028" spans="1:14">
      <c r="A4028" s="500" t="s">
        <v>686</v>
      </c>
      <c r="B4028" s="500" t="s">
        <v>2858</v>
      </c>
      <c r="C4028" s="500" t="s">
        <v>2888</v>
      </c>
      <c r="D4028" s="500" t="s">
        <v>2889</v>
      </c>
      <c r="E4028" s="500" t="s">
        <v>11099</v>
      </c>
      <c r="F4028" s="500" t="s">
        <v>580</v>
      </c>
      <c r="G4028" s="500" t="s">
        <v>14050</v>
      </c>
      <c r="H4028" s="500" t="s">
        <v>11067</v>
      </c>
      <c r="I4028" s="500" t="s">
        <v>688</v>
      </c>
      <c r="J4028" s="500" t="s">
        <v>689</v>
      </c>
      <c r="K4028" s="500" t="s">
        <v>2306</v>
      </c>
      <c r="L4028" s="500" t="s">
        <v>27724</v>
      </c>
      <c r="M4028" s="500" t="s">
        <v>2307</v>
      </c>
      <c r="N4028" s="500" t="s">
        <v>14051</v>
      </c>
    </row>
    <row r="4029" spans="1:14">
      <c r="A4029" s="500" t="s">
        <v>686</v>
      </c>
      <c r="B4029" s="500" t="s">
        <v>2858</v>
      </c>
      <c r="C4029" s="500" t="s">
        <v>2888</v>
      </c>
      <c r="D4029" s="500" t="s">
        <v>2889</v>
      </c>
      <c r="E4029" s="500" t="s">
        <v>11099</v>
      </c>
      <c r="F4029" s="500" t="s">
        <v>580</v>
      </c>
      <c r="G4029" s="500" t="s">
        <v>14052</v>
      </c>
      <c r="H4029" s="500" t="s">
        <v>11174</v>
      </c>
      <c r="I4029" s="500" t="s">
        <v>688</v>
      </c>
      <c r="J4029" s="500" t="s">
        <v>689</v>
      </c>
      <c r="K4029" s="500" t="s">
        <v>2306</v>
      </c>
      <c r="L4029" s="500" t="s">
        <v>27724</v>
      </c>
      <c r="M4029" s="500" t="s">
        <v>2307</v>
      </c>
      <c r="N4029" s="500" t="s">
        <v>14053</v>
      </c>
    </row>
    <row r="4030" spans="1:14">
      <c r="A4030" s="500" t="s">
        <v>686</v>
      </c>
      <c r="B4030" s="500" t="s">
        <v>2858</v>
      </c>
      <c r="C4030" s="500" t="s">
        <v>2888</v>
      </c>
      <c r="D4030" s="500" t="s">
        <v>2889</v>
      </c>
      <c r="E4030" s="500" t="s">
        <v>11099</v>
      </c>
      <c r="F4030" s="500" t="s">
        <v>580</v>
      </c>
      <c r="G4030" s="500" t="s">
        <v>14054</v>
      </c>
      <c r="H4030" s="500" t="s">
        <v>14055</v>
      </c>
      <c r="I4030" s="500" t="s">
        <v>688</v>
      </c>
      <c r="J4030" s="500" t="s">
        <v>689</v>
      </c>
      <c r="K4030" s="500" t="s">
        <v>2306</v>
      </c>
      <c r="L4030" s="500" t="s">
        <v>27724</v>
      </c>
      <c r="M4030" s="500" t="s">
        <v>2307</v>
      </c>
      <c r="N4030" s="500" t="s">
        <v>14056</v>
      </c>
    </row>
    <row r="4031" spans="1:14">
      <c r="A4031" s="500" t="s">
        <v>686</v>
      </c>
      <c r="B4031" s="500" t="s">
        <v>2858</v>
      </c>
      <c r="C4031" s="500" t="s">
        <v>2888</v>
      </c>
      <c r="D4031" s="500" t="s">
        <v>2889</v>
      </c>
      <c r="E4031" s="500" t="s">
        <v>11099</v>
      </c>
      <c r="F4031" s="500" t="s">
        <v>580</v>
      </c>
      <c r="G4031" s="500" t="s">
        <v>14057</v>
      </c>
      <c r="H4031" s="500" t="s">
        <v>11174</v>
      </c>
      <c r="I4031" s="500" t="s">
        <v>688</v>
      </c>
      <c r="J4031" s="500" t="s">
        <v>689</v>
      </c>
      <c r="K4031" s="500" t="s">
        <v>2306</v>
      </c>
      <c r="L4031" s="500" t="s">
        <v>27724</v>
      </c>
      <c r="M4031" s="500" t="s">
        <v>2307</v>
      </c>
      <c r="N4031" s="500" t="s">
        <v>14058</v>
      </c>
    </row>
    <row r="4032" spans="1:14">
      <c r="A4032" s="500" t="s">
        <v>686</v>
      </c>
      <c r="B4032" s="500" t="s">
        <v>2858</v>
      </c>
      <c r="C4032" s="500" t="s">
        <v>2888</v>
      </c>
      <c r="D4032" s="500" t="s">
        <v>2889</v>
      </c>
      <c r="E4032" s="500" t="s">
        <v>11099</v>
      </c>
      <c r="F4032" s="500" t="s">
        <v>580</v>
      </c>
      <c r="G4032" s="500" t="s">
        <v>14059</v>
      </c>
      <c r="H4032" s="500" t="s">
        <v>14055</v>
      </c>
      <c r="I4032" s="500" t="s">
        <v>688</v>
      </c>
      <c r="J4032" s="500" t="s">
        <v>689</v>
      </c>
      <c r="K4032" s="500" t="s">
        <v>2306</v>
      </c>
      <c r="L4032" s="500" t="s">
        <v>27724</v>
      </c>
      <c r="M4032" s="500" t="s">
        <v>2307</v>
      </c>
      <c r="N4032" s="500" t="s">
        <v>14060</v>
      </c>
    </row>
    <row r="4033" spans="1:14">
      <c r="A4033" s="500" t="s">
        <v>686</v>
      </c>
      <c r="B4033" s="500" t="s">
        <v>2858</v>
      </c>
      <c r="C4033" s="500" t="s">
        <v>2888</v>
      </c>
      <c r="D4033" s="500" t="s">
        <v>2889</v>
      </c>
      <c r="E4033" s="500" t="s">
        <v>11099</v>
      </c>
      <c r="F4033" s="500" t="s">
        <v>580</v>
      </c>
      <c r="G4033" s="500" t="s">
        <v>14061</v>
      </c>
      <c r="H4033" s="500" t="s">
        <v>14022</v>
      </c>
      <c r="I4033" s="500" t="s">
        <v>688</v>
      </c>
      <c r="J4033" s="500" t="s">
        <v>689</v>
      </c>
      <c r="K4033" s="500" t="s">
        <v>2306</v>
      </c>
      <c r="L4033" s="500" t="s">
        <v>27724</v>
      </c>
      <c r="M4033" s="500" t="s">
        <v>2307</v>
      </c>
      <c r="N4033" s="500" t="s">
        <v>14062</v>
      </c>
    </row>
    <row r="4034" spans="1:14">
      <c r="A4034" s="500" t="s">
        <v>686</v>
      </c>
      <c r="B4034" s="500" t="s">
        <v>2858</v>
      </c>
      <c r="C4034" s="500" t="s">
        <v>2888</v>
      </c>
      <c r="D4034" s="500" t="s">
        <v>2889</v>
      </c>
      <c r="E4034" s="500" t="s">
        <v>11099</v>
      </c>
      <c r="F4034" s="500" t="s">
        <v>580</v>
      </c>
      <c r="G4034" s="500" t="s">
        <v>14063</v>
      </c>
      <c r="H4034" s="500" t="s">
        <v>11327</v>
      </c>
      <c r="I4034" s="500" t="s">
        <v>688</v>
      </c>
      <c r="J4034" s="500" t="s">
        <v>689</v>
      </c>
      <c r="K4034" s="500" t="s">
        <v>2306</v>
      </c>
      <c r="L4034" s="500" t="s">
        <v>27724</v>
      </c>
      <c r="M4034" s="500" t="s">
        <v>2307</v>
      </c>
      <c r="N4034" s="500" t="s">
        <v>14064</v>
      </c>
    </row>
    <row r="4035" spans="1:14">
      <c r="A4035" s="500" t="s">
        <v>686</v>
      </c>
      <c r="B4035" s="500" t="s">
        <v>2858</v>
      </c>
      <c r="C4035" s="500" t="s">
        <v>2888</v>
      </c>
      <c r="D4035" s="500" t="s">
        <v>2889</v>
      </c>
      <c r="E4035" s="500" t="s">
        <v>11099</v>
      </c>
      <c r="F4035" s="500" t="s">
        <v>580</v>
      </c>
      <c r="G4035" s="500" t="s">
        <v>14065</v>
      </c>
      <c r="H4035" s="500" t="s">
        <v>14022</v>
      </c>
      <c r="I4035" s="500" t="s">
        <v>688</v>
      </c>
      <c r="J4035" s="500" t="s">
        <v>689</v>
      </c>
      <c r="K4035" s="500" t="s">
        <v>2306</v>
      </c>
      <c r="L4035" s="500" t="s">
        <v>27724</v>
      </c>
      <c r="M4035" s="500" t="s">
        <v>2307</v>
      </c>
      <c r="N4035" s="500" t="s">
        <v>14066</v>
      </c>
    </row>
    <row r="4036" spans="1:14">
      <c r="A4036" s="500" t="s">
        <v>686</v>
      </c>
      <c r="B4036" s="500" t="s">
        <v>2858</v>
      </c>
      <c r="C4036" s="500" t="s">
        <v>2888</v>
      </c>
      <c r="D4036" s="500" t="s">
        <v>2889</v>
      </c>
      <c r="E4036" s="500" t="s">
        <v>11099</v>
      </c>
      <c r="F4036" s="500" t="s">
        <v>580</v>
      </c>
      <c r="G4036" s="500" t="s">
        <v>14067</v>
      </c>
      <c r="H4036" s="500" t="s">
        <v>11327</v>
      </c>
      <c r="I4036" s="500" t="s">
        <v>688</v>
      </c>
      <c r="J4036" s="500" t="s">
        <v>689</v>
      </c>
      <c r="K4036" s="500" t="s">
        <v>2306</v>
      </c>
      <c r="L4036" s="500" t="s">
        <v>27724</v>
      </c>
      <c r="M4036" s="500" t="s">
        <v>2307</v>
      </c>
      <c r="N4036" s="500" t="s">
        <v>14068</v>
      </c>
    </row>
    <row r="4037" spans="1:14">
      <c r="A4037" s="500" t="s">
        <v>686</v>
      </c>
      <c r="B4037" s="500" t="s">
        <v>2858</v>
      </c>
      <c r="C4037" s="500" t="s">
        <v>2888</v>
      </c>
      <c r="D4037" s="500" t="s">
        <v>2889</v>
      </c>
      <c r="E4037" s="500" t="s">
        <v>11099</v>
      </c>
      <c r="F4037" s="500" t="s">
        <v>580</v>
      </c>
      <c r="G4037" s="500" t="s">
        <v>14069</v>
      </c>
      <c r="H4037" s="500" t="s">
        <v>11225</v>
      </c>
      <c r="I4037" s="500" t="s">
        <v>688</v>
      </c>
      <c r="J4037" s="500" t="s">
        <v>689</v>
      </c>
      <c r="K4037" s="500" t="s">
        <v>2306</v>
      </c>
      <c r="L4037" s="500" t="s">
        <v>27724</v>
      </c>
      <c r="M4037" s="500" t="s">
        <v>2307</v>
      </c>
      <c r="N4037" s="500" t="s">
        <v>14070</v>
      </c>
    </row>
    <row r="4038" spans="1:14">
      <c r="A4038" s="500" t="s">
        <v>686</v>
      </c>
      <c r="B4038" s="500" t="s">
        <v>2858</v>
      </c>
      <c r="C4038" s="500" t="s">
        <v>2888</v>
      </c>
      <c r="D4038" s="500" t="s">
        <v>2889</v>
      </c>
      <c r="E4038" s="500" t="s">
        <v>11099</v>
      </c>
      <c r="F4038" s="500" t="s">
        <v>580</v>
      </c>
      <c r="G4038" s="500" t="s">
        <v>14071</v>
      </c>
      <c r="H4038" s="500" t="s">
        <v>3917</v>
      </c>
      <c r="I4038" s="500" t="s">
        <v>688</v>
      </c>
      <c r="J4038" s="500" t="s">
        <v>689</v>
      </c>
      <c r="K4038" s="500" t="s">
        <v>2306</v>
      </c>
      <c r="L4038" s="500" t="s">
        <v>27724</v>
      </c>
      <c r="M4038" s="500" t="s">
        <v>2307</v>
      </c>
      <c r="N4038" s="500" t="s">
        <v>14072</v>
      </c>
    </row>
    <row r="4039" spans="1:14">
      <c r="A4039" s="500" t="s">
        <v>686</v>
      </c>
      <c r="B4039" s="500" t="s">
        <v>2858</v>
      </c>
      <c r="C4039" s="500" t="s">
        <v>2888</v>
      </c>
      <c r="D4039" s="500" t="s">
        <v>2889</v>
      </c>
      <c r="E4039" s="500" t="s">
        <v>11099</v>
      </c>
      <c r="F4039" s="500" t="s">
        <v>580</v>
      </c>
      <c r="G4039" s="500" t="s">
        <v>14073</v>
      </c>
      <c r="H4039" s="500" t="s">
        <v>11225</v>
      </c>
      <c r="I4039" s="500" t="s">
        <v>688</v>
      </c>
      <c r="J4039" s="500" t="s">
        <v>689</v>
      </c>
      <c r="K4039" s="500" t="s">
        <v>2306</v>
      </c>
      <c r="L4039" s="500" t="s">
        <v>27724</v>
      </c>
      <c r="M4039" s="500" t="s">
        <v>2307</v>
      </c>
      <c r="N4039" s="500" t="s">
        <v>14074</v>
      </c>
    </row>
    <row r="4040" spans="1:14">
      <c r="A4040" s="500" t="s">
        <v>686</v>
      </c>
      <c r="B4040" s="500" t="s">
        <v>2858</v>
      </c>
      <c r="C4040" s="500" t="s">
        <v>2888</v>
      </c>
      <c r="D4040" s="500" t="s">
        <v>2889</v>
      </c>
      <c r="E4040" s="500" t="s">
        <v>11099</v>
      </c>
      <c r="F4040" s="500" t="s">
        <v>580</v>
      </c>
      <c r="G4040" s="500" t="s">
        <v>14075</v>
      </c>
      <c r="H4040" s="500" t="s">
        <v>3917</v>
      </c>
      <c r="I4040" s="500" t="s">
        <v>688</v>
      </c>
      <c r="J4040" s="500" t="s">
        <v>689</v>
      </c>
      <c r="K4040" s="500" t="s">
        <v>2306</v>
      </c>
      <c r="L4040" s="500" t="s">
        <v>27724</v>
      </c>
      <c r="M4040" s="500" t="s">
        <v>2307</v>
      </c>
      <c r="N4040" s="500" t="s">
        <v>14076</v>
      </c>
    </row>
    <row r="4041" spans="1:14">
      <c r="A4041" s="500" t="s">
        <v>686</v>
      </c>
      <c r="B4041" s="500" t="s">
        <v>2858</v>
      </c>
      <c r="C4041" s="500" t="s">
        <v>2888</v>
      </c>
      <c r="D4041" s="500" t="s">
        <v>2889</v>
      </c>
      <c r="E4041" s="500" t="s">
        <v>11099</v>
      </c>
      <c r="F4041" s="500" t="s">
        <v>580</v>
      </c>
      <c r="G4041" s="500" t="s">
        <v>14077</v>
      </c>
      <c r="H4041" s="500" t="s">
        <v>11309</v>
      </c>
      <c r="I4041" s="500" t="s">
        <v>688</v>
      </c>
      <c r="J4041" s="500" t="s">
        <v>689</v>
      </c>
      <c r="K4041" s="500" t="s">
        <v>2306</v>
      </c>
      <c r="L4041" s="500" t="s">
        <v>27724</v>
      </c>
      <c r="M4041" s="500" t="s">
        <v>2307</v>
      </c>
      <c r="N4041" s="500" t="s">
        <v>14078</v>
      </c>
    </row>
    <row r="4042" spans="1:14">
      <c r="A4042" s="500" t="s">
        <v>686</v>
      </c>
      <c r="B4042" s="500" t="s">
        <v>2858</v>
      </c>
      <c r="C4042" s="500" t="s">
        <v>2888</v>
      </c>
      <c r="D4042" s="500" t="s">
        <v>2889</v>
      </c>
      <c r="E4042" s="500" t="s">
        <v>11099</v>
      </c>
      <c r="F4042" s="500" t="s">
        <v>580</v>
      </c>
      <c r="G4042" s="500" t="s">
        <v>14079</v>
      </c>
      <c r="H4042" s="500" t="s">
        <v>14080</v>
      </c>
      <c r="I4042" s="500" t="s">
        <v>688</v>
      </c>
      <c r="J4042" s="500" t="s">
        <v>689</v>
      </c>
      <c r="K4042" s="500" t="s">
        <v>2306</v>
      </c>
      <c r="L4042" s="500" t="s">
        <v>27724</v>
      </c>
      <c r="M4042" s="500" t="s">
        <v>2307</v>
      </c>
      <c r="N4042" s="500" t="s">
        <v>14081</v>
      </c>
    </row>
    <row r="4043" spans="1:14">
      <c r="A4043" s="500" t="s">
        <v>686</v>
      </c>
      <c r="B4043" s="500" t="s">
        <v>2858</v>
      </c>
      <c r="C4043" s="500" t="s">
        <v>2888</v>
      </c>
      <c r="D4043" s="500" t="s">
        <v>2889</v>
      </c>
      <c r="E4043" s="500" t="s">
        <v>11099</v>
      </c>
      <c r="F4043" s="500" t="s">
        <v>580</v>
      </c>
      <c r="G4043" s="500" t="s">
        <v>14082</v>
      </c>
      <c r="H4043" s="500" t="s">
        <v>11309</v>
      </c>
      <c r="I4043" s="500" t="s">
        <v>688</v>
      </c>
      <c r="J4043" s="500" t="s">
        <v>689</v>
      </c>
      <c r="K4043" s="500" t="s">
        <v>2306</v>
      </c>
      <c r="L4043" s="500" t="s">
        <v>27724</v>
      </c>
      <c r="M4043" s="500" t="s">
        <v>2307</v>
      </c>
      <c r="N4043" s="500" t="s">
        <v>14083</v>
      </c>
    </row>
    <row r="4044" spans="1:14">
      <c r="A4044" s="500" t="s">
        <v>686</v>
      </c>
      <c r="B4044" s="500" t="s">
        <v>2858</v>
      </c>
      <c r="C4044" s="500" t="s">
        <v>2888</v>
      </c>
      <c r="D4044" s="500" t="s">
        <v>2889</v>
      </c>
      <c r="E4044" s="500" t="s">
        <v>11099</v>
      </c>
      <c r="F4044" s="500" t="s">
        <v>580</v>
      </c>
      <c r="G4044" s="500" t="s">
        <v>14084</v>
      </c>
      <c r="H4044" s="500" t="s">
        <v>14080</v>
      </c>
      <c r="I4044" s="500" t="s">
        <v>688</v>
      </c>
      <c r="J4044" s="500" t="s">
        <v>689</v>
      </c>
      <c r="K4044" s="500" t="s">
        <v>2306</v>
      </c>
      <c r="L4044" s="500" t="s">
        <v>27724</v>
      </c>
      <c r="M4044" s="500" t="s">
        <v>2307</v>
      </c>
      <c r="N4044" s="500" t="s">
        <v>14085</v>
      </c>
    </row>
    <row r="4045" spans="1:14">
      <c r="A4045" s="500" t="s">
        <v>686</v>
      </c>
      <c r="B4045" s="500" t="s">
        <v>2858</v>
      </c>
      <c r="C4045" s="500" t="s">
        <v>2888</v>
      </c>
      <c r="D4045" s="500" t="s">
        <v>2889</v>
      </c>
      <c r="E4045" s="500" t="s">
        <v>11099</v>
      </c>
      <c r="F4045" s="500" t="s">
        <v>580</v>
      </c>
      <c r="G4045" s="500" t="s">
        <v>14086</v>
      </c>
      <c r="H4045" s="500" t="s">
        <v>11067</v>
      </c>
      <c r="I4045" s="500" t="s">
        <v>688</v>
      </c>
      <c r="J4045" s="500" t="s">
        <v>689</v>
      </c>
      <c r="K4045" s="500" t="s">
        <v>2306</v>
      </c>
      <c r="L4045" s="500" t="s">
        <v>27724</v>
      </c>
      <c r="M4045" s="500" t="s">
        <v>2307</v>
      </c>
      <c r="N4045" s="500" t="s">
        <v>14087</v>
      </c>
    </row>
    <row r="4046" spans="1:14">
      <c r="A4046" s="500" t="s">
        <v>686</v>
      </c>
      <c r="B4046" s="500" t="s">
        <v>2858</v>
      </c>
      <c r="C4046" s="500" t="s">
        <v>2888</v>
      </c>
      <c r="D4046" s="500" t="s">
        <v>2889</v>
      </c>
      <c r="E4046" s="500" t="s">
        <v>11099</v>
      </c>
      <c r="F4046" s="500" t="s">
        <v>580</v>
      </c>
      <c r="G4046" s="500" t="s">
        <v>14088</v>
      </c>
      <c r="H4046" s="500" t="s">
        <v>11087</v>
      </c>
      <c r="I4046" s="500" t="s">
        <v>688</v>
      </c>
      <c r="J4046" s="500" t="s">
        <v>689</v>
      </c>
      <c r="K4046" s="500" t="s">
        <v>2306</v>
      </c>
      <c r="L4046" s="500" t="s">
        <v>27724</v>
      </c>
      <c r="M4046" s="500" t="s">
        <v>2307</v>
      </c>
      <c r="N4046" s="500" t="s">
        <v>14089</v>
      </c>
    </row>
    <row r="4047" spans="1:14">
      <c r="A4047" s="500" t="s">
        <v>686</v>
      </c>
      <c r="B4047" s="500" t="s">
        <v>2858</v>
      </c>
      <c r="C4047" s="500" t="s">
        <v>2888</v>
      </c>
      <c r="D4047" s="500" t="s">
        <v>2889</v>
      </c>
      <c r="E4047" s="500" t="s">
        <v>11099</v>
      </c>
      <c r="F4047" s="500" t="s">
        <v>580</v>
      </c>
      <c r="G4047" s="500" t="s">
        <v>14090</v>
      </c>
      <c r="H4047" s="500" t="s">
        <v>11067</v>
      </c>
      <c r="I4047" s="500" t="s">
        <v>688</v>
      </c>
      <c r="J4047" s="500" t="s">
        <v>689</v>
      </c>
      <c r="K4047" s="500" t="s">
        <v>2306</v>
      </c>
      <c r="L4047" s="500" t="s">
        <v>27724</v>
      </c>
      <c r="M4047" s="500" t="s">
        <v>2307</v>
      </c>
      <c r="N4047" s="500" t="s">
        <v>14091</v>
      </c>
    </row>
    <row r="4048" spans="1:14">
      <c r="A4048" s="500" t="s">
        <v>686</v>
      </c>
      <c r="B4048" s="500" t="s">
        <v>2858</v>
      </c>
      <c r="C4048" s="500" t="s">
        <v>2888</v>
      </c>
      <c r="D4048" s="500" t="s">
        <v>2889</v>
      </c>
      <c r="E4048" s="500" t="s">
        <v>11099</v>
      </c>
      <c r="F4048" s="500" t="s">
        <v>580</v>
      </c>
      <c r="G4048" s="500" t="s">
        <v>14092</v>
      </c>
      <c r="H4048" s="500" t="s">
        <v>11087</v>
      </c>
      <c r="I4048" s="500" t="s">
        <v>688</v>
      </c>
      <c r="J4048" s="500" t="s">
        <v>689</v>
      </c>
      <c r="K4048" s="500" t="s">
        <v>2306</v>
      </c>
      <c r="L4048" s="500" t="s">
        <v>27724</v>
      </c>
      <c r="M4048" s="500" t="s">
        <v>2307</v>
      </c>
      <c r="N4048" s="500" t="s">
        <v>14093</v>
      </c>
    </row>
    <row r="4049" spans="1:14">
      <c r="A4049" s="500" t="s">
        <v>686</v>
      </c>
      <c r="B4049" s="500" t="s">
        <v>2858</v>
      </c>
      <c r="C4049" s="500" t="s">
        <v>2888</v>
      </c>
      <c r="D4049" s="500" t="s">
        <v>2889</v>
      </c>
      <c r="E4049" s="500" t="s">
        <v>11099</v>
      </c>
      <c r="F4049" s="500" t="s">
        <v>580</v>
      </c>
      <c r="G4049" s="500" t="s">
        <v>14094</v>
      </c>
      <c r="H4049" s="500" t="s">
        <v>14055</v>
      </c>
      <c r="I4049" s="500" t="s">
        <v>688</v>
      </c>
      <c r="J4049" s="500" t="s">
        <v>689</v>
      </c>
      <c r="K4049" s="500" t="s">
        <v>2306</v>
      </c>
      <c r="L4049" s="500" t="s">
        <v>27724</v>
      </c>
      <c r="M4049" s="500" t="s">
        <v>2307</v>
      </c>
      <c r="N4049" s="500" t="s">
        <v>14095</v>
      </c>
    </row>
    <row r="4050" spans="1:14">
      <c r="A4050" s="500" t="s">
        <v>686</v>
      </c>
      <c r="B4050" s="500" t="s">
        <v>2858</v>
      </c>
      <c r="C4050" s="500" t="s">
        <v>2888</v>
      </c>
      <c r="D4050" s="500" t="s">
        <v>2889</v>
      </c>
      <c r="E4050" s="500" t="s">
        <v>11099</v>
      </c>
      <c r="F4050" s="500" t="s">
        <v>580</v>
      </c>
      <c r="G4050" s="500" t="s">
        <v>14096</v>
      </c>
      <c r="H4050" s="500" t="s">
        <v>14097</v>
      </c>
      <c r="I4050" s="500" t="s">
        <v>688</v>
      </c>
      <c r="J4050" s="500" t="s">
        <v>689</v>
      </c>
      <c r="K4050" s="500" t="s">
        <v>2306</v>
      </c>
      <c r="L4050" s="500" t="s">
        <v>27724</v>
      </c>
      <c r="M4050" s="500" t="s">
        <v>2307</v>
      </c>
      <c r="N4050" s="500" t="s">
        <v>14098</v>
      </c>
    </row>
    <row r="4051" spans="1:14">
      <c r="A4051" s="500" t="s">
        <v>686</v>
      </c>
      <c r="B4051" s="500" t="s">
        <v>2858</v>
      </c>
      <c r="C4051" s="500" t="s">
        <v>2888</v>
      </c>
      <c r="D4051" s="500" t="s">
        <v>2889</v>
      </c>
      <c r="E4051" s="500" t="s">
        <v>11099</v>
      </c>
      <c r="F4051" s="500" t="s">
        <v>580</v>
      </c>
      <c r="G4051" s="500" t="s">
        <v>14099</v>
      </c>
      <c r="H4051" s="500" t="s">
        <v>14055</v>
      </c>
      <c r="I4051" s="500" t="s">
        <v>688</v>
      </c>
      <c r="J4051" s="500" t="s">
        <v>689</v>
      </c>
      <c r="K4051" s="500" t="s">
        <v>2306</v>
      </c>
      <c r="L4051" s="500" t="s">
        <v>27724</v>
      </c>
      <c r="M4051" s="500" t="s">
        <v>2307</v>
      </c>
      <c r="N4051" s="500" t="s">
        <v>14100</v>
      </c>
    </row>
    <row r="4052" spans="1:14">
      <c r="A4052" s="500" t="s">
        <v>686</v>
      </c>
      <c r="B4052" s="500" t="s">
        <v>2858</v>
      </c>
      <c r="C4052" s="500" t="s">
        <v>2888</v>
      </c>
      <c r="D4052" s="500" t="s">
        <v>2889</v>
      </c>
      <c r="E4052" s="500" t="s">
        <v>11099</v>
      </c>
      <c r="F4052" s="500" t="s">
        <v>580</v>
      </c>
      <c r="G4052" s="500" t="s">
        <v>14101</v>
      </c>
      <c r="H4052" s="500" t="s">
        <v>14097</v>
      </c>
      <c r="I4052" s="500" t="s">
        <v>688</v>
      </c>
      <c r="J4052" s="500" t="s">
        <v>689</v>
      </c>
      <c r="K4052" s="500" t="s">
        <v>2306</v>
      </c>
      <c r="L4052" s="500" t="s">
        <v>27724</v>
      </c>
      <c r="M4052" s="500" t="s">
        <v>2307</v>
      </c>
      <c r="N4052" s="500" t="s">
        <v>14102</v>
      </c>
    </row>
    <row r="4053" spans="1:14">
      <c r="A4053" s="500" t="s">
        <v>686</v>
      </c>
      <c r="B4053" s="500" t="s">
        <v>2858</v>
      </c>
      <c r="C4053" s="500" t="s">
        <v>2888</v>
      </c>
      <c r="D4053" s="500" t="s">
        <v>2889</v>
      </c>
      <c r="E4053" s="500" t="s">
        <v>11099</v>
      </c>
      <c r="F4053" s="500" t="s">
        <v>580</v>
      </c>
      <c r="G4053" s="500" t="s">
        <v>14103</v>
      </c>
      <c r="H4053" s="500" t="s">
        <v>11327</v>
      </c>
      <c r="I4053" s="500" t="s">
        <v>688</v>
      </c>
      <c r="J4053" s="500" t="s">
        <v>689</v>
      </c>
      <c r="K4053" s="500" t="s">
        <v>2306</v>
      </c>
      <c r="L4053" s="500" t="s">
        <v>27724</v>
      </c>
      <c r="M4053" s="500" t="s">
        <v>2307</v>
      </c>
      <c r="N4053" s="500" t="s">
        <v>14104</v>
      </c>
    </row>
    <row r="4054" spans="1:14">
      <c r="A4054" s="500" t="s">
        <v>686</v>
      </c>
      <c r="B4054" s="500" t="s">
        <v>2858</v>
      </c>
      <c r="C4054" s="500" t="s">
        <v>2888</v>
      </c>
      <c r="D4054" s="500" t="s">
        <v>2889</v>
      </c>
      <c r="E4054" s="500" t="s">
        <v>11099</v>
      </c>
      <c r="F4054" s="500" t="s">
        <v>580</v>
      </c>
      <c r="G4054" s="500" t="s">
        <v>14105</v>
      </c>
      <c r="H4054" s="500" t="s">
        <v>11455</v>
      </c>
      <c r="I4054" s="500" t="s">
        <v>688</v>
      </c>
      <c r="J4054" s="500" t="s">
        <v>689</v>
      </c>
      <c r="K4054" s="500" t="s">
        <v>2306</v>
      </c>
      <c r="L4054" s="500" t="s">
        <v>27724</v>
      </c>
      <c r="M4054" s="500" t="s">
        <v>2307</v>
      </c>
      <c r="N4054" s="500" t="s">
        <v>14106</v>
      </c>
    </row>
    <row r="4055" spans="1:14">
      <c r="A4055" s="500" t="s">
        <v>686</v>
      </c>
      <c r="B4055" s="500" t="s">
        <v>2858</v>
      </c>
      <c r="C4055" s="500" t="s">
        <v>2888</v>
      </c>
      <c r="D4055" s="500" t="s">
        <v>2889</v>
      </c>
      <c r="E4055" s="500" t="s">
        <v>11099</v>
      </c>
      <c r="F4055" s="500" t="s">
        <v>580</v>
      </c>
      <c r="G4055" s="500" t="s">
        <v>14107</v>
      </c>
      <c r="H4055" s="500" t="s">
        <v>11327</v>
      </c>
      <c r="I4055" s="500" t="s">
        <v>688</v>
      </c>
      <c r="J4055" s="500" t="s">
        <v>689</v>
      </c>
      <c r="K4055" s="500" t="s">
        <v>2306</v>
      </c>
      <c r="L4055" s="500" t="s">
        <v>27724</v>
      </c>
      <c r="M4055" s="500" t="s">
        <v>2307</v>
      </c>
      <c r="N4055" s="500" t="s">
        <v>14108</v>
      </c>
    </row>
    <row r="4056" spans="1:14">
      <c r="A4056" s="500" t="s">
        <v>686</v>
      </c>
      <c r="B4056" s="500" t="s">
        <v>2858</v>
      </c>
      <c r="C4056" s="500" t="s">
        <v>2888</v>
      </c>
      <c r="D4056" s="500" t="s">
        <v>2889</v>
      </c>
      <c r="E4056" s="500" t="s">
        <v>11099</v>
      </c>
      <c r="F4056" s="500" t="s">
        <v>580</v>
      </c>
      <c r="G4056" s="500" t="s">
        <v>14109</v>
      </c>
      <c r="H4056" s="500" t="s">
        <v>11455</v>
      </c>
      <c r="I4056" s="500" t="s">
        <v>688</v>
      </c>
      <c r="J4056" s="500" t="s">
        <v>689</v>
      </c>
      <c r="K4056" s="500" t="s">
        <v>2306</v>
      </c>
      <c r="L4056" s="500" t="s">
        <v>27724</v>
      </c>
      <c r="M4056" s="500" t="s">
        <v>2307</v>
      </c>
      <c r="N4056" s="500" t="s">
        <v>14110</v>
      </c>
    </row>
    <row r="4057" spans="1:14">
      <c r="A4057" s="500" t="s">
        <v>686</v>
      </c>
      <c r="B4057" s="500" t="s">
        <v>2858</v>
      </c>
      <c r="C4057" s="500" t="s">
        <v>2888</v>
      </c>
      <c r="D4057" s="500" t="s">
        <v>2889</v>
      </c>
      <c r="E4057" s="500" t="s">
        <v>11099</v>
      </c>
      <c r="F4057" s="500" t="s">
        <v>580</v>
      </c>
      <c r="G4057" s="500" t="s">
        <v>14111</v>
      </c>
      <c r="H4057" s="500" t="s">
        <v>3917</v>
      </c>
      <c r="I4057" s="500" t="s">
        <v>688</v>
      </c>
      <c r="J4057" s="500" t="s">
        <v>689</v>
      </c>
      <c r="K4057" s="500" t="s">
        <v>2306</v>
      </c>
      <c r="L4057" s="500" t="s">
        <v>27724</v>
      </c>
      <c r="M4057" s="500" t="s">
        <v>2307</v>
      </c>
      <c r="N4057" s="500" t="s">
        <v>14112</v>
      </c>
    </row>
    <row r="4058" spans="1:14">
      <c r="A4058" s="500" t="s">
        <v>686</v>
      </c>
      <c r="B4058" s="500" t="s">
        <v>2858</v>
      </c>
      <c r="C4058" s="500" t="s">
        <v>2888</v>
      </c>
      <c r="D4058" s="500" t="s">
        <v>2889</v>
      </c>
      <c r="E4058" s="500" t="s">
        <v>11099</v>
      </c>
      <c r="F4058" s="500" t="s">
        <v>580</v>
      </c>
      <c r="G4058" s="500" t="s">
        <v>14113</v>
      </c>
      <c r="H4058" s="500" t="s">
        <v>7653</v>
      </c>
      <c r="I4058" s="500" t="s">
        <v>688</v>
      </c>
      <c r="J4058" s="500" t="s">
        <v>689</v>
      </c>
      <c r="K4058" s="500" t="s">
        <v>2306</v>
      </c>
      <c r="L4058" s="500" t="s">
        <v>27724</v>
      </c>
      <c r="M4058" s="500" t="s">
        <v>2307</v>
      </c>
      <c r="N4058" s="500" t="s">
        <v>14114</v>
      </c>
    </row>
    <row r="4059" spans="1:14">
      <c r="A4059" s="500" t="s">
        <v>686</v>
      </c>
      <c r="B4059" s="500" t="s">
        <v>2858</v>
      </c>
      <c r="C4059" s="500" t="s">
        <v>2888</v>
      </c>
      <c r="D4059" s="500" t="s">
        <v>2889</v>
      </c>
      <c r="E4059" s="500" t="s">
        <v>11099</v>
      </c>
      <c r="F4059" s="500" t="s">
        <v>580</v>
      </c>
      <c r="G4059" s="500" t="s">
        <v>14115</v>
      </c>
      <c r="H4059" s="500" t="s">
        <v>3917</v>
      </c>
      <c r="I4059" s="500" t="s">
        <v>688</v>
      </c>
      <c r="J4059" s="500" t="s">
        <v>689</v>
      </c>
      <c r="K4059" s="500" t="s">
        <v>2306</v>
      </c>
      <c r="L4059" s="500" t="s">
        <v>27724</v>
      </c>
      <c r="M4059" s="500" t="s">
        <v>2307</v>
      </c>
      <c r="N4059" s="500" t="s">
        <v>14116</v>
      </c>
    </row>
    <row r="4060" spans="1:14">
      <c r="A4060" s="500" t="s">
        <v>686</v>
      </c>
      <c r="B4060" s="500" t="s">
        <v>2858</v>
      </c>
      <c r="C4060" s="500" t="s">
        <v>2888</v>
      </c>
      <c r="D4060" s="500" t="s">
        <v>2889</v>
      </c>
      <c r="E4060" s="500" t="s">
        <v>11099</v>
      </c>
      <c r="F4060" s="500" t="s">
        <v>580</v>
      </c>
      <c r="G4060" s="500" t="s">
        <v>14117</v>
      </c>
      <c r="H4060" s="500" t="s">
        <v>7653</v>
      </c>
      <c r="I4060" s="500" t="s">
        <v>688</v>
      </c>
      <c r="J4060" s="500" t="s">
        <v>689</v>
      </c>
      <c r="K4060" s="500" t="s">
        <v>2306</v>
      </c>
      <c r="L4060" s="500" t="s">
        <v>27724</v>
      </c>
      <c r="M4060" s="500" t="s">
        <v>2307</v>
      </c>
      <c r="N4060" s="500" t="s">
        <v>14118</v>
      </c>
    </row>
    <row r="4061" spans="1:14">
      <c r="A4061" s="500" t="s">
        <v>686</v>
      </c>
      <c r="B4061" s="500" t="s">
        <v>2858</v>
      </c>
      <c r="C4061" s="500" t="s">
        <v>2888</v>
      </c>
      <c r="D4061" s="500" t="s">
        <v>2889</v>
      </c>
      <c r="E4061" s="500" t="s">
        <v>11099</v>
      </c>
      <c r="F4061" s="500" t="s">
        <v>580</v>
      </c>
      <c r="G4061" s="500" t="s">
        <v>14119</v>
      </c>
      <c r="H4061" s="500" t="s">
        <v>14080</v>
      </c>
      <c r="I4061" s="500" t="s">
        <v>688</v>
      </c>
      <c r="J4061" s="500" t="s">
        <v>689</v>
      </c>
      <c r="K4061" s="500" t="s">
        <v>2306</v>
      </c>
      <c r="L4061" s="500" t="s">
        <v>27724</v>
      </c>
      <c r="M4061" s="500" t="s">
        <v>2307</v>
      </c>
      <c r="N4061" s="500" t="s">
        <v>14120</v>
      </c>
    </row>
    <row r="4062" spans="1:14">
      <c r="A4062" s="500" t="s">
        <v>686</v>
      </c>
      <c r="B4062" s="500" t="s">
        <v>2858</v>
      </c>
      <c r="C4062" s="500" t="s">
        <v>2888</v>
      </c>
      <c r="D4062" s="500" t="s">
        <v>2889</v>
      </c>
      <c r="E4062" s="500" t="s">
        <v>11099</v>
      </c>
      <c r="F4062" s="500" t="s">
        <v>580</v>
      </c>
      <c r="G4062" s="500" t="s">
        <v>14121</v>
      </c>
      <c r="H4062" s="500" t="s">
        <v>11246</v>
      </c>
      <c r="I4062" s="500" t="s">
        <v>688</v>
      </c>
      <c r="J4062" s="500" t="s">
        <v>689</v>
      </c>
      <c r="K4062" s="500" t="s">
        <v>2306</v>
      </c>
      <c r="L4062" s="500" t="s">
        <v>27724</v>
      </c>
      <c r="M4062" s="500" t="s">
        <v>2307</v>
      </c>
      <c r="N4062" s="500" t="s">
        <v>14122</v>
      </c>
    </row>
    <row r="4063" spans="1:14">
      <c r="A4063" s="500" t="s">
        <v>686</v>
      </c>
      <c r="B4063" s="500" t="s">
        <v>2858</v>
      </c>
      <c r="C4063" s="500" t="s">
        <v>2888</v>
      </c>
      <c r="D4063" s="500" t="s">
        <v>2889</v>
      </c>
      <c r="E4063" s="500" t="s">
        <v>11099</v>
      </c>
      <c r="F4063" s="500" t="s">
        <v>580</v>
      </c>
      <c r="G4063" s="500" t="s">
        <v>14123</v>
      </c>
      <c r="H4063" s="500" t="s">
        <v>14080</v>
      </c>
      <c r="I4063" s="500" t="s">
        <v>688</v>
      </c>
      <c r="J4063" s="500" t="s">
        <v>689</v>
      </c>
      <c r="K4063" s="500" t="s">
        <v>2306</v>
      </c>
      <c r="L4063" s="500" t="s">
        <v>27724</v>
      </c>
      <c r="M4063" s="500" t="s">
        <v>2307</v>
      </c>
      <c r="N4063" s="500" t="s">
        <v>14124</v>
      </c>
    </row>
    <row r="4064" spans="1:14">
      <c r="A4064" s="500" t="s">
        <v>686</v>
      </c>
      <c r="B4064" s="500" t="s">
        <v>2858</v>
      </c>
      <c r="C4064" s="500" t="s">
        <v>2888</v>
      </c>
      <c r="D4064" s="500" t="s">
        <v>2889</v>
      </c>
      <c r="E4064" s="500" t="s">
        <v>11099</v>
      </c>
      <c r="F4064" s="500" t="s">
        <v>580</v>
      </c>
      <c r="G4064" s="500" t="s">
        <v>14125</v>
      </c>
      <c r="H4064" s="500" t="s">
        <v>11246</v>
      </c>
      <c r="I4064" s="500" t="s">
        <v>688</v>
      </c>
      <c r="J4064" s="500" t="s">
        <v>689</v>
      </c>
      <c r="K4064" s="500" t="s">
        <v>2306</v>
      </c>
      <c r="L4064" s="500" t="s">
        <v>27724</v>
      </c>
      <c r="M4064" s="500" t="s">
        <v>2307</v>
      </c>
      <c r="N4064" s="500" t="s">
        <v>14126</v>
      </c>
    </row>
    <row r="4065" spans="1:14">
      <c r="A4065" s="500" t="s">
        <v>686</v>
      </c>
      <c r="B4065" s="500" t="s">
        <v>2858</v>
      </c>
      <c r="C4065" s="500" t="s">
        <v>2888</v>
      </c>
      <c r="D4065" s="500" t="s">
        <v>2889</v>
      </c>
      <c r="E4065" s="500" t="s">
        <v>11099</v>
      </c>
      <c r="F4065" s="500" t="s">
        <v>580</v>
      </c>
      <c r="G4065" s="500" t="s">
        <v>14127</v>
      </c>
      <c r="H4065" s="500" t="s">
        <v>11087</v>
      </c>
      <c r="I4065" s="500" t="s">
        <v>688</v>
      </c>
      <c r="J4065" s="500" t="s">
        <v>689</v>
      </c>
      <c r="K4065" s="500" t="s">
        <v>2306</v>
      </c>
      <c r="L4065" s="500" t="s">
        <v>27724</v>
      </c>
      <c r="M4065" s="500" t="s">
        <v>2307</v>
      </c>
      <c r="N4065" s="500" t="s">
        <v>14128</v>
      </c>
    </row>
    <row r="4066" spans="1:14">
      <c r="A4066" s="500" t="s">
        <v>686</v>
      </c>
      <c r="B4066" s="500" t="s">
        <v>2858</v>
      </c>
      <c r="C4066" s="500" t="s">
        <v>2888</v>
      </c>
      <c r="D4066" s="500" t="s">
        <v>2889</v>
      </c>
      <c r="E4066" s="500" t="s">
        <v>11099</v>
      </c>
      <c r="F4066" s="500" t="s">
        <v>580</v>
      </c>
      <c r="G4066" s="500" t="s">
        <v>14129</v>
      </c>
      <c r="H4066" s="500" t="s">
        <v>14130</v>
      </c>
      <c r="I4066" s="500" t="s">
        <v>688</v>
      </c>
      <c r="J4066" s="500" t="s">
        <v>689</v>
      </c>
      <c r="K4066" s="500" t="s">
        <v>2306</v>
      </c>
      <c r="L4066" s="500" t="s">
        <v>27724</v>
      </c>
      <c r="M4066" s="500" t="s">
        <v>2307</v>
      </c>
      <c r="N4066" s="500" t="s">
        <v>14131</v>
      </c>
    </row>
    <row r="4067" spans="1:14">
      <c r="A4067" s="500" t="s">
        <v>686</v>
      </c>
      <c r="B4067" s="500" t="s">
        <v>2858</v>
      </c>
      <c r="C4067" s="500" t="s">
        <v>2888</v>
      </c>
      <c r="D4067" s="500" t="s">
        <v>2889</v>
      </c>
      <c r="E4067" s="500" t="s">
        <v>11099</v>
      </c>
      <c r="F4067" s="500" t="s">
        <v>580</v>
      </c>
      <c r="G4067" s="500" t="s">
        <v>14132</v>
      </c>
      <c r="H4067" s="500" t="s">
        <v>11087</v>
      </c>
      <c r="I4067" s="500" t="s">
        <v>688</v>
      </c>
      <c r="J4067" s="500" t="s">
        <v>689</v>
      </c>
      <c r="K4067" s="500" t="s">
        <v>2306</v>
      </c>
      <c r="L4067" s="500" t="s">
        <v>27724</v>
      </c>
      <c r="M4067" s="500" t="s">
        <v>2307</v>
      </c>
      <c r="N4067" s="500" t="s">
        <v>14133</v>
      </c>
    </row>
    <row r="4068" spans="1:14">
      <c r="A4068" s="500" t="s">
        <v>686</v>
      </c>
      <c r="B4068" s="500" t="s">
        <v>2858</v>
      </c>
      <c r="C4068" s="500" t="s">
        <v>2888</v>
      </c>
      <c r="D4068" s="500" t="s">
        <v>2889</v>
      </c>
      <c r="E4068" s="500" t="s">
        <v>11099</v>
      </c>
      <c r="F4068" s="500" t="s">
        <v>580</v>
      </c>
      <c r="G4068" s="500" t="s">
        <v>14134</v>
      </c>
      <c r="H4068" s="500" t="s">
        <v>14130</v>
      </c>
      <c r="I4068" s="500" t="s">
        <v>688</v>
      </c>
      <c r="J4068" s="500" t="s">
        <v>689</v>
      </c>
      <c r="K4068" s="500" t="s">
        <v>2306</v>
      </c>
      <c r="L4068" s="500" t="s">
        <v>27724</v>
      </c>
      <c r="M4068" s="500" t="s">
        <v>2307</v>
      </c>
      <c r="N4068" s="500" t="s">
        <v>14135</v>
      </c>
    </row>
    <row r="4069" spans="1:14">
      <c r="A4069" s="500" t="s">
        <v>686</v>
      </c>
      <c r="B4069" s="500" t="s">
        <v>2858</v>
      </c>
      <c r="C4069" s="500" t="s">
        <v>2888</v>
      </c>
      <c r="D4069" s="500" t="s">
        <v>2889</v>
      </c>
      <c r="E4069" s="500" t="s">
        <v>11099</v>
      </c>
      <c r="F4069" s="500" t="s">
        <v>580</v>
      </c>
      <c r="G4069" s="500" t="s">
        <v>14136</v>
      </c>
      <c r="H4069" s="500" t="s">
        <v>14097</v>
      </c>
      <c r="I4069" s="500" t="s">
        <v>688</v>
      </c>
      <c r="J4069" s="500" t="s">
        <v>689</v>
      </c>
      <c r="K4069" s="500" t="s">
        <v>2306</v>
      </c>
      <c r="L4069" s="500" t="s">
        <v>27724</v>
      </c>
      <c r="M4069" s="500" t="s">
        <v>2307</v>
      </c>
      <c r="N4069" s="500" t="s">
        <v>14137</v>
      </c>
    </row>
    <row r="4070" spans="1:14">
      <c r="A4070" s="500" t="s">
        <v>686</v>
      </c>
      <c r="B4070" s="500" t="s">
        <v>2858</v>
      </c>
      <c r="C4070" s="500" t="s">
        <v>2888</v>
      </c>
      <c r="D4070" s="500" t="s">
        <v>2889</v>
      </c>
      <c r="E4070" s="500" t="s">
        <v>11099</v>
      </c>
      <c r="F4070" s="500" t="s">
        <v>580</v>
      </c>
      <c r="G4070" s="500" t="s">
        <v>14138</v>
      </c>
      <c r="H4070" s="500" t="s">
        <v>12765</v>
      </c>
      <c r="I4070" s="500" t="s">
        <v>688</v>
      </c>
      <c r="J4070" s="500" t="s">
        <v>689</v>
      </c>
      <c r="K4070" s="500" t="s">
        <v>2306</v>
      </c>
      <c r="L4070" s="500" t="s">
        <v>27724</v>
      </c>
      <c r="M4070" s="500" t="s">
        <v>2307</v>
      </c>
      <c r="N4070" s="500" t="s">
        <v>14139</v>
      </c>
    </row>
    <row r="4071" spans="1:14">
      <c r="A4071" s="500" t="s">
        <v>686</v>
      </c>
      <c r="B4071" s="500" t="s">
        <v>2858</v>
      </c>
      <c r="C4071" s="500" t="s">
        <v>2888</v>
      </c>
      <c r="D4071" s="500" t="s">
        <v>2889</v>
      </c>
      <c r="E4071" s="500" t="s">
        <v>11099</v>
      </c>
      <c r="F4071" s="500" t="s">
        <v>580</v>
      </c>
      <c r="G4071" s="500" t="s">
        <v>14140</v>
      </c>
      <c r="H4071" s="500" t="s">
        <v>14097</v>
      </c>
      <c r="I4071" s="500" t="s">
        <v>688</v>
      </c>
      <c r="J4071" s="500" t="s">
        <v>689</v>
      </c>
      <c r="K4071" s="500" t="s">
        <v>2306</v>
      </c>
      <c r="L4071" s="500" t="s">
        <v>27724</v>
      </c>
      <c r="M4071" s="500" t="s">
        <v>2307</v>
      </c>
      <c r="N4071" s="500" t="s">
        <v>14141</v>
      </c>
    </row>
    <row r="4072" spans="1:14">
      <c r="A4072" s="500" t="s">
        <v>686</v>
      </c>
      <c r="B4072" s="500" t="s">
        <v>2858</v>
      </c>
      <c r="C4072" s="500" t="s">
        <v>2888</v>
      </c>
      <c r="D4072" s="500" t="s">
        <v>2889</v>
      </c>
      <c r="E4072" s="500" t="s">
        <v>11099</v>
      </c>
      <c r="F4072" s="500" t="s">
        <v>580</v>
      </c>
      <c r="G4072" s="500" t="s">
        <v>14142</v>
      </c>
      <c r="H4072" s="500" t="s">
        <v>12765</v>
      </c>
      <c r="I4072" s="500" t="s">
        <v>688</v>
      </c>
      <c r="J4072" s="500" t="s">
        <v>689</v>
      </c>
      <c r="K4072" s="500" t="s">
        <v>2306</v>
      </c>
      <c r="L4072" s="500" t="s">
        <v>27724</v>
      </c>
      <c r="M4072" s="500" t="s">
        <v>2307</v>
      </c>
      <c r="N4072" s="500" t="s">
        <v>14143</v>
      </c>
    </row>
    <row r="4073" spans="1:14">
      <c r="A4073" s="500" t="s">
        <v>686</v>
      </c>
      <c r="B4073" s="500" t="s">
        <v>2858</v>
      </c>
      <c r="C4073" s="500" t="s">
        <v>2888</v>
      </c>
      <c r="D4073" s="500" t="s">
        <v>2889</v>
      </c>
      <c r="E4073" s="500" t="s">
        <v>11099</v>
      </c>
      <c r="F4073" s="500" t="s">
        <v>580</v>
      </c>
      <c r="G4073" s="500" t="s">
        <v>14144</v>
      </c>
      <c r="H4073" s="500" t="s">
        <v>11455</v>
      </c>
      <c r="I4073" s="500" t="s">
        <v>688</v>
      </c>
      <c r="J4073" s="500" t="s">
        <v>689</v>
      </c>
      <c r="K4073" s="500" t="s">
        <v>2306</v>
      </c>
      <c r="L4073" s="500" t="s">
        <v>27724</v>
      </c>
      <c r="M4073" s="500" t="s">
        <v>2307</v>
      </c>
      <c r="N4073" s="500" t="s">
        <v>14145</v>
      </c>
    </row>
    <row r="4074" spans="1:14">
      <c r="A4074" s="500" t="s">
        <v>686</v>
      </c>
      <c r="B4074" s="500" t="s">
        <v>2858</v>
      </c>
      <c r="C4074" s="500" t="s">
        <v>2888</v>
      </c>
      <c r="D4074" s="500" t="s">
        <v>2889</v>
      </c>
      <c r="E4074" s="500" t="s">
        <v>11099</v>
      </c>
      <c r="F4074" s="500" t="s">
        <v>580</v>
      </c>
      <c r="G4074" s="500" t="s">
        <v>14146</v>
      </c>
      <c r="H4074" s="500" t="s">
        <v>11700</v>
      </c>
      <c r="I4074" s="500" t="s">
        <v>688</v>
      </c>
      <c r="J4074" s="500" t="s">
        <v>689</v>
      </c>
      <c r="K4074" s="500" t="s">
        <v>2306</v>
      </c>
      <c r="L4074" s="500" t="s">
        <v>27724</v>
      </c>
      <c r="M4074" s="500" t="s">
        <v>2307</v>
      </c>
      <c r="N4074" s="500" t="s">
        <v>14147</v>
      </c>
    </row>
    <row r="4075" spans="1:14">
      <c r="A4075" s="500" t="s">
        <v>686</v>
      </c>
      <c r="B4075" s="500" t="s">
        <v>2858</v>
      </c>
      <c r="C4075" s="500" t="s">
        <v>2888</v>
      </c>
      <c r="D4075" s="500" t="s">
        <v>2889</v>
      </c>
      <c r="E4075" s="500" t="s">
        <v>11099</v>
      </c>
      <c r="F4075" s="500" t="s">
        <v>580</v>
      </c>
      <c r="G4075" s="500" t="s">
        <v>14148</v>
      </c>
      <c r="H4075" s="500" t="s">
        <v>11455</v>
      </c>
      <c r="I4075" s="500" t="s">
        <v>688</v>
      </c>
      <c r="J4075" s="500" t="s">
        <v>689</v>
      </c>
      <c r="K4075" s="500" t="s">
        <v>2306</v>
      </c>
      <c r="L4075" s="500" t="s">
        <v>27724</v>
      </c>
      <c r="M4075" s="500" t="s">
        <v>2307</v>
      </c>
      <c r="N4075" s="500" t="s">
        <v>14149</v>
      </c>
    </row>
    <row r="4076" spans="1:14">
      <c r="A4076" s="500" t="s">
        <v>686</v>
      </c>
      <c r="B4076" s="500" t="s">
        <v>2858</v>
      </c>
      <c r="C4076" s="500" t="s">
        <v>2888</v>
      </c>
      <c r="D4076" s="500" t="s">
        <v>2889</v>
      </c>
      <c r="E4076" s="500" t="s">
        <v>11099</v>
      </c>
      <c r="F4076" s="500" t="s">
        <v>580</v>
      </c>
      <c r="G4076" s="500" t="s">
        <v>14150</v>
      </c>
      <c r="H4076" s="500" t="s">
        <v>11700</v>
      </c>
      <c r="I4076" s="500" t="s">
        <v>688</v>
      </c>
      <c r="J4076" s="500" t="s">
        <v>689</v>
      </c>
      <c r="K4076" s="500" t="s">
        <v>2306</v>
      </c>
      <c r="L4076" s="500" t="s">
        <v>27724</v>
      </c>
      <c r="M4076" s="500" t="s">
        <v>2307</v>
      </c>
      <c r="N4076" s="500" t="s">
        <v>14151</v>
      </c>
    </row>
    <row r="4077" spans="1:14">
      <c r="A4077" s="500" t="s">
        <v>686</v>
      </c>
      <c r="B4077" s="500" t="s">
        <v>2858</v>
      </c>
      <c r="C4077" s="500" t="s">
        <v>2888</v>
      </c>
      <c r="D4077" s="500" t="s">
        <v>2889</v>
      </c>
      <c r="E4077" s="500" t="s">
        <v>11099</v>
      </c>
      <c r="F4077" s="500" t="s">
        <v>580</v>
      </c>
      <c r="G4077" s="500" t="s">
        <v>14152</v>
      </c>
      <c r="H4077" s="500" t="s">
        <v>7653</v>
      </c>
      <c r="I4077" s="500" t="s">
        <v>688</v>
      </c>
      <c r="J4077" s="500" t="s">
        <v>689</v>
      </c>
      <c r="K4077" s="500" t="s">
        <v>2306</v>
      </c>
      <c r="L4077" s="500" t="s">
        <v>27724</v>
      </c>
      <c r="M4077" s="500" t="s">
        <v>2307</v>
      </c>
      <c r="N4077" s="500" t="s">
        <v>14153</v>
      </c>
    </row>
    <row r="4078" spans="1:14">
      <c r="A4078" s="500" t="s">
        <v>686</v>
      </c>
      <c r="B4078" s="500" t="s">
        <v>2858</v>
      </c>
      <c r="C4078" s="500" t="s">
        <v>2888</v>
      </c>
      <c r="D4078" s="500" t="s">
        <v>2889</v>
      </c>
      <c r="E4078" s="500" t="s">
        <v>11099</v>
      </c>
      <c r="F4078" s="500" t="s">
        <v>580</v>
      </c>
      <c r="G4078" s="500" t="s">
        <v>14154</v>
      </c>
      <c r="H4078" s="500" t="s">
        <v>14155</v>
      </c>
      <c r="I4078" s="500" t="s">
        <v>688</v>
      </c>
      <c r="J4078" s="500" t="s">
        <v>689</v>
      </c>
      <c r="K4078" s="500" t="s">
        <v>2306</v>
      </c>
      <c r="L4078" s="500" t="s">
        <v>27724</v>
      </c>
      <c r="M4078" s="500" t="s">
        <v>2307</v>
      </c>
      <c r="N4078" s="500" t="s">
        <v>14156</v>
      </c>
    </row>
    <row r="4079" spans="1:14">
      <c r="A4079" s="500" t="s">
        <v>686</v>
      </c>
      <c r="B4079" s="500" t="s">
        <v>2858</v>
      </c>
      <c r="C4079" s="500" t="s">
        <v>2888</v>
      </c>
      <c r="D4079" s="500" t="s">
        <v>2889</v>
      </c>
      <c r="E4079" s="500" t="s">
        <v>11099</v>
      </c>
      <c r="F4079" s="500" t="s">
        <v>580</v>
      </c>
      <c r="G4079" s="500" t="s">
        <v>14157</v>
      </c>
      <c r="H4079" s="500" t="s">
        <v>7653</v>
      </c>
      <c r="I4079" s="500" t="s">
        <v>688</v>
      </c>
      <c r="J4079" s="500" t="s">
        <v>689</v>
      </c>
      <c r="K4079" s="500" t="s">
        <v>2306</v>
      </c>
      <c r="L4079" s="500" t="s">
        <v>27724</v>
      </c>
      <c r="M4079" s="500" t="s">
        <v>2307</v>
      </c>
      <c r="N4079" s="500" t="s">
        <v>14158</v>
      </c>
    </row>
    <row r="4080" spans="1:14">
      <c r="A4080" s="500" t="s">
        <v>686</v>
      </c>
      <c r="B4080" s="500" t="s">
        <v>2858</v>
      </c>
      <c r="C4080" s="500" t="s">
        <v>2888</v>
      </c>
      <c r="D4080" s="500" t="s">
        <v>2889</v>
      </c>
      <c r="E4080" s="500" t="s">
        <v>11099</v>
      </c>
      <c r="F4080" s="500" t="s">
        <v>580</v>
      </c>
      <c r="G4080" s="500" t="s">
        <v>14159</v>
      </c>
      <c r="H4080" s="500" t="s">
        <v>14155</v>
      </c>
      <c r="I4080" s="500" t="s">
        <v>688</v>
      </c>
      <c r="J4080" s="500" t="s">
        <v>689</v>
      </c>
      <c r="K4080" s="500" t="s">
        <v>2306</v>
      </c>
      <c r="L4080" s="500" t="s">
        <v>27724</v>
      </c>
      <c r="M4080" s="500" t="s">
        <v>2307</v>
      </c>
      <c r="N4080" s="500" t="s">
        <v>14160</v>
      </c>
    </row>
    <row r="4081" spans="1:14">
      <c r="A4081" s="500" t="s">
        <v>686</v>
      </c>
      <c r="B4081" s="500" t="s">
        <v>2858</v>
      </c>
      <c r="C4081" s="500" t="s">
        <v>2888</v>
      </c>
      <c r="D4081" s="500" t="s">
        <v>2889</v>
      </c>
      <c r="E4081" s="500" t="s">
        <v>11099</v>
      </c>
      <c r="F4081" s="500" t="s">
        <v>580</v>
      </c>
      <c r="G4081" s="500" t="s">
        <v>14161</v>
      </c>
      <c r="H4081" s="500" t="s">
        <v>11246</v>
      </c>
      <c r="I4081" s="500" t="s">
        <v>688</v>
      </c>
      <c r="J4081" s="500" t="s">
        <v>689</v>
      </c>
      <c r="K4081" s="500" t="s">
        <v>2306</v>
      </c>
      <c r="L4081" s="500" t="s">
        <v>27724</v>
      </c>
      <c r="M4081" s="500" t="s">
        <v>2307</v>
      </c>
      <c r="N4081" s="500" t="s">
        <v>14162</v>
      </c>
    </row>
    <row r="4082" spans="1:14">
      <c r="A4082" s="500" t="s">
        <v>686</v>
      </c>
      <c r="B4082" s="500" t="s">
        <v>2858</v>
      </c>
      <c r="C4082" s="500" t="s">
        <v>2888</v>
      </c>
      <c r="D4082" s="500" t="s">
        <v>2889</v>
      </c>
      <c r="E4082" s="500" t="s">
        <v>11099</v>
      </c>
      <c r="F4082" s="500" t="s">
        <v>580</v>
      </c>
      <c r="G4082" s="500" t="s">
        <v>14163</v>
      </c>
      <c r="H4082" s="500" t="s">
        <v>14164</v>
      </c>
      <c r="I4082" s="500" t="s">
        <v>688</v>
      </c>
      <c r="J4082" s="500" t="s">
        <v>689</v>
      </c>
      <c r="K4082" s="500" t="s">
        <v>2306</v>
      </c>
      <c r="L4082" s="500" t="s">
        <v>27724</v>
      </c>
      <c r="M4082" s="500" t="s">
        <v>2307</v>
      </c>
      <c r="N4082" s="500" t="s">
        <v>14165</v>
      </c>
    </row>
    <row r="4083" spans="1:14">
      <c r="A4083" s="500" t="s">
        <v>686</v>
      </c>
      <c r="B4083" s="500" t="s">
        <v>2858</v>
      </c>
      <c r="C4083" s="500" t="s">
        <v>2888</v>
      </c>
      <c r="D4083" s="500" t="s">
        <v>2889</v>
      </c>
      <c r="E4083" s="500" t="s">
        <v>11099</v>
      </c>
      <c r="F4083" s="500" t="s">
        <v>580</v>
      </c>
      <c r="G4083" s="500" t="s">
        <v>14166</v>
      </c>
      <c r="H4083" s="500" t="s">
        <v>11246</v>
      </c>
      <c r="I4083" s="500" t="s">
        <v>688</v>
      </c>
      <c r="J4083" s="500" t="s">
        <v>689</v>
      </c>
      <c r="K4083" s="500" t="s">
        <v>2306</v>
      </c>
      <c r="L4083" s="500" t="s">
        <v>27724</v>
      </c>
      <c r="M4083" s="500" t="s">
        <v>2307</v>
      </c>
      <c r="N4083" s="500" t="s">
        <v>14167</v>
      </c>
    </row>
    <row r="4084" spans="1:14">
      <c r="A4084" s="500" t="s">
        <v>686</v>
      </c>
      <c r="B4084" s="500" t="s">
        <v>2858</v>
      </c>
      <c r="C4084" s="500" t="s">
        <v>2888</v>
      </c>
      <c r="D4084" s="500" t="s">
        <v>2889</v>
      </c>
      <c r="E4084" s="500" t="s">
        <v>11099</v>
      </c>
      <c r="F4084" s="500" t="s">
        <v>580</v>
      </c>
      <c r="G4084" s="500" t="s">
        <v>14168</v>
      </c>
      <c r="H4084" s="500" t="s">
        <v>14164</v>
      </c>
      <c r="I4084" s="500" t="s">
        <v>688</v>
      </c>
      <c r="J4084" s="500" t="s">
        <v>689</v>
      </c>
      <c r="K4084" s="500" t="s">
        <v>2306</v>
      </c>
      <c r="L4084" s="500" t="s">
        <v>27724</v>
      </c>
      <c r="M4084" s="500" t="s">
        <v>2307</v>
      </c>
      <c r="N4084" s="500" t="s">
        <v>14169</v>
      </c>
    </row>
    <row r="4085" spans="1:14">
      <c r="A4085" s="500" t="s">
        <v>686</v>
      </c>
      <c r="B4085" s="500" t="s">
        <v>2858</v>
      </c>
      <c r="C4085" s="500" t="s">
        <v>2888</v>
      </c>
      <c r="D4085" s="500" t="s">
        <v>2889</v>
      </c>
      <c r="E4085" s="500" t="s">
        <v>11099</v>
      </c>
      <c r="F4085" s="500" t="s">
        <v>580</v>
      </c>
      <c r="G4085" s="500" t="s">
        <v>14170</v>
      </c>
      <c r="H4085" s="500" t="s">
        <v>14130</v>
      </c>
      <c r="I4085" s="500" t="s">
        <v>688</v>
      </c>
      <c r="J4085" s="500" t="s">
        <v>689</v>
      </c>
      <c r="K4085" s="500" t="s">
        <v>2306</v>
      </c>
      <c r="L4085" s="500" t="s">
        <v>27724</v>
      </c>
      <c r="M4085" s="500" t="s">
        <v>2307</v>
      </c>
      <c r="N4085" s="500" t="s">
        <v>14171</v>
      </c>
    </row>
    <row r="4086" spans="1:14">
      <c r="A4086" s="500" t="s">
        <v>686</v>
      </c>
      <c r="B4086" s="500" t="s">
        <v>2858</v>
      </c>
      <c r="C4086" s="500" t="s">
        <v>2888</v>
      </c>
      <c r="D4086" s="500" t="s">
        <v>2889</v>
      </c>
      <c r="E4086" s="500" t="s">
        <v>11099</v>
      </c>
      <c r="F4086" s="500" t="s">
        <v>580</v>
      </c>
      <c r="G4086" s="500" t="s">
        <v>14172</v>
      </c>
      <c r="H4086" s="500" t="s">
        <v>11163</v>
      </c>
      <c r="I4086" s="500" t="s">
        <v>688</v>
      </c>
      <c r="J4086" s="500" t="s">
        <v>689</v>
      </c>
      <c r="K4086" s="500" t="s">
        <v>2306</v>
      </c>
      <c r="L4086" s="500" t="s">
        <v>27724</v>
      </c>
      <c r="M4086" s="500" t="s">
        <v>2307</v>
      </c>
      <c r="N4086" s="500" t="s">
        <v>14173</v>
      </c>
    </row>
    <row r="4087" spans="1:14">
      <c r="A4087" s="500" t="s">
        <v>686</v>
      </c>
      <c r="B4087" s="500" t="s">
        <v>2858</v>
      </c>
      <c r="C4087" s="500" t="s">
        <v>2888</v>
      </c>
      <c r="D4087" s="500" t="s">
        <v>2889</v>
      </c>
      <c r="E4087" s="500" t="s">
        <v>11099</v>
      </c>
      <c r="F4087" s="500" t="s">
        <v>580</v>
      </c>
      <c r="G4087" s="500" t="s">
        <v>14174</v>
      </c>
      <c r="H4087" s="500" t="s">
        <v>14130</v>
      </c>
      <c r="I4087" s="500" t="s">
        <v>688</v>
      </c>
      <c r="J4087" s="500" t="s">
        <v>689</v>
      </c>
      <c r="K4087" s="500" t="s">
        <v>2306</v>
      </c>
      <c r="L4087" s="500" t="s">
        <v>27724</v>
      </c>
      <c r="M4087" s="500" t="s">
        <v>2307</v>
      </c>
      <c r="N4087" s="500" t="s">
        <v>14175</v>
      </c>
    </row>
    <row r="4088" spans="1:14">
      <c r="A4088" s="500" t="s">
        <v>686</v>
      </c>
      <c r="B4088" s="500" t="s">
        <v>2858</v>
      </c>
      <c r="C4088" s="500" t="s">
        <v>2888</v>
      </c>
      <c r="D4088" s="500" t="s">
        <v>2889</v>
      </c>
      <c r="E4088" s="500" t="s">
        <v>11099</v>
      </c>
      <c r="F4088" s="500" t="s">
        <v>580</v>
      </c>
      <c r="G4088" s="500" t="s">
        <v>14176</v>
      </c>
      <c r="H4088" s="500" t="s">
        <v>11163</v>
      </c>
      <c r="I4088" s="500" t="s">
        <v>688</v>
      </c>
      <c r="J4088" s="500" t="s">
        <v>689</v>
      </c>
      <c r="K4088" s="500" t="s">
        <v>2306</v>
      </c>
      <c r="L4088" s="500" t="s">
        <v>27724</v>
      </c>
      <c r="M4088" s="500" t="s">
        <v>2307</v>
      </c>
      <c r="N4088" s="500" t="s">
        <v>14177</v>
      </c>
    </row>
    <row r="4089" spans="1:14">
      <c r="A4089" s="500" t="s">
        <v>686</v>
      </c>
      <c r="B4089" s="500" t="s">
        <v>2858</v>
      </c>
      <c r="C4089" s="500" t="s">
        <v>2888</v>
      </c>
      <c r="D4089" s="500" t="s">
        <v>2889</v>
      </c>
      <c r="E4089" s="500" t="s">
        <v>11099</v>
      </c>
      <c r="F4089" s="500" t="s">
        <v>580</v>
      </c>
      <c r="G4089" s="500" t="s">
        <v>14178</v>
      </c>
      <c r="H4089" s="500" t="s">
        <v>12765</v>
      </c>
      <c r="I4089" s="500" t="s">
        <v>688</v>
      </c>
      <c r="J4089" s="500" t="s">
        <v>689</v>
      </c>
      <c r="K4089" s="500" t="s">
        <v>2306</v>
      </c>
      <c r="L4089" s="500" t="s">
        <v>27724</v>
      </c>
      <c r="M4089" s="500" t="s">
        <v>2307</v>
      </c>
      <c r="N4089" s="500" t="s">
        <v>14179</v>
      </c>
    </row>
    <row r="4090" spans="1:14">
      <c r="A4090" s="500" t="s">
        <v>686</v>
      </c>
      <c r="B4090" s="500" t="s">
        <v>2858</v>
      </c>
      <c r="C4090" s="500" t="s">
        <v>2888</v>
      </c>
      <c r="D4090" s="500" t="s">
        <v>2889</v>
      </c>
      <c r="E4090" s="500" t="s">
        <v>11099</v>
      </c>
      <c r="F4090" s="500" t="s">
        <v>580</v>
      </c>
      <c r="G4090" s="500" t="s">
        <v>14180</v>
      </c>
      <c r="H4090" s="500" t="s">
        <v>11125</v>
      </c>
      <c r="I4090" s="500" t="s">
        <v>688</v>
      </c>
      <c r="J4090" s="500" t="s">
        <v>689</v>
      </c>
      <c r="K4090" s="500" t="s">
        <v>2306</v>
      </c>
      <c r="L4090" s="500" t="s">
        <v>27724</v>
      </c>
      <c r="M4090" s="500" t="s">
        <v>2307</v>
      </c>
      <c r="N4090" s="500" t="s">
        <v>14181</v>
      </c>
    </row>
    <row r="4091" spans="1:14">
      <c r="A4091" s="500" t="s">
        <v>686</v>
      </c>
      <c r="B4091" s="500" t="s">
        <v>2858</v>
      </c>
      <c r="C4091" s="500" t="s">
        <v>2888</v>
      </c>
      <c r="D4091" s="500" t="s">
        <v>2889</v>
      </c>
      <c r="E4091" s="500" t="s">
        <v>11099</v>
      </c>
      <c r="F4091" s="500" t="s">
        <v>580</v>
      </c>
      <c r="G4091" s="500" t="s">
        <v>14182</v>
      </c>
      <c r="H4091" s="500" t="s">
        <v>12765</v>
      </c>
      <c r="I4091" s="500" t="s">
        <v>688</v>
      </c>
      <c r="J4091" s="500" t="s">
        <v>689</v>
      </c>
      <c r="K4091" s="500" t="s">
        <v>2306</v>
      </c>
      <c r="L4091" s="500" t="s">
        <v>27724</v>
      </c>
      <c r="M4091" s="500" t="s">
        <v>2307</v>
      </c>
      <c r="N4091" s="500" t="s">
        <v>14183</v>
      </c>
    </row>
    <row r="4092" spans="1:14">
      <c r="A4092" s="500" t="s">
        <v>686</v>
      </c>
      <c r="B4092" s="500" t="s">
        <v>2858</v>
      </c>
      <c r="C4092" s="500" t="s">
        <v>2888</v>
      </c>
      <c r="D4092" s="500" t="s">
        <v>2889</v>
      </c>
      <c r="E4092" s="500" t="s">
        <v>11099</v>
      </c>
      <c r="F4092" s="500" t="s">
        <v>580</v>
      </c>
      <c r="G4092" s="500" t="s">
        <v>14184</v>
      </c>
      <c r="H4092" s="500" t="s">
        <v>11125</v>
      </c>
      <c r="I4092" s="500" t="s">
        <v>688</v>
      </c>
      <c r="J4092" s="500" t="s">
        <v>689</v>
      </c>
      <c r="K4092" s="500" t="s">
        <v>2306</v>
      </c>
      <c r="L4092" s="500" t="s">
        <v>27724</v>
      </c>
      <c r="M4092" s="500" t="s">
        <v>2307</v>
      </c>
      <c r="N4092" s="500" t="s">
        <v>14185</v>
      </c>
    </row>
    <row r="4093" spans="1:14">
      <c r="A4093" s="500" t="s">
        <v>686</v>
      </c>
      <c r="B4093" s="500" t="s">
        <v>2858</v>
      </c>
      <c r="C4093" s="500" t="s">
        <v>2888</v>
      </c>
      <c r="D4093" s="500" t="s">
        <v>2889</v>
      </c>
      <c r="E4093" s="500" t="s">
        <v>11099</v>
      </c>
      <c r="F4093" s="500" t="s">
        <v>580</v>
      </c>
      <c r="G4093" s="500" t="s">
        <v>14186</v>
      </c>
      <c r="H4093" s="500" t="s">
        <v>11700</v>
      </c>
      <c r="I4093" s="500" t="s">
        <v>688</v>
      </c>
      <c r="J4093" s="500" t="s">
        <v>689</v>
      </c>
      <c r="K4093" s="500" t="s">
        <v>2306</v>
      </c>
      <c r="L4093" s="500" t="s">
        <v>27724</v>
      </c>
      <c r="M4093" s="500" t="s">
        <v>2307</v>
      </c>
      <c r="N4093" s="500" t="s">
        <v>14187</v>
      </c>
    </row>
    <row r="4094" spans="1:14">
      <c r="A4094" s="500" t="s">
        <v>686</v>
      </c>
      <c r="B4094" s="500" t="s">
        <v>2858</v>
      </c>
      <c r="C4094" s="500" t="s">
        <v>2888</v>
      </c>
      <c r="D4094" s="500" t="s">
        <v>2889</v>
      </c>
      <c r="E4094" s="500" t="s">
        <v>11099</v>
      </c>
      <c r="F4094" s="500" t="s">
        <v>580</v>
      </c>
      <c r="G4094" s="500" t="s">
        <v>14188</v>
      </c>
      <c r="H4094" s="500" t="s">
        <v>11300</v>
      </c>
      <c r="I4094" s="500" t="s">
        <v>688</v>
      </c>
      <c r="J4094" s="500" t="s">
        <v>689</v>
      </c>
      <c r="K4094" s="500" t="s">
        <v>2306</v>
      </c>
      <c r="L4094" s="500" t="s">
        <v>27724</v>
      </c>
      <c r="M4094" s="500" t="s">
        <v>2307</v>
      </c>
      <c r="N4094" s="500" t="s">
        <v>14189</v>
      </c>
    </row>
    <row r="4095" spans="1:14">
      <c r="A4095" s="500" t="s">
        <v>686</v>
      </c>
      <c r="B4095" s="500" t="s">
        <v>2858</v>
      </c>
      <c r="C4095" s="500" t="s">
        <v>2888</v>
      </c>
      <c r="D4095" s="500" t="s">
        <v>2889</v>
      </c>
      <c r="E4095" s="500" t="s">
        <v>11099</v>
      </c>
      <c r="F4095" s="500" t="s">
        <v>580</v>
      </c>
      <c r="G4095" s="500" t="s">
        <v>14190</v>
      </c>
      <c r="H4095" s="500" t="s">
        <v>11700</v>
      </c>
      <c r="I4095" s="500" t="s">
        <v>688</v>
      </c>
      <c r="J4095" s="500" t="s">
        <v>689</v>
      </c>
      <c r="K4095" s="500" t="s">
        <v>2306</v>
      </c>
      <c r="L4095" s="500" t="s">
        <v>27724</v>
      </c>
      <c r="M4095" s="500" t="s">
        <v>2307</v>
      </c>
      <c r="N4095" s="500" t="s">
        <v>14191</v>
      </c>
    </row>
    <row r="4096" spans="1:14">
      <c r="A4096" s="500" t="s">
        <v>686</v>
      </c>
      <c r="B4096" s="500" t="s">
        <v>2858</v>
      </c>
      <c r="C4096" s="500" t="s">
        <v>2888</v>
      </c>
      <c r="D4096" s="500" t="s">
        <v>2889</v>
      </c>
      <c r="E4096" s="500" t="s">
        <v>11099</v>
      </c>
      <c r="F4096" s="500" t="s">
        <v>580</v>
      </c>
      <c r="G4096" s="500" t="s">
        <v>14192</v>
      </c>
      <c r="H4096" s="500" t="s">
        <v>11300</v>
      </c>
      <c r="I4096" s="500" t="s">
        <v>688</v>
      </c>
      <c r="J4096" s="500" t="s">
        <v>689</v>
      </c>
      <c r="K4096" s="500" t="s">
        <v>2306</v>
      </c>
      <c r="L4096" s="500" t="s">
        <v>27724</v>
      </c>
      <c r="M4096" s="500" t="s">
        <v>2307</v>
      </c>
      <c r="N4096" s="500" t="s">
        <v>14193</v>
      </c>
    </row>
    <row r="4097" spans="1:14">
      <c r="A4097" s="500" t="s">
        <v>686</v>
      </c>
      <c r="B4097" s="500" t="s">
        <v>2858</v>
      </c>
      <c r="C4097" s="500" t="s">
        <v>2888</v>
      </c>
      <c r="D4097" s="500" t="s">
        <v>2889</v>
      </c>
      <c r="E4097" s="500" t="s">
        <v>11099</v>
      </c>
      <c r="F4097" s="500" t="s">
        <v>580</v>
      </c>
      <c r="G4097" s="500" t="s">
        <v>14194</v>
      </c>
      <c r="H4097" s="500" t="s">
        <v>14195</v>
      </c>
      <c r="I4097" s="500" t="s">
        <v>688</v>
      </c>
      <c r="J4097" s="500" t="s">
        <v>689</v>
      </c>
      <c r="K4097" s="500" t="s">
        <v>2306</v>
      </c>
      <c r="L4097" s="500" t="s">
        <v>27724</v>
      </c>
      <c r="M4097" s="500" t="s">
        <v>2307</v>
      </c>
      <c r="N4097" s="500" t="s">
        <v>14196</v>
      </c>
    </row>
    <row r="4098" spans="1:14">
      <c r="A4098" s="500" t="s">
        <v>686</v>
      </c>
      <c r="B4098" s="500" t="s">
        <v>2858</v>
      </c>
      <c r="C4098" s="500" t="s">
        <v>2888</v>
      </c>
      <c r="D4098" s="500" t="s">
        <v>2889</v>
      </c>
      <c r="E4098" s="500" t="s">
        <v>11099</v>
      </c>
      <c r="F4098" s="500" t="s">
        <v>580</v>
      </c>
      <c r="G4098" s="500" t="s">
        <v>14197</v>
      </c>
      <c r="H4098" s="500" t="s">
        <v>14155</v>
      </c>
      <c r="I4098" s="500" t="s">
        <v>688</v>
      </c>
      <c r="J4098" s="500" t="s">
        <v>689</v>
      </c>
      <c r="K4098" s="500" t="s">
        <v>2306</v>
      </c>
      <c r="L4098" s="500" t="s">
        <v>27724</v>
      </c>
      <c r="M4098" s="500" t="s">
        <v>2307</v>
      </c>
      <c r="N4098" s="500" t="s">
        <v>14198</v>
      </c>
    </row>
    <row r="4099" spans="1:14">
      <c r="A4099" s="500" t="s">
        <v>686</v>
      </c>
      <c r="B4099" s="500" t="s">
        <v>2858</v>
      </c>
      <c r="C4099" s="500" t="s">
        <v>2888</v>
      </c>
      <c r="D4099" s="500" t="s">
        <v>2889</v>
      </c>
      <c r="E4099" s="500" t="s">
        <v>11099</v>
      </c>
      <c r="F4099" s="500" t="s">
        <v>580</v>
      </c>
      <c r="G4099" s="500" t="s">
        <v>14199</v>
      </c>
      <c r="H4099" s="500" t="s">
        <v>3929</v>
      </c>
      <c r="I4099" s="500" t="s">
        <v>688</v>
      </c>
      <c r="J4099" s="500" t="s">
        <v>689</v>
      </c>
      <c r="K4099" s="500" t="s">
        <v>2306</v>
      </c>
      <c r="L4099" s="500" t="s">
        <v>27724</v>
      </c>
      <c r="M4099" s="500" t="s">
        <v>2307</v>
      </c>
      <c r="N4099" s="500" t="s">
        <v>14200</v>
      </c>
    </row>
    <row r="4100" spans="1:14">
      <c r="A4100" s="500" t="s">
        <v>686</v>
      </c>
      <c r="B4100" s="500" t="s">
        <v>2858</v>
      </c>
      <c r="C4100" s="500" t="s">
        <v>2888</v>
      </c>
      <c r="D4100" s="500" t="s">
        <v>2889</v>
      </c>
      <c r="E4100" s="500" t="s">
        <v>11099</v>
      </c>
      <c r="F4100" s="500" t="s">
        <v>580</v>
      </c>
      <c r="G4100" s="500" t="s">
        <v>14201</v>
      </c>
      <c r="H4100" s="500" t="s">
        <v>11223</v>
      </c>
      <c r="I4100" s="500" t="s">
        <v>688</v>
      </c>
      <c r="J4100" s="500" t="s">
        <v>689</v>
      </c>
      <c r="K4100" s="500" t="s">
        <v>2306</v>
      </c>
      <c r="L4100" s="500" t="s">
        <v>27724</v>
      </c>
      <c r="M4100" s="500" t="s">
        <v>2307</v>
      </c>
      <c r="N4100" s="500" t="s">
        <v>14202</v>
      </c>
    </row>
    <row r="4101" spans="1:14">
      <c r="A4101" s="500" t="s">
        <v>686</v>
      </c>
      <c r="B4101" s="500" t="s">
        <v>2858</v>
      </c>
      <c r="C4101" s="500" t="s">
        <v>2888</v>
      </c>
      <c r="D4101" s="500" t="s">
        <v>2889</v>
      </c>
      <c r="E4101" s="500" t="s">
        <v>11099</v>
      </c>
      <c r="F4101" s="500" t="s">
        <v>580</v>
      </c>
      <c r="G4101" s="500" t="s">
        <v>14203</v>
      </c>
      <c r="H4101" s="500" t="s">
        <v>11062</v>
      </c>
      <c r="I4101" s="500" t="s">
        <v>688</v>
      </c>
      <c r="J4101" s="500" t="s">
        <v>689</v>
      </c>
      <c r="K4101" s="500" t="s">
        <v>2306</v>
      </c>
      <c r="L4101" s="500" t="s">
        <v>27724</v>
      </c>
      <c r="M4101" s="500" t="s">
        <v>2307</v>
      </c>
      <c r="N4101" s="500" t="s">
        <v>14204</v>
      </c>
    </row>
    <row r="4102" spans="1:14">
      <c r="A4102" s="500" t="s">
        <v>686</v>
      </c>
      <c r="B4102" s="500" t="s">
        <v>2858</v>
      </c>
      <c r="C4102" s="500" t="s">
        <v>2888</v>
      </c>
      <c r="D4102" s="500" t="s">
        <v>2889</v>
      </c>
      <c r="E4102" s="500" t="s">
        <v>11099</v>
      </c>
      <c r="F4102" s="500" t="s">
        <v>580</v>
      </c>
      <c r="G4102" s="500" t="s">
        <v>14205</v>
      </c>
      <c r="H4102" s="500" t="s">
        <v>3893</v>
      </c>
      <c r="I4102" s="500" t="s">
        <v>688</v>
      </c>
      <c r="J4102" s="500" t="s">
        <v>689</v>
      </c>
      <c r="K4102" s="500" t="s">
        <v>2306</v>
      </c>
      <c r="L4102" s="500" t="s">
        <v>27724</v>
      </c>
      <c r="M4102" s="500" t="s">
        <v>2307</v>
      </c>
      <c r="N4102" s="500" t="s">
        <v>14206</v>
      </c>
    </row>
    <row r="4103" spans="1:14">
      <c r="A4103" s="500" t="s">
        <v>686</v>
      </c>
      <c r="B4103" s="500" t="s">
        <v>2858</v>
      </c>
      <c r="C4103" s="500" t="s">
        <v>2888</v>
      </c>
      <c r="D4103" s="500" t="s">
        <v>2889</v>
      </c>
      <c r="E4103" s="500" t="s">
        <v>11099</v>
      </c>
      <c r="F4103" s="500" t="s">
        <v>580</v>
      </c>
      <c r="G4103" s="500" t="s">
        <v>14207</v>
      </c>
      <c r="H4103" s="500" t="s">
        <v>11309</v>
      </c>
      <c r="I4103" s="500" t="s">
        <v>688</v>
      </c>
      <c r="J4103" s="500" t="s">
        <v>689</v>
      </c>
      <c r="K4103" s="500" t="s">
        <v>2306</v>
      </c>
      <c r="L4103" s="500" t="s">
        <v>27724</v>
      </c>
      <c r="M4103" s="500" t="s">
        <v>2307</v>
      </c>
      <c r="N4103" s="500" t="s">
        <v>14208</v>
      </c>
    </row>
    <row r="4104" spans="1:14">
      <c r="A4104" s="500" t="s">
        <v>686</v>
      </c>
      <c r="B4104" s="500" t="s">
        <v>2858</v>
      </c>
      <c r="C4104" s="500" t="s">
        <v>2888</v>
      </c>
      <c r="D4104" s="500" t="s">
        <v>2889</v>
      </c>
      <c r="E4104" s="500" t="s">
        <v>11099</v>
      </c>
      <c r="F4104" s="500" t="s">
        <v>580</v>
      </c>
      <c r="G4104" s="500" t="s">
        <v>14209</v>
      </c>
      <c r="H4104" s="500" t="s">
        <v>11063</v>
      </c>
      <c r="I4104" s="500" t="s">
        <v>688</v>
      </c>
      <c r="J4104" s="500" t="s">
        <v>689</v>
      </c>
      <c r="K4104" s="500" t="s">
        <v>2306</v>
      </c>
      <c r="L4104" s="500" t="s">
        <v>27724</v>
      </c>
      <c r="M4104" s="500" t="s">
        <v>2307</v>
      </c>
      <c r="N4104" s="500" t="s">
        <v>14210</v>
      </c>
    </row>
    <row r="4105" spans="1:14">
      <c r="A4105" s="500" t="s">
        <v>686</v>
      </c>
      <c r="B4105" s="500" t="s">
        <v>2858</v>
      </c>
      <c r="C4105" s="500" t="s">
        <v>2888</v>
      </c>
      <c r="D4105" s="500" t="s">
        <v>2889</v>
      </c>
      <c r="E4105" s="500" t="s">
        <v>11099</v>
      </c>
      <c r="F4105" s="500" t="s">
        <v>580</v>
      </c>
      <c r="G4105" s="500" t="s">
        <v>14211</v>
      </c>
      <c r="H4105" s="500" t="s">
        <v>11320</v>
      </c>
      <c r="I4105" s="500" t="s">
        <v>688</v>
      </c>
      <c r="J4105" s="500" t="s">
        <v>689</v>
      </c>
      <c r="K4105" s="500" t="s">
        <v>2306</v>
      </c>
      <c r="L4105" s="500" t="s">
        <v>27724</v>
      </c>
      <c r="M4105" s="500" t="s">
        <v>2307</v>
      </c>
      <c r="N4105" s="500" t="s">
        <v>14212</v>
      </c>
    </row>
    <row r="4106" spans="1:14">
      <c r="A4106" s="500" t="s">
        <v>686</v>
      </c>
      <c r="B4106" s="500" t="s">
        <v>2858</v>
      </c>
      <c r="C4106" s="500" t="s">
        <v>2888</v>
      </c>
      <c r="D4106" s="500" t="s">
        <v>2889</v>
      </c>
      <c r="E4106" s="500" t="s">
        <v>11099</v>
      </c>
      <c r="F4106" s="500" t="s">
        <v>580</v>
      </c>
      <c r="G4106" s="500" t="s">
        <v>14213</v>
      </c>
      <c r="H4106" s="500" t="s">
        <v>13771</v>
      </c>
      <c r="I4106" s="500" t="s">
        <v>688</v>
      </c>
      <c r="J4106" s="500" t="s">
        <v>689</v>
      </c>
      <c r="K4106" s="500" t="s">
        <v>2306</v>
      </c>
      <c r="L4106" s="500" t="s">
        <v>27724</v>
      </c>
      <c r="M4106" s="500" t="s">
        <v>2307</v>
      </c>
      <c r="N4106" s="500" t="s">
        <v>14214</v>
      </c>
    </row>
    <row r="4107" spans="1:14">
      <c r="A4107" s="500" t="s">
        <v>686</v>
      </c>
      <c r="B4107" s="500" t="s">
        <v>2858</v>
      </c>
      <c r="C4107" s="500" t="s">
        <v>2888</v>
      </c>
      <c r="D4107" s="500" t="s">
        <v>2889</v>
      </c>
      <c r="E4107" s="500" t="s">
        <v>11099</v>
      </c>
      <c r="F4107" s="500" t="s">
        <v>580</v>
      </c>
      <c r="G4107" s="500" t="s">
        <v>14215</v>
      </c>
      <c r="H4107" s="500" t="s">
        <v>14164</v>
      </c>
      <c r="I4107" s="500" t="s">
        <v>688</v>
      </c>
      <c r="J4107" s="500" t="s">
        <v>689</v>
      </c>
      <c r="K4107" s="500" t="s">
        <v>2306</v>
      </c>
      <c r="L4107" s="500" t="s">
        <v>27724</v>
      </c>
      <c r="M4107" s="500" t="s">
        <v>2307</v>
      </c>
      <c r="N4107" s="500" t="s">
        <v>14216</v>
      </c>
    </row>
    <row r="4108" spans="1:14">
      <c r="A4108" s="500" t="s">
        <v>686</v>
      </c>
      <c r="B4108" s="500" t="s">
        <v>2858</v>
      </c>
      <c r="C4108" s="500" t="s">
        <v>2888</v>
      </c>
      <c r="D4108" s="500" t="s">
        <v>2889</v>
      </c>
      <c r="E4108" s="500" t="s">
        <v>11099</v>
      </c>
      <c r="F4108" s="500" t="s">
        <v>580</v>
      </c>
      <c r="G4108" s="500" t="s">
        <v>14217</v>
      </c>
      <c r="H4108" s="500" t="s">
        <v>14218</v>
      </c>
      <c r="I4108" s="500" t="s">
        <v>688</v>
      </c>
      <c r="J4108" s="500" t="s">
        <v>689</v>
      </c>
      <c r="K4108" s="500" t="s">
        <v>2306</v>
      </c>
      <c r="L4108" s="500" t="s">
        <v>27724</v>
      </c>
      <c r="M4108" s="500" t="s">
        <v>2307</v>
      </c>
      <c r="N4108" s="500" t="s">
        <v>14219</v>
      </c>
    </row>
    <row r="4109" spans="1:14">
      <c r="A4109" s="500" t="s">
        <v>686</v>
      </c>
      <c r="B4109" s="500" t="s">
        <v>2858</v>
      </c>
      <c r="C4109" s="500" t="s">
        <v>2888</v>
      </c>
      <c r="D4109" s="500" t="s">
        <v>2889</v>
      </c>
      <c r="E4109" s="500" t="s">
        <v>11099</v>
      </c>
      <c r="F4109" s="500" t="s">
        <v>580</v>
      </c>
      <c r="G4109" s="500" t="s">
        <v>14220</v>
      </c>
      <c r="H4109" s="500" t="s">
        <v>11254</v>
      </c>
      <c r="I4109" s="500" t="s">
        <v>688</v>
      </c>
      <c r="J4109" s="500" t="s">
        <v>689</v>
      </c>
      <c r="K4109" s="500" t="s">
        <v>2306</v>
      </c>
      <c r="L4109" s="500" t="s">
        <v>27724</v>
      </c>
      <c r="M4109" s="500" t="s">
        <v>2307</v>
      </c>
      <c r="N4109" s="500" t="s">
        <v>14221</v>
      </c>
    </row>
    <row r="4110" spans="1:14">
      <c r="A4110" s="500" t="s">
        <v>686</v>
      </c>
      <c r="B4110" s="500" t="s">
        <v>2858</v>
      </c>
      <c r="C4110" s="500" t="s">
        <v>2888</v>
      </c>
      <c r="D4110" s="500" t="s">
        <v>2889</v>
      </c>
      <c r="E4110" s="500" t="s">
        <v>11099</v>
      </c>
      <c r="F4110" s="500" t="s">
        <v>580</v>
      </c>
      <c r="G4110" s="500" t="s">
        <v>14222</v>
      </c>
      <c r="H4110" s="500" t="s">
        <v>14155</v>
      </c>
      <c r="I4110" s="500" t="s">
        <v>688</v>
      </c>
      <c r="J4110" s="500" t="s">
        <v>689</v>
      </c>
      <c r="K4110" s="500" t="s">
        <v>2306</v>
      </c>
      <c r="L4110" s="500" t="s">
        <v>27724</v>
      </c>
      <c r="M4110" s="500" t="s">
        <v>2307</v>
      </c>
      <c r="N4110" s="500" t="s">
        <v>14223</v>
      </c>
    </row>
    <row r="4111" spans="1:14">
      <c r="A4111" s="500" t="s">
        <v>686</v>
      </c>
      <c r="B4111" s="500" t="s">
        <v>2858</v>
      </c>
      <c r="C4111" s="500" t="s">
        <v>2888</v>
      </c>
      <c r="D4111" s="500" t="s">
        <v>2889</v>
      </c>
      <c r="E4111" s="500" t="s">
        <v>11099</v>
      </c>
      <c r="F4111" s="500" t="s">
        <v>580</v>
      </c>
      <c r="G4111" s="500" t="s">
        <v>14224</v>
      </c>
      <c r="H4111" s="500" t="s">
        <v>3929</v>
      </c>
      <c r="I4111" s="500" t="s">
        <v>688</v>
      </c>
      <c r="J4111" s="500" t="s">
        <v>689</v>
      </c>
      <c r="K4111" s="500" t="s">
        <v>2306</v>
      </c>
      <c r="L4111" s="500" t="s">
        <v>27724</v>
      </c>
      <c r="M4111" s="500" t="s">
        <v>2307</v>
      </c>
      <c r="N4111" s="500" t="s">
        <v>14225</v>
      </c>
    </row>
    <row r="4112" spans="1:14">
      <c r="A4112" s="500" t="s">
        <v>686</v>
      </c>
      <c r="B4112" s="500" t="s">
        <v>2858</v>
      </c>
      <c r="C4112" s="500" t="s">
        <v>2888</v>
      </c>
      <c r="D4112" s="500" t="s">
        <v>2889</v>
      </c>
      <c r="E4112" s="500" t="s">
        <v>11099</v>
      </c>
      <c r="F4112" s="500" t="s">
        <v>580</v>
      </c>
      <c r="G4112" s="500" t="s">
        <v>14226</v>
      </c>
      <c r="H4112" s="500" t="s">
        <v>11223</v>
      </c>
      <c r="I4112" s="500" t="s">
        <v>688</v>
      </c>
      <c r="J4112" s="500" t="s">
        <v>689</v>
      </c>
      <c r="K4112" s="500" t="s">
        <v>2306</v>
      </c>
      <c r="L4112" s="500" t="s">
        <v>27724</v>
      </c>
      <c r="M4112" s="500" t="s">
        <v>2307</v>
      </c>
      <c r="N4112" s="500" t="s">
        <v>14227</v>
      </c>
    </row>
    <row r="4113" spans="1:14">
      <c r="A4113" s="500" t="s">
        <v>686</v>
      </c>
      <c r="B4113" s="500" t="s">
        <v>2858</v>
      </c>
      <c r="C4113" s="500" t="s">
        <v>2888</v>
      </c>
      <c r="D4113" s="500" t="s">
        <v>2889</v>
      </c>
      <c r="E4113" s="500" t="s">
        <v>11099</v>
      </c>
      <c r="F4113" s="500" t="s">
        <v>580</v>
      </c>
      <c r="G4113" s="500" t="s">
        <v>14228</v>
      </c>
      <c r="H4113" s="500" t="s">
        <v>11062</v>
      </c>
      <c r="I4113" s="500" t="s">
        <v>688</v>
      </c>
      <c r="J4113" s="500" t="s">
        <v>689</v>
      </c>
      <c r="K4113" s="500" t="s">
        <v>2306</v>
      </c>
      <c r="L4113" s="500" t="s">
        <v>27724</v>
      </c>
      <c r="M4113" s="500" t="s">
        <v>2307</v>
      </c>
      <c r="N4113" s="500" t="s">
        <v>14229</v>
      </c>
    </row>
    <row r="4114" spans="1:14">
      <c r="A4114" s="500" t="s">
        <v>686</v>
      </c>
      <c r="B4114" s="500" t="s">
        <v>2858</v>
      </c>
      <c r="C4114" s="500" t="s">
        <v>2888</v>
      </c>
      <c r="D4114" s="500" t="s">
        <v>2889</v>
      </c>
      <c r="E4114" s="500" t="s">
        <v>11099</v>
      </c>
      <c r="F4114" s="500" t="s">
        <v>580</v>
      </c>
      <c r="G4114" s="500" t="s">
        <v>14230</v>
      </c>
      <c r="H4114" s="500" t="s">
        <v>3893</v>
      </c>
      <c r="I4114" s="500" t="s">
        <v>688</v>
      </c>
      <c r="J4114" s="500" t="s">
        <v>689</v>
      </c>
      <c r="K4114" s="500" t="s">
        <v>2306</v>
      </c>
      <c r="L4114" s="500" t="s">
        <v>27724</v>
      </c>
      <c r="M4114" s="500" t="s">
        <v>2307</v>
      </c>
      <c r="N4114" s="500" t="s">
        <v>14231</v>
      </c>
    </row>
    <row r="4115" spans="1:14">
      <c r="A4115" s="500" t="s">
        <v>686</v>
      </c>
      <c r="B4115" s="500" t="s">
        <v>2858</v>
      </c>
      <c r="C4115" s="500" t="s">
        <v>2888</v>
      </c>
      <c r="D4115" s="500" t="s">
        <v>2889</v>
      </c>
      <c r="E4115" s="500" t="s">
        <v>11099</v>
      </c>
      <c r="F4115" s="500" t="s">
        <v>580</v>
      </c>
      <c r="G4115" s="500" t="s">
        <v>14232</v>
      </c>
      <c r="H4115" s="500" t="s">
        <v>11309</v>
      </c>
      <c r="I4115" s="500" t="s">
        <v>688</v>
      </c>
      <c r="J4115" s="500" t="s">
        <v>689</v>
      </c>
      <c r="K4115" s="500" t="s">
        <v>2306</v>
      </c>
      <c r="L4115" s="500" t="s">
        <v>27724</v>
      </c>
      <c r="M4115" s="500" t="s">
        <v>2307</v>
      </c>
      <c r="N4115" s="500" t="s">
        <v>14233</v>
      </c>
    </row>
    <row r="4116" spans="1:14">
      <c r="A4116" s="500" t="s">
        <v>686</v>
      </c>
      <c r="B4116" s="500" t="s">
        <v>2858</v>
      </c>
      <c r="C4116" s="500" t="s">
        <v>2888</v>
      </c>
      <c r="D4116" s="500" t="s">
        <v>2889</v>
      </c>
      <c r="E4116" s="500" t="s">
        <v>11099</v>
      </c>
      <c r="F4116" s="500" t="s">
        <v>580</v>
      </c>
      <c r="G4116" s="500" t="s">
        <v>14234</v>
      </c>
      <c r="H4116" s="500" t="s">
        <v>11063</v>
      </c>
      <c r="I4116" s="500" t="s">
        <v>688</v>
      </c>
      <c r="J4116" s="500" t="s">
        <v>689</v>
      </c>
      <c r="K4116" s="500" t="s">
        <v>2306</v>
      </c>
      <c r="L4116" s="500" t="s">
        <v>27724</v>
      </c>
      <c r="M4116" s="500" t="s">
        <v>2307</v>
      </c>
      <c r="N4116" s="500" t="s">
        <v>14235</v>
      </c>
    </row>
    <row r="4117" spans="1:14">
      <c r="A4117" s="500" t="s">
        <v>686</v>
      </c>
      <c r="B4117" s="500" t="s">
        <v>2858</v>
      </c>
      <c r="C4117" s="500" t="s">
        <v>2888</v>
      </c>
      <c r="D4117" s="500" t="s">
        <v>2889</v>
      </c>
      <c r="E4117" s="500" t="s">
        <v>11099</v>
      </c>
      <c r="F4117" s="500" t="s">
        <v>580</v>
      </c>
      <c r="G4117" s="500" t="s">
        <v>14236</v>
      </c>
      <c r="H4117" s="500" t="s">
        <v>11320</v>
      </c>
      <c r="I4117" s="500" t="s">
        <v>688</v>
      </c>
      <c r="J4117" s="500" t="s">
        <v>689</v>
      </c>
      <c r="K4117" s="500" t="s">
        <v>2306</v>
      </c>
      <c r="L4117" s="500" t="s">
        <v>27724</v>
      </c>
      <c r="M4117" s="500" t="s">
        <v>2307</v>
      </c>
      <c r="N4117" s="500" t="s">
        <v>14237</v>
      </c>
    </row>
    <row r="4118" spans="1:14">
      <c r="A4118" s="500" t="s">
        <v>686</v>
      </c>
      <c r="B4118" s="500" t="s">
        <v>2858</v>
      </c>
      <c r="C4118" s="500" t="s">
        <v>2888</v>
      </c>
      <c r="D4118" s="500" t="s">
        <v>2889</v>
      </c>
      <c r="E4118" s="500" t="s">
        <v>11099</v>
      </c>
      <c r="F4118" s="500" t="s">
        <v>580</v>
      </c>
      <c r="G4118" s="500" t="s">
        <v>14238</v>
      </c>
      <c r="H4118" s="500" t="s">
        <v>13771</v>
      </c>
      <c r="I4118" s="500" t="s">
        <v>688</v>
      </c>
      <c r="J4118" s="500" t="s">
        <v>689</v>
      </c>
      <c r="K4118" s="500" t="s">
        <v>2306</v>
      </c>
      <c r="L4118" s="500" t="s">
        <v>27724</v>
      </c>
      <c r="M4118" s="500" t="s">
        <v>2307</v>
      </c>
      <c r="N4118" s="500" t="s">
        <v>14239</v>
      </c>
    </row>
    <row r="4119" spans="1:14">
      <c r="A4119" s="500" t="s">
        <v>686</v>
      </c>
      <c r="B4119" s="500" t="s">
        <v>2858</v>
      </c>
      <c r="C4119" s="500" t="s">
        <v>2888</v>
      </c>
      <c r="D4119" s="500" t="s">
        <v>2889</v>
      </c>
      <c r="E4119" s="500" t="s">
        <v>11099</v>
      </c>
      <c r="F4119" s="500" t="s">
        <v>580</v>
      </c>
      <c r="G4119" s="500" t="s">
        <v>14240</v>
      </c>
      <c r="H4119" s="500" t="s">
        <v>14164</v>
      </c>
      <c r="I4119" s="500" t="s">
        <v>688</v>
      </c>
      <c r="J4119" s="500" t="s">
        <v>689</v>
      </c>
      <c r="K4119" s="500" t="s">
        <v>2306</v>
      </c>
      <c r="L4119" s="500" t="s">
        <v>27724</v>
      </c>
      <c r="M4119" s="500" t="s">
        <v>2307</v>
      </c>
      <c r="N4119" s="500" t="s">
        <v>14241</v>
      </c>
    </row>
    <row r="4120" spans="1:14">
      <c r="A4120" s="500" t="s">
        <v>686</v>
      </c>
      <c r="B4120" s="500" t="s">
        <v>2858</v>
      </c>
      <c r="C4120" s="500" t="s">
        <v>2888</v>
      </c>
      <c r="D4120" s="500" t="s">
        <v>2889</v>
      </c>
      <c r="E4120" s="500" t="s">
        <v>11099</v>
      </c>
      <c r="F4120" s="500" t="s">
        <v>580</v>
      </c>
      <c r="G4120" s="500" t="s">
        <v>14242</v>
      </c>
      <c r="H4120" s="500" t="s">
        <v>14218</v>
      </c>
      <c r="I4120" s="500" t="s">
        <v>688</v>
      </c>
      <c r="J4120" s="500" t="s">
        <v>689</v>
      </c>
      <c r="K4120" s="500" t="s">
        <v>2306</v>
      </c>
      <c r="L4120" s="500" t="s">
        <v>27724</v>
      </c>
      <c r="M4120" s="500" t="s">
        <v>2307</v>
      </c>
      <c r="N4120" s="500" t="s">
        <v>14243</v>
      </c>
    </row>
    <row r="4121" spans="1:14">
      <c r="A4121" s="500" t="s">
        <v>686</v>
      </c>
      <c r="B4121" s="500" t="s">
        <v>2858</v>
      </c>
      <c r="C4121" s="500" t="s">
        <v>2888</v>
      </c>
      <c r="D4121" s="500" t="s">
        <v>2889</v>
      </c>
      <c r="E4121" s="500" t="s">
        <v>11099</v>
      </c>
      <c r="F4121" s="500" t="s">
        <v>580</v>
      </c>
      <c r="G4121" s="500" t="s">
        <v>14244</v>
      </c>
      <c r="H4121" s="500" t="s">
        <v>11254</v>
      </c>
      <c r="I4121" s="500" t="s">
        <v>688</v>
      </c>
      <c r="J4121" s="500" t="s">
        <v>689</v>
      </c>
      <c r="K4121" s="500" t="s">
        <v>2306</v>
      </c>
      <c r="L4121" s="500" t="s">
        <v>27724</v>
      </c>
      <c r="M4121" s="500" t="s">
        <v>2307</v>
      </c>
      <c r="N4121" s="500" t="s">
        <v>14245</v>
      </c>
    </row>
    <row r="4122" spans="1:14">
      <c r="A4122" s="500" t="s">
        <v>686</v>
      </c>
      <c r="B4122" s="500" t="s">
        <v>2858</v>
      </c>
      <c r="C4122" s="500" t="s">
        <v>2888</v>
      </c>
      <c r="D4122" s="500" t="s">
        <v>2889</v>
      </c>
      <c r="E4122" s="500" t="s">
        <v>11099</v>
      </c>
      <c r="F4122" s="500" t="s">
        <v>580</v>
      </c>
      <c r="G4122" s="500" t="s">
        <v>14246</v>
      </c>
      <c r="H4122" s="500" t="s">
        <v>14247</v>
      </c>
      <c r="I4122" s="500" t="s">
        <v>688</v>
      </c>
      <c r="J4122" s="500" t="s">
        <v>689</v>
      </c>
      <c r="K4122" s="500" t="s">
        <v>2306</v>
      </c>
      <c r="L4122" s="500" t="s">
        <v>27724</v>
      </c>
      <c r="M4122" s="500" t="s">
        <v>2307</v>
      </c>
      <c r="N4122" s="500" t="s">
        <v>14248</v>
      </c>
    </row>
    <row r="4123" spans="1:14">
      <c r="A4123" s="500" t="s">
        <v>686</v>
      </c>
      <c r="B4123" s="500" t="s">
        <v>2858</v>
      </c>
      <c r="C4123" s="500" t="s">
        <v>2888</v>
      </c>
      <c r="D4123" s="500" t="s">
        <v>2889</v>
      </c>
      <c r="E4123" s="500" t="s">
        <v>11099</v>
      </c>
      <c r="F4123" s="500" t="s">
        <v>580</v>
      </c>
      <c r="G4123" s="500" t="s">
        <v>14249</v>
      </c>
      <c r="H4123" s="500" t="s">
        <v>14164</v>
      </c>
      <c r="I4123" s="500" t="s">
        <v>688</v>
      </c>
      <c r="J4123" s="500" t="s">
        <v>689</v>
      </c>
      <c r="K4123" s="500" t="s">
        <v>2306</v>
      </c>
      <c r="L4123" s="500" t="s">
        <v>27724</v>
      </c>
      <c r="M4123" s="500" t="s">
        <v>2307</v>
      </c>
      <c r="N4123" s="500" t="s">
        <v>14250</v>
      </c>
    </row>
    <row r="4124" spans="1:14">
      <c r="A4124" s="500" t="s">
        <v>686</v>
      </c>
      <c r="B4124" s="500" t="s">
        <v>2858</v>
      </c>
      <c r="C4124" s="500" t="s">
        <v>2888</v>
      </c>
      <c r="D4124" s="500" t="s">
        <v>2889</v>
      </c>
      <c r="E4124" s="500" t="s">
        <v>11099</v>
      </c>
      <c r="F4124" s="500" t="s">
        <v>580</v>
      </c>
      <c r="G4124" s="500" t="s">
        <v>14251</v>
      </c>
      <c r="H4124" s="500" t="s">
        <v>3885</v>
      </c>
      <c r="I4124" s="500" t="s">
        <v>688</v>
      </c>
      <c r="J4124" s="500" t="s">
        <v>689</v>
      </c>
      <c r="K4124" s="500" t="s">
        <v>2306</v>
      </c>
      <c r="L4124" s="500" t="s">
        <v>27724</v>
      </c>
      <c r="M4124" s="500" t="s">
        <v>2307</v>
      </c>
      <c r="N4124" s="500" t="s">
        <v>14252</v>
      </c>
    </row>
    <row r="4125" spans="1:14">
      <c r="A4125" s="500" t="s">
        <v>686</v>
      </c>
      <c r="B4125" s="500" t="s">
        <v>2858</v>
      </c>
      <c r="C4125" s="500" t="s">
        <v>2888</v>
      </c>
      <c r="D4125" s="500" t="s">
        <v>2889</v>
      </c>
      <c r="E4125" s="500" t="s">
        <v>11099</v>
      </c>
      <c r="F4125" s="500" t="s">
        <v>580</v>
      </c>
      <c r="G4125" s="500" t="s">
        <v>14253</v>
      </c>
      <c r="H4125" s="500" t="s">
        <v>2926</v>
      </c>
      <c r="I4125" s="500" t="s">
        <v>688</v>
      </c>
      <c r="J4125" s="500" t="s">
        <v>689</v>
      </c>
      <c r="K4125" s="500" t="s">
        <v>2306</v>
      </c>
      <c r="L4125" s="500" t="s">
        <v>27724</v>
      </c>
      <c r="M4125" s="500" t="s">
        <v>2307</v>
      </c>
      <c r="N4125" s="500" t="s">
        <v>14254</v>
      </c>
    </row>
    <row r="4126" spans="1:14">
      <c r="A4126" s="500" t="s">
        <v>686</v>
      </c>
      <c r="B4126" s="500" t="s">
        <v>2858</v>
      </c>
      <c r="C4126" s="500" t="s">
        <v>2888</v>
      </c>
      <c r="D4126" s="500" t="s">
        <v>2889</v>
      </c>
      <c r="E4126" s="500" t="s">
        <v>11099</v>
      </c>
      <c r="F4126" s="500" t="s">
        <v>580</v>
      </c>
      <c r="G4126" s="500" t="s">
        <v>14255</v>
      </c>
      <c r="H4126" s="500" t="s">
        <v>11296</v>
      </c>
      <c r="I4126" s="500" t="s">
        <v>688</v>
      </c>
      <c r="J4126" s="500" t="s">
        <v>689</v>
      </c>
      <c r="K4126" s="500" t="s">
        <v>2306</v>
      </c>
      <c r="L4126" s="500" t="s">
        <v>27724</v>
      </c>
      <c r="M4126" s="500" t="s">
        <v>2307</v>
      </c>
      <c r="N4126" s="500" t="s">
        <v>14256</v>
      </c>
    </row>
    <row r="4127" spans="1:14">
      <c r="A4127" s="500" t="s">
        <v>686</v>
      </c>
      <c r="B4127" s="500" t="s">
        <v>2858</v>
      </c>
      <c r="C4127" s="500" t="s">
        <v>2888</v>
      </c>
      <c r="D4127" s="500" t="s">
        <v>2889</v>
      </c>
      <c r="E4127" s="500" t="s">
        <v>11099</v>
      </c>
      <c r="F4127" s="500" t="s">
        <v>580</v>
      </c>
      <c r="G4127" s="500" t="s">
        <v>14257</v>
      </c>
      <c r="H4127" s="500" t="s">
        <v>7715</v>
      </c>
      <c r="I4127" s="500" t="s">
        <v>688</v>
      </c>
      <c r="J4127" s="500" t="s">
        <v>689</v>
      </c>
      <c r="K4127" s="500" t="s">
        <v>2306</v>
      </c>
      <c r="L4127" s="500" t="s">
        <v>27724</v>
      </c>
      <c r="M4127" s="500" t="s">
        <v>2307</v>
      </c>
      <c r="N4127" s="500" t="s">
        <v>14258</v>
      </c>
    </row>
    <row r="4128" spans="1:14">
      <c r="A4128" s="500" t="s">
        <v>686</v>
      </c>
      <c r="B4128" s="500" t="s">
        <v>2858</v>
      </c>
      <c r="C4128" s="500" t="s">
        <v>2888</v>
      </c>
      <c r="D4128" s="500" t="s">
        <v>2889</v>
      </c>
      <c r="E4128" s="500" t="s">
        <v>11099</v>
      </c>
      <c r="F4128" s="500" t="s">
        <v>580</v>
      </c>
      <c r="G4128" s="500" t="s">
        <v>14259</v>
      </c>
      <c r="H4128" s="500" t="s">
        <v>14260</v>
      </c>
      <c r="I4128" s="500" t="s">
        <v>688</v>
      </c>
      <c r="J4128" s="500" t="s">
        <v>689</v>
      </c>
      <c r="K4128" s="500" t="s">
        <v>2306</v>
      </c>
      <c r="L4128" s="500" t="s">
        <v>27724</v>
      </c>
      <c r="M4128" s="500" t="s">
        <v>2307</v>
      </c>
      <c r="N4128" s="500" t="s">
        <v>14261</v>
      </c>
    </row>
    <row r="4129" spans="1:14">
      <c r="A4129" s="500" t="s">
        <v>686</v>
      </c>
      <c r="B4129" s="500" t="s">
        <v>2858</v>
      </c>
      <c r="C4129" s="500" t="s">
        <v>2888</v>
      </c>
      <c r="D4129" s="500" t="s">
        <v>2889</v>
      </c>
      <c r="E4129" s="500" t="s">
        <v>11099</v>
      </c>
      <c r="F4129" s="500" t="s">
        <v>580</v>
      </c>
      <c r="G4129" s="500" t="s">
        <v>14262</v>
      </c>
      <c r="H4129" s="500" t="s">
        <v>11835</v>
      </c>
      <c r="I4129" s="500" t="s">
        <v>688</v>
      </c>
      <c r="J4129" s="500" t="s">
        <v>689</v>
      </c>
      <c r="K4129" s="500" t="s">
        <v>2306</v>
      </c>
      <c r="L4129" s="500" t="s">
        <v>27724</v>
      </c>
      <c r="M4129" s="500" t="s">
        <v>2307</v>
      </c>
      <c r="N4129" s="500" t="s">
        <v>14263</v>
      </c>
    </row>
    <row r="4130" spans="1:14">
      <c r="A4130" s="500" t="s">
        <v>686</v>
      </c>
      <c r="B4130" s="500" t="s">
        <v>2858</v>
      </c>
      <c r="C4130" s="500" t="s">
        <v>2888</v>
      </c>
      <c r="D4130" s="500" t="s">
        <v>2889</v>
      </c>
      <c r="E4130" s="500" t="s">
        <v>11099</v>
      </c>
      <c r="F4130" s="500" t="s">
        <v>580</v>
      </c>
      <c r="G4130" s="500" t="s">
        <v>14264</v>
      </c>
      <c r="H4130" s="500" t="s">
        <v>11066</v>
      </c>
      <c r="I4130" s="500" t="s">
        <v>688</v>
      </c>
      <c r="J4130" s="500" t="s">
        <v>689</v>
      </c>
      <c r="K4130" s="500" t="s">
        <v>2306</v>
      </c>
      <c r="L4130" s="500" t="s">
        <v>27724</v>
      </c>
      <c r="M4130" s="500" t="s">
        <v>2307</v>
      </c>
      <c r="N4130" s="500" t="s">
        <v>14265</v>
      </c>
    </row>
    <row r="4131" spans="1:14">
      <c r="A4131" s="500" t="s">
        <v>686</v>
      </c>
      <c r="B4131" s="500" t="s">
        <v>2858</v>
      </c>
      <c r="C4131" s="500" t="s">
        <v>2888</v>
      </c>
      <c r="D4131" s="500" t="s">
        <v>2889</v>
      </c>
      <c r="E4131" s="500" t="s">
        <v>11099</v>
      </c>
      <c r="F4131" s="500" t="s">
        <v>580</v>
      </c>
      <c r="G4131" s="500" t="s">
        <v>14266</v>
      </c>
      <c r="H4131" s="500" t="s">
        <v>12825</v>
      </c>
      <c r="I4131" s="500" t="s">
        <v>688</v>
      </c>
      <c r="J4131" s="500" t="s">
        <v>689</v>
      </c>
      <c r="K4131" s="500" t="s">
        <v>2306</v>
      </c>
      <c r="L4131" s="500" t="s">
        <v>27724</v>
      </c>
      <c r="M4131" s="500" t="s">
        <v>2307</v>
      </c>
      <c r="N4131" s="500" t="s">
        <v>14267</v>
      </c>
    </row>
    <row r="4132" spans="1:14">
      <c r="A4132" s="500" t="s">
        <v>686</v>
      </c>
      <c r="B4132" s="500" t="s">
        <v>2858</v>
      </c>
      <c r="C4132" s="500" t="s">
        <v>2888</v>
      </c>
      <c r="D4132" s="500" t="s">
        <v>2889</v>
      </c>
      <c r="E4132" s="500" t="s">
        <v>11099</v>
      </c>
      <c r="F4132" s="500" t="s">
        <v>580</v>
      </c>
      <c r="G4132" s="500" t="s">
        <v>14268</v>
      </c>
      <c r="H4132" s="500" t="s">
        <v>14269</v>
      </c>
      <c r="I4132" s="500" t="s">
        <v>688</v>
      </c>
      <c r="J4132" s="500" t="s">
        <v>689</v>
      </c>
      <c r="K4132" s="500" t="s">
        <v>2306</v>
      </c>
      <c r="L4132" s="500" t="s">
        <v>27724</v>
      </c>
      <c r="M4132" s="500" t="s">
        <v>2307</v>
      </c>
      <c r="N4132" s="500" t="s">
        <v>14270</v>
      </c>
    </row>
    <row r="4133" spans="1:14">
      <c r="A4133" s="500" t="s">
        <v>686</v>
      </c>
      <c r="B4133" s="500" t="s">
        <v>2858</v>
      </c>
      <c r="C4133" s="500" t="s">
        <v>2888</v>
      </c>
      <c r="D4133" s="500" t="s">
        <v>2889</v>
      </c>
      <c r="E4133" s="500" t="s">
        <v>11099</v>
      </c>
      <c r="F4133" s="500" t="s">
        <v>580</v>
      </c>
      <c r="G4133" s="500" t="s">
        <v>14271</v>
      </c>
      <c r="H4133" s="500" t="s">
        <v>11383</v>
      </c>
      <c r="I4133" s="500" t="s">
        <v>688</v>
      </c>
      <c r="J4133" s="500" t="s">
        <v>689</v>
      </c>
      <c r="K4133" s="500" t="s">
        <v>2306</v>
      </c>
      <c r="L4133" s="500" t="s">
        <v>27724</v>
      </c>
      <c r="M4133" s="500" t="s">
        <v>2307</v>
      </c>
      <c r="N4133" s="500" t="s">
        <v>14272</v>
      </c>
    </row>
    <row r="4134" spans="1:14">
      <c r="A4134" s="500" t="s">
        <v>686</v>
      </c>
      <c r="B4134" s="500" t="s">
        <v>2858</v>
      </c>
      <c r="C4134" s="500" t="s">
        <v>2888</v>
      </c>
      <c r="D4134" s="500" t="s">
        <v>2889</v>
      </c>
      <c r="E4134" s="500" t="s">
        <v>11099</v>
      </c>
      <c r="F4134" s="500" t="s">
        <v>580</v>
      </c>
      <c r="G4134" s="500" t="s">
        <v>14273</v>
      </c>
      <c r="H4134" s="500" t="s">
        <v>11261</v>
      </c>
      <c r="I4134" s="500" t="s">
        <v>688</v>
      </c>
      <c r="J4134" s="500" t="s">
        <v>689</v>
      </c>
      <c r="K4134" s="500" t="s">
        <v>2306</v>
      </c>
      <c r="L4134" s="500" t="s">
        <v>27724</v>
      </c>
      <c r="M4134" s="500" t="s">
        <v>2307</v>
      </c>
      <c r="N4134" s="500" t="s">
        <v>14274</v>
      </c>
    </row>
    <row r="4135" spans="1:14">
      <c r="A4135" s="500" t="s">
        <v>686</v>
      </c>
      <c r="B4135" s="500" t="s">
        <v>2858</v>
      </c>
      <c r="C4135" s="500" t="s">
        <v>2888</v>
      </c>
      <c r="D4135" s="500" t="s">
        <v>2889</v>
      </c>
      <c r="E4135" s="500" t="s">
        <v>11099</v>
      </c>
      <c r="F4135" s="500" t="s">
        <v>580</v>
      </c>
      <c r="G4135" s="500" t="s">
        <v>14275</v>
      </c>
      <c r="H4135" s="500" t="s">
        <v>14164</v>
      </c>
      <c r="I4135" s="500" t="s">
        <v>688</v>
      </c>
      <c r="J4135" s="500" t="s">
        <v>689</v>
      </c>
      <c r="K4135" s="500" t="s">
        <v>2306</v>
      </c>
      <c r="L4135" s="500" t="s">
        <v>27724</v>
      </c>
      <c r="M4135" s="500" t="s">
        <v>2307</v>
      </c>
      <c r="N4135" s="500" t="s">
        <v>14276</v>
      </c>
    </row>
    <row r="4136" spans="1:14">
      <c r="A4136" s="500" t="s">
        <v>686</v>
      </c>
      <c r="B4136" s="500" t="s">
        <v>2858</v>
      </c>
      <c r="C4136" s="500" t="s">
        <v>2888</v>
      </c>
      <c r="D4136" s="500" t="s">
        <v>2889</v>
      </c>
      <c r="E4136" s="500" t="s">
        <v>11099</v>
      </c>
      <c r="F4136" s="500" t="s">
        <v>580</v>
      </c>
      <c r="G4136" s="500" t="s">
        <v>14277</v>
      </c>
      <c r="H4136" s="500" t="s">
        <v>3885</v>
      </c>
      <c r="I4136" s="500" t="s">
        <v>688</v>
      </c>
      <c r="J4136" s="500" t="s">
        <v>689</v>
      </c>
      <c r="K4136" s="500" t="s">
        <v>2306</v>
      </c>
      <c r="L4136" s="500" t="s">
        <v>27724</v>
      </c>
      <c r="M4136" s="500" t="s">
        <v>2307</v>
      </c>
      <c r="N4136" s="500" t="s">
        <v>14278</v>
      </c>
    </row>
    <row r="4137" spans="1:14">
      <c r="A4137" s="500" t="s">
        <v>686</v>
      </c>
      <c r="B4137" s="500" t="s">
        <v>2858</v>
      </c>
      <c r="C4137" s="500" t="s">
        <v>2888</v>
      </c>
      <c r="D4137" s="500" t="s">
        <v>2889</v>
      </c>
      <c r="E4137" s="500" t="s">
        <v>11099</v>
      </c>
      <c r="F4137" s="500" t="s">
        <v>580</v>
      </c>
      <c r="G4137" s="500" t="s">
        <v>14279</v>
      </c>
      <c r="H4137" s="500" t="s">
        <v>2926</v>
      </c>
      <c r="I4137" s="500" t="s">
        <v>688</v>
      </c>
      <c r="J4137" s="500" t="s">
        <v>689</v>
      </c>
      <c r="K4137" s="500" t="s">
        <v>2306</v>
      </c>
      <c r="L4137" s="500" t="s">
        <v>27724</v>
      </c>
      <c r="M4137" s="500" t="s">
        <v>2307</v>
      </c>
      <c r="N4137" s="500" t="s">
        <v>14280</v>
      </c>
    </row>
    <row r="4138" spans="1:14">
      <c r="A4138" s="500" t="s">
        <v>686</v>
      </c>
      <c r="B4138" s="500" t="s">
        <v>2858</v>
      </c>
      <c r="C4138" s="500" t="s">
        <v>2888</v>
      </c>
      <c r="D4138" s="500" t="s">
        <v>2889</v>
      </c>
      <c r="E4138" s="500" t="s">
        <v>11099</v>
      </c>
      <c r="F4138" s="500" t="s">
        <v>580</v>
      </c>
      <c r="G4138" s="500" t="s">
        <v>14281</v>
      </c>
      <c r="H4138" s="500" t="s">
        <v>11296</v>
      </c>
      <c r="I4138" s="500" t="s">
        <v>688</v>
      </c>
      <c r="J4138" s="500" t="s">
        <v>689</v>
      </c>
      <c r="K4138" s="500" t="s">
        <v>2306</v>
      </c>
      <c r="L4138" s="500" t="s">
        <v>27724</v>
      </c>
      <c r="M4138" s="500" t="s">
        <v>2307</v>
      </c>
      <c r="N4138" s="500" t="s">
        <v>14282</v>
      </c>
    </row>
    <row r="4139" spans="1:14">
      <c r="A4139" s="500" t="s">
        <v>686</v>
      </c>
      <c r="B4139" s="500" t="s">
        <v>2858</v>
      </c>
      <c r="C4139" s="500" t="s">
        <v>2888</v>
      </c>
      <c r="D4139" s="500" t="s">
        <v>2889</v>
      </c>
      <c r="E4139" s="500" t="s">
        <v>11099</v>
      </c>
      <c r="F4139" s="500" t="s">
        <v>580</v>
      </c>
      <c r="G4139" s="500" t="s">
        <v>14283</v>
      </c>
      <c r="H4139" s="500" t="s">
        <v>7715</v>
      </c>
      <c r="I4139" s="500" t="s">
        <v>688</v>
      </c>
      <c r="J4139" s="500" t="s">
        <v>689</v>
      </c>
      <c r="K4139" s="500" t="s">
        <v>2306</v>
      </c>
      <c r="L4139" s="500" t="s">
        <v>27724</v>
      </c>
      <c r="M4139" s="500" t="s">
        <v>2307</v>
      </c>
      <c r="N4139" s="500" t="s">
        <v>14284</v>
      </c>
    </row>
    <row r="4140" spans="1:14">
      <c r="A4140" s="500" t="s">
        <v>686</v>
      </c>
      <c r="B4140" s="500" t="s">
        <v>2858</v>
      </c>
      <c r="C4140" s="500" t="s">
        <v>2888</v>
      </c>
      <c r="D4140" s="500" t="s">
        <v>2889</v>
      </c>
      <c r="E4140" s="500" t="s">
        <v>11099</v>
      </c>
      <c r="F4140" s="500" t="s">
        <v>580</v>
      </c>
      <c r="G4140" s="500" t="s">
        <v>14285</v>
      </c>
      <c r="H4140" s="500" t="s">
        <v>14260</v>
      </c>
      <c r="I4140" s="500" t="s">
        <v>688</v>
      </c>
      <c r="J4140" s="500" t="s">
        <v>689</v>
      </c>
      <c r="K4140" s="500" t="s">
        <v>2306</v>
      </c>
      <c r="L4140" s="500" t="s">
        <v>27724</v>
      </c>
      <c r="M4140" s="500" t="s">
        <v>2307</v>
      </c>
      <c r="N4140" s="500" t="s">
        <v>14286</v>
      </c>
    </row>
    <row r="4141" spans="1:14">
      <c r="A4141" s="500" t="s">
        <v>686</v>
      </c>
      <c r="B4141" s="500" t="s">
        <v>2858</v>
      </c>
      <c r="C4141" s="500" t="s">
        <v>2888</v>
      </c>
      <c r="D4141" s="500" t="s">
        <v>2889</v>
      </c>
      <c r="E4141" s="500" t="s">
        <v>11099</v>
      </c>
      <c r="F4141" s="500" t="s">
        <v>580</v>
      </c>
      <c r="G4141" s="500" t="s">
        <v>14287</v>
      </c>
      <c r="H4141" s="500" t="s">
        <v>11835</v>
      </c>
      <c r="I4141" s="500" t="s">
        <v>688</v>
      </c>
      <c r="J4141" s="500" t="s">
        <v>689</v>
      </c>
      <c r="K4141" s="500" t="s">
        <v>2306</v>
      </c>
      <c r="L4141" s="500" t="s">
        <v>27724</v>
      </c>
      <c r="M4141" s="500" t="s">
        <v>2307</v>
      </c>
      <c r="N4141" s="500" t="s">
        <v>14288</v>
      </c>
    </row>
    <row r="4142" spans="1:14">
      <c r="A4142" s="500" t="s">
        <v>686</v>
      </c>
      <c r="B4142" s="500" t="s">
        <v>2858</v>
      </c>
      <c r="C4142" s="500" t="s">
        <v>2888</v>
      </c>
      <c r="D4142" s="500" t="s">
        <v>2889</v>
      </c>
      <c r="E4142" s="500" t="s">
        <v>11099</v>
      </c>
      <c r="F4142" s="500" t="s">
        <v>580</v>
      </c>
      <c r="G4142" s="500" t="s">
        <v>14289</v>
      </c>
      <c r="H4142" s="500" t="s">
        <v>11066</v>
      </c>
      <c r="I4142" s="500" t="s">
        <v>688</v>
      </c>
      <c r="J4142" s="500" t="s">
        <v>689</v>
      </c>
      <c r="K4142" s="500" t="s">
        <v>2306</v>
      </c>
      <c r="L4142" s="500" t="s">
        <v>27724</v>
      </c>
      <c r="M4142" s="500" t="s">
        <v>2307</v>
      </c>
      <c r="N4142" s="500" t="s">
        <v>14290</v>
      </c>
    </row>
    <row r="4143" spans="1:14">
      <c r="A4143" s="500" t="s">
        <v>686</v>
      </c>
      <c r="B4143" s="500" t="s">
        <v>2858</v>
      </c>
      <c r="C4143" s="500" t="s">
        <v>2888</v>
      </c>
      <c r="D4143" s="500" t="s">
        <v>2889</v>
      </c>
      <c r="E4143" s="500" t="s">
        <v>11099</v>
      </c>
      <c r="F4143" s="500" t="s">
        <v>580</v>
      </c>
      <c r="G4143" s="500" t="s">
        <v>14291</v>
      </c>
      <c r="H4143" s="500" t="s">
        <v>12825</v>
      </c>
      <c r="I4143" s="500" t="s">
        <v>688</v>
      </c>
      <c r="J4143" s="500" t="s">
        <v>689</v>
      </c>
      <c r="K4143" s="500" t="s">
        <v>2306</v>
      </c>
      <c r="L4143" s="500" t="s">
        <v>27724</v>
      </c>
      <c r="M4143" s="500" t="s">
        <v>2307</v>
      </c>
      <c r="N4143" s="500" t="s">
        <v>14292</v>
      </c>
    </row>
    <row r="4144" spans="1:14">
      <c r="A4144" s="500" t="s">
        <v>686</v>
      </c>
      <c r="B4144" s="500" t="s">
        <v>2858</v>
      </c>
      <c r="C4144" s="500" t="s">
        <v>2888</v>
      </c>
      <c r="D4144" s="500" t="s">
        <v>2889</v>
      </c>
      <c r="E4144" s="500" t="s">
        <v>11099</v>
      </c>
      <c r="F4144" s="500" t="s">
        <v>580</v>
      </c>
      <c r="G4144" s="500" t="s">
        <v>14293</v>
      </c>
      <c r="H4144" s="500" t="s">
        <v>14269</v>
      </c>
      <c r="I4144" s="500" t="s">
        <v>688</v>
      </c>
      <c r="J4144" s="500" t="s">
        <v>689</v>
      </c>
      <c r="K4144" s="500" t="s">
        <v>2306</v>
      </c>
      <c r="L4144" s="500" t="s">
        <v>27724</v>
      </c>
      <c r="M4144" s="500" t="s">
        <v>2307</v>
      </c>
      <c r="N4144" s="500" t="s">
        <v>14294</v>
      </c>
    </row>
    <row r="4145" spans="1:14">
      <c r="A4145" s="500" t="s">
        <v>686</v>
      </c>
      <c r="B4145" s="500" t="s">
        <v>2858</v>
      </c>
      <c r="C4145" s="500" t="s">
        <v>2888</v>
      </c>
      <c r="D4145" s="500" t="s">
        <v>2889</v>
      </c>
      <c r="E4145" s="500" t="s">
        <v>11099</v>
      </c>
      <c r="F4145" s="500" t="s">
        <v>580</v>
      </c>
      <c r="G4145" s="500" t="s">
        <v>14295</v>
      </c>
      <c r="H4145" s="500" t="s">
        <v>11383</v>
      </c>
      <c r="I4145" s="500" t="s">
        <v>688</v>
      </c>
      <c r="J4145" s="500" t="s">
        <v>689</v>
      </c>
      <c r="K4145" s="500" t="s">
        <v>2306</v>
      </c>
      <c r="L4145" s="500" t="s">
        <v>27724</v>
      </c>
      <c r="M4145" s="500" t="s">
        <v>2307</v>
      </c>
      <c r="N4145" s="500" t="s">
        <v>14296</v>
      </c>
    </row>
    <row r="4146" spans="1:14">
      <c r="A4146" s="500" t="s">
        <v>686</v>
      </c>
      <c r="B4146" s="500" t="s">
        <v>2858</v>
      </c>
      <c r="C4146" s="500" t="s">
        <v>2888</v>
      </c>
      <c r="D4146" s="500" t="s">
        <v>2889</v>
      </c>
      <c r="E4146" s="500" t="s">
        <v>11099</v>
      </c>
      <c r="F4146" s="500" t="s">
        <v>580</v>
      </c>
      <c r="G4146" s="500" t="s">
        <v>14297</v>
      </c>
      <c r="H4146" s="500" t="s">
        <v>11261</v>
      </c>
      <c r="I4146" s="500" t="s">
        <v>688</v>
      </c>
      <c r="J4146" s="500" t="s">
        <v>689</v>
      </c>
      <c r="K4146" s="500" t="s">
        <v>2306</v>
      </c>
      <c r="L4146" s="500" t="s">
        <v>27724</v>
      </c>
      <c r="M4146" s="500" t="s">
        <v>2307</v>
      </c>
      <c r="N4146" s="500" t="s">
        <v>14298</v>
      </c>
    </row>
    <row r="4147" spans="1:14">
      <c r="A4147" s="500" t="s">
        <v>686</v>
      </c>
      <c r="B4147" s="500" t="s">
        <v>2858</v>
      </c>
      <c r="C4147" s="500" t="s">
        <v>2888</v>
      </c>
      <c r="D4147" s="500" t="s">
        <v>2889</v>
      </c>
      <c r="E4147" s="500" t="s">
        <v>11099</v>
      </c>
      <c r="F4147" s="500" t="s">
        <v>580</v>
      </c>
      <c r="G4147" s="500" t="s">
        <v>14299</v>
      </c>
      <c r="H4147" s="500" t="s">
        <v>11730</v>
      </c>
      <c r="I4147" s="500" t="s">
        <v>688</v>
      </c>
      <c r="J4147" s="500" t="s">
        <v>689</v>
      </c>
      <c r="K4147" s="500" t="s">
        <v>2306</v>
      </c>
      <c r="L4147" s="500" t="s">
        <v>27724</v>
      </c>
      <c r="M4147" s="500" t="s">
        <v>2307</v>
      </c>
      <c r="N4147" s="500" t="s">
        <v>14300</v>
      </c>
    </row>
    <row r="4148" spans="1:14">
      <c r="A4148" s="500" t="s">
        <v>686</v>
      </c>
      <c r="B4148" s="500" t="s">
        <v>2858</v>
      </c>
      <c r="C4148" s="500" t="s">
        <v>2888</v>
      </c>
      <c r="D4148" s="500" t="s">
        <v>2889</v>
      </c>
      <c r="E4148" s="500" t="s">
        <v>11099</v>
      </c>
      <c r="F4148" s="500" t="s">
        <v>580</v>
      </c>
      <c r="G4148" s="500" t="s">
        <v>14301</v>
      </c>
      <c r="H4148" s="500" t="s">
        <v>11163</v>
      </c>
      <c r="I4148" s="500" t="s">
        <v>688</v>
      </c>
      <c r="J4148" s="500" t="s">
        <v>689</v>
      </c>
      <c r="K4148" s="500" t="s">
        <v>2306</v>
      </c>
      <c r="L4148" s="500" t="s">
        <v>27724</v>
      </c>
      <c r="M4148" s="500" t="s">
        <v>2307</v>
      </c>
      <c r="N4148" s="500" t="s">
        <v>14302</v>
      </c>
    </row>
    <row r="4149" spans="1:14">
      <c r="A4149" s="500" t="s">
        <v>686</v>
      </c>
      <c r="B4149" s="500" t="s">
        <v>2858</v>
      </c>
      <c r="C4149" s="500" t="s">
        <v>2888</v>
      </c>
      <c r="D4149" s="500" t="s">
        <v>2889</v>
      </c>
      <c r="E4149" s="500" t="s">
        <v>11099</v>
      </c>
      <c r="F4149" s="500" t="s">
        <v>580</v>
      </c>
      <c r="G4149" s="500" t="s">
        <v>14303</v>
      </c>
      <c r="H4149" s="500" t="s">
        <v>6933</v>
      </c>
      <c r="I4149" s="500" t="s">
        <v>688</v>
      </c>
      <c r="J4149" s="500" t="s">
        <v>689</v>
      </c>
      <c r="K4149" s="500" t="s">
        <v>2306</v>
      </c>
      <c r="L4149" s="500" t="s">
        <v>27724</v>
      </c>
      <c r="M4149" s="500" t="s">
        <v>2307</v>
      </c>
      <c r="N4149" s="500" t="s">
        <v>14304</v>
      </c>
    </row>
    <row r="4150" spans="1:14">
      <c r="A4150" s="500" t="s">
        <v>686</v>
      </c>
      <c r="B4150" s="500" t="s">
        <v>2858</v>
      </c>
      <c r="C4150" s="500" t="s">
        <v>2888</v>
      </c>
      <c r="D4150" s="500" t="s">
        <v>2889</v>
      </c>
      <c r="E4150" s="500" t="s">
        <v>11099</v>
      </c>
      <c r="F4150" s="500" t="s">
        <v>580</v>
      </c>
      <c r="G4150" s="500" t="s">
        <v>14305</v>
      </c>
      <c r="H4150" s="500" t="s">
        <v>14306</v>
      </c>
      <c r="I4150" s="500" t="s">
        <v>688</v>
      </c>
      <c r="J4150" s="500" t="s">
        <v>689</v>
      </c>
      <c r="K4150" s="500" t="s">
        <v>2306</v>
      </c>
      <c r="L4150" s="500" t="s">
        <v>27724</v>
      </c>
      <c r="M4150" s="500" t="s">
        <v>2307</v>
      </c>
      <c r="N4150" s="500" t="s">
        <v>14307</v>
      </c>
    </row>
    <row r="4151" spans="1:14">
      <c r="A4151" s="500" t="s">
        <v>686</v>
      </c>
      <c r="B4151" s="500" t="s">
        <v>2858</v>
      </c>
      <c r="C4151" s="500" t="s">
        <v>2888</v>
      </c>
      <c r="D4151" s="500" t="s">
        <v>2889</v>
      </c>
      <c r="E4151" s="500" t="s">
        <v>11099</v>
      </c>
      <c r="F4151" s="500" t="s">
        <v>580</v>
      </c>
      <c r="G4151" s="500" t="s">
        <v>14308</v>
      </c>
      <c r="H4151" s="500" t="s">
        <v>11130</v>
      </c>
      <c r="I4151" s="500" t="s">
        <v>688</v>
      </c>
      <c r="J4151" s="500" t="s">
        <v>689</v>
      </c>
      <c r="K4151" s="500" t="s">
        <v>2306</v>
      </c>
      <c r="L4151" s="500" t="s">
        <v>27724</v>
      </c>
      <c r="M4151" s="500" t="s">
        <v>2307</v>
      </c>
      <c r="N4151" s="500" t="s">
        <v>14309</v>
      </c>
    </row>
    <row r="4152" spans="1:14">
      <c r="A4152" s="500" t="s">
        <v>686</v>
      </c>
      <c r="B4152" s="500" t="s">
        <v>2858</v>
      </c>
      <c r="C4152" s="500" t="s">
        <v>2888</v>
      </c>
      <c r="D4152" s="500" t="s">
        <v>2889</v>
      </c>
      <c r="E4152" s="500" t="s">
        <v>11099</v>
      </c>
      <c r="F4152" s="500" t="s">
        <v>580</v>
      </c>
      <c r="G4152" s="500" t="s">
        <v>14310</v>
      </c>
      <c r="H4152" s="500" t="s">
        <v>12848</v>
      </c>
      <c r="I4152" s="500" t="s">
        <v>688</v>
      </c>
      <c r="J4152" s="500" t="s">
        <v>689</v>
      </c>
      <c r="K4152" s="500" t="s">
        <v>2306</v>
      </c>
      <c r="L4152" s="500" t="s">
        <v>27724</v>
      </c>
      <c r="M4152" s="500" t="s">
        <v>2307</v>
      </c>
      <c r="N4152" s="500" t="s">
        <v>14311</v>
      </c>
    </row>
    <row r="4153" spans="1:14">
      <c r="A4153" s="500" t="s">
        <v>686</v>
      </c>
      <c r="B4153" s="500" t="s">
        <v>2858</v>
      </c>
      <c r="C4153" s="500" t="s">
        <v>2888</v>
      </c>
      <c r="D4153" s="500" t="s">
        <v>2889</v>
      </c>
      <c r="E4153" s="500" t="s">
        <v>11099</v>
      </c>
      <c r="F4153" s="500" t="s">
        <v>580</v>
      </c>
      <c r="G4153" s="500" t="s">
        <v>14312</v>
      </c>
      <c r="H4153" s="500" t="s">
        <v>3833</v>
      </c>
      <c r="I4153" s="500" t="s">
        <v>688</v>
      </c>
      <c r="J4153" s="500" t="s">
        <v>689</v>
      </c>
      <c r="K4153" s="500" t="s">
        <v>2306</v>
      </c>
      <c r="L4153" s="500" t="s">
        <v>27724</v>
      </c>
      <c r="M4153" s="500" t="s">
        <v>2307</v>
      </c>
      <c r="N4153" s="500" t="s">
        <v>14313</v>
      </c>
    </row>
    <row r="4154" spans="1:14">
      <c r="A4154" s="500" t="s">
        <v>686</v>
      </c>
      <c r="B4154" s="500" t="s">
        <v>2858</v>
      </c>
      <c r="C4154" s="500" t="s">
        <v>2888</v>
      </c>
      <c r="D4154" s="500" t="s">
        <v>2889</v>
      </c>
      <c r="E4154" s="500" t="s">
        <v>11099</v>
      </c>
      <c r="F4154" s="500" t="s">
        <v>580</v>
      </c>
      <c r="G4154" s="500" t="s">
        <v>14314</v>
      </c>
      <c r="H4154" s="500" t="s">
        <v>11845</v>
      </c>
      <c r="I4154" s="500" t="s">
        <v>688</v>
      </c>
      <c r="J4154" s="500" t="s">
        <v>689</v>
      </c>
      <c r="K4154" s="500" t="s">
        <v>2306</v>
      </c>
      <c r="L4154" s="500" t="s">
        <v>27724</v>
      </c>
      <c r="M4154" s="500" t="s">
        <v>2307</v>
      </c>
      <c r="N4154" s="500" t="s">
        <v>14315</v>
      </c>
    </row>
    <row r="4155" spans="1:14">
      <c r="A4155" s="500" t="s">
        <v>686</v>
      </c>
      <c r="B4155" s="500" t="s">
        <v>2858</v>
      </c>
      <c r="C4155" s="500" t="s">
        <v>2888</v>
      </c>
      <c r="D4155" s="500" t="s">
        <v>2889</v>
      </c>
      <c r="E4155" s="500" t="s">
        <v>11099</v>
      </c>
      <c r="F4155" s="500" t="s">
        <v>580</v>
      </c>
      <c r="G4155" s="500" t="s">
        <v>14316</v>
      </c>
      <c r="H4155" s="500" t="s">
        <v>14317</v>
      </c>
      <c r="I4155" s="500" t="s">
        <v>688</v>
      </c>
      <c r="J4155" s="500" t="s">
        <v>689</v>
      </c>
      <c r="K4155" s="500" t="s">
        <v>2306</v>
      </c>
      <c r="L4155" s="500" t="s">
        <v>27724</v>
      </c>
      <c r="M4155" s="500" t="s">
        <v>2307</v>
      </c>
      <c r="N4155" s="500" t="s">
        <v>14318</v>
      </c>
    </row>
    <row r="4156" spans="1:14">
      <c r="A4156" s="500" t="s">
        <v>686</v>
      </c>
      <c r="B4156" s="500" t="s">
        <v>2858</v>
      </c>
      <c r="C4156" s="500" t="s">
        <v>2888</v>
      </c>
      <c r="D4156" s="500" t="s">
        <v>2889</v>
      </c>
      <c r="E4156" s="500" t="s">
        <v>11099</v>
      </c>
      <c r="F4156" s="500" t="s">
        <v>580</v>
      </c>
      <c r="G4156" s="500" t="s">
        <v>14319</v>
      </c>
      <c r="H4156" s="500" t="s">
        <v>11737</v>
      </c>
      <c r="I4156" s="500" t="s">
        <v>688</v>
      </c>
      <c r="J4156" s="500" t="s">
        <v>689</v>
      </c>
      <c r="K4156" s="500" t="s">
        <v>2306</v>
      </c>
      <c r="L4156" s="500" t="s">
        <v>27724</v>
      </c>
      <c r="M4156" s="500" t="s">
        <v>2307</v>
      </c>
      <c r="N4156" s="500" t="s">
        <v>14320</v>
      </c>
    </row>
    <row r="4157" spans="1:14">
      <c r="A4157" s="500" t="s">
        <v>686</v>
      </c>
      <c r="B4157" s="500" t="s">
        <v>2858</v>
      </c>
      <c r="C4157" s="500" t="s">
        <v>2888</v>
      </c>
      <c r="D4157" s="500" t="s">
        <v>2889</v>
      </c>
      <c r="E4157" s="500" t="s">
        <v>11099</v>
      </c>
      <c r="F4157" s="500" t="s">
        <v>580</v>
      </c>
      <c r="G4157" s="500" t="s">
        <v>14321</v>
      </c>
      <c r="H4157" s="500" t="s">
        <v>11700</v>
      </c>
      <c r="I4157" s="500" t="s">
        <v>688</v>
      </c>
      <c r="J4157" s="500" t="s">
        <v>689</v>
      </c>
      <c r="K4157" s="500" t="s">
        <v>2306</v>
      </c>
      <c r="L4157" s="500" t="s">
        <v>27724</v>
      </c>
      <c r="M4157" s="500" t="s">
        <v>2307</v>
      </c>
      <c r="N4157" s="500" t="s">
        <v>14322</v>
      </c>
    </row>
    <row r="4158" spans="1:14">
      <c r="A4158" s="500" t="s">
        <v>686</v>
      </c>
      <c r="B4158" s="500" t="s">
        <v>2858</v>
      </c>
      <c r="C4158" s="500" t="s">
        <v>2888</v>
      </c>
      <c r="D4158" s="500" t="s">
        <v>2889</v>
      </c>
      <c r="E4158" s="500" t="s">
        <v>11099</v>
      </c>
      <c r="F4158" s="500" t="s">
        <v>580</v>
      </c>
      <c r="G4158" s="500" t="s">
        <v>14323</v>
      </c>
      <c r="H4158" s="500" t="s">
        <v>11318</v>
      </c>
      <c r="I4158" s="500" t="s">
        <v>688</v>
      </c>
      <c r="J4158" s="500" t="s">
        <v>689</v>
      </c>
      <c r="K4158" s="500" t="s">
        <v>2306</v>
      </c>
      <c r="L4158" s="500" t="s">
        <v>27724</v>
      </c>
      <c r="M4158" s="500" t="s">
        <v>2307</v>
      </c>
      <c r="N4158" s="500" t="s">
        <v>14324</v>
      </c>
    </row>
    <row r="4159" spans="1:14">
      <c r="A4159" s="500" t="s">
        <v>686</v>
      </c>
      <c r="B4159" s="500" t="s">
        <v>2858</v>
      </c>
      <c r="C4159" s="500" t="s">
        <v>2888</v>
      </c>
      <c r="D4159" s="500" t="s">
        <v>2889</v>
      </c>
      <c r="E4159" s="500" t="s">
        <v>11099</v>
      </c>
      <c r="F4159" s="500" t="s">
        <v>580</v>
      </c>
      <c r="G4159" s="500" t="s">
        <v>14325</v>
      </c>
      <c r="H4159" s="500" t="s">
        <v>14326</v>
      </c>
      <c r="I4159" s="500" t="s">
        <v>688</v>
      </c>
      <c r="J4159" s="500" t="s">
        <v>689</v>
      </c>
      <c r="K4159" s="500" t="s">
        <v>2306</v>
      </c>
      <c r="L4159" s="500" t="s">
        <v>27724</v>
      </c>
      <c r="M4159" s="500" t="s">
        <v>2307</v>
      </c>
      <c r="N4159" s="500" t="s">
        <v>14327</v>
      </c>
    </row>
    <row r="4160" spans="1:14">
      <c r="A4160" s="500" t="s">
        <v>686</v>
      </c>
      <c r="B4160" s="500" t="s">
        <v>2858</v>
      </c>
      <c r="C4160" s="500" t="s">
        <v>2888</v>
      </c>
      <c r="D4160" s="500" t="s">
        <v>2889</v>
      </c>
      <c r="E4160" s="500" t="s">
        <v>11099</v>
      </c>
      <c r="F4160" s="500" t="s">
        <v>580</v>
      </c>
      <c r="G4160" s="500" t="s">
        <v>14328</v>
      </c>
      <c r="H4160" s="500" t="s">
        <v>11163</v>
      </c>
      <c r="I4160" s="500" t="s">
        <v>688</v>
      </c>
      <c r="J4160" s="500" t="s">
        <v>689</v>
      </c>
      <c r="K4160" s="500" t="s">
        <v>2306</v>
      </c>
      <c r="L4160" s="500" t="s">
        <v>27724</v>
      </c>
      <c r="M4160" s="500" t="s">
        <v>2307</v>
      </c>
      <c r="N4160" s="500" t="s">
        <v>14329</v>
      </c>
    </row>
    <row r="4161" spans="1:14">
      <c r="A4161" s="500" t="s">
        <v>686</v>
      </c>
      <c r="B4161" s="500" t="s">
        <v>2858</v>
      </c>
      <c r="C4161" s="500" t="s">
        <v>2888</v>
      </c>
      <c r="D4161" s="500" t="s">
        <v>2889</v>
      </c>
      <c r="E4161" s="500" t="s">
        <v>11099</v>
      </c>
      <c r="F4161" s="500" t="s">
        <v>580</v>
      </c>
      <c r="G4161" s="500" t="s">
        <v>14330</v>
      </c>
      <c r="H4161" s="500" t="s">
        <v>6933</v>
      </c>
      <c r="I4161" s="500" t="s">
        <v>688</v>
      </c>
      <c r="J4161" s="500" t="s">
        <v>689</v>
      </c>
      <c r="K4161" s="500" t="s">
        <v>2306</v>
      </c>
      <c r="L4161" s="500" t="s">
        <v>27724</v>
      </c>
      <c r="M4161" s="500" t="s">
        <v>2307</v>
      </c>
      <c r="N4161" s="500" t="s">
        <v>14331</v>
      </c>
    </row>
    <row r="4162" spans="1:14">
      <c r="A4162" s="500" t="s">
        <v>686</v>
      </c>
      <c r="B4162" s="500" t="s">
        <v>2858</v>
      </c>
      <c r="C4162" s="500" t="s">
        <v>2888</v>
      </c>
      <c r="D4162" s="500" t="s">
        <v>2889</v>
      </c>
      <c r="E4162" s="500" t="s">
        <v>11099</v>
      </c>
      <c r="F4162" s="500" t="s">
        <v>580</v>
      </c>
      <c r="G4162" s="500" t="s">
        <v>14332</v>
      </c>
      <c r="H4162" s="500" t="s">
        <v>14306</v>
      </c>
      <c r="I4162" s="500" t="s">
        <v>688</v>
      </c>
      <c r="J4162" s="500" t="s">
        <v>689</v>
      </c>
      <c r="K4162" s="500" t="s">
        <v>2306</v>
      </c>
      <c r="L4162" s="500" t="s">
        <v>27724</v>
      </c>
      <c r="M4162" s="500" t="s">
        <v>2307</v>
      </c>
      <c r="N4162" s="500" t="s">
        <v>14333</v>
      </c>
    </row>
    <row r="4163" spans="1:14">
      <c r="A4163" s="500" t="s">
        <v>686</v>
      </c>
      <c r="B4163" s="500" t="s">
        <v>2858</v>
      </c>
      <c r="C4163" s="500" t="s">
        <v>2888</v>
      </c>
      <c r="D4163" s="500" t="s">
        <v>2889</v>
      </c>
      <c r="E4163" s="500" t="s">
        <v>11099</v>
      </c>
      <c r="F4163" s="500" t="s">
        <v>580</v>
      </c>
      <c r="G4163" s="500" t="s">
        <v>14334</v>
      </c>
      <c r="H4163" s="500" t="s">
        <v>11130</v>
      </c>
      <c r="I4163" s="500" t="s">
        <v>688</v>
      </c>
      <c r="J4163" s="500" t="s">
        <v>689</v>
      </c>
      <c r="K4163" s="500" t="s">
        <v>2306</v>
      </c>
      <c r="L4163" s="500" t="s">
        <v>27724</v>
      </c>
      <c r="M4163" s="500" t="s">
        <v>2307</v>
      </c>
      <c r="N4163" s="500" t="s">
        <v>14335</v>
      </c>
    </row>
    <row r="4164" spans="1:14">
      <c r="A4164" s="500" t="s">
        <v>686</v>
      </c>
      <c r="B4164" s="500" t="s">
        <v>2858</v>
      </c>
      <c r="C4164" s="500" t="s">
        <v>2888</v>
      </c>
      <c r="D4164" s="500" t="s">
        <v>2889</v>
      </c>
      <c r="E4164" s="500" t="s">
        <v>11099</v>
      </c>
      <c r="F4164" s="500" t="s">
        <v>580</v>
      </c>
      <c r="G4164" s="500" t="s">
        <v>14336</v>
      </c>
      <c r="H4164" s="500" t="s">
        <v>12848</v>
      </c>
      <c r="I4164" s="500" t="s">
        <v>688</v>
      </c>
      <c r="J4164" s="500" t="s">
        <v>689</v>
      </c>
      <c r="K4164" s="500" t="s">
        <v>2306</v>
      </c>
      <c r="L4164" s="500" t="s">
        <v>27724</v>
      </c>
      <c r="M4164" s="500" t="s">
        <v>2307</v>
      </c>
      <c r="N4164" s="500" t="s">
        <v>14337</v>
      </c>
    </row>
    <row r="4165" spans="1:14">
      <c r="A4165" s="500" t="s">
        <v>686</v>
      </c>
      <c r="B4165" s="500" t="s">
        <v>2858</v>
      </c>
      <c r="C4165" s="500" t="s">
        <v>2888</v>
      </c>
      <c r="D4165" s="500" t="s">
        <v>2889</v>
      </c>
      <c r="E4165" s="500" t="s">
        <v>11099</v>
      </c>
      <c r="F4165" s="500" t="s">
        <v>580</v>
      </c>
      <c r="G4165" s="500" t="s">
        <v>14338</v>
      </c>
      <c r="H4165" s="500" t="s">
        <v>3833</v>
      </c>
      <c r="I4165" s="500" t="s">
        <v>688</v>
      </c>
      <c r="J4165" s="500" t="s">
        <v>689</v>
      </c>
      <c r="K4165" s="500" t="s">
        <v>2306</v>
      </c>
      <c r="L4165" s="500" t="s">
        <v>27724</v>
      </c>
      <c r="M4165" s="500" t="s">
        <v>2307</v>
      </c>
      <c r="N4165" s="500" t="s">
        <v>14339</v>
      </c>
    </row>
    <row r="4166" spans="1:14">
      <c r="A4166" s="500" t="s">
        <v>686</v>
      </c>
      <c r="B4166" s="500" t="s">
        <v>2858</v>
      </c>
      <c r="C4166" s="500" t="s">
        <v>2888</v>
      </c>
      <c r="D4166" s="500" t="s">
        <v>2889</v>
      </c>
      <c r="E4166" s="500" t="s">
        <v>11099</v>
      </c>
      <c r="F4166" s="500" t="s">
        <v>580</v>
      </c>
      <c r="G4166" s="500" t="s">
        <v>14340</v>
      </c>
      <c r="H4166" s="500" t="s">
        <v>11845</v>
      </c>
      <c r="I4166" s="500" t="s">
        <v>688</v>
      </c>
      <c r="J4166" s="500" t="s">
        <v>689</v>
      </c>
      <c r="K4166" s="500" t="s">
        <v>2306</v>
      </c>
      <c r="L4166" s="500" t="s">
        <v>27724</v>
      </c>
      <c r="M4166" s="500" t="s">
        <v>2307</v>
      </c>
      <c r="N4166" s="500" t="s">
        <v>14341</v>
      </c>
    </row>
    <row r="4167" spans="1:14">
      <c r="A4167" s="500" t="s">
        <v>686</v>
      </c>
      <c r="B4167" s="500" t="s">
        <v>2858</v>
      </c>
      <c r="C4167" s="500" t="s">
        <v>2888</v>
      </c>
      <c r="D4167" s="500" t="s">
        <v>2889</v>
      </c>
      <c r="E4167" s="500" t="s">
        <v>11099</v>
      </c>
      <c r="F4167" s="500" t="s">
        <v>580</v>
      </c>
      <c r="G4167" s="500" t="s">
        <v>14342</v>
      </c>
      <c r="H4167" s="500" t="s">
        <v>14317</v>
      </c>
      <c r="I4167" s="500" t="s">
        <v>688</v>
      </c>
      <c r="J4167" s="500" t="s">
        <v>689</v>
      </c>
      <c r="K4167" s="500" t="s">
        <v>2306</v>
      </c>
      <c r="L4167" s="500" t="s">
        <v>27724</v>
      </c>
      <c r="M4167" s="500" t="s">
        <v>2307</v>
      </c>
      <c r="N4167" s="500" t="s">
        <v>14343</v>
      </c>
    </row>
    <row r="4168" spans="1:14">
      <c r="A4168" s="500" t="s">
        <v>686</v>
      </c>
      <c r="B4168" s="500" t="s">
        <v>2858</v>
      </c>
      <c r="C4168" s="500" t="s">
        <v>2888</v>
      </c>
      <c r="D4168" s="500" t="s">
        <v>2889</v>
      </c>
      <c r="E4168" s="500" t="s">
        <v>11099</v>
      </c>
      <c r="F4168" s="500" t="s">
        <v>580</v>
      </c>
      <c r="G4168" s="500" t="s">
        <v>14344</v>
      </c>
      <c r="H4168" s="500" t="s">
        <v>11737</v>
      </c>
      <c r="I4168" s="500" t="s">
        <v>688</v>
      </c>
      <c r="J4168" s="500" t="s">
        <v>689</v>
      </c>
      <c r="K4168" s="500" t="s">
        <v>2306</v>
      </c>
      <c r="L4168" s="500" t="s">
        <v>27724</v>
      </c>
      <c r="M4168" s="500" t="s">
        <v>2307</v>
      </c>
      <c r="N4168" s="500" t="s">
        <v>14345</v>
      </c>
    </row>
    <row r="4169" spans="1:14">
      <c r="A4169" s="500" t="s">
        <v>686</v>
      </c>
      <c r="B4169" s="500" t="s">
        <v>2858</v>
      </c>
      <c r="C4169" s="500" t="s">
        <v>2888</v>
      </c>
      <c r="D4169" s="500" t="s">
        <v>2889</v>
      </c>
      <c r="E4169" s="500" t="s">
        <v>11099</v>
      </c>
      <c r="F4169" s="500" t="s">
        <v>580</v>
      </c>
      <c r="G4169" s="500" t="s">
        <v>14346</v>
      </c>
      <c r="H4169" s="500" t="s">
        <v>11700</v>
      </c>
      <c r="I4169" s="500" t="s">
        <v>688</v>
      </c>
      <c r="J4169" s="500" t="s">
        <v>689</v>
      </c>
      <c r="K4169" s="500" t="s">
        <v>2306</v>
      </c>
      <c r="L4169" s="500" t="s">
        <v>27724</v>
      </c>
      <c r="M4169" s="500" t="s">
        <v>2307</v>
      </c>
      <c r="N4169" s="500" t="s">
        <v>14347</v>
      </c>
    </row>
    <row r="4170" spans="1:14">
      <c r="A4170" s="500" t="s">
        <v>686</v>
      </c>
      <c r="B4170" s="500" t="s">
        <v>2858</v>
      </c>
      <c r="C4170" s="500" t="s">
        <v>2888</v>
      </c>
      <c r="D4170" s="500" t="s">
        <v>2889</v>
      </c>
      <c r="E4170" s="500" t="s">
        <v>11099</v>
      </c>
      <c r="F4170" s="500" t="s">
        <v>580</v>
      </c>
      <c r="G4170" s="500" t="s">
        <v>14348</v>
      </c>
      <c r="H4170" s="500" t="s">
        <v>11318</v>
      </c>
      <c r="I4170" s="500" t="s">
        <v>688</v>
      </c>
      <c r="J4170" s="500" t="s">
        <v>689</v>
      </c>
      <c r="K4170" s="500" t="s">
        <v>2306</v>
      </c>
      <c r="L4170" s="500" t="s">
        <v>27724</v>
      </c>
      <c r="M4170" s="500" t="s">
        <v>2307</v>
      </c>
      <c r="N4170" s="500" t="s">
        <v>14349</v>
      </c>
    </row>
    <row r="4171" spans="1:14">
      <c r="A4171" s="500" t="s">
        <v>686</v>
      </c>
      <c r="B4171" s="500" t="s">
        <v>2858</v>
      </c>
      <c r="C4171" s="500" t="s">
        <v>2888</v>
      </c>
      <c r="D4171" s="500" t="s">
        <v>2889</v>
      </c>
      <c r="E4171" s="500" t="s">
        <v>11099</v>
      </c>
      <c r="F4171" s="500" t="s">
        <v>580</v>
      </c>
      <c r="G4171" s="500" t="s">
        <v>14350</v>
      </c>
      <c r="H4171" s="500" t="s">
        <v>14326</v>
      </c>
      <c r="I4171" s="500" t="s">
        <v>688</v>
      </c>
      <c r="J4171" s="500" t="s">
        <v>689</v>
      </c>
      <c r="K4171" s="500" t="s">
        <v>2306</v>
      </c>
      <c r="L4171" s="500" t="s">
        <v>27724</v>
      </c>
      <c r="M4171" s="500" t="s">
        <v>2307</v>
      </c>
      <c r="N4171" s="500" t="s">
        <v>14351</v>
      </c>
    </row>
    <row r="4172" spans="1:14">
      <c r="A4172" s="500" t="s">
        <v>686</v>
      </c>
      <c r="B4172" s="500" t="s">
        <v>2858</v>
      </c>
      <c r="C4172" s="500" t="s">
        <v>2888</v>
      </c>
      <c r="D4172" s="500" t="s">
        <v>2889</v>
      </c>
      <c r="E4172" s="500" t="s">
        <v>11099</v>
      </c>
      <c r="F4172" s="500" t="s">
        <v>580</v>
      </c>
      <c r="G4172" s="500" t="s">
        <v>14352</v>
      </c>
      <c r="H4172" s="500" t="s">
        <v>14353</v>
      </c>
      <c r="I4172" s="500" t="s">
        <v>688</v>
      </c>
      <c r="J4172" s="500" t="s">
        <v>689</v>
      </c>
      <c r="K4172" s="500" t="s">
        <v>2306</v>
      </c>
      <c r="L4172" s="500" t="s">
        <v>27724</v>
      </c>
      <c r="M4172" s="500" t="s">
        <v>2307</v>
      </c>
      <c r="N4172" s="500" t="s">
        <v>14354</v>
      </c>
    </row>
    <row r="4173" spans="1:14">
      <c r="A4173" s="500" t="s">
        <v>686</v>
      </c>
      <c r="B4173" s="500" t="s">
        <v>2858</v>
      </c>
      <c r="C4173" s="500" t="s">
        <v>2888</v>
      </c>
      <c r="D4173" s="500" t="s">
        <v>2889</v>
      </c>
      <c r="E4173" s="500" t="s">
        <v>11099</v>
      </c>
      <c r="F4173" s="500" t="s">
        <v>580</v>
      </c>
      <c r="G4173" s="500" t="s">
        <v>14355</v>
      </c>
      <c r="H4173" s="500" t="s">
        <v>11125</v>
      </c>
      <c r="I4173" s="500" t="s">
        <v>688</v>
      </c>
      <c r="J4173" s="500" t="s">
        <v>689</v>
      </c>
      <c r="K4173" s="500" t="s">
        <v>2306</v>
      </c>
      <c r="L4173" s="500" t="s">
        <v>27724</v>
      </c>
      <c r="M4173" s="500" t="s">
        <v>2307</v>
      </c>
      <c r="N4173" s="500" t="s">
        <v>14356</v>
      </c>
    </row>
    <row r="4174" spans="1:14">
      <c r="A4174" s="500" t="s">
        <v>686</v>
      </c>
      <c r="B4174" s="500" t="s">
        <v>2858</v>
      </c>
      <c r="C4174" s="500" t="s">
        <v>2888</v>
      </c>
      <c r="D4174" s="500" t="s">
        <v>2889</v>
      </c>
      <c r="E4174" s="500" t="s">
        <v>11099</v>
      </c>
      <c r="F4174" s="500" t="s">
        <v>580</v>
      </c>
      <c r="G4174" s="500" t="s">
        <v>14357</v>
      </c>
      <c r="H4174" s="500" t="s">
        <v>11305</v>
      </c>
      <c r="I4174" s="500" t="s">
        <v>688</v>
      </c>
      <c r="J4174" s="500" t="s">
        <v>689</v>
      </c>
      <c r="K4174" s="500" t="s">
        <v>2306</v>
      </c>
      <c r="L4174" s="500" t="s">
        <v>27724</v>
      </c>
      <c r="M4174" s="500" t="s">
        <v>2307</v>
      </c>
      <c r="N4174" s="500" t="s">
        <v>14358</v>
      </c>
    </row>
    <row r="4175" spans="1:14">
      <c r="A4175" s="500" t="s">
        <v>686</v>
      </c>
      <c r="B4175" s="500" t="s">
        <v>2858</v>
      </c>
      <c r="C4175" s="500" t="s">
        <v>2888</v>
      </c>
      <c r="D4175" s="500" t="s">
        <v>2889</v>
      </c>
      <c r="E4175" s="500" t="s">
        <v>11099</v>
      </c>
      <c r="F4175" s="500" t="s">
        <v>580</v>
      </c>
      <c r="G4175" s="500" t="s">
        <v>14359</v>
      </c>
      <c r="H4175" s="500" t="s">
        <v>11455</v>
      </c>
      <c r="I4175" s="500" t="s">
        <v>688</v>
      </c>
      <c r="J4175" s="500" t="s">
        <v>689</v>
      </c>
      <c r="K4175" s="500" t="s">
        <v>2306</v>
      </c>
      <c r="L4175" s="500" t="s">
        <v>27724</v>
      </c>
      <c r="M4175" s="500" t="s">
        <v>2307</v>
      </c>
      <c r="N4175" s="500" t="s">
        <v>14360</v>
      </c>
    </row>
    <row r="4176" spans="1:14">
      <c r="A4176" s="500" t="s">
        <v>686</v>
      </c>
      <c r="B4176" s="500" t="s">
        <v>2858</v>
      </c>
      <c r="C4176" s="500" t="s">
        <v>2888</v>
      </c>
      <c r="D4176" s="500" t="s">
        <v>2889</v>
      </c>
      <c r="E4176" s="500" t="s">
        <v>11099</v>
      </c>
      <c r="F4176" s="500" t="s">
        <v>580</v>
      </c>
      <c r="G4176" s="500" t="s">
        <v>14361</v>
      </c>
      <c r="H4176" s="500" t="s">
        <v>14362</v>
      </c>
      <c r="I4176" s="500" t="s">
        <v>688</v>
      </c>
      <c r="J4176" s="500" t="s">
        <v>689</v>
      </c>
      <c r="K4176" s="500" t="s">
        <v>2306</v>
      </c>
      <c r="L4176" s="500" t="s">
        <v>27724</v>
      </c>
      <c r="M4176" s="500" t="s">
        <v>2307</v>
      </c>
      <c r="N4176" s="500" t="s">
        <v>14363</v>
      </c>
    </row>
    <row r="4177" spans="1:14">
      <c r="A4177" s="500" t="s">
        <v>686</v>
      </c>
      <c r="B4177" s="500" t="s">
        <v>2858</v>
      </c>
      <c r="C4177" s="500" t="s">
        <v>2888</v>
      </c>
      <c r="D4177" s="500" t="s">
        <v>2889</v>
      </c>
      <c r="E4177" s="500" t="s">
        <v>11099</v>
      </c>
      <c r="F4177" s="500" t="s">
        <v>580</v>
      </c>
      <c r="G4177" s="500" t="s">
        <v>14364</v>
      </c>
      <c r="H4177" s="500" t="s">
        <v>11371</v>
      </c>
      <c r="I4177" s="500" t="s">
        <v>688</v>
      </c>
      <c r="J4177" s="500" t="s">
        <v>689</v>
      </c>
      <c r="K4177" s="500" t="s">
        <v>2306</v>
      </c>
      <c r="L4177" s="500" t="s">
        <v>27724</v>
      </c>
      <c r="M4177" s="500" t="s">
        <v>2307</v>
      </c>
      <c r="N4177" s="500" t="s">
        <v>14365</v>
      </c>
    </row>
    <row r="4178" spans="1:14">
      <c r="A4178" s="500" t="s">
        <v>686</v>
      </c>
      <c r="B4178" s="500" t="s">
        <v>2858</v>
      </c>
      <c r="C4178" s="500" t="s">
        <v>2888</v>
      </c>
      <c r="D4178" s="500" t="s">
        <v>2889</v>
      </c>
      <c r="E4178" s="500" t="s">
        <v>11099</v>
      </c>
      <c r="F4178" s="500" t="s">
        <v>580</v>
      </c>
      <c r="G4178" s="500" t="s">
        <v>14366</v>
      </c>
      <c r="H4178" s="500" t="s">
        <v>14367</v>
      </c>
      <c r="I4178" s="500" t="s">
        <v>688</v>
      </c>
      <c r="J4178" s="500" t="s">
        <v>689</v>
      </c>
      <c r="K4178" s="500" t="s">
        <v>2306</v>
      </c>
      <c r="L4178" s="500" t="s">
        <v>27724</v>
      </c>
      <c r="M4178" s="500" t="s">
        <v>2307</v>
      </c>
      <c r="N4178" s="500" t="s">
        <v>14368</v>
      </c>
    </row>
    <row r="4179" spans="1:14">
      <c r="A4179" s="500" t="s">
        <v>686</v>
      </c>
      <c r="B4179" s="500" t="s">
        <v>2858</v>
      </c>
      <c r="C4179" s="500" t="s">
        <v>2888</v>
      </c>
      <c r="D4179" s="500" t="s">
        <v>2889</v>
      </c>
      <c r="E4179" s="500" t="s">
        <v>11099</v>
      </c>
      <c r="F4179" s="500" t="s">
        <v>580</v>
      </c>
      <c r="G4179" s="500" t="s">
        <v>14369</v>
      </c>
      <c r="H4179" s="500" t="s">
        <v>11816</v>
      </c>
      <c r="I4179" s="500" t="s">
        <v>688</v>
      </c>
      <c r="J4179" s="500" t="s">
        <v>689</v>
      </c>
      <c r="K4179" s="500" t="s">
        <v>2306</v>
      </c>
      <c r="L4179" s="500" t="s">
        <v>27724</v>
      </c>
      <c r="M4179" s="500" t="s">
        <v>2307</v>
      </c>
      <c r="N4179" s="500" t="s">
        <v>14370</v>
      </c>
    </row>
    <row r="4180" spans="1:14">
      <c r="A4180" s="500" t="s">
        <v>686</v>
      </c>
      <c r="B4180" s="500" t="s">
        <v>2858</v>
      </c>
      <c r="C4180" s="500" t="s">
        <v>2888</v>
      </c>
      <c r="D4180" s="500" t="s">
        <v>2889</v>
      </c>
      <c r="E4180" s="500" t="s">
        <v>11099</v>
      </c>
      <c r="F4180" s="500" t="s">
        <v>580</v>
      </c>
      <c r="G4180" s="500" t="s">
        <v>14371</v>
      </c>
      <c r="H4180" s="500" t="s">
        <v>3942</v>
      </c>
      <c r="I4180" s="500" t="s">
        <v>688</v>
      </c>
      <c r="J4180" s="500" t="s">
        <v>689</v>
      </c>
      <c r="K4180" s="500" t="s">
        <v>2306</v>
      </c>
      <c r="L4180" s="500" t="s">
        <v>27724</v>
      </c>
      <c r="M4180" s="500" t="s">
        <v>2307</v>
      </c>
      <c r="N4180" s="500" t="s">
        <v>14372</v>
      </c>
    </row>
    <row r="4181" spans="1:14">
      <c r="A4181" s="500" t="s">
        <v>686</v>
      </c>
      <c r="B4181" s="500" t="s">
        <v>2858</v>
      </c>
      <c r="C4181" s="500" t="s">
        <v>2888</v>
      </c>
      <c r="D4181" s="500" t="s">
        <v>2889</v>
      </c>
      <c r="E4181" s="500" t="s">
        <v>11099</v>
      </c>
      <c r="F4181" s="500" t="s">
        <v>580</v>
      </c>
      <c r="G4181" s="500" t="s">
        <v>14373</v>
      </c>
      <c r="H4181" s="500" t="s">
        <v>14374</v>
      </c>
      <c r="I4181" s="500" t="s">
        <v>688</v>
      </c>
      <c r="J4181" s="500" t="s">
        <v>689</v>
      </c>
      <c r="K4181" s="500" t="s">
        <v>2306</v>
      </c>
      <c r="L4181" s="500" t="s">
        <v>27724</v>
      </c>
      <c r="M4181" s="500" t="s">
        <v>2307</v>
      </c>
      <c r="N4181" s="500" t="s">
        <v>14375</v>
      </c>
    </row>
    <row r="4182" spans="1:14">
      <c r="A4182" s="500" t="s">
        <v>686</v>
      </c>
      <c r="B4182" s="500" t="s">
        <v>2858</v>
      </c>
      <c r="C4182" s="500" t="s">
        <v>2888</v>
      </c>
      <c r="D4182" s="500" t="s">
        <v>2889</v>
      </c>
      <c r="E4182" s="500" t="s">
        <v>11099</v>
      </c>
      <c r="F4182" s="500" t="s">
        <v>580</v>
      </c>
      <c r="G4182" s="500" t="s">
        <v>14376</v>
      </c>
      <c r="H4182" s="500" t="s">
        <v>7107</v>
      </c>
      <c r="I4182" s="500" t="s">
        <v>688</v>
      </c>
      <c r="J4182" s="500" t="s">
        <v>689</v>
      </c>
      <c r="K4182" s="500" t="s">
        <v>2306</v>
      </c>
      <c r="L4182" s="500" t="s">
        <v>27724</v>
      </c>
      <c r="M4182" s="500" t="s">
        <v>2307</v>
      </c>
      <c r="N4182" s="500" t="s">
        <v>14377</v>
      </c>
    </row>
    <row r="4183" spans="1:14">
      <c r="A4183" s="500" t="s">
        <v>686</v>
      </c>
      <c r="B4183" s="500" t="s">
        <v>2858</v>
      </c>
      <c r="C4183" s="500" t="s">
        <v>2888</v>
      </c>
      <c r="D4183" s="500" t="s">
        <v>2889</v>
      </c>
      <c r="E4183" s="500" t="s">
        <v>11099</v>
      </c>
      <c r="F4183" s="500" t="s">
        <v>580</v>
      </c>
      <c r="G4183" s="500" t="s">
        <v>14378</v>
      </c>
      <c r="H4183" s="500" t="s">
        <v>7011</v>
      </c>
      <c r="I4183" s="500" t="s">
        <v>688</v>
      </c>
      <c r="J4183" s="500" t="s">
        <v>689</v>
      </c>
      <c r="K4183" s="500" t="s">
        <v>2306</v>
      </c>
      <c r="L4183" s="500" t="s">
        <v>27724</v>
      </c>
      <c r="M4183" s="500" t="s">
        <v>2307</v>
      </c>
      <c r="N4183" s="500" t="s">
        <v>14379</v>
      </c>
    </row>
    <row r="4184" spans="1:14">
      <c r="A4184" s="500" t="s">
        <v>686</v>
      </c>
      <c r="B4184" s="500" t="s">
        <v>2858</v>
      </c>
      <c r="C4184" s="500" t="s">
        <v>2888</v>
      </c>
      <c r="D4184" s="500" t="s">
        <v>2889</v>
      </c>
      <c r="E4184" s="500" t="s">
        <v>11099</v>
      </c>
      <c r="F4184" s="500" t="s">
        <v>580</v>
      </c>
      <c r="G4184" s="500" t="s">
        <v>14380</v>
      </c>
      <c r="H4184" s="500" t="s">
        <v>14381</v>
      </c>
      <c r="I4184" s="500" t="s">
        <v>688</v>
      </c>
      <c r="J4184" s="500" t="s">
        <v>689</v>
      </c>
      <c r="K4184" s="500" t="s">
        <v>2306</v>
      </c>
      <c r="L4184" s="500" t="s">
        <v>27724</v>
      </c>
      <c r="M4184" s="500" t="s">
        <v>2307</v>
      </c>
      <c r="N4184" s="500" t="s">
        <v>14382</v>
      </c>
    </row>
    <row r="4185" spans="1:14">
      <c r="A4185" s="500" t="s">
        <v>686</v>
      </c>
      <c r="B4185" s="500" t="s">
        <v>2858</v>
      </c>
      <c r="C4185" s="500" t="s">
        <v>2888</v>
      </c>
      <c r="D4185" s="500" t="s">
        <v>2889</v>
      </c>
      <c r="E4185" s="500" t="s">
        <v>11099</v>
      </c>
      <c r="F4185" s="500" t="s">
        <v>580</v>
      </c>
      <c r="G4185" s="500" t="s">
        <v>14383</v>
      </c>
      <c r="H4185" s="500" t="s">
        <v>11125</v>
      </c>
      <c r="I4185" s="500" t="s">
        <v>688</v>
      </c>
      <c r="J4185" s="500" t="s">
        <v>689</v>
      </c>
      <c r="K4185" s="500" t="s">
        <v>2306</v>
      </c>
      <c r="L4185" s="500" t="s">
        <v>27724</v>
      </c>
      <c r="M4185" s="500" t="s">
        <v>2307</v>
      </c>
      <c r="N4185" s="500" t="s">
        <v>14384</v>
      </c>
    </row>
    <row r="4186" spans="1:14">
      <c r="A4186" s="500" t="s">
        <v>686</v>
      </c>
      <c r="B4186" s="500" t="s">
        <v>2858</v>
      </c>
      <c r="C4186" s="500" t="s">
        <v>2888</v>
      </c>
      <c r="D4186" s="500" t="s">
        <v>2889</v>
      </c>
      <c r="E4186" s="500" t="s">
        <v>11099</v>
      </c>
      <c r="F4186" s="500" t="s">
        <v>580</v>
      </c>
      <c r="G4186" s="500" t="s">
        <v>14385</v>
      </c>
      <c r="H4186" s="500" t="s">
        <v>11305</v>
      </c>
      <c r="I4186" s="500" t="s">
        <v>688</v>
      </c>
      <c r="J4186" s="500" t="s">
        <v>689</v>
      </c>
      <c r="K4186" s="500" t="s">
        <v>2306</v>
      </c>
      <c r="L4186" s="500" t="s">
        <v>27724</v>
      </c>
      <c r="M4186" s="500" t="s">
        <v>2307</v>
      </c>
      <c r="N4186" s="500" t="s">
        <v>14386</v>
      </c>
    </row>
    <row r="4187" spans="1:14">
      <c r="A4187" s="500" t="s">
        <v>686</v>
      </c>
      <c r="B4187" s="500" t="s">
        <v>2858</v>
      </c>
      <c r="C4187" s="500" t="s">
        <v>2888</v>
      </c>
      <c r="D4187" s="500" t="s">
        <v>2889</v>
      </c>
      <c r="E4187" s="500" t="s">
        <v>11099</v>
      </c>
      <c r="F4187" s="500" t="s">
        <v>580</v>
      </c>
      <c r="G4187" s="500" t="s">
        <v>14387</v>
      </c>
      <c r="H4187" s="500" t="s">
        <v>11455</v>
      </c>
      <c r="I4187" s="500" t="s">
        <v>688</v>
      </c>
      <c r="J4187" s="500" t="s">
        <v>689</v>
      </c>
      <c r="K4187" s="500" t="s">
        <v>2306</v>
      </c>
      <c r="L4187" s="500" t="s">
        <v>27724</v>
      </c>
      <c r="M4187" s="500" t="s">
        <v>2307</v>
      </c>
      <c r="N4187" s="500" t="s">
        <v>14388</v>
      </c>
    </row>
    <row r="4188" spans="1:14">
      <c r="A4188" s="500" t="s">
        <v>686</v>
      </c>
      <c r="B4188" s="500" t="s">
        <v>2858</v>
      </c>
      <c r="C4188" s="500" t="s">
        <v>2888</v>
      </c>
      <c r="D4188" s="500" t="s">
        <v>2889</v>
      </c>
      <c r="E4188" s="500" t="s">
        <v>11099</v>
      </c>
      <c r="F4188" s="500" t="s">
        <v>580</v>
      </c>
      <c r="G4188" s="500" t="s">
        <v>14389</v>
      </c>
      <c r="H4188" s="500" t="s">
        <v>14362</v>
      </c>
      <c r="I4188" s="500" t="s">
        <v>688</v>
      </c>
      <c r="J4188" s="500" t="s">
        <v>689</v>
      </c>
      <c r="K4188" s="500" t="s">
        <v>2306</v>
      </c>
      <c r="L4188" s="500" t="s">
        <v>27724</v>
      </c>
      <c r="M4188" s="500" t="s">
        <v>2307</v>
      </c>
      <c r="N4188" s="500" t="s">
        <v>14390</v>
      </c>
    </row>
    <row r="4189" spans="1:14">
      <c r="A4189" s="500" t="s">
        <v>686</v>
      </c>
      <c r="B4189" s="500" t="s">
        <v>2858</v>
      </c>
      <c r="C4189" s="500" t="s">
        <v>2888</v>
      </c>
      <c r="D4189" s="500" t="s">
        <v>2889</v>
      </c>
      <c r="E4189" s="500" t="s">
        <v>11099</v>
      </c>
      <c r="F4189" s="500" t="s">
        <v>580</v>
      </c>
      <c r="G4189" s="500" t="s">
        <v>14391</v>
      </c>
      <c r="H4189" s="500" t="s">
        <v>11371</v>
      </c>
      <c r="I4189" s="500" t="s">
        <v>688</v>
      </c>
      <c r="J4189" s="500" t="s">
        <v>689</v>
      </c>
      <c r="K4189" s="500" t="s">
        <v>2306</v>
      </c>
      <c r="L4189" s="500" t="s">
        <v>27724</v>
      </c>
      <c r="M4189" s="500" t="s">
        <v>2307</v>
      </c>
      <c r="N4189" s="500" t="s">
        <v>14392</v>
      </c>
    </row>
    <row r="4190" spans="1:14">
      <c r="A4190" s="500" t="s">
        <v>686</v>
      </c>
      <c r="B4190" s="500" t="s">
        <v>2858</v>
      </c>
      <c r="C4190" s="500" t="s">
        <v>2888</v>
      </c>
      <c r="D4190" s="500" t="s">
        <v>2889</v>
      </c>
      <c r="E4190" s="500" t="s">
        <v>11099</v>
      </c>
      <c r="F4190" s="500" t="s">
        <v>580</v>
      </c>
      <c r="G4190" s="500" t="s">
        <v>14393</v>
      </c>
      <c r="H4190" s="500" t="s">
        <v>14367</v>
      </c>
      <c r="I4190" s="500" t="s">
        <v>688</v>
      </c>
      <c r="J4190" s="500" t="s">
        <v>689</v>
      </c>
      <c r="K4190" s="500" t="s">
        <v>2306</v>
      </c>
      <c r="L4190" s="500" t="s">
        <v>27724</v>
      </c>
      <c r="M4190" s="500" t="s">
        <v>2307</v>
      </c>
      <c r="N4190" s="500" t="s">
        <v>14394</v>
      </c>
    </row>
    <row r="4191" spans="1:14">
      <c r="A4191" s="500" t="s">
        <v>686</v>
      </c>
      <c r="B4191" s="500" t="s">
        <v>2858</v>
      </c>
      <c r="C4191" s="500" t="s">
        <v>2888</v>
      </c>
      <c r="D4191" s="500" t="s">
        <v>2889</v>
      </c>
      <c r="E4191" s="500" t="s">
        <v>11099</v>
      </c>
      <c r="F4191" s="500" t="s">
        <v>580</v>
      </c>
      <c r="G4191" s="500" t="s">
        <v>14395</v>
      </c>
      <c r="H4191" s="500" t="s">
        <v>11816</v>
      </c>
      <c r="I4191" s="500" t="s">
        <v>688</v>
      </c>
      <c r="J4191" s="500" t="s">
        <v>689</v>
      </c>
      <c r="K4191" s="500" t="s">
        <v>2306</v>
      </c>
      <c r="L4191" s="500" t="s">
        <v>27724</v>
      </c>
      <c r="M4191" s="500" t="s">
        <v>2307</v>
      </c>
      <c r="N4191" s="500" t="s">
        <v>14396</v>
      </c>
    </row>
    <row r="4192" spans="1:14">
      <c r="A4192" s="500" t="s">
        <v>686</v>
      </c>
      <c r="B4192" s="500" t="s">
        <v>2858</v>
      </c>
      <c r="C4192" s="500" t="s">
        <v>2888</v>
      </c>
      <c r="D4192" s="500" t="s">
        <v>2889</v>
      </c>
      <c r="E4192" s="500" t="s">
        <v>11099</v>
      </c>
      <c r="F4192" s="500" t="s">
        <v>580</v>
      </c>
      <c r="G4192" s="500" t="s">
        <v>14397</v>
      </c>
      <c r="H4192" s="500" t="s">
        <v>3942</v>
      </c>
      <c r="I4192" s="500" t="s">
        <v>688</v>
      </c>
      <c r="J4192" s="500" t="s">
        <v>689</v>
      </c>
      <c r="K4192" s="500" t="s">
        <v>2306</v>
      </c>
      <c r="L4192" s="500" t="s">
        <v>27724</v>
      </c>
      <c r="M4192" s="500" t="s">
        <v>2307</v>
      </c>
      <c r="N4192" s="500" t="s">
        <v>14398</v>
      </c>
    </row>
    <row r="4193" spans="1:14">
      <c r="A4193" s="500" t="s">
        <v>686</v>
      </c>
      <c r="B4193" s="500" t="s">
        <v>2858</v>
      </c>
      <c r="C4193" s="500" t="s">
        <v>2888</v>
      </c>
      <c r="D4193" s="500" t="s">
        <v>2889</v>
      </c>
      <c r="E4193" s="500" t="s">
        <v>11099</v>
      </c>
      <c r="F4193" s="500" t="s">
        <v>580</v>
      </c>
      <c r="G4193" s="500" t="s">
        <v>14399</v>
      </c>
      <c r="H4193" s="500" t="s">
        <v>14374</v>
      </c>
      <c r="I4193" s="500" t="s">
        <v>688</v>
      </c>
      <c r="J4193" s="500" t="s">
        <v>689</v>
      </c>
      <c r="K4193" s="500" t="s">
        <v>2306</v>
      </c>
      <c r="L4193" s="500" t="s">
        <v>27724</v>
      </c>
      <c r="M4193" s="500" t="s">
        <v>2307</v>
      </c>
      <c r="N4193" s="500" t="s">
        <v>14400</v>
      </c>
    </row>
    <row r="4194" spans="1:14">
      <c r="A4194" s="500" t="s">
        <v>686</v>
      </c>
      <c r="B4194" s="500" t="s">
        <v>2858</v>
      </c>
      <c r="C4194" s="500" t="s">
        <v>2888</v>
      </c>
      <c r="D4194" s="500" t="s">
        <v>2889</v>
      </c>
      <c r="E4194" s="500" t="s">
        <v>11099</v>
      </c>
      <c r="F4194" s="500" t="s">
        <v>580</v>
      </c>
      <c r="G4194" s="500" t="s">
        <v>14401</v>
      </c>
      <c r="H4194" s="500" t="s">
        <v>7107</v>
      </c>
      <c r="I4194" s="500" t="s">
        <v>688</v>
      </c>
      <c r="J4194" s="500" t="s">
        <v>689</v>
      </c>
      <c r="K4194" s="500" t="s">
        <v>2306</v>
      </c>
      <c r="L4194" s="500" t="s">
        <v>27724</v>
      </c>
      <c r="M4194" s="500" t="s">
        <v>2307</v>
      </c>
      <c r="N4194" s="500" t="s">
        <v>14402</v>
      </c>
    </row>
    <row r="4195" spans="1:14">
      <c r="A4195" s="500" t="s">
        <v>686</v>
      </c>
      <c r="B4195" s="500" t="s">
        <v>2858</v>
      </c>
      <c r="C4195" s="500" t="s">
        <v>2888</v>
      </c>
      <c r="D4195" s="500" t="s">
        <v>2889</v>
      </c>
      <c r="E4195" s="500" t="s">
        <v>11099</v>
      </c>
      <c r="F4195" s="500" t="s">
        <v>580</v>
      </c>
      <c r="G4195" s="500" t="s">
        <v>14403</v>
      </c>
      <c r="H4195" s="500" t="s">
        <v>7011</v>
      </c>
      <c r="I4195" s="500" t="s">
        <v>688</v>
      </c>
      <c r="J4195" s="500" t="s">
        <v>689</v>
      </c>
      <c r="K4195" s="500" t="s">
        <v>2306</v>
      </c>
      <c r="L4195" s="500" t="s">
        <v>27724</v>
      </c>
      <c r="M4195" s="500" t="s">
        <v>2307</v>
      </c>
      <c r="N4195" s="500" t="s">
        <v>14404</v>
      </c>
    </row>
    <row r="4196" spans="1:14">
      <c r="A4196" s="500" t="s">
        <v>686</v>
      </c>
      <c r="B4196" s="500" t="s">
        <v>2858</v>
      </c>
      <c r="C4196" s="500" t="s">
        <v>2888</v>
      </c>
      <c r="D4196" s="500" t="s">
        <v>2889</v>
      </c>
      <c r="E4196" s="500" t="s">
        <v>11099</v>
      </c>
      <c r="F4196" s="500" t="s">
        <v>580</v>
      </c>
      <c r="G4196" s="500" t="s">
        <v>14405</v>
      </c>
      <c r="H4196" s="500" t="s">
        <v>14381</v>
      </c>
      <c r="I4196" s="500" t="s">
        <v>688</v>
      </c>
      <c r="J4196" s="500" t="s">
        <v>689</v>
      </c>
      <c r="K4196" s="500" t="s">
        <v>2306</v>
      </c>
      <c r="L4196" s="500" t="s">
        <v>27724</v>
      </c>
      <c r="M4196" s="500" t="s">
        <v>2307</v>
      </c>
      <c r="N4196" s="500" t="s">
        <v>14406</v>
      </c>
    </row>
    <row r="4197" spans="1:14">
      <c r="A4197" s="500" t="s">
        <v>686</v>
      </c>
      <c r="B4197" s="500" t="s">
        <v>2858</v>
      </c>
      <c r="C4197" s="500" t="s">
        <v>2888</v>
      </c>
      <c r="D4197" s="500" t="s">
        <v>2889</v>
      </c>
      <c r="E4197" s="500" t="s">
        <v>11099</v>
      </c>
      <c r="F4197" s="500" t="s">
        <v>580</v>
      </c>
      <c r="G4197" s="500" t="s">
        <v>14407</v>
      </c>
      <c r="H4197" s="500" t="s">
        <v>14408</v>
      </c>
      <c r="I4197" s="500" t="s">
        <v>688</v>
      </c>
      <c r="J4197" s="500" t="s">
        <v>689</v>
      </c>
      <c r="K4197" s="500" t="s">
        <v>2306</v>
      </c>
      <c r="L4197" s="500" t="s">
        <v>27724</v>
      </c>
      <c r="M4197" s="500" t="s">
        <v>2307</v>
      </c>
      <c r="N4197" s="500" t="s">
        <v>14409</v>
      </c>
    </row>
    <row r="4198" spans="1:14">
      <c r="A4198" s="500" t="s">
        <v>686</v>
      </c>
      <c r="B4198" s="500" t="s">
        <v>2858</v>
      </c>
      <c r="C4198" s="500" t="s">
        <v>2888</v>
      </c>
      <c r="D4198" s="500" t="s">
        <v>2889</v>
      </c>
      <c r="E4198" s="500" t="s">
        <v>11099</v>
      </c>
      <c r="F4198" s="500" t="s">
        <v>580</v>
      </c>
      <c r="G4198" s="500" t="s">
        <v>14410</v>
      </c>
      <c r="H4198" s="500" t="s">
        <v>11300</v>
      </c>
      <c r="I4198" s="500" t="s">
        <v>688</v>
      </c>
      <c r="J4198" s="500" t="s">
        <v>689</v>
      </c>
      <c r="K4198" s="500" t="s">
        <v>2306</v>
      </c>
      <c r="L4198" s="500" t="s">
        <v>27724</v>
      </c>
      <c r="M4198" s="500" t="s">
        <v>2307</v>
      </c>
      <c r="N4198" s="500" t="s">
        <v>14411</v>
      </c>
    </row>
    <row r="4199" spans="1:14">
      <c r="A4199" s="500" t="s">
        <v>686</v>
      </c>
      <c r="B4199" s="500" t="s">
        <v>2858</v>
      </c>
      <c r="C4199" s="500" t="s">
        <v>2888</v>
      </c>
      <c r="D4199" s="500" t="s">
        <v>2889</v>
      </c>
      <c r="E4199" s="500" t="s">
        <v>11099</v>
      </c>
      <c r="F4199" s="500" t="s">
        <v>580</v>
      </c>
      <c r="G4199" s="500" t="s">
        <v>14412</v>
      </c>
      <c r="H4199" s="500" t="s">
        <v>3868</v>
      </c>
      <c r="I4199" s="500" t="s">
        <v>688</v>
      </c>
      <c r="J4199" s="500" t="s">
        <v>689</v>
      </c>
      <c r="K4199" s="500" t="s">
        <v>2306</v>
      </c>
      <c r="L4199" s="500" t="s">
        <v>27724</v>
      </c>
      <c r="M4199" s="500" t="s">
        <v>2307</v>
      </c>
      <c r="N4199" s="500" t="s">
        <v>14413</v>
      </c>
    </row>
    <row r="4200" spans="1:14">
      <c r="A4200" s="500" t="s">
        <v>686</v>
      </c>
      <c r="B4200" s="500" t="s">
        <v>2858</v>
      </c>
      <c r="C4200" s="500" t="s">
        <v>2888</v>
      </c>
      <c r="D4200" s="500" t="s">
        <v>2889</v>
      </c>
      <c r="E4200" s="500" t="s">
        <v>11099</v>
      </c>
      <c r="F4200" s="500" t="s">
        <v>580</v>
      </c>
      <c r="G4200" s="500" t="s">
        <v>14414</v>
      </c>
      <c r="H4200" s="500" t="s">
        <v>14415</v>
      </c>
      <c r="I4200" s="500" t="s">
        <v>688</v>
      </c>
      <c r="J4200" s="500" t="s">
        <v>689</v>
      </c>
      <c r="K4200" s="500" t="s">
        <v>2306</v>
      </c>
      <c r="L4200" s="500" t="s">
        <v>27724</v>
      </c>
      <c r="M4200" s="500" t="s">
        <v>2307</v>
      </c>
      <c r="N4200" s="500" t="s">
        <v>14416</v>
      </c>
    </row>
    <row r="4201" spans="1:14">
      <c r="A4201" s="500" t="s">
        <v>686</v>
      </c>
      <c r="B4201" s="500" t="s">
        <v>2858</v>
      </c>
      <c r="C4201" s="500" t="s">
        <v>2888</v>
      </c>
      <c r="D4201" s="500" t="s">
        <v>2889</v>
      </c>
      <c r="E4201" s="500" t="s">
        <v>11099</v>
      </c>
      <c r="F4201" s="500" t="s">
        <v>580</v>
      </c>
      <c r="G4201" s="500" t="s">
        <v>14417</v>
      </c>
      <c r="H4201" s="500" t="s">
        <v>11785</v>
      </c>
      <c r="I4201" s="500" t="s">
        <v>688</v>
      </c>
      <c r="J4201" s="500" t="s">
        <v>689</v>
      </c>
      <c r="K4201" s="500" t="s">
        <v>2306</v>
      </c>
      <c r="L4201" s="500" t="s">
        <v>27724</v>
      </c>
      <c r="M4201" s="500" t="s">
        <v>2307</v>
      </c>
      <c r="N4201" s="500" t="s">
        <v>14418</v>
      </c>
    </row>
    <row r="4202" spans="1:14">
      <c r="A4202" s="500" t="s">
        <v>686</v>
      </c>
      <c r="B4202" s="500" t="s">
        <v>2858</v>
      </c>
      <c r="C4202" s="500" t="s">
        <v>2888</v>
      </c>
      <c r="D4202" s="500" t="s">
        <v>2889</v>
      </c>
      <c r="E4202" s="500" t="s">
        <v>11099</v>
      </c>
      <c r="F4202" s="500" t="s">
        <v>580</v>
      </c>
      <c r="G4202" s="500" t="s">
        <v>14419</v>
      </c>
      <c r="H4202" s="500" t="s">
        <v>7107</v>
      </c>
      <c r="I4202" s="500" t="s">
        <v>688</v>
      </c>
      <c r="J4202" s="500" t="s">
        <v>689</v>
      </c>
      <c r="K4202" s="500" t="s">
        <v>2306</v>
      </c>
      <c r="L4202" s="500" t="s">
        <v>27724</v>
      </c>
      <c r="M4202" s="500" t="s">
        <v>2307</v>
      </c>
      <c r="N4202" s="500" t="s">
        <v>14420</v>
      </c>
    </row>
    <row r="4203" spans="1:14">
      <c r="A4203" s="500" t="s">
        <v>686</v>
      </c>
      <c r="B4203" s="500" t="s">
        <v>2858</v>
      </c>
      <c r="C4203" s="500" t="s">
        <v>2888</v>
      </c>
      <c r="D4203" s="500" t="s">
        <v>2889</v>
      </c>
      <c r="E4203" s="500" t="s">
        <v>11099</v>
      </c>
      <c r="F4203" s="500" t="s">
        <v>580</v>
      </c>
      <c r="G4203" s="500" t="s">
        <v>14421</v>
      </c>
      <c r="H4203" s="500" t="s">
        <v>14422</v>
      </c>
      <c r="I4203" s="500" t="s">
        <v>688</v>
      </c>
      <c r="J4203" s="500" t="s">
        <v>689</v>
      </c>
      <c r="K4203" s="500" t="s">
        <v>2306</v>
      </c>
      <c r="L4203" s="500" t="s">
        <v>27724</v>
      </c>
      <c r="M4203" s="500" t="s">
        <v>2307</v>
      </c>
      <c r="N4203" s="500" t="s">
        <v>14423</v>
      </c>
    </row>
    <row r="4204" spans="1:14">
      <c r="A4204" s="500" t="s">
        <v>686</v>
      </c>
      <c r="B4204" s="500" t="s">
        <v>2858</v>
      </c>
      <c r="C4204" s="500" t="s">
        <v>2888</v>
      </c>
      <c r="D4204" s="500" t="s">
        <v>2889</v>
      </c>
      <c r="E4204" s="500" t="s">
        <v>11099</v>
      </c>
      <c r="F4204" s="500" t="s">
        <v>580</v>
      </c>
      <c r="G4204" s="500" t="s">
        <v>14424</v>
      </c>
      <c r="H4204" s="500" t="s">
        <v>14425</v>
      </c>
      <c r="I4204" s="500" t="s">
        <v>688</v>
      </c>
      <c r="J4204" s="500" t="s">
        <v>689</v>
      </c>
      <c r="K4204" s="500" t="s">
        <v>2306</v>
      </c>
      <c r="L4204" s="500" t="s">
        <v>27724</v>
      </c>
      <c r="M4204" s="500" t="s">
        <v>2307</v>
      </c>
      <c r="N4204" s="500" t="s">
        <v>14426</v>
      </c>
    </row>
    <row r="4205" spans="1:14">
      <c r="A4205" s="500" t="s">
        <v>686</v>
      </c>
      <c r="B4205" s="500" t="s">
        <v>2858</v>
      </c>
      <c r="C4205" s="500" t="s">
        <v>2888</v>
      </c>
      <c r="D4205" s="500" t="s">
        <v>2889</v>
      </c>
      <c r="E4205" s="500" t="s">
        <v>11099</v>
      </c>
      <c r="F4205" s="500" t="s">
        <v>580</v>
      </c>
      <c r="G4205" s="500" t="s">
        <v>14427</v>
      </c>
      <c r="H4205" s="500" t="s">
        <v>11801</v>
      </c>
      <c r="I4205" s="500" t="s">
        <v>688</v>
      </c>
      <c r="J4205" s="500" t="s">
        <v>689</v>
      </c>
      <c r="K4205" s="500" t="s">
        <v>2306</v>
      </c>
      <c r="L4205" s="500" t="s">
        <v>27724</v>
      </c>
      <c r="M4205" s="500" t="s">
        <v>2307</v>
      </c>
      <c r="N4205" s="500" t="s">
        <v>14428</v>
      </c>
    </row>
    <row r="4206" spans="1:14">
      <c r="A4206" s="500" t="s">
        <v>686</v>
      </c>
      <c r="B4206" s="500" t="s">
        <v>2858</v>
      </c>
      <c r="C4206" s="500" t="s">
        <v>2888</v>
      </c>
      <c r="D4206" s="500" t="s">
        <v>2889</v>
      </c>
      <c r="E4206" s="500" t="s">
        <v>11099</v>
      </c>
      <c r="F4206" s="500" t="s">
        <v>580</v>
      </c>
      <c r="G4206" s="500" t="s">
        <v>14429</v>
      </c>
      <c r="H4206" s="500" t="s">
        <v>7053</v>
      </c>
      <c r="I4206" s="500" t="s">
        <v>688</v>
      </c>
      <c r="J4206" s="500" t="s">
        <v>689</v>
      </c>
      <c r="K4206" s="500" t="s">
        <v>2306</v>
      </c>
      <c r="L4206" s="500" t="s">
        <v>27724</v>
      </c>
      <c r="M4206" s="500" t="s">
        <v>2307</v>
      </c>
      <c r="N4206" s="500" t="s">
        <v>14430</v>
      </c>
    </row>
    <row r="4207" spans="1:14">
      <c r="A4207" s="500" t="s">
        <v>686</v>
      </c>
      <c r="B4207" s="500" t="s">
        <v>2858</v>
      </c>
      <c r="C4207" s="500" t="s">
        <v>2888</v>
      </c>
      <c r="D4207" s="500" t="s">
        <v>2889</v>
      </c>
      <c r="E4207" s="500" t="s">
        <v>11099</v>
      </c>
      <c r="F4207" s="500" t="s">
        <v>580</v>
      </c>
      <c r="G4207" s="500" t="s">
        <v>14431</v>
      </c>
      <c r="H4207" s="500" t="s">
        <v>14432</v>
      </c>
      <c r="I4207" s="500" t="s">
        <v>688</v>
      </c>
      <c r="J4207" s="500" t="s">
        <v>689</v>
      </c>
      <c r="K4207" s="500" t="s">
        <v>2306</v>
      </c>
      <c r="L4207" s="500" t="s">
        <v>27724</v>
      </c>
      <c r="M4207" s="500" t="s">
        <v>2307</v>
      </c>
      <c r="N4207" s="500" t="s">
        <v>14433</v>
      </c>
    </row>
    <row r="4208" spans="1:14">
      <c r="A4208" s="500" t="s">
        <v>686</v>
      </c>
      <c r="B4208" s="500" t="s">
        <v>2858</v>
      </c>
      <c r="C4208" s="500" t="s">
        <v>2888</v>
      </c>
      <c r="D4208" s="500" t="s">
        <v>2889</v>
      </c>
      <c r="E4208" s="500" t="s">
        <v>11099</v>
      </c>
      <c r="F4208" s="500" t="s">
        <v>580</v>
      </c>
      <c r="G4208" s="500" t="s">
        <v>14434</v>
      </c>
      <c r="H4208" s="500" t="s">
        <v>14435</v>
      </c>
      <c r="I4208" s="500" t="s">
        <v>688</v>
      </c>
      <c r="J4208" s="500" t="s">
        <v>689</v>
      </c>
      <c r="K4208" s="500" t="s">
        <v>2306</v>
      </c>
      <c r="L4208" s="500" t="s">
        <v>27724</v>
      </c>
      <c r="M4208" s="500" t="s">
        <v>2307</v>
      </c>
      <c r="N4208" s="500" t="s">
        <v>14436</v>
      </c>
    </row>
    <row r="4209" spans="1:14">
      <c r="A4209" s="500" t="s">
        <v>686</v>
      </c>
      <c r="B4209" s="500" t="s">
        <v>2858</v>
      </c>
      <c r="C4209" s="500" t="s">
        <v>2888</v>
      </c>
      <c r="D4209" s="500" t="s">
        <v>2889</v>
      </c>
      <c r="E4209" s="500" t="s">
        <v>11099</v>
      </c>
      <c r="F4209" s="500" t="s">
        <v>580</v>
      </c>
      <c r="G4209" s="500" t="s">
        <v>14437</v>
      </c>
      <c r="H4209" s="500" t="s">
        <v>3952</v>
      </c>
      <c r="I4209" s="500" t="s">
        <v>688</v>
      </c>
      <c r="J4209" s="500" t="s">
        <v>689</v>
      </c>
      <c r="K4209" s="500" t="s">
        <v>2306</v>
      </c>
      <c r="L4209" s="500" t="s">
        <v>27724</v>
      </c>
      <c r="M4209" s="500" t="s">
        <v>2307</v>
      </c>
      <c r="N4209" s="500" t="s">
        <v>14438</v>
      </c>
    </row>
    <row r="4210" spans="1:14">
      <c r="A4210" s="500" t="s">
        <v>686</v>
      </c>
      <c r="B4210" s="500" t="s">
        <v>2858</v>
      </c>
      <c r="C4210" s="500" t="s">
        <v>2888</v>
      </c>
      <c r="D4210" s="500" t="s">
        <v>2889</v>
      </c>
      <c r="E4210" s="500" t="s">
        <v>11099</v>
      </c>
      <c r="F4210" s="500" t="s">
        <v>580</v>
      </c>
      <c r="G4210" s="500" t="s">
        <v>14439</v>
      </c>
      <c r="H4210" s="500" t="s">
        <v>11300</v>
      </c>
      <c r="I4210" s="500" t="s">
        <v>688</v>
      </c>
      <c r="J4210" s="500" t="s">
        <v>689</v>
      </c>
      <c r="K4210" s="500" t="s">
        <v>2306</v>
      </c>
      <c r="L4210" s="500" t="s">
        <v>27724</v>
      </c>
      <c r="M4210" s="500" t="s">
        <v>2307</v>
      </c>
      <c r="N4210" s="500" t="s">
        <v>14440</v>
      </c>
    </row>
    <row r="4211" spans="1:14">
      <c r="A4211" s="500" t="s">
        <v>686</v>
      </c>
      <c r="B4211" s="500" t="s">
        <v>2858</v>
      </c>
      <c r="C4211" s="500" t="s">
        <v>2888</v>
      </c>
      <c r="D4211" s="500" t="s">
        <v>2889</v>
      </c>
      <c r="E4211" s="500" t="s">
        <v>11099</v>
      </c>
      <c r="F4211" s="500" t="s">
        <v>580</v>
      </c>
      <c r="G4211" s="500" t="s">
        <v>14441</v>
      </c>
      <c r="H4211" s="500" t="s">
        <v>3868</v>
      </c>
      <c r="I4211" s="500" t="s">
        <v>688</v>
      </c>
      <c r="J4211" s="500" t="s">
        <v>689</v>
      </c>
      <c r="K4211" s="500" t="s">
        <v>2306</v>
      </c>
      <c r="L4211" s="500" t="s">
        <v>27724</v>
      </c>
      <c r="M4211" s="500" t="s">
        <v>2307</v>
      </c>
      <c r="N4211" s="500" t="s">
        <v>14442</v>
      </c>
    </row>
    <row r="4212" spans="1:14">
      <c r="A4212" s="500" t="s">
        <v>686</v>
      </c>
      <c r="B4212" s="500" t="s">
        <v>2858</v>
      </c>
      <c r="C4212" s="500" t="s">
        <v>2888</v>
      </c>
      <c r="D4212" s="500" t="s">
        <v>2889</v>
      </c>
      <c r="E4212" s="500" t="s">
        <v>11099</v>
      </c>
      <c r="F4212" s="500" t="s">
        <v>580</v>
      </c>
      <c r="G4212" s="500" t="s">
        <v>14443</v>
      </c>
      <c r="H4212" s="500" t="s">
        <v>14415</v>
      </c>
      <c r="I4212" s="500" t="s">
        <v>688</v>
      </c>
      <c r="J4212" s="500" t="s">
        <v>689</v>
      </c>
      <c r="K4212" s="500" t="s">
        <v>2306</v>
      </c>
      <c r="L4212" s="500" t="s">
        <v>27724</v>
      </c>
      <c r="M4212" s="500" t="s">
        <v>2307</v>
      </c>
      <c r="N4212" s="500" t="s">
        <v>14444</v>
      </c>
    </row>
    <row r="4213" spans="1:14">
      <c r="A4213" s="500" t="s">
        <v>686</v>
      </c>
      <c r="B4213" s="500" t="s">
        <v>2858</v>
      </c>
      <c r="C4213" s="500" t="s">
        <v>2888</v>
      </c>
      <c r="D4213" s="500" t="s">
        <v>2889</v>
      </c>
      <c r="E4213" s="500" t="s">
        <v>11099</v>
      </c>
      <c r="F4213" s="500" t="s">
        <v>580</v>
      </c>
      <c r="G4213" s="500" t="s">
        <v>14445</v>
      </c>
      <c r="H4213" s="500" t="s">
        <v>11785</v>
      </c>
      <c r="I4213" s="500" t="s">
        <v>688</v>
      </c>
      <c r="J4213" s="500" t="s">
        <v>689</v>
      </c>
      <c r="K4213" s="500" t="s">
        <v>2306</v>
      </c>
      <c r="L4213" s="500" t="s">
        <v>27724</v>
      </c>
      <c r="M4213" s="500" t="s">
        <v>2307</v>
      </c>
      <c r="N4213" s="500" t="s">
        <v>14446</v>
      </c>
    </row>
    <row r="4214" spans="1:14">
      <c r="A4214" s="500" t="s">
        <v>686</v>
      </c>
      <c r="B4214" s="500" t="s">
        <v>2858</v>
      </c>
      <c r="C4214" s="500" t="s">
        <v>2888</v>
      </c>
      <c r="D4214" s="500" t="s">
        <v>2889</v>
      </c>
      <c r="E4214" s="500" t="s">
        <v>11099</v>
      </c>
      <c r="F4214" s="500" t="s">
        <v>580</v>
      </c>
      <c r="G4214" s="500" t="s">
        <v>14447</v>
      </c>
      <c r="H4214" s="500" t="s">
        <v>7107</v>
      </c>
      <c r="I4214" s="500" t="s">
        <v>688</v>
      </c>
      <c r="J4214" s="500" t="s">
        <v>689</v>
      </c>
      <c r="K4214" s="500" t="s">
        <v>2306</v>
      </c>
      <c r="L4214" s="500" t="s">
        <v>27724</v>
      </c>
      <c r="M4214" s="500" t="s">
        <v>2307</v>
      </c>
      <c r="N4214" s="500" t="s">
        <v>14448</v>
      </c>
    </row>
    <row r="4215" spans="1:14">
      <c r="A4215" s="500" t="s">
        <v>686</v>
      </c>
      <c r="B4215" s="500" t="s">
        <v>2858</v>
      </c>
      <c r="C4215" s="500" t="s">
        <v>2888</v>
      </c>
      <c r="D4215" s="500" t="s">
        <v>2889</v>
      </c>
      <c r="E4215" s="500" t="s">
        <v>11099</v>
      </c>
      <c r="F4215" s="500" t="s">
        <v>580</v>
      </c>
      <c r="G4215" s="500" t="s">
        <v>14449</v>
      </c>
      <c r="H4215" s="500" t="s">
        <v>14422</v>
      </c>
      <c r="I4215" s="500" t="s">
        <v>688</v>
      </c>
      <c r="J4215" s="500" t="s">
        <v>689</v>
      </c>
      <c r="K4215" s="500" t="s">
        <v>2306</v>
      </c>
      <c r="L4215" s="500" t="s">
        <v>27724</v>
      </c>
      <c r="M4215" s="500" t="s">
        <v>2307</v>
      </c>
      <c r="N4215" s="500" t="s">
        <v>14450</v>
      </c>
    </row>
    <row r="4216" spans="1:14">
      <c r="A4216" s="500" t="s">
        <v>686</v>
      </c>
      <c r="B4216" s="500" t="s">
        <v>2858</v>
      </c>
      <c r="C4216" s="500" t="s">
        <v>2888</v>
      </c>
      <c r="D4216" s="500" t="s">
        <v>2889</v>
      </c>
      <c r="E4216" s="500" t="s">
        <v>11099</v>
      </c>
      <c r="F4216" s="500" t="s">
        <v>580</v>
      </c>
      <c r="G4216" s="500" t="s">
        <v>14451</v>
      </c>
      <c r="H4216" s="500" t="s">
        <v>14425</v>
      </c>
      <c r="I4216" s="500" t="s">
        <v>688</v>
      </c>
      <c r="J4216" s="500" t="s">
        <v>689</v>
      </c>
      <c r="K4216" s="500" t="s">
        <v>2306</v>
      </c>
      <c r="L4216" s="500" t="s">
        <v>27724</v>
      </c>
      <c r="M4216" s="500" t="s">
        <v>2307</v>
      </c>
      <c r="N4216" s="500" t="s">
        <v>14452</v>
      </c>
    </row>
    <row r="4217" spans="1:14">
      <c r="A4217" s="500" t="s">
        <v>686</v>
      </c>
      <c r="B4217" s="500" t="s">
        <v>2858</v>
      </c>
      <c r="C4217" s="500" t="s">
        <v>2888</v>
      </c>
      <c r="D4217" s="500" t="s">
        <v>2889</v>
      </c>
      <c r="E4217" s="500" t="s">
        <v>11099</v>
      </c>
      <c r="F4217" s="500" t="s">
        <v>580</v>
      </c>
      <c r="G4217" s="500" t="s">
        <v>14453</v>
      </c>
      <c r="H4217" s="500" t="s">
        <v>11801</v>
      </c>
      <c r="I4217" s="500" t="s">
        <v>688</v>
      </c>
      <c r="J4217" s="500" t="s">
        <v>689</v>
      </c>
      <c r="K4217" s="500" t="s">
        <v>2306</v>
      </c>
      <c r="L4217" s="500" t="s">
        <v>27724</v>
      </c>
      <c r="M4217" s="500" t="s">
        <v>2307</v>
      </c>
      <c r="N4217" s="500" t="s">
        <v>14454</v>
      </c>
    </row>
    <row r="4218" spans="1:14">
      <c r="A4218" s="500" t="s">
        <v>686</v>
      </c>
      <c r="B4218" s="500" t="s">
        <v>2858</v>
      </c>
      <c r="C4218" s="500" t="s">
        <v>2888</v>
      </c>
      <c r="D4218" s="500" t="s">
        <v>2889</v>
      </c>
      <c r="E4218" s="500" t="s">
        <v>11099</v>
      </c>
      <c r="F4218" s="500" t="s">
        <v>580</v>
      </c>
      <c r="G4218" s="500" t="s">
        <v>14455</v>
      </c>
      <c r="H4218" s="500" t="s">
        <v>7053</v>
      </c>
      <c r="I4218" s="500" t="s">
        <v>688</v>
      </c>
      <c r="J4218" s="500" t="s">
        <v>689</v>
      </c>
      <c r="K4218" s="500" t="s">
        <v>2306</v>
      </c>
      <c r="L4218" s="500" t="s">
        <v>27724</v>
      </c>
      <c r="M4218" s="500" t="s">
        <v>2307</v>
      </c>
      <c r="N4218" s="500" t="s">
        <v>14456</v>
      </c>
    </row>
    <row r="4219" spans="1:14">
      <c r="A4219" s="500" t="s">
        <v>686</v>
      </c>
      <c r="B4219" s="500" t="s">
        <v>2858</v>
      </c>
      <c r="C4219" s="500" t="s">
        <v>2888</v>
      </c>
      <c r="D4219" s="500" t="s">
        <v>2889</v>
      </c>
      <c r="E4219" s="500" t="s">
        <v>11099</v>
      </c>
      <c r="F4219" s="500" t="s">
        <v>580</v>
      </c>
      <c r="G4219" s="500" t="s">
        <v>14457</v>
      </c>
      <c r="H4219" s="500" t="s">
        <v>14432</v>
      </c>
      <c r="I4219" s="500" t="s">
        <v>688</v>
      </c>
      <c r="J4219" s="500" t="s">
        <v>689</v>
      </c>
      <c r="K4219" s="500" t="s">
        <v>2306</v>
      </c>
      <c r="L4219" s="500" t="s">
        <v>27724</v>
      </c>
      <c r="M4219" s="500" t="s">
        <v>2307</v>
      </c>
      <c r="N4219" s="500" t="s">
        <v>14458</v>
      </c>
    </row>
    <row r="4220" spans="1:14">
      <c r="A4220" s="500" t="s">
        <v>686</v>
      </c>
      <c r="B4220" s="500" t="s">
        <v>2858</v>
      </c>
      <c r="C4220" s="500" t="s">
        <v>2888</v>
      </c>
      <c r="D4220" s="500" t="s">
        <v>2889</v>
      </c>
      <c r="E4220" s="500" t="s">
        <v>11099</v>
      </c>
      <c r="F4220" s="500" t="s">
        <v>580</v>
      </c>
      <c r="G4220" s="500" t="s">
        <v>14459</v>
      </c>
      <c r="H4220" s="500" t="s">
        <v>14435</v>
      </c>
      <c r="I4220" s="500" t="s">
        <v>688</v>
      </c>
      <c r="J4220" s="500" t="s">
        <v>689</v>
      </c>
      <c r="K4220" s="500" t="s">
        <v>2306</v>
      </c>
      <c r="L4220" s="500" t="s">
        <v>27724</v>
      </c>
      <c r="M4220" s="500" t="s">
        <v>2307</v>
      </c>
      <c r="N4220" s="500" t="s">
        <v>14460</v>
      </c>
    </row>
    <row r="4221" spans="1:14">
      <c r="A4221" s="500" t="s">
        <v>686</v>
      </c>
      <c r="B4221" s="500" t="s">
        <v>2858</v>
      </c>
      <c r="C4221" s="500" t="s">
        <v>2888</v>
      </c>
      <c r="D4221" s="500" t="s">
        <v>2889</v>
      </c>
      <c r="E4221" s="500" t="s">
        <v>11099</v>
      </c>
      <c r="F4221" s="500" t="s">
        <v>580</v>
      </c>
      <c r="G4221" s="500" t="s">
        <v>14461</v>
      </c>
      <c r="H4221" s="500" t="s">
        <v>3952</v>
      </c>
      <c r="I4221" s="500" t="s">
        <v>688</v>
      </c>
      <c r="J4221" s="500" t="s">
        <v>689</v>
      </c>
      <c r="K4221" s="500" t="s">
        <v>2306</v>
      </c>
      <c r="L4221" s="500" t="s">
        <v>27724</v>
      </c>
      <c r="M4221" s="500" t="s">
        <v>2307</v>
      </c>
      <c r="N4221" s="500" t="s">
        <v>14462</v>
      </c>
    </row>
    <row r="4222" spans="1:14">
      <c r="A4222" s="500" t="s">
        <v>686</v>
      </c>
      <c r="B4222" s="500" t="s">
        <v>2858</v>
      </c>
      <c r="C4222" s="500" t="s">
        <v>2888</v>
      </c>
      <c r="D4222" s="500" t="s">
        <v>2889</v>
      </c>
      <c r="E4222" s="500" t="s">
        <v>11099</v>
      </c>
      <c r="F4222" s="500" t="s">
        <v>580</v>
      </c>
      <c r="G4222" s="500" t="s">
        <v>14463</v>
      </c>
      <c r="H4222" s="500" t="s">
        <v>11296</v>
      </c>
      <c r="I4222" s="500" t="s">
        <v>688</v>
      </c>
      <c r="J4222" s="500" t="s">
        <v>689</v>
      </c>
      <c r="K4222" s="500" t="s">
        <v>2306</v>
      </c>
      <c r="L4222" s="500" t="s">
        <v>27724</v>
      </c>
      <c r="M4222" s="500" t="s">
        <v>2307</v>
      </c>
      <c r="N4222" s="500" t="s">
        <v>14464</v>
      </c>
    </row>
    <row r="4223" spans="1:14">
      <c r="A4223" s="500" t="s">
        <v>686</v>
      </c>
      <c r="B4223" s="500" t="s">
        <v>2858</v>
      </c>
      <c r="C4223" s="500" t="s">
        <v>2888</v>
      </c>
      <c r="D4223" s="500" t="s">
        <v>2889</v>
      </c>
      <c r="E4223" s="500" t="s">
        <v>11099</v>
      </c>
      <c r="F4223" s="500" t="s">
        <v>580</v>
      </c>
      <c r="G4223" s="500" t="s">
        <v>14465</v>
      </c>
      <c r="H4223" s="500" t="s">
        <v>3929</v>
      </c>
      <c r="I4223" s="500" t="s">
        <v>688</v>
      </c>
      <c r="J4223" s="500" t="s">
        <v>689</v>
      </c>
      <c r="K4223" s="500" t="s">
        <v>2306</v>
      </c>
      <c r="L4223" s="500" t="s">
        <v>27724</v>
      </c>
      <c r="M4223" s="500" t="s">
        <v>2307</v>
      </c>
      <c r="N4223" s="500" t="s">
        <v>14466</v>
      </c>
    </row>
    <row r="4224" spans="1:14">
      <c r="A4224" s="500" t="s">
        <v>686</v>
      </c>
      <c r="B4224" s="500" t="s">
        <v>2858</v>
      </c>
      <c r="C4224" s="500" t="s">
        <v>2888</v>
      </c>
      <c r="D4224" s="500" t="s">
        <v>2889</v>
      </c>
      <c r="E4224" s="500" t="s">
        <v>11099</v>
      </c>
      <c r="F4224" s="500" t="s">
        <v>580</v>
      </c>
      <c r="G4224" s="500" t="s">
        <v>14467</v>
      </c>
      <c r="H4224" s="500" t="s">
        <v>11223</v>
      </c>
      <c r="I4224" s="500" t="s">
        <v>688</v>
      </c>
      <c r="J4224" s="500" t="s">
        <v>689</v>
      </c>
      <c r="K4224" s="500" t="s">
        <v>2306</v>
      </c>
      <c r="L4224" s="500" t="s">
        <v>27724</v>
      </c>
      <c r="M4224" s="500" t="s">
        <v>2307</v>
      </c>
      <c r="N4224" s="500" t="s">
        <v>14468</v>
      </c>
    </row>
    <row r="4225" spans="1:14">
      <c r="A4225" s="500" t="s">
        <v>686</v>
      </c>
      <c r="B4225" s="500" t="s">
        <v>2858</v>
      </c>
      <c r="C4225" s="500" t="s">
        <v>2888</v>
      </c>
      <c r="D4225" s="500" t="s">
        <v>2889</v>
      </c>
      <c r="E4225" s="500" t="s">
        <v>11099</v>
      </c>
      <c r="F4225" s="500" t="s">
        <v>580</v>
      </c>
      <c r="G4225" s="500" t="s">
        <v>14469</v>
      </c>
      <c r="H4225" s="500" t="s">
        <v>11062</v>
      </c>
      <c r="I4225" s="500" t="s">
        <v>688</v>
      </c>
      <c r="J4225" s="500" t="s">
        <v>689</v>
      </c>
      <c r="K4225" s="500" t="s">
        <v>2306</v>
      </c>
      <c r="L4225" s="500" t="s">
        <v>27724</v>
      </c>
      <c r="M4225" s="500" t="s">
        <v>2307</v>
      </c>
      <c r="N4225" s="500" t="s">
        <v>14470</v>
      </c>
    </row>
    <row r="4226" spans="1:14">
      <c r="A4226" s="500" t="s">
        <v>686</v>
      </c>
      <c r="B4226" s="500" t="s">
        <v>2858</v>
      </c>
      <c r="C4226" s="500" t="s">
        <v>2888</v>
      </c>
      <c r="D4226" s="500" t="s">
        <v>2889</v>
      </c>
      <c r="E4226" s="500" t="s">
        <v>11099</v>
      </c>
      <c r="F4226" s="500" t="s">
        <v>580</v>
      </c>
      <c r="G4226" s="500" t="s">
        <v>14471</v>
      </c>
      <c r="H4226" s="500" t="s">
        <v>3893</v>
      </c>
      <c r="I4226" s="500" t="s">
        <v>688</v>
      </c>
      <c r="J4226" s="500" t="s">
        <v>689</v>
      </c>
      <c r="K4226" s="500" t="s">
        <v>2306</v>
      </c>
      <c r="L4226" s="500" t="s">
        <v>27724</v>
      </c>
      <c r="M4226" s="500" t="s">
        <v>2307</v>
      </c>
      <c r="N4226" s="500" t="s">
        <v>14472</v>
      </c>
    </row>
    <row r="4227" spans="1:14">
      <c r="A4227" s="500" t="s">
        <v>686</v>
      </c>
      <c r="B4227" s="500" t="s">
        <v>2858</v>
      </c>
      <c r="C4227" s="500" t="s">
        <v>2888</v>
      </c>
      <c r="D4227" s="500" t="s">
        <v>2889</v>
      </c>
      <c r="E4227" s="500" t="s">
        <v>11099</v>
      </c>
      <c r="F4227" s="500" t="s">
        <v>580</v>
      </c>
      <c r="G4227" s="500" t="s">
        <v>14473</v>
      </c>
      <c r="H4227" s="500" t="s">
        <v>11309</v>
      </c>
      <c r="I4227" s="500" t="s">
        <v>688</v>
      </c>
      <c r="J4227" s="500" t="s">
        <v>689</v>
      </c>
      <c r="K4227" s="500" t="s">
        <v>2306</v>
      </c>
      <c r="L4227" s="500" t="s">
        <v>27724</v>
      </c>
      <c r="M4227" s="500" t="s">
        <v>2307</v>
      </c>
      <c r="N4227" s="500" t="s">
        <v>14474</v>
      </c>
    </row>
    <row r="4228" spans="1:14">
      <c r="A4228" s="500" t="s">
        <v>686</v>
      </c>
      <c r="B4228" s="500" t="s">
        <v>2858</v>
      </c>
      <c r="C4228" s="500" t="s">
        <v>2888</v>
      </c>
      <c r="D4228" s="500" t="s">
        <v>2889</v>
      </c>
      <c r="E4228" s="500" t="s">
        <v>11099</v>
      </c>
      <c r="F4228" s="500" t="s">
        <v>580</v>
      </c>
      <c r="G4228" s="500" t="s">
        <v>14475</v>
      </c>
      <c r="H4228" s="500" t="s">
        <v>11063</v>
      </c>
      <c r="I4228" s="500" t="s">
        <v>688</v>
      </c>
      <c r="J4228" s="500" t="s">
        <v>689</v>
      </c>
      <c r="K4228" s="500" t="s">
        <v>2306</v>
      </c>
      <c r="L4228" s="500" t="s">
        <v>27724</v>
      </c>
      <c r="M4228" s="500" t="s">
        <v>2307</v>
      </c>
      <c r="N4228" s="500" t="s">
        <v>14476</v>
      </c>
    </row>
    <row r="4229" spans="1:14">
      <c r="A4229" s="500" t="s">
        <v>686</v>
      </c>
      <c r="B4229" s="500" t="s">
        <v>2858</v>
      </c>
      <c r="C4229" s="500" t="s">
        <v>2888</v>
      </c>
      <c r="D4229" s="500" t="s">
        <v>2889</v>
      </c>
      <c r="E4229" s="500" t="s">
        <v>11099</v>
      </c>
      <c r="F4229" s="500" t="s">
        <v>580</v>
      </c>
      <c r="G4229" s="500" t="s">
        <v>14477</v>
      </c>
      <c r="H4229" s="500" t="s">
        <v>11320</v>
      </c>
      <c r="I4229" s="500" t="s">
        <v>688</v>
      </c>
      <c r="J4229" s="500" t="s">
        <v>689</v>
      </c>
      <c r="K4229" s="500" t="s">
        <v>2306</v>
      </c>
      <c r="L4229" s="500" t="s">
        <v>27724</v>
      </c>
      <c r="M4229" s="500" t="s">
        <v>2307</v>
      </c>
      <c r="N4229" s="500" t="s">
        <v>14478</v>
      </c>
    </row>
    <row r="4230" spans="1:14">
      <c r="A4230" s="500" t="s">
        <v>686</v>
      </c>
      <c r="B4230" s="500" t="s">
        <v>2858</v>
      </c>
      <c r="C4230" s="500" t="s">
        <v>2888</v>
      </c>
      <c r="D4230" s="500" t="s">
        <v>2889</v>
      </c>
      <c r="E4230" s="500" t="s">
        <v>11099</v>
      </c>
      <c r="F4230" s="500" t="s">
        <v>580</v>
      </c>
      <c r="G4230" s="500" t="s">
        <v>14479</v>
      </c>
      <c r="H4230" s="500" t="s">
        <v>13771</v>
      </c>
      <c r="I4230" s="500" t="s">
        <v>688</v>
      </c>
      <c r="J4230" s="500" t="s">
        <v>689</v>
      </c>
      <c r="K4230" s="500" t="s">
        <v>2306</v>
      </c>
      <c r="L4230" s="500" t="s">
        <v>27724</v>
      </c>
      <c r="M4230" s="500" t="s">
        <v>2307</v>
      </c>
      <c r="N4230" s="500" t="s">
        <v>14480</v>
      </c>
    </row>
    <row r="4231" spans="1:14">
      <c r="A4231" s="500" t="s">
        <v>686</v>
      </c>
      <c r="B4231" s="500" t="s">
        <v>2858</v>
      </c>
      <c r="C4231" s="500" t="s">
        <v>2888</v>
      </c>
      <c r="D4231" s="500" t="s">
        <v>2889</v>
      </c>
      <c r="E4231" s="500" t="s">
        <v>11099</v>
      </c>
      <c r="F4231" s="500" t="s">
        <v>580</v>
      </c>
      <c r="G4231" s="500" t="s">
        <v>14481</v>
      </c>
      <c r="H4231" s="500" t="s">
        <v>14164</v>
      </c>
      <c r="I4231" s="500" t="s">
        <v>688</v>
      </c>
      <c r="J4231" s="500" t="s">
        <v>689</v>
      </c>
      <c r="K4231" s="500" t="s">
        <v>2306</v>
      </c>
      <c r="L4231" s="500" t="s">
        <v>27724</v>
      </c>
      <c r="M4231" s="500" t="s">
        <v>2307</v>
      </c>
      <c r="N4231" s="500" t="s">
        <v>14482</v>
      </c>
    </row>
    <row r="4232" spans="1:14">
      <c r="A4232" s="500" t="s">
        <v>686</v>
      </c>
      <c r="B4232" s="500" t="s">
        <v>2858</v>
      </c>
      <c r="C4232" s="500" t="s">
        <v>2888</v>
      </c>
      <c r="D4232" s="500" t="s">
        <v>2889</v>
      </c>
      <c r="E4232" s="500" t="s">
        <v>11099</v>
      </c>
      <c r="F4232" s="500" t="s">
        <v>580</v>
      </c>
      <c r="G4232" s="500" t="s">
        <v>14483</v>
      </c>
      <c r="H4232" s="500" t="s">
        <v>14218</v>
      </c>
      <c r="I4232" s="500" t="s">
        <v>688</v>
      </c>
      <c r="J4232" s="500" t="s">
        <v>689</v>
      </c>
      <c r="K4232" s="500" t="s">
        <v>2306</v>
      </c>
      <c r="L4232" s="500" t="s">
        <v>27724</v>
      </c>
      <c r="M4232" s="500" t="s">
        <v>2307</v>
      </c>
      <c r="N4232" s="500" t="s">
        <v>14484</v>
      </c>
    </row>
    <row r="4233" spans="1:14">
      <c r="A4233" s="500" t="s">
        <v>686</v>
      </c>
      <c r="B4233" s="500" t="s">
        <v>2858</v>
      </c>
      <c r="C4233" s="500" t="s">
        <v>2888</v>
      </c>
      <c r="D4233" s="500" t="s">
        <v>2889</v>
      </c>
      <c r="E4233" s="500" t="s">
        <v>11099</v>
      </c>
      <c r="F4233" s="500" t="s">
        <v>580</v>
      </c>
      <c r="G4233" s="500" t="s">
        <v>14485</v>
      </c>
      <c r="H4233" s="500" t="s">
        <v>11254</v>
      </c>
      <c r="I4233" s="500" t="s">
        <v>688</v>
      </c>
      <c r="J4233" s="500" t="s">
        <v>689</v>
      </c>
      <c r="K4233" s="500" t="s">
        <v>2306</v>
      </c>
      <c r="L4233" s="500" t="s">
        <v>27724</v>
      </c>
      <c r="M4233" s="500" t="s">
        <v>2307</v>
      </c>
      <c r="N4233" s="500" t="s">
        <v>14486</v>
      </c>
    </row>
    <row r="4234" spans="1:14">
      <c r="A4234" s="500" t="s">
        <v>686</v>
      </c>
      <c r="B4234" s="500" t="s">
        <v>2858</v>
      </c>
      <c r="C4234" s="500" t="s">
        <v>2888</v>
      </c>
      <c r="D4234" s="500" t="s">
        <v>2889</v>
      </c>
      <c r="E4234" s="500" t="s">
        <v>11099</v>
      </c>
      <c r="F4234" s="500" t="s">
        <v>580</v>
      </c>
      <c r="G4234" s="500" t="s">
        <v>14487</v>
      </c>
      <c r="H4234" s="500" t="s">
        <v>14195</v>
      </c>
      <c r="I4234" s="500" t="s">
        <v>688</v>
      </c>
      <c r="J4234" s="500" t="s">
        <v>689</v>
      </c>
      <c r="K4234" s="500" t="s">
        <v>2306</v>
      </c>
      <c r="L4234" s="500" t="s">
        <v>27724</v>
      </c>
      <c r="M4234" s="500" t="s">
        <v>2307</v>
      </c>
      <c r="N4234" s="500" t="s">
        <v>14488</v>
      </c>
    </row>
    <row r="4235" spans="1:14">
      <c r="A4235" s="500" t="s">
        <v>686</v>
      </c>
      <c r="B4235" s="500" t="s">
        <v>2858</v>
      </c>
      <c r="C4235" s="500" t="s">
        <v>2888</v>
      </c>
      <c r="D4235" s="500" t="s">
        <v>2889</v>
      </c>
      <c r="E4235" s="500" t="s">
        <v>11099</v>
      </c>
      <c r="F4235" s="500" t="s">
        <v>580</v>
      </c>
      <c r="G4235" s="500" t="s">
        <v>14489</v>
      </c>
      <c r="H4235" s="500" t="s">
        <v>3929</v>
      </c>
      <c r="I4235" s="500" t="s">
        <v>688</v>
      </c>
      <c r="J4235" s="500" t="s">
        <v>689</v>
      </c>
      <c r="K4235" s="500" t="s">
        <v>2306</v>
      </c>
      <c r="L4235" s="500" t="s">
        <v>27724</v>
      </c>
      <c r="M4235" s="500" t="s">
        <v>2307</v>
      </c>
      <c r="N4235" s="500" t="s">
        <v>14490</v>
      </c>
    </row>
    <row r="4236" spans="1:14">
      <c r="A4236" s="500" t="s">
        <v>686</v>
      </c>
      <c r="B4236" s="500" t="s">
        <v>2858</v>
      </c>
      <c r="C4236" s="500" t="s">
        <v>2888</v>
      </c>
      <c r="D4236" s="500" t="s">
        <v>2889</v>
      </c>
      <c r="E4236" s="500" t="s">
        <v>11099</v>
      </c>
      <c r="F4236" s="500" t="s">
        <v>580</v>
      </c>
      <c r="G4236" s="500" t="s">
        <v>14491</v>
      </c>
      <c r="H4236" s="500" t="s">
        <v>11223</v>
      </c>
      <c r="I4236" s="500" t="s">
        <v>688</v>
      </c>
      <c r="J4236" s="500" t="s">
        <v>689</v>
      </c>
      <c r="K4236" s="500" t="s">
        <v>2306</v>
      </c>
      <c r="L4236" s="500" t="s">
        <v>27724</v>
      </c>
      <c r="M4236" s="500" t="s">
        <v>2307</v>
      </c>
      <c r="N4236" s="500" t="s">
        <v>14492</v>
      </c>
    </row>
    <row r="4237" spans="1:14">
      <c r="A4237" s="500" t="s">
        <v>686</v>
      </c>
      <c r="B4237" s="500" t="s">
        <v>2858</v>
      </c>
      <c r="C4237" s="500" t="s">
        <v>2888</v>
      </c>
      <c r="D4237" s="500" t="s">
        <v>2889</v>
      </c>
      <c r="E4237" s="500" t="s">
        <v>11099</v>
      </c>
      <c r="F4237" s="500" t="s">
        <v>580</v>
      </c>
      <c r="G4237" s="500" t="s">
        <v>14493</v>
      </c>
      <c r="H4237" s="500" t="s">
        <v>11062</v>
      </c>
      <c r="I4237" s="500" t="s">
        <v>688</v>
      </c>
      <c r="J4237" s="500" t="s">
        <v>689</v>
      </c>
      <c r="K4237" s="500" t="s">
        <v>2306</v>
      </c>
      <c r="L4237" s="500" t="s">
        <v>27724</v>
      </c>
      <c r="M4237" s="500" t="s">
        <v>2307</v>
      </c>
      <c r="N4237" s="500" t="s">
        <v>14494</v>
      </c>
    </row>
    <row r="4238" spans="1:14">
      <c r="A4238" s="500" t="s">
        <v>686</v>
      </c>
      <c r="B4238" s="500" t="s">
        <v>2858</v>
      </c>
      <c r="C4238" s="500" t="s">
        <v>2888</v>
      </c>
      <c r="D4238" s="500" t="s">
        <v>2889</v>
      </c>
      <c r="E4238" s="500" t="s">
        <v>11099</v>
      </c>
      <c r="F4238" s="500" t="s">
        <v>580</v>
      </c>
      <c r="G4238" s="500" t="s">
        <v>14495</v>
      </c>
      <c r="H4238" s="500" t="s">
        <v>3893</v>
      </c>
      <c r="I4238" s="500" t="s">
        <v>688</v>
      </c>
      <c r="J4238" s="500" t="s">
        <v>689</v>
      </c>
      <c r="K4238" s="500" t="s">
        <v>2306</v>
      </c>
      <c r="L4238" s="500" t="s">
        <v>27724</v>
      </c>
      <c r="M4238" s="500" t="s">
        <v>2307</v>
      </c>
      <c r="N4238" s="500" t="s">
        <v>14496</v>
      </c>
    </row>
    <row r="4239" spans="1:14">
      <c r="A4239" s="500" t="s">
        <v>686</v>
      </c>
      <c r="B4239" s="500" t="s">
        <v>2858</v>
      </c>
      <c r="C4239" s="500" t="s">
        <v>2888</v>
      </c>
      <c r="D4239" s="500" t="s">
        <v>2889</v>
      </c>
      <c r="E4239" s="500" t="s">
        <v>11099</v>
      </c>
      <c r="F4239" s="500" t="s">
        <v>580</v>
      </c>
      <c r="G4239" s="500" t="s">
        <v>14497</v>
      </c>
      <c r="H4239" s="500" t="s">
        <v>11309</v>
      </c>
      <c r="I4239" s="500" t="s">
        <v>688</v>
      </c>
      <c r="J4239" s="500" t="s">
        <v>689</v>
      </c>
      <c r="K4239" s="500" t="s">
        <v>2306</v>
      </c>
      <c r="L4239" s="500" t="s">
        <v>27724</v>
      </c>
      <c r="M4239" s="500" t="s">
        <v>2307</v>
      </c>
      <c r="N4239" s="500" t="s">
        <v>14498</v>
      </c>
    </row>
    <row r="4240" spans="1:14">
      <c r="A4240" s="500" t="s">
        <v>686</v>
      </c>
      <c r="B4240" s="500" t="s">
        <v>2858</v>
      </c>
      <c r="C4240" s="500" t="s">
        <v>2888</v>
      </c>
      <c r="D4240" s="500" t="s">
        <v>2889</v>
      </c>
      <c r="E4240" s="500" t="s">
        <v>11099</v>
      </c>
      <c r="F4240" s="500" t="s">
        <v>580</v>
      </c>
      <c r="G4240" s="500" t="s">
        <v>14499</v>
      </c>
      <c r="H4240" s="500" t="s">
        <v>11063</v>
      </c>
      <c r="I4240" s="500" t="s">
        <v>688</v>
      </c>
      <c r="J4240" s="500" t="s">
        <v>689</v>
      </c>
      <c r="K4240" s="500" t="s">
        <v>2306</v>
      </c>
      <c r="L4240" s="500" t="s">
        <v>27724</v>
      </c>
      <c r="M4240" s="500" t="s">
        <v>2307</v>
      </c>
      <c r="N4240" s="500" t="s">
        <v>14500</v>
      </c>
    </row>
    <row r="4241" spans="1:14">
      <c r="A4241" s="500" t="s">
        <v>686</v>
      </c>
      <c r="B4241" s="500" t="s">
        <v>2858</v>
      </c>
      <c r="C4241" s="500" t="s">
        <v>2888</v>
      </c>
      <c r="D4241" s="500" t="s">
        <v>2889</v>
      </c>
      <c r="E4241" s="500" t="s">
        <v>11099</v>
      </c>
      <c r="F4241" s="500" t="s">
        <v>580</v>
      </c>
      <c r="G4241" s="500" t="s">
        <v>14501</v>
      </c>
      <c r="H4241" s="500" t="s">
        <v>11320</v>
      </c>
      <c r="I4241" s="500" t="s">
        <v>688</v>
      </c>
      <c r="J4241" s="500" t="s">
        <v>689</v>
      </c>
      <c r="K4241" s="500" t="s">
        <v>2306</v>
      </c>
      <c r="L4241" s="500" t="s">
        <v>27724</v>
      </c>
      <c r="M4241" s="500" t="s">
        <v>2307</v>
      </c>
      <c r="N4241" s="500" t="s">
        <v>14502</v>
      </c>
    </row>
    <row r="4242" spans="1:14">
      <c r="A4242" s="500" t="s">
        <v>686</v>
      </c>
      <c r="B4242" s="500" t="s">
        <v>2858</v>
      </c>
      <c r="C4242" s="500" t="s">
        <v>2888</v>
      </c>
      <c r="D4242" s="500" t="s">
        <v>2889</v>
      </c>
      <c r="E4242" s="500" t="s">
        <v>11099</v>
      </c>
      <c r="F4242" s="500" t="s">
        <v>580</v>
      </c>
      <c r="G4242" s="500" t="s">
        <v>14503</v>
      </c>
      <c r="H4242" s="500" t="s">
        <v>13771</v>
      </c>
      <c r="I4242" s="500" t="s">
        <v>688</v>
      </c>
      <c r="J4242" s="500" t="s">
        <v>689</v>
      </c>
      <c r="K4242" s="500" t="s">
        <v>2306</v>
      </c>
      <c r="L4242" s="500" t="s">
        <v>27724</v>
      </c>
      <c r="M4242" s="500" t="s">
        <v>2307</v>
      </c>
      <c r="N4242" s="500" t="s">
        <v>14504</v>
      </c>
    </row>
    <row r="4243" spans="1:14">
      <c r="A4243" s="500" t="s">
        <v>686</v>
      </c>
      <c r="B4243" s="500" t="s">
        <v>2858</v>
      </c>
      <c r="C4243" s="500" t="s">
        <v>2888</v>
      </c>
      <c r="D4243" s="500" t="s">
        <v>2889</v>
      </c>
      <c r="E4243" s="500" t="s">
        <v>11099</v>
      </c>
      <c r="F4243" s="500" t="s">
        <v>580</v>
      </c>
      <c r="G4243" s="500" t="s">
        <v>14505</v>
      </c>
      <c r="H4243" s="500" t="s">
        <v>14164</v>
      </c>
      <c r="I4243" s="500" t="s">
        <v>688</v>
      </c>
      <c r="J4243" s="500" t="s">
        <v>689</v>
      </c>
      <c r="K4243" s="500" t="s">
        <v>2306</v>
      </c>
      <c r="L4243" s="500" t="s">
        <v>27724</v>
      </c>
      <c r="M4243" s="500" t="s">
        <v>2307</v>
      </c>
      <c r="N4243" s="500" t="s">
        <v>14506</v>
      </c>
    </row>
    <row r="4244" spans="1:14">
      <c r="A4244" s="500" t="s">
        <v>686</v>
      </c>
      <c r="B4244" s="500" t="s">
        <v>2858</v>
      </c>
      <c r="C4244" s="500" t="s">
        <v>2888</v>
      </c>
      <c r="D4244" s="500" t="s">
        <v>2889</v>
      </c>
      <c r="E4244" s="500" t="s">
        <v>11099</v>
      </c>
      <c r="F4244" s="500" t="s">
        <v>580</v>
      </c>
      <c r="G4244" s="500" t="s">
        <v>14507</v>
      </c>
      <c r="H4244" s="500" t="s">
        <v>14218</v>
      </c>
      <c r="I4244" s="500" t="s">
        <v>688</v>
      </c>
      <c r="J4244" s="500" t="s">
        <v>689</v>
      </c>
      <c r="K4244" s="500" t="s">
        <v>2306</v>
      </c>
      <c r="L4244" s="500" t="s">
        <v>27724</v>
      </c>
      <c r="M4244" s="500" t="s">
        <v>2307</v>
      </c>
      <c r="N4244" s="500" t="s">
        <v>14508</v>
      </c>
    </row>
    <row r="4245" spans="1:14">
      <c r="A4245" s="500" t="s">
        <v>686</v>
      </c>
      <c r="B4245" s="500" t="s">
        <v>2858</v>
      </c>
      <c r="C4245" s="500" t="s">
        <v>2888</v>
      </c>
      <c r="D4245" s="500" t="s">
        <v>2889</v>
      </c>
      <c r="E4245" s="500" t="s">
        <v>11099</v>
      </c>
      <c r="F4245" s="500" t="s">
        <v>580</v>
      </c>
      <c r="G4245" s="500" t="s">
        <v>14509</v>
      </c>
      <c r="H4245" s="500" t="s">
        <v>11254</v>
      </c>
      <c r="I4245" s="500" t="s">
        <v>688</v>
      </c>
      <c r="J4245" s="500" t="s">
        <v>689</v>
      </c>
      <c r="K4245" s="500" t="s">
        <v>2306</v>
      </c>
      <c r="L4245" s="500" t="s">
        <v>27724</v>
      </c>
      <c r="M4245" s="500" t="s">
        <v>2307</v>
      </c>
      <c r="N4245" s="500" t="s">
        <v>14510</v>
      </c>
    </row>
    <row r="4246" spans="1:14">
      <c r="A4246" s="500" t="s">
        <v>686</v>
      </c>
      <c r="B4246" s="500" t="s">
        <v>2858</v>
      </c>
      <c r="C4246" s="500" t="s">
        <v>2888</v>
      </c>
      <c r="D4246" s="500" t="s">
        <v>2889</v>
      </c>
      <c r="E4246" s="500" t="s">
        <v>11099</v>
      </c>
      <c r="F4246" s="500" t="s">
        <v>580</v>
      </c>
      <c r="G4246" s="500" t="s">
        <v>14511</v>
      </c>
      <c r="H4246" s="500" t="s">
        <v>14195</v>
      </c>
      <c r="I4246" s="500" t="s">
        <v>688</v>
      </c>
      <c r="J4246" s="500" t="s">
        <v>689</v>
      </c>
      <c r="K4246" s="500" t="s">
        <v>2306</v>
      </c>
      <c r="L4246" s="500" t="s">
        <v>27724</v>
      </c>
      <c r="M4246" s="500" t="s">
        <v>2307</v>
      </c>
      <c r="N4246" s="500" t="s">
        <v>14512</v>
      </c>
    </row>
    <row r="4247" spans="1:14">
      <c r="A4247" s="500" t="s">
        <v>686</v>
      </c>
      <c r="B4247" s="500" t="s">
        <v>2858</v>
      </c>
      <c r="C4247" s="500" t="s">
        <v>2888</v>
      </c>
      <c r="D4247" s="500" t="s">
        <v>2889</v>
      </c>
      <c r="E4247" s="500" t="s">
        <v>11099</v>
      </c>
      <c r="F4247" s="500" t="s">
        <v>580</v>
      </c>
      <c r="G4247" s="500" t="s">
        <v>14513</v>
      </c>
      <c r="H4247" s="500" t="s">
        <v>11342</v>
      </c>
      <c r="I4247" s="500" t="s">
        <v>688</v>
      </c>
      <c r="J4247" s="500" t="s">
        <v>689</v>
      </c>
      <c r="K4247" s="500" t="s">
        <v>2306</v>
      </c>
      <c r="L4247" s="500" t="s">
        <v>27724</v>
      </c>
      <c r="M4247" s="500" t="s">
        <v>2307</v>
      </c>
      <c r="N4247" s="500" t="s">
        <v>14514</v>
      </c>
    </row>
    <row r="4248" spans="1:14">
      <c r="A4248" s="500" t="s">
        <v>686</v>
      </c>
      <c r="B4248" s="500" t="s">
        <v>2858</v>
      </c>
      <c r="C4248" s="500" t="s">
        <v>2888</v>
      </c>
      <c r="D4248" s="500" t="s">
        <v>2889</v>
      </c>
      <c r="E4248" s="500" t="s">
        <v>11099</v>
      </c>
      <c r="F4248" s="500" t="s">
        <v>580</v>
      </c>
      <c r="G4248" s="500" t="s">
        <v>14515</v>
      </c>
      <c r="H4248" s="500" t="s">
        <v>3885</v>
      </c>
      <c r="I4248" s="500" t="s">
        <v>688</v>
      </c>
      <c r="J4248" s="500" t="s">
        <v>689</v>
      </c>
      <c r="K4248" s="500" t="s">
        <v>2306</v>
      </c>
      <c r="L4248" s="500" t="s">
        <v>27724</v>
      </c>
      <c r="M4248" s="500" t="s">
        <v>2307</v>
      </c>
      <c r="N4248" s="500" t="s">
        <v>14516</v>
      </c>
    </row>
    <row r="4249" spans="1:14">
      <c r="A4249" s="500" t="s">
        <v>686</v>
      </c>
      <c r="B4249" s="500" t="s">
        <v>2858</v>
      </c>
      <c r="C4249" s="500" t="s">
        <v>2888</v>
      </c>
      <c r="D4249" s="500" t="s">
        <v>2889</v>
      </c>
      <c r="E4249" s="500" t="s">
        <v>11099</v>
      </c>
      <c r="F4249" s="500" t="s">
        <v>580</v>
      </c>
      <c r="G4249" s="500" t="s">
        <v>14517</v>
      </c>
      <c r="H4249" s="500" t="s">
        <v>2926</v>
      </c>
      <c r="I4249" s="500" t="s">
        <v>688</v>
      </c>
      <c r="J4249" s="500" t="s">
        <v>689</v>
      </c>
      <c r="K4249" s="500" t="s">
        <v>2306</v>
      </c>
      <c r="L4249" s="500" t="s">
        <v>27724</v>
      </c>
      <c r="M4249" s="500" t="s">
        <v>2307</v>
      </c>
      <c r="N4249" s="500" t="s">
        <v>14518</v>
      </c>
    </row>
    <row r="4250" spans="1:14">
      <c r="A4250" s="500" t="s">
        <v>686</v>
      </c>
      <c r="B4250" s="500" t="s">
        <v>2858</v>
      </c>
      <c r="C4250" s="500" t="s">
        <v>2888</v>
      </c>
      <c r="D4250" s="500" t="s">
        <v>2889</v>
      </c>
      <c r="E4250" s="500" t="s">
        <v>11099</v>
      </c>
      <c r="F4250" s="500" t="s">
        <v>580</v>
      </c>
      <c r="G4250" s="500" t="s">
        <v>14519</v>
      </c>
      <c r="H4250" s="500" t="s">
        <v>11296</v>
      </c>
      <c r="I4250" s="500" t="s">
        <v>688</v>
      </c>
      <c r="J4250" s="500" t="s">
        <v>689</v>
      </c>
      <c r="K4250" s="500" t="s">
        <v>2306</v>
      </c>
      <c r="L4250" s="500" t="s">
        <v>27724</v>
      </c>
      <c r="M4250" s="500" t="s">
        <v>2307</v>
      </c>
      <c r="N4250" s="500" t="s">
        <v>14520</v>
      </c>
    </row>
    <row r="4251" spans="1:14">
      <c r="A4251" s="500" t="s">
        <v>686</v>
      </c>
      <c r="B4251" s="500" t="s">
        <v>2858</v>
      </c>
      <c r="C4251" s="500" t="s">
        <v>2888</v>
      </c>
      <c r="D4251" s="500" t="s">
        <v>2889</v>
      </c>
      <c r="E4251" s="500" t="s">
        <v>11099</v>
      </c>
      <c r="F4251" s="500" t="s">
        <v>580</v>
      </c>
      <c r="G4251" s="500" t="s">
        <v>14521</v>
      </c>
      <c r="H4251" s="500" t="s">
        <v>7715</v>
      </c>
      <c r="I4251" s="500" t="s">
        <v>688</v>
      </c>
      <c r="J4251" s="500" t="s">
        <v>689</v>
      </c>
      <c r="K4251" s="500" t="s">
        <v>2306</v>
      </c>
      <c r="L4251" s="500" t="s">
        <v>27724</v>
      </c>
      <c r="M4251" s="500" t="s">
        <v>2307</v>
      </c>
      <c r="N4251" s="500" t="s">
        <v>14522</v>
      </c>
    </row>
    <row r="4252" spans="1:14">
      <c r="A4252" s="500" t="s">
        <v>686</v>
      </c>
      <c r="B4252" s="500" t="s">
        <v>2858</v>
      </c>
      <c r="C4252" s="500" t="s">
        <v>2888</v>
      </c>
      <c r="D4252" s="500" t="s">
        <v>2889</v>
      </c>
      <c r="E4252" s="500" t="s">
        <v>11099</v>
      </c>
      <c r="F4252" s="500" t="s">
        <v>580</v>
      </c>
      <c r="G4252" s="500" t="s">
        <v>14523</v>
      </c>
      <c r="H4252" s="500" t="s">
        <v>14260</v>
      </c>
      <c r="I4252" s="500" t="s">
        <v>688</v>
      </c>
      <c r="J4252" s="500" t="s">
        <v>689</v>
      </c>
      <c r="K4252" s="500" t="s">
        <v>2306</v>
      </c>
      <c r="L4252" s="500" t="s">
        <v>27724</v>
      </c>
      <c r="M4252" s="500" t="s">
        <v>2307</v>
      </c>
      <c r="N4252" s="500" t="s">
        <v>14524</v>
      </c>
    </row>
    <row r="4253" spans="1:14">
      <c r="A4253" s="500" t="s">
        <v>686</v>
      </c>
      <c r="B4253" s="500" t="s">
        <v>2858</v>
      </c>
      <c r="C4253" s="500" t="s">
        <v>2888</v>
      </c>
      <c r="D4253" s="500" t="s">
        <v>2889</v>
      </c>
      <c r="E4253" s="500" t="s">
        <v>11099</v>
      </c>
      <c r="F4253" s="500" t="s">
        <v>580</v>
      </c>
      <c r="G4253" s="500" t="s">
        <v>14525</v>
      </c>
      <c r="H4253" s="500" t="s">
        <v>11835</v>
      </c>
      <c r="I4253" s="500" t="s">
        <v>688</v>
      </c>
      <c r="J4253" s="500" t="s">
        <v>689</v>
      </c>
      <c r="K4253" s="500" t="s">
        <v>2306</v>
      </c>
      <c r="L4253" s="500" t="s">
        <v>27724</v>
      </c>
      <c r="M4253" s="500" t="s">
        <v>2307</v>
      </c>
      <c r="N4253" s="500" t="s">
        <v>14526</v>
      </c>
    </row>
    <row r="4254" spans="1:14">
      <c r="A4254" s="500" t="s">
        <v>686</v>
      </c>
      <c r="B4254" s="500" t="s">
        <v>2858</v>
      </c>
      <c r="C4254" s="500" t="s">
        <v>2888</v>
      </c>
      <c r="D4254" s="500" t="s">
        <v>2889</v>
      </c>
      <c r="E4254" s="500" t="s">
        <v>11099</v>
      </c>
      <c r="F4254" s="500" t="s">
        <v>580</v>
      </c>
      <c r="G4254" s="500" t="s">
        <v>14527</v>
      </c>
      <c r="H4254" s="500" t="s">
        <v>11066</v>
      </c>
      <c r="I4254" s="500" t="s">
        <v>688</v>
      </c>
      <c r="J4254" s="500" t="s">
        <v>689</v>
      </c>
      <c r="K4254" s="500" t="s">
        <v>2306</v>
      </c>
      <c r="L4254" s="500" t="s">
        <v>27724</v>
      </c>
      <c r="M4254" s="500" t="s">
        <v>2307</v>
      </c>
      <c r="N4254" s="500" t="s">
        <v>14528</v>
      </c>
    </row>
    <row r="4255" spans="1:14">
      <c r="A4255" s="500" t="s">
        <v>686</v>
      </c>
      <c r="B4255" s="500" t="s">
        <v>2858</v>
      </c>
      <c r="C4255" s="500" t="s">
        <v>2888</v>
      </c>
      <c r="D4255" s="500" t="s">
        <v>2889</v>
      </c>
      <c r="E4255" s="500" t="s">
        <v>11099</v>
      </c>
      <c r="F4255" s="500" t="s">
        <v>580</v>
      </c>
      <c r="G4255" s="500" t="s">
        <v>14529</v>
      </c>
      <c r="H4255" s="500" t="s">
        <v>12825</v>
      </c>
      <c r="I4255" s="500" t="s">
        <v>688</v>
      </c>
      <c r="J4255" s="500" t="s">
        <v>689</v>
      </c>
      <c r="K4255" s="500" t="s">
        <v>2306</v>
      </c>
      <c r="L4255" s="500" t="s">
        <v>27724</v>
      </c>
      <c r="M4255" s="500" t="s">
        <v>2307</v>
      </c>
      <c r="N4255" s="500" t="s">
        <v>14530</v>
      </c>
    </row>
    <row r="4256" spans="1:14">
      <c r="A4256" s="500" t="s">
        <v>686</v>
      </c>
      <c r="B4256" s="500" t="s">
        <v>2858</v>
      </c>
      <c r="C4256" s="500" t="s">
        <v>2888</v>
      </c>
      <c r="D4256" s="500" t="s">
        <v>2889</v>
      </c>
      <c r="E4256" s="500" t="s">
        <v>11099</v>
      </c>
      <c r="F4256" s="500" t="s">
        <v>580</v>
      </c>
      <c r="G4256" s="500" t="s">
        <v>14531</v>
      </c>
      <c r="H4256" s="500" t="s">
        <v>14269</v>
      </c>
      <c r="I4256" s="500" t="s">
        <v>688</v>
      </c>
      <c r="J4256" s="500" t="s">
        <v>689</v>
      </c>
      <c r="K4256" s="500" t="s">
        <v>2306</v>
      </c>
      <c r="L4256" s="500" t="s">
        <v>27724</v>
      </c>
      <c r="M4256" s="500" t="s">
        <v>2307</v>
      </c>
      <c r="N4256" s="500" t="s">
        <v>14532</v>
      </c>
    </row>
    <row r="4257" spans="1:14">
      <c r="A4257" s="500" t="s">
        <v>686</v>
      </c>
      <c r="B4257" s="500" t="s">
        <v>2858</v>
      </c>
      <c r="C4257" s="500" t="s">
        <v>2888</v>
      </c>
      <c r="D4257" s="500" t="s">
        <v>2889</v>
      </c>
      <c r="E4257" s="500" t="s">
        <v>11099</v>
      </c>
      <c r="F4257" s="500" t="s">
        <v>580</v>
      </c>
      <c r="G4257" s="500" t="s">
        <v>14533</v>
      </c>
      <c r="H4257" s="500" t="s">
        <v>11383</v>
      </c>
      <c r="I4257" s="500" t="s">
        <v>688</v>
      </c>
      <c r="J4257" s="500" t="s">
        <v>689</v>
      </c>
      <c r="K4257" s="500" t="s">
        <v>2306</v>
      </c>
      <c r="L4257" s="500" t="s">
        <v>27724</v>
      </c>
      <c r="M4257" s="500" t="s">
        <v>2307</v>
      </c>
      <c r="N4257" s="500" t="s">
        <v>14534</v>
      </c>
    </row>
    <row r="4258" spans="1:14">
      <c r="A4258" s="500" t="s">
        <v>686</v>
      </c>
      <c r="B4258" s="500" t="s">
        <v>2858</v>
      </c>
      <c r="C4258" s="500" t="s">
        <v>2888</v>
      </c>
      <c r="D4258" s="500" t="s">
        <v>2889</v>
      </c>
      <c r="E4258" s="500" t="s">
        <v>11099</v>
      </c>
      <c r="F4258" s="500" t="s">
        <v>580</v>
      </c>
      <c r="G4258" s="500" t="s">
        <v>14535</v>
      </c>
      <c r="H4258" s="500" t="s">
        <v>11261</v>
      </c>
      <c r="I4258" s="500" t="s">
        <v>688</v>
      </c>
      <c r="J4258" s="500" t="s">
        <v>689</v>
      </c>
      <c r="K4258" s="500" t="s">
        <v>2306</v>
      </c>
      <c r="L4258" s="500" t="s">
        <v>27724</v>
      </c>
      <c r="M4258" s="500" t="s">
        <v>2307</v>
      </c>
      <c r="N4258" s="500" t="s">
        <v>14536</v>
      </c>
    </row>
    <row r="4259" spans="1:14">
      <c r="A4259" s="500" t="s">
        <v>686</v>
      </c>
      <c r="B4259" s="500" t="s">
        <v>2858</v>
      </c>
      <c r="C4259" s="500" t="s">
        <v>2888</v>
      </c>
      <c r="D4259" s="500" t="s">
        <v>2889</v>
      </c>
      <c r="E4259" s="500" t="s">
        <v>11099</v>
      </c>
      <c r="F4259" s="500" t="s">
        <v>580</v>
      </c>
      <c r="G4259" s="500" t="s">
        <v>14537</v>
      </c>
      <c r="H4259" s="500" t="s">
        <v>14247</v>
      </c>
      <c r="I4259" s="500" t="s">
        <v>688</v>
      </c>
      <c r="J4259" s="500" t="s">
        <v>689</v>
      </c>
      <c r="K4259" s="500" t="s">
        <v>2306</v>
      </c>
      <c r="L4259" s="500" t="s">
        <v>27724</v>
      </c>
      <c r="M4259" s="500" t="s">
        <v>2307</v>
      </c>
      <c r="N4259" s="500" t="s">
        <v>14538</v>
      </c>
    </row>
    <row r="4260" spans="1:14">
      <c r="A4260" s="500" t="s">
        <v>686</v>
      </c>
      <c r="B4260" s="500" t="s">
        <v>2858</v>
      </c>
      <c r="C4260" s="500" t="s">
        <v>2888</v>
      </c>
      <c r="D4260" s="500" t="s">
        <v>2889</v>
      </c>
      <c r="E4260" s="500" t="s">
        <v>11099</v>
      </c>
      <c r="F4260" s="500" t="s">
        <v>580</v>
      </c>
      <c r="G4260" s="500" t="s">
        <v>14539</v>
      </c>
      <c r="H4260" s="500" t="s">
        <v>3885</v>
      </c>
      <c r="I4260" s="500" t="s">
        <v>688</v>
      </c>
      <c r="J4260" s="500" t="s">
        <v>689</v>
      </c>
      <c r="K4260" s="500" t="s">
        <v>2306</v>
      </c>
      <c r="L4260" s="500" t="s">
        <v>27724</v>
      </c>
      <c r="M4260" s="500" t="s">
        <v>2307</v>
      </c>
      <c r="N4260" s="500" t="s">
        <v>14540</v>
      </c>
    </row>
    <row r="4261" spans="1:14">
      <c r="A4261" s="500" t="s">
        <v>686</v>
      </c>
      <c r="B4261" s="500" t="s">
        <v>2858</v>
      </c>
      <c r="C4261" s="500" t="s">
        <v>2888</v>
      </c>
      <c r="D4261" s="500" t="s">
        <v>2889</v>
      </c>
      <c r="E4261" s="500" t="s">
        <v>11099</v>
      </c>
      <c r="F4261" s="500" t="s">
        <v>580</v>
      </c>
      <c r="G4261" s="500" t="s">
        <v>14541</v>
      </c>
      <c r="H4261" s="500" t="s">
        <v>2926</v>
      </c>
      <c r="I4261" s="500" t="s">
        <v>688</v>
      </c>
      <c r="J4261" s="500" t="s">
        <v>689</v>
      </c>
      <c r="K4261" s="500" t="s">
        <v>2306</v>
      </c>
      <c r="L4261" s="500" t="s">
        <v>27724</v>
      </c>
      <c r="M4261" s="500" t="s">
        <v>2307</v>
      </c>
      <c r="N4261" s="500" t="s">
        <v>14542</v>
      </c>
    </row>
    <row r="4262" spans="1:14">
      <c r="A4262" s="500" t="s">
        <v>686</v>
      </c>
      <c r="B4262" s="500" t="s">
        <v>2858</v>
      </c>
      <c r="C4262" s="500" t="s">
        <v>2888</v>
      </c>
      <c r="D4262" s="500" t="s">
        <v>2889</v>
      </c>
      <c r="E4262" s="500" t="s">
        <v>11099</v>
      </c>
      <c r="F4262" s="500" t="s">
        <v>580</v>
      </c>
      <c r="G4262" s="500" t="s">
        <v>14543</v>
      </c>
      <c r="H4262" s="500" t="s">
        <v>11296</v>
      </c>
      <c r="I4262" s="500" t="s">
        <v>688</v>
      </c>
      <c r="J4262" s="500" t="s">
        <v>689</v>
      </c>
      <c r="K4262" s="500" t="s">
        <v>2306</v>
      </c>
      <c r="L4262" s="500" t="s">
        <v>27724</v>
      </c>
      <c r="M4262" s="500" t="s">
        <v>2307</v>
      </c>
      <c r="N4262" s="500" t="s">
        <v>14544</v>
      </c>
    </row>
    <row r="4263" spans="1:14">
      <c r="A4263" s="500" t="s">
        <v>686</v>
      </c>
      <c r="B4263" s="500" t="s">
        <v>2858</v>
      </c>
      <c r="C4263" s="500" t="s">
        <v>2888</v>
      </c>
      <c r="D4263" s="500" t="s">
        <v>2889</v>
      </c>
      <c r="E4263" s="500" t="s">
        <v>11099</v>
      </c>
      <c r="F4263" s="500" t="s">
        <v>580</v>
      </c>
      <c r="G4263" s="500" t="s">
        <v>14545</v>
      </c>
      <c r="H4263" s="500" t="s">
        <v>7715</v>
      </c>
      <c r="I4263" s="500" t="s">
        <v>688</v>
      </c>
      <c r="J4263" s="500" t="s">
        <v>689</v>
      </c>
      <c r="K4263" s="500" t="s">
        <v>2306</v>
      </c>
      <c r="L4263" s="500" t="s">
        <v>27724</v>
      </c>
      <c r="M4263" s="500" t="s">
        <v>2307</v>
      </c>
      <c r="N4263" s="500" t="s">
        <v>14546</v>
      </c>
    </row>
    <row r="4264" spans="1:14">
      <c r="A4264" s="500" t="s">
        <v>686</v>
      </c>
      <c r="B4264" s="500" t="s">
        <v>2858</v>
      </c>
      <c r="C4264" s="500" t="s">
        <v>2888</v>
      </c>
      <c r="D4264" s="500" t="s">
        <v>2889</v>
      </c>
      <c r="E4264" s="500" t="s">
        <v>11099</v>
      </c>
      <c r="F4264" s="500" t="s">
        <v>580</v>
      </c>
      <c r="G4264" s="500" t="s">
        <v>14547</v>
      </c>
      <c r="H4264" s="500" t="s">
        <v>14260</v>
      </c>
      <c r="I4264" s="500" t="s">
        <v>688</v>
      </c>
      <c r="J4264" s="500" t="s">
        <v>689</v>
      </c>
      <c r="K4264" s="500" t="s">
        <v>2306</v>
      </c>
      <c r="L4264" s="500" t="s">
        <v>27724</v>
      </c>
      <c r="M4264" s="500" t="s">
        <v>2307</v>
      </c>
      <c r="N4264" s="500" t="s">
        <v>14548</v>
      </c>
    </row>
    <row r="4265" spans="1:14">
      <c r="A4265" s="500" t="s">
        <v>686</v>
      </c>
      <c r="B4265" s="500" t="s">
        <v>2858</v>
      </c>
      <c r="C4265" s="500" t="s">
        <v>2888</v>
      </c>
      <c r="D4265" s="500" t="s">
        <v>2889</v>
      </c>
      <c r="E4265" s="500" t="s">
        <v>11099</v>
      </c>
      <c r="F4265" s="500" t="s">
        <v>580</v>
      </c>
      <c r="G4265" s="500" t="s">
        <v>14549</v>
      </c>
      <c r="H4265" s="500" t="s">
        <v>11835</v>
      </c>
      <c r="I4265" s="500" t="s">
        <v>688</v>
      </c>
      <c r="J4265" s="500" t="s">
        <v>689</v>
      </c>
      <c r="K4265" s="500" t="s">
        <v>2306</v>
      </c>
      <c r="L4265" s="500" t="s">
        <v>27724</v>
      </c>
      <c r="M4265" s="500" t="s">
        <v>2307</v>
      </c>
      <c r="N4265" s="500" t="s">
        <v>14550</v>
      </c>
    </row>
    <row r="4266" spans="1:14">
      <c r="A4266" s="500" t="s">
        <v>686</v>
      </c>
      <c r="B4266" s="500" t="s">
        <v>2858</v>
      </c>
      <c r="C4266" s="500" t="s">
        <v>2888</v>
      </c>
      <c r="D4266" s="500" t="s">
        <v>2889</v>
      </c>
      <c r="E4266" s="500" t="s">
        <v>11099</v>
      </c>
      <c r="F4266" s="500" t="s">
        <v>580</v>
      </c>
      <c r="G4266" s="500" t="s">
        <v>14551</v>
      </c>
      <c r="H4266" s="500" t="s">
        <v>11066</v>
      </c>
      <c r="I4266" s="500" t="s">
        <v>688</v>
      </c>
      <c r="J4266" s="500" t="s">
        <v>689</v>
      </c>
      <c r="K4266" s="500" t="s">
        <v>2306</v>
      </c>
      <c r="L4266" s="500" t="s">
        <v>27724</v>
      </c>
      <c r="M4266" s="500" t="s">
        <v>2307</v>
      </c>
      <c r="N4266" s="500" t="s">
        <v>14552</v>
      </c>
    </row>
    <row r="4267" spans="1:14">
      <c r="A4267" s="500" t="s">
        <v>686</v>
      </c>
      <c r="B4267" s="500" t="s">
        <v>2858</v>
      </c>
      <c r="C4267" s="500" t="s">
        <v>2888</v>
      </c>
      <c r="D4267" s="500" t="s">
        <v>2889</v>
      </c>
      <c r="E4267" s="500" t="s">
        <v>11099</v>
      </c>
      <c r="F4267" s="500" t="s">
        <v>580</v>
      </c>
      <c r="G4267" s="500" t="s">
        <v>14553</v>
      </c>
      <c r="H4267" s="500" t="s">
        <v>12825</v>
      </c>
      <c r="I4267" s="500" t="s">
        <v>688</v>
      </c>
      <c r="J4267" s="500" t="s">
        <v>689</v>
      </c>
      <c r="K4267" s="500" t="s">
        <v>2306</v>
      </c>
      <c r="L4267" s="500" t="s">
        <v>27724</v>
      </c>
      <c r="M4267" s="500" t="s">
        <v>2307</v>
      </c>
      <c r="N4267" s="500" t="s">
        <v>14554</v>
      </c>
    </row>
    <row r="4268" spans="1:14">
      <c r="A4268" s="500" t="s">
        <v>686</v>
      </c>
      <c r="B4268" s="500" t="s">
        <v>2858</v>
      </c>
      <c r="C4268" s="500" t="s">
        <v>2888</v>
      </c>
      <c r="D4268" s="500" t="s">
        <v>2889</v>
      </c>
      <c r="E4268" s="500" t="s">
        <v>11099</v>
      </c>
      <c r="F4268" s="500" t="s">
        <v>580</v>
      </c>
      <c r="G4268" s="500" t="s">
        <v>14555</v>
      </c>
      <c r="H4268" s="500" t="s">
        <v>14269</v>
      </c>
      <c r="I4268" s="500" t="s">
        <v>688</v>
      </c>
      <c r="J4268" s="500" t="s">
        <v>689</v>
      </c>
      <c r="K4268" s="500" t="s">
        <v>2306</v>
      </c>
      <c r="L4268" s="500" t="s">
        <v>27724</v>
      </c>
      <c r="M4268" s="500" t="s">
        <v>2307</v>
      </c>
      <c r="N4268" s="500" t="s">
        <v>14556</v>
      </c>
    </row>
    <row r="4269" spans="1:14">
      <c r="A4269" s="500" t="s">
        <v>686</v>
      </c>
      <c r="B4269" s="500" t="s">
        <v>2858</v>
      </c>
      <c r="C4269" s="500" t="s">
        <v>2888</v>
      </c>
      <c r="D4269" s="500" t="s">
        <v>2889</v>
      </c>
      <c r="E4269" s="500" t="s">
        <v>11099</v>
      </c>
      <c r="F4269" s="500" t="s">
        <v>580</v>
      </c>
      <c r="G4269" s="500" t="s">
        <v>14557</v>
      </c>
      <c r="H4269" s="500" t="s">
        <v>11383</v>
      </c>
      <c r="I4269" s="500" t="s">
        <v>688</v>
      </c>
      <c r="J4269" s="500" t="s">
        <v>689</v>
      </c>
      <c r="K4269" s="500" t="s">
        <v>2306</v>
      </c>
      <c r="L4269" s="500" t="s">
        <v>27724</v>
      </c>
      <c r="M4269" s="500" t="s">
        <v>2307</v>
      </c>
      <c r="N4269" s="500" t="s">
        <v>14558</v>
      </c>
    </row>
    <row r="4270" spans="1:14">
      <c r="A4270" s="500" t="s">
        <v>686</v>
      </c>
      <c r="B4270" s="500" t="s">
        <v>2858</v>
      </c>
      <c r="C4270" s="500" t="s">
        <v>2888</v>
      </c>
      <c r="D4270" s="500" t="s">
        <v>2889</v>
      </c>
      <c r="E4270" s="500" t="s">
        <v>11099</v>
      </c>
      <c r="F4270" s="500" t="s">
        <v>580</v>
      </c>
      <c r="G4270" s="500" t="s">
        <v>14559</v>
      </c>
      <c r="H4270" s="500" t="s">
        <v>11261</v>
      </c>
      <c r="I4270" s="500" t="s">
        <v>688</v>
      </c>
      <c r="J4270" s="500" t="s">
        <v>689</v>
      </c>
      <c r="K4270" s="500" t="s">
        <v>2306</v>
      </c>
      <c r="L4270" s="500" t="s">
        <v>27724</v>
      </c>
      <c r="M4270" s="500" t="s">
        <v>2307</v>
      </c>
      <c r="N4270" s="500" t="s">
        <v>14560</v>
      </c>
    </row>
    <row r="4271" spans="1:14">
      <c r="A4271" s="500" t="s">
        <v>686</v>
      </c>
      <c r="B4271" s="500" t="s">
        <v>2858</v>
      </c>
      <c r="C4271" s="500" t="s">
        <v>2888</v>
      </c>
      <c r="D4271" s="500" t="s">
        <v>2889</v>
      </c>
      <c r="E4271" s="500" t="s">
        <v>11099</v>
      </c>
      <c r="F4271" s="500" t="s">
        <v>580</v>
      </c>
      <c r="G4271" s="500" t="s">
        <v>14561</v>
      </c>
      <c r="H4271" s="500" t="s">
        <v>14247</v>
      </c>
      <c r="I4271" s="500" t="s">
        <v>688</v>
      </c>
      <c r="J4271" s="500" t="s">
        <v>689</v>
      </c>
      <c r="K4271" s="500" t="s">
        <v>2306</v>
      </c>
      <c r="L4271" s="500" t="s">
        <v>27724</v>
      </c>
      <c r="M4271" s="500" t="s">
        <v>2307</v>
      </c>
      <c r="N4271" s="500" t="s">
        <v>14562</v>
      </c>
    </row>
    <row r="4272" spans="1:14">
      <c r="A4272" s="500" t="s">
        <v>686</v>
      </c>
      <c r="B4272" s="500" t="s">
        <v>2858</v>
      </c>
      <c r="C4272" s="500" t="s">
        <v>2888</v>
      </c>
      <c r="D4272" s="500" t="s">
        <v>2889</v>
      </c>
      <c r="E4272" s="500" t="s">
        <v>11099</v>
      </c>
      <c r="F4272" s="500" t="s">
        <v>580</v>
      </c>
      <c r="G4272" s="500" t="s">
        <v>14563</v>
      </c>
      <c r="H4272" s="500" t="s">
        <v>14564</v>
      </c>
      <c r="I4272" s="500" t="s">
        <v>688</v>
      </c>
      <c r="J4272" s="500" t="s">
        <v>689</v>
      </c>
      <c r="K4272" s="500" t="s">
        <v>2306</v>
      </c>
      <c r="L4272" s="500" t="s">
        <v>27724</v>
      </c>
      <c r="M4272" s="500" t="s">
        <v>2307</v>
      </c>
      <c r="N4272" s="500" t="s">
        <v>14565</v>
      </c>
    </row>
    <row r="4273" spans="1:14">
      <c r="A4273" s="500" t="s">
        <v>686</v>
      </c>
      <c r="B4273" s="500" t="s">
        <v>2858</v>
      </c>
      <c r="C4273" s="500" t="s">
        <v>2888</v>
      </c>
      <c r="D4273" s="500" t="s">
        <v>2889</v>
      </c>
      <c r="E4273" s="500" t="s">
        <v>11099</v>
      </c>
      <c r="F4273" s="500" t="s">
        <v>580</v>
      </c>
      <c r="G4273" s="500" t="s">
        <v>14566</v>
      </c>
      <c r="H4273" s="500" t="s">
        <v>6933</v>
      </c>
      <c r="I4273" s="500" t="s">
        <v>688</v>
      </c>
      <c r="J4273" s="500" t="s">
        <v>689</v>
      </c>
      <c r="K4273" s="500" t="s">
        <v>2306</v>
      </c>
      <c r="L4273" s="500" t="s">
        <v>27724</v>
      </c>
      <c r="M4273" s="500" t="s">
        <v>2307</v>
      </c>
      <c r="N4273" s="500" t="s">
        <v>14567</v>
      </c>
    </row>
    <row r="4274" spans="1:14">
      <c r="A4274" s="500" t="s">
        <v>686</v>
      </c>
      <c r="B4274" s="500" t="s">
        <v>2858</v>
      </c>
      <c r="C4274" s="500" t="s">
        <v>2888</v>
      </c>
      <c r="D4274" s="500" t="s">
        <v>2889</v>
      </c>
      <c r="E4274" s="500" t="s">
        <v>11099</v>
      </c>
      <c r="F4274" s="500" t="s">
        <v>580</v>
      </c>
      <c r="G4274" s="500" t="s">
        <v>14568</v>
      </c>
      <c r="H4274" s="500" t="s">
        <v>14306</v>
      </c>
      <c r="I4274" s="500" t="s">
        <v>688</v>
      </c>
      <c r="J4274" s="500" t="s">
        <v>689</v>
      </c>
      <c r="K4274" s="500" t="s">
        <v>2306</v>
      </c>
      <c r="L4274" s="500" t="s">
        <v>27724</v>
      </c>
      <c r="M4274" s="500" t="s">
        <v>2307</v>
      </c>
      <c r="N4274" s="500" t="s">
        <v>14569</v>
      </c>
    </row>
    <row r="4275" spans="1:14">
      <c r="A4275" s="500" t="s">
        <v>686</v>
      </c>
      <c r="B4275" s="500" t="s">
        <v>2858</v>
      </c>
      <c r="C4275" s="500" t="s">
        <v>2888</v>
      </c>
      <c r="D4275" s="500" t="s">
        <v>2889</v>
      </c>
      <c r="E4275" s="500" t="s">
        <v>11099</v>
      </c>
      <c r="F4275" s="500" t="s">
        <v>580</v>
      </c>
      <c r="G4275" s="500" t="s">
        <v>14570</v>
      </c>
      <c r="H4275" s="500" t="s">
        <v>11130</v>
      </c>
      <c r="I4275" s="500" t="s">
        <v>688</v>
      </c>
      <c r="J4275" s="500" t="s">
        <v>689</v>
      </c>
      <c r="K4275" s="500" t="s">
        <v>2306</v>
      </c>
      <c r="L4275" s="500" t="s">
        <v>27724</v>
      </c>
      <c r="M4275" s="500" t="s">
        <v>2307</v>
      </c>
      <c r="N4275" s="500" t="s">
        <v>14571</v>
      </c>
    </row>
    <row r="4276" spans="1:14">
      <c r="A4276" s="500" t="s">
        <v>686</v>
      </c>
      <c r="B4276" s="500" t="s">
        <v>2858</v>
      </c>
      <c r="C4276" s="500" t="s">
        <v>2888</v>
      </c>
      <c r="D4276" s="500" t="s">
        <v>2889</v>
      </c>
      <c r="E4276" s="500" t="s">
        <v>11099</v>
      </c>
      <c r="F4276" s="500" t="s">
        <v>580</v>
      </c>
      <c r="G4276" s="500" t="s">
        <v>14572</v>
      </c>
      <c r="H4276" s="500" t="s">
        <v>12848</v>
      </c>
      <c r="I4276" s="500" t="s">
        <v>688</v>
      </c>
      <c r="J4276" s="500" t="s">
        <v>689</v>
      </c>
      <c r="K4276" s="500" t="s">
        <v>2306</v>
      </c>
      <c r="L4276" s="500" t="s">
        <v>27724</v>
      </c>
      <c r="M4276" s="500" t="s">
        <v>2307</v>
      </c>
      <c r="N4276" s="500" t="s">
        <v>14573</v>
      </c>
    </row>
    <row r="4277" spans="1:14">
      <c r="A4277" s="500" t="s">
        <v>686</v>
      </c>
      <c r="B4277" s="500" t="s">
        <v>2858</v>
      </c>
      <c r="C4277" s="500" t="s">
        <v>2888</v>
      </c>
      <c r="D4277" s="500" t="s">
        <v>2889</v>
      </c>
      <c r="E4277" s="500" t="s">
        <v>11099</v>
      </c>
      <c r="F4277" s="500" t="s">
        <v>580</v>
      </c>
      <c r="G4277" s="500" t="s">
        <v>14574</v>
      </c>
      <c r="H4277" s="500" t="s">
        <v>3833</v>
      </c>
      <c r="I4277" s="500" t="s">
        <v>688</v>
      </c>
      <c r="J4277" s="500" t="s">
        <v>689</v>
      </c>
      <c r="K4277" s="500" t="s">
        <v>2306</v>
      </c>
      <c r="L4277" s="500" t="s">
        <v>27724</v>
      </c>
      <c r="M4277" s="500" t="s">
        <v>2307</v>
      </c>
      <c r="N4277" s="500" t="s">
        <v>14575</v>
      </c>
    </row>
    <row r="4278" spans="1:14">
      <c r="A4278" s="500" t="s">
        <v>686</v>
      </c>
      <c r="B4278" s="500" t="s">
        <v>2858</v>
      </c>
      <c r="C4278" s="500" t="s">
        <v>2888</v>
      </c>
      <c r="D4278" s="500" t="s">
        <v>2889</v>
      </c>
      <c r="E4278" s="500" t="s">
        <v>11099</v>
      </c>
      <c r="F4278" s="500" t="s">
        <v>580</v>
      </c>
      <c r="G4278" s="500" t="s">
        <v>14576</v>
      </c>
      <c r="H4278" s="500" t="s">
        <v>11845</v>
      </c>
      <c r="I4278" s="500" t="s">
        <v>688</v>
      </c>
      <c r="J4278" s="500" t="s">
        <v>689</v>
      </c>
      <c r="K4278" s="500" t="s">
        <v>2306</v>
      </c>
      <c r="L4278" s="500" t="s">
        <v>27724</v>
      </c>
      <c r="M4278" s="500" t="s">
        <v>2307</v>
      </c>
      <c r="N4278" s="500" t="s">
        <v>14577</v>
      </c>
    </row>
    <row r="4279" spans="1:14">
      <c r="A4279" s="500" t="s">
        <v>686</v>
      </c>
      <c r="B4279" s="500" t="s">
        <v>2858</v>
      </c>
      <c r="C4279" s="500" t="s">
        <v>2888</v>
      </c>
      <c r="D4279" s="500" t="s">
        <v>2889</v>
      </c>
      <c r="E4279" s="500" t="s">
        <v>11099</v>
      </c>
      <c r="F4279" s="500" t="s">
        <v>580</v>
      </c>
      <c r="G4279" s="500" t="s">
        <v>14578</v>
      </c>
      <c r="H4279" s="500" t="s">
        <v>14317</v>
      </c>
      <c r="I4279" s="500" t="s">
        <v>688</v>
      </c>
      <c r="J4279" s="500" t="s">
        <v>689</v>
      </c>
      <c r="K4279" s="500" t="s">
        <v>2306</v>
      </c>
      <c r="L4279" s="500" t="s">
        <v>27724</v>
      </c>
      <c r="M4279" s="500" t="s">
        <v>2307</v>
      </c>
      <c r="N4279" s="500" t="s">
        <v>14579</v>
      </c>
    </row>
    <row r="4280" spans="1:14">
      <c r="A4280" s="500" t="s">
        <v>686</v>
      </c>
      <c r="B4280" s="500" t="s">
        <v>2858</v>
      </c>
      <c r="C4280" s="500" t="s">
        <v>2888</v>
      </c>
      <c r="D4280" s="500" t="s">
        <v>2889</v>
      </c>
      <c r="E4280" s="500" t="s">
        <v>11099</v>
      </c>
      <c r="F4280" s="500" t="s">
        <v>580</v>
      </c>
      <c r="G4280" s="500" t="s">
        <v>14580</v>
      </c>
      <c r="H4280" s="500" t="s">
        <v>11737</v>
      </c>
      <c r="I4280" s="500" t="s">
        <v>688</v>
      </c>
      <c r="J4280" s="500" t="s">
        <v>689</v>
      </c>
      <c r="K4280" s="500" t="s">
        <v>2306</v>
      </c>
      <c r="L4280" s="500" t="s">
        <v>27724</v>
      </c>
      <c r="M4280" s="500" t="s">
        <v>2307</v>
      </c>
      <c r="N4280" s="500" t="s">
        <v>14581</v>
      </c>
    </row>
    <row r="4281" spans="1:14">
      <c r="A4281" s="500" t="s">
        <v>686</v>
      </c>
      <c r="B4281" s="500" t="s">
        <v>2858</v>
      </c>
      <c r="C4281" s="500" t="s">
        <v>2888</v>
      </c>
      <c r="D4281" s="500" t="s">
        <v>2889</v>
      </c>
      <c r="E4281" s="500" t="s">
        <v>11099</v>
      </c>
      <c r="F4281" s="500" t="s">
        <v>580</v>
      </c>
      <c r="G4281" s="500" t="s">
        <v>14582</v>
      </c>
      <c r="H4281" s="500" t="s">
        <v>11700</v>
      </c>
      <c r="I4281" s="500" t="s">
        <v>688</v>
      </c>
      <c r="J4281" s="500" t="s">
        <v>689</v>
      </c>
      <c r="K4281" s="500" t="s">
        <v>2306</v>
      </c>
      <c r="L4281" s="500" t="s">
        <v>27724</v>
      </c>
      <c r="M4281" s="500" t="s">
        <v>2307</v>
      </c>
      <c r="N4281" s="500" t="s">
        <v>14583</v>
      </c>
    </row>
    <row r="4282" spans="1:14">
      <c r="A4282" s="500" t="s">
        <v>686</v>
      </c>
      <c r="B4282" s="500" t="s">
        <v>2858</v>
      </c>
      <c r="C4282" s="500" t="s">
        <v>2888</v>
      </c>
      <c r="D4282" s="500" t="s">
        <v>2889</v>
      </c>
      <c r="E4282" s="500" t="s">
        <v>11099</v>
      </c>
      <c r="F4282" s="500" t="s">
        <v>580</v>
      </c>
      <c r="G4282" s="500" t="s">
        <v>14584</v>
      </c>
      <c r="H4282" s="500" t="s">
        <v>11318</v>
      </c>
      <c r="I4282" s="500" t="s">
        <v>688</v>
      </c>
      <c r="J4282" s="500" t="s">
        <v>689</v>
      </c>
      <c r="K4282" s="500" t="s">
        <v>2306</v>
      </c>
      <c r="L4282" s="500" t="s">
        <v>27724</v>
      </c>
      <c r="M4282" s="500" t="s">
        <v>2307</v>
      </c>
      <c r="N4282" s="500" t="s">
        <v>14585</v>
      </c>
    </row>
    <row r="4283" spans="1:14">
      <c r="A4283" s="500" t="s">
        <v>686</v>
      </c>
      <c r="B4283" s="500" t="s">
        <v>2858</v>
      </c>
      <c r="C4283" s="500" t="s">
        <v>2888</v>
      </c>
      <c r="D4283" s="500" t="s">
        <v>2889</v>
      </c>
      <c r="E4283" s="500" t="s">
        <v>11099</v>
      </c>
      <c r="F4283" s="500" t="s">
        <v>580</v>
      </c>
      <c r="G4283" s="500" t="s">
        <v>14586</v>
      </c>
      <c r="H4283" s="500" t="s">
        <v>14326</v>
      </c>
      <c r="I4283" s="500" t="s">
        <v>688</v>
      </c>
      <c r="J4283" s="500" t="s">
        <v>689</v>
      </c>
      <c r="K4283" s="500" t="s">
        <v>2306</v>
      </c>
      <c r="L4283" s="500" t="s">
        <v>27724</v>
      </c>
      <c r="M4283" s="500" t="s">
        <v>2307</v>
      </c>
      <c r="N4283" s="500" t="s">
        <v>14587</v>
      </c>
    </row>
    <row r="4284" spans="1:14">
      <c r="A4284" s="500" t="s">
        <v>686</v>
      </c>
      <c r="B4284" s="500" t="s">
        <v>2858</v>
      </c>
      <c r="C4284" s="500" t="s">
        <v>2888</v>
      </c>
      <c r="D4284" s="500" t="s">
        <v>2889</v>
      </c>
      <c r="E4284" s="500" t="s">
        <v>11099</v>
      </c>
      <c r="F4284" s="500" t="s">
        <v>580</v>
      </c>
      <c r="G4284" s="500" t="s">
        <v>14588</v>
      </c>
      <c r="H4284" s="500" t="s">
        <v>11730</v>
      </c>
      <c r="I4284" s="500" t="s">
        <v>688</v>
      </c>
      <c r="J4284" s="500" t="s">
        <v>689</v>
      </c>
      <c r="K4284" s="500" t="s">
        <v>2306</v>
      </c>
      <c r="L4284" s="500" t="s">
        <v>27724</v>
      </c>
      <c r="M4284" s="500" t="s">
        <v>2307</v>
      </c>
      <c r="N4284" s="500" t="s">
        <v>14589</v>
      </c>
    </row>
    <row r="4285" spans="1:14">
      <c r="A4285" s="500" t="s">
        <v>686</v>
      </c>
      <c r="B4285" s="500" t="s">
        <v>2858</v>
      </c>
      <c r="C4285" s="500" t="s">
        <v>2888</v>
      </c>
      <c r="D4285" s="500" t="s">
        <v>2889</v>
      </c>
      <c r="E4285" s="500" t="s">
        <v>11099</v>
      </c>
      <c r="F4285" s="500" t="s">
        <v>580</v>
      </c>
      <c r="G4285" s="500" t="s">
        <v>14590</v>
      </c>
      <c r="H4285" s="500" t="s">
        <v>6933</v>
      </c>
      <c r="I4285" s="500" t="s">
        <v>688</v>
      </c>
      <c r="J4285" s="500" t="s">
        <v>689</v>
      </c>
      <c r="K4285" s="500" t="s">
        <v>2306</v>
      </c>
      <c r="L4285" s="500" t="s">
        <v>27724</v>
      </c>
      <c r="M4285" s="500" t="s">
        <v>2307</v>
      </c>
      <c r="N4285" s="500" t="s">
        <v>14591</v>
      </c>
    </row>
    <row r="4286" spans="1:14">
      <c r="A4286" s="500" t="s">
        <v>686</v>
      </c>
      <c r="B4286" s="500" t="s">
        <v>2858</v>
      </c>
      <c r="C4286" s="500" t="s">
        <v>2888</v>
      </c>
      <c r="D4286" s="500" t="s">
        <v>2889</v>
      </c>
      <c r="E4286" s="500" t="s">
        <v>11099</v>
      </c>
      <c r="F4286" s="500" t="s">
        <v>580</v>
      </c>
      <c r="G4286" s="500" t="s">
        <v>14592</v>
      </c>
      <c r="H4286" s="500" t="s">
        <v>14306</v>
      </c>
      <c r="I4286" s="500" t="s">
        <v>688</v>
      </c>
      <c r="J4286" s="500" t="s">
        <v>689</v>
      </c>
      <c r="K4286" s="500" t="s">
        <v>2306</v>
      </c>
      <c r="L4286" s="500" t="s">
        <v>27724</v>
      </c>
      <c r="M4286" s="500" t="s">
        <v>2307</v>
      </c>
      <c r="N4286" s="500" t="s">
        <v>14593</v>
      </c>
    </row>
    <row r="4287" spans="1:14">
      <c r="A4287" s="500" t="s">
        <v>686</v>
      </c>
      <c r="B4287" s="500" t="s">
        <v>2858</v>
      </c>
      <c r="C4287" s="500" t="s">
        <v>2888</v>
      </c>
      <c r="D4287" s="500" t="s">
        <v>2889</v>
      </c>
      <c r="E4287" s="500" t="s">
        <v>11099</v>
      </c>
      <c r="F4287" s="500" t="s">
        <v>580</v>
      </c>
      <c r="G4287" s="500" t="s">
        <v>14594</v>
      </c>
      <c r="H4287" s="500" t="s">
        <v>11130</v>
      </c>
      <c r="I4287" s="500" t="s">
        <v>688</v>
      </c>
      <c r="J4287" s="500" t="s">
        <v>689</v>
      </c>
      <c r="K4287" s="500" t="s">
        <v>2306</v>
      </c>
      <c r="L4287" s="500" t="s">
        <v>27724</v>
      </c>
      <c r="M4287" s="500" t="s">
        <v>2307</v>
      </c>
      <c r="N4287" s="500" t="s">
        <v>14595</v>
      </c>
    </row>
    <row r="4288" spans="1:14">
      <c r="A4288" s="500" t="s">
        <v>686</v>
      </c>
      <c r="B4288" s="500" t="s">
        <v>2858</v>
      </c>
      <c r="C4288" s="500" t="s">
        <v>2888</v>
      </c>
      <c r="D4288" s="500" t="s">
        <v>2889</v>
      </c>
      <c r="E4288" s="500" t="s">
        <v>11099</v>
      </c>
      <c r="F4288" s="500" t="s">
        <v>580</v>
      </c>
      <c r="G4288" s="500" t="s">
        <v>14596</v>
      </c>
      <c r="H4288" s="500" t="s">
        <v>12848</v>
      </c>
      <c r="I4288" s="500" t="s">
        <v>688</v>
      </c>
      <c r="J4288" s="500" t="s">
        <v>689</v>
      </c>
      <c r="K4288" s="500" t="s">
        <v>2306</v>
      </c>
      <c r="L4288" s="500" t="s">
        <v>27724</v>
      </c>
      <c r="M4288" s="500" t="s">
        <v>2307</v>
      </c>
      <c r="N4288" s="500" t="s">
        <v>14597</v>
      </c>
    </row>
    <row r="4289" spans="1:14">
      <c r="A4289" s="500" t="s">
        <v>686</v>
      </c>
      <c r="B4289" s="500" t="s">
        <v>2858</v>
      </c>
      <c r="C4289" s="500" t="s">
        <v>2888</v>
      </c>
      <c r="D4289" s="500" t="s">
        <v>2889</v>
      </c>
      <c r="E4289" s="500" t="s">
        <v>11099</v>
      </c>
      <c r="F4289" s="500" t="s">
        <v>580</v>
      </c>
      <c r="G4289" s="500" t="s">
        <v>14598</v>
      </c>
      <c r="H4289" s="500" t="s">
        <v>3833</v>
      </c>
      <c r="I4289" s="500" t="s">
        <v>688</v>
      </c>
      <c r="J4289" s="500" t="s">
        <v>689</v>
      </c>
      <c r="K4289" s="500" t="s">
        <v>2306</v>
      </c>
      <c r="L4289" s="500" t="s">
        <v>27724</v>
      </c>
      <c r="M4289" s="500" t="s">
        <v>2307</v>
      </c>
      <c r="N4289" s="500" t="s">
        <v>14599</v>
      </c>
    </row>
    <row r="4290" spans="1:14">
      <c r="A4290" s="500" t="s">
        <v>686</v>
      </c>
      <c r="B4290" s="500" t="s">
        <v>2858</v>
      </c>
      <c r="C4290" s="500" t="s">
        <v>2888</v>
      </c>
      <c r="D4290" s="500" t="s">
        <v>2889</v>
      </c>
      <c r="E4290" s="500" t="s">
        <v>11099</v>
      </c>
      <c r="F4290" s="500" t="s">
        <v>580</v>
      </c>
      <c r="G4290" s="500" t="s">
        <v>14600</v>
      </c>
      <c r="H4290" s="500" t="s">
        <v>11845</v>
      </c>
      <c r="I4290" s="500" t="s">
        <v>688</v>
      </c>
      <c r="J4290" s="500" t="s">
        <v>689</v>
      </c>
      <c r="K4290" s="500" t="s">
        <v>2306</v>
      </c>
      <c r="L4290" s="500" t="s">
        <v>27724</v>
      </c>
      <c r="M4290" s="500" t="s">
        <v>2307</v>
      </c>
      <c r="N4290" s="500" t="s">
        <v>14601</v>
      </c>
    </row>
    <row r="4291" spans="1:14">
      <c r="A4291" s="500" t="s">
        <v>686</v>
      </c>
      <c r="B4291" s="500" t="s">
        <v>2858</v>
      </c>
      <c r="C4291" s="500" t="s">
        <v>2888</v>
      </c>
      <c r="D4291" s="500" t="s">
        <v>2889</v>
      </c>
      <c r="E4291" s="500" t="s">
        <v>11099</v>
      </c>
      <c r="F4291" s="500" t="s">
        <v>580</v>
      </c>
      <c r="G4291" s="500" t="s">
        <v>14602</v>
      </c>
      <c r="H4291" s="500" t="s">
        <v>14317</v>
      </c>
      <c r="I4291" s="500" t="s">
        <v>688</v>
      </c>
      <c r="J4291" s="500" t="s">
        <v>689</v>
      </c>
      <c r="K4291" s="500" t="s">
        <v>2306</v>
      </c>
      <c r="L4291" s="500" t="s">
        <v>27724</v>
      </c>
      <c r="M4291" s="500" t="s">
        <v>2307</v>
      </c>
      <c r="N4291" s="500" t="s">
        <v>14603</v>
      </c>
    </row>
    <row r="4292" spans="1:14">
      <c r="A4292" s="500" t="s">
        <v>686</v>
      </c>
      <c r="B4292" s="500" t="s">
        <v>2858</v>
      </c>
      <c r="C4292" s="500" t="s">
        <v>2888</v>
      </c>
      <c r="D4292" s="500" t="s">
        <v>2889</v>
      </c>
      <c r="E4292" s="500" t="s">
        <v>11099</v>
      </c>
      <c r="F4292" s="500" t="s">
        <v>580</v>
      </c>
      <c r="G4292" s="500" t="s">
        <v>14604</v>
      </c>
      <c r="H4292" s="500" t="s">
        <v>11737</v>
      </c>
      <c r="I4292" s="500" t="s">
        <v>688</v>
      </c>
      <c r="J4292" s="500" t="s">
        <v>689</v>
      </c>
      <c r="K4292" s="500" t="s">
        <v>2306</v>
      </c>
      <c r="L4292" s="500" t="s">
        <v>27724</v>
      </c>
      <c r="M4292" s="500" t="s">
        <v>2307</v>
      </c>
      <c r="N4292" s="500" t="s">
        <v>14605</v>
      </c>
    </row>
    <row r="4293" spans="1:14">
      <c r="A4293" s="500" t="s">
        <v>686</v>
      </c>
      <c r="B4293" s="500" t="s">
        <v>2858</v>
      </c>
      <c r="C4293" s="500" t="s">
        <v>2888</v>
      </c>
      <c r="D4293" s="500" t="s">
        <v>2889</v>
      </c>
      <c r="E4293" s="500" t="s">
        <v>11099</v>
      </c>
      <c r="F4293" s="500" t="s">
        <v>580</v>
      </c>
      <c r="G4293" s="500" t="s">
        <v>14606</v>
      </c>
      <c r="H4293" s="500" t="s">
        <v>11700</v>
      </c>
      <c r="I4293" s="500" t="s">
        <v>688</v>
      </c>
      <c r="J4293" s="500" t="s">
        <v>689</v>
      </c>
      <c r="K4293" s="500" t="s">
        <v>2306</v>
      </c>
      <c r="L4293" s="500" t="s">
        <v>27724</v>
      </c>
      <c r="M4293" s="500" t="s">
        <v>2307</v>
      </c>
      <c r="N4293" s="500" t="s">
        <v>14607</v>
      </c>
    </row>
    <row r="4294" spans="1:14">
      <c r="A4294" s="500" t="s">
        <v>686</v>
      </c>
      <c r="B4294" s="500" t="s">
        <v>2858</v>
      </c>
      <c r="C4294" s="500" t="s">
        <v>2888</v>
      </c>
      <c r="D4294" s="500" t="s">
        <v>2889</v>
      </c>
      <c r="E4294" s="500" t="s">
        <v>11099</v>
      </c>
      <c r="F4294" s="500" t="s">
        <v>580</v>
      </c>
      <c r="G4294" s="500" t="s">
        <v>14608</v>
      </c>
      <c r="H4294" s="500" t="s">
        <v>11318</v>
      </c>
      <c r="I4294" s="500" t="s">
        <v>688</v>
      </c>
      <c r="J4294" s="500" t="s">
        <v>689</v>
      </c>
      <c r="K4294" s="500" t="s">
        <v>2306</v>
      </c>
      <c r="L4294" s="500" t="s">
        <v>27724</v>
      </c>
      <c r="M4294" s="500" t="s">
        <v>2307</v>
      </c>
      <c r="N4294" s="500" t="s">
        <v>14609</v>
      </c>
    </row>
    <row r="4295" spans="1:14">
      <c r="A4295" s="500" t="s">
        <v>686</v>
      </c>
      <c r="B4295" s="500" t="s">
        <v>2858</v>
      </c>
      <c r="C4295" s="500" t="s">
        <v>2888</v>
      </c>
      <c r="D4295" s="500" t="s">
        <v>2889</v>
      </c>
      <c r="E4295" s="500" t="s">
        <v>11099</v>
      </c>
      <c r="F4295" s="500" t="s">
        <v>580</v>
      </c>
      <c r="G4295" s="500" t="s">
        <v>14610</v>
      </c>
      <c r="H4295" s="500" t="s">
        <v>14326</v>
      </c>
      <c r="I4295" s="500" t="s">
        <v>688</v>
      </c>
      <c r="J4295" s="500" t="s">
        <v>689</v>
      </c>
      <c r="K4295" s="500" t="s">
        <v>2306</v>
      </c>
      <c r="L4295" s="500" t="s">
        <v>27724</v>
      </c>
      <c r="M4295" s="500" t="s">
        <v>2307</v>
      </c>
      <c r="N4295" s="500" t="s">
        <v>14611</v>
      </c>
    </row>
    <row r="4296" spans="1:14">
      <c r="A4296" s="500" t="s">
        <v>686</v>
      </c>
      <c r="B4296" s="500" t="s">
        <v>2858</v>
      </c>
      <c r="C4296" s="500" t="s">
        <v>2888</v>
      </c>
      <c r="D4296" s="500" t="s">
        <v>2889</v>
      </c>
      <c r="E4296" s="500" t="s">
        <v>11099</v>
      </c>
      <c r="F4296" s="500" t="s">
        <v>580</v>
      </c>
      <c r="G4296" s="500" t="s">
        <v>14612</v>
      </c>
      <c r="H4296" s="500" t="s">
        <v>11730</v>
      </c>
      <c r="I4296" s="500" t="s">
        <v>688</v>
      </c>
      <c r="J4296" s="500" t="s">
        <v>689</v>
      </c>
      <c r="K4296" s="500" t="s">
        <v>2306</v>
      </c>
      <c r="L4296" s="500" t="s">
        <v>27724</v>
      </c>
      <c r="M4296" s="500" t="s">
        <v>2307</v>
      </c>
      <c r="N4296" s="500" t="s">
        <v>14613</v>
      </c>
    </row>
    <row r="4297" spans="1:14">
      <c r="A4297" s="500" t="s">
        <v>686</v>
      </c>
      <c r="B4297" s="500" t="s">
        <v>2858</v>
      </c>
      <c r="C4297" s="500" t="s">
        <v>2888</v>
      </c>
      <c r="D4297" s="500" t="s">
        <v>2889</v>
      </c>
      <c r="E4297" s="500" t="s">
        <v>11099</v>
      </c>
      <c r="F4297" s="500" t="s">
        <v>580</v>
      </c>
      <c r="G4297" s="500" t="s">
        <v>14614</v>
      </c>
      <c r="H4297" s="500" t="s">
        <v>14615</v>
      </c>
      <c r="I4297" s="500" t="s">
        <v>688</v>
      </c>
      <c r="J4297" s="500" t="s">
        <v>689</v>
      </c>
      <c r="K4297" s="500" t="s">
        <v>2306</v>
      </c>
      <c r="L4297" s="500" t="s">
        <v>27724</v>
      </c>
      <c r="M4297" s="500" t="s">
        <v>2307</v>
      </c>
      <c r="N4297" s="500" t="s">
        <v>14616</v>
      </c>
    </row>
    <row r="4298" spans="1:14">
      <c r="A4298" s="500" t="s">
        <v>686</v>
      </c>
      <c r="B4298" s="500" t="s">
        <v>2858</v>
      </c>
      <c r="C4298" s="500" t="s">
        <v>2888</v>
      </c>
      <c r="D4298" s="500" t="s">
        <v>2889</v>
      </c>
      <c r="E4298" s="500" t="s">
        <v>11099</v>
      </c>
      <c r="F4298" s="500" t="s">
        <v>580</v>
      </c>
      <c r="G4298" s="500" t="s">
        <v>14617</v>
      </c>
      <c r="H4298" s="500" t="s">
        <v>11305</v>
      </c>
      <c r="I4298" s="500" t="s">
        <v>688</v>
      </c>
      <c r="J4298" s="500" t="s">
        <v>689</v>
      </c>
      <c r="K4298" s="500" t="s">
        <v>2306</v>
      </c>
      <c r="L4298" s="500" t="s">
        <v>27724</v>
      </c>
      <c r="M4298" s="500" t="s">
        <v>2307</v>
      </c>
      <c r="N4298" s="500" t="s">
        <v>14618</v>
      </c>
    </row>
    <row r="4299" spans="1:14">
      <c r="A4299" s="500" t="s">
        <v>686</v>
      </c>
      <c r="B4299" s="500" t="s">
        <v>2858</v>
      </c>
      <c r="C4299" s="500" t="s">
        <v>2888</v>
      </c>
      <c r="D4299" s="500" t="s">
        <v>2889</v>
      </c>
      <c r="E4299" s="500" t="s">
        <v>11099</v>
      </c>
      <c r="F4299" s="500" t="s">
        <v>580</v>
      </c>
      <c r="G4299" s="500" t="s">
        <v>14619</v>
      </c>
      <c r="H4299" s="500" t="s">
        <v>11455</v>
      </c>
      <c r="I4299" s="500" t="s">
        <v>688</v>
      </c>
      <c r="J4299" s="500" t="s">
        <v>689</v>
      </c>
      <c r="K4299" s="500" t="s">
        <v>2306</v>
      </c>
      <c r="L4299" s="500" t="s">
        <v>27724</v>
      </c>
      <c r="M4299" s="500" t="s">
        <v>2307</v>
      </c>
      <c r="N4299" s="500" t="s">
        <v>14620</v>
      </c>
    </row>
    <row r="4300" spans="1:14">
      <c r="A4300" s="500" t="s">
        <v>686</v>
      </c>
      <c r="B4300" s="500" t="s">
        <v>2858</v>
      </c>
      <c r="C4300" s="500" t="s">
        <v>2888</v>
      </c>
      <c r="D4300" s="500" t="s">
        <v>2889</v>
      </c>
      <c r="E4300" s="500" t="s">
        <v>11099</v>
      </c>
      <c r="F4300" s="500" t="s">
        <v>580</v>
      </c>
      <c r="G4300" s="500" t="s">
        <v>14621</v>
      </c>
      <c r="H4300" s="500" t="s">
        <v>14362</v>
      </c>
      <c r="I4300" s="500" t="s">
        <v>688</v>
      </c>
      <c r="J4300" s="500" t="s">
        <v>689</v>
      </c>
      <c r="K4300" s="500" t="s">
        <v>2306</v>
      </c>
      <c r="L4300" s="500" t="s">
        <v>27724</v>
      </c>
      <c r="M4300" s="500" t="s">
        <v>2307</v>
      </c>
      <c r="N4300" s="500" t="s">
        <v>14622</v>
      </c>
    </row>
    <row r="4301" spans="1:14">
      <c r="A4301" s="500" t="s">
        <v>686</v>
      </c>
      <c r="B4301" s="500" t="s">
        <v>2858</v>
      </c>
      <c r="C4301" s="500" t="s">
        <v>2888</v>
      </c>
      <c r="D4301" s="500" t="s">
        <v>2889</v>
      </c>
      <c r="E4301" s="500" t="s">
        <v>11099</v>
      </c>
      <c r="F4301" s="500" t="s">
        <v>580</v>
      </c>
      <c r="G4301" s="500" t="s">
        <v>14623</v>
      </c>
      <c r="H4301" s="500" t="s">
        <v>11371</v>
      </c>
      <c r="I4301" s="500" t="s">
        <v>688</v>
      </c>
      <c r="J4301" s="500" t="s">
        <v>689</v>
      </c>
      <c r="K4301" s="500" t="s">
        <v>2306</v>
      </c>
      <c r="L4301" s="500" t="s">
        <v>27724</v>
      </c>
      <c r="M4301" s="500" t="s">
        <v>2307</v>
      </c>
      <c r="N4301" s="500" t="s">
        <v>14624</v>
      </c>
    </row>
    <row r="4302" spans="1:14">
      <c r="A4302" s="500" t="s">
        <v>686</v>
      </c>
      <c r="B4302" s="500" t="s">
        <v>2858</v>
      </c>
      <c r="C4302" s="500" t="s">
        <v>2888</v>
      </c>
      <c r="D4302" s="500" t="s">
        <v>2889</v>
      </c>
      <c r="E4302" s="500" t="s">
        <v>11099</v>
      </c>
      <c r="F4302" s="500" t="s">
        <v>580</v>
      </c>
      <c r="G4302" s="500" t="s">
        <v>14625</v>
      </c>
      <c r="H4302" s="500" t="s">
        <v>14367</v>
      </c>
      <c r="I4302" s="500" t="s">
        <v>688</v>
      </c>
      <c r="J4302" s="500" t="s">
        <v>689</v>
      </c>
      <c r="K4302" s="500" t="s">
        <v>2306</v>
      </c>
      <c r="L4302" s="500" t="s">
        <v>27724</v>
      </c>
      <c r="M4302" s="500" t="s">
        <v>2307</v>
      </c>
      <c r="N4302" s="500" t="s">
        <v>14626</v>
      </c>
    </row>
    <row r="4303" spans="1:14">
      <c r="A4303" s="500" t="s">
        <v>686</v>
      </c>
      <c r="B4303" s="500" t="s">
        <v>2858</v>
      </c>
      <c r="C4303" s="500" t="s">
        <v>2888</v>
      </c>
      <c r="D4303" s="500" t="s">
        <v>2889</v>
      </c>
      <c r="E4303" s="500" t="s">
        <v>11099</v>
      </c>
      <c r="F4303" s="500" t="s">
        <v>580</v>
      </c>
      <c r="G4303" s="500" t="s">
        <v>14627</v>
      </c>
      <c r="H4303" s="500" t="s">
        <v>11816</v>
      </c>
      <c r="I4303" s="500" t="s">
        <v>688</v>
      </c>
      <c r="J4303" s="500" t="s">
        <v>689</v>
      </c>
      <c r="K4303" s="500" t="s">
        <v>2306</v>
      </c>
      <c r="L4303" s="500" t="s">
        <v>27724</v>
      </c>
      <c r="M4303" s="500" t="s">
        <v>2307</v>
      </c>
      <c r="N4303" s="500" t="s">
        <v>14628</v>
      </c>
    </row>
    <row r="4304" spans="1:14">
      <c r="A4304" s="500" t="s">
        <v>686</v>
      </c>
      <c r="B4304" s="500" t="s">
        <v>2858</v>
      </c>
      <c r="C4304" s="500" t="s">
        <v>2888</v>
      </c>
      <c r="D4304" s="500" t="s">
        <v>2889</v>
      </c>
      <c r="E4304" s="500" t="s">
        <v>11099</v>
      </c>
      <c r="F4304" s="500" t="s">
        <v>580</v>
      </c>
      <c r="G4304" s="500" t="s">
        <v>14629</v>
      </c>
      <c r="H4304" s="500" t="s">
        <v>3942</v>
      </c>
      <c r="I4304" s="500" t="s">
        <v>688</v>
      </c>
      <c r="J4304" s="500" t="s">
        <v>689</v>
      </c>
      <c r="K4304" s="500" t="s">
        <v>2306</v>
      </c>
      <c r="L4304" s="500" t="s">
        <v>27724</v>
      </c>
      <c r="M4304" s="500" t="s">
        <v>2307</v>
      </c>
      <c r="N4304" s="500" t="s">
        <v>14630</v>
      </c>
    </row>
    <row r="4305" spans="1:14">
      <c r="A4305" s="500" t="s">
        <v>686</v>
      </c>
      <c r="B4305" s="500" t="s">
        <v>2858</v>
      </c>
      <c r="C4305" s="500" t="s">
        <v>2888</v>
      </c>
      <c r="D4305" s="500" t="s">
        <v>2889</v>
      </c>
      <c r="E4305" s="500" t="s">
        <v>11099</v>
      </c>
      <c r="F4305" s="500" t="s">
        <v>580</v>
      </c>
      <c r="G4305" s="500" t="s">
        <v>14631</v>
      </c>
      <c r="H4305" s="500" t="s">
        <v>14374</v>
      </c>
      <c r="I4305" s="500" t="s">
        <v>688</v>
      </c>
      <c r="J4305" s="500" t="s">
        <v>689</v>
      </c>
      <c r="K4305" s="500" t="s">
        <v>2306</v>
      </c>
      <c r="L4305" s="500" t="s">
        <v>27724</v>
      </c>
      <c r="M4305" s="500" t="s">
        <v>2307</v>
      </c>
      <c r="N4305" s="500" t="s">
        <v>14632</v>
      </c>
    </row>
    <row r="4306" spans="1:14">
      <c r="A4306" s="500" t="s">
        <v>686</v>
      </c>
      <c r="B4306" s="500" t="s">
        <v>2858</v>
      </c>
      <c r="C4306" s="500" t="s">
        <v>2888</v>
      </c>
      <c r="D4306" s="500" t="s">
        <v>2889</v>
      </c>
      <c r="E4306" s="500" t="s">
        <v>11099</v>
      </c>
      <c r="F4306" s="500" t="s">
        <v>580</v>
      </c>
      <c r="G4306" s="500" t="s">
        <v>14633</v>
      </c>
      <c r="H4306" s="500" t="s">
        <v>7107</v>
      </c>
      <c r="I4306" s="500" t="s">
        <v>688</v>
      </c>
      <c r="J4306" s="500" t="s">
        <v>689</v>
      </c>
      <c r="K4306" s="500" t="s">
        <v>2306</v>
      </c>
      <c r="L4306" s="500" t="s">
        <v>27724</v>
      </c>
      <c r="M4306" s="500" t="s">
        <v>2307</v>
      </c>
      <c r="N4306" s="500" t="s">
        <v>14634</v>
      </c>
    </row>
    <row r="4307" spans="1:14">
      <c r="A4307" s="500" t="s">
        <v>686</v>
      </c>
      <c r="B4307" s="500" t="s">
        <v>2858</v>
      </c>
      <c r="C4307" s="500" t="s">
        <v>2888</v>
      </c>
      <c r="D4307" s="500" t="s">
        <v>2889</v>
      </c>
      <c r="E4307" s="500" t="s">
        <v>11099</v>
      </c>
      <c r="F4307" s="500" t="s">
        <v>580</v>
      </c>
      <c r="G4307" s="500" t="s">
        <v>14635</v>
      </c>
      <c r="H4307" s="500" t="s">
        <v>7011</v>
      </c>
      <c r="I4307" s="500" t="s">
        <v>688</v>
      </c>
      <c r="J4307" s="500" t="s">
        <v>689</v>
      </c>
      <c r="K4307" s="500" t="s">
        <v>2306</v>
      </c>
      <c r="L4307" s="500" t="s">
        <v>27724</v>
      </c>
      <c r="M4307" s="500" t="s">
        <v>2307</v>
      </c>
      <c r="N4307" s="500" t="s">
        <v>14636</v>
      </c>
    </row>
    <row r="4308" spans="1:14">
      <c r="A4308" s="500" t="s">
        <v>686</v>
      </c>
      <c r="B4308" s="500" t="s">
        <v>2858</v>
      </c>
      <c r="C4308" s="500" t="s">
        <v>2888</v>
      </c>
      <c r="D4308" s="500" t="s">
        <v>2889</v>
      </c>
      <c r="E4308" s="500" t="s">
        <v>11099</v>
      </c>
      <c r="F4308" s="500" t="s">
        <v>580</v>
      </c>
      <c r="G4308" s="500" t="s">
        <v>14637</v>
      </c>
      <c r="H4308" s="500" t="s">
        <v>14381</v>
      </c>
      <c r="I4308" s="500" t="s">
        <v>688</v>
      </c>
      <c r="J4308" s="500" t="s">
        <v>689</v>
      </c>
      <c r="K4308" s="500" t="s">
        <v>2306</v>
      </c>
      <c r="L4308" s="500" t="s">
        <v>27724</v>
      </c>
      <c r="M4308" s="500" t="s">
        <v>2307</v>
      </c>
      <c r="N4308" s="500" t="s">
        <v>14638</v>
      </c>
    </row>
    <row r="4309" spans="1:14">
      <c r="A4309" s="500" t="s">
        <v>686</v>
      </c>
      <c r="B4309" s="500" t="s">
        <v>2858</v>
      </c>
      <c r="C4309" s="500" t="s">
        <v>2888</v>
      </c>
      <c r="D4309" s="500" t="s">
        <v>2889</v>
      </c>
      <c r="E4309" s="500" t="s">
        <v>11099</v>
      </c>
      <c r="F4309" s="500" t="s">
        <v>580</v>
      </c>
      <c r="G4309" s="500" t="s">
        <v>14639</v>
      </c>
      <c r="H4309" s="500" t="s">
        <v>14353</v>
      </c>
      <c r="I4309" s="500" t="s">
        <v>688</v>
      </c>
      <c r="J4309" s="500" t="s">
        <v>689</v>
      </c>
      <c r="K4309" s="500" t="s">
        <v>2306</v>
      </c>
      <c r="L4309" s="500" t="s">
        <v>27724</v>
      </c>
      <c r="M4309" s="500" t="s">
        <v>2307</v>
      </c>
      <c r="N4309" s="500" t="s">
        <v>14640</v>
      </c>
    </row>
    <row r="4310" spans="1:14">
      <c r="A4310" s="500" t="s">
        <v>686</v>
      </c>
      <c r="B4310" s="500" t="s">
        <v>2858</v>
      </c>
      <c r="C4310" s="500" t="s">
        <v>2888</v>
      </c>
      <c r="D4310" s="500" t="s">
        <v>2889</v>
      </c>
      <c r="E4310" s="500" t="s">
        <v>11099</v>
      </c>
      <c r="F4310" s="500" t="s">
        <v>580</v>
      </c>
      <c r="G4310" s="500" t="s">
        <v>14641</v>
      </c>
      <c r="H4310" s="500" t="s">
        <v>11305</v>
      </c>
      <c r="I4310" s="500" t="s">
        <v>688</v>
      </c>
      <c r="J4310" s="500" t="s">
        <v>689</v>
      </c>
      <c r="K4310" s="500" t="s">
        <v>2306</v>
      </c>
      <c r="L4310" s="500" t="s">
        <v>27724</v>
      </c>
      <c r="M4310" s="500" t="s">
        <v>2307</v>
      </c>
      <c r="N4310" s="500" t="s">
        <v>14642</v>
      </c>
    </row>
    <row r="4311" spans="1:14">
      <c r="A4311" s="500" t="s">
        <v>686</v>
      </c>
      <c r="B4311" s="500" t="s">
        <v>2858</v>
      </c>
      <c r="C4311" s="500" t="s">
        <v>2888</v>
      </c>
      <c r="D4311" s="500" t="s">
        <v>2889</v>
      </c>
      <c r="E4311" s="500" t="s">
        <v>11099</v>
      </c>
      <c r="F4311" s="500" t="s">
        <v>580</v>
      </c>
      <c r="G4311" s="500" t="s">
        <v>14643</v>
      </c>
      <c r="H4311" s="500" t="s">
        <v>11455</v>
      </c>
      <c r="I4311" s="500" t="s">
        <v>688</v>
      </c>
      <c r="J4311" s="500" t="s">
        <v>689</v>
      </c>
      <c r="K4311" s="500" t="s">
        <v>2306</v>
      </c>
      <c r="L4311" s="500" t="s">
        <v>27724</v>
      </c>
      <c r="M4311" s="500" t="s">
        <v>2307</v>
      </c>
      <c r="N4311" s="500" t="s">
        <v>14644</v>
      </c>
    </row>
    <row r="4312" spans="1:14">
      <c r="A4312" s="500" t="s">
        <v>686</v>
      </c>
      <c r="B4312" s="500" t="s">
        <v>2858</v>
      </c>
      <c r="C4312" s="500" t="s">
        <v>2888</v>
      </c>
      <c r="D4312" s="500" t="s">
        <v>2889</v>
      </c>
      <c r="E4312" s="500" t="s">
        <v>11099</v>
      </c>
      <c r="F4312" s="500" t="s">
        <v>580</v>
      </c>
      <c r="G4312" s="500" t="s">
        <v>14645</v>
      </c>
      <c r="H4312" s="500" t="s">
        <v>14362</v>
      </c>
      <c r="I4312" s="500" t="s">
        <v>688</v>
      </c>
      <c r="J4312" s="500" t="s">
        <v>689</v>
      </c>
      <c r="K4312" s="500" t="s">
        <v>2306</v>
      </c>
      <c r="L4312" s="500" t="s">
        <v>27724</v>
      </c>
      <c r="M4312" s="500" t="s">
        <v>2307</v>
      </c>
      <c r="N4312" s="500" t="s">
        <v>14646</v>
      </c>
    </row>
    <row r="4313" spans="1:14">
      <c r="A4313" s="500" t="s">
        <v>686</v>
      </c>
      <c r="B4313" s="500" t="s">
        <v>2858</v>
      </c>
      <c r="C4313" s="500" t="s">
        <v>2888</v>
      </c>
      <c r="D4313" s="500" t="s">
        <v>2889</v>
      </c>
      <c r="E4313" s="500" t="s">
        <v>11099</v>
      </c>
      <c r="F4313" s="500" t="s">
        <v>580</v>
      </c>
      <c r="G4313" s="500" t="s">
        <v>14647</v>
      </c>
      <c r="H4313" s="500" t="s">
        <v>11371</v>
      </c>
      <c r="I4313" s="500" t="s">
        <v>688</v>
      </c>
      <c r="J4313" s="500" t="s">
        <v>689</v>
      </c>
      <c r="K4313" s="500" t="s">
        <v>2306</v>
      </c>
      <c r="L4313" s="500" t="s">
        <v>27724</v>
      </c>
      <c r="M4313" s="500" t="s">
        <v>2307</v>
      </c>
      <c r="N4313" s="500" t="s">
        <v>14648</v>
      </c>
    </row>
    <row r="4314" spans="1:14">
      <c r="A4314" s="500" t="s">
        <v>686</v>
      </c>
      <c r="B4314" s="500" t="s">
        <v>2858</v>
      </c>
      <c r="C4314" s="500" t="s">
        <v>2888</v>
      </c>
      <c r="D4314" s="500" t="s">
        <v>2889</v>
      </c>
      <c r="E4314" s="500" t="s">
        <v>11099</v>
      </c>
      <c r="F4314" s="500" t="s">
        <v>580</v>
      </c>
      <c r="G4314" s="500" t="s">
        <v>14649</v>
      </c>
      <c r="H4314" s="500" t="s">
        <v>14367</v>
      </c>
      <c r="I4314" s="500" t="s">
        <v>688</v>
      </c>
      <c r="J4314" s="500" t="s">
        <v>689</v>
      </c>
      <c r="K4314" s="500" t="s">
        <v>2306</v>
      </c>
      <c r="L4314" s="500" t="s">
        <v>27724</v>
      </c>
      <c r="M4314" s="500" t="s">
        <v>2307</v>
      </c>
      <c r="N4314" s="500" t="s">
        <v>14650</v>
      </c>
    </row>
    <row r="4315" spans="1:14">
      <c r="A4315" s="500" t="s">
        <v>686</v>
      </c>
      <c r="B4315" s="500" t="s">
        <v>2858</v>
      </c>
      <c r="C4315" s="500" t="s">
        <v>2888</v>
      </c>
      <c r="D4315" s="500" t="s">
        <v>2889</v>
      </c>
      <c r="E4315" s="500" t="s">
        <v>11099</v>
      </c>
      <c r="F4315" s="500" t="s">
        <v>580</v>
      </c>
      <c r="G4315" s="500" t="s">
        <v>14651</v>
      </c>
      <c r="H4315" s="500" t="s">
        <v>11816</v>
      </c>
      <c r="I4315" s="500" t="s">
        <v>688</v>
      </c>
      <c r="J4315" s="500" t="s">
        <v>689</v>
      </c>
      <c r="K4315" s="500" t="s">
        <v>2306</v>
      </c>
      <c r="L4315" s="500" t="s">
        <v>27724</v>
      </c>
      <c r="M4315" s="500" t="s">
        <v>2307</v>
      </c>
      <c r="N4315" s="500" t="s">
        <v>14652</v>
      </c>
    </row>
    <row r="4316" spans="1:14">
      <c r="A4316" s="500" t="s">
        <v>686</v>
      </c>
      <c r="B4316" s="500" t="s">
        <v>2858</v>
      </c>
      <c r="C4316" s="500" t="s">
        <v>2888</v>
      </c>
      <c r="D4316" s="500" t="s">
        <v>2889</v>
      </c>
      <c r="E4316" s="500" t="s">
        <v>11099</v>
      </c>
      <c r="F4316" s="500" t="s">
        <v>580</v>
      </c>
      <c r="G4316" s="500" t="s">
        <v>14653</v>
      </c>
      <c r="H4316" s="500" t="s">
        <v>3942</v>
      </c>
      <c r="I4316" s="500" t="s">
        <v>688</v>
      </c>
      <c r="J4316" s="500" t="s">
        <v>689</v>
      </c>
      <c r="K4316" s="500" t="s">
        <v>2306</v>
      </c>
      <c r="L4316" s="500" t="s">
        <v>27724</v>
      </c>
      <c r="M4316" s="500" t="s">
        <v>2307</v>
      </c>
      <c r="N4316" s="500" t="s">
        <v>14654</v>
      </c>
    </row>
    <row r="4317" spans="1:14">
      <c r="A4317" s="500" t="s">
        <v>686</v>
      </c>
      <c r="B4317" s="500" t="s">
        <v>2858</v>
      </c>
      <c r="C4317" s="500" t="s">
        <v>2888</v>
      </c>
      <c r="D4317" s="500" t="s">
        <v>2889</v>
      </c>
      <c r="E4317" s="500" t="s">
        <v>11099</v>
      </c>
      <c r="F4317" s="500" t="s">
        <v>580</v>
      </c>
      <c r="G4317" s="500" t="s">
        <v>14655</v>
      </c>
      <c r="H4317" s="500" t="s">
        <v>14374</v>
      </c>
      <c r="I4317" s="500" t="s">
        <v>688</v>
      </c>
      <c r="J4317" s="500" t="s">
        <v>689</v>
      </c>
      <c r="K4317" s="500" t="s">
        <v>2306</v>
      </c>
      <c r="L4317" s="500" t="s">
        <v>27724</v>
      </c>
      <c r="M4317" s="500" t="s">
        <v>2307</v>
      </c>
      <c r="N4317" s="500" t="s">
        <v>14656</v>
      </c>
    </row>
    <row r="4318" spans="1:14">
      <c r="A4318" s="500" t="s">
        <v>686</v>
      </c>
      <c r="B4318" s="500" t="s">
        <v>2858</v>
      </c>
      <c r="C4318" s="500" t="s">
        <v>2888</v>
      </c>
      <c r="D4318" s="500" t="s">
        <v>2889</v>
      </c>
      <c r="E4318" s="500" t="s">
        <v>11099</v>
      </c>
      <c r="F4318" s="500" t="s">
        <v>580</v>
      </c>
      <c r="G4318" s="500" t="s">
        <v>14657</v>
      </c>
      <c r="H4318" s="500" t="s">
        <v>7107</v>
      </c>
      <c r="I4318" s="500" t="s">
        <v>688</v>
      </c>
      <c r="J4318" s="500" t="s">
        <v>689</v>
      </c>
      <c r="K4318" s="500" t="s">
        <v>2306</v>
      </c>
      <c r="L4318" s="500" t="s">
        <v>27724</v>
      </c>
      <c r="M4318" s="500" t="s">
        <v>2307</v>
      </c>
      <c r="N4318" s="500" t="s">
        <v>14658</v>
      </c>
    </row>
    <row r="4319" spans="1:14">
      <c r="A4319" s="500" t="s">
        <v>686</v>
      </c>
      <c r="B4319" s="500" t="s">
        <v>2858</v>
      </c>
      <c r="C4319" s="500" t="s">
        <v>2888</v>
      </c>
      <c r="D4319" s="500" t="s">
        <v>2889</v>
      </c>
      <c r="E4319" s="500" t="s">
        <v>11099</v>
      </c>
      <c r="F4319" s="500" t="s">
        <v>580</v>
      </c>
      <c r="G4319" s="500" t="s">
        <v>14659</v>
      </c>
      <c r="H4319" s="500" t="s">
        <v>7011</v>
      </c>
      <c r="I4319" s="500" t="s">
        <v>688</v>
      </c>
      <c r="J4319" s="500" t="s">
        <v>689</v>
      </c>
      <c r="K4319" s="500" t="s">
        <v>2306</v>
      </c>
      <c r="L4319" s="500" t="s">
        <v>27724</v>
      </c>
      <c r="M4319" s="500" t="s">
        <v>2307</v>
      </c>
      <c r="N4319" s="500" t="s">
        <v>14660</v>
      </c>
    </row>
    <row r="4320" spans="1:14">
      <c r="A4320" s="500" t="s">
        <v>686</v>
      </c>
      <c r="B4320" s="500" t="s">
        <v>2858</v>
      </c>
      <c r="C4320" s="500" t="s">
        <v>2888</v>
      </c>
      <c r="D4320" s="500" t="s">
        <v>2889</v>
      </c>
      <c r="E4320" s="500" t="s">
        <v>11099</v>
      </c>
      <c r="F4320" s="500" t="s">
        <v>580</v>
      </c>
      <c r="G4320" s="500" t="s">
        <v>14661</v>
      </c>
      <c r="H4320" s="500" t="s">
        <v>14381</v>
      </c>
      <c r="I4320" s="500" t="s">
        <v>688</v>
      </c>
      <c r="J4320" s="500" t="s">
        <v>689</v>
      </c>
      <c r="K4320" s="500" t="s">
        <v>2306</v>
      </c>
      <c r="L4320" s="500" t="s">
        <v>27724</v>
      </c>
      <c r="M4320" s="500" t="s">
        <v>2307</v>
      </c>
      <c r="N4320" s="500" t="s">
        <v>14662</v>
      </c>
    </row>
    <row r="4321" spans="1:14">
      <c r="A4321" s="500" t="s">
        <v>686</v>
      </c>
      <c r="B4321" s="500" t="s">
        <v>2858</v>
      </c>
      <c r="C4321" s="500" t="s">
        <v>2888</v>
      </c>
      <c r="D4321" s="500" t="s">
        <v>2889</v>
      </c>
      <c r="E4321" s="500" t="s">
        <v>11099</v>
      </c>
      <c r="F4321" s="500" t="s">
        <v>580</v>
      </c>
      <c r="G4321" s="500" t="s">
        <v>14663</v>
      </c>
      <c r="H4321" s="500" t="s">
        <v>14353</v>
      </c>
      <c r="I4321" s="500" t="s">
        <v>688</v>
      </c>
      <c r="J4321" s="500" t="s">
        <v>689</v>
      </c>
      <c r="K4321" s="500" t="s">
        <v>2306</v>
      </c>
      <c r="L4321" s="500" t="s">
        <v>27724</v>
      </c>
      <c r="M4321" s="500" t="s">
        <v>2307</v>
      </c>
      <c r="N4321" s="500" t="s">
        <v>14664</v>
      </c>
    </row>
    <row r="4322" spans="1:14">
      <c r="A4322" s="500" t="s">
        <v>686</v>
      </c>
      <c r="B4322" s="500" t="s">
        <v>2858</v>
      </c>
      <c r="C4322" s="500" t="s">
        <v>2888</v>
      </c>
      <c r="D4322" s="500" t="s">
        <v>2889</v>
      </c>
      <c r="E4322" s="500" t="s">
        <v>11099</v>
      </c>
      <c r="F4322" s="500" t="s">
        <v>580</v>
      </c>
      <c r="G4322" s="500" t="s">
        <v>14665</v>
      </c>
      <c r="H4322" s="500" t="s">
        <v>14666</v>
      </c>
      <c r="I4322" s="500" t="s">
        <v>688</v>
      </c>
      <c r="J4322" s="500" t="s">
        <v>689</v>
      </c>
      <c r="K4322" s="500" t="s">
        <v>2306</v>
      </c>
      <c r="L4322" s="500" t="s">
        <v>27724</v>
      </c>
      <c r="M4322" s="500" t="s">
        <v>2307</v>
      </c>
      <c r="N4322" s="500" t="s">
        <v>14667</v>
      </c>
    </row>
    <row r="4323" spans="1:14">
      <c r="A4323" s="500" t="s">
        <v>686</v>
      </c>
      <c r="B4323" s="500" t="s">
        <v>2858</v>
      </c>
      <c r="C4323" s="500" t="s">
        <v>2888</v>
      </c>
      <c r="D4323" s="500" t="s">
        <v>2889</v>
      </c>
      <c r="E4323" s="500" t="s">
        <v>11099</v>
      </c>
      <c r="F4323" s="500" t="s">
        <v>580</v>
      </c>
      <c r="G4323" s="500" t="s">
        <v>14668</v>
      </c>
      <c r="H4323" s="500" t="s">
        <v>3868</v>
      </c>
      <c r="I4323" s="500" t="s">
        <v>688</v>
      </c>
      <c r="J4323" s="500" t="s">
        <v>689</v>
      </c>
      <c r="K4323" s="500" t="s">
        <v>2306</v>
      </c>
      <c r="L4323" s="500" t="s">
        <v>27724</v>
      </c>
      <c r="M4323" s="500" t="s">
        <v>2307</v>
      </c>
      <c r="N4323" s="500" t="s">
        <v>14669</v>
      </c>
    </row>
    <row r="4324" spans="1:14">
      <c r="A4324" s="500" t="s">
        <v>686</v>
      </c>
      <c r="B4324" s="500" t="s">
        <v>2858</v>
      </c>
      <c r="C4324" s="500" t="s">
        <v>2888</v>
      </c>
      <c r="D4324" s="500" t="s">
        <v>2889</v>
      </c>
      <c r="E4324" s="500" t="s">
        <v>11099</v>
      </c>
      <c r="F4324" s="500" t="s">
        <v>580</v>
      </c>
      <c r="G4324" s="500" t="s">
        <v>14670</v>
      </c>
      <c r="H4324" s="500" t="s">
        <v>14415</v>
      </c>
      <c r="I4324" s="500" t="s">
        <v>688</v>
      </c>
      <c r="J4324" s="500" t="s">
        <v>689</v>
      </c>
      <c r="K4324" s="500" t="s">
        <v>2306</v>
      </c>
      <c r="L4324" s="500" t="s">
        <v>27724</v>
      </c>
      <c r="M4324" s="500" t="s">
        <v>2307</v>
      </c>
      <c r="N4324" s="500" t="s">
        <v>14671</v>
      </c>
    </row>
    <row r="4325" spans="1:14">
      <c r="A4325" s="500" t="s">
        <v>686</v>
      </c>
      <c r="B4325" s="500" t="s">
        <v>2858</v>
      </c>
      <c r="C4325" s="500" t="s">
        <v>2888</v>
      </c>
      <c r="D4325" s="500" t="s">
        <v>2889</v>
      </c>
      <c r="E4325" s="500" t="s">
        <v>11099</v>
      </c>
      <c r="F4325" s="500" t="s">
        <v>580</v>
      </c>
      <c r="G4325" s="500" t="s">
        <v>14672</v>
      </c>
      <c r="H4325" s="500" t="s">
        <v>11785</v>
      </c>
      <c r="I4325" s="500" t="s">
        <v>688</v>
      </c>
      <c r="J4325" s="500" t="s">
        <v>689</v>
      </c>
      <c r="K4325" s="500" t="s">
        <v>2306</v>
      </c>
      <c r="L4325" s="500" t="s">
        <v>27724</v>
      </c>
      <c r="M4325" s="500" t="s">
        <v>2307</v>
      </c>
      <c r="N4325" s="500" t="s">
        <v>14673</v>
      </c>
    </row>
    <row r="4326" spans="1:14">
      <c r="A4326" s="500" t="s">
        <v>686</v>
      </c>
      <c r="B4326" s="500" t="s">
        <v>2858</v>
      </c>
      <c r="C4326" s="500" t="s">
        <v>2888</v>
      </c>
      <c r="D4326" s="500" t="s">
        <v>2889</v>
      </c>
      <c r="E4326" s="500" t="s">
        <v>11099</v>
      </c>
      <c r="F4326" s="500" t="s">
        <v>580</v>
      </c>
      <c r="G4326" s="500" t="s">
        <v>14674</v>
      </c>
      <c r="H4326" s="500" t="s">
        <v>7107</v>
      </c>
      <c r="I4326" s="500" t="s">
        <v>688</v>
      </c>
      <c r="J4326" s="500" t="s">
        <v>689</v>
      </c>
      <c r="K4326" s="500" t="s">
        <v>2306</v>
      </c>
      <c r="L4326" s="500" t="s">
        <v>27724</v>
      </c>
      <c r="M4326" s="500" t="s">
        <v>2307</v>
      </c>
      <c r="N4326" s="500" t="s">
        <v>14675</v>
      </c>
    </row>
    <row r="4327" spans="1:14">
      <c r="A4327" s="500" t="s">
        <v>686</v>
      </c>
      <c r="B4327" s="500" t="s">
        <v>2858</v>
      </c>
      <c r="C4327" s="500" t="s">
        <v>2888</v>
      </c>
      <c r="D4327" s="500" t="s">
        <v>2889</v>
      </c>
      <c r="E4327" s="500" t="s">
        <v>11099</v>
      </c>
      <c r="F4327" s="500" t="s">
        <v>580</v>
      </c>
      <c r="G4327" s="500" t="s">
        <v>14676</v>
      </c>
      <c r="H4327" s="500" t="s">
        <v>14422</v>
      </c>
      <c r="I4327" s="500" t="s">
        <v>688</v>
      </c>
      <c r="J4327" s="500" t="s">
        <v>689</v>
      </c>
      <c r="K4327" s="500" t="s">
        <v>2306</v>
      </c>
      <c r="L4327" s="500" t="s">
        <v>27724</v>
      </c>
      <c r="M4327" s="500" t="s">
        <v>2307</v>
      </c>
      <c r="N4327" s="500" t="s">
        <v>14677</v>
      </c>
    </row>
    <row r="4328" spans="1:14">
      <c r="A4328" s="500" t="s">
        <v>686</v>
      </c>
      <c r="B4328" s="500" t="s">
        <v>2858</v>
      </c>
      <c r="C4328" s="500" t="s">
        <v>2888</v>
      </c>
      <c r="D4328" s="500" t="s">
        <v>2889</v>
      </c>
      <c r="E4328" s="500" t="s">
        <v>11099</v>
      </c>
      <c r="F4328" s="500" t="s">
        <v>580</v>
      </c>
      <c r="G4328" s="500" t="s">
        <v>14678</v>
      </c>
      <c r="H4328" s="500" t="s">
        <v>14425</v>
      </c>
      <c r="I4328" s="500" t="s">
        <v>688</v>
      </c>
      <c r="J4328" s="500" t="s">
        <v>689</v>
      </c>
      <c r="K4328" s="500" t="s">
        <v>2306</v>
      </c>
      <c r="L4328" s="500" t="s">
        <v>27724</v>
      </c>
      <c r="M4328" s="500" t="s">
        <v>2307</v>
      </c>
      <c r="N4328" s="500" t="s">
        <v>14679</v>
      </c>
    </row>
    <row r="4329" spans="1:14">
      <c r="A4329" s="500" t="s">
        <v>686</v>
      </c>
      <c r="B4329" s="500" t="s">
        <v>2858</v>
      </c>
      <c r="C4329" s="500" t="s">
        <v>2888</v>
      </c>
      <c r="D4329" s="500" t="s">
        <v>2889</v>
      </c>
      <c r="E4329" s="500" t="s">
        <v>11099</v>
      </c>
      <c r="F4329" s="500" t="s">
        <v>580</v>
      </c>
      <c r="G4329" s="500" t="s">
        <v>14680</v>
      </c>
      <c r="H4329" s="500" t="s">
        <v>11801</v>
      </c>
      <c r="I4329" s="500" t="s">
        <v>688</v>
      </c>
      <c r="J4329" s="500" t="s">
        <v>689</v>
      </c>
      <c r="K4329" s="500" t="s">
        <v>2306</v>
      </c>
      <c r="L4329" s="500" t="s">
        <v>27724</v>
      </c>
      <c r="M4329" s="500" t="s">
        <v>2307</v>
      </c>
      <c r="N4329" s="500" t="s">
        <v>14681</v>
      </c>
    </row>
    <row r="4330" spans="1:14">
      <c r="A4330" s="500" t="s">
        <v>686</v>
      </c>
      <c r="B4330" s="500" t="s">
        <v>2858</v>
      </c>
      <c r="C4330" s="500" t="s">
        <v>2888</v>
      </c>
      <c r="D4330" s="500" t="s">
        <v>2889</v>
      </c>
      <c r="E4330" s="500" t="s">
        <v>11099</v>
      </c>
      <c r="F4330" s="500" t="s">
        <v>580</v>
      </c>
      <c r="G4330" s="500" t="s">
        <v>14682</v>
      </c>
      <c r="H4330" s="500" t="s">
        <v>7053</v>
      </c>
      <c r="I4330" s="500" t="s">
        <v>688</v>
      </c>
      <c r="J4330" s="500" t="s">
        <v>689</v>
      </c>
      <c r="K4330" s="500" t="s">
        <v>2306</v>
      </c>
      <c r="L4330" s="500" t="s">
        <v>27724</v>
      </c>
      <c r="M4330" s="500" t="s">
        <v>2307</v>
      </c>
      <c r="N4330" s="500" t="s">
        <v>14683</v>
      </c>
    </row>
    <row r="4331" spans="1:14">
      <c r="A4331" s="500" t="s">
        <v>686</v>
      </c>
      <c r="B4331" s="500" t="s">
        <v>2858</v>
      </c>
      <c r="C4331" s="500" t="s">
        <v>2888</v>
      </c>
      <c r="D4331" s="500" t="s">
        <v>2889</v>
      </c>
      <c r="E4331" s="500" t="s">
        <v>11099</v>
      </c>
      <c r="F4331" s="500" t="s">
        <v>580</v>
      </c>
      <c r="G4331" s="500" t="s">
        <v>14684</v>
      </c>
      <c r="H4331" s="500" t="s">
        <v>14432</v>
      </c>
      <c r="I4331" s="500" t="s">
        <v>688</v>
      </c>
      <c r="J4331" s="500" t="s">
        <v>689</v>
      </c>
      <c r="K4331" s="500" t="s">
        <v>2306</v>
      </c>
      <c r="L4331" s="500" t="s">
        <v>27724</v>
      </c>
      <c r="M4331" s="500" t="s">
        <v>2307</v>
      </c>
      <c r="N4331" s="500" t="s">
        <v>14685</v>
      </c>
    </row>
    <row r="4332" spans="1:14">
      <c r="A4332" s="500" t="s">
        <v>686</v>
      </c>
      <c r="B4332" s="500" t="s">
        <v>2858</v>
      </c>
      <c r="C4332" s="500" t="s">
        <v>2888</v>
      </c>
      <c r="D4332" s="500" t="s">
        <v>2889</v>
      </c>
      <c r="E4332" s="500" t="s">
        <v>11099</v>
      </c>
      <c r="F4332" s="500" t="s">
        <v>580</v>
      </c>
      <c r="G4332" s="500" t="s">
        <v>14686</v>
      </c>
      <c r="H4332" s="500" t="s">
        <v>14435</v>
      </c>
      <c r="I4332" s="500" t="s">
        <v>688</v>
      </c>
      <c r="J4332" s="500" t="s">
        <v>689</v>
      </c>
      <c r="K4332" s="500" t="s">
        <v>2306</v>
      </c>
      <c r="L4332" s="500" t="s">
        <v>27724</v>
      </c>
      <c r="M4332" s="500" t="s">
        <v>2307</v>
      </c>
      <c r="N4332" s="500" t="s">
        <v>14687</v>
      </c>
    </row>
    <row r="4333" spans="1:14">
      <c r="A4333" s="500" t="s">
        <v>686</v>
      </c>
      <c r="B4333" s="500" t="s">
        <v>2858</v>
      </c>
      <c r="C4333" s="500" t="s">
        <v>2888</v>
      </c>
      <c r="D4333" s="500" t="s">
        <v>2889</v>
      </c>
      <c r="E4333" s="500" t="s">
        <v>11099</v>
      </c>
      <c r="F4333" s="500" t="s">
        <v>580</v>
      </c>
      <c r="G4333" s="500" t="s">
        <v>14688</v>
      </c>
      <c r="H4333" s="500" t="s">
        <v>3952</v>
      </c>
      <c r="I4333" s="500" t="s">
        <v>688</v>
      </c>
      <c r="J4333" s="500" t="s">
        <v>689</v>
      </c>
      <c r="K4333" s="500" t="s">
        <v>2306</v>
      </c>
      <c r="L4333" s="500" t="s">
        <v>27724</v>
      </c>
      <c r="M4333" s="500" t="s">
        <v>2307</v>
      </c>
      <c r="N4333" s="500" t="s">
        <v>14689</v>
      </c>
    </row>
    <row r="4334" spans="1:14">
      <c r="A4334" s="500" t="s">
        <v>686</v>
      </c>
      <c r="B4334" s="500" t="s">
        <v>2858</v>
      </c>
      <c r="C4334" s="500" t="s">
        <v>2888</v>
      </c>
      <c r="D4334" s="500" t="s">
        <v>2889</v>
      </c>
      <c r="E4334" s="500" t="s">
        <v>11099</v>
      </c>
      <c r="F4334" s="500" t="s">
        <v>580</v>
      </c>
      <c r="G4334" s="500" t="s">
        <v>14690</v>
      </c>
      <c r="H4334" s="500" t="s">
        <v>14408</v>
      </c>
      <c r="I4334" s="500" t="s">
        <v>688</v>
      </c>
      <c r="J4334" s="500" t="s">
        <v>689</v>
      </c>
      <c r="K4334" s="500" t="s">
        <v>2306</v>
      </c>
      <c r="L4334" s="500" t="s">
        <v>27724</v>
      </c>
      <c r="M4334" s="500" t="s">
        <v>2307</v>
      </c>
      <c r="N4334" s="500" t="s">
        <v>14691</v>
      </c>
    </row>
    <row r="4335" spans="1:14">
      <c r="A4335" s="500" t="s">
        <v>686</v>
      </c>
      <c r="B4335" s="500" t="s">
        <v>2858</v>
      </c>
      <c r="C4335" s="500" t="s">
        <v>2888</v>
      </c>
      <c r="D4335" s="500" t="s">
        <v>2889</v>
      </c>
      <c r="E4335" s="500" t="s">
        <v>11099</v>
      </c>
      <c r="F4335" s="500" t="s">
        <v>580</v>
      </c>
      <c r="G4335" s="500" t="s">
        <v>14692</v>
      </c>
      <c r="H4335" s="500" t="s">
        <v>3868</v>
      </c>
      <c r="I4335" s="500" t="s">
        <v>688</v>
      </c>
      <c r="J4335" s="500" t="s">
        <v>689</v>
      </c>
      <c r="K4335" s="500" t="s">
        <v>2306</v>
      </c>
      <c r="L4335" s="500" t="s">
        <v>27724</v>
      </c>
      <c r="M4335" s="500" t="s">
        <v>2307</v>
      </c>
      <c r="N4335" s="500" t="s">
        <v>14693</v>
      </c>
    </row>
    <row r="4336" spans="1:14">
      <c r="A4336" s="500" t="s">
        <v>686</v>
      </c>
      <c r="B4336" s="500" t="s">
        <v>2858</v>
      </c>
      <c r="C4336" s="500" t="s">
        <v>2888</v>
      </c>
      <c r="D4336" s="500" t="s">
        <v>2889</v>
      </c>
      <c r="E4336" s="500" t="s">
        <v>11099</v>
      </c>
      <c r="F4336" s="500" t="s">
        <v>580</v>
      </c>
      <c r="G4336" s="500" t="s">
        <v>14694</v>
      </c>
      <c r="H4336" s="500" t="s">
        <v>14415</v>
      </c>
      <c r="I4336" s="500" t="s">
        <v>688</v>
      </c>
      <c r="J4336" s="500" t="s">
        <v>689</v>
      </c>
      <c r="K4336" s="500" t="s">
        <v>2306</v>
      </c>
      <c r="L4336" s="500" t="s">
        <v>27724</v>
      </c>
      <c r="M4336" s="500" t="s">
        <v>2307</v>
      </c>
      <c r="N4336" s="500" t="s">
        <v>14695</v>
      </c>
    </row>
    <row r="4337" spans="1:14">
      <c r="A4337" s="500" t="s">
        <v>686</v>
      </c>
      <c r="B4337" s="500" t="s">
        <v>2858</v>
      </c>
      <c r="C4337" s="500" t="s">
        <v>2888</v>
      </c>
      <c r="D4337" s="500" t="s">
        <v>2889</v>
      </c>
      <c r="E4337" s="500" t="s">
        <v>11099</v>
      </c>
      <c r="F4337" s="500" t="s">
        <v>580</v>
      </c>
      <c r="G4337" s="500" t="s">
        <v>14696</v>
      </c>
      <c r="H4337" s="500" t="s">
        <v>11785</v>
      </c>
      <c r="I4337" s="500" t="s">
        <v>688</v>
      </c>
      <c r="J4337" s="500" t="s">
        <v>689</v>
      </c>
      <c r="K4337" s="500" t="s">
        <v>2306</v>
      </c>
      <c r="L4337" s="500" t="s">
        <v>27724</v>
      </c>
      <c r="M4337" s="500" t="s">
        <v>2307</v>
      </c>
      <c r="N4337" s="500" t="s">
        <v>14697</v>
      </c>
    </row>
    <row r="4338" spans="1:14">
      <c r="A4338" s="500" t="s">
        <v>686</v>
      </c>
      <c r="B4338" s="500" t="s">
        <v>2858</v>
      </c>
      <c r="C4338" s="500" t="s">
        <v>2888</v>
      </c>
      <c r="D4338" s="500" t="s">
        <v>2889</v>
      </c>
      <c r="E4338" s="500" t="s">
        <v>11099</v>
      </c>
      <c r="F4338" s="500" t="s">
        <v>580</v>
      </c>
      <c r="G4338" s="500" t="s">
        <v>14698</v>
      </c>
      <c r="H4338" s="500" t="s">
        <v>7107</v>
      </c>
      <c r="I4338" s="500" t="s">
        <v>688</v>
      </c>
      <c r="J4338" s="500" t="s">
        <v>689</v>
      </c>
      <c r="K4338" s="500" t="s">
        <v>2306</v>
      </c>
      <c r="L4338" s="500" t="s">
        <v>27724</v>
      </c>
      <c r="M4338" s="500" t="s">
        <v>2307</v>
      </c>
      <c r="N4338" s="500" t="s">
        <v>14699</v>
      </c>
    </row>
    <row r="4339" spans="1:14">
      <c r="A4339" s="500" t="s">
        <v>686</v>
      </c>
      <c r="B4339" s="500" t="s">
        <v>2858</v>
      </c>
      <c r="C4339" s="500" t="s">
        <v>2888</v>
      </c>
      <c r="D4339" s="500" t="s">
        <v>2889</v>
      </c>
      <c r="E4339" s="500" t="s">
        <v>11099</v>
      </c>
      <c r="F4339" s="500" t="s">
        <v>580</v>
      </c>
      <c r="G4339" s="500" t="s">
        <v>14700</v>
      </c>
      <c r="H4339" s="500" t="s">
        <v>14422</v>
      </c>
      <c r="I4339" s="500" t="s">
        <v>688</v>
      </c>
      <c r="J4339" s="500" t="s">
        <v>689</v>
      </c>
      <c r="K4339" s="500" t="s">
        <v>2306</v>
      </c>
      <c r="L4339" s="500" t="s">
        <v>27724</v>
      </c>
      <c r="M4339" s="500" t="s">
        <v>2307</v>
      </c>
      <c r="N4339" s="500" t="s">
        <v>14701</v>
      </c>
    </row>
    <row r="4340" spans="1:14">
      <c r="A4340" s="500" t="s">
        <v>686</v>
      </c>
      <c r="B4340" s="500" t="s">
        <v>2858</v>
      </c>
      <c r="C4340" s="500" t="s">
        <v>2888</v>
      </c>
      <c r="D4340" s="500" t="s">
        <v>2889</v>
      </c>
      <c r="E4340" s="500" t="s">
        <v>11099</v>
      </c>
      <c r="F4340" s="500" t="s">
        <v>580</v>
      </c>
      <c r="G4340" s="500" t="s">
        <v>14702</v>
      </c>
      <c r="H4340" s="500" t="s">
        <v>14425</v>
      </c>
      <c r="I4340" s="500" t="s">
        <v>688</v>
      </c>
      <c r="J4340" s="500" t="s">
        <v>689</v>
      </c>
      <c r="K4340" s="500" t="s">
        <v>2306</v>
      </c>
      <c r="L4340" s="500" t="s">
        <v>27724</v>
      </c>
      <c r="M4340" s="500" t="s">
        <v>2307</v>
      </c>
      <c r="N4340" s="500" t="s">
        <v>14703</v>
      </c>
    </row>
    <row r="4341" spans="1:14">
      <c r="A4341" s="500" t="s">
        <v>686</v>
      </c>
      <c r="B4341" s="500" t="s">
        <v>2858</v>
      </c>
      <c r="C4341" s="500" t="s">
        <v>2888</v>
      </c>
      <c r="D4341" s="500" t="s">
        <v>2889</v>
      </c>
      <c r="E4341" s="500" t="s">
        <v>11099</v>
      </c>
      <c r="F4341" s="500" t="s">
        <v>580</v>
      </c>
      <c r="G4341" s="500" t="s">
        <v>14704</v>
      </c>
      <c r="H4341" s="500" t="s">
        <v>11801</v>
      </c>
      <c r="I4341" s="500" t="s">
        <v>688</v>
      </c>
      <c r="J4341" s="500" t="s">
        <v>689</v>
      </c>
      <c r="K4341" s="500" t="s">
        <v>2306</v>
      </c>
      <c r="L4341" s="500" t="s">
        <v>27724</v>
      </c>
      <c r="M4341" s="500" t="s">
        <v>2307</v>
      </c>
      <c r="N4341" s="500" t="s">
        <v>14705</v>
      </c>
    </row>
    <row r="4342" spans="1:14">
      <c r="A4342" s="500" t="s">
        <v>686</v>
      </c>
      <c r="B4342" s="500" t="s">
        <v>2858</v>
      </c>
      <c r="C4342" s="500" t="s">
        <v>2888</v>
      </c>
      <c r="D4342" s="500" t="s">
        <v>2889</v>
      </c>
      <c r="E4342" s="500" t="s">
        <v>11099</v>
      </c>
      <c r="F4342" s="500" t="s">
        <v>580</v>
      </c>
      <c r="G4342" s="500" t="s">
        <v>14706</v>
      </c>
      <c r="H4342" s="500" t="s">
        <v>7053</v>
      </c>
      <c r="I4342" s="500" t="s">
        <v>688</v>
      </c>
      <c r="J4342" s="500" t="s">
        <v>689</v>
      </c>
      <c r="K4342" s="500" t="s">
        <v>2306</v>
      </c>
      <c r="L4342" s="500" t="s">
        <v>27724</v>
      </c>
      <c r="M4342" s="500" t="s">
        <v>2307</v>
      </c>
      <c r="N4342" s="500" t="s">
        <v>14707</v>
      </c>
    </row>
    <row r="4343" spans="1:14">
      <c r="A4343" s="500" t="s">
        <v>686</v>
      </c>
      <c r="B4343" s="500" t="s">
        <v>2858</v>
      </c>
      <c r="C4343" s="500" t="s">
        <v>2888</v>
      </c>
      <c r="D4343" s="500" t="s">
        <v>2889</v>
      </c>
      <c r="E4343" s="500" t="s">
        <v>11099</v>
      </c>
      <c r="F4343" s="500" t="s">
        <v>580</v>
      </c>
      <c r="G4343" s="500" t="s">
        <v>14708</v>
      </c>
      <c r="H4343" s="500" t="s">
        <v>14432</v>
      </c>
      <c r="I4343" s="500" t="s">
        <v>688</v>
      </c>
      <c r="J4343" s="500" t="s">
        <v>689</v>
      </c>
      <c r="K4343" s="500" t="s">
        <v>2306</v>
      </c>
      <c r="L4343" s="500" t="s">
        <v>27724</v>
      </c>
      <c r="M4343" s="500" t="s">
        <v>2307</v>
      </c>
      <c r="N4343" s="500" t="s">
        <v>14709</v>
      </c>
    </row>
    <row r="4344" spans="1:14">
      <c r="A4344" s="500" t="s">
        <v>686</v>
      </c>
      <c r="B4344" s="500" t="s">
        <v>2858</v>
      </c>
      <c r="C4344" s="500" t="s">
        <v>2888</v>
      </c>
      <c r="D4344" s="500" t="s">
        <v>2889</v>
      </c>
      <c r="E4344" s="500" t="s">
        <v>11099</v>
      </c>
      <c r="F4344" s="500" t="s">
        <v>580</v>
      </c>
      <c r="G4344" s="500" t="s">
        <v>14710</v>
      </c>
      <c r="H4344" s="500" t="s">
        <v>14435</v>
      </c>
      <c r="I4344" s="500" t="s">
        <v>688</v>
      </c>
      <c r="J4344" s="500" t="s">
        <v>689</v>
      </c>
      <c r="K4344" s="500" t="s">
        <v>2306</v>
      </c>
      <c r="L4344" s="500" t="s">
        <v>27724</v>
      </c>
      <c r="M4344" s="500" t="s">
        <v>2307</v>
      </c>
      <c r="N4344" s="500" t="s">
        <v>14711</v>
      </c>
    </row>
    <row r="4345" spans="1:14">
      <c r="A4345" s="500" t="s">
        <v>686</v>
      </c>
      <c r="B4345" s="500" t="s">
        <v>2858</v>
      </c>
      <c r="C4345" s="500" t="s">
        <v>2888</v>
      </c>
      <c r="D4345" s="500" t="s">
        <v>2889</v>
      </c>
      <c r="E4345" s="500" t="s">
        <v>11099</v>
      </c>
      <c r="F4345" s="500" t="s">
        <v>580</v>
      </c>
      <c r="G4345" s="500" t="s">
        <v>14712</v>
      </c>
      <c r="H4345" s="500" t="s">
        <v>3952</v>
      </c>
      <c r="I4345" s="500" t="s">
        <v>688</v>
      </c>
      <c r="J4345" s="500" t="s">
        <v>689</v>
      </c>
      <c r="K4345" s="500" t="s">
        <v>2306</v>
      </c>
      <c r="L4345" s="500" t="s">
        <v>27724</v>
      </c>
      <c r="M4345" s="500" t="s">
        <v>2307</v>
      </c>
      <c r="N4345" s="500" t="s">
        <v>14713</v>
      </c>
    </row>
    <row r="4346" spans="1:14">
      <c r="A4346" s="500" t="s">
        <v>686</v>
      </c>
      <c r="B4346" s="500" t="s">
        <v>2858</v>
      </c>
      <c r="C4346" s="500" t="s">
        <v>2888</v>
      </c>
      <c r="D4346" s="500" t="s">
        <v>2889</v>
      </c>
      <c r="E4346" s="500" t="s">
        <v>11099</v>
      </c>
      <c r="F4346" s="500" t="s">
        <v>580</v>
      </c>
      <c r="G4346" s="500" t="s">
        <v>14714</v>
      </c>
      <c r="H4346" s="500" t="s">
        <v>14408</v>
      </c>
      <c r="I4346" s="500" t="s">
        <v>688</v>
      </c>
      <c r="J4346" s="500" t="s">
        <v>689</v>
      </c>
      <c r="K4346" s="500" t="s">
        <v>2306</v>
      </c>
      <c r="L4346" s="500" t="s">
        <v>27724</v>
      </c>
      <c r="M4346" s="500" t="s">
        <v>2307</v>
      </c>
      <c r="N4346" s="500" t="s">
        <v>14715</v>
      </c>
    </row>
    <row r="4347" spans="1:14">
      <c r="A4347" s="500" t="s">
        <v>686</v>
      </c>
      <c r="B4347" s="500" t="s">
        <v>2858</v>
      </c>
      <c r="C4347" s="500" t="s">
        <v>2888</v>
      </c>
      <c r="D4347" s="500" t="s">
        <v>2889</v>
      </c>
      <c r="E4347" s="500" t="s">
        <v>11099</v>
      </c>
      <c r="F4347" s="500" t="s">
        <v>580</v>
      </c>
      <c r="G4347" s="500" t="s">
        <v>14716</v>
      </c>
      <c r="H4347" s="500" t="s">
        <v>14717</v>
      </c>
      <c r="I4347" s="500" t="s">
        <v>688</v>
      </c>
      <c r="J4347" s="500" t="s">
        <v>689</v>
      </c>
      <c r="K4347" s="500" t="s">
        <v>2306</v>
      </c>
      <c r="L4347" s="500" t="s">
        <v>27724</v>
      </c>
      <c r="M4347" s="500" t="s">
        <v>2307</v>
      </c>
      <c r="N4347" s="500" t="s">
        <v>14718</v>
      </c>
    </row>
    <row r="4348" spans="1:14">
      <c r="A4348" s="500" t="s">
        <v>686</v>
      </c>
      <c r="B4348" s="500" t="s">
        <v>2858</v>
      </c>
      <c r="C4348" s="500" t="s">
        <v>2888</v>
      </c>
      <c r="D4348" s="500" t="s">
        <v>2889</v>
      </c>
      <c r="E4348" s="500" t="s">
        <v>11099</v>
      </c>
      <c r="F4348" s="500" t="s">
        <v>580</v>
      </c>
      <c r="G4348" s="500" t="s">
        <v>14719</v>
      </c>
      <c r="H4348" s="500" t="s">
        <v>11223</v>
      </c>
      <c r="I4348" s="500" t="s">
        <v>688</v>
      </c>
      <c r="J4348" s="500" t="s">
        <v>689</v>
      </c>
      <c r="K4348" s="500" t="s">
        <v>2306</v>
      </c>
      <c r="L4348" s="500" t="s">
        <v>27724</v>
      </c>
      <c r="M4348" s="500" t="s">
        <v>2307</v>
      </c>
      <c r="N4348" s="500" t="s">
        <v>14720</v>
      </c>
    </row>
    <row r="4349" spans="1:14">
      <c r="A4349" s="500" t="s">
        <v>686</v>
      </c>
      <c r="B4349" s="500" t="s">
        <v>2858</v>
      </c>
      <c r="C4349" s="500" t="s">
        <v>2888</v>
      </c>
      <c r="D4349" s="500" t="s">
        <v>2889</v>
      </c>
      <c r="E4349" s="500" t="s">
        <v>11099</v>
      </c>
      <c r="F4349" s="500" t="s">
        <v>580</v>
      </c>
      <c r="G4349" s="500" t="s">
        <v>14721</v>
      </c>
      <c r="H4349" s="500" t="s">
        <v>11062</v>
      </c>
      <c r="I4349" s="500" t="s">
        <v>688</v>
      </c>
      <c r="J4349" s="500" t="s">
        <v>689</v>
      </c>
      <c r="K4349" s="500" t="s">
        <v>2306</v>
      </c>
      <c r="L4349" s="500" t="s">
        <v>27724</v>
      </c>
      <c r="M4349" s="500" t="s">
        <v>2307</v>
      </c>
      <c r="N4349" s="500" t="s">
        <v>14722</v>
      </c>
    </row>
    <row r="4350" spans="1:14">
      <c r="A4350" s="500" t="s">
        <v>686</v>
      </c>
      <c r="B4350" s="500" t="s">
        <v>2858</v>
      </c>
      <c r="C4350" s="500" t="s">
        <v>2888</v>
      </c>
      <c r="D4350" s="500" t="s">
        <v>2889</v>
      </c>
      <c r="E4350" s="500" t="s">
        <v>11099</v>
      </c>
      <c r="F4350" s="500" t="s">
        <v>580</v>
      </c>
      <c r="G4350" s="500" t="s">
        <v>14723</v>
      </c>
      <c r="H4350" s="500" t="s">
        <v>3893</v>
      </c>
      <c r="I4350" s="500" t="s">
        <v>688</v>
      </c>
      <c r="J4350" s="500" t="s">
        <v>689</v>
      </c>
      <c r="K4350" s="500" t="s">
        <v>2306</v>
      </c>
      <c r="L4350" s="500" t="s">
        <v>27724</v>
      </c>
      <c r="M4350" s="500" t="s">
        <v>2307</v>
      </c>
      <c r="N4350" s="500" t="s">
        <v>14724</v>
      </c>
    </row>
    <row r="4351" spans="1:14">
      <c r="A4351" s="500" t="s">
        <v>686</v>
      </c>
      <c r="B4351" s="500" t="s">
        <v>2858</v>
      </c>
      <c r="C4351" s="500" t="s">
        <v>2888</v>
      </c>
      <c r="D4351" s="500" t="s">
        <v>2889</v>
      </c>
      <c r="E4351" s="500" t="s">
        <v>11099</v>
      </c>
      <c r="F4351" s="500" t="s">
        <v>580</v>
      </c>
      <c r="G4351" s="500" t="s">
        <v>14725</v>
      </c>
      <c r="H4351" s="500" t="s">
        <v>11309</v>
      </c>
      <c r="I4351" s="500" t="s">
        <v>688</v>
      </c>
      <c r="J4351" s="500" t="s">
        <v>689</v>
      </c>
      <c r="K4351" s="500" t="s">
        <v>2306</v>
      </c>
      <c r="L4351" s="500" t="s">
        <v>27724</v>
      </c>
      <c r="M4351" s="500" t="s">
        <v>2307</v>
      </c>
      <c r="N4351" s="500" t="s">
        <v>14726</v>
      </c>
    </row>
    <row r="4352" spans="1:14">
      <c r="A4352" s="500" t="s">
        <v>686</v>
      </c>
      <c r="B4352" s="500" t="s">
        <v>2858</v>
      </c>
      <c r="C4352" s="500" t="s">
        <v>2888</v>
      </c>
      <c r="D4352" s="500" t="s">
        <v>2889</v>
      </c>
      <c r="E4352" s="500" t="s">
        <v>11099</v>
      </c>
      <c r="F4352" s="500" t="s">
        <v>580</v>
      </c>
      <c r="G4352" s="500" t="s">
        <v>14727</v>
      </c>
      <c r="H4352" s="500" t="s">
        <v>11063</v>
      </c>
      <c r="I4352" s="500" t="s">
        <v>688</v>
      </c>
      <c r="J4352" s="500" t="s">
        <v>689</v>
      </c>
      <c r="K4352" s="500" t="s">
        <v>2306</v>
      </c>
      <c r="L4352" s="500" t="s">
        <v>27724</v>
      </c>
      <c r="M4352" s="500" t="s">
        <v>2307</v>
      </c>
      <c r="N4352" s="500" t="s">
        <v>14728</v>
      </c>
    </row>
    <row r="4353" spans="1:14">
      <c r="A4353" s="500" t="s">
        <v>686</v>
      </c>
      <c r="B4353" s="500" t="s">
        <v>2858</v>
      </c>
      <c r="C4353" s="500" t="s">
        <v>2888</v>
      </c>
      <c r="D4353" s="500" t="s">
        <v>2889</v>
      </c>
      <c r="E4353" s="500" t="s">
        <v>11099</v>
      </c>
      <c r="F4353" s="500" t="s">
        <v>580</v>
      </c>
      <c r="G4353" s="500" t="s">
        <v>14729</v>
      </c>
      <c r="H4353" s="500" t="s">
        <v>11320</v>
      </c>
      <c r="I4353" s="500" t="s">
        <v>688</v>
      </c>
      <c r="J4353" s="500" t="s">
        <v>689</v>
      </c>
      <c r="K4353" s="500" t="s">
        <v>2306</v>
      </c>
      <c r="L4353" s="500" t="s">
        <v>27724</v>
      </c>
      <c r="M4353" s="500" t="s">
        <v>2307</v>
      </c>
      <c r="N4353" s="500" t="s">
        <v>14730</v>
      </c>
    </row>
    <row r="4354" spans="1:14">
      <c r="A4354" s="500" t="s">
        <v>686</v>
      </c>
      <c r="B4354" s="500" t="s">
        <v>2858</v>
      </c>
      <c r="C4354" s="500" t="s">
        <v>2888</v>
      </c>
      <c r="D4354" s="500" t="s">
        <v>2889</v>
      </c>
      <c r="E4354" s="500" t="s">
        <v>11099</v>
      </c>
      <c r="F4354" s="500" t="s">
        <v>580</v>
      </c>
      <c r="G4354" s="500" t="s">
        <v>14731</v>
      </c>
      <c r="H4354" s="500" t="s">
        <v>13771</v>
      </c>
      <c r="I4354" s="500" t="s">
        <v>688</v>
      </c>
      <c r="J4354" s="500" t="s">
        <v>689</v>
      </c>
      <c r="K4354" s="500" t="s">
        <v>2306</v>
      </c>
      <c r="L4354" s="500" t="s">
        <v>27724</v>
      </c>
      <c r="M4354" s="500" t="s">
        <v>2307</v>
      </c>
      <c r="N4354" s="500" t="s">
        <v>14732</v>
      </c>
    </row>
    <row r="4355" spans="1:14">
      <c r="A4355" s="500" t="s">
        <v>686</v>
      </c>
      <c r="B4355" s="500" t="s">
        <v>2858</v>
      </c>
      <c r="C4355" s="500" t="s">
        <v>2888</v>
      </c>
      <c r="D4355" s="500" t="s">
        <v>2889</v>
      </c>
      <c r="E4355" s="500" t="s">
        <v>11099</v>
      </c>
      <c r="F4355" s="500" t="s">
        <v>580</v>
      </c>
      <c r="G4355" s="500" t="s">
        <v>14733</v>
      </c>
      <c r="H4355" s="500" t="s">
        <v>14164</v>
      </c>
      <c r="I4355" s="500" t="s">
        <v>688</v>
      </c>
      <c r="J4355" s="500" t="s">
        <v>689</v>
      </c>
      <c r="K4355" s="500" t="s">
        <v>2306</v>
      </c>
      <c r="L4355" s="500" t="s">
        <v>27724</v>
      </c>
      <c r="M4355" s="500" t="s">
        <v>2307</v>
      </c>
      <c r="N4355" s="500" t="s">
        <v>14734</v>
      </c>
    </row>
    <row r="4356" spans="1:14">
      <c r="A4356" s="500" t="s">
        <v>686</v>
      </c>
      <c r="B4356" s="500" t="s">
        <v>2858</v>
      </c>
      <c r="C4356" s="500" t="s">
        <v>2888</v>
      </c>
      <c r="D4356" s="500" t="s">
        <v>2889</v>
      </c>
      <c r="E4356" s="500" t="s">
        <v>11099</v>
      </c>
      <c r="F4356" s="500" t="s">
        <v>580</v>
      </c>
      <c r="G4356" s="500" t="s">
        <v>14735</v>
      </c>
      <c r="H4356" s="500" t="s">
        <v>14218</v>
      </c>
      <c r="I4356" s="500" t="s">
        <v>688</v>
      </c>
      <c r="J4356" s="500" t="s">
        <v>689</v>
      </c>
      <c r="K4356" s="500" t="s">
        <v>2306</v>
      </c>
      <c r="L4356" s="500" t="s">
        <v>27724</v>
      </c>
      <c r="M4356" s="500" t="s">
        <v>2307</v>
      </c>
      <c r="N4356" s="500" t="s">
        <v>14736</v>
      </c>
    </row>
    <row r="4357" spans="1:14">
      <c r="A4357" s="500" t="s">
        <v>686</v>
      </c>
      <c r="B4357" s="500" t="s">
        <v>2858</v>
      </c>
      <c r="C4357" s="500" t="s">
        <v>2888</v>
      </c>
      <c r="D4357" s="500" t="s">
        <v>2889</v>
      </c>
      <c r="E4357" s="500" t="s">
        <v>11099</v>
      </c>
      <c r="F4357" s="500" t="s">
        <v>580</v>
      </c>
      <c r="G4357" s="500" t="s">
        <v>14737</v>
      </c>
      <c r="H4357" s="500" t="s">
        <v>11254</v>
      </c>
      <c r="I4357" s="500" t="s">
        <v>688</v>
      </c>
      <c r="J4357" s="500" t="s">
        <v>689</v>
      </c>
      <c r="K4357" s="500" t="s">
        <v>2306</v>
      </c>
      <c r="L4357" s="500" t="s">
        <v>27724</v>
      </c>
      <c r="M4357" s="500" t="s">
        <v>2307</v>
      </c>
      <c r="N4357" s="500" t="s">
        <v>14738</v>
      </c>
    </row>
    <row r="4358" spans="1:14">
      <c r="A4358" s="500" t="s">
        <v>686</v>
      </c>
      <c r="B4358" s="500" t="s">
        <v>2858</v>
      </c>
      <c r="C4358" s="500" t="s">
        <v>2888</v>
      </c>
      <c r="D4358" s="500" t="s">
        <v>2889</v>
      </c>
      <c r="E4358" s="500" t="s">
        <v>11099</v>
      </c>
      <c r="F4358" s="500" t="s">
        <v>580</v>
      </c>
      <c r="G4358" s="500" t="s">
        <v>14739</v>
      </c>
      <c r="H4358" s="500" t="s">
        <v>14195</v>
      </c>
      <c r="I4358" s="500" t="s">
        <v>688</v>
      </c>
      <c r="J4358" s="500" t="s">
        <v>689</v>
      </c>
      <c r="K4358" s="500" t="s">
        <v>2306</v>
      </c>
      <c r="L4358" s="500" t="s">
        <v>27724</v>
      </c>
      <c r="M4358" s="500" t="s">
        <v>2307</v>
      </c>
      <c r="N4358" s="500" t="s">
        <v>14740</v>
      </c>
    </row>
    <row r="4359" spans="1:14">
      <c r="A4359" s="500" t="s">
        <v>686</v>
      </c>
      <c r="B4359" s="500" t="s">
        <v>2858</v>
      </c>
      <c r="C4359" s="500" t="s">
        <v>2888</v>
      </c>
      <c r="D4359" s="500" t="s">
        <v>2889</v>
      </c>
      <c r="E4359" s="500" t="s">
        <v>11099</v>
      </c>
      <c r="F4359" s="500" t="s">
        <v>580</v>
      </c>
      <c r="G4359" s="500" t="s">
        <v>14741</v>
      </c>
      <c r="H4359" s="500" t="s">
        <v>11296</v>
      </c>
      <c r="I4359" s="500" t="s">
        <v>688</v>
      </c>
      <c r="J4359" s="500" t="s">
        <v>689</v>
      </c>
      <c r="K4359" s="500" t="s">
        <v>2306</v>
      </c>
      <c r="L4359" s="500" t="s">
        <v>27724</v>
      </c>
      <c r="M4359" s="500" t="s">
        <v>2307</v>
      </c>
      <c r="N4359" s="500" t="s">
        <v>14742</v>
      </c>
    </row>
    <row r="4360" spans="1:14">
      <c r="A4360" s="500" t="s">
        <v>686</v>
      </c>
      <c r="B4360" s="500" t="s">
        <v>2858</v>
      </c>
      <c r="C4360" s="500" t="s">
        <v>2888</v>
      </c>
      <c r="D4360" s="500" t="s">
        <v>2889</v>
      </c>
      <c r="E4360" s="500" t="s">
        <v>11099</v>
      </c>
      <c r="F4360" s="500" t="s">
        <v>580</v>
      </c>
      <c r="G4360" s="500" t="s">
        <v>14743</v>
      </c>
      <c r="H4360" s="500" t="s">
        <v>11223</v>
      </c>
      <c r="I4360" s="500" t="s">
        <v>688</v>
      </c>
      <c r="J4360" s="500" t="s">
        <v>689</v>
      </c>
      <c r="K4360" s="500" t="s">
        <v>2306</v>
      </c>
      <c r="L4360" s="500" t="s">
        <v>27724</v>
      </c>
      <c r="M4360" s="500" t="s">
        <v>2307</v>
      </c>
      <c r="N4360" s="500" t="s">
        <v>14744</v>
      </c>
    </row>
    <row r="4361" spans="1:14">
      <c r="A4361" s="500" t="s">
        <v>686</v>
      </c>
      <c r="B4361" s="500" t="s">
        <v>2858</v>
      </c>
      <c r="C4361" s="500" t="s">
        <v>2888</v>
      </c>
      <c r="D4361" s="500" t="s">
        <v>2889</v>
      </c>
      <c r="E4361" s="500" t="s">
        <v>11099</v>
      </c>
      <c r="F4361" s="500" t="s">
        <v>580</v>
      </c>
      <c r="G4361" s="500" t="s">
        <v>14745</v>
      </c>
      <c r="H4361" s="500" t="s">
        <v>11062</v>
      </c>
      <c r="I4361" s="500" t="s">
        <v>688</v>
      </c>
      <c r="J4361" s="500" t="s">
        <v>689</v>
      </c>
      <c r="K4361" s="500" t="s">
        <v>2306</v>
      </c>
      <c r="L4361" s="500" t="s">
        <v>27724</v>
      </c>
      <c r="M4361" s="500" t="s">
        <v>2307</v>
      </c>
      <c r="N4361" s="500" t="s">
        <v>14746</v>
      </c>
    </row>
    <row r="4362" spans="1:14">
      <c r="A4362" s="500" t="s">
        <v>686</v>
      </c>
      <c r="B4362" s="500" t="s">
        <v>2858</v>
      </c>
      <c r="C4362" s="500" t="s">
        <v>2888</v>
      </c>
      <c r="D4362" s="500" t="s">
        <v>2889</v>
      </c>
      <c r="E4362" s="500" t="s">
        <v>11099</v>
      </c>
      <c r="F4362" s="500" t="s">
        <v>580</v>
      </c>
      <c r="G4362" s="500" t="s">
        <v>14747</v>
      </c>
      <c r="H4362" s="500" t="s">
        <v>3893</v>
      </c>
      <c r="I4362" s="500" t="s">
        <v>688</v>
      </c>
      <c r="J4362" s="500" t="s">
        <v>689</v>
      </c>
      <c r="K4362" s="500" t="s">
        <v>2306</v>
      </c>
      <c r="L4362" s="500" t="s">
        <v>27724</v>
      </c>
      <c r="M4362" s="500" t="s">
        <v>2307</v>
      </c>
      <c r="N4362" s="500" t="s">
        <v>14748</v>
      </c>
    </row>
    <row r="4363" spans="1:14">
      <c r="A4363" s="500" t="s">
        <v>686</v>
      </c>
      <c r="B4363" s="500" t="s">
        <v>2858</v>
      </c>
      <c r="C4363" s="500" t="s">
        <v>2888</v>
      </c>
      <c r="D4363" s="500" t="s">
        <v>2889</v>
      </c>
      <c r="E4363" s="500" t="s">
        <v>11099</v>
      </c>
      <c r="F4363" s="500" t="s">
        <v>580</v>
      </c>
      <c r="G4363" s="500" t="s">
        <v>14749</v>
      </c>
      <c r="H4363" s="500" t="s">
        <v>11309</v>
      </c>
      <c r="I4363" s="500" t="s">
        <v>688</v>
      </c>
      <c r="J4363" s="500" t="s">
        <v>689</v>
      </c>
      <c r="K4363" s="500" t="s">
        <v>2306</v>
      </c>
      <c r="L4363" s="500" t="s">
        <v>27724</v>
      </c>
      <c r="M4363" s="500" t="s">
        <v>2307</v>
      </c>
      <c r="N4363" s="500" t="s">
        <v>14750</v>
      </c>
    </row>
    <row r="4364" spans="1:14">
      <c r="A4364" s="500" t="s">
        <v>686</v>
      </c>
      <c r="B4364" s="500" t="s">
        <v>2858</v>
      </c>
      <c r="C4364" s="500" t="s">
        <v>2888</v>
      </c>
      <c r="D4364" s="500" t="s">
        <v>2889</v>
      </c>
      <c r="E4364" s="500" t="s">
        <v>11099</v>
      </c>
      <c r="F4364" s="500" t="s">
        <v>580</v>
      </c>
      <c r="G4364" s="500" t="s">
        <v>14751</v>
      </c>
      <c r="H4364" s="500" t="s">
        <v>11063</v>
      </c>
      <c r="I4364" s="500" t="s">
        <v>688</v>
      </c>
      <c r="J4364" s="500" t="s">
        <v>689</v>
      </c>
      <c r="K4364" s="500" t="s">
        <v>2306</v>
      </c>
      <c r="L4364" s="500" t="s">
        <v>27724</v>
      </c>
      <c r="M4364" s="500" t="s">
        <v>2307</v>
      </c>
      <c r="N4364" s="500" t="s">
        <v>14752</v>
      </c>
    </row>
    <row r="4365" spans="1:14">
      <c r="A4365" s="500" t="s">
        <v>686</v>
      </c>
      <c r="B4365" s="500" t="s">
        <v>2858</v>
      </c>
      <c r="C4365" s="500" t="s">
        <v>2888</v>
      </c>
      <c r="D4365" s="500" t="s">
        <v>2889</v>
      </c>
      <c r="E4365" s="500" t="s">
        <v>11099</v>
      </c>
      <c r="F4365" s="500" t="s">
        <v>580</v>
      </c>
      <c r="G4365" s="500" t="s">
        <v>14753</v>
      </c>
      <c r="H4365" s="500" t="s">
        <v>11320</v>
      </c>
      <c r="I4365" s="500" t="s">
        <v>688</v>
      </c>
      <c r="J4365" s="500" t="s">
        <v>689</v>
      </c>
      <c r="K4365" s="500" t="s">
        <v>2306</v>
      </c>
      <c r="L4365" s="500" t="s">
        <v>27724</v>
      </c>
      <c r="M4365" s="500" t="s">
        <v>2307</v>
      </c>
      <c r="N4365" s="500" t="s">
        <v>14754</v>
      </c>
    </row>
    <row r="4366" spans="1:14">
      <c r="A4366" s="500" t="s">
        <v>686</v>
      </c>
      <c r="B4366" s="500" t="s">
        <v>2858</v>
      </c>
      <c r="C4366" s="500" t="s">
        <v>2888</v>
      </c>
      <c r="D4366" s="500" t="s">
        <v>2889</v>
      </c>
      <c r="E4366" s="500" t="s">
        <v>11099</v>
      </c>
      <c r="F4366" s="500" t="s">
        <v>580</v>
      </c>
      <c r="G4366" s="500" t="s">
        <v>14755</v>
      </c>
      <c r="H4366" s="500" t="s">
        <v>13771</v>
      </c>
      <c r="I4366" s="500" t="s">
        <v>688</v>
      </c>
      <c r="J4366" s="500" t="s">
        <v>689</v>
      </c>
      <c r="K4366" s="500" t="s">
        <v>2306</v>
      </c>
      <c r="L4366" s="500" t="s">
        <v>27724</v>
      </c>
      <c r="M4366" s="500" t="s">
        <v>2307</v>
      </c>
      <c r="N4366" s="500" t="s">
        <v>14756</v>
      </c>
    </row>
    <row r="4367" spans="1:14">
      <c r="A4367" s="500" t="s">
        <v>686</v>
      </c>
      <c r="B4367" s="500" t="s">
        <v>2858</v>
      </c>
      <c r="C4367" s="500" t="s">
        <v>2888</v>
      </c>
      <c r="D4367" s="500" t="s">
        <v>2889</v>
      </c>
      <c r="E4367" s="500" t="s">
        <v>11099</v>
      </c>
      <c r="F4367" s="500" t="s">
        <v>580</v>
      </c>
      <c r="G4367" s="500" t="s">
        <v>14757</v>
      </c>
      <c r="H4367" s="500" t="s">
        <v>14164</v>
      </c>
      <c r="I4367" s="500" t="s">
        <v>688</v>
      </c>
      <c r="J4367" s="500" t="s">
        <v>689</v>
      </c>
      <c r="K4367" s="500" t="s">
        <v>2306</v>
      </c>
      <c r="L4367" s="500" t="s">
        <v>27724</v>
      </c>
      <c r="M4367" s="500" t="s">
        <v>2307</v>
      </c>
      <c r="N4367" s="500" t="s">
        <v>14758</v>
      </c>
    </row>
    <row r="4368" spans="1:14">
      <c r="A4368" s="500" t="s">
        <v>686</v>
      </c>
      <c r="B4368" s="500" t="s">
        <v>2858</v>
      </c>
      <c r="C4368" s="500" t="s">
        <v>2888</v>
      </c>
      <c r="D4368" s="500" t="s">
        <v>2889</v>
      </c>
      <c r="E4368" s="500" t="s">
        <v>11099</v>
      </c>
      <c r="F4368" s="500" t="s">
        <v>580</v>
      </c>
      <c r="G4368" s="500" t="s">
        <v>14759</v>
      </c>
      <c r="H4368" s="500" t="s">
        <v>14218</v>
      </c>
      <c r="I4368" s="500" t="s">
        <v>688</v>
      </c>
      <c r="J4368" s="500" t="s">
        <v>689</v>
      </c>
      <c r="K4368" s="500" t="s">
        <v>2306</v>
      </c>
      <c r="L4368" s="500" t="s">
        <v>27724</v>
      </c>
      <c r="M4368" s="500" t="s">
        <v>2307</v>
      </c>
      <c r="N4368" s="500" t="s">
        <v>14760</v>
      </c>
    </row>
    <row r="4369" spans="1:14">
      <c r="A4369" s="500" t="s">
        <v>686</v>
      </c>
      <c r="B4369" s="500" t="s">
        <v>2858</v>
      </c>
      <c r="C4369" s="500" t="s">
        <v>2888</v>
      </c>
      <c r="D4369" s="500" t="s">
        <v>2889</v>
      </c>
      <c r="E4369" s="500" t="s">
        <v>11099</v>
      </c>
      <c r="F4369" s="500" t="s">
        <v>580</v>
      </c>
      <c r="G4369" s="500" t="s">
        <v>14761</v>
      </c>
      <c r="H4369" s="500" t="s">
        <v>11254</v>
      </c>
      <c r="I4369" s="500" t="s">
        <v>688</v>
      </c>
      <c r="J4369" s="500" t="s">
        <v>689</v>
      </c>
      <c r="K4369" s="500" t="s">
        <v>2306</v>
      </c>
      <c r="L4369" s="500" t="s">
        <v>27724</v>
      </c>
      <c r="M4369" s="500" t="s">
        <v>2307</v>
      </c>
      <c r="N4369" s="500" t="s">
        <v>14762</v>
      </c>
    </row>
    <row r="4370" spans="1:14">
      <c r="A4370" s="500" t="s">
        <v>686</v>
      </c>
      <c r="B4370" s="500" t="s">
        <v>2858</v>
      </c>
      <c r="C4370" s="500" t="s">
        <v>2888</v>
      </c>
      <c r="D4370" s="500" t="s">
        <v>2889</v>
      </c>
      <c r="E4370" s="500" t="s">
        <v>11099</v>
      </c>
      <c r="F4370" s="500" t="s">
        <v>580</v>
      </c>
      <c r="G4370" s="500" t="s">
        <v>14763</v>
      </c>
      <c r="H4370" s="500" t="s">
        <v>14195</v>
      </c>
      <c r="I4370" s="500" t="s">
        <v>688</v>
      </c>
      <c r="J4370" s="500" t="s">
        <v>689</v>
      </c>
      <c r="K4370" s="500" t="s">
        <v>2306</v>
      </c>
      <c r="L4370" s="500" t="s">
        <v>27724</v>
      </c>
      <c r="M4370" s="500" t="s">
        <v>2307</v>
      </c>
      <c r="N4370" s="500" t="s">
        <v>14764</v>
      </c>
    </row>
    <row r="4371" spans="1:14">
      <c r="A4371" s="500" t="s">
        <v>686</v>
      </c>
      <c r="B4371" s="500" t="s">
        <v>2858</v>
      </c>
      <c r="C4371" s="500" t="s">
        <v>2888</v>
      </c>
      <c r="D4371" s="500" t="s">
        <v>2889</v>
      </c>
      <c r="E4371" s="500" t="s">
        <v>11099</v>
      </c>
      <c r="F4371" s="500" t="s">
        <v>580</v>
      </c>
      <c r="G4371" s="500" t="s">
        <v>14765</v>
      </c>
      <c r="H4371" s="500" t="s">
        <v>11296</v>
      </c>
      <c r="I4371" s="500" t="s">
        <v>688</v>
      </c>
      <c r="J4371" s="500" t="s">
        <v>689</v>
      </c>
      <c r="K4371" s="500" t="s">
        <v>2306</v>
      </c>
      <c r="L4371" s="500" t="s">
        <v>27724</v>
      </c>
      <c r="M4371" s="500" t="s">
        <v>2307</v>
      </c>
      <c r="N4371" s="500" t="s">
        <v>14766</v>
      </c>
    </row>
    <row r="4372" spans="1:14">
      <c r="A4372" s="500" t="s">
        <v>686</v>
      </c>
      <c r="B4372" s="500" t="s">
        <v>2858</v>
      </c>
      <c r="C4372" s="500" t="s">
        <v>2888</v>
      </c>
      <c r="D4372" s="500" t="s">
        <v>2889</v>
      </c>
      <c r="E4372" s="500" t="s">
        <v>11099</v>
      </c>
      <c r="F4372" s="500" t="s">
        <v>580</v>
      </c>
      <c r="G4372" s="500" t="s">
        <v>14767</v>
      </c>
      <c r="H4372" s="500" t="s">
        <v>14768</v>
      </c>
      <c r="I4372" s="500" t="s">
        <v>688</v>
      </c>
      <c r="J4372" s="500" t="s">
        <v>689</v>
      </c>
      <c r="K4372" s="500" t="s">
        <v>2306</v>
      </c>
      <c r="L4372" s="500" t="s">
        <v>27724</v>
      </c>
      <c r="M4372" s="500" t="s">
        <v>2307</v>
      </c>
      <c r="N4372" s="500" t="s">
        <v>14769</v>
      </c>
    </row>
    <row r="4373" spans="1:14">
      <c r="A4373" s="500" t="s">
        <v>686</v>
      </c>
      <c r="B4373" s="500" t="s">
        <v>2858</v>
      </c>
      <c r="C4373" s="500" t="s">
        <v>2888</v>
      </c>
      <c r="D4373" s="500" t="s">
        <v>2889</v>
      </c>
      <c r="E4373" s="500" t="s">
        <v>11099</v>
      </c>
      <c r="F4373" s="500" t="s">
        <v>580</v>
      </c>
      <c r="G4373" s="500" t="s">
        <v>14770</v>
      </c>
      <c r="H4373" s="500" t="s">
        <v>2926</v>
      </c>
      <c r="I4373" s="500" t="s">
        <v>688</v>
      </c>
      <c r="J4373" s="500" t="s">
        <v>689</v>
      </c>
      <c r="K4373" s="500" t="s">
        <v>2306</v>
      </c>
      <c r="L4373" s="500" t="s">
        <v>27724</v>
      </c>
      <c r="M4373" s="500" t="s">
        <v>2307</v>
      </c>
      <c r="N4373" s="500" t="s">
        <v>14771</v>
      </c>
    </row>
    <row r="4374" spans="1:14">
      <c r="A4374" s="500" t="s">
        <v>686</v>
      </c>
      <c r="B4374" s="500" t="s">
        <v>2858</v>
      </c>
      <c r="C4374" s="500" t="s">
        <v>2888</v>
      </c>
      <c r="D4374" s="500" t="s">
        <v>2889</v>
      </c>
      <c r="E4374" s="500" t="s">
        <v>11099</v>
      </c>
      <c r="F4374" s="500" t="s">
        <v>580</v>
      </c>
      <c r="G4374" s="500" t="s">
        <v>14772</v>
      </c>
      <c r="H4374" s="500" t="s">
        <v>11296</v>
      </c>
      <c r="I4374" s="500" t="s">
        <v>688</v>
      </c>
      <c r="J4374" s="500" t="s">
        <v>689</v>
      </c>
      <c r="K4374" s="500" t="s">
        <v>2306</v>
      </c>
      <c r="L4374" s="500" t="s">
        <v>27724</v>
      </c>
      <c r="M4374" s="500" t="s">
        <v>2307</v>
      </c>
      <c r="N4374" s="500" t="s">
        <v>14773</v>
      </c>
    </row>
    <row r="4375" spans="1:14">
      <c r="A4375" s="500" t="s">
        <v>686</v>
      </c>
      <c r="B4375" s="500" t="s">
        <v>2858</v>
      </c>
      <c r="C4375" s="500" t="s">
        <v>2888</v>
      </c>
      <c r="D4375" s="500" t="s">
        <v>2889</v>
      </c>
      <c r="E4375" s="500" t="s">
        <v>11099</v>
      </c>
      <c r="F4375" s="500" t="s">
        <v>580</v>
      </c>
      <c r="G4375" s="500" t="s">
        <v>14774</v>
      </c>
      <c r="H4375" s="500" t="s">
        <v>7715</v>
      </c>
      <c r="I4375" s="500" t="s">
        <v>688</v>
      </c>
      <c r="J4375" s="500" t="s">
        <v>689</v>
      </c>
      <c r="K4375" s="500" t="s">
        <v>2306</v>
      </c>
      <c r="L4375" s="500" t="s">
        <v>27724</v>
      </c>
      <c r="M4375" s="500" t="s">
        <v>2307</v>
      </c>
      <c r="N4375" s="500" t="s">
        <v>14775</v>
      </c>
    </row>
    <row r="4376" spans="1:14">
      <c r="A4376" s="500" t="s">
        <v>686</v>
      </c>
      <c r="B4376" s="500" t="s">
        <v>2858</v>
      </c>
      <c r="C4376" s="500" t="s">
        <v>2888</v>
      </c>
      <c r="D4376" s="500" t="s">
        <v>2889</v>
      </c>
      <c r="E4376" s="500" t="s">
        <v>11099</v>
      </c>
      <c r="F4376" s="500" t="s">
        <v>580</v>
      </c>
      <c r="G4376" s="500" t="s">
        <v>14776</v>
      </c>
      <c r="H4376" s="500" t="s">
        <v>14260</v>
      </c>
      <c r="I4376" s="500" t="s">
        <v>688</v>
      </c>
      <c r="J4376" s="500" t="s">
        <v>689</v>
      </c>
      <c r="K4376" s="500" t="s">
        <v>2306</v>
      </c>
      <c r="L4376" s="500" t="s">
        <v>27724</v>
      </c>
      <c r="M4376" s="500" t="s">
        <v>2307</v>
      </c>
      <c r="N4376" s="500" t="s">
        <v>14777</v>
      </c>
    </row>
    <row r="4377" spans="1:14">
      <c r="A4377" s="500" t="s">
        <v>686</v>
      </c>
      <c r="B4377" s="500" t="s">
        <v>2858</v>
      </c>
      <c r="C4377" s="500" t="s">
        <v>2888</v>
      </c>
      <c r="D4377" s="500" t="s">
        <v>2889</v>
      </c>
      <c r="E4377" s="500" t="s">
        <v>11099</v>
      </c>
      <c r="F4377" s="500" t="s">
        <v>580</v>
      </c>
      <c r="G4377" s="500" t="s">
        <v>14778</v>
      </c>
      <c r="H4377" s="500" t="s">
        <v>11835</v>
      </c>
      <c r="I4377" s="500" t="s">
        <v>688</v>
      </c>
      <c r="J4377" s="500" t="s">
        <v>689</v>
      </c>
      <c r="K4377" s="500" t="s">
        <v>2306</v>
      </c>
      <c r="L4377" s="500" t="s">
        <v>27724</v>
      </c>
      <c r="M4377" s="500" t="s">
        <v>2307</v>
      </c>
      <c r="N4377" s="500" t="s">
        <v>14779</v>
      </c>
    </row>
    <row r="4378" spans="1:14">
      <c r="A4378" s="500" t="s">
        <v>686</v>
      </c>
      <c r="B4378" s="500" t="s">
        <v>2858</v>
      </c>
      <c r="C4378" s="500" t="s">
        <v>2888</v>
      </c>
      <c r="D4378" s="500" t="s">
        <v>2889</v>
      </c>
      <c r="E4378" s="500" t="s">
        <v>11099</v>
      </c>
      <c r="F4378" s="500" t="s">
        <v>580</v>
      </c>
      <c r="G4378" s="500" t="s">
        <v>14780</v>
      </c>
      <c r="H4378" s="500" t="s">
        <v>11066</v>
      </c>
      <c r="I4378" s="500" t="s">
        <v>688</v>
      </c>
      <c r="J4378" s="500" t="s">
        <v>689</v>
      </c>
      <c r="K4378" s="500" t="s">
        <v>2306</v>
      </c>
      <c r="L4378" s="500" t="s">
        <v>27724</v>
      </c>
      <c r="M4378" s="500" t="s">
        <v>2307</v>
      </c>
      <c r="N4378" s="500" t="s">
        <v>14781</v>
      </c>
    </row>
    <row r="4379" spans="1:14">
      <c r="A4379" s="500" t="s">
        <v>686</v>
      </c>
      <c r="B4379" s="500" t="s">
        <v>2858</v>
      </c>
      <c r="C4379" s="500" t="s">
        <v>2888</v>
      </c>
      <c r="D4379" s="500" t="s">
        <v>2889</v>
      </c>
      <c r="E4379" s="500" t="s">
        <v>11099</v>
      </c>
      <c r="F4379" s="500" t="s">
        <v>580</v>
      </c>
      <c r="G4379" s="500" t="s">
        <v>14782</v>
      </c>
      <c r="H4379" s="500" t="s">
        <v>12825</v>
      </c>
      <c r="I4379" s="500" t="s">
        <v>688</v>
      </c>
      <c r="J4379" s="500" t="s">
        <v>689</v>
      </c>
      <c r="K4379" s="500" t="s">
        <v>2306</v>
      </c>
      <c r="L4379" s="500" t="s">
        <v>27724</v>
      </c>
      <c r="M4379" s="500" t="s">
        <v>2307</v>
      </c>
      <c r="N4379" s="500" t="s">
        <v>14783</v>
      </c>
    </row>
    <row r="4380" spans="1:14">
      <c r="A4380" s="500" t="s">
        <v>686</v>
      </c>
      <c r="B4380" s="500" t="s">
        <v>2858</v>
      </c>
      <c r="C4380" s="500" t="s">
        <v>2888</v>
      </c>
      <c r="D4380" s="500" t="s">
        <v>2889</v>
      </c>
      <c r="E4380" s="500" t="s">
        <v>11099</v>
      </c>
      <c r="F4380" s="500" t="s">
        <v>580</v>
      </c>
      <c r="G4380" s="500" t="s">
        <v>14784</v>
      </c>
      <c r="H4380" s="500" t="s">
        <v>14269</v>
      </c>
      <c r="I4380" s="500" t="s">
        <v>688</v>
      </c>
      <c r="J4380" s="500" t="s">
        <v>689</v>
      </c>
      <c r="K4380" s="500" t="s">
        <v>2306</v>
      </c>
      <c r="L4380" s="500" t="s">
        <v>27724</v>
      </c>
      <c r="M4380" s="500" t="s">
        <v>2307</v>
      </c>
      <c r="N4380" s="500" t="s">
        <v>14785</v>
      </c>
    </row>
    <row r="4381" spans="1:14">
      <c r="A4381" s="500" t="s">
        <v>686</v>
      </c>
      <c r="B4381" s="500" t="s">
        <v>2858</v>
      </c>
      <c r="C4381" s="500" t="s">
        <v>2888</v>
      </c>
      <c r="D4381" s="500" t="s">
        <v>2889</v>
      </c>
      <c r="E4381" s="500" t="s">
        <v>11099</v>
      </c>
      <c r="F4381" s="500" t="s">
        <v>580</v>
      </c>
      <c r="G4381" s="500" t="s">
        <v>14786</v>
      </c>
      <c r="H4381" s="500" t="s">
        <v>11383</v>
      </c>
      <c r="I4381" s="500" t="s">
        <v>688</v>
      </c>
      <c r="J4381" s="500" t="s">
        <v>689</v>
      </c>
      <c r="K4381" s="500" t="s">
        <v>2306</v>
      </c>
      <c r="L4381" s="500" t="s">
        <v>27724</v>
      </c>
      <c r="M4381" s="500" t="s">
        <v>2307</v>
      </c>
      <c r="N4381" s="500" t="s">
        <v>14787</v>
      </c>
    </row>
    <row r="4382" spans="1:14">
      <c r="A4382" s="500" t="s">
        <v>686</v>
      </c>
      <c r="B4382" s="500" t="s">
        <v>2858</v>
      </c>
      <c r="C4382" s="500" t="s">
        <v>2888</v>
      </c>
      <c r="D4382" s="500" t="s">
        <v>2889</v>
      </c>
      <c r="E4382" s="500" t="s">
        <v>11099</v>
      </c>
      <c r="F4382" s="500" t="s">
        <v>580</v>
      </c>
      <c r="G4382" s="500" t="s">
        <v>14788</v>
      </c>
      <c r="H4382" s="500" t="s">
        <v>11261</v>
      </c>
      <c r="I4382" s="500" t="s">
        <v>688</v>
      </c>
      <c r="J4382" s="500" t="s">
        <v>689</v>
      </c>
      <c r="K4382" s="500" t="s">
        <v>2306</v>
      </c>
      <c r="L4382" s="500" t="s">
        <v>27724</v>
      </c>
      <c r="M4382" s="500" t="s">
        <v>2307</v>
      </c>
      <c r="N4382" s="500" t="s">
        <v>14789</v>
      </c>
    </row>
    <row r="4383" spans="1:14">
      <c r="A4383" s="500" t="s">
        <v>686</v>
      </c>
      <c r="B4383" s="500" t="s">
        <v>2858</v>
      </c>
      <c r="C4383" s="500" t="s">
        <v>2888</v>
      </c>
      <c r="D4383" s="500" t="s">
        <v>2889</v>
      </c>
      <c r="E4383" s="500" t="s">
        <v>11099</v>
      </c>
      <c r="F4383" s="500" t="s">
        <v>580</v>
      </c>
      <c r="G4383" s="500" t="s">
        <v>14790</v>
      </c>
      <c r="H4383" s="500" t="s">
        <v>14247</v>
      </c>
      <c r="I4383" s="500" t="s">
        <v>688</v>
      </c>
      <c r="J4383" s="500" t="s">
        <v>689</v>
      </c>
      <c r="K4383" s="500" t="s">
        <v>2306</v>
      </c>
      <c r="L4383" s="500" t="s">
        <v>27724</v>
      </c>
      <c r="M4383" s="500" t="s">
        <v>2307</v>
      </c>
      <c r="N4383" s="500" t="s">
        <v>14791</v>
      </c>
    </row>
    <row r="4384" spans="1:14">
      <c r="A4384" s="500" t="s">
        <v>686</v>
      </c>
      <c r="B4384" s="500" t="s">
        <v>2858</v>
      </c>
      <c r="C4384" s="500" t="s">
        <v>2888</v>
      </c>
      <c r="D4384" s="500" t="s">
        <v>2889</v>
      </c>
      <c r="E4384" s="500" t="s">
        <v>11099</v>
      </c>
      <c r="F4384" s="500" t="s">
        <v>580</v>
      </c>
      <c r="G4384" s="500" t="s">
        <v>14792</v>
      </c>
      <c r="H4384" s="500" t="s">
        <v>11342</v>
      </c>
      <c r="I4384" s="500" t="s">
        <v>688</v>
      </c>
      <c r="J4384" s="500" t="s">
        <v>689</v>
      </c>
      <c r="K4384" s="500" t="s">
        <v>2306</v>
      </c>
      <c r="L4384" s="500" t="s">
        <v>27724</v>
      </c>
      <c r="M4384" s="500" t="s">
        <v>2307</v>
      </c>
      <c r="N4384" s="500" t="s">
        <v>14793</v>
      </c>
    </row>
    <row r="4385" spans="1:14">
      <c r="A4385" s="500" t="s">
        <v>686</v>
      </c>
      <c r="B4385" s="500" t="s">
        <v>2858</v>
      </c>
      <c r="C4385" s="500" t="s">
        <v>2888</v>
      </c>
      <c r="D4385" s="500" t="s">
        <v>2889</v>
      </c>
      <c r="E4385" s="500" t="s">
        <v>11099</v>
      </c>
      <c r="F4385" s="500" t="s">
        <v>580</v>
      </c>
      <c r="G4385" s="500" t="s">
        <v>14794</v>
      </c>
      <c r="H4385" s="500" t="s">
        <v>2926</v>
      </c>
      <c r="I4385" s="500" t="s">
        <v>688</v>
      </c>
      <c r="J4385" s="500" t="s">
        <v>689</v>
      </c>
      <c r="K4385" s="500" t="s">
        <v>2306</v>
      </c>
      <c r="L4385" s="500" t="s">
        <v>27724</v>
      </c>
      <c r="M4385" s="500" t="s">
        <v>2307</v>
      </c>
      <c r="N4385" s="500" t="s">
        <v>14795</v>
      </c>
    </row>
    <row r="4386" spans="1:14">
      <c r="A4386" s="500" t="s">
        <v>686</v>
      </c>
      <c r="B4386" s="500" t="s">
        <v>2858</v>
      </c>
      <c r="C4386" s="500" t="s">
        <v>2888</v>
      </c>
      <c r="D4386" s="500" t="s">
        <v>2889</v>
      </c>
      <c r="E4386" s="500" t="s">
        <v>11099</v>
      </c>
      <c r="F4386" s="500" t="s">
        <v>580</v>
      </c>
      <c r="G4386" s="500" t="s">
        <v>14796</v>
      </c>
      <c r="H4386" s="500" t="s">
        <v>11296</v>
      </c>
      <c r="I4386" s="500" t="s">
        <v>688</v>
      </c>
      <c r="J4386" s="500" t="s">
        <v>689</v>
      </c>
      <c r="K4386" s="500" t="s">
        <v>2306</v>
      </c>
      <c r="L4386" s="500" t="s">
        <v>27724</v>
      </c>
      <c r="M4386" s="500" t="s">
        <v>2307</v>
      </c>
      <c r="N4386" s="500" t="s">
        <v>14797</v>
      </c>
    </row>
    <row r="4387" spans="1:14">
      <c r="A4387" s="500" t="s">
        <v>686</v>
      </c>
      <c r="B4387" s="500" t="s">
        <v>2858</v>
      </c>
      <c r="C4387" s="500" t="s">
        <v>2888</v>
      </c>
      <c r="D4387" s="500" t="s">
        <v>2889</v>
      </c>
      <c r="E4387" s="500" t="s">
        <v>11099</v>
      </c>
      <c r="F4387" s="500" t="s">
        <v>580</v>
      </c>
      <c r="G4387" s="500" t="s">
        <v>14798</v>
      </c>
      <c r="H4387" s="500" t="s">
        <v>7715</v>
      </c>
      <c r="I4387" s="500" t="s">
        <v>688</v>
      </c>
      <c r="J4387" s="500" t="s">
        <v>689</v>
      </c>
      <c r="K4387" s="500" t="s">
        <v>2306</v>
      </c>
      <c r="L4387" s="500" t="s">
        <v>27724</v>
      </c>
      <c r="M4387" s="500" t="s">
        <v>2307</v>
      </c>
      <c r="N4387" s="500" t="s">
        <v>14799</v>
      </c>
    </row>
    <row r="4388" spans="1:14">
      <c r="A4388" s="500" t="s">
        <v>686</v>
      </c>
      <c r="B4388" s="500" t="s">
        <v>2858</v>
      </c>
      <c r="C4388" s="500" t="s">
        <v>2888</v>
      </c>
      <c r="D4388" s="500" t="s">
        <v>2889</v>
      </c>
      <c r="E4388" s="500" t="s">
        <v>11099</v>
      </c>
      <c r="F4388" s="500" t="s">
        <v>580</v>
      </c>
      <c r="G4388" s="500" t="s">
        <v>14800</v>
      </c>
      <c r="H4388" s="500" t="s">
        <v>14260</v>
      </c>
      <c r="I4388" s="500" t="s">
        <v>688</v>
      </c>
      <c r="J4388" s="500" t="s">
        <v>689</v>
      </c>
      <c r="K4388" s="500" t="s">
        <v>2306</v>
      </c>
      <c r="L4388" s="500" t="s">
        <v>27724</v>
      </c>
      <c r="M4388" s="500" t="s">
        <v>2307</v>
      </c>
      <c r="N4388" s="500" t="s">
        <v>14801</v>
      </c>
    </row>
    <row r="4389" spans="1:14">
      <c r="A4389" s="500" t="s">
        <v>686</v>
      </c>
      <c r="B4389" s="500" t="s">
        <v>2858</v>
      </c>
      <c r="C4389" s="500" t="s">
        <v>2888</v>
      </c>
      <c r="D4389" s="500" t="s">
        <v>2889</v>
      </c>
      <c r="E4389" s="500" t="s">
        <v>11099</v>
      </c>
      <c r="F4389" s="500" t="s">
        <v>580</v>
      </c>
      <c r="G4389" s="500" t="s">
        <v>14802</v>
      </c>
      <c r="H4389" s="500" t="s">
        <v>11835</v>
      </c>
      <c r="I4389" s="500" t="s">
        <v>688</v>
      </c>
      <c r="J4389" s="500" t="s">
        <v>689</v>
      </c>
      <c r="K4389" s="500" t="s">
        <v>2306</v>
      </c>
      <c r="L4389" s="500" t="s">
        <v>27724</v>
      </c>
      <c r="M4389" s="500" t="s">
        <v>2307</v>
      </c>
      <c r="N4389" s="500" t="s">
        <v>14803</v>
      </c>
    </row>
    <row r="4390" spans="1:14">
      <c r="A4390" s="500" t="s">
        <v>686</v>
      </c>
      <c r="B4390" s="500" t="s">
        <v>2858</v>
      </c>
      <c r="C4390" s="500" t="s">
        <v>2888</v>
      </c>
      <c r="D4390" s="500" t="s">
        <v>2889</v>
      </c>
      <c r="E4390" s="500" t="s">
        <v>11099</v>
      </c>
      <c r="F4390" s="500" t="s">
        <v>580</v>
      </c>
      <c r="G4390" s="500" t="s">
        <v>14804</v>
      </c>
      <c r="H4390" s="500" t="s">
        <v>11066</v>
      </c>
      <c r="I4390" s="500" t="s">
        <v>688</v>
      </c>
      <c r="J4390" s="500" t="s">
        <v>689</v>
      </c>
      <c r="K4390" s="500" t="s">
        <v>2306</v>
      </c>
      <c r="L4390" s="500" t="s">
        <v>27724</v>
      </c>
      <c r="M4390" s="500" t="s">
        <v>2307</v>
      </c>
      <c r="N4390" s="500" t="s">
        <v>14805</v>
      </c>
    </row>
    <row r="4391" spans="1:14">
      <c r="A4391" s="500" t="s">
        <v>686</v>
      </c>
      <c r="B4391" s="500" t="s">
        <v>2858</v>
      </c>
      <c r="C4391" s="500" t="s">
        <v>2888</v>
      </c>
      <c r="D4391" s="500" t="s">
        <v>2889</v>
      </c>
      <c r="E4391" s="500" t="s">
        <v>11099</v>
      </c>
      <c r="F4391" s="500" t="s">
        <v>580</v>
      </c>
      <c r="G4391" s="500" t="s">
        <v>14806</v>
      </c>
      <c r="H4391" s="500" t="s">
        <v>12825</v>
      </c>
      <c r="I4391" s="500" t="s">
        <v>688</v>
      </c>
      <c r="J4391" s="500" t="s">
        <v>689</v>
      </c>
      <c r="K4391" s="500" t="s">
        <v>2306</v>
      </c>
      <c r="L4391" s="500" t="s">
        <v>27724</v>
      </c>
      <c r="M4391" s="500" t="s">
        <v>2307</v>
      </c>
      <c r="N4391" s="500" t="s">
        <v>14807</v>
      </c>
    </row>
    <row r="4392" spans="1:14">
      <c r="A4392" s="500" t="s">
        <v>686</v>
      </c>
      <c r="B4392" s="500" t="s">
        <v>2858</v>
      </c>
      <c r="C4392" s="500" t="s">
        <v>2888</v>
      </c>
      <c r="D4392" s="500" t="s">
        <v>2889</v>
      </c>
      <c r="E4392" s="500" t="s">
        <v>11099</v>
      </c>
      <c r="F4392" s="500" t="s">
        <v>580</v>
      </c>
      <c r="G4392" s="500" t="s">
        <v>14808</v>
      </c>
      <c r="H4392" s="500" t="s">
        <v>14269</v>
      </c>
      <c r="I4392" s="500" t="s">
        <v>688</v>
      </c>
      <c r="J4392" s="500" t="s">
        <v>689</v>
      </c>
      <c r="K4392" s="500" t="s">
        <v>2306</v>
      </c>
      <c r="L4392" s="500" t="s">
        <v>27724</v>
      </c>
      <c r="M4392" s="500" t="s">
        <v>2307</v>
      </c>
      <c r="N4392" s="500" t="s">
        <v>14809</v>
      </c>
    </row>
    <row r="4393" spans="1:14">
      <c r="A4393" s="500" t="s">
        <v>686</v>
      </c>
      <c r="B4393" s="500" t="s">
        <v>2858</v>
      </c>
      <c r="C4393" s="500" t="s">
        <v>2888</v>
      </c>
      <c r="D4393" s="500" t="s">
        <v>2889</v>
      </c>
      <c r="E4393" s="500" t="s">
        <v>11099</v>
      </c>
      <c r="F4393" s="500" t="s">
        <v>580</v>
      </c>
      <c r="G4393" s="500" t="s">
        <v>14810</v>
      </c>
      <c r="H4393" s="500" t="s">
        <v>11383</v>
      </c>
      <c r="I4393" s="500" t="s">
        <v>688</v>
      </c>
      <c r="J4393" s="500" t="s">
        <v>689</v>
      </c>
      <c r="K4393" s="500" t="s">
        <v>2306</v>
      </c>
      <c r="L4393" s="500" t="s">
        <v>27724</v>
      </c>
      <c r="M4393" s="500" t="s">
        <v>2307</v>
      </c>
      <c r="N4393" s="500" t="s">
        <v>14811</v>
      </c>
    </row>
    <row r="4394" spans="1:14">
      <c r="A4394" s="500" t="s">
        <v>686</v>
      </c>
      <c r="B4394" s="500" t="s">
        <v>2858</v>
      </c>
      <c r="C4394" s="500" t="s">
        <v>2888</v>
      </c>
      <c r="D4394" s="500" t="s">
        <v>2889</v>
      </c>
      <c r="E4394" s="500" t="s">
        <v>11099</v>
      </c>
      <c r="F4394" s="500" t="s">
        <v>580</v>
      </c>
      <c r="G4394" s="500" t="s">
        <v>14812</v>
      </c>
      <c r="H4394" s="500" t="s">
        <v>11261</v>
      </c>
      <c r="I4394" s="500" t="s">
        <v>688</v>
      </c>
      <c r="J4394" s="500" t="s">
        <v>689</v>
      </c>
      <c r="K4394" s="500" t="s">
        <v>2306</v>
      </c>
      <c r="L4394" s="500" t="s">
        <v>27724</v>
      </c>
      <c r="M4394" s="500" t="s">
        <v>2307</v>
      </c>
      <c r="N4394" s="500" t="s">
        <v>14813</v>
      </c>
    </row>
    <row r="4395" spans="1:14">
      <c r="A4395" s="500" t="s">
        <v>686</v>
      </c>
      <c r="B4395" s="500" t="s">
        <v>2858</v>
      </c>
      <c r="C4395" s="500" t="s">
        <v>2888</v>
      </c>
      <c r="D4395" s="500" t="s">
        <v>2889</v>
      </c>
      <c r="E4395" s="500" t="s">
        <v>11099</v>
      </c>
      <c r="F4395" s="500" t="s">
        <v>580</v>
      </c>
      <c r="G4395" s="500" t="s">
        <v>14814</v>
      </c>
      <c r="H4395" s="500" t="s">
        <v>14247</v>
      </c>
      <c r="I4395" s="500" t="s">
        <v>688</v>
      </c>
      <c r="J4395" s="500" t="s">
        <v>689</v>
      </c>
      <c r="K4395" s="500" t="s">
        <v>2306</v>
      </c>
      <c r="L4395" s="500" t="s">
        <v>27724</v>
      </c>
      <c r="M4395" s="500" t="s">
        <v>2307</v>
      </c>
      <c r="N4395" s="500" t="s">
        <v>14815</v>
      </c>
    </row>
    <row r="4396" spans="1:14">
      <c r="A4396" s="500" t="s">
        <v>686</v>
      </c>
      <c r="B4396" s="500" t="s">
        <v>2858</v>
      </c>
      <c r="C4396" s="500" t="s">
        <v>2888</v>
      </c>
      <c r="D4396" s="500" t="s">
        <v>2889</v>
      </c>
      <c r="E4396" s="500" t="s">
        <v>11099</v>
      </c>
      <c r="F4396" s="500" t="s">
        <v>580</v>
      </c>
      <c r="G4396" s="500" t="s">
        <v>14816</v>
      </c>
      <c r="H4396" s="500" t="s">
        <v>11342</v>
      </c>
      <c r="I4396" s="500" t="s">
        <v>688</v>
      </c>
      <c r="J4396" s="500" t="s">
        <v>689</v>
      </c>
      <c r="K4396" s="500" t="s">
        <v>2306</v>
      </c>
      <c r="L4396" s="500" t="s">
        <v>27724</v>
      </c>
      <c r="M4396" s="500" t="s">
        <v>2307</v>
      </c>
      <c r="N4396" s="500" t="s">
        <v>14817</v>
      </c>
    </row>
    <row r="4397" spans="1:14">
      <c r="A4397" s="500" t="s">
        <v>686</v>
      </c>
      <c r="B4397" s="500" t="s">
        <v>2858</v>
      </c>
      <c r="C4397" s="500" t="s">
        <v>2888</v>
      </c>
      <c r="D4397" s="500" t="s">
        <v>2889</v>
      </c>
      <c r="E4397" s="500" t="s">
        <v>11099</v>
      </c>
      <c r="F4397" s="500" t="s">
        <v>580</v>
      </c>
      <c r="G4397" s="500" t="s">
        <v>14818</v>
      </c>
      <c r="H4397" s="500" t="s">
        <v>14819</v>
      </c>
      <c r="I4397" s="500" t="s">
        <v>688</v>
      </c>
      <c r="J4397" s="500" t="s">
        <v>689</v>
      </c>
      <c r="K4397" s="500" t="s">
        <v>2306</v>
      </c>
      <c r="L4397" s="500" t="s">
        <v>27724</v>
      </c>
      <c r="M4397" s="500" t="s">
        <v>2307</v>
      </c>
      <c r="N4397" s="500" t="s">
        <v>14820</v>
      </c>
    </row>
    <row r="4398" spans="1:14">
      <c r="A4398" s="500" t="s">
        <v>686</v>
      </c>
      <c r="B4398" s="500" t="s">
        <v>2858</v>
      </c>
      <c r="C4398" s="500" t="s">
        <v>2888</v>
      </c>
      <c r="D4398" s="500" t="s">
        <v>2889</v>
      </c>
      <c r="E4398" s="500" t="s">
        <v>11099</v>
      </c>
      <c r="F4398" s="500" t="s">
        <v>580</v>
      </c>
      <c r="G4398" s="500" t="s">
        <v>14821</v>
      </c>
      <c r="H4398" s="500" t="s">
        <v>14306</v>
      </c>
      <c r="I4398" s="500" t="s">
        <v>688</v>
      </c>
      <c r="J4398" s="500" t="s">
        <v>689</v>
      </c>
      <c r="K4398" s="500" t="s">
        <v>2306</v>
      </c>
      <c r="L4398" s="500" t="s">
        <v>27724</v>
      </c>
      <c r="M4398" s="500" t="s">
        <v>2307</v>
      </c>
      <c r="N4398" s="500" t="s">
        <v>14822</v>
      </c>
    </row>
    <row r="4399" spans="1:14">
      <c r="A4399" s="500" t="s">
        <v>686</v>
      </c>
      <c r="B4399" s="500" t="s">
        <v>2858</v>
      </c>
      <c r="C4399" s="500" t="s">
        <v>2888</v>
      </c>
      <c r="D4399" s="500" t="s">
        <v>2889</v>
      </c>
      <c r="E4399" s="500" t="s">
        <v>11099</v>
      </c>
      <c r="F4399" s="500" t="s">
        <v>580</v>
      </c>
      <c r="G4399" s="500" t="s">
        <v>14823</v>
      </c>
      <c r="H4399" s="500" t="s">
        <v>11130</v>
      </c>
      <c r="I4399" s="500" t="s">
        <v>688</v>
      </c>
      <c r="J4399" s="500" t="s">
        <v>689</v>
      </c>
      <c r="K4399" s="500" t="s">
        <v>2306</v>
      </c>
      <c r="L4399" s="500" t="s">
        <v>27724</v>
      </c>
      <c r="M4399" s="500" t="s">
        <v>2307</v>
      </c>
      <c r="N4399" s="500" t="s">
        <v>14824</v>
      </c>
    </row>
    <row r="4400" spans="1:14">
      <c r="A4400" s="500" t="s">
        <v>686</v>
      </c>
      <c r="B4400" s="500" t="s">
        <v>2858</v>
      </c>
      <c r="C4400" s="500" t="s">
        <v>2888</v>
      </c>
      <c r="D4400" s="500" t="s">
        <v>2889</v>
      </c>
      <c r="E4400" s="500" t="s">
        <v>11099</v>
      </c>
      <c r="F4400" s="500" t="s">
        <v>580</v>
      </c>
      <c r="G4400" s="500" t="s">
        <v>14825</v>
      </c>
      <c r="H4400" s="500" t="s">
        <v>12848</v>
      </c>
      <c r="I4400" s="500" t="s">
        <v>688</v>
      </c>
      <c r="J4400" s="500" t="s">
        <v>689</v>
      </c>
      <c r="K4400" s="500" t="s">
        <v>2306</v>
      </c>
      <c r="L4400" s="500" t="s">
        <v>27724</v>
      </c>
      <c r="M4400" s="500" t="s">
        <v>2307</v>
      </c>
      <c r="N4400" s="500" t="s">
        <v>14826</v>
      </c>
    </row>
    <row r="4401" spans="1:14">
      <c r="A4401" s="500" t="s">
        <v>686</v>
      </c>
      <c r="B4401" s="500" t="s">
        <v>2858</v>
      </c>
      <c r="C4401" s="500" t="s">
        <v>2888</v>
      </c>
      <c r="D4401" s="500" t="s">
        <v>2889</v>
      </c>
      <c r="E4401" s="500" t="s">
        <v>11099</v>
      </c>
      <c r="F4401" s="500" t="s">
        <v>580</v>
      </c>
      <c r="G4401" s="500" t="s">
        <v>14827</v>
      </c>
      <c r="H4401" s="500" t="s">
        <v>3833</v>
      </c>
      <c r="I4401" s="500" t="s">
        <v>688</v>
      </c>
      <c r="J4401" s="500" t="s">
        <v>689</v>
      </c>
      <c r="K4401" s="500" t="s">
        <v>2306</v>
      </c>
      <c r="L4401" s="500" t="s">
        <v>27724</v>
      </c>
      <c r="M4401" s="500" t="s">
        <v>2307</v>
      </c>
      <c r="N4401" s="500" t="s">
        <v>14828</v>
      </c>
    </row>
    <row r="4402" spans="1:14">
      <c r="A4402" s="500" t="s">
        <v>686</v>
      </c>
      <c r="B4402" s="500" t="s">
        <v>2858</v>
      </c>
      <c r="C4402" s="500" t="s">
        <v>2888</v>
      </c>
      <c r="D4402" s="500" t="s">
        <v>2889</v>
      </c>
      <c r="E4402" s="500" t="s">
        <v>11099</v>
      </c>
      <c r="F4402" s="500" t="s">
        <v>580</v>
      </c>
      <c r="G4402" s="500" t="s">
        <v>14829</v>
      </c>
      <c r="H4402" s="500" t="s">
        <v>11845</v>
      </c>
      <c r="I4402" s="500" t="s">
        <v>688</v>
      </c>
      <c r="J4402" s="500" t="s">
        <v>689</v>
      </c>
      <c r="K4402" s="500" t="s">
        <v>2306</v>
      </c>
      <c r="L4402" s="500" t="s">
        <v>27724</v>
      </c>
      <c r="M4402" s="500" t="s">
        <v>2307</v>
      </c>
      <c r="N4402" s="500" t="s">
        <v>14830</v>
      </c>
    </row>
    <row r="4403" spans="1:14">
      <c r="A4403" s="500" t="s">
        <v>686</v>
      </c>
      <c r="B4403" s="500" t="s">
        <v>2858</v>
      </c>
      <c r="C4403" s="500" t="s">
        <v>2888</v>
      </c>
      <c r="D4403" s="500" t="s">
        <v>2889</v>
      </c>
      <c r="E4403" s="500" t="s">
        <v>11099</v>
      </c>
      <c r="F4403" s="500" t="s">
        <v>580</v>
      </c>
      <c r="G4403" s="500" t="s">
        <v>14831</v>
      </c>
      <c r="H4403" s="500" t="s">
        <v>14317</v>
      </c>
      <c r="I4403" s="500" t="s">
        <v>688</v>
      </c>
      <c r="J4403" s="500" t="s">
        <v>689</v>
      </c>
      <c r="K4403" s="500" t="s">
        <v>2306</v>
      </c>
      <c r="L4403" s="500" t="s">
        <v>27724</v>
      </c>
      <c r="M4403" s="500" t="s">
        <v>2307</v>
      </c>
      <c r="N4403" s="500" t="s">
        <v>14832</v>
      </c>
    </row>
    <row r="4404" spans="1:14">
      <c r="A4404" s="500" t="s">
        <v>686</v>
      </c>
      <c r="B4404" s="500" t="s">
        <v>2858</v>
      </c>
      <c r="C4404" s="500" t="s">
        <v>2888</v>
      </c>
      <c r="D4404" s="500" t="s">
        <v>2889</v>
      </c>
      <c r="E4404" s="500" t="s">
        <v>11099</v>
      </c>
      <c r="F4404" s="500" t="s">
        <v>580</v>
      </c>
      <c r="G4404" s="500" t="s">
        <v>14833</v>
      </c>
      <c r="H4404" s="500" t="s">
        <v>11737</v>
      </c>
      <c r="I4404" s="500" t="s">
        <v>688</v>
      </c>
      <c r="J4404" s="500" t="s">
        <v>689</v>
      </c>
      <c r="K4404" s="500" t="s">
        <v>2306</v>
      </c>
      <c r="L4404" s="500" t="s">
        <v>27724</v>
      </c>
      <c r="M4404" s="500" t="s">
        <v>2307</v>
      </c>
      <c r="N4404" s="500" t="s">
        <v>14834</v>
      </c>
    </row>
    <row r="4405" spans="1:14">
      <c r="A4405" s="500" t="s">
        <v>686</v>
      </c>
      <c r="B4405" s="500" t="s">
        <v>2858</v>
      </c>
      <c r="C4405" s="500" t="s">
        <v>2888</v>
      </c>
      <c r="D4405" s="500" t="s">
        <v>2889</v>
      </c>
      <c r="E4405" s="500" t="s">
        <v>11099</v>
      </c>
      <c r="F4405" s="500" t="s">
        <v>580</v>
      </c>
      <c r="G4405" s="500" t="s">
        <v>14835</v>
      </c>
      <c r="H4405" s="500" t="s">
        <v>11700</v>
      </c>
      <c r="I4405" s="500" t="s">
        <v>688</v>
      </c>
      <c r="J4405" s="500" t="s">
        <v>689</v>
      </c>
      <c r="K4405" s="500" t="s">
        <v>2306</v>
      </c>
      <c r="L4405" s="500" t="s">
        <v>27724</v>
      </c>
      <c r="M4405" s="500" t="s">
        <v>2307</v>
      </c>
      <c r="N4405" s="500" t="s">
        <v>14836</v>
      </c>
    </row>
    <row r="4406" spans="1:14">
      <c r="A4406" s="500" t="s">
        <v>686</v>
      </c>
      <c r="B4406" s="500" t="s">
        <v>2858</v>
      </c>
      <c r="C4406" s="500" t="s">
        <v>2888</v>
      </c>
      <c r="D4406" s="500" t="s">
        <v>2889</v>
      </c>
      <c r="E4406" s="500" t="s">
        <v>11099</v>
      </c>
      <c r="F4406" s="500" t="s">
        <v>580</v>
      </c>
      <c r="G4406" s="500" t="s">
        <v>14837</v>
      </c>
      <c r="H4406" s="500" t="s">
        <v>11318</v>
      </c>
      <c r="I4406" s="500" t="s">
        <v>688</v>
      </c>
      <c r="J4406" s="500" t="s">
        <v>689</v>
      </c>
      <c r="K4406" s="500" t="s">
        <v>2306</v>
      </c>
      <c r="L4406" s="500" t="s">
        <v>27724</v>
      </c>
      <c r="M4406" s="500" t="s">
        <v>2307</v>
      </c>
      <c r="N4406" s="500" t="s">
        <v>14838</v>
      </c>
    </row>
    <row r="4407" spans="1:14">
      <c r="A4407" s="500" t="s">
        <v>686</v>
      </c>
      <c r="B4407" s="500" t="s">
        <v>2858</v>
      </c>
      <c r="C4407" s="500" t="s">
        <v>2888</v>
      </c>
      <c r="D4407" s="500" t="s">
        <v>2889</v>
      </c>
      <c r="E4407" s="500" t="s">
        <v>11099</v>
      </c>
      <c r="F4407" s="500" t="s">
        <v>580</v>
      </c>
      <c r="G4407" s="500" t="s">
        <v>14839</v>
      </c>
      <c r="H4407" s="500" t="s">
        <v>14326</v>
      </c>
      <c r="I4407" s="500" t="s">
        <v>688</v>
      </c>
      <c r="J4407" s="500" t="s">
        <v>689</v>
      </c>
      <c r="K4407" s="500" t="s">
        <v>2306</v>
      </c>
      <c r="L4407" s="500" t="s">
        <v>27724</v>
      </c>
      <c r="M4407" s="500" t="s">
        <v>2307</v>
      </c>
      <c r="N4407" s="500" t="s">
        <v>14840</v>
      </c>
    </row>
    <row r="4408" spans="1:14">
      <c r="A4408" s="500" t="s">
        <v>686</v>
      </c>
      <c r="B4408" s="500" t="s">
        <v>2858</v>
      </c>
      <c r="C4408" s="500" t="s">
        <v>2888</v>
      </c>
      <c r="D4408" s="500" t="s">
        <v>2889</v>
      </c>
      <c r="E4408" s="500" t="s">
        <v>11099</v>
      </c>
      <c r="F4408" s="500" t="s">
        <v>580</v>
      </c>
      <c r="G4408" s="500" t="s">
        <v>14841</v>
      </c>
      <c r="H4408" s="500" t="s">
        <v>11730</v>
      </c>
      <c r="I4408" s="500" t="s">
        <v>688</v>
      </c>
      <c r="J4408" s="500" t="s">
        <v>689</v>
      </c>
      <c r="K4408" s="500" t="s">
        <v>2306</v>
      </c>
      <c r="L4408" s="500" t="s">
        <v>27724</v>
      </c>
      <c r="M4408" s="500" t="s">
        <v>2307</v>
      </c>
      <c r="N4408" s="500" t="s">
        <v>14842</v>
      </c>
    </row>
    <row r="4409" spans="1:14">
      <c r="A4409" s="500" t="s">
        <v>686</v>
      </c>
      <c r="B4409" s="500" t="s">
        <v>2858</v>
      </c>
      <c r="C4409" s="500" t="s">
        <v>2888</v>
      </c>
      <c r="D4409" s="500" t="s">
        <v>2889</v>
      </c>
      <c r="E4409" s="500" t="s">
        <v>11099</v>
      </c>
      <c r="F4409" s="500" t="s">
        <v>580</v>
      </c>
      <c r="G4409" s="500" t="s">
        <v>14843</v>
      </c>
      <c r="H4409" s="500" t="s">
        <v>14564</v>
      </c>
      <c r="I4409" s="500" t="s">
        <v>688</v>
      </c>
      <c r="J4409" s="500" t="s">
        <v>689</v>
      </c>
      <c r="K4409" s="500" t="s">
        <v>2306</v>
      </c>
      <c r="L4409" s="500" t="s">
        <v>27724</v>
      </c>
      <c r="M4409" s="500" t="s">
        <v>2307</v>
      </c>
      <c r="N4409" s="500" t="s">
        <v>14844</v>
      </c>
    </row>
    <row r="4410" spans="1:14">
      <c r="A4410" s="500" t="s">
        <v>686</v>
      </c>
      <c r="B4410" s="500" t="s">
        <v>2858</v>
      </c>
      <c r="C4410" s="500" t="s">
        <v>2888</v>
      </c>
      <c r="D4410" s="500" t="s">
        <v>2889</v>
      </c>
      <c r="E4410" s="500" t="s">
        <v>11099</v>
      </c>
      <c r="F4410" s="500" t="s">
        <v>580</v>
      </c>
      <c r="G4410" s="500" t="s">
        <v>14845</v>
      </c>
      <c r="H4410" s="500" t="s">
        <v>14306</v>
      </c>
      <c r="I4410" s="500" t="s">
        <v>688</v>
      </c>
      <c r="J4410" s="500" t="s">
        <v>689</v>
      </c>
      <c r="K4410" s="500" t="s">
        <v>2306</v>
      </c>
      <c r="L4410" s="500" t="s">
        <v>27724</v>
      </c>
      <c r="M4410" s="500" t="s">
        <v>2307</v>
      </c>
      <c r="N4410" s="500" t="s">
        <v>14846</v>
      </c>
    </row>
    <row r="4411" spans="1:14">
      <c r="A4411" s="500" t="s">
        <v>686</v>
      </c>
      <c r="B4411" s="500" t="s">
        <v>2858</v>
      </c>
      <c r="C4411" s="500" t="s">
        <v>2888</v>
      </c>
      <c r="D4411" s="500" t="s">
        <v>2889</v>
      </c>
      <c r="E4411" s="500" t="s">
        <v>11099</v>
      </c>
      <c r="F4411" s="500" t="s">
        <v>580</v>
      </c>
      <c r="G4411" s="500" t="s">
        <v>14847</v>
      </c>
      <c r="H4411" s="500" t="s">
        <v>11130</v>
      </c>
      <c r="I4411" s="500" t="s">
        <v>688</v>
      </c>
      <c r="J4411" s="500" t="s">
        <v>689</v>
      </c>
      <c r="K4411" s="500" t="s">
        <v>2306</v>
      </c>
      <c r="L4411" s="500" t="s">
        <v>27724</v>
      </c>
      <c r="M4411" s="500" t="s">
        <v>2307</v>
      </c>
      <c r="N4411" s="500" t="s">
        <v>14848</v>
      </c>
    </row>
    <row r="4412" spans="1:14">
      <c r="A4412" s="500" t="s">
        <v>686</v>
      </c>
      <c r="B4412" s="500" t="s">
        <v>2858</v>
      </c>
      <c r="C4412" s="500" t="s">
        <v>2888</v>
      </c>
      <c r="D4412" s="500" t="s">
        <v>2889</v>
      </c>
      <c r="E4412" s="500" t="s">
        <v>11099</v>
      </c>
      <c r="F4412" s="500" t="s">
        <v>580</v>
      </c>
      <c r="G4412" s="500" t="s">
        <v>14849</v>
      </c>
      <c r="H4412" s="500" t="s">
        <v>12848</v>
      </c>
      <c r="I4412" s="500" t="s">
        <v>688</v>
      </c>
      <c r="J4412" s="500" t="s">
        <v>689</v>
      </c>
      <c r="K4412" s="500" t="s">
        <v>2306</v>
      </c>
      <c r="L4412" s="500" t="s">
        <v>27724</v>
      </c>
      <c r="M4412" s="500" t="s">
        <v>2307</v>
      </c>
      <c r="N4412" s="500" t="s">
        <v>14850</v>
      </c>
    </row>
    <row r="4413" spans="1:14">
      <c r="A4413" s="500" t="s">
        <v>686</v>
      </c>
      <c r="B4413" s="500" t="s">
        <v>2858</v>
      </c>
      <c r="C4413" s="500" t="s">
        <v>2888</v>
      </c>
      <c r="D4413" s="500" t="s">
        <v>2889</v>
      </c>
      <c r="E4413" s="500" t="s">
        <v>11099</v>
      </c>
      <c r="F4413" s="500" t="s">
        <v>580</v>
      </c>
      <c r="G4413" s="500" t="s">
        <v>14851</v>
      </c>
      <c r="H4413" s="500" t="s">
        <v>3833</v>
      </c>
      <c r="I4413" s="500" t="s">
        <v>688</v>
      </c>
      <c r="J4413" s="500" t="s">
        <v>689</v>
      </c>
      <c r="K4413" s="500" t="s">
        <v>2306</v>
      </c>
      <c r="L4413" s="500" t="s">
        <v>27724</v>
      </c>
      <c r="M4413" s="500" t="s">
        <v>2307</v>
      </c>
      <c r="N4413" s="500" t="s">
        <v>14852</v>
      </c>
    </row>
    <row r="4414" spans="1:14">
      <c r="A4414" s="500" t="s">
        <v>686</v>
      </c>
      <c r="B4414" s="500" t="s">
        <v>2858</v>
      </c>
      <c r="C4414" s="500" t="s">
        <v>2888</v>
      </c>
      <c r="D4414" s="500" t="s">
        <v>2889</v>
      </c>
      <c r="E4414" s="500" t="s">
        <v>11099</v>
      </c>
      <c r="F4414" s="500" t="s">
        <v>580</v>
      </c>
      <c r="G4414" s="500" t="s">
        <v>14853</v>
      </c>
      <c r="H4414" s="500" t="s">
        <v>11845</v>
      </c>
      <c r="I4414" s="500" t="s">
        <v>688</v>
      </c>
      <c r="J4414" s="500" t="s">
        <v>689</v>
      </c>
      <c r="K4414" s="500" t="s">
        <v>2306</v>
      </c>
      <c r="L4414" s="500" t="s">
        <v>27724</v>
      </c>
      <c r="M4414" s="500" t="s">
        <v>2307</v>
      </c>
      <c r="N4414" s="500" t="s">
        <v>14854</v>
      </c>
    </row>
    <row r="4415" spans="1:14">
      <c r="A4415" s="500" t="s">
        <v>686</v>
      </c>
      <c r="B4415" s="500" t="s">
        <v>2858</v>
      </c>
      <c r="C4415" s="500" t="s">
        <v>2888</v>
      </c>
      <c r="D4415" s="500" t="s">
        <v>2889</v>
      </c>
      <c r="E4415" s="500" t="s">
        <v>11099</v>
      </c>
      <c r="F4415" s="500" t="s">
        <v>580</v>
      </c>
      <c r="G4415" s="500" t="s">
        <v>14855</v>
      </c>
      <c r="H4415" s="500" t="s">
        <v>14317</v>
      </c>
      <c r="I4415" s="500" t="s">
        <v>688</v>
      </c>
      <c r="J4415" s="500" t="s">
        <v>689</v>
      </c>
      <c r="K4415" s="500" t="s">
        <v>2306</v>
      </c>
      <c r="L4415" s="500" t="s">
        <v>27724</v>
      </c>
      <c r="M4415" s="500" t="s">
        <v>2307</v>
      </c>
      <c r="N4415" s="500" t="s">
        <v>14856</v>
      </c>
    </row>
    <row r="4416" spans="1:14">
      <c r="A4416" s="500" t="s">
        <v>686</v>
      </c>
      <c r="B4416" s="500" t="s">
        <v>2858</v>
      </c>
      <c r="C4416" s="500" t="s">
        <v>2888</v>
      </c>
      <c r="D4416" s="500" t="s">
        <v>2889</v>
      </c>
      <c r="E4416" s="500" t="s">
        <v>11099</v>
      </c>
      <c r="F4416" s="500" t="s">
        <v>580</v>
      </c>
      <c r="G4416" s="500" t="s">
        <v>14857</v>
      </c>
      <c r="H4416" s="500" t="s">
        <v>11737</v>
      </c>
      <c r="I4416" s="500" t="s">
        <v>688</v>
      </c>
      <c r="J4416" s="500" t="s">
        <v>689</v>
      </c>
      <c r="K4416" s="500" t="s">
        <v>2306</v>
      </c>
      <c r="L4416" s="500" t="s">
        <v>27724</v>
      </c>
      <c r="M4416" s="500" t="s">
        <v>2307</v>
      </c>
      <c r="N4416" s="500" t="s">
        <v>14858</v>
      </c>
    </row>
    <row r="4417" spans="1:14">
      <c r="A4417" s="500" t="s">
        <v>686</v>
      </c>
      <c r="B4417" s="500" t="s">
        <v>2858</v>
      </c>
      <c r="C4417" s="500" t="s">
        <v>2888</v>
      </c>
      <c r="D4417" s="500" t="s">
        <v>2889</v>
      </c>
      <c r="E4417" s="500" t="s">
        <v>11099</v>
      </c>
      <c r="F4417" s="500" t="s">
        <v>580</v>
      </c>
      <c r="G4417" s="500" t="s">
        <v>14859</v>
      </c>
      <c r="H4417" s="500" t="s">
        <v>11700</v>
      </c>
      <c r="I4417" s="500" t="s">
        <v>688</v>
      </c>
      <c r="J4417" s="500" t="s">
        <v>689</v>
      </c>
      <c r="K4417" s="500" t="s">
        <v>2306</v>
      </c>
      <c r="L4417" s="500" t="s">
        <v>27724</v>
      </c>
      <c r="M4417" s="500" t="s">
        <v>2307</v>
      </c>
      <c r="N4417" s="500" t="s">
        <v>14860</v>
      </c>
    </row>
    <row r="4418" spans="1:14">
      <c r="A4418" s="500" t="s">
        <v>686</v>
      </c>
      <c r="B4418" s="500" t="s">
        <v>2858</v>
      </c>
      <c r="C4418" s="500" t="s">
        <v>2888</v>
      </c>
      <c r="D4418" s="500" t="s">
        <v>2889</v>
      </c>
      <c r="E4418" s="500" t="s">
        <v>11099</v>
      </c>
      <c r="F4418" s="500" t="s">
        <v>580</v>
      </c>
      <c r="G4418" s="500" t="s">
        <v>14861</v>
      </c>
      <c r="H4418" s="500" t="s">
        <v>11318</v>
      </c>
      <c r="I4418" s="500" t="s">
        <v>688</v>
      </c>
      <c r="J4418" s="500" t="s">
        <v>689</v>
      </c>
      <c r="K4418" s="500" t="s">
        <v>2306</v>
      </c>
      <c r="L4418" s="500" t="s">
        <v>27724</v>
      </c>
      <c r="M4418" s="500" t="s">
        <v>2307</v>
      </c>
      <c r="N4418" s="500" t="s">
        <v>14862</v>
      </c>
    </row>
    <row r="4419" spans="1:14">
      <c r="A4419" s="500" t="s">
        <v>686</v>
      </c>
      <c r="B4419" s="500" t="s">
        <v>2858</v>
      </c>
      <c r="C4419" s="500" t="s">
        <v>2888</v>
      </c>
      <c r="D4419" s="500" t="s">
        <v>2889</v>
      </c>
      <c r="E4419" s="500" t="s">
        <v>11099</v>
      </c>
      <c r="F4419" s="500" t="s">
        <v>580</v>
      </c>
      <c r="G4419" s="500" t="s">
        <v>14863</v>
      </c>
      <c r="H4419" s="500" t="s">
        <v>14326</v>
      </c>
      <c r="I4419" s="500" t="s">
        <v>688</v>
      </c>
      <c r="J4419" s="500" t="s">
        <v>689</v>
      </c>
      <c r="K4419" s="500" t="s">
        <v>2306</v>
      </c>
      <c r="L4419" s="500" t="s">
        <v>27724</v>
      </c>
      <c r="M4419" s="500" t="s">
        <v>2307</v>
      </c>
      <c r="N4419" s="500" t="s">
        <v>14864</v>
      </c>
    </row>
    <row r="4420" spans="1:14">
      <c r="A4420" s="500" t="s">
        <v>686</v>
      </c>
      <c r="B4420" s="500" t="s">
        <v>2858</v>
      </c>
      <c r="C4420" s="500" t="s">
        <v>2888</v>
      </c>
      <c r="D4420" s="500" t="s">
        <v>2889</v>
      </c>
      <c r="E4420" s="500" t="s">
        <v>11099</v>
      </c>
      <c r="F4420" s="500" t="s">
        <v>580</v>
      </c>
      <c r="G4420" s="500" t="s">
        <v>14865</v>
      </c>
      <c r="H4420" s="500" t="s">
        <v>11730</v>
      </c>
      <c r="I4420" s="500" t="s">
        <v>688</v>
      </c>
      <c r="J4420" s="500" t="s">
        <v>689</v>
      </c>
      <c r="K4420" s="500" t="s">
        <v>2306</v>
      </c>
      <c r="L4420" s="500" t="s">
        <v>27724</v>
      </c>
      <c r="M4420" s="500" t="s">
        <v>2307</v>
      </c>
      <c r="N4420" s="500" t="s">
        <v>14866</v>
      </c>
    </row>
    <row r="4421" spans="1:14">
      <c r="A4421" s="500" t="s">
        <v>686</v>
      </c>
      <c r="B4421" s="500" t="s">
        <v>2858</v>
      </c>
      <c r="C4421" s="500" t="s">
        <v>2888</v>
      </c>
      <c r="D4421" s="500" t="s">
        <v>2889</v>
      </c>
      <c r="E4421" s="500" t="s">
        <v>11099</v>
      </c>
      <c r="F4421" s="500" t="s">
        <v>580</v>
      </c>
      <c r="G4421" s="500" t="s">
        <v>14867</v>
      </c>
      <c r="H4421" s="500" t="s">
        <v>14564</v>
      </c>
      <c r="I4421" s="500" t="s">
        <v>688</v>
      </c>
      <c r="J4421" s="500" t="s">
        <v>689</v>
      </c>
      <c r="K4421" s="500" t="s">
        <v>2306</v>
      </c>
      <c r="L4421" s="500" t="s">
        <v>27724</v>
      </c>
      <c r="M4421" s="500" t="s">
        <v>2307</v>
      </c>
      <c r="N4421" s="500" t="s">
        <v>14868</v>
      </c>
    </row>
    <row r="4422" spans="1:14">
      <c r="A4422" s="500" t="s">
        <v>686</v>
      </c>
      <c r="B4422" s="500" t="s">
        <v>2858</v>
      </c>
      <c r="C4422" s="500" t="s">
        <v>2888</v>
      </c>
      <c r="D4422" s="500" t="s">
        <v>2889</v>
      </c>
      <c r="E4422" s="500" t="s">
        <v>11099</v>
      </c>
      <c r="F4422" s="500" t="s">
        <v>580</v>
      </c>
      <c r="G4422" s="500" t="s">
        <v>14869</v>
      </c>
      <c r="H4422" s="500" t="s">
        <v>14870</v>
      </c>
      <c r="I4422" s="500" t="s">
        <v>688</v>
      </c>
      <c r="J4422" s="500" t="s">
        <v>689</v>
      </c>
      <c r="K4422" s="500" t="s">
        <v>2306</v>
      </c>
      <c r="L4422" s="500" t="s">
        <v>27724</v>
      </c>
      <c r="M4422" s="500" t="s">
        <v>2307</v>
      </c>
      <c r="N4422" s="500" t="s">
        <v>14871</v>
      </c>
    </row>
    <row r="4423" spans="1:14">
      <c r="A4423" s="500" t="s">
        <v>686</v>
      </c>
      <c r="B4423" s="500" t="s">
        <v>2858</v>
      </c>
      <c r="C4423" s="500" t="s">
        <v>2888</v>
      </c>
      <c r="D4423" s="500" t="s">
        <v>2889</v>
      </c>
      <c r="E4423" s="500" t="s">
        <v>11099</v>
      </c>
      <c r="F4423" s="500" t="s">
        <v>580</v>
      </c>
      <c r="G4423" s="500" t="s">
        <v>14872</v>
      </c>
      <c r="H4423" s="500" t="s">
        <v>11455</v>
      </c>
      <c r="I4423" s="500" t="s">
        <v>688</v>
      </c>
      <c r="J4423" s="500" t="s">
        <v>689</v>
      </c>
      <c r="K4423" s="500" t="s">
        <v>2306</v>
      </c>
      <c r="L4423" s="500" t="s">
        <v>27724</v>
      </c>
      <c r="M4423" s="500" t="s">
        <v>2307</v>
      </c>
      <c r="N4423" s="500" t="s">
        <v>14873</v>
      </c>
    </row>
    <row r="4424" spans="1:14">
      <c r="A4424" s="500" t="s">
        <v>686</v>
      </c>
      <c r="B4424" s="500" t="s">
        <v>2858</v>
      </c>
      <c r="C4424" s="500" t="s">
        <v>2888</v>
      </c>
      <c r="D4424" s="500" t="s">
        <v>2889</v>
      </c>
      <c r="E4424" s="500" t="s">
        <v>11099</v>
      </c>
      <c r="F4424" s="500" t="s">
        <v>580</v>
      </c>
      <c r="G4424" s="500" t="s">
        <v>14874</v>
      </c>
      <c r="H4424" s="500" t="s">
        <v>14362</v>
      </c>
      <c r="I4424" s="500" t="s">
        <v>688</v>
      </c>
      <c r="J4424" s="500" t="s">
        <v>689</v>
      </c>
      <c r="K4424" s="500" t="s">
        <v>2306</v>
      </c>
      <c r="L4424" s="500" t="s">
        <v>27724</v>
      </c>
      <c r="M4424" s="500" t="s">
        <v>2307</v>
      </c>
      <c r="N4424" s="500" t="s">
        <v>14875</v>
      </c>
    </row>
    <row r="4425" spans="1:14">
      <c r="A4425" s="500" t="s">
        <v>686</v>
      </c>
      <c r="B4425" s="500" t="s">
        <v>2858</v>
      </c>
      <c r="C4425" s="500" t="s">
        <v>2888</v>
      </c>
      <c r="D4425" s="500" t="s">
        <v>2889</v>
      </c>
      <c r="E4425" s="500" t="s">
        <v>11099</v>
      </c>
      <c r="F4425" s="500" t="s">
        <v>580</v>
      </c>
      <c r="G4425" s="500" t="s">
        <v>14876</v>
      </c>
      <c r="H4425" s="500" t="s">
        <v>11371</v>
      </c>
      <c r="I4425" s="500" t="s">
        <v>688</v>
      </c>
      <c r="J4425" s="500" t="s">
        <v>689</v>
      </c>
      <c r="K4425" s="500" t="s">
        <v>2306</v>
      </c>
      <c r="L4425" s="500" t="s">
        <v>27724</v>
      </c>
      <c r="M4425" s="500" t="s">
        <v>2307</v>
      </c>
      <c r="N4425" s="500" t="s">
        <v>14877</v>
      </c>
    </row>
    <row r="4426" spans="1:14">
      <c r="A4426" s="500" t="s">
        <v>686</v>
      </c>
      <c r="B4426" s="500" t="s">
        <v>2858</v>
      </c>
      <c r="C4426" s="500" t="s">
        <v>2888</v>
      </c>
      <c r="D4426" s="500" t="s">
        <v>2889</v>
      </c>
      <c r="E4426" s="500" t="s">
        <v>11099</v>
      </c>
      <c r="F4426" s="500" t="s">
        <v>580</v>
      </c>
      <c r="G4426" s="500" t="s">
        <v>14878</v>
      </c>
      <c r="H4426" s="500" t="s">
        <v>14367</v>
      </c>
      <c r="I4426" s="500" t="s">
        <v>688</v>
      </c>
      <c r="J4426" s="500" t="s">
        <v>689</v>
      </c>
      <c r="K4426" s="500" t="s">
        <v>2306</v>
      </c>
      <c r="L4426" s="500" t="s">
        <v>27724</v>
      </c>
      <c r="M4426" s="500" t="s">
        <v>2307</v>
      </c>
      <c r="N4426" s="500" t="s">
        <v>14879</v>
      </c>
    </row>
    <row r="4427" spans="1:14">
      <c r="A4427" s="500" t="s">
        <v>686</v>
      </c>
      <c r="B4427" s="500" t="s">
        <v>2858</v>
      </c>
      <c r="C4427" s="500" t="s">
        <v>2888</v>
      </c>
      <c r="D4427" s="500" t="s">
        <v>2889</v>
      </c>
      <c r="E4427" s="500" t="s">
        <v>11099</v>
      </c>
      <c r="F4427" s="500" t="s">
        <v>580</v>
      </c>
      <c r="G4427" s="500" t="s">
        <v>14880</v>
      </c>
      <c r="H4427" s="500" t="s">
        <v>11816</v>
      </c>
      <c r="I4427" s="500" t="s">
        <v>688</v>
      </c>
      <c r="J4427" s="500" t="s">
        <v>689</v>
      </c>
      <c r="K4427" s="500" t="s">
        <v>2306</v>
      </c>
      <c r="L4427" s="500" t="s">
        <v>27724</v>
      </c>
      <c r="M4427" s="500" t="s">
        <v>2307</v>
      </c>
      <c r="N4427" s="500" t="s">
        <v>14881</v>
      </c>
    </row>
    <row r="4428" spans="1:14">
      <c r="A4428" s="500" t="s">
        <v>686</v>
      </c>
      <c r="B4428" s="500" t="s">
        <v>2858</v>
      </c>
      <c r="C4428" s="500" t="s">
        <v>2888</v>
      </c>
      <c r="D4428" s="500" t="s">
        <v>2889</v>
      </c>
      <c r="E4428" s="500" t="s">
        <v>11099</v>
      </c>
      <c r="F4428" s="500" t="s">
        <v>580</v>
      </c>
      <c r="G4428" s="500" t="s">
        <v>14882</v>
      </c>
      <c r="H4428" s="500" t="s">
        <v>3942</v>
      </c>
      <c r="I4428" s="500" t="s">
        <v>688</v>
      </c>
      <c r="J4428" s="500" t="s">
        <v>689</v>
      </c>
      <c r="K4428" s="500" t="s">
        <v>2306</v>
      </c>
      <c r="L4428" s="500" t="s">
        <v>27724</v>
      </c>
      <c r="M4428" s="500" t="s">
        <v>2307</v>
      </c>
      <c r="N4428" s="500" t="s">
        <v>14883</v>
      </c>
    </row>
    <row r="4429" spans="1:14">
      <c r="A4429" s="500" t="s">
        <v>686</v>
      </c>
      <c r="B4429" s="500" t="s">
        <v>2858</v>
      </c>
      <c r="C4429" s="500" t="s">
        <v>2888</v>
      </c>
      <c r="D4429" s="500" t="s">
        <v>2889</v>
      </c>
      <c r="E4429" s="500" t="s">
        <v>11099</v>
      </c>
      <c r="F4429" s="500" t="s">
        <v>580</v>
      </c>
      <c r="G4429" s="500" t="s">
        <v>14884</v>
      </c>
      <c r="H4429" s="500" t="s">
        <v>14374</v>
      </c>
      <c r="I4429" s="500" t="s">
        <v>688</v>
      </c>
      <c r="J4429" s="500" t="s">
        <v>689</v>
      </c>
      <c r="K4429" s="500" t="s">
        <v>2306</v>
      </c>
      <c r="L4429" s="500" t="s">
        <v>27724</v>
      </c>
      <c r="M4429" s="500" t="s">
        <v>2307</v>
      </c>
      <c r="N4429" s="500" t="s">
        <v>14885</v>
      </c>
    </row>
    <row r="4430" spans="1:14">
      <c r="A4430" s="500" t="s">
        <v>686</v>
      </c>
      <c r="B4430" s="500" t="s">
        <v>2858</v>
      </c>
      <c r="C4430" s="500" t="s">
        <v>2888</v>
      </c>
      <c r="D4430" s="500" t="s">
        <v>2889</v>
      </c>
      <c r="E4430" s="500" t="s">
        <v>11099</v>
      </c>
      <c r="F4430" s="500" t="s">
        <v>580</v>
      </c>
      <c r="G4430" s="500" t="s">
        <v>14886</v>
      </c>
      <c r="H4430" s="500" t="s">
        <v>7107</v>
      </c>
      <c r="I4430" s="500" t="s">
        <v>688</v>
      </c>
      <c r="J4430" s="500" t="s">
        <v>689</v>
      </c>
      <c r="K4430" s="500" t="s">
        <v>2306</v>
      </c>
      <c r="L4430" s="500" t="s">
        <v>27724</v>
      </c>
      <c r="M4430" s="500" t="s">
        <v>2307</v>
      </c>
      <c r="N4430" s="500" t="s">
        <v>14887</v>
      </c>
    </row>
    <row r="4431" spans="1:14">
      <c r="A4431" s="500" t="s">
        <v>686</v>
      </c>
      <c r="B4431" s="500" t="s">
        <v>2858</v>
      </c>
      <c r="C4431" s="500" t="s">
        <v>2888</v>
      </c>
      <c r="D4431" s="500" t="s">
        <v>2889</v>
      </c>
      <c r="E4431" s="500" t="s">
        <v>11099</v>
      </c>
      <c r="F4431" s="500" t="s">
        <v>580</v>
      </c>
      <c r="G4431" s="500" t="s">
        <v>14888</v>
      </c>
      <c r="H4431" s="500" t="s">
        <v>7011</v>
      </c>
      <c r="I4431" s="500" t="s">
        <v>688</v>
      </c>
      <c r="J4431" s="500" t="s">
        <v>689</v>
      </c>
      <c r="K4431" s="500" t="s">
        <v>2306</v>
      </c>
      <c r="L4431" s="500" t="s">
        <v>27724</v>
      </c>
      <c r="M4431" s="500" t="s">
        <v>2307</v>
      </c>
      <c r="N4431" s="500" t="s">
        <v>14889</v>
      </c>
    </row>
    <row r="4432" spans="1:14">
      <c r="A4432" s="500" t="s">
        <v>686</v>
      </c>
      <c r="B4432" s="500" t="s">
        <v>2858</v>
      </c>
      <c r="C4432" s="500" t="s">
        <v>2888</v>
      </c>
      <c r="D4432" s="500" t="s">
        <v>2889</v>
      </c>
      <c r="E4432" s="500" t="s">
        <v>11099</v>
      </c>
      <c r="F4432" s="500" t="s">
        <v>580</v>
      </c>
      <c r="G4432" s="500" t="s">
        <v>14890</v>
      </c>
      <c r="H4432" s="500" t="s">
        <v>14381</v>
      </c>
      <c r="I4432" s="500" t="s">
        <v>688</v>
      </c>
      <c r="J4432" s="500" t="s">
        <v>689</v>
      </c>
      <c r="K4432" s="500" t="s">
        <v>2306</v>
      </c>
      <c r="L4432" s="500" t="s">
        <v>27724</v>
      </c>
      <c r="M4432" s="500" t="s">
        <v>2307</v>
      </c>
      <c r="N4432" s="500" t="s">
        <v>14891</v>
      </c>
    </row>
    <row r="4433" spans="1:14">
      <c r="A4433" s="500" t="s">
        <v>686</v>
      </c>
      <c r="B4433" s="500" t="s">
        <v>2858</v>
      </c>
      <c r="C4433" s="500" t="s">
        <v>2888</v>
      </c>
      <c r="D4433" s="500" t="s">
        <v>2889</v>
      </c>
      <c r="E4433" s="500" t="s">
        <v>11099</v>
      </c>
      <c r="F4433" s="500" t="s">
        <v>580</v>
      </c>
      <c r="G4433" s="500" t="s">
        <v>14892</v>
      </c>
      <c r="H4433" s="500" t="s">
        <v>14353</v>
      </c>
      <c r="I4433" s="500" t="s">
        <v>688</v>
      </c>
      <c r="J4433" s="500" t="s">
        <v>689</v>
      </c>
      <c r="K4433" s="500" t="s">
        <v>2306</v>
      </c>
      <c r="L4433" s="500" t="s">
        <v>27724</v>
      </c>
      <c r="M4433" s="500" t="s">
        <v>2307</v>
      </c>
      <c r="N4433" s="500" t="s">
        <v>14893</v>
      </c>
    </row>
    <row r="4434" spans="1:14">
      <c r="A4434" s="500" t="s">
        <v>686</v>
      </c>
      <c r="B4434" s="500" t="s">
        <v>2858</v>
      </c>
      <c r="C4434" s="500" t="s">
        <v>2888</v>
      </c>
      <c r="D4434" s="500" t="s">
        <v>2889</v>
      </c>
      <c r="E4434" s="500" t="s">
        <v>11099</v>
      </c>
      <c r="F4434" s="500" t="s">
        <v>580</v>
      </c>
      <c r="G4434" s="500" t="s">
        <v>14894</v>
      </c>
      <c r="H4434" s="500" t="s">
        <v>14615</v>
      </c>
      <c r="I4434" s="500" t="s">
        <v>688</v>
      </c>
      <c r="J4434" s="500" t="s">
        <v>689</v>
      </c>
      <c r="K4434" s="500" t="s">
        <v>2306</v>
      </c>
      <c r="L4434" s="500" t="s">
        <v>27724</v>
      </c>
      <c r="M4434" s="500" t="s">
        <v>2307</v>
      </c>
      <c r="N4434" s="500" t="s">
        <v>14895</v>
      </c>
    </row>
    <row r="4435" spans="1:14">
      <c r="A4435" s="500" t="s">
        <v>686</v>
      </c>
      <c r="B4435" s="500" t="s">
        <v>2858</v>
      </c>
      <c r="C4435" s="500" t="s">
        <v>2888</v>
      </c>
      <c r="D4435" s="500" t="s">
        <v>2889</v>
      </c>
      <c r="E4435" s="500" t="s">
        <v>11099</v>
      </c>
      <c r="F4435" s="500" t="s">
        <v>580</v>
      </c>
      <c r="G4435" s="500" t="s">
        <v>14896</v>
      </c>
      <c r="H4435" s="500" t="s">
        <v>11455</v>
      </c>
      <c r="I4435" s="500" t="s">
        <v>688</v>
      </c>
      <c r="J4435" s="500" t="s">
        <v>689</v>
      </c>
      <c r="K4435" s="500" t="s">
        <v>2306</v>
      </c>
      <c r="L4435" s="500" t="s">
        <v>27724</v>
      </c>
      <c r="M4435" s="500" t="s">
        <v>2307</v>
      </c>
      <c r="N4435" s="500" t="s">
        <v>14897</v>
      </c>
    </row>
    <row r="4436" spans="1:14">
      <c r="A4436" s="500" t="s">
        <v>686</v>
      </c>
      <c r="B4436" s="500" t="s">
        <v>2858</v>
      </c>
      <c r="C4436" s="500" t="s">
        <v>2888</v>
      </c>
      <c r="D4436" s="500" t="s">
        <v>2889</v>
      </c>
      <c r="E4436" s="500" t="s">
        <v>11099</v>
      </c>
      <c r="F4436" s="500" t="s">
        <v>580</v>
      </c>
      <c r="G4436" s="500" t="s">
        <v>14898</v>
      </c>
      <c r="H4436" s="500" t="s">
        <v>14362</v>
      </c>
      <c r="I4436" s="500" t="s">
        <v>688</v>
      </c>
      <c r="J4436" s="500" t="s">
        <v>689</v>
      </c>
      <c r="K4436" s="500" t="s">
        <v>2306</v>
      </c>
      <c r="L4436" s="500" t="s">
        <v>27724</v>
      </c>
      <c r="M4436" s="500" t="s">
        <v>2307</v>
      </c>
      <c r="N4436" s="500" t="s">
        <v>14899</v>
      </c>
    </row>
    <row r="4437" spans="1:14">
      <c r="A4437" s="500" t="s">
        <v>686</v>
      </c>
      <c r="B4437" s="500" t="s">
        <v>2858</v>
      </c>
      <c r="C4437" s="500" t="s">
        <v>2888</v>
      </c>
      <c r="D4437" s="500" t="s">
        <v>2889</v>
      </c>
      <c r="E4437" s="500" t="s">
        <v>11099</v>
      </c>
      <c r="F4437" s="500" t="s">
        <v>580</v>
      </c>
      <c r="G4437" s="500" t="s">
        <v>14900</v>
      </c>
      <c r="H4437" s="500" t="s">
        <v>11371</v>
      </c>
      <c r="I4437" s="500" t="s">
        <v>688</v>
      </c>
      <c r="J4437" s="500" t="s">
        <v>689</v>
      </c>
      <c r="K4437" s="500" t="s">
        <v>2306</v>
      </c>
      <c r="L4437" s="500" t="s">
        <v>27724</v>
      </c>
      <c r="M4437" s="500" t="s">
        <v>2307</v>
      </c>
      <c r="N4437" s="500" t="s">
        <v>14901</v>
      </c>
    </row>
    <row r="4438" spans="1:14">
      <c r="A4438" s="500" t="s">
        <v>686</v>
      </c>
      <c r="B4438" s="500" t="s">
        <v>2858</v>
      </c>
      <c r="C4438" s="500" t="s">
        <v>2888</v>
      </c>
      <c r="D4438" s="500" t="s">
        <v>2889</v>
      </c>
      <c r="E4438" s="500" t="s">
        <v>11099</v>
      </c>
      <c r="F4438" s="500" t="s">
        <v>580</v>
      </c>
      <c r="G4438" s="500" t="s">
        <v>14902</v>
      </c>
      <c r="H4438" s="500" t="s">
        <v>14367</v>
      </c>
      <c r="I4438" s="500" t="s">
        <v>688</v>
      </c>
      <c r="J4438" s="500" t="s">
        <v>689</v>
      </c>
      <c r="K4438" s="500" t="s">
        <v>2306</v>
      </c>
      <c r="L4438" s="500" t="s">
        <v>27724</v>
      </c>
      <c r="M4438" s="500" t="s">
        <v>2307</v>
      </c>
      <c r="N4438" s="500" t="s">
        <v>14903</v>
      </c>
    </row>
    <row r="4439" spans="1:14">
      <c r="A4439" s="500" t="s">
        <v>686</v>
      </c>
      <c r="B4439" s="500" t="s">
        <v>2858</v>
      </c>
      <c r="C4439" s="500" t="s">
        <v>2888</v>
      </c>
      <c r="D4439" s="500" t="s">
        <v>2889</v>
      </c>
      <c r="E4439" s="500" t="s">
        <v>11099</v>
      </c>
      <c r="F4439" s="500" t="s">
        <v>580</v>
      </c>
      <c r="G4439" s="500" t="s">
        <v>14904</v>
      </c>
      <c r="H4439" s="500" t="s">
        <v>11816</v>
      </c>
      <c r="I4439" s="500" t="s">
        <v>688</v>
      </c>
      <c r="J4439" s="500" t="s">
        <v>689</v>
      </c>
      <c r="K4439" s="500" t="s">
        <v>2306</v>
      </c>
      <c r="L4439" s="500" t="s">
        <v>27724</v>
      </c>
      <c r="M4439" s="500" t="s">
        <v>2307</v>
      </c>
      <c r="N4439" s="500" t="s">
        <v>14905</v>
      </c>
    </row>
    <row r="4440" spans="1:14">
      <c r="A4440" s="500" t="s">
        <v>686</v>
      </c>
      <c r="B4440" s="500" t="s">
        <v>2858</v>
      </c>
      <c r="C4440" s="500" t="s">
        <v>2888</v>
      </c>
      <c r="D4440" s="500" t="s">
        <v>2889</v>
      </c>
      <c r="E4440" s="500" t="s">
        <v>11099</v>
      </c>
      <c r="F4440" s="500" t="s">
        <v>580</v>
      </c>
      <c r="G4440" s="500" t="s">
        <v>14906</v>
      </c>
      <c r="H4440" s="500" t="s">
        <v>3942</v>
      </c>
      <c r="I4440" s="500" t="s">
        <v>688</v>
      </c>
      <c r="J4440" s="500" t="s">
        <v>689</v>
      </c>
      <c r="K4440" s="500" t="s">
        <v>2306</v>
      </c>
      <c r="L4440" s="500" t="s">
        <v>27724</v>
      </c>
      <c r="M4440" s="500" t="s">
        <v>2307</v>
      </c>
      <c r="N4440" s="500" t="s">
        <v>14907</v>
      </c>
    </row>
    <row r="4441" spans="1:14">
      <c r="A4441" s="500" t="s">
        <v>686</v>
      </c>
      <c r="B4441" s="500" t="s">
        <v>2858</v>
      </c>
      <c r="C4441" s="500" t="s">
        <v>2888</v>
      </c>
      <c r="D4441" s="500" t="s">
        <v>2889</v>
      </c>
      <c r="E4441" s="500" t="s">
        <v>11099</v>
      </c>
      <c r="F4441" s="500" t="s">
        <v>580</v>
      </c>
      <c r="G4441" s="500" t="s">
        <v>14908</v>
      </c>
      <c r="H4441" s="500" t="s">
        <v>14374</v>
      </c>
      <c r="I4441" s="500" t="s">
        <v>688</v>
      </c>
      <c r="J4441" s="500" t="s">
        <v>689</v>
      </c>
      <c r="K4441" s="500" t="s">
        <v>2306</v>
      </c>
      <c r="L4441" s="500" t="s">
        <v>27724</v>
      </c>
      <c r="M4441" s="500" t="s">
        <v>2307</v>
      </c>
      <c r="N4441" s="500" t="s">
        <v>14909</v>
      </c>
    </row>
    <row r="4442" spans="1:14">
      <c r="A4442" s="500" t="s">
        <v>686</v>
      </c>
      <c r="B4442" s="500" t="s">
        <v>2858</v>
      </c>
      <c r="C4442" s="500" t="s">
        <v>2888</v>
      </c>
      <c r="D4442" s="500" t="s">
        <v>2889</v>
      </c>
      <c r="E4442" s="500" t="s">
        <v>11099</v>
      </c>
      <c r="F4442" s="500" t="s">
        <v>580</v>
      </c>
      <c r="G4442" s="500" t="s">
        <v>14910</v>
      </c>
      <c r="H4442" s="500" t="s">
        <v>7107</v>
      </c>
      <c r="I4442" s="500" t="s">
        <v>688</v>
      </c>
      <c r="J4442" s="500" t="s">
        <v>689</v>
      </c>
      <c r="K4442" s="500" t="s">
        <v>2306</v>
      </c>
      <c r="L4442" s="500" t="s">
        <v>27724</v>
      </c>
      <c r="M4442" s="500" t="s">
        <v>2307</v>
      </c>
      <c r="N4442" s="500" t="s">
        <v>14911</v>
      </c>
    </row>
    <row r="4443" spans="1:14">
      <c r="A4443" s="500" t="s">
        <v>686</v>
      </c>
      <c r="B4443" s="500" t="s">
        <v>2858</v>
      </c>
      <c r="C4443" s="500" t="s">
        <v>2888</v>
      </c>
      <c r="D4443" s="500" t="s">
        <v>2889</v>
      </c>
      <c r="E4443" s="500" t="s">
        <v>11099</v>
      </c>
      <c r="F4443" s="500" t="s">
        <v>580</v>
      </c>
      <c r="G4443" s="500" t="s">
        <v>14912</v>
      </c>
      <c r="H4443" s="500" t="s">
        <v>7011</v>
      </c>
      <c r="I4443" s="500" t="s">
        <v>688</v>
      </c>
      <c r="J4443" s="500" t="s">
        <v>689</v>
      </c>
      <c r="K4443" s="500" t="s">
        <v>2306</v>
      </c>
      <c r="L4443" s="500" t="s">
        <v>27724</v>
      </c>
      <c r="M4443" s="500" t="s">
        <v>2307</v>
      </c>
      <c r="N4443" s="500" t="s">
        <v>14913</v>
      </c>
    </row>
    <row r="4444" spans="1:14">
      <c r="A4444" s="500" t="s">
        <v>686</v>
      </c>
      <c r="B4444" s="500" t="s">
        <v>2858</v>
      </c>
      <c r="C4444" s="500" t="s">
        <v>2888</v>
      </c>
      <c r="D4444" s="500" t="s">
        <v>2889</v>
      </c>
      <c r="E4444" s="500" t="s">
        <v>11099</v>
      </c>
      <c r="F4444" s="500" t="s">
        <v>580</v>
      </c>
      <c r="G4444" s="500" t="s">
        <v>14914</v>
      </c>
      <c r="H4444" s="500" t="s">
        <v>14381</v>
      </c>
      <c r="I4444" s="500" t="s">
        <v>688</v>
      </c>
      <c r="J4444" s="500" t="s">
        <v>689</v>
      </c>
      <c r="K4444" s="500" t="s">
        <v>2306</v>
      </c>
      <c r="L4444" s="500" t="s">
        <v>27724</v>
      </c>
      <c r="M4444" s="500" t="s">
        <v>2307</v>
      </c>
      <c r="N4444" s="500" t="s">
        <v>14915</v>
      </c>
    </row>
    <row r="4445" spans="1:14">
      <c r="A4445" s="500" t="s">
        <v>686</v>
      </c>
      <c r="B4445" s="500" t="s">
        <v>2858</v>
      </c>
      <c r="C4445" s="500" t="s">
        <v>2888</v>
      </c>
      <c r="D4445" s="500" t="s">
        <v>2889</v>
      </c>
      <c r="E4445" s="500" t="s">
        <v>11099</v>
      </c>
      <c r="F4445" s="500" t="s">
        <v>580</v>
      </c>
      <c r="G4445" s="500" t="s">
        <v>14916</v>
      </c>
      <c r="H4445" s="500" t="s">
        <v>14353</v>
      </c>
      <c r="I4445" s="500" t="s">
        <v>688</v>
      </c>
      <c r="J4445" s="500" t="s">
        <v>689</v>
      </c>
      <c r="K4445" s="500" t="s">
        <v>2306</v>
      </c>
      <c r="L4445" s="500" t="s">
        <v>27724</v>
      </c>
      <c r="M4445" s="500" t="s">
        <v>2307</v>
      </c>
      <c r="N4445" s="500" t="s">
        <v>14917</v>
      </c>
    </row>
    <row r="4446" spans="1:14">
      <c r="A4446" s="500" t="s">
        <v>686</v>
      </c>
      <c r="B4446" s="500" t="s">
        <v>2858</v>
      </c>
      <c r="C4446" s="500" t="s">
        <v>2888</v>
      </c>
      <c r="D4446" s="500" t="s">
        <v>2889</v>
      </c>
      <c r="E4446" s="500" t="s">
        <v>11099</v>
      </c>
      <c r="F4446" s="500" t="s">
        <v>580</v>
      </c>
      <c r="G4446" s="500" t="s">
        <v>14918</v>
      </c>
      <c r="H4446" s="500" t="s">
        <v>14615</v>
      </c>
      <c r="I4446" s="500" t="s">
        <v>688</v>
      </c>
      <c r="J4446" s="500" t="s">
        <v>689</v>
      </c>
      <c r="K4446" s="500" t="s">
        <v>2306</v>
      </c>
      <c r="L4446" s="500" t="s">
        <v>27724</v>
      </c>
      <c r="M4446" s="500" t="s">
        <v>2307</v>
      </c>
      <c r="N4446" s="500" t="s">
        <v>14919</v>
      </c>
    </row>
    <row r="4447" spans="1:14">
      <c r="A4447" s="500" t="s">
        <v>686</v>
      </c>
      <c r="B4447" s="500" t="s">
        <v>2858</v>
      </c>
      <c r="C4447" s="500" t="s">
        <v>2888</v>
      </c>
      <c r="D4447" s="500" t="s">
        <v>2889</v>
      </c>
      <c r="E4447" s="500" t="s">
        <v>11099</v>
      </c>
      <c r="F4447" s="500" t="s">
        <v>580</v>
      </c>
      <c r="G4447" s="500" t="s">
        <v>14920</v>
      </c>
      <c r="H4447" s="500" t="s">
        <v>14921</v>
      </c>
      <c r="I4447" s="500" t="s">
        <v>688</v>
      </c>
      <c r="J4447" s="500" t="s">
        <v>689</v>
      </c>
      <c r="K4447" s="500" t="s">
        <v>2306</v>
      </c>
      <c r="L4447" s="500" t="s">
        <v>27724</v>
      </c>
      <c r="M4447" s="500" t="s">
        <v>2307</v>
      </c>
      <c r="N4447" s="500" t="s">
        <v>14922</v>
      </c>
    </row>
    <row r="4448" spans="1:14">
      <c r="A4448" s="500" t="s">
        <v>686</v>
      </c>
      <c r="B4448" s="500" t="s">
        <v>2858</v>
      </c>
      <c r="C4448" s="500" t="s">
        <v>2888</v>
      </c>
      <c r="D4448" s="500" t="s">
        <v>2889</v>
      </c>
      <c r="E4448" s="500" t="s">
        <v>11099</v>
      </c>
      <c r="F4448" s="500" t="s">
        <v>580</v>
      </c>
      <c r="G4448" s="500" t="s">
        <v>14923</v>
      </c>
      <c r="H4448" s="500" t="s">
        <v>14415</v>
      </c>
      <c r="I4448" s="500" t="s">
        <v>688</v>
      </c>
      <c r="J4448" s="500" t="s">
        <v>689</v>
      </c>
      <c r="K4448" s="500" t="s">
        <v>2306</v>
      </c>
      <c r="L4448" s="500" t="s">
        <v>27724</v>
      </c>
      <c r="M4448" s="500" t="s">
        <v>2307</v>
      </c>
      <c r="N4448" s="500" t="s">
        <v>14924</v>
      </c>
    </row>
    <row r="4449" spans="1:14">
      <c r="A4449" s="500" t="s">
        <v>686</v>
      </c>
      <c r="B4449" s="500" t="s">
        <v>2858</v>
      </c>
      <c r="C4449" s="500" t="s">
        <v>2888</v>
      </c>
      <c r="D4449" s="500" t="s">
        <v>2889</v>
      </c>
      <c r="E4449" s="500" t="s">
        <v>11099</v>
      </c>
      <c r="F4449" s="500" t="s">
        <v>580</v>
      </c>
      <c r="G4449" s="500" t="s">
        <v>14925</v>
      </c>
      <c r="H4449" s="500" t="s">
        <v>11785</v>
      </c>
      <c r="I4449" s="500" t="s">
        <v>688</v>
      </c>
      <c r="J4449" s="500" t="s">
        <v>689</v>
      </c>
      <c r="K4449" s="500" t="s">
        <v>2306</v>
      </c>
      <c r="L4449" s="500" t="s">
        <v>27724</v>
      </c>
      <c r="M4449" s="500" t="s">
        <v>2307</v>
      </c>
      <c r="N4449" s="500" t="s">
        <v>14926</v>
      </c>
    </row>
    <row r="4450" spans="1:14">
      <c r="A4450" s="500" t="s">
        <v>686</v>
      </c>
      <c r="B4450" s="500" t="s">
        <v>2858</v>
      </c>
      <c r="C4450" s="500" t="s">
        <v>2888</v>
      </c>
      <c r="D4450" s="500" t="s">
        <v>2889</v>
      </c>
      <c r="E4450" s="500" t="s">
        <v>11099</v>
      </c>
      <c r="F4450" s="500" t="s">
        <v>580</v>
      </c>
      <c r="G4450" s="500" t="s">
        <v>14927</v>
      </c>
      <c r="H4450" s="500" t="s">
        <v>7107</v>
      </c>
      <c r="I4450" s="500" t="s">
        <v>688</v>
      </c>
      <c r="J4450" s="500" t="s">
        <v>689</v>
      </c>
      <c r="K4450" s="500" t="s">
        <v>2306</v>
      </c>
      <c r="L4450" s="500" t="s">
        <v>27724</v>
      </c>
      <c r="M4450" s="500" t="s">
        <v>2307</v>
      </c>
      <c r="N4450" s="500" t="s">
        <v>14928</v>
      </c>
    </row>
    <row r="4451" spans="1:14">
      <c r="A4451" s="500" t="s">
        <v>686</v>
      </c>
      <c r="B4451" s="500" t="s">
        <v>2858</v>
      </c>
      <c r="C4451" s="500" t="s">
        <v>2888</v>
      </c>
      <c r="D4451" s="500" t="s">
        <v>2889</v>
      </c>
      <c r="E4451" s="500" t="s">
        <v>11099</v>
      </c>
      <c r="F4451" s="500" t="s">
        <v>580</v>
      </c>
      <c r="G4451" s="500" t="s">
        <v>14929</v>
      </c>
      <c r="H4451" s="500" t="s">
        <v>14422</v>
      </c>
      <c r="I4451" s="500" t="s">
        <v>688</v>
      </c>
      <c r="J4451" s="500" t="s">
        <v>689</v>
      </c>
      <c r="K4451" s="500" t="s">
        <v>2306</v>
      </c>
      <c r="L4451" s="500" t="s">
        <v>27724</v>
      </c>
      <c r="M4451" s="500" t="s">
        <v>2307</v>
      </c>
      <c r="N4451" s="500" t="s">
        <v>14930</v>
      </c>
    </row>
    <row r="4452" spans="1:14">
      <c r="A4452" s="500" t="s">
        <v>686</v>
      </c>
      <c r="B4452" s="500" t="s">
        <v>2858</v>
      </c>
      <c r="C4452" s="500" t="s">
        <v>2888</v>
      </c>
      <c r="D4452" s="500" t="s">
        <v>2889</v>
      </c>
      <c r="E4452" s="500" t="s">
        <v>11099</v>
      </c>
      <c r="F4452" s="500" t="s">
        <v>580</v>
      </c>
      <c r="G4452" s="500" t="s">
        <v>14931</v>
      </c>
      <c r="H4452" s="500" t="s">
        <v>14425</v>
      </c>
      <c r="I4452" s="500" t="s">
        <v>688</v>
      </c>
      <c r="J4452" s="500" t="s">
        <v>689</v>
      </c>
      <c r="K4452" s="500" t="s">
        <v>2306</v>
      </c>
      <c r="L4452" s="500" t="s">
        <v>27724</v>
      </c>
      <c r="M4452" s="500" t="s">
        <v>2307</v>
      </c>
      <c r="N4452" s="500" t="s">
        <v>14932</v>
      </c>
    </row>
    <row r="4453" spans="1:14">
      <c r="A4453" s="500" t="s">
        <v>686</v>
      </c>
      <c r="B4453" s="500" t="s">
        <v>2858</v>
      </c>
      <c r="C4453" s="500" t="s">
        <v>2888</v>
      </c>
      <c r="D4453" s="500" t="s">
        <v>2889</v>
      </c>
      <c r="E4453" s="500" t="s">
        <v>11099</v>
      </c>
      <c r="F4453" s="500" t="s">
        <v>580</v>
      </c>
      <c r="G4453" s="500" t="s">
        <v>14933</v>
      </c>
      <c r="H4453" s="500" t="s">
        <v>11801</v>
      </c>
      <c r="I4453" s="500" t="s">
        <v>688</v>
      </c>
      <c r="J4453" s="500" t="s">
        <v>689</v>
      </c>
      <c r="K4453" s="500" t="s">
        <v>2306</v>
      </c>
      <c r="L4453" s="500" t="s">
        <v>27724</v>
      </c>
      <c r="M4453" s="500" t="s">
        <v>2307</v>
      </c>
      <c r="N4453" s="500" t="s">
        <v>14934</v>
      </c>
    </row>
    <row r="4454" spans="1:14">
      <c r="A4454" s="500" t="s">
        <v>686</v>
      </c>
      <c r="B4454" s="500" t="s">
        <v>2858</v>
      </c>
      <c r="C4454" s="500" t="s">
        <v>2888</v>
      </c>
      <c r="D4454" s="500" t="s">
        <v>2889</v>
      </c>
      <c r="E4454" s="500" t="s">
        <v>11099</v>
      </c>
      <c r="F4454" s="500" t="s">
        <v>580</v>
      </c>
      <c r="G4454" s="500" t="s">
        <v>14935</v>
      </c>
      <c r="H4454" s="500" t="s">
        <v>7053</v>
      </c>
      <c r="I4454" s="500" t="s">
        <v>688</v>
      </c>
      <c r="J4454" s="500" t="s">
        <v>689</v>
      </c>
      <c r="K4454" s="500" t="s">
        <v>2306</v>
      </c>
      <c r="L4454" s="500" t="s">
        <v>27724</v>
      </c>
      <c r="M4454" s="500" t="s">
        <v>2307</v>
      </c>
      <c r="N4454" s="500" t="s">
        <v>14936</v>
      </c>
    </row>
    <row r="4455" spans="1:14">
      <c r="A4455" s="500" t="s">
        <v>686</v>
      </c>
      <c r="B4455" s="500" t="s">
        <v>2858</v>
      </c>
      <c r="C4455" s="500" t="s">
        <v>2888</v>
      </c>
      <c r="D4455" s="500" t="s">
        <v>2889</v>
      </c>
      <c r="E4455" s="500" t="s">
        <v>11099</v>
      </c>
      <c r="F4455" s="500" t="s">
        <v>580</v>
      </c>
      <c r="G4455" s="500" t="s">
        <v>14937</v>
      </c>
      <c r="H4455" s="500" t="s">
        <v>14432</v>
      </c>
      <c r="I4455" s="500" t="s">
        <v>688</v>
      </c>
      <c r="J4455" s="500" t="s">
        <v>689</v>
      </c>
      <c r="K4455" s="500" t="s">
        <v>2306</v>
      </c>
      <c r="L4455" s="500" t="s">
        <v>27724</v>
      </c>
      <c r="M4455" s="500" t="s">
        <v>2307</v>
      </c>
      <c r="N4455" s="500" t="s">
        <v>14938</v>
      </c>
    </row>
    <row r="4456" spans="1:14">
      <c r="A4456" s="500" t="s">
        <v>686</v>
      </c>
      <c r="B4456" s="500" t="s">
        <v>2858</v>
      </c>
      <c r="C4456" s="500" t="s">
        <v>2888</v>
      </c>
      <c r="D4456" s="500" t="s">
        <v>2889</v>
      </c>
      <c r="E4456" s="500" t="s">
        <v>11099</v>
      </c>
      <c r="F4456" s="500" t="s">
        <v>580</v>
      </c>
      <c r="G4456" s="500" t="s">
        <v>14939</v>
      </c>
      <c r="H4456" s="500" t="s">
        <v>14435</v>
      </c>
      <c r="I4456" s="500" t="s">
        <v>688</v>
      </c>
      <c r="J4456" s="500" t="s">
        <v>689</v>
      </c>
      <c r="K4456" s="500" t="s">
        <v>2306</v>
      </c>
      <c r="L4456" s="500" t="s">
        <v>27724</v>
      </c>
      <c r="M4456" s="500" t="s">
        <v>2307</v>
      </c>
      <c r="N4456" s="500" t="s">
        <v>14940</v>
      </c>
    </row>
    <row r="4457" spans="1:14">
      <c r="A4457" s="500" t="s">
        <v>686</v>
      </c>
      <c r="B4457" s="500" t="s">
        <v>2858</v>
      </c>
      <c r="C4457" s="500" t="s">
        <v>2888</v>
      </c>
      <c r="D4457" s="500" t="s">
        <v>2889</v>
      </c>
      <c r="E4457" s="500" t="s">
        <v>11099</v>
      </c>
      <c r="F4457" s="500" t="s">
        <v>580</v>
      </c>
      <c r="G4457" s="500" t="s">
        <v>14941</v>
      </c>
      <c r="H4457" s="500" t="s">
        <v>3952</v>
      </c>
      <c r="I4457" s="500" t="s">
        <v>688</v>
      </c>
      <c r="J4457" s="500" t="s">
        <v>689</v>
      </c>
      <c r="K4457" s="500" t="s">
        <v>2306</v>
      </c>
      <c r="L4457" s="500" t="s">
        <v>27724</v>
      </c>
      <c r="M4457" s="500" t="s">
        <v>2307</v>
      </c>
      <c r="N4457" s="500" t="s">
        <v>14942</v>
      </c>
    </row>
    <row r="4458" spans="1:14">
      <c r="A4458" s="500" t="s">
        <v>686</v>
      </c>
      <c r="B4458" s="500" t="s">
        <v>2858</v>
      </c>
      <c r="C4458" s="500" t="s">
        <v>2888</v>
      </c>
      <c r="D4458" s="500" t="s">
        <v>2889</v>
      </c>
      <c r="E4458" s="500" t="s">
        <v>11099</v>
      </c>
      <c r="F4458" s="500" t="s">
        <v>580</v>
      </c>
      <c r="G4458" s="500" t="s">
        <v>14943</v>
      </c>
      <c r="H4458" s="500" t="s">
        <v>14408</v>
      </c>
      <c r="I4458" s="500" t="s">
        <v>688</v>
      </c>
      <c r="J4458" s="500" t="s">
        <v>689</v>
      </c>
      <c r="K4458" s="500" t="s">
        <v>2306</v>
      </c>
      <c r="L4458" s="500" t="s">
        <v>27724</v>
      </c>
      <c r="M4458" s="500" t="s">
        <v>2307</v>
      </c>
      <c r="N4458" s="500" t="s">
        <v>14944</v>
      </c>
    </row>
    <row r="4459" spans="1:14">
      <c r="A4459" s="500" t="s">
        <v>686</v>
      </c>
      <c r="B4459" s="500" t="s">
        <v>2858</v>
      </c>
      <c r="C4459" s="500" t="s">
        <v>2888</v>
      </c>
      <c r="D4459" s="500" t="s">
        <v>2889</v>
      </c>
      <c r="E4459" s="500" t="s">
        <v>11099</v>
      </c>
      <c r="F4459" s="500" t="s">
        <v>580</v>
      </c>
      <c r="G4459" s="500" t="s">
        <v>14945</v>
      </c>
      <c r="H4459" s="500" t="s">
        <v>14666</v>
      </c>
      <c r="I4459" s="500" t="s">
        <v>688</v>
      </c>
      <c r="J4459" s="500" t="s">
        <v>689</v>
      </c>
      <c r="K4459" s="500" t="s">
        <v>2306</v>
      </c>
      <c r="L4459" s="500" t="s">
        <v>27724</v>
      </c>
      <c r="M4459" s="500" t="s">
        <v>2307</v>
      </c>
      <c r="N4459" s="500" t="s">
        <v>14946</v>
      </c>
    </row>
    <row r="4460" spans="1:14">
      <c r="A4460" s="500" t="s">
        <v>686</v>
      </c>
      <c r="B4460" s="500" t="s">
        <v>2858</v>
      </c>
      <c r="C4460" s="500" t="s">
        <v>2888</v>
      </c>
      <c r="D4460" s="500" t="s">
        <v>2889</v>
      </c>
      <c r="E4460" s="500" t="s">
        <v>11099</v>
      </c>
      <c r="F4460" s="500" t="s">
        <v>580</v>
      </c>
      <c r="G4460" s="500" t="s">
        <v>14947</v>
      </c>
      <c r="H4460" s="500" t="s">
        <v>14415</v>
      </c>
      <c r="I4460" s="500" t="s">
        <v>688</v>
      </c>
      <c r="J4460" s="500" t="s">
        <v>689</v>
      </c>
      <c r="K4460" s="500" t="s">
        <v>2306</v>
      </c>
      <c r="L4460" s="500" t="s">
        <v>27724</v>
      </c>
      <c r="M4460" s="500" t="s">
        <v>2307</v>
      </c>
      <c r="N4460" s="500" t="s">
        <v>14948</v>
      </c>
    </row>
    <row r="4461" spans="1:14">
      <c r="A4461" s="500" t="s">
        <v>686</v>
      </c>
      <c r="B4461" s="500" t="s">
        <v>2858</v>
      </c>
      <c r="C4461" s="500" t="s">
        <v>2888</v>
      </c>
      <c r="D4461" s="500" t="s">
        <v>2889</v>
      </c>
      <c r="E4461" s="500" t="s">
        <v>11099</v>
      </c>
      <c r="F4461" s="500" t="s">
        <v>580</v>
      </c>
      <c r="G4461" s="500" t="s">
        <v>14949</v>
      </c>
      <c r="H4461" s="500" t="s">
        <v>11785</v>
      </c>
      <c r="I4461" s="500" t="s">
        <v>688</v>
      </c>
      <c r="J4461" s="500" t="s">
        <v>689</v>
      </c>
      <c r="K4461" s="500" t="s">
        <v>2306</v>
      </c>
      <c r="L4461" s="500" t="s">
        <v>27724</v>
      </c>
      <c r="M4461" s="500" t="s">
        <v>2307</v>
      </c>
      <c r="N4461" s="500" t="s">
        <v>14950</v>
      </c>
    </row>
    <row r="4462" spans="1:14">
      <c r="A4462" s="500" t="s">
        <v>686</v>
      </c>
      <c r="B4462" s="500" t="s">
        <v>2858</v>
      </c>
      <c r="C4462" s="500" t="s">
        <v>2888</v>
      </c>
      <c r="D4462" s="500" t="s">
        <v>2889</v>
      </c>
      <c r="E4462" s="500" t="s">
        <v>11099</v>
      </c>
      <c r="F4462" s="500" t="s">
        <v>580</v>
      </c>
      <c r="G4462" s="500" t="s">
        <v>14951</v>
      </c>
      <c r="H4462" s="500" t="s">
        <v>7107</v>
      </c>
      <c r="I4462" s="500" t="s">
        <v>688</v>
      </c>
      <c r="J4462" s="500" t="s">
        <v>689</v>
      </c>
      <c r="K4462" s="500" t="s">
        <v>2306</v>
      </c>
      <c r="L4462" s="500" t="s">
        <v>27724</v>
      </c>
      <c r="M4462" s="500" t="s">
        <v>2307</v>
      </c>
      <c r="N4462" s="500" t="s">
        <v>14952</v>
      </c>
    </row>
    <row r="4463" spans="1:14">
      <c r="A4463" s="500" t="s">
        <v>686</v>
      </c>
      <c r="B4463" s="500" t="s">
        <v>2858</v>
      </c>
      <c r="C4463" s="500" t="s">
        <v>2888</v>
      </c>
      <c r="D4463" s="500" t="s">
        <v>2889</v>
      </c>
      <c r="E4463" s="500" t="s">
        <v>11099</v>
      </c>
      <c r="F4463" s="500" t="s">
        <v>580</v>
      </c>
      <c r="G4463" s="500" t="s">
        <v>14953</v>
      </c>
      <c r="H4463" s="500" t="s">
        <v>14422</v>
      </c>
      <c r="I4463" s="500" t="s">
        <v>688</v>
      </c>
      <c r="J4463" s="500" t="s">
        <v>689</v>
      </c>
      <c r="K4463" s="500" t="s">
        <v>2306</v>
      </c>
      <c r="L4463" s="500" t="s">
        <v>27724</v>
      </c>
      <c r="M4463" s="500" t="s">
        <v>2307</v>
      </c>
      <c r="N4463" s="500" t="s">
        <v>14954</v>
      </c>
    </row>
    <row r="4464" spans="1:14">
      <c r="A4464" s="500" t="s">
        <v>686</v>
      </c>
      <c r="B4464" s="500" t="s">
        <v>2858</v>
      </c>
      <c r="C4464" s="500" t="s">
        <v>2888</v>
      </c>
      <c r="D4464" s="500" t="s">
        <v>2889</v>
      </c>
      <c r="E4464" s="500" t="s">
        <v>11099</v>
      </c>
      <c r="F4464" s="500" t="s">
        <v>580</v>
      </c>
      <c r="G4464" s="500" t="s">
        <v>14955</v>
      </c>
      <c r="H4464" s="500" t="s">
        <v>14425</v>
      </c>
      <c r="I4464" s="500" t="s">
        <v>688</v>
      </c>
      <c r="J4464" s="500" t="s">
        <v>689</v>
      </c>
      <c r="K4464" s="500" t="s">
        <v>2306</v>
      </c>
      <c r="L4464" s="500" t="s">
        <v>27724</v>
      </c>
      <c r="M4464" s="500" t="s">
        <v>2307</v>
      </c>
      <c r="N4464" s="500" t="s">
        <v>14956</v>
      </c>
    </row>
    <row r="4465" spans="1:14">
      <c r="A4465" s="500" t="s">
        <v>686</v>
      </c>
      <c r="B4465" s="500" t="s">
        <v>2858</v>
      </c>
      <c r="C4465" s="500" t="s">
        <v>2888</v>
      </c>
      <c r="D4465" s="500" t="s">
        <v>2889</v>
      </c>
      <c r="E4465" s="500" t="s">
        <v>11099</v>
      </c>
      <c r="F4465" s="500" t="s">
        <v>580</v>
      </c>
      <c r="G4465" s="500" t="s">
        <v>14957</v>
      </c>
      <c r="H4465" s="500" t="s">
        <v>11801</v>
      </c>
      <c r="I4465" s="500" t="s">
        <v>688</v>
      </c>
      <c r="J4465" s="500" t="s">
        <v>689</v>
      </c>
      <c r="K4465" s="500" t="s">
        <v>2306</v>
      </c>
      <c r="L4465" s="500" t="s">
        <v>27724</v>
      </c>
      <c r="M4465" s="500" t="s">
        <v>2307</v>
      </c>
      <c r="N4465" s="500" t="s">
        <v>14958</v>
      </c>
    </row>
    <row r="4466" spans="1:14">
      <c r="A4466" s="500" t="s">
        <v>686</v>
      </c>
      <c r="B4466" s="500" t="s">
        <v>2858</v>
      </c>
      <c r="C4466" s="500" t="s">
        <v>2888</v>
      </c>
      <c r="D4466" s="500" t="s">
        <v>2889</v>
      </c>
      <c r="E4466" s="500" t="s">
        <v>11099</v>
      </c>
      <c r="F4466" s="500" t="s">
        <v>580</v>
      </c>
      <c r="G4466" s="500" t="s">
        <v>14959</v>
      </c>
      <c r="H4466" s="500" t="s">
        <v>7053</v>
      </c>
      <c r="I4466" s="500" t="s">
        <v>688</v>
      </c>
      <c r="J4466" s="500" t="s">
        <v>689</v>
      </c>
      <c r="K4466" s="500" t="s">
        <v>2306</v>
      </c>
      <c r="L4466" s="500" t="s">
        <v>27724</v>
      </c>
      <c r="M4466" s="500" t="s">
        <v>2307</v>
      </c>
      <c r="N4466" s="500" t="s">
        <v>14960</v>
      </c>
    </row>
    <row r="4467" spans="1:14">
      <c r="A4467" s="500" t="s">
        <v>686</v>
      </c>
      <c r="B4467" s="500" t="s">
        <v>2858</v>
      </c>
      <c r="C4467" s="500" t="s">
        <v>2888</v>
      </c>
      <c r="D4467" s="500" t="s">
        <v>2889</v>
      </c>
      <c r="E4467" s="500" t="s">
        <v>11099</v>
      </c>
      <c r="F4467" s="500" t="s">
        <v>580</v>
      </c>
      <c r="G4467" s="500" t="s">
        <v>14961</v>
      </c>
      <c r="H4467" s="500" t="s">
        <v>14432</v>
      </c>
      <c r="I4467" s="500" t="s">
        <v>688</v>
      </c>
      <c r="J4467" s="500" t="s">
        <v>689</v>
      </c>
      <c r="K4467" s="500" t="s">
        <v>2306</v>
      </c>
      <c r="L4467" s="500" t="s">
        <v>27724</v>
      </c>
      <c r="M4467" s="500" t="s">
        <v>2307</v>
      </c>
      <c r="N4467" s="500" t="s">
        <v>14962</v>
      </c>
    </row>
    <row r="4468" spans="1:14">
      <c r="A4468" s="500" t="s">
        <v>686</v>
      </c>
      <c r="B4468" s="500" t="s">
        <v>2858</v>
      </c>
      <c r="C4468" s="500" t="s">
        <v>2888</v>
      </c>
      <c r="D4468" s="500" t="s">
        <v>2889</v>
      </c>
      <c r="E4468" s="500" t="s">
        <v>11099</v>
      </c>
      <c r="F4468" s="500" t="s">
        <v>580</v>
      </c>
      <c r="G4468" s="500" t="s">
        <v>14963</v>
      </c>
      <c r="H4468" s="500" t="s">
        <v>14435</v>
      </c>
      <c r="I4468" s="500" t="s">
        <v>688</v>
      </c>
      <c r="J4468" s="500" t="s">
        <v>689</v>
      </c>
      <c r="K4468" s="500" t="s">
        <v>2306</v>
      </c>
      <c r="L4468" s="500" t="s">
        <v>27724</v>
      </c>
      <c r="M4468" s="500" t="s">
        <v>2307</v>
      </c>
      <c r="N4468" s="500" t="s">
        <v>14964</v>
      </c>
    </row>
    <row r="4469" spans="1:14">
      <c r="A4469" s="500" t="s">
        <v>686</v>
      </c>
      <c r="B4469" s="500" t="s">
        <v>2858</v>
      </c>
      <c r="C4469" s="500" t="s">
        <v>2888</v>
      </c>
      <c r="D4469" s="500" t="s">
        <v>2889</v>
      </c>
      <c r="E4469" s="500" t="s">
        <v>11099</v>
      </c>
      <c r="F4469" s="500" t="s">
        <v>580</v>
      </c>
      <c r="G4469" s="500" t="s">
        <v>14965</v>
      </c>
      <c r="H4469" s="500" t="s">
        <v>3952</v>
      </c>
      <c r="I4469" s="500" t="s">
        <v>688</v>
      </c>
      <c r="J4469" s="500" t="s">
        <v>689</v>
      </c>
      <c r="K4469" s="500" t="s">
        <v>2306</v>
      </c>
      <c r="L4469" s="500" t="s">
        <v>27724</v>
      </c>
      <c r="M4469" s="500" t="s">
        <v>2307</v>
      </c>
      <c r="N4469" s="500" t="s">
        <v>14966</v>
      </c>
    </row>
    <row r="4470" spans="1:14">
      <c r="A4470" s="500" t="s">
        <v>686</v>
      </c>
      <c r="B4470" s="500" t="s">
        <v>2858</v>
      </c>
      <c r="C4470" s="500" t="s">
        <v>2888</v>
      </c>
      <c r="D4470" s="500" t="s">
        <v>2889</v>
      </c>
      <c r="E4470" s="500" t="s">
        <v>11099</v>
      </c>
      <c r="F4470" s="500" t="s">
        <v>580</v>
      </c>
      <c r="G4470" s="500" t="s">
        <v>14967</v>
      </c>
      <c r="H4470" s="500" t="s">
        <v>14408</v>
      </c>
      <c r="I4470" s="500" t="s">
        <v>688</v>
      </c>
      <c r="J4470" s="500" t="s">
        <v>689</v>
      </c>
      <c r="K4470" s="500" t="s">
        <v>2306</v>
      </c>
      <c r="L4470" s="500" t="s">
        <v>27724</v>
      </c>
      <c r="M4470" s="500" t="s">
        <v>2307</v>
      </c>
      <c r="N4470" s="500" t="s">
        <v>14968</v>
      </c>
    </row>
    <row r="4471" spans="1:14">
      <c r="A4471" s="500" t="s">
        <v>686</v>
      </c>
      <c r="B4471" s="500" t="s">
        <v>2858</v>
      </c>
      <c r="C4471" s="500" t="s">
        <v>2888</v>
      </c>
      <c r="D4471" s="500" t="s">
        <v>2889</v>
      </c>
      <c r="E4471" s="500" t="s">
        <v>11099</v>
      </c>
      <c r="F4471" s="500" t="s">
        <v>580</v>
      </c>
      <c r="G4471" s="500" t="s">
        <v>14969</v>
      </c>
      <c r="H4471" s="500" t="s">
        <v>14666</v>
      </c>
      <c r="I4471" s="500" t="s">
        <v>688</v>
      </c>
      <c r="J4471" s="500" t="s">
        <v>689</v>
      </c>
      <c r="K4471" s="500" t="s">
        <v>2306</v>
      </c>
      <c r="L4471" s="500" t="s">
        <v>27724</v>
      </c>
      <c r="M4471" s="500" t="s">
        <v>2307</v>
      </c>
      <c r="N4471" s="500" t="s">
        <v>14970</v>
      </c>
    </row>
    <row r="4472" spans="1:14">
      <c r="A4472" s="500" t="s">
        <v>686</v>
      </c>
      <c r="B4472" s="500" t="s">
        <v>2858</v>
      </c>
      <c r="C4472" s="500" t="s">
        <v>2888</v>
      </c>
      <c r="D4472" s="500" t="s">
        <v>2889</v>
      </c>
      <c r="E4472" s="500" t="s">
        <v>11099</v>
      </c>
      <c r="F4472" s="500" t="s">
        <v>580</v>
      </c>
      <c r="G4472" s="500" t="s">
        <v>14971</v>
      </c>
      <c r="H4472" s="500" t="s">
        <v>6980</v>
      </c>
      <c r="I4472" s="500" t="s">
        <v>688</v>
      </c>
      <c r="J4472" s="500" t="s">
        <v>689</v>
      </c>
      <c r="K4472" s="500" t="s">
        <v>2306</v>
      </c>
      <c r="L4472" s="500" t="s">
        <v>27724</v>
      </c>
      <c r="M4472" s="500" t="s">
        <v>2307</v>
      </c>
      <c r="N4472" s="500" t="s">
        <v>14972</v>
      </c>
    </row>
    <row r="4473" spans="1:14">
      <c r="A4473" s="500" t="s">
        <v>686</v>
      </c>
      <c r="B4473" s="500" t="s">
        <v>2858</v>
      </c>
      <c r="C4473" s="500" t="s">
        <v>2888</v>
      </c>
      <c r="D4473" s="500" t="s">
        <v>2889</v>
      </c>
      <c r="E4473" s="500" t="s">
        <v>11099</v>
      </c>
      <c r="F4473" s="500" t="s">
        <v>580</v>
      </c>
      <c r="G4473" s="500" t="s">
        <v>14973</v>
      </c>
      <c r="H4473" s="500" t="s">
        <v>11062</v>
      </c>
      <c r="I4473" s="500" t="s">
        <v>688</v>
      </c>
      <c r="J4473" s="500" t="s">
        <v>689</v>
      </c>
      <c r="K4473" s="500" t="s">
        <v>2306</v>
      </c>
      <c r="L4473" s="500" t="s">
        <v>27724</v>
      </c>
      <c r="M4473" s="500" t="s">
        <v>2307</v>
      </c>
      <c r="N4473" s="500" t="s">
        <v>14974</v>
      </c>
    </row>
    <row r="4474" spans="1:14">
      <c r="A4474" s="500" t="s">
        <v>686</v>
      </c>
      <c r="B4474" s="500" t="s">
        <v>2858</v>
      </c>
      <c r="C4474" s="500" t="s">
        <v>2888</v>
      </c>
      <c r="D4474" s="500" t="s">
        <v>2889</v>
      </c>
      <c r="E4474" s="500" t="s">
        <v>11099</v>
      </c>
      <c r="F4474" s="500" t="s">
        <v>580</v>
      </c>
      <c r="G4474" s="500" t="s">
        <v>14975</v>
      </c>
      <c r="H4474" s="500" t="s">
        <v>3893</v>
      </c>
      <c r="I4474" s="500" t="s">
        <v>688</v>
      </c>
      <c r="J4474" s="500" t="s">
        <v>689</v>
      </c>
      <c r="K4474" s="500" t="s">
        <v>2306</v>
      </c>
      <c r="L4474" s="500" t="s">
        <v>27724</v>
      </c>
      <c r="M4474" s="500" t="s">
        <v>2307</v>
      </c>
      <c r="N4474" s="500" t="s">
        <v>14976</v>
      </c>
    </row>
    <row r="4475" spans="1:14">
      <c r="A4475" s="500" t="s">
        <v>686</v>
      </c>
      <c r="B4475" s="500" t="s">
        <v>2858</v>
      </c>
      <c r="C4475" s="500" t="s">
        <v>2888</v>
      </c>
      <c r="D4475" s="500" t="s">
        <v>2889</v>
      </c>
      <c r="E4475" s="500" t="s">
        <v>11099</v>
      </c>
      <c r="F4475" s="500" t="s">
        <v>580</v>
      </c>
      <c r="G4475" s="500" t="s">
        <v>14977</v>
      </c>
      <c r="H4475" s="500" t="s">
        <v>11309</v>
      </c>
      <c r="I4475" s="500" t="s">
        <v>688</v>
      </c>
      <c r="J4475" s="500" t="s">
        <v>689</v>
      </c>
      <c r="K4475" s="500" t="s">
        <v>2306</v>
      </c>
      <c r="L4475" s="500" t="s">
        <v>27724</v>
      </c>
      <c r="M4475" s="500" t="s">
        <v>2307</v>
      </c>
      <c r="N4475" s="500" t="s">
        <v>14978</v>
      </c>
    </row>
    <row r="4476" spans="1:14">
      <c r="A4476" s="500" t="s">
        <v>686</v>
      </c>
      <c r="B4476" s="500" t="s">
        <v>2858</v>
      </c>
      <c r="C4476" s="500" t="s">
        <v>2888</v>
      </c>
      <c r="D4476" s="500" t="s">
        <v>2889</v>
      </c>
      <c r="E4476" s="500" t="s">
        <v>11099</v>
      </c>
      <c r="F4476" s="500" t="s">
        <v>580</v>
      </c>
      <c r="G4476" s="500" t="s">
        <v>14979</v>
      </c>
      <c r="H4476" s="500" t="s">
        <v>11063</v>
      </c>
      <c r="I4476" s="500" t="s">
        <v>688</v>
      </c>
      <c r="J4476" s="500" t="s">
        <v>689</v>
      </c>
      <c r="K4476" s="500" t="s">
        <v>2306</v>
      </c>
      <c r="L4476" s="500" t="s">
        <v>27724</v>
      </c>
      <c r="M4476" s="500" t="s">
        <v>2307</v>
      </c>
      <c r="N4476" s="500" t="s">
        <v>14980</v>
      </c>
    </row>
    <row r="4477" spans="1:14">
      <c r="A4477" s="500" t="s">
        <v>686</v>
      </c>
      <c r="B4477" s="500" t="s">
        <v>2858</v>
      </c>
      <c r="C4477" s="500" t="s">
        <v>2888</v>
      </c>
      <c r="D4477" s="500" t="s">
        <v>2889</v>
      </c>
      <c r="E4477" s="500" t="s">
        <v>11099</v>
      </c>
      <c r="F4477" s="500" t="s">
        <v>580</v>
      </c>
      <c r="G4477" s="500" t="s">
        <v>14981</v>
      </c>
      <c r="H4477" s="500" t="s">
        <v>11320</v>
      </c>
      <c r="I4477" s="500" t="s">
        <v>688</v>
      </c>
      <c r="J4477" s="500" t="s">
        <v>689</v>
      </c>
      <c r="K4477" s="500" t="s">
        <v>2306</v>
      </c>
      <c r="L4477" s="500" t="s">
        <v>27724</v>
      </c>
      <c r="M4477" s="500" t="s">
        <v>2307</v>
      </c>
      <c r="N4477" s="500" t="s">
        <v>14982</v>
      </c>
    </row>
    <row r="4478" spans="1:14">
      <c r="A4478" s="500" t="s">
        <v>686</v>
      </c>
      <c r="B4478" s="500" t="s">
        <v>2858</v>
      </c>
      <c r="C4478" s="500" t="s">
        <v>2888</v>
      </c>
      <c r="D4478" s="500" t="s">
        <v>2889</v>
      </c>
      <c r="E4478" s="500" t="s">
        <v>11099</v>
      </c>
      <c r="F4478" s="500" t="s">
        <v>580</v>
      </c>
      <c r="G4478" s="500" t="s">
        <v>14983</v>
      </c>
      <c r="H4478" s="500" t="s">
        <v>13771</v>
      </c>
      <c r="I4478" s="500" t="s">
        <v>688</v>
      </c>
      <c r="J4478" s="500" t="s">
        <v>689</v>
      </c>
      <c r="K4478" s="500" t="s">
        <v>2306</v>
      </c>
      <c r="L4478" s="500" t="s">
        <v>27724</v>
      </c>
      <c r="M4478" s="500" t="s">
        <v>2307</v>
      </c>
      <c r="N4478" s="500" t="s">
        <v>14984</v>
      </c>
    </row>
    <row r="4479" spans="1:14">
      <c r="A4479" s="500" t="s">
        <v>686</v>
      </c>
      <c r="B4479" s="500" t="s">
        <v>2858</v>
      </c>
      <c r="C4479" s="500" t="s">
        <v>2888</v>
      </c>
      <c r="D4479" s="500" t="s">
        <v>2889</v>
      </c>
      <c r="E4479" s="500" t="s">
        <v>11099</v>
      </c>
      <c r="F4479" s="500" t="s">
        <v>580</v>
      </c>
      <c r="G4479" s="500" t="s">
        <v>14985</v>
      </c>
      <c r="H4479" s="500" t="s">
        <v>14164</v>
      </c>
      <c r="I4479" s="500" t="s">
        <v>688</v>
      </c>
      <c r="J4479" s="500" t="s">
        <v>689</v>
      </c>
      <c r="K4479" s="500" t="s">
        <v>2306</v>
      </c>
      <c r="L4479" s="500" t="s">
        <v>27724</v>
      </c>
      <c r="M4479" s="500" t="s">
        <v>2307</v>
      </c>
      <c r="N4479" s="500" t="s">
        <v>14986</v>
      </c>
    </row>
    <row r="4480" spans="1:14">
      <c r="A4480" s="500" t="s">
        <v>686</v>
      </c>
      <c r="B4480" s="500" t="s">
        <v>2858</v>
      </c>
      <c r="C4480" s="500" t="s">
        <v>2888</v>
      </c>
      <c r="D4480" s="500" t="s">
        <v>2889</v>
      </c>
      <c r="E4480" s="500" t="s">
        <v>11099</v>
      </c>
      <c r="F4480" s="500" t="s">
        <v>580</v>
      </c>
      <c r="G4480" s="500" t="s">
        <v>14987</v>
      </c>
      <c r="H4480" s="500" t="s">
        <v>14218</v>
      </c>
      <c r="I4480" s="500" t="s">
        <v>688</v>
      </c>
      <c r="J4480" s="500" t="s">
        <v>689</v>
      </c>
      <c r="K4480" s="500" t="s">
        <v>2306</v>
      </c>
      <c r="L4480" s="500" t="s">
        <v>27724</v>
      </c>
      <c r="M4480" s="500" t="s">
        <v>2307</v>
      </c>
      <c r="N4480" s="500" t="s">
        <v>14988</v>
      </c>
    </row>
    <row r="4481" spans="1:14">
      <c r="A4481" s="500" t="s">
        <v>686</v>
      </c>
      <c r="B4481" s="500" t="s">
        <v>2858</v>
      </c>
      <c r="C4481" s="500" t="s">
        <v>2888</v>
      </c>
      <c r="D4481" s="500" t="s">
        <v>2889</v>
      </c>
      <c r="E4481" s="500" t="s">
        <v>11099</v>
      </c>
      <c r="F4481" s="500" t="s">
        <v>580</v>
      </c>
      <c r="G4481" s="500" t="s">
        <v>14989</v>
      </c>
      <c r="H4481" s="500" t="s">
        <v>11254</v>
      </c>
      <c r="I4481" s="500" t="s">
        <v>688</v>
      </c>
      <c r="J4481" s="500" t="s">
        <v>689</v>
      </c>
      <c r="K4481" s="500" t="s">
        <v>2306</v>
      </c>
      <c r="L4481" s="500" t="s">
        <v>27724</v>
      </c>
      <c r="M4481" s="500" t="s">
        <v>2307</v>
      </c>
      <c r="N4481" s="500" t="s">
        <v>14990</v>
      </c>
    </row>
    <row r="4482" spans="1:14">
      <c r="A4482" s="500" t="s">
        <v>686</v>
      </c>
      <c r="B4482" s="500" t="s">
        <v>2858</v>
      </c>
      <c r="C4482" s="500" t="s">
        <v>2888</v>
      </c>
      <c r="D4482" s="500" t="s">
        <v>2889</v>
      </c>
      <c r="E4482" s="500" t="s">
        <v>11099</v>
      </c>
      <c r="F4482" s="500" t="s">
        <v>580</v>
      </c>
      <c r="G4482" s="500" t="s">
        <v>14991</v>
      </c>
      <c r="H4482" s="500" t="s">
        <v>14195</v>
      </c>
      <c r="I4482" s="500" t="s">
        <v>688</v>
      </c>
      <c r="J4482" s="500" t="s">
        <v>689</v>
      </c>
      <c r="K4482" s="500" t="s">
        <v>2306</v>
      </c>
      <c r="L4482" s="500" t="s">
        <v>27724</v>
      </c>
      <c r="M4482" s="500" t="s">
        <v>2307</v>
      </c>
      <c r="N4482" s="500" t="s">
        <v>14992</v>
      </c>
    </row>
    <row r="4483" spans="1:14">
      <c r="A4483" s="500" t="s">
        <v>686</v>
      </c>
      <c r="B4483" s="500" t="s">
        <v>2858</v>
      </c>
      <c r="C4483" s="500" t="s">
        <v>2888</v>
      </c>
      <c r="D4483" s="500" t="s">
        <v>2889</v>
      </c>
      <c r="E4483" s="500" t="s">
        <v>11099</v>
      </c>
      <c r="F4483" s="500" t="s">
        <v>580</v>
      </c>
      <c r="G4483" s="500" t="s">
        <v>14993</v>
      </c>
      <c r="H4483" s="500" t="s">
        <v>11296</v>
      </c>
      <c r="I4483" s="500" t="s">
        <v>688</v>
      </c>
      <c r="J4483" s="500" t="s">
        <v>689</v>
      </c>
      <c r="K4483" s="500" t="s">
        <v>2306</v>
      </c>
      <c r="L4483" s="500" t="s">
        <v>27724</v>
      </c>
      <c r="M4483" s="500" t="s">
        <v>2307</v>
      </c>
      <c r="N4483" s="500" t="s">
        <v>14994</v>
      </c>
    </row>
    <row r="4484" spans="1:14">
      <c r="A4484" s="500" t="s">
        <v>686</v>
      </c>
      <c r="B4484" s="500" t="s">
        <v>2858</v>
      </c>
      <c r="C4484" s="500" t="s">
        <v>2888</v>
      </c>
      <c r="D4484" s="500" t="s">
        <v>2889</v>
      </c>
      <c r="E4484" s="500" t="s">
        <v>11099</v>
      </c>
      <c r="F4484" s="500" t="s">
        <v>580</v>
      </c>
      <c r="G4484" s="500" t="s">
        <v>14995</v>
      </c>
      <c r="H4484" s="500" t="s">
        <v>14717</v>
      </c>
      <c r="I4484" s="500" t="s">
        <v>688</v>
      </c>
      <c r="J4484" s="500" t="s">
        <v>689</v>
      </c>
      <c r="K4484" s="500" t="s">
        <v>2306</v>
      </c>
      <c r="L4484" s="500" t="s">
        <v>27724</v>
      </c>
      <c r="M4484" s="500" t="s">
        <v>2307</v>
      </c>
      <c r="N4484" s="500" t="s">
        <v>14996</v>
      </c>
    </row>
    <row r="4485" spans="1:14">
      <c r="A4485" s="500" t="s">
        <v>686</v>
      </c>
      <c r="B4485" s="500" t="s">
        <v>2858</v>
      </c>
      <c r="C4485" s="500" t="s">
        <v>2888</v>
      </c>
      <c r="D4485" s="500" t="s">
        <v>2889</v>
      </c>
      <c r="E4485" s="500" t="s">
        <v>11099</v>
      </c>
      <c r="F4485" s="500" t="s">
        <v>580</v>
      </c>
      <c r="G4485" s="500" t="s">
        <v>14997</v>
      </c>
      <c r="H4485" s="500" t="s">
        <v>11062</v>
      </c>
      <c r="I4485" s="500" t="s">
        <v>688</v>
      </c>
      <c r="J4485" s="500" t="s">
        <v>689</v>
      </c>
      <c r="K4485" s="500" t="s">
        <v>2306</v>
      </c>
      <c r="L4485" s="500" t="s">
        <v>27724</v>
      </c>
      <c r="M4485" s="500" t="s">
        <v>2307</v>
      </c>
      <c r="N4485" s="500" t="s">
        <v>14998</v>
      </c>
    </row>
    <row r="4486" spans="1:14">
      <c r="A4486" s="500" t="s">
        <v>686</v>
      </c>
      <c r="B4486" s="500" t="s">
        <v>2858</v>
      </c>
      <c r="C4486" s="500" t="s">
        <v>2888</v>
      </c>
      <c r="D4486" s="500" t="s">
        <v>2889</v>
      </c>
      <c r="E4486" s="500" t="s">
        <v>11099</v>
      </c>
      <c r="F4486" s="500" t="s">
        <v>580</v>
      </c>
      <c r="G4486" s="500" t="s">
        <v>14999</v>
      </c>
      <c r="H4486" s="500" t="s">
        <v>3893</v>
      </c>
      <c r="I4486" s="500" t="s">
        <v>688</v>
      </c>
      <c r="J4486" s="500" t="s">
        <v>689</v>
      </c>
      <c r="K4486" s="500" t="s">
        <v>2306</v>
      </c>
      <c r="L4486" s="500" t="s">
        <v>27724</v>
      </c>
      <c r="M4486" s="500" t="s">
        <v>2307</v>
      </c>
      <c r="N4486" s="500" t="s">
        <v>15000</v>
      </c>
    </row>
    <row r="4487" spans="1:14">
      <c r="A4487" s="500" t="s">
        <v>686</v>
      </c>
      <c r="B4487" s="500" t="s">
        <v>2858</v>
      </c>
      <c r="C4487" s="500" t="s">
        <v>2888</v>
      </c>
      <c r="D4487" s="500" t="s">
        <v>2889</v>
      </c>
      <c r="E4487" s="500" t="s">
        <v>11099</v>
      </c>
      <c r="F4487" s="500" t="s">
        <v>580</v>
      </c>
      <c r="G4487" s="500" t="s">
        <v>15001</v>
      </c>
      <c r="H4487" s="500" t="s">
        <v>11309</v>
      </c>
      <c r="I4487" s="500" t="s">
        <v>688</v>
      </c>
      <c r="J4487" s="500" t="s">
        <v>689</v>
      </c>
      <c r="K4487" s="500" t="s">
        <v>2306</v>
      </c>
      <c r="L4487" s="500" t="s">
        <v>27724</v>
      </c>
      <c r="M4487" s="500" t="s">
        <v>2307</v>
      </c>
      <c r="N4487" s="500" t="s">
        <v>15002</v>
      </c>
    </row>
    <row r="4488" spans="1:14">
      <c r="A4488" s="500" t="s">
        <v>686</v>
      </c>
      <c r="B4488" s="500" t="s">
        <v>2858</v>
      </c>
      <c r="C4488" s="500" t="s">
        <v>2888</v>
      </c>
      <c r="D4488" s="500" t="s">
        <v>2889</v>
      </c>
      <c r="E4488" s="500" t="s">
        <v>11099</v>
      </c>
      <c r="F4488" s="500" t="s">
        <v>580</v>
      </c>
      <c r="G4488" s="500" t="s">
        <v>15003</v>
      </c>
      <c r="H4488" s="500" t="s">
        <v>11063</v>
      </c>
      <c r="I4488" s="500" t="s">
        <v>688</v>
      </c>
      <c r="J4488" s="500" t="s">
        <v>689</v>
      </c>
      <c r="K4488" s="500" t="s">
        <v>2306</v>
      </c>
      <c r="L4488" s="500" t="s">
        <v>27724</v>
      </c>
      <c r="M4488" s="500" t="s">
        <v>2307</v>
      </c>
      <c r="N4488" s="500" t="s">
        <v>15004</v>
      </c>
    </row>
    <row r="4489" spans="1:14">
      <c r="A4489" s="500" t="s">
        <v>686</v>
      </c>
      <c r="B4489" s="500" t="s">
        <v>2858</v>
      </c>
      <c r="C4489" s="500" t="s">
        <v>2888</v>
      </c>
      <c r="D4489" s="500" t="s">
        <v>2889</v>
      </c>
      <c r="E4489" s="500" t="s">
        <v>11099</v>
      </c>
      <c r="F4489" s="500" t="s">
        <v>580</v>
      </c>
      <c r="G4489" s="500" t="s">
        <v>15005</v>
      </c>
      <c r="H4489" s="500" t="s">
        <v>11320</v>
      </c>
      <c r="I4489" s="500" t="s">
        <v>688</v>
      </c>
      <c r="J4489" s="500" t="s">
        <v>689</v>
      </c>
      <c r="K4489" s="500" t="s">
        <v>2306</v>
      </c>
      <c r="L4489" s="500" t="s">
        <v>27724</v>
      </c>
      <c r="M4489" s="500" t="s">
        <v>2307</v>
      </c>
      <c r="N4489" s="500" t="s">
        <v>15006</v>
      </c>
    </row>
    <row r="4490" spans="1:14">
      <c r="A4490" s="500" t="s">
        <v>686</v>
      </c>
      <c r="B4490" s="500" t="s">
        <v>2858</v>
      </c>
      <c r="C4490" s="500" t="s">
        <v>2888</v>
      </c>
      <c r="D4490" s="500" t="s">
        <v>2889</v>
      </c>
      <c r="E4490" s="500" t="s">
        <v>11099</v>
      </c>
      <c r="F4490" s="500" t="s">
        <v>580</v>
      </c>
      <c r="G4490" s="500" t="s">
        <v>15007</v>
      </c>
      <c r="H4490" s="500" t="s">
        <v>13771</v>
      </c>
      <c r="I4490" s="500" t="s">
        <v>688</v>
      </c>
      <c r="J4490" s="500" t="s">
        <v>689</v>
      </c>
      <c r="K4490" s="500" t="s">
        <v>2306</v>
      </c>
      <c r="L4490" s="500" t="s">
        <v>27724</v>
      </c>
      <c r="M4490" s="500" t="s">
        <v>2307</v>
      </c>
      <c r="N4490" s="500" t="s">
        <v>15008</v>
      </c>
    </row>
    <row r="4491" spans="1:14">
      <c r="A4491" s="500" t="s">
        <v>686</v>
      </c>
      <c r="B4491" s="500" t="s">
        <v>2858</v>
      </c>
      <c r="C4491" s="500" t="s">
        <v>2888</v>
      </c>
      <c r="D4491" s="500" t="s">
        <v>2889</v>
      </c>
      <c r="E4491" s="500" t="s">
        <v>11099</v>
      </c>
      <c r="F4491" s="500" t="s">
        <v>580</v>
      </c>
      <c r="G4491" s="500" t="s">
        <v>15009</v>
      </c>
      <c r="H4491" s="500" t="s">
        <v>14164</v>
      </c>
      <c r="I4491" s="500" t="s">
        <v>688</v>
      </c>
      <c r="J4491" s="500" t="s">
        <v>689</v>
      </c>
      <c r="K4491" s="500" t="s">
        <v>2306</v>
      </c>
      <c r="L4491" s="500" t="s">
        <v>27724</v>
      </c>
      <c r="M4491" s="500" t="s">
        <v>2307</v>
      </c>
      <c r="N4491" s="500" t="s">
        <v>15010</v>
      </c>
    </row>
    <row r="4492" spans="1:14">
      <c r="A4492" s="500" t="s">
        <v>686</v>
      </c>
      <c r="B4492" s="500" t="s">
        <v>2858</v>
      </c>
      <c r="C4492" s="500" t="s">
        <v>2888</v>
      </c>
      <c r="D4492" s="500" t="s">
        <v>2889</v>
      </c>
      <c r="E4492" s="500" t="s">
        <v>11099</v>
      </c>
      <c r="F4492" s="500" t="s">
        <v>580</v>
      </c>
      <c r="G4492" s="500" t="s">
        <v>15011</v>
      </c>
      <c r="H4492" s="500" t="s">
        <v>14218</v>
      </c>
      <c r="I4492" s="500" t="s">
        <v>688</v>
      </c>
      <c r="J4492" s="500" t="s">
        <v>689</v>
      </c>
      <c r="K4492" s="500" t="s">
        <v>2306</v>
      </c>
      <c r="L4492" s="500" t="s">
        <v>27724</v>
      </c>
      <c r="M4492" s="500" t="s">
        <v>2307</v>
      </c>
      <c r="N4492" s="500" t="s">
        <v>15012</v>
      </c>
    </row>
    <row r="4493" spans="1:14">
      <c r="A4493" s="500" t="s">
        <v>686</v>
      </c>
      <c r="B4493" s="500" t="s">
        <v>2858</v>
      </c>
      <c r="C4493" s="500" t="s">
        <v>2888</v>
      </c>
      <c r="D4493" s="500" t="s">
        <v>2889</v>
      </c>
      <c r="E4493" s="500" t="s">
        <v>11099</v>
      </c>
      <c r="F4493" s="500" t="s">
        <v>580</v>
      </c>
      <c r="G4493" s="500" t="s">
        <v>15013</v>
      </c>
      <c r="H4493" s="500" t="s">
        <v>11254</v>
      </c>
      <c r="I4493" s="500" t="s">
        <v>688</v>
      </c>
      <c r="J4493" s="500" t="s">
        <v>689</v>
      </c>
      <c r="K4493" s="500" t="s">
        <v>2306</v>
      </c>
      <c r="L4493" s="500" t="s">
        <v>27724</v>
      </c>
      <c r="M4493" s="500" t="s">
        <v>2307</v>
      </c>
      <c r="N4493" s="500" t="s">
        <v>15014</v>
      </c>
    </row>
    <row r="4494" spans="1:14">
      <c r="A4494" s="500" t="s">
        <v>686</v>
      </c>
      <c r="B4494" s="500" t="s">
        <v>2858</v>
      </c>
      <c r="C4494" s="500" t="s">
        <v>2888</v>
      </c>
      <c r="D4494" s="500" t="s">
        <v>2889</v>
      </c>
      <c r="E4494" s="500" t="s">
        <v>11099</v>
      </c>
      <c r="F4494" s="500" t="s">
        <v>580</v>
      </c>
      <c r="G4494" s="500" t="s">
        <v>15015</v>
      </c>
      <c r="H4494" s="500" t="s">
        <v>14195</v>
      </c>
      <c r="I4494" s="500" t="s">
        <v>688</v>
      </c>
      <c r="J4494" s="500" t="s">
        <v>689</v>
      </c>
      <c r="K4494" s="500" t="s">
        <v>2306</v>
      </c>
      <c r="L4494" s="500" t="s">
        <v>27724</v>
      </c>
      <c r="M4494" s="500" t="s">
        <v>2307</v>
      </c>
      <c r="N4494" s="500" t="s">
        <v>15016</v>
      </c>
    </row>
    <row r="4495" spans="1:14">
      <c r="A4495" s="500" t="s">
        <v>686</v>
      </c>
      <c r="B4495" s="500" t="s">
        <v>2858</v>
      </c>
      <c r="C4495" s="500" t="s">
        <v>2888</v>
      </c>
      <c r="D4495" s="500" t="s">
        <v>2889</v>
      </c>
      <c r="E4495" s="500" t="s">
        <v>11099</v>
      </c>
      <c r="F4495" s="500" t="s">
        <v>580</v>
      </c>
      <c r="G4495" s="500" t="s">
        <v>15017</v>
      </c>
      <c r="H4495" s="500" t="s">
        <v>11296</v>
      </c>
      <c r="I4495" s="500" t="s">
        <v>688</v>
      </c>
      <c r="J4495" s="500" t="s">
        <v>689</v>
      </c>
      <c r="K4495" s="500" t="s">
        <v>2306</v>
      </c>
      <c r="L4495" s="500" t="s">
        <v>27724</v>
      </c>
      <c r="M4495" s="500" t="s">
        <v>2307</v>
      </c>
      <c r="N4495" s="500" t="s">
        <v>15018</v>
      </c>
    </row>
    <row r="4496" spans="1:14">
      <c r="A4496" s="500" t="s">
        <v>686</v>
      </c>
      <c r="B4496" s="500" t="s">
        <v>2858</v>
      </c>
      <c r="C4496" s="500" t="s">
        <v>2888</v>
      </c>
      <c r="D4496" s="500" t="s">
        <v>2889</v>
      </c>
      <c r="E4496" s="500" t="s">
        <v>11099</v>
      </c>
      <c r="F4496" s="500" t="s">
        <v>580</v>
      </c>
      <c r="G4496" s="500" t="s">
        <v>15019</v>
      </c>
      <c r="H4496" s="500" t="s">
        <v>14717</v>
      </c>
      <c r="I4496" s="500" t="s">
        <v>688</v>
      </c>
      <c r="J4496" s="500" t="s">
        <v>689</v>
      </c>
      <c r="K4496" s="500" t="s">
        <v>2306</v>
      </c>
      <c r="L4496" s="500" t="s">
        <v>27724</v>
      </c>
      <c r="M4496" s="500" t="s">
        <v>2307</v>
      </c>
      <c r="N4496" s="500" t="s">
        <v>15020</v>
      </c>
    </row>
    <row r="4497" spans="1:14">
      <c r="A4497" s="500" t="s">
        <v>686</v>
      </c>
      <c r="B4497" s="500" t="s">
        <v>2858</v>
      </c>
      <c r="C4497" s="500" t="s">
        <v>2888</v>
      </c>
      <c r="D4497" s="500" t="s">
        <v>2889</v>
      </c>
      <c r="E4497" s="500" t="s">
        <v>11099</v>
      </c>
      <c r="F4497" s="500" t="s">
        <v>580</v>
      </c>
      <c r="G4497" s="500" t="s">
        <v>15021</v>
      </c>
      <c r="H4497" s="500" t="s">
        <v>15022</v>
      </c>
      <c r="I4497" s="500" t="s">
        <v>688</v>
      </c>
      <c r="J4497" s="500" t="s">
        <v>689</v>
      </c>
      <c r="K4497" s="500" t="s">
        <v>2306</v>
      </c>
      <c r="L4497" s="500" t="s">
        <v>27724</v>
      </c>
      <c r="M4497" s="500" t="s">
        <v>2307</v>
      </c>
      <c r="N4497" s="500" t="s">
        <v>15023</v>
      </c>
    </row>
    <row r="4498" spans="1:14">
      <c r="A4498" s="500" t="s">
        <v>686</v>
      </c>
      <c r="B4498" s="500" t="s">
        <v>2858</v>
      </c>
      <c r="C4498" s="500" t="s">
        <v>2888</v>
      </c>
      <c r="D4498" s="500" t="s">
        <v>2889</v>
      </c>
      <c r="E4498" s="500" t="s">
        <v>11099</v>
      </c>
      <c r="F4498" s="500" t="s">
        <v>580</v>
      </c>
      <c r="G4498" s="500" t="s">
        <v>15024</v>
      </c>
      <c r="H4498" s="500" t="s">
        <v>11296</v>
      </c>
      <c r="I4498" s="500" t="s">
        <v>688</v>
      </c>
      <c r="J4498" s="500" t="s">
        <v>689</v>
      </c>
      <c r="K4498" s="500" t="s">
        <v>2306</v>
      </c>
      <c r="L4498" s="500" t="s">
        <v>27724</v>
      </c>
      <c r="M4498" s="500" t="s">
        <v>2307</v>
      </c>
      <c r="N4498" s="500" t="s">
        <v>15025</v>
      </c>
    </row>
    <row r="4499" spans="1:14">
      <c r="A4499" s="500" t="s">
        <v>686</v>
      </c>
      <c r="B4499" s="500" t="s">
        <v>2858</v>
      </c>
      <c r="C4499" s="500" t="s">
        <v>2888</v>
      </c>
      <c r="D4499" s="500" t="s">
        <v>2889</v>
      </c>
      <c r="E4499" s="500" t="s">
        <v>11099</v>
      </c>
      <c r="F4499" s="500" t="s">
        <v>580</v>
      </c>
      <c r="G4499" s="500" t="s">
        <v>15026</v>
      </c>
      <c r="H4499" s="500" t="s">
        <v>7715</v>
      </c>
      <c r="I4499" s="500" t="s">
        <v>688</v>
      </c>
      <c r="J4499" s="500" t="s">
        <v>689</v>
      </c>
      <c r="K4499" s="500" t="s">
        <v>2306</v>
      </c>
      <c r="L4499" s="500" t="s">
        <v>27724</v>
      </c>
      <c r="M4499" s="500" t="s">
        <v>2307</v>
      </c>
      <c r="N4499" s="500" t="s">
        <v>15027</v>
      </c>
    </row>
    <row r="4500" spans="1:14">
      <c r="A4500" s="500" t="s">
        <v>686</v>
      </c>
      <c r="B4500" s="500" t="s">
        <v>2858</v>
      </c>
      <c r="C4500" s="500" t="s">
        <v>2888</v>
      </c>
      <c r="D4500" s="500" t="s">
        <v>2889</v>
      </c>
      <c r="E4500" s="500" t="s">
        <v>11099</v>
      </c>
      <c r="F4500" s="500" t="s">
        <v>580</v>
      </c>
      <c r="G4500" s="500" t="s">
        <v>15028</v>
      </c>
      <c r="H4500" s="500" t="s">
        <v>14260</v>
      </c>
      <c r="I4500" s="500" t="s">
        <v>688</v>
      </c>
      <c r="J4500" s="500" t="s">
        <v>689</v>
      </c>
      <c r="K4500" s="500" t="s">
        <v>2306</v>
      </c>
      <c r="L4500" s="500" t="s">
        <v>27724</v>
      </c>
      <c r="M4500" s="500" t="s">
        <v>2307</v>
      </c>
      <c r="N4500" s="500" t="s">
        <v>15029</v>
      </c>
    </row>
    <row r="4501" spans="1:14">
      <c r="A4501" s="500" t="s">
        <v>686</v>
      </c>
      <c r="B4501" s="500" t="s">
        <v>2858</v>
      </c>
      <c r="C4501" s="500" t="s">
        <v>2888</v>
      </c>
      <c r="D4501" s="500" t="s">
        <v>2889</v>
      </c>
      <c r="E4501" s="500" t="s">
        <v>11099</v>
      </c>
      <c r="F4501" s="500" t="s">
        <v>580</v>
      </c>
      <c r="G4501" s="500" t="s">
        <v>15030</v>
      </c>
      <c r="H4501" s="500" t="s">
        <v>11835</v>
      </c>
      <c r="I4501" s="500" t="s">
        <v>688</v>
      </c>
      <c r="J4501" s="500" t="s">
        <v>689</v>
      </c>
      <c r="K4501" s="500" t="s">
        <v>2306</v>
      </c>
      <c r="L4501" s="500" t="s">
        <v>27724</v>
      </c>
      <c r="M4501" s="500" t="s">
        <v>2307</v>
      </c>
      <c r="N4501" s="500" t="s">
        <v>15031</v>
      </c>
    </row>
    <row r="4502" spans="1:14">
      <c r="A4502" s="500" t="s">
        <v>686</v>
      </c>
      <c r="B4502" s="500" t="s">
        <v>2858</v>
      </c>
      <c r="C4502" s="500" t="s">
        <v>2888</v>
      </c>
      <c r="D4502" s="500" t="s">
        <v>2889</v>
      </c>
      <c r="E4502" s="500" t="s">
        <v>11099</v>
      </c>
      <c r="F4502" s="500" t="s">
        <v>580</v>
      </c>
      <c r="G4502" s="500" t="s">
        <v>15032</v>
      </c>
      <c r="H4502" s="500" t="s">
        <v>11066</v>
      </c>
      <c r="I4502" s="500" t="s">
        <v>688</v>
      </c>
      <c r="J4502" s="500" t="s">
        <v>689</v>
      </c>
      <c r="K4502" s="500" t="s">
        <v>2306</v>
      </c>
      <c r="L4502" s="500" t="s">
        <v>27724</v>
      </c>
      <c r="M4502" s="500" t="s">
        <v>2307</v>
      </c>
      <c r="N4502" s="500" t="s">
        <v>15033</v>
      </c>
    </row>
    <row r="4503" spans="1:14">
      <c r="A4503" s="500" t="s">
        <v>686</v>
      </c>
      <c r="B4503" s="500" t="s">
        <v>2858</v>
      </c>
      <c r="C4503" s="500" t="s">
        <v>2888</v>
      </c>
      <c r="D4503" s="500" t="s">
        <v>2889</v>
      </c>
      <c r="E4503" s="500" t="s">
        <v>11099</v>
      </c>
      <c r="F4503" s="500" t="s">
        <v>580</v>
      </c>
      <c r="G4503" s="500" t="s">
        <v>15034</v>
      </c>
      <c r="H4503" s="500" t="s">
        <v>12825</v>
      </c>
      <c r="I4503" s="500" t="s">
        <v>688</v>
      </c>
      <c r="J4503" s="500" t="s">
        <v>689</v>
      </c>
      <c r="K4503" s="500" t="s">
        <v>2306</v>
      </c>
      <c r="L4503" s="500" t="s">
        <v>27724</v>
      </c>
      <c r="M4503" s="500" t="s">
        <v>2307</v>
      </c>
      <c r="N4503" s="500" t="s">
        <v>15035</v>
      </c>
    </row>
    <row r="4504" spans="1:14">
      <c r="A4504" s="500" t="s">
        <v>686</v>
      </c>
      <c r="B4504" s="500" t="s">
        <v>2858</v>
      </c>
      <c r="C4504" s="500" t="s">
        <v>2888</v>
      </c>
      <c r="D4504" s="500" t="s">
        <v>2889</v>
      </c>
      <c r="E4504" s="500" t="s">
        <v>11099</v>
      </c>
      <c r="F4504" s="500" t="s">
        <v>580</v>
      </c>
      <c r="G4504" s="500" t="s">
        <v>15036</v>
      </c>
      <c r="H4504" s="500" t="s">
        <v>14269</v>
      </c>
      <c r="I4504" s="500" t="s">
        <v>688</v>
      </c>
      <c r="J4504" s="500" t="s">
        <v>689</v>
      </c>
      <c r="K4504" s="500" t="s">
        <v>2306</v>
      </c>
      <c r="L4504" s="500" t="s">
        <v>27724</v>
      </c>
      <c r="M4504" s="500" t="s">
        <v>2307</v>
      </c>
      <c r="N4504" s="500" t="s">
        <v>15037</v>
      </c>
    </row>
    <row r="4505" spans="1:14">
      <c r="A4505" s="500" t="s">
        <v>686</v>
      </c>
      <c r="B4505" s="500" t="s">
        <v>2858</v>
      </c>
      <c r="C4505" s="500" t="s">
        <v>2888</v>
      </c>
      <c r="D4505" s="500" t="s">
        <v>2889</v>
      </c>
      <c r="E4505" s="500" t="s">
        <v>11099</v>
      </c>
      <c r="F4505" s="500" t="s">
        <v>580</v>
      </c>
      <c r="G4505" s="500" t="s">
        <v>15038</v>
      </c>
      <c r="H4505" s="500" t="s">
        <v>11383</v>
      </c>
      <c r="I4505" s="500" t="s">
        <v>688</v>
      </c>
      <c r="J4505" s="500" t="s">
        <v>689</v>
      </c>
      <c r="K4505" s="500" t="s">
        <v>2306</v>
      </c>
      <c r="L4505" s="500" t="s">
        <v>27724</v>
      </c>
      <c r="M4505" s="500" t="s">
        <v>2307</v>
      </c>
      <c r="N4505" s="500" t="s">
        <v>15039</v>
      </c>
    </row>
    <row r="4506" spans="1:14">
      <c r="A4506" s="500" t="s">
        <v>686</v>
      </c>
      <c r="B4506" s="500" t="s">
        <v>2858</v>
      </c>
      <c r="C4506" s="500" t="s">
        <v>2888</v>
      </c>
      <c r="D4506" s="500" t="s">
        <v>2889</v>
      </c>
      <c r="E4506" s="500" t="s">
        <v>11099</v>
      </c>
      <c r="F4506" s="500" t="s">
        <v>580</v>
      </c>
      <c r="G4506" s="500" t="s">
        <v>15040</v>
      </c>
      <c r="H4506" s="500" t="s">
        <v>11261</v>
      </c>
      <c r="I4506" s="500" t="s">
        <v>688</v>
      </c>
      <c r="J4506" s="500" t="s">
        <v>689</v>
      </c>
      <c r="K4506" s="500" t="s">
        <v>2306</v>
      </c>
      <c r="L4506" s="500" t="s">
        <v>27724</v>
      </c>
      <c r="M4506" s="500" t="s">
        <v>2307</v>
      </c>
      <c r="N4506" s="500" t="s">
        <v>15041</v>
      </c>
    </row>
    <row r="4507" spans="1:14">
      <c r="A4507" s="500" t="s">
        <v>686</v>
      </c>
      <c r="B4507" s="500" t="s">
        <v>2858</v>
      </c>
      <c r="C4507" s="500" t="s">
        <v>2888</v>
      </c>
      <c r="D4507" s="500" t="s">
        <v>2889</v>
      </c>
      <c r="E4507" s="500" t="s">
        <v>11099</v>
      </c>
      <c r="F4507" s="500" t="s">
        <v>580</v>
      </c>
      <c r="G4507" s="500" t="s">
        <v>15042</v>
      </c>
      <c r="H4507" s="500" t="s">
        <v>14247</v>
      </c>
      <c r="I4507" s="500" t="s">
        <v>688</v>
      </c>
      <c r="J4507" s="500" t="s">
        <v>689</v>
      </c>
      <c r="K4507" s="500" t="s">
        <v>2306</v>
      </c>
      <c r="L4507" s="500" t="s">
        <v>27724</v>
      </c>
      <c r="M4507" s="500" t="s">
        <v>2307</v>
      </c>
      <c r="N4507" s="500" t="s">
        <v>15043</v>
      </c>
    </row>
    <row r="4508" spans="1:14">
      <c r="A4508" s="500" t="s">
        <v>686</v>
      </c>
      <c r="B4508" s="500" t="s">
        <v>2858</v>
      </c>
      <c r="C4508" s="500" t="s">
        <v>2888</v>
      </c>
      <c r="D4508" s="500" t="s">
        <v>2889</v>
      </c>
      <c r="E4508" s="500" t="s">
        <v>11099</v>
      </c>
      <c r="F4508" s="500" t="s">
        <v>580</v>
      </c>
      <c r="G4508" s="500" t="s">
        <v>15044</v>
      </c>
      <c r="H4508" s="500" t="s">
        <v>11342</v>
      </c>
      <c r="I4508" s="500" t="s">
        <v>688</v>
      </c>
      <c r="J4508" s="500" t="s">
        <v>689</v>
      </c>
      <c r="K4508" s="500" t="s">
        <v>2306</v>
      </c>
      <c r="L4508" s="500" t="s">
        <v>27724</v>
      </c>
      <c r="M4508" s="500" t="s">
        <v>2307</v>
      </c>
      <c r="N4508" s="500" t="s">
        <v>15045</v>
      </c>
    </row>
    <row r="4509" spans="1:14">
      <c r="A4509" s="500" t="s">
        <v>686</v>
      </c>
      <c r="B4509" s="500" t="s">
        <v>2858</v>
      </c>
      <c r="C4509" s="500" t="s">
        <v>2888</v>
      </c>
      <c r="D4509" s="500" t="s">
        <v>2889</v>
      </c>
      <c r="E4509" s="500" t="s">
        <v>11099</v>
      </c>
      <c r="F4509" s="500" t="s">
        <v>580</v>
      </c>
      <c r="G4509" s="500" t="s">
        <v>15046</v>
      </c>
      <c r="H4509" s="500" t="s">
        <v>14768</v>
      </c>
      <c r="I4509" s="500" t="s">
        <v>688</v>
      </c>
      <c r="J4509" s="500" t="s">
        <v>689</v>
      </c>
      <c r="K4509" s="500" t="s">
        <v>2306</v>
      </c>
      <c r="L4509" s="500" t="s">
        <v>27724</v>
      </c>
      <c r="M4509" s="500" t="s">
        <v>2307</v>
      </c>
      <c r="N4509" s="500" t="s">
        <v>15047</v>
      </c>
    </row>
    <row r="4510" spans="1:14">
      <c r="A4510" s="500" t="s">
        <v>686</v>
      </c>
      <c r="B4510" s="500" t="s">
        <v>2858</v>
      </c>
      <c r="C4510" s="500" t="s">
        <v>2888</v>
      </c>
      <c r="D4510" s="500" t="s">
        <v>2889</v>
      </c>
      <c r="E4510" s="500" t="s">
        <v>11099</v>
      </c>
      <c r="F4510" s="500" t="s">
        <v>580</v>
      </c>
      <c r="G4510" s="500" t="s">
        <v>15048</v>
      </c>
      <c r="H4510" s="500" t="s">
        <v>11296</v>
      </c>
      <c r="I4510" s="500" t="s">
        <v>688</v>
      </c>
      <c r="J4510" s="500" t="s">
        <v>689</v>
      </c>
      <c r="K4510" s="500" t="s">
        <v>2306</v>
      </c>
      <c r="L4510" s="500" t="s">
        <v>27724</v>
      </c>
      <c r="M4510" s="500" t="s">
        <v>2307</v>
      </c>
      <c r="N4510" s="500" t="s">
        <v>15049</v>
      </c>
    </row>
    <row r="4511" spans="1:14">
      <c r="A4511" s="500" t="s">
        <v>686</v>
      </c>
      <c r="B4511" s="500" t="s">
        <v>2858</v>
      </c>
      <c r="C4511" s="500" t="s">
        <v>2888</v>
      </c>
      <c r="D4511" s="500" t="s">
        <v>2889</v>
      </c>
      <c r="E4511" s="500" t="s">
        <v>11099</v>
      </c>
      <c r="F4511" s="500" t="s">
        <v>580</v>
      </c>
      <c r="G4511" s="500" t="s">
        <v>15050</v>
      </c>
      <c r="H4511" s="500" t="s">
        <v>7715</v>
      </c>
      <c r="I4511" s="500" t="s">
        <v>688</v>
      </c>
      <c r="J4511" s="500" t="s">
        <v>689</v>
      </c>
      <c r="K4511" s="500" t="s">
        <v>2306</v>
      </c>
      <c r="L4511" s="500" t="s">
        <v>27724</v>
      </c>
      <c r="M4511" s="500" t="s">
        <v>2307</v>
      </c>
      <c r="N4511" s="500" t="s">
        <v>15051</v>
      </c>
    </row>
    <row r="4512" spans="1:14">
      <c r="A4512" s="500" t="s">
        <v>686</v>
      </c>
      <c r="B4512" s="500" t="s">
        <v>2858</v>
      </c>
      <c r="C4512" s="500" t="s">
        <v>2888</v>
      </c>
      <c r="D4512" s="500" t="s">
        <v>2889</v>
      </c>
      <c r="E4512" s="500" t="s">
        <v>11099</v>
      </c>
      <c r="F4512" s="500" t="s">
        <v>580</v>
      </c>
      <c r="G4512" s="500" t="s">
        <v>15052</v>
      </c>
      <c r="H4512" s="500" t="s">
        <v>14260</v>
      </c>
      <c r="I4512" s="500" t="s">
        <v>688</v>
      </c>
      <c r="J4512" s="500" t="s">
        <v>689</v>
      </c>
      <c r="K4512" s="500" t="s">
        <v>2306</v>
      </c>
      <c r="L4512" s="500" t="s">
        <v>27724</v>
      </c>
      <c r="M4512" s="500" t="s">
        <v>2307</v>
      </c>
      <c r="N4512" s="500" t="s">
        <v>15053</v>
      </c>
    </row>
    <row r="4513" spans="1:14">
      <c r="A4513" s="500" t="s">
        <v>686</v>
      </c>
      <c r="B4513" s="500" t="s">
        <v>2858</v>
      </c>
      <c r="C4513" s="500" t="s">
        <v>2888</v>
      </c>
      <c r="D4513" s="500" t="s">
        <v>2889</v>
      </c>
      <c r="E4513" s="500" t="s">
        <v>11099</v>
      </c>
      <c r="F4513" s="500" t="s">
        <v>580</v>
      </c>
      <c r="G4513" s="500" t="s">
        <v>15054</v>
      </c>
      <c r="H4513" s="500" t="s">
        <v>11835</v>
      </c>
      <c r="I4513" s="500" t="s">
        <v>688</v>
      </c>
      <c r="J4513" s="500" t="s">
        <v>689</v>
      </c>
      <c r="K4513" s="500" t="s">
        <v>2306</v>
      </c>
      <c r="L4513" s="500" t="s">
        <v>27724</v>
      </c>
      <c r="M4513" s="500" t="s">
        <v>2307</v>
      </c>
      <c r="N4513" s="500" t="s">
        <v>15055</v>
      </c>
    </row>
    <row r="4514" spans="1:14">
      <c r="A4514" s="500" t="s">
        <v>686</v>
      </c>
      <c r="B4514" s="500" t="s">
        <v>2858</v>
      </c>
      <c r="C4514" s="500" t="s">
        <v>2888</v>
      </c>
      <c r="D4514" s="500" t="s">
        <v>2889</v>
      </c>
      <c r="E4514" s="500" t="s">
        <v>11099</v>
      </c>
      <c r="F4514" s="500" t="s">
        <v>580</v>
      </c>
      <c r="G4514" s="500" t="s">
        <v>15056</v>
      </c>
      <c r="H4514" s="500" t="s">
        <v>11066</v>
      </c>
      <c r="I4514" s="500" t="s">
        <v>688</v>
      </c>
      <c r="J4514" s="500" t="s">
        <v>689</v>
      </c>
      <c r="K4514" s="500" t="s">
        <v>2306</v>
      </c>
      <c r="L4514" s="500" t="s">
        <v>27724</v>
      </c>
      <c r="M4514" s="500" t="s">
        <v>2307</v>
      </c>
      <c r="N4514" s="500" t="s">
        <v>15057</v>
      </c>
    </row>
    <row r="4515" spans="1:14">
      <c r="A4515" s="500" t="s">
        <v>686</v>
      </c>
      <c r="B4515" s="500" t="s">
        <v>2858</v>
      </c>
      <c r="C4515" s="500" t="s">
        <v>2888</v>
      </c>
      <c r="D4515" s="500" t="s">
        <v>2889</v>
      </c>
      <c r="E4515" s="500" t="s">
        <v>11099</v>
      </c>
      <c r="F4515" s="500" t="s">
        <v>580</v>
      </c>
      <c r="G4515" s="500" t="s">
        <v>15058</v>
      </c>
      <c r="H4515" s="500" t="s">
        <v>12825</v>
      </c>
      <c r="I4515" s="500" t="s">
        <v>688</v>
      </c>
      <c r="J4515" s="500" t="s">
        <v>689</v>
      </c>
      <c r="K4515" s="500" t="s">
        <v>2306</v>
      </c>
      <c r="L4515" s="500" t="s">
        <v>27724</v>
      </c>
      <c r="M4515" s="500" t="s">
        <v>2307</v>
      </c>
      <c r="N4515" s="500" t="s">
        <v>15059</v>
      </c>
    </row>
    <row r="4516" spans="1:14">
      <c r="A4516" s="500" t="s">
        <v>686</v>
      </c>
      <c r="B4516" s="500" t="s">
        <v>2858</v>
      </c>
      <c r="C4516" s="500" t="s">
        <v>2888</v>
      </c>
      <c r="D4516" s="500" t="s">
        <v>2889</v>
      </c>
      <c r="E4516" s="500" t="s">
        <v>11099</v>
      </c>
      <c r="F4516" s="500" t="s">
        <v>580</v>
      </c>
      <c r="G4516" s="500" t="s">
        <v>15060</v>
      </c>
      <c r="H4516" s="500" t="s">
        <v>14269</v>
      </c>
      <c r="I4516" s="500" t="s">
        <v>688</v>
      </c>
      <c r="J4516" s="500" t="s">
        <v>689</v>
      </c>
      <c r="K4516" s="500" t="s">
        <v>2306</v>
      </c>
      <c r="L4516" s="500" t="s">
        <v>27724</v>
      </c>
      <c r="M4516" s="500" t="s">
        <v>2307</v>
      </c>
      <c r="N4516" s="500" t="s">
        <v>15061</v>
      </c>
    </row>
    <row r="4517" spans="1:14">
      <c r="A4517" s="500" t="s">
        <v>686</v>
      </c>
      <c r="B4517" s="500" t="s">
        <v>2858</v>
      </c>
      <c r="C4517" s="500" t="s">
        <v>2888</v>
      </c>
      <c r="D4517" s="500" t="s">
        <v>2889</v>
      </c>
      <c r="E4517" s="500" t="s">
        <v>11099</v>
      </c>
      <c r="F4517" s="500" t="s">
        <v>580</v>
      </c>
      <c r="G4517" s="500" t="s">
        <v>15062</v>
      </c>
      <c r="H4517" s="500" t="s">
        <v>11383</v>
      </c>
      <c r="I4517" s="500" t="s">
        <v>688</v>
      </c>
      <c r="J4517" s="500" t="s">
        <v>689</v>
      </c>
      <c r="K4517" s="500" t="s">
        <v>2306</v>
      </c>
      <c r="L4517" s="500" t="s">
        <v>27724</v>
      </c>
      <c r="M4517" s="500" t="s">
        <v>2307</v>
      </c>
      <c r="N4517" s="500" t="s">
        <v>15063</v>
      </c>
    </row>
    <row r="4518" spans="1:14">
      <c r="A4518" s="500" t="s">
        <v>686</v>
      </c>
      <c r="B4518" s="500" t="s">
        <v>2858</v>
      </c>
      <c r="C4518" s="500" t="s">
        <v>2888</v>
      </c>
      <c r="D4518" s="500" t="s">
        <v>2889</v>
      </c>
      <c r="E4518" s="500" t="s">
        <v>11099</v>
      </c>
      <c r="F4518" s="500" t="s">
        <v>580</v>
      </c>
      <c r="G4518" s="500" t="s">
        <v>15064</v>
      </c>
      <c r="H4518" s="500" t="s">
        <v>11261</v>
      </c>
      <c r="I4518" s="500" t="s">
        <v>688</v>
      </c>
      <c r="J4518" s="500" t="s">
        <v>689</v>
      </c>
      <c r="K4518" s="500" t="s">
        <v>2306</v>
      </c>
      <c r="L4518" s="500" t="s">
        <v>27724</v>
      </c>
      <c r="M4518" s="500" t="s">
        <v>2307</v>
      </c>
      <c r="N4518" s="500" t="s">
        <v>15065</v>
      </c>
    </row>
    <row r="4519" spans="1:14">
      <c r="A4519" s="500" t="s">
        <v>686</v>
      </c>
      <c r="B4519" s="500" t="s">
        <v>2858</v>
      </c>
      <c r="C4519" s="500" t="s">
        <v>2888</v>
      </c>
      <c r="D4519" s="500" t="s">
        <v>2889</v>
      </c>
      <c r="E4519" s="500" t="s">
        <v>11099</v>
      </c>
      <c r="F4519" s="500" t="s">
        <v>580</v>
      </c>
      <c r="G4519" s="500" t="s">
        <v>15066</v>
      </c>
      <c r="H4519" s="500" t="s">
        <v>14247</v>
      </c>
      <c r="I4519" s="500" t="s">
        <v>688</v>
      </c>
      <c r="J4519" s="500" t="s">
        <v>689</v>
      </c>
      <c r="K4519" s="500" t="s">
        <v>2306</v>
      </c>
      <c r="L4519" s="500" t="s">
        <v>27724</v>
      </c>
      <c r="M4519" s="500" t="s">
        <v>2307</v>
      </c>
      <c r="N4519" s="500" t="s">
        <v>15067</v>
      </c>
    </row>
    <row r="4520" spans="1:14">
      <c r="A4520" s="500" t="s">
        <v>686</v>
      </c>
      <c r="B4520" s="500" t="s">
        <v>2858</v>
      </c>
      <c r="C4520" s="500" t="s">
        <v>2888</v>
      </c>
      <c r="D4520" s="500" t="s">
        <v>2889</v>
      </c>
      <c r="E4520" s="500" t="s">
        <v>11099</v>
      </c>
      <c r="F4520" s="500" t="s">
        <v>580</v>
      </c>
      <c r="G4520" s="500" t="s">
        <v>15068</v>
      </c>
      <c r="H4520" s="500" t="s">
        <v>11342</v>
      </c>
      <c r="I4520" s="500" t="s">
        <v>688</v>
      </c>
      <c r="J4520" s="500" t="s">
        <v>689</v>
      </c>
      <c r="K4520" s="500" t="s">
        <v>2306</v>
      </c>
      <c r="L4520" s="500" t="s">
        <v>27724</v>
      </c>
      <c r="M4520" s="500" t="s">
        <v>2307</v>
      </c>
      <c r="N4520" s="500" t="s">
        <v>15069</v>
      </c>
    </row>
    <row r="4521" spans="1:14">
      <c r="A4521" s="500" t="s">
        <v>686</v>
      </c>
      <c r="B4521" s="500" t="s">
        <v>2858</v>
      </c>
      <c r="C4521" s="500" t="s">
        <v>2888</v>
      </c>
      <c r="D4521" s="500" t="s">
        <v>2889</v>
      </c>
      <c r="E4521" s="500" t="s">
        <v>11099</v>
      </c>
      <c r="F4521" s="500" t="s">
        <v>580</v>
      </c>
      <c r="G4521" s="500" t="s">
        <v>15070</v>
      </c>
      <c r="H4521" s="500" t="s">
        <v>14768</v>
      </c>
      <c r="I4521" s="500" t="s">
        <v>688</v>
      </c>
      <c r="J4521" s="500" t="s">
        <v>689</v>
      </c>
      <c r="K4521" s="500" t="s">
        <v>2306</v>
      </c>
      <c r="L4521" s="500" t="s">
        <v>27724</v>
      </c>
      <c r="M4521" s="500" t="s">
        <v>2307</v>
      </c>
      <c r="N4521" s="500" t="s">
        <v>15071</v>
      </c>
    </row>
    <row r="4522" spans="1:14">
      <c r="A4522" s="500" t="s">
        <v>686</v>
      </c>
      <c r="B4522" s="500" t="s">
        <v>2858</v>
      </c>
      <c r="C4522" s="500" t="s">
        <v>2888</v>
      </c>
      <c r="D4522" s="500" t="s">
        <v>2889</v>
      </c>
      <c r="E4522" s="500" t="s">
        <v>11099</v>
      </c>
      <c r="F4522" s="500" t="s">
        <v>580</v>
      </c>
      <c r="G4522" s="500" t="s">
        <v>15072</v>
      </c>
      <c r="H4522" s="500" t="s">
        <v>15073</v>
      </c>
      <c r="I4522" s="500" t="s">
        <v>688</v>
      </c>
      <c r="J4522" s="500" t="s">
        <v>689</v>
      </c>
      <c r="K4522" s="500" t="s">
        <v>2306</v>
      </c>
      <c r="L4522" s="500" t="s">
        <v>27724</v>
      </c>
      <c r="M4522" s="500" t="s">
        <v>2307</v>
      </c>
      <c r="N4522" s="500" t="s">
        <v>15074</v>
      </c>
    </row>
    <row r="4523" spans="1:14">
      <c r="A4523" s="500" t="s">
        <v>686</v>
      </c>
      <c r="B4523" s="500" t="s">
        <v>2858</v>
      </c>
      <c r="C4523" s="500" t="s">
        <v>2888</v>
      </c>
      <c r="D4523" s="500" t="s">
        <v>2889</v>
      </c>
      <c r="E4523" s="500" t="s">
        <v>11099</v>
      </c>
      <c r="F4523" s="500" t="s">
        <v>580</v>
      </c>
      <c r="G4523" s="500" t="s">
        <v>15075</v>
      </c>
      <c r="H4523" s="500" t="s">
        <v>11130</v>
      </c>
      <c r="I4523" s="500" t="s">
        <v>688</v>
      </c>
      <c r="J4523" s="500" t="s">
        <v>689</v>
      </c>
      <c r="K4523" s="500" t="s">
        <v>2306</v>
      </c>
      <c r="L4523" s="500" t="s">
        <v>27724</v>
      </c>
      <c r="M4523" s="500" t="s">
        <v>2307</v>
      </c>
      <c r="N4523" s="500" t="s">
        <v>15076</v>
      </c>
    </row>
    <row r="4524" spans="1:14">
      <c r="A4524" s="500" t="s">
        <v>686</v>
      </c>
      <c r="B4524" s="500" t="s">
        <v>2858</v>
      </c>
      <c r="C4524" s="500" t="s">
        <v>2888</v>
      </c>
      <c r="D4524" s="500" t="s">
        <v>2889</v>
      </c>
      <c r="E4524" s="500" t="s">
        <v>11099</v>
      </c>
      <c r="F4524" s="500" t="s">
        <v>580</v>
      </c>
      <c r="G4524" s="500" t="s">
        <v>15077</v>
      </c>
      <c r="H4524" s="500" t="s">
        <v>12848</v>
      </c>
      <c r="I4524" s="500" t="s">
        <v>688</v>
      </c>
      <c r="J4524" s="500" t="s">
        <v>689</v>
      </c>
      <c r="K4524" s="500" t="s">
        <v>2306</v>
      </c>
      <c r="L4524" s="500" t="s">
        <v>27724</v>
      </c>
      <c r="M4524" s="500" t="s">
        <v>2307</v>
      </c>
      <c r="N4524" s="500" t="s">
        <v>15078</v>
      </c>
    </row>
    <row r="4525" spans="1:14">
      <c r="A4525" s="500" t="s">
        <v>686</v>
      </c>
      <c r="B4525" s="500" t="s">
        <v>2858</v>
      </c>
      <c r="C4525" s="500" t="s">
        <v>2888</v>
      </c>
      <c r="D4525" s="500" t="s">
        <v>2889</v>
      </c>
      <c r="E4525" s="500" t="s">
        <v>11099</v>
      </c>
      <c r="F4525" s="500" t="s">
        <v>580</v>
      </c>
      <c r="G4525" s="500" t="s">
        <v>15079</v>
      </c>
      <c r="H4525" s="500" t="s">
        <v>3833</v>
      </c>
      <c r="I4525" s="500" t="s">
        <v>688</v>
      </c>
      <c r="J4525" s="500" t="s">
        <v>689</v>
      </c>
      <c r="K4525" s="500" t="s">
        <v>2306</v>
      </c>
      <c r="L4525" s="500" t="s">
        <v>27724</v>
      </c>
      <c r="M4525" s="500" t="s">
        <v>2307</v>
      </c>
      <c r="N4525" s="500" t="s">
        <v>15080</v>
      </c>
    </row>
    <row r="4526" spans="1:14">
      <c r="A4526" s="500" t="s">
        <v>686</v>
      </c>
      <c r="B4526" s="500" t="s">
        <v>2858</v>
      </c>
      <c r="C4526" s="500" t="s">
        <v>2888</v>
      </c>
      <c r="D4526" s="500" t="s">
        <v>2889</v>
      </c>
      <c r="E4526" s="500" t="s">
        <v>11099</v>
      </c>
      <c r="F4526" s="500" t="s">
        <v>580</v>
      </c>
      <c r="G4526" s="500" t="s">
        <v>15081</v>
      </c>
      <c r="H4526" s="500" t="s">
        <v>11845</v>
      </c>
      <c r="I4526" s="500" t="s">
        <v>688</v>
      </c>
      <c r="J4526" s="500" t="s">
        <v>689</v>
      </c>
      <c r="K4526" s="500" t="s">
        <v>2306</v>
      </c>
      <c r="L4526" s="500" t="s">
        <v>27724</v>
      </c>
      <c r="M4526" s="500" t="s">
        <v>2307</v>
      </c>
      <c r="N4526" s="500" t="s">
        <v>15082</v>
      </c>
    </row>
    <row r="4527" spans="1:14">
      <c r="A4527" s="500" t="s">
        <v>686</v>
      </c>
      <c r="B4527" s="500" t="s">
        <v>2858</v>
      </c>
      <c r="C4527" s="500" t="s">
        <v>2888</v>
      </c>
      <c r="D4527" s="500" t="s">
        <v>2889</v>
      </c>
      <c r="E4527" s="500" t="s">
        <v>11099</v>
      </c>
      <c r="F4527" s="500" t="s">
        <v>580</v>
      </c>
      <c r="G4527" s="500" t="s">
        <v>15083</v>
      </c>
      <c r="H4527" s="500" t="s">
        <v>14317</v>
      </c>
      <c r="I4527" s="500" t="s">
        <v>688</v>
      </c>
      <c r="J4527" s="500" t="s">
        <v>689</v>
      </c>
      <c r="K4527" s="500" t="s">
        <v>2306</v>
      </c>
      <c r="L4527" s="500" t="s">
        <v>27724</v>
      </c>
      <c r="M4527" s="500" t="s">
        <v>2307</v>
      </c>
      <c r="N4527" s="500" t="s">
        <v>15084</v>
      </c>
    </row>
    <row r="4528" spans="1:14">
      <c r="A4528" s="500" t="s">
        <v>686</v>
      </c>
      <c r="B4528" s="500" t="s">
        <v>2858</v>
      </c>
      <c r="C4528" s="500" t="s">
        <v>2888</v>
      </c>
      <c r="D4528" s="500" t="s">
        <v>2889</v>
      </c>
      <c r="E4528" s="500" t="s">
        <v>11099</v>
      </c>
      <c r="F4528" s="500" t="s">
        <v>580</v>
      </c>
      <c r="G4528" s="500" t="s">
        <v>15085</v>
      </c>
      <c r="H4528" s="500" t="s">
        <v>11737</v>
      </c>
      <c r="I4528" s="500" t="s">
        <v>688</v>
      </c>
      <c r="J4528" s="500" t="s">
        <v>689</v>
      </c>
      <c r="K4528" s="500" t="s">
        <v>2306</v>
      </c>
      <c r="L4528" s="500" t="s">
        <v>27724</v>
      </c>
      <c r="M4528" s="500" t="s">
        <v>2307</v>
      </c>
      <c r="N4528" s="500" t="s">
        <v>15086</v>
      </c>
    </row>
    <row r="4529" spans="1:14">
      <c r="A4529" s="500" t="s">
        <v>686</v>
      </c>
      <c r="B4529" s="500" t="s">
        <v>2858</v>
      </c>
      <c r="C4529" s="500" t="s">
        <v>2888</v>
      </c>
      <c r="D4529" s="500" t="s">
        <v>2889</v>
      </c>
      <c r="E4529" s="500" t="s">
        <v>11099</v>
      </c>
      <c r="F4529" s="500" t="s">
        <v>580</v>
      </c>
      <c r="G4529" s="500" t="s">
        <v>15087</v>
      </c>
      <c r="H4529" s="500" t="s">
        <v>11700</v>
      </c>
      <c r="I4529" s="500" t="s">
        <v>688</v>
      </c>
      <c r="J4529" s="500" t="s">
        <v>689</v>
      </c>
      <c r="K4529" s="500" t="s">
        <v>2306</v>
      </c>
      <c r="L4529" s="500" t="s">
        <v>27724</v>
      </c>
      <c r="M4529" s="500" t="s">
        <v>2307</v>
      </c>
      <c r="N4529" s="500" t="s">
        <v>15088</v>
      </c>
    </row>
    <row r="4530" spans="1:14">
      <c r="A4530" s="500" t="s">
        <v>686</v>
      </c>
      <c r="B4530" s="500" t="s">
        <v>2858</v>
      </c>
      <c r="C4530" s="500" t="s">
        <v>2888</v>
      </c>
      <c r="D4530" s="500" t="s">
        <v>2889</v>
      </c>
      <c r="E4530" s="500" t="s">
        <v>11099</v>
      </c>
      <c r="F4530" s="500" t="s">
        <v>580</v>
      </c>
      <c r="G4530" s="500" t="s">
        <v>15089</v>
      </c>
      <c r="H4530" s="500" t="s">
        <v>11318</v>
      </c>
      <c r="I4530" s="500" t="s">
        <v>688</v>
      </c>
      <c r="J4530" s="500" t="s">
        <v>689</v>
      </c>
      <c r="K4530" s="500" t="s">
        <v>2306</v>
      </c>
      <c r="L4530" s="500" t="s">
        <v>27724</v>
      </c>
      <c r="M4530" s="500" t="s">
        <v>2307</v>
      </c>
      <c r="N4530" s="500" t="s">
        <v>15090</v>
      </c>
    </row>
    <row r="4531" spans="1:14">
      <c r="A4531" s="500" t="s">
        <v>686</v>
      </c>
      <c r="B4531" s="500" t="s">
        <v>2858</v>
      </c>
      <c r="C4531" s="500" t="s">
        <v>2888</v>
      </c>
      <c r="D4531" s="500" t="s">
        <v>2889</v>
      </c>
      <c r="E4531" s="500" t="s">
        <v>11099</v>
      </c>
      <c r="F4531" s="500" t="s">
        <v>580</v>
      </c>
      <c r="G4531" s="500" t="s">
        <v>15091</v>
      </c>
      <c r="H4531" s="500" t="s">
        <v>14326</v>
      </c>
      <c r="I4531" s="500" t="s">
        <v>688</v>
      </c>
      <c r="J4531" s="500" t="s">
        <v>689</v>
      </c>
      <c r="K4531" s="500" t="s">
        <v>2306</v>
      </c>
      <c r="L4531" s="500" t="s">
        <v>27724</v>
      </c>
      <c r="M4531" s="500" t="s">
        <v>2307</v>
      </c>
      <c r="N4531" s="500" t="s">
        <v>15092</v>
      </c>
    </row>
    <row r="4532" spans="1:14">
      <c r="A4532" s="500" t="s">
        <v>686</v>
      </c>
      <c r="B4532" s="500" t="s">
        <v>2858</v>
      </c>
      <c r="C4532" s="500" t="s">
        <v>2888</v>
      </c>
      <c r="D4532" s="500" t="s">
        <v>2889</v>
      </c>
      <c r="E4532" s="500" t="s">
        <v>11099</v>
      </c>
      <c r="F4532" s="500" t="s">
        <v>580</v>
      </c>
      <c r="G4532" s="500" t="s">
        <v>15093</v>
      </c>
      <c r="H4532" s="500" t="s">
        <v>11730</v>
      </c>
      <c r="I4532" s="500" t="s">
        <v>688</v>
      </c>
      <c r="J4532" s="500" t="s">
        <v>689</v>
      </c>
      <c r="K4532" s="500" t="s">
        <v>2306</v>
      </c>
      <c r="L4532" s="500" t="s">
        <v>27724</v>
      </c>
      <c r="M4532" s="500" t="s">
        <v>2307</v>
      </c>
      <c r="N4532" s="500" t="s">
        <v>15094</v>
      </c>
    </row>
    <row r="4533" spans="1:14">
      <c r="A4533" s="500" t="s">
        <v>686</v>
      </c>
      <c r="B4533" s="500" t="s">
        <v>2858</v>
      </c>
      <c r="C4533" s="500" t="s">
        <v>2888</v>
      </c>
      <c r="D4533" s="500" t="s">
        <v>2889</v>
      </c>
      <c r="E4533" s="500" t="s">
        <v>11099</v>
      </c>
      <c r="F4533" s="500" t="s">
        <v>580</v>
      </c>
      <c r="G4533" s="500" t="s">
        <v>15095</v>
      </c>
      <c r="H4533" s="500" t="s">
        <v>14564</v>
      </c>
      <c r="I4533" s="500" t="s">
        <v>688</v>
      </c>
      <c r="J4533" s="500" t="s">
        <v>689</v>
      </c>
      <c r="K4533" s="500" t="s">
        <v>2306</v>
      </c>
      <c r="L4533" s="500" t="s">
        <v>27724</v>
      </c>
      <c r="M4533" s="500" t="s">
        <v>2307</v>
      </c>
      <c r="N4533" s="500" t="s">
        <v>15096</v>
      </c>
    </row>
    <row r="4534" spans="1:14">
      <c r="A4534" s="500" t="s">
        <v>686</v>
      </c>
      <c r="B4534" s="500" t="s">
        <v>2858</v>
      </c>
      <c r="C4534" s="500" t="s">
        <v>2888</v>
      </c>
      <c r="D4534" s="500" t="s">
        <v>2889</v>
      </c>
      <c r="E4534" s="500" t="s">
        <v>11099</v>
      </c>
      <c r="F4534" s="500" t="s">
        <v>580</v>
      </c>
      <c r="G4534" s="500" t="s">
        <v>15097</v>
      </c>
      <c r="H4534" s="500" t="s">
        <v>14819</v>
      </c>
      <c r="I4534" s="500" t="s">
        <v>688</v>
      </c>
      <c r="J4534" s="500" t="s">
        <v>689</v>
      </c>
      <c r="K4534" s="500" t="s">
        <v>2306</v>
      </c>
      <c r="L4534" s="500" t="s">
        <v>27724</v>
      </c>
      <c r="M4534" s="500" t="s">
        <v>2307</v>
      </c>
      <c r="N4534" s="500" t="s">
        <v>15098</v>
      </c>
    </row>
    <row r="4535" spans="1:14">
      <c r="A4535" s="500" t="s">
        <v>686</v>
      </c>
      <c r="B4535" s="500" t="s">
        <v>2858</v>
      </c>
      <c r="C4535" s="500" t="s">
        <v>2888</v>
      </c>
      <c r="D4535" s="500" t="s">
        <v>2889</v>
      </c>
      <c r="E4535" s="500" t="s">
        <v>11099</v>
      </c>
      <c r="F4535" s="500" t="s">
        <v>580</v>
      </c>
      <c r="G4535" s="500" t="s">
        <v>15099</v>
      </c>
      <c r="H4535" s="500" t="s">
        <v>11130</v>
      </c>
      <c r="I4535" s="500" t="s">
        <v>688</v>
      </c>
      <c r="J4535" s="500" t="s">
        <v>689</v>
      </c>
      <c r="K4535" s="500" t="s">
        <v>2306</v>
      </c>
      <c r="L4535" s="500" t="s">
        <v>27724</v>
      </c>
      <c r="M4535" s="500" t="s">
        <v>2307</v>
      </c>
      <c r="N4535" s="500" t="s">
        <v>15100</v>
      </c>
    </row>
    <row r="4536" spans="1:14">
      <c r="A4536" s="500" t="s">
        <v>686</v>
      </c>
      <c r="B4536" s="500" t="s">
        <v>2858</v>
      </c>
      <c r="C4536" s="500" t="s">
        <v>2888</v>
      </c>
      <c r="D4536" s="500" t="s">
        <v>2889</v>
      </c>
      <c r="E4536" s="500" t="s">
        <v>11099</v>
      </c>
      <c r="F4536" s="500" t="s">
        <v>580</v>
      </c>
      <c r="G4536" s="500" t="s">
        <v>15101</v>
      </c>
      <c r="H4536" s="500" t="s">
        <v>12848</v>
      </c>
      <c r="I4536" s="500" t="s">
        <v>688</v>
      </c>
      <c r="J4536" s="500" t="s">
        <v>689</v>
      </c>
      <c r="K4536" s="500" t="s">
        <v>2306</v>
      </c>
      <c r="L4536" s="500" t="s">
        <v>27724</v>
      </c>
      <c r="M4536" s="500" t="s">
        <v>2307</v>
      </c>
      <c r="N4536" s="500" t="s">
        <v>15102</v>
      </c>
    </row>
    <row r="4537" spans="1:14">
      <c r="A4537" s="500" t="s">
        <v>686</v>
      </c>
      <c r="B4537" s="500" t="s">
        <v>2858</v>
      </c>
      <c r="C4537" s="500" t="s">
        <v>2888</v>
      </c>
      <c r="D4537" s="500" t="s">
        <v>2889</v>
      </c>
      <c r="E4537" s="500" t="s">
        <v>11099</v>
      </c>
      <c r="F4537" s="500" t="s">
        <v>580</v>
      </c>
      <c r="G4537" s="500" t="s">
        <v>15103</v>
      </c>
      <c r="H4537" s="500" t="s">
        <v>3833</v>
      </c>
      <c r="I4537" s="500" t="s">
        <v>688</v>
      </c>
      <c r="J4537" s="500" t="s">
        <v>689</v>
      </c>
      <c r="K4537" s="500" t="s">
        <v>2306</v>
      </c>
      <c r="L4537" s="500" t="s">
        <v>27724</v>
      </c>
      <c r="M4537" s="500" t="s">
        <v>2307</v>
      </c>
      <c r="N4537" s="500" t="s">
        <v>15104</v>
      </c>
    </row>
    <row r="4538" spans="1:14">
      <c r="A4538" s="500" t="s">
        <v>686</v>
      </c>
      <c r="B4538" s="500" t="s">
        <v>2858</v>
      </c>
      <c r="C4538" s="500" t="s">
        <v>2888</v>
      </c>
      <c r="D4538" s="500" t="s">
        <v>2889</v>
      </c>
      <c r="E4538" s="500" t="s">
        <v>11099</v>
      </c>
      <c r="F4538" s="500" t="s">
        <v>580</v>
      </c>
      <c r="G4538" s="500" t="s">
        <v>15105</v>
      </c>
      <c r="H4538" s="500" t="s">
        <v>11845</v>
      </c>
      <c r="I4538" s="500" t="s">
        <v>688</v>
      </c>
      <c r="J4538" s="500" t="s">
        <v>689</v>
      </c>
      <c r="K4538" s="500" t="s">
        <v>2306</v>
      </c>
      <c r="L4538" s="500" t="s">
        <v>27724</v>
      </c>
      <c r="M4538" s="500" t="s">
        <v>2307</v>
      </c>
      <c r="N4538" s="500" t="s">
        <v>15106</v>
      </c>
    </row>
    <row r="4539" spans="1:14">
      <c r="A4539" s="500" t="s">
        <v>686</v>
      </c>
      <c r="B4539" s="500" t="s">
        <v>2858</v>
      </c>
      <c r="C4539" s="500" t="s">
        <v>2888</v>
      </c>
      <c r="D4539" s="500" t="s">
        <v>2889</v>
      </c>
      <c r="E4539" s="500" t="s">
        <v>11099</v>
      </c>
      <c r="F4539" s="500" t="s">
        <v>580</v>
      </c>
      <c r="G4539" s="500" t="s">
        <v>15107</v>
      </c>
      <c r="H4539" s="500" t="s">
        <v>14317</v>
      </c>
      <c r="I4539" s="500" t="s">
        <v>688</v>
      </c>
      <c r="J4539" s="500" t="s">
        <v>689</v>
      </c>
      <c r="K4539" s="500" t="s">
        <v>2306</v>
      </c>
      <c r="L4539" s="500" t="s">
        <v>27724</v>
      </c>
      <c r="M4539" s="500" t="s">
        <v>2307</v>
      </c>
      <c r="N4539" s="500" t="s">
        <v>15108</v>
      </c>
    </row>
    <row r="4540" spans="1:14">
      <c r="A4540" s="500" t="s">
        <v>686</v>
      </c>
      <c r="B4540" s="500" t="s">
        <v>2858</v>
      </c>
      <c r="C4540" s="500" t="s">
        <v>2888</v>
      </c>
      <c r="D4540" s="500" t="s">
        <v>2889</v>
      </c>
      <c r="E4540" s="500" t="s">
        <v>11099</v>
      </c>
      <c r="F4540" s="500" t="s">
        <v>580</v>
      </c>
      <c r="G4540" s="500" t="s">
        <v>15109</v>
      </c>
      <c r="H4540" s="500" t="s">
        <v>11737</v>
      </c>
      <c r="I4540" s="500" t="s">
        <v>688</v>
      </c>
      <c r="J4540" s="500" t="s">
        <v>689</v>
      </c>
      <c r="K4540" s="500" t="s">
        <v>2306</v>
      </c>
      <c r="L4540" s="500" t="s">
        <v>27724</v>
      </c>
      <c r="M4540" s="500" t="s">
        <v>2307</v>
      </c>
      <c r="N4540" s="500" t="s">
        <v>15110</v>
      </c>
    </row>
    <row r="4541" spans="1:14">
      <c r="A4541" s="500" t="s">
        <v>686</v>
      </c>
      <c r="B4541" s="500" t="s">
        <v>2858</v>
      </c>
      <c r="C4541" s="500" t="s">
        <v>2888</v>
      </c>
      <c r="D4541" s="500" t="s">
        <v>2889</v>
      </c>
      <c r="E4541" s="500" t="s">
        <v>11099</v>
      </c>
      <c r="F4541" s="500" t="s">
        <v>580</v>
      </c>
      <c r="G4541" s="500" t="s">
        <v>15111</v>
      </c>
      <c r="H4541" s="500" t="s">
        <v>11700</v>
      </c>
      <c r="I4541" s="500" t="s">
        <v>688</v>
      </c>
      <c r="J4541" s="500" t="s">
        <v>689</v>
      </c>
      <c r="K4541" s="500" t="s">
        <v>2306</v>
      </c>
      <c r="L4541" s="500" t="s">
        <v>27724</v>
      </c>
      <c r="M4541" s="500" t="s">
        <v>2307</v>
      </c>
      <c r="N4541" s="500" t="s">
        <v>15112</v>
      </c>
    </row>
    <row r="4542" spans="1:14">
      <c r="A4542" s="500" t="s">
        <v>686</v>
      </c>
      <c r="B4542" s="500" t="s">
        <v>2858</v>
      </c>
      <c r="C4542" s="500" t="s">
        <v>2888</v>
      </c>
      <c r="D4542" s="500" t="s">
        <v>2889</v>
      </c>
      <c r="E4542" s="500" t="s">
        <v>11099</v>
      </c>
      <c r="F4542" s="500" t="s">
        <v>580</v>
      </c>
      <c r="G4542" s="500" t="s">
        <v>15113</v>
      </c>
      <c r="H4542" s="500" t="s">
        <v>11318</v>
      </c>
      <c r="I4542" s="500" t="s">
        <v>688</v>
      </c>
      <c r="J4542" s="500" t="s">
        <v>689</v>
      </c>
      <c r="K4542" s="500" t="s">
        <v>2306</v>
      </c>
      <c r="L4542" s="500" t="s">
        <v>27724</v>
      </c>
      <c r="M4542" s="500" t="s">
        <v>2307</v>
      </c>
      <c r="N4542" s="500" t="s">
        <v>15114</v>
      </c>
    </row>
    <row r="4543" spans="1:14">
      <c r="A4543" s="500" t="s">
        <v>686</v>
      </c>
      <c r="B4543" s="500" t="s">
        <v>2858</v>
      </c>
      <c r="C4543" s="500" t="s">
        <v>2888</v>
      </c>
      <c r="D4543" s="500" t="s">
        <v>2889</v>
      </c>
      <c r="E4543" s="500" t="s">
        <v>11099</v>
      </c>
      <c r="F4543" s="500" t="s">
        <v>580</v>
      </c>
      <c r="G4543" s="500" t="s">
        <v>15115</v>
      </c>
      <c r="H4543" s="500" t="s">
        <v>14326</v>
      </c>
      <c r="I4543" s="500" t="s">
        <v>688</v>
      </c>
      <c r="J4543" s="500" t="s">
        <v>689</v>
      </c>
      <c r="K4543" s="500" t="s">
        <v>2306</v>
      </c>
      <c r="L4543" s="500" t="s">
        <v>27724</v>
      </c>
      <c r="M4543" s="500" t="s">
        <v>2307</v>
      </c>
      <c r="N4543" s="500" t="s">
        <v>15116</v>
      </c>
    </row>
    <row r="4544" spans="1:14">
      <c r="A4544" s="500" t="s">
        <v>686</v>
      </c>
      <c r="B4544" s="500" t="s">
        <v>2858</v>
      </c>
      <c r="C4544" s="500" t="s">
        <v>2888</v>
      </c>
      <c r="D4544" s="500" t="s">
        <v>2889</v>
      </c>
      <c r="E4544" s="500" t="s">
        <v>11099</v>
      </c>
      <c r="F4544" s="500" t="s">
        <v>580</v>
      </c>
      <c r="G4544" s="500" t="s">
        <v>15117</v>
      </c>
      <c r="H4544" s="500" t="s">
        <v>11730</v>
      </c>
      <c r="I4544" s="500" t="s">
        <v>688</v>
      </c>
      <c r="J4544" s="500" t="s">
        <v>689</v>
      </c>
      <c r="K4544" s="500" t="s">
        <v>2306</v>
      </c>
      <c r="L4544" s="500" t="s">
        <v>27724</v>
      </c>
      <c r="M4544" s="500" t="s">
        <v>2307</v>
      </c>
      <c r="N4544" s="500" t="s">
        <v>15118</v>
      </c>
    </row>
    <row r="4545" spans="1:14">
      <c r="A4545" s="500" t="s">
        <v>686</v>
      </c>
      <c r="B4545" s="500" t="s">
        <v>2858</v>
      </c>
      <c r="C4545" s="500" t="s">
        <v>2888</v>
      </c>
      <c r="D4545" s="500" t="s">
        <v>2889</v>
      </c>
      <c r="E4545" s="500" t="s">
        <v>11099</v>
      </c>
      <c r="F4545" s="500" t="s">
        <v>580</v>
      </c>
      <c r="G4545" s="500" t="s">
        <v>15119</v>
      </c>
      <c r="H4545" s="500" t="s">
        <v>14564</v>
      </c>
      <c r="I4545" s="500" t="s">
        <v>688</v>
      </c>
      <c r="J4545" s="500" t="s">
        <v>689</v>
      </c>
      <c r="K4545" s="500" t="s">
        <v>2306</v>
      </c>
      <c r="L4545" s="500" t="s">
        <v>27724</v>
      </c>
      <c r="M4545" s="500" t="s">
        <v>2307</v>
      </c>
      <c r="N4545" s="500" t="s">
        <v>15120</v>
      </c>
    </row>
    <row r="4546" spans="1:14">
      <c r="A4546" s="500" t="s">
        <v>686</v>
      </c>
      <c r="B4546" s="500" t="s">
        <v>2858</v>
      </c>
      <c r="C4546" s="500" t="s">
        <v>2888</v>
      </c>
      <c r="D4546" s="500" t="s">
        <v>2889</v>
      </c>
      <c r="E4546" s="500" t="s">
        <v>11099</v>
      </c>
      <c r="F4546" s="500" t="s">
        <v>580</v>
      </c>
      <c r="G4546" s="500" t="s">
        <v>15121</v>
      </c>
      <c r="H4546" s="500" t="s">
        <v>14819</v>
      </c>
      <c r="I4546" s="500" t="s">
        <v>688</v>
      </c>
      <c r="J4546" s="500" t="s">
        <v>689</v>
      </c>
      <c r="K4546" s="500" t="s">
        <v>2306</v>
      </c>
      <c r="L4546" s="500" t="s">
        <v>27724</v>
      </c>
      <c r="M4546" s="500" t="s">
        <v>2307</v>
      </c>
      <c r="N4546" s="500" t="s">
        <v>15122</v>
      </c>
    </row>
    <row r="4547" spans="1:14">
      <c r="A4547" s="500" t="s">
        <v>686</v>
      </c>
      <c r="B4547" s="500" t="s">
        <v>2858</v>
      </c>
      <c r="C4547" s="500" t="s">
        <v>2888</v>
      </c>
      <c r="D4547" s="500" t="s">
        <v>2889</v>
      </c>
      <c r="E4547" s="500" t="s">
        <v>11099</v>
      </c>
      <c r="F4547" s="500" t="s">
        <v>580</v>
      </c>
      <c r="G4547" s="500" t="s">
        <v>15123</v>
      </c>
      <c r="H4547" s="500" t="s">
        <v>11398</v>
      </c>
      <c r="I4547" s="500" t="s">
        <v>688</v>
      </c>
      <c r="J4547" s="500" t="s">
        <v>689</v>
      </c>
      <c r="K4547" s="500" t="s">
        <v>2306</v>
      </c>
      <c r="L4547" s="500" t="s">
        <v>27724</v>
      </c>
      <c r="M4547" s="500" t="s">
        <v>2307</v>
      </c>
      <c r="N4547" s="500" t="s">
        <v>15124</v>
      </c>
    </row>
    <row r="4548" spans="1:14">
      <c r="A4548" s="500" t="s">
        <v>686</v>
      </c>
      <c r="B4548" s="500" t="s">
        <v>2858</v>
      </c>
      <c r="C4548" s="500" t="s">
        <v>2888</v>
      </c>
      <c r="D4548" s="500" t="s">
        <v>2889</v>
      </c>
      <c r="E4548" s="500" t="s">
        <v>11099</v>
      </c>
      <c r="F4548" s="500" t="s">
        <v>580</v>
      </c>
      <c r="G4548" s="500" t="s">
        <v>15125</v>
      </c>
      <c r="H4548" s="500" t="s">
        <v>14362</v>
      </c>
      <c r="I4548" s="500" t="s">
        <v>688</v>
      </c>
      <c r="J4548" s="500" t="s">
        <v>689</v>
      </c>
      <c r="K4548" s="500" t="s">
        <v>2306</v>
      </c>
      <c r="L4548" s="500" t="s">
        <v>27724</v>
      </c>
      <c r="M4548" s="500" t="s">
        <v>2307</v>
      </c>
      <c r="N4548" s="500" t="s">
        <v>15126</v>
      </c>
    </row>
    <row r="4549" spans="1:14">
      <c r="A4549" s="500" t="s">
        <v>686</v>
      </c>
      <c r="B4549" s="500" t="s">
        <v>2858</v>
      </c>
      <c r="C4549" s="500" t="s">
        <v>2888</v>
      </c>
      <c r="D4549" s="500" t="s">
        <v>2889</v>
      </c>
      <c r="E4549" s="500" t="s">
        <v>11099</v>
      </c>
      <c r="F4549" s="500" t="s">
        <v>580</v>
      </c>
      <c r="G4549" s="500" t="s">
        <v>15127</v>
      </c>
      <c r="H4549" s="500" t="s">
        <v>11371</v>
      </c>
      <c r="I4549" s="500" t="s">
        <v>688</v>
      </c>
      <c r="J4549" s="500" t="s">
        <v>689</v>
      </c>
      <c r="K4549" s="500" t="s">
        <v>2306</v>
      </c>
      <c r="L4549" s="500" t="s">
        <v>27724</v>
      </c>
      <c r="M4549" s="500" t="s">
        <v>2307</v>
      </c>
      <c r="N4549" s="500" t="s">
        <v>15128</v>
      </c>
    </row>
    <row r="4550" spans="1:14">
      <c r="A4550" s="500" t="s">
        <v>686</v>
      </c>
      <c r="B4550" s="500" t="s">
        <v>2858</v>
      </c>
      <c r="C4550" s="500" t="s">
        <v>2888</v>
      </c>
      <c r="D4550" s="500" t="s">
        <v>2889</v>
      </c>
      <c r="E4550" s="500" t="s">
        <v>11099</v>
      </c>
      <c r="F4550" s="500" t="s">
        <v>580</v>
      </c>
      <c r="G4550" s="500" t="s">
        <v>15129</v>
      </c>
      <c r="H4550" s="500" t="s">
        <v>14367</v>
      </c>
      <c r="I4550" s="500" t="s">
        <v>688</v>
      </c>
      <c r="J4550" s="500" t="s">
        <v>689</v>
      </c>
      <c r="K4550" s="500" t="s">
        <v>2306</v>
      </c>
      <c r="L4550" s="500" t="s">
        <v>27724</v>
      </c>
      <c r="M4550" s="500" t="s">
        <v>2307</v>
      </c>
      <c r="N4550" s="500" t="s">
        <v>15130</v>
      </c>
    </row>
    <row r="4551" spans="1:14">
      <c r="A4551" s="500" t="s">
        <v>686</v>
      </c>
      <c r="B4551" s="500" t="s">
        <v>2858</v>
      </c>
      <c r="C4551" s="500" t="s">
        <v>2888</v>
      </c>
      <c r="D4551" s="500" t="s">
        <v>2889</v>
      </c>
      <c r="E4551" s="500" t="s">
        <v>11099</v>
      </c>
      <c r="F4551" s="500" t="s">
        <v>580</v>
      </c>
      <c r="G4551" s="500" t="s">
        <v>15131</v>
      </c>
      <c r="H4551" s="500" t="s">
        <v>11816</v>
      </c>
      <c r="I4551" s="500" t="s">
        <v>688</v>
      </c>
      <c r="J4551" s="500" t="s">
        <v>689</v>
      </c>
      <c r="K4551" s="500" t="s">
        <v>2306</v>
      </c>
      <c r="L4551" s="500" t="s">
        <v>27724</v>
      </c>
      <c r="M4551" s="500" t="s">
        <v>2307</v>
      </c>
      <c r="N4551" s="500" t="s">
        <v>15132</v>
      </c>
    </row>
    <row r="4552" spans="1:14">
      <c r="A4552" s="500" t="s">
        <v>686</v>
      </c>
      <c r="B4552" s="500" t="s">
        <v>2858</v>
      </c>
      <c r="C4552" s="500" t="s">
        <v>2888</v>
      </c>
      <c r="D4552" s="500" t="s">
        <v>2889</v>
      </c>
      <c r="E4552" s="500" t="s">
        <v>11099</v>
      </c>
      <c r="F4552" s="500" t="s">
        <v>580</v>
      </c>
      <c r="G4552" s="500" t="s">
        <v>15133</v>
      </c>
      <c r="H4552" s="500" t="s">
        <v>3942</v>
      </c>
      <c r="I4552" s="500" t="s">
        <v>688</v>
      </c>
      <c r="J4552" s="500" t="s">
        <v>689</v>
      </c>
      <c r="K4552" s="500" t="s">
        <v>2306</v>
      </c>
      <c r="L4552" s="500" t="s">
        <v>27724</v>
      </c>
      <c r="M4552" s="500" t="s">
        <v>2307</v>
      </c>
      <c r="N4552" s="500" t="s">
        <v>15134</v>
      </c>
    </row>
    <row r="4553" spans="1:14">
      <c r="A4553" s="500" t="s">
        <v>686</v>
      </c>
      <c r="B4553" s="500" t="s">
        <v>2858</v>
      </c>
      <c r="C4553" s="500" t="s">
        <v>2888</v>
      </c>
      <c r="D4553" s="500" t="s">
        <v>2889</v>
      </c>
      <c r="E4553" s="500" t="s">
        <v>11099</v>
      </c>
      <c r="F4553" s="500" t="s">
        <v>580</v>
      </c>
      <c r="G4553" s="500" t="s">
        <v>15135</v>
      </c>
      <c r="H4553" s="500" t="s">
        <v>14374</v>
      </c>
      <c r="I4553" s="500" t="s">
        <v>688</v>
      </c>
      <c r="J4553" s="500" t="s">
        <v>689</v>
      </c>
      <c r="K4553" s="500" t="s">
        <v>2306</v>
      </c>
      <c r="L4553" s="500" t="s">
        <v>27724</v>
      </c>
      <c r="M4553" s="500" t="s">
        <v>2307</v>
      </c>
      <c r="N4553" s="500" t="s">
        <v>15136</v>
      </c>
    </row>
    <row r="4554" spans="1:14">
      <c r="A4554" s="500" t="s">
        <v>686</v>
      </c>
      <c r="B4554" s="500" t="s">
        <v>2858</v>
      </c>
      <c r="C4554" s="500" t="s">
        <v>2888</v>
      </c>
      <c r="D4554" s="500" t="s">
        <v>2889</v>
      </c>
      <c r="E4554" s="500" t="s">
        <v>11099</v>
      </c>
      <c r="F4554" s="500" t="s">
        <v>580</v>
      </c>
      <c r="G4554" s="500" t="s">
        <v>15137</v>
      </c>
      <c r="H4554" s="500" t="s">
        <v>7107</v>
      </c>
      <c r="I4554" s="500" t="s">
        <v>688</v>
      </c>
      <c r="J4554" s="500" t="s">
        <v>689</v>
      </c>
      <c r="K4554" s="500" t="s">
        <v>2306</v>
      </c>
      <c r="L4554" s="500" t="s">
        <v>27724</v>
      </c>
      <c r="M4554" s="500" t="s">
        <v>2307</v>
      </c>
      <c r="N4554" s="500" t="s">
        <v>15138</v>
      </c>
    </row>
    <row r="4555" spans="1:14">
      <c r="A4555" s="500" t="s">
        <v>686</v>
      </c>
      <c r="B4555" s="500" t="s">
        <v>2858</v>
      </c>
      <c r="C4555" s="500" t="s">
        <v>2888</v>
      </c>
      <c r="D4555" s="500" t="s">
        <v>2889</v>
      </c>
      <c r="E4555" s="500" t="s">
        <v>11099</v>
      </c>
      <c r="F4555" s="500" t="s">
        <v>580</v>
      </c>
      <c r="G4555" s="500" t="s">
        <v>15139</v>
      </c>
      <c r="H4555" s="500" t="s">
        <v>7011</v>
      </c>
      <c r="I4555" s="500" t="s">
        <v>688</v>
      </c>
      <c r="J4555" s="500" t="s">
        <v>689</v>
      </c>
      <c r="K4555" s="500" t="s">
        <v>2306</v>
      </c>
      <c r="L4555" s="500" t="s">
        <v>27724</v>
      </c>
      <c r="M4555" s="500" t="s">
        <v>2307</v>
      </c>
      <c r="N4555" s="500" t="s">
        <v>15140</v>
      </c>
    </row>
    <row r="4556" spans="1:14">
      <c r="A4556" s="500" t="s">
        <v>686</v>
      </c>
      <c r="B4556" s="500" t="s">
        <v>2858</v>
      </c>
      <c r="C4556" s="500" t="s">
        <v>2888</v>
      </c>
      <c r="D4556" s="500" t="s">
        <v>2889</v>
      </c>
      <c r="E4556" s="500" t="s">
        <v>11099</v>
      </c>
      <c r="F4556" s="500" t="s">
        <v>580</v>
      </c>
      <c r="G4556" s="500" t="s">
        <v>15141</v>
      </c>
      <c r="H4556" s="500" t="s">
        <v>14381</v>
      </c>
      <c r="I4556" s="500" t="s">
        <v>688</v>
      </c>
      <c r="J4556" s="500" t="s">
        <v>689</v>
      </c>
      <c r="K4556" s="500" t="s">
        <v>2306</v>
      </c>
      <c r="L4556" s="500" t="s">
        <v>27724</v>
      </c>
      <c r="M4556" s="500" t="s">
        <v>2307</v>
      </c>
      <c r="N4556" s="500" t="s">
        <v>15142</v>
      </c>
    </row>
    <row r="4557" spans="1:14">
      <c r="A4557" s="500" t="s">
        <v>686</v>
      </c>
      <c r="B4557" s="500" t="s">
        <v>2858</v>
      </c>
      <c r="C4557" s="500" t="s">
        <v>2888</v>
      </c>
      <c r="D4557" s="500" t="s">
        <v>2889</v>
      </c>
      <c r="E4557" s="500" t="s">
        <v>11099</v>
      </c>
      <c r="F4557" s="500" t="s">
        <v>580</v>
      </c>
      <c r="G4557" s="500" t="s">
        <v>15143</v>
      </c>
      <c r="H4557" s="500" t="s">
        <v>14353</v>
      </c>
      <c r="I4557" s="500" t="s">
        <v>688</v>
      </c>
      <c r="J4557" s="500" t="s">
        <v>689</v>
      </c>
      <c r="K4557" s="500" t="s">
        <v>2306</v>
      </c>
      <c r="L4557" s="500" t="s">
        <v>27724</v>
      </c>
      <c r="M4557" s="500" t="s">
        <v>2307</v>
      </c>
      <c r="N4557" s="500" t="s">
        <v>15144</v>
      </c>
    </row>
    <row r="4558" spans="1:14">
      <c r="A4558" s="500" t="s">
        <v>686</v>
      </c>
      <c r="B4558" s="500" t="s">
        <v>2858</v>
      </c>
      <c r="C4558" s="500" t="s">
        <v>2888</v>
      </c>
      <c r="D4558" s="500" t="s">
        <v>2889</v>
      </c>
      <c r="E4558" s="500" t="s">
        <v>11099</v>
      </c>
      <c r="F4558" s="500" t="s">
        <v>580</v>
      </c>
      <c r="G4558" s="500" t="s">
        <v>15145</v>
      </c>
      <c r="H4558" s="500" t="s">
        <v>14615</v>
      </c>
      <c r="I4558" s="500" t="s">
        <v>688</v>
      </c>
      <c r="J4558" s="500" t="s">
        <v>689</v>
      </c>
      <c r="K4558" s="500" t="s">
        <v>2306</v>
      </c>
      <c r="L4558" s="500" t="s">
        <v>27724</v>
      </c>
      <c r="M4558" s="500" t="s">
        <v>2307</v>
      </c>
      <c r="N4558" s="500" t="s">
        <v>15146</v>
      </c>
    </row>
    <row r="4559" spans="1:14">
      <c r="A4559" s="500" t="s">
        <v>686</v>
      </c>
      <c r="B4559" s="500" t="s">
        <v>2858</v>
      </c>
      <c r="C4559" s="500" t="s">
        <v>2888</v>
      </c>
      <c r="D4559" s="500" t="s">
        <v>2889</v>
      </c>
      <c r="E4559" s="500" t="s">
        <v>11099</v>
      </c>
      <c r="F4559" s="500" t="s">
        <v>580</v>
      </c>
      <c r="G4559" s="500" t="s">
        <v>15147</v>
      </c>
      <c r="H4559" s="500" t="s">
        <v>14870</v>
      </c>
      <c r="I4559" s="500" t="s">
        <v>688</v>
      </c>
      <c r="J4559" s="500" t="s">
        <v>689</v>
      </c>
      <c r="K4559" s="500" t="s">
        <v>2306</v>
      </c>
      <c r="L4559" s="500" t="s">
        <v>27724</v>
      </c>
      <c r="M4559" s="500" t="s">
        <v>2307</v>
      </c>
      <c r="N4559" s="500" t="s">
        <v>15148</v>
      </c>
    </row>
    <row r="4560" spans="1:14">
      <c r="A4560" s="500" t="s">
        <v>686</v>
      </c>
      <c r="B4560" s="500" t="s">
        <v>2858</v>
      </c>
      <c r="C4560" s="500" t="s">
        <v>2888</v>
      </c>
      <c r="D4560" s="500" t="s">
        <v>2889</v>
      </c>
      <c r="E4560" s="500" t="s">
        <v>11099</v>
      </c>
      <c r="F4560" s="500" t="s">
        <v>580</v>
      </c>
      <c r="G4560" s="500" t="s">
        <v>15149</v>
      </c>
      <c r="H4560" s="500" t="s">
        <v>14362</v>
      </c>
      <c r="I4560" s="500" t="s">
        <v>688</v>
      </c>
      <c r="J4560" s="500" t="s">
        <v>689</v>
      </c>
      <c r="K4560" s="500" t="s">
        <v>2306</v>
      </c>
      <c r="L4560" s="500" t="s">
        <v>27724</v>
      </c>
      <c r="M4560" s="500" t="s">
        <v>2307</v>
      </c>
      <c r="N4560" s="500" t="s">
        <v>15150</v>
      </c>
    </row>
    <row r="4561" spans="1:14">
      <c r="A4561" s="500" t="s">
        <v>686</v>
      </c>
      <c r="B4561" s="500" t="s">
        <v>2858</v>
      </c>
      <c r="C4561" s="500" t="s">
        <v>2888</v>
      </c>
      <c r="D4561" s="500" t="s">
        <v>2889</v>
      </c>
      <c r="E4561" s="500" t="s">
        <v>11099</v>
      </c>
      <c r="F4561" s="500" t="s">
        <v>580</v>
      </c>
      <c r="G4561" s="500" t="s">
        <v>15151</v>
      </c>
      <c r="H4561" s="500" t="s">
        <v>11371</v>
      </c>
      <c r="I4561" s="500" t="s">
        <v>688</v>
      </c>
      <c r="J4561" s="500" t="s">
        <v>689</v>
      </c>
      <c r="K4561" s="500" t="s">
        <v>2306</v>
      </c>
      <c r="L4561" s="500" t="s">
        <v>27724</v>
      </c>
      <c r="M4561" s="500" t="s">
        <v>2307</v>
      </c>
      <c r="N4561" s="500" t="s">
        <v>15152</v>
      </c>
    </row>
    <row r="4562" spans="1:14">
      <c r="A4562" s="500" t="s">
        <v>686</v>
      </c>
      <c r="B4562" s="500" t="s">
        <v>2858</v>
      </c>
      <c r="C4562" s="500" t="s">
        <v>2888</v>
      </c>
      <c r="D4562" s="500" t="s">
        <v>2889</v>
      </c>
      <c r="E4562" s="500" t="s">
        <v>11099</v>
      </c>
      <c r="F4562" s="500" t="s">
        <v>580</v>
      </c>
      <c r="G4562" s="500" t="s">
        <v>15153</v>
      </c>
      <c r="H4562" s="500" t="s">
        <v>14367</v>
      </c>
      <c r="I4562" s="500" t="s">
        <v>688</v>
      </c>
      <c r="J4562" s="500" t="s">
        <v>689</v>
      </c>
      <c r="K4562" s="500" t="s">
        <v>2306</v>
      </c>
      <c r="L4562" s="500" t="s">
        <v>27724</v>
      </c>
      <c r="M4562" s="500" t="s">
        <v>2307</v>
      </c>
      <c r="N4562" s="500" t="s">
        <v>15154</v>
      </c>
    </row>
    <row r="4563" spans="1:14">
      <c r="A4563" s="500" t="s">
        <v>686</v>
      </c>
      <c r="B4563" s="500" t="s">
        <v>2858</v>
      </c>
      <c r="C4563" s="500" t="s">
        <v>2888</v>
      </c>
      <c r="D4563" s="500" t="s">
        <v>2889</v>
      </c>
      <c r="E4563" s="500" t="s">
        <v>11099</v>
      </c>
      <c r="F4563" s="500" t="s">
        <v>580</v>
      </c>
      <c r="G4563" s="500" t="s">
        <v>15155</v>
      </c>
      <c r="H4563" s="500" t="s">
        <v>11816</v>
      </c>
      <c r="I4563" s="500" t="s">
        <v>688</v>
      </c>
      <c r="J4563" s="500" t="s">
        <v>689</v>
      </c>
      <c r="K4563" s="500" t="s">
        <v>2306</v>
      </c>
      <c r="L4563" s="500" t="s">
        <v>27724</v>
      </c>
      <c r="M4563" s="500" t="s">
        <v>2307</v>
      </c>
      <c r="N4563" s="500" t="s">
        <v>15156</v>
      </c>
    </row>
    <row r="4564" spans="1:14">
      <c r="A4564" s="500" t="s">
        <v>686</v>
      </c>
      <c r="B4564" s="500" t="s">
        <v>2858</v>
      </c>
      <c r="C4564" s="500" t="s">
        <v>2888</v>
      </c>
      <c r="D4564" s="500" t="s">
        <v>2889</v>
      </c>
      <c r="E4564" s="500" t="s">
        <v>11099</v>
      </c>
      <c r="F4564" s="500" t="s">
        <v>580</v>
      </c>
      <c r="G4564" s="500" t="s">
        <v>15157</v>
      </c>
      <c r="H4564" s="500" t="s">
        <v>3942</v>
      </c>
      <c r="I4564" s="500" t="s">
        <v>688</v>
      </c>
      <c r="J4564" s="500" t="s">
        <v>689</v>
      </c>
      <c r="K4564" s="500" t="s">
        <v>2306</v>
      </c>
      <c r="L4564" s="500" t="s">
        <v>27724</v>
      </c>
      <c r="M4564" s="500" t="s">
        <v>2307</v>
      </c>
      <c r="N4564" s="500" t="s">
        <v>15158</v>
      </c>
    </row>
    <row r="4565" spans="1:14">
      <c r="A4565" s="500" t="s">
        <v>686</v>
      </c>
      <c r="B4565" s="500" t="s">
        <v>2858</v>
      </c>
      <c r="C4565" s="500" t="s">
        <v>2888</v>
      </c>
      <c r="D4565" s="500" t="s">
        <v>2889</v>
      </c>
      <c r="E4565" s="500" t="s">
        <v>11099</v>
      </c>
      <c r="F4565" s="500" t="s">
        <v>580</v>
      </c>
      <c r="G4565" s="500" t="s">
        <v>15159</v>
      </c>
      <c r="H4565" s="500" t="s">
        <v>14374</v>
      </c>
      <c r="I4565" s="500" t="s">
        <v>688</v>
      </c>
      <c r="J4565" s="500" t="s">
        <v>689</v>
      </c>
      <c r="K4565" s="500" t="s">
        <v>2306</v>
      </c>
      <c r="L4565" s="500" t="s">
        <v>27724</v>
      </c>
      <c r="M4565" s="500" t="s">
        <v>2307</v>
      </c>
      <c r="N4565" s="500" t="s">
        <v>15160</v>
      </c>
    </row>
    <row r="4566" spans="1:14">
      <c r="A4566" s="500" t="s">
        <v>686</v>
      </c>
      <c r="B4566" s="500" t="s">
        <v>2858</v>
      </c>
      <c r="C4566" s="500" t="s">
        <v>2888</v>
      </c>
      <c r="D4566" s="500" t="s">
        <v>2889</v>
      </c>
      <c r="E4566" s="500" t="s">
        <v>11099</v>
      </c>
      <c r="F4566" s="500" t="s">
        <v>580</v>
      </c>
      <c r="G4566" s="500" t="s">
        <v>15161</v>
      </c>
      <c r="H4566" s="500" t="s">
        <v>7107</v>
      </c>
      <c r="I4566" s="500" t="s">
        <v>688</v>
      </c>
      <c r="J4566" s="500" t="s">
        <v>689</v>
      </c>
      <c r="K4566" s="500" t="s">
        <v>2306</v>
      </c>
      <c r="L4566" s="500" t="s">
        <v>27724</v>
      </c>
      <c r="M4566" s="500" t="s">
        <v>2307</v>
      </c>
      <c r="N4566" s="500" t="s">
        <v>15162</v>
      </c>
    </row>
    <row r="4567" spans="1:14">
      <c r="A4567" s="500" t="s">
        <v>686</v>
      </c>
      <c r="B4567" s="500" t="s">
        <v>2858</v>
      </c>
      <c r="C4567" s="500" t="s">
        <v>2888</v>
      </c>
      <c r="D4567" s="500" t="s">
        <v>2889</v>
      </c>
      <c r="E4567" s="500" t="s">
        <v>11099</v>
      </c>
      <c r="F4567" s="500" t="s">
        <v>580</v>
      </c>
      <c r="G4567" s="500" t="s">
        <v>15163</v>
      </c>
      <c r="H4567" s="500" t="s">
        <v>7011</v>
      </c>
      <c r="I4567" s="500" t="s">
        <v>688</v>
      </c>
      <c r="J4567" s="500" t="s">
        <v>689</v>
      </c>
      <c r="K4567" s="500" t="s">
        <v>2306</v>
      </c>
      <c r="L4567" s="500" t="s">
        <v>27724</v>
      </c>
      <c r="M4567" s="500" t="s">
        <v>2307</v>
      </c>
      <c r="N4567" s="500" t="s">
        <v>15164</v>
      </c>
    </row>
    <row r="4568" spans="1:14">
      <c r="A4568" s="500" t="s">
        <v>686</v>
      </c>
      <c r="B4568" s="500" t="s">
        <v>2858</v>
      </c>
      <c r="C4568" s="500" t="s">
        <v>2888</v>
      </c>
      <c r="D4568" s="500" t="s">
        <v>2889</v>
      </c>
      <c r="E4568" s="500" t="s">
        <v>11099</v>
      </c>
      <c r="F4568" s="500" t="s">
        <v>580</v>
      </c>
      <c r="G4568" s="500" t="s">
        <v>15165</v>
      </c>
      <c r="H4568" s="500" t="s">
        <v>14381</v>
      </c>
      <c r="I4568" s="500" t="s">
        <v>688</v>
      </c>
      <c r="J4568" s="500" t="s">
        <v>689</v>
      </c>
      <c r="K4568" s="500" t="s">
        <v>2306</v>
      </c>
      <c r="L4568" s="500" t="s">
        <v>27724</v>
      </c>
      <c r="M4568" s="500" t="s">
        <v>2307</v>
      </c>
      <c r="N4568" s="500" t="s">
        <v>15166</v>
      </c>
    </row>
    <row r="4569" spans="1:14">
      <c r="A4569" s="500" t="s">
        <v>686</v>
      </c>
      <c r="B4569" s="500" t="s">
        <v>2858</v>
      </c>
      <c r="C4569" s="500" t="s">
        <v>2888</v>
      </c>
      <c r="D4569" s="500" t="s">
        <v>2889</v>
      </c>
      <c r="E4569" s="500" t="s">
        <v>11099</v>
      </c>
      <c r="F4569" s="500" t="s">
        <v>580</v>
      </c>
      <c r="G4569" s="500" t="s">
        <v>15167</v>
      </c>
      <c r="H4569" s="500" t="s">
        <v>14353</v>
      </c>
      <c r="I4569" s="500" t="s">
        <v>688</v>
      </c>
      <c r="J4569" s="500" t="s">
        <v>689</v>
      </c>
      <c r="K4569" s="500" t="s">
        <v>2306</v>
      </c>
      <c r="L4569" s="500" t="s">
        <v>27724</v>
      </c>
      <c r="M4569" s="500" t="s">
        <v>2307</v>
      </c>
      <c r="N4569" s="500" t="s">
        <v>15168</v>
      </c>
    </row>
    <row r="4570" spans="1:14">
      <c r="A4570" s="500" t="s">
        <v>686</v>
      </c>
      <c r="B4570" s="500" t="s">
        <v>2858</v>
      </c>
      <c r="C4570" s="500" t="s">
        <v>2888</v>
      </c>
      <c r="D4570" s="500" t="s">
        <v>2889</v>
      </c>
      <c r="E4570" s="500" t="s">
        <v>11099</v>
      </c>
      <c r="F4570" s="500" t="s">
        <v>580</v>
      </c>
      <c r="G4570" s="500" t="s">
        <v>15169</v>
      </c>
      <c r="H4570" s="500" t="s">
        <v>14615</v>
      </c>
      <c r="I4570" s="500" t="s">
        <v>688</v>
      </c>
      <c r="J4570" s="500" t="s">
        <v>689</v>
      </c>
      <c r="K4570" s="500" t="s">
        <v>2306</v>
      </c>
      <c r="L4570" s="500" t="s">
        <v>27724</v>
      </c>
      <c r="M4570" s="500" t="s">
        <v>2307</v>
      </c>
      <c r="N4570" s="500" t="s">
        <v>15170</v>
      </c>
    </row>
    <row r="4571" spans="1:14">
      <c r="A4571" s="500" t="s">
        <v>686</v>
      </c>
      <c r="B4571" s="500" t="s">
        <v>2858</v>
      </c>
      <c r="C4571" s="500" t="s">
        <v>2888</v>
      </c>
      <c r="D4571" s="500" t="s">
        <v>2889</v>
      </c>
      <c r="E4571" s="500" t="s">
        <v>11099</v>
      </c>
      <c r="F4571" s="500" t="s">
        <v>580</v>
      </c>
      <c r="G4571" s="500" t="s">
        <v>15171</v>
      </c>
      <c r="H4571" s="500" t="s">
        <v>14870</v>
      </c>
      <c r="I4571" s="500" t="s">
        <v>688</v>
      </c>
      <c r="J4571" s="500" t="s">
        <v>689</v>
      </c>
      <c r="K4571" s="500" t="s">
        <v>2306</v>
      </c>
      <c r="L4571" s="500" t="s">
        <v>27724</v>
      </c>
      <c r="M4571" s="500" t="s">
        <v>2307</v>
      </c>
      <c r="N4571" s="500" t="s">
        <v>15172</v>
      </c>
    </row>
    <row r="4572" spans="1:14">
      <c r="A4572" s="500" t="s">
        <v>686</v>
      </c>
      <c r="B4572" s="500" t="s">
        <v>2858</v>
      </c>
      <c r="C4572" s="500" t="s">
        <v>2888</v>
      </c>
      <c r="D4572" s="500" t="s">
        <v>2889</v>
      </c>
      <c r="E4572" s="500" t="s">
        <v>11099</v>
      </c>
      <c r="F4572" s="500" t="s">
        <v>580</v>
      </c>
      <c r="G4572" s="500" t="s">
        <v>15173</v>
      </c>
      <c r="H4572" s="500" t="s">
        <v>3903</v>
      </c>
      <c r="I4572" s="500" t="s">
        <v>688</v>
      </c>
      <c r="J4572" s="500" t="s">
        <v>689</v>
      </c>
      <c r="K4572" s="500" t="s">
        <v>2306</v>
      </c>
      <c r="L4572" s="500" t="s">
        <v>27724</v>
      </c>
      <c r="M4572" s="500" t="s">
        <v>2307</v>
      </c>
      <c r="N4572" s="500" t="s">
        <v>15174</v>
      </c>
    </row>
    <row r="4573" spans="1:14">
      <c r="A4573" s="500" t="s">
        <v>686</v>
      </c>
      <c r="B4573" s="500" t="s">
        <v>2858</v>
      </c>
      <c r="C4573" s="500" t="s">
        <v>2888</v>
      </c>
      <c r="D4573" s="500" t="s">
        <v>2889</v>
      </c>
      <c r="E4573" s="500" t="s">
        <v>11099</v>
      </c>
      <c r="F4573" s="500" t="s">
        <v>580</v>
      </c>
      <c r="G4573" s="500" t="s">
        <v>15175</v>
      </c>
      <c r="H4573" s="500" t="s">
        <v>11785</v>
      </c>
      <c r="I4573" s="500" t="s">
        <v>688</v>
      </c>
      <c r="J4573" s="500" t="s">
        <v>689</v>
      </c>
      <c r="K4573" s="500" t="s">
        <v>2306</v>
      </c>
      <c r="L4573" s="500" t="s">
        <v>27724</v>
      </c>
      <c r="M4573" s="500" t="s">
        <v>2307</v>
      </c>
      <c r="N4573" s="500" t="s">
        <v>15176</v>
      </c>
    </row>
    <row r="4574" spans="1:14">
      <c r="A4574" s="500" t="s">
        <v>686</v>
      </c>
      <c r="B4574" s="500" t="s">
        <v>2858</v>
      </c>
      <c r="C4574" s="500" t="s">
        <v>2888</v>
      </c>
      <c r="D4574" s="500" t="s">
        <v>2889</v>
      </c>
      <c r="E4574" s="500" t="s">
        <v>11099</v>
      </c>
      <c r="F4574" s="500" t="s">
        <v>580</v>
      </c>
      <c r="G4574" s="500" t="s">
        <v>15177</v>
      </c>
      <c r="H4574" s="500" t="s">
        <v>7107</v>
      </c>
      <c r="I4574" s="500" t="s">
        <v>688</v>
      </c>
      <c r="J4574" s="500" t="s">
        <v>689</v>
      </c>
      <c r="K4574" s="500" t="s">
        <v>2306</v>
      </c>
      <c r="L4574" s="500" t="s">
        <v>27724</v>
      </c>
      <c r="M4574" s="500" t="s">
        <v>2307</v>
      </c>
      <c r="N4574" s="500" t="s">
        <v>15178</v>
      </c>
    </row>
    <row r="4575" spans="1:14">
      <c r="A4575" s="500" t="s">
        <v>686</v>
      </c>
      <c r="B4575" s="500" t="s">
        <v>2858</v>
      </c>
      <c r="C4575" s="500" t="s">
        <v>2888</v>
      </c>
      <c r="D4575" s="500" t="s">
        <v>2889</v>
      </c>
      <c r="E4575" s="500" t="s">
        <v>11099</v>
      </c>
      <c r="F4575" s="500" t="s">
        <v>580</v>
      </c>
      <c r="G4575" s="500" t="s">
        <v>15179</v>
      </c>
      <c r="H4575" s="500" t="s">
        <v>14422</v>
      </c>
      <c r="I4575" s="500" t="s">
        <v>688</v>
      </c>
      <c r="J4575" s="500" t="s">
        <v>689</v>
      </c>
      <c r="K4575" s="500" t="s">
        <v>2306</v>
      </c>
      <c r="L4575" s="500" t="s">
        <v>27724</v>
      </c>
      <c r="M4575" s="500" t="s">
        <v>2307</v>
      </c>
      <c r="N4575" s="500" t="s">
        <v>15180</v>
      </c>
    </row>
    <row r="4576" spans="1:14">
      <c r="A4576" s="500" t="s">
        <v>686</v>
      </c>
      <c r="B4576" s="500" t="s">
        <v>2858</v>
      </c>
      <c r="C4576" s="500" t="s">
        <v>2888</v>
      </c>
      <c r="D4576" s="500" t="s">
        <v>2889</v>
      </c>
      <c r="E4576" s="500" t="s">
        <v>11099</v>
      </c>
      <c r="F4576" s="500" t="s">
        <v>580</v>
      </c>
      <c r="G4576" s="500" t="s">
        <v>15181</v>
      </c>
      <c r="H4576" s="500" t="s">
        <v>14425</v>
      </c>
      <c r="I4576" s="500" t="s">
        <v>688</v>
      </c>
      <c r="J4576" s="500" t="s">
        <v>689</v>
      </c>
      <c r="K4576" s="500" t="s">
        <v>2306</v>
      </c>
      <c r="L4576" s="500" t="s">
        <v>27724</v>
      </c>
      <c r="M4576" s="500" t="s">
        <v>2307</v>
      </c>
      <c r="N4576" s="500" t="s">
        <v>15182</v>
      </c>
    </row>
    <row r="4577" spans="1:14">
      <c r="A4577" s="500" t="s">
        <v>686</v>
      </c>
      <c r="B4577" s="500" t="s">
        <v>2858</v>
      </c>
      <c r="C4577" s="500" t="s">
        <v>2888</v>
      </c>
      <c r="D4577" s="500" t="s">
        <v>2889</v>
      </c>
      <c r="E4577" s="500" t="s">
        <v>11099</v>
      </c>
      <c r="F4577" s="500" t="s">
        <v>580</v>
      </c>
      <c r="G4577" s="500" t="s">
        <v>15183</v>
      </c>
      <c r="H4577" s="500" t="s">
        <v>11801</v>
      </c>
      <c r="I4577" s="500" t="s">
        <v>688</v>
      </c>
      <c r="J4577" s="500" t="s">
        <v>689</v>
      </c>
      <c r="K4577" s="500" t="s">
        <v>2306</v>
      </c>
      <c r="L4577" s="500" t="s">
        <v>27724</v>
      </c>
      <c r="M4577" s="500" t="s">
        <v>2307</v>
      </c>
      <c r="N4577" s="500" t="s">
        <v>15184</v>
      </c>
    </row>
    <row r="4578" spans="1:14">
      <c r="A4578" s="500" t="s">
        <v>686</v>
      </c>
      <c r="B4578" s="500" t="s">
        <v>2858</v>
      </c>
      <c r="C4578" s="500" t="s">
        <v>2888</v>
      </c>
      <c r="D4578" s="500" t="s">
        <v>2889</v>
      </c>
      <c r="E4578" s="500" t="s">
        <v>11099</v>
      </c>
      <c r="F4578" s="500" t="s">
        <v>580</v>
      </c>
      <c r="G4578" s="500" t="s">
        <v>15185</v>
      </c>
      <c r="H4578" s="500" t="s">
        <v>7053</v>
      </c>
      <c r="I4578" s="500" t="s">
        <v>688</v>
      </c>
      <c r="J4578" s="500" t="s">
        <v>689</v>
      </c>
      <c r="K4578" s="500" t="s">
        <v>2306</v>
      </c>
      <c r="L4578" s="500" t="s">
        <v>27724</v>
      </c>
      <c r="M4578" s="500" t="s">
        <v>2307</v>
      </c>
      <c r="N4578" s="500" t="s">
        <v>15186</v>
      </c>
    </row>
    <row r="4579" spans="1:14">
      <c r="A4579" s="500" t="s">
        <v>686</v>
      </c>
      <c r="B4579" s="500" t="s">
        <v>2858</v>
      </c>
      <c r="C4579" s="500" t="s">
        <v>2888</v>
      </c>
      <c r="D4579" s="500" t="s">
        <v>2889</v>
      </c>
      <c r="E4579" s="500" t="s">
        <v>11099</v>
      </c>
      <c r="F4579" s="500" t="s">
        <v>580</v>
      </c>
      <c r="G4579" s="500" t="s">
        <v>15187</v>
      </c>
      <c r="H4579" s="500" t="s">
        <v>14432</v>
      </c>
      <c r="I4579" s="500" t="s">
        <v>688</v>
      </c>
      <c r="J4579" s="500" t="s">
        <v>689</v>
      </c>
      <c r="K4579" s="500" t="s">
        <v>2306</v>
      </c>
      <c r="L4579" s="500" t="s">
        <v>27724</v>
      </c>
      <c r="M4579" s="500" t="s">
        <v>2307</v>
      </c>
      <c r="N4579" s="500" t="s">
        <v>15188</v>
      </c>
    </row>
    <row r="4580" spans="1:14">
      <c r="A4580" s="500" t="s">
        <v>686</v>
      </c>
      <c r="B4580" s="500" t="s">
        <v>2858</v>
      </c>
      <c r="C4580" s="500" t="s">
        <v>2888</v>
      </c>
      <c r="D4580" s="500" t="s">
        <v>2889</v>
      </c>
      <c r="E4580" s="500" t="s">
        <v>11099</v>
      </c>
      <c r="F4580" s="500" t="s">
        <v>580</v>
      </c>
      <c r="G4580" s="500" t="s">
        <v>15189</v>
      </c>
      <c r="H4580" s="500" t="s">
        <v>14435</v>
      </c>
      <c r="I4580" s="500" t="s">
        <v>688</v>
      </c>
      <c r="J4580" s="500" t="s">
        <v>689</v>
      </c>
      <c r="K4580" s="500" t="s">
        <v>2306</v>
      </c>
      <c r="L4580" s="500" t="s">
        <v>27724</v>
      </c>
      <c r="M4580" s="500" t="s">
        <v>2307</v>
      </c>
      <c r="N4580" s="500" t="s">
        <v>15190</v>
      </c>
    </row>
    <row r="4581" spans="1:14">
      <c r="A4581" s="500" t="s">
        <v>686</v>
      </c>
      <c r="B4581" s="500" t="s">
        <v>2858</v>
      </c>
      <c r="C4581" s="500" t="s">
        <v>2888</v>
      </c>
      <c r="D4581" s="500" t="s">
        <v>2889</v>
      </c>
      <c r="E4581" s="500" t="s">
        <v>11099</v>
      </c>
      <c r="F4581" s="500" t="s">
        <v>580</v>
      </c>
      <c r="G4581" s="500" t="s">
        <v>15191</v>
      </c>
      <c r="H4581" s="500" t="s">
        <v>3952</v>
      </c>
      <c r="I4581" s="500" t="s">
        <v>688</v>
      </c>
      <c r="J4581" s="500" t="s">
        <v>689</v>
      </c>
      <c r="K4581" s="500" t="s">
        <v>2306</v>
      </c>
      <c r="L4581" s="500" t="s">
        <v>27724</v>
      </c>
      <c r="M4581" s="500" t="s">
        <v>2307</v>
      </c>
      <c r="N4581" s="500" t="s">
        <v>15192</v>
      </c>
    </row>
    <row r="4582" spans="1:14">
      <c r="A4582" s="500" t="s">
        <v>686</v>
      </c>
      <c r="B4582" s="500" t="s">
        <v>2858</v>
      </c>
      <c r="C4582" s="500" t="s">
        <v>2888</v>
      </c>
      <c r="D4582" s="500" t="s">
        <v>2889</v>
      </c>
      <c r="E4582" s="500" t="s">
        <v>11099</v>
      </c>
      <c r="F4582" s="500" t="s">
        <v>580</v>
      </c>
      <c r="G4582" s="500" t="s">
        <v>15193</v>
      </c>
      <c r="H4582" s="500" t="s">
        <v>14408</v>
      </c>
      <c r="I4582" s="500" t="s">
        <v>688</v>
      </c>
      <c r="J4582" s="500" t="s">
        <v>689</v>
      </c>
      <c r="K4582" s="500" t="s">
        <v>2306</v>
      </c>
      <c r="L4582" s="500" t="s">
        <v>27724</v>
      </c>
      <c r="M4582" s="500" t="s">
        <v>2307</v>
      </c>
      <c r="N4582" s="500" t="s">
        <v>15194</v>
      </c>
    </row>
    <row r="4583" spans="1:14">
      <c r="A4583" s="500" t="s">
        <v>686</v>
      </c>
      <c r="B4583" s="500" t="s">
        <v>2858</v>
      </c>
      <c r="C4583" s="500" t="s">
        <v>2888</v>
      </c>
      <c r="D4583" s="500" t="s">
        <v>2889</v>
      </c>
      <c r="E4583" s="500" t="s">
        <v>11099</v>
      </c>
      <c r="F4583" s="500" t="s">
        <v>580</v>
      </c>
      <c r="G4583" s="500" t="s">
        <v>15195</v>
      </c>
      <c r="H4583" s="500" t="s">
        <v>14666</v>
      </c>
      <c r="I4583" s="500" t="s">
        <v>688</v>
      </c>
      <c r="J4583" s="500" t="s">
        <v>689</v>
      </c>
      <c r="K4583" s="500" t="s">
        <v>2306</v>
      </c>
      <c r="L4583" s="500" t="s">
        <v>27724</v>
      </c>
      <c r="M4583" s="500" t="s">
        <v>2307</v>
      </c>
      <c r="N4583" s="500" t="s">
        <v>15196</v>
      </c>
    </row>
    <row r="4584" spans="1:14">
      <c r="A4584" s="500" t="s">
        <v>686</v>
      </c>
      <c r="B4584" s="500" t="s">
        <v>2858</v>
      </c>
      <c r="C4584" s="500" t="s">
        <v>2888</v>
      </c>
      <c r="D4584" s="500" t="s">
        <v>2889</v>
      </c>
      <c r="E4584" s="500" t="s">
        <v>11099</v>
      </c>
      <c r="F4584" s="500" t="s">
        <v>580</v>
      </c>
      <c r="G4584" s="500" t="s">
        <v>15197</v>
      </c>
      <c r="H4584" s="500" t="s">
        <v>14921</v>
      </c>
      <c r="I4584" s="500" t="s">
        <v>688</v>
      </c>
      <c r="J4584" s="500" t="s">
        <v>689</v>
      </c>
      <c r="K4584" s="500" t="s">
        <v>2306</v>
      </c>
      <c r="L4584" s="500" t="s">
        <v>27724</v>
      </c>
      <c r="M4584" s="500" t="s">
        <v>2307</v>
      </c>
      <c r="N4584" s="500" t="s">
        <v>15198</v>
      </c>
    </row>
    <row r="4585" spans="1:14">
      <c r="A4585" s="500" t="s">
        <v>686</v>
      </c>
      <c r="B4585" s="500" t="s">
        <v>2858</v>
      </c>
      <c r="C4585" s="500" t="s">
        <v>2888</v>
      </c>
      <c r="D4585" s="500" t="s">
        <v>2889</v>
      </c>
      <c r="E4585" s="500" t="s">
        <v>11099</v>
      </c>
      <c r="F4585" s="500" t="s">
        <v>580</v>
      </c>
      <c r="G4585" s="500" t="s">
        <v>15199</v>
      </c>
      <c r="H4585" s="500" t="s">
        <v>11785</v>
      </c>
      <c r="I4585" s="500" t="s">
        <v>688</v>
      </c>
      <c r="J4585" s="500" t="s">
        <v>689</v>
      </c>
      <c r="K4585" s="500" t="s">
        <v>2306</v>
      </c>
      <c r="L4585" s="500" t="s">
        <v>27724</v>
      </c>
      <c r="M4585" s="500" t="s">
        <v>2307</v>
      </c>
      <c r="N4585" s="500" t="s">
        <v>15200</v>
      </c>
    </row>
    <row r="4586" spans="1:14">
      <c r="A4586" s="500" t="s">
        <v>686</v>
      </c>
      <c r="B4586" s="500" t="s">
        <v>2858</v>
      </c>
      <c r="C4586" s="500" t="s">
        <v>2888</v>
      </c>
      <c r="D4586" s="500" t="s">
        <v>2889</v>
      </c>
      <c r="E4586" s="500" t="s">
        <v>11099</v>
      </c>
      <c r="F4586" s="500" t="s">
        <v>580</v>
      </c>
      <c r="G4586" s="500" t="s">
        <v>15201</v>
      </c>
      <c r="H4586" s="500" t="s">
        <v>7107</v>
      </c>
      <c r="I4586" s="500" t="s">
        <v>688</v>
      </c>
      <c r="J4586" s="500" t="s">
        <v>689</v>
      </c>
      <c r="K4586" s="500" t="s">
        <v>2306</v>
      </c>
      <c r="L4586" s="500" t="s">
        <v>27724</v>
      </c>
      <c r="M4586" s="500" t="s">
        <v>2307</v>
      </c>
      <c r="N4586" s="500" t="s">
        <v>15202</v>
      </c>
    </row>
    <row r="4587" spans="1:14">
      <c r="A4587" s="500" t="s">
        <v>686</v>
      </c>
      <c r="B4587" s="500" t="s">
        <v>2858</v>
      </c>
      <c r="C4587" s="500" t="s">
        <v>2888</v>
      </c>
      <c r="D4587" s="500" t="s">
        <v>2889</v>
      </c>
      <c r="E4587" s="500" t="s">
        <v>11099</v>
      </c>
      <c r="F4587" s="500" t="s">
        <v>580</v>
      </c>
      <c r="G4587" s="500" t="s">
        <v>15203</v>
      </c>
      <c r="H4587" s="500" t="s">
        <v>14422</v>
      </c>
      <c r="I4587" s="500" t="s">
        <v>688</v>
      </c>
      <c r="J4587" s="500" t="s">
        <v>689</v>
      </c>
      <c r="K4587" s="500" t="s">
        <v>2306</v>
      </c>
      <c r="L4587" s="500" t="s">
        <v>27724</v>
      </c>
      <c r="M4587" s="500" t="s">
        <v>2307</v>
      </c>
      <c r="N4587" s="500" t="s">
        <v>15204</v>
      </c>
    </row>
    <row r="4588" spans="1:14">
      <c r="A4588" s="500" t="s">
        <v>686</v>
      </c>
      <c r="B4588" s="500" t="s">
        <v>2858</v>
      </c>
      <c r="C4588" s="500" t="s">
        <v>2888</v>
      </c>
      <c r="D4588" s="500" t="s">
        <v>2889</v>
      </c>
      <c r="E4588" s="500" t="s">
        <v>11099</v>
      </c>
      <c r="F4588" s="500" t="s">
        <v>580</v>
      </c>
      <c r="G4588" s="500" t="s">
        <v>15205</v>
      </c>
      <c r="H4588" s="500" t="s">
        <v>14425</v>
      </c>
      <c r="I4588" s="500" t="s">
        <v>688</v>
      </c>
      <c r="J4588" s="500" t="s">
        <v>689</v>
      </c>
      <c r="K4588" s="500" t="s">
        <v>2306</v>
      </c>
      <c r="L4588" s="500" t="s">
        <v>27724</v>
      </c>
      <c r="M4588" s="500" t="s">
        <v>2307</v>
      </c>
      <c r="N4588" s="500" t="s">
        <v>15206</v>
      </c>
    </row>
    <row r="4589" spans="1:14">
      <c r="A4589" s="500" t="s">
        <v>686</v>
      </c>
      <c r="B4589" s="500" t="s">
        <v>2858</v>
      </c>
      <c r="C4589" s="500" t="s">
        <v>2888</v>
      </c>
      <c r="D4589" s="500" t="s">
        <v>2889</v>
      </c>
      <c r="E4589" s="500" t="s">
        <v>11099</v>
      </c>
      <c r="F4589" s="500" t="s">
        <v>580</v>
      </c>
      <c r="G4589" s="500" t="s">
        <v>15207</v>
      </c>
      <c r="H4589" s="500" t="s">
        <v>11801</v>
      </c>
      <c r="I4589" s="500" t="s">
        <v>688</v>
      </c>
      <c r="J4589" s="500" t="s">
        <v>689</v>
      </c>
      <c r="K4589" s="500" t="s">
        <v>2306</v>
      </c>
      <c r="L4589" s="500" t="s">
        <v>27724</v>
      </c>
      <c r="M4589" s="500" t="s">
        <v>2307</v>
      </c>
      <c r="N4589" s="500" t="s">
        <v>15208</v>
      </c>
    </row>
    <row r="4590" spans="1:14">
      <c r="A4590" s="500" t="s">
        <v>686</v>
      </c>
      <c r="B4590" s="500" t="s">
        <v>2858</v>
      </c>
      <c r="C4590" s="500" t="s">
        <v>2888</v>
      </c>
      <c r="D4590" s="500" t="s">
        <v>2889</v>
      </c>
      <c r="E4590" s="500" t="s">
        <v>11099</v>
      </c>
      <c r="F4590" s="500" t="s">
        <v>580</v>
      </c>
      <c r="G4590" s="500" t="s">
        <v>15209</v>
      </c>
      <c r="H4590" s="500" t="s">
        <v>7053</v>
      </c>
      <c r="I4590" s="500" t="s">
        <v>688</v>
      </c>
      <c r="J4590" s="500" t="s">
        <v>689</v>
      </c>
      <c r="K4590" s="500" t="s">
        <v>2306</v>
      </c>
      <c r="L4590" s="500" t="s">
        <v>27724</v>
      </c>
      <c r="M4590" s="500" t="s">
        <v>2307</v>
      </c>
      <c r="N4590" s="500" t="s">
        <v>15210</v>
      </c>
    </row>
    <row r="4591" spans="1:14">
      <c r="A4591" s="500" t="s">
        <v>686</v>
      </c>
      <c r="B4591" s="500" t="s">
        <v>2858</v>
      </c>
      <c r="C4591" s="500" t="s">
        <v>2888</v>
      </c>
      <c r="D4591" s="500" t="s">
        <v>2889</v>
      </c>
      <c r="E4591" s="500" t="s">
        <v>11099</v>
      </c>
      <c r="F4591" s="500" t="s">
        <v>580</v>
      </c>
      <c r="G4591" s="500" t="s">
        <v>15211</v>
      </c>
      <c r="H4591" s="500" t="s">
        <v>14432</v>
      </c>
      <c r="I4591" s="500" t="s">
        <v>688</v>
      </c>
      <c r="J4591" s="500" t="s">
        <v>689</v>
      </c>
      <c r="K4591" s="500" t="s">
        <v>2306</v>
      </c>
      <c r="L4591" s="500" t="s">
        <v>27724</v>
      </c>
      <c r="M4591" s="500" t="s">
        <v>2307</v>
      </c>
      <c r="N4591" s="500" t="s">
        <v>15212</v>
      </c>
    </row>
    <row r="4592" spans="1:14">
      <c r="A4592" s="500" t="s">
        <v>686</v>
      </c>
      <c r="B4592" s="500" t="s">
        <v>2858</v>
      </c>
      <c r="C4592" s="500" t="s">
        <v>2888</v>
      </c>
      <c r="D4592" s="500" t="s">
        <v>2889</v>
      </c>
      <c r="E4592" s="500" t="s">
        <v>11099</v>
      </c>
      <c r="F4592" s="500" t="s">
        <v>580</v>
      </c>
      <c r="G4592" s="500" t="s">
        <v>15213</v>
      </c>
      <c r="H4592" s="500" t="s">
        <v>14435</v>
      </c>
      <c r="I4592" s="500" t="s">
        <v>688</v>
      </c>
      <c r="J4592" s="500" t="s">
        <v>689</v>
      </c>
      <c r="K4592" s="500" t="s">
        <v>2306</v>
      </c>
      <c r="L4592" s="500" t="s">
        <v>27724</v>
      </c>
      <c r="M4592" s="500" t="s">
        <v>2307</v>
      </c>
      <c r="N4592" s="500" t="s">
        <v>15214</v>
      </c>
    </row>
    <row r="4593" spans="1:14">
      <c r="A4593" s="500" t="s">
        <v>686</v>
      </c>
      <c r="B4593" s="500" t="s">
        <v>2858</v>
      </c>
      <c r="C4593" s="500" t="s">
        <v>2888</v>
      </c>
      <c r="D4593" s="500" t="s">
        <v>2889</v>
      </c>
      <c r="E4593" s="500" t="s">
        <v>11099</v>
      </c>
      <c r="F4593" s="500" t="s">
        <v>580</v>
      </c>
      <c r="G4593" s="500" t="s">
        <v>15215</v>
      </c>
      <c r="H4593" s="500" t="s">
        <v>3952</v>
      </c>
      <c r="I4593" s="500" t="s">
        <v>688</v>
      </c>
      <c r="J4593" s="500" t="s">
        <v>689</v>
      </c>
      <c r="K4593" s="500" t="s">
        <v>2306</v>
      </c>
      <c r="L4593" s="500" t="s">
        <v>27724</v>
      </c>
      <c r="M4593" s="500" t="s">
        <v>2307</v>
      </c>
      <c r="N4593" s="500" t="s">
        <v>15216</v>
      </c>
    </row>
    <row r="4594" spans="1:14">
      <c r="A4594" s="500" t="s">
        <v>686</v>
      </c>
      <c r="B4594" s="500" t="s">
        <v>2858</v>
      </c>
      <c r="C4594" s="500" t="s">
        <v>2888</v>
      </c>
      <c r="D4594" s="500" t="s">
        <v>2889</v>
      </c>
      <c r="E4594" s="500" t="s">
        <v>11099</v>
      </c>
      <c r="F4594" s="500" t="s">
        <v>580</v>
      </c>
      <c r="G4594" s="500" t="s">
        <v>15217</v>
      </c>
      <c r="H4594" s="500" t="s">
        <v>14408</v>
      </c>
      <c r="I4594" s="500" t="s">
        <v>688</v>
      </c>
      <c r="J4594" s="500" t="s">
        <v>689</v>
      </c>
      <c r="K4594" s="500" t="s">
        <v>2306</v>
      </c>
      <c r="L4594" s="500" t="s">
        <v>27724</v>
      </c>
      <c r="M4594" s="500" t="s">
        <v>2307</v>
      </c>
      <c r="N4594" s="500" t="s">
        <v>15218</v>
      </c>
    </row>
    <row r="4595" spans="1:14">
      <c r="A4595" s="500" t="s">
        <v>686</v>
      </c>
      <c r="B4595" s="500" t="s">
        <v>2858</v>
      </c>
      <c r="C4595" s="500" t="s">
        <v>2888</v>
      </c>
      <c r="D4595" s="500" t="s">
        <v>2889</v>
      </c>
      <c r="E4595" s="500" t="s">
        <v>11099</v>
      </c>
      <c r="F4595" s="500" t="s">
        <v>580</v>
      </c>
      <c r="G4595" s="500" t="s">
        <v>15219</v>
      </c>
      <c r="H4595" s="500" t="s">
        <v>14666</v>
      </c>
      <c r="I4595" s="500" t="s">
        <v>688</v>
      </c>
      <c r="J4595" s="500" t="s">
        <v>689</v>
      </c>
      <c r="K4595" s="500" t="s">
        <v>2306</v>
      </c>
      <c r="L4595" s="500" t="s">
        <v>27724</v>
      </c>
      <c r="M4595" s="500" t="s">
        <v>2307</v>
      </c>
      <c r="N4595" s="500" t="s">
        <v>15220</v>
      </c>
    </row>
    <row r="4596" spans="1:14">
      <c r="A4596" s="500" t="s">
        <v>686</v>
      </c>
      <c r="B4596" s="500" t="s">
        <v>2858</v>
      </c>
      <c r="C4596" s="500" t="s">
        <v>2888</v>
      </c>
      <c r="D4596" s="500" t="s">
        <v>2889</v>
      </c>
      <c r="E4596" s="500" t="s">
        <v>11099</v>
      </c>
      <c r="F4596" s="500" t="s">
        <v>580</v>
      </c>
      <c r="G4596" s="500" t="s">
        <v>15221</v>
      </c>
      <c r="H4596" s="500" t="s">
        <v>14921</v>
      </c>
      <c r="I4596" s="500" t="s">
        <v>688</v>
      </c>
      <c r="J4596" s="500" t="s">
        <v>689</v>
      </c>
      <c r="K4596" s="500" t="s">
        <v>2306</v>
      </c>
      <c r="L4596" s="500" t="s">
        <v>27724</v>
      </c>
      <c r="M4596" s="500" t="s">
        <v>2307</v>
      </c>
      <c r="N4596" s="500" t="s">
        <v>15222</v>
      </c>
    </row>
    <row r="4597" spans="1:14">
      <c r="A4597" s="500" t="s">
        <v>686</v>
      </c>
      <c r="B4597" s="500" t="s">
        <v>2858</v>
      </c>
      <c r="C4597" s="500" t="s">
        <v>2888</v>
      </c>
      <c r="D4597" s="500" t="s">
        <v>2889</v>
      </c>
      <c r="E4597" s="500" t="s">
        <v>11099</v>
      </c>
      <c r="F4597" s="500" t="s">
        <v>580</v>
      </c>
      <c r="G4597" s="500" t="s">
        <v>15223</v>
      </c>
      <c r="H4597" s="500" t="s">
        <v>15224</v>
      </c>
      <c r="I4597" s="500" t="s">
        <v>688</v>
      </c>
      <c r="J4597" s="500" t="s">
        <v>689</v>
      </c>
      <c r="K4597" s="500" t="s">
        <v>2306</v>
      </c>
      <c r="L4597" s="500" t="s">
        <v>27724</v>
      </c>
      <c r="M4597" s="500" t="s">
        <v>2307</v>
      </c>
      <c r="N4597" s="500" t="s">
        <v>15225</v>
      </c>
    </row>
    <row r="4598" spans="1:14">
      <c r="A4598" s="500" t="s">
        <v>686</v>
      </c>
      <c r="B4598" s="500" t="s">
        <v>2858</v>
      </c>
      <c r="C4598" s="500" t="s">
        <v>2888</v>
      </c>
      <c r="D4598" s="500" t="s">
        <v>2889</v>
      </c>
      <c r="E4598" s="500" t="s">
        <v>11099</v>
      </c>
      <c r="F4598" s="500" t="s">
        <v>580</v>
      </c>
      <c r="G4598" s="500" t="s">
        <v>15226</v>
      </c>
      <c r="H4598" s="500" t="s">
        <v>7100</v>
      </c>
      <c r="I4598" s="500" t="s">
        <v>688</v>
      </c>
      <c r="J4598" s="500" t="s">
        <v>689</v>
      </c>
      <c r="K4598" s="500" t="s">
        <v>2306</v>
      </c>
      <c r="L4598" s="500" t="s">
        <v>27724</v>
      </c>
      <c r="M4598" s="500" t="s">
        <v>2307</v>
      </c>
      <c r="N4598" s="500" t="s">
        <v>15227</v>
      </c>
    </row>
    <row r="4599" spans="1:14">
      <c r="A4599" s="500" t="s">
        <v>686</v>
      </c>
      <c r="B4599" s="500" t="s">
        <v>2858</v>
      </c>
      <c r="C4599" s="500" t="s">
        <v>2888</v>
      </c>
      <c r="D4599" s="500" t="s">
        <v>2889</v>
      </c>
      <c r="E4599" s="500" t="s">
        <v>11099</v>
      </c>
      <c r="F4599" s="500" t="s">
        <v>580</v>
      </c>
      <c r="G4599" s="500" t="s">
        <v>15228</v>
      </c>
      <c r="H4599" s="500" t="s">
        <v>7104</v>
      </c>
      <c r="I4599" s="500" t="s">
        <v>688</v>
      </c>
      <c r="J4599" s="500" t="s">
        <v>689</v>
      </c>
      <c r="K4599" s="500" t="s">
        <v>2306</v>
      </c>
      <c r="L4599" s="500" t="s">
        <v>27724</v>
      </c>
      <c r="M4599" s="500" t="s">
        <v>2307</v>
      </c>
      <c r="N4599" s="500" t="s">
        <v>15229</v>
      </c>
    </row>
    <row r="4600" spans="1:14">
      <c r="A4600" s="500" t="s">
        <v>686</v>
      </c>
      <c r="B4600" s="500" t="s">
        <v>2858</v>
      </c>
      <c r="C4600" s="500" t="s">
        <v>2888</v>
      </c>
      <c r="D4600" s="500" t="s">
        <v>2889</v>
      </c>
      <c r="E4600" s="500" t="s">
        <v>11099</v>
      </c>
      <c r="F4600" s="500" t="s">
        <v>580</v>
      </c>
      <c r="G4600" s="500" t="s">
        <v>15230</v>
      </c>
      <c r="H4600" s="500" t="s">
        <v>12657</v>
      </c>
      <c r="I4600" s="500" t="s">
        <v>688</v>
      </c>
      <c r="J4600" s="500" t="s">
        <v>689</v>
      </c>
      <c r="K4600" s="500" t="s">
        <v>2306</v>
      </c>
      <c r="L4600" s="500" t="s">
        <v>27724</v>
      </c>
      <c r="M4600" s="500" t="s">
        <v>2307</v>
      </c>
      <c r="N4600" s="500" t="s">
        <v>15231</v>
      </c>
    </row>
    <row r="4601" spans="1:14">
      <c r="A4601" s="500" t="s">
        <v>686</v>
      </c>
      <c r="B4601" s="500" t="s">
        <v>2858</v>
      </c>
      <c r="C4601" s="500" t="s">
        <v>2888</v>
      </c>
      <c r="D4601" s="500" t="s">
        <v>2889</v>
      </c>
      <c r="E4601" s="500" t="s">
        <v>11099</v>
      </c>
      <c r="F4601" s="500" t="s">
        <v>580</v>
      </c>
      <c r="G4601" s="500" t="s">
        <v>15232</v>
      </c>
      <c r="H4601" s="500" t="s">
        <v>3927</v>
      </c>
      <c r="I4601" s="500" t="s">
        <v>688</v>
      </c>
      <c r="J4601" s="500" t="s">
        <v>689</v>
      </c>
      <c r="K4601" s="500" t="s">
        <v>2306</v>
      </c>
      <c r="L4601" s="500" t="s">
        <v>27724</v>
      </c>
      <c r="M4601" s="500" t="s">
        <v>2307</v>
      </c>
      <c r="N4601" s="500" t="s">
        <v>15233</v>
      </c>
    </row>
    <row r="4602" spans="1:14">
      <c r="A4602" s="500" t="s">
        <v>686</v>
      </c>
      <c r="B4602" s="500" t="s">
        <v>2858</v>
      </c>
      <c r="C4602" s="500" t="s">
        <v>2888</v>
      </c>
      <c r="D4602" s="500" t="s">
        <v>2889</v>
      </c>
      <c r="E4602" s="500" t="s">
        <v>11099</v>
      </c>
      <c r="F4602" s="500" t="s">
        <v>580</v>
      </c>
      <c r="G4602" s="500" t="s">
        <v>15234</v>
      </c>
      <c r="H4602" s="500" t="s">
        <v>4030</v>
      </c>
      <c r="I4602" s="500" t="s">
        <v>688</v>
      </c>
      <c r="J4602" s="500" t="s">
        <v>689</v>
      </c>
      <c r="K4602" s="500" t="s">
        <v>2306</v>
      </c>
      <c r="L4602" s="500" t="s">
        <v>27724</v>
      </c>
      <c r="M4602" s="500" t="s">
        <v>2307</v>
      </c>
      <c r="N4602" s="500" t="s">
        <v>15235</v>
      </c>
    </row>
    <row r="4603" spans="1:14">
      <c r="A4603" s="500" t="s">
        <v>686</v>
      </c>
      <c r="B4603" s="500" t="s">
        <v>2858</v>
      </c>
      <c r="C4603" s="500" t="s">
        <v>2888</v>
      </c>
      <c r="D4603" s="500" t="s">
        <v>2889</v>
      </c>
      <c r="E4603" s="500" t="s">
        <v>11099</v>
      </c>
      <c r="F4603" s="500" t="s">
        <v>580</v>
      </c>
      <c r="G4603" s="500" t="s">
        <v>15236</v>
      </c>
      <c r="H4603" s="500" t="s">
        <v>15237</v>
      </c>
      <c r="I4603" s="500" t="s">
        <v>688</v>
      </c>
      <c r="J4603" s="500" t="s">
        <v>689</v>
      </c>
      <c r="K4603" s="500" t="s">
        <v>2306</v>
      </c>
      <c r="L4603" s="500" t="s">
        <v>27724</v>
      </c>
      <c r="M4603" s="500" t="s">
        <v>2307</v>
      </c>
      <c r="N4603" s="500" t="s">
        <v>15238</v>
      </c>
    </row>
    <row r="4604" spans="1:14">
      <c r="A4604" s="500" t="s">
        <v>686</v>
      </c>
      <c r="B4604" s="500" t="s">
        <v>2858</v>
      </c>
      <c r="C4604" s="500" t="s">
        <v>2888</v>
      </c>
      <c r="D4604" s="500" t="s">
        <v>2889</v>
      </c>
      <c r="E4604" s="500" t="s">
        <v>11099</v>
      </c>
      <c r="F4604" s="500" t="s">
        <v>580</v>
      </c>
      <c r="G4604" s="500" t="s">
        <v>15239</v>
      </c>
      <c r="H4604" s="500" t="s">
        <v>11100</v>
      </c>
      <c r="I4604" s="500" t="s">
        <v>688</v>
      </c>
      <c r="J4604" s="500" t="s">
        <v>689</v>
      </c>
      <c r="K4604" s="500" t="s">
        <v>2306</v>
      </c>
      <c r="L4604" s="500" t="s">
        <v>27724</v>
      </c>
      <c r="M4604" s="500" t="s">
        <v>2307</v>
      </c>
      <c r="N4604" s="500" t="s">
        <v>15240</v>
      </c>
    </row>
    <row r="4605" spans="1:14">
      <c r="A4605" s="500" t="s">
        <v>686</v>
      </c>
      <c r="B4605" s="500" t="s">
        <v>2858</v>
      </c>
      <c r="C4605" s="500" t="s">
        <v>2888</v>
      </c>
      <c r="D4605" s="500" t="s">
        <v>2889</v>
      </c>
      <c r="E4605" s="500" t="s">
        <v>11099</v>
      </c>
      <c r="F4605" s="500" t="s">
        <v>580</v>
      </c>
      <c r="G4605" s="500" t="s">
        <v>15241</v>
      </c>
      <c r="H4605" s="500" t="s">
        <v>15242</v>
      </c>
      <c r="I4605" s="500" t="s">
        <v>688</v>
      </c>
      <c r="J4605" s="500" t="s">
        <v>689</v>
      </c>
      <c r="K4605" s="500" t="s">
        <v>2306</v>
      </c>
      <c r="L4605" s="500" t="s">
        <v>27724</v>
      </c>
      <c r="M4605" s="500" t="s">
        <v>2307</v>
      </c>
      <c r="N4605" s="500" t="s">
        <v>15243</v>
      </c>
    </row>
    <row r="4606" spans="1:14">
      <c r="A4606" s="500" t="s">
        <v>686</v>
      </c>
      <c r="B4606" s="500" t="s">
        <v>2858</v>
      </c>
      <c r="C4606" s="500" t="s">
        <v>2888</v>
      </c>
      <c r="D4606" s="500" t="s">
        <v>2889</v>
      </c>
      <c r="E4606" s="500" t="s">
        <v>11099</v>
      </c>
      <c r="F4606" s="500" t="s">
        <v>580</v>
      </c>
      <c r="G4606" s="500" t="s">
        <v>15244</v>
      </c>
      <c r="H4606" s="500" t="s">
        <v>15245</v>
      </c>
      <c r="I4606" s="500" t="s">
        <v>688</v>
      </c>
      <c r="J4606" s="500" t="s">
        <v>689</v>
      </c>
      <c r="K4606" s="500" t="s">
        <v>2306</v>
      </c>
      <c r="L4606" s="500" t="s">
        <v>27724</v>
      </c>
      <c r="M4606" s="500" t="s">
        <v>2307</v>
      </c>
      <c r="N4606" s="500" t="s">
        <v>15246</v>
      </c>
    </row>
    <row r="4607" spans="1:14">
      <c r="A4607" s="500" t="s">
        <v>686</v>
      </c>
      <c r="B4607" s="500" t="s">
        <v>2858</v>
      </c>
      <c r="C4607" s="500" t="s">
        <v>2888</v>
      </c>
      <c r="D4607" s="500" t="s">
        <v>2889</v>
      </c>
      <c r="E4607" s="500" t="s">
        <v>11099</v>
      </c>
      <c r="F4607" s="500" t="s">
        <v>580</v>
      </c>
      <c r="G4607" s="500" t="s">
        <v>15247</v>
      </c>
      <c r="H4607" s="500" t="s">
        <v>12802</v>
      </c>
      <c r="I4607" s="500" t="s">
        <v>688</v>
      </c>
      <c r="J4607" s="500" t="s">
        <v>689</v>
      </c>
      <c r="K4607" s="500" t="s">
        <v>2306</v>
      </c>
      <c r="L4607" s="500" t="s">
        <v>27724</v>
      </c>
      <c r="M4607" s="500" t="s">
        <v>2307</v>
      </c>
      <c r="N4607" s="500" t="s">
        <v>15248</v>
      </c>
    </row>
    <row r="4608" spans="1:14">
      <c r="A4608" s="500" t="s">
        <v>686</v>
      </c>
      <c r="B4608" s="500" t="s">
        <v>2858</v>
      </c>
      <c r="C4608" s="500" t="s">
        <v>2888</v>
      </c>
      <c r="D4608" s="500" t="s">
        <v>2889</v>
      </c>
      <c r="E4608" s="500" t="s">
        <v>11099</v>
      </c>
      <c r="F4608" s="500" t="s">
        <v>580</v>
      </c>
      <c r="G4608" s="500" t="s">
        <v>15249</v>
      </c>
      <c r="H4608" s="500" t="s">
        <v>6950</v>
      </c>
      <c r="I4608" s="500" t="s">
        <v>688</v>
      </c>
      <c r="J4608" s="500" t="s">
        <v>689</v>
      </c>
      <c r="K4608" s="500" t="s">
        <v>2306</v>
      </c>
      <c r="L4608" s="500" t="s">
        <v>27724</v>
      </c>
      <c r="M4608" s="500" t="s">
        <v>2307</v>
      </c>
      <c r="N4608" s="500" t="s">
        <v>15250</v>
      </c>
    </row>
    <row r="4609" spans="1:14">
      <c r="A4609" s="500" t="s">
        <v>686</v>
      </c>
      <c r="B4609" s="500" t="s">
        <v>2858</v>
      </c>
      <c r="C4609" s="500" t="s">
        <v>2888</v>
      </c>
      <c r="D4609" s="500" t="s">
        <v>2889</v>
      </c>
      <c r="E4609" s="500" t="s">
        <v>11099</v>
      </c>
      <c r="F4609" s="500" t="s">
        <v>580</v>
      </c>
      <c r="G4609" s="500" t="s">
        <v>15251</v>
      </c>
      <c r="H4609" s="500" t="s">
        <v>11129</v>
      </c>
      <c r="I4609" s="500" t="s">
        <v>688</v>
      </c>
      <c r="J4609" s="500" t="s">
        <v>689</v>
      </c>
      <c r="K4609" s="500" t="s">
        <v>2306</v>
      </c>
      <c r="L4609" s="500" t="s">
        <v>27724</v>
      </c>
      <c r="M4609" s="500" t="s">
        <v>2307</v>
      </c>
      <c r="N4609" s="500" t="s">
        <v>15252</v>
      </c>
    </row>
    <row r="4610" spans="1:14">
      <c r="A4610" s="500" t="s">
        <v>686</v>
      </c>
      <c r="B4610" s="500" t="s">
        <v>2858</v>
      </c>
      <c r="C4610" s="500" t="s">
        <v>2888</v>
      </c>
      <c r="D4610" s="500" t="s">
        <v>2889</v>
      </c>
      <c r="E4610" s="500" t="s">
        <v>11099</v>
      </c>
      <c r="F4610" s="500" t="s">
        <v>580</v>
      </c>
      <c r="G4610" s="500" t="s">
        <v>15253</v>
      </c>
      <c r="H4610" s="500" t="s">
        <v>7100</v>
      </c>
      <c r="I4610" s="500" t="s">
        <v>688</v>
      </c>
      <c r="J4610" s="500" t="s">
        <v>689</v>
      </c>
      <c r="K4610" s="500" t="s">
        <v>2306</v>
      </c>
      <c r="L4610" s="500" t="s">
        <v>27724</v>
      </c>
      <c r="M4610" s="500" t="s">
        <v>2307</v>
      </c>
      <c r="N4610" s="500" t="s">
        <v>15254</v>
      </c>
    </row>
    <row r="4611" spans="1:14">
      <c r="A4611" s="500" t="s">
        <v>686</v>
      </c>
      <c r="B4611" s="500" t="s">
        <v>2858</v>
      </c>
      <c r="C4611" s="500" t="s">
        <v>2888</v>
      </c>
      <c r="D4611" s="500" t="s">
        <v>2889</v>
      </c>
      <c r="E4611" s="500" t="s">
        <v>11099</v>
      </c>
      <c r="F4611" s="500" t="s">
        <v>580</v>
      </c>
      <c r="G4611" s="500" t="s">
        <v>15255</v>
      </c>
      <c r="H4611" s="500" t="s">
        <v>7104</v>
      </c>
      <c r="I4611" s="500" t="s">
        <v>688</v>
      </c>
      <c r="J4611" s="500" t="s">
        <v>689</v>
      </c>
      <c r="K4611" s="500" t="s">
        <v>2306</v>
      </c>
      <c r="L4611" s="500" t="s">
        <v>27724</v>
      </c>
      <c r="M4611" s="500" t="s">
        <v>2307</v>
      </c>
      <c r="N4611" s="500" t="s">
        <v>15256</v>
      </c>
    </row>
    <row r="4612" spans="1:14">
      <c r="A4612" s="500" t="s">
        <v>686</v>
      </c>
      <c r="B4612" s="500" t="s">
        <v>2858</v>
      </c>
      <c r="C4612" s="500" t="s">
        <v>2888</v>
      </c>
      <c r="D4612" s="500" t="s">
        <v>2889</v>
      </c>
      <c r="E4612" s="500" t="s">
        <v>11099</v>
      </c>
      <c r="F4612" s="500" t="s">
        <v>580</v>
      </c>
      <c r="G4612" s="500" t="s">
        <v>15257</v>
      </c>
      <c r="H4612" s="500" t="s">
        <v>12657</v>
      </c>
      <c r="I4612" s="500" t="s">
        <v>688</v>
      </c>
      <c r="J4612" s="500" t="s">
        <v>689</v>
      </c>
      <c r="K4612" s="500" t="s">
        <v>2306</v>
      </c>
      <c r="L4612" s="500" t="s">
        <v>27724</v>
      </c>
      <c r="M4612" s="500" t="s">
        <v>2307</v>
      </c>
      <c r="N4612" s="500" t="s">
        <v>15258</v>
      </c>
    </row>
    <row r="4613" spans="1:14">
      <c r="A4613" s="500" t="s">
        <v>686</v>
      </c>
      <c r="B4613" s="500" t="s">
        <v>2858</v>
      </c>
      <c r="C4613" s="500" t="s">
        <v>2888</v>
      </c>
      <c r="D4613" s="500" t="s">
        <v>2889</v>
      </c>
      <c r="E4613" s="500" t="s">
        <v>11099</v>
      </c>
      <c r="F4613" s="500" t="s">
        <v>580</v>
      </c>
      <c r="G4613" s="500" t="s">
        <v>15259</v>
      </c>
      <c r="H4613" s="500" t="s">
        <v>3927</v>
      </c>
      <c r="I4613" s="500" t="s">
        <v>688</v>
      </c>
      <c r="J4613" s="500" t="s">
        <v>689</v>
      </c>
      <c r="K4613" s="500" t="s">
        <v>2306</v>
      </c>
      <c r="L4613" s="500" t="s">
        <v>27724</v>
      </c>
      <c r="M4613" s="500" t="s">
        <v>2307</v>
      </c>
      <c r="N4613" s="500" t="s">
        <v>15260</v>
      </c>
    </row>
    <row r="4614" spans="1:14">
      <c r="A4614" s="500" t="s">
        <v>686</v>
      </c>
      <c r="B4614" s="500" t="s">
        <v>2858</v>
      </c>
      <c r="C4614" s="500" t="s">
        <v>2888</v>
      </c>
      <c r="D4614" s="500" t="s">
        <v>2889</v>
      </c>
      <c r="E4614" s="500" t="s">
        <v>11099</v>
      </c>
      <c r="F4614" s="500" t="s">
        <v>580</v>
      </c>
      <c r="G4614" s="500" t="s">
        <v>15261</v>
      </c>
      <c r="H4614" s="500" t="s">
        <v>4030</v>
      </c>
      <c r="I4614" s="500" t="s">
        <v>688</v>
      </c>
      <c r="J4614" s="500" t="s">
        <v>689</v>
      </c>
      <c r="K4614" s="500" t="s">
        <v>2306</v>
      </c>
      <c r="L4614" s="500" t="s">
        <v>27724</v>
      </c>
      <c r="M4614" s="500" t="s">
        <v>2307</v>
      </c>
      <c r="N4614" s="500" t="s">
        <v>15262</v>
      </c>
    </row>
    <row r="4615" spans="1:14">
      <c r="A4615" s="500" t="s">
        <v>686</v>
      </c>
      <c r="B4615" s="500" t="s">
        <v>2858</v>
      </c>
      <c r="C4615" s="500" t="s">
        <v>2888</v>
      </c>
      <c r="D4615" s="500" t="s">
        <v>2889</v>
      </c>
      <c r="E4615" s="500" t="s">
        <v>11099</v>
      </c>
      <c r="F4615" s="500" t="s">
        <v>580</v>
      </c>
      <c r="G4615" s="500" t="s">
        <v>15263</v>
      </c>
      <c r="H4615" s="500" t="s">
        <v>15237</v>
      </c>
      <c r="I4615" s="500" t="s">
        <v>688</v>
      </c>
      <c r="J4615" s="500" t="s">
        <v>689</v>
      </c>
      <c r="K4615" s="500" t="s">
        <v>2306</v>
      </c>
      <c r="L4615" s="500" t="s">
        <v>27724</v>
      </c>
      <c r="M4615" s="500" t="s">
        <v>2307</v>
      </c>
      <c r="N4615" s="500" t="s">
        <v>15264</v>
      </c>
    </row>
    <row r="4616" spans="1:14">
      <c r="A4616" s="500" t="s">
        <v>686</v>
      </c>
      <c r="B4616" s="500" t="s">
        <v>2858</v>
      </c>
      <c r="C4616" s="500" t="s">
        <v>2888</v>
      </c>
      <c r="D4616" s="500" t="s">
        <v>2889</v>
      </c>
      <c r="E4616" s="500" t="s">
        <v>11099</v>
      </c>
      <c r="F4616" s="500" t="s">
        <v>580</v>
      </c>
      <c r="G4616" s="500" t="s">
        <v>15265</v>
      </c>
      <c r="H4616" s="500" t="s">
        <v>11100</v>
      </c>
      <c r="I4616" s="500" t="s">
        <v>688</v>
      </c>
      <c r="J4616" s="500" t="s">
        <v>689</v>
      </c>
      <c r="K4616" s="500" t="s">
        <v>2306</v>
      </c>
      <c r="L4616" s="500" t="s">
        <v>27724</v>
      </c>
      <c r="M4616" s="500" t="s">
        <v>2307</v>
      </c>
      <c r="N4616" s="500" t="s">
        <v>15266</v>
      </c>
    </row>
    <row r="4617" spans="1:14">
      <c r="A4617" s="500" t="s">
        <v>686</v>
      </c>
      <c r="B4617" s="500" t="s">
        <v>2858</v>
      </c>
      <c r="C4617" s="500" t="s">
        <v>2888</v>
      </c>
      <c r="D4617" s="500" t="s">
        <v>2889</v>
      </c>
      <c r="E4617" s="500" t="s">
        <v>11099</v>
      </c>
      <c r="F4617" s="500" t="s">
        <v>580</v>
      </c>
      <c r="G4617" s="500" t="s">
        <v>15267</v>
      </c>
      <c r="H4617" s="500" t="s">
        <v>15242</v>
      </c>
      <c r="I4617" s="500" t="s">
        <v>688</v>
      </c>
      <c r="J4617" s="500" t="s">
        <v>689</v>
      </c>
      <c r="K4617" s="500" t="s">
        <v>2306</v>
      </c>
      <c r="L4617" s="500" t="s">
        <v>27724</v>
      </c>
      <c r="M4617" s="500" t="s">
        <v>2307</v>
      </c>
      <c r="N4617" s="500" t="s">
        <v>15268</v>
      </c>
    </row>
    <row r="4618" spans="1:14">
      <c r="A4618" s="500" t="s">
        <v>686</v>
      </c>
      <c r="B4618" s="500" t="s">
        <v>2858</v>
      </c>
      <c r="C4618" s="500" t="s">
        <v>2888</v>
      </c>
      <c r="D4618" s="500" t="s">
        <v>2889</v>
      </c>
      <c r="E4618" s="500" t="s">
        <v>11099</v>
      </c>
      <c r="F4618" s="500" t="s">
        <v>580</v>
      </c>
      <c r="G4618" s="500" t="s">
        <v>15269</v>
      </c>
      <c r="H4618" s="500" t="s">
        <v>15245</v>
      </c>
      <c r="I4618" s="500" t="s">
        <v>688</v>
      </c>
      <c r="J4618" s="500" t="s">
        <v>689</v>
      </c>
      <c r="K4618" s="500" t="s">
        <v>2306</v>
      </c>
      <c r="L4618" s="500" t="s">
        <v>27724</v>
      </c>
      <c r="M4618" s="500" t="s">
        <v>2307</v>
      </c>
      <c r="N4618" s="500" t="s">
        <v>15270</v>
      </c>
    </row>
    <row r="4619" spans="1:14">
      <c r="A4619" s="500" t="s">
        <v>686</v>
      </c>
      <c r="B4619" s="500" t="s">
        <v>2858</v>
      </c>
      <c r="C4619" s="500" t="s">
        <v>2888</v>
      </c>
      <c r="D4619" s="500" t="s">
        <v>2889</v>
      </c>
      <c r="E4619" s="500" t="s">
        <v>11099</v>
      </c>
      <c r="F4619" s="500" t="s">
        <v>580</v>
      </c>
      <c r="G4619" s="500" t="s">
        <v>15271</v>
      </c>
      <c r="H4619" s="500" t="s">
        <v>12802</v>
      </c>
      <c r="I4619" s="500" t="s">
        <v>688</v>
      </c>
      <c r="J4619" s="500" t="s">
        <v>689</v>
      </c>
      <c r="K4619" s="500" t="s">
        <v>2306</v>
      </c>
      <c r="L4619" s="500" t="s">
        <v>27724</v>
      </c>
      <c r="M4619" s="500" t="s">
        <v>2307</v>
      </c>
      <c r="N4619" s="500" t="s">
        <v>15272</v>
      </c>
    </row>
    <row r="4620" spans="1:14">
      <c r="A4620" s="500" t="s">
        <v>686</v>
      </c>
      <c r="B4620" s="500" t="s">
        <v>2858</v>
      </c>
      <c r="C4620" s="500" t="s">
        <v>2888</v>
      </c>
      <c r="D4620" s="500" t="s">
        <v>2889</v>
      </c>
      <c r="E4620" s="500" t="s">
        <v>11099</v>
      </c>
      <c r="F4620" s="500" t="s">
        <v>580</v>
      </c>
      <c r="G4620" s="500" t="s">
        <v>15273</v>
      </c>
      <c r="H4620" s="500" t="s">
        <v>6950</v>
      </c>
      <c r="I4620" s="500" t="s">
        <v>688</v>
      </c>
      <c r="J4620" s="500" t="s">
        <v>689</v>
      </c>
      <c r="K4620" s="500" t="s">
        <v>2306</v>
      </c>
      <c r="L4620" s="500" t="s">
        <v>27724</v>
      </c>
      <c r="M4620" s="500" t="s">
        <v>2307</v>
      </c>
      <c r="N4620" s="500" t="s">
        <v>15274</v>
      </c>
    </row>
    <row r="4621" spans="1:14">
      <c r="A4621" s="500" t="s">
        <v>686</v>
      </c>
      <c r="B4621" s="500" t="s">
        <v>2858</v>
      </c>
      <c r="C4621" s="500" t="s">
        <v>2888</v>
      </c>
      <c r="D4621" s="500" t="s">
        <v>2889</v>
      </c>
      <c r="E4621" s="500" t="s">
        <v>11099</v>
      </c>
      <c r="F4621" s="500" t="s">
        <v>580</v>
      </c>
      <c r="G4621" s="500" t="s">
        <v>15275</v>
      </c>
      <c r="H4621" s="500" t="s">
        <v>11129</v>
      </c>
      <c r="I4621" s="500" t="s">
        <v>688</v>
      </c>
      <c r="J4621" s="500" t="s">
        <v>689</v>
      </c>
      <c r="K4621" s="500" t="s">
        <v>2306</v>
      </c>
      <c r="L4621" s="500" t="s">
        <v>27724</v>
      </c>
      <c r="M4621" s="500" t="s">
        <v>2307</v>
      </c>
      <c r="N4621" s="500" t="s">
        <v>15276</v>
      </c>
    </row>
    <row r="4622" spans="1:14">
      <c r="A4622" s="500" t="s">
        <v>686</v>
      </c>
      <c r="B4622" s="500" t="s">
        <v>2858</v>
      </c>
      <c r="C4622" s="500" t="s">
        <v>2888</v>
      </c>
      <c r="D4622" s="500" t="s">
        <v>2889</v>
      </c>
      <c r="E4622" s="500" t="s">
        <v>11099</v>
      </c>
      <c r="F4622" s="500" t="s">
        <v>580</v>
      </c>
      <c r="G4622" s="500" t="s">
        <v>15277</v>
      </c>
      <c r="H4622" s="500" t="s">
        <v>11847</v>
      </c>
      <c r="I4622" s="500" t="s">
        <v>688</v>
      </c>
      <c r="J4622" s="500" t="s">
        <v>689</v>
      </c>
      <c r="K4622" s="500" t="s">
        <v>2306</v>
      </c>
      <c r="L4622" s="500" t="s">
        <v>27724</v>
      </c>
      <c r="M4622" s="500" t="s">
        <v>2307</v>
      </c>
      <c r="N4622" s="500" t="s">
        <v>15278</v>
      </c>
    </row>
    <row r="4623" spans="1:14">
      <c r="A4623" s="500" t="s">
        <v>686</v>
      </c>
      <c r="B4623" s="500" t="s">
        <v>2858</v>
      </c>
      <c r="C4623" s="500" t="s">
        <v>2888</v>
      </c>
      <c r="D4623" s="500" t="s">
        <v>2889</v>
      </c>
      <c r="E4623" s="500" t="s">
        <v>11099</v>
      </c>
      <c r="F4623" s="500" t="s">
        <v>580</v>
      </c>
      <c r="G4623" s="500" t="s">
        <v>15279</v>
      </c>
      <c r="H4623" s="500" t="s">
        <v>15280</v>
      </c>
      <c r="I4623" s="500" t="s">
        <v>688</v>
      </c>
      <c r="J4623" s="500" t="s">
        <v>689</v>
      </c>
      <c r="K4623" s="500" t="s">
        <v>2306</v>
      </c>
      <c r="L4623" s="500" t="s">
        <v>27724</v>
      </c>
      <c r="M4623" s="500" t="s">
        <v>2307</v>
      </c>
      <c r="N4623" s="500" t="s">
        <v>15281</v>
      </c>
    </row>
    <row r="4624" spans="1:14">
      <c r="A4624" s="500" t="s">
        <v>686</v>
      </c>
      <c r="B4624" s="500" t="s">
        <v>2858</v>
      </c>
      <c r="C4624" s="500" t="s">
        <v>2888</v>
      </c>
      <c r="D4624" s="500" t="s">
        <v>2889</v>
      </c>
      <c r="E4624" s="500" t="s">
        <v>11099</v>
      </c>
      <c r="F4624" s="500" t="s">
        <v>580</v>
      </c>
      <c r="G4624" s="500" t="s">
        <v>15282</v>
      </c>
      <c r="H4624" s="500" t="s">
        <v>6980</v>
      </c>
      <c r="I4624" s="500" t="s">
        <v>688</v>
      </c>
      <c r="J4624" s="500" t="s">
        <v>689</v>
      </c>
      <c r="K4624" s="500" t="s">
        <v>2306</v>
      </c>
      <c r="L4624" s="500" t="s">
        <v>27724</v>
      </c>
      <c r="M4624" s="500" t="s">
        <v>2307</v>
      </c>
      <c r="N4624" s="500" t="s">
        <v>15283</v>
      </c>
    </row>
    <row r="4625" spans="1:14">
      <c r="A4625" s="500" t="s">
        <v>686</v>
      </c>
      <c r="B4625" s="500" t="s">
        <v>2858</v>
      </c>
      <c r="C4625" s="500" t="s">
        <v>2888</v>
      </c>
      <c r="D4625" s="500" t="s">
        <v>2889</v>
      </c>
      <c r="E4625" s="500" t="s">
        <v>11099</v>
      </c>
      <c r="F4625" s="500" t="s">
        <v>580</v>
      </c>
      <c r="G4625" s="500" t="s">
        <v>15284</v>
      </c>
      <c r="H4625" s="500" t="s">
        <v>3966</v>
      </c>
      <c r="I4625" s="500" t="s">
        <v>688</v>
      </c>
      <c r="J4625" s="500" t="s">
        <v>689</v>
      </c>
      <c r="K4625" s="500" t="s">
        <v>2306</v>
      </c>
      <c r="L4625" s="500" t="s">
        <v>27724</v>
      </c>
      <c r="M4625" s="500" t="s">
        <v>2307</v>
      </c>
      <c r="N4625" s="500" t="s">
        <v>15285</v>
      </c>
    </row>
    <row r="4626" spans="1:14">
      <c r="A4626" s="500" t="s">
        <v>686</v>
      </c>
      <c r="B4626" s="500" t="s">
        <v>2858</v>
      </c>
      <c r="C4626" s="500" t="s">
        <v>2888</v>
      </c>
      <c r="D4626" s="500" t="s">
        <v>2889</v>
      </c>
      <c r="E4626" s="500" t="s">
        <v>11099</v>
      </c>
      <c r="F4626" s="500" t="s">
        <v>580</v>
      </c>
      <c r="G4626" s="500" t="s">
        <v>15286</v>
      </c>
      <c r="H4626" s="500" t="s">
        <v>15287</v>
      </c>
      <c r="I4626" s="500" t="s">
        <v>688</v>
      </c>
      <c r="J4626" s="500" t="s">
        <v>689</v>
      </c>
      <c r="K4626" s="500" t="s">
        <v>2306</v>
      </c>
      <c r="L4626" s="500" t="s">
        <v>27724</v>
      </c>
      <c r="M4626" s="500" t="s">
        <v>2307</v>
      </c>
      <c r="N4626" s="500" t="s">
        <v>15288</v>
      </c>
    </row>
    <row r="4627" spans="1:14">
      <c r="A4627" s="500" t="s">
        <v>686</v>
      </c>
      <c r="B4627" s="500" t="s">
        <v>2858</v>
      </c>
      <c r="C4627" s="500" t="s">
        <v>2888</v>
      </c>
      <c r="D4627" s="500" t="s">
        <v>2889</v>
      </c>
      <c r="E4627" s="500" t="s">
        <v>11099</v>
      </c>
      <c r="F4627" s="500" t="s">
        <v>580</v>
      </c>
      <c r="G4627" s="500" t="s">
        <v>15289</v>
      </c>
      <c r="H4627" s="500" t="s">
        <v>11825</v>
      </c>
      <c r="I4627" s="500" t="s">
        <v>688</v>
      </c>
      <c r="J4627" s="500" t="s">
        <v>689</v>
      </c>
      <c r="K4627" s="500" t="s">
        <v>2306</v>
      </c>
      <c r="L4627" s="500" t="s">
        <v>27724</v>
      </c>
      <c r="M4627" s="500" t="s">
        <v>2307</v>
      </c>
      <c r="N4627" s="500" t="s">
        <v>15290</v>
      </c>
    </row>
    <row r="4628" spans="1:14">
      <c r="A4628" s="500" t="s">
        <v>686</v>
      </c>
      <c r="B4628" s="500" t="s">
        <v>2858</v>
      </c>
      <c r="C4628" s="500" t="s">
        <v>2888</v>
      </c>
      <c r="D4628" s="500" t="s">
        <v>2889</v>
      </c>
      <c r="E4628" s="500" t="s">
        <v>11099</v>
      </c>
      <c r="F4628" s="500" t="s">
        <v>580</v>
      </c>
      <c r="G4628" s="500" t="s">
        <v>15291</v>
      </c>
      <c r="H4628" s="500" t="s">
        <v>4117</v>
      </c>
      <c r="I4628" s="500" t="s">
        <v>688</v>
      </c>
      <c r="J4628" s="500" t="s">
        <v>689</v>
      </c>
      <c r="K4628" s="500" t="s">
        <v>2306</v>
      </c>
      <c r="L4628" s="500" t="s">
        <v>27724</v>
      </c>
      <c r="M4628" s="500" t="s">
        <v>2307</v>
      </c>
      <c r="N4628" s="500" t="s">
        <v>15292</v>
      </c>
    </row>
    <row r="4629" spans="1:14">
      <c r="A4629" s="500" t="s">
        <v>686</v>
      </c>
      <c r="B4629" s="500" t="s">
        <v>2858</v>
      </c>
      <c r="C4629" s="500" t="s">
        <v>2888</v>
      </c>
      <c r="D4629" s="500" t="s">
        <v>2889</v>
      </c>
      <c r="E4629" s="500" t="s">
        <v>11099</v>
      </c>
      <c r="F4629" s="500" t="s">
        <v>580</v>
      </c>
      <c r="G4629" s="500" t="s">
        <v>15293</v>
      </c>
      <c r="H4629" s="500" t="s">
        <v>3839</v>
      </c>
      <c r="I4629" s="500" t="s">
        <v>688</v>
      </c>
      <c r="J4629" s="500" t="s">
        <v>689</v>
      </c>
      <c r="K4629" s="500" t="s">
        <v>2306</v>
      </c>
      <c r="L4629" s="500" t="s">
        <v>27724</v>
      </c>
      <c r="M4629" s="500" t="s">
        <v>2307</v>
      </c>
      <c r="N4629" s="500" t="s">
        <v>15294</v>
      </c>
    </row>
    <row r="4630" spans="1:14">
      <c r="A4630" s="500" t="s">
        <v>686</v>
      </c>
      <c r="B4630" s="500" t="s">
        <v>2858</v>
      </c>
      <c r="C4630" s="500" t="s">
        <v>2888</v>
      </c>
      <c r="D4630" s="500" t="s">
        <v>2889</v>
      </c>
      <c r="E4630" s="500" t="s">
        <v>11099</v>
      </c>
      <c r="F4630" s="500" t="s">
        <v>580</v>
      </c>
      <c r="G4630" s="500" t="s">
        <v>15295</v>
      </c>
      <c r="H4630" s="500" t="s">
        <v>15296</v>
      </c>
      <c r="I4630" s="500" t="s">
        <v>688</v>
      </c>
      <c r="J4630" s="500" t="s">
        <v>689</v>
      </c>
      <c r="K4630" s="500" t="s">
        <v>2306</v>
      </c>
      <c r="L4630" s="500" t="s">
        <v>27724</v>
      </c>
      <c r="M4630" s="500" t="s">
        <v>2307</v>
      </c>
      <c r="N4630" s="500" t="s">
        <v>15297</v>
      </c>
    </row>
    <row r="4631" spans="1:14">
      <c r="A4631" s="500" t="s">
        <v>686</v>
      </c>
      <c r="B4631" s="500" t="s">
        <v>2858</v>
      </c>
      <c r="C4631" s="500" t="s">
        <v>2888</v>
      </c>
      <c r="D4631" s="500" t="s">
        <v>2889</v>
      </c>
      <c r="E4631" s="500" t="s">
        <v>11099</v>
      </c>
      <c r="F4631" s="500" t="s">
        <v>580</v>
      </c>
      <c r="G4631" s="500" t="s">
        <v>15298</v>
      </c>
      <c r="H4631" s="500" t="s">
        <v>15299</v>
      </c>
      <c r="I4631" s="500" t="s">
        <v>688</v>
      </c>
      <c r="J4631" s="500" t="s">
        <v>689</v>
      </c>
      <c r="K4631" s="500" t="s">
        <v>2306</v>
      </c>
      <c r="L4631" s="500" t="s">
        <v>27724</v>
      </c>
      <c r="M4631" s="500" t="s">
        <v>2307</v>
      </c>
      <c r="N4631" s="500" t="s">
        <v>15300</v>
      </c>
    </row>
    <row r="4632" spans="1:14">
      <c r="A4632" s="500" t="s">
        <v>686</v>
      </c>
      <c r="B4632" s="500" t="s">
        <v>2858</v>
      </c>
      <c r="C4632" s="500" t="s">
        <v>2888</v>
      </c>
      <c r="D4632" s="500" t="s">
        <v>2889</v>
      </c>
      <c r="E4632" s="500" t="s">
        <v>11099</v>
      </c>
      <c r="F4632" s="500" t="s">
        <v>580</v>
      </c>
      <c r="G4632" s="500" t="s">
        <v>15301</v>
      </c>
      <c r="H4632" s="500" t="s">
        <v>10991</v>
      </c>
      <c r="I4632" s="500" t="s">
        <v>688</v>
      </c>
      <c r="J4632" s="500" t="s">
        <v>689</v>
      </c>
      <c r="K4632" s="500" t="s">
        <v>2306</v>
      </c>
      <c r="L4632" s="500" t="s">
        <v>27724</v>
      </c>
      <c r="M4632" s="500" t="s">
        <v>2307</v>
      </c>
      <c r="N4632" s="500" t="s">
        <v>15302</v>
      </c>
    </row>
    <row r="4633" spans="1:14">
      <c r="A4633" s="500" t="s">
        <v>686</v>
      </c>
      <c r="B4633" s="500" t="s">
        <v>2858</v>
      </c>
      <c r="C4633" s="500" t="s">
        <v>2888</v>
      </c>
      <c r="D4633" s="500" t="s">
        <v>2889</v>
      </c>
      <c r="E4633" s="500" t="s">
        <v>11099</v>
      </c>
      <c r="F4633" s="500" t="s">
        <v>580</v>
      </c>
      <c r="G4633" s="500" t="s">
        <v>15303</v>
      </c>
      <c r="H4633" s="500" t="s">
        <v>3890</v>
      </c>
      <c r="I4633" s="500" t="s">
        <v>688</v>
      </c>
      <c r="J4633" s="500" t="s">
        <v>689</v>
      </c>
      <c r="K4633" s="500" t="s">
        <v>2306</v>
      </c>
      <c r="L4633" s="500" t="s">
        <v>27724</v>
      </c>
      <c r="M4633" s="500" t="s">
        <v>2307</v>
      </c>
      <c r="N4633" s="500" t="s">
        <v>15304</v>
      </c>
    </row>
    <row r="4634" spans="1:14">
      <c r="A4634" s="500" t="s">
        <v>686</v>
      </c>
      <c r="B4634" s="500" t="s">
        <v>2858</v>
      </c>
      <c r="C4634" s="500" t="s">
        <v>2888</v>
      </c>
      <c r="D4634" s="500" t="s">
        <v>2889</v>
      </c>
      <c r="E4634" s="500" t="s">
        <v>11099</v>
      </c>
      <c r="F4634" s="500" t="s">
        <v>580</v>
      </c>
      <c r="G4634" s="500" t="s">
        <v>15305</v>
      </c>
      <c r="H4634" s="500" t="s">
        <v>11327</v>
      </c>
      <c r="I4634" s="500" t="s">
        <v>688</v>
      </c>
      <c r="J4634" s="500" t="s">
        <v>689</v>
      </c>
      <c r="K4634" s="500" t="s">
        <v>2306</v>
      </c>
      <c r="L4634" s="500" t="s">
        <v>27724</v>
      </c>
      <c r="M4634" s="500" t="s">
        <v>2307</v>
      </c>
      <c r="N4634" s="500" t="s">
        <v>15306</v>
      </c>
    </row>
    <row r="4635" spans="1:14">
      <c r="A4635" s="500" t="s">
        <v>686</v>
      </c>
      <c r="B4635" s="500" t="s">
        <v>2858</v>
      </c>
      <c r="C4635" s="500" t="s">
        <v>2888</v>
      </c>
      <c r="D4635" s="500" t="s">
        <v>2889</v>
      </c>
      <c r="E4635" s="500" t="s">
        <v>11099</v>
      </c>
      <c r="F4635" s="500" t="s">
        <v>580</v>
      </c>
      <c r="G4635" s="500" t="s">
        <v>15307</v>
      </c>
      <c r="H4635" s="500" t="s">
        <v>15280</v>
      </c>
      <c r="I4635" s="500" t="s">
        <v>688</v>
      </c>
      <c r="J4635" s="500" t="s">
        <v>689</v>
      </c>
      <c r="K4635" s="500" t="s">
        <v>2306</v>
      </c>
      <c r="L4635" s="500" t="s">
        <v>27724</v>
      </c>
      <c r="M4635" s="500" t="s">
        <v>2307</v>
      </c>
      <c r="N4635" s="500" t="s">
        <v>15308</v>
      </c>
    </row>
    <row r="4636" spans="1:14">
      <c r="A4636" s="500" t="s">
        <v>686</v>
      </c>
      <c r="B4636" s="500" t="s">
        <v>2858</v>
      </c>
      <c r="C4636" s="500" t="s">
        <v>2888</v>
      </c>
      <c r="D4636" s="500" t="s">
        <v>2889</v>
      </c>
      <c r="E4636" s="500" t="s">
        <v>11099</v>
      </c>
      <c r="F4636" s="500" t="s">
        <v>580</v>
      </c>
      <c r="G4636" s="500" t="s">
        <v>15309</v>
      </c>
      <c r="H4636" s="500" t="s">
        <v>6980</v>
      </c>
      <c r="I4636" s="500" t="s">
        <v>688</v>
      </c>
      <c r="J4636" s="500" t="s">
        <v>689</v>
      </c>
      <c r="K4636" s="500" t="s">
        <v>2306</v>
      </c>
      <c r="L4636" s="500" t="s">
        <v>27724</v>
      </c>
      <c r="M4636" s="500" t="s">
        <v>2307</v>
      </c>
      <c r="N4636" s="500" t="s">
        <v>15310</v>
      </c>
    </row>
    <row r="4637" spans="1:14">
      <c r="A4637" s="500" t="s">
        <v>686</v>
      </c>
      <c r="B4637" s="500" t="s">
        <v>2858</v>
      </c>
      <c r="C4637" s="500" t="s">
        <v>2888</v>
      </c>
      <c r="D4637" s="500" t="s">
        <v>2889</v>
      </c>
      <c r="E4637" s="500" t="s">
        <v>11099</v>
      </c>
      <c r="F4637" s="500" t="s">
        <v>580</v>
      </c>
      <c r="G4637" s="500" t="s">
        <v>15311</v>
      </c>
      <c r="H4637" s="500" t="s">
        <v>3966</v>
      </c>
      <c r="I4637" s="500" t="s">
        <v>688</v>
      </c>
      <c r="J4637" s="500" t="s">
        <v>689</v>
      </c>
      <c r="K4637" s="500" t="s">
        <v>2306</v>
      </c>
      <c r="L4637" s="500" t="s">
        <v>27724</v>
      </c>
      <c r="M4637" s="500" t="s">
        <v>2307</v>
      </c>
      <c r="N4637" s="500" t="s">
        <v>15312</v>
      </c>
    </row>
    <row r="4638" spans="1:14">
      <c r="A4638" s="500" t="s">
        <v>686</v>
      </c>
      <c r="B4638" s="500" t="s">
        <v>2858</v>
      </c>
      <c r="C4638" s="500" t="s">
        <v>2888</v>
      </c>
      <c r="D4638" s="500" t="s">
        <v>2889</v>
      </c>
      <c r="E4638" s="500" t="s">
        <v>11099</v>
      </c>
      <c r="F4638" s="500" t="s">
        <v>580</v>
      </c>
      <c r="G4638" s="500" t="s">
        <v>15313</v>
      </c>
      <c r="H4638" s="500" t="s">
        <v>15287</v>
      </c>
      <c r="I4638" s="500" t="s">
        <v>688</v>
      </c>
      <c r="J4638" s="500" t="s">
        <v>689</v>
      </c>
      <c r="K4638" s="500" t="s">
        <v>2306</v>
      </c>
      <c r="L4638" s="500" t="s">
        <v>27724</v>
      </c>
      <c r="M4638" s="500" t="s">
        <v>2307</v>
      </c>
      <c r="N4638" s="500" t="s">
        <v>15314</v>
      </c>
    </row>
    <row r="4639" spans="1:14">
      <c r="A4639" s="500" t="s">
        <v>686</v>
      </c>
      <c r="B4639" s="500" t="s">
        <v>2858</v>
      </c>
      <c r="C4639" s="500" t="s">
        <v>2888</v>
      </c>
      <c r="D4639" s="500" t="s">
        <v>2889</v>
      </c>
      <c r="E4639" s="500" t="s">
        <v>11099</v>
      </c>
      <c r="F4639" s="500" t="s">
        <v>580</v>
      </c>
      <c r="G4639" s="500" t="s">
        <v>15315</v>
      </c>
      <c r="H4639" s="500" t="s">
        <v>11825</v>
      </c>
      <c r="I4639" s="500" t="s">
        <v>688</v>
      </c>
      <c r="J4639" s="500" t="s">
        <v>689</v>
      </c>
      <c r="K4639" s="500" t="s">
        <v>2306</v>
      </c>
      <c r="L4639" s="500" t="s">
        <v>27724</v>
      </c>
      <c r="M4639" s="500" t="s">
        <v>2307</v>
      </c>
      <c r="N4639" s="500" t="s">
        <v>15316</v>
      </c>
    </row>
    <row r="4640" spans="1:14">
      <c r="A4640" s="500" t="s">
        <v>686</v>
      </c>
      <c r="B4640" s="500" t="s">
        <v>2858</v>
      </c>
      <c r="C4640" s="500" t="s">
        <v>2888</v>
      </c>
      <c r="D4640" s="500" t="s">
        <v>2889</v>
      </c>
      <c r="E4640" s="500" t="s">
        <v>11099</v>
      </c>
      <c r="F4640" s="500" t="s">
        <v>580</v>
      </c>
      <c r="G4640" s="500" t="s">
        <v>15317</v>
      </c>
      <c r="H4640" s="500" t="s">
        <v>4117</v>
      </c>
      <c r="I4640" s="500" t="s">
        <v>688</v>
      </c>
      <c r="J4640" s="500" t="s">
        <v>689</v>
      </c>
      <c r="K4640" s="500" t="s">
        <v>2306</v>
      </c>
      <c r="L4640" s="500" t="s">
        <v>27724</v>
      </c>
      <c r="M4640" s="500" t="s">
        <v>2307</v>
      </c>
      <c r="N4640" s="500" t="s">
        <v>15318</v>
      </c>
    </row>
    <row r="4641" spans="1:14">
      <c r="A4641" s="500" t="s">
        <v>686</v>
      </c>
      <c r="B4641" s="500" t="s">
        <v>2858</v>
      </c>
      <c r="C4641" s="500" t="s">
        <v>2888</v>
      </c>
      <c r="D4641" s="500" t="s">
        <v>2889</v>
      </c>
      <c r="E4641" s="500" t="s">
        <v>11099</v>
      </c>
      <c r="F4641" s="500" t="s">
        <v>580</v>
      </c>
      <c r="G4641" s="500" t="s">
        <v>15319</v>
      </c>
      <c r="H4641" s="500" t="s">
        <v>3839</v>
      </c>
      <c r="I4641" s="500" t="s">
        <v>688</v>
      </c>
      <c r="J4641" s="500" t="s">
        <v>689</v>
      </c>
      <c r="K4641" s="500" t="s">
        <v>2306</v>
      </c>
      <c r="L4641" s="500" t="s">
        <v>27724</v>
      </c>
      <c r="M4641" s="500" t="s">
        <v>2307</v>
      </c>
      <c r="N4641" s="500" t="s">
        <v>15320</v>
      </c>
    </row>
    <row r="4642" spans="1:14">
      <c r="A4642" s="500" t="s">
        <v>686</v>
      </c>
      <c r="B4642" s="500" t="s">
        <v>2858</v>
      </c>
      <c r="C4642" s="500" t="s">
        <v>2888</v>
      </c>
      <c r="D4642" s="500" t="s">
        <v>2889</v>
      </c>
      <c r="E4642" s="500" t="s">
        <v>11099</v>
      </c>
      <c r="F4642" s="500" t="s">
        <v>580</v>
      </c>
      <c r="G4642" s="500" t="s">
        <v>15321</v>
      </c>
      <c r="H4642" s="500" t="s">
        <v>15296</v>
      </c>
      <c r="I4642" s="500" t="s">
        <v>688</v>
      </c>
      <c r="J4642" s="500" t="s">
        <v>689</v>
      </c>
      <c r="K4642" s="500" t="s">
        <v>2306</v>
      </c>
      <c r="L4642" s="500" t="s">
        <v>27724</v>
      </c>
      <c r="M4642" s="500" t="s">
        <v>2307</v>
      </c>
      <c r="N4642" s="500" t="s">
        <v>15322</v>
      </c>
    </row>
    <row r="4643" spans="1:14">
      <c r="A4643" s="500" t="s">
        <v>686</v>
      </c>
      <c r="B4643" s="500" t="s">
        <v>2858</v>
      </c>
      <c r="C4643" s="500" t="s">
        <v>2888</v>
      </c>
      <c r="D4643" s="500" t="s">
        <v>2889</v>
      </c>
      <c r="E4643" s="500" t="s">
        <v>11099</v>
      </c>
      <c r="F4643" s="500" t="s">
        <v>580</v>
      </c>
      <c r="G4643" s="500" t="s">
        <v>15323</v>
      </c>
      <c r="H4643" s="500" t="s">
        <v>15299</v>
      </c>
      <c r="I4643" s="500" t="s">
        <v>688</v>
      </c>
      <c r="J4643" s="500" t="s">
        <v>689</v>
      </c>
      <c r="K4643" s="500" t="s">
        <v>2306</v>
      </c>
      <c r="L4643" s="500" t="s">
        <v>27724</v>
      </c>
      <c r="M4643" s="500" t="s">
        <v>2307</v>
      </c>
      <c r="N4643" s="500" t="s">
        <v>15324</v>
      </c>
    </row>
    <row r="4644" spans="1:14">
      <c r="A4644" s="500" t="s">
        <v>686</v>
      </c>
      <c r="B4644" s="500" t="s">
        <v>2858</v>
      </c>
      <c r="C4644" s="500" t="s">
        <v>2888</v>
      </c>
      <c r="D4644" s="500" t="s">
        <v>2889</v>
      </c>
      <c r="E4644" s="500" t="s">
        <v>11099</v>
      </c>
      <c r="F4644" s="500" t="s">
        <v>580</v>
      </c>
      <c r="G4644" s="500" t="s">
        <v>15325</v>
      </c>
      <c r="H4644" s="500" t="s">
        <v>10991</v>
      </c>
      <c r="I4644" s="500" t="s">
        <v>688</v>
      </c>
      <c r="J4644" s="500" t="s">
        <v>689</v>
      </c>
      <c r="K4644" s="500" t="s">
        <v>2306</v>
      </c>
      <c r="L4644" s="500" t="s">
        <v>27724</v>
      </c>
      <c r="M4644" s="500" t="s">
        <v>2307</v>
      </c>
      <c r="N4644" s="500" t="s">
        <v>15326</v>
      </c>
    </row>
    <row r="4645" spans="1:14">
      <c r="A4645" s="500" t="s">
        <v>686</v>
      </c>
      <c r="B4645" s="500" t="s">
        <v>2858</v>
      </c>
      <c r="C4645" s="500" t="s">
        <v>2888</v>
      </c>
      <c r="D4645" s="500" t="s">
        <v>2889</v>
      </c>
      <c r="E4645" s="500" t="s">
        <v>11099</v>
      </c>
      <c r="F4645" s="500" t="s">
        <v>580</v>
      </c>
      <c r="G4645" s="500" t="s">
        <v>15327</v>
      </c>
      <c r="H4645" s="500" t="s">
        <v>3890</v>
      </c>
      <c r="I4645" s="500" t="s">
        <v>688</v>
      </c>
      <c r="J4645" s="500" t="s">
        <v>689</v>
      </c>
      <c r="K4645" s="500" t="s">
        <v>2306</v>
      </c>
      <c r="L4645" s="500" t="s">
        <v>27724</v>
      </c>
      <c r="M4645" s="500" t="s">
        <v>2307</v>
      </c>
      <c r="N4645" s="500" t="s">
        <v>15328</v>
      </c>
    </row>
    <row r="4646" spans="1:14">
      <c r="A4646" s="500" t="s">
        <v>686</v>
      </c>
      <c r="B4646" s="500" t="s">
        <v>2858</v>
      </c>
      <c r="C4646" s="500" t="s">
        <v>2888</v>
      </c>
      <c r="D4646" s="500" t="s">
        <v>2889</v>
      </c>
      <c r="E4646" s="500" t="s">
        <v>11099</v>
      </c>
      <c r="F4646" s="500" t="s">
        <v>580</v>
      </c>
      <c r="G4646" s="500" t="s">
        <v>15329</v>
      </c>
      <c r="H4646" s="500" t="s">
        <v>11327</v>
      </c>
      <c r="I4646" s="500" t="s">
        <v>688</v>
      </c>
      <c r="J4646" s="500" t="s">
        <v>689</v>
      </c>
      <c r="K4646" s="500" t="s">
        <v>2306</v>
      </c>
      <c r="L4646" s="500" t="s">
        <v>27724</v>
      </c>
      <c r="M4646" s="500" t="s">
        <v>2307</v>
      </c>
      <c r="N4646" s="500" t="s">
        <v>15330</v>
      </c>
    </row>
    <row r="4647" spans="1:14">
      <c r="A4647" s="500" t="s">
        <v>686</v>
      </c>
      <c r="B4647" s="500" t="s">
        <v>2858</v>
      </c>
      <c r="C4647" s="500" t="s">
        <v>2888</v>
      </c>
      <c r="D4647" s="500" t="s">
        <v>2889</v>
      </c>
      <c r="E4647" s="500" t="s">
        <v>11099</v>
      </c>
      <c r="F4647" s="500" t="s">
        <v>580</v>
      </c>
      <c r="G4647" s="500" t="s">
        <v>15331</v>
      </c>
      <c r="H4647" s="500" t="s">
        <v>7006</v>
      </c>
      <c r="I4647" s="500" t="s">
        <v>688</v>
      </c>
      <c r="J4647" s="500" t="s">
        <v>689</v>
      </c>
      <c r="K4647" s="500" t="s">
        <v>2306</v>
      </c>
      <c r="L4647" s="500" t="s">
        <v>27724</v>
      </c>
      <c r="M4647" s="500" t="s">
        <v>2307</v>
      </c>
      <c r="N4647" s="500" t="s">
        <v>15332</v>
      </c>
    </row>
    <row r="4648" spans="1:14">
      <c r="A4648" s="500" t="s">
        <v>686</v>
      </c>
      <c r="B4648" s="500" t="s">
        <v>2858</v>
      </c>
      <c r="C4648" s="500" t="s">
        <v>2888</v>
      </c>
      <c r="D4648" s="500" t="s">
        <v>2889</v>
      </c>
      <c r="E4648" s="500" t="s">
        <v>11099</v>
      </c>
      <c r="F4648" s="500" t="s">
        <v>580</v>
      </c>
      <c r="G4648" s="500" t="s">
        <v>15333</v>
      </c>
      <c r="H4648" s="500" t="s">
        <v>11261</v>
      </c>
      <c r="I4648" s="500" t="s">
        <v>688</v>
      </c>
      <c r="J4648" s="500" t="s">
        <v>689</v>
      </c>
      <c r="K4648" s="500" t="s">
        <v>2306</v>
      </c>
      <c r="L4648" s="500" t="s">
        <v>27724</v>
      </c>
      <c r="M4648" s="500" t="s">
        <v>2307</v>
      </c>
      <c r="N4648" s="500" t="s">
        <v>15334</v>
      </c>
    </row>
    <row r="4649" spans="1:14">
      <c r="A4649" s="500" t="s">
        <v>686</v>
      </c>
      <c r="B4649" s="500" t="s">
        <v>2858</v>
      </c>
      <c r="C4649" s="500" t="s">
        <v>2888</v>
      </c>
      <c r="D4649" s="500" t="s">
        <v>2889</v>
      </c>
      <c r="E4649" s="500" t="s">
        <v>11099</v>
      </c>
      <c r="F4649" s="500" t="s">
        <v>580</v>
      </c>
      <c r="G4649" s="500" t="s">
        <v>15335</v>
      </c>
      <c r="H4649" s="500" t="s">
        <v>11166</v>
      </c>
      <c r="I4649" s="500" t="s">
        <v>688</v>
      </c>
      <c r="J4649" s="500" t="s">
        <v>689</v>
      </c>
      <c r="K4649" s="500" t="s">
        <v>2306</v>
      </c>
      <c r="L4649" s="500" t="s">
        <v>27724</v>
      </c>
      <c r="M4649" s="500" t="s">
        <v>2307</v>
      </c>
      <c r="N4649" s="500" t="s">
        <v>15336</v>
      </c>
    </row>
    <row r="4650" spans="1:14">
      <c r="A4650" s="500" t="s">
        <v>686</v>
      </c>
      <c r="B4650" s="500" t="s">
        <v>2858</v>
      </c>
      <c r="C4650" s="500" t="s">
        <v>2888</v>
      </c>
      <c r="D4650" s="500" t="s">
        <v>2889</v>
      </c>
      <c r="E4650" s="500" t="s">
        <v>11099</v>
      </c>
      <c r="F4650" s="500" t="s">
        <v>580</v>
      </c>
      <c r="G4650" s="500" t="s">
        <v>15337</v>
      </c>
      <c r="H4650" s="500" t="s">
        <v>3890</v>
      </c>
      <c r="I4650" s="500" t="s">
        <v>688</v>
      </c>
      <c r="J4650" s="500" t="s">
        <v>689</v>
      </c>
      <c r="K4650" s="500" t="s">
        <v>2306</v>
      </c>
      <c r="L4650" s="500" t="s">
        <v>27724</v>
      </c>
      <c r="M4650" s="500" t="s">
        <v>2307</v>
      </c>
      <c r="N4650" s="500" t="s">
        <v>15338</v>
      </c>
    </row>
    <row r="4651" spans="1:14">
      <c r="A4651" s="500" t="s">
        <v>686</v>
      </c>
      <c r="B4651" s="500" t="s">
        <v>2858</v>
      </c>
      <c r="C4651" s="500" t="s">
        <v>2888</v>
      </c>
      <c r="D4651" s="500" t="s">
        <v>2889</v>
      </c>
      <c r="E4651" s="500" t="s">
        <v>11099</v>
      </c>
      <c r="F4651" s="500" t="s">
        <v>580</v>
      </c>
      <c r="G4651" s="500" t="s">
        <v>15339</v>
      </c>
      <c r="H4651" s="500" t="s">
        <v>11865</v>
      </c>
      <c r="I4651" s="500" t="s">
        <v>688</v>
      </c>
      <c r="J4651" s="500" t="s">
        <v>689</v>
      </c>
      <c r="K4651" s="500" t="s">
        <v>2306</v>
      </c>
      <c r="L4651" s="500" t="s">
        <v>27724</v>
      </c>
      <c r="M4651" s="500" t="s">
        <v>2307</v>
      </c>
      <c r="N4651" s="500" t="s">
        <v>15340</v>
      </c>
    </row>
    <row r="4652" spans="1:14">
      <c r="A4652" s="500" t="s">
        <v>686</v>
      </c>
      <c r="B4652" s="500" t="s">
        <v>2858</v>
      </c>
      <c r="C4652" s="500" t="s">
        <v>2888</v>
      </c>
      <c r="D4652" s="500" t="s">
        <v>2889</v>
      </c>
      <c r="E4652" s="500" t="s">
        <v>11099</v>
      </c>
      <c r="F4652" s="500" t="s">
        <v>580</v>
      </c>
      <c r="G4652" s="500" t="s">
        <v>15341</v>
      </c>
      <c r="H4652" s="500" t="s">
        <v>11313</v>
      </c>
      <c r="I4652" s="500" t="s">
        <v>688</v>
      </c>
      <c r="J4652" s="500" t="s">
        <v>689</v>
      </c>
      <c r="K4652" s="500" t="s">
        <v>2306</v>
      </c>
      <c r="L4652" s="500" t="s">
        <v>27724</v>
      </c>
      <c r="M4652" s="500" t="s">
        <v>2307</v>
      </c>
      <c r="N4652" s="500" t="s">
        <v>15342</v>
      </c>
    </row>
    <row r="4653" spans="1:14">
      <c r="A4653" s="500" t="s">
        <v>686</v>
      </c>
      <c r="B4653" s="500" t="s">
        <v>2858</v>
      </c>
      <c r="C4653" s="500" t="s">
        <v>2888</v>
      </c>
      <c r="D4653" s="500" t="s">
        <v>2889</v>
      </c>
      <c r="E4653" s="500" t="s">
        <v>11099</v>
      </c>
      <c r="F4653" s="500" t="s">
        <v>580</v>
      </c>
      <c r="G4653" s="500" t="s">
        <v>15343</v>
      </c>
      <c r="H4653" s="500" t="s">
        <v>11855</v>
      </c>
      <c r="I4653" s="500" t="s">
        <v>688</v>
      </c>
      <c r="J4653" s="500" t="s">
        <v>689</v>
      </c>
      <c r="K4653" s="500" t="s">
        <v>2306</v>
      </c>
      <c r="L4653" s="500" t="s">
        <v>27724</v>
      </c>
      <c r="M4653" s="500" t="s">
        <v>2307</v>
      </c>
      <c r="N4653" s="500" t="s">
        <v>15344</v>
      </c>
    </row>
    <row r="4654" spans="1:14">
      <c r="A4654" s="500" t="s">
        <v>686</v>
      </c>
      <c r="B4654" s="500" t="s">
        <v>2858</v>
      </c>
      <c r="C4654" s="500" t="s">
        <v>2888</v>
      </c>
      <c r="D4654" s="500" t="s">
        <v>2889</v>
      </c>
      <c r="E4654" s="500" t="s">
        <v>11099</v>
      </c>
      <c r="F4654" s="500" t="s">
        <v>580</v>
      </c>
      <c r="G4654" s="500" t="s">
        <v>15345</v>
      </c>
      <c r="H4654" s="500" t="s">
        <v>11069</v>
      </c>
      <c r="I4654" s="500" t="s">
        <v>688</v>
      </c>
      <c r="J4654" s="500" t="s">
        <v>689</v>
      </c>
      <c r="K4654" s="500" t="s">
        <v>2306</v>
      </c>
      <c r="L4654" s="500" t="s">
        <v>27724</v>
      </c>
      <c r="M4654" s="500" t="s">
        <v>2307</v>
      </c>
      <c r="N4654" s="500" t="s">
        <v>15346</v>
      </c>
    </row>
    <row r="4655" spans="1:14">
      <c r="A4655" s="500" t="s">
        <v>686</v>
      </c>
      <c r="B4655" s="500" t="s">
        <v>2858</v>
      </c>
      <c r="C4655" s="500" t="s">
        <v>2888</v>
      </c>
      <c r="D4655" s="500" t="s">
        <v>2889</v>
      </c>
      <c r="E4655" s="500" t="s">
        <v>11099</v>
      </c>
      <c r="F4655" s="500" t="s">
        <v>580</v>
      </c>
      <c r="G4655" s="500" t="s">
        <v>15347</v>
      </c>
      <c r="H4655" s="500" t="s">
        <v>15348</v>
      </c>
      <c r="I4655" s="500" t="s">
        <v>688</v>
      </c>
      <c r="J4655" s="500" t="s">
        <v>689</v>
      </c>
      <c r="K4655" s="500" t="s">
        <v>2306</v>
      </c>
      <c r="L4655" s="500" t="s">
        <v>27724</v>
      </c>
      <c r="M4655" s="500" t="s">
        <v>2307</v>
      </c>
      <c r="N4655" s="500" t="s">
        <v>15349</v>
      </c>
    </row>
    <row r="4656" spans="1:14">
      <c r="A4656" s="500" t="s">
        <v>686</v>
      </c>
      <c r="B4656" s="500" t="s">
        <v>2858</v>
      </c>
      <c r="C4656" s="500" t="s">
        <v>2888</v>
      </c>
      <c r="D4656" s="500" t="s">
        <v>2889</v>
      </c>
      <c r="E4656" s="500" t="s">
        <v>11099</v>
      </c>
      <c r="F4656" s="500" t="s">
        <v>580</v>
      </c>
      <c r="G4656" s="500" t="s">
        <v>15350</v>
      </c>
      <c r="H4656" s="500" t="s">
        <v>11833</v>
      </c>
      <c r="I4656" s="500" t="s">
        <v>688</v>
      </c>
      <c r="J4656" s="500" t="s">
        <v>689</v>
      </c>
      <c r="K4656" s="500" t="s">
        <v>2306</v>
      </c>
      <c r="L4656" s="500" t="s">
        <v>27724</v>
      </c>
      <c r="M4656" s="500" t="s">
        <v>2307</v>
      </c>
      <c r="N4656" s="500" t="s">
        <v>15351</v>
      </c>
    </row>
    <row r="4657" spans="1:14">
      <c r="A4657" s="500" t="s">
        <v>686</v>
      </c>
      <c r="B4657" s="500" t="s">
        <v>2858</v>
      </c>
      <c r="C4657" s="500" t="s">
        <v>2888</v>
      </c>
      <c r="D4657" s="500" t="s">
        <v>2889</v>
      </c>
      <c r="E4657" s="500" t="s">
        <v>11099</v>
      </c>
      <c r="F4657" s="500" t="s">
        <v>580</v>
      </c>
      <c r="G4657" s="500" t="s">
        <v>15352</v>
      </c>
      <c r="H4657" s="500" t="s">
        <v>15353</v>
      </c>
      <c r="I4657" s="500" t="s">
        <v>688</v>
      </c>
      <c r="J4657" s="500" t="s">
        <v>689</v>
      </c>
      <c r="K4657" s="500" t="s">
        <v>2306</v>
      </c>
      <c r="L4657" s="500" t="s">
        <v>27724</v>
      </c>
      <c r="M4657" s="500" t="s">
        <v>2307</v>
      </c>
      <c r="N4657" s="500" t="s">
        <v>15354</v>
      </c>
    </row>
    <row r="4658" spans="1:14">
      <c r="A4658" s="500" t="s">
        <v>686</v>
      </c>
      <c r="B4658" s="500" t="s">
        <v>2858</v>
      </c>
      <c r="C4658" s="500" t="s">
        <v>2888</v>
      </c>
      <c r="D4658" s="500" t="s">
        <v>2889</v>
      </c>
      <c r="E4658" s="500" t="s">
        <v>11099</v>
      </c>
      <c r="F4658" s="500" t="s">
        <v>580</v>
      </c>
      <c r="G4658" s="500" t="s">
        <v>15355</v>
      </c>
      <c r="H4658" s="500" t="s">
        <v>15356</v>
      </c>
      <c r="I4658" s="500" t="s">
        <v>688</v>
      </c>
      <c r="J4658" s="500" t="s">
        <v>689</v>
      </c>
      <c r="K4658" s="500" t="s">
        <v>2306</v>
      </c>
      <c r="L4658" s="500" t="s">
        <v>27724</v>
      </c>
      <c r="M4658" s="500" t="s">
        <v>2307</v>
      </c>
      <c r="N4658" s="500" t="s">
        <v>15357</v>
      </c>
    </row>
    <row r="4659" spans="1:14">
      <c r="A4659" s="500" t="s">
        <v>686</v>
      </c>
      <c r="B4659" s="500" t="s">
        <v>2858</v>
      </c>
      <c r="C4659" s="500" t="s">
        <v>2888</v>
      </c>
      <c r="D4659" s="500" t="s">
        <v>2889</v>
      </c>
      <c r="E4659" s="500" t="s">
        <v>11099</v>
      </c>
      <c r="F4659" s="500" t="s">
        <v>580</v>
      </c>
      <c r="G4659" s="500" t="s">
        <v>15358</v>
      </c>
      <c r="H4659" s="500" t="s">
        <v>15359</v>
      </c>
      <c r="I4659" s="500" t="s">
        <v>688</v>
      </c>
      <c r="J4659" s="500" t="s">
        <v>689</v>
      </c>
      <c r="K4659" s="500" t="s">
        <v>2306</v>
      </c>
      <c r="L4659" s="500" t="s">
        <v>27724</v>
      </c>
      <c r="M4659" s="500" t="s">
        <v>2307</v>
      </c>
      <c r="N4659" s="500" t="s">
        <v>15360</v>
      </c>
    </row>
    <row r="4660" spans="1:14">
      <c r="A4660" s="500" t="s">
        <v>686</v>
      </c>
      <c r="B4660" s="500" t="s">
        <v>2858</v>
      </c>
      <c r="C4660" s="500" t="s">
        <v>2888</v>
      </c>
      <c r="D4660" s="500" t="s">
        <v>2889</v>
      </c>
      <c r="E4660" s="500" t="s">
        <v>11099</v>
      </c>
      <c r="F4660" s="500" t="s">
        <v>580</v>
      </c>
      <c r="G4660" s="500" t="s">
        <v>15361</v>
      </c>
      <c r="H4660" s="500" t="s">
        <v>11261</v>
      </c>
      <c r="I4660" s="500" t="s">
        <v>688</v>
      </c>
      <c r="J4660" s="500" t="s">
        <v>689</v>
      </c>
      <c r="K4660" s="500" t="s">
        <v>2306</v>
      </c>
      <c r="L4660" s="500" t="s">
        <v>27724</v>
      </c>
      <c r="M4660" s="500" t="s">
        <v>2307</v>
      </c>
      <c r="N4660" s="500" t="s">
        <v>15362</v>
      </c>
    </row>
    <row r="4661" spans="1:14">
      <c r="A4661" s="500" t="s">
        <v>686</v>
      </c>
      <c r="B4661" s="500" t="s">
        <v>2858</v>
      </c>
      <c r="C4661" s="500" t="s">
        <v>2888</v>
      </c>
      <c r="D4661" s="500" t="s">
        <v>2889</v>
      </c>
      <c r="E4661" s="500" t="s">
        <v>11099</v>
      </c>
      <c r="F4661" s="500" t="s">
        <v>580</v>
      </c>
      <c r="G4661" s="500" t="s">
        <v>15363</v>
      </c>
      <c r="H4661" s="500" t="s">
        <v>11166</v>
      </c>
      <c r="I4661" s="500" t="s">
        <v>688</v>
      </c>
      <c r="J4661" s="500" t="s">
        <v>689</v>
      </c>
      <c r="K4661" s="500" t="s">
        <v>2306</v>
      </c>
      <c r="L4661" s="500" t="s">
        <v>27724</v>
      </c>
      <c r="M4661" s="500" t="s">
        <v>2307</v>
      </c>
      <c r="N4661" s="500" t="s">
        <v>15364</v>
      </c>
    </row>
    <row r="4662" spans="1:14">
      <c r="A4662" s="500" t="s">
        <v>686</v>
      </c>
      <c r="B4662" s="500" t="s">
        <v>2858</v>
      </c>
      <c r="C4662" s="500" t="s">
        <v>2888</v>
      </c>
      <c r="D4662" s="500" t="s">
        <v>2889</v>
      </c>
      <c r="E4662" s="500" t="s">
        <v>11099</v>
      </c>
      <c r="F4662" s="500" t="s">
        <v>580</v>
      </c>
      <c r="G4662" s="500" t="s">
        <v>15365</v>
      </c>
      <c r="H4662" s="500" t="s">
        <v>3890</v>
      </c>
      <c r="I4662" s="500" t="s">
        <v>688</v>
      </c>
      <c r="J4662" s="500" t="s">
        <v>689</v>
      </c>
      <c r="K4662" s="500" t="s">
        <v>2306</v>
      </c>
      <c r="L4662" s="500" t="s">
        <v>27724</v>
      </c>
      <c r="M4662" s="500" t="s">
        <v>2307</v>
      </c>
      <c r="N4662" s="500" t="s">
        <v>15366</v>
      </c>
    </row>
    <row r="4663" spans="1:14">
      <c r="A4663" s="500" t="s">
        <v>686</v>
      </c>
      <c r="B4663" s="500" t="s">
        <v>2858</v>
      </c>
      <c r="C4663" s="500" t="s">
        <v>2888</v>
      </c>
      <c r="D4663" s="500" t="s">
        <v>2889</v>
      </c>
      <c r="E4663" s="500" t="s">
        <v>11099</v>
      </c>
      <c r="F4663" s="500" t="s">
        <v>580</v>
      </c>
      <c r="G4663" s="500" t="s">
        <v>15367</v>
      </c>
      <c r="H4663" s="500" t="s">
        <v>11865</v>
      </c>
      <c r="I4663" s="500" t="s">
        <v>688</v>
      </c>
      <c r="J4663" s="500" t="s">
        <v>689</v>
      </c>
      <c r="K4663" s="500" t="s">
        <v>2306</v>
      </c>
      <c r="L4663" s="500" t="s">
        <v>27724</v>
      </c>
      <c r="M4663" s="500" t="s">
        <v>2307</v>
      </c>
      <c r="N4663" s="500" t="s">
        <v>15368</v>
      </c>
    </row>
    <row r="4664" spans="1:14">
      <c r="A4664" s="500" t="s">
        <v>686</v>
      </c>
      <c r="B4664" s="500" t="s">
        <v>2858</v>
      </c>
      <c r="C4664" s="500" t="s">
        <v>2888</v>
      </c>
      <c r="D4664" s="500" t="s">
        <v>2889</v>
      </c>
      <c r="E4664" s="500" t="s">
        <v>11099</v>
      </c>
      <c r="F4664" s="500" t="s">
        <v>580</v>
      </c>
      <c r="G4664" s="500" t="s">
        <v>15369</v>
      </c>
      <c r="H4664" s="500" t="s">
        <v>11313</v>
      </c>
      <c r="I4664" s="500" t="s">
        <v>688</v>
      </c>
      <c r="J4664" s="500" t="s">
        <v>689</v>
      </c>
      <c r="K4664" s="500" t="s">
        <v>2306</v>
      </c>
      <c r="L4664" s="500" t="s">
        <v>27724</v>
      </c>
      <c r="M4664" s="500" t="s">
        <v>2307</v>
      </c>
      <c r="N4664" s="500" t="s">
        <v>15370</v>
      </c>
    </row>
    <row r="4665" spans="1:14">
      <c r="A4665" s="500" t="s">
        <v>686</v>
      </c>
      <c r="B4665" s="500" t="s">
        <v>2858</v>
      </c>
      <c r="C4665" s="500" t="s">
        <v>2888</v>
      </c>
      <c r="D4665" s="500" t="s">
        <v>2889</v>
      </c>
      <c r="E4665" s="500" t="s">
        <v>11099</v>
      </c>
      <c r="F4665" s="500" t="s">
        <v>580</v>
      </c>
      <c r="G4665" s="500" t="s">
        <v>15371</v>
      </c>
      <c r="H4665" s="500" t="s">
        <v>11855</v>
      </c>
      <c r="I4665" s="500" t="s">
        <v>688</v>
      </c>
      <c r="J4665" s="500" t="s">
        <v>689</v>
      </c>
      <c r="K4665" s="500" t="s">
        <v>2306</v>
      </c>
      <c r="L4665" s="500" t="s">
        <v>27724</v>
      </c>
      <c r="M4665" s="500" t="s">
        <v>2307</v>
      </c>
      <c r="N4665" s="500" t="s">
        <v>15372</v>
      </c>
    </row>
    <row r="4666" spans="1:14">
      <c r="A4666" s="500" t="s">
        <v>686</v>
      </c>
      <c r="B4666" s="500" t="s">
        <v>2858</v>
      </c>
      <c r="C4666" s="500" t="s">
        <v>2888</v>
      </c>
      <c r="D4666" s="500" t="s">
        <v>2889</v>
      </c>
      <c r="E4666" s="500" t="s">
        <v>11099</v>
      </c>
      <c r="F4666" s="500" t="s">
        <v>580</v>
      </c>
      <c r="G4666" s="500" t="s">
        <v>15373</v>
      </c>
      <c r="H4666" s="500" t="s">
        <v>11069</v>
      </c>
      <c r="I4666" s="500" t="s">
        <v>688</v>
      </c>
      <c r="J4666" s="500" t="s">
        <v>689</v>
      </c>
      <c r="K4666" s="500" t="s">
        <v>2306</v>
      </c>
      <c r="L4666" s="500" t="s">
        <v>27724</v>
      </c>
      <c r="M4666" s="500" t="s">
        <v>2307</v>
      </c>
      <c r="N4666" s="500" t="s">
        <v>15374</v>
      </c>
    </row>
    <row r="4667" spans="1:14">
      <c r="A4667" s="500" t="s">
        <v>686</v>
      </c>
      <c r="B4667" s="500" t="s">
        <v>2858</v>
      </c>
      <c r="C4667" s="500" t="s">
        <v>2888</v>
      </c>
      <c r="D4667" s="500" t="s">
        <v>2889</v>
      </c>
      <c r="E4667" s="500" t="s">
        <v>11099</v>
      </c>
      <c r="F4667" s="500" t="s">
        <v>580</v>
      </c>
      <c r="G4667" s="500" t="s">
        <v>15375</v>
      </c>
      <c r="H4667" s="500" t="s">
        <v>15348</v>
      </c>
      <c r="I4667" s="500" t="s">
        <v>688</v>
      </c>
      <c r="J4667" s="500" t="s">
        <v>689</v>
      </c>
      <c r="K4667" s="500" t="s">
        <v>2306</v>
      </c>
      <c r="L4667" s="500" t="s">
        <v>27724</v>
      </c>
      <c r="M4667" s="500" t="s">
        <v>2307</v>
      </c>
      <c r="N4667" s="500" t="s">
        <v>15376</v>
      </c>
    </row>
    <row r="4668" spans="1:14">
      <c r="A4668" s="500" t="s">
        <v>686</v>
      </c>
      <c r="B4668" s="500" t="s">
        <v>2858</v>
      </c>
      <c r="C4668" s="500" t="s">
        <v>2888</v>
      </c>
      <c r="D4668" s="500" t="s">
        <v>2889</v>
      </c>
      <c r="E4668" s="500" t="s">
        <v>11099</v>
      </c>
      <c r="F4668" s="500" t="s">
        <v>580</v>
      </c>
      <c r="G4668" s="500" t="s">
        <v>15377</v>
      </c>
      <c r="H4668" s="500" t="s">
        <v>11833</v>
      </c>
      <c r="I4668" s="500" t="s">
        <v>688</v>
      </c>
      <c r="J4668" s="500" t="s">
        <v>689</v>
      </c>
      <c r="K4668" s="500" t="s">
        <v>2306</v>
      </c>
      <c r="L4668" s="500" t="s">
        <v>27724</v>
      </c>
      <c r="M4668" s="500" t="s">
        <v>2307</v>
      </c>
      <c r="N4668" s="500" t="s">
        <v>15378</v>
      </c>
    </row>
    <row r="4669" spans="1:14">
      <c r="A4669" s="500" t="s">
        <v>686</v>
      </c>
      <c r="B4669" s="500" t="s">
        <v>2858</v>
      </c>
      <c r="C4669" s="500" t="s">
        <v>2888</v>
      </c>
      <c r="D4669" s="500" t="s">
        <v>2889</v>
      </c>
      <c r="E4669" s="500" t="s">
        <v>11099</v>
      </c>
      <c r="F4669" s="500" t="s">
        <v>580</v>
      </c>
      <c r="G4669" s="500" t="s">
        <v>15379</v>
      </c>
      <c r="H4669" s="500" t="s">
        <v>15353</v>
      </c>
      <c r="I4669" s="500" t="s">
        <v>688</v>
      </c>
      <c r="J4669" s="500" t="s">
        <v>689</v>
      </c>
      <c r="K4669" s="500" t="s">
        <v>2306</v>
      </c>
      <c r="L4669" s="500" t="s">
        <v>27724</v>
      </c>
      <c r="M4669" s="500" t="s">
        <v>2307</v>
      </c>
      <c r="N4669" s="500" t="s">
        <v>15380</v>
      </c>
    </row>
    <row r="4670" spans="1:14">
      <c r="A4670" s="500" t="s">
        <v>686</v>
      </c>
      <c r="B4670" s="500" t="s">
        <v>2858</v>
      </c>
      <c r="C4670" s="500" t="s">
        <v>2888</v>
      </c>
      <c r="D4670" s="500" t="s">
        <v>2889</v>
      </c>
      <c r="E4670" s="500" t="s">
        <v>11099</v>
      </c>
      <c r="F4670" s="500" t="s">
        <v>580</v>
      </c>
      <c r="G4670" s="500" t="s">
        <v>15381</v>
      </c>
      <c r="H4670" s="500" t="s">
        <v>15356</v>
      </c>
      <c r="I4670" s="500" t="s">
        <v>688</v>
      </c>
      <c r="J4670" s="500" t="s">
        <v>689</v>
      </c>
      <c r="K4670" s="500" t="s">
        <v>2306</v>
      </c>
      <c r="L4670" s="500" t="s">
        <v>27724</v>
      </c>
      <c r="M4670" s="500" t="s">
        <v>2307</v>
      </c>
      <c r="N4670" s="500" t="s">
        <v>15382</v>
      </c>
    </row>
    <row r="4671" spans="1:14">
      <c r="A4671" s="500" t="s">
        <v>686</v>
      </c>
      <c r="B4671" s="500" t="s">
        <v>2858</v>
      </c>
      <c r="C4671" s="500" t="s">
        <v>2888</v>
      </c>
      <c r="D4671" s="500" t="s">
        <v>2889</v>
      </c>
      <c r="E4671" s="500" t="s">
        <v>11099</v>
      </c>
      <c r="F4671" s="500" t="s">
        <v>580</v>
      </c>
      <c r="G4671" s="500" t="s">
        <v>15383</v>
      </c>
      <c r="H4671" s="500" t="s">
        <v>15359</v>
      </c>
      <c r="I4671" s="500" t="s">
        <v>688</v>
      </c>
      <c r="J4671" s="500" t="s">
        <v>689</v>
      </c>
      <c r="K4671" s="500" t="s">
        <v>2306</v>
      </c>
      <c r="L4671" s="500" t="s">
        <v>27724</v>
      </c>
      <c r="M4671" s="500" t="s">
        <v>2307</v>
      </c>
      <c r="N4671" s="500" t="s">
        <v>15384</v>
      </c>
    </row>
    <row r="4672" spans="1:14">
      <c r="A4672" s="500" t="s">
        <v>686</v>
      </c>
      <c r="B4672" s="500" t="s">
        <v>2858</v>
      </c>
      <c r="C4672" s="500" t="s">
        <v>2888</v>
      </c>
      <c r="D4672" s="500" t="s">
        <v>2889</v>
      </c>
      <c r="E4672" s="500" t="s">
        <v>11099</v>
      </c>
      <c r="F4672" s="500" t="s">
        <v>580</v>
      </c>
      <c r="G4672" s="500" t="s">
        <v>15385</v>
      </c>
      <c r="H4672" s="500" t="s">
        <v>7016</v>
      </c>
      <c r="I4672" s="500" t="s">
        <v>688</v>
      </c>
      <c r="J4672" s="500" t="s">
        <v>689</v>
      </c>
      <c r="K4672" s="500" t="s">
        <v>2306</v>
      </c>
      <c r="L4672" s="500" t="s">
        <v>27724</v>
      </c>
      <c r="M4672" s="500" t="s">
        <v>2307</v>
      </c>
      <c r="N4672" s="500" t="s">
        <v>15386</v>
      </c>
    </row>
    <row r="4673" spans="1:14">
      <c r="A4673" s="500" t="s">
        <v>686</v>
      </c>
      <c r="B4673" s="500" t="s">
        <v>2858</v>
      </c>
      <c r="C4673" s="500" t="s">
        <v>2888</v>
      </c>
      <c r="D4673" s="500" t="s">
        <v>2889</v>
      </c>
      <c r="E4673" s="500" t="s">
        <v>11099</v>
      </c>
      <c r="F4673" s="500" t="s">
        <v>580</v>
      </c>
      <c r="G4673" s="500" t="s">
        <v>15387</v>
      </c>
      <c r="H4673" s="500" t="s">
        <v>15388</v>
      </c>
      <c r="I4673" s="500" t="s">
        <v>688</v>
      </c>
      <c r="J4673" s="500" t="s">
        <v>689</v>
      </c>
      <c r="K4673" s="500" t="s">
        <v>2306</v>
      </c>
      <c r="L4673" s="500" t="s">
        <v>27724</v>
      </c>
      <c r="M4673" s="500" t="s">
        <v>2307</v>
      </c>
      <c r="N4673" s="500" t="s">
        <v>15389</v>
      </c>
    </row>
    <row r="4674" spans="1:14">
      <c r="A4674" s="500" t="s">
        <v>686</v>
      </c>
      <c r="B4674" s="500" t="s">
        <v>2858</v>
      </c>
      <c r="C4674" s="500" t="s">
        <v>2888</v>
      </c>
      <c r="D4674" s="500" t="s">
        <v>2889</v>
      </c>
      <c r="E4674" s="500" t="s">
        <v>11099</v>
      </c>
      <c r="F4674" s="500" t="s">
        <v>580</v>
      </c>
      <c r="G4674" s="500" t="s">
        <v>15390</v>
      </c>
      <c r="H4674" s="500" t="s">
        <v>4039</v>
      </c>
      <c r="I4674" s="500" t="s">
        <v>688</v>
      </c>
      <c r="J4674" s="500" t="s">
        <v>689</v>
      </c>
      <c r="K4674" s="500" t="s">
        <v>2306</v>
      </c>
      <c r="L4674" s="500" t="s">
        <v>27724</v>
      </c>
      <c r="M4674" s="500" t="s">
        <v>2307</v>
      </c>
      <c r="N4674" s="500" t="s">
        <v>15391</v>
      </c>
    </row>
    <row r="4675" spans="1:14">
      <c r="A4675" s="500" t="s">
        <v>686</v>
      </c>
      <c r="B4675" s="500" t="s">
        <v>2858</v>
      </c>
      <c r="C4675" s="500" t="s">
        <v>2888</v>
      </c>
      <c r="D4675" s="500" t="s">
        <v>2889</v>
      </c>
      <c r="E4675" s="500" t="s">
        <v>11099</v>
      </c>
      <c r="F4675" s="500" t="s">
        <v>580</v>
      </c>
      <c r="G4675" s="500" t="s">
        <v>15392</v>
      </c>
      <c r="H4675" s="500" t="s">
        <v>3868</v>
      </c>
      <c r="I4675" s="500" t="s">
        <v>688</v>
      </c>
      <c r="J4675" s="500" t="s">
        <v>689</v>
      </c>
      <c r="K4675" s="500" t="s">
        <v>2306</v>
      </c>
      <c r="L4675" s="500" t="s">
        <v>27724</v>
      </c>
      <c r="M4675" s="500" t="s">
        <v>2307</v>
      </c>
      <c r="N4675" s="500" t="s">
        <v>15393</v>
      </c>
    </row>
    <row r="4676" spans="1:14">
      <c r="A4676" s="500" t="s">
        <v>686</v>
      </c>
      <c r="B4676" s="500" t="s">
        <v>2858</v>
      </c>
      <c r="C4676" s="500" t="s">
        <v>2888</v>
      </c>
      <c r="D4676" s="500" t="s">
        <v>2889</v>
      </c>
      <c r="E4676" s="500" t="s">
        <v>11099</v>
      </c>
      <c r="F4676" s="500" t="s">
        <v>580</v>
      </c>
      <c r="G4676" s="500" t="s">
        <v>15394</v>
      </c>
      <c r="H4676" s="500" t="s">
        <v>7091</v>
      </c>
      <c r="I4676" s="500" t="s">
        <v>688</v>
      </c>
      <c r="J4676" s="500" t="s">
        <v>689</v>
      </c>
      <c r="K4676" s="500" t="s">
        <v>2306</v>
      </c>
      <c r="L4676" s="500" t="s">
        <v>27724</v>
      </c>
      <c r="M4676" s="500" t="s">
        <v>2307</v>
      </c>
      <c r="N4676" s="500" t="s">
        <v>15395</v>
      </c>
    </row>
    <row r="4677" spans="1:14">
      <c r="A4677" s="500" t="s">
        <v>686</v>
      </c>
      <c r="B4677" s="500" t="s">
        <v>2858</v>
      </c>
      <c r="C4677" s="500" t="s">
        <v>2888</v>
      </c>
      <c r="D4677" s="500" t="s">
        <v>2889</v>
      </c>
      <c r="E4677" s="500" t="s">
        <v>11099</v>
      </c>
      <c r="F4677" s="500" t="s">
        <v>580</v>
      </c>
      <c r="G4677" s="500" t="s">
        <v>15396</v>
      </c>
      <c r="H4677" s="500" t="s">
        <v>12792</v>
      </c>
      <c r="I4677" s="500" t="s">
        <v>688</v>
      </c>
      <c r="J4677" s="500" t="s">
        <v>689</v>
      </c>
      <c r="K4677" s="500" t="s">
        <v>2306</v>
      </c>
      <c r="L4677" s="500" t="s">
        <v>27724</v>
      </c>
      <c r="M4677" s="500" t="s">
        <v>2307</v>
      </c>
      <c r="N4677" s="500" t="s">
        <v>15397</v>
      </c>
    </row>
    <row r="4678" spans="1:14">
      <c r="A4678" s="500" t="s">
        <v>686</v>
      </c>
      <c r="B4678" s="500" t="s">
        <v>2858</v>
      </c>
      <c r="C4678" s="500" t="s">
        <v>2888</v>
      </c>
      <c r="D4678" s="500" t="s">
        <v>2889</v>
      </c>
      <c r="E4678" s="500" t="s">
        <v>11099</v>
      </c>
      <c r="F4678" s="500" t="s">
        <v>580</v>
      </c>
      <c r="G4678" s="500" t="s">
        <v>15398</v>
      </c>
      <c r="H4678" s="500" t="s">
        <v>3965</v>
      </c>
      <c r="I4678" s="500" t="s">
        <v>688</v>
      </c>
      <c r="J4678" s="500" t="s">
        <v>689</v>
      </c>
      <c r="K4678" s="500" t="s">
        <v>2306</v>
      </c>
      <c r="L4678" s="500" t="s">
        <v>27724</v>
      </c>
      <c r="M4678" s="500" t="s">
        <v>2307</v>
      </c>
      <c r="N4678" s="500" t="s">
        <v>15399</v>
      </c>
    </row>
    <row r="4679" spans="1:14">
      <c r="A4679" s="500" t="s">
        <v>686</v>
      </c>
      <c r="B4679" s="500" t="s">
        <v>2858</v>
      </c>
      <c r="C4679" s="500" t="s">
        <v>2888</v>
      </c>
      <c r="D4679" s="500" t="s">
        <v>2889</v>
      </c>
      <c r="E4679" s="500" t="s">
        <v>11099</v>
      </c>
      <c r="F4679" s="500" t="s">
        <v>580</v>
      </c>
      <c r="G4679" s="500" t="s">
        <v>15400</v>
      </c>
      <c r="H4679" s="500" t="s">
        <v>15401</v>
      </c>
      <c r="I4679" s="500" t="s">
        <v>688</v>
      </c>
      <c r="J4679" s="500" t="s">
        <v>689</v>
      </c>
      <c r="K4679" s="500" t="s">
        <v>2306</v>
      </c>
      <c r="L4679" s="500" t="s">
        <v>27724</v>
      </c>
      <c r="M4679" s="500" t="s">
        <v>2307</v>
      </c>
      <c r="N4679" s="500" t="s">
        <v>15402</v>
      </c>
    </row>
    <row r="4680" spans="1:14">
      <c r="A4680" s="500" t="s">
        <v>686</v>
      </c>
      <c r="B4680" s="500" t="s">
        <v>2858</v>
      </c>
      <c r="C4680" s="500" t="s">
        <v>2888</v>
      </c>
      <c r="D4680" s="500" t="s">
        <v>2889</v>
      </c>
      <c r="E4680" s="500" t="s">
        <v>11099</v>
      </c>
      <c r="F4680" s="500" t="s">
        <v>580</v>
      </c>
      <c r="G4680" s="500" t="s">
        <v>15403</v>
      </c>
      <c r="H4680" s="500" t="s">
        <v>3937</v>
      </c>
      <c r="I4680" s="500" t="s">
        <v>688</v>
      </c>
      <c r="J4680" s="500" t="s">
        <v>689</v>
      </c>
      <c r="K4680" s="500" t="s">
        <v>2306</v>
      </c>
      <c r="L4680" s="500" t="s">
        <v>27724</v>
      </c>
      <c r="M4680" s="500" t="s">
        <v>2307</v>
      </c>
      <c r="N4680" s="500" t="s">
        <v>15404</v>
      </c>
    </row>
    <row r="4681" spans="1:14">
      <c r="A4681" s="500" t="s">
        <v>686</v>
      </c>
      <c r="B4681" s="500" t="s">
        <v>2858</v>
      </c>
      <c r="C4681" s="500" t="s">
        <v>2888</v>
      </c>
      <c r="D4681" s="500" t="s">
        <v>2889</v>
      </c>
      <c r="E4681" s="500" t="s">
        <v>11099</v>
      </c>
      <c r="F4681" s="500" t="s">
        <v>580</v>
      </c>
      <c r="G4681" s="500" t="s">
        <v>15405</v>
      </c>
      <c r="H4681" s="500" t="s">
        <v>7078</v>
      </c>
      <c r="I4681" s="500" t="s">
        <v>688</v>
      </c>
      <c r="J4681" s="500" t="s">
        <v>689</v>
      </c>
      <c r="K4681" s="500" t="s">
        <v>2306</v>
      </c>
      <c r="L4681" s="500" t="s">
        <v>27724</v>
      </c>
      <c r="M4681" s="500" t="s">
        <v>2307</v>
      </c>
      <c r="N4681" s="500" t="s">
        <v>15406</v>
      </c>
    </row>
    <row r="4682" spans="1:14">
      <c r="A4682" s="500" t="s">
        <v>686</v>
      </c>
      <c r="B4682" s="500" t="s">
        <v>2858</v>
      </c>
      <c r="C4682" s="500" t="s">
        <v>2888</v>
      </c>
      <c r="D4682" s="500" t="s">
        <v>2889</v>
      </c>
      <c r="E4682" s="500" t="s">
        <v>11099</v>
      </c>
      <c r="F4682" s="500" t="s">
        <v>580</v>
      </c>
      <c r="G4682" s="500" t="s">
        <v>15407</v>
      </c>
      <c r="H4682" s="500" t="s">
        <v>15408</v>
      </c>
      <c r="I4682" s="500" t="s">
        <v>688</v>
      </c>
      <c r="J4682" s="500" t="s">
        <v>689</v>
      </c>
      <c r="K4682" s="500" t="s">
        <v>2306</v>
      </c>
      <c r="L4682" s="500" t="s">
        <v>27724</v>
      </c>
      <c r="M4682" s="500" t="s">
        <v>2307</v>
      </c>
      <c r="N4682" s="500" t="s">
        <v>15409</v>
      </c>
    </row>
    <row r="4683" spans="1:14">
      <c r="A4683" s="500" t="s">
        <v>686</v>
      </c>
      <c r="B4683" s="500" t="s">
        <v>2858</v>
      </c>
      <c r="C4683" s="500" t="s">
        <v>2888</v>
      </c>
      <c r="D4683" s="500" t="s">
        <v>2889</v>
      </c>
      <c r="E4683" s="500" t="s">
        <v>11099</v>
      </c>
      <c r="F4683" s="500" t="s">
        <v>580</v>
      </c>
      <c r="G4683" s="500" t="s">
        <v>15410</v>
      </c>
      <c r="H4683" s="500" t="s">
        <v>15411</v>
      </c>
      <c r="I4683" s="500" t="s">
        <v>688</v>
      </c>
      <c r="J4683" s="500" t="s">
        <v>689</v>
      </c>
      <c r="K4683" s="500" t="s">
        <v>2306</v>
      </c>
      <c r="L4683" s="500" t="s">
        <v>27724</v>
      </c>
      <c r="M4683" s="500" t="s">
        <v>2307</v>
      </c>
      <c r="N4683" s="500" t="s">
        <v>15412</v>
      </c>
    </row>
    <row r="4684" spans="1:14">
      <c r="A4684" s="500" t="s">
        <v>686</v>
      </c>
      <c r="B4684" s="500" t="s">
        <v>2858</v>
      </c>
      <c r="C4684" s="500" t="s">
        <v>2888</v>
      </c>
      <c r="D4684" s="500" t="s">
        <v>2889</v>
      </c>
      <c r="E4684" s="500" t="s">
        <v>11099</v>
      </c>
      <c r="F4684" s="500" t="s">
        <v>580</v>
      </c>
      <c r="G4684" s="500" t="s">
        <v>15413</v>
      </c>
      <c r="H4684" s="500" t="s">
        <v>15414</v>
      </c>
      <c r="I4684" s="500" t="s">
        <v>688</v>
      </c>
      <c r="J4684" s="500" t="s">
        <v>689</v>
      </c>
      <c r="K4684" s="500" t="s">
        <v>2306</v>
      </c>
      <c r="L4684" s="500" t="s">
        <v>27724</v>
      </c>
      <c r="M4684" s="500" t="s">
        <v>2307</v>
      </c>
      <c r="N4684" s="500" t="s">
        <v>15415</v>
      </c>
    </row>
    <row r="4685" spans="1:14">
      <c r="A4685" s="500" t="s">
        <v>686</v>
      </c>
      <c r="B4685" s="500" t="s">
        <v>2858</v>
      </c>
      <c r="C4685" s="500" t="s">
        <v>2888</v>
      </c>
      <c r="D4685" s="500" t="s">
        <v>2889</v>
      </c>
      <c r="E4685" s="500" t="s">
        <v>11099</v>
      </c>
      <c r="F4685" s="500" t="s">
        <v>580</v>
      </c>
      <c r="G4685" s="500" t="s">
        <v>15416</v>
      </c>
      <c r="H4685" s="500" t="s">
        <v>15388</v>
      </c>
      <c r="I4685" s="500" t="s">
        <v>688</v>
      </c>
      <c r="J4685" s="500" t="s">
        <v>689</v>
      </c>
      <c r="K4685" s="500" t="s">
        <v>2306</v>
      </c>
      <c r="L4685" s="500" t="s">
        <v>27724</v>
      </c>
      <c r="M4685" s="500" t="s">
        <v>2307</v>
      </c>
      <c r="N4685" s="500" t="s">
        <v>15417</v>
      </c>
    </row>
    <row r="4686" spans="1:14">
      <c r="A4686" s="500" t="s">
        <v>686</v>
      </c>
      <c r="B4686" s="500" t="s">
        <v>2858</v>
      </c>
      <c r="C4686" s="500" t="s">
        <v>2888</v>
      </c>
      <c r="D4686" s="500" t="s">
        <v>2889</v>
      </c>
      <c r="E4686" s="500" t="s">
        <v>11099</v>
      </c>
      <c r="F4686" s="500" t="s">
        <v>580</v>
      </c>
      <c r="G4686" s="500" t="s">
        <v>15418</v>
      </c>
      <c r="H4686" s="500" t="s">
        <v>4039</v>
      </c>
      <c r="I4686" s="500" t="s">
        <v>688</v>
      </c>
      <c r="J4686" s="500" t="s">
        <v>689</v>
      </c>
      <c r="K4686" s="500" t="s">
        <v>2306</v>
      </c>
      <c r="L4686" s="500" t="s">
        <v>27724</v>
      </c>
      <c r="M4686" s="500" t="s">
        <v>2307</v>
      </c>
      <c r="N4686" s="500" t="s">
        <v>15419</v>
      </c>
    </row>
    <row r="4687" spans="1:14">
      <c r="A4687" s="500" t="s">
        <v>686</v>
      </c>
      <c r="B4687" s="500" t="s">
        <v>2858</v>
      </c>
      <c r="C4687" s="500" t="s">
        <v>2888</v>
      </c>
      <c r="D4687" s="500" t="s">
        <v>2889</v>
      </c>
      <c r="E4687" s="500" t="s">
        <v>11099</v>
      </c>
      <c r="F4687" s="500" t="s">
        <v>580</v>
      </c>
      <c r="G4687" s="500" t="s">
        <v>15420</v>
      </c>
      <c r="H4687" s="500" t="s">
        <v>3868</v>
      </c>
      <c r="I4687" s="500" t="s">
        <v>688</v>
      </c>
      <c r="J4687" s="500" t="s">
        <v>689</v>
      </c>
      <c r="K4687" s="500" t="s">
        <v>2306</v>
      </c>
      <c r="L4687" s="500" t="s">
        <v>27724</v>
      </c>
      <c r="M4687" s="500" t="s">
        <v>2307</v>
      </c>
      <c r="N4687" s="500" t="s">
        <v>15421</v>
      </c>
    </row>
    <row r="4688" spans="1:14">
      <c r="A4688" s="500" t="s">
        <v>686</v>
      </c>
      <c r="B4688" s="500" t="s">
        <v>2858</v>
      </c>
      <c r="C4688" s="500" t="s">
        <v>2888</v>
      </c>
      <c r="D4688" s="500" t="s">
        <v>2889</v>
      </c>
      <c r="E4688" s="500" t="s">
        <v>11099</v>
      </c>
      <c r="F4688" s="500" t="s">
        <v>580</v>
      </c>
      <c r="G4688" s="500" t="s">
        <v>15422</v>
      </c>
      <c r="H4688" s="500" t="s">
        <v>7091</v>
      </c>
      <c r="I4688" s="500" t="s">
        <v>688</v>
      </c>
      <c r="J4688" s="500" t="s">
        <v>689</v>
      </c>
      <c r="K4688" s="500" t="s">
        <v>2306</v>
      </c>
      <c r="L4688" s="500" t="s">
        <v>27724</v>
      </c>
      <c r="M4688" s="500" t="s">
        <v>2307</v>
      </c>
      <c r="N4688" s="500" t="s">
        <v>15423</v>
      </c>
    </row>
    <row r="4689" spans="1:14">
      <c r="A4689" s="500" t="s">
        <v>686</v>
      </c>
      <c r="B4689" s="500" t="s">
        <v>2858</v>
      </c>
      <c r="C4689" s="500" t="s">
        <v>2888</v>
      </c>
      <c r="D4689" s="500" t="s">
        <v>2889</v>
      </c>
      <c r="E4689" s="500" t="s">
        <v>11099</v>
      </c>
      <c r="F4689" s="500" t="s">
        <v>580</v>
      </c>
      <c r="G4689" s="500" t="s">
        <v>15424</v>
      </c>
      <c r="H4689" s="500" t="s">
        <v>12792</v>
      </c>
      <c r="I4689" s="500" t="s">
        <v>688</v>
      </c>
      <c r="J4689" s="500" t="s">
        <v>689</v>
      </c>
      <c r="K4689" s="500" t="s">
        <v>2306</v>
      </c>
      <c r="L4689" s="500" t="s">
        <v>27724</v>
      </c>
      <c r="M4689" s="500" t="s">
        <v>2307</v>
      </c>
      <c r="N4689" s="500" t="s">
        <v>15425</v>
      </c>
    </row>
    <row r="4690" spans="1:14">
      <c r="A4690" s="500" t="s">
        <v>686</v>
      </c>
      <c r="B4690" s="500" t="s">
        <v>2858</v>
      </c>
      <c r="C4690" s="500" t="s">
        <v>2888</v>
      </c>
      <c r="D4690" s="500" t="s">
        <v>2889</v>
      </c>
      <c r="E4690" s="500" t="s">
        <v>11099</v>
      </c>
      <c r="F4690" s="500" t="s">
        <v>580</v>
      </c>
      <c r="G4690" s="500" t="s">
        <v>15426</v>
      </c>
      <c r="H4690" s="500" t="s">
        <v>3965</v>
      </c>
      <c r="I4690" s="500" t="s">
        <v>688</v>
      </c>
      <c r="J4690" s="500" t="s">
        <v>689</v>
      </c>
      <c r="K4690" s="500" t="s">
        <v>2306</v>
      </c>
      <c r="L4690" s="500" t="s">
        <v>27724</v>
      </c>
      <c r="M4690" s="500" t="s">
        <v>2307</v>
      </c>
      <c r="N4690" s="500" t="s">
        <v>15427</v>
      </c>
    </row>
    <row r="4691" spans="1:14">
      <c r="A4691" s="500" t="s">
        <v>686</v>
      </c>
      <c r="B4691" s="500" t="s">
        <v>2858</v>
      </c>
      <c r="C4691" s="500" t="s">
        <v>2888</v>
      </c>
      <c r="D4691" s="500" t="s">
        <v>2889</v>
      </c>
      <c r="E4691" s="500" t="s">
        <v>11099</v>
      </c>
      <c r="F4691" s="500" t="s">
        <v>580</v>
      </c>
      <c r="G4691" s="500" t="s">
        <v>15428</v>
      </c>
      <c r="H4691" s="500" t="s">
        <v>15401</v>
      </c>
      <c r="I4691" s="500" t="s">
        <v>688</v>
      </c>
      <c r="J4691" s="500" t="s">
        <v>689</v>
      </c>
      <c r="K4691" s="500" t="s">
        <v>2306</v>
      </c>
      <c r="L4691" s="500" t="s">
        <v>27724</v>
      </c>
      <c r="M4691" s="500" t="s">
        <v>2307</v>
      </c>
      <c r="N4691" s="500" t="s">
        <v>15429</v>
      </c>
    </row>
    <row r="4692" spans="1:14">
      <c r="A4692" s="500" t="s">
        <v>686</v>
      </c>
      <c r="B4692" s="500" t="s">
        <v>2858</v>
      </c>
      <c r="C4692" s="500" t="s">
        <v>2888</v>
      </c>
      <c r="D4692" s="500" t="s">
        <v>2889</v>
      </c>
      <c r="E4692" s="500" t="s">
        <v>11099</v>
      </c>
      <c r="F4692" s="500" t="s">
        <v>580</v>
      </c>
      <c r="G4692" s="500" t="s">
        <v>15430</v>
      </c>
      <c r="H4692" s="500" t="s">
        <v>3937</v>
      </c>
      <c r="I4692" s="500" t="s">
        <v>688</v>
      </c>
      <c r="J4692" s="500" t="s">
        <v>689</v>
      </c>
      <c r="K4692" s="500" t="s">
        <v>2306</v>
      </c>
      <c r="L4692" s="500" t="s">
        <v>27724</v>
      </c>
      <c r="M4692" s="500" t="s">
        <v>2307</v>
      </c>
      <c r="N4692" s="500" t="s">
        <v>15431</v>
      </c>
    </row>
    <row r="4693" spans="1:14">
      <c r="A4693" s="500" t="s">
        <v>686</v>
      </c>
      <c r="B4693" s="500" t="s">
        <v>2858</v>
      </c>
      <c r="C4693" s="500" t="s">
        <v>2888</v>
      </c>
      <c r="D4693" s="500" t="s">
        <v>2889</v>
      </c>
      <c r="E4693" s="500" t="s">
        <v>11099</v>
      </c>
      <c r="F4693" s="500" t="s">
        <v>580</v>
      </c>
      <c r="G4693" s="500" t="s">
        <v>15432</v>
      </c>
      <c r="H4693" s="500" t="s">
        <v>7078</v>
      </c>
      <c r="I4693" s="500" t="s">
        <v>688</v>
      </c>
      <c r="J4693" s="500" t="s">
        <v>689</v>
      </c>
      <c r="K4693" s="500" t="s">
        <v>2306</v>
      </c>
      <c r="L4693" s="500" t="s">
        <v>27724</v>
      </c>
      <c r="M4693" s="500" t="s">
        <v>2307</v>
      </c>
      <c r="N4693" s="500" t="s">
        <v>15433</v>
      </c>
    </row>
    <row r="4694" spans="1:14">
      <c r="A4694" s="500" t="s">
        <v>686</v>
      </c>
      <c r="B4694" s="500" t="s">
        <v>2858</v>
      </c>
      <c r="C4694" s="500" t="s">
        <v>2888</v>
      </c>
      <c r="D4694" s="500" t="s">
        <v>2889</v>
      </c>
      <c r="E4694" s="500" t="s">
        <v>11099</v>
      </c>
      <c r="F4694" s="500" t="s">
        <v>580</v>
      </c>
      <c r="G4694" s="500" t="s">
        <v>15434</v>
      </c>
      <c r="H4694" s="500" t="s">
        <v>15408</v>
      </c>
      <c r="I4694" s="500" t="s">
        <v>688</v>
      </c>
      <c r="J4694" s="500" t="s">
        <v>689</v>
      </c>
      <c r="K4694" s="500" t="s">
        <v>2306</v>
      </c>
      <c r="L4694" s="500" t="s">
        <v>27724</v>
      </c>
      <c r="M4694" s="500" t="s">
        <v>2307</v>
      </c>
      <c r="N4694" s="500" t="s">
        <v>15435</v>
      </c>
    </row>
    <row r="4695" spans="1:14">
      <c r="A4695" s="500" t="s">
        <v>686</v>
      </c>
      <c r="B4695" s="500" t="s">
        <v>2858</v>
      </c>
      <c r="C4695" s="500" t="s">
        <v>2888</v>
      </c>
      <c r="D4695" s="500" t="s">
        <v>2889</v>
      </c>
      <c r="E4695" s="500" t="s">
        <v>11099</v>
      </c>
      <c r="F4695" s="500" t="s">
        <v>580</v>
      </c>
      <c r="G4695" s="500" t="s">
        <v>15436</v>
      </c>
      <c r="H4695" s="500" t="s">
        <v>15411</v>
      </c>
      <c r="I4695" s="500" t="s">
        <v>688</v>
      </c>
      <c r="J4695" s="500" t="s">
        <v>689</v>
      </c>
      <c r="K4695" s="500" t="s">
        <v>2306</v>
      </c>
      <c r="L4695" s="500" t="s">
        <v>27724</v>
      </c>
      <c r="M4695" s="500" t="s">
        <v>2307</v>
      </c>
      <c r="N4695" s="500" t="s">
        <v>15437</v>
      </c>
    </row>
    <row r="4696" spans="1:14">
      <c r="A4696" s="500" t="s">
        <v>686</v>
      </c>
      <c r="B4696" s="500" t="s">
        <v>2858</v>
      </c>
      <c r="C4696" s="500" t="s">
        <v>2888</v>
      </c>
      <c r="D4696" s="500" t="s">
        <v>2889</v>
      </c>
      <c r="E4696" s="500" t="s">
        <v>11099</v>
      </c>
      <c r="F4696" s="500" t="s">
        <v>580</v>
      </c>
      <c r="G4696" s="500" t="s">
        <v>15438</v>
      </c>
      <c r="H4696" s="500" t="s">
        <v>15414</v>
      </c>
      <c r="I4696" s="500" t="s">
        <v>688</v>
      </c>
      <c r="J4696" s="500" t="s">
        <v>689</v>
      </c>
      <c r="K4696" s="500" t="s">
        <v>2306</v>
      </c>
      <c r="L4696" s="500" t="s">
        <v>27724</v>
      </c>
      <c r="M4696" s="500" t="s">
        <v>2307</v>
      </c>
      <c r="N4696" s="500" t="s">
        <v>15439</v>
      </c>
    </row>
    <row r="4697" spans="1:14">
      <c r="A4697" s="500" t="s">
        <v>686</v>
      </c>
      <c r="B4697" s="500" t="s">
        <v>2858</v>
      </c>
      <c r="C4697" s="500" t="s">
        <v>2888</v>
      </c>
      <c r="D4697" s="500" t="s">
        <v>2889</v>
      </c>
      <c r="E4697" s="500" t="s">
        <v>11099</v>
      </c>
      <c r="F4697" s="500" t="s">
        <v>580</v>
      </c>
      <c r="G4697" s="500" t="s">
        <v>15440</v>
      </c>
      <c r="H4697" s="500" t="s">
        <v>11474</v>
      </c>
      <c r="I4697" s="500" t="s">
        <v>688</v>
      </c>
      <c r="J4697" s="500" t="s">
        <v>689</v>
      </c>
      <c r="K4697" s="500" t="s">
        <v>2306</v>
      </c>
      <c r="L4697" s="500" t="s">
        <v>27724</v>
      </c>
      <c r="M4697" s="500" t="s">
        <v>2307</v>
      </c>
      <c r="N4697" s="500" t="s">
        <v>15441</v>
      </c>
    </row>
    <row r="4698" spans="1:14">
      <c r="A4698" s="500" t="s">
        <v>686</v>
      </c>
      <c r="B4698" s="500" t="s">
        <v>2858</v>
      </c>
      <c r="C4698" s="500" t="s">
        <v>2888</v>
      </c>
      <c r="D4698" s="500" t="s">
        <v>2889</v>
      </c>
      <c r="E4698" s="500" t="s">
        <v>11099</v>
      </c>
      <c r="F4698" s="500" t="s">
        <v>580</v>
      </c>
      <c r="G4698" s="500" t="s">
        <v>15442</v>
      </c>
      <c r="H4698" s="500" t="s">
        <v>6985</v>
      </c>
      <c r="I4698" s="500" t="s">
        <v>688</v>
      </c>
      <c r="J4698" s="500" t="s">
        <v>689</v>
      </c>
      <c r="K4698" s="500" t="s">
        <v>2306</v>
      </c>
      <c r="L4698" s="500" t="s">
        <v>27724</v>
      </c>
      <c r="M4698" s="500" t="s">
        <v>2307</v>
      </c>
      <c r="N4698" s="500" t="s">
        <v>15443</v>
      </c>
    </row>
    <row r="4699" spans="1:14">
      <c r="A4699" s="500" t="s">
        <v>686</v>
      </c>
      <c r="B4699" s="500" t="s">
        <v>2858</v>
      </c>
      <c r="C4699" s="500" t="s">
        <v>2888</v>
      </c>
      <c r="D4699" s="500" t="s">
        <v>2889</v>
      </c>
      <c r="E4699" s="500" t="s">
        <v>11099</v>
      </c>
      <c r="F4699" s="500" t="s">
        <v>580</v>
      </c>
      <c r="G4699" s="500" t="s">
        <v>15444</v>
      </c>
      <c r="H4699" s="500" t="s">
        <v>7045</v>
      </c>
      <c r="I4699" s="500" t="s">
        <v>688</v>
      </c>
      <c r="J4699" s="500" t="s">
        <v>689</v>
      </c>
      <c r="K4699" s="500" t="s">
        <v>2306</v>
      </c>
      <c r="L4699" s="500" t="s">
        <v>27724</v>
      </c>
      <c r="M4699" s="500" t="s">
        <v>2307</v>
      </c>
      <c r="N4699" s="500" t="s">
        <v>15445</v>
      </c>
    </row>
    <row r="4700" spans="1:14">
      <c r="A4700" s="500" t="s">
        <v>686</v>
      </c>
      <c r="B4700" s="500" t="s">
        <v>2858</v>
      </c>
      <c r="C4700" s="500" t="s">
        <v>2888</v>
      </c>
      <c r="D4700" s="500" t="s">
        <v>2889</v>
      </c>
      <c r="E4700" s="500" t="s">
        <v>11099</v>
      </c>
      <c r="F4700" s="500" t="s">
        <v>580</v>
      </c>
      <c r="G4700" s="500" t="s">
        <v>15446</v>
      </c>
      <c r="H4700" s="500" t="s">
        <v>11452</v>
      </c>
      <c r="I4700" s="500" t="s">
        <v>688</v>
      </c>
      <c r="J4700" s="500" t="s">
        <v>689</v>
      </c>
      <c r="K4700" s="500" t="s">
        <v>2306</v>
      </c>
      <c r="L4700" s="500" t="s">
        <v>27724</v>
      </c>
      <c r="M4700" s="500" t="s">
        <v>2307</v>
      </c>
      <c r="N4700" s="500" t="s">
        <v>15447</v>
      </c>
    </row>
    <row r="4701" spans="1:14">
      <c r="A4701" s="500" t="s">
        <v>686</v>
      </c>
      <c r="B4701" s="500" t="s">
        <v>2858</v>
      </c>
      <c r="C4701" s="500" t="s">
        <v>2888</v>
      </c>
      <c r="D4701" s="500" t="s">
        <v>2889</v>
      </c>
      <c r="E4701" s="500" t="s">
        <v>11099</v>
      </c>
      <c r="F4701" s="500" t="s">
        <v>580</v>
      </c>
      <c r="G4701" s="500" t="s">
        <v>15448</v>
      </c>
      <c r="H4701" s="500" t="s">
        <v>15449</v>
      </c>
      <c r="I4701" s="500" t="s">
        <v>688</v>
      </c>
      <c r="J4701" s="500" t="s">
        <v>689</v>
      </c>
      <c r="K4701" s="500" t="s">
        <v>2306</v>
      </c>
      <c r="L4701" s="500" t="s">
        <v>27724</v>
      </c>
      <c r="M4701" s="500" t="s">
        <v>2307</v>
      </c>
      <c r="N4701" s="500" t="s">
        <v>15450</v>
      </c>
    </row>
    <row r="4702" spans="1:14">
      <c r="A4702" s="500" t="s">
        <v>686</v>
      </c>
      <c r="B4702" s="500" t="s">
        <v>2858</v>
      </c>
      <c r="C4702" s="500" t="s">
        <v>2888</v>
      </c>
      <c r="D4702" s="500" t="s">
        <v>2889</v>
      </c>
      <c r="E4702" s="500" t="s">
        <v>11099</v>
      </c>
      <c r="F4702" s="500" t="s">
        <v>580</v>
      </c>
      <c r="G4702" s="500" t="s">
        <v>15451</v>
      </c>
      <c r="H4702" s="500" t="s">
        <v>15452</v>
      </c>
      <c r="I4702" s="500" t="s">
        <v>688</v>
      </c>
      <c r="J4702" s="500" t="s">
        <v>689</v>
      </c>
      <c r="K4702" s="500" t="s">
        <v>2306</v>
      </c>
      <c r="L4702" s="500" t="s">
        <v>27724</v>
      </c>
      <c r="M4702" s="500" t="s">
        <v>2307</v>
      </c>
      <c r="N4702" s="500" t="s">
        <v>15453</v>
      </c>
    </row>
    <row r="4703" spans="1:14">
      <c r="A4703" s="500" t="s">
        <v>686</v>
      </c>
      <c r="B4703" s="500" t="s">
        <v>2858</v>
      </c>
      <c r="C4703" s="500" t="s">
        <v>2888</v>
      </c>
      <c r="D4703" s="500" t="s">
        <v>2889</v>
      </c>
      <c r="E4703" s="500" t="s">
        <v>11099</v>
      </c>
      <c r="F4703" s="500" t="s">
        <v>580</v>
      </c>
      <c r="G4703" s="500" t="s">
        <v>15454</v>
      </c>
      <c r="H4703" s="500" t="s">
        <v>11778</v>
      </c>
      <c r="I4703" s="500" t="s">
        <v>688</v>
      </c>
      <c r="J4703" s="500" t="s">
        <v>689</v>
      </c>
      <c r="K4703" s="500" t="s">
        <v>2306</v>
      </c>
      <c r="L4703" s="500" t="s">
        <v>27724</v>
      </c>
      <c r="M4703" s="500" t="s">
        <v>2307</v>
      </c>
      <c r="N4703" s="500" t="s">
        <v>15455</v>
      </c>
    </row>
    <row r="4704" spans="1:14">
      <c r="A4704" s="500" t="s">
        <v>686</v>
      </c>
      <c r="B4704" s="500" t="s">
        <v>2858</v>
      </c>
      <c r="C4704" s="500" t="s">
        <v>2888</v>
      </c>
      <c r="D4704" s="500" t="s">
        <v>2889</v>
      </c>
      <c r="E4704" s="500" t="s">
        <v>11099</v>
      </c>
      <c r="F4704" s="500" t="s">
        <v>580</v>
      </c>
      <c r="G4704" s="500" t="s">
        <v>15456</v>
      </c>
      <c r="H4704" s="500" t="s">
        <v>15457</v>
      </c>
      <c r="I4704" s="500" t="s">
        <v>688</v>
      </c>
      <c r="J4704" s="500" t="s">
        <v>689</v>
      </c>
      <c r="K4704" s="500" t="s">
        <v>2306</v>
      </c>
      <c r="L4704" s="500" t="s">
        <v>27724</v>
      </c>
      <c r="M4704" s="500" t="s">
        <v>2307</v>
      </c>
      <c r="N4704" s="500" t="s">
        <v>15458</v>
      </c>
    </row>
    <row r="4705" spans="1:14">
      <c r="A4705" s="500" t="s">
        <v>686</v>
      </c>
      <c r="B4705" s="500" t="s">
        <v>2858</v>
      </c>
      <c r="C4705" s="500" t="s">
        <v>2888</v>
      </c>
      <c r="D4705" s="500" t="s">
        <v>2889</v>
      </c>
      <c r="E4705" s="500" t="s">
        <v>11099</v>
      </c>
      <c r="F4705" s="500" t="s">
        <v>580</v>
      </c>
      <c r="G4705" s="500" t="s">
        <v>15459</v>
      </c>
      <c r="H4705" s="500" t="s">
        <v>15460</v>
      </c>
      <c r="I4705" s="500" t="s">
        <v>688</v>
      </c>
      <c r="J4705" s="500" t="s">
        <v>689</v>
      </c>
      <c r="K4705" s="500" t="s">
        <v>2306</v>
      </c>
      <c r="L4705" s="500" t="s">
        <v>27724</v>
      </c>
      <c r="M4705" s="500" t="s">
        <v>2307</v>
      </c>
      <c r="N4705" s="500" t="s">
        <v>15461</v>
      </c>
    </row>
    <row r="4706" spans="1:14">
      <c r="A4706" s="500" t="s">
        <v>686</v>
      </c>
      <c r="B4706" s="500" t="s">
        <v>2858</v>
      </c>
      <c r="C4706" s="500" t="s">
        <v>2888</v>
      </c>
      <c r="D4706" s="500" t="s">
        <v>2889</v>
      </c>
      <c r="E4706" s="500" t="s">
        <v>11099</v>
      </c>
      <c r="F4706" s="500" t="s">
        <v>580</v>
      </c>
      <c r="G4706" s="500" t="s">
        <v>15462</v>
      </c>
      <c r="H4706" s="500" t="s">
        <v>7087</v>
      </c>
      <c r="I4706" s="500" t="s">
        <v>688</v>
      </c>
      <c r="J4706" s="500" t="s">
        <v>689</v>
      </c>
      <c r="K4706" s="500" t="s">
        <v>2306</v>
      </c>
      <c r="L4706" s="500" t="s">
        <v>27724</v>
      </c>
      <c r="M4706" s="500" t="s">
        <v>2307</v>
      </c>
      <c r="N4706" s="500" t="s">
        <v>15463</v>
      </c>
    </row>
    <row r="4707" spans="1:14">
      <c r="A4707" s="500" t="s">
        <v>686</v>
      </c>
      <c r="B4707" s="500" t="s">
        <v>2858</v>
      </c>
      <c r="C4707" s="500" t="s">
        <v>2888</v>
      </c>
      <c r="D4707" s="500" t="s">
        <v>2889</v>
      </c>
      <c r="E4707" s="500" t="s">
        <v>11099</v>
      </c>
      <c r="F4707" s="500" t="s">
        <v>580</v>
      </c>
      <c r="G4707" s="500" t="s">
        <v>15464</v>
      </c>
      <c r="H4707" s="500" t="s">
        <v>7042</v>
      </c>
      <c r="I4707" s="500" t="s">
        <v>688</v>
      </c>
      <c r="J4707" s="500" t="s">
        <v>689</v>
      </c>
      <c r="K4707" s="500" t="s">
        <v>2306</v>
      </c>
      <c r="L4707" s="500" t="s">
        <v>27724</v>
      </c>
      <c r="M4707" s="500" t="s">
        <v>2307</v>
      </c>
      <c r="N4707" s="500" t="s">
        <v>15465</v>
      </c>
    </row>
    <row r="4708" spans="1:14">
      <c r="A4708" s="500" t="s">
        <v>686</v>
      </c>
      <c r="B4708" s="500" t="s">
        <v>2858</v>
      </c>
      <c r="C4708" s="500" t="s">
        <v>2888</v>
      </c>
      <c r="D4708" s="500" t="s">
        <v>2889</v>
      </c>
      <c r="E4708" s="500" t="s">
        <v>11099</v>
      </c>
      <c r="F4708" s="500" t="s">
        <v>580</v>
      </c>
      <c r="G4708" s="500" t="s">
        <v>15466</v>
      </c>
      <c r="H4708" s="500" t="s">
        <v>7048</v>
      </c>
      <c r="I4708" s="500" t="s">
        <v>688</v>
      </c>
      <c r="J4708" s="500" t="s">
        <v>689</v>
      </c>
      <c r="K4708" s="500" t="s">
        <v>2306</v>
      </c>
      <c r="L4708" s="500" t="s">
        <v>27724</v>
      </c>
      <c r="M4708" s="500" t="s">
        <v>2307</v>
      </c>
      <c r="N4708" s="500" t="s">
        <v>15467</v>
      </c>
    </row>
    <row r="4709" spans="1:14">
      <c r="A4709" s="500" t="s">
        <v>686</v>
      </c>
      <c r="B4709" s="500" t="s">
        <v>2858</v>
      </c>
      <c r="C4709" s="500" t="s">
        <v>2888</v>
      </c>
      <c r="D4709" s="500" t="s">
        <v>2889</v>
      </c>
      <c r="E4709" s="500" t="s">
        <v>11099</v>
      </c>
      <c r="F4709" s="500" t="s">
        <v>580</v>
      </c>
      <c r="G4709" s="500" t="s">
        <v>15468</v>
      </c>
      <c r="H4709" s="500" t="s">
        <v>15469</v>
      </c>
      <c r="I4709" s="500" t="s">
        <v>688</v>
      </c>
      <c r="J4709" s="500" t="s">
        <v>689</v>
      </c>
      <c r="K4709" s="500" t="s">
        <v>2306</v>
      </c>
      <c r="L4709" s="500" t="s">
        <v>27724</v>
      </c>
      <c r="M4709" s="500" t="s">
        <v>2307</v>
      </c>
      <c r="N4709" s="500" t="s">
        <v>15470</v>
      </c>
    </row>
    <row r="4710" spans="1:14">
      <c r="A4710" s="500" t="s">
        <v>686</v>
      </c>
      <c r="B4710" s="500" t="s">
        <v>2858</v>
      </c>
      <c r="C4710" s="500" t="s">
        <v>2888</v>
      </c>
      <c r="D4710" s="500" t="s">
        <v>2889</v>
      </c>
      <c r="E4710" s="500" t="s">
        <v>11099</v>
      </c>
      <c r="F4710" s="500" t="s">
        <v>580</v>
      </c>
      <c r="G4710" s="500" t="s">
        <v>15471</v>
      </c>
      <c r="H4710" s="500" t="s">
        <v>6985</v>
      </c>
      <c r="I4710" s="500" t="s">
        <v>688</v>
      </c>
      <c r="J4710" s="500" t="s">
        <v>689</v>
      </c>
      <c r="K4710" s="500" t="s">
        <v>2306</v>
      </c>
      <c r="L4710" s="500" t="s">
        <v>27724</v>
      </c>
      <c r="M4710" s="500" t="s">
        <v>2307</v>
      </c>
      <c r="N4710" s="500" t="s">
        <v>15472</v>
      </c>
    </row>
    <row r="4711" spans="1:14">
      <c r="A4711" s="500" t="s">
        <v>686</v>
      </c>
      <c r="B4711" s="500" t="s">
        <v>2858</v>
      </c>
      <c r="C4711" s="500" t="s">
        <v>2888</v>
      </c>
      <c r="D4711" s="500" t="s">
        <v>2889</v>
      </c>
      <c r="E4711" s="500" t="s">
        <v>11099</v>
      </c>
      <c r="F4711" s="500" t="s">
        <v>580</v>
      </c>
      <c r="G4711" s="500" t="s">
        <v>15473</v>
      </c>
      <c r="H4711" s="500" t="s">
        <v>7045</v>
      </c>
      <c r="I4711" s="500" t="s">
        <v>688</v>
      </c>
      <c r="J4711" s="500" t="s">
        <v>689</v>
      </c>
      <c r="K4711" s="500" t="s">
        <v>2306</v>
      </c>
      <c r="L4711" s="500" t="s">
        <v>27724</v>
      </c>
      <c r="M4711" s="500" t="s">
        <v>2307</v>
      </c>
      <c r="N4711" s="500" t="s">
        <v>15474</v>
      </c>
    </row>
    <row r="4712" spans="1:14">
      <c r="A4712" s="500" t="s">
        <v>686</v>
      </c>
      <c r="B4712" s="500" t="s">
        <v>2858</v>
      </c>
      <c r="C4712" s="500" t="s">
        <v>2888</v>
      </c>
      <c r="D4712" s="500" t="s">
        <v>2889</v>
      </c>
      <c r="E4712" s="500" t="s">
        <v>11099</v>
      </c>
      <c r="F4712" s="500" t="s">
        <v>580</v>
      </c>
      <c r="G4712" s="500" t="s">
        <v>15475</v>
      </c>
      <c r="H4712" s="500" t="s">
        <v>11452</v>
      </c>
      <c r="I4712" s="500" t="s">
        <v>688</v>
      </c>
      <c r="J4712" s="500" t="s">
        <v>689</v>
      </c>
      <c r="K4712" s="500" t="s">
        <v>2306</v>
      </c>
      <c r="L4712" s="500" t="s">
        <v>27724</v>
      </c>
      <c r="M4712" s="500" t="s">
        <v>2307</v>
      </c>
      <c r="N4712" s="500" t="s">
        <v>15476</v>
      </c>
    </row>
    <row r="4713" spans="1:14">
      <c r="A4713" s="500" t="s">
        <v>686</v>
      </c>
      <c r="B4713" s="500" t="s">
        <v>2858</v>
      </c>
      <c r="C4713" s="500" t="s">
        <v>2888</v>
      </c>
      <c r="D4713" s="500" t="s">
        <v>2889</v>
      </c>
      <c r="E4713" s="500" t="s">
        <v>11099</v>
      </c>
      <c r="F4713" s="500" t="s">
        <v>580</v>
      </c>
      <c r="G4713" s="500" t="s">
        <v>15477</v>
      </c>
      <c r="H4713" s="500" t="s">
        <v>15449</v>
      </c>
      <c r="I4713" s="500" t="s">
        <v>688</v>
      </c>
      <c r="J4713" s="500" t="s">
        <v>689</v>
      </c>
      <c r="K4713" s="500" t="s">
        <v>2306</v>
      </c>
      <c r="L4713" s="500" t="s">
        <v>27724</v>
      </c>
      <c r="M4713" s="500" t="s">
        <v>2307</v>
      </c>
      <c r="N4713" s="500" t="s">
        <v>15478</v>
      </c>
    </row>
    <row r="4714" spans="1:14">
      <c r="A4714" s="500" t="s">
        <v>686</v>
      </c>
      <c r="B4714" s="500" t="s">
        <v>2858</v>
      </c>
      <c r="C4714" s="500" t="s">
        <v>2888</v>
      </c>
      <c r="D4714" s="500" t="s">
        <v>2889</v>
      </c>
      <c r="E4714" s="500" t="s">
        <v>11099</v>
      </c>
      <c r="F4714" s="500" t="s">
        <v>580</v>
      </c>
      <c r="G4714" s="500" t="s">
        <v>15479</v>
      </c>
      <c r="H4714" s="500" t="s">
        <v>15452</v>
      </c>
      <c r="I4714" s="500" t="s">
        <v>688</v>
      </c>
      <c r="J4714" s="500" t="s">
        <v>689</v>
      </c>
      <c r="K4714" s="500" t="s">
        <v>2306</v>
      </c>
      <c r="L4714" s="500" t="s">
        <v>27724</v>
      </c>
      <c r="M4714" s="500" t="s">
        <v>2307</v>
      </c>
      <c r="N4714" s="500" t="s">
        <v>15480</v>
      </c>
    </row>
    <row r="4715" spans="1:14">
      <c r="A4715" s="500" t="s">
        <v>686</v>
      </c>
      <c r="B4715" s="500" t="s">
        <v>2858</v>
      </c>
      <c r="C4715" s="500" t="s">
        <v>2888</v>
      </c>
      <c r="D4715" s="500" t="s">
        <v>2889</v>
      </c>
      <c r="E4715" s="500" t="s">
        <v>11099</v>
      </c>
      <c r="F4715" s="500" t="s">
        <v>580</v>
      </c>
      <c r="G4715" s="500" t="s">
        <v>15481</v>
      </c>
      <c r="H4715" s="500" t="s">
        <v>11778</v>
      </c>
      <c r="I4715" s="500" t="s">
        <v>688</v>
      </c>
      <c r="J4715" s="500" t="s">
        <v>689</v>
      </c>
      <c r="K4715" s="500" t="s">
        <v>2306</v>
      </c>
      <c r="L4715" s="500" t="s">
        <v>27724</v>
      </c>
      <c r="M4715" s="500" t="s">
        <v>2307</v>
      </c>
      <c r="N4715" s="500" t="s">
        <v>15482</v>
      </c>
    </row>
    <row r="4716" spans="1:14">
      <c r="A4716" s="500" t="s">
        <v>686</v>
      </c>
      <c r="B4716" s="500" t="s">
        <v>2858</v>
      </c>
      <c r="C4716" s="500" t="s">
        <v>2888</v>
      </c>
      <c r="D4716" s="500" t="s">
        <v>2889</v>
      </c>
      <c r="E4716" s="500" t="s">
        <v>11099</v>
      </c>
      <c r="F4716" s="500" t="s">
        <v>580</v>
      </c>
      <c r="G4716" s="500" t="s">
        <v>15483</v>
      </c>
      <c r="H4716" s="500" t="s">
        <v>15457</v>
      </c>
      <c r="I4716" s="500" t="s">
        <v>688</v>
      </c>
      <c r="J4716" s="500" t="s">
        <v>689</v>
      </c>
      <c r="K4716" s="500" t="s">
        <v>2306</v>
      </c>
      <c r="L4716" s="500" t="s">
        <v>27724</v>
      </c>
      <c r="M4716" s="500" t="s">
        <v>2307</v>
      </c>
      <c r="N4716" s="500" t="s">
        <v>15484</v>
      </c>
    </row>
    <row r="4717" spans="1:14">
      <c r="A4717" s="500" t="s">
        <v>686</v>
      </c>
      <c r="B4717" s="500" t="s">
        <v>2858</v>
      </c>
      <c r="C4717" s="500" t="s">
        <v>2888</v>
      </c>
      <c r="D4717" s="500" t="s">
        <v>2889</v>
      </c>
      <c r="E4717" s="500" t="s">
        <v>11099</v>
      </c>
      <c r="F4717" s="500" t="s">
        <v>580</v>
      </c>
      <c r="G4717" s="500" t="s">
        <v>15485</v>
      </c>
      <c r="H4717" s="500" t="s">
        <v>15460</v>
      </c>
      <c r="I4717" s="500" t="s">
        <v>688</v>
      </c>
      <c r="J4717" s="500" t="s">
        <v>689</v>
      </c>
      <c r="K4717" s="500" t="s">
        <v>2306</v>
      </c>
      <c r="L4717" s="500" t="s">
        <v>27724</v>
      </c>
      <c r="M4717" s="500" t="s">
        <v>2307</v>
      </c>
      <c r="N4717" s="500" t="s">
        <v>15486</v>
      </c>
    </row>
    <row r="4718" spans="1:14">
      <c r="A4718" s="500" t="s">
        <v>686</v>
      </c>
      <c r="B4718" s="500" t="s">
        <v>2858</v>
      </c>
      <c r="C4718" s="500" t="s">
        <v>2888</v>
      </c>
      <c r="D4718" s="500" t="s">
        <v>2889</v>
      </c>
      <c r="E4718" s="500" t="s">
        <v>11099</v>
      </c>
      <c r="F4718" s="500" t="s">
        <v>580</v>
      </c>
      <c r="G4718" s="500" t="s">
        <v>15487</v>
      </c>
      <c r="H4718" s="500" t="s">
        <v>7087</v>
      </c>
      <c r="I4718" s="500" t="s">
        <v>688</v>
      </c>
      <c r="J4718" s="500" t="s">
        <v>689</v>
      </c>
      <c r="K4718" s="500" t="s">
        <v>2306</v>
      </c>
      <c r="L4718" s="500" t="s">
        <v>27724</v>
      </c>
      <c r="M4718" s="500" t="s">
        <v>2307</v>
      </c>
      <c r="N4718" s="500" t="s">
        <v>15488</v>
      </c>
    </row>
    <row r="4719" spans="1:14">
      <c r="A4719" s="500" t="s">
        <v>686</v>
      </c>
      <c r="B4719" s="500" t="s">
        <v>2858</v>
      </c>
      <c r="C4719" s="500" t="s">
        <v>2888</v>
      </c>
      <c r="D4719" s="500" t="s">
        <v>2889</v>
      </c>
      <c r="E4719" s="500" t="s">
        <v>11099</v>
      </c>
      <c r="F4719" s="500" t="s">
        <v>580</v>
      </c>
      <c r="G4719" s="500" t="s">
        <v>15489</v>
      </c>
      <c r="H4719" s="500" t="s">
        <v>7042</v>
      </c>
      <c r="I4719" s="500" t="s">
        <v>688</v>
      </c>
      <c r="J4719" s="500" t="s">
        <v>689</v>
      </c>
      <c r="K4719" s="500" t="s">
        <v>2306</v>
      </c>
      <c r="L4719" s="500" t="s">
        <v>27724</v>
      </c>
      <c r="M4719" s="500" t="s">
        <v>2307</v>
      </c>
      <c r="N4719" s="500" t="s">
        <v>15490</v>
      </c>
    </row>
    <row r="4720" spans="1:14">
      <c r="A4720" s="500" t="s">
        <v>686</v>
      </c>
      <c r="B4720" s="500" t="s">
        <v>2858</v>
      </c>
      <c r="C4720" s="500" t="s">
        <v>2888</v>
      </c>
      <c r="D4720" s="500" t="s">
        <v>2889</v>
      </c>
      <c r="E4720" s="500" t="s">
        <v>11099</v>
      </c>
      <c r="F4720" s="500" t="s">
        <v>580</v>
      </c>
      <c r="G4720" s="500" t="s">
        <v>15491</v>
      </c>
      <c r="H4720" s="500" t="s">
        <v>7048</v>
      </c>
      <c r="I4720" s="500" t="s">
        <v>688</v>
      </c>
      <c r="J4720" s="500" t="s">
        <v>689</v>
      </c>
      <c r="K4720" s="500" t="s">
        <v>2306</v>
      </c>
      <c r="L4720" s="500" t="s">
        <v>27724</v>
      </c>
      <c r="M4720" s="500" t="s">
        <v>2307</v>
      </c>
      <c r="N4720" s="500" t="s">
        <v>15492</v>
      </c>
    </row>
    <row r="4721" spans="1:14">
      <c r="A4721" s="500" t="s">
        <v>686</v>
      </c>
      <c r="B4721" s="500" t="s">
        <v>2858</v>
      </c>
      <c r="C4721" s="500" t="s">
        <v>2888</v>
      </c>
      <c r="D4721" s="500" t="s">
        <v>2889</v>
      </c>
      <c r="E4721" s="500" t="s">
        <v>11099</v>
      </c>
      <c r="F4721" s="500" t="s">
        <v>580</v>
      </c>
      <c r="G4721" s="500" t="s">
        <v>15493</v>
      </c>
      <c r="H4721" s="500" t="s">
        <v>15469</v>
      </c>
      <c r="I4721" s="500" t="s">
        <v>688</v>
      </c>
      <c r="J4721" s="500" t="s">
        <v>689</v>
      </c>
      <c r="K4721" s="500" t="s">
        <v>2306</v>
      </c>
      <c r="L4721" s="500" t="s">
        <v>27724</v>
      </c>
      <c r="M4721" s="500" t="s">
        <v>2307</v>
      </c>
      <c r="N4721" s="500" t="s">
        <v>15494</v>
      </c>
    </row>
    <row r="4722" spans="1:14">
      <c r="A4722" s="500" t="s">
        <v>686</v>
      </c>
      <c r="B4722" s="500" t="s">
        <v>2858</v>
      </c>
      <c r="C4722" s="500" t="s">
        <v>2888</v>
      </c>
      <c r="D4722" s="500" t="s">
        <v>2889</v>
      </c>
      <c r="E4722" s="500" t="s">
        <v>11099</v>
      </c>
      <c r="F4722" s="500" t="s">
        <v>580</v>
      </c>
      <c r="G4722" s="500" t="s">
        <v>15495</v>
      </c>
      <c r="H4722" s="500" t="s">
        <v>15496</v>
      </c>
      <c r="I4722" s="500" t="s">
        <v>688</v>
      </c>
      <c r="J4722" s="500" t="s">
        <v>689</v>
      </c>
      <c r="K4722" s="500" t="s">
        <v>2306</v>
      </c>
      <c r="L4722" s="500" t="s">
        <v>27724</v>
      </c>
      <c r="M4722" s="500" t="s">
        <v>2307</v>
      </c>
      <c r="N4722" s="500" t="s">
        <v>15497</v>
      </c>
    </row>
    <row r="4723" spans="1:14">
      <c r="A4723" s="500" t="s">
        <v>686</v>
      </c>
      <c r="B4723" s="500" t="s">
        <v>2858</v>
      </c>
      <c r="C4723" s="500" t="s">
        <v>2888</v>
      </c>
      <c r="D4723" s="500" t="s">
        <v>2889</v>
      </c>
      <c r="E4723" s="500" t="s">
        <v>11099</v>
      </c>
      <c r="F4723" s="500" t="s">
        <v>580</v>
      </c>
      <c r="G4723" s="500" t="s">
        <v>15498</v>
      </c>
      <c r="H4723" s="500" t="s">
        <v>3893</v>
      </c>
      <c r="I4723" s="500" t="s">
        <v>688</v>
      </c>
      <c r="J4723" s="500" t="s">
        <v>689</v>
      </c>
      <c r="K4723" s="500" t="s">
        <v>2306</v>
      </c>
      <c r="L4723" s="500" t="s">
        <v>27724</v>
      </c>
      <c r="M4723" s="500" t="s">
        <v>2307</v>
      </c>
      <c r="N4723" s="500" t="s">
        <v>15499</v>
      </c>
    </row>
    <row r="4724" spans="1:14">
      <c r="A4724" s="500" t="s">
        <v>686</v>
      </c>
      <c r="B4724" s="500" t="s">
        <v>2858</v>
      </c>
      <c r="C4724" s="500" t="s">
        <v>2888</v>
      </c>
      <c r="D4724" s="500" t="s">
        <v>2889</v>
      </c>
      <c r="E4724" s="500" t="s">
        <v>11099</v>
      </c>
      <c r="F4724" s="500" t="s">
        <v>580</v>
      </c>
      <c r="G4724" s="500" t="s">
        <v>15500</v>
      </c>
      <c r="H4724" s="500" t="s">
        <v>11309</v>
      </c>
      <c r="I4724" s="500" t="s">
        <v>688</v>
      </c>
      <c r="J4724" s="500" t="s">
        <v>689</v>
      </c>
      <c r="K4724" s="500" t="s">
        <v>2306</v>
      </c>
      <c r="L4724" s="500" t="s">
        <v>27724</v>
      </c>
      <c r="M4724" s="500" t="s">
        <v>2307</v>
      </c>
      <c r="N4724" s="500" t="s">
        <v>15501</v>
      </c>
    </row>
    <row r="4725" spans="1:14">
      <c r="A4725" s="500" t="s">
        <v>686</v>
      </c>
      <c r="B4725" s="500" t="s">
        <v>2858</v>
      </c>
      <c r="C4725" s="500" t="s">
        <v>2888</v>
      </c>
      <c r="D4725" s="500" t="s">
        <v>2889</v>
      </c>
      <c r="E4725" s="500" t="s">
        <v>11099</v>
      </c>
      <c r="F4725" s="500" t="s">
        <v>580</v>
      </c>
      <c r="G4725" s="500" t="s">
        <v>15502</v>
      </c>
      <c r="H4725" s="500" t="s">
        <v>11063</v>
      </c>
      <c r="I4725" s="500" t="s">
        <v>688</v>
      </c>
      <c r="J4725" s="500" t="s">
        <v>689</v>
      </c>
      <c r="K4725" s="500" t="s">
        <v>2306</v>
      </c>
      <c r="L4725" s="500" t="s">
        <v>27724</v>
      </c>
      <c r="M4725" s="500" t="s">
        <v>2307</v>
      </c>
      <c r="N4725" s="500" t="s">
        <v>15503</v>
      </c>
    </row>
    <row r="4726" spans="1:14">
      <c r="A4726" s="500" t="s">
        <v>686</v>
      </c>
      <c r="B4726" s="500" t="s">
        <v>2858</v>
      </c>
      <c r="C4726" s="500" t="s">
        <v>2888</v>
      </c>
      <c r="D4726" s="500" t="s">
        <v>2889</v>
      </c>
      <c r="E4726" s="500" t="s">
        <v>11099</v>
      </c>
      <c r="F4726" s="500" t="s">
        <v>580</v>
      </c>
      <c r="G4726" s="500" t="s">
        <v>15504</v>
      </c>
      <c r="H4726" s="500" t="s">
        <v>11320</v>
      </c>
      <c r="I4726" s="500" t="s">
        <v>688</v>
      </c>
      <c r="J4726" s="500" t="s">
        <v>689</v>
      </c>
      <c r="K4726" s="500" t="s">
        <v>2306</v>
      </c>
      <c r="L4726" s="500" t="s">
        <v>27724</v>
      </c>
      <c r="M4726" s="500" t="s">
        <v>2307</v>
      </c>
      <c r="N4726" s="500" t="s">
        <v>15505</v>
      </c>
    </row>
    <row r="4727" spans="1:14">
      <c r="A4727" s="500" t="s">
        <v>686</v>
      </c>
      <c r="B4727" s="500" t="s">
        <v>2858</v>
      </c>
      <c r="C4727" s="500" t="s">
        <v>2888</v>
      </c>
      <c r="D4727" s="500" t="s">
        <v>2889</v>
      </c>
      <c r="E4727" s="500" t="s">
        <v>11099</v>
      </c>
      <c r="F4727" s="500" t="s">
        <v>580</v>
      </c>
      <c r="G4727" s="500" t="s">
        <v>15506</v>
      </c>
      <c r="H4727" s="500" t="s">
        <v>13771</v>
      </c>
      <c r="I4727" s="500" t="s">
        <v>688</v>
      </c>
      <c r="J4727" s="500" t="s">
        <v>689</v>
      </c>
      <c r="K4727" s="500" t="s">
        <v>2306</v>
      </c>
      <c r="L4727" s="500" t="s">
        <v>27724</v>
      </c>
      <c r="M4727" s="500" t="s">
        <v>2307</v>
      </c>
      <c r="N4727" s="500" t="s">
        <v>15507</v>
      </c>
    </row>
    <row r="4728" spans="1:14">
      <c r="A4728" s="500" t="s">
        <v>686</v>
      </c>
      <c r="B4728" s="500" t="s">
        <v>2858</v>
      </c>
      <c r="C4728" s="500" t="s">
        <v>2888</v>
      </c>
      <c r="D4728" s="500" t="s">
        <v>2889</v>
      </c>
      <c r="E4728" s="500" t="s">
        <v>11099</v>
      </c>
      <c r="F4728" s="500" t="s">
        <v>580</v>
      </c>
      <c r="G4728" s="500" t="s">
        <v>15508</v>
      </c>
      <c r="H4728" s="500" t="s">
        <v>14164</v>
      </c>
      <c r="I4728" s="500" t="s">
        <v>688</v>
      </c>
      <c r="J4728" s="500" t="s">
        <v>689</v>
      </c>
      <c r="K4728" s="500" t="s">
        <v>2306</v>
      </c>
      <c r="L4728" s="500" t="s">
        <v>27724</v>
      </c>
      <c r="M4728" s="500" t="s">
        <v>2307</v>
      </c>
      <c r="N4728" s="500" t="s">
        <v>15509</v>
      </c>
    </row>
    <row r="4729" spans="1:14">
      <c r="A4729" s="500" t="s">
        <v>686</v>
      </c>
      <c r="B4729" s="500" t="s">
        <v>2858</v>
      </c>
      <c r="C4729" s="500" t="s">
        <v>2888</v>
      </c>
      <c r="D4729" s="500" t="s">
        <v>2889</v>
      </c>
      <c r="E4729" s="500" t="s">
        <v>11099</v>
      </c>
      <c r="F4729" s="500" t="s">
        <v>580</v>
      </c>
      <c r="G4729" s="500" t="s">
        <v>15510</v>
      </c>
      <c r="H4729" s="500" t="s">
        <v>14218</v>
      </c>
      <c r="I4729" s="500" t="s">
        <v>688</v>
      </c>
      <c r="J4729" s="500" t="s">
        <v>689</v>
      </c>
      <c r="K4729" s="500" t="s">
        <v>2306</v>
      </c>
      <c r="L4729" s="500" t="s">
        <v>27724</v>
      </c>
      <c r="M4729" s="500" t="s">
        <v>2307</v>
      </c>
      <c r="N4729" s="500" t="s">
        <v>15511</v>
      </c>
    </row>
    <row r="4730" spans="1:14">
      <c r="A4730" s="500" t="s">
        <v>686</v>
      </c>
      <c r="B4730" s="500" t="s">
        <v>2858</v>
      </c>
      <c r="C4730" s="500" t="s">
        <v>2888</v>
      </c>
      <c r="D4730" s="500" t="s">
        <v>2889</v>
      </c>
      <c r="E4730" s="500" t="s">
        <v>11099</v>
      </c>
      <c r="F4730" s="500" t="s">
        <v>580</v>
      </c>
      <c r="G4730" s="500" t="s">
        <v>15512</v>
      </c>
      <c r="H4730" s="500" t="s">
        <v>11254</v>
      </c>
      <c r="I4730" s="500" t="s">
        <v>688</v>
      </c>
      <c r="J4730" s="500" t="s">
        <v>689</v>
      </c>
      <c r="K4730" s="500" t="s">
        <v>2306</v>
      </c>
      <c r="L4730" s="500" t="s">
        <v>27724</v>
      </c>
      <c r="M4730" s="500" t="s">
        <v>2307</v>
      </c>
      <c r="N4730" s="500" t="s">
        <v>15513</v>
      </c>
    </row>
    <row r="4731" spans="1:14">
      <c r="A4731" s="500" t="s">
        <v>686</v>
      </c>
      <c r="B4731" s="500" t="s">
        <v>2858</v>
      </c>
      <c r="C4731" s="500" t="s">
        <v>2888</v>
      </c>
      <c r="D4731" s="500" t="s">
        <v>2889</v>
      </c>
      <c r="E4731" s="500" t="s">
        <v>11099</v>
      </c>
      <c r="F4731" s="500" t="s">
        <v>580</v>
      </c>
      <c r="G4731" s="500" t="s">
        <v>15514</v>
      </c>
      <c r="H4731" s="500" t="s">
        <v>14195</v>
      </c>
      <c r="I4731" s="500" t="s">
        <v>688</v>
      </c>
      <c r="J4731" s="500" t="s">
        <v>689</v>
      </c>
      <c r="K4731" s="500" t="s">
        <v>2306</v>
      </c>
      <c r="L4731" s="500" t="s">
        <v>27724</v>
      </c>
      <c r="M4731" s="500" t="s">
        <v>2307</v>
      </c>
      <c r="N4731" s="500" t="s">
        <v>15515</v>
      </c>
    </row>
    <row r="4732" spans="1:14">
      <c r="A4732" s="500" t="s">
        <v>686</v>
      </c>
      <c r="B4732" s="500" t="s">
        <v>2858</v>
      </c>
      <c r="C4732" s="500" t="s">
        <v>2888</v>
      </c>
      <c r="D4732" s="500" t="s">
        <v>2889</v>
      </c>
      <c r="E4732" s="500" t="s">
        <v>11099</v>
      </c>
      <c r="F4732" s="500" t="s">
        <v>580</v>
      </c>
      <c r="G4732" s="500" t="s">
        <v>15516</v>
      </c>
      <c r="H4732" s="500" t="s">
        <v>11296</v>
      </c>
      <c r="I4732" s="500" t="s">
        <v>688</v>
      </c>
      <c r="J4732" s="500" t="s">
        <v>689</v>
      </c>
      <c r="K4732" s="500" t="s">
        <v>2306</v>
      </c>
      <c r="L4732" s="500" t="s">
        <v>27724</v>
      </c>
      <c r="M4732" s="500" t="s">
        <v>2307</v>
      </c>
      <c r="N4732" s="500" t="s">
        <v>15517</v>
      </c>
    </row>
    <row r="4733" spans="1:14">
      <c r="A4733" s="500" t="s">
        <v>686</v>
      </c>
      <c r="B4733" s="500" t="s">
        <v>2858</v>
      </c>
      <c r="C4733" s="500" t="s">
        <v>2888</v>
      </c>
      <c r="D4733" s="500" t="s">
        <v>2889</v>
      </c>
      <c r="E4733" s="500" t="s">
        <v>11099</v>
      </c>
      <c r="F4733" s="500" t="s">
        <v>580</v>
      </c>
      <c r="G4733" s="500" t="s">
        <v>15518</v>
      </c>
      <c r="H4733" s="500" t="s">
        <v>14717</v>
      </c>
      <c r="I4733" s="500" t="s">
        <v>688</v>
      </c>
      <c r="J4733" s="500" t="s">
        <v>689</v>
      </c>
      <c r="K4733" s="500" t="s">
        <v>2306</v>
      </c>
      <c r="L4733" s="500" t="s">
        <v>27724</v>
      </c>
      <c r="M4733" s="500" t="s">
        <v>2307</v>
      </c>
      <c r="N4733" s="500" t="s">
        <v>15519</v>
      </c>
    </row>
    <row r="4734" spans="1:14">
      <c r="A4734" s="500" t="s">
        <v>686</v>
      </c>
      <c r="B4734" s="500" t="s">
        <v>2858</v>
      </c>
      <c r="C4734" s="500" t="s">
        <v>2888</v>
      </c>
      <c r="D4734" s="500" t="s">
        <v>2889</v>
      </c>
      <c r="E4734" s="500" t="s">
        <v>11099</v>
      </c>
      <c r="F4734" s="500" t="s">
        <v>580</v>
      </c>
      <c r="G4734" s="500" t="s">
        <v>15520</v>
      </c>
      <c r="H4734" s="500" t="s">
        <v>6980</v>
      </c>
      <c r="I4734" s="500" t="s">
        <v>688</v>
      </c>
      <c r="J4734" s="500" t="s">
        <v>689</v>
      </c>
      <c r="K4734" s="500" t="s">
        <v>2306</v>
      </c>
      <c r="L4734" s="500" t="s">
        <v>27724</v>
      </c>
      <c r="M4734" s="500" t="s">
        <v>2307</v>
      </c>
      <c r="N4734" s="500" t="s">
        <v>15521</v>
      </c>
    </row>
    <row r="4735" spans="1:14">
      <c r="A4735" s="500" t="s">
        <v>686</v>
      </c>
      <c r="B4735" s="500" t="s">
        <v>2858</v>
      </c>
      <c r="C4735" s="500" t="s">
        <v>2888</v>
      </c>
      <c r="D4735" s="500" t="s">
        <v>2889</v>
      </c>
      <c r="E4735" s="500" t="s">
        <v>11099</v>
      </c>
      <c r="F4735" s="500" t="s">
        <v>580</v>
      </c>
      <c r="G4735" s="500" t="s">
        <v>15522</v>
      </c>
      <c r="H4735" s="500" t="s">
        <v>3893</v>
      </c>
      <c r="I4735" s="500" t="s">
        <v>688</v>
      </c>
      <c r="J4735" s="500" t="s">
        <v>689</v>
      </c>
      <c r="K4735" s="500" t="s">
        <v>2306</v>
      </c>
      <c r="L4735" s="500" t="s">
        <v>27724</v>
      </c>
      <c r="M4735" s="500" t="s">
        <v>2307</v>
      </c>
      <c r="N4735" s="500" t="s">
        <v>15523</v>
      </c>
    </row>
    <row r="4736" spans="1:14">
      <c r="A4736" s="500" t="s">
        <v>686</v>
      </c>
      <c r="B4736" s="500" t="s">
        <v>2858</v>
      </c>
      <c r="C4736" s="500" t="s">
        <v>2888</v>
      </c>
      <c r="D4736" s="500" t="s">
        <v>2889</v>
      </c>
      <c r="E4736" s="500" t="s">
        <v>11099</v>
      </c>
      <c r="F4736" s="500" t="s">
        <v>580</v>
      </c>
      <c r="G4736" s="500" t="s">
        <v>15524</v>
      </c>
      <c r="H4736" s="500" t="s">
        <v>11309</v>
      </c>
      <c r="I4736" s="500" t="s">
        <v>688</v>
      </c>
      <c r="J4736" s="500" t="s">
        <v>689</v>
      </c>
      <c r="K4736" s="500" t="s">
        <v>2306</v>
      </c>
      <c r="L4736" s="500" t="s">
        <v>27724</v>
      </c>
      <c r="M4736" s="500" t="s">
        <v>2307</v>
      </c>
      <c r="N4736" s="500" t="s">
        <v>15525</v>
      </c>
    </row>
    <row r="4737" spans="1:14">
      <c r="A4737" s="500" t="s">
        <v>686</v>
      </c>
      <c r="B4737" s="500" t="s">
        <v>2858</v>
      </c>
      <c r="C4737" s="500" t="s">
        <v>2888</v>
      </c>
      <c r="D4737" s="500" t="s">
        <v>2889</v>
      </c>
      <c r="E4737" s="500" t="s">
        <v>11099</v>
      </c>
      <c r="F4737" s="500" t="s">
        <v>580</v>
      </c>
      <c r="G4737" s="500" t="s">
        <v>15526</v>
      </c>
      <c r="H4737" s="500" t="s">
        <v>11063</v>
      </c>
      <c r="I4737" s="500" t="s">
        <v>688</v>
      </c>
      <c r="J4737" s="500" t="s">
        <v>689</v>
      </c>
      <c r="K4737" s="500" t="s">
        <v>2306</v>
      </c>
      <c r="L4737" s="500" t="s">
        <v>27724</v>
      </c>
      <c r="M4737" s="500" t="s">
        <v>2307</v>
      </c>
      <c r="N4737" s="500" t="s">
        <v>15527</v>
      </c>
    </row>
    <row r="4738" spans="1:14">
      <c r="A4738" s="500" t="s">
        <v>686</v>
      </c>
      <c r="B4738" s="500" t="s">
        <v>2858</v>
      </c>
      <c r="C4738" s="500" t="s">
        <v>2888</v>
      </c>
      <c r="D4738" s="500" t="s">
        <v>2889</v>
      </c>
      <c r="E4738" s="500" t="s">
        <v>11099</v>
      </c>
      <c r="F4738" s="500" t="s">
        <v>580</v>
      </c>
      <c r="G4738" s="500" t="s">
        <v>15528</v>
      </c>
      <c r="H4738" s="500" t="s">
        <v>11320</v>
      </c>
      <c r="I4738" s="500" t="s">
        <v>688</v>
      </c>
      <c r="J4738" s="500" t="s">
        <v>689</v>
      </c>
      <c r="K4738" s="500" t="s">
        <v>2306</v>
      </c>
      <c r="L4738" s="500" t="s">
        <v>27724</v>
      </c>
      <c r="M4738" s="500" t="s">
        <v>2307</v>
      </c>
      <c r="N4738" s="500" t="s">
        <v>15529</v>
      </c>
    </row>
    <row r="4739" spans="1:14">
      <c r="A4739" s="500" t="s">
        <v>686</v>
      </c>
      <c r="B4739" s="500" t="s">
        <v>2858</v>
      </c>
      <c r="C4739" s="500" t="s">
        <v>2888</v>
      </c>
      <c r="D4739" s="500" t="s">
        <v>2889</v>
      </c>
      <c r="E4739" s="500" t="s">
        <v>11099</v>
      </c>
      <c r="F4739" s="500" t="s">
        <v>580</v>
      </c>
      <c r="G4739" s="500" t="s">
        <v>15530</v>
      </c>
      <c r="H4739" s="500" t="s">
        <v>13771</v>
      </c>
      <c r="I4739" s="500" t="s">
        <v>688</v>
      </c>
      <c r="J4739" s="500" t="s">
        <v>689</v>
      </c>
      <c r="K4739" s="500" t="s">
        <v>2306</v>
      </c>
      <c r="L4739" s="500" t="s">
        <v>27724</v>
      </c>
      <c r="M4739" s="500" t="s">
        <v>2307</v>
      </c>
      <c r="N4739" s="500" t="s">
        <v>15531</v>
      </c>
    </row>
    <row r="4740" spans="1:14">
      <c r="A4740" s="500" t="s">
        <v>686</v>
      </c>
      <c r="B4740" s="500" t="s">
        <v>2858</v>
      </c>
      <c r="C4740" s="500" t="s">
        <v>2888</v>
      </c>
      <c r="D4740" s="500" t="s">
        <v>2889</v>
      </c>
      <c r="E4740" s="500" t="s">
        <v>11099</v>
      </c>
      <c r="F4740" s="500" t="s">
        <v>580</v>
      </c>
      <c r="G4740" s="500" t="s">
        <v>15532</v>
      </c>
      <c r="H4740" s="500" t="s">
        <v>14164</v>
      </c>
      <c r="I4740" s="500" t="s">
        <v>688</v>
      </c>
      <c r="J4740" s="500" t="s">
        <v>689</v>
      </c>
      <c r="K4740" s="500" t="s">
        <v>2306</v>
      </c>
      <c r="L4740" s="500" t="s">
        <v>27724</v>
      </c>
      <c r="M4740" s="500" t="s">
        <v>2307</v>
      </c>
      <c r="N4740" s="500" t="s">
        <v>15533</v>
      </c>
    </row>
    <row r="4741" spans="1:14">
      <c r="A4741" s="500" t="s">
        <v>686</v>
      </c>
      <c r="B4741" s="500" t="s">
        <v>2858</v>
      </c>
      <c r="C4741" s="500" t="s">
        <v>2888</v>
      </c>
      <c r="D4741" s="500" t="s">
        <v>2889</v>
      </c>
      <c r="E4741" s="500" t="s">
        <v>11099</v>
      </c>
      <c r="F4741" s="500" t="s">
        <v>580</v>
      </c>
      <c r="G4741" s="500" t="s">
        <v>15534</v>
      </c>
      <c r="H4741" s="500" t="s">
        <v>14218</v>
      </c>
      <c r="I4741" s="500" t="s">
        <v>688</v>
      </c>
      <c r="J4741" s="500" t="s">
        <v>689</v>
      </c>
      <c r="K4741" s="500" t="s">
        <v>2306</v>
      </c>
      <c r="L4741" s="500" t="s">
        <v>27724</v>
      </c>
      <c r="M4741" s="500" t="s">
        <v>2307</v>
      </c>
      <c r="N4741" s="500" t="s">
        <v>15535</v>
      </c>
    </row>
    <row r="4742" spans="1:14">
      <c r="A4742" s="500" t="s">
        <v>686</v>
      </c>
      <c r="B4742" s="500" t="s">
        <v>2858</v>
      </c>
      <c r="C4742" s="500" t="s">
        <v>2888</v>
      </c>
      <c r="D4742" s="500" t="s">
        <v>2889</v>
      </c>
      <c r="E4742" s="500" t="s">
        <v>11099</v>
      </c>
      <c r="F4742" s="500" t="s">
        <v>580</v>
      </c>
      <c r="G4742" s="500" t="s">
        <v>15536</v>
      </c>
      <c r="H4742" s="500" t="s">
        <v>11254</v>
      </c>
      <c r="I4742" s="500" t="s">
        <v>688</v>
      </c>
      <c r="J4742" s="500" t="s">
        <v>689</v>
      </c>
      <c r="K4742" s="500" t="s">
        <v>2306</v>
      </c>
      <c r="L4742" s="500" t="s">
        <v>27724</v>
      </c>
      <c r="M4742" s="500" t="s">
        <v>2307</v>
      </c>
      <c r="N4742" s="500" t="s">
        <v>15537</v>
      </c>
    </row>
    <row r="4743" spans="1:14">
      <c r="A4743" s="500" t="s">
        <v>686</v>
      </c>
      <c r="B4743" s="500" t="s">
        <v>2858</v>
      </c>
      <c r="C4743" s="500" t="s">
        <v>2888</v>
      </c>
      <c r="D4743" s="500" t="s">
        <v>2889</v>
      </c>
      <c r="E4743" s="500" t="s">
        <v>11099</v>
      </c>
      <c r="F4743" s="500" t="s">
        <v>580</v>
      </c>
      <c r="G4743" s="500" t="s">
        <v>15538</v>
      </c>
      <c r="H4743" s="500" t="s">
        <v>14195</v>
      </c>
      <c r="I4743" s="500" t="s">
        <v>688</v>
      </c>
      <c r="J4743" s="500" t="s">
        <v>689</v>
      </c>
      <c r="K4743" s="500" t="s">
        <v>2306</v>
      </c>
      <c r="L4743" s="500" t="s">
        <v>27724</v>
      </c>
      <c r="M4743" s="500" t="s">
        <v>2307</v>
      </c>
      <c r="N4743" s="500" t="s">
        <v>15539</v>
      </c>
    </row>
    <row r="4744" spans="1:14">
      <c r="A4744" s="500" t="s">
        <v>686</v>
      </c>
      <c r="B4744" s="500" t="s">
        <v>2858</v>
      </c>
      <c r="C4744" s="500" t="s">
        <v>2888</v>
      </c>
      <c r="D4744" s="500" t="s">
        <v>2889</v>
      </c>
      <c r="E4744" s="500" t="s">
        <v>11099</v>
      </c>
      <c r="F4744" s="500" t="s">
        <v>580</v>
      </c>
      <c r="G4744" s="500" t="s">
        <v>15540</v>
      </c>
      <c r="H4744" s="500" t="s">
        <v>11296</v>
      </c>
      <c r="I4744" s="500" t="s">
        <v>688</v>
      </c>
      <c r="J4744" s="500" t="s">
        <v>689</v>
      </c>
      <c r="K4744" s="500" t="s">
        <v>2306</v>
      </c>
      <c r="L4744" s="500" t="s">
        <v>27724</v>
      </c>
      <c r="M4744" s="500" t="s">
        <v>2307</v>
      </c>
      <c r="N4744" s="500" t="s">
        <v>15541</v>
      </c>
    </row>
    <row r="4745" spans="1:14">
      <c r="A4745" s="500" t="s">
        <v>686</v>
      </c>
      <c r="B4745" s="500" t="s">
        <v>2858</v>
      </c>
      <c r="C4745" s="500" t="s">
        <v>2888</v>
      </c>
      <c r="D4745" s="500" t="s">
        <v>2889</v>
      </c>
      <c r="E4745" s="500" t="s">
        <v>11099</v>
      </c>
      <c r="F4745" s="500" t="s">
        <v>580</v>
      </c>
      <c r="G4745" s="500" t="s">
        <v>15542</v>
      </c>
      <c r="H4745" s="500" t="s">
        <v>14717</v>
      </c>
      <c r="I4745" s="500" t="s">
        <v>688</v>
      </c>
      <c r="J4745" s="500" t="s">
        <v>689</v>
      </c>
      <c r="K4745" s="500" t="s">
        <v>2306</v>
      </c>
      <c r="L4745" s="500" t="s">
        <v>27724</v>
      </c>
      <c r="M4745" s="500" t="s">
        <v>2307</v>
      </c>
      <c r="N4745" s="500" t="s">
        <v>15543</v>
      </c>
    </row>
    <row r="4746" spans="1:14">
      <c r="A4746" s="500" t="s">
        <v>686</v>
      </c>
      <c r="B4746" s="500" t="s">
        <v>2858</v>
      </c>
      <c r="C4746" s="500" t="s">
        <v>2888</v>
      </c>
      <c r="D4746" s="500" t="s">
        <v>2889</v>
      </c>
      <c r="E4746" s="500" t="s">
        <v>11099</v>
      </c>
      <c r="F4746" s="500" t="s">
        <v>580</v>
      </c>
      <c r="G4746" s="500" t="s">
        <v>15544</v>
      </c>
      <c r="H4746" s="500" t="s">
        <v>6980</v>
      </c>
      <c r="I4746" s="500" t="s">
        <v>688</v>
      </c>
      <c r="J4746" s="500" t="s">
        <v>689</v>
      </c>
      <c r="K4746" s="500" t="s">
        <v>2306</v>
      </c>
      <c r="L4746" s="500" t="s">
        <v>27724</v>
      </c>
      <c r="M4746" s="500" t="s">
        <v>2307</v>
      </c>
      <c r="N4746" s="500" t="s">
        <v>15545</v>
      </c>
    </row>
    <row r="4747" spans="1:14">
      <c r="A4747" s="500" t="s">
        <v>686</v>
      </c>
      <c r="B4747" s="500" t="s">
        <v>2858</v>
      </c>
      <c r="C4747" s="500" t="s">
        <v>2888</v>
      </c>
      <c r="D4747" s="500" t="s">
        <v>2889</v>
      </c>
      <c r="E4747" s="500" t="s">
        <v>11099</v>
      </c>
      <c r="F4747" s="500" t="s">
        <v>580</v>
      </c>
      <c r="G4747" s="500" t="s">
        <v>15546</v>
      </c>
      <c r="H4747" s="500" t="s">
        <v>6989</v>
      </c>
      <c r="I4747" s="500" t="s">
        <v>688</v>
      </c>
      <c r="J4747" s="500" t="s">
        <v>689</v>
      </c>
      <c r="K4747" s="500" t="s">
        <v>2306</v>
      </c>
      <c r="L4747" s="500" t="s">
        <v>27724</v>
      </c>
      <c r="M4747" s="500" t="s">
        <v>2307</v>
      </c>
      <c r="N4747" s="500" t="s">
        <v>15547</v>
      </c>
    </row>
    <row r="4748" spans="1:14">
      <c r="A4748" s="500" t="s">
        <v>686</v>
      </c>
      <c r="B4748" s="500" t="s">
        <v>2858</v>
      </c>
      <c r="C4748" s="500" t="s">
        <v>2888</v>
      </c>
      <c r="D4748" s="500" t="s">
        <v>2889</v>
      </c>
      <c r="E4748" s="500" t="s">
        <v>11099</v>
      </c>
      <c r="F4748" s="500" t="s">
        <v>580</v>
      </c>
      <c r="G4748" s="500" t="s">
        <v>15548</v>
      </c>
      <c r="H4748" s="500" t="s">
        <v>7715</v>
      </c>
      <c r="I4748" s="500" t="s">
        <v>688</v>
      </c>
      <c r="J4748" s="500" t="s">
        <v>689</v>
      </c>
      <c r="K4748" s="500" t="s">
        <v>2306</v>
      </c>
      <c r="L4748" s="500" t="s">
        <v>27724</v>
      </c>
      <c r="M4748" s="500" t="s">
        <v>2307</v>
      </c>
      <c r="N4748" s="500" t="s">
        <v>15549</v>
      </c>
    </row>
    <row r="4749" spans="1:14">
      <c r="A4749" s="500" t="s">
        <v>686</v>
      </c>
      <c r="B4749" s="500" t="s">
        <v>2858</v>
      </c>
      <c r="C4749" s="500" t="s">
        <v>2888</v>
      </c>
      <c r="D4749" s="500" t="s">
        <v>2889</v>
      </c>
      <c r="E4749" s="500" t="s">
        <v>11099</v>
      </c>
      <c r="F4749" s="500" t="s">
        <v>580</v>
      </c>
      <c r="G4749" s="500" t="s">
        <v>15550</v>
      </c>
      <c r="H4749" s="500" t="s">
        <v>14260</v>
      </c>
      <c r="I4749" s="500" t="s">
        <v>688</v>
      </c>
      <c r="J4749" s="500" t="s">
        <v>689</v>
      </c>
      <c r="K4749" s="500" t="s">
        <v>2306</v>
      </c>
      <c r="L4749" s="500" t="s">
        <v>27724</v>
      </c>
      <c r="M4749" s="500" t="s">
        <v>2307</v>
      </c>
      <c r="N4749" s="500" t="s">
        <v>15551</v>
      </c>
    </row>
    <row r="4750" spans="1:14">
      <c r="A4750" s="500" t="s">
        <v>686</v>
      </c>
      <c r="B4750" s="500" t="s">
        <v>2858</v>
      </c>
      <c r="C4750" s="500" t="s">
        <v>2888</v>
      </c>
      <c r="D4750" s="500" t="s">
        <v>2889</v>
      </c>
      <c r="E4750" s="500" t="s">
        <v>11099</v>
      </c>
      <c r="F4750" s="500" t="s">
        <v>580</v>
      </c>
      <c r="G4750" s="500" t="s">
        <v>15552</v>
      </c>
      <c r="H4750" s="500" t="s">
        <v>11835</v>
      </c>
      <c r="I4750" s="500" t="s">
        <v>688</v>
      </c>
      <c r="J4750" s="500" t="s">
        <v>689</v>
      </c>
      <c r="K4750" s="500" t="s">
        <v>2306</v>
      </c>
      <c r="L4750" s="500" t="s">
        <v>27724</v>
      </c>
      <c r="M4750" s="500" t="s">
        <v>2307</v>
      </c>
      <c r="N4750" s="500" t="s">
        <v>15553</v>
      </c>
    </row>
    <row r="4751" spans="1:14">
      <c r="A4751" s="500" t="s">
        <v>686</v>
      </c>
      <c r="B4751" s="500" t="s">
        <v>2858</v>
      </c>
      <c r="C4751" s="500" t="s">
        <v>2888</v>
      </c>
      <c r="D4751" s="500" t="s">
        <v>2889</v>
      </c>
      <c r="E4751" s="500" t="s">
        <v>11099</v>
      </c>
      <c r="F4751" s="500" t="s">
        <v>580</v>
      </c>
      <c r="G4751" s="500" t="s">
        <v>15554</v>
      </c>
      <c r="H4751" s="500" t="s">
        <v>11066</v>
      </c>
      <c r="I4751" s="500" t="s">
        <v>688</v>
      </c>
      <c r="J4751" s="500" t="s">
        <v>689</v>
      </c>
      <c r="K4751" s="500" t="s">
        <v>2306</v>
      </c>
      <c r="L4751" s="500" t="s">
        <v>27724</v>
      </c>
      <c r="M4751" s="500" t="s">
        <v>2307</v>
      </c>
      <c r="N4751" s="500" t="s">
        <v>15555</v>
      </c>
    </row>
    <row r="4752" spans="1:14">
      <c r="A4752" s="500" t="s">
        <v>686</v>
      </c>
      <c r="B4752" s="500" t="s">
        <v>2858</v>
      </c>
      <c r="C4752" s="500" t="s">
        <v>2888</v>
      </c>
      <c r="D4752" s="500" t="s">
        <v>2889</v>
      </c>
      <c r="E4752" s="500" t="s">
        <v>11099</v>
      </c>
      <c r="F4752" s="500" t="s">
        <v>580</v>
      </c>
      <c r="G4752" s="500" t="s">
        <v>15556</v>
      </c>
      <c r="H4752" s="500" t="s">
        <v>12825</v>
      </c>
      <c r="I4752" s="500" t="s">
        <v>688</v>
      </c>
      <c r="J4752" s="500" t="s">
        <v>689</v>
      </c>
      <c r="K4752" s="500" t="s">
        <v>2306</v>
      </c>
      <c r="L4752" s="500" t="s">
        <v>27724</v>
      </c>
      <c r="M4752" s="500" t="s">
        <v>2307</v>
      </c>
      <c r="N4752" s="500" t="s">
        <v>15557</v>
      </c>
    </row>
    <row r="4753" spans="1:14">
      <c r="A4753" s="500" t="s">
        <v>686</v>
      </c>
      <c r="B4753" s="500" t="s">
        <v>2858</v>
      </c>
      <c r="C4753" s="500" t="s">
        <v>2888</v>
      </c>
      <c r="D4753" s="500" t="s">
        <v>2889</v>
      </c>
      <c r="E4753" s="500" t="s">
        <v>11099</v>
      </c>
      <c r="F4753" s="500" t="s">
        <v>580</v>
      </c>
      <c r="G4753" s="500" t="s">
        <v>15558</v>
      </c>
      <c r="H4753" s="500" t="s">
        <v>14269</v>
      </c>
      <c r="I4753" s="500" t="s">
        <v>688</v>
      </c>
      <c r="J4753" s="500" t="s">
        <v>689</v>
      </c>
      <c r="K4753" s="500" t="s">
        <v>2306</v>
      </c>
      <c r="L4753" s="500" t="s">
        <v>27724</v>
      </c>
      <c r="M4753" s="500" t="s">
        <v>2307</v>
      </c>
      <c r="N4753" s="500" t="s">
        <v>15559</v>
      </c>
    </row>
    <row r="4754" spans="1:14">
      <c r="A4754" s="500" t="s">
        <v>686</v>
      </c>
      <c r="B4754" s="500" t="s">
        <v>2858</v>
      </c>
      <c r="C4754" s="500" t="s">
        <v>2888</v>
      </c>
      <c r="D4754" s="500" t="s">
        <v>2889</v>
      </c>
      <c r="E4754" s="500" t="s">
        <v>11099</v>
      </c>
      <c r="F4754" s="500" t="s">
        <v>580</v>
      </c>
      <c r="G4754" s="500" t="s">
        <v>15560</v>
      </c>
      <c r="H4754" s="500" t="s">
        <v>11383</v>
      </c>
      <c r="I4754" s="500" t="s">
        <v>688</v>
      </c>
      <c r="J4754" s="500" t="s">
        <v>689</v>
      </c>
      <c r="K4754" s="500" t="s">
        <v>2306</v>
      </c>
      <c r="L4754" s="500" t="s">
        <v>27724</v>
      </c>
      <c r="M4754" s="500" t="s">
        <v>2307</v>
      </c>
      <c r="N4754" s="500" t="s">
        <v>15561</v>
      </c>
    </row>
    <row r="4755" spans="1:14">
      <c r="A4755" s="500" t="s">
        <v>686</v>
      </c>
      <c r="B4755" s="500" t="s">
        <v>2858</v>
      </c>
      <c r="C4755" s="500" t="s">
        <v>2888</v>
      </c>
      <c r="D4755" s="500" t="s">
        <v>2889</v>
      </c>
      <c r="E4755" s="500" t="s">
        <v>11099</v>
      </c>
      <c r="F4755" s="500" t="s">
        <v>580</v>
      </c>
      <c r="G4755" s="500" t="s">
        <v>15562</v>
      </c>
      <c r="H4755" s="500" t="s">
        <v>11261</v>
      </c>
      <c r="I4755" s="500" t="s">
        <v>688</v>
      </c>
      <c r="J4755" s="500" t="s">
        <v>689</v>
      </c>
      <c r="K4755" s="500" t="s">
        <v>2306</v>
      </c>
      <c r="L4755" s="500" t="s">
        <v>27724</v>
      </c>
      <c r="M4755" s="500" t="s">
        <v>2307</v>
      </c>
      <c r="N4755" s="500" t="s">
        <v>15563</v>
      </c>
    </row>
    <row r="4756" spans="1:14">
      <c r="A4756" s="500" t="s">
        <v>686</v>
      </c>
      <c r="B4756" s="500" t="s">
        <v>2858</v>
      </c>
      <c r="C4756" s="500" t="s">
        <v>2888</v>
      </c>
      <c r="D4756" s="500" t="s">
        <v>2889</v>
      </c>
      <c r="E4756" s="500" t="s">
        <v>11099</v>
      </c>
      <c r="F4756" s="500" t="s">
        <v>580</v>
      </c>
      <c r="G4756" s="500" t="s">
        <v>15564</v>
      </c>
      <c r="H4756" s="500" t="s">
        <v>14247</v>
      </c>
      <c r="I4756" s="500" t="s">
        <v>688</v>
      </c>
      <c r="J4756" s="500" t="s">
        <v>689</v>
      </c>
      <c r="K4756" s="500" t="s">
        <v>2306</v>
      </c>
      <c r="L4756" s="500" t="s">
        <v>27724</v>
      </c>
      <c r="M4756" s="500" t="s">
        <v>2307</v>
      </c>
      <c r="N4756" s="500" t="s">
        <v>15565</v>
      </c>
    </row>
    <row r="4757" spans="1:14">
      <c r="A4757" s="500" t="s">
        <v>686</v>
      </c>
      <c r="B4757" s="500" t="s">
        <v>2858</v>
      </c>
      <c r="C4757" s="500" t="s">
        <v>2888</v>
      </c>
      <c r="D4757" s="500" t="s">
        <v>2889</v>
      </c>
      <c r="E4757" s="500" t="s">
        <v>11099</v>
      </c>
      <c r="F4757" s="500" t="s">
        <v>580</v>
      </c>
      <c r="G4757" s="500" t="s">
        <v>15566</v>
      </c>
      <c r="H4757" s="500" t="s">
        <v>11342</v>
      </c>
      <c r="I4757" s="500" t="s">
        <v>688</v>
      </c>
      <c r="J4757" s="500" t="s">
        <v>689</v>
      </c>
      <c r="K4757" s="500" t="s">
        <v>2306</v>
      </c>
      <c r="L4757" s="500" t="s">
        <v>27724</v>
      </c>
      <c r="M4757" s="500" t="s">
        <v>2307</v>
      </c>
      <c r="N4757" s="500" t="s">
        <v>15567</v>
      </c>
    </row>
    <row r="4758" spans="1:14">
      <c r="A4758" s="500" t="s">
        <v>686</v>
      </c>
      <c r="B4758" s="500" t="s">
        <v>2858</v>
      </c>
      <c r="C4758" s="500" t="s">
        <v>2888</v>
      </c>
      <c r="D4758" s="500" t="s">
        <v>2889</v>
      </c>
      <c r="E4758" s="500" t="s">
        <v>11099</v>
      </c>
      <c r="F4758" s="500" t="s">
        <v>580</v>
      </c>
      <c r="G4758" s="500" t="s">
        <v>15568</v>
      </c>
      <c r="H4758" s="500" t="s">
        <v>14768</v>
      </c>
      <c r="I4758" s="500" t="s">
        <v>688</v>
      </c>
      <c r="J4758" s="500" t="s">
        <v>689</v>
      </c>
      <c r="K4758" s="500" t="s">
        <v>2306</v>
      </c>
      <c r="L4758" s="500" t="s">
        <v>27724</v>
      </c>
      <c r="M4758" s="500" t="s">
        <v>2307</v>
      </c>
      <c r="N4758" s="500" t="s">
        <v>15569</v>
      </c>
    </row>
    <row r="4759" spans="1:14">
      <c r="A4759" s="500" t="s">
        <v>686</v>
      </c>
      <c r="B4759" s="500" t="s">
        <v>2858</v>
      </c>
      <c r="C4759" s="500" t="s">
        <v>2888</v>
      </c>
      <c r="D4759" s="500" t="s">
        <v>2889</v>
      </c>
      <c r="E4759" s="500" t="s">
        <v>11099</v>
      </c>
      <c r="F4759" s="500" t="s">
        <v>580</v>
      </c>
      <c r="G4759" s="500" t="s">
        <v>15570</v>
      </c>
      <c r="H4759" s="500" t="s">
        <v>15022</v>
      </c>
      <c r="I4759" s="500" t="s">
        <v>688</v>
      </c>
      <c r="J4759" s="500" t="s">
        <v>689</v>
      </c>
      <c r="K4759" s="500" t="s">
        <v>2306</v>
      </c>
      <c r="L4759" s="500" t="s">
        <v>27724</v>
      </c>
      <c r="M4759" s="500" t="s">
        <v>2307</v>
      </c>
      <c r="N4759" s="500" t="s">
        <v>15571</v>
      </c>
    </row>
    <row r="4760" spans="1:14">
      <c r="A4760" s="500" t="s">
        <v>686</v>
      </c>
      <c r="B4760" s="500" t="s">
        <v>2858</v>
      </c>
      <c r="C4760" s="500" t="s">
        <v>2888</v>
      </c>
      <c r="D4760" s="500" t="s">
        <v>2889</v>
      </c>
      <c r="E4760" s="500" t="s">
        <v>11099</v>
      </c>
      <c r="F4760" s="500" t="s">
        <v>580</v>
      </c>
      <c r="G4760" s="500" t="s">
        <v>15572</v>
      </c>
      <c r="H4760" s="500" t="s">
        <v>7715</v>
      </c>
      <c r="I4760" s="500" t="s">
        <v>688</v>
      </c>
      <c r="J4760" s="500" t="s">
        <v>689</v>
      </c>
      <c r="K4760" s="500" t="s">
        <v>2306</v>
      </c>
      <c r="L4760" s="500" t="s">
        <v>27724</v>
      </c>
      <c r="M4760" s="500" t="s">
        <v>2307</v>
      </c>
      <c r="N4760" s="500" t="s">
        <v>15573</v>
      </c>
    </row>
    <row r="4761" spans="1:14">
      <c r="A4761" s="500" t="s">
        <v>686</v>
      </c>
      <c r="B4761" s="500" t="s">
        <v>2858</v>
      </c>
      <c r="C4761" s="500" t="s">
        <v>2888</v>
      </c>
      <c r="D4761" s="500" t="s">
        <v>2889</v>
      </c>
      <c r="E4761" s="500" t="s">
        <v>11099</v>
      </c>
      <c r="F4761" s="500" t="s">
        <v>580</v>
      </c>
      <c r="G4761" s="500" t="s">
        <v>15574</v>
      </c>
      <c r="H4761" s="500" t="s">
        <v>14260</v>
      </c>
      <c r="I4761" s="500" t="s">
        <v>688</v>
      </c>
      <c r="J4761" s="500" t="s">
        <v>689</v>
      </c>
      <c r="K4761" s="500" t="s">
        <v>2306</v>
      </c>
      <c r="L4761" s="500" t="s">
        <v>27724</v>
      </c>
      <c r="M4761" s="500" t="s">
        <v>2307</v>
      </c>
      <c r="N4761" s="500" t="s">
        <v>15575</v>
      </c>
    </row>
    <row r="4762" spans="1:14">
      <c r="A4762" s="500" t="s">
        <v>686</v>
      </c>
      <c r="B4762" s="500" t="s">
        <v>2858</v>
      </c>
      <c r="C4762" s="500" t="s">
        <v>2888</v>
      </c>
      <c r="D4762" s="500" t="s">
        <v>2889</v>
      </c>
      <c r="E4762" s="500" t="s">
        <v>11099</v>
      </c>
      <c r="F4762" s="500" t="s">
        <v>580</v>
      </c>
      <c r="G4762" s="500" t="s">
        <v>15576</v>
      </c>
      <c r="H4762" s="500" t="s">
        <v>11835</v>
      </c>
      <c r="I4762" s="500" t="s">
        <v>688</v>
      </c>
      <c r="J4762" s="500" t="s">
        <v>689</v>
      </c>
      <c r="K4762" s="500" t="s">
        <v>2306</v>
      </c>
      <c r="L4762" s="500" t="s">
        <v>27724</v>
      </c>
      <c r="M4762" s="500" t="s">
        <v>2307</v>
      </c>
      <c r="N4762" s="500" t="s">
        <v>15577</v>
      </c>
    </row>
    <row r="4763" spans="1:14">
      <c r="A4763" s="500" t="s">
        <v>686</v>
      </c>
      <c r="B4763" s="500" t="s">
        <v>2858</v>
      </c>
      <c r="C4763" s="500" t="s">
        <v>2888</v>
      </c>
      <c r="D4763" s="500" t="s">
        <v>2889</v>
      </c>
      <c r="E4763" s="500" t="s">
        <v>11099</v>
      </c>
      <c r="F4763" s="500" t="s">
        <v>580</v>
      </c>
      <c r="G4763" s="500" t="s">
        <v>15578</v>
      </c>
      <c r="H4763" s="500" t="s">
        <v>11066</v>
      </c>
      <c r="I4763" s="500" t="s">
        <v>688</v>
      </c>
      <c r="J4763" s="500" t="s">
        <v>689</v>
      </c>
      <c r="K4763" s="500" t="s">
        <v>2306</v>
      </c>
      <c r="L4763" s="500" t="s">
        <v>27724</v>
      </c>
      <c r="M4763" s="500" t="s">
        <v>2307</v>
      </c>
      <c r="N4763" s="500" t="s">
        <v>15579</v>
      </c>
    </row>
    <row r="4764" spans="1:14">
      <c r="A4764" s="500" t="s">
        <v>686</v>
      </c>
      <c r="B4764" s="500" t="s">
        <v>2858</v>
      </c>
      <c r="C4764" s="500" t="s">
        <v>2888</v>
      </c>
      <c r="D4764" s="500" t="s">
        <v>2889</v>
      </c>
      <c r="E4764" s="500" t="s">
        <v>11099</v>
      </c>
      <c r="F4764" s="500" t="s">
        <v>580</v>
      </c>
      <c r="G4764" s="500" t="s">
        <v>15580</v>
      </c>
      <c r="H4764" s="500" t="s">
        <v>12825</v>
      </c>
      <c r="I4764" s="500" t="s">
        <v>688</v>
      </c>
      <c r="J4764" s="500" t="s">
        <v>689</v>
      </c>
      <c r="K4764" s="500" t="s">
        <v>2306</v>
      </c>
      <c r="L4764" s="500" t="s">
        <v>27724</v>
      </c>
      <c r="M4764" s="500" t="s">
        <v>2307</v>
      </c>
      <c r="N4764" s="500" t="s">
        <v>15581</v>
      </c>
    </row>
    <row r="4765" spans="1:14">
      <c r="A4765" s="500" t="s">
        <v>686</v>
      </c>
      <c r="B4765" s="500" t="s">
        <v>2858</v>
      </c>
      <c r="C4765" s="500" t="s">
        <v>2888</v>
      </c>
      <c r="D4765" s="500" t="s">
        <v>2889</v>
      </c>
      <c r="E4765" s="500" t="s">
        <v>11099</v>
      </c>
      <c r="F4765" s="500" t="s">
        <v>580</v>
      </c>
      <c r="G4765" s="500" t="s">
        <v>15582</v>
      </c>
      <c r="H4765" s="500" t="s">
        <v>14269</v>
      </c>
      <c r="I4765" s="500" t="s">
        <v>688</v>
      </c>
      <c r="J4765" s="500" t="s">
        <v>689</v>
      </c>
      <c r="K4765" s="500" t="s">
        <v>2306</v>
      </c>
      <c r="L4765" s="500" t="s">
        <v>27724</v>
      </c>
      <c r="M4765" s="500" t="s">
        <v>2307</v>
      </c>
      <c r="N4765" s="500" t="s">
        <v>15583</v>
      </c>
    </row>
    <row r="4766" spans="1:14">
      <c r="A4766" s="500" t="s">
        <v>686</v>
      </c>
      <c r="B4766" s="500" t="s">
        <v>2858</v>
      </c>
      <c r="C4766" s="500" t="s">
        <v>2888</v>
      </c>
      <c r="D4766" s="500" t="s">
        <v>2889</v>
      </c>
      <c r="E4766" s="500" t="s">
        <v>11099</v>
      </c>
      <c r="F4766" s="500" t="s">
        <v>580</v>
      </c>
      <c r="G4766" s="500" t="s">
        <v>15584</v>
      </c>
      <c r="H4766" s="500" t="s">
        <v>11383</v>
      </c>
      <c r="I4766" s="500" t="s">
        <v>688</v>
      </c>
      <c r="J4766" s="500" t="s">
        <v>689</v>
      </c>
      <c r="K4766" s="500" t="s">
        <v>2306</v>
      </c>
      <c r="L4766" s="500" t="s">
        <v>27724</v>
      </c>
      <c r="M4766" s="500" t="s">
        <v>2307</v>
      </c>
      <c r="N4766" s="500" t="s">
        <v>15585</v>
      </c>
    </row>
    <row r="4767" spans="1:14">
      <c r="A4767" s="500" t="s">
        <v>686</v>
      </c>
      <c r="B4767" s="500" t="s">
        <v>2858</v>
      </c>
      <c r="C4767" s="500" t="s">
        <v>2888</v>
      </c>
      <c r="D4767" s="500" t="s">
        <v>2889</v>
      </c>
      <c r="E4767" s="500" t="s">
        <v>11099</v>
      </c>
      <c r="F4767" s="500" t="s">
        <v>580</v>
      </c>
      <c r="G4767" s="500" t="s">
        <v>15586</v>
      </c>
      <c r="H4767" s="500" t="s">
        <v>11261</v>
      </c>
      <c r="I4767" s="500" t="s">
        <v>688</v>
      </c>
      <c r="J4767" s="500" t="s">
        <v>689</v>
      </c>
      <c r="K4767" s="500" t="s">
        <v>2306</v>
      </c>
      <c r="L4767" s="500" t="s">
        <v>27724</v>
      </c>
      <c r="M4767" s="500" t="s">
        <v>2307</v>
      </c>
      <c r="N4767" s="500" t="s">
        <v>15587</v>
      </c>
    </row>
    <row r="4768" spans="1:14">
      <c r="A4768" s="500" t="s">
        <v>686</v>
      </c>
      <c r="B4768" s="500" t="s">
        <v>2858</v>
      </c>
      <c r="C4768" s="500" t="s">
        <v>2888</v>
      </c>
      <c r="D4768" s="500" t="s">
        <v>2889</v>
      </c>
      <c r="E4768" s="500" t="s">
        <v>11099</v>
      </c>
      <c r="F4768" s="500" t="s">
        <v>580</v>
      </c>
      <c r="G4768" s="500" t="s">
        <v>15588</v>
      </c>
      <c r="H4768" s="500" t="s">
        <v>14247</v>
      </c>
      <c r="I4768" s="500" t="s">
        <v>688</v>
      </c>
      <c r="J4768" s="500" t="s">
        <v>689</v>
      </c>
      <c r="K4768" s="500" t="s">
        <v>2306</v>
      </c>
      <c r="L4768" s="500" t="s">
        <v>27724</v>
      </c>
      <c r="M4768" s="500" t="s">
        <v>2307</v>
      </c>
      <c r="N4768" s="500" t="s">
        <v>15589</v>
      </c>
    </row>
    <row r="4769" spans="1:14">
      <c r="A4769" s="500" t="s">
        <v>686</v>
      </c>
      <c r="B4769" s="500" t="s">
        <v>2858</v>
      </c>
      <c r="C4769" s="500" t="s">
        <v>2888</v>
      </c>
      <c r="D4769" s="500" t="s">
        <v>2889</v>
      </c>
      <c r="E4769" s="500" t="s">
        <v>11099</v>
      </c>
      <c r="F4769" s="500" t="s">
        <v>580</v>
      </c>
      <c r="G4769" s="500" t="s">
        <v>15590</v>
      </c>
      <c r="H4769" s="500" t="s">
        <v>11342</v>
      </c>
      <c r="I4769" s="500" t="s">
        <v>688</v>
      </c>
      <c r="J4769" s="500" t="s">
        <v>689</v>
      </c>
      <c r="K4769" s="500" t="s">
        <v>2306</v>
      </c>
      <c r="L4769" s="500" t="s">
        <v>27724</v>
      </c>
      <c r="M4769" s="500" t="s">
        <v>2307</v>
      </c>
      <c r="N4769" s="500" t="s">
        <v>15591</v>
      </c>
    </row>
    <row r="4770" spans="1:14">
      <c r="A4770" s="500" t="s">
        <v>686</v>
      </c>
      <c r="B4770" s="500" t="s">
        <v>2858</v>
      </c>
      <c r="C4770" s="500" t="s">
        <v>2888</v>
      </c>
      <c r="D4770" s="500" t="s">
        <v>2889</v>
      </c>
      <c r="E4770" s="500" t="s">
        <v>11099</v>
      </c>
      <c r="F4770" s="500" t="s">
        <v>580</v>
      </c>
      <c r="G4770" s="500" t="s">
        <v>15592</v>
      </c>
      <c r="H4770" s="500" t="s">
        <v>14768</v>
      </c>
      <c r="I4770" s="500" t="s">
        <v>688</v>
      </c>
      <c r="J4770" s="500" t="s">
        <v>689</v>
      </c>
      <c r="K4770" s="500" t="s">
        <v>2306</v>
      </c>
      <c r="L4770" s="500" t="s">
        <v>27724</v>
      </c>
      <c r="M4770" s="500" t="s">
        <v>2307</v>
      </c>
      <c r="N4770" s="500" t="s">
        <v>15593</v>
      </c>
    </row>
    <row r="4771" spans="1:14">
      <c r="A4771" s="500" t="s">
        <v>686</v>
      </c>
      <c r="B4771" s="500" t="s">
        <v>2858</v>
      </c>
      <c r="C4771" s="500" t="s">
        <v>2888</v>
      </c>
      <c r="D4771" s="500" t="s">
        <v>2889</v>
      </c>
      <c r="E4771" s="500" t="s">
        <v>11099</v>
      </c>
      <c r="F4771" s="500" t="s">
        <v>580</v>
      </c>
      <c r="G4771" s="500" t="s">
        <v>15594</v>
      </c>
      <c r="H4771" s="500" t="s">
        <v>15022</v>
      </c>
      <c r="I4771" s="500" t="s">
        <v>688</v>
      </c>
      <c r="J4771" s="500" t="s">
        <v>689</v>
      </c>
      <c r="K4771" s="500" t="s">
        <v>2306</v>
      </c>
      <c r="L4771" s="500" t="s">
        <v>27724</v>
      </c>
      <c r="M4771" s="500" t="s">
        <v>2307</v>
      </c>
      <c r="N4771" s="500" t="s">
        <v>15595</v>
      </c>
    </row>
    <row r="4772" spans="1:14">
      <c r="A4772" s="500" t="s">
        <v>686</v>
      </c>
      <c r="B4772" s="500" t="s">
        <v>2858</v>
      </c>
      <c r="C4772" s="500" t="s">
        <v>2888</v>
      </c>
      <c r="D4772" s="500" t="s">
        <v>2889</v>
      </c>
      <c r="E4772" s="500" t="s">
        <v>11099</v>
      </c>
      <c r="F4772" s="500" t="s">
        <v>580</v>
      </c>
      <c r="G4772" s="500" t="s">
        <v>15596</v>
      </c>
      <c r="H4772" s="500" t="s">
        <v>15597</v>
      </c>
      <c r="I4772" s="500" t="s">
        <v>688</v>
      </c>
      <c r="J4772" s="500" t="s">
        <v>689</v>
      </c>
      <c r="K4772" s="500" t="s">
        <v>2306</v>
      </c>
      <c r="L4772" s="500" t="s">
        <v>27724</v>
      </c>
      <c r="M4772" s="500" t="s">
        <v>2307</v>
      </c>
      <c r="N4772" s="500" t="s">
        <v>15598</v>
      </c>
    </row>
    <row r="4773" spans="1:14">
      <c r="A4773" s="500" t="s">
        <v>686</v>
      </c>
      <c r="B4773" s="500" t="s">
        <v>2858</v>
      </c>
      <c r="C4773" s="500" t="s">
        <v>2888</v>
      </c>
      <c r="D4773" s="500" t="s">
        <v>2889</v>
      </c>
      <c r="E4773" s="500" t="s">
        <v>11099</v>
      </c>
      <c r="F4773" s="500" t="s">
        <v>580</v>
      </c>
      <c r="G4773" s="500" t="s">
        <v>15599</v>
      </c>
      <c r="H4773" s="500" t="s">
        <v>12848</v>
      </c>
      <c r="I4773" s="500" t="s">
        <v>688</v>
      </c>
      <c r="J4773" s="500" t="s">
        <v>689</v>
      </c>
      <c r="K4773" s="500" t="s">
        <v>2306</v>
      </c>
      <c r="L4773" s="500" t="s">
        <v>27724</v>
      </c>
      <c r="M4773" s="500" t="s">
        <v>2307</v>
      </c>
      <c r="N4773" s="500" t="s">
        <v>15600</v>
      </c>
    </row>
    <row r="4774" spans="1:14">
      <c r="A4774" s="500" t="s">
        <v>686</v>
      </c>
      <c r="B4774" s="500" t="s">
        <v>2858</v>
      </c>
      <c r="C4774" s="500" t="s">
        <v>2888</v>
      </c>
      <c r="D4774" s="500" t="s">
        <v>2889</v>
      </c>
      <c r="E4774" s="500" t="s">
        <v>11099</v>
      </c>
      <c r="F4774" s="500" t="s">
        <v>580</v>
      </c>
      <c r="G4774" s="500" t="s">
        <v>15601</v>
      </c>
      <c r="H4774" s="500" t="s">
        <v>3833</v>
      </c>
      <c r="I4774" s="500" t="s">
        <v>688</v>
      </c>
      <c r="J4774" s="500" t="s">
        <v>689</v>
      </c>
      <c r="K4774" s="500" t="s">
        <v>2306</v>
      </c>
      <c r="L4774" s="500" t="s">
        <v>27724</v>
      </c>
      <c r="M4774" s="500" t="s">
        <v>2307</v>
      </c>
      <c r="N4774" s="500" t="s">
        <v>15602</v>
      </c>
    </row>
    <row r="4775" spans="1:14">
      <c r="A4775" s="500" t="s">
        <v>686</v>
      </c>
      <c r="B4775" s="500" t="s">
        <v>2858</v>
      </c>
      <c r="C4775" s="500" t="s">
        <v>2888</v>
      </c>
      <c r="D4775" s="500" t="s">
        <v>2889</v>
      </c>
      <c r="E4775" s="500" t="s">
        <v>11099</v>
      </c>
      <c r="F4775" s="500" t="s">
        <v>580</v>
      </c>
      <c r="G4775" s="500" t="s">
        <v>15603</v>
      </c>
      <c r="H4775" s="500" t="s">
        <v>11845</v>
      </c>
      <c r="I4775" s="500" t="s">
        <v>688</v>
      </c>
      <c r="J4775" s="500" t="s">
        <v>689</v>
      </c>
      <c r="K4775" s="500" t="s">
        <v>2306</v>
      </c>
      <c r="L4775" s="500" t="s">
        <v>27724</v>
      </c>
      <c r="M4775" s="500" t="s">
        <v>2307</v>
      </c>
      <c r="N4775" s="500" t="s">
        <v>15604</v>
      </c>
    </row>
    <row r="4776" spans="1:14">
      <c r="A4776" s="500" t="s">
        <v>686</v>
      </c>
      <c r="B4776" s="500" t="s">
        <v>2858</v>
      </c>
      <c r="C4776" s="500" t="s">
        <v>2888</v>
      </c>
      <c r="D4776" s="500" t="s">
        <v>2889</v>
      </c>
      <c r="E4776" s="500" t="s">
        <v>11099</v>
      </c>
      <c r="F4776" s="500" t="s">
        <v>580</v>
      </c>
      <c r="G4776" s="500" t="s">
        <v>15605</v>
      </c>
      <c r="H4776" s="500" t="s">
        <v>14317</v>
      </c>
      <c r="I4776" s="500" t="s">
        <v>688</v>
      </c>
      <c r="J4776" s="500" t="s">
        <v>689</v>
      </c>
      <c r="K4776" s="500" t="s">
        <v>2306</v>
      </c>
      <c r="L4776" s="500" t="s">
        <v>27724</v>
      </c>
      <c r="M4776" s="500" t="s">
        <v>2307</v>
      </c>
      <c r="N4776" s="500" t="s">
        <v>15606</v>
      </c>
    </row>
    <row r="4777" spans="1:14">
      <c r="A4777" s="500" t="s">
        <v>686</v>
      </c>
      <c r="B4777" s="500" t="s">
        <v>2858</v>
      </c>
      <c r="C4777" s="500" t="s">
        <v>2888</v>
      </c>
      <c r="D4777" s="500" t="s">
        <v>2889</v>
      </c>
      <c r="E4777" s="500" t="s">
        <v>11099</v>
      </c>
      <c r="F4777" s="500" t="s">
        <v>580</v>
      </c>
      <c r="G4777" s="500" t="s">
        <v>15607</v>
      </c>
      <c r="H4777" s="500" t="s">
        <v>11737</v>
      </c>
      <c r="I4777" s="500" t="s">
        <v>688</v>
      </c>
      <c r="J4777" s="500" t="s">
        <v>689</v>
      </c>
      <c r="K4777" s="500" t="s">
        <v>2306</v>
      </c>
      <c r="L4777" s="500" t="s">
        <v>27724</v>
      </c>
      <c r="M4777" s="500" t="s">
        <v>2307</v>
      </c>
      <c r="N4777" s="500" t="s">
        <v>15608</v>
      </c>
    </row>
    <row r="4778" spans="1:14">
      <c r="A4778" s="500" t="s">
        <v>686</v>
      </c>
      <c r="B4778" s="500" t="s">
        <v>2858</v>
      </c>
      <c r="C4778" s="500" t="s">
        <v>2888</v>
      </c>
      <c r="D4778" s="500" t="s">
        <v>2889</v>
      </c>
      <c r="E4778" s="500" t="s">
        <v>11099</v>
      </c>
      <c r="F4778" s="500" t="s">
        <v>580</v>
      </c>
      <c r="G4778" s="500" t="s">
        <v>15609</v>
      </c>
      <c r="H4778" s="500" t="s">
        <v>11700</v>
      </c>
      <c r="I4778" s="500" t="s">
        <v>688</v>
      </c>
      <c r="J4778" s="500" t="s">
        <v>689</v>
      </c>
      <c r="K4778" s="500" t="s">
        <v>2306</v>
      </c>
      <c r="L4778" s="500" t="s">
        <v>27724</v>
      </c>
      <c r="M4778" s="500" t="s">
        <v>2307</v>
      </c>
      <c r="N4778" s="500" t="s">
        <v>15610</v>
      </c>
    </row>
    <row r="4779" spans="1:14">
      <c r="A4779" s="500" t="s">
        <v>686</v>
      </c>
      <c r="B4779" s="500" t="s">
        <v>2858</v>
      </c>
      <c r="C4779" s="500" t="s">
        <v>2888</v>
      </c>
      <c r="D4779" s="500" t="s">
        <v>2889</v>
      </c>
      <c r="E4779" s="500" t="s">
        <v>11099</v>
      </c>
      <c r="F4779" s="500" t="s">
        <v>580</v>
      </c>
      <c r="G4779" s="500" t="s">
        <v>15611</v>
      </c>
      <c r="H4779" s="500" t="s">
        <v>11318</v>
      </c>
      <c r="I4779" s="500" t="s">
        <v>688</v>
      </c>
      <c r="J4779" s="500" t="s">
        <v>689</v>
      </c>
      <c r="K4779" s="500" t="s">
        <v>2306</v>
      </c>
      <c r="L4779" s="500" t="s">
        <v>27724</v>
      </c>
      <c r="M4779" s="500" t="s">
        <v>2307</v>
      </c>
      <c r="N4779" s="500" t="s">
        <v>15612</v>
      </c>
    </row>
    <row r="4780" spans="1:14">
      <c r="A4780" s="500" t="s">
        <v>686</v>
      </c>
      <c r="B4780" s="500" t="s">
        <v>2858</v>
      </c>
      <c r="C4780" s="500" t="s">
        <v>2888</v>
      </c>
      <c r="D4780" s="500" t="s">
        <v>2889</v>
      </c>
      <c r="E4780" s="500" t="s">
        <v>11099</v>
      </c>
      <c r="F4780" s="500" t="s">
        <v>580</v>
      </c>
      <c r="G4780" s="500" t="s">
        <v>15613</v>
      </c>
      <c r="H4780" s="500" t="s">
        <v>14326</v>
      </c>
      <c r="I4780" s="500" t="s">
        <v>688</v>
      </c>
      <c r="J4780" s="500" t="s">
        <v>689</v>
      </c>
      <c r="K4780" s="500" t="s">
        <v>2306</v>
      </c>
      <c r="L4780" s="500" t="s">
        <v>27724</v>
      </c>
      <c r="M4780" s="500" t="s">
        <v>2307</v>
      </c>
      <c r="N4780" s="500" t="s">
        <v>15614</v>
      </c>
    </row>
    <row r="4781" spans="1:14">
      <c r="A4781" s="500" t="s">
        <v>686</v>
      </c>
      <c r="B4781" s="500" t="s">
        <v>2858</v>
      </c>
      <c r="C4781" s="500" t="s">
        <v>2888</v>
      </c>
      <c r="D4781" s="500" t="s">
        <v>2889</v>
      </c>
      <c r="E4781" s="500" t="s">
        <v>11099</v>
      </c>
      <c r="F4781" s="500" t="s">
        <v>580</v>
      </c>
      <c r="G4781" s="500" t="s">
        <v>15615</v>
      </c>
      <c r="H4781" s="500" t="s">
        <v>11730</v>
      </c>
      <c r="I4781" s="500" t="s">
        <v>688</v>
      </c>
      <c r="J4781" s="500" t="s">
        <v>689</v>
      </c>
      <c r="K4781" s="500" t="s">
        <v>2306</v>
      </c>
      <c r="L4781" s="500" t="s">
        <v>27724</v>
      </c>
      <c r="M4781" s="500" t="s">
        <v>2307</v>
      </c>
      <c r="N4781" s="500" t="s">
        <v>15616</v>
      </c>
    </row>
    <row r="4782" spans="1:14">
      <c r="A4782" s="500" t="s">
        <v>686</v>
      </c>
      <c r="B4782" s="500" t="s">
        <v>2858</v>
      </c>
      <c r="C4782" s="500" t="s">
        <v>2888</v>
      </c>
      <c r="D4782" s="500" t="s">
        <v>2889</v>
      </c>
      <c r="E4782" s="500" t="s">
        <v>11099</v>
      </c>
      <c r="F4782" s="500" t="s">
        <v>580</v>
      </c>
      <c r="G4782" s="500" t="s">
        <v>15617</v>
      </c>
      <c r="H4782" s="500" t="s">
        <v>14564</v>
      </c>
      <c r="I4782" s="500" t="s">
        <v>688</v>
      </c>
      <c r="J4782" s="500" t="s">
        <v>689</v>
      </c>
      <c r="K4782" s="500" t="s">
        <v>2306</v>
      </c>
      <c r="L4782" s="500" t="s">
        <v>27724</v>
      </c>
      <c r="M4782" s="500" t="s">
        <v>2307</v>
      </c>
      <c r="N4782" s="500" t="s">
        <v>15618</v>
      </c>
    </row>
    <row r="4783" spans="1:14">
      <c r="A4783" s="500" t="s">
        <v>686</v>
      </c>
      <c r="B4783" s="500" t="s">
        <v>2858</v>
      </c>
      <c r="C4783" s="500" t="s">
        <v>2888</v>
      </c>
      <c r="D4783" s="500" t="s">
        <v>2889</v>
      </c>
      <c r="E4783" s="500" t="s">
        <v>11099</v>
      </c>
      <c r="F4783" s="500" t="s">
        <v>580</v>
      </c>
      <c r="G4783" s="500" t="s">
        <v>15619</v>
      </c>
      <c r="H4783" s="500" t="s">
        <v>14819</v>
      </c>
      <c r="I4783" s="500" t="s">
        <v>688</v>
      </c>
      <c r="J4783" s="500" t="s">
        <v>689</v>
      </c>
      <c r="K4783" s="500" t="s">
        <v>2306</v>
      </c>
      <c r="L4783" s="500" t="s">
        <v>27724</v>
      </c>
      <c r="M4783" s="500" t="s">
        <v>2307</v>
      </c>
      <c r="N4783" s="500" t="s">
        <v>15620</v>
      </c>
    </row>
    <row r="4784" spans="1:14">
      <c r="A4784" s="500" t="s">
        <v>686</v>
      </c>
      <c r="B4784" s="500" t="s">
        <v>2858</v>
      </c>
      <c r="C4784" s="500" t="s">
        <v>2888</v>
      </c>
      <c r="D4784" s="500" t="s">
        <v>2889</v>
      </c>
      <c r="E4784" s="500" t="s">
        <v>11099</v>
      </c>
      <c r="F4784" s="500" t="s">
        <v>580</v>
      </c>
      <c r="G4784" s="500" t="s">
        <v>15621</v>
      </c>
      <c r="H4784" s="500" t="s">
        <v>15073</v>
      </c>
      <c r="I4784" s="500" t="s">
        <v>688</v>
      </c>
      <c r="J4784" s="500" t="s">
        <v>689</v>
      </c>
      <c r="K4784" s="500" t="s">
        <v>2306</v>
      </c>
      <c r="L4784" s="500" t="s">
        <v>27724</v>
      </c>
      <c r="M4784" s="500" t="s">
        <v>2307</v>
      </c>
      <c r="N4784" s="500" t="s">
        <v>15622</v>
      </c>
    </row>
    <row r="4785" spans="1:14">
      <c r="A4785" s="500" t="s">
        <v>686</v>
      </c>
      <c r="B4785" s="500" t="s">
        <v>2858</v>
      </c>
      <c r="C4785" s="500" t="s">
        <v>2888</v>
      </c>
      <c r="D4785" s="500" t="s">
        <v>2889</v>
      </c>
      <c r="E4785" s="500" t="s">
        <v>11099</v>
      </c>
      <c r="F4785" s="500" t="s">
        <v>580</v>
      </c>
      <c r="G4785" s="500" t="s">
        <v>15623</v>
      </c>
      <c r="H4785" s="500" t="s">
        <v>12848</v>
      </c>
      <c r="I4785" s="500" t="s">
        <v>688</v>
      </c>
      <c r="J4785" s="500" t="s">
        <v>689</v>
      </c>
      <c r="K4785" s="500" t="s">
        <v>2306</v>
      </c>
      <c r="L4785" s="500" t="s">
        <v>27724</v>
      </c>
      <c r="M4785" s="500" t="s">
        <v>2307</v>
      </c>
      <c r="N4785" s="500" t="s">
        <v>15624</v>
      </c>
    </row>
    <row r="4786" spans="1:14">
      <c r="A4786" s="500" t="s">
        <v>686</v>
      </c>
      <c r="B4786" s="500" t="s">
        <v>2858</v>
      </c>
      <c r="C4786" s="500" t="s">
        <v>2888</v>
      </c>
      <c r="D4786" s="500" t="s">
        <v>2889</v>
      </c>
      <c r="E4786" s="500" t="s">
        <v>11099</v>
      </c>
      <c r="F4786" s="500" t="s">
        <v>580</v>
      </c>
      <c r="G4786" s="500" t="s">
        <v>15625</v>
      </c>
      <c r="H4786" s="500" t="s">
        <v>3833</v>
      </c>
      <c r="I4786" s="500" t="s">
        <v>688</v>
      </c>
      <c r="J4786" s="500" t="s">
        <v>689</v>
      </c>
      <c r="K4786" s="500" t="s">
        <v>2306</v>
      </c>
      <c r="L4786" s="500" t="s">
        <v>27724</v>
      </c>
      <c r="M4786" s="500" t="s">
        <v>2307</v>
      </c>
      <c r="N4786" s="500" t="s">
        <v>15626</v>
      </c>
    </row>
    <row r="4787" spans="1:14">
      <c r="A4787" s="500" t="s">
        <v>686</v>
      </c>
      <c r="B4787" s="500" t="s">
        <v>2858</v>
      </c>
      <c r="C4787" s="500" t="s">
        <v>2888</v>
      </c>
      <c r="D4787" s="500" t="s">
        <v>2889</v>
      </c>
      <c r="E4787" s="500" t="s">
        <v>11099</v>
      </c>
      <c r="F4787" s="500" t="s">
        <v>580</v>
      </c>
      <c r="G4787" s="500" t="s">
        <v>15627</v>
      </c>
      <c r="H4787" s="500" t="s">
        <v>11845</v>
      </c>
      <c r="I4787" s="500" t="s">
        <v>688</v>
      </c>
      <c r="J4787" s="500" t="s">
        <v>689</v>
      </c>
      <c r="K4787" s="500" t="s">
        <v>2306</v>
      </c>
      <c r="L4787" s="500" t="s">
        <v>27724</v>
      </c>
      <c r="M4787" s="500" t="s">
        <v>2307</v>
      </c>
      <c r="N4787" s="500" t="s">
        <v>15628</v>
      </c>
    </row>
    <row r="4788" spans="1:14">
      <c r="A4788" s="500" t="s">
        <v>686</v>
      </c>
      <c r="B4788" s="500" t="s">
        <v>2858</v>
      </c>
      <c r="C4788" s="500" t="s">
        <v>2888</v>
      </c>
      <c r="D4788" s="500" t="s">
        <v>2889</v>
      </c>
      <c r="E4788" s="500" t="s">
        <v>11099</v>
      </c>
      <c r="F4788" s="500" t="s">
        <v>580</v>
      </c>
      <c r="G4788" s="500" t="s">
        <v>15629</v>
      </c>
      <c r="H4788" s="500" t="s">
        <v>14317</v>
      </c>
      <c r="I4788" s="500" t="s">
        <v>688</v>
      </c>
      <c r="J4788" s="500" t="s">
        <v>689</v>
      </c>
      <c r="K4788" s="500" t="s">
        <v>2306</v>
      </c>
      <c r="L4788" s="500" t="s">
        <v>27724</v>
      </c>
      <c r="M4788" s="500" t="s">
        <v>2307</v>
      </c>
      <c r="N4788" s="500" t="s">
        <v>15630</v>
      </c>
    </row>
    <row r="4789" spans="1:14">
      <c r="A4789" s="500" t="s">
        <v>686</v>
      </c>
      <c r="B4789" s="500" t="s">
        <v>2858</v>
      </c>
      <c r="C4789" s="500" t="s">
        <v>2888</v>
      </c>
      <c r="D4789" s="500" t="s">
        <v>2889</v>
      </c>
      <c r="E4789" s="500" t="s">
        <v>11099</v>
      </c>
      <c r="F4789" s="500" t="s">
        <v>580</v>
      </c>
      <c r="G4789" s="500" t="s">
        <v>15631</v>
      </c>
      <c r="H4789" s="500" t="s">
        <v>11737</v>
      </c>
      <c r="I4789" s="500" t="s">
        <v>688</v>
      </c>
      <c r="J4789" s="500" t="s">
        <v>689</v>
      </c>
      <c r="K4789" s="500" t="s">
        <v>2306</v>
      </c>
      <c r="L4789" s="500" t="s">
        <v>27724</v>
      </c>
      <c r="M4789" s="500" t="s">
        <v>2307</v>
      </c>
      <c r="N4789" s="500" t="s">
        <v>15632</v>
      </c>
    </row>
    <row r="4790" spans="1:14">
      <c r="A4790" s="500" t="s">
        <v>686</v>
      </c>
      <c r="B4790" s="500" t="s">
        <v>2858</v>
      </c>
      <c r="C4790" s="500" t="s">
        <v>2888</v>
      </c>
      <c r="D4790" s="500" t="s">
        <v>2889</v>
      </c>
      <c r="E4790" s="500" t="s">
        <v>11099</v>
      </c>
      <c r="F4790" s="500" t="s">
        <v>580</v>
      </c>
      <c r="G4790" s="500" t="s">
        <v>15633</v>
      </c>
      <c r="H4790" s="500" t="s">
        <v>11700</v>
      </c>
      <c r="I4790" s="500" t="s">
        <v>688</v>
      </c>
      <c r="J4790" s="500" t="s">
        <v>689</v>
      </c>
      <c r="K4790" s="500" t="s">
        <v>2306</v>
      </c>
      <c r="L4790" s="500" t="s">
        <v>27724</v>
      </c>
      <c r="M4790" s="500" t="s">
        <v>2307</v>
      </c>
      <c r="N4790" s="500" t="s">
        <v>15634</v>
      </c>
    </row>
    <row r="4791" spans="1:14">
      <c r="A4791" s="500" t="s">
        <v>686</v>
      </c>
      <c r="B4791" s="500" t="s">
        <v>2858</v>
      </c>
      <c r="C4791" s="500" t="s">
        <v>2888</v>
      </c>
      <c r="D4791" s="500" t="s">
        <v>2889</v>
      </c>
      <c r="E4791" s="500" t="s">
        <v>11099</v>
      </c>
      <c r="F4791" s="500" t="s">
        <v>580</v>
      </c>
      <c r="G4791" s="500" t="s">
        <v>15635</v>
      </c>
      <c r="H4791" s="500" t="s">
        <v>11318</v>
      </c>
      <c r="I4791" s="500" t="s">
        <v>688</v>
      </c>
      <c r="J4791" s="500" t="s">
        <v>689</v>
      </c>
      <c r="K4791" s="500" t="s">
        <v>2306</v>
      </c>
      <c r="L4791" s="500" t="s">
        <v>27724</v>
      </c>
      <c r="M4791" s="500" t="s">
        <v>2307</v>
      </c>
      <c r="N4791" s="500" t="s">
        <v>15636</v>
      </c>
    </row>
    <row r="4792" spans="1:14">
      <c r="A4792" s="500" t="s">
        <v>686</v>
      </c>
      <c r="B4792" s="500" t="s">
        <v>2858</v>
      </c>
      <c r="C4792" s="500" t="s">
        <v>2888</v>
      </c>
      <c r="D4792" s="500" t="s">
        <v>2889</v>
      </c>
      <c r="E4792" s="500" t="s">
        <v>11099</v>
      </c>
      <c r="F4792" s="500" t="s">
        <v>580</v>
      </c>
      <c r="G4792" s="500" t="s">
        <v>15637</v>
      </c>
      <c r="H4792" s="500" t="s">
        <v>14326</v>
      </c>
      <c r="I4792" s="500" t="s">
        <v>688</v>
      </c>
      <c r="J4792" s="500" t="s">
        <v>689</v>
      </c>
      <c r="K4792" s="500" t="s">
        <v>2306</v>
      </c>
      <c r="L4792" s="500" t="s">
        <v>27724</v>
      </c>
      <c r="M4792" s="500" t="s">
        <v>2307</v>
      </c>
      <c r="N4792" s="500" t="s">
        <v>15638</v>
      </c>
    </row>
    <row r="4793" spans="1:14">
      <c r="A4793" s="500" t="s">
        <v>686</v>
      </c>
      <c r="B4793" s="500" t="s">
        <v>2858</v>
      </c>
      <c r="C4793" s="500" t="s">
        <v>2888</v>
      </c>
      <c r="D4793" s="500" t="s">
        <v>2889</v>
      </c>
      <c r="E4793" s="500" t="s">
        <v>11099</v>
      </c>
      <c r="F4793" s="500" t="s">
        <v>580</v>
      </c>
      <c r="G4793" s="500" t="s">
        <v>15639</v>
      </c>
      <c r="H4793" s="500" t="s">
        <v>11730</v>
      </c>
      <c r="I4793" s="500" t="s">
        <v>688</v>
      </c>
      <c r="J4793" s="500" t="s">
        <v>689</v>
      </c>
      <c r="K4793" s="500" t="s">
        <v>2306</v>
      </c>
      <c r="L4793" s="500" t="s">
        <v>27724</v>
      </c>
      <c r="M4793" s="500" t="s">
        <v>2307</v>
      </c>
      <c r="N4793" s="500" t="s">
        <v>15640</v>
      </c>
    </row>
    <row r="4794" spans="1:14">
      <c r="A4794" s="500" t="s">
        <v>686</v>
      </c>
      <c r="B4794" s="500" t="s">
        <v>2858</v>
      </c>
      <c r="C4794" s="500" t="s">
        <v>2888</v>
      </c>
      <c r="D4794" s="500" t="s">
        <v>2889</v>
      </c>
      <c r="E4794" s="500" t="s">
        <v>11099</v>
      </c>
      <c r="F4794" s="500" t="s">
        <v>580</v>
      </c>
      <c r="G4794" s="500" t="s">
        <v>15641</v>
      </c>
      <c r="H4794" s="500" t="s">
        <v>14564</v>
      </c>
      <c r="I4794" s="500" t="s">
        <v>688</v>
      </c>
      <c r="J4794" s="500" t="s">
        <v>689</v>
      </c>
      <c r="K4794" s="500" t="s">
        <v>2306</v>
      </c>
      <c r="L4794" s="500" t="s">
        <v>27724</v>
      </c>
      <c r="M4794" s="500" t="s">
        <v>2307</v>
      </c>
      <c r="N4794" s="500" t="s">
        <v>15642</v>
      </c>
    </row>
    <row r="4795" spans="1:14">
      <c r="A4795" s="500" t="s">
        <v>686</v>
      </c>
      <c r="B4795" s="500" t="s">
        <v>2858</v>
      </c>
      <c r="C4795" s="500" t="s">
        <v>2888</v>
      </c>
      <c r="D4795" s="500" t="s">
        <v>2889</v>
      </c>
      <c r="E4795" s="500" t="s">
        <v>11099</v>
      </c>
      <c r="F4795" s="500" t="s">
        <v>580</v>
      </c>
      <c r="G4795" s="500" t="s">
        <v>15643</v>
      </c>
      <c r="H4795" s="500" t="s">
        <v>14819</v>
      </c>
      <c r="I4795" s="500" t="s">
        <v>688</v>
      </c>
      <c r="J4795" s="500" t="s">
        <v>689</v>
      </c>
      <c r="K4795" s="500" t="s">
        <v>2306</v>
      </c>
      <c r="L4795" s="500" t="s">
        <v>27724</v>
      </c>
      <c r="M4795" s="500" t="s">
        <v>2307</v>
      </c>
      <c r="N4795" s="500" t="s">
        <v>15644</v>
      </c>
    </row>
    <row r="4796" spans="1:14">
      <c r="A4796" s="500" t="s">
        <v>686</v>
      </c>
      <c r="B4796" s="500" t="s">
        <v>2858</v>
      </c>
      <c r="C4796" s="500" t="s">
        <v>2888</v>
      </c>
      <c r="D4796" s="500" t="s">
        <v>2889</v>
      </c>
      <c r="E4796" s="500" t="s">
        <v>11099</v>
      </c>
      <c r="F4796" s="500" t="s">
        <v>580</v>
      </c>
      <c r="G4796" s="500" t="s">
        <v>15645</v>
      </c>
      <c r="H4796" s="500" t="s">
        <v>15073</v>
      </c>
      <c r="I4796" s="500" t="s">
        <v>688</v>
      </c>
      <c r="J4796" s="500" t="s">
        <v>689</v>
      </c>
      <c r="K4796" s="500" t="s">
        <v>2306</v>
      </c>
      <c r="L4796" s="500" t="s">
        <v>27724</v>
      </c>
      <c r="M4796" s="500" t="s">
        <v>2307</v>
      </c>
      <c r="N4796" s="500" t="s">
        <v>15646</v>
      </c>
    </row>
    <row r="4797" spans="1:14">
      <c r="A4797" s="500" t="s">
        <v>686</v>
      </c>
      <c r="B4797" s="500" t="s">
        <v>2858</v>
      </c>
      <c r="C4797" s="500" t="s">
        <v>2888</v>
      </c>
      <c r="D4797" s="500" t="s">
        <v>2889</v>
      </c>
      <c r="E4797" s="500" t="s">
        <v>11099</v>
      </c>
      <c r="F4797" s="500" t="s">
        <v>580</v>
      </c>
      <c r="G4797" s="500" t="s">
        <v>15647</v>
      </c>
      <c r="H4797" s="500" t="s">
        <v>14435</v>
      </c>
      <c r="I4797" s="500" t="s">
        <v>688</v>
      </c>
      <c r="J4797" s="500" t="s">
        <v>689</v>
      </c>
      <c r="K4797" s="500" t="s">
        <v>2306</v>
      </c>
      <c r="L4797" s="500" t="s">
        <v>27724</v>
      </c>
      <c r="M4797" s="500" t="s">
        <v>2307</v>
      </c>
      <c r="N4797" s="500" t="s">
        <v>15648</v>
      </c>
    </row>
    <row r="4798" spans="1:14">
      <c r="A4798" s="500" t="s">
        <v>686</v>
      </c>
      <c r="B4798" s="500" t="s">
        <v>2858</v>
      </c>
      <c r="C4798" s="500" t="s">
        <v>2888</v>
      </c>
      <c r="D4798" s="500" t="s">
        <v>2889</v>
      </c>
      <c r="E4798" s="500" t="s">
        <v>11099</v>
      </c>
      <c r="F4798" s="500" t="s">
        <v>580</v>
      </c>
      <c r="G4798" s="500" t="s">
        <v>15649</v>
      </c>
      <c r="H4798" s="500" t="s">
        <v>11371</v>
      </c>
      <c r="I4798" s="500" t="s">
        <v>688</v>
      </c>
      <c r="J4798" s="500" t="s">
        <v>689</v>
      </c>
      <c r="K4798" s="500" t="s">
        <v>2306</v>
      </c>
      <c r="L4798" s="500" t="s">
        <v>27724</v>
      </c>
      <c r="M4798" s="500" t="s">
        <v>2307</v>
      </c>
      <c r="N4798" s="500" t="s">
        <v>15650</v>
      </c>
    </row>
    <row r="4799" spans="1:14">
      <c r="A4799" s="500" t="s">
        <v>686</v>
      </c>
      <c r="B4799" s="500" t="s">
        <v>2858</v>
      </c>
      <c r="C4799" s="500" t="s">
        <v>2888</v>
      </c>
      <c r="D4799" s="500" t="s">
        <v>2889</v>
      </c>
      <c r="E4799" s="500" t="s">
        <v>11099</v>
      </c>
      <c r="F4799" s="500" t="s">
        <v>580</v>
      </c>
      <c r="G4799" s="500" t="s">
        <v>15651</v>
      </c>
      <c r="H4799" s="500" t="s">
        <v>14367</v>
      </c>
      <c r="I4799" s="500" t="s">
        <v>688</v>
      </c>
      <c r="J4799" s="500" t="s">
        <v>689</v>
      </c>
      <c r="K4799" s="500" t="s">
        <v>2306</v>
      </c>
      <c r="L4799" s="500" t="s">
        <v>27724</v>
      </c>
      <c r="M4799" s="500" t="s">
        <v>2307</v>
      </c>
      <c r="N4799" s="500" t="s">
        <v>15652</v>
      </c>
    </row>
    <row r="4800" spans="1:14">
      <c r="A4800" s="500" t="s">
        <v>686</v>
      </c>
      <c r="B4800" s="500" t="s">
        <v>2858</v>
      </c>
      <c r="C4800" s="500" t="s">
        <v>2888</v>
      </c>
      <c r="D4800" s="500" t="s">
        <v>2889</v>
      </c>
      <c r="E4800" s="500" t="s">
        <v>11099</v>
      </c>
      <c r="F4800" s="500" t="s">
        <v>580</v>
      </c>
      <c r="G4800" s="500" t="s">
        <v>15653</v>
      </c>
      <c r="H4800" s="500" t="s">
        <v>11816</v>
      </c>
      <c r="I4800" s="500" t="s">
        <v>688</v>
      </c>
      <c r="J4800" s="500" t="s">
        <v>689</v>
      </c>
      <c r="K4800" s="500" t="s">
        <v>2306</v>
      </c>
      <c r="L4800" s="500" t="s">
        <v>27724</v>
      </c>
      <c r="M4800" s="500" t="s">
        <v>2307</v>
      </c>
      <c r="N4800" s="500" t="s">
        <v>15654</v>
      </c>
    </row>
    <row r="4801" spans="1:14">
      <c r="A4801" s="500" t="s">
        <v>686</v>
      </c>
      <c r="B4801" s="500" t="s">
        <v>2858</v>
      </c>
      <c r="C4801" s="500" t="s">
        <v>2888</v>
      </c>
      <c r="D4801" s="500" t="s">
        <v>2889</v>
      </c>
      <c r="E4801" s="500" t="s">
        <v>11099</v>
      </c>
      <c r="F4801" s="500" t="s">
        <v>580</v>
      </c>
      <c r="G4801" s="500" t="s">
        <v>15655</v>
      </c>
      <c r="H4801" s="500" t="s">
        <v>3942</v>
      </c>
      <c r="I4801" s="500" t="s">
        <v>688</v>
      </c>
      <c r="J4801" s="500" t="s">
        <v>689</v>
      </c>
      <c r="K4801" s="500" t="s">
        <v>2306</v>
      </c>
      <c r="L4801" s="500" t="s">
        <v>27724</v>
      </c>
      <c r="M4801" s="500" t="s">
        <v>2307</v>
      </c>
      <c r="N4801" s="500" t="s">
        <v>15656</v>
      </c>
    </row>
    <row r="4802" spans="1:14">
      <c r="A4802" s="500" t="s">
        <v>686</v>
      </c>
      <c r="B4802" s="500" t="s">
        <v>2858</v>
      </c>
      <c r="C4802" s="500" t="s">
        <v>2888</v>
      </c>
      <c r="D4802" s="500" t="s">
        <v>2889</v>
      </c>
      <c r="E4802" s="500" t="s">
        <v>11099</v>
      </c>
      <c r="F4802" s="500" t="s">
        <v>580</v>
      </c>
      <c r="G4802" s="500" t="s">
        <v>15657</v>
      </c>
      <c r="H4802" s="500" t="s">
        <v>14374</v>
      </c>
      <c r="I4802" s="500" t="s">
        <v>688</v>
      </c>
      <c r="J4802" s="500" t="s">
        <v>689</v>
      </c>
      <c r="K4802" s="500" t="s">
        <v>2306</v>
      </c>
      <c r="L4802" s="500" t="s">
        <v>27724</v>
      </c>
      <c r="M4802" s="500" t="s">
        <v>2307</v>
      </c>
      <c r="N4802" s="500" t="s">
        <v>15658</v>
      </c>
    </row>
    <row r="4803" spans="1:14">
      <c r="A4803" s="500" t="s">
        <v>686</v>
      </c>
      <c r="B4803" s="500" t="s">
        <v>2858</v>
      </c>
      <c r="C4803" s="500" t="s">
        <v>2888</v>
      </c>
      <c r="D4803" s="500" t="s">
        <v>2889</v>
      </c>
      <c r="E4803" s="500" t="s">
        <v>11099</v>
      </c>
      <c r="F4803" s="500" t="s">
        <v>580</v>
      </c>
      <c r="G4803" s="500" t="s">
        <v>15659</v>
      </c>
      <c r="H4803" s="500" t="s">
        <v>7107</v>
      </c>
      <c r="I4803" s="500" t="s">
        <v>688</v>
      </c>
      <c r="J4803" s="500" t="s">
        <v>689</v>
      </c>
      <c r="K4803" s="500" t="s">
        <v>2306</v>
      </c>
      <c r="L4803" s="500" t="s">
        <v>27724</v>
      </c>
      <c r="M4803" s="500" t="s">
        <v>2307</v>
      </c>
      <c r="N4803" s="500" t="s">
        <v>15660</v>
      </c>
    </row>
    <row r="4804" spans="1:14">
      <c r="A4804" s="500" t="s">
        <v>686</v>
      </c>
      <c r="B4804" s="500" t="s">
        <v>2858</v>
      </c>
      <c r="C4804" s="500" t="s">
        <v>2888</v>
      </c>
      <c r="D4804" s="500" t="s">
        <v>2889</v>
      </c>
      <c r="E4804" s="500" t="s">
        <v>11099</v>
      </c>
      <c r="F4804" s="500" t="s">
        <v>580</v>
      </c>
      <c r="G4804" s="500" t="s">
        <v>15661</v>
      </c>
      <c r="H4804" s="500" t="s">
        <v>7011</v>
      </c>
      <c r="I4804" s="500" t="s">
        <v>688</v>
      </c>
      <c r="J4804" s="500" t="s">
        <v>689</v>
      </c>
      <c r="K4804" s="500" t="s">
        <v>2306</v>
      </c>
      <c r="L4804" s="500" t="s">
        <v>27724</v>
      </c>
      <c r="M4804" s="500" t="s">
        <v>2307</v>
      </c>
      <c r="N4804" s="500" t="s">
        <v>15662</v>
      </c>
    </row>
    <row r="4805" spans="1:14">
      <c r="A4805" s="500" t="s">
        <v>686</v>
      </c>
      <c r="B4805" s="500" t="s">
        <v>2858</v>
      </c>
      <c r="C4805" s="500" t="s">
        <v>2888</v>
      </c>
      <c r="D4805" s="500" t="s">
        <v>2889</v>
      </c>
      <c r="E4805" s="500" t="s">
        <v>11099</v>
      </c>
      <c r="F4805" s="500" t="s">
        <v>580</v>
      </c>
      <c r="G4805" s="500" t="s">
        <v>15663</v>
      </c>
      <c r="H4805" s="500" t="s">
        <v>14381</v>
      </c>
      <c r="I4805" s="500" t="s">
        <v>688</v>
      </c>
      <c r="J4805" s="500" t="s">
        <v>689</v>
      </c>
      <c r="K4805" s="500" t="s">
        <v>2306</v>
      </c>
      <c r="L4805" s="500" t="s">
        <v>27724</v>
      </c>
      <c r="M4805" s="500" t="s">
        <v>2307</v>
      </c>
      <c r="N4805" s="500" t="s">
        <v>15664</v>
      </c>
    </row>
    <row r="4806" spans="1:14">
      <c r="A4806" s="500" t="s">
        <v>686</v>
      </c>
      <c r="B4806" s="500" t="s">
        <v>2858</v>
      </c>
      <c r="C4806" s="500" t="s">
        <v>2888</v>
      </c>
      <c r="D4806" s="500" t="s">
        <v>2889</v>
      </c>
      <c r="E4806" s="500" t="s">
        <v>11099</v>
      </c>
      <c r="F4806" s="500" t="s">
        <v>580</v>
      </c>
      <c r="G4806" s="500" t="s">
        <v>15665</v>
      </c>
      <c r="H4806" s="500" t="s">
        <v>14353</v>
      </c>
      <c r="I4806" s="500" t="s">
        <v>688</v>
      </c>
      <c r="J4806" s="500" t="s">
        <v>689</v>
      </c>
      <c r="K4806" s="500" t="s">
        <v>2306</v>
      </c>
      <c r="L4806" s="500" t="s">
        <v>27724</v>
      </c>
      <c r="M4806" s="500" t="s">
        <v>2307</v>
      </c>
      <c r="N4806" s="500" t="s">
        <v>15666</v>
      </c>
    </row>
    <row r="4807" spans="1:14">
      <c r="A4807" s="500" t="s">
        <v>686</v>
      </c>
      <c r="B4807" s="500" t="s">
        <v>2858</v>
      </c>
      <c r="C4807" s="500" t="s">
        <v>2888</v>
      </c>
      <c r="D4807" s="500" t="s">
        <v>2889</v>
      </c>
      <c r="E4807" s="500" t="s">
        <v>11099</v>
      </c>
      <c r="F4807" s="500" t="s">
        <v>580</v>
      </c>
      <c r="G4807" s="500" t="s">
        <v>15667</v>
      </c>
      <c r="H4807" s="500" t="s">
        <v>14615</v>
      </c>
      <c r="I4807" s="500" t="s">
        <v>688</v>
      </c>
      <c r="J4807" s="500" t="s">
        <v>689</v>
      </c>
      <c r="K4807" s="500" t="s">
        <v>2306</v>
      </c>
      <c r="L4807" s="500" t="s">
        <v>27724</v>
      </c>
      <c r="M4807" s="500" t="s">
        <v>2307</v>
      </c>
      <c r="N4807" s="500" t="s">
        <v>15668</v>
      </c>
    </row>
    <row r="4808" spans="1:14">
      <c r="A4808" s="500" t="s">
        <v>686</v>
      </c>
      <c r="B4808" s="500" t="s">
        <v>2858</v>
      </c>
      <c r="C4808" s="500" t="s">
        <v>2888</v>
      </c>
      <c r="D4808" s="500" t="s">
        <v>2889</v>
      </c>
      <c r="E4808" s="500" t="s">
        <v>11099</v>
      </c>
      <c r="F4808" s="500" t="s">
        <v>580</v>
      </c>
      <c r="G4808" s="500" t="s">
        <v>15669</v>
      </c>
      <c r="H4808" s="500" t="s">
        <v>14870</v>
      </c>
      <c r="I4808" s="500" t="s">
        <v>688</v>
      </c>
      <c r="J4808" s="500" t="s">
        <v>689</v>
      </c>
      <c r="K4808" s="500" t="s">
        <v>2306</v>
      </c>
      <c r="L4808" s="500" t="s">
        <v>27724</v>
      </c>
      <c r="M4808" s="500" t="s">
        <v>2307</v>
      </c>
      <c r="N4808" s="500" t="s">
        <v>15670</v>
      </c>
    </row>
    <row r="4809" spans="1:14">
      <c r="A4809" s="500" t="s">
        <v>686</v>
      </c>
      <c r="B4809" s="500" t="s">
        <v>2858</v>
      </c>
      <c r="C4809" s="500" t="s">
        <v>2888</v>
      </c>
      <c r="D4809" s="500" t="s">
        <v>2889</v>
      </c>
      <c r="E4809" s="500" t="s">
        <v>11099</v>
      </c>
      <c r="F4809" s="500" t="s">
        <v>580</v>
      </c>
      <c r="G4809" s="500" t="s">
        <v>15671</v>
      </c>
      <c r="H4809" s="500" t="s">
        <v>11398</v>
      </c>
      <c r="I4809" s="500" t="s">
        <v>688</v>
      </c>
      <c r="J4809" s="500" t="s">
        <v>689</v>
      </c>
      <c r="K4809" s="500" t="s">
        <v>2306</v>
      </c>
      <c r="L4809" s="500" t="s">
        <v>27724</v>
      </c>
      <c r="M4809" s="500" t="s">
        <v>2307</v>
      </c>
      <c r="N4809" s="500" t="s">
        <v>15672</v>
      </c>
    </row>
    <row r="4810" spans="1:14">
      <c r="A4810" s="500" t="s">
        <v>686</v>
      </c>
      <c r="B4810" s="500" t="s">
        <v>2858</v>
      </c>
      <c r="C4810" s="500" t="s">
        <v>2888</v>
      </c>
      <c r="D4810" s="500" t="s">
        <v>2889</v>
      </c>
      <c r="E4810" s="500" t="s">
        <v>11099</v>
      </c>
      <c r="F4810" s="500" t="s">
        <v>580</v>
      </c>
      <c r="G4810" s="500" t="s">
        <v>15673</v>
      </c>
      <c r="H4810" s="500" t="s">
        <v>11371</v>
      </c>
      <c r="I4810" s="500" t="s">
        <v>688</v>
      </c>
      <c r="J4810" s="500" t="s">
        <v>689</v>
      </c>
      <c r="K4810" s="500" t="s">
        <v>2306</v>
      </c>
      <c r="L4810" s="500" t="s">
        <v>27724</v>
      </c>
      <c r="M4810" s="500" t="s">
        <v>2307</v>
      </c>
      <c r="N4810" s="500" t="s">
        <v>15674</v>
      </c>
    </row>
    <row r="4811" spans="1:14">
      <c r="A4811" s="500" t="s">
        <v>686</v>
      </c>
      <c r="B4811" s="500" t="s">
        <v>2858</v>
      </c>
      <c r="C4811" s="500" t="s">
        <v>2888</v>
      </c>
      <c r="D4811" s="500" t="s">
        <v>2889</v>
      </c>
      <c r="E4811" s="500" t="s">
        <v>11099</v>
      </c>
      <c r="F4811" s="500" t="s">
        <v>580</v>
      </c>
      <c r="G4811" s="500" t="s">
        <v>15675</v>
      </c>
      <c r="H4811" s="500" t="s">
        <v>14367</v>
      </c>
      <c r="I4811" s="500" t="s">
        <v>688</v>
      </c>
      <c r="J4811" s="500" t="s">
        <v>689</v>
      </c>
      <c r="K4811" s="500" t="s">
        <v>2306</v>
      </c>
      <c r="L4811" s="500" t="s">
        <v>27724</v>
      </c>
      <c r="M4811" s="500" t="s">
        <v>2307</v>
      </c>
      <c r="N4811" s="500" t="s">
        <v>15676</v>
      </c>
    </row>
    <row r="4812" spans="1:14">
      <c r="A4812" s="500" t="s">
        <v>686</v>
      </c>
      <c r="B4812" s="500" t="s">
        <v>2858</v>
      </c>
      <c r="C4812" s="500" t="s">
        <v>2888</v>
      </c>
      <c r="D4812" s="500" t="s">
        <v>2889</v>
      </c>
      <c r="E4812" s="500" t="s">
        <v>11099</v>
      </c>
      <c r="F4812" s="500" t="s">
        <v>580</v>
      </c>
      <c r="G4812" s="500" t="s">
        <v>15677</v>
      </c>
      <c r="H4812" s="500" t="s">
        <v>11816</v>
      </c>
      <c r="I4812" s="500" t="s">
        <v>688</v>
      </c>
      <c r="J4812" s="500" t="s">
        <v>689</v>
      </c>
      <c r="K4812" s="500" t="s">
        <v>2306</v>
      </c>
      <c r="L4812" s="500" t="s">
        <v>27724</v>
      </c>
      <c r="M4812" s="500" t="s">
        <v>2307</v>
      </c>
      <c r="N4812" s="500" t="s">
        <v>15678</v>
      </c>
    </row>
    <row r="4813" spans="1:14">
      <c r="A4813" s="500" t="s">
        <v>686</v>
      </c>
      <c r="B4813" s="500" t="s">
        <v>2858</v>
      </c>
      <c r="C4813" s="500" t="s">
        <v>2888</v>
      </c>
      <c r="D4813" s="500" t="s">
        <v>2889</v>
      </c>
      <c r="E4813" s="500" t="s">
        <v>11099</v>
      </c>
      <c r="F4813" s="500" t="s">
        <v>580</v>
      </c>
      <c r="G4813" s="500" t="s">
        <v>15679</v>
      </c>
      <c r="H4813" s="500" t="s">
        <v>3942</v>
      </c>
      <c r="I4813" s="500" t="s">
        <v>688</v>
      </c>
      <c r="J4813" s="500" t="s">
        <v>689</v>
      </c>
      <c r="K4813" s="500" t="s">
        <v>2306</v>
      </c>
      <c r="L4813" s="500" t="s">
        <v>27724</v>
      </c>
      <c r="M4813" s="500" t="s">
        <v>2307</v>
      </c>
      <c r="N4813" s="500" t="s">
        <v>15680</v>
      </c>
    </row>
    <row r="4814" spans="1:14">
      <c r="A4814" s="500" t="s">
        <v>686</v>
      </c>
      <c r="B4814" s="500" t="s">
        <v>2858</v>
      </c>
      <c r="C4814" s="500" t="s">
        <v>2888</v>
      </c>
      <c r="D4814" s="500" t="s">
        <v>2889</v>
      </c>
      <c r="E4814" s="500" t="s">
        <v>11099</v>
      </c>
      <c r="F4814" s="500" t="s">
        <v>580</v>
      </c>
      <c r="G4814" s="500" t="s">
        <v>15681</v>
      </c>
      <c r="H4814" s="500" t="s">
        <v>14374</v>
      </c>
      <c r="I4814" s="500" t="s">
        <v>688</v>
      </c>
      <c r="J4814" s="500" t="s">
        <v>689</v>
      </c>
      <c r="K4814" s="500" t="s">
        <v>2306</v>
      </c>
      <c r="L4814" s="500" t="s">
        <v>27724</v>
      </c>
      <c r="M4814" s="500" t="s">
        <v>2307</v>
      </c>
      <c r="N4814" s="500" t="s">
        <v>15682</v>
      </c>
    </row>
    <row r="4815" spans="1:14">
      <c r="A4815" s="500" t="s">
        <v>686</v>
      </c>
      <c r="B4815" s="500" t="s">
        <v>2858</v>
      </c>
      <c r="C4815" s="500" t="s">
        <v>2888</v>
      </c>
      <c r="D4815" s="500" t="s">
        <v>2889</v>
      </c>
      <c r="E4815" s="500" t="s">
        <v>11099</v>
      </c>
      <c r="F4815" s="500" t="s">
        <v>580</v>
      </c>
      <c r="G4815" s="500" t="s">
        <v>15683</v>
      </c>
      <c r="H4815" s="500" t="s">
        <v>7107</v>
      </c>
      <c r="I4815" s="500" t="s">
        <v>688</v>
      </c>
      <c r="J4815" s="500" t="s">
        <v>689</v>
      </c>
      <c r="K4815" s="500" t="s">
        <v>2306</v>
      </c>
      <c r="L4815" s="500" t="s">
        <v>27724</v>
      </c>
      <c r="M4815" s="500" t="s">
        <v>2307</v>
      </c>
      <c r="N4815" s="500" t="s">
        <v>15684</v>
      </c>
    </row>
    <row r="4816" spans="1:14">
      <c r="A4816" s="500" t="s">
        <v>686</v>
      </c>
      <c r="B4816" s="500" t="s">
        <v>2858</v>
      </c>
      <c r="C4816" s="500" t="s">
        <v>2888</v>
      </c>
      <c r="D4816" s="500" t="s">
        <v>2889</v>
      </c>
      <c r="E4816" s="500" t="s">
        <v>11099</v>
      </c>
      <c r="F4816" s="500" t="s">
        <v>580</v>
      </c>
      <c r="G4816" s="500" t="s">
        <v>15685</v>
      </c>
      <c r="H4816" s="500" t="s">
        <v>7011</v>
      </c>
      <c r="I4816" s="500" t="s">
        <v>688</v>
      </c>
      <c r="J4816" s="500" t="s">
        <v>689</v>
      </c>
      <c r="K4816" s="500" t="s">
        <v>2306</v>
      </c>
      <c r="L4816" s="500" t="s">
        <v>27724</v>
      </c>
      <c r="M4816" s="500" t="s">
        <v>2307</v>
      </c>
      <c r="N4816" s="500" t="s">
        <v>15686</v>
      </c>
    </row>
    <row r="4817" spans="1:14">
      <c r="A4817" s="500" t="s">
        <v>686</v>
      </c>
      <c r="B4817" s="500" t="s">
        <v>2858</v>
      </c>
      <c r="C4817" s="500" t="s">
        <v>2888</v>
      </c>
      <c r="D4817" s="500" t="s">
        <v>2889</v>
      </c>
      <c r="E4817" s="500" t="s">
        <v>11099</v>
      </c>
      <c r="F4817" s="500" t="s">
        <v>580</v>
      </c>
      <c r="G4817" s="500" t="s">
        <v>15687</v>
      </c>
      <c r="H4817" s="500" t="s">
        <v>14381</v>
      </c>
      <c r="I4817" s="500" t="s">
        <v>688</v>
      </c>
      <c r="J4817" s="500" t="s">
        <v>689</v>
      </c>
      <c r="K4817" s="500" t="s">
        <v>2306</v>
      </c>
      <c r="L4817" s="500" t="s">
        <v>27724</v>
      </c>
      <c r="M4817" s="500" t="s">
        <v>2307</v>
      </c>
      <c r="N4817" s="500" t="s">
        <v>15688</v>
      </c>
    </row>
    <row r="4818" spans="1:14">
      <c r="A4818" s="500" t="s">
        <v>686</v>
      </c>
      <c r="B4818" s="500" t="s">
        <v>2858</v>
      </c>
      <c r="C4818" s="500" t="s">
        <v>2888</v>
      </c>
      <c r="D4818" s="500" t="s">
        <v>2889</v>
      </c>
      <c r="E4818" s="500" t="s">
        <v>11099</v>
      </c>
      <c r="F4818" s="500" t="s">
        <v>580</v>
      </c>
      <c r="G4818" s="500" t="s">
        <v>15689</v>
      </c>
      <c r="H4818" s="500" t="s">
        <v>14353</v>
      </c>
      <c r="I4818" s="500" t="s">
        <v>688</v>
      </c>
      <c r="J4818" s="500" t="s">
        <v>689</v>
      </c>
      <c r="K4818" s="500" t="s">
        <v>2306</v>
      </c>
      <c r="L4818" s="500" t="s">
        <v>27724</v>
      </c>
      <c r="M4818" s="500" t="s">
        <v>2307</v>
      </c>
      <c r="N4818" s="500" t="s">
        <v>15690</v>
      </c>
    </row>
    <row r="4819" spans="1:14">
      <c r="A4819" s="500" t="s">
        <v>686</v>
      </c>
      <c r="B4819" s="500" t="s">
        <v>2858</v>
      </c>
      <c r="C4819" s="500" t="s">
        <v>2888</v>
      </c>
      <c r="D4819" s="500" t="s">
        <v>2889</v>
      </c>
      <c r="E4819" s="500" t="s">
        <v>11099</v>
      </c>
      <c r="F4819" s="500" t="s">
        <v>580</v>
      </c>
      <c r="G4819" s="500" t="s">
        <v>15691</v>
      </c>
      <c r="H4819" s="500" t="s">
        <v>14615</v>
      </c>
      <c r="I4819" s="500" t="s">
        <v>688</v>
      </c>
      <c r="J4819" s="500" t="s">
        <v>689</v>
      </c>
      <c r="K4819" s="500" t="s">
        <v>2306</v>
      </c>
      <c r="L4819" s="500" t="s">
        <v>27724</v>
      </c>
      <c r="M4819" s="500" t="s">
        <v>2307</v>
      </c>
      <c r="N4819" s="500" t="s">
        <v>15692</v>
      </c>
    </row>
    <row r="4820" spans="1:14">
      <c r="A4820" s="500" t="s">
        <v>686</v>
      </c>
      <c r="B4820" s="500" t="s">
        <v>2858</v>
      </c>
      <c r="C4820" s="500" t="s">
        <v>2888</v>
      </c>
      <c r="D4820" s="500" t="s">
        <v>2889</v>
      </c>
      <c r="E4820" s="500" t="s">
        <v>11099</v>
      </c>
      <c r="F4820" s="500" t="s">
        <v>580</v>
      </c>
      <c r="G4820" s="500" t="s">
        <v>15693</v>
      </c>
      <c r="H4820" s="500" t="s">
        <v>14870</v>
      </c>
      <c r="I4820" s="500" t="s">
        <v>688</v>
      </c>
      <c r="J4820" s="500" t="s">
        <v>689</v>
      </c>
      <c r="K4820" s="500" t="s">
        <v>2306</v>
      </c>
      <c r="L4820" s="500" t="s">
        <v>27724</v>
      </c>
      <c r="M4820" s="500" t="s">
        <v>2307</v>
      </c>
      <c r="N4820" s="500" t="s">
        <v>15694</v>
      </c>
    </row>
    <row r="4821" spans="1:14">
      <c r="A4821" s="500" t="s">
        <v>686</v>
      </c>
      <c r="B4821" s="500" t="s">
        <v>2858</v>
      </c>
      <c r="C4821" s="500" t="s">
        <v>2888</v>
      </c>
      <c r="D4821" s="500" t="s">
        <v>2889</v>
      </c>
      <c r="E4821" s="500" t="s">
        <v>11099</v>
      </c>
      <c r="F4821" s="500" t="s">
        <v>580</v>
      </c>
      <c r="G4821" s="500" t="s">
        <v>15695</v>
      </c>
      <c r="H4821" s="500" t="s">
        <v>11398</v>
      </c>
      <c r="I4821" s="500" t="s">
        <v>688</v>
      </c>
      <c r="J4821" s="500" t="s">
        <v>689</v>
      </c>
      <c r="K4821" s="500" t="s">
        <v>2306</v>
      </c>
      <c r="L4821" s="500" t="s">
        <v>27724</v>
      </c>
      <c r="M4821" s="500" t="s">
        <v>2307</v>
      </c>
      <c r="N4821" s="500" t="s">
        <v>15696</v>
      </c>
    </row>
    <row r="4822" spans="1:14">
      <c r="A4822" s="500" t="s">
        <v>686</v>
      </c>
      <c r="B4822" s="500" t="s">
        <v>2858</v>
      </c>
      <c r="C4822" s="500" t="s">
        <v>2888</v>
      </c>
      <c r="D4822" s="500" t="s">
        <v>2889</v>
      </c>
      <c r="E4822" s="500" t="s">
        <v>11099</v>
      </c>
      <c r="F4822" s="500" t="s">
        <v>580</v>
      </c>
      <c r="G4822" s="500" t="s">
        <v>15697</v>
      </c>
      <c r="H4822" s="500" t="s">
        <v>15698</v>
      </c>
      <c r="I4822" s="500" t="s">
        <v>688</v>
      </c>
      <c r="J4822" s="500" t="s">
        <v>689</v>
      </c>
      <c r="K4822" s="500" t="s">
        <v>2306</v>
      </c>
      <c r="L4822" s="500" t="s">
        <v>27724</v>
      </c>
      <c r="M4822" s="500" t="s">
        <v>2307</v>
      </c>
      <c r="N4822" s="500" t="s">
        <v>15699</v>
      </c>
    </row>
    <row r="4823" spans="1:14">
      <c r="A4823" s="500" t="s">
        <v>686</v>
      </c>
      <c r="B4823" s="500" t="s">
        <v>2858</v>
      </c>
      <c r="C4823" s="500" t="s">
        <v>2888</v>
      </c>
      <c r="D4823" s="500" t="s">
        <v>2889</v>
      </c>
      <c r="E4823" s="500" t="s">
        <v>11099</v>
      </c>
      <c r="F4823" s="500" t="s">
        <v>580</v>
      </c>
      <c r="G4823" s="500" t="s">
        <v>15700</v>
      </c>
      <c r="H4823" s="500" t="s">
        <v>7107</v>
      </c>
      <c r="I4823" s="500" t="s">
        <v>688</v>
      </c>
      <c r="J4823" s="500" t="s">
        <v>689</v>
      </c>
      <c r="K4823" s="500" t="s">
        <v>2306</v>
      </c>
      <c r="L4823" s="500" t="s">
        <v>27724</v>
      </c>
      <c r="M4823" s="500" t="s">
        <v>2307</v>
      </c>
      <c r="N4823" s="500" t="s">
        <v>15701</v>
      </c>
    </row>
    <row r="4824" spans="1:14">
      <c r="A4824" s="500" t="s">
        <v>686</v>
      </c>
      <c r="B4824" s="500" t="s">
        <v>2858</v>
      </c>
      <c r="C4824" s="500" t="s">
        <v>2888</v>
      </c>
      <c r="D4824" s="500" t="s">
        <v>2889</v>
      </c>
      <c r="E4824" s="500" t="s">
        <v>11099</v>
      </c>
      <c r="F4824" s="500" t="s">
        <v>580</v>
      </c>
      <c r="G4824" s="500" t="s">
        <v>15702</v>
      </c>
      <c r="H4824" s="500" t="s">
        <v>14422</v>
      </c>
      <c r="I4824" s="500" t="s">
        <v>688</v>
      </c>
      <c r="J4824" s="500" t="s">
        <v>689</v>
      </c>
      <c r="K4824" s="500" t="s">
        <v>2306</v>
      </c>
      <c r="L4824" s="500" t="s">
        <v>27724</v>
      </c>
      <c r="M4824" s="500" t="s">
        <v>2307</v>
      </c>
      <c r="N4824" s="500" t="s">
        <v>15703</v>
      </c>
    </row>
    <row r="4825" spans="1:14">
      <c r="A4825" s="500" t="s">
        <v>686</v>
      </c>
      <c r="B4825" s="500" t="s">
        <v>2858</v>
      </c>
      <c r="C4825" s="500" t="s">
        <v>2888</v>
      </c>
      <c r="D4825" s="500" t="s">
        <v>2889</v>
      </c>
      <c r="E4825" s="500" t="s">
        <v>11099</v>
      </c>
      <c r="F4825" s="500" t="s">
        <v>580</v>
      </c>
      <c r="G4825" s="500" t="s">
        <v>15704</v>
      </c>
      <c r="H4825" s="500" t="s">
        <v>14425</v>
      </c>
      <c r="I4825" s="500" t="s">
        <v>688</v>
      </c>
      <c r="J4825" s="500" t="s">
        <v>689</v>
      </c>
      <c r="K4825" s="500" t="s">
        <v>2306</v>
      </c>
      <c r="L4825" s="500" t="s">
        <v>27724</v>
      </c>
      <c r="M4825" s="500" t="s">
        <v>2307</v>
      </c>
      <c r="N4825" s="500" t="s">
        <v>15705</v>
      </c>
    </row>
    <row r="4826" spans="1:14">
      <c r="A4826" s="500" t="s">
        <v>686</v>
      </c>
      <c r="B4826" s="500" t="s">
        <v>2858</v>
      </c>
      <c r="C4826" s="500" t="s">
        <v>2888</v>
      </c>
      <c r="D4826" s="500" t="s">
        <v>2889</v>
      </c>
      <c r="E4826" s="500" t="s">
        <v>11099</v>
      </c>
      <c r="F4826" s="500" t="s">
        <v>580</v>
      </c>
      <c r="G4826" s="500" t="s">
        <v>15706</v>
      </c>
      <c r="H4826" s="500" t="s">
        <v>11801</v>
      </c>
      <c r="I4826" s="500" t="s">
        <v>688</v>
      </c>
      <c r="J4826" s="500" t="s">
        <v>689</v>
      </c>
      <c r="K4826" s="500" t="s">
        <v>2306</v>
      </c>
      <c r="L4826" s="500" t="s">
        <v>27724</v>
      </c>
      <c r="M4826" s="500" t="s">
        <v>2307</v>
      </c>
      <c r="N4826" s="500" t="s">
        <v>15707</v>
      </c>
    </row>
    <row r="4827" spans="1:14">
      <c r="A4827" s="500" t="s">
        <v>686</v>
      </c>
      <c r="B4827" s="500" t="s">
        <v>2858</v>
      </c>
      <c r="C4827" s="500" t="s">
        <v>2888</v>
      </c>
      <c r="D4827" s="500" t="s">
        <v>2889</v>
      </c>
      <c r="E4827" s="500" t="s">
        <v>11099</v>
      </c>
      <c r="F4827" s="500" t="s">
        <v>580</v>
      </c>
      <c r="G4827" s="500" t="s">
        <v>15708</v>
      </c>
      <c r="H4827" s="500" t="s">
        <v>7053</v>
      </c>
      <c r="I4827" s="500" t="s">
        <v>688</v>
      </c>
      <c r="J4827" s="500" t="s">
        <v>689</v>
      </c>
      <c r="K4827" s="500" t="s">
        <v>2306</v>
      </c>
      <c r="L4827" s="500" t="s">
        <v>27724</v>
      </c>
      <c r="M4827" s="500" t="s">
        <v>2307</v>
      </c>
      <c r="N4827" s="500" t="s">
        <v>15709</v>
      </c>
    </row>
    <row r="4828" spans="1:14">
      <c r="A4828" s="500" t="s">
        <v>686</v>
      </c>
      <c r="B4828" s="500" t="s">
        <v>2858</v>
      </c>
      <c r="C4828" s="500" t="s">
        <v>2888</v>
      </c>
      <c r="D4828" s="500" t="s">
        <v>2889</v>
      </c>
      <c r="E4828" s="500" t="s">
        <v>11099</v>
      </c>
      <c r="F4828" s="500" t="s">
        <v>580</v>
      </c>
      <c r="G4828" s="500" t="s">
        <v>15710</v>
      </c>
      <c r="H4828" s="500" t="s">
        <v>14432</v>
      </c>
      <c r="I4828" s="500" t="s">
        <v>688</v>
      </c>
      <c r="J4828" s="500" t="s">
        <v>689</v>
      </c>
      <c r="K4828" s="500" t="s">
        <v>2306</v>
      </c>
      <c r="L4828" s="500" t="s">
        <v>27724</v>
      </c>
      <c r="M4828" s="500" t="s">
        <v>2307</v>
      </c>
      <c r="N4828" s="500" t="s">
        <v>15711</v>
      </c>
    </row>
    <row r="4829" spans="1:14">
      <c r="A4829" s="500" t="s">
        <v>686</v>
      </c>
      <c r="B4829" s="500" t="s">
        <v>2858</v>
      </c>
      <c r="C4829" s="500" t="s">
        <v>2888</v>
      </c>
      <c r="D4829" s="500" t="s">
        <v>2889</v>
      </c>
      <c r="E4829" s="500" t="s">
        <v>11099</v>
      </c>
      <c r="F4829" s="500" t="s">
        <v>580</v>
      </c>
      <c r="G4829" s="500" t="s">
        <v>15712</v>
      </c>
      <c r="H4829" s="500" t="s">
        <v>14435</v>
      </c>
      <c r="I4829" s="500" t="s">
        <v>688</v>
      </c>
      <c r="J4829" s="500" t="s">
        <v>689</v>
      </c>
      <c r="K4829" s="500" t="s">
        <v>2306</v>
      </c>
      <c r="L4829" s="500" t="s">
        <v>27724</v>
      </c>
      <c r="M4829" s="500" t="s">
        <v>2307</v>
      </c>
      <c r="N4829" s="500" t="s">
        <v>15713</v>
      </c>
    </row>
    <row r="4830" spans="1:14">
      <c r="A4830" s="500" t="s">
        <v>686</v>
      </c>
      <c r="B4830" s="500" t="s">
        <v>2858</v>
      </c>
      <c r="C4830" s="500" t="s">
        <v>2888</v>
      </c>
      <c r="D4830" s="500" t="s">
        <v>2889</v>
      </c>
      <c r="E4830" s="500" t="s">
        <v>11099</v>
      </c>
      <c r="F4830" s="500" t="s">
        <v>580</v>
      </c>
      <c r="G4830" s="500" t="s">
        <v>15714</v>
      </c>
      <c r="H4830" s="500" t="s">
        <v>3952</v>
      </c>
      <c r="I4830" s="500" t="s">
        <v>688</v>
      </c>
      <c r="J4830" s="500" t="s">
        <v>689</v>
      </c>
      <c r="K4830" s="500" t="s">
        <v>2306</v>
      </c>
      <c r="L4830" s="500" t="s">
        <v>27724</v>
      </c>
      <c r="M4830" s="500" t="s">
        <v>2307</v>
      </c>
      <c r="N4830" s="500" t="s">
        <v>15715</v>
      </c>
    </row>
    <row r="4831" spans="1:14">
      <c r="A4831" s="500" t="s">
        <v>686</v>
      </c>
      <c r="B4831" s="500" t="s">
        <v>2858</v>
      </c>
      <c r="C4831" s="500" t="s">
        <v>2888</v>
      </c>
      <c r="D4831" s="500" t="s">
        <v>2889</v>
      </c>
      <c r="E4831" s="500" t="s">
        <v>11099</v>
      </c>
      <c r="F4831" s="500" t="s">
        <v>580</v>
      </c>
      <c r="G4831" s="500" t="s">
        <v>15716</v>
      </c>
      <c r="H4831" s="500" t="s">
        <v>14408</v>
      </c>
      <c r="I4831" s="500" t="s">
        <v>688</v>
      </c>
      <c r="J4831" s="500" t="s">
        <v>689</v>
      </c>
      <c r="K4831" s="500" t="s">
        <v>2306</v>
      </c>
      <c r="L4831" s="500" t="s">
        <v>27724</v>
      </c>
      <c r="M4831" s="500" t="s">
        <v>2307</v>
      </c>
      <c r="N4831" s="500" t="s">
        <v>15717</v>
      </c>
    </row>
    <row r="4832" spans="1:14">
      <c r="A4832" s="500" t="s">
        <v>686</v>
      </c>
      <c r="B4832" s="500" t="s">
        <v>2858</v>
      </c>
      <c r="C4832" s="500" t="s">
        <v>2888</v>
      </c>
      <c r="D4832" s="500" t="s">
        <v>2889</v>
      </c>
      <c r="E4832" s="500" t="s">
        <v>11099</v>
      </c>
      <c r="F4832" s="500" t="s">
        <v>580</v>
      </c>
      <c r="G4832" s="500" t="s">
        <v>15718</v>
      </c>
      <c r="H4832" s="500" t="s">
        <v>14666</v>
      </c>
      <c r="I4832" s="500" t="s">
        <v>688</v>
      </c>
      <c r="J4832" s="500" t="s">
        <v>689</v>
      </c>
      <c r="K4832" s="500" t="s">
        <v>2306</v>
      </c>
      <c r="L4832" s="500" t="s">
        <v>27724</v>
      </c>
      <c r="M4832" s="500" t="s">
        <v>2307</v>
      </c>
      <c r="N4832" s="500" t="s">
        <v>15719</v>
      </c>
    </row>
    <row r="4833" spans="1:14">
      <c r="A4833" s="500" t="s">
        <v>686</v>
      </c>
      <c r="B4833" s="500" t="s">
        <v>2858</v>
      </c>
      <c r="C4833" s="500" t="s">
        <v>2888</v>
      </c>
      <c r="D4833" s="500" t="s">
        <v>2889</v>
      </c>
      <c r="E4833" s="500" t="s">
        <v>11099</v>
      </c>
      <c r="F4833" s="500" t="s">
        <v>580</v>
      </c>
      <c r="G4833" s="500" t="s">
        <v>15720</v>
      </c>
      <c r="H4833" s="500" t="s">
        <v>14921</v>
      </c>
      <c r="I4833" s="500" t="s">
        <v>688</v>
      </c>
      <c r="J4833" s="500" t="s">
        <v>689</v>
      </c>
      <c r="K4833" s="500" t="s">
        <v>2306</v>
      </c>
      <c r="L4833" s="500" t="s">
        <v>27724</v>
      </c>
      <c r="M4833" s="500" t="s">
        <v>2307</v>
      </c>
      <c r="N4833" s="500" t="s">
        <v>15721</v>
      </c>
    </row>
    <row r="4834" spans="1:14">
      <c r="A4834" s="500" t="s">
        <v>686</v>
      </c>
      <c r="B4834" s="500" t="s">
        <v>2858</v>
      </c>
      <c r="C4834" s="500" t="s">
        <v>2888</v>
      </c>
      <c r="D4834" s="500" t="s">
        <v>2889</v>
      </c>
      <c r="E4834" s="500" t="s">
        <v>11099</v>
      </c>
      <c r="F4834" s="500" t="s">
        <v>580</v>
      </c>
      <c r="G4834" s="500" t="s">
        <v>15722</v>
      </c>
      <c r="H4834" s="500" t="s">
        <v>3903</v>
      </c>
      <c r="I4834" s="500" t="s">
        <v>688</v>
      </c>
      <c r="J4834" s="500" t="s">
        <v>689</v>
      </c>
      <c r="K4834" s="500" t="s">
        <v>2306</v>
      </c>
      <c r="L4834" s="500" t="s">
        <v>27724</v>
      </c>
      <c r="M4834" s="500" t="s">
        <v>2307</v>
      </c>
      <c r="N4834" s="500" t="s">
        <v>15723</v>
      </c>
    </row>
    <row r="4835" spans="1:14">
      <c r="A4835" s="500" t="s">
        <v>686</v>
      </c>
      <c r="B4835" s="500" t="s">
        <v>2858</v>
      </c>
      <c r="C4835" s="500" t="s">
        <v>2888</v>
      </c>
      <c r="D4835" s="500" t="s">
        <v>2889</v>
      </c>
      <c r="E4835" s="500" t="s">
        <v>11099</v>
      </c>
      <c r="F4835" s="500" t="s">
        <v>580</v>
      </c>
      <c r="G4835" s="500" t="s">
        <v>15724</v>
      </c>
      <c r="H4835" s="500" t="s">
        <v>7107</v>
      </c>
      <c r="I4835" s="500" t="s">
        <v>688</v>
      </c>
      <c r="J4835" s="500" t="s">
        <v>689</v>
      </c>
      <c r="K4835" s="500" t="s">
        <v>2306</v>
      </c>
      <c r="L4835" s="500" t="s">
        <v>27724</v>
      </c>
      <c r="M4835" s="500" t="s">
        <v>2307</v>
      </c>
      <c r="N4835" s="500" t="s">
        <v>15725</v>
      </c>
    </row>
    <row r="4836" spans="1:14">
      <c r="A4836" s="500" t="s">
        <v>686</v>
      </c>
      <c r="B4836" s="500" t="s">
        <v>2858</v>
      </c>
      <c r="C4836" s="500" t="s">
        <v>2888</v>
      </c>
      <c r="D4836" s="500" t="s">
        <v>2889</v>
      </c>
      <c r="E4836" s="500" t="s">
        <v>11099</v>
      </c>
      <c r="F4836" s="500" t="s">
        <v>580</v>
      </c>
      <c r="G4836" s="500" t="s">
        <v>15726</v>
      </c>
      <c r="H4836" s="500" t="s">
        <v>14422</v>
      </c>
      <c r="I4836" s="500" t="s">
        <v>688</v>
      </c>
      <c r="J4836" s="500" t="s">
        <v>689</v>
      </c>
      <c r="K4836" s="500" t="s">
        <v>2306</v>
      </c>
      <c r="L4836" s="500" t="s">
        <v>27724</v>
      </c>
      <c r="M4836" s="500" t="s">
        <v>2307</v>
      </c>
      <c r="N4836" s="500" t="s">
        <v>15727</v>
      </c>
    </row>
    <row r="4837" spans="1:14">
      <c r="A4837" s="500" t="s">
        <v>686</v>
      </c>
      <c r="B4837" s="500" t="s">
        <v>2858</v>
      </c>
      <c r="C4837" s="500" t="s">
        <v>2888</v>
      </c>
      <c r="D4837" s="500" t="s">
        <v>2889</v>
      </c>
      <c r="E4837" s="500" t="s">
        <v>11099</v>
      </c>
      <c r="F4837" s="500" t="s">
        <v>580</v>
      </c>
      <c r="G4837" s="500" t="s">
        <v>15728</v>
      </c>
      <c r="H4837" s="500" t="s">
        <v>14425</v>
      </c>
      <c r="I4837" s="500" t="s">
        <v>688</v>
      </c>
      <c r="J4837" s="500" t="s">
        <v>689</v>
      </c>
      <c r="K4837" s="500" t="s">
        <v>2306</v>
      </c>
      <c r="L4837" s="500" t="s">
        <v>27724</v>
      </c>
      <c r="M4837" s="500" t="s">
        <v>2307</v>
      </c>
      <c r="N4837" s="500" t="s">
        <v>15729</v>
      </c>
    </row>
    <row r="4838" spans="1:14">
      <c r="A4838" s="500" t="s">
        <v>686</v>
      </c>
      <c r="B4838" s="500" t="s">
        <v>2858</v>
      </c>
      <c r="C4838" s="500" t="s">
        <v>2888</v>
      </c>
      <c r="D4838" s="500" t="s">
        <v>2889</v>
      </c>
      <c r="E4838" s="500" t="s">
        <v>11099</v>
      </c>
      <c r="F4838" s="500" t="s">
        <v>580</v>
      </c>
      <c r="G4838" s="500" t="s">
        <v>15730</v>
      </c>
      <c r="H4838" s="500" t="s">
        <v>11801</v>
      </c>
      <c r="I4838" s="500" t="s">
        <v>688</v>
      </c>
      <c r="J4838" s="500" t="s">
        <v>689</v>
      </c>
      <c r="K4838" s="500" t="s">
        <v>2306</v>
      </c>
      <c r="L4838" s="500" t="s">
        <v>27724</v>
      </c>
      <c r="M4838" s="500" t="s">
        <v>2307</v>
      </c>
      <c r="N4838" s="500" t="s">
        <v>15731</v>
      </c>
    </row>
    <row r="4839" spans="1:14">
      <c r="A4839" s="500" t="s">
        <v>686</v>
      </c>
      <c r="B4839" s="500" t="s">
        <v>2858</v>
      </c>
      <c r="C4839" s="500" t="s">
        <v>2888</v>
      </c>
      <c r="D4839" s="500" t="s">
        <v>2889</v>
      </c>
      <c r="E4839" s="500" t="s">
        <v>11099</v>
      </c>
      <c r="F4839" s="500" t="s">
        <v>580</v>
      </c>
      <c r="G4839" s="500" t="s">
        <v>15732</v>
      </c>
      <c r="H4839" s="500" t="s">
        <v>7053</v>
      </c>
      <c r="I4839" s="500" t="s">
        <v>688</v>
      </c>
      <c r="J4839" s="500" t="s">
        <v>689</v>
      </c>
      <c r="K4839" s="500" t="s">
        <v>2306</v>
      </c>
      <c r="L4839" s="500" t="s">
        <v>27724</v>
      </c>
      <c r="M4839" s="500" t="s">
        <v>2307</v>
      </c>
      <c r="N4839" s="500" t="s">
        <v>15733</v>
      </c>
    </row>
    <row r="4840" spans="1:14">
      <c r="A4840" s="500" t="s">
        <v>686</v>
      </c>
      <c r="B4840" s="500" t="s">
        <v>2858</v>
      </c>
      <c r="C4840" s="500" t="s">
        <v>2888</v>
      </c>
      <c r="D4840" s="500" t="s">
        <v>2889</v>
      </c>
      <c r="E4840" s="500" t="s">
        <v>11099</v>
      </c>
      <c r="F4840" s="500" t="s">
        <v>580</v>
      </c>
      <c r="G4840" s="500" t="s">
        <v>15734</v>
      </c>
      <c r="H4840" s="500" t="s">
        <v>14432</v>
      </c>
      <c r="I4840" s="500" t="s">
        <v>688</v>
      </c>
      <c r="J4840" s="500" t="s">
        <v>689</v>
      </c>
      <c r="K4840" s="500" t="s">
        <v>2306</v>
      </c>
      <c r="L4840" s="500" t="s">
        <v>27724</v>
      </c>
      <c r="M4840" s="500" t="s">
        <v>2307</v>
      </c>
      <c r="N4840" s="500" t="s">
        <v>15735</v>
      </c>
    </row>
    <row r="4841" spans="1:14">
      <c r="A4841" s="500" t="s">
        <v>686</v>
      </c>
      <c r="B4841" s="500" t="s">
        <v>2858</v>
      </c>
      <c r="C4841" s="500" t="s">
        <v>2888</v>
      </c>
      <c r="D4841" s="500" t="s">
        <v>2889</v>
      </c>
      <c r="E4841" s="500" t="s">
        <v>11099</v>
      </c>
      <c r="F4841" s="500" t="s">
        <v>580</v>
      </c>
      <c r="G4841" s="500" t="s">
        <v>15736</v>
      </c>
      <c r="H4841" s="500" t="s">
        <v>14435</v>
      </c>
      <c r="I4841" s="500" t="s">
        <v>688</v>
      </c>
      <c r="J4841" s="500" t="s">
        <v>689</v>
      </c>
      <c r="K4841" s="500" t="s">
        <v>2306</v>
      </c>
      <c r="L4841" s="500" t="s">
        <v>27724</v>
      </c>
      <c r="M4841" s="500" t="s">
        <v>2307</v>
      </c>
      <c r="N4841" s="500" t="s">
        <v>15737</v>
      </c>
    </row>
    <row r="4842" spans="1:14">
      <c r="A4842" s="500" t="s">
        <v>686</v>
      </c>
      <c r="B4842" s="500" t="s">
        <v>2858</v>
      </c>
      <c r="C4842" s="500" t="s">
        <v>2888</v>
      </c>
      <c r="D4842" s="500" t="s">
        <v>2889</v>
      </c>
      <c r="E4842" s="500" t="s">
        <v>11099</v>
      </c>
      <c r="F4842" s="500" t="s">
        <v>580</v>
      </c>
      <c r="G4842" s="500" t="s">
        <v>15738</v>
      </c>
      <c r="H4842" s="500" t="s">
        <v>3952</v>
      </c>
      <c r="I4842" s="500" t="s">
        <v>688</v>
      </c>
      <c r="J4842" s="500" t="s">
        <v>689</v>
      </c>
      <c r="K4842" s="500" t="s">
        <v>2306</v>
      </c>
      <c r="L4842" s="500" t="s">
        <v>27724</v>
      </c>
      <c r="M4842" s="500" t="s">
        <v>2307</v>
      </c>
      <c r="N4842" s="500" t="s">
        <v>15739</v>
      </c>
    </row>
    <row r="4843" spans="1:14">
      <c r="A4843" s="500" t="s">
        <v>686</v>
      </c>
      <c r="B4843" s="500" t="s">
        <v>2858</v>
      </c>
      <c r="C4843" s="500" t="s">
        <v>2888</v>
      </c>
      <c r="D4843" s="500" t="s">
        <v>2889</v>
      </c>
      <c r="E4843" s="500" t="s">
        <v>11099</v>
      </c>
      <c r="F4843" s="500" t="s">
        <v>580</v>
      </c>
      <c r="G4843" s="500" t="s">
        <v>15740</v>
      </c>
      <c r="H4843" s="500" t="s">
        <v>14408</v>
      </c>
      <c r="I4843" s="500" t="s">
        <v>688</v>
      </c>
      <c r="J4843" s="500" t="s">
        <v>689</v>
      </c>
      <c r="K4843" s="500" t="s">
        <v>2306</v>
      </c>
      <c r="L4843" s="500" t="s">
        <v>27724</v>
      </c>
      <c r="M4843" s="500" t="s">
        <v>2307</v>
      </c>
      <c r="N4843" s="500" t="s">
        <v>15741</v>
      </c>
    </row>
    <row r="4844" spans="1:14">
      <c r="A4844" s="500" t="s">
        <v>686</v>
      </c>
      <c r="B4844" s="500" t="s">
        <v>2858</v>
      </c>
      <c r="C4844" s="500" t="s">
        <v>2888</v>
      </c>
      <c r="D4844" s="500" t="s">
        <v>2889</v>
      </c>
      <c r="E4844" s="500" t="s">
        <v>11099</v>
      </c>
      <c r="F4844" s="500" t="s">
        <v>580</v>
      </c>
      <c r="G4844" s="500" t="s">
        <v>15742</v>
      </c>
      <c r="H4844" s="500" t="s">
        <v>14666</v>
      </c>
      <c r="I4844" s="500" t="s">
        <v>688</v>
      </c>
      <c r="J4844" s="500" t="s">
        <v>689</v>
      </c>
      <c r="K4844" s="500" t="s">
        <v>2306</v>
      </c>
      <c r="L4844" s="500" t="s">
        <v>27724</v>
      </c>
      <c r="M4844" s="500" t="s">
        <v>2307</v>
      </c>
      <c r="N4844" s="500" t="s">
        <v>15743</v>
      </c>
    </row>
    <row r="4845" spans="1:14">
      <c r="A4845" s="500" t="s">
        <v>686</v>
      </c>
      <c r="B4845" s="500" t="s">
        <v>2858</v>
      </c>
      <c r="C4845" s="500" t="s">
        <v>2888</v>
      </c>
      <c r="D4845" s="500" t="s">
        <v>2889</v>
      </c>
      <c r="E4845" s="500" t="s">
        <v>11099</v>
      </c>
      <c r="F4845" s="500" t="s">
        <v>580</v>
      </c>
      <c r="G4845" s="500" t="s">
        <v>15744</v>
      </c>
      <c r="H4845" s="500" t="s">
        <v>14921</v>
      </c>
      <c r="I4845" s="500" t="s">
        <v>688</v>
      </c>
      <c r="J4845" s="500" t="s">
        <v>689</v>
      </c>
      <c r="K4845" s="500" t="s">
        <v>2306</v>
      </c>
      <c r="L4845" s="500" t="s">
        <v>27724</v>
      </c>
      <c r="M4845" s="500" t="s">
        <v>2307</v>
      </c>
      <c r="N4845" s="500" t="s">
        <v>15745</v>
      </c>
    </row>
    <row r="4846" spans="1:14">
      <c r="A4846" s="500" t="s">
        <v>686</v>
      </c>
      <c r="B4846" s="500" t="s">
        <v>2858</v>
      </c>
      <c r="C4846" s="500" t="s">
        <v>2888</v>
      </c>
      <c r="D4846" s="500" t="s">
        <v>2889</v>
      </c>
      <c r="E4846" s="500" t="s">
        <v>11099</v>
      </c>
      <c r="F4846" s="500" t="s">
        <v>580</v>
      </c>
      <c r="G4846" s="500" t="s">
        <v>15746</v>
      </c>
      <c r="H4846" s="500" t="s">
        <v>3903</v>
      </c>
      <c r="I4846" s="500" t="s">
        <v>688</v>
      </c>
      <c r="J4846" s="500" t="s">
        <v>689</v>
      </c>
      <c r="K4846" s="500" t="s">
        <v>2306</v>
      </c>
      <c r="L4846" s="500" t="s">
        <v>27724</v>
      </c>
      <c r="M4846" s="500" t="s">
        <v>2307</v>
      </c>
      <c r="N4846" s="500" t="s">
        <v>15747</v>
      </c>
    </row>
    <row r="4847" spans="1:14">
      <c r="A4847" s="500" t="s">
        <v>686</v>
      </c>
      <c r="B4847" s="500" t="s">
        <v>2858</v>
      </c>
      <c r="C4847" s="500" t="s">
        <v>2888</v>
      </c>
      <c r="D4847" s="500" t="s">
        <v>2889</v>
      </c>
      <c r="E4847" s="500" t="s">
        <v>11099</v>
      </c>
      <c r="F4847" s="500" t="s">
        <v>580</v>
      </c>
      <c r="G4847" s="500" t="s">
        <v>15748</v>
      </c>
      <c r="H4847" s="500" t="s">
        <v>11835</v>
      </c>
      <c r="I4847" s="500" t="s">
        <v>688</v>
      </c>
      <c r="J4847" s="500" t="s">
        <v>689</v>
      </c>
      <c r="K4847" s="500" t="s">
        <v>2306</v>
      </c>
      <c r="L4847" s="500" t="s">
        <v>27724</v>
      </c>
      <c r="M4847" s="500" t="s">
        <v>2307</v>
      </c>
      <c r="N4847" s="500" t="s">
        <v>15749</v>
      </c>
    </row>
    <row r="4848" spans="1:14">
      <c r="A4848" s="500" t="s">
        <v>686</v>
      </c>
      <c r="B4848" s="500" t="s">
        <v>2858</v>
      </c>
      <c r="C4848" s="500" t="s">
        <v>2888</v>
      </c>
      <c r="D4848" s="500" t="s">
        <v>2889</v>
      </c>
      <c r="E4848" s="500" t="s">
        <v>11099</v>
      </c>
      <c r="F4848" s="500" t="s">
        <v>580</v>
      </c>
      <c r="G4848" s="500" t="s">
        <v>15750</v>
      </c>
      <c r="H4848" s="500" t="s">
        <v>11309</v>
      </c>
      <c r="I4848" s="500" t="s">
        <v>688</v>
      </c>
      <c r="J4848" s="500" t="s">
        <v>689</v>
      </c>
      <c r="K4848" s="500" t="s">
        <v>2306</v>
      </c>
      <c r="L4848" s="500" t="s">
        <v>27724</v>
      </c>
      <c r="M4848" s="500" t="s">
        <v>2307</v>
      </c>
      <c r="N4848" s="500" t="s">
        <v>15751</v>
      </c>
    </row>
    <row r="4849" spans="1:14">
      <c r="A4849" s="500" t="s">
        <v>686</v>
      </c>
      <c r="B4849" s="500" t="s">
        <v>2858</v>
      </c>
      <c r="C4849" s="500" t="s">
        <v>2888</v>
      </c>
      <c r="D4849" s="500" t="s">
        <v>2889</v>
      </c>
      <c r="E4849" s="500" t="s">
        <v>11099</v>
      </c>
      <c r="F4849" s="500" t="s">
        <v>580</v>
      </c>
      <c r="G4849" s="500" t="s">
        <v>15752</v>
      </c>
      <c r="H4849" s="500" t="s">
        <v>11063</v>
      </c>
      <c r="I4849" s="500" t="s">
        <v>688</v>
      </c>
      <c r="J4849" s="500" t="s">
        <v>689</v>
      </c>
      <c r="K4849" s="500" t="s">
        <v>2306</v>
      </c>
      <c r="L4849" s="500" t="s">
        <v>27724</v>
      </c>
      <c r="M4849" s="500" t="s">
        <v>2307</v>
      </c>
      <c r="N4849" s="500" t="s">
        <v>15753</v>
      </c>
    </row>
    <row r="4850" spans="1:14">
      <c r="A4850" s="500" t="s">
        <v>686</v>
      </c>
      <c r="B4850" s="500" t="s">
        <v>2858</v>
      </c>
      <c r="C4850" s="500" t="s">
        <v>2888</v>
      </c>
      <c r="D4850" s="500" t="s">
        <v>2889</v>
      </c>
      <c r="E4850" s="500" t="s">
        <v>11099</v>
      </c>
      <c r="F4850" s="500" t="s">
        <v>580</v>
      </c>
      <c r="G4850" s="500" t="s">
        <v>15754</v>
      </c>
      <c r="H4850" s="500" t="s">
        <v>11320</v>
      </c>
      <c r="I4850" s="500" t="s">
        <v>688</v>
      </c>
      <c r="J4850" s="500" t="s">
        <v>689</v>
      </c>
      <c r="K4850" s="500" t="s">
        <v>2306</v>
      </c>
      <c r="L4850" s="500" t="s">
        <v>27724</v>
      </c>
      <c r="M4850" s="500" t="s">
        <v>2307</v>
      </c>
      <c r="N4850" s="500" t="s">
        <v>15755</v>
      </c>
    </row>
    <row r="4851" spans="1:14">
      <c r="A4851" s="500" t="s">
        <v>686</v>
      </c>
      <c r="B4851" s="500" t="s">
        <v>2858</v>
      </c>
      <c r="C4851" s="500" t="s">
        <v>2888</v>
      </c>
      <c r="D4851" s="500" t="s">
        <v>2889</v>
      </c>
      <c r="E4851" s="500" t="s">
        <v>11099</v>
      </c>
      <c r="F4851" s="500" t="s">
        <v>580</v>
      </c>
      <c r="G4851" s="500" t="s">
        <v>15756</v>
      </c>
      <c r="H4851" s="500" t="s">
        <v>13771</v>
      </c>
      <c r="I4851" s="500" t="s">
        <v>688</v>
      </c>
      <c r="J4851" s="500" t="s">
        <v>689</v>
      </c>
      <c r="K4851" s="500" t="s">
        <v>2306</v>
      </c>
      <c r="L4851" s="500" t="s">
        <v>27724</v>
      </c>
      <c r="M4851" s="500" t="s">
        <v>2307</v>
      </c>
      <c r="N4851" s="500" t="s">
        <v>15757</v>
      </c>
    </row>
    <row r="4852" spans="1:14">
      <c r="A4852" s="500" t="s">
        <v>686</v>
      </c>
      <c r="B4852" s="500" t="s">
        <v>2858</v>
      </c>
      <c r="C4852" s="500" t="s">
        <v>2888</v>
      </c>
      <c r="D4852" s="500" t="s">
        <v>2889</v>
      </c>
      <c r="E4852" s="500" t="s">
        <v>11099</v>
      </c>
      <c r="F4852" s="500" t="s">
        <v>580</v>
      </c>
      <c r="G4852" s="500" t="s">
        <v>15758</v>
      </c>
      <c r="H4852" s="500" t="s">
        <v>14164</v>
      </c>
      <c r="I4852" s="500" t="s">
        <v>688</v>
      </c>
      <c r="J4852" s="500" t="s">
        <v>689</v>
      </c>
      <c r="K4852" s="500" t="s">
        <v>2306</v>
      </c>
      <c r="L4852" s="500" t="s">
        <v>27724</v>
      </c>
      <c r="M4852" s="500" t="s">
        <v>2307</v>
      </c>
      <c r="N4852" s="500" t="s">
        <v>15759</v>
      </c>
    </row>
    <row r="4853" spans="1:14">
      <c r="A4853" s="500" t="s">
        <v>686</v>
      </c>
      <c r="B4853" s="500" t="s">
        <v>2858</v>
      </c>
      <c r="C4853" s="500" t="s">
        <v>2888</v>
      </c>
      <c r="D4853" s="500" t="s">
        <v>2889</v>
      </c>
      <c r="E4853" s="500" t="s">
        <v>11099</v>
      </c>
      <c r="F4853" s="500" t="s">
        <v>580</v>
      </c>
      <c r="G4853" s="500" t="s">
        <v>15760</v>
      </c>
      <c r="H4853" s="500" t="s">
        <v>14218</v>
      </c>
      <c r="I4853" s="500" t="s">
        <v>688</v>
      </c>
      <c r="J4853" s="500" t="s">
        <v>689</v>
      </c>
      <c r="K4853" s="500" t="s">
        <v>2306</v>
      </c>
      <c r="L4853" s="500" t="s">
        <v>27724</v>
      </c>
      <c r="M4853" s="500" t="s">
        <v>2307</v>
      </c>
      <c r="N4853" s="500" t="s">
        <v>15761</v>
      </c>
    </row>
    <row r="4854" spans="1:14">
      <c r="A4854" s="500" t="s">
        <v>686</v>
      </c>
      <c r="B4854" s="500" t="s">
        <v>2858</v>
      </c>
      <c r="C4854" s="500" t="s">
        <v>2888</v>
      </c>
      <c r="D4854" s="500" t="s">
        <v>2889</v>
      </c>
      <c r="E4854" s="500" t="s">
        <v>11099</v>
      </c>
      <c r="F4854" s="500" t="s">
        <v>580</v>
      </c>
      <c r="G4854" s="500" t="s">
        <v>15762</v>
      </c>
      <c r="H4854" s="500" t="s">
        <v>11254</v>
      </c>
      <c r="I4854" s="500" t="s">
        <v>688</v>
      </c>
      <c r="J4854" s="500" t="s">
        <v>689</v>
      </c>
      <c r="K4854" s="500" t="s">
        <v>2306</v>
      </c>
      <c r="L4854" s="500" t="s">
        <v>27724</v>
      </c>
      <c r="M4854" s="500" t="s">
        <v>2307</v>
      </c>
      <c r="N4854" s="500" t="s">
        <v>15763</v>
      </c>
    </row>
    <row r="4855" spans="1:14">
      <c r="A4855" s="500" t="s">
        <v>686</v>
      </c>
      <c r="B4855" s="500" t="s">
        <v>2858</v>
      </c>
      <c r="C4855" s="500" t="s">
        <v>2888</v>
      </c>
      <c r="D4855" s="500" t="s">
        <v>2889</v>
      </c>
      <c r="E4855" s="500" t="s">
        <v>11099</v>
      </c>
      <c r="F4855" s="500" t="s">
        <v>580</v>
      </c>
      <c r="G4855" s="500" t="s">
        <v>15764</v>
      </c>
      <c r="H4855" s="500" t="s">
        <v>14195</v>
      </c>
      <c r="I4855" s="500" t="s">
        <v>688</v>
      </c>
      <c r="J4855" s="500" t="s">
        <v>689</v>
      </c>
      <c r="K4855" s="500" t="s">
        <v>2306</v>
      </c>
      <c r="L4855" s="500" t="s">
        <v>27724</v>
      </c>
      <c r="M4855" s="500" t="s">
        <v>2307</v>
      </c>
      <c r="N4855" s="500" t="s">
        <v>15765</v>
      </c>
    </row>
    <row r="4856" spans="1:14">
      <c r="A4856" s="500" t="s">
        <v>686</v>
      </c>
      <c r="B4856" s="500" t="s">
        <v>2858</v>
      </c>
      <c r="C4856" s="500" t="s">
        <v>2888</v>
      </c>
      <c r="D4856" s="500" t="s">
        <v>2889</v>
      </c>
      <c r="E4856" s="500" t="s">
        <v>11099</v>
      </c>
      <c r="F4856" s="500" t="s">
        <v>580</v>
      </c>
      <c r="G4856" s="500" t="s">
        <v>15766</v>
      </c>
      <c r="H4856" s="500" t="s">
        <v>11296</v>
      </c>
      <c r="I4856" s="500" t="s">
        <v>688</v>
      </c>
      <c r="J4856" s="500" t="s">
        <v>689</v>
      </c>
      <c r="K4856" s="500" t="s">
        <v>2306</v>
      </c>
      <c r="L4856" s="500" t="s">
        <v>27724</v>
      </c>
      <c r="M4856" s="500" t="s">
        <v>2307</v>
      </c>
      <c r="N4856" s="500" t="s">
        <v>15767</v>
      </c>
    </row>
    <row r="4857" spans="1:14">
      <c r="A4857" s="500" t="s">
        <v>686</v>
      </c>
      <c r="B4857" s="500" t="s">
        <v>2858</v>
      </c>
      <c r="C4857" s="500" t="s">
        <v>2888</v>
      </c>
      <c r="D4857" s="500" t="s">
        <v>2889</v>
      </c>
      <c r="E4857" s="500" t="s">
        <v>11099</v>
      </c>
      <c r="F4857" s="500" t="s">
        <v>580</v>
      </c>
      <c r="G4857" s="500" t="s">
        <v>15768</v>
      </c>
      <c r="H4857" s="500" t="s">
        <v>14717</v>
      </c>
      <c r="I4857" s="500" t="s">
        <v>688</v>
      </c>
      <c r="J4857" s="500" t="s">
        <v>689</v>
      </c>
      <c r="K4857" s="500" t="s">
        <v>2306</v>
      </c>
      <c r="L4857" s="500" t="s">
        <v>27724</v>
      </c>
      <c r="M4857" s="500" t="s">
        <v>2307</v>
      </c>
      <c r="N4857" s="500" t="s">
        <v>15769</v>
      </c>
    </row>
    <row r="4858" spans="1:14">
      <c r="A4858" s="500" t="s">
        <v>686</v>
      </c>
      <c r="B4858" s="500" t="s">
        <v>2858</v>
      </c>
      <c r="C4858" s="500" t="s">
        <v>2888</v>
      </c>
      <c r="D4858" s="500" t="s">
        <v>2889</v>
      </c>
      <c r="E4858" s="500" t="s">
        <v>11099</v>
      </c>
      <c r="F4858" s="500" t="s">
        <v>580</v>
      </c>
      <c r="G4858" s="500" t="s">
        <v>15770</v>
      </c>
      <c r="H4858" s="500" t="s">
        <v>6980</v>
      </c>
      <c r="I4858" s="500" t="s">
        <v>688</v>
      </c>
      <c r="J4858" s="500" t="s">
        <v>689</v>
      </c>
      <c r="K4858" s="500" t="s">
        <v>2306</v>
      </c>
      <c r="L4858" s="500" t="s">
        <v>27724</v>
      </c>
      <c r="M4858" s="500" t="s">
        <v>2307</v>
      </c>
      <c r="N4858" s="500" t="s">
        <v>15771</v>
      </c>
    </row>
    <row r="4859" spans="1:14">
      <c r="A4859" s="500" t="s">
        <v>686</v>
      </c>
      <c r="B4859" s="500" t="s">
        <v>2858</v>
      </c>
      <c r="C4859" s="500" t="s">
        <v>2888</v>
      </c>
      <c r="D4859" s="500" t="s">
        <v>2889</v>
      </c>
      <c r="E4859" s="500" t="s">
        <v>11099</v>
      </c>
      <c r="F4859" s="500" t="s">
        <v>580</v>
      </c>
      <c r="G4859" s="500" t="s">
        <v>15772</v>
      </c>
      <c r="H4859" s="500" t="s">
        <v>15496</v>
      </c>
      <c r="I4859" s="500" t="s">
        <v>688</v>
      </c>
      <c r="J4859" s="500" t="s">
        <v>689</v>
      </c>
      <c r="K4859" s="500" t="s">
        <v>2306</v>
      </c>
      <c r="L4859" s="500" t="s">
        <v>27724</v>
      </c>
      <c r="M4859" s="500" t="s">
        <v>2307</v>
      </c>
      <c r="N4859" s="500" t="s">
        <v>15773</v>
      </c>
    </row>
    <row r="4860" spans="1:14">
      <c r="A4860" s="500" t="s">
        <v>686</v>
      </c>
      <c r="B4860" s="500" t="s">
        <v>2858</v>
      </c>
      <c r="C4860" s="500" t="s">
        <v>2888</v>
      </c>
      <c r="D4860" s="500" t="s">
        <v>2889</v>
      </c>
      <c r="E4860" s="500" t="s">
        <v>11099</v>
      </c>
      <c r="F4860" s="500" t="s">
        <v>580</v>
      </c>
      <c r="G4860" s="500" t="s">
        <v>15774</v>
      </c>
      <c r="H4860" s="500" t="s">
        <v>11309</v>
      </c>
      <c r="I4860" s="500" t="s">
        <v>688</v>
      </c>
      <c r="J4860" s="500" t="s">
        <v>689</v>
      </c>
      <c r="K4860" s="500" t="s">
        <v>2306</v>
      </c>
      <c r="L4860" s="500" t="s">
        <v>27724</v>
      </c>
      <c r="M4860" s="500" t="s">
        <v>2307</v>
      </c>
      <c r="N4860" s="500" t="s">
        <v>15775</v>
      </c>
    </row>
    <row r="4861" spans="1:14">
      <c r="A4861" s="500" t="s">
        <v>686</v>
      </c>
      <c r="B4861" s="500" t="s">
        <v>2858</v>
      </c>
      <c r="C4861" s="500" t="s">
        <v>2888</v>
      </c>
      <c r="D4861" s="500" t="s">
        <v>2889</v>
      </c>
      <c r="E4861" s="500" t="s">
        <v>11099</v>
      </c>
      <c r="F4861" s="500" t="s">
        <v>580</v>
      </c>
      <c r="G4861" s="500" t="s">
        <v>15776</v>
      </c>
      <c r="H4861" s="500" t="s">
        <v>11063</v>
      </c>
      <c r="I4861" s="500" t="s">
        <v>688</v>
      </c>
      <c r="J4861" s="500" t="s">
        <v>689</v>
      </c>
      <c r="K4861" s="500" t="s">
        <v>2306</v>
      </c>
      <c r="L4861" s="500" t="s">
        <v>27724</v>
      </c>
      <c r="M4861" s="500" t="s">
        <v>2307</v>
      </c>
      <c r="N4861" s="500" t="s">
        <v>15777</v>
      </c>
    </row>
    <row r="4862" spans="1:14">
      <c r="A4862" s="500" t="s">
        <v>686</v>
      </c>
      <c r="B4862" s="500" t="s">
        <v>2858</v>
      </c>
      <c r="C4862" s="500" t="s">
        <v>2888</v>
      </c>
      <c r="D4862" s="500" t="s">
        <v>2889</v>
      </c>
      <c r="E4862" s="500" t="s">
        <v>11099</v>
      </c>
      <c r="F4862" s="500" t="s">
        <v>580</v>
      </c>
      <c r="G4862" s="500" t="s">
        <v>15778</v>
      </c>
      <c r="H4862" s="500" t="s">
        <v>11320</v>
      </c>
      <c r="I4862" s="500" t="s">
        <v>688</v>
      </c>
      <c r="J4862" s="500" t="s">
        <v>689</v>
      </c>
      <c r="K4862" s="500" t="s">
        <v>2306</v>
      </c>
      <c r="L4862" s="500" t="s">
        <v>27724</v>
      </c>
      <c r="M4862" s="500" t="s">
        <v>2307</v>
      </c>
      <c r="N4862" s="500" t="s">
        <v>15779</v>
      </c>
    </row>
    <row r="4863" spans="1:14">
      <c r="A4863" s="500" t="s">
        <v>686</v>
      </c>
      <c r="B4863" s="500" t="s">
        <v>2858</v>
      </c>
      <c r="C4863" s="500" t="s">
        <v>2888</v>
      </c>
      <c r="D4863" s="500" t="s">
        <v>2889</v>
      </c>
      <c r="E4863" s="500" t="s">
        <v>11099</v>
      </c>
      <c r="F4863" s="500" t="s">
        <v>580</v>
      </c>
      <c r="G4863" s="500" t="s">
        <v>15780</v>
      </c>
      <c r="H4863" s="500" t="s">
        <v>13771</v>
      </c>
      <c r="I4863" s="500" t="s">
        <v>688</v>
      </c>
      <c r="J4863" s="500" t="s">
        <v>689</v>
      </c>
      <c r="K4863" s="500" t="s">
        <v>2306</v>
      </c>
      <c r="L4863" s="500" t="s">
        <v>27724</v>
      </c>
      <c r="M4863" s="500" t="s">
        <v>2307</v>
      </c>
      <c r="N4863" s="500" t="s">
        <v>15781</v>
      </c>
    </row>
    <row r="4864" spans="1:14">
      <c r="A4864" s="500" t="s">
        <v>686</v>
      </c>
      <c r="B4864" s="500" t="s">
        <v>2858</v>
      </c>
      <c r="C4864" s="500" t="s">
        <v>2888</v>
      </c>
      <c r="D4864" s="500" t="s">
        <v>2889</v>
      </c>
      <c r="E4864" s="500" t="s">
        <v>11099</v>
      </c>
      <c r="F4864" s="500" t="s">
        <v>580</v>
      </c>
      <c r="G4864" s="500" t="s">
        <v>15782</v>
      </c>
      <c r="H4864" s="500" t="s">
        <v>14164</v>
      </c>
      <c r="I4864" s="500" t="s">
        <v>688</v>
      </c>
      <c r="J4864" s="500" t="s">
        <v>689</v>
      </c>
      <c r="K4864" s="500" t="s">
        <v>2306</v>
      </c>
      <c r="L4864" s="500" t="s">
        <v>27724</v>
      </c>
      <c r="M4864" s="500" t="s">
        <v>2307</v>
      </c>
      <c r="N4864" s="500" t="s">
        <v>15783</v>
      </c>
    </row>
    <row r="4865" spans="1:14">
      <c r="A4865" s="500" t="s">
        <v>686</v>
      </c>
      <c r="B4865" s="500" t="s">
        <v>2858</v>
      </c>
      <c r="C4865" s="500" t="s">
        <v>2888</v>
      </c>
      <c r="D4865" s="500" t="s">
        <v>2889</v>
      </c>
      <c r="E4865" s="500" t="s">
        <v>11099</v>
      </c>
      <c r="F4865" s="500" t="s">
        <v>580</v>
      </c>
      <c r="G4865" s="500" t="s">
        <v>15784</v>
      </c>
      <c r="H4865" s="500" t="s">
        <v>14218</v>
      </c>
      <c r="I4865" s="500" t="s">
        <v>688</v>
      </c>
      <c r="J4865" s="500" t="s">
        <v>689</v>
      </c>
      <c r="K4865" s="500" t="s">
        <v>2306</v>
      </c>
      <c r="L4865" s="500" t="s">
        <v>27724</v>
      </c>
      <c r="M4865" s="500" t="s">
        <v>2307</v>
      </c>
      <c r="N4865" s="500" t="s">
        <v>15785</v>
      </c>
    </row>
    <row r="4866" spans="1:14">
      <c r="A4866" s="500" t="s">
        <v>686</v>
      </c>
      <c r="B4866" s="500" t="s">
        <v>2858</v>
      </c>
      <c r="C4866" s="500" t="s">
        <v>2888</v>
      </c>
      <c r="D4866" s="500" t="s">
        <v>2889</v>
      </c>
      <c r="E4866" s="500" t="s">
        <v>11099</v>
      </c>
      <c r="F4866" s="500" t="s">
        <v>580</v>
      </c>
      <c r="G4866" s="500" t="s">
        <v>15786</v>
      </c>
      <c r="H4866" s="500" t="s">
        <v>11254</v>
      </c>
      <c r="I4866" s="500" t="s">
        <v>688</v>
      </c>
      <c r="J4866" s="500" t="s">
        <v>689</v>
      </c>
      <c r="K4866" s="500" t="s">
        <v>2306</v>
      </c>
      <c r="L4866" s="500" t="s">
        <v>27724</v>
      </c>
      <c r="M4866" s="500" t="s">
        <v>2307</v>
      </c>
      <c r="N4866" s="500" t="s">
        <v>15787</v>
      </c>
    </row>
    <row r="4867" spans="1:14">
      <c r="A4867" s="500" t="s">
        <v>686</v>
      </c>
      <c r="B4867" s="500" t="s">
        <v>2858</v>
      </c>
      <c r="C4867" s="500" t="s">
        <v>2888</v>
      </c>
      <c r="D4867" s="500" t="s">
        <v>2889</v>
      </c>
      <c r="E4867" s="500" t="s">
        <v>11099</v>
      </c>
      <c r="F4867" s="500" t="s">
        <v>580</v>
      </c>
      <c r="G4867" s="500" t="s">
        <v>15788</v>
      </c>
      <c r="H4867" s="500" t="s">
        <v>14195</v>
      </c>
      <c r="I4867" s="500" t="s">
        <v>688</v>
      </c>
      <c r="J4867" s="500" t="s">
        <v>689</v>
      </c>
      <c r="K4867" s="500" t="s">
        <v>2306</v>
      </c>
      <c r="L4867" s="500" t="s">
        <v>27724</v>
      </c>
      <c r="M4867" s="500" t="s">
        <v>2307</v>
      </c>
      <c r="N4867" s="500" t="s">
        <v>15789</v>
      </c>
    </row>
    <row r="4868" spans="1:14">
      <c r="A4868" s="500" t="s">
        <v>686</v>
      </c>
      <c r="B4868" s="500" t="s">
        <v>2858</v>
      </c>
      <c r="C4868" s="500" t="s">
        <v>2888</v>
      </c>
      <c r="D4868" s="500" t="s">
        <v>2889</v>
      </c>
      <c r="E4868" s="500" t="s">
        <v>11099</v>
      </c>
      <c r="F4868" s="500" t="s">
        <v>580</v>
      </c>
      <c r="G4868" s="500" t="s">
        <v>15790</v>
      </c>
      <c r="H4868" s="500" t="s">
        <v>11296</v>
      </c>
      <c r="I4868" s="500" t="s">
        <v>688</v>
      </c>
      <c r="J4868" s="500" t="s">
        <v>689</v>
      </c>
      <c r="K4868" s="500" t="s">
        <v>2306</v>
      </c>
      <c r="L4868" s="500" t="s">
        <v>27724</v>
      </c>
      <c r="M4868" s="500" t="s">
        <v>2307</v>
      </c>
      <c r="N4868" s="500" t="s">
        <v>15791</v>
      </c>
    </row>
    <row r="4869" spans="1:14">
      <c r="A4869" s="500" t="s">
        <v>686</v>
      </c>
      <c r="B4869" s="500" t="s">
        <v>2858</v>
      </c>
      <c r="C4869" s="500" t="s">
        <v>2888</v>
      </c>
      <c r="D4869" s="500" t="s">
        <v>2889</v>
      </c>
      <c r="E4869" s="500" t="s">
        <v>11099</v>
      </c>
      <c r="F4869" s="500" t="s">
        <v>580</v>
      </c>
      <c r="G4869" s="500" t="s">
        <v>15792</v>
      </c>
      <c r="H4869" s="500" t="s">
        <v>14717</v>
      </c>
      <c r="I4869" s="500" t="s">
        <v>688</v>
      </c>
      <c r="J4869" s="500" t="s">
        <v>689</v>
      </c>
      <c r="K4869" s="500" t="s">
        <v>2306</v>
      </c>
      <c r="L4869" s="500" t="s">
        <v>27724</v>
      </c>
      <c r="M4869" s="500" t="s">
        <v>2307</v>
      </c>
      <c r="N4869" s="500" t="s">
        <v>15793</v>
      </c>
    </row>
    <row r="4870" spans="1:14">
      <c r="A4870" s="500" t="s">
        <v>686</v>
      </c>
      <c r="B4870" s="500" t="s">
        <v>2858</v>
      </c>
      <c r="C4870" s="500" t="s">
        <v>2888</v>
      </c>
      <c r="D4870" s="500" t="s">
        <v>2889</v>
      </c>
      <c r="E4870" s="500" t="s">
        <v>11099</v>
      </c>
      <c r="F4870" s="500" t="s">
        <v>580</v>
      </c>
      <c r="G4870" s="500" t="s">
        <v>15794</v>
      </c>
      <c r="H4870" s="500" t="s">
        <v>6980</v>
      </c>
      <c r="I4870" s="500" t="s">
        <v>688</v>
      </c>
      <c r="J4870" s="500" t="s">
        <v>689</v>
      </c>
      <c r="K4870" s="500" t="s">
        <v>2306</v>
      </c>
      <c r="L4870" s="500" t="s">
        <v>27724</v>
      </c>
      <c r="M4870" s="500" t="s">
        <v>2307</v>
      </c>
      <c r="N4870" s="500" t="s">
        <v>15795</v>
      </c>
    </row>
    <row r="4871" spans="1:14">
      <c r="A4871" s="500" t="s">
        <v>686</v>
      </c>
      <c r="B4871" s="500" t="s">
        <v>2858</v>
      </c>
      <c r="C4871" s="500" t="s">
        <v>2888</v>
      </c>
      <c r="D4871" s="500" t="s">
        <v>2889</v>
      </c>
      <c r="E4871" s="500" t="s">
        <v>11099</v>
      </c>
      <c r="F4871" s="500" t="s">
        <v>580</v>
      </c>
      <c r="G4871" s="500" t="s">
        <v>15796</v>
      </c>
      <c r="H4871" s="500" t="s">
        <v>15496</v>
      </c>
      <c r="I4871" s="500" t="s">
        <v>688</v>
      </c>
      <c r="J4871" s="500" t="s">
        <v>689</v>
      </c>
      <c r="K4871" s="500" t="s">
        <v>2306</v>
      </c>
      <c r="L4871" s="500" t="s">
        <v>27724</v>
      </c>
      <c r="M4871" s="500" t="s">
        <v>2307</v>
      </c>
      <c r="N4871" s="500" t="s">
        <v>15797</v>
      </c>
    </row>
    <row r="4872" spans="1:14">
      <c r="A4872" s="500" t="s">
        <v>686</v>
      </c>
      <c r="B4872" s="500" t="s">
        <v>2858</v>
      </c>
      <c r="C4872" s="500" t="s">
        <v>2888</v>
      </c>
      <c r="D4872" s="500" t="s">
        <v>2889</v>
      </c>
      <c r="E4872" s="500" t="s">
        <v>11099</v>
      </c>
      <c r="F4872" s="500" t="s">
        <v>580</v>
      </c>
      <c r="G4872" s="500" t="s">
        <v>15798</v>
      </c>
      <c r="H4872" s="500" t="s">
        <v>11281</v>
      </c>
      <c r="I4872" s="500" t="s">
        <v>688</v>
      </c>
      <c r="J4872" s="500" t="s">
        <v>689</v>
      </c>
      <c r="K4872" s="500" t="s">
        <v>2306</v>
      </c>
      <c r="L4872" s="500" t="s">
        <v>27724</v>
      </c>
      <c r="M4872" s="500" t="s">
        <v>2307</v>
      </c>
      <c r="N4872" s="500" t="s">
        <v>15799</v>
      </c>
    </row>
    <row r="4873" spans="1:14">
      <c r="A4873" s="500" t="s">
        <v>686</v>
      </c>
      <c r="B4873" s="500" t="s">
        <v>2858</v>
      </c>
      <c r="C4873" s="500" t="s">
        <v>2888</v>
      </c>
      <c r="D4873" s="500" t="s">
        <v>2889</v>
      </c>
      <c r="E4873" s="500" t="s">
        <v>11099</v>
      </c>
      <c r="F4873" s="500" t="s">
        <v>580</v>
      </c>
      <c r="G4873" s="500" t="s">
        <v>15800</v>
      </c>
      <c r="H4873" s="500" t="s">
        <v>14260</v>
      </c>
      <c r="I4873" s="500" t="s">
        <v>688</v>
      </c>
      <c r="J4873" s="500" t="s">
        <v>689</v>
      </c>
      <c r="K4873" s="500" t="s">
        <v>2306</v>
      </c>
      <c r="L4873" s="500" t="s">
        <v>27724</v>
      </c>
      <c r="M4873" s="500" t="s">
        <v>2307</v>
      </c>
      <c r="N4873" s="500" t="s">
        <v>15801</v>
      </c>
    </row>
    <row r="4874" spans="1:14">
      <c r="A4874" s="500" t="s">
        <v>686</v>
      </c>
      <c r="B4874" s="500" t="s">
        <v>2858</v>
      </c>
      <c r="C4874" s="500" t="s">
        <v>2888</v>
      </c>
      <c r="D4874" s="500" t="s">
        <v>2889</v>
      </c>
      <c r="E4874" s="500" t="s">
        <v>11099</v>
      </c>
      <c r="F4874" s="500" t="s">
        <v>580</v>
      </c>
      <c r="G4874" s="500" t="s">
        <v>15802</v>
      </c>
      <c r="H4874" s="500" t="s">
        <v>11835</v>
      </c>
      <c r="I4874" s="500" t="s">
        <v>688</v>
      </c>
      <c r="J4874" s="500" t="s">
        <v>689</v>
      </c>
      <c r="K4874" s="500" t="s">
        <v>2306</v>
      </c>
      <c r="L4874" s="500" t="s">
        <v>27724</v>
      </c>
      <c r="M4874" s="500" t="s">
        <v>2307</v>
      </c>
      <c r="N4874" s="500" t="s">
        <v>15803</v>
      </c>
    </row>
    <row r="4875" spans="1:14">
      <c r="A4875" s="500" t="s">
        <v>686</v>
      </c>
      <c r="B4875" s="500" t="s">
        <v>2858</v>
      </c>
      <c r="C4875" s="500" t="s">
        <v>2888</v>
      </c>
      <c r="D4875" s="500" t="s">
        <v>2889</v>
      </c>
      <c r="E4875" s="500" t="s">
        <v>11099</v>
      </c>
      <c r="F4875" s="500" t="s">
        <v>580</v>
      </c>
      <c r="G4875" s="500" t="s">
        <v>15804</v>
      </c>
      <c r="H4875" s="500" t="s">
        <v>11066</v>
      </c>
      <c r="I4875" s="500" t="s">
        <v>688</v>
      </c>
      <c r="J4875" s="500" t="s">
        <v>689</v>
      </c>
      <c r="K4875" s="500" t="s">
        <v>2306</v>
      </c>
      <c r="L4875" s="500" t="s">
        <v>27724</v>
      </c>
      <c r="M4875" s="500" t="s">
        <v>2307</v>
      </c>
      <c r="N4875" s="500" t="s">
        <v>15805</v>
      </c>
    </row>
    <row r="4876" spans="1:14">
      <c r="A4876" s="500" t="s">
        <v>686</v>
      </c>
      <c r="B4876" s="500" t="s">
        <v>2858</v>
      </c>
      <c r="C4876" s="500" t="s">
        <v>2888</v>
      </c>
      <c r="D4876" s="500" t="s">
        <v>2889</v>
      </c>
      <c r="E4876" s="500" t="s">
        <v>11099</v>
      </c>
      <c r="F4876" s="500" t="s">
        <v>580</v>
      </c>
      <c r="G4876" s="500" t="s">
        <v>15806</v>
      </c>
      <c r="H4876" s="500" t="s">
        <v>12825</v>
      </c>
      <c r="I4876" s="500" t="s">
        <v>688</v>
      </c>
      <c r="J4876" s="500" t="s">
        <v>689</v>
      </c>
      <c r="K4876" s="500" t="s">
        <v>2306</v>
      </c>
      <c r="L4876" s="500" t="s">
        <v>27724</v>
      </c>
      <c r="M4876" s="500" t="s">
        <v>2307</v>
      </c>
      <c r="N4876" s="500" t="s">
        <v>15807</v>
      </c>
    </row>
    <row r="4877" spans="1:14">
      <c r="A4877" s="500" t="s">
        <v>686</v>
      </c>
      <c r="B4877" s="500" t="s">
        <v>2858</v>
      </c>
      <c r="C4877" s="500" t="s">
        <v>2888</v>
      </c>
      <c r="D4877" s="500" t="s">
        <v>2889</v>
      </c>
      <c r="E4877" s="500" t="s">
        <v>11099</v>
      </c>
      <c r="F4877" s="500" t="s">
        <v>580</v>
      </c>
      <c r="G4877" s="500" t="s">
        <v>15808</v>
      </c>
      <c r="H4877" s="500" t="s">
        <v>14269</v>
      </c>
      <c r="I4877" s="500" t="s">
        <v>688</v>
      </c>
      <c r="J4877" s="500" t="s">
        <v>689</v>
      </c>
      <c r="K4877" s="500" t="s">
        <v>2306</v>
      </c>
      <c r="L4877" s="500" t="s">
        <v>27724</v>
      </c>
      <c r="M4877" s="500" t="s">
        <v>2307</v>
      </c>
      <c r="N4877" s="500" t="s">
        <v>15809</v>
      </c>
    </row>
    <row r="4878" spans="1:14">
      <c r="A4878" s="500" t="s">
        <v>686</v>
      </c>
      <c r="B4878" s="500" t="s">
        <v>2858</v>
      </c>
      <c r="C4878" s="500" t="s">
        <v>2888</v>
      </c>
      <c r="D4878" s="500" t="s">
        <v>2889</v>
      </c>
      <c r="E4878" s="500" t="s">
        <v>11099</v>
      </c>
      <c r="F4878" s="500" t="s">
        <v>580</v>
      </c>
      <c r="G4878" s="500" t="s">
        <v>15810</v>
      </c>
      <c r="H4878" s="500" t="s">
        <v>11383</v>
      </c>
      <c r="I4878" s="500" t="s">
        <v>688</v>
      </c>
      <c r="J4878" s="500" t="s">
        <v>689</v>
      </c>
      <c r="K4878" s="500" t="s">
        <v>2306</v>
      </c>
      <c r="L4878" s="500" t="s">
        <v>27724</v>
      </c>
      <c r="M4878" s="500" t="s">
        <v>2307</v>
      </c>
      <c r="N4878" s="500" t="s">
        <v>15811</v>
      </c>
    </row>
    <row r="4879" spans="1:14">
      <c r="A4879" s="500" t="s">
        <v>686</v>
      </c>
      <c r="B4879" s="500" t="s">
        <v>2858</v>
      </c>
      <c r="C4879" s="500" t="s">
        <v>2888</v>
      </c>
      <c r="D4879" s="500" t="s">
        <v>2889</v>
      </c>
      <c r="E4879" s="500" t="s">
        <v>11099</v>
      </c>
      <c r="F4879" s="500" t="s">
        <v>580</v>
      </c>
      <c r="G4879" s="500" t="s">
        <v>15812</v>
      </c>
      <c r="H4879" s="500" t="s">
        <v>11261</v>
      </c>
      <c r="I4879" s="500" t="s">
        <v>688</v>
      </c>
      <c r="J4879" s="500" t="s">
        <v>689</v>
      </c>
      <c r="K4879" s="500" t="s">
        <v>2306</v>
      </c>
      <c r="L4879" s="500" t="s">
        <v>27724</v>
      </c>
      <c r="M4879" s="500" t="s">
        <v>2307</v>
      </c>
      <c r="N4879" s="500" t="s">
        <v>15813</v>
      </c>
    </row>
    <row r="4880" spans="1:14">
      <c r="A4880" s="500" t="s">
        <v>686</v>
      </c>
      <c r="B4880" s="500" t="s">
        <v>2858</v>
      </c>
      <c r="C4880" s="500" t="s">
        <v>2888</v>
      </c>
      <c r="D4880" s="500" t="s">
        <v>2889</v>
      </c>
      <c r="E4880" s="500" t="s">
        <v>11099</v>
      </c>
      <c r="F4880" s="500" t="s">
        <v>580</v>
      </c>
      <c r="G4880" s="500" t="s">
        <v>15814</v>
      </c>
      <c r="H4880" s="500" t="s">
        <v>14247</v>
      </c>
      <c r="I4880" s="500" t="s">
        <v>688</v>
      </c>
      <c r="J4880" s="500" t="s">
        <v>689</v>
      </c>
      <c r="K4880" s="500" t="s">
        <v>2306</v>
      </c>
      <c r="L4880" s="500" t="s">
        <v>27724</v>
      </c>
      <c r="M4880" s="500" t="s">
        <v>2307</v>
      </c>
      <c r="N4880" s="500" t="s">
        <v>15815</v>
      </c>
    </row>
    <row r="4881" spans="1:14">
      <c r="A4881" s="500" t="s">
        <v>686</v>
      </c>
      <c r="B4881" s="500" t="s">
        <v>2858</v>
      </c>
      <c r="C4881" s="500" t="s">
        <v>2888</v>
      </c>
      <c r="D4881" s="500" t="s">
        <v>2889</v>
      </c>
      <c r="E4881" s="500" t="s">
        <v>11099</v>
      </c>
      <c r="F4881" s="500" t="s">
        <v>580</v>
      </c>
      <c r="G4881" s="500" t="s">
        <v>15816</v>
      </c>
      <c r="H4881" s="500" t="s">
        <v>11342</v>
      </c>
      <c r="I4881" s="500" t="s">
        <v>688</v>
      </c>
      <c r="J4881" s="500" t="s">
        <v>689</v>
      </c>
      <c r="K4881" s="500" t="s">
        <v>2306</v>
      </c>
      <c r="L4881" s="500" t="s">
        <v>27724</v>
      </c>
      <c r="M4881" s="500" t="s">
        <v>2307</v>
      </c>
      <c r="N4881" s="500" t="s">
        <v>15817</v>
      </c>
    </row>
    <row r="4882" spans="1:14">
      <c r="A4882" s="500" t="s">
        <v>686</v>
      </c>
      <c r="B4882" s="500" t="s">
        <v>2858</v>
      </c>
      <c r="C4882" s="500" t="s">
        <v>2888</v>
      </c>
      <c r="D4882" s="500" t="s">
        <v>2889</v>
      </c>
      <c r="E4882" s="500" t="s">
        <v>11099</v>
      </c>
      <c r="F4882" s="500" t="s">
        <v>580</v>
      </c>
      <c r="G4882" s="500" t="s">
        <v>15818</v>
      </c>
      <c r="H4882" s="500" t="s">
        <v>14768</v>
      </c>
      <c r="I4882" s="500" t="s">
        <v>688</v>
      </c>
      <c r="J4882" s="500" t="s">
        <v>689</v>
      </c>
      <c r="K4882" s="500" t="s">
        <v>2306</v>
      </c>
      <c r="L4882" s="500" t="s">
        <v>27724</v>
      </c>
      <c r="M4882" s="500" t="s">
        <v>2307</v>
      </c>
      <c r="N4882" s="500" t="s">
        <v>15819</v>
      </c>
    </row>
    <row r="4883" spans="1:14">
      <c r="A4883" s="500" t="s">
        <v>686</v>
      </c>
      <c r="B4883" s="500" t="s">
        <v>2858</v>
      </c>
      <c r="C4883" s="500" t="s">
        <v>2888</v>
      </c>
      <c r="D4883" s="500" t="s">
        <v>2889</v>
      </c>
      <c r="E4883" s="500" t="s">
        <v>11099</v>
      </c>
      <c r="F4883" s="500" t="s">
        <v>580</v>
      </c>
      <c r="G4883" s="500" t="s">
        <v>15820</v>
      </c>
      <c r="H4883" s="500" t="s">
        <v>15022</v>
      </c>
      <c r="I4883" s="500" t="s">
        <v>688</v>
      </c>
      <c r="J4883" s="500" t="s">
        <v>689</v>
      </c>
      <c r="K4883" s="500" t="s">
        <v>2306</v>
      </c>
      <c r="L4883" s="500" t="s">
        <v>27724</v>
      </c>
      <c r="M4883" s="500" t="s">
        <v>2307</v>
      </c>
      <c r="N4883" s="500" t="s">
        <v>15821</v>
      </c>
    </row>
    <row r="4884" spans="1:14">
      <c r="A4884" s="500" t="s">
        <v>686</v>
      </c>
      <c r="B4884" s="500" t="s">
        <v>2858</v>
      </c>
      <c r="C4884" s="500" t="s">
        <v>2888</v>
      </c>
      <c r="D4884" s="500" t="s">
        <v>2889</v>
      </c>
      <c r="E4884" s="500" t="s">
        <v>11099</v>
      </c>
      <c r="F4884" s="500" t="s">
        <v>580</v>
      </c>
      <c r="G4884" s="500" t="s">
        <v>15822</v>
      </c>
      <c r="H4884" s="500" t="s">
        <v>6989</v>
      </c>
      <c r="I4884" s="500" t="s">
        <v>688</v>
      </c>
      <c r="J4884" s="500" t="s">
        <v>689</v>
      </c>
      <c r="K4884" s="500" t="s">
        <v>2306</v>
      </c>
      <c r="L4884" s="500" t="s">
        <v>27724</v>
      </c>
      <c r="M4884" s="500" t="s">
        <v>2307</v>
      </c>
      <c r="N4884" s="500" t="s">
        <v>15823</v>
      </c>
    </row>
    <row r="4885" spans="1:14">
      <c r="A4885" s="500" t="s">
        <v>686</v>
      </c>
      <c r="B4885" s="500" t="s">
        <v>2858</v>
      </c>
      <c r="C4885" s="500" t="s">
        <v>2888</v>
      </c>
      <c r="D4885" s="500" t="s">
        <v>2889</v>
      </c>
      <c r="E4885" s="500" t="s">
        <v>11099</v>
      </c>
      <c r="F4885" s="500" t="s">
        <v>580</v>
      </c>
      <c r="G4885" s="500" t="s">
        <v>15824</v>
      </c>
      <c r="H4885" s="500" t="s">
        <v>14260</v>
      </c>
      <c r="I4885" s="500" t="s">
        <v>688</v>
      </c>
      <c r="J4885" s="500" t="s">
        <v>689</v>
      </c>
      <c r="K4885" s="500" t="s">
        <v>2306</v>
      </c>
      <c r="L4885" s="500" t="s">
        <v>27724</v>
      </c>
      <c r="M4885" s="500" t="s">
        <v>2307</v>
      </c>
      <c r="N4885" s="500" t="s">
        <v>15825</v>
      </c>
    </row>
    <row r="4886" spans="1:14">
      <c r="A4886" s="500" t="s">
        <v>686</v>
      </c>
      <c r="B4886" s="500" t="s">
        <v>2858</v>
      </c>
      <c r="C4886" s="500" t="s">
        <v>2888</v>
      </c>
      <c r="D4886" s="500" t="s">
        <v>2889</v>
      </c>
      <c r="E4886" s="500" t="s">
        <v>11099</v>
      </c>
      <c r="F4886" s="500" t="s">
        <v>580</v>
      </c>
      <c r="G4886" s="500" t="s">
        <v>15826</v>
      </c>
      <c r="H4886" s="500" t="s">
        <v>11835</v>
      </c>
      <c r="I4886" s="500" t="s">
        <v>688</v>
      </c>
      <c r="J4886" s="500" t="s">
        <v>689</v>
      </c>
      <c r="K4886" s="500" t="s">
        <v>2306</v>
      </c>
      <c r="L4886" s="500" t="s">
        <v>27724</v>
      </c>
      <c r="M4886" s="500" t="s">
        <v>2307</v>
      </c>
      <c r="N4886" s="500" t="s">
        <v>15827</v>
      </c>
    </row>
    <row r="4887" spans="1:14">
      <c r="A4887" s="500" t="s">
        <v>686</v>
      </c>
      <c r="B4887" s="500" t="s">
        <v>2858</v>
      </c>
      <c r="C4887" s="500" t="s">
        <v>2888</v>
      </c>
      <c r="D4887" s="500" t="s">
        <v>2889</v>
      </c>
      <c r="E4887" s="500" t="s">
        <v>11099</v>
      </c>
      <c r="F4887" s="500" t="s">
        <v>580</v>
      </c>
      <c r="G4887" s="500" t="s">
        <v>15828</v>
      </c>
      <c r="H4887" s="500" t="s">
        <v>11066</v>
      </c>
      <c r="I4887" s="500" t="s">
        <v>688</v>
      </c>
      <c r="J4887" s="500" t="s">
        <v>689</v>
      </c>
      <c r="K4887" s="500" t="s">
        <v>2306</v>
      </c>
      <c r="L4887" s="500" t="s">
        <v>27724</v>
      </c>
      <c r="M4887" s="500" t="s">
        <v>2307</v>
      </c>
      <c r="N4887" s="500" t="s">
        <v>15829</v>
      </c>
    </row>
    <row r="4888" spans="1:14">
      <c r="A4888" s="500" t="s">
        <v>686</v>
      </c>
      <c r="B4888" s="500" t="s">
        <v>2858</v>
      </c>
      <c r="C4888" s="500" t="s">
        <v>2888</v>
      </c>
      <c r="D4888" s="500" t="s">
        <v>2889</v>
      </c>
      <c r="E4888" s="500" t="s">
        <v>11099</v>
      </c>
      <c r="F4888" s="500" t="s">
        <v>580</v>
      </c>
      <c r="G4888" s="500" t="s">
        <v>15830</v>
      </c>
      <c r="H4888" s="500" t="s">
        <v>12825</v>
      </c>
      <c r="I4888" s="500" t="s">
        <v>688</v>
      </c>
      <c r="J4888" s="500" t="s">
        <v>689</v>
      </c>
      <c r="K4888" s="500" t="s">
        <v>2306</v>
      </c>
      <c r="L4888" s="500" t="s">
        <v>27724</v>
      </c>
      <c r="M4888" s="500" t="s">
        <v>2307</v>
      </c>
      <c r="N4888" s="500" t="s">
        <v>15831</v>
      </c>
    </row>
    <row r="4889" spans="1:14">
      <c r="A4889" s="500" t="s">
        <v>686</v>
      </c>
      <c r="B4889" s="500" t="s">
        <v>2858</v>
      </c>
      <c r="C4889" s="500" t="s">
        <v>2888</v>
      </c>
      <c r="D4889" s="500" t="s">
        <v>2889</v>
      </c>
      <c r="E4889" s="500" t="s">
        <v>11099</v>
      </c>
      <c r="F4889" s="500" t="s">
        <v>580</v>
      </c>
      <c r="G4889" s="500" t="s">
        <v>15832</v>
      </c>
      <c r="H4889" s="500" t="s">
        <v>14269</v>
      </c>
      <c r="I4889" s="500" t="s">
        <v>688</v>
      </c>
      <c r="J4889" s="500" t="s">
        <v>689</v>
      </c>
      <c r="K4889" s="500" t="s">
        <v>2306</v>
      </c>
      <c r="L4889" s="500" t="s">
        <v>27724</v>
      </c>
      <c r="M4889" s="500" t="s">
        <v>2307</v>
      </c>
      <c r="N4889" s="500" t="s">
        <v>15833</v>
      </c>
    </row>
    <row r="4890" spans="1:14">
      <c r="A4890" s="500" t="s">
        <v>686</v>
      </c>
      <c r="B4890" s="500" t="s">
        <v>2858</v>
      </c>
      <c r="C4890" s="500" t="s">
        <v>2888</v>
      </c>
      <c r="D4890" s="500" t="s">
        <v>2889</v>
      </c>
      <c r="E4890" s="500" t="s">
        <v>11099</v>
      </c>
      <c r="F4890" s="500" t="s">
        <v>580</v>
      </c>
      <c r="G4890" s="500" t="s">
        <v>15834</v>
      </c>
      <c r="H4890" s="500" t="s">
        <v>11383</v>
      </c>
      <c r="I4890" s="500" t="s">
        <v>688</v>
      </c>
      <c r="J4890" s="500" t="s">
        <v>689</v>
      </c>
      <c r="K4890" s="500" t="s">
        <v>2306</v>
      </c>
      <c r="L4890" s="500" t="s">
        <v>27724</v>
      </c>
      <c r="M4890" s="500" t="s">
        <v>2307</v>
      </c>
      <c r="N4890" s="500" t="s">
        <v>15835</v>
      </c>
    </row>
    <row r="4891" spans="1:14">
      <c r="A4891" s="500" t="s">
        <v>686</v>
      </c>
      <c r="B4891" s="500" t="s">
        <v>2858</v>
      </c>
      <c r="C4891" s="500" t="s">
        <v>2888</v>
      </c>
      <c r="D4891" s="500" t="s">
        <v>2889</v>
      </c>
      <c r="E4891" s="500" t="s">
        <v>11099</v>
      </c>
      <c r="F4891" s="500" t="s">
        <v>580</v>
      </c>
      <c r="G4891" s="500" t="s">
        <v>15836</v>
      </c>
      <c r="H4891" s="500" t="s">
        <v>11261</v>
      </c>
      <c r="I4891" s="500" t="s">
        <v>688</v>
      </c>
      <c r="J4891" s="500" t="s">
        <v>689</v>
      </c>
      <c r="K4891" s="500" t="s">
        <v>2306</v>
      </c>
      <c r="L4891" s="500" t="s">
        <v>27724</v>
      </c>
      <c r="M4891" s="500" t="s">
        <v>2307</v>
      </c>
      <c r="N4891" s="500" t="s">
        <v>15837</v>
      </c>
    </row>
    <row r="4892" spans="1:14">
      <c r="A4892" s="500" t="s">
        <v>686</v>
      </c>
      <c r="B4892" s="500" t="s">
        <v>2858</v>
      </c>
      <c r="C4892" s="500" t="s">
        <v>2888</v>
      </c>
      <c r="D4892" s="500" t="s">
        <v>2889</v>
      </c>
      <c r="E4892" s="500" t="s">
        <v>11099</v>
      </c>
      <c r="F4892" s="500" t="s">
        <v>580</v>
      </c>
      <c r="G4892" s="500" t="s">
        <v>15838</v>
      </c>
      <c r="H4892" s="500" t="s">
        <v>14247</v>
      </c>
      <c r="I4892" s="500" t="s">
        <v>688</v>
      </c>
      <c r="J4892" s="500" t="s">
        <v>689</v>
      </c>
      <c r="K4892" s="500" t="s">
        <v>2306</v>
      </c>
      <c r="L4892" s="500" t="s">
        <v>27724</v>
      </c>
      <c r="M4892" s="500" t="s">
        <v>2307</v>
      </c>
      <c r="N4892" s="500" t="s">
        <v>15839</v>
      </c>
    </row>
    <row r="4893" spans="1:14">
      <c r="A4893" s="500" t="s">
        <v>686</v>
      </c>
      <c r="B4893" s="500" t="s">
        <v>2858</v>
      </c>
      <c r="C4893" s="500" t="s">
        <v>2888</v>
      </c>
      <c r="D4893" s="500" t="s">
        <v>2889</v>
      </c>
      <c r="E4893" s="500" t="s">
        <v>11099</v>
      </c>
      <c r="F4893" s="500" t="s">
        <v>580</v>
      </c>
      <c r="G4893" s="500" t="s">
        <v>15840</v>
      </c>
      <c r="H4893" s="500" t="s">
        <v>11342</v>
      </c>
      <c r="I4893" s="500" t="s">
        <v>688</v>
      </c>
      <c r="J4893" s="500" t="s">
        <v>689</v>
      </c>
      <c r="K4893" s="500" t="s">
        <v>2306</v>
      </c>
      <c r="L4893" s="500" t="s">
        <v>27724</v>
      </c>
      <c r="M4893" s="500" t="s">
        <v>2307</v>
      </c>
      <c r="N4893" s="500" t="s">
        <v>15841</v>
      </c>
    </row>
    <row r="4894" spans="1:14">
      <c r="A4894" s="500" t="s">
        <v>686</v>
      </c>
      <c r="B4894" s="500" t="s">
        <v>2858</v>
      </c>
      <c r="C4894" s="500" t="s">
        <v>2888</v>
      </c>
      <c r="D4894" s="500" t="s">
        <v>2889</v>
      </c>
      <c r="E4894" s="500" t="s">
        <v>11099</v>
      </c>
      <c r="F4894" s="500" t="s">
        <v>580</v>
      </c>
      <c r="G4894" s="500" t="s">
        <v>15842</v>
      </c>
      <c r="H4894" s="500" t="s">
        <v>14768</v>
      </c>
      <c r="I4894" s="500" t="s">
        <v>688</v>
      </c>
      <c r="J4894" s="500" t="s">
        <v>689</v>
      </c>
      <c r="K4894" s="500" t="s">
        <v>2306</v>
      </c>
      <c r="L4894" s="500" t="s">
        <v>27724</v>
      </c>
      <c r="M4894" s="500" t="s">
        <v>2307</v>
      </c>
      <c r="N4894" s="500" t="s">
        <v>15843</v>
      </c>
    </row>
    <row r="4895" spans="1:14">
      <c r="A4895" s="500" t="s">
        <v>686</v>
      </c>
      <c r="B4895" s="500" t="s">
        <v>2858</v>
      </c>
      <c r="C4895" s="500" t="s">
        <v>2888</v>
      </c>
      <c r="D4895" s="500" t="s">
        <v>2889</v>
      </c>
      <c r="E4895" s="500" t="s">
        <v>11099</v>
      </c>
      <c r="F4895" s="500" t="s">
        <v>580</v>
      </c>
      <c r="G4895" s="500" t="s">
        <v>15844</v>
      </c>
      <c r="H4895" s="500" t="s">
        <v>15022</v>
      </c>
      <c r="I4895" s="500" t="s">
        <v>688</v>
      </c>
      <c r="J4895" s="500" t="s">
        <v>689</v>
      </c>
      <c r="K4895" s="500" t="s">
        <v>2306</v>
      </c>
      <c r="L4895" s="500" t="s">
        <v>27724</v>
      </c>
      <c r="M4895" s="500" t="s">
        <v>2307</v>
      </c>
      <c r="N4895" s="500" t="s">
        <v>15845</v>
      </c>
    </row>
    <row r="4896" spans="1:14">
      <c r="A4896" s="500" t="s">
        <v>686</v>
      </c>
      <c r="B4896" s="500" t="s">
        <v>2858</v>
      </c>
      <c r="C4896" s="500" t="s">
        <v>2888</v>
      </c>
      <c r="D4896" s="500" t="s">
        <v>2889</v>
      </c>
      <c r="E4896" s="500" t="s">
        <v>11099</v>
      </c>
      <c r="F4896" s="500" t="s">
        <v>580</v>
      </c>
      <c r="G4896" s="500" t="s">
        <v>15846</v>
      </c>
      <c r="H4896" s="500" t="s">
        <v>6989</v>
      </c>
      <c r="I4896" s="500" t="s">
        <v>688</v>
      </c>
      <c r="J4896" s="500" t="s">
        <v>689</v>
      </c>
      <c r="K4896" s="500" t="s">
        <v>2306</v>
      </c>
      <c r="L4896" s="500" t="s">
        <v>27724</v>
      </c>
      <c r="M4896" s="500" t="s">
        <v>2307</v>
      </c>
      <c r="N4896" s="500" t="s">
        <v>15847</v>
      </c>
    </row>
    <row r="4897" spans="1:14">
      <c r="A4897" s="500" t="s">
        <v>686</v>
      </c>
      <c r="B4897" s="500" t="s">
        <v>2858</v>
      </c>
      <c r="C4897" s="500" t="s">
        <v>2888</v>
      </c>
      <c r="D4897" s="500" t="s">
        <v>2889</v>
      </c>
      <c r="E4897" s="500" t="s">
        <v>11099</v>
      </c>
      <c r="F4897" s="500" t="s">
        <v>580</v>
      </c>
      <c r="G4897" s="500" t="s">
        <v>15848</v>
      </c>
      <c r="H4897" s="500" t="s">
        <v>11088</v>
      </c>
      <c r="I4897" s="500" t="s">
        <v>688</v>
      </c>
      <c r="J4897" s="500" t="s">
        <v>689</v>
      </c>
      <c r="K4897" s="500" t="s">
        <v>2306</v>
      </c>
      <c r="L4897" s="500" t="s">
        <v>27724</v>
      </c>
      <c r="M4897" s="500" t="s">
        <v>2307</v>
      </c>
      <c r="N4897" s="500" t="s">
        <v>15849</v>
      </c>
    </row>
    <row r="4898" spans="1:14">
      <c r="A4898" s="500" t="s">
        <v>686</v>
      </c>
      <c r="B4898" s="500" t="s">
        <v>2858</v>
      </c>
      <c r="C4898" s="500" t="s">
        <v>2888</v>
      </c>
      <c r="D4898" s="500" t="s">
        <v>2889</v>
      </c>
      <c r="E4898" s="500" t="s">
        <v>11099</v>
      </c>
      <c r="F4898" s="500" t="s">
        <v>580</v>
      </c>
      <c r="G4898" s="500" t="s">
        <v>15850</v>
      </c>
      <c r="H4898" s="500" t="s">
        <v>3833</v>
      </c>
      <c r="I4898" s="500" t="s">
        <v>688</v>
      </c>
      <c r="J4898" s="500" t="s">
        <v>689</v>
      </c>
      <c r="K4898" s="500" t="s">
        <v>2306</v>
      </c>
      <c r="L4898" s="500" t="s">
        <v>27724</v>
      </c>
      <c r="M4898" s="500" t="s">
        <v>2307</v>
      </c>
      <c r="N4898" s="500" t="s">
        <v>15851</v>
      </c>
    </row>
    <row r="4899" spans="1:14">
      <c r="A4899" s="500" t="s">
        <v>686</v>
      </c>
      <c r="B4899" s="500" t="s">
        <v>2858</v>
      </c>
      <c r="C4899" s="500" t="s">
        <v>2888</v>
      </c>
      <c r="D4899" s="500" t="s">
        <v>2889</v>
      </c>
      <c r="E4899" s="500" t="s">
        <v>11099</v>
      </c>
      <c r="F4899" s="500" t="s">
        <v>580</v>
      </c>
      <c r="G4899" s="500" t="s">
        <v>15852</v>
      </c>
      <c r="H4899" s="500" t="s">
        <v>11845</v>
      </c>
      <c r="I4899" s="500" t="s">
        <v>688</v>
      </c>
      <c r="J4899" s="500" t="s">
        <v>689</v>
      </c>
      <c r="K4899" s="500" t="s">
        <v>2306</v>
      </c>
      <c r="L4899" s="500" t="s">
        <v>27724</v>
      </c>
      <c r="M4899" s="500" t="s">
        <v>2307</v>
      </c>
      <c r="N4899" s="500" t="s">
        <v>15853</v>
      </c>
    </row>
    <row r="4900" spans="1:14">
      <c r="A4900" s="500" t="s">
        <v>686</v>
      </c>
      <c r="B4900" s="500" t="s">
        <v>2858</v>
      </c>
      <c r="C4900" s="500" t="s">
        <v>2888</v>
      </c>
      <c r="D4900" s="500" t="s">
        <v>2889</v>
      </c>
      <c r="E4900" s="500" t="s">
        <v>11099</v>
      </c>
      <c r="F4900" s="500" t="s">
        <v>580</v>
      </c>
      <c r="G4900" s="500" t="s">
        <v>15854</v>
      </c>
      <c r="H4900" s="500" t="s">
        <v>14317</v>
      </c>
      <c r="I4900" s="500" t="s">
        <v>688</v>
      </c>
      <c r="J4900" s="500" t="s">
        <v>689</v>
      </c>
      <c r="K4900" s="500" t="s">
        <v>2306</v>
      </c>
      <c r="L4900" s="500" t="s">
        <v>27724</v>
      </c>
      <c r="M4900" s="500" t="s">
        <v>2307</v>
      </c>
      <c r="N4900" s="500" t="s">
        <v>15855</v>
      </c>
    </row>
    <row r="4901" spans="1:14">
      <c r="A4901" s="500" t="s">
        <v>686</v>
      </c>
      <c r="B4901" s="500" t="s">
        <v>2858</v>
      </c>
      <c r="C4901" s="500" t="s">
        <v>2888</v>
      </c>
      <c r="D4901" s="500" t="s">
        <v>2889</v>
      </c>
      <c r="E4901" s="500" t="s">
        <v>11099</v>
      </c>
      <c r="F4901" s="500" t="s">
        <v>580</v>
      </c>
      <c r="G4901" s="500" t="s">
        <v>15856</v>
      </c>
      <c r="H4901" s="500" t="s">
        <v>11737</v>
      </c>
      <c r="I4901" s="500" t="s">
        <v>688</v>
      </c>
      <c r="J4901" s="500" t="s">
        <v>689</v>
      </c>
      <c r="K4901" s="500" t="s">
        <v>2306</v>
      </c>
      <c r="L4901" s="500" t="s">
        <v>27724</v>
      </c>
      <c r="M4901" s="500" t="s">
        <v>2307</v>
      </c>
      <c r="N4901" s="500" t="s">
        <v>15857</v>
      </c>
    </row>
    <row r="4902" spans="1:14">
      <c r="A4902" s="500" t="s">
        <v>686</v>
      </c>
      <c r="B4902" s="500" t="s">
        <v>2858</v>
      </c>
      <c r="C4902" s="500" t="s">
        <v>2888</v>
      </c>
      <c r="D4902" s="500" t="s">
        <v>2889</v>
      </c>
      <c r="E4902" s="500" t="s">
        <v>11099</v>
      </c>
      <c r="F4902" s="500" t="s">
        <v>580</v>
      </c>
      <c r="G4902" s="500" t="s">
        <v>15858</v>
      </c>
      <c r="H4902" s="500" t="s">
        <v>11700</v>
      </c>
      <c r="I4902" s="500" t="s">
        <v>688</v>
      </c>
      <c r="J4902" s="500" t="s">
        <v>689</v>
      </c>
      <c r="K4902" s="500" t="s">
        <v>2306</v>
      </c>
      <c r="L4902" s="500" t="s">
        <v>27724</v>
      </c>
      <c r="M4902" s="500" t="s">
        <v>2307</v>
      </c>
      <c r="N4902" s="500" t="s">
        <v>15859</v>
      </c>
    </row>
    <row r="4903" spans="1:14">
      <c r="A4903" s="500" t="s">
        <v>686</v>
      </c>
      <c r="B4903" s="500" t="s">
        <v>2858</v>
      </c>
      <c r="C4903" s="500" t="s">
        <v>2888</v>
      </c>
      <c r="D4903" s="500" t="s">
        <v>2889</v>
      </c>
      <c r="E4903" s="500" t="s">
        <v>11099</v>
      </c>
      <c r="F4903" s="500" t="s">
        <v>580</v>
      </c>
      <c r="G4903" s="500" t="s">
        <v>15860</v>
      </c>
      <c r="H4903" s="500" t="s">
        <v>11318</v>
      </c>
      <c r="I4903" s="500" t="s">
        <v>688</v>
      </c>
      <c r="J4903" s="500" t="s">
        <v>689</v>
      </c>
      <c r="K4903" s="500" t="s">
        <v>2306</v>
      </c>
      <c r="L4903" s="500" t="s">
        <v>27724</v>
      </c>
      <c r="M4903" s="500" t="s">
        <v>2307</v>
      </c>
      <c r="N4903" s="500" t="s">
        <v>15861</v>
      </c>
    </row>
    <row r="4904" spans="1:14">
      <c r="A4904" s="500" t="s">
        <v>686</v>
      </c>
      <c r="B4904" s="500" t="s">
        <v>2858</v>
      </c>
      <c r="C4904" s="500" t="s">
        <v>2888</v>
      </c>
      <c r="D4904" s="500" t="s">
        <v>2889</v>
      </c>
      <c r="E4904" s="500" t="s">
        <v>11099</v>
      </c>
      <c r="F4904" s="500" t="s">
        <v>580</v>
      </c>
      <c r="G4904" s="500" t="s">
        <v>15862</v>
      </c>
      <c r="H4904" s="500" t="s">
        <v>14326</v>
      </c>
      <c r="I4904" s="500" t="s">
        <v>688</v>
      </c>
      <c r="J4904" s="500" t="s">
        <v>689</v>
      </c>
      <c r="K4904" s="500" t="s">
        <v>2306</v>
      </c>
      <c r="L4904" s="500" t="s">
        <v>27724</v>
      </c>
      <c r="M4904" s="500" t="s">
        <v>2307</v>
      </c>
      <c r="N4904" s="500" t="s">
        <v>15863</v>
      </c>
    </row>
    <row r="4905" spans="1:14">
      <c r="A4905" s="500" t="s">
        <v>686</v>
      </c>
      <c r="B4905" s="500" t="s">
        <v>2858</v>
      </c>
      <c r="C4905" s="500" t="s">
        <v>2888</v>
      </c>
      <c r="D4905" s="500" t="s">
        <v>2889</v>
      </c>
      <c r="E4905" s="500" t="s">
        <v>11099</v>
      </c>
      <c r="F4905" s="500" t="s">
        <v>580</v>
      </c>
      <c r="G4905" s="500" t="s">
        <v>15864</v>
      </c>
      <c r="H4905" s="500" t="s">
        <v>11730</v>
      </c>
      <c r="I4905" s="500" t="s">
        <v>688</v>
      </c>
      <c r="J4905" s="500" t="s">
        <v>689</v>
      </c>
      <c r="K4905" s="500" t="s">
        <v>2306</v>
      </c>
      <c r="L4905" s="500" t="s">
        <v>27724</v>
      </c>
      <c r="M4905" s="500" t="s">
        <v>2307</v>
      </c>
      <c r="N4905" s="500" t="s">
        <v>15865</v>
      </c>
    </row>
    <row r="4906" spans="1:14">
      <c r="A4906" s="500" t="s">
        <v>686</v>
      </c>
      <c r="B4906" s="500" t="s">
        <v>2858</v>
      </c>
      <c r="C4906" s="500" t="s">
        <v>2888</v>
      </c>
      <c r="D4906" s="500" t="s">
        <v>2889</v>
      </c>
      <c r="E4906" s="500" t="s">
        <v>11099</v>
      </c>
      <c r="F4906" s="500" t="s">
        <v>580</v>
      </c>
      <c r="G4906" s="500" t="s">
        <v>15866</v>
      </c>
      <c r="H4906" s="500" t="s">
        <v>14564</v>
      </c>
      <c r="I4906" s="500" t="s">
        <v>688</v>
      </c>
      <c r="J4906" s="500" t="s">
        <v>689</v>
      </c>
      <c r="K4906" s="500" t="s">
        <v>2306</v>
      </c>
      <c r="L4906" s="500" t="s">
        <v>27724</v>
      </c>
      <c r="M4906" s="500" t="s">
        <v>2307</v>
      </c>
      <c r="N4906" s="500" t="s">
        <v>15867</v>
      </c>
    </row>
    <row r="4907" spans="1:14">
      <c r="A4907" s="500" t="s">
        <v>686</v>
      </c>
      <c r="B4907" s="500" t="s">
        <v>2858</v>
      </c>
      <c r="C4907" s="500" t="s">
        <v>2888</v>
      </c>
      <c r="D4907" s="500" t="s">
        <v>2889</v>
      </c>
      <c r="E4907" s="500" t="s">
        <v>11099</v>
      </c>
      <c r="F4907" s="500" t="s">
        <v>580</v>
      </c>
      <c r="G4907" s="500" t="s">
        <v>15868</v>
      </c>
      <c r="H4907" s="500" t="s">
        <v>14819</v>
      </c>
      <c r="I4907" s="500" t="s">
        <v>688</v>
      </c>
      <c r="J4907" s="500" t="s">
        <v>689</v>
      </c>
      <c r="K4907" s="500" t="s">
        <v>2306</v>
      </c>
      <c r="L4907" s="500" t="s">
        <v>27724</v>
      </c>
      <c r="M4907" s="500" t="s">
        <v>2307</v>
      </c>
      <c r="N4907" s="500" t="s">
        <v>15869</v>
      </c>
    </row>
    <row r="4908" spans="1:14">
      <c r="A4908" s="500" t="s">
        <v>686</v>
      </c>
      <c r="B4908" s="500" t="s">
        <v>2858</v>
      </c>
      <c r="C4908" s="500" t="s">
        <v>2888</v>
      </c>
      <c r="D4908" s="500" t="s">
        <v>2889</v>
      </c>
      <c r="E4908" s="500" t="s">
        <v>11099</v>
      </c>
      <c r="F4908" s="500" t="s">
        <v>580</v>
      </c>
      <c r="G4908" s="500" t="s">
        <v>15870</v>
      </c>
      <c r="H4908" s="500" t="s">
        <v>15073</v>
      </c>
      <c r="I4908" s="500" t="s">
        <v>688</v>
      </c>
      <c r="J4908" s="500" t="s">
        <v>689</v>
      </c>
      <c r="K4908" s="500" t="s">
        <v>2306</v>
      </c>
      <c r="L4908" s="500" t="s">
        <v>27724</v>
      </c>
      <c r="M4908" s="500" t="s">
        <v>2307</v>
      </c>
      <c r="N4908" s="500" t="s">
        <v>15871</v>
      </c>
    </row>
    <row r="4909" spans="1:14">
      <c r="A4909" s="500" t="s">
        <v>686</v>
      </c>
      <c r="B4909" s="500" t="s">
        <v>2858</v>
      </c>
      <c r="C4909" s="500" t="s">
        <v>2888</v>
      </c>
      <c r="D4909" s="500" t="s">
        <v>2889</v>
      </c>
      <c r="E4909" s="500" t="s">
        <v>11099</v>
      </c>
      <c r="F4909" s="500" t="s">
        <v>580</v>
      </c>
      <c r="G4909" s="500" t="s">
        <v>15872</v>
      </c>
      <c r="H4909" s="500" t="s">
        <v>15597</v>
      </c>
      <c r="I4909" s="500" t="s">
        <v>688</v>
      </c>
      <c r="J4909" s="500" t="s">
        <v>689</v>
      </c>
      <c r="K4909" s="500" t="s">
        <v>2306</v>
      </c>
      <c r="L4909" s="500" t="s">
        <v>27724</v>
      </c>
      <c r="M4909" s="500" t="s">
        <v>2307</v>
      </c>
      <c r="N4909" s="500" t="s">
        <v>15873</v>
      </c>
    </row>
    <row r="4910" spans="1:14">
      <c r="A4910" s="500" t="s">
        <v>686</v>
      </c>
      <c r="B4910" s="500" t="s">
        <v>2858</v>
      </c>
      <c r="C4910" s="500" t="s">
        <v>2888</v>
      </c>
      <c r="D4910" s="500" t="s">
        <v>2889</v>
      </c>
      <c r="E4910" s="500" t="s">
        <v>11099</v>
      </c>
      <c r="F4910" s="500" t="s">
        <v>580</v>
      </c>
      <c r="G4910" s="500" t="s">
        <v>15874</v>
      </c>
      <c r="H4910" s="500" t="s">
        <v>3833</v>
      </c>
      <c r="I4910" s="500" t="s">
        <v>688</v>
      </c>
      <c r="J4910" s="500" t="s">
        <v>689</v>
      </c>
      <c r="K4910" s="500" t="s">
        <v>2306</v>
      </c>
      <c r="L4910" s="500" t="s">
        <v>27724</v>
      </c>
      <c r="M4910" s="500" t="s">
        <v>2307</v>
      </c>
      <c r="N4910" s="500" t="s">
        <v>15875</v>
      </c>
    </row>
    <row r="4911" spans="1:14">
      <c r="A4911" s="500" t="s">
        <v>686</v>
      </c>
      <c r="B4911" s="500" t="s">
        <v>2858</v>
      </c>
      <c r="C4911" s="500" t="s">
        <v>2888</v>
      </c>
      <c r="D4911" s="500" t="s">
        <v>2889</v>
      </c>
      <c r="E4911" s="500" t="s">
        <v>11099</v>
      </c>
      <c r="F4911" s="500" t="s">
        <v>580</v>
      </c>
      <c r="G4911" s="500" t="s">
        <v>15876</v>
      </c>
      <c r="H4911" s="500" t="s">
        <v>11845</v>
      </c>
      <c r="I4911" s="500" t="s">
        <v>688</v>
      </c>
      <c r="J4911" s="500" t="s">
        <v>689</v>
      </c>
      <c r="K4911" s="500" t="s">
        <v>2306</v>
      </c>
      <c r="L4911" s="500" t="s">
        <v>27724</v>
      </c>
      <c r="M4911" s="500" t="s">
        <v>2307</v>
      </c>
      <c r="N4911" s="500" t="s">
        <v>15877</v>
      </c>
    </row>
    <row r="4912" spans="1:14">
      <c r="A4912" s="500" t="s">
        <v>686</v>
      </c>
      <c r="B4912" s="500" t="s">
        <v>2858</v>
      </c>
      <c r="C4912" s="500" t="s">
        <v>2888</v>
      </c>
      <c r="D4912" s="500" t="s">
        <v>2889</v>
      </c>
      <c r="E4912" s="500" t="s">
        <v>11099</v>
      </c>
      <c r="F4912" s="500" t="s">
        <v>580</v>
      </c>
      <c r="G4912" s="500" t="s">
        <v>15878</v>
      </c>
      <c r="H4912" s="500" t="s">
        <v>14317</v>
      </c>
      <c r="I4912" s="500" t="s">
        <v>688</v>
      </c>
      <c r="J4912" s="500" t="s">
        <v>689</v>
      </c>
      <c r="K4912" s="500" t="s">
        <v>2306</v>
      </c>
      <c r="L4912" s="500" t="s">
        <v>27724</v>
      </c>
      <c r="M4912" s="500" t="s">
        <v>2307</v>
      </c>
      <c r="N4912" s="500" t="s">
        <v>15879</v>
      </c>
    </row>
    <row r="4913" spans="1:14">
      <c r="A4913" s="500" t="s">
        <v>686</v>
      </c>
      <c r="B4913" s="500" t="s">
        <v>2858</v>
      </c>
      <c r="C4913" s="500" t="s">
        <v>2888</v>
      </c>
      <c r="D4913" s="500" t="s">
        <v>2889</v>
      </c>
      <c r="E4913" s="500" t="s">
        <v>11099</v>
      </c>
      <c r="F4913" s="500" t="s">
        <v>580</v>
      </c>
      <c r="G4913" s="500" t="s">
        <v>15880</v>
      </c>
      <c r="H4913" s="500" t="s">
        <v>11737</v>
      </c>
      <c r="I4913" s="500" t="s">
        <v>688</v>
      </c>
      <c r="J4913" s="500" t="s">
        <v>689</v>
      </c>
      <c r="K4913" s="500" t="s">
        <v>2306</v>
      </c>
      <c r="L4913" s="500" t="s">
        <v>27724</v>
      </c>
      <c r="M4913" s="500" t="s">
        <v>2307</v>
      </c>
      <c r="N4913" s="500" t="s">
        <v>15881</v>
      </c>
    </row>
    <row r="4914" spans="1:14">
      <c r="A4914" s="500" t="s">
        <v>686</v>
      </c>
      <c r="B4914" s="500" t="s">
        <v>2858</v>
      </c>
      <c r="C4914" s="500" t="s">
        <v>2888</v>
      </c>
      <c r="D4914" s="500" t="s">
        <v>2889</v>
      </c>
      <c r="E4914" s="500" t="s">
        <v>11099</v>
      </c>
      <c r="F4914" s="500" t="s">
        <v>580</v>
      </c>
      <c r="G4914" s="500" t="s">
        <v>15882</v>
      </c>
      <c r="H4914" s="500" t="s">
        <v>11700</v>
      </c>
      <c r="I4914" s="500" t="s">
        <v>688</v>
      </c>
      <c r="J4914" s="500" t="s">
        <v>689</v>
      </c>
      <c r="K4914" s="500" t="s">
        <v>2306</v>
      </c>
      <c r="L4914" s="500" t="s">
        <v>27724</v>
      </c>
      <c r="M4914" s="500" t="s">
        <v>2307</v>
      </c>
      <c r="N4914" s="500" t="s">
        <v>15883</v>
      </c>
    </row>
    <row r="4915" spans="1:14">
      <c r="A4915" s="500" t="s">
        <v>686</v>
      </c>
      <c r="B4915" s="500" t="s">
        <v>2858</v>
      </c>
      <c r="C4915" s="500" t="s">
        <v>2888</v>
      </c>
      <c r="D4915" s="500" t="s">
        <v>2889</v>
      </c>
      <c r="E4915" s="500" t="s">
        <v>11099</v>
      </c>
      <c r="F4915" s="500" t="s">
        <v>580</v>
      </c>
      <c r="G4915" s="500" t="s">
        <v>15884</v>
      </c>
      <c r="H4915" s="500" t="s">
        <v>11318</v>
      </c>
      <c r="I4915" s="500" t="s">
        <v>688</v>
      </c>
      <c r="J4915" s="500" t="s">
        <v>689</v>
      </c>
      <c r="K4915" s="500" t="s">
        <v>2306</v>
      </c>
      <c r="L4915" s="500" t="s">
        <v>27724</v>
      </c>
      <c r="M4915" s="500" t="s">
        <v>2307</v>
      </c>
      <c r="N4915" s="500" t="s">
        <v>15885</v>
      </c>
    </row>
    <row r="4916" spans="1:14">
      <c r="A4916" s="500" t="s">
        <v>686</v>
      </c>
      <c r="B4916" s="500" t="s">
        <v>2858</v>
      </c>
      <c r="C4916" s="500" t="s">
        <v>2888</v>
      </c>
      <c r="D4916" s="500" t="s">
        <v>2889</v>
      </c>
      <c r="E4916" s="500" t="s">
        <v>11099</v>
      </c>
      <c r="F4916" s="500" t="s">
        <v>580</v>
      </c>
      <c r="G4916" s="500" t="s">
        <v>15886</v>
      </c>
      <c r="H4916" s="500" t="s">
        <v>14326</v>
      </c>
      <c r="I4916" s="500" t="s">
        <v>688</v>
      </c>
      <c r="J4916" s="500" t="s">
        <v>689</v>
      </c>
      <c r="K4916" s="500" t="s">
        <v>2306</v>
      </c>
      <c r="L4916" s="500" t="s">
        <v>27724</v>
      </c>
      <c r="M4916" s="500" t="s">
        <v>2307</v>
      </c>
      <c r="N4916" s="500" t="s">
        <v>15887</v>
      </c>
    </row>
    <row r="4917" spans="1:14">
      <c r="A4917" s="500" t="s">
        <v>686</v>
      </c>
      <c r="B4917" s="500" t="s">
        <v>2858</v>
      </c>
      <c r="C4917" s="500" t="s">
        <v>2888</v>
      </c>
      <c r="D4917" s="500" t="s">
        <v>2889</v>
      </c>
      <c r="E4917" s="500" t="s">
        <v>11099</v>
      </c>
      <c r="F4917" s="500" t="s">
        <v>580</v>
      </c>
      <c r="G4917" s="500" t="s">
        <v>15888</v>
      </c>
      <c r="H4917" s="500" t="s">
        <v>11730</v>
      </c>
      <c r="I4917" s="500" t="s">
        <v>688</v>
      </c>
      <c r="J4917" s="500" t="s">
        <v>689</v>
      </c>
      <c r="K4917" s="500" t="s">
        <v>2306</v>
      </c>
      <c r="L4917" s="500" t="s">
        <v>27724</v>
      </c>
      <c r="M4917" s="500" t="s">
        <v>2307</v>
      </c>
      <c r="N4917" s="500" t="s">
        <v>15889</v>
      </c>
    </row>
    <row r="4918" spans="1:14">
      <c r="A4918" s="500" t="s">
        <v>686</v>
      </c>
      <c r="B4918" s="500" t="s">
        <v>2858</v>
      </c>
      <c r="C4918" s="500" t="s">
        <v>2888</v>
      </c>
      <c r="D4918" s="500" t="s">
        <v>2889</v>
      </c>
      <c r="E4918" s="500" t="s">
        <v>11099</v>
      </c>
      <c r="F4918" s="500" t="s">
        <v>580</v>
      </c>
      <c r="G4918" s="500" t="s">
        <v>15890</v>
      </c>
      <c r="H4918" s="500" t="s">
        <v>14564</v>
      </c>
      <c r="I4918" s="500" t="s">
        <v>688</v>
      </c>
      <c r="J4918" s="500" t="s">
        <v>689</v>
      </c>
      <c r="K4918" s="500" t="s">
        <v>2306</v>
      </c>
      <c r="L4918" s="500" t="s">
        <v>27724</v>
      </c>
      <c r="M4918" s="500" t="s">
        <v>2307</v>
      </c>
      <c r="N4918" s="500" t="s">
        <v>15891</v>
      </c>
    </row>
    <row r="4919" spans="1:14">
      <c r="A4919" s="500" t="s">
        <v>686</v>
      </c>
      <c r="B4919" s="500" t="s">
        <v>2858</v>
      </c>
      <c r="C4919" s="500" t="s">
        <v>2888</v>
      </c>
      <c r="D4919" s="500" t="s">
        <v>2889</v>
      </c>
      <c r="E4919" s="500" t="s">
        <v>11099</v>
      </c>
      <c r="F4919" s="500" t="s">
        <v>580</v>
      </c>
      <c r="G4919" s="500" t="s">
        <v>15892</v>
      </c>
      <c r="H4919" s="500" t="s">
        <v>14819</v>
      </c>
      <c r="I4919" s="500" t="s">
        <v>688</v>
      </c>
      <c r="J4919" s="500" t="s">
        <v>689</v>
      </c>
      <c r="K4919" s="500" t="s">
        <v>2306</v>
      </c>
      <c r="L4919" s="500" t="s">
        <v>27724</v>
      </c>
      <c r="M4919" s="500" t="s">
        <v>2307</v>
      </c>
      <c r="N4919" s="500" t="s">
        <v>15893</v>
      </c>
    </row>
    <row r="4920" spans="1:14">
      <c r="A4920" s="500" t="s">
        <v>686</v>
      </c>
      <c r="B4920" s="500" t="s">
        <v>2858</v>
      </c>
      <c r="C4920" s="500" t="s">
        <v>2888</v>
      </c>
      <c r="D4920" s="500" t="s">
        <v>2889</v>
      </c>
      <c r="E4920" s="500" t="s">
        <v>11099</v>
      </c>
      <c r="F4920" s="500" t="s">
        <v>580</v>
      </c>
      <c r="G4920" s="500" t="s">
        <v>15894</v>
      </c>
      <c r="H4920" s="500" t="s">
        <v>15073</v>
      </c>
      <c r="I4920" s="500" t="s">
        <v>688</v>
      </c>
      <c r="J4920" s="500" t="s">
        <v>689</v>
      </c>
      <c r="K4920" s="500" t="s">
        <v>2306</v>
      </c>
      <c r="L4920" s="500" t="s">
        <v>27724</v>
      </c>
      <c r="M4920" s="500" t="s">
        <v>2307</v>
      </c>
      <c r="N4920" s="500" t="s">
        <v>15895</v>
      </c>
    </row>
    <row r="4921" spans="1:14">
      <c r="A4921" s="500" t="s">
        <v>686</v>
      </c>
      <c r="B4921" s="500" t="s">
        <v>2858</v>
      </c>
      <c r="C4921" s="500" t="s">
        <v>2888</v>
      </c>
      <c r="D4921" s="500" t="s">
        <v>2889</v>
      </c>
      <c r="E4921" s="500" t="s">
        <v>11099</v>
      </c>
      <c r="F4921" s="500" t="s">
        <v>580</v>
      </c>
      <c r="G4921" s="500" t="s">
        <v>15896</v>
      </c>
      <c r="H4921" s="500" t="s">
        <v>15597</v>
      </c>
      <c r="I4921" s="500" t="s">
        <v>688</v>
      </c>
      <c r="J4921" s="500" t="s">
        <v>689</v>
      </c>
      <c r="K4921" s="500" t="s">
        <v>2306</v>
      </c>
      <c r="L4921" s="500" t="s">
        <v>27724</v>
      </c>
      <c r="M4921" s="500" t="s">
        <v>2307</v>
      </c>
      <c r="N4921" s="500" t="s">
        <v>15897</v>
      </c>
    </row>
    <row r="4922" spans="1:14">
      <c r="A4922" s="500" t="s">
        <v>686</v>
      </c>
      <c r="B4922" s="500" t="s">
        <v>2858</v>
      </c>
      <c r="C4922" s="500" t="s">
        <v>2888</v>
      </c>
      <c r="D4922" s="500" t="s">
        <v>2889</v>
      </c>
      <c r="E4922" s="500" t="s">
        <v>11099</v>
      </c>
      <c r="F4922" s="500" t="s">
        <v>580</v>
      </c>
      <c r="G4922" s="500" t="s">
        <v>15898</v>
      </c>
      <c r="H4922" s="500" t="s">
        <v>11044</v>
      </c>
      <c r="I4922" s="500" t="s">
        <v>688</v>
      </c>
      <c r="J4922" s="500" t="s">
        <v>689</v>
      </c>
      <c r="K4922" s="500" t="s">
        <v>2306</v>
      </c>
      <c r="L4922" s="500" t="s">
        <v>27724</v>
      </c>
      <c r="M4922" s="500" t="s">
        <v>2307</v>
      </c>
      <c r="N4922" s="500" t="s">
        <v>15899</v>
      </c>
    </row>
    <row r="4923" spans="1:14">
      <c r="A4923" s="500" t="s">
        <v>686</v>
      </c>
      <c r="B4923" s="500" t="s">
        <v>2858</v>
      </c>
      <c r="C4923" s="500" t="s">
        <v>2888</v>
      </c>
      <c r="D4923" s="500" t="s">
        <v>2889</v>
      </c>
      <c r="E4923" s="500" t="s">
        <v>11099</v>
      </c>
      <c r="F4923" s="500" t="s">
        <v>580</v>
      </c>
      <c r="G4923" s="500" t="s">
        <v>15900</v>
      </c>
      <c r="H4923" s="500" t="s">
        <v>14367</v>
      </c>
      <c r="I4923" s="500" t="s">
        <v>688</v>
      </c>
      <c r="J4923" s="500" t="s">
        <v>689</v>
      </c>
      <c r="K4923" s="500" t="s">
        <v>2306</v>
      </c>
      <c r="L4923" s="500" t="s">
        <v>27724</v>
      </c>
      <c r="M4923" s="500" t="s">
        <v>2307</v>
      </c>
      <c r="N4923" s="500" t="s">
        <v>15901</v>
      </c>
    </row>
    <row r="4924" spans="1:14">
      <c r="A4924" s="500" t="s">
        <v>686</v>
      </c>
      <c r="B4924" s="500" t="s">
        <v>2858</v>
      </c>
      <c r="C4924" s="500" t="s">
        <v>2888</v>
      </c>
      <c r="D4924" s="500" t="s">
        <v>2889</v>
      </c>
      <c r="E4924" s="500" t="s">
        <v>11099</v>
      </c>
      <c r="F4924" s="500" t="s">
        <v>580</v>
      </c>
      <c r="G4924" s="500" t="s">
        <v>15902</v>
      </c>
      <c r="H4924" s="500" t="s">
        <v>11816</v>
      </c>
      <c r="I4924" s="500" t="s">
        <v>688</v>
      </c>
      <c r="J4924" s="500" t="s">
        <v>689</v>
      </c>
      <c r="K4924" s="500" t="s">
        <v>2306</v>
      </c>
      <c r="L4924" s="500" t="s">
        <v>27724</v>
      </c>
      <c r="M4924" s="500" t="s">
        <v>2307</v>
      </c>
      <c r="N4924" s="500" t="s">
        <v>15903</v>
      </c>
    </row>
    <row r="4925" spans="1:14">
      <c r="A4925" s="500" t="s">
        <v>686</v>
      </c>
      <c r="B4925" s="500" t="s">
        <v>2858</v>
      </c>
      <c r="C4925" s="500" t="s">
        <v>2888</v>
      </c>
      <c r="D4925" s="500" t="s">
        <v>2889</v>
      </c>
      <c r="E4925" s="500" t="s">
        <v>11099</v>
      </c>
      <c r="F4925" s="500" t="s">
        <v>580</v>
      </c>
      <c r="G4925" s="500" t="s">
        <v>15904</v>
      </c>
      <c r="H4925" s="500" t="s">
        <v>3942</v>
      </c>
      <c r="I4925" s="500" t="s">
        <v>688</v>
      </c>
      <c r="J4925" s="500" t="s">
        <v>689</v>
      </c>
      <c r="K4925" s="500" t="s">
        <v>2306</v>
      </c>
      <c r="L4925" s="500" t="s">
        <v>27724</v>
      </c>
      <c r="M4925" s="500" t="s">
        <v>2307</v>
      </c>
      <c r="N4925" s="500" t="s">
        <v>15905</v>
      </c>
    </row>
    <row r="4926" spans="1:14">
      <c r="A4926" s="500" t="s">
        <v>686</v>
      </c>
      <c r="B4926" s="500" t="s">
        <v>2858</v>
      </c>
      <c r="C4926" s="500" t="s">
        <v>2888</v>
      </c>
      <c r="D4926" s="500" t="s">
        <v>2889</v>
      </c>
      <c r="E4926" s="500" t="s">
        <v>11099</v>
      </c>
      <c r="F4926" s="500" t="s">
        <v>580</v>
      </c>
      <c r="G4926" s="500" t="s">
        <v>15906</v>
      </c>
      <c r="H4926" s="500" t="s">
        <v>14374</v>
      </c>
      <c r="I4926" s="500" t="s">
        <v>688</v>
      </c>
      <c r="J4926" s="500" t="s">
        <v>689</v>
      </c>
      <c r="K4926" s="500" t="s">
        <v>2306</v>
      </c>
      <c r="L4926" s="500" t="s">
        <v>27724</v>
      </c>
      <c r="M4926" s="500" t="s">
        <v>2307</v>
      </c>
      <c r="N4926" s="500" t="s">
        <v>15907</v>
      </c>
    </row>
    <row r="4927" spans="1:14">
      <c r="A4927" s="500" t="s">
        <v>686</v>
      </c>
      <c r="B4927" s="500" t="s">
        <v>2858</v>
      </c>
      <c r="C4927" s="500" t="s">
        <v>2888</v>
      </c>
      <c r="D4927" s="500" t="s">
        <v>2889</v>
      </c>
      <c r="E4927" s="500" t="s">
        <v>11099</v>
      </c>
      <c r="F4927" s="500" t="s">
        <v>580</v>
      </c>
      <c r="G4927" s="500" t="s">
        <v>15908</v>
      </c>
      <c r="H4927" s="500" t="s">
        <v>7107</v>
      </c>
      <c r="I4927" s="500" t="s">
        <v>688</v>
      </c>
      <c r="J4927" s="500" t="s">
        <v>689</v>
      </c>
      <c r="K4927" s="500" t="s">
        <v>2306</v>
      </c>
      <c r="L4927" s="500" t="s">
        <v>27724</v>
      </c>
      <c r="M4927" s="500" t="s">
        <v>2307</v>
      </c>
      <c r="N4927" s="500" t="s">
        <v>15909</v>
      </c>
    </row>
    <row r="4928" spans="1:14">
      <c r="A4928" s="500" t="s">
        <v>686</v>
      </c>
      <c r="B4928" s="500" t="s">
        <v>2858</v>
      </c>
      <c r="C4928" s="500" t="s">
        <v>2888</v>
      </c>
      <c r="D4928" s="500" t="s">
        <v>2889</v>
      </c>
      <c r="E4928" s="500" t="s">
        <v>11099</v>
      </c>
      <c r="F4928" s="500" t="s">
        <v>580</v>
      </c>
      <c r="G4928" s="500" t="s">
        <v>15910</v>
      </c>
      <c r="H4928" s="500" t="s">
        <v>7011</v>
      </c>
      <c r="I4928" s="500" t="s">
        <v>688</v>
      </c>
      <c r="J4928" s="500" t="s">
        <v>689</v>
      </c>
      <c r="K4928" s="500" t="s">
        <v>2306</v>
      </c>
      <c r="L4928" s="500" t="s">
        <v>27724</v>
      </c>
      <c r="M4928" s="500" t="s">
        <v>2307</v>
      </c>
      <c r="N4928" s="500" t="s">
        <v>15911</v>
      </c>
    </row>
    <row r="4929" spans="1:14">
      <c r="A4929" s="500" t="s">
        <v>686</v>
      </c>
      <c r="B4929" s="500" t="s">
        <v>2858</v>
      </c>
      <c r="C4929" s="500" t="s">
        <v>2888</v>
      </c>
      <c r="D4929" s="500" t="s">
        <v>2889</v>
      </c>
      <c r="E4929" s="500" t="s">
        <v>11099</v>
      </c>
      <c r="F4929" s="500" t="s">
        <v>580</v>
      </c>
      <c r="G4929" s="500" t="s">
        <v>15912</v>
      </c>
      <c r="H4929" s="500" t="s">
        <v>14381</v>
      </c>
      <c r="I4929" s="500" t="s">
        <v>688</v>
      </c>
      <c r="J4929" s="500" t="s">
        <v>689</v>
      </c>
      <c r="K4929" s="500" t="s">
        <v>2306</v>
      </c>
      <c r="L4929" s="500" t="s">
        <v>27724</v>
      </c>
      <c r="M4929" s="500" t="s">
        <v>2307</v>
      </c>
      <c r="N4929" s="500" t="s">
        <v>15913</v>
      </c>
    </row>
    <row r="4930" spans="1:14">
      <c r="A4930" s="500" t="s">
        <v>686</v>
      </c>
      <c r="B4930" s="500" t="s">
        <v>2858</v>
      </c>
      <c r="C4930" s="500" t="s">
        <v>2888</v>
      </c>
      <c r="D4930" s="500" t="s">
        <v>2889</v>
      </c>
      <c r="E4930" s="500" t="s">
        <v>11099</v>
      </c>
      <c r="F4930" s="500" t="s">
        <v>580</v>
      </c>
      <c r="G4930" s="500" t="s">
        <v>15914</v>
      </c>
      <c r="H4930" s="500" t="s">
        <v>14353</v>
      </c>
      <c r="I4930" s="500" t="s">
        <v>688</v>
      </c>
      <c r="J4930" s="500" t="s">
        <v>689</v>
      </c>
      <c r="K4930" s="500" t="s">
        <v>2306</v>
      </c>
      <c r="L4930" s="500" t="s">
        <v>27724</v>
      </c>
      <c r="M4930" s="500" t="s">
        <v>2307</v>
      </c>
      <c r="N4930" s="500" t="s">
        <v>15915</v>
      </c>
    </row>
    <row r="4931" spans="1:14">
      <c r="A4931" s="500" t="s">
        <v>686</v>
      </c>
      <c r="B4931" s="500" t="s">
        <v>2858</v>
      </c>
      <c r="C4931" s="500" t="s">
        <v>2888</v>
      </c>
      <c r="D4931" s="500" t="s">
        <v>2889</v>
      </c>
      <c r="E4931" s="500" t="s">
        <v>11099</v>
      </c>
      <c r="F4931" s="500" t="s">
        <v>580</v>
      </c>
      <c r="G4931" s="500" t="s">
        <v>15916</v>
      </c>
      <c r="H4931" s="500" t="s">
        <v>14615</v>
      </c>
      <c r="I4931" s="500" t="s">
        <v>688</v>
      </c>
      <c r="J4931" s="500" t="s">
        <v>689</v>
      </c>
      <c r="K4931" s="500" t="s">
        <v>2306</v>
      </c>
      <c r="L4931" s="500" t="s">
        <v>27724</v>
      </c>
      <c r="M4931" s="500" t="s">
        <v>2307</v>
      </c>
      <c r="N4931" s="500" t="s">
        <v>15917</v>
      </c>
    </row>
    <row r="4932" spans="1:14">
      <c r="A4932" s="500" t="s">
        <v>686</v>
      </c>
      <c r="B4932" s="500" t="s">
        <v>2858</v>
      </c>
      <c r="C4932" s="500" t="s">
        <v>2888</v>
      </c>
      <c r="D4932" s="500" t="s">
        <v>2889</v>
      </c>
      <c r="E4932" s="500" t="s">
        <v>11099</v>
      </c>
      <c r="F4932" s="500" t="s">
        <v>580</v>
      </c>
      <c r="G4932" s="500" t="s">
        <v>15918</v>
      </c>
      <c r="H4932" s="500" t="s">
        <v>14870</v>
      </c>
      <c r="I4932" s="500" t="s">
        <v>688</v>
      </c>
      <c r="J4932" s="500" t="s">
        <v>689</v>
      </c>
      <c r="K4932" s="500" t="s">
        <v>2306</v>
      </c>
      <c r="L4932" s="500" t="s">
        <v>27724</v>
      </c>
      <c r="M4932" s="500" t="s">
        <v>2307</v>
      </c>
      <c r="N4932" s="500" t="s">
        <v>15919</v>
      </c>
    </row>
    <row r="4933" spans="1:14">
      <c r="A4933" s="500" t="s">
        <v>686</v>
      </c>
      <c r="B4933" s="500" t="s">
        <v>2858</v>
      </c>
      <c r="C4933" s="500" t="s">
        <v>2888</v>
      </c>
      <c r="D4933" s="500" t="s">
        <v>2889</v>
      </c>
      <c r="E4933" s="500" t="s">
        <v>11099</v>
      </c>
      <c r="F4933" s="500" t="s">
        <v>580</v>
      </c>
      <c r="G4933" s="500" t="s">
        <v>15920</v>
      </c>
      <c r="H4933" s="500" t="s">
        <v>11398</v>
      </c>
      <c r="I4933" s="500" t="s">
        <v>688</v>
      </c>
      <c r="J4933" s="500" t="s">
        <v>689</v>
      </c>
      <c r="K4933" s="500" t="s">
        <v>2306</v>
      </c>
      <c r="L4933" s="500" t="s">
        <v>27724</v>
      </c>
      <c r="M4933" s="500" t="s">
        <v>2307</v>
      </c>
      <c r="N4933" s="500" t="s">
        <v>15921</v>
      </c>
    </row>
    <row r="4934" spans="1:14">
      <c r="A4934" s="500" t="s">
        <v>686</v>
      </c>
      <c r="B4934" s="500" t="s">
        <v>2858</v>
      </c>
      <c r="C4934" s="500" t="s">
        <v>2888</v>
      </c>
      <c r="D4934" s="500" t="s">
        <v>2889</v>
      </c>
      <c r="E4934" s="500" t="s">
        <v>11099</v>
      </c>
      <c r="F4934" s="500" t="s">
        <v>580</v>
      </c>
      <c r="G4934" s="500" t="s">
        <v>15922</v>
      </c>
      <c r="H4934" s="500" t="s">
        <v>14435</v>
      </c>
      <c r="I4934" s="500" t="s">
        <v>688</v>
      </c>
      <c r="J4934" s="500" t="s">
        <v>689</v>
      </c>
      <c r="K4934" s="500" t="s">
        <v>2306</v>
      </c>
      <c r="L4934" s="500" t="s">
        <v>27724</v>
      </c>
      <c r="M4934" s="500" t="s">
        <v>2307</v>
      </c>
      <c r="N4934" s="500" t="s">
        <v>15923</v>
      </c>
    </row>
    <row r="4935" spans="1:14">
      <c r="A4935" s="500" t="s">
        <v>686</v>
      </c>
      <c r="B4935" s="500" t="s">
        <v>2858</v>
      </c>
      <c r="C4935" s="500" t="s">
        <v>2888</v>
      </c>
      <c r="D4935" s="500" t="s">
        <v>2889</v>
      </c>
      <c r="E4935" s="500" t="s">
        <v>11099</v>
      </c>
      <c r="F4935" s="500" t="s">
        <v>580</v>
      </c>
      <c r="G4935" s="500" t="s">
        <v>15924</v>
      </c>
      <c r="H4935" s="500" t="s">
        <v>14367</v>
      </c>
      <c r="I4935" s="500" t="s">
        <v>688</v>
      </c>
      <c r="J4935" s="500" t="s">
        <v>689</v>
      </c>
      <c r="K4935" s="500" t="s">
        <v>2306</v>
      </c>
      <c r="L4935" s="500" t="s">
        <v>27724</v>
      </c>
      <c r="M4935" s="500" t="s">
        <v>2307</v>
      </c>
      <c r="N4935" s="500" t="s">
        <v>15925</v>
      </c>
    </row>
    <row r="4936" spans="1:14">
      <c r="A4936" s="500" t="s">
        <v>686</v>
      </c>
      <c r="B4936" s="500" t="s">
        <v>2858</v>
      </c>
      <c r="C4936" s="500" t="s">
        <v>2888</v>
      </c>
      <c r="D4936" s="500" t="s">
        <v>2889</v>
      </c>
      <c r="E4936" s="500" t="s">
        <v>11099</v>
      </c>
      <c r="F4936" s="500" t="s">
        <v>580</v>
      </c>
      <c r="G4936" s="500" t="s">
        <v>15926</v>
      </c>
      <c r="H4936" s="500" t="s">
        <v>11816</v>
      </c>
      <c r="I4936" s="500" t="s">
        <v>688</v>
      </c>
      <c r="J4936" s="500" t="s">
        <v>689</v>
      </c>
      <c r="K4936" s="500" t="s">
        <v>2306</v>
      </c>
      <c r="L4936" s="500" t="s">
        <v>27724</v>
      </c>
      <c r="M4936" s="500" t="s">
        <v>2307</v>
      </c>
      <c r="N4936" s="500" t="s">
        <v>15927</v>
      </c>
    </row>
    <row r="4937" spans="1:14">
      <c r="A4937" s="500" t="s">
        <v>686</v>
      </c>
      <c r="B4937" s="500" t="s">
        <v>2858</v>
      </c>
      <c r="C4937" s="500" t="s">
        <v>2888</v>
      </c>
      <c r="D4937" s="500" t="s">
        <v>2889</v>
      </c>
      <c r="E4937" s="500" t="s">
        <v>11099</v>
      </c>
      <c r="F4937" s="500" t="s">
        <v>580</v>
      </c>
      <c r="G4937" s="500" t="s">
        <v>15928</v>
      </c>
      <c r="H4937" s="500" t="s">
        <v>3942</v>
      </c>
      <c r="I4937" s="500" t="s">
        <v>688</v>
      </c>
      <c r="J4937" s="500" t="s">
        <v>689</v>
      </c>
      <c r="K4937" s="500" t="s">
        <v>2306</v>
      </c>
      <c r="L4937" s="500" t="s">
        <v>27724</v>
      </c>
      <c r="M4937" s="500" t="s">
        <v>2307</v>
      </c>
      <c r="N4937" s="500" t="s">
        <v>15929</v>
      </c>
    </row>
    <row r="4938" spans="1:14">
      <c r="A4938" s="500" t="s">
        <v>686</v>
      </c>
      <c r="B4938" s="500" t="s">
        <v>2858</v>
      </c>
      <c r="C4938" s="500" t="s">
        <v>2888</v>
      </c>
      <c r="D4938" s="500" t="s">
        <v>2889</v>
      </c>
      <c r="E4938" s="500" t="s">
        <v>11099</v>
      </c>
      <c r="F4938" s="500" t="s">
        <v>580</v>
      </c>
      <c r="G4938" s="500" t="s">
        <v>15930</v>
      </c>
      <c r="H4938" s="500" t="s">
        <v>14374</v>
      </c>
      <c r="I4938" s="500" t="s">
        <v>688</v>
      </c>
      <c r="J4938" s="500" t="s">
        <v>689</v>
      </c>
      <c r="K4938" s="500" t="s">
        <v>2306</v>
      </c>
      <c r="L4938" s="500" t="s">
        <v>27724</v>
      </c>
      <c r="M4938" s="500" t="s">
        <v>2307</v>
      </c>
      <c r="N4938" s="500" t="s">
        <v>15931</v>
      </c>
    </row>
    <row r="4939" spans="1:14">
      <c r="A4939" s="500" t="s">
        <v>686</v>
      </c>
      <c r="B4939" s="500" t="s">
        <v>2858</v>
      </c>
      <c r="C4939" s="500" t="s">
        <v>2888</v>
      </c>
      <c r="D4939" s="500" t="s">
        <v>2889</v>
      </c>
      <c r="E4939" s="500" t="s">
        <v>11099</v>
      </c>
      <c r="F4939" s="500" t="s">
        <v>580</v>
      </c>
      <c r="G4939" s="500" t="s">
        <v>15932</v>
      </c>
      <c r="H4939" s="500" t="s">
        <v>7107</v>
      </c>
      <c r="I4939" s="500" t="s">
        <v>688</v>
      </c>
      <c r="J4939" s="500" t="s">
        <v>689</v>
      </c>
      <c r="K4939" s="500" t="s">
        <v>2306</v>
      </c>
      <c r="L4939" s="500" t="s">
        <v>27724</v>
      </c>
      <c r="M4939" s="500" t="s">
        <v>2307</v>
      </c>
      <c r="N4939" s="500" t="s">
        <v>15933</v>
      </c>
    </row>
    <row r="4940" spans="1:14">
      <c r="A4940" s="500" t="s">
        <v>686</v>
      </c>
      <c r="B4940" s="500" t="s">
        <v>2858</v>
      </c>
      <c r="C4940" s="500" t="s">
        <v>2888</v>
      </c>
      <c r="D4940" s="500" t="s">
        <v>2889</v>
      </c>
      <c r="E4940" s="500" t="s">
        <v>11099</v>
      </c>
      <c r="F4940" s="500" t="s">
        <v>580</v>
      </c>
      <c r="G4940" s="500" t="s">
        <v>15934</v>
      </c>
      <c r="H4940" s="500" t="s">
        <v>7011</v>
      </c>
      <c r="I4940" s="500" t="s">
        <v>688</v>
      </c>
      <c r="J4940" s="500" t="s">
        <v>689</v>
      </c>
      <c r="K4940" s="500" t="s">
        <v>2306</v>
      </c>
      <c r="L4940" s="500" t="s">
        <v>27724</v>
      </c>
      <c r="M4940" s="500" t="s">
        <v>2307</v>
      </c>
      <c r="N4940" s="500" t="s">
        <v>15935</v>
      </c>
    </row>
    <row r="4941" spans="1:14">
      <c r="A4941" s="500" t="s">
        <v>686</v>
      </c>
      <c r="B4941" s="500" t="s">
        <v>2858</v>
      </c>
      <c r="C4941" s="500" t="s">
        <v>2888</v>
      </c>
      <c r="D4941" s="500" t="s">
        <v>2889</v>
      </c>
      <c r="E4941" s="500" t="s">
        <v>11099</v>
      </c>
      <c r="F4941" s="500" t="s">
        <v>580</v>
      </c>
      <c r="G4941" s="500" t="s">
        <v>15936</v>
      </c>
      <c r="H4941" s="500" t="s">
        <v>14381</v>
      </c>
      <c r="I4941" s="500" t="s">
        <v>688</v>
      </c>
      <c r="J4941" s="500" t="s">
        <v>689</v>
      </c>
      <c r="K4941" s="500" t="s">
        <v>2306</v>
      </c>
      <c r="L4941" s="500" t="s">
        <v>27724</v>
      </c>
      <c r="M4941" s="500" t="s">
        <v>2307</v>
      </c>
      <c r="N4941" s="500" t="s">
        <v>15937</v>
      </c>
    </row>
    <row r="4942" spans="1:14">
      <c r="A4942" s="500" t="s">
        <v>686</v>
      </c>
      <c r="B4942" s="500" t="s">
        <v>2858</v>
      </c>
      <c r="C4942" s="500" t="s">
        <v>2888</v>
      </c>
      <c r="D4942" s="500" t="s">
        <v>2889</v>
      </c>
      <c r="E4942" s="500" t="s">
        <v>11099</v>
      </c>
      <c r="F4942" s="500" t="s">
        <v>580</v>
      </c>
      <c r="G4942" s="500" t="s">
        <v>15938</v>
      </c>
      <c r="H4942" s="500" t="s">
        <v>14353</v>
      </c>
      <c r="I4942" s="500" t="s">
        <v>688</v>
      </c>
      <c r="J4942" s="500" t="s">
        <v>689</v>
      </c>
      <c r="K4942" s="500" t="s">
        <v>2306</v>
      </c>
      <c r="L4942" s="500" t="s">
        <v>27724</v>
      </c>
      <c r="M4942" s="500" t="s">
        <v>2307</v>
      </c>
      <c r="N4942" s="500" t="s">
        <v>15939</v>
      </c>
    </row>
    <row r="4943" spans="1:14">
      <c r="A4943" s="500" t="s">
        <v>686</v>
      </c>
      <c r="B4943" s="500" t="s">
        <v>2858</v>
      </c>
      <c r="C4943" s="500" t="s">
        <v>2888</v>
      </c>
      <c r="D4943" s="500" t="s">
        <v>2889</v>
      </c>
      <c r="E4943" s="500" t="s">
        <v>11099</v>
      </c>
      <c r="F4943" s="500" t="s">
        <v>580</v>
      </c>
      <c r="G4943" s="500" t="s">
        <v>15940</v>
      </c>
      <c r="H4943" s="500" t="s">
        <v>14615</v>
      </c>
      <c r="I4943" s="500" t="s">
        <v>688</v>
      </c>
      <c r="J4943" s="500" t="s">
        <v>689</v>
      </c>
      <c r="K4943" s="500" t="s">
        <v>2306</v>
      </c>
      <c r="L4943" s="500" t="s">
        <v>27724</v>
      </c>
      <c r="M4943" s="500" t="s">
        <v>2307</v>
      </c>
      <c r="N4943" s="500" t="s">
        <v>15941</v>
      </c>
    </row>
    <row r="4944" spans="1:14">
      <c r="A4944" s="500" t="s">
        <v>686</v>
      </c>
      <c r="B4944" s="500" t="s">
        <v>2858</v>
      </c>
      <c r="C4944" s="500" t="s">
        <v>2888</v>
      </c>
      <c r="D4944" s="500" t="s">
        <v>2889</v>
      </c>
      <c r="E4944" s="500" t="s">
        <v>11099</v>
      </c>
      <c r="F4944" s="500" t="s">
        <v>580</v>
      </c>
      <c r="G4944" s="500" t="s">
        <v>15942</v>
      </c>
      <c r="H4944" s="500" t="s">
        <v>14870</v>
      </c>
      <c r="I4944" s="500" t="s">
        <v>688</v>
      </c>
      <c r="J4944" s="500" t="s">
        <v>689</v>
      </c>
      <c r="K4944" s="500" t="s">
        <v>2306</v>
      </c>
      <c r="L4944" s="500" t="s">
        <v>27724</v>
      </c>
      <c r="M4944" s="500" t="s">
        <v>2307</v>
      </c>
      <c r="N4944" s="500" t="s">
        <v>15943</v>
      </c>
    </row>
    <row r="4945" spans="1:14">
      <c r="A4945" s="500" t="s">
        <v>686</v>
      </c>
      <c r="B4945" s="500" t="s">
        <v>2858</v>
      </c>
      <c r="C4945" s="500" t="s">
        <v>2888</v>
      </c>
      <c r="D4945" s="500" t="s">
        <v>2889</v>
      </c>
      <c r="E4945" s="500" t="s">
        <v>11099</v>
      </c>
      <c r="F4945" s="500" t="s">
        <v>580</v>
      </c>
      <c r="G4945" s="500" t="s">
        <v>15944</v>
      </c>
      <c r="H4945" s="500" t="s">
        <v>11398</v>
      </c>
      <c r="I4945" s="500" t="s">
        <v>688</v>
      </c>
      <c r="J4945" s="500" t="s">
        <v>689</v>
      </c>
      <c r="K4945" s="500" t="s">
        <v>2306</v>
      </c>
      <c r="L4945" s="500" t="s">
        <v>27724</v>
      </c>
      <c r="M4945" s="500" t="s">
        <v>2307</v>
      </c>
      <c r="N4945" s="500" t="s">
        <v>15945</v>
      </c>
    </row>
    <row r="4946" spans="1:14">
      <c r="A4946" s="500" t="s">
        <v>686</v>
      </c>
      <c r="B4946" s="500" t="s">
        <v>2858</v>
      </c>
      <c r="C4946" s="500" t="s">
        <v>2888</v>
      </c>
      <c r="D4946" s="500" t="s">
        <v>2889</v>
      </c>
      <c r="E4946" s="500" t="s">
        <v>11099</v>
      </c>
      <c r="F4946" s="500" t="s">
        <v>580</v>
      </c>
      <c r="G4946" s="500" t="s">
        <v>15946</v>
      </c>
      <c r="H4946" s="500" t="s">
        <v>14435</v>
      </c>
      <c r="I4946" s="500" t="s">
        <v>688</v>
      </c>
      <c r="J4946" s="500" t="s">
        <v>689</v>
      </c>
      <c r="K4946" s="500" t="s">
        <v>2306</v>
      </c>
      <c r="L4946" s="500" t="s">
        <v>27724</v>
      </c>
      <c r="M4946" s="500" t="s">
        <v>2307</v>
      </c>
      <c r="N4946" s="500" t="s">
        <v>15947</v>
      </c>
    </row>
    <row r="4947" spans="1:14">
      <c r="A4947" s="500" t="s">
        <v>686</v>
      </c>
      <c r="B4947" s="500" t="s">
        <v>2858</v>
      </c>
      <c r="C4947" s="500" t="s">
        <v>2888</v>
      </c>
      <c r="D4947" s="500" t="s">
        <v>2889</v>
      </c>
      <c r="E4947" s="500" t="s">
        <v>11099</v>
      </c>
      <c r="F4947" s="500" t="s">
        <v>580</v>
      </c>
      <c r="G4947" s="500" t="s">
        <v>15948</v>
      </c>
      <c r="H4947" s="500" t="s">
        <v>15949</v>
      </c>
      <c r="I4947" s="500" t="s">
        <v>688</v>
      </c>
      <c r="J4947" s="500" t="s">
        <v>689</v>
      </c>
      <c r="K4947" s="500" t="s">
        <v>2306</v>
      </c>
      <c r="L4947" s="500" t="s">
        <v>27724</v>
      </c>
      <c r="M4947" s="500" t="s">
        <v>2307</v>
      </c>
      <c r="N4947" s="500" t="s">
        <v>15950</v>
      </c>
    </row>
    <row r="4948" spans="1:14">
      <c r="A4948" s="500" t="s">
        <v>686</v>
      </c>
      <c r="B4948" s="500" t="s">
        <v>2858</v>
      </c>
      <c r="C4948" s="500" t="s">
        <v>2888</v>
      </c>
      <c r="D4948" s="500" t="s">
        <v>2889</v>
      </c>
      <c r="E4948" s="500" t="s">
        <v>11099</v>
      </c>
      <c r="F4948" s="500" t="s">
        <v>580</v>
      </c>
      <c r="G4948" s="500" t="s">
        <v>15951</v>
      </c>
      <c r="H4948" s="500" t="s">
        <v>14422</v>
      </c>
      <c r="I4948" s="500" t="s">
        <v>688</v>
      </c>
      <c r="J4948" s="500" t="s">
        <v>689</v>
      </c>
      <c r="K4948" s="500" t="s">
        <v>2306</v>
      </c>
      <c r="L4948" s="500" t="s">
        <v>27724</v>
      </c>
      <c r="M4948" s="500" t="s">
        <v>2307</v>
      </c>
      <c r="N4948" s="500" t="s">
        <v>15952</v>
      </c>
    </row>
    <row r="4949" spans="1:14">
      <c r="A4949" s="500" t="s">
        <v>686</v>
      </c>
      <c r="B4949" s="500" t="s">
        <v>2858</v>
      </c>
      <c r="C4949" s="500" t="s">
        <v>2888</v>
      </c>
      <c r="D4949" s="500" t="s">
        <v>2889</v>
      </c>
      <c r="E4949" s="500" t="s">
        <v>11099</v>
      </c>
      <c r="F4949" s="500" t="s">
        <v>580</v>
      </c>
      <c r="G4949" s="500" t="s">
        <v>15953</v>
      </c>
      <c r="H4949" s="500" t="s">
        <v>14425</v>
      </c>
      <c r="I4949" s="500" t="s">
        <v>688</v>
      </c>
      <c r="J4949" s="500" t="s">
        <v>689</v>
      </c>
      <c r="K4949" s="500" t="s">
        <v>2306</v>
      </c>
      <c r="L4949" s="500" t="s">
        <v>27724</v>
      </c>
      <c r="M4949" s="500" t="s">
        <v>2307</v>
      </c>
      <c r="N4949" s="500" t="s">
        <v>15954</v>
      </c>
    </row>
    <row r="4950" spans="1:14">
      <c r="A4950" s="500" t="s">
        <v>686</v>
      </c>
      <c r="B4950" s="500" t="s">
        <v>2858</v>
      </c>
      <c r="C4950" s="500" t="s">
        <v>2888</v>
      </c>
      <c r="D4950" s="500" t="s">
        <v>2889</v>
      </c>
      <c r="E4950" s="500" t="s">
        <v>11099</v>
      </c>
      <c r="F4950" s="500" t="s">
        <v>580</v>
      </c>
      <c r="G4950" s="500" t="s">
        <v>15955</v>
      </c>
      <c r="H4950" s="500" t="s">
        <v>11801</v>
      </c>
      <c r="I4950" s="500" t="s">
        <v>688</v>
      </c>
      <c r="J4950" s="500" t="s">
        <v>689</v>
      </c>
      <c r="K4950" s="500" t="s">
        <v>2306</v>
      </c>
      <c r="L4950" s="500" t="s">
        <v>27724</v>
      </c>
      <c r="M4950" s="500" t="s">
        <v>2307</v>
      </c>
      <c r="N4950" s="500" t="s">
        <v>15956</v>
      </c>
    </row>
    <row r="4951" spans="1:14">
      <c r="A4951" s="500" t="s">
        <v>686</v>
      </c>
      <c r="B4951" s="500" t="s">
        <v>2858</v>
      </c>
      <c r="C4951" s="500" t="s">
        <v>2888</v>
      </c>
      <c r="D4951" s="500" t="s">
        <v>2889</v>
      </c>
      <c r="E4951" s="500" t="s">
        <v>11099</v>
      </c>
      <c r="F4951" s="500" t="s">
        <v>580</v>
      </c>
      <c r="G4951" s="500" t="s">
        <v>15957</v>
      </c>
      <c r="H4951" s="500" t="s">
        <v>7053</v>
      </c>
      <c r="I4951" s="500" t="s">
        <v>688</v>
      </c>
      <c r="J4951" s="500" t="s">
        <v>689</v>
      </c>
      <c r="K4951" s="500" t="s">
        <v>2306</v>
      </c>
      <c r="L4951" s="500" t="s">
        <v>27724</v>
      </c>
      <c r="M4951" s="500" t="s">
        <v>2307</v>
      </c>
      <c r="N4951" s="500" t="s">
        <v>15958</v>
      </c>
    </row>
    <row r="4952" spans="1:14">
      <c r="A4952" s="500" t="s">
        <v>686</v>
      </c>
      <c r="B4952" s="500" t="s">
        <v>2858</v>
      </c>
      <c r="C4952" s="500" t="s">
        <v>2888</v>
      </c>
      <c r="D4952" s="500" t="s">
        <v>2889</v>
      </c>
      <c r="E4952" s="500" t="s">
        <v>11099</v>
      </c>
      <c r="F4952" s="500" t="s">
        <v>580</v>
      </c>
      <c r="G4952" s="500" t="s">
        <v>15959</v>
      </c>
      <c r="H4952" s="500" t="s">
        <v>14432</v>
      </c>
      <c r="I4952" s="500" t="s">
        <v>688</v>
      </c>
      <c r="J4952" s="500" t="s">
        <v>689</v>
      </c>
      <c r="K4952" s="500" t="s">
        <v>2306</v>
      </c>
      <c r="L4952" s="500" t="s">
        <v>27724</v>
      </c>
      <c r="M4952" s="500" t="s">
        <v>2307</v>
      </c>
      <c r="N4952" s="500" t="s">
        <v>15960</v>
      </c>
    </row>
    <row r="4953" spans="1:14">
      <c r="A4953" s="500" t="s">
        <v>686</v>
      </c>
      <c r="B4953" s="500" t="s">
        <v>2858</v>
      </c>
      <c r="C4953" s="500" t="s">
        <v>2888</v>
      </c>
      <c r="D4953" s="500" t="s">
        <v>2889</v>
      </c>
      <c r="E4953" s="500" t="s">
        <v>11099</v>
      </c>
      <c r="F4953" s="500" t="s">
        <v>580</v>
      </c>
      <c r="G4953" s="500" t="s">
        <v>15961</v>
      </c>
      <c r="H4953" s="500" t="s">
        <v>14435</v>
      </c>
      <c r="I4953" s="500" t="s">
        <v>688</v>
      </c>
      <c r="J4953" s="500" t="s">
        <v>689</v>
      </c>
      <c r="K4953" s="500" t="s">
        <v>2306</v>
      </c>
      <c r="L4953" s="500" t="s">
        <v>27724</v>
      </c>
      <c r="M4953" s="500" t="s">
        <v>2307</v>
      </c>
      <c r="N4953" s="500" t="s">
        <v>15962</v>
      </c>
    </row>
    <row r="4954" spans="1:14">
      <c r="A4954" s="500" t="s">
        <v>686</v>
      </c>
      <c r="B4954" s="500" t="s">
        <v>2858</v>
      </c>
      <c r="C4954" s="500" t="s">
        <v>2888</v>
      </c>
      <c r="D4954" s="500" t="s">
        <v>2889</v>
      </c>
      <c r="E4954" s="500" t="s">
        <v>11099</v>
      </c>
      <c r="F4954" s="500" t="s">
        <v>580</v>
      </c>
      <c r="G4954" s="500" t="s">
        <v>15963</v>
      </c>
      <c r="H4954" s="500" t="s">
        <v>3952</v>
      </c>
      <c r="I4954" s="500" t="s">
        <v>688</v>
      </c>
      <c r="J4954" s="500" t="s">
        <v>689</v>
      </c>
      <c r="K4954" s="500" t="s">
        <v>2306</v>
      </c>
      <c r="L4954" s="500" t="s">
        <v>27724</v>
      </c>
      <c r="M4954" s="500" t="s">
        <v>2307</v>
      </c>
      <c r="N4954" s="500" t="s">
        <v>15964</v>
      </c>
    </row>
    <row r="4955" spans="1:14">
      <c r="A4955" s="500" t="s">
        <v>686</v>
      </c>
      <c r="B4955" s="500" t="s">
        <v>2858</v>
      </c>
      <c r="C4955" s="500" t="s">
        <v>2888</v>
      </c>
      <c r="D4955" s="500" t="s">
        <v>2889</v>
      </c>
      <c r="E4955" s="500" t="s">
        <v>11099</v>
      </c>
      <c r="F4955" s="500" t="s">
        <v>580</v>
      </c>
      <c r="G4955" s="500" t="s">
        <v>15965</v>
      </c>
      <c r="H4955" s="500" t="s">
        <v>14408</v>
      </c>
      <c r="I4955" s="500" t="s">
        <v>688</v>
      </c>
      <c r="J4955" s="500" t="s">
        <v>689</v>
      </c>
      <c r="K4955" s="500" t="s">
        <v>2306</v>
      </c>
      <c r="L4955" s="500" t="s">
        <v>27724</v>
      </c>
      <c r="M4955" s="500" t="s">
        <v>2307</v>
      </c>
      <c r="N4955" s="500" t="s">
        <v>15966</v>
      </c>
    </row>
    <row r="4956" spans="1:14">
      <c r="A4956" s="500" t="s">
        <v>686</v>
      </c>
      <c r="B4956" s="500" t="s">
        <v>2858</v>
      </c>
      <c r="C4956" s="500" t="s">
        <v>2888</v>
      </c>
      <c r="D4956" s="500" t="s">
        <v>2889</v>
      </c>
      <c r="E4956" s="500" t="s">
        <v>11099</v>
      </c>
      <c r="F4956" s="500" t="s">
        <v>580</v>
      </c>
      <c r="G4956" s="500" t="s">
        <v>15967</v>
      </c>
      <c r="H4956" s="500" t="s">
        <v>14666</v>
      </c>
      <c r="I4956" s="500" t="s">
        <v>688</v>
      </c>
      <c r="J4956" s="500" t="s">
        <v>689</v>
      </c>
      <c r="K4956" s="500" t="s">
        <v>2306</v>
      </c>
      <c r="L4956" s="500" t="s">
        <v>27724</v>
      </c>
      <c r="M4956" s="500" t="s">
        <v>2307</v>
      </c>
      <c r="N4956" s="500" t="s">
        <v>15968</v>
      </c>
    </row>
    <row r="4957" spans="1:14">
      <c r="A4957" s="500" t="s">
        <v>686</v>
      </c>
      <c r="B4957" s="500" t="s">
        <v>2858</v>
      </c>
      <c r="C4957" s="500" t="s">
        <v>2888</v>
      </c>
      <c r="D4957" s="500" t="s">
        <v>2889</v>
      </c>
      <c r="E4957" s="500" t="s">
        <v>11099</v>
      </c>
      <c r="F4957" s="500" t="s">
        <v>580</v>
      </c>
      <c r="G4957" s="500" t="s">
        <v>15969</v>
      </c>
      <c r="H4957" s="500" t="s">
        <v>14921</v>
      </c>
      <c r="I4957" s="500" t="s">
        <v>688</v>
      </c>
      <c r="J4957" s="500" t="s">
        <v>689</v>
      </c>
      <c r="K4957" s="500" t="s">
        <v>2306</v>
      </c>
      <c r="L4957" s="500" t="s">
        <v>27724</v>
      </c>
      <c r="M4957" s="500" t="s">
        <v>2307</v>
      </c>
      <c r="N4957" s="500" t="s">
        <v>15970</v>
      </c>
    </row>
    <row r="4958" spans="1:14">
      <c r="A4958" s="500" t="s">
        <v>686</v>
      </c>
      <c r="B4958" s="500" t="s">
        <v>2858</v>
      </c>
      <c r="C4958" s="500" t="s">
        <v>2888</v>
      </c>
      <c r="D4958" s="500" t="s">
        <v>2889</v>
      </c>
      <c r="E4958" s="500" t="s">
        <v>11099</v>
      </c>
      <c r="F4958" s="500" t="s">
        <v>580</v>
      </c>
      <c r="G4958" s="500" t="s">
        <v>15971</v>
      </c>
      <c r="H4958" s="500" t="s">
        <v>3903</v>
      </c>
      <c r="I4958" s="500" t="s">
        <v>688</v>
      </c>
      <c r="J4958" s="500" t="s">
        <v>689</v>
      </c>
      <c r="K4958" s="500" t="s">
        <v>2306</v>
      </c>
      <c r="L4958" s="500" t="s">
        <v>27724</v>
      </c>
      <c r="M4958" s="500" t="s">
        <v>2307</v>
      </c>
      <c r="N4958" s="500" t="s">
        <v>15972</v>
      </c>
    </row>
    <row r="4959" spans="1:14">
      <c r="A4959" s="500" t="s">
        <v>686</v>
      </c>
      <c r="B4959" s="500" t="s">
        <v>2858</v>
      </c>
      <c r="C4959" s="500" t="s">
        <v>2888</v>
      </c>
      <c r="D4959" s="500" t="s">
        <v>2889</v>
      </c>
      <c r="E4959" s="500" t="s">
        <v>11099</v>
      </c>
      <c r="F4959" s="500" t="s">
        <v>580</v>
      </c>
      <c r="G4959" s="500" t="s">
        <v>15973</v>
      </c>
      <c r="H4959" s="500" t="s">
        <v>15698</v>
      </c>
      <c r="I4959" s="500" t="s">
        <v>688</v>
      </c>
      <c r="J4959" s="500" t="s">
        <v>689</v>
      </c>
      <c r="K4959" s="500" t="s">
        <v>2306</v>
      </c>
      <c r="L4959" s="500" t="s">
        <v>27724</v>
      </c>
      <c r="M4959" s="500" t="s">
        <v>2307</v>
      </c>
      <c r="N4959" s="500" t="s">
        <v>15974</v>
      </c>
    </row>
    <row r="4960" spans="1:14">
      <c r="A4960" s="500" t="s">
        <v>686</v>
      </c>
      <c r="B4960" s="500" t="s">
        <v>2858</v>
      </c>
      <c r="C4960" s="500" t="s">
        <v>2888</v>
      </c>
      <c r="D4960" s="500" t="s">
        <v>2889</v>
      </c>
      <c r="E4960" s="500" t="s">
        <v>11099</v>
      </c>
      <c r="F4960" s="500" t="s">
        <v>580</v>
      </c>
      <c r="G4960" s="500" t="s">
        <v>15975</v>
      </c>
      <c r="H4960" s="500" t="s">
        <v>14422</v>
      </c>
      <c r="I4960" s="500" t="s">
        <v>688</v>
      </c>
      <c r="J4960" s="500" t="s">
        <v>689</v>
      </c>
      <c r="K4960" s="500" t="s">
        <v>2306</v>
      </c>
      <c r="L4960" s="500" t="s">
        <v>27724</v>
      </c>
      <c r="M4960" s="500" t="s">
        <v>2307</v>
      </c>
      <c r="N4960" s="500" t="s">
        <v>15976</v>
      </c>
    </row>
    <row r="4961" spans="1:14">
      <c r="A4961" s="500" t="s">
        <v>686</v>
      </c>
      <c r="B4961" s="500" t="s">
        <v>2858</v>
      </c>
      <c r="C4961" s="500" t="s">
        <v>2888</v>
      </c>
      <c r="D4961" s="500" t="s">
        <v>2889</v>
      </c>
      <c r="E4961" s="500" t="s">
        <v>11099</v>
      </c>
      <c r="F4961" s="500" t="s">
        <v>580</v>
      </c>
      <c r="G4961" s="500" t="s">
        <v>15977</v>
      </c>
      <c r="H4961" s="500" t="s">
        <v>14425</v>
      </c>
      <c r="I4961" s="500" t="s">
        <v>688</v>
      </c>
      <c r="J4961" s="500" t="s">
        <v>689</v>
      </c>
      <c r="K4961" s="500" t="s">
        <v>2306</v>
      </c>
      <c r="L4961" s="500" t="s">
        <v>27724</v>
      </c>
      <c r="M4961" s="500" t="s">
        <v>2307</v>
      </c>
      <c r="N4961" s="500" t="s">
        <v>15978</v>
      </c>
    </row>
    <row r="4962" spans="1:14">
      <c r="A4962" s="500" t="s">
        <v>686</v>
      </c>
      <c r="B4962" s="500" t="s">
        <v>2858</v>
      </c>
      <c r="C4962" s="500" t="s">
        <v>2888</v>
      </c>
      <c r="D4962" s="500" t="s">
        <v>2889</v>
      </c>
      <c r="E4962" s="500" t="s">
        <v>11099</v>
      </c>
      <c r="F4962" s="500" t="s">
        <v>580</v>
      </c>
      <c r="G4962" s="500" t="s">
        <v>15979</v>
      </c>
      <c r="H4962" s="500" t="s">
        <v>11801</v>
      </c>
      <c r="I4962" s="500" t="s">
        <v>688</v>
      </c>
      <c r="J4962" s="500" t="s">
        <v>689</v>
      </c>
      <c r="K4962" s="500" t="s">
        <v>2306</v>
      </c>
      <c r="L4962" s="500" t="s">
        <v>27724</v>
      </c>
      <c r="M4962" s="500" t="s">
        <v>2307</v>
      </c>
      <c r="N4962" s="500" t="s">
        <v>15980</v>
      </c>
    </row>
    <row r="4963" spans="1:14">
      <c r="A4963" s="500" t="s">
        <v>686</v>
      </c>
      <c r="B4963" s="500" t="s">
        <v>2858</v>
      </c>
      <c r="C4963" s="500" t="s">
        <v>2888</v>
      </c>
      <c r="D4963" s="500" t="s">
        <v>2889</v>
      </c>
      <c r="E4963" s="500" t="s">
        <v>11099</v>
      </c>
      <c r="F4963" s="500" t="s">
        <v>580</v>
      </c>
      <c r="G4963" s="500" t="s">
        <v>15981</v>
      </c>
      <c r="H4963" s="500" t="s">
        <v>7053</v>
      </c>
      <c r="I4963" s="500" t="s">
        <v>688</v>
      </c>
      <c r="J4963" s="500" t="s">
        <v>689</v>
      </c>
      <c r="K4963" s="500" t="s">
        <v>2306</v>
      </c>
      <c r="L4963" s="500" t="s">
        <v>27724</v>
      </c>
      <c r="M4963" s="500" t="s">
        <v>2307</v>
      </c>
      <c r="N4963" s="500" t="s">
        <v>15982</v>
      </c>
    </row>
    <row r="4964" spans="1:14">
      <c r="A4964" s="500" t="s">
        <v>686</v>
      </c>
      <c r="B4964" s="500" t="s">
        <v>2858</v>
      </c>
      <c r="C4964" s="500" t="s">
        <v>2888</v>
      </c>
      <c r="D4964" s="500" t="s">
        <v>2889</v>
      </c>
      <c r="E4964" s="500" t="s">
        <v>11099</v>
      </c>
      <c r="F4964" s="500" t="s">
        <v>580</v>
      </c>
      <c r="G4964" s="500" t="s">
        <v>15983</v>
      </c>
      <c r="H4964" s="500" t="s">
        <v>14432</v>
      </c>
      <c r="I4964" s="500" t="s">
        <v>688</v>
      </c>
      <c r="J4964" s="500" t="s">
        <v>689</v>
      </c>
      <c r="K4964" s="500" t="s">
        <v>2306</v>
      </c>
      <c r="L4964" s="500" t="s">
        <v>27724</v>
      </c>
      <c r="M4964" s="500" t="s">
        <v>2307</v>
      </c>
      <c r="N4964" s="500" t="s">
        <v>15984</v>
      </c>
    </row>
    <row r="4965" spans="1:14">
      <c r="A4965" s="500" t="s">
        <v>686</v>
      </c>
      <c r="B4965" s="500" t="s">
        <v>2858</v>
      </c>
      <c r="C4965" s="500" t="s">
        <v>2888</v>
      </c>
      <c r="D4965" s="500" t="s">
        <v>2889</v>
      </c>
      <c r="E4965" s="500" t="s">
        <v>11099</v>
      </c>
      <c r="F4965" s="500" t="s">
        <v>580</v>
      </c>
      <c r="G4965" s="500" t="s">
        <v>15985</v>
      </c>
      <c r="H4965" s="500" t="s">
        <v>14435</v>
      </c>
      <c r="I4965" s="500" t="s">
        <v>688</v>
      </c>
      <c r="J4965" s="500" t="s">
        <v>689</v>
      </c>
      <c r="K4965" s="500" t="s">
        <v>2306</v>
      </c>
      <c r="L4965" s="500" t="s">
        <v>27724</v>
      </c>
      <c r="M4965" s="500" t="s">
        <v>2307</v>
      </c>
      <c r="N4965" s="500" t="s">
        <v>15986</v>
      </c>
    </row>
    <row r="4966" spans="1:14">
      <c r="A4966" s="500" t="s">
        <v>686</v>
      </c>
      <c r="B4966" s="500" t="s">
        <v>2858</v>
      </c>
      <c r="C4966" s="500" t="s">
        <v>2888</v>
      </c>
      <c r="D4966" s="500" t="s">
        <v>2889</v>
      </c>
      <c r="E4966" s="500" t="s">
        <v>11099</v>
      </c>
      <c r="F4966" s="500" t="s">
        <v>580</v>
      </c>
      <c r="G4966" s="500" t="s">
        <v>15987</v>
      </c>
      <c r="H4966" s="500" t="s">
        <v>3952</v>
      </c>
      <c r="I4966" s="500" t="s">
        <v>688</v>
      </c>
      <c r="J4966" s="500" t="s">
        <v>689</v>
      </c>
      <c r="K4966" s="500" t="s">
        <v>2306</v>
      </c>
      <c r="L4966" s="500" t="s">
        <v>27724</v>
      </c>
      <c r="M4966" s="500" t="s">
        <v>2307</v>
      </c>
      <c r="N4966" s="500" t="s">
        <v>15988</v>
      </c>
    </row>
    <row r="4967" spans="1:14">
      <c r="A4967" s="500" t="s">
        <v>686</v>
      </c>
      <c r="B4967" s="500" t="s">
        <v>2858</v>
      </c>
      <c r="C4967" s="500" t="s">
        <v>2888</v>
      </c>
      <c r="D4967" s="500" t="s">
        <v>2889</v>
      </c>
      <c r="E4967" s="500" t="s">
        <v>11099</v>
      </c>
      <c r="F4967" s="500" t="s">
        <v>580</v>
      </c>
      <c r="G4967" s="500" t="s">
        <v>15989</v>
      </c>
      <c r="H4967" s="500" t="s">
        <v>14408</v>
      </c>
      <c r="I4967" s="500" t="s">
        <v>688</v>
      </c>
      <c r="J4967" s="500" t="s">
        <v>689</v>
      </c>
      <c r="K4967" s="500" t="s">
        <v>2306</v>
      </c>
      <c r="L4967" s="500" t="s">
        <v>27724</v>
      </c>
      <c r="M4967" s="500" t="s">
        <v>2307</v>
      </c>
      <c r="N4967" s="500" t="s">
        <v>15990</v>
      </c>
    </row>
    <row r="4968" spans="1:14">
      <c r="A4968" s="500" t="s">
        <v>686</v>
      </c>
      <c r="B4968" s="500" t="s">
        <v>2858</v>
      </c>
      <c r="C4968" s="500" t="s">
        <v>2888</v>
      </c>
      <c r="D4968" s="500" t="s">
        <v>2889</v>
      </c>
      <c r="E4968" s="500" t="s">
        <v>11099</v>
      </c>
      <c r="F4968" s="500" t="s">
        <v>580</v>
      </c>
      <c r="G4968" s="500" t="s">
        <v>15991</v>
      </c>
      <c r="H4968" s="500" t="s">
        <v>14666</v>
      </c>
      <c r="I4968" s="500" t="s">
        <v>688</v>
      </c>
      <c r="J4968" s="500" t="s">
        <v>689</v>
      </c>
      <c r="K4968" s="500" t="s">
        <v>2306</v>
      </c>
      <c r="L4968" s="500" t="s">
        <v>27724</v>
      </c>
      <c r="M4968" s="500" t="s">
        <v>2307</v>
      </c>
      <c r="N4968" s="500" t="s">
        <v>15992</v>
      </c>
    </row>
    <row r="4969" spans="1:14">
      <c r="A4969" s="500" t="s">
        <v>686</v>
      </c>
      <c r="B4969" s="500" t="s">
        <v>2858</v>
      </c>
      <c r="C4969" s="500" t="s">
        <v>2888</v>
      </c>
      <c r="D4969" s="500" t="s">
        <v>2889</v>
      </c>
      <c r="E4969" s="500" t="s">
        <v>11099</v>
      </c>
      <c r="F4969" s="500" t="s">
        <v>580</v>
      </c>
      <c r="G4969" s="500" t="s">
        <v>15993</v>
      </c>
      <c r="H4969" s="500" t="s">
        <v>14921</v>
      </c>
      <c r="I4969" s="500" t="s">
        <v>688</v>
      </c>
      <c r="J4969" s="500" t="s">
        <v>689</v>
      </c>
      <c r="K4969" s="500" t="s">
        <v>2306</v>
      </c>
      <c r="L4969" s="500" t="s">
        <v>27724</v>
      </c>
      <c r="M4969" s="500" t="s">
        <v>2307</v>
      </c>
      <c r="N4969" s="500" t="s">
        <v>15994</v>
      </c>
    </row>
    <row r="4970" spans="1:14">
      <c r="A4970" s="500" t="s">
        <v>686</v>
      </c>
      <c r="B4970" s="500" t="s">
        <v>2858</v>
      </c>
      <c r="C4970" s="500" t="s">
        <v>2888</v>
      </c>
      <c r="D4970" s="500" t="s">
        <v>2889</v>
      </c>
      <c r="E4970" s="500" t="s">
        <v>11099</v>
      </c>
      <c r="F4970" s="500" t="s">
        <v>580</v>
      </c>
      <c r="G4970" s="500" t="s">
        <v>15995</v>
      </c>
      <c r="H4970" s="500" t="s">
        <v>3903</v>
      </c>
      <c r="I4970" s="500" t="s">
        <v>688</v>
      </c>
      <c r="J4970" s="500" t="s">
        <v>689</v>
      </c>
      <c r="K4970" s="500" t="s">
        <v>2306</v>
      </c>
      <c r="L4970" s="500" t="s">
        <v>27724</v>
      </c>
      <c r="M4970" s="500" t="s">
        <v>2307</v>
      </c>
      <c r="N4970" s="500" t="s">
        <v>15996</v>
      </c>
    </row>
    <row r="4971" spans="1:14">
      <c r="A4971" s="500" t="s">
        <v>686</v>
      </c>
      <c r="B4971" s="500" t="s">
        <v>2858</v>
      </c>
      <c r="C4971" s="500" t="s">
        <v>2888</v>
      </c>
      <c r="D4971" s="500" t="s">
        <v>2889</v>
      </c>
      <c r="E4971" s="500" t="s">
        <v>11099</v>
      </c>
      <c r="F4971" s="500" t="s">
        <v>580</v>
      </c>
      <c r="G4971" s="500" t="s">
        <v>15997</v>
      </c>
      <c r="H4971" s="500" t="s">
        <v>15698</v>
      </c>
      <c r="I4971" s="500" t="s">
        <v>688</v>
      </c>
      <c r="J4971" s="500" t="s">
        <v>689</v>
      </c>
      <c r="K4971" s="500" t="s">
        <v>2306</v>
      </c>
      <c r="L4971" s="500" t="s">
        <v>27724</v>
      </c>
      <c r="M4971" s="500" t="s">
        <v>2307</v>
      </c>
      <c r="N4971" s="500" t="s">
        <v>15998</v>
      </c>
    </row>
    <row r="4972" spans="1:14">
      <c r="A4972" s="500" t="s">
        <v>686</v>
      </c>
      <c r="B4972" s="500" t="s">
        <v>2858</v>
      </c>
      <c r="C4972" s="500" t="s">
        <v>2888</v>
      </c>
      <c r="D4972" s="500" t="s">
        <v>2889</v>
      </c>
      <c r="E4972" s="500" t="s">
        <v>11099</v>
      </c>
      <c r="F4972" s="500" t="s">
        <v>580</v>
      </c>
      <c r="G4972" s="500" t="s">
        <v>15999</v>
      </c>
      <c r="H4972" s="500" t="s">
        <v>16000</v>
      </c>
      <c r="I4972" s="500" t="s">
        <v>688</v>
      </c>
      <c r="J4972" s="500" t="s">
        <v>689</v>
      </c>
      <c r="K4972" s="500" t="s">
        <v>2306</v>
      </c>
      <c r="L4972" s="500" t="s">
        <v>27724</v>
      </c>
      <c r="M4972" s="500" t="s">
        <v>2307</v>
      </c>
      <c r="N4972" s="500" t="s">
        <v>16001</v>
      </c>
    </row>
    <row r="4973" spans="1:14">
      <c r="A4973" s="500" t="s">
        <v>686</v>
      </c>
      <c r="B4973" s="500" t="s">
        <v>2858</v>
      </c>
      <c r="C4973" s="500" t="s">
        <v>2888</v>
      </c>
      <c r="D4973" s="500" t="s">
        <v>2889</v>
      </c>
      <c r="E4973" s="500" t="s">
        <v>11099</v>
      </c>
      <c r="F4973" s="500" t="s">
        <v>580</v>
      </c>
      <c r="G4973" s="500" t="s">
        <v>16002</v>
      </c>
      <c r="H4973" s="500" t="s">
        <v>11063</v>
      </c>
      <c r="I4973" s="500" t="s">
        <v>688</v>
      </c>
      <c r="J4973" s="500" t="s">
        <v>689</v>
      </c>
      <c r="K4973" s="500" t="s">
        <v>2306</v>
      </c>
      <c r="L4973" s="500" t="s">
        <v>27724</v>
      </c>
      <c r="M4973" s="500" t="s">
        <v>2307</v>
      </c>
      <c r="N4973" s="500" t="s">
        <v>16003</v>
      </c>
    </row>
    <row r="4974" spans="1:14">
      <c r="A4974" s="500" t="s">
        <v>686</v>
      </c>
      <c r="B4974" s="500" t="s">
        <v>2858</v>
      </c>
      <c r="C4974" s="500" t="s">
        <v>2888</v>
      </c>
      <c r="D4974" s="500" t="s">
        <v>2889</v>
      </c>
      <c r="E4974" s="500" t="s">
        <v>11099</v>
      </c>
      <c r="F4974" s="500" t="s">
        <v>580</v>
      </c>
      <c r="G4974" s="500" t="s">
        <v>16004</v>
      </c>
      <c r="H4974" s="500" t="s">
        <v>11320</v>
      </c>
      <c r="I4974" s="500" t="s">
        <v>688</v>
      </c>
      <c r="J4974" s="500" t="s">
        <v>689</v>
      </c>
      <c r="K4974" s="500" t="s">
        <v>2306</v>
      </c>
      <c r="L4974" s="500" t="s">
        <v>27724</v>
      </c>
      <c r="M4974" s="500" t="s">
        <v>2307</v>
      </c>
      <c r="N4974" s="500" t="s">
        <v>16005</v>
      </c>
    </row>
    <row r="4975" spans="1:14">
      <c r="A4975" s="500" t="s">
        <v>686</v>
      </c>
      <c r="B4975" s="500" t="s">
        <v>2858</v>
      </c>
      <c r="C4975" s="500" t="s">
        <v>2888</v>
      </c>
      <c r="D4975" s="500" t="s">
        <v>2889</v>
      </c>
      <c r="E4975" s="500" t="s">
        <v>11099</v>
      </c>
      <c r="F4975" s="500" t="s">
        <v>580</v>
      </c>
      <c r="G4975" s="500" t="s">
        <v>16006</v>
      </c>
      <c r="H4975" s="500" t="s">
        <v>13771</v>
      </c>
      <c r="I4975" s="500" t="s">
        <v>688</v>
      </c>
      <c r="J4975" s="500" t="s">
        <v>689</v>
      </c>
      <c r="K4975" s="500" t="s">
        <v>2306</v>
      </c>
      <c r="L4975" s="500" t="s">
        <v>27724</v>
      </c>
      <c r="M4975" s="500" t="s">
        <v>2307</v>
      </c>
      <c r="N4975" s="500" t="s">
        <v>16007</v>
      </c>
    </row>
    <row r="4976" spans="1:14">
      <c r="A4976" s="500" t="s">
        <v>686</v>
      </c>
      <c r="B4976" s="500" t="s">
        <v>2858</v>
      </c>
      <c r="C4976" s="500" t="s">
        <v>2888</v>
      </c>
      <c r="D4976" s="500" t="s">
        <v>2889</v>
      </c>
      <c r="E4976" s="500" t="s">
        <v>11099</v>
      </c>
      <c r="F4976" s="500" t="s">
        <v>580</v>
      </c>
      <c r="G4976" s="500" t="s">
        <v>16008</v>
      </c>
      <c r="H4976" s="500" t="s">
        <v>14164</v>
      </c>
      <c r="I4976" s="500" t="s">
        <v>688</v>
      </c>
      <c r="J4976" s="500" t="s">
        <v>689</v>
      </c>
      <c r="K4976" s="500" t="s">
        <v>2306</v>
      </c>
      <c r="L4976" s="500" t="s">
        <v>27724</v>
      </c>
      <c r="M4976" s="500" t="s">
        <v>2307</v>
      </c>
      <c r="N4976" s="500" t="s">
        <v>16009</v>
      </c>
    </row>
    <row r="4977" spans="1:14">
      <c r="A4977" s="500" t="s">
        <v>686</v>
      </c>
      <c r="B4977" s="500" t="s">
        <v>2858</v>
      </c>
      <c r="C4977" s="500" t="s">
        <v>2888</v>
      </c>
      <c r="D4977" s="500" t="s">
        <v>2889</v>
      </c>
      <c r="E4977" s="500" t="s">
        <v>11099</v>
      </c>
      <c r="F4977" s="500" t="s">
        <v>580</v>
      </c>
      <c r="G4977" s="500" t="s">
        <v>16010</v>
      </c>
      <c r="H4977" s="500" t="s">
        <v>14218</v>
      </c>
      <c r="I4977" s="500" t="s">
        <v>688</v>
      </c>
      <c r="J4977" s="500" t="s">
        <v>689</v>
      </c>
      <c r="K4977" s="500" t="s">
        <v>2306</v>
      </c>
      <c r="L4977" s="500" t="s">
        <v>27724</v>
      </c>
      <c r="M4977" s="500" t="s">
        <v>2307</v>
      </c>
      <c r="N4977" s="500" t="s">
        <v>16011</v>
      </c>
    </row>
    <row r="4978" spans="1:14">
      <c r="A4978" s="500" t="s">
        <v>686</v>
      </c>
      <c r="B4978" s="500" t="s">
        <v>2858</v>
      </c>
      <c r="C4978" s="500" t="s">
        <v>2888</v>
      </c>
      <c r="D4978" s="500" t="s">
        <v>2889</v>
      </c>
      <c r="E4978" s="500" t="s">
        <v>11099</v>
      </c>
      <c r="F4978" s="500" t="s">
        <v>580</v>
      </c>
      <c r="G4978" s="500" t="s">
        <v>16012</v>
      </c>
      <c r="H4978" s="500" t="s">
        <v>11254</v>
      </c>
      <c r="I4978" s="500" t="s">
        <v>688</v>
      </c>
      <c r="J4978" s="500" t="s">
        <v>689</v>
      </c>
      <c r="K4978" s="500" t="s">
        <v>2306</v>
      </c>
      <c r="L4978" s="500" t="s">
        <v>27724</v>
      </c>
      <c r="M4978" s="500" t="s">
        <v>2307</v>
      </c>
      <c r="N4978" s="500" t="s">
        <v>16013</v>
      </c>
    </row>
    <row r="4979" spans="1:14">
      <c r="A4979" s="500" t="s">
        <v>686</v>
      </c>
      <c r="B4979" s="500" t="s">
        <v>2858</v>
      </c>
      <c r="C4979" s="500" t="s">
        <v>2888</v>
      </c>
      <c r="D4979" s="500" t="s">
        <v>2889</v>
      </c>
      <c r="E4979" s="500" t="s">
        <v>11099</v>
      </c>
      <c r="F4979" s="500" t="s">
        <v>580</v>
      </c>
      <c r="G4979" s="500" t="s">
        <v>16014</v>
      </c>
      <c r="H4979" s="500" t="s">
        <v>14195</v>
      </c>
      <c r="I4979" s="500" t="s">
        <v>688</v>
      </c>
      <c r="J4979" s="500" t="s">
        <v>689</v>
      </c>
      <c r="K4979" s="500" t="s">
        <v>2306</v>
      </c>
      <c r="L4979" s="500" t="s">
        <v>27724</v>
      </c>
      <c r="M4979" s="500" t="s">
        <v>2307</v>
      </c>
      <c r="N4979" s="500" t="s">
        <v>16015</v>
      </c>
    </row>
    <row r="4980" spans="1:14">
      <c r="A4980" s="500" t="s">
        <v>686</v>
      </c>
      <c r="B4980" s="500" t="s">
        <v>2858</v>
      </c>
      <c r="C4980" s="500" t="s">
        <v>2888</v>
      </c>
      <c r="D4980" s="500" t="s">
        <v>2889</v>
      </c>
      <c r="E4980" s="500" t="s">
        <v>11099</v>
      </c>
      <c r="F4980" s="500" t="s">
        <v>580</v>
      </c>
      <c r="G4980" s="500" t="s">
        <v>16016</v>
      </c>
      <c r="H4980" s="500" t="s">
        <v>11296</v>
      </c>
      <c r="I4980" s="500" t="s">
        <v>688</v>
      </c>
      <c r="J4980" s="500" t="s">
        <v>689</v>
      </c>
      <c r="K4980" s="500" t="s">
        <v>2306</v>
      </c>
      <c r="L4980" s="500" t="s">
        <v>27724</v>
      </c>
      <c r="M4980" s="500" t="s">
        <v>2307</v>
      </c>
      <c r="N4980" s="500" t="s">
        <v>16017</v>
      </c>
    </row>
    <row r="4981" spans="1:14">
      <c r="A4981" s="500" t="s">
        <v>686</v>
      </c>
      <c r="B4981" s="500" t="s">
        <v>2858</v>
      </c>
      <c r="C4981" s="500" t="s">
        <v>2888</v>
      </c>
      <c r="D4981" s="500" t="s">
        <v>2889</v>
      </c>
      <c r="E4981" s="500" t="s">
        <v>11099</v>
      </c>
      <c r="F4981" s="500" t="s">
        <v>580</v>
      </c>
      <c r="G4981" s="500" t="s">
        <v>16018</v>
      </c>
      <c r="H4981" s="500" t="s">
        <v>14717</v>
      </c>
      <c r="I4981" s="500" t="s">
        <v>688</v>
      </c>
      <c r="J4981" s="500" t="s">
        <v>689</v>
      </c>
      <c r="K4981" s="500" t="s">
        <v>2306</v>
      </c>
      <c r="L4981" s="500" t="s">
        <v>27724</v>
      </c>
      <c r="M4981" s="500" t="s">
        <v>2307</v>
      </c>
      <c r="N4981" s="500" t="s">
        <v>16019</v>
      </c>
    </row>
    <row r="4982" spans="1:14">
      <c r="A4982" s="500" t="s">
        <v>686</v>
      </c>
      <c r="B4982" s="500" t="s">
        <v>2858</v>
      </c>
      <c r="C4982" s="500" t="s">
        <v>2888</v>
      </c>
      <c r="D4982" s="500" t="s">
        <v>2889</v>
      </c>
      <c r="E4982" s="500" t="s">
        <v>11099</v>
      </c>
      <c r="F4982" s="500" t="s">
        <v>580</v>
      </c>
      <c r="G4982" s="500" t="s">
        <v>16020</v>
      </c>
      <c r="H4982" s="500" t="s">
        <v>6980</v>
      </c>
      <c r="I4982" s="500" t="s">
        <v>688</v>
      </c>
      <c r="J4982" s="500" t="s">
        <v>689</v>
      </c>
      <c r="K4982" s="500" t="s">
        <v>2306</v>
      </c>
      <c r="L4982" s="500" t="s">
        <v>27724</v>
      </c>
      <c r="M4982" s="500" t="s">
        <v>2307</v>
      </c>
      <c r="N4982" s="500" t="s">
        <v>16021</v>
      </c>
    </row>
    <row r="4983" spans="1:14">
      <c r="A4983" s="500" t="s">
        <v>686</v>
      </c>
      <c r="B4983" s="500" t="s">
        <v>2858</v>
      </c>
      <c r="C4983" s="500" t="s">
        <v>2888</v>
      </c>
      <c r="D4983" s="500" t="s">
        <v>2889</v>
      </c>
      <c r="E4983" s="500" t="s">
        <v>11099</v>
      </c>
      <c r="F4983" s="500" t="s">
        <v>580</v>
      </c>
      <c r="G4983" s="500" t="s">
        <v>16022</v>
      </c>
      <c r="H4983" s="500" t="s">
        <v>15496</v>
      </c>
      <c r="I4983" s="500" t="s">
        <v>688</v>
      </c>
      <c r="J4983" s="500" t="s">
        <v>689</v>
      </c>
      <c r="K4983" s="500" t="s">
        <v>2306</v>
      </c>
      <c r="L4983" s="500" t="s">
        <v>27724</v>
      </c>
      <c r="M4983" s="500" t="s">
        <v>2307</v>
      </c>
      <c r="N4983" s="500" t="s">
        <v>16023</v>
      </c>
    </row>
    <row r="4984" spans="1:14">
      <c r="A4984" s="500" t="s">
        <v>686</v>
      </c>
      <c r="B4984" s="500" t="s">
        <v>2858</v>
      </c>
      <c r="C4984" s="500" t="s">
        <v>2888</v>
      </c>
      <c r="D4984" s="500" t="s">
        <v>2889</v>
      </c>
      <c r="E4984" s="500" t="s">
        <v>11099</v>
      </c>
      <c r="F4984" s="500" t="s">
        <v>580</v>
      </c>
      <c r="G4984" s="500" t="s">
        <v>16024</v>
      </c>
      <c r="H4984" s="500" t="s">
        <v>11835</v>
      </c>
      <c r="I4984" s="500" t="s">
        <v>688</v>
      </c>
      <c r="J4984" s="500" t="s">
        <v>689</v>
      </c>
      <c r="K4984" s="500" t="s">
        <v>2306</v>
      </c>
      <c r="L4984" s="500" t="s">
        <v>27724</v>
      </c>
      <c r="M4984" s="500" t="s">
        <v>2307</v>
      </c>
      <c r="N4984" s="500" t="s">
        <v>16025</v>
      </c>
    </row>
    <row r="4985" spans="1:14">
      <c r="A4985" s="500" t="s">
        <v>686</v>
      </c>
      <c r="B4985" s="500" t="s">
        <v>2858</v>
      </c>
      <c r="C4985" s="500" t="s">
        <v>2888</v>
      </c>
      <c r="D4985" s="500" t="s">
        <v>2889</v>
      </c>
      <c r="E4985" s="500" t="s">
        <v>11099</v>
      </c>
      <c r="F4985" s="500" t="s">
        <v>580</v>
      </c>
      <c r="G4985" s="500" t="s">
        <v>16026</v>
      </c>
      <c r="H4985" s="500" t="s">
        <v>11063</v>
      </c>
      <c r="I4985" s="500" t="s">
        <v>688</v>
      </c>
      <c r="J4985" s="500" t="s">
        <v>689</v>
      </c>
      <c r="K4985" s="500" t="s">
        <v>2306</v>
      </c>
      <c r="L4985" s="500" t="s">
        <v>27724</v>
      </c>
      <c r="M4985" s="500" t="s">
        <v>2307</v>
      </c>
      <c r="N4985" s="500" t="s">
        <v>16027</v>
      </c>
    </row>
    <row r="4986" spans="1:14">
      <c r="A4986" s="500" t="s">
        <v>686</v>
      </c>
      <c r="B4986" s="500" t="s">
        <v>2858</v>
      </c>
      <c r="C4986" s="500" t="s">
        <v>2888</v>
      </c>
      <c r="D4986" s="500" t="s">
        <v>2889</v>
      </c>
      <c r="E4986" s="500" t="s">
        <v>11099</v>
      </c>
      <c r="F4986" s="500" t="s">
        <v>580</v>
      </c>
      <c r="G4986" s="500" t="s">
        <v>16028</v>
      </c>
      <c r="H4986" s="500" t="s">
        <v>11320</v>
      </c>
      <c r="I4986" s="500" t="s">
        <v>688</v>
      </c>
      <c r="J4986" s="500" t="s">
        <v>689</v>
      </c>
      <c r="K4986" s="500" t="s">
        <v>2306</v>
      </c>
      <c r="L4986" s="500" t="s">
        <v>27724</v>
      </c>
      <c r="M4986" s="500" t="s">
        <v>2307</v>
      </c>
      <c r="N4986" s="500" t="s">
        <v>16029</v>
      </c>
    </row>
    <row r="4987" spans="1:14">
      <c r="A4987" s="500" t="s">
        <v>686</v>
      </c>
      <c r="B4987" s="500" t="s">
        <v>2858</v>
      </c>
      <c r="C4987" s="500" t="s">
        <v>2888</v>
      </c>
      <c r="D4987" s="500" t="s">
        <v>2889</v>
      </c>
      <c r="E4987" s="500" t="s">
        <v>11099</v>
      </c>
      <c r="F4987" s="500" t="s">
        <v>580</v>
      </c>
      <c r="G4987" s="500" t="s">
        <v>16030</v>
      </c>
      <c r="H4987" s="500" t="s">
        <v>13771</v>
      </c>
      <c r="I4987" s="500" t="s">
        <v>688</v>
      </c>
      <c r="J4987" s="500" t="s">
        <v>689</v>
      </c>
      <c r="K4987" s="500" t="s">
        <v>2306</v>
      </c>
      <c r="L4987" s="500" t="s">
        <v>27724</v>
      </c>
      <c r="M4987" s="500" t="s">
        <v>2307</v>
      </c>
      <c r="N4987" s="500" t="s">
        <v>16031</v>
      </c>
    </row>
    <row r="4988" spans="1:14">
      <c r="A4988" s="500" t="s">
        <v>686</v>
      </c>
      <c r="B4988" s="500" t="s">
        <v>2858</v>
      </c>
      <c r="C4988" s="500" t="s">
        <v>2888</v>
      </c>
      <c r="D4988" s="500" t="s">
        <v>2889</v>
      </c>
      <c r="E4988" s="500" t="s">
        <v>11099</v>
      </c>
      <c r="F4988" s="500" t="s">
        <v>580</v>
      </c>
      <c r="G4988" s="500" t="s">
        <v>16032</v>
      </c>
      <c r="H4988" s="500" t="s">
        <v>14164</v>
      </c>
      <c r="I4988" s="500" t="s">
        <v>688</v>
      </c>
      <c r="J4988" s="500" t="s">
        <v>689</v>
      </c>
      <c r="K4988" s="500" t="s">
        <v>2306</v>
      </c>
      <c r="L4988" s="500" t="s">
        <v>27724</v>
      </c>
      <c r="M4988" s="500" t="s">
        <v>2307</v>
      </c>
      <c r="N4988" s="500" t="s">
        <v>16033</v>
      </c>
    </row>
    <row r="4989" spans="1:14">
      <c r="A4989" s="500" t="s">
        <v>686</v>
      </c>
      <c r="B4989" s="500" t="s">
        <v>2858</v>
      </c>
      <c r="C4989" s="500" t="s">
        <v>2888</v>
      </c>
      <c r="D4989" s="500" t="s">
        <v>2889</v>
      </c>
      <c r="E4989" s="500" t="s">
        <v>11099</v>
      </c>
      <c r="F4989" s="500" t="s">
        <v>580</v>
      </c>
      <c r="G4989" s="500" t="s">
        <v>16034</v>
      </c>
      <c r="H4989" s="500" t="s">
        <v>14218</v>
      </c>
      <c r="I4989" s="500" t="s">
        <v>688</v>
      </c>
      <c r="J4989" s="500" t="s">
        <v>689</v>
      </c>
      <c r="K4989" s="500" t="s">
        <v>2306</v>
      </c>
      <c r="L4989" s="500" t="s">
        <v>27724</v>
      </c>
      <c r="M4989" s="500" t="s">
        <v>2307</v>
      </c>
      <c r="N4989" s="500" t="s">
        <v>16035</v>
      </c>
    </row>
    <row r="4990" spans="1:14">
      <c r="A4990" s="500" t="s">
        <v>686</v>
      </c>
      <c r="B4990" s="500" t="s">
        <v>2858</v>
      </c>
      <c r="C4990" s="500" t="s">
        <v>2888</v>
      </c>
      <c r="D4990" s="500" t="s">
        <v>2889</v>
      </c>
      <c r="E4990" s="500" t="s">
        <v>11099</v>
      </c>
      <c r="F4990" s="500" t="s">
        <v>580</v>
      </c>
      <c r="G4990" s="500" t="s">
        <v>16036</v>
      </c>
      <c r="H4990" s="500" t="s">
        <v>11254</v>
      </c>
      <c r="I4990" s="500" t="s">
        <v>688</v>
      </c>
      <c r="J4990" s="500" t="s">
        <v>689</v>
      </c>
      <c r="K4990" s="500" t="s">
        <v>2306</v>
      </c>
      <c r="L4990" s="500" t="s">
        <v>27724</v>
      </c>
      <c r="M4990" s="500" t="s">
        <v>2307</v>
      </c>
      <c r="N4990" s="500" t="s">
        <v>16037</v>
      </c>
    </row>
    <row r="4991" spans="1:14">
      <c r="A4991" s="500" t="s">
        <v>686</v>
      </c>
      <c r="B4991" s="500" t="s">
        <v>2858</v>
      </c>
      <c r="C4991" s="500" t="s">
        <v>2888</v>
      </c>
      <c r="D4991" s="500" t="s">
        <v>2889</v>
      </c>
      <c r="E4991" s="500" t="s">
        <v>11099</v>
      </c>
      <c r="F4991" s="500" t="s">
        <v>580</v>
      </c>
      <c r="G4991" s="500" t="s">
        <v>16038</v>
      </c>
      <c r="H4991" s="500" t="s">
        <v>14195</v>
      </c>
      <c r="I4991" s="500" t="s">
        <v>688</v>
      </c>
      <c r="J4991" s="500" t="s">
        <v>689</v>
      </c>
      <c r="K4991" s="500" t="s">
        <v>2306</v>
      </c>
      <c r="L4991" s="500" t="s">
        <v>27724</v>
      </c>
      <c r="M4991" s="500" t="s">
        <v>2307</v>
      </c>
      <c r="N4991" s="500" t="s">
        <v>16039</v>
      </c>
    </row>
    <row r="4992" spans="1:14">
      <c r="A4992" s="500" t="s">
        <v>686</v>
      </c>
      <c r="B4992" s="500" t="s">
        <v>2858</v>
      </c>
      <c r="C4992" s="500" t="s">
        <v>2888</v>
      </c>
      <c r="D4992" s="500" t="s">
        <v>2889</v>
      </c>
      <c r="E4992" s="500" t="s">
        <v>11099</v>
      </c>
      <c r="F4992" s="500" t="s">
        <v>580</v>
      </c>
      <c r="G4992" s="500" t="s">
        <v>16040</v>
      </c>
      <c r="H4992" s="500" t="s">
        <v>11296</v>
      </c>
      <c r="I4992" s="500" t="s">
        <v>688</v>
      </c>
      <c r="J4992" s="500" t="s">
        <v>689</v>
      </c>
      <c r="K4992" s="500" t="s">
        <v>2306</v>
      </c>
      <c r="L4992" s="500" t="s">
        <v>27724</v>
      </c>
      <c r="M4992" s="500" t="s">
        <v>2307</v>
      </c>
      <c r="N4992" s="500" t="s">
        <v>16041</v>
      </c>
    </row>
    <row r="4993" spans="1:14">
      <c r="A4993" s="500" t="s">
        <v>686</v>
      </c>
      <c r="B4993" s="500" t="s">
        <v>2858</v>
      </c>
      <c r="C4993" s="500" t="s">
        <v>2888</v>
      </c>
      <c r="D4993" s="500" t="s">
        <v>2889</v>
      </c>
      <c r="E4993" s="500" t="s">
        <v>11099</v>
      </c>
      <c r="F4993" s="500" t="s">
        <v>580</v>
      </c>
      <c r="G4993" s="500" t="s">
        <v>16042</v>
      </c>
      <c r="H4993" s="500" t="s">
        <v>14717</v>
      </c>
      <c r="I4993" s="500" t="s">
        <v>688</v>
      </c>
      <c r="J4993" s="500" t="s">
        <v>689</v>
      </c>
      <c r="K4993" s="500" t="s">
        <v>2306</v>
      </c>
      <c r="L4993" s="500" t="s">
        <v>27724</v>
      </c>
      <c r="M4993" s="500" t="s">
        <v>2307</v>
      </c>
      <c r="N4993" s="500" t="s">
        <v>16043</v>
      </c>
    </row>
    <row r="4994" spans="1:14">
      <c r="A4994" s="500" t="s">
        <v>686</v>
      </c>
      <c r="B4994" s="500" t="s">
        <v>2858</v>
      </c>
      <c r="C4994" s="500" t="s">
        <v>2888</v>
      </c>
      <c r="D4994" s="500" t="s">
        <v>2889</v>
      </c>
      <c r="E4994" s="500" t="s">
        <v>11099</v>
      </c>
      <c r="F4994" s="500" t="s">
        <v>580</v>
      </c>
      <c r="G4994" s="500" t="s">
        <v>16044</v>
      </c>
      <c r="H4994" s="500" t="s">
        <v>6980</v>
      </c>
      <c r="I4994" s="500" t="s">
        <v>688</v>
      </c>
      <c r="J4994" s="500" t="s">
        <v>689</v>
      </c>
      <c r="K4994" s="500" t="s">
        <v>2306</v>
      </c>
      <c r="L4994" s="500" t="s">
        <v>27724</v>
      </c>
      <c r="M4994" s="500" t="s">
        <v>2307</v>
      </c>
      <c r="N4994" s="500" t="s">
        <v>16045</v>
      </c>
    </row>
    <row r="4995" spans="1:14">
      <c r="A4995" s="500" t="s">
        <v>686</v>
      </c>
      <c r="B4995" s="500" t="s">
        <v>2858</v>
      </c>
      <c r="C4995" s="500" t="s">
        <v>2888</v>
      </c>
      <c r="D4995" s="500" t="s">
        <v>2889</v>
      </c>
      <c r="E4995" s="500" t="s">
        <v>11099</v>
      </c>
      <c r="F4995" s="500" t="s">
        <v>580</v>
      </c>
      <c r="G4995" s="500" t="s">
        <v>16046</v>
      </c>
      <c r="H4995" s="500" t="s">
        <v>15496</v>
      </c>
      <c r="I4995" s="500" t="s">
        <v>688</v>
      </c>
      <c r="J4995" s="500" t="s">
        <v>689</v>
      </c>
      <c r="K4995" s="500" t="s">
        <v>2306</v>
      </c>
      <c r="L4995" s="500" t="s">
        <v>27724</v>
      </c>
      <c r="M4995" s="500" t="s">
        <v>2307</v>
      </c>
      <c r="N4995" s="500" t="s">
        <v>16047</v>
      </c>
    </row>
    <row r="4996" spans="1:14">
      <c r="A4996" s="500" t="s">
        <v>686</v>
      </c>
      <c r="B4996" s="500" t="s">
        <v>2858</v>
      </c>
      <c r="C4996" s="500" t="s">
        <v>2888</v>
      </c>
      <c r="D4996" s="500" t="s">
        <v>2889</v>
      </c>
      <c r="E4996" s="500" t="s">
        <v>11099</v>
      </c>
      <c r="F4996" s="500" t="s">
        <v>580</v>
      </c>
      <c r="G4996" s="500" t="s">
        <v>16048</v>
      </c>
      <c r="H4996" s="500" t="s">
        <v>11835</v>
      </c>
      <c r="I4996" s="500" t="s">
        <v>688</v>
      </c>
      <c r="J4996" s="500" t="s">
        <v>689</v>
      </c>
      <c r="K4996" s="500" t="s">
        <v>2306</v>
      </c>
      <c r="L4996" s="500" t="s">
        <v>27724</v>
      </c>
      <c r="M4996" s="500" t="s">
        <v>2307</v>
      </c>
      <c r="N4996" s="500" t="s">
        <v>16049</v>
      </c>
    </row>
    <row r="4997" spans="1:14">
      <c r="A4997" s="500" t="s">
        <v>686</v>
      </c>
      <c r="B4997" s="500" t="s">
        <v>2858</v>
      </c>
      <c r="C4997" s="500" t="s">
        <v>2888</v>
      </c>
      <c r="D4997" s="500" t="s">
        <v>2889</v>
      </c>
      <c r="E4997" s="500" t="s">
        <v>11099</v>
      </c>
      <c r="F4997" s="500" t="s">
        <v>580</v>
      </c>
      <c r="G4997" s="500" t="s">
        <v>16050</v>
      </c>
      <c r="H4997" s="500" t="s">
        <v>16051</v>
      </c>
      <c r="I4997" s="500" t="s">
        <v>688</v>
      </c>
      <c r="J4997" s="500" t="s">
        <v>689</v>
      </c>
      <c r="K4997" s="500" t="s">
        <v>2306</v>
      </c>
      <c r="L4997" s="500" t="s">
        <v>27724</v>
      </c>
      <c r="M4997" s="500" t="s">
        <v>2307</v>
      </c>
      <c r="N4997" s="500" t="s">
        <v>16052</v>
      </c>
    </row>
    <row r="4998" spans="1:14">
      <c r="A4998" s="500" t="s">
        <v>686</v>
      </c>
      <c r="B4998" s="500" t="s">
        <v>2858</v>
      </c>
      <c r="C4998" s="500" t="s">
        <v>2888</v>
      </c>
      <c r="D4998" s="500" t="s">
        <v>2889</v>
      </c>
      <c r="E4998" s="500" t="s">
        <v>11099</v>
      </c>
      <c r="F4998" s="500" t="s">
        <v>580</v>
      </c>
      <c r="G4998" s="500" t="s">
        <v>16053</v>
      </c>
      <c r="H4998" s="500" t="s">
        <v>11835</v>
      </c>
      <c r="I4998" s="500" t="s">
        <v>688</v>
      </c>
      <c r="J4998" s="500" t="s">
        <v>689</v>
      </c>
      <c r="K4998" s="500" t="s">
        <v>2306</v>
      </c>
      <c r="L4998" s="500" t="s">
        <v>27724</v>
      </c>
      <c r="M4998" s="500" t="s">
        <v>2307</v>
      </c>
      <c r="N4998" s="500" t="s">
        <v>16054</v>
      </c>
    </row>
    <row r="4999" spans="1:14">
      <c r="A4999" s="500" t="s">
        <v>686</v>
      </c>
      <c r="B4999" s="500" t="s">
        <v>2858</v>
      </c>
      <c r="C4999" s="500" t="s">
        <v>2888</v>
      </c>
      <c r="D4999" s="500" t="s">
        <v>2889</v>
      </c>
      <c r="E4999" s="500" t="s">
        <v>11099</v>
      </c>
      <c r="F4999" s="500" t="s">
        <v>580</v>
      </c>
      <c r="G4999" s="500" t="s">
        <v>16055</v>
      </c>
      <c r="H4999" s="500" t="s">
        <v>11066</v>
      </c>
      <c r="I4999" s="500" t="s">
        <v>688</v>
      </c>
      <c r="J4999" s="500" t="s">
        <v>689</v>
      </c>
      <c r="K4999" s="500" t="s">
        <v>2306</v>
      </c>
      <c r="L4999" s="500" t="s">
        <v>27724</v>
      </c>
      <c r="M4999" s="500" t="s">
        <v>2307</v>
      </c>
      <c r="N4999" s="500" t="s">
        <v>16056</v>
      </c>
    </row>
    <row r="5000" spans="1:14">
      <c r="A5000" s="500" t="s">
        <v>686</v>
      </c>
      <c r="B5000" s="500" t="s">
        <v>2858</v>
      </c>
      <c r="C5000" s="500" t="s">
        <v>2888</v>
      </c>
      <c r="D5000" s="500" t="s">
        <v>2889</v>
      </c>
      <c r="E5000" s="500" t="s">
        <v>11099</v>
      </c>
      <c r="F5000" s="500" t="s">
        <v>580</v>
      </c>
      <c r="G5000" s="500" t="s">
        <v>16057</v>
      </c>
      <c r="H5000" s="500" t="s">
        <v>12825</v>
      </c>
      <c r="I5000" s="500" t="s">
        <v>688</v>
      </c>
      <c r="J5000" s="500" t="s">
        <v>689</v>
      </c>
      <c r="K5000" s="500" t="s">
        <v>2306</v>
      </c>
      <c r="L5000" s="500" t="s">
        <v>27724</v>
      </c>
      <c r="M5000" s="500" t="s">
        <v>2307</v>
      </c>
      <c r="N5000" s="500" t="s">
        <v>16058</v>
      </c>
    </row>
    <row r="5001" spans="1:14">
      <c r="A5001" s="500" t="s">
        <v>686</v>
      </c>
      <c r="B5001" s="500" t="s">
        <v>2858</v>
      </c>
      <c r="C5001" s="500" t="s">
        <v>2888</v>
      </c>
      <c r="D5001" s="500" t="s">
        <v>2889</v>
      </c>
      <c r="E5001" s="500" t="s">
        <v>11099</v>
      </c>
      <c r="F5001" s="500" t="s">
        <v>580</v>
      </c>
      <c r="G5001" s="500" t="s">
        <v>16059</v>
      </c>
      <c r="H5001" s="500" t="s">
        <v>14269</v>
      </c>
      <c r="I5001" s="500" t="s">
        <v>688</v>
      </c>
      <c r="J5001" s="500" t="s">
        <v>689</v>
      </c>
      <c r="K5001" s="500" t="s">
        <v>2306</v>
      </c>
      <c r="L5001" s="500" t="s">
        <v>27724</v>
      </c>
      <c r="M5001" s="500" t="s">
        <v>2307</v>
      </c>
      <c r="N5001" s="500" t="s">
        <v>16060</v>
      </c>
    </row>
    <row r="5002" spans="1:14">
      <c r="A5002" s="500" t="s">
        <v>686</v>
      </c>
      <c r="B5002" s="500" t="s">
        <v>2858</v>
      </c>
      <c r="C5002" s="500" t="s">
        <v>2888</v>
      </c>
      <c r="D5002" s="500" t="s">
        <v>2889</v>
      </c>
      <c r="E5002" s="500" t="s">
        <v>11099</v>
      </c>
      <c r="F5002" s="500" t="s">
        <v>580</v>
      </c>
      <c r="G5002" s="500" t="s">
        <v>16061</v>
      </c>
      <c r="H5002" s="500" t="s">
        <v>11383</v>
      </c>
      <c r="I5002" s="500" t="s">
        <v>688</v>
      </c>
      <c r="J5002" s="500" t="s">
        <v>689</v>
      </c>
      <c r="K5002" s="500" t="s">
        <v>2306</v>
      </c>
      <c r="L5002" s="500" t="s">
        <v>27724</v>
      </c>
      <c r="M5002" s="500" t="s">
        <v>2307</v>
      </c>
      <c r="N5002" s="500" t="s">
        <v>16062</v>
      </c>
    </row>
    <row r="5003" spans="1:14">
      <c r="A5003" s="500" t="s">
        <v>686</v>
      </c>
      <c r="B5003" s="500" t="s">
        <v>2858</v>
      </c>
      <c r="C5003" s="500" t="s">
        <v>2888</v>
      </c>
      <c r="D5003" s="500" t="s">
        <v>2889</v>
      </c>
      <c r="E5003" s="500" t="s">
        <v>11099</v>
      </c>
      <c r="F5003" s="500" t="s">
        <v>580</v>
      </c>
      <c r="G5003" s="500" t="s">
        <v>16063</v>
      </c>
      <c r="H5003" s="500" t="s">
        <v>11261</v>
      </c>
      <c r="I5003" s="500" t="s">
        <v>688</v>
      </c>
      <c r="J5003" s="500" t="s">
        <v>689</v>
      </c>
      <c r="K5003" s="500" t="s">
        <v>2306</v>
      </c>
      <c r="L5003" s="500" t="s">
        <v>27724</v>
      </c>
      <c r="M5003" s="500" t="s">
        <v>2307</v>
      </c>
      <c r="N5003" s="500" t="s">
        <v>16064</v>
      </c>
    </row>
    <row r="5004" spans="1:14">
      <c r="A5004" s="500" t="s">
        <v>686</v>
      </c>
      <c r="B5004" s="500" t="s">
        <v>2858</v>
      </c>
      <c r="C5004" s="500" t="s">
        <v>2888</v>
      </c>
      <c r="D5004" s="500" t="s">
        <v>2889</v>
      </c>
      <c r="E5004" s="500" t="s">
        <v>11099</v>
      </c>
      <c r="F5004" s="500" t="s">
        <v>580</v>
      </c>
      <c r="G5004" s="500" t="s">
        <v>16065</v>
      </c>
      <c r="H5004" s="500" t="s">
        <v>14247</v>
      </c>
      <c r="I5004" s="500" t="s">
        <v>688</v>
      </c>
      <c r="J5004" s="500" t="s">
        <v>689</v>
      </c>
      <c r="K5004" s="500" t="s">
        <v>2306</v>
      </c>
      <c r="L5004" s="500" t="s">
        <v>27724</v>
      </c>
      <c r="M5004" s="500" t="s">
        <v>2307</v>
      </c>
      <c r="N5004" s="500" t="s">
        <v>16066</v>
      </c>
    </row>
    <row r="5005" spans="1:14">
      <c r="A5005" s="500" t="s">
        <v>686</v>
      </c>
      <c r="B5005" s="500" t="s">
        <v>2858</v>
      </c>
      <c r="C5005" s="500" t="s">
        <v>2888</v>
      </c>
      <c r="D5005" s="500" t="s">
        <v>2889</v>
      </c>
      <c r="E5005" s="500" t="s">
        <v>11099</v>
      </c>
      <c r="F5005" s="500" t="s">
        <v>580</v>
      </c>
      <c r="G5005" s="500" t="s">
        <v>16067</v>
      </c>
      <c r="H5005" s="500" t="s">
        <v>11342</v>
      </c>
      <c r="I5005" s="500" t="s">
        <v>688</v>
      </c>
      <c r="J5005" s="500" t="s">
        <v>689</v>
      </c>
      <c r="K5005" s="500" t="s">
        <v>2306</v>
      </c>
      <c r="L5005" s="500" t="s">
        <v>27724</v>
      </c>
      <c r="M5005" s="500" t="s">
        <v>2307</v>
      </c>
      <c r="N5005" s="500" t="s">
        <v>16068</v>
      </c>
    </row>
    <row r="5006" spans="1:14">
      <c r="A5006" s="500" t="s">
        <v>686</v>
      </c>
      <c r="B5006" s="500" t="s">
        <v>2858</v>
      </c>
      <c r="C5006" s="500" t="s">
        <v>2888</v>
      </c>
      <c r="D5006" s="500" t="s">
        <v>2889</v>
      </c>
      <c r="E5006" s="500" t="s">
        <v>11099</v>
      </c>
      <c r="F5006" s="500" t="s">
        <v>580</v>
      </c>
      <c r="G5006" s="500" t="s">
        <v>16069</v>
      </c>
      <c r="H5006" s="500" t="s">
        <v>14768</v>
      </c>
      <c r="I5006" s="500" t="s">
        <v>688</v>
      </c>
      <c r="J5006" s="500" t="s">
        <v>689</v>
      </c>
      <c r="K5006" s="500" t="s">
        <v>2306</v>
      </c>
      <c r="L5006" s="500" t="s">
        <v>27724</v>
      </c>
      <c r="M5006" s="500" t="s">
        <v>2307</v>
      </c>
      <c r="N5006" s="500" t="s">
        <v>16070</v>
      </c>
    </row>
    <row r="5007" spans="1:14">
      <c r="A5007" s="500" t="s">
        <v>686</v>
      </c>
      <c r="B5007" s="500" t="s">
        <v>2858</v>
      </c>
      <c r="C5007" s="500" t="s">
        <v>2888</v>
      </c>
      <c r="D5007" s="500" t="s">
        <v>2889</v>
      </c>
      <c r="E5007" s="500" t="s">
        <v>11099</v>
      </c>
      <c r="F5007" s="500" t="s">
        <v>580</v>
      </c>
      <c r="G5007" s="500" t="s">
        <v>16071</v>
      </c>
      <c r="H5007" s="500" t="s">
        <v>15022</v>
      </c>
      <c r="I5007" s="500" t="s">
        <v>688</v>
      </c>
      <c r="J5007" s="500" t="s">
        <v>689</v>
      </c>
      <c r="K5007" s="500" t="s">
        <v>2306</v>
      </c>
      <c r="L5007" s="500" t="s">
        <v>27724</v>
      </c>
      <c r="M5007" s="500" t="s">
        <v>2307</v>
      </c>
      <c r="N5007" s="500" t="s">
        <v>16072</v>
      </c>
    </row>
    <row r="5008" spans="1:14">
      <c r="A5008" s="500" t="s">
        <v>686</v>
      </c>
      <c r="B5008" s="500" t="s">
        <v>2858</v>
      </c>
      <c r="C5008" s="500" t="s">
        <v>2888</v>
      </c>
      <c r="D5008" s="500" t="s">
        <v>2889</v>
      </c>
      <c r="E5008" s="500" t="s">
        <v>11099</v>
      </c>
      <c r="F5008" s="500" t="s">
        <v>580</v>
      </c>
      <c r="G5008" s="500" t="s">
        <v>16073</v>
      </c>
      <c r="H5008" s="500" t="s">
        <v>6989</v>
      </c>
      <c r="I5008" s="500" t="s">
        <v>688</v>
      </c>
      <c r="J5008" s="500" t="s">
        <v>689</v>
      </c>
      <c r="K5008" s="500" t="s">
        <v>2306</v>
      </c>
      <c r="L5008" s="500" t="s">
        <v>27724</v>
      </c>
      <c r="M5008" s="500" t="s">
        <v>2307</v>
      </c>
      <c r="N5008" s="500" t="s">
        <v>16074</v>
      </c>
    </row>
    <row r="5009" spans="1:14">
      <c r="A5009" s="500" t="s">
        <v>686</v>
      </c>
      <c r="B5009" s="500" t="s">
        <v>2858</v>
      </c>
      <c r="C5009" s="500" t="s">
        <v>2888</v>
      </c>
      <c r="D5009" s="500" t="s">
        <v>2889</v>
      </c>
      <c r="E5009" s="500" t="s">
        <v>11099</v>
      </c>
      <c r="F5009" s="500" t="s">
        <v>580</v>
      </c>
      <c r="G5009" s="500" t="s">
        <v>16075</v>
      </c>
      <c r="H5009" s="500" t="s">
        <v>11281</v>
      </c>
      <c r="I5009" s="500" t="s">
        <v>688</v>
      </c>
      <c r="J5009" s="500" t="s">
        <v>689</v>
      </c>
      <c r="K5009" s="500" t="s">
        <v>2306</v>
      </c>
      <c r="L5009" s="500" t="s">
        <v>27724</v>
      </c>
      <c r="M5009" s="500" t="s">
        <v>2307</v>
      </c>
      <c r="N5009" s="500" t="s">
        <v>16076</v>
      </c>
    </row>
    <row r="5010" spans="1:14">
      <c r="A5010" s="500" t="s">
        <v>686</v>
      </c>
      <c r="B5010" s="500" t="s">
        <v>2858</v>
      </c>
      <c r="C5010" s="500" t="s">
        <v>2888</v>
      </c>
      <c r="D5010" s="500" t="s">
        <v>2889</v>
      </c>
      <c r="E5010" s="500" t="s">
        <v>11099</v>
      </c>
      <c r="F5010" s="500" t="s">
        <v>580</v>
      </c>
      <c r="G5010" s="500" t="s">
        <v>16077</v>
      </c>
      <c r="H5010" s="500" t="s">
        <v>11835</v>
      </c>
      <c r="I5010" s="500" t="s">
        <v>688</v>
      </c>
      <c r="J5010" s="500" t="s">
        <v>689</v>
      </c>
      <c r="K5010" s="500" t="s">
        <v>2306</v>
      </c>
      <c r="L5010" s="500" t="s">
        <v>27724</v>
      </c>
      <c r="M5010" s="500" t="s">
        <v>2307</v>
      </c>
      <c r="N5010" s="500" t="s">
        <v>16078</v>
      </c>
    </row>
    <row r="5011" spans="1:14">
      <c r="A5011" s="500" t="s">
        <v>686</v>
      </c>
      <c r="B5011" s="500" t="s">
        <v>2858</v>
      </c>
      <c r="C5011" s="500" t="s">
        <v>2888</v>
      </c>
      <c r="D5011" s="500" t="s">
        <v>2889</v>
      </c>
      <c r="E5011" s="500" t="s">
        <v>11099</v>
      </c>
      <c r="F5011" s="500" t="s">
        <v>580</v>
      </c>
      <c r="G5011" s="500" t="s">
        <v>16079</v>
      </c>
      <c r="H5011" s="500" t="s">
        <v>11066</v>
      </c>
      <c r="I5011" s="500" t="s">
        <v>688</v>
      </c>
      <c r="J5011" s="500" t="s">
        <v>689</v>
      </c>
      <c r="K5011" s="500" t="s">
        <v>2306</v>
      </c>
      <c r="L5011" s="500" t="s">
        <v>27724</v>
      </c>
      <c r="M5011" s="500" t="s">
        <v>2307</v>
      </c>
      <c r="N5011" s="500" t="s">
        <v>16080</v>
      </c>
    </row>
    <row r="5012" spans="1:14">
      <c r="A5012" s="500" t="s">
        <v>686</v>
      </c>
      <c r="B5012" s="500" t="s">
        <v>2858</v>
      </c>
      <c r="C5012" s="500" t="s">
        <v>2888</v>
      </c>
      <c r="D5012" s="500" t="s">
        <v>2889</v>
      </c>
      <c r="E5012" s="500" t="s">
        <v>11099</v>
      </c>
      <c r="F5012" s="500" t="s">
        <v>580</v>
      </c>
      <c r="G5012" s="500" t="s">
        <v>16081</v>
      </c>
      <c r="H5012" s="500" t="s">
        <v>12825</v>
      </c>
      <c r="I5012" s="500" t="s">
        <v>688</v>
      </c>
      <c r="J5012" s="500" t="s">
        <v>689</v>
      </c>
      <c r="K5012" s="500" t="s">
        <v>2306</v>
      </c>
      <c r="L5012" s="500" t="s">
        <v>27724</v>
      </c>
      <c r="M5012" s="500" t="s">
        <v>2307</v>
      </c>
      <c r="N5012" s="500" t="s">
        <v>16082</v>
      </c>
    </row>
    <row r="5013" spans="1:14">
      <c r="A5013" s="500" t="s">
        <v>686</v>
      </c>
      <c r="B5013" s="500" t="s">
        <v>2858</v>
      </c>
      <c r="C5013" s="500" t="s">
        <v>2888</v>
      </c>
      <c r="D5013" s="500" t="s">
        <v>2889</v>
      </c>
      <c r="E5013" s="500" t="s">
        <v>11099</v>
      </c>
      <c r="F5013" s="500" t="s">
        <v>580</v>
      </c>
      <c r="G5013" s="500" t="s">
        <v>16083</v>
      </c>
      <c r="H5013" s="500" t="s">
        <v>14269</v>
      </c>
      <c r="I5013" s="500" t="s">
        <v>688</v>
      </c>
      <c r="J5013" s="500" t="s">
        <v>689</v>
      </c>
      <c r="K5013" s="500" t="s">
        <v>2306</v>
      </c>
      <c r="L5013" s="500" t="s">
        <v>27724</v>
      </c>
      <c r="M5013" s="500" t="s">
        <v>2307</v>
      </c>
      <c r="N5013" s="500" t="s">
        <v>16084</v>
      </c>
    </row>
    <row r="5014" spans="1:14">
      <c r="A5014" s="500" t="s">
        <v>686</v>
      </c>
      <c r="B5014" s="500" t="s">
        <v>2858</v>
      </c>
      <c r="C5014" s="500" t="s">
        <v>2888</v>
      </c>
      <c r="D5014" s="500" t="s">
        <v>2889</v>
      </c>
      <c r="E5014" s="500" t="s">
        <v>11099</v>
      </c>
      <c r="F5014" s="500" t="s">
        <v>580</v>
      </c>
      <c r="G5014" s="500" t="s">
        <v>16085</v>
      </c>
      <c r="H5014" s="500" t="s">
        <v>11383</v>
      </c>
      <c r="I5014" s="500" t="s">
        <v>688</v>
      </c>
      <c r="J5014" s="500" t="s">
        <v>689</v>
      </c>
      <c r="K5014" s="500" t="s">
        <v>2306</v>
      </c>
      <c r="L5014" s="500" t="s">
        <v>27724</v>
      </c>
      <c r="M5014" s="500" t="s">
        <v>2307</v>
      </c>
      <c r="N5014" s="500" t="s">
        <v>16086</v>
      </c>
    </row>
    <row r="5015" spans="1:14">
      <c r="A5015" s="500" t="s">
        <v>686</v>
      </c>
      <c r="B5015" s="500" t="s">
        <v>2858</v>
      </c>
      <c r="C5015" s="500" t="s">
        <v>2888</v>
      </c>
      <c r="D5015" s="500" t="s">
        <v>2889</v>
      </c>
      <c r="E5015" s="500" t="s">
        <v>11099</v>
      </c>
      <c r="F5015" s="500" t="s">
        <v>580</v>
      </c>
      <c r="G5015" s="500" t="s">
        <v>16087</v>
      </c>
      <c r="H5015" s="500" t="s">
        <v>11261</v>
      </c>
      <c r="I5015" s="500" t="s">
        <v>688</v>
      </c>
      <c r="J5015" s="500" t="s">
        <v>689</v>
      </c>
      <c r="K5015" s="500" t="s">
        <v>2306</v>
      </c>
      <c r="L5015" s="500" t="s">
        <v>27724</v>
      </c>
      <c r="M5015" s="500" t="s">
        <v>2307</v>
      </c>
      <c r="N5015" s="500" t="s">
        <v>16088</v>
      </c>
    </row>
    <row r="5016" spans="1:14">
      <c r="A5016" s="500" t="s">
        <v>686</v>
      </c>
      <c r="B5016" s="500" t="s">
        <v>2858</v>
      </c>
      <c r="C5016" s="500" t="s">
        <v>2888</v>
      </c>
      <c r="D5016" s="500" t="s">
        <v>2889</v>
      </c>
      <c r="E5016" s="500" t="s">
        <v>11099</v>
      </c>
      <c r="F5016" s="500" t="s">
        <v>580</v>
      </c>
      <c r="G5016" s="500" t="s">
        <v>16089</v>
      </c>
      <c r="H5016" s="500" t="s">
        <v>14247</v>
      </c>
      <c r="I5016" s="500" t="s">
        <v>688</v>
      </c>
      <c r="J5016" s="500" t="s">
        <v>689</v>
      </c>
      <c r="K5016" s="500" t="s">
        <v>2306</v>
      </c>
      <c r="L5016" s="500" t="s">
        <v>27724</v>
      </c>
      <c r="M5016" s="500" t="s">
        <v>2307</v>
      </c>
      <c r="N5016" s="500" t="s">
        <v>16090</v>
      </c>
    </row>
    <row r="5017" spans="1:14">
      <c r="A5017" s="500" t="s">
        <v>686</v>
      </c>
      <c r="B5017" s="500" t="s">
        <v>2858</v>
      </c>
      <c r="C5017" s="500" t="s">
        <v>2888</v>
      </c>
      <c r="D5017" s="500" t="s">
        <v>2889</v>
      </c>
      <c r="E5017" s="500" t="s">
        <v>11099</v>
      </c>
      <c r="F5017" s="500" t="s">
        <v>580</v>
      </c>
      <c r="G5017" s="500" t="s">
        <v>16091</v>
      </c>
      <c r="H5017" s="500" t="s">
        <v>11342</v>
      </c>
      <c r="I5017" s="500" t="s">
        <v>688</v>
      </c>
      <c r="J5017" s="500" t="s">
        <v>689</v>
      </c>
      <c r="K5017" s="500" t="s">
        <v>2306</v>
      </c>
      <c r="L5017" s="500" t="s">
        <v>27724</v>
      </c>
      <c r="M5017" s="500" t="s">
        <v>2307</v>
      </c>
      <c r="N5017" s="500" t="s">
        <v>16092</v>
      </c>
    </row>
    <row r="5018" spans="1:14">
      <c r="A5018" s="500" t="s">
        <v>686</v>
      </c>
      <c r="B5018" s="500" t="s">
        <v>2858</v>
      </c>
      <c r="C5018" s="500" t="s">
        <v>2888</v>
      </c>
      <c r="D5018" s="500" t="s">
        <v>2889</v>
      </c>
      <c r="E5018" s="500" t="s">
        <v>11099</v>
      </c>
      <c r="F5018" s="500" t="s">
        <v>580</v>
      </c>
      <c r="G5018" s="500" t="s">
        <v>16093</v>
      </c>
      <c r="H5018" s="500" t="s">
        <v>14768</v>
      </c>
      <c r="I5018" s="500" t="s">
        <v>688</v>
      </c>
      <c r="J5018" s="500" t="s">
        <v>689</v>
      </c>
      <c r="K5018" s="500" t="s">
        <v>2306</v>
      </c>
      <c r="L5018" s="500" t="s">
        <v>27724</v>
      </c>
      <c r="M5018" s="500" t="s">
        <v>2307</v>
      </c>
      <c r="N5018" s="500" t="s">
        <v>16094</v>
      </c>
    </row>
    <row r="5019" spans="1:14">
      <c r="A5019" s="500" t="s">
        <v>686</v>
      </c>
      <c r="B5019" s="500" t="s">
        <v>2858</v>
      </c>
      <c r="C5019" s="500" t="s">
        <v>2888</v>
      </c>
      <c r="D5019" s="500" t="s">
        <v>2889</v>
      </c>
      <c r="E5019" s="500" t="s">
        <v>11099</v>
      </c>
      <c r="F5019" s="500" t="s">
        <v>580</v>
      </c>
      <c r="G5019" s="500" t="s">
        <v>16095</v>
      </c>
      <c r="H5019" s="500" t="s">
        <v>15022</v>
      </c>
      <c r="I5019" s="500" t="s">
        <v>688</v>
      </c>
      <c r="J5019" s="500" t="s">
        <v>689</v>
      </c>
      <c r="K5019" s="500" t="s">
        <v>2306</v>
      </c>
      <c r="L5019" s="500" t="s">
        <v>27724</v>
      </c>
      <c r="M5019" s="500" t="s">
        <v>2307</v>
      </c>
      <c r="N5019" s="500" t="s">
        <v>16096</v>
      </c>
    </row>
    <row r="5020" spans="1:14">
      <c r="A5020" s="500" t="s">
        <v>686</v>
      </c>
      <c r="B5020" s="500" t="s">
        <v>2858</v>
      </c>
      <c r="C5020" s="500" t="s">
        <v>2888</v>
      </c>
      <c r="D5020" s="500" t="s">
        <v>2889</v>
      </c>
      <c r="E5020" s="500" t="s">
        <v>11099</v>
      </c>
      <c r="F5020" s="500" t="s">
        <v>580</v>
      </c>
      <c r="G5020" s="500" t="s">
        <v>16097</v>
      </c>
      <c r="H5020" s="500" t="s">
        <v>6989</v>
      </c>
      <c r="I5020" s="500" t="s">
        <v>688</v>
      </c>
      <c r="J5020" s="500" t="s">
        <v>689</v>
      </c>
      <c r="K5020" s="500" t="s">
        <v>2306</v>
      </c>
      <c r="L5020" s="500" t="s">
        <v>27724</v>
      </c>
      <c r="M5020" s="500" t="s">
        <v>2307</v>
      </c>
      <c r="N5020" s="500" t="s">
        <v>16098</v>
      </c>
    </row>
    <row r="5021" spans="1:14">
      <c r="A5021" s="500" t="s">
        <v>686</v>
      </c>
      <c r="B5021" s="500" t="s">
        <v>2858</v>
      </c>
      <c r="C5021" s="500" t="s">
        <v>2888</v>
      </c>
      <c r="D5021" s="500" t="s">
        <v>2889</v>
      </c>
      <c r="E5021" s="500" t="s">
        <v>11099</v>
      </c>
      <c r="F5021" s="500" t="s">
        <v>580</v>
      </c>
      <c r="G5021" s="500" t="s">
        <v>16099</v>
      </c>
      <c r="H5021" s="500" t="s">
        <v>11281</v>
      </c>
      <c r="I5021" s="500" t="s">
        <v>688</v>
      </c>
      <c r="J5021" s="500" t="s">
        <v>689</v>
      </c>
      <c r="K5021" s="500" t="s">
        <v>2306</v>
      </c>
      <c r="L5021" s="500" t="s">
        <v>27724</v>
      </c>
      <c r="M5021" s="500" t="s">
        <v>2307</v>
      </c>
      <c r="N5021" s="500" t="s">
        <v>16100</v>
      </c>
    </row>
    <row r="5022" spans="1:14">
      <c r="A5022" s="500" t="s">
        <v>686</v>
      </c>
      <c r="B5022" s="500" t="s">
        <v>2858</v>
      </c>
      <c r="C5022" s="500" t="s">
        <v>2888</v>
      </c>
      <c r="D5022" s="500" t="s">
        <v>2889</v>
      </c>
      <c r="E5022" s="500" t="s">
        <v>11099</v>
      </c>
      <c r="F5022" s="500" t="s">
        <v>580</v>
      </c>
      <c r="G5022" s="500" t="s">
        <v>16101</v>
      </c>
      <c r="H5022" s="500" t="s">
        <v>12908</v>
      </c>
      <c r="I5022" s="500" t="s">
        <v>688</v>
      </c>
      <c r="J5022" s="500" t="s">
        <v>689</v>
      </c>
      <c r="K5022" s="500" t="s">
        <v>2306</v>
      </c>
      <c r="L5022" s="500" t="s">
        <v>27724</v>
      </c>
      <c r="M5022" s="500" t="s">
        <v>2307</v>
      </c>
      <c r="N5022" s="500" t="s">
        <v>16102</v>
      </c>
    </row>
    <row r="5023" spans="1:14">
      <c r="A5023" s="500" t="s">
        <v>686</v>
      </c>
      <c r="B5023" s="500" t="s">
        <v>2858</v>
      </c>
      <c r="C5023" s="500" t="s">
        <v>2888</v>
      </c>
      <c r="D5023" s="500" t="s">
        <v>2889</v>
      </c>
      <c r="E5023" s="500" t="s">
        <v>11099</v>
      </c>
      <c r="F5023" s="500" t="s">
        <v>580</v>
      </c>
      <c r="G5023" s="500" t="s">
        <v>16103</v>
      </c>
      <c r="H5023" s="500" t="s">
        <v>11845</v>
      </c>
      <c r="I5023" s="500" t="s">
        <v>688</v>
      </c>
      <c r="J5023" s="500" t="s">
        <v>689</v>
      </c>
      <c r="K5023" s="500" t="s">
        <v>2306</v>
      </c>
      <c r="L5023" s="500" t="s">
        <v>27724</v>
      </c>
      <c r="M5023" s="500" t="s">
        <v>2307</v>
      </c>
      <c r="N5023" s="500" t="s">
        <v>16104</v>
      </c>
    </row>
    <row r="5024" spans="1:14">
      <c r="A5024" s="500" t="s">
        <v>686</v>
      </c>
      <c r="B5024" s="500" t="s">
        <v>2858</v>
      </c>
      <c r="C5024" s="500" t="s">
        <v>2888</v>
      </c>
      <c r="D5024" s="500" t="s">
        <v>2889</v>
      </c>
      <c r="E5024" s="500" t="s">
        <v>11099</v>
      </c>
      <c r="F5024" s="500" t="s">
        <v>580</v>
      </c>
      <c r="G5024" s="500" t="s">
        <v>16105</v>
      </c>
      <c r="H5024" s="500" t="s">
        <v>14317</v>
      </c>
      <c r="I5024" s="500" t="s">
        <v>688</v>
      </c>
      <c r="J5024" s="500" t="s">
        <v>689</v>
      </c>
      <c r="K5024" s="500" t="s">
        <v>2306</v>
      </c>
      <c r="L5024" s="500" t="s">
        <v>27724</v>
      </c>
      <c r="M5024" s="500" t="s">
        <v>2307</v>
      </c>
      <c r="N5024" s="500" t="s">
        <v>16106</v>
      </c>
    </row>
    <row r="5025" spans="1:14">
      <c r="A5025" s="500" t="s">
        <v>686</v>
      </c>
      <c r="B5025" s="500" t="s">
        <v>2858</v>
      </c>
      <c r="C5025" s="500" t="s">
        <v>2888</v>
      </c>
      <c r="D5025" s="500" t="s">
        <v>2889</v>
      </c>
      <c r="E5025" s="500" t="s">
        <v>11099</v>
      </c>
      <c r="F5025" s="500" t="s">
        <v>580</v>
      </c>
      <c r="G5025" s="500" t="s">
        <v>16107</v>
      </c>
      <c r="H5025" s="500" t="s">
        <v>11737</v>
      </c>
      <c r="I5025" s="500" t="s">
        <v>688</v>
      </c>
      <c r="J5025" s="500" t="s">
        <v>689</v>
      </c>
      <c r="K5025" s="500" t="s">
        <v>2306</v>
      </c>
      <c r="L5025" s="500" t="s">
        <v>27724</v>
      </c>
      <c r="M5025" s="500" t="s">
        <v>2307</v>
      </c>
      <c r="N5025" s="500" t="s">
        <v>16108</v>
      </c>
    </row>
    <row r="5026" spans="1:14">
      <c r="A5026" s="500" t="s">
        <v>686</v>
      </c>
      <c r="B5026" s="500" t="s">
        <v>2858</v>
      </c>
      <c r="C5026" s="500" t="s">
        <v>2888</v>
      </c>
      <c r="D5026" s="500" t="s">
        <v>2889</v>
      </c>
      <c r="E5026" s="500" t="s">
        <v>11099</v>
      </c>
      <c r="F5026" s="500" t="s">
        <v>580</v>
      </c>
      <c r="G5026" s="500" t="s">
        <v>16109</v>
      </c>
      <c r="H5026" s="500" t="s">
        <v>11700</v>
      </c>
      <c r="I5026" s="500" t="s">
        <v>688</v>
      </c>
      <c r="J5026" s="500" t="s">
        <v>689</v>
      </c>
      <c r="K5026" s="500" t="s">
        <v>2306</v>
      </c>
      <c r="L5026" s="500" t="s">
        <v>27724</v>
      </c>
      <c r="M5026" s="500" t="s">
        <v>2307</v>
      </c>
      <c r="N5026" s="500" t="s">
        <v>16110</v>
      </c>
    </row>
    <row r="5027" spans="1:14">
      <c r="A5027" s="500" t="s">
        <v>686</v>
      </c>
      <c r="B5027" s="500" t="s">
        <v>2858</v>
      </c>
      <c r="C5027" s="500" t="s">
        <v>2888</v>
      </c>
      <c r="D5027" s="500" t="s">
        <v>2889</v>
      </c>
      <c r="E5027" s="500" t="s">
        <v>11099</v>
      </c>
      <c r="F5027" s="500" t="s">
        <v>580</v>
      </c>
      <c r="G5027" s="500" t="s">
        <v>16111</v>
      </c>
      <c r="H5027" s="500" t="s">
        <v>11318</v>
      </c>
      <c r="I5027" s="500" t="s">
        <v>688</v>
      </c>
      <c r="J5027" s="500" t="s">
        <v>689</v>
      </c>
      <c r="K5027" s="500" t="s">
        <v>2306</v>
      </c>
      <c r="L5027" s="500" t="s">
        <v>27724</v>
      </c>
      <c r="M5027" s="500" t="s">
        <v>2307</v>
      </c>
      <c r="N5027" s="500" t="s">
        <v>16112</v>
      </c>
    </row>
    <row r="5028" spans="1:14">
      <c r="A5028" s="500" t="s">
        <v>686</v>
      </c>
      <c r="B5028" s="500" t="s">
        <v>2858</v>
      </c>
      <c r="C5028" s="500" t="s">
        <v>2888</v>
      </c>
      <c r="D5028" s="500" t="s">
        <v>2889</v>
      </c>
      <c r="E5028" s="500" t="s">
        <v>11099</v>
      </c>
      <c r="F5028" s="500" t="s">
        <v>580</v>
      </c>
      <c r="G5028" s="500" t="s">
        <v>16113</v>
      </c>
      <c r="H5028" s="500" t="s">
        <v>14326</v>
      </c>
      <c r="I5028" s="500" t="s">
        <v>688</v>
      </c>
      <c r="J5028" s="500" t="s">
        <v>689</v>
      </c>
      <c r="K5028" s="500" t="s">
        <v>2306</v>
      </c>
      <c r="L5028" s="500" t="s">
        <v>27724</v>
      </c>
      <c r="M5028" s="500" t="s">
        <v>2307</v>
      </c>
      <c r="N5028" s="500" t="s">
        <v>16114</v>
      </c>
    </row>
    <row r="5029" spans="1:14">
      <c r="A5029" s="500" t="s">
        <v>686</v>
      </c>
      <c r="B5029" s="500" t="s">
        <v>2858</v>
      </c>
      <c r="C5029" s="500" t="s">
        <v>2888</v>
      </c>
      <c r="D5029" s="500" t="s">
        <v>2889</v>
      </c>
      <c r="E5029" s="500" t="s">
        <v>11099</v>
      </c>
      <c r="F5029" s="500" t="s">
        <v>580</v>
      </c>
      <c r="G5029" s="500" t="s">
        <v>16115</v>
      </c>
      <c r="H5029" s="500" t="s">
        <v>11730</v>
      </c>
      <c r="I5029" s="500" t="s">
        <v>688</v>
      </c>
      <c r="J5029" s="500" t="s">
        <v>689</v>
      </c>
      <c r="K5029" s="500" t="s">
        <v>2306</v>
      </c>
      <c r="L5029" s="500" t="s">
        <v>27724</v>
      </c>
      <c r="M5029" s="500" t="s">
        <v>2307</v>
      </c>
      <c r="N5029" s="500" t="s">
        <v>16116</v>
      </c>
    </row>
    <row r="5030" spans="1:14">
      <c r="A5030" s="500" t="s">
        <v>686</v>
      </c>
      <c r="B5030" s="500" t="s">
        <v>2858</v>
      </c>
      <c r="C5030" s="500" t="s">
        <v>2888</v>
      </c>
      <c r="D5030" s="500" t="s">
        <v>2889</v>
      </c>
      <c r="E5030" s="500" t="s">
        <v>11099</v>
      </c>
      <c r="F5030" s="500" t="s">
        <v>580</v>
      </c>
      <c r="G5030" s="500" t="s">
        <v>16117</v>
      </c>
      <c r="H5030" s="500" t="s">
        <v>14564</v>
      </c>
      <c r="I5030" s="500" t="s">
        <v>688</v>
      </c>
      <c r="J5030" s="500" t="s">
        <v>689</v>
      </c>
      <c r="K5030" s="500" t="s">
        <v>2306</v>
      </c>
      <c r="L5030" s="500" t="s">
        <v>27724</v>
      </c>
      <c r="M5030" s="500" t="s">
        <v>2307</v>
      </c>
      <c r="N5030" s="500" t="s">
        <v>16118</v>
      </c>
    </row>
    <row r="5031" spans="1:14">
      <c r="A5031" s="500" t="s">
        <v>686</v>
      </c>
      <c r="B5031" s="500" t="s">
        <v>2858</v>
      </c>
      <c r="C5031" s="500" t="s">
        <v>2888</v>
      </c>
      <c r="D5031" s="500" t="s">
        <v>2889</v>
      </c>
      <c r="E5031" s="500" t="s">
        <v>11099</v>
      </c>
      <c r="F5031" s="500" t="s">
        <v>580</v>
      </c>
      <c r="G5031" s="500" t="s">
        <v>16119</v>
      </c>
      <c r="H5031" s="500" t="s">
        <v>14819</v>
      </c>
      <c r="I5031" s="500" t="s">
        <v>688</v>
      </c>
      <c r="J5031" s="500" t="s">
        <v>689</v>
      </c>
      <c r="K5031" s="500" t="s">
        <v>2306</v>
      </c>
      <c r="L5031" s="500" t="s">
        <v>27724</v>
      </c>
      <c r="M5031" s="500" t="s">
        <v>2307</v>
      </c>
      <c r="N5031" s="500" t="s">
        <v>16120</v>
      </c>
    </row>
    <row r="5032" spans="1:14">
      <c r="A5032" s="500" t="s">
        <v>686</v>
      </c>
      <c r="B5032" s="500" t="s">
        <v>2858</v>
      </c>
      <c r="C5032" s="500" t="s">
        <v>2888</v>
      </c>
      <c r="D5032" s="500" t="s">
        <v>2889</v>
      </c>
      <c r="E5032" s="500" t="s">
        <v>11099</v>
      </c>
      <c r="F5032" s="500" t="s">
        <v>580</v>
      </c>
      <c r="G5032" s="500" t="s">
        <v>16121</v>
      </c>
      <c r="H5032" s="500" t="s">
        <v>15073</v>
      </c>
      <c r="I5032" s="500" t="s">
        <v>688</v>
      </c>
      <c r="J5032" s="500" t="s">
        <v>689</v>
      </c>
      <c r="K5032" s="500" t="s">
        <v>2306</v>
      </c>
      <c r="L5032" s="500" t="s">
        <v>27724</v>
      </c>
      <c r="M5032" s="500" t="s">
        <v>2307</v>
      </c>
      <c r="N5032" s="500" t="s">
        <v>16122</v>
      </c>
    </row>
    <row r="5033" spans="1:14">
      <c r="A5033" s="500" t="s">
        <v>686</v>
      </c>
      <c r="B5033" s="500" t="s">
        <v>2858</v>
      </c>
      <c r="C5033" s="500" t="s">
        <v>2888</v>
      </c>
      <c r="D5033" s="500" t="s">
        <v>2889</v>
      </c>
      <c r="E5033" s="500" t="s">
        <v>11099</v>
      </c>
      <c r="F5033" s="500" t="s">
        <v>580</v>
      </c>
      <c r="G5033" s="500" t="s">
        <v>16123</v>
      </c>
      <c r="H5033" s="500" t="s">
        <v>15597</v>
      </c>
      <c r="I5033" s="500" t="s">
        <v>688</v>
      </c>
      <c r="J5033" s="500" t="s">
        <v>689</v>
      </c>
      <c r="K5033" s="500" t="s">
        <v>2306</v>
      </c>
      <c r="L5033" s="500" t="s">
        <v>27724</v>
      </c>
      <c r="M5033" s="500" t="s">
        <v>2307</v>
      </c>
      <c r="N5033" s="500" t="s">
        <v>16124</v>
      </c>
    </row>
    <row r="5034" spans="1:14">
      <c r="A5034" s="500" t="s">
        <v>686</v>
      </c>
      <c r="B5034" s="500" t="s">
        <v>2858</v>
      </c>
      <c r="C5034" s="500" t="s">
        <v>2888</v>
      </c>
      <c r="D5034" s="500" t="s">
        <v>2889</v>
      </c>
      <c r="E5034" s="500" t="s">
        <v>11099</v>
      </c>
      <c r="F5034" s="500" t="s">
        <v>580</v>
      </c>
      <c r="G5034" s="500" t="s">
        <v>16125</v>
      </c>
      <c r="H5034" s="500" t="s">
        <v>11088</v>
      </c>
      <c r="I5034" s="500" t="s">
        <v>688</v>
      </c>
      <c r="J5034" s="500" t="s">
        <v>689</v>
      </c>
      <c r="K5034" s="500" t="s">
        <v>2306</v>
      </c>
      <c r="L5034" s="500" t="s">
        <v>27724</v>
      </c>
      <c r="M5034" s="500" t="s">
        <v>2307</v>
      </c>
      <c r="N5034" s="500" t="s">
        <v>16126</v>
      </c>
    </row>
    <row r="5035" spans="1:14">
      <c r="A5035" s="500" t="s">
        <v>686</v>
      </c>
      <c r="B5035" s="500" t="s">
        <v>2858</v>
      </c>
      <c r="C5035" s="500" t="s">
        <v>2888</v>
      </c>
      <c r="D5035" s="500" t="s">
        <v>2889</v>
      </c>
      <c r="E5035" s="500" t="s">
        <v>11099</v>
      </c>
      <c r="F5035" s="500" t="s">
        <v>580</v>
      </c>
      <c r="G5035" s="500" t="s">
        <v>16127</v>
      </c>
      <c r="H5035" s="500" t="s">
        <v>11845</v>
      </c>
      <c r="I5035" s="500" t="s">
        <v>688</v>
      </c>
      <c r="J5035" s="500" t="s">
        <v>689</v>
      </c>
      <c r="K5035" s="500" t="s">
        <v>2306</v>
      </c>
      <c r="L5035" s="500" t="s">
        <v>27724</v>
      </c>
      <c r="M5035" s="500" t="s">
        <v>2307</v>
      </c>
      <c r="N5035" s="500" t="s">
        <v>16128</v>
      </c>
    </row>
    <row r="5036" spans="1:14">
      <c r="A5036" s="500" t="s">
        <v>686</v>
      </c>
      <c r="B5036" s="500" t="s">
        <v>2858</v>
      </c>
      <c r="C5036" s="500" t="s">
        <v>2888</v>
      </c>
      <c r="D5036" s="500" t="s">
        <v>2889</v>
      </c>
      <c r="E5036" s="500" t="s">
        <v>11099</v>
      </c>
      <c r="F5036" s="500" t="s">
        <v>580</v>
      </c>
      <c r="G5036" s="500" t="s">
        <v>16129</v>
      </c>
      <c r="H5036" s="500" t="s">
        <v>14317</v>
      </c>
      <c r="I5036" s="500" t="s">
        <v>688</v>
      </c>
      <c r="J5036" s="500" t="s">
        <v>689</v>
      </c>
      <c r="K5036" s="500" t="s">
        <v>2306</v>
      </c>
      <c r="L5036" s="500" t="s">
        <v>27724</v>
      </c>
      <c r="M5036" s="500" t="s">
        <v>2307</v>
      </c>
      <c r="N5036" s="500" t="s">
        <v>16130</v>
      </c>
    </row>
    <row r="5037" spans="1:14">
      <c r="A5037" s="500" t="s">
        <v>686</v>
      </c>
      <c r="B5037" s="500" t="s">
        <v>2858</v>
      </c>
      <c r="C5037" s="500" t="s">
        <v>2888</v>
      </c>
      <c r="D5037" s="500" t="s">
        <v>2889</v>
      </c>
      <c r="E5037" s="500" t="s">
        <v>11099</v>
      </c>
      <c r="F5037" s="500" t="s">
        <v>580</v>
      </c>
      <c r="G5037" s="500" t="s">
        <v>16131</v>
      </c>
      <c r="H5037" s="500" t="s">
        <v>11737</v>
      </c>
      <c r="I5037" s="500" t="s">
        <v>688</v>
      </c>
      <c r="J5037" s="500" t="s">
        <v>689</v>
      </c>
      <c r="K5037" s="500" t="s">
        <v>2306</v>
      </c>
      <c r="L5037" s="500" t="s">
        <v>27724</v>
      </c>
      <c r="M5037" s="500" t="s">
        <v>2307</v>
      </c>
      <c r="N5037" s="500" t="s">
        <v>16132</v>
      </c>
    </row>
    <row r="5038" spans="1:14">
      <c r="A5038" s="500" t="s">
        <v>686</v>
      </c>
      <c r="B5038" s="500" t="s">
        <v>2858</v>
      </c>
      <c r="C5038" s="500" t="s">
        <v>2888</v>
      </c>
      <c r="D5038" s="500" t="s">
        <v>2889</v>
      </c>
      <c r="E5038" s="500" t="s">
        <v>11099</v>
      </c>
      <c r="F5038" s="500" t="s">
        <v>580</v>
      </c>
      <c r="G5038" s="500" t="s">
        <v>16133</v>
      </c>
      <c r="H5038" s="500" t="s">
        <v>11700</v>
      </c>
      <c r="I5038" s="500" t="s">
        <v>688</v>
      </c>
      <c r="J5038" s="500" t="s">
        <v>689</v>
      </c>
      <c r="K5038" s="500" t="s">
        <v>2306</v>
      </c>
      <c r="L5038" s="500" t="s">
        <v>27724</v>
      </c>
      <c r="M5038" s="500" t="s">
        <v>2307</v>
      </c>
      <c r="N5038" s="500" t="s">
        <v>16134</v>
      </c>
    </row>
    <row r="5039" spans="1:14">
      <c r="A5039" s="500" t="s">
        <v>686</v>
      </c>
      <c r="B5039" s="500" t="s">
        <v>2858</v>
      </c>
      <c r="C5039" s="500" t="s">
        <v>2888</v>
      </c>
      <c r="D5039" s="500" t="s">
        <v>2889</v>
      </c>
      <c r="E5039" s="500" t="s">
        <v>11099</v>
      </c>
      <c r="F5039" s="500" t="s">
        <v>580</v>
      </c>
      <c r="G5039" s="500" t="s">
        <v>16135</v>
      </c>
      <c r="H5039" s="500" t="s">
        <v>11318</v>
      </c>
      <c r="I5039" s="500" t="s">
        <v>688</v>
      </c>
      <c r="J5039" s="500" t="s">
        <v>689</v>
      </c>
      <c r="K5039" s="500" t="s">
        <v>2306</v>
      </c>
      <c r="L5039" s="500" t="s">
        <v>27724</v>
      </c>
      <c r="M5039" s="500" t="s">
        <v>2307</v>
      </c>
      <c r="N5039" s="500" t="s">
        <v>16136</v>
      </c>
    </row>
    <row r="5040" spans="1:14">
      <c r="A5040" s="500" t="s">
        <v>686</v>
      </c>
      <c r="B5040" s="500" t="s">
        <v>2858</v>
      </c>
      <c r="C5040" s="500" t="s">
        <v>2888</v>
      </c>
      <c r="D5040" s="500" t="s">
        <v>2889</v>
      </c>
      <c r="E5040" s="500" t="s">
        <v>11099</v>
      </c>
      <c r="F5040" s="500" t="s">
        <v>580</v>
      </c>
      <c r="G5040" s="500" t="s">
        <v>16137</v>
      </c>
      <c r="H5040" s="500" t="s">
        <v>14326</v>
      </c>
      <c r="I5040" s="500" t="s">
        <v>688</v>
      </c>
      <c r="J5040" s="500" t="s">
        <v>689</v>
      </c>
      <c r="K5040" s="500" t="s">
        <v>2306</v>
      </c>
      <c r="L5040" s="500" t="s">
        <v>27724</v>
      </c>
      <c r="M5040" s="500" t="s">
        <v>2307</v>
      </c>
      <c r="N5040" s="500" t="s">
        <v>16138</v>
      </c>
    </row>
    <row r="5041" spans="1:14">
      <c r="A5041" s="500" t="s">
        <v>686</v>
      </c>
      <c r="B5041" s="500" t="s">
        <v>2858</v>
      </c>
      <c r="C5041" s="500" t="s">
        <v>2888</v>
      </c>
      <c r="D5041" s="500" t="s">
        <v>2889</v>
      </c>
      <c r="E5041" s="500" t="s">
        <v>11099</v>
      </c>
      <c r="F5041" s="500" t="s">
        <v>580</v>
      </c>
      <c r="G5041" s="500" t="s">
        <v>16139</v>
      </c>
      <c r="H5041" s="500" t="s">
        <v>11730</v>
      </c>
      <c r="I5041" s="500" t="s">
        <v>688</v>
      </c>
      <c r="J5041" s="500" t="s">
        <v>689</v>
      </c>
      <c r="K5041" s="500" t="s">
        <v>2306</v>
      </c>
      <c r="L5041" s="500" t="s">
        <v>27724</v>
      </c>
      <c r="M5041" s="500" t="s">
        <v>2307</v>
      </c>
      <c r="N5041" s="500" t="s">
        <v>16140</v>
      </c>
    </row>
    <row r="5042" spans="1:14">
      <c r="A5042" s="500" t="s">
        <v>686</v>
      </c>
      <c r="B5042" s="500" t="s">
        <v>2858</v>
      </c>
      <c r="C5042" s="500" t="s">
        <v>2888</v>
      </c>
      <c r="D5042" s="500" t="s">
        <v>2889</v>
      </c>
      <c r="E5042" s="500" t="s">
        <v>11099</v>
      </c>
      <c r="F5042" s="500" t="s">
        <v>580</v>
      </c>
      <c r="G5042" s="500" t="s">
        <v>16141</v>
      </c>
      <c r="H5042" s="500" t="s">
        <v>14564</v>
      </c>
      <c r="I5042" s="500" t="s">
        <v>688</v>
      </c>
      <c r="J5042" s="500" t="s">
        <v>689</v>
      </c>
      <c r="K5042" s="500" t="s">
        <v>2306</v>
      </c>
      <c r="L5042" s="500" t="s">
        <v>27724</v>
      </c>
      <c r="M5042" s="500" t="s">
        <v>2307</v>
      </c>
      <c r="N5042" s="500" t="s">
        <v>16142</v>
      </c>
    </row>
    <row r="5043" spans="1:14">
      <c r="A5043" s="500" t="s">
        <v>686</v>
      </c>
      <c r="B5043" s="500" t="s">
        <v>2858</v>
      </c>
      <c r="C5043" s="500" t="s">
        <v>2888</v>
      </c>
      <c r="D5043" s="500" t="s">
        <v>2889</v>
      </c>
      <c r="E5043" s="500" t="s">
        <v>11099</v>
      </c>
      <c r="F5043" s="500" t="s">
        <v>580</v>
      </c>
      <c r="G5043" s="500" t="s">
        <v>16143</v>
      </c>
      <c r="H5043" s="500" t="s">
        <v>14819</v>
      </c>
      <c r="I5043" s="500" t="s">
        <v>688</v>
      </c>
      <c r="J5043" s="500" t="s">
        <v>689</v>
      </c>
      <c r="K5043" s="500" t="s">
        <v>2306</v>
      </c>
      <c r="L5043" s="500" t="s">
        <v>27724</v>
      </c>
      <c r="M5043" s="500" t="s">
        <v>2307</v>
      </c>
      <c r="N5043" s="500" t="s">
        <v>16144</v>
      </c>
    </row>
    <row r="5044" spans="1:14">
      <c r="A5044" s="500" t="s">
        <v>686</v>
      </c>
      <c r="B5044" s="500" t="s">
        <v>2858</v>
      </c>
      <c r="C5044" s="500" t="s">
        <v>2888</v>
      </c>
      <c r="D5044" s="500" t="s">
        <v>2889</v>
      </c>
      <c r="E5044" s="500" t="s">
        <v>11099</v>
      </c>
      <c r="F5044" s="500" t="s">
        <v>580</v>
      </c>
      <c r="G5044" s="500" t="s">
        <v>16145</v>
      </c>
      <c r="H5044" s="500" t="s">
        <v>15073</v>
      </c>
      <c r="I5044" s="500" t="s">
        <v>688</v>
      </c>
      <c r="J5044" s="500" t="s">
        <v>689</v>
      </c>
      <c r="K5044" s="500" t="s">
        <v>2306</v>
      </c>
      <c r="L5044" s="500" t="s">
        <v>27724</v>
      </c>
      <c r="M5044" s="500" t="s">
        <v>2307</v>
      </c>
      <c r="N5044" s="500" t="s">
        <v>16146</v>
      </c>
    </row>
    <row r="5045" spans="1:14">
      <c r="A5045" s="500" t="s">
        <v>686</v>
      </c>
      <c r="B5045" s="500" t="s">
        <v>2858</v>
      </c>
      <c r="C5045" s="500" t="s">
        <v>2888</v>
      </c>
      <c r="D5045" s="500" t="s">
        <v>2889</v>
      </c>
      <c r="E5045" s="500" t="s">
        <v>11099</v>
      </c>
      <c r="F5045" s="500" t="s">
        <v>580</v>
      </c>
      <c r="G5045" s="500" t="s">
        <v>16147</v>
      </c>
      <c r="H5045" s="500" t="s">
        <v>15597</v>
      </c>
      <c r="I5045" s="500" t="s">
        <v>688</v>
      </c>
      <c r="J5045" s="500" t="s">
        <v>689</v>
      </c>
      <c r="K5045" s="500" t="s">
        <v>2306</v>
      </c>
      <c r="L5045" s="500" t="s">
        <v>27724</v>
      </c>
      <c r="M5045" s="500" t="s">
        <v>2307</v>
      </c>
      <c r="N5045" s="500" t="s">
        <v>16148</v>
      </c>
    </row>
    <row r="5046" spans="1:14">
      <c r="A5046" s="500" t="s">
        <v>686</v>
      </c>
      <c r="B5046" s="500" t="s">
        <v>2858</v>
      </c>
      <c r="C5046" s="500" t="s">
        <v>2888</v>
      </c>
      <c r="D5046" s="500" t="s">
        <v>2889</v>
      </c>
      <c r="E5046" s="500" t="s">
        <v>11099</v>
      </c>
      <c r="F5046" s="500" t="s">
        <v>580</v>
      </c>
      <c r="G5046" s="500" t="s">
        <v>16149</v>
      </c>
      <c r="H5046" s="500" t="s">
        <v>11088</v>
      </c>
      <c r="I5046" s="500" t="s">
        <v>688</v>
      </c>
      <c r="J5046" s="500" t="s">
        <v>689</v>
      </c>
      <c r="K5046" s="500" t="s">
        <v>2306</v>
      </c>
      <c r="L5046" s="500" t="s">
        <v>27724</v>
      </c>
      <c r="M5046" s="500" t="s">
        <v>2307</v>
      </c>
      <c r="N5046" s="500" t="s">
        <v>16150</v>
      </c>
    </row>
    <row r="5047" spans="1:14">
      <c r="A5047" s="500" t="s">
        <v>686</v>
      </c>
      <c r="B5047" s="500" t="s">
        <v>2858</v>
      </c>
      <c r="C5047" s="500" t="s">
        <v>2888</v>
      </c>
      <c r="D5047" s="500" t="s">
        <v>2889</v>
      </c>
      <c r="E5047" s="500" t="s">
        <v>11099</v>
      </c>
      <c r="F5047" s="500" t="s">
        <v>580</v>
      </c>
      <c r="G5047" s="500" t="s">
        <v>16151</v>
      </c>
      <c r="H5047" s="500" t="s">
        <v>3969</v>
      </c>
      <c r="I5047" s="500" t="s">
        <v>688</v>
      </c>
      <c r="J5047" s="500" t="s">
        <v>689</v>
      </c>
      <c r="K5047" s="500" t="s">
        <v>2306</v>
      </c>
      <c r="L5047" s="500" t="s">
        <v>27724</v>
      </c>
      <c r="M5047" s="500" t="s">
        <v>2307</v>
      </c>
      <c r="N5047" s="500" t="s">
        <v>16152</v>
      </c>
    </row>
    <row r="5048" spans="1:14">
      <c r="A5048" s="500" t="s">
        <v>686</v>
      </c>
      <c r="B5048" s="500" t="s">
        <v>2858</v>
      </c>
      <c r="C5048" s="500" t="s">
        <v>2888</v>
      </c>
      <c r="D5048" s="500" t="s">
        <v>2889</v>
      </c>
      <c r="E5048" s="500" t="s">
        <v>11099</v>
      </c>
      <c r="F5048" s="500" t="s">
        <v>580</v>
      </c>
      <c r="G5048" s="500" t="s">
        <v>16153</v>
      </c>
      <c r="H5048" s="500" t="s">
        <v>11816</v>
      </c>
      <c r="I5048" s="500" t="s">
        <v>688</v>
      </c>
      <c r="J5048" s="500" t="s">
        <v>689</v>
      </c>
      <c r="K5048" s="500" t="s">
        <v>2306</v>
      </c>
      <c r="L5048" s="500" t="s">
        <v>27724</v>
      </c>
      <c r="M5048" s="500" t="s">
        <v>2307</v>
      </c>
      <c r="N5048" s="500" t="s">
        <v>16154</v>
      </c>
    </row>
    <row r="5049" spans="1:14">
      <c r="A5049" s="500" t="s">
        <v>686</v>
      </c>
      <c r="B5049" s="500" t="s">
        <v>2858</v>
      </c>
      <c r="C5049" s="500" t="s">
        <v>2888</v>
      </c>
      <c r="D5049" s="500" t="s">
        <v>2889</v>
      </c>
      <c r="E5049" s="500" t="s">
        <v>11099</v>
      </c>
      <c r="F5049" s="500" t="s">
        <v>580</v>
      </c>
      <c r="G5049" s="500" t="s">
        <v>16155</v>
      </c>
      <c r="H5049" s="500" t="s">
        <v>3942</v>
      </c>
      <c r="I5049" s="500" t="s">
        <v>688</v>
      </c>
      <c r="J5049" s="500" t="s">
        <v>689</v>
      </c>
      <c r="K5049" s="500" t="s">
        <v>2306</v>
      </c>
      <c r="L5049" s="500" t="s">
        <v>27724</v>
      </c>
      <c r="M5049" s="500" t="s">
        <v>2307</v>
      </c>
      <c r="N5049" s="500" t="s">
        <v>16156</v>
      </c>
    </row>
    <row r="5050" spans="1:14">
      <c r="A5050" s="500" t="s">
        <v>686</v>
      </c>
      <c r="B5050" s="500" t="s">
        <v>2858</v>
      </c>
      <c r="C5050" s="500" t="s">
        <v>2888</v>
      </c>
      <c r="D5050" s="500" t="s">
        <v>2889</v>
      </c>
      <c r="E5050" s="500" t="s">
        <v>11099</v>
      </c>
      <c r="F5050" s="500" t="s">
        <v>580</v>
      </c>
      <c r="G5050" s="500" t="s">
        <v>16157</v>
      </c>
      <c r="H5050" s="500" t="s">
        <v>14374</v>
      </c>
      <c r="I5050" s="500" t="s">
        <v>688</v>
      </c>
      <c r="J5050" s="500" t="s">
        <v>689</v>
      </c>
      <c r="K5050" s="500" t="s">
        <v>2306</v>
      </c>
      <c r="L5050" s="500" t="s">
        <v>27724</v>
      </c>
      <c r="M5050" s="500" t="s">
        <v>2307</v>
      </c>
      <c r="N5050" s="500" t="s">
        <v>16158</v>
      </c>
    </row>
    <row r="5051" spans="1:14">
      <c r="A5051" s="500" t="s">
        <v>686</v>
      </c>
      <c r="B5051" s="500" t="s">
        <v>2858</v>
      </c>
      <c r="C5051" s="500" t="s">
        <v>2888</v>
      </c>
      <c r="D5051" s="500" t="s">
        <v>2889</v>
      </c>
      <c r="E5051" s="500" t="s">
        <v>11099</v>
      </c>
      <c r="F5051" s="500" t="s">
        <v>580</v>
      </c>
      <c r="G5051" s="500" t="s">
        <v>16159</v>
      </c>
      <c r="H5051" s="500" t="s">
        <v>7107</v>
      </c>
      <c r="I5051" s="500" t="s">
        <v>688</v>
      </c>
      <c r="J5051" s="500" t="s">
        <v>689</v>
      </c>
      <c r="K5051" s="500" t="s">
        <v>2306</v>
      </c>
      <c r="L5051" s="500" t="s">
        <v>27724</v>
      </c>
      <c r="M5051" s="500" t="s">
        <v>2307</v>
      </c>
      <c r="N5051" s="500" t="s">
        <v>16160</v>
      </c>
    </row>
    <row r="5052" spans="1:14">
      <c r="A5052" s="500" t="s">
        <v>686</v>
      </c>
      <c r="B5052" s="500" t="s">
        <v>2858</v>
      </c>
      <c r="C5052" s="500" t="s">
        <v>2888</v>
      </c>
      <c r="D5052" s="500" t="s">
        <v>2889</v>
      </c>
      <c r="E5052" s="500" t="s">
        <v>11099</v>
      </c>
      <c r="F5052" s="500" t="s">
        <v>580</v>
      </c>
      <c r="G5052" s="500" t="s">
        <v>16161</v>
      </c>
      <c r="H5052" s="500" t="s">
        <v>7011</v>
      </c>
      <c r="I5052" s="500" t="s">
        <v>688</v>
      </c>
      <c r="J5052" s="500" t="s">
        <v>689</v>
      </c>
      <c r="K5052" s="500" t="s">
        <v>2306</v>
      </c>
      <c r="L5052" s="500" t="s">
        <v>27724</v>
      </c>
      <c r="M5052" s="500" t="s">
        <v>2307</v>
      </c>
      <c r="N5052" s="500" t="s">
        <v>16162</v>
      </c>
    </row>
    <row r="5053" spans="1:14">
      <c r="A5053" s="500" t="s">
        <v>686</v>
      </c>
      <c r="B5053" s="500" t="s">
        <v>2858</v>
      </c>
      <c r="C5053" s="500" t="s">
        <v>2888</v>
      </c>
      <c r="D5053" s="500" t="s">
        <v>2889</v>
      </c>
      <c r="E5053" s="500" t="s">
        <v>11099</v>
      </c>
      <c r="F5053" s="500" t="s">
        <v>580</v>
      </c>
      <c r="G5053" s="500" t="s">
        <v>16163</v>
      </c>
      <c r="H5053" s="500" t="s">
        <v>14381</v>
      </c>
      <c r="I5053" s="500" t="s">
        <v>688</v>
      </c>
      <c r="J5053" s="500" t="s">
        <v>689</v>
      </c>
      <c r="K5053" s="500" t="s">
        <v>2306</v>
      </c>
      <c r="L5053" s="500" t="s">
        <v>27724</v>
      </c>
      <c r="M5053" s="500" t="s">
        <v>2307</v>
      </c>
      <c r="N5053" s="500" t="s">
        <v>16164</v>
      </c>
    </row>
    <row r="5054" spans="1:14">
      <c r="A5054" s="500" t="s">
        <v>686</v>
      </c>
      <c r="B5054" s="500" t="s">
        <v>2858</v>
      </c>
      <c r="C5054" s="500" t="s">
        <v>2888</v>
      </c>
      <c r="D5054" s="500" t="s">
        <v>2889</v>
      </c>
      <c r="E5054" s="500" t="s">
        <v>11099</v>
      </c>
      <c r="F5054" s="500" t="s">
        <v>580</v>
      </c>
      <c r="G5054" s="500" t="s">
        <v>16165</v>
      </c>
      <c r="H5054" s="500" t="s">
        <v>14353</v>
      </c>
      <c r="I5054" s="500" t="s">
        <v>688</v>
      </c>
      <c r="J5054" s="500" t="s">
        <v>689</v>
      </c>
      <c r="K5054" s="500" t="s">
        <v>2306</v>
      </c>
      <c r="L5054" s="500" t="s">
        <v>27724</v>
      </c>
      <c r="M5054" s="500" t="s">
        <v>2307</v>
      </c>
      <c r="N5054" s="500" t="s">
        <v>16166</v>
      </c>
    </row>
    <row r="5055" spans="1:14">
      <c r="A5055" s="500" t="s">
        <v>686</v>
      </c>
      <c r="B5055" s="500" t="s">
        <v>2858</v>
      </c>
      <c r="C5055" s="500" t="s">
        <v>2888</v>
      </c>
      <c r="D5055" s="500" t="s">
        <v>2889</v>
      </c>
      <c r="E5055" s="500" t="s">
        <v>11099</v>
      </c>
      <c r="F5055" s="500" t="s">
        <v>580</v>
      </c>
      <c r="G5055" s="500" t="s">
        <v>16167</v>
      </c>
      <c r="H5055" s="500" t="s">
        <v>14615</v>
      </c>
      <c r="I5055" s="500" t="s">
        <v>688</v>
      </c>
      <c r="J5055" s="500" t="s">
        <v>689</v>
      </c>
      <c r="K5055" s="500" t="s">
        <v>2306</v>
      </c>
      <c r="L5055" s="500" t="s">
        <v>27724</v>
      </c>
      <c r="M5055" s="500" t="s">
        <v>2307</v>
      </c>
      <c r="N5055" s="500" t="s">
        <v>16168</v>
      </c>
    </row>
    <row r="5056" spans="1:14">
      <c r="A5056" s="500" t="s">
        <v>686</v>
      </c>
      <c r="B5056" s="500" t="s">
        <v>2858</v>
      </c>
      <c r="C5056" s="500" t="s">
        <v>2888</v>
      </c>
      <c r="D5056" s="500" t="s">
        <v>2889</v>
      </c>
      <c r="E5056" s="500" t="s">
        <v>11099</v>
      </c>
      <c r="F5056" s="500" t="s">
        <v>580</v>
      </c>
      <c r="G5056" s="500" t="s">
        <v>16169</v>
      </c>
      <c r="H5056" s="500" t="s">
        <v>14870</v>
      </c>
      <c r="I5056" s="500" t="s">
        <v>688</v>
      </c>
      <c r="J5056" s="500" t="s">
        <v>689</v>
      </c>
      <c r="K5056" s="500" t="s">
        <v>2306</v>
      </c>
      <c r="L5056" s="500" t="s">
        <v>27724</v>
      </c>
      <c r="M5056" s="500" t="s">
        <v>2307</v>
      </c>
      <c r="N5056" s="500" t="s">
        <v>16170</v>
      </c>
    </row>
    <row r="5057" spans="1:14">
      <c r="A5057" s="500" t="s">
        <v>686</v>
      </c>
      <c r="B5057" s="500" t="s">
        <v>2858</v>
      </c>
      <c r="C5057" s="500" t="s">
        <v>2888</v>
      </c>
      <c r="D5057" s="500" t="s">
        <v>2889</v>
      </c>
      <c r="E5057" s="500" t="s">
        <v>11099</v>
      </c>
      <c r="F5057" s="500" t="s">
        <v>580</v>
      </c>
      <c r="G5057" s="500" t="s">
        <v>16171</v>
      </c>
      <c r="H5057" s="500" t="s">
        <v>11398</v>
      </c>
      <c r="I5057" s="500" t="s">
        <v>688</v>
      </c>
      <c r="J5057" s="500" t="s">
        <v>689</v>
      </c>
      <c r="K5057" s="500" t="s">
        <v>2306</v>
      </c>
      <c r="L5057" s="500" t="s">
        <v>27724</v>
      </c>
      <c r="M5057" s="500" t="s">
        <v>2307</v>
      </c>
      <c r="N5057" s="500" t="s">
        <v>16172</v>
      </c>
    </row>
    <row r="5058" spans="1:14">
      <c r="A5058" s="500" t="s">
        <v>686</v>
      </c>
      <c r="B5058" s="500" t="s">
        <v>2858</v>
      </c>
      <c r="C5058" s="500" t="s">
        <v>2888</v>
      </c>
      <c r="D5058" s="500" t="s">
        <v>2889</v>
      </c>
      <c r="E5058" s="500" t="s">
        <v>11099</v>
      </c>
      <c r="F5058" s="500" t="s">
        <v>580</v>
      </c>
      <c r="G5058" s="500" t="s">
        <v>16173</v>
      </c>
      <c r="H5058" s="500" t="s">
        <v>14435</v>
      </c>
      <c r="I5058" s="500" t="s">
        <v>688</v>
      </c>
      <c r="J5058" s="500" t="s">
        <v>689</v>
      </c>
      <c r="K5058" s="500" t="s">
        <v>2306</v>
      </c>
      <c r="L5058" s="500" t="s">
        <v>27724</v>
      </c>
      <c r="M5058" s="500" t="s">
        <v>2307</v>
      </c>
      <c r="N5058" s="500" t="s">
        <v>16174</v>
      </c>
    </row>
    <row r="5059" spans="1:14">
      <c r="A5059" s="500" t="s">
        <v>686</v>
      </c>
      <c r="B5059" s="500" t="s">
        <v>2858</v>
      </c>
      <c r="C5059" s="500" t="s">
        <v>2888</v>
      </c>
      <c r="D5059" s="500" t="s">
        <v>2889</v>
      </c>
      <c r="E5059" s="500" t="s">
        <v>11099</v>
      </c>
      <c r="F5059" s="500" t="s">
        <v>580</v>
      </c>
      <c r="G5059" s="500" t="s">
        <v>16175</v>
      </c>
      <c r="H5059" s="500" t="s">
        <v>11044</v>
      </c>
      <c r="I5059" s="500" t="s">
        <v>688</v>
      </c>
      <c r="J5059" s="500" t="s">
        <v>689</v>
      </c>
      <c r="K5059" s="500" t="s">
        <v>2306</v>
      </c>
      <c r="L5059" s="500" t="s">
        <v>27724</v>
      </c>
      <c r="M5059" s="500" t="s">
        <v>2307</v>
      </c>
      <c r="N5059" s="500" t="s">
        <v>16176</v>
      </c>
    </row>
    <row r="5060" spans="1:14">
      <c r="A5060" s="500" t="s">
        <v>686</v>
      </c>
      <c r="B5060" s="500" t="s">
        <v>2858</v>
      </c>
      <c r="C5060" s="500" t="s">
        <v>2888</v>
      </c>
      <c r="D5060" s="500" t="s">
        <v>2889</v>
      </c>
      <c r="E5060" s="500" t="s">
        <v>11099</v>
      </c>
      <c r="F5060" s="500" t="s">
        <v>580</v>
      </c>
      <c r="G5060" s="500" t="s">
        <v>16177</v>
      </c>
      <c r="H5060" s="500" t="s">
        <v>11816</v>
      </c>
      <c r="I5060" s="500" t="s">
        <v>688</v>
      </c>
      <c r="J5060" s="500" t="s">
        <v>689</v>
      </c>
      <c r="K5060" s="500" t="s">
        <v>2306</v>
      </c>
      <c r="L5060" s="500" t="s">
        <v>27724</v>
      </c>
      <c r="M5060" s="500" t="s">
        <v>2307</v>
      </c>
      <c r="N5060" s="500" t="s">
        <v>16178</v>
      </c>
    </row>
    <row r="5061" spans="1:14">
      <c r="A5061" s="500" t="s">
        <v>686</v>
      </c>
      <c r="B5061" s="500" t="s">
        <v>2858</v>
      </c>
      <c r="C5061" s="500" t="s">
        <v>2888</v>
      </c>
      <c r="D5061" s="500" t="s">
        <v>2889</v>
      </c>
      <c r="E5061" s="500" t="s">
        <v>11099</v>
      </c>
      <c r="F5061" s="500" t="s">
        <v>580</v>
      </c>
      <c r="G5061" s="500" t="s">
        <v>16179</v>
      </c>
      <c r="H5061" s="500" t="s">
        <v>3942</v>
      </c>
      <c r="I5061" s="500" t="s">
        <v>688</v>
      </c>
      <c r="J5061" s="500" t="s">
        <v>689</v>
      </c>
      <c r="K5061" s="500" t="s">
        <v>2306</v>
      </c>
      <c r="L5061" s="500" t="s">
        <v>27724</v>
      </c>
      <c r="M5061" s="500" t="s">
        <v>2307</v>
      </c>
      <c r="N5061" s="500" t="s">
        <v>16180</v>
      </c>
    </row>
    <row r="5062" spans="1:14">
      <c r="A5062" s="500" t="s">
        <v>686</v>
      </c>
      <c r="B5062" s="500" t="s">
        <v>2858</v>
      </c>
      <c r="C5062" s="500" t="s">
        <v>2888</v>
      </c>
      <c r="D5062" s="500" t="s">
        <v>2889</v>
      </c>
      <c r="E5062" s="500" t="s">
        <v>11099</v>
      </c>
      <c r="F5062" s="500" t="s">
        <v>580</v>
      </c>
      <c r="G5062" s="500" t="s">
        <v>16181</v>
      </c>
      <c r="H5062" s="500" t="s">
        <v>14374</v>
      </c>
      <c r="I5062" s="500" t="s">
        <v>688</v>
      </c>
      <c r="J5062" s="500" t="s">
        <v>689</v>
      </c>
      <c r="K5062" s="500" t="s">
        <v>2306</v>
      </c>
      <c r="L5062" s="500" t="s">
        <v>27724</v>
      </c>
      <c r="M5062" s="500" t="s">
        <v>2307</v>
      </c>
      <c r="N5062" s="500" t="s">
        <v>16182</v>
      </c>
    </row>
    <row r="5063" spans="1:14">
      <c r="A5063" s="500" t="s">
        <v>686</v>
      </c>
      <c r="B5063" s="500" t="s">
        <v>2858</v>
      </c>
      <c r="C5063" s="500" t="s">
        <v>2888</v>
      </c>
      <c r="D5063" s="500" t="s">
        <v>2889</v>
      </c>
      <c r="E5063" s="500" t="s">
        <v>11099</v>
      </c>
      <c r="F5063" s="500" t="s">
        <v>580</v>
      </c>
      <c r="G5063" s="500" t="s">
        <v>16183</v>
      </c>
      <c r="H5063" s="500" t="s">
        <v>7107</v>
      </c>
      <c r="I5063" s="500" t="s">
        <v>688</v>
      </c>
      <c r="J5063" s="500" t="s">
        <v>689</v>
      </c>
      <c r="K5063" s="500" t="s">
        <v>2306</v>
      </c>
      <c r="L5063" s="500" t="s">
        <v>27724</v>
      </c>
      <c r="M5063" s="500" t="s">
        <v>2307</v>
      </c>
      <c r="N5063" s="500" t="s">
        <v>16184</v>
      </c>
    </row>
    <row r="5064" spans="1:14">
      <c r="A5064" s="500" t="s">
        <v>686</v>
      </c>
      <c r="B5064" s="500" t="s">
        <v>2858</v>
      </c>
      <c r="C5064" s="500" t="s">
        <v>2888</v>
      </c>
      <c r="D5064" s="500" t="s">
        <v>2889</v>
      </c>
      <c r="E5064" s="500" t="s">
        <v>11099</v>
      </c>
      <c r="F5064" s="500" t="s">
        <v>580</v>
      </c>
      <c r="G5064" s="500" t="s">
        <v>16185</v>
      </c>
      <c r="H5064" s="500" t="s">
        <v>7011</v>
      </c>
      <c r="I5064" s="500" t="s">
        <v>688</v>
      </c>
      <c r="J5064" s="500" t="s">
        <v>689</v>
      </c>
      <c r="K5064" s="500" t="s">
        <v>2306</v>
      </c>
      <c r="L5064" s="500" t="s">
        <v>27724</v>
      </c>
      <c r="M5064" s="500" t="s">
        <v>2307</v>
      </c>
      <c r="N5064" s="500" t="s">
        <v>16186</v>
      </c>
    </row>
    <row r="5065" spans="1:14">
      <c r="A5065" s="500" t="s">
        <v>686</v>
      </c>
      <c r="B5065" s="500" t="s">
        <v>2858</v>
      </c>
      <c r="C5065" s="500" t="s">
        <v>2888</v>
      </c>
      <c r="D5065" s="500" t="s">
        <v>2889</v>
      </c>
      <c r="E5065" s="500" t="s">
        <v>11099</v>
      </c>
      <c r="F5065" s="500" t="s">
        <v>580</v>
      </c>
      <c r="G5065" s="500" t="s">
        <v>16187</v>
      </c>
      <c r="H5065" s="500" t="s">
        <v>14381</v>
      </c>
      <c r="I5065" s="500" t="s">
        <v>688</v>
      </c>
      <c r="J5065" s="500" t="s">
        <v>689</v>
      </c>
      <c r="K5065" s="500" t="s">
        <v>2306</v>
      </c>
      <c r="L5065" s="500" t="s">
        <v>27724</v>
      </c>
      <c r="M5065" s="500" t="s">
        <v>2307</v>
      </c>
      <c r="N5065" s="500" t="s">
        <v>16188</v>
      </c>
    </row>
    <row r="5066" spans="1:14">
      <c r="A5066" s="500" t="s">
        <v>686</v>
      </c>
      <c r="B5066" s="500" t="s">
        <v>2858</v>
      </c>
      <c r="C5066" s="500" t="s">
        <v>2888</v>
      </c>
      <c r="D5066" s="500" t="s">
        <v>2889</v>
      </c>
      <c r="E5066" s="500" t="s">
        <v>11099</v>
      </c>
      <c r="F5066" s="500" t="s">
        <v>580</v>
      </c>
      <c r="G5066" s="500" t="s">
        <v>16189</v>
      </c>
      <c r="H5066" s="500" t="s">
        <v>14353</v>
      </c>
      <c r="I5066" s="500" t="s">
        <v>688</v>
      </c>
      <c r="J5066" s="500" t="s">
        <v>689</v>
      </c>
      <c r="K5066" s="500" t="s">
        <v>2306</v>
      </c>
      <c r="L5066" s="500" t="s">
        <v>27724</v>
      </c>
      <c r="M5066" s="500" t="s">
        <v>2307</v>
      </c>
      <c r="N5066" s="500" t="s">
        <v>16190</v>
      </c>
    </row>
    <row r="5067" spans="1:14">
      <c r="A5067" s="500" t="s">
        <v>686</v>
      </c>
      <c r="B5067" s="500" t="s">
        <v>2858</v>
      </c>
      <c r="C5067" s="500" t="s">
        <v>2888</v>
      </c>
      <c r="D5067" s="500" t="s">
        <v>2889</v>
      </c>
      <c r="E5067" s="500" t="s">
        <v>11099</v>
      </c>
      <c r="F5067" s="500" t="s">
        <v>580</v>
      </c>
      <c r="G5067" s="500" t="s">
        <v>16191</v>
      </c>
      <c r="H5067" s="500" t="s">
        <v>14615</v>
      </c>
      <c r="I5067" s="500" t="s">
        <v>688</v>
      </c>
      <c r="J5067" s="500" t="s">
        <v>689</v>
      </c>
      <c r="K5067" s="500" t="s">
        <v>2306</v>
      </c>
      <c r="L5067" s="500" t="s">
        <v>27724</v>
      </c>
      <c r="M5067" s="500" t="s">
        <v>2307</v>
      </c>
      <c r="N5067" s="500" t="s">
        <v>16192</v>
      </c>
    </row>
    <row r="5068" spans="1:14">
      <c r="A5068" s="500" t="s">
        <v>686</v>
      </c>
      <c r="B5068" s="500" t="s">
        <v>2858</v>
      </c>
      <c r="C5068" s="500" t="s">
        <v>2888</v>
      </c>
      <c r="D5068" s="500" t="s">
        <v>2889</v>
      </c>
      <c r="E5068" s="500" t="s">
        <v>11099</v>
      </c>
      <c r="F5068" s="500" t="s">
        <v>580</v>
      </c>
      <c r="G5068" s="500" t="s">
        <v>16193</v>
      </c>
      <c r="H5068" s="500" t="s">
        <v>14870</v>
      </c>
      <c r="I5068" s="500" t="s">
        <v>688</v>
      </c>
      <c r="J5068" s="500" t="s">
        <v>689</v>
      </c>
      <c r="K5068" s="500" t="s">
        <v>2306</v>
      </c>
      <c r="L5068" s="500" t="s">
        <v>27724</v>
      </c>
      <c r="M5068" s="500" t="s">
        <v>2307</v>
      </c>
      <c r="N5068" s="500" t="s">
        <v>16194</v>
      </c>
    </row>
    <row r="5069" spans="1:14">
      <c r="A5069" s="500" t="s">
        <v>686</v>
      </c>
      <c r="B5069" s="500" t="s">
        <v>2858</v>
      </c>
      <c r="C5069" s="500" t="s">
        <v>2888</v>
      </c>
      <c r="D5069" s="500" t="s">
        <v>2889</v>
      </c>
      <c r="E5069" s="500" t="s">
        <v>11099</v>
      </c>
      <c r="F5069" s="500" t="s">
        <v>580</v>
      </c>
      <c r="G5069" s="500" t="s">
        <v>16195</v>
      </c>
      <c r="H5069" s="500" t="s">
        <v>11398</v>
      </c>
      <c r="I5069" s="500" t="s">
        <v>688</v>
      </c>
      <c r="J5069" s="500" t="s">
        <v>689</v>
      </c>
      <c r="K5069" s="500" t="s">
        <v>2306</v>
      </c>
      <c r="L5069" s="500" t="s">
        <v>27724</v>
      </c>
      <c r="M5069" s="500" t="s">
        <v>2307</v>
      </c>
      <c r="N5069" s="500" t="s">
        <v>16196</v>
      </c>
    </row>
    <row r="5070" spans="1:14">
      <c r="A5070" s="500" t="s">
        <v>686</v>
      </c>
      <c r="B5070" s="500" t="s">
        <v>2858</v>
      </c>
      <c r="C5070" s="500" t="s">
        <v>2888</v>
      </c>
      <c r="D5070" s="500" t="s">
        <v>2889</v>
      </c>
      <c r="E5070" s="500" t="s">
        <v>11099</v>
      </c>
      <c r="F5070" s="500" t="s">
        <v>580</v>
      </c>
      <c r="G5070" s="500" t="s">
        <v>16197</v>
      </c>
      <c r="H5070" s="500" t="s">
        <v>14435</v>
      </c>
      <c r="I5070" s="500" t="s">
        <v>688</v>
      </c>
      <c r="J5070" s="500" t="s">
        <v>689</v>
      </c>
      <c r="K5070" s="500" t="s">
        <v>2306</v>
      </c>
      <c r="L5070" s="500" t="s">
        <v>27724</v>
      </c>
      <c r="M5070" s="500" t="s">
        <v>2307</v>
      </c>
      <c r="N5070" s="500" t="s">
        <v>16198</v>
      </c>
    </row>
    <row r="5071" spans="1:14">
      <c r="A5071" s="500" t="s">
        <v>686</v>
      </c>
      <c r="B5071" s="500" t="s">
        <v>2858</v>
      </c>
      <c r="C5071" s="500" t="s">
        <v>2888</v>
      </c>
      <c r="D5071" s="500" t="s">
        <v>2889</v>
      </c>
      <c r="E5071" s="500" t="s">
        <v>11099</v>
      </c>
      <c r="F5071" s="500" t="s">
        <v>580</v>
      </c>
      <c r="G5071" s="500" t="s">
        <v>16199</v>
      </c>
      <c r="H5071" s="500" t="s">
        <v>11044</v>
      </c>
      <c r="I5071" s="500" t="s">
        <v>688</v>
      </c>
      <c r="J5071" s="500" t="s">
        <v>689</v>
      </c>
      <c r="K5071" s="500" t="s">
        <v>2306</v>
      </c>
      <c r="L5071" s="500" t="s">
        <v>27724</v>
      </c>
      <c r="M5071" s="500" t="s">
        <v>2307</v>
      </c>
      <c r="N5071" s="500" t="s">
        <v>16200</v>
      </c>
    </row>
    <row r="5072" spans="1:14">
      <c r="A5072" s="500" t="s">
        <v>686</v>
      </c>
      <c r="B5072" s="500" t="s">
        <v>2858</v>
      </c>
      <c r="C5072" s="500" t="s">
        <v>2888</v>
      </c>
      <c r="D5072" s="500" t="s">
        <v>2889</v>
      </c>
      <c r="E5072" s="500" t="s">
        <v>11099</v>
      </c>
      <c r="F5072" s="500" t="s">
        <v>580</v>
      </c>
      <c r="G5072" s="500" t="s">
        <v>16201</v>
      </c>
      <c r="H5072" s="500" t="s">
        <v>16202</v>
      </c>
      <c r="I5072" s="500" t="s">
        <v>688</v>
      </c>
      <c r="J5072" s="500" t="s">
        <v>689</v>
      </c>
      <c r="K5072" s="500" t="s">
        <v>2306</v>
      </c>
      <c r="L5072" s="500" t="s">
        <v>27724</v>
      </c>
      <c r="M5072" s="500" t="s">
        <v>2307</v>
      </c>
      <c r="N5072" s="500" t="s">
        <v>16203</v>
      </c>
    </row>
    <row r="5073" spans="1:14">
      <c r="A5073" s="500" t="s">
        <v>686</v>
      </c>
      <c r="B5073" s="500" t="s">
        <v>2858</v>
      </c>
      <c r="C5073" s="500" t="s">
        <v>2888</v>
      </c>
      <c r="D5073" s="500" t="s">
        <v>2889</v>
      </c>
      <c r="E5073" s="500" t="s">
        <v>11099</v>
      </c>
      <c r="F5073" s="500" t="s">
        <v>580</v>
      </c>
      <c r="G5073" s="500" t="s">
        <v>16204</v>
      </c>
      <c r="H5073" s="500" t="s">
        <v>14425</v>
      </c>
      <c r="I5073" s="500" t="s">
        <v>688</v>
      </c>
      <c r="J5073" s="500" t="s">
        <v>689</v>
      </c>
      <c r="K5073" s="500" t="s">
        <v>2306</v>
      </c>
      <c r="L5073" s="500" t="s">
        <v>27724</v>
      </c>
      <c r="M5073" s="500" t="s">
        <v>2307</v>
      </c>
      <c r="N5073" s="500" t="s">
        <v>16205</v>
      </c>
    </row>
    <row r="5074" spans="1:14">
      <c r="A5074" s="500" t="s">
        <v>686</v>
      </c>
      <c r="B5074" s="500" t="s">
        <v>2858</v>
      </c>
      <c r="C5074" s="500" t="s">
        <v>2888</v>
      </c>
      <c r="D5074" s="500" t="s">
        <v>2889</v>
      </c>
      <c r="E5074" s="500" t="s">
        <v>11099</v>
      </c>
      <c r="F5074" s="500" t="s">
        <v>580</v>
      </c>
      <c r="G5074" s="500" t="s">
        <v>16206</v>
      </c>
      <c r="H5074" s="500" t="s">
        <v>11801</v>
      </c>
      <c r="I5074" s="500" t="s">
        <v>688</v>
      </c>
      <c r="J5074" s="500" t="s">
        <v>689</v>
      </c>
      <c r="K5074" s="500" t="s">
        <v>2306</v>
      </c>
      <c r="L5074" s="500" t="s">
        <v>27724</v>
      </c>
      <c r="M5074" s="500" t="s">
        <v>2307</v>
      </c>
      <c r="N5074" s="500" t="s">
        <v>16207</v>
      </c>
    </row>
    <row r="5075" spans="1:14">
      <c r="A5075" s="500" t="s">
        <v>686</v>
      </c>
      <c r="B5075" s="500" t="s">
        <v>2858</v>
      </c>
      <c r="C5075" s="500" t="s">
        <v>2888</v>
      </c>
      <c r="D5075" s="500" t="s">
        <v>2889</v>
      </c>
      <c r="E5075" s="500" t="s">
        <v>11099</v>
      </c>
      <c r="F5075" s="500" t="s">
        <v>580</v>
      </c>
      <c r="G5075" s="500" t="s">
        <v>16208</v>
      </c>
      <c r="H5075" s="500" t="s">
        <v>7053</v>
      </c>
      <c r="I5075" s="500" t="s">
        <v>688</v>
      </c>
      <c r="J5075" s="500" t="s">
        <v>689</v>
      </c>
      <c r="K5075" s="500" t="s">
        <v>2306</v>
      </c>
      <c r="L5075" s="500" t="s">
        <v>27724</v>
      </c>
      <c r="M5075" s="500" t="s">
        <v>2307</v>
      </c>
      <c r="N5075" s="500" t="s">
        <v>16209</v>
      </c>
    </row>
    <row r="5076" spans="1:14">
      <c r="A5076" s="500" t="s">
        <v>686</v>
      </c>
      <c r="B5076" s="500" t="s">
        <v>2858</v>
      </c>
      <c r="C5076" s="500" t="s">
        <v>2888</v>
      </c>
      <c r="D5076" s="500" t="s">
        <v>2889</v>
      </c>
      <c r="E5076" s="500" t="s">
        <v>11099</v>
      </c>
      <c r="F5076" s="500" t="s">
        <v>580</v>
      </c>
      <c r="G5076" s="500" t="s">
        <v>16210</v>
      </c>
      <c r="H5076" s="500" t="s">
        <v>14432</v>
      </c>
      <c r="I5076" s="500" t="s">
        <v>688</v>
      </c>
      <c r="J5076" s="500" t="s">
        <v>689</v>
      </c>
      <c r="K5076" s="500" t="s">
        <v>2306</v>
      </c>
      <c r="L5076" s="500" t="s">
        <v>27724</v>
      </c>
      <c r="M5076" s="500" t="s">
        <v>2307</v>
      </c>
      <c r="N5076" s="500" t="s">
        <v>16211</v>
      </c>
    </row>
    <row r="5077" spans="1:14">
      <c r="A5077" s="500" t="s">
        <v>686</v>
      </c>
      <c r="B5077" s="500" t="s">
        <v>2858</v>
      </c>
      <c r="C5077" s="500" t="s">
        <v>2888</v>
      </c>
      <c r="D5077" s="500" t="s">
        <v>2889</v>
      </c>
      <c r="E5077" s="500" t="s">
        <v>11099</v>
      </c>
      <c r="F5077" s="500" t="s">
        <v>580</v>
      </c>
      <c r="G5077" s="500" t="s">
        <v>16212</v>
      </c>
      <c r="H5077" s="500" t="s">
        <v>14435</v>
      </c>
      <c r="I5077" s="500" t="s">
        <v>688</v>
      </c>
      <c r="J5077" s="500" t="s">
        <v>689</v>
      </c>
      <c r="K5077" s="500" t="s">
        <v>2306</v>
      </c>
      <c r="L5077" s="500" t="s">
        <v>27724</v>
      </c>
      <c r="M5077" s="500" t="s">
        <v>2307</v>
      </c>
      <c r="N5077" s="500" t="s">
        <v>16213</v>
      </c>
    </row>
    <row r="5078" spans="1:14">
      <c r="A5078" s="500" t="s">
        <v>686</v>
      </c>
      <c r="B5078" s="500" t="s">
        <v>2858</v>
      </c>
      <c r="C5078" s="500" t="s">
        <v>2888</v>
      </c>
      <c r="D5078" s="500" t="s">
        <v>2889</v>
      </c>
      <c r="E5078" s="500" t="s">
        <v>11099</v>
      </c>
      <c r="F5078" s="500" t="s">
        <v>580</v>
      </c>
      <c r="G5078" s="500" t="s">
        <v>16214</v>
      </c>
      <c r="H5078" s="500" t="s">
        <v>3952</v>
      </c>
      <c r="I5078" s="500" t="s">
        <v>688</v>
      </c>
      <c r="J5078" s="500" t="s">
        <v>689</v>
      </c>
      <c r="K5078" s="500" t="s">
        <v>2306</v>
      </c>
      <c r="L5078" s="500" t="s">
        <v>27724</v>
      </c>
      <c r="M5078" s="500" t="s">
        <v>2307</v>
      </c>
      <c r="N5078" s="500" t="s">
        <v>16215</v>
      </c>
    </row>
    <row r="5079" spans="1:14">
      <c r="A5079" s="500" t="s">
        <v>686</v>
      </c>
      <c r="B5079" s="500" t="s">
        <v>2858</v>
      </c>
      <c r="C5079" s="500" t="s">
        <v>2888</v>
      </c>
      <c r="D5079" s="500" t="s">
        <v>2889</v>
      </c>
      <c r="E5079" s="500" t="s">
        <v>11099</v>
      </c>
      <c r="F5079" s="500" t="s">
        <v>580</v>
      </c>
      <c r="G5079" s="500" t="s">
        <v>16216</v>
      </c>
      <c r="H5079" s="500" t="s">
        <v>14408</v>
      </c>
      <c r="I5079" s="500" t="s">
        <v>688</v>
      </c>
      <c r="J5079" s="500" t="s">
        <v>689</v>
      </c>
      <c r="K5079" s="500" t="s">
        <v>2306</v>
      </c>
      <c r="L5079" s="500" t="s">
        <v>27724</v>
      </c>
      <c r="M5079" s="500" t="s">
        <v>2307</v>
      </c>
      <c r="N5079" s="500" t="s">
        <v>16217</v>
      </c>
    </row>
    <row r="5080" spans="1:14">
      <c r="A5080" s="500" t="s">
        <v>686</v>
      </c>
      <c r="B5080" s="500" t="s">
        <v>2858</v>
      </c>
      <c r="C5080" s="500" t="s">
        <v>2888</v>
      </c>
      <c r="D5080" s="500" t="s">
        <v>2889</v>
      </c>
      <c r="E5080" s="500" t="s">
        <v>11099</v>
      </c>
      <c r="F5080" s="500" t="s">
        <v>580</v>
      </c>
      <c r="G5080" s="500" t="s">
        <v>16218</v>
      </c>
      <c r="H5080" s="500" t="s">
        <v>14666</v>
      </c>
      <c r="I5080" s="500" t="s">
        <v>688</v>
      </c>
      <c r="J5080" s="500" t="s">
        <v>689</v>
      </c>
      <c r="K5080" s="500" t="s">
        <v>2306</v>
      </c>
      <c r="L5080" s="500" t="s">
        <v>27724</v>
      </c>
      <c r="M5080" s="500" t="s">
        <v>2307</v>
      </c>
      <c r="N5080" s="500" t="s">
        <v>16219</v>
      </c>
    </row>
    <row r="5081" spans="1:14">
      <c r="A5081" s="500" t="s">
        <v>686</v>
      </c>
      <c r="B5081" s="500" t="s">
        <v>2858</v>
      </c>
      <c r="C5081" s="500" t="s">
        <v>2888</v>
      </c>
      <c r="D5081" s="500" t="s">
        <v>2889</v>
      </c>
      <c r="E5081" s="500" t="s">
        <v>11099</v>
      </c>
      <c r="F5081" s="500" t="s">
        <v>580</v>
      </c>
      <c r="G5081" s="500" t="s">
        <v>16220</v>
      </c>
      <c r="H5081" s="500" t="s">
        <v>14921</v>
      </c>
      <c r="I5081" s="500" t="s">
        <v>688</v>
      </c>
      <c r="J5081" s="500" t="s">
        <v>689</v>
      </c>
      <c r="K5081" s="500" t="s">
        <v>2306</v>
      </c>
      <c r="L5081" s="500" t="s">
        <v>27724</v>
      </c>
      <c r="M5081" s="500" t="s">
        <v>2307</v>
      </c>
      <c r="N5081" s="500" t="s">
        <v>16221</v>
      </c>
    </row>
    <row r="5082" spans="1:14">
      <c r="A5082" s="500" t="s">
        <v>686</v>
      </c>
      <c r="B5082" s="500" t="s">
        <v>2858</v>
      </c>
      <c r="C5082" s="500" t="s">
        <v>2888</v>
      </c>
      <c r="D5082" s="500" t="s">
        <v>2889</v>
      </c>
      <c r="E5082" s="500" t="s">
        <v>11099</v>
      </c>
      <c r="F5082" s="500" t="s">
        <v>580</v>
      </c>
      <c r="G5082" s="500" t="s">
        <v>16222</v>
      </c>
      <c r="H5082" s="500" t="s">
        <v>3903</v>
      </c>
      <c r="I5082" s="500" t="s">
        <v>688</v>
      </c>
      <c r="J5082" s="500" t="s">
        <v>689</v>
      </c>
      <c r="K5082" s="500" t="s">
        <v>2306</v>
      </c>
      <c r="L5082" s="500" t="s">
        <v>27724</v>
      </c>
      <c r="M5082" s="500" t="s">
        <v>2307</v>
      </c>
      <c r="N5082" s="500" t="s">
        <v>16223</v>
      </c>
    </row>
    <row r="5083" spans="1:14">
      <c r="A5083" s="500" t="s">
        <v>686</v>
      </c>
      <c r="B5083" s="500" t="s">
        <v>2858</v>
      </c>
      <c r="C5083" s="500" t="s">
        <v>2888</v>
      </c>
      <c r="D5083" s="500" t="s">
        <v>2889</v>
      </c>
      <c r="E5083" s="500" t="s">
        <v>11099</v>
      </c>
      <c r="F5083" s="500" t="s">
        <v>580</v>
      </c>
      <c r="G5083" s="500" t="s">
        <v>16224</v>
      </c>
      <c r="H5083" s="500" t="s">
        <v>15698</v>
      </c>
      <c r="I5083" s="500" t="s">
        <v>688</v>
      </c>
      <c r="J5083" s="500" t="s">
        <v>689</v>
      </c>
      <c r="K5083" s="500" t="s">
        <v>2306</v>
      </c>
      <c r="L5083" s="500" t="s">
        <v>27724</v>
      </c>
      <c r="M5083" s="500" t="s">
        <v>2307</v>
      </c>
      <c r="N5083" s="500" t="s">
        <v>16225</v>
      </c>
    </row>
    <row r="5084" spans="1:14">
      <c r="A5084" s="500" t="s">
        <v>686</v>
      </c>
      <c r="B5084" s="500" t="s">
        <v>2858</v>
      </c>
      <c r="C5084" s="500" t="s">
        <v>2888</v>
      </c>
      <c r="D5084" s="500" t="s">
        <v>2889</v>
      </c>
      <c r="E5084" s="500" t="s">
        <v>11099</v>
      </c>
      <c r="F5084" s="500" t="s">
        <v>580</v>
      </c>
      <c r="G5084" s="500" t="s">
        <v>16226</v>
      </c>
      <c r="H5084" s="500" t="s">
        <v>15949</v>
      </c>
      <c r="I5084" s="500" t="s">
        <v>688</v>
      </c>
      <c r="J5084" s="500" t="s">
        <v>689</v>
      </c>
      <c r="K5084" s="500" t="s">
        <v>2306</v>
      </c>
      <c r="L5084" s="500" t="s">
        <v>27724</v>
      </c>
      <c r="M5084" s="500" t="s">
        <v>2307</v>
      </c>
      <c r="N5084" s="500" t="s">
        <v>16227</v>
      </c>
    </row>
    <row r="5085" spans="1:14">
      <c r="A5085" s="500" t="s">
        <v>686</v>
      </c>
      <c r="B5085" s="500" t="s">
        <v>2858</v>
      </c>
      <c r="C5085" s="500" t="s">
        <v>2888</v>
      </c>
      <c r="D5085" s="500" t="s">
        <v>2889</v>
      </c>
      <c r="E5085" s="500" t="s">
        <v>11099</v>
      </c>
      <c r="F5085" s="500" t="s">
        <v>580</v>
      </c>
      <c r="G5085" s="500" t="s">
        <v>16228</v>
      </c>
      <c r="H5085" s="500" t="s">
        <v>14425</v>
      </c>
      <c r="I5085" s="500" t="s">
        <v>688</v>
      </c>
      <c r="J5085" s="500" t="s">
        <v>689</v>
      </c>
      <c r="K5085" s="500" t="s">
        <v>2306</v>
      </c>
      <c r="L5085" s="500" t="s">
        <v>27724</v>
      </c>
      <c r="M5085" s="500" t="s">
        <v>2307</v>
      </c>
      <c r="N5085" s="500" t="s">
        <v>16229</v>
      </c>
    </row>
    <row r="5086" spans="1:14">
      <c r="A5086" s="500" t="s">
        <v>686</v>
      </c>
      <c r="B5086" s="500" t="s">
        <v>2858</v>
      </c>
      <c r="C5086" s="500" t="s">
        <v>2888</v>
      </c>
      <c r="D5086" s="500" t="s">
        <v>2889</v>
      </c>
      <c r="E5086" s="500" t="s">
        <v>11099</v>
      </c>
      <c r="F5086" s="500" t="s">
        <v>580</v>
      </c>
      <c r="G5086" s="500" t="s">
        <v>16230</v>
      </c>
      <c r="H5086" s="500" t="s">
        <v>11801</v>
      </c>
      <c r="I5086" s="500" t="s">
        <v>688</v>
      </c>
      <c r="J5086" s="500" t="s">
        <v>689</v>
      </c>
      <c r="K5086" s="500" t="s">
        <v>2306</v>
      </c>
      <c r="L5086" s="500" t="s">
        <v>27724</v>
      </c>
      <c r="M5086" s="500" t="s">
        <v>2307</v>
      </c>
      <c r="N5086" s="500" t="s">
        <v>16231</v>
      </c>
    </row>
    <row r="5087" spans="1:14">
      <c r="A5087" s="500" t="s">
        <v>686</v>
      </c>
      <c r="B5087" s="500" t="s">
        <v>2858</v>
      </c>
      <c r="C5087" s="500" t="s">
        <v>2888</v>
      </c>
      <c r="D5087" s="500" t="s">
        <v>2889</v>
      </c>
      <c r="E5087" s="500" t="s">
        <v>11099</v>
      </c>
      <c r="F5087" s="500" t="s">
        <v>580</v>
      </c>
      <c r="G5087" s="500" t="s">
        <v>16232</v>
      </c>
      <c r="H5087" s="500" t="s">
        <v>7053</v>
      </c>
      <c r="I5087" s="500" t="s">
        <v>688</v>
      </c>
      <c r="J5087" s="500" t="s">
        <v>689</v>
      </c>
      <c r="K5087" s="500" t="s">
        <v>2306</v>
      </c>
      <c r="L5087" s="500" t="s">
        <v>27724</v>
      </c>
      <c r="M5087" s="500" t="s">
        <v>2307</v>
      </c>
      <c r="N5087" s="500" t="s">
        <v>16233</v>
      </c>
    </row>
    <row r="5088" spans="1:14">
      <c r="A5088" s="500" t="s">
        <v>686</v>
      </c>
      <c r="B5088" s="500" t="s">
        <v>2858</v>
      </c>
      <c r="C5088" s="500" t="s">
        <v>2888</v>
      </c>
      <c r="D5088" s="500" t="s">
        <v>2889</v>
      </c>
      <c r="E5088" s="500" t="s">
        <v>11099</v>
      </c>
      <c r="F5088" s="500" t="s">
        <v>580</v>
      </c>
      <c r="G5088" s="500" t="s">
        <v>16234</v>
      </c>
      <c r="H5088" s="500" t="s">
        <v>14432</v>
      </c>
      <c r="I5088" s="500" t="s">
        <v>688</v>
      </c>
      <c r="J5088" s="500" t="s">
        <v>689</v>
      </c>
      <c r="K5088" s="500" t="s">
        <v>2306</v>
      </c>
      <c r="L5088" s="500" t="s">
        <v>27724</v>
      </c>
      <c r="M5088" s="500" t="s">
        <v>2307</v>
      </c>
      <c r="N5088" s="500" t="s">
        <v>16235</v>
      </c>
    </row>
    <row r="5089" spans="1:14">
      <c r="A5089" s="500" t="s">
        <v>686</v>
      </c>
      <c r="B5089" s="500" t="s">
        <v>2858</v>
      </c>
      <c r="C5089" s="500" t="s">
        <v>2888</v>
      </c>
      <c r="D5089" s="500" t="s">
        <v>2889</v>
      </c>
      <c r="E5089" s="500" t="s">
        <v>11099</v>
      </c>
      <c r="F5089" s="500" t="s">
        <v>580</v>
      </c>
      <c r="G5089" s="500" t="s">
        <v>16236</v>
      </c>
      <c r="H5089" s="500" t="s">
        <v>14435</v>
      </c>
      <c r="I5089" s="500" t="s">
        <v>688</v>
      </c>
      <c r="J5089" s="500" t="s">
        <v>689</v>
      </c>
      <c r="K5089" s="500" t="s">
        <v>2306</v>
      </c>
      <c r="L5089" s="500" t="s">
        <v>27724</v>
      </c>
      <c r="M5089" s="500" t="s">
        <v>2307</v>
      </c>
      <c r="N5089" s="500" t="s">
        <v>16237</v>
      </c>
    </row>
    <row r="5090" spans="1:14">
      <c r="A5090" s="500" t="s">
        <v>686</v>
      </c>
      <c r="B5090" s="500" t="s">
        <v>2858</v>
      </c>
      <c r="C5090" s="500" t="s">
        <v>2888</v>
      </c>
      <c r="D5090" s="500" t="s">
        <v>2889</v>
      </c>
      <c r="E5090" s="500" t="s">
        <v>11099</v>
      </c>
      <c r="F5090" s="500" t="s">
        <v>580</v>
      </c>
      <c r="G5090" s="500" t="s">
        <v>16238</v>
      </c>
      <c r="H5090" s="500" t="s">
        <v>3952</v>
      </c>
      <c r="I5090" s="500" t="s">
        <v>688</v>
      </c>
      <c r="J5090" s="500" t="s">
        <v>689</v>
      </c>
      <c r="K5090" s="500" t="s">
        <v>2306</v>
      </c>
      <c r="L5090" s="500" t="s">
        <v>27724</v>
      </c>
      <c r="M5090" s="500" t="s">
        <v>2307</v>
      </c>
      <c r="N5090" s="500" t="s">
        <v>16239</v>
      </c>
    </row>
    <row r="5091" spans="1:14">
      <c r="A5091" s="500" t="s">
        <v>686</v>
      </c>
      <c r="B5091" s="500" t="s">
        <v>2858</v>
      </c>
      <c r="C5091" s="500" t="s">
        <v>2888</v>
      </c>
      <c r="D5091" s="500" t="s">
        <v>2889</v>
      </c>
      <c r="E5091" s="500" t="s">
        <v>11099</v>
      </c>
      <c r="F5091" s="500" t="s">
        <v>580</v>
      </c>
      <c r="G5091" s="500" t="s">
        <v>16240</v>
      </c>
      <c r="H5091" s="500" t="s">
        <v>14408</v>
      </c>
      <c r="I5091" s="500" t="s">
        <v>688</v>
      </c>
      <c r="J5091" s="500" t="s">
        <v>689</v>
      </c>
      <c r="K5091" s="500" t="s">
        <v>2306</v>
      </c>
      <c r="L5091" s="500" t="s">
        <v>27724</v>
      </c>
      <c r="M5091" s="500" t="s">
        <v>2307</v>
      </c>
      <c r="N5091" s="500" t="s">
        <v>16241</v>
      </c>
    </row>
    <row r="5092" spans="1:14">
      <c r="A5092" s="500" t="s">
        <v>686</v>
      </c>
      <c r="B5092" s="500" t="s">
        <v>2858</v>
      </c>
      <c r="C5092" s="500" t="s">
        <v>2888</v>
      </c>
      <c r="D5092" s="500" t="s">
        <v>2889</v>
      </c>
      <c r="E5092" s="500" t="s">
        <v>11099</v>
      </c>
      <c r="F5092" s="500" t="s">
        <v>580</v>
      </c>
      <c r="G5092" s="500" t="s">
        <v>16242</v>
      </c>
      <c r="H5092" s="500" t="s">
        <v>14666</v>
      </c>
      <c r="I5092" s="500" t="s">
        <v>688</v>
      </c>
      <c r="J5092" s="500" t="s">
        <v>689</v>
      </c>
      <c r="K5092" s="500" t="s">
        <v>2306</v>
      </c>
      <c r="L5092" s="500" t="s">
        <v>27724</v>
      </c>
      <c r="M5092" s="500" t="s">
        <v>2307</v>
      </c>
      <c r="N5092" s="500" t="s">
        <v>16243</v>
      </c>
    </row>
    <row r="5093" spans="1:14">
      <c r="A5093" s="500" t="s">
        <v>686</v>
      </c>
      <c r="B5093" s="500" t="s">
        <v>2858</v>
      </c>
      <c r="C5093" s="500" t="s">
        <v>2888</v>
      </c>
      <c r="D5093" s="500" t="s">
        <v>2889</v>
      </c>
      <c r="E5093" s="500" t="s">
        <v>11099</v>
      </c>
      <c r="F5093" s="500" t="s">
        <v>580</v>
      </c>
      <c r="G5093" s="500" t="s">
        <v>16244</v>
      </c>
      <c r="H5093" s="500" t="s">
        <v>14921</v>
      </c>
      <c r="I5093" s="500" t="s">
        <v>688</v>
      </c>
      <c r="J5093" s="500" t="s">
        <v>689</v>
      </c>
      <c r="K5093" s="500" t="s">
        <v>2306</v>
      </c>
      <c r="L5093" s="500" t="s">
        <v>27724</v>
      </c>
      <c r="M5093" s="500" t="s">
        <v>2307</v>
      </c>
      <c r="N5093" s="500" t="s">
        <v>16245</v>
      </c>
    </row>
    <row r="5094" spans="1:14">
      <c r="A5094" s="500" t="s">
        <v>686</v>
      </c>
      <c r="B5094" s="500" t="s">
        <v>2858</v>
      </c>
      <c r="C5094" s="500" t="s">
        <v>2888</v>
      </c>
      <c r="D5094" s="500" t="s">
        <v>2889</v>
      </c>
      <c r="E5094" s="500" t="s">
        <v>11099</v>
      </c>
      <c r="F5094" s="500" t="s">
        <v>580</v>
      </c>
      <c r="G5094" s="500" t="s">
        <v>16246</v>
      </c>
      <c r="H5094" s="500" t="s">
        <v>3903</v>
      </c>
      <c r="I5094" s="500" t="s">
        <v>688</v>
      </c>
      <c r="J5094" s="500" t="s">
        <v>689</v>
      </c>
      <c r="K5094" s="500" t="s">
        <v>2306</v>
      </c>
      <c r="L5094" s="500" t="s">
        <v>27724</v>
      </c>
      <c r="M5094" s="500" t="s">
        <v>2307</v>
      </c>
      <c r="N5094" s="500" t="s">
        <v>16247</v>
      </c>
    </row>
    <row r="5095" spans="1:14">
      <c r="A5095" s="500" t="s">
        <v>686</v>
      </c>
      <c r="B5095" s="500" t="s">
        <v>2858</v>
      </c>
      <c r="C5095" s="500" t="s">
        <v>2888</v>
      </c>
      <c r="D5095" s="500" t="s">
        <v>2889</v>
      </c>
      <c r="E5095" s="500" t="s">
        <v>11099</v>
      </c>
      <c r="F5095" s="500" t="s">
        <v>580</v>
      </c>
      <c r="G5095" s="500" t="s">
        <v>16248</v>
      </c>
      <c r="H5095" s="500" t="s">
        <v>15698</v>
      </c>
      <c r="I5095" s="500" t="s">
        <v>688</v>
      </c>
      <c r="J5095" s="500" t="s">
        <v>689</v>
      </c>
      <c r="K5095" s="500" t="s">
        <v>2306</v>
      </c>
      <c r="L5095" s="500" t="s">
        <v>27724</v>
      </c>
      <c r="M5095" s="500" t="s">
        <v>2307</v>
      </c>
      <c r="N5095" s="500" t="s">
        <v>16249</v>
      </c>
    </row>
    <row r="5096" spans="1:14">
      <c r="A5096" s="500" t="s">
        <v>686</v>
      </c>
      <c r="B5096" s="500" t="s">
        <v>2858</v>
      </c>
      <c r="C5096" s="500" t="s">
        <v>2888</v>
      </c>
      <c r="D5096" s="500" t="s">
        <v>2889</v>
      </c>
      <c r="E5096" s="500" t="s">
        <v>11099</v>
      </c>
      <c r="F5096" s="500" t="s">
        <v>580</v>
      </c>
      <c r="G5096" s="500" t="s">
        <v>16250</v>
      </c>
      <c r="H5096" s="500" t="s">
        <v>15949</v>
      </c>
      <c r="I5096" s="500" t="s">
        <v>688</v>
      </c>
      <c r="J5096" s="500" t="s">
        <v>689</v>
      </c>
      <c r="K5096" s="500" t="s">
        <v>2306</v>
      </c>
      <c r="L5096" s="500" t="s">
        <v>27724</v>
      </c>
      <c r="M5096" s="500" t="s">
        <v>2307</v>
      </c>
      <c r="N5096" s="500" t="s">
        <v>16251</v>
      </c>
    </row>
    <row r="5097" spans="1:14">
      <c r="A5097" s="500" t="s">
        <v>686</v>
      </c>
      <c r="B5097" s="500" t="s">
        <v>2858</v>
      </c>
      <c r="C5097" s="500" t="s">
        <v>2888</v>
      </c>
      <c r="D5097" s="500" t="s">
        <v>2889</v>
      </c>
      <c r="E5097" s="500" t="s">
        <v>11099</v>
      </c>
      <c r="F5097" s="500" t="s">
        <v>580</v>
      </c>
      <c r="G5097" s="500" t="s">
        <v>16252</v>
      </c>
      <c r="H5097" s="500" t="s">
        <v>11825</v>
      </c>
      <c r="I5097" s="500" t="s">
        <v>688</v>
      </c>
      <c r="J5097" s="500" t="s">
        <v>689</v>
      </c>
      <c r="K5097" s="500" t="s">
        <v>2306</v>
      </c>
      <c r="L5097" s="500" t="s">
        <v>27724</v>
      </c>
      <c r="M5097" s="500" t="s">
        <v>2307</v>
      </c>
      <c r="N5097" s="500" t="s">
        <v>16253</v>
      </c>
    </row>
    <row r="5098" spans="1:14">
      <c r="A5098" s="500" t="s">
        <v>686</v>
      </c>
      <c r="B5098" s="500" t="s">
        <v>2858</v>
      </c>
      <c r="C5098" s="500" t="s">
        <v>2888</v>
      </c>
      <c r="D5098" s="500" t="s">
        <v>2889</v>
      </c>
      <c r="E5098" s="500" t="s">
        <v>11099</v>
      </c>
      <c r="F5098" s="500" t="s">
        <v>580</v>
      </c>
      <c r="G5098" s="500" t="s">
        <v>16254</v>
      </c>
      <c r="H5098" s="500" t="s">
        <v>11320</v>
      </c>
      <c r="I5098" s="500" t="s">
        <v>688</v>
      </c>
      <c r="J5098" s="500" t="s">
        <v>689</v>
      </c>
      <c r="K5098" s="500" t="s">
        <v>2306</v>
      </c>
      <c r="L5098" s="500" t="s">
        <v>27724</v>
      </c>
      <c r="M5098" s="500" t="s">
        <v>2307</v>
      </c>
      <c r="N5098" s="500" t="s">
        <v>16255</v>
      </c>
    </row>
    <row r="5099" spans="1:14">
      <c r="A5099" s="500" t="s">
        <v>686</v>
      </c>
      <c r="B5099" s="500" t="s">
        <v>2858</v>
      </c>
      <c r="C5099" s="500" t="s">
        <v>2888</v>
      </c>
      <c r="D5099" s="500" t="s">
        <v>2889</v>
      </c>
      <c r="E5099" s="500" t="s">
        <v>11099</v>
      </c>
      <c r="F5099" s="500" t="s">
        <v>580</v>
      </c>
      <c r="G5099" s="500" t="s">
        <v>16256</v>
      </c>
      <c r="H5099" s="500" t="s">
        <v>13771</v>
      </c>
      <c r="I5099" s="500" t="s">
        <v>688</v>
      </c>
      <c r="J5099" s="500" t="s">
        <v>689</v>
      </c>
      <c r="K5099" s="500" t="s">
        <v>2306</v>
      </c>
      <c r="L5099" s="500" t="s">
        <v>27724</v>
      </c>
      <c r="M5099" s="500" t="s">
        <v>2307</v>
      </c>
      <c r="N5099" s="500" t="s">
        <v>16257</v>
      </c>
    </row>
    <row r="5100" spans="1:14">
      <c r="A5100" s="500" t="s">
        <v>686</v>
      </c>
      <c r="B5100" s="500" t="s">
        <v>2858</v>
      </c>
      <c r="C5100" s="500" t="s">
        <v>2888</v>
      </c>
      <c r="D5100" s="500" t="s">
        <v>2889</v>
      </c>
      <c r="E5100" s="500" t="s">
        <v>11099</v>
      </c>
      <c r="F5100" s="500" t="s">
        <v>580</v>
      </c>
      <c r="G5100" s="500" t="s">
        <v>16258</v>
      </c>
      <c r="H5100" s="500" t="s">
        <v>14164</v>
      </c>
      <c r="I5100" s="500" t="s">
        <v>688</v>
      </c>
      <c r="J5100" s="500" t="s">
        <v>689</v>
      </c>
      <c r="K5100" s="500" t="s">
        <v>2306</v>
      </c>
      <c r="L5100" s="500" t="s">
        <v>27724</v>
      </c>
      <c r="M5100" s="500" t="s">
        <v>2307</v>
      </c>
      <c r="N5100" s="500" t="s">
        <v>16259</v>
      </c>
    </row>
    <row r="5101" spans="1:14">
      <c r="A5101" s="500" t="s">
        <v>686</v>
      </c>
      <c r="B5101" s="500" t="s">
        <v>2858</v>
      </c>
      <c r="C5101" s="500" t="s">
        <v>2888</v>
      </c>
      <c r="D5101" s="500" t="s">
        <v>2889</v>
      </c>
      <c r="E5101" s="500" t="s">
        <v>11099</v>
      </c>
      <c r="F5101" s="500" t="s">
        <v>580</v>
      </c>
      <c r="G5101" s="500" t="s">
        <v>16260</v>
      </c>
      <c r="H5101" s="500" t="s">
        <v>14218</v>
      </c>
      <c r="I5101" s="500" t="s">
        <v>688</v>
      </c>
      <c r="J5101" s="500" t="s">
        <v>689</v>
      </c>
      <c r="K5101" s="500" t="s">
        <v>2306</v>
      </c>
      <c r="L5101" s="500" t="s">
        <v>27724</v>
      </c>
      <c r="M5101" s="500" t="s">
        <v>2307</v>
      </c>
      <c r="N5101" s="500" t="s">
        <v>16261</v>
      </c>
    </row>
    <row r="5102" spans="1:14">
      <c r="A5102" s="500" t="s">
        <v>686</v>
      </c>
      <c r="B5102" s="500" t="s">
        <v>2858</v>
      </c>
      <c r="C5102" s="500" t="s">
        <v>2888</v>
      </c>
      <c r="D5102" s="500" t="s">
        <v>2889</v>
      </c>
      <c r="E5102" s="500" t="s">
        <v>11099</v>
      </c>
      <c r="F5102" s="500" t="s">
        <v>580</v>
      </c>
      <c r="G5102" s="500" t="s">
        <v>16262</v>
      </c>
      <c r="H5102" s="500" t="s">
        <v>11254</v>
      </c>
      <c r="I5102" s="500" t="s">
        <v>688</v>
      </c>
      <c r="J5102" s="500" t="s">
        <v>689</v>
      </c>
      <c r="K5102" s="500" t="s">
        <v>2306</v>
      </c>
      <c r="L5102" s="500" t="s">
        <v>27724</v>
      </c>
      <c r="M5102" s="500" t="s">
        <v>2307</v>
      </c>
      <c r="N5102" s="500" t="s">
        <v>16263</v>
      </c>
    </row>
    <row r="5103" spans="1:14">
      <c r="A5103" s="500" t="s">
        <v>686</v>
      </c>
      <c r="B5103" s="500" t="s">
        <v>2858</v>
      </c>
      <c r="C5103" s="500" t="s">
        <v>2888</v>
      </c>
      <c r="D5103" s="500" t="s">
        <v>2889</v>
      </c>
      <c r="E5103" s="500" t="s">
        <v>11099</v>
      </c>
      <c r="F5103" s="500" t="s">
        <v>580</v>
      </c>
      <c r="G5103" s="500" t="s">
        <v>16264</v>
      </c>
      <c r="H5103" s="500" t="s">
        <v>14195</v>
      </c>
      <c r="I5103" s="500" t="s">
        <v>688</v>
      </c>
      <c r="J5103" s="500" t="s">
        <v>689</v>
      </c>
      <c r="K5103" s="500" t="s">
        <v>2306</v>
      </c>
      <c r="L5103" s="500" t="s">
        <v>27724</v>
      </c>
      <c r="M5103" s="500" t="s">
        <v>2307</v>
      </c>
      <c r="N5103" s="500" t="s">
        <v>16265</v>
      </c>
    </row>
    <row r="5104" spans="1:14">
      <c r="A5104" s="500" t="s">
        <v>686</v>
      </c>
      <c r="B5104" s="500" t="s">
        <v>2858</v>
      </c>
      <c r="C5104" s="500" t="s">
        <v>2888</v>
      </c>
      <c r="D5104" s="500" t="s">
        <v>2889</v>
      </c>
      <c r="E5104" s="500" t="s">
        <v>11099</v>
      </c>
      <c r="F5104" s="500" t="s">
        <v>580</v>
      </c>
      <c r="G5104" s="500" t="s">
        <v>16266</v>
      </c>
      <c r="H5104" s="500" t="s">
        <v>11296</v>
      </c>
      <c r="I5104" s="500" t="s">
        <v>688</v>
      </c>
      <c r="J5104" s="500" t="s">
        <v>689</v>
      </c>
      <c r="K5104" s="500" t="s">
        <v>2306</v>
      </c>
      <c r="L5104" s="500" t="s">
        <v>27724</v>
      </c>
      <c r="M5104" s="500" t="s">
        <v>2307</v>
      </c>
      <c r="N5104" s="500" t="s">
        <v>16267</v>
      </c>
    </row>
    <row r="5105" spans="1:14">
      <c r="A5105" s="500" t="s">
        <v>686</v>
      </c>
      <c r="B5105" s="500" t="s">
        <v>2858</v>
      </c>
      <c r="C5105" s="500" t="s">
        <v>2888</v>
      </c>
      <c r="D5105" s="500" t="s">
        <v>2889</v>
      </c>
      <c r="E5105" s="500" t="s">
        <v>11099</v>
      </c>
      <c r="F5105" s="500" t="s">
        <v>580</v>
      </c>
      <c r="G5105" s="500" t="s">
        <v>16268</v>
      </c>
      <c r="H5105" s="500" t="s">
        <v>14717</v>
      </c>
      <c r="I5105" s="500" t="s">
        <v>688</v>
      </c>
      <c r="J5105" s="500" t="s">
        <v>689</v>
      </c>
      <c r="K5105" s="500" t="s">
        <v>2306</v>
      </c>
      <c r="L5105" s="500" t="s">
        <v>27724</v>
      </c>
      <c r="M5105" s="500" t="s">
        <v>2307</v>
      </c>
      <c r="N5105" s="500" t="s">
        <v>16269</v>
      </c>
    </row>
    <row r="5106" spans="1:14">
      <c r="A5106" s="500" t="s">
        <v>686</v>
      </c>
      <c r="B5106" s="500" t="s">
        <v>2858</v>
      </c>
      <c r="C5106" s="500" t="s">
        <v>2888</v>
      </c>
      <c r="D5106" s="500" t="s">
        <v>2889</v>
      </c>
      <c r="E5106" s="500" t="s">
        <v>11099</v>
      </c>
      <c r="F5106" s="500" t="s">
        <v>580</v>
      </c>
      <c r="G5106" s="500" t="s">
        <v>16270</v>
      </c>
      <c r="H5106" s="500" t="s">
        <v>6980</v>
      </c>
      <c r="I5106" s="500" t="s">
        <v>688</v>
      </c>
      <c r="J5106" s="500" t="s">
        <v>689</v>
      </c>
      <c r="K5106" s="500" t="s">
        <v>2306</v>
      </c>
      <c r="L5106" s="500" t="s">
        <v>27724</v>
      </c>
      <c r="M5106" s="500" t="s">
        <v>2307</v>
      </c>
      <c r="N5106" s="500" t="s">
        <v>16271</v>
      </c>
    </row>
    <row r="5107" spans="1:14">
      <c r="A5107" s="500" t="s">
        <v>686</v>
      </c>
      <c r="B5107" s="500" t="s">
        <v>2858</v>
      </c>
      <c r="C5107" s="500" t="s">
        <v>2888</v>
      </c>
      <c r="D5107" s="500" t="s">
        <v>2889</v>
      </c>
      <c r="E5107" s="500" t="s">
        <v>11099</v>
      </c>
      <c r="F5107" s="500" t="s">
        <v>580</v>
      </c>
      <c r="G5107" s="500" t="s">
        <v>16272</v>
      </c>
      <c r="H5107" s="500" t="s">
        <v>15496</v>
      </c>
      <c r="I5107" s="500" t="s">
        <v>688</v>
      </c>
      <c r="J5107" s="500" t="s">
        <v>689</v>
      </c>
      <c r="K5107" s="500" t="s">
        <v>2306</v>
      </c>
      <c r="L5107" s="500" t="s">
        <v>27724</v>
      </c>
      <c r="M5107" s="500" t="s">
        <v>2307</v>
      </c>
      <c r="N5107" s="500" t="s">
        <v>16273</v>
      </c>
    </row>
    <row r="5108" spans="1:14">
      <c r="A5108" s="500" t="s">
        <v>686</v>
      </c>
      <c r="B5108" s="500" t="s">
        <v>2858</v>
      </c>
      <c r="C5108" s="500" t="s">
        <v>2888</v>
      </c>
      <c r="D5108" s="500" t="s">
        <v>2889</v>
      </c>
      <c r="E5108" s="500" t="s">
        <v>11099</v>
      </c>
      <c r="F5108" s="500" t="s">
        <v>580</v>
      </c>
      <c r="G5108" s="500" t="s">
        <v>16274</v>
      </c>
      <c r="H5108" s="500" t="s">
        <v>11835</v>
      </c>
      <c r="I5108" s="500" t="s">
        <v>688</v>
      </c>
      <c r="J5108" s="500" t="s">
        <v>689</v>
      </c>
      <c r="K5108" s="500" t="s">
        <v>2306</v>
      </c>
      <c r="L5108" s="500" t="s">
        <v>27724</v>
      </c>
      <c r="M5108" s="500" t="s">
        <v>2307</v>
      </c>
      <c r="N5108" s="500" t="s">
        <v>16275</v>
      </c>
    </row>
    <row r="5109" spans="1:14">
      <c r="A5109" s="500" t="s">
        <v>686</v>
      </c>
      <c r="B5109" s="500" t="s">
        <v>2858</v>
      </c>
      <c r="C5109" s="500" t="s">
        <v>2888</v>
      </c>
      <c r="D5109" s="500" t="s">
        <v>2889</v>
      </c>
      <c r="E5109" s="500" t="s">
        <v>11099</v>
      </c>
      <c r="F5109" s="500" t="s">
        <v>580</v>
      </c>
      <c r="G5109" s="500" t="s">
        <v>16276</v>
      </c>
      <c r="H5109" s="500" t="s">
        <v>16000</v>
      </c>
      <c r="I5109" s="500" t="s">
        <v>688</v>
      </c>
      <c r="J5109" s="500" t="s">
        <v>689</v>
      </c>
      <c r="K5109" s="500" t="s">
        <v>2306</v>
      </c>
      <c r="L5109" s="500" t="s">
        <v>27724</v>
      </c>
      <c r="M5109" s="500" t="s">
        <v>2307</v>
      </c>
      <c r="N5109" s="500" t="s">
        <v>16277</v>
      </c>
    </row>
    <row r="5110" spans="1:14">
      <c r="A5110" s="500" t="s">
        <v>686</v>
      </c>
      <c r="B5110" s="500" t="s">
        <v>2858</v>
      </c>
      <c r="C5110" s="500" t="s">
        <v>2888</v>
      </c>
      <c r="D5110" s="500" t="s">
        <v>2889</v>
      </c>
      <c r="E5110" s="500" t="s">
        <v>11099</v>
      </c>
      <c r="F5110" s="500" t="s">
        <v>580</v>
      </c>
      <c r="G5110" s="500" t="s">
        <v>16278</v>
      </c>
      <c r="H5110" s="500" t="s">
        <v>11320</v>
      </c>
      <c r="I5110" s="500" t="s">
        <v>688</v>
      </c>
      <c r="J5110" s="500" t="s">
        <v>689</v>
      </c>
      <c r="K5110" s="500" t="s">
        <v>2306</v>
      </c>
      <c r="L5110" s="500" t="s">
        <v>27724</v>
      </c>
      <c r="M5110" s="500" t="s">
        <v>2307</v>
      </c>
      <c r="N5110" s="500" t="s">
        <v>16279</v>
      </c>
    </row>
    <row r="5111" spans="1:14">
      <c r="A5111" s="500" t="s">
        <v>686</v>
      </c>
      <c r="B5111" s="500" t="s">
        <v>2858</v>
      </c>
      <c r="C5111" s="500" t="s">
        <v>2888</v>
      </c>
      <c r="D5111" s="500" t="s">
        <v>2889</v>
      </c>
      <c r="E5111" s="500" t="s">
        <v>11099</v>
      </c>
      <c r="F5111" s="500" t="s">
        <v>580</v>
      </c>
      <c r="G5111" s="500" t="s">
        <v>16280</v>
      </c>
      <c r="H5111" s="500" t="s">
        <v>13771</v>
      </c>
      <c r="I5111" s="500" t="s">
        <v>688</v>
      </c>
      <c r="J5111" s="500" t="s">
        <v>689</v>
      </c>
      <c r="K5111" s="500" t="s">
        <v>2306</v>
      </c>
      <c r="L5111" s="500" t="s">
        <v>27724</v>
      </c>
      <c r="M5111" s="500" t="s">
        <v>2307</v>
      </c>
      <c r="N5111" s="500" t="s">
        <v>16281</v>
      </c>
    </row>
    <row r="5112" spans="1:14">
      <c r="A5112" s="500" t="s">
        <v>686</v>
      </c>
      <c r="B5112" s="500" t="s">
        <v>2858</v>
      </c>
      <c r="C5112" s="500" t="s">
        <v>2888</v>
      </c>
      <c r="D5112" s="500" t="s">
        <v>2889</v>
      </c>
      <c r="E5112" s="500" t="s">
        <v>11099</v>
      </c>
      <c r="F5112" s="500" t="s">
        <v>580</v>
      </c>
      <c r="G5112" s="500" t="s">
        <v>16282</v>
      </c>
      <c r="H5112" s="500" t="s">
        <v>14164</v>
      </c>
      <c r="I5112" s="500" t="s">
        <v>688</v>
      </c>
      <c r="J5112" s="500" t="s">
        <v>689</v>
      </c>
      <c r="K5112" s="500" t="s">
        <v>2306</v>
      </c>
      <c r="L5112" s="500" t="s">
        <v>27724</v>
      </c>
      <c r="M5112" s="500" t="s">
        <v>2307</v>
      </c>
      <c r="N5112" s="500" t="s">
        <v>16283</v>
      </c>
    </row>
    <row r="5113" spans="1:14">
      <c r="A5113" s="500" t="s">
        <v>686</v>
      </c>
      <c r="B5113" s="500" t="s">
        <v>2858</v>
      </c>
      <c r="C5113" s="500" t="s">
        <v>2888</v>
      </c>
      <c r="D5113" s="500" t="s">
        <v>2889</v>
      </c>
      <c r="E5113" s="500" t="s">
        <v>11099</v>
      </c>
      <c r="F5113" s="500" t="s">
        <v>580</v>
      </c>
      <c r="G5113" s="500" t="s">
        <v>16284</v>
      </c>
      <c r="H5113" s="500" t="s">
        <v>14218</v>
      </c>
      <c r="I5113" s="500" t="s">
        <v>688</v>
      </c>
      <c r="J5113" s="500" t="s">
        <v>689</v>
      </c>
      <c r="K5113" s="500" t="s">
        <v>2306</v>
      </c>
      <c r="L5113" s="500" t="s">
        <v>27724</v>
      </c>
      <c r="M5113" s="500" t="s">
        <v>2307</v>
      </c>
      <c r="N5113" s="500" t="s">
        <v>16285</v>
      </c>
    </row>
    <row r="5114" spans="1:14">
      <c r="A5114" s="500" t="s">
        <v>686</v>
      </c>
      <c r="B5114" s="500" t="s">
        <v>2858</v>
      </c>
      <c r="C5114" s="500" t="s">
        <v>2888</v>
      </c>
      <c r="D5114" s="500" t="s">
        <v>2889</v>
      </c>
      <c r="E5114" s="500" t="s">
        <v>11099</v>
      </c>
      <c r="F5114" s="500" t="s">
        <v>580</v>
      </c>
      <c r="G5114" s="500" t="s">
        <v>16286</v>
      </c>
      <c r="H5114" s="500" t="s">
        <v>11254</v>
      </c>
      <c r="I5114" s="500" t="s">
        <v>688</v>
      </c>
      <c r="J5114" s="500" t="s">
        <v>689</v>
      </c>
      <c r="K5114" s="500" t="s">
        <v>2306</v>
      </c>
      <c r="L5114" s="500" t="s">
        <v>27724</v>
      </c>
      <c r="M5114" s="500" t="s">
        <v>2307</v>
      </c>
      <c r="N5114" s="500" t="s">
        <v>16287</v>
      </c>
    </row>
    <row r="5115" spans="1:14">
      <c r="A5115" s="500" t="s">
        <v>686</v>
      </c>
      <c r="B5115" s="500" t="s">
        <v>2858</v>
      </c>
      <c r="C5115" s="500" t="s">
        <v>2888</v>
      </c>
      <c r="D5115" s="500" t="s">
        <v>2889</v>
      </c>
      <c r="E5115" s="500" t="s">
        <v>11099</v>
      </c>
      <c r="F5115" s="500" t="s">
        <v>580</v>
      </c>
      <c r="G5115" s="500" t="s">
        <v>16288</v>
      </c>
      <c r="H5115" s="500" t="s">
        <v>14195</v>
      </c>
      <c r="I5115" s="500" t="s">
        <v>688</v>
      </c>
      <c r="J5115" s="500" t="s">
        <v>689</v>
      </c>
      <c r="K5115" s="500" t="s">
        <v>2306</v>
      </c>
      <c r="L5115" s="500" t="s">
        <v>27724</v>
      </c>
      <c r="M5115" s="500" t="s">
        <v>2307</v>
      </c>
      <c r="N5115" s="500" t="s">
        <v>16289</v>
      </c>
    </row>
    <row r="5116" spans="1:14">
      <c r="A5116" s="500" t="s">
        <v>686</v>
      </c>
      <c r="B5116" s="500" t="s">
        <v>2858</v>
      </c>
      <c r="C5116" s="500" t="s">
        <v>2888</v>
      </c>
      <c r="D5116" s="500" t="s">
        <v>2889</v>
      </c>
      <c r="E5116" s="500" t="s">
        <v>11099</v>
      </c>
      <c r="F5116" s="500" t="s">
        <v>580</v>
      </c>
      <c r="G5116" s="500" t="s">
        <v>16290</v>
      </c>
      <c r="H5116" s="500" t="s">
        <v>11296</v>
      </c>
      <c r="I5116" s="500" t="s">
        <v>688</v>
      </c>
      <c r="J5116" s="500" t="s">
        <v>689</v>
      </c>
      <c r="K5116" s="500" t="s">
        <v>2306</v>
      </c>
      <c r="L5116" s="500" t="s">
        <v>27724</v>
      </c>
      <c r="M5116" s="500" t="s">
        <v>2307</v>
      </c>
      <c r="N5116" s="500" t="s">
        <v>16291</v>
      </c>
    </row>
    <row r="5117" spans="1:14">
      <c r="A5117" s="500" t="s">
        <v>686</v>
      </c>
      <c r="B5117" s="500" t="s">
        <v>2858</v>
      </c>
      <c r="C5117" s="500" t="s">
        <v>2888</v>
      </c>
      <c r="D5117" s="500" t="s">
        <v>2889</v>
      </c>
      <c r="E5117" s="500" t="s">
        <v>11099</v>
      </c>
      <c r="F5117" s="500" t="s">
        <v>580</v>
      </c>
      <c r="G5117" s="500" t="s">
        <v>16292</v>
      </c>
      <c r="H5117" s="500" t="s">
        <v>14717</v>
      </c>
      <c r="I5117" s="500" t="s">
        <v>688</v>
      </c>
      <c r="J5117" s="500" t="s">
        <v>689</v>
      </c>
      <c r="K5117" s="500" t="s">
        <v>2306</v>
      </c>
      <c r="L5117" s="500" t="s">
        <v>27724</v>
      </c>
      <c r="M5117" s="500" t="s">
        <v>2307</v>
      </c>
      <c r="N5117" s="500" t="s">
        <v>16293</v>
      </c>
    </row>
    <row r="5118" spans="1:14">
      <c r="A5118" s="500" t="s">
        <v>686</v>
      </c>
      <c r="B5118" s="500" t="s">
        <v>2858</v>
      </c>
      <c r="C5118" s="500" t="s">
        <v>2888</v>
      </c>
      <c r="D5118" s="500" t="s">
        <v>2889</v>
      </c>
      <c r="E5118" s="500" t="s">
        <v>11099</v>
      </c>
      <c r="F5118" s="500" t="s">
        <v>580</v>
      </c>
      <c r="G5118" s="500" t="s">
        <v>16294</v>
      </c>
      <c r="H5118" s="500" t="s">
        <v>6980</v>
      </c>
      <c r="I5118" s="500" t="s">
        <v>688</v>
      </c>
      <c r="J5118" s="500" t="s">
        <v>689</v>
      </c>
      <c r="K5118" s="500" t="s">
        <v>2306</v>
      </c>
      <c r="L5118" s="500" t="s">
        <v>27724</v>
      </c>
      <c r="M5118" s="500" t="s">
        <v>2307</v>
      </c>
      <c r="N5118" s="500" t="s">
        <v>16295</v>
      </c>
    </row>
    <row r="5119" spans="1:14">
      <c r="A5119" s="500" t="s">
        <v>686</v>
      </c>
      <c r="B5119" s="500" t="s">
        <v>2858</v>
      </c>
      <c r="C5119" s="500" t="s">
        <v>2888</v>
      </c>
      <c r="D5119" s="500" t="s">
        <v>2889</v>
      </c>
      <c r="E5119" s="500" t="s">
        <v>11099</v>
      </c>
      <c r="F5119" s="500" t="s">
        <v>580</v>
      </c>
      <c r="G5119" s="500" t="s">
        <v>16296</v>
      </c>
      <c r="H5119" s="500" t="s">
        <v>15496</v>
      </c>
      <c r="I5119" s="500" t="s">
        <v>688</v>
      </c>
      <c r="J5119" s="500" t="s">
        <v>689</v>
      </c>
      <c r="K5119" s="500" t="s">
        <v>2306</v>
      </c>
      <c r="L5119" s="500" t="s">
        <v>27724</v>
      </c>
      <c r="M5119" s="500" t="s">
        <v>2307</v>
      </c>
      <c r="N5119" s="500" t="s">
        <v>16297</v>
      </c>
    </row>
    <row r="5120" spans="1:14">
      <c r="A5120" s="500" t="s">
        <v>686</v>
      </c>
      <c r="B5120" s="500" t="s">
        <v>2858</v>
      </c>
      <c r="C5120" s="500" t="s">
        <v>2888</v>
      </c>
      <c r="D5120" s="500" t="s">
        <v>2889</v>
      </c>
      <c r="E5120" s="500" t="s">
        <v>11099</v>
      </c>
      <c r="F5120" s="500" t="s">
        <v>580</v>
      </c>
      <c r="G5120" s="500" t="s">
        <v>16298</v>
      </c>
      <c r="H5120" s="500" t="s">
        <v>11835</v>
      </c>
      <c r="I5120" s="500" t="s">
        <v>688</v>
      </c>
      <c r="J5120" s="500" t="s">
        <v>689</v>
      </c>
      <c r="K5120" s="500" t="s">
        <v>2306</v>
      </c>
      <c r="L5120" s="500" t="s">
        <v>27724</v>
      </c>
      <c r="M5120" s="500" t="s">
        <v>2307</v>
      </c>
      <c r="N5120" s="500" t="s">
        <v>16299</v>
      </c>
    </row>
    <row r="5121" spans="1:14">
      <c r="A5121" s="500" t="s">
        <v>686</v>
      </c>
      <c r="B5121" s="500" t="s">
        <v>2858</v>
      </c>
      <c r="C5121" s="500" t="s">
        <v>2888</v>
      </c>
      <c r="D5121" s="500" t="s">
        <v>2889</v>
      </c>
      <c r="E5121" s="500" t="s">
        <v>11099</v>
      </c>
      <c r="F5121" s="500" t="s">
        <v>580</v>
      </c>
      <c r="G5121" s="500" t="s">
        <v>16300</v>
      </c>
      <c r="H5121" s="500" t="s">
        <v>16000</v>
      </c>
      <c r="I5121" s="500" t="s">
        <v>688</v>
      </c>
      <c r="J5121" s="500" t="s">
        <v>689</v>
      </c>
      <c r="K5121" s="500" t="s">
        <v>2306</v>
      </c>
      <c r="L5121" s="500" t="s">
        <v>27724</v>
      </c>
      <c r="M5121" s="500" t="s">
        <v>2307</v>
      </c>
      <c r="N5121" s="500" t="s">
        <v>16301</v>
      </c>
    </row>
    <row r="5122" spans="1:14">
      <c r="A5122" s="500" t="s">
        <v>686</v>
      </c>
      <c r="B5122" s="500" t="s">
        <v>2858</v>
      </c>
      <c r="C5122" s="500" t="s">
        <v>2888</v>
      </c>
      <c r="D5122" s="500" t="s">
        <v>2889</v>
      </c>
      <c r="E5122" s="500" t="s">
        <v>11099</v>
      </c>
      <c r="F5122" s="500" t="s">
        <v>580</v>
      </c>
      <c r="G5122" s="500" t="s">
        <v>16302</v>
      </c>
      <c r="H5122" s="500" t="s">
        <v>6926</v>
      </c>
      <c r="I5122" s="500" t="s">
        <v>688</v>
      </c>
      <c r="J5122" s="500" t="s">
        <v>689</v>
      </c>
      <c r="K5122" s="500" t="s">
        <v>2306</v>
      </c>
      <c r="L5122" s="500" t="s">
        <v>27724</v>
      </c>
      <c r="M5122" s="500" t="s">
        <v>2307</v>
      </c>
      <c r="N5122" s="500" t="s">
        <v>16303</v>
      </c>
    </row>
    <row r="5123" spans="1:14">
      <c r="A5123" s="500" t="s">
        <v>686</v>
      </c>
      <c r="B5123" s="500" t="s">
        <v>2858</v>
      </c>
      <c r="C5123" s="500" t="s">
        <v>2888</v>
      </c>
      <c r="D5123" s="500" t="s">
        <v>2889</v>
      </c>
      <c r="E5123" s="500" t="s">
        <v>11099</v>
      </c>
      <c r="F5123" s="500" t="s">
        <v>580</v>
      </c>
      <c r="G5123" s="500" t="s">
        <v>16304</v>
      </c>
      <c r="H5123" s="500" t="s">
        <v>11066</v>
      </c>
      <c r="I5123" s="500" t="s">
        <v>688</v>
      </c>
      <c r="J5123" s="500" t="s">
        <v>689</v>
      </c>
      <c r="K5123" s="500" t="s">
        <v>2306</v>
      </c>
      <c r="L5123" s="500" t="s">
        <v>27724</v>
      </c>
      <c r="M5123" s="500" t="s">
        <v>2307</v>
      </c>
      <c r="N5123" s="500" t="s">
        <v>16305</v>
      </c>
    </row>
    <row r="5124" spans="1:14">
      <c r="A5124" s="500" t="s">
        <v>686</v>
      </c>
      <c r="B5124" s="500" t="s">
        <v>2858</v>
      </c>
      <c r="C5124" s="500" t="s">
        <v>2888</v>
      </c>
      <c r="D5124" s="500" t="s">
        <v>2889</v>
      </c>
      <c r="E5124" s="500" t="s">
        <v>11099</v>
      </c>
      <c r="F5124" s="500" t="s">
        <v>580</v>
      </c>
      <c r="G5124" s="500" t="s">
        <v>16306</v>
      </c>
      <c r="H5124" s="500" t="s">
        <v>12825</v>
      </c>
      <c r="I5124" s="500" t="s">
        <v>688</v>
      </c>
      <c r="J5124" s="500" t="s">
        <v>689</v>
      </c>
      <c r="K5124" s="500" t="s">
        <v>2306</v>
      </c>
      <c r="L5124" s="500" t="s">
        <v>27724</v>
      </c>
      <c r="M5124" s="500" t="s">
        <v>2307</v>
      </c>
      <c r="N5124" s="500" t="s">
        <v>16307</v>
      </c>
    </row>
    <row r="5125" spans="1:14">
      <c r="A5125" s="500" t="s">
        <v>686</v>
      </c>
      <c r="B5125" s="500" t="s">
        <v>2858</v>
      </c>
      <c r="C5125" s="500" t="s">
        <v>2888</v>
      </c>
      <c r="D5125" s="500" t="s">
        <v>2889</v>
      </c>
      <c r="E5125" s="500" t="s">
        <v>11099</v>
      </c>
      <c r="F5125" s="500" t="s">
        <v>580</v>
      </c>
      <c r="G5125" s="500" t="s">
        <v>16308</v>
      </c>
      <c r="H5125" s="500" t="s">
        <v>14269</v>
      </c>
      <c r="I5125" s="500" t="s">
        <v>688</v>
      </c>
      <c r="J5125" s="500" t="s">
        <v>689</v>
      </c>
      <c r="K5125" s="500" t="s">
        <v>2306</v>
      </c>
      <c r="L5125" s="500" t="s">
        <v>27724</v>
      </c>
      <c r="M5125" s="500" t="s">
        <v>2307</v>
      </c>
      <c r="N5125" s="500" t="s">
        <v>16309</v>
      </c>
    </row>
    <row r="5126" spans="1:14">
      <c r="A5126" s="500" t="s">
        <v>686</v>
      </c>
      <c r="B5126" s="500" t="s">
        <v>2858</v>
      </c>
      <c r="C5126" s="500" t="s">
        <v>2888</v>
      </c>
      <c r="D5126" s="500" t="s">
        <v>2889</v>
      </c>
      <c r="E5126" s="500" t="s">
        <v>11099</v>
      </c>
      <c r="F5126" s="500" t="s">
        <v>580</v>
      </c>
      <c r="G5126" s="500" t="s">
        <v>16310</v>
      </c>
      <c r="H5126" s="500" t="s">
        <v>11383</v>
      </c>
      <c r="I5126" s="500" t="s">
        <v>688</v>
      </c>
      <c r="J5126" s="500" t="s">
        <v>689</v>
      </c>
      <c r="K5126" s="500" t="s">
        <v>2306</v>
      </c>
      <c r="L5126" s="500" t="s">
        <v>27724</v>
      </c>
      <c r="M5126" s="500" t="s">
        <v>2307</v>
      </c>
      <c r="N5126" s="500" t="s">
        <v>16311</v>
      </c>
    </row>
    <row r="5127" spans="1:14">
      <c r="A5127" s="500" t="s">
        <v>686</v>
      </c>
      <c r="B5127" s="500" t="s">
        <v>2858</v>
      </c>
      <c r="C5127" s="500" t="s">
        <v>2888</v>
      </c>
      <c r="D5127" s="500" t="s">
        <v>2889</v>
      </c>
      <c r="E5127" s="500" t="s">
        <v>11099</v>
      </c>
      <c r="F5127" s="500" t="s">
        <v>580</v>
      </c>
      <c r="G5127" s="500" t="s">
        <v>16312</v>
      </c>
      <c r="H5127" s="500" t="s">
        <v>11261</v>
      </c>
      <c r="I5127" s="500" t="s">
        <v>688</v>
      </c>
      <c r="J5127" s="500" t="s">
        <v>689</v>
      </c>
      <c r="K5127" s="500" t="s">
        <v>2306</v>
      </c>
      <c r="L5127" s="500" t="s">
        <v>27724</v>
      </c>
      <c r="M5127" s="500" t="s">
        <v>2307</v>
      </c>
      <c r="N5127" s="500" t="s">
        <v>16313</v>
      </c>
    </row>
    <row r="5128" spans="1:14">
      <c r="A5128" s="500" t="s">
        <v>686</v>
      </c>
      <c r="B5128" s="500" t="s">
        <v>2858</v>
      </c>
      <c r="C5128" s="500" t="s">
        <v>2888</v>
      </c>
      <c r="D5128" s="500" t="s">
        <v>2889</v>
      </c>
      <c r="E5128" s="500" t="s">
        <v>11099</v>
      </c>
      <c r="F5128" s="500" t="s">
        <v>580</v>
      </c>
      <c r="G5128" s="500" t="s">
        <v>16314</v>
      </c>
      <c r="H5128" s="500" t="s">
        <v>14247</v>
      </c>
      <c r="I5128" s="500" t="s">
        <v>688</v>
      </c>
      <c r="J5128" s="500" t="s">
        <v>689</v>
      </c>
      <c r="K5128" s="500" t="s">
        <v>2306</v>
      </c>
      <c r="L5128" s="500" t="s">
        <v>27724</v>
      </c>
      <c r="M5128" s="500" t="s">
        <v>2307</v>
      </c>
      <c r="N5128" s="500" t="s">
        <v>16315</v>
      </c>
    </row>
    <row r="5129" spans="1:14">
      <c r="A5129" s="500" t="s">
        <v>686</v>
      </c>
      <c r="B5129" s="500" t="s">
        <v>2858</v>
      </c>
      <c r="C5129" s="500" t="s">
        <v>2888</v>
      </c>
      <c r="D5129" s="500" t="s">
        <v>2889</v>
      </c>
      <c r="E5129" s="500" t="s">
        <v>11099</v>
      </c>
      <c r="F5129" s="500" t="s">
        <v>580</v>
      </c>
      <c r="G5129" s="500" t="s">
        <v>16316</v>
      </c>
      <c r="H5129" s="500" t="s">
        <v>11342</v>
      </c>
      <c r="I5129" s="500" t="s">
        <v>688</v>
      </c>
      <c r="J5129" s="500" t="s">
        <v>689</v>
      </c>
      <c r="K5129" s="500" t="s">
        <v>2306</v>
      </c>
      <c r="L5129" s="500" t="s">
        <v>27724</v>
      </c>
      <c r="M5129" s="500" t="s">
        <v>2307</v>
      </c>
      <c r="N5129" s="500" t="s">
        <v>16317</v>
      </c>
    </row>
    <row r="5130" spans="1:14">
      <c r="A5130" s="500" t="s">
        <v>686</v>
      </c>
      <c r="B5130" s="500" t="s">
        <v>2858</v>
      </c>
      <c r="C5130" s="500" t="s">
        <v>2888</v>
      </c>
      <c r="D5130" s="500" t="s">
        <v>2889</v>
      </c>
      <c r="E5130" s="500" t="s">
        <v>11099</v>
      </c>
      <c r="F5130" s="500" t="s">
        <v>580</v>
      </c>
      <c r="G5130" s="500" t="s">
        <v>16318</v>
      </c>
      <c r="H5130" s="500" t="s">
        <v>14768</v>
      </c>
      <c r="I5130" s="500" t="s">
        <v>688</v>
      </c>
      <c r="J5130" s="500" t="s">
        <v>689</v>
      </c>
      <c r="K5130" s="500" t="s">
        <v>2306</v>
      </c>
      <c r="L5130" s="500" t="s">
        <v>27724</v>
      </c>
      <c r="M5130" s="500" t="s">
        <v>2307</v>
      </c>
      <c r="N5130" s="500" t="s">
        <v>16319</v>
      </c>
    </row>
    <row r="5131" spans="1:14">
      <c r="A5131" s="500" t="s">
        <v>686</v>
      </c>
      <c r="B5131" s="500" t="s">
        <v>2858</v>
      </c>
      <c r="C5131" s="500" t="s">
        <v>2888</v>
      </c>
      <c r="D5131" s="500" t="s">
        <v>2889</v>
      </c>
      <c r="E5131" s="500" t="s">
        <v>11099</v>
      </c>
      <c r="F5131" s="500" t="s">
        <v>580</v>
      </c>
      <c r="G5131" s="500" t="s">
        <v>16320</v>
      </c>
      <c r="H5131" s="500" t="s">
        <v>15022</v>
      </c>
      <c r="I5131" s="500" t="s">
        <v>688</v>
      </c>
      <c r="J5131" s="500" t="s">
        <v>689</v>
      </c>
      <c r="K5131" s="500" t="s">
        <v>2306</v>
      </c>
      <c r="L5131" s="500" t="s">
        <v>27724</v>
      </c>
      <c r="M5131" s="500" t="s">
        <v>2307</v>
      </c>
      <c r="N5131" s="500" t="s">
        <v>16321</v>
      </c>
    </row>
    <row r="5132" spans="1:14">
      <c r="A5132" s="500" t="s">
        <v>686</v>
      </c>
      <c r="B5132" s="500" t="s">
        <v>2858</v>
      </c>
      <c r="C5132" s="500" t="s">
        <v>2888</v>
      </c>
      <c r="D5132" s="500" t="s">
        <v>2889</v>
      </c>
      <c r="E5132" s="500" t="s">
        <v>11099</v>
      </c>
      <c r="F5132" s="500" t="s">
        <v>580</v>
      </c>
      <c r="G5132" s="500" t="s">
        <v>16322</v>
      </c>
      <c r="H5132" s="500" t="s">
        <v>6989</v>
      </c>
      <c r="I5132" s="500" t="s">
        <v>688</v>
      </c>
      <c r="J5132" s="500" t="s">
        <v>689</v>
      </c>
      <c r="K5132" s="500" t="s">
        <v>2306</v>
      </c>
      <c r="L5132" s="500" t="s">
        <v>27724</v>
      </c>
      <c r="M5132" s="500" t="s">
        <v>2307</v>
      </c>
      <c r="N5132" s="500" t="s">
        <v>16323</v>
      </c>
    </row>
    <row r="5133" spans="1:14">
      <c r="A5133" s="500" t="s">
        <v>686</v>
      </c>
      <c r="B5133" s="500" t="s">
        <v>2858</v>
      </c>
      <c r="C5133" s="500" t="s">
        <v>2888</v>
      </c>
      <c r="D5133" s="500" t="s">
        <v>2889</v>
      </c>
      <c r="E5133" s="500" t="s">
        <v>11099</v>
      </c>
      <c r="F5133" s="500" t="s">
        <v>580</v>
      </c>
      <c r="G5133" s="500" t="s">
        <v>16324</v>
      </c>
      <c r="H5133" s="500" t="s">
        <v>11281</v>
      </c>
      <c r="I5133" s="500" t="s">
        <v>688</v>
      </c>
      <c r="J5133" s="500" t="s">
        <v>689</v>
      </c>
      <c r="K5133" s="500" t="s">
        <v>2306</v>
      </c>
      <c r="L5133" s="500" t="s">
        <v>27724</v>
      </c>
      <c r="M5133" s="500" t="s">
        <v>2307</v>
      </c>
      <c r="N5133" s="500" t="s">
        <v>16325</v>
      </c>
    </row>
    <row r="5134" spans="1:14">
      <c r="A5134" s="500" t="s">
        <v>686</v>
      </c>
      <c r="B5134" s="500" t="s">
        <v>2858</v>
      </c>
      <c r="C5134" s="500" t="s">
        <v>2888</v>
      </c>
      <c r="D5134" s="500" t="s">
        <v>2889</v>
      </c>
      <c r="E5134" s="500" t="s">
        <v>11099</v>
      </c>
      <c r="F5134" s="500" t="s">
        <v>580</v>
      </c>
      <c r="G5134" s="500" t="s">
        <v>16326</v>
      </c>
      <c r="H5134" s="500" t="s">
        <v>16051</v>
      </c>
      <c r="I5134" s="500" t="s">
        <v>688</v>
      </c>
      <c r="J5134" s="500" t="s">
        <v>689</v>
      </c>
      <c r="K5134" s="500" t="s">
        <v>2306</v>
      </c>
      <c r="L5134" s="500" t="s">
        <v>27724</v>
      </c>
      <c r="M5134" s="500" t="s">
        <v>2307</v>
      </c>
      <c r="N5134" s="500" t="s">
        <v>16327</v>
      </c>
    </row>
    <row r="5135" spans="1:14">
      <c r="A5135" s="500" t="s">
        <v>686</v>
      </c>
      <c r="B5135" s="500" t="s">
        <v>2858</v>
      </c>
      <c r="C5135" s="500" t="s">
        <v>2888</v>
      </c>
      <c r="D5135" s="500" t="s">
        <v>2889</v>
      </c>
      <c r="E5135" s="500" t="s">
        <v>11099</v>
      </c>
      <c r="F5135" s="500" t="s">
        <v>580</v>
      </c>
      <c r="G5135" s="500" t="s">
        <v>16328</v>
      </c>
      <c r="H5135" s="500" t="s">
        <v>11066</v>
      </c>
      <c r="I5135" s="500" t="s">
        <v>688</v>
      </c>
      <c r="J5135" s="500" t="s">
        <v>689</v>
      </c>
      <c r="K5135" s="500" t="s">
        <v>2306</v>
      </c>
      <c r="L5135" s="500" t="s">
        <v>27724</v>
      </c>
      <c r="M5135" s="500" t="s">
        <v>2307</v>
      </c>
      <c r="N5135" s="500" t="s">
        <v>16329</v>
      </c>
    </row>
    <row r="5136" spans="1:14">
      <c r="A5136" s="500" t="s">
        <v>686</v>
      </c>
      <c r="B5136" s="500" t="s">
        <v>2858</v>
      </c>
      <c r="C5136" s="500" t="s">
        <v>2888</v>
      </c>
      <c r="D5136" s="500" t="s">
        <v>2889</v>
      </c>
      <c r="E5136" s="500" t="s">
        <v>11099</v>
      </c>
      <c r="F5136" s="500" t="s">
        <v>580</v>
      </c>
      <c r="G5136" s="500" t="s">
        <v>16330</v>
      </c>
      <c r="H5136" s="500" t="s">
        <v>12825</v>
      </c>
      <c r="I5136" s="500" t="s">
        <v>688</v>
      </c>
      <c r="J5136" s="500" t="s">
        <v>689</v>
      </c>
      <c r="K5136" s="500" t="s">
        <v>2306</v>
      </c>
      <c r="L5136" s="500" t="s">
        <v>27724</v>
      </c>
      <c r="M5136" s="500" t="s">
        <v>2307</v>
      </c>
      <c r="N5136" s="500" t="s">
        <v>16331</v>
      </c>
    </row>
    <row r="5137" spans="1:14">
      <c r="A5137" s="500" t="s">
        <v>686</v>
      </c>
      <c r="B5137" s="500" t="s">
        <v>2858</v>
      </c>
      <c r="C5137" s="500" t="s">
        <v>2888</v>
      </c>
      <c r="D5137" s="500" t="s">
        <v>2889</v>
      </c>
      <c r="E5137" s="500" t="s">
        <v>11099</v>
      </c>
      <c r="F5137" s="500" t="s">
        <v>580</v>
      </c>
      <c r="G5137" s="500" t="s">
        <v>16332</v>
      </c>
      <c r="H5137" s="500" t="s">
        <v>14269</v>
      </c>
      <c r="I5137" s="500" t="s">
        <v>688</v>
      </c>
      <c r="J5137" s="500" t="s">
        <v>689</v>
      </c>
      <c r="K5137" s="500" t="s">
        <v>2306</v>
      </c>
      <c r="L5137" s="500" t="s">
        <v>27724</v>
      </c>
      <c r="M5137" s="500" t="s">
        <v>2307</v>
      </c>
      <c r="N5137" s="500" t="s">
        <v>16333</v>
      </c>
    </row>
    <row r="5138" spans="1:14">
      <c r="A5138" s="500" t="s">
        <v>686</v>
      </c>
      <c r="B5138" s="500" t="s">
        <v>2858</v>
      </c>
      <c r="C5138" s="500" t="s">
        <v>2888</v>
      </c>
      <c r="D5138" s="500" t="s">
        <v>2889</v>
      </c>
      <c r="E5138" s="500" t="s">
        <v>11099</v>
      </c>
      <c r="F5138" s="500" t="s">
        <v>580</v>
      </c>
      <c r="G5138" s="500" t="s">
        <v>16334</v>
      </c>
      <c r="H5138" s="500" t="s">
        <v>11383</v>
      </c>
      <c r="I5138" s="500" t="s">
        <v>688</v>
      </c>
      <c r="J5138" s="500" t="s">
        <v>689</v>
      </c>
      <c r="K5138" s="500" t="s">
        <v>2306</v>
      </c>
      <c r="L5138" s="500" t="s">
        <v>27724</v>
      </c>
      <c r="M5138" s="500" t="s">
        <v>2307</v>
      </c>
      <c r="N5138" s="500" t="s">
        <v>16335</v>
      </c>
    </row>
    <row r="5139" spans="1:14">
      <c r="A5139" s="500" t="s">
        <v>686</v>
      </c>
      <c r="B5139" s="500" t="s">
        <v>2858</v>
      </c>
      <c r="C5139" s="500" t="s">
        <v>2888</v>
      </c>
      <c r="D5139" s="500" t="s">
        <v>2889</v>
      </c>
      <c r="E5139" s="500" t="s">
        <v>11099</v>
      </c>
      <c r="F5139" s="500" t="s">
        <v>580</v>
      </c>
      <c r="G5139" s="500" t="s">
        <v>16336</v>
      </c>
      <c r="H5139" s="500" t="s">
        <v>11261</v>
      </c>
      <c r="I5139" s="500" t="s">
        <v>688</v>
      </c>
      <c r="J5139" s="500" t="s">
        <v>689</v>
      </c>
      <c r="K5139" s="500" t="s">
        <v>2306</v>
      </c>
      <c r="L5139" s="500" t="s">
        <v>27724</v>
      </c>
      <c r="M5139" s="500" t="s">
        <v>2307</v>
      </c>
      <c r="N5139" s="500" t="s">
        <v>16337</v>
      </c>
    </row>
    <row r="5140" spans="1:14">
      <c r="A5140" s="500" t="s">
        <v>686</v>
      </c>
      <c r="B5140" s="500" t="s">
        <v>2858</v>
      </c>
      <c r="C5140" s="500" t="s">
        <v>2888</v>
      </c>
      <c r="D5140" s="500" t="s">
        <v>2889</v>
      </c>
      <c r="E5140" s="500" t="s">
        <v>11099</v>
      </c>
      <c r="F5140" s="500" t="s">
        <v>580</v>
      </c>
      <c r="G5140" s="500" t="s">
        <v>16338</v>
      </c>
      <c r="H5140" s="500" t="s">
        <v>14247</v>
      </c>
      <c r="I5140" s="500" t="s">
        <v>688</v>
      </c>
      <c r="J5140" s="500" t="s">
        <v>689</v>
      </c>
      <c r="K5140" s="500" t="s">
        <v>2306</v>
      </c>
      <c r="L5140" s="500" t="s">
        <v>27724</v>
      </c>
      <c r="M5140" s="500" t="s">
        <v>2307</v>
      </c>
      <c r="N5140" s="500" t="s">
        <v>16339</v>
      </c>
    </row>
    <row r="5141" spans="1:14">
      <c r="A5141" s="500" t="s">
        <v>686</v>
      </c>
      <c r="B5141" s="500" t="s">
        <v>2858</v>
      </c>
      <c r="C5141" s="500" t="s">
        <v>2888</v>
      </c>
      <c r="D5141" s="500" t="s">
        <v>2889</v>
      </c>
      <c r="E5141" s="500" t="s">
        <v>11099</v>
      </c>
      <c r="F5141" s="500" t="s">
        <v>580</v>
      </c>
      <c r="G5141" s="500" t="s">
        <v>16340</v>
      </c>
      <c r="H5141" s="500" t="s">
        <v>11342</v>
      </c>
      <c r="I5141" s="500" t="s">
        <v>688</v>
      </c>
      <c r="J5141" s="500" t="s">
        <v>689</v>
      </c>
      <c r="K5141" s="500" t="s">
        <v>2306</v>
      </c>
      <c r="L5141" s="500" t="s">
        <v>27724</v>
      </c>
      <c r="M5141" s="500" t="s">
        <v>2307</v>
      </c>
      <c r="N5141" s="500" t="s">
        <v>16341</v>
      </c>
    </row>
    <row r="5142" spans="1:14">
      <c r="A5142" s="500" t="s">
        <v>686</v>
      </c>
      <c r="B5142" s="500" t="s">
        <v>2858</v>
      </c>
      <c r="C5142" s="500" t="s">
        <v>2888</v>
      </c>
      <c r="D5142" s="500" t="s">
        <v>2889</v>
      </c>
      <c r="E5142" s="500" t="s">
        <v>11099</v>
      </c>
      <c r="F5142" s="500" t="s">
        <v>580</v>
      </c>
      <c r="G5142" s="500" t="s">
        <v>16342</v>
      </c>
      <c r="H5142" s="500" t="s">
        <v>14768</v>
      </c>
      <c r="I5142" s="500" t="s">
        <v>688</v>
      </c>
      <c r="J5142" s="500" t="s">
        <v>689</v>
      </c>
      <c r="K5142" s="500" t="s">
        <v>2306</v>
      </c>
      <c r="L5142" s="500" t="s">
        <v>27724</v>
      </c>
      <c r="M5142" s="500" t="s">
        <v>2307</v>
      </c>
      <c r="N5142" s="500" t="s">
        <v>16343</v>
      </c>
    </row>
    <row r="5143" spans="1:14">
      <c r="A5143" s="500" t="s">
        <v>686</v>
      </c>
      <c r="B5143" s="500" t="s">
        <v>2858</v>
      </c>
      <c r="C5143" s="500" t="s">
        <v>2888</v>
      </c>
      <c r="D5143" s="500" t="s">
        <v>2889</v>
      </c>
      <c r="E5143" s="500" t="s">
        <v>11099</v>
      </c>
      <c r="F5143" s="500" t="s">
        <v>580</v>
      </c>
      <c r="G5143" s="500" t="s">
        <v>16344</v>
      </c>
      <c r="H5143" s="500" t="s">
        <v>15022</v>
      </c>
      <c r="I5143" s="500" t="s">
        <v>688</v>
      </c>
      <c r="J5143" s="500" t="s">
        <v>689</v>
      </c>
      <c r="K5143" s="500" t="s">
        <v>2306</v>
      </c>
      <c r="L5143" s="500" t="s">
        <v>27724</v>
      </c>
      <c r="M5143" s="500" t="s">
        <v>2307</v>
      </c>
      <c r="N5143" s="500" t="s">
        <v>16345</v>
      </c>
    </row>
    <row r="5144" spans="1:14">
      <c r="A5144" s="500" t="s">
        <v>686</v>
      </c>
      <c r="B5144" s="500" t="s">
        <v>2858</v>
      </c>
      <c r="C5144" s="500" t="s">
        <v>2888</v>
      </c>
      <c r="D5144" s="500" t="s">
        <v>2889</v>
      </c>
      <c r="E5144" s="500" t="s">
        <v>11099</v>
      </c>
      <c r="F5144" s="500" t="s">
        <v>580</v>
      </c>
      <c r="G5144" s="500" t="s">
        <v>16346</v>
      </c>
      <c r="H5144" s="500" t="s">
        <v>6989</v>
      </c>
      <c r="I5144" s="500" t="s">
        <v>688</v>
      </c>
      <c r="J5144" s="500" t="s">
        <v>689</v>
      </c>
      <c r="K5144" s="500" t="s">
        <v>2306</v>
      </c>
      <c r="L5144" s="500" t="s">
        <v>27724</v>
      </c>
      <c r="M5144" s="500" t="s">
        <v>2307</v>
      </c>
      <c r="N5144" s="500" t="s">
        <v>16347</v>
      </c>
    </row>
    <row r="5145" spans="1:14">
      <c r="A5145" s="500" t="s">
        <v>686</v>
      </c>
      <c r="B5145" s="500" t="s">
        <v>2858</v>
      </c>
      <c r="C5145" s="500" t="s">
        <v>2888</v>
      </c>
      <c r="D5145" s="500" t="s">
        <v>2889</v>
      </c>
      <c r="E5145" s="500" t="s">
        <v>11099</v>
      </c>
      <c r="F5145" s="500" t="s">
        <v>580</v>
      </c>
      <c r="G5145" s="500" t="s">
        <v>16348</v>
      </c>
      <c r="H5145" s="500" t="s">
        <v>11281</v>
      </c>
      <c r="I5145" s="500" t="s">
        <v>688</v>
      </c>
      <c r="J5145" s="500" t="s">
        <v>689</v>
      </c>
      <c r="K5145" s="500" t="s">
        <v>2306</v>
      </c>
      <c r="L5145" s="500" t="s">
        <v>27724</v>
      </c>
      <c r="M5145" s="500" t="s">
        <v>2307</v>
      </c>
      <c r="N5145" s="500" t="s">
        <v>16349</v>
      </c>
    </row>
    <row r="5146" spans="1:14">
      <c r="A5146" s="500" t="s">
        <v>686</v>
      </c>
      <c r="B5146" s="500" t="s">
        <v>2858</v>
      </c>
      <c r="C5146" s="500" t="s">
        <v>2888</v>
      </c>
      <c r="D5146" s="500" t="s">
        <v>2889</v>
      </c>
      <c r="E5146" s="500" t="s">
        <v>11099</v>
      </c>
      <c r="F5146" s="500" t="s">
        <v>580</v>
      </c>
      <c r="G5146" s="500" t="s">
        <v>16350</v>
      </c>
      <c r="H5146" s="500" t="s">
        <v>16051</v>
      </c>
      <c r="I5146" s="500" t="s">
        <v>688</v>
      </c>
      <c r="J5146" s="500" t="s">
        <v>689</v>
      </c>
      <c r="K5146" s="500" t="s">
        <v>2306</v>
      </c>
      <c r="L5146" s="500" t="s">
        <v>27724</v>
      </c>
      <c r="M5146" s="500" t="s">
        <v>2307</v>
      </c>
      <c r="N5146" s="500" t="s">
        <v>16351</v>
      </c>
    </row>
    <row r="5147" spans="1:14">
      <c r="A5147" s="500" t="s">
        <v>686</v>
      </c>
      <c r="B5147" s="500" t="s">
        <v>2858</v>
      </c>
      <c r="C5147" s="500" t="s">
        <v>2888</v>
      </c>
      <c r="D5147" s="500" t="s">
        <v>2889</v>
      </c>
      <c r="E5147" s="500" t="s">
        <v>11099</v>
      </c>
      <c r="F5147" s="500" t="s">
        <v>580</v>
      </c>
      <c r="G5147" s="500" t="s">
        <v>16352</v>
      </c>
      <c r="H5147" s="500" t="s">
        <v>16353</v>
      </c>
      <c r="I5147" s="500" t="s">
        <v>688</v>
      </c>
      <c r="J5147" s="500" t="s">
        <v>689</v>
      </c>
      <c r="K5147" s="500" t="s">
        <v>2306</v>
      </c>
      <c r="L5147" s="500" t="s">
        <v>27724</v>
      </c>
      <c r="M5147" s="500" t="s">
        <v>2307</v>
      </c>
      <c r="N5147" s="500" t="s">
        <v>16354</v>
      </c>
    </row>
    <row r="5148" spans="1:14">
      <c r="A5148" s="500" t="s">
        <v>686</v>
      </c>
      <c r="B5148" s="500" t="s">
        <v>2858</v>
      </c>
      <c r="C5148" s="500" t="s">
        <v>2888</v>
      </c>
      <c r="D5148" s="500" t="s">
        <v>2889</v>
      </c>
      <c r="E5148" s="500" t="s">
        <v>11099</v>
      </c>
      <c r="F5148" s="500" t="s">
        <v>580</v>
      </c>
      <c r="G5148" s="500" t="s">
        <v>16355</v>
      </c>
      <c r="H5148" s="500" t="s">
        <v>14317</v>
      </c>
      <c r="I5148" s="500" t="s">
        <v>688</v>
      </c>
      <c r="J5148" s="500" t="s">
        <v>689</v>
      </c>
      <c r="K5148" s="500" t="s">
        <v>2306</v>
      </c>
      <c r="L5148" s="500" t="s">
        <v>27724</v>
      </c>
      <c r="M5148" s="500" t="s">
        <v>2307</v>
      </c>
      <c r="N5148" s="500" t="s">
        <v>16356</v>
      </c>
    </row>
    <row r="5149" spans="1:14">
      <c r="A5149" s="500" t="s">
        <v>686</v>
      </c>
      <c r="B5149" s="500" t="s">
        <v>2858</v>
      </c>
      <c r="C5149" s="500" t="s">
        <v>2888</v>
      </c>
      <c r="D5149" s="500" t="s">
        <v>2889</v>
      </c>
      <c r="E5149" s="500" t="s">
        <v>11099</v>
      </c>
      <c r="F5149" s="500" t="s">
        <v>580</v>
      </c>
      <c r="G5149" s="500" t="s">
        <v>16357</v>
      </c>
      <c r="H5149" s="500" t="s">
        <v>11737</v>
      </c>
      <c r="I5149" s="500" t="s">
        <v>688</v>
      </c>
      <c r="J5149" s="500" t="s">
        <v>689</v>
      </c>
      <c r="K5149" s="500" t="s">
        <v>2306</v>
      </c>
      <c r="L5149" s="500" t="s">
        <v>27724</v>
      </c>
      <c r="M5149" s="500" t="s">
        <v>2307</v>
      </c>
      <c r="N5149" s="500" t="s">
        <v>16358</v>
      </c>
    </row>
    <row r="5150" spans="1:14">
      <c r="A5150" s="500" t="s">
        <v>686</v>
      </c>
      <c r="B5150" s="500" t="s">
        <v>2858</v>
      </c>
      <c r="C5150" s="500" t="s">
        <v>2888</v>
      </c>
      <c r="D5150" s="500" t="s">
        <v>2889</v>
      </c>
      <c r="E5150" s="500" t="s">
        <v>11099</v>
      </c>
      <c r="F5150" s="500" t="s">
        <v>580</v>
      </c>
      <c r="G5150" s="500" t="s">
        <v>16359</v>
      </c>
      <c r="H5150" s="500" t="s">
        <v>11700</v>
      </c>
      <c r="I5150" s="500" t="s">
        <v>688</v>
      </c>
      <c r="J5150" s="500" t="s">
        <v>689</v>
      </c>
      <c r="K5150" s="500" t="s">
        <v>2306</v>
      </c>
      <c r="L5150" s="500" t="s">
        <v>27724</v>
      </c>
      <c r="M5150" s="500" t="s">
        <v>2307</v>
      </c>
      <c r="N5150" s="500" t="s">
        <v>16360</v>
      </c>
    </row>
    <row r="5151" spans="1:14">
      <c r="A5151" s="500" t="s">
        <v>686</v>
      </c>
      <c r="B5151" s="500" t="s">
        <v>2858</v>
      </c>
      <c r="C5151" s="500" t="s">
        <v>2888</v>
      </c>
      <c r="D5151" s="500" t="s">
        <v>2889</v>
      </c>
      <c r="E5151" s="500" t="s">
        <v>11099</v>
      </c>
      <c r="F5151" s="500" t="s">
        <v>580</v>
      </c>
      <c r="G5151" s="500" t="s">
        <v>16361</v>
      </c>
      <c r="H5151" s="500" t="s">
        <v>11318</v>
      </c>
      <c r="I5151" s="500" t="s">
        <v>688</v>
      </c>
      <c r="J5151" s="500" t="s">
        <v>689</v>
      </c>
      <c r="K5151" s="500" t="s">
        <v>2306</v>
      </c>
      <c r="L5151" s="500" t="s">
        <v>27724</v>
      </c>
      <c r="M5151" s="500" t="s">
        <v>2307</v>
      </c>
      <c r="N5151" s="500" t="s">
        <v>16362</v>
      </c>
    </row>
    <row r="5152" spans="1:14">
      <c r="A5152" s="500" t="s">
        <v>686</v>
      </c>
      <c r="B5152" s="500" t="s">
        <v>2858</v>
      </c>
      <c r="C5152" s="500" t="s">
        <v>2888</v>
      </c>
      <c r="D5152" s="500" t="s">
        <v>2889</v>
      </c>
      <c r="E5152" s="500" t="s">
        <v>11099</v>
      </c>
      <c r="F5152" s="500" t="s">
        <v>580</v>
      </c>
      <c r="G5152" s="500" t="s">
        <v>16363</v>
      </c>
      <c r="H5152" s="500" t="s">
        <v>14326</v>
      </c>
      <c r="I5152" s="500" t="s">
        <v>688</v>
      </c>
      <c r="J5152" s="500" t="s">
        <v>689</v>
      </c>
      <c r="K5152" s="500" t="s">
        <v>2306</v>
      </c>
      <c r="L5152" s="500" t="s">
        <v>27724</v>
      </c>
      <c r="M5152" s="500" t="s">
        <v>2307</v>
      </c>
      <c r="N5152" s="500" t="s">
        <v>16364</v>
      </c>
    </row>
    <row r="5153" spans="1:14">
      <c r="A5153" s="500" t="s">
        <v>686</v>
      </c>
      <c r="B5153" s="500" t="s">
        <v>2858</v>
      </c>
      <c r="C5153" s="500" t="s">
        <v>2888</v>
      </c>
      <c r="D5153" s="500" t="s">
        <v>2889</v>
      </c>
      <c r="E5153" s="500" t="s">
        <v>11099</v>
      </c>
      <c r="F5153" s="500" t="s">
        <v>580</v>
      </c>
      <c r="G5153" s="500" t="s">
        <v>16365</v>
      </c>
      <c r="H5153" s="500" t="s">
        <v>11730</v>
      </c>
      <c r="I5153" s="500" t="s">
        <v>688</v>
      </c>
      <c r="J5153" s="500" t="s">
        <v>689</v>
      </c>
      <c r="K5153" s="500" t="s">
        <v>2306</v>
      </c>
      <c r="L5153" s="500" t="s">
        <v>27724</v>
      </c>
      <c r="M5153" s="500" t="s">
        <v>2307</v>
      </c>
      <c r="N5153" s="500" t="s">
        <v>16366</v>
      </c>
    </row>
    <row r="5154" spans="1:14">
      <c r="A5154" s="500" t="s">
        <v>686</v>
      </c>
      <c r="B5154" s="500" t="s">
        <v>2858</v>
      </c>
      <c r="C5154" s="500" t="s">
        <v>2888</v>
      </c>
      <c r="D5154" s="500" t="s">
        <v>2889</v>
      </c>
      <c r="E5154" s="500" t="s">
        <v>11099</v>
      </c>
      <c r="F5154" s="500" t="s">
        <v>580</v>
      </c>
      <c r="G5154" s="500" t="s">
        <v>16367</v>
      </c>
      <c r="H5154" s="500" t="s">
        <v>14564</v>
      </c>
      <c r="I5154" s="500" t="s">
        <v>688</v>
      </c>
      <c r="J5154" s="500" t="s">
        <v>689</v>
      </c>
      <c r="K5154" s="500" t="s">
        <v>2306</v>
      </c>
      <c r="L5154" s="500" t="s">
        <v>27724</v>
      </c>
      <c r="M5154" s="500" t="s">
        <v>2307</v>
      </c>
      <c r="N5154" s="500" t="s">
        <v>16368</v>
      </c>
    </row>
    <row r="5155" spans="1:14">
      <c r="A5155" s="500" t="s">
        <v>686</v>
      </c>
      <c r="B5155" s="500" t="s">
        <v>2858</v>
      </c>
      <c r="C5155" s="500" t="s">
        <v>2888</v>
      </c>
      <c r="D5155" s="500" t="s">
        <v>2889</v>
      </c>
      <c r="E5155" s="500" t="s">
        <v>11099</v>
      </c>
      <c r="F5155" s="500" t="s">
        <v>580</v>
      </c>
      <c r="G5155" s="500" t="s">
        <v>16369</v>
      </c>
      <c r="H5155" s="500" t="s">
        <v>14819</v>
      </c>
      <c r="I5155" s="500" t="s">
        <v>688</v>
      </c>
      <c r="J5155" s="500" t="s">
        <v>689</v>
      </c>
      <c r="K5155" s="500" t="s">
        <v>2306</v>
      </c>
      <c r="L5155" s="500" t="s">
        <v>27724</v>
      </c>
      <c r="M5155" s="500" t="s">
        <v>2307</v>
      </c>
      <c r="N5155" s="500" t="s">
        <v>16370</v>
      </c>
    </row>
    <row r="5156" spans="1:14">
      <c r="A5156" s="500" t="s">
        <v>686</v>
      </c>
      <c r="B5156" s="500" t="s">
        <v>2858</v>
      </c>
      <c r="C5156" s="500" t="s">
        <v>2888</v>
      </c>
      <c r="D5156" s="500" t="s">
        <v>2889</v>
      </c>
      <c r="E5156" s="500" t="s">
        <v>11099</v>
      </c>
      <c r="F5156" s="500" t="s">
        <v>580</v>
      </c>
      <c r="G5156" s="500" t="s">
        <v>16371</v>
      </c>
      <c r="H5156" s="500" t="s">
        <v>15073</v>
      </c>
      <c r="I5156" s="500" t="s">
        <v>688</v>
      </c>
      <c r="J5156" s="500" t="s">
        <v>689</v>
      </c>
      <c r="K5156" s="500" t="s">
        <v>2306</v>
      </c>
      <c r="L5156" s="500" t="s">
        <v>27724</v>
      </c>
      <c r="M5156" s="500" t="s">
        <v>2307</v>
      </c>
      <c r="N5156" s="500" t="s">
        <v>16372</v>
      </c>
    </row>
    <row r="5157" spans="1:14">
      <c r="A5157" s="500" t="s">
        <v>686</v>
      </c>
      <c r="B5157" s="500" t="s">
        <v>2858</v>
      </c>
      <c r="C5157" s="500" t="s">
        <v>2888</v>
      </c>
      <c r="D5157" s="500" t="s">
        <v>2889</v>
      </c>
      <c r="E5157" s="500" t="s">
        <v>11099</v>
      </c>
      <c r="F5157" s="500" t="s">
        <v>580</v>
      </c>
      <c r="G5157" s="500" t="s">
        <v>16373</v>
      </c>
      <c r="H5157" s="500" t="s">
        <v>15597</v>
      </c>
      <c r="I5157" s="500" t="s">
        <v>688</v>
      </c>
      <c r="J5157" s="500" t="s">
        <v>689</v>
      </c>
      <c r="K5157" s="500" t="s">
        <v>2306</v>
      </c>
      <c r="L5157" s="500" t="s">
        <v>27724</v>
      </c>
      <c r="M5157" s="500" t="s">
        <v>2307</v>
      </c>
      <c r="N5157" s="500" t="s">
        <v>16374</v>
      </c>
    </row>
    <row r="5158" spans="1:14">
      <c r="A5158" s="500" t="s">
        <v>686</v>
      </c>
      <c r="B5158" s="500" t="s">
        <v>2858</v>
      </c>
      <c r="C5158" s="500" t="s">
        <v>2888</v>
      </c>
      <c r="D5158" s="500" t="s">
        <v>2889</v>
      </c>
      <c r="E5158" s="500" t="s">
        <v>11099</v>
      </c>
      <c r="F5158" s="500" t="s">
        <v>580</v>
      </c>
      <c r="G5158" s="500" t="s">
        <v>16375</v>
      </c>
      <c r="H5158" s="500" t="s">
        <v>11088</v>
      </c>
      <c r="I5158" s="500" t="s">
        <v>688</v>
      </c>
      <c r="J5158" s="500" t="s">
        <v>689</v>
      </c>
      <c r="K5158" s="500" t="s">
        <v>2306</v>
      </c>
      <c r="L5158" s="500" t="s">
        <v>27724</v>
      </c>
      <c r="M5158" s="500" t="s">
        <v>2307</v>
      </c>
      <c r="N5158" s="500" t="s">
        <v>16376</v>
      </c>
    </row>
    <row r="5159" spans="1:14">
      <c r="A5159" s="500" t="s">
        <v>686</v>
      </c>
      <c r="B5159" s="500" t="s">
        <v>2858</v>
      </c>
      <c r="C5159" s="500" t="s">
        <v>2888</v>
      </c>
      <c r="D5159" s="500" t="s">
        <v>2889</v>
      </c>
      <c r="E5159" s="500" t="s">
        <v>11099</v>
      </c>
      <c r="F5159" s="500" t="s">
        <v>580</v>
      </c>
      <c r="G5159" s="500" t="s">
        <v>16377</v>
      </c>
      <c r="H5159" s="500" t="s">
        <v>12908</v>
      </c>
      <c r="I5159" s="500" t="s">
        <v>688</v>
      </c>
      <c r="J5159" s="500" t="s">
        <v>689</v>
      </c>
      <c r="K5159" s="500" t="s">
        <v>2306</v>
      </c>
      <c r="L5159" s="500" t="s">
        <v>27724</v>
      </c>
      <c r="M5159" s="500" t="s">
        <v>2307</v>
      </c>
      <c r="N5159" s="500" t="s">
        <v>16378</v>
      </c>
    </row>
    <row r="5160" spans="1:14">
      <c r="A5160" s="500" t="s">
        <v>686</v>
      </c>
      <c r="B5160" s="500" t="s">
        <v>2858</v>
      </c>
      <c r="C5160" s="500" t="s">
        <v>2888</v>
      </c>
      <c r="D5160" s="500" t="s">
        <v>2889</v>
      </c>
      <c r="E5160" s="500" t="s">
        <v>11099</v>
      </c>
      <c r="F5160" s="500" t="s">
        <v>580</v>
      </c>
      <c r="G5160" s="500" t="s">
        <v>16379</v>
      </c>
      <c r="H5160" s="500" t="s">
        <v>14317</v>
      </c>
      <c r="I5160" s="500" t="s">
        <v>688</v>
      </c>
      <c r="J5160" s="500" t="s">
        <v>689</v>
      </c>
      <c r="K5160" s="500" t="s">
        <v>2306</v>
      </c>
      <c r="L5160" s="500" t="s">
        <v>27724</v>
      </c>
      <c r="M5160" s="500" t="s">
        <v>2307</v>
      </c>
      <c r="N5160" s="500" t="s">
        <v>16380</v>
      </c>
    </row>
    <row r="5161" spans="1:14">
      <c r="A5161" s="500" t="s">
        <v>686</v>
      </c>
      <c r="B5161" s="500" t="s">
        <v>2858</v>
      </c>
      <c r="C5161" s="500" t="s">
        <v>2888</v>
      </c>
      <c r="D5161" s="500" t="s">
        <v>2889</v>
      </c>
      <c r="E5161" s="500" t="s">
        <v>11099</v>
      </c>
      <c r="F5161" s="500" t="s">
        <v>580</v>
      </c>
      <c r="G5161" s="500" t="s">
        <v>16381</v>
      </c>
      <c r="H5161" s="500" t="s">
        <v>11737</v>
      </c>
      <c r="I5161" s="500" t="s">
        <v>688</v>
      </c>
      <c r="J5161" s="500" t="s">
        <v>689</v>
      </c>
      <c r="K5161" s="500" t="s">
        <v>2306</v>
      </c>
      <c r="L5161" s="500" t="s">
        <v>27724</v>
      </c>
      <c r="M5161" s="500" t="s">
        <v>2307</v>
      </c>
      <c r="N5161" s="500" t="s">
        <v>16382</v>
      </c>
    </row>
    <row r="5162" spans="1:14">
      <c r="A5162" s="500" t="s">
        <v>686</v>
      </c>
      <c r="B5162" s="500" t="s">
        <v>2858</v>
      </c>
      <c r="C5162" s="500" t="s">
        <v>2888</v>
      </c>
      <c r="D5162" s="500" t="s">
        <v>2889</v>
      </c>
      <c r="E5162" s="500" t="s">
        <v>11099</v>
      </c>
      <c r="F5162" s="500" t="s">
        <v>580</v>
      </c>
      <c r="G5162" s="500" t="s">
        <v>16383</v>
      </c>
      <c r="H5162" s="500" t="s">
        <v>11700</v>
      </c>
      <c r="I5162" s="500" t="s">
        <v>688</v>
      </c>
      <c r="J5162" s="500" t="s">
        <v>689</v>
      </c>
      <c r="K5162" s="500" t="s">
        <v>2306</v>
      </c>
      <c r="L5162" s="500" t="s">
        <v>27724</v>
      </c>
      <c r="M5162" s="500" t="s">
        <v>2307</v>
      </c>
      <c r="N5162" s="500" t="s">
        <v>16384</v>
      </c>
    </row>
    <row r="5163" spans="1:14">
      <c r="A5163" s="500" t="s">
        <v>686</v>
      </c>
      <c r="B5163" s="500" t="s">
        <v>2858</v>
      </c>
      <c r="C5163" s="500" t="s">
        <v>2888</v>
      </c>
      <c r="D5163" s="500" t="s">
        <v>2889</v>
      </c>
      <c r="E5163" s="500" t="s">
        <v>11099</v>
      </c>
      <c r="F5163" s="500" t="s">
        <v>580</v>
      </c>
      <c r="G5163" s="500" t="s">
        <v>16385</v>
      </c>
      <c r="H5163" s="500" t="s">
        <v>11318</v>
      </c>
      <c r="I5163" s="500" t="s">
        <v>688</v>
      </c>
      <c r="J5163" s="500" t="s">
        <v>689</v>
      </c>
      <c r="K5163" s="500" t="s">
        <v>2306</v>
      </c>
      <c r="L5163" s="500" t="s">
        <v>27724</v>
      </c>
      <c r="M5163" s="500" t="s">
        <v>2307</v>
      </c>
      <c r="N5163" s="500" t="s">
        <v>16386</v>
      </c>
    </row>
    <row r="5164" spans="1:14">
      <c r="A5164" s="500" t="s">
        <v>686</v>
      </c>
      <c r="B5164" s="500" t="s">
        <v>2858</v>
      </c>
      <c r="C5164" s="500" t="s">
        <v>2888</v>
      </c>
      <c r="D5164" s="500" t="s">
        <v>2889</v>
      </c>
      <c r="E5164" s="500" t="s">
        <v>11099</v>
      </c>
      <c r="F5164" s="500" t="s">
        <v>580</v>
      </c>
      <c r="G5164" s="500" t="s">
        <v>16387</v>
      </c>
      <c r="H5164" s="500" t="s">
        <v>14326</v>
      </c>
      <c r="I5164" s="500" t="s">
        <v>688</v>
      </c>
      <c r="J5164" s="500" t="s">
        <v>689</v>
      </c>
      <c r="K5164" s="500" t="s">
        <v>2306</v>
      </c>
      <c r="L5164" s="500" t="s">
        <v>27724</v>
      </c>
      <c r="M5164" s="500" t="s">
        <v>2307</v>
      </c>
      <c r="N5164" s="500" t="s">
        <v>16388</v>
      </c>
    </row>
    <row r="5165" spans="1:14">
      <c r="A5165" s="500" t="s">
        <v>686</v>
      </c>
      <c r="B5165" s="500" t="s">
        <v>2858</v>
      </c>
      <c r="C5165" s="500" t="s">
        <v>2888</v>
      </c>
      <c r="D5165" s="500" t="s">
        <v>2889</v>
      </c>
      <c r="E5165" s="500" t="s">
        <v>11099</v>
      </c>
      <c r="F5165" s="500" t="s">
        <v>580</v>
      </c>
      <c r="G5165" s="500" t="s">
        <v>16389</v>
      </c>
      <c r="H5165" s="500" t="s">
        <v>11730</v>
      </c>
      <c r="I5165" s="500" t="s">
        <v>688</v>
      </c>
      <c r="J5165" s="500" t="s">
        <v>689</v>
      </c>
      <c r="K5165" s="500" t="s">
        <v>2306</v>
      </c>
      <c r="L5165" s="500" t="s">
        <v>27724</v>
      </c>
      <c r="M5165" s="500" t="s">
        <v>2307</v>
      </c>
      <c r="N5165" s="500" t="s">
        <v>16390</v>
      </c>
    </row>
    <row r="5166" spans="1:14">
      <c r="A5166" s="500" t="s">
        <v>686</v>
      </c>
      <c r="B5166" s="500" t="s">
        <v>2858</v>
      </c>
      <c r="C5166" s="500" t="s">
        <v>2888</v>
      </c>
      <c r="D5166" s="500" t="s">
        <v>2889</v>
      </c>
      <c r="E5166" s="500" t="s">
        <v>11099</v>
      </c>
      <c r="F5166" s="500" t="s">
        <v>580</v>
      </c>
      <c r="G5166" s="500" t="s">
        <v>16391</v>
      </c>
      <c r="H5166" s="500" t="s">
        <v>14564</v>
      </c>
      <c r="I5166" s="500" t="s">
        <v>688</v>
      </c>
      <c r="J5166" s="500" t="s">
        <v>689</v>
      </c>
      <c r="K5166" s="500" t="s">
        <v>2306</v>
      </c>
      <c r="L5166" s="500" t="s">
        <v>27724</v>
      </c>
      <c r="M5166" s="500" t="s">
        <v>2307</v>
      </c>
      <c r="N5166" s="500" t="s">
        <v>16392</v>
      </c>
    </row>
    <row r="5167" spans="1:14">
      <c r="A5167" s="500" t="s">
        <v>686</v>
      </c>
      <c r="B5167" s="500" t="s">
        <v>2858</v>
      </c>
      <c r="C5167" s="500" t="s">
        <v>2888</v>
      </c>
      <c r="D5167" s="500" t="s">
        <v>2889</v>
      </c>
      <c r="E5167" s="500" t="s">
        <v>11099</v>
      </c>
      <c r="F5167" s="500" t="s">
        <v>580</v>
      </c>
      <c r="G5167" s="500" t="s">
        <v>16393</v>
      </c>
      <c r="H5167" s="500" t="s">
        <v>14819</v>
      </c>
      <c r="I5167" s="500" t="s">
        <v>688</v>
      </c>
      <c r="J5167" s="500" t="s">
        <v>689</v>
      </c>
      <c r="K5167" s="500" t="s">
        <v>2306</v>
      </c>
      <c r="L5167" s="500" t="s">
        <v>27724</v>
      </c>
      <c r="M5167" s="500" t="s">
        <v>2307</v>
      </c>
      <c r="N5167" s="500" t="s">
        <v>16394</v>
      </c>
    </row>
    <row r="5168" spans="1:14">
      <c r="A5168" s="500" t="s">
        <v>686</v>
      </c>
      <c r="B5168" s="500" t="s">
        <v>2858</v>
      </c>
      <c r="C5168" s="500" t="s">
        <v>2888</v>
      </c>
      <c r="D5168" s="500" t="s">
        <v>2889</v>
      </c>
      <c r="E5168" s="500" t="s">
        <v>11099</v>
      </c>
      <c r="F5168" s="500" t="s">
        <v>580</v>
      </c>
      <c r="G5168" s="500" t="s">
        <v>16395</v>
      </c>
      <c r="H5168" s="500" t="s">
        <v>15073</v>
      </c>
      <c r="I5168" s="500" t="s">
        <v>688</v>
      </c>
      <c r="J5168" s="500" t="s">
        <v>689</v>
      </c>
      <c r="K5168" s="500" t="s">
        <v>2306</v>
      </c>
      <c r="L5168" s="500" t="s">
        <v>27724</v>
      </c>
      <c r="M5168" s="500" t="s">
        <v>2307</v>
      </c>
      <c r="N5168" s="500" t="s">
        <v>16396</v>
      </c>
    </row>
    <row r="5169" spans="1:14">
      <c r="A5169" s="500" t="s">
        <v>686</v>
      </c>
      <c r="B5169" s="500" t="s">
        <v>2858</v>
      </c>
      <c r="C5169" s="500" t="s">
        <v>2888</v>
      </c>
      <c r="D5169" s="500" t="s">
        <v>2889</v>
      </c>
      <c r="E5169" s="500" t="s">
        <v>11099</v>
      </c>
      <c r="F5169" s="500" t="s">
        <v>580</v>
      </c>
      <c r="G5169" s="500" t="s">
        <v>16397</v>
      </c>
      <c r="H5169" s="500" t="s">
        <v>15597</v>
      </c>
      <c r="I5169" s="500" t="s">
        <v>688</v>
      </c>
      <c r="J5169" s="500" t="s">
        <v>689</v>
      </c>
      <c r="K5169" s="500" t="s">
        <v>2306</v>
      </c>
      <c r="L5169" s="500" t="s">
        <v>27724</v>
      </c>
      <c r="M5169" s="500" t="s">
        <v>2307</v>
      </c>
      <c r="N5169" s="500" t="s">
        <v>16398</v>
      </c>
    </row>
    <row r="5170" spans="1:14">
      <c r="A5170" s="500" t="s">
        <v>686</v>
      </c>
      <c r="B5170" s="500" t="s">
        <v>2858</v>
      </c>
      <c r="C5170" s="500" t="s">
        <v>2888</v>
      </c>
      <c r="D5170" s="500" t="s">
        <v>2889</v>
      </c>
      <c r="E5170" s="500" t="s">
        <v>11099</v>
      </c>
      <c r="F5170" s="500" t="s">
        <v>580</v>
      </c>
      <c r="G5170" s="500" t="s">
        <v>16399</v>
      </c>
      <c r="H5170" s="500" t="s">
        <v>11088</v>
      </c>
      <c r="I5170" s="500" t="s">
        <v>688</v>
      </c>
      <c r="J5170" s="500" t="s">
        <v>689</v>
      </c>
      <c r="K5170" s="500" t="s">
        <v>2306</v>
      </c>
      <c r="L5170" s="500" t="s">
        <v>27724</v>
      </c>
      <c r="M5170" s="500" t="s">
        <v>2307</v>
      </c>
      <c r="N5170" s="500" t="s">
        <v>16400</v>
      </c>
    </row>
    <row r="5171" spans="1:14">
      <c r="A5171" s="500" t="s">
        <v>686</v>
      </c>
      <c r="B5171" s="500" t="s">
        <v>2858</v>
      </c>
      <c r="C5171" s="500" t="s">
        <v>2888</v>
      </c>
      <c r="D5171" s="500" t="s">
        <v>2889</v>
      </c>
      <c r="E5171" s="500" t="s">
        <v>11099</v>
      </c>
      <c r="F5171" s="500" t="s">
        <v>580</v>
      </c>
      <c r="G5171" s="500" t="s">
        <v>16401</v>
      </c>
      <c r="H5171" s="500" t="s">
        <v>12908</v>
      </c>
      <c r="I5171" s="500" t="s">
        <v>688</v>
      </c>
      <c r="J5171" s="500" t="s">
        <v>689</v>
      </c>
      <c r="K5171" s="500" t="s">
        <v>2306</v>
      </c>
      <c r="L5171" s="500" t="s">
        <v>27724</v>
      </c>
      <c r="M5171" s="500" t="s">
        <v>2307</v>
      </c>
      <c r="N5171" s="500" t="s">
        <v>16402</v>
      </c>
    </row>
    <row r="5172" spans="1:14">
      <c r="A5172" s="500" t="s">
        <v>686</v>
      </c>
      <c r="B5172" s="500" t="s">
        <v>2858</v>
      </c>
      <c r="C5172" s="500" t="s">
        <v>2888</v>
      </c>
      <c r="D5172" s="500" t="s">
        <v>2889</v>
      </c>
      <c r="E5172" s="500" t="s">
        <v>11099</v>
      </c>
      <c r="F5172" s="500" t="s">
        <v>580</v>
      </c>
      <c r="G5172" s="500" t="s">
        <v>16403</v>
      </c>
      <c r="H5172" s="500" t="s">
        <v>16404</v>
      </c>
      <c r="I5172" s="500" t="s">
        <v>688</v>
      </c>
      <c r="J5172" s="500" t="s">
        <v>689</v>
      </c>
      <c r="K5172" s="500" t="s">
        <v>2306</v>
      </c>
      <c r="L5172" s="500" t="s">
        <v>27724</v>
      </c>
      <c r="M5172" s="500" t="s">
        <v>2307</v>
      </c>
      <c r="N5172" s="500" t="s">
        <v>16405</v>
      </c>
    </row>
    <row r="5173" spans="1:14">
      <c r="A5173" s="500" t="s">
        <v>686</v>
      </c>
      <c r="B5173" s="500" t="s">
        <v>2858</v>
      </c>
      <c r="C5173" s="500" t="s">
        <v>2888</v>
      </c>
      <c r="D5173" s="500" t="s">
        <v>2889</v>
      </c>
      <c r="E5173" s="500" t="s">
        <v>11099</v>
      </c>
      <c r="F5173" s="500" t="s">
        <v>580</v>
      </c>
      <c r="G5173" s="500" t="s">
        <v>16406</v>
      </c>
      <c r="H5173" s="500" t="s">
        <v>3942</v>
      </c>
      <c r="I5173" s="500" t="s">
        <v>688</v>
      </c>
      <c r="J5173" s="500" t="s">
        <v>689</v>
      </c>
      <c r="K5173" s="500" t="s">
        <v>2306</v>
      </c>
      <c r="L5173" s="500" t="s">
        <v>27724</v>
      </c>
      <c r="M5173" s="500" t="s">
        <v>2307</v>
      </c>
      <c r="N5173" s="500" t="s">
        <v>16407</v>
      </c>
    </row>
    <row r="5174" spans="1:14">
      <c r="A5174" s="500" t="s">
        <v>686</v>
      </c>
      <c r="B5174" s="500" t="s">
        <v>2858</v>
      </c>
      <c r="C5174" s="500" t="s">
        <v>2888</v>
      </c>
      <c r="D5174" s="500" t="s">
        <v>2889</v>
      </c>
      <c r="E5174" s="500" t="s">
        <v>11099</v>
      </c>
      <c r="F5174" s="500" t="s">
        <v>580</v>
      </c>
      <c r="G5174" s="500" t="s">
        <v>16408</v>
      </c>
      <c r="H5174" s="500" t="s">
        <v>14374</v>
      </c>
      <c r="I5174" s="500" t="s">
        <v>688</v>
      </c>
      <c r="J5174" s="500" t="s">
        <v>689</v>
      </c>
      <c r="K5174" s="500" t="s">
        <v>2306</v>
      </c>
      <c r="L5174" s="500" t="s">
        <v>27724</v>
      </c>
      <c r="M5174" s="500" t="s">
        <v>2307</v>
      </c>
      <c r="N5174" s="500" t="s">
        <v>16409</v>
      </c>
    </row>
    <row r="5175" spans="1:14">
      <c r="A5175" s="500" t="s">
        <v>686</v>
      </c>
      <c r="B5175" s="500" t="s">
        <v>2858</v>
      </c>
      <c r="C5175" s="500" t="s">
        <v>2888</v>
      </c>
      <c r="D5175" s="500" t="s">
        <v>2889</v>
      </c>
      <c r="E5175" s="500" t="s">
        <v>11099</v>
      </c>
      <c r="F5175" s="500" t="s">
        <v>580</v>
      </c>
      <c r="G5175" s="500" t="s">
        <v>16410</v>
      </c>
      <c r="H5175" s="500" t="s">
        <v>7107</v>
      </c>
      <c r="I5175" s="500" t="s">
        <v>688</v>
      </c>
      <c r="J5175" s="500" t="s">
        <v>689</v>
      </c>
      <c r="K5175" s="500" t="s">
        <v>2306</v>
      </c>
      <c r="L5175" s="500" t="s">
        <v>27724</v>
      </c>
      <c r="M5175" s="500" t="s">
        <v>2307</v>
      </c>
      <c r="N5175" s="500" t="s">
        <v>16411</v>
      </c>
    </row>
    <row r="5176" spans="1:14">
      <c r="A5176" s="500" t="s">
        <v>686</v>
      </c>
      <c r="B5176" s="500" t="s">
        <v>2858</v>
      </c>
      <c r="C5176" s="500" t="s">
        <v>2888</v>
      </c>
      <c r="D5176" s="500" t="s">
        <v>2889</v>
      </c>
      <c r="E5176" s="500" t="s">
        <v>11099</v>
      </c>
      <c r="F5176" s="500" t="s">
        <v>580</v>
      </c>
      <c r="G5176" s="500" t="s">
        <v>16412</v>
      </c>
      <c r="H5176" s="500" t="s">
        <v>7011</v>
      </c>
      <c r="I5176" s="500" t="s">
        <v>688</v>
      </c>
      <c r="J5176" s="500" t="s">
        <v>689</v>
      </c>
      <c r="K5176" s="500" t="s">
        <v>2306</v>
      </c>
      <c r="L5176" s="500" t="s">
        <v>27724</v>
      </c>
      <c r="M5176" s="500" t="s">
        <v>2307</v>
      </c>
      <c r="N5176" s="500" t="s">
        <v>16413</v>
      </c>
    </row>
    <row r="5177" spans="1:14">
      <c r="A5177" s="500" t="s">
        <v>686</v>
      </c>
      <c r="B5177" s="500" t="s">
        <v>2858</v>
      </c>
      <c r="C5177" s="500" t="s">
        <v>2888</v>
      </c>
      <c r="D5177" s="500" t="s">
        <v>2889</v>
      </c>
      <c r="E5177" s="500" t="s">
        <v>11099</v>
      </c>
      <c r="F5177" s="500" t="s">
        <v>580</v>
      </c>
      <c r="G5177" s="500" t="s">
        <v>16414</v>
      </c>
      <c r="H5177" s="500" t="s">
        <v>14381</v>
      </c>
      <c r="I5177" s="500" t="s">
        <v>688</v>
      </c>
      <c r="J5177" s="500" t="s">
        <v>689</v>
      </c>
      <c r="K5177" s="500" t="s">
        <v>2306</v>
      </c>
      <c r="L5177" s="500" t="s">
        <v>27724</v>
      </c>
      <c r="M5177" s="500" t="s">
        <v>2307</v>
      </c>
      <c r="N5177" s="500" t="s">
        <v>16415</v>
      </c>
    </row>
    <row r="5178" spans="1:14">
      <c r="A5178" s="500" t="s">
        <v>686</v>
      </c>
      <c r="B5178" s="500" t="s">
        <v>2858</v>
      </c>
      <c r="C5178" s="500" t="s">
        <v>2888</v>
      </c>
      <c r="D5178" s="500" t="s">
        <v>2889</v>
      </c>
      <c r="E5178" s="500" t="s">
        <v>11099</v>
      </c>
      <c r="F5178" s="500" t="s">
        <v>580</v>
      </c>
      <c r="G5178" s="500" t="s">
        <v>16416</v>
      </c>
      <c r="H5178" s="500" t="s">
        <v>14353</v>
      </c>
      <c r="I5178" s="500" t="s">
        <v>688</v>
      </c>
      <c r="J5178" s="500" t="s">
        <v>689</v>
      </c>
      <c r="K5178" s="500" t="s">
        <v>2306</v>
      </c>
      <c r="L5178" s="500" t="s">
        <v>27724</v>
      </c>
      <c r="M5178" s="500" t="s">
        <v>2307</v>
      </c>
      <c r="N5178" s="500" t="s">
        <v>16417</v>
      </c>
    </row>
    <row r="5179" spans="1:14">
      <c r="A5179" s="500" t="s">
        <v>686</v>
      </c>
      <c r="B5179" s="500" t="s">
        <v>2858</v>
      </c>
      <c r="C5179" s="500" t="s">
        <v>2888</v>
      </c>
      <c r="D5179" s="500" t="s">
        <v>2889</v>
      </c>
      <c r="E5179" s="500" t="s">
        <v>11099</v>
      </c>
      <c r="F5179" s="500" t="s">
        <v>580</v>
      </c>
      <c r="G5179" s="500" t="s">
        <v>16418</v>
      </c>
      <c r="H5179" s="500" t="s">
        <v>14615</v>
      </c>
      <c r="I5179" s="500" t="s">
        <v>688</v>
      </c>
      <c r="J5179" s="500" t="s">
        <v>689</v>
      </c>
      <c r="K5179" s="500" t="s">
        <v>2306</v>
      </c>
      <c r="L5179" s="500" t="s">
        <v>27724</v>
      </c>
      <c r="M5179" s="500" t="s">
        <v>2307</v>
      </c>
      <c r="N5179" s="500" t="s">
        <v>16419</v>
      </c>
    </row>
    <row r="5180" spans="1:14">
      <c r="A5180" s="500" t="s">
        <v>686</v>
      </c>
      <c r="B5180" s="500" t="s">
        <v>2858</v>
      </c>
      <c r="C5180" s="500" t="s">
        <v>2888</v>
      </c>
      <c r="D5180" s="500" t="s">
        <v>2889</v>
      </c>
      <c r="E5180" s="500" t="s">
        <v>11099</v>
      </c>
      <c r="F5180" s="500" t="s">
        <v>580</v>
      </c>
      <c r="G5180" s="500" t="s">
        <v>16420</v>
      </c>
      <c r="H5180" s="500" t="s">
        <v>14870</v>
      </c>
      <c r="I5180" s="500" t="s">
        <v>688</v>
      </c>
      <c r="J5180" s="500" t="s">
        <v>689</v>
      </c>
      <c r="K5180" s="500" t="s">
        <v>2306</v>
      </c>
      <c r="L5180" s="500" t="s">
        <v>27724</v>
      </c>
      <c r="M5180" s="500" t="s">
        <v>2307</v>
      </c>
      <c r="N5180" s="500" t="s">
        <v>16421</v>
      </c>
    </row>
    <row r="5181" spans="1:14">
      <c r="A5181" s="500" t="s">
        <v>686</v>
      </c>
      <c r="B5181" s="500" t="s">
        <v>2858</v>
      </c>
      <c r="C5181" s="500" t="s">
        <v>2888</v>
      </c>
      <c r="D5181" s="500" t="s">
        <v>2889</v>
      </c>
      <c r="E5181" s="500" t="s">
        <v>11099</v>
      </c>
      <c r="F5181" s="500" t="s">
        <v>580</v>
      </c>
      <c r="G5181" s="500" t="s">
        <v>16422</v>
      </c>
      <c r="H5181" s="500" t="s">
        <v>11398</v>
      </c>
      <c r="I5181" s="500" t="s">
        <v>688</v>
      </c>
      <c r="J5181" s="500" t="s">
        <v>689</v>
      </c>
      <c r="K5181" s="500" t="s">
        <v>2306</v>
      </c>
      <c r="L5181" s="500" t="s">
        <v>27724</v>
      </c>
      <c r="M5181" s="500" t="s">
        <v>2307</v>
      </c>
      <c r="N5181" s="500" t="s">
        <v>16423</v>
      </c>
    </row>
    <row r="5182" spans="1:14">
      <c r="A5182" s="500" t="s">
        <v>686</v>
      </c>
      <c r="B5182" s="500" t="s">
        <v>2858</v>
      </c>
      <c r="C5182" s="500" t="s">
        <v>2888</v>
      </c>
      <c r="D5182" s="500" t="s">
        <v>2889</v>
      </c>
      <c r="E5182" s="500" t="s">
        <v>11099</v>
      </c>
      <c r="F5182" s="500" t="s">
        <v>580</v>
      </c>
      <c r="G5182" s="500" t="s">
        <v>16424</v>
      </c>
      <c r="H5182" s="500" t="s">
        <v>14435</v>
      </c>
      <c r="I5182" s="500" t="s">
        <v>688</v>
      </c>
      <c r="J5182" s="500" t="s">
        <v>689</v>
      </c>
      <c r="K5182" s="500" t="s">
        <v>2306</v>
      </c>
      <c r="L5182" s="500" t="s">
        <v>27724</v>
      </c>
      <c r="M5182" s="500" t="s">
        <v>2307</v>
      </c>
      <c r="N5182" s="500" t="s">
        <v>16425</v>
      </c>
    </row>
    <row r="5183" spans="1:14">
      <c r="A5183" s="500" t="s">
        <v>686</v>
      </c>
      <c r="B5183" s="500" t="s">
        <v>2858</v>
      </c>
      <c r="C5183" s="500" t="s">
        <v>2888</v>
      </c>
      <c r="D5183" s="500" t="s">
        <v>2889</v>
      </c>
      <c r="E5183" s="500" t="s">
        <v>11099</v>
      </c>
      <c r="F5183" s="500" t="s">
        <v>580</v>
      </c>
      <c r="G5183" s="500" t="s">
        <v>16426</v>
      </c>
      <c r="H5183" s="500" t="s">
        <v>11044</v>
      </c>
      <c r="I5183" s="500" t="s">
        <v>688</v>
      </c>
      <c r="J5183" s="500" t="s">
        <v>689</v>
      </c>
      <c r="K5183" s="500" t="s">
        <v>2306</v>
      </c>
      <c r="L5183" s="500" t="s">
        <v>27724</v>
      </c>
      <c r="M5183" s="500" t="s">
        <v>2307</v>
      </c>
      <c r="N5183" s="500" t="s">
        <v>16427</v>
      </c>
    </row>
    <row r="5184" spans="1:14">
      <c r="A5184" s="500" t="s">
        <v>686</v>
      </c>
      <c r="B5184" s="500" t="s">
        <v>2858</v>
      </c>
      <c r="C5184" s="500" t="s">
        <v>2888</v>
      </c>
      <c r="D5184" s="500" t="s">
        <v>2889</v>
      </c>
      <c r="E5184" s="500" t="s">
        <v>11099</v>
      </c>
      <c r="F5184" s="500" t="s">
        <v>580</v>
      </c>
      <c r="G5184" s="500" t="s">
        <v>16428</v>
      </c>
      <c r="H5184" s="500" t="s">
        <v>3969</v>
      </c>
      <c r="I5184" s="500" t="s">
        <v>688</v>
      </c>
      <c r="J5184" s="500" t="s">
        <v>689</v>
      </c>
      <c r="K5184" s="500" t="s">
        <v>2306</v>
      </c>
      <c r="L5184" s="500" t="s">
        <v>27724</v>
      </c>
      <c r="M5184" s="500" t="s">
        <v>2307</v>
      </c>
      <c r="N5184" s="500" t="s">
        <v>16429</v>
      </c>
    </row>
    <row r="5185" spans="1:14">
      <c r="A5185" s="500" t="s">
        <v>686</v>
      </c>
      <c r="B5185" s="500" t="s">
        <v>2858</v>
      </c>
      <c r="C5185" s="500" t="s">
        <v>2888</v>
      </c>
      <c r="D5185" s="500" t="s">
        <v>2889</v>
      </c>
      <c r="E5185" s="500" t="s">
        <v>11099</v>
      </c>
      <c r="F5185" s="500" t="s">
        <v>580</v>
      </c>
      <c r="G5185" s="500" t="s">
        <v>16430</v>
      </c>
      <c r="H5185" s="500" t="s">
        <v>3942</v>
      </c>
      <c r="I5185" s="500" t="s">
        <v>688</v>
      </c>
      <c r="J5185" s="500" t="s">
        <v>689</v>
      </c>
      <c r="K5185" s="500" t="s">
        <v>2306</v>
      </c>
      <c r="L5185" s="500" t="s">
        <v>27724</v>
      </c>
      <c r="M5185" s="500" t="s">
        <v>2307</v>
      </c>
      <c r="N5185" s="500" t="s">
        <v>16431</v>
      </c>
    </row>
    <row r="5186" spans="1:14">
      <c r="A5186" s="500" t="s">
        <v>686</v>
      </c>
      <c r="B5186" s="500" t="s">
        <v>2858</v>
      </c>
      <c r="C5186" s="500" t="s">
        <v>2888</v>
      </c>
      <c r="D5186" s="500" t="s">
        <v>2889</v>
      </c>
      <c r="E5186" s="500" t="s">
        <v>11099</v>
      </c>
      <c r="F5186" s="500" t="s">
        <v>580</v>
      </c>
      <c r="G5186" s="500" t="s">
        <v>16432</v>
      </c>
      <c r="H5186" s="500" t="s">
        <v>14374</v>
      </c>
      <c r="I5186" s="500" t="s">
        <v>688</v>
      </c>
      <c r="J5186" s="500" t="s">
        <v>689</v>
      </c>
      <c r="K5186" s="500" t="s">
        <v>2306</v>
      </c>
      <c r="L5186" s="500" t="s">
        <v>27724</v>
      </c>
      <c r="M5186" s="500" t="s">
        <v>2307</v>
      </c>
      <c r="N5186" s="500" t="s">
        <v>16433</v>
      </c>
    </row>
    <row r="5187" spans="1:14">
      <c r="A5187" s="500" t="s">
        <v>686</v>
      </c>
      <c r="B5187" s="500" t="s">
        <v>2858</v>
      </c>
      <c r="C5187" s="500" t="s">
        <v>2888</v>
      </c>
      <c r="D5187" s="500" t="s">
        <v>2889</v>
      </c>
      <c r="E5187" s="500" t="s">
        <v>11099</v>
      </c>
      <c r="F5187" s="500" t="s">
        <v>580</v>
      </c>
      <c r="G5187" s="500" t="s">
        <v>16434</v>
      </c>
      <c r="H5187" s="500" t="s">
        <v>7107</v>
      </c>
      <c r="I5187" s="500" t="s">
        <v>688</v>
      </c>
      <c r="J5187" s="500" t="s">
        <v>689</v>
      </c>
      <c r="K5187" s="500" t="s">
        <v>2306</v>
      </c>
      <c r="L5187" s="500" t="s">
        <v>27724</v>
      </c>
      <c r="M5187" s="500" t="s">
        <v>2307</v>
      </c>
      <c r="N5187" s="500" t="s">
        <v>16435</v>
      </c>
    </row>
    <row r="5188" spans="1:14">
      <c r="A5188" s="500" t="s">
        <v>686</v>
      </c>
      <c r="B5188" s="500" t="s">
        <v>2858</v>
      </c>
      <c r="C5188" s="500" t="s">
        <v>2888</v>
      </c>
      <c r="D5188" s="500" t="s">
        <v>2889</v>
      </c>
      <c r="E5188" s="500" t="s">
        <v>11099</v>
      </c>
      <c r="F5188" s="500" t="s">
        <v>580</v>
      </c>
      <c r="G5188" s="500" t="s">
        <v>16436</v>
      </c>
      <c r="H5188" s="500" t="s">
        <v>7011</v>
      </c>
      <c r="I5188" s="500" t="s">
        <v>688</v>
      </c>
      <c r="J5188" s="500" t="s">
        <v>689</v>
      </c>
      <c r="K5188" s="500" t="s">
        <v>2306</v>
      </c>
      <c r="L5188" s="500" t="s">
        <v>27724</v>
      </c>
      <c r="M5188" s="500" t="s">
        <v>2307</v>
      </c>
      <c r="N5188" s="500" t="s">
        <v>16437</v>
      </c>
    </row>
    <row r="5189" spans="1:14">
      <c r="A5189" s="500" t="s">
        <v>686</v>
      </c>
      <c r="B5189" s="500" t="s">
        <v>2858</v>
      </c>
      <c r="C5189" s="500" t="s">
        <v>2888</v>
      </c>
      <c r="D5189" s="500" t="s">
        <v>2889</v>
      </c>
      <c r="E5189" s="500" t="s">
        <v>11099</v>
      </c>
      <c r="F5189" s="500" t="s">
        <v>580</v>
      </c>
      <c r="G5189" s="500" t="s">
        <v>16438</v>
      </c>
      <c r="H5189" s="500" t="s">
        <v>14381</v>
      </c>
      <c r="I5189" s="500" t="s">
        <v>688</v>
      </c>
      <c r="J5189" s="500" t="s">
        <v>689</v>
      </c>
      <c r="K5189" s="500" t="s">
        <v>2306</v>
      </c>
      <c r="L5189" s="500" t="s">
        <v>27724</v>
      </c>
      <c r="M5189" s="500" t="s">
        <v>2307</v>
      </c>
      <c r="N5189" s="500" t="s">
        <v>16439</v>
      </c>
    </row>
    <row r="5190" spans="1:14">
      <c r="A5190" s="500" t="s">
        <v>686</v>
      </c>
      <c r="B5190" s="500" t="s">
        <v>2858</v>
      </c>
      <c r="C5190" s="500" t="s">
        <v>2888</v>
      </c>
      <c r="D5190" s="500" t="s">
        <v>2889</v>
      </c>
      <c r="E5190" s="500" t="s">
        <v>11099</v>
      </c>
      <c r="F5190" s="500" t="s">
        <v>580</v>
      </c>
      <c r="G5190" s="500" t="s">
        <v>16440</v>
      </c>
      <c r="H5190" s="500" t="s">
        <v>14353</v>
      </c>
      <c r="I5190" s="500" t="s">
        <v>688</v>
      </c>
      <c r="J5190" s="500" t="s">
        <v>689</v>
      </c>
      <c r="K5190" s="500" t="s">
        <v>2306</v>
      </c>
      <c r="L5190" s="500" t="s">
        <v>27724</v>
      </c>
      <c r="M5190" s="500" t="s">
        <v>2307</v>
      </c>
      <c r="N5190" s="500" t="s">
        <v>16441</v>
      </c>
    </row>
    <row r="5191" spans="1:14">
      <c r="A5191" s="500" t="s">
        <v>686</v>
      </c>
      <c r="B5191" s="500" t="s">
        <v>2858</v>
      </c>
      <c r="C5191" s="500" t="s">
        <v>2888</v>
      </c>
      <c r="D5191" s="500" t="s">
        <v>2889</v>
      </c>
      <c r="E5191" s="500" t="s">
        <v>11099</v>
      </c>
      <c r="F5191" s="500" t="s">
        <v>580</v>
      </c>
      <c r="G5191" s="500" t="s">
        <v>16442</v>
      </c>
      <c r="H5191" s="500" t="s">
        <v>14615</v>
      </c>
      <c r="I5191" s="500" t="s">
        <v>688</v>
      </c>
      <c r="J5191" s="500" t="s">
        <v>689</v>
      </c>
      <c r="K5191" s="500" t="s">
        <v>2306</v>
      </c>
      <c r="L5191" s="500" t="s">
        <v>27724</v>
      </c>
      <c r="M5191" s="500" t="s">
        <v>2307</v>
      </c>
      <c r="N5191" s="500" t="s">
        <v>16443</v>
      </c>
    </row>
    <row r="5192" spans="1:14">
      <c r="A5192" s="500" t="s">
        <v>686</v>
      </c>
      <c r="B5192" s="500" t="s">
        <v>2858</v>
      </c>
      <c r="C5192" s="500" t="s">
        <v>2888</v>
      </c>
      <c r="D5192" s="500" t="s">
        <v>2889</v>
      </c>
      <c r="E5192" s="500" t="s">
        <v>11099</v>
      </c>
      <c r="F5192" s="500" t="s">
        <v>580</v>
      </c>
      <c r="G5192" s="500" t="s">
        <v>16444</v>
      </c>
      <c r="H5192" s="500" t="s">
        <v>14870</v>
      </c>
      <c r="I5192" s="500" t="s">
        <v>688</v>
      </c>
      <c r="J5192" s="500" t="s">
        <v>689</v>
      </c>
      <c r="K5192" s="500" t="s">
        <v>2306</v>
      </c>
      <c r="L5192" s="500" t="s">
        <v>27724</v>
      </c>
      <c r="M5192" s="500" t="s">
        <v>2307</v>
      </c>
      <c r="N5192" s="500" t="s">
        <v>16445</v>
      </c>
    </row>
    <row r="5193" spans="1:14">
      <c r="A5193" s="500" t="s">
        <v>686</v>
      </c>
      <c r="B5193" s="500" t="s">
        <v>2858</v>
      </c>
      <c r="C5193" s="500" t="s">
        <v>2888</v>
      </c>
      <c r="D5193" s="500" t="s">
        <v>2889</v>
      </c>
      <c r="E5193" s="500" t="s">
        <v>11099</v>
      </c>
      <c r="F5193" s="500" t="s">
        <v>580</v>
      </c>
      <c r="G5193" s="500" t="s">
        <v>16446</v>
      </c>
      <c r="H5193" s="500" t="s">
        <v>11398</v>
      </c>
      <c r="I5193" s="500" t="s">
        <v>688</v>
      </c>
      <c r="J5193" s="500" t="s">
        <v>689</v>
      </c>
      <c r="K5193" s="500" t="s">
        <v>2306</v>
      </c>
      <c r="L5193" s="500" t="s">
        <v>27724</v>
      </c>
      <c r="M5193" s="500" t="s">
        <v>2307</v>
      </c>
      <c r="N5193" s="500" t="s">
        <v>16447</v>
      </c>
    </row>
    <row r="5194" spans="1:14">
      <c r="A5194" s="500" t="s">
        <v>686</v>
      </c>
      <c r="B5194" s="500" t="s">
        <v>2858</v>
      </c>
      <c r="C5194" s="500" t="s">
        <v>2888</v>
      </c>
      <c r="D5194" s="500" t="s">
        <v>2889</v>
      </c>
      <c r="E5194" s="500" t="s">
        <v>11099</v>
      </c>
      <c r="F5194" s="500" t="s">
        <v>580</v>
      </c>
      <c r="G5194" s="500" t="s">
        <v>16448</v>
      </c>
      <c r="H5194" s="500" t="s">
        <v>14435</v>
      </c>
      <c r="I5194" s="500" t="s">
        <v>688</v>
      </c>
      <c r="J5194" s="500" t="s">
        <v>689</v>
      </c>
      <c r="K5194" s="500" t="s">
        <v>2306</v>
      </c>
      <c r="L5194" s="500" t="s">
        <v>27724</v>
      </c>
      <c r="M5194" s="500" t="s">
        <v>2307</v>
      </c>
      <c r="N5194" s="500" t="s">
        <v>16449</v>
      </c>
    </row>
    <row r="5195" spans="1:14">
      <c r="A5195" s="500" t="s">
        <v>686</v>
      </c>
      <c r="B5195" s="500" t="s">
        <v>2858</v>
      </c>
      <c r="C5195" s="500" t="s">
        <v>2888</v>
      </c>
      <c r="D5195" s="500" t="s">
        <v>2889</v>
      </c>
      <c r="E5195" s="500" t="s">
        <v>11099</v>
      </c>
      <c r="F5195" s="500" t="s">
        <v>580</v>
      </c>
      <c r="G5195" s="500" t="s">
        <v>16450</v>
      </c>
      <c r="H5195" s="500" t="s">
        <v>11044</v>
      </c>
      <c r="I5195" s="500" t="s">
        <v>688</v>
      </c>
      <c r="J5195" s="500" t="s">
        <v>689</v>
      </c>
      <c r="K5195" s="500" t="s">
        <v>2306</v>
      </c>
      <c r="L5195" s="500" t="s">
        <v>27724</v>
      </c>
      <c r="M5195" s="500" t="s">
        <v>2307</v>
      </c>
      <c r="N5195" s="500" t="s">
        <v>16451</v>
      </c>
    </row>
    <row r="5196" spans="1:14">
      <c r="A5196" s="500" t="s">
        <v>686</v>
      </c>
      <c r="B5196" s="500" t="s">
        <v>2858</v>
      </c>
      <c r="C5196" s="500" t="s">
        <v>2888</v>
      </c>
      <c r="D5196" s="500" t="s">
        <v>2889</v>
      </c>
      <c r="E5196" s="500" t="s">
        <v>11099</v>
      </c>
      <c r="F5196" s="500" t="s">
        <v>580</v>
      </c>
      <c r="G5196" s="500" t="s">
        <v>16452</v>
      </c>
      <c r="H5196" s="500" t="s">
        <v>3969</v>
      </c>
      <c r="I5196" s="500" t="s">
        <v>688</v>
      </c>
      <c r="J5196" s="500" t="s">
        <v>689</v>
      </c>
      <c r="K5196" s="500" t="s">
        <v>2306</v>
      </c>
      <c r="L5196" s="500" t="s">
        <v>27724</v>
      </c>
      <c r="M5196" s="500" t="s">
        <v>2307</v>
      </c>
      <c r="N5196" s="500" t="s">
        <v>16453</v>
      </c>
    </row>
    <row r="5197" spans="1:14">
      <c r="A5197" s="500" t="s">
        <v>686</v>
      </c>
      <c r="B5197" s="500" t="s">
        <v>2858</v>
      </c>
      <c r="C5197" s="500" t="s">
        <v>2888</v>
      </c>
      <c r="D5197" s="500" t="s">
        <v>2889</v>
      </c>
      <c r="E5197" s="500" t="s">
        <v>11099</v>
      </c>
      <c r="F5197" s="500" t="s">
        <v>580</v>
      </c>
      <c r="G5197" s="500" t="s">
        <v>16454</v>
      </c>
      <c r="H5197" s="500" t="s">
        <v>16455</v>
      </c>
      <c r="I5197" s="500" t="s">
        <v>688</v>
      </c>
      <c r="J5197" s="500" t="s">
        <v>689</v>
      </c>
      <c r="K5197" s="500" t="s">
        <v>2306</v>
      </c>
      <c r="L5197" s="500" t="s">
        <v>27724</v>
      </c>
      <c r="M5197" s="500" t="s">
        <v>2307</v>
      </c>
      <c r="N5197" s="500" t="s">
        <v>16456</v>
      </c>
    </row>
    <row r="5198" spans="1:14">
      <c r="A5198" s="500" t="s">
        <v>686</v>
      </c>
      <c r="B5198" s="500" t="s">
        <v>2858</v>
      </c>
      <c r="C5198" s="500" t="s">
        <v>2888</v>
      </c>
      <c r="D5198" s="500" t="s">
        <v>2889</v>
      </c>
      <c r="E5198" s="500" t="s">
        <v>11099</v>
      </c>
      <c r="F5198" s="500" t="s">
        <v>580</v>
      </c>
      <c r="G5198" s="500" t="s">
        <v>16457</v>
      </c>
      <c r="H5198" s="500" t="s">
        <v>11801</v>
      </c>
      <c r="I5198" s="500" t="s">
        <v>688</v>
      </c>
      <c r="J5198" s="500" t="s">
        <v>689</v>
      </c>
      <c r="K5198" s="500" t="s">
        <v>2306</v>
      </c>
      <c r="L5198" s="500" t="s">
        <v>27724</v>
      </c>
      <c r="M5198" s="500" t="s">
        <v>2307</v>
      </c>
      <c r="N5198" s="500" t="s">
        <v>16458</v>
      </c>
    </row>
    <row r="5199" spans="1:14">
      <c r="A5199" s="500" t="s">
        <v>686</v>
      </c>
      <c r="B5199" s="500" t="s">
        <v>2858</v>
      </c>
      <c r="C5199" s="500" t="s">
        <v>2888</v>
      </c>
      <c r="D5199" s="500" t="s">
        <v>2889</v>
      </c>
      <c r="E5199" s="500" t="s">
        <v>11099</v>
      </c>
      <c r="F5199" s="500" t="s">
        <v>580</v>
      </c>
      <c r="G5199" s="500" t="s">
        <v>16459</v>
      </c>
      <c r="H5199" s="500" t="s">
        <v>7053</v>
      </c>
      <c r="I5199" s="500" t="s">
        <v>688</v>
      </c>
      <c r="J5199" s="500" t="s">
        <v>689</v>
      </c>
      <c r="K5199" s="500" t="s">
        <v>2306</v>
      </c>
      <c r="L5199" s="500" t="s">
        <v>27724</v>
      </c>
      <c r="M5199" s="500" t="s">
        <v>2307</v>
      </c>
      <c r="N5199" s="500" t="s">
        <v>16460</v>
      </c>
    </row>
    <row r="5200" spans="1:14">
      <c r="A5200" s="500" t="s">
        <v>686</v>
      </c>
      <c r="B5200" s="500" t="s">
        <v>2858</v>
      </c>
      <c r="C5200" s="500" t="s">
        <v>2888</v>
      </c>
      <c r="D5200" s="500" t="s">
        <v>2889</v>
      </c>
      <c r="E5200" s="500" t="s">
        <v>11099</v>
      </c>
      <c r="F5200" s="500" t="s">
        <v>580</v>
      </c>
      <c r="G5200" s="500" t="s">
        <v>16461</v>
      </c>
      <c r="H5200" s="500" t="s">
        <v>14432</v>
      </c>
      <c r="I5200" s="500" t="s">
        <v>688</v>
      </c>
      <c r="J5200" s="500" t="s">
        <v>689</v>
      </c>
      <c r="K5200" s="500" t="s">
        <v>2306</v>
      </c>
      <c r="L5200" s="500" t="s">
        <v>27724</v>
      </c>
      <c r="M5200" s="500" t="s">
        <v>2307</v>
      </c>
      <c r="N5200" s="500" t="s">
        <v>16462</v>
      </c>
    </row>
    <row r="5201" spans="1:14">
      <c r="A5201" s="500" t="s">
        <v>686</v>
      </c>
      <c r="B5201" s="500" t="s">
        <v>2858</v>
      </c>
      <c r="C5201" s="500" t="s">
        <v>2888</v>
      </c>
      <c r="D5201" s="500" t="s">
        <v>2889</v>
      </c>
      <c r="E5201" s="500" t="s">
        <v>11099</v>
      </c>
      <c r="F5201" s="500" t="s">
        <v>580</v>
      </c>
      <c r="G5201" s="500" t="s">
        <v>16463</v>
      </c>
      <c r="H5201" s="500" t="s">
        <v>14435</v>
      </c>
      <c r="I5201" s="500" t="s">
        <v>688</v>
      </c>
      <c r="J5201" s="500" t="s">
        <v>689</v>
      </c>
      <c r="K5201" s="500" t="s">
        <v>2306</v>
      </c>
      <c r="L5201" s="500" t="s">
        <v>27724</v>
      </c>
      <c r="M5201" s="500" t="s">
        <v>2307</v>
      </c>
      <c r="N5201" s="500" t="s">
        <v>16464</v>
      </c>
    </row>
    <row r="5202" spans="1:14">
      <c r="A5202" s="500" t="s">
        <v>686</v>
      </c>
      <c r="B5202" s="500" t="s">
        <v>2858</v>
      </c>
      <c r="C5202" s="500" t="s">
        <v>2888</v>
      </c>
      <c r="D5202" s="500" t="s">
        <v>2889</v>
      </c>
      <c r="E5202" s="500" t="s">
        <v>11099</v>
      </c>
      <c r="F5202" s="500" t="s">
        <v>580</v>
      </c>
      <c r="G5202" s="500" t="s">
        <v>16465</v>
      </c>
      <c r="H5202" s="500" t="s">
        <v>3952</v>
      </c>
      <c r="I5202" s="500" t="s">
        <v>688</v>
      </c>
      <c r="J5202" s="500" t="s">
        <v>689</v>
      </c>
      <c r="K5202" s="500" t="s">
        <v>2306</v>
      </c>
      <c r="L5202" s="500" t="s">
        <v>27724</v>
      </c>
      <c r="M5202" s="500" t="s">
        <v>2307</v>
      </c>
      <c r="N5202" s="500" t="s">
        <v>16466</v>
      </c>
    </row>
    <row r="5203" spans="1:14">
      <c r="A5203" s="500" t="s">
        <v>686</v>
      </c>
      <c r="B5203" s="500" t="s">
        <v>2858</v>
      </c>
      <c r="C5203" s="500" t="s">
        <v>2888</v>
      </c>
      <c r="D5203" s="500" t="s">
        <v>2889</v>
      </c>
      <c r="E5203" s="500" t="s">
        <v>11099</v>
      </c>
      <c r="F5203" s="500" t="s">
        <v>580</v>
      </c>
      <c r="G5203" s="500" t="s">
        <v>16467</v>
      </c>
      <c r="H5203" s="500" t="s">
        <v>14408</v>
      </c>
      <c r="I5203" s="500" t="s">
        <v>688</v>
      </c>
      <c r="J5203" s="500" t="s">
        <v>689</v>
      </c>
      <c r="K5203" s="500" t="s">
        <v>2306</v>
      </c>
      <c r="L5203" s="500" t="s">
        <v>27724</v>
      </c>
      <c r="M5203" s="500" t="s">
        <v>2307</v>
      </c>
      <c r="N5203" s="500" t="s">
        <v>16468</v>
      </c>
    </row>
    <row r="5204" spans="1:14">
      <c r="A5204" s="500" t="s">
        <v>686</v>
      </c>
      <c r="B5204" s="500" t="s">
        <v>2858</v>
      </c>
      <c r="C5204" s="500" t="s">
        <v>2888</v>
      </c>
      <c r="D5204" s="500" t="s">
        <v>2889</v>
      </c>
      <c r="E5204" s="500" t="s">
        <v>11099</v>
      </c>
      <c r="F5204" s="500" t="s">
        <v>580</v>
      </c>
      <c r="G5204" s="500" t="s">
        <v>16469</v>
      </c>
      <c r="H5204" s="500" t="s">
        <v>14666</v>
      </c>
      <c r="I5204" s="500" t="s">
        <v>688</v>
      </c>
      <c r="J5204" s="500" t="s">
        <v>689</v>
      </c>
      <c r="K5204" s="500" t="s">
        <v>2306</v>
      </c>
      <c r="L5204" s="500" t="s">
        <v>27724</v>
      </c>
      <c r="M5204" s="500" t="s">
        <v>2307</v>
      </c>
      <c r="N5204" s="500" t="s">
        <v>16470</v>
      </c>
    </row>
    <row r="5205" spans="1:14">
      <c r="A5205" s="500" t="s">
        <v>686</v>
      </c>
      <c r="B5205" s="500" t="s">
        <v>2858</v>
      </c>
      <c r="C5205" s="500" t="s">
        <v>2888</v>
      </c>
      <c r="D5205" s="500" t="s">
        <v>2889</v>
      </c>
      <c r="E5205" s="500" t="s">
        <v>11099</v>
      </c>
      <c r="F5205" s="500" t="s">
        <v>580</v>
      </c>
      <c r="G5205" s="500" t="s">
        <v>16471</v>
      </c>
      <c r="H5205" s="500" t="s">
        <v>14921</v>
      </c>
      <c r="I5205" s="500" t="s">
        <v>688</v>
      </c>
      <c r="J5205" s="500" t="s">
        <v>689</v>
      </c>
      <c r="K5205" s="500" t="s">
        <v>2306</v>
      </c>
      <c r="L5205" s="500" t="s">
        <v>27724</v>
      </c>
      <c r="M5205" s="500" t="s">
        <v>2307</v>
      </c>
      <c r="N5205" s="500" t="s">
        <v>16472</v>
      </c>
    </row>
    <row r="5206" spans="1:14">
      <c r="A5206" s="500" t="s">
        <v>686</v>
      </c>
      <c r="B5206" s="500" t="s">
        <v>2858</v>
      </c>
      <c r="C5206" s="500" t="s">
        <v>2888</v>
      </c>
      <c r="D5206" s="500" t="s">
        <v>2889</v>
      </c>
      <c r="E5206" s="500" t="s">
        <v>11099</v>
      </c>
      <c r="F5206" s="500" t="s">
        <v>580</v>
      </c>
      <c r="G5206" s="500" t="s">
        <v>16473</v>
      </c>
      <c r="H5206" s="500" t="s">
        <v>3903</v>
      </c>
      <c r="I5206" s="500" t="s">
        <v>688</v>
      </c>
      <c r="J5206" s="500" t="s">
        <v>689</v>
      </c>
      <c r="K5206" s="500" t="s">
        <v>2306</v>
      </c>
      <c r="L5206" s="500" t="s">
        <v>27724</v>
      </c>
      <c r="M5206" s="500" t="s">
        <v>2307</v>
      </c>
      <c r="N5206" s="500" t="s">
        <v>16474</v>
      </c>
    </row>
    <row r="5207" spans="1:14">
      <c r="A5207" s="500" t="s">
        <v>686</v>
      </c>
      <c r="B5207" s="500" t="s">
        <v>2858</v>
      </c>
      <c r="C5207" s="500" t="s">
        <v>2888</v>
      </c>
      <c r="D5207" s="500" t="s">
        <v>2889</v>
      </c>
      <c r="E5207" s="500" t="s">
        <v>11099</v>
      </c>
      <c r="F5207" s="500" t="s">
        <v>580</v>
      </c>
      <c r="G5207" s="500" t="s">
        <v>16475</v>
      </c>
      <c r="H5207" s="500" t="s">
        <v>15698</v>
      </c>
      <c r="I5207" s="500" t="s">
        <v>688</v>
      </c>
      <c r="J5207" s="500" t="s">
        <v>689</v>
      </c>
      <c r="K5207" s="500" t="s">
        <v>2306</v>
      </c>
      <c r="L5207" s="500" t="s">
        <v>27724</v>
      </c>
      <c r="M5207" s="500" t="s">
        <v>2307</v>
      </c>
      <c r="N5207" s="500" t="s">
        <v>16476</v>
      </c>
    </row>
    <row r="5208" spans="1:14">
      <c r="A5208" s="500" t="s">
        <v>686</v>
      </c>
      <c r="B5208" s="500" t="s">
        <v>2858</v>
      </c>
      <c r="C5208" s="500" t="s">
        <v>2888</v>
      </c>
      <c r="D5208" s="500" t="s">
        <v>2889</v>
      </c>
      <c r="E5208" s="500" t="s">
        <v>11099</v>
      </c>
      <c r="F5208" s="500" t="s">
        <v>580</v>
      </c>
      <c r="G5208" s="500" t="s">
        <v>16477</v>
      </c>
      <c r="H5208" s="500" t="s">
        <v>15949</v>
      </c>
      <c r="I5208" s="500" t="s">
        <v>688</v>
      </c>
      <c r="J5208" s="500" t="s">
        <v>689</v>
      </c>
      <c r="K5208" s="500" t="s">
        <v>2306</v>
      </c>
      <c r="L5208" s="500" t="s">
        <v>27724</v>
      </c>
      <c r="M5208" s="500" t="s">
        <v>2307</v>
      </c>
      <c r="N5208" s="500" t="s">
        <v>16478</v>
      </c>
    </row>
    <row r="5209" spans="1:14">
      <c r="A5209" s="500" t="s">
        <v>686</v>
      </c>
      <c r="B5209" s="500" t="s">
        <v>2858</v>
      </c>
      <c r="C5209" s="500" t="s">
        <v>2888</v>
      </c>
      <c r="D5209" s="500" t="s">
        <v>2889</v>
      </c>
      <c r="E5209" s="500" t="s">
        <v>11099</v>
      </c>
      <c r="F5209" s="500" t="s">
        <v>580</v>
      </c>
      <c r="G5209" s="500" t="s">
        <v>16479</v>
      </c>
      <c r="H5209" s="500" t="s">
        <v>16202</v>
      </c>
      <c r="I5209" s="500" t="s">
        <v>688</v>
      </c>
      <c r="J5209" s="500" t="s">
        <v>689</v>
      </c>
      <c r="K5209" s="500" t="s">
        <v>2306</v>
      </c>
      <c r="L5209" s="500" t="s">
        <v>27724</v>
      </c>
      <c r="M5209" s="500" t="s">
        <v>2307</v>
      </c>
      <c r="N5209" s="500" t="s">
        <v>16480</v>
      </c>
    </row>
    <row r="5210" spans="1:14">
      <c r="A5210" s="500" t="s">
        <v>686</v>
      </c>
      <c r="B5210" s="500" t="s">
        <v>2858</v>
      </c>
      <c r="C5210" s="500" t="s">
        <v>2888</v>
      </c>
      <c r="D5210" s="500" t="s">
        <v>2889</v>
      </c>
      <c r="E5210" s="500" t="s">
        <v>11099</v>
      </c>
      <c r="F5210" s="500" t="s">
        <v>580</v>
      </c>
      <c r="G5210" s="500" t="s">
        <v>16481</v>
      </c>
      <c r="H5210" s="500" t="s">
        <v>11801</v>
      </c>
      <c r="I5210" s="500" t="s">
        <v>688</v>
      </c>
      <c r="J5210" s="500" t="s">
        <v>689</v>
      </c>
      <c r="K5210" s="500" t="s">
        <v>2306</v>
      </c>
      <c r="L5210" s="500" t="s">
        <v>27724</v>
      </c>
      <c r="M5210" s="500" t="s">
        <v>2307</v>
      </c>
      <c r="N5210" s="500" t="s">
        <v>16482</v>
      </c>
    </row>
    <row r="5211" spans="1:14">
      <c r="A5211" s="500" t="s">
        <v>686</v>
      </c>
      <c r="B5211" s="500" t="s">
        <v>2858</v>
      </c>
      <c r="C5211" s="500" t="s">
        <v>2888</v>
      </c>
      <c r="D5211" s="500" t="s">
        <v>2889</v>
      </c>
      <c r="E5211" s="500" t="s">
        <v>11099</v>
      </c>
      <c r="F5211" s="500" t="s">
        <v>580</v>
      </c>
      <c r="G5211" s="500" t="s">
        <v>16483</v>
      </c>
      <c r="H5211" s="500" t="s">
        <v>7053</v>
      </c>
      <c r="I5211" s="500" t="s">
        <v>688</v>
      </c>
      <c r="J5211" s="500" t="s">
        <v>689</v>
      </c>
      <c r="K5211" s="500" t="s">
        <v>2306</v>
      </c>
      <c r="L5211" s="500" t="s">
        <v>27724</v>
      </c>
      <c r="M5211" s="500" t="s">
        <v>2307</v>
      </c>
      <c r="N5211" s="500" t="s">
        <v>16484</v>
      </c>
    </row>
    <row r="5212" spans="1:14">
      <c r="A5212" s="500" t="s">
        <v>686</v>
      </c>
      <c r="B5212" s="500" t="s">
        <v>2858</v>
      </c>
      <c r="C5212" s="500" t="s">
        <v>2888</v>
      </c>
      <c r="D5212" s="500" t="s">
        <v>2889</v>
      </c>
      <c r="E5212" s="500" t="s">
        <v>11099</v>
      </c>
      <c r="F5212" s="500" t="s">
        <v>580</v>
      </c>
      <c r="G5212" s="500" t="s">
        <v>16485</v>
      </c>
      <c r="H5212" s="500" t="s">
        <v>14432</v>
      </c>
      <c r="I5212" s="500" t="s">
        <v>688</v>
      </c>
      <c r="J5212" s="500" t="s">
        <v>689</v>
      </c>
      <c r="K5212" s="500" t="s">
        <v>2306</v>
      </c>
      <c r="L5212" s="500" t="s">
        <v>27724</v>
      </c>
      <c r="M5212" s="500" t="s">
        <v>2307</v>
      </c>
      <c r="N5212" s="500" t="s">
        <v>16486</v>
      </c>
    </row>
    <row r="5213" spans="1:14">
      <c r="A5213" s="500" t="s">
        <v>686</v>
      </c>
      <c r="B5213" s="500" t="s">
        <v>2858</v>
      </c>
      <c r="C5213" s="500" t="s">
        <v>2888</v>
      </c>
      <c r="D5213" s="500" t="s">
        <v>2889</v>
      </c>
      <c r="E5213" s="500" t="s">
        <v>11099</v>
      </c>
      <c r="F5213" s="500" t="s">
        <v>580</v>
      </c>
      <c r="G5213" s="500" t="s">
        <v>16487</v>
      </c>
      <c r="H5213" s="500" t="s">
        <v>14435</v>
      </c>
      <c r="I5213" s="500" t="s">
        <v>688</v>
      </c>
      <c r="J5213" s="500" t="s">
        <v>689</v>
      </c>
      <c r="K5213" s="500" t="s">
        <v>2306</v>
      </c>
      <c r="L5213" s="500" t="s">
        <v>27724</v>
      </c>
      <c r="M5213" s="500" t="s">
        <v>2307</v>
      </c>
      <c r="N5213" s="500" t="s">
        <v>16488</v>
      </c>
    </row>
    <row r="5214" spans="1:14">
      <c r="A5214" s="500" t="s">
        <v>686</v>
      </c>
      <c r="B5214" s="500" t="s">
        <v>2858</v>
      </c>
      <c r="C5214" s="500" t="s">
        <v>2888</v>
      </c>
      <c r="D5214" s="500" t="s">
        <v>2889</v>
      </c>
      <c r="E5214" s="500" t="s">
        <v>11099</v>
      </c>
      <c r="F5214" s="500" t="s">
        <v>580</v>
      </c>
      <c r="G5214" s="500" t="s">
        <v>16489</v>
      </c>
      <c r="H5214" s="500" t="s">
        <v>3952</v>
      </c>
      <c r="I5214" s="500" t="s">
        <v>688</v>
      </c>
      <c r="J5214" s="500" t="s">
        <v>689</v>
      </c>
      <c r="K5214" s="500" t="s">
        <v>2306</v>
      </c>
      <c r="L5214" s="500" t="s">
        <v>27724</v>
      </c>
      <c r="M5214" s="500" t="s">
        <v>2307</v>
      </c>
      <c r="N5214" s="500" t="s">
        <v>16490</v>
      </c>
    </row>
    <row r="5215" spans="1:14">
      <c r="A5215" s="500" t="s">
        <v>686</v>
      </c>
      <c r="B5215" s="500" t="s">
        <v>2858</v>
      </c>
      <c r="C5215" s="500" t="s">
        <v>2888</v>
      </c>
      <c r="D5215" s="500" t="s">
        <v>2889</v>
      </c>
      <c r="E5215" s="500" t="s">
        <v>11099</v>
      </c>
      <c r="F5215" s="500" t="s">
        <v>580</v>
      </c>
      <c r="G5215" s="500" t="s">
        <v>16491</v>
      </c>
      <c r="H5215" s="500" t="s">
        <v>14408</v>
      </c>
      <c r="I5215" s="500" t="s">
        <v>688</v>
      </c>
      <c r="J5215" s="500" t="s">
        <v>689</v>
      </c>
      <c r="K5215" s="500" t="s">
        <v>2306</v>
      </c>
      <c r="L5215" s="500" t="s">
        <v>27724</v>
      </c>
      <c r="M5215" s="500" t="s">
        <v>2307</v>
      </c>
      <c r="N5215" s="500" t="s">
        <v>16492</v>
      </c>
    </row>
    <row r="5216" spans="1:14">
      <c r="A5216" s="500" t="s">
        <v>686</v>
      </c>
      <c r="B5216" s="500" t="s">
        <v>2858</v>
      </c>
      <c r="C5216" s="500" t="s">
        <v>2888</v>
      </c>
      <c r="D5216" s="500" t="s">
        <v>2889</v>
      </c>
      <c r="E5216" s="500" t="s">
        <v>11099</v>
      </c>
      <c r="F5216" s="500" t="s">
        <v>580</v>
      </c>
      <c r="G5216" s="500" t="s">
        <v>16493</v>
      </c>
      <c r="H5216" s="500" t="s">
        <v>14666</v>
      </c>
      <c r="I5216" s="500" t="s">
        <v>688</v>
      </c>
      <c r="J5216" s="500" t="s">
        <v>689</v>
      </c>
      <c r="K5216" s="500" t="s">
        <v>2306</v>
      </c>
      <c r="L5216" s="500" t="s">
        <v>27724</v>
      </c>
      <c r="M5216" s="500" t="s">
        <v>2307</v>
      </c>
      <c r="N5216" s="500" t="s">
        <v>16494</v>
      </c>
    </row>
    <row r="5217" spans="1:14">
      <c r="A5217" s="500" t="s">
        <v>686</v>
      </c>
      <c r="B5217" s="500" t="s">
        <v>2858</v>
      </c>
      <c r="C5217" s="500" t="s">
        <v>2888</v>
      </c>
      <c r="D5217" s="500" t="s">
        <v>2889</v>
      </c>
      <c r="E5217" s="500" t="s">
        <v>11099</v>
      </c>
      <c r="F5217" s="500" t="s">
        <v>580</v>
      </c>
      <c r="G5217" s="500" t="s">
        <v>16495</v>
      </c>
      <c r="H5217" s="500" t="s">
        <v>14921</v>
      </c>
      <c r="I5217" s="500" t="s">
        <v>688</v>
      </c>
      <c r="J5217" s="500" t="s">
        <v>689</v>
      </c>
      <c r="K5217" s="500" t="s">
        <v>2306</v>
      </c>
      <c r="L5217" s="500" t="s">
        <v>27724</v>
      </c>
      <c r="M5217" s="500" t="s">
        <v>2307</v>
      </c>
      <c r="N5217" s="500" t="s">
        <v>16496</v>
      </c>
    </row>
    <row r="5218" spans="1:14">
      <c r="A5218" s="500" t="s">
        <v>686</v>
      </c>
      <c r="B5218" s="500" t="s">
        <v>2858</v>
      </c>
      <c r="C5218" s="500" t="s">
        <v>2888</v>
      </c>
      <c r="D5218" s="500" t="s">
        <v>2889</v>
      </c>
      <c r="E5218" s="500" t="s">
        <v>11099</v>
      </c>
      <c r="F5218" s="500" t="s">
        <v>580</v>
      </c>
      <c r="G5218" s="500" t="s">
        <v>16497</v>
      </c>
      <c r="H5218" s="500" t="s">
        <v>3903</v>
      </c>
      <c r="I5218" s="500" t="s">
        <v>688</v>
      </c>
      <c r="J5218" s="500" t="s">
        <v>689</v>
      </c>
      <c r="K5218" s="500" t="s">
        <v>2306</v>
      </c>
      <c r="L5218" s="500" t="s">
        <v>27724</v>
      </c>
      <c r="M5218" s="500" t="s">
        <v>2307</v>
      </c>
      <c r="N5218" s="500" t="s">
        <v>16498</v>
      </c>
    </row>
    <row r="5219" spans="1:14">
      <c r="A5219" s="500" t="s">
        <v>686</v>
      </c>
      <c r="B5219" s="500" t="s">
        <v>2858</v>
      </c>
      <c r="C5219" s="500" t="s">
        <v>2888</v>
      </c>
      <c r="D5219" s="500" t="s">
        <v>2889</v>
      </c>
      <c r="E5219" s="500" t="s">
        <v>11099</v>
      </c>
      <c r="F5219" s="500" t="s">
        <v>580</v>
      </c>
      <c r="G5219" s="500" t="s">
        <v>16499</v>
      </c>
      <c r="H5219" s="500" t="s">
        <v>15698</v>
      </c>
      <c r="I5219" s="500" t="s">
        <v>688</v>
      </c>
      <c r="J5219" s="500" t="s">
        <v>689</v>
      </c>
      <c r="K5219" s="500" t="s">
        <v>2306</v>
      </c>
      <c r="L5219" s="500" t="s">
        <v>27724</v>
      </c>
      <c r="M5219" s="500" t="s">
        <v>2307</v>
      </c>
      <c r="N5219" s="500" t="s">
        <v>16500</v>
      </c>
    </row>
    <row r="5220" spans="1:14">
      <c r="A5220" s="500" t="s">
        <v>686</v>
      </c>
      <c r="B5220" s="500" t="s">
        <v>2858</v>
      </c>
      <c r="C5220" s="500" t="s">
        <v>2888</v>
      </c>
      <c r="D5220" s="500" t="s">
        <v>2889</v>
      </c>
      <c r="E5220" s="500" t="s">
        <v>11099</v>
      </c>
      <c r="F5220" s="500" t="s">
        <v>580</v>
      </c>
      <c r="G5220" s="500" t="s">
        <v>16501</v>
      </c>
      <c r="H5220" s="500" t="s">
        <v>15949</v>
      </c>
      <c r="I5220" s="500" t="s">
        <v>688</v>
      </c>
      <c r="J5220" s="500" t="s">
        <v>689</v>
      </c>
      <c r="K5220" s="500" t="s">
        <v>2306</v>
      </c>
      <c r="L5220" s="500" t="s">
        <v>27724</v>
      </c>
      <c r="M5220" s="500" t="s">
        <v>2307</v>
      </c>
      <c r="N5220" s="500" t="s">
        <v>16502</v>
      </c>
    </row>
    <row r="5221" spans="1:14">
      <c r="A5221" s="500" t="s">
        <v>686</v>
      </c>
      <c r="B5221" s="500" t="s">
        <v>2858</v>
      </c>
      <c r="C5221" s="500" t="s">
        <v>2888</v>
      </c>
      <c r="D5221" s="500" t="s">
        <v>2889</v>
      </c>
      <c r="E5221" s="500" t="s">
        <v>11099</v>
      </c>
      <c r="F5221" s="500" t="s">
        <v>580</v>
      </c>
      <c r="G5221" s="500" t="s">
        <v>16503</v>
      </c>
      <c r="H5221" s="500" t="s">
        <v>16202</v>
      </c>
      <c r="I5221" s="500" t="s">
        <v>688</v>
      </c>
      <c r="J5221" s="500" t="s">
        <v>689</v>
      </c>
      <c r="K5221" s="500" t="s">
        <v>2306</v>
      </c>
      <c r="L5221" s="500" t="s">
        <v>27724</v>
      </c>
      <c r="M5221" s="500" t="s">
        <v>2307</v>
      </c>
      <c r="N5221" s="500" t="s">
        <v>16504</v>
      </c>
    </row>
    <row r="5222" spans="1:14">
      <c r="A5222" s="500" t="s">
        <v>686</v>
      </c>
      <c r="B5222" s="500" t="s">
        <v>2858</v>
      </c>
      <c r="C5222" s="500" t="s">
        <v>2888</v>
      </c>
      <c r="D5222" s="500" t="s">
        <v>2889</v>
      </c>
      <c r="E5222" s="500" t="s">
        <v>11099</v>
      </c>
      <c r="F5222" s="500" t="s">
        <v>580</v>
      </c>
      <c r="G5222" s="500" t="s">
        <v>16505</v>
      </c>
      <c r="H5222" s="500" t="s">
        <v>11049</v>
      </c>
      <c r="I5222" s="500" t="s">
        <v>688</v>
      </c>
      <c r="J5222" s="500" t="s">
        <v>689</v>
      </c>
      <c r="K5222" s="500" t="s">
        <v>2306</v>
      </c>
      <c r="L5222" s="500" t="s">
        <v>27724</v>
      </c>
      <c r="M5222" s="500" t="s">
        <v>2307</v>
      </c>
      <c r="N5222" s="500" t="s">
        <v>16506</v>
      </c>
    </row>
    <row r="5223" spans="1:14">
      <c r="A5223" s="500" t="s">
        <v>686</v>
      </c>
      <c r="B5223" s="500" t="s">
        <v>2858</v>
      </c>
      <c r="C5223" s="500" t="s">
        <v>2888</v>
      </c>
      <c r="D5223" s="500" t="s">
        <v>2889</v>
      </c>
      <c r="E5223" s="500" t="s">
        <v>11099</v>
      </c>
      <c r="F5223" s="500" t="s">
        <v>580</v>
      </c>
      <c r="G5223" s="500" t="s">
        <v>16507</v>
      </c>
      <c r="H5223" s="500" t="s">
        <v>13771</v>
      </c>
      <c r="I5223" s="500" t="s">
        <v>688</v>
      </c>
      <c r="J5223" s="500" t="s">
        <v>689</v>
      </c>
      <c r="K5223" s="500" t="s">
        <v>2306</v>
      </c>
      <c r="L5223" s="500" t="s">
        <v>27724</v>
      </c>
      <c r="M5223" s="500" t="s">
        <v>2307</v>
      </c>
      <c r="N5223" s="500" t="s">
        <v>16508</v>
      </c>
    </row>
    <row r="5224" spans="1:14">
      <c r="A5224" s="500" t="s">
        <v>686</v>
      </c>
      <c r="B5224" s="500" t="s">
        <v>2858</v>
      </c>
      <c r="C5224" s="500" t="s">
        <v>2888</v>
      </c>
      <c r="D5224" s="500" t="s">
        <v>2889</v>
      </c>
      <c r="E5224" s="500" t="s">
        <v>11099</v>
      </c>
      <c r="F5224" s="500" t="s">
        <v>580</v>
      </c>
      <c r="G5224" s="500" t="s">
        <v>16509</v>
      </c>
      <c r="H5224" s="500" t="s">
        <v>14164</v>
      </c>
      <c r="I5224" s="500" t="s">
        <v>688</v>
      </c>
      <c r="J5224" s="500" t="s">
        <v>689</v>
      </c>
      <c r="K5224" s="500" t="s">
        <v>2306</v>
      </c>
      <c r="L5224" s="500" t="s">
        <v>27724</v>
      </c>
      <c r="M5224" s="500" t="s">
        <v>2307</v>
      </c>
      <c r="N5224" s="500" t="s">
        <v>16510</v>
      </c>
    </row>
    <row r="5225" spans="1:14">
      <c r="A5225" s="500" t="s">
        <v>686</v>
      </c>
      <c r="B5225" s="500" t="s">
        <v>2858</v>
      </c>
      <c r="C5225" s="500" t="s">
        <v>2888</v>
      </c>
      <c r="D5225" s="500" t="s">
        <v>2889</v>
      </c>
      <c r="E5225" s="500" t="s">
        <v>11099</v>
      </c>
      <c r="F5225" s="500" t="s">
        <v>580</v>
      </c>
      <c r="G5225" s="500" t="s">
        <v>16511</v>
      </c>
      <c r="H5225" s="500" t="s">
        <v>14218</v>
      </c>
      <c r="I5225" s="500" t="s">
        <v>688</v>
      </c>
      <c r="J5225" s="500" t="s">
        <v>689</v>
      </c>
      <c r="K5225" s="500" t="s">
        <v>2306</v>
      </c>
      <c r="L5225" s="500" t="s">
        <v>27724</v>
      </c>
      <c r="M5225" s="500" t="s">
        <v>2307</v>
      </c>
      <c r="N5225" s="500" t="s">
        <v>16512</v>
      </c>
    </row>
    <row r="5226" spans="1:14">
      <c r="A5226" s="500" t="s">
        <v>686</v>
      </c>
      <c r="B5226" s="500" t="s">
        <v>2858</v>
      </c>
      <c r="C5226" s="500" t="s">
        <v>2888</v>
      </c>
      <c r="D5226" s="500" t="s">
        <v>2889</v>
      </c>
      <c r="E5226" s="500" t="s">
        <v>11099</v>
      </c>
      <c r="F5226" s="500" t="s">
        <v>580</v>
      </c>
      <c r="G5226" s="500" t="s">
        <v>16513</v>
      </c>
      <c r="H5226" s="500" t="s">
        <v>11254</v>
      </c>
      <c r="I5226" s="500" t="s">
        <v>688</v>
      </c>
      <c r="J5226" s="500" t="s">
        <v>689</v>
      </c>
      <c r="K5226" s="500" t="s">
        <v>2306</v>
      </c>
      <c r="L5226" s="500" t="s">
        <v>27724</v>
      </c>
      <c r="M5226" s="500" t="s">
        <v>2307</v>
      </c>
      <c r="N5226" s="500" t="s">
        <v>16514</v>
      </c>
    </row>
    <row r="5227" spans="1:14">
      <c r="A5227" s="500" t="s">
        <v>686</v>
      </c>
      <c r="B5227" s="500" t="s">
        <v>2858</v>
      </c>
      <c r="C5227" s="500" t="s">
        <v>2888</v>
      </c>
      <c r="D5227" s="500" t="s">
        <v>2889</v>
      </c>
      <c r="E5227" s="500" t="s">
        <v>11099</v>
      </c>
      <c r="F5227" s="500" t="s">
        <v>580</v>
      </c>
      <c r="G5227" s="500" t="s">
        <v>16515</v>
      </c>
      <c r="H5227" s="500" t="s">
        <v>14195</v>
      </c>
      <c r="I5227" s="500" t="s">
        <v>688</v>
      </c>
      <c r="J5227" s="500" t="s">
        <v>689</v>
      </c>
      <c r="K5227" s="500" t="s">
        <v>2306</v>
      </c>
      <c r="L5227" s="500" t="s">
        <v>27724</v>
      </c>
      <c r="M5227" s="500" t="s">
        <v>2307</v>
      </c>
      <c r="N5227" s="500" t="s">
        <v>16516</v>
      </c>
    </row>
    <row r="5228" spans="1:14">
      <c r="A5228" s="500" t="s">
        <v>686</v>
      </c>
      <c r="B5228" s="500" t="s">
        <v>2858</v>
      </c>
      <c r="C5228" s="500" t="s">
        <v>2888</v>
      </c>
      <c r="D5228" s="500" t="s">
        <v>2889</v>
      </c>
      <c r="E5228" s="500" t="s">
        <v>11099</v>
      </c>
      <c r="F5228" s="500" t="s">
        <v>580</v>
      </c>
      <c r="G5228" s="500" t="s">
        <v>16517</v>
      </c>
      <c r="H5228" s="500" t="s">
        <v>11296</v>
      </c>
      <c r="I5228" s="500" t="s">
        <v>688</v>
      </c>
      <c r="J5228" s="500" t="s">
        <v>689</v>
      </c>
      <c r="K5228" s="500" t="s">
        <v>2306</v>
      </c>
      <c r="L5228" s="500" t="s">
        <v>27724</v>
      </c>
      <c r="M5228" s="500" t="s">
        <v>2307</v>
      </c>
      <c r="N5228" s="500" t="s">
        <v>16518</v>
      </c>
    </row>
    <row r="5229" spans="1:14">
      <c r="A5229" s="500" t="s">
        <v>686</v>
      </c>
      <c r="B5229" s="500" t="s">
        <v>2858</v>
      </c>
      <c r="C5229" s="500" t="s">
        <v>2888</v>
      </c>
      <c r="D5229" s="500" t="s">
        <v>2889</v>
      </c>
      <c r="E5229" s="500" t="s">
        <v>11099</v>
      </c>
      <c r="F5229" s="500" t="s">
        <v>580</v>
      </c>
      <c r="G5229" s="500" t="s">
        <v>16519</v>
      </c>
      <c r="H5229" s="500" t="s">
        <v>14717</v>
      </c>
      <c r="I5229" s="500" t="s">
        <v>688</v>
      </c>
      <c r="J5229" s="500" t="s">
        <v>689</v>
      </c>
      <c r="K5229" s="500" t="s">
        <v>2306</v>
      </c>
      <c r="L5229" s="500" t="s">
        <v>27724</v>
      </c>
      <c r="M5229" s="500" t="s">
        <v>2307</v>
      </c>
      <c r="N5229" s="500" t="s">
        <v>16520</v>
      </c>
    </row>
    <row r="5230" spans="1:14">
      <c r="A5230" s="500" t="s">
        <v>686</v>
      </c>
      <c r="B5230" s="500" t="s">
        <v>2858</v>
      </c>
      <c r="C5230" s="500" t="s">
        <v>2888</v>
      </c>
      <c r="D5230" s="500" t="s">
        <v>2889</v>
      </c>
      <c r="E5230" s="500" t="s">
        <v>11099</v>
      </c>
      <c r="F5230" s="500" t="s">
        <v>580</v>
      </c>
      <c r="G5230" s="500" t="s">
        <v>16521</v>
      </c>
      <c r="H5230" s="500" t="s">
        <v>6980</v>
      </c>
      <c r="I5230" s="500" t="s">
        <v>688</v>
      </c>
      <c r="J5230" s="500" t="s">
        <v>689</v>
      </c>
      <c r="K5230" s="500" t="s">
        <v>2306</v>
      </c>
      <c r="L5230" s="500" t="s">
        <v>27724</v>
      </c>
      <c r="M5230" s="500" t="s">
        <v>2307</v>
      </c>
      <c r="N5230" s="500" t="s">
        <v>16522</v>
      </c>
    </row>
    <row r="5231" spans="1:14">
      <c r="A5231" s="500" t="s">
        <v>686</v>
      </c>
      <c r="B5231" s="500" t="s">
        <v>2858</v>
      </c>
      <c r="C5231" s="500" t="s">
        <v>2888</v>
      </c>
      <c r="D5231" s="500" t="s">
        <v>2889</v>
      </c>
      <c r="E5231" s="500" t="s">
        <v>11099</v>
      </c>
      <c r="F5231" s="500" t="s">
        <v>580</v>
      </c>
      <c r="G5231" s="500" t="s">
        <v>16523</v>
      </c>
      <c r="H5231" s="500" t="s">
        <v>15496</v>
      </c>
      <c r="I5231" s="500" t="s">
        <v>688</v>
      </c>
      <c r="J5231" s="500" t="s">
        <v>689</v>
      </c>
      <c r="K5231" s="500" t="s">
        <v>2306</v>
      </c>
      <c r="L5231" s="500" t="s">
        <v>27724</v>
      </c>
      <c r="M5231" s="500" t="s">
        <v>2307</v>
      </c>
      <c r="N5231" s="500" t="s">
        <v>16524</v>
      </c>
    </row>
    <row r="5232" spans="1:14">
      <c r="A5232" s="500" t="s">
        <v>686</v>
      </c>
      <c r="B5232" s="500" t="s">
        <v>2858</v>
      </c>
      <c r="C5232" s="500" t="s">
        <v>2888</v>
      </c>
      <c r="D5232" s="500" t="s">
        <v>2889</v>
      </c>
      <c r="E5232" s="500" t="s">
        <v>11099</v>
      </c>
      <c r="F5232" s="500" t="s">
        <v>580</v>
      </c>
      <c r="G5232" s="500" t="s">
        <v>16525</v>
      </c>
      <c r="H5232" s="500" t="s">
        <v>11835</v>
      </c>
      <c r="I5232" s="500" t="s">
        <v>688</v>
      </c>
      <c r="J5232" s="500" t="s">
        <v>689</v>
      </c>
      <c r="K5232" s="500" t="s">
        <v>2306</v>
      </c>
      <c r="L5232" s="500" t="s">
        <v>27724</v>
      </c>
      <c r="M5232" s="500" t="s">
        <v>2307</v>
      </c>
      <c r="N5232" s="500" t="s">
        <v>16526</v>
      </c>
    </row>
    <row r="5233" spans="1:14">
      <c r="A5233" s="500" t="s">
        <v>686</v>
      </c>
      <c r="B5233" s="500" t="s">
        <v>2858</v>
      </c>
      <c r="C5233" s="500" t="s">
        <v>2888</v>
      </c>
      <c r="D5233" s="500" t="s">
        <v>2889</v>
      </c>
      <c r="E5233" s="500" t="s">
        <v>11099</v>
      </c>
      <c r="F5233" s="500" t="s">
        <v>580</v>
      </c>
      <c r="G5233" s="500" t="s">
        <v>16527</v>
      </c>
      <c r="H5233" s="500" t="s">
        <v>16000</v>
      </c>
      <c r="I5233" s="500" t="s">
        <v>688</v>
      </c>
      <c r="J5233" s="500" t="s">
        <v>689</v>
      </c>
      <c r="K5233" s="500" t="s">
        <v>2306</v>
      </c>
      <c r="L5233" s="500" t="s">
        <v>27724</v>
      </c>
      <c r="M5233" s="500" t="s">
        <v>2307</v>
      </c>
      <c r="N5233" s="500" t="s">
        <v>16528</v>
      </c>
    </row>
    <row r="5234" spans="1:14">
      <c r="A5234" s="500" t="s">
        <v>686</v>
      </c>
      <c r="B5234" s="500" t="s">
        <v>2858</v>
      </c>
      <c r="C5234" s="500" t="s">
        <v>2888</v>
      </c>
      <c r="D5234" s="500" t="s">
        <v>2889</v>
      </c>
      <c r="E5234" s="500" t="s">
        <v>11099</v>
      </c>
      <c r="F5234" s="500" t="s">
        <v>580</v>
      </c>
      <c r="G5234" s="500" t="s">
        <v>16529</v>
      </c>
      <c r="H5234" s="500" t="s">
        <v>11825</v>
      </c>
      <c r="I5234" s="500" t="s">
        <v>688</v>
      </c>
      <c r="J5234" s="500" t="s">
        <v>689</v>
      </c>
      <c r="K5234" s="500" t="s">
        <v>2306</v>
      </c>
      <c r="L5234" s="500" t="s">
        <v>27724</v>
      </c>
      <c r="M5234" s="500" t="s">
        <v>2307</v>
      </c>
      <c r="N5234" s="500" t="s">
        <v>16530</v>
      </c>
    </row>
    <row r="5235" spans="1:14">
      <c r="A5235" s="500" t="s">
        <v>686</v>
      </c>
      <c r="B5235" s="500" t="s">
        <v>2858</v>
      </c>
      <c r="C5235" s="500" t="s">
        <v>2888</v>
      </c>
      <c r="D5235" s="500" t="s">
        <v>2889</v>
      </c>
      <c r="E5235" s="500" t="s">
        <v>11099</v>
      </c>
      <c r="F5235" s="500" t="s">
        <v>580</v>
      </c>
      <c r="G5235" s="500" t="s">
        <v>16531</v>
      </c>
      <c r="H5235" s="500" t="s">
        <v>13771</v>
      </c>
      <c r="I5235" s="500" t="s">
        <v>688</v>
      </c>
      <c r="J5235" s="500" t="s">
        <v>689</v>
      </c>
      <c r="K5235" s="500" t="s">
        <v>2306</v>
      </c>
      <c r="L5235" s="500" t="s">
        <v>27724</v>
      </c>
      <c r="M5235" s="500" t="s">
        <v>2307</v>
      </c>
      <c r="N5235" s="500" t="s">
        <v>16532</v>
      </c>
    </row>
    <row r="5236" spans="1:14">
      <c r="A5236" s="500" t="s">
        <v>686</v>
      </c>
      <c r="B5236" s="500" t="s">
        <v>2858</v>
      </c>
      <c r="C5236" s="500" t="s">
        <v>2888</v>
      </c>
      <c r="D5236" s="500" t="s">
        <v>2889</v>
      </c>
      <c r="E5236" s="500" t="s">
        <v>11099</v>
      </c>
      <c r="F5236" s="500" t="s">
        <v>580</v>
      </c>
      <c r="G5236" s="500" t="s">
        <v>16533</v>
      </c>
      <c r="H5236" s="500" t="s">
        <v>14164</v>
      </c>
      <c r="I5236" s="500" t="s">
        <v>688</v>
      </c>
      <c r="J5236" s="500" t="s">
        <v>689</v>
      </c>
      <c r="K5236" s="500" t="s">
        <v>2306</v>
      </c>
      <c r="L5236" s="500" t="s">
        <v>27724</v>
      </c>
      <c r="M5236" s="500" t="s">
        <v>2307</v>
      </c>
      <c r="N5236" s="500" t="s">
        <v>16534</v>
      </c>
    </row>
    <row r="5237" spans="1:14">
      <c r="A5237" s="500" t="s">
        <v>686</v>
      </c>
      <c r="B5237" s="500" t="s">
        <v>2858</v>
      </c>
      <c r="C5237" s="500" t="s">
        <v>2888</v>
      </c>
      <c r="D5237" s="500" t="s">
        <v>2889</v>
      </c>
      <c r="E5237" s="500" t="s">
        <v>11099</v>
      </c>
      <c r="F5237" s="500" t="s">
        <v>580</v>
      </c>
      <c r="G5237" s="500" t="s">
        <v>16535</v>
      </c>
      <c r="H5237" s="500" t="s">
        <v>14218</v>
      </c>
      <c r="I5237" s="500" t="s">
        <v>688</v>
      </c>
      <c r="J5237" s="500" t="s">
        <v>689</v>
      </c>
      <c r="K5237" s="500" t="s">
        <v>2306</v>
      </c>
      <c r="L5237" s="500" t="s">
        <v>27724</v>
      </c>
      <c r="M5237" s="500" t="s">
        <v>2307</v>
      </c>
      <c r="N5237" s="500" t="s">
        <v>16536</v>
      </c>
    </row>
    <row r="5238" spans="1:14">
      <c r="A5238" s="500" t="s">
        <v>686</v>
      </c>
      <c r="B5238" s="500" t="s">
        <v>2858</v>
      </c>
      <c r="C5238" s="500" t="s">
        <v>2888</v>
      </c>
      <c r="D5238" s="500" t="s">
        <v>2889</v>
      </c>
      <c r="E5238" s="500" t="s">
        <v>11099</v>
      </c>
      <c r="F5238" s="500" t="s">
        <v>580</v>
      </c>
      <c r="G5238" s="500" t="s">
        <v>16537</v>
      </c>
      <c r="H5238" s="500" t="s">
        <v>11254</v>
      </c>
      <c r="I5238" s="500" t="s">
        <v>688</v>
      </c>
      <c r="J5238" s="500" t="s">
        <v>689</v>
      </c>
      <c r="K5238" s="500" t="s">
        <v>2306</v>
      </c>
      <c r="L5238" s="500" t="s">
        <v>27724</v>
      </c>
      <c r="M5238" s="500" t="s">
        <v>2307</v>
      </c>
      <c r="N5238" s="500" t="s">
        <v>16538</v>
      </c>
    </row>
    <row r="5239" spans="1:14">
      <c r="A5239" s="500" t="s">
        <v>686</v>
      </c>
      <c r="B5239" s="500" t="s">
        <v>2858</v>
      </c>
      <c r="C5239" s="500" t="s">
        <v>2888</v>
      </c>
      <c r="D5239" s="500" t="s">
        <v>2889</v>
      </c>
      <c r="E5239" s="500" t="s">
        <v>11099</v>
      </c>
      <c r="F5239" s="500" t="s">
        <v>580</v>
      </c>
      <c r="G5239" s="500" t="s">
        <v>16539</v>
      </c>
      <c r="H5239" s="500" t="s">
        <v>14195</v>
      </c>
      <c r="I5239" s="500" t="s">
        <v>688</v>
      </c>
      <c r="J5239" s="500" t="s">
        <v>689</v>
      </c>
      <c r="K5239" s="500" t="s">
        <v>2306</v>
      </c>
      <c r="L5239" s="500" t="s">
        <v>27724</v>
      </c>
      <c r="M5239" s="500" t="s">
        <v>2307</v>
      </c>
      <c r="N5239" s="500" t="s">
        <v>16540</v>
      </c>
    </row>
    <row r="5240" spans="1:14">
      <c r="A5240" s="500" t="s">
        <v>686</v>
      </c>
      <c r="B5240" s="500" t="s">
        <v>2858</v>
      </c>
      <c r="C5240" s="500" t="s">
        <v>2888</v>
      </c>
      <c r="D5240" s="500" t="s">
        <v>2889</v>
      </c>
      <c r="E5240" s="500" t="s">
        <v>11099</v>
      </c>
      <c r="F5240" s="500" t="s">
        <v>580</v>
      </c>
      <c r="G5240" s="500" t="s">
        <v>16541</v>
      </c>
      <c r="H5240" s="500" t="s">
        <v>11296</v>
      </c>
      <c r="I5240" s="500" t="s">
        <v>688</v>
      </c>
      <c r="J5240" s="500" t="s">
        <v>689</v>
      </c>
      <c r="K5240" s="500" t="s">
        <v>2306</v>
      </c>
      <c r="L5240" s="500" t="s">
        <v>27724</v>
      </c>
      <c r="M5240" s="500" t="s">
        <v>2307</v>
      </c>
      <c r="N5240" s="500" t="s">
        <v>16542</v>
      </c>
    </row>
    <row r="5241" spans="1:14">
      <c r="A5241" s="500" t="s">
        <v>686</v>
      </c>
      <c r="B5241" s="500" t="s">
        <v>2858</v>
      </c>
      <c r="C5241" s="500" t="s">
        <v>2888</v>
      </c>
      <c r="D5241" s="500" t="s">
        <v>2889</v>
      </c>
      <c r="E5241" s="500" t="s">
        <v>11099</v>
      </c>
      <c r="F5241" s="500" t="s">
        <v>580</v>
      </c>
      <c r="G5241" s="500" t="s">
        <v>16543</v>
      </c>
      <c r="H5241" s="500" t="s">
        <v>14717</v>
      </c>
      <c r="I5241" s="500" t="s">
        <v>688</v>
      </c>
      <c r="J5241" s="500" t="s">
        <v>689</v>
      </c>
      <c r="K5241" s="500" t="s">
        <v>2306</v>
      </c>
      <c r="L5241" s="500" t="s">
        <v>27724</v>
      </c>
      <c r="M5241" s="500" t="s">
        <v>2307</v>
      </c>
      <c r="N5241" s="500" t="s">
        <v>16544</v>
      </c>
    </row>
    <row r="5242" spans="1:14">
      <c r="A5242" s="500" t="s">
        <v>686</v>
      </c>
      <c r="B5242" s="500" t="s">
        <v>2858</v>
      </c>
      <c r="C5242" s="500" t="s">
        <v>2888</v>
      </c>
      <c r="D5242" s="500" t="s">
        <v>2889</v>
      </c>
      <c r="E5242" s="500" t="s">
        <v>11099</v>
      </c>
      <c r="F5242" s="500" t="s">
        <v>580</v>
      </c>
      <c r="G5242" s="500" t="s">
        <v>16545</v>
      </c>
      <c r="H5242" s="500" t="s">
        <v>6980</v>
      </c>
      <c r="I5242" s="500" t="s">
        <v>688</v>
      </c>
      <c r="J5242" s="500" t="s">
        <v>689</v>
      </c>
      <c r="K5242" s="500" t="s">
        <v>2306</v>
      </c>
      <c r="L5242" s="500" t="s">
        <v>27724</v>
      </c>
      <c r="M5242" s="500" t="s">
        <v>2307</v>
      </c>
      <c r="N5242" s="500" t="s">
        <v>16546</v>
      </c>
    </row>
    <row r="5243" spans="1:14">
      <c r="A5243" s="500" t="s">
        <v>686</v>
      </c>
      <c r="B5243" s="500" t="s">
        <v>2858</v>
      </c>
      <c r="C5243" s="500" t="s">
        <v>2888</v>
      </c>
      <c r="D5243" s="500" t="s">
        <v>2889</v>
      </c>
      <c r="E5243" s="500" t="s">
        <v>11099</v>
      </c>
      <c r="F5243" s="500" t="s">
        <v>580</v>
      </c>
      <c r="G5243" s="500" t="s">
        <v>16547</v>
      </c>
      <c r="H5243" s="500" t="s">
        <v>15496</v>
      </c>
      <c r="I5243" s="500" t="s">
        <v>688</v>
      </c>
      <c r="J5243" s="500" t="s">
        <v>689</v>
      </c>
      <c r="K5243" s="500" t="s">
        <v>2306</v>
      </c>
      <c r="L5243" s="500" t="s">
        <v>27724</v>
      </c>
      <c r="M5243" s="500" t="s">
        <v>2307</v>
      </c>
      <c r="N5243" s="500" t="s">
        <v>16548</v>
      </c>
    </row>
    <row r="5244" spans="1:14">
      <c r="A5244" s="500" t="s">
        <v>686</v>
      </c>
      <c r="B5244" s="500" t="s">
        <v>2858</v>
      </c>
      <c r="C5244" s="500" t="s">
        <v>2888</v>
      </c>
      <c r="D5244" s="500" t="s">
        <v>2889</v>
      </c>
      <c r="E5244" s="500" t="s">
        <v>11099</v>
      </c>
      <c r="F5244" s="500" t="s">
        <v>580</v>
      </c>
      <c r="G5244" s="500" t="s">
        <v>16549</v>
      </c>
      <c r="H5244" s="500" t="s">
        <v>11835</v>
      </c>
      <c r="I5244" s="500" t="s">
        <v>688</v>
      </c>
      <c r="J5244" s="500" t="s">
        <v>689</v>
      </c>
      <c r="K5244" s="500" t="s">
        <v>2306</v>
      </c>
      <c r="L5244" s="500" t="s">
        <v>27724</v>
      </c>
      <c r="M5244" s="500" t="s">
        <v>2307</v>
      </c>
      <c r="N5244" s="500" t="s">
        <v>16550</v>
      </c>
    </row>
    <row r="5245" spans="1:14">
      <c r="A5245" s="500" t="s">
        <v>686</v>
      </c>
      <c r="B5245" s="500" t="s">
        <v>2858</v>
      </c>
      <c r="C5245" s="500" t="s">
        <v>2888</v>
      </c>
      <c r="D5245" s="500" t="s">
        <v>2889</v>
      </c>
      <c r="E5245" s="500" t="s">
        <v>11099</v>
      </c>
      <c r="F5245" s="500" t="s">
        <v>580</v>
      </c>
      <c r="G5245" s="500" t="s">
        <v>16551</v>
      </c>
      <c r="H5245" s="500" t="s">
        <v>16000</v>
      </c>
      <c r="I5245" s="500" t="s">
        <v>688</v>
      </c>
      <c r="J5245" s="500" t="s">
        <v>689</v>
      </c>
      <c r="K5245" s="500" t="s">
        <v>2306</v>
      </c>
      <c r="L5245" s="500" t="s">
        <v>27724</v>
      </c>
      <c r="M5245" s="500" t="s">
        <v>2307</v>
      </c>
      <c r="N5245" s="500" t="s">
        <v>16552</v>
      </c>
    </row>
    <row r="5246" spans="1:14">
      <c r="A5246" s="500" t="s">
        <v>686</v>
      </c>
      <c r="B5246" s="500" t="s">
        <v>2858</v>
      </c>
      <c r="C5246" s="500" t="s">
        <v>2888</v>
      </c>
      <c r="D5246" s="500" t="s">
        <v>2889</v>
      </c>
      <c r="E5246" s="500" t="s">
        <v>11099</v>
      </c>
      <c r="F5246" s="500" t="s">
        <v>580</v>
      </c>
      <c r="G5246" s="500" t="s">
        <v>16553</v>
      </c>
      <c r="H5246" s="500" t="s">
        <v>11825</v>
      </c>
      <c r="I5246" s="500" t="s">
        <v>688</v>
      </c>
      <c r="J5246" s="500" t="s">
        <v>689</v>
      </c>
      <c r="K5246" s="500" t="s">
        <v>2306</v>
      </c>
      <c r="L5246" s="500" t="s">
        <v>27724</v>
      </c>
      <c r="M5246" s="500" t="s">
        <v>2307</v>
      </c>
      <c r="N5246" s="500" t="s">
        <v>16554</v>
      </c>
    </row>
    <row r="5247" spans="1:14">
      <c r="A5247" s="500" t="s">
        <v>686</v>
      </c>
      <c r="B5247" s="500" t="s">
        <v>2858</v>
      </c>
      <c r="C5247" s="500" t="s">
        <v>2888</v>
      </c>
      <c r="D5247" s="500" t="s">
        <v>2889</v>
      </c>
      <c r="E5247" s="500" t="s">
        <v>11099</v>
      </c>
      <c r="F5247" s="500" t="s">
        <v>580</v>
      </c>
      <c r="G5247" s="500" t="s">
        <v>16555</v>
      </c>
      <c r="H5247" s="500" t="s">
        <v>4039</v>
      </c>
      <c r="I5247" s="500" t="s">
        <v>688</v>
      </c>
      <c r="J5247" s="500" t="s">
        <v>689</v>
      </c>
      <c r="K5247" s="500" t="s">
        <v>2306</v>
      </c>
      <c r="L5247" s="500" t="s">
        <v>27724</v>
      </c>
      <c r="M5247" s="500" t="s">
        <v>2307</v>
      </c>
      <c r="N5247" s="500" t="s">
        <v>16556</v>
      </c>
    </row>
    <row r="5248" spans="1:14">
      <c r="A5248" s="500" t="s">
        <v>686</v>
      </c>
      <c r="B5248" s="500" t="s">
        <v>2858</v>
      </c>
      <c r="C5248" s="500" t="s">
        <v>2888</v>
      </c>
      <c r="D5248" s="500" t="s">
        <v>2889</v>
      </c>
      <c r="E5248" s="500" t="s">
        <v>11099</v>
      </c>
      <c r="F5248" s="500" t="s">
        <v>580</v>
      </c>
      <c r="G5248" s="500" t="s">
        <v>16557</v>
      </c>
      <c r="H5248" s="500" t="s">
        <v>12825</v>
      </c>
      <c r="I5248" s="500" t="s">
        <v>688</v>
      </c>
      <c r="J5248" s="500" t="s">
        <v>689</v>
      </c>
      <c r="K5248" s="500" t="s">
        <v>2306</v>
      </c>
      <c r="L5248" s="500" t="s">
        <v>27724</v>
      </c>
      <c r="M5248" s="500" t="s">
        <v>2307</v>
      </c>
      <c r="N5248" s="500" t="s">
        <v>16558</v>
      </c>
    </row>
    <row r="5249" spans="1:14">
      <c r="A5249" s="500" t="s">
        <v>686</v>
      </c>
      <c r="B5249" s="500" t="s">
        <v>2858</v>
      </c>
      <c r="C5249" s="500" t="s">
        <v>2888</v>
      </c>
      <c r="D5249" s="500" t="s">
        <v>2889</v>
      </c>
      <c r="E5249" s="500" t="s">
        <v>11099</v>
      </c>
      <c r="F5249" s="500" t="s">
        <v>580</v>
      </c>
      <c r="G5249" s="500" t="s">
        <v>16559</v>
      </c>
      <c r="H5249" s="500" t="s">
        <v>14269</v>
      </c>
      <c r="I5249" s="500" t="s">
        <v>688</v>
      </c>
      <c r="J5249" s="500" t="s">
        <v>689</v>
      </c>
      <c r="K5249" s="500" t="s">
        <v>2306</v>
      </c>
      <c r="L5249" s="500" t="s">
        <v>27724</v>
      </c>
      <c r="M5249" s="500" t="s">
        <v>2307</v>
      </c>
      <c r="N5249" s="500" t="s">
        <v>16560</v>
      </c>
    </row>
    <row r="5250" spans="1:14">
      <c r="A5250" s="500" t="s">
        <v>686</v>
      </c>
      <c r="B5250" s="500" t="s">
        <v>2858</v>
      </c>
      <c r="C5250" s="500" t="s">
        <v>2888</v>
      </c>
      <c r="D5250" s="500" t="s">
        <v>2889</v>
      </c>
      <c r="E5250" s="500" t="s">
        <v>11099</v>
      </c>
      <c r="F5250" s="500" t="s">
        <v>580</v>
      </c>
      <c r="G5250" s="500" t="s">
        <v>16561</v>
      </c>
      <c r="H5250" s="500" t="s">
        <v>11383</v>
      </c>
      <c r="I5250" s="500" t="s">
        <v>688</v>
      </c>
      <c r="J5250" s="500" t="s">
        <v>689</v>
      </c>
      <c r="K5250" s="500" t="s">
        <v>2306</v>
      </c>
      <c r="L5250" s="500" t="s">
        <v>27724</v>
      </c>
      <c r="M5250" s="500" t="s">
        <v>2307</v>
      </c>
      <c r="N5250" s="500" t="s">
        <v>16562</v>
      </c>
    </row>
    <row r="5251" spans="1:14">
      <c r="A5251" s="500" t="s">
        <v>686</v>
      </c>
      <c r="B5251" s="500" t="s">
        <v>2858</v>
      </c>
      <c r="C5251" s="500" t="s">
        <v>2888</v>
      </c>
      <c r="D5251" s="500" t="s">
        <v>2889</v>
      </c>
      <c r="E5251" s="500" t="s">
        <v>11099</v>
      </c>
      <c r="F5251" s="500" t="s">
        <v>580</v>
      </c>
      <c r="G5251" s="500" t="s">
        <v>16563</v>
      </c>
      <c r="H5251" s="500" t="s">
        <v>11261</v>
      </c>
      <c r="I5251" s="500" t="s">
        <v>688</v>
      </c>
      <c r="J5251" s="500" t="s">
        <v>689</v>
      </c>
      <c r="K5251" s="500" t="s">
        <v>2306</v>
      </c>
      <c r="L5251" s="500" t="s">
        <v>27724</v>
      </c>
      <c r="M5251" s="500" t="s">
        <v>2307</v>
      </c>
      <c r="N5251" s="500" t="s">
        <v>16564</v>
      </c>
    </row>
    <row r="5252" spans="1:14">
      <c r="A5252" s="500" t="s">
        <v>686</v>
      </c>
      <c r="B5252" s="500" t="s">
        <v>2858</v>
      </c>
      <c r="C5252" s="500" t="s">
        <v>2888</v>
      </c>
      <c r="D5252" s="500" t="s">
        <v>2889</v>
      </c>
      <c r="E5252" s="500" t="s">
        <v>11099</v>
      </c>
      <c r="F5252" s="500" t="s">
        <v>580</v>
      </c>
      <c r="G5252" s="500" t="s">
        <v>16565</v>
      </c>
      <c r="H5252" s="500" t="s">
        <v>14247</v>
      </c>
      <c r="I5252" s="500" t="s">
        <v>688</v>
      </c>
      <c r="J5252" s="500" t="s">
        <v>689</v>
      </c>
      <c r="K5252" s="500" t="s">
        <v>2306</v>
      </c>
      <c r="L5252" s="500" t="s">
        <v>27724</v>
      </c>
      <c r="M5252" s="500" t="s">
        <v>2307</v>
      </c>
      <c r="N5252" s="500" t="s">
        <v>16566</v>
      </c>
    </row>
    <row r="5253" spans="1:14">
      <c r="A5253" s="500" t="s">
        <v>686</v>
      </c>
      <c r="B5253" s="500" t="s">
        <v>2858</v>
      </c>
      <c r="C5253" s="500" t="s">
        <v>2888</v>
      </c>
      <c r="D5253" s="500" t="s">
        <v>2889</v>
      </c>
      <c r="E5253" s="500" t="s">
        <v>11099</v>
      </c>
      <c r="F5253" s="500" t="s">
        <v>580</v>
      </c>
      <c r="G5253" s="500" t="s">
        <v>16567</v>
      </c>
      <c r="H5253" s="500" t="s">
        <v>11342</v>
      </c>
      <c r="I5253" s="500" t="s">
        <v>688</v>
      </c>
      <c r="J5253" s="500" t="s">
        <v>689</v>
      </c>
      <c r="K5253" s="500" t="s">
        <v>2306</v>
      </c>
      <c r="L5253" s="500" t="s">
        <v>27724</v>
      </c>
      <c r="M5253" s="500" t="s">
        <v>2307</v>
      </c>
      <c r="N5253" s="500" t="s">
        <v>16568</v>
      </c>
    </row>
    <row r="5254" spans="1:14">
      <c r="A5254" s="500" t="s">
        <v>686</v>
      </c>
      <c r="B5254" s="500" t="s">
        <v>2858</v>
      </c>
      <c r="C5254" s="500" t="s">
        <v>2888</v>
      </c>
      <c r="D5254" s="500" t="s">
        <v>2889</v>
      </c>
      <c r="E5254" s="500" t="s">
        <v>11099</v>
      </c>
      <c r="F5254" s="500" t="s">
        <v>580</v>
      </c>
      <c r="G5254" s="500" t="s">
        <v>16569</v>
      </c>
      <c r="H5254" s="500" t="s">
        <v>14768</v>
      </c>
      <c r="I5254" s="500" t="s">
        <v>688</v>
      </c>
      <c r="J5254" s="500" t="s">
        <v>689</v>
      </c>
      <c r="K5254" s="500" t="s">
        <v>2306</v>
      </c>
      <c r="L5254" s="500" t="s">
        <v>27724</v>
      </c>
      <c r="M5254" s="500" t="s">
        <v>2307</v>
      </c>
      <c r="N5254" s="500" t="s">
        <v>16570</v>
      </c>
    </row>
    <row r="5255" spans="1:14">
      <c r="A5255" s="500" t="s">
        <v>686</v>
      </c>
      <c r="B5255" s="500" t="s">
        <v>2858</v>
      </c>
      <c r="C5255" s="500" t="s">
        <v>2888</v>
      </c>
      <c r="D5255" s="500" t="s">
        <v>2889</v>
      </c>
      <c r="E5255" s="500" t="s">
        <v>11099</v>
      </c>
      <c r="F5255" s="500" t="s">
        <v>580</v>
      </c>
      <c r="G5255" s="500" t="s">
        <v>16571</v>
      </c>
      <c r="H5255" s="500" t="s">
        <v>15022</v>
      </c>
      <c r="I5255" s="500" t="s">
        <v>688</v>
      </c>
      <c r="J5255" s="500" t="s">
        <v>689</v>
      </c>
      <c r="K5255" s="500" t="s">
        <v>2306</v>
      </c>
      <c r="L5255" s="500" t="s">
        <v>27724</v>
      </c>
      <c r="M5255" s="500" t="s">
        <v>2307</v>
      </c>
      <c r="N5255" s="500" t="s">
        <v>16572</v>
      </c>
    </row>
    <row r="5256" spans="1:14">
      <c r="A5256" s="500" t="s">
        <v>686</v>
      </c>
      <c r="B5256" s="500" t="s">
        <v>2858</v>
      </c>
      <c r="C5256" s="500" t="s">
        <v>2888</v>
      </c>
      <c r="D5256" s="500" t="s">
        <v>2889</v>
      </c>
      <c r="E5256" s="500" t="s">
        <v>11099</v>
      </c>
      <c r="F5256" s="500" t="s">
        <v>580</v>
      </c>
      <c r="G5256" s="500" t="s">
        <v>16573</v>
      </c>
      <c r="H5256" s="500" t="s">
        <v>6989</v>
      </c>
      <c r="I5256" s="500" t="s">
        <v>688</v>
      </c>
      <c r="J5256" s="500" t="s">
        <v>689</v>
      </c>
      <c r="K5256" s="500" t="s">
        <v>2306</v>
      </c>
      <c r="L5256" s="500" t="s">
        <v>27724</v>
      </c>
      <c r="M5256" s="500" t="s">
        <v>2307</v>
      </c>
      <c r="N5256" s="500" t="s">
        <v>16574</v>
      </c>
    </row>
    <row r="5257" spans="1:14">
      <c r="A5257" s="500" t="s">
        <v>686</v>
      </c>
      <c r="B5257" s="500" t="s">
        <v>2858</v>
      </c>
      <c r="C5257" s="500" t="s">
        <v>2888</v>
      </c>
      <c r="D5257" s="500" t="s">
        <v>2889</v>
      </c>
      <c r="E5257" s="500" t="s">
        <v>11099</v>
      </c>
      <c r="F5257" s="500" t="s">
        <v>580</v>
      </c>
      <c r="G5257" s="500" t="s">
        <v>16575</v>
      </c>
      <c r="H5257" s="500" t="s">
        <v>11281</v>
      </c>
      <c r="I5257" s="500" t="s">
        <v>688</v>
      </c>
      <c r="J5257" s="500" t="s">
        <v>689</v>
      </c>
      <c r="K5257" s="500" t="s">
        <v>2306</v>
      </c>
      <c r="L5257" s="500" t="s">
        <v>27724</v>
      </c>
      <c r="M5257" s="500" t="s">
        <v>2307</v>
      </c>
      <c r="N5257" s="500" t="s">
        <v>16576</v>
      </c>
    </row>
    <row r="5258" spans="1:14">
      <c r="A5258" s="500" t="s">
        <v>686</v>
      </c>
      <c r="B5258" s="500" t="s">
        <v>2858</v>
      </c>
      <c r="C5258" s="500" t="s">
        <v>2888</v>
      </c>
      <c r="D5258" s="500" t="s">
        <v>2889</v>
      </c>
      <c r="E5258" s="500" t="s">
        <v>11099</v>
      </c>
      <c r="F5258" s="500" t="s">
        <v>580</v>
      </c>
      <c r="G5258" s="500" t="s">
        <v>16577</v>
      </c>
      <c r="H5258" s="500" t="s">
        <v>16051</v>
      </c>
      <c r="I5258" s="500" t="s">
        <v>688</v>
      </c>
      <c r="J5258" s="500" t="s">
        <v>689</v>
      </c>
      <c r="K5258" s="500" t="s">
        <v>2306</v>
      </c>
      <c r="L5258" s="500" t="s">
        <v>27724</v>
      </c>
      <c r="M5258" s="500" t="s">
        <v>2307</v>
      </c>
      <c r="N5258" s="500" t="s">
        <v>16578</v>
      </c>
    </row>
    <row r="5259" spans="1:14">
      <c r="A5259" s="500" t="s">
        <v>686</v>
      </c>
      <c r="B5259" s="500" t="s">
        <v>2858</v>
      </c>
      <c r="C5259" s="500" t="s">
        <v>2888</v>
      </c>
      <c r="D5259" s="500" t="s">
        <v>2889</v>
      </c>
      <c r="E5259" s="500" t="s">
        <v>11099</v>
      </c>
      <c r="F5259" s="500" t="s">
        <v>580</v>
      </c>
      <c r="G5259" s="500" t="s">
        <v>16579</v>
      </c>
      <c r="H5259" s="500" t="s">
        <v>6926</v>
      </c>
      <c r="I5259" s="500" t="s">
        <v>688</v>
      </c>
      <c r="J5259" s="500" t="s">
        <v>689</v>
      </c>
      <c r="K5259" s="500" t="s">
        <v>2306</v>
      </c>
      <c r="L5259" s="500" t="s">
        <v>27724</v>
      </c>
      <c r="M5259" s="500" t="s">
        <v>2307</v>
      </c>
      <c r="N5259" s="500" t="s">
        <v>16580</v>
      </c>
    </row>
    <row r="5260" spans="1:14">
      <c r="A5260" s="500" t="s">
        <v>686</v>
      </c>
      <c r="B5260" s="500" t="s">
        <v>2858</v>
      </c>
      <c r="C5260" s="500" t="s">
        <v>2888</v>
      </c>
      <c r="D5260" s="500" t="s">
        <v>2889</v>
      </c>
      <c r="E5260" s="500" t="s">
        <v>11099</v>
      </c>
      <c r="F5260" s="500" t="s">
        <v>580</v>
      </c>
      <c r="G5260" s="500" t="s">
        <v>16581</v>
      </c>
      <c r="H5260" s="500" t="s">
        <v>12825</v>
      </c>
      <c r="I5260" s="500" t="s">
        <v>688</v>
      </c>
      <c r="J5260" s="500" t="s">
        <v>689</v>
      </c>
      <c r="K5260" s="500" t="s">
        <v>2306</v>
      </c>
      <c r="L5260" s="500" t="s">
        <v>27724</v>
      </c>
      <c r="M5260" s="500" t="s">
        <v>2307</v>
      </c>
      <c r="N5260" s="500" t="s">
        <v>16582</v>
      </c>
    </row>
    <row r="5261" spans="1:14">
      <c r="A5261" s="500" t="s">
        <v>686</v>
      </c>
      <c r="B5261" s="500" t="s">
        <v>2858</v>
      </c>
      <c r="C5261" s="500" t="s">
        <v>2888</v>
      </c>
      <c r="D5261" s="500" t="s">
        <v>2889</v>
      </c>
      <c r="E5261" s="500" t="s">
        <v>11099</v>
      </c>
      <c r="F5261" s="500" t="s">
        <v>580</v>
      </c>
      <c r="G5261" s="500" t="s">
        <v>16583</v>
      </c>
      <c r="H5261" s="500" t="s">
        <v>14269</v>
      </c>
      <c r="I5261" s="500" t="s">
        <v>688</v>
      </c>
      <c r="J5261" s="500" t="s">
        <v>689</v>
      </c>
      <c r="K5261" s="500" t="s">
        <v>2306</v>
      </c>
      <c r="L5261" s="500" t="s">
        <v>27724</v>
      </c>
      <c r="M5261" s="500" t="s">
        <v>2307</v>
      </c>
      <c r="N5261" s="500" t="s">
        <v>16584</v>
      </c>
    </row>
    <row r="5262" spans="1:14">
      <c r="A5262" s="500" t="s">
        <v>686</v>
      </c>
      <c r="B5262" s="500" t="s">
        <v>2858</v>
      </c>
      <c r="C5262" s="500" t="s">
        <v>2888</v>
      </c>
      <c r="D5262" s="500" t="s">
        <v>2889</v>
      </c>
      <c r="E5262" s="500" t="s">
        <v>11099</v>
      </c>
      <c r="F5262" s="500" t="s">
        <v>580</v>
      </c>
      <c r="G5262" s="500" t="s">
        <v>16585</v>
      </c>
      <c r="H5262" s="500" t="s">
        <v>11383</v>
      </c>
      <c r="I5262" s="500" t="s">
        <v>688</v>
      </c>
      <c r="J5262" s="500" t="s">
        <v>689</v>
      </c>
      <c r="K5262" s="500" t="s">
        <v>2306</v>
      </c>
      <c r="L5262" s="500" t="s">
        <v>27724</v>
      </c>
      <c r="M5262" s="500" t="s">
        <v>2307</v>
      </c>
      <c r="N5262" s="500" t="s">
        <v>16586</v>
      </c>
    </row>
    <row r="5263" spans="1:14">
      <c r="A5263" s="500" t="s">
        <v>686</v>
      </c>
      <c r="B5263" s="500" t="s">
        <v>2858</v>
      </c>
      <c r="C5263" s="500" t="s">
        <v>2888</v>
      </c>
      <c r="D5263" s="500" t="s">
        <v>2889</v>
      </c>
      <c r="E5263" s="500" t="s">
        <v>11099</v>
      </c>
      <c r="F5263" s="500" t="s">
        <v>580</v>
      </c>
      <c r="G5263" s="500" t="s">
        <v>16587</v>
      </c>
      <c r="H5263" s="500" t="s">
        <v>11261</v>
      </c>
      <c r="I5263" s="500" t="s">
        <v>688</v>
      </c>
      <c r="J5263" s="500" t="s">
        <v>689</v>
      </c>
      <c r="K5263" s="500" t="s">
        <v>2306</v>
      </c>
      <c r="L5263" s="500" t="s">
        <v>27724</v>
      </c>
      <c r="M5263" s="500" t="s">
        <v>2307</v>
      </c>
      <c r="N5263" s="500" t="s">
        <v>16588</v>
      </c>
    </row>
    <row r="5264" spans="1:14">
      <c r="A5264" s="500" t="s">
        <v>686</v>
      </c>
      <c r="B5264" s="500" t="s">
        <v>2858</v>
      </c>
      <c r="C5264" s="500" t="s">
        <v>2888</v>
      </c>
      <c r="D5264" s="500" t="s">
        <v>2889</v>
      </c>
      <c r="E5264" s="500" t="s">
        <v>11099</v>
      </c>
      <c r="F5264" s="500" t="s">
        <v>580</v>
      </c>
      <c r="G5264" s="500" t="s">
        <v>16589</v>
      </c>
      <c r="H5264" s="500" t="s">
        <v>14247</v>
      </c>
      <c r="I5264" s="500" t="s">
        <v>688</v>
      </c>
      <c r="J5264" s="500" t="s">
        <v>689</v>
      </c>
      <c r="K5264" s="500" t="s">
        <v>2306</v>
      </c>
      <c r="L5264" s="500" t="s">
        <v>27724</v>
      </c>
      <c r="M5264" s="500" t="s">
        <v>2307</v>
      </c>
      <c r="N5264" s="500" t="s">
        <v>16590</v>
      </c>
    </row>
    <row r="5265" spans="1:14">
      <c r="A5265" s="500" t="s">
        <v>686</v>
      </c>
      <c r="B5265" s="500" t="s">
        <v>2858</v>
      </c>
      <c r="C5265" s="500" t="s">
        <v>2888</v>
      </c>
      <c r="D5265" s="500" t="s">
        <v>2889</v>
      </c>
      <c r="E5265" s="500" t="s">
        <v>11099</v>
      </c>
      <c r="F5265" s="500" t="s">
        <v>580</v>
      </c>
      <c r="G5265" s="500" t="s">
        <v>16591</v>
      </c>
      <c r="H5265" s="500" t="s">
        <v>11342</v>
      </c>
      <c r="I5265" s="500" t="s">
        <v>688</v>
      </c>
      <c r="J5265" s="500" t="s">
        <v>689</v>
      </c>
      <c r="K5265" s="500" t="s">
        <v>2306</v>
      </c>
      <c r="L5265" s="500" t="s">
        <v>27724</v>
      </c>
      <c r="M5265" s="500" t="s">
        <v>2307</v>
      </c>
      <c r="N5265" s="500" t="s">
        <v>16592</v>
      </c>
    </row>
    <row r="5266" spans="1:14">
      <c r="A5266" s="500" t="s">
        <v>686</v>
      </c>
      <c r="B5266" s="500" t="s">
        <v>2858</v>
      </c>
      <c r="C5266" s="500" t="s">
        <v>2888</v>
      </c>
      <c r="D5266" s="500" t="s">
        <v>2889</v>
      </c>
      <c r="E5266" s="500" t="s">
        <v>11099</v>
      </c>
      <c r="F5266" s="500" t="s">
        <v>580</v>
      </c>
      <c r="G5266" s="500" t="s">
        <v>16593</v>
      </c>
      <c r="H5266" s="500" t="s">
        <v>14768</v>
      </c>
      <c r="I5266" s="500" t="s">
        <v>688</v>
      </c>
      <c r="J5266" s="500" t="s">
        <v>689</v>
      </c>
      <c r="K5266" s="500" t="s">
        <v>2306</v>
      </c>
      <c r="L5266" s="500" t="s">
        <v>27724</v>
      </c>
      <c r="M5266" s="500" t="s">
        <v>2307</v>
      </c>
      <c r="N5266" s="500" t="s">
        <v>16594</v>
      </c>
    </row>
    <row r="5267" spans="1:14">
      <c r="A5267" s="500" t="s">
        <v>686</v>
      </c>
      <c r="B5267" s="500" t="s">
        <v>2858</v>
      </c>
      <c r="C5267" s="500" t="s">
        <v>2888</v>
      </c>
      <c r="D5267" s="500" t="s">
        <v>2889</v>
      </c>
      <c r="E5267" s="500" t="s">
        <v>11099</v>
      </c>
      <c r="F5267" s="500" t="s">
        <v>580</v>
      </c>
      <c r="G5267" s="500" t="s">
        <v>16595</v>
      </c>
      <c r="H5267" s="500" t="s">
        <v>15022</v>
      </c>
      <c r="I5267" s="500" t="s">
        <v>688</v>
      </c>
      <c r="J5267" s="500" t="s">
        <v>689</v>
      </c>
      <c r="K5267" s="500" t="s">
        <v>2306</v>
      </c>
      <c r="L5267" s="500" t="s">
        <v>27724</v>
      </c>
      <c r="M5267" s="500" t="s">
        <v>2307</v>
      </c>
      <c r="N5267" s="500" t="s">
        <v>16596</v>
      </c>
    </row>
    <row r="5268" spans="1:14">
      <c r="A5268" s="500" t="s">
        <v>686</v>
      </c>
      <c r="B5268" s="500" t="s">
        <v>2858</v>
      </c>
      <c r="C5268" s="500" t="s">
        <v>2888</v>
      </c>
      <c r="D5268" s="500" t="s">
        <v>2889</v>
      </c>
      <c r="E5268" s="500" t="s">
        <v>11099</v>
      </c>
      <c r="F5268" s="500" t="s">
        <v>580</v>
      </c>
      <c r="G5268" s="500" t="s">
        <v>16597</v>
      </c>
      <c r="H5268" s="500" t="s">
        <v>6989</v>
      </c>
      <c r="I5268" s="500" t="s">
        <v>688</v>
      </c>
      <c r="J5268" s="500" t="s">
        <v>689</v>
      </c>
      <c r="K5268" s="500" t="s">
        <v>2306</v>
      </c>
      <c r="L5268" s="500" t="s">
        <v>27724</v>
      </c>
      <c r="M5268" s="500" t="s">
        <v>2307</v>
      </c>
      <c r="N5268" s="500" t="s">
        <v>16598</v>
      </c>
    </row>
    <row r="5269" spans="1:14">
      <c r="A5269" s="500" t="s">
        <v>686</v>
      </c>
      <c r="B5269" s="500" t="s">
        <v>2858</v>
      </c>
      <c r="C5269" s="500" t="s">
        <v>2888</v>
      </c>
      <c r="D5269" s="500" t="s">
        <v>2889</v>
      </c>
      <c r="E5269" s="500" t="s">
        <v>11099</v>
      </c>
      <c r="F5269" s="500" t="s">
        <v>580</v>
      </c>
      <c r="G5269" s="500" t="s">
        <v>16599</v>
      </c>
      <c r="H5269" s="500" t="s">
        <v>11281</v>
      </c>
      <c r="I5269" s="500" t="s">
        <v>688</v>
      </c>
      <c r="J5269" s="500" t="s">
        <v>689</v>
      </c>
      <c r="K5269" s="500" t="s">
        <v>2306</v>
      </c>
      <c r="L5269" s="500" t="s">
        <v>27724</v>
      </c>
      <c r="M5269" s="500" t="s">
        <v>2307</v>
      </c>
      <c r="N5269" s="500" t="s">
        <v>16600</v>
      </c>
    </row>
    <row r="5270" spans="1:14">
      <c r="A5270" s="500" t="s">
        <v>686</v>
      </c>
      <c r="B5270" s="500" t="s">
        <v>2858</v>
      </c>
      <c r="C5270" s="500" t="s">
        <v>2888</v>
      </c>
      <c r="D5270" s="500" t="s">
        <v>2889</v>
      </c>
      <c r="E5270" s="500" t="s">
        <v>11099</v>
      </c>
      <c r="F5270" s="500" t="s">
        <v>580</v>
      </c>
      <c r="G5270" s="500" t="s">
        <v>16601</v>
      </c>
      <c r="H5270" s="500" t="s">
        <v>16051</v>
      </c>
      <c r="I5270" s="500" t="s">
        <v>688</v>
      </c>
      <c r="J5270" s="500" t="s">
        <v>689</v>
      </c>
      <c r="K5270" s="500" t="s">
        <v>2306</v>
      </c>
      <c r="L5270" s="500" t="s">
        <v>27724</v>
      </c>
      <c r="M5270" s="500" t="s">
        <v>2307</v>
      </c>
      <c r="N5270" s="500" t="s">
        <v>16602</v>
      </c>
    </row>
    <row r="5271" spans="1:14">
      <c r="A5271" s="500" t="s">
        <v>686</v>
      </c>
      <c r="B5271" s="500" t="s">
        <v>2858</v>
      </c>
      <c r="C5271" s="500" t="s">
        <v>2888</v>
      </c>
      <c r="D5271" s="500" t="s">
        <v>2889</v>
      </c>
      <c r="E5271" s="500" t="s">
        <v>11099</v>
      </c>
      <c r="F5271" s="500" t="s">
        <v>580</v>
      </c>
      <c r="G5271" s="500" t="s">
        <v>16603</v>
      </c>
      <c r="H5271" s="500" t="s">
        <v>6926</v>
      </c>
      <c r="I5271" s="500" t="s">
        <v>688</v>
      </c>
      <c r="J5271" s="500" t="s">
        <v>689</v>
      </c>
      <c r="K5271" s="500" t="s">
        <v>2306</v>
      </c>
      <c r="L5271" s="500" t="s">
        <v>27724</v>
      </c>
      <c r="M5271" s="500" t="s">
        <v>2307</v>
      </c>
      <c r="N5271" s="500" t="s">
        <v>16604</v>
      </c>
    </row>
    <row r="5272" spans="1:14">
      <c r="A5272" s="500" t="s">
        <v>686</v>
      </c>
      <c r="B5272" s="500" t="s">
        <v>2858</v>
      </c>
      <c r="C5272" s="500" t="s">
        <v>2888</v>
      </c>
      <c r="D5272" s="500" t="s">
        <v>2889</v>
      </c>
      <c r="E5272" s="500" t="s">
        <v>11099</v>
      </c>
      <c r="F5272" s="500" t="s">
        <v>580</v>
      </c>
      <c r="G5272" s="500" t="s">
        <v>16605</v>
      </c>
      <c r="H5272" s="500" t="s">
        <v>12834</v>
      </c>
      <c r="I5272" s="500" t="s">
        <v>688</v>
      </c>
      <c r="J5272" s="500" t="s">
        <v>689</v>
      </c>
      <c r="K5272" s="500" t="s">
        <v>2306</v>
      </c>
      <c r="L5272" s="500" t="s">
        <v>27724</v>
      </c>
      <c r="M5272" s="500" t="s">
        <v>2307</v>
      </c>
      <c r="N5272" s="500" t="s">
        <v>16606</v>
      </c>
    </row>
    <row r="5273" spans="1:14">
      <c r="A5273" s="500" t="s">
        <v>686</v>
      </c>
      <c r="B5273" s="500" t="s">
        <v>2858</v>
      </c>
      <c r="C5273" s="500" t="s">
        <v>2888</v>
      </c>
      <c r="D5273" s="500" t="s">
        <v>2889</v>
      </c>
      <c r="E5273" s="500" t="s">
        <v>11099</v>
      </c>
      <c r="F5273" s="500" t="s">
        <v>580</v>
      </c>
      <c r="G5273" s="500" t="s">
        <v>16607</v>
      </c>
      <c r="H5273" s="500" t="s">
        <v>11737</v>
      </c>
      <c r="I5273" s="500" t="s">
        <v>688</v>
      </c>
      <c r="J5273" s="500" t="s">
        <v>689</v>
      </c>
      <c r="K5273" s="500" t="s">
        <v>2306</v>
      </c>
      <c r="L5273" s="500" t="s">
        <v>27724</v>
      </c>
      <c r="M5273" s="500" t="s">
        <v>2307</v>
      </c>
      <c r="N5273" s="500" t="s">
        <v>16608</v>
      </c>
    </row>
    <row r="5274" spans="1:14">
      <c r="A5274" s="500" t="s">
        <v>686</v>
      </c>
      <c r="B5274" s="500" t="s">
        <v>2858</v>
      </c>
      <c r="C5274" s="500" t="s">
        <v>2888</v>
      </c>
      <c r="D5274" s="500" t="s">
        <v>2889</v>
      </c>
      <c r="E5274" s="500" t="s">
        <v>11099</v>
      </c>
      <c r="F5274" s="500" t="s">
        <v>580</v>
      </c>
      <c r="G5274" s="500" t="s">
        <v>16609</v>
      </c>
      <c r="H5274" s="500" t="s">
        <v>11700</v>
      </c>
      <c r="I5274" s="500" t="s">
        <v>688</v>
      </c>
      <c r="J5274" s="500" t="s">
        <v>689</v>
      </c>
      <c r="K5274" s="500" t="s">
        <v>2306</v>
      </c>
      <c r="L5274" s="500" t="s">
        <v>27724</v>
      </c>
      <c r="M5274" s="500" t="s">
        <v>2307</v>
      </c>
      <c r="N5274" s="500" t="s">
        <v>16610</v>
      </c>
    </row>
    <row r="5275" spans="1:14">
      <c r="A5275" s="500" t="s">
        <v>686</v>
      </c>
      <c r="B5275" s="500" t="s">
        <v>2858</v>
      </c>
      <c r="C5275" s="500" t="s">
        <v>2888</v>
      </c>
      <c r="D5275" s="500" t="s">
        <v>2889</v>
      </c>
      <c r="E5275" s="500" t="s">
        <v>11099</v>
      </c>
      <c r="F5275" s="500" t="s">
        <v>580</v>
      </c>
      <c r="G5275" s="500" t="s">
        <v>16611</v>
      </c>
      <c r="H5275" s="500" t="s">
        <v>11318</v>
      </c>
      <c r="I5275" s="500" t="s">
        <v>688</v>
      </c>
      <c r="J5275" s="500" t="s">
        <v>689</v>
      </c>
      <c r="K5275" s="500" t="s">
        <v>2306</v>
      </c>
      <c r="L5275" s="500" t="s">
        <v>27724</v>
      </c>
      <c r="M5275" s="500" t="s">
        <v>2307</v>
      </c>
      <c r="N5275" s="500" t="s">
        <v>16612</v>
      </c>
    </row>
    <row r="5276" spans="1:14">
      <c r="A5276" s="500" t="s">
        <v>686</v>
      </c>
      <c r="B5276" s="500" t="s">
        <v>2858</v>
      </c>
      <c r="C5276" s="500" t="s">
        <v>2888</v>
      </c>
      <c r="D5276" s="500" t="s">
        <v>2889</v>
      </c>
      <c r="E5276" s="500" t="s">
        <v>11099</v>
      </c>
      <c r="F5276" s="500" t="s">
        <v>580</v>
      </c>
      <c r="G5276" s="500" t="s">
        <v>16613</v>
      </c>
      <c r="H5276" s="500" t="s">
        <v>14326</v>
      </c>
      <c r="I5276" s="500" t="s">
        <v>688</v>
      </c>
      <c r="J5276" s="500" t="s">
        <v>689</v>
      </c>
      <c r="K5276" s="500" t="s">
        <v>2306</v>
      </c>
      <c r="L5276" s="500" t="s">
        <v>27724</v>
      </c>
      <c r="M5276" s="500" t="s">
        <v>2307</v>
      </c>
      <c r="N5276" s="500" t="s">
        <v>16614</v>
      </c>
    </row>
    <row r="5277" spans="1:14">
      <c r="A5277" s="500" t="s">
        <v>686</v>
      </c>
      <c r="B5277" s="500" t="s">
        <v>2858</v>
      </c>
      <c r="C5277" s="500" t="s">
        <v>2888</v>
      </c>
      <c r="D5277" s="500" t="s">
        <v>2889</v>
      </c>
      <c r="E5277" s="500" t="s">
        <v>11099</v>
      </c>
      <c r="F5277" s="500" t="s">
        <v>580</v>
      </c>
      <c r="G5277" s="500" t="s">
        <v>16615</v>
      </c>
      <c r="H5277" s="500" t="s">
        <v>11730</v>
      </c>
      <c r="I5277" s="500" t="s">
        <v>688</v>
      </c>
      <c r="J5277" s="500" t="s">
        <v>689</v>
      </c>
      <c r="K5277" s="500" t="s">
        <v>2306</v>
      </c>
      <c r="L5277" s="500" t="s">
        <v>27724</v>
      </c>
      <c r="M5277" s="500" t="s">
        <v>2307</v>
      </c>
      <c r="N5277" s="500" t="s">
        <v>16616</v>
      </c>
    </row>
    <row r="5278" spans="1:14">
      <c r="A5278" s="500" t="s">
        <v>686</v>
      </c>
      <c r="B5278" s="500" t="s">
        <v>2858</v>
      </c>
      <c r="C5278" s="500" t="s">
        <v>2888</v>
      </c>
      <c r="D5278" s="500" t="s">
        <v>2889</v>
      </c>
      <c r="E5278" s="500" t="s">
        <v>11099</v>
      </c>
      <c r="F5278" s="500" t="s">
        <v>580</v>
      </c>
      <c r="G5278" s="500" t="s">
        <v>16617</v>
      </c>
      <c r="H5278" s="500" t="s">
        <v>14564</v>
      </c>
      <c r="I5278" s="500" t="s">
        <v>688</v>
      </c>
      <c r="J5278" s="500" t="s">
        <v>689</v>
      </c>
      <c r="K5278" s="500" t="s">
        <v>2306</v>
      </c>
      <c r="L5278" s="500" t="s">
        <v>27724</v>
      </c>
      <c r="M5278" s="500" t="s">
        <v>2307</v>
      </c>
      <c r="N5278" s="500" t="s">
        <v>16618</v>
      </c>
    </row>
    <row r="5279" spans="1:14">
      <c r="A5279" s="500" t="s">
        <v>686</v>
      </c>
      <c r="B5279" s="500" t="s">
        <v>2858</v>
      </c>
      <c r="C5279" s="500" t="s">
        <v>2888</v>
      </c>
      <c r="D5279" s="500" t="s">
        <v>2889</v>
      </c>
      <c r="E5279" s="500" t="s">
        <v>11099</v>
      </c>
      <c r="F5279" s="500" t="s">
        <v>580</v>
      </c>
      <c r="G5279" s="500" t="s">
        <v>16619</v>
      </c>
      <c r="H5279" s="500" t="s">
        <v>14819</v>
      </c>
      <c r="I5279" s="500" t="s">
        <v>688</v>
      </c>
      <c r="J5279" s="500" t="s">
        <v>689</v>
      </c>
      <c r="K5279" s="500" t="s">
        <v>2306</v>
      </c>
      <c r="L5279" s="500" t="s">
        <v>27724</v>
      </c>
      <c r="M5279" s="500" t="s">
        <v>2307</v>
      </c>
      <c r="N5279" s="500" t="s">
        <v>16620</v>
      </c>
    </row>
    <row r="5280" spans="1:14">
      <c r="A5280" s="500" t="s">
        <v>686</v>
      </c>
      <c r="B5280" s="500" t="s">
        <v>2858</v>
      </c>
      <c r="C5280" s="500" t="s">
        <v>2888</v>
      </c>
      <c r="D5280" s="500" t="s">
        <v>2889</v>
      </c>
      <c r="E5280" s="500" t="s">
        <v>11099</v>
      </c>
      <c r="F5280" s="500" t="s">
        <v>580</v>
      </c>
      <c r="G5280" s="500" t="s">
        <v>16621</v>
      </c>
      <c r="H5280" s="500" t="s">
        <v>15073</v>
      </c>
      <c r="I5280" s="500" t="s">
        <v>688</v>
      </c>
      <c r="J5280" s="500" t="s">
        <v>689</v>
      </c>
      <c r="K5280" s="500" t="s">
        <v>2306</v>
      </c>
      <c r="L5280" s="500" t="s">
        <v>27724</v>
      </c>
      <c r="M5280" s="500" t="s">
        <v>2307</v>
      </c>
      <c r="N5280" s="500" t="s">
        <v>16622</v>
      </c>
    </row>
    <row r="5281" spans="1:14">
      <c r="A5281" s="500" t="s">
        <v>686</v>
      </c>
      <c r="B5281" s="500" t="s">
        <v>2858</v>
      </c>
      <c r="C5281" s="500" t="s">
        <v>2888</v>
      </c>
      <c r="D5281" s="500" t="s">
        <v>2889</v>
      </c>
      <c r="E5281" s="500" t="s">
        <v>11099</v>
      </c>
      <c r="F5281" s="500" t="s">
        <v>580</v>
      </c>
      <c r="G5281" s="500" t="s">
        <v>16623</v>
      </c>
      <c r="H5281" s="500" t="s">
        <v>15597</v>
      </c>
      <c r="I5281" s="500" t="s">
        <v>688</v>
      </c>
      <c r="J5281" s="500" t="s">
        <v>689</v>
      </c>
      <c r="K5281" s="500" t="s">
        <v>2306</v>
      </c>
      <c r="L5281" s="500" t="s">
        <v>27724</v>
      </c>
      <c r="M5281" s="500" t="s">
        <v>2307</v>
      </c>
      <c r="N5281" s="500" t="s">
        <v>16624</v>
      </c>
    </row>
    <row r="5282" spans="1:14">
      <c r="A5282" s="500" t="s">
        <v>686</v>
      </c>
      <c r="B5282" s="500" t="s">
        <v>2858</v>
      </c>
      <c r="C5282" s="500" t="s">
        <v>2888</v>
      </c>
      <c r="D5282" s="500" t="s">
        <v>2889</v>
      </c>
      <c r="E5282" s="500" t="s">
        <v>11099</v>
      </c>
      <c r="F5282" s="500" t="s">
        <v>580</v>
      </c>
      <c r="G5282" s="500" t="s">
        <v>16625</v>
      </c>
      <c r="H5282" s="500" t="s">
        <v>11088</v>
      </c>
      <c r="I5282" s="500" t="s">
        <v>688</v>
      </c>
      <c r="J5282" s="500" t="s">
        <v>689</v>
      </c>
      <c r="K5282" s="500" t="s">
        <v>2306</v>
      </c>
      <c r="L5282" s="500" t="s">
        <v>27724</v>
      </c>
      <c r="M5282" s="500" t="s">
        <v>2307</v>
      </c>
      <c r="N5282" s="500" t="s">
        <v>16626</v>
      </c>
    </row>
    <row r="5283" spans="1:14">
      <c r="A5283" s="500" t="s">
        <v>686</v>
      </c>
      <c r="B5283" s="500" t="s">
        <v>2858</v>
      </c>
      <c r="C5283" s="500" t="s">
        <v>2888</v>
      </c>
      <c r="D5283" s="500" t="s">
        <v>2889</v>
      </c>
      <c r="E5283" s="500" t="s">
        <v>11099</v>
      </c>
      <c r="F5283" s="500" t="s">
        <v>580</v>
      </c>
      <c r="G5283" s="500" t="s">
        <v>16627</v>
      </c>
      <c r="H5283" s="500" t="s">
        <v>12908</v>
      </c>
      <c r="I5283" s="500" t="s">
        <v>688</v>
      </c>
      <c r="J5283" s="500" t="s">
        <v>689</v>
      </c>
      <c r="K5283" s="500" t="s">
        <v>2306</v>
      </c>
      <c r="L5283" s="500" t="s">
        <v>27724</v>
      </c>
      <c r="M5283" s="500" t="s">
        <v>2307</v>
      </c>
      <c r="N5283" s="500" t="s">
        <v>16628</v>
      </c>
    </row>
    <row r="5284" spans="1:14">
      <c r="A5284" s="500" t="s">
        <v>686</v>
      </c>
      <c r="B5284" s="500" t="s">
        <v>2858</v>
      </c>
      <c r="C5284" s="500" t="s">
        <v>2888</v>
      </c>
      <c r="D5284" s="500" t="s">
        <v>2889</v>
      </c>
      <c r="E5284" s="500" t="s">
        <v>11099</v>
      </c>
      <c r="F5284" s="500" t="s">
        <v>580</v>
      </c>
      <c r="G5284" s="500" t="s">
        <v>16629</v>
      </c>
      <c r="H5284" s="500" t="s">
        <v>16353</v>
      </c>
      <c r="I5284" s="500" t="s">
        <v>688</v>
      </c>
      <c r="J5284" s="500" t="s">
        <v>689</v>
      </c>
      <c r="K5284" s="500" t="s">
        <v>2306</v>
      </c>
      <c r="L5284" s="500" t="s">
        <v>27724</v>
      </c>
      <c r="M5284" s="500" t="s">
        <v>2307</v>
      </c>
      <c r="N5284" s="500" t="s">
        <v>16630</v>
      </c>
    </row>
    <row r="5285" spans="1:14">
      <c r="A5285" s="500" t="s">
        <v>686</v>
      </c>
      <c r="B5285" s="500" t="s">
        <v>2858</v>
      </c>
      <c r="C5285" s="500" t="s">
        <v>2888</v>
      </c>
      <c r="D5285" s="500" t="s">
        <v>2889</v>
      </c>
      <c r="E5285" s="500" t="s">
        <v>11099</v>
      </c>
      <c r="F5285" s="500" t="s">
        <v>580</v>
      </c>
      <c r="G5285" s="500" t="s">
        <v>16631</v>
      </c>
      <c r="H5285" s="500" t="s">
        <v>11737</v>
      </c>
      <c r="I5285" s="500" t="s">
        <v>688</v>
      </c>
      <c r="J5285" s="500" t="s">
        <v>689</v>
      </c>
      <c r="K5285" s="500" t="s">
        <v>2306</v>
      </c>
      <c r="L5285" s="500" t="s">
        <v>27724</v>
      </c>
      <c r="M5285" s="500" t="s">
        <v>2307</v>
      </c>
      <c r="N5285" s="500" t="s">
        <v>16632</v>
      </c>
    </row>
    <row r="5286" spans="1:14">
      <c r="A5286" s="500" t="s">
        <v>686</v>
      </c>
      <c r="B5286" s="500" t="s">
        <v>2858</v>
      </c>
      <c r="C5286" s="500" t="s">
        <v>2888</v>
      </c>
      <c r="D5286" s="500" t="s">
        <v>2889</v>
      </c>
      <c r="E5286" s="500" t="s">
        <v>11099</v>
      </c>
      <c r="F5286" s="500" t="s">
        <v>580</v>
      </c>
      <c r="G5286" s="500" t="s">
        <v>16633</v>
      </c>
      <c r="H5286" s="500" t="s">
        <v>11700</v>
      </c>
      <c r="I5286" s="500" t="s">
        <v>688</v>
      </c>
      <c r="J5286" s="500" t="s">
        <v>689</v>
      </c>
      <c r="K5286" s="500" t="s">
        <v>2306</v>
      </c>
      <c r="L5286" s="500" t="s">
        <v>27724</v>
      </c>
      <c r="M5286" s="500" t="s">
        <v>2307</v>
      </c>
      <c r="N5286" s="500" t="s">
        <v>16634</v>
      </c>
    </row>
    <row r="5287" spans="1:14">
      <c r="A5287" s="500" t="s">
        <v>686</v>
      </c>
      <c r="B5287" s="500" t="s">
        <v>2858</v>
      </c>
      <c r="C5287" s="500" t="s">
        <v>2888</v>
      </c>
      <c r="D5287" s="500" t="s">
        <v>2889</v>
      </c>
      <c r="E5287" s="500" t="s">
        <v>11099</v>
      </c>
      <c r="F5287" s="500" t="s">
        <v>580</v>
      </c>
      <c r="G5287" s="500" t="s">
        <v>16635</v>
      </c>
      <c r="H5287" s="500" t="s">
        <v>11318</v>
      </c>
      <c r="I5287" s="500" t="s">
        <v>688</v>
      </c>
      <c r="J5287" s="500" t="s">
        <v>689</v>
      </c>
      <c r="K5287" s="500" t="s">
        <v>2306</v>
      </c>
      <c r="L5287" s="500" t="s">
        <v>27724</v>
      </c>
      <c r="M5287" s="500" t="s">
        <v>2307</v>
      </c>
      <c r="N5287" s="500" t="s">
        <v>16636</v>
      </c>
    </row>
    <row r="5288" spans="1:14">
      <c r="A5288" s="500" t="s">
        <v>686</v>
      </c>
      <c r="B5288" s="500" t="s">
        <v>2858</v>
      </c>
      <c r="C5288" s="500" t="s">
        <v>2888</v>
      </c>
      <c r="D5288" s="500" t="s">
        <v>2889</v>
      </c>
      <c r="E5288" s="500" t="s">
        <v>11099</v>
      </c>
      <c r="F5288" s="500" t="s">
        <v>580</v>
      </c>
      <c r="G5288" s="500" t="s">
        <v>16637</v>
      </c>
      <c r="H5288" s="500" t="s">
        <v>14326</v>
      </c>
      <c r="I5288" s="500" t="s">
        <v>688</v>
      </c>
      <c r="J5288" s="500" t="s">
        <v>689</v>
      </c>
      <c r="K5288" s="500" t="s">
        <v>2306</v>
      </c>
      <c r="L5288" s="500" t="s">
        <v>27724</v>
      </c>
      <c r="M5288" s="500" t="s">
        <v>2307</v>
      </c>
      <c r="N5288" s="500" t="s">
        <v>16638</v>
      </c>
    </row>
    <row r="5289" spans="1:14">
      <c r="A5289" s="500" t="s">
        <v>686</v>
      </c>
      <c r="B5289" s="500" t="s">
        <v>2858</v>
      </c>
      <c r="C5289" s="500" t="s">
        <v>2888</v>
      </c>
      <c r="D5289" s="500" t="s">
        <v>2889</v>
      </c>
      <c r="E5289" s="500" t="s">
        <v>11099</v>
      </c>
      <c r="F5289" s="500" t="s">
        <v>580</v>
      </c>
      <c r="G5289" s="500" t="s">
        <v>16639</v>
      </c>
      <c r="H5289" s="500" t="s">
        <v>11730</v>
      </c>
      <c r="I5289" s="500" t="s">
        <v>688</v>
      </c>
      <c r="J5289" s="500" t="s">
        <v>689</v>
      </c>
      <c r="K5289" s="500" t="s">
        <v>2306</v>
      </c>
      <c r="L5289" s="500" t="s">
        <v>27724</v>
      </c>
      <c r="M5289" s="500" t="s">
        <v>2307</v>
      </c>
      <c r="N5289" s="500" t="s">
        <v>16640</v>
      </c>
    </row>
    <row r="5290" spans="1:14">
      <c r="A5290" s="500" t="s">
        <v>686</v>
      </c>
      <c r="B5290" s="500" t="s">
        <v>2858</v>
      </c>
      <c r="C5290" s="500" t="s">
        <v>2888</v>
      </c>
      <c r="D5290" s="500" t="s">
        <v>2889</v>
      </c>
      <c r="E5290" s="500" t="s">
        <v>11099</v>
      </c>
      <c r="F5290" s="500" t="s">
        <v>580</v>
      </c>
      <c r="G5290" s="500" t="s">
        <v>16641</v>
      </c>
      <c r="H5290" s="500" t="s">
        <v>14564</v>
      </c>
      <c r="I5290" s="500" t="s">
        <v>688</v>
      </c>
      <c r="J5290" s="500" t="s">
        <v>689</v>
      </c>
      <c r="K5290" s="500" t="s">
        <v>2306</v>
      </c>
      <c r="L5290" s="500" t="s">
        <v>27724</v>
      </c>
      <c r="M5290" s="500" t="s">
        <v>2307</v>
      </c>
      <c r="N5290" s="500" t="s">
        <v>16642</v>
      </c>
    </row>
    <row r="5291" spans="1:14">
      <c r="A5291" s="500" t="s">
        <v>686</v>
      </c>
      <c r="B5291" s="500" t="s">
        <v>2858</v>
      </c>
      <c r="C5291" s="500" t="s">
        <v>2888</v>
      </c>
      <c r="D5291" s="500" t="s">
        <v>2889</v>
      </c>
      <c r="E5291" s="500" t="s">
        <v>11099</v>
      </c>
      <c r="F5291" s="500" t="s">
        <v>580</v>
      </c>
      <c r="G5291" s="500" t="s">
        <v>16643</v>
      </c>
      <c r="H5291" s="500" t="s">
        <v>14819</v>
      </c>
      <c r="I5291" s="500" t="s">
        <v>688</v>
      </c>
      <c r="J5291" s="500" t="s">
        <v>689</v>
      </c>
      <c r="K5291" s="500" t="s">
        <v>2306</v>
      </c>
      <c r="L5291" s="500" t="s">
        <v>27724</v>
      </c>
      <c r="M5291" s="500" t="s">
        <v>2307</v>
      </c>
      <c r="N5291" s="500" t="s">
        <v>16644</v>
      </c>
    </row>
    <row r="5292" spans="1:14">
      <c r="A5292" s="500" t="s">
        <v>686</v>
      </c>
      <c r="B5292" s="500" t="s">
        <v>2858</v>
      </c>
      <c r="C5292" s="500" t="s">
        <v>2888</v>
      </c>
      <c r="D5292" s="500" t="s">
        <v>2889</v>
      </c>
      <c r="E5292" s="500" t="s">
        <v>11099</v>
      </c>
      <c r="F5292" s="500" t="s">
        <v>580</v>
      </c>
      <c r="G5292" s="500" t="s">
        <v>16645</v>
      </c>
      <c r="H5292" s="500" t="s">
        <v>15073</v>
      </c>
      <c r="I5292" s="500" t="s">
        <v>688</v>
      </c>
      <c r="J5292" s="500" t="s">
        <v>689</v>
      </c>
      <c r="K5292" s="500" t="s">
        <v>2306</v>
      </c>
      <c r="L5292" s="500" t="s">
        <v>27724</v>
      </c>
      <c r="M5292" s="500" t="s">
        <v>2307</v>
      </c>
      <c r="N5292" s="500" t="s">
        <v>16646</v>
      </c>
    </row>
    <row r="5293" spans="1:14">
      <c r="A5293" s="500" t="s">
        <v>686</v>
      </c>
      <c r="B5293" s="500" t="s">
        <v>2858</v>
      </c>
      <c r="C5293" s="500" t="s">
        <v>2888</v>
      </c>
      <c r="D5293" s="500" t="s">
        <v>2889</v>
      </c>
      <c r="E5293" s="500" t="s">
        <v>11099</v>
      </c>
      <c r="F5293" s="500" t="s">
        <v>580</v>
      </c>
      <c r="G5293" s="500" t="s">
        <v>16647</v>
      </c>
      <c r="H5293" s="500" t="s">
        <v>15597</v>
      </c>
      <c r="I5293" s="500" t="s">
        <v>688</v>
      </c>
      <c r="J5293" s="500" t="s">
        <v>689</v>
      </c>
      <c r="K5293" s="500" t="s">
        <v>2306</v>
      </c>
      <c r="L5293" s="500" t="s">
        <v>27724</v>
      </c>
      <c r="M5293" s="500" t="s">
        <v>2307</v>
      </c>
      <c r="N5293" s="500" t="s">
        <v>16648</v>
      </c>
    </row>
    <row r="5294" spans="1:14">
      <c r="A5294" s="500" t="s">
        <v>686</v>
      </c>
      <c r="B5294" s="500" t="s">
        <v>2858</v>
      </c>
      <c r="C5294" s="500" t="s">
        <v>2888</v>
      </c>
      <c r="D5294" s="500" t="s">
        <v>2889</v>
      </c>
      <c r="E5294" s="500" t="s">
        <v>11099</v>
      </c>
      <c r="F5294" s="500" t="s">
        <v>580</v>
      </c>
      <c r="G5294" s="500" t="s">
        <v>16649</v>
      </c>
      <c r="H5294" s="500" t="s">
        <v>11088</v>
      </c>
      <c r="I5294" s="500" t="s">
        <v>688</v>
      </c>
      <c r="J5294" s="500" t="s">
        <v>689</v>
      </c>
      <c r="K5294" s="500" t="s">
        <v>2306</v>
      </c>
      <c r="L5294" s="500" t="s">
        <v>27724</v>
      </c>
      <c r="M5294" s="500" t="s">
        <v>2307</v>
      </c>
      <c r="N5294" s="500" t="s">
        <v>16650</v>
      </c>
    </row>
    <row r="5295" spans="1:14">
      <c r="A5295" s="500" t="s">
        <v>686</v>
      </c>
      <c r="B5295" s="500" t="s">
        <v>2858</v>
      </c>
      <c r="C5295" s="500" t="s">
        <v>2888</v>
      </c>
      <c r="D5295" s="500" t="s">
        <v>2889</v>
      </c>
      <c r="E5295" s="500" t="s">
        <v>11099</v>
      </c>
      <c r="F5295" s="500" t="s">
        <v>580</v>
      </c>
      <c r="G5295" s="500" t="s">
        <v>16651</v>
      </c>
      <c r="H5295" s="500" t="s">
        <v>12908</v>
      </c>
      <c r="I5295" s="500" t="s">
        <v>688</v>
      </c>
      <c r="J5295" s="500" t="s">
        <v>689</v>
      </c>
      <c r="K5295" s="500" t="s">
        <v>2306</v>
      </c>
      <c r="L5295" s="500" t="s">
        <v>27724</v>
      </c>
      <c r="M5295" s="500" t="s">
        <v>2307</v>
      </c>
      <c r="N5295" s="500" t="s">
        <v>16652</v>
      </c>
    </row>
    <row r="5296" spans="1:14">
      <c r="A5296" s="500" t="s">
        <v>686</v>
      </c>
      <c r="B5296" s="500" t="s">
        <v>2858</v>
      </c>
      <c r="C5296" s="500" t="s">
        <v>2888</v>
      </c>
      <c r="D5296" s="500" t="s">
        <v>2889</v>
      </c>
      <c r="E5296" s="500" t="s">
        <v>11099</v>
      </c>
      <c r="F5296" s="500" t="s">
        <v>580</v>
      </c>
      <c r="G5296" s="500" t="s">
        <v>16653</v>
      </c>
      <c r="H5296" s="500" t="s">
        <v>16353</v>
      </c>
      <c r="I5296" s="500" t="s">
        <v>688</v>
      </c>
      <c r="J5296" s="500" t="s">
        <v>689</v>
      </c>
      <c r="K5296" s="500" t="s">
        <v>2306</v>
      </c>
      <c r="L5296" s="500" t="s">
        <v>27724</v>
      </c>
      <c r="M5296" s="500" t="s">
        <v>2307</v>
      </c>
      <c r="N5296" s="500" t="s">
        <v>16654</v>
      </c>
    </row>
    <row r="5297" spans="1:14">
      <c r="A5297" s="500" t="s">
        <v>686</v>
      </c>
      <c r="B5297" s="500" t="s">
        <v>2858</v>
      </c>
      <c r="C5297" s="500" t="s">
        <v>2888</v>
      </c>
      <c r="D5297" s="500" t="s">
        <v>2889</v>
      </c>
      <c r="E5297" s="500" t="s">
        <v>11099</v>
      </c>
      <c r="F5297" s="500" t="s">
        <v>580</v>
      </c>
      <c r="G5297" s="500" t="s">
        <v>16655</v>
      </c>
      <c r="H5297" s="500" t="s">
        <v>11386</v>
      </c>
      <c r="I5297" s="500" t="s">
        <v>688</v>
      </c>
      <c r="J5297" s="500" t="s">
        <v>689</v>
      </c>
      <c r="K5297" s="500" t="s">
        <v>2306</v>
      </c>
      <c r="L5297" s="500" t="s">
        <v>27724</v>
      </c>
      <c r="M5297" s="500" t="s">
        <v>2307</v>
      </c>
      <c r="N5297" s="500" t="s">
        <v>16656</v>
      </c>
    </row>
    <row r="5298" spans="1:14">
      <c r="A5298" s="500" t="s">
        <v>686</v>
      </c>
      <c r="B5298" s="500" t="s">
        <v>2858</v>
      </c>
      <c r="C5298" s="500" t="s">
        <v>2888</v>
      </c>
      <c r="D5298" s="500" t="s">
        <v>2889</v>
      </c>
      <c r="E5298" s="500" t="s">
        <v>11099</v>
      </c>
      <c r="F5298" s="500" t="s">
        <v>580</v>
      </c>
      <c r="G5298" s="500" t="s">
        <v>16657</v>
      </c>
      <c r="H5298" s="500" t="s">
        <v>14374</v>
      </c>
      <c r="I5298" s="500" t="s">
        <v>688</v>
      </c>
      <c r="J5298" s="500" t="s">
        <v>689</v>
      </c>
      <c r="K5298" s="500" t="s">
        <v>2306</v>
      </c>
      <c r="L5298" s="500" t="s">
        <v>27724</v>
      </c>
      <c r="M5298" s="500" t="s">
        <v>2307</v>
      </c>
      <c r="N5298" s="500" t="s">
        <v>16658</v>
      </c>
    </row>
    <row r="5299" spans="1:14">
      <c r="A5299" s="500" t="s">
        <v>686</v>
      </c>
      <c r="B5299" s="500" t="s">
        <v>2858</v>
      </c>
      <c r="C5299" s="500" t="s">
        <v>2888</v>
      </c>
      <c r="D5299" s="500" t="s">
        <v>2889</v>
      </c>
      <c r="E5299" s="500" t="s">
        <v>11099</v>
      </c>
      <c r="F5299" s="500" t="s">
        <v>580</v>
      </c>
      <c r="G5299" s="500" t="s">
        <v>16659</v>
      </c>
      <c r="H5299" s="500" t="s">
        <v>7107</v>
      </c>
      <c r="I5299" s="500" t="s">
        <v>688</v>
      </c>
      <c r="J5299" s="500" t="s">
        <v>689</v>
      </c>
      <c r="K5299" s="500" t="s">
        <v>2306</v>
      </c>
      <c r="L5299" s="500" t="s">
        <v>27724</v>
      </c>
      <c r="M5299" s="500" t="s">
        <v>2307</v>
      </c>
      <c r="N5299" s="500" t="s">
        <v>16660</v>
      </c>
    </row>
    <row r="5300" spans="1:14">
      <c r="A5300" s="500" t="s">
        <v>686</v>
      </c>
      <c r="B5300" s="500" t="s">
        <v>2858</v>
      </c>
      <c r="C5300" s="500" t="s">
        <v>2888</v>
      </c>
      <c r="D5300" s="500" t="s">
        <v>2889</v>
      </c>
      <c r="E5300" s="500" t="s">
        <v>11099</v>
      </c>
      <c r="F5300" s="500" t="s">
        <v>580</v>
      </c>
      <c r="G5300" s="500" t="s">
        <v>16661</v>
      </c>
      <c r="H5300" s="500" t="s">
        <v>7011</v>
      </c>
      <c r="I5300" s="500" t="s">
        <v>688</v>
      </c>
      <c r="J5300" s="500" t="s">
        <v>689</v>
      </c>
      <c r="K5300" s="500" t="s">
        <v>2306</v>
      </c>
      <c r="L5300" s="500" t="s">
        <v>27724</v>
      </c>
      <c r="M5300" s="500" t="s">
        <v>2307</v>
      </c>
      <c r="N5300" s="500" t="s">
        <v>16662</v>
      </c>
    </row>
    <row r="5301" spans="1:14">
      <c r="A5301" s="500" t="s">
        <v>686</v>
      </c>
      <c r="B5301" s="500" t="s">
        <v>2858</v>
      </c>
      <c r="C5301" s="500" t="s">
        <v>2888</v>
      </c>
      <c r="D5301" s="500" t="s">
        <v>2889</v>
      </c>
      <c r="E5301" s="500" t="s">
        <v>11099</v>
      </c>
      <c r="F5301" s="500" t="s">
        <v>580</v>
      </c>
      <c r="G5301" s="500" t="s">
        <v>16663</v>
      </c>
      <c r="H5301" s="500" t="s">
        <v>14381</v>
      </c>
      <c r="I5301" s="500" t="s">
        <v>688</v>
      </c>
      <c r="J5301" s="500" t="s">
        <v>689</v>
      </c>
      <c r="K5301" s="500" t="s">
        <v>2306</v>
      </c>
      <c r="L5301" s="500" t="s">
        <v>27724</v>
      </c>
      <c r="M5301" s="500" t="s">
        <v>2307</v>
      </c>
      <c r="N5301" s="500" t="s">
        <v>16664</v>
      </c>
    </row>
    <row r="5302" spans="1:14">
      <c r="A5302" s="500" t="s">
        <v>686</v>
      </c>
      <c r="B5302" s="500" t="s">
        <v>2858</v>
      </c>
      <c r="C5302" s="500" t="s">
        <v>2888</v>
      </c>
      <c r="D5302" s="500" t="s">
        <v>2889</v>
      </c>
      <c r="E5302" s="500" t="s">
        <v>11099</v>
      </c>
      <c r="F5302" s="500" t="s">
        <v>580</v>
      </c>
      <c r="G5302" s="500" t="s">
        <v>16665</v>
      </c>
      <c r="H5302" s="500" t="s">
        <v>14353</v>
      </c>
      <c r="I5302" s="500" t="s">
        <v>688</v>
      </c>
      <c r="J5302" s="500" t="s">
        <v>689</v>
      </c>
      <c r="K5302" s="500" t="s">
        <v>2306</v>
      </c>
      <c r="L5302" s="500" t="s">
        <v>27724</v>
      </c>
      <c r="M5302" s="500" t="s">
        <v>2307</v>
      </c>
      <c r="N5302" s="500" t="s">
        <v>16666</v>
      </c>
    </row>
    <row r="5303" spans="1:14">
      <c r="A5303" s="500" t="s">
        <v>686</v>
      </c>
      <c r="B5303" s="500" t="s">
        <v>2858</v>
      </c>
      <c r="C5303" s="500" t="s">
        <v>2888</v>
      </c>
      <c r="D5303" s="500" t="s">
        <v>2889</v>
      </c>
      <c r="E5303" s="500" t="s">
        <v>11099</v>
      </c>
      <c r="F5303" s="500" t="s">
        <v>580</v>
      </c>
      <c r="G5303" s="500" t="s">
        <v>16667</v>
      </c>
      <c r="H5303" s="500" t="s">
        <v>14615</v>
      </c>
      <c r="I5303" s="500" t="s">
        <v>688</v>
      </c>
      <c r="J5303" s="500" t="s">
        <v>689</v>
      </c>
      <c r="K5303" s="500" t="s">
        <v>2306</v>
      </c>
      <c r="L5303" s="500" t="s">
        <v>27724</v>
      </c>
      <c r="M5303" s="500" t="s">
        <v>2307</v>
      </c>
      <c r="N5303" s="500" t="s">
        <v>16668</v>
      </c>
    </row>
    <row r="5304" spans="1:14">
      <c r="A5304" s="500" t="s">
        <v>686</v>
      </c>
      <c r="B5304" s="500" t="s">
        <v>2858</v>
      </c>
      <c r="C5304" s="500" t="s">
        <v>2888</v>
      </c>
      <c r="D5304" s="500" t="s">
        <v>2889</v>
      </c>
      <c r="E5304" s="500" t="s">
        <v>11099</v>
      </c>
      <c r="F5304" s="500" t="s">
        <v>580</v>
      </c>
      <c r="G5304" s="500" t="s">
        <v>16669</v>
      </c>
      <c r="H5304" s="500" t="s">
        <v>14870</v>
      </c>
      <c r="I5304" s="500" t="s">
        <v>688</v>
      </c>
      <c r="J5304" s="500" t="s">
        <v>689</v>
      </c>
      <c r="K5304" s="500" t="s">
        <v>2306</v>
      </c>
      <c r="L5304" s="500" t="s">
        <v>27724</v>
      </c>
      <c r="M5304" s="500" t="s">
        <v>2307</v>
      </c>
      <c r="N5304" s="500" t="s">
        <v>16670</v>
      </c>
    </row>
    <row r="5305" spans="1:14">
      <c r="A5305" s="500" t="s">
        <v>686</v>
      </c>
      <c r="B5305" s="500" t="s">
        <v>2858</v>
      </c>
      <c r="C5305" s="500" t="s">
        <v>2888</v>
      </c>
      <c r="D5305" s="500" t="s">
        <v>2889</v>
      </c>
      <c r="E5305" s="500" t="s">
        <v>11099</v>
      </c>
      <c r="F5305" s="500" t="s">
        <v>580</v>
      </c>
      <c r="G5305" s="500" t="s">
        <v>16671</v>
      </c>
      <c r="H5305" s="500" t="s">
        <v>11398</v>
      </c>
      <c r="I5305" s="500" t="s">
        <v>688</v>
      </c>
      <c r="J5305" s="500" t="s">
        <v>689</v>
      </c>
      <c r="K5305" s="500" t="s">
        <v>2306</v>
      </c>
      <c r="L5305" s="500" t="s">
        <v>27724</v>
      </c>
      <c r="M5305" s="500" t="s">
        <v>2307</v>
      </c>
      <c r="N5305" s="500" t="s">
        <v>16672</v>
      </c>
    </row>
    <row r="5306" spans="1:14">
      <c r="A5306" s="500" t="s">
        <v>686</v>
      </c>
      <c r="B5306" s="500" t="s">
        <v>2858</v>
      </c>
      <c r="C5306" s="500" t="s">
        <v>2888</v>
      </c>
      <c r="D5306" s="500" t="s">
        <v>2889</v>
      </c>
      <c r="E5306" s="500" t="s">
        <v>11099</v>
      </c>
      <c r="F5306" s="500" t="s">
        <v>580</v>
      </c>
      <c r="G5306" s="500" t="s">
        <v>16673</v>
      </c>
      <c r="H5306" s="500" t="s">
        <v>14435</v>
      </c>
      <c r="I5306" s="500" t="s">
        <v>688</v>
      </c>
      <c r="J5306" s="500" t="s">
        <v>689</v>
      </c>
      <c r="K5306" s="500" t="s">
        <v>2306</v>
      </c>
      <c r="L5306" s="500" t="s">
        <v>27724</v>
      </c>
      <c r="M5306" s="500" t="s">
        <v>2307</v>
      </c>
      <c r="N5306" s="500" t="s">
        <v>16674</v>
      </c>
    </row>
    <row r="5307" spans="1:14">
      <c r="A5307" s="500" t="s">
        <v>686</v>
      </c>
      <c r="B5307" s="500" t="s">
        <v>2858</v>
      </c>
      <c r="C5307" s="500" t="s">
        <v>2888</v>
      </c>
      <c r="D5307" s="500" t="s">
        <v>2889</v>
      </c>
      <c r="E5307" s="500" t="s">
        <v>11099</v>
      </c>
      <c r="F5307" s="500" t="s">
        <v>580</v>
      </c>
      <c r="G5307" s="500" t="s">
        <v>16675</v>
      </c>
      <c r="H5307" s="500" t="s">
        <v>11044</v>
      </c>
      <c r="I5307" s="500" t="s">
        <v>688</v>
      </c>
      <c r="J5307" s="500" t="s">
        <v>689</v>
      </c>
      <c r="K5307" s="500" t="s">
        <v>2306</v>
      </c>
      <c r="L5307" s="500" t="s">
        <v>27724</v>
      </c>
      <c r="M5307" s="500" t="s">
        <v>2307</v>
      </c>
      <c r="N5307" s="500" t="s">
        <v>16676</v>
      </c>
    </row>
    <row r="5308" spans="1:14">
      <c r="A5308" s="500" t="s">
        <v>686</v>
      </c>
      <c r="B5308" s="500" t="s">
        <v>2858</v>
      </c>
      <c r="C5308" s="500" t="s">
        <v>2888</v>
      </c>
      <c r="D5308" s="500" t="s">
        <v>2889</v>
      </c>
      <c r="E5308" s="500" t="s">
        <v>11099</v>
      </c>
      <c r="F5308" s="500" t="s">
        <v>580</v>
      </c>
      <c r="G5308" s="500" t="s">
        <v>16677</v>
      </c>
      <c r="H5308" s="500" t="s">
        <v>3969</v>
      </c>
      <c r="I5308" s="500" t="s">
        <v>688</v>
      </c>
      <c r="J5308" s="500" t="s">
        <v>689</v>
      </c>
      <c r="K5308" s="500" t="s">
        <v>2306</v>
      </c>
      <c r="L5308" s="500" t="s">
        <v>27724</v>
      </c>
      <c r="M5308" s="500" t="s">
        <v>2307</v>
      </c>
      <c r="N5308" s="500" t="s">
        <v>16678</v>
      </c>
    </row>
    <row r="5309" spans="1:14">
      <c r="A5309" s="500" t="s">
        <v>686</v>
      </c>
      <c r="B5309" s="500" t="s">
        <v>2858</v>
      </c>
      <c r="C5309" s="500" t="s">
        <v>2888</v>
      </c>
      <c r="D5309" s="500" t="s">
        <v>2889</v>
      </c>
      <c r="E5309" s="500" t="s">
        <v>11099</v>
      </c>
      <c r="F5309" s="500" t="s">
        <v>580</v>
      </c>
      <c r="G5309" s="500" t="s">
        <v>16679</v>
      </c>
      <c r="H5309" s="500" t="s">
        <v>16404</v>
      </c>
      <c r="I5309" s="500" t="s">
        <v>688</v>
      </c>
      <c r="J5309" s="500" t="s">
        <v>689</v>
      </c>
      <c r="K5309" s="500" t="s">
        <v>2306</v>
      </c>
      <c r="L5309" s="500" t="s">
        <v>27724</v>
      </c>
      <c r="M5309" s="500" t="s">
        <v>2307</v>
      </c>
      <c r="N5309" s="500" t="s">
        <v>16680</v>
      </c>
    </row>
    <row r="5310" spans="1:14">
      <c r="A5310" s="500" t="s">
        <v>686</v>
      </c>
      <c r="B5310" s="500" t="s">
        <v>2858</v>
      </c>
      <c r="C5310" s="500" t="s">
        <v>2888</v>
      </c>
      <c r="D5310" s="500" t="s">
        <v>2889</v>
      </c>
      <c r="E5310" s="500" t="s">
        <v>11099</v>
      </c>
      <c r="F5310" s="500" t="s">
        <v>580</v>
      </c>
      <c r="G5310" s="500" t="s">
        <v>16681</v>
      </c>
      <c r="H5310" s="500" t="s">
        <v>14374</v>
      </c>
      <c r="I5310" s="500" t="s">
        <v>688</v>
      </c>
      <c r="J5310" s="500" t="s">
        <v>689</v>
      </c>
      <c r="K5310" s="500" t="s">
        <v>2306</v>
      </c>
      <c r="L5310" s="500" t="s">
        <v>27724</v>
      </c>
      <c r="M5310" s="500" t="s">
        <v>2307</v>
      </c>
      <c r="N5310" s="500" t="s">
        <v>16682</v>
      </c>
    </row>
    <row r="5311" spans="1:14">
      <c r="A5311" s="500" t="s">
        <v>686</v>
      </c>
      <c r="B5311" s="500" t="s">
        <v>2858</v>
      </c>
      <c r="C5311" s="500" t="s">
        <v>2888</v>
      </c>
      <c r="D5311" s="500" t="s">
        <v>2889</v>
      </c>
      <c r="E5311" s="500" t="s">
        <v>11099</v>
      </c>
      <c r="F5311" s="500" t="s">
        <v>580</v>
      </c>
      <c r="G5311" s="500" t="s">
        <v>16683</v>
      </c>
      <c r="H5311" s="500" t="s">
        <v>7107</v>
      </c>
      <c r="I5311" s="500" t="s">
        <v>688</v>
      </c>
      <c r="J5311" s="500" t="s">
        <v>689</v>
      </c>
      <c r="K5311" s="500" t="s">
        <v>2306</v>
      </c>
      <c r="L5311" s="500" t="s">
        <v>27724</v>
      </c>
      <c r="M5311" s="500" t="s">
        <v>2307</v>
      </c>
      <c r="N5311" s="500" t="s">
        <v>16684</v>
      </c>
    </row>
    <row r="5312" spans="1:14">
      <c r="A5312" s="500" t="s">
        <v>686</v>
      </c>
      <c r="B5312" s="500" t="s">
        <v>2858</v>
      </c>
      <c r="C5312" s="500" t="s">
        <v>2888</v>
      </c>
      <c r="D5312" s="500" t="s">
        <v>2889</v>
      </c>
      <c r="E5312" s="500" t="s">
        <v>11099</v>
      </c>
      <c r="F5312" s="500" t="s">
        <v>580</v>
      </c>
      <c r="G5312" s="500" t="s">
        <v>16685</v>
      </c>
      <c r="H5312" s="500" t="s">
        <v>7011</v>
      </c>
      <c r="I5312" s="500" t="s">
        <v>688</v>
      </c>
      <c r="J5312" s="500" t="s">
        <v>689</v>
      </c>
      <c r="K5312" s="500" t="s">
        <v>2306</v>
      </c>
      <c r="L5312" s="500" t="s">
        <v>27724</v>
      </c>
      <c r="M5312" s="500" t="s">
        <v>2307</v>
      </c>
      <c r="N5312" s="500" t="s">
        <v>16686</v>
      </c>
    </row>
    <row r="5313" spans="1:14">
      <c r="A5313" s="500" t="s">
        <v>686</v>
      </c>
      <c r="B5313" s="500" t="s">
        <v>2858</v>
      </c>
      <c r="C5313" s="500" t="s">
        <v>2888</v>
      </c>
      <c r="D5313" s="500" t="s">
        <v>2889</v>
      </c>
      <c r="E5313" s="500" t="s">
        <v>11099</v>
      </c>
      <c r="F5313" s="500" t="s">
        <v>580</v>
      </c>
      <c r="G5313" s="500" t="s">
        <v>16687</v>
      </c>
      <c r="H5313" s="500" t="s">
        <v>14381</v>
      </c>
      <c r="I5313" s="500" t="s">
        <v>688</v>
      </c>
      <c r="J5313" s="500" t="s">
        <v>689</v>
      </c>
      <c r="K5313" s="500" t="s">
        <v>2306</v>
      </c>
      <c r="L5313" s="500" t="s">
        <v>27724</v>
      </c>
      <c r="M5313" s="500" t="s">
        <v>2307</v>
      </c>
      <c r="N5313" s="500" t="s">
        <v>16688</v>
      </c>
    </row>
    <row r="5314" spans="1:14">
      <c r="A5314" s="500" t="s">
        <v>686</v>
      </c>
      <c r="B5314" s="500" t="s">
        <v>2858</v>
      </c>
      <c r="C5314" s="500" t="s">
        <v>2888</v>
      </c>
      <c r="D5314" s="500" t="s">
        <v>2889</v>
      </c>
      <c r="E5314" s="500" t="s">
        <v>11099</v>
      </c>
      <c r="F5314" s="500" t="s">
        <v>580</v>
      </c>
      <c r="G5314" s="500" t="s">
        <v>16689</v>
      </c>
      <c r="H5314" s="500" t="s">
        <v>14353</v>
      </c>
      <c r="I5314" s="500" t="s">
        <v>688</v>
      </c>
      <c r="J5314" s="500" t="s">
        <v>689</v>
      </c>
      <c r="K5314" s="500" t="s">
        <v>2306</v>
      </c>
      <c r="L5314" s="500" t="s">
        <v>27724</v>
      </c>
      <c r="M5314" s="500" t="s">
        <v>2307</v>
      </c>
      <c r="N5314" s="500" t="s">
        <v>16690</v>
      </c>
    </row>
    <row r="5315" spans="1:14">
      <c r="A5315" s="500" t="s">
        <v>686</v>
      </c>
      <c r="B5315" s="500" t="s">
        <v>2858</v>
      </c>
      <c r="C5315" s="500" t="s">
        <v>2888</v>
      </c>
      <c r="D5315" s="500" t="s">
        <v>2889</v>
      </c>
      <c r="E5315" s="500" t="s">
        <v>11099</v>
      </c>
      <c r="F5315" s="500" t="s">
        <v>580</v>
      </c>
      <c r="G5315" s="500" t="s">
        <v>16691</v>
      </c>
      <c r="H5315" s="500" t="s">
        <v>14615</v>
      </c>
      <c r="I5315" s="500" t="s">
        <v>688</v>
      </c>
      <c r="J5315" s="500" t="s">
        <v>689</v>
      </c>
      <c r="K5315" s="500" t="s">
        <v>2306</v>
      </c>
      <c r="L5315" s="500" t="s">
        <v>27724</v>
      </c>
      <c r="M5315" s="500" t="s">
        <v>2307</v>
      </c>
      <c r="N5315" s="500" t="s">
        <v>16692</v>
      </c>
    </row>
    <row r="5316" spans="1:14">
      <c r="A5316" s="500" t="s">
        <v>686</v>
      </c>
      <c r="B5316" s="500" t="s">
        <v>2858</v>
      </c>
      <c r="C5316" s="500" t="s">
        <v>2888</v>
      </c>
      <c r="D5316" s="500" t="s">
        <v>2889</v>
      </c>
      <c r="E5316" s="500" t="s">
        <v>11099</v>
      </c>
      <c r="F5316" s="500" t="s">
        <v>580</v>
      </c>
      <c r="G5316" s="500" t="s">
        <v>16693</v>
      </c>
      <c r="H5316" s="500" t="s">
        <v>14870</v>
      </c>
      <c r="I5316" s="500" t="s">
        <v>688</v>
      </c>
      <c r="J5316" s="500" t="s">
        <v>689</v>
      </c>
      <c r="K5316" s="500" t="s">
        <v>2306</v>
      </c>
      <c r="L5316" s="500" t="s">
        <v>27724</v>
      </c>
      <c r="M5316" s="500" t="s">
        <v>2307</v>
      </c>
      <c r="N5316" s="500" t="s">
        <v>16694</v>
      </c>
    </row>
    <row r="5317" spans="1:14">
      <c r="A5317" s="500" t="s">
        <v>686</v>
      </c>
      <c r="B5317" s="500" t="s">
        <v>2858</v>
      </c>
      <c r="C5317" s="500" t="s">
        <v>2888</v>
      </c>
      <c r="D5317" s="500" t="s">
        <v>2889</v>
      </c>
      <c r="E5317" s="500" t="s">
        <v>11099</v>
      </c>
      <c r="F5317" s="500" t="s">
        <v>580</v>
      </c>
      <c r="G5317" s="500" t="s">
        <v>16695</v>
      </c>
      <c r="H5317" s="500" t="s">
        <v>11398</v>
      </c>
      <c r="I5317" s="500" t="s">
        <v>688</v>
      </c>
      <c r="J5317" s="500" t="s">
        <v>689</v>
      </c>
      <c r="K5317" s="500" t="s">
        <v>2306</v>
      </c>
      <c r="L5317" s="500" t="s">
        <v>27724</v>
      </c>
      <c r="M5317" s="500" t="s">
        <v>2307</v>
      </c>
      <c r="N5317" s="500" t="s">
        <v>16696</v>
      </c>
    </row>
    <row r="5318" spans="1:14">
      <c r="A5318" s="500" t="s">
        <v>686</v>
      </c>
      <c r="B5318" s="500" t="s">
        <v>2858</v>
      </c>
      <c r="C5318" s="500" t="s">
        <v>2888</v>
      </c>
      <c r="D5318" s="500" t="s">
        <v>2889</v>
      </c>
      <c r="E5318" s="500" t="s">
        <v>11099</v>
      </c>
      <c r="F5318" s="500" t="s">
        <v>580</v>
      </c>
      <c r="G5318" s="500" t="s">
        <v>16697</v>
      </c>
      <c r="H5318" s="500" t="s">
        <v>14435</v>
      </c>
      <c r="I5318" s="500" t="s">
        <v>688</v>
      </c>
      <c r="J5318" s="500" t="s">
        <v>689</v>
      </c>
      <c r="K5318" s="500" t="s">
        <v>2306</v>
      </c>
      <c r="L5318" s="500" t="s">
        <v>27724</v>
      </c>
      <c r="M5318" s="500" t="s">
        <v>2307</v>
      </c>
      <c r="N5318" s="500" t="s">
        <v>16698</v>
      </c>
    </row>
    <row r="5319" spans="1:14">
      <c r="A5319" s="500" t="s">
        <v>686</v>
      </c>
      <c r="B5319" s="500" t="s">
        <v>2858</v>
      </c>
      <c r="C5319" s="500" t="s">
        <v>2888</v>
      </c>
      <c r="D5319" s="500" t="s">
        <v>2889</v>
      </c>
      <c r="E5319" s="500" t="s">
        <v>11099</v>
      </c>
      <c r="F5319" s="500" t="s">
        <v>580</v>
      </c>
      <c r="G5319" s="500" t="s">
        <v>16699</v>
      </c>
      <c r="H5319" s="500" t="s">
        <v>11044</v>
      </c>
      <c r="I5319" s="500" t="s">
        <v>688</v>
      </c>
      <c r="J5319" s="500" t="s">
        <v>689</v>
      </c>
      <c r="K5319" s="500" t="s">
        <v>2306</v>
      </c>
      <c r="L5319" s="500" t="s">
        <v>27724</v>
      </c>
      <c r="M5319" s="500" t="s">
        <v>2307</v>
      </c>
      <c r="N5319" s="500" t="s">
        <v>16700</v>
      </c>
    </row>
    <row r="5320" spans="1:14">
      <c r="A5320" s="500" t="s">
        <v>686</v>
      </c>
      <c r="B5320" s="500" t="s">
        <v>2858</v>
      </c>
      <c r="C5320" s="500" t="s">
        <v>2888</v>
      </c>
      <c r="D5320" s="500" t="s">
        <v>2889</v>
      </c>
      <c r="E5320" s="500" t="s">
        <v>11099</v>
      </c>
      <c r="F5320" s="500" t="s">
        <v>580</v>
      </c>
      <c r="G5320" s="500" t="s">
        <v>16701</v>
      </c>
      <c r="H5320" s="500" t="s">
        <v>3969</v>
      </c>
      <c r="I5320" s="500" t="s">
        <v>688</v>
      </c>
      <c r="J5320" s="500" t="s">
        <v>689</v>
      </c>
      <c r="K5320" s="500" t="s">
        <v>2306</v>
      </c>
      <c r="L5320" s="500" t="s">
        <v>27724</v>
      </c>
      <c r="M5320" s="500" t="s">
        <v>2307</v>
      </c>
      <c r="N5320" s="500" t="s">
        <v>16702</v>
      </c>
    </row>
    <row r="5321" spans="1:14">
      <c r="A5321" s="500" t="s">
        <v>686</v>
      </c>
      <c r="B5321" s="500" t="s">
        <v>2858</v>
      </c>
      <c r="C5321" s="500" t="s">
        <v>2888</v>
      </c>
      <c r="D5321" s="500" t="s">
        <v>2889</v>
      </c>
      <c r="E5321" s="500" t="s">
        <v>11099</v>
      </c>
      <c r="F5321" s="500" t="s">
        <v>580</v>
      </c>
      <c r="G5321" s="500" t="s">
        <v>16703</v>
      </c>
      <c r="H5321" s="500" t="s">
        <v>16404</v>
      </c>
      <c r="I5321" s="500" t="s">
        <v>688</v>
      </c>
      <c r="J5321" s="500" t="s">
        <v>689</v>
      </c>
      <c r="K5321" s="500" t="s">
        <v>2306</v>
      </c>
      <c r="L5321" s="500" t="s">
        <v>27724</v>
      </c>
      <c r="M5321" s="500" t="s">
        <v>2307</v>
      </c>
      <c r="N5321" s="500" t="s">
        <v>16704</v>
      </c>
    </row>
    <row r="5322" spans="1:14">
      <c r="A5322" s="500" t="s">
        <v>686</v>
      </c>
      <c r="B5322" s="500" t="s">
        <v>2858</v>
      </c>
      <c r="C5322" s="500" t="s">
        <v>2888</v>
      </c>
      <c r="D5322" s="500" t="s">
        <v>2889</v>
      </c>
      <c r="E5322" s="500" t="s">
        <v>11099</v>
      </c>
      <c r="F5322" s="500" t="s">
        <v>580</v>
      </c>
      <c r="G5322" s="500" t="s">
        <v>16705</v>
      </c>
      <c r="H5322" s="500" t="s">
        <v>2887</v>
      </c>
      <c r="I5322" s="500" t="s">
        <v>688</v>
      </c>
      <c r="J5322" s="500" t="s">
        <v>689</v>
      </c>
      <c r="K5322" s="500" t="s">
        <v>2306</v>
      </c>
      <c r="L5322" s="500" t="s">
        <v>27724</v>
      </c>
      <c r="M5322" s="500" t="s">
        <v>2307</v>
      </c>
      <c r="N5322" s="500" t="s">
        <v>16706</v>
      </c>
    </row>
    <row r="5323" spans="1:14">
      <c r="A5323" s="500" t="s">
        <v>686</v>
      </c>
      <c r="B5323" s="500" t="s">
        <v>2858</v>
      </c>
      <c r="C5323" s="500" t="s">
        <v>2888</v>
      </c>
      <c r="D5323" s="500" t="s">
        <v>2889</v>
      </c>
      <c r="E5323" s="500" t="s">
        <v>11099</v>
      </c>
      <c r="F5323" s="500" t="s">
        <v>580</v>
      </c>
      <c r="G5323" s="500" t="s">
        <v>16707</v>
      </c>
      <c r="H5323" s="500" t="s">
        <v>7053</v>
      </c>
      <c r="I5323" s="500" t="s">
        <v>688</v>
      </c>
      <c r="J5323" s="500" t="s">
        <v>689</v>
      </c>
      <c r="K5323" s="500" t="s">
        <v>2306</v>
      </c>
      <c r="L5323" s="500" t="s">
        <v>27724</v>
      </c>
      <c r="M5323" s="500" t="s">
        <v>2307</v>
      </c>
      <c r="N5323" s="500" t="s">
        <v>16708</v>
      </c>
    </row>
    <row r="5324" spans="1:14">
      <c r="A5324" s="500" t="s">
        <v>686</v>
      </c>
      <c r="B5324" s="500" t="s">
        <v>2858</v>
      </c>
      <c r="C5324" s="500" t="s">
        <v>2888</v>
      </c>
      <c r="D5324" s="500" t="s">
        <v>2889</v>
      </c>
      <c r="E5324" s="500" t="s">
        <v>11099</v>
      </c>
      <c r="F5324" s="500" t="s">
        <v>580</v>
      </c>
      <c r="G5324" s="500" t="s">
        <v>16709</v>
      </c>
      <c r="H5324" s="500" t="s">
        <v>14432</v>
      </c>
      <c r="I5324" s="500" t="s">
        <v>688</v>
      </c>
      <c r="J5324" s="500" t="s">
        <v>689</v>
      </c>
      <c r="K5324" s="500" t="s">
        <v>2306</v>
      </c>
      <c r="L5324" s="500" t="s">
        <v>27724</v>
      </c>
      <c r="M5324" s="500" t="s">
        <v>2307</v>
      </c>
      <c r="N5324" s="500" t="s">
        <v>16710</v>
      </c>
    </row>
    <row r="5325" spans="1:14">
      <c r="A5325" s="500" t="s">
        <v>686</v>
      </c>
      <c r="B5325" s="500" t="s">
        <v>2858</v>
      </c>
      <c r="C5325" s="500" t="s">
        <v>2888</v>
      </c>
      <c r="D5325" s="500" t="s">
        <v>2889</v>
      </c>
      <c r="E5325" s="500" t="s">
        <v>11099</v>
      </c>
      <c r="F5325" s="500" t="s">
        <v>580</v>
      </c>
      <c r="G5325" s="500" t="s">
        <v>16711</v>
      </c>
      <c r="H5325" s="500" t="s">
        <v>14435</v>
      </c>
      <c r="I5325" s="500" t="s">
        <v>688</v>
      </c>
      <c r="J5325" s="500" t="s">
        <v>689</v>
      </c>
      <c r="K5325" s="500" t="s">
        <v>2306</v>
      </c>
      <c r="L5325" s="500" t="s">
        <v>27724</v>
      </c>
      <c r="M5325" s="500" t="s">
        <v>2307</v>
      </c>
      <c r="N5325" s="500" t="s">
        <v>16712</v>
      </c>
    </row>
    <row r="5326" spans="1:14">
      <c r="A5326" s="500" t="s">
        <v>686</v>
      </c>
      <c r="B5326" s="500" t="s">
        <v>2858</v>
      </c>
      <c r="C5326" s="500" t="s">
        <v>2888</v>
      </c>
      <c r="D5326" s="500" t="s">
        <v>2889</v>
      </c>
      <c r="E5326" s="500" t="s">
        <v>11099</v>
      </c>
      <c r="F5326" s="500" t="s">
        <v>580</v>
      </c>
      <c r="G5326" s="500" t="s">
        <v>16713</v>
      </c>
      <c r="H5326" s="500" t="s">
        <v>3952</v>
      </c>
      <c r="I5326" s="500" t="s">
        <v>688</v>
      </c>
      <c r="J5326" s="500" t="s">
        <v>689</v>
      </c>
      <c r="K5326" s="500" t="s">
        <v>2306</v>
      </c>
      <c r="L5326" s="500" t="s">
        <v>27724</v>
      </c>
      <c r="M5326" s="500" t="s">
        <v>2307</v>
      </c>
      <c r="N5326" s="500" t="s">
        <v>16714</v>
      </c>
    </row>
    <row r="5327" spans="1:14">
      <c r="A5327" s="500" t="s">
        <v>686</v>
      </c>
      <c r="B5327" s="500" t="s">
        <v>2858</v>
      </c>
      <c r="C5327" s="500" t="s">
        <v>2888</v>
      </c>
      <c r="D5327" s="500" t="s">
        <v>2889</v>
      </c>
      <c r="E5327" s="500" t="s">
        <v>11099</v>
      </c>
      <c r="F5327" s="500" t="s">
        <v>580</v>
      </c>
      <c r="G5327" s="500" t="s">
        <v>16715</v>
      </c>
      <c r="H5327" s="500" t="s">
        <v>14408</v>
      </c>
      <c r="I5327" s="500" t="s">
        <v>688</v>
      </c>
      <c r="J5327" s="500" t="s">
        <v>689</v>
      </c>
      <c r="K5327" s="500" t="s">
        <v>2306</v>
      </c>
      <c r="L5327" s="500" t="s">
        <v>27724</v>
      </c>
      <c r="M5327" s="500" t="s">
        <v>2307</v>
      </c>
      <c r="N5327" s="500" t="s">
        <v>16716</v>
      </c>
    </row>
    <row r="5328" spans="1:14">
      <c r="A5328" s="500" t="s">
        <v>686</v>
      </c>
      <c r="B5328" s="500" t="s">
        <v>2858</v>
      </c>
      <c r="C5328" s="500" t="s">
        <v>2888</v>
      </c>
      <c r="D5328" s="500" t="s">
        <v>2889</v>
      </c>
      <c r="E5328" s="500" t="s">
        <v>11099</v>
      </c>
      <c r="F5328" s="500" t="s">
        <v>580</v>
      </c>
      <c r="G5328" s="500" t="s">
        <v>16717</v>
      </c>
      <c r="H5328" s="500" t="s">
        <v>14666</v>
      </c>
      <c r="I5328" s="500" t="s">
        <v>688</v>
      </c>
      <c r="J5328" s="500" t="s">
        <v>689</v>
      </c>
      <c r="K5328" s="500" t="s">
        <v>2306</v>
      </c>
      <c r="L5328" s="500" t="s">
        <v>27724</v>
      </c>
      <c r="M5328" s="500" t="s">
        <v>2307</v>
      </c>
      <c r="N5328" s="500" t="s">
        <v>16718</v>
      </c>
    </row>
    <row r="5329" spans="1:14">
      <c r="A5329" s="500" t="s">
        <v>686</v>
      </c>
      <c r="B5329" s="500" t="s">
        <v>2858</v>
      </c>
      <c r="C5329" s="500" t="s">
        <v>2888</v>
      </c>
      <c r="D5329" s="500" t="s">
        <v>2889</v>
      </c>
      <c r="E5329" s="500" t="s">
        <v>11099</v>
      </c>
      <c r="F5329" s="500" t="s">
        <v>580</v>
      </c>
      <c r="G5329" s="500" t="s">
        <v>16719</v>
      </c>
      <c r="H5329" s="500" t="s">
        <v>14921</v>
      </c>
      <c r="I5329" s="500" t="s">
        <v>688</v>
      </c>
      <c r="J5329" s="500" t="s">
        <v>689</v>
      </c>
      <c r="K5329" s="500" t="s">
        <v>2306</v>
      </c>
      <c r="L5329" s="500" t="s">
        <v>27724</v>
      </c>
      <c r="M5329" s="500" t="s">
        <v>2307</v>
      </c>
      <c r="N5329" s="500" t="s">
        <v>16720</v>
      </c>
    </row>
    <row r="5330" spans="1:14">
      <c r="A5330" s="500" t="s">
        <v>686</v>
      </c>
      <c r="B5330" s="500" t="s">
        <v>2858</v>
      </c>
      <c r="C5330" s="500" t="s">
        <v>2888</v>
      </c>
      <c r="D5330" s="500" t="s">
        <v>2889</v>
      </c>
      <c r="E5330" s="500" t="s">
        <v>11099</v>
      </c>
      <c r="F5330" s="500" t="s">
        <v>580</v>
      </c>
      <c r="G5330" s="500" t="s">
        <v>16721</v>
      </c>
      <c r="H5330" s="500" t="s">
        <v>3903</v>
      </c>
      <c r="I5330" s="500" t="s">
        <v>688</v>
      </c>
      <c r="J5330" s="500" t="s">
        <v>689</v>
      </c>
      <c r="K5330" s="500" t="s">
        <v>2306</v>
      </c>
      <c r="L5330" s="500" t="s">
        <v>27724</v>
      </c>
      <c r="M5330" s="500" t="s">
        <v>2307</v>
      </c>
      <c r="N5330" s="500" t="s">
        <v>16722</v>
      </c>
    </row>
    <row r="5331" spans="1:14">
      <c r="A5331" s="500" t="s">
        <v>686</v>
      </c>
      <c r="B5331" s="500" t="s">
        <v>2858</v>
      </c>
      <c r="C5331" s="500" t="s">
        <v>2888</v>
      </c>
      <c r="D5331" s="500" t="s">
        <v>2889</v>
      </c>
      <c r="E5331" s="500" t="s">
        <v>11099</v>
      </c>
      <c r="F5331" s="500" t="s">
        <v>580</v>
      </c>
      <c r="G5331" s="500" t="s">
        <v>16723</v>
      </c>
      <c r="H5331" s="500" t="s">
        <v>15698</v>
      </c>
      <c r="I5331" s="500" t="s">
        <v>688</v>
      </c>
      <c r="J5331" s="500" t="s">
        <v>689</v>
      </c>
      <c r="K5331" s="500" t="s">
        <v>2306</v>
      </c>
      <c r="L5331" s="500" t="s">
        <v>27724</v>
      </c>
      <c r="M5331" s="500" t="s">
        <v>2307</v>
      </c>
      <c r="N5331" s="500" t="s">
        <v>16724</v>
      </c>
    </row>
    <row r="5332" spans="1:14">
      <c r="A5332" s="500" t="s">
        <v>686</v>
      </c>
      <c r="B5332" s="500" t="s">
        <v>2858</v>
      </c>
      <c r="C5332" s="500" t="s">
        <v>2888</v>
      </c>
      <c r="D5332" s="500" t="s">
        <v>2889</v>
      </c>
      <c r="E5332" s="500" t="s">
        <v>11099</v>
      </c>
      <c r="F5332" s="500" t="s">
        <v>580</v>
      </c>
      <c r="G5332" s="500" t="s">
        <v>16725</v>
      </c>
      <c r="H5332" s="500" t="s">
        <v>15949</v>
      </c>
      <c r="I5332" s="500" t="s">
        <v>688</v>
      </c>
      <c r="J5332" s="500" t="s">
        <v>689</v>
      </c>
      <c r="K5332" s="500" t="s">
        <v>2306</v>
      </c>
      <c r="L5332" s="500" t="s">
        <v>27724</v>
      </c>
      <c r="M5332" s="500" t="s">
        <v>2307</v>
      </c>
      <c r="N5332" s="500" t="s">
        <v>16726</v>
      </c>
    </row>
    <row r="5333" spans="1:14">
      <c r="A5333" s="500" t="s">
        <v>686</v>
      </c>
      <c r="B5333" s="500" t="s">
        <v>2858</v>
      </c>
      <c r="C5333" s="500" t="s">
        <v>2888</v>
      </c>
      <c r="D5333" s="500" t="s">
        <v>2889</v>
      </c>
      <c r="E5333" s="500" t="s">
        <v>11099</v>
      </c>
      <c r="F5333" s="500" t="s">
        <v>580</v>
      </c>
      <c r="G5333" s="500" t="s">
        <v>16727</v>
      </c>
      <c r="H5333" s="500" t="s">
        <v>16202</v>
      </c>
      <c r="I5333" s="500" t="s">
        <v>688</v>
      </c>
      <c r="J5333" s="500" t="s">
        <v>689</v>
      </c>
      <c r="K5333" s="500" t="s">
        <v>2306</v>
      </c>
      <c r="L5333" s="500" t="s">
        <v>27724</v>
      </c>
      <c r="M5333" s="500" t="s">
        <v>2307</v>
      </c>
      <c r="N5333" s="500" t="s">
        <v>16728</v>
      </c>
    </row>
    <row r="5334" spans="1:14">
      <c r="A5334" s="500" t="s">
        <v>686</v>
      </c>
      <c r="B5334" s="500" t="s">
        <v>2858</v>
      </c>
      <c r="C5334" s="500" t="s">
        <v>2888</v>
      </c>
      <c r="D5334" s="500" t="s">
        <v>2889</v>
      </c>
      <c r="E5334" s="500" t="s">
        <v>11099</v>
      </c>
      <c r="F5334" s="500" t="s">
        <v>580</v>
      </c>
      <c r="G5334" s="500" t="s">
        <v>16729</v>
      </c>
      <c r="H5334" s="500" t="s">
        <v>16455</v>
      </c>
      <c r="I5334" s="500" t="s">
        <v>688</v>
      </c>
      <c r="J5334" s="500" t="s">
        <v>689</v>
      </c>
      <c r="K5334" s="500" t="s">
        <v>2306</v>
      </c>
      <c r="L5334" s="500" t="s">
        <v>27724</v>
      </c>
      <c r="M5334" s="500" t="s">
        <v>2307</v>
      </c>
      <c r="N5334" s="500" t="s">
        <v>16730</v>
      </c>
    </row>
    <row r="5335" spans="1:14">
      <c r="A5335" s="500" t="s">
        <v>686</v>
      </c>
      <c r="B5335" s="500" t="s">
        <v>2858</v>
      </c>
      <c r="C5335" s="500" t="s">
        <v>2888</v>
      </c>
      <c r="D5335" s="500" t="s">
        <v>2889</v>
      </c>
      <c r="E5335" s="500" t="s">
        <v>11099</v>
      </c>
      <c r="F5335" s="500" t="s">
        <v>580</v>
      </c>
      <c r="G5335" s="500" t="s">
        <v>16731</v>
      </c>
      <c r="H5335" s="500" t="s">
        <v>7053</v>
      </c>
      <c r="I5335" s="500" t="s">
        <v>688</v>
      </c>
      <c r="J5335" s="500" t="s">
        <v>689</v>
      </c>
      <c r="K5335" s="500" t="s">
        <v>2306</v>
      </c>
      <c r="L5335" s="500" t="s">
        <v>27724</v>
      </c>
      <c r="M5335" s="500" t="s">
        <v>2307</v>
      </c>
      <c r="N5335" s="500" t="s">
        <v>16732</v>
      </c>
    </row>
    <row r="5336" spans="1:14">
      <c r="A5336" s="500" t="s">
        <v>686</v>
      </c>
      <c r="B5336" s="500" t="s">
        <v>2858</v>
      </c>
      <c r="C5336" s="500" t="s">
        <v>2888</v>
      </c>
      <c r="D5336" s="500" t="s">
        <v>2889</v>
      </c>
      <c r="E5336" s="500" t="s">
        <v>11099</v>
      </c>
      <c r="F5336" s="500" t="s">
        <v>580</v>
      </c>
      <c r="G5336" s="500" t="s">
        <v>16733</v>
      </c>
      <c r="H5336" s="500" t="s">
        <v>14432</v>
      </c>
      <c r="I5336" s="500" t="s">
        <v>688</v>
      </c>
      <c r="J5336" s="500" t="s">
        <v>689</v>
      </c>
      <c r="K5336" s="500" t="s">
        <v>2306</v>
      </c>
      <c r="L5336" s="500" t="s">
        <v>27724</v>
      </c>
      <c r="M5336" s="500" t="s">
        <v>2307</v>
      </c>
      <c r="N5336" s="500" t="s">
        <v>16734</v>
      </c>
    </row>
    <row r="5337" spans="1:14">
      <c r="A5337" s="500" t="s">
        <v>686</v>
      </c>
      <c r="B5337" s="500" t="s">
        <v>2858</v>
      </c>
      <c r="C5337" s="500" t="s">
        <v>2888</v>
      </c>
      <c r="D5337" s="500" t="s">
        <v>2889</v>
      </c>
      <c r="E5337" s="500" t="s">
        <v>11099</v>
      </c>
      <c r="F5337" s="500" t="s">
        <v>580</v>
      </c>
      <c r="G5337" s="500" t="s">
        <v>16735</v>
      </c>
      <c r="H5337" s="500" t="s">
        <v>14435</v>
      </c>
      <c r="I5337" s="500" t="s">
        <v>688</v>
      </c>
      <c r="J5337" s="500" t="s">
        <v>689</v>
      </c>
      <c r="K5337" s="500" t="s">
        <v>2306</v>
      </c>
      <c r="L5337" s="500" t="s">
        <v>27724</v>
      </c>
      <c r="M5337" s="500" t="s">
        <v>2307</v>
      </c>
      <c r="N5337" s="500" t="s">
        <v>16736</v>
      </c>
    </row>
    <row r="5338" spans="1:14">
      <c r="A5338" s="500" t="s">
        <v>686</v>
      </c>
      <c r="B5338" s="500" t="s">
        <v>2858</v>
      </c>
      <c r="C5338" s="500" t="s">
        <v>2888</v>
      </c>
      <c r="D5338" s="500" t="s">
        <v>2889</v>
      </c>
      <c r="E5338" s="500" t="s">
        <v>11099</v>
      </c>
      <c r="F5338" s="500" t="s">
        <v>580</v>
      </c>
      <c r="G5338" s="500" t="s">
        <v>16737</v>
      </c>
      <c r="H5338" s="500" t="s">
        <v>3952</v>
      </c>
      <c r="I5338" s="500" t="s">
        <v>688</v>
      </c>
      <c r="J5338" s="500" t="s">
        <v>689</v>
      </c>
      <c r="K5338" s="500" t="s">
        <v>2306</v>
      </c>
      <c r="L5338" s="500" t="s">
        <v>27724</v>
      </c>
      <c r="M5338" s="500" t="s">
        <v>2307</v>
      </c>
      <c r="N5338" s="500" t="s">
        <v>16738</v>
      </c>
    </row>
    <row r="5339" spans="1:14">
      <c r="A5339" s="500" t="s">
        <v>686</v>
      </c>
      <c r="B5339" s="500" t="s">
        <v>2858</v>
      </c>
      <c r="C5339" s="500" t="s">
        <v>2888</v>
      </c>
      <c r="D5339" s="500" t="s">
        <v>2889</v>
      </c>
      <c r="E5339" s="500" t="s">
        <v>11099</v>
      </c>
      <c r="F5339" s="500" t="s">
        <v>580</v>
      </c>
      <c r="G5339" s="500" t="s">
        <v>16739</v>
      </c>
      <c r="H5339" s="500" t="s">
        <v>14408</v>
      </c>
      <c r="I5339" s="500" t="s">
        <v>688</v>
      </c>
      <c r="J5339" s="500" t="s">
        <v>689</v>
      </c>
      <c r="K5339" s="500" t="s">
        <v>2306</v>
      </c>
      <c r="L5339" s="500" t="s">
        <v>27724</v>
      </c>
      <c r="M5339" s="500" t="s">
        <v>2307</v>
      </c>
      <c r="N5339" s="500" t="s">
        <v>16740</v>
      </c>
    </row>
    <row r="5340" spans="1:14">
      <c r="A5340" s="500" t="s">
        <v>686</v>
      </c>
      <c r="B5340" s="500" t="s">
        <v>2858</v>
      </c>
      <c r="C5340" s="500" t="s">
        <v>2888</v>
      </c>
      <c r="D5340" s="500" t="s">
        <v>2889</v>
      </c>
      <c r="E5340" s="500" t="s">
        <v>11099</v>
      </c>
      <c r="F5340" s="500" t="s">
        <v>580</v>
      </c>
      <c r="G5340" s="500" t="s">
        <v>16741</v>
      </c>
      <c r="H5340" s="500" t="s">
        <v>14666</v>
      </c>
      <c r="I5340" s="500" t="s">
        <v>688</v>
      </c>
      <c r="J5340" s="500" t="s">
        <v>689</v>
      </c>
      <c r="K5340" s="500" t="s">
        <v>2306</v>
      </c>
      <c r="L5340" s="500" t="s">
        <v>27724</v>
      </c>
      <c r="M5340" s="500" t="s">
        <v>2307</v>
      </c>
      <c r="N5340" s="500" t="s">
        <v>16742</v>
      </c>
    </row>
    <row r="5341" spans="1:14">
      <c r="A5341" s="500" t="s">
        <v>686</v>
      </c>
      <c r="B5341" s="500" t="s">
        <v>2858</v>
      </c>
      <c r="C5341" s="500" t="s">
        <v>2888</v>
      </c>
      <c r="D5341" s="500" t="s">
        <v>2889</v>
      </c>
      <c r="E5341" s="500" t="s">
        <v>11099</v>
      </c>
      <c r="F5341" s="500" t="s">
        <v>580</v>
      </c>
      <c r="G5341" s="500" t="s">
        <v>16743</v>
      </c>
      <c r="H5341" s="500" t="s">
        <v>14921</v>
      </c>
      <c r="I5341" s="500" t="s">
        <v>688</v>
      </c>
      <c r="J5341" s="500" t="s">
        <v>689</v>
      </c>
      <c r="K5341" s="500" t="s">
        <v>2306</v>
      </c>
      <c r="L5341" s="500" t="s">
        <v>27724</v>
      </c>
      <c r="M5341" s="500" t="s">
        <v>2307</v>
      </c>
      <c r="N5341" s="500" t="s">
        <v>16744</v>
      </c>
    </row>
    <row r="5342" spans="1:14">
      <c r="A5342" s="500" t="s">
        <v>686</v>
      </c>
      <c r="B5342" s="500" t="s">
        <v>2858</v>
      </c>
      <c r="C5342" s="500" t="s">
        <v>2888</v>
      </c>
      <c r="D5342" s="500" t="s">
        <v>2889</v>
      </c>
      <c r="E5342" s="500" t="s">
        <v>11099</v>
      </c>
      <c r="F5342" s="500" t="s">
        <v>580</v>
      </c>
      <c r="G5342" s="500" t="s">
        <v>16745</v>
      </c>
      <c r="H5342" s="500" t="s">
        <v>3903</v>
      </c>
      <c r="I5342" s="500" t="s">
        <v>688</v>
      </c>
      <c r="J5342" s="500" t="s">
        <v>689</v>
      </c>
      <c r="K5342" s="500" t="s">
        <v>2306</v>
      </c>
      <c r="L5342" s="500" t="s">
        <v>27724</v>
      </c>
      <c r="M5342" s="500" t="s">
        <v>2307</v>
      </c>
      <c r="N5342" s="500" t="s">
        <v>16746</v>
      </c>
    </row>
    <row r="5343" spans="1:14">
      <c r="A5343" s="500" t="s">
        <v>686</v>
      </c>
      <c r="B5343" s="500" t="s">
        <v>2858</v>
      </c>
      <c r="C5343" s="500" t="s">
        <v>2888</v>
      </c>
      <c r="D5343" s="500" t="s">
        <v>2889</v>
      </c>
      <c r="E5343" s="500" t="s">
        <v>11099</v>
      </c>
      <c r="F5343" s="500" t="s">
        <v>580</v>
      </c>
      <c r="G5343" s="500" t="s">
        <v>16747</v>
      </c>
      <c r="H5343" s="500" t="s">
        <v>15698</v>
      </c>
      <c r="I5343" s="500" t="s">
        <v>688</v>
      </c>
      <c r="J5343" s="500" t="s">
        <v>689</v>
      </c>
      <c r="K5343" s="500" t="s">
        <v>2306</v>
      </c>
      <c r="L5343" s="500" t="s">
        <v>27724</v>
      </c>
      <c r="M5343" s="500" t="s">
        <v>2307</v>
      </c>
      <c r="N5343" s="500" t="s">
        <v>16748</v>
      </c>
    </row>
    <row r="5344" spans="1:14">
      <c r="A5344" s="500" t="s">
        <v>686</v>
      </c>
      <c r="B5344" s="500" t="s">
        <v>2858</v>
      </c>
      <c r="C5344" s="500" t="s">
        <v>2888</v>
      </c>
      <c r="D5344" s="500" t="s">
        <v>2889</v>
      </c>
      <c r="E5344" s="500" t="s">
        <v>11099</v>
      </c>
      <c r="F5344" s="500" t="s">
        <v>580</v>
      </c>
      <c r="G5344" s="500" t="s">
        <v>16749</v>
      </c>
      <c r="H5344" s="500" t="s">
        <v>15949</v>
      </c>
      <c r="I5344" s="500" t="s">
        <v>688</v>
      </c>
      <c r="J5344" s="500" t="s">
        <v>689</v>
      </c>
      <c r="K5344" s="500" t="s">
        <v>2306</v>
      </c>
      <c r="L5344" s="500" t="s">
        <v>27724</v>
      </c>
      <c r="M5344" s="500" t="s">
        <v>2307</v>
      </c>
      <c r="N5344" s="500" t="s">
        <v>16750</v>
      </c>
    </row>
    <row r="5345" spans="1:14">
      <c r="A5345" s="500" t="s">
        <v>686</v>
      </c>
      <c r="B5345" s="500" t="s">
        <v>2858</v>
      </c>
      <c r="C5345" s="500" t="s">
        <v>2888</v>
      </c>
      <c r="D5345" s="500" t="s">
        <v>2889</v>
      </c>
      <c r="E5345" s="500" t="s">
        <v>11099</v>
      </c>
      <c r="F5345" s="500" t="s">
        <v>580</v>
      </c>
      <c r="G5345" s="500" t="s">
        <v>16751</v>
      </c>
      <c r="H5345" s="500" t="s">
        <v>16202</v>
      </c>
      <c r="I5345" s="500" t="s">
        <v>688</v>
      </c>
      <c r="J5345" s="500" t="s">
        <v>689</v>
      </c>
      <c r="K5345" s="500" t="s">
        <v>2306</v>
      </c>
      <c r="L5345" s="500" t="s">
        <v>27724</v>
      </c>
      <c r="M5345" s="500" t="s">
        <v>2307</v>
      </c>
      <c r="N5345" s="500" t="s">
        <v>16752</v>
      </c>
    </row>
    <row r="5346" spans="1:14">
      <c r="A5346" s="500" t="s">
        <v>686</v>
      </c>
      <c r="B5346" s="500" t="s">
        <v>2858</v>
      </c>
      <c r="C5346" s="500" t="s">
        <v>2888</v>
      </c>
      <c r="D5346" s="500" t="s">
        <v>2889</v>
      </c>
      <c r="E5346" s="500" t="s">
        <v>11099</v>
      </c>
      <c r="F5346" s="500" t="s">
        <v>580</v>
      </c>
      <c r="G5346" s="500" t="s">
        <v>16753</v>
      </c>
      <c r="H5346" s="500" t="s">
        <v>16455</v>
      </c>
      <c r="I5346" s="500" t="s">
        <v>688</v>
      </c>
      <c r="J5346" s="500" t="s">
        <v>689</v>
      </c>
      <c r="K5346" s="500" t="s">
        <v>2306</v>
      </c>
      <c r="L5346" s="500" t="s">
        <v>27724</v>
      </c>
      <c r="M5346" s="500" t="s">
        <v>2307</v>
      </c>
      <c r="N5346" s="500" t="s">
        <v>16754</v>
      </c>
    </row>
    <row r="5347" spans="1:14">
      <c r="A5347" s="500" t="s">
        <v>686</v>
      </c>
      <c r="B5347" s="500" t="s">
        <v>2858</v>
      </c>
      <c r="C5347" s="500" t="s">
        <v>2888</v>
      </c>
      <c r="D5347" s="500" t="s">
        <v>2889</v>
      </c>
      <c r="E5347" s="500" t="s">
        <v>11099</v>
      </c>
      <c r="F5347" s="500" t="s">
        <v>580</v>
      </c>
      <c r="G5347" s="500" t="s">
        <v>16755</v>
      </c>
      <c r="H5347" s="500" t="s">
        <v>14269</v>
      </c>
      <c r="I5347" s="500" t="s">
        <v>688</v>
      </c>
      <c r="J5347" s="500" t="s">
        <v>689</v>
      </c>
      <c r="K5347" s="500" t="s">
        <v>2306</v>
      </c>
      <c r="L5347" s="500" t="s">
        <v>27724</v>
      </c>
      <c r="M5347" s="500" t="s">
        <v>2307</v>
      </c>
      <c r="N5347" s="500" t="s">
        <v>16756</v>
      </c>
    </row>
    <row r="5348" spans="1:14">
      <c r="A5348" s="500" t="s">
        <v>686</v>
      </c>
      <c r="B5348" s="500" t="s">
        <v>2858</v>
      </c>
      <c r="C5348" s="500" t="s">
        <v>2888</v>
      </c>
      <c r="D5348" s="500" t="s">
        <v>2889</v>
      </c>
      <c r="E5348" s="500" t="s">
        <v>11099</v>
      </c>
      <c r="F5348" s="500" t="s">
        <v>580</v>
      </c>
      <c r="G5348" s="500" t="s">
        <v>16757</v>
      </c>
      <c r="H5348" s="500" t="s">
        <v>14164</v>
      </c>
      <c r="I5348" s="500" t="s">
        <v>688</v>
      </c>
      <c r="J5348" s="500" t="s">
        <v>689</v>
      </c>
      <c r="K5348" s="500" t="s">
        <v>2306</v>
      </c>
      <c r="L5348" s="500" t="s">
        <v>27724</v>
      </c>
      <c r="M5348" s="500" t="s">
        <v>2307</v>
      </c>
      <c r="N5348" s="500" t="s">
        <v>16758</v>
      </c>
    </row>
    <row r="5349" spans="1:14">
      <c r="A5349" s="500" t="s">
        <v>686</v>
      </c>
      <c r="B5349" s="500" t="s">
        <v>2858</v>
      </c>
      <c r="C5349" s="500" t="s">
        <v>2888</v>
      </c>
      <c r="D5349" s="500" t="s">
        <v>2889</v>
      </c>
      <c r="E5349" s="500" t="s">
        <v>11099</v>
      </c>
      <c r="F5349" s="500" t="s">
        <v>580</v>
      </c>
      <c r="G5349" s="500" t="s">
        <v>16759</v>
      </c>
      <c r="H5349" s="500" t="s">
        <v>14218</v>
      </c>
      <c r="I5349" s="500" t="s">
        <v>688</v>
      </c>
      <c r="J5349" s="500" t="s">
        <v>689</v>
      </c>
      <c r="K5349" s="500" t="s">
        <v>2306</v>
      </c>
      <c r="L5349" s="500" t="s">
        <v>27724</v>
      </c>
      <c r="M5349" s="500" t="s">
        <v>2307</v>
      </c>
      <c r="N5349" s="500" t="s">
        <v>16760</v>
      </c>
    </row>
    <row r="5350" spans="1:14">
      <c r="A5350" s="500" t="s">
        <v>686</v>
      </c>
      <c r="B5350" s="500" t="s">
        <v>2858</v>
      </c>
      <c r="C5350" s="500" t="s">
        <v>2888</v>
      </c>
      <c r="D5350" s="500" t="s">
        <v>2889</v>
      </c>
      <c r="E5350" s="500" t="s">
        <v>11099</v>
      </c>
      <c r="F5350" s="500" t="s">
        <v>580</v>
      </c>
      <c r="G5350" s="500" t="s">
        <v>16761</v>
      </c>
      <c r="H5350" s="500" t="s">
        <v>11254</v>
      </c>
      <c r="I5350" s="500" t="s">
        <v>688</v>
      </c>
      <c r="J5350" s="500" t="s">
        <v>689</v>
      </c>
      <c r="K5350" s="500" t="s">
        <v>2306</v>
      </c>
      <c r="L5350" s="500" t="s">
        <v>27724</v>
      </c>
      <c r="M5350" s="500" t="s">
        <v>2307</v>
      </c>
      <c r="N5350" s="500" t="s">
        <v>16762</v>
      </c>
    </row>
    <row r="5351" spans="1:14">
      <c r="A5351" s="500" t="s">
        <v>686</v>
      </c>
      <c r="B5351" s="500" t="s">
        <v>2858</v>
      </c>
      <c r="C5351" s="500" t="s">
        <v>2888</v>
      </c>
      <c r="D5351" s="500" t="s">
        <v>2889</v>
      </c>
      <c r="E5351" s="500" t="s">
        <v>11099</v>
      </c>
      <c r="F5351" s="500" t="s">
        <v>580</v>
      </c>
      <c r="G5351" s="500" t="s">
        <v>16763</v>
      </c>
      <c r="H5351" s="500" t="s">
        <v>14195</v>
      </c>
      <c r="I5351" s="500" t="s">
        <v>688</v>
      </c>
      <c r="J5351" s="500" t="s">
        <v>689</v>
      </c>
      <c r="K5351" s="500" t="s">
        <v>2306</v>
      </c>
      <c r="L5351" s="500" t="s">
        <v>27724</v>
      </c>
      <c r="M5351" s="500" t="s">
        <v>2307</v>
      </c>
      <c r="N5351" s="500" t="s">
        <v>16764</v>
      </c>
    </row>
    <row r="5352" spans="1:14">
      <c r="A5352" s="500" t="s">
        <v>686</v>
      </c>
      <c r="B5352" s="500" t="s">
        <v>2858</v>
      </c>
      <c r="C5352" s="500" t="s">
        <v>2888</v>
      </c>
      <c r="D5352" s="500" t="s">
        <v>2889</v>
      </c>
      <c r="E5352" s="500" t="s">
        <v>11099</v>
      </c>
      <c r="F5352" s="500" t="s">
        <v>580</v>
      </c>
      <c r="G5352" s="500" t="s">
        <v>16765</v>
      </c>
      <c r="H5352" s="500" t="s">
        <v>11296</v>
      </c>
      <c r="I5352" s="500" t="s">
        <v>688</v>
      </c>
      <c r="J5352" s="500" t="s">
        <v>689</v>
      </c>
      <c r="K5352" s="500" t="s">
        <v>2306</v>
      </c>
      <c r="L5352" s="500" t="s">
        <v>27724</v>
      </c>
      <c r="M5352" s="500" t="s">
        <v>2307</v>
      </c>
      <c r="N5352" s="500" t="s">
        <v>16766</v>
      </c>
    </row>
    <row r="5353" spans="1:14">
      <c r="A5353" s="500" t="s">
        <v>686</v>
      </c>
      <c r="B5353" s="500" t="s">
        <v>2858</v>
      </c>
      <c r="C5353" s="500" t="s">
        <v>2888</v>
      </c>
      <c r="D5353" s="500" t="s">
        <v>2889</v>
      </c>
      <c r="E5353" s="500" t="s">
        <v>11099</v>
      </c>
      <c r="F5353" s="500" t="s">
        <v>580</v>
      </c>
      <c r="G5353" s="500" t="s">
        <v>16767</v>
      </c>
      <c r="H5353" s="500" t="s">
        <v>14717</v>
      </c>
      <c r="I5353" s="500" t="s">
        <v>688</v>
      </c>
      <c r="J5353" s="500" t="s">
        <v>689</v>
      </c>
      <c r="K5353" s="500" t="s">
        <v>2306</v>
      </c>
      <c r="L5353" s="500" t="s">
        <v>27724</v>
      </c>
      <c r="M5353" s="500" t="s">
        <v>2307</v>
      </c>
      <c r="N5353" s="500" t="s">
        <v>16768</v>
      </c>
    </row>
    <row r="5354" spans="1:14">
      <c r="A5354" s="500" t="s">
        <v>686</v>
      </c>
      <c r="B5354" s="500" t="s">
        <v>2858</v>
      </c>
      <c r="C5354" s="500" t="s">
        <v>2888</v>
      </c>
      <c r="D5354" s="500" t="s">
        <v>2889</v>
      </c>
      <c r="E5354" s="500" t="s">
        <v>11099</v>
      </c>
      <c r="F5354" s="500" t="s">
        <v>580</v>
      </c>
      <c r="G5354" s="500" t="s">
        <v>16769</v>
      </c>
      <c r="H5354" s="500" t="s">
        <v>6980</v>
      </c>
      <c r="I5354" s="500" t="s">
        <v>688</v>
      </c>
      <c r="J5354" s="500" t="s">
        <v>689</v>
      </c>
      <c r="K5354" s="500" t="s">
        <v>2306</v>
      </c>
      <c r="L5354" s="500" t="s">
        <v>27724</v>
      </c>
      <c r="M5354" s="500" t="s">
        <v>2307</v>
      </c>
      <c r="N5354" s="500" t="s">
        <v>16770</v>
      </c>
    </row>
    <row r="5355" spans="1:14">
      <c r="A5355" s="500" t="s">
        <v>686</v>
      </c>
      <c r="B5355" s="500" t="s">
        <v>2858</v>
      </c>
      <c r="C5355" s="500" t="s">
        <v>2888</v>
      </c>
      <c r="D5355" s="500" t="s">
        <v>2889</v>
      </c>
      <c r="E5355" s="500" t="s">
        <v>11099</v>
      </c>
      <c r="F5355" s="500" t="s">
        <v>580</v>
      </c>
      <c r="G5355" s="500" t="s">
        <v>16771</v>
      </c>
      <c r="H5355" s="500" t="s">
        <v>15496</v>
      </c>
      <c r="I5355" s="500" t="s">
        <v>688</v>
      </c>
      <c r="J5355" s="500" t="s">
        <v>689</v>
      </c>
      <c r="K5355" s="500" t="s">
        <v>2306</v>
      </c>
      <c r="L5355" s="500" t="s">
        <v>27724</v>
      </c>
      <c r="M5355" s="500" t="s">
        <v>2307</v>
      </c>
      <c r="N5355" s="500" t="s">
        <v>16772</v>
      </c>
    </row>
    <row r="5356" spans="1:14">
      <c r="A5356" s="500" t="s">
        <v>686</v>
      </c>
      <c r="B5356" s="500" t="s">
        <v>2858</v>
      </c>
      <c r="C5356" s="500" t="s">
        <v>2888</v>
      </c>
      <c r="D5356" s="500" t="s">
        <v>2889</v>
      </c>
      <c r="E5356" s="500" t="s">
        <v>11099</v>
      </c>
      <c r="F5356" s="500" t="s">
        <v>580</v>
      </c>
      <c r="G5356" s="500" t="s">
        <v>16773</v>
      </c>
      <c r="H5356" s="500" t="s">
        <v>11835</v>
      </c>
      <c r="I5356" s="500" t="s">
        <v>688</v>
      </c>
      <c r="J5356" s="500" t="s">
        <v>689</v>
      </c>
      <c r="K5356" s="500" t="s">
        <v>2306</v>
      </c>
      <c r="L5356" s="500" t="s">
        <v>27724</v>
      </c>
      <c r="M5356" s="500" t="s">
        <v>2307</v>
      </c>
      <c r="N5356" s="500" t="s">
        <v>16774</v>
      </c>
    </row>
    <row r="5357" spans="1:14">
      <c r="A5357" s="500" t="s">
        <v>686</v>
      </c>
      <c r="B5357" s="500" t="s">
        <v>2858</v>
      </c>
      <c r="C5357" s="500" t="s">
        <v>2888</v>
      </c>
      <c r="D5357" s="500" t="s">
        <v>2889</v>
      </c>
      <c r="E5357" s="500" t="s">
        <v>11099</v>
      </c>
      <c r="F5357" s="500" t="s">
        <v>580</v>
      </c>
      <c r="G5357" s="500" t="s">
        <v>16775</v>
      </c>
      <c r="H5357" s="500" t="s">
        <v>16000</v>
      </c>
      <c r="I5357" s="500" t="s">
        <v>688</v>
      </c>
      <c r="J5357" s="500" t="s">
        <v>689</v>
      </c>
      <c r="K5357" s="500" t="s">
        <v>2306</v>
      </c>
      <c r="L5357" s="500" t="s">
        <v>27724</v>
      </c>
      <c r="M5357" s="500" t="s">
        <v>2307</v>
      </c>
      <c r="N5357" s="500" t="s">
        <v>16776</v>
      </c>
    </row>
    <row r="5358" spans="1:14">
      <c r="A5358" s="500" t="s">
        <v>686</v>
      </c>
      <c r="B5358" s="500" t="s">
        <v>2858</v>
      </c>
      <c r="C5358" s="500" t="s">
        <v>2888</v>
      </c>
      <c r="D5358" s="500" t="s">
        <v>2889</v>
      </c>
      <c r="E5358" s="500" t="s">
        <v>11099</v>
      </c>
      <c r="F5358" s="500" t="s">
        <v>580</v>
      </c>
      <c r="G5358" s="500" t="s">
        <v>16777</v>
      </c>
      <c r="H5358" s="500" t="s">
        <v>11825</v>
      </c>
      <c r="I5358" s="500" t="s">
        <v>688</v>
      </c>
      <c r="J5358" s="500" t="s">
        <v>689</v>
      </c>
      <c r="K5358" s="500" t="s">
        <v>2306</v>
      </c>
      <c r="L5358" s="500" t="s">
        <v>27724</v>
      </c>
      <c r="M5358" s="500" t="s">
        <v>2307</v>
      </c>
      <c r="N5358" s="500" t="s">
        <v>16778</v>
      </c>
    </row>
    <row r="5359" spans="1:14">
      <c r="A5359" s="500" t="s">
        <v>686</v>
      </c>
      <c r="B5359" s="500" t="s">
        <v>2858</v>
      </c>
      <c r="C5359" s="500" t="s">
        <v>2888</v>
      </c>
      <c r="D5359" s="500" t="s">
        <v>2889</v>
      </c>
      <c r="E5359" s="500" t="s">
        <v>11099</v>
      </c>
      <c r="F5359" s="500" t="s">
        <v>580</v>
      </c>
      <c r="G5359" s="500" t="s">
        <v>16779</v>
      </c>
      <c r="H5359" s="500" t="s">
        <v>11049</v>
      </c>
      <c r="I5359" s="500" t="s">
        <v>688</v>
      </c>
      <c r="J5359" s="500" t="s">
        <v>689</v>
      </c>
      <c r="K5359" s="500" t="s">
        <v>2306</v>
      </c>
      <c r="L5359" s="500" t="s">
        <v>27724</v>
      </c>
      <c r="M5359" s="500" t="s">
        <v>2307</v>
      </c>
      <c r="N5359" s="500" t="s">
        <v>16780</v>
      </c>
    </row>
    <row r="5360" spans="1:14">
      <c r="A5360" s="500" t="s">
        <v>686</v>
      </c>
      <c r="B5360" s="500" t="s">
        <v>2858</v>
      </c>
      <c r="C5360" s="500" t="s">
        <v>2888</v>
      </c>
      <c r="D5360" s="500" t="s">
        <v>2889</v>
      </c>
      <c r="E5360" s="500" t="s">
        <v>11099</v>
      </c>
      <c r="F5360" s="500" t="s">
        <v>580</v>
      </c>
      <c r="G5360" s="500" t="s">
        <v>16781</v>
      </c>
      <c r="H5360" s="500" t="s">
        <v>14164</v>
      </c>
      <c r="I5360" s="500" t="s">
        <v>688</v>
      </c>
      <c r="J5360" s="500" t="s">
        <v>689</v>
      </c>
      <c r="K5360" s="500" t="s">
        <v>2306</v>
      </c>
      <c r="L5360" s="500" t="s">
        <v>27724</v>
      </c>
      <c r="M5360" s="500" t="s">
        <v>2307</v>
      </c>
      <c r="N5360" s="500" t="s">
        <v>16782</v>
      </c>
    </row>
    <row r="5361" spans="1:14">
      <c r="A5361" s="500" t="s">
        <v>686</v>
      </c>
      <c r="B5361" s="500" t="s">
        <v>2858</v>
      </c>
      <c r="C5361" s="500" t="s">
        <v>2888</v>
      </c>
      <c r="D5361" s="500" t="s">
        <v>2889</v>
      </c>
      <c r="E5361" s="500" t="s">
        <v>11099</v>
      </c>
      <c r="F5361" s="500" t="s">
        <v>580</v>
      </c>
      <c r="G5361" s="500" t="s">
        <v>16783</v>
      </c>
      <c r="H5361" s="500" t="s">
        <v>14218</v>
      </c>
      <c r="I5361" s="500" t="s">
        <v>688</v>
      </c>
      <c r="J5361" s="500" t="s">
        <v>689</v>
      </c>
      <c r="K5361" s="500" t="s">
        <v>2306</v>
      </c>
      <c r="L5361" s="500" t="s">
        <v>27724</v>
      </c>
      <c r="M5361" s="500" t="s">
        <v>2307</v>
      </c>
      <c r="N5361" s="500" t="s">
        <v>16784</v>
      </c>
    </row>
    <row r="5362" spans="1:14">
      <c r="A5362" s="500" t="s">
        <v>686</v>
      </c>
      <c r="B5362" s="500" t="s">
        <v>2858</v>
      </c>
      <c r="C5362" s="500" t="s">
        <v>2888</v>
      </c>
      <c r="D5362" s="500" t="s">
        <v>2889</v>
      </c>
      <c r="E5362" s="500" t="s">
        <v>11099</v>
      </c>
      <c r="F5362" s="500" t="s">
        <v>580</v>
      </c>
      <c r="G5362" s="500" t="s">
        <v>16785</v>
      </c>
      <c r="H5362" s="500" t="s">
        <v>11254</v>
      </c>
      <c r="I5362" s="500" t="s">
        <v>688</v>
      </c>
      <c r="J5362" s="500" t="s">
        <v>689</v>
      </c>
      <c r="K5362" s="500" t="s">
        <v>2306</v>
      </c>
      <c r="L5362" s="500" t="s">
        <v>27724</v>
      </c>
      <c r="M5362" s="500" t="s">
        <v>2307</v>
      </c>
      <c r="N5362" s="500" t="s">
        <v>16786</v>
      </c>
    </row>
    <row r="5363" spans="1:14">
      <c r="A5363" s="500" t="s">
        <v>686</v>
      </c>
      <c r="B5363" s="500" t="s">
        <v>2858</v>
      </c>
      <c r="C5363" s="500" t="s">
        <v>2888</v>
      </c>
      <c r="D5363" s="500" t="s">
        <v>2889</v>
      </c>
      <c r="E5363" s="500" t="s">
        <v>11099</v>
      </c>
      <c r="F5363" s="500" t="s">
        <v>580</v>
      </c>
      <c r="G5363" s="500" t="s">
        <v>16787</v>
      </c>
      <c r="H5363" s="500" t="s">
        <v>14195</v>
      </c>
      <c r="I5363" s="500" t="s">
        <v>688</v>
      </c>
      <c r="J5363" s="500" t="s">
        <v>689</v>
      </c>
      <c r="K5363" s="500" t="s">
        <v>2306</v>
      </c>
      <c r="L5363" s="500" t="s">
        <v>27724</v>
      </c>
      <c r="M5363" s="500" t="s">
        <v>2307</v>
      </c>
      <c r="N5363" s="500" t="s">
        <v>16788</v>
      </c>
    </row>
    <row r="5364" spans="1:14">
      <c r="A5364" s="500" t="s">
        <v>686</v>
      </c>
      <c r="B5364" s="500" t="s">
        <v>2858</v>
      </c>
      <c r="C5364" s="500" t="s">
        <v>2888</v>
      </c>
      <c r="D5364" s="500" t="s">
        <v>2889</v>
      </c>
      <c r="E5364" s="500" t="s">
        <v>11099</v>
      </c>
      <c r="F5364" s="500" t="s">
        <v>580</v>
      </c>
      <c r="G5364" s="500" t="s">
        <v>16789</v>
      </c>
      <c r="H5364" s="500" t="s">
        <v>11296</v>
      </c>
      <c r="I5364" s="500" t="s">
        <v>688</v>
      </c>
      <c r="J5364" s="500" t="s">
        <v>689</v>
      </c>
      <c r="K5364" s="500" t="s">
        <v>2306</v>
      </c>
      <c r="L5364" s="500" t="s">
        <v>27724</v>
      </c>
      <c r="M5364" s="500" t="s">
        <v>2307</v>
      </c>
      <c r="N5364" s="500" t="s">
        <v>16790</v>
      </c>
    </row>
    <row r="5365" spans="1:14">
      <c r="A5365" s="500" t="s">
        <v>686</v>
      </c>
      <c r="B5365" s="500" t="s">
        <v>2858</v>
      </c>
      <c r="C5365" s="500" t="s">
        <v>2888</v>
      </c>
      <c r="D5365" s="500" t="s">
        <v>2889</v>
      </c>
      <c r="E5365" s="500" t="s">
        <v>11099</v>
      </c>
      <c r="F5365" s="500" t="s">
        <v>580</v>
      </c>
      <c r="G5365" s="500" t="s">
        <v>16791</v>
      </c>
      <c r="H5365" s="500" t="s">
        <v>14717</v>
      </c>
      <c r="I5365" s="500" t="s">
        <v>688</v>
      </c>
      <c r="J5365" s="500" t="s">
        <v>689</v>
      </c>
      <c r="K5365" s="500" t="s">
        <v>2306</v>
      </c>
      <c r="L5365" s="500" t="s">
        <v>27724</v>
      </c>
      <c r="M5365" s="500" t="s">
        <v>2307</v>
      </c>
      <c r="N5365" s="500" t="s">
        <v>16792</v>
      </c>
    </row>
    <row r="5366" spans="1:14">
      <c r="A5366" s="500" t="s">
        <v>686</v>
      </c>
      <c r="B5366" s="500" t="s">
        <v>2858</v>
      </c>
      <c r="C5366" s="500" t="s">
        <v>2888</v>
      </c>
      <c r="D5366" s="500" t="s">
        <v>2889</v>
      </c>
      <c r="E5366" s="500" t="s">
        <v>11099</v>
      </c>
      <c r="F5366" s="500" t="s">
        <v>580</v>
      </c>
      <c r="G5366" s="500" t="s">
        <v>16793</v>
      </c>
      <c r="H5366" s="500" t="s">
        <v>6980</v>
      </c>
      <c r="I5366" s="500" t="s">
        <v>688</v>
      </c>
      <c r="J5366" s="500" t="s">
        <v>689</v>
      </c>
      <c r="K5366" s="500" t="s">
        <v>2306</v>
      </c>
      <c r="L5366" s="500" t="s">
        <v>27724</v>
      </c>
      <c r="M5366" s="500" t="s">
        <v>2307</v>
      </c>
      <c r="N5366" s="500" t="s">
        <v>16794</v>
      </c>
    </row>
    <row r="5367" spans="1:14">
      <c r="A5367" s="500" t="s">
        <v>686</v>
      </c>
      <c r="B5367" s="500" t="s">
        <v>2858</v>
      </c>
      <c r="C5367" s="500" t="s">
        <v>2888</v>
      </c>
      <c r="D5367" s="500" t="s">
        <v>2889</v>
      </c>
      <c r="E5367" s="500" t="s">
        <v>11099</v>
      </c>
      <c r="F5367" s="500" t="s">
        <v>580</v>
      </c>
      <c r="G5367" s="500" t="s">
        <v>16795</v>
      </c>
      <c r="H5367" s="500" t="s">
        <v>15496</v>
      </c>
      <c r="I5367" s="500" t="s">
        <v>688</v>
      </c>
      <c r="J5367" s="500" t="s">
        <v>689</v>
      </c>
      <c r="K5367" s="500" t="s">
        <v>2306</v>
      </c>
      <c r="L5367" s="500" t="s">
        <v>27724</v>
      </c>
      <c r="M5367" s="500" t="s">
        <v>2307</v>
      </c>
      <c r="N5367" s="500" t="s">
        <v>16796</v>
      </c>
    </row>
    <row r="5368" spans="1:14">
      <c r="A5368" s="500" t="s">
        <v>686</v>
      </c>
      <c r="B5368" s="500" t="s">
        <v>2858</v>
      </c>
      <c r="C5368" s="500" t="s">
        <v>2888</v>
      </c>
      <c r="D5368" s="500" t="s">
        <v>2889</v>
      </c>
      <c r="E5368" s="500" t="s">
        <v>11099</v>
      </c>
      <c r="F5368" s="500" t="s">
        <v>580</v>
      </c>
      <c r="G5368" s="500" t="s">
        <v>16797</v>
      </c>
      <c r="H5368" s="500" t="s">
        <v>11835</v>
      </c>
      <c r="I5368" s="500" t="s">
        <v>688</v>
      </c>
      <c r="J5368" s="500" t="s">
        <v>689</v>
      </c>
      <c r="K5368" s="500" t="s">
        <v>2306</v>
      </c>
      <c r="L5368" s="500" t="s">
        <v>27724</v>
      </c>
      <c r="M5368" s="500" t="s">
        <v>2307</v>
      </c>
      <c r="N5368" s="500" t="s">
        <v>16798</v>
      </c>
    </row>
    <row r="5369" spans="1:14">
      <c r="A5369" s="500" t="s">
        <v>686</v>
      </c>
      <c r="B5369" s="500" t="s">
        <v>2858</v>
      </c>
      <c r="C5369" s="500" t="s">
        <v>2888</v>
      </c>
      <c r="D5369" s="500" t="s">
        <v>2889</v>
      </c>
      <c r="E5369" s="500" t="s">
        <v>11099</v>
      </c>
      <c r="F5369" s="500" t="s">
        <v>580</v>
      </c>
      <c r="G5369" s="500" t="s">
        <v>16799</v>
      </c>
      <c r="H5369" s="500" t="s">
        <v>16000</v>
      </c>
      <c r="I5369" s="500" t="s">
        <v>688</v>
      </c>
      <c r="J5369" s="500" t="s">
        <v>689</v>
      </c>
      <c r="K5369" s="500" t="s">
        <v>2306</v>
      </c>
      <c r="L5369" s="500" t="s">
        <v>27724</v>
      </c>
      <c r="M5369" s="500" t="s">
        <v>2307</v>
      </c>
      <c r="N5369" s="500" t="s">
        <v>16800</v>
      </c>
    </row>
    <row r="5370" spans="1:14">
      <c r="A5370" s="500" t="s">
        <v>686</v>
      </c>
      <c r="B5370" s="500" t="s">
        <v>2858</v>
      </c>
      <c r="C5370" s="500" t="s">
        <v>2888</v>
      </c>
      <c r="D5370" s="500" t="s">
        <v>2889</v>
      </c>
      <c r="E5370" s="500" t="s">
        <v>11099</v>
      </c>
      <c r="F5370" s="500" t="s">
        <v>580</v>
      </c>
      <c r="G5370" s="500" t="s">
        <v>16801</v>
      </c>
      <c r="H5370" s="500" t="s">
        <v>11825</v>
      </c>
      <c r="I5370" s="500" t="s">
        <v>688</v>
      </c>
      <c r="J5370" s="500" t="s">
        <v>689</v>
      </c>
      <c r="K5370" s="500" t="s">
        <v>2306</v>
      </c>
      <c r="L5370" s="500" t="s">
        <v>27724</v>
      </c>
      <c r="M5370" s="500" t="s">
        <v>2307</v>
      </c>
      <c r="N5370" s="500" t="s">
        <v>16802</v>
      </c>
    </row>
    <row r="5371" spans="1:14">
      <c r="A5371" s="500" t="s">
        <v>686</v>
      </c>
      <c r="B5371" s="500" t="s">
        <v>2858</v>
      </c>
      <c r="C5371" s="500" t="s">
        <v>2888</v>
      </c>
      <c r="D5371" s="500" t="s">
        <v>2889</v>
      </c>
      <c r="E5371" s="500" t="s">
        <v>11099</v>
      </c>
      <c r="F5371" s="500" t="s">
        <v>580</v>
      </c>
      <c r="G5371" s="500" t="s">
        <v>16803</v>
      </c>
      <c r="H5371" s="500" t="s">
        <v>11049</v>
      </c>
      <c r="I5371" s="500" t="s">
        <v>688</v>
      </c>
      <c r="J5371" s="500" t="s">
        <v>689</v>
      </c>
      <c r="K5371" s="500" t="s">
        <v>2306</v>
      </c>
      <c r="L5371" s="500" t="s">
        <v>27724</v>
      </c>
      <c r="M5371" s="500" t="s">
        <v>2307</v>
      </c>
      <c r="N5371" s="500" t="s">
        <v>16804</v>
      </c>
    </row>
    <row r="5372" spans="1:14">
      <c r="A5372" s="500" t="s">
        <v>686</v>
      </c>
      <c r="B5372" s="500" t="s">
        <v>2858</v>
      </c>
      <c r="C5372" s="500" t="s">
        <v>2888</v>
      </c>
      <c r="D5372" s="500" t="s">
        <v>2889</v>
      </c>
      <c r="E5372" s="500" t="s">
        <v>11099</v>
      </c>
      <c r="F5372" s="500" t="s">
        <v>580</v>
      </c>
      <c r="G5372" s="500" t="s">
        <v>16805</v>
      </c>
      <c r="H5372" s="500" t="s">
        <v>11833</v>
      </c>
      <c r="I5372" s="500" t="s">
        <v>688</v>
      </c>
      <c r="J5372" s="500" t="s">
        <v>689</v>
      </c>
      <c r="K5372" s="500" t="s">
        <v>2306</v>
      </c>
      <c r="L5372" s="500" t="s">
        <v>27724</v>
      </c>
      <c r="M5372" s="500" t="s">
        <v>2307</v>
      </c>
      <c r="N5372" s="500" t="s">
        <v>16806</v>
      </c>
    </row>
    <row r="5373" spans="1:14">
      <c r="A5373" s="500" t="s">
        <v>686</v>
      </c>
      <c r="B5373" s="500" t="s">
        <v>2858</v>
      </c>
      <c r="C5373" s="500" t="s">
        <v>2888</v>
      </c>
      <c r="D5373" s="500" t="s">
        <v>2889</v>
      </c>
      <c r="E5373" s="500" t="s">
        <v>11099</v>
      </c>
      <c r="F5373" s="500" t="s">
        <v>580</v>
      </c>
      <c r="G5373" s="500" t="s">
        <v>16807</v>
      </c>
      <c r="H5373" s="500" t="s">
        <v>14269</v>
      </c>
      <c r="I5373" s="500" t="s">
        <v>688</v>
      </c>
      <c r="J5373" s="500" t="s">
        <v>689</v>
      </c>
      <c r="K5373" s="500" t="s">
        <v>2306</v>
      </c>
      <c r="L5373" s="500" t="s">
        <v>27724</v>
      </c>
      <c r="M5373" s="500" t="s">
        <v>2307</v>
      </c>
      <c r="N5373" s="500" t="s">
        <v>16808</v>
      </c>
    </row>
    <row r="5374" spans="1:14">
      <c r="A5374" s="500" t="s">
        <v>686</v>
      </c>
      <c r="B5374" s="500" t="s">
        <v>2858</v>
      </c>
      <c r="C5374" s="500" t="s">
        <v>2888</v>
      </c>
      <c r="D5374" s="500" t="s">
        <v>2889</v>
      </c>
      <c r="E5374" s="500" t="s">
        <v>11099</v>
      </c>
      <c r="F5374" s="500" t="s">
        <v>580</v>
      </c>
      <c r="G5374" s="500" t="s">
        <v>16809</v>
      </c>
      <c r="H5374" s="500" t="s">
        <v>11383</v>
      </c>
      <c r="I5374" s="500" t="s">
        <v>688</v>
      </c>
      <c r="J5374" s="500" t="s">
        <v>689</v>
      </c>
      <c r="K5374" s="500" t="s">
        <v>2306</v>
      </c>
      <c r="L5374" s="500" t="s">
        <v>27724</v>
      </c>
      <c r="M5374" s="500" t="s">
        <v>2307</v>
      </c>
      <c r="N5374" s="500" t="s">
        <v>16810</v>
      </c>
    </row>
    <row r="5375" spans="1:14">
      <c r="A5375" s="500" t="s">
        <v>686</v>
      </c>
      <c r="B5375" s="500" t="s">
        <v>2858</v>
      </c>
      <c r="C5375" s="500" t="s">
        <v>2888</v>
      </c>
      <c r="D5375" s="500" t="s">
        <v>2889</v>
      </c>
      <c r="E5375" s="500" t="s">
        <v>11099</v>
      </c>
      <c r="F5375" s="500" t="s">
        <v>580</v>
      </c>
      <c r="G5375" s="500" t="s">
        <v>16811</v>
      </c>
      <c r="H5375" s="500" t="s">
        <v>11261</v>
      </c>
      <c r="I5375" s="500" t="s">
        <v>688</v>
      </c>
      <c r="J5375" s="500" t="s">
        <v>689</v>
      </c>
      <c r="K5375" s="500" t="s">
        <v>2306</v>
      </c>
      <c r="L5375" s="500" t="s">
        <v>27724</v>
      </c>
      <c r="M5375" s="500" t="s">
        <v>2307</v>
      </c>
      <c r="N5375" s="500" t="s">
        <v>16812</v>
      </c>
    </row>
    <row r="5376" spans="1:14">
      <c r="A5376" s="500" t="s">
        <v>686</v>
      </c>
      <c r="B5376" s="500" t="s">
        <v>2858</v>
      </c>
      <c r="C5376" s="500" t="s">
        <v>2888</v>
      </c>
      <c r="D5376" s="500" t="s">
        <v>2889</v>
      </c>
      <c r="E5376" s="500" t="s">
        <v>11099</v>
      </c>
      <c r="F5376" s="500" t="s">
        <v>580</v>
      </c>
      <c r="G5376" s="500" t="s">
        <v>16813</v>
      </c>
      <c r="H5376" s="500" t="s">
        <v>14247</v>
      </c>
      <c r="I5376" s="500" t="s">
        <v>688</v>
      </c>
      <c r="J5376" s="500" t="s">
        <v>689</v>
      </c>
      <c r="K5376" s="500" t="s">
        <v>2306</v>
      </c>
      <c r="L5376" s="500" t="s">
        <v>27724</v>
      </c>
      <c r="M5376" s="500" t="s">
        <v>2307</v>
      </c>
      <c r="N5376" s="500" t="s">
        <v>16814</v>
      </c>
    </row>
    <row r="5377" spans="1:14">
      <c r="A5377" s="500" t="s">
        <v>686</v>
      </c>
      <c r="B5377" s="500" t="s">
        <v>2858</v>
      </c>
      <c r="C5377" s="500" t="s">
        <v>2888</v>
      </c>
      <c r="D5377" s="500" t="s">
        <v>2889</v>
      </c>
      <c r="E5377" s="500" t="s">
        <v>11099</v>
      </c>
      <c r="F5377" s="500" t="s">
        <v>580</v>
      </c>
      <c r="G5377" s="500" t="s">
        <v>16815</v>
      </c>
      <c r="H5377" s="500" t="s">
        <v>11342</v>
      </c>
      <c r="I5377" s="500" t="s">
        <v>688</v>
      </c>
      <c r="J5377" s="500" t="s">
        <v>689</v>
      </c>
      <c r="K5377" s="500" t="s">
        <v>2306</v>
      </c>
      <c r="L5377" s="500" t="s">
        <v>27724</v>
      </c>
      <c r="M5377" s="500" t="s">
        <v>2307</v>
      </c>
      <c r="N5377" s="500" t="s">
        <v>16816</v>
      </c>
    </row>
    <row r="5378" spans="1:14">
      <c r="A5378" s="500" t="s">
        <v>686</v>
      </c>
      <c r="B5378" s="500" t="s">
        <v>2858</v>
      </c>
      <c r="C5378" s="500" t="s">
        <v>2888</v>
      </c>
      <c r="D5378" s="500" t="s">
        <v>2889</v>
      </c>
      <c r="E5378" s="500" t="s">
        <v>11099</v>
      </c>
      <c r="F5378" s="500" t="s">
        <v>580</v>
      </c>
      <c r="G5378" s="500" t="s">
        <v>16817</v>
      </c>
      <c r="H5378" s="500" t="s">
        <v>14768</v>
      </c>
      <c r="I5378" s="500" t="s">
        <v>688</v>
      </c>
      <c r="J5378" s="500" t="s">
        <v>689</v>
      </c>
      <c r="K5378" s="500" t="s">
        <v>2306</v>
      </c>
      <c r="L5378" s="500" t="s">
        <v>27724</v>
      </c>
      <c r="M5378" s="500" t="s">
        <v>2307</v>
      </c>
      <c r="N5378" s="500" t="s">
        <v>16818</v>
      </c>
    </row>
    <row r="5379" spans="1:14">
      <c r="A5379" s="500" t="s">
        <v>686</v>
      </c>
      <c r="B5379" s="500" t="s">
        <v>2858</v>
      </c>
      <c r="C5379" s="500" t="s">
        <v>2888</v>
      </c>
      <c r="D5379" s="500" t="s">
        <v>2889</v>
      </c>
      <c r="E5379" s="500" t="s">
        <v>11099</v>
      </c>
      <c r="F5379" s="500" t="s">
        <v>580</v>
      </c>
      <c r="G5379" s="500" t="s">
        <v>16819</v>
      </c>
      <c r="H5379" s="500" t="s">
        <v>15022</v>
      </c>
      <c r="I5379" s="500" t="s">
        <v>688</v>
      </c>
      <c r="J5379" s="500" t="s">
        <v>689</v>
      </c>
      <c r="K5379" s="500" t="s">
        <v>2306</v>
      </c>
      <c r="L5379" s="500" t="s">
        <v>27724</v>
      </c>
      <c r="M5379" s="500" t="s">
        <v>2307</v>
      </c>
      <c r="N5379" s="500" t="s">
        <v>16820</v>
      </c>
    </row>
    <row r="5380" spans="1:14">
      <c r="A5380" s="500" t="s">
        <v>686</v>
      </c>
      <c r="B5380" s="500" t="s">
        <v>2858</v>
      </c>
      <c r="C5380" s="500" t="s">
        <v>2888</v>
      </c>
      <c r="D5380" s="500" t="s">
        <v>2889</v>
      </c>
      <c r="E5380" s="500" t="s">
        <v>11099</v>
      </c>
      <c r="F5380" s="500" t="s">
        <v>580</v>
      </c>
      <c r="G5380" s="500" t="s">
        <v>16821</v>
      </c>
      <c r="H5380" s="500" t="s">
        <v>6989</v>
      </c>
      <c r="I5380" s="500" t="s">
        <v>688</v>
      </c>
      <c r="J5380" s="500" t="s">
        <v>689</v>
      </c>
      <c r="K5380" s="500" t="s">
        <v>2306</v>
      </c>
      <c r="L5380" s="500" t="s">
        <v>27724</v>
      </c>
      <c r="M5380" s="500" t="s">
        <v>2307</v>
      </c>
      <c r="N5380" s="500" t="s">
        <v>16822</v>
      </c>
    </row>
    <row r="5381" spans="1:14">
      <c r="A5381" s="500" t="s">
        <v>686</v>
      </c>
      <c r="B5381" s="500" t="s">
        <v>2858</v>
      </c>
      <c r="C5381" s="500" t="s">
        <v>2888</v>
      </c>
      <c r="D5381" s="500" t="s">
        <v>2889</v>
      </c>
      <c r="E5381" s="500" t="s">
        <v>11099</v>
      </c>
      <c r="F5381" s="500" t="s">
        <v>580</v>
      </c>
      <c r="G5381" s="500" t="s">
        <v>16823</v>
      </c>
      <c r="H5381" s="500" t="s">
        <v>11281</v>
      </c>
      <c r="I5381" s="500" t="s">
        <v>688</v>
      </c>
      <c r="J5381" s="500" t="s">
        <v>689</v>
      </c>
      <c r="K5381" s="500" t="s">
        <v>2306</v>
      </c>
      <c r="L5381" s="500" t="s">
        <v>27724</v>
      </c>
      <c r="M5381" s="500" t="s">
        <v>2307</v>
      </c>
      <c r="N5381" s="500" t="s">
        <v>16824</v>
      </c>
    </row>
    <row r="5382" spans="1:14">
      <c r="A5382" s="500" t="s">
        <v>686</v>
      </c>
      <c r="B5382" s="500" t="s">
        <v>2858</v>
      </c>
      <c r="C5382" s="500" t="s">
        <v>2888</v>
      </c>
      <c r="D5382" s="500" t="s">
        <v>2889</v>
      </c>
      <c r="E5382" s="500" t="s">
        <v>11099</v>
      </c>
      <c r="F5382" s="500" t="s">
        <v>580</v>
      </c>
      <c r="G5382" s="500" t="s">
        <v>16825</v>
      </c>
      <c r="H5382" s="500" t="s">
        <v>16051</v>
      </c>
      <c r="I5382" s="500" t="s">
        <v>688</v>
      </c>
      <c r="J5382" s="500" t="s">
        <v>689</v>
      </c>
      <c r="K5382" s="500" t="s">
        <v>2306</v>
      </c>
      <c r="L5382" s="500" t="s">
        <v>27724</v>
      </c>
      <c r="M5382" s="500" t="s">
        <v>2307</v>
      </c>
      <c r="N5382" s="500" t="s">
        <v>16826</v>
      </c>
    </row>
    <row r="5383" spans="1:14">
      <c r="A5383" s="500" t="s">
        <v>686</v>
      </c>
      <c r="B5383" s="500" t="s">
        <v>2858</v>
      </c>
      <c r="C5383" s="500" t="s">
        <v>2888</v>
      </c>
      <c r="D5383" s="500" t="s">
        <v>2889</v>
      </c>
      <c r="E5383" s="500" t="s">
        <v>11099</v>
      </c>
      <c r="F5383" s="500" t="s">
        <v>580</v>
      </c>
      <c r="G5383" s="500" t="s">
        <v>16827</v>
      </c>
      <c r="H5383" s="500" t="s">
        <v>6926</v>
      </c>
      <c r="I5383" s="500" t="s">
        <v>688</v>
      </c>
      <c r="J5383" s="500" t="s">
        <v>689</v>
      </c>
      <c r="K5383" s="500" t="s">
        <v>2306</v>
      </c>
      <c r="L5383" s="500" t="s">
        <v>27724</v>
      </c>
      <c r="M5383" s="500" t="s">
        <v>2307</v>
      </c>
      <c r="N5383" s="500" t="s">
        <v>16828</v>
      </c>
    </row>
    <row r="5384" spans="1:14">
      <c r="A5384" s="500" t="s">
        <v>686</v>
      </c>
      <c r="B5384" s="500" t="s">
        <v>2858</v>
      </c>
      <c r="C5384" s="500" t="s">
        <v>2888</v>
      </c>
      <c r="D5384" s="500" t="s">
        <v>2889</v>
      </c>
      <c r="E5384" s="500" t="s">
        <v>11099</v>
      </c>
      <c r="F5384" s="500" t="s">
        <v>580</v>
      </c>
      <c r="G5384" s="500" t="s">
        <v>16829</v>
      </c>
      <c r="H5384" s="500" t="s">
        <v>4039</v>
      </c>
      <c r="I5384" s="500" t="s">
        <v>688</v>
      </c>
      <c r="J5384" s="500" t="s">
        <v>689</v>
      </c>
      <c r="K5384" s="500" t="s">
        <v>2306</v>
      </c>
      <c r="L5384" s="500" t="s">
        <v>27724</v>
      </c>
      <c r="M5384" s="500" t="s">
        <v>2307</v>
      </c>
      <c r="N5384" s="500" t="s">
        <v>16830</v>
      </c>
    </row>
    <row r="5385" spans="1:14">
      <c r="A5385" s="500" t="s">
        <v>686</v>
      </c>
      <c r="B5385" s="500" t="s">
        <v>2858</v>
      </c>
      <c r="C5385" s="500" t="s">
        <v>2888</v>
      </c>
      <c r="D5385" s="500" t="s">
        <v>2889</v>
      </c>
      <c r="E5385" s="500" t="s">
        <v>11099</v>
      </c>
      <c r="F5385" s="500" t="s">
        <v>580</v>
      </c>
      <c r="G5385" s="500" t="s">
        <v>16831</v>
      </c>
      <c r="H5385" s="500" t="s">
        <v>14269</v>
      </c>
      <c r="I5385" s="500" t="s">
        <v>688</v>
      </c>
      <c r="J5385" s="500" t="s">
        <v>689</v>
      </c>
      <c r="K5385" s="500" t="s">
        <v>2306</v>
      </c>
      <c r="L5385" s="500" t="s">
        <v>27724</v>
      </c>
      <c r="M5385" s="500" t="s">
        <v>2307</v>
      </c>
      <c r="N5385" s="500" t="s">
        <v>16832</v>
      </c>
    </row>
    <row r="5386" spans="1:14">
      <c r="A5386" s="500" t="s">
        <v>686</v>
      </c>
      <c r="B5386" s="500" t="s">
        <v>2858</v>
      </c>
      <c r="C5386" s="500" t="s">
        <v>2888</v>
      </c>
      <c r="D5386" s="500" t="s">
        <v>2889</v>
      </c>
      <c r="E5386" s="500" t="s">
        <v>11099</v>
      </c>
      <c r="F5386" s="500" t="s">
        <v>580</v>
      </c>
      <c r="G5386" s="500" t="s">
        <v>16833</v>
      </c>
      <c r="H5386" s="500" t="s">
        <v>11383</v>
      </c>
      <c r="I5386" s="500" t="s">
        <v>688</v>
      </c>
      <c r="J5386" s="500" t="s">
        <v>689</v>
      </c>
      <c r="K5386" s="500" t="s">
        <v>2306</v>
      </c>
      <c r="L5386" s="500" t="s">
        <v>27724</v>
      </c>
      <c r="M5386" s="500" t="s">
        <v>2307</v>
      </c>
      <c r="N5386" s="500" t="s">
        <v>16834</v>
      </c>
    </row>
    <row r="5387" spans="1:14">
      <c r="A5387" s="500" t="s">
        <v>686</v>
      </c>
      <c r="B5387" s="500" t="s">
        <v>2858</v>
      </c>
      <c r="C5387" s="500" t="s">
        <v>2888</v>
      </c>
      <c r="D5387" s="500" t="s">
        <v>2889</v>
      </c>
      <c r="E5387" s="500" t="s">
        <v>11099</v>
      </c>
      <c r="F5387" s="500" t="s">
        <v>580</v>
      </c>
      <c r="G5387" s="500" t="s">
        <v>16835</v>
      </c>
      <c r="H5387" s="500" t="s">
        <v>11261</v>
      </c>
      <c r="I5387" s="500" t="s">
        <v>688</v>
      </c>
      <c r="J5387" s="500" t="s">
        <v>689</v>
      </c>
      <c r="K5387" s="500" t="s">
        <v>2306</v>
      </c>
      <c r="L5387" s="500" t="s">
        <v>27724</v>
      </c>
      <c r="M5387" s="500" t="s">
        <v>2307</v>
      </c>
      <c r="N5387" s="500" t="s">
        <v>16836</v>
      </c>
    </row>
    <row r="5388" spans="1:14">
      <c r="A5388" s="500" t="s">
        <v>686</v>
      </c>
      <c r="B5388" s="500" t="s">
        <v>2858</v>
      </c>
      <c r="C5388" s="500" t="s">
        <v>2888</v>
      </c>
      <c r="D5388" s="500" t="s">
        <v>2889</v>
      </c>
      <c r="E5388" s="500" t="s">
        <v>11099</v>
      </c>
      <c r="F5388" s="500" t="s">
        <v>580</v>
      </c>
      <c r="G5388" s="500" t="s">
        <v>16837</v>
      </c>
      <c r="H5388" s="500" t="s">
        <v>14247</v>
      </c>
      <c r="I5388" s="500" t="s">
        <v>688</v>
      </c>
      <c r="J5388" s="500" t="s">
        <v>689</v>
      </c>
      <c r="K5388" s="500" t="s">
        <v>2306</v>
      </c>
      <c r="L5388" s="500" t="s">
        <v>27724</v>
      </c>
      <c r="M5388" s="500" t="s">
        <v>2307</v>
      </c>
      <c r="N5388" s="500" t="s">
        <v>16838</v>
      </c>
    </row>
    <row r="5389" spans="1:14">
      <c r="A5389" s="500" t="s">
        <v>686</v>
      </c>
      <c r="B5389" s="500" t="s">
        <v>2858</v>
      </c>
      <c r="C5389" s="500" t="s">
        <v>2888</v>
      </c>
      <c r="D5389" s="500" t="s">
        <v>2889</v>
      </c>
      <c r="E5389" s="500" t="s">
        <v>11099</v>
      </c>
      <c r="F5389" s="500" t="s">
        <v>580</v>
      </c>
      <c r="G5389" s="500" t="s">
        <v>16839</v>
      </c>
      <c r="H5389" s="500" t="s">
        <v>11342</v>
      </c>
      <c r="I5389" s="500" t="s">
        <v>688</v>
      </c>
      <c r="J5389" s="500" t="s">
        <v>689</v>
      </c>
      <c r="K5389" s="500" t="s">
        <v>2306</v>
      </c>
      <c r="L5389" s="500" t="s">
        <v>27724</v>
      </c>
      <c r="M5389" s="500" t="s">
        <v>2307</v>
      </c>
      <c r="N5389" s="500" t="s">
        <v>16840</v>
      </c>
    </row>
    <row r="5390" spans="1:14">
      <c r="A5390" s="500" t="s">
        <v>686</v>
      </c>
      <c r="B5390" s="500" t="s">
        <v>2858</v>
      </c>
      <c r="C5390" s="500" t="s">
        <v>2888</v>
      </c>
      <c r="D5390" s="500" t="s">
        <v>2889</v>
      </c>
      <c r="E5390" s="500" t="s">
        <v>11099</v>
      </c>
      <c r="F5390" s="500" t="s">
        <v>580</v>
      </c>
      <c r="G5390" s="500" t="s">
        <v>16841</v>
      </c>
      <c r="H5390" s="500" t="s">
        <v>14768</v>
      </c>
      <c r="I5390" s="500" t="s">
        <v>688</v>
      </c>
      <c r="J5390" s="500" t="s">
        <v>689</v>
      </c>
      <c r="K5390" s="500" t="s">
        <v>2306</v>
      </c>
      <c r="L5390" s="500" t="s">
        <v>27724</v>
      </c>
      <c r="M5390" s="500" t="s">
        <v>2307</v>
      </c>
      <c r="N5390" s="500" t="s">
        <v>16842</v>
      </c>
    </row>
    <row r="5391" spans="1:14">
      <c r="A5391" s="500" t="s">
        <v>686</v>
      </c>
      <c r="B5391" s="500" t="s">
        <v>2858</v>
      </c>
      <c r="C5391" s="500" t="s">
        <v>2888</v>
      </c>
      <c r="D5391" s="500" t="s">
        <v>2889</v>
      </c>
      <c r="E5391" s="500" t="s">
        <v>11099</v>
      </c>
      <c r="F5391" s="500" t="s">
        <v>580</v>
      </c>
      <c r="G5391" s="500" t="s">
        <v>16843</v>
      </c>
      <c r="H5391" s="500" t="s">
        <v>15022</v>
      </c>
      <c r="I5391" s="500" t="s">
        <v>688</v>
      </c>
      <c r="J5391" s="500" t="s">
        <v>689</v>
      </c>
      <c r="K5391" s="500" t="s">
        <v>2306</v>
      </c>
      <c r="L5391" s="500" t="s">
        <v>27724</v>
      </c>
      <c r="M5391" s="500" t="s">
        <v>2307</v>
      </c>
      <c r="N5391" s="500" t="s">
        <v>16844</v>
      </c>
    </row>
    <row r="5392" spans="1:14">
      <c r="A5392" s="500" t="s">
        <v>686</v>
      </c>
      <c r="B5392" s="500" t="s">
        <v>2858</v>
      </c>
      <c r="C5392" s="500" t="s">
        <v>2888</v>
      </c>
      <c r="D5392" s="500" t="s">
        <v>2889</v>
      </c>
      <c r="E5392" s="500" t="s">
        <v>11099</v>
      </c>
      <c r="F5392" s="500" t="s">
        <v>580</v>
      </c>
      <c r="G5392" s="500" t="s">
        <v>16845</v>
      </c>
      <c r="H5392" s="500" t="s">
        <v>6989</v>
      </c>
      <c r="I5392" s="500" t="s">
        <v>688</v>
      </c>
      <c r="J5392" s="500" t="s">
        <v>689</v>
      </c>
      <c r="K5392" s="500" t="s">
        <v>2306</v>
      </c>
      <c r="L5392" s="500" t="s">
        <v>27724</v>
      </c>
      <c r="M5392" s="500" t="s">
        <v>2307</v>
      </c>
      <c r="N5392" s="500" t="s">
        <v>16846</v>
      </c>
    </row>
    <row r="5393" spans="1:14">
      <c r="A5393" s="500" t="s">
        <v>686</v>
      </c>
      <c r="B5393" s="500" t="s">
        <v>2858</v>
      </c>
      <c r="C5393" s="500" t="s">
        <v>2888</v>
      </c>
      <c r="D5393" s="500" t="s">
        <v>2889</v>
      </c>
      <c r="E5393" s="500" t="s">
        <v>11099</v>
      </c>
      <c r="F5393" s="500" t="s">
        <v>580</v>
      </c>
      <c r="G5393" s="500" t="s">
        <v>16847</v>
      </c>
      <c r="H5393" s="500" t="s">
        <v>11281</v>
      </c>
      <c r="I5393" s="500" t="s">
        <v>688</v>
      </c>
      <c r="J5393" s="500" t="s">
        <v>689</v>
      </c>
      <c r="K5393" s="500" t="s">
        <v>2306</v>
      </c>
      <c r="L5393" s="500" t="s">
        <v>27724</v>
      </c>
      <c r="M5393" s="500" t="s">
        <v>2307</v>
      </c>
      <c r="N5393" s="500" t="s">
        <v>16848</v>
      </c>
    </row>
    <row r="5394" spans="1:14">
      <c r="A5394" s="500" t="s">
        <v>686</v>
      </c>
      <c r="B5394" s="500" t="s">
        <v>2858</v>
      </c>
      <c r="C5394" s="500" t="s">
        <v>2888</v>
      </c>
      <c r="D5394" s="500" t="s">
        <v>2889</v>
      </c>
      <c r="E5394" s="500" t="s">
        <v>11099</v>
      </c>
      <c r="F5394" s="500" t="s">
        <v>580</v>
      </c>
      <c r="G5394" s="500" t="s">
        <v>16849</v>
      </c>
      <c r="H5394" s="500" t="s">
        <v>16051</v>
      </c>
      <c r="I5394" s="500" t="s">
        <v>688</v>
      </c>
      <c r="J5394" s="500" t="s">
        <v>689</v>
      </c>
      <c r="K5394" s="500" t="s">
        <v>2306</v>
      </c>
      <c r="L5394" s="500" t="s">
        <v>27724</v>
      </c>
      <c r="M5394" s="500" t="s">
        <v>2307</v>
      </c>
      <c r="N5394" s="500" t="s">
        <v>16850</v>
      </c>
    </row>
    <row r="5395" spans="1:14">
      <c r="A5395" s="500" t="s">
        <v>686</v>
      </c>
      <c r="B5395" s="500" t="s">
        <v>2858</v>
      </c>
      <c r="C5395" s="500" t="s">
        <v>2888</v>
      </c>
      <c r="D5395" s="500" t="s">
        <v>2889</v>
      </c>
      <c r="E5395" s="500" t="s">
        <v>11099</v>
      </c>
      <c r="F5395" s="500" t="s">
        <v>580</v>
      </c>
      <c r="G5395" s="500" t="s">
        <v>16851</v>
      </c>
      <c r="H5395" s="500" t="s">
        <v>6926</v>
      </c>
      <c r="I5395" s="500" t="s">
        <v>688</v>
      </c>
      <c r="J5395" s="500" t="s">
        <v>689</v>
      </c>
      <c r="K5395" s="500" t="s">
        <v>2306</v>
      </c>
      <c r="L5395" s="500" t="s">
        <v>27724</v>
      </c>
      <c r="M5395" s="500" t="s">
        <v>2307</v>
      </c>
      <c r="N5395" s="500" t="s">
        <v>16852</v>
      </c>
    </row>
    <row r="5396" spans="1:14">
      <c r="A5396" s="500" t="s">
        <v>686</v>
      </c>
      <c r="B5396" s="500" t="s">
        <v>2858</v>
      </c>
      <c r="C5396" s="500" t="s">
        <v>2888</v>
      </c>
      <c r="D5396" s="500" t="s">
        <v>2889</v>
      </c>
      <c r="E5396" s="500" t="s">
        <v>11099</v>
      </c>
      <c r="F5396" s="500" t="s">
        <v>580</v>
      </c>
      <c r="G5396" s="500" t="s">
        <v>16853</v>
      </c>
      <c r="H5396" s="500" t="s">
        <v>4039</v>
      </c>
      <c r="I5396" s="500" t="s">
        <v>688</v>
      </c>
      <c r="J5396" s="500" t="s">
        <v>689</v>
      </c>
      <c r="K5396" s="500" t="s">
        <v>2306</v>
      </c>
      <c r="L5396" s="500" t="s">
        <v>27724</v>
      </c>
      <c r="M5396" s="500" t="s">
        <v>2307</v>
      </c>
      <c r="N5396" s="500" t="s">
        <v>16854</v>
      </c>
    </row>
    <row r="5397" spans="1:14">
      <c r="A5397" s="500" t="s">
        <v>686</v>
      </c>
      <c r="B5397" s="500" t="s">
        <v>2858</v>
      </c>
      <c r="C5397" s="500" t="s">
        <v>2888</v>
      </c>
      <c r="D5397" s="500" t="s">
        <v>2889</v>
      </c>
      <c r="E5397" s="500" t="s">
        <v>11099</v>
      </c>
      <c r="F5397" s="500" t="s">
        <v>580</v>
      </c>
      <c r="G5397" s="500" t="s">
        <v>16855</v>
      </c>
      <c r="H5397" s="500" t="s">
        <v>11336</v>
      </c>
      <c r="I5397" s="500" t="s">
        <v>688</v>
      </c>
      <c r="J5397" s="500" t="s">
        <v>689</v>
      </c>
      <c r="K5397" s="500" t="s">
        <v>2306</v>
      </c>
      <c r="L5397" s="500" t="s">
        <v>27724</v>
      </c>
      <c r="M5397" s="500" t="s">
        <v>2307</v>
      </c>
      <c r="N5397" s="500" t="s">
        <v>16856</v>
      </c>
    </row>
    <row r="5398" spans="1:14">
      <c r="A5398" s="500" t="s">
        <v>686</v>
      </c>
      <c r="B5398" s="500" t="s">
        <v>2858</v>
      </c>
      <c r="C5398" s="500" t="s">
        <v>2888</v>
      </c>
      <c r="D5398" s="500" t="s">
        <v>2889</v>
      </c>
      <c r="E5398" s="500" t="s">
        <v>11099</v>
      </c>
      <c r="F5398" s="500" t="s">
        <v>580</v>
      </c>
      <c r="G5398" s="500" t="s">
        <v>16857</v>
      </c>
      <c r="H5398" s="500" t="s">
        <v>11700</v>
      </c>
      <c r="I5398" s="500" t="s">
        <v>688</v>
      </c>
      <c r="J5398" s="500" t="s">
        <v>689</v>
      </c>
      <c r="K5398" s="500" t="s">
        <v>2306</v>
      </c>
      <c r="L5398" s="500" t="s">
        <v>27724</v>
      </c>
      <c r="M5398" s="500" t="s">
        <v>2307</v>
      </c>
      <c r="N5398" s="500" t="s">
        <v>16858</v>
      </c>
    </row>
    <row r="5399" spans="1:14">
      <c r="A5399" s="500" t="s">
        <v>686</v>
      </c>
      <c r="B5399" s="500" t="s">
        <v>2858</v>
      </c>
      <c r="C5399" s="500" t="s">
        <v>2888</v>
      </c>
      <c r="D5399" s="500" t="s">
        <v>2889</v>
      </c>
      <c r="E5399" s="500" t="s">
        <v>11099</v>
      </c>
      <c r="F5399" s="500" t="s">
        <v>580</v>
      </c>
      <c r="G5399" s="500" t="s">
        <v>16859</v>
      </c>
      <c r="H5399" s="500" t="s">
        <v>11318</v>
      </c>
      <c r="I5399" s="500" t="s">
        <v>688</v>
      </c>
      <c r="J5399" s="500" t="s">
        <v>689</v>
      </c>
      <c r="K5399" s="500" t="s">
        <v>2306</v>
      </c>
      <c r="L5399" s="500" t="s">
        <v>27724</v>
      </c>
      <c r="M5399" s="500" t="s">
        <v>2307</v>
      </c>
      <c r="N5399" s="500" t="s">
        <v>16860</v>
      </c>
    </row>
    <row r="5400" spans="1:14">
      <c r="A5400" s="500" t="s">
        <v>686</v>
      </c>
      <c r="B5400" s="500" t="s">
        <v>2858</v>
      </c>
      <c r="C5400" s="500" t="s">
        <v>2888</v>
      </c>
      <c r="D5400" s="500" t="s">
        <v>2889</v>
      </c>
      <c r="E5400" s="500" t="s">
        <v>11099</v>
      </c>
      <c r="F5400" s="500" t="s">
        <v>580</v>
      </c>
      <c r="G5400" s="500" t="s">
        <v>16861</v>
      </c>
      <c r="H5400" s="500" t="s">
        <v>14326</v>
      </c>
      <c r="I5400" s="500" t="s">
        <v>688</v>
      </c>
      <c r="J5400" s="500" t="s">
        <v>689</v>
      </c>
      <c r="K5400" s="500" t="s">
        <v>2306</v>
      </c>
      <c r="L5400" s="500" t="s">
        <v>27724</v>
      </c>
      <c r="M5400" s="500" t="s">
        <v>2307</v>
      </c>
      <c r="N5400" s="500" t="s">
        <v>16862</v>
      </c>
    </row>
    <row r="5401" spans="1:14">
      <c r="A5401" s="500" t="s">
        <v>686</v>
      </c>
      <c r="B5401" s="500" t="s">
        <v>2858</v>
      </c>
      <c r="C5401" s="500" t="s">
        <v>2888</v>
      </c>
      <c r="D5401" s="500" t="s">
        <v>2889</v>
      </c>
      <c r="E5401" s="500" t="s">
        <v>11099</v>
      </c>
      <c r="F5401" s="500" t="s">
        <v>580</v>
      </c>
      <c r="G5401" s="500" t="s">
        <v>16863</v>
      </c>
      <c r="H5401" s="500" t="s">
        <v>11730</v>
      </c>
      <c r="I5401" s="500" t="s">
        <v>688</v>
      </c>
      <c r="J5401" s="500" t="s">
        <v>689</v>
      </c>
      <c r="K5401" s="500" t="s">
        <v>2306</v>
      </c>
      <c r="L5401" s="500" t="s">
        <v>27724</v>
      </c>
      <c r="M5401" s="500" t="s">
        <v>2307</v>
      </c>
      <c r="N5401" s="500" t="s">
        <v>16864</v>
      </c>
    </row>
    <row r="5402" spans="1:14">
      <c r="A5402" s="500" t="s">
        <v>686</v>
      </c>
      <c r="B5402" s="500" t="s">
        <v>2858</v>
      </c>
      <c r="C5402" s="500" t="s">
        <v>2888</v>
      </c>
      <c r="D5402" s="500" t="s">
        <v>2889</v>
      </c>
      <c r="E5402" s="500" t="s">
        <v>11099</v>
      </c>
      <c r="F5402" s="500" t="s">
        <v>580</v>
      </c>
      <c r="G5402" s="500" t="s">
        <v>16865</v>
      </c>
      <c r="H5402" s="500" t="s">
        <v>14564</v>
      </c>
      <c r="I5402" s="500" t="s">
        <v>688</v>
      </c>
      <c r="J5402" s="500" t="s">
        <v>689</v>
      </c>
      <c r="K5402" s="500" t="s">
        <v>2306</v>
      </c>
      <c r="L5402" s="500" t="s">
        <v>27724</v>
      </c>
      <c r="M5402" s="500" t="s">
        <v>2307</v>
      </c>
      <c r="N5402" s="500" t="s">
        <v>16866</v>
      </c>
    </row>
    <row r="5403" spans="1:14">
      <c r="A5403" s="500" t="s">
        <v>686</v>
      </c>
      <c r="B5403" s="500" t="s">
        <v>2858</v>
      </c>
      <c r="C5403" s="500" t="s">
        <v>2888</v>
      </c>
      <c r="D5403" s="500" t="s">
        <v>2889</v>
      </c>
      <c r="E5403" s="500" t="s">
        <v>11099</v>
      </c>
      <c r="F5403" s="500" t="s">
        <v>580</v>
      </c>
      <c r="G5403" s="500" t="s">
        <v>16867</v>
      </c>
      <c r="H5403" s="500" t="s">
        <v>14819</v>
      </c>
      <c r="I5403" s="500" t="s">
        <v>688</v>
      </c>
      <c r="J5403" s="500" t="s">
        <v>689</v>
      </c>
      <c r="K5403" s="500" t="s">
        <v>2306</v>
      </c>
      <c r="L5403" s="500" t="s">
        <v>27724</v>
      </c>
      <c r="M5403" s="500" t="s">
        <v>2307</v>
      </c>
      <c r="N5403" s="500" t="s">
        <v>16868</v>
      </c>
    </row>
    <row r="5404" spans="1:14">
      <c r="A5404" s="500" t="s">
        <v>686</v>
      </c>
      <c r="B5404" s="500" t="s">
        <v>2858</v>
      </c>
      <c r="C5404" s="500" t="s">
        <v>2888</v>
      </c>
      <c r="D5404" s="500" t="s">
        <v>2889</v>
      </c>
      <c r="E5404" s="500" t="s">
        <v>11099</v>
      </c>
      <c r="F5404" s="500" t="s">
        <v>580</v>
      </c>
      <c r="G5404" s="500" t="s">
        <v>16869</v>
      </c>
      <c r="H5404" s="500" t="s">
        <v>15073</v>
      </c>
      <c r="I5404" s="500" t="s">
        <v>688</v>
      </c>
      <c r="J5404" s="500" t="s">
        <v>689</v>
      </c>
      <c r="K5404" s="500" t="s">
        <v>2306</v>
      </c>
      <c r="L5404" s="500" t="s">
        <v>27724</v>
      </c>
      <c r="M5404" s="500" t="s">
        <v>2307</v>
      </c>
      <c r="N5404" s="500" t="s">
        <v>16870</v>
      </c>
    </row>
    <row r="5405" spans="1:14">
      <c r="A5405" s="500" t="s">
        <v>686</v>
      </c>
      <c r="B5405" s="500" t="s">
        <v>2858</v>
      </c>
      <c r="C5405" s="500" t="s">
        <v>2888</v>
      </c>
      <c r="D5405" s="500" t="s">
        <v>2889</v>
      </c>
      <c r="E5405" s="500" t="s">
        <v>11099</v>
      </c>
      <c r="F5405" s="500" t="s">
        <v>580</v>
      </c>
      <c r="G5405" s="500" t="s">
        <v>16871</v>
      </c>
      <c r="H5405" s="500" t="s">
        <v>15597</v>
      </c>
      <c r="I5405" s="500" t="s">
        <v>688</v>
      </c>
      <c r="J5405" s="500" t="s">
        <v>689</v>
      </c>
      <c r="K5405" s="500" t="s">
        <v>2306</v>
      </c>
      <c r="L5405" s="500" t="s">
        <v>27724</v>
      </c>
      <c r="M5405" s="500" t="s">
        <v>2307</v>
      </c>
      <c r="N5405" s="500" t="s">
        <v>16872</v>
      </c>
    </row>
    <row r="5406" spans="1:14">
      <c r="A5406" s="500" t="s">
        <v>686</v>
      </c>
      <c r="B5406" s="500" t="s">
        <v>2858</v>
      </c>
      <c r="C5406" s="500" t="s">
        <v>2888</v>
      </c>
      <c r="D5406" s="500" t="s">
        <v>2889</v>
      </c>
      <c r="E5406" s="500" t="s">
        <v>11099</v>
      </c>
      <c r="F5406" s="500" t="s">
        <v>580</v>
      </c>
      <c r="G5406" s="500" t="s">
        <v>16873</v>
      </c>
      <c r="H5406" s="500" t="s">
        <v>11088</v>
      </c>
      <c r="I5406" s="500" t="s">
        <v>688</v>
      </c>
      <c r="J5406" s="500" t="s">
        <v>689</v>
      </c>
      <c r="K5406" s="500" t="s">
        <v>2306</v>
      </c>
      <c r="L5406" s="500" t="s">
        <v>27724</v>
      </c>
      <c r="M5406" s="500" t="s">
        <v>2307</v>
      </c>
      <c r="N5406" s="500" t="s">
        <v>16874</v>
      </c>
    </row>
    <row r="5407" spans="1:14">
      <c r="A5407" s="500" t="s">
        <v>686</v>
      </c>
      <c r="B5407" s="500" t="s">
        <v>2858</v>
      </c>
      <c r="C5407" s="500" t="s">
        <v>2888</v>
      </c>
      <c r="D5407" s="500" t="s">
        <v>2889</v>
      </c>
      <c r="E5407" s="500" t="s">
        <v>11099</v>
      </c>
      <c r="F5407" s="500" t="s">
        <v>580</v>
      </c>
      <c r="G5407" s="500" t="s">
        <v>16875</v>
      </c>
      <c r="H5407" s="500" t="s">
        <v>12908</v>
      </c>
      <c r="I5407" s="500" t="s">
        <v>688</v>
      </c>
      <c r="J5407" s="500" t="s">
        <v>689</v>
      </c>
      <c r="K5407" s="500" t="s">
        <v>2306</v>
      </c>
      <c r="L5407" s="500" t="s">
        <v>27724</v>
      </c>
      <c r="M5407" s="500" t="s">
        <v>2307</v>
      </c>
      <c r="N5407" s="500" t="s">
        <v>16876</v>
      </c>
    </row>
    <row r="5408" spans="1:14">
      <c r="A5408" s="500" t="s">
        <v>686</v>
      </c>
      <c r="B5408" s="500" t="s">
        <v>2858</v>
      </c>
      <c r="C5408" s="500" t="s">
        <v>2888</v>
      </c>
      <c r="D5408" s="500" t="s">
        <v>2889</v>
      </c>
      <c r="E5408" s="500" t="s">
        <v>11099</v>
      </c>
      <c r="F5408" s="500" t="s">
        <v>580</v>
      </c>
      <c r="G5408" s="500" t="s">
        <v>16877</v>
      </c>
      <c r="H5408" s="500" t="s">
        <v>16353</v>
      </c>
      <c r="I5408" s="500" t="s">
        <v>688</v>
      </c>
      <c r="J5408" s="500" t="s">
        <v>689</v>
      </c>
      <c r="K5408" s="500" t="s">
        <v>2306</v>
      </c>
      <c r="L5408" s="500" t="s">
        <v>27724</v>
      </c>
      <c r="M5408" s="500" t="s">
        <v>2307</v>
      </c>
      <c r="N5408" s="500" t="s">
        <v>16878</v>
      </c>
    </row>
    <row r="5409" spans="1:14">
      <c r="A5409" s="500" t="s">
        <v>686</v>
      </c>
      <c r="B5409" s="500" t="s">
        <v>2858</v>
      </c>
      <c r="C5409" s="500" t="s">
        <v>2888</v>
      </c>
      <c r="D5409" s="500" t="s">
        <v>2889</v>
      </c>
      <c r="E5409" s="500" t="s">
        <v>11099</v>
      </c>
      <c r="F5409" s="500" t="s">
        <v>580</v>
      </c>
      <c r="G5409" s="500" t="s">
        <v>16879</v>
      </c>
      <c r="H5409" s="500" t="s">
        <v>12834</v>
      </c>
      <c r="I5409" s="500" t="s">
        <v>688</v>
      </c>
      <c r="J5409" s="500" t="s">
        <v>689</v>
      </c>
      <c r="K5409" s="500" t="s">
        <v>2306</v>
      </c>
      <c r="L5409" s="500" t="s">
        <v>27724</v>
      </c>
      <c r="M5409" s="500" t="s">
        <v>2307</v>
      </c>
      <c r="N5409" s="500" t="s">
        <v>16880</v>
      </c>
    </row>
    <row r="5410" spans="1:14">
      <c r="A5410" s="500" t="s">
        <v>686</v>
      </c>
      <c r="B5410" s="500" t="s">
        <v>2858</v>
      </c>
      <c r="C5410" s="500" t="s">
        <v>2888</v>
      </c>
      <c r="D5410" s="500" t="s">
        <v>2889</v>
      </c>
      <c r="E5410" s="500" t="s">
        <v>11099</v>
      </c>
      <c r="F5410" s="500" t="s">
        <v>580</v>
      </c>
      <c r="G5410" s="500" t="s">
        <v>16881</v>
      </c>
      <c r="H5410" s="500" t="s">
        <v>11700</v>
      </c>
      <c r="I5410" s="500" t="s">
        <v>688</v>
      </c>
      <c r="J5410" s="500" t="s">
        <v>689</v>
      </c>
      <c r="K5410" s="500" t="s">
        <v>2306</v>
      </c>
      <c r="L5410" s="500" t="s">
        <v>27724</v>
      </c>
      <c r="M5410" s="500" t="s">
        <v>2307</v>
      </c>
      <c r="N5410" s="500" t="s">
        <v>16882</v>
      </c>
    </row>
    <row r="5411" spans="1:14">
      <c r="A5411" s="500" t="s">
        <v>686</v>
      </c>
      <c r="B5411" s="500" t="s">
        <v>2858</v>
      </c>
      <c r="C5411" s="500" t="s">
        <v>2888</v>
      </c>
      <c r="D5411" s="500" t="s">
        <v>2889</v>
      </c>
      <c r="E5411" s="500" t="s">
        <v>11099</v>
      </c>
      <c r="F5411" s="500" t="s">
        <v>580</v>
      </c>
      <c r="G5411" s="500" t="s">
        <v>16883</v>
      </c>
      <c r="H5411" s="500" t="s">
        <v>11318</v>
      </c>
      <c r="I5411" s="500" t="s">
        <v>688</v>
      </c>
      <c r="J5411" s="500" t="s">
        <v>689</v>
      </c>
      <c r="K5411" s="500" t="s">
        <v>2306</v>
      </c>
      <c r="L5411" s="500" t="s">
        <v>27724</v>
      </c>
      <c r="M5411" s="500" t="s">
        <v>2307</v>
      </c>
      <c r="N5411" s="500" t="s">
        <v>16884</v>
      </c>
    </row>
    <row r="5412" spans="1:14">
      <c r="A5412" s="500" t="s">
        <v>686</v>
      </c>
      <c r="B5412" s="500" t="s">
        <v>2858</v>
      </c>
      <c r="C5412" s="500" t="s">
        <v>2888</v>
      </c>
      <c r="D5412" s="500" t="s">
        <v>2889</v>
      </c>
      <c r="E5412" s="500" t="s">
        <v>11099</v>
      </c>
      <c r="F5412" s="500" t="s">
        <v>580</v>
      </c>
      <c r="G5412" s="500" t="s">
        <v>16885</v>
      </c>
      <c r="H5412" s="500" t="s">
        <v>14326</v>
      </c>
      <c r="I5412" s="500" t="s">
        <v>688</v>
      </c>
      <c r="J5412" s="500" t="s">
        <v>689</v>
      </c>
      <c r="K5412" s="500" t="s">
        <v>2306</v>
      </c>
      <c r="L5412" s="500" t="s">
        <v>27724</v>
      </c>
      <c r="M5412" s="500" t="s">
        <v>2307</v>
      </c>
      <c r="N5412" s="500" t="s">
        <v>16886</v>
      </c>
    </row>
    <row r="5413" spans="1:14">
      <c r="A5413" s="500" t="s">
        <v>686</v>
      </c>
      <c r="B5413" s="500" t="s">
        <v>2858</v>
      </c>
      <c r="C5413" s="500" t="s">
        <v>2888</v>
      </c>
      <c r="D5413" s="500" t="s">
        <v>2889</v>
      </c>
      <c r="E5413" s="500" t="s">
        <v>11099</v>
      </c>
      <c r="F5413" s="500" t="s">
        <v>580</v>
      </c>
      <c r="G5413" s="500" t="s">
        <v>16887</v>
      </c>
      <c r="H5413" s="500" t="s">
        <v>11730</v>
      </c>
      <c r="I5413" s="500" t="s">
        <v>688</v>
      </c>
      <c r="J5413" s="500" t="s">
        <v>689</v>
      </c>
      <c r="K5413" s="500" t="s">
        <v>2306</v>
      </c>
      <c r="L5413" s="500" t="s">
        <v>27724</v>
      </c>
      <c r="M5413" s="500" t="s">
        <v>2307</v>
      </c>
      <c r="N5413" s="500" t="s">
        <v>16888</v>
      </c>
    </row>
    <row r="5414" spans="1:14">
      <c r="A5414" s="500" t="s">
        <v>686</v>
      </c>
      <c r="B5414" s="500" t="s">
        <v>2858</v>
      </c>
      <c r="C5414" s="500" t="s">
        <v>2888</v>
      </c>
      <c r="D5414" s="500" t="s">
        <v>2889</v>
      </c>
      <c r="E5414" s="500" t="s">
        <v>11099</v>
      </c>
      <c r="F5414" s="500" t="s">
        <v>580</v>
      </c>
      <c r="G5414" s="500" t="s">
        <v>16889</v>
      </c>
      <c r="H5414" s="500" t="s">
        <v>14564</v>
      </c>
      <c r="I5414" s="500" t="s">
        <v>688</v>
      </c>
      <c r="J5414" s="500" t="s">
        <v>689</v>
      </c>
      <c r="K5414" s="500" t="s">
        <v>2306</v>
      </c>
      <c r="L5414" s="500" t="s">
        <v>27724</v>
      </c>
      <c r="M5414" s="500" t="s">
        <v>2307</v>
      </c>
      <c r="N5414" s="500" t="s">
        <v>16890</v>
      </c>
    </row>
    <row r="5415" spans="1:14">
      <c r="A5415" s="500" t="s">
        <v>686</v>
      </c>
      <c r="B5415" s="500" t="s">
        <v>2858</v>
      </c>
      <c r="C5415" s="500" t="s">
        <v>2888</v>
      </c>
      <c r="D5415" s="500" t="s">
        <v>2889</v>
      </c>
      <c r="E5415" s="500" t="s">
        <v>11099</v>
      </c>
      <c r="F5415" s="500" t="s">
        <v>580</v>
      </c>
      <c r="G5415" s="500" t="s">
        <v>16891</v>
      </c>
      <c r="H5415" s="500" t="s">
        <v>14819</v>
      </c>
      <c r="I5415" s="500" t="s">
        <v>688</v>
      </c>
      <c r="J5415" s="500" t="s">
        <v>689</v>
      </c>
      <c r="K5415" s="500" t="s">
        <v>2306</v>
      </c>
      <c r="L5415" s="500" t="s">
        <v>27724</v>
      </c>
      <c r="M5415" s="500" t="s">
        <v>2307</v>
      </c>
      <c r="N5415" s="500" t="s">
        <v>16892</v>
      </c>
    </row>
    <row r="5416" spans="1:14">
      <c r="A5416" s="500" t="s">
        <v>686</v>
      </c>
      <c r="B5416" s="500" t="s">
        <v>2858</v>
      </c>
      <c r="C5416" s="500" t="s">
        <v>2888</v>
      </c>
      <c r="D5416" s="500" t="s">
        <v>2889</v>
      </c>
      <c r="E5416" s="500" t="s">
        <v>11099</v>
      </c>
      <c r="F5416" s="500" t="s">
        <v>580</v>
      </c>
      <c r="G5416" s="500" t="s">
        <v>16893</v>
      </c>
      <c r="H5416" s="500" t="s">
        <v>15073</v>
      </c>
      <c r="I5416" s="500" t="s">
        <v>688</v>
      </c>
      <c r="J5416" s="500" t="s">
        <v>689</v>
      </c>
      <c r="K5416" s="500" t="s">
        <v>2306</v>
      </c>
      <c r="L5416" s="500" t="s">
        <v>27724</v>
      </c>
      <c r="M5416" s="500" t="s">
        <v>2307</v>
      </c>
      <c r="N5416" s="500" t="s">
        <v>16894</v>
      </c>
    </row>
    <row r="5417" spans="1:14">
      <c r="A5417" s="500" t="s">
        <v>686</v>
      </c>
      <c r="B5417" s="500" t="s">
        <v>2858</v>
      </c>
      <c r="C5417" s="500" t="s">
        <v>2888</v>
      </c>
      <c r="D5417" s="500" t="s">
        <v>2889</v>
      </c>
      <c r="E5417" s="500" t="s">
        <v>11099</v>
      </c>
      <c r="F5417" s="500" t="s">
        <v>580</v>
      </c>
      <c r="G5417" s="500" t="s">
        <v>16895</v>
      </c>
      <c r="H5417" s="500" t="s">
        <v>15597</v>
      </c>
      <c r="I5417" s="500" t="s">
        <v>688</v>
      </c>
      <c r="J5417" s="500" t="s">
        <v>689</v>
      </c>
      <c r="K5417" s="500" t="s">
        <v>2306</v>
      </c>
      <c r="L5417" s="500" t="s">
        <v>27724</v>
      </c>
      <c r="M5417" s="500" t="s">
        <v>2307</v>
      </c>
      <c r="N5417" s="500" t="s">
        <v>16896</v>
      </c>
    </row>
    <row r="5418" spans="1:14">
      <c r="A5418" s="500" t="s">
        <v>686</v>
      </c>
      <c r="B5418" s="500" t="s">
        <v>2858</v>
      </c>
      <c r="C5418" s="500" t="s">
        <v>2888</v>
      </c>
      <c r="D5418" s="500" t="s">
        <v>2889</v>
      </c>
      <c r="E5418" s="500" t="s">
        <v>11099</v>
      </c>
      <c r="F5418" s="500" t="s">
        <v>580</v>
      </c>
      <c r="G5418" s="500" t="s">
        <v>16897</v>
      </c>
      <c r="H5418" s="500" t="s">
        <v>11088</v>
      </c>
      <c r="I5418" s="500" t="s">
        <v>688</v>
      </c>
      <c r="J5418" s="500" t="s">
        <v>689</v>
      </c>
      <c r="K5418" s="500" t="s">
        <v>2306</v>
      </c>
      <c r="L5418" s="500" t="s">
        <v>27724</v>
      </c>
      <c r="M5418" s="500" t="s">
        <v>2307</v>
      </c>
      <c r="N5418" s="500" t="s">
        <v>16898</v>
      </c>
    </row>
    <row r="5419" spans="1:14">
      <c r="A5419" s="500" t="s">
        <v>686</v>
      </c>
      <c r="B5419" s="500" t="s">
        <v>2858</v>
      </c>
      <c r="C5419" s="500" t="s">
        <v>2888</v>
      </c>
      <c r="D5419" s="500" t="s">
        <v>2889</v>
      </c>
      <c r="E5419" s="500" t="s">
        <v>11099</v>
      </c>
      <c r="F5419" s="500" t="s">
        <v>580</v>
      </c>
      <c r="G5419" s="500" t="s">
        <v>16899</v>
      </c>
      <c r="H5419" s="500" t="s">
        <v>12908</v>
      </c>
      <c r="I5419" s="500" t="s">
        <v>688</v>
      </c>
      <c r="J5419" s="500" t="s">
        <v>689</v>
      </c>
      <c r="K5419" s="500" t="s">
        <v>2306</v>
      </c>
      <c r="L5419" s="500" t="s">
        <v>27724</v>
      </c>
      <c r="M5419" s="500" t="s">
        <v>2307</v>
      </c>
      <c r="N5419" s="500" t="s">
        <v>16900</v>
      </c>
    </row>
    <row r="5420" spans="1:14">
      <c r="A5420" s="500" t="s">
        <v>686</v>
      </c>
      <c r="B5420" s="500" t="s">
        <v>2858</v>
      </c>
      <c r="C5420" s="500" t="s">
        <v>2888</v>
      </c>
      <c r="D5420" s="500" t="s">
        <v>2889</v>
      </c>
      <c r="E5420" s="500" t="s">
        <v>11099</v>
      </c>
      <c r="F5420" s="500" t="s">
        <v>580</v>
      </c>
      <c r="G5420" s="500" t="s">
        <v>16901</v>
      </c>
      <c r="H5420" s="500" t="s">
        <v>16353</v>
      </c>
      <c r="I5420" s="500" t="s">
        <v>688</v>
      </c>
      <c r="J5420" s="500" t="s">
        <v>689</v>
      </c>
      <c r="K5420" s="500" t="s">
        <v>2306</v>
      </c>
      <c r="L5420" s="500" t="s">
        <v>27724</v>
      </c>
      <c r="M5420" s="500" t="s">
        <v>2307</v>
      </c>
      <c r="N5420" s="500" t="s">
        <v>16902</v>
      </c>
    </row>
    <row r="5421" spans="1:14">
      <c r="A5421" s="500" t="s">
        <v>686</v>
      </c>
      <c r="B5421" s="500" t="s">
        <v>2858</v>
      </c>
      <c r="C5421" s="500" t="s">
        <v>2888</v>
      </c>
      <c r="D5421" s="500" t="s">
        <v>2889</v>
      </c>
      <c r="E5421" s="500" t="s">
        <v>11099</v>
      </c>
      <c r="F5421" s="500" t="s">
        <v>580</v>
      </c>
      <c r="G5421" s="500" t="s">
        <v>16903</v>
      </c>
      <c r="H5421" s="500" t="s">
        <v>12834</v>
      </c>
      <c r="I5421" s="500" t="s">
        <v>688</v>
      </c>
      <c r="J5421" s="500" t="s">
        <v>689</v>
      </c>
      <c r="K5421" s="500" t="s">
        <v>2306</v>
      </c>
      <c r="L5421" s="500" t="s">
        <v>27724</v>
      </c>
      <c r="M5421" s="500" t="s">
        <v>2307</v>
      </c>
      <c r="N5421" s="500" t="s">
        <v>16904</v>
      </c>
    </row>
    <row r="5422" spans="1:14">
      <c r="A5422" s="500" t="s">
        <v>686</v>
      </c>
      <c r="B5422" s="500" t="s">
        <v>2858</v>
      </c>
      <c r="C5422" s="500" t="s">
        <v>2888</v>
      </c>
      <c r="D5422" s="500" t="s">
        <v>2889</v>
      </c>
      <c r="E5422" s="500" t="s">
        <v>11099</v>
      </c>
      <c r="F5422" s="500" t="s">
        <v>580</v>
      </c>
      <c r="G5422" s="500" t="s">
        <v>16905</v>
      </c>
      <c r="H5422" s="500" t="s">
        <v>16906</v>
      </c>
      <c r="I5422" s="500" t="s">
        <v>688</v>
      </c>
      <c r="J5422" s="500" t="s">
        <v>689</v>
      </c>
      <c r="K5422" s="500" t="s">
        <v>2306</v>
      </c>
      <c r="L5422" s="500" t="s">
        <v>27724</v>
      </c>
      <c r="M5422" s="500" t="s">
        <v>2307</v>
      </c>
      <c r="N5422" s="500" t="s">
        <v>16907</v>
      </c>
    </row>
    <row r="5423" spans="1:14">
      <c r="A5423" s="500" t="s">
        <v>686</v>
      </c>
      <c r="B5423" s="500" t="s">
        <v>2858</v>
      </c>
      <c r="C5423" s="500" t="s">
        <v>2888</v>
      </c>
      <c r="D5423" s="500" t="s">
        <v>2889</v>
      </c>
      <c r="E5423" s="500" t="s">
        <v>11099</v>
      </c>
      <c r="F5423" s="500" t="s">
        <v>580</v>
      </c>
      <c r="G5423" s="500" t="s">
        <v>16908</v>
      </c>
      <c r="H5423" s="500" t="s">
        <v>7107</v>
      </c>
      <c r="I5423" s="500" t="s">
        <v>688</v>
      </c>
      <c r="J5423" s="500" t="s">
        <v>689</v>
      </c>
      <c r="K5423" s="500" t="s">
        <v>2306</v>
      </c>
      <c r="L5423" s="500" t="s">
        <v>27724</v>
      </c>
      <c r="M5423" s="500" t="s">
        <v>2307</v>
      </c>
      <c r="N5423" s="500" t="s">
        <v>16909</v>
      </c>
    </row>
    <row r="5424" spans="1:14">
      <c r="A5424" s="500" t="s">
        <v>686</v>
      </c>
      <c r="B5424" s="500" t="s">
        <v>2858</v>
      </c>
      <c r="C5424" s="500" t="s">
        <v>2888</v>
      </c>
      <c r="D5424" s="500" t="s">
        <v>2889</v>
      </c>
      <c r="E5424" s="500" t="s">
        <v>11099</v>
      </c>
      <c r="F5424" s="500" t="s">
        <v>580</v>
      </c>
      <c r="G5424" s="500" t="s">
        <v>16910</v>
      </c>
      <c r="H5424" s="500" t="s">
        <v>7011</v>
      </c>
      <c r="I5424" s="500" t="s">
        <v>688</v>
      </c>
      <c r="J5424" s="500" t="s">
        <v>689</v>
      </c>
      <c r="K5424" s="500" t="s">
        <v>2306</v>
      </c>
      <c r="L5424" s="500" t="s">
        <v>27724</v>
      </c>
      <c r="M5424" s="500" t="s">
        <v>2307</v>
      </c>
      <c r="N5424" s="500" t="s">
        <v>16911</v>
      </c>
    </row>
    <row r="5425" spans="1:14">
      <c r="A5425" s="500" t="s">
        <v>686</v>
      </c>
      <c r="B5425" s="500" t="s">
        <v>2858</v>
      </c>
      <c r="C5425" s="500" t="s">
        <v>2888</v>
      </c>
      <c r="D5425" s="500" t="s">
        <v>2889</v>
      </c>
      <c r="E5425" s="500" t="s">
        <v>11099</v>
      </c>
      <c r="F5425" s="500" t="s">
        <v>580</v>
      </c>
      <c r="G5425" s="500" t="s">
        <v>16912</v>
      </c>
      <c r="H5425" s="500" t="s">
        <v>14381</v>
      </c>
      <c r="I5425" s="500" t="s">
        <v>688</v>
      </c>
      <c r="J5425" s="500" t="s">
        <v>689</v>
      </c>
      <c r="K5425" s="500" t="s">
        <v>2306</v>
      </c>
      <c r="L5425" s="500" t="s">
        <v>27724</v>
      </c>
      <c r="M5425" s="500" t="s">
        <v>2307</v>
      </c>
      <c r="N5425" s="500" t="s">
        <v>16913</v>
      </c>
    </row>
    <row r="5426" spans="1:14">
      <c r="A5426" s="500" t="s">
        <v>686</v>
      </c>
      <c r="B5426" s="500" t="s">
        <v>2858</v>
      </c>
      <c r="C5426" s="500" t="s">
        <v>2888</v>
      </c>
      <c r="D5426" s="500" t="s">
        <v>2889</v>
      </c>
      <c r="E5426" s="500" t="s">
        <v>11099</v>
      </c>
      <c r="F5426" s="500" t="s">
        <v>580</v>
      </c>
      <c r="G5426" s="500" t="s">
        <v>16914</v>
      </c>
      <c r="H5426" s="500" t="s">
        <v>14353</v>
      </c>
      <c r="I5426" s="500" t="s">
        <v>688</v>
      </c>
      <c r="J5426" s="500" t="s">
        <v>689</v>
      </c>
      <c r="K5426" s="500" t="s">
        <v>2306</v>
      </c>
      <c r="L5426" s="500" t="s">
        <v>27724</v>
      </c>
      <c r="M5426" s="500" t="s">
        <v>2307</v>
      </c>
      <c r="N5426" s="500" t="s">
        <v>16915</v>
      </c>
    </row>
    <row r="5427" spans="1:14">
      <c r="A5427" s="500" t="s">
        <v>686</v>
      </c>
      <c r="B5427" s="500" t="s">
        <v>2858</v>
      </c>
      <c r="C5427" s="500" t="s">
        <v>2888</v>
      </c>
      <c r="D5427" s="500" t="s">
        <v>2889</v>
      </c>
      <c r="E5427" s="500" t="s">
        <v>11099</v>
      </c>
      <c r="F5427" s="500" t="s">
        <v>580</v>
      </c>
      <c r="G5427" s="500" t="s">
        <v>16916</v>
      </c>
      <c r="H5427" s="500" t="s">
        <v>14615</v>
      </c>
      <c r="I5427" s="500" t="s">
        <v>688</v>
      </c>
      <c r="J5427" s="500" t="s">
        <v>689</v>
      </c>
      <c r="K5427" s="500" t="s">
        <v>2306</v>
      </c>
      <c r="L5427" s="500" t="s">
        <v>27724</v>
      </c>
      <c r="M5427" s="500" t="s">
        <v>2307</v>
      </c>
      <c r="N5427" s="500" t="s">
        <v>16917</v>
      </c>
    </row>
    <row r="5428" spans="1:14">
      <c r="A5428" s="500" t="s">
        <v>686</v>
      </c>
      <c r="B5428" s="500" t="s">
        <v>2858</v>
      </c>
      <c r="C5428" s="500" t="s">
        <v>2888</v>
      </c>
      <c r="D5428" s="500" t="s">
        <v>2889</v>
      </c>
      <c r="E5428" s="500" t="s">
        <v>11099</v>
      </c>
      <c r="F5428" s="500" t="s">
        <v>580</v>
      </c>
      <c r="G5428" s="500" t="s">
        <v>16918</v>
      </c>
      <c r="H5428" s="500" t="s">
        <v>14870</v>
      </c>
      <c r="I5428" s="500" t="s">
        <v>688</v>
      </c>
      <c r="J5428" s="500" t="s">
        <v>689</v>
      </c>
      <c r="K5428" s="500" t="s">
        <v>2306</v>
      </c>
      <c r="L5428" s="500" t="s">
        <v>27724</v>
      </c>
      <c r="M5428" s="500" t="s">
        <v>2307</v>
      </c>
      <c r="N5428" s="500" t="s">
        <v>16919</v>
      </c>
    </row>
    <row r="5429" spans="1:14">
      <c r="A5429" s="500" t="s">
        <v>686</v>
      </c>
      <c r="B5429" s="500" t="s">
        <v>2858</v>
      </c>
      <c r="C5429" s="500" t="s">
        <v>2888</v>
      </c>
      <c r="D5429" s="500" t="s">
        <v>2889</v>
      </c>
      <c r="E5429" s="500" t="s">
        <v>11099</v>
      </c>
      <c r="F5429" s="500" t="s">
        <v>580</v>
      </c>
      <c r="G5429" s="500" t="s">
        <v>16920</v>
      </c>
      <c r="H5429" s="500" t="s">
        <v>11398</v>
      </c>
      <c r="I5429" s="500" t="s">
        <v>688</v>
      </c>
      <c r="J5429" s="500" t="s">
        <v>689</v>
      </c>
      <c r="K5429" s="500" t="s">
        <v>2306</v>
      </c>
      <c r="L5429" s="500" t="s">
        <v>27724</v>
      </c>
      <c r="M5429" s="500" t="s">
        <v>2307</v>
      </c>
      <c r="N5429" s="500" t="s">
        <v>16921</v>
      </c>
    </row>
    <row r="5430" spans="1:14">
      <c r="A5430" s="500" t="s">
        <v>686</v>
      </c>
      <c r="B5430" s="500" t="s">
        <v>2858</v>
      </c>
      <c r="C5430" s="500" t="s">
        <v>2888</v>
      </c>
      <c r="D5430" s="500" t="s">
        <v>2889</v>
      </c>
      <c r="E5430" s="500" t="s">
        <v>11099</v>
      </c>
      <c r="F5430" s="500" t="s">
        <v>580</v>
      </c>
      <c r="G5430" s="500" t="s">
        <v>16922</v>
      </c>
      <c r="H5430" s="500" t="s">
        <v>14435</v>
      </c>
      <c r="I5430" s="500" t="s">
        <v>688</v>
      </c>
      <c r="J5430" s="500" t="s">
        <v>689</v>
      </c>
      <c r="K5430" s="500" t="s">
        <v>2306</v>
      </c>
      <c r="L5430" s="500" t="s">
        <v>27724</v>
      </c>
      <c r="M5430" s="500" t="s">
        <v>2307</v>
      </c>
      <c r="N5430" s="500" t="s">
        <v>16923</v>
      </c>
    </row>
    <row r="5431" spans="1:14">
      <c r="A5431" s="500" t="s">
        <v>686</v>
      </c>
      <c r="B5431" s="500" t="s">
        <v>2858</v>
      </c>
      <c r="C5431" s="500" t="s">
        <v>2888</v>
      </c>
      <c r="D5431" s="500" t="s">
        <v>2889</v>
      </c>
      <c r="E5431" s="500" t="s">
        <v>11099</v>
      </c>
      <c r="F5431" s="500" t="s">
        <v>580</v>
      </c>
      <c r="G5431" s="500" t="s">
        <v>16924</v>
      </c>
      <c r="H5431" s="500" t="s">
        <v>11044</v>
      </c>
      <c r="I5431" s="500" t="s">
        <v>688</v>
      </c>
      <c r="J5431" s="500" t="s">
        <v>689</v>
      </c>
      <c r="K5431" s="500" t="s">
        <v>2306</v>
      </c>
      <c r="L5431" s="500" t="s">
        <v>27724</v>
      </c>
      <c r="M5431" s="500" t="s">
        <v>2307</v>
      </c>
      <c r="N5431" s="500" t="s">
        <v>16925</v>
      </c>
    </row>
    <row r="5432" spans="1:14">
      <c r="A5432" s="500" t="s">
        <v>686</v>
      </c>
      <c r="B5432" s="500" t="s">
        <v>2858</v>
      </c>
      <c r="C5432" s="500" t="s">
        <v>2888</v>
      </c>
      <c r="D5432" s="500" t="s">
        <v>2889</v>
      </c>
      <c r="E5432" s="500" t="s">
        <v>11099</v>
      </c>
      <c r="F5432" s="500" t="s">
        <v>580</v>
      </c>
      <c r="G5432" s="500" t="s">
        <v>16926</v>
      </c>
      <c r="H5432" s="500" t="s">
        <v>3969</v>
      </c>
      <c r="I5432" s="500" t="s">
        <v>688</v>
      </c>
      <c r="J5432" s="500" t="s">
        <v>689</v>
      </c>
      <c r="K5432" s="500" t="s">
        <v>2306</v>
      </c>
      <c r="L5432" s="500" t="s">
        <v>27724</v>
      </c>
      <c r="M5432" s="500" t="s">
        <v>2307</v>
      </c>
      <c r="N5432" s="500" t="s">
        <v>16927</v>
      </c>
    </row>
    <row r="5433" spans="1:14">
      <c r="A5433" s="500" t="s">
        <v>686</v>
      </c>
      <c r="B5433" s="500" t="s">
        <v>2858</v>
      </c>
      <c r="C5433" s="500" t="s">
        <v>2888</v>
      </c>
      <c r="D5433" s="500" t="s">
        <v>2889</v>
      </c>
      <c r="E5433" s="500" t="s">
        <v>11099</v>
      </c>
      <c r="F5433" s="500" t="s">
        <v>580</v>
      </c>
      <c r="G5433" s="500" t="s">
        <v>16928</v>
      </c>
      <c r="H5433" s="500" t="s">
        <v>16404</v>
      </c>
      <c r="I5433" s="500" t="s">
        <v>688</v>
      </c>
      <c r="J5433" s="500" t="s">
        <v>689</v>
      </c>
      <c r="K5433" s="500" t="s">
        <v>2306</v>
      </c>
      <c r="L5433" s="500" t="s">
        <v>27724</v>
      </c>
      <c r="M5433" s="500" t="s">
        <v>2307</v>
      </c>
      <c r="N5433" s="500" t="s">
        <v>16929</v>
      </c>
    </row>
    <row r="5434" spans="1:14">
      <c r="A5434" s="500" t="s">
        <v>686</v>
      </c>
      <c r="B5434" s="500" t="s">
        <v>2858</v>
      </c>
      <c r="C5434" s="500" t="s">
        <v>2888</v>
      </c>
      <c r="D5434" s="500" t="s">
        <v>2889</v>
      </c>
      <c r="E5434" s="500" t="s">
        <v>11099</v>
      </c>
      <c r="F5434" s="500" t="s">
        <v>580</v>
      </c>
      <c r="G5434" s="500" t="s">
        <v>16930</v>
      </c>
      <c r="H5434" s="500" t="s">
        <v>11386</v>
      </c>
      <c r="I5434" s="500" t="s">
        <v>688</v>
      </c>
      <c r="J5434" s="500" t="s">
        <v>689</v>
      </c>
      <c r="K5434" s="500" t="s">
        <v>2306</v>
      </c>
      <c r="L5434" s="500" t="s">
        <v>27724</v>
      </c>
      <c r="M5434" s="500" t="s">
        <v>2307</v>
      </c>
      <c r="N5434" s="500" t="s">
        <v>16931</v>
      </c>
    </row>
    <row r="5435" spans="1:14">
      <c r="A5435" s="500" t="s">
        <v>686</v>
      </c>
      <c r="B5435" s="500" t="s">
        <v>2858</v>
      </c>
      <c r="C5435" s="500" t="s">
        <v>2888</v>
      </c>
      <c r="D5435" s="500" t="s">
        <v>2889</v>
      </c>
      <c r="E5435" s="500" t="s">
        <v>11099</v>
      </c>
      <c r="F5435" s="500" t="s">
        <v>580</v>
      </c>
      <c r="G5435" s="500" t="s">
        <v>16932</v>
      </c>
      <c r="H5435" s="500" t="s">
        <v>7107</v>
      </c>
      <c r="I5435" s="500" t="s">
        <v>688</v>
      </c>
      <c r="J5435" s="500" t="s">
        <v>689</v>
      </c>
      <c r="K5435" s="500" t="s">
        <v>2306</v>
      </c>
      <c r="L5435" s="500" t="s">
        <v>27724</v>
      </c>
      <c r="M5435" s="500" t="s">
        <v>2307</v>
      </c>
      <c r="N5435" s="500" t="s">
        <v>16933</v>
      </c>
    </row>
    <row r="5436" spans="1:14">
      <c r="A5436" s="500" t="s">
        <v>686</v>
      </c>
      <c r="B5436" s="500" t="s">
        <v>2858</v>
      </c>
      <c r="C5436" s="500" t="s">
        <v>2888</v>
      </c>
      <c r="D5436" s="500" t="s">
        <v>2889</v>
      </c>
      <c r="E5436" s="500" t="s">
        <v>11099</v>
      </c>
      <c r="F5436" s="500" t="s">
        <v>580</v>
      </c>
      <c r="G5436" s="500" t="s">
        <v>16934</v>
      </c>
      <c r="H5436" s="500" t="s">
        <v>7011</v>
      </c>
      <c r="I5436" s="500" t="s">
        <v>688</v>
      </c>
      <c r="J5436" s="500" t="s">
        <v>689</v>
      </c>
      <c r="K5436" s="500" t="s">
        <v>2306</v>
      </c>
      <c r="L5436" s="500" t="s">
        <v>27724</v>
      </c>
      <c r="M5436" s="500" t="s">
        <v>2307</v>
      </c>
      <c r="N5436" s="500" t="s">
        <v>16935</v>
      </c>
    </row>
    <row r="5437" spans="1:14">
      <c r="A5437" s="500" t="s">
        <v>686</v>
      </c>
      <c r="B5437" s="500" t="s">
        <v>2858</v>
      </c>
      <c r="C5437" s="500" t="s">
        <v>2888</v>
      </c>
      <c r="D5437" s="500" t="s">
        <v>2889</v>
      </c>
      <c r="E5437" s="500" t="s">
        <v>11099</v>
      </c>
      <c r="F5437" s="500" t="s">
        <v>580</v>
      </c>
      <c r="G5437" s="500" t="s">
        <v>16936</v>
      </c>
      <c r="H5437" s="500" t="s">
        <v>14381</v>
      </c>
      <c r="I5437" s="500" t="s">
        <v>688</v>
      </c>
      <c r="J5437" s="500" t="s">
        <v>689</v>
      </c>
      <c r="K5437" s="500" t="s">
        <v>2306</v>
      </c>
      <c r="L5437" s="500" t="s">
        <v>27724</v>
      </c>
      <c r="M5437" s="500" t="s">
        <v>2307</v>
      </c>
      <c r="N5437" s="500" t="s">
        <v>16937</v>
      </c>
    </row>
    <row r="5438" spans="1:14">
      <c r="A5438" s="500" t="s">
        <v>686</v>
      </c>
      <c r="B5438" s="500" t="s">
        <v>2858</v>
      </c>
      <c r="C5438" s="500" t="s">
        <v>2888</v>
      </c>
      <c r="D5438" s="500" t="s">
        <v>2889</v>
      </c>
      <c r="E5438" s="500" t="s">
        <v>11099</v>
      </c>
      <c r="F5438" s="500" t="s">
        <v>580</v>
      </c>
      <c r="G5438" s="500" t="s">
        <v>16938</v>
      </c>
      <c r="H5438" s="500" t="s">
        <v>14353</v>
      </c>
      <c r="I5438" s="500" t="s">
        <v>688</v>
      </c>
      <c r="J5438" s="500" t="s">
        <v>689</v>
      </c>
      <c r="K5438" s="500" t="s">
        <v>2306</v>
      </c>
      <c r="L5438" s="500" t="s">
        <v>27724</v>
      </c>
      <c r="M5438" s="500" t="s">
        <v>2307</v>
      </c>
      <c r="N5438" s="500" t="s">
        <v>16939</v>
      </c>
    </row>
    <row r="5439" spans="1:14">
      <c r="A5439" s="500" t="s">
        <v>686</v>
      </c>
      <c r="B5439" s="500" t="s">
        <v>2858</v>
      </c>
      <c r="C5439" s="500" t="s">
        <v>2888</v>
      </c>
      <c r="D5439" s="500" t="s">
        <v>2889</v>
      </c>
      <c r="E5439" s="500" t="s">
        <v>11099</v>
      </c>
      <c r="F5439" s="500" t="s">
        <v>580</v>
      </c>
      <c r="G5439" s="500" t="s">
        <v>16940</v>
      </c>
      <c r="H5439" s="500" t="s">
        <v>14615</v>
      </c>
      <c r="I5439" s="500" t="s">
        <v>688</v>
      </c>
      <c r="J5439" s="500" t="s">
        <v>689</v>
      </c>
      <c r="K5439" s="500" t="s">
        <v>2306</v>
      </c>
      <c r="L5439" s="500" t="s">
        <v>27724</v>
      </c>
      <c r="M5439" s="500" t="s">
        <v>2307</v>
      </c>
      <c r="N5439" s="500" t="s">
        <v>16941</v>
      </c>
    </row>
    <row r="5440" spans="1:14">
      <c r="A5440" s="500" t="s">
        <v>686</v>
      </c>
      <c r="B5440" s="500" t="s">
        <v>2858</v>
      </c>
      <c r="C5440" s="500" t="s">
        <v>2888</v>
      </c>
      <c r="D5440" s="500" t="s">
        <v>2889</v>
      </c>
      <c r="E5440" s="500" t="s">
        <v>11099</v>
      </c>
      <c r="F5440" s="500" t="s">
        <v>580</v>
      </c>
      <c r="G5440" s="500" t="s">
        <v>16942</v>
      </c>
      <c r="H5440" s="500" t="s">
        <v>14870</v>
      </c>
      <c r="I5440" s="500" t="s">
        <v>688</v>
      </c>
      <c r="J5440" s="500" t="s">
        <v>689</v>
      </c>
      <c r="K5440" s="500" t="s">
        <v>2306</v>
      </c>
      <c r="L5440" s="500" t="s">
        <v>27724</v>
      </c>
      <c r="M5440" s="500" t="s">
        <v>2307</v>
      </c>
      <c r="N5440" s="500" t="s">
        <v>16943</v>
      </c>
    </row>
    <row r="5441" spans="1:14">
      <c r="A5441" s="500" t="s">
        <v>686</v>
      </c>
      <c r="B5441" s="500" t="s">
        <v>2858</v>
      </c>
      <c r="C5441" s="500" t="s">
        <v>2888</v>
      </c>
      <c r="D5441" s="500" t="s">
        <v>2889</v>
      </c>
      <c r="E5441" s="500" t="s">
        <v>11099</v>
      </c>
      <c r="F5441" s="500" t="s">
        <v>580</v>
      </c>
      <c r="G5441" s="500" t="s">
        <v>16944</v>
      </c>
      <c r="H5441" s="500" t="s">
        <v>11398</v>
      </c>
      <c r="I5441" s="500" t="s">
        <v>688</v>
      </c>
      <c r="J5441" s="500" t="s">
        <v>689</v>
      </c>
      <c r="K5441" s="500" t="s">
        <v>2306</v>
      </c>
      <c r="L5441" s="500" t="s">
        <v>27724</v>
      </c>
      <c r="M5441" s="500" t="s">
        <v>2307</v>
      </c>
      <c r="N5441" s="500" t="s">
        <v>16945</v>
      </c>
    </row>
    <row r="5442" spans="1:14">
      <c r="A5442" s="500" t="s">
        <v>686</v>
      </c>
      <c r="B5442" s="500" t="s">
        <v>2858</v>
      </c>
      <c r="C5442" s="500" t="s">
        <v>2888</v>
      </c>
      <c r="D5442" s="500" t="s">
        <v>2889</v>
      </c>
      <c r="E5442" s="500" t="s">
        <v>11099</v>
      </c>
      <c r="F5442" s="500" t="s">
        <v>580</v>
      </c>
      <c r="G5442" s="500" t="s">
        <v>16946</v>
      </c>
      <c r="H5442" s="500" t="s">
        <v>14435</v>
      </c>
      <c r="I5442" s="500" t="s">
        <v>688</v>
      </c>
      <c r="J5442" s="500" t="s">
        <v>689</v>
      </c>
      <c r="K5442" s="500" t="s">
        <v>2306</v>
      </c>
      <c r="L5442" s="500" t="s">
        <v>27724</v>
      </c>
      <c r="M5442" s="500" t="s">
        <v>2307</v>
      </c>
      <c r="N5442" s="500" t="s">
        <v>16947</v>
      </c>
    </row>
    <row r="5443" spans="1:14">
      <c r="A5443" s="500" t="s">
        <v>686</v>
      </c>
      <c r="B5443" s="500" t="s">
        <v>2858</v>
      </c>
      <c r="C5443" s="500" t="s">
        <v>2888</v>
      </c>
      <c r="D5443" s="500" t="s">
        <v>2889</v>
      </c>
      <c r="E5443" s="500" t="s">
        <v>11099</v>
      </c>
      <c r="F5443" s="500" t="s">
        <v>580</v>
      </c>
      <c r="G5443" s="500" t="s">
        <v>16948</v>
      </c>
      <c r="H5443" s="500" t="s">
        <v>11044</v>
      </c>
      <c r="I5443" s="500" t="s">
        <v>688</v>
      </c>
      <c r="J5443" s="500" t="s">
        <v>689</v>
      </c>
      <c r="K5443" s="500" t="s">
        <v>2306</v>
      </c>
      <c r="L5443" s="500" t="s">
        <v>27724</v>
      </c>
      <c r="M5443" s="500" t="s">
        <v>2307</v>
      </c>
      <c r="N5443" s="500" t="s">
        <v>16949</v>
      </c>
    </row>
    <row r="5444" spans="1:14">
      <c r="A5444" s="500" t="s">
        <v>686</v>
      </c>
      <c r="B5444" s="500" t="s">
        <v>2858</v>
      </c>
      <c r="C5444" s="500" t="s">
        <v>2888</v>
      </c>
      <c r="D5444" s="500" t="s">
        <v>2889</v>
      </c>
      <c r="E5444" s="500" t="s">
        <v>11099</v>
      </c>
      <c r="F5444" s="500" t="s">
        <v>580</v>
      </c>
      <c r="G5444" s="500" t="s">
        <v>16950</v>
      </c>
      <c r="H5444" s="500" t="s">
        <v>3969</v>
      </c>
      <c r="I5444" s="500" t="s">
        <v>688</v>
      </c>
      <c r="J5444" s="500" t="s">
        <v>689</v>
      </c>
      <c r="K5444" s="500" t="s">
        <v>2306</v>
      </c>
      <c r="L5444" s="500" t="s">
        <v>27724</v>
      </c>
      <c r="M5444" s="500" t="s">
        <v>2307</v>
      </c>
      <c r="N5444" s="500" t="s">
        <v>16951</v>
      </c>
    </row>
    <row r="5445" spans="1:14">
      <c r="A5445" s="500" t="s">
        <v>686</v>
      </c>
      <c r="B5445" s="500" t="s">
        <v>2858</v>
      </c>
      <c r="C5445" s="500" t="s">
        <v>2888</v>
      </c>
      <c r="D5445" s="500" t="s">
        <v>2889</v>
      </c>
      <c r="E5445" s="500" t="s">
        <v>11099</v>
      </c>
      <c r="F5445" s="500" t="s">
        <v>580</v>
      </c>
      <c r="G5445" s="500" t="s">
        <v>16952</v>
      </c>
      <c r="H5445" s="500" t="s">
        <v>16404</v>
      </c>
      <c r="I5445" s="500" t="s">
        <v>688</v>
      </c>
      <c r="J5445" s="500" t="s">
        <v>689</v>
      </c>
      <c r="K5445" s="500" t="s">
        <v>2306</v>
      </c>
      <c r="L5445" s="500" t="s">
        <v>27724</v>
      </c>
      <c r="M5445" s="500" t="s">
        <v>2307</v>
      </c>
      <c r="N5445" s="500" t="s">
        <v>16953</v>
      </c>
    </row>
    <row r="5446" spans="1:14">
      <c r="A5446" s="500" t="s">
        <v>686</v>
      </c>
      <c r="B5446" s="500" t="s">
        <v>2858</v>
      </c>
      <c r="C5446" s="500" t="s">
        <v>2888</v>
      </c>
      <c r="D5446" s="500" t="s">
        <v>2889</v>
      </c>
      <c r="E5446" s="500" t="s">
        <v>11099</v>
      </c>
      <c r="F5446" s="500" t="s">
        <v>580</v>
      </c>
      <c r="G5446" s="500" t="s">
        <v>16954</v>
      </c>
      <c r="H5446" s="500" t="s">
        <v>11386</v>
      </c>
      <c r="I5446" s="500" t="s">
        <v>688</v>
      </c>
      <c r="J5446" s="500" t="s">
        <v>689</v>
      </c>
      <c r="K5446" s="500" t="s">
        <v>2306</v>
      </c>
      <c r="L5446" s="500" t="s">
        <v>27724</v>
      </c>
      <c r="M5446" s="500" t="s">
        <v>2307</v>
      </c>
      <c r="N5446" s="500" t="s">
        <v>16955</v>
      </c>
    </row>
    <row r="5447" spans="1:14">
      <c r="A5447" s="500" t="s">
        <v>686</v>
      </c>
      <c r="B5447" s="500" t="s">
        <v>2858</v>
      </c>
      <c r="C5447" s="500" t="s">
        <v>2888</v>
      </c>
      <c r="D5447" s="500" t="s">
        <v>2889</v>
      </c>
      <c r="E5447" s="500" t="s">
        <v>11099</v>
      </c>
      <c r="F5447" s="500" t="s">
        <v>580</v>
      </c>
      <c r="G5447" s="500" t="s">
        <v>16956</v>
      </c>
      <c r="H5447" s="500" t="s">
        <v>11359</v>
      </c>
      <c r="I5447" s="500" t="s">
        <v>688</v>
      </c>
      <c r="J5447" s="500" t="s">
        <v>689</v>
      </c>
      <c r="K5447" s="500" t="s">
        <v>2306</v>
      </c>
      <c r="L5447" s="500" t="s">
        <v>27724</v>
      </c>
      <c r="M5447" s="500" t="s">
        <v>2307</v>
      </c>
      <c r="N5447" s="500" t="s">
        <v>16957</v>
      </c>
    </row>
    <row r="5448" spans="1:14">
      <c r="A5448" s="500" t="s">
        <v>686</v>
      </c>
      <c r="B5448" s="500" t="s">
        <v>2858</v>
      </c>
      <c r="C5448" s="500" t="s">
        <v>2888</v>
      </c>
      <c r="D5448" s="500" t="s">
        <v>2889</v>
      </c>
      <c r="E5448" s="500" t="s">
        <v>11099</v>
      </c>
      <c r="F5448" s="500" t="s">
        <v>580</v>
      </c>
      <c r="G5448" s="500" t="s">
        <v>16958</v>
      </c>
      <c r="H5448" s="500" t="s">
        <v>14432</v>
      </c>
      <c r="I5448" s="500" t="s">
        <v>688</v>
      </c>
      <c r="J5448" s="500" t="s">
        <v>689</v>
      </c>
      <c r="K5448" s="500" t="s">
        <v>2306</v>
      </c>
      <c r="L5448" s="500" t="s">
        <v>27724</v>
      </c>
      <c r="M5448" s="500" t="s">
        <v>2307</v>
      </c>
      <c r="N5448" s="500" t="s">
        <v>16959</v>
      </c>
    </row>
    <row r="5449" spans="1:14">
      <c r="A5449" s="500" t="s">
        <v>686</v>
      </c>
      <c r="B5449" s="500" t="s">
        <v>2858</v>
      </c>
      <c r="C5449" s="500" t="s">
        <v>2888</v>
      </c>
      <c r="D5449" s="500" t="s">
        <v>2889</v>
      </c>
      <c r="E5449" s="500" t="s">
        <v>11099</v>
      </c>
      <c r="F5449" s="500" t="s">
        <v>580</v>
      </c>
      <c r="G5449" s="500" t="s">
        <v>16960</v>
      </c>
      <c r="H5449" s="500" t="s">
        <v>14435</v>
      </c>
      <c r="I5449" s="500" t="s">
        <v>688</v>
      </c>
      <c r="J5449" s="500" t="s">
        <v>689</v>
      </c>
      <c r="K5449" s="500" t="s">
        <v>2306</v>
      </c>
      <c r="L5449" s="500" t="s">
        <v>27724</v>
      </c>
      <c r="M5449" s="500" t="s">
        <v>2307</v>
      </c>
      <c r="N5449" s="500" t="s">
        <v>16961</v>
      </c>
    </row>
    <row r="5450" spans="1:14">
      <c r="A5450" s="500" t="s">
        <v>686</v>
      </c>
      <c r="B5450" s="500" t="s">
        <v>2858</v>
      </c>
      <c r="C5450" s="500" t="s">
        <v>2888</v>
      </c>
      <c r="D5450" s="500" t="s">
        <v>2889</v>
      </c>
      <c r="E5450" s="500" t="s">
        <v>11099</v>
      </c>
      <c r="F5450" s="500" t="s">
        <v>580</v>
      </c>
      <c r="G5450" s="500" t="s">
        <v>16962</v>
      </c>
      <c r="H5450" s="500" t="s">
        <v>3952</v>
      </c>
      <c r="I5450" s="500" t="s">
        <v>688</v>
      </c>
      <c r="J5450" s="500" t="s">
        <v>689</v>
      </c>
      <c r="K5450" s="500" t="s">
        <v>2306</v>
      </c>
      <c r="L5450" s="500" t="s">
        <v>27724</v>
      </c>
      <c r="M5450" s="500" t="s">
        <v>2307</v>
      </c>
      <c r="N5450" s="500" t="s">
        <v>16963</v>
      </c>
    </row>
    <row r="5451" spans="1:14">
      <c r="A5451" s="500" t="s">
        <v>686</v>
      </c>
      <c r="B5451" s="500" t="s">
        <v>2858</v>
      </c>
      <c r="C5451" s="500" t="s">
        <v>2888</v>
      </c>
      <c r="D5451" s="500" t="s">
        <v>2889</v>
      </c>
      <c r="E5451" s="500" t="s">
        <v>11099</v>
      </c>
      <c r="F5451" s="500" t="s">
        <v>580</v>
      </c>
      <c r="G5451" s="500" t="s">
        <v>16964</v>
      </c>
      <c r="H5451" s="500" t="s">
        <v>14408</v>
      </c>
      <c r="I5451" s="500" t="s">
        <v>688</v>
      </c>
      <c r="J5451" s="500" t="s">
        <v>689</v>
      </c>
      <c r="K5451" s="500" t="s">
        <v>2306</v>
      </c>
      <c r="L5451" s="500" t="s">
        <v>27724</v>
      </c>
      <c r="M5451" s="500" t="s">
        <v>2307</v>
      </c>
      <c r="N5451" s="500" t="s">
        <v>16965</v>
      </c>
    </row>
    <row r="5452" spans="1:14">
      <c r="A5452" s="500" t="s">
        <v>686</v>
      </c>
      <c r="B5452" s="500" t="s">
        <v>2858</v>
      </c>
      <c r="C5452" s="500" t="s">
        <v>2888</v>
      </c>
      <c r="D5452" s="500" t="s">
        <v>2889</v>
      </c>
      <c r="E5452" s="500" t="s">
        <v>11099</v>
      </c>
      <c r="F5452" s="500" t="s">
        <v>580</v>
      </c>
      <c r="G5452" s="500" t="s">
        <v>16966</v>
      </c>
      <c r="H5452" s="500" t="s">
        <v>14666</v>
      </c>
      <c r="I5452" s="500" t="s">
        <v>688</v>
      </c>
      <c r="J5452" s="500" t="s">
        <v>689</v>
      </c>
      <c r="K5452" s="500" t="s">
        <v>2306</v>
      </c>
      <c r="L5452" s="500" t="s">
        <v>27724</v>
      </c>
      <c r="M5452" s="500" t="s">
        <v>2307</v>
      </c>
      <c r="N5452" s="500" t="s">
        <v>16967</v>
      </c>
    </row>
    <row r="5453" spans="1:14">
      <c r="A5453" s="500" t="s">
        <v>686</v>
      </c>
      <c r="B5453" s="500" t="s">
        <v>2858</v>
      </c>
      <c r="C5453" s="500" t="s">
        <v>2888</v>
      </c>
      <c r="D5453" s="500" t="s">
        <v>2889</v>
      </c>
      <c r="E5453" s="500" t="s">
        <v>11099</v>
      </c>
      <c r="F5453" s="500" t="s">
        <v>580</v>
      </c>
      <c r="G5453" s="500" t="s">
        <v>16968</v>
      </c>
      <c r="H5453" s="500" t="s">
        <v>14921</v>
      </c>
      <c r="I5453" s="500" t="s">
        <v>688</v>
      </c>
      <c r="J5453" s="500" t="s">
        <v>689</v>
      </c>
      <c r="K5453" s="500" t="s">
        <v>2306</v>
      </c>
      <c r="L5453" s="500" t="s">
        <v>27724</v>
      </c>
      <c r="M5453" s="500" t="s">
        <v>2307</v>
      </c>
      <c r="N5453" s="500" t="s">
        <v>16969</v>
      </c>
    </row>
    <row r="5454" spans="1:14">
      <c r="A5454" s="500" t="s">
        <v>686</v>
      </c>
      <c r="B5454" s="500" t="s">
        <v>2858</v>
      </c>
      <c r="C5454" s="500" t="s">
        <v>2888</v>
      </c>
      <c r="D5454" s="500" t="s">
        <v>2889</v>
      </c>
      <c r="E5454" s="500" t="s">
        <v>11099</v>
      </c>
      <c r="F5454" s="500" t="s">
        <v>580</v>
      </c>
      <c r="G5454" s="500" t="s">
        <v>16970</v>
      </c>
      <c r="H5454" s="500" t="s">
        <v>3903</v>
      </c>
      <c r="I5454" s="500" t="s">
        <v>688</v>
      </c>
      <c r="J5454" s="500" t="s">
        <v>689</v>
      </c>
      <c r="K5454" s="500" t="s">
        <v>2306</v>
      </c>
      <c r="L5454" s="500" t="s">
        <v>27724</v>
      </c>
      <c r="M5454" s="500" t="s">
        <v>2307</v>
      </c>
      <c r="N5454" s="500" t="s">
        <v>16971</v>
      </c>
    </row>
    <row r="5455" spans="1:14">
      <c r="A5455" s="500" t="s">
        <v>686</v>
      </c>
      <c r="B5455" s="500" t="s">
        <v>2858</v>
      </c>
      <c r="C5455" s="500" t="s">
        <v>2888</v>
      </c>
      <c r="D5455" s="500" t="s">
        <v>2889</v>
      </c>
      <c r="E5455" s="500" t="s">
        <v>11099</v>
      </c>
      <c r="F5455" s="500" t="s">
        <v>580</v>
      </c>
      <c r="G5455" s="500" t="s">
        <v>16972</v>
      </c>
      <c r="H5455" s="500" t="s">
        <v>15698</v>
      </c>
      <c r="I5455" s="500" t="s">
        <v>688</v>
      </c>
      <c r="J5455" s="500" t="s">
        <v>689</v>
      </c>
      <c r="K5455" s="500" t="s">
        <v>2306</v>
      </c>
      <c r="L5455" s="500" t="s">
        <v>27724</v>
      </c>
      <c r="M5455" s="500" t="s">
        <v>2307</v>
      </c>
      <c r="N5455" s="500" t="s">
        <v>16973</v>
      </c>
    </row>
    <row r="5456" spans="1:14">
      <c r="A5456" s="500" t="s">
        <v>686</v>
      </c>
      <c r="B5456" s="500" t="s">
        <v>2858</v>
      </c>
      <c r="C5456" s="500" t="s">
        <v>2888</v>
      </c>
      <c r="D5456" s="500" t="s">
        <v>2889</v>
      </c>
      <c r="E5456" s="500" t="s">
        <v>11099</v>
      </c>
      <c r="F5456" s="500" t="s">
        <v>580</v>
      </c>
      <c r="G5456" s="500" t="s">
        <v>16974</v>
      </c>
      <c r="H5456" s="500" t="s">
        <v>15949</v>
      </c>
      <c r="I5456" s="500" t="s">
        <v>688</v>
      </c>
      <c r="J5456" s="500" t="s">
        <v>689</v>
      </c>
      <c r="K5456" s="500" t="s">
        <v>2306</v>
      </c>
      <c r="L5456" s="500" t="s">
        <v>27724</v>
      </c>
      <c r="M5456" s="500" t="s">
        <v>2307</v>
      </c>
      <c r="N5456" s="500" t="s">
        <v>16975</v>
      </c>
    </row>
    <row r="5457" spans="1:14">
      <c r="A5457" s="500" t="s">
        <v>686</v>
      </c>
      <c r="B5457" s="500" t="s">
        <v>2858</v>
      </c>
      <c r="C5457" s="500" t="s">
        <v>2888</v>
      </c>
      <c r="D5457" s="500" t="s">
        <v>2889</v>
      </c>
      <c r="E5457" s="500" t="s">
        <v>11099</v>
      </c>
      <c r="F5457" s="500" t="s">
        <v>580</v>
      </c>
      <c r="G5457" s="500" t="s">
        <v>16976</v>
      </c>
      <c r="H5457" s="500" t="s">
        <v>16202</v>
      </c>
      <c r="I5457" s="500" t="s">
        <v>688</v>
      </c>
      <c r="J5457" s="500" t="s">
        <v>689</v>
      </c>
      <c r="K5457" s="500" t="s">
        <v>2306</v>
      </c>
      <c r="L5457" s="500" t="s">
        <v>27724</v>
      </c>
      <c r="M5457" s="500" t="s">
        <v>2307</v>
      </c>
      <c r="N5457" s="500" t="s">
        <v>16977</v>
      </c>
    </row>
    <row r="5458" spans="1:14">
      <c r="A5458" s="500" t="s">
        <v>686</v>
      </c>
      <c r="B5458" s="500" t="s">
        <v>2858</v>
      </c>
      <c r="C5458" s="500" t="s">
        <v>2888</v>
      </c>
      <c r="D5458" s="500" t="s">
        <v>2889</v>
      </c>
      <c r="E5458" s="500" t="s">
        <v>11099</v>
      </c>
      <c r="F5458" s="500" t="s">
        <v>580</v>
      </c>
      <c r="G5458" s="500" t="s">
        <v>16978</v>
      </c>
      <c r="H5458" s="500" t="s">
        <v>16455</v>
      </c>
      <c r="I5458" s="500" t="s">
        <v>688</v>
      </c>
      <c r="J5458" s="500" t="s">
        <v>689</v>
      </c>
      <c r="K5458" s="500" t="s">
        <v>2306</v>
      </c>
      <c r="L5458" s="500" t="s">
        <v>27724</v>
      </c>
      <c r="M5458" s="500" t="s">
        <v>2307</v>
      </c>
      <c r="N5458" s="500" t="s">
        <v>16979</v>
      </c>
    </row>
    <row r="5459" spans="1:14">
      <c r="A5459" s="500" t="s">
        <v>686</v>
      </c>
      <c r="B5459" s="500" t="s">
        <v>2858</v>
      </c>
      <c r="C5459" s="500" t="s">
        <v>2888</v>
      </c>
      <c r="D5459" s="500" t="s">
        <v>2889</v>
      </c>
      <c r="E5459" s="500" t="s">
        <v>11099</v>
      </c>
      <c r="F5459" s="500" t="s">
        <v>580</v>
      </c>
      <c r="G5459" s="500" t="s">
        <v>16980</v>
      </c>
      <c r="H5459" s="500" t="s">
        <v>2887</v>
      </c>
      <c r="I5459" s="500" t="s">
        <v>688</v>
      </c>
      <c r="J5459" s="500" t="s">
        <v>689</v>
      </c>
      <c r="K5459" s="500" t="s">
        <v>2306</v>
      </c>
      <c r="L5459" s="500" t="s">
        <v>27724</v>
      </c>
      <c r="M5459" s="500" t="s">
        <v>2307</v>
      </c>
      <c r="N5459" s="500" t="s">
        <v>16981</v>
      </c>
    </row>
    <row r="5460" spans="1:14">
      <c r="A5460" s="500" t="s">
        <v>686</v>
      </c>
      <c r="B5460" s="500" t="s">
        <v>2858</v>
      </c>
      <c r="C5460" s="500" t="s">
        <v>2888</v>
      </c>
      <c r="D5460" s="500" t="s">
        <v>2889</v>
      </c>
      <c r="E5460" s="500" t="s">
        <v>11099</v>
      </c>
      <c r="F5460" s="500" t="s">
        <v>580</v>
      </c>
      <c r="G5460" s="500" t="s">
        <v>16982</v>
      </c>
      <c r="H5460" s="500" t="s">
        <v>14432</v>
      </c>
      <c r="I5460" s="500" t="s">
        <v>688</v>
      </c>
      <c r="J5460" s="500" t="s">
        <v>689</v>
      </c>
      <c r="K5460" s="500" t="s">
        <v>2306</v>
      </c>
      <c r="L5460" s="500" t="s">
        <v>27724</v>
      </c>
      <c r="M5460" s="500" t="s">
        <v>2307</v>
      </c>
      <c r="N5460" s="500" t="s">
        <v>16983</v>
      </c>
    </row>
    <row r="5461" spans="1:14">
      <c r="A5461" s="500" t="s">
        <v>686</v>
      </c>
      <c r="B5461" s="500" t="s">
        <v>2858</v>
      </c>
      <c r="C5461" s="500" t="s">
        <v>2888</v>
      </c>
      <c r="D5461" s="500" t="s">
        <v>2889</v>
      </c>
      <c r="E5461" s="500" t="s">
        <v>11099</v>
      </c>
      <c r="F5461" s="500" t="s">
        <v>580</v>
      </c>
      <c r="G5461" s="500" t="s">
        <v>16984</v>
      </c>
      <c r="H5461" s="500" t="s">
        <v>14435</v>
      </c>
      <c r="I5461" s="500" t="s">
        <v>688</v>
      </c>
      <c r="J5461" s="500" t="s">
        <v>689</v>
      </c>
      <c r="K5461" s="500" t="s">
        <v>2306</v>
      </c>
      <c r="L5461" s="500" t="s">
        <v>27724</v>
      </c>
      <c r="M5461" s="500" t="s">
        <v>2307</v>
      </c>
      <c r="N5461" s="500" t="s">
        <v>16985</v>
      </c>
    </row>
    <row r="5462" spans="1:14">
      <c r="A5462" s="500" t="s">
        <v>686</v>
      </c>
      <c r="B5462" s="500" t="s">
        <v>2858</v>
      </c>
      <c r="C5462" s="500" t="s">
        <v>2888</v>
      </c>
      <c r="D5462" s="500" t="s">
        <v>2889</v>
      </c>
      <c r="E5462" s="500" t="s">
        <v>11099</v>
      </c>
      <c r="F5462" s="500" t="s">
        <v>580</v>
      </c>
      <c r="G5462" s="500" t="s">
        <v>16986</v>
      </c>
      <c r="H5462" s="500" t="s">
        <v>3952</v>
      </c>
      <c r="I5462" s="500" t="s">
        <v>688</v>
      </c>
      <c r="J5462" s="500" t="s">
        <v>689</v>
      </c>
      <c r="K5462" s="500" t="s">
        <v>2306</v>
      </c>
      <c r="L5462" s="500" t="s">
        <v>27724</v>
      </c>
      <c r="M5462" s="500" t="s">
        <v>2307</v>
      </c>
      <c r="N5462" s="500" t="s">
        <v>16987</v>
      </c>
    </row>
    <row r="5463" spans="1:14">
      <c r="A5463" s="500" t="s">
        <v>686</v>
      </c>
      <c r="B5463" s="500" t="s">
        <v>2858</v>
      </c>
      <c r="C5463" s="500" t="s">
        <v>2888</v>
      </c>
      <c r="D5463" s="500" t="s">
        <v>2889</v>
      </c>
      <c r="E5463" s="500" t="s">
        <v>11099</v>
      </c>
      <c r="F5463" s="500" t="s">
        <v>580</v>
      </c>
      <c r="G5463" s="500" t="s">
        <v>16988</v>
      </c>
      <c r="H5463" s="500" t="s">
        <v>14408</v>
      </c>
      <c r="I5463" s="500" t="s">
        <v>688</v>
      </c>
      <c r="J5463" s="500" t="s">
        <v>689</v>
      </c>
      <c r="K5463" s="500" t="s">
        <v>2306</v>
      </c>
      <c r="L5463" s="500" t="s">
        <v>27724</v>
      </c>
      <c r="M5463" s="500" t="s">
        <v>2307</v>
      </c>
      <c r="N5463" s="500" t="s">
        <v>16989</v>
      </c>
    </row>
    <row r="5464" spans="1:14">
      <c r="A5464" s="500" t="s">
        <v>686</v>
      </c>
      <c r="B5464" s="500" t="s">
        <v>2858</v>
      </c>
      <c r="C5464" s="500" t="s">
        <v>2888</v>
      </c>
      <c r="D5464" s="500" t="s">
        <v>2889</v>
      </c>
      <c r="E5464" s="500" t="s">
        <v>11099</v>
      </c>
      <c r="F5464" s="500" t="s">
        <v>580</v>
      </c>
      <c r="G5464" s="500" t="s">
        <v>16990</v>
      </c>
      <c r="H5464" s="500" t="s">
        <v>14666</v>
      </c>
      <c r="I5464" s="500" t="s">
        <v>688</v>
      </c>
      <c r="J5464" s="500" t="s">
        <v>689</v>
      </c>
      <c r="K5464" s="500" t="s">
        <v>2306</v>
      </c>
      <c r="L5464" s="500" t="s">
        <v>27724</v>
      </c>
      <c r="M5464" s="500" t="s">
        <v>2307</v>
      </c>
      <c r="N5464" s="500" t="s">
        <v>16991</v>
      </c>
    </row>
    <row r="5465" spans="1:14">
      <c r="A5465" s="500" t="s">
        <v>686</v>
      </c>
      <c r="B5465" s="500" t="s">
        <v>2858</v>
      </c>
      <c r="C5465" s="500" t="s">
        <v>2888</v>
      </c>
      <c r="D5465" s="500" t="s">
        <v>2889</v>
      </c>
      <c r="E5465" s="500" t="s">
        <v>11099</v>
      </c>
      <c r="F5465" s="500" t="s">
        <v>580</v>
      </c>
      <c r="G5465" s="500" t="s">
        <v>16992</v>
      </c>
      <c r="H5465" s="500" t="s">
        <v>14921</v>
      </c>
      <c r="I5465" s="500" t="s">
        <v>688</v>
      </c>
      <c r="J5465" s="500" t="s">
        <v>689</v>
      </c>
      <c r="K5465" s="500" t="s">
        <v>2306</v>
      </c>
      <c r="L5465" s="500" t="s">
        <v>27724</v>
      </c>
      <c r="M5465" s="500" t="s">
        <v>2307</v>
      </c>
      <c r="N5465" s="500" t="s">
        <v>16993</v>
      </c>
    </row>
    <row r="5466" spans="1:14">
      <c r="A5466" s="500" t="s">
        <v>686</v>
      </c>
      <c r="B5466" s="500" t="s">
        <v>2858</v>
      </c>
      <c r="C5466" s="500" t="s">
        <v>2888</v>
      </c>
      <c r="D5466" s="500" t="s">
        <v>2889</v>
      </c>
      <c r="E5466" s="500" t="s">
        <v>11099</v>
      </c>
      <c r="F5466" s="500" t="s">
        <v>580</v>
      </c>
      <c r="G5466" s="500" t="s">
        <v>16994</v>
      </c>
      <c r="H5466" s="500" t="s">
        <v>3903</v>
      </c>
      <c r="I5466" s="500" t="s">
        <v>688</v>
      </c>
      <c r="J5466" s="500" t="s">
        <v>689</v>
      </c>
      <c r="K5466" s="500" t="s">
        <v>2306</v>
      </c>
      <c r="L5466" s="500" t="s">
        <v>27724</v>
      </c>
      <c r="M5466" s="500" t="s">
        <v>2307</v>
      </c>
      <c r="N5466" s="500" t="s">
        <v>16995</v>
      </c>
    </row>
    <row r="5467" spans="1:14">
      <c r="A5467" s="500" t="s">
        <v>686</v>
      </c>
      <c r="B5467" s="500" t="s">
        <v>2858</v>
      </c>
      <c r="C5467" s="500" t="s">
        <v>2888</v>
      </c>
      <c r="D5467" s="500" t="s">
        <v>2889</v>
      </c>
      <c r="E5467" s="500" t="s">
        <v>11099</v>
      </c>
      <c r="F5467" s="500" t="s">
        <v>580</v>
      </c>
      <c r="G5467" s="500" t="s">
        <v>16996</v>
      </c>
      <c r="H5467" s="500" t="s">
        <v>15698</v>
      </c>
      <c r="I5467" s="500" t="s">
        <v>688</v>
      </c>
      <c r="J5467" s="500" t="s">
        <v>689</v>
      </c>
      <c r="K5467" s="500" t="s">
        <v>2306</v>
      </c>
      <c r="L5467" s="500" t="s">
        <v>27724</v>
      </c>
      <c r="M5467" s="500" t="s">
        <v>2307</v>
      </c>
      <c r="N5467" s="500" t="s">
        <v>16997</v>
      </c>
    </row>
    <row r="5468" spans="1:14">
      <c r="A5468" s="500" t="s">
        <v>686</v>
      </c>
      <c r="B5468" s="500" t="s">
        <v>2858</v>
      </c>
      <c r="C5468" s="500" t="s">
        <v>2888</v>
      </c>
      <c r="D5468" s="500" t="s">
        <v>2889</v>
      </c>
      <c r="E5468" s="500" t="s">
        <v>11099</v>
      </c>
      <c r="F5468" s="500" t="s">
        <v>580</v>
      </c>
      <c r="G5468" s="500" t="s">
        <v>16998</v>
      </c>
      <c r="H5468" s="500" t="s">
        <v>15949</v>
      </c>
      <c r="I5468" s="500" t="s">
        <v>688</v>
      </c>
      <c r="J5468" s="500" t="s">
        <v>689</v>
      </c>
      <c r="K5468" s="500" t="s">
        <v>2306</v>
      </c>
      <c r="L5468" s="500" t="s">
        <v>27724</v>
      </c>
      <c r="M5468" s="500" t="s">
        <v>2307</v>
      </c>
      <c r="N5468" s="500" t="s">
        <v>16999</v>
      </c>
    </row>
    <row r="5469" spans="1:14">
      <c r="A5469" s="500" t="s">
        <v>686</v>
      </c>
      <c r="B5469" s="500" t="s">
        <v>2858</v>
      </c>
      <c r="C5469" s="500" t="s">
        <v>2888</v>
      </c>
      <c r="D5469" s="500" t="s">
        <v>2889</v>
      </c>
      <c r="E5469" s="500" t="s">
        <v>11099</v>
      </c>
      <c r="F5469" s="500" t="s">
        <v>580</v>
      </c>
      <c r="G5469" s="500" t="s">
        <v>17000</v>
      </c>
      <c r="H5469" s="500" t="s">
        <v>16202</v>
      </c>
      <c r="I5469" s="500" t="s">
        <v>688</v>
      </c>
      <c r="J5469" s="500" t="s">
        <v>689</v>
      </c>
      <c r="K5469" s="500" t="s">
        <v>2306</v>
      </c>
      <c r="L5469" s="500" t="s">
        <v>27724</v>
      </c>
      <c r="M5469" s="500" t="s">
        <v>2307</v>
      </c>
      <c r="N5469" s="500" t="s">
        <v>17001</v>
      </c>
    </row>
    <row r="5470" spans="1:14">
      <c r="A5470" s="500" t="s">
        <v>686</v>
      </c>
      <c r="B5470" s="500" t="s">
        <v>2858</v>
      </c>
      <c r="C5470" s="500" t="s">
        <v>2888</v>
      </c>
      <c r="D5470" s="500" t="s">
        <v>2889</v>
      </c>
      <c r="E5470" s="500" t="s">
        <v>11099</v>
      </c>
      <c r="F5470" s="500" t="s">
        <v>580</v>
      </c>
      <c r="G5470" s="500" t="s">
        <v>17002</v>
      </c>
      <c r="H5470" s="500" t="s">
        <v>16455</v>
      </c>
      <c r="I5470" s="500" t="s">
        <v>688</v>
      </c>
      <c r="J5470" s="500" t="s">
        <v>689</v>
      </c>
      <c r="K5470" s="500" t="s">
        <v>2306</v>
      </c>
      <c r="L5470" s="500" t="s">
        <v>27724</v>
      </c>
      <c r="M5470" s="500" t="s">
        <v>2307</v>
      </c>
      <c r="N5470" s="500" t="s">
        <v>17003</v>
      </c>
    </row>
    <row r="5471" spans="1:14">
      <c r="A5471" s="500" t="s">
        <v>686</v>
      </c>
      <c r="B5471" s="500" t="s">
        <v>2858</v>
      </c>
      <c r="C5471" s="500" t="s">
        <v>2888</v>
      </c>
      <c r="D5471" s="500" t="s">
        <v>2889</v>
      </c>
      <c r="E5471" s="500" t="s">
        <v>11099</v>
      </c>
      <c r="F5471" s="500" t="s">
        <v>580</v>
      </c>
      <c r="G5471" s="500" t="s">
        <v>17004</v>
      </c>
      <c r="H5471" s="500" t="s">
        <v>2887</v>
      </c>
      <c r="I5471" s="500" t="s">
        <v>688</v>
      </c>
      <c r="J5471" s="500" t="s">
        <v>689</v>
      </c>
      <c r="K5471" s="500" t="s">
        <v>2306</v>
      </c>
      <c r="L5471" s="500" t="s">
        <v>27724</v>
      </c>
      <c r="M5471" s="500" t="s">
        <v>2307</v>
      </c>
      <c r="N5471" s="500" t="s">
        <v>17005</v>
      </c>
    </row>
    <row r="5472" spans="1:14">
      <c r="A5472" s="500" t="s">
        <v>686</v>
      </c>
      <c r="B5472" s="500" t="s">
        <v>2858</v>
      </c>
      <c r="C5472" s="500" t="s">
        <v>2888</v>
      </c>
      <c r="D5472" s="500" t="s">
        <v>2889</v>
      </c>
      <c r="E5472" s="500" t="s">
        <v>11099</v>
      </c>
      <c r="F5472" s="500" t="s">
        <v>580</v>
      </c>
      <c r="G5472" s="500" t="s">
        <v>17006</v>
      </c>
      <c r="H5472" s="500" t="s">
        <v>6982</v>
      </c>
      <c r="I5472" s="500" t="s">
        <v>688</v>
      </c>
      <c r="J5472" s="500" t="s">
        <v>689</v>
      </c>
      <c r="K5472" s="500" t="s">
        <v>2306</v>
      </c>
      <c r="L5472" s="500" t="s">
        <v>27724</v>
      </c>
      <c r="M5472" s="500" t="s">
        <v>2307</v>
      </c>
      <c r="N5472" s="500" t="s">
        <v>17007</v>
      </c>
    </row>
    <row r="5473" spans="1:14">
      <c r="A5473" s="500" t="s">
        <v>686</v>
      </c>
      <c r="B5473" s="500" t="s">
        <v>2858</v>
      </c>
      <c r="C5473" s="500" t="s">
        <v>2888</v>
      </c>
      <c r="D5473" s="500" t="s">
        <v>2889</v>
      </c>
      <c r="E5473" s="500" t="s">
        <v>11099</v>
      </c>
      <c r="F5473" s="500" t="s">
        <v>580</v>
      </c>
      <c r="G5473" s="500" t="s">
        <v>17008</v>
      </c>
      <c r="H5473" s="500" t="s">
        <v>14218</v>
      </c>
      <c r="I5473" s="500" t="s">
        <v>688</v>
      </c>
      <c r="J5473" s="500" t="s">
        <v>689</v>
      </c>
      <c r="K5473" s="500" t="s">
        <v>2306</v>
      </c>
      <c r="L5473" s="500" t="s">
        <v>27724</v>
      </c>
      <c r="M5473" s="500" t="s">
        <v>2307</v>
      </c>
      <c r="N5473" s="500" t="s">
        <v>17009</v>
      </c>
    </row>
    <row r="5474" spans="1:14">
      <c r="A5474" s="500" t="s">
        <v>686</v>
      </c>
      <c r="B5474" s="500" t="s">
        <v>2858</v>
      </c>
      <c r="C5474" s="500" t="s">
        <v>2888</v>
      </c>
      <c r="D5474" s="500" t="s">
        <v>2889</v>
      </c>
      <c r="E5474" s="500" t="s">
        <v>11099</v>
      </c>
      <c r="F5474" s="500" t="s">
        <v>580</v>
      </c>
      <c r="G5474" s="500" t="s">
        <v>17010</v>
      </c>
      <c r="H5474" s="500" t="s">
        <v>11254</v>
      </c>
      <c r="I5474" s="500" t="s">
        <v>688</v>
      </c>
      <c r="J5474" s="500" t="s">
        <v>689</v>
      </c>
      <c r="K5474" s="500" t="s">
        <v>2306</v>
      </c>
      <c r="L5474" s="500" t="s">
        <v>27724</v>
      </c>
      <c r="M5474" s="500" t="s">
        <v>2307</v>
      </c>
      <c r="N5474" s="500" t="s">
        <v>17011</v>
      </c>
    </row>
    <row r="5475" spans="1:14">
      <c r="A5475" s="500" t="s">
        <v>686</v>
      </c>
      <c r="B5475" s="500" t="s">
        <v>2858</v>
      </c>
      <c r="C5475" s="500" t="s">
        <v>2888</v>
      </c>
      <c r="D5475" s="500" t="s">
        <v>2889</v>
      </c>
      <c r="E5475" s="500" t="s">
        <v>11099</v>
      </c>
      <c r="F5475" s="500" t="s">
        <v>580</v>
      </c>
      <c r="G5475" s="500" t="s">
        <v>17012</v>
      </c>
      <c r="H5475" s="500" t="s">
        <v>14195</v>
      </c>
      <c r="I5475" s="500" t="s">
        <v>688</v>
      </c>
      <c r="J5475" s="500" t="s">
        <v>689</v>
      </c>
      <c r="K5475" s="500" t="s">
        <v>2306</v>
      </c>
      <c r="L5475" s="500" t="s">
        <v>27724</v>
      </c>
      <c r="M5475" s="500" t="s">
        <v>2307</v>
      </c>
      <c r="N5475" s="500" t="s">
        <v>17013</v>
      </c>
    </row>
    <row r="5476" spans="1:14">
      <c r="A5476" s="500" t="s">
        <v>686</v>
      </c>
      <c r="B5476" s="500" t="s">
        <v>2858</v>
      </c>
      <c r="C5476" s="500" t="s">
        <v>2888</v>
      </c>
      <c r="D5476" s="500" t="s">
        <v>2889</v>
      </c>
      <c r="E5476" s="500" t="s">
        <v>11099</v>
      </c>
      <c r="F5476" s="500" t="s">
        <v>580</v>
      </c>
      <c r="G5476" s="500" t="s">
        <v>17014</v>
      </c>
      <c r="H5476" s="500" t="s">
        <v>11296</v>
      </c>
      <c r="I5476" s="500" t="s">
        <v>688</v>
      </c>
      <c r="J5476" s="500" t="s">
        <v>689</v>
      </c>
      <c r="K5476" s="500" t="s">
        <v>2306</v>
      </c>
      <c r="L5476" s="500" t="s">
        <v>27724</v>
      </c>
      <c r="M5476" s="500" t="s">
        <v>2307</v>
      </c>
      <c r="N5476" s="500" t="s">
        <v>17015</v>
      </c>
    </row>
    <row r="5477" spans="1:14">
      <c r="A5477" s="500" t="s">
        <v>686</v>
      </c>
      <c r="B5477" s="500" t="s">
        <v>2858</v>
      </c>
      <c r="C5477" s="500" t="s">
        <v>2888</v>
      </c>
      <c r="D5477" s="500" t="s">
        <v>2889</v>
      </c>
      <c r="E5477" s="500" t="s">
        <v>11099</v>
      </c>
      <c r="F5477" s="500" t="s">
        <v>580</v>
      </c>
      <c r="G5477" s="500" t="s">
        <v>17016</v>
      </c>
      <c r="H5477" s="500" t="s">
        <v>14717</v>
      </c>
      <c r="I5477" s="500" t="s">
        <v>688</v>
      </c>
      <c r="J5477" s="500" t="s">
        <v>689</v>
      </c>
      <c r="K5477" s="500" t="s">
        <v>2306</v>
      </c>
      <c r="L5477" s="500" t="s">
        <v>27724</v>
      </c>
      <c r="M5477" s="500" t="s">
        <v>2307</v>
      </c>
      <c r="N5477" s="500" t="s">
        <v>17017</v>
      </c>
    </row>
    <row r="5478" spans="1:14">
      <c r="A5478" s="500" t="s">
        <v>686</v>
      </c>
      <c r="B5478" s="500" t="s">
        <v>2858</v>
      </c>
      <c r="C5478" s="500" t="s">
        <v>2888</v>
      </c>
      <c r="D5478" s="500" t="s">
        <v>2889</v>
      </c>
      <c r="E5478" s="500" t="s">
        <v>11099</v>
      </c>
      <c r="F5478" s="500" t="s">
        <v>580</v>
      </c>
      <c r="G5478" s="500" t="s">
        <v>17018</v>
      </c>
      <c r="H5478" s="500" t="s">
        <v>6980</v>
      </c>
      <c r="I5478" s="500" t="s">
        <v>688</v>
      </c>
      <c r="J5478" s="500" t="s">
        <v>689</v>
      </c>
      <c r="K5478" s="500" t="s">
        <v>2306</v>
      </c>
      <c r="L5478" s="500" t="s">
        <v>27724</v>
      </c>
      <c r="M5478" s="500" t="s">
        <v>2307</v>
      </c>
      <c r="N5478" s="500" t="s">
        <v>17019</v>
      </c>
    </row>
    <row r="5479" spans="1:14">
      <c r="A5479" s="500" t="s">
        <v>686</v>
      </c>
      <c r="B5479" s="500" t="s">
        <v>2858</v>
      </c>
      <c r="C5479" s="500" t="s">
        <v>2888</v>
      </c>
      <c r="D5479" s="500" t="s">
        <v>2889</v>
      </c>
      <c r="E5479" s="500" t="s">
        <v>11099</v>
      </c>
      <c r="F5479" s="500" t="s">
        <v>580</v>
      </c>
      <c r="G5479" s="500" t="s">
        <v>17020</v>
      </c>
      <c r="H5479" s="500" t="s">
        <v>15496</v>
      </c>
      <c r="I5479" s="500" t="s">
        <v>688</v>
      </c>
      <c r="J5479" s="500" t="s">
        <v>689</v>
      </c>
      <c r="K5479" s="500" t="s">
        <v>2306</v>
      </c>
      <c r="L5479" s="500" t="s">
        <v>27724</v>
      </c>
      <c r="M5479" s="500" t="s">
        <v>2307</v>
      </c>
      <c r="N5479" s="500" t="s">
        <v>17021</v>
      </c>
    </row>
    <row r="5480" spans="1:14">
      <c r="A5480" s="500" t="s">
        <v>686</v>
      </c>
      <c r="B5480" s="500" t="s">
        <v>2858</v>
      </c>
      <c r="C5480" s="500" t="s">
        <v>2888</v>
      </c>
      <c r="D5480" s="500" t="s">
        <v>2889</v>
      </c>
      <c r="E5480" s="500" t="s">
        <v>11099</v>
      </c>
      <c r="F5480" s="500" t="s">
        <v>580</v>
      </c>
      <c r="G5480" s="500" t="s">
        <v>17022</v>
      </c>
      <c r="H5480" s="500" t="s">
        <v>11835</v>
      </c>
      <c r="I5480" s="500" t="s">
        <v>688</v>
      </c>
      <c r="J5480" s="500" t="s">
        <v>689</v>
      </c>
      <c r="K5480" s="500" t="s">
        <v>2306</v>
      </c>
      <c r="L5480" s="500" t="s">
        <v>27724</v>
      </c>
      <c r="M5480" s="500" t="s">
        <v>2307</v>
      </c>
      <c r="N5480" s="500" t="s">
        <v>17023</v>
      </c>
    </row>
    <row r="5481" spans="1:14">
      <c r="A5481" s="500" t="s">
        <v>686</v>
      </c>
      <c r="B5481" s="500" t="s">
        <v>2858</v>
      </c>
      <c r="C5481" s="500" t="s">
        <v>2888</v>
      </c>
      <c r="D5481" s="500" t="s">
        <v>2889</v>
      </c>
      <c r="E5481" s="500" t="s">
        <v>11099</v>
      </c>
      <c r="F5481" s="500" t="s">
        <v>580</v>
      </c>
      <c r="G5481" s="500" t="s">
        <v>17024</v>
      </c>
      <c r="H5481" s="500" t="s">
        <v>16000</v>
      </c>
      <c r="I5481" s="500" t="s">
        <v>688</v>
      </c>
      <c r="J5481" s="500" t="s">
        <v>689</v>
      </c>
      <c r="K5481" s="500" t="s">
        <v>2306</v>
      </c>
      <c r="L5481" s="500" t="s">
        <v>27724</v>
      </c>
      <c r="M5481" s="500" t="s">
        <v>2307</v>
      </c>
      <c r="N5481" s="500" t="s">
        <v>17025</v>
      </c>
    </row>
    <row r="5482" spans="1:14">
      <c r="A5482" s="500" t="s">
        <v>686</v>
      </c>
      <c r="B5482" s="500" t="s">
        <v>2858</v>
      </c>
      <c r="C5482" s="500" t="s">
        <v>2888</v>
      </c>
      <c r="D5482" s="500" t="s">
        <v>2889</v>
      </c>
      <c r="E5482" s="500" t="s">
        <v>11099</v>
      </c>
      <c r="F5482" s="500" t="s">
        <v>580</v>
      </c>
      <c r="G5482" s="500" t="s">
        <v>17026</v>
      </c>
      <c r="H5482" s="500" t="s">
        <v>11825</v>
      </c>
      <c r="I5482" s="500" t="s">
        <v>688</v>
      </c>
      <c r="J5482" s="500" t="s">
        <v>689</v>
      </c>
      <c r="K5482" s="500" t="s">
        <v>2306</v>
      </c>
      <c r="L5482" s="500" t="s">
        <v>27724</v>
      </c>
      <c r="M5482" s="500" t="s">
        <v>2307</v>
      </c>
      <c r="N5482" s="500" t="s">
        <v>17027</v>
      </c>
    </row>
    <row r="5483" spans="1:14">
      <c r="A5483" s="500" t="s">
        <v>686</v>
      </c>
      <c r="B5483" s="500" t="s">
        <v>2858</v>
      </c>
      <c r="C5483" s="500" t="s">
        <v>2888</v>
      </c>
      <c r="D5483" s="500" t="s">
        <v>2889</v>
      </c>
      <c r="E5483" s="500" t="s">
        <v>11099</v>
      </c>
      <c r="F5483" s="500" t="s">
        <v>580</v>
      </c>
      <c r="G5483" s="500" t="s">
        <v>17028</v>
      </c>
      <c r="H5483" s="500" t="s">
        <v>11049</v>
      </c>
      <c r="I5483" s="500" t="s">
        <v>688</v>
      </c>
      <c r="J5483" s="500" t="s">
        <v>689</v>
      </c>
      <c r="K5483" s="500" t="s">
        <v>2306</v>
      </c>
      <c r="L5483" s="500" t="s">
        <v>27724</v>
      </c>
      <c r="M5483" s="500" t="s">
        <v>2307</v>
      </c>
      <c r="N5483" s="500" t="s">
        <v>17029</v>
      </c>
    </row>
    <row r="5484" spans="1:14">
      <c r="A5484" s="500" t="s">
        <v>686</v>
      </c>
      <c r="B5484" s="500" t="s">
        <v>2858</v>
      </c>
      <c r="C5484" s="500" t="s">
        <v>2888</v>
      </c>
      <c r="D5484" s="500" t="s">
        <v>2889</v>
      </c>
      <c r="E5484" s="500" t="s">
        <v>11099</v>
      </c>
      <c r="F5484" s="500" t="s">
        <v>580</v>
      </c>
      <c r="G5484" s="500" t="s">
        <v>17030</v>
      </c>
      <c r="H5484" s="500" t="s">
        <v>14269</v>
      </c>
      <c r="I5484" s="500" t="s">
        <v>688</v>
      </c>
      <c r="J5484" s="500" t="s">
        <v>689</v>
      </c>
      <c r="K5484" s="500" t="s">
        <v>2306</v>
      </c>
      <c r="L5484" s="500" t="s">
        <v>27724</v>
      </c>
      <c r="M5484" s="500" t="s">
        <v>2307</v>
      </c>
      <c r="N5484" s="500" t="s">
        <v>17031</v>
      </c>
    </row>
    <row r="5485" spans="1:14">
      <c r="A5485" s="500" t="s">
        <v>686</v>
      </c>
      <c r="B5485" s="500" t="s">
        <v>2858</v>
      </c>
      <c r="C5485" s="500" t="s">
        <v>2888</v>
      </c>
      <c r="D5485" s="500" t="s">
        <v>2889</v>
      </c>
      <c r="E5485" s="500" t="s">
        <v>11099</v>
      </c>
      <c r="F5485" s="500" t="s">
        <v>580</v>
      </c>
      <c r="G5485" s="500" t="s">
        <v>17032</v>
      </c>
      <c r="H5485" s="500" t="s">
        <v>14218</v>
      </c>
      <c r="I5485" s="500" t="s">
        <v>688</v>
      </c>
      <c r="J5485" s="500" t="s">
        <v>689</v>
      </c>
      <c r="K5485" s="500" t="s">
        <v>2306</v>
      </c>
      <c r="L5485" s="500" t="s">
        <v>27724</v>
      </c>
      <c r="M5485" s="500" t="s">
        <v>2307</v>
      </c>
      <c r="N5485" s="500" t="s">
        <v>17033</v>
      </c>
    </row>
    <row r="5486" spans="1:14">
      <c r="A5486" s="500" t="s">
        <v>686</v>
      </c>
      <c r="B5486" s="500" t="s">
        <v>2858</v>
      </c>
      <c r="C5486" s="500" t="s">
        <v>2888</v>
      </c>
      <c r="D5486" s="500" t="s">
        <v>2889</v>
      </c>
      <c r="E5486" s="500" t="s">
        <v>11099</v>
      </c>
      <c r="F5486" s="500" t="s">
        <v>580</v>
      </c>
      <c r="G5486" s="500" t="s">
        <v>17034</v>
      </c>
      <c r="H5486" s="500" t="s">
        <v>11254</v>
      </c>
      <c r="I5486" s="500" t="s">
        <v>688</v>
      </c>
      <c r="J5486" s="500" t="s">
        <v>689</v>
      </c>
      <c r="K5486" s="500" t="s">
        <v>2306</v>
      </c>
      <c r="L5486" s="500" t="s">
        <v>27724</v>
      </c>
      <c r="M5486" s="500" t="s">
        <v>2307</v>
      </c>
      <c r="N5486" s="500" t="s">
        <v>17035</v>
      </c>
    </row>
    <row r="5487" spans="1:14">
      <c r="A5487" s="500" t="s">
        <v>686</v>
      </c>
      <c r="B5487" s="500" t="s">
        <v>2858</v>
      </c>
      <c r="C5487" s="500" t="s">
        <v>2888</v>
      </c>
      <c r="D5487" s="500" t="s">
        <v>2889</v>
      </c>
      <c r="E5487" s="500" t="s">
        <v>11099</v>
      </c>
      <c r="F5487" s="500" t="s">
        <v>580</v>
      </c>
      <c r="G5487" s="500" t="s">
        <v>17036</v>
      </c>
      <c r="H5487" s="500" t="s">
        <v>14195</v>
      </c>
      <c r="I5487" s="500" t="s">
        <v>688</v>
      </c>
      <c r="J5487" s="500" t="s">
        <v>689</v>
      </c>
      <c r="K5487" s="500" t="s">
        <v>2306</v>
      </c>
      <c r="L5487" s="500" t="s">
        <v>27724</v>
      </c>
      <c r="M5487" s="500" t="s">
        <v>2307</v>
      </c>
      <c r="N5487" s="500" t="s">
        <v>17037</v>
      </c>
    </row>
    <row r="5488" spans="1:14">
      <c r="A5488" s="500" t="s">
        <v>686</v>
      </c>
      <c r="B5488" s="500" t="s">
        <v>2858</v>
      </c>
      <c r="C5488" s="500" t="s">
        <v>2888</v>
      </c>
      <c r="D5488" s="500" t="s">
        <v>2889</v>
      </c>
      <c r="E5488" s="500" t="s">
        <v>11099</v>
      </c>
      <c r="F5488" s="500" t="s">
        <v>580</v>
      </c>
      <c r="G5488" s="500" t="s">
        <v>17038</v>
      </c>
      <c r="H5488" s="500" t="s">
        <v>11296</v>
      </c>
      <c r="I5488" s="500" t="s">
        <v>688</v>
      </c>
      <c r="J5488" s="500" t="s">
        <v>689</v>
      </c>
      <c r="K5488" s="500" t="s">
        <v>2306</v>
      </c>
      <c r="L5488" s="500" t="s">
        <v>27724</v>
      </c>
      <c r="M5488" s="500" t="s">
        <v>2307</v>
      </c>
      <c r="N5488" s="500" t="s">
        <v>17039</v>
      </c>
    </row>
    <row r="5489" spans="1:14">
      <c r="A5489" s="500" t="s">
        <v>686</v>
      </c>
      <c r="B5489" s="500" t="s">
        <v>2858</v>
      </c>
      <c r="C5489" s="500" t="s">
        <v>2888</v>
      </c>
      <c r="D5489" s="500" t="s">
        <v>2889</v>
      </c>
      <c r="E5489" s="500" t="s">
        <v>11099</v>
      </c>
      <c r="F5489" s="500" t="s">
        <v>580</v>
      </c>
      <c r="G5489" s="500" t="s">
        <v>17040</v>
      </c>
      <c r="H5489" s="500" t="s">
        <v>14717</v>
      </c>
      <c r="I5489" s="500" t="s">
        <v>688</v>
      </c>
      <c r="J5489" s="500" t="s">
        <v>689</v>
      </c>
      <c r="K5489" s="500" t="s">
        <v>2306</v>
      </c>
      <c r="L5489" s="500" t="s">
        <v>27724</v>
      </c>
      <c r="M5489" s="500" t="s">
        <v>2307</v>
      </c>
      <c r="N5489" s="500" t="s">
        <v>17041</v>
      </c>
    </row>
    <row r="5490" spans="1:14">
      <c r="A5490" s="500" t="s">
        <v>686</v>
      </c>
      <c r="B5490" s="500" t="s">
        <v>2858</v>
      </c>
      <c r="C5490" s="500" t="s">
        <v>2888</v>
      </c>
      <c r="D5490" s="500" t="s">
        <v>2889</v>
      </c>
      <c r="E5490" s="500" t="s">
        <v>11099</v>
      </c>
      <c r="F5490" s="500" t="s">
        <v>580</v>
      </c>
      <c r="G5490" s="500" t="s">
        <v>17042</v>
      </c>
      <c r="H5490" s="500" t="s">
        <v>6980</v>
      </c>
      <c r="I5490" s="500" t="s">
        <v>688</v>
      </c>
      <c r="J5490" s="500" t="s">
        <v>689</v>
      </c>
      <c r="K5490" s="500" t="s">
        <v>2306</v>
      </c>
      <c r="L5490" s="500" t="s">
        <v>27724</v>
      </c>
      <c r="M5490" s="500" t="s">
        <v>2307</v>
      </c>
      <c r="N5490" s="500" t="s">
        <v>17043</v>
      </c>
    </row>
    <row r="5491" spans="1:14">
      <c r="A5491" s="500" t="s">
        <v>686</v>
      </c>
      <c r="B5491" s="500" t="s">
        <v>2858</v>
      </c>
      <c r="C5491" s="500" t="s">
        <v>2888</v>
      </c>
      <c r="D5491" s="500" t="s">
        <v>2889</v>
      </c>
      <c r="E5491" s="500" t="s">
        <v>11099</v>
      </c>
      <c r="F5491" s="500" t="s">
        <v>580</v>
      </c>
      <c r="G5491" s="500" t="s">
        <v>17044</v>
      </c>
      <c r="H5491" s="500" t="s">
        <v>15496</v>
      </c>
      <c r="I5491" s="500" t="s">
        <v>688</v>
      </c>
      <c r="J5491" s="500" t="s">
        <v>689</v>
      </c>
      <c r="K5491" s="500" t="s">
        <v>2306</v>
      </c>
      <c r="L5491" s="500" t="s">
        <v>27724</v>
      </c>
      <c r="M5491" s="500" t="s">
        <v>2307</v>
      </c>
      <c r="N5491" s="500" t="s">
        <v>17045</v>
      </c>
    </row>
    <row r="5492" spans="1:14">
      <c r="A5492" s="500" t="s">
        <v>686</v>
      </c>
      <c r="B5492" s="500" t="s">
        <v>2858</v>
      </c>
      <c r="C5492" s="500" t="s">
        <v>2888</v>
      </c>
      <c r="D5492" s="500" t="s">
        <v>2889</v>
      </c>
      <c r="E5492" s="500" t="s">
        <v>11099</v>
      </c>
      <c r="F5492" s="500" t="s">
        <v>580</v>
      </c>
      <c r="G5492" s="500" t="s">
        <v>17046</v>
      </c>
      <c r="H5492" s="500" t="s">
        <v>11835</v>
      </c>
      <c r="I5492" s="500" t="s">
        <v>688</v>
      </c>
      <c r="J5492" s="500" t="s">
        <v>689</v>
      </c>
      <c r="K5492" s="500" t="s">
        <v>2306</v>
      </c>
      <c r="L5492" s="500" t="s">
        <v>27724</v>
      </c>
      <c r="M5492" s="500" t="s">
        <v>2307</v>
      </c>
      <c r="N5492" s="500" t="s">
        <v>17047</v>
      </c>
    </row>
    <row r="5493" spans="1:14">
      <c r="A5493" s="500" t="s">
        <v>686</v>
      </c>
      <c r="B5493" s="500" t="s">
        <v>2858</v>
      </c>
      <c r="C5493" s="500" t="s">
        <v>2888</v>
      </c>
      <c r="D5493" s="500" t="s">
        <v>2889</v>
      </c>
      <c r="E5493" s="500" t="s">
        <v>11099</v>
      </c>
      <c r="F5493" s="500" t="s">
        <v>580</v>
      </c>
      <c r="G5493" s="500" t="s">
        <v>17048</v>
      </c>
      <c r="H5493" s="500" t="s">
        <v>16000</v>
      </c>
      <c r="I5493" s="500" t="s">
        <v>688</v>
      </c>
      <c r="J5493" s="500" t="s">
        <v>689</v>
      </c>
      <c r="K5493" s="500" t="s">
        <v>2306</v>
      </c>
      <c r="L5493" s="500" t="s">
        <v>27724</v>
      </c>
      <c r="M5493" s="500" t="s">
        <v>2307</v>
      </c>
      <c r="N5493" s="500" t="s">
        <v>17049</v>
      </c>
    </row>
    <row r="5494" spans="1:14">
      <c r="A5494" s="500" t="s">
        <v>686</v>
      </c>
      <c r="B5494" s="500" t="s">
        <v>2858</v>
      </c>
      <c r="C5494" s="500" t="s">
        <v>2888</v>
      </c>
      <c r="D5494" s="500" t="s">
        <v>2889</v>
      </c>
      <c r="E5494" s="500" t="s">
        <v>11099</v>
      </c>
      <c r="F5494" s="500" t="s">
        <v>580</v>
      </c>
      <c r="G5494" s="500" t="s">
        <v>17050</v>
      </c>
      <c r="H5494" s="500" t="s">
        <v>11825</v>
      </c>
      <c r="I5494" s="500" t="s">
        <v>688</v>
      </c>
      <c r="J5494" s="500" t="s">
        <v>689</v>
      </c>
      <c r="K5494" s="500" t="s">
        <v>2306</v>
      </c>
      <c r="L5494" s="500" t="s">
        <v>27724</v>
      </c>
      <c r="M5494" s="500" t="s">
        <v>2307</v>
      </c>
      <c r="N5494" s="500" t="s">
        <v>17051</v>
      </c>
    </row>
    <row r="5495" spans="1:14">
      <c r="A5495" s="500" t="s">
        <v>686</v>
      </c>
      <c r="B5495" s="500" t="s">
        <v>2858</v>
      </c>
      <c r="C5495" s="500" t="s">
        <v>2888</v>
      </c>
      <c r="D5495" s="500" t="s">
        <v>2889</v>
      </c>
      <c r="E5495" s="500" t="s">
        <v>11099</v>
      </c>
      <c r="F5495" s="500" t="s">
        <v>580</v>
      </c>
      <c r="G5495" s="500" t="s">
        <v>17052</v>
      </c>
      <c r="H5495" s="500" t="s">
        <v>11049</v>
      </c>
      <c r="I5495" s="500" t="s">
        <v>688</v>
      </c>
      <c r="J5495" s="500" t="s">
        <v>689</v>
      </c>
      <c r="K5495" s="500" t="s">
        <v>2306</v>
      </c>
      <c r="L5495" s="500" t="s">
        <v>27724</v>
      </c>
      <c r="M5495" s="500" t="s">
        <v>2307</v>
      </c>
      <c r="N5495" s="500" t="s">
        <v>17053</v>
      </c>
    </row>
    <row r="5496" spans="1:14">
      <c r="A5496" s="500" t="s">
        <v>686</v>
      </c>
      <c r="B5496" s="500" t="s">
        <v>2858</v>
      </c>
      <c r="C5496" s="500" t="s">
        <v>2888</v>
      </c>
      <c r="D5496" s="500" t="s">
        <v>2889</v>
      </c>
      <c r="E5496" s="500" t="s">
        <v>11099</v>
      </c>
      <c r="F5496" s="500" t="s">
        <v>580</v>
      </c>
      <c r="G5496" s="500" t="s">
        <v>17054</v>
      </c>
      <c r="H5496" s="500" t="s">
        <v>14269</v>
      </c>
      <c r="I5496" s="500" t="s">
        <v>688</v>
      </c>
      <c r="J5496" s="500" t="s">
        <v>689</v>
      </c>
      <c r="K5496" s="500" t="s">
        <v>2306</v>
      </c>
      <c r="L5496" s="500" t="s">
        <v>27724</v>
      </c>
      <c r="M5496" s="500" t="s">
        <v>2307</v>
      </c>
      <c r="N5496" s="500" t="s">
        <v>17055</v>
      </c>
    </row>
    <row r="5497" spans="1:14">
      <c r="A5497" s="500" t="s">
        <v>686</v>
      </c>
      <c r="B5497" s="500" t="s">
        <v>2858</v>
      </c>
      <c r="C5497" s="500" t="s">
        <v>2888</v>
      </c>
      <c r="D5497" s="500" t="s">
        <v>2889</v>
      </c>
      <c r="E5497" s="500" t="s">
        <v>11099</v>
      </c>
      <c r="F5497" s="500" t="s">
        <v>580</v>
      </c>
      <c r="G5497" s="500" t="s">
        <v>17056</v>
      </c>
      <c r="H5497" s="500" t="s">
        <v>4157</v>
      </c>
      <c r="I5497" s="500" t="s">
        <v>688</v>
      </c>
      <c r="J5497" s="500" t="s">
        <v>689</v>
      </c>
      <c r="K5497" s="500" t="s">
        <v>2306</v>
      </c>
      <c r="L5497" s="500" t="s">
        <v>27724</v>
      </c>
      <c r="M5497" s="500" t="s">
        <v>2307</v>
      </c>
      <c r="N5497" s="500" t="s">
        <v>17057</v>
      </c>
    </row>
    <row r="5498" spans="1:14">
      <c r="A5498" s="500" t="s">
        <v>686</v>
      </c>
      <c r="B5498" s="500" t="s">
        <v>2858</v>
      </c>
      <c r="C5498" s="500" t="s">
        <v>2888</v>
      </c>
      <c r="D5498" s="500" t="s">
        <v>2889</v>
      </c>
      <c r="E5498" s="500" t="s">
        <v>11099</v>
      </c>
      <c r="F5498" s="500" t="s">
        <v>580</v>
      </c>
      <c r="G5498" s="500" t="s">
        <v>17058</v>
      </c>
      <c r="H5498" s="500" t="s">
        <v>11383</v>
      </c>
      <c r="I5498" s="500" t="s">
        <v>688</v>
      </c>
      <c r="J5498" s="500" t="s">
        <v>689</v>
      </c>
      <c r="K5498" s="500" t="s">
        <v>2306</v>
      </c>
      <c r="L5498" s="500" t="s">
        <v>27724</v>
      </c>
      <c r="M5498" s="500" t="s">
        <v>2307</v>
      </c>
      <c r="N5498" s="500" t="s">
        <v>17059</v>
      </c>
    </row>
    <row r="5499" spans="1:14">
      <c r="A5499" s="500" t="s">
        <v>686</v>
      </c>
      <c r="B5499" s="500" t="s">
        <v>2858</v>
      </c>
      <c r="C5499" s="500" t="s">
        <v>2888</v>
      </c>
      <c r="D5499" s="500" t="s">
        <v>2889</v>
      </c>
      <c r="E5499" s="500" t="s">
        <v>11099</v>
      </c>
      <c r="F5499" s="500" t="s">
        <v>580</v>
      </c>
      <c r="G5499" s="500" t="s">
        <v>17060</v>
      </c>
      <c r="H5499" s="500" t="s">
        <v>11261</v>
      </c>
      <c r="I5499" s="500" t="s">
        <v>688</v>
      </c>
      <c r="J5499" s="500" t="s">
        <v>689</v>
      </c>
      <c r="K5499" s="500" t="s">
        <v>2306</v>
      </c>
      <c r="L5499" s="500" t="s">
        <v>27724</v>
      </c>
      <c r="M5499" s="500" t="s">
        <v>2307</v>
      </c>
      <c r="N5499" s="500" t="s">
        <v>17061</v>
      </c>
    </row>
    <row r="5500" spans="1:14">
      <c r="A5500" s="500" t="s">
        <v>686</v>
      </c>
      <c r="B5500" s="500" t="s">
        <v>2858</v>
      </c>
      <c r="C5500" s="500" t="s">
        <v>2888</v>
      </c>
      <c r="D5500" s="500" t="s">
        <v>2889</v>
      </c>
      <c r="E5500" s="500" t="s">
        <v>11099</v>
      </c>
      <c r="F5500" s="500" t="s">
        <v>580</v>
      </c>
      <c r="G5500" s="500" t="s">
        <v>17062</v>
      </c>
      <c r="H5500" s="500" t="s">
        <v>14247</v>
      </c>
      <c r="I5500" s="500" t="s">
        <v>688</v>
      </c>
      <c r="J5500" s="500" t="s">
        <v>689</v>
      </c>
      <c r="K5500" s="500" t="s">
        <v>2306</v>
      </c>
      <c r="L5500" s="500" t="s">
        <v>27724</v>
      </c>
      <c r="M5500" s="500" t="s">
        <v>2307</v>
      </c>
      <c r="N5500" s="500" t="s">
        <v>17063</v>
      </c>
    </row>
    <row r="5501" spans="1:14">
      <c r="A5501" s="500" t="s">
        <v>686</v>
      </c>
      <c r="B5501" s="500" t="s">
        <v>2858</v>
      </c>
      <c r="C5501" s="500" t="s">
        <v>2888</v>
      </c>
      <c r="D5501" s="500" t="s">
        <v>2889</v>
      </c>
      <c r="E5501" s="500" t="s">
        <v>11099</v>
      </c>
      <c r="F5501" s="500" t="s">
        <v>580</v>
      </c>
      <c r="G5501" s="500" t="s">
        <v>17064</v>
      </c>
      <c r="H5501" s="500" t="s">
        <v>11342</v>
      </c>
      <c r="I5501" s="500" t="s">
        <v>688</v>
      </c>
      <c r="J5501" s="500" t="s">
        <v>689</v>
      </c>
      <c r="K5501" s="500" t="s">
        <v>2306</v>
      </c>
      <c r="L5501" s="500" t="s">
        <v>27724</v>
      </c>
      <c r="M5501" s="500" t="s">
        <v>2307</v>
      </c>
      <c r="N5501" s="500" t="s">
        <v>17065</v>
      </c>
    </row>
    <row r="5502" spans="1:14">
      <c r="A5502" s="500" t="s">
        <v>686</v>
      </c>
      <c r="B5502" s="500" t="s">
        <v>2858</v>
      </c>
      <c r="C5502" s="500" t="s">
        <v>2888</v>
      </c>
      <c r="D5502" s="500" t="s">
        <v>2889</v>
      </c>
      <c r="E5502" s="500" t="s">
        <v>11099</v>
      </c>
      <c r="F5502" s="500" t="s">
        <v>580</v>
      </c>
      <c r="G5502" s="500" t="s">
        <v>17066</v>
      </c>
      <c r="H5502" s="500" t="s">
        <v>14768</v>
      </c>
      <c r="I5502" s="500" t="s">
        <v>688</v>
      </c>
      <c r="J5502" s="500" t="s">
        <v>689</v>
      </c>
      <c r="K5502" s="500" t="s">
        <v>2306</v>
      </c>
      <c r="L5502" s="500" t="s">
        <v>27724</v>
      </c>
      <c r="M5502" s="500" t="s">
        <v>2307</v>
      </c>
      <c r="N5502" s="500" t="s">
        <v>17067</v>
      </c>
    </row>
    <row r="5503" spans="1:14">
      <c r="A5503" s="500" t="s">
        <v>686</v>
      </c>
      <c r="B5503" s="500" t="s">
        <v>2858</v>
      </c>
      <c r="C5503" s="500" t="s">
        <v>2888</v>
      </c>
      <c r="D5503" s="500" t="s">
        <v>2889</v>
      </c>
      <c r="E5503" s="500" t="s">
        <v>11099</v>
      </c>
      <c r="F5503" s="500" t="s">
        <v>580</v>
      </c>
      <c r="G5503" s="500" t="s">
        <v>17068</v>
      </c>
      <c r="H5503" s="500" t="s">
        <v>15022</v>
      </c>
      <c r="I5503" s="500" t="s">
        <v>688</v>
      </c>
      <c r="J5503" s="500" t="s">
        <v>689</v>
      </c>
      <c r="K5503" s="500" t="s">
        <v>2306</v>
      </c>
      <c r="L5503" s="500" t="s">
        <v>27724</v>
      </c>
      <c r="M5503" s="500" t="s">
        <v>2307</v>
      </c>
      <c r="N5503" s="500" t="s">
        <v>17069</v>
      </c>
    </row>
    <row r="5504" spans="1:14">
      <c r="A5504" s="500" t="s">
        <v>686</v>
      </c>
      <c r="B5504" s="500" t="s">
        <v>2858</v>
      </c>
      <c r="C5504" s="500" t="s">
        <v>2888</v>
      </c>
      <c r="D5504" s="500" t="s">
        <v>2889</v>
      </c>
      <c r="E5504" s="500" t="s">
        <v>11099</v>
      </c>
      <c r="F5504" s="500" t="s">
        <v>580</v>
      </c>
      <c r="G5504" s="500" t="s">
        <v>17070</v>
      </c>
      <c r="H5504" s="500" t="s">
        <v>6989</v>
      </c>
      <c r="I5504" s="500" t="s">
        <v>688</v>
      </c>
      <c r="J5504" s="500" t="s">
        <v>689</v>
      </c>
      <c r="K5504" s="500" t="s">
        <v>2306</v>
      </c>
      <c r="L5504" s="500" t="s">
        <v>27724</v>
      </c>
      <c r="M5504" s="500" t="s">
        <v>2307</v>
      </c>
      <c r="N5504" s="500" t="s">
        <v>17071</v>
      </c>
    </row>
    <row r="5505" spans="1:14">
      <c r="A5505" s="500" t="s">
        <v>686</v>
      </c>
      <c r="B5505" s="500" t="s">
        <v>2858</v>
      </c>
      <c r="C5505" s="500" t="s">
        <v>2888</v>
      </c>
      <c r="D5505" s="500" t="s">
        <v>2889</v>
      </c>
      <c r="E5505" s="500" t="s">
        <v>11099</v>
      </c>
      <c r="F5505" s="500" t="s">
        <v>580</v>
      </c>
      <c r="G5505" s="500" t="s">
        <v>17072</v>
      </c>
      <c r="H5505" s="500" t="s">
        <v>11281</v>
      </c>
      <c r="I5505" s="500" t="s">
        <v>688</v>
      </c>
      <c r="J5505" s="500" t="s">
        <v>689</v>
      </c>
      <c r="K5505" s="500" t="s">
        <v>2306</v>
      </c>
      <c r="L5505" s="500" t="s">
        <v>27724</v>
      </c>
      <c r="M5505" s="500" t="s">
        <v>2307</v>
      </c>
      <c r="N5505" s="500" t="s">
        <v>17073</v>
      </c>
    </row>
    <row r="5506" spans="1:14">
      <c r="A5506" s="500" t="s">
        <v>686</v>
      </c>
      <c r="B5506" s="500" t="s">
        <v>2858</v>
      </c>
      <c r="C5506" s="500" t="s">
        <v>2888</v>
      </c>
      <c r="D5506" s="500" t="s">
        <v>2889</v>
      </c>
      <c r="E5506" s="500" t="s">
        <v>11099</v>
      </c>
      <c r="F5506" s="500" t="s">
        <v>580</v>
      </c>
      <c r="G5506" s="500" t="s">
        <v>17074</v>
      </c>
      <c r="H5506" s="500" t="s">
        <v>16051</v>
      </c>
      <c r="I5506" s="500" t="s">
        <v>688</v>
      </c>
      <c r="J5506" s="500" t="s">
        <v>689</v>
      </c>
      <c r="K5506" s="500" t="s">
        <v>2306</v>
      </c>
      <c r="L5506" s="500" t="s">
        <v>27724</v>
      </c>
      <c r="M5506" s="500" t="s">
        <v>2307</v>
      </c>
      <c r="N5506" s="500" t="s">
        <v>17075</v>
      </c>
    </row>
    <row r="5507" spans="1:14">
      <c r="A5507" s="500" t="s">
        <v>686</v>
      </c>
      <c r="B5507" s="500" t="s">
        <v>2858</v>
      </c>
      <c r="C5507" s="500" t="s">
        <v>2888</v>
      </c>
      <c r="D5507" s="500" t="s">
        <v>2889</v>
      </c>
      <c r="E5507" s="500" t="s">
        <v>11099</v>
      </c>
      <c r="F5507" s="500" t="s">
        <v>580</v>
      </c>
      <c r="G5507" s="500" t="s">
        <v>17076</v>
      </c>
      <c r="H5507" s="500" t="s">
        <v>6926</v>
      </c>
      <c r="I5507" s="500" t="s">
        <v>688</v>
      </c>
      <c r="J5507" s="500" t="s">
        <v>689</v>
      </c>
      <c r="K5507" s="500" t="s">
        <v>2306</v>
      </c>
      <c r="L5507" s="500" t="s">
        <v>27724</v>
      </c>
      <c r="M5507" s="500" t="s">
        <v>2307</v>
      </c>
      <c r="N5507" s="500" t="s">
        <v>17077</v>
      </c>
    </row>
    <row r="5508" spans="1:14">
      <c r="A5508" s="500" t="s">
        <v>686</v>
      </c>
      <c r="B5508" s="500" t="s">
        <v>2858</v>
      </c>
      <c r="C5508" s="500" t="s">
        <v>2888</v>
      </c>
      <c r="D5508" s="500" t="s">
        <v>2889</v>
      </c>
      <c r="E5508" s="500" t="s">
        <v>11099</v>
      </c>
      <c r="F5508" s="500" t="s">
        <v>580</v>
      </c>
      <c r="G5508" s="500" t="s">
        <v>17078</v>
      </c>
      <c r="H5508" s="500" t="s">
        <v>4039</v>
      </c>
      <c r="I5508" s="500" t="s">
        <v>688</v>
      </c>
      <c r="J5508" s="500" t="s">
        <v>689</v>
      </c>
      <c r="K5508" s="500" t="s">
        <v>2306</v>
      </c>
      <c r="L5508" s="500" t="s">
        <v>27724</v>
      </c>
      <c r="M5508" s="500" t="s">
        <v>2307</v>
      </c>
      <c r="N5508" s="500" t="s">
        <v>17079</v>
      </c>
    </row>
    <row r="5509" spans="1:14">
      <c r="A5509" s="500" t="s">
        <v>686</v>
      </c>
      <c r="B5509" s="500" t="s">
        <v>2858</v>
      </c>
      <c r="C5509" s="500" t="s">
        <v>2888</v>
      </c>
      <c r="D5509" s="500" t="s">
        <v>2889</v>
      </c>
      <c r="E5509" s="500" t="s">
        <v>11099</v>
      </c>
      <c r="F5509" s="500" t="s">
        <v>580</v>
      </c>
      <c r="G5509" s="500" t="s">
        <v>17080</v>
      </c>
      <c r="H5509" s="500" t="s">
        <v>11833</v>
      </c>
      <c r="I5509" s="500" t="s">
        <v>688</v>
      </c>
      <c r="J5509" s="500" t="s">
        <v>689</v>
      </c>
      <c r="K5509" s="500" t="s">
        <v>2306</v>
      </c>
      <c r="L5509" s="500" t="s">
        <v>27724</v>
      </c>
      <c r="M5509" s="500" t="s">
        <v>2307</v>
      </c>
      <c r="N5509" s="500" t="s">
        <v>17081</v>
      </c>
    </row>
    <row r="5510" spans="1:14">
      <c r="A5510" s="500" t="s">
        <v>686</v>
      </c>
      <c r="B5510" s="500" t="s">
        <v>2858</v>
      </c>
      <c r="C5510" s="500" t="s">
        <v>2888</v>
      </c>
      <c r="D5510" s="500" t="s">
        <v>2889</v>
      </c>
      <c r="E5510" s="500" t="s">
        <v>11099</v>
      </c>
      <c r="F5510" s="500" t="s">
        <v>580</v>
      </c>
      <c r="G5510" s="500" t="s">
        <v>17082</v>
      </c>
      <c r="H5510" s="500" t="s">
        <v>11383</v>
      </c>
      <c r="I5510" s="500" t="s">
        <v>688</v>
      </c>
      <c r="J5510" s="500" t="s">
        <v>689</v>
      </c>
      <c r="K5510" s="500" t="s">
        <v>2306</v>
      </c>
      <c r="L5510" s="500" t="s">
        <v>27724</v>
      </c>
      <c r="M5510" s="500" t="s">
        <v>2307</v>
      </c>
      <c r="N5510" s="500" t="s">
        <v>17083</v>
      </c>
    </row>
    <row r="5511" spans="1:14">
      <c r="A5511" s="500" t="s">
        <v>686</v>
      </c>
      <c r="B5511" s="500" t="s">
        <v>2858</v>
      </c>
      <c r="C5511" s="500" t="s">
        <v>2888</v>
      </c>
      <c r="D5511" s="500" t="s">
        <v>2889</v>
      </c>
      <c r="E5511" s="500" t="s">
        <v>11099</v>
      </c>
      <c r="F5511" s="500" t="s">
        <v>580</v>
      </c>
      <c r="G5511" s="500" t="s">
        <v>17084</v>
      </c>
      <c r="H5511" s="500" t="s">
        <v>11261</v>
      </c>
      <c r="I5511" s="500" t="s">
        <v>688</v>
      </c>
      <c r="J5511" s="500" t="s">
        <v>689</v>
      </c>
      <c r="K5511" s="500" t="s">
        <v>2306</v>
      </c>
      <c r="L5511" s="500" t="s">
        <v>27724</v>
      </c>
      <c r="M5511" s="500" t="s">
        <v>2307</v>
      </c>
      <c r="N5511" s="500" t="s">
        <v>17085</v>
      </c>
    </row>
    <row r="5512" spans="1:14">
      <c r="A5512" s="500" t="s">
        <v>686</v>
      </c>
      <c r="B5512" s="500" t="s">
        <v>2858</v>
      </c>
      <c r="C5512" s="500" t="s">
        <v>2888</v>
      </c>
      <c r="D5512" s="500" t="s">
        <v>2889</v>
      </c>
      <c r="E5512" s="500" t="s">
        <v>11099</v>
      </c>
      <c r="F5512" s="500" t="s">
        <v>580</v>
      </c>
      <c r="G5512" s="500" t="s">
        <v>17086</v>
      </c>
      <c r="H5512" s="500" t="s">
        <v>14247</v>
      </c>
      <c r="I5512" s="500" t="s">
        <v>688</v>
      </c>
      <c r="J5512" s="500" t="s">
        <v>689</v>
      </c>
      <c r="K5512" s="500" t="s">
        <v>2306</v>
      </c>
      <c r="L5512" s="500" t="s">
        <v>27724</v>
      </c>
      <c r="M5512" s="500" t="s">
        <v>2307</v>
      </c>
      <c r="N5512" s="500" t="s">
        <v>17087</v>
      </c>
    </row>
    <row r="5513" spans="1:14">
      <c r="A5513" s="500" t="s">
        <v>686</v>
      </c>
      <c r="B5513" s="500" t="s">
        <v>2858</v>
      </c>
      <c r="C5513" s="500" t="s">
        <v>2888</v>
      </c>
      <c r="D5513" s="500" t="s">
        <v>2889</v>
      </c>
      <c r="E5513" s="500" t="s">
        <v>11099</v>
      </c>
      <c r="F5513" s="500" t="s">
        <v>580</v>
      </c>
      <c r="G5513" s="500" t="s">
        <v>17088</v>
      </c>
      <c r="H5513" s="500" t="s">
        <v>11342</v>
      </c>
      <c r="I5513" s="500" t="s">
        <v>688</v>
      </c>
      <c r="J5513" s="500" t="s">
        <v>689</v>
      </c>
      <c r="K5513" s="500" t="s">
        <v>2306</v>
      </c>
      <c r="L5513" s="500" t="s">
        <v>27724</v>
      </c>
      <c r="M5513" s="500" t="s">
        <v>2307</v>
      </c>
      <c r="N5513" s="500" t="s">
        <v>17089</v>
      </c>
    </row>
    <row r="5514" spans="1:14">
      <c r="A5514" s="500" t="s">
        <v>686</v>
      </c>
      <c r="B5514" s="500" t="s">
        <v>2858</v>
      </c>
      <c r="C5514" s="500" t="s">
        <v>2888</v>
      </c>
      <c r="D5514" s="500" t="s">
        <v>2889</v>
      </c>
      <c r="E5514" s="500" t="s">
        <v>11099</v>
      </c>
      <c r="F5514" s="500" t="s">
        <v>580</v>
      </c>
      <c r="G5514" s="500" t="s">
        <v>17090</v>
      </c>
      <c r="H5514" s="500" t="s">
        <v>14768</v>
      </c>
      <c r="I5514" s="500" t="s">
        <v>688</v>
      </c>
      <c r="J5514" s="500" t="s">
        <v>689</v>
      </c>
      <c r="K5514" s="500" t="s">
        <v>2306</v>
      </c>
      <c r="L5514" s="500" t="s">
        <v>27724</v>
      </c>
      <c r="M5514" s="500" t="s">
        <v>2307</v>
      </c>
      <c r="N5514" s="500" t="s">
        <v>17091</v>
      </c>
    </row>
    <row r="5515" spans="1:14">
      <c r="A5515" s="500" t="s">
        <v>686</v>
      </c>
      <c r="B5515" s="500" t="s">
        <v>2858</v>
      </c>
      <c r="C5515" s="500" t="s">
        <v>2888</v>
      </c>
      <c r="D5515" s="500" t="s">
        <v>2889</v>
      </c>
      <c r="E5515" s="500" t="s">
        <v>11099</v>
      </c>
      <c r="F5515" s="500" t="s">
        <v>580</v>
      </c>
      <c r="G5515" s="500" t="s">
        <v>17092</v>
      </c>
      <c r="H5515" s="500" t="s">
        <v>15022</v>
      </c>
      <c r="I5515" s="500" t="s">
        <v>688</v>
      </c>
      <c r="J5515" s="500" t="s">
        <v>689</v>
      </c>
      <c r="K5515" s="500" t="s">
        <v>2306</v>
      </c>
      <c r="L5515" s="500" t="s">
        <v>27724</v>
      </c>
      <c r="M5515" s="500" t="s">
        <v>2307</v>
      </c>
      <c r="N5515" s="500" t="s">
        <v>17093</v>
      </c>
    </row>
    <row r="5516" spans="1:14">
      <c r="A5516" s="500" t="s">
        <v>686</v>
      </c>
      <c r="B5516" s="500" t="s">
        <v>2858</v>
      </c>
      <c r="C5516" s="500" t="s">
        <v>2888</v>
      </c>
      <c r="D5516" s="500" t="s">
        <v>2889</v>
      </c>
      <c r="E5516" s="500" t="s">
        <v>11099</v>
      </c>
      <c r="F5516" s="500" t="s">
        <v>580</v>
      </c>
      <c r="G5516" s="500" t="s">
        <v>17094</v>
      </c>
      <c r="H5516" s="500" t="s">
        <v>6989</v>
      </c>
      <c r="I5516" s="500" t="s">
        <v>688</v>
      </c>
      <c r="J5516" s="500" t="s">
        <v>689</v>
      </c>
      <c r="K5516" s="500" t="s">
        <v>2306</v>
      </c>
      <c r="L5516" s="500" t="s">
        <v>27724</v>
      </c>
      <c r="M5516" s="500" t="s">
        <v>2307</v>
      </c>
      <c r="N5516" s="500" t="s">
        <v>17095</v>
      </c>
    </row>
    <row r="5517" spans="1:14">
      <c r="A5517" s="500" t="s">
        <v>686</v>
      </c>
      <c r="B5517" s="500" t="s">
        <v>2858</v>
      </c>
      <c r="C5517" s="500" t="s">
        <v>2888</v>
      </c>
      <c r="D5517" s="500" t="s">
        <v>2889</v>
      </c>
      <c r="E5517" s="500" t="s">
        <v>11099</v>
      </c>
      <c r="F5517" s="500" t="s">
        <v>580</v>
      </c>
      <c r="G5517" s="500" t="s">
        <v>17096</v>
      </c>
      <c r="H5517" s="500" t="s">
        <v>11281</v>
      </c>
      <c r="I5517" s="500" t="s">
        <v>688</v>
      </c>
      <c r="J5517" s="500" t="s">
        <v>689</v>
      </c>
      <c r="K5517" s="500" t="s">
        <v>2306</v>
      </c>
      <c r="L5517" s="500" t="s">
        <v>27724</v>
      </c>
      <c r="M5517" s="500" t="s">
        <v>2307</v>
      </c>
      <c r="N5517" s="500" t="s">
        <v>17097</v>
      </c>
    </row>
    <row r="5518" spans="1:14">
      <c r="A5518" s="500" t="s">
        <v>686</v>
      </c>
      <c r="B5518" s="500" t="s">
        <v>2858</v>
      </c>
      <c r="C5518" s="500" t="s">
        <v>2888</v>
      </c>
      <c r="D5518" s="500" t="s">
        <v>2889</v>
      </c>
      <c r="E5518" s="500" t="s">
        <v>11099</v>
      </c>
      <c r="F5518" s="500" t="s">
        <v>580</v>
      </c>
      <c r="G5518" s="500" t="s">
        <v>17098</v>
      </c>
      <c r="H5518" s="500" t="s">
        <v>16051</v>
      </c>
      <c r="I5518" s="500" t="s">
        <v>688</v>
      </c>
      <c r="J5518" s="500" t="s">
        <v>689</v>
      </c>
      <c r="K5518" s="500" t="s">
        <v>2306</v>
      </c>
      <c r="L5518" s="500" t="s">
        <v>27724</v>
      </c>
      <c r="M5518" s="500" t="s">
        <v>2307</v>
      </c>
      <c r="N5518" s="500" t="s">
        <v>17099</v>
      </c>
    </row>
    <row r="5519" spans="1:14">
      <c r="A5519" s="500" t="s">
        <v>686</v>
      </c>
      <c r="B5519" s="500" t="s">
        <v>2858</v>
      </c>
      <c r="C5519" s="500" t="s">
        <v>2888</v>
      </c>
      <c r="D5519" s="500" t="s">
        <v>2889</v>
      </c>
      <c r="E5519" s="500" t="s">
        <v>11099</v>
      </c>
      <c r="F5519" s="500" t="s">
        <v>580</v>
      </c>
      <c r="G5519" s="500" t="s">
        <v>17100</v>
      </c>
      <c r="H5519" s="500" t="s">
        <v>6926</v>
      </c>
      <c r="I5519" s="500" t="s">
        <v>688</v>
      </c>
      <c r="J5519" s="500" t="s">
        <v>689</v>
      </c>
      <c r="K5519" s="500" t="s">
        <v>2306</v>
      </c>
      <c r="L5519" s="500" t="s">
        <v>27724</v>
      </c>
      <c r="M5519" s="500" t="s">
        <v>2307</v>
      </c>
      <c r="N5519" s="500" t="s">
        <v>17101</v>
      </c>
    </row>
    <row r="5520" spans="1:14">
      <c r="A5520" s="500" t="s">
        <v>686</v>
      </c>
      <c r="B5520" s="500" t="s">
        <v>2858</v>
      </c>
      <c r="C5520" s="500" t="s">
        <v>2888</v>
      </c>
      <c r="D5520" s="500" t="s">
        <v>2889</v>
      </c>
      <c r="E5520" s="500" t="s">
        <v>11099</v>
      </c>
      <c r="F5520" s="500" t="s">
        <v>580</v>
      </c>
      <c r="G5520" s="500" t="s">
        <v>17102</v>
      </c>
      <c r="H5520" s="500" t="s">
        <v>4039</v>
      </c>
      <c r="I5520" s="500" t="s">
        <v>688</v>
      </c>
      <c r="J5520" s="500" t="s">
        <v>689</v>
      </c>
      <c r="K5520" s="500" t="s">
        <v>2306</v>
      </c>
      <c r="L5520" s="500" t="s">
        <v>27724</v>
      </c>
      <c r="M5520" s="500" t="s">
        <v>2307</v>
      </c>
      <c r="N5520" s="500" t="s">
        <v>17103</v>
      </c>
    </row>
    <row r="5521" spans="1:14">
      <c r="A5521" s="500" t="s">
        <v>686</v>
      </c>
      <c r="B5521" s="500" t="s">
        <v>2858</v>
      </c>
      <c r="C5521" s="500" t="s">
        <v>2888</v>
      </c>
      <c r="D5521" s="500" t="s">
        <v>2889</v>
      </c>
      <c r="E5521" s="500" t="s">
        <v>11099</v>
      </c>
      <c r="F5521" s="500" t="s">
        <v>580</v>
      </c>
      <c r="G5521" s="500" t="s">
        <v>17104</v>
      </c>
      <c r="H5521" s="500" t="s">
        <v>11833</v>
      </c>
      <c r="I5521" s="500" t="s">
        <v>688</v>
      </c>
      <c r="J5521" s="500" t="s">
        <v>689</v>
      </c>
      <c r="K5521" s="500" t="s">
        <v>2306</v>
      </c>
      <c r="L5521" s="500" t="s">
        <v>27724</v>
      </c>
      <c r="M5521" s="500" t="s">
        <v>2307</v>
      </c>
      <c r="N5521" s="500" t="s">
        <v>17105</v>
      </c>
    </row>
    <row r="5522" spans="1:14">
      <c r="A5522" s="500" t="s">
        <v>686</v>
      </c>
      <c r="B5522" s="500" t="s">
        <v>2858</v>
      </c>
      <c r="C5522" s="500" t="s">
        <v>2888</v>
      </c>
      <c r="D5522" s="500" t="s">
        <v>2889</v>
      </c>
      <c r="E5522" s="500" t="s">
        <v>11099</v>
      </c>
      <c r="F5522" s="500" t="s">
        <v>580</v>
      </c>
      <c r="G5522" s="500" t="s">
        <v>17106</v>
      </c>
      <c r="H5522" s="500" t="s">
        <v>17107</v>
      </c>
      <c r="I5522" s="500" t="s">
        <v>688</v>
      </c>
      <c r="J5522" s="500" t="s">
        <v>689</v>
      </c>
      <c r="K5522" s="500" t="s">
        <v>2306</v>
      </c>
      <c r="L5522" s="500" t="s">
        <v>27724</v>
      </c>
      <c r="M5522" s="500" t="s">
        <v>2307</v>
      </c>
      <c r="N5522" s="500" t="s">
        <v>17108</v>
      </c>
    </row>
    <row r="5523" spans="1:14">
      <c r="A5523" s="500" t="s">
        <v>686</v>
      </c>
      <c r="B5523" s="500" t="s">
        <v>2858</v>
      </c>
      <c r="C5523" s="500" t="s">
        <v>2888</v>
      </c>
      <c r="D5523" s="500" t="s">
        <v>2889</v>
      </c>
      <c r="E5523" s="500" t="s">
        <v>11099</v>
      </c>
      <c r="F5523" s="500" t="s">
        <v>580</v>
      </c>
      <c r="G5523" s="500" t="s">
        <v>17109</v>
      </c>
      <c r="H5523" s="500" t="s">
        <v>11318</v>
      </c>
      <c r="I5523" s="500" t="s">
        <v>688</v>
      </c>
      <c r="J5523" s="500" t="s">
        <v>689</v>
      </c>
      <c r="K5523" s="500" t="s">
        <v>2306</v>
      </c>
      <c r="L5523" s="500" t="s">
        <v>27724</v>
      </c>
      <c r="M5523" s="500" t="s">
        <v>2307</v>
      </c>
      <c r="N5523" s="500" t="s">
        <v>17110</v>
      </c>
    </row>
    <row r="5524" spans="1:14">
      <c r="A5524" s="500" t="s">
        <v>686</v>
      </c>
      <c r="B5524" s="500" t="s">
        <v>2858</v>
      </c>
      <c r="C5524" s="500" t="s">
        <v>2888</v>
      </c>
      <c r="D5524" s="500" t="s">
        <v>2889</v>
      </c>
      <c r="E5524" s="500" t="s">
        <v>11099</v>
      </c>
      <c r="F5524" s="500" t="s">
        <v>580</v>
      </c>
      <c r="G5524" s="500" t="s">
        <v>17111</v>
      </c>
      <c r="H5524" s="500" t="s">
        <v>14326</v>
      </c>
      <c r="I5524" s="500" t="s">
        <v>688</v>
      </c>
      <c r="J5524" s="500" t="s">
        <v>689</v>
      </c>
      <c r="K5524" s="500" t="s">
        <v>2306</v>
      </c>
      <c r="L5524" s="500" t="s">
        <v>27724</v>
      </c>
      <c r="M5524" s="500" t="s">
        <v>2307</v>
      </c>
      <c r="N5524" s="500" t="s">
        <v>17112</v>
      </c>
    </row>
    <row r="5525" spans="1:14">
      <c r="A5525" s="500" t="s">
        <v>686</v>
      </c>
      <c r="B5525" s="500" t="s">
        <v>2858</v>
      </c>
      <c r="C5525" s="500" t="s">
        <v>2888</v>
      </c>
      <c r="D5525" s="500" t="s">
        <v>2889</v>
      </c>
      <c r="E5525" s="500" t="s">
        <v>11099</v>
      </c>
      <c r="F5525" s="500" t="s">
        <v>580</v>
      </c>
      <c r="G5525" s="500" t="s">
        <v>17113</v>
      </c>
      <c r="H5525" s="500" t="s">
        <v>11730</v>
      </c>
      <c r="I5525" s="500" t="s">
        <v>688</v>
      </c>
      <c r="J5525" s="500" t="s">
        <v>689</v>
      </c>
      <c r="K5525" s="500" t="s">
        <v>2306</v>
      </c>
      <c r="L5525" s="500" t="s">
        <v>27724</v>
      </c>
      <c r="M5525" s="500" t="s">
        <v>2307</v>
      </c>
      <c r="N5525" s="500" t="s">
        <v>17114</v>
      </c>
    </row>
    <row r="5526" spans="1:14">
      <c r="A5526" s="500" t="s">
        <v>686</v>
      </c>
      <c r="B5526" s="500" t="s">
        <v>2858</v>
      </c>
      <c r="C5526" s="500" t="s">
        <v>2888</v>
      </c>
      <c r="D5526" s="500" t="s">
        <v>2889</v>
      </c>
      <c r="E5526" s="500" t="s">
        <v>11099</v>
      </c>
      <c r="F5526" s="500" t="s">
        <v>580</v>
      </c>
      <c r="G5526" s="500" t="s">
        <v>17115</v>
      </c>
      <c r="H5526" s="500" t="s">
        <v>14564</v>
      </c>
      <c r="I5526" s="500" t="s">
        <v>688</v>
      </c>
      <c r="J5526" s="500" t="s">
        <v>689</v>
      </c>
      <c r="K5526" s="500" t="s">
        <v>2306</v>
      </c>
      <c r="L5526" s="500" t="s">
        <v>27724</v>
      </c>
      <c r="M5526" s="500" t="s">
        <v>2307</v>
      </c>
      <c r="N5526" s="500" t="s">
        <v>17116</v>
      </c>
    </row>
    <row r="5527" spans="1:14">
      <c r="A5527" s="500" t="s">
        <v>686</v>
      </c>
      <c r="B5527" s="500" t="s">
        <v>2858</v>
      </c>
      <c r="C5527" s="500" t="s">
        <v>2888</v>
      </c>
      <c r="D5527" s="500" t="s">
        <v>2889</v>
      </c>
      <c r="E5527" s="500" t="s">
        <v>11099</v>
      </c>
      <c r="F5527" s="500" t="s">
        <v>580</v>
      </c>
      <c r="G5527" s="500" t="s">
        <v>17117</v>
      </c>
      <c r="H5527" s="500" t="s">
        <v>14819</v>
      </c>
      <c r="I5527" s="500" t="s">
        <v>688</v>
      </c>
      <c r="J5527" s="500" t="s">
        <v>689</v>
      </c>
      <c r="K5527" s="500" t="s">
        <v>2306</v>
      </c>
      <c r="L5527" s="500" t="s">
        <v>27724</v>
      </c>
      <c r="M5527" s="500" t="s">
        <v>2307</v>
      </c>
      <c r="N5527" s="500" t="s">
        <v>17118</v>
      </c>
    </row>
    <row r="5528" spans="1:14">
      <c r="A5528" s="500" t="s">
        <v>686</v>
      </c>
      <c r="B5528" s="500" t="s">
        <v>2858</v>
      </c>
      <c r="C5528" s="500" t="s">
        <v>2888</v>
      </c>
      <c r="D5528" s="500" t="s">
        <v>2889</v>
      </c>
      <c r="E5528" s="500" t="s">
        <v>11099</v>
      </c>
      <c r="F5528" s="500" t="s">
        <v>580</v>
      </c>
      <c r="G5528" s="500" t="s">
        <v>17119</v>
      </c>
      <c r="H5528" s="500" t="s">
        <v>15073</v>
      </c>
      <c r="I5528" s="500" t="s">
        <v>688</v>
      </c>
      <c r="J5528" s="500" t="s">
        <v>689</v>
      </c>
      <c r="K5528" s="500" t="s">
        <v>2306</v>
      </c>
      <c r="L5528" s="500" t="s">
        <v>27724</v>
      </c>
      <c r="M5528" s="500" t="s">
        <v>2307</v>
      </c>
      <c r="N5528" s="500" t="s">
        <v>17120</v>
      </c>
    </row>
    <row r="5529" spans="1:14">
      <c r="A5529" s="500" t="s">
        <v>686</v>
      </c>
      <c r="B5529" s="500" t="s">
        <v>2858</v>
      </c>
      <c r="C5529" s="500" t="s">
        <v>2888</v>
      </c>
      <c r="D5529" s="500" t="s">
        <v>2889</v>
      </c>
      <c r="E5529" s="500" t="s">
        <v>11099</v>
      </c>
      <c r="F5529" s="500" t="s">
        <v>580</v>
      </c>
      <c r="G5529" s="500" t="s">
        <v>17121</v>
      </c>
      <c r="H5529" s="500" t="s">
        <v>15597</v>
      </c>
      <c r="I5529" s="500" t="s">
        <v>688</v>
      </c>
      <c r="J5529" s="500" t="s">
        <v>689</v>
      </c>
      <c r="K5529" s="500" t="s">
        <v>2306</v>
      </c>
      <c r="L5529" s="500" t="s">
        <v>27724</v>
      </c>
      <c r="M5529" s="500" t="s">
        <v>2307</v>
      </c>
      <c r="N5529" s="500" t="s">
        <v>17122</v>
      </c>
    </row>
    <row r="5530" spans="1:14">
      <c r="A5530" s="500" t="s">
        <v>686</v>
      </c>
      <c r="B5530" s="500" t="s">
        <v>2858</v>
      </c>
      <c r="C5530" s="500" t="s">
        <v>2888</v>
      </c>
      <c r="D5530" s="500" t="s">
        <v>2889</v>
      </c>
      <c r="E5530" s="500" t="s">
        <v>11099</v>
      </c>
      <c r="F5530" s="500" t="s">
        <v>580</v>
      </c>
      <c r="G5530" s="500" t="s">
        <v>17123</v>
      </c>
      <c r="H5530" s="500" t="s">
        <v>11088</v>
      </c>
      <c r="I5530" s="500" t="s">
        <v>688</v>
      </c>
      <c r="J5530" s="500" t="s">
        <v>689</v>
      </c>
      <c r="K5530" s="500" t="s">
        <v>2306</v>
      </c>
      <c r="L5530" s="500" t="s">
        <v>27724</v>
      </c>
      <c r="M5530" s="500" t="s">
        <v>2307</v>
      </c>
      <c r="N5530" s="500" t="s">
        <v>17124</v>
      </c>
    </row>
    <row r="5531" spans="1:14">
      <c r="A5531" s="500" t="s">
        <v>686</v>
      </c>
      <c r="B5531" s="500" t="s">
        <v>2858</v>
      </c>
      <c r="C5531" s="500" t="s">
        <v>2888</v>
      </c>
      <c r="D5531" s="500" t="s">
        <v>2889</v>
      </c>
      <c r="E5531" s="500" t="s">
        <v>11099</v>
      </c>
      <c r="F5531" s="500" t="s">
        <v>580</v>
      </c>
      <c r="G5531" s="500" t="s">
        <v>17125</v>
      </c>
      <c r="H5531" s="500" t="s">
        <v>12908</v>
      </c>
      <c r="I5531" s="500" t="s">
        <v>688</v>
      </c>
      <c r="J5531" s="500" t="s">
        <v>689</v>
      </c>
      <c r="K5531" s="500" t="s">
        <v>2306</v>
      </c>
      <c r="L5531" s="500" t="s">
        <v>27724</v>
      </c>
      <c r="M5531" s="500" t="s">
        <v>2307</v>
      </c>
      <c r="N5531" s="500" t="s">
        <v>17126</v>
      </c>
    </row>
    <row r="5532" spans="1:14">
      <c r="A5532" s="500" t="s">
        <v>686</v>
      </c>
      <c r="B5532" s="500" t="s">
        <v>2858</v>
      </c>
      <c r="C5532" s="500" t="s">
        <v>2888</v>
      </c>
      <c r="D5532" s="500" t="s">
        <v>2889</v>
      </c>
      <c r="E5532" s="500" t="s">
        <v>11099</v>
      </c>
      <c r="F5532" s="500" t="s">
        <v>580</v>
      </c>
      <c r="G5532" s="500" t="s">
        <v>17127</v>
      </c>
      <c r="H5532" s="500" t="s">
        <v>16353</v>
      </c>
      <c r="I5532" s="500" t="s">
        <v>688</v>
      </c>
      <c r="J5532" s="500" t="s">
        <v>689</v>
      </c>
      <c r="K5532" s="500" t="s">
        <v>2306</v>
      </c>
      <c r="L5532" s="500" t="s">
        <v>27724</v>
      </c>
      <c r="M5532" s="500" t="s">
        <v>2307</v>
      </c>
      <c r="N5532" s="500" t="s">
        <v>17128</v>
      </c>
    </row>
    <row r="5533" spans="1:14">
      <c r="A5533" s="500" t="s">
        <v>686</v>
      </c>
      <c r="B5533" s="500" t="s">
        <v>2858</v>
      </c>
      <c r="C5533" s="500" t="s">
        <v>2888</v>
      </c>
      <c r="D5533" s="500" t="s">
        <v>2889</v>
      </c>
      <c r="E5533" s="500" t="s">
        <v>11099</v>
      </c>
      <c r="F5533" s="500" t="s">
        <v>580</v>
      </c>
      <c r="G5533" s="500" t="s">
        <v>17129</v>
      </c>
      <c r="H5533" s="500" t="s">
        <v>12834</v>
      </c>
      <c r="I5533" s="500" t="s">
        <v>688</v>
      </c>
      <c r="J5533" s="500" t="s">
        <v>689</v>
      </c>
      <c r="K5533" s="500" t="s">
        <v>2306</v>
      </c>
      <c r="L5533" s="500" t="s">
        <v>27724</v>
      </c>
      <c r="M5533" s="500" t="s">
        <v>2307</v>
      </c>
      <c r="N5533" s="500" t="s">
        <v>17130</v>
      </c>
    </row>
    <row r="5534" spans="1:14">
      <c r="A5534" s="500" t="s">
        <v>686</v>
      </c>
      <c r="B5534" s="500" t="s">
        <v>2858</v>
      </c>
      <c r="C5534" s="500" t="s">
        <v>2888</v>
      </c>
      <c r="D5534" s="500" t="s">
        <v>2889</v>
      </c>
      <c r="E5534" s="500" t="s">
        <v>11099</v>
      </c>
      <c r="F5534" s="500" t="s">
        <v>580</v>
      </c>
      <c r="G5534" s="500" t="s">
        <v>17131</v>
      </c>
      <c r="H5534" s="500" t="s">
        <v>11336</v>
      </c>
      <c r="I5534" s="500" t="s">
        <v>688</v>
      </c>
      <c r="J5534" s="500" t="s">
        <v>689</v>
      </c>
      <c r="K5534" s="500" t="s">
        <v>2306</v>
      </c>
      <c r="L5534" s="500" t="s">
        <v>27724</v>
      </c>
      <c r="M5534" s="500" t="s">
        <v>2307</v>
      </c>
      <c r="N5534" s="500" t="s">
        <v>17132</v>
      </c>
    </row>
    <row r="5535" spans="1:14">
      <c r="A5535" s="500" t="s">
        <v>686</v>
      </c>
      <c r="B5535" s="500" t="s">
        <v>2858</v>
      </c>
      <c r="C5535" s="500" t="s">
        <v>2888</v>
      </c>
      <c r="D5535" s="500" t="s">
        <v>2889</v>
      </c>
      <c r="E5535" s="500" t="s">
        <v>11099</v>
      </c>
      <c r="F5535" s="500" t="s">
        <v>580</v>
      </c>
      <c r="G5535" s="500" t="s">
        <v>17133</v>
      </c>
      <c r="H5535" s="500" t="s">
        <v>11318</v>
      </c>
      <c r="I5535" s="500" t="s">
        <v>688</v>
      </c>
      <c r="J5535" s="500" t="s">
        <v>689</v>
      </c>
      <c r="K5535" s="500" t="s">
        <v>2306</v>
      </c>
      <c r="L5535" s="500" t="s">
        <v>27724</v>
      </c>
      <c r="M5535" s="500" t="s">
        <v>2307</v>
      </c>
      <c r="N5535" s="500" t="s">
        <v>17134</v>
      </c>
    </row>
    <row r="5536" spans="1:14">
      <c r="A5536" s="500" t="s">
        <v>686</v>
      </c>
      <c r="B5536" s="500" t="s">
        <v>2858</v>
      </c>
      <c r="C5536" s="500" t="s">
        <v>2888</v>
      </c>
      <c r="D5536" s="500" t="s">
        <v>2889</v>
      </c>
      <c r="E5536" s="500" t="s">
        <v>11099</v>
      </c>
      <c r="F5536" s="500" t="s">
        <v>580</v>
      </c>
      <c r="G5536" s="500" t="s">
        <v>17135</v>
      </c>
      <c r="H5536" s="500" t="s">
        <v>14326</v>
      </c>
      <c r="I5536" s="500" t="s">
        <v>688</v>
      </c>
      <c r="J5536" s="500" t="s">
        <v>689</v>
      </c>
      <c r="K5536" s="500" t="s">
        <v>2306</v>
      </c>
      <c r="L5536" s="500" t="s">
        <v>27724</v>
      </c>
      <c r="M5536" s="500" t="s">
        <v>2307</v>
      </c>
      <c r="N5536" s="500" t="s">
        <v>17136</v>
      </c>
    </row>
    <row r="5537" spans="1:14">
      <c r="A5537" s="500" t="s">
        <v>686</v>
      </c>
      <c r="B5537" s="500" t="s">
        <v>2858</v>
      </c>
      <c r="C5537" s="500" t="s">
        <v>2888</v>
      </c>
      <c r="D5537" s="500" t="s">
        <v>2889</v>
      </c>
      <c r="E5537" s="500" t="s">
        <v>11099</v>
      </c>
      <c r="F5537" s="500" t="s">
        <v>580</v>
      </c>
      <c r="G5537" s="500" t="s">
        <v>17137</v>
      </c>
      <c r="H5537" s="500" t="s">
        <v>11730</v>
      </c>
      <c r="I5537" s="500" t="s">
        <v>688</v>
      </c>
      <c r="J5537" s="500" t="s">
        <v>689</v>
      </c>
      <c r="K5537" s="500" t="s">
        <v>2306</v>
      </c>
      <c r="L5537" s="500" t="s">
        <v>27724</v>
      </c>
      <c r="M5537" s="500" t="s">
        <v>2307</v>
      </c>
      <c r="N5537" s="500" t="s">
        <v>17138</v>
      </c>
    </row>
    <row r="5538" spans="1:14">
      <c r="A5538" s="500" t="s">
        <v>686</v>
      </c>
      <c r="B5538" s="500" t="s">
        <v>2858</v>
      </c>
      <c r="C5538" s="500" t="s">
        <v>2888</v>
      </c>
      <c r="D5538" s="500" t="s">
        <v>2889</v>
      </c>
      <c r="E5538" s="500" t="s">
        <v>11099</v>
      </c>
      <c r="F5538" s="500" t="s">
        <v>580</v>
      </c>
      <c r="G5538" s="500" t="s">
        <v>17139</v>
      </c>
      <c r="H5538" s="500" t="s">
        <v>14564</v>
      </c>
      <c r="I5538" s="500" t="s">
        <v>688</v>
      </c>
      <c r="J5538" s="500" t="s">
        <v>689</v>
      </c>
      <c r="K5538" s="500" t="s">
        <v>2306</v>
      </c>
      <c r="L5538" s="500" t="s">
        <v>27724</v>
      </c>
      <c r="M5538" s="500" t="s">
        <v>2307</v>
      </c>
      <c r="N5538" s="500" t="s">
        <v>17140</v>
      </c>
    </row>
    <row r="5539" spans="1:14">
      <c r="A5539" s="500" t="s">
        <v>686</v>
      </c>
      <c r="B5539" s="500" t="s">
        <v>2858</v>
      </c>
      <c r="C5539" s="500" t="s">
        <v>2888</v>
      </c>
      <c r="D5539" s="500" t="s">
        <v>2889</v>
      </c>
      <c r="E5539" s="500" t="s">
        <v>11099</v>
      </c>
      <c r="F5539" s="500" t="s">
        <v>580</v>
      </c>
      <c r="G5539" s="500" t="s">
        <v>17141</v>
      </c>
      <c r="H5539" s="500" t="s">
        <v>14819</v>
      </c>
      <c r="I5539" s="500" t="s">
        <v>688</v>
      </c>
      <c r="J5539" s="500" t="s">
        <v>689</v>
      </c>
      <c r="K5539" s="500" t="s">
        <v>2306</v>
      </c>
      <c r="L5539" s="500" t="s">
        <v>27724</v>
      </c>
      <c r="M5539" s="500" t="s">
        <v>2307</v>
      </c>
      <c r="N5539" s="500" t="s">
        <v>17142</v>
      </c>
    </row>
    <row r="5540" spans="1:14">
      <c r="A5540" s="500" t="s">
        <v>686</v>
      </c>
      <c r="B5540" s="500" t="s">
        <v>2858</v>
      </c>
      <c r="C5540" s="500" t="s">
        <v>2888</v>
      </c>
      <c r="D5540" s="500" t="s">
        <v>2889</v>
      </c>
      <c r="E5540" s="500" t="s">
        <v>11099</v>
      </c>
      <c r="F5540" s="500" t="s">
        <v>580</v>
      </c>
      <c r="G5540" s="500" t="s">
        <v>17143</v>
      </c>
      <c r="H5540" s="500" t="s">
        <v>15073</v>
      </c>
      <c r="I5540" s="500" t="s">
        <v>688</v>
      </c>
      <c r="J5540" s="500" t="s">
        <v>689</v>
      </c>
      <c r="K5540" s="500" t="s">
        <v>2306</v>
      </c>
      <c r="L5540" s="500" t="s">
        <v>27724</v>
      </c>
      <c r="M5540" s="500" t="s">
        <v>2307</v>
      </c>
      <c r="N5540" s="500" t="s">
        <v>17144</v>
      </c>
    </row>
    <row r="5541" spans="1:14">
      <c r="A5541" s="500" t="s">
        <v>686</v>
      </c>
      <c r="B5541" s="500" t="s">
        <v>2858</v>
      </c>
      <c r="C5541" s="500" t="s">
        <v>2888</v>
      </c>
      <c r="D5541" s="500" t="s">
        <v>2889</v>
      </c>
      <c r="E5541" s="500" t="s">
        <v>11099</v>
      </c>
      <c r="F5541" s="500" t="s">
        <v>580</v>
      </c>
      <c r="G5541" s="500" t="s">
        <v>17145</v>
      </c>
      <c r="H5541" s="500" t="s">
        <v>15597</v>
      </c>
      <c r="I5541" s="500" t="s">
        <v>688</v>
      </c>
      <c r="J5541" s="500" t="s">
        <v>689</v>
      </c>
      <c r="K5541" s="500" t="s">
        <v>2306</v>
      </c>
      <c r="L5541" s="500" t="s">
        <v>27724</v>
      </c>
      <c r="M5541" s="500" t="s">
        <v>2307</v>
      </c>
      <c r="N5541" s="500" t="s">
        <v>17146</v>
      </c>
    </row>
    <row r="5542" spans="1:14">
      <c r="A5542" s="500" t="s">
        <v>686</v>
      </c>
      <c r="B5542" s="500" t="s">
        <v>2858</v>
      </c>
      <c r="C5542" s="500" t="s">
        <v>2888</v>
      </c>
      <c r="D5542" s="500" t="s">
        <v>2889</v>
      </c>
      <c r="E5542" s="500" t="s">
        <v>11099</v>
      </c>
      <c r="F5542" s="500" t="s">
        <v>580</v>
      </c>
      <c r="G5542" s="500" t="s">
        <v>17147</v>
      </c>
      <c r="H5542" s="500" t="s">
        <v>11088</v>
      </c>
      <c r="I5542" s="500" t="s">
        <v>688</v>
      </c>
      <c r="J5542" s="500" t="s">
        <v>689</v>
      </c>
      <c r="K5542" s="500" t="s">
        <v>2306</v>
      </c>
      <c r="L5542" s="500" t="s">
        <v>27724</v>
      </c>
      <c r="M5542" s="500" t="s">
        <v>2307</v>
      </c>
      <c r="N5542" s="500" t="s">
        <v>17148</v>
      </c>
    </row>
    <row r="5543" spans="1:14">
      <c r="A5543" s="500" t="s">
        <v>686</v>
      </c>
      <c r="B5543" s="500" t="s">
        <v>2858</v>
      </c>
      <c r="C5543" s="500" t="s">
        <v>2888</v>
      </c>
      <c r="D5543" s="500" t="s">
        <v>2889</v>
      </c>
      <c r="E5543" s="500" t="s">
        <v>11099</v>
      </c>
      <c r="F5543" s="500" t="s">
        <v>580</v>
      </c>
      <c r="G5543" s="500" t="s">
        <v>17149</v>
      </c>
      <c r="H5543" s="500" t="s">
        <v>12908</v>
      </c>
      <c r="I5543" s="500" t="s">
        <v>688</v>
      </c>
      <c r="J5543" s="500" t="s">
        <v>689</v>
      </c>
      <c r="K5543" s="500" t="s">
        <v>2306</v>
      </c>
      <c r="L5543" s="500" t="s">
        <v>27724</v>
      </c>
      <c r="M5543" s="500" t="s">
        <v>2307</v>
      </c>
      <c r="N5543" s="500" t="s">
        <v>17150</v>
      </c>
    </row>
    <row r="5544" spans="1:14">
      <c r="A5544" s="500" t="s">
        <v>686</v>
      </c>
      <c r="B5544" s="500" t="s">
        <v>2858</v>
      </c>
      <c r="C5544" s="500" t="s">
        <v>2888</v>
      </c>
      <c r="D5544" s="500" t="s">
        <v>2889</v>
      </c>
      <c r="E5544" s="500" t="s">
        <v>11099</v>
      </c>
      <c r="F5544" s="500" t="s">
        <v>580</v>
      </c>
      <c r="G5544" s="500" t="s">
        <v>17151</v>
      </c>
      <c r="H5544" s="500" t="s">
        <v>16353</v>
      </c>
      <c r="I5544" s="500" t="s">
        <v>688</v>
      </c>
      <c r="J5544" s="500" t="s">
        <v>689</v>
      </c>
      <c r="K5544" s="500" t="s">
        <v>2306</v>
      </c>
      <c r="L5544" s="500" t="s">
        <v>27724</v>
      </c>
      <c r="M5544" s="500" t="s">
        <v>2307</v>
      </c>
      <c r="N5544" s="500" t="s">
        <v>17152</v>
      </c>
    </row>
    <row r="5545" spans="1:14">
      <c r="A5545" s="500" t="s">
        <v>686</v>
      </c>
      <c r="B5545" s="500" t="s">
        <v>2858</v>
      </c>
      <c r="C5545" s="500" t="s">
        <v>2888</v>
      </c>
      <c r="D5545" s="500" t="s">
        <v>2889</v>
      </c>
      <c r="E5545" s="500" t="s">
        <v>11099</v>
      </c>
      <c r="F5545" s="500" t="s">
        <v>580</v>
      </c>
      <c r="G5545" s="500" t="s">
        <v>17153</v>
      </c>
      <c r="H5545" s="500" t="s">
        <v>12834</v>
      </c>
      <c r="I5545" s="500" t="s">
        <v>688</v>
      </c>
      <c r="J5545" s="500" t="s">
        <v>689</v>
      </c>
      <c r="K5545" s="500" t="s">
        <v>2306</v>
      </c>
      <c r="L5545" s="500" t="s">
        <v>27724</v>
      </c>
      <c r="M5545" s="500" t="s">
        <v>2307</v>
      </c>
      <c r="N5545" s="500" t="s">
        <v>17154</v>
      </c>
    </row>
    <row r="5546" spans="1:14">
      <c r="A5546" s="500" t="s">
        <v>686</v>
      </c>
      <c r="B5546" s="500" t="s">
        <v>2858</v>
      </c>
      <c r="C5546" s="500" t="s">
        <v>2888</v>
      </c>
      <c r="D5546" s="500" t="s">
        <v>2889</v>
      </c>
      <c r="E5546" s="500" t="s">
        <v>11099</v>
      </c>
      <c r="F5546" s="500" t="s">
        <v>580</v>
      </c>
      <c r="G5546" s="500" t="s">
        <v>17155</v>
      </c>
      <c r="H5546" s="500" t="s">
        <v>11336</v>
      </c>
      <c r="I5546" s="500" t="s">
        <v>688</v>
      </c>
      <c r="J5546" s="500" t="s">
        <v>689</v>
      </c>
      <c r="K5546" s="500" t="s">
        <v>2306</v>
      </c>
      <c r="L5546" s="500" t="s">
        <v>27724</v>
      </c>
      <c r="M5546" s="500" t="s">
        <v>2307</v>
      </c>
      <c r="N5546" s="500" t="s">
        <v>17156</v>
      </c>
    </row>
    <row r="5547" spans="1:14">
      <c r="A5547" s="500" t="s">
        <v>686</v>
      </c>
      <c r="B5547" s="500" t="s">
        <v>2858</v>
      </c>
      <c r="C5547" s="500" t="s">
        <v>2888</v>
      </c>
      <c r="D5547" s="500" t="s">
        <v>2889</v>
      </c>
      <c r="E5547" s="500" t="s">
        <v>11099</v>
      </c>
      <c r="F5547" s="500" t="s">
        <v>580</v>
      </c>
      <c r="G5547" s="500" t="s">
        <v>17157</v>
      </c>
      <c r="H5547" s="500" t="s">
        <v>17158</v>
      </c>
      <c r="I5547" s="500" t="s">
        <v>688</v>
      </c>
      <c r="J5547" s="500" t="s">
        <v>689</v>
      </c>
      <c r="K5547" s="500" t="s">
        <v>2306</v>
      </c>
      <c r="L5547" s="500" t="s">
        <v>27724</v>
      </c>
      <c r="M5547" s="500" t="s">
        <v>2307</v>
      </c>
      <c r="N5547" s="500" t="s">
        <v>17159</v>
      </c>
    </row>
    <row r="5548" spans="1:14">
      <c r="A5548" s="500" t="s">
        <v>686</v>
      </c>
      <c r="B5548" s="500" t="s">
        <v>2858</v>
      </c>
      <c r="C5548" s="500" t="s">
        <v>2888</v>
      </c>
      <c r="D5548" s="500" t="s">
        <v>2889</v>
      </c>
      <c r="E5548" s="500" t="s">
        <v>11099</v>
      </c>
      <c r="F5548" s="500" t="s">
        <v>580</v>
      </c>
      <c r="G5548" s="500" t="s">
        <v>17160</v>
      </c>
      <c r="H5548" s="500" t="s">
        <v>7011</v>
      </c>
      <c r="I5548" s="500" t="s">
        <v>688</v>
      </c>
      <c r="J5548" s="500" t="s">
        <v>689</v>
      </c>
      <c r="K5548" s="500" t="s">
        <v>2306</v>
      </c>
      <c r="L5548" s="500" t="s">
        <v>27724</v>
      </c>
      <c r="M5548" s="500" t="s">
        <v>2307</v>
      </c>
      <c r="N5548" s="500" t="s">
        <v>17161</v>
      </c>
    </row>
    <row r="5549" spans="1:14">
      <c r="A5549" s="500" t="s">
        <v>686</v>
      </c>
      <c r="B5549" s="500" t="s">
        <v>2858</v>
      </c>
      <c r="C5549" s="500" t="s">
        <v>2888</v>
      </c>
      <c r="D5549" s="500" t="s">
        <v>2889</v>
      </c>
      <c r="E5549" s="500" t="s">
        <v>11099</v>
      </c>
      <c r="F5549" s="500" t="s">
        <v>580</v>
      </c>
      <c r="G5549" s="500" t="s">
        <v>17162</v>
      </c>
      <c r="H5549" s="500" t="s">
        <v>14381</v>
      </c>
      <c r="I5549" s="500" t="s">
        <v>688</v>
      </c>
      <c r="J5549" s="500" t="s">
        <v>689</v>
      </c>
      <c r="K5549" s="500" t="s">
        <v>2306</v>
      </c>
      <c r="L5549" s="500" t="s">
        <v>27724</v>
      </c>
      <c r="M5549" s="500" t="s">
        <v>2307</v>
      </c>
      <c r="N5549" s="500" t="s">
        <v>17163</v>
      </c>
    </row>
    <row r="5550" spans="1:14">
      <c r="A5550" s="500" t="s">
        <v>686</v>
      </c>
      <c r="B5550" s="500" t="s">
        <v>2858</v>
      </c>
      <c r="C5550" s="500" t="s">
        <v>2888</v>
      </c>
      <c r="D5550" s="500" t="s">
        <v>2889</v>
      </c>
      <c r="E5550" s="500" t="s">
        <v>11099</v>
      </c>
      <c r="F5550" s="500" t="s">
        <v>580</v>
      </c>
      <c r="G5550" s="500" t="s">
        <v>17164</v>
      </c>
      <c r="H5550" s="500" t="s">
        <v>14353</v>
      </c>
      <c r="I5550" s="500" t="s">
        <v>688</v>
      </c>
      <c r="J5550" s="500" t="s">
        <v>689</v>
      </c>
      <c r="K5550" s="500" t="s">
        <v>2306</v>
      </c>
      <c r="L5550" s="500" t="s">
        <v>27724</v>
      </c>
      <c r="M5550" s="500" t="s">
        <v>2307</v>
      </c>
      <c r="N5550" s="500" t="s">
        <v>17165</v>
      </c>
    </row>
    <row r="5551" spans="1:14">
      <c r="A5551" s="500" t="s">
        <v>686</v>
      </c>
      <c r="B5551" s="500" t="s">
        <v>2858</v>
      </c>
      <c r="C5551" s="500" t="s">
        <v>2888</v>
      </c>
      <c r="D5551" s="500" t="s">
        <v>2889</v>
      </c>
      <c r="E5551" s="500" t="s">
        <v>11099</v>
      </c>
      <c r="F5551" s="500" t="s">
        <v>580</v>
      </c>
      <c r="G5551" s="500" t="s">
        <v>17166</v>
      </c>
      <c r="H5551" s="500" t="s">
        <v>14615</v>
      </c>
      <c r="I5551" s="500" t="s">
        <v>688</v>
      </c>
      <c r="J5551" s="500" t="s">
        <v>689</v>
      </c>
      <c r="K5551" s="500" t="s">
        <v>2306</v>
      </c>
      <c r="L5551" s="500" t="s">
        <v>27724</v>
      </c>
      <c r="M5551" s="500" t="s">
        <v>2307</v>
      </c>
      <c r="N5551" s="500" t="s">
        <v>17167</v>
      </c>
    </row>
    <row r="5552" spans="1:14">
      <c r="A5552" s="500" t="s">
        <v>686</v>
      </c>
      <c r="B5552" s="500" t="s">
        <v>2858</v>
      </c>
      <c r="C5552" s="500" t="s">
        <v>2888</v>
      </c>
      <c r="D5552" s="500" t="s">
        <v>2889</v>
      </c>
      <c r="E5552" s="500" t="s">
        <v>11099</v>
      </c>
      <c r="F5552" s="500" t="s">
        <v>580</v>
      </c>
      <c r="G5552" s="500" t="s">
        <v>17168</v>
      </c>
      <c r="H5552" s="500" t="s">
        <v>14870</v>
      </c>
      <c r="I5552" s="500" t="s">
        <v>688</v>
      </c>
      <c r="J5552" s="500" t="s">
        <v>689</v>
      </c>
      <c r="K5552" s="500" t="s">
        <v>2306</v>
      </c>
      <c r="L5552" s="500" t="s">
        <v>27724</v>
      </c>
      <c r="M5552" s="500" t="s">
        <v>2307</v>
      </c>
      <c r="N5552" s="500" t="s">
        <v>17169</v>
      </c>
    </row>
    <row r="5553" spans="1:14">
      <c r="A5553" s="500" t="s">
        <v>686</v>
      </c>
      <c r="B5553" s="500" t="s">
        <v>2858</v>
      </c>
      <c r="C5553" s="500" t="s">
        <v>2888</v>
      </c>
      <c r="D5553" s="500" t="s">
        <v>2889</v>
      </c>
      <c r="E5553" s="500" t="s">
        <v>11099</v>
      </c>
      <c r="F5553" s="500" t="s">
        <v>580</v>
      </c>
      <c r="G5553" s="500" t="s">
        <v>17170</v>
      </c>
      <c r="H5553" s="500" t="s">
        <v>11398</v>
      </c>
      <c r="I5553" s="500" t="s">
        <v>688</v>
      </c>
      <c r="J5553" s="500" t="s">
        <v>689</v>
      </c>
      <c r="K5553" s="500" t="s">
        <v>2306</v>
      </c>
      <c r="L5553" s="500" t="s">
        <v>27724</v>
      </c>
      <c r="M5553" s="500" t="s">
        <v>2307</v>
      </c>
      <c r="N5553" s="500" t="s">
        <v>17171</v>
      </c>
    </row>
    <row r="5554" spans="1:14">
      <c r="A5554" s="500" t="s">
        <v>686</v>
      </c>
      <c r="B5554" s="500" t="s">
        <v>2858</v>
      </c>
      <c r="C5554" s="500" t="s">
        <v>2888</v>
      </c>
      <c r="D5554" s="500" t="s">
        <v>2889</v>
      </c>
      <c r="E5554" s="500" t="s">
        <v>11099</v>
      </c>
      <c r="F5554" s="500" t="s">
        <v>580</v>
      </c>
      <c r="G5554" s="500" t="s">
        <v>17172</v>
      </c>
      <c r="H5554" s="500" t="s">
        <v>14435</v>
      </c>
      <c r="I5554" s="500" t="s">
        <v>688</v>
      </c>
      <c r="J5554" s="500" t="s">
        <v>689</v>
      </c>
      <c r="K5554" s="500" t="s">
        <v>2306</v>
      </c>
      <c r="L5554" s="500" t="s">
        <v>27724</v>
      </c>
      <c r="M5554" s="500" t="s">
        <v>2307</v>
      </c>
      <c r="N5554" s="500" t="s">
        <v>17173</v>
      </c>
    </row>
    <row r="5555" spans="1:14">
      <c r="A5555" s="500" t="s">
        <v>686</v>
      </c>
      <c r="B5555" s="500" t="s">
        <v>2858</v>
      </c>
      <c r="C5555" s="500" t="s">
        <v>2888</v>
      </c>
      <c r="D5555" s="500" t="s">
        <v>2889</v>
      </c>
      <c r="E5555" s="500" t="s">
        <v>11099</v>
      </c>
      <c r="F5555" s="500" t="s">
        <v>580</v>
      </c>
      <c r="G5555" s="500" t="s">
        <v>17174</v>
      </c>
      <c r="H5555" s="500" t="s">
        <v>11044</v>
      </c>
      <c r="I5555" s="500" t="s">
        <v>688</v>
      </c>
      <c r="J5555" s="500" t="s">
        <v>689</v>
      </c>
      <c r="K5555" s="500" t="s">
        <v>2306</v>
      </c>
      <c r="L5555" s="500" t="s">
        <v>27724</v>
      </c>
      <c r="M5555" s="500" t="s">
        <v>2307</v>
      </c>
      <c r="N5555" s="500" t="s">
        <v>17175</v>
      </c>
    </row>
    <row r="5556" spans="1:14">
      <c r="A5556" s="500" t="s">
        <v>686</v>
      </c>
      <c r="B5556" s="500" t="s">
        <v>2858</v>
      </c>
      <c r="C5556" s="500" t="s">
        <v>2888</v>
      </c>
      <c r="D5556" s="500" t="s">
        <v>2889</v>
      </c>
      <c r="E5556" s="500" t="s">
        <v>11099</v>
      </c>
      <c r="F5556" s="500" t="s">
        <v>580</v>
      </c>
      <c r="G5556" s="500" t="s">
        <v>17176</v>
      </c>
      <c r="H5556" s="500" t="s">
        <v>3969</v>
      </c>
      <c r="I5556" s="500" t="s">
        <v>688</v>
      </c>
      <c r="J5556" s="500" t="s">
        <v>689</v>
      </c>
      <c r="K5556" s="500" t="s">
        <v>2306</v>
      </c>
      <c r="L5556" s="500" t="s">
        <v>27724</v>
      </c>
      <c r="M5556" s="500" t="s">
        <v>2307</v>
      </c>
      <c r="N5556" s="500" t="s">
        <v>17177</v>
      </c>
    </row>
    <row r="5557" spans="1:14">
      <c r="A5557" s="500" t="s">
        <v>686</v>
      </c>
      <c r="B5557" s="500" t="s">
        <v>2858</v>
      </c>
      <c r="C5557" s="500" t="s">
        <v>2888</v>
      </c>
      <c r="D5557" s="500" t="s">
        <v>2889</v>
      </c>
      <c r="E5557" s="500" t="s">
        <v>11099</v>
      </c>
      <c r="F5557" s="500" t="s">
        <v>580</v>
      </c>
      <c r="G5557" s="500" t="s">
        <v>17178</v>
      </c>
      <c r="H5557" s="500" t="s">
        <v>16404</v>
      </c>
      <c r="I5557" s="500" t="s">
        <v>688</v>
      </c>
      <c r="J5557" s="500" t="s">
        <v>689</v>
      </c>
      <c r="K5557" s="500" t="s">
        <v>2306</v>
      </c>
      <c r="L5557" s="500" t="s">
        <v>27724</v>
      </c>
      <c r="M5557" s="500" t="s">
        <v>2307</v>
      </c>
      <c r="N5557" s="500" t="s">
        <v>17179</v>
      </c>
    </row>
    <row r="5558" spans="1:14">
      <c r="A5558" s="500" t="s">
        <v>686</v>
      </c>
      <c r="B5558" s="500" t="s">
        <v>2858</v>
      </c>
      <c r="C5558" s="500" t="s">
        <v>2888</v>
      </c>
      <c r="D5558" s="500" t="s">
        <v>2889</v>
      </c>
      <c r="E5558" s="500" t="s">
        <v>11099</v>
      </c>
      <c r="F5558" s="500" t="s">
        <v>580</v>
      </c>
      <c r="G5558" s="500" t="s">
        <v>17180</v>
      </c>
      <c r="H5558" s="500" t="s">
        <v>11386</v>
      </c>
      <c r="I5558" s="500" t="s">
        <v>688</v>
      </c>
      <c r="J5558" s="500" t="s">
        <v>689</v>
      </c>
      <c r="K5558" s="500" t="s">
        <v>2306</v>
      </c>
      <c r="L5558" s="500" t="s">
        <v>27724</v>
      </c>
      <c r="M5558" s="500" t="s">
        <v>2307</v>
      </c>
      <c r="N5558" s="500" t="s">
        <v>17181</v>
      </c>
    </row>
    <row r="5559" spans="1:14">
      <c r="A5559" s="500" t="s">
        <v>686</v>
      </c>
      <c r="B5559" s="500" t="s">
        <v>2858</v>
      </c>
      <c r="C5559" s="500" t="s">
        <v>2888</v>
      </c>
      <c r="D5559" s="500" t="s">
        <v>2889</v>
      </c>
      <c r="E5559" s="500" t="s">
        <v>11099</v>
      </c>
      <c r="F5559" s="500" t="s">
        <v>580</v>
      </c>
      <c r="G5559" s="500" t="s">
        <v>17182</v>
      </c>
      <c r="H5559" s="500" t="s">
        <v>16906</v>
      </c>
      <c r="I5559" s="500" t="s">
        <v>688</v>
      </c>
      <c r="J5559" s="500" t="s">
        <v>689</v>
      </c>
      <c r="K5559" s="500" t="s">
        <v>2306</v>
      </c>
      <c r="L5559" s="500" t="s">
        <v>27724</v>
      </c>
      <c r="M5559" s="500" t="s">
        <v>2307</v>
      </c>
      <c r="N5559" s="500" t="s">
        <v>17183</v>
      </c>
    </row>
    <row r="5560" spans="1:14">
      <c r="A5560" s="500" t="s">
        <v>686</v>
      </c>
      <c r="B5560" s="500" t="s">
        <v>2858</v>
      </c>
      <c r="C5560" s="500" t="s">
        <v>2888</v>
      </c>
      <c r="D5560" s="500" t="s">
        <v>2889</v>
      </c>
      <c r="E5560" s="500" t="s">
        <v>11099</v>
      </c>
      <c r="F5560" s="500" t="s">
        <v>580</v>
      </c>
      <c r="G5560" s="500" t="s">
        <v>17184</v>
      </c>
      <c r="H5560" s="500" t="s">
        <v>7011</v>
      </c>
      <c r="I5560" s="500" t="s">
        <v>688</v>
      </c>
      <c r="J5560" s="500" t="s">
        <v>689</v>
      </c>
      <c r="K5560" s="500" t="s">
        <v>2306</v>
      </c>
      <c r="L5560" s="500" t="s">
        <v>27724</v>
      </c>
      <c r="M5560" s="500" t="s">
        <v>2307</v>
      </c>
      <c r="N5560" s="500" t="s">
        <v>17185</v>
      </c>
    </row>
    <row r="5561" spans="1:14">
      <c r="A5561" s="500" t="s">
        <v>686</v>
      </c>
      <c r="B5561" s="500" t="s">
        <v>2858</v>
      </c>
      <c r="C5561" s="500" t="s">
        <v>2888</v>
      </c>
      <c r="D5561" s="500" t="s">
        <v>2889</v>
      </c>
      <c r="E5561" s="500" t="s">
        <v>11099</v>
      </c>
      <c r="F5561" s="500" t="s">
        <v>580</v>
      </c>
      <c r="G5561" s="500" t="s">
        <v>17186</v>
      </c>
      <c r="H5561" s="500" t="s">
        <v>14381</v>
      </c>
      <c r="I5561" s="500" t="s">
        <v>688</v>
      </c>
      <c r="J5561" s="500" t="s">
        <v>689</v>
      </c>
      <c r="K5561" s="500" t="s">
        <v>2306</v>
      </c>
      <c r="L5561" s="500" t="s">
        <v>27724</v>
      </c>
      <c r="M5561" s="500" t="s">
        <v>2307</v>
      </c>
      <c r="N5561" s="500" t="s">
        <v>17187</v>
      </c>
    </row>
    <row r="5562" spans="1:14">
      <c r="A5562" s="500" t="s">
        <v>686</v>
      </c>
      <c r="B5562" s="500" t="s">
        <v>2858</v>
      </c>
      <c r="C5562" s="500" t="s">
        <v>2888</v>
      </c>
      <c r="D5562" s="500" t="s">
        <v>2889</v>
      </c>
      <c r="E5562" s="500" t="s">
        <v>11099</v>
      </c>
      <c r="F5562" s="500" t="s">
        <v>580</v>
      </c>
      <c r="G5562" s="500" t="s">
        <v>17188</v>
      </c>
      <c r="H5562" s="500" t="s">
        <v>14353</v>
      </c>
      <c r="I5562" s="500" t="s">
        <v>688</v>
      </c>
      <c r="J5562" s="500" t="s">
        <v>689</v>
      </c>
      <c r="K5562" s="500" t="s">
        <v>2306</v>
      </c>
      <c r="L5562" s="500" t="s">
        <v>27724</v>
      </c>
      <c r="M5562" s="500" t="s">
        <v>2307</v>
      </c>
      <c r="N5562" s="500" t="s">
        <v>17189</v>
      </c>
    </row>
    <row r="5563" spans="1:14">
      <c r="A5563" s="500" t="s">
        <v>686</v>
      </c>
      <c r="B5563" s="500" t="s">
        <v>2858</v>
      </c>
      <c r="C5563" s="500" t="s">
        <v>2888</v>
      </c>
      <c r="D5563" s="500" t="s">
        <v>2889</v>
      </c>
      <c r="E5563" s="500" t="s">
        <v>11099</v>
      </c>
      <c r="F5563" s="500" t="s">
        <v>580</v>
      </c>
      <c r="G5563" s="500" t="s">
        <v>17190</v>
      </c>
      <c r="H5563" s="500" t="s">
        <v>14615</v>
      </c>
      <c r="I5563" s="500" t="s">
        <v>688</v>
      </c>
      <c r="J5563" s="500" t="s">
        <v>689</v>
      </c>
      <c r="K5563" s="500" t="s">
        <v>2306</v>
      </c>
      <c r="L5563" s="500" t="s">
        <v>27724</v>
      </c>
      <c r="M5563" s="500" t="s">
        <v>2307</v>
      </c>
      <c r="N5563" s="500" t="s">
        <v>17191</v>
      </c>
    </row>
    <row r="5564" spans="1:14">
      <c r="A5564" s="500" t="s">
        <v>686</v>
      </c>
      <c r="B5564" s="500" t="s">
        <v>2858</v>
      </c>
      <c r="C5564" s="500" t="s">
        <v>2888</v>
      </c>
      <c r="D5564" s="500" t="s">
        <v>2889</v>
      </c>
      <c r="E5564" s="500" t="s">
        <v>11099</v>
      </c>
      <c r="F5564" s="500" t="s">
        <v>580</v>
      </c>
      <c r="G5564" s="500" t="s">
        <v>17192</v>
      </c>
      <c r="H5564" s="500" t="s">
        <v>14870</v>
      </c>
      <c r="I5564" s="500" t="s">
        <v>688</v>
      </c>
      <c r="J5564" s="500" t="s">
        <v>689</v>
      </c>
      <c r="K5564" s="500" t="s">
        <v>2306</v>
      </c>
      <c r="L5564" s="500" t="s">
        <v>27724</v>
      </c>
      <c r="M5564" s="500" t="s">
        <v>2307</v>
      </c>
      <c r="N5564" s="500" t="s">
        <v>17193</v>
      </c>
    </row>
    <row r="5565" spans="1:14">
      <c r="A5565" s="500" t="s">
        <v>686</v>
      </c>
      <c r="B5565" s="500" t="s">
        <v>2858</v>
      </c>
      <c r="C5565" s="500" t="s">
        <v>2888</v>
      </c>
      <c r="D5565" s="500" t="s">
        <v>2889</v>
      </c>
      <c r="E5565" s="500" t="s">
        <v>11099</v>
      </c>
      <c r="F5565" s="500" t="s">
        <v>580</v>
      </c>
      <c r="G5565" s="500" t="s">
        <v>17194</v>
      </c>
      <c r="H5565" s="500" t="s">
        <v>11398</v>
      </c>
      <c r="I5565" s="500" t="s">
        <v>688</v>
      </c>
      <c r="J5565" s="500" t="s">
        <v>689</v>
      </c>
      <c r="K5565" s="500" t="s">
        <v>2306</v>
      </c>
      <c r="L5565" s="500" t="s">
        <v>27724</v>
      </c>
      <c r="M5565" s="500" t="s">
        <v>2307</v>
      </c>
      <c r="N5565" s="500" t="s">
        <v>17195</v>
      </c>
    </row>
    <row r="5566" spans="1:14">
      <c r="A5566" s="500" t="s">
        <v>686</v>
      </c>
      <c r="B5566" s="500" t="s">
        <v>2858</v>
      </c>
      <c r="C5566" s="500" t="s">
        <v>2888</v>
      </c>
      <c r="D5566" s="500" t="s">
        <v>2889</v>
      </c>
      <c r="E5566" s="500" t="s">
        <v>11099</v>
      </c>
      <c r="F5566" s="500" t="s">
        <v>580</v>
      </c>
      <c r="G5566" s="500" t="s">
        <v>17196</v>
      </c>
      <c r="H5566" s="500" t="s">
        <v>14435</v>
      </c>
      <c r="I5566" s="500" t="s">
        <v>688</v>
      </c>
      <c r="J5566" s="500" t="s">
        <v>689</v>
      </c>
      <c r="K5566" s="500" t="s">
        <v>2306</v>
      </c>
      <c r="L5566" s="500" t="s">
        <v>27724</v>
      </c>
      <c r="M5566" s="500" t="s">
        <v>2307</v>
      </c>
      <c r="N5566" s="500" t="s">
        <v>17197</v>
      </c>
    </row>
    <row r="5567" spans="1:14">
      <c r="A5567" s="500" t="s">
        <v>686</v>
      </c>
      <c r="B5567" s="500" t="s">
        <v>2858</v>
      </c>
      <c r="C5567" s="500" t="s">
        <v>2888</v>
      </c>
      <c r="D5567" s="500" t="s">
        <v>2889</v>
      </c>
      <c r="E5567" s="500" t="s">
        <v>11099</v>
      </c>
      <c r="F5567" s="500" t="s">
        <v>580</v>
      </c>
      <c r="G5567" s="500" t="s">
        <v>17198</v>
      </c>
      <c r="H5567" s="500" t="s">
        <v>11044</v>
      </c>
      <c r="I5567" s="500" t="s">
        <v>688</v>
      </c>
      <c r="J5567" s="500" t="s">
        <v>689</v>
      </c>
      <c r="K5567" s="500" t="s">
        <v>2306</v>
      </c>
      <c r="L5567" s="500" t="s">
        <v>27724</v>
      </c>
      <c r="M5567" s="500" t="s">
        <v>2307</v>
      </c>
      <c r="N5567" s="500" t="s">
        <v>17199</v>
      </c>
    </row>
    <row r="5568" spans="1:14">
      <c r="A5568" s="500" t="s">
        <v>686</v>
      </c>
      <c r="B5568" s="500" t="s">
        <v>2858</v>
      </c>
      <c r="C5568" s="500" t="s">
        <v>2888</v>
      </c>
      <c r="D5568" s="500" t="s">
        <v>2889</v>
      </c>
      <c r="E5568" s="500" t="s">
        <v>11099</v>
      </c>
      <c r="F5568" s="500" t="s">
        <v>580</v>
      </c>
      <c r="G5568" s="500" t="s">
        <v>17200</v>
      </c>
      <c r="H5568" s="500" t="s">
        <v>3969</v>
      </c>
      <c r="I5568" s="500" t="s">
        <v>688</v>
      </c>
      <c r="J5568" s="500" t="s">
        <v>689</v>
      </c>
      <c r="K5568" s="500" t="s">
        <v>2306</v>
      </c>
      <c r="L5568" s="500" t="s">
        <v>27724</v>
      </c>
      <c r="M5568" s="500" t="s">
        <v>2307</v>
      </c>
      <c r="N5568" s="500" t="s">
        <v>17201</v>
      </c>
    </row>
    <row r="5569" spans="1:14">
      <c r="A5569" s="500" t="s">
        <v>686</v>
      </c>
      <c r="B5569" s="500" t="s">
        <v>2858</v>
      </c>
      <c r="C5569" s="500" t="s">
        <v>2888</v>
      </c>
      <c r="D5569" s="500" t="s">
        <v>2889</v>
      </c>
      <c r="E5569" s="500" t="s">
        <v>11099</v>
      </c>
      <c r="F5569" s="500" t="s">
        <v>580</v>
      </c>
      <c r="G5569" s="500" t="s">
        <v>17202</v>
      </c>
      <c r="H5569" s="500" t="s">
        <v>16404</v>
      </c>
      <c r="I5569" s="500" t="s">
        <v>688</v>
      </c>
      <c r="J5569" s="500" t="s">
        <v>689</v>
      </c>
      <c r="K5569" s="500" t="s">
        <v>2306</v>
      </c>
      <c r="L5569" s="500" t="s">
        <v>27724</v>
      </c>
      <c r="M5569" s="500" t="s">
        <v>2307</v>
      </c>
      <c r="N5569" s="500" t="s">
        <v>17203</v>
      </c>
    </row>
    <row r="5570" spans="1:14">
      <c r="A5570" s="500" t="s">
        <v>686</v>
      </c>
      <c r="B5570" s="500" t="s">
        <v>2858</v>
      </c>
      <c r="C5570" s="500" t="s">
        <v>2888</v>
      </c>
      <c r="D5570" s="500" t="s">
        <v>2889</v>
      </c>
      <c r="E5570" s="500" t="s">
        <v>11099</v>
      </c>
      <c r="F5570" s="500" t="s">
        <v>580</v>
      </c>
      <c r="G5570" s="500" t="s">
        <v>17204</v>
      </c>
      <c r="H5570" s="500" t="s">
        <v>11386</v>
      </c>
      <c r="I5570" s="500" t="s">
        <v>688</v>
      </c>
      <c r="J5570" s="500" t="s">
        <v>689</v>
      </c>
      <c r="K5570" s="500" t="s">
        <v>2306</v>
      </c>
      <c r="L5570" s="500" t="s">
        <v>27724</v>
      </c>
      <c r="M5570" s="500" t="s">
        <v>2307</v>
      </c>
      <c r="N5570" s="500" t="s">
        <v>17205</v>
      </c>
    </row>
    <row r="5571" spans="1:14">
      <c r="A5571" s="500" t="s">
        <v>686</v>
      </c>
      <c r="B5571" s="500" t="s">
        <v>2858</v>
      </c>
      <c r="C5571" s="500" t="s">
        <v>2888</v>
      </c>
      <c r="D5571" s="500" t="s">
        <v>2889</v>
      </c>
      <c r="E5571" s="500" t="s">
        <v>11099</v>
      </c>
      <c r="F5571" s="500" t="s">
        <v>580</v>
      </c>
      <c r="G5571" s="500" t="s">
        <v>17206</v>
      </c>
      <c r="H5571" s="500" t="s">
        <v>16906</v>
      </c>
      <c r="I5571" s="500" t="s">
        <v>688</v>
      </c>
      <c r="J5571" s="500" t="s">
        <v>689</v>
      </c>
      <c r="K5571" s="500" t="s">
        <v>2306</v>
      </c>
      <c r="L5571" s="500" t="s">
        <v>27724</v>
      </c>
      <c r="M5571" s="500" t="s">
        <v>2307</v>
      </c>
      <c r="N5571" s="500" t="s">
        <v>17207</v>
      </c>
    </row>
    <row r="5572" spans="1:14">
      <c r="A5572" s="500" t="s">
        <v>686</v>
      </c>
      <c r="B5572" s="500" t="s">
        <v>2858</v>
      </c>
      <c r="C5572" s="500" t="s">
        <v>2888</v>
      </c>
      <c r="D5572" s="500" t="s">
        <v>2889</v>
      </c>
      <c r="E5572" s="500" t="s">
        <v>11099</v>
      </c>
      <c r="F5572" s="500" t="s">
        <v>580</v>
      </c>
      <c r="G5572" s="500" t="s">
        <v>17208</v>
      </c>
      <c r="H5572" s="500" t="s">
        <v>11569</v>
      </c>
      <c r="I5572" s="500" t="s">
        <v>688</v>
      </c>
      <c r="J5572" s="500" t="s">
        <v>689</v>
      </c>
      <c r="K5572" s="500" t="s">
        <v>2306</v>
      </c>
      <c r="L5572" s="500" t="s">
        <v>27724</v>
      </c>
      <c r="M5572" s="500" t="s">
        <v>2307</v>
      </c>
      <c r="N5572" s="500" t="s">
        <v>17209</v>
      </c>
    </row>
    <row r="5573" spans="1:14">
      <c r="A5573" s="500" t="s">
        <v>686</v>
      </c>
      <c r="B5573" s="500" t="s">
        <v>2858</v>
      </c>
      <c r="C5573" s="500" t="s">
        <v>2888</v>
      </c>
      <c r="D5573" s="500" t="s">
        <v>2889</v>
      </c>
      <c r="E5573" s="500" t="s">
        <v>11099</v>
      </c>
      <c r="F5573" s="500" t="s">
        <v>580</v>
      </c>
      <c r="G5573" s="500" t="s">
        <v>17210</v>
      </c>
      <c r="H5573" s="500" t="s">
        <v>14435</v>
      </c>
      <c r="I5573" s="500" t="s">
        <v>688</v>
      </c>
      <c r="J5573" s="500" t="s">
        <v>689</v>
      </c>
      <c r="K5573" s="500" t="s">
        <v>2306</v>
      </c>
      <c r="L5573" s="500" t="s">
        <v>27724</v>
      </c>
      <c r="M5573" s="500" t="s">
        <v>2307</v>
      </c>
      <c r="N5573" s="500" t="s">
        <v>17211</v>
      </c>
    </row>
    <row r="5574" spans="1:14">
      <c r="A5574" s="500" t="s">
        <v>686</v>
      </c>
      <c r="B5574" s="500" t="s">
        <v>2858</v>
      </c>
      <c r="C5574" s="500" t="s">
        <v>2888</v>
      </c>
      <c r="D5574" s="500" t="s">
        <v>2889</v>
      </c>
      <c r="E5574" s="500" t="s">
        <v>11099</v>
      </c>
      <c r="F5574" s="500" t="s">
        <v>580</v>
      </c>
      <c r="G5574" s="500" t="s">
        <v>17212</v>
      </c>
      <c r="H5574" s="500" t="s">
        <v>3952</v>
      </c>
      <c r="I5574" s="500" t="s">
        <v>688</v>
      </c>
      <c r="J5574" s="500" t="s">
        <v>689</v>
      </c>
      <c r="K5574" s="500" t="s">
        <v>2306</v>
      </c>
      <c r="L5574" s="500" t="s">
        <v>27724</v>
      </c>
      <c r="M5574" s="500" t="s">
        <v>2307</v>
      </c>
      <c r="N5574" s="500" t="s">
        <v>17213</v>
      </c>
    </row>
    <row r="5575" spans="1:14">
      <c r="A5575" s="500" t="s">
        <v>686</v>
      </c>
      <c r="B5575" s="500" t="s">
        <v>2858</v>
      </c>
      <c r="C5575" s="500" t="s">
        <v>2888</v>
      </c>
      <c r="D5575" s="500" t="s">
        <v>2889</v>
      </c>
      <c r="E5575" s="500" t="s">
        <v>11099</v>
      </c>
      <c r="F5575" s="500" t="s">
        <v>580</v>
      </c>
      <c r="G5575" s="500" t="s">
        <v>17214</v>
      </c>
      <c r="H5575" s="500" t="s">
        <v>14408</v>
      </c>
      <c r="I5575" s="500" t="s">
        <v>688</v>
      </c>
      <c r="J5575" s="500" t="s">
        <v>689</v>
      </c>
      <c r="K5575" s="500" t="s">
        <v>2306</v>
      </c>
      <c r="L5575" s="500" t="s">
        <v>27724</v>
      </c>
      <c r="M5575" s="500" t="s">
        <v>2307</v>
      </c>
      <c r="N5575" s="500" t="s">
        <v>17215</v>
      </c>
    </row>
    <row r="5576" spans="1:14">
      <c r="A5576" s="500" t="s">
        <v>686</v>
      </c>
      <c r="B5576" s="500" t="s">
        <v>2858</v>
      </c>
      <c r="C5576" s="500" t="s">
        <v>2888</v>
      </c>
      <c r="D5576" s="500" t="s">
        <v>2889</v>
      </c>
      <c r="E5576" s="500" t="s">
        <v>11099</v>
      </c>
      <c r="F5576" s="500" t="s">
        <v>580</v>
      </c>
      <c r="G5576" s="500" t="s">
        <v>17216</v>
      </c>
      <c r="H5576" s="500" t="s">
        <v>14666</v>
      </c>
      <c r="I5576" s="500" t="s">
        <v>688</v>
      </c>
      <c r="J5576" s="500" t="s">
        <v>689</v>
      </c>
      <c r="K5576" s="500" t="s">
        <v>2306</v>
      </c>
      <c r="L5576" s="500" t="s">
        <v>27724</v>
      </c>
      <c r="M5576" s="500" t="s">
        <v>2307</v>
      </c>
      <c r="N5576" s="500" t="s">
        <v>17217</v>
      </c>
    </row>
    <row r="5577" spans="1:14">
      <c r="A5577" s="500" t="s">
        <v>686</v>
      </c>
      <c r="B5577" s="500" t="s">
        <v>2858</v>
      </c>
      <c r="C5577" s="500" t="s">
        <v>2888</v>
      </c>
      <c r="D5577" s="500" t="s">
        <v>2889</v>
      </c>
      <c r="E5577" s="500" t="s">
        <v>11099</v>
      </c>
      <c r="F5577" s="500" t="s">
        <v>580</v>
      </c>
      <c r="G5577" s="500" t="s">
        <v>17218</v>
      </c>
      <c r="H5577" s="500" t="s">
        <v>14921</v>
      </c>
      <c r="I5577" s="500" t="s">
        <v>688</v>
      </c>
      <c r="J5577" s="500" t="s">
        <v>689</v>
      </c>
      <c r="K5577" s="500" t="s">
        <v>2306</v>
      </c>
      <c r="L5577" s="500" t="s">
        <v>27724</v>
      </c>
      <c r="M5577" s="500" t="s">
        <v>2307</v>
      </c>
      <c r="N5577" s="500" t="s">
        <v>17219</v>
      </c>
    </row>
    <row r="5578" spans="1:14">
      <c r="A5578" s="500" t="s">
        <v>686</v>
      </c>
      <c r="B5578" s="500" t="s">
        <v>2858</v>
      </c>
      <c r="C5578" s="500" t="s">
        <v>2888</v>
      </c>
      <c r="D5578" s="500" t="s">
        <v>2889</v>
      </c>
      <c r="E5578" s="500" t="s">
        <v>11099</v>
      </c>
      <c r="F5578" s="500" t="s">
        <v>580</v>
      </c>
      <c r="G5578" s="500" t="s">
        <v>17220</v>
      </c>
      <c r="H5578" s="500" t="s">
        <v>3903</v>
      </c>
      <c r="I5578" s="500" t="s">
        <v>688</v>
      </c>
      <c r="J5578" s="500" t="s">
        <v>689</v>
      </c>
      <c r="K5578" s="500" t="s">
        <v>2306</v>
      </c>
      <c r="L5578" s="500" t="s">
        <v>27724</v>
      </c>
      <c r="M5578" s="500" t="s">
        <v>2307</v>
      </c>
      <c r="N5578" s="500" t="s">
        <v>17221</v>
      </c>
    </row>
    <row r="5579" spans="1:14">
      <c r="A5579" s="500" t="s">
        <v>686</v>
      </c>
      <c r="B5579" s="500" t="s">
        <v>2858</v>
      </c>
      <c r="C5579" s="500" t="s">
        <v>2888</v>
      </c>
      <c r="D5579" s="500" t="s">
        <v>2889</v>
      </c>
      <c r="E5579" s="500" t="s">
        <v>11099</v>
      </c>
      <c r="F5579" s="500" t="s">
        <v>580</v>
      </c>
      <c r="G5579" s="500" t="s">
        <v>17222</v>
      </c>
      <c r="H5579" s="500" t="s">
        <v>15698</v>
      </c>
      <c r="I5579" s="500" t="s">
        <v>688</v>
      </c>
      <c r="J5579" s="500" t="s">
        <v>689</v>
      </c>
      <c r="K5579" s="500" t="s">
        <v>2306</v>
      </c>
      <c r="L5579" s="500" t="s">
        <v>27724</v>
      </c>
      <c r="M5579" s="500" t="s">
        <v>2307</v>
      </c>
      <c r="N5579" s="500" t="s">
        <v>17223</v>
      </c>
    </row>
    <row r="5580" spans="1:14">
      <c r="A5580" s="500" t="s">
        <v>686</v>
      </c>
      <c r="B5580" s="500" t="s">
        <v>2858</v>
      </c>
      <c r="C5580" s="500" t="s">
        <v>2888</v>
      </c>
      <c r="D5580" s="500" t="s">
        <v>2889</v>
      </c>
      <c r="E5580" s="500" t="s">
        <v>11099</v>
      </c>
      <c r="F5580" s="500" t="s">
        <v>580</v>
      </c>
      <c r="G5580" s="500" t="s">
        <v>17224</v>
      </c>
      <c r="H5580" s="500" t="s">
        <v>15949</v>
      </c>
      <c r="I5580" s="500" t="s">
        <v>688</v>
      </c>
      <c r="J5580" s="500" t="s">
        <v>689</v>
      </c>
      <c r="K5580" s="500" t="s">
        <v>2306</v>
      </c>
      <c r="L5580" s="500" t="s">
        <v>27724</v>
      </c>
      <c r="M5580" s="500" t="s">
        <v>2307</v>
      </c>
      <c r="N5580" s="500" t="s">
        <v>17225</v>
      </c>
    </row>
    <row r="5581" spans="1:14">
      <c r="A5581" s="500" t="s">
        <v>686</v>
      </c>
      <c r="B5581" s="500" t="s">
        <v>2858</v>
      </c>
      <c r="C5581" s="500" t="s">
        <v>2888</v>
      </c>
      <c r="D5581" s="500" t="s">
        <v>2889</v>
      </c>
      <c r="E5581" s="500" t="s">
        <v>11099</v>
      </c>
      <c r="F5581" s="500" t="s">
        <v>580</v>
      </c>
      <c r="G5581" s="500" t="s">
        <v>17226</v>
      </c>
      <c r="H5581" s="500" t="s">
        <v>16202</v>
      </c>
      <c r="I5581" s="500" t="s">
        <v>688</v>
      </c>
      <c r="J5581" s="500" t="s">
        <v>689</v>
      </c>
      <c r="K5581" s="500" t="s">
        <v>2306</v>
      </c>
      <c r="L5581" s="500" t="s">
        <v>27724</v>
      </c>
      <c r="M5581" s="500" t="s">
        <v>2307</v>
      </c>
      <c r="N5581" s="500" t="s">
        <v>17227</v>
      </c>
    </row>
    <row r="5582" spans="1:14">
      <c r="A5582" s="500" t="s">
        <v>686</v>
      </c>
      <c r="B5582" s="500" t="s">
        <v>2858</v>
      </c>
      <c r="C5582" s="500" t="s">
        <v>2888</v>
      </c>
      <c r="D5582" s="500" t="s">
        <v>2889</v>
      </c>
      <c r="E5582" s="500" t="s">
        <v>11099</v>
      </c>
      <c r="F5582" s="500" t="s">
        <v>580</v>
      </c>
      <c r="G5582" s="500" t="s">
        <v>17228</v>
      </c>
      <c r="H5582" s="500" t="s">
        <v>16455</v>
      </c>
      <c r="I5582" s="500" t="s">
        <v>688</v>
      </c>
      <c r="J5582" s="500" t="s">
        <v>689</v>
      </c>
      <c r="K5582" s="500" t="s">
        <v>2306</v>
      </c>
      <c r="L5582" s="500" t="s">
        <v>27724</v>
      </c>
      <c r="M5582" s="500" t="s">
        <v>2307</v>
      </c>
      <c r="N5582" s="500" t="s">
        <v>17229</v>
      </c>
    </row>
    <row r="5583" spans="1:14">
      <c r="A5583" s="500" t="s">
        <v>686</v>
      </c>
      <c r="B5583" s="500" t="s">
        <v>2858</v>
      </c>
      <c r="C5583" s="500" t="s">
        <v>2888</v>
      </c>
      <c r="D5583" s="500" t="s">
        <v>2889</v>
      </c>
      <c r="E5583" s="500" t="s">
        <v>11099</v>
      </c>
      <c r="F5583" s="500" t="s">
        <v>580</v>
      </c>
      <c r="G5583" s="500" t="s">
        <v>17230</v>
      </c>
      <c r="H5583" s="500" t="s">
        <v>2887</v>
      </c>
      <c r="I5583" s="500" t="s">
        <v>688</v>
      </c>
      <c r="J5583" s="500" t="s">
        <v>689</v>
      </c>
      <c r="K5583" s="500" t="s">
        <v>2306</v>
      </c>
      <c r="L5583" s="500" t="s">
        <v>27724</v>
      </c>
      <c r="M5583" s="500" t="s">
        <v>2307</v>
      </c>
      <c r="N5583" s="500" t="s">
        <v>17231</v>
      </c>
    </row>
    <row r="5584" spans="1:14">
      <c r="A5584" s="500" t="s">
        <v>686</v>
      </c>
      <c r="B5584" s="500" t="s">
        <v>2858</v>
      </c>
      <c r="C5584" s="500" t="s">
        <v>2888</v>
      </c>
      <c r="D5584" s="500" t="s">
        <v>2889</v>
      </c>
      <c r="E5584" s="500" t="s">
        <v>11099</v>
      </c>
      <c r="F5584" s="500" t="s">
        <v>580</v>
      </c>
      <c r="G5584" s="500" t="s">
        <v>17232</v>
      </c>
      <c r="H5584" s="500" t="s">
        <v>11359</v>
      </c>
      <c r="I5584" s="500" t="s">
        <v>688</v>
      </c>
      <c r="J5584" s="500" t="s">
        <v>689</v>
      </c>
      <c r="K5584" s="500" t="s">
        <v>2306</v>
      </c>
      <c r="L5584" s="500" t="s">
        <v>27724</v>
      </c>
      <c r="M5584" s="500" t="s">
        <v>2307</v>
      </c>
      <c r="N5584" s="500" t="s">
        <v>17233</v>
      </c>
    </row>
    <row r="5585" spans="1:14">
      <c r="A5585" s="500" t="s">
        <v>686</v>
      </c>
      <c r="B5585" s="500" t="s">
        <v>2858</v>
      </c>
      <c r="C5585" s="500" t="s">
        <v>2888</v>
      </c>
      <c r="D5585" s="500" t="s">
        <v>2889</v>
      </c>
      <c r="E5585" s="500" t="s">
        <v>11099</v>
      </c>
      <c r="F5585" s="500" t="s">
        <v>580</v>
      </c>
      <c r="G5585" s="500" t="s">
        <v>17234</v>
      </c>
      <c r="H5585" s="500" t="s">
        <v>14435</v>
      </c>
      <c r="I5585" s="500" t="s">
        <v>688</v>
      </c>
      <c r="J5585" s="500" t="s">
        <v>689</v>
      </c>
      <c r="K5585" s="500" t="s">
        <v>2306</v>
      </c>
      <c r="L5585" s="500" t="s">
        <v>27724</v>
      </c>
      <c r="M5585" s="500" t="s">
        <v>2307</v>
      </c>
      <c r="N5585" s="500" t="s">
        <v>17235</v>
      </c>
    </row>
    <row r="5586" spans="1:14">
      <c r="A5586" s="500" t="s">
        <v>686</v>
      </c>
      <c r="B5586" s="500" t="s">
        <v>2858</v>
      </c>
      <c r="C5586" s="500" t="s">
        <v>2888</v>
      </c>
      <c r="D5586" s="500" t="s">
        <v>2889</v>
      </c>
      <c r="E5586" s="500" t="s">
        <v>11099</v>
      </c>
      <c r="F5586" s="500" t="s">
        <v>580</v>
      </c>
      <c r="G5586" s="500" t="s">
        <v>17236</v>
      </c>
      <c r="H5586" s="500" t="s">
        <v>3952</v>
      </c>
      <c r="I5586" s="500" t="s">
        <v>688</v>
      </c>
      <c r="J5586" s="500" t="s">
        <v>689</v>
      </c>
      <c r="K5586" s="500" t="s">
        <v>2306</v>
      </c>
      <c r="L5586" s="500" t="s">
        <v>27724</v>
      </c>
      <c r="M5586" s="500" t="s">
        <v>2307</v>
      </c>
      <c r="N5586" s="500" t="s">
        <v>17237</v>
      </c>
    </row>
    <row r="5587" spans="1:14">
      <c r="A5587" s="500" t="s">
        <v>686</v>
      </c>
      <c r="B5587" s="500" t="s">
        <v>2858</v>
      </c>
      <c r="C5587" s="500" t="s">
        <v>2888</v>
      </c>
      <c r="D5587" s="500" t="s">
        <v>2889</v>
      </c>
      <c r="E5587" s="500" t="s">
        <v>11099</v>
      </c>
      <c r="F5587" s="500" t="s">
        <v>580</v>
      </c>
      <c r="G5587" s="500" t="s">
        <v>17238</v>
      </c>
      <c r="H5587" s="500" t="s">
        <v>14408</v>
      </c>
      <c r="I5587" s="500" t="s">
        <v>688</v>
      </c>
      <c r="J5587" s="500" t="s">
        <v>689</v>
      </c>
      <c r="K5587" s="500" t="s">
        <v>2306</v>
      </c>
      <c r="L5587" s="500" t="s">
        <v>27724</v>
      </c>
      <c r="M5587" s="500" t="s">
        <v>2307</v>
      </c>
      <c r="N5587" s="500" t="s">
        <v>17239</v>
      </c>
    </row>
    <row r="5588" spans="1:14">
      <c r="A5588" s="500" t="s">
        <v>686</v>
      </c>
      <c r="B5588" s="500" t="s">
        <v>2858</v>
      </c>
      <c r="C5588" s="500" t="s">
        <v>2888</v>
      </c>
      <c r="D5588" s="500" t="s">
        <v>2889</v>
      </c>
      <c r="E5588" s="500" t="s">
        <v>11099</v>
      </c>
      <c r="F5588" s="500" t="s">
        <v>580</v>
      </c>
      <c r="G5588" s="500" t="s">
        <v>17240</v>
      </c>
      <c r="H5588" s="500" t="s">
        <v>14666</v>
      </c>
      <c r="I5588" s="500" t="s">
        <v>688</v>
      </c>
      <c r="J5588" s="500" t="s">
        <v>689</v>
      </c>
      <c r="K5588" s="500" t="s">
        <v>2306</v>
      </c>
      <c r="L5588" s="500" t="s">
        <v>27724</v>
      </c>
      <c r="M5588" s="500" t="s">
        <v>2307</v>
      </c>
      <c r="N5588" s="500" t="s">
        <v>17241</v>
      </c>
    </row>
    <row r="5589" spans="1:14">
      <c r="A5589" s="500" t="s">
        <v>686</v>
      </c>
      <c r="B5589" s="500" t="s">
        <v>2858</v>
      </c>
      <c r="C5589" s="500" t="s">
        <v>2888</v>
      </c>
      <c r="D5589" s="500" t="s">
        <v>2889</v>
      </c>
      <c r="E5589" s="500" t="s">
        <v>11099</v>
      </c>
      <c r="F5589" s="500" t="s">
        <v>580</v>
      </c>
      <c r="G5589" s="500" t="s">
        <v>17242</v>
      </c>
      <c r="H5589" s="500" t="s">
        <v>14921</v>
      </c>
      <c r="I5589" s="500" t="s">
        <v>688</v>
      </c>
      <c r="J5589" s="500" t="s">
        <v>689</v>
      </c>
      <c r="K5589" s="500" t="s">
        <v>2306</v>
      </c>
      <c r="L5589" s="500" t="s">
        <v>27724</v>
      </c>
      <c r="M5589" s="500" t="s">
        <v>2307</v>
      </c>
      <c r="N5589" s="500" t="s">
        <v>17243</v>
      </c>
    </row>
    <row r="5590" spans="1:14">
      <c r="A5590" s="500" t="s">
        <v>686</v>
      </c>
      <c r="B5590" s="500" t="s">
        <v>2858</v>
      </c>
      <c r="C5590" s="500" t="s">
        <v>2888</v>
      </c>
      <c r="D5590" s="500" t="s">
        <v>2889</v>
      </c>
      <c r="E5590" s="500" t="s">
        <v>11099</v>
      </c>
      <c r="F5590" s="500" t="s">
        <v>580</v>
      </c>
      <c r="G5590" s="500" t="s">
        <v>17244</v>
      </c>
      <c r="H5590" s="500" t="s">
        <v>3903</v>
      </c>
      <c r="I5590" s="500" t="s">
        <v>688</v>
      </c>
      <c r="J5590" s="500" t="s">
        <v>689</v>
      </c>
      <c r="K5590" s="500" t="s">
        <v>2306</v>
      </c>
      <c r="L5590" s="500" t="s">
        <v>27724</v>
      </c>
      <c r="M5590" s="500" t="s">
        <v>2307</v>
      </c>
      <c r="N5590" s="500" t="s">
        <v>17245</v>
      </c>
    </row>
    <row r="5591" spans="1:14">
      <c r="A5591" s="500" t="s">
        <v>686</v>
      </c>
      <c r="B5591" s="500" t="s">
        <v>2858</v>
      </c>
      <c r="C5591" s="500" t="s">
        <v>2888</v>
      </c>
      <c r="D5591" s="500" t="s">
        <v>2889</v>
      </c>
      <c r="E5591" s="500" t="s">
        <v>11099</v>
      </c>
      <c r="F5591" s="500" t="s">
        <v>580</v>
      </c>
      <c r="G5591" s="500" t="s">
        <v>17246</v>
      </c>
      <c r="H5591" s="500" t="s">
        <v>15698</v>
      </c>
      <c r="I5591" s="500" t="s">
        <v>688</v>
      </c>
      <c r="J5591" s="500" t="s">
        <v>689</v>
      </c>
      <c r="K5591" s="500" t="s">
        <v>2306</v>
      </c>
      <c r="L5591" s="500" t="s">
        <v>27724</v>
      </c>
      <c r="M5591" s="500" t="s">
        <v>2307</v>
      </c>
      <c r="N5591" s="500" t="s">
        <v>17247</v>
      </c>
    </row>
    <row r="5592" spans="1:14">
      <c r="A5592" s="500" t="s">
        <v>686</v>
      </c>
      <c r="B5592" s="500" t="s">
        <v>2858</v>
      </c>
      <c r="C5592" s="500" t="s">
        <v>2888</v>
      </c>
      <c r="D5592" s="500" t="s">
        <v>2889</v>
      </c>
      <c r="E5592" s="500" t="s">
        <v>11099</v>
      </c>
      <c r="F5592" s="500" t="s">
        <v>580</v>
      </c>
      <c r="G5592" s="500" t="s">
        <v>17248</v>
      </c>
      <c r="H5592" s="500" t="s">
        <v>15949</v>
      </c>
      <c r="I5592" s="500" t="s">
        <v>688</v>
      </c>
      <c r="J5592" s="500" t="s">
        <v>689</v>
      </c>
      <c r="K5592" s="500" t="s">
        <v>2306</v>
      </c>
      <c r="L5592" s="500" t="s">
        <v>27724</v>
      </c>
      <c r="M5592" s="500" t="s">
        <v>2307</v>
      </c>
      <c r="N5592" s="500" t="s">
        <v>17249</v>
      </c>
    </row>
    <row r="5593" spans="1:14">
      <c r="A5593" s="500" t="s">
        <v>686</v>
      </c>
      <c r="B5593" s="500" t="s">
        <v>2858</v>
      </c>
      <c r="C5593" s="500" t="s">
        <v>2888</v>
      </c>
      <c r="D5593" s="500" t="s">
        <v>2889</v>
      </c>
      <c r="E5593" s="500" t="s">
        <v>11099</v>
      </c>
      <c r="F5593" s="500" t="s">
        <v>580</v>
      </c>
      <c r="G5593" s="500" t="s">
        <v>17250</v>
      </c>
      <c r="H5593" s="500" t="s">
        <v>16202</v>
      </c>
      <c r="I5593" s="500" t="s">
        <v>688</v>
      </c>
      <c r="J5593" s="500" t="s">
        <v>689</v>
      </c>
      <c r="K5593" s="500" t="s">
        <v>2306</v>
      </c>
      <c r="L5593" s="500" t="s">
        <v>27724</v>
      </c>
      <c r="M5593" s="500" t="s">
        <v>2307</v>
      </c>
      <c r="N5593" s="500" t="s">
        <v>17251</v>
      </c>
    </row>
    <row r="5594" spans="1:14">
      <c r="A5594" s="500" t="s">
        <v>686</v>
      </c>
      <c r="B5594" s="500" t="s">
        <v>2858</v>
      </c>
      <c r="C5594" s="500" t="s">
        <v>2888</v>
      </c>
      <c r="D5594" s="500" t="s">
        <v>2889</v>
      </c>
      <c r="E5594" s="500" t="s">
        <v>11099</v>
      </c>
      <c r="F5594" s="500" t="s">
        <v>580</v>
      </c>
      <c r="G5594" s="500" t="s">
        <v>17252</v>
      </c>
      <c r="H5594" s="500" t="s">
        <v>16455</v>
      </c>
      <c r="I5594" s="500" t="s">
        <v>688</v>
      </c>
      <c r="J5594" s="500" t="s">
        <v>689</v>
      </c>
      <c r="K5594" s="500" t="s">
        <v>2306</v>
      </c>
      <c r="L5594" s="500" t="s">
        <v>27724</v>
      </c>
      <c r="M5594" s="500" t="s">
        <v>2307</v>
      </c>
      <c r="N5594" s="500" t="s">
        <v>17253</v>
      </c>
    </row>
    <row r="5595" spans="1:14">
      <c r="A5595" s="500" t="s">
        <v>686</v>
      </c>
      <c r="B5595" s="500" t="s">
        <v>2858</v>
      </c>
      <c r="C5595" s="500" t="s">
        <v>2888</v>
      </c>
      <c r="D5595" s="500" t="s">
        <v>2889</v>
      </c>
      <c r="E5595" s="500" t="s">
        <v>11099</v>
      </c>
      <c r="F5595" s="500" t="s">
        <v>580</v>
      </c>
      <c r="G5595" s="500" t="s">
        <v>17254</v>
      </c>
      <c r="H5595" s="500" t="s">
        <v>2887</v>
      </c>
      <c r="I5595" s="500" t="s">
        <v>688</v>
      </c>
      <c r="J5595" s="500" t="s">
        <v>689</v>
      </c>
      <c r="K5595" s="500" t="s">
        <v>2306</v>
      </c>
      <c r="L5595" s="500" t="s">
        <v>27724</v>
      </c>
      <c r="M5595" s="500" t="s">
        <v>2307</v>
      </c>
      <c r="N5595" s="500" t="s">
        <v>17255</v>
      </c>
    </row>
    <row r="5596" spans="1:14">
      <c r="A5596" s="500" t="s">
        <v>686</v>
      </c>
      <c r="B5596" s="500" t="s">
        <v>2858</v>
      </c>
      <c r="C5596" s="500" t="s">
        <v>2888</v>
      </c>
      <c r="D5596" s="500" t="s">
        <v>2889</v>
      </c>
      <c r="E5596" s="500" t="s">
        <v>11099</v>
      </c>
      <c r="F5596" s="500" t="s">
        <v>580</v>
      </c>
      <c r="G5596" s="500" t="s">
        <v>17256</v>
      </c>
      <c r="H5596" s="500" t="s">
        <v>11359</v>
      </c>
      <c r="I5596" s="500" t="s">
        <v>688</v>
      </c>
      <c r="J5596" s="500" t="s">
        <v>689</v>
      </c>
      <c r="K5596" s="500" t="s">
        <v>2306</v>
      </c>
      <c r="L5596" s="500" t="s">
        <v>27724</v>
      </c>
      <c r="M5596" s="500" t="s">
        <v>2307</v>
      </c>
      <c r="N5596" s="500" t="s">
        <v>17257</v>
      </c>
    </row>
    <row r="5597" spans="1:14">
      <c r="A5597" s="500" t="s">
        <v>686</v>
      </c>
      <c r="B5597" s="500" t="s">
        <v>2858</v>
      </c>
      <c r="C5597" s="500" t="s">
        <v>2888</v>
      </c>
      <c r="D5597" s="500" t="s">
        <v>2889</v>
      </c>
      <c r="E5597" s="500" t="s">
        <v>11099</v>
      </c>
      <c r="F5597" s="500" t="s">
        <v>580</v>
      </c>
      <c r="G5597" s="500" t="s">
        <v>17258</v>
      </c>
      <c r="H5597" s="500" t="s">
        <v>15296</v>
      </c>
      <c r="I5597" s="500" t="s">
        <v>688</v>
      </c>
      <c r="J5597" s="500" t="s">
        <v>689</v>
      </c>
      <c r="K5597" s="500" t="s">
        <v>2306</v>
      </c>
      <c r="L5597" s="500" t="s">
        <v>27724</v>
      </c>
      <c r="M5597" s="500" t="s">
        <v>2307</v>
      </c>
      <c r="N5597" s="500" t="s">
        <v>17259</v>
      </c>
    </row>
    <row r="5598" spans="1:14">
      <c r="A5598" s="500" t="s">
        <v>686</v>
      </c>
      <c r="B5598" s="500" t="s">
        <v>2858</v>
      </c>
      <c r="C5598" s="500" t="s">
        <v>2888</v>
      </c>
      <c r="D5598" s="500" t="s">
        <v>2889</v>
      </c>
      <c r="E5598" s="500" t="s">
        <v>11099</v>
      </c>
      <c r="F5598" s="500" t="s">
        <v>580</v>
      </c>
      <c r="G5598" s="500" t="s">
        <v>17260</v>
      </c>
      <c r="H5598" s="500" t="s">
        <v>11254</v>
      </c>
      <c r="I5598" s="500" t="s">
        <v>688</v>
      </c>
      <c r="J5598" s="500" t="s">
        <v>689</v>
      </c>
      <c r="K5598" s="500" t="s">
        <v>2306</v>
      </c>
      <c r="L5598" s="500" t="s">
        <v>27724</v>
      </c>
      <c r="M5598" s="500" t="s">
        <v>2307</v>
      </c>
      <c r="N5598" s="500" t="s">
        <v>17261</v>
      </c>
    </row>
    <row r="5599" spans="1:14">
      <c r="A5599" s="500" t="s">
        <v>686</v>
      </c>
      <c r="B5599" s="500" t="s">
        <v>2858</v>
      </c>
      <c r="C5599" s="500" t="s">
        <v>2888</v>
      </c>
      <c r="D5599" s="500" t="s">
        <v>2889</v>
      </c>
      <c r="E5599" s="500" t="s">
        <v>11099</v>
      </c>
      <c r="F5599" s="500" t="s">
        <v>580</v>
      </c>
      <c r="G5599" s="500" t="s">
        <v>17262</v>
      </c>
      <c r="H5599" s="500" t="s">
        <v>14195</v>
      </c>
      <c r="I5599" s="500" t="s">
        <v>688</v>
      </c>
      <c r="J5599" s="500" t="s">
        <v>689</v>
      </c>
      <c r="K5599" s="500" t="s">
        <v>2306</v>
      </c>
      <c r="L5599" s="500" t="s">
        <v>27724</v>
      </c>
      <c r="M5599" s="500" t="s">
        <v>2307</v>
      </c>
      <c r="N5599" s="500" t="s">
        <v>17263</v>
      </c>
    </row>
    <row r="5600" spans="1:14">
      <c r="A5600" s="500" t="s">
        <v>686</v>
      </c>
      <c r="B5600" s="500" t="s">
        <v>2858</v>
      </c>
      <c r="C5600" s="500" t="s">
        <v>2888</v>
      </c>
      <c r="D5600" s="500" t="s">
        <v>2889</v>
      </c>
      <c r="E5600" s="500" t="s">
        <v>11099</v>
      </c>
      <c r="F5600" s="500" t="s">
        <v>580</v>
      </c>
      <c r="G5600" s="500" t="s">
        <v>17264</v>
      </c>
      <c r="H5600" s="500" t="s">
        <v>11296</v>
      </c>
      <c r="I5600" s="500" t="s">
        <v>688</v>
      </c>
      <c r="J5600" s="500" t="s">
        <v>689</v>
      </c>
      <c r="K5600" s="500" t="s">
        <v>2306</v>
      </c>
      <c r="L5600" s="500" t="s">
        <v>27724</v>
      </c>
      <c r="M5600" s="500" t="s">
        <v>2307</v>
      </c>
      <c r="N5600" s="500" t="s">
        <v>17265</v>
      </c>
    </row>
    <row r="5601" spans="1:14">
      <c r="A5601" s="500" t="s">
        <v>686</v>
      </c>
      <c r="B5601" s="500" t="s">
        <v>2858</v>
      </c>
      <c r="C5601" s="500" t="s">
        <v>2888</v>
      </c>
      <c r="D5601" s="500" t="s">
        <v>2889</v>
      </c>
      <c r="E5601" s="500" t="s">
        <v>11099</v>
      </c>
      <c r="F5601" s="500" t="s">
        <v>580</v>
      </c>
      <c r="G5601" s="500" t="s">
        <v>17266</v>
      </c>
      <c r="H5601" s="500" t="s">
        <v>14717</v>
      </c>
      <c r="I5601" s="500" t="s">
        <v>688</v>
      </c>
      <c r="J5601" s="500" t="s">
        <v>689</v>
      </c>
      <c r="K5601" s="500" t="s">
        <v>2306</v>
      </c>
      <c r="L5601" s="500" t="s">
        <v>27724</v>
      </c>
      <c r="M5601" s="500" t="s">
        <v>2307</v>
      </c>
      <c r="N5601" s="500" t="s">
        <v>17267</v>
      </c>
    </row>
    <row r="5602" spans="1:14">
      <c r="A5602" s="500" t="s">
        <v>686</v>
      </c>
      <c r="B5602" s="500" t="s">
        <v>2858</v>
      </c>
      <c r="C5602" s="500" t="s">
        <v>2888</v>
      </c>
      <c r="D5602" s="500" t="s">
        <v>2889</v>
      </c>
      <c r="E5602" s="500" t="s">
        <v>11099</v>
      </c>
      <c r="F5602" s="500" t="s">
        <v>580</v>
      </c>
      <c r="G5602" s="500" t="s">
        <v>17268</v>
      </c>
      <c r="H5602" s="500" t="s">
        <v>6980</v>
      </c>
      <c r="I5602" s="500" t="s">
        <v>688</v>
      </c>
      <c r="J5602" s="500" t="s">
        <v>689</v>
      </c>
      <c r="K5602" s="500" t="s">
        <v>2306</v>
      </c>
      <c r="L5602" s="500" t="s">
        <v>27724</v>
      </c>
      <c r="M5602" s="500" t="s">
        <v>2307</v>
      </c>
      <c r="N5602" s="500" t="s">
        <v>17269</v>
      </c>
    </row>
    <row r="5603" spans="1:14">
      <c r="A5603" s="500" t="s">
        <v>686</v>
      </c>
      <c r="B5603" s="500" t="s">
        <v>2858</v>
      </c>
      <c r="C5603" s="500" t="s">
        <v>2888</v>
      </c>
      <c r="D5603" s="500" t="s">
        <v>2889</v>
      </c>
      <c r="E5603" s="500" t="s">
        <v>11099</v>
      </c>
      <c r="F5603" s="500" t="s">
        <v>580</v>
      </c>
      <c r="G5603" s="500" t="s">
        <v>17270</v>
      </c>
      <c r="H5603" s="500" t="s">
        <v>15496</v>
      </c>
      <c r="I5603" s="500" t="s">
        <v>688</v>
      </c>
      <c r="J5603" s="500" t="s">
        <v>689</v>
      </c>
      <c r="K5603" s="500" t="s">
        <v>2306</v>
      </c>
      <c r="L5603" s="500" t="s">
        <v>27724</v>
      </c>
      <c r="M5603" s="500" t="s">
        <v>2307</v>
      </c>
      <c r="N5603" s="500" t="s">
        <v>17271</v>
      </c>
    </row>
    <row r="5604" spans="1:14">
      <c r="A5604" s="500" t="s">
        <v>686</v>
      </c>
      <c r="B5604" s="500" t="s">
        <v>2858</v>
      </c>
      <c r="C5604" s="500" t="s">
        <v>2888</v>
      </c>
      <c r="D5604" s="500" t="s">
        <v>2889</v>
      </c>
      <c r="E5604" s="500" t="s">
        <v>11099</v>
      </c>
      <c r="F5604" s="500" t="s">
        <v>580</v>
      </c>
      <c r="G5604" s="500" t="s">
        <v>17272</v>
      </c>
      <c r="H5604" s="500" t="s">
        <v>11835</v>
      </c>
      <c r="I5604" s="500" t="s">
        <v>688</v>
      </c>
      <c r="J5604" s="500" t="s">
        <v>689</v>
      </c>
      <c r="K5604" s="500" t="s">
        <v>2306</v>
      </c>
      <c r="L5604" s="500" t="s">
        <v>27724</v>
      </c>
      <c r="M5604" s="500" t="s">
        <v>2307</v>
      </c>
      <c r="N5604" s="500" t="s">
        <v>17273</v>
      </c>
    </row>
    <row r="5605" spans="1:14">
      <c r="A5605" s="500" t="s">
        <v>686</v>
      </c>
      <c r="B5605" s="500" t="s">
        <v>2858</v>
      </c>
      <c r="C5605" s="500" t="s">
        <v>2888</v>
      </c>
      <c r="D5605" s="500" t="s">
        <v>2889</v>
      </c>
      <c r="E5605" s="500" t="s">
        <v>11099</v>
      </c>
      <c r="F5605" s="500" t="s">
        <v>580</v>
      </c>
      <c r="G5605" s="500" t="s">
        <v>17274</v>
      </c>
      <c r="H5605" s="500" t="s">
        <v>16000</v>
      </c>
      <c r="I5605" s="500" t="s">
        <v>688</v>
      </c>
      <c r="J5605" s="500" t="s">
        <v>689</v>
      </c>
      <c r="K5605" s="500" t="s">
        <v>2306</v>
      </c>
      <c r="L5605" s="500" t="s">
        <v>27724</v>
      </c>
      <c r="M5605" s="500" t="s">
        <v>2307</v>
      </c>
      <c r="N5605" s="500" t="s">
        <v>17275</v>
      </c>
    </row>
    <row r="5606" spans="1:14">
      <c r="A5606" s="500" t="s">
        <v>686</v>
      </c>
      <c r="B5606" s="500" t="s">
        <v>2858</v>
      </c>
      <c r="C5606" s="500" t="s">
        <v>2888</v>
      </c>
      <c r="D5606" s="500" t="s">
        <v>2889</v>
      </c>
      <c r="E5606" s="500" t="s">
        <v>11099</v>
      </c>
      <c r="F5606" s="500" t="s">
        <v>580</v>
      </c>
      <c r="G5606" s="500" t="s">
        <v>17276</v>
      </c>
      <c r="H5606" s="500" t="s">
        <v>11825</v>
      </c>
      <c r="I5606" s="500" t="s">
        <v>688</v>
      </c>
      <c r="J5606" s="500" t="s">
        <v>689</v>
      </c>
      <c r="K5606" s="500" t="s">
        <v>2306</v>
      </c>
      <c r="L5606" s="500" t="s">
        <v>27724</v>
      </c>
      <c r="M5606" s="500" t="s">
        <v>2307</v>
      </c>
      <c r="N5606" s="500" t="s">
        <v>17277</v>
      </c>
    </row>
    <row r="5607" spans="1:14">
      <c r="A5607" s="500" t="s">
        <v>686</v>
      </c>
      <c r="B5607" s="500" t="s">
        <v>2858</v>
      </c>
      <c r="C5607" s="500" t="s">
        <v>2888</v>
      </c>
      <c r="D5607" s="500" t="s">
        <v>2889</v>
      </c>
      <c r="E5607" s="500" t="s">
        <v>11099</v>
      </c>
      <c r="F5607" s="500" t="s">
        <v>580</v>
      </c>
      <c r="G5607" s="500" t="s">
        <v>17278</v>
      </c>
      <c r="H5607" s="500" t="s">
        <v>11049</v>
      </c>
      <c r="I5607" s="500" t="s">
        <v>688</v>
      </c>
      <c r="J5607" s="500" t="s">
        <v>689</v>
      </c>
      <c r="K5607" s="500" t="s">
        <v>2306</v>
      </c>
      <c r="L5607" s="500" t="s">
        <v>27724</v>
      </c>
      <c r="M5607" s="500" t="s">
        <v>2307</v>
      </c>
      <c r="N5607" s="500" t="s">
        <v>17279</v>
      </c>
    </row>
    <row r="5608" spans="1:14">
      <c r="A5608" s="500" t="s">
        <v>686</v>
      </c>
      <c r="B5608" s="500" t="s">
        <v>2858</v>
      </c>
      <c r="C5608" s="500" t="s">
        <v>2888</v>
      </c>
      <c r="D5608" s="500" t="s">
        <v>2889</v>
      </c>
      <c r="E5608" s="500" t="s">
        <v>11099</v>
      </c>
      <c r="F5608" s="500" t="s">
        <v>580</v>
      </c>
      <c r="G5608" s="500" t="s">
        <v>17280</v>
      </c>
      <c r="H5608" s="500" t="s">
        <v>14269</v>
      </c>
      <c r="I5608" s="500" t="s">
        <v>688</v>
      </c>
      <c r="J5608" s="500" t="s">
        <v>689</v>
      </c>
      <c r="K5608" s="500" t="s">
        <v>2306</v>
      </c>
      <c r="L5608" s="500" t="s">
        <v>27724</v>
      </c>
      <c r="M5608" s="500" t="s">
        <v>2307</v>
      </c>
      <c r="N5608" s="500" t="s">
        <v>17281</v>
      </c>
    </row>
    <row r="5609" spans="1:14">
      <c r="A5609" s="500" t="s">
        <v>686</v>
      </c>
      <c r="B5609" s="500" t="s">
        <v>2858</v>
      </c>
      <c r="C5609" s="500" t="s">
        <v>2888</v>
      </c>
      <c r="D5609" s="500" t="s">
        <v>2889</v>
      </c>
      <c r="E5609" s="500" t="s">
        <v>11099</v>
      </c>
      <c r="F5609" s="500" t="s">
        <v>580</v>
      </c>
      <c r="G5609" s="500" t="s">
        <v>17282</v>
      </c>
      <c r="H5609" s="500" t="s">
        <v>6982</v>
      </c>
      <c r="I5609" s="500" t="s">
        <v>688</v>
      </c>
      <c r="J5609" s="500" t="s">
        <v>689</v>
      </c>
      <c r="K5609" s="500" t="s">
        <v>2306</v>
      </c>
      <c r="L5609" s="500" t="s">
        <v>27724</v>
      </c>
      <c r="M5609" s="500" t="s">
        <v>2307</v>
      </c>
      <c r="N5609" s="500" t="s">
        <v>17283</v>
      </c>
    </row>
    <row r="5610" spans="1:14">
      <c r="A5610" s="500" t="s">
        <v>686</v>
      </c>
      <c r="B5610" s="500" t="s">
        <v>2858</v>
      </c>
      <c r="C5610" s="500" t="s">
        <v>2888</v>
      </c>
      <c r="D5610" s="500" t="s">
        <v>2889</v>
      </c>
      <c r="E5610" s="500" t="s">
        <v>11099</v>
      </c>
      <c r="F5610" s="500" t="s">
        <v>580</v>
      </c>
      <c r="G5610" s="500" t="s">
        <v>17284</v>
      </c>
      <c r="H5610" s="500" t="s">
        <v>11254</v>
      </c>
      <c r="I5610" s="500" t="s">
        <v>688</v>
      </c>
      <c r="J5610" s="500" t="s">
        <v>689</v>
      </c>
      <c r="K5610" s="500" t="s">
        <v>2306</v>
      </c>
      <c r="L5610" s="500" t="s">
        <v>27724</v>
      </c>
      <c r="M5610" s="500" t="s">
        <v>2307</v>
      </c>
      <c r="N5610" s="500" t="s">
        <v>17285</v>
      </c>
    </row>
    <row r="5611" spans="1:14">
      <c r="A5611" s="500" t="s">
        <v>686</v>
      </c>
      <c r="B5611" s="500" t="s">
        <v>2858</v>
      </c>
      <c r="C5611" s="500" t="s">
        <v>2888</v>
      </c>
      <c r="D5611" s="500" t="s">
        <v>2889</v>
      </c>
      <c r="E5611" s="500" t="s">
        <v>11099</v>
      </c>
      <c r="F5611" s="500" t="s">
        <v>580</v>
      </c>
      <c r="G5611" s="500" t="s">
        <v>17286</v>
      </c>
      <c r="H5611" s="500" t="s">
        <v>14195</v>
      </c>
      <c r="I5611" s="500" t="s">
        <v>688</v>
      </c>
      <c r="J5611" s="500" t="s">
        <v>689</v>
      </c>
      <c r="K5611" s="500" t="s">
        <v>2306</v>
      </c>
      <c r="L5611" s="500" t="s">
        <v>27724</v>
      </c>
      <c r="M5611" s="500" t="s">
        <v>2307</v>
      </c>
      <c r="N5611" s="500" t="s">
        <v>17287</v>
      </c>
    </row>
    <row r="5612" spans="1:14">
      <c r="A5612" s="500" t="s">
        <v>686</v>
      </c>
      <c r="B5612" s="500" t="s">
        <v>2858</v>
      </c>
      <c r="C5612" s="500" t="s">
        <v>2888</v>
      </c>
      <c r="D5612" s="500" t="s">
        <v>2889</v>
      </c>
      <c r="E5612" s="500" t="s">
        <v>11099</v>
      </c>
      <c r="F5612" s="500" t="s">
        <v>580</v>
      </c>
      <c r="G5612" s="500" t="s">
        <v>17288</v>
      </c>
      <c r="H5612" s="500" t="s">
        <v>11296</v>
      </c>
      <c r="I5612" s="500" t="s">
        <v>688</v>
      </c>
      <c r="J5612" s="500" t="s">
        <v>689</v>
      </c>
      <c r="K5612" s="500" t="s">
        <v>2306</v>
      </c>
      <c r="L5612" s="500" t="s">
        <v>27724</v>
      </c>
      <c r="M5612" s="500" t="s">
        <v>2307</v>
      </c>
      <c r="N5612" s="500" t="s">
        <v>17289</v>
      </c>
    </row>
    <row r="5613" spans="1:14">
      <c r="A5613" s="500" t="s">
        <v>686</v>
      </c>
      <c r="B5613" s="500" t="s">
        <v>2858</v>
      </c>
      <c r="C5613" s="500" t="s">
        <v>2888</v>
      </c>
      <c r="D5613" s="500" t="s">
        <v>2889</v>
      </c>
      <c r="E5613" s="500" t="s">
        <v>11099</v>
      </c>
      <c r="F5613" s="500" t="s">
        <v>580</v>
      </c>
      <c r="G5613" s="500" t="s">
        <v>17290</v>
      </c>
      <c r="H5613" s="500" t="s">
        <v>14717</v>
      </c>
      <c r="I5613" s="500" t="s">
        <v>688</v>
      </c>
      <c r="J5613" s="500" t="s">
        <v>689</v>
      </c>
      <c r="K5613" s="500" t="s">
        <v>2306</v>
      </c>
      <c r="L5613" s="500" t="s">
        <v>27724</v>
      </c>
      <c r="M5613" s="500" t="s">
        <v>2307</v>
      </c>
      <c r="N5613" s="500" t="s">
        <v>17291</v>
      </c>
    </row>
    <row r="5614" spans="1:14">
      <c r="A5614" s="500" t="s">
        <v>686</v>
      </c>
      <c r="B5614" s="500" t="s">
        <v>2858</v>
      </c>
      <c r="C5614" s="500" t="s">
        <v>2888</v>
      </c>
      <c r="D5614" s="500" t="s">
        <v>2889</v>
      </c>
      <c r="E5614" s="500" t="s">
        <v>11099</v>
      </c>
      <c r="F5614" s="500" t="s">
        <v>580</v>
      </c>
      <c r="G5614" s="500" t="s">
        <v>17292</v>
      </c>
      <c r="H5614" s="500" t="s">
        <v>6980</v>
      </c>
      <c r="I5614" s="500" t="s">
        <v>688</v>
      </c>
      <c r="J5614" s="500" t="s">
        <v>689</v>
      </c>
      <c r="K5614" s="500" t="s">
        <v>2306</v>
      </c>
      <c r="L5614" s="500" t="s">
        <v>27724</v>
      </c>
      <c r="M5614" s="500" t="s">
        <v>2307</v>
      </c>
      <c r="N5614" s="500" t="s">
        <v>17293</v>
      </c>
    </row>
    <row r="5615" spans="1:14">
      <c r="A5615" s="500" t="s">
        <v>686</v>
      </c>
      <c r="B5615" s="500" t="s">
        <v>2858</v>
      </c>
      <c r="C5615" s="500" t="s">
        <v>2888</v>
      </c>
      <c r="D5615" s="500" t="s">
        <v>2889</v>
      </c>
      <c r="E5615" s="500" t="s">
        <v>11099</v>
      </c>
      <c r="F5615" s="500" t="s">
        <v>580</v>
      </c>
      <c r="G5615" s="500" t="s">
        <v>17294</v>
      </c>
      <c r="H5615" s="500" t="s">
        <v>15496</v>
      </c>
      <c r="I5615" s="500" t="s">
        <v>688</v>
      </c>
      <c r="J5615" s="500" t="s">
        <v>689</v>
      </c>
      <c r="K5615" s="500" t="s">
        <v>2306</v>
      </c>
      <c r="L5615" s="500" t="s">
        <v>27724</v>
      </c>
      <c r="M5615" s="500" t="s">
        <v>2307</v>
      </c>
      <c r="N5615" s="500" t="s">
        <v>17295</v>
      </c>
    </row>
    <row r="5616" spans="1:14">
      <c r="A5616" s="500" t="s">
        <v>686</v>
      </c>
      <c r="B5616" s="500" t="s">
        <v>2858</v>
      </c>
      <c r="C5616" s="500" t="s">
        <v>2888</v>
      </c>
      <c r="D5616" s="500" t="s">
        <v>2889</v>
      </c>
      <c r="E5616" s="500" t="s">
        <v>11099</v>
      </c>
      <c r="F5616" s="500" t="s">
        <v>580</v>
      </c>
      <c r="G5616" s="500" t="s">
        <v>17296</v>
      </c>
      <c r="H5616" s="500" t="s">
        <v>11835</v>
      </c>
      <c r="I5616" s="500" t="s">
        <v>688</v>
      </c>
      <c r="J5616" s="500" t="s">
        <v>689</v>
      </c>
      <c r="K5616" s="500" t="s">
        <v>2306</v>
      </c>
      <c r="L5616" s="500" t="s">
        <v>27724</v>
      </c>
      <c r="M5616" s="500" t="s">
        <v>2307</v>
      </c>
      <c r="N5616" s="500" t="s">
        <v>17297</v>
      </c>
    </row>
    <row r="5617" spans="1:14">
      <c r="A5617" s="500" t="s">
        <v>686</v>
      </c>
      <c r="B5617" s="500" t="s">
        <v>2858</v>
      </c>
      <c r="C5617" s="500" t="s">
        <v>2888</v>
      </c>
      <c r="D5617" s="500" t="s">
        <v>2889</v>
      </c>
      <c r="E5617" s="500" t="s">
        <v>11099</v>
      </c>
      <c r="F5617" s="500" t="s">
        <v>580</v>
      </c>
      <c r="G5617" s="500" t="s">
        <v>17298</v>
      </c>
      <c r="H5617" s="500" t="s">
        <v>16000</v>
      </c>
      <c r="I5617" s="500" t="s">
        <v>688</v>
      </c>
      <c r="J5617" s="500" t="s">
        <v>689</v>
      </c>
      <c r="K5617" s="500" t="s">
        <v>2306</v>
      </c>
      <c r="L5617" s="500" t="s">
        <v>27724</v>
      </c>
      <c r="M5617" s="500" t="s">
        <v>2307</v>
      </c>
      <c r="N5617" s="500" t="s">
        <v>17299</v>
      </c>
    </row>
    <row r="5618" spans="1:14">
      <c r="A5618" s="500" t="s">
        <v>686</v>
      </c>
      <c r="B5618" s="500" t="s">
        <v>2858</v>
      </c>
      <c r="C5618" s="500" t="s">
        <v>2888</v>
      </c>
      <c r="D5618" s="500" t="s">
        <v>2889</v>
      </c>
      <c r="E5618" s="500" t="s">
        <v>11099</v>
      </c>
      <c r="F5618" s="500" t="s">
        <v>580</v>
      </c>
      <c r="G5618" s="500" t="s">
        <v>17300</v>
      </c>
      <c r="H5618" s="500" t="s">
        <v>11825</v>
      </c>
      <c r="I5618" s="500" t="s">
        <v>688</v>
      </c>
      <c r="J5618" s="500" t="s">
        <v>689</v>
      </c>
      <c r="K5618" s="500" t="s">
        <v>2306</v>
      </c>
      <c r="L5618" s="500" t="s">
        <v>27724</v>
      </c>
      <c r="M5618" s="500" t="s">
        <v>2307</v>
      </c>
      <c r="N5618" s="500" t="s">
        <v>17301</v>
      </c>
    </row>
    <row r="5619" spans="1:14">
      <c r="A5619" s="500" t="s">
        <v>686</v>
      </c>
      <c r="B5619" s="500" t="s">
        <v>2858</v>
      </c>
      <c r="C5619" s="500" t="s">
        <v>2888</v>
      </c>
      <c r="D5619" s="500" t="s">
        <v>2889</v>
      </c>
      <c r="E5619" s="500" t="s">
        <v>11099</v>
      </c>
      <c r="F5619" s="500" t="s">
        <v>580</v>
      </c>
      <c r="G5619" s="500" t="s">
        <v>17302</v>
      </c>
      <c r="H5619" s="500" t="s">
        <v>11049</v>
      </c>
      <c r="I5619" s="500" t="s">
        <v>688</v>
      </c>
      <c r="J5619" s="500" t="s">
        <v>689</v>
      </c>
      <c r="K5619" s="500" t="s">
        <v>2306</v>
      </c>
      <c r="L5619" s="500" t="s">
        <v>27724</v>
      </c>
      <c r="M5619" s="500" t="s">
        <v>2307</v>
      </c>
      <c r="N5619" s="500" t="s">
        <v>17303</v>
      </c>
    </row>
    <row r="5620" spans="1:14">
      <c r="A5620" s="500" t="s">
        <v>686</v>
      </c>
      <c r="B5620" s="500" t="s">
        <v>2858</v>
      </c>
      <c r="C5620" s="500" t="s">
        <v>2888</v>
      </c>
      <c r="D5620" s="500" t="s">
        <v>2889</v>
      </c>
      <c r="E5620" s="500" t="s">
        <v>11099</v>
      </c>
      <c r="F5620" s="500" t="s">
        <v>580</v>
      </c>
      <c r="G5620" s="500" t="s">
        <v>17304</v>
      </c>
      <c r="H5620" s="500" t="s">
        <v>14269</v>
      </c>
      <c r="I5620" s="500" t="s">
        <v>688</v>
      </c>
      <c r="J5620" s="500" t="s">
        <v>689</v>
      </c>
      <c r="K5620" s="500" t="s">
        <v>2306</v>
      </c>
      <c r="L5620" s="500" t="s">
        <v>27724</v>
      </c>
      <c r="M5620" s="500" t="s">
        <v>2307</v>
      </c>
      <c r="N5620" s="500" t="s">
        <v>17305</v>
      </c>
    </row>
    <row r="5621" spans="1:14">
      <c r="A5621" s="500" t="s">
        <v>686</v>
      </c>
      <c r="B5621" s="500" t="s">
        <v>2858</v>
      </c>
      <c r="C5621" s="500" t="s">
        <v>2888</v>
      </c>
      <c r="D5621" s="500" t="s">
        <v>2889</v>
      </c>
      <c r="E5621" s="500" t="s">
        <v>11099</v>
      </c>
      <c r="F5621" s="500" t="s">
        <v>580</v>
      </c>
      <c r="G5621" s="500" t="s">
        <v>17306</v>
      </c>
      <c r="H5621" s="500" t="s">
        <v>6982</v>
      </c>
      <c r="I5621" s="500" t="s">
        <v>688</v>
      </c>
      <c r="J5621" s="500" t="s">
        <v>689</v>
      </c>
      <c r="K5621" s="500" t="s">
        <v>2306</v>
      </c>
      <c r="L5621" s="500" t="s">
        <v>27724</v>
      </c>
      <c r="M5621" s="500" t="s">
        <v>2307</v>
      </c>
      <c r="N5621" s="500" t="s">
        <v>17307</v>
      </c>
    </row>
    <row r="5622" spans="1:14">
      <c r="A5622" s="500" t="s">
        <v>686</v>
      </c>
      <c r="B5622" s="500" t="s">
        <v>2858</v>
      </c>
      <c r="C5622" s="500" t="s">
        <v>2888</v>
      </c>
      <c r="D5622" s="500" t="s">
        <v>2889</v>
      </c>
      <c r="E5622" s="500" t="s">
        <v>11099</v>
      </c>
      <c r="F5622" s="500" t="s">
        <v>580</v>
      </c>
      <c r="G5622" s="500" t="s">
        <v>17308</v>
      </c>
      <c r="H5622" s="500" t="s">
        <v>17309</v>
      </c>
      <c r="I5622" s="500" t="s">
        <v>688</v>
      </c>
      <c r="J5622" s="500" t="s">
        <v>689</v>
      </c>
      <c r="K5622" s="500" t="s">
        <v>2306</v>
      </c>
      <c r="L5622" s="500" t="s">
        <v>27724</v>
      </c>
      <c r="M5622" s="500" t="s">
        <v>2307</v>
      </c>
      <c r="N5622" s="500" t="s">
        <v>17310</v>
      </c>
    </row>
    <row r="5623" spans="1:14">
      <c r="A5623" s="500" t="s">
        <v>686</v>
      </c>
      <c r="B5623" s="500" t="s">
        <v>2858</v>
      </c>
      <c r="C5623" s="500" t="s">
        <v>2888</v>
      </c>
      <c r="D5623" s="500" t="s">
        <v>2889</v>
      </c>
      <c r="E5623" s="500" t="s">
        <v>11099</v>
      </c>
      <c r="F5623" s="500" t="s">
        <v>580</v>
      </c>
      <c r="G5623" s="500" t="s">
        <v>17311</v>
      </c>
      <c r="H5623" s="500" t="s">
        <v>11261</v>
      </c>
      <c r="I5623" s="500" t="s">
        <v>688</v>
      </c>
      <c r="J5623" s="500" t="s">
        <v>689</v>
      </c>
      <c r="K5623" s="500" t="s">
        <v>2306</v>
      </c>
      <c r="L5623" s="500" t="s">
        <v>27724</v>
      </c>
      <c r="M5623" s="500" t="s">
        <v>2307</v>
      </c>
      <c r="N5623" s="500" t="s">
        <v>17312</v>
      </c>
    </row>
    <row r="5624" spans="1:14">
      <c r="A5624" s="500" t="s">
        <v>686</v>
      </c>
      <c r="B5624" s="500" t="s">
        <v>2858</v>
      </c>
      <c r="C5624" s="500" t="s">
        <v>2888</v>
      </c>
      <c r="D5624" s="500" t="s">
        <v>2889</v>
      </c>
      <c r="E5624" s="500" t="s">
        <v>11099</v>
      </c>
      <c r="F5624" s="500" t="s">
        <v>580</v>
      </c>
      <c r="G5624" s="500" t="s">
        <v>17313</v>
      </c>
      <c r="H5624" s="500" t="s">
        <v>14247</v>
      </c>
      <c r="I5624" s="500" t="s">
        <v>688</v>
      </c>
      <c r="J5624" s="500" t="s">
        <v>689</v>
      </c>
      <c r="K5624" s="500" t="s">
        <v>2306</v>
      </c>
      <c r="L5624" s="500" t="s">
        <v>27724</v>
      </c>
      <c r="M5624" s="500" t="s">
        <v>2307</v>
      </c>
      <c r="N5624" s="500" t="s">
        <v>17314</v>
      </c>
    </row>
    <row r="5625" spans="1:14">
      <c r="A5625" s="500" t="s">
        <v>686</v>
      </c>
      <c r="B5625" s="500" t="s">
        <v>2858</v>
      </c>
      <c r="C5625" s="500" t="s">
        <v>2888</v>
      </c>
      <c r="D5625" s="500" t="s">
        <v>2889</v>
      </c>
      <c r="E5625" s="500" t="s">
        <v>11099</v>
      </c>
      <c r="F5625" s="500" t="s">
        <v>580</v>
      </c>
      <c r="G5625" s="500" t="s">
        <v>17315</v>
      </c>
      <c r="H5625" s="500" t="s">
        <v>11342</v>
      </c>
      <c r="I5625" s="500" t="s">
        <v>688</v>
      </c>
      <c r="J5625" s="500" t="s">
        <v>689</v>
      </c>
      <c r="K5625" s="500" t="s">
        <v>2306</v>
      </c>
      <c r="L5625" s="500" t="s">
        <v>27724</v>
      </c>
      <c r="M5625" s="500" t="s">
        <v>2307</v>
      </c>
      <c r="N5625" s="500" t="s">
        <v>17316</v>
      </c>
    </row>
    <row r="5626" spans="1:14">
      <c r="A5626" s="500" t="s">
        <v>686</v>
      </c>
      <c r="B5626" s="500" t="s">
        <v>2858</v>
      </c>
      <c r="C5626" s="500" t="s">
        <v>2888</v>
      </c>
      <c r="D5626" s="500" t="s">
        <v>2889</v>
      </c>
      <c r="E5626" s="500" t="s">
        <v>11099</v>
      </c>
      <c r="F5626" s="500" t="s">
        <v>580</v>
      </c>
      <c r="G5626" s="500" t="s">
        <v>17317</v>
      </c>
      <c r="H5626" s="500" t="s">
        <v>14768</v>
      </c>
      <c r="I5626" s="500" t="s">
        <v>688</v>
      </c>
      <c r="J5626" s="500" t="s">
        <v>689</v>
      </c>
      <c r="K5626" s="500" t="s">
        <v>2306</v>
      </c>
      <c r="L5626" s="500" t="s">
        <v>27724</v>
      </c>
      <c r="M5626" s="500" t="s">
        <v>2307</v>
      </c>
      <c r="N5626" s="500" t="s">
        <v>17318</v>
      </c>
    </row>
    <row r="5627" spans="1:14">
      <c r="A5627" s="500" t="s">
        <v>686</v>
      </c>
      <c r="B5627" s="500" t="s">
        <v>2858</v>
      </c>
      <c r="C5627" s="500" t="s">
        <v>2888</v>
      </c>
      <c r="D5627" s="500" t="s">
        <v>2889</v>
      </c>
      <c r="E5627" s="500" t="s">
        <v>11099</v>
      </c>
      <c r="F5627" s="500" t="s">
        <v>580</v>
      </c>
      <c r="G5627" s="500" t="s">
        <v>17319</v>
      </c>
      <c r="H5627" s="500" t="s">
        <v>15022</v>
      </c>
      <c r="I5627" s="500" t="s">
        <v>688</v>
      </c>
      <c r="J5627" s="500" t="s">
        <v>689</v>
      </c>
      <c r="K5627" s="500" t="s">
        <v>2306</v>
      </c>
      <c r="L5627" s="500" t="s">
        <v>27724</v>
      </c>
      <c r="M5627" s="500" t="s">
        <v>2307</v>
      </c>
      <c r="N5627" s="500" t="s">
        <v>17320</v>
      </c>
    </row>
    <row r="5628" spans="1:14">
      <c r="A5628" s="500" t="s">
        <v>686</v>
      </c>
      <c r="B5628" s="500" t="s">
        <v>2858</v>
      </c>
      <c r="C5628" s="500" t="s">
        <v>2888</v>
      </c>
      <c r="D5628" s="500" t="s">
        <v>2889</v>
      </c>
      <c r="E5628" s="500" t="s">
        <v>11099</v>
      </c>
      <c r="F5628" s="500" t="s">
        <v>580</v>
      </c>
      <c r="G5628" s="500" t="s">
        <v>17321</v>
      </c>
      <c r="H5628" s="500" t="s">
        <v>6989</v>
      </c>
      <c r="I5628" s="500" t="s">
        <v>688</v>
      </c>
      <c r="J5628" s="500" t="s">
        <v>689</v>
      </c>
      <c r="K5628" s="500" t="s">
        <v>2306</v>
      </c>
      <c r="L5628" s="500" t="s">
        <v>27724</v>
      </c>
      <c r="M5628" s="500" t="s">
        <v>2307</v>
      </c>
      <c r="N5628" s="500" t="s">
        <v>17322</v>
      </c>
    </row>
    <row r="5629" spans="1:14">
      <c r="A5629" s="500" t="s">
        <v>686</v>
      </c>
      <c r="B5629" s="500" t="s">
        <v>2858</v>
      </c>
      <c r="C5629" s="500" t="s">
        <v>2888</v>
      </c>
      <c r="D5629" s="500" t="s">
        <v>2889</v>
      </c>
      <c r="E5629" s="500" t="s">
        <v>11099</v>
      </c>
      <c r="F5629" s="500" t="s">
        <v>580</v>
      </c>
      <c r="G5629" s="500" t="s">
        <v>17323</v>
      </c>
      <c r="H5629" s="500" t="s">
        <v>11281</v>
      </c>
      <c r="I5629" s="500" t="s">
        <v>688</v>
      </c>
      <c r="J5629" s="500" t="s">
        <v>689</v>
      </c>
      <c r="K5629" s="500" t="s">
        <v>2306</v>
      </c>
      <c r="L5629" s="500" t="s">
        <v>27724</v>
      </c>
      <c r="M5629" s="500" t="s">
        <v>2307</v>
      </c>
      <c r="N5629" s="500" t="s">
        <v>17324</v>
      </c>
    </row>
    <row r="5630" spans="1:14">
      <c r="A5630" s="500" t="s">
        <v>686</v>
      </c>
      <c r="B5630" s="500" t="s">
        <v>2858</v>
      </c>
      <c r="C5630" s="500" t="s">
        <v>2888</v>
      </c>
      <c r="D5630" s="500" t="s">
        <v>2889</v>
      </c>
      <c r="E5630" s="500" t="s">
        <v>11099</v>
      </c>
      <c r="F5630" s="500" t="s">
        <v>580</v>
      </c>
      <c r="G5630" s="500" t="s">
        <v>17325</v>
      </c>
      <c r="H5630" s="500" t="s">
        <v>16051</v>
      </c>
      <c r="I5630" s="500" t="s">
        <v>688</v>
      </c>
      <c r="J5630" s="500" t="s">
        <v>689</v>
      </c>
      <c r="K5630" s="500" t="s">
        <v>2306</v>
      </c>
      <c r="L5630" s="500" t="s">
        <v>27724</v>
      </c>
      <c r="M5630" s="500" t="s">
        <v>2307</v>
      </c>
      <c r="N5630" s="500" t="s">
        <v>17326</v>
      </c>
    </row>
    <row r="5631" spans="1:14">
      <c r="A5631" s="500" t="s">
        <v>686</v>
      </c>
      <c r="B5631" s="500" t="s">
        <v>2858</v>
      </c>
      <c r="C5631" s="500" t="s">
        <v>2888</v>
      </c>
      <c r="D5631" s="500" t="s">
        <v>2889</v>
      </c>
      <c r="E5631" s="500" t="s">
        <v>11099</v>
      </c>
      <c r="F5631" s="500" t="s">
        <v>580</v>
      </c>
      <c r="G5631" s="500" t="s">
        <v>17327</v>
      </c>
      <c r="H5631" s="500" t="s">
        <v>6926</v>
      </c>
      <c r="I5631" s="500" t="s">
        <v>688</v>
      </c>
      <c r="J5631" s="500" t="s">
        <v>689</v>
      </c>
      <c r="K5631" s="500" t="s">
        <v>2306</v>
      </c>
      <c r="L5631" s="500" t="s">
        <v>27724</v>
      </c>
      <c r="M5631" s="500" t="s">
        <v>2307</v>
      </c>
      <c r="N5631" s="500" t="s">
        <v>17328</v>
      </c>
    </row>
    <row r="5632" spans="1:14">
      <c r="A5632" s="500" t="s">
        <v>686</v>
      </c>
      <c r="B5632" s="500" t="s">
        <v>2858</v>
      </c>
      <c r="C5632" s="500" t="s">
        <v>2888</v>
      </c>
      <c r="D5632" s="500" t="s">
        <v>2889</v>
      </c>
      <c r="E5632" s="500" t="s">
        <v>11099</v>
      </c>
      <c r="F5632" s="500" t="s">
        <v>580</v>
      </c>
      <c r="G5632" s="500" t="s">
        <v>17329</v>
      </c>
      <c r="H5632" s="500" t="s">
        <v>4039</v>
      </c>
      <c r="I5632" s="500" t="s">
        <v>688</v>
      </c>
      <c r="J5632" s="500" t="s">
        <v>689</v>
      </c>
      <c r="K5632" s="500" t="s">
        <v>2306</v>
      </c>
      <c r="L5632" s="500" t="s">
        <v>27724</v>
      </c>
      <c r="M5632" s="500" t="s">
        <v>2307</v>
      </c>
      <c r="N5632" s="500" t="s">
        <v>17330</v>
      </c>
    </row>
    <row r="5633" spans="1:14">
      <c r="A5633" s="500" t="s">
        <v>686</v>
      </c>
      <c r="B5633" s="500" t="s">
        <v>2858</v>
      </c>
      <c r="C5633" s="500" t="s">
        <v>2888</v>
      </c>
      <c r="D5633" s="500" t="s">
        <v>2889</v>
      </c>
      <c r="E5633" s="500" t="s">
        <v>11099</v>
      </c>
      <c r="F5633" s="500" t="s">
        <v>580</v>
      </c>
      <c r="G5633" s="500" t="s">
        <v>17331</v>
      </c>
      <c r="H5633" s="500" t="s">
        <v>11833</v>
      </c>
      <c r="I5633" s="500" t="s">
        <v>688</v>
      </c>
      <c r="J5633" s="500" t="s">
        <v>689</v>
      </c>
      <c r="K5633" s="500" t="s">
        <v>2306</v>
      </c>
      <c r="L5633" s="500" t="s">
        <v>27724</v>
      </c>
      <c r="M5633" s="500" t="s">
        <v>2307</v>
      </c>
      <c r="N5633" s="500" t="s">
        <v>17332</v>
      </c>
    </row>
    <row r="5634" spans="1:14">
      <c r="A5634" s="500" t="s">
        <v>686</v>
      </c>
      <c r="B5634" s="500" t="s">
        <v>2858</v>
      </c>
      <c r="C5634" s="500" t="s">
        <v>2888</v>
      </c>
      <c r="D5634" s="500" t="s">
        <v>2889</v>
      </c>
      <c r="E5634" s="500" t="s">
        <v>11099</v>
      </c>
      <c r="F5634" s="500" t="s">
        <v>580</v>
      </c>
      <c r="G5634" s="500" t="s">
        <v>17333</v>
      </c>
      <c r="H5634" s="500" t="s">
        <v>4157</v>
      </c>
      <c r="I5634" s="500" t="s">
        <v>688</v>
      </c>
      <c r="J5634" s="500" t="s">
        <v>689</v>
      </c>
      <c r="K5634" s="500" t="s">
        <v>2306</v>
      </c>
      <c r="L5634" s="500" t="s">
        <v>27724</v>
      </c>
      <c r="M5634" s="500" t="s">
        <v>2307</v>
      </c>
      <c r="N5634" s="500" t="s">
        <v>17334</v>
      </c>
    </row>
    <row r="5635" spans="1:14">
      <c r="A5635" s="500" t="s">
        <v>686</v>
      </c>
      <c r="B5635" s="500" t="s">
        <v>2858</v>
      </c>
      <c r="C5635" s="500" t="s">
        <v>2888</v>
      </c>
      <c r="D5635" s="500" t="s">
        <v>2889</v>
      </c>
      <c r="E5635" s="500" t="s">
        <v>11099</v>
      </c>
      <c r="F5635" s="500" t="s">
        <v>580</v>
      </c>
      <c r="G5635" s="500" t="s">
        <v>17335</v>
      </c>
      <c r="H5635" s="500" t="s">
        <v>11261</v>
      </c>
      <c r="I5635" s="500" t="s">
        <v>688</v>
      </c>
      <c r="J5635" s="500" t="s">
        <v>689</v>
      </c>
      <c r="K5635" s="500" t="s">
        <v>2306</v>
      </c>
      <c r="L5635" s="500" t="s">
        <v>27724</v>
      </c>
      <c r="M5635" s="500" t="s">
        <v>2307</v>
      </c>
      <c r="N5635" s="500" t="s">
        <v>17336</v>
      </c>
    </row>
    <row r="5636" spans="1:14">
      <c r="A5636" s="500" t="s">
        <v>686</v>
      </c>
      <c r="B5636" s="500" t="s">
        <v>2858</v>
      </c>
      <c r="C5636" s="500" t="s">
        <v>2888</v>
      </c>
      <c r="D5636" s="500" t="s">
        <v>2889</v>
      </c>
      <c r="E5636" s="500" t="s">
        <v>11099</v>
      </c>
      <c r="F5636" s="500" t="s">
        <v>580</v>
      </c>
      <c r="G5636" s="500" t="s">
        <v>17337</v>
      </c>
      <c r="H5636" s="500" t="s">
        <v>14247</v>
      </c>
      <c r="I5636" s="500" t="s">
        <v>688</v>
      </c>
      <c r="J5636" s="500" t="s">
        <v>689</v>
      </c>
      <c r="K5636" s="500" t="s">
        <v>2306</v>
      </c>
      <c r="L5636" s="500" t="s">
        <v>27724</v>
      </c>
      <c r="M5636" s="500" t="s">
        <v>2307</v>
      </c>
      <c r="N5636" s="500" t="s">
        <v>17338</v>
      </c>
    </row>
    <row r="5637" spans="1:14">
      <c r="A5637" s="500" t="s">
        <v>686</v>
      </c>
      <c r="B5637" s="500" t="s">
        <v>2858</v>
      </c>
      <c r="C5637" s="500" t="s">
        <v>2888</v>
      </c>
      <c r="D5637" s="500" t="s">
        <v>2889</v>
      </c>
      <c r="E5637" s="500" t="s">
        <v>11099</v>
      </c>
      <c r="F5637" s="500" t="s">
        <v>580</v>
      </c>
      <c r="G5637" s="500" t="s">
        <v>17339</v>
      </c>
      <c r="H5637" s="500" t="s">
        <v>11342</v>
      </c>
      <c r="I5637" s="500" t="s">
        <v>688</v>
      </c>
      <c r="J5637" s="500" t="s">
        <v>689</v>
      </c>
      <c r="K5637" s="500" t="s">
        <v>2306</v>
      </c>
      <c r="L5637" s="500" t="s">
        <v>27724</v>
      </c>
      <c r="M5637" s="500" t="s">
        <v>2307</v>
      </c>
      <c r="N5637" s="500" t="s">
        <v>17340</v>
      </c>
    </row>
    <row r="5638" spans="1:14">
      <c r="A5638" s="500" t="s">
        <v>686</v>
      </c>
      <c r="B5638" s="500" t="s">
        <v>2858</v>
      </c>
      <c r="C5638" s="500" t="s">
        <v>2888</v>
      </c>
      <c r="D5638" s="500" t="s">
        <v>2889</v>
      </c>
      <c r="E5638" s="500" t="s">
        <v>11099</v>
      </c>
      <c r="F5638" s="500" t="s">
        <v>580</v>
      </c>
      <c r="G5638" s="500" t="s">
        <v>17341</v>
      </c>
      <c r="H5638" s="500" t="s">
        <v>14768</v>
      </c>
      <c r="I5638" s="500" t="s">
        <v>688</v>
      </c>
      <c r="J5638" s="500" t="s">
        <v>689</v>
      </c>
      <c r="K5638" s="500" t="s">
        <v>2306</v>
      </c>
      <c r="L5638" s="500" t="s">
        <v>27724</v>
      </c>
      <c r="M5638" s="500" t="s">
        <v>2307</v>
      </c>
      <c r="N5638" s="500" t="s">
        <v>17342</v>
      </c>
    </row>
    <row r="5639" spans="1:14">
      <c r="A5639" s="500" t="s">
        <v>686</v>
      </c>
      <c r="B5639" s="500" t="s">
        <v>2858</v>
      </c>
      <c r="C5639" s="500" t="s">
        <v>2888</v>
      </c>
      <c r="D5639" s="500" t="s">
        <v>2889</v>
      </c>
      <c r="E5639" s="500" t="s">
        <v>11099</v>
      </c>
      <c r="F5639" s="500" t="s">
        <v>580</v>
      </c>
      <c r="G5639" s="500" t="s">
        <v>17343</v>
      </c>
      <c r="H5639" s="500" t="s">
        <v>15022</v>
      </c>
      <c r="I5639" s="500" t="s">
        <v>688</v>
      </c>
      <c r="J5639" s="500" t="s">
        <v>689</v>
      </c>
      <c r="K5639" s="500" t="s">
        <v>2306</v>
      </c>
      <c r="L5639" s="500" t="s">
        <v>27724</v>
      </c>
      <c r="M5639" s="500" t="s">
        <v>2307</v>
      </c>
      <c r="N5639" s="500" t="s">
        <v>17344</v>
      </c>
    </row>
    <row r="5640" spans="1:14">
      <c r="A5640" s="500" t="s">
        <v>686</v>
      </c>
      <c r="B5640" s="500" t="s">
        <v>2858</v>
      </c>
      <c r="C5640" s="500" t="s">
        <v>2888</v>
      </c>
      <c r="D5640" s="500" t="s">
        <v>2889</v>
      </c>
      <c r="E5640" s="500" t="s">
        <v>11099</v>
      </c>
      <c r="F5640" s="500" t="s">
        <v>580</v>
      </c>
      <c r="G5640" s="500" t="s">
        <v>17345</v>
      </c>
      <c r="H5640" s="500" t="s">
        <v>6989</v>
      </c>
      <c r="I5640" s="500" t="s">
        <v>688</v>
      </c>
      <c r="J5640" s="500" t="s">
        <v>689</v>
      </c>
      <c r="K5640" s="500" t="s">
        <v>2306</v>
      </c>
      <c r="L5640" s="500" t="s">
        <v>27724</v>
      </c>
      <c r="M5640" s="500" t="s">
        <v>2307</v>
      </c>
      <c r="N5640" s="500" t="s">
        <v>17346</v>
      </c>
    </row>
    <row r="5641" spans="1:14">
      <c r="A5641" s="500" t="s">
        <v>686</v>
      </c>
      <c r="B5641" s="500" t="s">
        <v>2858</v>
      </c>
      <c r="C5641" s="500" t="s">
        <v>2888</v>
      </c>
      <c r="D5641" s="500" t="s">
        <v>2889</v>
      </c>
      <c r="E5641" s="500" t="s">
        <v>11099</v>
      </c>
      <c r="F5641" s="500" t="s">
        <v>580</v>
      </c>
      <c r="G5641" s="500" t="s">
        <v>17347</v>
      </c>
      <c r="H5641" s="500" t="s">
        <v>11281</v>
      </c>
      <c r="I5641" s="500" t="s">
        <v>688</v>
      </c>
      <c r="J5641" s="500" t="s">
        <v>689</v>
      </c>
      <c r="K5641" s="500" t="s">
        <v>2306</v>
      </c>
      <c r="L5641" s="500" t="s">
        <v>27724</v>
      </c>
      <c r="M5641" s="500" t="s">
        <v>2307</v>
      </c>
      <c r="N5641" s="500" t="s">
        <v>17348</v>
      </c>
    </row>
    <row r="5642" spans="1:14">
      <c r="A5642" s="500" t="s">
        <v>686</v>
      </c>
      <c r="B5642" s="500" t="s">
        <v>2858</v>
      </c>
      <c r="C5642" s="500" t="s">
        <v>2888</v>
      </c>
      <c r="D5642" s="500" t="s">
        <v>2889</v>
      </c>
      <c r="E5642" s="500" t="s">
        <v>11099</v>
      </c>
      <c r="F5642" s="500" t="s">
        <v>580</v>
      </c>
      <c r="G5642" s="500" t="s">
        <v>17349</v>
      </c>
      <c r="H5642" s="500" t="s">
        <v>16051</v>
      </c>
      <c r="I5642" s="500" t="s">
        <v>688</v>
      </c>
      <c r="J5642" s="500" t="s">
        <v>689</v>
      </c>
      <c r="K5642" s="500" t="s">
        <v>2306</v>
      </c>
      <c r="L5642" s="500" t="s">
        <v>27724</v>
      </c>
      <c r="M5642" s="500" t="s">
        <v>2307</v>
      </c>
      <c r="N5642" s="500" t="s">
        <v>17350</v>
      </c>
    </row>
    <row r="5643" spans="1:14">
      <c r="A5643" s="500" t="s">
        <v>686</v>
      </c>
      <c r="B5643" s="500" t="s">
        <v>2858</v>
      </c>
      <c r="C5643" s="500" t="s">
        <v>2888</v>
      </c>
      <c r="D5643" s="500" t="s">
        <v>2889</v>
      </c>
      <c r="E5643" s="500" t="s">
        <v>11099</v>
      </c>
      <c r="F5643" s="500" t="s">
        <v>580</v>
      </c>
      <c r="G5643" s="500" t="s">
        <v>17351</v>
      </c>
      <c r="H5643" s="500" t="s">
        <v>6926</v>
      </c>
      <c r="I5643" s="500" t="s">
        <v>688</v>
      </c>
      <c r="J5643" s="500" t="s">
        <v>689</v>
      </c>
      <c r="K5643" s="500" t="s">
        <v>2306</v>
      </c>
      <c r="L5643" s="500" t="s">
        <v>27724</v>
      </c>
      <c r="M5643" s="500" t="s">
        <v>2307</v>
      </c>
      <c r="N5643" s="500" t="s">
        <v>17352</v>
      </c>
    </row>
    <row r="5644" spans="1:14">
      <c r="A5644" s="500" t="s">
        <v>686</v>
      </c>
      <c r="B5644" s="500" t="s">
        <v>2858</v>
      </c>
      <c r="C5644" s="500" t="s">
        <v>2888</v>
      </c>
      <c r="D5644" s="500" t="s">
        <v>2889</v>
      </c>
      <c r="E5644" s="500" t="s">
        <v>11099</v>
      </c>
      <c r="F5644" s="500" t="s">
        <v>580</v>
      </c>
      <c r="G5644" s="500" t="s">
        <v>17353</v>
      </c>
      <c r="H5644" s="500" t="s">
        <v>4039</v>
      </c>
      <c r="I5644" s="500" t="s">
        <v>688</v>
      </c>
      <c r="J5644" s="500" t="s">
        <v>689</v>
      </c>
      <c r="K5644" s="500" t="s">
        <v>2306</v>
      </c>
      <c r="L5644" s="500" t="s">
        <v>27724</v>
      </c>
      <c r="M5644" s="500" t="s">
        <v>2307</v>
      </c>
      <c r="N5644" s="500" t="s">
        <v>17354</v>
      </c>
    </row>
    <row r="5645" spans="1:14">
      <c r="A5645" s="500" t="s">
        <v>686</v>
      </c>
      <c r="B5645" s="500" t="s">
        <v>2858</v>
      </c>
      <c r="C5645" s="500" t="s">
        <v>2888</v>
      </c>
      <c r="D5645" s="500" t="s">
        <v>2889</v>
      </c>
      <c r="E5645" s="500" t="s">
        <v>11099</v>
      </c>
      <c r="F5645" s="500" t="s">
        <v>580</v>
      </c>
      <c r="G5645" s="500" t="s">
        <v>17355</v>
      </c>
      <c r="H5645" s="500" t="s">
        <v>11833</v>
      </c>
      <c r="I5645" s="500" t="s">
        <v>688</v>
      </c>
      <c r="J5645" s="500" t="s">
        <v>689</v>
      </c>
      <c r="K5645" s="500" t="s">
        <v>2306</v>
      </c>
      <c r="L5645" s="500" t="s">
        <v>27724</v>
      </c>
      <c r="M5645" s="500" t="s">
        <v>2307</v>
      </c>
      <c r="N5645" s="500" t="s">
        <v>17356</v>
      </c>
    </row>
    <row r="5646" spans="1:14">
      <c r="A5646" s="500" t="s">
        <v>686</v>
      </c>
      <c r="B5646" s="500" t="s">
        <v>2858</v>
      </c>
      <c r="C5646" s="500" t="s">
        <v>2888</v>
      </c>
      <c r="D5646" s="500" t="s">
        <v>2889</v>
      </c>
      <c r="E5646" s="500" t="s">
        <v>11099</v>
      </c>
      <c r="F5646" s="500" t="s">
        <v>580</v>
      </c>
      <c r="G5646" s="500" t="s">
        <v>17357</v>
      </c>
      <c r="H5646" s="500" t="s">
        <v>4157</v>
      </c>
      <c r="I5646" s="500" t="s">
        <v>688</v>
      </c>
      <c r="J5646" s="500" t="s">
        <v>689</v>
      </c>
      <c r="K5646" s="500" t="s">
        <v>2306</v>
      </c>
      <c r="L5646" s="500" t="s">
        <v>27724</v>
      </c>
      <c r="M5646" s="500" t="s">
        <v>2307</v>
      </c>
      <c r="N5646" s="500" t="s">
        <v>17358</v>
      </c>
    </row>
    <row r="5647" spans="1:14">
      <c r="A5647" s="500" t="s">
        <v>686</v>
      </c>
      <c r="B5647" s="500" t="s">
        <v>2858</v>
      </c>
      <c r="C5647" s="500" t="s">
        <v>2888</v>
      </c>
      <c r="D5647" s="500" t="s">
        <v>2889</v>
      </c>
      <c r="E5647" s="500" t="s">
        <v>11099</v>
      </c>
      <c r="F5647" s="500" t="s">
        <v>580</v>
      </c>
      <c r="G5647" s="500" t="s">
        <v>17359</v>
      </c>
      <c r="H5647" s="500" t="s">
        <v>11347</v>
      </c>
      <c r="I5647" s="500" t="s">
        <v>688</v>
      </c>
      <c r="J5647" s="500" t="s">
        <v>689</v>
      </c>
      <c r="K5647" s="500" t="s">
        <v>2306</v>
      </c>
      <c r="L5647" s="500" t="s">
        <v>27724</v>
      </c>
      <c r="M5647" s="500" t="s">
        <v>2307</v>
      </c>
      <c r="N5647" s="500" t="s">
        <v>17360</v>
      </c>
    </row>
    <row r="5648" spans="1:14">
      <c r="A5648" s="500" t="s">
        <v>686</v>
      </c>
      <c r="B5648" s="500" t="s">
        <v>2858</v>
      </c>
      <c r="C5648" s="500" t="s">
        <v>2888</v>
      </c>
      <c r="D5648" s="500" t="s">
        <v>2889</v>
      </c>
      <c r="E5648" s="500" t="s">
        <v>11099</v>
      </c>
      <c r="F5648" s="500" t="s">
        <v>580</v>
      </c>
      <c r="G5648" s="500" t="s">
        <v>17361</v>
      </c>
      <c r="H5648" s="500" t="s">
        <v>14326</v>
      </c>
      <c r="I5648" s="500" t="s">
        <v>688</v>
      </c>
      <c r="J5648" s="500" t="s">
        <v>689</v>
      </c>
      <c r="K5648" s="500" t="s">
        <v>2306</v>
      </c>
      <c r="L5648" s="500" t="s">
        <v>27724</v>
      </c>
      <c r="M5648" s="500" t="s">
        <v>2307</v>
      </c>
      <c r="N5648" s="500" t="s">
        <v>17362</v>
      </c>
    </row>
    <row r="5649" spans="1:14">
      <c r="A5649" s="500" t="s">
        <v>686</v>
      </c>
      <c r="B5649" s="500" t="s">
        <v>2858</v>
      </c>
      <c r="C5649" s="500" t="s">
        <v>2888</v>
      </c>
      <c r="D5649" s="500" t="s">
        <v>2889</v>
      </c>
      <c r="E5649" s="500" t="s">
        <v>11099</v>
      </c>
      <c r="F5649" s="500" t="s">
        <v>580</v>
      </c>
      <c r="G5649" s="500" t="s">
        <v>17363</v>
      </c>
      <c r="H5649" s="500" t="s">
        <v>11730</v>
      </c>
      <c r="I5649" s="500" t="s">
        <v>688</v>
      </c>
      <c r="J5649" s="500" t="s">
        <v>689</v>
      </c>
      <c r="K5649" s="500" t="s">
        <v>2306</v>
      </c>
      <c r="L5649" s="500" t="s">
        <v>27724</v>
      </c>
      <c r="M5649" s="500" t="s">
        <v>2307</v>
      </c>
      <c r="N5649" s="500" t="s">
        <v>17364</v>
      </c>
    </row>
    <row r="5650" spans="1:14">
      <c r="A5650" s="500" t="s">
        <v>686</v>
      </c>
      <c r="B5650" s="500" t="s">
        <v>2858</v>
      </c>
      <c r="C5650" s="500" t="s">
        <v>2888</v>
      </c>
      <c r="D5650" s="500" t="s">
        <v>2889</v>
      </c>
      <c r="E5650" s="500" t="s">
        <v>11099</v>
      </c>
      <c r="F5650" s="500" t="s">
        <v>580</v>
      </c>
      <c r="G5650" s="500" t="s">
        <v>17365</v>
      </c>
      <c r="H5650" s="500" t="s">
        <v>14564</v>
      </c>
      <c r="I5650" s="500" t="s">
        <v>688</v>
      </c>
      <c r="J5650" s="500" t="s">
        <v>689</v>
      </c>
      <c r="K5650" s="500" t="s">
        <v>2306</v>
      </c>
      <c r="L5650" s="500" t="s">
        <v>27724</v>
      </c>
      <c r="M5650" s="500" t="s">
        <v>2307</v>
      </c>
      <c r="N5650" s="500" t="s">
        <v>17366</v>
      </c>
    </row>
    <row r="5651" spans="1:14">
      <c r="A5651" s="500" t="s">
        <v>686</v>
      </c>
      <c r="B5651" s="500" t="s">
        <v>2858</v>
      </c>
      <c r="C5651" s="500" t="s">
        <v>2888</v>
      </c>
      <c r="D5651" s="500" t="s">
        <v>2889</v>
      </c>
      <c r="E5651" s="500" t="s">
        <v>11099</v>
      </c>
      <c r="F5651" s="500" t="s">
        <v>580</v>
      </c>
      <c r="G5651" s="500" t="s">
        <v>17367</v>
      </c>
      <c r="H5651" s="500" t="s">
        <v>14819</v>
      </c>
      <c r="I5651" s="500" t="s">
        <v>688</v>
      </c>
      <c r="J5651" s="500" t="s">
        <v>689</v>
      </c>
      <c r="K5651" s="500" t="s">
        <v>2306</v>
      </c>
      <c r="L5651" s="500" t="s">
        <v>27724</v>
      </c>
      <c r="M5651" s="500" t="s">
        <v>2307</v>
      </c>
      <c r="N5651" s="500" t="s">
        <v>17368</v>
      </c>
    </row>
    <row r="5652" spans="1:14">
      <c r="A5652" s="500" t="s">
        <v>686</v>
      </c>
      <c r="B5652" s="500" t="s">
        <v>2858</v>
      </c>
      <c r="C5652" s="500" t="s">
        <v>2888</v>
      </c>
      <c r="D5652" s="500" t="s">
        <v>2889</v>
      </c>
      <c r="E5652" s="500" t="s">
        <v>11099</v>
      </c>
      <c r="F5652" s="500" t="s">
        <v>580</v>
      </c>
      <c r="G5652" s="500" t="s">
        <v>17369</v>
      </c>
      <c r="H5652" s="500" t="s">
        <v>15073</v>
      </c>
      <c r="I5652" s="500" t="s">
        <v>688</v>
      </c>
      <c r="J5652" s="500" t="s">
        <v>689</v>
      </c>
      <c r="K5652" s="500" t="s">
        <v>2306</v>
      </c>
      <c r="L5652" s="500" t="s">
        <v>27724</v>
      </c>
      <c r="M5652" s="500" t="s">
        <v>2307</v>
      </c>
      <c r="N5652" s="500" t="s">
        <v>17370</v>
      </c>
    </row>
    <row r="5653" spans="1:14">
      <c r="A5653" s="500" t="s">
        <v>686</v>
      </c>
      <c r="B5653" s="500" t="s">
        <v>2858</v>
      </c>
      <c r="C5653" s="500" t="s">
        <v>2888</v>
      </c>
      <c r="D5653" s="500" t="s">
        <v>2889</v>
      </c>
      <c r="E5653" s="500" t="s">
        <v>11099</v>
      </c>
      <c r="F5653" s="500" t="s">
        <v>580</v>
      </c>
      <c r="G5653" s="500" t="s">
        <v>17371</v>
      </c>
      <c r="H5653" s="500" t="s">
        <v>15597</v>
      </c>
      <c r="I5653" s="500" t="s">
        <v>688</v>
      </c>
      <c r="J5653" s="500" t="s">
        <v>689</v>
      </c>
      <c r="K5653" s="500" t="s">
        <v>2306</v>
      </c>
      <c r="L5653" s="500" t="s">
        <v>27724</v>
      </c>
      <c r="M5653" s="500" t="s">
        <v>2307</v>
      </c>
      <c r="N5653" s="500" t="s">
        <v>17372</v>
      </c>
    </row>
    <row r="5654" spans="1:14">
      <c r="A5654" s="500" t="s">
        <v>686</v>
      </c>
      <c r="B5654" s="500" t="s">
        <v>2858</v>
      </c>
      <c r="C5654" s="500" t="s">
        <v>2888</v>
      </c>
      <c r="D5654" s="500" t="s">
        <v>2889</v>
      </c>
      <c r="E5654" s="500" t="s">
        <v>11099</v>
      </c>
      <c r="F5654" s="500" t="s">
        <v>580</v>
      </c>
      <c r="G5654" s="500" t="s">
        <v>17373</v>
      </c>
      <c r="H5654" s="500" t="s">
        <v>11088</v>
      </c>
      <c r="I5654" s="500" t="s">
        <v>688</v>
      </c>
      <c r="J5654" s="500" t="s">
        <v>689</v>
      </c>
      <c r="K5654" s="500" t="s">
        <v>2306</v>
      </c>
      <c r="L5654" s="500" t="s">
        <v>27724</v>
      </c>
      <c r="M5654" s="500" t="s">
        <v>2307</v>
      </c>
      <c r="N5654" s="500" t="s">
        <v>17374</v>
      </c>
    </row>
    <row r="5655" spans="1:14">
      <c r="A5655" s="500" t="s">
        <v>686</v>
      </c>
      <c r="B5655" s="500" t="s">
        <v>2858</v>
      </c>
      <c r="C5655" s="500" t="s">
        <v>2888</v>
      </c>
      <c r="D5655" s="500" t="s">
        <v>2889</v>
      </c>
      <c r="E5655" s="500" t="s">
        <v>11099</v>
      </c>
      <c r="F5655" s="500" t="s">
        <v>580</v>
      </c>
      <c r="G5655" s="500" t="s">
        <v>17375</v>
      </c>
      <c r="H5655" s="500" t="s">
        <v>12908</v>
      </c>
      <c r="I5655" s="500" t="s">
        <v>688</v>
      </c>
      <c r="J5655" s="500" t="s">
        <v>689</v>
      </c>
      <c r="K5655" s="500" t="s">
        <v>2306</v>
      </c>
      <c r="L5655" s="500" t="s">
        <v>27724</v>
      </c>
      <c r="M5655" s="500" t="s">
        <v>2307</v>
      </c>
      <c r="N5655" s="500" t="s">
        <v>17376</v>
      </c>
    </row>
    <row r="5656" spans="1:14">
      <c r="A5656" s="500" t="s">
        <v>686</v>
      </c>
      <c r="B5656" s="500" t="s">
        <v>2858</v>
      </c>
      <c r="C5656" s="500" t="s">
        <v>2888</v>
      </c>
      <c r="D5656" s="500" t="s">
        <v>2889</v>
      </c>
      <c r="E5656" s="500" t="s">
        <v>11099</v>
      </c>
      <c r="F5656" s="500" t="s">
        <v>580</v>
      </c>
      <c r="G5656" s="500" t="s">
        <v>17377</v>
      </c>
      <c r="H5656" s="500" t="s">
        <v>16353</v>
      </c>
      <c r="I5656" s="500" t="s">
        <v>688</v>
      </c>
      <c r="J5656" s="500" t="s">
        <v>689</v>
      </c>
      <c r="K5656" s="500" t="s">
        <v>2306</v>
      </c>
      <c r="L5656" s="500" t="s">
        <v>27724</v>
      </c>
      <c r="M5656" s="500" t="s">
        <v>2307</v>
      </c>
      <c r="N5656" s="500" t="s">
        <v>17378</v>
      </c>
    </row>
    <row r="5657" spans="1:14">
      <c r="A5657" s="500" t="s">
        <v>686</v>
      </c>
      <c r="B5657" s="500" t="s">
        <v>2858</v>
      </c>
      <c r="C5657" s="500" t="s">
        <v>2888</v>
      </c>
      <c r="D5657" s="500" t="s">
        <v>2889</v>
      </c>
      <c r="E5657" s="500" t="s">
        <v>11099</v>
      </c>
      <c r="F5657" s="500" t="s">
        <v>580</v>
      </c>
      <c r="G5657" s="500" t="s">
        <v>17379</v>
      </c>
      <c r="H5657" s="500" t="s">
        <v>12834</v>
      </c>
      <c r="I5657" s="500" t="s">
        <v>688</v>
      </c>
      <c r="J5657" s="500" t="s">
        <v>689</v>
      </c>
      <c r="K5657" s="500" t="s">
        <v>2306</v>
      </c>
      <c r="L5657" s="500" t="s">
        <v>27724</v>
      </c>
      <c r="M5657" s="500" t="s">
        <v>2307</v>
      </c>
      <c r="N5657" s="500" t="s">
        <v>17380</v>
      </c>
    </row>
    <row r="5658" spans="1:14">
      <c r="A5658" s="500" t="s">
        <v>686</v>
      </c>
      <c r="B5658" s="500" t="s">
        <v>2858</v>
      </c>
      <c r="C5658" s="500" t="s">
        <v>2888</v>
      </c>
      <c r="D5658" s="500" t="s">
        <v>2889</v>
      </c>
      <c r="E5658" s="500" t="s">
        <v>11099</v>
      </c>
      <c r="F5658" s="500" t="s">
        <v>580</v>
      </c>
      <c r="G5658" s="500" t="s">
        <v>17381</v>
      </c>
      <c r="H5658" s="500" t="s">
        <v>11336</v>
      </c>
      <c r="I5658" s="500" t="s">
        <v>688</v>
      </c>
      <c r="J5658" s="500" t="s">
        <v>689</v>
      </c>
      <c r="K5658" s="500" t="s">
        <v>2306</v>
      </c>
      <c r="L5658" s="500" t="s">
        <v>27724</v>
      </c>
      <c r="M5658" s="500" t="s">
        <v>2307</v>
      </c>
      <c r="N5658" s="500" t="s">
        <v>17382</v>
      </c>
    </row>
    <row r="5659" spans="1:14">
      <c r="A5659" s="500" t="s">
        <v>686</v>
      </c>
      <c r="B5659" s="500" t="s">
        <v>2858</v>
      </c>
      <c r="C5659" s="500" t="s">
        <v>2888</v>
      </c>
      <c r="D5659" s="500" t="s">
        <v>2889</v>
      </c>
      <c r="E5659" s="500" t="s">
        <v>11099</v>
      </c>
      <c r="F5659" s="500" t="s">
        <v>580</v>
      </c>
      <c r="G5659" s="500" t="s">
        <v>17383</v>
      </c>
      <c r="H5659" s="500" t="s">
        <v>17107</v>
      </c>
      <c r="I5659" s="500" t="s">
        <v>688</v>
      </c>
      <c r="J5659" s="500" t="s">
        <v>689</v>
      </c>
      <c r="K5659" s="500" t="s">
        <v>2306</v>
      </c>
      <c r="L5659" s="500" t="s">
        <v>27724</v>
      </c>
      <c r="M5659" s="500" t="s">
        <v>2307</v>
      </c>
      <c r="N5659" s="500" t="s">
        <v>17384</v>
      </c>
    </row>
    <row r="5660" spans="1:14">
      <c r="A5660" s="500" t="s">
        <v>686</v>
      </c>
      <c r="B5660" s="500" t="s">
        <v>2858</v>
      </c>
      <c r="C5660" s="500" t="s">
        <v>2888</v>
      </c>
      <c r="D5660" s="500" t="s">
        <v>2889</v>
      </c>
      <c r="E5660" s="500" t="s">
        <v>11099</v>
      </c>
      <c r="F5660" s="500" t="s">
        <v>580</v>
      </c>
      <c r="G5660" s="500" t="s">
        <v>17385</v>
      </c>
      <c r="H5660" s="500" t="s">
        <v>14326</v>
      </c>
      <c r="I5660" s="500" t="s">
        <v>688</v>
      </c>
      <c r="J5660" s="500" t="s">
        <v>689</v>
      </c>
      <c r="K5660" s="500" t="s">
        <v>2306</v>
      </c>
      <c r="L5660" s="500" t="s">
        <v>27724</v>
      </c>
      <c r="M5660" s="500" t="s">
        <v>2307</v>
      </c>
      <c r="N5660" s="500" t="s">
        <v>17386</v>
      </c>
    </row>
    <row r="5661" spans="1:14">
      <c r="A5661" s="500" t="s">
        <v>686</v>
      </c>
      <c r="B5661" s="500" t="s">
        <v>2858</v>
      </c>
      <c r="C5661" s="500" t="s">
        <v>2888</v>
      </c>
      <c r="D5661" s="500" t="s">
        <v>2889</v>
      </c>
      <c r="E5661" s="500" t="s">
        <v>11099</v>
      </c>
      <c r="F5661" s="500" t="s">
        <v>580</v>
      </c>
      <c r="G5661" s="500" t="s">
        <v>17387</v>
      </c>
      <c r="H5661" s="500" t="s">
        <v>11730</v>
      </c>
      <c r="I5661" s="500" t="s">
        <v>688</v>
      </c>
      <c r="J5661" s="500" t="s">
        <v>689</v>
      </c>
      <c r="K5661" s="500" t="s">
        <v>2306</v>
      </c>
      <c r="L5661" s="500" t="s">
        <v>27724</v>
      </c>
      <c r="M5661" s="500" t="s">
        <v>2307</v>
      </c>
      <c r="N5661" s="500" t="s">
        <v>17388</v>
      </c>
    </row>
    <row r="5662" spans="1:14">
      <c r="A5662" s="500" t="s">
        <v>686</v>
      </c>
      <c r="B5662" s="500" t="s">
        <v>2858</v>
      </c>
      <c r="C5662" s="500" t="s">
        <v>2888</v>
      </c>
      <c r="D5662" s="500" t="s">
        <v>2889</v>
      </c>
      <c r="E5662" s="500" t="s">
        <v>11099</v>
      </c>
      <c r="F5662" s="500" t="s">
        <v>580</v>
      </c>
      <c r="G5662" s="500" t="s">
        <v>17389</v>
      </c>
      <c r="H5662" s="500" t="s">
        <v>14564</v>
      </c>
      <c r="I5662" s="500" t="s">
        <v>688</v>
      </c>
      <c r="J5662" s="500" t="s">
        <v>689</v>
      </c>
      <c r="K5662" s="500" t="s">
        <v>2306</v>
      </c>
      <c r="L5662" s="500" t="s">
        <v>27724</v>
      </c>
      <c r="M5662" s="500" t="s">
        <v>2307</v>
      </c>
      <c r="N5662" s="500" t="s">
        <v>17390</v>
      </c>
    </row>
    <row r="5663" spans="1:14">
      <c r="A5663" s="500" t="s">
        <v>686</v>
      </c>
      <c r="B5663" s="500" t="s">
        <v>2858</v>
      </c>
      <c r="C5663" s="500" t="s">
        <v>2888</v>
      </c>
      <c r="D5663" s="500" t="s">
        <v>2889</v>
      </c>
      <c r="E5663" s="500" t="s">
        <v>11099</v>
      </c>
      <c r="F5663" s="500" t="s">
        <v>580</v>
      </c>
      <c r="G5663" s="500" t="s">
        <v>17391</v>
      </c>
      <c r="H5663" s="500" t="s">
        <v>14819</v>
      </c>
      <c r="I5663" s="500" t="s">
        <v>688</v>
      </c>
      <c r="J5663" s="500" t="s">
        <v>689</v>
      </c>
      <c r="K5663" s="500" t="s">
        <v>2306</v>
      </c>
      <c r="L5663" s="500" t="s">
        <v>27724</v>
      </c>
      <c r="M5663" s="500" t="s">
        <v>2307</v>
      </c>
      <c r="N5663" s="500" t="s">
        <v>17392</v>
      </c>
    </row>
    <row r="5664" spans="1:14">
      <c r="A5664" s="500" t="s">
        <v>686</v>
      </c>
      <c r="B5664" s="500" t="s">
        <v>2858</v>
      </c>
      <c r="C5664" s="500" t="s">
        <v>2888</v>
      </c>
      <c r="D5664" s="500" t="s">
        <v>2889</v>
      </c>
      <c r="E5664" s="500" t="s">
        <v>11099</v>
      </c>
      <c r="F5664" s="500" t="s">
        <v>580</v>
      </c>
      <c r="G5664" s="500" t="s">
        <v>17393</v>
      </c>
      <c r="H5664" s="500" t="s">
        <v>15073</v>
      </c>
      <c r="I5664" s="500" t="s">
        <v>688</v>
      </c>
      <c r="J5664" s="500" t="s">
        <v>689</v>
      </c>
      <c r="K5664" s="500" t="s">
        <v>2306</v>
      </c>
      <c r="L5664" s="500" t="s">
        <v>27724</v>
      </c>
      <c r="M5664" s="500" t="s">
        <v>2307</v>
      </c>
      <c r="N5664" s="500" t="s">
        <v>17394</v>
      </c>
    </row>
    <row r="5665" spans="1:14">
      <c r="A5665" s="500" t="s">
        <v>686</v>
      </c>
      <c r="B5665" s="500" t="s">
        <v>2858</v>
      </c>
      <c r="C5665" s="500" t="s">
        <v>2888</v>
      </c>
      <c r="D5665" s="500" t="s">
        <v>2889</v>
      </c>
      <c r="E5665" s="500" t="s">
        <v>11099</v>
      </c>
      <c r="F5665" s="500" t="s">
        <v>580</v>
      </c>
      <c r="G5665" s="500" t="s">
        <v>17395</v>
      </c>
      <c r="H5665" s="500" t="s">
        <v>15597</v>
      </c>
      <c r="I5665" s="500" t="s">
        <v>688</v>
      </c>
      <c r="J5665" s="500" t="s">
        <v>689</v>
      </c>
      <c r="K5665" s="500" t="s">
        <v>2306</v>
      </c>
      <c r="L5665" s="500" t="s">
        <v>27724</v>
      </c>
      <c r="M5665" s="500" t="s">
        <v>2307</v>
      </c>
      <c r="N5665" s="500" t="s">
        <v>17396</v>
      </c>
    </row>
    <row r="5666" spans="1:14">
      <c r="A5666" s="500" t="s">
        <v>686</v>
      </c>
      <c r="B5666" s="500" t="s">
        <v>2858</v>
      </c>
      <c r="C5666" s="500" t="s">
        <v>2888</v>
      </c>
      <c r="D5666" s="500" t="s">
        <v>2889</v>
      </c>
      <c r="E5666" s="500" t="s">
        <v>11099</v>
      </c>
      <c r="F5666" s="500" t="s">
        <v>580</v>
      </c>
      <c r="G5666" s="500" t="s">
        <v>17397</v>
      </c>
      <c r="H5666" s="500" t="s">
        <v>11088</v>
      </c>
      <c r="I5666" s="500" t="s">
        <v>688</v>
      </c>
      <c r="J5666" s="500" t="s">
        <v>689</v>
      </c>
      <c r="K5666" s="500" t="s">
        <v>2306</v>
      </c>
      <c r="L5666" s="500" t="s">
        <v>27724</v>
      </c>
      <c r="M5666" s="500" t="s">
        <v>2307</v>
      </c>
      <c r="N5666" s="500" t="s">
        <v>17398</v>
      </c>
    </row>
    <row r="5667" spans="1:14">
      <c r="A5667" s="500" t="s">
        <v>686</v>
      </c>
      <c r="B5667" s="500" t="s">
        <v>2858</v>
      </c>
      <c r="C5667" s="500" t="s">
        <v>2888</v>
      </c>
      <c r="D5667" s="500" t="s">
        <v>2889</v>
      </c>
      <c r="E5667" s="500" t="s">
        <v>11099</v>
      </c>
      <c r="F5667" s="500" t="s">
        <v>580</v>
      </c>
      <c r="G5667" s="500" t="s">
        <v>17399</v>
      </c>
      <c r="H5667" s="500" t="s">
        <v>12908</v>
      </c>
      <c r="I5667" s="500" t="s">
        <v>688</v>
      </c>
      <c r="J5667" s="500" t="s">
        <v>689</v>
      </c>
      <c r="K5667" s="500" t="s">
        <v>2306</v>
      </c>
      <c r="L5667" s="500" t="s">
        <v>27724</v>
      </c>
      <c r="M5667" s="500" t="s">
        <v>2307</v>
      </c>
      <c r="N5667" s="500" t="s">
        <v>17400</v>
      </c>
    </row>
    <row r="5668" spans="1:14">
      <c r="A5668" s="500" t="s">
        <v>686</v>
      </c>
      <c r="B5668" s="500" t="s">
        <v>2858</v>
      </c>
      <c r="C5668" s="500" t="s">
        <v>2888</v>
      </c>
      <c r="D5668" s="500" t="s">
        <v>2889</v>
      </c>
      <c r="E5668" s="500" t="s">
        <v>11099</v>
      </c>
      <c r="F5668" s="500" t="s">
        <v>580</v>
      </c>
      <c r="G5668" s="500" t="s">
        <v>17401</v>
      </c>
      <c r="H5668" s="500" t="s">
        <v>16353</v>
      </c>
      <c r="I5668" s="500" t="s">
        <v>688</v>
      </c>
      <c r="J5668" s="500" t="s">
        <v>689</v>
      </c>
      <c r="K5668" s="500" t="s">
        <v>2306</v>
      </c>
      <c r="L5668" s="500" t="s">
        <v>27724</v>
      </c>
      <c r="M5668" s="500" t="s">
        <v>2307</v>
      </c>
      <c r="N5668" s="500" t="s">
        <v>17402</v>
      </c>
    </row>
    <row r="5669" spans="1:14">
      <c r="A5669" s="500" t="s">
        <v>686</v>
      </c>
      <c r="B5669" s="500" t="s">
        <v>2858</v>
      </c>
      <c r="C5669" s="500" t="s">
        <v>2888</v>
      </c>
      <c r="D5669" s="500" t="s">
        <v>2889</v>
      </c>
      <c r="E5669" s="500" t="s">
        <v>11099</v>
      </c>
      <c r="F5669" s="500" t="s">
        <v>580</v>
      </c>
      <c r="G5669" s="500" t="s">
        <v>17403</v>
      </c>
      <c r="H5669" s="500" t="s">
        <v>12834</v>
      </c>
      <c r="I5669" s="500" t="s">
        <v>688</v>
      </c>
      <c r="J5669" s="500" t="s">
        <v>689</v>
      </c>
      <c r="K5669" s="500" t="s">
        <v>2306</v>
      </c>
      <c r="L5669" s="500" t="s">
        <v>27724</v>
      </c>
      <c r="M5669" s="500" t="s">
        <v>2307</v>
      </c>
      <c r="N5669" s="500" t="s">
        <v>17404</v>
      </c>
    </row>
    <row r="5670" spans="1:14">
      <c r="A5670" s="500" t="s">
        <v>686</v>
      </c>
      <c r="B5670" s="500" t="s">
        <v>2858</v>
      </c>
      <c r="C5670" s="500" t="s">
        <v>2888</v>
      </c>
      <c r="D5670" s="500" t="s">
        <v>2889</v>
      </c>
      <c r="E5670" s="500" t="s">
        <v>11099</v>
      </c>
      <c r="F5670" s="500" t="s">
        <v>580</v>
      </c>
      <c r="G5670" s="500" t="s">
        <v>17405</v>
      </c>
      <c r="H5670" s="500" t="s">
        <v>11336</v>
      </c>
      <c r="I5670" s="500" t="s">
        <v>688</v>
      </c>
      <c r="J5670" s="500" t="s">
        <v>689</v>
      </c>
      <c r="K5670" s="500" t="s">
        <v>2306</v>
      </c>
      <c r="L5670" s="500" t="s">
        <v>27724</v>
      </c>
      <c r="M5670" s="500" t="s">
        <v>2307</v>
      </c>
      <c r="N5670" s="500" t="s">
        <v>17406</v>
      </c>
    </row>
    <row r="5671" spans="1:14">
      <c r="A5671" s="500" t="s">
        <v>686</v>
      </c>
      <c r="B5671" s="500" t="s">
        <v>2858</v>
      </c>
      <c r="C5671" s="500" t="s">
        <v>2888</v>
      </c>
      <c r="D5671" s="500" t="s">
        <v>2889</v>
      </c>
      <c r="E5671" s="500" t="s">
        <v>11099</v>
      </c>
      <c r="F5671" s="500" t="s">
        <v>580</v>
      </c>
      <c r="G5671" s="500" t="s">
        <v>17407</v>
      </c>
      <c r="H5671" s="500" t="s">
        <v>17107</v>
      </c>
      <c r="I5671" s="500" t="s">
        <v>688</v>
      </c>
      <c r="J5671" s="500" t="s">
        <v>689</v>
      </c>
      <c r="K5671" s="500" t="s">
        <v>2306</v>
      </c>
      <c r="L5671" s="500" t="s">
        <v>27724</v>
      </c>
      <c r="M5671" s="500" t="s">
        <v>2307</v>
      </c>
      <c r="N5671" s="500" t="s">
        <v>17408</v>
      </c>
    </row>
    <row r="5672" spans="1:14">
      <c r="A5672" s="500" t="s">
        <v>686</v>
      </c>
      <c r="B5672" s="500" t="s">
        <v>2858</v>
      </c>
      <c r="C5672" s="500" t="s">
        <v>2888</v>
      </c>
      <c r="D5672" s="500" t="s">
        <v>2889</v>
      </c>
      <c r="E5672" s="500" t="s">
        <v>11099</v>
      </c>
      <c r="F5672" s="500" t="s">
        <v>580</v>
      </c>
      <c r="G5672" s="500" t="s">
        <v>17409</v>
      </c>
      <c r="H5672" s="500" t="s">
        <v>15698</v>
      </c>
      <c r="I5672" s="500" t="s">
        <v>688</v>
      </c>
      <c r="J5672" s="500" t="s">
        <v>689</v>
      </c>
      <c r="K5672" s="500" t="s">
        <v>2306</v>
      </c>
      <c r="L5672" s="500" t="s">
        <v>27724</v>
      </c>
      <c r="M5672" s="500" t="s">
        <v>2307</v>
      </c>
      <c r="N5672" s="500" t="s">
        <v>17410</v>
      </c>
    </row>
    <row r="5673" spans="1:14">
      <c r="A5673" s="500" t="s">
        <v>686</v>
      </c>
      <c r="B5673" s="500" t="s">
        <v>2858</v>
      </c>
      <c r="C5673" s="500" t="s">
        <v>2888</v>
      </c>
      <c r="D5673" s="500" t="s">
        <v>2889</v>
      </c>
      <c r="E5673" s="500" t="s">
        <v>11099</v>
      </c>
      <c r="F5673" s="500" t="s">
        <v>580</v>
      </c>
      <c r="G5673" s="500" t="s">
        <v>17411</v>
      </c>
      <c r="H5673" s="500" t="s">
        <v>14381</v>
      </c>
      <c r="I5673" s="500" t="s">
        <v>688</v>
      </c>
      <c r="J5673" s="500" t="s">
        <v>689</v>
      </c>
      <c r="K5673" s="500" t="s">
        <v>2306</v>
      </c>
      <c r="L5673" s="500" t="s">
        <v>27724</v>
      </c>
      <c r="M5673" s="500" t="s">
        <v>2307</v>
      </c>
      <c r="N5673" s="500" t="s">
        <v>17412</v>
      </c>
    </row>
    <row r="5674" spans="1:14">
      <c r="A5674" s="500" t="s">
        <v>686</v>
      </c>
      <c r="B5674" s="500" t="s">
        <v>2858</v>
      </c>
      <c r="C5674" s="500" t="s">
        <v>2888</v>
      </c>
      <c r="D5674" s="500" t="s">
        <v>2889</v>
      </c>
      <c r="E5674" s="500" t="s">
        <v>11099</v>
      </c>
      <c r="F5674" s="500" t="s">
        <v>580</v>
      </c>
      <c r="G5674" s="500" t="s">
        <v>17413</v>
      </c>
      <c r="H5674" s="500" t="s">
        <v>14353</v>
      </c>
      <c r="I5674" s="500" t="s">
        <v>688</v>
      </c>
      <c r="J5674" s="500" t="s">
        <v>689</v>
      </c>
      <c r="K5674" s="500" t="s">
        <v>2306</v>
      </c>
      <c r="L5674" s="500" t="s">
        <v>27724</v>
      </c>
      <c r="M5674" s="500" t="s">
        <v>2307</v>
      </c>
      <c r="N5674" s="500" t="s">
        <v>17414</v>
      </c>
    </row>
    <row r="5675" spans="1:14">
      <c r="A5675" s="500" t="s">
        <v>686</v>
      </c>
      <c r="B5675" s="500" t="s">
        <v>2858</v>
      </c>
      <c r="C5675" s="500" t="s">
        <v>2888</v>
      </c>
      <c r="D5675" s="500" t="s">
        <v>2889</v>
      </c>
      <c r="E5675" s="500" t="s">
        <v>11099</v>
      </c>
      <c r="F5675" s="500" t="s">
        <v>580</v>
      </c>
      <c r="G5675" s="500" t="s">
        <v>17415</v>
      </c>
      <c r="H5675" s="500" t="s">
        <v>14615</v>
      </c>
      <c r="I5675" s="500" t="s">
        <v>688</v>
      </c>
      <c r="J5675" s="500" t="s">
        <v>689</v>
      </c>
      <c r="K5675" s="500" t="s">
        <v>2306</v>
      </c>
      <c r="L5675" s="500" t="s">
        <v>27724</v>
      </c>
      <c r="M5675" s="500" t="s">
        <v>2307</v>
      </c>
      <c r="N5675" s="500" t="s">
        <v>17416</v>
      </c>
    </row>
    <row r="5676" spans="1:14">
      <c r="A5676" s="500" t="s">
        <v>686</v>
      </c>
      <c r="B5676" s="500" t="s">
        <v>2858</v>
      </c>
      <c r="C5676" s="500" t="s">
        <v>2888</v>
      </c>
      <c r="D5676" s="500" t="s">
        <v>2889</v>
      </c>
      <c r="E5676" s="500" t="s">
        <v>11099</v>
      </c>
      <c r="F5676" s="500" t="s">
        <v>580</v>
      </c>
      <c r="G5676" s="500" t="s">
        <v>17417</v>
      </c>
      <c r="H5676" s="500" t="s">
        <v>14870</v>
      </c>
      <c r="I5676" s="500" t="s">
        <v>688</v>
      </c>
      <c r="J5676" s="500" t="s">
        <v>689</v>
      </c>
      <c r="K5676" s="500" t="s">
        <v>2306</v>
      </c>
      <c r="L5676" s="500" t="s">
        <v>27724</v>
      </c>
      <c r="M5676" s="500" t="s">
        <v>2307</v>
      </c>
      <c r="N5676" s="500" t="s">
        <v>17418</v>
      </c>
    </row>
    <row r="5677" spans="1:14">
      <c r="A5677" s="500" t="s">
        <v>686</v>
      </c>
      <c r="B5677" s="500" t="s">
        <v>2858</v>
      </c>
      <c r="C5677" s="500" t="s">
        <v>2888</v>
      </c>
      <c r="D5677" s="500" t="s">
        <v>2889</v>
      </c>
      <c r="E5677" s="500" t="s">
        <v>11099</v>
      </c>
      <c r="F5677" s="500" t="s">
        <v>580</v>
      </c>
      <c r="G5677" s="500" t="s">
        <v>17419</v>
      </c>
      <c r="H5677" s="500" t="s">
        <v>11398</v>
      </c>
      <c r="I5677" s="500" t="s">
        <v>688</v>
      </c>
      <c r="J5677" s="500" t="s">
        <v>689</v>
      </c>
      <c r="K5677" s="500" t="s">
        <v>2306</v>
      </c>
      <c r="L5677" s="500" t="s">
        <v>27724</v>
      </c>
      <c r="M5677" s="500" t="s">
        <v>2307</v>
      </c>
      <c r="N5677" s="500" t="s">
        <v>17420</v>
      </c>
    </row>
    <row r="5678" spans="1:14">
      <c r="A5678" s="500" t="s">
        <v>686</v>
      </c>
      <c r="B5678" s="500" t="s">
        <v>2858</v>
      </c>
      <c r="C5678" s="500" t="s">
        <v>2888</v>
      </c>
      <c r="D5678" s="500" t="s">
        <v>2889</v>
      </c>
      <c r="E5678" s="500" t="s">
        <v>11099</v>
      </c>
      <c r="F5678" s="500" t="s">
        <v>580</v>
      </c>
      <c r="G5678" s="500" t="s">
        <v>17421</v>
      </c>
      <c r="H5678" s="500" t="s">
        <v>14435</v>
      </c>
      <c r="I5678" s="500" t="s">
        <v>688</v>
      </c>
      <c r="J5678" s="500" t="s">
        <v>689</v>
      </c>
      <c r="K5678" s="500" t="s">
        <v>2306</v>
      </c>
      <c r="L5678" s="500" t="s">
        <v>27724</v>
      </c>
      <c r="M5678" s="500" t="s">
        <v>2307</v>
      </c>
      <c r="N5678" s="500" t="s">
        <v>17422</v>
      </c>
    </row>
    <row r="5679" spans="1:14">
      <c r="A5679" s="500" t="s">
        <v>686</v>
      </c>
      <c r="B5679" s="500" t="s">
        <v>2858</v>
      </c>
      <c r="C5679" s="500" t="s">
        <v>2888</v>
      </c>
      <c r="D5679" s="500" t="s">
        <v>2889</v>
      </c>
      <c r="E5679" s="500" t="s">
        <v>11099</v>
      </c>
      <c r="F5679" s="500" t="s">
        <v>580</v>
      </c>
      <c r="G5679" s="500" t="s">
        <v>17423</v>
      </c>
      <c r="H5679" s="500" t="s">
        <v>11044</v>
      </c>
      <c r="I5679" s="500" t="s">
        <v>688</v>
      </c>
      <c r="J5679" s="500" t="s">
        <v>689</v>
      </c>
      <c r="K5679" s="500" t="s">
        <v>2306</v>
      </c>
      <c r="L5679" s="500" t="s">
        <v>27724</v>
      </c>
      <c r="M5679" s="500" t="s">
        <v>2307</v>
      </c>
      <c r="N5679" s="500" t="s">
        <v>17424</v>
      </c>
    </row>
    <row r="5680" spans="1:14">
      <c r="A5680" s="500" t="s">
        <v>686</v>
      </c>
      <c r="B5680" s="500" t="s">
        <v>2858</v>
      </c>
      <c r="C5680" s="500" t="s">
        <v>2888</v>
      </c>
      <c r="D5680" s="500" t="s">
        <v>2889</v>
      </c>
      <c r="E5680" s="500" t="s">
        <v>11099</v>
      </c>
      <c r="F5680" s="500" t="s">
        <v>580</v>
      </c>
      <c r="G5680" s="500" t="s">
        <v>17425</v>
      </c>
      <c r="H5680" s="500" t="s">
        <v>3969</v>
      </c>
      <c r="I5680" s="500" t="s">
        <v>688</v>
      </c>
      <c r="J5680" s="500" t="s">
        <v>689</v>
      </c>
      <c r="K5680" s="500" t="s">
        <v>2306</v>
      </c>
      <c r="L5680" s="500" t="s">
        <v>27724</v>
      </c>
      <c r="M5680" s="500" t="s">
        <v>2307</v>
      </c>
      <c r="N5680" s="500" t="s">
        <v>17426</v>
      </c>
    </row>
    <row r="5681" spans="1:14">
      <c r="A5681" s="500" t="s">
        <v>686</v>
      </c>
      <c r="B5681" s="500" t="s">
        <v>2858</v>
      </c>
      <c r="C5681" s="500" t="s">
        <v>2888</v>
      </c>
      <c r="D5681" s="500" t="s">
        <v>2889</v>
      </c>
      <c r="E5681" s="500" t="s">
        <v>11099</v>
      </c>
      <c r="F5681" s="500" t="s">
        <v>580</v>
      </c>
      <c r="G5681" s="500" t="s">
        <v>17427</v>
      </c>
      <c r="H5681" s="500" t="s">
        <v>16404</v>
      </c>
      <c r="I5681" s="500" t="s">
        <v>688</v>
      </c>
      <c r="J5681" s="500" t="s">
        <v>689</v>
      </c>
      <c r="K5681" s="500" t="s">
        <v>2306</v>
      </c>
      <c r="L5681" s="500" t="s">
        <v>27724</v>
      </c>
      <c r="M5681" s="500" t="s">
        <v>2307</v>
      </c>
      <c r="N5681" s="500" t="s">
        <v>17428</v>
      </c>
    </row>
    <row r="5682" spans="1:14">
      <c r="A5682" s="500" t="s">
        <v>686</v>
      </c>
      <c r="B5682" s="500" t="s">
        <v>2858</v>
      </c>
      <c r="C5682" s="500" t="s">
        <v>2888</v>
      </c>
      <c r="D5682" s="500" t="s">
        <v>2889</v>
      </c>
      <c r="E5682" s="500" t="s">
        <v>11099</v>
      </c>
      <c r="F5682" s="500" t="s">
        <v>580</v>
      </c>
      <c r="G5682" s="500" t="s">
        <v>17429</v>
      </c>
      <c r="H5682" s="500" t="s">
        <v>11386</v>
      </c>
      <c r="I5682" s="500" t="s">
        <v>688</v>
      </c>
      <c r="J5682" s="500" t="s">
        <v>689</v>
      </c>
      <c r="K5682" s="500" t="s">
        <v>2306</v>
      </c>
      <c r="L5682" s="500" t="s">
        <v>27724</v>
      </c>
      <c r="M5682" s="500" t="s">
        <v>2307</v>
      </c>
      <c r="N5682" s="500" t="s">
        <v>17430</v>
      </c>
    </row>
    <row r="5683" spans="1:14">
      <c r="A5683" s="500" t="s">
        <v>686</v>
      </c>
      <c r="B5683" s="500" t="s">
        <v>2858</v>
      </c>
      <c r="C5683" s="500" t="s">
        <v>2888</v>
      </c>
      <c r="D5683" s="500" t="s">
        <v>2889</v>
      </c>
      <c r="E5683" s="500" t="s">
        <v>11099</v>
      </c>
      <c r="F5683" s="500" t="s">
        <v>580</v>
      </c>
      <c r="G5683" s="500" t="s">
        <v>17431</v>
      </c>
      <c r="H5683" s="500" t="s">
        <v>16906</v>
      </c>
      <c r="I5683" s="500" t="s">
        <v>688</v>
      </c>
      <c r="J5683" s="500" t="s">
        <v>689</v>
      </c>
      <c r="K5683" s="500" t="s">
        <v>2306</v>
      </c>
      <c r="L5683" s="500" t="s">
        <v>27724</v>
      </c>
      <c r="M5683" s="500" t="s">
        <v>2307</v>
      </c>
      <c r="N5683" s="500" t="s">
        <v>17432</v>
      </c>
    </row>
    <row r="5684" spans="1:14">
      <c r="A5684" s="500" t="s">
        <v>686</v>
      </c>
      <c r="B5684" s="500" t="s">
        <v>2858</v>
      </c>
      <c r="C5684" s="500" t="s">
        <v>2888</v>
      </c>
      <c r="D5684" s="500" t="s">
        <v>2889</v>
      </c>
      <c r="E5684" s="500" t="s">
        <v>11099</v>
      </c>
      <c r="F5684" s="500" t="s">
        <v>580</v>
      </c>
      <c r="G5684" s="500" t="s">
        <v>17433</v>
      </c>
      <c r="H5684" s="500" t="s">
        <v>17158</v>
      </c>
      <c r="I5684" s="500" t="s">
        <v>688</v>
      </c>
      <c r="J5684" s="500" t="s">
        <v>689</v>
      </c>
      <c r="K5684" s="500" t="s">
        <v>2306</v>
      </c>
      <c r="L5684" s="500" t="s">
        <v>27724</v>
      </c>
      <c r="M5684" s="500" t="s">
        <v>2307</v>
      </c>
      <c r="N5684" s="500" t="s">
        <v>17434</v>
      </c>
    </row>
    <row r="5685" spans="1:14">
      <c r="A5685" s="500" t="s">
        <v>686</v>
      </c>
      <c r="B5685" s="500" t="s">
        <v>2858</v>
      </c>
      <c r="C5685" s="500" t="s">
        <v>2888</v>
      </c>
      <c r="D5685" s="500" t="s">
        <v>2889</v>
      </c>
      <c r="E5685" s="500" t="s">
        <v>11099</v>
      </c>
      <c r="F5685" s="500" t="s">
        <v>580</v>
      </c>
      <c r="G5685" s="500" t="s">
        <v>17435</v>
      </c>
      <c r="H5685" s="500" t="s">
        <v>14381</v>
      </c>
      <c r="I5685" s="500" t="s">
        <v>688</v>
      </c>
      <c r="J5685" s="500" t="s">
        <v>689</v>
      </c>
      <c r="K5685" s="500" t="s">
        <v>2306</v>
      </c>
      <c r="L5685" s="500" t="s">
        <v>27724</v>
      </c>
      <c r="M5685" s="500" t="s">
        <v>2307</v>
      </c>
      <c r="N5685" s="500" t="s">
        <v>17436</v>
      </c>
    </row>
    <row r="5686" spans="1:14">
      <c r="A5686" s="500" t="s">
        <v>686</v>
      </c>
      <c r="B5686" s="500" t="s">
        <v>2858</v>
      </c>
      <c r="C5686" s="500" t="s">
        <v>2888</v>
      </c>
      <c r="D5686" s="500" t="s">
        <v>2889</v>
      </c>
      <c r="E5686" s="500" t="s">
        <v>11099</v>
      </c>
      <c r="F5686" s="500" t="s">
        <v>580</v>
      </c>
      <c r="G5686" s="500" t="s">
        <v>17437</v>
      </c>
      <c r="H5686" s="500" t="s">
        <v>14353</v>
      </c>
      <c r="I5686" s="500" t="s">
        <v>688</v>
      </c>
      <c r="J5686" s="500" t="s">
        <v>689</v>
      </c>
      <c r="K5686" s="500" t="s">
        <v>2306</v>
      </c>
      <c r="L5686" s="500" t="s">
        <v>27724</v>
      </c>
      <c r="M5686" s="500" t="s">
        <v>2307</v>
      </c>
      <c r="N5686" s="500" t="s">
        <v>17438</v>
      </c>
    </row>
    <row r="5687" spans="1:14">
      <c r="A5687" s="500" t="s">
        <v>686</v>
      </c>
      <c r="B5687" s="500" t="s">
        <v>2858</v>
      </c>
      <c r="C5687" s="500" t="s">
        <v>2888</v>
      </c>
      <c r="D5687" s="500" t="s">
        <v>2889</v>
      </c>
      <c r="E5687" s="500" t="s">
        <v>11099</v>
      </c>
      <c r="F5687" s="500" t="s">
        <v>580</v>
      </c>
      <c r="G5687" s="500" t="s">
        <v>17439</v>
      </c>
      <c r="H5687" s="500" t="s">
        <v>14615</v>
      </c>
      <c r="I5687" s="500" t="s">
        <v>688</v>
      </c>
      <c r="J5687" s="500" t="s">
        <v>689</v>
      </c>
      <c r="K5687" s="500" t="s">
        <v>2306</v>
      </c>
      <c r="L5687" s="500" t="s">
        <v>27724</v>
      </c>
      <c r="M5687" s="500" t="s">
        <v>2307</v>
      </c>
      <c r="N5687" s="500" t="s">
        <v>17440</v>
      </c>
    </row>
    <row r="5688" spans="1:14">
      <c r="A5688" s="500" t="s">
        <v>686</v>
      </c>
      <c r="B5688" s="500" t="s">
        <v>2858</v>
      </c>
      <c r="C5688" s="500" t="s">
        <v>2888</v>
      </c>
      <c r="D5688" s="500" t="s">
        <v>2889</v>
      </c>
      <c r="E5688" s="500" t="s">
        <v>11099</v>
      </c>
      <c r="F5688" s="500" t="s">
        <v>580</v>
      </c>
      <c r="G5688" s="500" t="s">
        <v>17441</v>
      </c>
      <c r="H5688" s="500" t="s">
        <v>14870</v>
      </c>
      <c r="I5688" s="500" t="s">
        <v>688</v>
      </c>
      <c r="J5688" s="500" t="s">
        <v>689</v>
      </c>
      <c r="K5688" s="500" t="s">
        <v>2306</v>
      </c>
      <c r="L5688" s="500" t="s">
        <v>27724</v>
      </c>
      <c r="M5688" s="500" t="s">
        <v>2307</v>
      </c>
      <c r="N5688" s="500" t="s">
        <v>17442</v>
      </c>
    </row>
    <row r="5689" spans="1:14">
      <c r="A5689" s="500" t="s">
        <v>686</v>
      </c>
      <c r="B5689" s="500" t="s">
        <v>2858</v>
      </c>
      <c r="C5689" s="500" t="s">
        <v>2888</v>
      </c>
      <c r="D5689" s="500" t="s">
        <v>2889</v>
      </c>
      <c r="E5689" s="500" t="s">
        <v>11099</v>
      </c>
      <c r="F5689" s="500" t="s">
        <v>580</v>
      </c>
      <c r="G5689" s="500" t="s">
        <v>17443</v>
      </c>
      <c r="H5689" s="500" t="s">
        <v>11398</v>
      </c>
      <c r="I5689" s="500" t="s">
        <v>688</v>
      </c>
      <c r="J5689" s="500" t="s">
        <v>689</v>
      </c>
      <c r="K5689" s="500" t="s">
        <v>2306</v>
      </c>
      <c r="L5689" s="500" t="s">
        <v>27724</v>
      </c>
      <c r="M5689" s="500" t="s">
        <v>2307</v>
      </c>
      <c r="N5689" s="500" t="s">
        <v>17444</v>
      </c>
    </row>
    <row r="5690" spans="1:14">
      <c r="A5690" s="500" t="s">
        <v>686</v>
      </c>
      <c r="B5690" s="500" t="s">
        <v>2858</v>
      </c>
      <c r="C5690" s="500" t="s">
        <v>2888</v>
      </c>
      <c r="D5690" s="500" t="s">
        <v>2889</v>
      </c>
      <c r="E5690" s="500" t="s">
        <v>11099</v>
      </c>
      <c r="F5690" s="500" t="s">
        <v>580</v>
      </c>
      <c r="G5690" s="500" t="s">
        <v>17445</v>
      </c>
      <c r="H5690" s="500" t="s">
        <v>14435</v>
      </c>
      <c r="I5690" s="500" t="s">
        <v>688</v>
      </c>
      <c r="J5690" s="500" t="s">
        <v>689</v>
      </c>
      <c r="K5690" s="500" t="s">
        <v>2306</v>
      </c>
      <c r="L5690" s="500" t="s">
        <v>27724</v>
      </c>
      <c r="M5690" s="500" t="s">
        <v>2307</v>
      </c>
      <c r="N5690" s="500" t="s">
        <v>17446</v>
      </c>
    </row>
    <row r="5691" spans="1:14">
      <c r="A5691" s="500" t="s">
        <v>686</v>
      </c>
      <c r="B5691" s="500" t="s">
        <v>2858</v>
      </c>
      <c r="C5691" s="500" t="s">
        <v>2888</v>
      </c>
      <c r="D5691" s="500" t="s">
        <v>2889</v>
      </c>
      <c r="E5691" s="500" t="s">
        <v>11099</v>
      </c>
      <c r="F5691" s="500" t="s">
        <v>580</v>
      </c>
      <c r="G5691" s="500" t="s">
        <v>17447</v>
      </c>
      <c r="H5691" s="500" t="s">
        <v>11044</v>
      </c>
      <c r="I5691" s="500" t="s">
        <v>688</v>
      </c>
      <c r="J5691" s="500" t="s">
        <v>689</v>
      </c>
      <c r="K5691" s="500" t="s">
        <v>2306</v>
      </c>
      <c r="L5691" s="500" t="s">
        <v>27724</v>
      </c>
      <c r="M5691" s="500" t="s">
        <v>2307</v>
      </c>
      <c r="N5691" s="500" t="s">
        <v>17448</v>
      </c>
    </row>
    <row r="5692" spans="1:14">
      <c r="A5692" s="500" t="s">
        <v>686</v>
      </c>
      <c r="B5692" s="500" t="s">
        <v>2858</v>
      </c>
      <c r="C5692" s="500" t="s">
        <v>2888</v>
      </c>
      <c r="D5692" s="500" t="s">
        <v>2889</v>
      </c>
      <c r="E5692" s="500" t="s">
        <v>11099</v>
      </c>
      <c r="F5692" s="500" t="s">
        <v>580</v>
      </c>
      <c r="G5692" s="500" t="s">
        <v>17449</v>
      </c>
      <c r="H5692" s="500" t="s">
        <v>3969</v>
      </c>
      <c r="I5692" s="500" t="s">
        <v>688</v>
      </c>
      <c r="J5692" s="500" t="s">
        <v>689</v>
      </c>
      <c r="K5692" s="500" t="s">
        <v>2306</v>
      </c>
      <c r="L5692" s="500" t="s">
        <v>27724</v>
      </c>
      <c r="M5692" s="500" t="s">
        <v>2307</v>
      </c>
      <c r="N5692" s="500" t="s">
        <v>17450</v>
      </c>
    </row>
    <row r="5693" spans="1:14">
      <c r="A5693" s="500" t="s">
        <v>686</v>
      </c>
      <c r="B5693" s="500" t="s">
        <v>2858</v>
      </c>
      <c r="C5693" s="500" t="s">
        <v>2888</v>
      </c>
      <c r="D5693" s="500" t="s">
        <v>2889</v>
      </c>
      <c r="E5693" s="500" t="s">
        <v>11099</v>
      </c>
      <c r="F5693" s="500" t="s">
        <v>580</v>
      </c>
      <c r="G5693" s="500" t="s">
        <v>17451</v>
      </c>
      <c r="H5693" s="500" t="s">
        <v>16404</v>
      </c>
      <c r="I5693" s="500" t="s">
        <v>688</v>
      </c>
      <c r="J5693" s="500" t="s">
        <v>689</v>
      </c>
      <c r="K5693" s="500" t="s">
        <v>2306</v>
      </c>
      <c r="L5693" s="500" t="s">
        <v>27724</v>
      </c>
      <c r="M5693" s="500" t="s">
        <v>2307</v>
      </c>
      <c r="N5693" s="500" t="s">
        <v>17452</v>
      </c>
    </row>
    <row r="5694" spans="1:14">
      <c r="A5694" s="500" t="s">
        <v>686</v>
      </c>
      <c r="B5694" s="500" t="s">
        <v>2858</v>
      </c>
      <c r="C5694" s="500" t="s">
        <v>2888</v>
      </c>
      <c r="D5694" s="500" t="s">
        <v>2889</v>
      </c>
      <c r="E5694" s="500" t="s">
        <v>11099</v>
      </c>
      <c r="F5694" s="500" t="s">
        <v>580</v>
      </c>
      <c r="G5694" s="500" t="s">
        <v>17453</v>
      </c>
      <c r="H5694" s="500" t="s">
        <v>11386</v>
      </c>
      <c r="I5694" s="500" t="s">
        <v>688</v>
      </c>
      <c r="J5694" s="500" t="s">
        <v>689</v>
      </c>
      <c r="K5694" s="500" t="s">
        <v>2306</v>
      </c>
      <c r="L5694" s="500" t="s">
        <v>27724</v>
      </c>
      <c r="M5694" s="500" t="s">
        <v>2307</v>
      </c>
      <c r="N5694" s="500" t="s">
        <v>17454</v>
      </c>
    </row>
    <row r="5695" spans="1:14">
      <c r="A5695" s="500" t="s">
        <v>686</v>
      </c>
      <c r="B5695" s="500" t="s">
        <v>2858</v>
      </c>
      <c r="C5695" s="500" t="s">
        <v>2888</v>
      </c>
      <c r="D5695" s="500" t="s">
        <v>2889</v>
      </c>
      <c r="E5695" s="500" t="s">
        <v>11099</v>
      </c>
      <c r="F5695" s="500" t="s">
        <v>580</v>
      </c>
      <c r="G5695" s="500" t="s">
        <v>17455</v>
      </c>
      <c r="H5695" s="500" t="s">
        <v>16906</v>
      </c>
      <c r="I5695" s="500" t="s">
        <v>688</v>
      </c>
      <c r="J5695" s="500" t="s">
        <v>689</v>
      </c>
      <c r="K5695" s="500" t="s">
        <v>2306</v>
      </c>
      <c r="L5695" s="500" t="s">
        <v>27724</v>
      </c>
      <c r="M5695" s="500" t="s">
        <v>2307</v>
      </c>
      <c r="N5695" s="500" t="s">
        <v>17456</v>
      </c>
    </row>
    <row r="5696" spans="1:14">
      <c r="A5696" s="500" t="s">
        <v>686</v>
      </c>
      <c r="B5696" s="500" t="s">
        <v>2858</v>
      </c>
      <c r="C5696" s="500" t="s">
        <v>2888</v>
      </c>
      <c r="D5696" s="500" t="s">
        <v>2889</v>
      </c>
      <c r="E5696" s="500" t="s">
        <v>11099</v>
      </c>
      <c r="F5696" s="500" t="s">
        <v>580</v>
      </c>
      <c r="G5696" s="500" t="s">
        <v>17457</v>
      </c>
      <c r="H5696" s="500" t="s">
        <v>17158</v>
      </c>
      <c r="I5696" s="500" t="s">
        <v>688</v>
      </c>
      <c r="J5696" s="500" t="s">
        <v>689</v>
      </c>
      <c r="K5696" s="500" t="s">
        <v>2306</v>
      </c>
      <c r="L5696" s="500" t="s">
        <v>27724</v>
      </c>
      <c r="M5696" s="500" t="s">
        <v>2307</v>
      </c>
      <c r="N5696" s="500" t="s">
        <v>17458</v>
      </c>
    </row>
    <row r="5697" spans="1:14">
      <c r="A5697" s="500" t="s">
        <v>686</v>
      </c>
      <c r="B5697" s="500" t="s">
        <v>2858</v>
      </c>
      <c r="C5697" s="500" t="s">
        <v>2888</v>
      </c>
      <c r="D5697" s="500" t="s">
        <v>2889</v>
      </c>
      <c r="E5697" s="500" t="s">
        <v>11099</v>
      </c>
      <c r="F5697" s="500" t="s">
        <v>580</v>
      </c>
      <c r="G5697" s="500" t="s">
        <v>17459</v>
      </c>
      <c r="H5697" s="500" t="s">
        <v>17460</v>
      </c>
      <c r="I5697" s="500" t="s">
        <v>688</v>
      </c>
      <c r="J5697" s="500" t="s">
        <v>689</v>
      </c>
      <c r="K5697" s="500" t="s">
        <v>2306</v>
      </c>
      <c r="L5697" s="500" t="s">
        <v>27724</v>
      </c>
      <c r="M5697" s="500" t="s">
        <v>2307</v>
      </c>
      <c r="N5697" s="500" t="s">
        <v>17461</v>
      </c>
    </row>
    <row r="5698" spans="1:14">
      <c r="A5698" s="500" t="s">
        <v>686</v>
      </c>
      <c r="B5698" s="500" t="s">
        <v>2858</v>
      </c>
      <c r="C5698" s="500" t="s">
        <v>2888</v>
      </c>
      <c r="D5698" s="500" t="s">
        <v>2889</v>
      </c>
      <c r="E5698" s="500" t="s">
        <v>11099</v>
      </c>
      <c r="F5698" s="500" t="s">
        <v>580</v>
      </c>
      <c r="G5698" s="500" t="s">
        <v>17462</v>
      </c>
      <c r="H5698" s="500" t="s">
        <v>3952</v>
      </c>
      <c r="I5698" s="500" t="s">
        <v>688</v>
      </c>
      <c r="J5698" s="500" t="s">
        <v>689</v>
      </c>
      <c r="K5698" s="500" t="s">
        <v>2306</v>
      </c>
      <c r="L5698" s="500" t="s">
        <v>27724</v>
      </c>
      <c r="M5698" s="500" t="s">
        <v>2307</v>
      </c>
      <c r="N5698" s="500" t="s">
        <v>17463</v>
      </c>
    </row>
    <row r="5699" spans="1:14">
      <c r="A5699" s="500" t="s">
        <v>686</v>
      </c>
      <c r="B5699" s="500" t="s">
        <v>2858</v>
      </c>
      <c r="C5699" s="500" t="s">
        <v>2888</v>
      </c>
      <c r="D5699" s="500" t="s">
        <v>2889</v>
      </c>
      <c r="E5699" s="500" t="s">
        <v>11099</v>
      </c>
      <c r="F5699" s="500" t="s">
        <v>580</v>
      </c>
      <c r="G5699" s="500" t="s">
        <v>17464</v>
      </c>
      <c r="H5699" s="500" t="s">
        <v>14408</v>
      </c>
      <c r="I5699" s="500" t="s">
        <v>688</v>
      </c>
      <c r="J5699" s="500" t="s">
        <v>689</v>
      </c>
      <c r="K5699" s="500" t="s">
        <v>2306</v>
      </c>
      <c r="L5699" s="500" t="s">
        <v>27724</v>
      </c>
      <c r="M5699" s="500" t="s">
        <v>2307</v>
      </c>
      <c r="N5699" s="500" t="s">
        <v>17465</v>
      </c>
    </row>
    <row r="5700" spans="1:14">
      <c r="A5700" s="500" t="s">
        <v>686</v>
      </c>
      <c r="B5700" s="500" t="s">
        <v>2858</v>
      </c>
      <c r="C5700" s="500" t="s">
        <v>2888</v>
      </c>
      <c r="D5700" s="500" t="s">
        <v>2889</v>
      </c>
      <c r="E5700" s="500" t="s">
        <v>11099</v>
      </c>
      <c r="F5700" s="500" t="s">
        <v>580</v>
      </c>
      <c r="G5700" s="500" t="s">
        <v>17466</v>
      </c>
      <c r="H5700" s="500" t="s">
        <v>14666</v>
      </c>
      <c r="I5700" s="500" t="s">
        <v>688</v>
      </c>
      <c r="J5700" s="500" t="s">
        <v>689</v>
      </c>
      <c r="K5700" s="500" t="s">
        <v>2306</v>
      </c>
      <c r="L5700" s="500" t="s">
        <v>27724</v>
      </c>
      <c r="M5700" s="500" t="s">
        <v>2307</v>
      </c>
      <c r="N5700" s="500" t="s">
        <v>17467</v>
      </c>
    </row>
    <row r="5701" spans="1:14">
      <c r="A5701" s="500" t="s">
        <v>686</v>
      </c>
      <c r="B5701" s="500" t="s">
        <v>2858</v>
      </c>
      <c r="C5701" s="500" t="s">
        <v>2888</v>
      </c>
      <c r="D5701" s="500" t="s">
        <v>2889</v>
      </c>
      <c r="E5701" s="500" t="s">
        <v>11099</v>
      </c>
      <c r="F5701" s="500" t="s">
        <v>580</v>
      </c>
      <c r="G5701" s="500" t="s">
        <v>17468</v>
      </c>
      <c r="H5701" s="500" t="s">
        <v>14921</v>
      </c>
      <c r="I5701" s="500" t="s">
        <v>688</v>
      </c>
      <c r="J5701" s="500" t="s">
        <v>689</v>
      </c>
      <c r="K5701" s="500" t="s">
        <v>2306</v>
      </c>
      <c r="L5701" s="500" t="s">
        <v>27724</v>
      </c>
      <c r="M5701" s="500" t="s">
        <v>2307</v>
      </c>
      <c r="N5701" s="500" t="s">
        <v>17469</v>
      </c>
    </row>
    <row r="5702" spans="1:14">
      <c r="A5702" s="500" t="s">
        <v>686</v>
      </c>
      <c r="B5702" s="500" t="s">
        <v>2858</v>
      </c>
      <c r="C5702" s="500" t="s">
        <v>2888</v>
      </c>
      <c r="D5702" s="500" t="s">
        <v>2889</v>
      </c>
      <c r="E5702" s="500" t="s">
        <v>11099</v>
      </c>
      <c r="F5702" s="500" t="s">
        <v>580</v>
      </c>
      <c r="G5702" s="500" t="s">
        <v>17470</v>
      </c>
      <c r="H5702" s="500" t="s">
        <v>3903</v>
      </c>
      <c r="I5702" s="500" t="s">
        <v>688</v>
      </c>
      <c r="J5702" s="500" t="s">
        <v>689</v>
      </c>
      <c r="K5702" s="500" t="s">
        <v>2306</v>
      </c>
      <c r="L5702" s="500" t="s">
        <v>27724</v>
      </c>
      <c r="M5702" s="500" t="s">
        <v>2307</v>
      </c>
      <c r="N5702" s="500" t="s">
        <v>17471</v>
      </c>
    </row>
    <row r="5703" spans="1:14">
      <c r="A5703" s="500" t="s">
        <v>686</v>
      </c>
      <c r="B5703" s="500" t="s">
        <v>2858</v>
      </c>
      <c r="C5703" s="500" t="s">
        <v>2888</v>
      </c>
      <c r="D5703" s="500" t="s">
        <v>2889</v>
      </c>
      <c r="E5703" s="500" t="s">
        <v>11099</v>
      </c>
      <c r="F5703" s="500" t="s">
        <v>580</v>
      </c>
      <c r="G5703" s="500" t="s">
        <v>17472</v>
      </c>
      <c r="H5703" s="500" t="s">
        <v>15698</v>
      </c>
      <c r="I5703" s="500" t="s">
        <v>688</v>
      </c>
      <c r="J5703" s="500" t="s">
        <v>689</v>
      </c>
      <c r="K5703" s="500" t="s">
        <v>2306</v>
      </c>
      <c r="L5703" s="500" t="s">
        <v>27724</v>
      </c>
      <c r="M5703" s="500" t="s">
        <v>2307</v>
      </c>
      <c r="N5703" s="500" t="s">
        <v>17473</v>
      </c>
    </row>
    <row r="5704" spans="1:14">
      <c r="A5704" s="500" t="s">
        <v>686</v>
      </c>
      <c r="B5704" s="500" t="s">
        <v>2858</v>
      </c>
      <c r="C5704" s="500" t="s">
        <v>2888</v>
      </c>
      <c r="D5704" s="500" t="s">
        <v>2889</v>
      </c>
      <c r="E5704" s="500" t="s">
        <v>11099</v>
      </c>
      <c r="F5704" s="500" t="s">
        <v>580</v>
      </c>
      <c r="G5704" s="500" t="s">
        <v>17474</v>
      </c>
      <c r="H5704" s="500" t="s">
        <v>15949</v>
      </c>
      <c r="I5704" s="500" t="s">
        <v>688</v>
      </c>
      <c r="J5704" s="500" t="s">
        <v>689</v>
      </c>
      <c r="K5704" s="500" t="s">
        <v>2306</v>
      </c>
      <c r="L5704" s="500" t="s">
        <v>27724</v>
      </c>
      <c r="M5704" s="500" t="s">
        <v>2307</v>
      </c>
      <c r="N5704" s="500" t="s">
        <v>17475</v>
      </c>
    </row>
    <row r="5705" spans="1:14">
      <c r="A5705" s="500" t="s">
        <v>686</v>
      </c>
      <c r="B5705" s="500" t="s">
        <v>2858</v>
      </c>
      <c r="C5705" s="500" t="s">
        <v>2888</v>
      </c>
      <c r="D5705" s="500" t="s">
        <v>2889</v>
      </c>
      <c r="E5705" s="500" t="s">
        <v>11099</v>
      </c>
      <c r="F5705" s="500" t="s">
        <v>580</v>
      </c>
      <c r="G5705" s="500" t="s">
        <v>17476</v>
      </c>
      <c r="H5705" s="500" t="s">
        <v>16202</v>
      </c>
      <c r="I5705" s="500" t="s">
        <v>688</v>
      </c>
      <c r="J5705" s="500" t="s">
        <v>689</v>
      </c>
      <c r="K5705" s="500" t="s">
        <v>2306</v>
      </c>
      <c r="L5705" s="500" t="s">
        <v>27724</v>
      </c>
      <c r="M5705" s="500" t="s">
        <v>2307</v>
      </c>
      <c r="N5705" s="500" t="s">
        <v>17477</v>
      </c>
    </row>
    <row r="5706" spans="1:14">
      <c r="A5706" s="500" t="s">
        <v>686</v>
      </c>
      <c r="B5706" s="500" t="s">
        <v>2858</v>
      </c>
      <c r="C5706" s="500" t="s">
        <v>2888</v>
      </c>
      <c r="D5706" s="500" t="s">
        <v>2889</v>
      </c>
      <c r="E5706" s="500" t="s">
        <v>11099</v>
      </c>
      <c r="F5706" s="500" t="s">
        <v>580</v>
      </c>
      <c r="G5706" s="500" t="s">
        <v>17478</v>
      </c>
      <c r="H5706" s="500" t="s">
        <v>16455</v>
      </c>
      <c r="I5706" s="500" t="s">
        <v>688</v>
      </c>
      <c r="J5706" s="500" t="s">
        <v>689</v>
      </c>
      <c r="K5706" s="500" t="s">
        <v>2306</v>
      </c>
      <c r="L5706" s="500" t="s">
        <v>27724</v>
      </c>
      <c r="M5706" s="500" t="s">
        <v>2307</v>
      </c>
      <c r="N5706" s="500" t="s">
        <v>17479</v>
      </c>
    </row>
    <row r="5707" spans="1:14">
      <c r="A5707" s="500" t="s">
        <v>686</v>
      </c>
      <c r="B5707" s="500" t="s">
        <v>2858</v>
      </c>
      <c r="C5707" s="500" t="s">
        <v>2888</v>
      </c>
      <c r="D5707" s="500" t="s">
        <v>2889</v>
      </c>
      <c r="E5707" s="500" t="s">
        <v>11099</v>
      </c>
      <c r="F5707" s="500" t="s">
        <v>580</v>
      </c>
      <c r="G5707" s="500" t="s">
        <v>17480</v>
      </c>
      <c r="H5707" s="500" t="s">
        <v>2887</v>
      </c>
      <c r="I5707" s="500" t="s">
        <v>688</v>
      </c>
      <c r="J5707" s="500" t="s">
        <v>689</v>
      </c>
      <c r="K5707" s="500" t="s">
        <v>2306</v>
      </c>
      <c r="L5707" s="500" t="s">
        <v>27724</v>
      </c>
      <c r="M5707" s="500" t="s">
        <v>2307</v>
      </c>
      <c r="N5707" s="500" t="s">
        <v>17481</v>
      </c>
    </row>
    <row r="5708" spans="1:14">
      <c r="A5708" s="500" t="s">
        <v>686</v>
      </c>
      <c r="B5708" s="500" t="s">
        <v>2858</v>
      </c>
      <c r="C5708" s="500" t="s">
        <v>2888</v>
      </c>
      <c r="D5708" s="500" t="s">
        <v>2889</v>
      </c>
      <c r="E5708" s="500" t="s">
        <v>11099</v>
      </c>
      <c r="F5708" s="500" t="s">
        <v>580</v>
      </c>
      <c r="G5708" s="500" t="s">
        <v>17482</v>
      </c>
      <c r="H5708" s="500" t="s">
        <v>11359</v>
      </c>
      <c r="I5708" s="500" t="s">
        <v>688</v>
      </c>
      <c r="J5708" s="500" t="s">
        <v>689</v>
      </c>
      <c r="K5708" s="500" t="s">
        <v>2306</v>
      </c>
      <c r="L5708" s="500" t="s">
        <v>27724</v>
      </c>
      <c r="M5708" s="500" t="s">
        <v>2307</v>
      </c>
      <c r="N5708" s="500" t="s">
        <v>17483</v>
      </c>
    </row>
    <row r="5709" spans="1:14">
      <c r="A5709" s="500" t="s">
        <v>686</v>
      </c>
      <c r="B5709" s="500" t="s">
        <v>2858</v>
      </c>
      <c r="C5709" s="500" t="s">
        <v>2888</v>
      </c>
      <c r="D5709" s="500" t="s">
        <v>2889</v>
      </c>
      <c r="E5709" s="500" t="s">
        <v>11099</v>
      </c>
      <c r="F5709" s="500" t="s">
        <v>580</v>
      </c>
      <c r="G5709" s="500" t="s">
        <v>17484</v>
      </c>
      <c r="H5709" s="500" t="s">
        <v>11569</v>
      </c>
      <c r="I5709" s="500" t="s">
        <v>688</v>
      </c>
      <c r="J5709" s="500" t="s">
        <v>689</v>
      </c>
      <c r="K5709" s="500" t="s">
        <v>2306</v>
      </c>
      <c r="L5709" s="500" t="s">
        <v>27724</v>
      </c>
      <c r="M5709" s="500" t="s">
        <v>2307</v>
      </c>
      <c r="N5709" s="500" t="s">
        <v>17485</v>
      </c>
    </row>
    <row r="5710" spans="1:14">
      <c r="A5710" s="500" t="s">
        <v>686</v>
      </c>
      <c r="B5710" s="500" t="s">
        <v>2858</v>
      </c>
      <c r="C5710" s="500" t="s">
        <v>2888</v>
      </c>
      <c r="D5710" s="500" t="s">
        <v>2889</v>
      </c>
      <c r="E5710" s="500" t="s">
        <v>11099</v>
      </c>
      <c r="F5710" s="500" t="s">
        <v>580</v>
      </c>
      <c r="G5710" s="500" t="s">
        <v>17486</v>
      </c>
      <c r="H5710" s="500" t="s">
        <v>3952</v>
      </c>
      <c r="I5710" s="500" t="s">
        <v>688</v>
      </c>
      <c r="J5710" s="500" t="s">
        <v>689</v>
      </c>
      <c r="K5710" s="500" t="s">
        <v>2306</v>
      </c>
      <c r="L5710" s="500" t="s">
        <v>27724</v>
      </c>
      <c r="M5710" s="500" t="s">
        <v>2307</v>
      </c>
      <c r="N5710" s="500" t="s">
        <v>17487</v>
      </c>
    </row>
    <row r="5711" spans="1:14">
      <c r="A5711" s="500" t="s">
        <v>686</v>
      </c>
      <c r="B5711" s="500" t="s">
        <v>2858</v>
      </c>
      <c r="C5711" s="500" t="s">
        <v>2888</v>
      </c>
      <c r="D5711" s="500" t="s">
        <v>2889</v>
      </c>
      <c r="E5711" s="500" t="s">
        <v>11099</v>
      </c>
      <c r="F5711" s="500" t="s">
        <v>580</v>
      </c>
      <c r="G5711" s="500" t="s">
        <v>17488</v>
      </c>
      <c r="H5711" s="500" t="s">
        <v>14408</v>
      </c>
      <c r="I5711" s="500" t="s">
        <v>688</v>
      </c>
      <c r="J5711" s="500" t="s">
        <v>689</v>
      </c>
      <c r="K5711" s="500" t="s">
        <v>2306</v>
      </c>
      <c r="L5711" s="500" t="s">
        <v>27724</v>
      </c>
      <c r="M5711" s="500" t="s">
        <v>2307</v>
      </c>
      <c r="N5711" s="500" t="s">
        <v>17489</v>
      </c>
    </row>
    <row r="5712" spans="1:14">
      <c r="A5712" s="500" t="s">
        <v>686</v>
      </c>
      <c r="B5712" s="500" t="s">
        <v>2858</v>
      </c>
      <c r="C5712" s="500" t="s">
        <v>2888</v>
      </c>
      <c r="D5712" s="500" t="s">
        <v>2889</v>
      </c>
      <c r="E5712" s="500" t="s">
        <v>11099</v>
      </c>
      <c r="F5712" s="500" t="s">
        <v>580</v>
      </c>
      <c r="G5712" s="500" t="s">
        <v>17490</v>
      </c>
      <c r="H5712" s="500" t="s">
        <v>14666</v>
      </c>
      <c r="I5712" s="500" t="s">
        <v>688</v>
      </c>
      <c r="J5712" s="500" t="s">
        <v>689</v>
      </c>
      <c r="K5712" s="500" t="s">
        <v>2306</v>
      </c>
      <c r="L5712" s="500" t="s">
        <v>27724</v>
      </c>
      <c r="M5712" s="500" t="s">
        <v>2307</v>
      </c>
      <c r="N5712" s="500" t="s">
        <v>17491</v>
      </c>
    </row>
    <row r="5713" spans="1:14">
      <c r="A5713" s="500" t="s">
        <v>686</v>
      </c>
      <c r="B5713" s="500" t="s">
        <v>2858</v>
      </c>
      <c r="C5713" s="500" t="s">
        <v>2888</v>
      </c>
      <c r="D5713" s="500" t="s">
        <v>2889</v>
      </c>
      <c r="E5713" s="500" t="s">
        <v>11099</v>
      </c>
      <c r="F5713" s="500" t="s">
        <v>580</v>
      </c>
      <c r="G5713" s="500" t="s">
        <v>17492</v>
      </c>
      <c r="H5713" s="500" t="s">
        <v>14921</v>
      </c>
      <c r="I5713" s="500" t="s">
        <v>688</v>
      </c>
      <c r="J5713" s="500" t="s">
        <v>689</v>
      </c>
      <c r="K5713" s="500" t="s">
        <v>2306</v>
      </c>
      <c r="L5713" s="500" t="s">
        <v>27724</v>
      </c>
      <c r="M5713" s="500" t="s">
        <v>2307</v>
      </c>
      <c r="N5713" s="500" t="s">
        <v>17493</v>
      </c>
    </row>
    <row r="5714" spans="1:14">
      <c r="A5714" s="500" t="s">
        <v>686</v>
      </c>
      <c r="B5714" s="500" t="s">
        <v>2858</v>
      </c>
      <c r="C5714" s="500" t="s">
        <v>2888</v>
      </c>
      <c r="D5714" s="500" t="s">
        <v>2889</v>
      </c>
      <c r="E5714" s="500" t="s">
        <v>11099</v>
      </c>
      <c r="F5714" s="500" t="s">
        <v>580</v>
      </c>
      <c r="G5714" s="500" t="s">
        <v>17494</v>
      </c>
      <c r="H5714" s="500" t="s">
        <v>3903</v>
      </c>
      <c r="I5714" s="500" t="s">
        <v>688</v>
      </c>
      <c r="J5714" s="500" t="s">
        <v>689</v>
      </c>
      <c r="K5714" s="500" t="s">
        <v>2306</v>
      </c>
      <c r="L5714" s="500" t="s">
        <v>27724</v>
      </c>
      <c r="M5714" s="500" t="s">
        <v>2307</v>
      </c>
      <c r="N5714" s="500" t="s">
        <v>17495</v>
      </c>
    </row>
    <row r="5715" spans="1:14">
      <c r="A5715" s="500" t="s">
        <v>686</v>
      </c>
      <c r="B5715" s="500" t="s">
        <v>2858</v>
      </c>
      <c r="C5715" s="500" t="s">
        <v>2888</v>
      </c>
      <c r="D5715" s="500" t="s">
        <v>2889</v>
      </c>
      <c r="E5715" s="500" t="s">
        <v>11099</v>
      </c>
      <c r="F5715" s="500" t="s">
        <v>580</v>
      </c>
      <c r="G5715" s="500" t="s">
        <v>17496</v>
      </c>
      <c r="H5715" s="500" t="s">
        <v>15698</v>
      </c>
      <c r="I5715" s="500" t="s">
        <v>688</v>
      </c>
      <c r="J5715" s="500" t="s">
        <v>689</v>
      </c>
      <c r="K5715" s="500" t="s">
        <v>2306</v>
      </c>
      <c r="L5715" s="500" t="s">
        <v>27724</v>
      </c>
      <c r="M5715" s="500" t="s">
        <v>2307</v>
      </c>
      <c r="N5715" s="500" t="s">
        <v>17497</v>
      </c>
    </row>
    <row r="5716" spans="1:14">
      <c r="A5716" s="500" t="s">
        <v>686</v>
      </c>
      <c r="B5716" s="500" t="s">
        <v>2858</v>
      </c>
      <c r="C5716" s="500" t="s">
        <v>2888</v>
      </c>
      <c r="D5716" s="500" t="s">
        <v>2889</v>
      </c>
      <c r="E5716" s="500" t="s">
        <v>11099</v>
      </c>
      <c r="F5716" s="500" t="s">
        <v>580</v>
      </c>
      <c r="G5716" s="500" t="s">
        <v>17498</v>
      </c>
      <c r="H5716" s="500" t="s">
        <v>15949</v>
      </c>
      <c r="I5716" s="500" t="s">
        <v>688</v>
      </c>
      <c r="J5716" s="500" t="s">
        <v>689</v>
      </c>
      <c r="K5716" s="500" t="s">
        <v>2306</v>
      </c>
      <c r="L5716" s="500" t="s">
        <v>27724</v>
      </c>
      <c r="M5716" s="500" t="s">
        <v>2307</v>
      </c>
      <c r="N5716" s="500" t="s">
        <v>17499</v>
      </c>
    </row>
    <row r="5717" spans="1:14">
      <c r="A5717" s="500" t="s">
        <v>686</v>
      </c>
      <c r="B5717" s="500" t="s">
        <v>2858</v>
      </c>
      <c r="C5717" s="500" t="s">
        <v>2888</v>
      </c>
      <c r="D5717" s="500" t="s">
        <v>2889</v>
      </c>
      <c r="E5717" s="500" t="s">
        <v>11099</v>
      </c>
      <c r="F5717" s="500" t="s">
        <v>580</v>
      </c>
      <c r="G5717" s="500" t="s">
        <v>17500</v>
      </c>
      <c r="H5717" s="500" t="s">
        <v>16202</v>
      </c>
      <c r="I5717" s="500" t="s">
        <v>688</v>
      </c>
      <c r="J5717" s="500" t="s">
        <v>689</v>
      </c>
      <c r="K5717" s="500" t="s">
        <v>2306</v>
      </c>
      <c r="L5717" s="500" t="s">
        <v>27724</v>
      </c>
      <c r="M5717" s="500" t="s">
        <v>2307</v>
      </c>
      <c r="N5717" s="500" t="s">
        <v>17501</v>
      </c>
    </row>
    <row r="5718" spans="1:14">
      <c r="A5718" s="500" t="s">
        <v>686</v>
      </c>
      <c r="B5718" s="500" t="s">
        <v>2858</v>
      </c>
      <c r="C5718" s="500" t="s">
        <v>2888</v>
      </c>
      <c r="D5718" s="500" t="s">
        <v>2889</v>
      </c>
      <c r="E5718" s="500" t="s">
        <v>11099</v>
      </c>
      <c r="F5718" s="500" t="s">
        <v>580</v>
      </c>
      <c r="G5718" s="500" t="s">
        <v>17502</v>
      </c>
      <c r="H5718" s="500" t="s">
        <v>16455</v>
      </c>
      <c r="I5718" s="500" t="s">
        <v>688</v>
      </c>
      <c r="J5718" s="500" t="s">
        <v>689</v>
      </c>
      <c r="K5718" s="500" t="s">
        <v>2306</v>
      </c>
      <c r="L5718" s="500" t="s">
        <v>27724</v>
      </c>
      <c r="M5718" s="500" t="s">
        <v>2307</v>
      </c>
      <c r="N5718" s="500" t="s">
        <v>17503</v>
      </c>
    </row>
    <row r="5719" spans="1:14">
      <c r="A5719" s="500" t="s">
        <v>686</v>
      </c>
      <c r="B5719" s="500" t="s">
        <v>2858</v>
      </c>
      <c r="C5719" s="500" t="s">
        <v>2888</v>
      </c>
      <c r="D5719" s="500" t="s">
        <v>2889</v>
      </c>
      <c r="E5719" s="500" t="s">
        <v>11099</v>
      </c>
      <c r="F5719" s="500" t="s">
        <v>580</v>
      </c>
      <c r="G5719" s="500" t="s">
        <v>17504</v>
      </c>
      <c r="H5719" s="500" t="s">
        <v>2887</v>
      </c>
      <c r="I5719" s="500" t="s">
        <v>688</v>
      </c>
      <c r="J5719" s="500" t="s">
        <v>689</v>
      </c>
      <c r="K5719" s="500" t="s">
        <v>2306</v>
      </c>
      <c r="L5719" s="500" t="s">
        <v>27724</v>
      </c>
      <c r="M5719" s="500" t="s">
        <v>2307</v>
      </c>
      <c r="N5719" s="500" t="s">
        <v>17505</v>
      </c>
    </row>
    <row r="5720" spans="1:14">
      <c r="A5720" s="500" t="s">
        <v>686</v>
      </c>
      <c r="B5720" s="500" t="s">
        <v>2858</v>
      </c>
      <c r="C5720" s="500" t="s">
        <v>2888</v>
      </c>
      <c r="D5720" s="500" t="s">
        <v>2889</v>
      </c>
      <c r="E5720" s="500" t="s">
        <v>11099</v>
      </c>
      <c r="F5720" s="500" t="s">
        <v>580</v>
      </c>
      <c r="G5720" s="500" t="s">
        <v>17506</v>
      </c>
      <c r="H5720" s="500" t="s">
        <v>11359</v>
      </c>
      <c r="I5720" s="500" t="s">
        <v>688</v>
      </c>
      <c r="J5720" s="500" t="s">
        <v>689</v>
      </c>
      <c r="K5720" s="500" t="s">
        <v>2306</v>
      </c>
      <c r="L5720" s="500" t="s">
        <v>27724</v>
      </c>
      <c r="M5720" s="500" t="s">
        <v>2307</v>
      </c>
      <c r="N5720" s="500" t="s">
        <v>17507</v>
      </c>
    </row>
    <row r="5721" spans="1:14">
      <c r="A5721" s="500" t="s">
        <v>686</v>
      </c>
      <c r="B5721" s="500" t="s">
        <v>2858</v>
      </c>
      <c r="C5721" s="500" t="s">
        <v>2888</v>
      </c>
      <c r="D5721" s="500" t="s">
        <v>2889</v>
      </c>
      <c r="E5721" s="500" t="s">
        <v>11099</v>
      </c>
      <c r="F5721" s="500" t="s">
        <v>580</v>
      </c>
      <c r="G5721" s="500" t="s">
        <v>17508</v>
      </c>
      <c r="H5721" s="500" t="s">
        <v>11569</v>
      </c>
      <c r="I5721" s="500" t="s">
        <v>688</v>
      </c>
      <c r="J5721" s="500" t="s">
        <v>689</v>
      </c>
      <c r="K5721" s="500" t="s">
        <v>2306</v>
      </c>
      <c r="L5721" s="500" t="s">
        <v>27724</v>
      </c>
      <c r="M5721" s="500" t="s">
        <v>2307</v>
      </c>
      <c r="N5721" s="500" t="s">
        <v>17509</v>
      </c>
    </row>
    <row r="5722" spans="1:14">
      <c r="A5722" s="500" t="s">
        <v>686</v>
      </c>
      <c r="B5722" s="500" t="s">
        <v>2858</v>
      </c>
      <c r="C5722" s="500" t="s">
        <v>2888</v>
      </c>
      <c r="D5722" s="500" t="s">
        <v>2889</v>
      </c>
      <c r="E5722" s="500" t="s">
        <v>11099</v>
      </c>
      <c r="F5722" s="500" t="s">
        <v>580</v>
      </c>
      <c r="G5722" s="500" t="s">
        <v>17510</v>
      </c>
      <c r="H5722" s="500" t="s">
        <v>11306</v>
      </c>
      <c r="I5722" s="500" t="s">
        <v>688</v>
      </c>
      <c r="J5722" s="500" t="s">
        <v>689</v>
      </c>
      <c r="K5722" s="500" t="s">
        <v>2306</v>
      </c>
      <c r="L5722" s="500" t="s">
        <v>27724</v>
      </c>
      <c r="M5722" s="500" t="s">
        <v>2307</v>
      </c>
      <c r="N5722" s="500" t="s">
        <v>17511</v>
      </c>
    </row>
    <row r="5723" spans="1:14">
      <c r="A5723" s="500" t="s">
        <v>686</v>
      </c>
      <c r="B5723" s="500" t="s">
        <v>2858</v>
      </c>
      <c r="C5723" s="500" t="s">
        <v>2888</v>
      </c>
      <c r="D5723" s="500" t="s">
        <v>2889</v>
      </c>
      <c r="E5723" s="500" t="s">
        <v>11099</v>
      </c>
      <c r="F5723" s="500" t="s">
        <v>580</v>
      </c>
      <c r="G5723" s="500" t="s">
        <v>17512</v>
      </c>
      <c r="H5723" s="500" t="s">
        <v>14195</v>
      </c>
      <c r="I5723" s="500" t="s">
        <v>688</v>
      </c>
      <c r="J5723" s="500" t="s">
        <v>689</v>
      </c>
      <c r="K5723" s="500" t="s">
        <v>2306</v>
      </c>
      <c r="L5723" s="500" t="s">
        <v>27724</v>
      </c>
      <c r="M5723" s="500" t="s">
        <v>2307</v>
      </c>
      <c r="N5723" s="500" t="s">
        <v>17513</v>
      </c>
    </row>
    <row r="5724" spans="1:14">
      <c r="A5724" s="500" t="s">
        <v>686</v>
      </c>
      <c r="B5724" s="500" t="s">
        <v>2858</v>
      </c>
      <c r="C5724" s="500" t="s">
        <v>2888</v>
      </c>
      <c r="D5724" s="500" t="s">
        <v>2889</v>
      </c>
      <c r="E5724" s="500" t="s">
        <v>11099</v>
      </c>
      <c r="F5724" s="500" t="s">
        <v>580</v>
      </c>
      <c r="G5724" s="500" t="s">
        <v>17514</v>
      </c>
      <c r="H5724" s="500" t="s">
        <v>11296</v>
      </c>
      <c r="I5724" s="500" t="s">
        <v>688</v>
      </c>
      <c r="J5724" s="500" t="s">
        <v>689</v>
      </c>
      <c r="K5724" s="500" t="s">
        <v>2306</v>
      </c>
      <c r="L5724" s="500" t="s">
        <v>27724</v>
      </c>
      <c r="M5724" s="500" t="s">
        <v>2307</v>
      </c>
      <c r="N5724" s="500" t="s">
        <v>17515</v>
      </c>
    </row>
    <row r="5725" spans="1:14">
      <c r="A5725" s="500" t="s">
        <v>686</v>
      </c>
      <c r="B5725" s="500" t="s">
        <v>2858</v>
      </c>
      <c r="C5725" s="500" t="s">
        <v>2888</v>
      </c>
      <c r="D5725" s="500" t="s">
        <v>2889</v>
      </c>
      <c r="E5725" s="500" t="s">
        <v>11099</v>
      </c>
      <c r="F5725" s="500" t="s">
        <v>580</v>
      </c>
      <c r="G5725" s="500" t="s">
        <v>17516</v>
      </c>
      <c r="H5725" s="500" t="s">
        <v>14717</v>
      </c>
      <c r="I5725" s="500" t="s">
        <v>688</v>
      </c>
      <c r="J5725" s="500" t="s">
        <v>689</v>
      </c>
      <c r="K5725" s="500" t="s">
        <v>2306</v>
      </c>
      <c r="L5725" s="500" t="s">
        <v>27724</v>
      </c>
      <c r="M5725" s="500" t="s">
        <v>2307</v>
      </c>
      <c r="N5725" s="500" t="s">
        <v>17517</v>
      </c>
    </row>
    <row r="5726" spans="1:14">
      <c r="A5726" s="500" t="s">
        <v>686</v>
      </c>
      <c r="B5726" s="500" t="s">
        <v>2858</v>
      </c>
      <c r="C5726" s="500" t="s">
        <v>2888</v>
      </c>
      <c r="D5726" s="500" t="s">
        <v>2889</v>
      </c>
      <c r="E5726" s="500" t="s">
        <v>11099</v>
      </c>
      <c r="F5726" s="500" t="s">
        <v>580</v>
      </c>
      <c r="G5726" s="500" t="s">
        <v>17518</v>
      </c>
      <c r="H5726" s="500" t="s">
        <v>6980</v>
      </c>
      <c r="I5726" s="500" t="s">
        <v>688</v>
      </c>
      <c r="J5726" s="500" t="s">
        <v>689</v>
      </c>
      <c r="K5726" s="500" t="s">
        <v>2306</v>
      </c>
      <c r="L5726" s="500" t="s">
        <v>27724</v>
      </c>
      <c r="M5726" s="500" t="s">
        <v>2307</v>
      </c>
      <c r="N5726" s="500" t="s">
        <v>17519</v>
      </c>
    </row>
    <row r="5727" spans="1:14">
      <c r="A5727" s="500" t="s">
        <v>686</v>
      </c>
      <c r="B5727" s="500" t="s">
        <v>2858</v>
      </c>
      <c r="C5727" s="500" t="s">
        <v>2888</v>
      </c>
      <c r="D5727" s="500" t="s">
        <v>2889</v>
      </c>
      <c r="E5727" s="500" t="s">
        <v>11099</v>
      </c>
      <c r="F5727" s="500" t="s">
        <v>580</v>
      </c>
      <c r="G5727" s="500" t="s">
        <v>17520</v>
      </c>
      <c r="H5727" s="500" t="s">
        <v>15496</v>
      </c>
      <c r="I5727" s="500" t="s">
        <v>688</v>
      </c>
      <c r="J5727" s="500" t="s">
        <v>689</v>
      </c>
      <c r="K5727" s="500" t="s">
        <v>2306</v>
      </c>
      <c r="L5727" s="500" t="s">
        <v>27724</v>
      </c>
      <c r="M5727" s="500" t="s">
        <v>2307</v>
      </c>
      <c r="N5727" s="500" t="s">
        <v>17521</v>
      </c>
    </row>
    <row r="5728" spans="1:14">
      <c r="A5728" s="500" t="s">
        <v>686</v>
      </c>
      <c r="B5728" s="500" t="s">
        <v>2858</v>
      </c>
      <c r="C5728" s="500" t="s">
        <v>2888</v>
      </c>
      <c r="D5728" s="500" t="s">
        <v>2889</v>
      </c>
      <c r="E5728" s="500" t="s">
        <v>11099</v>
      </c>
      <c r="F5728" s="500" t="s">
        <v>580</v>
      </c>
      <c r="G5728" s="500" t="s">
        <v>17522</v>
      </c>
      <c r="H5728" s="500" t="s">
        <v>11835</v>
      </c>
      <c r="I5728" s="500" t="s">
        <v>688</v>
      </c>
      <c r="J5728" s="500" t="s">
        <v>689</v>
      </c>
      <c r="K5728" s="500" t="s">
        <v>2306</v>
      </c>
      <c r="L5728" s="500" t="s">
        <v>27724</v>
      </c>
      <c r="M5728" s="500" t="s">
        <v>2307</v>
      </c>
      <c r="N5728" s="500" t="s">
        <v>17523</v>
      </c>
    </row>
    <row r="5729" spans="1:14">
      <c r="A5729" s="500" t="s">
        <v>686</v>
      </c>
      <c r="B5729" s="500" t="s">
        <v>2858</v>
      </c>
      <c r="C5729" s="500" t="s">
        <v>2888</v>
      </c>
      <c r="D5729" s="500" t="s">
        <v>2889</v>
      </c>
      <c r="E5729" s="500" t="s">
        <v>11099</v>
      </c>
      <c r="F5729" s="500" t="s">
        <v>580</v>
      </c>
      <c r="G5729" s="500" t="s">
        <v>17524</v>
      </c>
      <c r="H5729" s="500" t="s">
        <v>16000</v>
      </c>
      <c r="I5729" s="500" t="s">
        <v>688</v>
      </c>
      <c r="J5729" s="500" t="s">
        <v>689</v>
      </c>
      <c r="K5729" s="500" t="s">
        <v>2306</v>
      </c>
      <c r="L5729" s="500" t="s">
        <v>27724</v>
      </c>
      <c r="M5729" s="500" t="s">
        <v>2307</v>
      </c>
      <c r="N5729" s="500" t="s">
        <v>17525</v>
      </c>
    </row>
    <row r="5730" spans="1:14">
      <c r="A5730" s="500" t="s">
        <v>686</v>
      </c>
      <c r="B5730" s="500" t="s">
        <v>2858</v>
      </c>
      <c r="C5730" s="500" t="s">
        <v>2888</v>
      </c>
      <c r="D5730" s="500" t="s">
        <v>2889</v>
      </c>
      <c r="E5730" s="500" t="s">
        <v>11099</v>
      </c>
      <c r="F5730" s="500" t="s">
        <v>580</v>
      </c>
      <c r="G5730" s="500" t="s">
        <v>17526</v>
      </c>
      <c r="H5730" s="500" t="s">
        <v>11825</v>
      </c>
      <c r="I5730" s="500" t="s">
        <v>688</v>
      </c>
      <c r="J5730" s="500" t="s">
        <v>689</v>
      </c>
      <c r="K5730" s="500" t="s">
        <v>2306</v>
      </c>
      <c r="L5730" s="500" t="s">
        <v>27724</v>
      </c>
      <c r="M5730" s="500" t="s">
        <v>2307</v>
      </c>
      <c r="N5730" s="500" t="s">
        <v>17527</v>
      </c>
    </row>
    <row r="5731" spans="1:14">
      <c r="A5731" s="500" t="s">
        <v>686</v>
      </c>
      <c r="B5731" s="500" t="s">
        <v>2858</v>
      </c>
      <c r="C5731" s="500" t="s">
        <v>2888</v>
      </c>
      <c r="D5731" s="500" t="s">
        <v>2889</v>
      </c>
      <c r="E5731" s="500" t="s">
        <v>11099</v>
      </c>
      <c r="F5731" s="500" t="s">
        <v>580</v>
      </c>
      <c r="G5731" s="500" t="s">
        <v>17528</v>
      </c>
      <c r="H5731" s="500" t="s">
        <v>11049</v>
      </c>
      <c r="I5731" s="500" t="s">
        <v>688</v>
      </c>
      <c r="J5731" s="500" t="s">
        <v>689</v>
      </c>
      <c r="K5731" s="500" t="s">
        <v>2306</v>
      </c>
      <c r="L5731" s="500" t="s">
        <v>27724</v>
      </c>
      <c r="M5731" s="500" t="s">
        <v>2307</v>
      </c>
      <c r="N5731" s="500" t="s">
        <v>17529</v>
      </c>
    </row>
    <row r="5732" spans="1:14">
      <c r="A5732" s="500" t="s">
        <v>686</v>
      </c>
      <c r="B5732" s="500" t="s">
        <v>2858</v>
      </c>
      <c r="C5732" s="500" t="s">
        <v>2888</v>
      </c>
      <c r="D5732" s="500" t="s">
        <v>2889</v>
      </c>
      <c r="E5732" s="500" t="s">
        <v>11099</v>
      </c>
      <c r="F5732" s="500" t="s">
        <v>580</v>
      </c>
      <c r="G5732" s="500" t="s">
        <v>17530</v>
      </c>
      <c r="H5732" s="500" t="s">
        <v>14269</v>
      </c>
      <c r="I5732" s="500" t="s">
        <v>688</v>
      </c>
      <c r="J5732" s="500" t="s">
        <v>689</v>
      </c>
      <c r="K5732" s="500" t="s">
        <v>2306</v>
      </c>
      <c r="L5732" s="500" t="s">
        <v>27724</v>
      </c>
      <c r="M5732" s="500" t="s">
        <v>2307</v>
      </c>
      <c r="N5732" s="500" t="s">
        <v>17531</v>
      </c>
    </row>
    <row r="5733" spans="1:14">
      <c r="A5733" s="500" t="s">
        <v>686</v>
      </c>
      <c r="B5733" s="500" t="s">
        <v>2858</v>
      </c>
      <c r="C5733" s="500" t="s">
        <v>2888</v>
      </c>
      <c r="D5733" s="500" t="s">
        <v>2889</v>
      </c>
      <c r="E5733" s="500" t="s">
        <v>11099</v>
      </c>
      <c r="F5733" s="500" t="s">
        <v>580</v>
      </c>
      <c r="G5733" s="500" t="s">
        <v>17532</v>
      </c>
      <c r="H5733" s="500" t="s">
        <v>6982</v>
      </c>
      <c r="I5733" s="500" t="s">
        <v>688</v>
      </c>
      <c r="J5733" s="500" t="s">
        <v>689</v>
      </c>
      <c r="K5733" s="500" t="s">
        <v>2306</v>
      </c>
      <c r="L5733" s="500" t="s">
        <v>27724</v>
      </c>
      <c r="M5733" s="500" t="s">
        <v>2307</v>
      </c>
      <c r="N5733" s="500" t="s">
        <v>17533</v>
      </c>
    </row>
    <row r="5734" spans="1:14">
      <c r="A5734" s="500" t="s">
        <v>686</v>
      </c>
      <c r="B5734" s="500" t="s">
        <v>2858</v>
      </c>
      <c r="C5734" s="500" t="s">
        <v>2888</v>
      </c>
      <c r="D5734" s="500" t="s">
        <v>2889</v>
      </c>
      <c r="E5734" s="500" t="s">
        <v>11099</v>
      </c>
      <c r="F5734" s="500" t="s">
        <v>580</v>
      </c>
      <c r="G5734" s="500" t="s">
        <v>17534</v>
      </c>
      <c r="H5734" s="500" t="s">
        <v>15296</v>
      </c>
      <c r="I5734" s="500" t="s">
        <v>688</v>
      </c>
      <c r="J5734" s="500" t="s">
        <v>689</v>
      </c>
      <c r="K5734" s="500" t="s">
        <v>2306</v>
      </c>
      <c r="L5734" s="500" t="s">
        <v>27724</v>
      </c>
      <c r="M5734" s="500" t="s">
        <v>2307</v>
      </c>
      <c r="N5734" s="500" t="s">
        <v>17535</v>
      </c>
    </row>
    <row r="5735" spans="1:14">
      <c r="A5735" s="500" t="s">
        <v>686</v>
      </c>
      <c r="B5735" s="500" t="s">
        <v>2858</v>
      </c>
      <c r="C5735" s="500" t="s">
        <v>2888</v>
      </c>
      <c r="D5735" s="500" t="s">
        <v>2889</v>
      </c>
      <c r="E5735" s="500" t="s">
        <v>11099</v>
      </c>
      <c r="F5735" s="500" t="s">
        <v>580</v>
      </c>
      <c r="G5735" s="500" t="s">
        <v>17536</v>
      </c>
      <c r="H5735" s="500" t="s">
        <v>14195</v>
      </c>
      <c r="I5735" s="500" t="s">
        <v>688</v>
      </c>
      <c r="J5735" s="500" t="s">
        <v>689</v>
      </c>
      <c r="K5735" s="500" t="s">
        <v>2306</v>
      </c>
      <c r="L5735" s="500" t="s">
        <v>27724</v>
      </c>
      <c r="M5735" s="500" t="s">
        <v>2307</v>
      </c>
      <c r="N5735" s="500" t="s">
        <v>17537</v>
      </c>
    </row>
    <row r="5736" spans="1:14">
      <c r="A5736" s="500" t="s">
        <v>686</v>
      </c>
      <c r="B5736" s="500" t="s">
        <v>2858</v>
      </c>
      <c r="C5736" s="500" t="s">
        <v>2888</v>
      </c>
      <c r="D5736" s="500" t="s">
        <v>2889</v>
      </c>
      <c r="E5736" s="500" t="s">
        <v>11099</v>
      </c>
      <c r="F5736" s="500" t="s">
        <v>580</v>
      </c>
      <c r="G5736" s="500" t="s">
        <v>17538</v>
      </c>
      <c r="H5736" s="500" t="s">
        <v>11296</v>
      </c>
      <c r="I5736" s="500" t="s">
        <v>688</v>
      </c>
      <c r="J5736" s="500" t="s">
        <v>689</v>
      </c>
      <c r="K5736" s="500" t="s">
        <v>2306</v>
      </c>
      <c r="L5736" s="500" t="s">
        <v>27724</v>
      </c>
      <c r="M5736" s="500" t="s">
        <v>2307</v>
      </c>
      <c r="N5736" s="500" t="s">
        <v>17539</v>
      </c>
    </row>
    <row r="5737" spans="1:14">
      <c r="A5737" s="500" t="s">
        <v>686</v>
      </c>
      <c r="B5737" s="500" t="s">
        <v>2858</v>
      </c>
      <c r="C5737" s="500" t="s">
        <v>2888</v>
      </c>
      <c r="D5737" s="500" t="s">
        <v>2889</v>
      </c>
      <c r="E5737" s="500" t="s">
        <v>11099</v>
      </c>
      <c r="F5737" s="500" t="s">
        <v>580</v>
      </c>
      <c r="G5737" s="500" t="s">
        <v>17540</v>
      </c>
      <c r="H5737" s="500" t="s">
        <v>14717</v>
      </c>
      <c r="I5737" s="500" t="s">
        <v>688</v>
      </c>
      <c r="J5737" s="500" t="s">
        <v>689</v>
      </c>
      <c r="K5737" s="500" t="s">
        <v>2306</v>
      </c>
      <c r="L5737" s="500" t="s">
        <v>27724</v>
      </c>
      <c r="M5737" s="500" t="s">
        <v>2307</v>
      </c>
      <c r="N5737" s="500" t="s">
        <v>17541</v>
      </c>
    </row>
    <row r="5738" spans="1:14">
      <c r="A5738" s="500" t="s">
        <v>686</v>
      </c>
      <c r="B5738" s="500" t="s">
        <v>2858</v>
      </c>
      <c r="C5738" s="500" t="s">
        <v>2888</v>
      </c>
      <c r="D5738" s="500" t="s">
        <v>2889</v>
      </c>
      <c r="E5738" s="500" t="s">
        <v>11099</v>
      </c>
      <c r="F5738" s="500" t="s">
        <v>580</v>
      </c>
      <c r="G5738" s="500" t="s">
        <v>17542</v>
      </c>
      <c r="H5738" s="500" t="s">
        <v>6980</v>
      </c>
      <c r="I5738" s="500" t="s">
        <v>688</v>
      </c>
      <c r="J5738" s="500" t="s">
        <v>689</v>
      </c>
      <c r="K5738" s="500" t="s">
        <v>2306</v>
      </c>
      <c r="L5738" s="500" t="s">
        <v>27724</v>
      </c>
      <c r="M5738" s="500" t="s">
        <v>2307</v>
      </c>
      <c r="N5738" s="500" t="s">
        <v>17543</v>
      </c>
    </row>
    <row r="5739" spans="1:14">
      <c r="A5739" s="500" t="s">
        <v>686</v>
      </c>
      <c r="B5739" s="500" t="s">
        <v>2858</v>
      </c>
      <c r="C5739" s="500" t="s">
        <v>2888</v>
      </c>
      <c r="D5739" s="500" t="s">
        <v>2889</v>
      </c>
      <c r="E5739" s="500" t="s">
        <v>11099</v>
      </c>
      <c r="F5739" s="500" t="s">
        <v>580</v>
      </c>
      <c r="G5739" s="500" t="s">
        <v>17544</v>
      </c>
      <c r="H5739" s="500" t="s">
        <v>15496</v>
      </c>
      <c r="I5739" s="500" t="s">
        <v>688</v>
      </c>
      <c r="J5739" s="500" t="s">
        <v>689</v>
      </c>
      <c r="K5739" s="500" t="s">
        <v>2306</v>
      </c>
      <c r="L5739" s="500" t="s">
        <v>27724</v>
      </c>
      <c r="M5739" s="500" t="s">
        <v>2307</v>
      </c>
      <c r="N5739" s="500" t="s">
        <v>17545</v>
      </c>
    </row>
    <row r="5740" spans="1:14">
      <c r="A5740" s="500" t="s">
        <v>686</v>
      </c>
      <c r="B5740" s="500" t="s">
        <v>2858</v>
      </c>
      <c r="C5740" s="500" t="s">
        <v>2888</v>
      </c>
      <c r="D5740" s="500" t="s">
        <v>2889</v>
      </c>
      <c r="E5740" s="500" t="s">
        <v>11099</v>
      </c>
      <c r="F5740" s="500" t="s">
        <v>580</v>
      </c>
      <c r="G5740" s="500" t="s">
        <v>17546</v>
      </c>
      <c r="H5740" s="500" t="s">
        <v>11835</v>
      </c>
      <c r="I5740" s="500" t="s">
        <v>688</v>
      </c>
      <c r="J5740" s="500" t="s">
        <v>689</v>
      </c>
      <c r="K5740" s="500" t="s">
        <v>2306</v>
      </c>
      <c r="L5740" s="500" t="s">
        <v>27724</v>
      </c>
      <c r="M5740" s="500" t="s">
        <v>2307</v>
      </c>
      <c r="N5740" s="500" t="s">
        <v>17547</v>
      </c>
    </row>
    <row r="5741" spans="1:14">
      <c r="A5741" s="500" t="s">
        <v>686</v>
      </c>
      <c r="B5741" s="500" t="s">
        <v>2858</v>
      </c>
      <c r="C5741" s="500" t="s">
        <v>2888</v>
      </c>
      <c r="D5741" s="500" t="s">
        <v>2889</v>
      </c>
      <c r="E5741" s="500" t="s">
        <v>11099</v>
      </c>
      <c r="F5741" s="500" t="s">
        <v>580</v>
      </c>
      <c r="G5741" s="500" t="s">
        <v>17548</v>
      </c>
      <c r="H5741" s="500" t="s">
        <v>16000</v>
      </c>
      <c r="I5741" s="500" t="s">
        <v>688</v>
      </c>
      <c r="J5741" s="500" t="s">
        <v>689</v>
      </c>
      <c r="K5741" s="500" t="s">
        <v>2306</v>
      </c>
      <c r="L5741" s="500" t="s">
        <v>27724</v>
      </c>
      <c r="M5741" s="500" t="s">
        <v>2307</v>
      </c>
      <c r="N5741" s="500" t="s">
        <v>17549</v>
      </c>
    </row>
    <row r="5742" spans="1:14">
      <c r="A5742" s="500" t="s">
        <v>686</v>
      </c>
      <c r="B5742" s="500" t="s">
        <v>2858</v>
      </c>
      <c r="C5742" s="500" t="s">
        <v>2888</v>
      </c>
      <c r="D5742" s="500" t="s">
        <v>2889</v>
      </c>
      <c r="E5742" s="500" t="s">
        <v>11099</v>
      </c>
      <c r="F5742" s="500" t="s">
        <v>580</v>
      </c>
      <c r="G5742" s="500" t="s">
        <v>17550</v>
      </c>
      <c r="H5742" s="500" t="s">
        <v>11825</v>
      </c>
      <c r="I5742" s="500" t="s">
        <v>688</v>
      </c>
      <c r="J5742" s="500" t="s">
        <v>689</v>
      </c>
      <c r="K5742" s="500" t="s">
        <v>2306</v>
      </c>
      <c r="L5742" s="500" t="s">
        <v>27724</v>
      </c>
      <c r="M5742" s="500" t="s">
        <v>2307</v>
      </c>
      <c r="N5742" s="500" t="s">
        <v>17551</v>
      </c>
    </row>
    <row r="5743" spans="1:14">
      <c r="A5743" s="500" t="s">
        <v>686</v>
      </c>
      <c r="B5743" s="500" t="s">
        <v>2858</v>
      </c>
      <c r="C5743" s="500" t="s">
        <v>2888</v>
      </c>
      <c r="D5743" s="500" t="s">
        <v>2889</v>
      </c>
      <c r="E5743" s="500" t="s">
        <v>11099</v>
      </c>
      <c r="F5743" s="500" t="s">
        <v>580</v>
      </c>
      <c r="G5743" s="500" t="s">
        <v>17552</v>
      </c>
      <c r="H5743" s="500" t="s">
        <v>11049</v>
      </c>
      <c r="I5743" s="500" t="s">
        <v>688</v>
      </c>
      <c r="J5743" s="500" t="s">
        <v>689</v>
      </c>
      <c r="K5743" s="500" t="s">
        <v>2306</v>
      </c>
      <c r="L5743" s="500" t="s">
        <v>27724</v>
      </c>
      <c r="M5743" s="500" t="s">
        <v>2307</v>
      </c>
      <c r="N5743" s="500" t="s">
        <v>17553</v>
      </c>
    </row>
    <row r="5744" spans="1:14">
      <c r="A5744" s="500" t="s">
        <v>686</v>
      </c>
      <c r="B5744" s="500" t="s">
        <v>2858</v>
      </c>
      <c r="C5744" s="500" t="s">
        <v>2888</v>
      </c>
      <c r="D5744" s="500" t="s">
        <v>2889</v>
      </c>
      <c r="E5744" s="500" t="s">
        <v>11099</v>
      </c>
      <c r="F5744" s="500" t="s">
        <v>580</v>
      </c>
      <c r="G5744" s="500" t="s">
        <v>17554</v>
      </c>
      <c r="H5744" s="500" t="s">
        <v>14269</v>
      </c>
      <c r="I5744" s="500" t="s">
        <v>688</v>
      </c>
      <c r="J5744" s="500" t="s">
        <v>689</v>
      </c>
      <c r="K5744" s="500" t="s">
        <v>2306</v>
      </c>
      <c r="L5744" s="500" t="s">
        <v>27724</v>
      </c>
      <c r="M5744" s="500" t="s">
        <v>2307</v>
      </c>
      <c r="N5744" s="500" t="s">
        <v>17555</v>
      </c>
    </row>
    <row r="5745" spans="1:14">
      <c r="A5745" s="500" t="s">
        <v>686</v>
      </c>
      <c r="B5745" s="500" t="s">
        <v>2858</v>
      </c>
      <c r="C5745" s="500" t="s">
        <v>2888</v>
      </c>
      <c r="D5745" s="500" t="s">
        <v>2889</v>
      </c>
      <c r="E5745" s="500" t="s">
        <v>11099</v>
      </c>
      <c r="F5745" s="500" t="s">
        <v>580</v>
      </c>
      <c r="G5745" s="500" t="s">
        <v>17556</v>
      </c>
      <c r="H5745" s="500" t="s">
        <v>6982</v>
      </c>
      <c r="I5745" s="500" t="s">
        <v>688</v>
      </c>
      <c r="J5745" s="500" t="s">
        <v>689</v>
      </c>
      <c r="K5745" s="500" t="s">
        <v>2306</v>
      </c>
      <c r="L5745" s="500" t="s">
        <v>27724</v>
      </c>
      <c r="M5745" s="500" t="s">
        <v>2307</v>
      </c>
      <c r="N5745" s="500" t="s">
        <v>17557</v>
      </c>
    </row>
    <row r="5746" spans="1:14">
      <c r="A5746" s="500" t="s">
        <v>686</v>
      </c>
      <c r="B5746" s="500" t="s">
        <v>2858</v>
      </c>
      <c r="C5746" s="500" t="s">
        <v>2888</v>
      </c>
      <c r="D5746" s="500" t="s">
        <v>2889</v>
      </c>
      <c r="E5746" s="500" t="s">
        <v>11099</v>
      </c>
      <c r="F5746" s="500" t="s">
        <v>580</v>
      </c>
      <c r="G5746" s="500" t="s">
        <v>17558</v>
      </c>
      <c r="H5746" s="500" t="s">
        <v>15296</v>
      </c>
      <c r="I5746" s="500" t="s">
        <v>688</v>
      </c>
      <c r="J5746" s="500" t="s">
        <v>689</v>
      </c>
      <c r="K5746" s="500" t="s">
        <v>2306</v>
      </c>
      <c r="L5746" s="500" t="s">
        <v>27724</v>
      </c>
      <c r="M5746" s="500" t="s">
        <v>2307</v>
      </c>
      <c r="N5746" s="500" t="s">
        <v>17559</v>
      </c>
    </row>
    <row r="5747" spans="1:14">
      <c r="A5747" s="500" t="s">
        <v>686</v>
      </c>
      <c r="B5747" s="500" t="s">
        <v>2858</v>
      </c>
      <c r="C5747" s="500" t="s">
        <v>2888</v>
      </c>
      <c r="D5747" s="500" t="s">
        <v>2889</v>
      </c>
      <c r="E5747" s="500" t="s">
        <v>11099</v>
      </c>
      <c r="F5747" s="500" t="s">
        <v>580</v>
      </c>
      <c r="G5747" s="500" t="s">
        <v>17560</v>
      </c>
      <c r="H5747" s="500" t="s">
        <v>13122</v>
      </c>
      <c r="I5747" s="500" t="s">
        <v>688</v>
      </c>
      <c r="J5747" s="500" t="s">
        <v>689</v>
      </c>
      <c r="K5747" s="500" t="s">
        <v>2306</v>
      </c>
      <c r="L5747" s="500" t="s">
        <v>27724</v>
      </c>
      <c r="M5747" s="500" t="s">
        <v>2307</v>
      </c>
      <c r="N5747" s="500" t="s">
        <v>17561</v>
      </c>
    </row>
    <row r="5748" spans="1:14">
      <c r="A5748" s="500" t="s">
        <v>686</v>
      </c>
      <c r="B5748" s="500" t="s">
        <v>2858</v>
      </c>
      <c r="C5748" s="500" t="s">
        <v>2888</v>
      </c>
      <c r="D5748" s="500" t="s">
        <v>2889</v>
      </c>
      <c r="E5748" s="500" t="s">
        <v>11099</v>
      </c>
      <c r="F5748" s="500" t="s">
        <v>580</v>
      </c>
      <c r="G5748" s="500" t="s">
        <v>17562</v>
      </c>
      <c r="H5748" s="500" t="s">
        <v>14247</v>
      </c>
      <c r="I5748" s="500" t="s">
        <v>688</v>
      </c>
      <c r="J5748" s="500" t="s">
        <v>689</v>
      </c>
      <c r="K5748" s="500" t="s">
        <v>2306</v>
      </c>
      <c r="L5748" s="500" t="s">
        <v>27724</v>
      </c>
      <c r="M5748" s="500" t="s">
        <v>2307</v>
      </c>
      <c r="N5748" s="500" t="s">
        <v>17563</v>
      </c>
    </row>
    <row r="5749" spans="1:14">
      <c r="A5749" s="500" t="s">
        <v>686</v>
      </c>
      <c r="B5749" s="500" t="s">
        <v>2858</v>
      </c>
      <c r="C5749" s="500" t="s">
        <v>2888</v>
      </c>
      <c r="D5749" s="500" t="s">
        <v>2889</v>
      </c>
      <c r="E5749" s="500" t="s">
        <v>11099</v>
      </c>
      <c r="F5749" s="500" t="s">
        <v>580</v>
      </c>
      <c r="G5749" s="500" t="s">
        <v>17564</v>
      </c>
      <c r="H5749" s="500" t="s">
        <v>11342</v>
      </c>
      <c r="I5749" s="500" t="s">
        <v>688</v>
      </c>
      <c r="J5749" s="500" t="s">
        <v>689</v>
      </c>
      <c r="K5749" s="500" t="s">
        <v>2306</v>
      </c>
      <c r="L5749" s="500" t="s">
        <v>27724</v>
      </c>
      <c r="M5749" s="500" t="s">
        <v>2307</v>
      </c>
      <c r="N5749" s="500" t="s">
        <v>17565</v>
      </c>
    </row>
    <row r="5750" spans="1:14">
      <c r="A5750" s="500" t="s">
        <v>686</v>
      </c>
      <c r="B5750" s="500" t="s">
        <v>2858</v>
      </c>
      <c r="C5750" s="500" t="s">
        <v>2888</v>
      </c>
      <c r="D5750" s="500" t="s">
        <v>2889</v>
      </c>
      <c r="E5750" s="500" t="s">
        <v>11099</v>
      </c>
      <c r="F5750" s="500" t="s">
        <v>580</v>
      </c>
      <c r="G5750" s="500" t="s">
        <v>17566</v>
      </c>
      <c r="H5750" s="500" t="s">
        <v>14768</v>
      </c>
      <c r="I5750" s="500" t="s">
        <v>688</v>
      </c>
      <c r="J5750" s="500" t="s">
        <v>689</v>
      </c>
      <c r="K5750" s="500" t="s">
        <v>2306</v>
      </c>
      <c r="L5750" s="500" t="s">
        <v>27724</v>
      </c>
      <c r="M5750" s="500" t="s">
        <v>2307</v>
      </c>
      <c r="N5750" s="500" t="s">
        <v>17567</v>
      </c>
    </row>
    <row r="5751" spans="1:14">
      <c r="A5751" s="500" t="s">
        <v>686</v>
      </c>
      <c r="B5751" s="500" t="s">
        <v>2858</v>
      </c>
      <c r="C5751" s="500" t="s">
        <v>2888</v>
      </c>
      <c r="D5751" s="500" t="s">
        <v>2889</v>
      </c>
      <c r="E5751" s="500" t="s">
        <v>11099</v>
      </c>
      <c r="F5751" s="500" t="s">
        <v>580</v>
      </c>
      <c r="G5751" s="500" t="s">
        <v>17568</v>
      </c>
      <c r="H5751" s="500" t="s">
        <v>15022</v>
      </c>
      <c r="I5751" s="500" t="s">
        <v>688</v>
      </c>
      <c r="J5751" s="500" t="s">
        <v>689</v>
      </c>
      <c r="K5751" s="500" t="s">
        <v>2306</v>
      </c>
      <c r="L5751" s="500" t="s">
        <v>27724</v>
      </c>
      <c r="M5751" s="500" t="s">
        <v>2307</v>
      </c>
      <c r="N5751" s="500" t="s">
        <v>17569</v>
      </c>
    </row>
    <row r="5752" spans="1:14">
      <c r="A5752" s="500" t="s">
        <v>686</v>
      </c>
      <c r="B5752" s="500" t="s">
        <v>2858</v>
      </c>
      <c r="C5752" s="500" t="s">
        <v>2888</v>
      </c>
      <c r="D5752" s="500" t="s">
        <v>2889</v>
      </c>
      <c r="E5752" s="500" t="s">
        <v>11099</v>
      </c>
      <c r="F5752" s="500" t="s">
        <v>580</v>
      </c>
      <c r="G5752" s="500" t="s">
        <v>17570</v>
      </c>
      <c r="H5752" s="500" t="s">
        <v>6989</v>
      </c>
      <c r="I5752" s="500" t="s">
        <v>688</v>
      </c>
      <c r="J5752" s="500" t="s">
        <v>689</v>
      </c>
      <c r="K5752" s="500" t="s">
        <v>2306</v>
      </c>
      <c r="L5752" s="500" t="s">
        <v>27724</v>
      </c>
      <c r="M5752" s="500" t="s">
        <v>2307</v>
      </c>
      <c r="N5752" s="500" t="s">
        <v>17571</v>
      </c>
    </row>
    <row r="5753" spans="1:14">
      <c r="A5753" s="500" t="s">
        <v>686</v>
      </c>
      <c r="B5753" s="500" t="s">
        <v>2858</v>
      </c>
      <c r="C5753" s="500" t="s">
        <v>2888</v>
      </c>
      <c r="D5753" s="500" t="s">
        <v>2889</v>
      </c>
      <c r="E5753" s="500" t="s">
        <v>11099</v>
      </c>
      <c r="F5753" s="500" t="s">
        <v>580</v>
      </c>
      <c r="G5753" s="500" t="s">
        <v>17572</v>
      </c>
      <c r="H5753" s="500" t="s">
        <v>11281</v>
      </c>
      <c r="I5753" s="500" t="s">
        <v>688</v>
      </c>
      <c r="J5753" s="500" t="s">
        <v>689</v>
      </c>
      <c r="K5753" s="500" t="s">
        <v>2306</v>
      </c>
      <c r="L5753" s="500" t="s">
        <v>27724</v>
      </c>
      <c r="M5753" s="500" t="s">
        <v>2307</v>
      </c>
      <c r="N5753" s="500" t="s">
        <v>17573</v>
      </c>
    </row>
    <row r="5754" spans="1:14">
      <c r="A5754" s="500" t="s">
        <v>686</v>
      </c>
      <c r="B5754" s="500" t="s">
        <v>2858</v>
      </c>
      <c r="C5754" s="500" t="s">
        <v>2888</v>
      </c>
      <c r="D5754" s="500" t="s">
        <v>2889</v>
      </c>
      <c r="E5754" s="500" t="s">
        <v>11099</v>
      </c>
      <c r="F5754" s="500" t="s">
        <v>580</v>
      </c>
      <c r="G5754" s="500" t="s">
        <v>17574</v>
      </c>
      <c r="H5754" s="500" t="s">
        <v>16051</v>
      </c>
      <c r="I5754" s="500" t="s">
        <v>688</v>
      </c>
      <c r="J5754" s="500" t="s">
        <v>689</v>
      </c>
      <c r="K5754" s="500" t="s">
        <v>2306</v>
      </c>
      <c r="L5754" s="500" t="s">
        <v>27724</v>
      </c>
      <c r="M5754" s="500" t="s">
        <v>2307</v>
      </c>
      <c r="N5754" s="500" t="s">
        <v>17575</v>
      </c>
    </row>
    <row r="5755" spans="1:14">
      <c r="A5755" s="500" t="s">
        <v>686</v>
      </c>
      <c r="B5755" s="500" t="s">
        <v>2858</v>
      </c>
      <c r="C5755" s="500" t="s">
        <v>2888</v>
      </c>
      <c r="D5755" s="500" t="s">
        <v>2889</v>
      </c>
      <c r="E5755" s="500" t="s">
        <v>11099</v>
      </c>
      <c r="F5755" s="500" t="s">
        <v>580</v>
      </c>
      <c r="G5755" s="500" t="s">
        <v>17576</v>
      </c>
      <c r="H5755" s="500" t="s">
        <v>6926</v>
      </c>
      <c r="I5755" s="500" t="s">
        <v>688</v>
      </c>
      <c r="J5755" s="500" t="s">
        <v>689</v>
      </c>
      <c r="K5755" s="500" t="s">
        <v>2306</v>
      </c>
      <c r="L5755" s="500" t="s">
        <v>27724</v>
      </c>
      <c r="M5755" s="500" t="s">
        <v>2307</v>
      </c>
      <c r="N5755" s="500" t="s">
        <v>17577</v>
      </c>
    </row>
    <row r="5756" spans="1:14">
      <c r="A5756" s="500" t="s">
        <v>686</v>
      </c>
      <c r="B5756" s="500" t="s">
        <v>2858</v>
      </c>
      <c r="C5756" s="500" t="s">
        <v>2888</v>
      </c>
      <c r="D5756" s="500" t="s">
        <v>2889</v>
      </c>
      <c r="E5756" s="500" t="s">
        <v>11099</v>
      </c>
      <c r="F5756" s="500" t="s">
        <v>580</v>
      </c>
      <c r="G5756" s="500" t="s">
        <v>17578</v>
      </c>
      <c r="H5756" s="500" t="s">
        <v>4039</v>
      </c>
      <c r="I5756" s="500" t="s">
        <v>688</v>
      </c>
      <c r="J5756" s="500" t="s">
        <v>689</v>
      </c>
      <c r="K5756" s="500" t="s">
        <v>2306</v>
      </c>
      <c r="L5756" s="500" t="s">
        <v>27724</v>
      </c>
      <c r="M5756" s="500" t="s">
        <v>2307</v>
      </c>
      <c r="N5756" s="500" t="s">
        <v>17579</v>
      </c>
    </row>
    <row r="5757" spans="1:14">
      <c r="A5757" s="500" t="s">
        <v>686</v>
      </c>
      <c r="B5757" s="500" t="s">
        <v>2858</v>
      </c>
      <c r="C5757" s="500" t="s">
        <v>2888</v>
      </c>
      <c r="D5757" s="500" t="s">
        <v>2889</v>
      </c>
      <c r="E5757" s="500" t="s">
        <v>11099</v>
      </c>
      <c r="F5757" s="500" t="s">
        <v>580</v>
      </c>
      <c r="G5757" s="500" t="s">
        <v>17580</v>
      </c>
      <c r="H5757" s="500" t="s">
        <v>11833</v>
      </c>
      <c r="I5757" s="500" t="s">
        <v>688</v>
      </c>
      <c r="J5757" s="500" t="s">
        <v>689</v>
      </c>
      <c r="K5757" s="500" t="s">
        <v>2306</v>
      </c>
      <c r="L5757" s="500" t="s">
        <v>27724</v>
      </c>
      <c r="M5757" s="500" t="s">
        <v>2307</v>
      </c>
      <c r="N5757" s="500" t="s">
        <v>17581</v>
      </c>
    </row>
    <row r="5758" spans="1:14">
      <c r="A5758" s="500" t="s">
        <v>686</v>
      </c>
      <c r="B5758" s="500" t="s">
        <v>2858</v>
      </c>
      <c r="C5758" s="500" t="s">
        <v>2888</v>
      </c>
      <c r="D5758" s="500" t="s">
        <v>2889</v>
      </c>
      <c r="E5758" s="500" t="s">
        <v>11099</v>
      </c>
      <c r="F5758" s="500" t="s">
        <v>580</v>
      </c>
      <c r="G5758" s="500" t="s">
        <v>17582</v>
      </c>
      <c r="H5758" s="500" t="s">
        <v>4157</v>
      </c>
      <c r="I5758" s="500" t="s">
        <v>688</v>
      </c>
      <c r="J5758" s="500" t="s">
        <v>689</v>
      </c>
      <c r="K5758" s="500" t="s">
        <v>2306</v>
      </c>
      <c r="L5758" s="500" t="s">
        <v>27724</v>
      </c>
      <c r="M5758" s="500" t="s">
        <v>2307</v>
      </c>
      <c r="N5758" s="500" t="s">
        <v>17583</v>
      </c>
    </row>
    <row r="5759" spans="1:14">
      <c r="A5759" s="500" t="s">
        <v>686</v>
      </c>
      <c r="B5759" s="500" t="s">
        <v>2858</v>
      </c>
      <c r="C5759" s="500" t="s">
        <v>2888</v>
      </c>
      <c r="D5759" s="500" t="s">
        <v>2889</v>
      </c>
      <c r="E5759" s="500" t="s">
        <v>11099</v>
      </c>
      <c r="F5759" s="500" t="s">
        <v>580</v>
      </c>
      <c r="G5759" s="500" t="s">
        <v>17584</v>
      </c>
      <c r="H5759" s="500" t="s">
        <v>17309</v>
      </c>
      <c r="I5759" s="500" t="s">
        <v>688</v>
      </c>
      <c r="J5759" s="500" t="s">
        <v>689</v>
      </c>
      <c r="K5759" s="500" t="s">
        <v>2306</v>
      </c>
      <c r="L5759" s="500" t="s">
        <v>27724</v>
      </c>
      <c r="M5759" s="500" t="s">
        <v>2307</v>
      </c>
      <c r="N5759" s="500" t="s">
        <v>17585</v>
      </c>
    </row>
    <row r="5760" spans="1:14">
      <c r="A5760" s="500" t="s">
        <v>686</v>
      </c>
      <c r="B5760" s="500" t="s">
        <v>2858</v>
      </c>
      <c r="C5760" s="500" t="s">
        <v>2888</v>
      </c>
      <c r="D5760" s="500" t="s">
        <v>2889</v>
      </c>
      <c r="E5760" s="500" t="s">
        <v>11099</v>
      </c>
      <c r="F5760" s="500" t="s">
        <v>580</v>
      </c>
      <c r="G5760" s="500" t="s">
        <v>17586</v>
      </c>
      <c r="H5760" s="500" t="s">
        <v>14247</v>
      </c>
      <c r="I5760" s="500" t="s">
        <v>688</v>
      </c>
      <c r="J5760" s="500" t="s">
        <v>689</v>
      </c>
      <c r="K5760" s="500" t="s">
        <v>2306</v>
      </c>
      <c r="L5760" s="500" t="s">
        <v>27724</v>
      </c>
      <c r="M5760" s="500" t="s">
        <v>2307</v>
      </c>
      <c r="N5760" s="500" t="s">
        <v>17587</v>
      </c>
    </row>
    <row r="5761" spans="1:14">
      <c r="A5761" s="500" t="s">
        <v>686</v>
      </c>
      <c r="B5761" s="500" t="s">
        <v>2858</v>
      </c>
      <c r="C5761" s="500" t="s">
        <v>2888</v>
      </c>
      <c r="D5761" s="500" t="s">
        <v>2889</v>
      </c>
      <c r="E5761" s="500" t="s">
        <v>11099</v>
      </c>
      <c r="F5761" s="500" t="s">
        <v>580</v>
      </c>
      <c r="G5761" s="500" t="s">
        <v>17588</v>
      </c>
      <c r="H5761" s="500" t="s">
        <v>11342</v>
      </c>
      <c r="I5761" s="500" t="s">
        <v>688</v>
      </c>
      <c r="J5761" s="500" t="s">
        <v>689</v>
      </c>
      <c r="K5761" s="500" t="s">
        <v>2306</v>
      </c>
      <c r="L5761" s="500" t="s">
        <v>27724</v>
      </c>
      <c r="M5761" s="500" t="s">
        <v>2307</v>
      </c>
      <c r="N5761" s="500" t="s">
        <v>17589</v>
      </c>
    </row>
    <row r="5762" spans="1:14">
      <c r="A5762" s="500" t="s">
        <v>686</v>
      </c>
      <c r="B5762" s="500" t="s">
        <v>2858</v>
      </c>
      <c r="C5762" s="500" t="s">
        <v>2888</v>
      </c>
      <c r="D5762" s="500" t="s">
        <v>2889</v>
      </c>
      <c r="E5762" s="500" t="s">
        <v>11099</v>
      </c>
      <c r="F5762" s="500" t="s">
        <v>580</v>
      </c>
      <c r="G5762" s="500" t="s">
        <v>17590</v>
      </c>
      <c r="H5762" s="500" t="s">
        <v>14768</v>
      </c>
      <c r="I5762" s="500" t="s">
        <v>688</v>
      </c>
      <c r="J5762" s="500" t="s">
        <v>689</v>
      </c>
      <c r="K5762" s="500" t="s">
        <v>2306</v>
      </c>
      <c r="L5762" s="500" t="s">
        <v>27724</v>
      </c>
      <c r="M5762" s="500" t="s">
        <v>2307</v>
      </c>
      <c r="N5762" s="500" t="s">
        <v>17591</v>
      </c>
    </row>
    <row r="5763" spans="1:14">
      <c r="A5763" s="500" t="s">
        <v>686</v>
      </c>
      <c r="B5763" s="500" t="s">
        <v>2858</v>
      </c>
      <c r="C5763" s="500" t="s">
        <v>2888</v>
      </c>
      <c r="D5763" s="500" t="s">
        <v>2889</v>
      </c>
      <c r="E5763" s="500" t="s">
        <v>11099</v>
      </c>
      <c r="F5763" s="500" t="s">
        <v>580</v>
      </c>
      <c r="G5763" s="500" t="s">
        <v>17592</v>
      </c>
      <c r="H5763" s="500" t="s">
        <v>15022</v>
      </c>
      <c r="I5763" s="500" t="s">
        <v>688</v>
      </c>
      <c r="J5763" s="500" t="s">
        <v>689</v>
      </c>
      <c r="K5763" s="500" t="s">
        <v>2306</v>
      </c>
      <c r="L5763" s="500" t="s">
        <v>27724</v>
      </c>
      <c r="M5763" s="500" t="s">
        <v>2307</v>
      </c>
      <c r="N5763" s="500" t="s">
        <v>17593</v>
      </c>
    </row>
    <row r="5764" spans="1:14">
      <c r="A5764" s="500" t="s">
        <v>686</v>
      </c>
      <c r="B5764" s="500" t="s">
        <v>2858</v>
      </c>
      <c r="C5764" s="500" t="s">
        <v>2888</v>
      </c>
      <c r="D5764" s="500" t="s">
        <v>2889</v>
      </c>
      <c r="E5764" s="500" t="s">
        <v>11099</v>
      </c>
      <c r="F5764" s="500" t="s">
        <v>580</v>
      </c>
      <c r="G5764" s="500" t="s">
        <v>17594</v>
      </c>
      <c r="H5764" s="500" t="s">
        <v>6989</v>
      </c>
      <c r="I5764" s="500" t="s">
        <v>688</v>
      </c>
      <c r="J5764" s="500" t="s">
        <v>689</v>
      </c>
      <c r="K5764" s="500" t="s">
        <v>2306</v>
      </c>
      <c r="L5764" s="500" t="s">
        <v>27724</v>
      </c>
      <c r="M5764" s="500" t="s">
        <v>2307</v>
      </c>
      <c r="N5764" s="500" t="s">
        <v>17595</v>
      </c>
    </row>
    <row r="5765" spans="1:14">
      <c r="A5765" s="500" t="s">
        <v>686</v>
      </c>
      <c r="B5765" s="500" t="s">
        <v>2858</v>
      </c>
      <c r="C5765" s="500" t="s">
        <v>2888</v>
      </c>
      <c r="D5765" s="500" t="s">
        <v>2889</v>
      </c>
      <c r="E5765" s="500" t="s">
        <v>11099</v>
      </c>
      <c r="F5765" s="500" t="s">
        <v>580</v>
      </c>
      <c r="G5765" s="500" t="s">
        <v>17596</v>
      </c>
      <c r="H5765" s="500" t="s">
        <v>11281</v>
      </c>
      <c r="I5765" s="500" t="s">
        <v>688</v>
      </c>
      <c r="J5765" s="500" t="s">
        <v>689</v>
      </c>
      <c r="K5765" s="500" t="s">
        <v>2306</v>
      </c>
      <c r="L5765" s="500" t="s">
        <v>27724</v>
      </c>
      <c r="M5765" s="500" t="s">
        <v>2307</v>
      </c>
      <c r="N5765" s="500" t="s">
        <v>17597</v>
      </c>
    </row>
    <row r="5766" spans="1:14">
      <c r="A5766" s="500" t="s">
        <v>686</v>
      </c>
      <c r="B5766" s="500" t="s">
        <v>2858</v>
      </c>
      <c r="C5766" s="500" t="s">
        <v>2888</v>
      </c>
      <c r="D5766" s="500" t="s">
        <v>2889</v>
      </c>
      <c r="E5766" s="500" t="s">
        <v>11099</v>
      </c>
      <c r="F5766" s="500" t="s">
        <v>580</v>
      </c>
      <c r="G5766" s="500" t="s">
        <v>17598</v>
      </c>
      <c r="H5766" s="500" t="s">
        <v>16051</v>
      </c>
      <c r="I5766" s="500" t="s">
        <v>688</v>
      </c>
      <c r="J5766" s="500" t="s">
        <v>689</v>
      </c>
      <c r="K5766" s="500" t="s">
        <v>2306</v>
      </c>
      <c r="L5766" s="500" t="s">
        <v>27724</v>
      </c>
      <c r="M5766" s="500" t="s">
        <v>2307</v>
      </c>
      <c r="N5766" s="500" t="s">
        <v>17599</v>
      </c>
    </row>
    <row r="5767" spans="1:14">
      <c r="A5767" s="500" t="s">
        <v>686</v>
      </c>
      <c r="B5767" s="500" t="s">
        <v>2858</v>
      </c>
      <c r="C5767" s="500" t="s">
        <v>2888</v>
      </c>
      <c r="D5767" s="500" t="s">
        <v>2889</v>
      </c>
      <c r="E5767" s="500" t="s">
        <v>11099</v>
      </c>
      <c r="F5767" s="500" t="s">
        <v>580</v>
      </c>
      <c r="G5767" s="500" t="s">
        <v>17600</v>
      </c>
      <c r="H5767" s="500" t="s">
        <v>6926</v>
      </c>
      <c r="I5767" s="500" t="s">
        <v>688</v>
      </c>
      <c r="J5767" s="500" t="s">
        <v>689</v>
      </c>
      <c r="K5767" s="500" t="s">
        <v>2306</v>
      </c>
      <c r="L5767" s="500" t="s">
        <v>27724</v>
      </c>
      <c r="M5767" s="500" t="s">
        <v>2307</v>
      </c>
      <c r="N5767" s="500" t="s">
        <v>17601</v>
      </c>
    </row>
    <row r="5768" spans="1:14">
      <c r="A5768" s="500" t="s">
        <v>686</v>
      </c>
      <c r="B5768" s="500" t="s">
        <v>2858</v>
      </c>
      <c r="C5768" s="500" t="s">
        <v>2888</v>
      </c>
      <c r="D5768" s="500" t="s">
        <v>2889</v>
      </c>
      <c r="E5768" s="500" t="s">
        <v>11099</v>
      </c>
      <c r="F5768" s="500" t="s">
        <v>580</v>
      </c>
      <c r="G5768" s="500" t="s">
        <v>17602</v>
      </c>
      <c r="H5768" s="500" t="s">
        <v>4039</v>
      </c>
      <c r="I5768" s="500" t="s">
        <v>688</v>
      </c>
      <c r="J5768" s="500" t="s">
        <v>689</v>
      </c>
      <c r="K5768" s="500" t="s">
        <v>2306</v>
      </c>
      <c r="L5768" s="500" t="s">
        <v>27724</v>
      </c>
      <c r="M5768" s="500" t="s">
        <v>2307</v>
      </c>
      <c r="N5768" s="500" t="s">
        <v>17603</v>
      </c>
    </row>
    <row r="5769" spans="1:14">
      <c r="A5769" s="500" t="s">
        <v>686</v>
      </c>
      <c r="B5769" s="500" t="s">
        <v>2858</v>
      </c>
      <c r="C5769" s="500" t="s">
        <v>2888</v>
      </c>
      <c r="D5769" s="500" t="s">
        <v>2889</v>
      </c>
      <c r="E5769" s="500" t="s">
        <v>11099</v>
      </c>
      <c r="F5769" s="500" t="s">
        <v>580</v>
      </c>
      <c r="G5769" s="500" t="s">
        <v>17604</v>
      </c>
      <c r="H5769" s="500" t="s">
        <v>11833</v>
      </c>
      <c r="I5769" s="500" t="s">
        <v>688</v>
      </c>
      <c r="J5769" s="500" t="s">
        <v>689</v>
      </c>
      <c r="K5769" s="500" t="s">
        <v>2306</v>
      </c>
      <c r="L5769" s="500" t="s">
        <v>27724</v>
      </c>
      <c r="M5769" s="500" t="s">
        <v>2307</v>
      </c>
      <c r="N5769" s="500" t="s">
        <v>17605</v>
      </c>
    </row>
    <row r="5770" spans="1:14">
      <c r="A5770" s="500" t="s">
        <v>686</v>
      </c>
      <c r="B5770" s="500" t="s">
        <v>2858</v>
      </c>
      <c r="C5770" s="500" t="s">
        <v>2888</v>
      </c>
      <c r="D5770" s="500" t="s">
        <v>2889</v>
      </c>
      <c r="E5770" s="500" t="s">
        <v>11099</v>
      </c>
      <c r="F5770" s="500" t="s">
        <v>580</v>
      </c>
      <c r="G5770" s="500" t="s">
        <v>17606</v>
      </c>
      <c r="H5770" s="500" t="s">
        <v>4157</v>
      </c>
      <c r="I5770" s="500" t="s">
        <v>688</v>
      </c>
      <c r="J5770" s="500" t="s">
        <v>689</v>
      </c>
      <c r="K5770" s="500" t="s">
        <v>2306</v>
      </c>
      <c r="L5770" s="500" t="s">
        <v>27724</v>
      </c>
      <c r="M5770" s="500" t="s">
        <v>2307</v>
      </c>
      <c r="N5770" s="500" t="s">
        <v>17607</v>
      </c>
    </row>
    <row r="5771" spans="1:14">
      <c r="A5771" s="500" t="s">
        <v>686</v>
      </c>
      <c r="B5771" s="500" t="s">
        <v>2858</v>
      </c>
      <c r="C5771" s="500" t="s">
        <v>2888</v>
      </c>
      <c r="D5771" s="500" t="s">
        <v>2889</v>
      </c>
      <c r="E5771" s="500" t="s">
        <v>11099</v>
      </c>
      <c r="F5771" s="500" t="s">
        <v>580</v>
      </c>
      <c r="G5771" s="500" t="s">
        <v>17608</v>
      </c>
      <c r="H5771" s="500" t="s">
        <v>17309</v>
      </c>
      <c r="I5771" s="500" t="s">
        <v>688</v>
      </c>
      <c r="J5771" s="500" t="s">
        <v>689</v>
      </c>
      <c r="K5771" s="500" t="s">
        <v>2306</v>
      </c>
      <c r="L5771" s="500" t="s">
        <v>27724</v>
      </c>
      <c r="M5771" s="500" t="s">
        <v>2307</v>
      </c>
      <c r="N5771" s="500" t="s">
        <v>17609</v>
      </c>
    </row>
    <row r="5772" spans="1:14">
      <c r="A5772" s="500" t="s">
        <v>686</v>
      </c>
      <c r="B5772" s="500" t="s">
        <v>2858</v>
      </c>
      <c r="C5772" s="500" t="s">
        <v>2888</v>
      </c>
      <c r="D5772" s="500" t="s">
        <v>2889</v>
      </c>
      <c r="E5772" s="500" t="s">
        <v>11099</v>
      </c>
      <c r="F5772" s="500" t="s">
        <v>580</v>
      </c>
      <c r="G5772" s="500" t="s">
        <v>17610</v>
      </c>
      <c r="H5772" s="500" t="s">
        <v>17611</v>
      </c>
      <c r="I5772" s="500" t="s">
        <v>688</v>
      </c>
      <c r="J5772" s="500" t="s">
        <v>689</v>
      </c>
      <c r="K5772" s="500" t="s">
        <v>2306</v>
      </c>
      <c r="L5772" s="500" t="s">
        <v>27724</v>
      </c>
      <c r="M5772" s="500" t="s">
        <v>2307</v>
      </c>
      <c r="N5772" s="500" t="s">
        <v>17612</v>
      </c>
    </row>
    <row r="5773" spans="1:14">
      <c r="A5773" s="500" t="s">
        <v>686</v>
      </c>
      <c r="B5773" s="500" t="s">
        <v>2858</v>
      </c>
      <c r="C5773" s="500" t="s">
        <v>2888</v>
      </c>
      <c r="D5773" s="500" t="s">
        <v>2889</v>
      </c>
      <c r="E5773" s="500" t="s">
        <v>11099</v>
      </c>
      <c r="F5773" s="500" t="s">
        <v>580</v>
      </c>
      <c r="G5773" s="500" t="s">
        <v>17613</v>
      </c>
      <c r="H5773" s="500" t="s">
        <v>11730</v>
      </c>
      <c r="I5773" s="500" t="s">
        <v>688</v>
      </c>
      <c r="J5773" s="500" t="s">
        <v>689</v>
      </c>
      <c r="K5773" s="500" t="s">
        <v>2306</v>
      </c>
      <c r="L5773" s="500" t="s">
        <v>27724</v>
      </c>
      <c r="M5773" s="500" t="s">
        <v>2307</v>
      </c>
      <c r="N5773" s="500" t="s">
        <v>17614</v>
      </c>
    </row>
    <row r="5774" spans="1:14">
      <c r="A5774" s="500" t="s">
        <v>686</v>
      </c>
      <c r="B5774" s="500" t="s">
        <v>2858</v>
      </c>
      <c r="C5774" s="500" t="s">
        <v>2888</v>
      </c>
      <c r="D5774" s="500" t="s">
        <v>2889</v>
      </c>
      <c r="E5774" s="500" t="s">
        <v>11099</v>
      </c>
      <c r="F5774" s="500" t="s">
        <v>580</v>
      </c>
      <c r="G5774" s="500" t="s">
        <v>17615</v>
      </c>
      <c r="H5774" s="500" t="s">
        <v>14564</v>
      </c>
      <c r="I5774" s="500" t="s">
        <v>688</v>
      </c>
      <c r="J5774" s="500" t="s">
        <v>689</v>
      </c>
      <c r="K5774" s="500" t="s">
        <v>2306</v>
      </c>
      <c r="L5774" s="500" t="s">
        <v>27724</v>
      </c>
      <c r="M5774" s="500" t="s">
        <v>2307</v>
      </c>
      <c r="N5774" s="500" t="s">
        <v>17616</v>
      </c>
    </row>
    <row r="5775" spans="1:14">
      <c r="A5775" s="500" t="s">
        <v>686</v>
      </c>
      <c r="B5775" s="500" t="s">
        <v>2858</v>
      </c>
      <c r="C5775" s="500" t="s">
        <v>2888</v>
      </c>
      <c r="D5775" s="500" t="s">
        <v>2889</v>
      </c>
      <c r="E5775" s="500" t="s">
        <v>11099</v>
      </c>
      <c r="F5775" s="500" t="s">
        <v>580</v>
      </c>
      <c r="G5775" s="500" t="s">
        <v>17617</v>
      </c>
      <c r="H5775" s="500" t="s">
        <v>14819</v>
      </c>
      <c r="I5775" s="500" t="s">
        <v>688</v>
      </c>
      <c r="J5775" s="500" t="s">
        <v>689</v>
      </c>
      <c r="K5775" s="500" t="s">
        <v>2306</v>
      </c>
      <c r="L5775" s="500" t="s">
        <v>27724</v>
      </c>
      <c r="M5775" s="500" t="s">
        <v>2307</v>
      </c>
      <c r="N5775" s="500" t="s">
        <v>17618</v>
      </c>
    </row>
    <row r="5776" spans="1:14">
      <c r="A5776" s="500" t="s">
        <v>686</v>
      </c>
      <c r="B5776" s="500" t="s">
        <v>2858</v>
      </c>
      <c r="C5776" s="500" t="s">
        <v>2888</v>
      </c>
      <c r="D5776" s="500" t="s">
        <v>2889</v>
      </c>
      <c r="E5776" s="500" t="s">
        <v>11099</v>
      </c>
      <c r="F5776" s="500" t="s">
        <v>580</v>
      </c>
      <c r="G5776" s="500" t="s">
        <v>17619</v>
      </c>
      <c r="H5776" s="500" t="s">
        <v>15073</v>
      </c>
      <c r="I5776" s="500" t="s">
        <v>688</v>
      </c>
      <c r="J5776" s="500" t="s">
        <v>689</v>
      </c>
      <c r="K5776" s="500" t="s">
        <v>2306</v>
      </c>
      <c r="L5776" s="500" t="s">
        <v>27724</v>
      </c>
      <c r="M5776" s="500" t="s">
        <v>2307</v>
      </c>
      <c r="N5776" s="500" t="s">
        <v>17620</v>
      </c>
    </row>
    <row r="5777" spans="1:14">
      <c r="A5777" s="500" t="s">
        <v>686</v>
      </c>
      <c r="B5777" s="500" t="s">
        <v>2858</v>
      </c>
      <c r="C5777" s="500" t="s">
        <v>2888</v>
      </c>
      <c r="D5777" s="500" t="s">
        <v>2889</v>
      </c>
      <c r="E5777" s="500" t="s">
        <v>11099</v>
      </c>
      <c r="F5777" s="500" t="s">
        <v>580</v>
      </c>
      <c r="G5777" s="500" t="s">
        <v>17621</v>
      </c>
      <c r="H5777" s="500" t="s">
        <v>15597</v>
      </c>
      <c r="I5777" s="500" t="s">
        <v>688</v>
      </c>
      <c r="J5777" s="500" t="s">
        <v>689</v>
      </c>
      <c r="K5777" s="500" t="s">
        <v>2306</v>
      </c>
      <c r="L5777" s="500" t="s">
        <v>27724</v>
      </c>
      <c r="M5777" s="500" t="s">
        <v>2307</v>
      </c>
      <c r="N5777" s="500" t="s">
        <v>17622</v>
      </c>
    </row>
    <row r="5778" spans="1:14">
      <c r="A5778" s="500" t="s">
        <v>686</v>
      </c>
      <c r="B5778" s="500" t="s">
        <v>2858</v>
      </c>
      <c r="C5778" s="500" t="s">
        <v>2888</v>
      </c>
      <c r="D5778" s="500" t="s">
        <v>2889</v>
      </c>
      <c r="E5778" s="500" t="s">
        <v>11099</v>
      </c>
      <c r="F5778" s="500" t="s">
        <v>580</v>
      </c>
      <c r="G5778" s="500" t="s">
        <v>17623</v>
      </c>
      <c r="H5778" s="500" t="s">
        <v>11088</v>
      </c>
      <c r="I5778" s="500" t="s">
        <v>688</v>
      </c>
      <c r="J5778" s="500" t="s">
        <v>689</v>
      </c>
      <c r="K5778" s="500" t="s">
        <v>2306</v>
      </c>
      <c r="L5778" s="500" t="s">
        <v>27724</v>
      </c>
      <c r="M5778" s="500" t="s">
        <v>2307</v>
      </c>
      <c r="N5778" s="500" t="s">
        <v>17624</v>
      </c>
    </row>
    <row r="5779" spans="1:14">
      <c r="A5779" s="500" t="s">
        <v>686</v>
      </c>
      <c r="B5779" s="500" t="s">
        <v>2858</v>
      </c>
      <c r="C5779" s="500" t="s">
        <v>2888</v>
      </c>
      <c r="D5779" s="500" t="s">
        <v>2889</v>
      </c>
      <c r="E5779" s="500" t="s">
        <v>11099</v>
      </c>
      <c r="F5779" s="500" t="s">
        <v>580</v>
      </c>
      <c r="G5779" s="500" t="s">
        <v>17625</v>
      </c>
      <c r="H5779" s="500" t="s">
        <v>12908</v>
      </c>
      <c r="I5779" s="500" t="s">
        <v>688</v>
      </c>
      <c r="J5779" s="500" t="s">
        <v>689</v>
      </c>
      <c r="K5779" s="500" t="s">
        <v>2306</v>
      </c>
      <c r="L5779" s="500" t="s">
        <v>27724</v>
      </c>
      <c r="M5779" s="500" t="s">
        <v>2307</v>
      </c>
      <c r="N5779" s="500" t="s">
        <v>17626</v>
      </c>
    </row>
    <row r="5780" spans="1:14">
      <c r="A5780" s="500" t="s">
        <v>686</v>
      </c>
      <c r="B5780" s="500" t="s">
        <v>2858</v>
      </c>
      <c r="C5780" s="500" t="s">
        <v>2888</v>
      </c>
      <c r="D5780" s="500" t="s">
        <v>2889</v>
      </c>
      <c r="E5780" s="500" t="s">
        <v>11099</v>
      </c>
      <c r="F5780" s="500" t="s">
        <v>580</v>
      </c>
      <c r="G5780" s="500" t="s">
        <v>17627</v>
      </c>
      <c r="H5780" s="500" t="s">
        <v>16353</v>
      </c>
      <c r="I5780" s="500" t="s">
        <v>688</v>
      </c>
      <c r="J5780" s="500" t="s">
        <v>689</v>
      </c>
      <c r="K5780" s="500" t="s">
        <v>2306</v>
      </c>
      <c r="L5780" s="500" t="s">
        <v>27724</v>
      </c>
      <c r="M5780" s="500" t="s">
        <v>2307</v>
      </c>
      <c r="N5780" s="500" t="s">
        <v>17628</v>
      </c>
    </row>
    <row r="5781" spans="1:14">
      <c r="A5781" s="500" t="s">
        <v>686</v>
      </c>
      <c r="B5781" s="500" t="s">
        <v>2858</v>
      </c>
      <c r="C5781" s="500" t="s">
        <v>2888</v>
      </c>
      <c r="D5781" s="500" t="s">
        <v>2889</v>
      </c>
      <c r="E5781" s="500" t="s">
        <v>11099</v>
      </c>
      <c r="F5781" s="500" t="s">
        <v>580</v>
      </c>
      <c r="G5781" s="500" t="s">
        <v>17629</v>
      </c>
      <c r="H5781" s="500" t="s">
        <v>12834</v>
      </c>
      <c r="I5781" s="500" t="s">
        <v>688</v>
      </c>
      <c r="J5781" s="500" t="s">
        <v>689</v>
      </c>
      <c r="K5781" s="500" t="s">
        <v>2306</v>
      </c>
      <c r="L5781" s="500" t="s">
        <v>27724</v>
      </c>
      <c r="M5781" s="500" t="s">
        <v>2307</v>
      </c>
      <c r="N5781" s="500" t="s">
        <v>17630</v>
      </c>
    </row>
    <row r="5782" spans="1:14">
      <c r="A5782" s="500" t="s">
        <v>686</v>
      </c>
      <c r="B5782" s="500" t="s">
        <v>2858</v>
      </c>
      <c r="C5782" s="500" t="s">
        <v>2888</v>
      </c>
      <c r="D5782" s="500" t="s">
        <v>2889</v>
      </c>
      <c r="E5782" s="500" t="s">
        <v>11099</v>
      </c>
      <c r="F5782" s="500" t="s">
        <v>580</v>
      </c>
      <c r="G5782" s="500" t="s">
        <v>17631</v>
      </c>
      <c r="H5782" s="500" t="s">
        <v>11336</v>
      </c>
      <c r="I5782" s="500" t="s">
        <v>688</v>
      </c>
      <c r="J5782" s="500" t="s">
        <v>689</v>
      </c>
      <c r="K5782" s="500" t="s">
        <v>2306</v>
      </c>
      <c r="L5782" s="500" t="s">
        <v>27724</v>
      </c>
      <c r="M5782" s="500" t="s">
        <v>2307</v>
      </c>
      <c r="N5782" s="500" t="s">
        <v>17632</v>
      </c>
    </row>
    <row r="5783" spans="1:14">
      <c r="A5783" s="500" t="s">
        <v>686</v>
      </c>
      <c r="B5783" s="500" t="s">
        <v>2858</v>
      </c>
      <c r="C5783" s="500" t="s">
        <v>2888</v>
      </c>
      <c r="D5783" s="500" t="s">
        <v>2889</v>
      </c>
      <c r="E5783" s="500" t="s">
        <v>11099</v>
      </c>
      <c r="F5783" s="500" t="s">
        <v>580</v>
      </c>
      <c r="G5783" s="500" t="s">
        <v>17633</v>
      </c>
      <c r="H5783" s="500" t="s">
        <v>17107</v>
      </c>
      <c r="I5783" s="500" t="s">
        <v>688</v>
      </c>
      <c r="J5783" s="500" t="s">
        <v>689</v>
      </c>
      <c r="K5783" s="500" t="s">
        <v>2306</v>
      </c>
      <c r="L5783" s="500" t="s">
        <v>27724</v>
      </c>
      <c r="M5783" s="500" t="s">
        <v>2307</v>
      </c>
      <c r="N5783" s="500" t="s">
        <v>17634</v>
      </c>
    </row>
    <row r="5784" spans="1:14">
      <c r="A5784" s="500" t="s">
        <v>686</v>
      </c>
      <c r="B5784" s="500" t="s">
        <v>2858</v>
      </c>
      <c r="C5784" s="500" t="s">
        <v>2888</v>
      </c>
      <c r="D5784" s="500" t="s">
        <v>2889</v>
      </c>
      <c r="E5784" s="500" t="s">
        <v>11099</v>
      </c>
      <c r="F5784" s="500" t="s">
        <v>580</v>
      </c>
      <c r="G5784" s="500" t="s">
        <v>17635</v>
      </c>
      <c r="H5784" s="500" t="s">
        <v>11347</v>
      </c>
      <c r="I5784" s="500" t="s">
        <v>688</v>
      </c>
      <c r="J5784" s="500" t="s">
        <v>689</v>
      </c>
      <c r="K5784" s="500" t="s">
        <v>2306</v>
      </c>
      <c r="L5784" s="500" t="s">
        <v>27724</v>
      </c>
      <c r="M5784" s="500" t="s">
        <v>2307</v>
      </c>
      <c r="N5784" s="500" t="s">
        <v>17636</v>
      </c>
    </row>
    <row r="5785" spans="1:14">
      <c r="A5785" s="500" t="s">
        <v>686</v>
      </c>
      <c r="B5785" s="500" t="s">
        <v>2858</v>
      </c>
      <c r="C5785" s="500" t="s">
        <v>2888</v>
      </c>
      <c r="D5785" s="500" t="s">
        <v>2889</v>
      </c>
      <c r="E5785" s="500" t="s">
        <v>11099</v>
      </c>
      <c r="F5785" s="500" t="s">
        <v>580</v>
      </c>
      <c r="G5785" s="500" t="s">
        <v>17637</v>
      </c>
      <c r="H5785" s="500" t="s">
        <v>11730</v>
      </c>
      <c r="I5785" s="500" t="s">
        <v>688</v>
      </c>
      <c r="J5785" s="500" t="s">
        <v>689</v>
      </c>
      <c r="K5785" s="500" t="s">
        <v>2306</v>
      </c>
      <c r="L5785" s="500" t="s">
        <v>27724</v>
      </c>
      <c r="M5785" s="500" t="s">
        <v>2307</v>
      </c>
      <c r="N5785" s="500" t="s">
        <v>17638</v>
      </c>
    </row>
    <row r="5786" spans="1:14">
      <c r="A5786" s="500" t="s">
        <v>686</v>
      </c>
      <c r="B5786" s="500" t="s">
        <v>2858</v>
      </c>
      <c r="C5786" s="500" t="s">
        <v>2888</v>
      </c>
      <c r="D5786" s="500" t="s">
        <v>2889</v>
      </c>
      <c r="E5786" s="500" t="s">
        <v>11099</v>
      </c>
      <c r="F5786" s="500" t="s">
        <v>580</v>
      </c>
      <c r="G5786" s="500" t="s">
        <v>17639</v>
      </c>
      <c r="H5786" s="500" t="s">
        <v>14564</v>
      </c>
      <c r="I5786" s="500" t="s">
        <v>688</v>
      </c>
      <c r="J5786" s="500" t="s">
        <v>689</v>
      </c>
      <c r="K5786" s="500" t="s">
        <v>2306</v>
      </c>
      <c r="L5786" s="500" t="s">
        <v>27724</v>
      </c>
      <c r="M5786" s="500" t="s">
        <v>2307</v>
      </c>
      <c r="N5786" s="500" t="s">
        <v>17640</v>
      </c>
    </row>
    <row r="5787" spans="1:14">
      <c r="A5787" s="500" t="s">
        <v>686</v>
      </c>
      <c r="B5787" s="500" t="s">
        <v>2858</v>
      </c>
      <c r="C5787" s="500" t="s">
        <v>2888</v>
      </c>
      <c r="D5787" s="500" t="s">
        <v>2889</v>
      </c>
      <c r="E5787" s="500" t="s">
        <v>11099</v>
      </c>
      <c r="F5787" s="500" t="s">
        <v>580</v>
      </c>
      <c r="G5787" s="500" t="s">
        <v>17641</v>
      </c>
      <c r="H5787" s="500" t="s">
        <v>14819</v>
      </c>
      <c r="I5787" s="500" t="s">
        <v>688</v>
      </c>
      <c r="J5787" s="500" t="s">
        <v>689</v>
      </c>
      <c r="K5787" s="500" t="s">
        <v>2306</v>
      </c>
      <c r="L5787" s="500" t="s">
        <v>27724</v>
      </c>
      <c r="M5787" s="500" t="s">
        <v>2307</v>
      </c>
      <c r="N5787" s="500" t="s">
        <v>17642</v>
      </c>
    </row>
    <row r="5788" spans="1:14">
      <c r="A5788" s="500" t="s">
        <v>686</v>
      </c>
      <c r="B5788" s="500" t="s">
        <v>2858</v>
      </c>
      <c r="C5788" s="500" t="s">
        <v>2888</v>
      </c>
      <c r="D5788" s="500" t="s">
        <v>2889</v>
      </c>
      <c r="E5788" s="500" t="s">
        <v>11099</v>
      </c>
      <c r="F5788" s="500" t="s">
        <v>580</v>
      </c>
      <c r="G5788" s="500" t="s">
        <v>17643</v>
      </c>
      <c r="H5788" s="500" t="s">
        <v>15073</v>
      </c>
      <c r="I5788" s="500" t="s">
        <v>688</v>
      </c>
      <c r="J5788" s="500" t="s">
        <v>689</v>
      </c>
      <c r="K5788" s="500" t="s">
        <v>2306</v>
      </c>
      <c r="L5788" s="500" t="s">
        <v>27724</v>
      </c>
      <c r="M5788" s="500" t="s">
        <v>2307</v>
      </c>
      <c r="N5788" s="500" t="s">
        <v>17644</v>
      </c>
    </row>
    <row r="5789" spans="1:14">
      <c r="A5789" s="500" t="s">
        <v>686</v>
      </c>
      <c r="B5789" s="500" t="s">
        <v>2858</v>
      </c>
      <c r="C5789" s="500" t="s">
        <v>2888</v>
      </c>
      <c r="D5789" s="500" t="s">
        <v>2889</v>
      </c>
      <c r="E5789" s="500" t="s">
        <v>11099</v>
      </c>
      <c r="F5789" s="500" t="s">
        <v>580</v>
      </c>
      <c r="G5789" s="500" t="s">
        <v>17645</v>
      </c>
      <c r="H5789" s="500" t="s">
        <v>15597</v>
      </c>
      <c r="I5789" s="500" t="s">
        <v>688</v>
      </c>
      <c r="J5789" s="500" t="s">
        <v>689</v>
      </c>
      <c r="K5789" s="500" t="s">
        <v>2306</v>
      </c>
      <c r="L5789" s="500" t="s">
        <v>27724</v>
      </c>
      <c r="M5789" s="500" t="s">
        <v>2307</v>
      </c>
      <c r="N5789" s="500" t="s">
        <v>17646</v>
      </c>
    </row>
    <row r="5790" spans="1:14">
      <c r="A5790" s="500" t="s">
        <v>686</v>
      </c>
      <c r="B5790" s="500" t="s">
        <v>2858</v>
      </c>
      <c r="C5790" s="500" t="s">
        <v>2888</v>
      </c>
      <c r="D5790" s="500" t="s">
        <v>2889</v>
      </c>
      <c r="E5790" s="500" t="s">
        <v>11099</v>
      </c>
      <c r="F5790" s="500" t="s">
        <v>580</v>
      </c>
      <c r="G5790" s="500" t="s">
        <v>17647</v>
      </c>
      <c r="H5790" s="500" t="s">
        <v>11088</v>
      </c>
      <c r="I5790" s="500" t="s">
        <v>688</v>
      </c>
      <c r="J5790" s="500" t="s">
        <v>689</v>
      </c>
      <c r="K5790" s="500" t="s">
        <v>2306</v>
      </c>
      <c r="L5790" s="500" t="s">
        <v>27724</v>
      </c>
      <c r="M5790" s="500" t="s">
        <v>2307</v>
      </c>
      <c r="N5790" s="500" t="s">
        <v>17648</v>
      </c>
    </row>
    <row r="5791" spans="1:14">
      <c r="A5791" s="500" t="s">
        <v>686</v>
      </c>
      <c r="B5791" s="500" t="s">
        <v>2858</v>
      </c>
      <c r="C5791" s="500" t="s">
        <v>2888</v>
      </c>
      <c r="D5791" s="500" t="s">
        <v>2889</v>
      </c>
      <c r="E5791" s="500" t="s">
        <v>11099</v>
      </c>
      <c r="F5791" s="500" t="s">
        <v>580</v>
      </c>
      <c r="G5791" s="500" t="s">
        <v>17649</v>
      </c>
      <c r="H5791" s="500" t="s">
        <v>12908</v>
      </c>
      <c r="I5791" s="500" t="s">
        <v>688</v>
      </c>
      <c r="J5791" s="500" t="s">
        <v>689</v>
      </c>
      <c r="K5791" s="500" t="s">
        <v>2306</v>
      </c>
      <c r="L5791" s="500" t="s">
        <v>27724</v>
      </c>
      <c r="M5791" s="500" t="s">
        <v>2307</v>
      </c>
      <c r="N5791" s="500" t="s">
        <v>17650</v>
      </c>
    </row>
    <row r="5792" spans="1:14">
      <c r="A5792" s="500" t="s">
        <v>686</v>
      </c>
      <c r="B5792" s="500" t="s">
        <v>2858</v>
      </c>
      <c r="C5792" s="500" t="s">
        <v>2888</v>
      </c>
      <c r="D5792" s="500" t="s">
        <v>2889</v>
      </c>
      <c r="E5792" s="500" t="s">
        <v>11099</v>
      </c>
      <c r="F5792" s="500" t="s">
        <v>580</v>
      </c>
      <c r="G5792" s="500" t="s">
        <v>17651</v>
      </c>
      <c r="H5792" s="500" t="s">
        <v>16353</v>
      </c>
      <c r="I5792" s="500" t="s">
        <v>688</v>
      </c>
      <c r="J5792" s="500" t="s">
        <v>689</v>
      </c>
      <c r="K5792" s="500" t="s">
        <v>2306</v>
      </c>
      <c r="L5792" s="500" t="s">
        <v>27724</v>
      </c>
      <c r="M5792" s="500" t="s">
        <v>2307</v>
      </c>
      <c r="N5792" s="500" t="s">
        <v>17652</v>
      </c>
    </row>
    <row r="5793" spans="1:14">
      <c r="A5793" s="500" t="s">
        <v>686</v>
      </c>
      <c r="B5793" s="500" t="s">
        <v>2858</v>
      </c>
      <c r="C5793" s="500" t="s">
        <v>2888</v>
      </c>
      <c r="D5793" s="500" t="s">
        <v>2889</v>
      </c>
      <c r="E5793" s="500" t="s">
        <v>11099</v>
      </c>
      <c r="F5793" s="500" t="s">
        <v>580</v>
      </c>
      <c r="G5793" s="500" t="s">
        <v>17653</v>
      </c>
      <c r="H5793" s="500" t="s">
        <v>12834</v>
      </c>
      <c r="I5793" s="500" t="s">
        <v>688</v>
      </c>
      <c r="J5793" s="500" t="s">
        <v>689</v>
      </c>
      <c r="K5793" s="500" t="s">
        <v>2306</v>
      </c>
      <c r="L5793" s="500" t="s">
        <v>27724</v>
      </c>
      <c r="M5793" s="500" t="s">
        <v>2307</v>
      </c>
      <c r="N5793" s="500" t="s">
        <v>17654</v>
      </c>
    </row>
    <row r="5794" spans="1:14">
      <c r="A5794" s="500" t="s">
        <v>686</v>
      </c>
      <c r="B5794" s="500" t="s">
        <v>2858</v>
      </c>
      <c r="C5794" s="500" t="s">
        <v>2888</v>
      </c>
      <c r="D5794" s="500" t="s">
        <v>2889</v>
      </c>
      <c r="E5794" s="500" t="s">
        <v>11099</v>
      </c>
      <c r="F5794" s="500" t="s">
        <v>580</v>
      </c>
      <c r="G5794" s="500" t="s">
        <v>17655</v>
      </c>
      <c r="H5794" s="500" t="s">
        <v>11336</v>
      </c>
      <c r="I5794" s="500" t="s">
        <v>688</v>
      </c>
      <c r="J5794" s="500" t="s">
        <v>689</v>
      </c>
      <c r="K5794" s="500" t="s">
        <v>2306</v>
      </c>
      <c r="L5794" s="500" t="s">
        <v>27724</v>
      </c>
      <c r="M5794" s="500" t="s">
        <v>2307</v>
      </c>
      <c r="N5794" s="500" t="s">
        <v>17656</v>
      </c>
    </row>
    <row r="5795" spans="1:14">
      <c r="A5795" s="500" t="s">
        <v>686</v>
      </c>
      <c r="B5795" s="500" t="s">
        <v>2858</v>
      </c>
      <c r="C5795" s="500" t="s">
        <v>2888</v>
      </c>
      <c r="D5795" s="500" t="s">
        <v>2889</v>
      </c>
      <c r="E5795" s="500" t="s">
        <v>11099</v>
      </c>
      <c r="F5795" s="500" t="s">
        <v>580</v>
      </c>
      <c r="G5795" s="500" t="s">
        <v>17657</v>
      </c>
      <c r="H5795" s="500" t="s">
        <v>17107</v>
      </c>
      <c r="I5795" s="500" t="s">
        <v>688</v>
      </c>
      <c r="J5795" s="500" t="s">
        <v>689</v>
      </c>
      <c r="K5795" s="500" t="s">
        <v>2306</v>
      </c>
      <c r="L5795" s="500" t="s">
        <v>27724</v>
      </c>
      <c r="M5795" s="500" t="s">
        <v>2307</v>
      </c>
      <c r="N5795" s="500" t="s">
        <v>17658</v>
      </c>
    </row>
    <row r="5796" spans="1:14">
      <c r="A5796" s="500" t="s">
        <v>686</v>
      </c>
      <c r="B5796" s="500" t="s">
        <v>2858</v>
      </c>
      <c r="C5796" s="500" t="s">
        <v>2888</v>
      </c>
      <c r="D5796" s="500" t="s">
        <v>2889</v>
      </c>
      <c r="E5796" s="500" t="s">
        <v>11099</v>
      </c>
      <c r="F5796" s="500" t="s">
        <v>580</v>
      </c>
      <c r="G5796" s="500" t="s">
        <v>17659</v>
      </c>
      <c r="H5796" s="500" t="s">
        <v>11347</v>
      </c>
      <c r="I5796" s="500" t="s">
        <v>688</v>
      </c>
      <c r="J5796" s="500" t="s">
        <v>689</v>
      </c>
      <c r="K5796" s="500" t="s">
        <v>2306</v>
      </c>
      <c r="L5796" s="500" t="s">
        <v>27724</v>
      </c>
      <c r="M5796" s="500" t="s">
        <v>2307</v>
      </c>
      <c r="N5796" s="500" t="s">
        <v>17660</v>
      </c>
    </row>
    <row r="5797" spans="1:14">
      <c r="A5797" s="500" t="s">
        <v>686</v>
      </c>
      <c r="B5797" s="500" t="s">
        <v>2858</v>
      </c>
      <c r="C5797" s="500" t="s">
        <v>2888</v>
      </c>
      <c r="D5797" s="500" t="s">
        <v>2889</v>
      </c>
      <c r="E5797" s="500" t="s">
        <v>11099</v>
      </c>
      <c r="F5797" s="500" t="s">
        <v>580</v>
      </c>
      <c r="G5797" s="500" t="s">
        <v>17661</v>
      </c>
      <c r="H5797" s="500" t="s">
        <v>7027</v>
      </c>
      <c r="I5797" s="500" t="s">
        <v>688</v>
      </c>
      <c r="J5797" s="500" t="s">
        <v>689</v>
      </c>
      <c r="K5797" s="500" t="s">
        <v>2306</v>
      </c>
      <c r="L5797" s="500" t="s">
        <v>27724</v>
      </c>
      <c r="M5797" s="500" t="s">
        <v>2307</v>
      </c>
      <c r="N5797" s="500" t="s">
        <v>17662</v>
      </c>
    </row>
    <row r="5798" spans="1:14">
      <c r="A5798" s="500" t="s">
        <v>686</v>
      </c>
      <c r="B5798" s="500" t="s">
        <v>2858</v>
      </c>
      <c r="C5798" s="500" t="s">
        <v>2888</v>
      </c>
      <c r="D5798" s="500" t="s">
        <v>2889</v>
      </c>
      <c r="E5798" s="500" t="s">
        <v>11099</v>
      </c>
      <c r="F5798" s="500" t="s">
        <v>580</v>
      </c>
      <c r="G5798" s="500" t="s">
        <v>17663</v>
      </c>
      <c r="H5798" s="500" t="s">
        <v>14353</v>
      </c>
      <c r="I5798" s="500" t="s">
        <v>688</v>
      </c>
      <c r="J5798" s="500" t="s">
        <v>689</v>
      </c>
      <c r="K5798" s="500" t="s">
        <v>2306</v>
      </c>
      <c r="L5798" s="500" t="s">
        <v>27724</v>
      </c>
      <c r="M5798" s="500" t="s">
        <v>2307</v>
      </c>
      <c r="N5798" s="500" t="s">
        <v>17664</v>
      </c>
    </row>
    <row r="5799" spans="1:14">
      <c r="A5799" s="500" t="s">
        <v>686</v>
      </c>
      <c r="B5799" s="500" t="s">
        <v>2858</v>
      </c>
      <c r="C5799" s="500" t="s">
        <v>2888</v>
      </c>
      <c r="D5799" s="500" t="s">
        <v>2889</v>
      </c>
      <c r="E5799" s="500" t="s">
        <v>11099</v>
      </c>
      <c r="F5799" s="500" t="s">
        <v>580</v>
      </c>
      <c r="G5799" s="500" t="s">
        <v>17665</v>
      </c>
      <c r="H5799" s="500" t="s">
        <v>14615</v>
      </c>
      <c r="I5799" s="500" t="s">
        <v>688</v>
      </c>
      <c r="J5799" s="500" t="s">
        <v>689</v>
      </c>
      <c r="K5799" s="500" t="s">
        <v>2306</v>
      </c>
      <c r="L5799" s="500" t="s">
        <v>27724</v>
      </c>
      <c r="M5799" s="500" t="s">
        <v>2307</v>
      </c>
      <c r="N5799" s="500" t="s">
        <v>17666</v>
      </c>
    </row>
    <row r="5800" spans="1:14">
      <c r="A5800" s="500" t="s">
        <v>686</v>
      </c>
      <c r="B5800" s="500" t="s">
        <v>2858</v>
      </c>
      <c r="C5800" s="500" t="s">
        <v>2888</v>
      </c>
      <c r="D5800" s="500" t="s">
        <v>2889</v>
      </c>
      <c r="E5800" s="500" t="s">
        <v>11099</v>
      </c>
      <c r="F5800" s="500" t="s">
        <v>580</v>
      </c>
      <c r="G5800" s="500" t="s">
        <v>17667</v>
      </c>
      <c r="H5800" s="500" t="s">
        <v>14870</v>
      </c>
      <c r="I5800" s="500" t="s">
        <v>688</v>
      </c>
      <c r="J5800" s="500" t="s">
        <v>689</v>
      </c>
      <c r="K5800" s="500" t="s">
        <v>2306</v>
      </c>
      <c r="L5800" s="500" t="s">
        <v>27724</v>
      </c>
      <c r="M5800" s="500" t="s">
        <v>2307</v>
      </c>
      <c r="N5800" s="500" t="s">
        <v>17668</v>
      </c>
    </row>
    <row r="5801" spans="1:14">
      <c r="A5801" s="500" t="s">
        <v>686</v>
      </c>
      <c r="B5801" s="500" t="s">
        <v>2858</v>
      </c>
      <c r="C5801" s="500" t="s">
        <v>2888</v>
      </c>
      <c r="D5801" s="500" t="s">
        <v>2889</v>
      </c>
      <c r="E5801" s="500" t="s">
        <v>11099</v>
      </c>
      <c r="F5801" s="500" t="s">
        <v>580</v>
      </c>
      <c r="G5801" s="500" t="s">
        <v>17669</v>
      </c>
      <c r="H5801" s="500" t="s">
        <v>11398</v>
      </c>
      <c r="I5801" s="500" t="s">
        <v>688</v>
      </c>
      <c r="J5801" s="500" t="s">
        <v>689</v>
      </c>
      <c r="K5801" s="500" t="s">
        <v>2306</v>
      </c>
      <c r="L5801" s="500" t="s">
        <v>27724</v>
      </c>
      <c r="M5801" s="500" t="s">
        <v>2307</v>
      </c>
      <c r="N5801" s="500" t="s">
        <v>17670</v>
      </c>
    </row>
    <row r="5802" spans="1:14">
      <c r="A5802" s="500" t="s">
        <v>686</v>
      </c>
      <c r="B5802" s="500" t="s">
        <v>2858</v>
      </c>
      <c r="C5802" s="500" t="s">
        <v>2888</v>
      </c>
      <c r="D5802" s="500" t="s">
        <v>2889</v>
      </c>
      <c r="E5802" s="500" t="s">
        <v>11099</v>
      </c>
      <c r="F5802" s="500" t="s">
        <v>580</v>
      </c>
      <c r="G5802" s="500" t="s">
        <v>17671</v>
      </c>
      <c r="H5802" s="500" t="s">
        <v>14435</v>
      </c>
      <c r="I5802" s="500" t="s">
        <v>688</v>
      </c>
      <c r="J5802" s="500" t="s">
        <v>689</v>
      </c>
      <c r="K5802" s="500" t="s">
        <v>2306</v>
      </c>
      <c r="L5802" s="500" t="s">
        <v>27724</v>
      </c>
      <c r="M5802" s="500" t="s">
        <v>2307</v>
      </c>
      <c r="N5802" s="500" t="s">
        <v>17672</v>
      </c>
    </row>
    <row r="5803" spans="1:14">
      <c r="A5803" s="500" t="s">
        <v>686</v>
      </c>
      <c r="B5803" s="500" t="s">
        <v>2858</v>
      </c>
      <c r="C5803" s="500" t="s">
        <v>2888</v>
      </c>
      <c r="D5803" s="500" t="s">
        <v>2889</v>
      </c>
      <c r="E5803" s="500" t="s">
        <v>11099</v>
      </c>
      <c r="F5803" s="500" t="s">
        <v>580</v>
      </c>
      <c r="G5803" s="500" t="s">
        <v>17673</v>
      </c>
      <c r="H5803" s="500" t="s">
        <v>11044</v>
      </c>
      <c r="I5803" s="500" t="s">
        <v>688</v>
      </c>
      <c r="J5803" s="500" t="s">
        <v>689</v>
      </c>
      <c r="K5803" s="500" t="s">
        <v>2306</v>
      </c>
      <c r="L5803" s="500" t="s">
        <v>27724</v>
      </c>
      <c r="M5803" s="500" t="s">
        <v>2307</v>
      </c>
      <c r="N5803" s="500" t="s">
        <v>17674</v>
      </c>
    </row>
    <row r="5804" spans="1:14">
      <c r="A5804" s="500" t="s">
        <v>686</v>
      </c>
      <c r="B5804" s="500" t="s">
        <v>2858</v>
      </c>
      <c r="C5804" s="500" t="s">
        <v>2888</v>
      </c>
      <c r="D5804" s="500" t="s">
        <v>2889</v>
      </c>
      <c r="E5804" s="500" t="s">
        <v>11099</v>
      </c>
      <c r="F5804" s="500" t="s">
        <v>580</v>
      </c>
      <c r="G5804" s="500" t="s">
        <v>17675</v>
      </c>
      <c r="H5804" s="500" t="s">
        <v>3969</v>
      </c>
      <c r="I5804" s="500" t="s">
        <v>688</v>
      </c>
      <c r="J5804" s="500" t="s">
        <v>689</v>
      </c>
      <c r="K5804" s="500" t="s">
        <v>2306</v>
      </c>
      <c r="L5804" s="500" t="s">
        <v>27724</v>
      </c>
      <c r="M5804" s="500" t="s">
        <v>2307</v>
      </c>
      <c r="N5804" s="500" t="s">
        <v>17676</v>
      </c>
    </row>
    <row r="5805" spans="1:14">
      <c r="A5805" s="500" t="s">
        <v>686</v>
      </c>
      <c r="B5805" s="500" t="s">
        <v>2858</v>
      </c>
      <c r="C5805" s="500" t="s">
        <v>2888</v>
      </c>
      <c r="D5805" s="500" t="s">
        <v>2889</v>
      </c>
      <c r="E5805" s="500" t="s">
        <v>11099</v>
      </c>
      <c r="F5805" s="500" t="s">
        <v>580</v>
      </c>
      <c r="G5805" s="500" t="s">
        <v>17677</v>
      </c>
      <c r="H5805" s="500" t="s">
        <v>16404</v>
      </c>
      <c r="I5805" s="500" t="s">
        <v>688</v>
      </c>
      <c r="J5805" s="500" t="s">
        <v>689</v>
      </c>
      <c r="K5805" s="500" t="s">
        <v>2306</v>
      </c>
      <c r="L5805" s="500" t="s">
        <v>27724</v>
      </c>
      <c r="M5805" s="500" t="s">
        <v>2307</v>
      </c>
      <c r="N5805" s="500" t="s">
        <v>17678</v>
      </c>
    </row>
    <row r="5806" spans="1:14">
      <c r="A5806" s="500" t="s">
        <v>686</v>
      </c>
      <c r="B5806" s="500" t="s">
        <v>2858</v>
      </c>
      <c r="C5806" s="500" t="s">
        <v>2888</v>
      </c>
      <c r="D5806" s="500" t="s">
        <v>2889</v>
      </c>
      <c r="E5806" s="500" t="s">
        <v>11099</v>
      </c>
      <c r="F5806" s="500" t="s">
        <v>580</v>
      </c>
      <c r="G5806" s="500" t="s">
        <v>17679</v>
      </c>
      <c r="H5806" s="500" t="s">
        <v>11386</v>
      </c>
      <c r="I5806" s="500" t="s">
        <v>688</v>
      </c>
      <c r="J5806" s="500" t="s">
        <v>689</v>
      </c>
      <c r="K5806" s="500" t="s">
        <v>2306</v>
      </c>
      <c r="L5806" s="500" t="s">
        <v>27724</v>
      </c>
      <c r="M5806" s="500" t="s">
        <v>2307</v>
      </c>
      <c r="N5806" s="500" t="s">
        <v>17680</v>
      </c>
    </row>
    <row r="5807" spans="1:14">
      <c r="A5807" s="500" t="s">
        <v>686</v>
      </c>
      <c r="B5807" s="500" t="s">
        <v>2858</v>
      </c>
      <c r="C5807" s="500" t="s">
        <v>2888</v>
      </c>
      <c r="D5807" s="500" t="s">
        <v>2889</v>
      </c>
      <c r="E5807" s="500" t="s">
        <v>11099</v>
      </c>
      <c r="F5807" s="500" t="s">
        <v>580</v>
      </c>
      <c r="G5807" s="500" t="s">
        <v>17681</v>
      </c>
      <c r="H5807" s="500" t="s">
        <v>16906</v>
      </c>
      <c r="I5807" s="500" t="s">
        <v>688</v>
      </c>
      <c r="J5807" s="500" t="s">
        <v>689</v>
      </c>
      <c r="K5807" s="500" t="s">
        <v>2306</v>
      </c>
      <c r="L5807" s="500" t="s">
        <v>27724</v>
      </c>
      <c r="M5807" s="500" t="s">
        <v>2307</v>
      </c>
      <c r="N5807" s="500" t="s">
        <v>17682</v>
      </c>
    </row>
    <row r="5808" spans="1:14">
      <c r="A5808" s="500" t="s">
        <v>686</v>
      </c>
      <c r="B5808" s="500" t="s">
        <v>2858</v>
      </c>
      <c r="C5808" s="500" t="s">
        <v>2888</v>
      </c>
      <c r="D5808" s="500" t="s">
        <v>2889</v>
      </c>
      <c r="E5808" s="500" t="s">
        <v>11099</v>
      </c>
      <c r="F5808" s="500" t="s">
        <v>580</v>
      </c>
      <c r="G5808" s="500" t="s">
        <v>17683</v>
      </c>
      <c r="H5808" s="500" t="s">
        <v>17158</v>
      </c>
      <c r="I5808" s="500" t="s">
        <v>688</v>
      </c>
      <c r="J5808" s="500" t="s">
        <v>689</v>
      </c>
      <c r="K5808" s="500" t="s">
        <v>2306</v>
      </c>
      <c r="L5808" s="500" t="s">
        <v>27724</v>
      </c>
      <c r="M5808" s="500" t="s">
        <v>2307</v>
      </c>
      <c r="N5808" s="500" t="s">
        <v>17684</v>
      </c>
    </row>
    <row r="5809" spans="1:14">
      <c r="A5809" s="500" t="s">
        <v>686</v>
      </c>
      <c r="B5809" s="500" t="s">
        <v>2858</v>
      </c>
      <c r="C5809" s="500" t="s">
        <v>2888</v>
      </c>
      <c r="D5809" s="500" t="s">
        <v>2889</v>
      </c>
      <c r="E5809" s="500" t="s">
        <v>11099</v>
      </c>
      <c r="F5809" s="500" t="s">
        <v>580</v>
      </c>
      <c r="G5809" s="500" t="s">
        <v>17685</v>
      </c>
      <c r="H5809" s="500" t="s">
        <v>15698</v>
      </c>
      <c r="I5809" s="500" t="s">
        <v>688</v>
      </c>
      <c r="J5809" s="500" t="s">
        <v>689</v>
      </c>
      <c r="K5809" s="500" t="s">
        <v>2306</v>
      </c>
      <c r="L5809" s="500" t="s">
        <v>27724</v>
      </c>
      <c r="M5809" s="500" t="s">
        <v>2307</v>
      </c>
      <c r="N5809" s="500" t="s">
        <v>17686</v>
      </c>
    </row>
    <row r="5810" spans="1:14">
      <c r="A5810" s="500" t="s">
        <v>686</v>
      </c>
      <c r="B5810" s="500" t="s">
        <v>2858</v>
      </c>
      <c r="C5810" s="500" t="s">
        <v>2888</v>
      </c>
      <c r="D5810" s="500" t="s">
        <v>2889</v>
      </c>
      <c r="E5810" s="500" t="s">
        <v>11099</v>
      </c>
      <c r="F5810" s="500" t="s">
        <v>580</v>
      </c>
      <c r="G5810" s="500" t="s">
        <v>17687</v>
      </c>
      <c r="H5810" s="500" t="s">
        <v>14353</v>
      </c>
      <c r="I5810" s="500" t="s">
        <v>688</v>
      </c>
      <c r="J5810" s="500" t="s">
        <v>689</v>
      </c>
      <c r="K5810" s="500" t="s">
        <v>2306</v>
      </c>
      <c r="L5810" s="500" t="s">
        <v>27724</v>
      </c>
      <c r="M5810" s="500" t="s">
        <v>2307</v>
      </c>
      <c r="N5810" s="500" t="s">
        <v>17688</v>
      </c>
    </row>
    <row r="5811" spans="1:14">
      <c r="A5811" s="500" t="s">
        <v>686</v>
      </c>
      <c r="B5811" s="500" t="s">
        <v>2858</v>
      </c>
      <c r="C5811" s="500" t="s">
        <v>2888</v>
      </c>
      <c r="D5811" s="500" t="s">
        <v>2889</v>
      </c>
      <c r="E5811" s="500" t="s">
        <v>11099</v>
      </c>
      <c r="F5811" s="500" t="s">
        <v>580</v>
      </c>
      <c r="G5811" s="500" t="s">
        <v>17689</v>
      </c>
      <c r="H5811" s="500" t="s">
        <v>14615</v>
      </c>
      <c r="I5811" s="500" t="s">
        <v>688</v>
      </c>
      <c r="J5811" s="500" t="s">
        <v>689</v>
      </c>
      <c r="K5811" s="500" t="s">
        <v>2306</v>
      </c>
      <c r="L5811" s="500" t="s">
        <v>27724</v>
      </c>
      <c r="M5811" s="500" t="s">
        <v>2307</v>
      </c>
      <c r="N5811" s="500" t="s">
        <v>17690</v>
      </c>
    </row>
    <row r="5812" spans="1:14">
      <c r="A5812" s="500" t="s">
        <v>686</v>
      </c>
      <c r="B5812" s="500" t="s">
        <v>2858</v>
      </c>
      <c r="C5812" s="500" t="s">
        <v>2888</v>
      </c>
      <c r="D5812" s="500" t="s">
        <v>2889</v>
      </c>
      <c r="E5812" s="500" t="s">
        <v>11099</v>
      </c>
      <c r="F5812" s="500" t="s">
        <v>580</v>
      </c>
      <c r="G5812" s="500" t="s">
        <v>17691</v>
      </c>
      <c r="H5812" s="500" t="s">
        <v>14870</v>
      </c>
      <c r="I5812" s="500" t="s">
        <v>688</v>
      </c>
      <c r="J5812" s="500" t="s">
        <v>689</v>
      </c>
      <c r="K5812" s="500" t="s">
        <v>2306</v>
      </c>
      <c r="L5812" s="500" t="s">
        <v>27724</v>
      </c>
      <c r="M5812" s="500" t="s">
        <v>2307</v>
      </c>
      <c r="N5812" s="500" t="s">
        <v>17692</v>
      </c>
    </row>
    <row r="5813" spans="1:14">
      <c r="A5813" s="500" t="s">
        <v>686</v>
      </c>
      <c r="B5813" s="500" t="s">
        <v>2858</v>
      </c>
      <c r="C5813" s="500" t="s">
        <v>2888</v>
      </c>
      <c r="D5813" s="500" t="s">
        <v>2889</v>
      </c>
      <c r="E5813" s="500" t="s">
        <v>11099</v>
      </c>
      <c r="F5813" s="500" t="s">
        <v>580</v>
      </c>
      <c r="G5813" s="500" t="s">
        <v>17693</v>
      </c>
      <c r="H5813" s="500" t="s">
        <v>11398</v>
      </c>
      <c r="I5813" s="500" t="s">
        <v>688</v>
      </c>
      <c r="J5813" s="500" t="s">
        <v>689</v>
      </c>
      <c r="K5813" s="500" t="s">
        <v>2306</v>
      </c>
      <c r="L5813" s="500" t="s">
        <v>27724</v>
      </c>
      <c r="M5813" s="500" t="s">
        <v>2307</v>
      </c>
      <c r="N5813" s="500" t="s">
        <v>17694</v>
      </c>
    </row>
    <row r="5814" spans="1:14">
      <c r="A5814" s="500" t="s">
        <v>686</v>
      </c>
      <c r="B5814" s="500" t="s">
        <v>2858</v>
      </c>
      <c r="C5814" s="500" t="s">
        <v>2888</v>
      </c>
      <c r="D5814" s="500" t="s">
        <v>2889</v>
      </c>
      <c r="E5814" s="500" t="s">
        <v>11099</v>
      </c>
      <c r="F5814" s="500" t="s">
        <v>580</v>
      </c>
      <c r="G5814" s="500" t="s">
        <v>17695</v>
      </c>
      <c r="H5814" s="500" t="s">
        <v>14435</v>
      </c>
      <c r="I5814" s="500" t="s">
        <v>688</v>
      </c>
      <c r="J5814" s="500" t="s">
        <v>689</v>
      </c>
      <c r="K5814" s="500" t="s">
        <v>2306</v>
      </c>
      <c r="L5814" s="500" t="s">
        <v>27724</v>
      </c>
      <c r="M5814" s="500" t="s">
        <v>2307</v>
      </c>
      <c r="N5814" s="500" t="s">
        <v>17696</v>
      </c>
    </row>
    <row r="5815" spans="1:14">
      <c r="A5815" s="500" t="s">
        <v>686</v>
      </c>
      <c r="B5815" s="500" t="s">
        <v>2858</v>
      </c>
      <c r="C5815" s="500" t="s">
        <v>2888</v>
      </c>
      <c r="D5815" s="500" t="s">
        <v>2889</v>
      </c>
      <c r="E5815" s="500" t="s">
        <v>11099</v>
      </c>
      <c r="F5815" s="500" t="s">
        <v>580</v>
      </c>
      <c r="G5815" s="500" t="s">
        <v>17697</v>
      </c>
      <c r="H5815" s="500" t="s">
        <v>11044</v>
      </c>
      <c r="I5815" s="500" t="s">
        <v>688</v>
      </c>
      <c r="J5815" s="500" t="s">
        <v>689</v>
      </c>
      <c r="K5815" s="500" t="s">
        <v>2306</v>
      </c>
      <c r="L5815" s="500" t="s">
        <v>27724</v>
      </c>
      <c r="M5815" s="500" t="s">
        <v>2307</v>
      </c>
      <c r="N5815" s="500" t="s">
        <v>17698</v>
      </c>
    </row>
    <row r="5816" spans="1:14">
      <c r="A5816" s="500" t="s">
        <v>686</v>
      </c>
      <c r="B5816" s="500" t="s">
        <v>2858</v>
      </c>
      <c r="C5816" s="500" t="s">
        <v>2888</v>
      </c>
      <c r="D5816" s="500" t="s">
        <v>2889</v>
      </c>
      <c r="E5816" s="500" t="s">
        <v>11099</v>
      </c>
      <c r="F5816" s="500" t="s">
        <v>580</v>
      </c>
      <c r="G5816" s="500" t="s">
        <v>17699</v>
      </c>
      <c r="H5816" s="500" t="s">
        <v>3969</v>
      </c>
      <c r="I5816" s="500" t="s">
        <v>688</v>
      </c>
      <c r="J5816" s="500" t="s">
        <v>689</v>
      </c>
      <c r="K5816" s="500" t="s">
        <v>2306</v>
      </c>
      <c r="L5816" s="500" t="s">
        <v>27724</v>
      </c>
      <c r="M5816" s="500" t="s">
        <v>2307</v>
      </c>
      <c r="N5816" s="500" t="s">
        <v>17700</v>
      </c>
    </row>
    <row r="5817" spans="1:14">
      <c r="A5817" s="500" t="s">
        <v>686</v>
      </c>
      <c r="B5817" s="500" t="s">
        <v>2858</v>
      </c>
      <c r="C5817" s="500" t="s">
        <v>2888</v>
      </c>
      <c r="D5817" s="500" t="s">
        <v>2889</v>
      </c>
      <c r="E5817" s="500" t="s">
        <v>11099</v>
      </c>
      <c r="F5817" s="500" t="s">
        <v>580</v>
      </c>
      <c r="G5817" s="500" t="s">
        <v>17701</v>
      </c>
      <c r="H5817" s="500" t="s">
        <v>16404</v>
      </c>
      <c r="I5817" s="500" t="s">
        <v>688</v>
      </c>
      <c r="J5817" s="500" t="s">
        <v>689</v>
      </c>
      <c r="K5817" s="500" t="s">
        <v>2306</v>
      </c>
      <c r="L5817" s="500" t="s">
        <v>27724</v>
      </c>
      <c r="M5817" s="500" t="s">
        <v>2307</v>
      </c>
      <c r="N5817" s="500" t="s">
        <v>17702</v>
      </c>
    </row>
    <row r="5818" spans="1:14">
      <c r="A5818" s="500" t="s">
        <v>686</v>
      </c>
      <c r="B5818" s="500" t="s">
        <v>2858</v>
      </c>
      <c r="C5818" s="500" t="s">
        <v>2888</v>
      </c>
      <c r="D5818" s="500" t="s">
        <v>2889</v>
      </c>
      <c r="E5818" s="500" t="s">
        <v>11099</v>
      </c>
      <c r="F5818" s="500" t="s">
        <v>580</v>
      </c>
      <c r="G5818" s="500" t="s">
        <v>17703</v>
      </c>
      <c r="H5818" s="500" t="s">
        <v>11386</v>
      </c>
      <c r="I5818" s="500" t="s">
        <v>688</v>
      </c>
      <c r="J5818" s="500" t="s">
        <v>689</v>
      </c>
      <c r="K5818" s="500" t="s">
        <v>2306</v>
      </c>
      <c r="L5818" s="500" t="s">
        <v>27724</v>
      </c>
      <c r="M5818" s="500" t="s">
        <v>2307</v>
      </c>
      <c r="N5818" s="500" t="s">
        <v>17704</v>
      </c>
    </row>
    <row r="5819" spans="1:14">
      <c r="A5819" s="500" t="s">
        <v>686</v>
      </c>
      <c r="B5819" s="500" t="s">
        <v>2858</v>
      </c>
      <c r="C5819" s="500" t="s">
        <v>2888</v>
      </c>
      <c r="D5819" s="500" t="s">
        <v>2889</v>
      </c>
      <c r="E5819" s="500" t="s">
        <v>11099</v>
      </c>
      <c r="F5819" s="500" t="s">
        <v>580</v>
      </c>
      <c r="G5819" s="500" t="s">
        <v>17705</v>
      </c>
      <c r="H5819" s="500" t="s">
        <v>16906</v>
      </c>
      <c r="I5819" s="500" t="s">
        <v>688</v>
      </c>
      <c r="J5819" s="500" t="s">
        <v>689</v>
      </c>
      <c r="K5819" s="500" t="s">
        <v>2306</v>
      </c>
      <c r="L5819" s="500" t="s">
        <v>27724</v>
      </c>
      <c r="M5819" s="500" t="s">
        <v>2307</v>
      </c>
      <c r="N5819" s="500" t="s">
        <v>17706</v>
      </c>
    </row>
    <row r="5820" spans="1:14">
      <c r="A5820" s="500" t="s">
        <v>686</v>
      </c>
      <c r="B5820" s="500" t="s">
        <v>2858</v>
      </c>
      <c r="C5820" s="500" t="s">
        <v>2888</v>
      </c>
      <c r="D5820" s="500" t="s">
        <v>2889</v>
      </c>
      <c r="E5820" s="500" t="s">
        <v>11099</v>
      </c>
      <c r="F5820" s="500" t="s">
        <v>580</v>
      </c>
      <c r="G5820" s="500" t="s">
        <v>17707</v>
      </c>
      <c r="H5820" s="500" t="s">
        <v>17158</v>
      </c>
      <c r="I5820" s="500" t="s">
        <v>688</v>
      </c>
      <c r="J5820" s="500" t="s">
        <v>689</v>
      </c>
      <c r="K5820" s="500" t="s">
        <v>2306</v>
      </c>
      <c r="L5820" s="500" t="s">
        <v>27724</v>
      </c>
      <c r="M5820" s="500" t="s">
        <v>2307</v>
      </c>
      <c r="N5820" s="500" t="s">
        <v>17708</v>
      </c>
    </row>
    <row r="5821" spans="1:14">
      <c r="A5821" s="500" t="s">
        <v>686</v>
      </c>
      <c r="B5821" s="500" t="s">
        <v>2858</v>
      </c>
      <c r="C5821" s="500" t="s">
        <v>2888</v>
      </c>
      <c r="D5821" s="500" t="s">
        <v>2889</v>
      </c>
      <c r="E5821" s="500" t="s">
        <v>11099</v>
      </c>
      <c r="F5821" s="500" t="s">
        <v>580</v>
      </c>
      <c r="G5821" s="500" t="s">
        <v>17709</v>
      </c>
      <c r="H5821" s="500" t="s">
        <v>15698</v>
      </c>
      <c r="I5821" s="500" t="s">
        <v>688</v>
      </c>
      <c r="J5821" s="500" t="s">
        <v>689</v>
      </c>
      <c r="K5821" s="500" t="s">
        <v>2306</v>
      </c>
      <c r="L5821" s="500" t="s">
        <v>27724</v>
      </c>
      <c r="M5821" s="500" t="s">
        <v>2307</v>
      </c>
      <c r="N5821" s="500" t="s">
        <v>17710</v>
      </c>
    </row>
    <row r="5822" spans="1:14">
      <c r="A5822" s="500" t="s">
        <v>686</v>
      </c>
      <c r="B5822" s="500" t="s">
        <v>2858</v>
      </c>
      <c r="C5822" s="500" t="s">
        <v>2888</v>
      </c>
      <c r="D5822" s="500" t="s">
        <v>2889</v>
      </c>
      <c r="E5822" s="500" t="s">
        <v>11099</v>
      </c>
      <c r="F5822" s="500" t="s">
        <v>580</v>
      </c>
      <c r="G5822" s="500" t="s">
        <v>17711</v>
      </c>
      <c r="H5822" s="500" t="s">
        <v>17712</v>
      </c>
      <c r="I5822" s="500" t="s">
        <v>688</v>
      </c>
      <c r="J5822" s="500" t="s">
        <v>689</v>
      </c>
      <c r="K5822" s="500" t="s">
        <v>2306</v>
      </c>
      <c r="L5822" s="500" t="s">
        <v>27724</v>
      </c>
      <c r="M5822" s="500" t="s">
        <v>2307</v>
      </c>
      <c r="N5822" s="500" t="s">
        <v>17713</v>
      </c>
    </row>
    <row r="5823" spans="1:14">
      <c r="A5823" s="500" t="s">
        <v>686</v>
      </c>
      <c r="B5823" s="500" t="s">
        <v>2858</v>
      </c>
      <c r="C5823" s="500" t="s">
        <v>2888</v>
      </c>
      <c r="D5823" s="500" t="s">
        <v>2889</v>
      </c>
      <c r="E5823" s="500" t="s">
        <v>11099</v>
      </c>
      <c r="F5823" s="500" t="s">
        <v>580</v>
      </c>
      <c r="G5823" s="500" t="s">
        <v>17714</v>
      </c>
      <c r="H5823" s="500" t="s">
        <v>14408</v>
      </c>
      <c r="I5823" s="500" t="s">
        <v>688</v>
      </c>
      <c r="J5823" s="500" t="s">
        <v>689</v>
      </c>
      <c r="K5823" s="500" t="s">
        <v>2306</v>
      </c>
      <c r="L5823" s="500" t="s">
        <v>27724</v>
      </c>
      <c r="M5823" s="500" t="s">
        <v>2307</v>
      </c>
      <c r="N5823" s="500" t="s">
        <v>17715</v>
      </c>
    </row>
    <row r="5824" spans="1:14">
      <c r="A5824" s="500" t="s">
        <v>686</v>
      </c>
      <c r="B5824" s="500" t="s">
        <v>2858</v>
      </c>
      <c r="C5824" s="500" t="s">
        <v>2888</v>
      </c>
      <c r="D5824" s="500" t="s">
        <v>2889</v>
      </c>
      <c r="E5824" s="500" t="s">
        <v>11099</v>
      </c>
      <c r="F5824" s="500" t="s">
        <v>580</v>
      </c>
      <c r="G5824" s="500" t="s">
        <v>17716</v>
      </c>
      <c r="H5824" s="500" t="s">
        <v>14666</v>
      </c>
      <c r="I5824" s="500" t="s">
        <v>688</v>
      </c>
      <c r="J5824" s="500" t="s">
        <v>689</v>
      </c>
      <c r="K5824" s="500" t="s">
        <v>2306</v>
      </c>
      <c r="L5824" s="500" t="s">
        <v>27724</v>
      </c>
      <c r="M5824" s="500" t="s">
        <v>2307</v>
      </c>
      <c r="N5824" s="500" t="s">
        <v>17717</v>
      </c>
    </row>
    <row r="5825" spans="1:14">
      <c r="A5825" s="500" t="s">
        <v>686</v>
      </c>
      <c r="B5825" s="500" t="s">
        <v>2858</v>
      </c>
      <c r="C5825" s="500" t="s">
        <v>2888</v>
      </c>
      <c r="D5825" s="500" t="s">
        <v>2889</v>
      </c>
      <c r="E5825" s="500" t="s">
        <v>11099</v>
      </c>
      <c r="F5825" s="500" t="s">
        <v>580</v>
      </c>
      <c r="G5825" s="500" t="s">
        <v>17718</v>
      </c>
      <c r="H5825" s="500" t="s">
        <v>14921</v>
      </c>
      <c r="I5825" s="500" t="s">
        <v>688</v>
      </c>
      <c r="J5825" s="500" t="s">
        <v>689</v>
      </c>
      <c r="K5825" s="500" t="s">
        <v>2306</v>
      </c>
      <c r="L5825" s="500" t="s">
        <v>27724</v>
      </c>
      <c r="M5825" s="500" t="s">
        <v>2307</v>
      </c>
      <c r="N5825" s="500" t="s">
        <v>17719</v>
      </c>
    </row>
    <row r="5826" spans="1:14">
      <c r="A5826" s="500" t="s">
        <v>686</v>
      </c>
      <c r="B5826" s="500" t="s">
        <v>2858</v>
      </c>
      <c r="C5826" s="500" t="s">
        <v>2888</v>
      </c>
      <c r="D5826" s="500" t="s">
        <v>2889</v>
      </c>
      <c r="E5826" s="500" t="s">
        <v>11099</v>
      </c>
      <c r="F5826" s="500" t="s">
        <v>580</v>
      </c>
      <c r="G5826" s="500" t="s">
        <v>17720</v>
      </c>
      <c r="H5826" s="500" t="s">
        <v>3903</v>
      </c>
      <c r="I5826" s="500" t="s">
        <v>688</v>
      </c>
      <c r="J5826" s="500" t="s">
        <v>689</v>
      </c>
      <c r="K5826" s="500" t="s">
        <v>2306</v>
      </c>
      <c r="L5826" s="500" t="s">
        <v>27724</v>
      </c>
      <c r="M5826" s="500" t="s">
        <v>2307</v>
      </c>
      <c r="N5826" s="500" t="s">
        <v>17721</v>
      </c>
    </row>
    <row r="5827" spans="1:14">
      <c r="A5827" s="500" t="s">
        <v>686</v>
      </c>
      <c r="B5827" s="500" t="s">
        <v>2858</v>
      </c>
      <c r="C5827" s="500" t="s">
        <v>2888</v>
      </c>
      <c r="D5827" s="500" t="s">
        <v>2889</v>
      </c>
      <c r="E5827" s="500" t="s">
        <v>11099</v>
      </c>
      <c r="F5827" s="500" t="s">
        <v>580</v>
      </c>
      <c r="G5827" s="500" t="s">
        <v>17722</v>
      </c>
      <c r="H5827" s="500" t="s">
        <v>15698</v>
      </c>
      <c r="I5827" s="500" t="s">
        <v>688</v>
      </c>
      <c r="J5827" s="500" t="s">
        <v>689</v>
      </c>
      <c r="K5827" s="500" t="s">
        <v>2306</v>
      </c>
      <c r="L5827" s="500" t="s">
        <v>27724</v>
      </c>
      <c r="M5827" s="500" t="s">
        <v>2307</v>
      </c>
      <c r="N5827" s="500" t="s">
        <v>17723</v>
      </c>
    </row>
    <row r="5828" spans="1:14">
      <c r="A5828" s="500" t="s">
        <v>686</v>
      </c>
      <c r="B5828" s="500" t="s">
        <v>2858</v>
      </c>
      <c r="C5828" s="500" t="s">
        <v>2888</v>
      </c>
      <c r="D5828" s="500" t="s">
        <v>2889</v>
      </c>
      <c r="E5828" s="500" t="s">
        <v>11099</v>
      </c>
      <c r="F5828" s="500" t="s">
        <v>580</v>
      </c>
      <c r="G5828" s="500" t="s">
        <v>17724</v>
      </c>
      <c r="H5828" s="500" t="s">
        <v>15949</v>
      </c>
      <c r="I5828" s="500" t="s">
        <v>688</v>
      </c>
      <c r="J5828" s="500" t="s">
        <v>689</v>
      </c>
      <c r="K5828" s="500" t="s">
        <v>2306</v>
      </c>
      <c r="L5828" s="500" t="s">
        <v>27724</v>
      </c>
      <c r="M5828" s="500" t="s">
        <v>2307</v>
      </c>
      <c r="N5828" s="500" t="s">
        <v>17725</v>
      </c>
    </row>
    <row r="5829" spans="1:14">
      <c r="A5829" s="500" t="s">
        <v>686</v>
      </c>
      <c r="B5829" s="500" t="s">
        <v>2858</v>
      </c>
      <c r="C5829" s="500" t="s">
        <v>2888</v>
      </c>
      <c r="D5829" s="500" t="s">
        <v>2889</v>
      </c>
      <c r="E5829" s="500" t="s">
        <v>11099</v>
      </c>
      <c r="F5829" s="500" t="s">
        <v>580</v>
      </c>
      <c r="G5829" s="500" t="s">
        <v>17726</v>
      </c>
      <c r="H5829" s="500" t="s">
        <v>16202</v>
      </c>
      <c r="I5829" s="500" t="s">
        <v>688</v>
      </c>
      <c r="J5829" s="500" t="s">
        <v>689</v>
      </c>
      <c r="K5829" s="500" t="s">
        <v>2306</v>
      </c>
      <c r="L5829" s="500" t="s">
        <v>27724</v>
      </c>
      <c r="M5829" s="500" t="s">
        <v>2307</v>
      </c>
      <c r="N5829" s="500" t="s">
        <v>17727</v>
      </c>
    </row>
    <row r="5830" spans="1:14">
      <c r="A5830" s="500" t="s">
        <v>686</v>
      </c>
      <c r="B5830" s="500" t="s">
        <v>2858</v>
      </c>
      <c r="C5830" s="500" t="s">
        <v>2888</v>
      </c>
      <c r="D5830" s="500" t="s">
        <v>2889</v>
      </c>
      <c r="E5830" s="500" t="s">
        <v>11099</v>
      </c>
      <c r="F5830" s="500" t="s">
        <v>580</v>
      </c>
      <c r="G5830" s="500" t="s">
        <v>17728</v>
      </c>
      <c r="H5830" s="500" t="s">
        <v>16455</v>
      </c>
      <c r="I5830" s="500" t="s">
        <v>688</v>
      </c>
      <c r="J5830" s="500" t="s">
        <v>689</v>
      </c>
      <c r="K5830" s="500" t="s">
        <v>2306</v>
      </c>
      <c r="L5830" s="500" t="s">
        <v>27724</v>
      </c>
      <c r="M5830" s="500" t="s">
        <v>2307</v>
      </c>
      <c r="N5830" s="500" t="s">
        <v>17729</v>
      </c>
    </row>
    <row r="5831" spans="1:14">
      <c r="A5831" s="500" t="s">
        <v>686</v>
      </c>
      <c r="B5831" s="500" t="s">
        <v>2858</v>
      </c>
      <c r="C5831" s="500" t="s">
        <v>2888</v>
      </c>
      <c r="D5831" s="500" t="s">
        <v>2889</v>
      </c>
      <c r="E5831" s="500" t="s">
        <v>11099</v>
      </c>
      <c r="F5831" s="500" t="s">
        <v>580</v>
      </c>
      <c r="G5831" s="500" t="s">
        <v>17730</v>
      </c>
      <c r="H5831" s="500" t="s">
        <v>2887</v>
      </c>
      <c r="I5831" s="500" t="s">
        <v>688</v>
      </c>
      <c r="J5831" s="500" t="s">
        <v>689</v>
      </c>
      <c r="K5831" s="500" t="s">
        <v>2306</v>
      </c>
      <c r="L5831" s="500" t="s">
        <v>27724</v>
      </c>
      <c r="M5831" s="500" t="s">
        <v>2307</v>
      </c>
      <c r="N5831" s="500" t="s">
        <v>17731</v>
      </c>
    </row>
    <row r="5832" spans="1:14">
      <c r="A5832" s="500" t="s">
        <v>686</v>
      </c>
      <c r="B5832" s="500" t="s">
        <v>2858</v>
      </c>
      <c r="C5832" s="500" t="s">
        <v>2888</v>
      </c>
      <c r="D5832" s="500" t="s">
        <v>2889</v>
      </c>
      <c r="E5832" s="500" t="s">
        <v>11099</v>
      </c>
      <c r="F5832" s="500" t="s">
        <v>580</v>
      </c>
      <c r="G5832" s="500" t="s">
        <v>17732</v>
      </c>
      <c r="H5832" s="500" t="s">
        <v>11359</v>
      </c>
      <c r="I5832" s="500" t="s">
        <v>688</v>
      </c>
      <c r="J5832" s="500" t="s">
        <v>689</v>
      </c>
      <c r="K5832" s="500" t="s">
        <v>2306</v>
      </c>
      <c r="L5832" s="500" t="s">
        <v>27724</v>
      </c>
      <c r="M5832" s="500" t="s">
        <v>2307</v>
      </c>
      <c r="N5832" s="500" t="s">
        <v>17733</v>
      </c>
    </row>
    <row r="5833" spans="1:14">
      <c r="A5833" s="500" t="s">
        <v>686</v>
      </c>
      <c r="B5833" s="500" t="s">
        <v>2858</v>
      </c>
      <c r="C5833" s="500" t="s">
        <v>2888</v>
      </c>
      <c r="D5833" s="500" t="s">
        <v>2889</v>
      </c>
      <c r="E5833" s="500" t="s">
        <v>11099</v>
      </c>
      <c r="F5833" s="500" t="s">
        <v>580</v>
      </c>
      <c r="G5833" s="500" t="s">
        <v>17734</v>
      </c>
      <c r="H5833" s="500" t="s">
        <v>11569</v>
      </c>
      <c r="I5833" s="500" t="s">
        <v>688</v>
      </c>
      <c r="J5833" s="500" t="s">
        <v>689</v>
      </c>
      <c r="K5833" s="500" t="s">
        <v>2306</v>
      </c>
      <c r="L5833" s="500" t="s">
        <v>27724</v>
      </c>
      <c r="M5833" s="500" t="s">
        <v>2307</v>
      </c>
      <c r="N5833" s="500" t="s">
        <v>17735</v>
      </c>
    </row>
    <row r="5834" spans="1:14">
      <c r="A5834" s="500" t="s">
        <v>686</v>
      </c>
      <c r="B5834" s="500" t="s">
        <v>2858</v>
      </c>
      <c r="C5834" s="500" t="s">
        <v>2888</v>
      </c>
      <c r="D5834" s="500" t="s">
        <v>2889</v>
      </c>
      <c r="E5834" s="500" t="s">
        <v>11099</v>
      </c>
      <c r="F5834" s="500" t="s">
        <v>580</v>
      </c>
      <c r="G5834" s="500" t="s">
        <v>17736</v>
      </c>
      <c r="H5834" s="500" t="s">
        <v>17460</v>
      </c>
      <c r="I5834" s="500" t="s">
        <v>688</v>
      </c>
      <c r="J5834" s="500" t="s">
        <v>689</v>
      </c>
      <c r="K5834" s="500" t="s">
        <v>2306</v>
      </c>
      <c r="L5834" s="500" t="s">
        <v>27724</v>
      </c>
      <c r="M5834" s="500" t="s">
        <v>2307</v>
      </c>
      <c r="N5834" s="500" t="s">
        <v>17737</v>
      </c>
    </row>
    <row r="5835" spans="1:14">
      <c r="A5835" s="500" t="s">
        <v>686</v>
      </c>
      <c r="B5835" s="500" t="s">
        <v>2858</v>
      </c>
      <c r="C5835" s="500" t="s">
        <v>2888</v>
      </c>
      <c r="D5835" s="500" t="s">
        <v>2889</v>
      </c>
      <c r="E5835" s="500" t="s">
        <v>11099</v>
      </c>
      <c r="F5835" s="500" t="s">
        <v>580</v>
      </c>
      <c r="G5835" s="500" t="s">
        <v>17738</v>
      </c>
      <c r="H5835" s="500" t="s">
        <v>14408</v>
      </c>
      <c r="I5835" s="500" t="s">
        <v>688</v>
      </c>
      <c r="J5835" s="500" t="s">
        <v>689</v>
      </c>
      <c r="K5835" s="500" t="s">
        <v>2306</v>
      </c>
      <c r="L5835" s="500" t="s">
        <v>27724</v>
      </c>
      <c r="M5835" s="500" t="s">
        <v>2307</v>
      </c>
      <c r="N5835" s="500" t="s">
        <v>17739</v>
      </c>
    </row>
    <row r="5836" spans="1:14">
      <c r="A5836" s="500" t="s">
        <v>686</v>
      </c>
      <c r="B5836" s="500" t="s">
        <v>2858</v>
      </c>
      <c r="C5836" s="500" t="s">
        <v>2888</v>
      </c>
      <c r="D5836" s="500" t="s">
        <v>2889</v>
      </c>
      <c r="E5836" s="500" t="s">
        <v>11099</v>
      </c>
      <c r="F5836" s="500" t="s">
        <v>580</v>
      </c>
      <c r="G5836" s="500" t="s">
        <v>17740</v>
      </c>
      <c r="H5836" s="500" t="s">
        <v>14666</v>
      </c>
      <c r="I5836" s="500" t="s">
        <v>688</v>
      </c>
      <c r="J5836" s="500" t="s">
        <v>689</v>
      </c>
      <c r="K5836" s="500" t="s">
        <v>2306</v>
      </c>
      <c r="L5836" s="500" t="s">
        <v>27724</v>
      </c>
      <c r="M5836" s="500" t="s">
        <v>2307</v>
      </c>
      <c r="N5836" s="500" t="s">
        <v>17741</v>
      </c>
    </row>
    <row r="5837" spans="1:14">
      <c r="A5837" s="500" t="s">
        <v>686</v>
      </c>
      <c r="B5837" s="500" t="s">
        <v>2858</v>
      </c>
      <c r="C5837" s="500" t="s">
        <v>2888</v>
      </c>
      <c r="D5837" s="500" t="s">
        <v>2889</v>
      </c>
      <c r="E5837" s="500" t="s">
        <v>11099</v>
      </c>
      <c r="F5837" s="500" t="s">
        <v>580</v>
      </c>
      <c r="G5837" s="500" t="s">
        <v>17742</v>
      </c>
      <c r="H5837" s="500" t="s">
        <v>14921</v>
      </c>
      <c r="I5837" s="500" t="s">
        <v>688</v>
      </c>
      <c r="J5837" s="500" t="s">
        <v>689</v>
      </c>
      <c r="K5837" s="500" t="s">
        <v>2306</v>
      </c>
      <c r="L5837" s="500" t="s">
        <v>27724</v>
      </c>
      <c r="M5837" s="500" t="s">
        <v>2307</v>
      </c>
      <c r="N5837" s="500" t="s">
        <v>17743</v>
      </c>
    </row>
    <row r="5838" spans="1:14">
      <c r="A5838" s="500" t="s">
        <v>686</v>
      </c>
      <c r="B5838" s="500" t="s">
        <v>2858</v>
      </c>
      <c r="C5838" s="500" t="s">
        <v>2888</v>
      </c>
      <c r="D5838" s="500" t="s">
        <v>2889</v>
      </c>
      <c r="E5838" s="500" t="s">
        <v>11099</v>
      </c>
      <c r="F5838" s="500" t="s">
        <v>580</v>
      </c>
      <c r="G5838" s="500" t="s">
        <v>17744</v>
      </c>
      <c r="H5838" s="500" t="s">
        <v>3903</v>
      </c>
      <c r="I5838" s="500" t="s">
        <v>688</v>
      </c>
      <c r="J5838" s="500" t="s">
        <v>689</v>
      </c>
      <c r="K5838" s="500" t="s">
        <v>2306</v>
      </c>
      <c r="L5838" s="500" t="s">
        <v>27724</v>
      </c>
      <c r="M5838" s="500" t="s">
        <v>2307</v>
      </c>
      <c r="N5838" s="500" t="s">
        <v>17745</v>
      </c>
    </row>
    <row r="5839" spans="1:14">
      <c r="A5839" s="500" t="s">
        <v>686</v>
      </c>
      <c r="B5839" s="500" t="s">
        <v>2858</v>
      </c>
      <c r="C5839" s="500" t="s">
        <v>2888</v>
      </c>
      <c r="D5839" s="500" t="s">
        <v>2889</v>
      </c>
      <c r="E5839" s="500" t="s">
        <v>11099</v>
      </c>
      <c r="F5839" s="500" t="s">
        <v>580</v>
      </c>
      <c r="G5839" s="500" t="s">
        <v>17746</v>
      </c>
      <c r="H5839" s="500" t="s">
        <v>15698</v>
      </c>
      <c r="I5839" s="500" t="s">
        <v>688</v>
      </c>
      <c r="J5839" s="500" t="s">
        <v>689</v>
      </c>
      <c r="K5839" s="500" t="s">
        <v>2306</v>
      </c>
      <c r="L5839" s="500" t="s">
        <v>27724</v>
      </c>
      <c r="M5839" s="500" t="s">
        <v>2307</v>
      </c>
      <c r="N5839" s="500" t="s">
        <v>17747</v>
      </c>
    </row>
    <row r="5840" spans="1:14">
      <c r="A5840" s="500" t="s">
        <v>686</v>
      </c>
      <c r="B5840" s="500" t="s">
        <v>2858</v>
      </c>
      <c r="C5840" s="500" t="s">
        <v>2888</v>
      </c>
      <c r="D5840" s="500" t="s">
        <v>2889</v>
      </c>
      <c r="E5840" s="500" t="s">
        <v>11099</v>
      </c>
      <c r="F5840" s="500" t="s">
        <v>580</v>
      </c>
      <c r="G5840" s="500" t="s">
        <v>17748</v>
      </c>
      <c r="H5840" s="500" t="s">
        <v>15949</v>
      </c>
      <c r="I5840" s="500" t="s">
        <v>688</v>
      </c>
      <c r="J5840" s="500" t="s">
        <v>689</v>
      </c>
      <c r="K5840" s="500" t="s">
        <v>2306</v>
      </c>
      <c r="L5840" s="500" t="s">
        <v>27724</v>
      </c>
      <c r="M5840" s="500" t="s">
        <v>2307</v>
      </c>
      <c r="N5840" s="500" t="s">
        <v>17749</v>
      </c>
    </row>
    <row r="5841" spans="1:14">
      <c r="A5841" s="500" t="s">
        <v>686</v>
      </c>
      <c r="B5841" s="500" t="s">
        <v>2858</v>
      </c>
      <c r="C5841" s="500" t="s">
        <v>2888</v>
      </c>
      <c r="D5841" s="500" t="s">
        <v>2889</v>
      </c>
      <c r="E5841" s="500" t="s">
        <v>11099</v>
      </c>
      <c r="F5841" s="500" t="s">
        <v>580</v>
      </c>
      <c r="G5841" s="500" t="s">
        <v>17750</v>
      </c>
      <c r="H5841" s="500" t="s">
        <v>16202</v>
      </c>
      <c r="I5841" s="500" t="s">
        <v>688</v>
      </c>
      <c r="J5841" s="500" t="s">
        <v>689</v>
      </c>
      <c r="K5841" s="500" t="s">
        <v>2306</v>
      </c>
      <c r="L5841" s="500" t="s">
        <v>27724</v>
      </c>
      <c r="M5841" s="500" t="s">
        <v>2307</v>
      </c>
      <c r="N5841" s="500" t="s">
        <v>17751</v>
      </c>
    </row>
    <row r="5842" spans="1:14">
      <c r="A5842" s="500" t="s">
        <v>686</v>
      </c>
      <c r="B5842" s="500" t="s">
        <v>2858</v>
      </c>
      <c r="C5842" s="500" t="s">
        <v>2888</v>
      </c>
      <c r="D5842" s="500" t="s">
        <v>2889</v>
      </c>
      <c r="E5842" s="500" t="s">
        <v>11099</v>
      </c>
      <c r="F5842" s="500" t="s">
        <v>580</v>
      </c>
      <c r="G5842" s="500" t="s">
        <v>17752</v>
      </c>
      <c r="H5842" s="500" t="s">
        <v>16455</v>
      </c>
      <c r="I5842" s="500" t="s">
        <v>688</v>
      </c>
      <c r="J5842" s="500" t="s">
        <v>689</v>
      </c>
      <c r="K5842" s="500" t="s">
        <v>2306</v>
      </c>
      <c r="L5842" s="500" t="s">
        <v>27724</v>
      </c>
      <c r="M5842" s="500" t="s">
        <v>2307</v>
      </c>
      <c r="N5842" s="500" t="s">
        <v>17753</v>
      </c>
    </row>
    <row r="5843" spans="1:14">
      <c r="A5843" s="500" t="s">
        <v>686</v>
      </c>
      <c r="B5843" s="500" t="s">
        <v>2858</v>
      </c>
      <c r="C5843" s="500" t="s">
        <v>2888</v>
      </c>
      <c r="D5843" s="500" t="s">
        <v>2889</v>
      </c>
      <c r="E5843" s="500" t="s">
        <v>11099</v>
      </c>
      <c r="F5843" s="500" t="s">
        <v>580</v>
      </c>
      <c r="G5843" s="500" t="s">
        <v>17754</v>
      </c>
      <c r="H5843" s="500" t="s">
        <v>2887</v>
      </c>
      <c r="I5843" s="500" t="s">
        <v>688</v>
      </c>
      <c r="J5843" s="500" t="s">
        <v>689</v>
      </c>
      <c r="K5843" s="500" t="s">
        <v>2306</v>
      </c>
      <c r="L5843" s="500" t="s">
        <v>27724</v>
      </c>
      <c r="M5843" s="500" t="s">
        <v>2307</v>
      </c>
      <c r="N5843" s="500" t="s">
        <v>17755</v>
      </c>
    </row>
    <row r="5844" spans="1:14">
      <c r="A5844" s="500" t="s">
        <v>686</v>
      </c>
      <c r="B5844" s="500" t="s">
        <v>2858</v>
      </c>
      <c r="C5844" s="500" t="s">
        <v>2888</v>
      </c>
      <c r="D5844" s="500" t="s">
        <v>2889</v>
      </c>
      <c r="E5844" s="500" t="s">
        <v>11099</v>
      </c>
      <c r="F5844" s="500" t="s">
        <v>580</v>
      </c>
      <c r="G5844" s="500" t="s">
        <v>17756</v>
      </c>
      <c r="H5844" s="500" t="s">
        <v>11359</v>
      </c>
      <c r="I5844" s="500" t="s">
        <v>688</v>
      </c>
      <c r="J5844" s="500" t="s">
        <v>689</v>
      </c>
      <c r="K5844" s="500" t="s">
        <v>2306</v>
      </c>
      <c r="L5844" s="500" t="s">
        <v>27724</v>
      </c>
      <c r="M5844" s="500" t="s">
        <v>2307</v>
      </c>
      <c r="N5844" s="500" t="s">
        <v>17757</v>
      </c>
    </row>
    <row r="5845" spans="1:14">
      <c r="A5845" s="500" t="s">
        <v>686</v>
      </c>
      <c r="B5845" s="500" t="s">
        <v>2858</v>
      </c>
      <c r="C5845" s="500" t="s">
        <v>2888</v>
      </c>
      <c r="D5845" s="500" t="s">
        <v>2889</v>
      </c>
      <c r="E5845" s="500" t="s">
        <v>11099</v>
      </c>
      <c r="F5845" s="500" t="s">
        <v>580</v>
      </c>
      <c r="G5845" s="500" t="s">
        <v>17758</v>
      </c>
      <c r="H5845" s="500" t="s">
        <v>11569</v>
      </c>
      <c r="I5845" s="500" t="s">
        <v>688</v>
      </c>
      <c r="J5845" s="500" t="s">
        <v>689</v>
      </c>
      <c r="K5845" s="500" t="s">
        <v>2306</v>
      </c>
      <c r="L5845" s="500" t="s">
        <v>27724</v>
      </c>
      <c r="M5845" s="500" t="s">
        <v>2307</v>
      </c>
      <c r="N5845" s="500" t="s">
        <v>17759</v>
      </c>
    </row>
    <row r="5846" spans="1:14">
      <c r="A5846" s="500" t="s">
        <v>686</v>
      </c>
      <c r="B5846" s="500" t="s">
        <v>2858</v>
      </c>
      <c r="C5846" s="500" t="s">
        <v>2888</v>
      </c>
      <c r="D5846" s="500" t="s">
        <v>2889</v>
      </c>
      <c r="E5846" s="500" t="s">
        <v>11099</v>
      </c>
      <c r="F5846" s="500" t="s">
        <v>580</v>
      </c>
      <c r="G5846" s="500" t="s">
        <v>17760</v>
      </c>
      <c r="H5846" s="500" t="s">
        <v>17460</v>
      </c>
      <c r="I5846" s="500" t="s">
        <v>688</v>
      </c>
      <c r="J5846" s="500" t="s">
        <v>689</v>
      </c>
      <c r="K5846" s="500" t="s">
        <v>2306</v>
      </c>
      <c r="L5846" s="500" t="s">
        <v>27724</v>
      </c>
      <c r="M5846" s="500" t="s">
        <v>2307</v>
      </c>
      <c r="N5846" s="500" t="s">
        <v>17761</v>
      </c>
    </row>
    <row r="5847" spans="1:14">
      <c r="A5847" s="500" t="s">
        <v>686</v>
      </c>
      <c r="B5847" s="500" t="s">
        <v>2858</v>
      </c>
      <c r="C5847" s="500" t="s">
        <v>2888</v>
      </c>
      <c r="D5847" s="500" t="s">
        <v>2889</v>
      </c>
      <c r="E5847" s="500" t="s">
        <v>11099</v>
      </c>
      <c r="F5847" s="500" t="s">
        <v>580</v>
      </c>
      <c r="G5847" s="500" t="s">
        <v>17762</v>
      </c>
      <c r="H5847" s="500" t="s">
        <v>14247</v>
      </c>
      <c r="I5847" s="500" t="s">
        <v>688</v>
      </c>
      <c r="J5847" s="500" t="s">
        <v>689</v>
      </c>
      <c r="K5847" s="500" t="s">
        <v>2306</v>
      </c>
      <c r="L5847" s="500" t="s">
        <v>27724</v>
      </c>
      <c r="M5847" s="500" t="s">
        <v>2307</v>
      </c>
      <c r="N5847" s="500" t="s">
        <v>17763</v>
      </c>
    </row>
    <row r="5848" spans="1:14">
      <c r="A5848" s="500" t="s">
        <v>686</v>
      </c>
      <c r="B5848" s="500" t="s">
        <v>2858</v>
      </c>
      <c r="C5848" s="500" t="s">
        <v>2888</v>
      </c>
      <c r="D5848" s="500" t="s">
        <v>2889</v>
      </c>
      <c r="E5848" s="500" t="s">
        <v>11099</v>
      </c>
      <c r="F5848" s="500" t="s">
        <v>580</v>
      </c>
      <c r="G5848" s="500" t="s">
        <v>17764</v>
      </c>
      <c r="H5848" s="500" t="s">
        <v>11296</v>
      </c>
      <c r="I5848" s="500" t="s">
        <v>688</v>
      </c>
      <c r="J5848" s="500" t="s">
        <v>689</v>
      </c>
      <c r="K5848" s="500" t="s">
        <v>2306</v>
      </c>
      <c r="L5848" s="500" t="s">
        <v>27724</v>
      </c>
      <c r="M5848" s="500" t="s">
        <v>2307</v>
      </c>
      <c r="N5848" s="500" t="s">
        <v>17765</v>
      </c>
    </row>
    <row r="5849" spans="1:14">
      <c r="A5849" s="500" t="s">
        <v>686</v>
      </c>
      <c r="B5849" s="500" t="s">
        <v>2858</v>
      </c>
      <c r="C5849" s="500" t="s">
        <v>2888</v>
      </c>
      <c r="D5849" s="500" t="s">
        <v>2889</v>
      </c>
      <c r="E5849" s="500" t="s">
        <v>11099</v>
      </c>
      <c r="F5849" s="500" t="s">
        <v>580</v>
      </c>
      <c r="G5849" s="500" t="s">
        <v>17766</v>
      </c>
      <c r="H5849" s="500" t="s">
        <v>14717</v>
      </c>
      <c r="I5849" s="500" t="s">
        <v>688</v>
      </c>
      <c r="J5849" s="500" t="s">
        <v>689</v>
      </c>
      <c r="K5849" s="500" t="s">
        <v>2306</v>
      </c>
      <c r="L5849" s="500" t="s">
        <v>27724</v>
      </c>
      <c r="M5849" s="500" t="s">
        <v>2307</v>
      </c>
      <c r="N5849" s="500" t="s">
        <v>17767</v>
      </c>
    </row>
    <row r="5850" spans="1:14">
      <c r="A5850" s="500" t="s">
        <v>686</v>
      </c>
      <c r="B5850" s="500" t="s">
        <v>2858</v>
      </c>
      <c r="C5850" s="500" t="s">
        <v>2888</v>
      </c>
      <c r="D5850" s="500" t="s">
        <v>2889</v>
      </c>
      <c r="E5850" s="500" t="s">
        <v>11099</v>
      </c>
      <c r="F5850" s="500" t="s">
        <v>580</v>
      </c>
      <c r="G5850" s="500" t="s">
        <v>17768</v>
      </c>
      <c r="H5850" s="500" t="s">
        <v>6980</v>
      </c>
      <c r="I5850" s="500" t="s">
        <v>688</v>
      </c>
      <c r="J5850" s="500" t="s">
        <v>689</v>
      </c>
      <c r="K5850" s="500" t="s">
        <v>2306</v>
      </c>
      <c r="L5850" s="500" t="s">
        <v>27724</v>
      </c>
      <c r="M5850" s="500" t="s">
        <v>2307</v>
      </c>
      <c r="N5850" s="500" t="s">
        <v>17769</v>
      </c>
    </row>
    <row r="5851" spans="1:14">
      <c r="A5851" s="500" t="s">
        <v>686</v>
      </c>
      <c r="B5851" s="500" t="s">
        <v>2858</v>
      </c>
      <c r="C5851" s="500" t="s">
        <v>2888</v>
      </c>
      <c r="D5851" s="500" t="s">
        <v>2889</v>
      </c>
      <c r="E5851" s="500" t="s">
        <v>11099</v>
      </c>
      <c r="F5851" s="500" t="s">
        <v>580</v>
      </c>
      <c r="G5851" s="500" t="s">
        <v>17770</v>
      </c>
      <c r="H5851" s="500" t="s">
        <v>15496</v>
      </c>
      <c r="I5851" s="500" t="s">
        <v>688</v>
      </c>
      <c r="J5851" s="500" t="s">
        <v>689</v>
      </c>
      <c r="K5851" s="500" t="s">
        <v>2306</v>
      </c>
      <c r="L5851" s="500" t="s">
        <v>27724</v>
      </c>
      <c r="M5851" s="500" t="s">
        <v>2307</v>
      </c>
      <c r="N5851" s="500" t="s">
        <v>17771</v>
      </c>
    </row>
    <row r="5852" spans="1:14">
      <c r="A5852" s="500" t="s">
        <v>686</v>
      </c>
      <c r="B5852" s="500" t="s">
        <v>2858</v>
      </c>
      <c r="C5852" s="500" t="s">
        <v>2888</v>
      </c>
      <c r="D5852" s="500" t="s">
        <v>2889</v>
      </c>
      <c r="E5852" s="500" t="s">
        <v>11099</v>
      </c>
      <c r="F5852" s="500" t="s">
        <v>580</v>
      </c>
      <c r="G5852" s="500" t="s">
        <v>17772</v>
      </c>
      <c r="H5852" s="500" t="s">
        <v>11835</v>
      </c>
      <c r="I5852" s="500" t="s">
        <v>688</v>
      </c>
      <c r="J5852" s="500" t="s">
        <v>689</v>
      </c>
      <c r="K5852" s="500" t="s">
        <v>2306</v>
      </c>
      <c r="L5852" s="500" t="s">
        <v>27724</v>
      </c>
      <c r="M5852" s="500" t="s">
        <v>2307</v>
      </c>
      <c r="N5852" s="500" t="s">
        <v>17773</v>
      </c>
    </row>
    <row r="5853" spans="1:14">
      <c r="A5853" s="500" t="s">
        <v>686</v>
      </c>
      <c r="B5853" s="500" t="s">
        <v>2858</v>
      </c>
      <c r="C5853" s="500" t="s">
        <v>2888</v>
      </c>
      <c r="D5853" s="500" t="s">
        <v>2889</v>
      </c>
      <c r="E5853" s="500" t="s">
        <v>11099</v>
      </c>
      <c r="F5853" s="500" t="s">
        <v>580</v>
      </c>
      <c r="G5853" s="500" t="s">
        <v>17774</v>
      </c>
      <c r="H5853" s="500" t="s">
        <v>16000</v>
      </c>
      <c r="I5853" s="500" t="s">
        <v>688</v>
      </c>
      <c r="J5853" s="500" t="s">
        <v>689</v>
      </c>
      <c r="K5853" s="500" t="s">
        <v>2306</v>
      </c>
      <c r="L5853" s="500" t="s">
        <v>27724</v>
      </c>
      <c r="M5853" s="500" t="s">
        <v>2307</v>
      </c>
      <c r="N5853" s="500" t="s">
        <v>17775</v>
      </c>
    </row>
    <row r="5854" spans="1:14">
      <c r="A5854" s="500" t="s">
        <v>686</v>
      </c>
      <c r="B5854" s="500" t="s">
        <v>2858</v>
      </c>
      <c r="C5854" s="500" t="s">
        <v>2888</v>
      </c>
      <c r="D5854" s="500" t="s">
        <v>2889</v>
      </c>
      <c r="E5854" s="500" t="s">
        <v>11099</v>
      </c>
      <c r="F5854" s="500" t="s">
        <v>580</v>
      </c>
      <c r="G5854" s="500" t="s">
        <v>17776</v>
      </c>
      <c r="H5854" s="500" t="s">
        <v>11825</v>
      </c>
      <c r="I5854" s="500" t="s">
        <v>688</v>
      </c>
      <c r="J5854" s="500" t="s">
        <v>689</v>
      </c>
      <c r="K5854" s="500" t="s">
        <v>2306</v>
      </c>
      <c r="L5854" s="500" t="s">
        <v>27724</v>
      </c>
      <c r="M5854" s="500" t="s">
        <v>2307</v>
      </c>
      <c r="N5854" s="500" t="s">
        <v>17777</v>
      </c>
    </row>
    <row r="5855" spans="1:14">
      <c r="A5855" s="500" t="s">
        <v>686</v>
      </c>
      <c r="B5855" s="500" t="s">
        <v>2858</v>
      </c>
      <c r="C5855" s="500" t="s">
        <v>2888</v>
      </c>
      <c r="D5855" s="500" t="s">
        <v>2889</v>
      </c>
      <c r="E5855" s="500" t="s">
        <v>11099</v>
      </c>
      <c r="F5855" s="500" t="s">
        <v>580</v>
      </c>
      <c r="G5855" s="500" t="s">
        <v>17778</v>
      </c>
      <c r="H5855" s="500" t="s">
        <v>11049</v>
      </c>
      <c r="I5855" s="500" t="s">
        <v>688</v>
      </c>
      <c r="J5855" s="500" t="s">
        <v>689</v>
      </c>
      <c r="K5855" s="500" t="s">
        <v>2306</v>
      </c>
      <c r="L5855" s="500" t="s">
        <v>27724</v>
      </c>
      <c r="M5855" s="500" t="s">
        <v>2307</v>
      </c>
      <c r="N5855" s="500" t="s">
        <v>17779</v>
      </c>
    </row>
    <row r="5856" spans="1:14">
      <c r="A5856" s="500" t="s">
        <v>686</v>
      </c>
      <c r="B5856" s="500" t="s">
        <v>2858</v>
      </c>
      <c r="C5856" s="500" t="s">
        <v>2888</v>
      </c>
      <c r="D5856" s="500" t="s">
        <v>2889</v>
      </c>
      <c r="E5856" s="500" t="s">
        <v>11099</v>
      </c>
      <c r="F5856" s="500" t="s">
        <v>580</v>
      </c>
      <c r="G5856" s="500" t="s">
        <v>17780</v>
      </c>
      <c r="H5856" s="500" t="s">
        <v>14269</v>
      </c>
      <c r="I5856" s="500" t="s">
        <v>688</v>
      </c>
      <c r="J5856" s="500" t="s">
        <v>689</v>
      </c>
      <c r="K5856" s="500" t="s">
        <v>2306</v>
      </c>
      <c r="L5856" s="500" t="s">
        <v>27724</v>
      </c>
      <c r="M5856" s="500" t="s">
        <v>2307</v>
      </c>
      <c r="N5856" s="500" t="s">
        <v>17781</v>
      </c>
    </row>
    <row r="5857" spans="1:14">
      <c r="A5857" s="500" t="s">
        <v>686</v>
      </c>
      <c r="B5857" s="500" t="s">
        <v>2858</v>
      </c>
      <c r="C5857" s="500" t="s">
        <v>2888</v>
      </c>
      <c r="D5857" s="500" t="s">
        <v>2889</v>
      </c>
      <c r="E5857" s="500" t="s">
        <v>11099</v>
      </c>
      <c r="F5857" s="500" t="s">
        <v>580</v>
      </c>
      <c r="G5857" s="500" t="s">
        <v>17782</v>
      </c>
      <c r="H5857" s="500" t="s">
        <v>6982</v>
      </c>
      <c r="I5857" s="500" t="s">
        <v>688</v>
      </c>
      <c r="J5857" s="500" t="s">
        <v>689</v>
      </c>
      <c r="K5857" s="500" t="s">
        <v>2306</v>
      </c>
      <c r="L5857" s="500" t="s">
        <v>27724</v>
      </c>
      <c r="M5857" s="500" t="s">
        <v>2307</v>
      </c>
      <c r="N5857" s="500" t="s">
        <v>17783</v>
      </c>
    </row>
    <row r="5858" spans="1:14">
      <c r="A5858" s="500" t="s">
        <v>686</v>
      </c>
      <c r="B5858" s="500" t="s">
        <v>2858</v>
      </c>
      <c r="C5858" s="500" t="s">
        <v>2888</v>
      </c>
      <c r="D5858" s="500" t="s">
        <v>2889</v>
      </c>
      <c r="E5858" s="500" t="s">
        <v>11099</v>
      </c>
      <c r="F5858" s="500" t="s">
        <v>580</v>
      </c>
      <c r="G5858" s="500" t="s">
        <v>17784</v>
      </c>
      <c r="H5858" s="500" t="s">
        <v>15296</v>
      </c>
      <c r="I5858" s="500" t="s">
        <v>688</v>
      </c>
      <c r="J5858" s="500" t="s">
        <v>689</v>
      </c>
      <c r="K5858" s="500" t="s">
        <v>2306</v>
      </c>
      <c r="L5858" s="500" t="s">
        <v>27724</v>
      </c>
      <c r="M5858" s="500" t="s">
        <v>2307</v>
      </c>
      <c r="N5858" s="500" t="s">
        <v>17785</v>
      </c>
    </row>
    <row r="5859" spans="1:14">
      <c r="A5859" s="500" t="s">
        <v>686</v>
      </c>
      <c r="B5859" s="500" t="s">
        <v>2858</v>
      </c>
      <c r="C5859" s="500" t="s">
        <v>2888</v>
      </c>
      <c r="D5859" s="500" t="s">
        <v>2889</v>
      </c>
      <c r="E5859" s="500" t="s">
        <v>11099</v>
      </c>
      <c r="F5859" s="500" t="s">
        <v>580</v>
      </c>
      <c r="G5859" s="500" t="s">
        <v>17786</v>
      </c>
      <c r="H5859" s="500" t="s">
        <v>11306</v>
      </c>
      <c r="I5859" s="500" t="s">
        <v>688</v>
      </c>
      <c r="J5859" s="500" t="s">
        <v>689</v>
      </c>
      <c r="K5859" s="500" t="s">
        <v>2306</v>
      </c>
      <c r="L5859" s="500" t="s">
        <v>27724</v>
      </c>
      <c r="M5859" s="500" t="s">
        <v>2307</v>
      </c>
      <c r="N5859" s="500" t="s">
        <v>17787</v>
      </c>
    </row>
    <row r="5860" spans="1:14">
      <c r="A5860" s="500" t="s">
        <v>686</v>
      </c>
      <c r="B5860" s="500" t="s">
        <v>2858</v>
      </c>
      <c r="C5860" s="500" t="s">
        <v>2888</v>
      </c>
      <c r="D5860" s="500" t="s">
        <v>2889</v>
      </c>
      <c r="E5860" s="500" t="s">
        <v>11099</v>
      </c>
      <c r="F5860" s="500" t="s">
        <v>580</v>
      </c>
      <c r="G5860" s="500" t="s">
        <v>17788</v>
      </c>
      <c r="H5860" s="500" t="s">
        <v>11296</v>
      </c>
      <c r="I5860" s="500" t="s">
        <v>688</v>
      </c>
      <c r="J5860" s="500" t="s">
        <v>689</v>
      </c>
      <c r="K5860" s="500" t="s">
        <v>2306</v>
      </c>
      <c r="L5860" s="500" t="s">
        <v>27724</v>
      </c>
      <c r="M5860" s="500" t="s">
        <v>2307</v>
      </c>
      <c r="N5860" s="500" t="s">
        <v>17789</v>
      </c>
    </row>
    <row r="5861" spans="1:14">
      <c r="A5861" s="500" t="s">
        <v>686</v>
      </c>
      <c r="B5861" s="500" t="s">
        <v>2858</v>
      </c>
      <c r="C5861" s="500" t="s">
        <v>2888</v>
      </c>
      <c r="D5861" s="500" t="s">
        <v>2889</v>
      </c>
      <c r="E5861" s="500" t="s">
        <v>11099</v>
      </c>
      <c r="F5861" s="500" t="s">
        <v>580</v>
      </c>
      <c r="G5861" s="500" t="s">
        <v>17790</v>
      </c>
      <c r="H5861" s="500" t="s">
        <v>14717</v>
      </c>
      <c r="I5861" s="500" t="s">
        <v>688</v>
      </c>
      <c r="J5861" s="500" t="s">
        <v>689</v>
      </c>
      <c r="K5861" s="500" t="s">
        <v>2306</v>
      </c>
      <c r="L5861" s="500" t="s">
        <v>27724</v>
      </c>
      <c r="M5861" s="500" t="s">
        <v>2307</v>
      </c>
      <c r="N5861" s="500" t="s">
        <v>17791</v>
      </c>
    </row>
    <row r="5862" spans="1:14">
      <c r="A5862" s="500" t="s">
        <v>686</v>
      </c>
      <c r="B5862" s="500" t="s">
        <v>2858</v>
      </c>
      <c r="C5862" s="500" t="s">
        <v>2888</v>
      </c>
      <c r="D5862" s="500" t="s">
        <v>2889</v>
      </c>
      <c r="E5862" s="500" t="s">
        <v>11099</v>
      </c>
      <c r="F5862" s="500" t="s">
        <v>580</v>
      </c>
      <c r="G5862" s="500" t="s">
        <v>17792</v>
      </c>
      <c r="H5862" s="500" t="s">
        <v>6980</v>
      </c>
      <c r="I5862" s="500" t="s">
        <v>688</v>
      </c>
      <c r="J5862" s="500" t="s">
        <v>689</v>
      </c>
      <c r="K5862" s="500" t="s">
        <v>2306</v>
      </c>
      <c r="L5862" s="500" t="s">
        <v>27724</v>
      </c>
      <c r="M5862" s="500" t="s">
        <v>2307</v>
      </c>
      <c r="N5862" s="500" t="s">
        <v>17793</v>
      </c>
    </row>
    <row r="5863" spans="1:14">
      <c r="A5863" s="500" t="s">
        <v>686</v>
      </c>
      <c r="B5863" s="500" t="s">
        <v>2858</v>
      </c>
      <c r="C5863" s="500" t="s">
        <v>2888</v>
      </c>
      <c r="D5863" s="500" t="s">
        <v>2889</v>
      </c>
      <c r="E5863" s="500" t="s">
        <v>11099</v>
      </c>
      <c r="F5863" s="500" t="s">
        <v>580</v>
      </c>
      <c r="G5863" s="500" t="s">
        <v>17794</v>
      </c>
      <c r="H5863" s="500" t="s">
        <v>15496</v>
      </c>
      <c r="I5863" s="500" t="s">
        <v>688</v>
      </c>
      <c r="J5863" s="500" t="s">
        <v>689</v>
      </c>
      <c r="K5863" s="500" t="s">
        <v>2306</v>
      </c>
      <c r="L5863" s="500" t="s">
        <v>27724</v>
      </c>
      <c r="M5863" s="500" t="s">
        <v>2307</v>
      </c>
      <c r="N5863" s="500" t="s">
        <v>17795</v>
      </c>
    </row>
    <row r="5864" spans="1:14">
      <c r="A5864" s="500" t="s">
        <v>686</v>
      </c>
      <c r="B5864" s="500" t="s">
        <v>2858</v>
      </c>
      <c r="C5864" s="500" t="s">
        <v>2888</v>
      </c>
      <c r="D5864" s="500" t="s">
        <v>2889</v>
      </c>
      <c r="E5864" s="500" t="s">
        <v>11099</v>
      </c>
      <c r="F5864" s="500" t="s">
        <v>580</v>
      </c>
      <c r="G5864" s="500" t="s">
        <v>17796</v>
      </c>
      <c r="H5864" s="500" t="s">
        <v>11835</v>
      </c>
      <c r="I5864" s="500" t="s">
        <v>688</v>
      </c>
      <c r="J5864" s="500" t="s">
        <v>689</v>
      </c>
      <c r="K5864" s="500" t="s">
        <v>2306</v>
      </c>
      <c r="L5864" s="500" t="s">
        <v>27724</v>
      </c>
      <c r="M5864" s="500" t="s">
        <v>2307</v>
      </c>
      <c r="N5864" s="500" t="s">
        <v>17797</v>
      </c>
    </row>
    <row r="5865" spans="1:14">
      <c r="A5865" s="500" t="s">
        <v>686</v>
      </c>
      <c r="B5865" s="500" t="s">
        <v>2858</v>
      </c>
      <c r="C5865" s="500" t="s">
        <v>2888</v>
      </c>
      <c r="D5865" s="500" t="s">
        <v>2889</v>
      </c>
      <c r="E5865" s="500" t="s">
        <v>11099</v>
      </c>
      <c r="F5865" s="500" t="s">
        <v>580</v>
      </c>
      <c r="G5865" s="500" t="s">
        <v>17798</v>
      </c>
      <c r="H5865" s="500" t="s">
        <v>16000</v>
      </c>
      <c r="I5865" s="500" t="s">
        <v>688</v>
      </c>
      <c r="J5865" s="500" t="s">
        <v>689</v>
      </c>
      <c r="K5865" s="500" t="s">
        <v>2306</v>
      </c>
      <c r="L5865" s="500" t="s">
        <v>27724</v>
      </c>
      <c r="M5865" s="500" t="s">
        <v>2307</v>
      </c>
      <c r="N5865" s="500" t="s">
        <v>17799</v>
      </c>
    </row>
    <row r="5866" spans="1:14">
      <c r="A5866" s="500" t="s">
        <v>686</v>
      </c>
      <c r="B5866" s="500" t="s">
        <v>2858</v>
      </c>
      <c r="C5866" s="500" t="s">
        <v>2888</v>
      </c>
      <c r="D5866" s="500" t="s">
        <v>2889</v>
      </c>
      <c r="E5866" s="500" t="s">
        <v>11099</v>
      </c>
      <c r="F5866" s="500" t="s">
        <v>580</v>
      </c>
      <c r="G5866" s="500" t="s">
        <v>17800</v>
      </c>
      <c r="H5866" s="500" t="s">
        <v>11825</v>
      </c>
      <c r="I5866" s="500" t="s">
        <v>688</v>
      </c>
      <c r="J5866" s="500" t="s">
        <v>689</v>
      </c>
      <c r="K5866" s="500" t="s">
        <v>2306</v>
      </c>
      <c r="L5866" s="500" t="s">
        <v>27724</v>
      </c>
      <c r="M5866" s="500" t="s">
        <v>2307</v>
      </c>
      <c r="N5866" s="500" t="s">
        <v>17801</v>
      </c>
    </row>
    <row r="5867" spans="1:14">
      <c r="A5867" s="500" t="s">
        <v>686</v>
      </c>
      <c r="B5867" s="500" t="s">
        <v>2858</v>
      </c>
      <c r="C5867" s="500" t="s">
        <v>2888</v>
      </c>
      <c r="D5867" s="500" t="s">
        <v>2889</v>
      </c>
      <c r="E5867" s="500" t="s">
        <v>11099</v>
      </c>
      <c r="F5867" s="500" t="s">
        <v>580</v>
      </c>
      <c r="G5867" s="500" t="s">
        <v>17802</v>
      </c>
      <c r="H5867" s="500" t="s">
        <v>11049</v>
      </c>
      <c r="I5867" s="500" t="s">
        <v>688</v>
      </c>
      <c r="J5867" s="500" t="s">
        <v>689</v>
      </c>
      <c r="K5867" s="500" t="s">
        <v>2306</v>
      </c>
      <c r="L5867" s="500" t="s">
        <v>27724</v>
      </c>
      <c r="M5867" s="500" t="s">
        <v>2307</v>
      </c>
      <c r="N5867" s="500" t="s">
        <v>17803</v>
      </c>
    </row>
    <row r="5868" spans="1:14">
      <c r="A5868" s="500" t="s">
        <v>686</v>
      </c>
      <c r="B5868" s="500" t="s">
        <v>2858</v>
      </c>
      <c r="C5868" s="500" t="s">
        <v>2888</v>
      </c>
      <c r="D5868" s="500" t="s">
        <v>2889</v>
      </c>
      <c r="E5868" s="500" t="s">
        <v>11099</v>
      </c>
      <c r="F5868" s="500" t="s">
        <v>580</v>
      </c>
      <c r="G5868" s="500" t="s">
        <v>17804</v>
      </c>
      <c r="H5868" s="500" t="s">
        <v>14269</v>
      </c>
      <c r="I5868" s="500" t="s">
        <v>688</v>
      </c>
      <c r="J5868" s="500" t="s">
        <v>689</v>
      </c>
      <c r="K5868" s="500" t="s">
        <v>2306</v>
      </c>
      <c r="L5868" s="500" t="s">
        <v>27724</v>
      </c>
      <c r="M5868" s="500" t="s">
        <v>2307</v>
      </c>
      <c r="N5868" s="500" t="s">
        <v>17805</v>
      </c>
    </row>
    <row r="5869" spans="1:14">
      <c r="A5869" s="500" t="s">
        <v>686</v>
      </c>
      <c r="B5869" s="500" t="s">
        <v>2858</v>
      </c>
      <c r="C5869" s="500" t="s">
        <v>2888</v>
      </c>
      <c r="D5869" s="500" t="s">
        <v>2889</v>
      </c>
      <c r="E5869" s="500" t="s">
        <v>11099</v>
      </c>
      <c r="F5869" s="500" t="s">
        <v>580</v>
      </c>
      <c r="G5869" s="500" t="s">
        <v>17806</v>
      </c>
      <c r="H5869" s="500" t="s">
        <v>6982</v>
      </c>
      <c r="I5869" s="500" t="s">
        <v>688</v>
      </c>
      <c r="J5869" s="500" t="s">
        <v>689</v>
      </c>
      <c r="K5869" s="500" t="s">
        <v>2306</v>
      </c>
      <c r="L5869" s="500" t="s">
        <v>27724</v>
      </c>
      <c r="M5869" s="500" t="s">
        <v>2307</v>
      </c>
      <c r="N5869" s="500" t="s">
        <v>17807</v>
      </c>
    </row>
    <row r="5870" spans="1:14">
      <c r="A5870" s="500" t="s">
        <v>686</v>
      </c>
      <c r="B5870" s="500" t="s">
        <v>2858</v>
      </c>
      <c r="C5870" s="500" t="s">
        <v>2888</v>
      </c>
      <c r="D5870" s="500" t="s">
        <v>2889</v>
      </c>
      <c r="E5870" s="500" t="s">
        <v>11099</v>
      </c>
      <c r="F5870" s="500" t="s">
        <v>580</v>
      </c>
      <c r="G5870" s="500" t="s">
        <v>17808</v>
      </c>
      <c r="H5870" s="500" t="s">
        <v>15296</v>
      </c>
      <c r="I5870" s="500" t="s">
        <v>688</v>
      </c>
      <c r="J5870" s="500" t="s">
        <v>689</v>
      </c>
      <c r="K5870" s="500" t="s">
        <v>2306</v>
      </c>
      <c r="L5870" s="500" t="s">
        <v>27724</v>
      </c>
      <c r="M5870" s="500" t="s">
        <v>2307</v>
      </c>
      <c r="N5870" s="500" t="s">
        <v>17809</v>
      </c>
    </row>
    <row r="5871" spans="1:14">
      <c r="A5871" s="500" t="s">
        <v>686</v>
      </c>
      <c r="B5871" s="500" t="s">
        <v>2858</v>
      </c>
      <c r="C5871" s="500" t="s">
        <v>2888</v>
      </c>
      <c r="D5871" s="500" t="s">
        <v>2889</v>
      </c>
      <c r="E5871" s="500" t="s">
        <v>11099</v>
      </c>
      <c r="F5871" s="500" t="s">
        <v>580</v>
      </c>
      <c r="G5871" s="500" t="s">
        <v>17810</v>
      </c>
      <c r="H5871" s="500" t="s">
        <v>11306</v>
      </c>
      <c r="I5871" s="500" t="s">
        <v>688</v>
      </c>
      <c r="J5871" s="500" t="s">
        <v>689</v>
      </c>
      <c r="K5871" s="500" t="s">
        <v>2306</v>
      </c>
      <c r="L5871" s="500" t="s">
        <v>27724</v>
      </c>
      <c r="M5871" s="500" t="s">
        <v>2307</v>
      </c>
      <c r="N5871" s="500" t="s">
        <v>17811</v>
      </c>
    </row>
    <row r="5872" spans="1:14">
      <c r="A5872" s="500" t="s">
        <v>686</v>
      </c>
      <c r="B5872" s="500" t="s">
        <v>2858</v>
      </c>
      <c r="C5872" s="500" t="s">
        <v>2888</v>
      </c>
      <c r="D5872" s="500" t="s">
        <v>2889</v>
      </c>
      <c r="E5872" s="500" t="s">
        <v>11099</v>
      </c>
      <c r="F5872" s="500" t="s">
        <v>580</v>
      </c>
      <c r="G5872" s="500" t="s">
        <v>17812</v>
      </c>
      <c r="H5872" s="500" t="s">
        <v>17813</v>
      </c>
      <c r="I5872" s="500" t="s">
        <v>688</v>
      </c>
      <c r="J5872" s="500" t="s">
        <v>689</v>
      </c>
      <c r="K5872" s="500" t="s">
        <v>2306</v>
      </c>
      <c r="L5872" s="500" t="s">
        <v>27724</v>
      </c>
      <c r="M5872" s="500" t="s">
        <v>2307</v>
      </c>
      <c r="N5872" s="500" t="s">
        <v>17814</v>
      </c>
    </row>
    <row r="5873" spans="1:14">
      <c r="A5873" s="500" t="s">
        <v>686</v>
      </c>
      <c r="B5873" s="500" t="s">
        <v>2858</v>
      </c>
      <c r="C5873" s="500" t="s">
        <v>2888</v>
      </c>
      <c r="D5873" s="500" t="s">
        <v>2889</v>
      </c>
      <c r="E5873" s="500" t="s">
        <v>11099</v>
      </c>
      <c r="F5873" s="500" t="s">
        <v>580</v>
      </c>
      <c r="G5873" s="500" t="s">
        <v>17815</v>
      </c>
      <c r="H5873" s="500" t="s">
        <v>11342</v>
      </c>
      <c r="I5873" s="500" t="s">
        <v>688</v>
      </c>
      <c r="J5873" s="500" t="s">
        <v>689</v>
      </c>
      <c r="K5873" s="500" t="s">
        <v>2306</v>
      </c>
      <c r="L5873" s="500" t="s">
        <v>27724</v>
      </c>
      <c r="M5873" s="500" t="s">
        <v>2307</v>
      </c>
      <c r="N5873" s="500" t="s">
        <v>17816</v>
      </c>
    </row>
    <row r="5874" spans="1:14">
      <c r="A5874" s="500" t="s">
        <v>686</v>
      </c>
      <c r="B5874" s="500" t="s">
        <v>2858</v>
      </c>
      <c r="C5874" s="500" t="s">
        <v>2888</v>
      </c>
      <c r="D5874" s="500" t="s">
        <v>2889</v>
      </c>
      <c r="E5874" s="500" t="s">
        <v>11099</v>
      </c>
      <c r="F5874" s="500" t="s">
        <v>580</v>
      </c>
      <c r="G5874" s="500" t="s">
        <v>17817</v>
      </c>
      <c r="H5874" s="500" t="s">
        <v>14768</v>
      </c>
      <c r="I5874" s="500" t="s">
        <v>688</v>
      </c>
      <c r="J5874" s="500" t="s">
        <v>689</v>
      </c>
      <c r="K5874" s="500" t="s">
        <v>2306</v>
      </c>
      <c r="L5874" s="500" t="s">
        <v>27724</v>
      </c>
      <c r="M5874" s="500" t="s">
        <v>2307</v>
      </c>
      <c r="N5874" s="500" t="s">
        <v>17818</v>
      </c>
    </row>
    <row r="5875" spans="1:14">
      <c r="A5875" s="500" t="s">
        <v>686</v>
      </c>
      <c r="B5875" s="500" t="s">
        <v>2858</v>
      </c>
      <c r="C5875" s="500" t="s">
        <v>2888</v>
      </c>
      <c r="D5875" s="500" t="s">
        <v>2889</v>
      </c>
      <c r="E5875" s="500" t="s">
        <v>11099</v>
      </c>
      <c r="F5875" s="500" t="s">
        <v>580</v>
      </c>
      <c r="G5875" s="500" t="s">
        <v>17819</v>
      </c>
      <c r="H5875" s="500" t="s">
        <v>15022</v>
      </c>
      <c r="I5875" s="500" t="s">
        <v>688</v>
      </c>
      <c r="J5875" s="500" t="s">
        <v>689</v>
      </c>
      <c r="K5875" s="500" t="s">
        <v>2306</v>
      </c>
      <c r="L5875" s="500" t="s">
        <v>27724</v>
      </c>
      <c r="M5875" s="500" t="s">
        <v>2307</v>
      </c>
      <c r="N5875" s="500" t="s">
        <v>17820</v>
      </c>
    </row>
    <row r="5876" spans="1:14">
      <c r="A5876" s="500" t="s">
        <v>686</v>
      </c>
      <c r="B5876" s="500" t="s">
        <v>2858</v>
      </c>
      <c r="C5876" s="500" t="s">
        <v>2888</v>
      </c>
      <c r="D5876" s="500" t="s">
        <v>2889</v>
      </c>
      <c r="E5876" s="500" t="s">
        <v>11099</v>
      </c>
      <c r="F5876" s="500" t="s">
        <v>580</v>
      </c>
      <c r="G5876" s="500" t="s">
        <v>17821</v>
      </c>
      <c r="H5876" s="500" t="s">
        <v>6989</v>
      </c>
      <c r="I5876" s="500" t="s">
        <v>688</v>
      </c>
      <c r="J5876" s="500" t="s">
        <v>689</v>
      </c>
      <c r="K5876" s="500" t="s">
        <v>2306</v>
      </c>
      <c r="L5876" s="500" t="s">
        <v>27724</v>
      </c>
      <c r="M5876" s="500" t="s">
        <v>2307</v>
      </c>
      <c r="N5876" s="500" t="s">
        <v>17822</v>
      </c>
    </row>
    <row r="5877" spans="1:14">
      <c r="A5877" s="500" t="s">
        <v>686</v>
      </c>
      <c r="B5877" s="500" t="s">
        <v>2858</v>
      </c>
      <c r="C5877" s="500" t="s">
        <v>2888</v>
      </c>
      <c r="D5877" s="500" t="s">
        <v>2889</v>
      </c>
      <c r="E5877" s="500" t="s">
        <v>11099</v>
      </c>
      <c r="F5877" s="500" t="s">
        <v>580</v>
      </c>
      <c r="G5877" s="500" t="s">
        <v>17823</v>
      </c>
      <c r="H5877" s="500" t="s">
        <v>11281</v>
      </c>
      <c r="I5877" s="500" t="s">
        <v>688</v>
      </c>
      <c r="J5877" s="500" t="s">
        <v>689</v>
      </c>
      <c r="K5877" s="500" t="s">
        <v>2306</v>
      </c>
      <c r="L5877" s="500" t="s">
        <v>27724</v>
      </c>
      <c r="M5877" s="500" t="s">
        <v>2307</v>
      </c>
      <c r="N5877" s="500" t="s">
        <v>17824</v>
      </c>
    </row>
    <row r="5878" spans="1:14">
      <c r="A5878" s="500" t="s">
        <v>686</v>
      </c>
      <c r="B5878" s="500" t="s">
        <v>2858</v>
      </c>
      <c r="C5878" s="500" t="s">
        <v>2888</v>
      </c>
      <c r="D5878" s="500" t="s">
        <v>2889</v>
      </c>
      <c r="E5878" s="500" t="s">
        <v>11099</v>
      </c>
      <c r="F5878" s="500" t="s">
        <v>580</v>
      </c>
      <c r="G5878" s="500" t="s">
        <v>17825</v>
      </c>
      <c r="H5878" s="500" t="s">
        <v>16051</v>
      </c>
      <c r="I5878" s="500" t="s">
        <v>688</v>
      </c>
      <c r="J5878" s="500" t="s">
        <v>689</v>
      </c>
      <c r="K5878" s="500" t="s">
        <v>2306</v>
      </c>
      <c r="L5878" s="500" t="s">
        <v>27724</v>
      </c>
      <c r="M5878" s="500" t="s">
        <v>2307</v>
      </c>
      <c r="N5878" s="500" t="s">
        <v>17826</v>
      </c>
    </row>
    <row r="5879" spans="1:14">
      <c r="A5879" s="500" t="s">
        <v>686</v>
      </c>
      <c r="B5879" s="500" t="s">
        <v>2858</v>
      </c>
      <c r="C5879" s="500" t="s">
        <v>2888</v>
      </c>
      <c r="D5879" s="500" t="s">
        <v>2889</v>
      </c>
      <c r="E5879" s="500" t="s">
        <v>11099</v>
      </c>
      <c r="F5879" s="500" t="s">
        <v>580</v>
      </c>
      <c r="G5879" s="500" t="s">
        <v>17827</v>
      </c>
      <c r="H5879" s="500" t="s">
        <v>6926</v>
      </c>
      <c r="I5879" s="500" t="s">
        <v>688</v>
      </c>
      <c r="J5879" s="500" t="s">
        <v>689</v>
      </c>
      <c r="K5879" s="500" t="s">
        <v>2306</v>
      </c>
      <c r="L5879" s="500" t="s">
        <v>27724</v>
      </c>
      <c r="M5879" s="500" t="s">
        <v>2307</v>
      </c>
      <c r="N5879" s="500" t="s">
        <v>17828</v>
      </c>
    </row>
    <row r="5880" spans="1:14">
      <c r="A5880" s="500" t="s">
        <v>686</v>
      </c>
      <c r="B5880" s="500" t="s">
        <v>2858</v>
      </c>
      <c r="C5880" s="500" t="s">
        <v>2888</v>
      </c>
      <c r="D5880" s="500" t="s">
        <v>2889</v>
      </c>
      <c r="E5880" s="500" t="s">
        <v>11099</v>
      </c>
      <c r="F5880" s="500" t="s">
        <v>580</v>
      </c>
      <c r="G5880" s="500" t="s">
        <v>17829</v>
      </c>
      <c r="H5880" s="500" t="s">
        <v>4039</v>
      </c>
      <c r="I5880" s="500" t="s">
        <v>688</v>
      </c>
      <c r="J5880" s="500" t="s">
        <v>689</v>
      </c>
      <c r="K5880" s="500" t="s">
        <v>2306</v>
      </c>
      <c r="L5880" s="500" t="s">
        <v>27724</v>
      </c>
      <c r="M5880" s="500" t="s">
        <v>2307</v>
      </c>
      <c r="N5880" s="500" t="s">
        <v>17830</v>
      </c>
    </row>
    <row r="5881" spans="1:14">
      <c r="A5881" s="500" t="s">
        <v>686</v>
      </c>
      <c r="B5881" s="500" t="s">
        <v>2858</v>
      </c>
      <c r="C5881" s="500" t="s">
        <v>2888</v>
      </c>
      <c r="D5881" s="500" t="s">
        <v>2889</v>
      </c>
      <c r="E5881" s="500" t="s">
        <v>11099</v>
      </c>
      <c r="F5881" s="500" t="s">
        <v>580</v>
      </c>
      <c r="G5881" s="500" t="s">
        <v>17831</v>
      </c>
      <c r="H5881" s="500" t="s">
        <v>11833</v>
      </c>
      <c r="I5881" s="500" t="s">
        <v>688</v>
      </c>
      <c r="J5881" s="500" t="s">
        <v>689</v>
      </c>
      <c r="K5881" s="500" t="s">
        <v>2306</v>
      </c>
      <c r="L5881" s="500" t="s">
        <v>27724</v>
      </c>
      <c r="M5881" s="500" t="s">
        <v>2307</v>
      </c>
      <c r="N5881" s="500" t="s">
        <v>17832</v>
      </c>
    </row>
    <row r="5882" spans="1:14">
      <c r="A5882" s="500" t="s">
        <v>686</v>
      </c>
      <c r="B5882" s="500" t="s">
        <v>2858</v>
      </c>
      <c r="C5882" s="500" t="s">
        <v>2888</v>
      </c>
      <c r="D5882" s="500" t="s">
        <v>2889</v>
      </c>
      <c r="E5882" s="500" t="s">
        <v>11099</v>
      </c>
      <c r="F5882" s="500" t="s">
        <v>580</v>
      </c>
      <c r="G5882" s="500" t="s">
        <v>17833</v>
      </c>
      <c r="H5882" s="500" t="s">
        <v>4157</v>
      </c>
      <c r="I5882" s="500" t="s">
        <v>688</v>
      </c>
      <c r="J5882" s="500" t="s">
        <v>689</v>
      </c>
      <c r="K5882" s="500" t="s">
        <v>2306</v>
      </c>
      <c r="L5882" s="500" t="s">
        <v>27724</v>
      </c>
      <c r="M5882" s="500" t="s">
        <v>2307</v>
      </c>
      <c r="N5882" s="500" t="s">
        <v>17834</v>
      </c>
    </row>
    <row r="5883" spans="1:14">
      <c r="A5883" s="500" t="s">
        <v>686</v>
      </c>
      <c r="B5883" s="500" t="s">
        <v>2858</v>
      </c>
      <c r="C5883" s="500" t="s">
        <v>2888</v>
      </c>
      <c r="D5883" s="500" t="s">
        <v>2889</v>
      </c>
      <c r="E5883" s="500" t="s">
        <v>11099</v>
      </c>
      <c r="F5883" s="500" t="s">
        <v>580</v>
      </c>
      <c r="G5883" s="500" t="s">
        <v>17835</v>
      </c>
      <c r="H5883" s="500" t="s">
        <v>17309</v>
      </c>
      <c r="I5883" s="500" t="s">
        <v>688</v>
      </c>
      <c r="J5883" s="500" t="s">
        <v>689</v>
      </c>
      <c r="K5883" s="500" t="s">
        <v>2306</v>
      </c>
      <c r="L5883" s="500" t="s">
        <v>27724</v>
      </c>
      <c r="M5883" s="500" t="s">
        <v>2307</v>
      </c>
      <c r="N5883" s="500" t="s">
        <v>17836</v>
      </c>
    </row>
    <row r="5884" spans="1:14">
      <c r="A5884" s="500" t="s">
        <v>686</v>
      </c>
      <c r="B5884" s="500" t="s">
        <v>2858</v>
      </c>
      <c r="C5884" s="500" t="s">
        <v>2888</v>
      </c>
      <c r="D5884" s="500" t="s">
        <v>2889</v>
      </c>
      <c r="E5884" s="500" t="s">
        <v>11099</v>
      </c>
      <c r="F5884" s="500" t="s">
        <v>580</v>
      </c>
      <c r="G5884" s="500" t="s">
        <v>17837</v>
      </c>
      <c r="H5884" s="500" t="s">
        <v>13122</v>
      </c>
      <c r="I5884" s="500" t="s">
        <v>688</v>
      </c>
      <c r="J5884" s="500" t="s">
        <v>689</v>
      </c>
      <c r="K5884" s="500" t="s">
        <v>2306</v>
      </c>
      <c r="L5884" s="500" t="s">
        <v>27724</v>
      </c>
      <c r="M5884" s="500" t="s">
        <v>2307</v>
      </c>
      <c r="N5884" s="500" t="s">
        <v>17838</v>
      </c>
    </row>
    <row r="5885" spans="1:14">
      <c r="A5885" s="500" t="s">
        <v>686</v>
      </c>
      <c r="B5885" s="500" t="s">
        <v>2858</v>
      </c>
      <c r="C5885" s="500" t="s">
        <v>2888</v>
      </c>
      <c r="D5885" s="500" t="s">
        <v>2889</v>
      </c>
      <c r="E5885" s="500" t="s">
        <v>11099</v>
      </c>
      <c r="F5885" s="500" t="s">
        <v>580</v>
      </c>
      <c r="G5885" s="500" t="s">
        <v>17839</v>
      </c>
      <c r="H5885" s="500" t="s">
        <v>11342</v>
      </c>
      <c r="I5885" s="500" t="s">
        <v>688</v>
      </c>
      <c r="J5885" s="500" t="s">
        <v>689</v>
      </c>
      <c r="K5885" s="500" t="s">
        <v>2306</v>
      </c>
      <c r="L5885" s="500" t="s">
        <v>27724</v>
      </c>
      <c r="M5885" s="500" t="s">
        <v>2307</v>
      </c>
      <c r="N5885" s="500" t="s">
        <v>17840</v>
      </c>
    </row>
    <row r="5886" spans="1:14">
      <c r="A5886" s="500" t="s">
        <v>686</v>
      </c>
      <c r="B5886" s="500" t="s">
        <v>2858</v>
      </c>
      <c r="C5886" s="500" t="s">
        <v>2888</v>
      </c>
      <c r="D5886" s="500" t="s">
        <v>2889</v>
      </c>
      <c r="E5886" s="500" t="s">
        <v>11099</v>
      </c>
      <c r="F5886" s="500" t="s">
        <v>580</v>
      </c>
      <c r="G5886" s="500" t="s">
        <v>17841</v>
      </c>
      <c r="H5886" s="500" t="s">
        <v>14768</v>
      </c>
      <c r="I5886" s="500" t="s">
        <v>688</v>
      </c>
      <c r="J5886" s="500" t="s">
        <v>689</v>
      </c>
      <c r="K5886" s="500" t="s">
        <v>2306</v>
      </c>
      <c r="L5886" s="500" t="s">
        <v>27724</v>
      </c>
      <c r="M5886" s="500" t="s">
        <v>2307</v>
      </c>
      <c r="N5886" s="500" t="s">
        <v>17842</v>
      </c>
    </row>
    <row r="5887" spans="1:14">
      <c r="A5887" s="500" t="s">
        <v>686</v>
      </c>
      <c r="B5887" s="500" t="s">
        <v>2858</v>
      </c>
      <c r="C5887" s="500" t="s">
        <v>2888</v>
      </c>
      <c r="D5887" s="500" t="s">
        <v>2889</v>
      </c>
      <c r="E5887" s="500" t="s">
        <v>11099</v>
      </c>
      <c r="F5887" s="500" t="s">
        <v>580</v>
      </c>
      <c r="G5887" s="500" t="s">
        <v>17843</v>
      </c>
      <c r="H5887" s="500" t="s">
        <v>15022</v>
      </c>
      <c r="I5887" s="500" t="s">
        <v>688</v>
      </c>
      <c r="J5887" s="500" t="s">
        <v>689</v>
      </c>
      <c r="K5887" s="500" t="s">
        <v>2306</v>
      </c>
      <c r="L5887" s="500" t="s">
        <v>27724</v>
      </c>
      <c r="M5887" s="500" t="s">
        <v>2307</v>
      </c>
      <c r="N5887" s="500" t="s">
        <v>17844</v>
      </c>
    </row>
    <row r="5888" spans="1:14">
      <c r="A5888" s="500" t="s">
        <v>686</v>
      </c>
      <c r="B5888" s="500" t="s">
        <v>2858</v>
      </c>
      <c r="C5888" s="500" t="s">
        <v>2888</v>
      </c>
      <c r="D5888" s="500" t="s">
        <v>2889</v>
      </c>
      <c r="E5888" s="500" t="s">
        <v>11099</v>
      </c>
      <c r="F5888" s="500" t="s">
        <v>580</v>
      </c>
      <c r="G5888" s="500" t="s">
        <v>17845</v>
      </c>
      <c r="H5888" s="500" t="s">
        <v>6989</v>
      </c>
      <c r="I5888" s="500" t="s">
        <v>688</v>
      </c>
      <c r="J5888" s="500" t="s">
        <v>689</v>
      </c>
      <c r="K5888" s="500" t="s">
        <v>2306</v>
      </c>
      <c r="L5888" s="500" t="s">
        <v>27724</v>
      </c>
      <c r="M5888" s="500" t="s">
        <v>2307</v>
      </c>
      <c r="N5888" s="500" t="s">
        <v>17846</v>
      </c>
    </row>
    <row r="5889" spans="1:14">
      <c r="A5889" s="500" t="s">
        <v>686</v>
      </c>
      <c r="B5889" s="500" t="s">
        <v>2858</v>
      </c>
      <c r="C5889" s="500" t="s">
        <v>2888</v>
      </c>
      <c r="D5889" s="500" t="s">
        <v>2889</v>
      </c>
      <c r="E5889" s="500" t="s">
        <v>11099</v>
      </c>
      <c r="F5889" s="500" t="s">
        <v>580</v>
      </c>
      <c r="G5889" s="500" t="s">
        <v>17847</v>
      </c>
      <c r="H5889" s="500" t="s">
        <v>11281</v>
      </c>
      <c r="I5889" s="500" t="s">
        <v>688</v>
      </c>
      <c r="J5889" s="500" t="s">
        <v>689</v>
      </c>
      <c r="K5889" s="500" t="s">
        <v>2306</v>
      </c>
      <c r="L5889" s="500" t="s">
        <v>27724</v>
      </c>
      <c r="M5889" s="500" t="s">
        <v>2307</v>
      </c>
      <c r="N5889" s="500" t="s">
        <v>17848</v>
      </c>
    </row>
    <row r="5890" spans="1:14">
      <c r="A5890" s="500" t="s">
        <v>686</v>
      </c>
      <c r="B5890" s="500" t="s">
        <v>2858</v>
      </c>
      <c r="C5890" s="500" t="s">
        <v>2888</v>
      </c>
      <c r="D5890" s="500" t="s">
        <v>2889</v>
      </c>
      <c r="E5890" s="500" t="s">
        <v>11099</v>
      </c>
      <c r="F5890" s="500" t="s">
        <v>580</v>
      </c>
      <c r="G5890" s="500" t="s">
        <v>17849</v>
      </c>
      <c r="H5890" s="500" t="s">
        <v>16051</v>
      </c>
      <c r="I5890" s="500" t="s">
        <v>688</v>
      </c>
      <c r="J5890" s="500" t="s">
        <v>689</v>
      </c>
      <c r="K5890" s="500" t="s">
        <v>2306</v>
      </c>
      <c r="L5890" s="500" t="s">
        <v>27724</v>
      </c>
      <c r="M5890" s="500" t="s">
        <v>2307</v>
      </c>
      <c r="N5890" s="500" t="s">
        <v>17850</v>
      </c>
    </row>
    <row r="5891" spans="1:14">
      <c r="A5891" s="500" t="s">
        <v>686</v>
      </c>
      <c r="B5891" s="500" t="s">
        <v>2858</v>
      </c>
      <c r="C5891" s="500" t="s">
        <v>2888</v>
      </c>
      <c r="D5891" s="500" t="s">
        <v>2889</v>
      </c>
      <c r="E5891" s="500" t="s">
        <v>11099</v>
      </c>
      <c r="F5891" s="500" t="s">
        <v>580</v>
      </c>
      <c r="G5891" s="500" t="s">
        <v>17851</v>
      </c>
      <c r="H5891" s="500" t="s">
        <v>6926</v>
      </c>
      <c r="I5891" s="500" t="s">
        <v>688</v>
      </c>
      <c r="J5891" s="500" t="s">
        <v>689</v>
      </c>
      <c r="K5891" s="500" t="s">
        <v>2306</v>
      </c>
      <c r="L5891" s="500" t="s">
        <v>27724</v>
      </c>
      <c r="M5891" s="500" t="s">
        <v>2307</v>
      </c>
      <c r="N5891" s="500" t="s">
        <v>17852</v>
      </c>
    </row>
    <row r="5892" spans="1:14">
      <c r="A5892" s="500" t="s">
        <v>686</v>
      </c>
      <c r="B5892" s="500" t="s">
        <v>2858</v>
      </c>
      <c r="C5892" s="500" t="s">
        <v>2888</v>
      </c>
      <c r="D5892" s="500" t="s">
        <v>2889</v>
      </c>
      <c r="E5892" s="500" t="s">
        <v>11099</v>
      </c>
      <c r="F5892" s="500" t="s">
        <v>580</v>
      </c>
      <c r="G5892" s="500" t="s">
        <v>17853</v>
      </c>
      <c r="H5892" s="500" t="s">
        <v>4039</v>
      </c>
      <c r="I5892" s="500" t="s">
        <v>688</v>
      </c>
      <c r="J5892" s="500" t="s">
        <v>689</v>
      </c>
      <c r="K5892" s="500" t="s">
        <v>2306</v>
      </c>
      <c r="L5892" s="500" t="s">
        <v>27724</v>
      </c>
      <c r="M5892" s="500" t="s">
        <v>2307</v>
      </c>
      <c r="N5892" s="500" t="s">
        <v>17854</v>
      </c>
    </row>
    <row r="5893" spans="1:14">
      <c r="A5893" s="500" t="s">
        <v>686</v>
      </c>
      <c r="B5893" s="500" t="s">
        <v>2858</v>
      </c>
      <c r="C5893" s="500" t="s">
        <v>2888</v>
      </c>
      <c r="D5893" s="500" t="s">
        <v>2889</v>
      </c>
      <c r="E5893" s="500" t="s">
        <v>11099</v>
      </c>
      <c r="F5893" s="500" t="s">
        <v>580</v>
      </c>
      <c r="G5893" s="500" t="s">
        <v>17855</v>
      </c>
      <c r="H5893" s="500" t="s">
        <v>11833</v>
      </c>
      <c r="I5893" s="500" t="s">
        <v>688</v>
      </c>
      <c r="J5893" s="500" t="s">
        <v>689</v>
      </c>
      <c r="K5893" s="500" t="s">
        <v>2306</v>
      </c>
      <c r="L5893" s="500" t="s">
        <v>27724</v>
      </c>
      <c r="M5893" s="500" t="s">
        <v>2307</v>
      </c>
      <c r="N5893" s="500" t="s">
        <v>17856</v>
      </c>
    </row>
    <row r="5894" spans="1:14">
      <c r="A5894" s="500" t="s">
        <v>686</v>
      </c>
      <c r="B5894" s="500" t="s">
        <v>2858</v>
      </c>
      <c r="C5894" s="500" t="s">
        <v>2888</v>
      </c>
      <c r="D5894" s="500" t="s">
        <v>2889</v>
      </c>
      <c r="E5894" s="500" t="s">
        <v>11099</v>
      </c>
      <c r="F5894" s="500" t="s">
        <v>580</v>
      </c>
      <c r="G5894" s="500" t="s">
        <v>17857</v>
      </c>
      <c r="H5894" s="500" t="s">
        <v>4157</v>
      </c>
      <c r="I5894" s="500" t="s">
        <v>688</v>
      </c>
      <c r="J5894" s="500" t="s">
        <v>689</v>
      </c>
      <c r="K5894" s="500" t="s">
        <v>2306</v>
      </c>
      <c r="L5894" s="500" t="s">
        <v>27724</v>
      </c>
      <c r="M5894" s="500" t="s">
        <v>2307</v>
      </c>
      <c r="N5894" s="500" t="s">
        <v>17858</v>
      </c>
    </row>
    <row r="5895" spans="1:14">
      <c r="A5895" s="500" t="s">
        <v>686</v>
      </c>
      <c r="B5895" s="500" t="s">
        <v>2858</v>
      </c>
      <c r="C5895" s="500" t="s">
        <v>2888</v>
      </c>
      <c r="D5895" s="500" t="s">
        <v>2889</v>
      </c>
      <c r="E5895" s="500" t="s">
        <v>11099</v>
      </c>
      <c r="F5895" s="500" t="s">
        <v>580</v>
      </c>
      <c r="G5895" s="500" t="s">
        <v>17859</v>
      </c>
      <c r="H5895" s="500" t="s">
        <v>17309</v>
      </c>
      <c r="I5895" s="500" t="s">
        <v>688</v>
      </c>
      <c r="J5895" s="500" t="s">
        <v>689</v>
      </c>
      <c r="K5895" s="500" t="s">
        <v>2306</v>
      </c>
      <c r="L5895" s="500" t="s">
        <v>27724</v>
      </c>
      <c r="M5895" s="500" t="s">
        <v>2307</v>
      </c>
      <c r="N5895" s="500" t="s">
        <v>17860</v>
      </c>
    </row>
    <row r="5896" spans="1:14">
      <c r="A5896" s="500" t="s">
        <v>686</v>
      </c>
      <c r="B5896" s="500" t="s">
        <v>2858</v>
      </c>
      <c r="C5896" s="500" t="s">
        <v>2888</v>
      </c>
      <c r="D5896" s="500" t="s">
        <v>2889</v>
      </c>
      <c r="E5896" s="500" t="s">
        <v>11099</v>
      </c>
      <c r="F5896" s="500" t="s">
        <v>580</v>
      </c>
      <c r="G5896" s="500" t="s">
        <v>17861</v>
      </c>
      <c r="H5896" s="500" t="s">
        <v>13122</v>
      </c>
      <c r="I5896" s="500" t="s">
        <v>688</v>
      </c>
      <c r="J5896" s="500" t="s">
        <v>689</v>
      </c>
      <c r="K5896" s="500" t="s">
        <v>2306</v>
      </c>
      <c r="L5896" s="500" t="s">
        <v>27724</v>
      </c>
      <c r="M5896" s="500" t="s">
        <v>2307</v>
      </c>
      <c r="N5896" s="500" t="s">
        <v>17862</v>
      </c>
    </row>
    <row r="5897" spans="1:14">
      <c r="A5897" s="500" t="s">
        <v>686</v>
      </c>
      <c r="B5897" s="500" t="s">
        <v>2858</v>
      </c>
      <c r="C5897" s="500" t="s">
        <v>2888</v>
      </c>
      <c r="D5897" s="500" t="s">
        <v>2889</v>
      </c>
      <c r="E5897" s="500" t="s">
        <v>11099</v>
      </c>
      <c r="F5897" s="500" t="s">
        <v>580</v>
      </c>
      <c r="G5897" s="500" t="s">
        <v>17863</v>
      </c>
      <c r="H5897" s="500" t="s">
        <v>11259</v>
      </c>
      <c r="I5897" s="500" t="s">
        <v>688</v>
      </c>
      <c r="J5897" s="500" t="s">
        <v>689</v>
      </c>
      <c r="K5897" s="500" t="s">
        <v>2306</v>
      </c>
      <c r="L5897" s="500" t="s">
        <v>27724</v>
      </c>
      <c r="M5897" s="500" t="s">
        <v>2307</v>
      </c>
      <c r="N5897" s="500" t="s">
        <v>17864</v>
      </c>
    </row>
    <row r="5898" spans="1:14">
      <c r="A5898" s="500" t="s">
        <v>686</v>
      </c>
      <c r="B5898" s="500" t="s">
        <v>2858</v>
      </c>
      <c r="C5898" s="500" t="s">
        <v>2888</v>
      </c>
      <c r="D5898" s="500" t="s">
        <v>2889</v>
      </c>
      <c r="E5898" s="500" t="s">
        <v>11099</v>
      </c>
      <c r="F5898" s="500" t="s">
        <v>580</v>
      </c>
      <c r="G5898" s="500" t="s">
        <v>17865</v>
      </c>
      <c r="H5898" s="500" t="s">
        <v>14564</v>
      </c>
      <c r="I5898" s="500" t="s">
        <v>688</v>
      </c>
      <c r="J5898" s="500" t="s">
        <v>689</v>
      </c>
      <c r="K5898" s="500" t="s">
        <v>2306</v>
      </c>
      <c r="L5898" s="500" t="s">
        <v>27724</v>
      </c>
      <c r="M5898" s="500" t="s">
        <v>2307</v>
      </c>
      <c r="N5898" s="500" t="s">
        <v>17866</v>
      </c>
    </row>
    <row r="5899" spans="1:14">
      <c r="A5899" s="500" t="s">
        <v>686</v>
      </c>
      <c r="B5899" s="500" t="s">
        <v>2858</v>
      </c>
      <c r="C5899" s="500" t="s">
        <v>2888</v>
      </c>
      <c r="D5899" s="500" t="s">
        <v>2889</v>
      </c>
      <c r="E5899" s="500" t="s">
        <v>11099</v>
      </c>
      <c r="F5899" s="500" t="s">
        <v>580</v>
      </c>
      <c r="G5899" s="500" t="s">
        <v>17867</v>
      </c>
      <c r="H5899" s="500" t="s">
        <v>14819</v>
      </c>
      <c r="I5899" s="500" t="s">
        <v>688</v>
      </c>
      <c r="J5899" s="500" t="s">
        <v>689</v>
      </c>
      <c r="K5899" s="500" t="s">
        <v>2306</v>
      </c>
      <c r="L5899" s="500" t="s">
        <v>27724</v>
      </c>
      <c r="M5899" s="500" t="s">
        <v>2307</v>
      </c>
      <c r="N5899" s="500" t="s">
        <v>17868</v>
      </c>
    </row>
    <row r="5900" spans="1:14">
      <c r="A5900" s="500" t="s">
        <v>686</v>
      </c>
      <c r="B5900" s="500" t="s">
        <v>2858</v>
      </c>
      <c r="C5900" s="500" t="s">
        <v>2888</v>
      </c>
      <c r="D5900" s="500" t="s">
        <v>2889</v>
      </c>
      <c r="E5900" s="500" t="s">
        <v>11099</v>
      </c>
      <c r="F5900" s="500" t="s">
        <v>580</v>
      </c>
      <c r="G5900" s="500" t="s">
        <v>17869</v>
      </c>
      <c r="H5900" s="500" t="s">
        <v>15073</v>
      </c>
      <c r="I5900" s="500" t="s">
        <v>688</v>
      </c>
      <c r="J5900" s="500" t="s">
        <v>689</v>
      </c>
      <c r="K5900" s="500" t="s">
        <v>2306</v>
      </c>
      <c r="L5900" s="500" t="s">
        <v>27724</v>
      </c>
      <c r="M5900" s="500" t="s">
        <v>2307</v>
      </c>
      <c r="N5900" s="500" t="s">
        <v>17870</v>
      </c>
    </row>
    <row r="5901" spans="1:14">
      <c r="A5901" s="500" t="s">
        <v>686</v>
      </c>
      <c r="B5901" s="500" t="s">
        <v>2858</v>
      </c>
      <c r="C5901" s="500" t="s">
        <v>2888</v>
      </c>
      <c r="D5901" s="500" t="s">
        <v>2889</v>
      </c>
      <c r="E5901" s="500" t="s">
        <v>11099</v>
      </c>
      <c r="F5901" s="500" t="s">
        <v>580</v>
      </c>
      <c r="G5901" s="500" t="s">
        <v>17871</v>
      </c>
      <c r="H5901" s="500" t="s">
        <v>15597</v>
      </c>
      <c r="I5901" s="500" t="s">
        <v>688</v>
      </c>
      <c r="J5901" s="500" t="s">
        <v>689</v>
      </c>
      <c r="K5901" s="500" t="s">
        <v>2306</v>
      </c>
      <c r="L5901" s="500" t="s">
        <v>27724</v>
      </c>
      <c r="M5901" s="500" t="s">
        <v>2307</v>
      </c>
      <c r="N5901" s="500" t="s">
        <v>17872</v>
      </c>
    </row>
    <row r="5902" spans="1:14">
      <c r="A5902" s="500" t="s">
        <v>686</v>
      </c>
      <c r="B5902" s="500" t="s">
        <v>2858</v>
      </c>
      <c r="C5902" s="500" t="s">
        <v>2888</v>
      </c>
      <c r="D5902" s="500" t="s">
        <v>2889</v>
      </c>
      <c r="E5902" s="500" t="s">
        <v>11099</v>
      </c>
      <c r="F5902" s="500" t="s">
        <v>580</v>
      </c>
      <c r="G5902" s="500" t="s">
        <v>17873</v>
      </c>
      <c r="H5902" s="500" t="s">
        <v>11088</v>
      </c>
      <c r="I5902" s="500" t="s">
        <v>688</v>
      </c>
      <c r="J5902" s="500" t="s">
        <v>689</v>
      </c>
      <c r="K5902" s="500" t="s">
        <v>2306</v>
      </c>
      <c r="L5902" s="500" t="s">
        <v>27724</v>
      </c>
      <c r="M5902" s="500" t="s">
        <v>2307</v>
      </c>
      <c r="N5902" s="500" t="s">
        <v>17874</v>
      </c>
    </row>
    <row r="5903" spans="1:14">
      <c r="A5903" s="500" t="s">
        <v>686</v>
      </c>
      <c r="B5903" s="500" t="s">
        <v>2858</v>
      </c>
      <c r="C5903" s="500" t="s">
        <v>2888</v>
      </c>
      <c r="D5903" s="500" t="s">
        <v>2889</v>
      </c>
      <c r="E5903" s="500" t="s">
        <v>11099</v>
      </c>
      <c r="F5903" s="500" t="s">
        <v>580</v>
      </c>
      <c r="G5903" s="500" t="s">
        <v>17875</v>
      </c>
      <c r="H5903" s="500" t="s">
        <v>12908</v>
      </c>
      <c r="I5903" s="500" t="s">
        <v>688</v>
      </c>
      <c r="J5903" s="500" t="s">
        <v>689</v>
      </c>
      <c r="K5903" s="500" t="s">
        <v>2306</v>
      </c>
      <c r="L5903" s="500" t="s">
        <v>27724</v>
      </c>
      <c r="M5903" s="500" t="s">
        <v>2307</v>
      </c>
      <c r="N5903" s="500" t="s">
        <v>17876</v>
      </c>
    </row>
    <row r="5904" spans="1:14">
      <c r="A5904" s="500" t="s">
        <v>686</v>
      </c>
      <c r="B5904" s="500" t="s">
        <v>2858</v>
      </c>
      <c r="C5904" s="500" t="s">
        <v>2888</v>
      </c>
      <c r="D5904" s="500" t="s">
        <v>2889</v>
      </c>
      <c r="E5904" s="500" t="s">
        <v>11099</v>
      </c>
      <c r="F5904" s="500" t="s">
        <v>580</v>
      </c>
      <c r="G5904" s="500" t="s">
        <v>17877</v>
      </c>
      <c r="H5904" s="500" t="s">
        <v>16353</v>
      </c>
      <c r="I5904" s="500" t="s">
        <v>688</v>
      </c>
      <c r="J5904" s="500" t="s">
        <v>689</v>
      </c>
      <c r="K5904" s="500" t="s">
        <v>2306</v>
      </c>
      <c r="L5904" s="500" t="s">
        <v>27724</v>
      </c>
      <c r="M5904" s="500" t="s">
        <v>2307</v>
      </c>
      <c r="N5904" s="500" t="s">
        <v>17878</v>
      </c>
    </row>
    <row r="5905" spans="1:14">
      <c r="A5905" s="500" t="s">
        <v>686</v>
      </c>
      <c r="B5905" s="500" t="s">
        <v>2858</v>
      </c>
      <c r="C5905" s="500" t="s">
        <v>2888</v>
      </c>
      <c r="D5905" s="500" t="s">
        <v>2889</v>
      </c>
      <c r="E5905" s="500" t="s">
        <v>11099</v>
      </c>
      <c r="F5905" s="500" t="s">
        <v>580</v>
      </c>
      <c r="G5905" s="500" t="s">
        <v>17879</v>
      </c>
      <c r="H5905" s="500" t="s">
        <v>12834</v>
      </c>
      <c r="I5905" s="500" t="s">
        <v>688</v>
      </c>
      <c r="J5905" s="500" t="s">
        <v>689</v>
      </c>
      <c r="K5905" s="500" t="s">
        <v>2306</v>
      </c>
      <c r="L5905" s="500" t="s">
        <v>27724</v>
      </c>
      <c r="M5905" s="500" t="s">
        <v>2307</v>
      </c>
      <c r="N5905" s="500" t="s">
        <v>17880</v>
      </c>
    </row>
    <row r="5906" spans="1:14">
      <c r="A5906" s="500" t="s">
        <v>686</v>
      </c>
      <c r="B5906" s="500" t="s">
        <v>2858</v>
      </c>
      <c r="C5906" s="500" t="s">
        <v>2888</v>
      </c>
      <c r="D5906" s="500" t="s">
        <v>2889</v>
      </c>
      <c r="E5906" s="500" t="s">
        <v>11099</v>
      </c>
      <c r="F5906" s="500" t="s">
        <v>580</v>
      </c>
      <c r="G5906" s="500" t="s">
        <v>17881</v>
      </c>
      <c r="H5906" s="500" t="s">
        <v>11336</v>
      </c>
      <c r="I5906" s="500" t="s">
        <v>688</v>
      </c>
      <c r="J5906" s="500" t="s">
        <v>689</v>
      </c>
      <c r="K5906" s="500" t="s">
        <v>2306</v>
      </c>
      <c r="L5906" s="500" t="s">
        <v>27724</v>
      </c>
      <c r="M5906" s="500" t="s">
        <v>2307</v>
      </c>
      <c r="N5906" s="500" t="s">
        <v>17882</v>
      </c>
    </row>
    <row r="5907" spans="1:14">
      <c r="A5907" s="500" t="s">
        <v>686</v>
      </c>
      <c r="B5907" s="500" t="s">
        <v>2858</v>
      </c>
      <c r="C5907" s="500" t="s">
        <v>2888</v>
      </c>
      <c r="D5907" s="500" t="s">
        <v>2889</v>
      </c>
      <c r="E5907" s="500" t="s">
        <v>11099</v>
      </c>
      <c r="F5907" s="500" t="s">
        <v>580</v>
      </c>
      <c r="G5907" s="500" t="s">
        <v>17883</v>
      </c>
      <c r="H5907" s="500" t="s">
        <v>17107</v>
      </c>
      <c r="I5907" s="500" t="s">
        <v>688</v>
      </c>
      <c r="J5907" s="500" t="s">
        <v>689</v>
      </c>
      <c r="K5907" s="500" t="s">
        <v>2306</v>
      </c>
      <c r="L5907" s="500" t="s">
        <v>27724</v>
      </c>
      <c r="M5907" s="500" t="s">
        <v>2307</v>
      </c>
      <c r="N5907" s="500" t="s">
        <v>17884</v>
      </c>
    </row>
    <row r="5908" spans="1:14">
      <c r="A5908" s="500" t="s">
        <v>686</v>
      </c>
      <c r="B5908" s="500" t="s">
        <v>2858</v>
      </c>
      <c r="C5908" s="500" t="s">
        <v>2888</v>
      </c>
      <c r="D5908" s="500" t="s">
        <v>2889</v>
      </c>
      <c r="E5908" s="500" t="s">
        <v>11099</v>
      </c>
      <c r="F5908" s="500" t="s">
        <v>580</v>
      </c>
      <c r="G5908" s="500" t="s">
        <v>17885</v>
      </c>
      <c r="H5908" s="500" t="s">
        <v>11347</v>
      </c>
      <c r="I5908" s="500" t="s">
        <v>688</v>
      </c>
      <c r="J5908" s="500" t="s">
        <v>689</v>
      </c>
      <c r="K5908" s="500" t="s">
        <v>2306</v>
      </c>
      <c r="L5908" s="500" t="s">
        <v>27724</v>
      </c>
      <c r="M5908" s="500" t="s">
        <v>2307</v>
      </c>
      <c r="N5908" s="500" t="s">
        <v>17886</v>
      </c>
    </row>
    <row r="5909" spans="1:14">
      <c r="A5909" s="500" t="s">
        <v>686</v>
      </c>
      <c r="B5909" s="500" t="s">
        <v>2858</v>
      </c>
      <c r="C5909" s="500" t="s">
        <v>2888</v>
      </c>
      <c r="D5909" s="500" t="s">
        <v>2889</v>
      </c>
      <c r="E5909" s="500" t="s">
        <v>11099</v>
      </c>
      <c r="F5909" s="500" t="s">
        <v>580</v>
      </c>
      <c r="G5909" s="500" t="s">
        <v>17887</v>
      </c>
      <c r="H5909" s="500" t="s">
        <v>17611</v>
      </c>
      <c r="I5909" s="500" t="s">
        <v>688</v>
      </c>
      <c r="J5909" s="500" t="s">
        <v>689</v>
      </c>
      <c r="K5909" s="500" t="s">
        <v>2306</v>
      </c>
      <c r="L5909" s="500" t="s">
        <v>27724</v>
      </c>
      <c r="M5909" s="500" t="s">
        <v>2307</v>
      </c>
      <c r="N5909" s="500" t="s">
        <v>17888</v>
      </c>
    </row>
    <row r="5910" spans="1:14">
      <c r="A5910" s="500" t="s">
        <v>686</v>
      </c>
      <c r="B5910" s="500" t="s">
        <v>2858</v>
      </c>
      <c r="C5910" s="500" t="s">
        <v>2888</v>
      </c>
      <c r="D5910" s="500" t="s">
        <v>2889</v>
      </c>
      <c r="E5910" s="500" t="s">
        <v>11099</v>
      </c>
      <c r="F5910" s="500" t="s">
        <v>580</v>
      </c>
      <c r="G5910" s="500" t="s">
        <v>17889</v>
      </c>
      <c r="H5910" s="500" t="s">
        <v>14564</v>
      </c>
      <c r="I5910" s="500" t="s">
        <v>688</v>
      </c>
      <c r="J5910" s="500" t="s">
        <v>689</v>
      </c>
      <c r="K5910" s="500" t="s">
        <v>2306</v>
      </c>
      <c r="L5910" s="500" t="s">
        <v>27724</v>
      </c>
      <c r="M5910" s="500" t="s">
        <v>2307</v>
      </c>
      <c r="N5910" s="500" t="s">
        <v>17890</v>
      </c>
    </row>
    <row r="5911" spans="1:14">
      <c r="A5911" s="500" t="s">
        <v>686</v>
      </c>
      <c r="B5911" s="500" t="s">
        <v>2858</v>
      </c>
      <c r="C5911" s="500" t="s">
        <v>2888</v>
      </c>
      <c r="D5911" s="500" t="s">
        <v>2889</v>
      </c>
      <c r="E5911" s="500" t="s">
        <v>11099</v>
      </c>
      <c r="F5911" s="500" t="s">
        <v>580</v>
      </c>
      <c r="G5911" s="500" t="s">
        <v>17891</v>
      </c>
      <c r="H5911" s="500" t="s">
        <v>14819</v>
      </c>
      <c r="I5911" s="500" t="s">
        <v>688</v>
      </c>
      <c r="J5911" s="500" t="s">
        <v>689</v>
      </c>
      <c r="K5911" s="500" t="s">
        <v>2306</v>
      </c>
      <c r="L5911" s="500" t="s">
        <v>27724</v>
      </c>
      <c r="M5911" s="500" t="s">
        <v>2307</v>
      </c>
      <c r="N5911" s="500" t="s">
        <v>17892</v>
      </c>
    </row>
    <row r="5912" spans="1:14">
      <c r="A5912" s="500" t="s">
        <v>686</v>
      </c>
      <c r="B5912" s="500" t="s">
        <v>2858</v>
      </c>
      <c r="C5912" s="500" t="s">
        <v>2888</v>
      </c>
      <c r="D5912" s="500" t="s">
        <v>2889</v>
      </c>
      <c r="E5912" s="500" t="s">
        <v>11099</v>
      </c>
      <c r="F5912" s="500" t="s">
        <v>580</v>
      </c>
      <c r="G5912" s="500" t="s">
        <v>17893</v>
      </c>
      <c r="H5912" s="500" t="s">
        <v>15073</v>
      </c>
      <c r="I5912" s="500" t="s">
        <v>688</v>
      </c>
      <c r="J5912" s="500" t="s">
        <v>689</v>
      </c>
      <c r="K5912" s="500" t="s">
        <v>2306</v>
      </c>
      <c r="L5912" s="500" t="s">
        <v>27724</v>
      </c>
      <c r="M5912" s="500" t="s">
        <v>2307</v>
      </c>
      <c r="N5912" s="500" t="s">
        <v>17894</v>
      </c>
    </row>
    <row r="5913" spans="1:14">
      <c r="A5913" s="500" t="s">
        <v>686</v>
      </c>
      <c r="B5913" s="500" t="s">
        <v>2858</v>
      </c>
      <c r="C5913" s="500" t="s">
        <v>2888</v>
      </c>
      <c r="D5913" s="500" t="s">
        <v>2889</v>
      </c>
      <c r="E5913" s="500" t="s">
        <v>11099</v>
      </c>
      <c r="F5913" s="500" t="s">
        <v>580</v>
      </c>
      <c r="G5913" s="500" t="s">
        <v>17895</v>
      </c>
      <c r="H5913" s="500" t="s">
        <v>15597</v>
      </c>
      <c r="I5913" s="500" t="s">
        <v>688</v>
      </c>
      <c r="J5913" s="500" t="s">
        <v>689</v>
      </c>
      <c r="K5913" s="500" t="s">
        <v>2306</v>
      </c>
      <c r="L5913" s="500" t="s">
        <v>27724</v>
      </c>
      <c r="M5913" s="500" t="s">
        <v>2307</v>
      </c>
      <c r="N5913" s="500" t="s">
        <v>17896</v>
      </c>
    </row>
    <row r="5914" spans="1:14">
      <c r="A5914" s="500" t="s">
        <v>686</v>
      </c>
      <c r="B5914" s="500" t="s">
        <v>2858</v>
      </c>
      <c r="C5914" s="500" t="s">
        <v>2888</v>
      </c>
      <c r="D5914" s="500" t="s">
        <v>2889</v>
      </c>
      <c r="E5914" s="500" t="s">
        <v>11099</v>
      </c>
      <c r="F5914" s="500" t="s">
        <v>580</v>
      </c>
      <c r="G5914" s="500" t="s">
        <v>17897</v>
      </c>
      <c r="H5914" s="500" t="s">
        <v>11088</v>
      </c>
      <c r="I5914" s="500" t="s">
        <v>688</v>
      </c>
      <c r="J5914" s="500" t="s">
        <v>689</v>
      </c>
      <c r="K5914" s="500" t="s">
        <v>2306</v>
      </c>
      <c r="L5914" s="500" t="s">
        <v>27724</v>
      </c>
      <c r="M5914" s="500" t="s">
        <v>2307</v>
      </c>
      <c r="N5914" s="500" t="s">
        <v>17898</v>
      </c>
    </row>
    <row r="5915" spans="1:14">
      <c r="A5915" s="500" t="s">
        <v>686</v>
      </c>
      <c r="B5915" s="500" t="s">
        <v>2858</v>
      </c>
      <c r="C5915" s="500" t="s">
        <v>2888</v>
      </c>
      <c r="D5915" s="500" t="s">
        <v>2889</v>
      </c>
      <c r="E5915" s="500" t="s">
        <v>11099</v>
      </c>
      <c r="F5915" s="500" t="s">
        <v>580</v>
      </c>
      <c r="G5915" s="500" t="s">
        <v>17899</v>
      </c>
      <c r="H5915" s="500" t="s">
        <v>12908</v>
      </c>
      <c r="I5915" s="500" t="s">
        <v>688</v>
      </c>
      <c r="J5915" s="500" t="s">
        <v>689</v>
      </c>
      <c r="K5915" s="500" t="s">
        <v>2306</v>
      </c>
      <c r="L5915" s="500" t="s">
        <v>27724</v>
      </c>
      <c r="M5915" s="500" t="s">
        <v>2307</v>
      </c>
      <c r="N5915" s="500" t="s">
        <v>17900</v>
      </c>
    </row>
    <row r="5916" spans="1:14">
      <c r="A5916" s="500" t="s">
        <v>686</v>
      </c>
      <c r="B5916" s="500" t="s">
        <v>2858</v>
      </c>
      <c r="C5916" s="500" t="s">
        <v>2888</v>
      </c>
      <c r="D5916" s="500" t="s">
        <v>2889</v>
      </c>
      <c r="E5916" s="500" t="s">
        <v>11099</v>
      </c>
      <c r="F5916" s="500" t="s">
        <v>580</v>
      </c>
      <c r="G5916" s="500" t="s">
        <v>17901</v>
      </c>
      <c r="H5916" s="500" t="s">
        <v>16353</v>
      </c>
      <c r="I5916" s="500" t="s">
        <v>688</v>
      </c>
      <c r="J5916" s="500" t="s">
        <v>689</v>
      </c>
      <c r="K5916" s="500" t="s">
        <v>2306</v>
      </c>
      <c r="L5916" s="500" t="s">
        <v>27724</v>
      </c>
      <c r="M5916" s="500" t="s">
        <v>2307</v>
      </c>
      <c r="N5916" s="500" t="s">
        <v>17902</v>
      </c>
    </row>
    <row r="5917" spans="1:14">
      <c r="A5917" s="500" t="s">
        <v>686</v>
      </c>
      <c r="B5917" s="500" t="s">
        <v>2858</v>
      </c>
      <c r="C5917" s="500" t="s">
        <v>2888</v>
      </c>
      <c r="D5917" s="500" t="s">
        <v>2889</v>
      </c>
      <c r="E5917" s="500" t="s">
        <v>11099</v>
      </c>
      <c r="F5917" s="500" t="s">
        <v>580</v>
      </c>
      <c r="G5917" s="500" t="s">
        <v>17903</v>
      </c>
      <c r="H5917" s="500" t="s">
        <v>12834</v>
      </c>
      <c r="I5917" s="500" t="s">
        <v>688</v>
      </c>
      <c r="J5917" s="500" t="s">
        <v>689</v>
      </c>
      <c r="K5917" s="500" t="s">
        <v>2306</v>
      </c>
      <c r="L5917" s="500" t="s">
        <v>27724</v>
      </c>
      <c r="M5917" s="500" t="s">
        <v>2307</v>
      </c>
      <c r="N5917" s="500" t="s">
        <v>17904</v>
      </c>
    </row>
    <row r="5918" spans="1:14">
      <c r="A5918" s="500" t="s">
        <v>686</v>
      </c>
      <c r="B5918" s="500" t="s">
        <v>2858</v>
      </c>
      <c r="C5918" s="500" t="s">
        <v>2888</v>
      </c>
      <c r="D5918" s="500" t="s">
        <v>2889</v>
      </c>
      <c r="E5918" s="500" t="s">
        <v>11099</v>
      </c>
      <c r="F5918" s="500" t="s">
        <v>580</v>
      </c>
      <c r="G5918" s="500" t="s">
        <v>17905</v>
      </c>
      <c r="H5918" s="500" t="s">
        <v>11336</v>
      </c>
      <c r="I5918" s="500" t="s">
        <v>688</v>
      </c>
      <c r="J5918" s="500" t="s">
        <v>689</v>
      </c>
      <c r="K5918" s="500" t="s">
        <v>2306</v>
      </c>
      <c r="L5918" s="500" t="s">
        <v>27724</v>
      </c>
      <c r="M5918" s="500" t="s">
        <v>2307</v>
      </c>
      <c r="N5918" s="500" t="s">
        <v>17906</v>
      </c>
    </row>
    <row r="5919" spans="1:14">
      <c r="A5919" s="500" t="s">
        <v>686</v>
      </c>
      <c r="B5919" s="500" t="s">
        <v>2858</v>
      </c>
      <c r="C5919" s="500" t="s">
        <v>2888</v>
      </c>
      <c r="D5919" s="500" t="s">
        <v>2889</v>
      </c>
      <c r="E5919" s="500" t="s">
        <v>11099</v>
      </c>
      <c r="F5919" s="500" t="s">
        <v>580</v>
      </c>
      <c r="G5919" s="500" t="s">
        <v>17907</v>
      </c>
      <c r="H5919" s="500" t="s">
        <v>17107</v>
      </c>
      <c r="I5919" s="500" t="s">
        <v>688</v>
      </c>
      <c r="J5919" s="500" t="s">
        <v>689</v>
      </c>
      <c r="K5919" s="500" t="s">
        <v>2306</v>
      </c>
      <c r="L5919" s="500" t="s">
        <v>27724</v>
      </c>
      <c r="M5919" s="500" t="s">
        <v>2307</v>
      </c>
      <c r="N5919" s="500" t="s">
        <v>17908</v>
      </c>
    </row>
    <row r="5920" spans="1:14">
      <c r="A5920" s="500" t="s">
        <v>686</v>
      </c>
      <c r="B5920" s="500" t="s">
        <v>2858</v>
      </c>
      <c r="C5920" s="500" t="s">
        <v>2888</v>
      </c>
      <c r="D5920" s="500" t="s">
        <v>2889</v>
      </c>
      <c r="E5920" s="500" t="s">
        <v>11099</v>
      </c>
      <c r="F5920" s="500" t="s">
        <v>580</v>
      </c>
      <c r="G5920" s="500" t="s">
        <v>17909</v>
      </c>
      <c r="H5920" s="500" t="s">
        <v>11347</v>
      </c>
      <c r="I5920" s="500" t="s">
        <v>688</v>
      </c>
      <c r="J5920" s="500" t="s">
        <v>689</v>
      </c>
      <c r="K5920" s="500" t="s">
        <v>2306</v>
      </c>
      <c r="L5920" s="500" t="s">
        <v>27724</v>
      </c>
      <c r="M5920" s="500" t="s">
        <v>2307</v>
      </c>
      <c r="N5920" s="500" t="s">
        <v>17910</v>
      </c>
    </row>
    <row r="5921" spans="1:14">
      <c r="A5921" s="500" t="s">
        <v>686</v>
      </c>
      <c r="B5921" s="500" t="s">
        <v>2858</v>
      </c>
      <c r="C5921" s="500" t="s">
        <v>2888</v>
      </c>
      <c r="D5921" s="500" t="s">
        <v>2889</v>
      </c>
      <c r="E5921" s="500" t="s">
        <v>11099</v>
      </c>
      <c r="F5921" s="500" t="s">
        <v>580</v>
      </c>
      <c r="G5921" s="500" t="s">
        <v>17911</v>
      </c>
      <c r="H5921" s="500" t="s">
        <v>17611</v>
      </c>
      <c r="I5921" s="500" t="s">
        <v>688</v>
      </c>
      <c r="J5921" s="500" t="s">
        <v>689</v>
      </c>
      <c r="K5921" s="500" t="s">
        <v>2306</v>
      </c>
      <c r="L5921" s="500" t="s">
        <v>27724</v>
      </c>
      <c r="M5921" s="500" t="s">
        <v>2307</v>
      </c>
      <c r="N5921" s="500" t="s">
        <v>17912</v>
      </c>
    </row>
    <row r="5922" spans="1:14">
      <c r="A5922" s="500" t="s">
        <v>686</v>
      </c>
      <c r="B5922" s="500" t="s">
        <v>2858</v>
      </c>
      <c r="C5922" s="500" t="s">
        <v>2888</v>
      </c>
      <c r="D5922" s="500" t="s">
        <v>2889</v>
      </c>
      <c r="E5922" s="500" t="s">
        <v>11099</v>
      </c>
      <c r="F5922" s="500" t="s">
        <v>580</v>
      </c>
      <c r="G5922" s="500" t="s">
        <v>17913</v>
      </c>
      <c r="H5922" s="500" t="s">
        <v>7058</v>
      </c>
      <c r="I5922" s="500" t="s">
        <v>688</v>
      </c>
      <c r="J5922" s="500" t="s">
        <v>689</v>
      </c>
      <c r="K5922" s="500" t="s">
        <v>2306</v>
      </c>
      <c r="L5922" s="500" t="s">
        <v>27724</v>
      </c>
      <c r="M5922" s="500" t="s">
        <v>2307</v>
      </c>
      <c r="N5922" s="500" t="s">
        <v>17914</v>
      </c>
    </row>
    <row r="5923" spans="1:14">
      <c r="A5923" s="500" t="s">
        <v>686</v>
      </c>
      <c r="B5923" s="500" t="s">
        <v>2858</v>
      </c>
      <c r="C5923" s="500" t="s">
        <v>2888</v>
      </c>
      <c r="D5923" s="500" t="s">
        <v>2889</v>
      </c>
      <c r="E5923" s="500" t="s">
        <v>11099</v>
      </c>
      <c r="F5923" s="500" t="s">
        <v>580</v>
      </c>
      <c r="G5923" s="500" t="s">
        <v>17915</v>
      </c>
      <c r="H5923" s="500" t="s">
        <v>14615</v>
      </c>
      <c r="I5923" s="500" t="s">
        <v>688</v>
      </c>
      <c r="J5923" s="500" t="s">
        <v>689</v>
      </c>
      <c r="K5923" s="500" t="s">
        <v>2306</v>
      </c>
      <c r="L5923" s="500" t="s">
        <v>27724</v>
      </c>
      <c r="M5923" s="500" t="s">
        <v>2307</v>
      </c>
      <c r="N5923" s="500" t="s">
        <v>17916</v>
      </c>
    </row>
    <row r="5924" spans="1:14">
      <c r="A5924" s="500" t="s">
        <v>686</v>
      </c>
      <c r="B5924" s="500" t="s">
        <v>2858</v>
      </c>
      <c r="C5924" s="500" t="s">
        <v>2888</v>
      </c>
      <c r="D5924" s="500" t="s">
        <v>2889</v>
      </c>
      <c r="E5924" s="500" t="s">
        <v>11099</v>
      </c>
      <c r="F5924" s="500" t="s">
        <v>580</v>
      </c>
      <c r="G5924" s="500" t="s">
        <v>17917</v>
      </c>
      <c r="H5924" s="500" t="s">
        <v>14870</v>
      </c>
      <c r="I5924" s="500" t="s">
        <v>688</v>
      </c>
      <c r="J5924" s="500" t="s">
        <v>689</v>
      </c>
      <c r="K5924" s="500" t="s">
        <v>2306</v>
      </c>
      <c r="L5924" s="500" t="s">
        <v>27724</v>
      </c>
      <c r="M5924" s="500" t="s">
        <v>2307</v>
      </c>
      <c r="N5924" s="500" t="s">
        <v>17918</v>
      </c>
    </row>
    <row r="5925" spans="1:14">
      <c r="A5925" s="500" t="s">
        <v>686</v>
      </c>
      <c r="B5925" s="500" t="s">
        <v>2858</v>
      </c>
      <c r="C5925" s="500" t="s">
        <v>2888</v>
      </c>
      <c r="D5925" s="500" t="s">
        <v>2889</v>
      </c>
      <c r="E5925" s="500" t="s">
        <v>11099</v>
      </c>
      <c r="F5925" s="500" t="s">
        <v>580</v>
      </c>
      <c r="G5925" s="500" t="s">
        <v>17919</v>
      </c>
      <c r="H5925" s="500" t="s">
        <v>11398</v>
      </c>
      <c r="I5925" s="500" t="s">
        <v>688</v>
      </c>
      <c r="J5925" s="500" t="s">
        <v>689</v>
      </c>
      <c r="K5925" s="500" t="s">
        <v>2306</v>
      </c>
      <c r="L5925" s="500" t="s">
        <v>27724</v>
      </c>
      <c r="M5925" s="500" t="s">
        <v>2307</v>
      </c>
      <c r="N5925" s="500" t="s">
        <v>17920</v>
      </c>
    </row>
    <row r="5926" spans="1:14">
      <c r="A5926" s="500" t="s">
        <v>686</v>
      </c>
      <c r="B5926" s="500" t="s">
        <v>2858</v>
      </c>
      <c r="C5926" s="500" t="s">
        <v>2888</v>
      </c>
      <c r="D5926" s="500" t="s">
        <v>2889</v>
      </c>
      <c r="E5926" s="500" t="s">
        <v>11099</v>
      </c>
      <c r="F5926" s="500" t="s">
        <v>580</v>
      </c>
      <c r="G5926" s="500" t="s">
        <v>17921</v>
      </c>
      <c r="H5926" s="500" t="s">
        <v>14435</v>
      </c>
      <c r="I5926" s="500" t="s">
        <v>688</v>
      </c>
      <c r="J5926" s="500" t="s">
        <v>689</v>
      </c>
      <c r="K5926" s="500" t="s">
        <v>2306</v>
      </c>
      <c r="L5926" s="500" t="s">
        <v>27724</v>
      </c>
      <c r="M5926" s="500" t="s">
        <v>2307</v>
      </c>
      <c r="N5926" s="500" t="s">
        <v>17922</v>
      </c>
    </row>
    <row r="5927" spans="1:14">
      <c r="A5927" s="500" t="s">
        <v>686</v>
      </c>
      <c r="B5927" s="500" t="s">
        <v>2858</v>
      </c>
      <c r="C5927" s="500" t="s">
        <v>2888</v>
      </c>
      <c r="D5927" s="500" t="s">
        <v>2889</v>
      </c>
      <c r="E5927" s="500" t="s">
        <v>11099</v>
      </c>
      <c r="F5927" s="500" t="s">
        <v>580</v>
      </c>
      <c r="G5927" s="500" t="s">
        <v>17923</v>
      </c>
      <c r="H5927" s="500" t="s">
        <v>11044</v>
      </c>
      <c r="I5927" s="500" t="s">
        <v>688</v>
      </c>
      <c r="J5927" s="500" t="s">
        <v>689</v>
      </c>
      <c r="K5927" s="500" t="s">
        <v>2306</v>
      </c>
      <c r="L5927" s="500" t="s">
        <v>27724</v>
      </c>
      <c r="M5927" s="500" t="s">
        <v>2307</v>
      </c>
      <c r="N5927" s="500" t="s">
        <v>17924</v>
      </c>
    </row>
    <row r="5928" spans="1:14">
      <c r="A5928" s="500" t="s">
        <v>686</v>
      </c>
      <c r="B5928" s="500" t="s">
        <v>2858</v>
      </c>
      <c r="C5928" s="500" t="s">
        <v>2888</v>
      </c>
      <c r="D5928" s="500" t="s">
        <v>2889</v>
      </c>
      <c r="E5928" s="500" t="s">
        <v>11099</v>
      </c>
      <c r="F5928" s="500" t="s">
        <v>580</v>
      </c>
      <c r="G5928" s="500" t="s">
        <v>17925</v>
      </c>
      <c r="H5928" s="500" t="s">
        <v>3969</v>
      </c>
      <c r="I5928" s="500" t="s">
        <v>688</v>
      </c>
      <c r="J5928" s="500" t="s">
        <v>689</v>
      </c>
      <c r="K5928" s="500" t="s">
        <v>2306</v>
      </c>
      <c r="L5928" s="500" t="s">
        <v>27724</v>
      </c>
      <c r="M5928" s="500" t="s">
        <v>2307</v>
      </c>
      <c r="N5928" s="500" t="s">
        <v>17926</v>
      </c>
    </row>
    <row r="5929" spans="1:14">
      <c r="A5929" s="500" t="s">
        <v>686</v>
      </c>
      <c r="B5929" s="500" t="s">
        <v>2858</v>
      </c>
      <c r="C5929" s="500" t="s">
        <v>2888</v>
      </c>
      <c r="D5929" s="500" t="s">
        <v>2889</v>
      </c>
      <c r="E5929" s="500" t="s">
        <v>11099</v>
      </c>
      <c r="F5929" s="500" t="s">
        <v>580</v>
      </c>
      <c r="G5929" s="500" t="s">
        <v>17927</v>
      </c>
      <c r="H5929" s="500" t="s">
        <v>16404</v>
      </c>
      <c r="I5929" s="500" t="s">
        <v>688</v>
      </c>
      <c r="J5929" s="500" t="s">
        <v>689</v>
      </c>
      <c r="K5929" s="500" t="s">
        <v>2306</v>
      </c>
      <c r="L5929" s="500" t="s">
        <v>27724</v>
      </c>
      <c r="M5929" s="500" t="s">
        <v>2307</v>
      </c>
      <c r="N5929" s="500" t="s">
        <v>17928</v>
      </c>
    </row>
    <row r="5930" spans="1:14">
      <c r="A5930" s="500" t="s">
        <v>686</v>
      </c>
      <c r="B5930" s="500" t="s">
        <v>2858</v>
      </c>
      <c r="C5930" s="500" t="s">
        <v>2888</v>
      </c>
      <c r="D5930" s="500" t="s">
        <v>2889</v>
      </c>
      <c r="E5930" s="500" t="s">
        <v>11099</v>
      </c>
      <c r="F5930" s="500" t="s">
        <v>580</v>
      </c>
      <c r="G5930" s="500" t="s">
        <v>17929</v>
      </c>
      <c r="H5930" s="500" t="s">
        <v>11386</v>
      </c>
      <c r="I5930" s="500" t="s">
        <v>688</v>
      </c>
      <c r="J5930" s="500" t="s">
        <v>689</v>
      </c>
      <c r="K5930" s="500" t="s">
        <v>2306</v>
      </c>
      <c r="L5930" s="500" t="s">
        <v>27724</v>
      </c>
      <c r="M5930" s="500" t="s">
        <v>2307</v>
      </c>
      <c r="N5930" s="500" t="s">
        <v>17930</v>
      </c>
    </row>
    <row r="5931" spans="1:14">
      <c r="A5931" s="500" t="s">
        <v>686</v>
      </c>
      <c r="B5931" s="500" t="s">
        <v>2858</v>
      </c>
      <c r="C5931" s="500" t="s">
        <v>2888</v>
      </c>
      <c r="D5931" s="500" t="s">
        <v>2889</v>
      </c>
      <c r="E5931" s="500" t="s">
        <v>11099</v>
      </c>
      <c r="F5931" s="500" t="s">
        <v>580</v>
      </c>
      <c r="G5931" s="500" t="s">
        <v>17931</v>
      </c>
      <c r="H5931" s="500" t="s">
        <v>16906</v>
      </c>
      <c r="I5931" s="500" t="s">
        <v>688</v>
      </c>
      <c r="J5931" s="500" t="s">
        <v>689</v>
      </c>
      <c r="K5931" s="500" t="s">
        <v>2306</v>
      </c>
      <c r="L5931" s="500" t="s">
        <v>27724</v>
      </c>
      <c r="M5931" s="500" t="s">
        <v>2307</v>
      </c>
      <c r="N5931" s="500" t="s">
        <v>17932</v>
      </c>
    </row>
    <row r="5932" spans="1:14">
      <c r="A5932" s="500" t="s">
        <v>686</v>
      </c>
      <c r="B5932" s="500" t="s">
        <v>2858</v>
      </c>
      <c r="C5932" s="500" t="s">
        <v>2888</v>
      </c>
      <c r="D5932" s="500" t="s">
        <v>2889</v>
      </c>
      <c r="E5932" s="500" t="s">
        <v>11099</v>
      </c>
      <c r="F5932" s="500" t="s">
        <v>580</v>
      </c>
      <c r="G5932" s="500" t="s">
        <v>17933</v>
      </c>
      <c r="H5932" s="500" t="s">
        <v>17158</v>
      </c>
      <c r="I5932" s="500" t="s">
        <v>688</v>
      </c>
      <c r="J5932" s="500" t="s">
        <v>689</v>
      </c>
      <c r="K5932" s="500" t="s">
        <v>2306</v>
      </c>
      <c r="L5932" s="500" t="s">
        <v>27724</v>
      </c>
      <c r="M5932" s="500" t="s">
        <v>2307</v>
      </c>
      <c r="N5932" s="500" t="s">
        <v>17934</v>
      </c>
    </row>
    <row r="5933" spans="1:14">
      <c r="A5933" s="500" t="s">
        <v>686</v>
      </c>
      <c r="B5933" s="500" t="s">
        <v>2858</v>
      </c>
      <c r="C5933" s="500" t="s">
        <v>2888</v>
      </c>
      <c r="D5933" s="500" t="s">
        <v>2889</v>
      </c>
      <c r="E5933" s="500" t="s">
        <v>11099</v>
      </c>
      <c r="F5933" s="500" t="s">
        <v>580</v>
      </c>
      <c r="G5933" s="500" t="s">
        <v>17935</v>
      </c>
      <c r="H5933" s="500" t="s">
        <v>15698</v>
      </c>
      <c r="I5933" s="500" t="s">
        <v>688</v>
      </c>
      <c r="J5933" s="500" t="s">
        <v>689</v>
      </c>
      <c r="K5933" s="500" t="s">
        <v>2306</v>
      </c>
      <c r="L5933" s="500" t="s">
        <v>27724</v>
      </c>
      <c r="M5933" s="500" t="s">
        <v>2307</v>
      </c>
      <c r="N5933" s="500" t="s">
        <v>17936</v>
      </c>
    </row>
    <row r="5934" spans="1:14">
      <c r="A5934" s="500" t="s">
        <v>686</v>
      </c>
      <c r="B5934" s="500" t="s">
        <v>2858</v>
      </c>
      <c r="C5934" s="500" t="s">
        <v>2888</v>
      </c>
      <c r="D5934" s="500" t="s">
        <v>2889</v>
      </c>
      <c r="E5934" s="500" t="s">
        <v>11099</v>
      </c>
      <c r="F5934" s="500" t="s">
        <v>580</v>
      </c>
      <c r="G5934" s="500" t="s">
        <v>17937</v>
      </c>
      <c r="H5934" s="500" t="s">
        <v>7027</v>
      </c>
      <c r="I5934" s="500" t="s">
        <v>688</v>
      </c>
      <c r="J5934" s="500" t="s">
        <v>689</v>
      </c>
      <c r="K5934" s="500" t="s">
        <v>2306</v>
      </c>
      <c r="L5934" s="500" t="s">
        <v>27724</v>
      </c>
      <c r="M5934" s="500" t="s">
        <v>2307</v>
      </c>
      <c r="N5934" s="500" t="s">
        <v>17938</v>
      </c>
    </row>
    <row r="5935" spans="1:14">
      <c r="A5935" s="500" t="s">
        <v>686</v>
      </c>
      <c r="B5935" s="500" t="s">
        <v>2858</v>
      </c>
      <c r="C5935" s="500" t="s">
        <v>2888</v>
      </c>
      <c r="D5935" s="500" t="s">
        <v>2889</v>
      </c>
      <c r="E5935" s="500" t="s">
        <v>11099</v>
      </c>
      <c r="F5935" s="500" t="s">
        <v>580</v>
      </c>
      <c r="G5935" s="500" t="s">
        <v>17939</v>
      </c>
      <c r="H5935" s="500" t="s">
        <v>14615</v>
      </c>
      <c r="I5935" s="500" t="s">
        <v>688</v>
      </c>
      <c r="J5935" s="500" t="s">
        <v>689</v>
      </c>
      <c r="K5935" s="500" t="s">
        <v>2306</v>
      </c>
      <c r="L5935" s="500" t="s">
        <v>27724</v>
      </c>
      <c r="M5935" s="500" t="s">
        <v>2307</v>
      </c>
      <c r="N5935" s="500" t="s">
        <v>17940</v>
      </c>
    </row>
    <row r="5936" spans="1:14">
      <c r="A5936" s="500" t="s">
        <v>686</v>
      </c>
      <c r="B5936" s="500" t="s">
        <v>2858</v>
      </c>
      <c r="C5936" s="500" t="s">
        <v>2888</v>
      </c>
      <c r="D5936" s="500" t="s">
        <v>2889</v>
      </c>
      <c r="E5936" s="500" t="s">
        <v>11099</v>
      </c>
      <c r="F5936" s="500" t="s">
        <v>580</v>
      </c>
      <c r="G5936" s="500" t="s">
        <v>17941</v>
      </c>
      <c r="H5936" s="500" t="s">
        <v>14870</v>
      </c>
      <c r="I5936" s="500" t="s">
        <v>688</v>
      </c>
      <c r="J5936" s="500" t="s">
        <v>689</v>
      </c>
      <c r="K5936" s="500" t="s">
        <v>2306</v>
      </c>
      <c r="L5936" s="500" t="s">
        <v>27724</v>
      </c>
      <c r="M5936" s="500" t="s">
        <v>2307</v>
      </c>
      <c r="N5936" s="500" t="s">
        <v>17942</v>
      </c>
    </row>
    <row r="5937" spans="1:14">
      <c r="A5937" s="500" t="s">
        <v>686</v>
      </c>
      <c r="B5937" s="500" t="s">
        <v>2858</v>
      </c>
      <c r="C5937" s="500" t="s">
        <v>2888</v>
      </c>
      <c r="D5937" s="500" t="s">
        <v>2889</v>
      </c>
      <c r="E5937" s="500" t="s">
        <v>11099</v>
      </c>
      <c r="F5937" s="500" t="s">
        <v>580</v>
      </c>
      <c r="G5937" s="500" t="s">
        <v>17943</v>
      </c>
      <c r="H5937" s="500" t="s">
        <v>11398</v>
      </c>
      <c r="I5937" s="500" t="s">
        <v>688</v>
      </c>
      <c r="J5937" s="500" t="s">
        <v>689</v>
      </c>
      <c r="K5937" s="500" t="s">
        <v>2306</v>
      </c>
      <c r="L5937" s="500" t="s">
        <v>27724</v>
      </c>
      <c r="M5937" s="500" t="s">
        <v>2307</v>
      </c>
      <c r="N5937" s="500" t="s">
        <v>17944</v>
      </c>
    </row>
    <row r="5938" spans="1:14">
      <c r="A5938" s="500" t="s">
        <v>686</v>
      </c>
      <c r="B5938" s="500" t="s">
        <v>2858</v>
      </c>
      <c r="C5938" s="500" t="s">
        <v>2888</v>
      </c>
      <c r="D5938" s="500" t="s">
        <v>2889</v>
      </c>
      <c r="E5938" s="500" t="s">
        <v>11099</v>
      </c>
      <c r="F5938" s="500" t="s">
        <v>580</v>
      </c>
      <c r="G5938" s="500" t="s">
        <v>17945</v>
      </c>
      <c r="H5938" s="500" t="s">
        <v>14435</v>
      </c>
      <c r="I5938" s="500" t="s">
        <v>688</v>
      </c>
      <c r="J5938" s="500" t="s">
        <v>689</v>
      </c>
      <c r="K5938" s="500" t="s">
        <v>2306</v>
      </c>
      <c r="L5938" s="500" t="s">
        <v>27724</v>
      </c>
      <c r="M5938" s="500" t="s">
        <v>2307</v>
      </c>
      <c r="N5938" s="500" t="s">
        <v>17946</v>
      </c>
    </row>
    <row r="5939" spans="1:14">
      <c r="A5939" s="500" t="s">
        <v>686</v>
      </c>
      <c r="B5939" s="500" t="s">
        <v>2858</v>
      </c>
      <c r="C5939" s="500" t="s">
        <v>2888</v>
      </c>
      <c r="D5939" s="500" t="s">
        <v>2889</v>
      </c>
      <c r="E5939" s="500" t="s">
        <v>11099</v>
      </c>
      <c r="F5939" s="500" t="s">
        <v>580</v>
      </c>
      <c r="G5939" s="500" t="s">
        <v>17947</v>
      </c>
      <c r="H5939" s="500" t="s">
        <v>11044</v>
      </c>
      <c r="I5939" s="500" t="s">
        <v>688</v>
      </c>
      <c r="J5939" s="500" t="s">
        <v>689</v>
      </c>
      <c r="K5939" s="500" t="s">
        <v>2306</v>
      </c>
      <c r="L5939" s="500" t="s">
        <v>27724</v>
      </c>
      <c r="M5939" s="500" t="s">
        <v>2307</v>
      </c>
      <c r="N5939" s="500" t="s">
        <v>17948</v>
      </c>
    </row>
    <row r="5940" spans="1:14">
      <c r="A5940" s="500" t="s">
        <v>686</v>
      </c>
      <c r="B5940" s="500" t="s">
        <v>2858</v>
      </c>
      <c r="C5940" s="500" t="s">
        <v>2888</v>
      </c>
      <c r="D5940" s="500" t="s">
        <v>2889</v>
      </c>
      <c r="E5940" s="500" t="s">
        <v>11099</v>
      </c>
      <c r="F5940" s="500" t="s">
        <v>580</v>
      </c>
      <c r="G5940" s="500" t="s">
        <v>17949</v>
      </c>
      <c r="H5940" s="500" t="s">
        <v>3969</v>
      </c>
      <c r="I5940" s="500" t="s">
        <v>688</v>
      </c>
      <c r="J5940" s="500" t="s">
        <v>689</v>
      </c>
      <c r="K5940" s="500" t="s">
        <v>2306</v>
      </c>
      <c r="L5940" s="500" t="s">
        <v>27724</v>
      </c>
      <c r="M5940" s="500" t="s">
        <v>2307</v>
      </c>
      <c r="N5940" s="500" t="s">
        <v>17950</v>
      </c>
    </row>
    <row r="5941" spans="1:14">
      <c r="A5941" s="500" t="s">
        <v>686</v>
      </c>
      <c r="B5941" s="500" t="s">
        <v>2858</v>
      </c>
      <c r="C5941" s="500" t="s">
        <v>2888</v>
      </c>
      <c r="D5941" s="500" t="s">
        <v>2889</v>
      </c>
      <c r="E5941" s="500" t="s">
        <v>11099</v>
      </c>
      <c r="F5941" s="500" t="s">
        <v>580</v>
      </c>
      <c r="G5941" s="500" t="s">
        <v>17951</v>
      </c>
      <c r="H5941" s="500" t="s">
        <v>16404</v>
      </c>
      <c r="I5941" s="500" t="s">
        <v>688</v>
      </c>
      <c r="J5941" s="500" t="s">
        <v>689</v>
      </c>
      <c r="K5941" s="500" t="s">
        <v>2306</v>
      </c>
      <c r="L5941" s="500" t="s">
        <v>27724</v>
      </c>
      <c r="M5941" s="500" t="s">
        <v>2307</v>
      </c>
      <c r="N5941" s="500" t="s">
        <v>17952</v>
      </c>
    </row>
    <row r="5942" spans="1:14">
      <c r="A5942" s="500" t="s">
        <v>686</v>
      </c>
      <c r="B5942" s="500" t="s">
        <v>2858</v>
      </c>
      <c r="C5942" s="500" t="s">
        <v>2888</v>
      </c>
      <c r="D5942" s="500" t="s">
        <v>2889</v>
      </c>
      <c r="E5942" s="500" t="s">
        <v>11099</v>
      </c>
      <c r="F5942" s="500" t="s">
        <v>580</v>
      </c>
      <c r="G5942" s="500" t="s">
        <v>17953</v>
      </c>
      <c r="H5942" s="500" t="s">
        <v>11386</v>
      </c>
      <c r="I5942" s="500" t="s">
        <v>688</v>
      </c>
      <c r="J5942" s="500" t="s">
        <v>689</v>
      </c>
      <c r="K5942" s="500" t="s">
        <v>2306</v>
      </c>
      <c r="L5942" s="500" t="s">
        <v>27724</v>
      </c>
      <c r="M5942" s="500" t="s">
        <v>2307</v>
      </c>
      <c r="N5942" s="500" t="s">
        <v>17954</v>
      </c>
    </row>
    <row r="5943" spans="1:14">
      <c r="A5943" s="500" t="s">
        <v>686</v>
      </c>
      <c r="B5943" s="500" t="s">
        <v>2858</v>
      </c>
      <c r="C5943" s="500" t="s">
        <v>2888</v>
      </c>
      <c r="D5943" s="500" t="s">
        <v>2889</v>
      </c>
      <c r="E5943" s="500" t="s">
        <v>11099</v>
      </c>
      <c r="F5943" s="500" t="s">
        <v>580</v>
      </c>
      <c r="G5943" s="500" t="s">
        <v>17955</v>
      </c>
      <c r="H5943" s="500" t="s">
        <v>16906</v>
      </c>
      <c r="I5943" s="500" t="s">
        <v>688</v>
      </c>
      <c r="J5943" s="500" t="s">
        <v>689</v>
      </c>
      <c r="K5943" s="500" t="s">
        <v>2306</v>
      </c>
      <c r="L5943" s="500" t="s">
        <v>27724</v>
      </c>
      <c r="M5943" s="500" t="s">
        <v>2307</v>
      </c>
      <c r="N5943" s="500" t="s">
        <v>17956</v>
      </c>
    </row>
    <row r="5944" spans="1:14">
      <c r="A5944" s="500" t="s">
        <v>686</v>
      </c>
      <c r="B5944" s="500" t="s">
        <v>2858</v>
      </c>
      <c r="C5944" s="500" t="s">
        <v>2888</v>
      </c>
      <c r="D5944" s="500" t="s">
        <v>2889</v>
      </c>
      <c r="E5944" s="500" t="s">
        <v>11099</v>
      </c>
      <c r="F5944" s="500" t="s">
        <v>580</v>
      </c>
      <c r="G5944" s="500" t="s">
        <v>17957</v>
      </c>
      <c r="H5944" s="500" t="s">
        <v>17158</v>
      </c>
      <c r="I5944" s="500" t="s">
        <v>688</v>
      </c>
      <c r="J5944" s="500" t="s">
        <v>689</v>
      </c>
      <c r="K5944" s="500" t="s">
        <v>2306</v>
      </c>
      <c r="L5944" s="500" t="s">
        <v>27724</v>
      </c>
      <c r="M5944" s="500" t="s">
        <v>2307</v>
      </c>
      <c r="N5944" s="500" t="s">
        <v>17958</v>
      </c>
    </row>
    <row r="5945" spans="1:14">
      <c r="A5945" s="500" t="s">
        <v>686</v>
      </c>
      <c r="B5945" s="500" t="s">
        <v>2858</v>
      </c>
      <c r="C5945" s="500" t="s">
        <v>2888</v>
      </c>
      <c r="D5945" s="500" t="s">
        <v>2889</v>
      </c>
      <c r="E5945" s="500" t="s">
        <v>11099</v>
      </c>
      <c r="F5945" s="500" t="s">
        <v>580</v>
      </c>
      <c r="G5945" s="500" t="s">
        <v>17959</v>
      </c>
      <c r="H5945" s="500" t="s">
        <v>15698</v>
      </c>
      <c r="I5945" s="500" t="s">
        <v>688</v>
      </c>
      <c r="J5945" s="500" t="s">
        <v>689</v>
      </c>
      <c r="K5945" s="500" t="s">
        <v>2306</v>
      </c>
      <c r="L5945" s="500" t="s">
        <v>27724</v>
      </c>
      <c r="M5945" s="500" t="s">
        <v>2307</v>
      </c>
      <c r="N5945" s="500" t="s">
        <v>17960</v>
      </c>
    </row>
    <row r="5946" spans="1:14">
      <c r="A5946" s="500" t="s">
        <v>686</v>
      </c>
      <c r="B5946" s="500" t="s">
        <v>2858</v>
      </c>
      <c r="C5946" s="500" t="s">
        <v>2888</v>
      </c>
      <c r="D5946" s="500" t="s">
        <v>2889</v>
      </c>
      <c r="E5946" s="500" t="s">
        <v>11099</v>
      </c>
      <c r="F5946" s="500" t="s">
        <v>580</v>
      </c>
      <c r="G5946" s="500" t="s">
        <v>17961</v>
      </c>
      <c r="H5946" s="500" t="s">
        <v>7027</v>
      </c>
      <c r="I5946" s="500" t="s">
        <v>688</v>
      </c>
      <c r="J5946" s="500" t="s">
        <v>689</v>
      </c>
      <c r="K5946" s="500" t="s">
        <v>2306</v>
      </c>
      <c r="L5946" s="500" t="s">
        <v>27724</v>
      </c>
      <c r="M5946" s="500" t="s">
        <v>2307</v>
      </c>
      <c r="N5946" s="500" t="s">
        <v>17962</v>
      </c>
    </row>
    <row r="5947" spans="1:14">
      <c r="A5947" s="500" t="s">
        <v>686</v>
      </c>
      <c r="B5947" s="500" t="s">
        <v>2858</v>
      </c>
      <c r="C5947" s="500" t="s">
        <v>2888</v>
      </c>
      <c r="D5947" s="500" t="s">
        <v>2889</v>
      </c>
      <c r="E5947" s="500" t="s">
        <v>11099</v>
      </c>
      <c r="F5947" s="500" t="s">
        <v>580</v>
      </c>
      <c r="G5947" s="500" t="s">
        <v>17963</v>
      </c>
      <c r="H5947" s="500" t="s">
        <v>17964</v>
      </c>
      <c r="I5947" s="500" t="s">
        <v>688</v>
      </c>
      <c r="J5947" s="500" t="s">
        <v>689</v>
      </c>
      <c r="K5947" s="500" t="s">
        <v>2306</v>
      </c>
      <c r="L5947" s="500" t="s">
        <v>27724</v>
      </c>
      <c r="M5947" s="500" t="s">
        <v>2307</v>
      </c>
      <c r="N5947" s="500" t="s">
        <v>17965</v>
      </c>
    </row>
    <row r="5948" spans="1:14">
      <c r="A5948" s="500" t="s">
        <v>686</v>
      </c>
      <c r="B5948" s="500" t="s">
        <v>2858</v>
      </c>
      <c r="C5948" s="500" t="s">
        <v>2888</v>
      </c>
      <c r="D5948" s="500" t="s">
        <v>2889</v>
      </c>
      <c r="E5948" s="500" t="s">
        <v>11099</v>
      </c>
      <c r="F5948" s="500" t="s">
        <v>580</v>
      </c>
      <c r="G5948" s="500" t="s">
        <v>17966</v>
      </c>
      <c r="H5948" s="500" t="s">
        <v>14666</v>
      </c>
      <c r="I5948" s="500" t="s">
        <v>688</v>
      </c>
      <c r="J5948" s="500" t="s">
        <v>689</v>
      </c>
      <c r="K5948" s="500" t="s">
        <v>2306</v>
      </c>
      <c r="L5948" s="500" t="s">
        <v>27724</v>
      </c>
      <c r="M5948" s="500" t="s">
        <v>2307</v>
      </c>
      <c r="N5948" s="500" t="s">
        <v>17967</v>
      </c>
    </row>
    <row r="5949" spans="1:14">
      <c r="A5949" s="500" t="s">
        <v>686</v>
      </c>
      <c r="B5949" s="500" t="s">
        <v>2858</v>
      </c>
      <c r="C5949" s="500" t="s">
        <v>2888</v>
      </c>
      <c r="D5949" s="500" t="s">
        <v>2889</v>
      </c>
      <c r="E5949" s="500" t="s">
        <v>11099</v>
      </c>
      <c r="F5949" s="500" t="s">
        <v>580</v>
      </c>
      <c r="G5949" s="500" t="s">
        <v>17968</v>
      </c>
      <c r="H5949" s="500" t="s">
        <v>14921</v>
      </c>
      <c r="I5949" s="500" t="s">
        <v>688</v>
      </c>
      <c r="J5949" s="500" t="s">
        <v>689</v>
      </c>
      <c r="K5949" s="500" t="s">
        <v>2306</v>
      </c>
      <c r="L5949" s="500" t="s">
        <v>27724</v>
      </c>
      <c r="M5949" s="500" t="s">
        <v>2307</v>
      </c>
      <c r="N5949" s="500" t="s">
        <v>17969</v>
      </c>
    </row>
    <row r="5950" spans="1:14">
      <c r="A5950" s="500" t="s">
        <v>686</v>
      </c>
      <c r="B5950" s="500" t="s">
        <v>2858</v>
      </c>
      <c r="C5950" s="500" t="s">
        <v>2888</v>
      </c>
      <c r="D5950" s="500" t="s">
        <v>2889</v>
      </c>
      <c r="E5950" s="500" t="s">
        <v>11099</v>
      </c>
      <c r="F5950" s="500" t="s">
        <v>580</v>
      </c>
      <c r="G5950" s="500" t="s">
        <v>17970</v>
      </c>
      <c r="H5950" s="500" t="s">
        <v>3903</v>
      </c>
      <c r="I5950" s="500" t="s">
        <v>688</v>
      </c>
      <c r="J5950" s="500" t="s">
        <v>689</v>
      </c>
      <c r="K5950" s="500" t="s">
        <v>2306</v>
      </c>
      <c r="L5950" s="500" t="s">
        <v>27724</v>
      </c>
      <c r="M5950" s="500" t="s">
        <v>2307</v>
      </c>
      <c r="N5950" s="500" t="s">
        <v>17971</v>
      </c>
    </row>
    <row r="5951" spans="1:14">
      <c r="A5951" s="500" t="s">
        <v>686</v>
      </c>
      <c r="B5951" s="500" t="s">
        <v>2858</v>
      </c>
      <c r="C5951" s="500" t="s">
        <v>2888</v>
      </c>
      <c r="D5951" s="500" t="s">
        <v>2889</v>
      </c>
      <c r="E5951" s="500" t="s">
        <v>11099</v>
      </c>
      <c r="F5951" s="500" t="s">
        <v>580</v>
      </c>
      <c r="G5951" s="500" t="s">
        <v>17972</v>
      </c>
      <c r="H5951" s="500" t="s">
        <v>15698</v>
      </c>
      <c r="I5951" s="500" t="s">
        <v>688</v>
      </c>
      <c r="J5951" s="500" t="s">
        <v>689</v>
      </c>
      <c r="K5951" s="500" t="s">
        <v>2306</v>
      </c>
      <c r="L5951" s="500" t="s">
        <v>27724</v>
      </c>
      <c r="M5951" s="500" t="s">
        <v>2307</v>
      </c>
      <c r="N5951" s="500" t="s">
        <v>17973</v>
      </c>
    </row>
    <row r="5952" spans="1:14">
      <c r="A5952" s="500" t="s">
        <v>686</v>
      </c>
      <c r="B5952" s="500" t="s">
        <v>2858</v>
      </c>
      <c r="C5952" s="500" t="s">
        <v>2888</v>
      </c>
      <c r="D5952" s="500" t="s">
        <v>2889</v>
      </c>
      <c r="E5952" s="500" t="s">
        <v>11099</v>
      </c>
      <c r="F5952" s="500" t="s">
        <v>580</v>
      </c>
      <c r="G5952" s="500" t="s">
        <v>17974</v>
      </c>
      <c r="H5952" s="500" t="s">
        <v>15949</v>
      </c>
      <c r="I5952" s="500" t="s">
        <v>688</v>
      </c>
      <c r="J5952" s="500" t="s">
        <v>689</v>
      </c>
      <c r="K5952" s="500" t="s">
        <v>2306</v>
      </c>
      <c r="L5952" s="500" t="s">
        <v>27724</v>
      </c>
      <c r="M5952" s="500" t="s">
        <v>2307</v>
      </c>
      <c r="N5952" s="500" t="s">
        <v>17975</v>
      </c>
    </row>
    <row r="5953" spans="1:14">
      <c r="A5953" s="500" t="s">
        <v>686</v>
      </c>
      <c r="B5953" s="500" t="s">
        <v>2858</v>
      </c>
      <c r="C5953" s="500" t="s">
        <v>2888</v>
      </c>
      <c r="D5953" s="500" t="s">
        <v>2889</v>
      </c>
      <c r="E5953" s="500" t="s">
        <v>11099</v>
      </c>
      <c r="F5953" s="500" t="s">
        <v>580</v>
      </c>
      <c r="G5953" s="500" t="s">
        <v>17976</v>
      </c>
      <c r="H5953" s="500" t="s">
        <v>16202</v>
      </c>
      <c r="I5953" s="500" t="s">
        <v>688</v>
      </c>
      <c r="J5953" s="500" t="s">
        <v>689</v>
      </c>
      <c r="K5953" s="500" t="s">
        <v>2306</v>
      </c>
      <c r="L5953" s="500" t="s">
        <v>27724</v>
      </c>
      <c r="M5953" s="500" t="s">
        <v>2307</v>
      </c>
      <c r="N5953" s="500" t="s">
        <v>17977</v>
      </c>
    </row>
    <row r="5954" spans="1:14">
      <c r="A5954" s="500" t="s">
        <v>686</v>
      </c>
      <c r="B5954" s="500" t="s">
        <v>2858</v>
      </c>
      <c r="C5954" s="500" t="s">
        <v>2888</v>
      </c>
      <c r="D5954" s="500" t="s">
        <v>2889</v>
      </c>
      <c r="E5954" s="500" t="s">
        <v>11099</v>
      </c>
      <c r="F5954" s="500" t="s">
        <v>580</v>
      </c>
      <c r="G5954" s="500" t="s">
        <v>17978</v>
      </c>
      <c r="H5954" s="500" t="s">
        <v>16455</v>
      </c>
      <c r="I5954" s="500" t="s">
        <v>688</v>
      </c>
      <c r="J5954" s="500" t="s">
        <v>689</v>
      </c>
      <c r="K5954" s="500" t="s">
        <v>2306</v>
      </c>
      <c r="L5954" s="500" t="s">
        <v>27724</v>
      </c>
      <c r="M5954" s="500" t="s">
        <v>2307</v>
      </c>
      <c r="N5954" s="500" t="s">
        <v>17979</v>
      </c>
    </row>
    <row r="5955" spans="1:14">
      <c r="A5955" s="500" t="s">
        <v>686</v>
      </c>
      <c r="B5955" s="500" t="s">
        <v>2858</v>
      </c>
      <c r="C5955" s="500" t="s">
        <v>2888</v>
      </c>
      <c r="D5955" s="500" t="s">
        <v>2889</v>
      </c>
      <c r="E5955" s="500" t="s">
        <v>11099</v>
      </c>
      <c r="F5955" s="500" t="s">
        <v>580</v>
      </c>
      <c r="G5955" s="500" t="s">
        <v>17980</v>
      </c>
      <c r="H5955" s="500" t="s">
        <v>2887</v>
      </c>
      <c r="I5955" s="500" t="s">
        <v>688</v>
      </c>
      <c r="J5955" s="500" t="s">
        <v>689</v>
      </c>
      <c r="K5955" s="500" t="s">
        <v>2306</v>
      </c>
      <c r="L5955" s="500" t="s">
        <v>27724</v>
      </c>
      <c r="M5955" s="500" t="s">
        <v>2307</v>
      </c>
      <c r="N5955" s="500" t="s">
        <v>17981</v>
      </c>
    </row>
    <row r="5956" spans="1:14">
      <c r="A5956" s="500" t="s">
        <v>686</v>
      </c>
      <c r="B5956" s="500" t="s">
        <v>2858</v>
      </c>
      <c r="C5956" s="500" t="s">
        <v>2888</v>
      </c>
      <c r="D5956" s="500" t="s">
        <v>2889</v>
      </c>
      <c r="E5956" s="500" t="s">
        <v>11099</v>
      </c>
      <c r="F5956" s="500" t="s">
        <v>580</v>
      </c>
      <c r="G5956" s="500" t="s">
        <v>17982</v>
      </c>
      <c r="H5956" s="500" t="s">
        <v>11359</v>
      </c>
      <c r="I5956" s="500" t="s">
        <v>688</v>
      </c>
      <c r="J5956" s="500" t="s">
        <v>689</v>
      </c>
      <c r="K5956" s="500" t="s">
        <v>2306</v>
      </c>
      <c r="L5956" s="500" t="s">
        <v>27724</v>
      </c>
      <c r="M5956" s="500" t="s">
        <v>2307</v>
      </c>
      <c r="N5956" s="500" t="s">
        <v>17983</v>
      </c>
    </row>
    <row r="5957" spans="1:14">
      <c r="A5957" s="500" t="s">
        <v>686</v>
      </c>
      <c r="B5957" s="500" t="s">
        <v>2858</v>
      </c>
      <c r="C5957" s="500" t="s">
        <v>2888</v>
      </c>
      <c r="D5957" s="500" t="s">
        <v>2889</v>
      </c>
      <c r="E5957" s="500" t="s">
        <v>11099</v>
      </c>
      <c r="F5957" s="500" t="s">
        <v>580</v>
      </c>
      <c r="G5957" s="500" t="s">
        <v>17984</v>
      </c>
      <c r="H5957" s="500" t="s">
        <v>11569</v>
      </c>
      <c r="I5957" s="500" t="s">
        <v>688</v>
      </c>
      <c r="J5957" s="500" t="s">
        <v>689</v>
      </c>
      <c r="K5957" s="500" t="s">
        <v>2306</v>
      </c>
      <c r="L5957" s="500" t="s">
        <v>27724</v>
      </c>
      <c r="M5957" s="500" t="s">
        <v>2307</v>
      </c>
      <c r="N5957" s="500" t="s">
        <v>17985</v>
      </c>
    </row>
    <row r="5958" spans="1:14">
      <c r="A5958" s="500" t="s">
        <v>686</v>
      </c>
      <c r="B5958" s="500" t="s">
        <v>2858</v>
      </c>
      <c r="C5958" s="500" t="s">
        <v>2888</v>
      </c>
      <c r="D5958" s="500" t="s">
        <v>2889</v>
      </c>
      <c r="E5958" s="500" t="s">
        <v>11099</v>
      </c>
      <c r="F5958" s="500" t="s">
        <v>580</v>
      </c>
      <c r="G5958" s="500" t="s">
        <v>17986</v>
      </c>
      <c r="H5958" s="500" t="s">
        <v>17460</v>
      </c>
      <c r="I5958" s="500" t="s">
        <v>688</v>
      </c>
      <c r="J5958" s="500" t="s">
        <v>689</v>
      </c>
      <c r="K5958" s="500" t="s">
        <v>2306</v>
      </c>
      <c r="L5958" s="500" t="s">
        <v>27724</v>
      </c>
      <c r="M5958" s="500" t="s">
        <v>2307</v>
      </c>
      <c r="N5958" s="500" t="s">
        <v>17987</v>
      </c>
    </row>
    <row r="5959" spans="1:14">
      <c r="A5959" s="500" t="s">
        <v>686</v>
      </c>
      <c r="B5959" s="500" t="s">
        <v>2858</v>
      </c>
      <c r="C5959" s="500" t="s">
        <v>2888</v>
      </c>
      <c r="D5959" s="500" t="s">
        <v>2889</v>
      </c>
      <c r="E5959" s="500" t="s">
        <v>11099</v>
      </c>
      <c r="F5959" s="500" t="s">
        <v>580</v>
      </c>
      <c r="G5959" s="500" t="s">
        <v>17988</v>
      </c>
      <c r="H5959" s="500" t="s">
        <v>17712</v>
      </c>
      <c r="I5959" s="500" t="s">
        <v>688</v>
      </c>
      <c r="J5959" s="500" t="s">
        <v>689</v>
      </c>
      <c r="K5959" s="500" t="s">
        <v>2306</v>
      </c>
      <c r="L5959" s="500" t="s">
        <v>27724</v>
      </c>
      <c r="M5959" s="500" t="s">
        <v>2307</v>
      </c>
      <c r="N5959" s="500" t="s">
        <v>17989</v>
      </c>
    </row>
    <row r="5960" spans="1:14">
      <c r="A5960" s="500" t="s">
        <v>686</v>
      </c>
      <c r="B5960" s="500" t="s">
        <v>2858</v>
      </c>
      <c r="C5960" s="500" t="s">
        <v>2888</v>
      </c>
      <c r="D5960" s="500" t="s">
        <v>2889</v>
      </c>
      <c r="E5960" s="500" t="s">
        <v>11099</v>
      </c>
      <c r="F5960" s="500" t="s">
        <v>580</v>
      </c>
      <c r="G5960" s="500" t="s">
        <v>17990</v>
      </c>
      <c r="H5960" s="500" t="s">
        <v>14666</v>
      </c>
      <c r="I5960" s="500" t="s">
        <v>688</v>
      </c>
      <c r="J5960" s="500" t="s">
        <v>689</v>
      </c>
      <c r="K5960" s="500" t="s">
        <v>2306</v>
      </c>
      <c r="L5960" s="500" t="s">
        <v>27724</v>
      </c>
      <c r="M5960" s="500" t="s">
        <v>2307</v>
      </c>
      <c r="N5960" s="500" t="s">
        <v>17991</v>
      </c>
    </row>
    <row r="5961" spans="1:14">
      <c r="A5961" s="500" t="s">
        <v>686</v>
      </c>
      <c r="B5961" s="500" t="s">
        <v>2858</v>
      </c>
      <c r="C5961" s="500" t="s">
        <v>2888</v>
      </c>
      <c r="D5961" s="500" t="s">
        <v>2889</v>
      </c>
      <c r="E5961" s="500" t="s">
        <v>11099</v>
      </c>
      <c r="F5961" s="500" t="s">
        <v>580</v>
      </c>
      <c r="G5961" s="500" t="s">
        <v>17992</v>
      </c>
      <c r="H5961" s="500" t="s">
        <v>14921</v>
      </c>
      <c r="I5961" s="500" t="s">
        <v>688</v>
      </c>
      <c r="J5961" s="500" t="s">
        <v>689</v>
      </c>
      <c r="K5961" s="500" t="s">
        <v>2306</v>
      </c>
      <c r="L5961" s="500" t="s">
        <v>27724</v>
      </c>
      <c r="M5961" s="500" t="s">
        <v>2307</v>
      </c>
      <c r="N5961" s="500" t="s">
        <v>17993</v>
      </c>
    </row>
    <row r="5962" spans="1:14">
      <c r="A5962" s="500" t="s">
        <v>686</v>
      </c>
      <c r="B5962" s="500" t="s">
        <v>2858</v>
      </c>
      <c r="C5962" s="500" t="s">
        <v>2888</v>
      </c>
      <c r="D5962" s="500" t="s">
        <v>2889</v>
      </c>
      <c r="E5962" s="500" t="s">
        <v>11099</v>
      </c>
      <c r="F5962" s="500" t="s">
        <v>580</v>
      </c>
      <c r="G5962" s="500" t="s">
        <v>17994</v>
      </c>
      <c r="H5962" s="500" t="s">
        <v>3903</v>
      </c>
      <c r="I5962" s="500" t="s">
        <v>688</v>
      </c>
      <c r="J5962" s="500" t="s">
        <v>689</v>
      </c>
      <c r="K5962" s="500" t="s">
        <v>2306</v>
      </c>
      <c r="L5962" s="500" t="s">
        <v>27724</v>
      </c>
      <c r="M5962" s="500" t="s">
        <v>2307</v>
      </c>
      <c r="N5962" s="500" t="s">
        <v>17995</v>
      </c>
    </row>
    <row r="5963" spans="1:14">
      <c r="A5963" s="500" t="s">
        <v>686</v>
      </c>
      <c r="B5963" s="500" t="s">
        <v>2858</v>
      </c>
      <c r="C5963" s="500" t="s">
        <v>2888</v>
      </c>
      <c r="D5963" s="500" t="s">
        <v>2889</v>
      </c>
      <c r="E5963" s="500" t="s">
        <v>11099</v>
      </c>
      <c r="F5963" s="500" t="s">
        <v>580</v>
      </c>
      <c r="G5963" s="500" t="s">
        <v>17996</v>
      </c>
      <c r="H5963" s="500" t="s">
        <v>15698</v>
      </c>
      <c r="I5963" s="500" t="s">
        <v>688</v>
      </c>
      <c r="J5963" s="500" t="s">
        <v>689</v>
      </c>
      <c r="K5963" s="500" t="s">
        <v>2306</v>
      </c>
      <c r="L5963" s="500" t="s">
        <v>27724</v>
      </c>
      <c r="M5963" s="500" t="s">
        <v>2307</v>
      </c>
      <c r="N5963" s="500" t="s">
        <v>17997</v>
      </c>
    </row>
    <row r="5964" spans="1:14">
      <c r="A5964" s="500" t="s">
        <v>686</v>
      </c>
      <c r="B5964" s="500" t="s">
        <v>2858</v>
      </c>
      <c r="C5964" s="500" t="s">
        <v>2888</v>
      </c>
      <c r="D5964" s="500" t="s">
        <v>2889</v>
      </c>
      <c r="E5964" s="500" t="s">
        <v>11099</v>
      </c>
      <c r="F5964" s="500" t="s">
        <v>580</v>
      </c>
      <c r="G5964" s="500" t="s">
        <v>17998</v>
      </c>
      <c r="H5964" s="500" t="s">
        <v>15949</v>
      </c>
      <c r="I5964" s="500" t="s">
        <v>688</v>
      </c>
      <c r="J5964" s="500" t="s">
        <v>689</v>
      </c>
      <c r="K5964" s="500" t="s">
        <v>2306</v>
      </c>
      <c r="L5964" s="500" t="s">
        <v>27724</v>
      </c>
      <c r="M5964" s="500" t="s">
        <v>2307</v>
      </c>
      <c r="N5964" s="500" t="s">
        <v>17999</v>
      </c>
    </row>
    <row r="5965" spans="1:14">
      <c r="A5965" s="500" t="s">
        <v>686</v>
      </c>
      <c r="B5965" s="500" t="s">
        <v>2858</v>
      </c>
      <c r="C5965" s="500" t="s">
        <v>2888</v>
      </c>
      <c r="D5965" s="500" t="s">
        <v>2889</v>
      </c>
      <c r="E5965" s="500" t="s">
        <v>11099</v>
      </c>
      <c r="F5965" s="500" t="s">
        <v>580</v>
      </c>
      <c r="G5965" s="500" t="s">
        <v>18000</v>
      </c>
      <c r="H5965" s="500" t="s">
        <v>16202</v>
      </c>
      <c r="I5965" s="500" t="s">
        <v>688</v>
      </c>
      <c r="J5965" s="500" t="s">
        <v>689</v>
      </c>
      <c r="K5965" s="500" t="s">
        <v>2306</v>
      </c>
      <c r="L5965" s="500" t="s">
        <v>27724</v>
      </c>
      <c r="M5965" s="500" t="s">
        <v>2307</v>
      </c>
      <c r="N5965" s="500" t="s">
        <v>18001</v>
      </c>
    </row>
    <row r="5966" spans="1:14">
      <c r="A5966" s="500" t="s">
        <v>686</v>
      </c>
      <c r="B5966" s="500" t="s">
        <v>2858</v>
      </c>
      <c r="C5966" s="500" t="s">
        <v>2888</v>
      </c>
      <c r="D5966" s="500" t="s">
        <v>2889</v>
      </c>
      <c r="E5966" s="500" t="s">
        <v>11099</v>
      </c>
      <c r="F5966" s="500" t="s">
        <v>580</v>
      </c>
      <c r="G5966" s="500" t="s">
        <v>18002</v>
      </c>
      <c r="H5966" s="500" t="s">
        <v>16455</v>
      </c>
      <c r="I5966" s="500" t="s">
        <v>688</v>
      </c>
      <c r="J5966" s="500" t="s">
        <v>689</v>
      </c>
      <c r="K5966" s="500" t="s">
        <v>2306</v>
      </c>
      <c r="L5966" s="500" t="s">
        <v>27724</v>
      </c>
      <c r="M5966" s="500" t="s">
        <v>2307</v>
      </c>
      <c r="N5966" s="500" t="s">
        <v>18003</v>
      </c>
    </row>
    <row r="5967" spans="1:14">
      <c r="A5967" s="500" t="s">
        <v>686</v>
      </c>
      <c r="B5967" s="500" t="s">
        <v>2858</v>
      </c>
      <c r="C5967" s="500" t="s">
        <v>2888</v>
      </c>
      <c r="D5967" s="500" t="s">
        <v>2889</v>
      </c>
      <c r="E5967" s="500" t="s">
        <v>11099</v>
      </c>
      <c r="F5967" s="500" t="s">
        <v>580</v>
      </c>
      <c r="G5967" s="500" t="s">
        <v>18004</v>
      </c>
      <c r="H5967" s="500" t="s">
        <v>2887</v>
      </c>
      <c r="I5967" s="500" t="s">
        <v>688</v>
      </c>
      <c r="J5967" s="500" t="s">
        <v>689</v>
      </c>
      <c r="K5967" s="500" t="s">
        <v>2306</v>
      </c>
      <c r="L5967" s="500" t="s">
        <v>27724</v>
      </c>
      <c r="M5967" s="500" t="s">
        <v>2307</v>
      </c>
      <c r="N5967" s="500" t="s">
        <v>18005</v>
      </c>
    </row>
    <row r="5968" spans="1:14">
      <c r="A5968" s="500" t="s">
        <v>686</v>
      </c>
      <c r="B5968" s="500" t="s">
        <v>2858</v>
      </c>
      <c r="C5968" s="500" t="s">
        <v>2888</v>
      </c>
      <c r="D5968" s="500" t="s">
        <v>2889</v>
      </c>
      <c r="E5968" s="500" t="s">
        <v>11099</v>
      </c>
      <c r="F5968" s="500" t="s">
        <v>580</v>
      </c>
      <c r="G5968" s="500" t="s">
        <v>18006</v>
      </c>
      <c r="H5968" s="500" t="s">
        <v>11359</v>
      </c>
      <c r="I5968" s="500" t="s">
        <v>688</v>
      </c>
      <c r="J5968" s="500" t="s">
        <v>689</v>
      </c>
      <c r="K5968" s="500" t="s">
        <v>2306</v>
      </c>
      <c r="L5968" s="500" t="s">
        <v>27724</v>
      </c>
      <c r="M5968" s="500" t="s">
        <v>2307</v>
      </c>
      <c r="N5968" s="500" t="s">
        <v>18007</v>
      </c>
    </row>
    <row r="5969" spans="1:14">
      <c r="A5969" s="500" t="s">
        <v>686</v>
      </c>
      <c r="B5969" s="500" t="s">
        <v>2858</v>
      </c>
      <c r="C5969" s="500" t="s">
        <v>2888</v>
      </c>
      <c r="D5969" s="500" t="s">
        <v>2889</v>
      </c>
      <c r="E5969" s="500" t="s">
        <v>11099</v>
      </c>
      <c r="F5969" s="500" t="s">
        <v>580</v>
      </c>
      <c r="G5969" s="500" t="s">
        <v>18008</v>
      </c>
      <c r="H5969" s="500" t="s">
        <v>11569</v>
      </c>
      <c r="I5969" s="500" t="s">
        <v>688</v>
      </c>
      <c r="J5969" s="500" t="s">
        <v>689</v>
      </c>
      <c r="K5969" s="500" t="s">
        <v>2306</v>
      </c>
      <c r="L5969" s="500" t="s">
        <v>27724</v>
      </c>
      <c r="M5969" s="500" t="s">
        <v>2307</v>
      </c>
      <c r="N5969" s="500" t="s">
        <v>18009</v>
      </c>
    </row>
    <row r="5970" spans="1:14">
      <c r="A5970" s="500" t="s">
        <v>686</v>
      </c>
      <c r="B5970" s="500" t="s">
        <v>2858</v>
      </c>
      <c r="C5970" s="500" t="s">
        <v>2888</v>
      </c>
      <c r="D5970" s="500" t="s">
        <v>2889</v>
      </c>
      <c r="E5970" s="500" t="s">
        <v>11099</v>
      </c>
      <c r="F5970" s="500" t="s">
        <v>580</v>
      </c>
      <c r="G5970" s="500" t="s">
        <v>18010</v>
      </c>
      <c r="H5970" s="500" t="s">
        <v>17460</v>
      </c>
      <c r="I5970" s="500" t="s">
        <v>688</v>
      </c>
      <c r="J5970" s="500" t="s">
        <v>689</v>
      </c>
      <c r="K5970" s="500" t="s">
        <v>2306</v>
      </c>
      <c r="L5970" s="500" t="s">
        <v>27724</v>
      </c>
      <c r="M5970" s="500" t="s">
        <v>2307</v>
      </c>
      <c r="N5970" s="500" t="s">
        <v>18011</v>
      </c>
    </row>
    <row r="5971" spans="1:14">
      <c r="A5971" s="500" t="s">
        <v>686</v>
      </c>
      <c r="B5971" s="500" t="s">
        <v>2858</v>
      </c>
      <c r="C5971" s="500" t="s">
        <v>2888</v>
      </c>
      <c r="D5971" s="500" t="s">
        <v>2889</v>
      </c>
      <c r="E5971" s="500" t="s">
        <v>11099</v>
      </c>
      <c r="F5971" s="500" t="s">
        <v>580</v>
      </c>
      <c r="G5971" s="500" t="s">
        <v>18012</v>
      </c>
      <c r="H5971" s="500" t="s">
        <v>17712</v>
      </c>
      <c r="I5971" s="500" t="s">
        <v>688</v>
      </c>
      <c r="J5971" s="500" t="s">
        <v>689</v>
      </c>
      <c r="K5971" s="500" t="s">
        <v>2306</v>
      </c>
      <c r="L5971" s="500" t="s">
        <v>27724</v>
      </c>
      <c r="M5971" s="500" t="s">
        <v>2307</v>
      </c>
      <c r="N5971" s="500" t="s">
        <v>18013</v>
      </c>
    </row>
    <row r="5972" spans="1:14">
      <c r="A5972" s="500" t="s">
        <v>686</v>
      </c>
      <c r="B5972" s="500" t="s">
        <v>2858</v>
      </c>
      <c r="C5972" s="500" t="s">
        <v>2888</v>
      </c>
      <c r="D5972" s="500" t="s">
        <v>2889</v>
      </c>
      <c r="E5972" s="500" t="s">
        <v>11099</v>
      </c>
      <c r="F5972" s="500" t="s">
        <v>580</v>
      </c>
      <c r="G5972" s="500" t="s">
        <v>18014</v>
      </c>
      <c r="H5972" s="500" t="s">
        <v>3978</v>
      </c>
      <c r="I5972" s="500" t="s">
        <v>688</v>
      </c>
      <c r="J5972" s="500" t="s">
        <v>689</v>
      </c>
      <c r="K5972" s="500" t="s">
        <v>2306</v>
      </c>
      <c r="L5972" s="500" t="s">
        <v>27724</v>
      </c>
      <c r="M5972" s="500" t="s">
        <v>2307</v>
      </c>
      <c r="N5972" s="500" t="s">
        <v>18015</v>
      </c>
    </row>
    <row r="5973" spans="1:14">
      <c r="A5973" s="500" t="s">
        <v>686</v>
      </c>
      <c r="B5973" s="500" t="s">
        <v>2858</v>
      </c>
      <c r="C5973" s="500" t="s">
        <v>2888</v>
      </c>
      <c r="D5973" s="500" t="s">
        <v>2889</v>
      </c>
      <c r="E5973" s="500" t="s">
        <v>11099</v>
      </c>
      <c r="F5973" s="500" t="s">
        <v>580</v>
      </c>
      <c r="G5973" s="500" t="s">
        <v>18016</v>
      </c>
      <c r="H5973" s="500" t="s">
        <v>14717</v>
      </c>
      <c r="I5973" s="500" t="s">
        <v>688</v>
      </c>
      <c r="J5973" s="500" t="s">
        <v>689</v>
      </c>
      <c r="K5973" s="500" t="s">
        <v>2306</v>
      </c>
      <c r="L5973" s="500" t="s">
        <v>27724</v>
      </c>
      <c r="M5973" s="500" t="s">
        <v>2307</v>
      </c>
      <c r="N5973" s="500" t="s">
        <v>18017</v>
      </c>
    </row>
    <row r="5974" spans="1:14">
      <c r="A5974" s="500" t="s">
        <v>686</v>
      </c>
      <c r="B5974" s="500" t="s">
        <v>2858</v>
      </c>
      <c r="C5974" s="500" t="s">
        <v>2888</v>
      </c>
      <c r="D5974" s="500" t="s">
        <v>2889</v>
      </c>
      <c r="E5974" s="500" t="s">
        <v>11099</v>
      </c>
      <c r="F5974" s="500" t="s">
        <v>580</v>
      </c>
      <c r="G5974" s="500" t="s">
        <v>18018</v>
      </c>
      <c r="H5974" s="500" t="s">
        <v>6980</v>
      </c>
      <c r="I5974" s="500" t="s">
        <v>688</v>
      </c>
      <c r="J5974" s="500" t="s">
        <v>689</v>
      </c>
      <c r="K5974" s="500" t="s">
        <v>2306</v>
      </c>
      <c r="L5974" s="500" t="s">
        <v>27724</v>
      </c>
      <c r="M5974" s="500" t="s">
        <v>2307</v>
      </c>
      <c r="N5974" s="500" t="s">
        <v>18019</v>
      </c>
    </row>
    <row r="5975" spans="1:14">
      <c r="A5975" s="500" t="s">
        <v>686</v>
      </c>
      <c r="B5975" s="500" t="s">
        <v>2858</v>
      </c>
      <c r="C5975" s="500" t="s">
        <v>2888</v>
      </c>
      <c r="D5975" s="500" t="s">
        <v>2889</v>
      </c>
      <c r="E5975" s="500" t="s">
        <v>11099</v>
      </c>
      <c r="F5975" s="500" t="s">
        <v>580</v>
      </c>
      <c r="G5975" s="500" t="s">
        <v>18020</v>
      </c>
      <c r="H5975" s="500" t="s">
        <v>15496</v>
      </c>
      <c r="I5975" s="500" t="s">
        <v>688</v>
      </c>
      <c r="J5975" s="500" t="s">
        <v>689</v>
      </c>
      <c r="K5975" s="500" t="s">
        <v>2306</v>
      </c>
      <c r="L5975" s="500" t="s">
        <v>27724</v>
      </c>
      <c r="M5975" s="500" t="s">
        <v>2307</v>
      </c>
      <c r="N5975" s="500" t="s">
        <v>18021</v>
      </c>
    </row>
    <row r="5976" spans="1:14">
      <c r="A5976" s="500" t="s">
        <v>686</v>
      </c>
      <c r="B5976" s="500" t="s">
        <v>2858</v>
      </c>
      <c r="C5976" s="500" t="s">
        <v>2888</v>
      </c>
      <c r="D5976" s="500" t="s">
        <v>2889</v>
      </c>
      <c r="E5976" s="500" t="s">
        <v>11099</v>
      </c>
      <c r="F5976" s="500" t="s">
        <v>580</v>
      </c>
      <c r="G5976" s="500" t="s">
        <v>18022</v>
      </c>
      <c r="H5976" s="500" t="s">
        <v>11835</v>
      </c>
      <c r="I5976" s="500" t="s">
        <v>688</v>
      </c>
      <c r="J5976" s="500" t="s">
        <v>689</v>
      </c>
      <c r="K5976" s="500" t="s">
        <v>2306</v>
      </c>
      <c r="L5976" s="500" t="s">
        <v>27724</v>
      </c>
      <c r="M5976" s="500" t="s">
        <v>2307</v>
      </c>
      <c r="N5976" s="500" t="s">
        <v>18023</v>
      </c>
    </row>
    <row r="5977" spans="1:14">
      <c r="A5977" s="500" t="s">
        <v>686</v>
      </c>
      <c r="B5977" s="500" t="s">
        <v>2858</v>
      </c>
      <c r="C5977" s="500" t="s">
        <v>2888</v>
      </c>
      <c r="D5977" s="500" t="s">
        <v>2889</v>
      </c>
      <c r="E5977" s="500" t="s">
        <v>11099</v>
      </c>
      <c r="F5977" s="500" t="s">
        <v>580</v>
      </c>
      <c r="G5977" s="500" t="s">
        <v>18024</v>
      </c>
      <c r="H5977" s="500" t="s">
        <v>16000</v>
      </c>
      <c r="I5977" s="500" t="s">
        <v>688</v>
      </c>
      <c r="J5977" s="500" t="s">
        <v>689</v>
      </c>
      <c r="K5977" s="500" t="s">
        <v>2306</v>
      </c>
      <c r="L5977" s="500" t="s">
        <v>27724</v>
      </c>
      <c r="M5977" s="500" t="s">
        <v>2307</v>
      </c>
      <c r="N5977" s="500" t="s">
        <v>18025</v>
      </c>
    </row>
    <row r="5978" spans="1:14">
      <c r="A5978" s="500" t="s">
        <v>686</v>
      </c>
      <c r="B5978" s="500" t="s">
        <v>2858</v>
      </c>
      <c r="C5978" s="500" t="s">
        <v>2888</v>
      </c>
      <c r="D5978" s="500" t="s">
        <v>2889</v>
      </c>
      <c r="E5978" s="500" t="s">
        <v>11099</v>
      </c>
      <c r="F5978" s="500" t="s">
        <v>580</v>
      </c>
      <c r="G5978" s="500" t="s">
        <v>18026</v>
      </c>
      <c r="H5978" s="500" t="s">
        <v>11825</v>
      </c>
      <c r="I5978" s="500" t="s">
        <v>688</v>
      </c>
      <c r="J5978" s="500" t="s">
        <v>689</v>
      </c>
      <c r="K5978" s="500" t="s">
        <v>2306</v>
      </c>
      <c r="L5978" s="500" t="s">
        <v>27724</v>
      </c>
      <c r="M5978" s="500" t="s">
        <v>2307</v>
      </c>
      <c r="N5978" s="500" t="s">
        <v>18027</v>
      </c>
    </row>
    <row r="5979" spans="1:14">
      <c r="A5979" s="500" t="s">
        <v>686</v>
      </c>
      <c r="B5979" s="500" t="s">
        <v>2858</v>
      </c>
      <c r="C5979" s="500" t="s">
        <v>2888</v>
      </c>
      <c r="D5979" s="500" t="s">
        <v>2889</v>
      </c>
      <c r="E5979" s="500" t="s">
        <v>11099</v>
      </c>
      <c r="F5979" s="500" t="s">
        <v>580</v>
      </c>
      <c r="G5979" s="500" t="s">
        <v>18028</v>
      </c>
      <c r="H5979" s="500" t="s">
        <v>11049</v>
      </c>
      <c r="I5979" s="500" t="s">
        <v>688</v>
      </c>
      <c r="J5979" s="500" t="s">
        <v>689</v>
      </c>
      <c r="K5979" s="500" t="s">
        <v>2306</v>
      </c>
      <c r="L5979" s="500" t="s">
        <v>27724</v>
      </c>
      <c r="M5979" s="500" t="s">
        <v>2307</v>
      </c>
      <c r="N5979" s="500" t="s">
        <v>18029</v>
      </c>
    </row>
    <row r="5980" spans="1:14">
      <c r="A5980" s="500" t="s">
        <v>686</v>
      </c>
      <c r="B5980" s="500" t="s">
        <v>2858</v>
      </c>
      <c r="C5980" s="500" t="s">
        <v>2888</v>
      </c>
      <c r="D5980" s="500" t="s">
        <v>2889</v>
      </c>
      <c r="E5980" s="500" t="s">
        <v>11099</v>
      </c>
      <c r="F5980" s="500" t="s">
        <v>580</v>
      </c>
      <c r="G5980" s="500" t="s">
        <v>18030</v>
      </c>
      <c r="H5980" s="500" t="s">
        <v>14269</v>
      </c>
      <c r="I5980" s="500" t="s">
        <v>688</v>
      </c>
      <c r="J5980" s="500" t="s">
        <v>689</v>
      </c>
      <c r="K5980" s="500" t="s">
        <v>2306</v>
      </c>
      <c r="L5980" s="500" t="s">
        <v>27724</v>
      </c>
      <c r="M5980" s="500" t="s">
        <v>2307</v>
      </c>
      <c r="N5980" s="500" t="s">
        <v>18031</v>
      </c>
    </row>
    <row r="5981" spans="1:14">
      <c r="A5981" s="500" t="s">
        <v>686</v>
      </c>
      <c r="B5981" s="500" t="s">
        <v>2858</v>
      </c>
      <c r="C5981" s="500" t="s">
        <v>2888</v>
      </c>
      <c r="D5981" s="500" t="s">
        <v>2889</v>
      </c>
      <c r="E5981" s="500" t="s">
        <v>11099</v>
      </c>
      <c r="F5981" s="500" t="s">
        <v>580</v>
      </c>
      <c r="G5981" s="500" t="s">
        <v>18032</v>
      </c>
      <c r="H5981" s="500" t="s">
        <v>6982</v>
      </c>
      <c r="I5981" s="500" t="s">
        <v>688</v>
      </c>
      <c r="J5981" s="500" t="s">
        <v>689</v>
      </c>
      <c r="K5981" s="500" t="s">
        <v>2306</v>
      </c>
      <c r="L5981" s="500" t="s">
        <v>27724</v>
      </c>
      <c r="M5981" s="500" t="s">
        <v>2307</v>
      </c>
      <c r="N5981" s="500" t="s">
        <v>18033</v>
      </c>
    </row>
    <row r="5982" spans="1:14">
      <c r="A5982" s="500" t="s">
        <v>686</v>
      </c>
      <c r="B5982" s="500" t="s">
        <v>2858</v>
      </c>
      <c r="C5982" s="500" t="s">
        <v>2888</v>
      </c>
      <c r="D5982" s="500" t="s">
        <v>2889</v>
      </c>
      <c r="E5982" s="500" t="s">
        <v>11099</v>
      </c>
      <c r="F5982" s="500" t="s">
        <v>580</v>
      </c>
      <c r="G5982" s="500" t="s">
        <v>18034</v>
      </c>
      <c r="H5982" s="500" t="s">
        <v>15296</v>
      </c>
      <c r="I5982" s="500" t="s">
        <v>688</v>
      </c>
      <c r="J5982" s="500" t="s">
        <v>689</v>
      </c>
      <c r="K5982" s="500" t="s">
        <v>2306</v>
      </c>
      <c r="L5982" s="500" t="s">
        <v>27724</v>
      </c>
      <c r="M5982" s="500" t="s">
        <v>2307</v>
      </c>
      <c r="N5982" s="500" t="s">
        <v>18035</v>
      </c>
    </row>
    <row r="5983" spans="1:14">
      <c r="A5983" s="500" t="s">
        <v>686</v>
      </c>
      <c r="B5983" s="500" t="s">
        <v>2858</v>
      </c>
      <c r="C5983" s="500" t="s">
        <v>2888</v>
      </c>
      <c r="D5983" s="500" t="s">
        <v>2889</v>
      </c>
      <c r="E5983" s="500" t="s">
        <v>11099</v>
      </c>
      <c r="F5983" s="500" t="s">
        <v>580</v>
      </c>
      <c r="G5983" s="500" t="s">
        <v>18036</v>
      </c>
      <c r="H5983" s="500" t="s">
        <v>11306</v>
      </c>
      <c r="I5983" s="500" t="s">
        <v>688</v>
      </c>
      <c r="J5983" s="500" t="s">
        <v>689</v>
      </c>
      <c r="K5983" s="500" t="s">
        <v>2306</v>
      </c>
      <c r="L5983" s="500" t="s">
        <v>27724</v>
      </c>
      <c r="M5983" s="500" t="s">
        <v>2307</v>
      </c>
      <c r="N5983" s="500" t="s">
        <v>18037</v>
      </c>
    </row>
    <row r="5984" spans="1:14">
      <c r="A5984" s="500" t="s">
        <v>686</v>
      </c>
      <c r="B5984" s="500" t="s">
        <v>2858</v>
      </c>
      <c r="C5984" s="500" t="s">
        <v>2888</v>
      </c>
      <c r="D5984" s="500" t="s">
        <v>2889</v>
      </c>
      <c r="E5984" s="500" t="s">
        <v>11099</v>
      </c>
      <c r="F5984" s="500" t="s">
        <v>580</v>
      </c>
      <c r="G5984" s="500" t="s">
        <v>18038</v>
      </c>
      <c r="H5984" s="500" t="s">
        <v>14247</v>
      </c>
      <c r="I5984" s="500" t="s">
        <v>688</v>
      </c>
      <c r="J5984" s="500" t="s">
        <v>689</v>
      </c>
      <c r="K5984" s="500" t="s">
        <v>2306</v>
      </c>
      <c r="L5984" s="500" t="s">
        <v>27724</v>
      </c>
      <c r="M5984" s="500" t="s">
        <v>2307</v>
      </c>
      <c r="N5984" s="500" t="s">
        <v>18039</v>
      </c>
    </row>
    <row r="5985" spans="1:14">
      <c r="A5985" s="500" t="s">
        <v>686</v>
      </c>
      <c r="B5985" s="500" t="s">
        <v>2858</v>
      </c>
      <c r="C5985" s="500" t="s">
        <v>2888</v>
      </c>
      <c r="D5985" s="500" t="s">
        <v>2889</v>
      </c>
      <c r="E5985" s="500" t="s">
        <v>11099</v>
      </c>
      <c r="F5985" s="500" t="s">
        <v>580</v>
      </c>
      <c r="G5985" s="500" t="s">
        <v>18040</v>
      </c>
      <c r="H5985" s="500" t="s">
        <v>14717</v>
      </c>
      <c r="I5985" s="500" t="s">
        <v>688</v>
      </c>
      <c r="J5985" s="500" t="s">
        <v>689</v>
      </c>
      <c r="K5985" s="500" t="s">
        <v>2306</v>
      </c>
      <c r="L5985" s="500" t="s">
        <v>27724</v>
      </c>
      <c r="M5985" s="500" t="s">
        <v>2307</v>
      </c>
      <c r="N5985" s="500" t="s">
        <v>18041</v>
      </c>
    </row>
    <row r="5986" spans="1:14">
      <c r="A5986" s="500" t="s">
        <v>686</v>
      </c>
      <c r="B5986" s="500" t="s">
        <v>2858</v>
      </c>
      <c r="C5986" s="500" t="s">
        <v>2888</v>
      </c>
      <c r="D5986" s="500" t="s">
        <v>2889</v>
      </c>
      <c r="E5986" s="500" t="s">
        <v>11099</v>
      </c>
      <c r="F5986" s="500" t="s">
        <v>580</v>
      </c>
      <c r="G5986" s="500" t="s">
        <v>18042</v>
      </c>
      <c r="H5986" s="500" t="s">
        <v>6980</v>
      </c>
      <c r="I5986" s="500" t="s">
        <v>688</v>
      </c>
      <c r="J5986" s="500" t="s">
        <v>689</v>
      </c>
      <c r="K5986" s="500" t="s">
        <v>2306</v>
      </c>
      <c r="L5986" s="500" t="s">
        <v>27724</v>
      </c>
      <c r="M5986" s="500" t="s">
        <v>2307</v>
      </c>
      <c r="N5986" s="500" t="s">
        <v>18043</v>
      </c>
    </row>
    <row r="5987" spans="1:14">
      <c r="A5987" s="500" t="s">
        <v>686</v>
      </c>
      <c r="B5987" s="500" t="s">
        <v>2858</v>
      </c>
      <c r="C5987" s="500" t="s">
        <v>2888</v>
      </c>
      <c r="D5987" s="500" t="s">
        <v>2889</v>
      </c>
      <c r="E5987" s="500" t="s">
        <v>11099</v>
      </c>
      <c r="F5987" s="500" t="s">
        <v>580</v>
      </c>
      <c r="G5987" s="500" t="s">
        <v>18044</v>
      </c>
      <c r="H5987" s="500" t="s">
        <v>15496</v>
      </c>
      <c r="I5987" s="500" t="s">
        <v>688</v>
      </c>
      <c r="J5987" s="500" t="s">
        <v>689</v>
      </c>
      <c r="K5987" s="500" t="s">
        <v>2306</v>
      </c>
      <c r="L5987" s="500" t="s">
        <v>27724</v>
      </c>
      <c r="M5987" s="500" t="s">
        <v>2307</v>
      </c>
      <c r="N5987" s="500" t="s">
        <v>18045</v>
      </c>
    </row>
    <row r="5988" spans="1:14">
      <c r="A5988" s="500" t="s">
        <v>686</v>
      </c>
      <c r="B5988" s="500" t="s">
        <v>2858</v>
      </c>
      <c r="C5988" s="500" t="s">
        <v>2888</v>
      </c>
      <c r="D5988" s="500" t="s">
        <v>2889</v>
      </c>
      <c r="E5988" s="500" t="s">
        <v>11099</v>
      </c>
      <c r="F5988" s="500" t="s">
        <v>580</v>
      </c>
      <c r="G5988" s="500" t="s">
        <v>18046</v>
      </c>
      <c r="H5988" s="500" t="s">
        <v>11835</v>
      </c>
      <c r="I5988" s="500" t="s">
        <v>688</v>
      </c>
      <c r="J5988" s="500" t="s">
        <v>689</v>
      </c>
      <c r="K5988" s="500" t="s">
        <v>2306</v>
      </c>
      <c r="L5988" s="500" t="s">
        <v>27724</v>
      </c>
      <c r="M5988" s="500" t="s">
        <v>2307</v>
      </c>
      <c r="N5988" s="500" t="s">
        <v>18047</v>
      </c>
    </row>
    <row r="5989" spans="1:14">
      <c r="A5989" s="500" t="s">
        <v>686</v>
      </c>
      <c r="B5989" s="500" t="s">
        <v>2858</v>
      </c>
      <c r="C5989" s="500" t="s">
        <v>2888</v>
      </c>
      <c r="D5989" s="500" t="s">
        <v>2889</v>
      </c>
      <c r="E5989" s="500" t="s">
        <v>11099</v>
      </c>
      <c r="F5989" s="500" t="s">
        <v>580</v>
      </c>
      <c r="G5989" s="500" t="s">
        <v>18048</v>
      </c>
      <c r="H5989" s="500" t="s">
        <v>16000</v>
      </c>
      <c r="I5989" s="500" t="s">
        <v>688</v>
      </c>
      <c r="J5989" s="500" t="s">
        <v>689</v>
      </c>
      <c r="K5989" s="500" t="s">
        <v>2306</v>
      </c>
      <c r="L5989" s="500" t="s">
        <v>27724</v>
      </c>
      <c r="M5989" s="500" t="s">
        <v>2307</v>
      </c>
      <c r="N5989" s="500" t="s">
        <v>18049</v>
      </c>
    </row>
    <row r="5990" spans="1:14">
      <c r="A5990" s="500" t="s">
        <v>686</v>
      </c>
      <c r="B5990" s="500" t="s">
        <v>2858</v>
      </c>
      <c r="C5990" s="500" t="s">
        <v>2888</v>
      </c>
      <c r="D5990" s="500" t="s">
        <v>2889</v>
      </c>
      <c r="E5990" s="500" t="s">
        <v>11099</v>
      </c>
      <c r="F5990" s="500" t="s">
        <v>580</v>
      </c>
      <c r="G5990" s="500" t="s">
        <v>18050</v>
      </c>
      <c r="H5990" s="500" t="s">
        <v>11825</v>
      </c>
      <c r="I5990" s="500" t="s">
        <v>688</v>
      </c>
      <c r="J5990" s="500" t="s">
        <v>689</v>
      </c>
      <c r="K5990" s="500" t="s">
        <v>2306</v>
      </c>
      <c r="L5990" s="500" t="s">
        <v>27724</v>
      </c>
      <c r="M5990" s="500" t="s">
        <v>2307</v>
      </c>
      <c r="N5990" s="500" t="s">
        <v>18051</v>
      </c>
    </row>
    <row r="5991" spans="1:14">
      <c r="A5991" s="500" t="s">
        <v>686</v>
      </c>
      <c r="B5991" s="500" t="s">
        <v>2858</v>
      </c>
      <c r="C5991" s="500" t="s">
        <v>2888</v>
      </c>
      <c r="D5991" s="500" t="s">
        <v>2889</v>
      </c>
      <c r="E5991" s="500" t="s">
        <v>11099</v>
      </c>
      <c r="F5991" s="500" t="s">
        <v>580</v>
      </c>
      <c r="G5991" s="500" t="s">
        <v>18052</v>
      </c>
      <c r="H5991" s="500" t="s">
        <v>11049</v>
      </c>
      <c r="I5991" s="500" t="s">
        <v>688</v>
      </c>
      <c r="J5991" s="500" t="s">
        <v>689</v>
      </c>
      <c r="K5991" s="500" t="s">
        <v>2306</v>
      </c>
      <c r="L5991" s="500" t="s">
        <v>27724</v>
      </c>
      <c r="M5991" s="500" t="s">
        <v>2307</v>
      </c>
      <c r="N5991" s="500" t="s">
        <v>18053</v>
      </c>
    </row>
    <row r="5992" spans="1:14">
      <c r="A5992" s="500" t="s">
        <v>686</v>
      </c>
      <c r="B5992" s="500" t="s">
        <v>2858</v>
      </c>
      <c r="C5992" s="500" t="s">
        <v>2888</v>
      </c>
      <c r="D5992" s="500" t="s">
        <v>2889</v>
      </c>
      <c r="E5992" s="500" t="s">
        <v>11099</v>
      </c>
      <c r="F5992" s="500" t="s">
        <v>580</v>
      </c>
      <c r="G5992" s="500" t="s">
        <v>18054</v>
      </c>
      <c r="H5992" s="500" t="s">
        <v>14269</v>
      </c>
      <c r="I5992" s="500" t="s">
        <v>688</v>
      </c>
      <c r="J5992" s="500" t="s">
        <v>689</v>
      </c>
      <c r="K5992" s="500" t="s">
        <v>2306</v>
      </c>
      <c r="L5992" s="500" t="s">
        <v>27724</v>
      </c>
      <c r="M5992" s="500" t="s">
        <v>2307</v>
      </c>
      <c r="N5992" s="500" t="s">
        <v>18055</v>
      </c>
    </row>
    <row r="5993" spans="1:14">
      <c r="A5993" s="500" t="s">
        <v>686</v>
      </c>
      <c r="B5993" s="500" t="s">
        <v>2858</v>
      </c>
      <c r="C5993" s="500" t="s">
        <v>2888</v>
      </c>
      <c r="D5993" s="500" t="s">
        <v>2889</v>
      </c>
      <c r="E5993" s="500" t="s">
        <v>11099</v>
      </c>
      <c r="F5993" s="500" t="s">
        <v>580</v>
      </c>
      <c r="G5993" s="500" t="s">
        <v>18056</v>
      </c>
      <c r="H5993" s="500" t="s">
        <v>6982</v>
      </c>
      <c r="I5993" s="500" t="s">
        <v>688</v>
      </c>
      <c r="J5993" s="500" t="s">
        <v>689</v>
      </c>
      <c r="K5993" s="500" t="s">
        <v>2306</v>
      </c>
      <c r="L5993" s="500" t="s">
        <v>27724</v>
      </c>
      <c r="M5993" s="500" t="s">
        <v>2307</v>
      </c>
      <c r="N5993" s="500" t="s">
        <v>18057</v>
      </c>
    </row>
    <row r="5994" spans="1:14">
      <c r="A5994" s="500" t="s">
        <v>686</v>
      </c>
      <c r="B5994" s="500" t="s">
        <v>2858</v>
      </c>
      <c r="C5994" s="500" t="s">
        <v>2888</v>
      </c>
      <c r="D5994" s="500" t="s">
        <v>2889</v>
      </c>
      <c r="E5994" s="500" t="s">
        <v>11099</v>
      </c>
      <c r="F5994" s="500" t="s">
        <v>580</v>
      </c>
      <c r="G5994" s="500" t="s">
        <v>18058</v>
      </c>
      <c r="H5994" s="500" t="s">
        <v>15296</v>
      </c>
      <c r="I5994" s="500" t="s">
        <v>688</v>
      </c>
      <c r="J5994" s="500" t="s">
        <v>689</v>
      </c>
      <c r="K5994" s="500" t="s">
        <v>2306</v>
      </c>
      <c r="L5994" s="500" t="s">
        <v>27724</v>
      </c>
      <c r="M5994" s="500" t="s">
        <v>2307</v>
      </c>
      <c r="N5994" s="500" t="s">
        <v>18059</v>
      </c>
    </row>
    <row r="5995" spans="1:14">
      <c r="A5995" s="500" t="s">
        <v>686</v>
      </c>
      <c r="B5995" s="500" t="s">
        <v>2858</v>
      </c>
      <c r="C5995" s="500" t="s">
        <v>2888</v>
      </c>
      <c r="D5995" s="500" t="s">
        <v>2889</v>
      </c>
      <c r="E5995" s="500" t="s">
        <v>11099</v>
      </c>
      <c r="F5995" s="500" t="s">
        <v>580</v>
      </c>
      <c r="G5995" s="500" t="s">
        <v>18060</v>
      </c>
      <c r="H5995" s="500" t="s">
        <v>11306</v>
      </c>
      <c r="I5995" s="500" t="s">
        <v>688</v>
      </c>
      <c r="J5995" s="500" t="s">
        <v>689</v>
      </c>
      <c r="K5995" s="500" t="s">
        <v>2306</v>
      </c>
      <c r="L5995" s="500" t="s">
        <v>27724</v>
      </c>
      <c r="M5995" s="500" t="s">
        <v>2307</v>
      </c>
      <c r="N5995" s="500" t="s">
        <v>18061</v>
      </c>
    </row>
    <row r="5996" spans="1:14">
      <c r="A5996" s="500" t="s">
        <v>686</v>
      </c>
      <c r="B5996" s="500" t="s">
        <v>2858</v>
      </c>
      <c r="C5996" s="500" t="s">
        <v>2888</v>
      </c>
      <c r="D5996" s="500" t="s">
        <v>2889</v>
      </c>
      <c r="E5996" s="500" t="s">
        <v>11099</v>
      </c>
      <c r="F5996" s="500" t="s">
        <v>580</v>
      </c>
      <c r="G5996" s="500" t="s">
        <v>18062</v>
      </c>
      <c r="H5996" s="500" t="s">
        <v>14247</v>
      </c>
      <c r="I5996" s="500" t="s">
        <v>688</v>
      </c>
      <c r="J5996" s="500" t="s">
        <v>689</v>
      </c>
      <c r="K5996" s="500" t="s">
        <v>2306</v>
      </c>
      <c r="L5996" s="500" t="s">
        <v>27724</v>
      </c>
      <c r="M5996" s="500" t="s">
        <v>2307</v>
      </c>
      <c r="N5996" s="500" t="s">
        <v>18063</v>
      </c>
    </row>
    <row r="5997" spans="1:14">
      <c r="A5997" s="500" t="s">
        <v>686</v>
      </c>
      <c r="B5997" s="500" t="s">
        <v>2858</v>
      </c>
      <c r="C5997" s="500" t="s">
        <v>2888</v>
      </c>
      <c r="D5997" s="500" t="s">
        <v>2889</v>
      </c>
      <c r="E5997" s="500" t="s">
        <v>11099</v>
      </c>
      <c r="F5997" s="500" t="s">
        <v>580</v>
      </c>
      <c r="G5997" s="500" t="s">
        <v>18064</v>
      </c>
      <c r="H5997" s="500" t="s">
        <v>7006</v>
      </c>
      <c r="I5997" s="500" t="s">
        <v>688</v>
      </c>
      <c r="J5997" s="500" t="s">
        <v>689</v>
      </c>
      <c r="K5997" s="500" t="s">
        <v>2306</v>
      </c>
      <c r="L5997" s="500" t="s">
        <v>27724</v>
      </c>
      <c r="M5997" s="500" t="s">
        <v>2307</v>
      </c>
      <c r="N5997" s="500" t="s">
        <v>18065</v>
      </c>
    </row>
    <row r="5998" spans="1:14">
      <c r="A5998" s="500" t="s">
        <v>686</v>
      </c>
      <c r="B5998" s="500" t="s">
        <v>2858</v>
      </c>
      <c r="C5998" s="500" t="s">
        <v>2888</v>
      </c>
      <c r="D5998" s="500" t="s">
        <v>2889</v>
      </c>
      <c r="E5998" s="500" t="s">
        <v>11099</v>
      </c>
      <c r="F5998" s="500" t="s">
        <v>580</v>
      </c>
      <c r="G5998" s="500" t="s">
        <v>18066</v>
      </c>
      <c r="H5998" s="500" t="s">
        <v>14768</v>
      </c>
      <c r="I5998" s="500" t="s">
        <v>688</v>
      </c>
      <c r="J5998" s="500" t="s">
        <v>689</v>
      </c>
      <c r="K5998" s="500" t="s">
        <v>2306</v>
      </c>
      <c r="L5998" s="500" t="s">
        <v>27724</v>
      </c>
      <c r="M5998" s="500" t="s">
        <v>2307</v>
      </c>
      <c r="N5998" s="500" t="s">
        <v>18067</v>
      </c>
    </row>
    <row r="5999" spans="1:14">
      <c r="A5999" s="500" t="s">
        <v>686</v>
      </c>
      <c r="B5999" s="500" t="s">
        <v>2858</v>
      </c>
      <c r="C5999" s="500" t="s">
        <v>2888</v>
      </c>
      <c r="D5999" s="500" t="s">
        <v>2889</v>
      </c>
      <c r="E5999" s="500" t="s">
        <v>11099</v>
      </c>
      <c r="F5999" s="500" t="s">
        <v>580</v>
      </c>
      <c r="G5999" s="500" t="s">
        <v>18068</v>
      </c>
      <c r="H5999" s="500" t="s">
        <v>15022</v>
      </c>
      <c r="I5999" s="500" t="s">
        <v>688</v>
      </c>
      <c r="J5999" s="500" t="s">
        <v>689</v>
      </c>
      <c r="K5999" s="500" t="s">
        <v>2306</v>
      </c>
      <c r="L5999" s="500" t="s">
        <v>27724</v>
      </c>
      <c r="M5999" s="500" t="s">
        <v>2307</v>
      </c>
      <c r="N5999" s="500" t="s">
        <v>18069</v>
      </c>
    </row>
    <row r="6000" spans="1:14">
      <c r="A6000" s="500" t="s">
        <v>686</v>
      </c>
      <c r="B6000" s="500" t="s">
        <v>2858</v>
      </c>
      <c r="C6000" s="500" t="s">
        <v>2888</v>
      </c>
      <c r="D6000" s="500" t="s">
        <v>2889</v>
      </c>
      <c r="E6000" s="500" t="s">
        <v>11099</v>
      </c>
      <c r="F6000" s="500" t="s">
        <v>580</v>
      </c>
      <c r="G6000" s="500" t="s">
        <v>18070</v>
      </c>
      <c r="H6000" s="500" t="s">
        <v>6989</v>
      </c>
      <c r="I6000" s="500" t="s">
        <v>688</v>
      </c>
      <c r="J6000" s="500" t="s">
        <v>689</v>
      </c>
      <c r="K6000" s="500" t="s">
        <v>2306</v>
      </c>
      <c r="L6000" s="500" t="s">
        <v>27724</v>
      </c>
      <c r="M6000" s="500" t="s">
        <v>2307</v>
      </c>
      <c r="N6000" s="500" t="s">
        <v>18071</v>
      </c>
    </row>
    <row r="6001" spans="1:14">
      <c r="A6001" s="500" t="s">
        <v>686</v>
      </c>
      <c r="B6001" s="500" t="s">
        <v>2858</v>
      </c>
      <c r="C6001" s="500" t="s">
        <v>2888</v>
      </c>
      <c r="D6001" s="500" t="s">
        <v>2889</v>
      </c>
      <c r="E6001" s="500" t="s">
        <v>11099</v>
      </c>
      <c r="F6001" s="500" t="s">
        <v>580</v>
      </c>
      <c r="G6001" s="500" t="s">
        <v>18072</v>
      </c>
      <c r="H6001" s="500" t="s">
        <v>11281</v>
      </c>
      <c r="I6001" s="500" t="s">
        <v>688</v>
      </c>
      <c r="J6001" s="500" t="s">
        <v>689</v>
      </c>
      <c r="K6001" s="500" t="s">
        <v>2306</v>
      </c>
      <c r="L6001" s="500" t="s">
        <v>27724</v>
      </c>
      <c r="M6001" s="500" t="s">
        <v>2307</v>
      </c>
      <c r="N6001" s="500" t="s">
        <v>18073</v>
      </c>
    </row>
    <row r="6002" spans="1:14">
      <c r="A6002" s="500" t="s">
        <v>686</v>
      </c>
      <c r="B6002" s="500" t="s">
        <v>2858</v>
      </c>
      <c r="C6002" s="500" t="s">
        <v>2888</v>
      </c>
      <c r="D6002" s="500" t="s">
        <v>2889</v>
      </c>
      <c r="E6002" s="500" t="s">
        <v>11099</v>
      </c>
      <c r="F6002" s="500" t="s">
        <v>580</v>
      </c>
      <c r="G6002" s="500" t="s">
        <v>18074</v>
      </c>
      <c r="H6002" s="500" t="s">
        <v>16051</v>
      </c>
      <c r="I6002" s="500" t="s">
        <v>688</v>
      </c>
      <c r="J6002" s="500" t="s">
        <v>689</v>
      </c>
      <c r="K6002" s="500" t="s">
        <v>2306</v>
      </c>
      <c r="L6002" s="500" t="s">
        <v>27724</v>
      </c>
      <c r="M6002" s="500" t="s">
        <v>2307</v>
      </c>
      <c r="N6002" s="500" t="s">
        <v>18075</v>
      </c>
    </row>
    <row r="6003" spans="1:14">
      <c r="A6003" s="500" t="s">
        <v>686</v>
      </c>
      <c r="B6003" s="500" t="s">
        <v>2858</v>
      </c>
      <c r="C6003" s="500" t="s">
        <v>2888</v>
      </c>
      <c r="D6003" s="500" t="s">
        <v>2889</v>
      </c>
      <c r="E6003" s="500" t="s">
        <v>11099</v>
      </c>
      <c r="F6003" s="500" t="s">
        <v>580</v>
      </c>
      <c r="G6003" s="500" t="s">
        <v>18076</v>
      </c>
      <c r="H6003" s="500" t="s">
        <v>6926</v>
      </c>
      <c r="I6003" s="500" t="s">
        <v>688</v>
      </c>
      <c r="J6003" s="500" t="s">
        <v>689</v>
      </c>
      <c r="K6003" s="500" t="s">
        <v>2306</v>
      </c>
      <c r="L6003" s="500" t="s">
        <v>27724</v>
      </c>
      <c r="M6003" s="500" t="s">
        <v>2307</v>
      </c>
      <c r="N6003" s="500" t="s">
        <v>18077</v>
      </c>
    </row>
    <row r="6004" spans="1:14">
      <c r="A6004" s="500" t="s">
        <v>686</v>
      </c>
      <c r="B6004" s="500" t="s">
        <v>2858</v>
      </c>
      <c r="C6004" s="500" t="s">
        <v>2888</v>
      </c>
      <c r="D6004" s="500" t="s">
        <v>2889</v>
      </c>
      <c r="E6004" s="500" t="s">
        <v>11099</v>
      </c>
      <c r="F6004" s="500" t="s">
        <v>580</v>
      </c>
      <c r="G6004" s="500" t="s">
        <v>18078</v>
      </c>
      <c r="H6004" s="500" t="s">
        <v>4039</v>
      </c>
      <c r="I6004" s="500" t="s">
        <v>688</v>
      </c>
      <c r="J6004" s="500" t="s">
        <v>689</v>
      </c>
      <c r="K6004" s="500" t="s">
        <v>2306</v>
      </c>
      <c r="L6004" s="500" t="s">
        <v>27724</v>
      </c>
      <c r="M6004" s="500" t="s">
        <v>2307</v>
      </c>
      <c r="N6004" s="500" t="s">
        <v>18079</v>
      </c>
    </row>
    <row r="6005" spans="1:14">
      <c r="A6005" s="500" t="s">
        <v>686</v>
      </c>
      <c r="B6005" s="500" t="s">
        <v>2858</v>
      </c>
      <c r="C6005" s="500" t="s">
        <v>2888</v>
      </c>
      <c r="D6005" s="500" t="s">
        <v>2889</v>
      </c>
      <c r="E6005" s="500" t="s">
        <v>11099</v>
      </c>
      <c r="F6005" s="500" t="s">
        <v>580</v>
      </c>
      <c r="G6005" s="500" t="s">
        <v>18080</v>
      </c>
      <c r="H6005" s="500" t="s">
        <v>11833</v>
      </c>
      <c r="I6005" s="500" t="s">
        <v>688</v>
      </c>
      <c r="J6005" s="500" t="s">
        <v>689</v>
      </c>
      <c r="K6005" s="500" t="s">
        <v>2306</v>
      </c>
      <c r="L6005" s="500" t="s">
        <v>27724</v>
      </c>
      <c r="M6005" s="500" t="s">
        <v>2307</v>
      </c>
      <c r="N6005" s="500" t="s">
        <v>18081</v>
      </c>
    </row>
    <row r="6006" spans="1:14">
      <c r="A6006" s="500" t="s">
        <v>686</v>
      </c>
      <c r="B6006" s="500" t="s">
        <v>2858</v>
      </c>
      <c r="C6006" s="500" t="s">
        <v>2888</v>
      </c>
      <c r="D6006" s="500" t="s">
        <v>2889</v>
      </c>
      <c r="E6006" s="500" t="s">
        <v>11099</v>
      </c>
      <c r="F6006" s="500" t="s">
        <v>580</v>
      </c>
      <c r="G6006" s="500" t="s">
        <v>18082</v>
      </c>
      <c r="H6006" s="500" t="s">
        <v>4157</v>
      </c>
      <c r="I6006" s="500" t="s">
        <v>688</v>
      </c>
      <c r="J6006" s="500" t="s">
        <v>689</v>
      </c>
      <c r="K6006" s="500" t="s">
        <v>2306</v>
      </c>
      <c r="L6006" s="500" t="s">
        <v>27724</v>
      </c>
      <c r="M6006" s="500" t="s">
        <v>2307</v>
      </c>
      <c r="N6006" s="500" t="s">
        <v>18083</v>
      </c>
    </row>
    <row r="6007" spans="1:14">
      <c r="A6007" s="500" t="s">
        <v>686</v>
      </c>
      <c r="B6007" s="500" t="s">
        <v>2858</v>
      </c>
      <c r="C6007" s="500" t="s">
        <v>2888</v>
      </c>
      <c r="D6007" s="500" t="s">
        <v>2889</v>
      </c>
      <c r="E6007" s="500" t="s">
        <v>11099</v>
      </c>
      <c r="F6007" s="500" t="s">
        <v>580</v>
      </c>
      <c r="G6007" s="500" t="s">
        <v>18084</v>
      </c>
      <c r="H6007" s="500" t="s">
        <v>17309</v>
      </c>
      <c r="I6007" s="500" t="s">
        <v>688</v>
      </c>
      <c r="J6007" s="500" t="s">
        <v>689</v>
      </c>
      <c r="K6007" s="500" t="s">
        <v>2306</v>
      </c>
      <c r="L6007" s="500" t="s">
        <v>27724</v>
      </c>
      <c r="M6007" s="500" t="s">
        <v>2307</v>
      </c>
      <c r="N6007" s="500" t="s">
        <v>18085</v>
      </c>
    </row>
    <row r="6008" spans="1:14">
      <c r="A6008" s="500" t="s">
        <v>686</v>
      </c>
      <c r="B6008" s="500" t="s">
        <v>2858</v>
      </c>
      <c r="C6008" s="500" t="s">
        <v>2888</v>
      </c>
      <c r="D6008" s="500" t="s">
        <v>2889</v>
      </c>
      <c r="E6008" s="500" t="s">
        <v>11099</v>
      </c>
      <c r="F6008" s="500" t="s">
        <v>580</v>
      </c>
      <c r="G6008" s="500" t="s">
        <v>18086</v>
      </c>
      <c r="H6008" s="500" t="s">
        <v>13122</v>
      </c>
      <c r="I6008" s="500" t="s">
        <v>688</v>
      </c>
      <c r="J6008" s="500" t="s">
        <v>689</v>
      </c>
      <c r="K6008" s="500" t="s">
        <v>2306</v>
      </c>
      <c r="L6008" s="500" t="s">
        <v>27724</v>
      </c>
      <c r="M6008" s="500" t="s">
        <v>2307</v>
      </c>
      <c r="N6008" s="500" t="s">
        <v>18087</v>
      </c>
    </row>
    <row r="6009" spans="1:14">
      <c r="A6009" s="500" t="s">
        <v>686</v>
      </c>
      <c r="B6009" s="500" t="s">
        <v>2858</v>
      </c>
      <c r="C6009" s="500" t="s">
        <v>2888</v>
      </c>
      <c r="D6009" s="500" t="s">
        <v>2889</v>
      </c>
      <c r="E6009" s="500" t="s">
        <v>11099</v>
      </c>
      <c r="F6009" s="500" t="s">
        <v>580</v>
      </c>
      <c r="G6009" s="500" t="s">
        <v>18088</v>
      </c>
      <c r="H6009" s="500" t="s">
        <v>17813</v>
      </c>
      <c r="I6009" s="500" t="s">
        <v>688</v>
      </c>
      <c r="J6009" s="500" t="s">
        <v>689</v>
      </c>
      <c r="K6009" s="500" t="s">
        <v>2306</v>
      </c>
      <c r="L6009" s="500" t="s">
        <v>27724</v>
      </c>
      <c r="M6009" s="500" t="s">
        <v>2307</v>
      </c>
      <c r="N6009" s="500" t="s">
        <v>18089</v>
      </c>
    </row>
    <row r="6010" spans="1:14">
      <c r="A6010" s="500" t="s">
        <v>686</v>
      </c>
      <c r="B6010" s="500" t="s">
        <v>2858</v>
      </c>
      <c r="C6010" s="500" t="s">
        <v>2888</v>
      </c>
      <c r="D6010" s="500" t="s">
        <v>2889</v>
      </c>
      <c r="E6010" s="500" t="s">
        <v>11099</v>
      </c>
      <c r="F6010" s="500" t="s">
        <v>580</v>
      </c>
      <c r="G6010" s="500" t="s">
        <v>18090</v>
      </c>
      <c r="H6010" s="500" t="s">
        <v>14768</v>
      </c>
      <c r="I6010" s="500" t="s">
        <v>688</v>
      </c>
      <c r="J6010" s="500" t="s">
        <v>689</v>
      </c>
      <c r="K6010" s="500" t="s">
        <v>2306</v>
      </c>
      <c r="L6010" s="500" t="s">
        <v>27724</v>
      </c>
      <c r="M6010" s="500" t="s">
        <v>2307</v>
      </c>
      <c r="N6010" s="500" t="s">
        <v>18091</v>
      </c>
    </row>
    <row r="6011" spans="1:14">
      <c r="A6011" s="500" t="s">
        <v>686</v>
      </c>
      <c r="B6011" s="500" t="s">
        <v>2858</v>
      </c>
      <c r="C6011" s="500" t="s">
        <v>2888</v>
      </c>
      <c r="D6011" s="500" t="s">
        <v>2889</v>
      </c>
      <c r="E6011" s="500" t="s">
        <v>11099</v>
      </c>
      <c r="F6011" s="500" t="s">
        <v>580</v>
      </c>
      <c r="G6011" s="500" t="s">
        <v>18092</v>
      </c>
      <c r="H6011" s="500" t="s">
        <v>15022</v>
      </c>
      <c r="I6011" s="500" t="s">
        <v>688</v>
      </c>
      <c r="J6011" s="500" t="s">
        <v>689</v>
      </c>
      <c r="K6011" s="500" t="s">
        <v>2306</v>
      </c>
      <c r="L6011" s="500" t="s">
        <v>27724</v>
      </c>
      <c r="M6011" s="500" t="s">
        <v>2307</v>
      </c>
      <c r="N6011" s="500" t="s">
        <v>18093</v>
      </c>
    </row>
    <row r="6012" spans="1:14">
      <c r="A6012" s="500" t="s">
        <v>686</v>
      </c>
      <c r="B6012" s="500" t="s">
        <v>2858</v>
      </c>
      <c r="C6012" s="500" t="s">
        <v>2888</v>
      </c>
      <c r="D6012" s="500" t="s">
        <v>2889</v>
      </c>
      <c r="E6012" s="500" t="s">
        <v>11099</v>
      </c>
      <c r="F6012" s="500" t="s">
        <v>580</v>
      </c>
      <c r="G6012" s="500" t="s">
        <v>18094</v>
      </c>
      <c r="H6012" s="500" t="s">
        <v>6989</v>
      </c>
      <c r="I6012" s="500" t="s">
        <v>688</v>
      </c>
      <c r="J6012" s="500" t="s">
        <v>689</v>
      </c>
      <c r="K6012" s="500" t="s">
        <v>2306</v>
      </c>
      <c r="L6012" s="500" t="s">
        <v>27724</v>
      </c>
      <c r="M6012" s="500" t="s">
        <v>2307</v>
      </c>
      <c r="N6012" s="500" t="s">
        <v>18095</v>
      </c>
    </row>
    <row r="6013" spans="1:14">
      <c r="A6013" s="500" t="s">
        <v>686</v>
      </c>
      <c r="B6013" s="500" t="s">
        <v>2858</v>
      </c>
      <c r="C6013" s="500" t="s">
        <v>2888</v>
      </c>
      <c r="D6013" s="500" t="s">
        <v>2889</v>
      </c>
      <c r="E6013" s="500" t="s">
        <v>11099</v>
      </c>
      <c r="F6013" s="500" t="s">
        <v>580</v>
      </c>
      <c r="G6013" s="500" t="s">
        <v>18096</v>
      </c>
      <c r="H6013" s="500" t="s">
        <v>11281</v>
      </c>
      <c r="I6013" s="500" t="s">
        <v>688</v>
      </c>
      <c r="J6013" s="500" t="s">
        <v>689</v>
      </c>
      <c r="K6013" s="500" t="s">
        <v>2306</v>
      </c>
      <c r="L6013" s="500" t="s">
        <v>27724</v>
      </c>
      <c r="M6013" s="500" t="s">
        <v>2307</v>
      </c>
      <c r="N6013" s="500" t="s">
        <v>18097</v>
      </c>
    </row>
    <row r="6014" spans="1:14">
      <c r="A6014" s="500" t="s">
        <v>686</v>
      </c>
      <c r="B6014" s="500" t="s">
        <v>2858</v>
      </c>
      <c r="C6014" s="500" t="s">
        <v>2888</v>
      </c>
      <c r="D6014" s="500" t="s">
        <v>2889</v>
      </c>
      <c r="E6014" s="500" t="s">
        <v>11099</v>
      </c>
      <c r="F6014" s="500" t="s">
        <v>580</v>
      </c>
      <c r="G6014" s="500" t="s">
        <v>18098</v>
      </c>
      <c r="H6014" s="500" t="s">
        <v>16051</v>
      </c>
      <c r="I6014" s="500" t="s">
        <v>688</v>
      </c>
      <c r="J6014" s="500" t="s">
        <v>689</v>
      </c>
      <c r="K6014" s="500" t="s">
        <v>2306</v>
      </c>
      <c r="L6014" s="500" t="s">
        <v>27724</v>
      </c>
      <c r="M6014" s="500" t="s">
        <v>2307</v>
      </c>
      <c r="N6014" s="500" t="s">
        <v>18099</v>
      </c>
    </row>
    <row r="6015" spans="1:14">
      <c r="A6015" s="500" t="s">
        <v>686</v>
      </c>
      <c r="B6015" s="500" t="s">
        <v>2858</v>
      </c>
      <c r="C6015" s="500" t="s">
        <v>2888</v>
      </c>
      <c r="D6015" s="500" t="s">
        <v>2889</v>
      </c>
      <c r="E6015" s="500" t="s">
        <v>11099</v>
      </c>
      <c r="F6015" s="500" t="s">
        <v>580</v>
      </c>
      <c r="G6015" s="500" t="s">
        <v>18100</v>
      </c>
      <c r="H6015" s="500" t="s">
        <v>6926</v>
      </c>
      <c r="I6015" s="500" t="s">
        <v>688</v>
      </c>
      <c r="J6015" s="500" t="s">
        <v>689</v>
      </c>
      <c r="K6015" s="500" t="s">
        <v>2306</v>
      </c>
      <c r="L6015" s="500" t="s">
        <v>27724</v>
      </c>
      <c r="M6015" s="500" t="s">
        <v>2307</v>
      </c>
      <c r="N6015" s="500" t="s">
        <v>18101</v>
      </c>
    </row>
    <row r="6016" spans="1:14">
      <c r="A6016" s="500" t="s">
        <v>686</v>
      </c>
      <c r="B6016" s="500" t="s">
        <v>2858</v>
      </c>
      <c r="C6016" s="500" t="s">
        <v>2888</v>
      </c>
      <c r="D6016" s="500" t="s">
        <v>2889</v>
      </c>
      <c r="E6016" s="500" t="s">
        <v>11099</v>
      </c>
      <c r="F6016" s="500" t="s">
        <v>580</v>
      </c>
      <c r="G6016" s="500" t="s">
        <v>18102</v>
      </c>
      <c r="H6016" s="500" t="s">
        <v>4039</v>
      </c>
      <c r="I6016" s="500" t="s">
        <v>688</v>
      </c>
      <c r="J6016" s="500" t="s">
        <v>689</v>
      </c>
      <c r="K6016" s="500" t="s">
        <v>2306</v>
      </c>
      <c r="L6016" s="500" t="s">
        <v>27724</v>
      </c>
      <c r="M6016" s="500" t="s">
        <v>2307</v>
      </c>
      <c r="N6016" s="500" t="s">
        <v>18103</v>
      </c>
    </row>
    <row r="6017" spans="1:14">
      <c r="A6017" s="500" t="s">
        <v>686</v>
      </c>
      <c r="B6017" s="500" t="s">
        <v>2858</v>
      </c>
      <c r="C6017" s="500" t="s">
        <v>2888</v>
      </c>
      <c r="D6017" s="500" t="s">
        <v>2889</v>
      </c>
      <c r="E6017" s="500" t="s">
        <v>11099</v>
      </c>
      <c r="F6017" s="500" t="s">
        <v>580</v>
      </c>
      <c r="G6017" s="500" t="s">
        <v>18104</v>
      </c>
      <c r="H6017" s="500" t="s">
        <v>11833</v>
      </c>
      <c r="I6017" s="500" t="s">
        <v>688</v>
      </c>
      <c r="J6017" s="500" t="s">
        <v>689</v>
      </c>
      <c r="K6017" s="500" t="s">
        <v>2306</v>
      </c>
      <c r="L6017" s="500" t="s">
        <v>27724</v>
      </c>
      <c r="M6017" s="500" t="s">
        <v>2307</v>
      </c>
      <c r="N6017" s="500" t="s">
        <v>18105</v>
      </c>
    </row>
    <row r="6018" spans="1:14">
      <c r="A6018" s="500" t="s">
        <v>686</v>
      </c>
      <c r="B6018" s="500" t="s">
        <v>2858</v>
      </c>
      <c r="C6018" s="500" t="s">
        <v>2888</v>
      </c>
      <c r="D6018" s="500" t="s">
        <v>2889</v>
      </c>
      <c r="E6018" s="500" t="s">
        <v>11099</v>
      </c>
      <c r="F6018" s="500" t="s">
        <v>580</v>
      </c>
      <c r="G6018" s="500" t="s">
        <v>18106</v>
      </c>
      <c r="H6018" s="500" t="s">
        <v>4157</v>
      </c>
      <c r="I6018" s="500" t="s">
        <v>688</v>
      </c>
      <c r="J6018" s="500" t="s">
        <v>689</v>
      </c>
      <c r="K6018" s="500" t="s">
        <v>2306</v>
      </c>
      <c r="L6018" s="500" t="s">
        <v>27724</v>
      </c>
      <c r="M6018" s="500" t="s">
        <v>2307</v>
      </c>
      <c r="N6018" s="500" t="s">
        <v>18107</v>
      </c>
    </row>
    <row r="6019" spans="1:14">
      <c r="A6019" s="500" t="s">
        <v>686</v>
      </c>
      <c r="B6019" s="500" t="s">
        <v>2858</v>
      </c>
      <c r="C6019" s="500" t="s">
        <v>2888</v>
      </c>
      <c r="D6019" s="500" t="s">
        <v>2889</v>
      </c>
      <c r="E6019" s="500" t="s">
        <v>11099</v>
      </c>
      <c r="F6019" s="500" t="s">
        <v>580</v>
      </c>
      <c r="G6019" s="500" t="s">
        <v>18108</v>
      </c>
      <c r="H6019" s="500" t="s">
        <v>17309</v>
      </c>
      <c r="I6019" s="500" t="s">
        <v>688</v>
      </c>
      <c r="J6019" s="500" t="s">
        <v>689</v>
      </c>
      <c r="K6019" s="500" t="s">
        <v>2306</v>
      </c>
      <c r="L6019" s="500" t="s">
        <v>27724</v>
      </c>
      <c r="M6019" s="500" t="s">
        <v>2307</v>
      </c>
      <c r="N6019" s="500" t="s">
        <v>18109</v>
      </c>
    </row>
    <row r="6020" spans="1:14">
      <c r="A6020" s="500" t="s">
        <v>686</v>
      </c>
      <c r="B6020" s="500" t="s">
        <v>2858</v>
      </c>
      <c r="C6020" s="500" t="s">
        <v>2888</v>
      </c>
      <c r="D6020" s="500" t="s">
        <v>2889</v>
      </c>
      <c r="E6020" s="500" t="s">
        <v>11099</v>
      </c>
      <c r="F6020" s="500" t="s">
        <v>580</v>
      </c>
      <c r="G6020" s="500" t="s">
        <v>18110</v>
      </c>
      <c r="H6020" s="500" t="s">
        <v>13122</v>
      </c>
      <c r="I6020" s="500" t="s">
        <v>688</v>
      </c>
      <c r="J6020" s="500" t="s">
        <v>689</v>
      </c>
      <c r="K6020" s="500" t="s">
        <v>2306</v>
      </c>
      <c r="L6020" s="500" t="s">
        <v>27724</v>
      </c>
      <c r="M6020" s="500" t="s">
        <v>2307</v>
      </c>
      <c r="N6020" s="500" t="s">
        <v>18111</v>
      </c>
    </row>
    <row r="6021" spans="1:14">
      <c r="A6021" s="500" t="s">
        <v>686</v>
      </c>
      <c r="B6021" s="500" t="s">
        <v>2858</v>
      </c>
      <c r="C6021" s="500" t="s">
        <v>2888</v>
      </c>
      <c r="D6021" s="500" t="s">
        <v>2889</v>
      </c>
      <c r="E6021" s="500" t="s">
        <v>11099</v>
      </c>
      <c r="F6021" s="500" t="s">
        <v>580</v>
      </c>
      <c r="G6021" s="500" t="s">
        <v>18112</v>
      </c>
      <c r="H6021" s="500" t="s">
        <v>17813</v>
      </c>
      <c r="I6021" s="500" t="s">
        <v>688</v>
      </c>
      <c r="J6021" s="500" t="s">
        <v>689</v>
      </c>
      <c r="K6021" s="500" t="s">
        <v>2306</v>
      </c>
      <c r="L6021" s="500" t="s">
        <v>27724</v>
      </c>
      <c r="M6021" s="500" t="s">
        <v>2307</v>
      </c>
      <c r="N6021" s="500" t="s">
        <v>18113</v>
      </c>
    </row>
    <row r="6022" spans="1:14">
      <c r="A6022" s="500" t="s">
        <v>686</v>
      </c>
      <c r="B6022" s="500" t="s">
        <v>2858</v>
      </c>
      <c r="C6022" s="500" t="s">
        <v>2888</v>
      </c>
      <c r="D6022" s="500" t="s">
        <v>2889</v>
      </c>
      <c r="E6022" s="500" t="s">
        <v>11099</v>
      </c>
      <c r="F6022" s="500" t="s">
        <v>580</v>
      </c>
      <c r="G6022" s="500" t="s">
        <v>18114</v>
      </c>
      <c r="H6022" s="500" t="s">
        <v>11095</v>
      </c>
      <c r="I6022" s="500" t="s">
        <v>688</v>
      </c>
      <c r="J6022" s="500" t="s">
        <v>689</v>
      </c>
      <c r="K6022" s="500" t="s">
        <v>2306</v>
      </c>
      <c r="L6022" s="500" t="s">
        <v>27724</v>
      </c>
      <c r="M6022" s="500" t="s">
        <v>2307</v>
      </c>
      <c r="N6022" s="500" t="s">
        <v>18115</v>
      </c>
    </row>
    <row r="6023" spans="1:14">
      <c r="A6023" s="500" t="s">
        <v>686</v>
      </c>
      <c r="B6023" s="500" t="s">
        <v>2858</v>
      </c>
      <c r="C6023" s="500" t="s">
        <v>2888</v>
      </c>
      <c r="D6023" s="500" t="s">
        <v>2889</v>
      </c>
      <c r="E6023" s="500" t="s">
        <v>11099</v>
      </c>
      <c r="F6023" s="500" t="s">
        <v>580</v>
      </c>
      <c r="G6023" s="500" t="s">
        <v>18116</v>
      </c>
      <c r="H6023" s="500" t="s">
        <v>14819</v>
      </c>
      <c r="I6023" s="500" t="s">
        <v>688</v>
      </c>
      <c r="J6023" s="500" t="s">
        <v>689</v>
      </c>
      <c r="K6023" s="500" t="s">
        <v>2306</v>
      </c>
      <c r="L6023" s="500" t="s">
        <v>27724</v>
      </c>
      <c r="M6023" s="500" t="s">
        <v>2307</v>
      </c>
      <c r="N6023" s="500" t="s">
        <v>18117</v>
      </c>
    </row>
    <row r="6024" spans="1:14">
      <c r="A6024" s="500" t="s">
        <v>686</v>
      </c>
      <c r="B6024" s="500" t="s">
        <v>2858</v>
      </c>
      <c r="C6024" s="500" t="s">
        <v>2888</v>
      </c>
      <c r="D6024" s="500" t="s">
        <v>2889</v>
      </c>
      <c r="E6024" s="500" t="s">
        <v>11099</v>
      </c>
      <c r="F6024" s="500" t="s">
        <v>580</v>
      </c>
      <c r="G6024" s="500" t="s">
        <v>18118</v>
      </c>
      <c r="H6024" s="500" t="s">
        <v>15073</v>
      </c>
      <c r="I6024" s="500" t="s">
        <v>688</v>
      </c>
      <c r="J6024" s="500" t="s">
        <v>689</v>
      </c>
      <c r="K6024" s="500" t="s">
        <v>2306</v>
      </c>
      <c r="L6024" s="500" t="s">
        <v>27724</v>
      </c>
      <c r="M6024" s="500" t="s">
        <v>2307</v>
      </c>
      <c r="N6024" s="500" t="s">
        <v>18119</v>
      </c>
    </row>
    <row r="6025" spans="1:14">
      <c r="A6025" s="500" t="s">
        <v>686</v>
      </c>
      <c r="B6025" s="500" t="s">
        <v>2858</v>
      </c>
      <c r="C6025" s="500" t="s">
        <v>2888</v>
      </c>
      <c r="D6025" s="500" t="s">
        <v>2889</v>
      </c>
      <c r="E6025" s="500" t="s">
        <v>11099</v>
      </c>
      <c r="F6025" s="500" t="s">
        <v>580</v>
      </c>
      <c r="G6025" s="500" t="s">
        <v>18120</v>
      </c>
      <c r="H6025" s="500" t="s">
        <v>15597</v>
      </c>
      <c r="I6025" s="500" t="s">
        <v>688</v>
      </c>
      <c r="J6025" s="500" t="s">
        <v>689</v>
      </c>
      <c r="K6025" s="500" t="s">
        <v>2306</v>
      </c>
      <c r="L6025" s="500" t="s">
        <v>27724</v>
      </c>
      <c r="M6025" s="500" t="s">
        <v>2307</v>
      </c>
      <c r="N6025" s="500" t="s">
        <v>18121</v>
      </c>
    </row>
    <row r="6026" spans="1:14">
      <c r="A6026" s="500" t="s">
        <v>686</v>
      </c>
      <c r="B6026" s="500" t="s">
        <v>2858</v>
      </c>
      <c r="C6026" s="500" t="s">
        <v>2888</v>
      </c>
      <c r="D6026" s="500" t="s">
        <v>2889</v>
      </c>
      <c r="E6026" s="500" t="s">
        <v>11099</v>
      </c>
      <c r="F6026" s="500" t="s">
        <v>580</v>
      </c>
      <c r="G6026" s="500" t="s">
        <v>18122</v>
      </c>
      <c r="H6026" s="500" t="s">
        <v>11088</v>
      </c>
      <c r="I6026" s="500" t="s">
        <v>688</v>
      </c>
      <c r="J6026" s="500" t="s">
        <v>689</v>
      </c>
      <c r="K6026" s="500" t="s">
        <v>2306</v>
      </c>
      <c r="L6026" s="500" t="s">
        <v>27724</v>
      </c>
      <c r="M6026" s="500" t="s">
        <v>2307</v>
      </c>
      <c r="N6026" s="500" t="s">
        <v>18123</v>
      </c>
    </row>
    <row r="6027" spans="1:14">
      <c r="A6027" s="500" t="s">
        <v>686</v>
      </c>
      <c r="B6027" s="500" t="s">
        <v>2858</v>
      </c>
      <c r="C6027" s="500" t="s">
        <v>2888</v>
      </c>
      <c r="D6027" s="500" t="s">
        <v>2889</v>
      </c>
      <c r="E6027" s="500" t="s">
        <v>11099</v>
      </c>
      <c r="F6027" s="500" t="s">
        <v>580</v>
      </c>
      <c r="G6027" s="500" t="s">
        <v>18124</v>
      </c>
      <c r="H6027" s="500" t="s">
        <v>12908</v>
      </c>
      <c r="I6027" s="500" t="s">
        <v>688</v>
      </c>
      <c r="J6027" s="500" t="s">
        <v>689</v>
      </c>
      <c r="K6027" s="500" t="s">
        <v>2306</v>
      </c>
      <c r="L6027" s="500" t="s">
        <v>27724</v>
      </c>
      <c r="M6027" s="500" t="s">
        <v>2307</v>
      </c>
      <c r="N6027" s="500" t="s">
        <v>18125</v>
      </c>
    </row>
    <row r="6028" spans="1:14">
      <c r="A6028" s="500" t="s">
        <v>686</v>
      </c>
      <c r="B6028" s="500" t="s">
        <v>2858</v>
      </c>
      <c r="C6028" s="500" t="s">
        <v>2888</v>
      </c>
      <c r="D6028" s="500" t="s">
        <v>2889</v>
      </c>
      <c r="E6028" s="500" t="s">
        <v>11099</v>
      </c>
      <c r="F6028" s="500" t="s">
        <v>580</v>
      </c>
      <c r="G6028" s="500" t="s">
        <v>18126</v>
      </c>
      <c r="H6028" s="500" t="s">
        <v>16353</v>
      </c>
      <c r="I6028" s="500" t="s">
        <v>688</v>
      </c>
      <c r="J6028" s="500" t="s">
        <v>689</v>
      </c>
      <c r="K6028" s="500" t="s">
        <v>2306</v>
      </c>
      <c r="L6028" s="500" t="s">
        <v>27724</v>
      </c>
      <c r="M6028" s="500" t="s">
        <v>2307</v>
      </c>
      <c r="N6028" s="500" t="s">
        <v>18127</v>
      </c>
    </row>
    <row r="6029" spans="1:14">
      <c r="A6029" s="500" t="s">
        <v>686</v>
      </c>
      <c r="B6029" s="500" t="s">
        <v>2858</v>
      </c>
      <c r="C6029" s="500" t="s">
        <v>2888</v>
      </c>
      <c r="D6029" s="500" t="s">
        <v>2889</v>
      </c>
      <c r="E6029" s="500" t="s">
        <v>11099</v>
      </c>
      <c r="F6029" s="500" t="s">
        <v>580</v>
      </c>
      <c r="G6029" s="500" t="s">
        <v>18128</v>
      </c>
      <c r="H6029" s="500" t="s">
        <v>12834</v>
      </c>
      <c r="I6029" s="500" t="s">
        <v>688</v>
      </c>
      <c r="J6029" s="500" t="s">
        <v>689</v>
      </c>
      <c r="K6029" s="500" t="s">
        <v>2306</v>
      </c>
      <c r="L6029" s="500" t="s">
        <v>27724</v>
      </c>
      <c r="M6029" s="500" t="s">
        <v>2307</v>
      </c>
      <c r="N6029" s="500" t="s">
        <v>18129</v>
      </c>
    </row>
    <row r="6030" spans="1:14">
      <c r="A6030" s="500" t="s">
        <v>686</v>
      </c>
      <c r="B6030" s="500" t="s">
        <v>2858</v>
      </c>
      <c r="C6030" s="500" t="s">
        <v>2888</v>
      </c>
      <c r="D6030" s="500" t="s">
        <v>2889</v>
      </c>
      <c r="E6030" s="500" t="s">
        <v>11099</v>
      </c>
      <c r="F6030" s="500" t="s">
        <v>580</v>
      </c>
      <c r="G6030" s="500" t="s">
        <v>18130</v>
      </c>
      <c r="H6030" s="500" t="s">
        <v>11336</v>
      </c>
      <c r="I6030" s="500" t="s">
        <v>688</v>
      </c>
      <c r="J6030" s="500" t="s">
        <v>689</v>
      </c>
      <c r="K6030" s="500" t="s">
        <v>2306</v>
      </c>
      <c r="L6030" s="500" t="s">
        <v>27724</v>
      </c>
      <c r="M6030" s="500" t="s">
        <v>2307</v>
      </c>
      <c r="N6030" s="500" t="s">
        <v>18131</v>
      </c>
    </row>
    <row r="6031" spans="1:14">
      <c r="A6031" s="500" t="s">
        <v>686</v>
      </c>
      <c r="B6031" s="500" t="s">
        <v>2858</v>
      </c>
      <c r="C6031" s="500" t="s">
        <v>2888</v>
      </c>
      <c r="D6031" s="500" t="s">
        <v>2889</v>
      </c>
      <c r="E6031" s="500" t="s">
        <v>11099</v>
      </c>
      <c r="F6031" s="500" t="s">
        <v>580</v>
      </c>
      <c r="G6031" s="500" t="s">
        <v>18132</v>
      </c>
      <c r="H6031" s="500" t="s">
        <v>17107</v>
      </c>
      <c r="I6031" s="500" t="s">
        <v>688</v>
      </c>
      <c r="J6031" s="500" t="s">
        <v>689</v>
      </c>
      <c r="K6031" s="500" t="s">
        <v>2306</v>
      </c>
      <c r="L6031" s="500" t="s">
        <v>27724</v>
      </c>
      <c r="M6031" s="500" t="s">
        <v>2307</v>
      </c>
      <c r="N6031" s="500" t="s">
        <v>18133</v>
      </c>
    </row>
    <row r="6032" spans="1:14">
      <c r="A6032" s="500" t="s">
        <v>686</v>
      </c>
      <c r="B6032" s="500" t="s">
        <v>2858</v>
      </c>
      <c r="C6032" s="500" t="s">
        <v>2888</v>
      </c>
      <c r="D6032" s="500" t="s">
        <v>2889</v>
      </c>
      <c r="E6032" s="500" t="s">
        <v>11099</v>
      </c>
      <c r="F6032" s="500" t="s">
        <v>580</v>
      </c>
      <c r="G6032" s="500" t="s">
        <v>18134</v>
      </c>
      <c r="H6032" s="500" t="s">
        <v>11347</v>
      </c>
      <c r="I6032" s="500" t="s">
        <v>688</v>
      </c>
      <c r="J6032" s="500" t="s">
        <v>689</v>
      </c>
      <c r="K6032" s="500" t="s">
        <v>2306</v>
      </c>
      <c r="L6032" s="500" t="s">
        <v>27724</v>
      </c>
      <c r="M6032" s="500" t="s">
        <v>2307</v>
      </c>
      <c r="N6032" s="500" t="s">
        <v>18135</v>
      </c>
    </row>
    <row r="6033" spans="1:14">
      <c r="A6033" s="500" t="s">
        <v>686</v>
      </c>
      <c r="B6033" s="500" t="s">
        <v>2858</v>
      </c>
      <c r="C6033" s="500" t="s">
        <v>2888</v>
      </c>
      <c r="D6033" s="500" t="s">
        <v>2889</v>
      </c>
      <c r="E6033" s="500" t="s">
        <v>11099</v>
      </c>
      <c r="F6033" s="500" t="s">
        <v>580</v>
      </c>
      <c r="G6033" s="500" t="s">
        <v>18136</v>
      </c>
      <c r="H6033" s="500" t="s">
        <v>17611</v>
      </c>
      <c r="I6033" s="500" t="s">
        <v>688</v>
      </c>
      <c r="J6033" s="500" t="s">
        <v>689</v>
      </c>
      <c r="K6033" s="500" t="s">
        <v>2306</v>
      </c>
      <c r="L6033" s="500" t="s">
        <v>27724</v>
      </c>
      <c r="M6033" s="500" t="s">
        <v>2307</v>
      </c>
      <c r="N6033" s="500" t="s">
        <v>18137</v>
      </c>
    </row>
    <row r="6034" spans="1:14">
      <c r="A6034" s="500" t="s">
        <v>686</v>
      </c>
      <c r="B6034" s="500" t="s">
        <v>2858</v>
      </c>
      <c r="C6034" s="500" t="s">
        <v>2888</v>
      </c>
      <c r="D6034" s="500" t="s">
        <v>2889</v>
      </c>
      <c r="E6034" s="500" t="s">
        <v>11099</v>
      </c>
      <c r="F6034" s="500" t="s">
        <v>580</v>
      </c>
      <c r="G6034" s="500" t="s">
        <v>18138</v>
      </c>
      <c r="H6034" s="500" t="s">
        <v>11259</v>
      </c>
      <c r="I6034" s="500" t="s">
        <v>688</v>
      </c>
      <c r="J6034" s="500" t="s">
        <v>689</v>
      </c>
      <c r="K6034" s="500" t="s">
        <v>2306</v>
      </c>
      <c r="L6034" s="500" t="s">
        <v>27724</v>
      </c>
      <c r="M6034" s="500" t="s">
        <v>2307</v>
      </c>
      <c r="N6034" s="500" t="s">
        <v>18139</v>
      </c>
    </row>
    <row r="6035" spans="1:14">
      <c r="A6035" s="500" t="s">
        <v>686</v>
      </c>
      <c r="B6035" s="500" t="s">
        <v>2858</v>
      </c>
      <c r="C6035" s="500" t="s">
        <v>2888</v>
      </c>
      <c r="D6035" s="500" t="s">
        <v>2889</v>
      </c>
      <c r="E6035" s="500" t="s">
        <v>11099</v>
      </c>
      <c r="F6035" s="500" t="s">
        <v>580</v>
      </c>
      <c r="G6035" s="500" t="s">
        <v>18140</v>
      </c>
      <c r="H6035" s="500" t="s">
        <v>14819</v>
      </c>
      <c r="I6035" s="500" t="s">
        <v>688</v>
      </c>
      <c r="J6035" s="500" t="s">
        <v>689</v>
      </c>
      <c r="K6035" s="500" t="s">
        <v>2306</v>
      </c>
      <c r="L6035" s="500" t="s">
        <v>27724</v>
      </c>
      <c r="M6035" s="500" t="s">
        <v>2307</v>
      </c>
      <c r="N6035" s="500" t="s">
        <v>18141</v>
      </c>
    </row>
    <row r="6036" spans="1:14">
      <c r="A6036" s="500" t="s">
        <v>686</v>
      </c>
      <c r="B6036" s="500" t="s">
        <v>2858</v>
      </c>
      <c r="C6036" s="500" t="s">
        <v>2888</v>
      </c>
      <c r="D6036" s="500" t="s">
        <v>2889</v>
      </c>
      <c r="E6036" s="500" t="s">
        <v>11099</v>
      </c>
      <c r="F6036" s="500" t="s">
        <v>580</v>
      </c>
      <c r="G6036" s="500" t="s">
        <v>18142</v>
      </c>
      <c r="H6036" s="500" t="s">
        <v>15073</v>
      </c>
      <c r="I6036" s="500" t="s">
        <v>688</v>
      </c>
      <c r="J6036" s="500" t="s">
        <v>689</v>
      </c>
      <c r="K6036" s="500" t="s">
        <v>2306</v>
      </c>
      <c r="L6036" s="500" t="s">
        <v>27724</v>
      </c>
      <c r="M6036" s="500" t="s">
        <v>2307</v>
      </c>
      <c r="N6036" s="500" t="s">
        <v>18143</v>
      </c>
    </row>
    <row r="6037" spans="1:14">
      <c r="A6037" s="500" t="s">
        <v>686</v>
      </c>
      <c r="B6037" s="500" t="s">
        <v>2858</v>
      </c>
      <c r="C6037" s="500" t="s">
        <v>2888</v>
      </c>
      <c r="D6037" s="500" t="s">
        <v>2889</v>
      </c>
      <c r="E6037" s="500" t="s">
        <v>11099</v>
      </c>
      <c r="F6037" s="500" t="s">
        <v>580</v>
      </c>
      <c r="G6037" s="500" t="s">
        <v>18144</v>
      </c>
      <c r="H6037" s="500" t="s">
        <v>15597</v>
      </c>
      <c r="I6037" s="500" t="s">
        <v>688</v>
      </c>
      <c r="J6037" s="500" t="s">
        <v>689</v>
      </c>
      <c r="K6037" s="500" t="s">
        <v>2306</v>
      </c>
      <c r="L6037" s="500" t="s">
        <v>27724</v>
      </c>
      <c r="M6037" s="500" t="s">
        <v>2307</v>
      </c>
      <c r="N6037" s="500" t="s">
        <v>18145</v>
      </c>
    </row>
    <row r="6038" spans="1:14">
      <c r="A6038" s="500" t="s">
        <v>686</v>
      </c>
      <c r="B6038" s="500" t="s">
        <v>2858</v>
      </c>
      <c r="C6038" s="500" t="s">
        <v>2888</v>
      </c>
      <c r="D6038" s="500" t="s">
        <v>2889</v>
      </c>
      <c r="E6038" s="500" t="s">
        <v>11099</v>
      </c>
      <c r="F6038" s="500" t="s">
        <v>580</v>
      </c>
      <c r="G6038" s="500" t="s">
        <v>18146</v>
      </c>
      <c r="H6038" s="500" t="s">
        <v>11088</v>
      </c>
      <c r="I6038" s="500" t="s">
        <v>688</v>
      </c>
      <c r="J6038" s="500" t="s">
        <v>689</v>
      </c>
      <c r="K6038" s="500" t="s">
        <v>2306</v>
      </c>
      <c r="L6038" s="500" t="s">
        <v>27724</v>
      </c>
      <c r="M6038" s="500" t="s">
        <v>2307</v>
      </c>
      <c r="N6038" s="500" t="s">
        <v>18147</v>
      </c>
    </row>
    <row r="6039" spans="1:14">
      <c r="A6039" s="500" t="s">
        <v>686</v>
      </c>
      <c r="B6039" s="500" t="s">
        <v>2858</v>
      </c>
      <c r="C6039" s="500" t="s">
        <v>2888</v>
      </c>
      <c r="D6039" s="500" t="s">
        <v>2889</v>
      </c>
      <c r="E6039" s="500" t="s">
        <v>11099</v>
      </c>
      <c r="F6039" s="500" t="s">
        <v>580</v>
      </c>
      <c r="G6039" s="500" t="s">
        <v>18148</v>
      </c>
      <c r="H6039" s="500" t="s">
        <v>12908</v>
      </c>
      <c r="I6039" s="500" t="s">
        <v>688</v>
      </c>
      <c r="J6039" s="500" t="s">
        <v>689</v>
      </c>
      <c r="K6039" s="500" t="s">
        <v>2306</v>
      </c>
      <c r="L6039" s="500" t="s">
        <v>27724</v>
      </c>
      <c r="M6039" s="500" t="s">
        <v>2307</v>
      </c>
      <c r="N6039" s="500" t="s">
        <v>18149</v>
      </c>
    </row>
    <row r="6040" spans="1:14">
      <c r="A6040" s="500" t="s">
        <v>686</v>
      </c>
      <c r="B6040" s="500" t="s">
        <v>2858</v>
      </c>
      <c r="C6040" s="500" t="s">
        <v>2888</v>
      </c>
      <c r="D6040" s="500" t="s">
        <v>2889</v>
      </c>
      <c r="E6040" s="500" t="s">
        <v>11099</v>
      </c>
      <c r="F6040" s="500" t="s">
        <v>580</v>
      </c>
      <c r="G6040" s="500" t="s">
        <v>18150</v>
      </c>
      <c r="H6040" s="500" t="s">
        <v>16353</v>
      </c>
      <c r="I6040" s="500" t="s">
        <v>688</v>
      </c>
      <c r="J6040" s="500" t="s">
        <v>689</v>
      </c>
      <c r="K6040" s="500" t="s">
        <v>2306</v>
      </c>
      <c r="L6040" s="500" t="s">
        <v>27724</v>
      </c>
      <c r="M6040" s="500" t="s">
        <v>2307</v>
      </c>
      <c r="N6040" s="500" t="s">
        <v>18151</v>
      </c>
    </row>
    <row r="6041" spans="1:14">
      <c r="A6041" s="500" t="s">
        <v>686</v>
      </c>
      <c r="B6041" s="500" t="s">
        <v>2858</v>
      </c>
      <c r="C6041" s="500" t="s">
        <v>2888</v>
      </c>
      <c r="D6041" s="500" t="s">
        <v>2889</v>
      </c>
      <c r="E6041" s="500" t="s">
        <v>11099</v>
      </c>
      <c r="F6041" s="500" t="s">
        <v>580</v>
      </c>
      <c r="G6041" s="500" t="s">
        <v>18152</v>
      </c>
      <c r="H6041" s="500" t="s">
        <v>12834</v>
      </c>
      <c r="I6041" s="500" t="s">
        <v>688</v>
      </c>
      <c r="J6041" s="500" t="s">
        <v>689</v>
      </c>
      <c r="K6041" s="500" t="s">
        <v>2306</v>
      </c>
      <c r="L6041" s="500" t="s">
        <v>27724</v>
      </c>
      <c r="M6041" s="500" t="s">
        <v>2307</v>
      </c>
      <c r="N6041" s="500" t="s">
        <v>18153</v>
      </c>
    </row>
    <row r="6042" spans="1:14">
      <c r="A6042" s="500" t="s">
        <v>686</v>
      </c>
      <c r="B6042" s="500" t="s">
        <v>2858</v>
      </c>
      <c r="C6042" s="500" t="s">
        <v>2888</v>
      </c>
      <c r="D6042" s="500" t="s">
        <v>2889</v>
      </c>
      <c r="E6042" s="500" t="s">
        <v>11099</v>
      </c>
      <c r="F6042" s="500" t="s">
        <v>580</v>
      </c>
      <c r="G6042" s="500" t="s">
        <v>18154</v>
      </c>
      <c r="H6042" s="500" t="s">
        <v>11336</v>
      </c>
      <c r="I6042" s="500" t="s">
        <v>688</v>
      </c>
      <c r="J6042" s="500" t="s">
        <v>689</v>
      </c>
      <c r="K6042" s="500" t="s">
        <v>2306</v>
      </c>
      <c r="L6042" s="500" t="s">
        <v>27724</v>
      </c>
      <c r="M6042" s="500" t="s">
        <v>2307</v>
      </c>
      <c r="N6042" s="500" t="s">
        <v>18155</v>
      </c>
    </row>
    <row r="6043" spans="1:14">
      <c r="A6043" s="500" t="s">
        <v>686</v>
      </c>
      <c r="B6043" s="500" t="s">
        <v>2858</v>
      </c>
      <c r="C6043" s="500" t="s">
        <v>2888</v>
      </c>
      <c r="D6043" s="500" t="s">
        <v>2889</v>
      </c>
      <c r="E6043" s="500" t="s">
        <v>11099</v>
      </c>
      <c r="F6043" s="500" t="s">
        <v>580</v>
      </c>
      <c r="G6043" s="500" t="s">
        <v>18156</v>
      </c>
      <c r="H6043" s="500" t="s">
        <v>17107</v>
      </c>
      <c r="I6043" s="500" t="s">
        <v>688</v>
      </c>
      <c r="J6043" s="500" t="s">
        <v>689</v>
      </c>
      <c r="K6043" s="500" t="s">
        <v>2306</v>
      </c>
      <c r="L6043" s="500" t="s">
        <v>27724</v>
      </c>
      <c r="M6043" s="500" t="s">
        <v>2307</v>
      </c>
      <c r="N6043" s="500" t="s">
        <v>18157</v>
      </c>
    </row>
    <row r="6044" spans="1:14">
      <c r="A6044" s="500" t="s">
        <v>686</v>
      </c>
      <c r="B6044" s="500" t="s">
        <v>2858</v>
      </c>
      <c r="C6044" s="500" t="s">
        <v>2888</v>
      </c>
      <c r="D6044" s="500" t="s">
        <v>2889</v>
      </c>
      <c r="E6044" s="500" t="s">
        <v>11099</v>
      </c>
      <c r="F6044" s="500" t="s">
        <v>580</v>
      </c>
      <c r="G6044" s="500" t="s">
        <v>18158</v>
      </c>
      <c r="H6044" s="500" t="s">
        <v>11347</v>
      </c>
      <c r="I6044" s="500" t="s">
        <v>688</v>
      </c>
      <c r="J6044" s="500" t="s">
        <v>689</v>
      </c>
      <c r="K6044" s="500" t="s">
        <v>2306</v>
      </c>
      <c r="L6044" s="500" t="s">
        <v>27724</v>
      </c>
      <c r="M6044" s="500" t="s">
        <v>2307</v>
      </c>
      <c r="N6044" s="500" t="s">
        <v>18159</v>
      </c>
    </row>
    <row r="6045" spans="1:14">
      <c r="A6045" s="500" t="s">
        <v>686</v>
      </c>
      <c r="B6045" s="500" t="s">
        <v>2858</v>
      </c>
      <c r="C6045" s="500" t="s">
        <v>2888</v>
      </c>
      <c r="D6045" s="500" t="s">
        <v>2889</v>
      </c>
      <c r="E6045" s="500" t="s">
        <v>11099</v>
      </c>
      <c r="F6045" s="500" t="s">
        <v>580</v>
      </c>
      <c r="G6045" s="500" t="s">
        <v>18160</v>
      </c>
      <c r="H6045" s="500" t="s">
        <v>17611</v>
      </c>
      <c r="I6045" s="500" t="s">
        <v>688</v>
      </c>
      <c r="J6045" s="500" t="s">
        <v>689</v>
      </c>
      <c r="K6045" s="500" t="s">
        <v>2306</v>
      </c>
      <c r="L6045" s="500" t="s">
        <v>27724</v>
      </c>
      <c r="M6045" s="500" t="s">
        <v>2307</v>
      </c>
      <c r="N6045" s="500" t="s">
        <v>18161</v>
      </c>
    </row>
    <row r="6046" spans="1:14">
      <c r="A6046" s="500" t="s">
        <v>686</v>
      </c>
      <c r="B6046" s="500" t="s">
        <v>2858</v>
      </c>
      <c r="C6046" s="500" t="s">
        <v>2888</v>
      </c>
      <c r="D6046" s="500" t="s">
        <v>2889</v>
      </c>
      <c r="E6046" s="500" t="s">
        <v>11099</v>
      </c>
      <c r="F6046" s="500" t="s">
        <v>580</v>
      </c>
      <c r="G6046" s="500" t="s">
        <v>18162</v>
      </c>
      <c r="H6046" s="500" t="s">
        <v>11259</v>
      </c>
      <c r="I6046" s="500" t="s">
        <v>688</v>
      </c>
      <c r="J6046" s="500" t="s">
        <v>689</v>
      </c>
      <c r="K6046" s="500" t="s">
        <v>2306</v>
      </c>
      <c r="L6046" s="500" t="s">
        <v>27724</v>
      </c>
      <c r="M6046" s="500" t="s">
        <v>2307</v>
      </c>
      <c r="N6046" s="500" t="s">
        <v>18163</v>
      </c>
    </row>
    <row r="6047" spans="1:14">
      <c r="A6047" s="500" t="s">
        <v>686</v>
      </c>
      <c r="B6047" s="500" t="s">
        <v>2858</v>
      </c>
      <c r="C6047" s="500" t="s">
        <v>2888</v>
      </c>
      <c r="D6047" s="500" t="s">
        <v>2889</v>
      </c>
      <c r="E6047" s="500" t="s">
        <v>11099</v>
      </c>
      <c r="F6047" s="500" t="s">
        <v>580</v>
      </c>
      <c r="G6047" s="500" t="s">
        <v>18164</v>
      </c>
      <c r="H6047" s="500" t="s">
        <v>18165</v>
      </c>
      <c r="I6047" s="500" t="s">
        <v>688</v>
      </c>
      <c r="J6047" s="500" t="s">
        <v>689</v>
      </c>
      <c r="K6047" s="500" t="s">
        <v>2306</v>
      </c>
      <c r="L6047" s="500" t="s">
        <v>27724</v>
      </c>
      <c r="M6047" s="500" t="s">
        <v>2307</v>
      </c>
      <c r="N6047" s="500" t="s">
        <v>18166</v>
      </c>
    </row>
    <row r="6048" spans="1:14">
      <c r="A6048" s="500" t="s">
        <v>686</v>
      </c>
      <c r="B6048" s="500" t="s">
        <v>2858</v>
      </c>
      <c r="C6048" s="500" t="s">
        <v>2888</v>
      </c>
      <c r="D6048" s="500" t="s">
        <v>2889</v>
      </c>
      <c r="E6048" s="500" t="s">
        <v>11099</v>
      </c>
      <c r="F6048" s="500" t="s">
        <v>580</v>
      </c>
      <c r="G6048" s="500" t="s">
        <v>18167</v>
      </c>
      <c r="H6048" s="500" t="s">
        <v>14870</v>
      </c>
      <c r="I6048" s="500" t="s">
        <v>688</v>
      </c>
      <c r="J6048" s="500" t="s">
        <v>689</v>
      </c>
      <c r="K6048" s="500" t="s">
        <v>2306</v>
      </c>
      <c r="L6048" s="500" t="s">
        <v>27724</v>
      </c>
      <c r="M6048" s="500" t="s">
        <v>2307</v>
      </c>
      <c r="N6048" s="500" t="s">
        <v>18168</v>
      </c>
    </row>
    <row r="6049" spans="1:14">
      <c r="A6049" s="500" t="s">
        <v>686</v>
      </c>
      <c r="B6049" s="500" t="s">
        <v>2858</v>
      </c>
      <c r="C6049" s="500" t="s">
        <v>2888</v>
      </c>
      <c r="D6049" s="500" t="s">
        <v>2889</v>
      </c>
      <c r="E6049" s="500" t="s">
        <v>11099</v>
      </c>
      <c r="F6049" s="500" t="s">
        <v>580</v>
      </c>
      <c r="G6049" s="500" t="s">
        <v>18169</v>
      </c>
      <c r="H6049" s="500" t="s">
        <v>11398</v>
      </c>
      <c r="I6049" s="500" t="s">
        <v>688</v>
      </c>
      <c r="J6049" s="500" t="s">
        <v>689</v>
      </c>
      <c r="K6049" s="500" t="s">
        <v>2306</v>
      </c>
      <c r="L6049" s="500" t="s">
        <v>27724</v>
      </c>
      <c r="M6049" s="500" t="s">
        <v>2307</v>
      </c>
      <c r="N6049" s="500" t="s">
        <v>18170</v>
      </c>
    </row>
    <row r="6050" spans="1:14">
      <c r="A6050" s="500" t="s">
        <v>686</v>
      </c>
      <c r="B6050" s="500" t="s">
        <v>2858</v>
      </c>
      <c r="C6050" s="500" t="s">
        <v>2888</v>
      </c>
      <c r="D6050" s="500" t="s">
        <v>2889</v>
      </c>
      <c r="E6050" s="500" t="s">
        <v>11099</v>
      </c>
      <c r="F6050" s="500" t="s">
        <v>580</v>
      </c>
      <c r="G6050" s="500" t="s">
        <v>18171</v>
      </c>
      <c r="H6050" s="500" t="s">
        <v>14435</v>
      </c>
      <c r="I6050" s="500" t="s">
        <v>688</v>
      </c>
      <c r="J6050" s="500" t="s">
        <v>689</v>
      </c>
      <c r="K6050" s="500" t="s">
        <v>2306</v>
      </c>
      <c r="L6050" s="500" t="s">
        <v>27724</v>
      </c>
      <c r="M6050" s="500" t="s">
        <v>2307</v>
      </c>
      <c r="N6050" s="500" t="s">
        <v>18172</v>
      </c>
    </row>
    <row r="6051" spans="1:14">
      <c r="A6051" s="500" t="s">
        <v>686</v>
      </c>
      <c r="B6051" s="500" t="s">
        <v>2858</v>
      </c>
      <c r="C6051" s="500" t="s">
        <v>2888</v>
      </c>
      <c r="D6051" s="500" t="s">
        <v>2889</v>
      </c>
      <c r="E6051" s="500" t="s">
        <v>11099</v>
      </c>
      <c r="F6051" s="500" t="s">
        <v>580</v>
      </c>
      <c r="G6051" s="500" t="s">
        <v>18173</v>
      </c>
      <c r="H6051" s="500" t="s">
        <v>11044</v>
      </c>
      <c r="I6051" s="500" t="s">
        <v>688</v>
      </c>
      <c r="J6051" s="500" t="s">
        <v>689</v>
      </c>
      <c r="K6051" s="500" t="s">
        <v>2306</v>
      </c>
      <c r="L6051" s="500" t="s">
        <v>27724</v>
      </c>
      <c r="M6051" s="500" t="s">
        <v>2307</v>
      </c>
      <c r="N6051" s="500" t="s">
        <v>18174</v>
      </c>
    </row>
    <row r="6052" spans="1:14">
      <c r="A6052" s="500" t="s">
        <v>686</v>
      </c>
      <c r="B6052" s="500" t="s">
        <v>2858</v>
      </c>
      <c r="C6052" s="500" t="s">
        <v>2888</v>
      </c>
      <c r="D6052" s="500" t="s">
        <v>2889</v>
      </c>
      <c r="E6052" s="500" t="s">
        <v>11099</v>
      </c>
      <c r="F6052" s="500" t="s">
        <v>580</v>
      </c>
      <c r="G6052" s="500" t="s">
        <v>18175</v>
      </c>
      <c r="H6052" s="500" t="s">
        <v>3969</v>
      </c>
      <c r="I6052" s="500" t="s">
        <v>688</v>
      </c>
      <c r="J6052" s="500" t="s">
        <v>689</v>
      </c>
      <c r="K6052" s="500" t="s">
        <v>2306</v>
      </c>
      <c r="L6052" s="500" t="s">
        <v>27724</v>
      </c>
      <c r="M6052" s="500" t="s">
        <v>2307</v>
      </c>
      <c r="N6052" s="500" t="s">
        <v>18176</v>
      </c>
    </row>
    <row r="6053" spans="1:14">
      <c r="A6053" s="500" t="s">
        <v>686</v>
      </c>
      <c r="B6053" s="500" t="s">
        <v>2858</v>
      </c>
      <c r="C6053" s="500" t="s">
        <v>2888</v>
      </c>
      <c r="D6053" s="500" t="s">
        <v>2889</v>
      </c>
      <c r="E6053" s="500" t="s">
        <v>11099</v>
      </c>
      <c r="F6053" s="500" t="s">
        <v>580</v>
      </c>
      <c r="G6053" s="500" t="s">
        <v>18177</v>
      </c>
      <c r="H6053" s="500" t="s">
        <v>16404</v>
      </c>
      <c r="I6053" s="500" t="s">
        <v>688</v>
      </c>
      <c r="J6053" s="500" t="s">
        <v>689</v>
      </c>
      <c r="K6053" s="500" t="s">
        <v>2306</v>
      </c>
      <c r="L6053" s="500" t="s">
        <v>27724</v>
      </c>
      <c r="M6053" s="500" t="s">
        <v>2307</v>
      </c>
      <c r="N6053" s="500" t="s">
        <v>18178</v>
      </c>
    </row>
    <row r="6054" spans="1:14">
      <c r="A6054" s="500" t="s">
        <v>686</v>
      </c>
      <c r="B6054" s="500" t="s">
        <v>2858</v>
      </c>
      <c r="C6054" s="500" t="s">
        <v>2888</v>
      </c>
      <c r="D6054" s="500" t="s">
        <v>2889</v>
      </c>
      <c r="E6054" s="500" t="s">
        <v>11099</v>
      </c>
      <c r="F6054" s="500" t="s">
        <v>580</v>
      </c>
      <c r="G6054" s="500" t="s">
        <v>18179</v>
      </c>
      <c r="H6054" s="500" t="s">
        <v>11386</v>
      </c>
      <c r="I6054" s="500" t="s">
        <v>688</v>
      </c>
      <c r="J6054" s="500" t="s">
        <v>689</v>
      </c>
      <c r="K6054" s="500" t="s">
        <v>2306</v>
      </c>
      <c r="L6054" s="500" t="s">
        <v>27724</v>
      </c>
      <c r="M6054" s="500" t="s">
        <v>2307</v>
      </c>
      <c r="N6054" s="500" t="s">
        <v>18180</v>
      </c>
    </row>
    <row r="6055" spans="1:14">
      <c r="A6055" s="500" t="s">
        <v>686</v>
      </c>
      <c r="B6055" s="500" t="s">
        <v>2858</v>
      </c>
      <c r="C6055" s="500" t="s">
        <v>2888</v>
      </c>
      <c r="D6055" s="500" t="s">
        <v>2889</v>
      </c>
      <c r="E6055" s="500" t="s">
        <v>11099</v>
      </c>
      <c r="F6055" s="500" t="s">
        <v>580</v>
      </c>
      <c r="G6055" s="500" t="s">
        <v>18181</v>
      </c>
      <c r="H6055" s="500" t="s">
        <v>16906</v>
      </c>
      <c r="I6055" s="500" t="s">
        <v>688</v>
      </c>
      <c r="J6055" s="500" t="s">
        <v>689</v>
      </c>
      <c r="K6055" s="500" t="s">
        <v>2306</v>
      </c>
      <c r="L6055" s="500" t="s">
        <v>27724</v>
      </c>
      <c r="M6055" s="500" t="s">
        <v>2307</v>
      </c>
      <c r="N6055" s="500" t="s">
        <v>18182</v>
      </c>
    </row>
    <row r="6056" spans="1:14">
      <c r="A6056" s="500" t="s">
        <v>686</v>
      </c>
      <c r="B6056" s="500" t="s">
        <v>2858</v>
      </c>
      <c r="C6056" s="500" t="s">
        <v>2888</v>
      </c>
      <c r="D6056" s="500" t="s">
        <v>2889</v>
      </c>
      <c r="E6056" s="500" t="s">
        <v>11099</v>
      </c>
      <c r="F6056" s="500" t="s">
        <v>580</v>
      </c>
      <c r="G6056" s="500" t="s">
        <v>18183</v>
      </c>
      <c r="H6056" s="500" t="s">
        <v>17158</v>
      </c>
      <c r="I6056" s="500" t="s">
        <v>688</v>
      </c>
      <c r="J6056" s="500" t="s">
        <v>689</v>
      </c>
      <c r="K6056" s="500" t="s">
        <v>2306</v>
      </c>
      <c r="L6056" s="500" t="s">
        <v>27724</v>
      </c>
      <c r="M6056" s="500" t="s">
        <v>2307</v>
      </c>
      <c r="N6056" s="500" t="s">
        <v>18184</v>
      </c>
    </row>
    <row r="6057" spans="1:14">
      <c r="A6057" s="500" t="s">
        <v>686</v>
      </c>
      <c r="B6057" s="500" t="s">
        <v>2858</v>
      </c>
      <c r="C6057" s="500" t="s">
        <v>2888</v>
      </c>
      <c r="D6057" s="500" t="s">
        <v>2889</v>
      </c>
      <c r="E6057" s="500" t="s">
        <v>11099</v>
      </c>
      <c r="F6057" s="500" t="s">
        <v>580</v>
      </c>
      <c r="G6057" s="500" t="s">
        <v>18185</v>
      </c>
      <c r="H6057" s="500" t="s">
        <v>15698</v>
      </c>
      <c r="I6057" s="500" t="s">
        <v>688</v>
      </c>
      <c r="J6057" s="500" t="s">
        <v>689</v>
      </c>
      <c r="K6057" s="500" t="s">
        <v>2306</v>
      </c>
      <c r="L6057" s="500" t="s">
        <v>27724</v>
      </c>
      <c r="M6057" s="500" t="s">
        <v>2307</v>
      </c>
      <c r="N6057" s="500" t="s">
        <v>18186</v>
      </c>
    </row>
    <row r="6058" spans="1:14">
      <c r="A6058" s="500" t="s">
        <v>686</v>
      </c>
      <c r="B6058" s="500" t="s">
        <v>2858</v>
      </c>
      <c r="C6058" s="500" t="s">
        <v>2888</v>
      </c>
      <c r="D6058" s="500" t="s">
        <v>2889</v>
      </c>
      <c r="E6058" s="500" t="s">
        <v>11099</v>
      </c>
      <c r="F6058" s="500" t="s">
        <v>580</v>
      </c>
      <c r="G6058" s="500" t="s">
        <v>18187</v>
      </c>
      <c r="H6058" s="500" t="s">
        <v>7027</v>
      </c>
      <c r="I6058" s="500" t="s">
        <v>688</v>
      </c>
      <c r="J6058" s="500" t="s">
        <v>689</v>
      </c>
      <c r="K6058" s="500" t="s">
        <v>2306</v>
      </c>
      <c r="L6058" s="500" t="s">
        <v>27724</v>
      </c>
      <c r="M6058" s="500" t="s">
        <v>2307</v>
      </c>
      <c r="N6058" s="500" t="s">
        <v>18188</v>
      </c>
    </row>
    <row r="6059" spans="1:14">
      <c r="A6059" s="500" t="s">
        <v>686</v>
      </c>
      <c r="B6059" s="500" t="s">
        <v>2858</v>
      </c>
      <c r="C6059" s="500" t="s">
        <v>2888</v>
      </c>
      <c r="D6059" s="500" t="s">
        <v>2889</v>
      </c>
      <c r="E6059" s="500" t="s">
        <v>11099</v>
      </c>
      <c r="F6059" s="500" t="s">
        <v>580</v>
      </c>
      <c r="G6059" s="500" t="s">
        <v>18189</v>
      </c>
      <c r="H6059" s="500" t="s">
        <v>7058</v>
      </c>
      <c r="I6059" s="500" t="s">
        <v>688</v>
      </c>
      <c r="J6059" s="500" t="s">
        <v>689</v>
      </c>
      <c r="K6059" s="500" t="s">
        <v>2306</v>
      </c>
      <c r="L6059" s="500" t="s">
        <v>27724</v>
      </c>
      <c r="M6059" s="500" t="s">
        <v>2307</v>
      </c>
      <c r="N6059" s="500" t="s">
        <v>18190</v>
      </c>
    </row>
    <row r="6060" spans="1:14">
      <c r="A6060" s="500" t="s">
        <v>686</v>
      </c>
      <c r="B6060" s="500" t="s">
        <v>2858</v>
      </c>
      <c r="C6060" s="500" t="s">
        <v>2888</v>
      </c>
      <c r="D6060" s="500" t="s">
        <v>2889</v>
      </c>
      <c r="E6060" s="500" t="s">
        <v>11099</v>
      </c>
      <c r="F6060" s="500" t="s">
        <v>580</v>
      </c>
      <c r="G6060" s="500" t="s">
        <v>18191</v>
      </c>
      <c r="H6060" s="500" t="s">
        <v>14870</v>
      </c>
      <c r="I6060" s="500" t="s">
        <v>688</v>
      </c>
      <c r="J6060" s="500" t="s">
        <v>689</v>
      </c>
      <c r="K6060" s="500" t="s">
        <v>2306</v>
      </c>
      <c r="L6060" s="500" t="s">
        <v>27724</v>
      </c>
      <c r="M6060" s="500" t="s">
        <v>2307</v>
      </c>
      <c r="N6060" s="500" t="s">
        <v>18192</v>
      </c>
    </row>
    <row r="6061" spans="1:14">
      <c r="A6061" s="500" t="s">
        <v>686</v>
      </c>
      <c r="B6061" s="500" t="s">
        <v>2858</v>
      </c>
      <c r="C6061" s="500" t="s">
        <v>2888</v>
      </c>
      <c r="D6061" s="500" t="s">
        <v>2889</v>
      </c>
      <c r="E6061" s="500" t="s">
        <v>11099</v>
      </c>
      <c r="F6061" s="500" t="s">
        <v>580</v>
      </c>
      <c r="G6061" s="500" t="s">
        <v>18193</v>
      </c>
      <c r="H6061" s="500" t="s">
        <v>11398</v>
      </c>
      <c r="I6061" s="500" t="s">
        <v>688</v>
      </c>
      <c r="J6061" s="500" t="s">
        <v>689</v>
      </c>
      <c r="K6061" s="500" t="s">
        <v>2306</v>
      </c>
      <c r="L6061" s="500" t="s">
        <v>27724</v>
      </c>
      <c r="M6061" s="500" t="s">
        <v>2307</v>
      </c>
      <c r="N6061" s="500" t="s">
        <v>18194</v>
      </c>
    </row>
    <row r="6062" spans="1:14">
      <c r="A6062" s="500" t="s">
        <v>686</v>
      </c>
      <c r="B6062" s="500" t="s">
        <v>2858</v>
      </c>
      <c r="C6062" s="500" t="s">
        <v>2888</v>
      </c>
      <c r="D6062" s="500" t="s">
        <v>2889</v>
      </c>
      <c r="E6062" s="500" t="s">
        <v>11099</v>
      </c>
      <c r="F6062" s="500" t="s">
        <v>580</v>
      </c>
      <c r="G6062" s="500" t="s">
        <v>18195</v>
      </c>
      <c r="H6062" s="500" t="s">
        <v>14435</v>
      </c>
      <c r="I6062" s="500" t="s">
        <v>688</v>
      </c>
      <c r="J6062" s="500" t="s">
        <v>689</v>
      </c>
      <c r="K6062" s="500" t="s">
        <v>2306</v>
      </c>
      <c r="L6062" s="500" t="s">
        <v>27724</v>
      </c>
      <c r="M6062" s="500" t="s">
        <v>2307</v>
      </c>
      <c r="N6062" s="500" t="s">
        <v>18196</v>
      </c>
    </row>
    <row r="6063" spans="1:14">
      <c r="A6063" s="500" t="s">
        <v>686</v>
      </c>
      <c r="B6063" s="500" t="s">
        <v>2858</v>
      </c>
      <c r="C6063" s="500" t="s">
        <v>2888</v>
      </c>
      <c r="D6063" s="500" t="s">
        <v>2889</v>
      </c>
      <c r="E6063" s="500" t="s">
        <v>11099</v>
      </c>
      <c r="F6063" s="500" t="s">
        <v>580</v>
      </c>
      <c r="G6063" s="500" t="s">
        <v>18197</v>
      </c>
      <c r="H6063" s="500" t="s">
        <v>11044</v>
      </c>
      <c r="I6063" s="500" t="s">
        <v>688</v>
      </c>
      <c r="J6063" s="500" t="s">
        <v>689</v>
      </c>
      <c r="K6063" s="500" t="s">
        <v>2306</v>
      </c>
      <c r="L6063" s="500" t="s">
        <v>27724</v>
      </c>
      <c r="M6063" s="500" t="s">
        <v>2307</v>
      </c>
      <c r="N6063" s="500" t="s">
        <v>18198</v>
      </c>
    </row>
    <row r="6064" spans="1:14">
      <c r="A6064" s="500" t="s">
        <v>686</v>
      </c>
      <c r="B6064" s="500" t="s">
        <v>2858</v>
      </c>
      <c r="C6064" s="500" t="s">
        <v>2888</v>
      </c>
      <c r="D6064" s="500" t="s">
        <v>2889</v>
      </c>
      <c r="E6064" s="500" t="s">
        <v>11099</v>
      </c>
      <c r="F6064" s="500" t="s">
        <v>580</v>
      </c>
      <c r="G6064" s="500" t="s">
        <v>18199</v>
      </c>
      <c r="H6064" s="500" t="s">
        <v>3969</v>
      </c>
      <c r="I6064" s="500" t="s">
        <v>688</v>
      </c>
      <c r="J6064" s="500" t="s">
        <v>689</v>
      </c>
      <c r="K6064" s="500" t="s">
        <v>2306</v>
      </c>
      <c r="L6064" s="500" t="s">
        <v>27724</v>
      </c>
      <c r="M6064" s="500" t="s">
        <v>2307</v>
      </c>
      <c r="N6064" s="500" t="s">
        <v>18200</v>
      </c>
    </row>
    <row r="6065" spans="1:14">
      <c r="A6065" s="500" t="s">
        <v>686</v>
      </c>
      <c r="B6065" s="500" t="s">
        <v>2858</v>
      </c>
      <c r="C6065" s="500" t="s">
        <v>2888</v>
      </c>
      <c r="D6065" s="500" t="s">
        <v>2889</v>
      </c>
      <c r="E6065" s="500" t="s">
        <v>11099</v>
      </c>
      <c r="F6065" s="500" t="s">
        <v>580</v>
      </c>
      <c r="G6065" s="500" t="s">
        <v>18201</v>
      </c>
      <c r="H6065" s="500" t="s">
        <v>16404</v>
      </c>
      <c r="I6065" s="500" t="s">
        <v>688</v>
      </c>
      <c r="J6065" s="500" t="s">
        <v>689</v>
      </c>
      <c r="K6065" s="500" t="s">
        <v>2306</v>
      </c>
      <c r="L6065" s="500" t="s">
        <v>27724</v>
      </c>
      <c r="M6065" s="500" t="s">
        <v>2307</v>
      </c>
      <c r="N6065" s="500" t="s">
        <v>18202</v>
      </c>
    </row>
    <row r="6066" spans="1:14">
      <c r="A6066" s="500" t="s">
        <v>686</v>
      </c>
      <c r="B6066" s="500" t="s">
        <v>2858</v>
      </c>
      <c r="C6066" s="500" t="s">
        <v>2888</v>
      </c>
      <c r="D6066" s="500" t="s">
        <v>2889</v>
      </c>
      <c r="E6066" s="500" t="s">
        <v>11099</v>
      </c>
      <c r="F6066" s="500" t="s">
        <v>580</v>
      </c>
      <c r="G6066" s="500" t="s">
        <v>18203</v>
      </c>
      <c r="H6066" s="500" t="s">
        <v>11386</v>
      </c>
      <c r="I6066" s="500" t="s">
        <v>688</v>
      </c>
      <c r="J6066" s="500" t="s">
        <v>689</v>
      </c>
      <c r="K6066" s="500" t="s">
        <v>2306</v>
      </c>
      <c r="L6066" s="500" t="s">
        <v>27724</v>
      </c>
      <c r="M6066" s="500" t="s">
        <v>2307</v>
      </c>
      <c r="N6066" s="500" t="s">
        <v>18204</v>
      </c>
    </row>
    <row r="6067" spans="1:14">
      <c r="A6067" s="500" t="s">
        <v>686</v>
      </c>
      <c r="B6067" s="500" t="s">
        <v>2858</v>
      </c>
      <c r="C6067" s="500" t="s">
        <v>2888</v>
      </c>
      <c r="D6067" s="500" t="s">
        <v>2889</v>
      </c>
      <c r="E6067" s="500" t="s">
        <v>11099</v>
      </c>
      <c r="F6067" s="500" t="s">
        <v>580</v>
      </c>
      <c r="G6067" s="500" t="s">
        <v>18205</v>
      </c>
      <c r="H6067" s="500" t="s">
        <v>16906</v>
      </c>
      <c r="I6067" s="500" t="s">
        <v>688</v>
      </c>
      <c r="J6067" s="500" t="s">
        <v>689</v>
      </c>
      <c r="K6067" s="500" t="s">
        <v>2306</v>
      </c>
      <c r="L6067" s="500" t="s">
        <v>27724</v>
      </c>
      <c r="M6067" s="500" t="s">
        <v>2307</v>
      </c>
      <c r="N6067" s="500" t="s">
        <v>18206</v>
      </c>
    </row>
    <row r="6068" spans="1:14">
      <c r="A6068" s="500" t="s">
        <v>686</v>
      </c>
      <c r="B6068" s="500" t="s">
        <v>2858</v>
      </c>
      <c r="C6068" s="500" t="s">
        <v>2888</v>
      </c>
      <c r="D6068" s="500" t="s">
        <v>2889</v>
      </c>
      <c r="E6068" s="500" t="s">
        <v>11099</v>
      </c>
      <c r="F6068" s="500" t="s">
        <v>580</v>
      </c>
      <c r="G6068" s="500" t="s">
        <v>18207</v>
      </c>
      <c r="H6068" s="500" t="s">
        <v>17158</v>
      </c>
      <c r="I6068" s="500" t="s">
        <v>688</v>
      </c>
      <c r="J6068" s="500" t="s">
        <v>689</v>
      </c>
      <c r="K6068" s="500" t="s">
        <v>2306</v>
      </c>
      <c r="L6068" s="500" t="s">
        <v>27724</v>
      </c>
      <c r="M6068" s="500" t="s">
        <v>2307</v>
      </c>
      <c r="N6068" s="500" t="s">
        <v>18208</v>
      </c>
    </row>
    <row r="6069" spans="1:14">
      <c r="A6069" s="500" t="s">
        <v>686</v>
      </c>
      <c r="B6069" s="500" t="s">
        <v>2858</v>
      </c>
      <c r="C6069" s="500" t="s">
        <v>2888</v>
      </c>
      <c r="D6069" s="500" t="s">
        <v>2889</v>
      </c>
      <c r="E6069" s="500" t="s">
        <v>11099</v>
      </c>
      <c r="F6069" s="500" t="s">
        <v>580</v>
      </c>
      <c r="G6069" s="500" t="s">
        <v>18209</v>
      </c>
      <c r="H6069" s="500" t="s">
        <v>15698</v>
      </c>
      <c r="I6069" s="500" t="s">
        <v>688</v>
      </c>
      <c r="J6069" s="500" t="s">
        <v>689</v>
      </c>
      <c r="K6069" s="500" t="s">
        <v>2306</v>
      </c>
      <c r="L6069" s="500" t="s">
        <v>27724</v>
      </c>
      <c r="M6069" s="500" t="s">
        <v>2307</v>
      </c>
      <c r="N6069" s="500" t="s">
        <v>18210</v>
      </c>
    </row>
    <row r="6070" spans="1:14">
      <c r="A6070" s="500" t="s">
        <v>686</v>
      </c>
      <c r="B6070" s="500" t="s">
        <v>2858</v>
      </c>
      <c r="C6070" s="500" t="s">
        <v>2888</v>
      </c>
      <c r="D6070" s="500" t="s">
        <v>2889</v>
      </c>
      <c r="E6070" s="500" t="s">
        <v>11099</v>
      </c>
      <c r="F6070" s="500" t="s">
        <v>580</v>
      </c>
      <c r="G6070" s="500" t="s">
        <v>18211</v>
      </c>
      <c r="H6070" s="500" t="s">
        <v>7027</v>
      </c>
      <c r="I6070" s="500" t="s">
        <v>688</v>
      </c>
      <c r="J6070" s="500" t="s">
        <v>689</v>
      </c>
      <c r="K6070" s="500" t="s">
        <v>2306</v>
      </c>
      <c r="L6070" s="500" t="s">
        <v>27724</v>
      </c>
      <c r="M6070" s="500" t="s">
        <v>2307</v>
      </c>
      <c r="N6070" s="500" t="s">
        <v>18212</v>
      </c>
    </row>
    <row r="6071" spans="1:14">
      <c r="A6071" s="500" t="s">
        <v>686</v>
      </c>
      <c r="B6071" s="500" t="s">
        <v>2858</v>
      </c>
      <c r="C6071" s="500" t="s">
        <v>2888</v>
      </c>
      <c r="D6071" s="500" t="s">
        <v>2889</v>
      </c>
      <c r="E6071" s="500" t="s">
        <v>11099</v>
      </c>
      <c r="F6071" s="500" t="s">
        <v>580</v>
      </c>
      <c r="G6071" s="500" t="s">
        <v>18213</v>
      </c>
      <c r="H6071" s="500" t="s">
        <v>7058</v>
      </c>
      <c r="I6071" s="500" t="s">
        <v>688</v>
      </c>
      <c r="J6071" s="500" t="s">
        <v>689</v>
      </c>
      <c r="K6071" s="500" t="s">
        <v>2306</v>
      </c>
      <c r="L6071" s="500" t="s">
        <v>27724</v>
      </c>
      <c r="M6071" s="500" t="s">
        <v>2307</v>
      </c>
      <c r="N6071" s="500" t="s">
        <v>18214</v>
      </c>
    </row>
    <row r="6072" spans="1:14">
      <c r="A6072" s="500" t="s">
        <v>686</v>
      </c>
      <c r="B6072" s="500" t="s">
        <v>2858</v>
      </c>
      <c r="C6072" s="500" t="s">
        <v>2888</v>
      </c>
      <c r="D6072" s="500" t="s">
        <v>2889</v>
      </c>
      <c r="E6072" s="500" t="s">
        <v>11099</v>
      </c>
      <c r="F6072" s="500" t="s">
        <v>580</v>
      </c>
      <c r="G6072" s="500" t="s">
        <v>18215</v>
      </c>
      <c r="H6072" s="500" t="s">
        <v>18216</v>
      </c>
      <c r="I6072" s="500" t="s">
        <v>688</v>
      </c>
      <c r="J6072" s="500" t="s">
        <v>689</v>
      </c>
      <c r="K6072" s="500" t="s">
        <v>2306</v>
      </c>
      <c r="L6072" s="500" t="s">
        <v>27724</v>
      </c>
      <c r="M6072" s="500" t="s">
        <v>2307</v>
      </c>
      <c r="N6072" s="500" t="s">
        <v>18217</v>
      </c>
    </row>
    <row r="6073" spans="1:14">
      <c r="A6073" s="500" t="s">
        <v>686</v>
      </c>
      <c r="B6073" s="500" t="s">
        <v>2858</v>
      </c>
      <c r="C6073" s="500" t="s">
        <v>2888</v>
      </c>
      <c r="D6073" s="500" t="s">
        <v>2889</v>
      </c>
      <c r="E6073" s="500" t="s">
        <v>11099</v>
      </c>
      <c r="F6073" s="500" t="s">
        <v>580</v>
      </c>
      <c r="G6073" s="500" t="s">
        <v>18218</v>
      </c>
      <c r="H6073" s="500" t="s">
        <v>14921</v>
      </c>
      <c r="I6073" s="500" t="s">
        <v>688</v>
      </c>
      <c r="J6073" s="500" t="s">
        <v>689</v>
      </c>
      <c r="K6073" s="500" t="s">
        <v>2306</v>
      </c>
      <c r="L6073" s="500" t="s">
        <v>27724</v>
      </c>
      <c r="M6073" s="500" t="s">
        <v>2307</v>
      </c>
      <c r="N6073" s="500" t="s">
        <v>18219</v>
      </c>
    </row>
    <row r="6074" spans="1:14">
      <c r="A6074" s="500" t="s">
        <v>686</v>
      </c>
      <c r="B6074" s="500" t="s">
        <v>2858</v>
      </c>
      <c r="C6074" s="500" t="s">
        <v>2888</v>
      </c>
      <c r="D6074" s="500" t="s">
        <v>2889</v>
      </c>
      <c r="E6074" s="500" t="s">
        <v>11099</v>
      </c>
      <c r="F6074" s="500" t="s">
        <v>580</v>
      </c>
      <c r="G6074" s="500" t="s">
        <v>18220</v>
      </c>
      <c r="H6074" s="500" t="s">
        <v>3903</v>
      </c>
      <c r="I6074" s="500" t="s">
        <v>688</v>
      </c>
      <c r="J6074" s="500" t="s">
        <v>689</v>
      </c>
      <c r="K6074" s="500" t="s">
        <v>2306</v>
      </c>
      <c r="L6074" s="500" t="s">
        <v>27724</v>
      </c>
      <c r="M6074" s="500" t="s">
        <v>2307</v>
      </c>
      <c r="N6074" s="500" t="s">
        <v>18221</v>
      </c>
    </row>
    <row r="6075" spans="1:14">
      <c r="A6075" s="500" t="s">
        <v>686</v>
      </c>
      <c r="B6075" s="500" t="s">
        <v>2858</v>
      </c>
      <c r="C6075" s="500" t="s">
        <v>2888</v>
      </c>
      <c r="D6075" s="500" t="s">
        <v>2889</v>
      </c>
      <c r="E6075" s="500" t="s">
        <v>11099</v>
      </c>
      <c r="F6075" s="500" t="s">
        <v>580</v>
      </c>
      <c r="G6075" s="500" t="s">
        <v>18222</v>
      </c>
      <c r="H6075" s="500" t="s">
        <v>15698</v>
      </c>
      <c r="I6075" s="500" t="s">
        <v>688</v>
      </c>
      <c r="J6075" s="500" t="s">
        <v>689</v>
      </c>
      <c r="K6075" s="500" t="s">
        <v>2306</v>
      </c>
      <c r="L6075" s="500" t="s">
        <v>27724</v>
      </c>
      <c r="M6075" s="500" t="s">
        <v>2307</v>
      </c>
      <c r="N6075" s="500" t="s">
        <v>18223</v>
      </c>
    </row>
    <row r="6076" spans="1:14">
      <c r="A6076" s="500" t="s">
        <v>686</v>
      </c>
      <c r="B6076" s="500" t="s">
        <v>2858</v>
      </c>
      <c r="C6076" s="500" t="s">
        <v>2888</v>
      </c>
      <c r="D6076" s="500" t="s">
        <v>2889</v>
      </c>
      <c r="E6076" s="500" t="s">
        <v>11099</v>
      </c>
      <c r="F6076" s="500" t="s">
        <v>580</v>
      </c>
      <c r="G6076" s="500" t="s">
        <v>18224</v>
      </c>
      <c r="H6076" s="500" t="s">
        <v>15949</v>
      </c>
      <c r="I6076" s="500" t="s">
        <v>688</v>
      </c>
      <c r="J6076" s="500" t="s">
        <v>689</v>
      </c>
      <c r="K6076" s="500" t="s">
        <v>2306</v>
      </c>
      <c r="L6076" s="500" t="s">
        <v>27724</v>
      </c>
      <c r="M6076" s="500" t="s">
        <v>2307</v>
      </c>
      <c r="N6076" s="500" t="s">
        <v>18225</v>
      </c>
    </row>
    <row r="6077" spans="1:14">
      <c r="A6077" s="500" t="s">
        <v>686</v>
      </c>
      <c r="B6077" s="500" t="s">
        <v>2858</v>
      </c>
      <c r="C6077" s="500" t="s">
        <v>2888</v>
      </c>
      <c r="D6077" s="500" t="s">
        <v>2889</v>
      </c>
      <c r="E6077" s="500" t="s">
        <v>11099</v>
      </c>
      <c r="F6077" s="500" t="s">
        <v>580</v>
      </c>
      <c r="G6077" s="500" t="s">
        <v>18226</v>
      </c>
      <c r="H6077" s="500" t="s">
        <v>16202</v>
      </c>
      <c r="I6077" s="500" t="s">
        <v>688</v>
      </c>
      <c r="J6077" s="500" t="s">
        <v>689</v>
      </c>
      <c r="K6077" s="500" t="s">
        <v>2306</v>
      </c>
      <c r="L6077" s="500" t="s">
        <v>27724</v>
      </c>
      <c r="M6077" s="500" t="s">
        <v>2307</v>
      </c>
      <c r="N6077" s="500" t="s">
        <v>18227</v>
      </c>
    </row>
    <row r="6078" spans="1:14">
      <c r="A6078" s="500" t="s">
        <v>686</v>
      </c>
      <c r="B6078" s="500" t="s">
        <v>2858</v>
      </c>
      <c r="C6078" s="500" t="s">
        <v>2888</v>
      </c>
      <c r="D6078" s="500" t="s">
        <v>2889</v>
      </c>
      <c r="E6078" s="500" t="s">
        <v>11099</v>
      </c>
      <c r="F6078" s="500" t="s">
        <v>580</v>
      </c>
      <c r="G6078" s="500" t="s">
        <v>18228</v>
      </c>
      <c r="H6078" s="500" t="s">
        <v>16455</v>
      </c>
      <c r="I6078" s="500" t="s">
        <v>688</v>
      </c>
      <c r="J6078" s="500" t="s">
        <v>689</v>
      </c>
      <c r="K6078" s="500" t="s">
        <v>2306</v>
      </c>
      <c r="L6078" s="500" t="s">
        <v>27724</v>
      </c>
      <c r="M6078" s="500" t="s">
        <v>2307</v>
      </c>
      <c r="N6078" s="500" t="s">
        <v>18229</v>
      </c>
    </row>
    <row r="6079" spans="1:14">
      <c r="A6079" s="500" t="s">
        <v>686</v>
      </c>
      <c r="B6079" s="500" t="s">
        <v>2858</v>
      </c>
      <c r="C6079" s="500" t="s">
        <v>2888</v>
      </c>
      <c r="D6079" s="500" t="s">
        <v>2889</v>
      </c>
      <c r="E6079" s="500" t="s">
        <v>11099</v>
      </c>
      <c r="F6079" s="500" t="s">
        <v>580</v>
      </c>
      <c r="G6079" s="500" t="s">
        <v>18230</v>
      </c>
      <c r="H6079" s="500" t="s">
        <v>2887</v>
      </c>
      <c r="I6079" s="500" t="s">
        <v>688</v>
      </c>
      <c r="J6079" s="500" t="s">
        <v>689</v>
      </c>
      <c r="K6079" s="500" t="s">
        <v>2306</v>
      </c>
      <c r="L6079" s="500" t="s">
        <v>27724</v>
      </c>
      <c r="M6079" s="500" t="s">
        <v>2307</v>
      </c>
      <c r="N6079" s="500" t="s">
        <v>18231</v>
      </c>
    </row>
    <row r="6080" spans="1:14">
      <c r="A6080" s="500" t="s">
        <v>686</v>
      </c>
      <c r="B6080" s="500" t="s">
        <v>2858</v>
      </c>
      <c r="C6080" s="500" t="s">
        <v>2888</v>
      </c>
      <c r="D6080" s="500" t="s">
        <v>2889</v>
      </c>
      <c r="E6080" s="500" t="s">
        <v>11099</v>
      </c>
      <c r="F6080" s="500" t="s">
        <v>580</v>
      </c>
      <c r="G6080" s="500" t="s">
        <v>18232</v>
      </c>
      <c r="H6080" s="500" t="s">
        <v>11359</v>
      </c>
      <c r="I6080" s="500" t="s">
        <v>688</v>
      </c>
      <c r="J6080" s="500" t="s">
        <v>689</v>
      </c>
      <c r="K6080" s="500" t="s">
        <v>2306</v>
      </c>
      <c r="L6080" s="500" t="s">
        <v>27724</v>
      </c>
      <c r="M6080" s="500" t="s">
        <v>2307</v>
      </c>
      <c r="N6080" s="500" t="s">
        <v>18233</v>
      </c>
    </row>
    <row r="6081" spans="1:14">
      <c r="A6081" s="500" t="s">
        <v>686</v>
      </c>
      <c r="B6081" s="500" t="s">
        <v>2858</v>
      </c>
      <c r="C6081" s="500" t="s">
        <v>2888</v>
      </c>
      <c r="D6081" s="500" t="s">
        <v>2889</v>
      </c>
      <c r="E6081" s="500" t="s">
        <v>11099</v>
      </c>
      <c r="F6081" s="500" t="s">
        <v>580</v>
      </c>
      <c r="G6081" s="500" t="s">
        <v>18234</v>
      </c>
      <c r="H6081" s="500" t="s">
        <v>11569</v>
      </c>
      <c r="I6081" s="500" t="s">
        <v>688</v>
      </c>
      <c r="J6081" s="500" t="s">
        <v>689</v>
      </c>
      <c r="K6081" s="500" t="s">
        <v>2306</v>
      </c>
      <c r="L6081" s="500" t="s">
        <v>27724</v>
      </c>
      <c r="M6081" s="500" t="s">
        <v>2307</v>
      </c>
      <c r="N6081" s="500" t="s">
        <v>18235</v>
      </c>
    </row>
    <row r="6082" spans="1:14">
      <c r="A6082" s="500" t="s">
        <v>686</v>
      </c>
      <c r="B6082" s="500" t="s">
        <v>2858</v>
      </c>
      <c r="C6082" s="500" t="s">
        <v>2888</v>
      </c>
      <c r="D6082" s="500" t="s">
        <v>2889</v>
      </c>
      <c r="E6082" s="500" t="s">
        <v>11099</v>
      </c>
      <c r="F6082" s="500" t="s">
        <v>580</v>
      </c>
      <c r="G6082" s="500" t="s">
        <v>18236</v>
      </c>
      <c r="H6082" s="500" t="s">
        <v>17460</v>
      </c>
      <c r="I6082" s="500" t="s">
        <v>688</v>
      </c>
      <c r="J6082" s="500" t="s">
        <v>689</v>
      </c>
      <c r="K6082" s="500" t="s">
        <v>2306</v>
      </c>
      <c r="L6082" s="500" t="s">
        <v>27724</v>
      </c>
      <c r="M6082" s="500" t="s">
        <v>2307</v>
      </c>
      <c r="N6082" s="500" t="s">
        <v>18237</v>
      </c>
    </row>
    <row r="6083" spans="1:14">
      <c r="A6083" s="500" t="s">
        <v>686</v>
      </c>
      <c r="B6083" s="500" t="s">
        <v>2858</v>
      </c>
      <c r="C6083" s="500" t="s">
        <v>2888</v>
      </c>
      <c r="D6083" s="500" t="s">
        <v>2889</v>
      </c>
      <c r="E6083" s="500" t="s">
        <v>11099</v>
      </c>
      <c r="F6083" s="500" t="s">
        <v>580</v>
      </c>
      <c r="G6083" s="500" t="s">
        <v>18238</v>
      </c>
      <c r="H6083" s="500" t="s">
        <v>17712</v>
      </c>
      <c r="I6083" s="500" t="s">
        <v>688</v>
      </c>
      <c r="J6083" s="500" t="s">
        <v>689</v>
      </c>
      <c r="K6083" s="500" t="s">
        <v>2306</v>
      </c>
      <c r="L6083" s="500" t="s">
        <v>27724</v>
      </c>
      <c r="M6083" s="500" t="s">
        <v>2307</v>
      </c>
      <c r="N6083" s="500" t="s">
        <v>18239</v>
      </c>
    </row>
    <row r="6084" spans="1:14">
      <c r="A6084" s="500" t="s">
        <v>686</v>
      </c>
      <c r="B6084" s="500" t="s">
        <v>2858</v>
      </c>
      <c r="C6084" s="500" t="s">
        <v>2888</v>
      </c>
      <c r="D6084" s="500" t="s">
        <v>2889</v>
      </c>
      <c r="E6084" s="500" t="s">
        <v>11099</v>
      </c>
      <c r="F6084" s="500" t="s">
        <v>580</v>
      </c>
      <c r="G6084" s="500" t="s">
        <v>18240</v>
      </c>
      <c r="H6084" s="500" t="s">
        <v>17964</v>
      </c>
      <c r="I6084" s="500" t="s">
        <v>688</v>
      </c>
      <c r="J6084" s="500" t="s">
        <v>689</v>
      </c>
      <c r="K6084" s="500" t="s">
        <v>2306</v>
      </c>
      <c r="L6084" s="500" t="s">
        <v>27724</v>
      </c>
      <c r="M6084" s="500" t="s">
        <v>2307</v>
      </c>
      <c r="N6084" s="500" t="s">
        <v>18241</v>
      </c>
    </row>
    <row r="6085" spans="1:14">
      <c r="A6085" s="500" t="s">
        <v>686</v>
      </c>
      <c r="B6085" s="500" t="s">
        <v>2858</v>
      </c>
      <c r="C6085" s="500" t="s">
        <v>2888</v>
      </c>
      <c r="D6085" s="500" t="s">
        <v>2889</v>
      </c>
      <c r="E6085" s="500" t="s">
        <v>11099</v>
      </c>
      <c r="F6085" s="500" t="s">
        <v>580</v>
      </c>
      <c r="G6085" s="500" t="s">
        <v>18242</v>
      </c>
      <c r="H6085" s="500" t="s">
        <v>14921</v>
      </c>
      <c r="I6085" s="500" t="s">
        <v>688</v>
      </c>
      <c r="J6085" s="500" t="s">
        <v>689</v>
      </c>
      <c r="K6085" s="500" t="s">
        <v>2306</v>
      </c>
      <c r="L6085" s="500" t="s">
        <v>27724</v>
      </c>
      <c r="M6085" s="500" t="s">
        <v>2307</v>
      </c>
      <c r="N6085" s="500" t="s">
        <v>18243</v>
      </c>
    </row>
    <row r="6086" spans="1:14">
      <c r="A6086" s="500" t="s">
        <v>686</v>
      </c>
      <c r="B6086" s="500" t="s">
        <v>2858</v>
      </c>
      <c r="C6086" s="500" t="s">
        <v>2888</v>
      </c>
      <c r="D6086" s="500" t="s">
        <v>2889</v>
      </c>
      <c r="E6086" s="500" t="s">
        <v>11099</v>
      </c>
      <c r="F6086" s="500" t="s">
        <v>580</v>
      </c>
      <c r="G6086" s="500" t="s">
        <v>18244</v>
      </c>
      <c r="H6086" s="500" t="s">
        <v>3903</v>
      </c>
      <c r="I6086" s="500" t="s">
        <v>688</v>
      </c>
      <c r="J6086" s="500" t="s">
        <v>689</v>
      </c>
      <c r="K6086" s="500" t="s">
        <v>2306</v>
      </c>
      <c r="L6086" s="500" t="s">
        <v>27724</v>
      </c>
      <c r="M6086" s="500" t="s">
        <v>2307</v>
      </c>
      <c r="N6086" s="500" t="s">
        <v>18245</v>
      </c>
    </row>
    <row r="6087" spans="1:14">
      <c r="A6087" s="500" t="s">
        <v>686</v>
      </c>
      <c r="B6087" s="500" t="s">
        <v>2858</v>
      </c>
      <c r="C6087" s="500" t="s">
        <v>2888</v>
      </c>
      <c r="D6087" s="500" t="s">
        <v>2889</v>
      </c>
      <c r="E6087" s="500" t="s">
        <v>11099</v>
      </c>
      <c r="F6087" s="500" t="s">
        <v>580</v>
      </c>
      <c r="G6087" s="500" t="s">
        <v>18246</v>
      </c>
      <c r="H6087" s="500" t="s">
        <v>15698</v>
      </c>
      <c r="I6087" s="500" t="s">
        <v>688</v>
      </c>
      <c r="J6087" s="500" t="s">
        <v>689</v>
      </c>
      <c r="K6087" s="500" t="s">
        <v>2306</v>
      </c>
      <c r="L6087" s="500" t="s">
        <v>27724</v>
      </c>
      <c r="M6087" s="500" t="s">
        <v>2307</v>
      </c>
      <c r="N6087" s="500" t="s">
        <v>18247</v>
      </c>
    </row>
    <row r="6088" spans="1:14">
      <c r="A6088" s="500" t="s">
        <v>686</v>
      </c>
      <c r="B6088" s="500" t="s">
        <v>2858</v>
      </c>
      <c r="C6088" s="500" t="s">
        <v>2888</v>
      </c>
      <c r="D6088" s="500" t="s">
        <v>2889</v>
      </c>
      <c r="E6088" s="500" t="s">
        <v>11099</v>
      </c>
      <c r="F6088" s="500" t="s">
        <v>580</v>
      </c>
      <c r="G6088" s="500" t="s">
        <v>18248</v>
      </c>
      <c r="H6088" s="500" t="s">
        <v>15949</v>
      </c>
      <c r="I6088" s="500" t="s">
        <v>688</v>
      </c>
      <c r="J6088" s="500" t="s">
        <v>689</v>
      </c>
      <c r="K6088" s="500" t="s">
        <v>2306</v>
      </c>
      <c r="L6088" s="500" t="s">
        <v>27724</v>
      </c>
      <c r="M6088" s="500" t="s">
        <v>2307</v>
      </c>
      <c r="N6088" s="500" t="s">
        <v>18249</v>
      </c>
    </row>
    <row r="6089" spans="1:14">
      <c r="A6089" s="500" t="s">
        <v>686</v>
      </c>
      <c r="B6089" s="500" t="s">
        <v>2858</v>
      </c>
      <c r="C6089" s="500" t="s">
        <v>2888</v>
      </c>
      <c r="D6089" s="500" t="s">
        <v>2889</v>
      </c>
      <c r="E6089" s="500" t="s">
        <v>11099</v>
      </c>
      <c r="F6089" s="500" t="s">
        <v>580</v>
      </c>
      <c r="G6089" s="500" t="s">
        <v>18250</v>
      </c>
      <c r="H6089" s="500" t="s">
        <v>16202</v>
      </c>
      <c r="I6089" s="500" t="s">
        <v>688</v>
      </c>
      <c r="J6089" s="500" t="s">
        <v>689</v>
      </c>
      <c r="K6089" s="500" t="s">
        <v>2306</v>
      </c>
      <c r="L6089" s="500" t="s">
        <v>27724</v>
      </c>
      <c r="M6089" s="500" t="s">
        <v>2307</v>
      </c>
      <c r="N6089" s="500" t="s">
        <v>18251</v>
      </c>
    </row>
    <row r="6090" spans="1:14">
      <c r="A6090" s="500" t="s">
        <v>686</v>
      </c>
      <c r="B6090" s="500" t="s">
        <v>2858</v>
      </c>
      <c r="C6090" s="500" t="s">
        <v>2888</v>
      </c>
      <c r="D6090" s="500" t="s">
        <v>2889</v>
      </c>
      <c r="E6090" s="500" t="s">
        <v>11099</v>
      </c>
      <c r="F6090" s="500" t="s">
        <v>580</v>
      </c>
      <c r="G6090" s="500" t="s">
        <v>18252</v>
      </c>
      <c r="H6090" s="500" t="s">
        <v>16455</v>
      </c>
      <c r="I6090" s="500" t="s">
        <v>688</v>
      </c>
      <c r="J6090" s="500" t="s">
        <v>689</v>
      </c>
      <c r="K6090" s="500" t="s">
        <v>2306</v>
      </c>
      <c r="L6090" s="500" t="s">
        <v>27724</v>
      </c>
      <c r="M6090" s="500" t="s">
        <v>2307</v>
      </c>
      <c r="N6090" s="500" t="s">
        <v>18253</v>
      </c>
    </row>
    <row r="6091" spans="1:14">
      <c r="A6091" s="500" t="s">
        <v>686</v>
      </c>
      <c r="B6091" s="500" t="s">
        <v>2858</v>
      </c>
      <c r="C6091" s="500" t="s">
        <v>2888</v>
      </c>
      <c r="D6091" s="500" t="s">
        <v>2889</v>
      </c>
      <c r="E6091" s="500" t="s">
        <v>11099</v>
      </c>
      <c r="F6091" s="500" t="s">
        <v>580</v>
      </c>
      <c r="G6091" s="500" t="s">
        <v>18254</v>
      </c>
      <c r="H6091" s="500" t="s">
        <v>2887</v>
      </c>
      <c r="I6091" s="500" t="s">
        <v>688</v>
      </c>
      <c r="J6091" s="500" t="s">
        <v>689</v>
      </c>
      <c r="K6091" s="500" t="s">
        <v>2306</v>
      </c>
      <c r="L6091" s="500" t="s">
        <v>27724</v>
      </c>
      <c r="M6091" s="500" t="s">
        <v>2307</v>
      </c>
      <c r="N6091" s="500" t="s">
        <v>18255</v>
      </c>
    </row>
    <row r="6092" spans="1:14">
      <c r="A6092" s="500" t="s">
        <v>686</v>
      </c>
      <c r="B6092" s="500" t="s">
        <v>2858</v>
      </c>
      <c r="C6092" s="500" t="s">
        <v>2888</v>
      </c>
      <c r="D6092" s="500" t="s">
        <v>2889</v>
      </c>
      <c r="E6092" s="500" t="s">
        <v>11099</v>
      </c>
      <c r="F6092" s="500" t="s">
        <v>580</v>
      </c>
      <c r="G6092" s="500" t="s">
        <v>18256</v>
      </c>
      <c r="H6092" s="500" t="s">
        <v>11359</v>
      </c>
      <c r="I6092" s="500" t="s">
        <v>688</v>
      </c>
      <c r="J6092" s="500" t="s">
        <v>689</v>
      </c>
      <c r="K6092" s="500" t="s">
        <v>2306</v>
      </c>
      <c r="L6092" s="500" t="s">
        <v>27724</v>
      </c>
      <c r="M6092" s="500" t="s">
        <v>2307</v>
      </c>
      <c r="N6092" s="500" t="s">
        <v>18257</v>
      </c>
    </row>
    <row r="6093" spans="1:14">
      <c r="A6093" s="500" t="s">
        <v>686</v>
      </c>
      <c r="B6093" s="500" t="s">
        <v>2858</v>
      </c>
      <c r="C6093" s="500" t="s">
        <v>2888</v>
      </c>
      <c r="D6093" s="500" t="s">
        <v>2889</v>
      </c>
      <c r="E6093" s="500" t="s">
        <v>11099</v>
      </c>
      <c r="F6093" s="500" t="s">
        <v>580</v>
      </c>
      <c r="G6093" s="500" t="s">
        <v>18258</v>
      </c>
      <c r="H6093" s="500" t="s">
        <v>11569</v>
      </c>
      <c r="I6093" s="500" t="s">
        <v>688</v>
      </c>
      <c r="J6093" s="500" t="s">
        <v>689</v>
      </c>
      <c r="K6093" s="500" t="s">
        <v>2306</v>
      </c>
      <c r="L6093" s="500" t="s">
        <v>27724</v>
      </c>
      <c r="M6093" s="500" t="s">
        <v>2307</v>
      </c>
      <c r="N6093" s="500" t="s">
        <v>18259</v>
      </c>
    </row>
    <row r="6094" spans="1:14">
      <c r="A6094" s="500" t="s">
        <v>686</v>
      </c>
      <c r="B6094" s="500" t="s">
        <v>2858</v>
      </c>
      <c r="C6094" s="500" t="s">
        <v>2888</v>
      </c>
      <c r="D6094" s="500" t="s">
        <v>2889</v>
      </c>
      <c r="E6094" s="500" t="s">
        <v>11099</v>
      </c>
      <c r="F6094" s="500" t="s">
        <v>580</v>
      </c>
      <c r="G6094" s="500" t="s">
        <v>18260</v>
      </c>
      <c r="H6094" s="500" t="s">
        <v>17460</v>
      </c>
      <c r="I6094" s="500" t="s">
        <v>688</v>
      </c>
      <c r="J6094" s="500" t="s">
        <v>689</v>
      </c>
      <c r="K6094" s="500" t="s">
        <v>2306</v>
      </c>
      <c r="L6094" s="500" t="s">
        <v>27724</v>
      </c>
      <c r="M6094" s="500" t="s">
        <v>2307</v>
      </c>
      <c r="N6094" s="500" t="s">
        <v>18261</v>
      </c>
    </row>
    <row r="6095" spans="1:14">
      <c r="A6095" s="500" t="s">
        <v>686</v>
      </c>
      <c r="B6095" s="500" t="s">
        <v>2858</v>
      </c>
      <c r="C6095" s="500" t="s">
        <v>2888</v>
      </c>
      <c r="D6095" s="500" t="s">
        <v>2889</v>
      </c>
      <c r="E6095" s="500" t="s">
        <v>11099</v>
      </c>
      <c r="F6095" s="500" t="s">
        <v>580</v>
      </c>
      <c r="G6095" s="500" t="s">
        <v>18262</v>
      </c>
      <c r="H6095" s="500" t="s">
        <v>17712</v>
      </c>
      <c r="I6095" s="500" t="s">
        <v>688</v>
      </c>
      <c r="J6095" s="500" t="s">
        <v>689</v>
      </c>
      <c r="K6095" s="500" t="s">
        <v>2306</v>
      </c>
      <c r="L6095" s="500" t="s">
        <v>27724</v>
      </c>
      <c r="M6095" s="500" t="s">
        <v>2307</v>
      </c>
      <c r="N6095" s="500" t="s">
        <v>18263</v>
      </c>
    </row>
    <row r="6096" spans="1:14">
      <c r="A6096" s="500" t="s">
        <v>686</v>
      </c>
      <c r="B6096" s="500" t="s">
        <v>2858</v>
      </c>
      <c r="C6096" s="500" t="s">
        <v>2888</v>
      </c>
      <c r="D6096" s="500" t="s">
        <v>2889</v>
      </c>
      <c r="E6096" s="500" t="s">
        <v>11099</v>
      </c>
      <c r="F6096" s="500" t="s">
        <v>580</v>
      </c>
      <c r="G6096" s="500" t="s">
        <v>18264</v>
      </c>
      <c r="H6096" s="500" t="s">
        <v>17964</v>
      </c>
      <c r="I6096" s="500" t="s">
        <v>688</v>
      </c>
      <c r="J6096" s="500" t="s">
        <v>689</v>
      </c>
      <c r="K6096" s="500" t="s">
        <v>2306</v>
      </c>
      <c r="L6096" s="500" t="s">
        <v>27724</v>
      </c>
      <c r="M6096" s="500" t="s">
        <v>2307</v>
      </c>
      <c r="N6096" s="500" t="s">
        <v>18265</v>
      </c>
    </row>
    <row r="6097" spans="1:14">
      <c r="A6097" s="500" t="s">
        <v>686</v>
      </c>
      <c r="B6097" s="500" t="s">
        <v>2858</v>
      </c>
      <c r="C6097" s="500" t="s">
        <v>2888</v>
      </c>
      <c r="D6097" s="500" t="s">
        <v>2889</v>
      </c>
      <c r="E6097" s="500" t="s">
        <v>11099</v>
      </c>
      <c r="F6097" s="500" t="s">
        <v>580</v>
      </c>
      <c r="G6097" s="500" t="s">
        <v>18266</v>
      </c>
      <c r="H6097" s="500" t="s">
        <v>3890</v>
      </c>
      <c r="I6097" s="500" t="s">
        <v>688</v>
      </c>
      <c r="J6097" s="500" t="s">
        <v>689</v>
      </c>
      <c r="K6097" s="500" t="s">
        <v>2306</v>
      </c>
      <c r="L6097" s="500" t="s">
        <v>27724</v>
      </c>
      <c r="M6097" s="500" t="s">
        <v>2307</v>
      </c>
      <c r="N6097" s="500" t="s">
        <v>18267</v>
      </c>
    </row>
    <row r="6098" spans="1:14">
      <c r="A6098" s="500" t="s">
        <v>686</v>
      </c>
      <c r="B6098" s="500" t="s">
        <v>2858</v>
      </c>
      <c r="C6098" s="500" t="s">
        <v>2888</v>
      </c>
      <c r="D6098" s="500" t="s">
        <v>2889</v>
      </c>
      <c r="E6098" s="500" t="s">
        <v>11099</v>
      </c>
      <c r="F6098" s="500" t="s">
        <v>580</v>
      </c>
      <c r="G6098" s="500" t="s">
        <v>18268</v>
      </c>
      <c r="H6098" s="500" t="s">
        <v>6980</v>
      </c>
      <c r="I6098" s="500" t="s">
        <v>688</v>
      </c>
      <c r="J6098" s="500" t="s">
        <v>689</v>
      </c>
      <c r="K6098" s="500" t="s">
        <v>2306</v>
      </c>
      <c r="L6098" s="500" t="s">
        <v>27724</v>
      </c>
      <c r="M6098" s="500" t="s">
        <v>2307</v>
      </c>
      <c r="N6098" s="500" t="s">
        <v>18269</v>
      </c>
    </row>
    <row r="6099" spans="1:14">
      <c r="A6099" s="500" t="s">
        <v>686</v>
      </c>
      <c r="B6099" s="500" t="s">
        <v>2858</v>
      </c>
      <c r="C6099" s="500" t="s">
        <v>2888</v>
      </c>
      <c r="D6099" s="500" t="s">
        <v>2889</v>
      </c>
      <c r="E6099" s="500" t="s">
        <v>11099</v>
      </c>
      <c r="F6099" s="500" t="s">
        <v>580</v>
      </c>
      <c r="G6099" s="500" t="s">
        <v>18270</v>
      </c>
      <c r="H6099" s="500" t="s">
        <v>15496</v>
      </c>
      <c r="I6099" s="500" t="s">
        <v>688</v>
      </c>
      <c r="J6099" s="500" t="s">
        <v>689</v>
      </c>
      <c r="K6099" s="500" t="s">
        <v>2306</v>
      </c>
      <c r="L6099" s="500" t="s">
        <v>27724</v>
      </c>
      <c r="M6099" s="500" t="s">
        <v>2307</v>
      </c>
      <c r="N6099" s="500" t="s">
        <v>18271</v>
      </c>
    </row>
    <row r="6100" spans="1:14">
      <c r="A6100" s="500" t="s">
        <v>686</v>
      </c>
      <c r="B6100" s="500" t="s">
        <v>2858</v>
      </c>
      <c r="C6100" s="500" t="s">
        <v>2888</v>
      </c>
      <c r="D6100" s="500" t="s">
        <v>2889</v>
      </c>
      <c r="E6100" s="500" t="s">
        <v>11099</v>
      </c>
      <c r="F6100" s="500" t="s">
        <v>580</v>
      </c>
      <c r="G6100" s="500" t="s">
        <v>18272</v>
      </c>
      <c r="H6100" s="500" t="s">
        <v>11835</v>
      </c>
      <c r="I6100" s="500" t="s">
        <v>688</v>
      </c>
      <c r="J6100" s="500" t="s">
        <v>689</v>
      </c>
      <c r="K6100" s="500" t="s">
        <v>2306</v>
      </c>
      <c r="L6100" s="500" t="s">
        <v>27724</v>
      </c>
      <c r="M6100" s="500" t="s">
        <v>2307</v>
      </c>
      <c r="N6100" s="500" t="s">
        <v>18273</v>
      </c>
    </row>
    <row r="6101" spans="1:14">
      <c r="A6101" s="500" t="s">
        <v>686</v>
      </c>
      <c r="B6101" s="500" t="s">
        <v>2858</v>
      </c>
      <c r="C6101" s="500" t="s">
        <v>2888</v>
      </c>
      <c r="D6101" s="500" t="s">
        <v>2889</v>
      </c>
      <c r="E6101" s="500" t="s">
        <v>11099</v>
      </c>
      <c r="F6101" s="500" t="s">
        <v>580</v>
      </c>
      <c r="G6101" s="500" t="s">
        <v>18274</v>
      </c>
      <c r="H6101" s="500" t="s">
        <v>16000</v>
      </c>
      <c r="I6101" s="500" t="s">
        <v>688</v>
      </c>
      <c r="J6101" s="500" t="s">
        <v>689</v>
      </c>
      <c r="K6101" s="500" t="s">
        <v>2306</v>
      </c>
      <c r="L6101" s="500" t="s">
        <v>27724</v>
      </c>
      <c r="M6101" s="500" t="s">
        <v>2307</v>
      </c>
      <c r="N6101" s="500" t="s">
        <v>18275</v>
      </c>
    </row>
    <row r="6102" spans="1:14">
      <c r="A6102" s="500" t="s">
        <v>686</v>
      </c>
      <c r="B6102" s="500" t="s">
        <v>2858</v>
      </c>
      <c r="C6102" s="500" t="s">
        <v>2888</v>
      </c>
      <c r="D6102" s="500" t="s">
        <v>2889</v>
      </c>
      <c r="E6102" s="500" t="s">
        <v>11099</v>
      </c>
      <c r="F6102" s="500" t="s">
        <v>580</v>
      </c>
      <c r="G6102" s="500" t="s">
        <v>18276</v>
      </c>
      <c r="H6102" s="500" t="s">
        <v>11825</v>
      </c>
      <c r="I6102" s="500" t="s">
        <v>688</v>
      </c>
      <c r="J6102" s="500" t="s">
        <v>689</v>
      </c>
      <c r="K6102" s="500" t="s">
        <v>2306</v>
      </c>
      <c r="L6102" s="500" t="s">
        <v>27724</v>
      </c>
      <c r="M6102" s="500" t="s">
        <v>2307</v>
      </c>
      <c r="N6102" s="500" t="s">
        <v>18277</v>
      </c>
    </row>
    <row r="6103" spans="1:14">
      <c r="A6103" s="500" t="s">
        <v>686</v>
      </c>
      <c r="B6103" s="500" t="s">
        <v>2858</v>
      </c>
      <c r="C6103" s="500" t="s">
        <v>2888</v>
      </c>
      <c r="D6103" s="500" t="s">
        <v>2889</v>
      </c>
      <c r="E6103" s="500" t="s">
        <v>11099</v>
      </c>
      <c r="F6103" s="500" t="s">
        <v>580</v>
      </c>
      <c r="G6103" s="500" t="s">
        <v>18278</v>
      </c>
      <c r="H6103" s="500" t="s">
        <v>11049</v>
      </c>
      <c r="I6103" s="500" t="s">
        <v>688</v>
      </c>
      <c r="J6103" s="500" t="s">
        <v>689</v>
      </c>
      <c r="K6103" s="500" t="s">
        <v>2306</v>
      </c>
      <c r="L6103" s="500" t="s">
        <v>27724</v>
      </c>
      <c r="M6103" s="500" t="s">
        <v>2307</v>
      </c>
      <c r="N6103" s="500" t="s">
        <v>18279</v>
      </c>
    </row>
    <row r="6104" spans="1:14">
      <c r="A6104" s="500" t="s">
        <v>686</v>
      </c>
      <c r="B6104" s="500" t="s">
        <v>2858</v>
      </c>
      <c r="C6104" s="500" t="s">
        <v>2888</v>
      </c>
      <c r="D6104" s="500" t="s">
        <v>2889</v>
      </c>
      <c r="E6104" s="500" t="s">
        <v>11099</v>
      </c>
      <c r="F6104" s="500" t="s">
        <v>580</v>
      </c>
      <c r="G6104" s="500" t="s">
        <v>18280</v>
      </c>
      <c r="H6104" s="500" t="s">
        <v>14269</v>
      </c>
      <c r="I6104" s="500" t="s">
        <v>688</v>
      </c>
      <c r="J6104" s="500" t="s">
        <v>689</v>
      </c>
      <c r="K6104" s="500" t="s">
        <v>2306</v>
      </c>
      <c r="L6104" s="500" t="s">
        <v>27724</v>
      </c>
      <c r="M6104" s="500" t="s">
        <v>2307</v>
      </c>
      <c r="N6104" s="500" t="s">
        <v>18281</v>
      </c>
    </row>
    <row r="6105" spans="1:14">
      <c r="A6105" s="500" t="s">
        <v>686</v>
      </c>
      <c r="B6105" s="500" t="s">
        <v>2858</v>
      </c>
      <c r="C6105" s="500" t="s">
        <v>2888</v>
      </c>
      <c r="D6105" s="500" t="s">
        <v>2889</v>
      </c>
      <c r="E6105" s="500" t="s">
        <v>11099</v>
      </c>
      <c r="F6105" s="500" t="s">
        <v>580</v>
      </c>
      <c r="G6105" s="500" t="s">
        <v>18282</v>
      </c>
      <c r="H6105" s="500" t="s">
        <v>6982</v>
      </c>
      <c r="I6105" s="500" t="s">
        <v>688</v>
      </c>
      <c r="J6105" s="500" t="s">
        <v>689</v>
      </c>
      <c r="K6105" s="500" t="s">
        <v>2306</v>
      </c>
      <c r="L6105" s="500" t="s">
        <v>27724</v>
      </c>
      <c r="M6105" s="500" t="s">
        <v>2307</v>
      </c>
      <c r="N6105" s="500" t="s">
        <v>18283</v>
      </c>
    </row>
    <row r="6106" spans="1:14">
      <c r="A6106" s="500" t="s">
        <v>686</v>
      </c>
      <c r="B6106" s="500" t="s">
        <v>2858</v>
      </c>
      <c r="C6106" s="500" t="s">
        <v>2888</v>
      </c>
      <c r="D6106" s="500" t="s">
        <v>2889</v>
      </c>
      <c r="E6106" s="500" t="s">
        <v>11099</v>
      </c>
      <c r="F6106" s="500" t="s">
        <v>580</v>
      </c>
      <c r="G6106" s="500" t="s">
        <v>18284</v>
      </c>
      <c r="H6106" s="500" t="s">
        <v>15296</v>
      </c>
      <c r="I6106" s="500" t="s">
        <v>688</v>
      </c>
      <c r="J6106" s="500" t="s">
        <v>689</v>
      </c>
      <c r="K6106" s="500" t="s">
        <v>2306</v>
      </c>
      <c r="L6106" s="500" t="s">
        <v>27724</v>
      </c>
      <c r="M6106" s="500" t="s">
        <v>2307</v>
      </c>
      <c r="N6106" s="500" t="s">
        <v>18285</v>
      </c>
    </row>
    <row r="6107" spans="1:14">
      <c r="A6107" s="500" t="s">
        <v>686</v>
      </c>
      <c r="B6107" s="500" t="s">
        <v>2858</v>
      </c>
      <c r="C6107" s="500" t="s">
        <v>2888</v>
      </c>
      <c r="D6107" s="500" t="s">
        <v>2889</v>
      </c>
      <c r="E6107" s="500" t="s">
        <v>11099</v>
      </c>
      <c r="F6107" s="500" t="s">
        <v>580</v>
      </c>
      <c r="G6107" s="500" t="s">
        <v>18286</v>
      </c>
      <c r="H6107" s="500" t="s">
        <v>11306</v>
      </c>
      <c r="I6107" s="500" t="s">
        <v>688</v>
      </c>
      <c r="J6107" s="500" t="s">
        <v>689</v>
      </c>
      <c r="K6107" s="500" t="s">
        <v>2306</v>
      </c>
      <c r="L6107" s="500" t="s">
        <v>27724</v>
      </c>
      <c r="M6107" s="500" t="s">
        <v>2307</v>
      </c>
      <c r="N6107" s="500" t="s">
        <v>18287</v>
      </c>
    </row>
    <row r="6108" spans="1:14">
      <c r="A6108" s="500" t="s">
        <v>686</v>
      </c>
      <c r="B6108" s="500" t="s">
        <v>2858</v>
      </c>
      <c r="C6108" s="500" t="s">
        <v>2888</v>
      </c>
      <c r="D6108" s="500" t="s">
        <v>2889</v>
      </c>
      <c r="E6108" s="500" t="s">
        <v>11099</v>
      </c>
      <c r="F6108" s="500" t="s">
        <v>580</v>
      </c>
      <c r="G6108" s="500" t="s">
        <v>18288</v>
      </c>
      <c r="H6108" s="500" t="s">
        <v>14247</v>
      </c>
      <c r="I6108" s="500" t="s">
        <v>688</v>
      </c>
      <c r="J6108" s="500" t="s">
        <v>689</v>
      </c>
      <c r="K6108" s="500" t="s">
        <v>2306</v>
      </c>
      <c r="L6108" s="500" t="s">
        <v>27724</v>
      </c>
      <c r="M6108" s="500" t="s">
        <v>2307</v>
      </c>
      <c r="N6108" s="500" t="s">
        <v>18289</v>
      </c>
    </row>
    <row r="6109" spans="1:14">
      <c r="A6109" s="500" t="s">
        <v>686</v>
      </c>
      <c r="B6109" s="500" t="s">
        <v>2858</v>
      </c>
      <c r="C6109" s="500" t="s">
        <v>2888</v>
      </c>
      <c r="D6109" s="500" t="s">
        <v>2889</v>
      </c>
      <c r="E6109" s="500" t="s">
        <v>11099</v>
      </c>
      <c r="F6109" s="500" t="s">
        <v>580</v>
      </c>
      <c r="G6109" s="500" t="s">
        <v>18290</v>
      </c>
      <c r="H6109" s="500" t="s">
        <v>3978</v>
      </c>
      <c r="I6109" s="500" t="s">
        <v>688</v>
      </c>
      <c r="J6109" s="500" t="s">
        <v>689</v>
      </c>
      <c r="K6109" s="500" t="s">
        <v>2306</v>
      </c>
      <c r="L6109" s="500" t="s">
        <v>27724</v>
      </c>
      <c r="M6109" s="500" t="s">
        <v>2307</v>
      </c>
      <c r="N6109" s="500" t="s">
        <v>18291</v>
      </c>
    </row>
    <row r="6110" spans="1:14">
      <c r="A6110" s="500" t="s">
        <v>686</v>
      </c>
      <c r="B6110" s="500" t="s">
        <v>2858</v>
      </c>
      <c r="C6110" s="500" t="s">
        <v>2888</v>
      </c>
      <c r="D6110" s="500" t="s">
        <v>2889</v>
      </c>
      <c r="E6110" s="500" t="s">
        <v>11099</v>
      </c>
      <c r="F6110" s="500" t="s">
        <v>580</v>
      </c>
      <c r="G6110" s="500" t="s">
        <v>18292</v>
      </c>
      <c r="H6110" s="500" t="s">
        <v>6980</v>
      </c>
      <c r="I6110" s="500" t="s">
        <v>688</v>
      </c>
      <c r="J6110" s="500" t="s">
        <v>689</v>
      </c>
      <c r="K6110" s="500" t="s">
        <v>2306</v>
      </c>
      <c r="L6110" s="500" t="s">
        <v>27724</v>
      </c>
      <c r="M6110" s="500" t="s">
        <v>2307</v>
      </c>
      <c r="N6110" s="500" t="s">
        <v>18293</v>
      </c>
    </row>
    <row r="6111" spans="1:14">
      <c r="A6111" s="500" t="s">
        <v>686</v>
      </c>
      <c r="B6111" s="500" t="s">
        <v>2858</v>
      </c>
      <c r="C6111" s="500" t="s">
        <v>2888</v>
      </c>
      <c r="D6111" s="500" t="s">
        <v>2889</v>
      </c>
      <c r="E6111" s="500" t="s">
        <v>11099</v>
      </c>
      <c r="F6111" s="500" t="s">
        <v>580</v>
      </c>
      <c r="G6111" s="500" t="s">
        <v>18294</v>
      </c>
      <c r="H6111" s="500" t="s">
        <v>15496</v>
      </c>
      <c r="I6111" s="500" t="s">
        <v>688</v>
      </c>
      <c r="J6111" s="500" t="s">
        <v>689</v>
      </c>
      <c r="K6111" s="500" t="s">
        <v>2306</v>
      </c>
      <c r="L6111" s="500" t="s">
        <v>27724</v>
      </c>
      <c r="M6111" s="500" t="s">
        <v>2307</v>
      </c>
      <c r="N6111" s="500" t="s">
        <v>18295</v>
      </c>
    </row>
    <row r="6112" spans="1:14">
      <c r="A6112" s="500" t="s">
        <v>686</v>
      </c>
      <c r="B6112" s="500" t="s">
        <v>2858</v>
      </c>
      <c r="C6112" s="500" t="s">
        <v>2888</v>
      </c>
      <c r="D6112" s="500" t="s">
        <v>2889</v>
      </c>
      <c r="E6112" s="500" t="s">
        <v>11099</v>
      </c>
      <c r="F6112" s="500" t="s">
        <v>580</v>
      </c>
      <c r="G6112" s="500" t="s">
        <v>18296</v>
      </c>
      <c r="H6112" s="500" t="s">
        <v>11835</v>
      </c>
      <c r="I6112" s="500" t="s">
        <v>688</v>
      </c>
      <c r="J6112" s="500" t="s">
        <v>689</v>
      </c>
      <c r="K6112" s="500" t="s">
        <v>2306</v>
      </c>
      <c r="L6112" s="500" t="s">
        <v>27724</v>
      </c>
      <c r="M6112" s="500" t="s">
        <v>2307</v>
      </c>
      <c r="N6112" s="500" t="s">
        <v>18297</v>
      </c>
    </row>
    <row r="6113" spans="1:14">
      <c r="A6113" s="500" t="s">
        <v>686</v>
      </c>
      <c r="B6113" s="500" t="s">
        <v>2858</v>
      </c>
      <c r="C6113" s="500" t="s">
        <v>2888</v>
      </c>
      <c r="D6113" s="500" t="s">
        <v>2889</v>
      </c>
      <c r="E6113" s="500" t="s">
        <v>11099</v>
      </c>
      <c r="F6113" s="500" t="s">
        <v>580</v>
      </c>
      <c r="G6113" s="500" t="s">
        <v>18298</v>
      </c>
      <c r="H6113" s="500" t="s">
        <v>16000</v>
      </c>
      <c r="I6113" s="500" t="s">
        <v>688</v>
      </c>
      <c r="J6113" s="500" t="s">
        <v>689</v>
      </c>
      <c r="K6113" s="500" t="s">
        <v>2306</v>
      </c>
      <c r="L6113" s="500" t="s">
        <v>27724</v>
      </c>
      <c r="M6113" s="500" t="s">
        <v>2307</v>
      </c>
      <c r="N6113" s="500" t="s">
        <v>18299</v>
      </c>
    </row>
    <row r="6114" spans="1:14">
      <c r="A6114" s="500" t="s">
        <v>686</v>
      </c>
      <c r="B6114" s="500" t="s">
        <v>2858</v>
      </c>
      <c r="C6114" s="500" t="s">
        <v>2888</v>
      </c>
      <c r="D6114" s="500" t="s">
        <v>2889</v>
      </c>
      <c r="E6114" s="500" t="s">
        <v>11099</v>
      </c>
      <c r="F6114" s="500" t="s">
        <v>580</v>
      </c>
      <c r="G6114" s="500" t="s">
        <v>18300</v>
      </c>
      <c r="H6114" s="500" t="s">
        <v>11825</v>
      </c>
      <c r="I6114" s="500" t="s">
        <v>688</v>
      </c>
      <c r="J6114" s="500" t="s">
        <v>689</v>
      </c>
      <c r="K6114" s="500" t="s">
        <v>2306</v>
      </c>
      <c r="L6114" s="500" t="s">
        <v>27724</v>
      </c>
      <c r="M6114" s="500" t="s">
        <v>2307</v>
      </c>
      <c r="N6114" s="500" t="s">
        <v>18301</v>
      </c>
    </row>
    <row r="6115" spans="1:14">
      <c r="A6115" s="500" t="s">
        <v>686</v>
      </c>
      <c r="B6115" s="500" t="s">
        <v>2858</v>
      </c>
      <c r="C6115" s="500" t="s">
        <v>2888</v>
      </c>
      <c r="D6115" s="500" t="s">
        <v>2889</v>
      </c>
      <c r="E6115" s="500" t="s">
        <v>11099</v>
      </c>
      <c r="F6115" s="500" t="s">
        <v>580</v>
      </c>
      <c r="G6115" s="500" t="s">
        <v>18302</v>
      </c>
      <c r="H6115" s="500" t="s">
        <v>11049</v>
      </c>
      <c r="I6115" s="500" t="s">
        <v>688</v>
      </c>
      <c r="J6115" s="500" t="s">
        <v>689</v>
      </c>
      <c r="K6115" s="500" t="s">
        <v>2306</v>
      </c>
      <c r="L6115" s="500" t="s">
        <v>27724</v>
      </c>
      <c r="M6115" s="500" t="s">
        <v>2307</v>
      </c>
      <c r="N6115" s="500" t="s">
        <v>18303</v>
      </c>
    </row>
    <row r="6116" spans="1:14">
      <c r="A6116" s="500" t="s">
        <v>686</v>
      </c>
      <c r="B6116" s="500" t="s">
        <v>2858</v>
      </c>
      <c r="C6116" s="500" t="s">
        <v>2888</v>
      </c>
      <c r="D6116" s="500" t="s">
        <v>2889</v>
      </c>
      <c r="E6116" s="500" t="s">
        <v>11099</v>
      </c>
      <c r="F6116" s="500" t="s">
        <v>580</v>
      </c>
      <c r="G6116" s="500" t="s">
        <v>18304</v>
      </c>
      <c r="H6116" s="500" t="s">
        <v>14269</v>
      </c>
      <c r="I6116" s="500" t="s">
        <v>688</v>
      </c>
      <c r="J6116" s="500" t="s">
        <v>689</v>
      </c>
      <c r="K6116" s="500" t="s">
        <v>2306</v>
      </c>
      <c r="L6116" s="500" t="s">
        <v>27724</v>
      </c>
      <c r="M6116" s="500" t="s">
        <v>2307</v>
      </c>
      <c r="N6116" s="500" t="s">
        <v>18305</v>
      </c>
    </row>
    <row r="6117" spans="1:14">
      <c r="A6117" s="500" t="s">
        <v>686</v>
      </c>
      <c r="B6117" s="500" t="s">
        <v>2858</v>
      </c>
      <c r="C6117" s="500" t="s">
        <v>2888</v>
      </c>
      <c r="D6117" s="500" t="s">
        <v>2889</v>
      </c>
      <c r="E6117" s="500" t="s">
        <v>11099</v>
      </c>
      <c r="F6117" s="500" t="s">
        <v>580</v>
      </c>
      <c r="G6117" s="500" t="s">
        <v>18306</v>
      </c>
      <c r="H6117" s="500" t="s">
        <v>6982</v>
      </c>
      <c r="I6117" s="500" t="s">
        <v>688</v>
      </c>
      <c r="J6117" s="500" t="s">
        <v>689</v>
      </c>
      <c r="K6117" s="500" t="s">
        <v>2306</v>
      </c>
      <c r="L6117" s="500" t="s">
        <v>27724</v>
      </c>
      <c r="M6117" s="500" t="s">
        <v>2307</v>
      </c>
      <c r="N6117" s="500" t="s">
        <v>18307</v>
      </c>
    </row>
    <row r="6118" spans="1:14">
      <c r="A6118" s="500" t="s">
        <v>686</v>
      </c>
      <c r="B6118" s="500" t="s">
        <v>2858</v>
      </c>
      <c r="C6118" s="500" t="s">
        <v>2888</v>
      </c>
      <c r="D6118" s="500" t="s">
        <v>2889</v>
      </c>
      <c r="E6118" s="500" t="s">
        <v>11099</v>
      </c>
      <c r="F6118" s="500" t="s">
        <v>580</v>
      </c>
      <c r="G6118" s="500" t="s">
        <v>18308</v>
      </c>
      <c r="H6118" s="500" t="s">
        <v>15296</v>
      </c>
      <c r="I6118" s="500" t="s">
        <v>688</v>
      </c>
      <c r="J6118" s="500" t="s">
        <v>689</v>
      </c>
      <c r="K6118" s="500" t="s">
        <v>2306</v>
      </c>
      <c r="L6118" s="500" t="s">
        <v>27724</v>
      </c>
      <c r="M6118" s="500" t="s">
        <v>2307</v>
      </c>
      <c r="N6118" s="500" t="s">
        <v>18309</v>
      </c>
    </row>
    <row r="6119" spans="1:14">
      <c r="A6119" s="500" t="s">
        <v>686</v>
      </c>
      <c r="B6119" s="500" t="s">
        <v>2858</v>
      </c>
      <c r="C6119" s="500" t="s">
        <v>2888</v>
      </c>
      <c r="D6119" s="500" t="s">
        <v>2889</v>
      </c>
      <c r="E6119" s="500" t="s">
        <v>11099</v>
      </c>
      <c r="F6119" s="500" t="s">
        <v>580</v>
      </c>
      <c r="G6119" s="500" t="s">
        <v>18310</v>
      </c>
      <c r="H6119" s="500" t="s">
        <v>11306</v>
      </c>
      <c r="I6119" s="500" t="s">
        <v>688</v>
      </c>
      <c r="J6119" s="500" t="s">
        <v>689</v>
      </c>
      <c r="K6119" s="500" t="s">
        <v>2306</v>
      </c>
      <c r="L6119" s="500" t="s">
        <v>27724</v>
      </c>
      <c r="M6119" s="500" t="s">
        <v>2307</v>
      </c>
      <c r="N6119" s="500" t="s">
        <v>18311</v>
      </c>
    </row>
    <row r="6120" spans="1:14">
      <c r="A6120" s="500" t="s">
        <v>686</v>
      </c>
      <c r="B6120" s="500" t="s">
        <v>2858</v>
      </c>
      <c r="C6120" s="500" t="s">
        <v>2888</v>
      </c>
      <c r="D6120" s="500" t="s">
        <v>2889</v>
      </c>
      <c r="E6120" s="500" t="s">
        <v>11099</v>
      </c>
      <c r="F6120" s="500" t="s">
        <v>580</v>
      </c>
      <c r="G6120" s="500" t="s">
        <v>18312</v>
      </c>
      <c r="H6120" s="500" t="s">
        <v>14247</v>
      </c>
      <c r="I6120" s="500" t="s">
        <v>688</v>
      </c>
      <c r="J6120" s="500" t="s">
        <v>689</v>
      </c>
      <c r="K6120" s="500" t="s">
        <v>2306</v>
      </c>
      <c r="L6120" s="500" t="s">
        <v>27724</v>
      </c>
      <c r="M6120" s="500" t="s">
        <v>2307</v>
      </c>
      <c r="N6120" s="500" t="s">
        <v>18313</v>
      </c>
    </row>
    <row r="6121" spans="1:14">
      <c r="A6121" s="500" t="s">
        <v>686</v>
      </c>
      <c r="B6121" s="500" t="s">
        <v>2858</v>
      </c>
      <c r="C6121" s="500" t="s">
        <v>2888</v>
      </c>
      <c r="D6121" s="500" t="s">
        <v>2889</v>
      </c>
      <c r="E6121" s="500" t="s">
        <v>11099</v>
      </c>
      <c r="F6121" s="500" t="s">
        <v>580</v>
      </c>
      <c r="G6121" s="500" t="s">
        <v>18314</v>
      </c>
      <c r="H6121" s="500" t="s">
        <v>3978</v>
      </c>
      <c r="I6121" s="500" t="s">
        <v>688</v>
      </c>
      <c r="J6121" s="500" t="s">
        <v>689</v>
      </c>
      <c r="K6121" s="500" t="s">
        <v>2306</v>
      </c>
      <c r="L6121" s="500" t="s">
        <v>27724</v>
      </c>
      <c r="M6121" s="500" t="s">
        <v>2307</v>
      </c>
      <c r="N6121" s="500" t="s">
        <v>18315</v>
      </c>
    </row>
    <row r="6122" spans="1:14">
      <c r="A6122" s="500" t="s">
        <v>686</v>
      </c>
      <c r="B6122" s="500" t="s">
        <v>2858</v>
      </c>
      <c r="C6122" s="500" t="s">
        <v>2888</v>
      </c>
      <c r="D6122" s="500" t="s">
        <v>2889</v>
      </c>
      <c r="E6122" s="500" t="s">
        <v>11099</v>
      </c>
      <c r="F6122" s="500" t="s">
        <v>580</v>
      </c>
      <c r="G6122" s="500" t="s">
        <v>18316</v>
      </c>
      <c r="H6122" s="500" t="s">
        <v>11248</v>
      </c>
      <c r="I6122" s="500" t="s">
        <v>688</v>
      </c>
      <c r="J6122" s="500" t="s">
        <v>689</v>
      </c>
      <c r="K6122" s="500" t="s">
        <v>2306</v>
      </c>
      <c r="L6122" s="500" t="s">
        <v>27724</v>
      </c>
      <c r="M6122" s="500" t="s">
        <v>2307</v>
      </c>
      <c r="N6122" s="500" t="s">
        <v>18317</v>
      </c>
    </row>
    <row r="6123" spans="1:14">
      <c r="A6123" s="500" t="s">
        <v>686</v>
      </c>
      <c r="B6123" s="500" t="s">
        <v>2858</v>
      </c>
      <c r="C6123" s="500" t="s">
        <v>2888</v>
      </c>
      <c r="D6123" s="500" t="s">
        <v>2889</v>
      </c>
      <c r="E6123" s="500" t="s">
        <v>11099</v>
      </c>
      <c r="F6123" s="500" t="s">
        <v>580</v>
      </c>
      <c r="G6123" s="500" t="s">
        <v>18318</v>
      </c>
      <c r="H6123" s="500" t="s">
        <v>15022</v>
      </c>
      <c r="I6123" s="500" t="s">
        <v>688</v>
      </c>
      <c r="J6123" s="500" t="s">
        <v>689</v>
      </c>
      <c r="K6123" s="500" t="s">
        <v>2306</v>
      </c>
      <c r="L6123" s="500" t="s">
        <v>27724</v>
      </c>
      <c r="M6123" s="500" t="s">
        <v>2307</v>
      </c>
      <c r="N6123" s="500" t="s">
        <v>18319</v>
      </c>
    </row>
    <row r="6124" spans="1:14">
      <c r="A6124" s="500" t="s">
        <v>686</v>
      </c>
      <c r="B6124" s="500" t="s">
        <v>2858</v>
      </c>
      <c r="C6124" s="500" t="s">
        <v>2888</v>
      </c>
      <c r="D6124" s="500" t="s">
        <v>2889</v>
      </c>
      <c r="E6124" s="500" t="s">
        <v>11099</v>
      </c>
      <c r="F6124" s="500" t="s">
        <v>580</v>
      </c>
      <c r="G6124" s="500" t="s">
        <v>18320</v>
      </c>
      <c r="H6124" s="500" t="s">
        <v>6989</v>
      </c>
      <c r="I6124" s="500" t="s">
        <v>688</v>
      </c>
      <c r="J6124" s="500" t="s">
        <v>689</v>
      </c>
      <c r="K6124" s="500" t="s">
        <v>2306</v>
      </c>
      <c r="L6124" s="500" t="s">
        <v>27724</v>
      </c>
      <c r="M6124" s="500" t="s">
        <v>2307</v>
      </c>
      <c r="N6124" s="500" t="s">
        <v>18321</v>
      </c>
    </row>
    <row r="6125" spans="1:14">
      <c r="A6125" s="500" t="s">
        <v>686</v>
      </c>
      <c r="B6125" s="500" t="s">
        <v>2858</v>
      </c>
      <c r="C6125" s="500" t="s">
        <v>2888</v>
      </c>
      <c r="D6125" s="500" t="s">
        <v>2889</v>
      </c>
      <c r="E6125" s="500" t="s">
        <v>11099</v>
      </c>
      <c r="F6125" s="500" t="s">
        <v>580</v>
      </c>
      <c r="G6125" s="500" t="s">
        <v>18322</v>
      </c>
      <c r="H6125" s="500" t="s">
        <v>11281</v>
      </c>
      <c r="I6125" s="500" t="s">
        <v>688</v>
      </c>
      <c r="J6125" s="500" t="s">
        <v>689</v>
      </c>
      <c r="K6125" s="500" t="s">
        <v>2306</v>
      </c>
      <c r="L6125" s="500" t="s">
        <v>27724</v>
      </c>
      <c r="M6125" s="500" t="s">
        <v>2307</v>
      </c>
      <c r="N6125" s="500" t="s">
        <v>18323</v>
      </c>
    </row>
    <row r="6126" spans="1:14">
      <c r="A6126" s="500" t="s">
        <v>686</v>
      </c>
      <c r="B6126" s="500" t="s">
        <v>2858</v>
      </c>
      <c r="C6126" s="500" t="s">
        <v>2888</v>
      </c>
      <c r="D6126" s="500" t="s">
        <v>2889</v>
      </c>
      <c r="E6126" s="500" t="s">
        <v>11099</v>
      </c>
      <c r="F6126" s="500" t="s">
        <v>580</v>
      </c>
      <c r="G6126" s="500" t="s">
        <v>18324</v>
      </c>
      <c r="H6126" s="500" t="s">
        <v>16051</v>
      </c>
      <c r="I6126" s="500" t="s">
        <v>688</v>
      </c>
      <c r="J6126" s="500" t="s">
        <v>689</v>
      </c>
      <c r="K6126" s="500" t="s">
        <v>2306</v>
      </c>
      <c r="L6126" s="500" t="s">
        <v>27724</v>
      </c>
      <c r="M6126" s="500" t="s">
        <v>2307</v>
      </c>
      <c r="N6126" s="500" t="s">
        <v>18325</v>
      </c>
    </row>
    <row r="6127" spans="1:14">
      <c r="A6127" s="500" t="s">
        <v>686</v>
      </c>
      <c r="B6127" s="500" t="s">
        <v>2858</v>
      </c>
      <c r="C6127" s="500" t="s">
        <v>2888</v>
      </c>
      <c r="D6127" s="500" t="s">
        <v>2889</v>
      </c>
      <c r="E6127" s="500" t="s">
        <v>11099</v>
      </c>
      <c r="F6127" s="500" t="s">
        <v>580</v>
      </c>
      <c r="G6127" s="500" t="s">
        <v>18326</v>
      </c>
      <c r="H6127" s="500" t="s">
        <v>6926</v>
      </c>
      <c r="I6127" s="500" t="s">
        <v>688</v>
      </c>
      <c r="J6127" s="500" t="s">
        <v>689</v>
      </c>
      <c r="K6127" s="500" t="s">
        <v>2306</v>
      </c>
      <c r="L6127" s="500" t="s">
        <v>27724</v>
      </c>
      <c r="M6127" s="500" t="s">
        <v>2307</v>
      </c>
      <c r="N6127" s="500" t="s">
        <v>18327</v>
      </c>
    </row>
    <row r="6128" spans="1:14">
      <c r="A6128" s="500" t="s">
        <v>686</v>
      </c>
      <c r="B6128" s="500" t="s">
        <v>2858</v>
      </c>
      <c r="C6128" s="500" t="s">
        <v>2888</v>
      </c>
      <c r="D6128" s="500" t="s">
        <v>2889</v>
      </c>
      <c r="E6128" s="500" t="s">
        <v>11099</v>
      </c>
      <c r="F6128" s="500" t="s">
        <v>580</v>
      </c>
      <c r="G6128" s="500" t="s">
        <v>18328</v>
      </c>
      <c r="H6128" s="500" t="s">
        <v>4039</v>
      </c>
      <c r="I6128" s="500" t="s">
        <v>688</v>
      </c>
      <c r="J6128" s="500" t="s">
        <v>689</v>
      </c>
      <c r="K6128" s="500" t="s">
        <v>2306</v>
      </c>
      <c r="L6128" s="500" t="s">
        <v>27724</v>
      </c>
      <c r="M6128" s="500" t="s">
        <v>2307</v>
      </c>
      <c r="N6128" s="500" t="s">
        <v>18329</v>
      </c>
    </row>
    <row r="6129" spans="1:14">
      <c r="A6129" s="500" t="s">
        <v>686</v>
      </c>
      <c r="B6129" s="500" t="s">
        <v>2858</v>
      </c>
      <c r="C6129" s="500" t="s">
        <v>2888</v>
      </c>
      <c r="D6129" s="500" t="s">
        <v>2889</v>
      </c>
      <c r="E6129" s="500" t="s">
        <v>11099</v>
      </c>
      <c r="F6129" s="500" t="s">
        <v>580</v>
      </c>
      <c r="G6129" s="500" t="s">
        <v>18330</v>
      </c>
      <c r="H6129" s="500" t="s">
        <v>11833</v>
      </c>
      <c r="I6129" s="500" t="s">
        <v>688</v>
      </c>
      <c r="J6129" s="500" t="s">
        <v>689</v>
      </c>
      <c r="K6129" s="500" t="s">
        <v>2306</v>
      </c>
      <c r="L6129" s="500" t="s">
        <v>27724</v>
      </c>
      <c r="M6129" s="500" t="s">
        <v>2307</v>
      </c>
      <c r="N6129" s="500" t="s">
        <v>18331</v>
      </c>
    </row>
    <row r="6130" spans="1:14">
      <c r="A6130" s="500" t="s">
        <v>686</v>
      </c>
      <c r="B6130" s="500" t="s">
        <v>2858</v>
      </c>
      <c r="C6130" s="500" t="s">
        <v>2888</v>
      </c>
      <c r="D6130" s="500" t="s">
        <v>2889</v>
      </c>
      <c r="E6130" s="500" t="s">
        <v>11099</v>
      </c>
      <c r="F6130" s="500" t="s">
        <v>580</v>
      </c>
      <c r="G6130" s="500" t="s">
        <v>18332</v>
      </c>
      <c r="H6130" s="500" t="s">
        <v>4157</v>
      </c>
      <c r="I6130" s="500" t="s">
        <v>688</v>
      </c>
      <c r="J6130" s="500" t="s">
        <v>689</v>
      </c>
      <c r="K6130" s="500" t="s">
        <v>2306</v>
      </c>
      <c r="L6130" s="500" t="s">
        <v>27724</v>
      </c>
      <c r="M6130" s="500" t="s">
        <v>2307</v>
      </c>
      <c r="N6130" s="500" t="s">
        <v>18333</v>
      </c>
    </row>
    <row r="6131" spans="1:14">
      <c r="A6131" s="500" t="s">
        <v>686</v>
      </c>
      <c r="B6131" s="500" t="s">
        <v>2858</v>
      </c>
      <c r="C6131" s="500" t="s">
        <v>2888</v>
      </c>
      <c r="D6131" s="500" t="s">
        <v>2889</v>
      </c>
      <c r="E6131" s="500" t="s">
        <v>11099</v>
      </c>
      <c r="F6131" s="500" t="s">
        <v>580</v>
      </c>
      <c r="G6131" s="500" t="s">
        <v>18334</v>
      </c>
      <c r="H6131" s="500" t="s">
        <v>17309</v>
      </c>
      <c r="I6131" s="500" t="s">
        <v>688</v>
      </c>
      <c r="J6131" s="500" t="s">
        <v>689</v>
      </c>
      <c r="K6131" s="500" t="s">
        <v>2306</v>
      </c>
      <c r="L6131" s="500" t="s">
        <v>27724</v>
      </c>
      <c r="M6131" s="500" t="s">
        <v>2307</v>
      </c>
      <c r="N6131" s="500" t="s">
        <v>18335</v>
      </c>
    </row>
    <row r="6132" spans="1:14">
      <c r="A6132" s="500" t="s">
        <v>686</v>
      </c>
      <c r="B6132" s="500" t="s">
        <v>2858</v>
      </c>
      <c r="C6132" s="500" t="s">
        <v>2888</v>
      </c>
      <c r="D6132" s="500" t="s">
        <v>2889</v>
      </c>
      <c r="E6132" s="500" t="s">
        <v>11099</v>
      </c>
      <c r="F6132" s="500" t="s">
        <v>580</v>
      </c>
      <c r="G6132" s="500" t="s">
        <v>18336</v>
      </c>
      <c r="H6132" s="500" t="s">
        <v>13122</v>
      </c>
      <c r="I6132" s="500" t="s">
        <v>688</v>
      </c>
      <c r="J6132" s="500" t="s">
        <v>689</v>
      </c>
      <c r="K6132" s="500" t="s">
        <v>2306</v>
      </c>
      <c r="L6132" s="500" t="s">
        <v>27724</v>
      </c>
      <c r="M6132" s="500" t="s">
        <v>2307</v>
      </c>
      <c r="N6132" s="500" t="s">
        <v>18337</v>
      </c>
    </row>
    <row r="6133" spans="1:14">
      <c r="A6133" s="500" t="s">
        <v>686</v>
      </c>
      <c r="B6133" s="500" t="s">
        <v>2858</v>
      </c>
      <c r="C6133" s="500" t="s">
        <v>2888</v>
      </c>
      <c r="D6133" s="500" t="s">
        <v>2889</v>
      </c>
      <c r="E6133" s="500" t="s">
        <v>11099</v>
      </c>
      <c r="F6133" s="500" t="s">
        <v>580</v>
      </c>
      <c r="G6133" s="500" t="s">
        <v>18338</v>
      </c>
      <c r="H6133" s="500" t="s">
        <v>17813</v>
      </c>
      <c r="I6133" s="500" t="s">
        <v>688</v>
      </c>
      <c r="J6133" s="500" t="s">
        <v>689</v>
      </c>
      <c r="K6133" s="500" t="s">
        <v>2306</v>
      </c>
      <c r="L6133" s="500" t="s">
        <v>27724</v>
      </c>
      <c r="M6133" s="500" t="s">
        <v>2307</v>
      </c>
      <c r="N6133" s="500" t="s">
        <v>18339</v>
      </c>
    </row>
    <row r="6134" spans="1:14">
      <c r="A6134" s="500" t="s">
        <v>686</v>
      </c>
      <c r="B6134" s="500" t="s">
        <v>2858</v>
      </c>
      <c r="C6134" s="500" t="s">
        <v>2888</v>
      </c>
      <c r="D6134" s="500" t="s">
        <v>2889</v>
      </c>
      <c r="E6134" s="500" t="s">
        <v>11099</v>
      </c>
      <c r="F6134" s="500" t="s">
        <v>580</v>
      </c>
      <c r="G6134" s="500" t="s">
        <v>18340</v>
      </c>
      <c r="H6134" s="500" t="s">
        <v>7006</v>
      </c>
      <c r="I6134" s="500" t="s">
        <v>688</v>
      </c>
      <c r="J6134" s="500" t="s">
        <v>689</v>
      </c>
      <c r="K6134" s="500" t="s">
        <v>2306</v>
      </c>
      <c r="L6134" s="500" t="s">
        <v>27724</v>
      </c>
      <c r="M6134" s="500" t="s">
        <v>2307</v>
      </c>
      <c r="N6134" s="500" t="s">
        <v>18341</v>
      </c>
    </row>
    <row r="6135" spans="1:14">
      <c r="A6135" s="500" t="s">
        <v>686</v>
      </c>
      <c r="B6135" s="500" t="s">
        <v>2858</v>
      </c>
      <c r="C6135" s="500" t="s">
        <v>2888</v>
      </c>
      <c r="D6135" s="500" t="s">
        <v>2889</v>
      </c>
      <c r="E6135" s="500" t="s">
        <v>11099</v>
      </c>
      <c r="F6135" s="500" t="s">
        <v>580</v>
      </c>
      <c r="G6135" s="500" t="s">
        <v>18342</v>
      </c>
      <c r="H6135" s="500" t="s">
        <v>15022</v>
      </c>
      <c r="I6135" s="500" t="s">
        <v>688</v>
      </c>
      <c r="J6135" s="500" t="s">
        <v>689</v>
      </c>
      <c r="K6135" s="500" t="s">
        <v>2306</v>
      </c>
      <c r="L6135" s="500" t="s">
        <v>27724</v>
      </c>
      <c r="M6135" s="500" t="s">
        <v>2307</v>
      </c>
      <c r="N6135" s="500" t="s">
        <v>18343</v>
      </c>
    </row>
    <row r="6136" spans="1:14">
      <c r="A6136" s="500" t="s">
        <v>686</v>
      </c>
      <c r="B6136" s="500" t="s">
        <v>2858</v>
      </c>
      <c r="C6136" s="500" t="s">
        <v>2888</v>
      </c>
      <c r="D6136" s="500" t="s">
        <v>2889</v>
      </c>
      <c r="E6136" s="500" t="s">
        <v>11099</v>
      </c>
      <c r="F6136" s="500" t="s">
        <v>580</v>
      </c>
      <c r="G6136" s="500" t="s">
        <v>18344</v>
      </c>
      <c r="H6136" s="500" t="s">
        <v>6989</v>
      </c>
      <c r="I6136" s="500" t="s">
        <v>688</v>
      </c>
      <c r="J6136" s="500" t="s">
        <v>689</v>
      </c>
      <c r="K6136" s="500" t="s">
        <v>2306</v>
      </c>
      <c r="L6136" s="500" t="s">
        <v>27724</v>
      </c>
      <c r="M6136" s="500" t="s">
        <v>2307</v>
      </c>
      <c r="N6136" s="500" t="s">
        <v>18345</v>
      </c>
    </row>
    <row r="6137" spans="1:14">
      <c r="A6137" s="500" t="s">
        <v>686</v>
      </c>
      <c r="B6137" s="500" t="s">
        <v>2858</v>
      </c>
      <c r="C6137" s="500" t="s">
        <v>2888</v>
      </c>
      <c r="D6137" s="500" t="s">
        <v>2889</v>
      </c>
      <c r="E6137" s="500" t="s">
        <v>11099</v>
      </c>
      <c r="F6137" s="500" t="s">
        <v>580</v>
      </c>
      <c r="G6137" s="500" t="s">
        <v>18346</v>
      </c>
      <c r="H6137" s="500" t="s">
        <v>11281</v>
      </c>
      <c r="I6137" s="500" t="s">
        <v>688</v>
      </c>
      <c r="J6137" s="500" t="s">
        <v>689</v>
      </c>
      <c r="K6137" s="500" t="s">
        <v>2306</v>
      </c>
      <c r="L6137" s="500" t="s">
        <v>27724</v>
      </c>
      <c r="M6137" s="500" t="s">
        <v>2307</v>
      </c>
      <c r="N6137" s="500" t="s">
        <v>18347</v>
      </c>
    </row>
    <row r="6138" spans="1:14">
      <c r="A6138" s="500" t="s">
        <v>686</v>
      </c>
      <c r="B6138" s="500" t="s">
        <v>2858</v>
      </c>
      <c r="C6138" s="500" t="s">
        <v>2888</v>
      </c>
      <c r="D6138" s="500" t="s">
        <v>2889</v>
      </c>
      <c r="E6138" s="500" t="s">
        <v>11099</v>
      </c>
      <c r="F6138" s="500" t="s">
        <v>580</v>
      </c>
      <c r="G6138" s="500" t="s">
        <v>18348</v>
      </c>
      <c r="H6138" s="500" t="s">
        <v>16051</v>
      </c>
      <c r="I6138" s="500" t="s">
        <v>688</v>
      </c>
      <c r="J6138" s="500" t="s">
        <v>689</v>
      </c>
      <c r="K6138" s="500" t="s">
        <v>2306</v>
      </c>
      <c r="L6138" s="500" t="s">
        <v>27724</v>
      </c>
      <c r="M6138" s="500" t="s">
        <v>2307</v>
      </c>
      <c r="N6138" s="500" t="s">
        <v>18349</v>
      </c>
    </row>
    <row r="6139" spans="1:14">
      <c r="A6139" s="500" t="s">
        <v>686</v>
      </c>
      <c r="B6139" s="500" t="s">
        <v>2858</v>
      </c>
      <c r="C6139" s="500" t="s">
        <v>2888</v>
      </c>
      <c r="D6139" s="500" t="s">
        <v>2889</v>
      </c>
      <c r="E6139" s="500" t="s">
        <v>11099</v>
      </c>
      <c r="F6139" s="500" t="s">
        <v>580</v>
      </c>
      <c r="G6139" s="500" t="s">
        <v>18350</v>
      </c>
      <c r="H6139" s="500" t="s">
        <v>6926</v>
      </c>
      <c r="I6139" s="500" t="s">
        <v>688</v>
      </c>
      <c r="J6139" s="500" t="s">
        <v>689</v>
      </c>
      <c r="K6139" s="500" t="s">
        <v>2306</v>
      </c>
      <c r="L6139" s="500" t="s">
        <v>27724</v>
      </c>
      <c r="M6139" s="500" t="s">
        <v>2307</v>
      </c>
      <c r="N6139" s="500" t="s">
        <v>18351</v>
      </c>
    </row>
    <row r="6140" spans="1:14">
      <c r="A6140" s="500" t="s">
        <v>686</v>
      </c>
      <c r="B6140" s="500" t="s">
        <v>2858</v>
      </c>
      <c r="C6140" s="500" t="s">
        <v>2888</v>
      </c>
      <c r="D6140" s="500" t="s">
        <v>2889</v>
      </c>
      <c r="E6140" s="500" t="s">
        <v>11099</v>
      </c>
      <c r="F6140" s="500" t="s">
        <v>580</v>
      </c>
      <c r="G6140" s="500" t="s">
        <v>18352</v>
      </c>
      <c r="H6140" s="500" t="s">
        <v>4039</v>
      </c>
      <c r="I6140" s="500" t="s">
        <v>688</v>
      </c>
      <c r="J6140" s="500" t="s">
        <v>689</v>
      </c>
      <c r="K6140" s="500" t="s">
        <v>2306</v>
      </c>
      <c r="L6140" s="500" t="s">
        <v>27724</v>
      </c>
      <c r="M6140" s="500" t="s">
        <v>2307</v>
      </c>
      <c r="N6140" s="500" t="s">
        <v>18353</v>
      </c>
    </row>
    <row r="6141" spans="1:14">
      <c r="A6141" s="500" t="s">
        <v>686</v>
      </c>
      <c r="B6141" s="500" t="s">
        <v>2858</v>
      </c>
      <c r="C6141" s="500" t="s">
        <v>2888</v>
      </c>
      <c r="D6141" s="500" t="s">
        <v>2889</v>
      </c>
      <c r="E6141" s="500" t="s">
        <v>11099</v>
      </c>
      <c r="F6141" s="500" t="s">
        <v>580</v>
      </c>
      <c r="G6141" s="500" t="s">
        <v>18354</v>
      </c>
      <c r="H6141" s="500" t="s">
        <v>11833</v>
      </c>
      <c r="I6141" s="500" t="s">
        <v>688</v>
      </c>
      <c r="J6141" s="500" t="s">
        <v>689</v>
      </c>
      <c r="K6141" s="500" t="s">
        <v>2306</v>
      </c>
      <c r="L6141" s="500" t="s">
        <v>27724</v>
      </c>
      <c r="M6141" s="500" t="s">
        <v>2307</v>
      </c>
      <c r="N6141" s="500" t="s">
        <v>18355</v>
      </c>
    </row>
    <row r="6142" spans="1:14">
      <c r="A6142" s="500" t="s">
        <v>686</v>
      </c>
      <c r="B6142" s="500" t="s">
        <v>2858</v>
      </c>
      <c r="C6142" s="500" t="s">
        <v>2888</v>
      </c>
      <c r="D6142" s="500" t="s">
        <v>2889</v>
      </c>
      <c r="E6142" s="500" t="s">
        <v>11099</v>
      </c>
      <c r="F6142" s="500" t="s">
        <v>580</v>
      </c>
      <c r="G6142" s="500" t="s">
        <v>18356</v>
      </c>
      <c r="H6142" s="500" t="s">
        <v>4157</v>
      </c>
      <c r="I6142" s="500" t="s">
        <v>688</v>
      </c>
      <c r="J6142" s="500" t="s">
        <v>689</v>
      </c>
      <c r="K6142" s="500" t="s">
        <v>2306</v>
      </c>
      <c r="L6142" s="500" t="s">
        <v>27724</v>
      </c>
      <c r="M6142" s="500" t="s">
        <v>2307</v>
      </c>
      <c r="N6142" s="500" t="s">
        <v>18357</v>
      </c>
    </row>
    <row r="6143" spans="1:14">
      <c r="A6143" s="500" t="s">
        <v>686</v>
      </c>
      <c r="B6143" s="500" t="s">
        <v>2858</v>
      </c>
      <c r="C6143" s="500" t="s">
        <v>2888</v>
      </c>
      <c r="D6143" s="500" t="s">
        <v>2889</v>
      </c>
      <c r="E6143" s="500" t="s">
        <v>11099</v>
      </c>
      <c r="F6143" s="500" t="s">
        <v>580</v>
      </c>
      <c r="G6143" s="500" t="s">
        <v>18358</v>
      </c>
      <c r="H6143" s="500" t="s">
        <v>17309</v>
      </c>
      <c r="I6143" s="500" t="s">
        <v>688</v>
      </c>
      <c r="J6143" s="500" t="s">
        <v>689</v>
      </c>
      <c r="K6143" s="500" t="s">
        <v>2306</v>
      </c>
      <c r="L6143" s="500" t="s">
        <v>27724</v>
      </c>
      <c r="M6143" s="500" t="s">
        <v>2307</v>
      </c>
      <c r="N6143" s="500" t="s">
        <v>18359</v>
      </c>
    </row>
    <row r="6144" spans="1:14">
      <c r="A6144" s="500" t="s">
        <v>686</v>
      </c>
      <c r="B6144" s="500" t="s">
        <v>2858</v>
      </c>
      <c r="C6144" s="500" t="s">
        <v>2888</v>
      </c>
      <c r="D6144" s="500" t="s">
        <v>2889</v>
      </c>
      <c r="E6144" s="500" t="s">
        <v>11099</v>
      </c>
      <c r="F6144" s="500" t="s">
        <v>580</v>
      </c>
      <c r="G6144" s="500" t="s">
        <v>18360</v>
      </c>
      <c r="H6144" s="500" t="s">
        <v>13122</v>
      </c>
      <c r="I6144" s="500" t="s">
        <v>688</v>
      </c>
      <c r="J6144" s="500" t="s">
        <v>689</v>
      </c>
      <c r="K6144" s="500" t="s">
        <v>2306</v>
      </c>
      <c r="L6144" s="500" t="s">
        <v>27724</v>
      </c>
      <c r="M6144" s="500" t="s">
        <v>2307</v>
      </c>
      <c r="N6144" s="500" t="s">
        <v>18361</v>
      </c>
    </row>
    <row r="6145" spans="1:14">
      <c r="A6145" s="500" t="s">
        <v>686</v>
      </c>
      <c r="B6145" s="500" t="s">
        <v>2858</v>
      </c>
      <c r="C6145" s="500" t="s">
        <v>2888</v>
      </c>
      <c r="D6145" s="500" t="s">
        <v>2889</v>
      </c>
      <c r="E6145" s="500" t="s">
        <v>11099</v>
      </c>
      <c r="F6145" s="500" t="s">
        <v>580</v>
      </c>
      <c r="G6145" s="500" t="s">
        <v>18362</v>
      </c>
      <c r="H6145" s="500" t="s">
        <v>17813</v>
      </c>
      <c r="I6145" s="500" t="s">
        <v>688</v>
      </c>
      <c r="J6145" s="500" t="s">
        <v>689</v>
      </c>
      <c r="K6145" s="500" t="s">
        <v>2306</v>
      </c>
      <c r="L6145" s="500" t="s">
        <v>27724</v>
      </c>
      <c r="M6145" s="500" t="s">
        <v>2307</v>
      </c>
      <c r="N6145" s="500" t="s">
        <v>18363</v>
      </c>
    </row>
    <row r="6146" spans="1:14">
      <c r="A6146" s="500" t="s">
        <v>686</v>
      </c>
      <c r="B6146" s="500" t="s">
        <v>2858</v>
      </c>
      <c r="C6146" s="500" t="s">
        <v>2888</v>
      </c>
      <c r="D6146" s="500" t="s">
        <v>2889</v>
      </c>
      <c r="E6146" s="500" t="s">
        <v>11099</v>
      </c>
      <c r="F6146" s="500" t="s">
        <v>580</v>
      </c>
      <c r="G6146" s="500" t="s">
        <v>18364</v>
      </c>
      <c r="H6146" s="500" t="s">
        <v>7006</v>
      </c>
      <c r="I6146" s="500" t="s">
        <v>688</v>
      </c>
      <c r="J6146" s="500" t="s">
        <v>689</v>
      </c>
      <c r="K6146" s="500" t="s">
        <v>2306</v>
      </c>
      <c r="L6146" s="500" t="s">
        <v>27724</v>
      </c>
      <c r="M6146" s="500" t="s">
        <v>2307</v>
      </c>
      <c r="N6146" s="500" t="s">
        <v>18365</v>
      </c>
    </row>
    <row r="6147" spans="1:14">
      <c r="A6147" s="500" t="s">
        <v>686</v>
      </c>
      <c r="B6147" s="500" t="s">
        <v>2858</v>
      </c>
      <c r="C6147" s="500" t="s">
        <v>2888</v>
      </c>
      <c r="D6147" s="500" t="s">
        <v>2889</v>
      </c>
      <c r="E6147" s="500" t="s">
        <v>11099</v>
      </c>
      <c r="F6147" s="500" t="s">
        <v>580</v>
      </c>
      <c r="G6147" s="500" t="s">
        <v>18366</v>
      </c>
      <c r="H6147" s="500" t="s">
        <v>18367</v>
      </c>
      <c r="I6147" s="500" t="s">
        <v>688</v>
      </c>
      <c r="J6147" s="500" t="s">
        <v>689</v>
      </c>
      <c r="K6147" s="500" t="s">
        <v>2306</v>
      </c>
      <c r="L6147" s="500" t="s">
        <v>27724</v>
      </c>
      <c r="M6147" s="500" t="s">
        <v>2307</v>
      </c>
      <c r="N6147" s="500" t="s">
        <v>18368</v>
      </c>
    </row>
    <row r="6148" spans="1:14">
      <c r="A6148" s="500" t="s">
        <v>686</v>
      </c>
      <c r="B6148" s="500" t="s">
        <v>2858</v>
      </c>
      <c r="C6148" s="500" t="s">
        <v>2888</v>
      </c>
      <c r="D6148" s="500" t="s">
        <v>2889</v>
      </c>
      <c r="E6148" s="500" t="s">
        <v>11099</v>
      </c>
      <c r="F6148" s="500" t="s">
        <v>580</v>
      </c>
      <c r="G6148" s="500" t="s">
        <v>18369</v>
      </c>
      <c r="H6148" s="500" t="s">
        <v>15073</v>
      </c>
      <c r="I6148" s="500" t="s">
        <v>688</v>
      </c>
      <c r="J6148" s="500" t="s">
        <v>689</v>
      </c>
      <c r="K6148" s="500" t="s">
        <v>2306</v>
      </c>
      <c r="L6148" s="500" t="s">
        <v>27724</v>
      </c>
      <c r="M6148" s="500" t="s">
        <v>2307</v>
      </c>
      <c r="N6148" s="500" t="s">
        <v>18370</v>
      </c>
    </row>
    <row r="6149" spans="1:14">
      <c r="A6149" s="500" t="s">
        <v>686</v>
      </c>
      <c r="B6149" s="500" t="s">
        <v>2858</v>
      </c>
      <c r="C6149" s="500" t="s">
        <v>2888</v>
      </c>
      <c r="D6149" s="500" t="s">
        <v>2889</v>
      </c>
      <c r="E6149" s="500" t="s">
        <v>11099</v>
      </c>
      <c r="F6149" s="500" t="s">
        <v>580</v>
      </c>
      <c r="G6149" s="500" t="s">
        <v>18371</v>
      </c>
      <c r="H6149" s="500" t="s">
        <v>15597</v>
      </c>
      <c r="I6149" s="500" t="s">
        <v>688</v>
      </c>
      <c r="J6149" s="500" t="s">
        <v>689</v>
      </c>
      <c r="K6149" s="500" t="s">
        <v>2306</v>
      </c>
      <c r="L6149" s="500" t="s">
        <v>27724</v>
      </c>
      <c r="M6149" s="500" t="s">
        <v>2307</v>
      </c>
      <c r="N6149" s="500" t="s">
        <v>18372</v>
      </c>
    </row>
    <row r="6150" spans="1:14">
      <c r="A6150" s="500" t="s">
        <v>686</v>
      </c>
      <c r="B6150" s="500" t="s">
        <v>2858</v>
      </c>
      <c r="C6150" s="500" t="s">
        <v>2888</v>
      </c>
      <c r="D6150" s="500" t="s">
        <v>2889</v>
      </c>
      <c r="E6150" s="500" t="s">
        <v>11099</v>
      </c>
      <c r="F6150" s="500" t="s">
        <v>580</v>
      </c>
      <c r="G6150" s="500" t="s">
        <v>18373</v>
      </c>
      <c r="H6150" s="500" t="s">
        <v>11088</v>
      </c>
      <c r="I6150" s="500" t="s">
        <v>688</v>
      </c>
      <c r="J6150" s="500" t="s">
        <v>689</v>
      </c>
      <c r="K6150" s="500" t="s">
        <v>2306</v>
      </c>
      <c r="L6150" s="500" t="s">
        <v>27724</v>
      </c>
      <c r="M6150" s="500" t="s">
        <v>2307</v>
      </c>
      <c r="N6150" s="500" t="s">
        <v>18374</v>
      </c>
    </row>
    <row r="6151" spans="1:14">
      <c r="A6151" s="500" t="s">
        <v>686</v>
      </c>
      <c r="B6151" s="500" t="s">
        <v>2858</v>
      </c>
      <c r="C6151" s="500" t="s">
        <v>2888</v>
      </c>
      <c r="D6151" s="500" t="s">
        <v>2889</v>
      </c>
      <c r="E6151" s="500" t="s">
        <v>11099</v>
      </c>
      <c r="F6151" s="500" t="s">
        <v>580</v>
      </c>
      <c r="G6151" s="500" t="s">
        <v>18375</v>
      </c>
      <c r="H6151" s="500" t="s">
        <v>12908</v>
      </c>
      <c r="I6151" s="500" t="s">
        <v>688</v>
      </c>
      <c r="J6151" s="500" t="s">
        <v>689</v>
      </c>
      <c r="K6151" s="500" t="s">
        <v>2306</v>
      </c>
      <c r="L6151" s="500" t="s">
        <v>27724</v>
      </c>
      <c r="M6151" s="500" t="s">
        <v>2307</v>
      </c>
      <c r="N6151" s="500" t="s">
        <v>18376</v>
      </c>
    </row>
    <row r="6152" spans="1:14">
      <c r="A6152" s="500" t="s">
        <v>686</v>
      </c>
      <c r="B6152" s="500" t="s">
        <v>2858</v>
      </c>
      <c r="C6152" s="500" t="s">
        <v>2888</v>
      </c>
      <c r="D6152" s="500" t="s">
        <v>2889</v>
      </c>
      <c r="E6152" s="500" t="s">
        <v>11099</v>
      </c>
      <c r="F6152" s="500" t="s">
        <v>580</v>
      </c>
      <c r="G6152" s="500" t="s">
        <v>18377</v>
      </c>
      <c r="H6152" s="500" t="s">
        <v>16353</v>
      </c>
      <c r="I6152" s="500" t="s">
        <v>688</v>
      </c>
      <c r="J6152" s="500" t="s">
        <v>689</v>
      </c>
      <c r="K6152" s="500" t="s">
        <v>2306</v>
      </c>
      <c r="L6152" s="500" t="s">
        <v>27724</v>
      </c>
      <c r="M6152" s="500" t="s">
        <v>2307</v>
      </c>
      <c r="N6152" s="500" t="s">
        <v>18378</v>
      </c>
    </row>
    <row r="6153" spans="1:14">
      <c r="A6153" s="500" t="s">
        <v>686</v>
      </c>
      <c r="B6153" s="500" t="s">
        <v>2858</v>
      </c>
      <c r="C6153" s="500" t="s">
        <v>2888</v>
      </c>
      <c r="D6153" s="500" t="s">
        <v>2889</v>
      </c>
      <c r="E6153" s="500" t="s">
        <v>11099</v>
      </c>
      <c r="F6153" s="500" t="s">
        <v>580</v>
      </c>
      <c r="G6153" s="500" t="s">
        <v>18379</v>
      </c>
      <c r="H6153" s="500" t="s">
        <v>12834</v>
      </c>
      <c r="I6153" s="500" t="s">
        <v>688</v>
      </c>
      <c r="J6153" s="500" t="s">
        <v>689</v>
      </c>
      <c r="K6153" s="500" t="s">
        <v>2306</v>
      </c>
      <c r="L6153" s="500" t="s">
        <v>27724</v>
      </c>
      <c r="M6153" s="500" t="s">
        <v>2307</v>
      </c>
      <c r="N6153" s="500" t="s">
        <v>18380</v>
      </c>
    </row>
    <row r="6154" spans="1:14">
      <c r="A6154" s="500" t="s">
        <v>686</v>
      </c>
      <c r="B6154" s="500" t="s">
        <v>2858</v>
      </c>
      <c r="C6154" s="500" t="s">
        <v>2888</v>
      </c>
      <c r="D6154" s="500" t="s">
        <v>2889</v>
      </c>
      <c r="E6154" s="500" t="s">
        <v>11099</v>
      </c>
      <c r="F6154" s="500" t="s">
        <v>580</v>
      </c>
      <c r="G6154" s="500" t="s">
        <v>18381</v>
      </c>
      <c r="H6154" s="500" t="s">
        <v>11336</v>
      </c>
      <c r="I6154" s="500" t="s">
        <v>688</v>
      </c>
      <c r="J6154" s="500" t="s">
        <v>689</v>
      </c>
      <c r="K6154" s="500" t="s">
        <v>2306</v>
      </c>
      <c r="L6154" s="500" t="s">
        <v>27724</v>
      </c>
      <c r="M6154" s="500" t="s">
        <v>2307</v>
      </c>
      <c r="N6154" s="500" t="s">
        <v>18382</v>
      </c>
    </row>
    <row r="6155" spans="1:14">
      <c r="A6155" s="500" t="s">
        <v>686</v>
      </c>
      <c r="B6155" s="500" t="s">
        <v>2858</v>
      </c>
      <c r="C6155" s="500" t="s">
        <v>2888</v>
      </c>
      <c r="D6155" s="500" t="s">
        <v>2889</v>
      </c>
      <c r="E6155" s="500" t="s">
        <v>11099</v>
      </c>
      <c r="F6155" s="500" t="s">
        <v>580</v>
      </c>
      <c r="G6155" s="500" t="s">
        <v>18383</v>
      </c>
      <c r="H6155" s="500" t="s">
        <v>17107</v>
      </c>
      <c r="I6155" s="500" t="s">
        <v>688</v>
      </c>
      <c r="J6155" s="500" t="s">
        <v>689</v>
      </c>
      <c r="K6155" s="500" t="s">
        <v>2306</v>
      </c>
      <c r="L6155" s="500" t="s">
        <v>27724</v>
      </c>
      <c r="M6155" s="500" t="s">
        <v>2307</v>
      </c>
      <c r="N6155" s="500" t="s">
        <v>18384</v>
      </c>
    </row>
    <row r="6156" spans="1:14">
      <c r="A6156" s="500" t="s">
        <v>686</v>
      </c>
      <c r="B6156" s="500" t="s">
        <v>2858</v>
      </c>
      <c r="C6156" s="500" t="s">
        <v>2888</v>
      </c>
      <c r="D6156" s="500" t="s">
        <v>2889</v>
      </c>
      <c r="E6156" s="500" t="s">
        <v>11099</v>
      </c>
      <c r="F6156" s="500" t="s">
        <v>580</v>
      </c>
      <c r="G6156" s="500" t="s">
        <v>18385</v>
      </c>
      <c r="H6156" s="500" t="s">
        <v>11347</v>
      </c>
      <c r="I6156" s="500" t="s">
        <v>688</v>
      </c>
      <c r="J6156" s="500" t="s">
        <v>689</v>
      </c>
      <c r="K6156" s="500" t="s">
        <v>2306</v>
      </c>
      <c r="L6156" s="500" t="s">
        <v>27724</v>
      </c>
      <c r="M6156" s="500" t="s">
        <v>2307</v>
      </c>
      <c r="N6156" s="500" t="s">
        <v>18386</v>
      </c>
    </row>
    <row r="6157" spans="1:14">
      <c r="A6157" s="500" t="s">
        <v>686</v>
      </c>
      <c r="B6157" s="500" t="s">
        <v>2858</v>
      </c>
      <c r="C6157" s="500" t="s">
        <v>2888</v>
      </c>
      <c r="D6157" s="500" t="s">
        <v>2889</v>
      </c>
      <c r="E6157" s="500" t="s">
        <v>11099</v>
      </c>
      <c r="F6157" s="500" t="s">
        <v>580</v>
      </c>
      <c r="G6157" s="500" t="s">
        <v>18387</v>
      </c>
      <c r="H6157" s="500" t="s">
        <v>17611</v>
      </c>
      <c r="I6157" s="500" t="s">
        <v>688</v>
      </c>
      <c r="J6157" s="500" t="s">
        <v>689</v>
      </c>
      <c r="K6157" s="500" t="s">
        <v>2306</v>
      </c>
      <c r="L6157" s="500" t="s">
        <v>27724</v>
      </c>
      <c r="M6157" s="500" t="s">
        <v>2307</v>
      </c>
      <c r="N6157" s="500" t="s">
        <v>18388</v>
      </c>
    </row>
    <row r="6158" spans="1:14">
      <c r="A6158" s="500" t="s">
        <v>686</v>
      </c>
      <c r="B6158" s="500" t="s">
        <v>2858</v>
      </c>
      <c r="C6158" s="500" t="s">
        <v>2888</v>
      </c>
      <c r="D6158" s="500" t="s">
        <v>2889</v>
      </c>
      <c r="E6158" s="500" t="s">
        <v>11099</v>
      </c>
      <c r="F6158" s="500" t="s">
        <v>580</v>
      </c>
      <c r="G6158" s="500" t="s">
        <v>18389</v>
      </c>
      <c r="H6158" s="500" t="s">
        <v>11259</v>
      </c>
      <c r="I6158" s="500" t="s">
        <v>688</v>
      </c>
      <c r="J6158" s="500" t="s">
        <v>689</v>
      </c>
      <c r="K6158" s="500" t="s">
        <v>2306</v>
      </c>
      <c r="L6158" s="500" t="s">
        <v>27724</v>
      </c>
      <c r="M6158" s="500" t="s">
        <v>2307</v>
      </c>
      <c r="N6158" s="500" t="s">
        <v>18390</v>
      </c>
    </row>
    <row r="6159" spans="1:14">
      <c r="A6159" s="500" t="s">
        <v>686</v>
      </c>
      <c r="B6159" s="500" t="s">
        <v>2858</v>
      </c>
      <c r="C6159" s="500" t="s">
        <v>2888</v>
      </c>
      <c r="D6159" s="500" t="s">
        <v>2889</v>
      </c>
      <c r="E6159" s="500" t="s">
        <v>11099</v>
      </c>
      <c r="F6159" s="500" t="s">
        <v>580</v>
      </c>
      <c r="G6159" s="500" t="s">
        <v>18391</v>
      </c>
      <c r="H6159" s="500" t="s">
        <v>11095</v>
      </c>
      <c r="I6159" s="500" t="s">
        <v>688</v>
      </c>
      <c r="J6159" s="500" t="s">
        <v>689</v>
      </c>
      <c r="K6159" s="500" t="s">
        <v>2306</v>
      </c>
      <c r="L6159" s="500" t="s">
        <v>27724</v>
      </c>
      <c r="M6159" s="500" t="s">
        <v>2307</v>
      </c>
      <c r="N6159" s="500" t="s">
        <v>18392</v>
      </c>
    </row>
    <row r="6160" spans="1:14">
      <c r="A6160" s="500" t="s">
        <v>686</v>
      </c>
      <c r="B6160" s="500" t="s">
        <v>2858</v>
      </c>
      <c r="C6160" s="500" t="s">
        <v>2888</v>
      </c>
      <c r="D6160" s="500" t="s">
        <v>2889</v>
      </c>
      <c r="E6160" s="500" t="s">
        <v>11099</v>
      </c>
      <c r="F6160" s="500" t="s">
        <v>580</v>
      </c>
      <c r="G6160" s="500" t="s">
        <v>18393</v>
      </c>
      <c r="H6160" s="500" t="s">
        <v>15073</v>
      </c>
      <c r="I6160" s="500" t="s">
        <v>688</v>
      </c>
      <c r="J6160" s="500" t="s">
        <v>689</v>
      </c>
      <c r="K6160" s="500" t="s">
        <v>2306</v>
      </c>
      <c r="L6160" s="500" t="s">
        <v>27724</v>
      </c>
      <c r="M6160" s="500" t="s">
        <v>2307</v>
      </c>
      <c r="N6160" s="500" t="s">
        <v>18394</v>
      </c>
    </row>
    <row r="6161" spans="1:14">
      <c r="A6161" s="500" t="s">
        <v>686</v>
      </c>
      <c r="B6161" s="500" t="s">
        <v>2858</v>
      </c>
      <c r="C6161" s="500" t="s">
        <v>2888</v>
      </c>
      <c r="D6161" s="500" t="s">
        <v>2889</v>
      </c>
      <c r="E6161" s="500" t="s">
        <v>11099</v>
      </c>
      <c r="F6161" s="500" t="s">
        <v>580</v>
      </c>
      <c r="G6161" s="500" t="s">
        <v>18395</v>
      </c>
      <c r="H6161" s="500" t="s">
        <v>15597</v>
      </c>
      <c r="I6161" s="500" t="s">
        <v>688</v>
      </c>
      <c r="J6161" s="500" t="s">
        <v>689</v>
      </c>
      <c r="K6161" s="500" t="s">
        <v>2306</v>
      </c>
      <c r="L6161" s="500" t="s">
        <v>27724</v>
      </c>
      <c r="M6161" s="500" t="s">
        <v>2307</v>
      </c>
      <c r="N6161" s="500" t="s">
        <v>18396</v>
      </c>
    </row>
    <row r="6162" spans="1:14">
      <c r="A6162" s="500" t="s">
        <v>686</v>
      </c>
      <c r="B6162" s="500" t="s">
        <v>2858</v>
      </c>
      <c r="C6162" s="500" t="s">
        <v>2888</v>
      </c>
      <c r="D6162" s="500" t="s">
        <v>2889</v>
      </c>
      <c r="E6162" s="500" t="s">
        <v>11099</v>
      </c>
      <c r="F6162" s="500" t="s">
        <v>580</v>
      </c>
      <c r="G6162" s="500" t="s">
        <v>18397</v>
      </c>
      <c r="H6162" s="500" t="s">
        <v>11088</v>
      </c>
      <c r="I6162" s="500" t="s">
        <v>688</v>
      </c>
      <c r="J6162" s="500" t="s">
        <v>689</v>
      </c>
      <c r="K6162" s="500" t="s">
        <v>2306</v>
      </c>
      <c r="L6162" s="500" t="s">
        <v>27724</v>
      </c>
      <c r="M6162" s="500" t="s">
        <v>2307</v>
      </c>
      <c r="N6162" s="500" t="s">
        <v>18398</v>
      </c>
    </row>
    <row r="6163" spans="1:14">
      <c r="A6163" s="500" t="s">
        <v>686</v>
      </c>
      <c r="B6163" s="500" t="s">
        <v>2858</v>
      </c>
      <c r="C6163" s="500" t="s">
        <v>2888</v>
      </c>
      <c r="D6163" s="500" t="s">
        <v>2889</v>
      </c>
      <c r="E6163" s="500" t="s">
        <v>11099</v>
      </c>
      <c r="F6163" s="500" t="s">
        <v>580</v>
      </c>
      <c r="G6163" s="500" t="s">
        <v>18399</v>
      </c>
      <c r="H6163" s="500" t="s">
        <v>12908</v>
      </c>
      <c r="I6163" s="500" t="s">
        <v>688</v>
      </c>
      <c r="J6163" s="500" t="s">
        <v>689</v>
      </c>
      <c r="K6163" s="500" t="s">
        <v>2306</v>
      </c>
      <c r="L6163" s="500" t="s">
        <v>27724</v>
      </c>
      <c r="M6163" s="500" t="s">
        <v>2307</v>
      </c>
      <c r="N6163" s="500" t="s">
        <v>18400</v>
      </c>
    </row>
    <row r="6164" spans="1:14">
      <c r="A6164" s="500" t="s">
        <v>686</v>
      </c>
      <c r="B6164" s="500" t="s">
        <v>2858</v>
      </c>
      <c r="C6164" s="500" t="s">
        <v>2888</v>
      </c>
      <c r="D6164" s="500" t="s">
        <v>2889</v>
      </c>
      <c r="E6164" s="500" t="s">
        <v>11099</v>
      </c>
      <c r="F6164" s="500" t="s">
        <v>580</v>
      </c>
      <c r="G6164" s="500" t="s">
        <v>18401</v>
      </c>
      <c r="H6164" s="500" t="s">
        <v>16353</v>
      </c>
      <c r="I6164" s="500" t="s">
        <v>688</v>
      </c>
      <c r="J6164" s="500" t="s">
        <v>689</v>
      </c>
      <c r="K6164" s="500" t="s">
        <v>2306</v>
      </c>
      <c r="L6164" s="500" t="s">
        <v>27724</v>
      </c>
      <c r="M6164" s="500" t="s">
        <v>2307</v>
      </c>
      <c r="N6164" s="500" t="s">
        <v>18402</v>
      </c>
    </row>
    <row r="6165" spans="1:14">
      <c r="A6165" s="500" t="s">
        <v>686</v>
      </c>
      <c r="B6165" s="500" t="s">
        <v>2858</v>
      </c>
      <c r="C6165" s="500" t="s">
        <v>2888</v>
      </c>
      <c r="D6165" s="500" t="s">
        <v>2889</v>
      </c>
      <c r="E6165" s="500" t="s">
        <v>11099</v>
      </c>
      <c r="F6165" s="500" t="s">
        <v>580</v>
      </c>
      <c r="G6165" s="500" t="s">
        <v>18403</v>
      </c>
      <c r="H6165" s="500" t="s">
        <v>12834</v>
      </c>
      <c r="I6165" s="500" t="s">
        <v>688</v>
      </c>
      <c r="J6165" s="500" t="s">
        <v>689</v>
      </c>
      <c r="K6165" s="500" t="s">
        <v>2306</v>
      </c>
      <c r="L6165" s="500" t="s">
        <v>27724</v>
      </c>
      <c r="M6165" s="500" t="s">
        <v>2307</v>
      </c>
      <c r="N6165" s="500" t="s">
        <v>18404</v>
      </c>
    </row>
    <row r="6166" spans="1:14">
      <c r="A6166" s="500" t="s">
        <v>686</v>
      </c>
      <c r="B6166" s="500" t="s">
        <v>2858</v>
      </c>
      <c r="C6166" s="500" t="s">
        <v>2888</v>
      </c>
      <c r="D6166" s="500" t="s">
        <v>2889</v>
      </c>
      <c r="E6166" s="500" t="s">
        <v>11099</v>
      </c>
      <c r="F6166" s="500" t="s">
        <v>580</v>
      </c>
      <c r="G6166" s="500" t="s">
        <v>18405</v>
      </c>
      <c r="H6166" s="500" t="s">
        <v>11336</v>
      </c>
      <c r="I6166" s="500" t="s">
        <v>688</v>
      </c>
      <c r="J6166" s="500" t="s">
        <v>689</v>
      </c>
      <c r="K6166" s="500" t="s">
        <v>2306</v>
      </c>
      <c r="L6166" s="500" t="s">
        <v>27724</v>
      </c>
      <c r="M6166" s="500" t="s">
        <v>2307</v>
      </c>
      <c r="N6166" s="500" t="s">
        <v>18406</v>
      </c>
    </row>
    <row r="6167" spans="1:14">
      <c r="A6167" s="500" t="s">
        <v>686</v>
      </c>
      <c r="B6167" s="500" t="s">
        <v>2858</v>
      </c>
      <c r="C6167" s="500" t="s">
        <v>2888</v>
      </c>
      <c r="D6167" s="500" t="s">
        <v>2889</v>
      </c>
      <c r="E6167" s="500" t="s">
        <v>11099</v>
      </c>
      <c r="F6167" s="500" t="s">
        <v>580</v>
      </c>
      <c r="G6167" s="500" t="s">
        <v>18407</v>
      </c>
      <c r="H6167" s="500" t="s">
        <v>17107</v>
      </c>
      <c r="I6167" s="500" t="s">
        <v>688</v>
      </c>
      <c r="J6167" s="500" t="s">
        <v>689</v>
      </c>
      <c r="K6167" s="500" t="s">
        <v>2306</v>
      </c>
      <c r="L6167" s="500" t="s">
        <v>27724</v>
      </c>
      <c r="M6167" s="500" t="s">
        <v>2307</v>
      </c>
      <c r="N6167" s="500" t="s">
        <v>18408</v>
      </c>
    </row>
    <row r="6168" spans="1:14">
      <c r="A6168" s="500" t="s">
        <v>686</v>
      </c>
      <c r="B6168" s="500" t="s">
        <v>2858</v>
      </c>
      <c r="C6168" s="500" t="s">
        <v>2888</v>
      </c>
      <c r="D6168" s="500" t="s">
        <v>2889</v>
      </c>
      <c r="E6168" s="500" t="s">
        <v>11099</v>
      </c>
      <c r="F6168" s="500" t="s">
        <v>580</v>
      </c>
      <c r="G6168" s="500" t="s">
        <v>18409</v>
      </c>
      <c r="H6168" s="500" t="s">
        <v>11347</v>
      </c>
      <c r="I6168" s="500" t="s">
        <v>688</v>
      </c>
      <c r="J6168" s="500" t="s">
        <v>689</v>
      </c>
      <c r="K6168" s="500" t="s">
        <v>2306</v>
      </c>
      <c r="L6168" s="500" t="s">
        <v>27724</v>
      </c>
      <c r="M6168" s="500" t="s">
        <v>2307</v>
      </c>
      <c r="N6168" s="500" t="s">
        <v>18410</v>
      </c>
    </row>
    <row r="6169" spans="1:14">
      <c r="A6169" s="500" t="s">
        <v>686</v>
      </c>
      <c r="B6169" s="500" t="s">
        <v>2858</v>
      </c>
      <c r="C6169" s="500" t="s">
        <v>2888</v>
      </c>
      <c r="D6169" s="500" t="s">
        <v>2889</v>
      </c>
      <c r="E6169" s="500" t="s">
        <v>11099</v>
      </c>
      <c r="F6169" s="500" t="s">
        <v>580</v>
      </c>
      <c r="G6169" s="500" t="s">
        <v>18411</v>
      </c>
      <c r="H6169" s="500" t="s">
        <v>17611</v>
      </c>
      <c r="I6169" s="500" t="s">
        <v>688</v>
      </c>
      <c r="J6169" s="500" t="s">
        <v>689</v>
      </c>
      <c r="K6169" s="500" t="s">
        <v>2306</v>
      </c>
      <c r="L6169" s="500" t="s">
        <v>27724</v>
      </c>
      <c r="M6169" s="500" t="s">
        <v>2307</v>
      </c>
      <c r="N6169" s="500" t="s">
        <v>18412</v>
      </c>
    </row>
    <row r="6170" spans="1:14">
      <c r="A6170" s="500" t="s">
        <v>686</v>
      </c>
      <c r="B6170" s="500" t="s">
        <v>2858</v>
      </c>
      <c r="C6170" s="500" t="s">
        <v>2888</v>
      </c>
      <c r="D6170" s="500" t="s">
        <v>2889</v>
      </c>
      <c r="E6170" s="500" t="s">
        <v>11099</v>
      </c>
      <c r="F6170" s="500" t="s">
        <v>580</v>
      </c>
      <c r="G6170" s="500" t="s">
        <v>18413</v>
      </c>
      <c r="H6170" s="500" t="s">
        <v>11259</v>
      </c>
      <c r="I6170" s="500" t="s">
        <v>688</v>
      </c>
      <c r="J6170" s="500" t="s">
        <v>689</v>
      </c>
      <c r="K6170" s="500" t="s">
        <v>2306</v>
      </c>
      <c r="L6170" s="500" t="s">
        <v>27724</v>
      </c>
      <c r="M6170" s="500" t="s">
        <v>2307</v>
      </c>
      <c r="N6170" s="500" t="s">
        <v>18414</v>
      </c>
    </row>
    <row r="6171" spans="1:14">
      <c r="A6171" s="500" t="s">
        <v>686</v>
      </c>
      <c r="B6171" s="500" t="s">
        <v>2858</v>
      </c>
      <c r="C6171" s="500" t="s">
        <v>2888</v>
      </c>
      <c r="D6171" s="500" t="s">
        <v>2889</v>
      </c>
      <c r="E6171" s="500" t="s">
        <v>11099</v>
      </c>
      <c r="F6171" s="500" t="s">
        <v>580</v>
      </c>
      <c r="G6171" s="500" t="s">
        <v>18415</v>
      </c>
      <c r="H6171" s="500" t="s">
        <v>11095</v>
      </c>
      <c r="I6171" s="500" t="s">
        <v>688</v>
      </c>
      <c r="J6171" s="500" t="s">
        <v>689</v>
      </c>
      <c r="K6171" s="500" t="s">
        <v>2306</v>
      </c>
      <c r="L6171" s="500" t="s">
        <v>27724</v>
      </c>
      <c r="M6171" s="500" t="s">
        <v>2307</v>
      </c>
      <c r="N6171" s="500" t="s">
        <v>18416</v>
      </c>
    </row>
    <row r="6172" spans="1:14">
      <c r="A6172" s="500" t="s">
        <v>686</v>
      </c>
      <c r="B6172" s="500" t="s">
        <v>2858</v>
      </c>
      <c r="C6172" s="500" t="s">
        <v>2888</v>
      </c>
      <c r="D6172" s="500" t="s">
        <v>2889</v>
      </c>
      <c r="E6172" s="500" t="s">
        <v>11099</v>
      </c>
      <c r="F6172" s="500" t="s">
        <v>580</v>
      </c>
      <c r="G6172" s="500" t="s">
        <v>18417</v>
      </c>
      <c r="H6172" s="500" t="s">
        <v>18418</v>
      </c>
      <c r="I6172" s="500" t="s">
        <v>688</v>
      </c>
      <c r="J6172" s="500" t="s">
        <v>689</v>
      </c>
      <c r="K6172" s="500" t="s">
        <v>2306</v>
      </c>
      <c r="L6172" s="500" t="s">
        <v>27724</v>
      </c>
      <c r="M6172" s="500" t="s">
        <v>2307</v>
      </c>
      <c r="N6172" s="500" t="s">
        <v>18419</v>
      </c>
    </row>
    <row r="6173" spans="1:14">
      <c r="A6173" s="500" t="s">
        <v>686</v>
      </c>
      <c r="B6173" s="500" t="s">
        <v>2858</v>
      </c>
      <c r="C6173" s="500" t="s">
        <v>2888</v>
      </c>
      <c r="D6173" s="500" t="s">
        <v>2889</v>
      </c>
      <c r="E6173" s="500" t="s">
        <v>11099</v>
      </c>
      <c r="F6173" s="500" t="s">
        <v>580</v>
      </c>
      <c r="G6173" s="500" t="s">
        <v>18420</v>
      </c>
      <c r="H6173" s="500" t="s">
        <v>11398</v>
      </c>
      <c r="I6173" s="500" t="s">
        <v>688</v>
      </c>
      <c r="J6173" s="500" t="s">
        <v>689</v>
      </c>
      <c r="K6173" s="500" t="s">
        <v>2306</v>
      </c>
      <c r="L6173" s="500" t="s">
        <v>27724</v>
      </c>
      <c r="M6173" s="500" t="s">
        <v>2307</v>
      </c>
      <c r="N6173" s="500" t="s">
        <v>18421</v>
      </c>
    </row>
    <row r="6174" spans="1:14">
      <c r="A6174" s="500" t="s">
        <v>686</v>
      </c>
      <c r="B6174" s="500" t="s">
        <v>2858</v>
      </c>
      <c r="C6174" s="500" t="s">
        <v>2888</v>
      </c>
      <c r="D6174" s="500" t="s">
        <v>2889</v>
      </c>
      <c r="E6174" s="500" t="s">
        <v>11099</v>
      </c>
      <c r="F6174" s="500" t="s">
        <v>580</v>
      </c>
      <c r="G6174" s="500" t="s">
        <v>18422</v>
      </c>
      <c r="H6174" s="500" t="s">
        <v>14435</v>
      </c>
      <c r="I6174" s="500" t="s">
        <v>688</v>
      </c>
      <c r="J6174" s="500" t="s">
        <v>689</v>
      </c>
      <c r="K6174" s="500" t="s">
        <v>2306</v>
      </c>
      <c r="L6174" s="500" t="s">
        <v>27724</v>
      </c>
      <c r="M6174" s="500" t="s">
        <v>2307</v>
      </c>
      <c r="N6174" s="500" t="s">
        <v>18423</v>
      </c>
    </row>
    <row r="6175" spans="1:14">
      <c r="A6175" s="500" t="s">
        <v>686</v>
      </c>
      <c r="B6175" s="500" t="s">
        <v>2858</v>
      </c>
      <c r="C6175" s="500" t="s">
        <v>2888</v>
      </c>
      <c r="D6175" s="500" t="s">
        <v>2889</v>
      </c>
      <c r="E6175" s="500" t="s">
        <v>11099</v>
      </c>
      <c r="F6175" s="500" t="s">
        <v>580</v>
      </c>
      <c r="G6175" s="500" t="s">
        <v>18424</v>
      </c>
      <c r="H6175" s="500" t="s">
        <v>11044</v>
      </c>
      <c r="I6175" s="500" t="s">
        <v>688</v>
      </c>
      <c r="J6175" s="500" t="s">
        <v>689</v>
      </c>
      <c r="K6175" s="500" t="s">
        <v>2306</v>
      </c>
      <c r="L6175" s="500" t="s">
        <v>27724</v>
      </c>
      <c r="M6175" s="500" t="s">
        <v>2307</v>
      </c>
      <c r="N6175" s="500" t="s">
        <v>18425</v>
      </c>
    </row>
    <row r="6176" spans="1:14">
      <c r="A6176" s="500" t="s">
        <v>686</v>
      </c>
      <c r="B6176" s="500" t="s">
        <v>2858</v>
      </c>
      <c r="C6176" s="500" t="s">
        <v>2888</v>
      </c>
      <c r="D6176" s="500" t="s">
        <v>2889</v>
      </c>
      <c r="E6176" s="500" t="s">
        <v>11099</v>
      </c>
      <c r="F6176" s="500" t="s">
        <v>580</v>
      </c>
      <c r="G6176" s="500" t="s">
        <v>18426</v>
      </c>
      <c r="H6176" s="500" t="s">
        <v>3969</v>
      </c>
      <c r="I6176" s="500" t="s">
        <v>688</v>
      </c>
      <c r="J6176" s="500" t="s">
        <v>689</v>
      </c>
      <c r="K6176" s="500" t="s">
        <v>2306</v>
      </c>
      <c r="L6176" s="500" t="s">
        <v>27724</v>
      </c>
      <c r="M6176" s="500" t="s">
        <v>2307</v>
      </c>
      <c r="N6176" s="500" t="s">
        <v>18427</v>
      </c>
    </row>
    <row r="6177" spans="1:14">
      <c r="A6177" s="500" t="s">
        <v>686</v>
      </c>
      <c r="B6177" s="500" t="s">
        <v>2858</v>
      </c>
      <c r="C6177" s="500" t="s">
        <v>2888</v>
      </c>
      <c r="D6177" s="500" t="s">
        <v>2889</v>
      </c>
      <c r="E6177" s="500" t="s">
        <v>11099</v>
      </c>
      <c r="F6177" s="500" t="s">
        <v>580</v>
      </c>
      <c r="G6177" s="500" t="s">
        <v>18428</v>
      </c>
      <c r="H6177" s="500" t="s">
        <v>16404</v>
      </c>
      <c r="I6177" s="500" t="s">
        <v>688</v>
      </c>
      <c r="J6177" s="500" t="s">
        <v>689</v>
      </c>
      <c r="K6177" s="500" t="s">
        <v>2306</v>
      </c>
      <c r="L6177" s="500" t="s">
        <v>27724</v>
      </c>
      <c r="M6177" s="500" t="s">
        <v>2307</v>
      </c>
      <c r="N6177" s="500" t="s">
        <v>18429</v>
      </c>
    </row>
    <row r="6178" spans="1:14">
      <c r="A6178" s="500" t="s">
        <v>686</v>
      </c>
      <c r="B6178" s="500" t="s">
        <v>2858</v>
      </c>
      <c r="C6178" s="500" t="s">
        <v>2888</v>
      </c>
      <c r="D6178" s="500" t="s">
        <v>2889</v>
      </c>
      <c r="E6178" s="500" t="s">
        <v>11099</v>
      </c>
      <c r="F6178" s="500" t="s">
        <v>580</v>
      </c>
      <c r="G6178" s="500" t="s">
        <v>18430</v>
      </c>
      <c r="H6178" s="500" t="s">
        <v>11386</v>
      </c>
      <c r="I6178" s="500" t="s">
        <v>688</v>
      </c>
      <c r="J6178" s="500" t="s">
        <v>689</v>
      </c>
      <c r="K6178" s="500" t="s">
        <v>2306</v>
      </c>
      <c r="L6178" s="500" t="s">
        <v>27724</v>
      </c>
      <c r="M6178" s="500" t="s">
        <v>2307</v>
      </c>
      <c r="N6178" s="500" t="s">
        <v>18431</v>
      </c>
    </row>
    <row r="6179" spans="1:14">
      <c r="A6179" s="500" t="s">
        <v>686</v>
      </c>
      <c r="B6179" s="500" t="s">
        <v>2858</v>
      </c>
      <c r="C6179" s="500" t="s">
        <v>2888</v>
      </c>
      <c r="D6179" s="500" t="s">
        <v>2889</v>
      </c>
      <c r="E6179" s="500" t="s">
        <v>11099</v>
      </c>
      <c r="F6179" s="500" t="s">
        <v>580</v>
      </c>
      <c r="G6179" s="500" t="s">
        <v>18432</v>
      </c>
      <c r="H6179" s="500" t="s">
        <v>16906</v>
      </c>
      <c r="I6179" s="500" t="s">
        <v>688</v>
      </c>
      <c r="J6179" s="500" t="s">
        <v>689</v>
      </c>
      <c r="K6179" s="500" t="s">
        <v>2306</v>
      </c>
      <c r="L6179" s="500" t="s">
        <v>27724</v>
      </c>
      <c r="M6179" s="500" t="s">
        <v>2307</v>
      </c>
      <c r="N6179" s="500" t="s">
        <v>18433</v>
      </c>
    </row>
    <row r="6180" spans="1:14">
      <c r="A6180" s="500" t="s">
        <v>686</v>
      </c>
      <c r="B6180" s="500" t="s">
        <v>2858</v>
      </c>
      <c r="C6180" s="500" t="s">
        <v>2888</v>
      </c>
      <c r="D6180" s="500" t="s">
        <v>2889</v>
      </c>
      <c r="E6180" s="500" t="s">
        <v>11099</v>
      </c>
      <c r="F6180" s="500" t="s">
        <v>580</v>
      </c>
      <c r="G6180" s="500" t="s">
        <v>18434</v>
      </c>
      <c r="H6180" s="500" t="s">
        <v>17158</v>
      </c>
      <c r="I6180" s="500" t="s">
        <v>688</v>
      </c>
      <c r="J6180" s="500" t="s">
        <v>689</v>
      </c>
      <c r="K6180" s="500" t="s">
        <v>2306</v>
      </c>
      <c r="L6180" s="500" t="s">
        <v>27724</v>
      </c>
      <c r="M6180" s="500" t="s">
        <v>2307</v>
      </c>
      <c r="N6180" s="500" t="s">
        <v>18435</v>
      </c>
    </row>
    <row r="6181" spans="1:14">
      <c r="A6181" s="500" t="s">
        <v>686</v>
      </c>
      <c r="B6181" s="500" t="s">
        <v>2858</v>
      </c>
      <c r="C6181" s="500" t="s">
        <v>2888</v>
      </c>
      <c r="D6181" s="500" t="s">
        <v>2889</v>
      </c>
      <c r="E6181" s="500" t="s">
        <v>11099</v>
      </c>
      <c r="F6181" s="500" t="s">
        <v>580</v>
      </c>
      <c r="G6181" s="500" t="s">
        <v>18436</v>
      </c>
      <c r="H6181" s="500" t="s">
        <v>15698</v>
      </c>
      <c r="I6181" s="500" t="s">
        <v>688</v>
      </c>
      <c r="J6181" s="500" t="s">
        <v>689</v>
      </c>
      <c r="K6181" s="500" t="s">
        <v>2306</v>
      </c>
      <c r="L6181" s="500" t="s">
        <v>27724</v>
      </c>
      <c r="M6181" s="500" t="s">
        <v>2307</v>
      </c>
      <c r="N6181" s="500" t="s">
        <v>18437</v>
      </c>
    </row>
    <row r="6182" spans="1:14">
      <c r="A6182" s="500" t="s">
        <v>686</v>
      </c>
      <c r="B6182" s="500" t="s">
        <v>2858</v>
      </c>
      <c r="C6182" s="500" t="s">
        <v>2888</v>
      </c>
      <c r="D6182" s="500" t="s">
        <v>2889</v>
      </c>
      <c r="E6182" s="500" t="s">
        <v>11099</v>
      </c>
      <c r="F6182" s="500" t="s">
        <v>580</v>
      </c>
      <c r="G6182" s="500" t="s">
        <v>18438</v>
      </c>
      <c r="H6182" s="500" t="s">
        <v>7027</v>
      </c>
      <c r="I6182" s="500" t="s">
        <v>688</v>
      </c>
      <c r="J6182" s="500" t="s">
        <v>689</v>
      </c>
      <c r="K6182" s="500" t="s">
        <v>2306</v>
      </c>
      <c r="L6182" s="500" t="s">
        <v>27724</v>
      </c>
      <c r="M6182" s="500" t="s">
        <v>2307</v>
      </c>
      <c r="N6182" s="500" t="s">
        <v>18439</v>
      </c>
    </row>
    <row r="6183" spans="1:14">
      <c r="A6183" s="500" t="s">
        <v>686</v>
      </c>
      <c r="B6183" s="500" t="s">
        <v>2858</v>
      </c>
      <c r="C6183" s="500" t="s">
        <v>2888</v>
      </c>
      <c r="D6183" s="500" t="s">
        <v>2889</v>
      </c>
      <c r="E6183" s="500" t="s">
        <v>11099</v>
      </c>
      <c r="F6183" s="500" t="s">
        <v>580</v>
      </c>
      <c r="G6183" s="500" t="s">
        <v>18440</v>
      </c>
      <c r="H6183" s="500" t="s">
        <v>7058</v>
      </c>
      <c r="I6183" s="500" t="s">
        <v>688</v>
      </c>
      <c r="J6183" s="500" t="s">
        <v>689</v>
      </c>
      <c r="K6183" s="500" t="s">
        <v>2306</v>
      </c>
      <c r="L6183" s="500" t="s">
        <v>27724</v>
      </c>
      <c r="M6183" s="500" t="s">
        <v>2307</v>
      </c>
      <c r="N6183" s="500" t="s">
        <v>18441</v>
      </c>
    </row>
    <row r="6184" spans="1:14">
      <c r="A6184" s="500" t="s">
        <v>686</v>
      </c>
      <c r="B6184" s="500" t="s">
        <v>2858</v>
      </c>
      <c r="C6184" s="500" t="s">
        <v>2888</v>
      </c>
      <c r="D6184" s="500" t="s">
        <v>2889</v>
      </c>
      <c r="E6184" s="500" t="s">
        <v>11099</v>
      </c>
      <c r="F6184" s="500" t="s">
        <v>580</v>
      </c>
      <c r="G6184" s="500" t="s">
        <v>18442</v>
      </c>
      <c r="H6184" s="500" t="s">
        <v>18165</v>
      </c>
      <c r="I6184" s="500" t="s">
        <v>688</v>
      </c>
      <c r="J6184" s="500" t="s">
        <v>689</v>
      </c>
      <c r="K6184" s="500" t="s">
        <v>2306</v>
      </c>
      <c r="L6184" s="500" t="s">
        <v>27724</v>
      </c>
      <c r="M6184" s="500" t="s">
        <v>2307</v>
      </c>
      <c r="N6184" s="500" t="s">
        <v>18443</v>
      </c>
    </row>
    <row r="6185" spans="1:14">
      <c r="A6185" s="500" t="s">
        <v>686</v>
      </c>
      <c r="B6185" s="500" t="s">
        <v>2858</v>
      </c>
      <c r="C6185" s="500" t="s">
        <v>2888</v>
      </c>
      <c r="D6185" s="500" t="s">
        <v>2889</v>
      </c>
      <c r="E6185" s="500" t="s">
        <v>11099</v>
      </c>
      <c r="F6185" s="500" t="s">
        <v>580</v>
      </c>
      <c r="G6185" s="500" t="s">
        <v>18444</v>
      </c>
      <c r="H6185" s="500" t="s">
        <v>11398</v>
      </c>
      <c r="I6185" s="500" t="s">
        <v>688</v>
      </c>
      <c r="J6185" s="500" t="s">
        <v>689</v>
      </c>
      <c r="K6185" s="500" t="s">
        <v>2306</v>
      </c>
      <c r="L6185" s="500" t="s">
        <v>27724</v>
      </c>
      <c r="M6185" s="500" t="s">
        <v>2307</v>
      </c>
      <c r="N6185" s="500" t="s">
        <v>18445</v>
      </c>
    </row>
    <row r="6186" spans="1:14">
      <c r="A6186" s="500" t="s">
        <v>686</v>
      </c>
      <c r="B6186" s="500" t="s">
        <v>2858</v>
      </c>
      <c r="C6186" s="500" t="s">
        <v>2888</v>
      </c>
      <c r="D6186" s="500" t="s">
        <v>2889</v>
      </c>
      <c r="E6186" s="500" t="s">
        <v>11099</v>
      </c>
      <c r="F6186" s="500" t="s">
        <v>580</v>
      </c>
      <c r="G6186" s="500" t="s">
        <v>18446</v>
      </c>
      <c r="H6186" s="500" t="s">
        <v>14435</v>
      </c>
      <c r="I6186" s="500" t="s">
        <v>688</v>
      </c>
      <c r="J6186" s="500" t="s">
        <v>689</v>
      </c>
      <c r="K6186" s="500" t="s">
        <v>2306</v>
      </c>
      <c r="L6186" s="500" t="s">
        <v>27724</v>
      </c>
      <c r="M6186" s="500" t="s">
        <v>2307</v>
      </c>
      <c r="N6186" s="500" t="s">
        <v>18447</v>
      </c>
    </row>
    <row r="6187" spans="1:14">
      <c r="A6187" s="500" t="s">
        <v>686</v>
      </c>
      <c r="B6187" s="500" t="s">
        <v>2858</v>
      </c>
      <c r="C6187" s="500" t="s">
        <v>2888</v>
      </c>
      <c r="D6187" s="500" t="s">
        <v>2889</v>
      </c>
      <c r="E6187" s="500" t="s">
        <v>11099</v>
      </c>
      <c r="F6187" s="500" t="s">
        <v>580</v>
      </c>
      <c r="G6187" s="500" t="s">
        <v>18448</v>
      </c>
      <c r="H6187" s="500" t="s">
        <v>11044</v>
      </c>
      <c r="I6187" s="500" t="s">
        <v>688</v>
      </c>
      <c r="J6187" s="500" t="s">
        <v>689</v>
      </c>
      <c r="K6187" s="500" t="s">
        <v>2306</v>
      </c>
      <c r="L6187" s="500" t="s">
        <v>27724</v>
      </c>
      <c r="M6187" s="500" t="s">
        <v>2307</v>
      </c>
      <c r="N6187" s="500" t="s">
        <v>18449</v>
      </c>
    </row>
    <row r="6188" spans="1:14">
      <c r="A6188" s="500" t="s">
        <v>686</v>
      </c>
      <c r="B6188" s="500" t="s">
        <v>2858</v>
      </c>
      <c r="C6188" s="500" t="s">
        <v>2888</v>
      </c>
      <c r="D6188" s="500" t="s">
        <v>2889</v>
      </c>
      <c r="E6188" s="500" t="s">
        <v>11099</v>
      </c>
      <c r="F6188" s="500" t="s">
        <v>580</v>
      </c>
      <c r="G6188" s="500" t="s">
        <v>18450</v>
      </c>
      <c r="H6188" s="500" t="s">
        <v>3969</v>
      </c>
      <c r="I6188" s="500" t="s">
        <v>688</v>
      </c>
      <c r="J6188" s="500" t="s">
        <v>689</v>
      </c>
      <c r="K6188" s="500" t="s">
        <v>2306</v>
      </c>
      <c r="L6188" s="500" t="s">
        <v>27724</v>
      </c>
      <c r="M6188" s="500" t="s">
        <v>2307</v>
      </c>
      <c r="N6188" s="500" t="s">
        <v>18451</v>
      </c>
    </row>
    <row r="6189" spans="1:14">
      <c r="A6189" s="500" t="s">
        <v>686</v>
      </c>
      <c r="B6189" s="500" t="s">
        <v>2858</v>
      </c>
      <c r="C6189" s="500" t="s">
        <v>2888</v>
      </c>
      <c r="D6189" s="500" t="s">
        <v>2889</v>
      </c>
      <c r="E6189" s="500" t="s">
        <v>11099</v>
      </c>
      <c r="F6189" s="500" t="s">
        <v>580</v>
      </c>
      <c r="G6189" s="500" t="s">
        <v>18452</v>
      </c>
      <c r="H6189" s="500" t="s">
        <v>16404</v>
      </c>
      <c r="I6189" s="500" t="s">
        <v>688</v>
      </c>
      <c r="J6189" s="500" t="s">
        <v>689</v>
      </c>
      <c r="K6189" s="500" t="s">
        <v>2306</v>
      </c>
      <c r="L6189" s="500" t="s">
        <v>27724</v>
      </c>
      <c r="M6189" s="500" t="s">
        <v>2307</v>
      </c>
      <c r="N6189" s="500" t="s">
        <v>18453</v>
      </c>
    </row>
    <row r="6190" spans="1:14">
      <c r="A6190" s="500" t="s">
        <v>686</v>
      </c>
      <c r="B6190" s="500" t="s">
        <v>2858</v>
      </c>
      <c r="C6190" s="500" t="s">
        <v>2888</v>
      </c>
      <c r="D6190" s="500" t="s">
        <v>2889</v>
      </c>
      <c r="E6190" s="500" t="s">
        <v>11099</v>
      </c>
      <c r="F6190" s="500" t="s">
        <v>580</v>
      </c>
      <c r="G6190" s="500" t="s">
        <v>18454</v>
      </c>
      <c r="H6190" s="500" t="s">
        <v>11386</v>
      </c>
      <c r="I6190" s="500" t="s">
        <v>688</v>
      </c>
      <c r="J6190" s="500" t="s">
        <v>689</v>
      </c>
      <c r="K6190" s="500" t="s">
        <v>2306</v>
      </c>
      <c r="L6190" s="500" t="s">
        <v>27724</v>
      </c>
      <c r="M6190" s="500" t="s">
        <v>2307</v>
      </c>
      <c r="N6190" s="500" t="s">
        <v>18455</v>
      </c>
    </row>
    <row r="6191" spans="1:14">
      <c r="A6191" s="500" t="s">
        <v>686</v>
      </c>
      <c r="B6191" s="500" t="s">
        <v>2858</v>
      </c>
      <c r="C6191" s="500" t="s">
        <v>2888</v>
      </c>
      <c r="D6191" s="500" t="s">
        <v>2889</v>
      </c>
      <c r="E6191" s="500" t="s">
        <v>11099</v>
      </c>
      <c r="F6191" s="500" t="s">
        <v>580</v>
      </c>
      <c r="G6191" s="500" t="s">
        <v>18456</v>
      </c>
      <c r="H6191" s="500" t="s">
        <v>16906</v>
      </c>
      <c r="I6191" s="500" t="s">
        <v>688</v>
      </c>
      <c r="J6191" s="500" t="s">
        <v>689</v>
      </c>
      <c r="K6191" s="500" t="s">
        <v>2306</v>
      </c>
      <c r="L6191" s="500" t="s">
        <v>27724</v>
      </c>
      <c r="M6191" s="500" t="s">
        <v>2307</v>
      </c>
      <c r="N6191" s="500" t="s">
        <v>18457</v>
      </c>
    </row>
    <row r="6192" spans="1:14">
      <c r="A6192" s="500" t="s">
        <v>686</v>
      </c>
      <c r="B6192" s="500" t="s">
        <v>2858</v>
      </c>
      <c r="C6192" s="500" t="s">
        <v>2888</v>
      </c>
      <c r="D6192" s="500" t="s">
        <v>2889</v>
      </c>
      <c r="E6192" s="500" t="s">
        <v>11099</v>
      </c>
      <c r="F6192" s="500" t="s">
        <v>580</v>
      </c>
      <c r="G6192" s="500" t="s">
        <v>18458</v>
      </c>
      <c r="H6192" s="500" t="s">
        <v>17158</v>
      </c>
      <c r="I6192" s="500" t="s">
        <v>688</v>
      </c>
      <c r="J6192" s="500" t="s">
        <v>689</v>
      </c>
      <c r="K6192" s="500" t="s">
        <v>2306</v>
      </c>
      <c r="L6192" s="500" t="s">
        <v>27724</v>
      </c>
      <c r="M6192" s="500" t="s">
        <v>2307</v>
      </c>
      <c r="N6192" s="500" t="s">
        <v>18459</v>
      </c>
    </row>
    <row r="6193" spans="1:14">
      <c r="A6193" s="500" t="s">
        <v>686</v>
      </c>
      <c r="B6193" s="500" t="s">
        <v>2858</v>
      </c>
      <c r="C6193" s="500" t="s">
        <v>2888</v>
      </c>
      <c r="D6193" s="500" t="s">
        <v>2889</v>
      </c>
      <c r="E6193" s="500" t="s">
        <v>11099</v>
      </c>
      <c r="F6193" s="500" t="s">
        <v>580</v>
      </c>
      <c r="G6193" s="500" t="s">
        <v>18460</v>
      </c>
      <c r="H6193" s="500" t="s">
        <v>15698</v>
      </c>
      <c r="I6193" s="500" t="s">
        <v>688</v>
      </c>
      <c r="J6193" s="500" t="s">
        <v>689</v>
      </c>
      <c r="K6193" s="500" t="s">
        <v>2306</v>
      </c>
      <c r="L6193" s="500" t="s">
        <v>27724</v>
      </c>
      <c r="M6193" s="500" t="s">
        <v>2307</v>
      </c>
      <c r="N6193" s="500" t="s">
        <v>18461</v>
      </c>
    </row>
    <row r="6194" spans="1:14">
      <c r="A6194" s="500" t="s">
        <v>686</v>
      </c>
      <c r="B6194" s="500" t="s">
        <v>2858</v>
      </c>
      <c r="C6194" s="500" t="s">
        <v>2888</v>
      </c>
      <c r="D6194" s="500" t="s">
        <v>2889</v>
      </c>
      <c r="E6194" s="500" t="s">
        <v>11099</v>
      </c>
      <c r="F6194" s="500" t="s">
        <v>580</v>
      </c>
      <c r="G6194" s="500" t="s">
        <v>18462</v>
      </c>
      <c r="H6194" s="500" t="s">
        <v>7027</v>
      </c>
      <c r="I6194" s="500" t="s">
        <v>688</v>
      </c>
      <c r="J6194" s="500" t="s">
        <v>689</v>
      </c>
      <c r="K6194" s="500" t="s">
        <v>2306</v>
      </c>
      <c r="L6194" s="500" t="s">
        <v>27724</v>
      </c>
      <c r="M6194" s="500" t="s">
        <v>2307</v>
      </c>
      <c r="N6194" s="500" t="s">
        <v>18463</v>
      </c>
    </row>
    <row r="6195" spans="1:14">
      <c r="A6195" s="500" t="s">
        <v>686</v>
      </c>
      <c r="B6195" s="500" t="s">
        <v>2858</v>
      </c>
      <c r="C6195" s="500" t="s">
        <v>2888</v>
      </c>
      <c r="D6195" s="500" t="s">
        <v>2889</v>
      </c>
      <c r="E6195" s="500" t="s">
        <v>11099</v>
      </c>
      <c r="F6195" s="500" t="s">
        <v>580</v>
      </c>
      <c r="G6195" s="500" t="s">
        <v>18464</v>
      </c>
      <c r="H6195" s="500" t="s">
        <v>7058</v>
      </c>
      <c r="I6195" s="500" t="s">
        <v>688</v>
      </c>
      <c r="J6195" s="500" t="s">
        <v>689</v>
      </c>
      <c r="K6195" s="500" t="s">
        <v>2306</v>
      </c>
      <c r="L6195" s="500" t="s">
        <v>27724</v>
      </c>
      <c r="M6195" s="500" t="s">
        <v>2307</v>
      </c>
      <c r="N6195" s="500" t="s">
        <v>18465</v>
      </c>
    </row>
    <row r="6196" spans="1:14">
      <c r="A6196" s="500" t="s">
        <v>686</v>
      </c>
      <c r="B6196" s="500" t="s">
        <v>2858</v>
      </c>
      <c r="C6196" s="500" t="s">
        <v>2888</v>
      </c>
      <c r="D6196" s="500" t="s">
        <v>2889</v>
      </c>
      <c r="E6196" s="500" t="s">
        <v>11099</v>
      </c>
      <c r="F6196" s="500" t="s">
        <v>580</v>
      </c>
      <c r="G6196" s="500" t="s">
        <v>18466</v>
      </c>
      <c r="H6196" s="500" t="s">
        <v>18165</v>
      </c>
      <c r="I6196" s="500" t="s">
        <v>688</v>
      </c>
      <c r="J6196" s="500" t="s">
        <v>689</v>
      </c>
      <c r="K6196" s="500" t="s">
        <v>2306</v>
      </c>
      <c r="L6196" s="500" t="s">
        <v>27724</v>
      </c>
      <c r="M6196" s="500" t="s">
        <v>2307</v>
      </c>
      <c r="N6196" s="500" t="s">
        <v>18467</v>
      </c>
    </row>
    <row r="6197" spans="1:14">
      <c r="A6197" s="500" t="s">
        <v>686</v>
      </c>
      <c r="B6197" s="500" t="s">
        <v>2858</v>
      </c>
      <c r="C6197" s="500" t="s">
        <v>2888</v>
      </c>
      <c r="D6197" s="500" t="s">
        <v>2889</v>
      </c>
      <c r="E6197" s="500" t="s">
        <v>11099</v>
      </c>
      <c r="F6197" s="500" t="s">
        <v>580</v>
      </c>
      <c r="G6197" s="500" t="s">
        <v>18468</v>
      </c>
      <c r="H6197" s="500" t="s">
        <v>18469</v>
      </c>
      <c r="I6197" s="500" t="s">
        <v>688</v>
      </c>
      <c r="J6197" s="500" t="s">
        <v>689</v>
      </c>
      <c r="K6197" s="500" t="s">
        <v>2306</v>
      </c>
      <c r="L6197" s="500" t="s">
        <v>27724</v>
      </c>
      <c r="M6197" s="500" t="s">
        <v>2307</v>
      </c>
      <c r="N6197" s="500" t="s">
        <v>18470</v>
      </c>
    </row>
    <row r="6198" spans="1:14">
      <c r="A6198" s="500" t="s">
        <v>686</v>
      </c>
      <c r="B6198" s="500" t="s">
        <v>2858</v>
      </c>
      <c r="C6198" s="500" t="s">
        <v>2888</v>
      </c>
      <c r="D6198" s="500" t="s">
        <v>2889</v>
      </c>
      <c r="E6198" s="500" t="s">
        <v>11099</v>
      </c>
      <c r="F6198" s="500" t="s">
        <v>580</v>
      </c>
      <c r="G6198" s="500" t="s">
        <v>18471</v>
      </c>
      <c r="H6198" s="500" t="s">
        <v>3903</v>
      </c>
      <c r="I6198" s="500" t="s">
        <v>688</v>
      </c>
      <c r="J6198" s="500" t="s">
        <v>689</v>
      </c>
      <c r="K6198" s="500" t="s">
        <v>2306</v>
      </c>
      <c r="L6198" s="500" t="s">
        <v>27724</v>
      </c>
      <c r="M6198" s="500" t="s">
        <v>2307</v>
      </c>
      <c r="N6198" s="500" t="s">
        <v>18472</v>
      </c>
    </row>
    <row r="6199" spans="1:14">
      <c r="A6199" s="500" t="s">
        <v>686</v>
      </c>
      <c r="B6199" s="500" t="s">
        <v>2858</v>
      </c>
      <c r="C6199" s="500" t="s">
        <v>2888</v>
      </c>
      <c r="D6199" s="500" t="s">
        <v>2889</v>
      </c>
      <c r="E6199" s="500" t="s">
        <v>11099</v>
      </c>
      <c r="F6199" s="500" t="s">
        <v>580</v>
      </c>
      <c r="G6199" s="500" t="s">
        <v>18473</v>
      </c>
      <c r="H6199" s="500" t="s">
        <v>15698</v>
      </c>
      <c r="I6199" s="500" t="s">
        <v>688</v>
      </c>
      <c r="J6199" s="500" t="s">
        <v>689</v>
      </c>
      <c r="K6199" s="500" t="s">
        <v>2306</v>
      </c>
      <c r="L6199" s="500" t="s">
        <v>27724</v>
      </c>
      <c r="M6199" s="500" t="s">
        <v>2307</v>
      </c>
      <c r="N6199" s="500" t="s">
        <v>18474</v>
      </c>
    </row>
    <row r="6200" spans="1:14">
      <c r="A6200" s="500" t="s">
        <v>686</v>
      </c>
      <c r="B6200" s="500" t="s">
        <v>2858</v>
      </c>
      <c r="C6200" s="500" t="s">
        <v>2888</v>
      </c>
      <c r="D6200" s="500" t="s">
        <v>2889</v>
      </c>
      <c r="E6200" s="500" t="s">
        <v>11099</v>
      </c>
      <c r="F6200" s="500" t="s">
        <v>580</v>
      </c>
      <c r="G6200" s="500" t="s">
        <v>18475</v>
      </c>
      <c r="H6200" s="500" t="s">
        <v>15949</v>
      </c>
      <c r="I6200" s="500" t="s">
        <v>688</v>
      </c>
      <c r="J6200" s="500" t="s">
        <v>689</v>
      </c>
      <c r="K6200" s="500" t="s">
        <v>2306</v>
      </c>
      <c r="L6200" s="500" t="s">
        <v>27724</v>
      </c>
      <c r="M6200" s="500" t="s">
        <v>2307</v>
      </c>
      <c r="N6200" s="500" t="s">
        <v>18476</v>
      </c>
    </row>
    <row r="6201" spans="1:14">
      <c r="A6201" s="500" t="s">
        <v>686</v>
      </c>
      <c r="B6201" s="500" t="s">
        <v>2858</v>
      </c>
      <c r="C6201" s="500" t="s">
        <v>2888</v>
      </c>
      <c r="D6201" s="500" t="s">
        <v>2889</v>
      </c>
      <c r="E6201" s="500" t="s">
        <v>11099</v>
      </c>
      <c r="F6201" s="500" t="s">
        <v>580</v>
      </c>
      <c r="G6201" s="500" t="s">
        <v>18477</v>
      </c>
      <c r="H6201" s="500" t="s">
        <v>16202</v>
      </c>
      <c r="I6201" s="500" t="s">
        <v>688</v>
      </c>
      <c r="J6201" s="500" t="s">
        <v>689</v>
      </c>
      <c r="K6201" s="500" t="s">
        <v>2306</v>
      </c>
      <c r="L6201" s="500" t="s">
        <v>27724</v>
      </c>
      <c r="M6201" s="500" t="s">
        <v>2307</v>
      </c>
      <c r="N6201" s="500" t="s">
        <v>18478</v>
      </c>
    </row>
    <row r="6202" spans="1:14">
      <c r="A6202" s="500" t="s">
        <v>686</v>
      </c>
      <c r="B6202" s="500" t="s">
        <v>2858</v>
      </c>
      <c r="C6202" s="500" t="s">
        <v>2888</v>
      </c>
      <c r="D6202" s="500" t="s">
        <v>2889</v>
      </c>
      <c r="E6202" s="500" t="s">
        <v>11099</v>
      </c>
      <c r="F6202" s="500" t="s">
        <v>580</v>
      </c>
      <c r="G6202" s="500" t="s">
        <v>18479</v>
      </c>
      <c r="H6202" s="500" t="s">
        <v>16455</v>
      </c>
      <c r="I6202" s="500" t="s">
        <v>688</v>
      </c>
      <c r="J6202" s="500" t="s">
        <v>689</v>
      </c>
      <c r="K6202" s="500" t="s">
        <v>2306</v>
      </c>
      <c r="L6202" s="500" t="s">
        <v>27724</v>
      </c>
      <c r="M6202" s="500" t="s">
        <v>2307</v>
      </c>
      <c r="N6202" s="500" t="s">
        <v>18480</v>
      </c>
    </row>
    <row r="6203" spans="1:14">
      <c r="A6203" s="500" t="s">
        <v>686</v>
      </c>
      <c r="B6203" s="500" t="s">
        <v>2858</v>
      </c>
      <c r="C6203" s="500" t="s">
        <v>2888</v>
      </c>
      <c r="D6203" s="500" t="s">
        <v>2889</v>
      </c>
      <c r="E6203" s="500" t="s">
        <v>11099</v>
      </c>
      <c r="F6203" s="500" t="s">
        <v>580</v>
      </c>
      <c r="G6203" s="500" t="s">
        <v>18481</v>
      </c>
      <c r="H6203" s="500" t="s">
        <v>2887</v>
      </c>
      <c r="I6203" s="500" t="s">
        <v>688</v>
      </c>
      <c r="J6203" s="500" t="s">
        <v>689</v>
      </c>
      <c r="K6203" s="500" t="s">
        <v>2306</v>
      </c>
      <c r="L6203" s="500" t="s">
        <v>27724</v>
      </c>
      <c r="M6203" s="500" t="s">
        <v>2307</v>
      </c>
      <c r="N6203" s="500" t="s">
        <v>18482</v>
      </c>
    </row>
    <row r="6204" spans="1:14">
      <c r="A6204" s="500" t="s">
        <v>686</v>
      </c>
      <c r="B6204" s="500" t="s">
        <v>2858</v>
      </c>
      <c r="C6204" s="500" t="s">
        <v>2888</v>
      </c>
      <c r="D6204" s="500" t="s">
        <v>2889</v>
      </c>
      <c r="E6204" s="500" t="s">
        <v>11099</v>
      </c>
      <c r="F6204" s="500" t="s">
        <v>580</v>
      </c>
      <c r="G6204" s="500" t="s">
        <v>18483</v>
      </c>
      <c r="H6204" s="500" t="s">
        <v>11359</v>
      </c>
      <c r="I6204" s="500" t="s">
        <v>688</v>
      </c>
      <c r="J6204" s="500" t="s">
        <v>689</v>
      </c>
      <c r="K6204" s="500" t="s">
        <v>2306</v>
      </c>
      <c r="L6204" s="500" t="s">
        <v>27724</v>
      </c>
      <c r="M6204" s="500" t="s">
        <v>2307</v>
      </c>
      <c r="N6204" s="500" t="s">
        <v>18484</v>
      </c>
    </row>
    <row r="6205" spans="1:14">
      <c r="A6205" s="500" t="s">
        <v>686</v>
      </c>
      <c r="B6205" s="500" t="s">
        <v>2858</v>
      </c>
      <c r="C6205" s="500" t="s">
        <v>2888</v>
      </c>
      <c r="D6205" s="500" t="s">
        <v>2889</v>
      </c>
      <c r="E6205" s="500" t="s">
        <v>11099</v>
      </c>
      <c r="F6205" s="500" t="s">
        <v>580</v>
      </c>
      <c r="G6205" s="500" t="s">
        <v>18485</v>
      </c>
      <c r="H6205" s="500" t="s">
        <v>11569</v>
      </c>
      <c r="I6205" s="500" t="s">
        <v>688</v>
      </c>
      <c r="J6205" s="500" t="s">
        <v>689</v>
      </c>
      <c r="K6205" s="500" t="s">
        <v>2306</v>
      </c>
      <c r="L6205" s="500" t="s">
        <v>27724</v>
      </c>
      <c r="M6205" s="500" t="s">
        <v>2307</v>
      </c>
      <c r="N6205" s="500" t="s">
        <v>18486</v>
      </c>
    </row>
    <row r="6206" spans="1:14">
      <c r="A6206" s="500" t="s">
        <v>686</v>
      </c>
      <c r="B6206" s="500" t="s">
        <v>2858</v>
      </c>
      <c r="C6206" s="500" t="s">
        <v>2888</v>
      </c>
      <c r="D6206" s="500" t="s">
        <v>2889</v>
      </c>
      <c r="E6206" s="500" t="s">
        <v>11099</v>
      </c>
      <c r="F6206" s="500" t="s">
        <v>580</v>
      </c>
      <c r="G6206" s="500" t="s">
        <v>18487</v>
      </c>
      <c r="H6206" s="500" t="s">
        <v>17460</v>
      </c>
      <c r="I6206" s="500" t="s">
        <v>688</v>
      </c>
      <c r="J6206" s="500" t="s">
        <v>689</v>
      </c>
      <c r="K6206" s="500" t="s">
        <v>2306</v>
      </c>
      <c r="L6206" s="500" t="s">
        <v>27724</v>
      </c>
      <c r="M6206" s="500" t="s">
        <v>2307</v>
      </c>
      <c r="N6206" s="500" t="s">
        <v>18488</v>
      </c>
    </row>
    <row r="6207" spans="1:14">
      <c r="A6207" s="500" t="s">
        <v>686</v>
      </c>
      <c r="B6207" s="500" t="s">
        <v>2858</v>
      </c>
      <c r="C6207" s="500" t="s">
        <v>2888</v>
      </c>
      <c r="D6207" s="500" t="s">
        <v>2889</v>
      </c>
      <c r="E6207" s="500" t="s">
        <v>11099</v>
      </c>
      <c r="F6207" s="500" t="s">
        <v>580</v>
      </c>
      <c r="G6207" s="500" t="s">
        <v>18489</v>
      </c>
      <c r="H6207" s="500" t="s">
        <v>17712</v>
      </c>
      <c r="I6207" s="500" t="s">
        <v>688</v>
      </c>
      <c r="J6207" s="500" t="s">
        <v>689</v>
      </c>
      <c r="K6207" s="500" t="s">
        <v>2306</v>
      </c>
      <c r="L6207" s="500" t="s">
        <v>27724</v>
      </c>
      <c r="M6207" s="500" t="s">
        <v>2307</v>
      </c>
      <c r="N6207" s="500" t="s">
        <v>18490</v>
      </c>
    </row>
    <row r="6208" spans="1:14">
      <c r="A6208" s="500" t="s">
        <v>686</v>
      </c>
      <c r="B6208" s="500" t="s">
        <v>2858</v>
      </c>
      <c r="C6208" s="500" t="s">
        <v>2888</v>
      </c>
      <c r="D6208" s="500" t="s">
        <v>2889</v>
      </c>
      <c r="E6208" s="500" t="s">
        <v>11099</v>
      </c>
      <c r="F6208" s="500" t="s">
        <v>580</v>
      </c>
      <c r="G6208" s="500" t="s">
        <v>18491</v>
      </c>
      <c r="H6208" s="500" t="s">
        <v>17964</v>
      </c>
      <c r="I6208" s="500" t="s">
        <v>688</v>
      </c>
      <c r="J6208" s="500" t="s">
        <v>689</v>
      </c>
      <c r="K6208" s="500" t="s">
        <v>2306</v>
      </c>
      <c r="L6208" s="500" t="s">
        <v>27724</v>
      </c>
      <c r="M6208" s="500" t="s">
        <v>2307</v>
      </c>
      <c r="N6208" s="500" t="s">
        <v>18492</v>
      </c>
    </row>
    <row r="6209" spans="1:14">
      <c r="A6209" s="500" t="s">
        <v>686</v>
      </c>
      <c r="B6209" s="500" t="s">
        <v>2858</v>
      </c>
      <c r="C6209" s="500" t="s">
        <v>2888</v>
      </c>
      <c r="D6209" s="500" t="s">
        <v>2889</v>
      </c>
      <c r="E6209" s="500" t="s">
        <v>11099</v>
      </c>
      <c r="F6209" s="500" t="s">
        <v>580</v>
      </c>
      <c r="G6209" s="500" t="s">
        <v>18493</v>
      </c>
      <c r="H6209" s="500" t="s">
        <v>18216</v>
      </c>
      <c r="I6209" s="500" t="s">
        <v>688</v>
      </c>
      <c r="J6209" s="500" t="s">
        <v>689</v>
      </c>
      <c r="K6209" s="500" t="s">
        <v>2306</v>
      </c>
      <c r="L6209" s="500" t="s">
        <v>27724</v>
      </c>
      <c r="M6209" s="500" t="s">
        <v>2307</v>
      </c>
      <c r="N6209" s="500" t="s">
        <v>18494</v>
      </c>
    </row>
    <row r="6210" spans="1:14">
      <c r="A6210" s="500" t="s">
        <v>686</v>
      </c>
      <c r="B6210" s="500" t="s">
        <v>2858</v>
      </c>
      <c r="C6210" s="500" t="s">
        <v>2888</v>
      </c>
      <c r="D6210" s="500" t="s">
        <v>2889</v>
      </c>
      <c r="E6210" s="500" t="s">
        <v>11099</v>
      </c>
      <c r="F6210" s="500" t="s">
        <v>580</v>
      </c>
      <c r="G6210" s="500" t="s">
        <v>18495</v>
      </c>
      <c r="H6210" s="500" t="s">
        <v>3903</v>
      </c>
      <c r="I6210" s="500" t="s">
        <v>688</v>
      </c>
      <c r="J6210" s="500" t="s">
        <v>689</v>
      </c>
      <c r="K6210" s="500" t="s">
        <v>2306</v>
      </c>
      <c r="L6210" s="500" t="s">
        <v>27724</v>
      </c>
      <c r="M6210" s="500" t="s">
        <v>2307</v>
      </c>
      <c r="N6210" s="500" t="s">
        <v>18496</v>
      </c>
    </row>
    <row r="6211" spans="1:14">
      <c r="A6211" s="500" t="s">
        <v>686</v>
      </c>
      <c r="B6211" s="500" t="s">
        <v>2858</v>
      </c>
      <c r="C6211" s="500" t="s">
        <v>2888</v>
      </c>
      <c r="D6211" s="500" t="s">
        <v>2889</v>
      </c>
      <c r="E6211" s="500" t="s">
        <v>11099</v>
      </c>
      <c r="F6211" s="500" t="s">
        <v>580</v>
      </c>
      <c r="G6211" s="500" t="s">
        <v>18497</v>
      </c>
      <c r="H6211" s="500" t="s">
        <v>15698</v>
      </c>
      <c r="I6211" s="500" t="s">
        <v>688</v>
      </c>
      <c r="J6211" s="500" t="s">
        <v>689</v>
      </c>
      <c r="K6211" s="500" t="s">
        <v>2306</v>
      </c>
      <c r="L6211" s="500" t="s">
        <v>27724</v>
      </c>
      <c r="M6211" s="500" t="s">
        <v>2307</v>
      </c>
      <c r="N6211" s="500" t="s">
        <v>18498</v>
      </c>
    </row>
    <row r="6212" spans="1:14">
      <c r="A6212" s="500" t="s">
        <v>686</v>
      </c>
      <c r="B6212" s="500" t="s">
        <v>2858</v>
      </c>
      <c r="C6212" s="500" t="s">
        <v>2888</v>
      </c>
      <c r="D6212" s="500" t="s">
        <v>2889</v>
      </c>
      <c r="E6212" s="500" t="s">
        <v>11099</v>
      </c>
      <c r="F6212" s="500" t="s">
        <v>580</v>
      </c>
      <c r="G6212" s="500" t="s">
        <v>18499</v>
      </c>
      <c r="H6212" s="500" t="s">
        <v>15949</v>
      </c>
      <c r="I6212" s="500" t="s">
        <v>688</v>
      </c>
      <c r="J6212" s="500" t="s">
        <v>689</v>
      </c>
      <c r="K6212" s="500" t="s">
        <v>2306</v>
      </c>
      <c r="L6212" s="500" t="s">
        <v>27724</v>
      </c>
      <c r="M6212" s="500" t="s">
        <v>2307</v>
      </c>
      <c r="N6212" s="500" t="s">
        <v>18500</v>
      </c>
    </row>
    <row r="6213" spans="1:14">
      <c r="A6213" s="500" t="s">
        <v>686</v>
      </c>
      <c r="B6213" s="500" t="s">
        <v>2858</v>
      </c>
      <c r="C6213" s="500" t="s">
        <v>2888</v>
      </c>
      <c r="D6213" s="500" t="s">
        <v>2889</v>
      </c>
      <c r="E6213" s="500" t="s">
        <v>11099</v>
      </c>
      <c r="F6213" s="500" t="s">
        <v>580</v>
      </c>
      <c r="G6213" s="500" t="s">
        <v>18501</v>
      </c>
      <c r="H6213" s="500" t="s">
        <v>16202</v>
      </c>
      <c r="I6213" s="500" t="s">
        <v>688</v>
      </c>
      <c r="J6213" s="500" t="s">
        <v>689</v>
      </c>
      <c r="K6213" s="500" t="s">
        <v>2306</v>
      </c>
      <c r="L6213" s="500" t="s">
        <v>27724</v>
      </c>
      <c r="M6213" s="500" t="s">
        <v>2307</v>
      </c>
      <c r="N6213" s="500" t="s">
        <v>18502</v>
      </c>
    </row>
    <row r="6214" spans="1:14">
      <c r="A6214" s="500" t="s">
        <v>686</v>
      </c>
      <c r="B6214" s="500" t="s">
        <v>2858</v>
      </c>
      <c r="C6214" s="500" t="s">
        <v>2888</v>
      </c>
      <c r="D6214" s="500" t="s">
        <v>2889</v>
      </c>
      <c r="E6214" s="500" t="s">
        <v>11099</v>
      </c>
      <c r="F6214" s="500" t="s">
        <v>580</v>
      </c>
      <c r="G6214" s="500" t="s">
        <v>18503</v>
      </c>
      <c r="H6214" s="500" t="s">
        <v>16455</v>
      </c>
      <c r="I6214" s="500" t="s">
        <v>688</v>
      </c>
      <c r="J6214" s="500" t="s">
        <v>689</v>
      </c>
      <c r="K6214" s="500" t="s">
        <v>2306</v>
      </c>
      <c r="L6214" s="500" t="s">
        <v>27724</v>
      </c>
      <c r="M6214" s="500" t="s">
        <v>2307</v>
      </c>
      <c r="N6214" s="500" t="s">
        <v>18504</v>
      </c>
    </row>
    <row r="6215" spans="1:14">
      <c r="A6215" s="500" t="s">
        <v>686</v>
      </c>
      <c r="B6215" s="500" t="s">
        <v>2858</v>
      </c>
      <c r="C6215" s="500" t="s">
        <v>2888</v>
      </c>
      <c r="D6215" s="500" t="s">
        <v>2889</v>
      </c>
      <c r="E6215" s="500" t="s">
        <v>11099</v>
      </c>
      <c r="F6215" s="500" t="s">
        <v>580</v>
      </c>
      <c r="G6215" s="500" t="s">
        <v>18505</v>
      </c>
      <c r="H6215" s="500" t="s">
        <v>2887</v>
      </c>
      <c r="I6215" s="500" t="s">
        <v>688</v>
      </c>
      <c r="J6215" s="500" t="s">
        <v>689</v>
      </c>
      <c r="K6215" s="500" t="s">
        <v>2306</v>
      </c>
      <c r="L6215" s="500" t="s">
        <v>27724</v>
      </c>
      <c r="M6215" s="500" t="s">
        <v>2307</v>
      </c>
      <c r="N6215" s="500" t="s">
        <v>18506</v>
      </c>
    </row>
    <row r="6216" spans="1:14">
      <c r="A6216" s="500" t="s">
        <v>686</v>
      </c>
      <c r="B6216" s="500" t="s">
        <v>2858</v>
      </c>
      <c r="C6216" s="500" t="s">
        <v>2888</v>
      </c>
      <c r="D6216" s="500" t="s">
        <v>2889</v>
      </c>
      <c r="E6216" s="500" t="s">
        <v>11099</v>
      </c>
      <c r="F6216" s="500" t="s">
        <v>580</v>
      </c>
      <c r="G6216" s="500" t="s">
        <v>18507</v>
      </c>
      <c r="H6216" s="500" t="s">
        <v>11359</v>
      </c>
      <c r="I6216" s="500" t="s">
        <v>688</v>
      </c>
      <c r="J6216" s="500" t="s">
        <v>689</v>
      </c>
      <c r="K6216" s="500" t="s">
        <v>2306</v>
      </c>
      <c r="L6216" s="500" t="s">
        <v>27724</v>
      </c>
      <c r="M6216" s="500" t="s">
        <v>2307</v>
      </c>
      <c r="N6216" s="500" t="s">
        <v>18508</v>
      </c>
    </row>
    <row r="6217" spans="1:14">
      <c r="A6217" s="500" t="s">
        <v>686</v>
      </c>
      <c r="B6217" s="500" t="s">
        <v>2858</v>
      </c>
      <c r="C6217" s="500" t="s">
        <v>2888</v>
      </c>
      <c r="D6217" s="500" t="s">
        <v>2889</v>
      </c>
      <c r="E6217" s="500" t="s">
        <v>11099</v>
      </c>
      <c r="F6217" s="500" t="s">
        <v>580</v>
      </c>
      <c r="G6217" s="500" t="s">
        <v>18509</v>
      </c>
      <c r="H6217" s="500" t="s">
        <v>11569</v>
      </c>
      <c r="I6217" s="500" t="s">
        <v>688</v>
      </c>
      <c r="J6217" s="500" t="s">
        <v>689</v>
      </c>
      <c r="K6217" s="500" t="s">
        <v>2306</v>
      </c>
      <c r="L6217" s="500" t="s">
        <v>27724</v>
      </c>
      <c r="M6217" s="500" t="s">
        <v>2307</v>
      </c>
      <c r="N6217" s="500" t="s">
        <v>18510</v>
      </c>
    </row>
    <row r="6218" spans="1:14">
      <c r="A6218" s="500" t="s">
        <v>686</v>
      </c>
      <c r="B6218" s="500" t="s">
        <v>2858</v>
      </c>
      <c r="C6218" s="500" t="s">
        <v>2888</v>
      </c>
      <c r="D6218" s="500" t="s">
        <v>2889</v>
      </c>
      <c r="E6218" s="500" t="s">
        <v>11099</v>
      </c>
      <c r="F6218" s="500" t="s">
        <v>580</v>
      </c>
      <c r="G6218" s="500" t="s">
        <v>18511</v>
      </c>
      <c r="H6218" s="500" t="s">
        <v>17460</v>
      </c>
      <c r="I6218" s="500" t="s">
        <v>688</v>
      </c>
      <c r="J6218" s="500" t="s">
        <v>689</v>
      </c>
      <c r="K6218" s="500" t="s">
        <v>2306</v>
      </c>
      <c r="L6218" s="500" t="s">
        <v>27724</v>
      </c>
      <c r="M6218" s="500" t="s">
        <v>2307</v>
      </c>
      <c r="N6218" s="500" t="s">
        <v>18512</v>
      </c>
    </row>
    <row r="6219" spans="1:14">
      <c r="A6219" s="500" t="s">
        <v>686</v>
      </c>
      <c r="B6219" s="500" t="s">
        <v>2858</v>
      </c>
      <c r="C6219" s="500" t="s">
        <v>2888</v>
      </c>
      <c r="D6219" s="500" t="s">
        <v>2889</v>
      </c>
      <c r="E6219" s="500" t="s">
        <v>11099</v>
      </c>
      <c r="F6219" s="500" t="s">
        <v>580</v>
      </c>
      <c r="G6219" s="500" t="s">
        <v>18513</v>
      </c>
      <c r="H6219" s="500" t="s">
        <v>17712</v>
      </c>
      <c r="I6219" s="500" t="s">
        <v>688</v>
      </c>
      <c r="J6219" s="500" t="s">
        <v>689</v>
      </c>
      <c r="K6219" s="500" t="s">
        <v>2306</v>
      </c>
      <c r="L6219" s="500" t="s">
        <v>27724</v>
      </c>
      <c r="M6219" s="500" t="s">
        <v>2307</v>
      </c>
      <c r="N6219" s="500" t="s">
        <v>18514</v>
      </c>
    </row>
    <row r="6220" spans="1:14">
      <c r="A6220" s="500" t="s">
        <v>686</v>
      </c>
      <c r="B6220" s="500" t="s">
        <v>2858</v>
      </c>
      <c r="C6220" s="500" t="s">
        <v>2888</v>
      </c>
      <c r="D6220" s="500" t="s">
        <v>2889</v>
      </c>
      <c r="E6220" s="500" t="s">
        <v>11099</v>
      </c>
      <c r="F6220" s="500" t="s">
        <v>580</v>
      </c>
      <c r="G6220" s="500" t="s">
        <v>18515</v>
      </c>
      <c r="H6220" s="500" t="s">
        <v>17964</v>
      </c>
      <c r="I6220" s="500" t="s">
        <v>688</v>
      </c>
      <c r="J6220" s="500" t="s">
        <v>689</v>
      </c>
      <c r="K6220" s="500" t="s">
        <v>2306</v>
      </c>
      <c r="L6220" s="500" t="s">
        <v>27724</v>
      </c>
      <c r="M6220" s="500" t="s">
        <v>2307</v>
      </c>
      <c r="N6220" s="500" t="s">
        <v>18516</v>
      </c>
    </row>
    <row r="6221" spans="1:14">
      <c r="A6221" s="500" t="s">
        <v>686</v>
      </c>
      <c r="B6221" s="500" t="s">
        <v>2858</v>
      </c>
      <c r="C6221" s="500" t="s">
        <v>2888</v>
      </c>
      <c r="D6221" s="500" t="s">
        <v>2889</v>
      </c>
      <c r="E6221" s="500" t="s">
        <v>11099</v>
      </c>
      <c r="F6221" s="500" t="s">
        <v>580</v>
      </c>
      <c r="G6221" s="500" t="s">
        <v>18517</v>
      </c>
      <c r="H6221" s="500" t="s">
        <v>18216</v>
      </c>
      <c r="I6221" s="500" t="s">
        <v>688</v>
      </c>
      <c r="J6221" s="500" t="s">
        <v>689</v>
      </c>
      <c r="K6221" s="500" t="s">
        <v>2306</v>
      </c>
      <c r="L6221" s="500" t="s">
        <v>27724</v>
      </c>
      <c r="M6221" s="500" t="s">
        <v>2307</v>
      </c>
      <c r="N6221" s="500" t="s">
        <v>18518</v>
      </c>
    </row>
    <row r="6222" spans="1:14">
      <c r="A6222" s="500" t="s">
        <v>686</v>
      </c>
      <c r="B6222" s="500" t="s">
        <v>2858</v>
      </c>
      <c r="C6222" s="500" t="s">
        <v>2888</v>
      </c>
      <c r="D6222" s="500" t="s">
        <v>2889</v>
      </c>
      <c r="E6222" s="500" t="s">
        <v>11099</v>
      </c>
      <c r="F6222" s="500" t="s">
        <v>580</v>
      </c>
      <c r="G6222" s="500" t="s">
        <v>18519</v>
      </c>
      <c r="H6222" s="500" t="s">
        <v>2982</v>
      </c>
      <c r="I6222" s="500" t="s">
        <v>688</v>
      </c>
      <c r="J6222" s="500" t="s">
        <v>689</v>
      </c>
      <c r="K6222" s="500" t="s">
        <v>2306</v>
      </c>
      <c r="L6222" s="500" t="s">
        <v>27724</v>
      </c>
      <c r="M6222" s="500" t="s">
        <v>2307</v>
      </c>
      <c r="N6222" s="500" t="s">
        <v>18520</v>
      </c>
    </row>
    <row r="6223" spans="1:14">
      <c r="A6223" s="500" t="s">
        <v>686</v>
      </c>
      <c r="B6223" s="500" t="s">
        <v>2858</v>
      </c>
      <c r="C6223" s="500" t="s">
        <v>2888</v>
      </c>
      <c r="D6223" s="500" t="s">
        <v>2889</v>
      </c>
      <c r="E6223" s="500" t="s">
        <v>11099</v>
      </c>
      <c r="F6223" s="500" t="s">
        <v>580</v>
      </c>
      <c r="G6223" s="500" t="s">
        <v>18521</v>
      </c>
      <c r="H6223" s="500" t="s">
        <v>15496</v>
      </c>
      <c r="I6223" s="500" t="s">
        <v>688</v>
      </c>
      <c r="J6223" s="500" t="s">
        <v>689</v>
      </c>
      <c r="K6223" s="500" t="s">
        <v>2306</v>
      </c>
      <c r="L6223" s="500" t="s">
        <v>27724</v>
      </c>
      <c r="M6223" s="500" t="s">
        <v>2307</v>
      </c>
      <c r="N6223" s="500" t="s">
        <v>18522</v>
      </c>
    </row>
    <row r="6224" spans="1:14">
      <c r="A6224" s="500" t="s">
        <v>686</v>
      </c>
      <c r="B6224" s="500" t="s">
        <v>2858</v>
      </c>
      <c r="C6224" s="500" t="s">
        <v>2888</v>
      </c>
      <c r="D6224" s="500" t="s">
        <v>2889</v>
      </c>
      <c r="E6224" s="500" t="s">
        <v>11099</v>
      </c>
      <c r="F6224" s="500" t="s">
        <v>580</v>
      </c>
      <c r="G6224" s="500" t="s">
        <v>18523</v>
      </c>
      <c r="H6224" s="500" t="s">
        <v>11835</v>
      </c>
      <c r="I6224" s="500" t="s">
        <v>688</v>
      </c>
      <c r="J6224" s="500" t="s">
        <v>689</v>
      </c>
      <c r="K6224" s="500" t="s">
        <v>2306</v>
      </c>
      <c r="L6224" s="500" t="s">
        <v>27724</v>
      </c>
      <c r="M6224" s="500" t="s">
        <v>2307</v>
      </c>
      <c r="N6224" s="500" t="s">
        <v>18524</v>
      </c>
    </row>
    <row r="6225" spans="1:14">
      <c r="A6225" s="500" t="s">
        <v>686</v>
      </c>
      <c r="B6225" s="500" t="s">
        <v>2858</v>
      </c>
      <c r="C6225" s="500" t="s">
        <v>2888</v>
      </c>
      <c r="D6225" s="500" t="s">
        <v>2889</v>
      </c>
      <c r="E6225" s="500" t="s">
        <v>11099</v>
      </c>
      <c r="F6225" s="500" t="s">
        <v>580</v>
      </c>
      <c r="G6225" s="500" t="s">
        <v>18525</v>
      </c>
      <c r="H6225" s="500" t="s">
        <v>16000</v>
      </c>
      <c r="I6225" s="500" t="s">
        <v>688</v>
      </c>
      <c r="J6225" s="500" t="s">
        <v>689</v>
      </c>
      <c r="K6225" s="500" t="s">
        <v>2306</v>
      </c>
      <c r="L6225" s="500" t="s">
        <v>27724</v>
      </c>
      <c r="M6225" s="500" t="s">
        <v>2307</v>
      </c>
      <c r="N6225" s="500" t="s">
        <v>18526</v>
      </c>
    </row>
    <row r="6226" spans="1:14">
      <c r="A6226" s="500" t="s">
        <v>686</v>
      </c>
      <c r="B6226" s="500" t="s">
        <v>2858</v>
      </c>
      <c r="C6226" s="500" t="s">
        <v>2888</v>
      </c>
      <c r="D6226" s="500" t="s">
        <v>2889</v>
      </c>
      <c r="E6226" s="500" t="s">
        <v>11099</v>
      </c>
      <c r="F6226" s="500" t="s">
        <v>580</v>
      </c>
      <c r="G6226" s="500" t="s">
        <v>18527</v>
      </c>
      <c r="H6226" s="500" t="s">
        <v>11825</v>
      </c>
      <c r="I6226" s="500" t="s">
        <v>688</v>
      </c>
      <c r="J6226" s="500" t="s">
        <v>689</v>
      </c>
      <c r="K6226" s="500" t="s">
        <v>2306</v>
      </c>
      <c r="L6226" s="500" t="s">
        <v>27724</v>
      </c>
      <c r="M6226" s="500" t="s">
        <v>2307</v>
      </c>
      <c r="N6226" s="500" t="s">
        <v>18528</v>
      </c>
    </row>
    <row r="6227" spans="1:14">
      <c r="A6227" s="500" t="s">
        <v>686</v>
      </c>
      <c r="B6227" s="500" t="s">
        <v>2858</v>
      </c>
      <c r="C6227" s="500" t="s">
        <v>2888</v>
      </c>
      <c r="D6227" s="500" t="s">
        <v>2889</v>
      </c>
      <c r="E6227" s="500" t="s">
        <v>11099</v>
      </c>
      <c r="F6227" s="500" t="s">
        <v>580</v>
      </c>
      <c r="G6227" s="500" t="s">
        <v>18529</v>
      </c>
      <c r="H6227" s="500" t="s">
        <v>11049</v>
      </c>
      <c r="I6227" s="500" t="s">
        <v>688</v>
      </c>
      <c r="J6227" s="500" t="s">
        <v>689</v>
      </c>
      <c r="K6227" s="500" t="s">
        <v>2306</v>
      </c>
      <c r="L6227" s="500" t="s">
        <v>27724</v>
      </c>
      <c r="M6227" s="500" t="s">
        <v>2307</v>
      </c>
      <c r="N6227" s="500" t="s">
        <v>18530</v>
      </c>
    </row>
    <row r="6228" spans="1:14">
      <c r="A6228" s="500" t="s">
        <v>686</v>
      </c>
      <c r="B6228" s="500" t="s">
        <v>2858</v>
      </c>
      <c r="C6228" s="500" t="s">
        <v>2888</v>
      </c>
      <c r="D6228" s="500" t="s">
        <v>2889</v>
      </c>
      <c r="E6228" s="500" t="s">
        <v>11099</v>
      </c>
      <c r="F6228" s="500" t="s">
        <v>580</v>
      </c>
      <c r="G6228" s="500" t="s">
        <v>18531</v>
      </c>
      <c r="H6228" s="500" t="s">
        <v>14269</v>
      </c>
      <c r="I6228" s="500" t="s">
        <v>688</v>
      </c>
      <c r="J6228" s="500" t="s">
        <v>689</v>
      </c>
      <c r="K6228" s="500" t="s">
        <v>2306</v>
      </c>
      <c r="L6228" s="500" t="s">
        <v>27724</v>
      </c>
      <c r="M6228" s="500" t="s">
        <v>2307</v>
      </c>
      <c r="N6228" s="500" t="s">
        <v>18532</v>
      </c>
    </row>
    <row r="6229" spans="1:14">
      <c r="A6229" s="500" t="s">
        <v>686</v>
      </c>
      <c r="B6229" s="500" t="s">
        <v>2858</v>
      </c>
      <c r="C6229" s="500" t="s">
        <v>2888</v>
      </c>
      <c r="D6229" s="500" t="s">
        <v>2889</v>
      </c>
      <c r="E6229" s="500" t="s">
        <v>11099</v>
      </c>
      <c r="F6229" s="500" t="s">
        <v>580</v>
      </c>
      <c r="G6229" s="500" t="s">
        <v>18533</v>
      </c>
      <c r="H6229" s="500" t="s">
        <v>6982</v>
      </c>
      <c r="I6229" s="500" t="s">
        <v>688</v>
      </c>
      <c r="J6229" s="500" t="s">
        <v>689</v>
      </c>
      <c r="K6229" s="500" t="s">
        <v>2306</v>
      </c>
      <c r="L6229" s="500" t="s">
        <v>27724</v>
      </c>
      <c r="M6229" s="500" t="s">
        <v>2307</v>
      </c>
      <c r="N6229" s="500" t="s">
        <v>18534</v>
      </c>
    </row>
    <row r="6230" spans="1:14">
      <c r="A6230" s="500" t="s">
        <v>686</v>
      </c>
      <c r="B6230" s="500" t="s">
        <v>2858</v>
      </c>
      <c r="C6230" s="500" t="s">
        <v>2888</v>
      </c>
      <c r="D6230" s="500" t="s">
        <v>2889</v>
      </c>
      <c r="E6230" s="500" t="s">
        <v>11099</v>
      </c>
      <c r="F6230" s="500" t="s">
        <v>580</v>
      </c>
      <c r="G6230" s="500" t="s">
        <v>18535</v>
      </c>
      <c r="H6230" s="500" t="s">
        <v>15296</v>
      </c>
      <c r="I6230" s="500" t="s">
        <v>688</v>
      </c>
      <c r="J6230" s="500" t="s">
        <v>689</v>
      </c>
      <c r="K6230" s="500" t="s">
        <v>2306</v>
      </c>
      <c r="L6230" s="500" t="s">
        <v>27724</v>
      </c>
      <c r="M6230" s="500" t="s">
        <v>2307</v>
      </c>
      <c r="N6230" s="500" t="s">
        <v>18536</v>
      </c>
    </row>
    <row r="6231" spans="1:14">
      <c r="A6231" s="500" t="s">
        <v>686</v>
      </c>
      <c r="B6231" s="500" t="s">
        <v>2858</v>
      </c>
      <c r="C6231" s="500" t="s">
        <v>2888</v>
      </c>
      <c r="D6231" s="500" t="s">
        <v>2889</v>
      </c>
      <c r="E6231" s="500" t="s">
        <v>11099</v>
      </c>
      <c r="F6231" s="500" t="s">
        <v>580</v>
      </c>
      <c r="G6231" s="500" t="s">
        <v>18537</v>
      </c>
      <c r="H6231" s="500" t="s">
        <v>11306</v>
      </c>
      <c r="I6231" s="500" t="s">
        <v>688</v>
      </c>
      <c r="J6231" s="500" t="s">
        <v>689</v>
      </c>
      <c r="K6231" s="500" t="s">
        <v>2306</v>
      </c>
      <c r="L6231" s="500" t="s">
        <v>27724</v>
      </c>
      <c r="M6231" s="500" t="s">
        <v>2307</v>
      </c>
      <c r="N6231" s="500" t="s">
        <v>18538</v>
      </c>
    </row>
    <row r="6232" spans="1:14">
      <c r="A6232" s="500" t="s">
        <v>686</v>
      </c>
      <c r="B6232" s="500" t="s">
        <v>2858</v>
      </c>
      <c r="C6232" s="500" t="s">
        <v>2888</v>
      </c>
      <c r="D6232" s="500" t="s">
        <v>2889</v>
      </c>
      <c r="E6232" s="500" t="s">
        <v>11099</v>
      </c>
      <c r="F6232" s="500" t="s">
        <v>580</v>
      </c>
      <c r="G6232" s="500" t="s">
        <v>18539</v>
      </c>
      <c r="H6232" s="500" t="s">
        <v>14247</v>
      </c>
      <c r="I6232" s="500" t="s">
        <v>688</v>
      </c>
      <c r="J6232" s="500" t="s">
        <v>689</v>
      </c>
      <c r="K6232" s="500" t="s">
        <v>2306</v>
      </c>
      <c r="L6232" s="500" t="s">
        <v>27724</v>
      </c>
      <c r="M6232" s="500" t="s">
        <v>2307</v>
      </c>
      <c r="N6232" s="500" t="s">
        <v>18540</v>
      </c>
    </row>
    <row r="6233" spans="1:14">
      <c r="A6233" s="500" t="s">
        <v>686</v>
      </c>
      <c r="B6233" s="500" t="s">
        <v>2858</v>
      </c>
      <c r="C6233" s="500" t="s">
        <v>2888</v>
      </c>
      <c r="D6233" s="500" t="s">
        <v>2889</v>
      </c>
      <c r="E6233" s="500" t="s">
        <v>11099</v>
      </c>
      <c r="F6233" s="500" t="s">
        <v>580</v>
      </c>
      <c r="G6233" s="500" t="s">
        <v>18541</v>
      </c>
      <c r="H6233" s="500" t="s">
        <v>3978</v>
      </c>
      <c r="I6233" s="500" t="s">
        <v>688</v>
      </c>
      <c r="J6233" s="500" t="s">
        <v>689</v>
      </c>
      <c r="K6233" s="500" t="s">
        <v>2306</v>
      </c>
      <c r="L6233" s="500" t="s">
        <v>27724</v>
      </c>
      <c r="M6233" s="500" t="s">
        <v>2307</v>
      </c>
      <c r="N6233" s="500" t="s">
        <v>18542</v>
      </c>
    </row>
    <row r="6234" spans="1:14">
      <c r="A6234" s="500" t="s">
        <v>686</v>
      </c>
      <c r="B6234" s="500" t="s">
        <v>2858</v>
      </c>
      <c r="C6234" s="500" t="s">
        <v>2888</v>
      </c>
      <c r="D6234" s="500" t="s">
        <v>2889</v>
      </c>
      <c r="E6234" s="500" t="s">
        <v>11099</v>
      </c>
      <c r="F6234" s="500" t="s">
        <v>580</v>
      </c>
      <c r="G6234" s="500" t="s">
        <v>18543</v>
      </c>
      <c r="H6234" s="500" t="s">
        <v>3890</v>
      </c>
      <c r="I6234" s="500" t="s">
        <v>688</v>
      </c>
      <c r="J6234" s="500" t="s">
        <v>689</v>
      </c>
      <c r="K6234" s="500" t="s">
        <v>2306</v>
      </c>
      <c r="L6234" s="500" t="s">
        <v>27724</v>
      </c>
      <c r="M6234" s="500" t="s">
        <v>2307</v>
      </c>
      <c r="N6234" s="500" t="s">
        <v>18544</v>
      </c>
    </row>
    <row r="6235" spans="1:14">
      <c r="A6235" s="500" t="s">
        <v>686</v>
      </c>
      <c r="B6235" s="500" t="s">
        <v>2858</v>
      </c>
      <c r="C6235" s="500" t="s">
        <v>2888</v>
      </c>
      <c r="D6235" s="500" t="s">
        <v>2889</v>
      </c>
      <c r="E6235" s="500" t="s">
        <v>11099</v>
      </c>
      <c r="F6235" s="500" t="s">
        <v>580</v>
      </c>
      <c r="G6235" s="500" t="s">
        <v>18545</v>
      </c>
      <c r="H6235" s="500" t="s">
        <v>15496</v>
      </c>
      <c r="I6235" s="500" t="s">
        <v>688</v>
      </c>
      <c r="J6235" s="500" t="s">
        <v>689</v>
      </c>
      <c r="K6235" s="500" t="s">
        <v>2306</v>
      </c>
      <c r="L6235" s="500" t="s">
        <v>27724</v>
      </c>
      <c r="M6235" s="500" t="s">
        <v>2307</v>
      </c>
      <c r="N6235" s="500" t="s">
        <v>18546</v>
      </c>
    </row>
    <row r="6236" spans="1:14">
      <c r="A6236" s="500" t="s">
        <v>686</v>
      </c>
      <c r="B6236" s="500" t="s">
        <v>2858</v>
      </c>
      <c r="C6236" s="500" t="s">
        <v>2888</v>
      </c>
      <c r="D6236" s="500" t="s">
        <v>2889</v>
      </c>
      <c r="E6236" s="500" t="s">
        <v>11099</v>
      </c>
      <c r="F6236" s="500" t="s">
        <v>580</v>
      </c>
      <c r="G6236" s="500" t="s">
        <v>18547</v>
      </c>
      <c r="H6236" s="500" t="s">
        <v>11835</v>
      </c>
      <c r="I6236" s="500" t="s">
        <v>688</v>
      </c>
      <c r="J6236" s="500" t="s">
        <v>689</v>
      </c>
      <c r="K6236" s="500" t="s">
        <v>2306</v>
      </c>
      <c r="L6236" s="500" t="s">
        <v>27724</v>
      </c>
      <c r="M6236" s="500" t="s">
        <v>2307</v>
      </c>
      <c r="N6236" s="500" t="s">
        <v>18548</v>
      </c>
    </row>
    <row r="6237" spans="1:14">
      <c r="A6237" s="500" t="s">
        <v>686</v>
      </c>
      <c r="B6237" s="500" t="s">
        <v>2858</v>
      </c>
      <c r="C6237" s="500" t="s">
        <v>2888</v>
      </c>
      <c r="D6237" s="500" t="s">
        <v>2889</v>
      </c>
      <c r="E6237" s="500" t="s">
        <v>11099</v>
      </c>
      <c r="F6237" s="500" t="s">
        <v>580</v>
      </c>
      <c r="G6237" s="500" t="s">
        <v>18549</v>
      </c>
      <c r="H6237" s="500" t="s">
        <v>16000</v>
      </c>
      <c r="I6237" s="500" t="s">
        <v>688</v>
      </c>
      <c r="J6237" s="500" t="s">
        <v>689</v>
      </c>
      <c r="K6237" s="500" t="s">
        <v>2306</v>
      </c>
      <c r="L6237" s="500" t="s">
        <v>27724</v>
      </c>
      <c r="M6237" s="500" t="s">
        <v>2307</v>
      </c>
      <c r="N6237" s="500" t="s">
        <v>18550</v>
      </c>
    </row>
    <row r="6238" spans="1:14">
      <c r="A6238" s="500" t="s">
        <v>686</v>
      </c>
      <c r="B6238" s="500" t="s">
        <v>2858</v>
      </c>
      <c r="C6238" s="500" t="s">
        <v>2888</v>
      </c>
      <c r="D6238" s="500" t="s">
        <v>2889</v>
      </c>
      <c r="E6238" s="500" t="s">
        <v>11099</v>
      </c>
      <c r="F6238" s="500" t="s">
        <v>580</v>
      </c>
      <c r="G6238" s="500" t="s">
        <v>18551</v>
      </c>
      <c r="H6238" s="500" t="s">
        <v>11825</v>
      </c>
      <c r="I6238" s="500" t="s">
        <v>688</v>
      </c>
      <c r="J6238" s="500" t="s">
        <v>689</v>
      </c>
      <c r="K6238" s="500" t="s">
        <v>2306</v>
      </c>
      <c r="L6238" s="500" t="s">
        <v>27724</v>
      </c>
      <c r="M6238" s="500" t="s">
        <v>2307</v>
      </c>
      <c r="N6238" s="500" t="s">
        <v>18552</v>
      </c>
    </row>
    <row r="6239" spans="1:14">
      <c r="A6239" s="500" t="s">
        <v>686</v>
      </c>
      <c r="B6239" s="500" t="s">
        <v>2858</v>
      </c>
      <c r="C6239" s="500" t="s">
        <v>2888</v>
      </c>
      <c r="D6239" s="500" t="s">
        <v>2889</v>
      </c>
      <c r="E6239" s="500" t="s">
        <v>11099</v>
      </c>
      <c r="F6239" s="500" t="s">
        <v>580</v>
      </c>
      <c r="G6239" s="500" t="s">
        <v>18553</v>
      </c>
      <c r="H6239" s="500" t="s">
        <v>11049</v>
      </c>
      <c r="I6239" s="500" t="s">
        <v>688</v>
      </c>
      <c r="J6239" s="500" t="s">
        <v>689</v>
      </c>
      <c r="K6239" s="500" t="s">
        <v>2306</v>
      </c>
      <c r="L6239" s="500" t="s">
        <v>27724</v>
      </c>
      <c r="M6239" s="500" t="s">
        <v>2307</v>
      </c>
      <c r="N6239" s="500" t="s">
        <v>18554</v>
      </c>
    </row>
    <row r="6240" spans="1:14">
      <c r="A6240" s="500" t="s">
        <v>686</v>
      </c>
      <c r="B6240" s="500" t="s">
        <v>2858</v>
      </c>
      <c r="C6240" s="500" t="s">
        <v>2888</v>
      </c>
      <c r="D6240" s="500" t="s">
        <v>2889</v>
      </c>
      <c r="E6240" s="500" t="s">
        <v>11099</v>
      </c>
      <c r="F6240" s="500" t="s">
        <v>580</v>
      </c>
      <c r="G6240" s="500" t="s">
        <v>18555</v>
      </c>
      <c r="H6240" s="500" t="s">
        <v>14269</v>
      </c>
      <c r="I6240" s="500" t="s">
        <v>688</v>
      </c>
      <c r="J6240" s="500" t="s">
        <v>689</v>
      </c>
      <c r="K6240" s="500" t="s">
        <v>2306</v>
      </c>
      <c r="L6240" s="500" t="s">
        <v>27724</v>
      </c>
      <c r="M6240" s="500" t="s">
        <v>2307</v>
      </c>
      <c r="N6240" s="500" t="s">
        <v>18556</v>
      </c>
    </row>
    <row r="6241" spans="1:14">
      <c r="A6241" s="500" t="s">
        <v>686</v>
      </c>
      <c r="B6241" s="500" t="s">
        <v>2858</v>
      </c>
      <c r="C6241" s="500" t="s">
        <v>2888</v>
      </c>
      <c r="D6241" s="500" t="s">
        <v>2889</v>
      </c>
      <c r="E6241" s="500" t="s">
        <v>11099</v>
      </c>
      <c r="F6241" s="500" t="s">
        <v>580</v>
      </c>
      <c r="G6241" s="500" t="s">
        <v>18557</v>
      </c>
      <c r="H6241" s="500" t="s">
        <v>6982</v>
      </c>
      <c r="I6241" s="500" t="s">
        <v>688</v>
      </c>
      <c r="J6241" s="500" t="s">
        <v>689</v>
      </c>
      <c r="K6241" s="500" t="s">
        <v>2306</v>
      </c>
      <c r="L6241" s="500" t="s">
        <v>27724</v>
      </c>
      <c r="M6241" s="500" t="s">
        <v>2307</v>
      </c>
      <c r="N6241" s="500" t="s">
        <v>18558</v>
      </c>
    </row>
    <row r="6242" spans="1:14">
      <c r="A6242" s="500" t="s">
        <v>686</v>
      </c>
      <c r="B6242" s="500" t="s">
        <v>2858</v>
      </c>
      <c r="C6242" s="500" t="s">
        <v>2888</v>
      </c>
      <c r="D6242" s="500" t="s">
        <v>2889</v>
      </c>
      <c r="E6242" s="500" t="s">
        <v>11099</v>
      </c>
      <c r="F6242" s="500" t="s">
        <v>580</v>
      </c>
      <c r="G6242" s="500" t="s">
        <v>18559</v>
      </c>
      <c r="H6242" s="500" t="s">
        <v>15296</v>
      </c>
      <c r="I6242" s="500" t="s">
        <v>688</v>
      </c>
      <c r="J6242" s="500" t="s">
        <v>689</v>
      </c>
      <c r="K6242" s="500" t="s">
        <v>2306</v>
      </c>
      <c r="L6242" s="500" t="s">
        <v>27724</v>
      </c>
      <c r="M6242" s="500" t="s">
        <v>2307</v>
      </c>
      <c r="N6242" s="500" t="s">
        <v>18560</v>
      </c>
    </row>
    <row r="6243" spans="1:14">
      <c r="A6243" s="500" t="s">
        <v>686</v>
      </c>
      <c r="B6243" s="500" t="s">
        <v>2858</v>
      </c>
      <c r="C6243" s="500" t="s">
        <v>2888</v>
      </c>
      <c r="D6243" s="500" t="s">
        <v>2889</v>
      </c>
      <c r="E6243" s="500" t="s">
        <v>11099</v>
      </c>
      <c r="F6243" s="500" t="s">
        <v>580</v>
      </c>
      <c r="G6243" s="500" t="s">
        <v>18561</v>
      </c>
      <c r="H6243" s="500" t="s">
        <v>11306</v>
      </c>
      <c r="I6243" s="500" t="s">
        <v>688</v>
      </c>
      <c r="J6243" s="500" t="s">
        <v>689</v>
      </c>
      <c r="K6243" s="500" t="s">
        <v>2306</v>
      </c>
      <c r="L6243" s="500" t="s">
        <v>27724</v>
      </c>
      <c r="M6243" s="500" t="s">
        <v>2307</v>
      </c>
      <c r="N6243" s="500" t="s">
        <v>18562</v>
      </c>
    </row>
    <row r="6244" spans="1:14">
      <c r="A6244" s="500" t="s">
        <v>686</v>
      </c>
      <c r="B6244" s="500" t="s">
        <v>2858</v>
      </c>
      <c r="C6244" s="500" t="s">
        <v>2888</v>
      </c>
      <c r="D6244" s="500" t="s">
        <v>2889</v>
      </c>
      <c r="E6244" s="500" t="s">
        <v>11099</v>
      </c>
      <c r="F6244" s="500" t="s">
        <v>580</v>
      </c>
      <c r="G6244" s="500" t="s">
        <v>18563</v>
      </c>
      <c r="H6244" s="500" t="s">
        <v>14247</v>
      </c>
      <c r="I6244" s="500" t="s">
        <v>688</v>
      </c>
      <c r="J6244" s="500" t="s">
        <v>689</v>
      </c>
      <c r="K6244" s="500" t="s">
        <v>2306</v>
      </c>
      <c r="L6244" s="500" t="s">
        <v>27724</v>
      </c>
      <c r="M6244" s="500" t="s">
        <v>2307</v>
      </c>
      <c r="N6244" s="500" t="s">
        <v>18564</v>
      </c>
    </row>
    <row r="6245" spans="1:14">
      <c r="A6245" s="500" t="s">
        <v>686</v>
      </c>
      <c r="B6245" s="500" t="s">
        <v>2858</v>
      </c>
      <c r="C6245" s="500" t="s">
        <v>2888</v>
      </c>
      <c r="D6245" s="500" t="s">
        <v>2889</v>
      </c>
      <c r="E6245" s="500" t="s">
        <v>11099</v>
      </c>
      <c r="F6245" s="500" t="s">
        <v>580</v>
      </c>
      <c r="G6245" s="500" t="s">
        <v>18565</v>
      </c>
      <c r="H6245" s="500" t="s">
        <v>3978</v>
      </c>
      <c r="I6245" s="500" t="s">
        <v>688</v>
      </c>
      <c r="J6245" s="500" t="s">
        <v>689</v>
      </c>
      <c r="K6245" s="500" t="s">
        <v>2306</v>
      </c>
      <c r="L6245" s="500" t="s">
        <v>27724</v>
      </c>
      <c r="M6245" s="500" t="s">
        <v>2307</v>
      </c>
      <c r="N6245" s="500" t="s">
        <v>18566</v>
      </c>
    </row>
    <row r="6246" spans="1:14">
      <c r="A6246" s="500" t="s">
        <v>686</v>
      </c>
      <c r="B6246" s="500" t="s">
        <v>2858</v>
      </c>
      <c r="C6246" s="500" t="s">
        <v>2888</v>
      </c>
      <c r="D6246" s="500" t="s">
        <v>2889</v>
      </c>
      <c r="E6246" s="500" t="s">
        <v>11099</v>
      </c>
      <c r="F6246" s="500" t="s">
        <v>580</v>
      </c>
      <c r="G6246" s="500" t="s">
        <v>18567</v>
      </c>
      <c r="H6246" s="500" t="s">
        <v>3890</v>
      </c>
      <c r="I6246" s="500" t="s">
        <v>688</v>
      </c>
      <c r="J6246" s="500" t="s">
        <v>689</v>
      </c>
      <c r="K6246" s="500" t="s">
        <v>2306</v>
      </c>
      <c r="L6246" s="500" t="s">
        <v>27724</v>
      </c>
      <c r="M6246" s="500" t="s">
        <v>2307</v>
      </c>
      <c r="N6246" s="500" t="s">
        <v>18568</v>
      </c>
    </row>
    <row r="6247" spans="1:14">
      <c r="A6247" s="500" t="s">
        <v>686</v>
      </c>
      <c r="B6247" s="500" t="s">
        <v>2858</v>
      </c>
      <c r="C6247" s="500" t="s">
        <v>2888</v>
      </c>
      <c r="D6247" s="500" t="s">
        <v>2889</v>
      </c>
      <c r="E6247" s="500" t="s">
        <v>11099</v>
      </c>
      <c r="F6247" s="500" t="s">
        <v>580</v>
      </c>
      <c r="G6247" s="500" t="s">
        <v>18569</v>
      </c>
      <c r="H6247" s="500" t="s">
        <v>6964</v>
      </c>
      <c r="I6247" s="500" t="s">
        <v>688</v>
      </c>
      <c r="J6247" s="500" t="s">
        <v>689</v>
      </c>
      <c r="K6247" s="500" t="s">
        <v>2306</v>
      </c>
      <c r="L6247" s="500" t="s">
        <v>27724</v>
      </c>
      <c r="M6247" s="500" t="s">
        <v>2307</v>
      </c>
      <c r="N6247" s="500" t="s">
        <v>18570</v>
      </c>
    </row>
    <row r="6248" spans="1:14">
      <c r="A6248" s="500" t="s">
        <v>686</v>
      </c>
      <c r="B6248" s="500" t="s">
        <v>2858</v>
      </c>
      <c r="C6248" s="500" t="s">
        <v>2888</v>
      </c>
      <c r="D6248" s="500" t="s">
        <v>2889</v>
      </c>
      <c r="E6248" s="500" t="s">
        <v>11099</v>
      </c>
      <c r="F6248" s="500" t="s">
        <v>580</v>
      </c>
      <c r="G6248" s="500" t="s">
        <v>18571</v>
      </c>
      <c r="H6248" s="500" t="s">
        <v>6989</v>
      </c>
      <c r="I6248" s="500" t="s">
        <v>688</v>
      </c>
      <c r="J6248" s="500" t="s">
        <v>689</v>
      </c>
      <c r="K6248" s="500" t="s">
        <v>2306</v>
      </c>
      <c r="L6248" s="500" t="s">
        <v>27724</v>
      </c>
      <c r="M6248" s="500" t="s">
        <v>2307</v>
      </c>
      <c r="N6248" s="500" t="s">
        <v>18572</v>
      </c>
    </row>
    <row r="6249" spans="1:14">
      <c r="A6249" s="500" t="s">
        <v>686</v>
      </c>
      <c r="B6249" s="500" t="s">
        <v>2858</v>
      </c>
      <c r="C6249" s="500" t="s">
        <v>2888</v>
      </c>
      <c r="D6249" s="500" t="s">
        <v>2889</v>
      </c>
      <c r="E6249" s="500" t="s">
        <v>11099</v>
      </c>
      <c r="F6249" s="500" t="s">
        <v>580</v>
      </c>
      <c r="G6249" s="500" t="s">
        <v>18573</v>
      </c>
      <c r="H6249" s="500" t="s">
        <v>11281</v>
      </c>
      <c r="I6249" s="500" t="s">
        <v>688</v>
      </c>
      <c r="J6249" s="500" t="s">
        <v>689</v>
      </c>
      <c r="K6249" s="500" t="s">
        <v>2306</v>
      </c>
      <c r="L6249" s="500" t="s">
        <v>27724</v>
      </c>
      <c r="M6249" s="500" t="s">
        <v>2307</v>
      </c>
      <c r="N6249" s="500" t="s">
        <v>18574</v>
      </c>
    </row>
    <row r="6250" spans="1:14">
      <c r="A6250" s="500" t="s">
        <v>686</v>
      </c>
      <c r="B6250" s="500" t="s">
        <v>2858</v>
      </c>
      <c r="C6250" s="500" t="s">
        <v>2888</v>
      </c>
      <c r="D6250" s="500" t="s">
        <v>2889</v>
      </c>
      <c r="E6250" s="500" t="s">
        <v>11099</v>
      </c>
      <c r="F6250" s="500" t="s">
        <v>580</v>
      </c>
      <c r="G6250" s="500" t="s">
        <v>18575</v>
      </c>
      <c r="H6250" s="500" t="s">
        <v>16051</v>
      </c>
      <c r="I6250" s="500" t="s">
        <v>688</v>
      </c>
      <c r="J6250" s="500" t="s">
        <v>689</v>
      </c>
      <c r="K6250" s="500" t="s">
        <v>2306</v>
      </c>
      <c r="L6250" s="500" t="s">
        <v>27724</v>
      </c>
      <c r="M6250" s="500" t="s">
        <v>2307</v>
      </c>
      <c r="N6250" s="500" t="s">
        <v>18576</v>
      </c>
    </row>
    <row r="6251" spans="1:14">
      <c r="A6251" s="500" t="s">
        <v>686</v>
      </c>
      <c r="B6251" s="500" t="s">
        <v>2858</v>
      </c>
      <c r="C6251" s="500" t="s">
        <v>2888</v>
      </c>
      <c r="D6251" s="500" t="s">
        <v>2889</v>
      </c>
      <c r="E6251" s="500" t="s">
        <v>11099</v>
      </c>
      <c r="F6251" s="500" t="s">
        <v>580</v>
      </c>
      <c r="G6251" s="500" t="s">
        <v>18577</v>
      </c>
      <c r="H6251" s="500" t="s">
        <v>6926</v>
      </c>
      <c r="I6251" s="500" t="s">
        <v>688</v>
      </c>
      <c r="J6251" s="500" t="s">
        <v>689</v>
      </c>
      <c r="K6251" s="500" t="s">
        <v>2306</v>
      </c>
      <c r="L6251" s="500" t="s">
        <v>27724</v>
      </c>
      <c r="M6251" s="500" t="s">
        <v>2307</v>
      </c>
      <c r="N6251" s="500" t="s">
        <v>18578</v>
      </c>
    </row>
    <row r="6252" spans="1:14">
      <c r="A6252" s="500" t="s">
        <v>686</v>
      </c>
      <c r="B6252" s="500" t="s">
        <v>2858</v>
      </c>
      <c r="C6252" s="500" t="s">
        <v>2888</v>
      </c>
      <c r="D6252" s="500" t="s">
        <v>2889</v>
      </c>
      <c r="E6252" s="500" t="s">
        <v>11099</v>
      </c>
      <c r="F6252" s="500" t="s">
        <v>580</v>
      </c>
      <c r="G6252" s="500" t="s">
        <v>18579</v>
      </c>
      <c r="H6252" s="500" t="s">
        <v>4039</v>
      </c>
      <c r="I6252" s="500" t="s">
        <v>688</v>
      </c>
      <c r="J6252" s="500" t="s">
        <v>689</v>
      </c>
      <c r="K6252" s="500" t="s">
        <v>2306</v>
      </c>
      <c r="L6252" s="500" t="s">
        <v>27724</v>
      </c>
      <c r="M6252" s="500" t="s">
        <v>2307</v>
      </c>
      <c r="N6252" s="500" t="s">
        <v>18580</v>
      </c>
    </row>
    <row r="6253" spans="1:14">
      <c r="A6253" s="500" t="s">
        <v>686</v>
      </c>
      <c r="B6253" s="500" t="s">
        <v>2858</v>
      </c>
      <c r="C6253" s="500" t="s">
        <v>2888</v>
      </c>
      <c r="D6253" s="500" t="s">
        <v>2889</v>
      </c>
      <c r="E6253" s="500" t="s">
        <v>11099</v>
      </c>
      <c r="F6253" s="500" t="s">
        <v>580</v>
      </c>
      <c r="G6253" s="500" t="s">
        <v>18581</v>
      </c>
      <c r="H6253" s="500" t="s">
        <v>11833</v>
      </c>
      <c r="I6253" s="500" t="s">
        <v>688</v>
      </c>
      <c r="J6253" s="500" t="s">
        <v>689</v>
      </c>
      <c r="K6253" s="500" t="s">
        <v>2306</v>
      </c>
      <c r="L6253" s="500" t="s">
        <v>27724</v>
      </c>
      <c r="M6253" s="500" t="s">
        <v>2307</v>
      </c>
      <c r="N6253" s="500" t="s">
        <v>18582</v>
      </c>
    </row>
    <row r="6254" spans="1:14">
      <c r="A6254" s="500" t="s">
        <v>686</v>
      </c>
      <c r="B6254" s="500" t="s">
        <v>2858</v>
      </c>
      <c r="C6254" s="500" t="s">
        <v>2888</v>
      </c>
      <c r="D6254" s="500" t="s">
        <v>2889</v>
      </c>
      <c r="E6254" s="500" t="s">
        <v>11099</v>
      </c>
      <c r="F6254" s="500" t="s">
        <v>580</v>
      </c>
      <c r="G6254" s="500" t="s">
        <v>18583</v>
      </c>
      <c r="H6254" s="500" t="s">
        <v>4157</v>
      </c>
      <c r="I6254" s="500" t="s">
        <v>688</v>
      </c>
      <c r="J6254" s="500" t="s">
        <v>689</v>
      </c>
      <c r="K6254" s="500" t="s">
        <v>2306</v>
      </c>
      <c r="L6254" s="500" t="s">
        <v>27724</v>
      </c>
      <c r="M6254" s="500" t="s">
        <v>2307</v>
      </c>
      <c r="N6254" s="500" t="s">
        <v>18584</v>
      </c>
    </row>
    <row r="6255" spans="1:14">
      <c r="A6255" s="500" t="s">
        <v>686</v>
      </c>
      <c r="B6255" s="500" t="s">
        <v>2858</v>
      </c>
      <c r="C6255" s="500" t="s">
        <v>2888</v>
      </c>
      <c r="D6255" s="500" t="s">
        <v>2889</v>
      </c>
      <c r="E6255" s="500" t="s">
        <v>11099</v>
      </c>
      <c r="F6255" s="500" t="s">
        <v>580</v>
      </c>
      <c r="G6255" s="500" t="s">
        <v>18585</v>
      </c>
      <c r="H6255" s="500" t="s">
        <v>17309</v>
      </c>
      <c r="I6255" s="500" t="s">
        <v>688</v>
      </c>
      <c r="J6255" s="500" t="s">
        <v>689</v>
      </c>
      <c r="K6255" s="500" t="s">
        <v>2306</v>
      </c>
      <c r="L6255" s="500" t="s">
        <v>27724</v>
      </c>
      <c r="M6255" s="500" t="s">
        <v>2307</v>
      </c>
      <c r="N6255" s="500" t="s">
        <v>18586</v>
      </c>
    </row>
    <row r="6256" spans="1:14">
      <c r="A6256" s="500" t="s">
        <v>686</v>
      </c>
      <c r="B6256" s="500" t="s">
        <v>2858</v>
      </c>
      <c r="C6256" s="500" t="s">
        <v>2888</v>
      </c>
      <c r="D6256" s="500" t="s">
        <v>2889</v>
      </c>
      <c r="E6256" s="500" t="s">
        <v>11099</v>
      </c>
      <c r="F6256" s="500" t="s">
        <v>580</v>
      </c>
      <c r="G6256" s="500" t="s">
        <v>18587</v>
      </c>
      <c r="H6256" s="500" t="s">
        <v>13122</v>
      </c>
      <c r="I6256" s="500" t="s">
        <v>688</v>
      </c>
      <c r="J6256" s="500" t="s">
        <v>689</v>
      </c>
      <c r="K6256" s="500" t="s">
        <v>2306</v>
      </c>
      <c r="L6256" s="500" t="s">
        <v>27724</v>
      </c>
      <c r="M6256" s="500" t="s">
        <v>2307</v>
      </c>
      <c r="N6256" s="500" t="s">
        <v>18588</v>
      </c>
    </row>
    <row r="6257" spans="1:14">
      <c r="A6257" s="500" t="s">
        <v>686</v>
      </c>
      <c r="B6257" s="500" t="s">
        <v>2858</v>
      </c>
      <c r="C6257" s="500" t="s">
        <v>2888</v>
      </c>
      <c r="D6257" s="500" t="s">
        <v>2889</v>
      </c>
      <c r="E6257" s="500" t="s">
        <v>11099</v>
      </c>
      <c r="F6257" s="500" t="s">
        <v>580</v>
      </c>
      <c r="G6257" s="500" t="s">
        <v>18589</v>
      </c>
      <c r="H6257" s="500" t="s">
        <v>17813</v>
      </c>
      <c r="I6257" s="500" t="s">
        <v>688</v>
      </c>
      <c r="J6257" s="500" t="s">
        <v>689</v>
      </c>
      <c r="K6257" s="500" t="s">
        <v>2306</v>
      </c>
      <c r="L6257" s="500" t="s">
        <v>27724</v>
      </c>
      <c r="M6257" s="500" t="s">
        <v>2307</v>
      </c>
      <c r="N6257" s="500" t="s">
        <v>18590</v>
      </c>
    </row>
    <row r="6258" spans="1:14">
      <c r="A6258" s="500" t="s">
        <v>686</v>
      </c>
      <c r="B6258" s="500" t="s">
        <v>2858</v>
      </c>
      <c r="C6258" s="500" t="s">
        <v>2888</v>
      </c>
      <c r="D6258" s="500" t="s">
        <v>2889</v>
      </c>
      <c r="E6258" s="500" t="s">
        <v>11099</v>
      </c>
      <c r="F6258" s="500" t="s">
        <v>580</v>
      </c>
      <c r="G6258" s="500" t="s">
        <v>18591</v>
      </c>
      <c r="H6258" s="500" t="s">
        <v>7006</v>
      </c>
      <c r="I6258" s="500" t="s">
        <v>688</v>
      </c>
      <c r="J6258" s="500" t="s">
        <v>689</v>
      </c>
      <c r="K6258" s="500" t="s">
        <v>2306</v>
      </c>
      <c r="L6258" s="500" t="s">
        <v>27724</v>
      </c>
      <c r="M6258" s="500" t="s">
        <v>2307</v>
      </c>
      <c r="N6258" s="500" t="s">
        <v>18592</v>
      </c>
    </row>
    <row r="6259" spans="1:14">
      <c r="A6259" s="500" t="s">
        <v>686</v>
      </c>
      <c r="B6259" s="500" t="s">
        <v>2858</v>
      </c>
      <c r="C6259" s="500" t="s">
        <v>2888</v>
      </c>
      <c r="D6259" s="500" t="s">
        <v>2889</v>
      </c>
      <c r="E6259" s="500" t="s">
        <v>11099</v>
      </c>
      <c r="F6259" s="500" t="s">
        <v>580</v>
      </c>
      <c r="G6259" s="500" t="s">
        <v>18593</v>
      </c>
      <c r="H6259" s="500" t="s">
        <v>11248</v>
      </c>
      <c r="I6259" s="500" t="s">
        <v>688</v>
      </c>
      <c r="J6259" s="500" t="s">
        <v>689</v>
      </c>
      <c r="K6259" s="500" t="s">
        <v>2306</v>
      </c>
      <c r="L6259" s="500" t="s">
        <v>27724</v>
      </c>
      <c r="M6259" s="500" t="s">
        <v>2307</v>
      </c>
      <c r="N6259" s="500" t="s">
        <v>18594</v>
      </c>
    </row>
    <row r="6260" spans="1:14">
      <c r="A6260" s="500" t="s">
        <v>686</v>
      </c>
      <c r="B6260" s="500" t="s">
        <v>2858</v>
      </c>
      <c r="C6260" s="500" t="s">
        <v>2888</v>
      </c>
      <c r="D6260" s="500" t="s">
        <v>2889</v>
      </c>
      <c r="E6260" s="500" t="s">
        <v>11099</v>
      </c>
      <c r="F6260" s="500" t="s">
        <v>580</v>
      </c>
      <c r="G6260" s="500" t="s">
        <v>18595</v>
      </c>
      <c r="H6260" s="500" t="s">
        <v>6989</v>
      </c>
      <c r="I6260" s="500" t="s">
        <v>688</v>
      </c>
      <c r="J6260" s="500" t="s">
        <v>689</v>
      </c>
      <c r="K6260" s="500" t="s">
        <v>2306</v>
      </c>
      <c r="L6260" s="500" t="s">
        <v>27724</v>
      </c>
      <c r="M6260" s="500" t="s">
        <v>2307</v>
      </c>
      <c r="N6260" s="500" t="s">
        <v>18596</v>
      </c>
    </row>
    <row r="6261" spans="1:14">
      <c r="A6261" s="500" t="s">
        <v>686</v>
      </c>
      <c r="B6261" s="500" t="s">
        <v>2858</v>
      </c>
      <c r="C6261" s="500" t="s">
        <v>2888</v>
      </c>
      <c r="D6261" s="500" t="s">
        <v>2889</v>
      </c>
      <c r="E6261" s="500" t="s">
        <v>11099</v>
      </c>
      <c r="F6261" s="500" t="s">
        <v>580</v>
      </c>
      <c r="G6261" s="500" t="s">
        <v>18597</v>
      </c>
      <c r="H6261" s="500" t="s">
        <v>11281</v>
      </c>
      <c r="I6261" s="500" t="s">
        <v>688</v>
      </c>
      <c r="J6261" s="500" t="s">
        <v>689</v>
      </c>
      <c r="K6261" s="500" t="s">
        <v>2306</v>
      </c>
      <c r="L6261" s="500" t="s">
        <v>27724</v>
      </c>
      <c r="M6261" s="500" t="s">
        <v>2307</v>
      </c>
      <c r="N6261" s="500" t="s">
        <v>18598</v>
      </c>
    </row>
    <row r="6262" spans="1:14">
      <c r="A6262" s="500" t="s">
        <v>686</v>
      </c>
      <c r="B6262" s="500" t="s">
        <v>2858</v>
      </c>
      <c r="C6262" s="500" t="s">
        <v>2888</v>
      </c>
      <c r="D6262" s="500" t="s">
        <v>2889</v>
      </c>
      <c r="E6262" s="500" t="s">
        <v>11099</v>
      </c>
      <c r="F6262" s="500" t="s">
        <v>580</v>
      </c>
      <c r="G6262" s="500" t="s">
        <v>18599</v>
      </c>
      <c r="H6262" s="500" t="s">
        <v>16051</v>
      </c>
      <c r="I6262" s="500" t="s">
        <v>688</v>
      </c>
      <c r="J6262" s="500" t="s">
        <v>689</v>
      </c>
      <c r="K6262" s="500" t="s">
        <v>2306</v>
      </c>
      <c r="L6262" s="500" t="s">
        <v>27724</v>
      </c>
      <c r="M6262" s="500" t="s">
        <v>2307</v>
      </c>
      <c r="N6262" s="500" t="s">
        <v>18600</v>
      </c>
    </row>
    <row r="6263" spans="1:14">
      <c r="A6263" s="500" t="s">
        <v>686</v>
      </c>
      <c r="B6263" s="500" t="s">
        <v>2858</v>
      </c>
      <c r="C6263" s="500" t="s">
        <v>2888</v>
      </c>
      <c r="D6263" s="500" t="s">
        <v>2889</v>
      </c>
      <c r="E6263" s="500" t="s">
        <v>11099</v>
      </c>
      <c r="F6263" s="500" t="s">
        <v>580</v>
      </c>
      <c r="G6263" s="500" t="s">
        <v>18601</v>
      </c>
      <c r="H6263" s="500" t="s">
        <v>6926</v>
      </c>
      <c r="I6263" s="500" t="s">
        <v>688</v>
      </c>
      <c r="J6263" s="500" t="s">
        <v>689</v>
      </c>
      <c r="K6263" s="500" t="s">
        <v>2306</v>
      </c>
      <c r="L6263" s="500" t="s">
        <v>27724</v>
      </c>
      <c r="M6263" s="500" t="s">
        <v>2307</v>
      </c>
      <c r="N6263" s="500" t="s">
        <v>18602</v>
      </c>
    </row>
    <row r="6264" spans="1:14">
      <c r="A6264" s="500" t="s">
        <v>686</v>
      </c>
      <c r="B6264" s="500" t="s">
        <v>2858</v>
      </c>
      <c r="C6264" s="500" t="s">
        <v>2888</v>
      </c>
      <c r="D6264" s="500" t="s">
        <v>2889</v>
      </c>
      <c r="E6264" s="500" t="s">
        <v>11099</v>
      </c>
      <c r="F6264" s="500" t="s">
        <v>580</v>
      </c>
      <c r="G6264" s="500" t="s">
        <v>18603</v>
      </c>
      <c r="H6264" s="500" t="s">
        <v>4039</v>
      </c>
      <c r="I6264" s="500" t="s">
        <v>688</v>
      </c>
      <c r="J6264" s="500" t="s">
        <v>689</v>
      </c>
      <c r="K6264" s="500" t="s">
        <v>2306</v>
      </c>
      <c r="L6264" s="500" t="s">
        <v>27724</v>
      </c>
      <c r="M6264" s="500" t="s">
        <v>2307</v>
      </c>
      <c r="N6264" s="500" t="s">
        <v>18604</v>
      </c>
    </row>
    <row r="6265" spans="1:14">
      <c r="A6265" s="500" t="s">
        <v>686</v>
      </c>
      <c r="B6265" s="500" t="s">
        <v>2858</v>
      </c>
      <c r="C6265" s="500" t="s">
        <v>2888</v>
      </c>
      <c r="D6265" s="500" t="s">
        <v>2889</v>
      </c>
      <c r="E6265" s="500" t="s">
        <v>11099</v>
      </c>
      <c r="F6265" s="500" t="s">
        <v>580</v>
      </c>
      <c r="G6265" s="500" t="s">
        <v>18605</v>
      </c>
      <c r="H6265" s="500" t="s">
        <v>11833</v>
      </c>
      <c r="I6265" s="500" t="s">
        <v>688</v>
      </c>
      <c r="J6265" s="500" t="s">
        <v>689</v>
      </c>
      <c r="K6265" s="500" t="s">
        <v>2306</v>
      </c>
      <c r="L6265" s="500" t="s">
        <v>27724</v>
      </c>
      <c r="M6265" s="500" t="s">
        <v>2307</v>
      </c>
      <c r="N6265" s="500" t="s">
        <v>18606</v>
      </c>
    </row>
    <row r="6266" spans="1:14">
      <c r="A6266" s="500" t="s">
        <v>686</v>
      </c>
      <c r="B6266" s="500" t="s">
        <v>2858</v>
      </c>
      <c r="C6266" s="500" t="s">
        <v>2888</v>
      </c>
      <c r="D6266" s="500" t="s">
        <v>2889</v>
      </c>
      <c r="E6266" s="500" t="s">
        <v>11099</v>
      </c>
      <c r="F6266" s="500" t="s">
        <v>580</v>
      </c>
      <c r="G6266" s="500" t="s">
        <v>18607</v>
      </c>
      <c r="H6266" s="500" t="s">
        <v>4157</v>
      </c>
      <c r="I6266" s="500" t="s">
        <v>688</v>
      </c>
      <c r="J6266" s="500" t="s">
        <v>689</v>
      </c>
      <c r="K6266" s="500" t="s">
        <v>2306</v>
      </c>
      <c r="L6266" s="500" t="s">
        <v>27724</v>
      </c>
      <c r="M6266" s="500" t="s">
        <v>2307</v>
      </c>
      <c r="N6266" s="500" t="s">
        <v>18608</v>
      </c>
    </row>
    <row r="6267" spans="1:14">
      <c r="A6267" s="500" t="s">
        <v>686</v>
      </c>
      <c r="B6267" s="500" t="s">
        <v>2858</v>
      </c>
      <c r="C6267" s="500" t="s">
        <v>2888</v>
      </c>
      <c r="D6267" s="500" t="s">
        <v>2889</v>
      </c>
      <c r="E6267" s="500" t="s">
        <v>11099</v>
      </c>
      <c r="F6267" s="500" t="s">
        <v>580</v>
      </c>
      <c r="G6267" s="500" t="s">
        <v>18609</v>
      </c>
      <c r="H6267" s="500" t="s">
        <v>17309</v>
      </c>
      <c r="I6267" s="500" t="s">
        <v>688</v>
      </c>
      <c r="J6267" s="500" t="s">
        <v>689</v>
      </c>
      <c r="K6267" s="500" t="s">
        <v>2306</v>
      </c>
      <c r="L6267" s="500" t="s">
        <v>27724</v>
      </c>
      <c r="M6267" s="500" t="s">
        <v>2307</v>
      </c>
      <c r="N6267" s="500" t="s">
        <v>18610</v>
      </c>
    </row>
    <row r="6268" spans="1:14">
      <c r="A6268" s="500" t="s">
        <v>686</v>
      </c>
      <c r="B6268" s="500" t="s">
        <v>2858</v>
      </c>
      <c r="C6268" s="500" t="s">
        <v>2888</v>
      </c>
      <c r="D6268" s="500" t="s">
        <v>2889</v>
      </c>
      <c r="E6268" s="500" t="s">
        <v>11099</v>
      </c>
      <c r="F6268" s="500" t="s">
        <v>580</v>
      </c>
      <c r="G6268" s="500" t="s">
        <v>18611</v>
      </c>
      <c r="H6268" s="500" t="s">
        <v>13122</v>
      </c>
      <c r="I6268" s="500" t="s">
        <v>688</v>
      </c>
      <c r="J6268" s="500" t="s">
        <v>689</v>
      </c>
      <c r="K6268" s="500" t="s">
        <v>2306</v>
      </c>
      <c r="L6268" s="500" t="s">
        <v>27724</v>
      </c>
      <c r="M6268" s="500" t="s">
        <v>2307</v>
      </c>
      <c r="N6268" s="500" t="s">
        <v>18612</v>
      </c>
    </row>
    <row r="6269" spans="1:14">
      <c r="A6269" s="500" t="s">
        <v>686</v>
      </c>
      <c r="B6269" s="500" t="s">
        <v>2858</v>
      </c>
      <c r="C6269" s="500" t="s">
        <v>2888</v>
      </c>
      <c r="D6269" s="500" t="s">
        <v>2889</v>
      </c>
      <c r="E6269" s="500" t="s">
        <v>11099</v>
      </c>
      <c r="F6269" s="500" t="s">
        <v>580</v>
      </c>
      <c r="G6269" s="500" t="s">
        <v>18613</v>
      </c>
      <c r="H6269" s="500" t="s">
        <v>17813</v>
      </c>
      <c r="I6269" s="500" t="s">
        <v>688</v>
      </c>
      <c r="J6269" s="500" t="s">
        <v>689</v>
      </c>
      <c r="K6269" s="500" t="s">
        <v>2306</v>
      </c>
      <c r="L6269" s="500" t="s">
        <v>27724</v>
      </c>
      <c r="M6269" s="500" t="s">
        <v>2307</v>
      </c>
      <c r="N6269" s="500" t="s">
        <v>18614</v>
      </c>
    </row>
    <row r="6270" spans="1:14">
      <c r="A6270" s="500" t="s">
        <v>686</v>
      </c>
      <c r="B6270" s="500" t="s">
        <v>2858</v>
      </c>
      <c r="C6270" s="500" t="s">
        <v>2888</v>
      </c>
      <c r="D6270" s="500" t="s">
        <v>2889</v>
      </c>
      <c r="E6270" s="500" t="s">
        <v>11099</v>
      </c>
      <c r="F6270" s="500" t="s">
        <v>580</v>
      </c>
      <c r="G6270" s="500" t="s">
        <v>18615</v>
      </c>
      <c r="H6270" s="500" t="s">
        <v>7006</v>
      </c>
      <c r="I6270" s="500" t="s">
        <v>688</v>
      </c>
      <c r="J6270" s="500" t="s">
        <v>689</v>
      </c>
      <c r="K6270" s="500" t="s">
        <v>2306</v>
      </c>
      <c r="L6270" s="500" t="s">
        <v>27724</v>
      </c>
      <c r="M6270" s="500" t="s">
        <v>2307</v>
      </c>
      <c r="N6270" s="500" t="s">
        <v>18616</v>
      </c>
    </row>
    <row r="6271" spans="1:14">
      <c r="A6271" s="500" t="s">
        <v>686</v>
      </c>
      <c r="B6271" s="500" t="s">
        <v>2858</v>
      </c>
      <c r="C6271" s="500" t="s">
        <v>2888</v>
      </c>
      <c r="D6271" s="500" t="s">
        <v>2889</v>
      </c>
      <c r="E6271" s="500" t="s">
        <v>11099</v>
      </c>
      <c r="F6271" s="500" t="s">
        <v>580</v>
      </c>
      <c r="G6271" s="500" t="s">
        <v>18617</v>
      </c>
      <c r="H6271" s="500" t="s">
        <v>11248</v>
      </c>
      <c r="I6271" s="500" t="s">
        <v>688</v>
      </c>
      <c r="J6271" s="500" t="s">
        <v>689</v>
      </c>
      <c r="K6271" s="500" t="s">
        <v>2306</v>
      </c>
      <c r="L6271" s="500" t="s">
        <v>27724</v>
      </c>
      <c r="M6271" s="500" t="s">
        <v>2307</v>
      </c>
      <c r="N6271" s="500" t="s">
        <v>18618</v>
      </c>
    </row>
    <row r="6272" spans="1:14">
      <c r="A6272" s="500" t="s">
        <v>686</v>
      </c>
      <c r="B6272" s="500" t="s">
        <v>2858</v>
      </c>
      <c r="C6272" s="500" t="s">
        <v>2888</v>
      </c>
      <c r="D6272" s="500" t="s">
        <v>2889</v>
      </c>
      <c r="E6272" s="500" t="s">
        <v>11099</v>
      </c>
      <c r="F6272" s="500" t="s">
        <v>580</v>
      </c>
      <c r="G6272" s="500" t="s">
        <v>18619</v>
      </c>
      <c r="H6272" s="500" t="s">
        <v>18620</v>
      </c>
      <c r="I6272" s="500" t="s">
        <v>688</v>
      </c>
      <c r="J6272" s="500" t="s">
        <v>689</v>
      </c>
      <c r="K6272" s="500" t="s">
        <v>2306</v>
      </c>
      <c r="L6272" s="500" t="s">
        <v>27724</v>
      </c>
      <c r="M6272" s="500" t="s">
        <v>2307</v>
      </c>
      <c r="N6272" s="500" t="s">
        <v>18621</v>
      </c>
    </row>
    <row r="6273" spans="1:14">
      <c r="A6273" s="500" t="s">
        <v>686</v>
      </c>
      <c r="B6273" s="500" t="s">
        <v>2858</v>
      </c>
      <c r="C6273" s="500" t="s">
        <v>2888</v>
      </c>
      <c r="D6273" s="500" t="s">
        <v>2889</v>
      </c>
      <c r="E6273" s="500" t="s">
        <v>11099</v>
      </c>
      <c r="F6273" s="500" t="s">
        <v>580</v>
      </c>
      <c r="G6273" s="500" t="s">
        <v>18622</v>
      </c>
      <c r="H6273" s="500" t="s">
        <v>15597</v>
      </c>
      <c r="I6273" s="500" t="s">
        <v>688</v>
      </c>
      <c r="J6273" s="500" t="s">
        <v>689</v>
      </c>
      <c r="K6273" s="500" t="s">
        <v>2306</v>
      </c>
      <c r="L6273" s="500" t="s">
        <v>27724</v>
      </c>
      <c r="M6273" s="500" t="s">
        <v>2307</v>
      </c>
      <c r="N6273" s="500" t="s">
        <v>18623</v>
      </c>
    </row>
    <row r="6274" spans="1:14">
      <c r="A6274" s="500" t="s">
        <v>686</v>
      </c>
      <c r="B6274" s="500" t="s">
        <v>2858</v>
      </c>
      <c r="C6274" s="500" t="s">
        <v>2888</v>
      </c>
      <c r="D6274" s="500" t="s">
        <v>2889</v>
      </c>
      <c r="E6274" s="500" t="s">
        <v>11099</v>
      </c>
      <c r="F6274" s="500" t="s">
        <v>580</v>
      </c>
      <c r="G6274" s="500" t="s">
        <v>18624</v>
      </c>
      <c r="H6274" s="500" t="s">
        <v>11088</v>
      </c>
      <c r="I6274" s="500" t="s">
        <v>688</v>
      </c>
      <c r="J6274" s="500" t="s">
        <v>689</v>
      </c>
      <c r="K6274" s="500" t="s">
        <v>2306</v>
      </c>
      <c r="L6274" s="500" t="s">
        <v>27724</v>
      </c>
      <c r="M6274" s="500" t="s">
        <v>2307</v>
      </c>
      <c r="N6274" s="500" t="s">
        <v>18625</v>
      </c>
    </row>
    <row r="6275" spans="1:14">
      <c r="A6275" s="500" t="s">
        <v>686</v>
      </c>
      <c r="B6275" s="500" t="s">
        <v>2858</v>
      </c>
      <c r="C6275" s="500" t="s">
        <v>2888</v>
      </c>
      <c r="D6275" s="500" t="s">
        <v>2889</v>
      </c>
      <c r="E6275" s="500" t="s">
        <v>11099</v>
      </c>
      <c r="F6275" s="500" t="s">
        <v>580</v>
      </c>
      <c r="G6275" s="500" t="s">
        <v>18626</v>
      </c>
      <c r="H6275" s="500" t="s">
        <v>12908</v>
      </c>
      <c r="I6275" s="500" t="s">
        <v>688</v>
      </c>
      <c r="J6275" s="500" t="s">
        <v>689</v>
      </c>
      <c r="K6275" s="500" t="s">
        <v>2306</v>
      </c>
      <c r="L6275" s="500" t="s">
        <v>27724</v>
      </c>
      <c r="M6275" s="500" t="s">
        <v>2307</v>
      </c>
      <c r="N6275" s="500" t="s">
        <v>18627</v>
      </c>
    </row>
    <row r="6276" spans="1:14">
      <c r="A6276" s="500" t="s">
        <v>686</v>
      </c>
      <c r="B6276" s="500" t="s">
        <v>2858</v>
      </c>
      <c r="C6276" s="500" t="s">
        <v>2888</v>
      </c>
      <c r="D6276" s="500" t="s">
        <v>2889</v>
      </c>
      <c r="E6276" s="500" t="s">
        <v>11099</v>
      </c>
      <c r="F6276" s="500" t="s">
        <v>580</v>
      </c>
      <c r="G6276" s="500" t="s">
        <v>18628</v>
      </c>
      <c r="H6276" s="500" t="s">
        <v>16353</v>
      </c>
      <c r="I6276" s="500" t="s">
        <v>688</v>
      </c>
      <c r="J6276" s="500" t="s">
        <v>689</v>
      </c>
      <c r="K6276" s="500" t="s">
        <v>2306</v>
      </c>
      <c r="L6276" s="500" t="s">
        <v>27724</v>
      </c>
      <c r="M6276" s="500" t="s">
        <v>2307</v>
      </c>
      <c r="N6276" s="500" t="s">
        <v>18629</v>
      </c>
    </row>
    <row r="6277" spans="1:14">
      <c r="A6277" s="500" t="s">
        <v>686</v>
      </c>
      <c r="B6277" s="500" t="s">
        <v>2858</v>
      </c>
      <c r="C6277" s="500" t="s">
        <v>2888</v>
      </c>
      <c r="D6277" s="500" t="s">
        <v>2889</v>
      </c>
      <c r="E6277" s="500" t="s">
        <v>11099</v>
      </c>
      <c r="F6277" s="500" t="s">
        <v>580</v>
      </c>
      <c r="G6277" s="500" t="s">
        <v>18630</v>
      </c>
      <c r="H6277" s="500" t="s">
        <v>12834</v>
      </c>
      <c r="I6277" s="500" t="s">
        <v>688</v>
      </c>
      <c r="J6277" s="500" t="s">
        <v>689</v>
      </c>
      <c r="K6277" s="500" t="s">
        <v>2306</v>
      </c>
      <c r="L6277" s="500" t="s">
        <v>27724</v>
      </c>
      <c r="M6277" s="500" t="s">
        <v>2307</v>
      </c>
      <c r="N6277" s="500" t="s">
        <v>18631</v>
      </c>
    </row>
    <row r="6278" spans="1:14">
      <c r="A6278" s="500" t="s">
        <v>686</v>
      </c>
      <c r="B6278" s="500" t="s">
        <v>2858</v>
      </c>
      <c r="C6278" s="500" t="s">
        <v>2888</v>
      </c>
      <c r="D6278" s="500" t="s">
        <v>2889</v>
      </c>
      <c r="E6278" s="500" t="s">
        <v>11099</v>
      </c>
      <c r="F6278" s="500" t="s">
        <v>580</v>
      </c>
      <c r="G6278" s="500" t="s">
        <v>18632</v>
      </c>
      <c r="H6278" s="500" t="s">
        <v>11336</v>
      </c>
      <c r="I6278" s="500" t="s">
        <v>688</v>
      </c>
      <c r="J6278" s="500" t="s">
        <v>689</v>
      </c>
      <c r="K6278" s="500" t="s">
        <v>2306</v>
      </c>
      <c r="L6278" s="500" t="s">
        <v>27724</v>
      </c>
      <c r="M6278" s="500" t="s">
        <v>2307</v>
      </c>
      <c r="N6278" s="500" t="s">
        <v>18633</v>
      </c>
    </row>
    <row r="6279" spans="1:14">
      <c r="A6279" s="500" t="s">
        <v>686</v>
      </c>
      <c r="B6279" s="500" t="s">
        <v>2858</v>
      </c>
      <c r="C6279" s="500" t="s">
        <v>2888</v>
      </c>
      <c r="D6279" s="500" t="s">
        <v>2889</v>
      </c>
      <c r="E6279" s="500" t="s">
        <v>11099</v>
      </c>
      <c r="F6279" s="500" t="s">
        <v>580</v>
      </c>
      <c r="G6279" s="500" t="s">
        <v>18634</v>
      </c>
      <c r="H6279" s="500" t="s">
        <v>17107</v>
      </c>
      <c r="I6279" s="500" t="s">
        <v>688</v>
      </c>
      <c r="J6279" s="500" t="s">
        <v>689</v>
      </c>
      <c r="K6279" s="500" t="s">
        <v>2306</v>
      </c>
      <c r="L6279" s="500" t="s">
        <v>27724</v>
      </c>
      <c r="M6279" s="500" t="s">
        <v>2307</v>
      </c>
      <c r="N6279" s="500" t="s">
        <v>18635</v>
      </c>
    </row>
    <row r="6280" spans="1:14">
      <c r="A6280" s="500" t="s">
        <v>686</v>
      </c>
      <c r="B6280" s="500" t="s">
        <v>2858</v>
      </c>
      <c r="C6280" s="500" t="s">
        <v>2888</v>
      </c>
      <c r="D6280" s="500" t="s">
        <v>2889</v>
      </c>
      <c r="E6280" s="500" t="s">
        <v>11099</v>
      </c>
      <c r="F6280" s="500" t="s">
        <v>580</v>
      </c>
      <c r="G6280" s="500" t="s">
        <v>18636</v>
      </c>
      <c r="H6280" s="500" t="s">
        <v>11347</v>
      </c>
      <c r="I6280" s="500" t="s">
        <v>688</v>
      </c>
      <c r="J6280" s="500" t="s">
        <v>689</v>
      </c>
      <c r="K6280" s="500" t="s">
        <v>2306</v>
      </c>
      <c r="L6280" s="500" t="s">
        <v>27724</v>
      </c>
      <c r="M6280" s="500" t="s">
        <v>2307</v>
      </c>
      <c r="N6280" s="500" t="s">
        <v>18637</v>
      </c>
    </row>
    <row r="6281" spans="1:14">
      <c r="A6281" s="500" t="s">
        <v>686</v>
      </c>
      <c r="B6281" s="500" t="s">
        <v>2858</v>
      </c>
      <c r="C6281" s="500" t="s">
        <v>2888</v>
      </c>
      <c r="D6281" s="500" t="s">
        <v>2889</v>
      </c>
      <c r="E6281" s="500" t="s">
        <v>11099</v>
      </c>
      <c r="F6281" s="500" t="s">
        <v>580</v>
      </c>
      <c r="G6281" s="500" t="s">
        <v>18638</v>
      </c>
      <c r="H6281" s="500" t="s">
        <v>17611</v>
      </c>
      <c r="I6281" s="500" t="s">
        <v>688</v>
      </c>
      <c r="J6281" s="500" t="s">
        <v>689</v>
      </c>
      <c r="K6281" s="500" t="s">
        <v>2306</v>
      </c>
      <c r="L6281" s="500" t="s">
        <v>27724</v>
      </c>
      <c r="M6281" s="500" t="s">
        <v>2307</v>
      </c>
      <c r="N6281" s="500" t="s">
        <v>18639</v>
      </c>
    </row>
    <row r="6282" spans="1:14">
      <c r="A6282" s="500" t="s">
        <v>686</v>
      </c>
      <c r="B6282" s="500" t="s">
        <v>2858</v>
      </c>
      <c r="C6282" s="500" t="s">
        <v>2888</v>
      </c>
      <c r="D6282" s="500" t="s">
        <v>2889</v>
      </c>
      <c r="E6282" s="500" t="s">
        <v>11099</v>
      </c>
      <c r="F6282" s="500" t="s">
        <v>580</v>
      </c>
      <c r="G6282" s="500" t="s">
        <v>18640</v>
      </c>
      <c r="H6282" s="500" t="s">
        <v>11259</v>
      </c>
      <c r="I6282" s="500" t="s">
        <v>688</v>
      </c>
      <c r="J6282" s="500" t="s">
        <v>689</v>
      </c>
      <c r="K6282" s="500" t="s">
        <v>2306</v>
      </c>
      <c r="L6282" s="500" t="s">
        <v>27724</v>
      </c>
      <c r="M6282" s="500" t="s">
        <v>2307</v>
      </c>
      <c r="N6282" s="500" t="s">
        <v>18641</v>
      </c>
    </row>
    <row r="6283" spans="1:14">
      <c r="A6283" s="500" t="s">
        <v>686</v>
      </c>
      <c r="B6283" s="500" t="s">
        <v>2858</v>
      </c>
      <c r="C6283" s="500" t="s">
        <v>2888</v>
      </c>
      <c r="D6283" s="500" t="s">
        <v>2889</v>
      </c>
      <c r="E6283" s="500" t="s">
        <v>11099</v>
      </c>
      <c r="F6283" s="500" t="s">
        <v>580</v>
      </c>
      <c r="G6283" s="500" t="s">
        <v>18642</v>
      </c>
      <c r="H6283" s="500" t="s">
        <v>11095</v>
      </c>
      <c r="I6283" s="500" t="s">
        <v>688</v>
      </c>
      <c r="J6283" s="500" t="s">
        <v>689</v>
      </c>
      <c r="K6283" s="500" t="s">
        <v>2306</v>
      </c>
      <c r="L6283" s="500" t="s">
        <v>27724</v>
      </c>
      <c r="M6283" s="500" t="s">
        <v>2307</v>
      </c>
      <c r="N6283" s="500" t="s">
        <v>18643</v>
      </c>
    </row>
    <row r="6284" spans="1:14">
      <c r="A6284" s="500" t="s">
        <v>686</v>
      </c>
      <c r="B6284" s="500" t="s">
        <v>2858</v>
      </c>
      <c r="C6284" s="500" t="s">
        <v>2888</v>
      </c>
      <c r="D6284" s="500" t="s">
        <v>2889</v>
      </c>
      <c r="E6284" s="500" t="s">
        <v>11099</v>
      </c>
      <c r="F6284" s="500" t="s">
        <v>580</v>
      </c>
      <c r="G6284" s="500" t="s">
        <v>18644</v>
      </c>
      <c r="H6284" s="500" t="s">
        <v>18367</v>
      </c>
      <c r="I6284" s="500" t="s">
        <v>688</v>
      </c>
      <c r="J6284" s="500" t="s">
        <v>689</v>
      </c>
      <c r="K6284" s="500" t="s">
        <v>2306</v>
      </c>
      <c r="L6284" s="500" t="s">
        <v>27724</v>
      </c>
      <c r="M6284" s="500" t="s">
        <v>2307</v>
      </c>
      <c r="N6284" s="500" t="s">
        <v>18645</v>
      </c>
    </row>
    <row r="6285" spans="1:14">
      <c r="A6285" s="500" t="s">
        <v>686</v>
      </c>
      <c r="B6285" s="500" t="s">
        <v>2858</v>
      </c>
      <c r="C6285" s="500" t="s">
        <v>2888</v>
      </c>
      <c r="D6285" s="500" t="s">
        <v>2889</v>
      </c>
      <c r="E6285" s="500" t="s">
        <v>11099</v>
      </c>
      <c r="F6285" s="500" t="s">
        <v>580</v>
      </c>
      <c r="G6285" s="500" t="s">
        <v>18646</v>
      </c>
      <c r="H6285" s="500" t="s">
        <v>15597</v>
      </c>
      <c r="I6285" s="500" t="s">
        <v>688</v>
      </c>
      <c r="J6285" s="500" t="s">
        <v>689</v>
      </c>
      <c r="K6285" s="500" t="s">
        <v>2306</v>
      </c>
      <c r="L6285" s="500" t="s">
        <v>27724</v>
      </c>
      <c r="M6285" s="500" t="s">
        <v>2307</v>
      </c>
      <c r="N6285" s="500" t="s">
        <v>18647</v>
      </c>
    </row>
    <row r="6286" spans="1:14">
      <c r="A6286" s="500" t="s">
        <v>686</v>
      </c>
      <c r="B6286" s="500" t="s">
        <v>2858</v>
      </c>
      <c r="C6286" s="500" t="s">
        <v>2888</v>
      </c>
      <c r="D6286" s="500" t="s">
        <v>2889</v>
      </c>
      <c r="E6286" s="500" t="s">
        <v>11099</v>
      </c>
      <c r="F6286" s="500" t="s">
        <v>580</v>
      </c>
      <c r="G6286" s="500" t="s">
        <v>18648</v>
      </c>
      <c r="H6286" s="500" t="s">
        <v>11088</v>
      </c>
      <c r="I6286" s="500" t="s">
        <v>688</v>
      </c>
      <c r="J6286" s="500" t="s">
        <v>689</v>
      </c>
      <c r="K6286" s="500" t="s">
        <v>2306</v>
      </c>
      <c r="L6286" s="500" t="s">
        <v>27724</v>
      </c>
      <c r="M6286" s="500" t="s">
        <v>2307</v>
      </c>
      <c r="N6286" s="500" t="s">
        <v>18649</v>
      </c>
    </row>
    <row r="6287" spans="1:14">
      <c r="A6287" s="500" t="s">
        <v>686</v>
      </c>
      <c r="B6287" s="500" t="s">
        <v>2858</v>
      </c>
      <c r="C6287" s="500" t="s">
        <v>2888</v>
      </c>
      <c r="D6287" s="500" t="s">
        <v>2889</v>
      </c>
      <c r="E6287" s="500" t="s">
        <v>11099</v>
      </c>
      <c r="F6287" s="500" t="s">
        <v>580</v>
      </c>
      <c r="G6287" s="500" t="s">
        <v>18650</v>
      </c>
      <c r="H6287" s="500" t="s">
        <v>12908</v>
      </c>
      <c r="I6287" s="500" t="s">
        <v>688</v>
      </c>
      <c r="J6287" s="500" t="s">
        <v>689</v>
      </c>
      <c r="K6287" s="500" t="s">
        <v>2306</v>
      </c>
      <c r="L6287" s="500" t="s">
        <v>27724</v>
      </c>
      <c r="M6287" s="500" t="s">
        <v>2307</v>
      </c>
      <c r="N6287" s="500" t="s">
        <v>18651</v>
      </c>
    </row>
    <row r="6288" spans="1:14">
      <c r="A6288" s="500" t="s">
        <v>686</v>
      </c>
      <c r="B6288" s="500" t="s">
        <v>2858</v>
      </c>
      <c r="C6288" s="500" t="s">
        <v>2888</v>
      </c>
      <c r="D6288" s="500" t="s">
        <v>2889</v>
      </c>
      <c r="E6288" s="500" t="s">
        <v>11099</v>
      </c>
      <c r="F6288" s="500" t="s">
        <v>580</v>
      </c>
      <c r="G6288" s="500" t="s">
        <v>18652</v>
      </c>
      <c r="H6288" s="500" t="s">
        <v>16353</v>
      </c>
      <c r="I6288" s="500" t="s">
        <v>688</v>
      </c>
      <c r="J6288" s="500" t="s">
        <v>689</v>
      </c>
      <c r="K6288" s="500" t="s">
        <v>2306</v>
      </c>
      <c r="L6288" s="500" t="s">
        <v>27724</v>
      </c>
      <c r="M6288" s="500" t="s">
        <v>2307</v>
      </c>
      <c r="N6288" s="500" t="s">
        <v>18653</v>
      </c>
    </row>
    <row r="6289" spans="1:14">
      <c r="A6289" s="500" t="s">
        <v>686</v>
      </c>
      <c r="B6289" s="500" t="s">
        <v>2858</v>
      </c>
      <c r="C6289" s="500" t="s">
        <v>2888</v>
      </c>
      <c r="D6289" s="500" t="s">
        <v>2889</v>
      </c>
      <c r="E6289" s="500" t="s">
        <v>11099</v>
      </c>
      <c r="F6289" s="500" t="s">
        <v>580</v>
      </c>
      <c r="G6289" s="500" t="s">
        <v>18654</v>
      </c>
      <c r="H6289" s="500" t="s">
        <v>12834</v>
      </c>
      <c r="I6289" s="500" t="s">
        <v>688</v>
      </c>
      <c r="J6289" s="500" t="s">
        <v>689</v>
      </c>
      <c r="K6289" s="500" t="s">
        <v>2306</v>
      </c>
      <c r="L6289" s="500" t="s">
        <v>27724</v>
      </c>
      <c r="M6289" s="500" t="s">
        <v>2307</v>
      </c>
      <c r="N6289" s="500" t="s">
        <v>18655</v>
      </c>
    </row>
    <row r="6290" spans="1:14">
      <c r="A6290" s="500" t="s">
        <v>686</v>
      </c>
      <c r="B6290" s="500" t="s">
        <v>2858</v>
      </c>
      <c r="C6290" s="500" t="s">
        <v>2888</v>
      </c>
      <c r="D6290" s="500" t="s">
        <v>2889</v>
      </c>
      <c r="E6290" s="500" t="s">
        <v>11099</v>
      </c>
      <c r="F6290" s="500" t="s">
        <v>580</v>
      </c>
      <c r="G6290" s="500" t="s">
        <v>18656</v>
      </c>
      <c r="H6290" s="500" t="s">
        <v>11336</v>
      </c>
      <c r="I6290" s="500" t="s">
        <v>688</v>
      </c>
      <c r="J6290" s="500" t="s">
        <v>689</v>
      </c>
      <c r="K6290" s="500" t="s">
        <v>2306</v>
      </c>
      <c r="L6290" s="500" t="s">
        <v>27724</v>
      </c>
      <c r="M6290" s="500" t="s">
        <v>2307</v>
      </c>
      <c r="N6290" s="500" t="s">
        <v>18657</v>
      </c>
    </row>
    <row r="6291" spans="1:14">
      <c r="A6291" s="500" t="s">
        <v>686</v>
      </c>
      <c r="B6291" s="500" t="s">
        <v>2858</v>
      </c>
      <c r="C6291" s="500" t="s">
        <v>2888</v>
      </c>
      <c r="D6291" s="500" t="s">
        <v>2889</v>
      </c>
      <c r="E6291" s="500" t="s">
        <v>11099</v>
      </c>
      <c r="F6291" s="500" t="s">
        <v>580</v>
      </c>
      <c r="G6291" s="500" t="s">
        <v>18658</v>
      </c>
      <c r="H6291" s="500" t="s">
        <v>17107</v>
      </c>
      <c r="I6291" s="500" t="s">
        <v>688</v>
      </c>
      <c r="J6291" s="500" t="s">
        <v>689</v>
      </c>
      <c r="K6291" s="500" t="s">
        <v>2306</v>
      </c>
      <c r="L6291" s="500" t="s">
        <v>27724</v>
      </c>
      <c r="M6291" s="500" t="s">
        <v>2307</v>
      </c>
      <c r="N6291" s="500" t="s">
        <v>18659</v>
      </c>
    </row>
    <row r="6292" spans="1:14">
      <c r="A6292" s="500" t="s">
        <v>686</v>
      </c>
      <c r="B6292" s="500" t="s">
        <v>2858</v>
      </c>
      <c r="C6292" s="500" t="s">
        <v>2888</v>
      </c>
      <c r="D6292" s="500" t="s">
        <v>2889</v>
      </c>
      <c r="E6292" s="500" t="s">
        <v>11099</v>
      </c>
      <c r="F6292" s="500" t="s">
        <v>580</v>
      </c>
      <c r="G6292" s="500" t="s">
        <v>18660</v>
      </c>
      <c r="H6292" s="500" t="s">
        <v>11347</v>
      </c>
      <c r="I6292" s="500" t="s">
        <v>688</v>
      </c>
      <c r="J6292" s="500" t="s">
        <v>689</v>
      </c>
      <c r="K6292" s="500" t="s">
        <v>2306</v>
      </c>
      <c r="L6292" s="500" t="s">
        <v>27724</v>
      </c>
      <c r="M6292" s="500" t="s">
        <v>2307</v>
      </c>
      <c r="N6292" s="500" t="s">
        <v>18661</v>
      </c>
    </row>
    <row r="6293" spans="1:14">
      <c r="A6293" s="500" t="s">
        <v>686</v>
      </c>
      <c r="B6293" s="500" t="s">
        <v>2858</v>
      </c>
      <c r="C6293" s="500" t="s">
        <v>2888</v>
      </c>
      <c r="D6293" s="500" t="s">
        <v>2889</v>
      </c>
      <c r="E6293" s="500" t="s">
        <v>11099</v>
      </c>
      <c r="F6293" s="500" t="s">
        <v>580</v>
      </c>
      <c r="G6293" s="500" t="s">
        <v>18662</v>
      </c>
      <c r="H6293" s="500" t="s">
        <v>17611</v>
      </c>
      <c r="I6293" s="500" t="s">
        <v>688</v>
      </c>
      <c r="J6293" s="500" t="s">
        <v>689</v>
      </c>
      <c r="K6293" s="500" t="s">
        <v>2306</v>
      </c>
      <c r="L6293" s="500" t="s">
        <v>27724</v>
      </c>
      <c r="M6293" s="500" t="s">
        <v>2307</v>
      </c>
      <c r="N6293" s="500" t="s">
        <v>18663</v>
      </c>
    </row>
    <row r="6294" spans="1:14">
      <c r="A6294" s="500" t="s">
        <v>686</v>
      </c>
      <c r="B6294" s="500" t="s">
        <v>2858</v>
      </c>
      <c r="C6294" s="500" t="s">
        <v>2888</v>
      </c>
      <c r="D6294" s="500" t="s">
        <v>2889</v>
      </c>
      <c r="E6294" s="500" t="s">
        <v>11099</v>
      </c>
      <c r="F6294" s="500" t="s">
        <v>580</v>
      </c>
      <c r="G6294" s="500" t="s">
        <v>18664</v>
      </c>
      <c r="H6294" s="500" t="s">
        <v>11259</v>
      </c>
      <c r="I6294" s="500" t="s">
        <v>688</v>
      </c>
      <c r="J6294" s="500" t="s">
        <v>689</v>
      </c>
      <c r="K6294" s="500" t="s">
        <v>2306</v>
      </c>
      <c r="L6294" s="500" t="s">
        <v>27724</v>
      </c>
      <c r="M6294" s="500" t="s">
        <v>2307</v>
      </c>
      <c r="N6294" s="500" t="s">
        <v>18665</v>
      </c>
    </row>
    <row r="6295" spans="1:14">
      <c r="A6295" s="500" t="s">
        <v>686</v>
      </c>
      <c r="B6295" s="500" t="s">
        <v>2858</v>
      </c>
      <c r="C6295" s="500" t="s">
        <v>2888</v>
      </c>
      <c r="D6295" s="500" t="s">
        <v>2889</v>
      </c>
      <c r="E6295" s="500" t="s">
        <v>11099</v>
      </c>
      <c r="F6295" s="500" t="s">
        <v>580</v>
      </c>
      <c r="G6295" s="500" t="s">
        <v>18666</v>
      </c>
      <c r="H6295" s="500" t="s">
        <v>11095</v>
      </c>
      <c r="I6295" s="500" t="s">
        <v>688</v>
      </c>
      <c r="J6295" s="500" t="s">
        <v>689</v>
      </c>
      <c r="K6295" s="500" t="s">
        <v>2306</v>
      </c>
      <c r="L6295" s="500" t="s">
        <v>27724</v>
      </c>
      <c r="M6295" s="500" t="s">
        <v>2307</v>
      </c>
      <c r="N6295" s="500" t="s">
        <v>18667</v>
      </c>
    </row>
    <row r="6296" spans="1:14">
      <c r="A6296" s="500" t="s">
        <v>686</v>
      </c>
      <c r="B6296" s="500" t="s">
        <v>2858</v>
      </c>
      <c r="C6296" s="500" t="s">
        <v>2888</v>
      </c>
      <c r="D6296" s="500" t="s">
        <v>2889</v>
      </c>
      <c r="E6296" s="500" t="s">
        <v>11099</v>
      </c>
      <c r="F6296" s="500" t="s">
        <v>580</v>
      </c>
      <c r="G6296" s="500" t="s">
        <v>18668</v>
      </c>
      <c r="H6296" s="500" t="s">
        <v>18367</v>
      </c>
      <c r="I6296" s="500" t="s">
        <v>688</v>
      </c>
      <c r="J6296" s="500" t="s">
        <v>689</v>
      </c>
      <c r="K6296" s="500" t="s">
        <v>2306</v>
      </c>
      <c r="L6296" s="500" t="s">
        <v>27724</v>
      </c>
      <c r="M6296" s="500" t="s">
        <v>2307</v>
      </c>
      <c r="N6296" s="500" t="s">
        <v>18669</v>
      </c>
    </row>
    <row r="6297" spans="1:14">
      <c r="A6297" s="500" t="s">
        <v>686</v>
      </c>
      <c r="B6297" s="500" t="s">
        <v>2858</v>
      </c>
      <c r="C6297" s="500" t="s">
        <v>2888</v>
      </c>
      <c r="D6297" s="500" t="s">
        <v>2889</v>
      </c>
      <c r="E6297" s="500" t="s">
        <v>11099</v>
      </c>
      <c r="F6297" s="500" t="s">
        <v>580</v>
      </c>
      <c r="G6297" s="500" t="s">
        <v>18670</v>
      </c>
      <c r="H6297" s="500" t="s">
        <v>18671</v>
      </c>
      <c r="I6297" s="500" t="s">
        <v>688</v>
      </c>
      <c r="J6297" s="500" t="s">
        <v>689</v>
      </c>
      <c r="K6297" s="500" t="s">
        <v>2306</v>
      </c>
      <c r="L6297" s="500" t="s">
        <v>27724</v>
      </c>
      <c r="M6297" s="500" t="s">
        <v>2307</v>
      </c>
      <c r="N6297" s="500" t="s">
        <v>18672</v>
      </c>
    </row>
    <row r="6298" spans="1:14">
      <c r="A6298" s="500" t="s">
        <v>686</v>
      </c>
      <c r="B6298" s="500" t="s">
        <v>2858</v>
      </c>
      <c r="C6298" s="500" t="s">
        <v>2888</v>
      </c>
      <c r="D6298" s="500" t="s">
        <v>2889</v>
      </c>
      <c r="E6298" s="500" t="s">
        <v>11099</v>
      </c>
      <c r="F6298" s="500" t="s">
        <v>580</v>
      </c>
      <c r="G6298" s="500" t="s">
        <v>18673</v>
      </c>
      <c r="H6298" s="500" t="s">
        <v>14435</v>
      </c>
      <c r="I6298" s="500" t="s">
        <v>688</v>
      </c>
      <c r="J6298" s="500" t="s">
        <v>689</v>
      </c>
      <c r="K6298" s="500" t="s">
        <v>2306</v>
      </c>
      <c r="L6298" s="500" t="s">
        <v>27724</v>
      </c>
      <c r="M6298" s="500" t="s">
        <v>2307</v>
      </c>
      <c r="N6298" s="500" t="s">
        <v>18674</v>
      </c>
    </row>
    <row r="6299" spans="1:14">
      <c r="A6299" s="500" t="s">
        <v>686</v>
      </c>
      <c r="B6299" s="500" t="s">
        <v>2858</v>
      </c>
      <c r="C6299" s="500" t="s">
        <v>2888</v>
      </c>
      <c r="D6299" s="500" t="s">
        <v>2889</v>
      </c>
      <c r="E6299" s="500" t="s">
        <v>11099</v>
      </c>
      <c r="F6299" s="500" t="s">
        <v>580</v>
      </c>
      <c r="G6299" s="500" t="s">
        <v>18675</v>
      </c>
      <c r="H6299" s="500" t="s">
        <v>11044</v>
      </c>
      <c r="I6299" s="500" t="s">
        <v>688</v>
      </c>
      <c r="J6299" s="500" t="s">
        <v>689</v>
      </c>
      <c r="K6299" s="500" t="s">
        <v>2306</v>
      </c>
      <c r="L6299" s="500" t="s">
        <v>27724</v>
      </c>
      <c r="M6299" s="500" t="s">
        <v>2307</v>
      </c>
      <c r="N6299" s="500" t="s">
        <v>18676</v>
      </c>
    </row>
    <row r="6300" spans="1:14">
      <c r="A6300" s="500" t="s">
        <v>686</v>
      </c>
      <c r="B6300" s="500" t="s">
        <v>2858</v>
      </c>
      <c r="C6300" s="500" t="s">
        <v>2888</v>
      </c>
      <c r="D6300" s="500" t="s">
        <v>2889</v>
      </c>
      <c r="E6300" s="500" t="s">
        <v>11099</v>
      </c>
      <c r="F6300" s="500" t="s">
        <v>580</v>
      </c>
      <c r="G6300" s="500" t="s">
        <v>18677</v>
      </c>
      <c r="H6300" s="500" t="s">
        <v>3969</v>
      </c>
      <c r="I6300" s="500" t="s">
        <v>688</v>
      </c>
      <c r="J6300" s="500" t="s">
        <v>689</v>
      </c>
      <c r="K6300" s="500" t="s">
        <v>2306</v>
      </c>
      <c r="L6300" s="500" t="s">
        <v>27724</v>
      </c>
      <c r="M6300" s="500" t="s">
        <v>2307</v>
      </c>
      <c r="N6300" s="500" t="s">
        <v>18678</v>
      </c>
    </row>
    <row r="6301" spans="1:14">
      <c r="A6301" s="500" t="s">
        <v>686</v>
      </c>
      <c r="B6301" s="500" t="s">
        <v>2858</v>
      </c>
      <c r="C6301" s="500" t="s">
        <v>2888</v>
      </c>
      <c r="D6301" s="500" t="s">
        <v>2889</v>
      </c>
      <c r="E6301" s="500" t="s">
        <v>11099</v>
      </c>
      <c r="F6301" s="500" t="s">
        <v>580</v>
      </c>
      <c r="G6301" s="500" t="s">
        <v>18679</v>
      </c>
      <c r="H6301" s="500" t="s">
        <v>16404</v>
      </c>
      <c r="I6301" s="500" t="s">
        <v>688</v>
      </c>
      <c r="J6301" s="500" t="s">
        <v>689</v>
      </c>
      <c r="K6301" s="500" t="s">
        <v>2306</v>
      </c>
      <c r="L6301" s="500" t="s">
        <v>27724</v>
      </c>
      <c r="M6301" s="500" t="s">
        <v>2307</v>
      </c>
      <c r="N6301" s="500" t="s">
        <v>18680</v>
      </c>
    </row>
    <row r="6302" spans="1:14">
      <c r="A6302" s="500" t="s">
        <v>686</v>
      </c>
      <c r="B6302" s="500" t="s">
        <v>2858</v>
      </c>
      <c r="C6302" s="500" t="s">
        <v>2888</v>
      </c>
      <c r="D6302" s="500" t="s">
        <v>2889</v>
      </c>
      <c r="E6302" s="500" t="s">
        <v>11099</v>
      </c>
      <c r="F6302" s="500" t="s">
        <v>580</v>
      </c>
      <c r="G6302" s="500" t="s">
        <v>18681</v>
      </c>
      <c r="H6302" s="500" t="s">
        <v>11386</v>
      </c>
      <c r="I6302" s="500" t="s">
        <v>688</v>
      </c>
      <c r="J6302" s="500" t="s">
        <v>689</v>
      </c>
      <c r="K6302" s="500" t="s">
        <v>2306</v>
      </c>
      <c r="L6302" s="500" t="s">
        <v>27724</v>
      </c>
      <c r="M6302" s="500" t="s">
        <v>2307</v>
      </c>
      <c r="N6302" s="500" t="s">
        <v>18682</v>
      </c>
    </row>
    <row r="6303" spans="1:14">
      <c r="A6303" s="500" t="s">
        <v>686</v>
      </c>
      <c r="B6303" s="500" t="s">
        <v>2858</v>
      </c>
      <c r="C6303" s="500" t="s">
        <v>2888</v>
      </c>
      <c r="D6303" s="500" t="s">
        <v>2889</v>
      </c>
      <c r="E6303" s="500" t="s">
        <v>11099</v>
      </c>
      <c r="F6303" s="500" t="s">
        <v>580</v>
      </c>
      <c r="G6303" s="500" t="s">
        <v>18683</v>
      </c>
      <c r="H6303" s="500" t="s">
        <v>16906</v>
      </c>
      <c r="I6303" s="500" t="s">
        <v>688</v>
      </c>
      <c r="J6303" s="500" t="s">
        <v>689</v>
      </c>
      <c r="K6303" s="500" t="s">
        <v>2306</v>
      </c>
      <c r="L6303" s="500" t="s">
        <v>27724</v>
      </c>
      <c r="M6303" s="500" t="s">
        <v>2307</v>
      </c>
      <c r="N6303" s="500" t="s">
        <v>18684</v>
      </c>
    </row>
    <row r="6304" spans="1:14">
      <c r="A6304" s="500" t="s">
        <v>686</v>
      </c>
      <c r="B6304" s="500" t="s">
        <v>2858</v>
      </c>
      <c r="C6304" s="500" t="s">
        <v>2888</v>
      </c>
      <c r="D6304" s="500" t="s">
        <v>2889</v>
      </c>
      <c r="E6304" s="500" t="s">
        <v>11099</v>
      </c>
      <c r="F6304" s="500" t="s">
        <v>580</v>
      </c>
      <c r="G6304" s="500" t="s">
        <v>18685</v>
      </c>
      <c r="H6304" s="500" t="s">
        <v>17158</v>
      </c>
      <c r="I6304" s="500" t="s">
        <v>688</v>
      </c>
      <c r="J6304" s="500" t="s">
        <v>689</v>
      </c>
      <c r="K6304" s="500" t="s">
        <v>2306</v>
      </c>
      <c r="L6304" s="500" t="s">
        <v>27724</v>
      </c>
      <c r="M6304" s="500" t="s">
        <v>2307</v>
      </c>
      <c r="N6304" s="500" t="s">
        <v>18686</v>
      </c>
    </row>
    <row r="6305" spans="1:14">
      <c r="A6305" s="500" t="s">
        <v>686</v>
      </c>
      <c r="B6305" s="500" t="s">
        <v>2858</v>
      </c>
      <c r="C6305" s="500" t="s">
        <v>2888</v>
      </c>
      <c r="D6305" s="500" t="s">
        <v>2889</v>
      </c>
      <c r="E6305" s="500" t="s">
        <v>11099</v>
      </c>
      <c r="F6305" s="500" t="s">
        <v>580</v>
      </c>
      <c r="G6305" s="500" t="s">
        <v>18687</v>
      </c>
      <c r="H6305" s="500" t="s">
        <v>15698</v>
      </c>
      <c r="I6305" s="500" t="s">
        <v>688</v>
      </c>
      <c r="J6305" s="500" t="s">
        <v>689</v>
      </c>
      <c r="K6305" s="500" t="s">
        <v>2306</v>
      </c>
      <c r="L6305" s="500" t="s">
        <v>27724</v>
      </c>
      <c r="M6305" s="500" t="s">
        <v>2307</v>
      </c>
      <c r="N6305" s="500" t="s">
        <v>18688</v>
      </c>
    </row>
    <row r="6306" spans="1:14">
      <c r="A6306" s="500" t="s">
        <v>686</v>
      </c>
      <c r="B6306" s="500" t="s">
        <v>2858</v>
      </c>
      <c r="C6306" s="500" t="s">
        <v>2888</v>
      </c>
      <c r="D6306" s="500" t="s">
        <v>2889</v>
      </c>
      <c r="E6306" s="500" t="s">
        <v>11099</v>
      </c>
      <c r="F6306" s="500" t="s">
        <v>580</v>
      </c>
      <c r="G6306" s="500" t="s">
        <v>18689</v>
      </c>
      <c r="H6306" s="500" t="s">
        <v>7027</v>
      </c>
      <c r="I6306" s="500" t="s">
        <v>688</v>
      </c>
      <c r="J6306" s="500" t="s">
        <v>689</v>
      </c>
      <c r="K6306" s="500" t="s">
        <v>2306</v>
      </c>
      <c r="L6306" s="500" t="s">
        <v>27724</v>
      </c>
      <c r="M6306" s="500" t="s">
        <v>2307</v>
      </c>
      <c r="N6306" s="500" t="s">
        <v>18690</v>
      </c>
    </row>
    <row r="6307" spans="1:14">
      <c r="A6307" s="500" t="s">
        <v>686</v>
      </c>
      <c r="B6307" s="500" t="s">
        <v>2858</v>
      </c>
      <c r="C6307" s="500" t="s">
        <v>2888</v>
      </c>
      <c r="D6307" s="500" t="s">
        <v>2889</v>
      </c>
      <c r="E6307" s="500" t="s">
        <v>11099</v>
      </c>
      <c r="F6307" s="500" t="s">
        <v>580</v>
      </c>
      <c r="G6307" s="500" t="s">
        <v>18691</v>
      </c>
      <c r="H6307" s="500" t="s">
        <v>7058</v>
      </c>
      <c r="I6307" s="500" t="s">
        <v>688</v>
      </c>
      <c r="J6307" s="500" t="s">
        <v>689</v>
      </c>
      <c r="K6307" s="500" t="s">
        <v>2306</v>
      </c>
      <c r="L6307" s="500" t="s">
        <v>27724</v>
      </c>
      <c r="M6307" s="500" t="s">
        <v>2307</v>
      </c>
      <c r="N6307" s="500" t="s">
        <v>18692</v>
      </c>
    </row>
    <row r="6308" spans="1:14">
      <c r="A6308" s="500" t="s">
        <v>686</v>
      </c>
      <c r="B6308" s="500" t="s">
        <v>2858</v>
      </c>
      <c r="C6308" s="500" t="s">
        <v>2888</v>
      </c>
      <c r="D6308" s="500" t="s">
        <v>2889</v>
      </c>
      <c r="E6308" s="500" t="s">
        <v>11099</v>
      </c>
      <c r="F6308" s="500" t="s">
        <v>580</v>
      </c>
      <c r="G6308" s="500" t="s">
        <v>18693</v>
      </c>
      <c r="H6308" s="500" t="s">
        <v>18165</v>
      </c>
      <c r="I6308" s="500" t="s">
        <v>688</v>
      </c>
      <c r="J6308" s="500" t="s">
        <v>689</v>
      </c>
      <c r="K6308" s="500" t="s">
        <v>2306</v>
      </c>
      <c r="L6308" s="500" t="s">
        <v>27724</v>
      </c>
      <c r="M6308" s="500" t="s">
        <v>2307</v>
      </c>
      <c r="N6308" s="500" t="s">
        <v>18694</v>
      </c>
    </row>
    <row r="6309" spans="1:14">
      <c r="A6309" s="500" t="s">
        <v>686</v>
      </c>
      <c r="B6309" s="500" t="s">
        <v>2858</v>
      </c>
      <c r="C6309" s="500" t="s">
        <v>2888</v>
      </c>
      <c r="D6309" s="500" t="s">
        <v>2889</v>
      </c>
      <c r="E6309" s="500" t="s">
        <v>11099</v>
      </c>
      <c r="F6309" s="500" t="s">
        <v>580</v>
      </c>
      <c r="G6309" s="500" t="s">
        <v>18695</v>
      </c>
      <c r="H6309" s="500" t="s">
        <v>18418</v>
      </c>
      <c r="I6309" s="500" t="s">
        <v>688</v>
      </c>
      <c r="J6309" s="500" t="s">
        <v>689</v>
      </c>
      <c r="K6309" s="500" t="s">
        <v>2306</v>
      </c>
      <c r="L6309" s="500" t="s">
        <v>27724</v>
      </c>
      <c r="M6309" s="500" t="s">
        <v>2307</v>
      </c>
      <c r="N6309" s="500" t="s">
        <v>18696</v>
      </c>
    </row>
    <row r="6310" spans="1:14">
      <c r="A6310" s="500" t="s">
        <v>686</v>
      </c>
      <c r="B6310" s="500" t="s">
        <v>2858</v>
      </c>
      <c r="C6310" s="500" t="s">
        <v>2888</v>
      </c>
      <c r="D6310" s="500" t="s">
        <v>2889</v>
      </c>
      <c r="E6310" s="500" t="s">
        <v>11099</v>
      </c>
      <c r="F6310" s="500" t="s">
        <v>580</v>
      </c>
      <c r="G6310" s="500" t="s">
        <v>18697</v>
      </c>
      <c r="H6310" s="500" t="s">
        <v>14435</v>
      </c>
      <c r="I6310" s="500" t="s">
        <v>688</v>
      </c>
      <c r="J6310" s="500" t="s">
        <v>689</v>
      </c>
      <c r="K6310" s="500" t="s">
        <v>2306</v>
      </c>
      <c r="L6310" s="500" t="s">
        <v>27724</v>
      </c>
      <c r="M6310" s="500" t="s">
        <v>2307</v>
      </c>
      <c r="N6310" s="500" t="s">
        <v>18698</v>
      </c>
    </row>
    <row r="6311" spans="1:14">
      <c r="A6311" s="500" t="s">
        <v>686</v>
      </c>
      <c r="B6311" s="500" t="s">
        <v>2858</v>
      </c>
      <c r="C6311" s="500" t="s">
        <v>2888</v>
      </c>
      <c r="D6311" s="500" t="s">
        <v>2889</v>
      </c>
      <c r="E6311" s="500" t="s">
        <v>11099</v>
      </c>
      <c r="F6311" s="500" t="s">
        <v>580</v>
      </c>
      <c r="G6311" s="500" t="s">
        <v>18699</v>
      </c>
      <c r="H6311" s="500" t="s">
        <v>11044</v>
      </c>
      <c r="I6311" s="500" t="s">
        <v>688</v>
      </c>
      <c r="J6311" s="500" t="s">
        <v>689</v>
      </c>
      <c r="K6311" s="500" t="s">
        <v>2306</v>
      </c>
      <c r="L6311" s="500" t="s">
        <v>27724</v>
      </c>
      <c r="M6311" s="500" t="s">
        <v>2307</v>
      </c>
      <c r="N6311" s="500" t="s">
        <v>18700</v>
      </c>
    </row>
    <row r="6312" spans="1:14">
      <c r="A6312" s="500" t="s">
        <v>686</v>
      </c>
      <c r="B6312" s="500" t="s">
        <v>2858</v>
      </c>
      <c r="C6312" s="500" t="s">
        <v>2888</v>
      </c>
      <c r="D6312" s="500" t="s">
        <v>2889</v>
      </c>
      <c r="E6312" s="500" t="s">
        <v>11099</v>
      </c>
      <c r="F6312" s="500" t="s">
        <v>580</v>
      </c>
      <c r="G6312" s="500" t="s">
        <v>18701</v>
      </c>
      <c r="H6312" s="500" t="s">
        <v>3969</v>
      </c>
      <c r="I6312" s="500" t="s">
        <v>688</v>
      </c>
      <c r="J6312" s="500" t="s">
        <v>689</v>
      </c>
      <c r="K6312" s="500" t="s">
        <v>2306</v>
      </c>
      <c r="L6312" s="500" t="s">
        <v>27724</v>
      </c>
      <c r="M6312" s="500" t="s">
        <v>2307</v>
      </c>
      <c r="N6312" s="500" t="s">
        <v>18702</v>
      </c>
    </row>
    <row r="6313" spans="1:14">
      <c r="A6313" s="500" t="s">
        <v>686</v>
      </c>
      <c r="B6313" s="500" t="s">
        <v>2858</v>
      </c>
      <c r="C6313" s="500" t="s">
        <v>2888</v>
      </c>
      <c r="D6313" s="500" t="s">
        <v>2889</v>
      </c>
      <c r="E6313" s="500" t="s">
        <v>11099</v>
      </c>
      <c r="F6313" s="500" t="s">
        <v>580</v>
      </c>
      <c r="G6313" s="500" t="s">
        <v>18703</v>
      </c>
      <c r="H6313" s="500" t="s">
        <v>16404</v>
      </c>
      <c r="I6313" s="500" t="s">
        <v>688</v>
      </c>
      <c r="J6313" s="500" t="s">
        <v>689</v>
      </c>
      <c r="K6313" s="500" t="s">
        <v>2306</v>
      </c>
      <c r="L6313" s="500" t="s">
        <v>27724</v>
      </c>
      <c r="M6313" s="500" t="s">
        <v>2307</v>
      </c>
      <c r="N6313" s="500" t="s">
        <v>18704</v>
      </c>
    </row>
    <row r="6314" spans="1:14">
      <c r="A6314" s="500" t="s">
        <v>686</v>
      </c>
      <c r="B6314" s="500" t="s">
        <v>2858</v>
      </c>
      <c r="C6314" s="500" t="s">
        <v>2888</v>
      </c>
      <c r="D6314" s="500" t="s">
        <v>2889</v>
      </c>
      <c r="E6314" s="500" t="s">
        <v>11099</v>
      </c>
      <c r="F6314" s="500" t="s">
        <v>580</v>
      </c>
      <c r="G6314" s="500" t="s">
        <v>18705</v>
      </c>
      <c r="H6314" s="500" t="s">
        <v>11386</v>
      </c>
      <c r="I6314" s="500" t="s">
        <v>688</v>
      </c>
      <c r="J6314" s="500" t="s">
        <v>689</v>
      </c>
      <c r="K6314" s="500" t="s">
        <v>2306</v>
      </c>
      <c r="L6314" s="500" t="s">
        <v>27724</v>
      </c>
      <c r="M6314" s="500" t="s">
        <v>2307</v>
      </c>
      <c r="N6314" s="500" t="s">
        <v>18706</v>
      </c>
    </row>
    <row r="6315" spans="1:14">
      <c r="A6315" s="500" t="s">
        <v>686</v>
      </c>
      <c r="B6315" s="500" t="s">
        <v>2858</v>
      </c>
      <c r="C6315" s="500" t="s">
        <v>2888</v>
      </c>
      <c r="D6315" s="500" t="s">
        <v>2889</v>
      </c>
      <c r="E6315" s="500" t="s">
        <v>11099</v>
      </c>
      <c r="F6315" s="500" t="s">
        <v>580</v>
      </c>
      <c r="G6315" s="500" t="s">
        <v>18707</v>
      </c>
      <c r="H6315" s="500" t="s">
        <v>16906</v>
      </c>
      <c r="I6315" s="500" t="s">
        <v>688</v>
      </c>
      <c r="J6315" s="500" t="s">
        <v>689</v>
      </c>
      <c r="K6315" s="500" t="s">
        <v>2306</v>
      </c>
      <c r="L6315" s="500" t="s">
        <v>27724</v>
      </c>
      <c r="M6315" s="500" t="s">
        <v>2307</v>
      </c>
      <c r="N6315" s="500" t="s">
        <v>18708</v>
      </c>
    </row>
    <row r="6316" spans="1:14">
      <c r="A6316" s="500" t="s">
        <v>686</v>
      </c>
      <c r="B6316" s="500" t="s">
        <v>2858</v>
      </c>
      <c r="C6316" s="500" t="s">
        <v>2888</v>
      </c>
      <c r="D6316" s="500" t="s">
        <v>2889</v>
      </c>
      <c r="E6316" s="500" t="s">
        <v>11099</v>
      </c>
      <c r="F6316" s="500" t="s">
        <v>580</v>
      </c>
      <c r="G6316" s="500" t="s">
        <v>18709</v>
      </c>
      <c r="H6316" s="500" t="s">
        <v>17158</v>
      </c>
      <c r="I6316" s="500" t="s">
        <v>688</v>
      </c>
      <c r="J6316" s="500" t="s">
        <v>689</v>
      </c>
      <c r="K6316" s="500" t="s">
        <v>2306</v>
      </c>
      <c r="L6316" s="500" t="s">
        <v>27724</v>
      </c>
      <c r="M6316" s="500" t="s">
        <v>2307</v>
      </c>
      <c r="N6316" s="500" t="s">
        <v>18710</v>
      </c>
    </row>
    <row r="6317" spans="1:14">
      <c r="A6317" s="500" t="s">
        <v>686</v>
      </c>
      <c r="B6317" s="500" t="s">
        <v>2858</v>
      </c>
      <c r="C6317" s="500" t="s">
        <v>2888</v>
      </c>
      <c r="D6317" s="500" t="s">
        <v>2889</v>
      </c>
      <c r="E6317" s="500" t="s">
        <v>11099</v>
      </c>
      <c r="F6317" s="500" t="s">
        <v>580</v>
      </c>
      <c r="G6317" s="500" t="s">
        <v>18711</v>
      </c>
      <c r="H6317" s="500" t="s">
        <v>15698</v>
      </c>
      <c r="I6317" s="500" t="s">
        <v>688</v>
      </c>
      <c r="J6317" s="500" t="s">
        <v>689</v>
      </c>
      <c r="K6317" s="500" t="s">
        <v>2306</v>
      </c>
      <c r="L6317" s="500" t="s">
        <v>27724</v>
      </c>
      <c r="M6317" s="500" t="s">
        <v>2307</v>
      </c>
      <c r="N6317" s="500" t="s">
        <v>18712</v>
      </c>
    </row>
    <row r="6318" spans="1:14">
      <c r="A6318" s="500" t="s">
        <v>686</v>
      </c>
      <c r="B6318" s="500" t="s">
        <v>2858</v>
      </c>
      <c r="C6318" s="500" t="s">
        <v>2888</v>
      </c>
      <c r="D6318" s="500" t="s">
        <v>2889</v>
      </c>
      <c r="E6318" s="500" t="s">
        <v>11099</v>
      </c>
      <c r="F6318" s="500" t="s">
        <v>580</v>
      </c>
      <c r="G6318" s="500" t="s">
        <v>18713</v>
      </c>
      <c r="H6318" s="500" t="s">
        <v>7027</v>
      </c>
      <c r="I6318" s="500" t="s">
        <v>688</v>
      </c>
      <c r="J6318" s="500" t="s">
        <v>689</v>
      </c>
      <c r="K6318" s="500" t="s">
        <v>2306</v>
      </c>
      <c r="L6318" s="500" t="s">
        <v>27724</v>
      </c>
      <c r="M6318" s="500" t="s">
        <v>2307</v>
      </c>
      <c r="N6318" s="500" t="s">
        <v>18714</v>
      </c>
    </row>
    <row r="6319" spans="1:14">
      <c r="A6319" s="500" t="s">
        <v>686</v>
      </c>
      <c r="B6319" s="500" t="s">
        <v>2858</v>
      </c>
      <c r="C6319" s="500" t="s">
        <v>2888</v>
      </c>
      <c r="D6319" s="500" t="s">
        <v>2889</v>
      </c>
      <c r="E6319" s="500" t="s">
        <v>11099</v>
      </c>
      <c r="F6319" s="500" t="s">
        <v>580</v>
      </c>
      <c r="G6319" s="500" t="s">
        <v>18715</v>
      </c>
      <c r="H6319" s="500" t="s">
        <v>7058</v>
      </c>
      <c r="I6319" s="500" t="s">
        <v>688</v>
      </c>
      <c r="J6319" s="500" t="s">
        <v>689</v>
      </c>
      <c r="K6319" s="500" t="s">
        <v>2306</v>
      </c>
      <c r="L6319" s="500" t="s">
        <v>27724</v>
      </c>
      <c r="M6319" s="500" t="s">
        <v>2307</v>
      </c>
      <c r="N6319" s="500" t="s">
        <v>18716</v>
      </c>
    </row>
    <row r="6320" spans="1:14">
      <c r="A6320" s="500" t="s">
        <v>686</v>
      </c>
      <c r="B6320" s="500" t="s">
        <v>2858</v>
      </c>
      <c r="C6320" s="500" t="s">
        <v>2888</v>
      </c>
      <c r="D6320" s="500" t="s">
        <v>2889</v>
      </c>
      <c r="E6320" s="500" t="s">
        <v>11099</v>
      </c>
      <c r="F6320" s="500" t="s">
        <v>580</v>
      </c>
      <c r="G6320" s="500" t="s">
        <v>18717</v>
      </c>
      <c r="H6320" s="500" t="s">
        <v>18165</v>
      </c>
      <c r="I6320" s="500" t="s">
        <v>688</v>
      </c>
      <c r="J6320" s="500" t="s">
        <v>689</v>
      </c>
      <c r="K6320" s="500" t="s">
        <v>2306</v>
      </c>
      <c r="L6320" s="500" t="s">
        <v>27724</v>
      </c>
      <c r="M6320" s="500" t="s">
        <v>2307</v>
      </c>
      <c r="N6320" s="500" t="s">
        <v>18718</v>
      </c>
    </row>
    <row r="6321" spans="1:14">
      <c r="A6321" s="500" t="s">
        <v>686</v>
      </c>
      <c r="B6321" s="500" t="s">
        <v>2858</v>
      </c>
      <c r="C6321" s="500" t="s">
        <v>2888</v>
      </c>
      <c r="D6321" s="500" t="s">
        <v>2889</v>
      </c>
      <c r="E6321" s="500" t="s">
        <v>11099</v>
      </c>
      <c r="F6321" s="500" t="s">
        <v>580</v>
      </c>
      <c r="G6321" s="500" t="s">
        <v>18719</v>
      </c>
      <c r="H6321" s="500" t="s">
        <v>18418</v>
      </c>
      <c r="I6321" s="500" t="s">
        <v>688</v>
      </c>
      <c r="J6321" s="500" t="s">
        <v>689</v>
      </c>
      <c r="K6321" s="500" t="s">
        <v>2306</v>
      </c>
      <c r="L6321" s="500" t="s">
        <v>27724</v>
      </c>
      <c r="M6321" s="500" t="s">
        <v>2307</v>
      </c>
      <c r="N6321" s="500" t="s">
        <v>18720</v>
      </c>
    </row>
    <row r="6322" spans="1:14">
      <c r="A6322" s="500" t="s">
        <v>686</v>
      </c>
      <c r="B6322" s="500" t="s">
        <v>2858</v>
      </c>
      <c r="C6322" s="500" t="s">
        <v>2888</v>
      </c>
      <c r="D6322" s="500" t="s">
        <v>2889</v>
      </c>
      <c r="E6322" s="500" t="s">
        <v>11099</v>
      </c>
      <c r="F6322" s="500" t="s">
        <v>580</v>
      </c>
      <c r="G6322" s="500" t="s">
        <v>18721</v>
      </c>
      <c r="H6322" s="500" t="s">
        <v>18722</v>
      </c>
      <c r="I6322" s="500" t="s">
        <v>688</v>
      </c>
      <c r="J6322" s="500" t="s">
        <v>689</v>
      </c>
      <c r="K6322" s="500" t="s">
        <v>2306</v>
      </c>
      <c r="L6322" s="500" t="s">
        <v>27724</v>
      </c>
      <c r="M6322" s="500" t="s">
        <v>2307</v>
      </c>
      <c r="N6322" s="500" t="s">
        <v>18723</v>
      </c>
    </row>
    <row r="6323" spans="1:14">
      <c r="A6323" s="500" t="s">
        <v>686</v>
      </c>
      <c r="B6323" s="500" t="s">
        <v>2858</v>
      </c>
      <c r="C6323" s="500" t="s">
        <v>2888</v>
      </c>
      <c r="D6323" s="500" t="s">
        <v>2889</v>
      </c>
      <c r="E6323" s="500" t="s">
        <v>11099</v>
      </c>
      <c r="F6323" s="500" t="s">
        <v>580</v>
      </c>
      <c r="G6323" s="500" t="s">
        <v>18724</v>
      </c>
      <c r="H6323" s="500" t="s">
        <v>15698</v>
      </c>
      <c r="I6323" s="500" t="s">
        <v>688</v>
      </c>
      <c r="J6323" s="500" t="s">
        <v>689</v>
      </c>
      <c r="K6323" s="500" t="s">
        <v>2306</v>
      </c>
      <c r="L6323" s="500" t="s">
        <v>27724</v>
      </c>
      <c r="M6323" s="500" t="s">
        <v>2307</v>
      </c>
      <c r="N6323" s="500" t="s">
        <v>18725</v>
      </c>
    </row>
    <row r="6324" spans="1:14">
      <c r="A6324" s="500" t="s">
        <v>686</v>
      </c>
      <c r="B6324" s="500" t="s">
        <v>2858</v>
      </c>
      <c r="C6324" s="500" t="s">
        <v>2888</v>
      </c>
      <c r="D6324" s="500" t="s">
        <v>2889</v>
      </c>
      <c r="E6324" s="500" t="s">
        <v>11099</v>
      </c>
      <c r="F6324" s="500" t="s">
        <v>580</v>
      </c>
      <c r="G6324" s="500" t="s">
        <v>18726</v>
      </c>
      <c r="H6324" s="500" t="s">
        <v>15949</v>
      </c>
      <c r="I6324" s="500" t="s">
        <v>688</v>
      </c>
      <c r="J6324" s="500" t="s">
        <v>689</v>
      </c>
      <c r="K6324" s="500" t="s">
        <v>2306</v>
      </c>
      <c r="L6324" s="500" t="s">
        <v>27724</v>
      </c>
      <c r="M6324" s="500" t="s">
        <v>2307</v>
      </c>
      <c r="N6324" s="500" t="s">
        <v>18727</v>
      </c>
    </row>
    <row r="6325" spans="1:14">
      <c r="A6325" s="500" t="s">
        <v>686</v>
      </c>
      <c r="B6325" s="500" t="s">
        <v>2858</v>
      </c>
      <c r="C6325" s="500" t="s">
        <v>2888</v>
      </c>
      <c r="D6325" s="500" t="s">
        <v>2889</v>
      </c>
      <c r="E6325" s="500" t="s">
        <v>11099</v>
      </c>
      <c r="F6325" s="500" t="s">
        <v>580</v>
      </c>
      <c r="G6325" s="500" t="s">
        <v>18728</v>
      </c>
      <c r="H6325" s="500" t="s">
        <v>16202</v>
      </c>
      <c r="I6325" s="500" t="s">
        <v>688</v>
      </c>
      <c r="J6325" s="500" t="s">
        <v>689</v>
      </c>
      <c r="K6325" s="500" t="s">
        <v>2306</v>
      </c>
      <c r="L6325" s="500" t="s">
        <v>27724</v>
      </c>
      <c r="M6325" s="500" t="s">
        <v>2307</v>
      </c>
      <c r="N6325" s="500" t="s">
        <v>18729</v>
      </c>
    </row>
    <row r="6326" spans="1:14">
      <c r="A6326" s="500" t="s">
        <v>686</v>
      </c>
      <c r="B6326" s="500" t="s">
        <v>2858</v>
      </c>
      <c r="C6326" s="500" t="s">
        <v>2888</v>
      </c>
      <c r="D6326" s="500" t="s">
        <v>2889</v>
      </c>
      <c r="E6326" s="500" t="s">
        <v>11099</v>
      </c>
      <c r="F6326" s="500" t="s">
        <v>580</v>
      </c>
      <c r="G6326" s="500" t="s">
        <v>18730</v>
      </c>
      <c r="H6326" s="500" t="s">
        <v>16455</v>
      </c>
      <c r="I6326" s="500" t="s">
        <v>688</v>
      </c>
      <c r="J6326" s="500" t="s">
        <v>689</v>
      </c>
      <c r="K6326" s="500" t="s">
        <v>2306</v>
      </c>
      <c r="L6326" s="500" t="s">
        <v>27724</v>
      </c>
      <c r="M6326" s="500" t="s">
        <v>2307</v>
      </c>
      <c r="N6326" s="500" t="s">
        <v>18731</v>
      </c>
    </row>
    <row r="6327" spans="1:14">
      <c r="A6327" s="500" t="s">
        <v>686</v>
      </c>
      <c r="B6327" s="500" t="s">
        <v>2858</v>
      </c>
      <c r="C6327" s="500" t="s">
        <v>2888</v>
      </c>
      <c r="D6327" s="500" t="s">
        <v>2889</v>
      </c>
      <c r="E6327" s="500" t="s">
        <v>11099</v>
      </c>
      <c r="F6327" s="500" t="s">
        <v>580</v>
      </c>
      <c r="G6327" s="500" t="s">
        <v>18732</v>
      </c>
      <c r="H6327" s="500" t="s">
        <v>2887</v>
      </c>
      <c r="I6327" s="500" t="s">
        <v>688</v>
      </c>
      <c r="J6327" s="500" t="s">
        <v>689</v>
      </c>
      <c r="K6327" s="500" t="s">
        <v>2306</v>
      </c>
      <c r="L6327" s="500" t="s">
        <v>27724</v>
      </c>
      <c r="M6327" s="500" t="s">
        <v>2307</v>
      </c>
      <c r="N6327" s="500" t="s">
        <v>18733</v>
      </c>
    </row>
    <row r="6328" spans="1:14">
      <c r="A6328" s="500" t="s">
        <v>686</v>
      </c>
      <c r="B6328" s="500" t="s">
        <v>2858</v>
      </c>
      <c r="C6328" s="500" t="s">
        <v>2888</v>
      </c>
      <c r="D6328" s="500" t="s">
        <v>2889</v>
      </c>
      <c r="E6328" s="500" t="s">
        <v>11099</v>
      </c>
      <c r="F6328" s="500" t="s">
        <v>580</v>
      </c>
      <c r="G6328" s="500" t="s">
        <v>18734</v>
      </c>
      <c r="H6328" s="500" t="s">
        <v>11359</v>
      </c>
      <c r="I6328" s="500" t="s">
        <v>688</v>
      </c>
      <c r="J6328" s="500" t="s">
        <v>689</v>
      </c>
      <c r="K6328" s="500" t="s">
        <v>2306</v>
      </c>
      <c r="L6328" s="500" t="s">
        <v>27724</v>
      </c>
      <c r="M6328" s="500" t="s">
        <v>2307</v>
      </c>
      <c r="N6328" s="500" t="s">
        <v>18735</v>
      </c>
    </row>
    <row r="6329" spans="1:14">
      <c r="A6329" s="500" t="s">
        <v>686</v>
      </c>
      <c r="B6329" s="500" t="s">
        <v>2858</v>
      </c>
      <c r="C6329" s="500" t="s">
        <v>2888</v>
      </c>
      <c r="D6329" s="500" t="s">
        <v>2889</v>
      </c>
      <c r="E6329" s="500" t="s">
        <v>11099</v>
      </c>
      <c r="F6329" s="500" t="s">
        <v>580</v>
      </c>
      <c r="G6329" s="500" t="s">
        <v>18736</v>
      </c>
      <c r="H6329" s="500" t="s">
        <v>11569</v>
      </c>
      <c r="I6329" s="500" t="s">
        <v>688</v>
      </c>
      <c r="J6329" s="500" t="s">
        <v>689</v>
      </c>
      <c r="K6329" s="500" t="s">
        <v>2306</v>
      </c>
      <c r="L6329" s="500" t="s">
        <v>27724</v>
      </c>
      <c r="M6329" s="500" t="s">
        <v>2307</v>
      </c>
      <c r="N6329" s="500" t="s">
        <v>18737</v>
      </c>
    </row>
    <row r="6330" spans="1:14">
      <c r="A6330" s="500" t="s">
        <v>686</v>
      </c>
      <c r="B6330" s="500" t="s">
        <v>2858</v>
      </c>
      <c r="C6330" s="500" t="s">
        <v>2888</v>
      </c>
      <c r="D6330" s="500" t="s">
        <v>2889</v>
      </c>
      <c r="E6330" s="500" t="s">
        <v>11099</v>
      </c>
      <c r="F6330" s="500" t="s">
        <v>580</v>
      </c>
      <c r="G6330" s="500" t="s">
        <v>18738</v>
      </c>
      <c r="H6330" s="500" t="s">
        <v>17460</v>
      </c>
      <c r="I6330" s="500" t="s">
        <v>688</v>
      </c>
      <c r="J6330" s="500" t="s">
        <v>689</v>
      </c>
      <c r="K6330" s="500" t="s">
        <v>2306</v>
      </c>
      <c r="L6330" s="500" t="s">
        <v>27724</v>
      </c>
      <c r="M6330" s="500" t="s">
        <v>2307</v>
      </c>
      <c r="N6330" s="500" t="s">
        <v>18739</v>
      </c>
    </row>
    <row r="6331" spans="1:14">
      <c r="A6331" s="500" t="s">
        <v>686</v>
      </c>
      <c r="B6331" s="500" t="s">
        <v>2858</v>
      </c>
      <c r="C6331" s="500" t="s">
        <v>2888</v>
      </c>
      <c r="D6331" s="500" t="s">
        <v>2889</v>
      </c>
      <c r="E6331" s="500" t="s">
        <v>11099</v>
      </c>
      <c r="F6331" s="500" t="s">
        <v>580</v>
      </c>
      <c r="G6331" s="500" t="s">
        <v>18740</v>
      </c>
      <c r="H6331" s="500" t="s">
        <v>17712</v>
      </c>
      <c r="I6331" s="500" t="s">
        <v>688</v>
      </c>
      <c r="J6331" s="500" t="s">
        <v>689</v>
      </c>
      <c r="K6331" s="500" t="s">
        <v>2306</v>
      </c>
      <c r="L6331" s="500" t="s">
        <v>27724</v>
      </c>
      <c r="M6331" s="500" t="s">
        <v>2307</v>
      </c>
      <c r="N6331" s="500" t="s">
        <v>18741</v>
      </c>
    </row>
    <row r="6332" spans="1:14">
      <c r="A6332" s="500" t="s">
        <v>686</v>
      </c>
      <c r="B6332" s="500" t="s">
        <v>2858</v>
      </c>
      <c r="C6332" s="500" t="s">
        <v>2888</v>
      </c>
      <c r="D6332" s="500" t="s">
        <v>2889</v>
      </c>
      <c r="E6332" s="500" t="s">
        <v>11099</v>
      </c>
      <c r="F6332" s="500" t="s">
        <v>580</v>
      </c>
      <c r="G6332" s="500" t="s">
        <v>18742</v>
      </c>
      <c r="H6332" s="500" t="s">
        <v>17964</v>
      </c>
      <c r="I6332" s="500" t="s">
        <v>688</v>
      </c>
      <c r="J6332" s="500" t="s">
        <v>689</v>
      </c>
      <c r="K6332" s="500" t="s">
        <v>2306</v>
      </c>
      <c r="L6332" s="500" t="s">
        <v>27724</v>
      </c>
      <c r="M6332" s="500" t="s">
        <v>2307</v>
      </c>
      <c r="N6332" s="500" t="s">
        <v>18743</v>
      </c>
    </row>
    <row r="6333" spans="1:14">
      <c r="A6333" s="500" t="s">
        <v>686</v>
      </c>
      <c r="B6333" s="500" t="s">
        <v>2858</v>
      </c>
      <c r="C6333" s="500" t="s">
        <v>2888</v>
      </c>
      <c r="D6333" s="500" t="s">
        <v>2889</v>
      </c>
      <c r="E6333" s="500" t="s">
        <v>11099</v>
      </c>
      <c r="F6333" s="500" t="s">
        <v>580</v>
      </c>
      <c r="G6333" s="500" t="s">
        <v>18744</v>
      </c>
      <c r="H6333" s="500" t="s">
        <v>18216</v>
      </c>
      <c r="I6333" s="500" t="s">
        <v>688</v>
      </c>
      <c r="J6333" s="500" t="s">
        <v>689</v>
      </c>
      <c r="K6333" s="500" t="s">
        <v>2306</v>
      </c>
      <c r="L6333" s="500" t="s">
        <v>27724</v>
      </c>
      <c r="M6333" s="500" t="s">
        <v>2307</v>
      </c>
      <c r="N6333" s="500" t="s">
        <v>18745</v>
      </c>
    </row>
    <row r="6334" spans="1:14">
      <c r="A6334" s="500" t="s">
        <v>686</v>
      </c>
      <c r="B6334" s="500" t="s">
        <v>2858</v>
      </c>
      <c r="C6334" s="500" t="s">
        <v>2888</v>
      </c>
      <c r="D6334" s="500" t="s">
        <v>2889</v>
      </c>
      <c r="E6334" s="500" t="s">
        <v>11099</v>
      </c>
      <c r="F6334" s="500" t="s">
        <v>580</v>
      </c>
      <c r="G6334" s="500" t="s">
        <v>18746</v>
      </c>
      <c r="H6334" s="500" t="s">
        <v>18469</v>
      </c>
      <c r="I6334" s="500" t="s">
        <v>688</v>
      </c>
      <c r="J6334" s="500" t="s">
        <v>689</v>
      </c>
      <c r="K6334" s="500" t="s">
        <v>2306</v>
      </c>
      <c r="L6334" s="500" t="s">
        <v>27724</v>
      </c>
      <c r="M6334" s="500" t="s">
        <v>2307</v>
      </c>
      <c r="N6334" s="500" t="s">
        <v>18747</v>
      </c>
    </row>
    <row r="6335" spans="1:14">
      <c r="A6335" s="500" t="s">
        <v>686</v>
      </c>
      <c r="B6335" s="500" t="s">
        <v>2858</v>
      </c>
      <c r="C6335" s="500" t="s">
        <v>2888</v>
      </c>
      <c r="D6335" s="500" t="s">
        <v>2889</v>
      </c>
      <c r="E6335" s="500" t="s">
        <v>11099</v>
      </c>
      <c r="F6335" s="500" t="s">
        <v>580</v>
      </c>
      <c r="G6335" s="500" t="s">
        <v>18748</v>
      </c>
      <c r="H6335" s="500" t="s">
        <v>15698</v>
      </c>
      <c r="I6335" s="500" t="s">
        <v>688</v>
      </c>
      <c r="J6335" s="500" t="s">
        <v>689</v>
      </c>
      <c r="K6335" s="500" t="s">
        <v>2306</v>
      </c>
      <c r="L6335" s="500" t="s">
        <v>27724</v>
      </c>
      <c r="M6335" s="500" t="s">
        <v>2307</v>
      </c>
      <c r="N6335" s="500" t="s">
        <v>18749</v>
      </c>
    </row>
    <row r="6336" spans="1:14">
      <c r="A6336" s="500" t="s">
        <v>686</v>
      </c>
      <c r="B6336" s="500" t="s">
        <v>2858</v>
      </c>
      <c r="C6336" s="500" t="s">
        <v>2888</v>
      </c>
      <c r="D6336" s="500" t="s">
        <v>2889</v>
      </c>
      <c r="E6336" s="500" t="s">
        <v>11099</v>
      </c>
      <c r="F6336" s="500" t="s">
        <v>580</v>
      </c>
      <c r="G6336" s="500" t="s">
        <v>18750</v>
      </c>
      <c r="H6336" s="500" t="s">
        <v>15949</v>
      </c>
      <c r="I6336" s="500" t="s">
        <v>688</v>
      </c>
      <c r="J6336" s="500" t="s">
        <v>689</v>
      </c>
      <c r="K6336" s="500" t="s">
        <v>2306</v>
      </c>
      <c r="L6336" s="500" t="s">
        <v>27724</v>
      </c>
      <c r="M6336" s="500" t="s">
        <v>2307</v>
      </c>
      <c r="N6336" s="500" t="s">
        <v>18751</v>
      </c>
    </row>
    <row r="6337" spans="1:14">
      <c r="A6337" s="500" t="s">
        <v>686</v>
      </c>
      <c r="B6337" s="500" t="s">
        <v>2858</v>
      </c>
      <c r="C6337" s="500" t="s">
        <v>2888</v>
      </c>
      <c r="D6337" s="500" t="s">
        <v>2889</v>
      </c>
      <c r="E6337" s="500" t="s">
        <v>11099</v>
      </c>
      <c r="F6337" s="500" t="s">
        <v>580</v>
      </c>
      <c r="G6337" s="500" t="s">
        <v>18752</v>
      </c>
      <c r="H6337" s="500" t="s">
        <v>16202</v>
      </c>
      <c r="I6337" s="500" t="s">
        <v>688</v>
      </c>
      <c r="J6337" s="500" t="s">
        <v>689</v>
      </c>
      <c r="K6337" s="500" t="s">
        <v>2306</v>
      </c>
      <c r="L6337" s="500" t="s">
        <v>27724</v>
      </c>
      <c r="M6337" s="500" t="s">
        <v>2307</v>
      </c>
      <c r="N6337" s="500" t="s">
        <v>18753</v>
      </c>
    </row>
    <row r="6338" spans="1:14">
      <c r="A6338" s="500" t="s">
        <v>686</v>
      </c>
      <c r="B6338" s="500" t="s">
        <v>2858</v>
      </c>
      <c r="C6338" s="500" t="s">
        <v>2888</v>
      </c>
      <c r="D6338" s="500" t="s">
        <v>2889</v>
      </c>
      <c r="E6338" s="500" t="s">
        <v>11099</v>
      </c>
      <c r="F6338" s="500" t="s">
        <v>580</v>
      </c>
      <c r="G6338" s="500" t="s">
        <v>18754</v>
      </c>
      <c r="H6338" s="500" t="s">
        <v>16455</v>
      </c>
      <c r="I6338" s="500" t="s">
        <v>688</v>
      </c>
      <c r="J6338" s="500" t="s">
        <v>689</v>
      </c>
      <c r="K6338" s="500" t="s">
        <v>2306</v>
      </c>
      <c r="L6338" s="500" t="s">
        <v>27724</v>
      </c>
      <c r="M6338" s="500" t="s">
        <v>2307</v>
      </c>
      <c r="N6338" s="500" t="s">
        <v>18755</v>
      </c>
    </row>
    <row r="6339" spans="1:14">
      <c r="A6339" s="500" t="s">
        <v>686</v>
      </c>
      <c r="B6339" s="500" t="s">
        <v>2858</v>
      </c>
      <c r="C6339" s="500" t="s">
        <v>2888</v>
      </c>
      <c r="D6339" s="500" t="s">
        <v>2889</v>
      </c>
      <c r="E6339" s="500" t="s">
        <v>11099</v>
      </c>
      <c r="F6339" s="500" t="s">
        <v>580</v>
      </c>
      <c r="G6339" s="500" t="s">
        <v>18756</v>
      </c>
      <c r="H6339" s="500" t="s">
        <v>2887</v>
      </c>
      <c r="I6339" s="500" t="s">
        <v>688</v>
      </c>
      <c r="J6339" s="500" t="s">
        <v>689</v>
      </c>
      <c r="K6339" s="500" t="s">
        <v>2306</v>
      </c>
      <c r="L6339" s="500" t="s">
        <v>27724</v>
      </c>
      <c r="M6339" s="500" t="s">
        <v>2307</v>
      </c>
      <c r="N6339" s="500" t="s">
        <v>18757</v>
      </c>
    </row>
    <row r="6340" spans="1:14">
      <c r="A6340" s="500" t="s">
        <v>686</v>
      </c>
      <c r="B6340" s="500" t="s">
        <v>2858</v>
      </c>
      <c r="C6340" s="500" t="s">
        <v>2888</v>
      </c>
      <c r="D6340" s="500" t="s">
        <v>2889</v>
      </c>
      <c r="E6340" s="500" t="s">
        <v>11099</v>
      </c>
      <c r="F6340" s="500" t="s">
        <v>580</v>
      </c>
      <c r="G6340" s="500" t="s">
        <v>18758</v>
      </c>
      <c r="H6340" s="500" t="s">
        <v>11359</v>
      </c>
      <c r="I6340" s="500" t="s">
        <v>688</v>
      </c>
      <c r="J6340" s="500" t="s">
        <v>689</v>
      </c>
      <c r="K6340" s="500" t="s">
        <v>2306</v>
      </c>
      <c r="L6340" s="500" t="s">
        <v>27724</v>
      </c>
      <c r="M6340" s="500" t="s">
        <v>2307</v>
      </c>
      <c r="N6340" s="500" t="s">
        <v>18759</v>
      </c>
    </row>
    <row r="6341" spans="1:14">
      <c r="A6341" s="500" t="s">
        <v>686</v>
      </c>
      <c r="B6341" s="500" t="s">
        <v>2858</v>
      </c>
      <c r="C6341" s="500" t="s">
        <v>2888</v>
      </c>
      <c r="D6341" s="500" t="s">
        <v>2889</v>
      </c>
      <c r="E6341" s="500" t="s">
        <v>11099</v>
      </c>
      <c r="F6341" s="500" t="s">
        <v>580</v>
      </c>
      <c r="G6341" s="500" t="s">
        <v>18760</v>
      </c>
      <c r="H6341" s="500" t="s">
        <v>11569</v>
      </c>
      <c r="I6341" s="500" t="s">
        <v>688</v>
      </c>
      <c r="J6341" s="500" t="s">
        <v>689</v>
      </c>
      <c r="K6341" s="500" t="s">
        <v>2306</v>
      </c>
      <c r="L6341" s="500" t="s">
        <v>27724</v>
      </c>
      <c r="M6341" s="500" t="s">
        <v>2307</v>
      </c>
      <c r="N6341" s="500" t="s">
        <v>18761</v>
      </c>
    </row>
    <row r="6342" spans="1:14">
      <c r="A6342" s="500" t="s">
        <v>686</v>
      </c>
      <c r="B6342" s="500" t="s">
        <v>2858</v>
      </c>
      <c r="C6342" s="500" t="s">
        <v>2888</v>
      </c>
      <c r="D6342" s="500" t="s">
        <v>2889</v>
      </c>
      <c r="E6342" s="500" t="s">
        <v>11099</v>
      </c>
      <c r="F6342" s="500" t="s">
        <v>580</v>
      </c>
      <c r="G6342" s="500" t="s">
        <v>18762</v>
      </c>
      <c r="H6342" s="500" t="s">
        <v>17460</v>
      </c>
      <c r="I6342" s="500" t="s">
        <v>688</v>
      </c>
      <c r="J6342" s="500" t="s">
        <v>689</v>
      </c>
      <c r="K6342" s="500" t="s">
        <v>2306</v>
      </c>
      <c r="L6342" s="500" t="s">
        <v>27724</v>
      </c>
      <c r="M6342" s="500" t="s">
        <v>2307</v>
      </c>
      <c r="N6342" s="500" t="s">
        <v>18763</v>
      </c>
    </row>
    <row r="6343" spans="1:14">
      <c r="A6343" s="500" t="s">
        <v>686</v>
      </c>
      <c r="B6343" s="500" t="s">
        <v>2858</v>
      </c>
      <c r="C6343" s="500" t="s">
        <v>2888</v>
      </c>
      <c r="D6343" s="500" t="s">
        <v>2889</v>
      </c>
      <c r="E6343" s="500" t="s">
        <v>11099</v>
      </c>
      <c r="F6343" s="500" t="s">
        <v>580</v>
      </c>
      <c r="G6343" s="500" t="s">
        <v>18764</v>
      </c>
      <c r="H6343" s="500" t="s">
        <v>17712</v>
      </c>
      <c r="I6343" s="500" t="s">
        <v>688</v>
      </c>
      <c r="J6343" s="500" t="s">
        <v>689</v>
      </c>
      <c r="K6343" s="500" t="s">
        <v>2306</v>
      </c>
      <c r="L6343" s="500" t="s">
        <v>27724</v>
      </c>
      <c r="M6343" s="500" t="s">
        <v>2307</v>
      </c>
      <c r="N6343" s="500" t="s">
        <v>18765</v>
      </c>
    </row>
    <row r="6344" spans="1:14">
      <c r="A6344" s="500" t="s">
        <v>686</v>
      </c>
      <c r="B6344" s="500" t="s">
        <v>2858</v>
      </c>
      <c r="C6344" s="500" t="s">
        <v>2888</v>
      </c>
      <c r="D6344" s="500" t="s">
        <v>2889</v>
      </c>
      <c r="E6344" s="500" t="s">
        <v>11099</v>
      </c>
      <c r="F6344" s="500" t="s">
        <v>580</v>
      </c>
      <c r="G6344" s="500" t="s">
        <v>18766</v>
      </c>
      <c r="H6344" s="500" t="s">
        <v>17964</v>
      </c>
      <c r="I6344" s="500" t="s">
        <v>688</v>
      </c>
      <c r="J6344" s="500" t="s">
        <v>689</v>
      </c>
      <c r="K6344" s="500" t="s">
        <v>2306</v>
      </c>
      <c r="L6344" s="500" t="s">
        <v>27724</v>
      </c>
      <c r="M6344" s="500" t="s">
        <v>2307</v>
      </c>
      <c r="N6344" s="500" t="s">
        <v>18767</v>
      </c>
    </row>
    <row r="6345" spans="1:14">
      <c r="A6345" s="500" t="s">
        <v>686</v>
      </c>
      <c r="B6345" s="500" t="s">
        <v>2858</v>
      </c>
      <c r="C6345" s="500" t="s">
        <v>2888</v>
      </c>
      <c r="D6345" s="500" t="s">
        <v>2889</v>
      </c>
      <c r="E6345" s="500" t="s">
        <v>11099</v>
      </c>
      <c r="F6345" s="500" t="s">
        <v>580</v>
      </c>
      <c r="G6345" s="500" t="s">
        <v>18768</v>
      </c>
      <c r="H6345" s="500" t="s">
        <v>18216</v>
      </c>
      <c r="I6345" s="500" t="s">
        <v>688</v>
      </c>
      <c r="J6345" s="500" t="s">
        <v>689</v>
      </c>
      <c r="K6345" s="500" t="s">
        <v>2306</v>
      </c>
      <c r="L6345" s="500" t="s">
        <v>27724</v>
      </c>
      <c r="M6345" s="500" t="s">
        <v>2307</v>
      </c>
      <c r="N6345" s="500" t="s">
        <v>18769</v>
      </c>
    </row>
    <row r="6346" spans="1:14">
      <c r="A6346" s="500" t="s">
        <v>686</v>
      </c>
      <c r="B6346" s="500" t="s">
        <v>2858</v>
      </c>
      <c r="C6346" s="500" t="s">
        <v>2888</v>
      </c>
      <c r="D6346" s="500" t="s">
        <v>2889</v>
      </c>
      <c r="E6346" s="500" t="s">
        <v>11099</v>
      </c>
      <c r="F6346" s="500" t="s">
        <v>580</v>
      </c>
      <c r="G6346" s="500" t="s">
        <v>18770</v>
      </c>
      <c r="H6346" s="500" t="s">
        <v>18469</v>
      </c>
      <c r="I6346" s="500" t="s">
        <v>688</v>
      </c>
      <c r="J6346" s="500" t="s">
        <v>689</v>
      </c>
      <c r="K6346" s="500" t="s">
        <v>2306</v>
      </c>
      <c r="L6346" s="500" t="s">
        <v>27724</v>
      </c>
      <c r="M6346" s="500" t="s">
        <v>2307</v>
      </c>
      <c r="N6346" s="500" t="s">
        <v>18771</v>
      </c>
    </row>
    <row r="6347" spans="1:14">
      <c r="A6347" s="500" t="s">
        <v>686</v>
      </c>
      <c r="B6347" s="500" t="s">
        <v>2858</v>
      </c>
      <c r="C6347" s="500" t="s">
        <v>2888</v>
      </c>
      <c r="D6347" s="500" t="s">
        <v>2889</v>
      </c>
      <c r="E6347" s="500" t="s">
        <v>11099</v>
      </c>
      <c r="F6347" s="500" t="s">
        <v>580</v>
      </c>
      <c r="G6347" s="500" t="s">
        <v>18772</v>
      </c>
      <c r="H6347" s="500" t="s">
        <v>18773</v>
      </c>
      <c r="I6347" s="500" t="s">
        <v>688</v>
      </c>
      <c r="J6347" s="500" t="s">
        <v>689</v>
      </c>
      <c r="K6347" s="500" t="s">
        <v>2306</v>
      </c>
      <c r="L6347" s="500" t="s">
        <v>27724</v>
      </c>
      <c r="M6347" s="500" t="s">
        <v>2307</v>
      </c>
      <c r="N6347" s="500" t="s">
        <v>18774</v>
      </c>
    </row>
    <row r="6348" spans="1:14">
      <c r="A6348" s="500" t="s">
        <v>686</v>
      </c>
      <c r="B6348" s="500" t="s">
        <v>2858</v>
      </c>
      <c r="C6348" s="500" t="s">
        <v>2888</v>
      </c>
      <c r="D6348" s="500" t="s">
        <v>2889</v>
      </c>
      <c r="E6348" s="500" t="s">
        <v>11099</v>
      </c>
      <c r="F6348" s="500" t="s">
        <v>580</v>
      </c>
      <c r="G6348" s="500" t="s">
        <v>18775</v>
      </c>
      <c r="H6348" s="500" t="s">
        <v>11835</v>
      </c>
      <c r="I6348" s="500" t="s">
        <v>688</v>
      </c>
      <c r="J6348" s="500" t="s">
        <v>689</v>
      </c>
      <c r="K6348" s="500" t="s">
        <v>2306</v>
      </c>
      <c r="L6348" s="500" t="s">
        <v>27724</v>
      </c>
      <c r="M6348" s="500" t="s">
        <v>2307</v>
      </c>
      <c r="N6348" s="500" t="s">
        <v>18776</v>
      </c>
    </row>
    <row r="6349" spans="1:14">
      <c r="A6349" s="500" t="s">
        <v>686</v>
      </c>
      <c r="B6349" s="500" t="s">
        <v>2858</v>
      </c>
      <c r="C6349" s="500" t="s">
        <v>2888</v>
      </c>
      <c r="D6349" s="500" t="s">
        <v>2889</v>
      </c>
      <c r="E6349" s="500" t="s">
        <v>11099</v>
      </c>
      <c r="F6349" s="500" t="s">
        <v>580</v>
      </c>
      <c r="G6349" s="500" t="s">
        <v>18777</v>
      </c>
      <c r="H6349" s="500" t="s">
        <v>16000</v>
      </c>
      <c r="I6349" s="500" t="s">
        <v>688</v>
      </c>
      <c r="J6349" s="500" t="s">
        <v>689</v>
      </c>
      <c r="K6349" s="500" t="s">
        <v>2306</v>
      </c>
      <c r="L6349" s="500" t="s">
        <v>27724</v>
      </c>
      <c r="M6349" s="500" t="s">
        <v>2307</v>
      </c>
      <c r="N6349" s="500" t="s">
        <v>18778</v>
      </c>
    </row>
    <row r="6350" spans="1:14">
      <c r="A6350" s="500" t="s">
        <v>686</v>
      </c>
      <c r="B6350" s="500" t="s">
        <v>2858</v>
      </c>
      <c r="C6350" s="500" t="s">
        <v>2888</v>
      </c>
      <c r="D6350" s="500" t="s">
        <v>2889</v>
      </c>
      <c r="E6350" s="500" t="s">
        <v>11099</v>
      </c>
      <c r="F6350" s="500" t="s">
        <v>580</v>
      </c>
      <c r="G6350" s="500" t="s">
        <v>18779</v>
      </c>
      <c r="H6350" s="500" t="s">
        <v>11825</v>
      </c>
      <c r="I6350" s="500" t="s">
        <v>688</v>
      </c>
      <c r="J6350" s="500" t="s">
        <v>689</v>
      </c>
      <c r="K6350" s="500" t="s">
        <v>2306</v>
      </c>
      <c r="L6350" s="500" t="s">
        <v>27724</v>
      </c>
      <c r="M6350" s="500" t="s">
        <v>2307</v>
      </c>
      <c r="N6350" s="500" t="s">
        <v>18780</v>
      </c>
    </row>
    <row r="6351" spans="1:14">
      <c r="A6351" s="500" t="s">
        <v>686</v>
      </c>
      <c r="B6351" s="500" t="s">
        <v>2858</v>
      </c>
      <c r="C6351" s="500" t="s">
        <v>2888</v>
      </c>
      <c r="D6351" s="500" t="s">
        <v>2889</v>
      </c>
      <c r="E6351" s="500" t="s">
        <v>11099</v>
      </c>
      <c r="F6351" s="500" t="s">
        <v>580</v>
      </c>
      <c r="G6351" s="500" t="s">
        <v>18781</v>
      </c>
      <c r="H6351" s="500" t="s">
        <v>11049</v>
      </c>
      <c r="I6351" s="500" t="s">
        <v>688</v>
      </c>
      <c r="J6351" s="500" t="s">
        <v>689</v>
      </c>
      <c r="K6351" s="500" t="s">
        <v>2306</v>
      </c>
      <c r="L6351" s="500" t="s">
        <v>27724</v>
      </c>
      <c r="M6351" s="500" t="s">
        <v>2307</v>
      </c>
      <c r="N6351" s="500" t="s">
        <v>18782</v>
      </c>
    </row>
    <row r="6352" spans="1:14">
      <c r="A6352" s="500" t="s">
        <v>686</v>
      </c>
      <c r="B6352" s="500" t="s">
        <v>2858</v>
      </c>
      <c r="C6352" s="500" t="s">
        <v>2888</v>
      </c>
      <c r="D6352" s="500" t="s">
        <v>2889</v>
      </c>
      <c r="E6352" s="500" t="s">
        <v>11099</v>
      </c>
      <c r="F6352" s="500" t="s">
        <v>580</v>
      </c>
      <c r="G6352" s="500" t="s">
        <v>18783</v>
      </c>
      <c r="H6352" s="500" t="s">
        <v>14269</v>
      </c>
      <c r="I6352" s="500" t="s">
        <v>688</v>
      </c>
      <c r="J6352" s="500" t="s">
        <v>689</v>
      </c>
      <c r="K6352" s="500" t="s">
        <v>2306</v>
      </c>
      <c r="L6352" s="500" t="s">
        <v>27724</v>
      </c>
      <c r="M6352" s="500" t="s">
        <v>2307</v>
      </c>
      <c r="N6352" s="500" t="s">
        <v>18784</v>
      </c>
    </row>
    <row r="6353" spans="1:14">
      <c r="A6353" s="500" t="s">
        <v>686</v>
      </c>
      <c r="B6353" s="500" t="s">
        <v>2858</v>
      </c>
      <c r="C6353" s="500" t="s">
        <v>2888</v>
      </c>
      <c r="D6353" s="500" t="s">
        <v>2889</v>
      </c>
      <c r="E6353" s="500" t="s">
        <v>11099</v>
      </c>
      <c r="F6353" s="500" t="s">
        <v>580</v>
      </c>
      <c r="G6353" s="500" t="s">
        <v>18785</v>
      </c>
      <c r="H6353" s="500" t="s">
        <v>6982</v>
      </c>
      <c r="I6353" s="500" t="s">
        <v>688</v>
      </c>
      <c r="J6353" s="500" t="s">
        <v>689</v>
      </c>
      <c r="K6353" s="500" t="s">
        <v>2306</v>
      </c>
      <c r="L6353" s="500" t="s">
        <v>27724</v>
      </c>
      <c r="M6353" s="500" t="s">
        <v>2307</v>
      </c>
      <c r="N6353" s="500" t="s">
        <v>18786</v>
      </c>
    </row>
    <row r="6354" spans="1:14">
      <c r="A6354" s="500" t="s">
        <v>686</v>
      </c>
      <c r="B6354" s="500" t="s">
        <v>2858</v>
      </c>
      <c r="C6354" s="500" t="s">
        <v>2888</v>
      </c>
      <c r="D6354" s="500" t="s">
        <v>2889</v>
      </c>
      <c r="E6354" s="500" t="s">
        <v>11099</v>
      </c>
      <c r="F6354" s="500" t="s">
        <v>580</v>
      </c>
      <c r="G6354" s="500" t="s">
        <v>18787</v>
      </c>
      <c r="H6354" s="500" t="s">
        <v>15296</v>
      </c>
      <c r="I6354" s="500" t="s">
        <v>688</v>
      </c>
      <c r="J6354" s="500" t="s">
        <v>689</v>
      </c>
      <c r="K6354" s="500" t="s">
        <v>2306</v>
      </c>
      <c r="L6354" s="500" t="s">
        <v>27724</v>
      </c>
      <c r="M6354" s="500" t="s">
        <v>2307</v>
      </c>
      <c r="N6354" s="500" t="s">
        <v>18788</v>
      </c>
    </row>
    <row r="6355" spans="1:14">
      <c r="A6355" s="500" t="s">
        <v>686</v>
      </c>
      <c r="B6355" s="500" t="s">
        <v>2858</v>
      </c>
      <c r="C6355" s="500" t="s">
        <v>2888</v>
      </c>
      <c r="D6355" s="500" t="s">
        <v>2889</v>
      </c>
      <c r="E6355" s="500" t="s">
        <v>11099</v>
      </c>
      <c r="F6355" s="500" t="s">
        <v>580</v>
      </c>
      <c r="G6355" s="500" t="s">
        <v>18789</v>
      </c>
      <c r="H6355" s="500" t="s">
        <v>11306</v>
      </c>
      <c r="I6355" s="500" t="s">
        <v>688</v>
      </c>
      <c r="J6355" s="500" t="s">
        <v>689</v>
      </c>
      <c r="K6355" s="500" t="s">
        <v>2306</v>
      </c>
      <c r="L6355" s="500" t="s">
        <v>27724</v>
      </c>
      <c r="M6355" s="500" t="s">
        <v>2307</v>
      </c>
      <c r="N6355" s="500" t="s">
        <v>18790</v>
      </c>
    </row>
    <row r="6356" spans="1:14">
      <c r="A6356" s="500" t="s">
        <v>686</v>
      </c>
      <c r="B6356" s="500" t="s">
        <v>2858</v>
      </c>
      <c r="C6356" s="500" t="s">
        <v>2888</v>
      </c>
      <c r="D6356" s="500" t="s">
        <v>2889</v>
      </c>
      <c r="E6356" s="500" t="s">
        <v>11099</v>
      </c>
      <c r="F6356" s="500" t="s">
        <v>580</v>
      </c>
      <c r="G6356" s="500" t="s">
        <v>18791</v>
      </c>
      <c r="H6356" s="500" t="s">
        <v>14247</v>
      </c>
      <c r="I6356" s="500" t="s">
        <v>688</v>
      </c>
      <c r="J6356" s="500" t="s">
        <v>689</v>
      </c>
      <c r="K6356" s="500" t="s">
        <v>2306</v>
      </c>
      <c r="L6356" s="500" t="s">
        <v>27724</v>
      </c>
      <c r="M6356" s="500" t="s">
        <v>2307</v>
      </c>
      <c r="N6356" s="500" t="s">
        <v>18792</v>
      </c>
    </row>
    <row r="6357" spans="1:14">
      <c r="A6357" s="500" t="s">
        <v>686</v>
      </c>
      <c r="B6357" s="500" t="s">
        <v>2858</v>
      </c>
      <c r="C6357" s="500" t="s">
        <v>2888</v>
      </c>
      <c r="D6357" s="500" t="s">
        <v>2889</v>
      </c>
      <c r="E6357" s="500" t="s">
        <v>11099</v>
      </c>
      <c r="F6357" s="500" t="s">
        <v>580</v>
      </c>
      <c r="G6357" s="500" t="s">
        <v>18793</v>
      </c>
      <c r="H6357" s="500" t="s">
        <v>3978</v>
      </c>
      <c r="I6357" s="500" t="s">
        <v>688</v>
      </c>
      <c r="J6357" s="500" t="s">
        <v>689</v>
      </c>
      <c r="K6357" s="500" t="s">
        <v>2306</v>
      </c>
      <c r="L6357" s="500" t="s">
        <v>27724</v>
      </c>
      <c r="M6357" s="500" t="s">
        <v>2307</v>
      </c>
      <c r="N6357" s="500" t="s">
        <v>18794</v>
      </c>
    </row>
    <row r="6358" spans="1:14">
      <c r="A6358" s="500" t="s">
        <v>686</v>
      </c>
      <c r="B6358" s="500" t="s">
        <v>2858</v>
      </c>
      <c r="C6358" s="500" t="s">
        <v>2888</v>
      </c>
      <c r="D6358" s="500" t="s">
        <v>2889</v>
      </c>
      <c r="E6358" s="500" t="s">
        <v>11099</v>
      </c>
      <c r="F6358" s="500" t="s">
        <v>580</v>
      </c>
      <c r="G6358" s="500" t="s">
        <v>18795</v>
      </c>
      <c r="H6358" s="500" t="s">
        <v>3890</v>
      </c>
      <c r="I6358" s="500" t="s">
        <v>688</v>
      </c>
      <c r="J6358" s="500" t="s">
        <v>689</v>
      </c>
      <c r="K6358" s="500" t="s">
        <v>2306</v>
      </c>
      <c r="L6358" s="500" t="s">
        <v>27724</v>
      </c>
      <c r="M6358" s="500" t="s">
        <v>2307</v>
      </c>
      <c r="N6358" s="500" t="s">
        <v>18796</v>
      </c>
    </row>
    <row r="6359" spans="1:14">
      <c r="A6359" s="500" t="s">
        <v>686</v>
      </c>
      <c r="B6359" s="500" t="s">
        <v>2858</v>
      </c>
      <c r="C6359" s="500" t="s">
        <v>2888</v>
      </c>
      <c r="D6359" s="500" t="s">
        <v>2889</v>
      </c>
      <c r="E6359" s="500" t="s">
        <v>11099</v>
      </c>
      <c r="F6359" s="500" t="s">
        <v>580</v>
      </c>
      <c r="G6359" s="500" t="s">
        <v>18797</v>
      </c>
      <c r="H6359" s="500" t="s">
        <v>2982</v>
      </c>
      <c r="I6359" s="500" t="s">
        <v>688</v>
      </c>
      <c r="J6359" s="500" t="s">
        <v>689</v>
      </c>
      <c r="K6359" s="500" t="s">
        <v>2306</v>
      </c>
      <c r="L6359" s="500" t="s">
        <v>27724</v>
      </c>
      <c r="M6359" s="500" t="s">
        <v>2307</v>
      </c>
      <c r="N6359" s="500" t="s">
        <v>18798</v>
      </c>
    </row>
    <row r="6360" spans="1:14">
      <c r="A6360" s="500" t="s">
        <v>686</v>
      </c>
      <c r="B6360" s="500" t="s">
        <v>2858</v>
      </c>
      <c r="C6360" s="500" t="s">
        <v>2888</v>
      </c>
      <c r="D6360" s="500" t="s">
        <v>2889</v>
      </c>
      <c r="E6360" s="500" t="s">
        <v>11099</v>
      </c>
      <c r="F6360" s="500" t="s">
        <v>580</v>
      </c>
      <c r="G6360" s="500" t="s">
        <v>18799</v>
      </c>
      <c r="H6360" s="500" t="s">
        <v>11835</v>
      </c>
      <c r="I6360" s="500" t="s">
        <v>688</v>
      </c>
      <c r="J6360" s="500" t="s">
        <v>689</v>
      </c>
      <c r="K6360" s="500" t="s">
        <v>2306</v>
      </c>
      <c r="L6360" s="500" t="s">
        <v>27724</v>
      </c>
      <c r="M6360" s="500" t="s">
        <v>2307</v>
      </c>
      <c r="N6360" s="500" t="s">
        <v>18800</v>
      </c>
    </row>
    <row r="6361" spans="1:14">
      <c r="A6361" s="500" t="s">
        <v>686</v>
      </c>
      <c r="B6361" s="500" t="s">
        <v>2858</v>
      </c>
      <c r="C6361" s="500" t="s">
        <v>2888</v>
      </c>
      <c r="D6361" s="500" t="s">
        <v>2889</v>
      </c>
      <c r="E6361" s="500" t="s">
        <v>11099</v>
      </c>
      <c r="F6361" s="500" t="s">
        <v>580</v>
      </c>
      <c r="G6361" s="500" t="s">
        <v>18801</v>
      </c>
      <c r="H6361" s="500" t="s">
        <v>16000</v>
      </c>
      <c r="I6361" s="500" t="s">
        <v>688</v>
      </c>
      <c r="J6361" s="500" t="s">
        <v>689</v>
      </c>
      <c r="K6361" s="500" t="s">
        <v>2306</v>
      </c>
      <c r="L6361" s="500" t="s">
        <v>27724</v>
      </c>
      <c r="M6361" s="500" t="s">
        <v>2307</v>
      </c>
      <c r="N6361" s="500" t="s">
        <v>18802</v>
      </c>
    </row>
    <row r="6362" spans="1:14">
      <c r="A6362" s="500" t="s">
        <v>686</v>
      </c>
      <c r="B6362" s="500" t="s">
        <v>2858</v>
      </c>
      <c r="C6362" s="500" t="s">
        <v>2888</v>
      </c>
      <c r="D6362" s="500" t="s">
        <v>2889</v>
      </c>
      <c r="E6362" s="500" t="s">
        <v>11099</v>
      </c>
      <c r="F6362" s="500" t="s">
        <v>580</v>
      </c>
      <c r="G6362" s="500" t="s">
        <v>18803</v>
      </c>
      <c r="H6362" s="500" t="s">
        <v>11825</v>
      </c>
      <c r="I6362" s="500" t="s">
        <v>688</v>
      </c>
      <c r="J6362" s="500" t="s">
        <v>689</v>
      </c>
      <c r="K6362" s="500" t="s">
        <v>2306</v>
      </c>
      <c r="L6362" s="500" t="s">
        <v>27724</v>
      </c>
      <c r="M6362" s="500" t="s">
        <v>2307</v>
      </c>
      <c r="N6362" s="500" t="s">
        <v>18804</v>
      </c>
    </row>
    <row r="6363" spans="1:14">
      <c r="A6363" s="500" t="s">
        <v>686</v>
      </c>
      <c r="B6363" s="500" t="s">
        <v>2858</v>
      </c>
      <c r="C6363" s="500" t="s">
        <v>2888</v>
      </c>
      <c r="D6363" s="500" t="s">
        <v>2889</v>
      </c>
      <c r="E6363" s="500" t="s">
        <v>11099</v>
      </c>
      <c r="F6363" s="500" t="s">
        <v>580</v>
      </c>
      <c r="G6363" s="500" t="s">
        <v>18805</v>
      </c>
      <c r="H6363" s="500" t="s">
        <v>11049</v>
      </c>
      <c r="I6363" s="500" t="s">
        <v>688</v>
      </c>
      <c r="J6363" s="500" t="s">
        <v>689</v>
      </c>
      <c r="K6363" s="500" t="s">
        <v>2306</v>
      </c>
      <c r="L6363" s="500" t="s">
        <v>27724</v>
      </c>
      <c r="M6363" s="500" t="s">
        <v>2307</v>
      </c>
      <c r="N6363" s="500" t="s">
        <v>18806</v>
      </c>
    </row>
    <row r="6364" spans="1:14">
      <c r="A6364" s="500" t="s">
        <v>686</v>
      </c>
      <c r="B6364" s="500" t="s">
        <v>2858</v>
      </c>
      <c r="C6364" s="500" t="s">
        <v>2888</v>
      </c>
      <c r="D6364" s="500" t="s">
        <v>2889</v>
      </c>
      <c r="E6364" s="500" t="s">
        <v>11099</v>
      </c>
      <c r="F6364" s="500" t="s">
        <v>580</v>
      </c>
      <c r="G6364" s="500" t="s">
        <v>18807</v>
      </c>
      <c r="H6364" s="500" t="s">
        <v>14269</v>
      </c>
      <c r="I6364" s="500" t="s">
        <v>688</v>
      </c>
      <c r="J6364" s="500" t="s">
        <v>689</v>
      </c>
      <c r="K6364" s="500" t="s">
        <v>2306</v>
      </c>
      <c r="L6364" s="500" t="s">
        <v>27724</v>
      </c>
      <c r="M6364" s="500" t="s">
        <v>2307</v>
      </c>
      <c r="N6364" s="500" t="s">
        <v>18808</v>
      </c>
    </row>
    <row r="6365" spans="1:14">
      <c r="A6365" s="500" t="s">
        <v>686</v>
      </c>
      <c r="B6365" s="500" t="s">
        <v>2858</v>
      </c>
      <c r="C6365" s="500" t="s">
        <v>2888</v>
      </c>
      <c r="D6365" s="500" t="s">
        <v>2889</v>
      </c>
      <c r="E6365" s="500" t="s">
        <v>11099</v>
      </c>
      <c r="F6365" s="500" t="s">
        <v>580</v>
      </c>
      <c r="G6365" s="500" t="s">
        <v>18809</v>
      </c>
      <c r="H6365" s="500" t="s">
        <v>6982</v>
      </c>
      <c r="I6365" s="500" t="s">
        <v>688</v>
      </c>
      <c r="J6365" s="500" t="s">
        <v>689</v>
      </c>
      <c r="K6365" s="500" t="s">
        <v>2306</v>
      </c>
      <c r="L6365" s="500" t="s">
        <v>27724</v>
      </c>
      <c r="M6365" s="500" t="s">
        <v>2307</v>
      </c>
      <c r="N6365" s="500" t="s">
        <v>18810</v>
      </c>
    </row>
    <row r="6366" spans="1:14">
      <c r="A6366" s="500" t="s">
        <v>686</v>
      </c>
      <c r="B6366" s="500" t="s">
        <v>2858</v>
      </c>
      <c r="C6366" s="500" t="s">
        <v>2888</v>
      </c>
      <c r="D6366" s="500" t="s">
        <v>2889</v>
      </c>
      <c r="E6366" s="500" t="s">
        <v>11099</v>
      </c>
      <c r="F6366" s="500" t="s">
        <v>580</v>
      </c>
      <c r="G6366" s="500" t="s">
        <v>18811</v>
      </c>
      <c r="H6366" s="500" t="s">
        <v>15296</v>
      </c>
      <c r="I6366" s="500" t="s">
        <v>688</v>
      </c>
      <c r="J6366" s="500" t="s">
        <v>689</v>
      </c>
      <c r="K6366" s="500" t="s">
        <v>2306</v>
      </c>
      <c r="L6366" s="500" t="s">
        <v>27724</v>
      </c>
      <c r="M6366" s="500" t="s">
        <v>2307</v>
      </c>
      <c r="N6366" s="500" t="s">
        <v>18812</v>
      </c>
    </row>
    <row r="6367" spans="1:14">
      <c r="A6367" s="500" t="s">
        <v>686</v>
      </c>
      <c r="B6367" s="500" t="s">
        <v>2858</v>
      </c>
      <c r="C6367" s="500" t="s">
        <v>2888</v>
      </c>
      <c r="D6367" s="500" t="s">
        <v>2889</v>
      </c>
      <c r="E6367" s="500" t="s">
        <v>11099</v>
      </c>
      <c r="F6367" s="500" t="s">
        <v>580</v>
      </c>
      <c r="G6367" s="500" t="s">
        <v>18813</v>
      </c>
      <c r="H6367" s="500" t="s">
        <v>11306</v>
      </c>
      <c r="I6367" s="500" t="s">
        <v>688</v>
      </c>
      <c r="J6367" s="500" t="s">
        <v>689</v>
      </c>
      <c r="K6367" s="500" t="s">
        <v>2306</v>
      </c>
      <c r="L6367" s="500" t="s">
        <v>27724</v>
      </c>
      <c r="M6367" s="500" t="s">
        <v>2307</v>
      </c>
      <c r="N6367" s="500" t="s">
        <v>18814</v>
      </c>
    </row>
    <row r="6368" spans="1:14">
      <c r="A6368" s="500" t="s">
        <v>686</v>
      </c>
      <c r="B6368" s="500" t="s">
        <v>2858</v>
      </c>
      <c r="C6368" s="500" t="s">
        <v>2888</v>
      </c>
      <c r="D6368" s="500" t="s">
        <v>2889</v>
      </c>
      <c r="E6368" s="500" t="s">
        <v>11099</v>
      </c>
      <c r="F6368" s="500" t="s">
        <v>580</v>
      </c>
      <c r="G6368" s="500" t="s">
        <v>18815</v>
      </c>
      <c r="H6368" s="500" t="s">
        <v>14247</v>
      </c>
      <c r="I6368" s="500" t="s">
        <v>688</v>
      </c>
      <c r="J6368" s="500" t="s">
        <v>689</v>
      </c>
      <c r="K6368" s="500" t="s">
        <v>2306</v>
      </c>
      <c r="L6368" s="500" t="s">
        <v>27724</v>
      </c>
      <c r="M6368" s="500" t="s">
        <v>2307</v>
      </c>
      <c r="N6368" s="500" t="s">
        <v>18816</v>
      </c>
    </row>
    <row r="6369" spans="1:14">
      <c r="A6369" s="500" t="s">
        <v>686</v>
      </c>
      <c r="B6369" s="500" t="s">
        <v>2858</v>
      </c>
      <c r="C6369" s="500" t="s">
        <v>2888</v>
      </c>
      <c r="D6369" s="500" t="s">
        <v>2889</v>
      </c>
      <c r="E6369" s="500" t="s">
        <v>11099</v>
      </c>
      <c r="F6369" s="500" t="s">
        <v>580</v>
      </c>
      <c r="G6369" s="500" t="s">
        <v>18817</v>
      </c>
      <c r="H6369" s="500" t="s">
        <v>3978</v>
      </c>
      <c r="I6369" s="500" t="s">
        <v>688</v>
      </c>
      <c r="J6369" s="500" t="s">
        <v>689</v>
      </c>
      <c r="K6369" s="500" t="s">
        <v>2306</v>
      </c>
      <c r="L6369" s="500" t="s">
        <v>27724</v>
      </c>
      <c r="M6369" s="500" t="s">
        <v>2307</v>
      </c>
      <c r="N6369" s="500" t="s">
        <v>18818</v>
      </c>
    </row>
    <row r="6370" spans="1:14">
      <c r="A6370" s="500" t="s">
        <v>686</v>
      </c>
      <c r="B6370" s="500" t="s">
        <v>2858</v>
      </c>
      <c r="C6370" s="500" t="s">
        <v>2888</v>
      </c>
      <c r="D6370" s="500" t="s">
        <v>2889</v>
      </c>
      <c r="E6370" s="500" t="s">
        <v>11099</v>
      </c>
      <c r="F6370" s="500" t="s">
        <v>580</v>
      </c>
      <c r="G6370" s="500" t="s">
        <v>18819</v>
      </c>
      <c r="H6370" s="500" t="s">
        <v>3890</v>
      </c>
      <c r="I6370" s="500" t="s">
        <v>688</v>
      </c>
      <c r="J6370" s="500" t="s">
        <v>689</v>
      </c>
      <c r="K6370" s="500" t="s">
        <v>2306</v>
      </c>
      <c r="L6370" s="500" t="s">
        <v>27724</v>
      </c>
      <c r="M6370" s="500" t="s">
        <v>2307</v>
      </c>
      <c r="N6370" s="500" t="s">
        <v>18820</v>
      </c>
    </row>
    <row r="6371" spans="1:14">
      <c r="A6371" s="500" t="s">
        <v>686</v>
      </c>
      <c r="B6371" s="500" t="s">
        <v>2858</v>
      </c>
      <c r="C6371" s="500" t="s">
        <v>2888</v>
      </c>
      <c r="D6371" s="500" t="s">
        <v>2889</v>
      </c>
      <c r="E6371" s="500" t="s">
        <v>11099</v>
      </c>
      <c r="F6371" s="500" t="s">
        <v>580</v>
      </c>
      <c r="G6371" s="500" t="s">
        <v>18821</v>
      </c>
      <c r="H6371" s="500" t="s">
        <v>2982</v>
      </c>
      <c r="I6371" s="500" t="s">
        <v>688</v>
      </c>
      <c r="J6371" s="500" t="s">
        <v>689</v>
      </c>
      <c r="K6371" s="500" t="s">
        <v>2306</v>
      </c>
      <c r="L6371" s="500" t="s">
        <v>27724</v>
      </c>
      <c r="M6371" s="500" t="s">
        <v>2307</v>
      </c>
      <c r="N6371" s="500" t="s">
        <v>18822</v>
      </c>
    </row>
    <row r="6372" spans="1:14">
      <c r="A6372" s="500" t="s">
        <v>686</v>
      </c>
      <c r="B6372" s="500" t="s">
        <v>2858</v>
      </c>
      <c r="C6372" s="500" t="s">
        <v>2888</v>
      </c>
      <c r="D6372" s="500" t="s">
        <v>2889</v>
      </c>
      <c r="E6372" s="500" t="s">
        <v>11099</v>
      </c>
      <c r="F6372" s="500" t="s">
        <v>580</v>
      </c>
      <c r="G6372" s="500" t="s">
        <v>18823</v>
      </c>
      <c r="H6372" s="500" t="s">
        <v>3937</v>
      </c>
      <c r="I6372" s="500" t="s">
        <v>688</v>
      </c>
      <c r="J6372" s="500" t="s">
        <v>689</v>
      </c>
      <c r="K6372" s="500" t="s">
        <v>2306</v>
      </c>
      <c r="L6372" s="500" t="s">
        <v>27724</v>
      </c>
      <c r="M6372" s="500" t="s">
        <v>2307</v>
      </c>
      <c r="N6372" s="500" t="s">
        <v>18824</v>
      </c>
    </row>
    <row r="6373" spans="1:14">
      <c r="A6373" s="500" t="s">
        <v>686</v>
      </c>
      <c r="B6373" s="500" t="s">
        <v>2858</v>
      </c>
      <c r="C6373" s="500" t="s">
        <v>2888</v>
      </c>
      <c r="D6373" s="500" t="s">
        <v>2889</v>
      </c>
      <c r="E6373" s="500" t="s">
        <v>11099</v>
      </c>
      <c r="F6373" s="500" t="s">
        <v>580</v>
      </c>
      <c r="G6373" s="500" t="s">
        <v>18825</v>
      </c>
      <c r="H6373" s="500" t="s">
        <v>11281</v>
      </c>
      <c r="I6373" s="500" t="s">
        <v>688</v>
      </c>
      <c r="J6373" s="500" t="s">
        <v>689</v>
      </c>
      <c r="K6373" s="500" t="s">
        <v>2306</v>
      </c>
      <c r="L6373" s="500" t="s">
        <v>27724</v>
      </c>
      <c r="M6373" s="500" t="s">
        <v>2307</v>
      </c>
      <c r="N6373" s="500" t="s">
        <v>18826</v>
      </c>
    </row>
    <row r="6374" spans="1:14">
      <c r="A6374" s="500" t="s">
        <v>686</v>
      </c>
      <c r="B6374" s="500" t="s">
        <v>2858</v>
      </c>
      <c r="C6374" s="500" t="s">
        <v>2888</v>
      </c>
      <c r="D6374" s="500" t="s">
        <v>2889</v>
      </c>
      <c r="E6374" s="500" t="s">
        <v>11099</v>
      </c>
      <c r="F6374" s="500" t="s">
        <v>580</v>
      </c>
      <c r="G6374" s="500" t="s">
        <v>18827</v>
      </c>
      <c r="H6374" s="500" t="s">
        <v>16051</v>
      </c>
      <c r="I6374" s="500" t="s">
        <v>688</v>
      </c>
      <c r="J6374" s="500" t="s">
        <v>689</v>
      </c>
      <c r="K6374" s="500" t="s">
        <v>2306</v>
      </c>
      <c r="L6374" s="500" t="s">
        <v>27724</v>
      </c>
      <c r="M6374" s="500" t="s">
        <v>2307</v>
      </c>
      <c r="N6374" s="500" t="s">
        <v>18828</v>
      </c>
    </row>
    <row r="6375" spans="1:14">
      <c r="A6375" s="500" t="s">
        <v>686</v>
      </c>
      <c r="B6375" s="500" t="s">
        <v>2858</v>
      </c>
      <c r="C6375" s="500" t="s">
        <v>2888</v>
      </c>
      <c r="D6375" s="500" t="s">
        <v>2889</v>
      </c>
      <c r="E6375" s="500" t="s">
        <v>11099</v>
      </c>
      <c r="F6375" s="500" t="s">
        <v>580</v>
      </c>
      <c r="G6375" s="500" t="s">
        <v>18829</v>
      </c>
      <c r="H6375" s="500" t="s">
        <v>6926</v>
      </c>
      <c r="I6375" s="500" t="s">
        <v>688</v>
      </c>
      <c r="J6375" s="500" t="s">
        <v>689</v>
      </c>
      <c r="K6375" s="500" t="s">
        <v>2306</v>
      </c>
      <c r="L6375" s="500" t="s">
        <v>27724</v>
      </c>
      <c r="M6375" s="500" t="s">
        <v>2307</v>
      </c>
      <c r="N6375" s="500" t="s">
        <v>18830</v>
      </c>
    </row>
    <row r="6376" spans="1:14">
      <c r="A6376" s="500" t="s">
        <v>686</v>
      </c>
      <c r="B6376" s="500" t="s">
        <v>2858</v>
      </c>
      <c r="C6376" s="500" t="s">
        <v>2888</v>
      </c>
      <c r="D6376" s="500" t="s">
        <v>2889</v>
      </c>
      <c r="E6376" s="500" t="s">
        <v>11099</v>
      </c>
      <c r="F6376" s="500" t="s">
        <v>580</v>
      </c>
      <c r="G6376" s="500" t="s">
        <v>18831</v>
      </c>
      <c r="H6376" s="500" t="s">
        <v>4039</v>
      </c>
      <c r="I6376" s="500" t="s">
        <v>688</v>
      </c>
      <c r="J6376" s="500" t="s">
        <v>689</v>
      </c>
      <c r="K6376" s="500" t="s">
        <v>2306</v>
      </c>
      <c r="L6376" s="500" t="s">
        <v>27724</v>
      </c>
      <c r="M6376" s="500" t="s">
        <v>2307</v>
      </c>
      <c r="N6376" s="500" t="s">
        <v>18832</v>
      </c>
    </row>
    <row r="6377" spans="1:14">
      <c r="A6377" s="500" t="s">
        <v>686</v>
      </c>
      <c r="B6377" s="500" t="s">
        <v>2858</v>
      </c>
      <c r="C6377" s="500" t="s">
        <v>2888</v>
      </c>
      <c r="D6377" s="500" t="s">
        <v>2889</v>
      </c>
      <c r="E6377" s="500" t="s">
        <v>11099</v>
      </c>
      <c r="F6377" s="500" t="s">
        <v>580</v>
      </c>
      <c r="G6377" s="500" t="s">
        <v>18833</v>
      </c>
      <c r="H6377" s="500" t="s">
        <v>11833</v>
      </c>
      <c r="I6377" s="500" t="s">
        <v>688</v>
      </c>
      <c r="J6377" s="500" t="s">
        <v>689</v>
      </c>
      <c r="K6377" s="500" t="s">
        <v>2306</v>
      </c>
      <c r="L6377" s="500" t="s">
        <v>27724</v>
      </c>
      <c r="M6377" s="500" t="s">
        <v>2307</v>
      </c>
      <c r="N6377" s="500" t="s">
        <v>18834</v>
      </c>
    </row>
    <row r="6378" spans="1:14">
      <c r="A6378" s="500" t="s">
        <v>686</v>
      </c>
      <c r="B6378" s="500" t="s">
        <v>2858</v>
      </c>
      <c r="C6378" s="500" t="s">
        <v>2888</v>
      </c>
      <c r="D6378" s="500" t="s">
        <v>2889</v>
      </c>
      <c r="E6378" s="500" t="s">
        <v>11099</v>
      </c>
      <c r="F6378" s="500" t="s">
        <v>580</v>
      </c>
      <c r="G6378" s="500" t="s">
        <v>18835</v>
      </c>
      <c r="H6378" s="500" t="s">
        <v>4157</v>
      </c>
      <c r="I6378" s="500" t="s">
        <v>688</v>
      </c>
      <c r="J6378" s="500" t="s">
        <v>689</v>
      </c>
      <c r="K6378" s="500" t="s">
        <v>2306</v>
      </c>
      <c r="L6378" s="500" t="s">
        <v>27724</v>
      </c>
      <c r="M6378" s="500" t="s">
        <v>2307</v>
      </c>
      <c r="N6378" s="500" t="s">
        <v>18836</v>
      </c>
    </row>
    <row r="6379" spans="1:14">
      <c r="A6379" s="500" t="s">
        <v>686</v>
      </c>
      <c r="B6379" s="500" t="s">
        <v>2858</v>
      </c>
      <c r="C6379" s="500" t="s">
        <v>2888</v>
      </c>
      <c r="D6379" s="500" t="s">
        <v>2889</v>
      </c>
      <c r="E6379" s="500" t="s">
        <v>11099</v>
      </c>
      <c r="F6379" s="500" t="s">
        <v>580</v>
      </c>
      <c r="G6379" s="500" t="s">
        <v>18837</v>
      </c>
      <c r="H6379" s="500" t="s">
        <v>17309</v>
      </c>
      <c r="I6379" s="500" t="s">
        <v>688</v>
      </c>
      <c r="J6379" s="500" t="s">
        <v>689</v>
      </c>
      <c r="K6379" s="500" t="s">
        <v>2306</v>
      </c>
      <c r="L6379" s="500" t="s">
        <v>27724</v>
      </c>
      <c r="M6379" s="500" t="s">
        <v>2307</v>
      </c>
      <c r="N6379" s="500" t="s">
        <v>18838</v>
      </c>
    </row>
    <row r="6380" spans="1:14">
      <c r="A6380" s="500" t="s">
        <v>686</v>
      </c>
      <c r="B6380" s="500" t="s">
        <v>2858</v>
      </c>
      <c r="C6380" s="500" t="s">
        <v>2888</v>
      </c>
      <c r="D6380" s="500" t="s">
        <v>2889</v>
      </c>
      <c r="E6380" s="500" t="s">
        <v>11099</v>
      </c>
      <c r="F6380" s="500" t="s">
        <v>580</v>
      </c>
      <c r="G6380" s="500" t="s">
        <v>18839</v>
      </c>
      <c r="H6380" s="500" t="s">
        <v>13122</v>
      </c>
      <c r="I6380" s="500" t="s">
        <v>688</v>
      </c>
      <c r="J6380" s="500" t="s">
        <v>689</v>
      </c>
      <c r="K6380" s="500" t="s">
        <v>2306</v>
      </c>
      <c r="L6380" s="500" t="s">
        <v>27724</v>
      </c>
      <c r="M6380" s="500" t="s">
        <v>2307</v>
      </c>
      <c r="N6380" s="500" t="s">
        <v>18840</v>
      </c>
    </row>
    <row r="6381" spans="1:14">
      <c r="A6381" s="500" t="s">
        <v>686</v>
      </c>
      <c r="B6381" s="500" t="s">
        <v>2858</v>
      </c>
      <c r="C6381" s="500" t="s">
        <v>2888</v>
      </c>
      <c r="D6381" s="500" t="s">
        <v>2889</v>
      </c>
      <c r="E6381" s="500" t="s">
        <v>11099</v>
      </c>
      <c r="F6381" s="500" t="s">
        <v>580</v>
      </c>
      <c r="G6381" s="500" t="s">
        <v>18841</v>
      </c>
      <c r="H6381" s="500" t="s">
        <v>17813</v>
      </c>
      <c r="I6381" s="500" t="s">
        <v>688</v>
      </c>
      <c r="J6381" s="500" t="s">
        <v>689</v>
      </c>
      <c r="K6381" s="500" t="s">
        <v>2306</v>
      </c>
      <c r="L6381" s="500" t="s">
        <v>27724</v>
      </c>
      <c r="M6381" s="500" t="s">
        <v>2307</v>
      </c>
      <c r="N6381" s="500" t="s">
        <v>18842</v>
      </c>
    </row>
    <row r="6382" spans="1:14">
      <c r="A6382" s="500" t="s">
        <v>686</v>
      </c>
      <c r="B6382" s="500" t="s">
        <v>2858</v>
      </c>
      <c r="C6382" s="500" t="s">
        <v>2888</v>
      </c>
      <c r="D6382" s="500" t="s">
        <v>2889</v>
      </c>
      <c r="E6382" s="500" t="s">
        <v>11099</v>
      </c>
      <c r="F6382" s="500" t="s">
        <v>580</v>
      </c>
      <c r="G6382" s="500" t="s">
        <v>18843</v>
      </c>
      <c r="H6382" s="500" t="s">
        <v>7006</v>
      </c>
      <c r="I6382" s="500" t="s">
        <v>688</v>
      </c>
      <c r="J6382" s="500" t="s">
        <v>689</v>
      </c>
      <c r="K6382" s="500" t="s">
        <v>2306</v>
      </c>
      <c r="L6382" s="500" t="s">
        <v>27724</v>
      </c>
      <c r="M6382" s="500" t="s">
        <v>2307</v>
      </c>
      <c r="N6382" s="500" t="s">
        <v>18844</v>
      </c>
    </row>
    <row r="6383" spans="1:14">
      <c r="A6383" s="500" t="s">
        <v>686</v>
      </c>
      <c r="B6383" s="500" t="s">
        <v>2858</v>
      </c>
      <c r="C6383" s="500" t="s">
        <v>2888</v>
      </c>
      <c r="D6383" s="500" t="s">
        <v>2889</v>
      </c>
      <c r="E6383" s="500" t="s">
        <v>11099</v>
      </c>
      <c r="F6383" s="500" t="s">
        <v>580</v>
      </c>
      <c r="G6383" s="500" t="s">
        <v>18845</v>
      </c>
      <c r="H6383" s="500" t="s">
        <v>11248</v>
      </c>
      <c r="I6383" s="500" t="s">
        <v>688</v>
      </c>
      <c r="J6383" s="500" t="s">
        <v>689</v>
      </c>
      <c r="K6383" s="500" t="s">
        <v>2306</v>
      </c>
      <c r="L6383" s="500" t="s">
        <v>27724</v>
      </c>
      <c r="M6383" s="500" t="s">
        <v>2307</v>
      </c>
      <c r="N6383" s="500" t="s">
        <v>18846</v>
      </c>
    </row>
    <row r="6384" spans="1:14">
      <c r="A6384" s="500" t="s">
        <v>686</v>
      </c>
      <c r="B6384" s="500" t="s">
        <v>2858</v>
      </c>
      <c r="C6384" s="500" t="s">
        <v>2888</v>
      </c>
      <c r="D6384" s="500" t="s">
        <v>2889</v>
      </c>
      <c r="E6384" s="500" t="s">
        <v>11099</v>
      </c>
      <c r="F6384" s="500" t="s">
        <v>580</v>
      </c>
      <c r="G6384" s="500" t="s">
        <v>18847</v>
      </c>
      <c r="H6384" s="500" t="s">
        <v>6964</v>
      </c>
      <c r="I6384" s="500" t="s">
        <v>688</v>
      </c>
      <c r="J6384" s="500" t="s">
        <v>689</v>
      </c>
      <c r="K6384" s="500" t="s">
        <v>2306</v>
      </c>
      <c r="L6384" s="500" t="s">
        <v>27724</v>
      </c>
      <c r="M6384" s="500" t="s">
        <v>2307</v>
      </c>
      <c r="N6384" s="500" t="s">
        <v>18848</v>
      </c>
    </row>
    <row r="6385" spans="1:14">
      <c r="A6385" s="500" t="s">
        <v>686</v>
      </c>
      <c r="B6385" s="500" t="s">
        <v>2858</v>
      </c>
      <c r="C6385" s="500" t="s">
        <v>2888</v>
      </c>
      <c r="D6385" s="500" t="s">
        <v>2889</v>
      </c>
      <c r="E6385" s="500" t="s">
        <v>11099</v>
      </c>
      <c r="F6385" s="500" t="s">
        <v>580</v>
      </c>
      <c r="G6385" s="500" t="s">
        <v>18849</v>
      </c>
      <c r="H6385" s="500" t="s">
        <v>11281</v>
      </c>
      <c r="I6385" s="500" t="s">
        <v>688</v>
      </c>
      <c r="J6385" s="500" t="s">
        <v>689</v>
      </c>
      <c r="K6385" s="500" t="s">
        <v>2306</v>
      </c>
      <c r="L6385" s="500" t="s">
        <v>27724</v>
      </c>
      <c r="M6385" s="500" t="s">
        <v>2307</v>
      </c>
      <c r="N6385" s="500" t="s">
        <v>18850</v>
      </c>
    </row>
    <row r="6386" spans="1:14">
      <c r="A6386" s="500" t="s">
        <v>686</v>
      </c>
      <c r="B6386" s="500" t="s">
        <v>2858</v>
      </c>
      <c r="C6386" s="500" t="s">
        <v>2888</v>
      </c>
      <c r="D6386" s="500" t="s">
        <v>2889</v>
      </c>
      <c r="E6386" s="500" t="s">
        <v>11099</v>
      </c>
      <c r="F6386" s="500" t="s">
        <v>580</v>
      </c>
      <c r="G6386" s="500" t="s">
        <v>18851</v>
      </c>
      <c r="H6386" s="500" t="s">
        <v>16051</v>
      </c>
      <c r="I6386" s="500" t="s">
        <v>688</v>
      </c>
      <c r="J6386" s="500" t="s">
        <v>689</v>
      </c>
      <c r="K6386" s="500" t="s">
        <v>2306</v>
      </c>
      <c r="L6386" s="500" t="s">
        <v>27724</v>
      </c>
      <c r="M6386" s="500" t="s">
        <v>2307</v>
      </c>
      <c r="N6386" s="500" t="s">
        <v>18852</v>
      </c>
    </row>
    <row r="6387" spans="1:14">
      <c r="A6387" s="500" t="s">
        <v>686</v>
      </c>
      <c r="B6387" s="500" t="s">
        <v>2858</v>
      </c>
      <c r="C6387" s="500" t="s">
        <v>2888</v>
      </c>
      <c r="D6387" s="500" t="s">
        <v>2889</v>
      </c>
      <c r="E6387" s="500" t="s">
        <v>11099</v>
      </c>
      <c r="F6387" s="500" t="s">
        <v>580</v>
      </c>
      <c r="G6387" s="500" t="s">
        <v>18853</v>
      </c>
      <c r="H6387" s="500" t="s">
        <v>6926</v>
      </c>
      <c r="I6387" s="500" t="s">
        <v>688</v>
      </c>
      <c r="J6387" s="500" t="s">
        <v>689</v>
      </c>
      <c r="K6387" s="500" t="s">
        <v>2306</v>
      </c>
      <c r="L6387" s="500" t="s">
        <v>27724</v>
      </c>
      <c r="M6387" s="500" t="s">
        <v>2307</v>
      </c>
      <c r="N6387" s="500" t="s">
        <v>18854</v>
      </c>
    </row>
    <row r="6388" spans="1:14">
      <c r="A6388" s="500" t="s">
        <v>686</v>
      </c>
      <c r="B6388" s="500" t="s">
        <v>2858</v>
      </c>
      <c r="C6388" s="500" t="s">
        <v>2888</v>
      </c>
      <c r="D6388" s="500" t="s">
        <v>2889</v>
      </c>
      <c r="E6388" s="500" t="s">
        <v>11099</v>
      </c>
      <c r="F6388" s="500" t="s">
        <v>580</v>
      </c>
      <c r="G6388" s="500" t="s">
        <v>18855</v>
      </c>
      <c r="H6388" s="500" t="s">
        <v>4039</v>
      </c>
      <c r="I6388" s="500" t="s">
        <v>688</v>
      </c>
      <c r="J6388" s="500" t="s">
        <v>689</v>
      </c>
      <c r="K6388" s="500" t="s">
        <v>2306</v>
      </c>
      <c r="L6388" s="500" t="s">
        <v>27724</v>
      </c>
      <c r="M6388" s="500" t="s">
        <v>2307</v>
      </c>
      <c r="N6388" s="500" t="s">
        <v>18856</v>
      </c>
    </row>
    <row r="6389" spans="1:14">
      <c r="A6389" s="500" t="s">
        <v>686</v>
      </c>
      <c r="B6389" s="500" t="s">
        <v>2858</v>
      </c>
      <c r="C6389" s="500" t="s">
        <v>2888</v>
      </c>
      <c r="D6389" s="500" t="s">
        <v>2889</v>
      </c>
      <c r="E6389" s="500" t="s">
        <v>11099</v>
      </c>
      <c r="F6389" s="500" t="s">
        <v>580</v>
      </c>
      <c r="G6389" s="500" t="s">
        <v>18857</v>
      </c>
      <c r="H6389" s="500" t="s">
        <v>11833</v>
      </c>
      <c r="I6389" s="500" t="s">
        <v>688</v>
      </c>
      <c r="J6389" s="500" t="s">
        <v>689</v>
      </c>
      <c r="K6389" s="500" t="s">
        <v>2306</v>
      </c>
      <c r="L6389" s="500" t="s">
        <v>27724</v>
      </c>
      <c r="M6389" s="500" t="s">
        <v>2307</v>
      </c>
      <c r="N6389" s="500" t="s">
        <v>18858</v>
      </c>
    </row>
    <row r="6390" spans="1:14">
      <c r="A6390" s="500" t="s">
        <v>686</v>
      </c>
      <c r="B6390" s="500" t="s">
        <v>2858</v>
      </c>
      <c r="C6390" s="500" t="s">
        <v>2888</v>
      </c>
      <c r="D6390" s="500" t="s">
        <v>2889</v>
      </c>
      <c r="E6390" s="500" t="s">
        <v>11099</v>
      </c>
      <c r="F6390" s="500" t="s">
        <v>580</v>
      </c>
      <c r="G6390" s="500" t="s">
        <v>18859</v>
      </c>
      <c r="H6390" s="500" t="s">
        <v>4157</v>
      </c>
      <c r="I6390" s="500" t="s">
        <v>688</v>
      </c>
      <c r="J6390" s="500" t="s">
        <v>689</v>
      </c>
      <c r="K6390" s="500" t="s">
        <v>2306</v>
      </c>
      <c r="L6390" s="500" t="s">
        <v>27724</v>
      </c>
      <c r="M6390" s="500" t="s">
        <v>2307</v>
      </c>
      <c r="N6390" s="500" t="s">
        <v>18860</v>
      </c>
    </row>
    <row r="6391" spans="1:14">
      <c r="A6391" s="500" t="s">
        <v>686</v>
      </c>
      <c r="B6391" s="500" t="s">
        <v>2858</v>
      </c>
      <c r="C6391" s="500" t="s">
        <v>2888</v>
      </c>
      <c r="D6391" s="500" t="s">
        <v>2889</v>
      </c>
      <c r="E6391" s="500" t="s">
        <v>11099</v>
      </c>
      <c r="F6391" s="500" t="s">
        <v>580</v>
      </c>
      <c r="G6391" s="500" t="s">
        <v>18861</v>
      </c>
      <c r="H6391" s="500" t="s">
        <v>17309</v>
      </c>
      <c r="I6391" s="500" t="s">
        <v>688</v>
      </c>
      <c r="J6391" s="500" t="s">
        <v>689</v>
      </c>
      <c r="K6391" s="500" t="s">
        <v>2306</v>
      </c>
      <c r="L6391" s="500" t="s">
        <v>27724</v>
      </c>
      <c r="M6391" s="500" t="s">
        <v>2307</v>
      </c>
      <c r="N6391" s="500" t="s">
        <v>18862</v>
      </c>
    </row>
    <row r="6392" spans="1:14">
      <c r="A6392" s="500" t="s">
        <v>686</v>
      </c>
      <c r="B6392" s="500" t="s">
        <v>2858</v>
      </c>
      <c r="C6392" s="500" t="s">
        <v>2888</v>
      </c>
      <c r="D6392" s="500" t="s">
        <v>2889</v>
      </c>
      <c r="E6392" s="500" t="s">
        <v>11099</v>
      </c>
      <c r="F6392" s="500" t="s">
        <v>580</v>
      </c>
      <c r="G6392" s="500" t="s">
        <v>18863</v>
      </c>
      <c r="H6392" s="500" t="s">
        <v>13122</v>
      </c>
      <c r="I6392" s="500" t="s">
        <v>688</v>
      </c>
      <c r="J6392" s="500" t="s">
        <v>689</v>
      </c>
      <c r="K6392" s="500" t="s">
        <v>2306</v>
      </c>
      <c r="L6392" s="500" t="s">
        <v>27724</v>
      </c>
      <c r="M6392" s="500" t="s">
        <v>2307</v>
      </c>
      <c r="N6392" s="500" t="s">
        <v>18864</v>
      </c>
    </row>
    <row r="6393" spans="1:14">
      <c r="A6393" s="500" t="s">
        <v>686</v>
      </c>
      <c r="B6393" s="500" t="s">
        <v>2858</v>
      </c>
      <c r="C6393" s="500" t="s">
        <v>2888</v>
      </c>
      <c r="D6393" s="500" t="s">
        <v>2889</v>
      </c>
      <c r="E6393" s="500" t="s">
        <v>11099</v>
      </c>
      <c r="F6393" s="500" t="s">
        <v>580</v>
      </c>
      <c r="G6393" s="500" t="s">
        <v>18865</v>
      </c>
      <c r="H6393" s="500" t="s">
        <v>17813</v>
      </c>
      <c r="I6393" s="500" t="s">
        <v>688</v>
      </c>
      <c r="J6393" s="500" t="s">
        <v>689</v>
      </c>
      <c r="K6393" s="500" t="s">
        <v>2306</v>
      </c>
      <c r="L6393" s="500" t="s">
        <v>27724</v>
      </c>
      <c r="M6393" s="500" t="s">
        <v>2307</v>
      </c>
      <c r="N6393" s="500" t="s">
        <v>18866</v>
      </c>
    </row>
    <row r="6394" spans="1:14">
      <c r="A6394" s="500" t="s">
        <v>686</v>
      </c>
      <c r="B6394" s="500" t="s">
        <v>2858</v>
      </c>
      <c r="C6394" s="500" t="s">
        <v>2888</v>
      </c>
      <c r="D6394" s="500" t="s">
        <v>2889</v>
      </c>
      <c r="E6394" s="500" t="s">
        <v>11099</v>
      </c>
      <c r="F6394" s="500" t="s">
        <v>580</v>
      </c>
      <c r="G6394" s="500" t="s">
        <v>18867</v>
      </c>
      <c r="H6394" s="500" t="s">
        <v>7006</v>
      </c>
      <c r="I6394" s="500" t="s">
        <v>688</v>
      </c>
      <c r="J6394" s="500" t="s">
        <v>689</v>
      </c>
      <c r="K6394" s="500" t="s">
        <v>2306</v>
      </c>
      <c r="L6394" s="500" t="s">
        <v>27724</v>
      </c>
      <c r="M6394" s="500" t="s">
        <v>2307</v>
      </c>
      <c r="N6394" s="500" t="s">
        <v>18868</v>
      </c>
    </row>
    <row r="6395" spans="1:14">
      <c r="A6395" s="500" t="s">
        <v>686</v>
      </c>
      <c r="B6395" s="500" t="s">
        <v>2858</v>
      </c>
      <c r="C6395" s="500" t="s">
        <v>2888</v>
      </c>
      <c r="D6395" s="500" t="s">
        <v>2889</v>
      </c>
      <c r="E6395" s="500" t="s">
        <v>11099</v>
      </c>
      <c r="F6395" s="500" t="s">
        <v>580</v>
      </c>
      <c r="G6395" s="500" t="s">
        <v>18869</v>
      </c>
      <c r="H6395" s="500" t="s">
        <v>11248</v>
      </c>
      <c r="I6395" s="500" t="s">
        <v>688</v>
      </c>
      <c r="J6395" s="500" t="s">
        <v>689</v>
      </c>
      <c r="K6395" s="500" t="s">
        <v>2306</v>
      </c>
      <c r="L6395" s="500" t="s">
        <v>27724</v>
      </c>
      <c r="M6395" s="500" t="s">
        <v>2307</v>
      </c>
      <c r="N6395" s="500" t="s">
        <v>18870</v>
      </c>
    </row>
    <row r="6396" spans="1:14">
      <c r="A6396" s="500" t="s">
        <v>686</v>
      </c>
      <c r="B6396" s="500" t="s">
        <v>2858</v>
      </c>
      <c r="C6396" s="500" t="s">
        <v>2888</v>
      </c>
      <c r="D6396" s="500" t="s">
        <v>2889</v>
      </c>
      <c r="E6396" s="500" t="s">
        <v>11099</v>
      </c>
      <c r="F6396" s="500" t="s">
        <v>580</v>
      </c>
      <c r="G6396" s="500" t="s">
        <v>18871</v>
      </c>
      <c r="H6396" s="500" t="s">
        <v>6964</v>
      </c>
      <c r="I6396" s="500" t="s">
        <v>688</v>
      </c>
      <c r="J6396" s="500" t="s">
        <v>689</v>
      </c>
      <c r="K6396" s="500" t="s">
        <v>2306</v>
      </c>
      <c r="L6396" s="500" t="s">
        <v>27724</v>
      </c>
      <c r="M6396" s="500" t="s">
        <v>2307</v>
      </c>
      <c r="N6396" s="500" t="s">
        <v>18872</v>
      </c>
    </row>
    <row r="6397" spans="1:14">
      <c r="A6397" s="500" t="s">
        <v>686</v>
      </c>
      <c r="B6397" s="500" t="s">
        <v>2858</v>
      </c>
      <c r="C6397" s="500" t="s">
        <v>2888</v>
      </c>
      <c r="D6397" s="500" t="s">
        <v>2889</v>
      </c>
      <c r="E6397" s="500" t="s">
        <v>11099</v>
      </c>
      <c r="F6397" s="500" t="s">
        <v>580</v>
      </c>
      <c r="G6397" s="500" t="s">
        <v>18873</v>
      </c>
      <c r="H6397" s="500" t="s">
        <v>18874</v>
      </c>
      <c r="I6397" s="500" t="s">
        <v>688</v>
      </c>
      <c r="J6397" s="500" t="s">
        <v>689</v>
      </c>
      <c r="K6397" s="500" t="s">
        <v>2306</v>
      </c>
      <c r="L6397" s="500" t="s">
        <v>27724</v>
      </c>
      <c r="M6397" s="500" t="s">
        <v>2307</v>
      </c>
      <c r="N6397" s="500" t="s">
        <v>18875</v>
      </c>
    </row>
    <row r="6398" spans="1:14">
      <c r="A6398" s="500" t="s">
        <v>686</v>
      </c>
      <c r="B6398" s="500" t="s">
        <v>2858</v>
      </c>
      <c r="C6398" s="500" t="s">
        <v>2888</v>
      </c>
      <c r="D6398" s="500" t="s">
        <v>2889</v>
      </c>
      <c r="E6398" s="500" t="s">
        <v>11099</v>
      </c>
      <c r="F6398" s="500" t="s">
        <v>580</v>
      </c>
      <c r="G6398" s="500" t="s">
        <v>18876</v>
      </c>
      <c r="H6398" s="500" t="s">
        <v>11088</v>
      </c>
      <c r="I6398" s="500" t="s">
        <v>688</v>
      </c>
      <c r="J6398" s="500" t="s">
        <v>689</v>
      </c>
      <c r="K6398" s="500" t="s">
        <v>2306</v>
      </c>
      <c r="L6398" s="500" t="s">
        <v>27724</v>
      </c>
      <c r="M6398" s="500" t="s">
        <v>2307</v>
      </c>
      <c r="N6398" s="500" t="s">
        <v>18877</v>
      </c>
    </row>
    <row r="6399" spans="1:14">
      <c r="A6399" s="500" t="s">
        <v>686</v>
      </c>
      <c r="B6399" s="500" t="s">
        <v>2858</v>
      </c>
      <c r="C6399" s="500" t="s">
        <v>2888</v>
      </c>
      <c r="D6399" s="500" t="s">
        <v>2889</v>
      </c>
      <c r="E6399" s="500" t="s">
        <v>11099</v>
      </c>
      <c r="F6399" s="500" t="s">
        <v>580</v>
      </c>
      <c r="G6399" s="500" t="s">
        <v>18878</v>
      </c>
      <c r="H6399" s="500" t="s">
        <v>12908</v>
      </c>
      <c r="I6399" s="500" t="s">
        <v>688</v>
      </c>
      <c r="J6399" s="500" t="s">
        <v>689</v>
      </c>
      <c r="K6399" s="500" t="s">
        <v>2306</v>
      </c>
      <c r="L6399" s="500" t="s">
        <v>27724</v>
      </c>
      <c r="M6399" s="500" t="s">
        <v>2307</v>
      </c>
      <c r="N6399" s="500" t="s">
        <v>18879</v>
      </c>
    </row>
    <row r="6400" spans="1:14">
      <c r="A6400" s="500" t="s">
        <v>686</v>
      </c>
      <c r="B6400" s="500" t="s">
        <v>2858</v>
      </c>
      <c r="C6400" s="500" t="s">
        <v>2888</v>
      </c>
      <c r="D6400" s="500" t="s">
        <v>2889</v>
      </c>
      <c r="E6400" s="500" t="s">
        <v>11099</v>
      </c>
      <c r="F6400" s="500" t="s">
        <v>580</v>
      </c>
      <c r="G6400" s="500" t="s">
        <v>18880</v>
      </c>
      <c r="H6400" s="500" t="s">
        <v>16353</v>
      </c>
      <c r="I6400" s="500" t="s">
        <v>688</v>
      </c>
      <c r="J6400" s="500" t="s">
        <v>689</v>
      </c>
      <c r="K6400" s="500" t="s">
        <v>2306</v>
      </c>
      <c r="L6400" s="500" t="s">
        <v>27724</v>
      </c>
      <c r="M6400" s="500" t="s">
        <v>2307</v>
      </c>
      <c r="N6400" s="500" t="s">
        <v>18881</v>
      </c>
    </row>
    <row r="6401" spans="1:14">
      <c r="A6401" s="500" t="s">
        <v>686</v>
      </c>
      <c r="B6401" s="500" t="s">
        <v>2858</v>
      </c>
      <c r="C6401" s="500" t="s">
        <v>2888</v>
      </c>
      <c r="D6401" s="500" t="s">
        <v>2889</v>
      </c>
      <c r="E6401" s="500" t="s">
        <v>11099</v>
      </c>
      <c r="F6401" s="500" t="s">
        <v>580</v>
      </c>
      <c r="G6401" s="500" t="s">
        <v>18882</v>
      </c>
      <c r="H6401" s="500" t="s">
        <v>12834</v>
      </c>
      <c r="I6401" s="500" t="s">
        <v>688</v>
      </c>
      <c r="J6401" s="500" t="s">
        <v>689</v>
      </c>
      <c r="K6401" s="500" t="s">
        <v>2306</v>
      </c>
      <c r="L6401" s="500" t="s">
        <v>27724</v>
      </c>
      <c r="M6401" s="500" t="s">
        <v>2307</v>
      </c>
      <c r="N6401" s="500" t="s">
        <v>18883</v>
      </c>
    </row>
    <row r="6402" spans="1:14">
      <c r="A6402" s="500" t="s">
        <v>686</v>
      </c>
      <c r="B6402" s="500" t="s">
        <v>2858</v>
      </c>
      <c r="C6402" s="500" t="s">
        <v>2888</v>
      </c>
      <c r="D6402" s="500" t="s">
        <v>2889</v>
      </c>
      <c r="E6402" s="500" t="s">
        <v>11099</v>
      </c>
      <c r="F6402" s="500" t="s">
        <v>580</v>
      </c>
      <c r="G6402" s="500" t="s">
        <v>18884</v>
      </c>
      <c r="H6402" s="500" t="s">
        <v>11336</v>
      </c>
      <c r="I6402" s="500" t="s">
        <v>688</v>
      </c>
      <c r="J6402" s="500" t="s">
        <v>689</v>
      </c>
      <c r="K6402" s="500" t="s">
        <v>2306</v>
      </c>
      <c r="L6402" s="500" t="s">
        <v>27724</v>
      </c>
      <c r="M6402" s="500" t="s">
        <v>2307</v>
      </c>
      <c r="N6402" s="500" t="s">
        <v>18885</v>
      </c>
    </row>
    <row r="6403" spans="1:14">
      <c r="A6403" s="500" t="s">
        <v>686</v>
      </c>
      <c r="B6403" s="500" t="s">
        <v>2858</v>
      </c>
      <c r="C6403" s="500" t="s">
        <v>2888</v>
      </c>
      <c r="D6403" s="500" t="s">
        <v>2889</v>
      </c>
      <c r="E6403" s="500" t="s">
        <v>11099</v>
      </c>
      <c r="F6403" s="500" t="s">
        <v>580</v>
      </c>
      <c r="G6403" s="500" t="s">
        <v>18886</v>
      </c>
      <c r="H6403" s="500" t="s">
        <v>17107</v>
      </c>
      <c r="I6403" s="500" t="s">
        <v>688</v>
      </c>
      <c r="J6403" s="500" t="s">
        <v>689</v>
      </c>
      <c r="K6403" s="500" t="s">
        <v>2306</v>
      </c>
      <c r="L6403" s="500" t="s">
        <v>27724</v>
      </c>
      <c r="M6403" s="500" t="s">
        <v>2307</v>
      </c>
      <c r="N6403" s="500" t="s">
        <v>18887</v>
      </c>
    </row>
    <row r="6404" spans="1:14">
      <c r="A6404" s="500" t="s">
        <v>686</v>
      </c>
      <c r="B6404" s="500" t="s">
        <v>2858</v>
      </c>
      <c r="C6404" s="500" t="s">
        <v>2888</v>
      </c>
      <c r="D6404" s="500" t="s">
        <v>2889</v>
      </c>
      <c r="E6404" s="500" t="s">
        <v>11099</v>
      </c>
      <c r="F6404" s="500" t="s">
        <v>580</v>
      </c>
      <c r="G6404" s="500" t="s">
        <v>18888</v>
      </c>
      <c r="H6404" s="500" t="s">
        <v>11347</v>
      </c>
      <c r="I6404" s="500" t="s">
        <v>688</v>
      </c>
      <c r="J6404" s="500" t="s">
        <v>689</v>
      </c>
      <c r="K6404" s="500" t="s">
        <v>2306</v>
      </c>
      <c r="L6404" s="500" t="s">
        <v>27724</v>
      </c>
      <c r="M6404" s="500" t="s">
        <v>2307</v>
      </c>
      <c r="N6404" s="500" t="s">
        <v>18889</v>
      </c>
    </row>
    <row r="6405" spans="1:14">
      <c r="A6405" s="500" t="s">
        <v>686</v>
      </c>
      <c r="B6405" s="500" t="s">
        <v>2858</v>
      </c>
      <c r="C6405" s="500" t="s">
        <v>2888</v>
      </c>
      <c r="D6405" s="500" t="s">
        <v>2889</v>
      </c>
      <c r="E6405" s="500" t="s">
        <v>11099</v>
      </c>
      <c r="F6405" s="500" t="s">
        <v>580</v>
      </c>
      <c r="G6405" s="500" t="s">
        <v>18890</v>
      </c>
      <c r="H6405" s="500" t="s">
        <v>17611</v>
      </c>
      <c r="I6405" s="500" t="s">
        <v>688</v>
      </c>
      <c r="J6405" s="500" t="s">
        <v>689</v>
      </c>
      <c r="K6405" s="500" t="s">
        <v>2306</v>
      </c>
      <c r="L6405" s="500" t="s">
        <v>27724</v>
      </c>
      <c r="M6405" s="500" t="s">
        <v>2307</v>
      </c>
      <c r="N6405" s="500" t="s">
        <v>18891</v>
      </c>
    </row>
    <row r="6406" spans="1:14">
      <c r="A6406" s="500" t="s">
        <v>686</v>
      </c>
      <c r="B6406" s="500" t="s">
        <v>2858</v>
      </c>
      <c r="C6406" s="500" t="s">
        <v>2888</v>
      </c>
      <c r="D6406" s="500" t="s">
        <v>2889</v>
      </c>
      <c r="E6406" s="500" t="s">
        <v>11099</v>
      </c>
      <c r="F6406" s="500" t="s">
        <v>580</v>
      </c>
      <c r="G6406" s="500" t="s">
        <v>18892</v>
      </c>
      <c r="H6406" s="500" t="s">
        <v>11259</v>
      </c>
      <c r="I6406" s="500" t="s">
        <v>688</v>
      </c>
      <c r="J6406" s="500" t="s">
        <v>689</v>
      </c>
      <c r="K6406" s="500" t="s">
        <v>2306</v>
      </c>
      <c r="L6406" s="500" t="s">
        <v>27724</v>
      </c>
      <c r="M6406" s="500" t="s">
        <v>2307</v>
      </c>
      <c r="N6406" s="500" t="s">
        <v>18893</v>
      </c>
    </row>
    <row r="6407" spans="1:14">
      <c r="A6407" s="500" t="s">
        <v>686</v>
      </c>
      <c r="B6407" s="500" t="s">
        <v>2858</v>
      </c>
      <c r="C6407" s="500" t="s">
        <v>2888</v>
      </c>
      <c r="D6407" s="500" t="s">
        <v>2889</v>
      </c>
      <c r="E6407" s="500" t="s">
        <v>11099</v>
      </c>
      <c r="F6407" s="500" t="s">
        <v>580</v>
      </c>
      <c r="G6407" s="500" t="s">
        <v>18894</v>
      </c>
      <c r="H6407" s="500" t="s">
        <v>11095</v>
      </c>
      <c r="I6407" s="500" t="s">
        <v>688</v>
      </c>
      <c r="J6407" s="500" t="s">
        <v>689</v>
      </c>
      <c r="K6407" s="500" t="s">
        <v>2306</v>
      </c>
      <c r="L6407" s="500" t="s">
        <v>27724</v>
      </c>
      <c r="M6407" s="500" t="s">
        <v>2307</v>
      </c>
      <c r="N6407" s="500" t="s">
        <v>18895</v>
      </c>
    </row>
    <row r="6408" spans="1:14">
      <c r="A6408" s="500" t="s">
        <v>686</v>
      </c>
      <c r="B6408" s="500" t="s">
        <v>2858</v>
      </c>
      <c r="C6408" s="500" t="s">
        <v>2888</v>
      </c>
      <c r="D6408" s="500" t="s">
        <v>2889</v>
      </c>
      <c r="E6408" s="500" t="s">
        <v>11099</v>
      </c>
      <c r="F6408" s="500" t="s">
        <v>580</v>
      </c>
      <c r="G6408" s="500" t="s">
        <v>18896</v>
      </c>
      <c r="H6408" s="500" t="s">
        <v>18367</v>
      </c>
      <c r="I6408" s="500" t="s">
        <v>688</v>
      </c>
      <c r="J6408" s="500" t="s">
        <v>689</v>
      </c>
      <c r="K6408" s="500" t="s">
        <v>2306</v>
      </c>
      <c r="L6408" s="500" t="s">
        <v>27724</v>
      </c>
      <c r="M6408" s="500" t="s">
        <v>2307</v>
      </c>
      <c r="N6408" s="500" t="s">
        <v>18897</v>
      </c>
    </row>
    <row r="6409" spans="1:14">
      <c r="A6409" s="500" t="s">
        <v>686</v>
      </c>
      <c r="B6409" s="500" t="s">
        <v>2858</v>
      </c>
      <c r="C6409" s="500" t="s">
        <v>2888</v>
      </c>
      <c r="D6409" s="500" t="s">
        <v>2889</v>
      </c>
      <c r="E6409" s="500" t="s">
        <v>11099</v>
      </c>
      <c r="F6409" s="500" t="s">
        <v>580</v>
      </c>
      <c r="G6409" s="500" t="s">
        <v>18898</v>
      </c>
      <c r="H6409" s="500" t="s">
        <v>18620</v>
      </c>
      <c r="I6409" s="500" t="s">
        <v>688</v>
      </c>
      <c r="J6409" s="500" t="s">
        <v>689</v>
      </c>
      <c r="K6409" s="500" t="s">
        <v>2306</v>
      </c>
      <c r="L6409" s="500" t="s">
        <v>27724</v>
      </c>
      <c r="M6409" s="500" t="s">
        <v>2307</v>
      </c>
      <c r="N6409" s="500" t="s">
        <v>18899</v>
      </c>
    </row>
    <row r="6410" spans="1:14">
      <c r="A6410" s="500" t="s">
        <v>686</v>
      </c>
      <c r="B6410" s="500" t="s">
        <v>2858</v>
      </c>
      <c r="C6410" s="500" t="s">
        <v>2888</v>
      </c>
      <c r="D6410" s="500" t="s">
        <v>2889</v>
      </c>
      <c r="E6410" s="500" t="s">
        <v>11099</v>
      </c>
      <c r="F6410" s="500" t="s">
        <v>580</v>
      </c>
      <c r="G6410" s="500" t="s">
        <v>18900</v>
      </c>
      <c r="H6410" s="500" t="s">
        <v>11088</v>
      </c>
      <c r="I6410" s="500" t="s">
        <v>688</v>
      </c>
      <c r="J6410" s="500" t="s">
        <v>689</v>
      </c>
      <c r="K6410" s="500" t="s">
        <v>2306</v>
      </c>
      <c r="L6410" s="500" t="s">
        <v>27724</v>
      </c>
      <c r="M6410" s="500" t="s">
        <v>2307</v>
      </c>
      <c r="N6410" s="500" t="s">
        <v>18901</v>
      </c>
    </row>
    <row r="6411" spans="1:14">
      <c r="A6411" s="500" t="s">
        <v>686</v>
      </c>
      <c r="B6411" s="500" t="s">
        <v>2858</v>
      </c>
      <c r="C6411" s="500" t="s">
        <v>2888</v>
      </c>
      <c r="D6411" s="500" t="s">
        <v>2889</v>
      </c>
      <c r="E6411" s="500" t="s">
        <v>11099</v>
      </c>
      <c r="F6411" s="500" t="s">
        <v>580</v>
      </c>
      <c r="G6411" s="500" t="s">
        <v>18902</v>
      </c>
      <c r="H6411" s="500" t="s">
        <v>12908</v>
      </c>
      <c r="I6411" s="500" t="s">
        <v>688</v>
      </c>
      <c r="J6411" s="500" t="s">
        <v>689</v>
      </c>
      <c r="K6411" s="500" t="s">
        <v>2306</v>
      </c>
      <c r="L6411" s="500" t="s">
        <v>27724</v>
      </c>
      <c r="M6411" s="500" t="s">
        <v>2307</v>
      </c>
      <c r="N6411" s="500" t="s">
        <v>18903</v>
      </c>
    </row>
    <row r="6412" spans="1:14">
      <c r="A6412" s="500" t="s">
        <v>686</v>
      </c>
      <c r="B6412" s="500" t="s">
        <v>2858</v>
      </c>
      <c r="C6412" s="500" t="s">
        <v>2888</v>
      </c>
      <c r="D6412" s="500" t="s">
        <v>2889</v>
      </c>
      <c r="E6412" s="500" t="s">
        <v>11099</v>
      </c>
      <c r="F6412" s="500" t="s">
        <v>580</v>
      </c>
      <c r="G6412" s="500" t="s">
        <v>18904</v>
      </c>
      <c r="H6412" s="500" t="s">
        <v>16353</v>
      </c>
      <c r="I6412" s="500" t="s">
        <v>688</v>
      </c>
      <c r="J6412" s="500" t="s">
        <v>689</v>
      </c>
      <c r="K6412" s="500" t="s">
        <v>2306</v>
      </c>
      <c r="L6412" s="500" t="s">
        <v>27724</v>
      </c>
      <c r="M6412" s="500" t="s">
        <v>2307</v>
      </c>
      <c r="N6412" s="500" t="s">
        <v>18905</v>
      </c>
    </row>
    <row r="6413" spans="1:14">
      <c r="A6413" s="500" t="s">
        <v>686</v>
      </c>
      <c r="B6413" s="500" t="s">
        <v>2858</v>
      </c>
      <c r="C6413" s="500" t="s">
        <v>2888</v>
      </c>
      <c r="D6413" s="500" t="s">
        <v>2889</v>
      </c>
      <c r="E6413" s="500" t="s">
        <v>11099</v>
      </c>
      <c r="F6413" s="500" t="s">
        <v>580</v>
      </c>
      <c r="G6413" s="500" t="s">
        <v>18906</v>
      </c>
      <c r="H6413" s="500" t="s">
        <v>12834</v>
      </c>
      <c r="I6413" s="500" t="s">
        <v>688</v>
      </c>
      <c r="J6413" s="500" t="s">
        <v>689</v>
      </c>
      <c r="K6413" s="500" t="s">
        <v>2306</v>
      </c>
      <c r="L6413" s="500" t="s">
        <v>27724</v>
      </c>
      <c r="M6413" s="500" t="s">
        <v>2307</v>
      </c>
      <c r="N6413" s="500" t="s">
        <v>18907</v>
      </c>
    </row>
    <row r="6414" spans="1:14">
      <c r="A6414" s="500" t="s">
        <v>686</v>
      </c>
      <c r="B6414" s="500" t="s">
        <v>2858</v>
      </c>
      <c r="C6414" s="500" t="s">
        <v>2888</v>
      </c>
      <c r="D6414" s="500" t="s">
        <v>2889</v>
      </c>
      <c r="E6414" s="500" t="s">
        <v>11099</v>
      </c>
      <c r="F6414" s="500" t="s">
        <v>580</v>
      </c>
      <c r="G6414" s="500" t="s">
        <v>18908</v>
      </c>
      <c r="H6414" s="500" t="s">
        <v>11336</v>
      </c>
      <c r="I6414" s="500" t="s">
        <v>688</v>
      </c>
      <c r="J6414" s="500" t="s">
        <v>689</v>
      </c>
      <c r="K6414" s="500" t="s">
        <v>2306</v>
      </c>
      <c r="L6414" s="500" t="s">
        <v>27724</v>
      </c>
      <c r="M6414" s="500" t="s">
        <v>2307</v>
      </c>
      <c r="N6414" s="500" t="s">
        <v>18909</v>
      </c>
    </row>
    <row r="6415" spans="1:14">
      <c r="A6415" s="500" t="s">
        <v>686</v>
      </c>
      <c r="B6415" s="500" t="s">
        <v>2858</v>
      </c>
      <c r="C6415" s="500" t="s">
        <v>2888</v>
      </c>
      <c r="D6415" s="500" t="s">
        <v>2889</v>
      </c>
      <c r="E6415" s="500" t="s">
        <v>11099</v>
      </c>
      <c r="F6415" s="500" t="s">
        <v>580</v>
      </c>
      <c r="G6415" s="500" t="s">
        <v>18910</v>
      </c>
      <c r="H6415" s="500" t="s">
        <v>17107</v>
      </c>
      <c r="I6415" s="500" t="s">
        <v>688</v>
      </c>
      <c r="J6415" s="500" t="s">
        <v>689</v>
      </c>
      <c r="K6415" s="500" t="s">
        <v>2306</v>
      </c>
      <c r="L6415" s="500" t="s">
        <v>27724</v>
      </c>
      <c r="M6415" s="500" t="s">
        <v>2307</v>
      </c>
      <c r="N6415" s="500" t="s">
        <v>18911</v>
      </c>
    </row>
    <row r="6416" spans="1:14">
      <c r="A6416" s="500" t="s">
        <v>686</v>
      </c>
      <c r="B6416" s="500" t="s">
        <v>2858</v>
      </c>
      <c r="C6416" s="500" t="s">
        <v>2888</v>
      </c>
      <c r="D6416" s="500" t="s">
        <v>2889</v>
      </c>
      <c r="E6416" s="500" t="s">
        <v>11099</v>
      </c>
      <c r="F6416" s="500" t="s">
        <v>580</v>
      </c>
      <c r="G6416" s="500" t="s">
        <v>18912</v>
      </c>
      <c r="H6416" s="500" t="s">
        <v>11347</v>
      </c>
      <c r="I6416" s="500" t="s">
        <v>688</v>
      </c>
      <c r="J6416" s="500" t="s">
        <v>689</v>
      </c>
      <c r="K6416" s="500" t="s">
        <v>2306</v>
      </c>
      <c r="L6416" s="500" t="s">
        <v>27724</v>
      </c>
      <c r="M6416" s="500" t="s">
        <v>2307</v>
      </c>
      <c r="N6416" s="500" t="s">
        <v>18913</v>
      </c>
    </row>
    <row r="6417" spans="1:14">
      <c r="A6417" s="500" t="s">
        <v>686</v>
      </c>
      <c r="B6417" s="500" t="s">
        <v>2858</v>
      </c>
      <c r="C6417" s="500" t="s">
        <v>2888</v>
      </c>
      <c r="D6417" s="500" t="s">
        <v>2889</v>
      </c>
      <c r="E6417" s="500" t="s">
        <v>11099</v>
      </c>
      <c r="F6417" s="500" t="s">
        <v>580</v>
      </c>
      <c r="G6417" s="500" t="s">
        <v>18914</v>
      </c>
      <c r="H6417" s="500" t="s">
        <v>17611</v>
      </c>
      <c r="I6417" s="500" t="s">
        <v>688</v>
      </c>
      <c r="J6417" s="500" t="s">
        <v>689</v>
      </c>
      <c r="K6417" s="500" t="s">
        <v>2306</v>
      </c>
      <c r="L6417" s="500" t="s">
        <v>27724</v>
      </c>
      <c r="M6417" s="500" t="s">
        <v>2307</v>
      </c>
      <c r="N6417" s="500" t="s">
        <v>18915</v>
      </c>
    </row>
    <row r="6418" spans="1:14">
      <c r="A6418" s="500" t="s">
        <v>686</v>
      </c>
      <c r="B6418" s="500" t="s">
        <v>2858</v>
      </c>
      <c r="C6418" s="500" t="s">
        <v>2888</v>
      </c>
      <c r="D6418" s="500" t="s">
        <v>2889</v>
      </c>
      <c r="E6418" s="500" t="s">
        <v>11099</v>
      </c>
      <c r="F6418" s="500" t="s">
        <v>580</v>
      </c>
      <c r="G6418" s="500" t="s">
        <v>18916</v>
      </c>
      <c r="H6418" s="500" t="s">
        <v>11259</v>
      </c>
      <c r="I6418" s="500" t="s">
        <v>688</v>
      </c>
      <c r="J6418" s="500" t="s">
        <v>689</v>
      </c>
      <c r="K6418" s="500" t="s">
        <v>2306</v>
      </c>
      <c r="L6418" s="500" t="s">
        <v>27724</v>
      </c>
      <c r="M6418" s="500" t="s">
        <v>2307</v>
      </c>
      <c r="N6418" s="500" t="s">
        <v>18917</v>
      </c>
    </row>
    <row r="6419" spans="1:14">
      <c r="A6419" s="500" t="s">
        <v>686</v>
      </c>
      <c r="B6419" s="500" t="s">
        <v>2858</v>
      </c>
      <c r="C6419" s="500" t="s">
        <v>2888</v>
      </c>
      <c r="D6419" s="500" t="s">
        <v>2889</v>
      </c>
      <c r="E6419" s="500" t="s">
        <v>11099</v>
      </c>
      <c r="F6419" s="500" t="s">
        <v>580</v>
      </c>
      <c r="G6419" s="500" t="s">
        <v>18918</v>
      </c>
      <c r="H6419" s="500" t="s">
        <v>11095</v>
      </c>
      <c r="I6419" s="500" t="s">
        <v>688</v>
      </c>
      <c r="J6419" s="500" t="s">
        <v>689</v>
      </c>
      <c r="K6419" s="500" t="s">
        <v>2306</v>
      </c>
      <c r="L6419" s="500" t="s">
        <v>27724</v>
      </c>
      <c r="M6419" s="500" t="s">
        <v>2307</v>
      </c>
      <c r="N6419" s="500" t="s">
        <v>18919</v>
      </c>
    </row>
    <row r="6420" spans="1:14">
      <c r="A6420" s="500" t="s">
        <v>686</v>
      </c>
      <c r="B6420" s="500" t="s">
        <v>2858</v>
      </c>
      <c r="C6420" s="500" t="s">
        <v>2888</v>
      </c>
      <c r="D6420" s="500" t="s">
        <v>2889</v>
      </c>
      <c r="E6420" s="500" t="s">
        <v>11099</v>
      </c>
      <c r="F6420" s="500" t="s">
        <v>580</v>
      </c>
      <c r="G6420" s="500" t="s">
        <v>18920</v>
      </c>
      <c r="H6420" s="500" t="s">
        <v>18367</v>
      </c>
      <c r="I6420" s="500" t="s">
        <v>688</v>
      </c>
      <c r="J6420" s="500" t="s">
        <v>689</v>
      </c>
      <c r="K6420" s="500" t="s">
        <v>2306</v>
      </c>
      <c r="L6420" s="500" t="s">
        <v>27724</v>
      </c>
      <c r="M6420" s="500" t="s">
        <v>2307</v>
      </c>
      <c r="N6420" s="500" t="s">
        <v>18921</v>
      </c>
    </row>
    <row r="6421" spans="1:14">
      <c r="A6421" s="500" t="s">
        <v>686</v>
      </c>
      <c r="B6421" s="500" t="s">
        <v>2858</v>
      </c>
      <c r="C6421" s="500" t="s">
        <v>2888</v>
      </c>
      <c r="D6421" s="500" t="s">
        <v>2889</v>
      </c>
      <c r="E6421" s="500" t="s">
        <v>11099</v>
      </c>
      <c r="F6421" s="500" t="s">
        <v>580</v>
      </c>
      <c r="G6421" s="500" t="s">
        <v>18922</v>
      </c>
      <c r="H6421" s="500" t="s">
        <v>18620</v>
      </c>
      <c r="I6421" s="500" t="s">
        <v>688</v>
      </c>
      <c r="J6421" s="500" t="s">
        <v>689</v>
      </c>
      <c r="K6421" s="500" t="s">
        <v>2306</v>
      </c>
      <c r="L6421" s="500" t="s">
        <v>27724</v>
      </c>
      <c r="M6421" s="500" t="s">
        <v>2307</v>
      </c>
      <c r="N6421" s="500" t="s">
        <v>18923</v>
      </c>
    </row>
    <row r="6422" spans="1:14">
      <c r="A6422" s="500" t="s">
        <v>686</v>
      </c>
      <c r="B6422" s="500" t="s">
        <v>2858</v>
      </c>
      <c r="C6422" s="500" t="s">
        <v>2888</v>
      </c>
      <c r="D6422" s="500" t="s">
        <v>2889</v>
      </c>
      <c r="E6422" s="500" t="s">
        <v>11099</v>
      </c>
      <c r="F6422" s="500" t="s">
        <v>580</v>
      </c>
      <c r="G6422" s="500" t="s">
        <v>18924</v>
      </c>
      <c r="H6422" s="500" t="s">
        <v>18925</v>
      </c>
      <c r="I6422" s="500" t="s">
        <v>688</v>
      </c>
      <c r="J6422" s="500" t="s">
        <v>689</v>
      </c>
      <c r="K6422" s="500" t="s">
        <v>2306</v>
      </c>
      <c r="L6422" s="500" t="s">
        <v>27724</v>
      </c>
      <c r="M6422" s="500" t="s">
        <v>2307</v>
      </c>
      <c r="N6422" s="500" t="s">
        <v>18926</v>
      </c>
    </row>
    <row r="6423" spans="1:14">
      <c r="A6423" s="500" t="s">
        <v>686</v>
      </c>
      <c r="B6423" s="500" t="s">
        <v>2858</v>
      </c>
      <c r="C6423" s="500" t="s">
        <v>2888</v>
      </c>
      <c r="D6423" s="500" t="s">
        <v>2889</v>
      </c>
      <c r="E6423" s="500" t="s">
        <v>11099</v>
      </c>
      <c r="F6423" s="500" t="s">
        <v>580</v>
      </c>
      <c r="G6423" s="500" t="s">
        <v>18927</v>
      </c>
      <c r="H6423" s="500" t="s">
        <v>11044</v>
      </c>
      <c r="I6423" s="500" t="s">
        <v>688</v>
      </c>
      <c r="J6423" s="500" t="s">
        <v>689</v>
      </c>
      <c r="K6423" s="500" t="s">
        <v>2306</v>
      </c>
      <c r="L6423" s="500" t="s">
        <v>27724</v>
      </c>
      <c r="M6423" s="500" t="s">
        <v>2307</v>
      </c>
      <c r="N6423" s="500" t="s">
        <v>18928</v>
      </c>
    </row>
    <row r="6424" spans="1:14">
      <c r="A6424" s="500" t="s">
        <v>686</v>
      </c>
      <c r="B6424" s="500" t="s">
        <v>2858</v>
      </c>
      <c r="C6424" s="500" t="s">
        <v>2888</v>
      </c>
      <c r="D6424" s="500" t="s">
        <v>2889</v>
      </c>
      <c r="E6424" s="500" t="s">
        <v>11099</v>
      </c>
      <c r="F6424" s="500" t="s">
        <v>580</v>
      </c>
      <c r="G6424" s="500" t="s">
        <v>18929</v>
      </c>
      <c r="H6424" s="500" t="s">
        <v>3969</v>
      </c>
      <c r="I6424" s="500" t="s">
        <v>688</v>
      </c>
      <c r="J6424" s="500" t="s">
        <v>689</v>
      </c>
      <c r="K6424" s="500" t="s">
        <v>2306</v>
      </c>
      <c r="L6424" s="500" t="s">
        <v>27724</v>
      </c>
      <c r="M6424" s="500" t="s">
        <v>2307</v>
      </c>
      <c r="N6424" s="500" t="s">
        <v>18930</v>
      </c>
    </row>
    <row r="6425" spans="1:14">
      <c r="A6425" s="500" t="s">
        <v>686</v>
      </c>
      <c r="B6425" s="500" t="s">
        <v>2858</v>
      </c>
      <c r="C6425" s="500" t="s">
        <v>2888</v>
      </c>
      <c r="D6425" s="500" t="s">
        <v>2889</v>
      </c>
      <c r="E6425" s="500" t="s">
        <v>11099</v>
      </c>
      <c r="F6425" s="500" t="s">
        <v>580</v>
      </c>
      <c r="G6425" s="500" t="s">
        <v>18931</v>
      </c>
      <c r="H6425" s="500" t="s">
        <v>16404</v>
      </c>
      <c r="I6425" s="500" t="s">
        <v>688</v>
      </c>
      <c r="J6425" s="500" t="s">
        <v>689</v>
      </c>
      <c r="K6425" s="500" t="s">
        <v>2306</v>
      </c>
      <c r="L6425" s="500" t="s">
        <v>27724</v>
      </c>
      <c r="M6425" s="500" t="s">
        <v>2307</v>
      </c>
      <c r="N6425" s="500" t="s">
        <v>18932</v>
      </c>
    </row>
    <row r="6426" spans="1:14">
      <c r="A6426" s="500" t="s">
        <v>686</v>
      </c>
      <c r="B6426" s="500" t="s">
        <v>2858</v>
      </c>
      <c r="C6426" s="500" t="s">
        <v>2888</v>
      </c>
      <c r="D6426" s="500" t="s">
        <v>2889</v>
      </c>
      <c r="E6426" s="500" t="s">
        <v>11099</v>
      </c>
      <c r="F6426" s="500" t="s">
        <v>580</v>
      </c>
      <c r="G6426" s="500" t="s">
        <v>18933</v>
      </c>
      <c r="H6426" s="500" t="s">
        <v>11386</v>
      </c>
      <c r="I6426" s="500" t="s">
        <v>688</v>
      </c>
      <c r="J6426" s="500" t="s">
        <v>689</v>
      </c>
      <c r="K6426" s="500" t="s">
        <v>2306</v>
      </c>
      <c r="L6426" s="500" t="s">
        <v>27724</v>
      </c>
      <c r="M6426" s="500" t="s">
        <v>2307</v>
      </c>
      <c r="N6426" s="500" t="s">
        <v>18934</v>
      </c>
    </row>
    <row r="6427" spans="1:14">
      <c r="A6427" s="500" t="s">
        <v>686</v>
      </c>
      <c r="B6427" s="500" t="s">
        <v>2858</v>
      </c>
      <c r="C6427" s="500" t="s">
        <v>2888</v>
      </c>
      <c r="D6427" s="500" t="s">
        <v>2889</v>
      </c>
      <c r="E6427" s="500" t="s">
        <v>11099</v>
      </c>
      <c r="F6427" s="500" t="s">
        <v>580</v>
      </c>
      <c r="G6427" s="500" t="s">
        <v>18935</v>
      </c>
      <c r="H6427" s="500" t="s">
        <v>16906</v>
      </c>
      <c r="I6427" s="500" t="s">
        <v>688</v>
      </c>
      <c r="J6427" s="500" t="s">
        <v>689</v>
      </c>
      <c r="K6427" s="500" t="s">
        <v>2306</v>
      </c>
      <c r="L6427" s="500" t="s">
        <v>27724</v>
      </c>
      <c r="M6427" s="500" t="s">
        <v>2307</v>
      </c>
      <c r="N6427" s="500" t="s">
        <v>18936</v>
      </c>
    </row>
    <row r="6428" spans="1:14">
      <c r="A6428" s="500" t="s">
        <v>686</v>
      </c>
      <c r="B6428" s="500" t="s">
        <v>2858</v>
      </c>
      <c r="C6428" s="500" t="s">
        <v>2888</v>
      </c>
      <c r="D6428" s="500" t="s">
        <v>2889</v>
      </c>
      <c r="E6428" s="500" t="s">
        <v>11099</v>
      </c>
      <c r="F6428" s="500" t="s">
        <v>580</v>
      </c>
      <c r="G6428" s="500" t="s">
        <v>18937</v>
      </c>
      <c r="H6428" s="500" t="s">
        <v>17158</v>
      </c>
      <c r="I6428" s="500" t="s">
        <v>688</v>
      </c>
      <c r="J6428" s="500" t="s">
        <v>689</v>
      </c>
      <c r="K6428" s="500" t="s">
        <v>2306</v>
      </c>
      <c r="L6428" s="500" t="s">
        <v>27724</v>
      </c>
      <c r="M6428" s="500" t="s">
        <v>2307</v>
      </c>
      <c r="N6428" s="500" t="s">
        <v>18938</v>
      </c>
    </row>
    <row r="6429" spans="1:14">
      <c r="A6429" s="500" t="s">
        <v>686</v>
      </c>
      <c r="B6429" s="500" t="s">
        <v>2858</v>
      </c>
      <c r="C6429" s="500" t="s">
        <v>2888</v>
      </c>
      <c r="D6429" s="500" t="s">
        <v>2889</v>
      </c>
      <c r="E6429" s="500" t="s">
        <v>11099</v>
      </c>
      <c r="F6429" s="500" t="s">
        <v>580</v>
      </c>
      <c r="G6429" s="500" t="s">
        <v>18939</v>
      </c>
      <c r="H6429" s="500" t="s">
        <v>15698</v>
      </c>
      <c r="I6429" s="500" t="s">
        <v>688</v>
      </c>
      <c r="J6429" s="500" t="s">
        <v>689</v>
      </c>
      <c r="K6429" s="500" t="s">
        <v>2306</v>
      </c>
      <c r="L6429" s="500" t="s">
        <v>27724</v>
      </c>
      <c r="M6429" s="500" t="s">
        <v>2307</v>
      </c>
      <c r="N6429" s="500" t="s">
        <v>18940</v>
      </c>
    </row>
    <row r="6430" spans="1:14">
      <c r="A6430" s="500" t="s">
        <v>686</v>
      </c>
      <c r="B6430" s="500" t="s">
        <v>2858</v>
      </c>
      <c r="C6430" s="500" t="s">
        <v>2888</v>
      </c>
      <c r="D6430" s="500" t="s">
        <v>2889</v>
      </c>
      <c r="E6430" s="500" t="s">
        <v>11099</v>
      </c>
      <c r="F6430" s="500" t="s">
        <v>580</v>
      </c>
      <c r="G6430" s="500" t="s">
        <v>18941</v>
      </c>
      <c r="H6430" s="500" t="s">
        <v>7027</v>
      </c>
      <c r="I6430" s="500" t="s">
        <v>688</v>
      </c>
      <c r="J6430" s="500" t="s">
        <v>689</v>
      </c>
      <c r="K6430" s="500" t="s">
        <v>2306</v>
      </c>
      <c r="L6430" s="500" t="s">
        <v>27724</v>
      </c>
      <c r="M6430" s="500" t="s">
        <v>2307</v>
      </c>
      <c r="N6430" s="500" t="s">
        <v>18942</v>
      </c>
    </row>
    <row r="6431" spans="1:14">
      <c r="A6431" s="500" t="s">
        <v>686</v>
      </c>
      <c r="B6431" s="500" t="s">
        <v>2858</v>
      </c>
      <c r="C6431" s="500" t="s">
        <v>2888</v>
      </c>
      <c r="D6431" s="500" t="s">
        <v>2889</v>
      </c>
      <c r="E6431" s="500" t="s">
        <v>11099</v>
      </c>
      <c r="F6431" s="500" t="s">
        <v>580</v>
      </c>
      <c r="G6431" s="500" t="s">
        <v>18943</v>
      </c>
      <c r="H6431" s="500" t="s">
        <v>7058</v>
      </c>
      <c r="I6431" s="500" t="s">
        <v>688</v>
      </c>
      <c r="J6431" s="500" t="s">
        <v>689</v>
      </c>
      <c r="K6431" s="500" t="s">
        <v>2306</v>
      </c>
      <c r="L6431" s="500" t="s">
        <v>27724</v>
      </c>
      <c r="M6431" s="500" t="s">
        <v>2307</v>
      </c>
      <c r="N6431" s="500" t="s">
        <v>18944</v>
      </c>
    </row>
    <row r="6432" spans="1:14">
      <c r="A6432" s="500" t="s">
        <v>686</v>
      </c>
      <c r="B6432" s="500" t="s">
        <v>2858</v>
      </c>
      <c r="C6432" s="500" t="s">
        <v>2888</v>
      </c>
      <c r="D6432" s="500" t="s">
        <v>2889</v>
      </c>
      <c r="E6432" s="500" t="s">
        <v>11099</v>
      </c>
      <c r="F6432" s="500" t="s">
        <v>580</v>
      </c>
      <c r="G6432" s="500" t="s">
        <v>18945</v>
      </c>
      <c r="H6432" s="500" t="s">
        <v>18165</v>
      </c>
      <c r="I6432" s="500" t="s">
        <v>688</v>
      </c>
      <c r="J6432" s="500" t="s">
        <v>689</v>
      </c>
      <c r="K6432" s="500" t="s">
        <v>2306</v>
      </c>
      <c r="L6432" s="500" t="s">
        <v>27724</v>
      </c>
      <c r="M6432" s="500" t="s">
        <v>2307</v>
      </c>
      <c r="N6432" s="500" t="s">
        <v>18946</v>
      </c>
    </row>
    <row r="6433" spans="1:14">
      <c r="A6433" s="500" t="s">
        <v>686</v>
      </c>
      <c r="B6433" s="500" t="s">
        <v>2858</v>
      </c>
      <c r="C6433" s="500" t="s">
        <v>2888</v>
      </c>
      <c r="D6433" s="500" t="s">
        <v>2889</v>
      </c>
      <c r="E6433" s="500" t="s">
        <v>11099</v>
      </c>
      <c r="F6433" s="500" t="s">
        <v>580</v>
      </c>
      <c r="G6433" s="500" t="s">
        <v>18947</v>
      </c>
      <c r="H6433" s="500" t="s">
        <v>18418</v>
      </c>
      <c r="I6433" s="500" t="s">
        <v>688</v>
      </c>
      <c r="J6433" s="500" t="s">
        <v>689</v>
      </c>
      <c r="K6433" s="500" t="s">
        <v>2306</v>
      </c>
      <c r="L6433" s="500" t="s">
        <v>27724</v>
      </c>
      <c r="M6433" s="500" t="s">
        <v>2307</v>
      </c>
      <c r="N6433" s="500" t="s">
        <v>18948</v>
      </c>
    </row>
    <row r="6434" spans="1:14">
      <c r="A6434" s="500" t="s">
        <v>686</v>
      </c>
      <c r="B6434" s="500" t="s">
        <v>2858</v>
      </c>
      <c r="C6434" s="500" t="s">
        <v>2888</v>
      </c>
      <c r="D6434" s="500" t="s">
        <v>2889</v>
      </c>
      <c r="E6434" s="500" t="s">
        <v>11099</v>
      </c>
      <c r="F6434" s="500" t="s">
        <v>580</v>
      </c>
      <c r="G6434" s="500" t="s">
        <v>18949</v>
      </c>
      <c r="H6434" s="500" t="s">
        <v>18671</v>
      </c>
      <c r="I6434" s="500" t="s">
        <v>688</v>
      </c>
      <c r="J6434" s="500" t="s">
        <v>689</v>
      </c>
      <c r="K6434" s="500" t="s">
        <v>2306</v>
      </c>
      <c r="L6434" s="500" t="s">
        <v>27724</v>
      </c>
      <c r="M6434" s="500" t="s">
        <v>2307</v>
      </c>
      <c r="N6434" s="500" t="s">
        <v>18950</v>
      </c>
    </row>
    <row r="6435" spans="1:14">
      <c r="A6435" s="500" t="s">
        <v>686</v>
      </c>
      <c r="B6435" s="500" t="s">
        <v>2858</v>
      </c>
      <c r="C6435" s="500" t="s">
        <v>2888</v>
      </c>
      <c r="D6435" s="500" t="s">
        <v>2889</v>
      </c>
      <c r="E6435" s="500" t="s">
        <v>11099</v>
      </c>
      <c r="F6435" s="500" t="s">
        <v>580</v>
      </c>
      <c r="G6435" s="500" t="s">
        <v>18951</v>
      </c>
      <c r="H6435" s="500" t="s">
        <v>11044</v>
      </c>
      <c r="I6435" s="500" t="s">
        <v>688</v>
      </c>
      <c r="J6435" s="500" t="s">
        <v>689</v>
      </c>
      <c r="K6435" s="500" t="s">
        <v>2306</v>
      </c>
      <c r="L6435" s="500" t="s">
        <v>27724</v>
      </c>
      <c r="M6435" s="500" t="s">
        <v>2307</v>
      </c>
      <c r="N6435" s="500" t="s">
        <v>18952</v>
      </c>
    </row>
    <row r="6436" spans="1:14">
      <c r="A6436" s="500" t="s">
        <v>686</v>
      </c>
      <c r="B6436" s="500" t="s">
        <v>2858</v>
      </c>
      <c r="C6436" s="500" t="s">
        <v>2888</v>
      </c>
      <c r="D6436" s="500" t="s">
        <v>2889</v>
      </c>
      <c r="E6436" s="500" t="s">
        <v>11099</v>
      </c>
      <c r="F6436" s="500" t="s">
        <v>580</v>
      </c>
      <c r="G6436" s="500" t="s">
        <v>18953</v>
      </c>
      <c r="H6436" s="500" t="s">
        <v>3969</v>
      </c>
      <c r="I6436" s="500" t="s">
        <v>688</v>
      </c>
      <c r="J6436" s="500" t="s">
        <v>689</v>
      </c>
      <c r="K6436" s="500" t="s">
        <v>2306</v>
      </c>
      <c r="L6436" s="500" t="s">
        <v>27724</v>
      </c>
      <c r="M6436" s="500" t="s">
        <v>2307</v>
      </c>
      <c r="N6436" s="500" t="s">
        <v>18954</v>
      </c>
    </row>
    <row r="6437" spans="1:14">
      <c r="A6437" s="500" t="s">
        <v>686</v>
      </c>
      <c r="B6437" s="500" t="s">
        <v>2858</v>
      </c>
      <c r="C6437" s="500" t="s">
        <v>2888</v>
      </c>
      <c r="D6437" s="500" t="s">
        <v>2889</v>
      </c>
      <c r="E6437" s="500" t="s">
        <v>11099</v>
      </c>
      <c r="F6437" s="500" t="s">
        <v>580</v>
      </c>
      <c r="G6437" s="500" t="s">
        <v>18955</v>
      </c>
      <c r="H6437" s="500" t="s">
        <v>16404</v>
      </c>
      <c r="I6437" s="500" t="s">
        <v>688</v>
      </c>
      <c r="J6437" s="500" t="s">
        <v>689</v>
      </c>
      <c r="K6437" s="500" t="s">
        <v>2306</v>
      </c>
      <c r="L6437" s="500" t="s">
        <v>27724</v>
      </c>
      <c r="M6437" s="500" t="s">
        <v>2307</v>
      </c>
      <c r="N6437" s="500" t="s">
        <v>18956</v>
      </c>
    </row>
    <row r="6438" spans="1:14">
      <c r="A6438" s="500" t="s">
        <v>686</v>
      </c>
      <c r="B6438" s="500" t="s">
        <v>2858</v>
      </c>
      <c r="C6438" s="500" t="s">
        <v>2888</v>
      </c>
      <c r="D6438" s="500" t="s">
        <v>2889</v>
      </c>
      <c r="E6438" s="500" t="s">
        <v>11099</v>
      </c>
      <c r="F6438" s="500" t="s">
        <v>580</v>
      </c>
      <c r="G6438" s="500" t="s">
        <v>18957</v>
      </c>
      <c r="H6438" s="500" t="s">
        <v>11386</v>
      </c>
      <c r="I6438" s="500" t="s">
        <v>688</v>
      </c>
      <c r="J6438" s="500" t="s">
        <v>689</v>
      </c>
      <c r="K6438" s="500" t="s">
        <v>2306</v>
      </c>
      <c r="L6438" s="500" t="s">
        <v>27724</v>
      </c>
      <c r="M6438" s="500" t="s">
        <v>2307</v>
      </c>
      <c r="N6438" s="500" t="s">
        <v>18958</v>
      </c>
    </row>
    <row r="6439" spans="1:14">
      <c r="A6439" s="500" t="s">
        <v>686</v>
      </c>
      <c r="B6439" s="500" t="s">
        <v>2858</v>
      </c>
      <c r="C6439" s="500" t="s">
        <v>2888</v>
      </c>
      <c r="D6439" s="500" t="s">
        <v>2889</v>
      </c>
      <c r="E6439" s="500" t="s">
        <v>11099</v>
      </c>
      <c r="F6439" s="500" t="s">
        <v>580</v>
      </c>
      <c r="G6439" s="500" t="s">
        <v>18959</v>
      </c>
      <c r="H6439" s="500" t="s">
        <v>16906</v>
      </c>
      <c r="I6439" s="500" t="s">
        <v>688</v>
      </c>
      <c r="J6439" s="500" t="s">
        <v>689</v>
      </c>
      <c r="K6439" s="500" t="s">
        <v>2306</v>
      </c>
      <c r="L6439" s="500" t="s">
        <v>27724</v>
      </c>
      <c r="M6439" s="500" t="s">
        <v>2307</v>
      </c>
      <c r="N6439" s="500" t="s">
        <v>18960</v>
      </c>
    </row>
    <row r="6440" spans="1:14">
      <c r="A6440" s="500" t="s">
        <v>686</v>
      </c>
      <c r="B6440" s="500" t="s">
        <v>2858</v>
      </c>
      <c r="C6440" s="500" t="s">
        <v>2888</v>
      </c>
      <c r="D6440" s="500" t="s">
        <v>2889</v>
      </c>
      <c r="E6440" s="500" t="s">
        <v>11099</v>
      </c>
      <c r="F6440" s="500" t="s">
        <v>580</v>
      </c>
      <c r="G6440" s="500" t="s">
        <v>18961</v>
      </c>
      <c r="H6440" s="500" t="s">
        <v>17158</v>
      </c>
      <c r="I6440" s="500" t="s">
        <v>688</v>
      </c>
      <c r="J6440" s="500" t="s">
        <v>689</v>
      </c>
      <c r="K6440" s="500" t="s">
        <v>2306</v>
      </c>
      <c r="L6440" s="500" t="s">
        <v>27724</v>
      </c>
      <c r="M6440" s="500" t="s">
        <v>2307</v>
      </c>
      <c r="N6440" s="500" t="s">
        <v>18962</v>
      </c>
    </row>
    <row r="6441" spans="1:14">
      <c r="A6441" s="500" t="s">
        <v>686</v>
      </c>
      <c r="B6441" s="500" t="s">
        <v>2858</v>
      </c>
      <c r="C6441" s="500" t="s">
        <v>2888</v>
      </c>
      <c r="D6441" s="500" t="s">
        <v>2889</v>
      </c>
      <c r="E6441" s="500" t="s">
        <v>11099</v>
      </c>
      <c r="F6441" s="500" t="s">
        <v>580</v>
      </c>
      <c r="G6441" s="500" t="s">
        <v>18963</v>
      </c>
      <c r="H6441" s="500" t="s">
        <v>15698</v>
      </c>
      <c r="I6441" s="500" t="s">
        <v>688</v>
      </c>
      <c r="J6441" s="500" t="s">
        <v>689</v>
      </c>
      <c r="K6441" s="500" t="s">
        <v>2306</v>
      </c>
      <c r="L6441" s="500" t="s">
        <v>27724</v>
      </c>
      <c r="M6441" s="500" t="s">
        <v>2307</v>
      </c>
      <c r="N6441" s="500" t="s">
        <v>18964</v>
      </c>
    </row>
    <row r="6442" spans="1:14">
      <c r="A6442" s="500" t="s">
        <v>686</v>
      </c>
      <c r="B6442" s="500" t="s">
        <v>2858</v>
      </c>
      <c r="C6442" s="500" t="s">
        <v>2888</v>
      </c>
      <c r="D6442" s="500" t="s">
        <v>2889</v>
      </c>
      <c r="E6442" s="500" t="s">
        <v>11099</v>
      </c>
      <c r="F6442" s="500" t="s">
        <v>580</v>
      </c>
      <c r="G6442" s="500" t="s">
        <v>18965</v>
      </c>
      <c r="H6442" s="500" t="s">
        <v>7027</v>
      </c>
      <c r="I6442" s="500" t="s">
        <v>688</v>
      </c>
      <c r="J6442" s="500" t="s">
        <v>689</v>
      </c>
      <c r="K6442" s="500" t="s">
        <v>2306</v>
      </c>
      <c r="L6442" s="500" t="s">
        <v>27724</v>
      </c>
      <c r="M6442" s="500" t="s">
        <v>2307</v>
      </c>
      <c r="N6442" s="500" t="s">
        <v>18966</v>
      </c>
    </row>
    <row r="6443" spans="1:14">
      <c r="A6443" s="500" t="s">
        <v>686</v>
      </c>
      <c r="B6443" s="500" t="s">
        <v>2858</v>
      </c>
      <c r="C6443" s="500" t="s">
        <v>2888</v>
      </c>
      <c r="D6443" s="500" t="s">
        <v>2889</v>
      </c>
      <c r="E6443" s="500" t="s">
        <v>11099</v>
      </c>
      <c r="F6443" s="500" t="s">
        <v>580</v>
      </c>
      <c r="G6443" s="500" t="s">
        <v>18967</v>
      </c>
      <c r="H6443" s="500" t="s">
        <v>7058</v>
      </c>
      <c r="I6443" s="500" t="s">
        <v>688</v>
      </c>
      <c r="J6443" s="500" t="s">
        <v>689</v>
      </c>
      <c r="K6443" s="500" t="s">
        <v>2306</v>
      </c>
      <c r="L6443" s="500" t="s">
        <v>27724</v>
      </c>
      <c r="M6443" s="500" t="s">
        <v>2307</v>
      </c>
      <c r="N6443" s="500" t="s">
        <v>18968</v>
      </c>
    </row>
    <row r="6444" spans="1:14">
      <c r="A6444" s="500" t="s">
        <v>686</v>
      </c>
      <c r="B6444" s="500" t="s">
        <v>2858</v>
      </c>
      <c r="C6444" s="500" t="s">
        <v>2888</v>
      </c>
      <c r="D6444" s="500" t="s">
        <v>2889</v>
      </c>
      <c r="E6444" s="500" t="s">
        <v>11099</v>
      </c>
      <c r="F6444" s="500" t="s">
        <v>580</v>
      </c>
      <c r="G6444" s="500" t="s">
        <v>18969</v>
      </c>
      <c r="H6444" s="500" t="s">
        <v>18165</v>
      </c>
      <c r="I6444" s="500" t="s">
        <v>688</v>
      </c>
      <c r="J6444" s="500" t="s">
        <v>689</v>
      </c>
      <c r="K6444" s="500" t="s">
        <v>2306</v>
      </c>
      <c r="L6444" s="500" t="s">
        <v>27724</v>
      </c>
      <c r="M6444" s="500" t="s">
        <v>2307</v>
      </c>
      <c r="N6444" s="500" t="s">
        <v>18970</v>
      </c>
    </row>
    <row r="6445" spans="1:14">
      <c r="A6445" s="500" t="s">
        <v>686</v>
      </c>
      <c r="B6445" s="500" t="s">
        <v>2858</v>
      </c>
      <c r="C6445" s="500" t="s">
        <v>2888</v>
      </c>
      <c r="D6445" s="500" t="s">
        <v>2889</v>
      </c>
      <c r="E6445" s="500" t="s">
        <v>11099</v>
      </c>
      <c r="F6445" s="500" t="s">
        <v>580</v>
      </c>
      <c r="G6445" s="500" t="s">
        <v>18971</v>
      </c>
      <c r="H6445" s="500" t="s">
        <v>18418</v>
      </c>
      <c r="I6445" s="500" t="s">
        <v>688</v>
      </c>
      <c r="J6445" s="500" t="s">
        <v>689</v>
      </c>
      <c r="K6445" s="500" t="s">
        <v>2306</v>
      </c>
      <c r="L6445" s="500" t="s">
        <v>27724</v>
      </c>
      <c r="M6445" s="500" t="s">
        <v>2307</v>
      </c>
      <c r="N6445" s="500" t="s">
        <v>18972</v>
      </c>
    </row>
    <row r="6446" spans="1:14">
      <c r="A6446" s="500" t="s">
        <v>686</v>
      </c>
      <c r="B6446" s="500" t="s">
        <v>2858</v>
      </c>
      <c r="C6446" s="500" t="s">
        <v>2888</v>
      </c>
      <c r="D6446" s="500" t="s">
        <v>2889</v>
      </c>
      <c r="E6446" s="500" t="s">
        <v>11099</v>
      </c>
      <c r="F6446" s="500" t="s">
        <v>580</v>
      </c>
      <c r="G6446" s="500" t="s">
        <v>18973</v>
      </c>
      <c r="H6446" s="500" t="s">
        <v>18671</v>
      </c>
      <c r="I6446" s="500" t="s">
        <v>688</v>
      </c>
      <c r="J6446" s="500" t="s">
        <v>689</v>
      </c>
      <c r="K6446" s="500" t="s">
        <v>2306</v>
      </c>
      <c r="L6446" s="500" t="s">
        <v>27724</v>
      </c>
      <c r="M6446" s="500" t="s">
        <v>2307</v>
      </c>
      <c r="N6446" s="500" t="s">
        <v>18974</v>
      </c>
    </row>
    <row r="6447" spans="1:14">
      <c r="A6447" s="500" t="s">
        <v>686</v>
      </c>
      <c r="B6447" s="500" t="s">
        <v>2858</v>
      </c>
      <c r="C6447" s="500" t="s">
        <v>2888</v>
      </c>
      <c r="D6447" s="500" t="s">
        <v>2889</v>
      </c>
      <c r="E6447" s="500" t="s">
        <v>11099</v>
      </c>
      <c r="F6447" s="500" t="s">
        <v>580</v>
      </c>
      <c r="G6447" s="500" t="s">
        <v>18975</v>
      </c>
      <c r="H6447" s="500" t="s">
        <v>18976</v>
      </c>
      <c r="I6447" s="500" t="s">
        <v>688</v>
      </c>
      <c r="J6447" s="500" t="s">
        <v>689</v>
      </c>
      <c r="K6447" s="500" t="s">
        <v>2306</v>
      </c>
      <c r="L6447" s="500" t="s">
        <v>27724</v>
      </c>
      <c r="M6447" s="500" t="s">
        <v>2307</v>
      </c>
      <c r="N6447" s="500" t="s">
        <v>18977</v>
      </c>
    </row>
    <row r="6448" spans="1:14">
      <c r="A6448" s="500" t="s">
        <v>686</v>
      </c>
      <c r="B6448" s="500" t="s">
        <v>2858</v>
      </c>
      <c r="C6448" s="500" t="s">
        <v>2888</v>
      </c>
      <c r="D6448" s="500" t="s">
        <v>2889</v>
      </c>
      <c r="E6448" s="500" t="s">
        <v>11099</v>
      </c>
      <c r="F6448" s="500" t="s">
        <v>580</v>
      </c>
      <c r="G6448" s="500" t="s">
        <v>18978</v>
      </c>
      <c r="H6448" s="500" t="s">
        <v>15949</v>
      </c>
      <c r="I6448" s="500" t="s">
        <v>688</v>
      </c>
      <c r="J6448" s="500" t="s">
        <v>689</v>
      </c>
      <c r="K6448" s="500" t="s">
        <v>2306</v>
      </c>
      <c r="L6448" s="500" t="s">
        <v>27724</v>
      </c>
      <c r="M6448" s="500" t="s">
        <v>2307</v>
      </c>
      <c r="N6448" s="500" t="s">
        <v>18979</v>
      </c>
    </row>
    <row r="6449" spans="1:14">
      <c r="A6449" s="500" t="s">
        <v>686</v>
      </c>
      <c r="B6449" s="500" t="s">
        <v>2858</v>
      </c>
      <c r="C6449" s="500" t="s">
        <v>2888</v>
      </c>
      <c r="D6449" s="500" t="s">
        <v>2889</v>
      </c>
      <c r="E6449" s="500" t="s">
        <v>11099</v>
      </c>
      <c r="F6449" s="500" t="s">
        <v>580</v>
      </c>
      <c r="G6449" s="500" t="s">
        <v>18980</v>
      </c>
      <c r="H6449" s="500" t="s">
        <v>16202</v>
      </c>
      <c r="I6449" s="500" t="s">
        <v>688</v>
      </c>
      <c r="J6449" s="500" t="s">
        <v>689</v>
      </c>
      <c r="K6449" s="500" t="s">
        <v>2306</v>
      </c>
      <c r="L6449" s="500" t="s">
        <v>27724</v>
      </c>
      <c r="M6449" s="500" t="s">
        <v>2307</v>
      </c>
      <c r="N6449" s="500" t="s">
        <v>18981</v>
      </c>
    </row>
    <row r="6450" spans="1:14">
      <c r="A6450" s="500" t="s">
        <v>686</v>
      </c>
      <c r="B6450" s="500" t="s">
        <v>2858</v>
      </c>
      <c r="C6450" s="500" t="s">
        <v>2888</v>
      </c>
      <c r="D6450" s="500" t="s">
        <v>2889</v>
      </c>
      <c r="E6450" s="500" t="s">
        <v>11099</v>
      </c>
      <c r="F6450" s="500" t="s">
        <v>580</v>
      </c>
      <c r="G6450" s="500" t="s">
        <v>18982</v>
      </c>
      <c r="H6450" s="500" t="s">
        <v>16455</v>
      </c>
      <c r="I6450" s="500" t="s">
        <v>688</v>
      </c>
      <c r="J6450" s="500" t="s">
        <v>689</v>
      </c>
      <c r="K6450" s="500" t="s">
        <v>2306</v>
      </c>
      <c r="L6450" s="500" t="s">
        <v>27724</v>
      </c>
      <c r="M6450" s="500" t="s">
        <v>2307</v>
      </c>
      <c r="N6450" s="500" t="s">
        <v>18983</v>
      </c>
    </row>
    <row r="6451" spans="1:14">
      <c r="A6451" s="500" t="s">
        <v>686</v>
      </c>
      <c r="B6451" s="500" t="s">
        <v>2858</v>
      </c>
      <c r="C6451" s="500" t="s">
        <v>2888</v>
      </c>
      <c r="D6451" s="500" t="s">
        <v>2889</v>
      </c>
      <c r="E6451" s="500" t="s">
        <v>11099</v>
      </c>
      <c r="F6451" s="500" t="s">
        <v>580</v>
      </c>
      <c r="G6451" s="500" t="s">
        <v>18984</v>
      </c>
      <c r="H6451" s="500" t="s">
        <v>2887</v>
      </c>
      <c r="I6451" s="500" t="s">
        <v>688</v>
      </c>
      <c r="J6451" s="500" t="s">
        <v>689</v>
      </c>
      <c r="K6451" s="500" t="s">
        <v>2306</v>
      </c>
      <c r="L6451" s="500" t="s">
        <v>27724</v>
      </c>
      <c r="M6451" s="500" t="s">
        <v>2307</v>
      </c>
      <c r="N6451" s="500" t="s">
        <v>18985</v>
      </c>
    </row>
    <row r="6452" spans="1:14">
      <c r="A6452" s="500" t="s">
        <v>686</v>
      </c>
      <c r="B6452" s="500" t="s">
        <v>2858</v>
      </c>
      <c r="C6452" s="500" t="s">
        <v>2888</v>
      </c>
      <c r="D6452" s="500" t="s">
        <v>2889</v>
      </c>
      <c r="E6452" s="500" t="s">
        <v>11099</v>
      </c>
      <c r="F6452" s="500" t="s">
        <v>580</v>
      </c>
      <c r="G6452" s="500" t="s">
        <v>18986</v>
      </c>
      <c r="H6452" s="500" t="s">
        <v>11359</v>
      </c>
      <c r="I6452" s="500" t="s">
        <v>688</v>
      </c>
      <c r="J6452" s="500" t="s">
        <v>689</v>
      </c>
      <c r="K6452" s="500" t="s">
        <v>2306</v>
      </c>
      <c r="L6452" s="500" t="s">
        <v>27724</v>
      </c>
      <c r="M6452" s="500" t="s">
        <v>2307</v>
      </c>
      <c r="N6452" s="500" t="s">
        <v>18987</v>
      </c>
    </row>
    <row r="6453" spans="1:14">
      <c r="A6453" s="500" t="s">
        <v>686</v>
      </c>
      <c r="B6453" s="500" t="s">
        <v>2858</v>
      </c>
      <c r="C6453" s="500" t="s">
        <v>2888</v>
      </c>
      <c r="D6453" s="500" t="s">
        <v>2889</v>
      </c>
      <c r="E6453" s="500" t="s">
        <v>11099</v>
      </c>
      <c r="F6453" s="500" t="s">
        <v>580</v>
      </c>
      <c r="G6453" s="500" t="s">
        <v>18988</v>
      </c>
      <c r="H6453" s="500" t="s">
        <v>11569</v>
      </c>
      <c r="I6453" s="500" t="s">
        <v>688</v>
      </c>
      <c r="J6453" s="500" t="s">
        <v>689</v>
      </c>
      <c r="K6453" s="500" t="s">
        <v>2306</v>
      </c>
      <c r="L6453" s="500" t="s">
        <v>27724</v>
      </c>
      <c r="M6453" s="500" t="s">
        <v>2307</v>
      </c>
      <c r="N6453" s="500" t="s">
        <v>18989</v>
      </c>
    </row>
    <row r="6454" spans="1:14">
      <c r="A6454" s="500" t="s">
        <v>686</v>
      </c>
      <c r="B6454" s="500" t="s">
        <v>2858</v>
      </c>
      <c r="C6454" s="500" t="s">
        <v>2888</v>
      </c>
      <c r="D6454" s="500" t="s">
        <v>2889</v>
      </c>
      <c r="E6454" s="500" t="s">
        <v>11099</v>
      </c>
      <c r="F6454" s="500" t="s">
        <v>580</v>
      </c>
      <c r="G6454" s="500" t="s">
        <v>18990</v>
      </c>
      <c r="H6454" s="500" t="s">
        <v>17460</v>
      </c>
      <c r="I6454" s="500" t="s">
        <v>688</v>
      </c>
      <c r="J6454" s="500" t="s">
        <v>689</v>
      </c>
      <c r="K6454" s="500" t="s">
        <v>2306</v>
      </c>
      <c r="L6454" s="500" t="s">
        <v>27724</v>
      </c>
      <c r="M6454" s="500" t="s">
        <v>2307</v>
      </c>
      <c r="N6454" s="500" t="s">
        <v>18991</v>
      </c>
    </row>
    <row r="6455" spans="1:14">
      <c r="A6455" s="500" t="s">
        <v>686</v>
      </c>
      <c r="B6455" s="500" t="s">
        <v>2858</v>
      </c>
      <c r="C6455" s="500" t="s">
        <v>2888</v>
      </c>
      <c r="D6455" s="500" t="s">
        <v>2889</v>
      </c>
      <c r="E6455" s="500" t="s">
        <v>11099</v>
      </c>
      <c r="F6455" s="500" t="s">
        <v>580</v>
      </c>
      <c r="G6455" s="500" t="s">
        <v>18992</v>
      </c>
      <c r="H6455" s="500" t="s">
        <v>17712</v>
      </c>
      <c r="I6455" s="500" t="s">
        <v>688</v>
      </c>
      <c r="J6455" s="500" t="s">
        <v>689</v>
      </c>
      <c r="K6455" s="500" t="s">
        <v>2306</v>
      </c>
      <c r="L6455" s="500" t="s">
        <v>27724</v>
      </c>
      <c r="M6455" s="500" t="s">
        <v>2307</v>
      </c>
      <c r="N6455" s="500" t="s">
        <v>18993</v>
      </c>
    </row>
    <row r="6456" spans="1:14">
      <c r="A6456" s="500" t="s">
        <v>686</v>
      </c>
      <c r="B6456" s="500" t="s">
        <v>2858</v>
      </c>
      <c r="C6456" s="500" t="s">
        <v>2888</v>
      </c>
      <c r="D6456" s="500" t="s">
        <v>2889</v>
      </c>
      <c r="E6456" s="500" t="s">
        <v>11099</v>
      </c>
      <c r="F6456" s="500" t="s">
        <v>580</v>
      </c>
      <c r="G6456" s="500" t="s">
        <v>18994</v>
      </c>
      <c r="H6456" s="500" t="s">
        <v>17964</v>
      </c>
      <c r="I6456" s="500" t="s">
        <v>688</v>
      </c>
      <c r="J6456" s="500" t="s">
        <v>689</v>
      </c>
      <c r="K6456" s="500" t="s">
        <v>2306</v>
      </c>
      <c r="L6456" s="500" t="s">
        <v>27724</v>
      </c>
      <c r="M6456" s="500" t="s">
        <v>2307</v>
      </c>
      <c r="N6456" s="500" t="s">
        <v>18995</v>
      </c>
    </row>
    <row r="6457" spans="1:14">
      <c r="A6457" s="500" t="s">
        <v>686</v>
      </c>
      <c r="B6457" s="500" t="s">
        <v>2858</v>
      </c>
      <c r="C6457" s="500" t="s">
        <v>2888</v>
      </c>
      <c r="D6457" s="500" t="s">
        <v>2889</v>
      </c>
      <c r="E6457" s="500" t="s">
        <v>11099</v>
      </c>
      <c r="F6457" s="500" t="s">
        <v>580</v>
      </c>
      <c r="G6457" s="500" t="s">
        <v>18996</v>
      </c>
      <c r="H6457" s="500" t="s">
        <v>18216</v>
      </c>
      <c r="I6457" s="500" t="s">
        <v>688</v>
      </c>
      <c r="J6457" s="500" t="s">
        <v>689</v>
      </c>
      <c r="K6457" s="500" t="s">
        <v>2306</v>
      </c>
      <c r="L6457" s="500" t="s">
        <v>27724</v>
      </c>
      <c r="M6457" s="500" t="s">
        <v>2307</v>
      </c>
      <c r="N6457" s="500" t="s">
        <v>18997</v>
      </c>
    </row>
    <row r="6458" spans="1:14">
      <c r="A6458" s="500" t="s">
        <v>686</v>
      </c>
      <c r="B6458" s="500" t="s">
        <v>2858</v>
      </c>
      <c r="C6458" s="500" t="s">
        <v>2888</v>
      </c>
      <c r="D6458" s="500" t="s">
        <v>2889</v>
      </c>
      <c r="E6458" s="500" t="s">
        <v>11099</v>
      </c>
      <c r="F6458" s="500" t="s">
        <v>580</v>
      </c>
      <c r="G6458" s="500" t="s">
        <v>18998</v>
      </c>
      <c r="H6458" s="500" t="s">
        <v>18469</v>
      </c>
      <c r="I6458" s="500" t="s">
        <v>688</v>
      </c>
      <c r="J6458" s="500" t="s">
        <v>689</v>
      </c>
      <c r="K6458" s="500" t="s">
        <v>2306</v>
      </c>
      <c r="L6458" s="500" t="s">
        <v>27724</v>
      </c>
      <c r="M6458" s="500" t="s">
        <v>2307</v>
      </c>
      <c r="N6458" s="500" t="s">
        <v>18999</v>
      </c>
    </row>
    <row r="6459" spans="1:14">
      <c r="A6459" s="500" t="s">
        <v>686</v>
      </c>
      <c r="B6459" s="500" t="s">
        <v>2858</v>
      </c>
      <c r="C6459" s="500" t="s">
        <v>2888</v>
      </c>
      <c r="D6459" s="500" t="s">
        <v>2889</v>
      </c>
      <c r="E6459" s="500" t="s">
        <v>11099</v>
      </c>
      <c r="F6459" s="500" t="s">
        <v>580</v>
      </c>
      <c r="G6459" s="500" t="s">
        <v>19000</v>
      </c>
      <c r="H6459" s="500" t="s">
        <v>18722</v>
      </c>
      <c r="I6459" s="500" t="s">
        <v>688</v>
      </c>
      <c r="J6459" s="500" t="s">
        <v>689</v>
      </c>
      <c r="K6459" s="500" t="s">
        <v>2306</v>
      </c>
      <c r="L6459" s="500" t="s">
        <v>27724</v>
      </c>
      <c r="M6459" s="500" t="s">
        <v>2307</v>
      </c>
      <c r="N6459" s="500" t="s">
        <v>19001</v>
      </c>
    </row>
    <row r="6460" spans="1:14">
      <c r="A6460" s="500" t="s">
        <v>686</v>
      </c>
      <c r="B6460" s="500" t="s">
        <v>2858</v>
      </c>
      <c r="C6460" s="500" t="s">
        <v>2888</v>
      </c>
      <c r="D6460" s="500" t="s">
        <v>2889</v>
      </c>
      <c r="E6460" s="500" t="s">
        <v>11099</v>
      </c>
      <c r="F6460" s="500" t="s">
        <v>580</v>
      </c>
      <c r="G6460" s="500" t="s">
        <v>19002</v>
      </c>
      <c r="H6460" s="500" t="s">
        <v>15949</v>
      </c>
      <c r="I6460" s="500" t="s">
        <v>688</v>
      </c>
      <c r="J6460" s="500" t="s">
        <v>689</v>
      </c>
      <c r="K6460" s="500" t="s">
        <v>2306</v>
      </c>
      <c r="L6460" s="500" t="s">
        <v>27724</v>
      </c>
      <c r="M6460" s="500" t="s">
        <v>2307</v>
      </c>
      <c r="N6460" s="500" t="s">
        <v>19003</v>
      </c>
    </row>
    <row r="6461" spans="1:14">
      <c r="A6461" s="500" t="s">
        <v>686</v>
      </c>
      <c r="B6461" s="500" t="s">
        <v>2858</v>
      </c>
      <c r="C6461" s="500" t="s">
        <v>2888</v>
      </c>
      <c r="D6461" s="500" t="s">
        <v>2889</v>
      </c>
      <c r="E6461" s="500" t="s">
        <v>11099</v>
      </c>
      <c r="F6461" s="500" t="s">
        <v>580</v>
      </c>
      <c r="G6461" s="500" t="s">
        <v>19004</v>
      </c>
      <c r="H6461" s="500" t="s">
        <v>16202</v>
      </c>
      <c r="I6461" s="500" t="s">
        <v>688</v>
      </c>
      <c r="J6461" s="500" t="s">
        <v>689</v>
      </c>
      <c r="K6461" s="500" t="s">
        <v>2306</v>
      </c>
      <c r="L6461" s="500" t="s">
        <v>27724</v>
      </c>
      <c r="M6461" s="500" t="s">
        <v>2307</v>
      </c>
      <c r="N6461" s="500" t="s">
        <v>19005</v>
      </c>
    </row>
    <row r="6462" spans="1:14">
      <c r="A6462" s="500" t="s">
        <v>686</v>
      </c>
      <c r="B6462" s="500" t="s">
        <v>2858</v>
      </c>
      <c r="C6462" s="500" t="s">
        <v>2888</v>
      </c>
      <c r="D6462" s="500" t="s">
        <v>2889</v>
      </c>
      <c r="E6462" s="500" t="s">
        <v>11099</v>
      </c>
      <c r="F6462" s="500" t="s">
        <v>580</v>
      </c>
      <c r="G6462" s="500" t="s">
        <v>19006</v>
      </c>
      <c r="H6462" s="500" t="s">
        <v>16455</v>
      </c>
      <c r="I6462" s="500" t="s">
        <v>688</v>
      </c>
      <c r="J6462" s="500" t="s">
        <v>689</v>
      </c>
      <c r="K6462" s="500" t="s">
        <v>2306</v>
      </c>
      <c r="L6462" s="500" t="s">
        <v>27724</v>
      </c>
      <c r="M6462" s="500" t="s">
        <v>2307</v>
      </c>
      <c r="N6462" s="500" t="s">
        <v>19007</v>
      </c>
    </row>
    <row r="6463" spans="1:14">
      <c r="A6463" s="500" t="s">
        <v>686</v>
      </c>
      <c r="B6463" s="500" t="s">
        <v>2858</v>
      </c>
      <c r="C6463" s="500" t="s">
        <v>2888</v>
      </c>
      <c r="D6463" s="500" t="s">
        <v>2889</v>
      </c>
      <c r="E6463" s="500" t="s">
        <v>11099</v>
      </c>
      <c r="F6463" s="500" t="s">
        <v>580</v>
      </c>
      <c r="G6463" s="500" t="s">
        <v>19008</v>
      </c>
      <c r="H6463" s="500" t="s">
        <v>2887</v>
      </c>
      <c r="I6463" s="500" t="s">
        <v>688</v>
      </c>
      <c r="J6463" s="500" t="s">
        <v>689</v>
      </c>
      <c r="K6463" s="500" t="s">
        <v>2306</v>
      </c>
      <c r="L6463" s="500" t="s">
        <v>27724</v>
      </c>
      <c r="M6463" s="500" t="s">
        <v>2307</v>
      </c>
      <c r="N6463" s="500" t="s">
        <v>19009</v>
      </c>
    </row>
    <row r="6464" spans="1:14">
      <c r="A6464" s="500" t="s">
        <v>686</v>
      </c>
      <c r="B6464" s="500" t="s">
        <v>2858</v>
      </c>
      <c r="C6464" s="500" t="s">
        <v>2888</v>
      </c>
      <c r="D6464" s="500" t="s">
        <v>2889</v>
      </c>
      <c r="E6464" s="500" t="s">
        <v>11099</v>
      </c>
      <c r="F6464" s="500" t="s">
        <v>580</v>
      </c>
      <c r="G6464" s="500" t="s">
        <v>19010</v>
      </c>
      <c r="H6464" s="500" t="s">
        <v>11359</v>
      </c>
      <c r="I6464" s="500" t="s">
        <v>688</v>
      </c>
      <c r="J6464" s="500" t="s">
        <v>689</v>
      </c>
      <c r="K6464" s="500" t="s">
        <v>2306</v>
      </c>
      <c r="L6464" s="500" t="s">
        <v>27724</v>
      </c>
      <c r="M6464" s="500" t="s">
        <v>2307</v>
      </c>
      <c r="N6464" s="500" t="s">
        <v>19011</v>
      </c>
    </row>
    <row r="6465" spans="1:14">
      <c r="A6465" s="500" t="s">
        <v>686</v>
      </c>
      <c r="B6465" s="500" t="s">
        <v>2858</v>
      </c>
      <c r="C6465" s="500" t="s">
        <v>2888</v>
      </c>
      <c r="D6465" s="500" t="s">
        <v>2889</v>
      </c>
      <c r="E6465" s="500" t="s">
        <v>11099</v>
      </c>
      <c r="F6465" s="500" t="s">
        <v>580</v>
      </c>
      <c r="G6465" s="500" t="s">
        <v>19012</v>
      </c>
      <c r="H6465" s="500" t="s">
        <v>11569</v>
      </c>
      <c r="I6465" s="500" t="s">
        <v>688</v>
      </c>
      <c r="J6465" s="500" t="s">
        <v>689</v>
      </c>
      <c r="K6465" s="500" t="s">
        <v>2306</v>
      </c>
      <c r="L6465" s="500" t="s">
        <v>27724</v>
      </c>
      <c r="M6465" s="500" t="s">
        <v>2307</v>
      </c>
      <c r="N6465" s="500" t="s">
        <v>19013</v>
      </c>
    </row>
    <row r="6466" spans="1:14">
      <c r="A6466" s="500" t="s">
        <v>686</v>
      </c>
      <c r="B6466" s="500" t="s">
        <v>2858</v>
      </c>
      <c r="C6466" s="500" t="s">
        <v>2888</v>
      </c>
      <c r="D6466" s="500" t="s">
        <v>2889</v>
      </c>
      <c r="E6466" s="500" t="s">
        <v>11099</v>
      </c>
      <c r="F6466" s="500" t="s">
        <v>580</v>
      </c>
      <c r="G6466" s="500" t="s">
        <v>19014</v>
      </c>
      <c r="H6466" s="500" t="s">
        <v>17460</v>
      </c>
      <c r="I6466" s="500" t="s">
        <v>688</v>
      </c>
      <c r="J6466" s="500" t="s">
        <v>689</v>
      </c>
      <c r="K6466" s="500" t="s">
        <v>2306</v>
      </c>
      <c r="L6466" s="500" t="s">
        <v>27724</v>
      </c>
      <c r="M6466" s="500" t="s">
        <v>2307</v>
      </c>
      <c r="N6466" s="500" t="s">
        <v>19015</v>
      </c>
    </row>
    <row r="6467" spans="1:14">
      <c r="A6467" s="500" t="s">
        <v>686</v>
      </c>
      <c r="B6467" s="500" t="s">
        <v>2858</v>
      </c>
      <c r="C6467" s="500" t="s">
        <v>2888</v>
      </c>
      <c r="D6467" s="500" t="s">
        <v>2889</v>
      </c>
      <c r="E6467" s="500" t="s">
        <v>11099</v>
      </c>
      <c r="F6467" s="500" t="s">
        <v>580</v>
      </c>
      <c r="G6467" s="500" t="s">
        <v>19016</v>
      </c>
      <c r="H6467" s="500" t="s">
        <v>17712</v>
      </c>
      <c r="I6467" s="500" t="s">
        <v>688</v>
      </c>
      <c r="J6467" s="500" t="s">
        <v>689</v>
      </c>
      <c r="K6467" s="500" t="s">
        <v>2306</v>
      </c>
      <c r="L6467" s="500" t="s">
        <v>27724</v>
      </c>
      <c r="M6467" s="500" t="s">
        <v>2307</v>
      </c>
      <c r="N6467" s="500" t="s">
        <v>19017</v>
      </c>
    </row>
    <row r="6468" spans="1:14">
      <c r="A6468" s="500" t="s">
        <v>686</v>
      </c>
      <c r="B6468" s="500" t="s">
        <v>2858</v>
      </c>
      <c r="C6468" s="500" t="s">
        <v>2888</v>
      </c>
      <c r="D6468" s="500" t="s">
        <v>2889</v>
      </c>
      <c r="E6468" s="500" t="s">
        <v>11099</v>
      </c>
      <c r="F6468" s="500" t="s">
        <v>580</v>
      </c>
      <c r="G6468" s="500" t="s">
        <v>19018</v>
      </c>
      <c r="H6468" s="500" t="s">
        <v>17964</v>
      </c>
      <c r="I6468" s="500" t="s">
        <v>688</v>
      </c>
      <c r="J6468" s="500" t="s">
        <v>689</v>
      </c>
      <c r="K6468" s="500" t="s">
        <v>2306</v>
      </c>
      <c r="L6468" s="500" t="s">
        <v>27724</v>
      </c>
      <c r="M6468" s="500" t="s">
        <v>2307</v>
      </c>
      <c r="N6468" s="500" t="s">
        <v>19019</v>
      </c>
    </row>
    <row r="6469" spans="1:14">
      <c r="A6469" s="500" t="s">
        <v>686</v>
      </c>
      <c r="B6469" s="500" t="s">
        <v>2858</v>
      </c>
      <c r="C6469" s="500" t="s">
        <v>2888</v>
      </c>
      <c r="D6469" s="500" t="s">
        <v>2889</v>
      </c>
      <c r="E6469" s="500" t="s">
        <v>11099</v>
      </c>
      <c r="F6469" s="500" t="s">
        <v>580</v>
      </c>
      <c r="G6469" s="500" t="s">
        <v>19020</v>
      </c>
      <c r="H6469" s="500" t="s">
        <v>18216</v>
      </c>
      <c r="I6469" s="500" t="s">
        <v>688</v>
      </c>
      <c r="J6469" s="500" t="s">
        <v>689</v>
      </c>
      <c r="K6469" s="500" t="s">
        <v>2306</v>
      </c>
      <c r="L6469" s="500" t="s">
        <v>27724</v>
      </c>
      <c r="M6469" s="500" t="s">
        <v>2307</v>
      </c>
      <c r="N6469" s="500" t="s">
        <v>19021</v>
      </c>
    </row>
    <row r="6470" spans="1:14">
      <c r="A6470" s="500" t="s">
        <v>686</v>
      </c>
      <c r="B6470" s="500" t="s">
        <v>2858</v>
      </c>
      <c r="C6470" s="500" t="s">
        <v>2888</v>
      </c>
      <c r="D6470" s="500" t="s">
        <v>2889</v>
      </c>
      <c r="E6470" s="500" t="s">
        <v>11099</v>
      </c>
      <c r="F6470" s="500" t="s">
        <v>580</v>
      </c>
      <c r="G6470" s="500" t="s">
        <v>19022</v>
      </c>
      <c r="H6470" s="500" t="s">
        <v>18469</v>
      </c>
      <c r="I6470" s="500" t="s">
        <v>688</v>
      </c>
      <c r="J6470" s="500" t="s">
        <v>689</v>
      </c>
      <c r="K6470" s="500" t="s">
        <v>2306</v>
      </c>
      <c r="L6470" s="500" t="s">
        <v>27724</v>
      </c>
      <c r="M6470" s="500" t="s">
        <v>2307</v>
      </c>
      <c r="N6470" s="500" t="s">
        <v>19023</v>
      </c>
    </row>
    <row r="6471" spans="1:14">
      <c r="A6471" s="500" t="s">
        <v>686</v>
      </c>
      <c r="B6471" s="500" t="s">
        <v>2858</v>
      </c>
      <c r="C6471" s="500" t="s">
        <v>2888</v>
      </c>
      <c r="D6471" s="500" t="s">
        <v>2889</v>
      </c>
      <c r="E6471" s="500" t="s">
        <v>11099</v>
      </c>
      <c r="F6471" s="500" t="s">
        <v>580</v>
      </c>
      <c r="G6471" s="500" t="s">
        <v>19024</v>
      </c>
      <c r="H6471" s="500" t="s">
        <v>18722</v>
      </c>
      <c r="I6471" s="500" t="s">
        <v>688</v>
      </c>
      <c r="J6471" s="500" t="s">
        <v>689</v>
      </c>
      <c r="K6471" s="500" t="s">
        <v>2306</v>
      </c>
      <c r="L6471" s="500" t="s">
        <v>27724</v>
      </c>
      <c r="M6471" s="500" t="s">
        <v>2307</v>
      </c>
      <c r="N6471" s="500" t="s">
        <v>19025</v>
      </c>
    </row>
    <row r="6472" spans="1:14">
      <c r="A6472" s="500" t="s">
        <v>686</v>
      </c>
      <c r="B6472" s="500" t="s">
        <v>2858</v>
      </c>
      <c r="C6472" s="500" t="s">
        <v>2888</v>
      </c>
      <c r="D6472" s="500" t="s">
        <v>2889</v>
      </c>
      <c r="E6472" s="500" t="s">
        <v>11099</v>
      </c>
      <c r="F6472" s="500" t="s">
        <v>580</v>
      </c>
      <c r="G6472" s="500" t="s">
        <v>19026</v>
      </c>
      <c r="H6472" s="500" t="s">
        <v>19027</v>
      </c>
      <c r="I6472" s="500" t="s">
        <v>688</v>
      </c>
      <c r="J6472" s="500" t="s">
        <v>689</v>
      </c>
      <c r="K6472" s="500" t="s">
        <v>2306</v>
      </c>
      <c r="L6472" s="500" t="s">
        <v>27724</v>
      </c>
      <c r="M6472" s="500" t="s">
        <v>2307</v>
      </c>
      <c r="N6472" s="500" t="s">
        <v>19028</v>
      </c>
    </row>
    <row r="6473" spans="1:14">
      <c r="A6473" s="500" t="s">
        <v>686</v>
      </c>
      <c r="B6473" s="500" t="s">
        <v>2858</v>
      </c>
      <c r="C6473" s="500" t="s">
        <v>2888</v>
      </c>
      <c r="D6473" s="500" t="s">
        <v>2889</v>
      </c>
      <c r="E6473" s="500" t="s">
        <v>11099</v>
      </c>
      <c r="F6473" s="500" t="s">
        <v>580</v>
      </c>
      <c r="G6473" s="500" t="s">
        <v>19029</v>
      </c>
      <c r="H6473" s="500" t="s">
        <v>16000</v>
      </c>
      <c r="I6473" s="500" t="s">
        <v>688</v>
      </c>
      <c r="J6473" s="500" t="s">
        <v>689</v>
      </c>
      <c r="K6473" s="500" t="s">
        <v>2306</v>
      </c>
      <c r="L6473" s="500" t="s">
        <v>27724</v>
      </c>
      <c r="M6473" s="500" t="s">
        <v>2307</v>
      </c>
      <c r="N6473" s="500" t="s">
        <v>19030</v>
      </c>
    </row>
    <row r="6474" spans="1:14">
      <c r="A6474" s="500" t="s">
        <v>686</v>
      </c>
      <c r="B6474" s="500" t="s">
        <v>2858</v>
      </c>
      <c r="C6474" s="500" t="s">
        <v>2888</v>
      </c>
      <c r="D6474" s="500" t="s">
        <v>2889</v>
      </c>
      <c r="E6474" s="500" t="s">
        <v>11099</v>
      </c>
      <c r="F6474" s="500" t="s">
        <v>580</v>
      </c>
      <c r="G6474" s="500" t="s">
        <v>19031</v>
      </c>
      <c r="H6474" s="500" t="s">
        <v>11825</v>
      </c>
      <c r="I6474" s="500" t="s">
        <v>688</v>
      </c>
      <c r="J6474" s="500" t="s">
        <v>689</v>
      </c>
      <c r="K6474" s="500" t="s">
        <v>2306</v>
      </c>
      <c r="L6474" s="500" t="s">
        <v>27724</v>
      </c>
      <c r="M6474" s="500" t="s">
        <v>2307</v>
      </c>
      <c r="N6474" s="500" t="s">
        <v>19032</v>
      </c>
    </row>
    <row r="6475" spans="1:14">
      <c r="A6475" s="500" t="s">
        <v>686</v>
      </c>
      <c r="B6475" s="500" t="s">
        <v>2858</v>
      </c>
      <c r="C6475" s="500" t="s">
        <v>2888</v>
      </c>
      <c r="D6475" s="500" t="s">
        <v>2889</v>
      </c>
      <c r="E6475" s="500" t="s">
        <v>11099</v>
      </c>
      <c r="F6475" s="500" t="s">
        <v>580</v>
      </c>
      <c r="G6475" s="500" t="s">
        <v>19033</v>
      </c>
      <c r="H6475" s="500" t="s">
        <v>11049</v>
      </c>
      <c r="I6475" s="500" t="s">
        <v>688</v>
      </c>
      <c r="J6475" s="500" t="s">
        <v>689</v>
      </c>
      <c r="K6475" s="500" t="s">
        <v>2306</v>
      </c>
      <c r="L6475" s="500" t="s">
        <v>27724</v>
      </c>
      <c r="M6475" s="500" t="s">
        <v>2307</v>
      </c>
      <c r="N6475" s="500" t="s">
        <v>19034</v>
      </c>
    </row>
    <row r="6476" spans="1:14">
      <c r="A6476" s="500" t="s">
        <v>686</v>
      </c>
      <c r="B6476" s="500" t="s">
        <v>2858</v>
      </c>
      <c r="C6476" s="500" t="s">
        <v>2888</v>
      </c>
      <c r="D6476" s="500" t="s">
        <v>2889</v>
      </c>
      <c r="E6476" s="500" t="s">
        <v>11099</v>
      </c>
      <c r="F6476" s="500" t="s">
        <v>580</v>
      </c>
      <c r="G6476" s="500" t="s">
        <v>19035</v>
      </c>
      <c r="H6476" s="500" t="s">
        <v>14269</v>
      </c>
      <c r="I6476" s="500" t="s">
        <v>688</v>
      </c>
      <c r="J6476" s="500" t="s">
        <v>689</v>
      </c>
      <c r="K6476" s="500" t="s">
        <v>2306</v>
      </c>
      <c r="L6476" s="500" t="s">
        <v>27724</v>
      </c>
      <c r="M6476" s="500" t="s">
        <v>2307</v>
      </c>
      <c r="N6476" s="500" t="s">
        <v>19036</v>
      </c>
    </row>
    <row r="6477" spans="1:14">
      <c r="A6477" s="500" t="s">
        <v>686</v>
      </c>
      <c r="B6477" s="500" t="s">
        <v>2858</v>
      </c>
      <c r="C6477" s="500" t="s">
        <v>2888</v>
      </c>
      <c r="D6477" s="500" t="s">
        <v>2889</v>
      </c>
      <c r="E6477" s="500" t="s">
        <v>11099</v>
      </c>
      <c r="F6477" s="500" t="s">
        <v>580</v>
      </c>
      <c r="G6477" s="500" t="s">
        <v>19037</v>
      </c>
      <c r="H6477" s="500" t="s">
        <v>6982</v>
      </c>
      <c r="I6477" s="500" t="s">
        <v>688</v>
      </c>
      <c r="J6477" s="500" t="s">
        <v>689</v>
      </c>
      <c r="K6477" s="500" t="s">
        <v>2306</v>
      </c>
      <c r="L6477" s="500" t="s">
        <v>27724</v>
      </c>
      <c r="M6477" s="500" t="s">
        <v>2307</v>
      </c>
      <c r="N6477" s="500" t="s">
        <v>19038</v>
      </c>
    </row>
    <row r="6478" spans="1:14">
      <c r="A6478" s="500" t="s">
        <v>686</v>
      </c>
      <c r="B6478" s="500" t="s">
        <v>2858</v>
      </c>
      <c r="C6478" s="500" t="s">
        <v>2888</v>
      </c>
      <c r="D6478" s="500" t="s">
        <v>2889</v>
      </c>
      <c r="E6478" s="500" t="s">
        <v>11099</v>
      </c>
      <c r="F6478" s="500" t="s">
        <v>580</v>
      </c>
      <c r="G6478" s="500" t="s">
        <v>19039</v>
      </c>
      <c r="H6478" s="500" t="s">
        <v>15296</v>
      </c>
      <c r="I6478" s="500" t="s">
        <v>688</v>
      </c>
      <c r="J6478" s="500" t="s">
        <v>689</v>
      </c>
      <c r="K6478" s="500" t="s">
        <v>2306</v>
      </c>
      <c r="L6478" s="500" t="s">
        <v>27724</v>
      </c>
      <c r="M6478" s="500" t="s">
        <v>2307</v>
      </c>
      <c r="N6478" s="500" t="s">
        <v>19040</v>
      </c>
    </row>
    <row r="6479" spans="1:14">
      <c r="A6479" s="500" t="s">
        <v>686</v>
      </c>
      <c r="B6479" s="500" t="s">
        <v>2858</v>
      </c>
      <c r="C6479" s="500" t="s">
        <v>2888</v>
      </c>
      <c r="D6479" s="500" t="s">
        <v>2889</v>
      </c>
      <c r="E6479" s="500" t="s">
        <v>11099</v>
      </c>
      <c r="F6479" s="500" t="s">
        <v>580</v>
      </c>
      <c r="G6479" s="500" t="s">
        <v>19041</v>
      </c>
      <c r="H6479" s="500" t="s">
        <v>11306</v>
      </c>
      <c r="I6479" s="500" t="s">
        <v>688</v>
      </c>
      <c r="J6479" s="500" t="s">
        <v>689</v>
      </c>
      <c r="K6479" s="500" t="s">
        <v>2306</v>
      </c>
      <c r="L6479" s="500" t="s">
        <v>27724</v>
      </c>
      <c r="M6479" s="500" t="s">
        <v>2307</v>
      </c>
      <c r="N6479" s="500" t="s">
        <v>19042</v>
      </c>
    </row>
    <row r="6480" spans="1:14">
      <c r="A6480" s="500" t="s">
        <v>686</v>
      </c>
      <c r="B6480" s="500" t="s">
        <v>2858</v>
      </c>
      <c r="C6480" s="500" t="s">
        <v>2888</v>
      </c>
      <c r="D6480" s="500" t="s">
        <v>2889</v>
      </c>
      <c r="E6480" s="500" t="s">
        <v>11099</v>
      </c>
      <c r="F6480" s="500" t="s">
        <v>580</v>
      </c>
      <c r="G6480" s="500" t="s">
        <v>19043</v>
      </c>
      <c r="H6480" s="500" t="s">
        <v>14247</v>
      </c>
      <c r="I6480" s="500" t="s">
        <v>688</v>
      </c>
      <c r="J6480" s="500" t="s">
        <v>689</v>
      </c>
      <c r="K6480" s="500" t="s">
        <v>2306</v>
      </c>
      <c r="L6480" s="500" t="s">
        <v>27724</v>
      </c>
      <c r="M6480" s="500" t="s">
        <v>2307</v>
      </c>
      <c r="N6480" s="500" t="s">
        <v>19044</v>
      </c>
    </row>
    <row r="6481" spans="1:14">
      <c r="A6481" s="500" t="s">
        <v>686</v>
      </c>
      <c r="B6481" s="500" t="s">
        <v>2858</v>
      </c>
      <c r="C6481" s="500" t="s">
        <v>2888</v>
      </c>
      <c r="D6481" s="500" t="s">
        <v>2889</v>
      </c>
      <c r="E6481" s="500" t="s">
        <v>11099</v>
      </c>
      <c r="F6481" s="500" t="s">
        <v>580</v>
      </c>
      <c r="G6481" s="500" t="s">
        <v>19045</v>
      </c>
      <c r="H6481" s="500" t="s">
        <v>3978</v>
      </c>
      <c r="I6481" s="500" t="s">
        <v>688</v>
      </c>
      <c r="J6481" s="500" t="s">
        <v>689</v>
      </c>
      <c r="K6481" s="500" t="s">
        <v>2306</v>
      </c>
      <c r="L6481" s="500" t="s">
        <v>27724</v>
      </c>
      <c r="M6481" s="500" t="s">
        <v>2307</v>
      </c>
      <c r="N6481" s="500" t="s">
        <v>19046</v>
      </c>
    </row>
    <row r="6482" spans="1:14">
      <c r="A6482" s="500" t="s">
        <v>686</v>
      </c>
      <c r="B6482" s="500" t="s">
        <v>2858</v>
      </c>
      <c r="C6482" s="500" t="s">
        <v>2888</v>
      </c>
      <c r="D6482" s="500" t="s">
        <v>2889</v>
      </c>
      <c r="E6482" s="500" t="s">
        <v>11099</v>
      </c>
      <c r="F6482" s="500" t="s">
        <v>580</v>
      </c>
      <c r="G6482" s="500" t="s">
        <v>19047</v>
      </c>
      <c r="H6482" s="500" t="s">
        <v>3890</v>
      </c>
      <c r="I6482" s="500" t="s">
        <v>688</v>
      </c>
      <c r="J6482" s="500" t="s">
        <v>689</v>
      </c>
      <c r="K6482" s="500" t="s">
        <v>2306</v>
      </c>
      <c r="L6482" s="500" t="s">
        <v>27724</v>
      </c>
      <c r="M6482" s="500" t="s">
        <v>2307</v>
      </c>
      <c r="N6482" s="500" t="s">
        <v>19048</v>
      </c>
    </row>
    <row r="6483" spans="1:14">
      <c r="A6483" s="500" t="s">
        <v>686</v>
      </c>
      <c r="B6483" s="500" t="s">
        <v>2858</v>
      </c>
      <c r="C6483" s="500" t="s">
        <v>2888</v>
      </c>
      <c r="D6483" s="500" t="s">
        <v>2889</v>
      </c>
      <c r="E6483" s="500" t="s">
        <v>11099</v>
      </c>
      <c r="F6483" s="500" t="s">
        <v>580</v>
      </c>
      <c r="G6483" s="500" t="s">
        <v>19049</v>
      </c>
      <c r="H6483" s="500" t="s">
        <v>2982</v>
      </c>
      <c r="I6483" s="500" t="s">
        <v>688</v>
      </c>
      <c r="J6483" s="500" t="s">
        <v>689</v>
      </c>
      <c r="K6483" s="500" t="s">
        <v>2306</v>
      </c>
      <c r="L6483" s="500" t="s">
        <v>27724</v>
      </c>
      <c r="M6483" s="500" t="s">
        <v>2307</v>
      </c>
      <c r="N6483" s="500" t="s">
        <v>19050</v>
      </c>
    </row>
    <row r="6484" spans="1:14">
      <c r="A6484" s="500" t="s">
        <v>686</v>
      </c>
      <c r="B6484" s="500" t="s">
        <v>2858</v>
      </c>
      <c r="C6484" s="500" t="s">
        <v>2888</v>
      </c>
      <c r="D6484" s="500" t="s">
        <v>2889</v>
      </c>
      <c r="E6484" s="500" t="s">
        <v>11099</v>
      </c>
      <c r="F6484" s="500" t="s">
        <v>580</v>
      </c>
      <c r="G6484" s="500" t="s">
        <v>19051</v>
      </c>
      <c r="H6484" s="500" t="s">
        <v>18773</v>
      </c>
      <c r="I6484" s="500" t="s">
        <v>688</v>
      </c>
      <c r="J6484" s="500" t="s">
        <v>689</v>
      </c>
      <c r="K6484" s="500" t="s">
        <v>2306</v>
      </c>
      <c r="L6484" s="500" t="s">
        <v>27724</v>
      </c>
      <c r="M6484" s="500" t="s">
        <v>2307</v>
      </c>
      <c r="N6484" s="500" t="s">
        <v>19052</v>
      </c>
    </row>
    <row r="6485" spans="1:14">
      <c r="A6485" s="500" t="s">
        <v>686</v>
      </c>
      <c r="B6485" s="500" t="s">
        <v>2858</v>
      </c>
      <c r="C6485" s="500" t="s">
        <v>2888</v>
      </c>
      <c r="D6485" s="500" t="s">
        <v>2889</v>
      </c>
      <c r="E6485" s="500" t="s">
        <v>11099</v>
      </c>
      <c r="F6485" s="500" t="s">
        <v>580</v>
      </c>
      <c r="G6485" s="500" t="s">
        <v>19053</v>
      </c>
      <c r="H6485" s="500" t="s">
        <v>16000</v>
      </c>
      <c r="I6485" s="500" t="s">
        <v>688</v>
      </c>
      <c r="J6485" s="500" t="s">
        <v>689</v>
      </c>
      <c r="K6485" s="500" t="s">
        <v>2306</v>
      </c>
      <c r="L6485" s="500" t="s">
        <v>27724</v>
      </c>
      <c r="M6485" s="500" t="s">
        <v>2307</v>
      </c>
      <c r="N6485" s="500" t="s">
        <v>19054</v>
      </c>
    </row>
    <row r="6486" spans="1:14">
      <c r="A6486" s="500" t="s">
        <v>686</v>
      </c>
      <c r="B6486" s="500" t="s">
        <v>2858</v>
      </c>
      <c r="C6486" s="500" t="s">
        <v>2888</v>
      </c>
      <c r="D6486" s="500" t="s">
        <v>2889</v>
      </c>
      <c r="E6486" s="500" t="s">
        <v>11099</v>
      </c>
      <c r="F6486" s="500" t="s">
        <v>580</v>
      </c>
      <c r="G6486" s="500" t="s">
        <v>19055</v>
      </c>
      <c r="H6486" s="500" t="s">
        <v>11825</v>
      </c>
      <c r="I6486" s="500" t="s">
        <v>688</v>
      </c>
      <c r="J6486" s="500" t="s">
        <v>689</v>
      </c>
      <c r="K6486" s="500" t="s">
        <v>2306</v>
      </c>
      <c r="L6486" s="500" t="s">
        <v>27724</v>
      </c>
      <c r="M6486" s="500" t="s">
        <v>2307</v>
      </c>
      <c r="N6486" s="500" t="s">
        <v>19056</v>
      </c>
    </row>
    <row r="6487" spans="1:14">
      <c r="A6487" s="500" t="s">
        <v>686</v>
      </c>
      <c r="B6487" s="500" t="s">
        <v>2858</v>
      </c>
      <c r="C6487" s="500" t="s">
        <v>2888</v>
      </c>
      <c r="D6487" s="500" t="s">
        <v>2889</v>
      </c>
      <c r="E6487" s="500" t="s">
        <v>11099</v>
      </c>
      <c r="F6487" s="500" t="s">
        <v>580</v>
      </c>
      <c r="G6487" s="500" t="s">
        <v>19057</v>
      </c>
      <c r="H6487" s="500" t="s">
        <v>11049</v>
      </c>
      <c r="I6487" s="500" t="s">
        <v>688</v>
      </c>
      <c r="J6487" s="500" t="s">
        <v>689</v>
      </c>
      <c r="K6487" s="500" t="s">
        <v>2306</v>
      </c>
      <c r="L6487" s="500" t="s">
        <v>27724</v>
      </c>
      <c r="M6487" s="500" t="s">
        <v>2307</v>
      </c>
      <c r="N6487" s="500" t="s">
        <v>19058</v>
      </c>
    </row>
    <row r="6488" spans="1:14">
      <c r="A6488" s="500" t="s">
        <v>686</v>
      </c>
      <c r="B6488" s="500" t="s">
        <v>2858</v>
      </c>
      <c r="C6488" s="500" t="s">
        <v>2888</v>
      </c>
      <c r="D6488" s="500" t="s">
        <v>2889</v>
      </c>
      <c r="E6488" s="500" t="s">
        <v>11099</v>
      </c>
      <c r="F6488" s="500" t="s">
        <v>580</v>
      </c>
      <c r="G6488" s="500" t="s">
        <v>19059</v>
      </c>
      <c r="H6488" s="500" t="s">
        <v>14269</v>
      </c>
      <c r="I6488" s="500" t="s">
        <v>688</v>
      </c>
      <c r="J6488" s="500" t="s">
        <v>689</v>
      </c>
      <c r="K6488" s="500" t="s">
        <v>2306</v>
      </c>
      <c r="L6488" s="500" t="s">
        <v>27724</v>
      </c>
      <c r="M6488" s="500" t="s">
        <v>2307</v>
      </c>
      <c r="N6488" s="500" t="s">
        <v>19060</v>
      </c>
    </row>
    <row r="6489" spans="1:14">
      <c r="A6489" s="500" t="s">
        <v>686</v>
      </c>
      <c r="B6489" s="500" t="s">
        <v>2858</v>
      </c>
      <c r="C6489" s="500" t="s">
        <v>2888</v>
      </c>
      <c r="D6489" s="500" t="s">
        <v>2889</v>
      </c>
      <c r="E6489" s="500" t="s">
        <v>11099</v>
      </c>
      <c r="F6489" s="500" t="s">
        <v>580</v>
      </c>
      <c r="G6489" s="500" t="s">
        <v>19061</v>
      </c>
      <c r="H6489" s="500" t="s">
        <v>6982</v>
      </c>
      <c r="I6489" s="500" t="s">
        <v>688</v>
      </c>
      <c r="J6489" s="500" t="s">
        <v>689</v>
      </c>
      <c r="K6489" s="500" t="s">
        <v>2306</v>
      </c>
      <c r="L6489" s="500" t="s">
        <v>27724</v>
      </c>
      <c r="M6489" s="500" t="s">
        <v>2307</v>
      </c>
      <c r="N6489" s="500" t="s">
        <v>19062</v>
      </c>
    </row>
    <row r="6490" spans="1:14">
      <c r="A6490" s="500" t="s">
        <v>686</v>
      </c>
      <c r="B6490" s="500" t="s">
        <v>2858</v>
      </c>
      <c r="C6490" s="500" t="s">
        <v>2888</v>
      </c>
      <c r="D6490" s="500" t="s">
        <v>2889</v>
      </c>
      <c r="E6490" s="500" t="s">
        <v>11099</v>
      </c>
      <c r="F6490" s="500" t="s">
        <v>580</v>
      </c>
      <c r="G6490" s="500" t="s">
        <v>19063</v>
      </c>
      <c r="H6490" s="500" t="s">
        <v>15296</v>
      </c>
      <c r="I6490" s="500" t="s">
        <v>688</v>
      </c>
      <c r="J6490" s="500" t="s">
        <v>689</v>
      </c>
      <c r="K6490" s="500" t="s">
        <v>2306</v>
      </c>
      <c r="L6490" s="500" t="s">
        <v>27724</v>
      </c>
      <c r="M6490" s="500" t="s">
        <v>2307</v>
      </c>
      <c r="N6490" s="500" t="s">
        <v>19064</v>
      </c>
    </row>
    <row r="6491" spans="1:14">
      <c r="A6491" s="500" t="s">
        <v>686</v>
      </c>
      <c r="B6491" s="500" t="s">
        <v>2858</v>
      </c>
      <c r="C6491" s="500" t="s">
        <v>2888</v>
      </c>
      <c r="D6491" s="500" t="s">
        <v>2889</v>
      </c>
      <c r="E6491" s="500" t="s">
        <v>11099</v>
      </c>
      <c r="F6491" s="500" t="s">
        <v>580</v>
      </c>
      <c r="G6491" s="500" t="s">
        <v>19065</v>
      </c>
      <c r="H6491" s="500" t="s">
        <v>11306</v>
      </c>
      <c r="I6491" s="500" t="s">
        <v>688</v>
      </c>
      <c r="J6491" s="500" t="s">
        <v>689</v>
      </c>
      <c r="K6491" s="500" t="s">
        <v>2306</v>
      </c>
      <c r="L6491" s="500" t="s">
        <v>27724</v>
      </c>
      <c r="M6491" s="500" t="s">
        <v>2307</v>
      </c>
      <c r="N6491" s="500" t="s">
        <v>19066</v>
      </c>
    </row>
    <row r="6492" spans="1:14">
      <c r="A6492" s="500" t="s">
        <v>686</v>
      </c>
      <c r="B6492" s="500" t="s">
        <v>2858</v>
      </c>
      <c r="C6492" s="500" t="s">
        <v>2888</v>
      </c>
      <c r="D6492" s="500" t="s">
        <v>2889</v>
      </c>
      <c r="E6492" s="500" t="s">
        <v>11099</v>
      </c>
      <c r="F6492" s="500" t="s">
        <v>580</v>
      </c>
      <c r="G6492" s="500" t="s">
        <v>19067</v>
      </c>
      <c r="H6492" s="500" t="s">
        <v>14247</v>
      </c>
      <c r="I6492" s="500" t="s">
        <v>688</v>
      </c>
      <c r="J6492" s="500" t="s">
        <v>689</v>
      </c>
      <c r="K6492" s="500" t="s">
        <v>2306</v>
      </c>
      <c r="L6492" s="500" t="s">
        <v>27724</v>
      </c>
      <c r="M6492" s="500" t="s">
        <v>2307</v>
      </c>
      <c r="N6492" s="500" t="s">
        <v>19068</v>
      </c>
    </row>
    <row r="6493" spans="1:14">
      <c r="A6493" s="500" t="s">
        <v>686</v>
      </c>
      <c r="B6493" s="500" t="s">
        <v>2858</v>
      </c>
      <c r="C6493" s="500" t="s">
        <v>2888</v>
      </c>
      <c r="D6493" s="500" t="s">
        <v>2889</v>
      </c>
      <c r="E6493" s="500" t="s">
        <v>11099</v>
      </c>
      <c r="F6493" s="500" t="s">
        <v>580</v>
      </c>
      <c r="G6493" s="500" t="s">
        <v>19069</v>
      </c>
      <c r="H6493" s="500" t="s">
        <v>3978</v>
      </c>
      <c r="I6493" s="500" t="s">
        <v>688</v>
      </c>
      <c r="J6493" s="500" t="s">
        <v>689</v>
      </c>
      <c r="K6493" s="500" t="s">
        <v>2306</v>
      </c>
      <c r="L6493" s="500" t="s">
        <v>27724</v>
      </c>
      <c r="M6493" s="500" t="s">
        <v>2307</v>
      </c>
      <c r="N6493" s="500" t="s">
        <v>19070</v>
      </c>
    </row>
    <row r="6494" spans="1:14">
      <c r="A6494" s="500" t="s">
        <v>686</v>
      </c>
      <c r="B6494" s="500" t="s">
        <v>2858</v>
      </c>
      <c r="C6494" s="500" t="s">
        <v>2888</v>
      </c>
      <c r="D6494" s="500" t="s">
        <v>2889</v>
      </c>
      <c r="E6494" s="500" t="s">
        <v>11099</v>
      </c>
      <c r="F6494" s="500" t="s">
        <v>580</v>
      </c>
      <c r="G6494" s="500" t="s">
        <v>19071</v>
      </c>
      <c r="H6494" s="500" t="s">
        <v>3890</v>
      </c>
      <c r="I6494" s="500" t="s">
        <v>688</v>
      </c>
      <c r="J6494" s="500" t="s">
        <v>689</v>
      </c>
      <c r="K6494" s="500" t="s">
        <v>2306</v>
      </c>
      <c r="L6494" s="500" t="s">
        <v>27724</v>
      </c>
      <c r="M6494" s="500" t="s">
        <v>2307</v>
      </c>
      <c r="N6494" s="500" t="s">
        <v>19072</v>
      </c>
    </row>
    <row r="6495" spans="1:14">
      <c r="A6495" s="500" t="s">
        <v>686</v>
      </c>
      <c r="B6495" s="500" t="s">
        <v>2858</v>
      </c>
      <c r="C6495" s="500" t="s">
        <v>2888</v>
      </c>
      <c r="D6495" s="500" t="s">
        <v>2889</v>
      </c>
      <c r="E6495" s="500" t="s">
        <v>11099</v>
      </c>
      <c r="F6495" s="500" t="s">
        <v>580</v>
      </c>
      <c r="G6495" s="500" t="s">
        <v>19073</v>
      </c>
      <c r="H6495" s="500" t="s">
        <v>2982</v>
      </c>
      <c r="I6495" s="500" t="s">
        <v>688</v>
      </c>
      <c r="J6495" s="500" t="s">
        <v>689</v>
      </c>
      <c r="K6495" s="500" t="s">
        <v>2306</v>
      </c>
      <c r="L6495" s="500" t="s">
        <v>27724</v>
      </c>
      <c r="M6495" s="500" t="s">
        <v>2307</v>
      </c>
      <c r="N6495" s="500" t="s">
        <v>19074</v>
      </c>
    </row>
    <row r="6496" spans="1:14">
      <c r="A6496" s="500" t="s">
        <v>686</v>
      </c>
      <c r="B6496" s="500" t="s">
        <v>2858</v>
      </c>
      <c r="C6496" s="500" t="s">
        <v>2888</v>
      </c>
      <c r="D6496" s="500" t="s">
        <v>2889</v>
      </c>
      <c r="E6496" s="500" t="s">
        <v>11099</v>
      </c>
      <c r="F6496" s="500" t="s">
        <v>580</v>
      </c>
      <c r="G6496" s="500" t="s">
        <v>19075</v>
      </c>
      <c r="H6496" s="500" t="s">
        <v>18773</v>
      </c>
      <c r="I6496" s="500" t="s">
        <v>688</v>
      </c>
      <c r="J6496" s="500" t="s">
        <v>689</v>
      </c>
      <c r="K6496" s="500" t="s">
        <v>2306</v>
      </c>
      <c r="L6496" s="500" t="s">
        <v>27724</v>
      </c>
      <c r="M6496" s="500" t="s">
        <v>2307</v>
      </c>
      <c r="N6496" s="500" t="s">
        <v>19076</v>
      </c>
    </row>
    <row r="6497" spans="1:14">
      <c r="A6497" s="500" t="s">
        <v>686</v>
      </c>
      <c r="B6497" s="500" t="s">
        <v>2858</v>
      </c>
      <c r="C6497" s="500" t="s">
        <v>2888</v>
      </c>
      <c r="D6497" s="500" t="s">
        <v>2889</v>
      </c>
      <c r="E6497" s="500" t="s">
        <v>11099</v>
      </c>
      <c r="F6497" s="500" t="s">
        <v>580</v>
      </c>
      <c r="G6497" s="500" t="s">
        <v>19077</v>
      </c>
      <c r="H6497" s="500" t="s">
        <v>19078</v>
      </c>
      <c r="I6497" s="500" t="s">
        <v>688</v>
      </c>
      <c r="J6497" s="500" t="s">
        <v>689</v>
      </c>
      <c r="K6497" s="500" t="s">
        <v>2306</v>
      </c>
      <c r="L6497" s="500" t="s">
        <v>27724</v>
      </c>
      <c r="M6497" s="500" t="s">
        <v>2307</v>
      </c>
      <c r="N6497" s="500" t="s">
        <v>19079</v>
      </c>
    </row>
    <row r="6498" spans="1:14">
      <c r="A6498" s="500" t="s">
        <v>686</v>
      </c>
      <c r="B6498" s="500" t="s">
        <v>2858</v>
      </c>
      <c r="C6498" s="500" t="s">
        <v>2888</v>
      </c>
      <c r="D6498" s="500" t="s">
        <v>2889</v>
      </c>
      <c r="E6498" s="500" t="s">
        <v>11099</v>
      </c>
      <c r="F6498" s="500" t="s">
        <v>580</v>
      </c>
      <c r="G6498" s="500" t="s">
        <v>19080</v>
      </c>
      <c r="H6498" s="500" t="s">
        <v>16051</v>
      </c>
      <c r="I6498" s="500" t="s">
        <v>688</v>
      </c>
      <c r="J6498" s="500" t="s">
        <v>689</v>
      </c>
      <c r="K6498" s="500" t="s">
        <v>2306</v>
      </c>
      <c r="L6498" s="500" t="s">
        <v>27724</v>
      </c>
      <c r="M6498" s="500" t="s">
        <v>2307</v>
      </c>
      <c r="N6498" s="500" t="s">
        <v>19081</v>
      </c>
    </row>
    <row r="6499" spans="1:14">
      <c r="A6499" s="500" t="s">
        <v>686</v>
      </c>
      <c r="B6499" s="500" t="s">
        <v>2858</v>
      </c>
      <c r="C6499" s="500" t="s">
        <v>2888</v>
      </c>
      <c r="D6499" s="500" t="s">
        <v>2889</v>
      </c>
      <c r="E6499" s="500" t="s">
        <v>11099</v>
      </c>
      <c r="F6499" s="500" t="s">
        <v>580</v>
      </c>
      <c r="G6499" s="500" t="s">
        <v>19082</v>
      </c>
      <c r="H6499" s="500" t="s">
        <v>6926</v>
      </c>
      <c r="I6499" s="500" t="s">
        <v>688</v>
      </c>
      <c r="J6499" s="500" t="s">
        <v>689</v>
      </c>
      <c r="K6499" s="500" t="s">
        <v>2306</v>
      </c>
      <c r="L6499" s="500" t="s">
        <v>27724</v>
      </c>
      <c r="M6499" s="500" t="s">
        <v>2307</v>
      </c>
      <c r="N6499" s="500" t="s">
        <v>19083</v>
      </c>
    </row>
    <row r="6500" spans="1:14">
      <c r="A6500" s="500" t="s">
        <v>686</v>
      </c>
      <c r="B6500" s="500" t="s">
        <v>2858</v>
      </c>
      <c r="C6500" s="500" t="s">
        <v>2888</v>
      </c>
      <c r="D6500" s="500" t="s">
        <v>2889</v>
      </c>
      <c r="E6500" s="500" t="s">
        <v>11099</v>
      </c>
      <c r="F6500" s="500" t="s">
        <v>580</v>
      </c>
      <c r="G6500" s="500" t="s">
        <v>19084</v>
      </c>
      <c r="H6500" s="500" t="s">
        <v>4039</v>
      </c>
      <c r="I6500" s="500" t="s">
        <v>688</v>
      </c>
      <c r="J6500" s="500" t="s">
        <v>689</v>
      </c>
      <c r="K6500" s="500" t="s">
        <v>2306</v>
      </c>
      <c r="L6500" s="500" t="s">
        <v>27724</v>
      </c>
      <c r="M6500" s="500" t="s">
        <v>2307</v>
      </c>
      <c r="N6500" s="500" t="s">
        <v>19085</v>
      </c>
    </row>
    <row r="6501" spans="1:14">
      <c r="A6501" s="500" t="s">
        <v>686</v>
      </c>
      <c r="B6501" s="500" t="s">
        <v>2858</v>
      </c>
      <c r="C6501" s="500" t="s">
        <v>2888</v>
      </c>
      <c r="D6501" s="500" t="s">
        <v>2889</v>
      </c>
      <c r="E6501" s="500" t="s">
        <v>11099</v>
      </c>
      <c r="F6501" s="500" t="s">
        <v>580</v>
      </c>
      <c r="G6501" s="500" t="s">
        <v>19086</v>
      </c>
      <c r="H6501" s="500" t="s">
        <v>11833</v>
      </c>
      <c r="I6501" s="500" t="s">
        <v>688</v>
      </c>
      <c r="J6501" s="500" t="s">
        <v>689</v>
      </c>
      <c r="K6501" s="500" t="s">
        <v>2306</v>
      </c>
      <c r="L6501" s="500" t="s">
        <v>27724</v>
      </c>
      <c r="M6501" s="500" t="s">
        <v>2307</v>
      </c>
      <c r="N6501" s="500" t="s">
        <v>19087</v>
      </c>
    </row>
    <row r="6502" spans="1:14">
      <c r="A6502" s="500" t="s">
        <v>686</v>
      </c>
      <c r="B6502" s="500" t="s">
        <v>2858</v>
      </c>
      <c r="C6502" s="500" t="s">
        <v>2888</v>
      </c>
      <c r="D6502" s="500" t="s">
        <v>2889</v>
      </c>
      <c r="E6502" s="500" t="s">
        <v>11099</v>
      </c>
      <c r="F6502" s="500" t="s">
        <v>580</v>
      </c>
      <c r="G6502" s="500" t="s">
        <v>19088</v>
      </c>
      <c r="H6502" s="500" t="s">
        <v>4157</v>
      </c>
      <c r="I6502" s="500" t="s">
        <v>688</v>
      </c>
      <c r="J6502" s="500" t="s">
        <v>689</v>
      </c>
      <c r="K6502" s="500" t="s">
        <v>2306</v>
      </c>
      <c r="L6502" s="500" t="s">
        <v>27724</v>
      </c>
      <c r="M6502" s="500" t="s">
        <v>2307</v>
      </c>
      <c r="N6502" s="500" t="s">
        <v>19089</v>
      </c>
    </row>
    <row r="6503" spans="1:14">
      <c r="A6503" s="500" t="s">
        <v>686</v>
      </c>
      <c r="B6503" s="500" t="s">
        <v>2858</v>
      </c>
      <c r="C6503" s="500" t="s">
        <v>2888</v>
      </c>
      <c r="D6503" s="500" t="s">
        <v>2889</v>
      </c>
      <c r="E6503" s="500" t="s">
        <v>11099</v>
      </c>
      <c r="F6503" s="500" t="s">
        <v>580</v>
      </c>
      <c r="G6503" s="500" t="s">
        <v>19090</v>
      </c>
      <c r="H6503" s="500" t="s">
        <v>17309</v>
      </c>
      <c r="I6503" s="500" t="s">
        <v>688</v>
      </c>
      <c r="J6503" s="500" t="s">
        <v>689</v>
      </c>
      <c r="K6503" s="500" t="s">
        <v>2306</v>
      </c>
      <c r="L6503" s="500" t="s">
        <v>27724</v>
      </c>
      <c r="M6503" s="500" t="s">
        <v>2307</v>
      </c>
      <c r="N6503" s="500" t="s">
        <v>19091</v>
      </c>
    </row>
    <row r="6504" spans="1:14">
      <c r="A6504" s="500" t="s">
        <v>686</v>
      </c>
      <c r="B6504" s="500" t="s">
        <v>2858</v>
      </c>
      <c r="C6504" s="500" t="s">
        <v>2888</v>
      </c>
      <c r="D6504" s="500" t="s">
        <v>2889</v>
      </c>
      <c r="E6504" s="500" t="s">
        <v>11099</v>
      </c>
      <c r="F6504" s="500" t="s">
        <v>580</v>
      </c>
      <c r="G6504" s="500" t="s">
        <v>19092</v>
      </c>
      <c r="H6504" s="500" t="s">
        <v>13122</v>
      </c>
      <c r="I6504" s="500" t="s">
        <v>688</v>
      </c>
      <c r="J6504" s="500" t="s">
        <v>689</v>
      </c>
      <c r="K6504" s="500" t="s">
        <v>2306</v>
      </c>
      <c r="L6504" s="500" t="s">
        <v>27724</v>
      </c>
      <c r="M6504" s="500" t="s">
        <v>2307</v>
      </c>
      <c r="N6504" s="500" t="s">
        <v>19093</v>
      </c>
    </row>
    <row r="6505" spans="1:14">
      <c r="A6505" s="500" t="s">
        <v>686</v>
      </c>
      <c r="B6505" s="500" t="s">
        <v>2858</v>
      </c>
      <c r="C6505" s="500" t="s">
        <v>2888</v>
      </c>
      <c r="D6505" s="500" t="s">
        <v>2889</v>
      </c>
      <c r="E6505" s="500" t="s">
        <v>11099</v>
      </c>
      <c r="F6505" s="500" t="s">
        <v>580</v>
      </c>
      <c r="G6505" s="500" t="s">
        <v>19094</v>
      </c>
      <c r="H6505" s="500" t="s">
        <v>17813</v>
      </c>
      <c r="I6505" s="500" t="s">
        <v>688</v>
      </c>
      <c r="J6505" s="500" t="s">
        <v>689</v>
      </c>
      <c r="K6505" s="500" t="s">
        <v>2306</v>
      </c>
      <c r="L6505" s="500" t="s">
        <v>27724</v>
      </c>
      <c r="M6505" s="500" t="s">
        <v>2307</v>
      </c>
      <c r="N6505" s="500" t="s">
        <v>19095</v>
      </c>
    </row>
    <row r="6506" spans="1:14">
      <c r="A6506" s="500" t="s">
        <v>686</v>
      </c>
      <c r="B6506" s="500" t="s">
        <v>2858</v>
      </c>
      <c r="C6506" s="500" t="s">
        <v>2888</v>
      </c>
      <c r="D6506" s="500" t="s">
        <v>2889</v>
      </c>
      <c r="E6506" s="500" t="s">
        <v>11099</v>
      </c>
      <c r="F6506" s="500" t="s">
        <v>580</v>
      </c>
      <c r="G6506" s="500" t="s">
        <v>19096</v>
      </c>
      <c r="H6506" s="500" t="s">
        <v>7006</v>
      </c>
      <c r="I6506" s="500" t="s">
        <v>688</v>
      </c>
      <c r="J6506" s="500" t="s">
        <v>689</v>
      </c>
      <c r="K6506" s="500" t="s">
        <v>2306</v>
      </c>
      <c r="L6506" s="500" t="s">
        <v>27724</v>
      </c>
      <c r="M6506" s="500" t="s">
        <v>2307</v>
      </c>
      <c r="N6506" s="500" t="s">
        <v>19097</v>
      </c>
    </row>
    <row r="6507" spans="1:14">
      <c r="A6507" s="500" t="s">
        <v>686</v>
      </c>
      <c r="B6507" s="500" t="s">
        <v>2858</v>
      </c>
      <c r="C6507" s="500" t="s">
        <v>2888</v>
      </c>
      <c r="D6507" s="500" t="s">
        <v>2889</v>
      </c>
      <c r="E6507" s="500" t="s">
        <v>11099</v>
      </c>
      <c r="F6507" s="500" t="s">
        <v>580</v>
      </c>
      <c r="G6507" s="500" t="s">
        <v>19098</v>
      </c>
      <c r="H6507" s="500" t="s">
        <v>11248</v>
      </c>
      <c r="I6507" s="500" t="s">
        <v>688</v>
      </c>
      <c r="J6507" s="500" t="s">
        <v>689</v>
      </c>
      <c r="K6507" s="500" t="s">
        <v>2306</v>
      </c>
      <c r="L6507" s="500" t="s">
        <v>27724</v>
      </c>
      <c r="M6507" s="500" t="s">
        <v>2307</v>
      </c>
      <c r="N6507" s="500" t="s">
        <v>19099</v>
      </c>
    </row>
    <row r="6508" spans="1:14">
      <c r="A6508" s="500" t="s">
        <v>686</v>
      </c>
      <c r="B6508" s="500" t="s">
        <v>2858</v>
      </c>
      <c r="C6508" s="500" t="s">
        <v>2888</v>
      </c>
      <c r="D6508" s="500" t="s">
        <v>2889</v>
      </c>
      <c r="E6508" s="500" t="s">
        <v>11099</v>
      </c>
      <c r="F6508" s="500" t="s">
        <v>580</v>
      </c>
      <c r="G6508" s="500" t="s">
        <v>19100</v>
      </c>
      <c r="H6508" s="500" t="s">
        <v>6964</v>
      </c>
      <c r="I6508" s="500" t="s">
        <v>688</v>
      </c>
      <c r="J6508" s="500" t="s">
        <v>689</v>
      </c>
      <c r="K6508" s="500" t="s">
        <v>2306</v>
      </c>
      <c r="L6508" s="500" t="s">
        <v>27724</v>
      </c>
      <c r="M6508" s="500" t="s">
        <v>2307</v>
      </c>
      <c r="N6508" s="500" t="s">
        <v>19101</v>
      </c>
    </row>
    <row r="6509" spans="1:14">
      <c r="A6509" s="500" t="s">
        <v>686</v>
      </c>
      <c r="B6509" s="500" t="s">
        <v>2858</v>
      </c>
      <c r="C6509" s="500" t="s">
        <v>2888</v>
      </c>
      <c r="D6509" s="500" t="s">
        <v>2889</v>
      </c>
      <c r="E6509" s="500" t="s">
        <v>11099</v>
      </c>
      <c r="F6509" s="500" t="s">
        <v>580</v>
      </c>
      <c r="G6509" s="500" t="s">
        <v>19102</v>
      </c>
      <c r="H6509" s="500" t="s">
        <v>3937</v>
      </c>
      <c r="I6509" s="500" t="s">
        <v>688</v>
      </c>
      <c r="J6509" s="500" t="s">
        <v>689</v>
      </c>
      <c r="K6509" s="500" t="s">
        <v>2306</v>
      </c>
      <c r="L6509" s="500" t="s">
        <v>27724</v>
      </c>
      <c r="M6509" s="500" t="s">
        <v>2307</v>
      </c>
      <c r="N6509" s="500" t="s">
        <v>19103</v>
      </c>
    </row>
    <row r="6510" spans="1:14">
      <c r="A6510" s="500" t="s">
        <v>686</v>
      </c>
      <c r="B6510" s="500" t="s">
        <v>2858</v>
      </c>
      <c r="C6510" s="500" t="s">
        <v>2888</v>
      </c>
      <c r="D6510" s="500" t="s">
        <v>2889</v>
      </c>
      <c r="E6510" s="500" t="s">
        <v>11099</v>
      </c>
      <c r="F6510" s="500" t="s">
        <v>580</v>
      </c>
      <c r="G6510" s="500" t="s">
        <v>19104</v>
      </c>
      <c r="H6510" s="500" t="s">
        <v>16051</v>
      </c>
      <c r="I6510" s="500" t="s">
        <v>688</v>
      </c>
      <c r="J6510" s="500" t="s">
        <v>689</v>
      </c>
      <c r="K6510" s="500" t="s">
        <v>2306</v>
      </c>
      <c r="L6510" s="500" t="s">
        <v>27724</v>
      </c>
      <c r="M6510" s="500" t="s">
        <v>2307</v>
      </c>
      <c r="N6510" s="500" t="s">
        <v>19105</v>
      </c>
    </row>
    <row r="6511" spans="1:14">
      <c r="A6511" s="500" t="s">
        <v>686</v>
      </c>
      <c r="B6511" s="500" t="s">
        <v>2858</v>
      </c>
      <c r="C6511" s="500" t="s">
        <v>2888</v>
      </c>
      <c r="D6511" s="500" t="s">
        <v>2889</v>
      </c>
      <c r="E6511" s="500" t="s">
        <v>11099</v>
      </c>
      <c r="F6511" s="500" t="s">
        <v>580</v>
      </c>
      <c r="G6511" s="500" t="s">
        <v>19106</v>
      </c>
      <c r="H6511" s="500" t="s">
        <v>6926</v>
      </c>
      <c r="I6511" s="500" t="s">
        <v>688</v>
      </c>
      <c r="J6511" s="500" t="s">
        <v>689</v>
      </c>
      <c r="K6511" s="500" t="s">
        <v>2306</v>
      </c>
      <c r="L6511" s="500" t="s">
        <v>27724</v>
      </c>
      <c r="M6511" s="500" t="s">
        <v>2307</v>
      </c>
      <c r="N6511" s="500" t="s">
        <v>19107</v>
      </c>
    </row>
    <row r="6512" spans="1:14">
      <c r="A6512" s="500" t="s">
        <v>686</v>
      </c>
      <c r="B6512" s="500" t="s">
        <v>2858</v>
      </c>
      <c r="C6512" s="500" t="s">
        <v>2888</v>
      </c>
      <c r="D6512" s="500" t="s">
        <v>2889</v>
      </c>
      <c r="E6512" s="500" t="s">
        <v>11099</v>
      </c>
      <c r="F6512" s="500" t="s">
        <v>580</v>
      </c>
      <c r="G6512" s="500" t="s">
        <v>19108</v>
      </c>
      <c r="H6512" s="500" t="s">
        <v>4039</v>
      </c>
      <c r="I6512" s="500" t="s">
        <v>688</v>
      </c>
      <c r="J6512" s="500" t="s">
        <v>689</v>
      </c>
      <c r="K6512" s="500" t="s">
        <v>2306</v>
      </c>
      <c r="L6512" s="500" t="s">
        <v>27724</v>
      </c>
      <c r="M6512" s="500" t="s">
        <v>2307</v>
      </c>
      <c r="N6512" s="500" t="s">
        <v>19109</v>
      </c>
    </row>
    <row r="6513" spans="1:14">
      <c r="A6513" s="500" t="s">
        <v>686</v>
      </c>
      <c r="B6513" s="500" t="s">
        <v>2858</v>
      </c>
      <c r="C6513" s="500" t="s">
        <v>2888</v>
      </c>
      <c r="D6513" s="500" t="s">
        <v>2889</v>
      </c>
      <c r="E6513" s="500" t="s">
        <v>11099</v>
      </c>
      <c r="F6513" s="500" t="s">
        <v>580</v>
      </c>
      <c r="G6513" s="500" t="s">
        <v>19110</v>
      </c>
      <c r="H6513" s="500" t="s">
        <v>11833</v>
      </c>
      <c r="I6513" s="500" t="s">
        <v>688</v>
      </c>
      <c r="J6513" s="500" t="s">
        <v>689</v>
      </c>
      <c r="K6513" s="500" t="s">
        <v>2306</v>
      </c>
      <c r="L6513" s="500" t="s">
        <v>27724</v>
      </c>
      <c r="M6513" s="500" t="s">
        <v>2307</v>
      </c>
      <c r="N6513" s="500" t="s">
        <v>19111</v>
      </c>
    </row>
    <row r="6514" spans="1:14">
      <c r="A6514" s="500" t="s">
        <v>686</v>
      </c>
      <c r="B6514" s="500" t="s">
        <v>2858</v>
      </c>
      <c r="C6514" s="500" t="s">
        <v>2888</v>
      </c>
      <c r="D6514" s="500" t="s">
        <v>2889</v>
      </c>
      <c r="E6514" s="500" t="s">
        <v>11099</v>
      </c>
      <c r="F6514" s="500" t="s">
        <v>580</v>
      </c>
      <c r="G6514" s="500" t="s">
        <v>19112</v>
      </c>
      <c r="H6514" s="500" t="s">
        <v>4157</v>
      </c>
      <c r="I6514" s="500" t="s">
        <v>688</v>
      </c>
      <c r="J6514" s="500" t="s">
        <v>689</v>
      </c>
      <c r="K6514" s="500" t="s">
        <v>2306</v>
      </c>
      <c r="L6514" s="500" t="s">
        <v>27724</v>
      </c>
      <c r="M6514" s="500" t="s">
        <v>2307</v>
      </c>
      <c r="N6514" s="500" t="s">
        <v>19113</v>
      </c>
    </row>
    <row r="6515" spans="1:14">
      <c r="A6515" s="500" t="s">
        <v>686</v>
      </c>
      <c r="B6515" s="500" t="s">
        <v>2858</v>
      </c>
      <c r="C6515" s="500" t="s">
        <v>2888</v>
      </c>
      <c r="D6515" s="500" t="s">
        <v>2889</v>
      </c>
      <c r="E6515" s="500" t="s">
        <v>11099</v>
      </c>
      <c r="F6515" s="500" t="s">
        <v>580</v>
      </c>
      <c r="G6515" s="500" t="s">
        <v>19114</v>
      </c>
      <c r="H6515" s="500" t="s">
        <v>17309</v>
      </c>
      <c r="I6515" s="500" t="s">
        <v>688</v>
      </c>
      <c r="J6515" s="500" t="s">
        <v>689</v>
      </c>
      <c r="K6515" s="500" t="s">
        <v>2306</v>
      </c>
      <c r="L6515" s="500" t="s">
        <v>27724</v>
      </c>
      <c r="M6515" s="500" t="s">
        <v>2307</v>
      </c>
      <c r="N6515" s="500" t="s">
        <v>19115</v>
      </c>
    </row>
    <row r="6516" spans="1:14">
      <c r="A6516" s="500" t="s">
        <v>686</v>
      </c>
      <c r="B6516" s="500" t="s">
        <v>2858</v>
      </c>
      <c r="C6516" s="500" t="s">
        <v>2888</v>
      </c>
      <c r="D6516" s="500" t="s">
        <v>2889</v>
      </c>
      <c r="E6516" s="500" t="s">
        <v>11099</v>
      </c>
      <c r="F6516" s="500" t="s">
        <v>580</v>
      </c>
      <c r="G6516" s="500" t="s">
        <v>19116</v>
      </c>
      <c r="H6516" s="500" t="s">
        <v>13122</v>
      </c>
      <c r="I6516" s="500" t="s">
        <v>688</v>
      </c>
      <c r="J6516" s="500" t="s">
        <v>689</v>
      </c>
      <c r="K6516" s="500" t="s">
        <v>2306</v>
      </c>
      <c r="L6516" s="500" t="s">
        <v>27724</v>
      </c>
      <c r="M6516" s="500" t="s">
        <v>2307</v>
      </c>
      <c r="N6516" s="500" t="s">
        <v>19117</v>
      </c>
    </row>
    <row r="6517" spans="1:14">
      <c r="A6517" s="500" t="s">
        <v>686</v>
      </c>
      <c r="B6517" s="500" t="s">
        <v>2858</v>
      </c>
      <c r="C6517" s="500" t="s">
        <v>2888</v>
      </c>
      <c r="D6517" s="500" t="s">
        <v>2889</v>
      </c>
      <c r="E6517" s="500" t="s">
        <v>11099</v>
      </c>
      <c r="F6517" s="500" t="s">
        <v>580</v>
      </c>
      <c r="G6517" s="500" t="s">
        <v>19118</v>
      </c>
      <c r="H6517" s="500" t="s">
        <v>17813</v>
      </c>
      <c r="I6517" s="500" t="s">
        <v>688</v>
      </c>
      <c r="J6517" s="500" t="s">
        <v>689</v>
      </c>
      <c r="K6517" s="500" t="s">
        <v>2306</v>
      </c>
      <c r="L6517" s="500" t="s">
        <v>27724</v>
      </c>
      <c r="M6517" s="500" t="s">
        <v>2307</v>
      </c>
      <c r="N6517" s="500" t="s">
        <v>19119</v>
      </c>
    </row>
    <row r="6518" spans="1:14">
      <c r="A6518" s="500" t="s">
        <v>686</v>
      </c>
      <c r="B6518" s="500" t="s">
        <v>2858</v>
      </c>
      <c r="C6518" s="500" t="s">
        <v>2888</v>
      </c>
      <c r="D6518" s="500" t="s">
        <v>2889</v>
      </c>
      <c r="E6518" s="500" t="s">
        <v>11099</v>
      </c>
      <c r="F6518" s="500" t="s">
        <v>580</v>
      </c>
      <c r="G6518" s="500" t="s">
        <v>19120</v>
      </c>
      <c r="H6518" s="500" t="s">
        <v>7006</v>
      </c>
      <c r="I6518" s="500" t="s">
        <v>688</v>
      </c>
      <c r="J6518" s="500" t="s">
        <v>689</v>
      </c>
      <c r="K6518" s="500" t="s">
        <v>2306</v>
      </c>
      <c r="L6518" s="500" t="s">
        <v>27724</v>
      </c>
      <c r="M6518" s="500" t="s">
        <v>2307</v>
      </c>
      <c r="N6518" s="500" t="s">
        <v>19121</v>
      </c>
    </row>
    <row r="6519" spans="1:14">
      <c r="A6519" s="500" t="s">
        <v>686</v>
      </c>
      <c r="B6519" s="500" t="s">
        <v>2858</v>
      </c>
      <c r="C6519" s="500" t="s">
        <v>2888</v>
      </c>
      <c r="D6519" s="500" t="s">
        <v>2889</v>
      </c>
      <c r="E6519" s="500" t="s">
        <v>11099</v>
      </c>
      <c r="F6519" s="500" t="s">
        <v>580</v>
      </c>
      <c r="G6519" s="500" t="s">
        <v>19122</v>
      </c>
      <c r="H6519" s="500" t="s">
        <v>11248</v>
      </c>
      <c r="I6519" s="500" t="s">
        <v>688</v>
      </c>
      <c r="J6519" s="500" t="s">
        <v>689</v>
      </c>
      <c r="K6519" s="500" t="s">
        <v>2306</v>
      </c>
      <c r="L6519" s="500" t="s">
        <v>27724</v>
      </c>
      <c r="M6519" s="500" t="s">
        <v>2307</v>
      </c>
      <c r="N6519" s="500" t="s">
        <v>19123</v>
      </c>
    </row>
    <row r="6520" spans="1:14">
      <c r="A6520" s="500" t="s">
        <v>686</v>
      </c>
      <c r="B6520" s="500" t="s">
        <v>2858</v>
      </c>
      <c r="C6520" s="500" t="s">
        <v>2888</v>
      </c>
      <c r="D6520" s="500" t="s">
        <v>2889</v>
      </c>
      <c r="E6520" s="500" t="s">
        <v>11099</v>
      </c>
      <c r="F6520" s="500" t="s">
        <v>580</v>
      </c>
      <c r="G6520" s="500" t="s">
        <v>19124</v>
      </c>
      <c r="H6520" s="500" t="s">
        <v>6964</v>
      </c>
      <c r="I6520" s="500" t="s">
        <v>688</v>
      </c>
      <c r="J6520" s="500" t="s">
        <v>689</v>
      </c>
      <c r="K6520" s="500" t="s">
        <v>2306</v>
      </c>
      <c r="L6520" s="500" t="s">
        <v>27724</v>
      </c>
      <c r="M6520" s="500" t="s">
        <v>2307</v>
      </c>
      <c r="N6520" s="500" t="s">
        <v>19125</v>
      </c>
    </row>
    <row r="6521" spans="1:14">
      <c r="A6521" s="500" t="s">
        <v>686</v>
      </c>
      <c r="B6521" s="500" t="s">
        <v>2858</v>
      </c>
      <c r="C6521" s="500" t="s">
        <v>2888</v>
      </c>
      <c r="D6521" s="500" t="s">
        <v>2889</v>
      </c>
      <c r="E6521" s="500" t="s">
        <v>11099</v>
      </c>
      <c r="F6521" s="500" t="s">
        <v>580</v>
      </c>
      <c r="G6521" s="500" t="s">
        <v>19126</v>
      </c>
      <c r="H6521" s="500" t="s">
        <v>3937</v>
      </c>
      <c r="I6521" s="500" t="s">
        <v>688</v>
      </c>
      <c r="J6521" s="500" t="s">
        <v>689</v>
      </c>
      <c r="K6521" s="500" t="s">
        <v>2306</v>
      </c>
      <c r="L6521" s="500" t="s">
        <v>27724</v>
      </c>
      <c r="M6521" s="500" t="s">
        <v>2307</v>
      </c>
      <c r="N6521" s="500" t="s">
        <v>19127</v>
      </c>
    </row>
    <row r="6522" spans="1:14">
      <c r="A6522" s="500" t="s">
        <v>686</v>
      </c>
      <c r="B6522" s="500" t="s">
        <v>2858</v>
      </c>
      <c r="C6522" s="500" t="s">
        <v>2888</v>
      </c>
      <c r="D6522" s="500" t="s">
        <v>2889</v>
      </c>
      <c r="E6522" s="500" t="s">
        <v>11099</v>
      </c>
      <c r="F6522" s="500" t="s">
        <v>580</v>
      </c>
      <c r="G6522" s="500" t="s">
        <v>19128</v>
      </c>
      <c r="H6522" s="500" t="s">
        <v>14921</v>
      </c>
      <c r="I6522" s="500" t="s">
        <v>688</v>
      </c>
      <c r="J6522" s="500" t="s">
        <v>689</v>
      </c>
      <c r="K6522" s="500" t="s">
        <v>2306</v>
      </c>
      <c r="L6522" s="500" t="s">
        <v>27724</v>
      </c>
      <c r="M6522" s="500" t="s">
        <v>2307</v>
      </c>
      <c r="N6522" s="500" t="s">
        <v>19129</v>
      </c>
    </row>
    <row r="6523" spans="1:14">
      <c r="A6523" s="500" t="s">
        <v>686</v>
      </c>
      <c r="B6523" s="500" t="s">
        <v>2858</v>
      </c>
      <c r="C6523" s="500" t="s">
        <v>2888</v>
      </c>
      <c r="D6523" s="500" t="s">
        <v>2889</v>
      </c>
      <c r="E6523" s="500" t="s">
        <v>11099</v>
      </c>
      <c r="F6523" s="500" t="s">
        <v>580</v>
      </c>
      <c r="G6523" s="500" t="s">
        <v>19130</v>
      </c>
      <c r="H6523" s="500" t="s">
        <v>12908</v>
      </c>
      <c r="I6523" s="500" t="s">
        <v>688</v>
      </c>
      <c r="J6523" s="500" t="s">
        <v>689</v>
      </c>
      <c r="K6523" s="500" t="s">
        <v>2306</v>
      </c>
      <c r="L6523" s="500" t="s">
        <v>27724</v>
      </c>
      <c r="M6523" s="500" t="s">
        <v>2307</v>
      </c>
      <c r="N6523" s="500" t="s">
        <v>19131</v>
      </c>
    </row>
    <row r="6524" spans="1:14">
      <c r="A6524" s="500" t="s">
        <v>686</v>
      </c>
      <c r="B6524" s="500" t="s">
        <v>2858</v>
      </c>
      <c r="C6524" s="500" t="s">
        <v>2888</v>
      </c>
      <c r="D6524" s="500" t="s">
        <v>2889</v>
      </c>
      <c r="E6524" s="500" t="s">
        <v>11099</v>
      </c>
      <c r="F6524" s="500" t="s">
        <v>580</v>
      </c>
      <c r="G6524" s="500" t="s">
        <v>19132</v>
      </c>
      <c r="H6524" s="500" t="s">
        <v>16353</v>
      </c>
      <c r="I6524" s="500" t="s">
        <v>688</v>
      </c>
      <c r="J6524" s="500" t="s">
        <v>689</v>
      </c>
      <c r="K6524" s="500" t="s">
        <v>2306</v>
      </c>
      <c r="L6524" s="500" t="s">
        <v>27724</v>
      </c>
      <c r="M6524" s="500" t="s">
        <v>2307</v>
      </c>
      <c r="N6524" s="500" t="s">
        <v>19133</v>
      </c>
    </row>
    <row r="6525" spans="1:14">
      <c r="A6525" s="500" t="s">
        <v>686</v>
      </c>
      <c r="B6525" s="500" t="s">
        <v>2858</v>
      </c>
      <c r="C6525" s="500" t="s">
        <v>2888</v>
      </c>
      <c r="D6525" s="500" t="s">
        <v>2889</v>
      </c>
      <c r="E6525" s="500" t="s">
        <v>11099</v>
      </c>
      <c r="F6525" s="500" t="s">
        <v>580</v>
      </c>
      <c r="G6525" s="500" t="s">
        <v>19134</v>
      </c>
      <c r="H6525" s="500" t="s">
        <v>12834</v>
      </c>
      <c r="I6525" s="500" t="s">
        <v>688</v>
      </c>
      <c r="J6525" s="500" t="s">
        <v>689</v>
      </c>
      <c r="K6525" s="500" t="s">
        <v>2306</v>
      </c>
      <c r="L6525" s="500" t="s">
        <v>27724</v>
      </c>
      <c r="M6525" s="500" t="s">
        <v>2307</v>
      </c>
      <c r="N6525" s="500" t="s">
        <v>19135</v>
      </c>
    </row>
    <row r="6526" spans="1:14">
      <c r="A6526" s="500" t="s">
        <v>686</v>
      </c>
      <c r="B6526" s="500" t="s">
        <v>2858</v>
      </c>
      <c r="C6526" s="500" t="s">
        <v>2888</v>
      </c>
      <c r="D6526" s="500" t="s">
        <v>2889</v>
      </c>
      <c r="E6526" s="500" t="s">
        <v>11099</v>
      </c>
      <c r="F6526" s="500" t="s">
        <v>580</v>
      </c>
      <c r="G6526" s="500" t="s">
        <v>19136</v>
      </c>
      <c r="H6526" s="500" t="s">
        <v>11336</v>
      </c>
      <c r="I6526" s="500" t="s">
        <v>688</v>
      </c>
      <c r="J6526" s="500" t="s">
        <v>689</v>
      </c>
      <c r="K6526" s="500" t="s">
        <v>2306</v>
      </c>
      <c r="L6526" s="500" t="s">
        <v>27724</v>
      </c>
      <c r="M6526" s="500" t="s">
        <v>2307</v>
      </c>
      <c r="N6526" s="500" t="s">
        <v>19137</v>
      </c>
    </row>
    <row r="6527" spans="1:14">
      <c r="A6527" s="500" t="s">
        <v>686</v>
      </c>
      <c r="B6527" s="500" t="s">
        <v>2858</v>
      </c>
      <c r="C6527" s="500" t="s">
        <v>2888</v>
      </c>
      <c r="D6527" s="500" t="s">
        <v>2889</v>
      </c>
      <c r="E6527" s="500" t="s">
        <v>11099</v>
      </c>
      <c r="F6527" s="500" t="s">
        <v>580</v>
      </c>
      <c r="G6527" s="500" t="s">
        <v>19138</v>
      </c>
      <c r="H6527" s="500" t="s">
        <v>17107</v>
      </c>
      <c r="I6527" s="500" t="s">
        <v>688</v>
      </c>
      <c r="J6527" s="500" t="s">
        <v>689</v>
      </c>
      <c r="K6527" s="500" t="s">
        <v>2306</v>
      </c>
      <c r="L6527" s="500" t="s">
        <v>27724</v>
      </c>
      <c r="M6527" s="500" t="s">
        <v>2307</v>
      </c>
      <c r="N6527" s="500" t="s">
        <v>19139</v>
      </c>
    </row>
    <row r="6528" spans="1:14">
      <c r="A6528" s="500" t="s">
        <v>686</v>
      </c>
      <c r="B6528" s="500" t="s">
        <v>2858</v>
      </c>
      <c r="C6528" s="500" t="s">
        <v>2888</v>
      </c>
      <c r="D6528" s="500" t="s">
        <v>2889</v>
      </c>
      <c r="E6528" s="500" t="s">
        <v>11099</v>
      </c>
      <c r="F6528" s="500" t="s">
        <v>580</v>
      </c>
      <c r="G6528" s="500" t="s">
        <v>19140</v>
      </c>
      <c r="H6528" s="500" t="s">
        <v>11347</v>
      </c>
      <c r="I6528" s="500" t="s">
        <v>688</v>
      </c>
      <c r="J6528" s="500" t="s">
        <v>689</v>
      </c>
      <c r="K6528" s="500" t="s">
        <v>2306</v>
      </c>
      <c r="L6528" s="500" t="s">
        <v>27724</v>
      </c>
      <c r="M6528" s="500" t="s">
        <v>2307</v>
      </c>
      <c r="N6528" s="500" t="s">
        <v>19141</v>
      </c>
    </row>
    <row r="6529" spans="1:14">
      <c r="A6529" s="500" t="s">
        <v>686</v>
      </c>
      <c r="B6529" s="500" t="s">
        <v>2858</v>
      </c>
      <c r="C6529" s="500" t="s">
        <v>2888</v>
      </c>
      <c r="D6529" s="500" t="s">
        <v>2889</v>
      </c>
      <c r="E6529" s="500" t="s">
        <v>11099</v>
      </c>
      <c r="F6529" s="500" t="s">
        <v>580</v>
      </c>
      <c r="G6529" s="500" t="s">
        <v>19142</v>
      </c>
      <c r="H6529" s="500" t="s">
        <v>17611</v>
      </c>
      <c r="I6529" s="500" t="s">
        <v>688</v>
      </c>
      <c r="J6529" s="500" t="s">
        <v>689</v>
      </c>
      <c r="K6529" s="500" t="s">
        <v>2306</v>
      </c>
      <c r="L6529" s="500" t="s">
        <v>27724</v>
      </c>
      <c r="M6529" s="500" t="s">
        <v>2307</v>
      </c>
      <c r="N6529" s="500" t="s">
        <v>19143</v>
      </c>
    </row>
    <row r="6530" spans="1:14">
      <c r="A6530" s="500" t="s">
        <v>686</v>
      </c>
      <c r="B6530" s="500" t="s">
        <v>2858</v>
      </c>
      <c r="C6530" s="500" t="s">
        <v>2888</v>
      </c>
      <c r="D6530" s="500" t="s">
        <v>2889</v>
      </c>
      <c r="E6530" s="500" t="s">
        <v>11099</v>
      </c>
      <c r="F6530" s="500" t="s">
        <v>580</v>
      </c>
      <c r="G6530" s="500" t="s">
        <v>19144</v>
      </c>
      <c r="H6530" s="500" t="s">
        <v>11259</v>
      </c>
      <c r="I6530" s="500" t="s">
        <v>688</v>
      </c>
      <c r="J6530" s="500" t="s">
        <v>689</v>
      </c>
      <c r="K6530" s="500" t="s">
        <v>2306</v>
      </c>
      <c r="L6530" s="500" t="s">
        <v>27724</v>
      </c>
      <c r="M6530" s="500" t="s">
        <v>2307</v>
      </c>
      <c r="N6530" s="500" t="s">
        <v>19145</v>
      </c>
    </row>
    <row r="6531" spans="1:14">
      <c r="A6531" s="500" t="s">
        <v>686</v>
      </c>
      <c r="B6531" s="500" t="s">
        <v>2858</v>
      </c>
      <c r="C6531" s="500" t="s">
        <v>2888</v>
      </c>
      <c r="D6531" s="500" t="s">
        <v>2889</v>
      </c>
      <c r="E6531" s="500" t="s">
        <v>11099</v>
      </c>
      <c r="F6531" s="500" t="s">
        <v>580</v>
      </c>
      <c r="G6531" s="500" t="s">
        <v>19146</v>
      </c>
      <c r="H6531" s="500" t="s">
        <v>11095</v>
      </c>
      <c r="I6531" s="500" t="s">
        <v>688</v>
      </c>
      <c r="J6531" s="500" t="s">
        <v>689</v>
      </c>
      <c r="K6531" s="500" t="s">
        <v>2306</v>
      </c>
      <c r="L6531" s="500" t="s">
        <v>27724</v>
      </c>
      <c r="M6531" s="500" t="s">
        <v>2307</v>
      </c>
      <c r="N6531" s="500" t="s">
        <v>19147</v>
      </c>
    </row>
    <row r="6532" spans="1:14">
      <c r="A6532" s="500" t="s">
        <v>686</v>
      </c>
      <c r="B6532" s="500" t="s">
        <v>2858</v>
      </c>
      <c r="C6532" s="500" t="s">
        <v>2888</v>
      </c>
      <c r="D6532" s="500" t="s">
        <v>2889</v>
      </c>
      <c r="E6532" s="500" t="s">
        <v>11099</v>
      </c>
      <c r="F6532" s="500" t="s">
        <v>580</v>
      </c>
      <c r="G6532" s="500" t="s">
        <v>19148</v>
      </c>
      <c r="H6532" s="500" t="s">
        <v>18367</v>
      </c>
      <c r="I6532" s="500" t="s">
        <v>688</v>
      </c>
      <c r="J6532" s="500" t="s">
        <v>689</v>
      </c>
      <c r="K6532" s="500" t="s">
        <v>2306</v>
      </c>
      <c r="L6532" s="500" t="s">
        <v>27724</v>
      </c>
      <c r="M6532" s="500" t="s">
        <v>2307</v>
      </c>
      <c r="N6532" s="500" t="s">
        <v>19149</v>
      </c>
    </row>
    <row r="6533" spans="1:14">
      <c r="A6533" s="500" t="s">
        <v>686</v>
      </c>
      <c r="B6533" s="500" t="s">
        <v>2858</v>
      </c>
      <c r="C6533" s="500" t="s">
        <v>2888</v>
      </c>
      <c r="D6533" s="500" t="s">
        <v>2889</v>
      </c>
      <c r="E6533" s="500" t="s">
        <v>11099</v>
      </c>
      <c r="F6533" s="500" t="s">
        <v>580</v>
      </c>
      <c r="G6533" s="500" t="s">
        <v>19150</v>
      </c>
      <c r="H6533" s="500" t="s">
        <v>18620</v>
      </c>
      <c r="I6533" s="500" t="s">
        <v>688</v>
      </c>
      <c r="J6533" s="500" t="s">
        <v>689</v>
      </c>
      <c r="K6533" s="500" t="s">
        <v>2306</v>
      </c>
      <c r="L6533" s="500" t="s">
        <v>27724</v>
      </c>
      <c r="M6533" s="500" t="s">
        <v>2307</v>
      </c>
      <c r="N6533" s="500" t="s">
        <v>19151</v>
      </c>
    </row>
    <row r="6534" spans="1:14">
      <c r="A6534" s="500" t="s">
        <v>686</v>
      </c>
      <c r="B6534" s="500" t="s">
        <v>2858</v>
      </c>
      <c r="C6534" s="500" t="s">
        <v>2888</v>
      </c>
      <c r="D6534" s="500" t="s">
        <v>2889</v>
      </c>
      <c r="E6534" s="500" t="s">
        <v>11099</v>
      </c>
      <c r="F6534" s="500" t="s">
        <v>580</v>
      </c>
      <c r="G6534" s="500" t="s">
        <v>19152</v>
      </c>
      <c r="H6534" s="500" t="s">
        <v>18874</v>
      </c>
      <c r="I6534" s="500" t="s">
        <v>688</v>
      </c>
      <c r="J6534" s="500" t="s">
        <v>689</v>
      </c>
      <c r="K6534" s="500" t="s">
        <v>2306</v>
      </c>
      <c r="L6534" s="500" t="s">
        <v>27724</v>
      </c>
      <c r="M6534" s="500" t="s">
        <v>2307</v>
      </c>
      <c r="N6534" s="500" t="s">
        <v>19153</v>
      </c>
    </row>
    <row r="6535" spans="1:14">
      <c r="A6535" s="500" t="s">
        <v>686</v>
      </c>
      <c r="B6535" s="500" t="s">
        <v>2858</v>
      </c>
      <c r="C6535" s="500" t="s">
        <v>2888</v>
      </c>
      <c r="D6535" s="500" t="s">
        <v>2889</v>
      </c>
      <c r="E6535" s="500" t="s">
        <v>11099</v>
      </c>
      <c r="F6535" s="500" t="s">
        <v>580</v>
      </c>
      <c r="G6535" s="500" t="s">
        <v>19154</v>
      </c>
      <c r="H6535" s="500" t="s">
        <v>12908</v>
      </c>
      <c r="I6535" s="500" t="s">
        <v>688</v>
      </c>
      <c r="J6535" s="500" t="s">
        <v>689</v>
      </c>
      <c r="K6535" s="500" t="s">
        <v>2306</v>
      </c>
      <c r="L6535" s="500" t="s">
        <v>27724</v>
      </c>
      <c r="M6535" s="500" t="s">
        <v>2307</v>
      </c>
      <c r="N6535" s="500" t="s">
        <v>19155</v>
      </c>
    </row>
    <row r="6536" spans="1:14">
      <c r="A6536" s="500" t="s">
        <v>686</v>
      </c>
      <c r="B6536" s="500" t="s">
        <v>2858</v>
      </c>
      <c r="C6536" s="500" t="s">
        <v>2888</v>
      </c>
      <c r="D6536" s="500" t="s">
        <v>2889</v>
      </c>
      <c r="E6536" s="500" t="s">
        <v>11099</v>
      </c>
      <c r="F6536" s="500" t="s">
        <v>580</v>
      </c>
      <c r="G6536" s="500" t="s">
        <v>19156</v>
      </c>
      <c r="H6536" s="500" t="s">
        <v>16353</v>
      </c>
      <c r="I6536" s="500" t="s">
        <v>688</v>
      </c>
      <c r="J6536" s="500" t="s">
        <v>689</v>
      </c>
      <c r="K6536" s="500" t="s">
        <v>2306</v>
      </c>
      <c r="L6536" s="500" t="s">
        <v>27724</v>
      </c>
      <c r="M6536" s="500" t="s">
        <v>2307</v>
      </c>
      <c r="N6536" s="500" t="s">
        <v>19157</v>
      </c>
    </row>
    <row r="6537" spans="1:14">
      <c r="A6537" s="500" t="s">
        <v>686</v>
      </c>
      <c r="B6537" s="500" t="s">
        <v>2858</v>
      </c>
      <c r="C6537" s="500" t="s">
        <v>2888</v>
      </c>
      <c r="D6537" s="500" t="s">
        <v>2889</v>
      </c>
      <c r="E6537" s="500" t="s">
        <v>11099</v>
      </c>
      <c r="F6537" s="500" t="s">
        <v>580</v>
      </c>
      <c r="G6537" s="500" t="s">
        <v>19158</v>
      </c>
      <c r="H6537" s="500" t="s">
        <v>12834</v>
      </c>
      <c r="I6537" s="500" t="s">
        <v>688</v>
      </c>
      <c r="J6537" s="500" t="s">
        <v>689</v>
      </c>
      <c r="K6537" s="500" t="s">
        <v>2306</v>
      </c>
      <c r="L6537" s="500" t="s">
        <v>27724</v>
      </c>
      <c r="M6537" s="500" t="s">
        <v>2307</v>
      </c>
      <c r="N6537" s="500" t="s">
        <v>19159</v>
      </c>
    </row>
    <row r="6538" spans="1:14">
      <c r="A6538" s="500" t="s">
        <v>686</v>
      </c>
      <c r="B6538" s="500" t="s">
        <v>2858</v>
      </c>
      <c r="C6538" s="500" t="s">
        <v>2888</v>
      </c>
      <c r="D6538" s="500" t="s">
        <v>2889</v>
      </c>
      <c r="E6538" s="500" t="s">
        <v>11099</v>
      </c>
      <c r="F6538" s="500" t="s">
        <v>580</v>
      </c>
      <c r="G6538" s="500" t="s">
        <v>19160</v>
      </c>
      <c r="H6538" s="500" t="s">
        <v>11336</v>
      </c>
      <c r="I6538" s="500" t="s">
        <v>688</v>
      </c>
      <c r="J6538" s="500" t="s">
        <v>689</v>
      </c>
      <c r="K6538" s="500" t="s">
        <v>2306</v>
      </c>
      <c r="L6538" s="500" t="s">
        <v>27724</v>
      </c>
      <c r="M6538" s="500" t="s">
        <v>2307</v>
      </c>
      <c r="N6538" s="500" t="s">
        <v>19161</v>
      </c>
    </row>
    <row r="6539" spans="1:14">
      <c r="A6539" s="500" t="s">
        <v>686</v>
      </c>
      <c r="B6539" s="500" t="s">
        <v>2858</v>
      </c>
      <c r="C6539" s="500" t="s">
        <v>2888</v>
      </c>
      <c r="D6539" s="500" t="s">
        <v>2889</v>
      </c>
      <c r="E6539" s="500" t="s">
        <v>11099</v>
      </c>
      <c r="F6539" s="500" t="s">
        <v>580</v>
      </c>
      <c r="G6539" s="500" t="s">
        <v>19162</v>
      </c>
      <c r="H6539" s="500" t="s">
        <v>17107</v>
      </c>
      <c r="I6539" s="500" t="s">
        <v>688</v>
      </c>
      <c r="J6539" s="500" t="s">
        <v>689</v>
      </c>
      <c r="K6539" s="500" t="s">
        <v>2306</v>
      </c>
      <c r="L6539" s="500" t="s">
        <v>27724</v>
      </c>
      <c r="M6539" s="500" t="s">
        <v>2307</v>
      </c>
      <c r="N6539" s="500" t="s">
        <v>19163</v>
      </c>
    </row>
    <row r="6540" spans="1:14">
      <c r="A6540" s="500" t="s">
        <v>686</v>
      </c>
      <c r="B6540" s="500" t="s">
        <v>2858</v>
      </c>
      <c r="C6540" s="500" t="s">
        <v>2888</v>
      </c>
      <c r="D6540" s="500" t="s">
        <v>2889</v>
      </c>
      <c r="E6540" s="500" t="s">
        <v>11099</v>
      </c>
      <c r="F6540" s="500" t="s">
        <v>580</v>
      </c>
      <c r="G6540" s="500" t="s">
        <v>19164</v>
      </c>
      <c r="H6540" s="500" t="s">
        <v>11347</v>
      </c>
      <c r="I6540" s="500" t="s">
        <v>688</v>
      </c>
      <c r="J6540" s="500" t="s">
        <v>689</v>
      </c>
      <c r="K6540" s="500" t="s">
        <v>2306</v>
      </c>
      <c r="L6540" s="500" t="s">
        <v>27724</v>
      </c>
      <c r="M6540" s="500" t="s">
        <v>2307</v>
      </c>
      <c r="N6540" s="500" t="s">
        <v>19165</v>
      </c>
    </row>
    <row r="6541" spans="1:14">
      <c r="A6541" s="500" t="s">
        <v>686</v>
      </c>
      <c r="B6541" s="500" t="s">
        <v>2858</v>
      </c>
      <c r="C6541" s="500" t="s">
        <v>2888</v>
      </c>
      <c r="D6541" s="500" t="s">
        <v>2889</v>
      </c>
      <c r="E6541" s="500" t="s">
        <v>11099</v>
      </c>
      <c r="F6541" s="500" t="s">
        <v>580</v>
      </c>
      <c r="G6541" s="500" t="s">
        <v>19166</v>
      </c>
      <c r="H6541" s="500" t="s">
        <v>17611</v>
      </c>
      <c r="I6541" s="500" t="s">
        <v>688</v>
      </c>
      <c r="J6541" s="500" t="s">
        <v>689</v>
      </c>
      <c r="K6541" s="500" t="s">
        <v>2306</v>
      </c>
      <c r="L6541" s="500" t="s">
        <v>27724</v>
      </c>
      <c r="M6541" s="500" t="s">
        <v>2307</v>
      </c>
      <c r="N6541" s="500" t="s">
        <v>19167</v>
      </c>
    </row>
    <row r="6542" spans="1:14">
      <c r="A6542" s="500" t="s">
        <v>686</v>
      </c>
      <c r="B6542" s="500" t="s">
        <v>2858</v>
      </c>
      <c r="C6542" s="500" t="s">
        <v>2888</v>
      </c>
      <c r="D6542" s="500" t="s">
        <v>2889</v>
      </c>
      <c r="E6542" s="500" t="s">
        <v>11099</v>
      </c>
      <c r="F6542" s="500" t="s">
        <v>580</v>
      </c>
      <c r="G6542" s="500" t="s">
        <v>19168</v>
      </c>
      <c r="H6542" s="500" t="s">
        <v>11259</v>
      </c>
      <c r="I6542" s="500" t="s">
        <v>688</v>
      </c>
      <c r="J6542" s="500" t="s">
        <v>689</v>
      </c>
      <c r="K6542" s="500" t="s">
        <v>2306</v>
      </c>
      <c r="L6542" s="500" t="s">
        <v>27724</v>
      </c>
      <c r="M6542" s="500" t="s">
        <v>2307</v>
      </c>
      <c r="N6542" s="500" t="s">
        <v>19169</v>
      </c>
    </row>
    <row r="6543" spans="1:14">
      <c r="A6543" s="500" t="s">
        <v>686</v>
      </c>
      <c r="B6543" s="500" t="s">
        <v>2858</v>
      </c>
      <c r="C6543" s="500" t="s">
        <v>2888</v>
      </c>
      <c r="D6543" s="500" t="s">
        <v>2889</v>
      </c>
      <c r="E6543" s="500" t="s">
        <v>11099</v>
      </c>
      <c r="F6543" s="500" t="s">
        <v>580</v>
      </c>
      <c r="G6543" s="500" t="s">
        <v>19170</v>
      </c>
      <c r="H6543" s="500" t="s">
        <v>11095</v>
      </c>
      <c r="I6543" s="500" t="s">
        <v>688</v>
      </c>
      <c r="J6543" s="500" t="s">
        <v>689</v>
      </c>
      <c r="K6543" s="500" t="s">
        <v>2306</v>
      </c>
      <c r="L6543" s="500" t="s">
        <v>27724</v>
      </c>
      <c r="M6543" s="500" t="s">
        <v>2307</v>
      </c>
      <c r="N6543" s="500" t="s">
        <v>19171</v>
      </c>
    </row>
    <row r="6544" spans="1:14">
      <c r="A6544" s="500" t="s">
        <v>686</v>
      </c>
      <c r="B6544" s="500" t="s">
        <v>2858</v>
      </c>
      <c r="C6544" s="500" t="s">
        <v>2888</v>
      </c>
      <c r="D6544" s="500" t="s">
        <v>2889</v>
      </c>
      <c r="E6544" s="500" t="s">
        <v>11099</v>
      </c>
      <c r="F6544" s="500" t="s">
        <v>580</v>
      </c>
      <c r="G6544" s="500" t="s">
        <v>19172</v>
      </c>
      <c r="H6544" s="500" t="s">
        <v>18367</v>
      </c>
      <c r="I6544" s="500" t="s">
        <v>688</v>
      </c>
      <c r="J6544" s="500" t="s">
        <v>689</v>
      </c>
      <c r="K6544" s="500" t="s">
        <v>2306</v>
      </c>
      <c r="L6544" s="500" t="s">
        <v>27724</v>
      </c>
      <c r="M6544" s="500" t="s">
        <v>2307</v>
      </c>
      <c r="N6544" s="500" t="s">
        <v>19173</v>
      </c>
    </row>
    <row r="6545" spans="1:14">
      <c r="A6545" s="500" t="s">
        <v>686</v>
      </c>
      <c r="B6545" s="500" t="s">
        <v>2858</v>
      </c>
      <c r="C6545" s="500" t="s">
        <v>2888</v>
      </c>
      <c r="D6545" s="500" t="s">
        <v>2889</v>
      </c>
      <c r="E6545" s="500" t="s">
        <v>11099</v>
      </c>
      <c r="F6545" s="500" t="s">
        <v>580</v>
      </c>
      <c r="G6545" s="500" t="s">
        <v>19174</v>
      </c>
      <c r="H6545" s="500" t="s">
        <v>18620</v>
      </c>
      <c r="I6545" s="500" t="s">
        <v>688</v>
      </c>
      <c r="J6545" s="500" t="s">
        <v>689</v>
      </c>
      <c r="K6545" s="500" t="s">
        <v>2306</v>
      </c>
      <c r="L6545" s="500" t="s">
        <v>27724</v>
      </c>
      <c r="M6545" s="500" t="s">
        <v>2307</v>
      </c>
      <c r="N6545" s="500" t="s">
        <v>19175</v>
      </c>
    </row>
    <row r="6546" spans="1:14">
      <c r="A6546" s="500" t="s">
        <v>686</v>
      </c>
      <c r="B6546" s="500" t="s">
        <v>2858</v>
      </c>
      <c r="C6546" s="500" t="s">
        <v>2888</v>
      </c>
      <c r="D6546" s="500" t="s">
        <v>2889</v>
      </c>
      <c r="E6546" s="500" t="s">
        <v>11099</v>
      </c>
      <c r="F6546" s="500" t="s">
        <v>580</v>
      </c>
      <c r="G6546" s="500" t="s">
        <v>19176</v>
      </c>
      <c r="H6546" s="500" t="s">
        <v>18874</v>
      </c>
      <c r="I6546" s="500" t="s">
        <v>688</v>
      </c>
      <c r="J6546" s="500" t="s">
        <v>689</v>
      </c>
      <c r="K6546" s="500" t="s">
        <v>2306</v>
      </c>
      <c r="L6546" s="500" t="s">
        <v>27724</v>
      </c>
      <c r="M6546" s="500" t="s">
        <v>2307</v>
      </c>
      <c r="N6546" s="500" t="s">
        <v>19177</v>
      </c>
    </row>
    <row r="6547" spans="1:14">
      <c r="A6547" s="500" t="s">
        <v>686</v>
      </c>
      <c r="B6547" s="500" t="s">
        <v>2858</v>
      </c>
      <c r="C6547" s="500" t="s">
        <v>2888</v>
      </c>
      <c r="D6547" s="500" t="s">
        <v>2889</v>
      </c>
      <c r="E6547" s="500" t="s">
        <v>11099</v>
      </c>
      <c r="F6547" s="500" t="s">
        <v>580</v>
      </c>
      <c r="G6547" s="500" t="s">
        <v>19178</v>
      </c>
      <c r="H6547" s="500" t="s">
        <v>19179</v>
      </c>
      <c r="I6547" s="500" t="s">
        <v>688</v>
      </c>
      <c r="J6547" s="500" t="s">
        <v>689</v>
      </c>
      <c r="K6547" s="500" t="s">
        <v>2306</v>
      </c>
      <c r="L6547" s="500" t="s">
        <v>27724</v>
      </c>
      <c r="M6547" s="500" t="s">
        <v>2307</v>
      </c>
      <c r="N6547" s="500" t="s">
        <v>19180</v>
      </c>
    </row>
    <row r="6548" spans="1:14">
      <c r="A6548" s="500" t="s">
        <v>686</v>
      </c>
      <c r="B6548" s="500" t="s">
        <v>2858</v>
      </c>
      <c r="C6548" s="500" t="s">
        <v>2888</v>
      </c>
      <c r="D6548" s="500" t="s">
        <v>2889</v>
      </c>
      <c r="E6548" s="500" t="s">
        <v>11099</v>
      </c>
      <c r="F6548" s="500" t="s">
        <v>580</v>
      </c>
      <c r="G6548" s="500" t="s">
        <v>19181</v>
      </c>
      <c r="H6548" s="500" t="s">
        <v>3969</v>
      </c>
      <c r="I6548" s="500" t="s">
        <v>688</v>
      </c>
      <c r="J6548" s="500" t="s">
        <v>689</v>
      </c>
      <c r="K6548" s="500" t="s">
        <v>2306</v>
      </c>
      <c r="L6548" s="500" t="s">
        <v>27724</v>
      </c>
      <c r="M6548" s="500" t="s">
        <v>2307</v>
      </c>
      <c r="N6548" s="500" t="s">
        <v>19182</v>
      </c>
    </row>
    <row r="6549" spans="1:14">
      <c r="A6549" s="500" t="s">
        <v>686</v>
      </c>
      <c r="B6549" s="500" t="s">
        <v>2858</v>
      </c>
      <c r="C6549" s="500" t="s">
        <v>2888</v>
      </c>
      <c r="D6549" s="500" t="s">
        <v>2889</v>
      </c>
      <c r="E6549" s="500" t="s">
        <v>11099</v>
      </c>
      <c r="F6549" s="500" t="s">
        <v>580</v>
      </c>
      <c r="G6549" s="500" t="s">
        <v>19183</v>
      </c>
      <c r="H6549" s="500" t="s">
        <v>16404</v>
      </c>
      <c r="I6549" s="500" t="s">
        <v>688</v>
      </c>
      <c r="J6549" s="500" t="s">
        <v>689</v>
      </c>
      <c r="K6549" s="500" t="s">
        <v>2306</v>
      </c>
      <c r="L6549" s="500" t="s">
        <v>27724</v>
      </c>
      <c r="M6549" s="500" t="s">
        <v>2307</v>
      </c>
      <c r="N6549" s="500" t="s">
        <v>19184</v>
      </c>
    </row>
    <row r="6550" spans="1:14">
      <c r="A6550" s="500" t="s">
        <v>686</v>
      </c>
      <c r="B6550" s="500" t="s">
        <v>2858</v>
      </c>
      <c r="C6550" s="500" t="s">
        <v>2888</v>
      </c>
      <c r="D6550" s="500" t="s">
        <v>2889</v>
      </c>
      <c r="E6550" s="500" t="s">
        <v>11099</v>
      </c>
      <c r="F6550" s="500" t="s">
        <v>580</v>
      </c>
      <c r="G6550" s="500" t="s">
        <v>19185</v>
      </c>
      <c r="H6550" s="500" t="s">
        <v>11386</v>
      </c>
      <c r="I6550" s="500" t="s">
        <v>688</v>
      </c>
      <c r="J6550" s="500" t="s">
        <v>689</v>
      </c>
      <c r="K6550" s="500" t="s">
        <v>2306</v>
      </c>
      <c r="L6550" s="500" t="s">
        <v>27724</v>
      </c>
      <c r="M6550" s="500" t="s">
        <v>2307</v>
      </c>
      <c r="N6550" s="500" t="s">
        <v>19186</v>
      </c>
    </row>
    <row r="6551" spans="1:14">
      <c r="A6551" s="500" t="s">
        <v>686</v>
      </c>
      <c r="B6551" s="500" t="s">
        <v>2858</v>
      </c>
      <c r="C6551" s="500" t="s">
        <v>2888</v>
      </c>
      <c r="D6551" s="500" t="s">
        <v>2889</v>
      </c>
      <c r="E6551" s="500" t="s">
        <v>11099</v>
      </c>
      <c r="F6551" s="500" t="s">
        <v>580</v>
      </c>
      <c r="G6551" s="500" t="s">
        <v>19187</v>
      </c>
      <c r="H6551" s="500" t="s">
        <v>16906</v>
      </c>
      <c r="I6551" s="500" t="s">
        <v>688</v>
      </c>
      <c r="J6551" s="500" t="s">
        <v>689</v>
      </c>
      <c r="K6551" s="500" t="s">
        <v>2306</v>
      </c>
      <c r="L6551" s="500" t="s">
        <v>27724</v>
      </c>
      <c r="M6551" s="500" t="s">
        <v>2307</v>
      </c>
      <c r="N6551" s="500" t="s">
        <v>19188</v>
      </c>
    </row>
    <row r="6552" spans="1:14">
      <c r="A6552" s="500" t="s">
        <v>686</v>
      </c>
      <c r="B6552" s="500" t="s">
        <v>2858</v>
      </c>
      <c r="C6552" s="500" t="s">
        <v>2888</v>
      </c>
      <c r="D6552" s="500" t="s">
        <v>2889</v>
      </c>
      <c r="E6552" s="500" t="s">
        <v>11099</v>
      </c>
      <c r="F6552" s="500" t="s">
        <v>580</v>
      </c>
      <c r="G6552" s="500" t="s">
        <v>19189</v>
      </c>
      <c r="H6552" s="500" t="s">
        <v>17158</v>
      </c>
      <c r="I6552" s="500" t="s">
        <v>688</v>
      </c>
      <c r="J6552" s="500" t="s">
        <v>689</v>
      </c>
      <c r="K6552" s="500" t="s">
        <v>2306</v>
      </c>
      <c r="L6552" s="500" t="s">
        <v>27724</v>
      </c>
      <c r="M6552" s="500" t="s">
        <v>2307</v>
      </c>
      <c r="N6552" s="500" t="s">
        <v>19190</v>
      </c>
    </row>
    <row r="6553" spans="1:14">
      <c r="A6553" s="500" t="s">
        <v>686</v>
      </c>
      <c r="B6553" s="500" t="s">
        <v>2858</v>
      </c>
      <c r="C6553" s="500" t="s">
        <v>2888</v>
      </c>
      <c r="D6553" s="500" t="s">
        <v>2889</v>
      </c>
      <c r="E6553" s="500" t="s">
        <v>11099</v>
      </c>
      <c r="F6553" s="500" t="s">
        <v>580</v>
      </c>
      <c r="G6553" s="500" t="s">
        <v>19191</v>
      </c>
      <c r="H6553" s="500" t="s">
        <v>15698</v>
      </c>
      <c r="I6553" s="500" t="s">
        <v>688</v>
      </c>
      <c r="J6553" s="500" t="s">
        <v>689</v>
      </c>
      <c r="K6553" s="500" t="s">
        <v>2306</v>
      </c>
      <c r="L6553" s="500" t="s">
        <v>27724</v>
      </c>
      <c r="M6553" s="500" t="s">
        <v>2307</v>
      </c>
      <c r="N6553" s="500" t="s">
        <v>19192</v>
      </c>
    </row>
    <row r="6554" spans="1:14">
      <c r="A6554" s="500" t="s">
        <v>686</v>
      </c>
      <c r="B6554" s="500" t="s">
        <v>2858</v>
      </c>
      <c r="C6554" s="500" t="s">
        <v>2888</v>
      </c>
      <c r="D6554" s="500" t="s">
        <v>2889</v>
      </c>
      <c r="E6554" s="500" t="s">
        <v>11099</v>
      </c>
      <c r="F6554" s="500" t="s">
        <v>580</v>
      </c>
      <c r="G6554" s="500" t="s">
        <v>19193</v>
      </c>
      <c r="H6554" s="500" t="s">
        <v>7027</v>
      </c>
      <c r="I6554" s="500" t="s">
        <v>688</v>
      </c>
      <c r="J6554" s="500" t="s">
        <v>689</v>
      </c>
      <c r="K6554" s="500" t="s">
        <v>2306</v>
      </c>
      <c r="L6554" s="500" t="s">
        <v>27724</v>
      </c>
      <c r="M6554" s="500" t="s">
        <v>2307</v>
      </c>
      <c r="N6554" s="500" t="s">
        <v>19194</v>
      </c>
    </row>
    <row r="6555" spans="1:14">
      <c r="A6555" s="500" t="s">
        <v>686</v>
      </c>
      <c r="B6555" s="500" t="s">
        <v>2858</v>
      </c>
      <c r="C6555" s="500" t="s">
        <v>2888</v>
      </c>
      <c r="D6555" s="500" t="s">
        <v>2889</v>
      </c>
      <c r="E6555" s="500" t="s">
        <v>11099</v>
      </c>
      <c r="F6555" s="500" t="s">
        <v>580</v>
      </c>
      <c r="G6555" s="500" t="s">
        <v>19195</v>
      </c>
      <c r="H6555" s="500" t="s">
        <v>7058</v>
      </c>
      <c r="I6555" s="500" t="s">
        <v>688</v>
      </c>
      <c r="J6555" s="500" t="s">
        <v>689</v>
      </c>
      <c r="K6555" s="500" t="s">
        <v>2306</v>
      </c>
      <c r="L6555" s="500" t="s">
        <v>27724</v>
      </c>
      <c r="M6555" s="500" t="s">
        <v>2307</v>
      </c>
      <c r="N6555" s="500" t="s">
        <v>19196</v>
      </c>
    </row>
    <row r="6556" spans="1:14">
      <c r="A6556" s="500" t="s">
        <v>686</v>
      </c>
      <c r="B6556" s="500" t="s">
        <v>2858</v>
      </c>
      <c r="C6556" s="500" t="s">
        <v>2888</v>
      </c>
      <c r="D6556" s="500" t="s">
        <v>2889</v>
      </c>
      <c r="E6556" s="500" t="s">
        <v>11099</v>
      </c>
      <c r="F6556" s="500" t="s">
        <v>580</v>
      </c>
      <c r="G6556" s="500" t="s">
        <v>19197</v>
      </c>
      <c r="H6556" s="500" t="s">
        <v>18165</v>
      </c>
      <c r="I6556" s="500" t="s">
        <v>688</v>
      </c>
      <c r="J6556" s="500" t="s">
        <v>689</v>
      </c>
      <c r="K6556" s="500" t="s">
        <v>2306</v>
      </c>
      <c r="L6556" s="500" t="s">
        <v>27724</v>
      </c>
      <c r="M6556" s="500" t="s">
        <v>2307</v>
      </c>
      <c r="N6556" s="500" t="s">
        <v>19198</v>
      </c>
    </row>
    <row r="6557" spans="1:14">
      <c r="A6557" s="500" t="s">
        <v>686</v>
      </c>
      <c r="B6557" s="500" t="s">
        <v>2858</v>
      </c>
      <c r="C6557" s="500" t="s">
        <v>2888</v>
      </c>
      <c r="D6557" s="500" t="s">
        <v>2889</v>
      </c>
      <c r="E6557" s="500" t="s">
        <v>11099</v>
      </c>
      <c r="F6557" s="500" t="s">
        <v>580</v>
      </c>
      <c r="G6557" s="500" t="s">
        <v>19199</v>
      </c>
      <c r="H6557" s="500" t="s">
        <v>18418</v>
      </c>
      <c r="I6557" s="500" t="s">
        <v>688</v>
      </c>
      <c r="J6557" s="500" t="s">
        <v>689</v>
      </c>
      <c r="K6557" s="500" t="s">
        <v>2306</v>
      </c>
      <c r="L6557" s="500" t="s">
        <v>27724</v>
      </c>
      <c r="M6557" s="500" t="s">
        <v>2307</v>
      </c>
      <c r="N6557" s="500" t="s">
        <v>19200</v>
      </c>
    </row>
    <row r="6558" spans="1:14">
      <c r="A6558" s="500" t="s">
        <v>686</v>
      </c>
      <c r="B6558" s="500" t="s">
        <v>2858</v>
      </c>
      <c r="C6558" s="500" t="s">
        <v>2888</v>
      </c>
      <c r="D6558" s="500" t="s">
        <v>2889</v>
      </c>
      <c r="E6558" s="500" t="s">
        <v>11099</v>
      </c>
      <c r="F6558" s="500" t="s">
        <v>580</v>
      </c>
      <c r="G6558" s="500" t="s">
        <v>19201</v>
      </c>
      <c r="H6558" s="500" t="s">
        <v>18671</v>
      </c>
      <c r="I6558" s="500" t="s">
        <v>688</v>
      </c>
      <c r="J6558" s="500" t="s">
        <v>689</v>
      </c>
      <c r="K6558" s="500" t="s">
        <v>2306</v>
      </c>
      <c r="L6558" s="500" t="s">
        <v>27724</v>
      </c>
      <c r="M6558" s="500" t="s">
        <v>2307</v>
      </c>
      <c r="N6558" s="500" t="s">
        <v>19202</v>
      </c>
    </row>
    <row r="6559" spans="1:14">
      <c r="A6559" s="500" t="s">
        <v>686</v>
      </c>
      <c r="B6559" s="500" t="s">
        <v>2858</v>
      </c>
      <c r="C6559" s="500" t="s">
        <v>2888</v>
      </c>
      <c r="D6559" s="500" t="s">
        <v>2889</v>
      </c>
      <c r="E6559" s="500" t="s">
        <v>11099</v>
      </c>
      <c r="F6559" s="500" t="s">
        <v>580</v>
      </c>
      <c r="G6559" s="500" t="s">
        <v>19203</v>
      </c>
      <c r="H6559" s="500" t="s">
        <v>18925</v>
      </c>
      <c r="I6559" s="500" t="s">
        <v>688</v>
      </c>
      <c r="J6559" s="500" t="s">
        <v>689</v>
      </c>
      <c r="K6559" s="500" t="s">
        <v>2306</v>
      </c>
      <c r="L6559" s="500" t="s">
        <v>27724</v>
      </c>
      <c r="M6559" s="500" t="s">
        <v>2307</v>
      </c>
      <c r="N6559" s="500" t="s">
        <v>19204</v>
      </c>
    </row>
    <row r="6560" spans="1:14">
      <c r="A6560" s="500" t="s">
        <v>686</v>
      </c>
      <c r="B6560" s="500" t="s">
        <v>2858</v>
      </c>
      <c r="C6560" s="500" t="s">
        <v>2888</v>
      </c>
      <c r="D6560" s="500" t="s">
        <v>2889</v>
      </c>
      <c r="E6560" s="500" t="s">
        <v>11099</v>
      </c>
      <c r="F6560" s="500" t="s">
        <v>580</v>
      </c>
      <c r="G6560" s="500" t="s">
        <v>19205</v>
      </c>
      <c r="H6560" s="500" t="s">
        <v>3969</v>
      </c>
      <c r="I6560" s="500" t="s">
        <v>688</v>
      </c>
      <c r="J6560" s="500" t="s">
        <v>689</v>
      </c>
      <c r="K6560" s="500" t="s">
        <v>2306</v>
      </c>
      <c r="L6560" s="500" t="s">
        <v>27724</v>
      </c>
      <c r="M6560" s="500" t="s">
        <v>2307</v>
      </c>
      <c r="N6560" s="500" t="s">
        <v>19206</v>
      </c>
    </row>
    <row r="6561" spans="1:14">
      <c r="A6561" s="500" t="s">
        <v>686</v>
      </c>
      <c r="B6561" s="500" t="s">
        <v>2858</v>
      </c>
      <c r="C6561" s="500" t="s">
        <v>2888</v>
      </c>
      <c r="D6561" s="500" t="s">
        <v>2889</v>
      </c>
      <c r="E6561" s="500" t="s">
        <v>11099</v>
      </c>
      <c r="F6561" s="500" t="s">
        <v>580</v>
      </c>
      <c r="G6561" s="500" t="s">
        <v>19207</v>
      </c>
      <c r="H6561" s="500" t="s">
        <v>16404</v>
      </c>
      <c r="I6561" s="500" t="s">
        <v>688</v>
      </c>
      <c r="J6561" s="500" t="s">
        <v>689</v>
      </c>
      <c r="K6561" s="500" t="s">
        <v>2306</v>
      </c>
      <c r="L6561" s="500" t="s">
        <v>27724</v>
      </c>
      <c r="M6561" s="500" t="s">
        <v>2307</v>
      </c>
      <c r="N6561" s="500" t="s">
        <v>19208</v>
      </c>
    </row>
    <row r="6562" spans="1:14">
      <c r="A6562" s="500" t="s">
        <v>686</v>
      </c>
      <c r="B6562" s="500" t="s">
        <v>2858</v>
      </c>
      <c r="C6562" s="500" t="s">
        <v>2888</v>
      </c>
      <c r="D6562" s="500" t="s">
        <v>2889</v>
      </c>
      <c r="E6562" s="500" t="s">
        <v>11099</v>
      </c>
      <c r="F6562" s="500" t="s">
        <v>580</v>
      </c>
      <c r="G6562" s="500" t="s">
        <v>19209</v>
      </c>
      <c r="H6562" s="500" t="s">
        <v>11386</v>
      </c>
      <c r="I6562" s="500" t="s">
        <v>688</v>
      </c>
      <c r="J6562" s="500" t="s">
        <v>689</v>
      </c>
      <c r="K6562" s="500" t="s">
        <v>2306</v>
      </c>
      <c r="L6562" s="500" t="s">
        <v>27724</v>
      </c>
      <c r="M6562" s="500" t="s">
        <v>2307</v>
      </c>
      <c r="N6562" s="500" t="s">
        <v>19210</v>
      </c>
    </row>
    <row r="6563" spans="1:14">
      <c r="A6563" s="500" t="s">
        <v>686</v>
      </c>
      <c r="B6563" s="500" t="s">
        <v>2858</v>
      </c>
      <c r="C6563" s="500" t="s">
        <v>2888</v>
      </c>
      <c r="D6563" s="500" t="s">
        <v>2889</v>
      </c>
      <c r="E6563" s="500" t="s">
        <v>11099</v>
      </c>
      <c r="F6563" s="500" t="s">
        <v>580</v>
      </c>
      <c r="G6563" s="500" t="s">
        <v>19211</v>
      </c>
      <c r="H6563" s="500" t="s">
        <v>16906</v>
      </c>
      <c r="I6563" s="500" t="s">
        <v>688</v>
      </c>
      <c r="J6563" s="500" t="s">
        <v>689</v>
      </c>
      <c r="K6563" s="500" t="s">
        <v>2306</v>
      </c>
      <c r="L6563" s="500" t="s">
        <v>27724</v>
      </c>
      <c r="M6563" s="500" t="s">
        <v>2307</v>
      </c>
      <c r="N6563" s="500" t="s">
        <v>19212</v>
      </c>
    </row>
    <row r="6564" spans="1:14">
      <c r="A6564" s="500" t="s">
        <v>686</v>
      </c>
      <c r="B6564" s="500" t="s">
        <v>2858</v>
      </c>
      <c r="C6564" s="500" t="s">
        <v>2888</v>
      </c>
      <c r="D6564" s="500" t="s">
        <v>2889</v>
      </c>
      <c r="E6564" s="500" t="s">
        <v>11099</v>
      </c>
      <c r="F6564" s="500" t="s">
        <v>580</v>
      </c>
      <c r="G6564" s="500" t="s">
        <v>19213</v>
      </c>
      <c r="H6564" s="500" t="s">
        <v>17158</v>
      </c>
      <c r="I6564" s="500" t="s">
        <v>688</v>
      </c>
      <c r="J6564" s="500" t="s">
        <v>689</v>
      </c>
      <c r="K6564" s="500" t="s">
        <v>2306</v>
      </c>
      <c r="L6564" s="500" t="s">
        <v>27724</v>
      </c>
      <c r="M6564" s="500" t="s">
        <v>2307</v>
      </c>
      <c r="N6564" s="500" t="s">
        <v>19214</v>
      </c>
    </row>
    <row r="6565" spans="1:14">
      <c r="A6565" s="500" t="s">
        <v>686</v>
      </c>
      <c r="B6565" s="500" t="s">
        <v>2858</v>
      </c>
      <c r="C6565" s="500" t="s">
        <v>2888</v>
      </c>
      <c r="D6565" s="500" t="s">
        <v>2889</v>
      </c>
      <c r="E6565" s="500" t="s">
        <v>11099</v>
      </c>
      <c r="F6565" s="500" t="s">
        <v>580</v>
      </c>
      <c r="G6565" s="500" t="s">
        <v>19215</v>
      </c>
      <c r="H6565" s="500" t="s">
        <v>15698</v>
      </c>
      <c r="I6565" s="500" t="s">
        <v>688</v>
      </c>
      <c r="J6565" s="500" t="s">
        <v>689</v>
      </c>
      <c r="K6565" s="500" t="s">
        <v>2306</v>
      </c>
      <c r="L6565" s="500" t="s">
        <v>27724</v>
      </c>
      <c r="M6565" s="500" t="s">
        <v>2307</v>
      </c>
      <c r="N6565" s="500" t="s">
        <v>19216</v>
      </c>
    </row>
    <row r="6566" spans="1:14">
      <c r="A6566" s="500" t="s">
        <v>686</v>
      </c>
      <c r="B6566" s="500" t="s">
        <v>2858</v>
      </c>
      <c r="C6566" s="500" t="s">
        <v>2888</v>
      </c>
      <c r="D6566" s="500" t="s">
        <v>2889</v>
      </c>
      <c r="E6566" s="500" t="s">
        <v>11099</v>
      </c>
      <c r="F6566" s="500" t="s">
        <v>580</v>
      </c>
      <c r="G6566" s="500" t="s">
        <v>19217</v>
      </c>
      <c r="H6566" s="500" t="s">
        <v>7027</v>
      </c>
      <c r="I6566" s="500" t="s">
        <v>688</v>
      </c>
      <c r="J6566" s="500" t="s">
        <v>689</v>
      </c>
      <c r="K6566" s="500" t="s">
        <v>2306</v>
      </c>
      <c r="L6566" s="500" t="s">
        <v>27724</v>
      </c>
      <c r="M6566" s="500" t="s">
        <v>2307</v>
      </c>
      <c r="N6566" s="500" t="s">
        <v>19218</v>
      </c>
    </row>
    <row r="6567" spans="1:14">
      <c r="A6567" s="500" t="s">
        <v>686</v>
      </c>
      <c r="B6567" s="500" t="s">
        <v>2858</v>
      </c>
      <c r="C6567" s="500" t="s">
        <v>2888</v>
      </c>
      <c r="D6567" s="500" t="s">
        <v>2889</v>
      </c>
      <c r="E6567" s="500" t="s">
        <v>11099</v>
      </c>
      <c r="F6567" s="500" t="s">
        <v>580</v>
      </c>
      <c r="G6567" s="500" t="s">
        <v>19219</v>
      </c>
      <c r="H6567" s="500" t="s">
        <v>7058</v>
      </c>
      <c r="I6567" s="500" t="s">
        <v>688</v>
      </c>
      <c r="J6567" s="500" t="s">
        <v>689</v>
      </c>
      <c r="K6567" s="500" t="s">
        <v>2306</v>
      </c>
      <c r="L6567" s="500" t="s">
        <v>27724</v>
      </c>
      <c r="M6567" s="500" t="s">
        <v>2307</v>
      </c>
      <c r="N6567" s="500" t="s">
        <v>19220</v>
      </c>
    </row>
    <row r="6568" spans="1:14">
      <c r="A6568" s="500" t="s">
        <v>686</v>
      </c>
      <c r="B6568" s="500" t="s">
        <v>2858</v>
      </c>
      <c r="C6568" s="500" t="s">
        <v>2888</v>
      </c>
      <c r="D6568" s="500" t="s">
        <v>2889</v>
      </c>
      <c r="E6568" s="500" t="s">
        <v>11099</v>
      </c>
      <c r="F6568" s="500" t="s">
        <v>580</v>
      </c>
      <c r="G6568" s="500" t="s">
        <v>19221</v>
      </c>
      <c r="H6568" s="500" t="s">
        <v>18165</v>
      </c>
      <c r="I6568" s="500" t="s">
        <v>688</v>
      </c>
      <c r="J6568" s="500" t="s">
        <v>689</v>
      </c>
      <c r="K6568" s="500" t="s">
        <v>2306</v>
      </c>
      <c r="L6568" s="500" t="s">
        <v>27724</v>
      </c>
      <c r="M6568" s="500" t="s">
        <v>2307</v>
      </c>
      <c r="N6568" s="500" t="s">
        <v>19222</v>
      </c>
    </row>
    <row r="6569" spans="1:14">
      <c r="A6569" s="500" t="s">
        <v>686</v>
      </c>
      <c r="B6569" s="500" t="s">
        <v>2858</v>
      </c>
      <c r="C6569" s="500" t="s">
        <v>2888</v>
      </c>
      <c r="D6569" s="500" t="s">
        <v>2889</v>
      </c>
      <c r="E6569" s="500" t="s">
        <v>11099</v>
      </c>
      <c r="F6569" s="500" t="s">
        <v>580</v>
      </c>
      <c r="G6569" s="500" t="s">
        <v>19223</v>
      </c>
      <c r="H6569" s="500" t="s">
        <v>18418</v>
      </c>
      <c r="I6569" s="500" t="s">
        <v>688</v>
      </c>
      <c r="J6569" s="500" t="s">
        <v>689</v>
      </c>
      <c r="K6569" s="500" t="s">
        <v>2306</v>
      </c>
      <c r="L6569" s="500" t="s">
        <v>27724</v>
      </c>
      <c r="M6569" s="500" t="s">
        <v>2307</v>
      </c>
      <c r="N6569" s="500" t="s">
        <v>19224</v>
      </c>
    </row>
    <row r="6570" spans="1:14">
      <c r="A6570" s="500" t="s">
        <v>686</v>
      </c>
      <c r="B6570" s="500" t="s">
        <v>2858</v>
      </c>
      <c r="C6570" s="500" t="s">
        <v>2888</v>
      </c>
      <c r="D6570" s="500" t="s">
        <v>2889</v>
      </c>
      <c r="E6570" s="500" t="s">
        <v>11099</v>
      </c>
      <c r="F6570" s="500" t="s">
        <v>580</v>
      </c>
      <c r="G6570" s="500" t="s">
        <v>19225</v>
      </c>
      <c r="H6570" s="500" t="s">
        <v>18671</v>
      </c>
      <c r="I6570" s="500" t="s">
        <v>688</v>
      </c>
      <c r="J6570" s="500" t="s">
        <v>689</v>
      </c>
      <c r="K6570" s="500" t="s">
        <v>2306</v>
      </c>
      <c r="L6570" s="500" t="s">
        <v>27724</v>
      </c>
      <c r="M6570" s="500" t="s">
        <v>2307</v>
      </c>
      <c r="N6570" s="500" t="s">
        <v>19226</v>
      </c>
    </row>
    <row r="6571" spans="1:14">
      <c r="A6571" s="500" t="s">
        <v>686</v>
      </c>
      <c r="B6571" s="500" t="s">
        <v>2858</v>
      </c>
      <c r="C6571" s="500" t="s">
        <v>2888</v>
      </c>
      <c r="D6571" s="500" t="s">
        <v>2889</v>
      </c>
      <c r="E6571" s="500" t="s">
        <v>11099</v>
      </c>
      <c r="F6571" s="500" t="s">
        <v>580</v>
      </c>
      <c r="G6571" s="500" t="s">
        <v>19227</v>
      </c>
      <c r="H6571" s="500" t="s">
        <v>18925</v>
      </c>
      <c r="I6571" s="500" t="s">
        <v>688</v>
      </c>
      <c r="J6571" s="500" t="s">
        <v>689</v>
      </c>
      <c r="K6571" s="500" t="s">
        <v>2306</v>
      </c>
      <c r="L6571" s="500" t="s">
        <v>27724</v>
      </c>
      <c r="M6571" s="500" t="s">
        <v>2307</v>
      </c>
      <c r="N6571" s="500" t="s">
        <v>19228</v>
      </c>
    </row>
    <row r="6572" spans="1:14">
      <c r="A6572" s="500" t="s">
        <v>686</v>
      </c>
      <c r="B6572" s="500" t="s">
        <v>2858</v>
      </c>
      <c r="C6572" s="500" t="s">
        <v>2888</v>
      </c>
      <c r="D6572" s="500" t="s">
        <v>2889</v>
      </c>
      <c r="E6572" s="500" t="s">
        <v>11099</v>
      </c>
      <c r="F6572" s="500" t="s">
        <v>580</v>
      </c>
      <c r="G6572" s="500" t="s">
        <v>19229</v>
      </c>
      <c r="H6572" s="500" t="s">
        <v>19230</v>
      </c>
      <c r="I6572" s="500" t="s">
        <v>688</v>
      </c>
      <c r="J6572" s="500" t="s">
        <v>689</v>
      </c>
      <c r="K6572" s="500" t="s">
        <v>2306</v>
      </c>
      <c r="L6572" s="500" t="s">
        <v>27724</v>
      </c>
      <c r="M6572" s="500" t="s">
        <v>2307</v>
      </c>
      <c r="N6572" s="500" t="s">
        <v>19231</v>
      </c>
    </row>
    <row r="6573" spans="1:14">
      <c r="A6573" s="500" t="s">
        <v>686</v>
      </c>
      <c r="B6573" s="500" t="s">
        <v>2858</v>
      </c>
      <c r="C6573" s="500" t="s">
        <v>2888</v>
      </c>
      <c r="D6573" s="500" t="s">
        <v>2889</v>
      </c>
      <c r="E6573" s="500" t="s">
        <v>11099</v>
      </c>
      <c r="F6573" s="500" t="s">
        <v>580</v>
      </c>
      <c r="G6573" s="500" t="s">
        <v>19232</v>
      </c>
      <c r="H6573" s="500" t="s">
        <v>16202</v>
      </c>
      <c r="I6573" s="500" t="s">
        <v>688</v>
      </c>
      <c r="J6573" s="500" t="s">
        <v>689</v>
      </c>
      <c r="K6573" s="500" t="s">
        <v>2306</v>
      </c>
      <c r="L6573" s="500" t="s">
        <v>27724</v>
      </c>
      <c r="M6573" s="500" t="s">
        <v>2307</v>
      </c>
      <c r="N6573" s="500" t="s">
        <v>19233</v>
      </c>
    </row>
    <row r="6574" spans="1:14">
      <c r="A6574" s="500" t="s">
        <v>686</v>
      </c>
      <c r="B6574" s="500" t="s">
        <v>2858</v>
      </c>
      <c r="C6574" s="500" t="s">
        <v>2888</v>
      </c>
      <c r="D6574" s="500" t="s">
        <v>2889</v>
      </c>
      <c r="E6574" s="500" t="s">
        <v>11099</v>
      </c>
      <c r="F6574" s="500" t="s">
        <v>580</v>
      </c>
      <c r="G6574" s="500" t="s">
        <v>19234</v>
      </c>
      <c r="H6574" s="500" t="s">
        <v>16455</v>
      </c>
      <c r="I6574" s="500" t="s">
        <v>688</v>
      </c>
      <c r="J6574" s="500" t="s">
        <v>689</v>
      </c>
      <c r="K6574" s="500" t="s">
        <v>2306</v>
      </c>
      <c r="L6574" s="500" t="s">
        <v>27724</v>
      </c>
      <c r="M6574" s="500" t="s">
        <v>2307</v>
      </c>
      <c r="N6574" s="500" t="s">
        <v>19235</v>
      </c>
    </row>
    <row r="6575" spans="1:14">
      <c r="A6575" s="500" t="s">
        <v>686</v>
      </c>
      <c r="B6575" s="500" t="s">
        <v>2858</v>
      </c>
      <c r="C6575" s="500" t="s">
        <v>2888</v>
      </c>
      <c r="D6575" s="500" t="s">
        <v>2889</v>
      </c>
      <c r="E6575" s="500" t="s">
        <v>11099</v>
      </c>
      <c r="F6575" s="500" t="s">
        <v>580</v>
      </c>
      <c r="G6575" s="500" t="s">
        <v>19236</v>
      </c>
      <c r="H6575" s="500" t="s">
        <v>2887</v>
      </c>
      <c r="I6575" s="500" t="s">
        <v>688</v>
      </c>
      <c r="J6575" s="500" t="s">
        <v>689</v>
      </c>
      <c r="K6575" s="500" t="s">
        <v>2306</v>
      </c>
      <c r="L6575" s="500" t="s">
        <v>27724</v>
      </c>
      <c r="M6575" s="500" t="s">
        <v>2307</v>
      </c>
      <c r="N6575" s="500" t="s">
        <v>19237</v>
      </c>
    </row>
    <row r="6576" spans="1:14">
      <c r="A6576" s="500" t="s">
        <v>686</v>
      </c>
      <c r="B6576" s="500" t="s">
        <v>2858</v>
      </c>
      <c r="C6576" s="500" t="s">
        <v>2888</v>
      </c>
      <c r="D6576" s="500" t="s">
        <v>2889</v>
      </c>
      <c r="E6576" s="500" t="s">
        <v>11099</v>
      </c>
      <c r="F6576" s="500" t="s">
        <v>580</v>
      </c>
      <c r="G6576" s="500" t="s">
        <v>19238</v>
      </c>
      <c r="H6576" s="500" t="s">
        <v>11359</v>
      </c>
      <c r="I6576" s="500" t="s">
        <v>688</v>
      </c>
      <c r="J6576" s="500" t="s">
        <v>689</v>
      </c>
      <c r="K6576" s="500" t="s">
        <v>2306</v>
      </c>
      <c r="L6576" s="500" t="s">
        <v>27724</v>
      </c>
      <c r="M6576" s="500" t="s">
        <v>2307</v>
      </c>
      <c r="N6576" s="500" t="s">
        <v>19239</v>
      </c>
    </row>
    <row r="6577" spans="1:14">
      <c r="A6577" s="500" t="s">
        <v>686</v>
      </c>
      <c r="B6577" s="500" t="s">
        <v>2858</v>
      </c>
      <c r="C6577" s="500" t="s">
        <v>2888</v>
      </c>
      <c r="D6577" s="500" t="s">
        <v>2889</v>
      </c>
      <c r="E6577" s="500" t="s">
        <v>11099</v>
      </c>
      <c r="F6577" s="500" t="s">
        <v>580</v>
      </c>
      <c r="G6577" s="500" t="s">
        <v>19240</v>
      </c>
      <c r="H6577" s="500" t="s">
        <v>11569</v>
      </c>
      <c r="I6577" s="500" t="s">
        <v>688</v>
      </c>
      <c r="J6577" s="500" t="s">
        <v>689</v>
      </c>
      <c r="K6577" s="500" t="s">
        <v>2306</v>
      </c>
      <c r="L6577" s="500" t="s">
        <v>27724</v>
      </c>
      <c r="M6577" s="500" t="s">
        <v>2307</v>
      </c>
      <c r="N6577" s="500" t="s">
        <v>19241</v>
      </c>
    </row>
    <row r="6578" spans="1:14">
      <c r="A6578" s="500" t="s">
        <v>686</v>
      </c>
      <c r="B6578" s="500" t="s">
        <v>2858</v>
      </c>
      <c r="C6578" s="500" t="s">
        <v>2888</v>
      </c>
      <c r="D6578" s="500" t="s">
        <v>2889</v>
      </c>
      <c r="E6578" s="500" t="s">
        <v>11099</v>
      </c>
      <c r="F6578" s="500" t="s">
        <v>580</v>
      </c>
      <c r="G6578" s="500" t="s">
        <v>19242</v>
      </c>
      <c r="H6578" s="500" t="s">
        <v>17460</v>
      </c>
      <c r="I6578" s="500" t="s">
        <v>688</v>
      </c>
      <c r="J6578" s="500" t="s">
        <v>689</v>
      </c>
      <c r="K6578" s="500" t="s">
        <v>2306</v>
      </c>
      <c r="L6578" s="500" t="s">
        <v>27724</v>
      </c>
      <c r="M6578" s="500" t="s">
        <v>2307</v>
      </c>
      <c r="N6578" s="500" t="s">
        <v>19243</v>
      </c>
    </row>
    <row r="6579" spans="1:14">
      <c r="A6579" s="500" t="s">
        <v>686</v>
      </c>
      <c r="B6579" s="500" t="s">
        <v>2858</v>
      </c>
      <c r="C6579" s="500" t="s">
        <v>2888</v>
      </c>
      <c r="D6579" s="500" t="s">
        <v>2889</v>
      </c>
      <c r="E6579" s="500" t="s">
        <v>11099</v>
      </c>
      <c r="F6579" s="500" t="s">
        <v>580</v>
      </c>
      <c r="G6579" s="500" t="s">
        <v>19244</v>
      </c>
      <c r="H6579" s="500" t="s">
        <v>17712</v>
      </c>
      <c r="I6579" s="500" t="s">
        <v>688</v>
      </c>
      <c r="J6579" s="500" t="s">
        <v>689</v>
      </c>
      <c r="K6579" s="500" t="s">
        <v>2306</v>
      </c>
      <c r="L6579" s="500" t="s">
        <v>27724</v>
      </c>
      <c r="M6579" s="500" t="s">
        <v>2307</v>
      </c>
      <c r="N6579" s="500" t="s">
        <v>19245</v>
      </c>
    </row>
    <row r="6580" spans="1:14">
      <c r="A6580" s="500" t="s">
        <v>686</v>
      </c>
      <c r="B6580" s="500" t="s">
        <v>2858</v>
      </c>
      <c r="C6580" s="500" t="s">
        <v>2888</v>
      </c>
      <c r="D6580" s="500" t="s">
        <v>2889</v>
      </c>
      <c r="E6580" s="500" t="s">
        <v>11099</v>
      </c>
      <c r="F6580" s="500" t="s">
        <v>580</v>
      </c>
      <c r="G6580" s="500" t="s">
        <v>19246</v>
      </c>
      <c r="H6580" s="500" t="s">
        <v>17964</v>
      </c>
      <c r="I6580" s="500" t="s">
        <v>688</v>
      </c>
      <c r="J6580" s="500" t="s">
        <v>689</v>
      </c>
      <c r="K6580" s="500" t="s">
        <v>2306</v>
      </c>
      <c r="L6580" s="500" t="s">
        <v>27724</v>
      </c>
      <c r="M6580" s="500" t="s">
        <v>2307</v>
      </c>
      <c r="N6580" s="500" t="s">
        <v>19247</v>
      </c>
    </row>
    <row r="6581" spans="1:14">
      <c r="A6581" s="500" t="s">
        <v>686</v>
      </c>
      <c r="B6581" s="500" t="s">
        <v>2858</v>
      </c>
      <c r="C6581" s="500" t="s">
        <v>2888</v>
      </c>
      <c r="D6581" s="500" t="s">
        <v>2889</v>
      </c>
      <c r="E6581" s="500" t="s">
        <v>11099</v>
      </c>
      <c r="F6581" s="500" t="s">
        <v>580</v>
      </c>
      <c r="G6581" s="500" t="s">
        <v>19248</v>
      </c>
      <c r="H6581" s="500" t="s">
        <v>18216</v>
      </c>
      <c r="I6581" s="500" t="s">
        <v>688</v>
      </c>
      <c r="J6581" s="500" t="s">
        <v>689</v>
      </c>
      <c r="K6581" s="500" t="s">
        <v>2306</v>
      </c>
      <c r="L6581" s="500" t="s">
        <v>27724</v>
      </c>
      <c r="M6581" s="500" t="s">
        <v>2307</v>
      </c>
      <c r="N6581" s="500" t="s">
        <v>19249</v>
      </c>
    </row>
    <row r="6582" spans="1:14">
      <c r="A6582" s="500" t="s">
        <v>686</v>
      </c>
      <c r="B6582" s="500" t="s">
        <v>2858</v>
      </c>
      <c r="C6582" s="500" t="s">
        <v>2888</v>
      </c>
      <c r="D6582" s="500" t="s">
        <v>2889</v>
      </c>
      <c r="E6582" s="500" t="s">
        <v>11099</v>
      </c>
      <c r="F6582" s="500" t="s">
        <v>580</v>
      </c>
      <c r="G6582" s="500" t="s">
        <v>19250</v>
      </c>
      <c r="H6582" s="500" t="s">
        <v>18469</v>
      </c>
      <c r="I6582" s="500" t="s">
        <v>688</v>
      </c>
      <c r="J6582" s="500" t="s">
        <v>689</v>
      </c>
      <c r="K6582" s="500" t="s">
        <v>2306</v>
      </c>
      <c r="L6582" s="500" t="s">
        <v>27724</v>
      </c>
      <c r="M6582" s="500" t="s">
        <v>2307</v>
      </c>
      <c r="N6582" s="500" t="s">
        <v>19251</v>
      </c>
    </row>
    <row r="6583" spans="1:14">
      <c r="A6583" s="500" t="s">
        <v>686</v>
      </c>
      <c r="B6583" s="500" t="s">
        <v>2858</v>
      </c>
      <c r="C6583" s="500" t="s">
        <v>2888</v>
      </c>
      <c r="D6583" s="500" t="s">
        <v>2889</v>
      </c>
      <c r="E6583" s="500" t="s">
        <v>11099</v>
      </c>
      <c r="F6583" s="500" t="s">
        <v>580</v>
      </c>
      <c r="G6583" s="500" t="s">
        <v>19252</v>
      </c>
      <c r="H6583" s="500" t="s">
        <v>18722</v>
      </c>
      <c r="I6583" s="500" t="s">
        <v>688</v>
      </c>
      <c r="J6583" s="500" t="s">
        <v>689</v>
      </c>
      <c r="K6583" s="500" t="s">
        <v>2306</v>
      </c>
      <c r="L6583" s="500" t="s">
        <v>27724</v>
      </c>
      <c r="M6583" s="500" t="s">
        <v>2307</v>
      </c>
      <c r="N6583" s="500" t="s">
        <v>19253</v>
      </c>
    </row>
    <row r="6584" spans="1:14">
      <c r="A6584" s="500" t="s">
        <v>686</v>
      </c>
      <c r="B6584" s="500" t="s">
        <v>2858</v>
      </c>
      <c r="C6584" s="500" t="s">
        <v>2888</v>
      </c>
      <c r="D6584" s="500" t="s">
        <v>2889</v>
      </c>
      <c r="E6584" s="500" t="s">
        <v>11099</v>
      </c>
      <c r="F6584" s="500" t="s">
        <v>580</v>
      </c>
      <c r="G6584" s="500" t="s">
        <v>19254</v>
      </c>
      <c r="H6584" s="500" t="s">
        <v>18976</v>
      </c>
      <c r="I6584" s="500" t="s">
        <v>688</v>
      </c>
      <c r="J6584" s="500" t="s">
        <v>689</v>
      </c>
      <c r="K6584" s="500" t="s">
        <v>2306</v>
      </c>
      <c r="L6584" s="500" t="s">
        <v>27724</v>
      </c>
      <c r="M6584" s="500" t="s">
        <v>2307</v>
      </c>
      <c r="N6584" s="500" t="s">
        <v>19255</v>
      </c>
    </row>
    <row r="6585" spans="1:14">
      <c r="A6585" s="500" t="s">
        <v>686</v>
      </c>
      <c r="B6585" s="500" t="s">
        <v>2858</v>
      </c>
      <c r="C6585" s="500" t="s">
        <v>2888</v>
      </c>
      <c r="D6585" s="500" t="s">
        <v>2889</v>
      </c>
      <c r="E6585" s="500" t="s">
        <v>11099</v>
      </c>
      <c r="F6585" s="500" t="s">
        <v>580</v>
      </c>
      <c r="G6585" s="500" t="s">
        <v>19256</v>
      </c>
      <c r="H6585" s="500" t="s">
        <v>16202</v>
      </c>
      <c r="I6585" s="500" t="s">
        <v>688</v>
      </c>
      <c r="J6585" s="500" t="s">
        <v>689</v>
      </c>
      <c r="K6585" s="500" t="s">
        <v>2306</v>
      </c>
      <c r="L6585" s="500" t="s">
        <v>27724</v>
      </c>
      <c r="M6585" s="500" t="s">
        <v>2307</v>
      </c>
      <c r="N6585" s="500" t="s">
        <v>19257</v>
      </c>
    </row>
    <row r="6586" spans="1:14">
      <c r="A6586" s="500" t="s">
        <v>686</v>
      </c>
      <c r="B6586" s="500" t="s">
        <v>2858</v>
      </c>
      <c r="C6586" s="500" t="s">
        <v>2888</v>
      </c>
      <c r="D6586" s="500" t="s">
        <v>2889</v>
      </c>
      <c r="E6586" s="500" t="s">
        <v>11099</v>
      </c>
      <c r="F6586" s="500" t="s">
        <v>580</v>
      </c>
      <c r="G6586" s="500" t="s">
        <v>19258</v>
      </c>
      <c r="H6586" s="500" t="s">
        <v>16455</v>
      </c>
      <c r="I6586" s="500" t="s">
        <v>688</v>
      </c>
      <c r="J6586" s="500" t="s">
        <v>689</v>
      </c>
      <c r="K6586" s="500" t="s">
        <v>2306</v>
      </c>
      <c r="L6586" s="500" t="s">
        <v>27724</v>
      </c>
      <c r="M6586" s="500" t="s">
        <v>2307</v>
      </c>
      <c r="N6586" s="500" t="s">
        <v>19259</v>
      </c>
    </row>
    <row r="6587" spans="1:14">
      <c r="A6587" s="500" t="s">
        <v>686</v>
      </c>
      <c r="B6587" s="500" t="s">
        <v>2858</v>
      </c>
      <c r="C6587" s="500" t="s">
        <v>2888</v>
      </c>
      <c r="D6587" s="500" t="s">
        <v>2889</v>
      </c>
      <c r="E6587" s="500" t="s">
        <v>11099</v>
      </c>
      <c r="F6587" s="500" t="s">
        <v>580</v>
      </c>
      <c r="G6587" s="500" t="s">
        <v>19260</v>
      </c>
      <c r="H6587" s="500" t="s">
        <v>2887</v>
      </c>
      <c r="I6587" s="500" t="s">
        <v>688</v>
      </c>
      <c r="J6587" s="500" t="s">
        <v>689</v>
      </c>
      <c r="K6587" s="500" t="s">
        <v>2306</v>
      </c>
      <c r="L6587" s="500" t="s">
        <v>27724</v>
      </c>
      <c r="M6587" s="500" t="s">
        <v>2307</v>
      </c>
      <c r="N6587" s="500" t="s">
        <v>19261</v>
      </c>
    </row>
    <row r="6588" spans="1:14">
      <c r="A6588" s="500" t="s">
        <v>686</v>
      </c>
      <c r="B6588" s="500" t="s">
        <v>2858</v>
      </c>
      <c r="C6588" s="500" t="s">
        <v>2888</v>
      </c>
      <c r="D6588" s="500" t="s">
        <v>2889</v>
      </c>
      <c r="E6588" s="500" t="s">
        <v>11099</v>
      </c>
      <c r="F6588" s="500" t="s">
        <v>580</v>
      </c>
      <c r="G6588" s="500" t="s">
        <v>19262</v>
      </c>
      <c r="H6588" s="500" t="s">
        <v>11359</v>
      </c>
      <c r="I6588" s="500" t="s">
        <v>688</v>
      </c>
      <c r="J6588" s="500" t="s">
        <v>689</v>
      </c>
      <c r="K6588" s="500" t="s">
        <v>2306</v>
      </c>
      <c r="L6588" s="500" t="s">
        <v>27724</v>
      </c>
      <c r="M6588" s="500" t="s">
        <v>2307</v>
      </c>
      <c r="N6588" s="500" t="s">
        <v>19263</v>
      </c>
    </row>
    <row r="6589" spans="1:14">
      <c r="A6589" s="500" t="s">
        <v>686</v>
      </c>
      <c r="B6589" s="500" t="s">
        <v>2858</v>
      </c>
      <c r="C6589" s="500" t="s">
        <v>2888</v>
      </c>
      <c r="D6589" s="500" t="s">
        <v>2889</v>
      </c>
      <c r="E6589" s="500" t="s">
        <v>11099</v>
      </c>
      <c r="F6589" s="500" t="s">
        <v>580</v>
      </c>
      <c r="G6589" s="500" t="s">
        <v>19264</v>
      </c>
      <c r="H6589" s="500" t="s">
        <v>11569</v>
      </c>
      <c r="I6589" s="500" t="s">
        <v>688</v>
      </c>
      <c r="J6589" s="500" t="s">
        <v>689</v>
      </c>
      <c r="K6589" s="500" t="s">
        <v>2306</v>
      </c>
      <c r="L6589" s="500" t="s">
        <v>27724</v>
      </c>
      <c r="M6589" s="500" t="s">
        <v>2307</v>
      </c>
      <c r="N6589" s="500" t="s">
        <v>19265</v>
      </c>
    </row>
    <row r="6590" spans="1:14">
      <c r="A6590" s="500" t="s">
        <v>686</v>
      </c>
      <c r="B6590" s="500" t="s">
        <v>2858</v>
      </c>
      <c r="C6590" s="500" t="s">
        <v>2888</v>
      </c>
      <c r="D6590" s="500" t="s">
        <v>2889</v>
      </c>
      <c r="E6590" s="500" t="s">
        <v>11099</v>
      </c>
      <c r="F6590" s="500" t="s">
        <v>580</v>
      </c>
      <c r="G6590" s="500" t="s">
        <v>19266</v>
      </c>
      <c r="H6590" s="500" t="s">
        <v>17460</v>
      </c>
      <c r="I6590" s="500" t="s">
        <v>688</v>
      </c>
      <c r="J6590" s="500" t="s">
        <v>689</v>
      </c>
      <c r="K6590" s="500" t="s">
        <v>2306</v>
      </c>
      <c r="L6590" s="500" t="s">
        <v>27724</v>
      </c>
      <c r="M6590" s="500" t="s">
        <v>2307</v>
      </c>
      <c r="N6590" s="500" t="s">
        <v>19267</v>
      </c>
    </row>
    <row r="6591" spans="1:14">
      <c r="A6591" s="500" t="s">
        <v>686</v>
      </c>
      <c r="B6591" s="500" t="s">
        <v>2858</v>
      </c>
      <c r="C6591" s="500" t="s">
        <v>2888</v>
      </c>
      <c r="D6591" s="500" t="s">
        <v>2889</v>
      </c>
      <c r="E6591" s="500" t="s">
        <v>11099</v>
      </c>
      <c r="F6591" s="500" t="s">
        <v>580</v>
      </c>
      <c r="G6591" s="500" t="s">
        <v>19268</v>
      </c>
      <c r="H6591" s="500" t="s">
        <v>17712</v>
      </c>
      <c r="I6591" s="500" t="s">
        <v>688</v>
      </c>
      <c r="J6591" s="500" t="s">
        <v>689</v>
      </c>
      <c r="K6591" s="500" t="s">
        <v>2306</v>
      </c>
      <c r="L6591" s="500" t="s">
        <v>27724</v>
      </c>
      <c r="M6591" s="500" t="s">
        <v>2307</v>
      </c>
      <c r="N6591" s="500" t="s">
        <v>19269</v>
      </c>
    </row>
    <row r="6592" spans="1:14">
      <c r="A6592" s="500" t="s">
        <v>686</v>
      </c>
      <c r="B6592" s="500" t="s">
        <v>2858</v>
      </c>
      <c r="C6592" s="500" t="s">
        <v>2888</v>
      </c>
      <c r="D6592" s="500" t="s">
        <v>2889</v>
      </c>
      <c r="E6592" s="500" t="s">
        <v>11099</v>
      </c>
      <c r="F6592" s="500" t="s">
        <v>580</v>
      </c>
      <c r="G6592" s="500" t="s">
        <v>19270</v>
      </c>
      <c r="H6592" s="500" t="s">
        <v>17964</v>
      </c>
      <c r="I6592" s="500" t="s">
        <v>688</v>
      </c>
      <c r="J6592" s="500" t="s">
        <v>689</v>
      </c>
      <c r="K6592" s="500" t="s">
        <v>2306</v>
      </c>
      <c r="L6592" s="500" t="s">
        <v>27724</v>
      </c>
      <c r="M6592" s="500" t="s">
        <v>2307</v>
      </c>
      <c r="N6592" s="500" t="s">
        <v>19271</v>
      </c>
    </row>
    <row r="6593" spans="1:14">
      <c r="A6593" s="500" t="s">
        <v>686</v>
      </c>
      <c r="B6593" s="500" t="s">
        <v>2858</v>
      </c>
      <c r="C6593" s="500" t="s">
        <v>2888</v>
      </c>
      <c r="D6593" s="500" t="s">
        <v>2889</v>
      </c>
      <c r="E6593" s="500" t="s">
        <v>11099</v>
      </c>
      <c r="F6593" s="500" t="s">
        <v>580</v>
      </c>
      <c r="G6593" s="500" t="s">
        <v>19272</v>
      </c>
      <c r="H6593" s="500" t="s">
        <v>18216</v>
      </c>
      <c r="I6593" s="500" t="s">
        <v>688</v>
      </c>
      <c r="J6593" s="500" t="s">
        <v>689</v>
      </c>
      <c r="K6593" s="500" t="s">
        <v>2306</v>
      </c>
      <c r="L6593" s="500" t="s">
        <v>27724</v>
      </c>
      <c r="M6593" s="500" t="s">
        <v>2307</v>
      </c>
      <c r="N6593" s="500" t="s">
        <v>19273</v>
      </c>
    </row>
    <row r="6594" spans="1:14">
      <c r="A6594" s="500" t="s">
        <v>686</v>
      </c>
      <c r="B6594" s="500" t="s">
        <v>2858</v>
      </c>
      <c r="C6594" s="500" t="s">
        <v>2888</v>
      </c>
      <c r="D6594" s="500" t="s">
        <v>2889</v>
      </c>
      <c r="E6594" s="500" t="s">
        <v>11099</v>
      </c>
      <c r="F6594" s="500" t="s">
        <v>580</v>
      </c>
      <c r="G6594" s="500" t="s">
        <v>19274</v>
      </c>
      <c r="H6594" s="500" t="s">
        <v>18469</v>
      </c>
      <c r="I6594" s="500" t="s">
        <v>688</v>
      </c>
      <c r="J6594" s="500" t="s">
        <v>689</v>
      </c>
      <c r="K6594" s="500" t="s">
        <v>2306</v>
      </c>
      <c r="L6594" s="500" t="s">
        <v>27724</v>
      </c>
      <c r="M6594" s="500" t="s">
        <v>2307</v>
      </c>
      <c r="N6594" s="500" t="s">
        <v>19275</v>
      </c>
    </row>
    <row r="6595" spans="1:14">
      <c r="A6595" s="500" t="s">
        <v>686</v>
      </c>
      <c r="B6595" s="500" t="s">
        <v>2858</v>
      </c>
      <c r="C6595" s="500" t="s">
        <v>2888</v>
      </c>
      <c r="D6595" s="500" t="s">
        <v>2889</v>
      </c>
      <c r="E6595" s="500" t="s">
        <v>11099</v>
      </c>
      <c r="F6595" s="500" t="s">
        <v>580</v>
      </c>
      <c r="G6595" s="500" t="s">
        <v>19276</v>
      </c>
      <c r="H6595" s="500" t="s">
        <v>18722</v>
      </c>
      <c r="I6595" s="500" t="s">
        <v>688</v>
      </c>
      <c r="J6595" s="500" t="s">
        <v>689</v>
      </c>
      <c r="K6595" s="500" t="s">
        <v>2306</v>
      </c>
      <c r="L6595" s="500" t="s">
        <v>27724</v>
      </c>
      <c r="M6595" s="500" t="s">
        <v>2307</v>
      </c>
      <c r="N6595" s="500" t="s">
        <v>19277</v>
      </c>
    </row>
    <row r="6596" spans="1:14">
      <c r="A6596" s="500" t="s">
        <v>686</v>
      </c>
      <c r="B6596" s="500" t="s">
        <v>2858</v>
      </c>
      <c r="C6596" s="500" t="s">
        <v>2888</v>
      </c>
      <c r="D6596" s="500" t="s">
        <v>2889</v>
      </c>
      <c r="E6596" s="500" t="s">
        <v>11099</v>
      </c>
      <c r="F6596" s="500" t="s">
        <v>580</v>
      </c>
      <c r="G6596" s="500" t="s">
        <v>19278</v>
      </c>
      <c r="H6596" s="500" t="s">
        <v>18976</v>
      </c>
      <c r="I6596" s="500" t="s">
        <v>688</v>
      </c>
      <c r="J6596" s="500" t="s">
        <v>689</v>
      </c>
      <c r="K6596" s="500" t="s">
        <v>2306</v>
      </c>
      <c r="L6596" s="500" t="s">
        <v>27724</v>
      </c>
      <c r="M6596" s="500" t="s">
        <v>2307</v>
      </c>
      <c r="N6596" s="500" t="s">
        <v>19279</v>
      </c>
    </row>
    <row r="6597" spans="1:14">
      <c r="A6597" s="500" t="s">
        <v>686</v>
      </c>
      <c r="B6597" s="500" t="s">
        <v>2858</v>
      </c>
      <c r="C6597" s="500" t="s">
        <v>2888</v>
      </c>
      <c r="D6597" s="500" t="s">
        <v>2889</v>
      </c>
      <c r="E6597" s="500" t="s">
        <v>11099</v>
      </c>
      <c r="F6597" s="500" t="s">
        <v>580</v>
      </c>
      <c r="G6597" s="500" t="s">
        <v>19280</v>
      </c>
      <c r="H6597" s="500" t="s">
        <v>19281</v>
      </c>
      <c r="I6597" s="500" t="s">
        <v>688</v>
      </c>
      <c r="J6597" s="500" t="s">
        <v>689</v>
      </c>
      <c r="K6597" s="500" t="s">
        <v>2306</v>
      </c>
      <c r="L6597" s="500" t="s">
        <v>27724</v>
      </c>
      <c r="M6597" s="500" t="s">
        <v>2307</v>
      </c>
      <c r="N6597" s="500" t="s">
        <v>19282</v>
      </c>
    </row>
    <row r="6598" spans="1:14">
      <c r="A6598" s="500" t="s">
        <v>686</v>
      </c>
      <c r="B6598" s="500" t="s">
        <v>2858</v>
      </c>
      <c r="C6598" s="500" t="s">
        <v>2888</v>
      </c>
      <c r="D6598" s="500" t="s">
        <v>2889</v>
      </c>
      <c r="E6598" s="500" t="s">
        <v>11099</v>
      </c>
      <c r="F6598" s="500" t="s">
        <v>580</v>
      </c>
      <c r="G6598" s="500" t="s">
        <v>19283</v>
      </c>
      <c r="H6598" s="500" t="s">
        <v>11825</v>
      </c>
      <c r="I6598" s="500" t="s">
        <v>688</v>
      </c>
      <c r="J6598" s="500" t="s">
        <v>689</v>
      </c>
      <c r="K6598" s="500" t="s">
        <v>2306</v>
      </c>
      <c r="L6598" s="500" t="s">
        <v>27724</v>
      </c>
      <c r="M6598" s="500" t="s">
        <v>2307</v>
      </c>
      <c r="N6598" s="500" t="s">
        <v>19284</v>
      </c>
    </row>
    <row r="6599" spans="1:14">
      <c r="A6599" s="500" t="s">
        <v>686</v>
      </c>
      <c r="B6599" s="500" t="s">
        <v>2858</v>
      </c>
      <c r="C6599" s="500" t="s">
        <v>2888</v>
      </c>
      <c r="D6599" s="500" t="s">
        <v>2889</v>
      </c>
      <c r="E6599" s="500" t="s">
        <v>11099</v>
      </c>
      <c r="F6599" s="500" t="s">
        <v>580</v>
      </c>
      <c r="G6599" s="500" t="s">
        <v>19285</v>
      </c>
      <c r="H6599" s="500" t="s">
        <v>11049</v>
      </c>
      <c r="I6599" s="500" t="s">
        <v>688</v>
      </c>
      <c r="J6599" s="500" t="s">
        <v>689</v>
      </c>
      <c r="K6599" s="500" t="s">
        <v>2306</v>
      </c>
      <c r="L6599" s="500" t="s">
        <v>27724</v>
      </c>
      <c r="M6599" s="500" t="s">
        <v>2307</v>
      </c>
      <c r="N6599" s="500" t="s">
        <v>19286</v>
      </c>
    </row>
    <row r="6600" spans="1:14">
      <c r="A6600" s="500" t="s">
        <v>686</v>
      </c>
      <c r="B6600" s="500" t="s">
        <v>2858</v>
      </c>
      <c r="C6600" s="500" t="s">
        <v>2888</v>
      </c>
      <c r="D6600" s="500" t="s">
        <v>2889</v>
      </c>
      <c r="E6600" s="500" t="s">
        <v>11099</v>
      </c>
      <c r="F6600" s="500" t="s">
        <v>580</v>
      </c>
      <c r="G6600" s="500" t="s">
        <v>19287</v>
      </c>
      <c r="H6600" s="500" t="s">
        <v>14269</v>
      </c>
      <c r="I6600" s="500" t="s">
        <v>688</v>
      </c>
      <c r="J6600" s="500" t="s">
        <v>689</v>
      </c>
      <c r="K6600" s="500" t="s">
        <v>2306</v>
      </c>
      <c r="L6600" s="500" t="s">
        <v>27724</v>
      </c>
      <c r="M6600" s="500" t="s">
        <v>2307</v>
      </c>
      <c r="N6600" s="500" t="s">
        <v>19288</v>
      </c>
    </row>
    <row r="6601" spans="1:14">
      <c r="A6601" s="500" t="s">
        <v>686</v>
      </c>
      <c r="B6601" s="500" t="s">
        <v>2858</v>
      </c>
      <c r="C6601" s="500" t="s">
        <v>2888</v>
      </c>
      <c r="D6601" s="500" t="s">
        <v>2889</v>
      </c>
      <c r="E6601" s="500" t="s">
        <v>11099</v>
      </c>
      <c r="F6601" s="500" t="s">
        <v>580</v>
      </c>
      <c r="G6601" s="500" t="s">
        <v>19289</v>
      </c>
      <c r="H6601" s="500" t="s">
        <v>6982</v>
      </c>
      <c r="I6601" s="500" t="s">
        <v>688</v>
      </c>
      <c r="J6601" s="500" t="s">
        <v>689</v>
      </c>
      <c r="K6601" s="500" t="s">
        <v>2306</v>
      </c>
      <c r="L6601" s="500" t="s">
        <v>27724</v>
      </c>
      <c r="M6601" s="500" t="s">
        <v>2307</v>
      </c>
      <c r="N6601" s="500" t="s">
        <v>19290</v>
      </c>
    </row>
    <row r="6602" spans="1:14">
      <c r="A6602" s="500" t="s">
        <v>686</v>
      </c>
      <c r="B6602" s="500" t="s">
        <v>2858</v>
      </c>
      <c r="C6602" s="500" t="s">
        <v>2888</v>
      </c>
      <c r="D6602" s="500" t="s">
        <v>2889</v>
      </c>
      <c r="E6602" s="500" t="s">
        <v>11099</v>
      </c>
      <c r="F6602" s="500" t="s">
        <v>580</v>
      </c>
      <c r="G6602" s="500" t="s">
        <v>19291</v>
      </c>
      <c r="H6602" s="500" t="s">
        <v>15296</v>
      </c>
      <c r="I6602" s="500" t="s">
        <v>688</v>
      </c>
      <c r="J6602" s="500" t="s">
        <v>689</v>
      </c>
      <c r="K6602" s="500" t="s">
        <v>2306</v>
      </c>
      <c r="L6602" s="500" t="s">
        <v>27724</v>
      </c>
      <c r="M6602" s="500" t="s">
        <v>2307</v>
      </c>
      <c r="N6602" s="500" t="s">
        <v>19292</v>
      </c>
    </row>
    <row r="6603" spans="1:14">
      <c r="A6603" s="500" t="s">
        <v>686</v>
      </c>
      <c r="B6603" s="500" t="s">
        <v>2858</v>
      </c>
      <c r="C6603" s="500" t="s">
        <v>2888</v>
      </c>
      <c r="D6603" s="500" t="s">
        <v>2889</v>
      </c>
      <c r="E6603" s="500" t="s">
        <v>11099</v>
      </c>
      <c r="F6603" s="500" t="s">
        <v>580</v>
      </c>
      <c r="G6603" s="500" t="s">
        <v>19293</v>
      </c>
      <c r="H6603" s="500" t="s">
        <v>11306</v>
      </c>
      <c r="I6603" s="500" t="s">
        <v>688</v>
      </c>
      <c r="J6603" s="500" t="s">
        <v>689</v>
      </c>
      <c r="K6603" s="500" t="s">
        <v>2306</v>
      </c>
      <c r="L6603" s="500" t="s">
        <v>27724</v>
      </c>
      <c r="M6603" s="500" t="s">
        <v>2307</v>
      </c>
      <c r="N6603" s="500" t="s">
        <v>19294</v>
      </c>
    </row>
    <row r="6604" spans="1:14">
      <c r="A6604" s="500" t="s">
        <v>686</v>
      </c>
      <c r="B6604" s="500" t="s">
        <v>2858</v>
      </c>
      <c r="C6604" s="500" t="s">
        <v>2888</v>
      </c>
      <c r="D6604" s="500" t="s">
        <v>2889</v>
      </c>
      <c r="E6604" s="500" t="s">
        <v>11099</v>
      </c>
      <c r="F6604" s="500" t="s">
        <v>580</v>
      </c>
      <c r="G6604" s="500" t="s">
        <v>19295</v>
      </c>
      <c r="H6604" s="500" t="s">
        <v>14247</v>
      </c>
      <c r="I6604" s="500" t="s">
        <v>688</v>
      </c>
      <c r="J6604" s="500" t="s">
        <v>689</v>
      </c>
      <c r="K6604" s="500" t="s">
        <v>2306</v>
      </c>
      <c r="L6604" s="500" t="s">
        <v>27724</v>
      </c>
      <c r="M6604" s="500" t="s">
        <v>2307</v>
      </c>
      <c r="N6604" s="500" t="s">
        <v>19296</v>
      </c>
    </row>
    <row r="6605" spans="1:14">
      <c r="A6605" s="500" t="s">
        <v>686</v>
      </c>
      <c r="B6605" s="500" t="s">
        <v>2858</v>
      </c>
      <c r="C6605" s="500" t="s">
        <v>2888</v>
      </c>
      <c r="D6605" s="500" t="s">
        <v>2889</v>
      </c>
      <c r="E6605" s="500" t="s">
        <v>11099</v>
      </c>
      <c r="F6605" s="500" t="s">
        <v>580</v>
      </c>
      <c r="G6605" s="500" t="s">
        <v>19297</v>
      </c>
      <c r="H6605" s="500" t="s">
        <v>3978</v>
      </c>
      <c r="I6605" s="500" t="s">
        <v>688</v>
      </c>
      <c r="J6605" s="500" t="s">
        <v>689</v>
      </c>
      <c r="K6605" s="500" t="s">
        <v>2306</v>
      </c>
      <c r="L6605" s="500" t="s">
        <v>27724</v>
      </c>
      <c r="M6605" s="500" t="s">
        <v>2307</v>
      </c>
      <c r="N6605" s="500" t="s">
        <v>19298</v>
      </c>
    </row>
    <row r="6606" spans="1:14">
      <c r="A6606" s="500" t="s">
        <v>686</v>
      </c>
      <c r="B6606" s="500" t="s">
        <v>2858</v>
      </c>
      <c r="C6606" s="500" t="s">
        <v>2888</v>
      </c>
      <c r="D6606" s="500" t="s">
        <v>2889</v>
      </c>
      <c r="E6606" s="500" t="s">
        <v>11099</v>
      </c>
      <c r="F6606" s="500" t="s">
        <v>580</v>
      </c>
      <c r="G6606" s="500" t="s">
        <v>19299</v>
      </c>
      <c r="H6606" s="500" t="s">
        <v>3890</v>
      </c>
      <c r="I6606" s="500" t="s">
        <v>688</v>
      </c>
      <c r="J6606" s="500" t="s">
        <v>689</v>
      </c>
      <c r="K6606" s="500" t="s">
        <v>2306</v>
      </c>
      <c r="L6606" s="500" t="s">
        <v>27724</v>
      </c>
      <c r="M6606" s="500" t="s">
        <v>2307</v>
      </c>
      <c r="N6606" s="500" t="s">
        <v>19300</v>
      </c>
    </row>
    <row r="6607" spans="1:14">
      <c r="A6607" s="500" t="s">
        <v>686</v>
      </c>
      <c r="B6607" s="500" t="s">
        <v>2858</v>
      </c>
      <c r="C6607" s="500" t="s">
        <v>2888</v>
      </c>
      <c r="D6607" s="500" t="s">
        <v>2889</v>
      </c>
      <c r="E6607" s="500" t="s">
        <v>11099</v>
      </c>
      <c r="F6607" s="500" t="s">
        <v>580</v>
      </c>
      <c r="G6607" s="500" t="s">
        <v>19301</v>
      </c>
      <c r="H6607" s="500" t="s">
        <v>2982</v>
      </c>
      <c r="I6607" s="500" t="s">
        <v>688</v>
      </c>
      <c r="J6607" s="500" t="s">
        <v>689</v>
      </c>
      <c r="K6607" s="500" t="s">
        <v>2306</v>
      </c>
      <c r="L6607" s="500" t="s">
        <v>27724</v>
      </c>
      <c r="M6607" s="500" t="s">
        <v>2307</v>
      </c>
      <c r="N6607" s="500" t="s">
        <v>19302</v>
      </c>
    </row>
    <row r="6608" spans="1:14">
      <c r="A6608" s="500" t="s">
        <v>686</v>
      </c>
      <c r="B6608" s="500" t="s">
        <v>2858</v>
      </c>
      <c r="C6608" s="500" t="s">
        <v>2888</v>
      </c>
      <c r="D6608" s="500" t="s">
        <v>2889</v>
      </c>
      <c r="E6608" s="500" t="s">
        <v>11099</v>
      </c>
      <c r="F6608" s="500" t="s">
        <v>580</v>
      </c>
      <c r="G6608" s="500" t="s">
        <v>19303</v>
      </c>
      <c r="H6608" s="500" t="s">
        <v>18773</v>
      </c>
      <c r="I6608" s="500" t="s">
        <v>688</v>
      </c>
      <c r="J6608" s="500" t="s">
        <v>689</v>
      </c>
      <c r="K6608" s="500" t="s">
        <v>2306</v>
      </c>
      <c r="L6608" s="500" t="s">
        <v>27724</v>
      </c>
      <c r="M6608" s="500" t="s">
        <v>2307</v>
      </c>
      <c r="N6608" s="500" t="s">
        <v>19304</v>
      </c>
    </row>
    <row r="6609" spans="1:14">
      <c r="A6609" s="500" t="s">
        <v>686</v>
      </c>
      <c r="B6609" s="500" t="s">
        <v>2858</v>
      </c>
      <c r="C6609" s="500" t="s">
        <v>2888</v>
      </c>
      <c r="D6609" s="500" t="s">
        <v>2889</v>
      </c>
      <c r="E6609" s="500" t="s">
        <v>11099</v>
      </c>
      <c r="F6609" s="500" t="s">
        <v>580</v>
      </c>
      <c r="G6609" s="500" t="s">
        <v>19305</v>
      </c>
      <c r="H6609" s="500" t="s">
        <v>19027</v>
      </c>
      <c r="I6609" s="500" t="s">
        <v>688</v>
      </c>
      <c r="J6609" s="500" t="s">
        <v>689</v>
      </c>
      <c r="K6609" s="500" t="s">
        <v>2306</v>
      </c>
      <c r="L6609" s="500" t="s">
        <v>27724</v>
      </c>
      <c r="M6609" s="500" t="s">
        <v>2307</v>
      </c>
      <c r="N6609" s="500" t="s">
        <v>19306</v>
      </c>
    </row>
    <row r="6610" spans="1:14">
      <c r="A6610" s="500" t="s">
        <v>686</v>
      </c>
      <c r="B6610" s="500" t="s">
        <v>2858</v>
      </c>
      <c r="C6610" s="500" t="s">
        <v>2888</v>
      </c>
      <c r="D6610" s="500" t="s">
        <v>2889</v>
      </c>
      <c r="E6610" s="500" t="s">
        <v>11099</v>
      </c>
      <c r="F6610" s="500" t="s">
        <v>580</v>
      </c>
      <c r="G6610" s="500" t="s">
        <v>19307</v>
      </c>
      <c r="H6610" s="500" t="s">
        <v>11825</v>
      </c>
      <c r="I6610" s="500" t="s">
        <v>688</v>
      </c>
      <c r="J6610" s="500" t="s">
        <v>689</v>
      </c>
      <c r="K6610" s="500" t="s">
        <v>2306</v>
      </c>
      <c r="L6610" s="500" t="s">
        <v>27724</v>
      </c>
      <c r="M6610" s="500" t="s">
        <v>2307</v>
      </c>
      <c r="N6610" s="500" t="s">
        <v>19308</v>
      </c>
    </row>
    <row r="6611" spans="1:14">
      <c r="A6611" s="500" t="s">
        <v>686</v>
      </c>
      <c r="B6611" s="500" t="s">
        <v>2858</v>
      </c>
      <c r="C6611" s="500" t="s">
        <v>2888</v>
      </c>
      <c r="D6611" s="500" t="s">
        <v>2889</v>
      </c>
      <c r="E6611" s="500" t="s">
        <v>11099</v>
      </c>
      <c r="F6611" s="500" t="s">
        <v>580</v>
      </c>
      <c r="G6611" s="500" t="s">
        <v>19309</v>
      </c>
      <c r="H6611" s="500" t="s">
        <v>11049</v>
      </c>
      <c r="I6611" s="500" t="s">
        <v>688</v>
      </c>
      <c r="J6611" s="500" t="s">
        <v>689</v>
      </c>
      <c r="K6611" s="500" t="s">
        <v>2306</v>
      </c>
      <c r="L6611" s="500" t="s">
        <v>27724</v>
      </c>
      <c r="M6611" s="500" t="s">
        <v>2307</v>
      </c>
      <c r="N6611" s="500" t="s">
        <v>19310</v>
      </c>
    </row>
    <row r="6612" spans="1:14">
      <c r="A6612" s="500" t="s">
        <v>686</v>
      </c>
      <c r="B6612" s="500" t="s">
        <v>2858</v>
      </c>
      <c r="C6612" s="500" t="s">
        <v>2888</v>
      </c>
      <c r="D6612" s="500" t="s">
        <v>2889</v>
      </c>
      <c r="E6612" s="500" t="s">
        <v>11099</v>
      </c>
      <c r="F6612" s="500" t="s">
        <v>580</v>
      </c>
      <c r="G6612" s="500" t="s">
        <v>19311</v>
      </c>
      <c r="H6612" s="500" t="s">
        <v>14269</v>
      </c>
      <c r="I6612" s="500" t="s">
        <v>688</v>
      </c>
      <c r="J6612" s="500" t="s">
        <v>689</v>
      </c>
      <c r="K6612" s="500" t="s">
        <v>2306</v>
      </c>
      <c r="L6612" s="500" t="s">
        <v>27724</v>
      </c>
      <c r="M6612" s="500" t="s">
        <v>2307</v>
      </c>
      <c r="N6612" s="500" t="s">
        <v>19312</v>
      </c>
    </row>
    <row r="6613" spans="1:14">
      <c r="A6613" s="500" t="s">
        <v>686</v>
      </c>
      <c r="B6613" s="500" t="s">
        <v>2858</v>
      </c>
      <c r="C6613" s="500" t="s">
        <v>2888</v>
      </c>
      <c r="D6613" s="500" t="s">
        <v>2889</v>
      </c>
      <c r="E6613" s="500" t="s">
        <v>11099</v>
      </c>
      <c r="F6613" s="500" t="s">
        <v>580</v>
      </c>
      <c r="G6613" s="500" t="s">
        <v>19313</v>
      </c>
      <c r="H6613" s="500" t="s">
        <v>6982</v>
      </c>
      <c r="I6613" s="500" t="s">
        <v>688</v>
      </c>
      <c r="J6613" s="500" t="s">
        <v>689</v>
      </c>
      <c r="K6613" s="500" t="s">
        <v>2306</v>
      </c>
      <c r="L6613" s="500" t="s">
        <v>27724</v>
      </c>
      <c r="M6613" s="500" t="s">
        <v>2307</v>
      </c>
      <c r="N6613" s="500" t="s">
        <v>19314</v>
      </c>
    </row>
    <row r="6614" spans="1:14">
      <c r="A6614" s="500" t="s">
        <v>686</v>
      </c>
      <c r="B6614" s="500" t="s">
        <v>2858</v>
      </c>
      <c r="C6614" s="500" t="s">
        <v>2888</v>
      </c>
      <c r="D6614" s="500" t="s">
        <v>2889</v>
      </c>
      <c r="E6614" s="500" t="s">
        <v>11099</v>
      </c>
      <c r="F6614" s="500" t="s">
        <v>580</v>
      </c>
      <c r="G6614" s="500" t="s">
        <v>19315</v>
      </c>
      <c r="H6614" s="500" t="s">
        <v>15296</v>
      </c>
      <c r="I6614" s="500" t="s">
        <v>688</v>
      </c>
      <c r="J6614" s="500" t="s">
        <v>689</v>
      </c>
      <c r="K6614" s="500" t="s">
        <v>2306</v>
      </c>
      <c r="L6614" s="500" t="s">
        <v>27724</v>
      </c>
      <c r="M6614" s="500" t="s">
        <v>2307</v>
      </c>
      <c r="N6614" s="500" t="s">
        <v>19316</v>
      </c>
    </row>
    <row r="6615" spans="1:14">
      <c r="A6615" s="500" t="s">
        <v>686</v>
      </c>
      <c r="B6615" s="500" t="s">
        <v>2858</v>
      </c>
      <c r="C6615" s="500" t="s">
        <v>2888</v>
      </c>
      <c r="D6615" s="500" t="s">
        <v>2889</v>
      </c>
      <c r="E6615" s="500" t="s">
        <v>11099</v>
      </c>
      <c r="F6615" s="500" t="s">
        <v>580</v>
      </c>
      <c r="G6615" s="500" t="s">
        <v>19317</v>
      </c>
      <c r="H6615" s="500" t="s">
        <v>11306</v>
      </c>
      <c r="I6615" s="500" t="s">
        <v>688</v>
      </c>
      <c r="J6615" s="500" t="s">
        <v>689</v>
      </c>
      <c r="K6615" s="500" t="s">
        <v>2306</v>
      </c>
      <c r="L6615" s="500" t="s">
        <v>27724</v>
      </c>
      <c r="M6615" s="500" t="s">
        <v>2307</v>
      </c>
      <c r="N6615" s="500" t="s">
        <v>19318</v>
      </c>
    </row>
    <row r="6616" spans="1:14">
      <c r="A6616" s="500" t="s">
        <v>686</v>
      </c>
      <c r="B6616" s="500" t="s">
        <v>2858</v>
      </c>
      <c r="C6616" s="500" t="s">
        <v>2888</v>
      </c>
      <c r="D6616" s="500" t="s">
        <v>2889</v>
      </c>
      <c r="E6616" s="500" t="s">
        <v>11099</v>
      </c>
      <c r="F6616" s="500" t="s">
        <v>580</v>
      </c>
      <c r="G6616" s="500" t="s">
        <v>19319</v>
      </c>
      <c r="H6616" s="500" t="s">
        <v>14247</v>
      </c>
      <c r="I6616" s="500" t="s">
        <v>688</v>
      </c>
      <c r="J6616" s="500" t="s">
        <v>689</v>
      </c>
      <c r="K6616" s="500" t="s">
        <v>2306</v>
      </c>
      <c r="L6616" s="500" t="s">
        <v>27724</v>
      </c>
      <c r="M6616" s="500" t="s">
        <v>2307</v>
      </c>
      <c r="N6616" s="500" t="s">
        <v>19320</v>
      </c>
    </row>
    <row r="6617" spans="1:14">
      <c r="A6617" s="500" t="s">
        <v>686</v>
      </c>
      <c r="B6617" s="500" t="s">
        <v>2858</v>
      </c>
      <c r="C6617" s="500" t="s">
        <v>2888</v>
      </c>
      <c r="D6617" s="500" t="s">
        <v>2889</v>
      </c>
      <c r="E6617" s="500" t="s">
        <v>11099</v>
      </c>
      <c r="F6617" s="500" t="s">
        <v>580</v>
      </c>
      <c r="G6617" s="500" t="s">
        <v>19321</v>
      </c>
      <c r="H6617" s="500" t="s">
        <v>3978</v>
      </c>
      <c r="I6617" s="500" t="s">
        <v>688</v>
      </c>
      <c r="J6617" s="500" t="s">
        <v>689</v>
      </c>
      <c r="K6617" s="500" t="s">
        <v>2306</v>
      </c>
      <c r="L6617" s="500" t="s">
        <v>27724</v>
      </c>
      <c r="M6617" s="500" t="s">
        <v>2307</v>
      </c>
      <c r="N6617" s="500" t="s">
        <v>19322</v>
      </c>
    </row>
    <row r="6618" spans="1:14">
      <c r="A6618" s="500" t="s">
        <v>686</v>
      </c>
      <c r="B6618" s="500" t="s">
        <v>2858</v>
      </c>
      <c r="C6618" s="500" t="s">
        <v>2888</v>
      </c>
      <c r="D6618" s="500" t="s">
        <v>2889</v>
      </c>
      <c r="E6618" s="500" t="s">
        <v>11099</v>
      </c>
      <c r="F6618" s="500" t="s">
        <v>580</v>
      </c>
      <c r="G6618" s="500" t="s">
        <v>19323</v>
      </c>
      <c r="H6618" s="500" t="s">
        <v>3890</v>
      </c>
      <c r="I6618" s="500" t="s">
        <v>688</v>
      </c>
      <c r="J6618" s="500" t="s">
        <v>689</v>
      </c>
      <c r="K6618" s="500" t="s">
        <v>2306</v>
      </c>
      <c r="L6618" s="500" t="s">
        <v>27724</v>
      </c>
      <c r="M6618" s="500" t="s">
        <v>2307</v>
      </c>
      <c r="N6618" s="500" t="s">
        <v>19324</v>
      </c>
    </row>
    <row r="6619" spans="1:14">
      <c r="A6619" s="500" t="s">
        <v>686</v>
      </c>
      <c r="B6619" s="500" t="s">
        <v>2858</v>
      </c>
      <c r="C6619" s="500" t="s">
        <v>2888</v>
      </c>
      <c r="D6619" s="500" t="s">
        <v>2889</v>
      </c>
      <c r="E6619" s="500" t="s">
        <v>11099</v>
      </c>
      <c r="F6619" s="500" t="s">
        <v>580</v>
      </c>
      <c r="G6619" s="500" t="s">
        <v>19325</v>
      </c>
      <c r="H6619" s="500" t="s">
        <v>2982</v>
      </c>
      <c r="I6619" s="500" t="s">
        <v>688</v>
      </c>
      <c r="J6619" s="500" t="s">
        <v>689</v>
      </c>
      <c r="K6619" s="500" t="s">
        <v>2306</v>
      </c>
      <c r="L6619" s="500" t="s">
        <v>27724</v>
      </c>
      <c r="M6619" s="500" t="s">
        <v>2307</v>
      </c>
      <c r="N6619" s="500" t="s">
        <v>19326</v>
      </c>
    </row>
    <row r="6620" spans="1:14">
      <c r="A6620" s="500" t="s">
        <v>686</v>
      </c>
      <c r="B6620" s="500" t="s">
        <v>2858</v>
      </c>
      <c r="C6620" s="500" t="s">
        <v>2888</v>
      </c>
      <c r="D6620" s="500" t="s">
        <v>2889</v>
      </c>
      <c r="E6620" s="500" t="s">
        <v>11099</v>
      </c>
      <c r="F6620" s="500" t="s">
        <v>580</v>
      </c>
      <c r="G6620" s="500" t="s">
        <v>19327</v>
      </c>
      <c r="H6620" s="500" t="s">
        <v>18773</v>
      </c>
      <c r="I6620" s="500" t="s">
        <v>688</v>
      </c>
      <c r="J6620" s="500" t="s">
        <v>689</v>
      </c>
      <c r="K6620" s="500" t="s">
        <v>2306</v>
      </c>
      <c r="L6620" s="500" t="s">
        <v>27724</v>
      </c>
      <c r="M6620" s="500" t="s">
        <v>2307</v>
      </c>
      <c r="N6620" s="500" t="s">
        <v>19328</v>
      </c>
    </row>
    <row r="6621" spans="1:14">
      <c r="A6621" s="500" t="s">
        <v>686</v>
      </c>
      <c r="B6621" s="500" t="s">
        <v>2858</v>
      </c>
      <c r="C6621" s="500" t="s">
        <v>2888</v>
      </c>
      <c r="D6621" s="500" t="s">
        <v>2889</v>
      </c>
      <c r="E6621" s="500" t="s">
        <v>11099</v>
      </c>
      <c r="F6621" s="500" t="s">
        <v>580</v>
      </c>
      <c r="G6621" s="500" t="s">
        <v>19329</v>
      </c>
      <c r="H6621" s="500" t="s">
        <v>19027</v>
      </c>
      <c r="I6621" s="500" t="s">
        <v>688</v>
      </c>
      <c r="J6621" s="500" t="s">
        <v>689</v>
      </c>
      <c r="K6621" s="500" t="s">
        <v>2306</v>
      </c>
      <c r="L6621" s="500" t="s">
        <v>27724</v>
      </c>
      <c r="M6621" s="500" t="s">
        <v>2307</v>
      </c>
      <c r="N6621" s="500" t="s">
        <v>19330</v>
      </c>
    </row>
    <row r="6622" spans="1:14">
      <c r="A6622" s="500" t="s">
        <v>686</v>
      </c>
      <c r="B6622" s="500" t="s">
        <v>2858</v>
      </c>
      <c r="C6622" s="500" t="s">
        <v>2888</v>
      </c>
      <c r="D6622" s="500" t="s">
        <v>2889</v>
      </c>
      <c r="E6622" s="500" t="s">
        <v>11099</v>
      </c>
      <c r="F6622" s="500" t="s">
        <v>580</v>
      </c>
      <c r="G6622" s="500" t="s">
        <v>19331</v>
      </c>
      <c r="H6622" s="500" t="s">
        <v>7103</v>
      </c>
      <c r="I6622" s="500" t="s">
        <v>688</v>
      </c>
      <c r="J6622" s="500" t="s">
        <v>689</v>
      </c>
      <c r="K6622" s="500" t="s">
        <v>2306</v>
      </c>
      <c r="L6622" s="500" t="s">
        <v>27724</v>
      </c>
      <c r="M6622" s="500" t="s">
        <v>2307</v>
      </c>
      <c r="N6622" s="500" t="s">
        <v>19332</v>
      </c>
    </row>
    <row r="6623" spans="1:14">
      <c r="A6623" s="500" t="s">
        <v>686</v>
      </c>
      <c r="B6623" s="500" t="s">
        <v>2858</v>
      </c>
      <c r="C6623" s="500" t="s">
        <v>2888</v>
      </c>
      <c r="D6623" s="500" t="s">
        <v>2889</v>
      </c>
      <c r="E6623" s="500" t="s">
        <v>11099</v>
      </c>
      <c r="F6623" s="500" t="s">
        <v>580</v>
      </c>
      <c r="G6623" s="500" t="s">
        <v>19333</v>
      </c>
      <c r="H6623" s="500" t="s">
        <v>6926</v>
      </c>
      <c r="I6623" s="500" t="s">
        <v>688</v>
      </c>
      <c r="J6623" s="500" t="s">
        <v>689</v>
      </c>
      <c r="K6623" s="500" t="s">
        <v>2306</v>
      </c>
      <c r="L6623" s="500" t="s">
        <v>27724</v>
      </c>
      <c r="M6623" s="500" t="s">
        <v>2307</v>
      </c>
      <c r="N6623" s="500" t="s">
        <v>19334</v>
      </c>
    </row>
    <row r="6624" spans="1:14">
      <c r="A6624" s="500" t="s">
        <v>686</v>
      </c>
      <c r="B6624" s="500" t="s">
        <v>2858</v>
      </c>
      <c r="C6624" s="500" t="s">
        <v>2888</v>
      </c>
      <c r="D6624" s="500" t="s">
        <v>2889</v>
      </c>
      <c r="E6624" s="500" t="s">
        <v>11099</v>
      </c>
      <c r="F6624" s="500" t="s">
        <v>580</v>
      </c>
      <c r="G6624" s="500" t="s">
        <v>19335</v>
      </c>
      <c r="H6624" s="500" t="s">
        <v>4039</v>
      </c>
      <c r="I6624" s="500" t="s">
        <v>688</v>
      </c>
      <c r="J6624" s="500" t="s">
        <v>689</v>
      </c>
      <c r="K6624" s="500" t="s">
        <v>2306</v>
      </c>
      <c r="L6624" s="500" t="s">
        <v>27724</v>
      </c>
      <c r="M6624" s="500" t="s">
        <v>2307</v>
      </c>
      <c r="N6624" s="500" t="s">
        <v>19336</v>
      </c>
    </row>
    <row r="6625" spans="1:14">
      <c r="A6625" s="500" t="s">
        <v>686</v>
      </c>
      <c r="B6625" s="500" t="s">
        <v>2858</v>
      </c>
      <c r="C6625" s="500" t="s">
        <v>2888</v>
      </c>
      <c r="D6625" s="500" t="s">
        <v>2889</v>
      </c>
      <c r="E6625" s="500" t="s">
        <v>11099</v>
      </c>
      <c r="F6625" s="500" t="s">
        <v>580</v>
      </c>
      <c r="G6625" s="500" t="s">
        <v>19337</v>
      </c>
      <c r="H6625" s="500" t="s">
        <v>11833</v>
      </c>
      <c r="I6625" s="500" t="s">
        <v>688</v>
      </c>
      <c r="J6625" s="500" t="s">
        <v>689</v>
      </c>
      <c r="K6625" s="500" t="s">
        <v>2306</v>
      </c>
      <c r="L6625" s="500" t="s">
        <v>27724</v>
      </c>
      <c r="M6625" s="500" t="s">
        <v>2307</v>
      </c>
      <c r="N6625" s="500" t="s">
        <v>19338</v>
      </c>
    </row>
    <row r="6626" spans="1:14">
      <c r="A6626" s="500" t="s">
        <v>686</v>
      </c>
      <c r="B6626" s="500" t="s">
        <v>2858</v>
      </c>
      <c r="C6626" s="500" t="s">
        <v>2888</v>
      </c>
      <c r="D6626" s="500" t="s">
        <v>2889</v>
      </c>
      <c r="E6626" s="500" t="s">
        <v>11099</v>
      </c>
      <c r="F6626" s="500" t="s">
        <v>580</v>
      </c>
      <c r="G6626" s="500" t="s">
        <v>19339</v>
      </c>
      <c r="H6626" s="500" t="s">
        <v>4157</v>
      </c>
      <c r="I6626" s="500" t="s">
        <v>688</v>
      </c>
      <c r="J6626" s="500" t="s">
        <v>689</v>
      </c>
      <c r="K6626" s="500" t="s">
        <v>2306</v>
      </c>
      <c r="L6626" s="500" t="s">
        <v>27724</v>
      </c>
      <c r="M6626" s="500" t="s">
        <v>2307</v>
      </c>
      <c r="N6626" s="500" t="s">
        <v>19340</v>
      </c>
    </row>
    <row r="6627" spans="1:14">
      <c r="A6627" s="500" t="s">
        <v>686</v>
      </c>
      <c r="B6627" s="500" t="s">
        <v>2858</v>
      </c>
      <c r="C6627" s="500" t="s">
        <v>2888</v>
      </c>
      <c r="D6627" s="500" t="s">
        <v>2889</v>
      </c>
      <c r="E6627" s="500" t="s">
        <v>11099</v>
      </c>
      <c r="F6627" s="500" t="s">
        <v>580</v>
      </c>
      <c r="G6627" s="500" t="s">
        <v>19341</v>
      </c>
      <c r="H6627" s="500" t="s">
        <v>17309</v>
      </c>
      <c r="I6627" s="500" t="s">
        <v>688</v>
      </c>
      <c r="J6627" s="500" t="s">
        <v>689</v>
      </c>
      <c r="K6627" s="500" t="s">
        <v>2306</v>
      </c>
      <c r="L6627" s="500" t="s">
        <v>27724</v>
      </c>
      <c r="M6627" s="500" t="s">
        <v>2307</v>
      </c>
      <c r="N6627" s="500" t="s">
        <v>19342</v>
      </c>
    </row>
    <row r="6628" spans="1:14">
      <c r="A6628" s="500" t="s">
        <v>686</v>
      </c>
      <c r="B6628" s="500" t="s">
        <v>2858</v>
      </c>
      <c r="C6628" s="500" t="s">
        <v>2888</v>
      </c>
      <c r="D6628" s="500" t="s">
        <v>2889</v>
      </c>
      <c r="E6628" s="500" t="s">
        <v>11099</v>
      </c>
      <c r="F6628" s="500" t="s">
        <v>580</v>
      </c>
      <c r="G6628" s="500" t="s">
        <v>19343</v>
      </c>
      <c r="H6628" s="500" t="s">
        <v>13122</v>
      </c>
      <c r="I6628" s="500" t="s">
        <v>688</v>
      </c>
      <c r="J6628" s="500" t="s">
        <v>689</v>
      </c>
      <c r="K6628" s="500" t="s">
        <v>2306</v>
      </c>
      <c r="L6628" s="500" t="s">
        <v>27724</v>
      </c>
      <c r="M6628" s="500" t="s">
        <v>2307</v>
      </c>
      <c r="N6628" s="500" t="s">
        <v>19344</v>
      </c>
    </row>
    <row r="6629" spans="1:14">
      <c r="A6629" s="500" t="s">
        <v>686</v>
      </c>
      <c r="B6629" s="500" t="s">
        <v>2858</v>
      </c>
      <c r="C6629" s="500" t="s">
        <v>2888</v>
      </c>
      <c r="D6629" s="500" t="s">
        <v>2889</v>
      </c>
      <c r="E6629" s="500" t="s">
        <v>11099</v>
      </c>
      <c r="F6629" s="500" t="s">
        <v>580</v>
      </c>
      <c r="G6629" s="500" t="s">
        <v>19345</v>
      </c>
      <c r="H6629" s="500" t="s">
        <v>17813</v>
      </c>
      <c r="I6629" s="500" t="s">
        <v>688</v>
      </c>
      <c r="J6629" s="500" t="s">
        <v>689</v>
      </c>
      <c r="K6629" s="500" t="s">
        <v>2306</v>
      </c>
      <c r="L6629" s="500" t="s">
        <v>27724</v>
      </c>
      <c r="M6629" s="500" t="s">
        <v>2307</v>
      </c>
      <c r="N6629" s="500" t="s">
        <v>19346</v>
      </c>
    </row>
    <row r="6630" spans="1:14">
      <c r="A6630" s="500" t="s">
        <v>686</v>
      </c>
      <c r="B6630" s="500" t="s">
        <v>2858</v>
      </c>
      <c r="C6630" s="500" t="s">
        <v>2888</v>
      </c>
      <c r="D6630" s="500" t="s">
        <v>2889</v>
      </c>
      <c r="E6630" s="500" t="s">
        <v>11099</v>
      </c>
      <c r="F6630" s="500" t="s">
        <v>580</v>
      </c>
      <c r="G6630" s="500" t="s">
        <v>19347</v>
      </c>
      <c r="H6630" s="500" t="s">
        <v>7006</v>
      </c>
      <c r="I6630" s="500" t="s">
        <v>688</v>
      </c>
      <c r="J6630" s="500" t="s">
        <v>689</v>
      </c>
      <c r="K6630" s="500" t="s">
        <v>2306</v>
      </c>
      <c r="L6630" s="500" t="s">
        <v>27724</v>
      </c>
      <c r="M6630" s="500" t="s">
        <v>2307</v>
      </c>
      <c r="N6630" s="500" t="s">
        <v>19348</v>
      </c>
    </row>
    <row r="6631" spans="1:14">
      <c r="A6631" s="500" t="s">
        <v>686</v>
      </c>
      <c r="B6631" s="500" t="s">
        <v>2858</v>
      </c>
      <c r="C6631" s="500" t="s">
        <v>2888</v>
      </c>
      <c r="D6631" s="500" t="s">
        <v>2889</v>
      </c>
      <c r="E6631" s="500" t="s">
        <v>11099</v>
      </c>
      <c r="F6631" s="500" t="s">
        <v>580</v>
      </c>
      <c r="G6631" s="500" t="s">
        <v>19349</v>
      </c>
      <c r="H6631" s="500" t="s">
        <v>11248</v>
      </c>
      <c r="I6631" s="500" t="s">
        <v>688</v>
      </c>
      <c r="J6631" s="500" t="s">
        <v>689</v>
      </c>
      <c r="K6631" s="500" t="s">
        <v>2306</v>
      </c>
      <c r="L6631" s="500" t="s">
        <v>27724</v>
      </c>
      <c r="M6631" s="500" t="s">
        <v>2307</v>
      </c>
      <c r="N6631" s="500" t="s">
        <v>19350</v>
      </c>
    </row>
    <row r="6632" spans="1:14">
      <c r="A6632" s="500" t="s">
        <v>686</v>
      </c>
      <c r="B6632" s="500" t="s">
        <v>2858</v>
      </c>
      <c r="C6632" s="500" t="s">
        <v>2888</v>
      </c>
      <c r="D6632" s="500" t="s">
        <v>2889</v>
      </c>
      <c r="E6632" s="500" t="s">
        <v>11099</v>
      </c>
      <c r="F6632" s="500" t="s">
        <v>580</v>
      </c>
      <c r="G6632" s="500" t="s">
        <v>19351</v>
      </c>
      <c r="H6632" s="500" t="s">
        <v>6964</v>
      </c>
      <c r="I6632" s="500" t="s">
        <v>688</v>
      </c>
      <c r="J6632" s="500" t="s">
        <v>689</v>
      </c>
      <c r="K6632" s="500" t="s">
        <v>2306</v>
      </c>
      <c r="L6632" s="500" t="s">
        <v>27724</v>
      </c>
      <c r="M6632" s="500" t="s">
        <v>2307</v>
      </c>
      <c r="N6632" s="500" t="s">
        <v>19352</v>
      </c>
    </row>
    <row r="6633" spans="1:14">
      <c r="A6633" s="500" t="s">
        <v>686</v>
      </c>
      <c r="B6633" s="500" t="s">
        <v>2858</v>
      </c>
      <c r="C6633" s="500" t="s">
        <v>2888</v>
      </c>
      <c r="D6633" s="500" t="s">
        <v>2889</v>
      </c>
      <c r="E6633" s="500" t="s">
        <v>11099</v>
      </c>
      <c r="F6633" s="500" t="s">
        <v>580</v>
      </c>
      <c r="G6633" s="500" t="s">
        <v>19353</v>
      </c>
      <c r="H6633" s="500" t="s">
        <v>3937</v>
      </c>
      <c r="I6633" s="500" t="s">
        <v>688</v>
      </c>
      <c r="J6633" s="500" t="s">
        <v>689</v>
      </c>
      <c r="K6633" s="500" t="s">
        <v>2306</v>
      </c>
      <c r="L6633" s="500" t="s">
        <v>27724</v>
      </c>
      <c r="M6633" s="500" t="s">
        <v>2307</v>
      </c>
      <c r="N6633" s="500" t="s">
        <v>19354</v>
      </c>
    </row>
    <row r="6634" spans="1:14">
      <c r="A6634" s="500" t="s">
        <v>686</v>
      </c>
      <c r="B6634" s="500" t="s">
        <v>2858</v>
      </c>
      <c r="C6634" s="500" t="s">
        <v>2888</v>
      </c>
      <c r="D6634" s="500" t="s">
        <v>2889</v>
      </c>
      <c r="E6634" s="500" t="s">
        <v>11099</v>
      </c>
      <c r="F6634" s="500" t="s">
        <v>580</v>
      </c>
      <c r="G6634" s="500" t="s">
        <v>19355</v>
      </c>
      <c r="H6634" s="500" t="s">
        <v>19078</v>
      </c>
      <c r="I6634" s="500" t="s">
        <v>688</v>
      </c>
      <c r="J6634" s="500" t="s">
        <v>689</v>
      </c>
      <c r="K6634" s="500" t="s">
        <v>2306</v>
      </c>
      <c r="L6634" s="500" t="s">
        <v>27724</v>
      </c>
      <c r="M6634" s="500" t="s">
        <v>2307</v>
      </c>
      <c r="N6634" s="500" t="s">
        <v>19356</v>
      </c>
    </row>
    <row r="6635" spans="1:14">
      <c r="A6635" s="500" t="s">
        <v>686</v>
      </c>
      <c r="B6635" s="500" t="s">
        <v>2858</v>
      </c>
      <c r="C6635" s="500" t="s">
        <v>2888</v>
      </c>
      <c r="D6635" s="500" t="s">
        <v>2889</v>
      </c>
      <c r="E6635" s="500" t="s">
        <v>11099</v>
      </c>
      <c r="F6635" s="500" t="s">
        <v>580</v>
      </c>
      <c r="G6635" s="500" t="s">
        <v>19357</v>
      </c>
      <c r="H6635" s="500" t="s">
        <v>6926</v>
      </c>
      <c r="I6635" s="500" t="s">
        <v>688</v>
      </c>
      <c r="J6635" s="500" t="s">
        <v>689</v>
      </c>
      <c r="K6635" s="500" t="s">
        <v>2306</v>
      </c>
      <c r="L6635" s="500" t="s">
        <v>27724</v>
      </c>
      <c r="M6635" s="500" t="s">
        <v>2307</v>
      </c>
      <c r="N6635" s="500" t="s">
        <v>19358</v>
      </c>
    </row>
    <row r="6636" spans="1:14">
      <c r="A6636" s="500" t="s">
        <v>686</v>
      </c>
      <c r="B6636" s="500" t="s">
        <v>2858</v>
      </c>
      <c r="C6636" s="500" t="s">
        <v>2888</v>
      </c>
      <c r="D6636" s="500" t="s">
        <v>2889</v>
      </c>
      <c r="E6636" s="500" t="s">
        <v>11099</v>
      </c>
      <c r="F6636" s="500" t="s">
        <v>580</v>
      </c>
      <c r="G6636" s="500" t="s">
        <v>19359</v>
      </c>
      <c r="H6636" s="500" t="s">
        <v>4039</v>
      </c>
      <c r="I6636" s="500" t="s">
        <v>688</v>
      </c>
      <c r="J6636" s="500" t="s">
        <v>689</v>
      </c>
      <c r="K6636" s="500" t="s">
        <v>2306</v>
      </c>
      <c r="L6636" s="500" t="s">
        <v>27724</v>
      </c>
      <c r="M6636" s="500" t="s">
        <v>2307</v>
      </c>
      <c r="N6636" s="500" t="s">
        <v>19360</v>
      </c>
    </row>
    <row r="6637" spans="1:14">
      <c r="A6637" s="500" t="s">
        <v>686</v>
      </c>
      <c r="B6637" s="500" t="s">
        <v>2858</v>
      </c>
      <c r="C6637" s="500" t="s">
        <v>2888</v>
      </c>
      <c r="D6637" s="500" t="s">
        <v>2889</v>
      </c>
      <c r="E6637" s="500" t="s">
        <v>11099</v>
      </c>
      <c r="F6637" s="500" t="s">
        <v>580</v>
      </c>
      <c r="G6637" s="500" t="s">
        <v>19361</v>
      </c>
      <c r="H6637" s="500" t="s">
        <v>11833</v>
      </c>
      <c r="I6637" s="500" t="s">
        <v>688</v>
      </c>
      <c r="J6637" s="500" t="s">
        <v>689</v>
      </c>
      <c r="K6637" s="500" t="s">
        <v>2306</v>
      </c>
      <c r="L6637" s="500" t="s">
        <v>27724</v>
      </c>
      <c r="M6637" s="500" t="s">
        <v>2307</v>
      </c>
      <c r="N6637" s="500" t="s">
        <v>19362</v>
      </c>
    </row>
    <row r="6638" spans="1:14">
      <c r="A6638" s="500" t="s">
        <v>686</v>
      </c>
      <c r="B6638" s="500" t="s">
        <v>2858</v>
      </c>
      <c r="C6638" s="500" t="s">
        <v>2888</v>
      </c>
      <c r="D6638" s="500" t="s">
        <v>2889</v>
      </c>
      <c r="E6638" s="500" t="s">
        <v>11099</v>
      </c>
      <c r="F6638" s="500" t="s">
        <v>580</v>
      </c>
      <c r="G6638" s="500" t="s">
        <v>19363</v>
      </c>
      <c r="H6638" s="500" t="s">
        <v>4157</v>
      </c>
      <c r="I6638" s="500" t="s">
        <v>688</v>
      </c>
      <c r="J6638" s="500" t="s">
        <v>689</v>
      </c>
      <c r="K6638" s="500" t="s">
        <v>2306</v>
      </c>
      <c r="L6638" s="500" t="s">
        <v>27724</v>
      </c>
      <c r="M6638" s="500" t="s">
        <v>2307</v>
      </c>
      <c r="N6638" s="500" t="s">
        <v>19364</v>
      </c>
    </row>
    <row r="6639" spans="1:14">
      <c r="A6639" s="500" t="s">
        <v>686</v>
      </c>
      <c r="B6639" s="500" t="s">
        <v>2858</v>
      </c>
      <c r="C6639" s="500" t="s">
        <v>2888</v>
      </c>
      <c r="D6639" s="500" t="s">
        <v>2889</v>
      </c>
      <c r="E6639" s="500" t="s">
        <v>11099</v>
      </c>
      <c r="F6639" s="500" t="s">
        <v>580</v>
      </c>
      <c r="G6639" s="500" t="s">
        <v>19365</v>
      </c>
      <c r="H6639" s="500" t="s">
        <v>17309</v>
      </c>
      <c r="I6639" s="500" t="s">
        <v>688</v>
      </c>
      <c r="J6639" s="500" t="s">
        <v>689</v>
      </c>
      <c r="K6639" s="500" t="s">
        <v>2306</v>
      </c>
      <c r="L6639" s="500" t="s">
        <v>27724</v>
      </c>
      <c r="M6639" s="500" t="s">
        <v>2307</v>
      </c>
      <c r="N6639" s="500" t="s">
        <v>19366</v>
      </c>
    </row>
    <row r="6640" spans="1:14">
      <c r="A6640" s="500" t="s">
        <v>686</v>
      </c>
      <c r="B6640" s="500" t="s">
        <v>2858</v>
      </c>
      <c r="C6640" s="500" t="s">
        <v>2888</v>
      </c>
      <c r="D6640" s="500" t="s">
        <v>2889</v>
      </c>
      <c r="E6640" s="500" t="s">
        <v>11099</v>
      </c>
      <c r="F6640" s="500" t="s">
        <v>580</v>
      </c>
      <c r="G6640" s="500" t="s">
        <v>19367</v>
      </c>
      <c r="H6640" s="500" t="s">
        <v>13122</v>
      </c>
      <c r="I6640" s="500" t="s">
        <v>688</v>
      </c>
      <c r="J6640" s="500" t="s">
        <v>689</v>
      </c>
      <c r="K6640" s="500" t="s">
        <v>2306</v>
      </c>
      <c r="L6640" s="500" t="s">
        <v>27724</v>
      </c>
      <c r="M6640" s="500" t="s">
        <v>2307</v>
      </c>
      <c r="N6640" s="500" t="s">
        <v>19368</v>
      </c>
    </row>
    <row r="6641" spans="1:14">
      <c r="A6641" s="500" t="s">
        <v>686</v>
      </c>
      <c r="B6641" s="500" t="s">
        <v>2858</v>
      </c>
      <c r="C6641" s="500" t="s">
        <v>2888</v>
      </c>
      <c r="D6641" s="500" t="s">
        <v>2889</v>
      </c>
      <c r="E6641" s="500" t="s">
        <v>11099</v>
      </c>
      <c r="F6641" s="500" t="s">
        <v>580</v>
      </c>
      <c r="G6641" s="500" t="s">
        <v>19369</v>
      </c>
      <c r="H6641" s="500" t="s">
        <v>17813</v>
      </c>
      <c r="I6641" s="500" t="s">
        <v>688</v>
      </c>
      <c r="J6641" s="500" t="s">
        <v>689</v>
      </c>
      <c r="K6641" s="500" t="s">
        <v>2306</v>
      </c>
      <c r="L6641" s="500" t="s">
        <v>27724</v>
      </c>
      <c r="M6641" s="500" t="s">
        <v>2307</v>
      </c>
      <c r="N6641" s="500" t="s">
        <v>19370</v>
      </c>
    </row>
    <row r="6642" spans="1:14">
      <c r="A6642" s="500" t="s">
        <v>686</v>
      </c>
      <c r="B6642" s="500" t="s">
        <v>2858</v>
      </c>
      <c r="C6642" s="500" t="s">
        <v>2888</v>
      </c>
      <c r="D6642" s="500" t="s">
        <v>2889</v>
      </c>
      <c r="E6642" s="500" t="s">
        <v>11099</v>
      </c>
      <c r="F6642" s="500" t="s">
        <v>580</v>
      </c>
      <c r="G6642" s="500" t="s">
        <v>19371</v>
      </c>
      <c r="H6642" s="500" t="s">
        <v>7006</v>
      </c>
      <c r="I6642" s="500" t="s">
        <v>688</v>
      </c>
      <c r="J6642" s="500" t="s">
        <v>689</v>
      </c>
      <c r="K6642" s="500" t="s">
        <v>2306</v>
      </c>
      <c r="L6642" s="500" t="s">
        <v>27724</v>
      </c>
      <c r="M6642" s="500" t="s">
        <v>2307</v>
      </c>
      <c r="N6642" s="500" t="s">
        <v>19372</v>
      </c>
    </row>
    <row r="6643" spans="1:14">
      <c r="A6643" s="500" t="s">
        <v>686</v>
      </c>
      <c r="B6643" s="500" t="s">
        <v>2858</v>
      </c>
      <c r="C6643" s="500" t="s">
        <v>2888</v>
      </c>
      <c r="D6643" s="500" t="s">
        <v>2889</v>
      </c>
      <c r="E6643" s="500" t="s">
        <v>11099</v>
      </c>
      <c r="F6643" s="500" t="s">
        <v>580</v>
      </c>
      <c r="G6643" s="500" t="s">
        <v>19373</v>
      </c>
      <c r="H6643" s="500" t="s">
        <v>11248</v>
      </c>
      <c r="I6643" s="500" t="s">
        <v>688</v>
      </c>
      <c r="J6643" s="500" t="s">
        <v>689</v>
      </c>
      <c r="K6643" s="500" t="s">
        <v>2306</v>
      </c>
      <c r="L6643" s="500" t="s">
        <v>27724</v>
      </c>
      <c r="M6643" s="500" t="s">
        <v>2307</v>
      </c>
      <c r="N6643" s="500" t="s">
        <v>19374</v>
      </c>
    </row>
    <row r="6644" spans="1:14">
      <c r="A6644" s="500" t="s">
        <v>686</v>
      </c>
      <c r="B6644" s="500" t="s">
        <v>2858</v>
      </c>
      <c r="C6644" s="500" t="s">
        <v>2888</v>
      </c>
      <c r="D6644" s="500" t="s">
        <v>2889</v>
      </c>
      <c r="E6644" s="500" t="s">
        <v>11099</v>
      </c>
      <c r="F6644" s="500" t="s">
        <v>580</v>
      </c>
      <c r="G6644" s="500" t="s">
        <v>19375</v>
      </c>
      <c r="H6644" s="500" t="s">
        <v>6964</v>
      </c>
      <c r="I6644" s="500" t="s">
        <v>688</v>
      </c>
      <c r="J6644" s="500" t="s">
        <v>689</v>
      </c>
      <c r="K6644" s="500" t="s">
        <v>2306</v>
      </c>
      <c r="L6644" s="500" t="s">
        <v>27724</v>
      </c>
      <c r="M6644" s="500" t="s">
        <v>2307</v>
      </c>
      <c r="N6644" s="500" t="s">
        <v>19376</v>
      </c>
    </row>
    <row r="6645" spans="1:14">
      <c r="A6645" s="500" t="s">
        <v>686</v>
      </c>
      <c r="B6645" s="500" t="s">
        <v>2858</v>
      </c>
      <c r="C6645" s="500" t="s">
        <v>2888</v>
      </c>
      <c r="D6645" s="500" t="s">
        <v>2889</v>
      </c>
      <c r="E6645" s="500" t="s">
        <v>11099</v>
      </c>
      <c r="F6645" s="500" t="s">
        <v>580</v>
      </c>
      <c r="G6645" s="500" t="s">
        <v>19377</v>
      </c>
      <c r="H6645" s="500" t="s">
        <v>3937</v>
      </c>
      <c r="I6645" s="500" t="s">
        <v>688</v>
      </c>
      <c r="J6645" s="500" t="s">
        <v>689</v>
      </c>
      <c r="K6645" s="500" t="s">
        <v>2306</v>
      </c>
      <c r="L6645" s="500" t="s">
        <v>27724</v>
      </c>
      <c r="M6645" s="500" t="s">
        <v>2307</v>
      </c>
      <c r="N6645" s="500" t="s">
        <v>19378</v>
      </c>
    </row>
    <row r="6646" spans="1:14">
      <c r="A6646" s="500" t="s">
        <v>686</v>
      </c>
      <c r="B6646" s="500" t="s">
        <v>2858</v>
      </c>
      <c r="C6646" s="500" t="s">
        <v>2888</v>
      </c>
      <c r="D6646" s="500" t="s">
        <v>2889</v>
      </c>
      <c r="E6646" s="500" t="s">
        <v>11099</v>
      </c>
      <c r="F6646" s="500" t="s">
        <v>580</v>
      </c>
      <c r="G6646" s="500" t="s">
        <v>19379</v>
      </c>
      <c r="H6646" s="500" t="s">
        <v>19078</v>
      </c>
      <c r="I6646" s="500" t="s">
        <v>688</v>
      </c>
      <c r="J6646" s="500" t="s">
        <v>689</v>
      </c>
      <c r="K6646" s="500" t="s">
        <v>2306</v>
      </c>
      <c r="L6646" s="500" t="s">
        <v>27724</v>
      </c>
      <c r="M6646" s="500" t="s">
        <v>2307</v>
      </c>
      <c r="N6646" s="500" t="s">
        <v>19380</v>
      </c>
    </row>
    <row r="6647" spans="1:14">
      <c r="A6647" s="500" t="s">
        <v>686</v>
      </c>
      <c r="B6647" s="500" t="s">
        <v>2858</v>
      </c>
      <c r="C6647" s="500" t="s">
        <v>2888</v>
      </c>
      <c r="D6647" s="500" t="s">
        <v>2889</v>
      </c>
      <c r="E6647" s="500" t="s">
        <v>11099</v>
      </c>
      <c r="F6647" s="500" t="s">
        <v>580</v>
      </c>
      <c r="G6647" s="500" t="s">
        <v>19381</v>
      </c>
      <c r="H6647" s="500" t="s">
        <v>19382</v>
      </c>
      <c r="I6647" s="500" t="s">
        <v>688</v>
      </c>
      <c r="J6647" s="500" t="s">
        <v>689</v>
      </c>
      <c r="K6647" s="500" t="s">
        <v>2306</v>
      </c>
      <c r="L6647" s="500" t="s">
        <v>27724</v>
      </c>
      <c r="M6647" s="500" t="s">
        <v>2307</v>
      </c>
      <c r="N6647" s="500" t="s">
        <v>19383</v>
      </c>
    </row>
    <row r="6648" spans="1:14">
      <c r="A6648" s="500" t="s">
        <v>686</v>
      </c>
      <c r="B6648" s="500" t="s">
        <v>2858</v>
      </c>
      <c r="C6648" s="500" t="s">
        <v>2888</v>
      </c>
      <c r="D6648" s="500" t="s">
        <v>2889</v>
      </c>
      <c r="E6648" s="500" t="s">
        <v>11099</v>
      </c>
      <c r="F6648" s="500" t="s">
        <v>580</v>
      </c>
      <c r="G6648" s="500" t="s">
        <v>19384</v>
      </c>
      <c r="H6648" s="500" t="s">
        <v>16353</v>
      </c>
      <c r="I6648" s="500" t="s">
        <v>688</v>
      </c>
      <c r="J6648" s="500" t="s">
        <v>689</v>
      </c>
      <c r="K6648" s="500" t="s">
        <v>2306</v>
      </c>
      <c r="L6648" s="500" t="s">
        <v>27724</v>
      </c>
      <c r="M6648" s="500" t="s">
        <v>2307</v>
      </c>
      <c r="N6648" s="500" t="s">
        <v>19385</v>
      </c>
    </row>
    <row r="6649" spans="1:14">
      <c r="A6649" s="500" t="s">
        <v>686</v>
      </c>
      <c r="B6649" s="500" t="s">
        <v>2858</v>
      </c>
      <c r="C6649" s="500" t="s">
        <v>2888</v>
      </c>
      <c r="D6649" s="500" t="s">
        <v>2889</v>
      </c>
      <c r="E6649" s="500" t="s">
        <v>11099</v>
      </c>
      <c r="F6649" s="500" t="s">
        <v>580</v>
      </c>
      <c r="G6649" s="500" t="s">
        <v>19386</v>
      </c>
      <c r="H6649" s="500" t="s">
        <v>12834</v>
      </c>
      <c r="I6649" s="500" t="s">
        <v>688</v>
      </c>
      <c r="J6649" s="500" t="s">
        <v>689</v>
      </c>
      <c r="K6649" s="500" t="s">
        <v>2306</v>
      </c>
      <c r="L6649" s="500" t="s">
        <v>27724</v>
      </c>
      <c r="M6649" s="500" t="s">
        <v>2307</v>
      </c>
      <c r="N6649" s="500" t="s">
        <v>19387</v>
      </c>
    </row>
    <row r="6650" spans="1:14">
      <c r="A6650" s="500" t="s">
        <v>686</v>
      </c>
      <c r="B6650" s="500" t="s">
        <v>2858</v>
      </c>
      <c r="C6650" s="500" t="s">
        <v>2888</v>
      </c>
      <c r="D6650" s="500" t="s">
        <v>2889</v>
      </c>
      <c r="E6650" s="500" t="s">
        <v>11099</v>
      </c>
      <c r="F6650" s="500" t="s">
        <v>580</v>
      </c>
      <c r="G6650" s="500" t="s">
        <v>19388</v>
      </c>
      <c r="H6650" s="500" t="s">
        <v>11336</v>
      </c>
      <c r="I6650" s="500" t="s">
        <v>688</v>
      </c>
      <c r="J6650" s="500" t="s">
        <v>689</v>
      </c>
      <c r="K6650" s="500" t="s">
        <v>2306</v>
      </c>
      <c r="L6650" s="500" t="s">
        <v>27724</v>
      </c>
      <c r="M6650" s="500" t="s">
        <v>2307</v>
      </c>
      <c r="N6650" s="500" t="s">
        <v>19389</v>
      </c>
    </row>
    <row r="6651" spans="1:14">
      <c r="A6651" s="500" t="s">
        <v>686</v>
      </c>
      <c r="B6651" s="500" t="s">
        <v>2858</v>
      </c>
      <c r="C6651" s="500" t="s">
        <v>2888</v>
      </c>
      <c r="D6651" s="500" t="s">
        <v>2889</v>
      </c>
      <c r="E6651" s="500" t="s">
        <v>11099</v>
      </c>
      <c r="F6651" s="500" t="s">
        <v>580</v>
      </c>
      <c r="G6651" s="500" t="s">
        <v>19390</v>
      </c>
      <c r="H6651" s="500" t="s">
        <v>17107</v>
      </c>
      <c r="I6651" s="500" t="s">
        <v>688</v>
      </c>
      <c r="J6651" s="500" t="s">
        <v>689</v>
      </c>
      <c r="K6651" s="500" t="s">
        <v>2306</v>
      </c>
      <c r="L6651" s="500" t="s">
        <v>27724</v>
      </c>
      <c r="M6651" s="500" t="s">
        <v>2307</v>
      </c>
      <c r="N6651" s="500" t="s">
        <v>19391</v>
      </c>
    </row>
    <row r="6652" spans="1:14">
      <c r="A6652" s="500" t="s">
        <v>686</v>
      </c>
      <c r="B6652" s="500" t="s">
        <v>2858</v>
      </c>
      <c r="C6652" s="500" t="s">
        <v>2888</v>
      </c>
      <c r="D6652" s="500" t="s">
        <v>2889</v>
      </c>
      <c r="E6652" s="500" t="s">
        <v>11099</v>
      </c>
      <c r="F6652" s="500" t="s">
        <v>580</v>
      </c>
      <c r="G6652" s="500" t="s">
        <v>19392</v>
      </c>
      <c r="H6652" s="500" t="s">
        <v>11347</v>
      </c>
      <c r="I6652" s="500" t="s">
        <v>688</v>
      </c>
      <c r="J6652" s="500" t="s">
        <v>689</v>
      </c>
      <c r="K6652" s="500" t="s">
        <v>2306</v>
      </c>
      <c r="L6652" s="500" t="s">
        <v>27724</v>
      </c>
      <c r="M6652" s="500" t="s">
        <v>2307</v>
      </c>
      <c r="N6652" s="500" t="s">
        <v>19393</v>
      </c>
    </row>
    <row r="6653" spans="1:14">
      <c r="A6653" s="500" t="s">
        <v>686</v>
      </c>
      <c r="B6653" s="500" t="s">
        <v>2858</v>
      </c>
      <c r="C6653" s="500" t="s">
        <v>2888</v>
      </c>
      <c r="D6653" s="500" t="s">
        <v>2889</v>
      </c>
      <c r="E6653" s="500" t="s">
        <v>11099</v>
      </c>
      <c r="F6653" s="500" t="s">
        <v>580</v>
      </c>
      <c r="G6653" s="500" t="s">
        <v>19394</v>
      </c>
      <c r="H6653" s="500" t="s">
        <v>17611</v>
      </c>
      <c r="I6653" s="500" t="s">
        <v>688</v>
      </c>
      <c r="J6653" s="500" t="s">
        <v>689</v>
      </c>
      <c r="K6653" s="500" t="s">
        <v>2306</v>
      </c>
      <c r="L6653" s="500" t="s">
        <v>27724</v>
      </c>
      <c r="M6653" s="500" t="s">
        <v>2307</v>
      </c>
      <c r="N6653" s="500" t="s">
        <v>19395</v>
      </c>
    </row>
    <row r="6654" spans="1:14">
      <c r="A6654" s="500" t="s">
        <v>686</v>
      </c>
      <c r="B6654" s="500" t="s">
        <v>2858</v>
      </c>
      <c r="C6654" s="500" t="s">
        <v>2888</v>
      </c>
      <c r="D6654" s="500" t="s">
        <v>2889</v>
      </c>
      <c r="E6654" s="500" t="s">
        <v>11099</v>
      </c>
      <c r="F6654" s="500" t="s">
        <v>580</v>
      </c>
      <c r="G6654" s="500" t="s">
        <v>19396</v>
      </c>
      <c r="H6654" s="500" t="s">
        <v>11259</v>
      </c>
      <c r="I6654" s="500" t="s">
        <v>688</v>
      </c>
      <c r="J6654" s="500" t="s">
        <v>689</v>
      </c>
      <c r="K6654" s="500" t="s">
        <v>2306</v>
      </c>
      <c r="L6654" s="500" t="s">
        <v>27724</v>
      </c>
      <c r="M6654" s="500" t="s">
        <v>2307</v>
      </c>
      <c r="N6654" s="500" t="s">
        <v>19397</v>
      </c>
    </row>
    <row r="6655" spans="1:14">
      <c r="A6655" s="500" t="s">
        <v>686</v>
      </c>
      <c r="B6655" s="500" t="s">
        <v>2858</v>
      </c>
      <c r="C6655" s="500" t="s">
        <v>2888</v>
      </c>
      <c r="D6655" s="500" t="s">
        <v>2889</v>
      </c>
      <c r="E6655" s="500" t="s">
        <v>11099</v>
      </c>
      <c r="F6655" s="500" t="s">
        <v>580</v>
      </c>
      <c r="G6655" s="500" t="s">
        <v>19398</v>
      </c>
      <c r="H6655" s="500" t="s">
        <v>11095</v>
      </c>
      <c r="I6655" s="500" t="s">
        <v>688</v>
      </c>
      <c r="J6655" s="500" t="s">
        <v>689</v>
      </c>
      <c r="K6655" s="500" t="s">
        <v>2306</v>
      </c>
      <c r="L6655" s="500" t="s">
        <v>27724</v>
      </c>
      <c r="M6655" s="500" t="s">
        <v>2307</v>
      </c>
      <c r="N6655" s="500" t="s">
        <v>19399</v>
      </c>
    </row>
    <row r="6656" spans="1:14">
      <c r="A6656" s="500" t="s">
        <v>686</v>
      </c>
      <c r="B6656" s="500" t="s">
        <v>2858</v>
      </c>
      <c r="C6656" s="500" t="s">
        <v>2888</v>
      </c>
      <c r="D6656" s="500" t="s">
        <v>2889</v>
      </c>
      <c r="E6656" s="500" t="s">
        <v>11099</v>
      </c>
      <c r="F6656" s="500" t="s">
        <v>580</v>
      </c>
      <c r="G6656" s="500" t="s">
        <v>19400</v>
      </c>
      <c r="H6656" s="500" t="s">
        <v>18367</v>
      </c>
      <c r="I6656" s="500" t="s">
        <v>688</v>
      </c>
      <c r="J6656" s="500" t="s">
        <v>689</v>
      </c>
      <c r="K6656" s="500" t="s">
        <v>2306</v>
      </c>
      <c r="L6656" s="500" t="s">
        <v>27724</v>
      </c>
      <c r="M6656" s="500" t="s">
        <v>2307</v>
      </c>
      <c r="N6656" s="500" t="s">
        <v>19401</v>
      </c>
    </row>
    <row r="6657" spans="1:14">
      <c r="A6657" s="500" t="s">
        <v>686</v>
      </c>
      <c r="B6657" s="500" t="s">
        <v>2858</v>
      </c>
      <c r="C6657" s="500" t="s">
        <v>2888</v>
      </c>
      <c r="D6657" s="500" t="s">
        <v>2889</v>
      </c>
      <c r="E6657" s="500" t="s">
        <v>11099</v>
      </c>
      <c r="F6657" s="500" t="s">
        <v>580</v>
      </c>
      <c r="G6657" s="500" t="s">
        <v>19402</v>
      </c>
      <c r="H6657" s="500" t="s">
        <v>18620</v>
      </c>
      <c r="I6657" s="500" t="s">
        <v>688</v>
      </c>
      <c r="J6657" s="500" t="s">
        <v>689</v>
      </c>
      <c r="K6657" s="500" t="s">
        <v>2306</v>
      </c>
      <c r="L6657" s="500" t="s">
        <v>27724</v>
      </c>
      <c r="M6657" s="500" t="s">
        <v>2307</v>
      </c>
      <c r="N6657" s="500" t="s">
        <v>19403</v>
      </c>
    </row>
    <row r="6658" spans="1:14">
      <c r="A6658" s="500" t="s">
        <v>686</v>
      </c>
      <c r="B6658" s="500" t="s">
        <v>2858</v>
      </c>
      <c r="C6658" s="500" t="s">
        <v>2888</v>
      </c>
      <c r="D6658" s="500" t="s">
        <v>2889</v>
      </c>
      <c r="E6658" s="500" t="s">
        <v>11099</v>
      </c>
      <c r="F6658" s="500" t="s">
        <v>580</v>
      </c>
      <c r="G6658" s="500" t="s">
        <v>19404</v>
      </c>
      <c r="H6658" s="500" t="s">
        <v>18874</v>
      </c>
      <c r="I6658" s="500" t="s">
        <v>688</v>
      </c>
      <c r="J6658" s="500" t="s">
        <v>689</v>
      </c>
      <c r="K6658" s="500" t="s">
        <v>2306</v>
      </c>
      <c r="L6658" s="500" t="s">
        <v>27724</v>
      </c>
      <c r="M6658" s="500" t="s">
        <v>2307</v>
      </c>
      <c r="N6658" s="500" t="s">
        <v>19405</v>
      </c>
    </row>
    <row r="6659" spans="1:14">
      <c r="A6659" s="500" t="s">
        <v>686</v>
      </c>
      <c r="B6659" s="500" t="s">
        <v>2858</v>
      </c>
      <c r="C6659" s="500" t="s">
        <v>2888</v>
      </c>
      <c r="D6659" s="500" t="s">
        <v>2889</v>
      </c>
      <c r="E6659" s="500" t="s">
        <v>11099</v>
      </c>
      <c r="F6659" s="500" t="s">
        <v>580</v>
      </c>
      <c r="G6659" s="500" t="s">
        <v>19406</v>
      </c>
      <c r="H6659" s="500" t="s">
        <v>14921</v>
      </c>
      <c r="I6659" s="500" t="s">
        <v>688</v>
      </c>
      <c r="J6659" s="500" t="s">
        <v>689</v>
      </c>
      <c r="K6659" s="500" t="s">
        <v>2306</v>
      </c>
      <c r="L6659" s="500" t="s">
        <v>27724</v>
      </c>
      <c r="M6659" s="500" t="s">
        <v>2307</v>
      </c>
      <c r="N6659" s="500" t="s">
        <v>19407</v>
      </c>
    </row>
    <row r="6660" spans="1:14">
      <c r="A6660" s="500" t="s">
        <v>686</v>
      </c>
      <c r="B6660" s="500" t="s">
        <v>2858</v>
      </c>
      <c r="C6660" s="500" t="s">
        <v>2888</v>
      </c>
      <c r="D6660" s="500" t="s">
        <v>2889</v>
      </c>
      <c r="E6660" s="500" t="s">
        <v>11099</v>
      </c>
      <c r="F6660" s="500" t="s">
        <v>580</v>
      </c>
      <c r="G6660" s="500" t="s">
        <v>19408</v>
      </c>
      <c r="H6660" s="500" t="s">
        <v>16353</v>
      </c>
      <c r="I6660" s="500" t="s">
        <v>688</v>
      </c>
      <c r="J6660" s="500" t="s">
        <v>689</v>
      </c>
      <c r="K6660" s="500" t="s">
        <v>2306</v>
      </c>
      <c r="L6660" s="500" t="s">
        <v>27724</v>
      </c>
      <c r="M6660" s="500" t="s">
        <v>2307</v>
      </c>
      <c r="N6660" s="500" t="s">
        <v>19409</v>
      </c>
    </row>
    <row r="6661" spans="1:14">
      <c r="A6661" s="500" t="s">
        <v>686</v>
      </c>
      <c r="B6661" s="500" t="s">
        <v>2858</v>
      </c>
      <c r="C6661" s="500" t="s">
        <v>2888</v>
      </c>
      <c r="D6661" s="500" t="s">
        <v>2889</v>
      </c>
      <c r="E6661" s="500" t="s">
        <v>11099</v>
      </c>
      <c r="F6661" s="500" t="s">
        <v>580</v>
      </c>
      <c r="G6661" s="500" t="s">
        <v>19410</v>
      </c>
      <c r="H6661" s="500" t="s">
        <v>12834</v>
      </c>
      <c r="I6661" s="500" t="s">
        <v>688</v>
      </c>
      <c r="J6661" s="500" t="s">
        <v>689</v>
      </c>
      <c r="K6661" s="500" t="s">
        <v>2306</v>
      </c>
      <c r="L6661" s="500" t="s">
        <v>27724</v>
      </c>
      <c r="M6661" s="500" t="s">
        <v>2307</v>
      </c>
      <c r="N6661" s="500" t="s">
        <v>19411</v>
      </c>
    </row>
    <row r="6662" spans="1:14">
      <c r="A6662" s="500" t="s">
        <v>686</v>
      </c>
      <c r="B6662" s="500" t="s">
        <v>2858</v>
      </c>
      <c r="C6662" s="500" t="s">
        <v>2888</v>
      </c>
      <c r="D6662" s="500" t="s">
        <v>2889</v>
      </c>
      <c r="E6662" s="500" t="s">
        <v>11099</v>
      </c>
      <c r="F6662" s="500" t="s">
        <v>580</v>
      </c>
      <c r="G6662" s="500" t="s">
        <v>19412</v>
      </c>
      <c r="H6662" s="500" t="s">
        <v>11336</v>
      </c>
      <c r="I6662" s="500" t="s">
        <v>688</v>
      </c>
      <c r="J6662" s="500" t="s">
        <v>689</v>
      </c>
      <c r="K6662" s="500" t="s">
        <v>2306</v>
      </c>
      <c r="L6662" s="500" t="s">
        <v>27724</v>
      </c>
      <c r="M6662" s="500" t="s">
        <v>2307</v>
      </c>
      <c r="N6662" s="500" t="s">
        <v>19413</v>
      </c>
    </row>
    <row r="6663" spans="1:14">
      <c r="A6663" s="500" t="s">
        <v>686</v>
      </c>
      <c r="B6663" s="500" t="s">
        <v>2858</v>
      </c>
      <c r="C6663" s="500" t="s">
        <v>2888</v>
      </c>
      <c r="D6663" s="500" t="s">
        <v>2889</v>
      </c>
      <c r="E6663" s="500" t="s">
        <v>11099</v>
      </c>
      <c r="F6663" s="500" t="s">
        <v>580</v>
      </c>
      <c r="G6663" s="500" t="s">
        <v>19414</v>
      </c>
      <c r="H6663" s="500" t="s">
        <v>17107</v>
      </c>
      <c r="I6663" s="500" t="s">
        <v>688</v>
      </c>
      <c r="J6663" s="500" t="s">
        <v>689</v>
      </c>
      <c r="K6663" s="500" t="s">
        <v>2306</v>
      </c>
      <c r="L6663" s="500" t="s">
        <v>27724</v>
      </c>
      <c r="M6663" s="500" t="s">
        <v>2307</v>
      </c>
      <c r="N6663" s="500" t="s">
        <v>19415</v>
      </c>
    </row>
    <row r="6664" spans="1:14">
      <c r="A6664" s="500" t="s">
        <v>686</v>
      </c>
      <c r="B6664" s="500" t="s">
        <v>2858</v>
      </c>
      <c r="C6664" s="500" t="s">
        <v>2888</v>
      </c>
      <c r="D6664" s="500" t="s">
        <v>2889</v>
      </c>
      <c r="E6664" s="500" t="s">
        <v>11099</v>
      </c>
      <c r="F6664" s="500" t="s">
        <v>580</v>
      </c>
      <c r="G6664" s="500" t="s">
        <v>19416</v>
      </c>
      <c r="H6664" s="500" t="s">
        <v>11347</v>
      </c>
      <c r="I6664" s="500" t="s">
        <v>688</v>
      </c>
      <c r="J6664" s="500" t="s">
        <v>689</v>
      </c>
      <c r="K6664" s="500" t="s">
        <v>2306</v>
      </c>
      <c r="L6664" s="500" t="s">
        <v>27724</v>
      </c>
      <c r="M6664" s="500" t="s">
        <v>2307</v>
      </c>
      <c r="N6664" s="500" t="s">
        <v>19417</v>
      </c>
    </row>
    <row r="6665" spans="1:14">
      <c r="A6665" s="500" t="s">
        <v>686</v>
      </c>
      <c r="B6665" s="500" t="s">
        <v>2858</v>
      </c>
      <c r="C6665" s="500" t="s">
        <v>2888</v>
      </c>
      <c r="D6665" s="500" t="s">
        <v>2889</v>
      </c>
      <c r="E6665" s="500" t="s">
        <v>11099</v>
      </c>
      <c r="F6665" s="500" t="s">
        <v>580</v>
      </c>
      <c r="G6665" s="500" t="s">
        <v>19418</v>
      </c>
      <c r="H6665" s="500" t="s">
        <v>17611</v>
      </c>
      <c r="I6665" s="500" t="s">
        <v>688</v>
      </c>
      <c r="J6665" s="500" t="s">
        <v>689</v>
      </c>
      <c r="K6665" s="500" t="s">
        <v>2306</v>
      </c>
      <c r="L6665" s="500" t="s">
        <v>27724</v>
      </c>
      <c r="M6665" s="500" t="s">
        <v>2307</v>
      </c>
      <c r="N6665" s="500" t="s">
        <v>19419</v>
      </c>
    </row>
    <row r="6666" spans="1:14">
      <c r="A6666" s="500" t="s">
        <v>686</v>
      </c>
      <c r="B6666" s="500" t="s">
        <v>2858</v>
      </c>
      <c r="C6666" s="500" t="s">
        <v>2888</v>
      </c>
      <c r="D6666" s="500" t="s">
        <v>2889</v>
      </c>
      <c r="E6666" s="500" t="s">
        <v>11099</v>
      </c>
      <c r="F6666" s="500" t="s">
        <v>580</v>
      </c>
      <c r="G6666" s="500" t="s">
        <v>19420</v>
      </c>
      <c r="H6666" s="500" t="s">
        <v>11259</v>
      </c>
      <c r="I6666" s="500" t="s">
        <v>688</v>
      </c>
      <c r="J6666" s="500" t="s">
        <v>689</v>
      </c>
      <c r="K6666" s="500" t="s">
        <v>2306</v>
      </c>
      <c r="L6666" s="500" t="s">
        <v>27724</v>
      </c>
      <c r="M6666" s="500" t="s">
        <v>2307</v>
      </c>
      <c r="N6666" s="500" t="s">
        <v>19421</v>
      </c>
    </row>
    <row r="6667" spans="1:14">
      <c r="A6667" s="500" t="s">
        <v>686</v>
      </c>
      <c r="B6667" s="500" t="s">
        <v>2858</v>
      </c>
      <c r="C6667" s="500" t="s">
        <v>2888</v>
      </c>
      <c r="D6667" s="500" t="s">
        <v>2889</v>
      </c>
      <c r="E6667" s="500" t="s">
        <v>11099</v>
      </c>
      <c r="F6667" s="500" t="s">
        <v>580</v>
      </c>
      <c r="G6667" s="500" t="s">
        <v>19422</v>
      </c>
      <c r="H6667" s="500" t="s">
        <v>11095</v>
      </c>
      <c r="I6667" s="500" t="s">
        <v>688</v>
      </c>
      <c r="J6667" s="500" t="s">
        <v>689</v>
      </c>
      <c r="K6667" s="500" t="s">
        <v>2306</v>
      </c>
      <c r="L6667" s="500" t="s">
        <v>27724</v>
      </c>
      <c r="M6667" s="500" t="s">
        <v>2307</v>
      </c>
      <c r="N6667" s="500" t="s">
        <v>19423</v>
      </c>
    </row>
    <row r="6668" spans="1:14">
      <c r="A6668" s="500" t="s">
        <v>686</v>
      </c>
      <c r="B6668" s="500" t="s">
        <v>2858</v>
      </c>
      <c r="C6668" s="500" t="s">
        <v>2888</v>
      </c>
      <c r="D6668" s="500" t="s">
        <v>2889</v>
      </c>
      <c r="E6668" s="500" t="s">
        <v>11099</v>
      </c>
      <c r="F6668" s="500" t="s">
        <v>580</v>
      </c>
      <c r="G6668" s="500" t="s">
        <v>19424</v>
      </c>
      <c r="H6668" s="500" t="s">
        <v>18367</v>
      </c>
      <c r="I6668" s="500" t="s">
        <v>688</v>
      </c>
      <c r="J6668" s="500" t="s">
        <v>689</v>
      </c>
      <c r="K6668" s="500" t="s">
        <v>2306</v>
      </c>
      <c r="L6668" s="500" t="s">
        <v>27724</v>
      </c>
      <c r="M6668" s="500" t="s">
        <v>2307</v>
      </c>
      <c r="N6668" s="500" t="s">
        <v>19425</v>
      </c>
    </row>
    <row r="6669" spans="1:14">
      <c r="A6669" s="500" t="s">
        <v>686</v>
      </c>
      <c r="B6669" s="500" t="s">
        <v>2858</v>
      </c>
      <c r="C6669" s="500" t="s">
        <v>2888</v>
      </c>
      <c r="D6669" s="500" t="s">
        <v>2889</v>
      </c>
      <c r="E6669" s="500" t="s">
        <v>11099</v>
      </c>
      <c r="F6669" s="500" t="s">
        <v>580</v>
      </c>
      <c r="G6669" s="500" t="s">
        <v>19426</v>
      </c>
      <c r="H6669" s="500" t="s">
        <v>18620</v>
      </c>
      <c r="I6669" s="500" t="s">
        <v>688</v>
      </c>
      <c r="J6669" s="500" t="s">
        <v>689</v>
      </c>
      <c r="K6669" s="500" t="s">
        <v>2306</v>
      </c>
      <c r="L6669" s="500" t="s">
        <v>27724</v>
      </c>
      <c r="M6669" s="500" t="s">
        <v>2307</v>
      </c>
      <c r="N6669" s="500" t="s">
        <v>19427</v>
      </c>
    </row>
    <row r="6670" spans="1:14">
      <c r="A6670" s="500" t="s">
        <v>686</v>
      </c>
      <c r="B6670" s="500" t="s">
        <v>2858</v>
      </c>
      <c r="C6670" s="500" t="s">
        <v>2888</v>
      </c>
      <c r="D6670" s="500" t="s">
        <v>2889</v>
      </c>
      <c r="E6670" s="500" t="s">
        <v>11099</v>
      </c>
      <c r="F6670" s="500" t="s">
        <v>580</v>
      </c>
      <c r="G6670" s="500" t="s">
        <v>19428</v>
      </c>
      <c r="H6670" s="500" t="s">
        <v>18874</v>
      </c>
      <c r="I6670" s="500" t="s">
        <v>688</v>
      </c>
      <c r="J6670" s="500" t="s">
        <v>689</v>
      </c>
      <c r="K6670" s="500" t="s">
        <v>2306</v>
      </c>
      <c r="L6670" s="500" t="s">
        <v>27724</v>
      </c>
      <c r="M6670" s="500" t="s">
        <v>2307</v>
      </c>
      <c r="N6670" s="500" t="s">
        <v>19429</v>
      </c>
    </row>
    <row r="6671" spans="1:14">
      <c r="A6671" s="500" t="s">
        <v>686</v>
      </c>
      <c r="B6671" s="500" t="s">
        <v>2858</v>
      </c>
      <c r="C6671" s="500" t="s">
        <v>2888</v>
      </c>
      <c r="D6671" s="500" t="s">
        <v>2889</v>
      </c>
      <c r="E6671" s="500" t="s">
        <v>11099</v>
      </c>
      <c r="F6671" s="500" t="s">
        <v>580</v>
      </c>
      <c r="G6671" s="500" t="s">
        <v>19430</v>
      </c>
      <c r="H6671" s="500" t="s">
        <v>14921</v>
      </c>
      <c r="I6671" s="500" t="s">
        <v>688</v>
      </c>
      <c r="J6671" s="500" t="s">
        <v>689</v>
      </c>
      <c r="K6671" s="500" t="s">
        <v>2306</v>
      </c>
      <c r="L6671" s="500" t="s">
        <v>27724</v>
      </c>
      <c r="M6671" s="500" t="s">
        <v>2307</v>
      </c>
      <c r="N6671" s="500" t="s">
        <v>19431</v>
      </c>
    </row>
    <row r="6672" spans="1:14">
      <c r="A6672" s="500" t="s">
        <v>686</v>
      </c>
      <c r="B6672" s="500" t="s">
        <v>2858</v>
      </c>
      <c r="C6672" s="500" t="s">
        <v>2888</v>
      </c>
      <c r="D6672" s="500" t="s">
        <v>2889</v>
      </c>
      <c r="E6672" s="500" t="s">
        <v>11099</v>
      </c>
      <c r="F6672" s="500" t="s">
        <v>580</v>
      </c>
      <c r="G6672" s="500" t="s">
        <v>19432</v>
      </c>
      <c r="H6672" s="500" t="s">
        <v>11303</v>
      </c>
      <c r="I6672" s="500" t="s">
        <v>688</v>
      </c>
      <c r="J6672" s="500" t="s">
        <v>689</v>
      </c>
      <c r="K6672" s="500" t="s">
        <v>2306</v>
      </c>
      <c r="L6672" s="500" t="s">
        <v>27724</v>
      </c>
      <c r="M6672" s="500" t="s">
        <v>2307</v>
      </c>
      <c r="N6672" s="500" t="s">
        <v>19433</v>
      </c>
    </row>
    <row r="6673" spans="1:14">
      <c r="A6673" s="500" t="s">
        <v>686</v>
      </c>
      <c r="B6673" s="500" t="s">
        <v>2858</v>
      </c>
      <c r="C6673" s="500" t="s">
        <v>2888</v>
      </c>
      <c r="D6673" s="500" t="s">
        <v>2889</v>
      </c>
      <c r="E6673" s="500" t="s">
        <v>11099</v>
      </c>
      <c r="F6673" s="500" t="s">
        <v>580</v>
      </c>
      <c r="G6673" s="500" t="s">
        <v>19434</v>
      </c>
      <c r="H6673" s="500" t="s">
        <v>16404</v>
      </c>
      <c r="I6673" s="500" t="s">
        <v>688</v>
      </c>
      <c r="J6673" s="500" t="s">
        <v>689</v>
      </c>
      <c r="K6673" s="500" t="s">
        <v>2306</v>
      </c>
      <c r="L6673" s="500" t="s">
        <v>27724</v>
      </c>
      <c r="M6673" s="500" t="s">
        <v>2307</v>
      </c>
      <c r="N6673" s="500" t="s">
        <v>19435</v>
      </c>
    </row>
    <row r="6674" spans="1:14">
      <c r="A6674" s="500" t="s">
        <v>686</v>
      </c>
      <c r="B6674" s="500" t="s">
        <v>2858</v>
      </c>
      <c r="C6674" s="500" t="s">
        <v>2888</v>
      </c>
      <c r="D6674" s="500" t="s">
        <v>2889</v>
      </c>
      <c r="E6674" s="500" t="s">
        <v>11099</v>
      </c>
      <c r="F6674" s="500" t="s">
        <v>580</v>
      </c>
      <c r="G6674" s="500" t="s">
        <v>19436</v>
      </c>
      <c r="H6674" s="500" t="s">
        <v>11386</v>
      </c>
      <c r="I6674" s="500" t="s">
        <v>688</v>
      </c>
      <c r="J6674" s="500" t="s">
        <v>689</v>
      </c>
      <c r="K6674" s="500" t="s">
        <v>2306</v>
      </c>
      <c r="L6674" s="500" t="s">
        <v>27724</v>
      </c>
      <c r="M6674" s="500" t="s">
        <v>2307</v>
      </c>
      <c r="N6674" s="500" t="s">
        <v>19437</v>
      </c>
    </row>
    <row r="6675" spans="1:14">
      <c r="A6675" s="500" t="s">
        <v>686</v>
      </c>
      <c r="B6675" s="500" t="s">
        <v>2858</v>
      </c>
      <c r="C6675" s="500" t="s">
        <v>2888</v>
      </c>
      <c r="D6675" s="500" t="s">
        <v>2889</v>
      </c>
      <c r="E6675" s="500" t="s">
        <v>11099</v>
      </c>
      <c r="F6675" s="500" t="s">
        <v>580</v>
      </c>
      <c r="G6675" s="500" t="s">
        <v>19438</v>
      </c>
      <c r="H6675" s="500" t="s">
        <v>16906</v>
      </c>
      <c r="I6675" s="500" t="s">
        <v>688</v>
      </c>
      <c r="J6675" s="500" t="s">
        <v>689</v>
      </c>
      <c r="K6675" s="500" t="s">
        <v>2306</v>
      </c>
      <c r="L6675" s="500" t="s">
        <v>27724</v>
      </c>
      <c r="M6675" s="500" t="s">
        <v>2307</v>
      </c>
      <c r="N6675" s="500" t="s">
        <v>19439</v>
      </c>
    </row>
    <row r="6676" spans="1:14">
      <c r="A6676" s="500" t="s">
        <v>686</v>
      </c>
      <c r="B6676" s="500" t="s">
        <v>2858</v>
      </c>
      <c r="C6676" s="500" t="s">
        <v>2888</v>
      </c>
      <c r="D6676" s="500" t="s">
        <v>2889</v>
      </c>
      <c r="E6676" s="500" t="s">
        <v>11099</v>
      </c>
      <c r="F6676" s="500" t="s">
        <v>580</v>
      </c>
      <c r="G6676" s="500" t="s">
        <v>19440</v>
      </c>
      <c r="H6676" s="500" t="s">
        <v>17158</v>
      </c>
      <c r="I6676" s="500" t="s">
        <v>688</v>
      </c>
      <c r="J6676" s="500" t="s">
        <v>689</v>
      </c>
      <c r="K6676" s="500" t="s">
        <v>2306</v>
      </c>
      <c r="L6676" s="500" t="s">
        <v>27724</v>
      </c>
      <c r="M6676" s="500" t="s">
        <v>2307</v>
      </c>
      <c r="N6676" s="500" t="s">
        <v>19441</v>
      </c>
    </row>
    <row r="6677" spans="1:14">
      <c r="A6677" s="500" t="s">
        <v>686</v>
      </c>
      <c r="B6677" s="500" t="s">
        <v>2858</v>
      </c>
      <c r="C6677" s="500" t="s">
        <v>2888</v>
      </c>
      <c r="D6677" s="500" t="s">
        <v>2889</v>
      </c>
      <c r="E6677" s="500" t="s">
        <v>11099</v>
      </c>
      <c r="F6677" s="500" t="s">
        <v>580</v>
      </c>
      <c r="G6677" s="500" t="s">
        <v>19442</v>
      </c>
      <c r="H6677" s="500" t="s">
        <v>15698</v>
      </c>
      <c r="I6677" s="500" t="s">
        <v>688</v>
      </c>
      <c r="J6677" s="500" t="s">
        <v>689</v>
      </c>
      <c r="K6677" s="500" t="s">
        <v>2306</v>
      </c>
      <c r="L6677" s="500" t="s">
        <v>27724</v>
      </c>
      <c r="M6677" s="500" t="s">
        <v>2307</v>
      </c>
      <c r="N6677" s="500" t="s">
        <v>19443</v>
      </c>
    </row>
    <row r="6678" spans="1:14">
      <c r="A6678" s="500" t="s">
        <v>686</v>
      </c>
      <c r="B6678" s="500" t="s">
        <v>2858</v>
      </c>
      <c r="C6678" s="500" t="s">
        <v>2888</v>
      </c>
      <c r="D6678" s="500" t="s">
        <v>2889</v>
      </c>
      <c r="E6678" s="500" t="s">
        <v>11099</v>
      </c>
      <c r="F6678" s="500" t="s">
        <v>580</v>
      </c>
      <c r="G6678" s="500" t="s">
        <v>19444</v>
      </c>
      <c r="H6678" s="500" t="s">
        <v>7027</v>
      </c>
      <c r="I6678" s="500" t="s">
        <v>688</v>
      </c>
      <c r="J6678" s="500" t="s">
        <v>689</v>
      </c>
      <c r="K6678" s="500" t="s">
        <v>2306</v>
      </c>
      <c r="L6678" s="500" t="s">
        <v>27724</v>
      </c>
      <c r="M6678" s="500" t="s">
        <v>2307</v>
      </c>
      <c r="N6678" s="500" t="s">
        <v>19445</v>
      </c>
    </row>
    <row r="6679" spans="1:14">
      <c r="A6679" s="500" t="s">
        <v>686</v>
      </c>
      <c r="B6679" s="500" t="s">
        <v>2858</v>
      </c>
      <c r="C6679" s="500" t="s">
        <v>2888</v>
      </c>
      <c r="D6679" s="500" t="s">
        <v>2889</v>
      </c>
      <c r="E6679" s="500" t="s">
        <v>11099</v>
      </c>
      <c r="F6679" s="500" t="s">
        <v>580</v>
      </c>
      <c r="G6679" s="500" t="s">
        <v>19446</v>
      </c>
      <c r="H6679" s="500" t="s">
        <v>7058</v>
      </c>
      <c r="I6679" s="500" t="s">
        <v>688</v>
      </c>
      <c r="J6679" s="500" t="s">
        <v>689</v>
      </c>
      <c r="K6679" s="500" t="s">
        <v>2306</v>
      </c>
      <c r="L6679" s="500" t="s">
        <v>27724</v>
      </c>
      <c r="M6679" s="500" t="s">
        <v>2307</v>
      </c>
      <c r="N6679" s="500" t="s">
        <v>19447</v>
      </c>
    </row>
    <row r="6680" spans="1:14">
      <c r="A6680" s="500" t="s">
        <v>686</v>
      </c>
      <c r="B6680" s="500" t="s">
        <v>2858</v>
      </c>
      <c r="C6680" s="500" t="s">
        <v>2888</v>
      </c>
      <c r="D6680" s="500" t="s">
        <v>2889</v>
      </c>
      <c r="E6680" s="500" t="s">
        <v>11099</v>
      </c>
      <c r="F6680" s="500" t="s">
        <v>580</v>
      </c>
      <c r="G6680" s="500" t="s">
        <v>19448</v>
      </c>
      <c r="H6680" s="500" t="s">
        <v>18165</v>
      </c>
      <c r="I6680" s="500" t="s">
        <v>688</v>
      </c>
      <c r="J6680" s="500" t="s">
        <v>689</v>
      </c>
      <c r="K6680" s="500" t="s">
        <v>2306</v>
      </c>
      <c r="L6680" s="500" t="s">
        <v>27724</v>
      </c>
      <c r="M6680" s="500" t="s">
        <v>2307</v>
      </c>
      <c r="N6680" s="500" t="s">
        <v>19449</v>
      </c>
    </row>
    <row r="6681" spans="1:14">
      <c r="A6681" s="500" t="s">
        <v>686</v>
      </c>
      <c r="B6681" s="500" t="s">
        <v>2858</v>
      </c>
      <c r="C6681" s="500" t="s">
        <v>2888</v>
      </c>
      <c r="D6681" s="500" t="s">
        <v>2889</v>
      </c>
      <c r="E6681" s="500" t="s">
        <v>11099</v>
      </c>
      <c r="F6681" s="500" t="s">
        <v>580</v>
      </c>
      <c r="G6681" s="500" t="s">
        <v>19450</v>
      </c>
      <c r="H6681" s="500" t="s">
        <v>18418</v>
      </c>
      <c r="I6681" s="500" t="s">
        <v>688</v>
      </c>
      <c r="J6681" s="500" t="s">
        <v>689</v>
      </c>
      <c r="K6681" s="500" t="s">
        <v>2306</v>
      </c>
      <c r="L6681" s="500" t="s">
        <v>27724</v>
      </c>
      <c r="M6681" s="500" t="s">
        <v>2307</v>
      </c>
      <c r="N6681" s="500" t="s">
        <v>19451</v>
      </c>
    </row>
    <row r="6682" spans="1:14">
      <c r="A6682" s="500" t="s">
        <v>686</v>
      </c>
      <c r="B6682" s="500" t="s">
        <v>2858</v>
      </c>
      <c r="C6682" s="500" t="s">
        <v>2888</v>
      </c>
      <c r="D6682" s="500" t="s">
        <v>2889</v>
      </c>
      <c r="E6682" s="500" t="s">
        <v>11099</v>
      </c>
      <c r="F6682" s="500" t="s">
        <v>580</v>
      </c>
      <c r="G6682" s="500" t="s">
        <v>19452</v>
      </c>
      <c r="H6682" s="500" t="s">
        <v>18671</v>
      </c>
      <c r="I6682" s="500" t="s">
        <v>688</v>
      </c>
      <c r="J6682" s="500" t="s">
        <v>689</v>
      </c>
      <c r="K6682" s="500" t="s">
        <v>2306</v>
      </c>
      <c r="L6682" s="500" t="s">
        <v>27724</v>
      </c>
      <c r="M6682" s="500" t="s">
        <v>2307</v>
      </c>
      <c r="N6682" s="500" t="s">
        <v>19453</v>
      </c>
    </row>
    <row r="6683" spans="1:14">
      <c r="A6683" s="500" t="s">
        <v>686</v>
      </c>
      <c r="B6683" s="500" t="s">
        <v>2858</v>
      </c>
      <c r="C6683" s="500" t="s">
        <v>2888</v>
      </c>
      <c r="D6683" s="500" t="s">
        <v>2889</v>
      </c>
      <c r="E6683" s="500" t="s">
        <v>11099</v>
      </c>
      <c r="F6683" s="500" t="s">
        <v>580</v>
      </c>
      <c r="G6683" s="500" t="s">
        <v>19454</v>
      </c>
      <c r="H6683" s="500" t="s">
        <v>18925</v>
      </c>
      <c r="I6683" s="500" t="s">
        <v>688</v>
      </c>
      <c r="J6683" s="500" t="s">
        <v>689</v>
      </c>
      <c r="K6683" s="500" t="s">
        <v>2306</v>
      </c>
      <c r="L6683" s="500" t="s">
        <v>27724</v>
      </c>
      <c r="M6683" s="500" t="s">
        <v>2307</v>
      </c>
      <c r="N6683" s="500" t="s">
        <v>19455</v>
      </c>
    </row>
    <row r="6684" spans="1:14">
      <c r="A6684" s="500" t="s">
        <v>686</v>
      </c>
      <c r="B6684" s="500" t="s">
        <v>2858</v>
      </c>
      <c r="C6684" s="500" t="s">
        <v>2888</v>
      </c>
      <c r="D6684" s="500" t="s">
        <v>2889</v>
      </c>
      <c r="E6684" s="500" t="s">
        <v>11099</v>
      </c>
      <c r="F6684" s="500" t="s">
        <v>580</v>
      </c>
      <c r="G6684" s="500" t="s">
        <v>19456</v>
      </c>
      <c r="H6684" s="500" t="s">
        <v>19179</v>
      </c>
      <c r="I6684" s="500" t="s">
        <v>688</v>
      </c>
      <c r="J6684" s="500" t="s">
        <v>689</v>
      </c>
      <c r="K6684" s="500" t="s">
        <v>2306</v>
      </c>
      <c r="L6684" s="500" t="s">
        <v>27724</v>
      </c>
      <c r="M6684" s="500" t="s">
        <v>2307</v>
      </c>
      <c r="N6684" s="500" t="s">
        <v>19457</v>
      </c>
    </row>
    <row r="6685" spans="1:14">
      <c r="A6685" s="500" t="s">
        <v>686</v>
      </c>
      <c r="B6685" s="500" t="s">
        <v>2858</v>
      </c>
      <c r="C6685" s="500" t="s">
        <v>2888</v>
      </c>
      <c r="D6685" s="500" t="s">
        <v>2889</v>
      </c>
      <c r="E6685" s="500" t="s">
        <v>11099</v>
      </c>
      <c r="F6685" s="500" t="s">
        <v>580</v>
      </c>
      <c r="G6685" s="500" t="s">
        <v>19458</v>
      </c>
      <c r="H6685" s="500" t="s">
        <v>16404</v>
      </c>
      <c r="I6685" s="500" t="s">
        <v>688</v>
      </c>
      <c r="J6685" s="500" t="s">
        <v>689</v>
      </c>
      <c r="K6685" s="500" t="s">
        <v>2306</v>
      </c>
      <c r="L6685" s="500" t="s">
        <v>27724</v>
      </c>
      <c r="M6685" s="500" t="s">
        <v>2307</v>
      </c>
      <c r="N6685" s="500" t="s">
        <v>19459</v>
      </c>
    </row>
    <row r="6686" spans="1:14">
      <c r="A6686" s="500" t="s">
        <v>686</v>
      </c>
      <c r="B6686" s="500" t="s">
        <v>2858</v>
      </c>
      <c r="C6686" s="500" t="s">
        <v>2888</v>
      </c>
      <c r="D6686" s="500" t="s">
        <v>2889</v>
      </c>
      <c r="E6686" s="500" t="s">
        <v>11099</v>
      </c>
      <c r="F6686" s="500" t="s">
        <v>580</v>
      </c>
      <c r="G6686" s="500" t="s">
        <v>19460</v>
      </c>
      <c r="H6686" s="500" t="s">
        <v>11386</v>
      </c>
      <c r="I6686" s="500" t="s">
        <v>688</v>
      </c>
      <c r="J6686" s="500" t="s">
        <v>689</v>
      </c>
      <c r="K6686" s="500" t="s">
        <v>2306</v>
      </c>
      <c r="L6686" s="500" t="s">
        <v>27724</v>
      </c>
      <c r="M6686" s="500" t="s">
        <v>2307</v>
      </c>
      <c r="N6686" s="500" t="s">
        <v>19461</v>
      </c>
    </row>
    <row r="6687" spans="1:14">
      <c r="A6687" s="500" t="s">
        <v>686</v>
      </c>
      <c r="B6687" s="500" t="s">
        <v>2858</v>
      </c>
      <c r="C6687" s="500" t="s">
        <v>2888</v>
      </c>
      <c r="D6687" s="500" t="s">
        <v>2889</v>
      </c>
      <c r="E6687" s="500" t="s">
        <v>11099</v>
      </c>
      <c r="F6687" s="500" t="s">
        <v>580</v>
      </c>
      <c r="G6687" s="500" t="s">
        <v>19462</v>
      </c>
      <c r="H6687" s="500" t="s">
        <v>16906</v>
      </c>
      <c r="I6687" s="500" t="s">
        <v>688</v>
      </c>
      <c r="J6687" s="500" t="s">
        <v>689</v>
      </c>
      <c r="K6687" s="500" t="s">
        <v>2306</v>
      </c>
      <c r="L6687" s="500" t="s">
        <v>27724</v>
      </c>
      <c r="M6687" s="500" t="s">
        <v>2307</v>
      </c>
      <c r="N6687" s="500" t="s">
        <v>19463</v>
      </c>
    </row>
    <row r="6688" spans="1:14">
      <c r="A6688" s="500" t="s">
        <v>686</v>
      </c>
      <c r="B6688" s="500" t="s">
        <v>2858</v>
      </c>
      <c r="C6688" s="500" t="s">
        <v>2888</v>
      </c>
      <c r="D6688" s="500" t="s">
        <v>2889</v>
      </c>
      <c r="E6688" s="500" t="s">
        <v>11099</v>
      </c>
      <c r="F6688" s="500" t="s">
        <v>580</v>
      </c>
      <c r="G6688" s="500" t="s">
        <v>19464</v>
      </c>
      <c r="H6688" s="500" t="s">
        <v>17158</v>
      </c>
      <c r="I6688" s="500" t="s">
        <v>688</v>
      </c>
      <c r="J6688" s="500" t="s">
        <v>689</v>
      </c>
      <c r="K6688" s="500" t="s">
        <v>2306</v>
      </c>
      <c r="L6688" s="500" t="s">
        <v>27724</v>
      </c>
      <c r="M6688" s="500" t="s">
        <v>2307</v>
      </c>
      <c r="N6688" s="500" t="s">
        <v>19465</v>
      </c>
    </row>
    <row r="6689" spans="1:14">
      <c r="A6689" s="500" t="s">
        <v>686</v>
      </c>
      <c r="B6689" s="500" t="s">
        <v>2858</v>
      </c>
      <c r="C6689" s="500" t="s">
        <v>2888</v>
      </c>
      <c r="D6689" s="500" t="s">
        <v>2889</v>
      </c>
      <c r="E6689" s="500" t="s">
        <v>11099</v>
      </c>
      <c r="F6689" s="500" t="s">
        <v>580</v>
      </c>
      <c r="G6689" s="500" t="s">
        <v>19466</v>
      </c>
      <c r="H6689" s="500" t="s">
        <v>15698</v>
      </c>
      <c r="I6689" s="500" t="s">
        <v>688</v>
      </c>
      <c r="J6689" s="500" t="s">
        <v>689</v>
      </c>
      <c r="K6689" s="500" t="s">
        <v>2306</v>
      </c>
      <c r="L6689" s="500" t="s">
        <v>27724</v>
      </c>
      <c r="M6689" s="500" t="s">
        <v>2307</v>
      </c>
      <c r="N6689" s="500" t="s">
        <v>19467</v>
      </c>
    </row>
    <row r="6690" spans="1:14">
      <c r="A6690" s="500" t="s">
        <v>686</v>
      </c>
      <c r="B6690" s="500" t="s">
        <v>2858</v>
      </c>
      <c r="C6690" s="500" t="s">
        <v>2888</v>
      </c>
      <c r="D6690" s="500" t="s">
        <v>2889</v>
      </c>
      <c r="E6690" s="500" t="s">
        <v>11099</v>
      </c>
      <c r="F6690" s="500" t="s">
        <v>580</v>
      </c>
      <c r="G6690" s="500" t="s">
        <v>19468</v>
      </c>
      <c r="H6690" s="500" t="s">
        <v>7027</v>
      </c>
      <c r="I6690" s="500" t="s">
        <v>688</v>
      </c>
      <c r="J6690" s="500" t="s">
        <v>689</v>
      </c>
      <c r="K6690" s="500" t="s">
        <v>2306</v>
      </c>
      <c r="L6690" s="500" t="s">
        <v>27724</v>
      </c>
      <c r="M6690" s="500" t="s">
        <v>2307</v>
      </c>
      <c r="N6690" s="500" t="s">
        <v>19469</v>
      </c>
    </row>
    <row r="6691" spans="1:14">
      <c r="A6691" s="500" t="s">
        <v>686</v>
      </c>
      <c r="B6691" s="500" t="s">
        <v>2858</v>
      </c>
      <c r="C6691" s="500" t="s">
        <v>2888</v>
      </c>
      <c r="D6691" s="500" t="s">
        <v>2889</v>
      </c>
      <c r="E6691" s="500" t="s">
        <v>11099</v>
      </c>
      <c r="F6691" s="500" t="s">
        <v>580</v>
      </c>
      <c r="G6691" s="500" t="s">
        <v>19470</v>
      </c>
      <c r="H6691" s="500" t="s">
        <v>7058</v>
      </c>
      <c r="I6691" s="500" t="s">
        <v>688</v>
      </c>
      <c r="J6691" s="500" t="s">
        <v>689</v>
      </c>
      <c r="K6691" s="500" t="s">
        <v>2306</v>
      </c>
      <c r="L6691" s="500" t="s">
        <v>27724</v>
      </c>
      <c r="M6691" s="500" t="s">
        <v>2307</v>
      </c>
      <c r="N6691" s="500" t="s">
        <v>19471</v>
      </c>
    </row>
    <row r="6692" spans="1:14">
      <c r="A6692" s="500" t="s">
        <v>686</v>
      </c>
      <c r="B6692" s="500" t="s">
        <v>2858</v>
      </c>
      <c r="C6692" s="500" t="s">
        <v>2888</v>
      </c>
      <c r="D6692" s="500" t="s">
        <v>2889</v>
      </c>
      <c r="E6692" s="500" t="s">
        <v>11099</v>
      </c>
      <c r="F6692" s="500" t="s">
        <v>580</v>
      </c>
      <c r="G6692" s="500" t="s">
        <v>19472</v>
      </c>
      <c r="H6692" s="500" t="s">
        <v>18165</v>
      </c>
      <c r="I6692" s="500" t="s">
        <v>688</v>
      </c>
      <c r="J6692" s="500" t="s">
        <v>689</v>
      </c>
      <c r="K6692" s="500" t="s">
        <v>2306</v>
      </c>
      <c r="L6692" s="500" t="s">
        <v>27724</v>
      </c>
      <c r="M6692" s="500" t="s">
        <v>2307</v>
      </c>
      <c r="N6692" s="500" t="s">
        <v>19473</v>
      </c>
    </row>
    <row r="6693" spans="1:14">
      <c r="A6693" s="500" t="s">
        <v>686</v>
      </c>
      <c r="B6693" s="500" t="s">
        <v>2858</v>
      </c>
      <c r="C6693" s="500" t="s">
        <v>2888</v>
      </c>
      <c r="D6693" s="500" t="s">
        <v>2889</v>
      </c>
      <c r="E6693" s="500" t="s">
        <v>11099</v>
      </c>
      <c r="F6693" s="500" t="s">
        <v>580</v>
      </c>
      <c r="G6693" s="500" t="s">
        <v>19474</v>
      </c>
      <c r="H6693" s="500" t="s">
        <v>18418</v>
      </c>
      <c r="I6693" s="500" t="s">
        <v>688</v>
      </c>
      <c r="J6693" s="500" t="s">
        <v>689</v>
      </c>
      <c r="K6693" s="500" t="s">
        <v>2306</v>
      </c>
      <c r="L6693" s="500" t="s">
        <v>27724</v>
      </c>
      <c r="M6693" s="500" t="s">
        <v>2307</v>
      </c>
      <c r="N6693" s="500" t="s">
        <v>19475</v>
      </c>
    </row>
    <row r="6694" spans="1:14">
      <c r="A6694" s="500" t="s">
        <v>686</v>
      </c>
      <c r="B6694" s="500" t="s">
        <v>2858</v>
      </c>
      <c r="C6694" s="500" t="s">
        <v>2888</v>
      </c>
      <c r="D6694" s="500" t="s">
        <v>2889</v>
      </c>
      <c r="E6694" s="500" t="s">
        <v>11099</v>
      </c>
      <c r="F6694" s="500" t="s">
        <v>580</v>
      </c>
      <c r="G6694" s="500" t="s">
        <v>19476</v>
      </c>
      <c r="H6694" s="500" t="s">
        <v>18671</v>
      </c>
      <c r="I6694" s="500" t="s">
        <v>688</v>
      </c>
      <c r="J6694" s="500" t="s">
        <v>689</v>
      </c>
      <c r="K6694" s="500" t="s">
        <v>2306</v>
      </c>
      <c r="L6694" s="500" t="s">
        <v>27724</v>
      </c>
      <c r="M6694" s="500" t="s">
        <v>2307</v>
      </c>
      <c r="N6694" s="500" t="s">
        <v>19477</v>
      </c>
    </row>
    <row r="6695" spans="1:14">
      <c r="A6695" s="500" t="s">
        <v>686</v>
      </c>
      <c r="B6695" s="500" t="s">
        <v>2858</v>
      </c>
      <c r="C6695" s="500" t="s">
        <v>2888</v>
      </c>
      <c r="D6695" s="500" t="s">
        <v>2889</v>
      </c>
      <c r="E6695" s="500" t="s">
        <v>11099</v>
      </c>
      <c r="F6695" s="500" t="s">
        <v>580</v>
      </c>
      <c r="G6695" s="500" t="s">
        <v>19478</v>
      </c>
      <c r="H6695" s="500" t="s">
        <v>18925</v>
      </c>
      <c r="I6695" s="500" t="s">
        <v>688</v>
      </c>
      <c r="J6695" s="500" t="s">
        <v>689</v>
      </c>
      <c r="K6695" s="500" t="s">
        <v>2306</v>
      </c>
      <c r="L6695" s="500" t="s">
        <v>27724</v>
      </c>
      <c r="M6695" s="500" t="s">
        <v>2307</v>
      </c>
      <c r="N6695" s="500" t="s">
        <v>19479</v>
      </c>
    </row>
    <row r="6696" spans="1:14">
      <c r="A6696" s="500" t="s">
        <v>686</v>
      </c>
      <c r="B6696" s="500" t="s">
        <v>2858</v>
      </c>
      <c r="C6696" s="500" t="s">
        <v>2888</v>
      </c>
      <c r="D6696" s="500" t="s">
        <v>2889</v>
      </c>
      <c r="E6696" s="500" t="s">
        <v>11099</v>
      </c>
      <c r="F6696" s="500" t="s">
        <v>580</v>
      </c>
      <c r="G6696" s="500" t="s">
        <v>19480</v>
      </c>
      <c r="H6696" s="500" t="s">
        <v>19179</v>
      </c>
      <c r="I6696" s="500" t="s">
        <v>688</v>
      </c>
      <c r="J6696" s="500" t="s">
        <v>689</v>
      </c>
      <c r="K6696" s="500" t="s">
        <v>2306</v>
      </c>
      <c r="L6696" s="500" t="s">
        <v>27724</v>
      </c>
      <c r="M6696" s="500" t="s">
        <v>2307</v>
      </c>
      <c r="N6696" s="500" t="s">
        <v>19481</v>
      </c>
    </row>
    <row r="6697" spans="1:14">
      <c r="A6697" s="500" t="s">
        <v>686</v>
      </c>
      <c r="B6697" s="500" t="s">
        <v>2858</v>
      </c>
      <c r="C6697" s="500" t="s">
        <v>2888</v>
      </c>
      <c r="D6697" s="500" t="s">
        <v>2889</v>
      </c>
      <c r="E6697" s="500" t="s">
        <v>11099</v>
      </c>
      <c r="F6697" s="500" t="s">
        <v>580</v>
      </c>
      <c r="G6697" s="500" t="s">
        <v>19482</v>
      </c>
      <c r="H6697" s="500" t="s">
        <v>12416</v>
      </c>
      <c r="I6697" s="500" t="s">
        <v>688</v>
      </c>
      <c r="J6697" s="500" t="s">
        <v>689</v>
      </c>
      <c r="K6697" s="500" t="s">
        <v>2306</v>
      </c>
      <c r="L6697" s="500" t="s">
        <v>27724</v>
      </c>
      <c r="M6697" s="500" t="s">
        <v>2307</v>
      </c>
      <c r="N6697" s="500" t="s">
        <v>19483</v>
      </c>
    </row>
    <row r="6698" spans="1:14">
      <c r="A6698" s="500" t="s">
        <v>686</v>
      </c>
      <c r="B6698" s="500" t="s">
        <v>2858</v>
      </c>
      <c r="C6698" s="500" t="s">
        <v>2888</v>
      </c>
      <c r="D6698" s="500" t="s">
        <v>2889</v>
      </c>
      <c r="E6698" s="500" t="s">
        <v>11099</v>
      </c>
      <c r="F6698" s="500" t="s">
        <v>580</v>
      </c>
      <c r="G6698" s="500" t="s">
        <v>19484</v>
      </c>
      <c r="H6698" s="500" t="s">
        <v>16455</v>
      </c>
      <c r="I6698" s="500" t="s">
        <v>688</v>
      </c>
      <c r="J6698" s="500" t="s">
        <v>689</v>
      </c>
      <c r="K6698" s="500" t="s">
        <v>2306</v>
      </c>
      <c r="L6698" s="500" t="s">
        <v>27724</v>
      </c>
      <c r="M6698" s="500" t="s">
        <v>2307</v>
      </c>
      <c r="N6698" s="500" t="s">
        <v>19485</v>
      </c>
    </row>
    <row r="6699" spans="1:14">
      <c r="A6699" s="500" t="s">
        <v>686</v>
      </c>
      <c r="B6699" s="500" t="s">
        <v>2858</v>
      </c>
      <c r="C6699" s="500" t="s">
        <v>2888</v>
      </c>
      <c r="D6699" s="500" t="s">
        <v>2889</v>
      </c>
      <c r="E6699" s="500" t="s">
        <v>11099</v>
      </c>
      <c r="F6699" s="500" t="s">
        <v>580</v>
      </c>
      <c r="G6699" s="500" t="s">
        <v>19486</v>
      </c>
      <c r="H6699" s="500" t="s">
        <v>2887</v>
      </c>
      <c r="I6699" s="500" t="s">
        <v>688</v>
      </c>
      <c r="J6699" s="500" t="s">
        <v>689</v>
      </c>
      <c r="K6699" s="500" t="s">
        <v>2306</v>
      </c>
      <c r="L6699" s="500" t="s">
        <v>27724</v>
      </c>
      <c r="M6699" s="500" t="s">
        <v>2307</v>
      </c>
      <c r="N6699" s="500" t="s">
        <v>19487</v>
      </c>
    </row>
    <row r="6700" spans="1:14">
      <c r="A6700" s="500" t="s">
        <v>686</v>
      </c>
      <c r="B6700" s="500" t="s">
        <v>2858</v>
      </c>
      <c r="C6700" s="500" t="s">
        <v>2888</v>
      </c>
      <c r="D6700" s="500" t="s">
        <v>2889</v>
      </c>
      <c r="E6700" s="500" t="s">
        <v>11099</v>
      </c>
      <c r="F6700" s="500" t="s">
        <v>580</v>
      </c>
      <c r="G6700" s="500" t="s">
        <v>19488</v>
      </c>
      <c r="H6700" s="500" t="s">
        <v>11359</v>
      </c>
      <c r="I6700" s="500" t="s">
        <v>688</v>
      </c>
      <c r="J6700" s="500" t="s">
        <v>689</v>
      </c>
      <c r="K6700" s="500" t="s">
        <v>2306</v>
      </c>
      <c r="L6700" s="500" t="s">
        <v>27724</v>
      </c>
      <c r="M6700" s="500" t="s">
        <v>2307</v>
      </c>
      <c r="N6700" s="500" t="s">
        <v>19489</v>
      </c>
    </row>
    <row r="6701" spans="1:14">
      <c r="A6701" s="500" t="s">
        <v>686</v>
      </c>
      <c r="B6701" s="500" t="s">
        <v>2858</v>
      </c>
      <c r="C6701" s="500" t="s">
        <v>2888</v>
      </c>
      <c r="D6701" s="500" t="s">
        <v>2889</v>
      </c>
      <c r="E6701" s="500" t="s">
        <v>11099</v>
      </c>
      <c r="F6701" s="500" t="s">
        <v>580</v>
      </c>
      <c r="G6701" s="500" t="s">
        <v>19490</v>
      </c>
      <c r="H6701" s="500" t="s">
        <v>11569</v>
      </c>
      <c r="I6701" s="500" t="s">
        <v>688</v>
      </c>
      <c r="J6701" s="500" t="s">
        <v>689</v>
      </c>
      <c r="K6701" s="500" t="s">
        <v>2306</v>
      </c>
      <c r="L6701" s="500" t="s">
        <v>27724</v>
      </c>
      <c r="M6701" s="500" t="s">
        <v>2307</v>
      </c>
      <c r="N6701" s="500" t="s">
        <v>19491</v>
      </c>
    </row>
    <row r="6702" spans="1:14">
      <c r="A6702" s="500" t="s">
        <v>686</v>
      </c>
      <c r="B6702" s="500" t="s">
        <v>2858</v>
      </c>
      <c r="C6702" s="500" t="s">
        <v>2888</v>
      </c>
      <c r="D6702" s="500" t="s">
        <v>2889</v>
      </c>
      <c r="E6702" s="500" t="s">
        <v>11099</v>
      </c>
      <c r="F6702" s="500" t="s">
        <v>580</v>
      </c>
      <c r="G6702" s="500" t="s">
        <v>19492</v>
      </c>
      <c r="H6702" s="500" t="s">
        <v>17460</v>
      </c>
      <c r="I6702" s="500" t="s">
        <v>688</v>
      </c>
      <c r="J6702" s="500" t="s">
        <v>689</v>
      </c>
      <c r="K6702" s="500" t="s">
        <v>2306</v>
      </c>
      <c r="L6702" s="500" t="s">
        <v>27724</v>
      </c>
      <c r="M6702" s="500" t="s">
        <v>2307</v>
      </c>
      <c r="N6702" s="500" t="s">
        <v>19493</v>
      </c>
    </row>
    <row r="6703" spans="1:14">
      <c r="A6703" s="500" t="s">
        <v>686</v>
      </c>
      <c r="B6703" s="500" t="s">
        <v>2858</v>
      </c>
      <c r="C6703" s="500" t="s">
        <v>2888</v>
      </c>
      <c r="D6703" s="500" t="s">
        <v>2889</v>
      </c>
      <c r="E6703" s="500" t="s">
        <v>11099</v>
      </c>
      <c r="F6703" s="500" t="s">
        <v>580</v>
      </c>
      <c r="G6703" s="500" t="s">
        <v>19494</v>
      </c>
      <c r="H6703" s="500" t="s">
        <v>17712</v>
      </c>
      <c r="I6703" s="500" t="s">
        <v>688</v>
      </c>
      <c r="J6703" s="500" t="s">
        <v>689</v>
      </c>
      <c r="K6703" s="500" t="s">
        <v>2306</v>
      </c>
      <c r="L6703" s="500" t="s">
        <v>27724</v>
      </c>
      <c r="M6703" s="500" t="s">
        <v>2307</v>
      </c>
      <c r="N6703" s="500" t="s">
        <v>19495</v>
      </c>
    </row>
    <row r="6704" spans="1:14">
      <c r="A6704" s="500" t="s">
        <v>686</v>
      </c>
      <c r="B6704" s="500" t="s">
        <v>2858</v>
      </c>
      <c r="C6704" s="500" t="s">
        <v>2888</v>
      </c>
      <c r="D6704" s="500" t="s">
        <v>2889</v>
      </c>
      <c r="E6704" s="500" t="s">
        <v>11099</v>
      </c>
      <c r="F6704" s="500" t="s">
        <v>580</v>
      </c>
      <c r="G6704" s="500" t="s">
        <v>19496</v>
      </c>
      <c r="H6704" s="500" t="s">
        <v>17964</v>
      </c>
      <c r="I6704" s="500" t="s">
        <v>688</v>
      </c>
      <c r="J6704" s="500" t="s">
        <v>689</v>
      </c>
      <c r="K6704" s="500" t="s">
        <v>2306</v>
      </c>
      <c r="L6704" s="500" t="s">
        <v>27724</v>
      </c>
      <c r="M6704" s="500" t="s">
        <v>2307</v>
      </c>
      <c r="N6704" s="500" t="s">
        <v>19497</v>
      </c>
    </row>
    <row r="6705" spans="1:14">
      <c r="A6705" s="500" t="s">
        <v>686</v>
      </c>
      <c r="B6705" s="500" t="s">
        <v>2858</v>
      </c>
      <c r="C6705" s="500" t="s">
        <v>2888</v>
      </c>
      <c r="D6705" s="500" t="s">
        <v>2889</v>
      </c>
      <c r="E6705" s="500" t="s">
        <v>11099</v>
      </c>
      <c r="F6705" s="500" t="s">
        <v>580</v>
      </c>
      <c r="G6705" s="500" t="s">
        <v>19498</v>
      </c>
      <c r="H6705" s="500" t="s">
        <v>18216</v>
      </c>
      <c r="I6705" s="500" t="s">
        <v>688</v>
      </c>
      <c r="J6705" s="500" t="s">
        <v>689</v>
      </c>
      <c r="K6705" s="500" t="s">
        <v>2306</v>
      </c>
      <c r="L6705" s="500" t="s">
        <v>27724</v>
      </c>
      <c r="M6705" s="500" t="s">
        <v>2307</v>
      </c>
      <c r="N6705" s="500" t="s">
        <v>19499</v>
      </c>
    </row>
    <row r="6706" spans="1:14">
      <c r="A6706" s="500" t="s">
        <v>686</v>
      </c>
      <c r="B6706" s="500" t="s">
        <v>2858</v>
      </c>
      <c r="C6706" s="500" t="s">
        <v>2888</v>
      </c>
      <c r="D6706" s="500" t="s">
        <v>2889</v>
      </c>
      <c r="E6706" s="500" t="s">
        <v>11099</v>
      </c>
      <c r="F6706" s="500" t="s">
        <v>580</v>
      </c>
      <c r="G6706" s="500" t="s">
        <v>19500</v>
      </c>
      <c r="H6706" s="500" t="s">
        <v>18469</v>
      </c>
      <c r="I6706" s="500" t="s">
        <v>688</v>
      </c>
      <c r="J6706" s="500" t="s">
        <v>689</v>
      </c>
      <c r="K6706" s="500" t="s">
        <v>2306</v>
      </c>
      <c r="L6706" s="500" t="s">
        <v>27724</v>
      </c>
      <c r="M6706" s="500" t="s">
        <v>2307</v>
      </c>
      <c r="N6706" s="500" t="s">
        <v>19501</v>
      </c>
    </row>
    <row r="6707" spans="1:14">
      <c r="A6707" s="500" t="s">
        <v>686</v>
      </c>
      <c r="B6707" s="500" t="s">
        <v>2858</v>
      </c>
      <c r="C6707" s="500" t="s">
        <v>2888</v>
      </c>
      <c r="D6707" s="500" t="s">
        <v>2889</v>
      </c>
      <c r="E6707" s="500" t="s">
        <v>11099</v>
      </c>
      <c r="F6707" s="500" t="s">
        <v>580</v>
      </c>
      <c r="G6707" s="500" t="s">
        <v>19502</v>
      </c>
      <c r="H6707" s="500" t="s">
        <v>18722</v>
      </c>
      <c r="I6707" s="500" t="s">
        <v>688</v>
      </c>
      <c r="J6707" s="500" t="s">
        <v>689</v>
      </c>
      <c r="K6707" s="500" t="s">
        <v>2306</v>
      </c>
      <c r="L6707" s="500" t="s">
        <v>27724</v>
      </c>
      <c r="M6707" s="500" t="s">
        <v>2307</v>
      </c>
      <c r="N6707" s="500" t="s">
        <v>19503</v>
      </c>
    </row>
    <row r="6708" spans="1:14">
      <c r="A6708" s="500" t="s">
        <v>686</v>
      </c>
      <c r="B6708" s="500" t="s">
        <v>2858</v>
      </c>
      <c r="C6708" s="500" t="s">
        <v>2888</v>
      </c>
      <c r="D6708" s="500" t="s">
        <v>2889</v>
      </c>
      <c r="E6708" s="500" t="s">
        <v>11099</v>
      </c>
      <c r="F6708" s="500" t="s">
        <v>580</v>
      </c>
      <c r="G6708" s="500" t="s">
        <v>19504</v>
      </c>
      <c r="H6708" s="500" t="s">
        <v>18976</v>
      </c>
      <c r="I6708" s="500" t="s">
        <v>688</v>
      </c>
      <c r="J6708" s="500" t="s">
        <v>689</v>
      </c>
      <c r="K6708" s="500" t="s">
        <v>2306</v>
      </c>
      <c r="L6708" s="500" t="s">
        <v>27724</v>
      </c>
      <c r="M6708" s="500" t="s">
        <v>2307</v>
      </c>
      <c r="N6708" s="500" t="s">
        <v>19505</v>
      </c>
    </row>
    <row r="6709" spans="1:14">
      <c r="A6709" s="500" t="s">
        <v>686</v>
      </c>
      <c r="B6709" s="500" t="s">
        <v>2858</v>
      </c>
      <c r="C6709" s="500" t="s">
        <v>2888</v>
      </c>
      <c r="D6709" s="500" t="s">
        <v>2889</v>
      </c>
      <c r="E6709" s="500" t="s">
        <v>11099</v>
      </c>
      <c r="F6709" s="500" t="s">
        <v>580</v>
      </c>
      <c r="G6709" s="500" t="s">
        <v>19506</v>
      </c>
      <c r="H6709" s="500" t="s">
        <v>19230</v>
      </c>
      <c r="I6709" s="500" t="s">
        <v>688</v>
      </c>
      <c r="J6709" s="500" t="s">
        <v>689</v>
      </c>
      <c r="K6709" s="500" t="s">
        <v>2306</v>
      </c>
      <c r="L6709" s="500" t="s">
        <v>27724</v>
      </c>
      <c r="M6709" s="500" t="s">
        <v>2307</v>
      </c>
      <c r="N6709" s="500" t="s">
        <v>19507</v>
      </c>
    </row>
    <row r="6710" spans="1:14">
      <c r="A6710" s="500" t="s">
        <v>686</v>
      </c>
      <c r="B6710" s="500" t="s">
        <v>2858</v>
      </c>
      <c r="C6710" s="500" t="s">
        <v>2888</v>
      </c>
      <c r="D6710" s="500" t="s">
        <v>2889</v>
      </c>
      <c r="E6710" s="500" t="s">
        <v>11099</v>
      </c>
      <c r="F6710" s="500" t="s">
        <v>580</v>
      </c>
      <c r="G6710" s="500" t="s">
        <v>19508</v>
      </c>
      <c r="H6710" s="500" t="s">
        <v>16455</v>
      </c>
      <c r="I6710" s="500" t="s">
        <v>688</v>
      </c>
      <c r="J6710" s="500" t="s">
        <v>689</v>
      </c>
      <c r="K6710" s="500" t="s">
        <v>2306</v>
      </c>
      <c r="L6710" s="500" t="s">
        <v>27724</v>
      </c>
      <c r="M6710" s="500" t="s">
        <v>2307</v>
      </c>
      <c r="N6710" s="500" t="s">
        <v>19509</v>
      </c>
    </row>
    <row r="6711" spans="1:14">
      <c r="A6711" s="500" t="s">
        <v>686</v>
      </c>
      <c r="B6711" s="500" t="s">
        <v>2858</v>
      </c>
      <c r="C6711" s="500" t="s">
        <v>2888</v>
      </c>
      <c r="D6711" s="500" t="s">
        <v>2889</v>
      </c>
      <c r="E6711" s="500" t="s">
        <v>11099</v>
      </c>
      <c r="F6711" s="500" t="s">
        <v>580</v>
      </c>
      <c r="G6711" s="500" t="s">
        <v>19510</v>
      </c>
      <c r="H6711" s="500" t="s">
        <v>2887</v>
      </c>
      <c r="I6711" s="500" t="s">
        <v>688</v>
      </c>
      <c r="J6711" s="500" t="s">
        <v>689</v>
      </c>
      <c r="K6711" s="500" t="s">
        <v>2306</v>
      </c>
      <c r="L6711" s="500" t="s">
        <v>27724</v>
      </c>
      <c r="M6711" s="500" t="s">
        <v>2307</v>
      </c>
      <c r="N6711" s="500" t="s">
        <v>19511</v>
      </c>
    </row>
    <row r="6712" spans="1:14">
      <c r="A6712" s="500" t="s">
        <v>686</v>
      </c>
      <c r="B6712" s="500" t="s">
        <v>2858</v>
      </c>
      <c r="C6712" s="500" t="s">
        <v>2888</v>
      </c>
      <c r="D6712" s="500" t="s">
        <v>2889</v>
      </c>
      <c r="E6712" s="500" t="s">
        <v>11099</v>
      </c>
      <c r="F6712" s="500" t="s">
        <v>580</v>
      </c>
      <c r="G6712" s="500" t="s">
        <v>19512</v>
      </c>
      <c r="H6712" s="500" t="s">
        <v>11359</v>
      </c>
      <c r="I6712" s="500" t="s">
        <v>688</v>
      </c>
      <c r="J6712" s="500" t="s">
        <v>689</v>
      </c>
      <c r="K6712" s="500" t="s">
        <v>2306</v>
      </c>
      <c r="L6712" s="500" t="s">
        <v>27724</v>
      </c>
      <c r="M6712" s="500" t="s">
        <v>2307</v>
      </c>
      <c r="N6712" s="500" t="s">
        <v>19513</v>
      </c>
    </row>
    <row r="6713" spans="1:14">
      <c r="A6713" s="500" t="s">
        <v>686</v>
      </c>
      <c r="B6713" s="500" t="s">
        <v>2858</v>
      </c>
      <c r="C6713" s="500" t="s">
        <v>2888</v>
      </c>
      <c r="D6713" s="500" t="s">
        <v>2889</v>
      </c>
      <c r="E6713" s="500" t="s">
        <v>11099</v>
      </c>
      <c r="F6713" s="500" t="s">
        <v>580</v>
      </c>
      <c r="G6713" s="500" t="s">
        <v>19514</v>
      </c>
      <c r="H6713" s="500" t="s">
        <v>11569</v>
      </c>
      <c r="I6713" s="500" t="s">
        <v>688</v>
      </c>
      <c r="J6713" s="500" t="s">
        <v>689</v>
      </c>
      <c r="K6713" s="500" t="s">
        <v>2306</v>
      </c>
      <c r="L6713" s="500" t="s">
        <v>27724</v>
      </c>
      <c r="M6713" s="500" t="s">
        <v>2307</v>
      </c>
      <c r="N6713" s="500" t="s">
        <v>19515</v>
      </c>
    </row>
    <row r="6714" spans="1:14">
      <c r="A6714" s="500" t="s">
        <v>686</v>
      </c>
      <c r="B6714" s="500" t="s">
        <v>2858</v>
      </c>
      <c r="C6714" s="500" t="s">
        <v>2888</v>
      </c>
      <c r="D6714" s="500" t="s">
        <v>2889</v>
      </c>
      <c r="E6714" s="500" t="s">
        <v>11099</v>
      </c>
      <c r="F6714" s="500" t="s">
        <v>580</v>
      </c>
      <c r="G6714" s="500" t="s">
        <v>19516</v>
      </c>
      <c r="H6714" s="500" t="s">
        <v>17460</v>
      </c>
      <c r="I6714" s="500" t="s">
        <v>688</v>
      </c>
      <c r="J6714" s="500" t="s">
        <v>689</v>
      </c>
      <c r="K6714" s="500" t="s">
        <v>2306</v>
      </c>
      <c r="L6714" s="500" t="s">
        <v>27724</v>
      </c>
      <c r="M6714" s="500" t="s">
        <v>2307</v>
      </c>
      <c r="N6714" s="500" t="s">
        <v>19517</v>
      </c>
    </row>
    <row r="6715" spans="1:14">
      <c r="A6715" s="500" t="s">
        <v>686</v>
      </c>
      <c r="B6715" s="500" t="s">
        <v>2858</v>
      </c>
      <c r="C6715" s="500" t="s">
        <v>2888</v>
      </c>
      <c r="D6715" s="500" t="s">
        <v>2889</v>
      </c>
      <c r="E6715" s="500" t="s">
        <v>11099</v>
      </c>
      <c r="F6715" s="500" t="s">
        <v>580</v>
      </c>
      <c r="G6715" s="500" t="s">
        <v>19518</v>
      </c>
      <c r="H6715" s="500" t="s">
        <v>17712</v>
      </c>
      <c r="I6715" s="500" t="s">
        <v>688</v>
      </c>
      <c r="J6715" s="500" t="s">
        <v>689</v>
      </c>
      <c r="K6715" s="500" t="s">
        <v>2306</v>
      </c>
      <c r="L6715" s="500" t="s">
        <v>27724</v>
      </c>
      <c r="M6715" s="500" t="s">
        <v>2307</v>
      </c>
      <c r="N6715" s="500" t="s">
        <v>19519</v>
      </c>
    </row>
    <row r="6716" spans="1:14">
      <c r="A6716" s="500" t="s">
        <v>686</v>
      </c>
      <c r="B6716" s="500" t="s">
        <v>2858</v>
      </c>
      <c r="C6716" s="500" t="s">
        <v>2888</v>
      </c>
      <c r="D6716" s="500" t="s">
        <v>2889</v>
      </c>
      <c r="E6716" s="500" t="s">
        <v>11099</v>
      </c>
      <c r="F6716" s="500" t="s">
        <v>580</v>
      </c>
      <c r="G6716" s="500" t="s">
        <v>19520</v>
      </c>
      <c r="H6716" s="500" t="s">
        <v>17964</v>
      </c>
      <c r="I6716" s="500" t="s">
        <v>688</v>
      </c>
      <c r="J6716" s="500" t="s">
        <v>689</v>
      </c>
      <c r="K6716" s="500" t="s">
        <v>2306</v>
      </c>
      <c r="L6716" s="500" t="s">
        <v>27724</v>
      </c>
      <c r="M6716" s="500" t="s">
        <v>2307</v>
      </c>
      <c r="N6716" s="500" t="s">
        <v>19521</v>
      </c>
    </row>
    <row r="6717" spans="1:14">
      <c r="A6717" s="500" t="s">
        <v>686</v>
      </c>
      <c r="B6717" s="500" t="s">
        <v>2858</v>
      </c>
      <c r="C6717" s="500" t="s">
        <v>2888</v>
      </c>
      <c r="D6717" s="500" t="s">
        <v>2889</v>
      </c>
      <c r="E6717" s="500" t="s">
        <v>11099</v>
      </c>
      <c r="F6717" s="500" t="s">
        <v>580</v>
      </c>
      <c r="G6717" s="500" t="s">
        <v>19522</v>
      </c>
      <c r="H6717" s="500" t="s">
        <v>18216</v>
      </c>
      <c r="I6717" s="500" t="s">
        <v>688</v>
      </c>
      <c r="J6717" s="500" t="s">
        <v>689</v>
      </c>
      <c r="K6717" s="500" t="s">
        <v>2306</v>
      </c>
      <c r="L6717" s="500" t="s">
        <v>27724</v>
      </c>
      <c r="M6717" s="500" t="s">
        <v>2307</v>
      </c>
      <c r="N6717" s="500" t="s">
        <v>19523</v>
      </c>
    </row>
    <row r="6718" spans="1:14">
      <c r="A6718" s="500" t="s">
        <v>686</v>
      </c>
      <c r="B6718" s="500" t="s">
        <v>2858</v>
      </c>
      <c r="C6718" s="500" t="s">
        <v>2888</v>
      </c>
      <c r="D6718" s="500" t="s">
        <v>2889</v>
      </c>
      <c r="E6718" s="500" t="s">
        <v>11099</v>
      </c>
      <c r="F6718" s="500" t="s">
        <v>580</v>
      </c>
      <c r="G6718" s="500" t="s">
        <v>19524</v>
      </c>
      <c r="H6718" s="500" t="s">
        <v>18469</v>
      </c>
      <c r="I6718" s="500" t="s">
        <v>688</v>
      </c>
      <c r="J6718" s="500" t="s">
        <v>689</v>
      </c>
      <c r="K6718" s="500" t="s">
        <v>2306</v>
      </c>
      <c r="L6718" s="500" t="s">
        <v>27724</v>
      </c>
      <c r="M6718" s="500" t="s">
        <v>2307</v>
      </c>
      <c r="N6718" s="500" t="s">
        <v>19525</v>
      </c>
    </row>
    <row r="6719" spans="1:14">
      <c r="A6719" s="500" t="s">
        <v>686</v>
      </c>
      <c r="B6719" s="500" t="s">
        <v>2858</v>
      </c>
      <c r="C6719" s="500" t="s">
        <v>2888</v>
      </c>
      <c r="D6719" s="500" t="s">
        <v>2889</v>
      </c>
      <c r="E6719" s="500" t="s">
        <v>11099</v>
      </c>
      <c r="F6719" s="500" t="s">
        <v>580</v>
      </c>
      <c r="G6719" s="500" t="s">
        <v>19526</v>
      </c>
      <c r="H6719" s="500" t="s">
        <v>18722</v>
      </c>
      <c r="I6719" s="500" t="s">
        <v>688</v>
      </c>
      <c r="J6719" s="500" t="s">
        <v>689</v>
      </c>
      <c r="K6719" s="500" t="s">
        <v>2306</v>
      </c>
      <c r="L6719" s="500" t="s">
        <v>27724</v>
      </c>
      <c r="M6719" s="500" t="s">
        <v>2307</v>
      </c>
      <c r="N6719" s="500" t="s">
        <v>19527</v>
      </c>
    </row>
    <row r="6720" spans="1:14">
      <c r="A6720" s="500" t="s">
        <v>686</v>
      </c>
      <c r="B6720" s="500" t="s">
        <v>2858</v>
      </c>
      <c r="C6720" s="500" t="s">
        <v>2888</v>
      </c>
      <c r="D6720" s="500" t="s">
        <v>2889</v>
      </c>
      <c r="E6720" s="500" t="s">
        <v>11099</v>
      </c>
      <c r="F6720" s="500" t="s">
        <v>580</v>
      </c>
      <c r="G6720" s="500" t="s">
        <v>19528</v>
      </c>
      <c r="H6720" s="500" t="s">
        <v>18976</v>
      </c>
      <c r="I6720" s="500" t="s">
        <v>688</v>
      </c>
      <c r="J6720" s="500" t="s">
        <v>689</v>
      </c>
      <c r="K6720" s="500" t="s">
        <v>2306</v>
      </c>
      <c r="L6720" s="500" t="s">
        <v>27724</v>
      </c>
      <c r="M6720" s="500" t="s">
        <v>2307</v>
      </c>
      <c r="N6720" s="500" t="s">
        <v>19529</v>
      </c>
    </row>
    <row r="6721" spans="1:14">
      <c r="A6721" s="500" t="s">
        <v>686</v>
      </c>
      <c r="B6721" s="500" t="s">
        <v>2858</v>
      </c>
      <c r="C6721" s="500" t="s">
        <v>2888</v>
      </c>
      <c r="D6721" s="500" t="s">
        <v>2889</v>
      </c>
      <c r="E6721" s="500" t="s">
        <v>11099</v>
      </c>
      <c r="F6721" s="500" t="s">
        <v>580</v>
      </c>
      <c r="G6721" s="500" t="s">
        <v>19530</v>
      </c>
      <c r="H6721" s="500" t="s">
        <v>19230</v>
      </c>
      <c r="I6721" s="500" t="s">
        <v>688</v>
      </c>
      <c r="J6721" s="500" t="s">
        <v>689</v>
      </c>
      <c r="K6721" s="500" t="s">
        <v>2306</v>
      </c>
      <c r="L6721" s="500" t="s">
        <v>27724</v>
      </c>
      <c r="M6721" s="500" t="s">
        <v>2307</v>
      </c>
      <c r="N6721" s="500" t="s">
        <v>19531</v>
      </c>
    </row>
    <row r="6722" spans="1:14">
      <c r="A6722" s="500" t="s">
        <v>686</v>
      </c>
      <c r="B6722" s="500" t="s">
        <v>2858</v>
      </c>
      <c r="C6722" s="500" t="s">
        <v>2888</v>
      </c>
      <c r="D6722" s="500" t="s">
        <v>2889</v>
      </c>
      <c r="E6722" s="500" t="s">
        <v>11099</v>
      </c>
      <c r="F6722" s="500" t="s">
        <v>580</v>
      </c>
      <c r="G6722" s="500" t="s">
        <v>19532</v>
      </c>
      <c r="H6722" s="500" t="s">
        <v>7083</v>
      </c>
      <c r="I6722" s="500" t="s">
        <v>688</v>
      </c>
      <c r="J6722" s="500" t="s">
        <v>689</v>
      </c>
      <c r="K6722" s="500" t="s">
        <v>2306</v>
      </c>
      <c r="L6722" s="500" t="s">
        <v>27724</v>
      </c>
      <c r="M6722" s="500" t="s">
        <v>2307</v>
      </c>
      <c r="N6722" s="500" t="s">
        <v>19533</v>
      </c>
    </row>
    <row r="6723" spans="1:14">
      <c r="A6723" s="500" t="s">
        <v>686</v>
      </c>
      <c r="B6723" s="500" t="s">
        <v>2858</v>
      </c>
      <c r="C6723" s="500" t="s">
        <v>2888</v>
      </c>
      <c r="D6723" s="500" t="s">
        <v>2889</v>
      </c>
      <c r="E6723" s="500" t="s">
        <v>11099</v>
      </c>
      <c r="F6723" s="500" t="s">
        <v>580</v>
      </c>
      <c r="G6723" s="500" t="s">
        <v>19534</v>
      </c>
      <c r="H6723" s="500" t="s">
        <v>11049</v>
      </c>
      <c r="I6723" s="500" t="s">
        <v>688</v>
      </c>
      <c r="J6723" s="500" t="s">
        <v>689</v>
      </c>
      <c r="K6723" s="500" t="s">
        <v>2306</v>
      </c>
      <c r="L6723" s="500" t="s">
        <v>27724</v>
      </c>
      <c r="M6723" s="500" t="s">
        <v>2307</v>
      </c>
      <c r="N6723" s="500" t="s">
        <v>19535</v>
      </c>
    </row>
    <row r="6724" spans="1:14">
      <c r="A6724" s="500" t="s">
        <v>686</v>
      </c>
      <c r="B6724" s="500" t="s">
        <v>2858</v>
      </c>
      <c r="C6724" s="500" t="s">
        <v>2888</v>
      </c>
      <c r="D6724" s="500" t="s">
        <v>2889</v>
      </c>
      <c r="E6724" s="500" t="s">
        <v>11099</v>
      </c>
      <c r="F6724" s="500" t="s">
        <v>580</v>
      </c>
      <c r="G6724" s="500" t="s">
        <v>19536</v>
      </c>
      <c r="H6724" s="500" t="s">
        <v>14269</v>
      </c>
      <c r="I6724" s="500" t="s">
        <v>688</v>
      </c>
      <c r="J6724" s="500" t="s">
        <v>689</v>
      </c>
      <c r="K6724" s="500" t="s">
        <v>2306</v>
      </c>
      <c r="L6724" s="500" t="s">
        <v>27724</v>
      </c>
      <c r="M6724" s="500" t="s">
        <v>2307</v>
      </c>
      <c r="N6724" s="500" t="s">
        <v>19537</v>
      </c>
    </row>
    <row r="6725" spans="1:14">
      <c r="A6725" s="500" t="s">
        <v>686</v>
      </c>
      <c r="B6725" s="500" t="s">
        <v>2858</v>
      </c>
      <c r="C6725" s="500" t="s">
        <v>2888</v>
      </c>
      <c r="D6725" s="500" t="s">
        <v>2889</v>
      </c>
      <c r="E6725" s="500" t="s">
        <v>11099</v>
      </c>
      <c r="F6725" s="500" t="s">
        <v>580</v>
      </c>
      <c r="G6725" s="500" t="s">
        <v>19538</v>
      </c>
      <c r="H6725" s="500" t="s">
        <v>6982</v>
      </c>
      <c r="I6725" s="500" t="s">
        <v>688</v>
      </c>
      <c r="J6725" s="500" t="s">
        <v>689</v>
      </c>
      <c r="K6725" s="500" t="s">
        <v>2306</v>
      </c>
      <c r="L6725" s="500" t="s">
        <v>27724</v>
      </c>
      <c r="M6725" s="500" t="s">
        <v>2307</v>
      </c>
      <c r="N6725" s="500" t="s">
        <v>19539</v>
      </c>
    </row>
    <row r="6726" spans="1:14">
      <c r="A6726" s="500" t="s">
        <v>686</v>
      </c>
      <c r="B6726" s="500" t="s">
        <v>2858</v>
      </c>
      <c r="C6726" s="500" t="s">
        <v>2888</v>
      </c>
      <c r="D6726" s="500" t="s">
        <v>2889</v>
      </c>
      <c r="E6726" s="500" t="s">
        <v>11099</v>
      </c>
      <c r="F6726" s="500" t="s">
        <v>580</v>
      </c>
      <c r="G6726" s="500" t="s">
        <v>19540</v>
      </c>
      <c r="H6726" s="500" t="s">
        <v>15296</v>
      </c>
      <c r="I6726" s="500" t="s">
        <v>688</v>
      </c>
      <c r="J6726" s="500" t="s">
        <v>689</v>
      </c>
      <c r="K6726" s="500" t="s">
        <v>2306</v>
      </c>
      <c r="L6726" s="500" t="s">
        <v>27724</v>
      </c>
      <c r="M6726" s="500" t="s">
        <v>2307</v>
      </c>
      <c r="N6726" s="500" t="s">
        <v>19541</v>
      </c>
    </row>
    <row r="6727" spans="1:14">
      <c r="A6727" s="500" t="s">
        <v>686</v>
      </c>
      <c r="B6727" s="500" t="s">
        <v>2858</v>
      </c>
      <c r="C6727" s="500" t="s">
        <v>2888</v>
      </c>
      <c r="D6727" s="500" t="s">
        <v>2889</v>
      </c>
      <c r="E6727" s="500" t="s">
        <v>11099</v>
      </c>
      <c r="F6727" s="500" t="s">
        <v>580</v>
      </c>
      <c r="G6727" s="500" t="s">
        <v>19542</v>
      </c>
      <c r="H6727" s="500" t="s">
        <v>11306</v>
      </c>
      <c r="I6727" s="500" t="s">
        <v>688</v>
      </c>
      <c r="J6727" s="500" t="s">
        <v>689</v>
      </c>
      <c r="K6727" s="500" t="s">
        <v>2306</v>
      </c>
      <c r="L6727" s="500" t="s">
        <v>27724</v>
      </c>
      <c r="M6727" s="500" t="s">
        <v>2307</v>
      </c>
      <c r="N6727" s="500" t="s">
        <v>19543</v>
      </c>
    </row>
    <row r="6728" spans="1:14">
      <c r="A6728" s="500" t="s">
        <v>686</v>
      </c>
      <c r="B6728" s="500" t="s">
        <v>2858</v>
      </c>
      <c r="C6728" s="500" t="s">
        <v>2888</v>
      </c>
      <c r="D6728" s="500" t="s">
        <v>2889</v>
      </c>
      <c r="E6728" s="500" t="s">
        <v>11099</v>
      </c>
      <c r="F6728" s="500" t="s">
        <v>580</v>
      </c>
      <c r="G6728" s="500" t="s">
        <v>19544</v>
      </c>
      <c r="H6728" s="500" t="s">
        <v>14247</v>
      </c>
      <c r="I6728" s="500" t="s">
        <v>688</v>
      </c>
      <c r="J6728" s="500" t="s">
        <v>689</v>
      </c>
      <c r="K6728" s="500" t="s">
        <v>2306</v>
      </c>
      <c r="L6728" s="500" t="s">
        <v>27724</v>
      </c>
      <c r="M6728" s="500" t="s">
        <v>2307</v>
      </c>
      <c r="N6728" s="500" t="s">
        <v>19545</v>
      </c>
    </row>
    <row r="6729" spans="1:14">
      <c r="A6729" s="500" t="s">
        <v>686</v>
      </c>
      <c r="B6729" s="500" t="s">
        <v>2858</v>
      </c>
      <c r="C6729" s="500" t="s">
        <v>2888</v>
      </c>
      <c r="D6729" s="500" t="s">
        <v>2889</v>
      </c>
      <c r="E6729" s="500" t="s">
        <v>11099</v>
      </c>
      <c r="F6729" s="500" t="s">
        <v>580</v>
      </c>
      <c r="G6729" s="500" t="s">
        <v>19546</v>
      </c>
      <c r="H6729" s="500" t="s">
        <v>3978</v>
      </c>
      <c r="I6729" s="500" t="s">
        <v>688</v>
      </c>
      <c r="J6729" s="500" t="s">
        <v>689</v>
      </c>
      <c r="K6729" s="500" t="s">
        <v>2306</v>
      </c>
      <c r="L6729" s="500" t="s">
        <v>27724</v>
      </c>
      <c r="M6729" s="500" t="s">
        <v>2307</v>
      </c>
      <c r="N6729" s="500" t="s">
        <v>19547</v>
      </c>
    </row>
    <row r="6730" spans="1:14">
      <c r="A6730" s="500" t="s">
        <v>686</v>
      </c>
      <c r="B6730" s="500" t="s">
        <v>2858</v>
      </c>
      <c r="C6730" s="500" t="s">
        <v>2888</v>
      </c>
      <c r="D6730" s="500" t="s">
        <v>2889</v>
      </c>
      <c r="E6730" s="500" t="s">
        <v>11099</v>
      </c>
      <c r="F6730" s="500" t="s">
        <v>580</v>
      </c>
      <c r="G6730" s="500" t="s">
        <v>19548</v>
      </c>
      <c r="H6730" s="500" t="s">
        <v>3890</v>
      </c>
      <c r="I6730" s="500" t="s">
        <v>688</v>
      </c>
      <c r="J6730" s="500" t="s">
        <v>689</v>
      </c>
      <c r="K6730" s="500" t="s">
        <v>2306</v>
      </c>
      <c r="L6730" s="500" t="s">
        <v>27724</v>
      </c>
      <c r="M6730" s="500" t="s">
        <v>2307</v>
      </c>
      <c r="N6730" s="500" t="s">
        <v>19549</v>
      </c>
    </row>
    <row r="6731" spans="1:14">
      <c r="A6731" s="500" t="s">
        <v>686</v>
      </c>
      <c r="B6731" s="500" t="s">
        <v>2858</v>
      </c>
      <c r="C6731" s="500" t="s">
        <v>2888</v>
      </c>
      <c r="D6731" s="500" t="s">
        <v>2889</v>
      </c>
      <c r="E6731" s="500" t="s">
        <v>11099</v>
      </c>
      <c r="F6731" s="500" t="s">
        <v>580</v>
      </c>
      <c r="G6731" s="500" t="s">
        <v>19550</v>
      </c>
      <c r="H6731" s="500" t="s">
        <v>2982</v>
      </c>
      <c r="I6731" s="500" t="s">
        <v>688</v>
      </c>
      <c r="J6731" s="500" t="s">
        <v>689</v>
      </c>
      <c r="K6731" s="500" t="s">
        <v>2306</v>
      </c>
      <c r="L6731" s="500" t="s">
        <v>27724</v>
      </c>
      <c r="M6731" s="500" t="s">
        <v>2307</v>
      </c>
      <c r="N6731" s="500" t="s">
        <v>19551</v>
      </c>
    </row>
    <row r="6732" spans="1:14">
      <c r="A6732" s="500" t="s">
        <v>686</v>
      </c>
      <c r="B6732" s="500" t="s">
        <v>2858</v>
      </c>
      <c r="C6732" s="500" t="s">
        <v>2888</v>
      </c>
      <c r="D6732" s="500" t="s">
        <v>2889</v>
      </c>
      <c r="E6732" s="500" t="s">
        <v>11099</v>
      </c>
      <c r="F6732" s="500" t="s">
        <v>580</v>
      </c>
      <c r="G6732" s="500" t="s">
        <v>19552</v>
      </c>
      <c r="H6732" s="500" t="s">
        <v>18773</v>
      </c>
      <c r="I6732" s="500" t="s">
        <v>688</v>
      </c>
      <c r="J6732" s="500" t="s">
        <v>689</v>
      </c>
      <c r="K6732" s="500" t="s">
        <v>2306</v>
      </c>
      <c r="L6732" s="500" t="s">
        <v>27724</v>
      </c>
      <c r="M6732" s="500" t="s">
        <v>2307</v>
      </c>
      <c r="N6732" s="500" t="s">
        <v>19553</v>
      </c>
    </row>
    <row r="6733" spans="1:14">
      <c r="A6733" s="500" t="s">
        <v>686</v>
      </c>
      <c r="B6733" s="500" t="s">
        <v>2858</v>
      </c>
      <c r="C6733" s="500" t="s">
        <v>2888</v>
      </c>
      <c r="D6733" s="500" t="s">
        <v>2889</v>
      </c>
      <c r="E6733" s="500" t="s">
        <v>11099</v>
      </c>
      <c r="F6733" s="500" t="s">
        <v>580</v>
      </c>
      <c r="G6733" s="500" t="s">
        <v>19554</v>
      </c>
      <c r="H6733" s="500" t="s">
        <v>19027</v>
      </c>
      <c r="I6733" s="500" t="s">
        <v>688</v>
      </c>
      <c r="J6733" s="500" t="s">
        <v>689</v>
      </c>
      <c r="K6733" s="500" t="s">
        <v>2306</v>
      </c>
      <c r="L6733" s="500" t="s">
        <v>27724</v>
      </c>
      <c r="M6733" s="500" t="s">
        <v>2307</v>
      </c>
      <c r="N6733" s="500" t="s">
        <v>19555</v>
      </c>
    </row>
    <row r="6734" spans="1:14">
      <c r="A6734" s="500" t="s">
        <v>686</v>
      </c>
      <c r="B6734" s="500" t="s">
        <v>2858</v>
      </c>
      <c r="C6734" s="500" t="s">
        <v>2888</v>
      </c>
      <c r="D6734" s="500" t="s">
        <v>2889</v>
      </c>
      <c r="E6734" s="500" t="s">
        <v>11099</v>
      </c>
      <c r="F6734" s="500" t="s">
        <v>580</v>
      </c>
      <c r="G6734" s="500" t="s">
        <v>19556</v>
      </c>
      <c r="H6734" s="500" t="s">
        <v>19281</v>
      </c>
      <c r="I6734" s="500" t="s">
        <v>688</v>
      </c>
      <c r="J6734" s="500" t="s">
        <v>689</v>
      </c>
      <c r="K6734" s="500" t="s">
        <v>2306</v>
      </c>
      <c r="L6734" s="500" t="s">
        <v>27724</v>
      </c>
      <c r="M6734" s="500" t="s">
        <v>2307</v>
      </c>
      <c r="N6734" s="500" t="s">
        <v>19557</v>
      </c>
    </row>
    <row r="6735" spans="1:14">
      <c r="A6735" s="500" t="s">
        <v>686</v>
      </c>
      <c r="B6735" s="500" t="s">
        <v>2858</v>
      </c>
      <c r="C6735" s="500" t="s">
        <v>2888</v>
      </c>
      <c r="D6735" s="500" t="s">
        <v>2889</v>
      </c>
      <c r="E6735" s="500" t="s">
        <v>11099</v>
      </c>
      <c r="F6735" s="500" t="s">
        <v>580</v>
      </c>
      <c r="G6735" s="500" t="s">
        <v>19558</v>
      </c>
      <c r="H6735" s="500" t="s">
        <v>11049</v>
      </c>
      <c r="I6735" s="500" t="s">
        <v>688</v>
      </c>
      <c r="J6735" s="500" t="s">
        <v>689</v>
      </c>
      <c r="K6735" s="500" t="s">
        <v>2306</v>
      </c>
      <c r="L6735" s="500" t="s">
        <v>27724</v>
      </c>
      <c r="M6735" s="500" t="s">
        <v>2307</v>
      </c>
      <c r="N6735" s="500" t="s">
        <v>19559</v>
      </c>
    </row>
    <row r="6736" spans="1:14">
      <c r="A6736" s="500" t="s">
        <v>686</v>
      </c>
      <c r="B6736" s="500" t="s">
        <v>2858</v>
      </c>
      <c r="C6736" s="500" t="s">
        <v>2888</v>
      </c>
      <c r="D6736" s="500" t="s">
        <v>2889</v>
      </c>
      <c r="E6736" s="500" t="s">
        <v>11099</v>
      </c>
      <c r="F6736" s="500" t="s">
        <v>580</v>
      </c>
      <c r="G6736" s="500" t="s">
        <v>19560</v>
      </c>
      <c r="H6736" s="500" t="s">
        <v>14269</v>
      </c>
      <c r="I6736" s="500" t="s">
        <v>688</v>
      </c>
      <c r="J6736" s="500" t="s">
        <v>689</v>
      </c>
      <c r="K6736" s="500" t="s">
        <v>2306</v>
      </c>
      <c r="L6736" s="500" t="s">
        <v>27724</v>
      </c>
      <c r="M6736" s="500" t="s">
        <v>2307</v>
      </c>
      <c r="N6736" s="500" t="s">
        <v>19561</v>
      </c>
    </row>
    <row r="6737" spans="1:14">
      <c r="A6737" s="500" t="s">
        <v>686</v>
      </c>
      <c r="B6737" s="500" t="s">
        <v>2858</v>
      </c>
      <c r="C6737" s="500" t="s">
        <v>2888</v>
      </c>
      <c r="D6737" s="500" t="s">
        <v>2889</v>
      </c>
      <c r="E6737" s="500" t="s">
        <v>11099</v>
      </c>
      <c r="F6737" s="500" t="s">
        <v>580</v>
      </c>
      <c r="G6737" s="500" t="s">
        <v>19562</v>
      </c>
      <c r="H6737" s="500" t="s">
        <v>6982</v>
      </c>
      <c r="I6737" s="500" t="s">
        <v>688</v>
      </c>
      <c r="J6737" s="500" t="s">
        <v>689</v>
      </c>
      <c r="K6737" s="500" t="s">
        <v>2306</v>
      </c>
      <c r="L6737" s="500" t="s">
        <v>27724</v>
      </c>
      <c r="M6737" s="500" t="s">
        <v>2307</v>
      </c>
      <c r="N6737" s="500" t="s">
        <v>19563</v>
      </c>
    </row>
    <row r="6738" spans="1:14">
      <c r="A6738" s="500" t="s">
        <v>686</v>
      </c>
      <c r="B6738" s="500" t="s">
        <v>2858</v>
      </c>
      <c r="C6738" s="500" t="s">
        <v>2888</v>
      </c>
      <c r="D6738" s="500" t="s">
        <v>2889</v>
      </c>
      <c r="E6738" s="500" t="s">
        <v>11099</v>
      </c>
      <c r="F6738" s="500" t="s">
        <v>580</v>
      </c>
      <c r="G6738" s="500" t="s">
        <v>19564</v>
      </c>
      <c r="H6738" s="500" t="s">
        <v>15296</v>
      </c>
      <c r="I6738" s="500" t="s">
        <v>688</v>
      </c>
      <c r="J6738" s="500" t="s">
        <v>689</v>
      </c>
      <c r="K6738" s="500" t="s">
        <v>2306</v>
      </c>
      <c r="L6738" s="500" t="s">
        <v>27724</v>
      </c>
      <c r="M6738" s="500" t="s">
        <v>2307</v>
      </c>
      <c r="N6738" s="500" t="s">
        <v>19565</v>
      </c>
    </row>
    <row r="6739" spans="1:14">
      <c r="A6739" s="500" t="s">
        <v>686</v>
      </c>
      <c r="B6739" s="500" t="s">
        <v>2858</v>
      </c>
      <c r="C6739" s="500" t="s">
        <v>2888</v>
      </c>
      <c r="D6739" s="500" t="s">
        <v>2889</v>
      </c>
      <c r="E6739" s="500" t="s">
        <v>11099</v>
      </c>
      <c r="F6739" s="500" t="s">
        <v>580</v>
      </c>
      <c r="G6739" s="500" t="s">
        <v>19566</v>
      </c>
      <c r="H6739" s="500" t="s">
        <v>11306</v>
      </c>
      <c r="I6739" s="500" t="s">
        <v>688</v>
      </c>
      <c r="J6739" s="500" t="s">
        <v>689</v>
      </c>
      <c r="K6739" s="500" t="s">
        <v>2306</v>
      </c>
      <c r="L6739" s="500" t="s">
        <v>27724</v>
      </c>
      <c r="M6739" s="500" t="s">
        <v>2307</v>
      </c>
      <c r="N6739" s="500" t="s">
        <v>19567</v>
      </c>
    </row>
    <row r="6740" spans="1:14">
      <c r="A6740" s="500" t="s">
        <v>686</v>
      </c>
      <c r="B6740" s="500" t="s">
        <v>2858</v>
      </c>
      <c r="C6740" s="500" t="s">
        <v>2888</v>
      </c>
      <c r="D6740" s="500" t="s">
        <v>2889</v>
      </c>
      <c r="E6740" s="500" t="s">
        <v>11099</v>
      </c>
      <c r="F6740" s="500" t="s">
        <v>580</v>
      </c>
      <c r="G6740" s="500" t="s">
        <v>19568</v>
      </c>
      <c r="H6740" s="500" t="s">
        <v>14247</v>
      </c>
      <c r="I6740" s="500" t="s">
        <v>688</v>
      </c>
      <c r="J6740" s="500" t="s">
        <v>689</v>
      </c>
      <c r="K6740" s="500" t="s">
        <v>2306</v>
      </c>
      <c r="L6740" s="500" t="s">
        <v>27724</v>
      </c>
      <c r="M6740" s="500" t="s">
        <v>2307</v>
      </c>
      <c r="N6740" s="500" t="s">
        <v>19569</v>
      </c>
    </row>
    <row r="6741" spans="1:14">
      <c r="A6741" s="500" t="s">
        <v>686</v>
      </c>
      <c r="B6741" s="500" t="s">
        <v>2858</v>
      </c>
      <c r="C6741" s="500" t="s">
        <v>2888</v>
      </c>
      <c r="D6741" s="500" t="s">
        <v>2889</v>
      </c>
      <c r="E6741" s="500" t="s">
        <v>11099</v>
      </c>
      <c r="F6741" s="500" t="s">
        <v>580</v>
      </c>
      <c r="G6741" s="500" t="s">
        <v>19570</v>
      </c>
      <c r="H6741" s="500" t="s">
        <v>3978</v>
      </c>
      <c r="I6741" s="500" t="s">
        <v>688</v>
      </c>
      <c r="J6741" s="500" t="s">
        <v>689</v>
      </c>
      <c r="K6741" s="500" t="s">
        <v>2306</v>
      </c>
      <c r="L6741" s="500" t="s">
        <v>27724</v>
      </c>
      <c r="M6741" s="500" t="s">
        <v>2307</v>
      </c>
      <c r="N6741" s="500" t="s">
        <v>19571</v>
      </c>
    </row>
    <row r="6742" spans="1:14">
      <c r="A6742" s="500" t="s">
        <v>686</v>
      </c>
      <c r="B6742" s="500" t="s">
        <v>2858</v>
      </c>
      <c r="C6742" s="500" t="s">
        <v>2888</v>
      </c>
      <c r="D6742" s="500" t="s">
        <v>2889</v>
      </c>
      <c r="E6742" s="500" t="s">
        <v>11099</v>
      </c>
      <c r="F6742" s="500" t="s">
        <v>580</v>
      </c>
      <c r="G6742" s="500" t="s">
        <v>19572</v>
      </c>
      <c r="H6742" s="500" t="s">
        <v>3890</v>
      </c>
      <c r="I6742" s="500" t="s">
        <v>688</v>
      </c>
      <c r="J6742" s="500" t="s">
        <v>689</v>
      </c>
      <c r="K6742" s="500" t="s">
        <v>2306</v>
      </c>
      <c r="L6742" s="500" t="s">
        <v>27724</v>
      </c>
      <c r="M6742" s="500" t="s">
        <v>2307</v>
      </c>
      <c r="N6742" s="500" t="s">
        <v>19573</v>
      </c>
    </row>
    <row r="6743" spans="1:14">
      <c r="A6743" s="500" t="s">
        <v>686</v>
      </c>
      <c r="B6743" s="500" t="s">
        <v>2858</v>
      </c>
      <c r="C6743" s="500" t="s">
        <v>2888</v>
      </c>
      <c r="D6743" s="500" t="s">
        <v>2889</v>
      </c>
      <c r="E6743" s="500" t="s">
        <v>11099</v>
      </c>
      <c r="F6743" s="500" t="s">
        <v>580</v>
      </c>
      <c r="G6743" s="500" t="s">
        <v>19574</v>
      </c>
      <c r="H6743" s="500" t="s">
        <v>2982</v>
      </c>
      <c r="I6743" s="500" t="s">
        <v>688</v>
      </c>
      <c r="J6743" s="500" t="s">
        <v>689</v>
      </c>
      <c r="K6743" s="500" t="s">
        <v>2306</v>
      </c>
      <c r="L6743" s="500" t="s">
        <v>27724</v>
      </c>
      <c r="M6743" s="500" t="s">
        <v>2307</v>
      </c>
      <c r="N6743" s="500" t="s">
        <v>19575</v>
      </c>
    </row>
    <row r="6744" spans="1:14">
      <c r="A6744" s="500" t="s">
        <v>686</v>
      </c>
      <c r="B6744" s="500" t="s">
        <v>2858</v>
      </c>
      <c r="C6744" s="500" t="s">
        <v>2888</v>
      </c>
      <c r="D6744" s="500" t="s">
        <v>2889</v>
      </c>
      <c r="E6744" s="500" t="s">
        <v>11099</v>
      </c>
      <c r="F6744" s="500" t="s">
        <v>580</v>
      </c>
      <c r="G6744" s="500" t="s">
        <v>19576</v>
      </c>
      <c r="H6744" s="500" t="s">
        <v>18773</v>
      </c>
      <c r="I6744" s="500" t="s">
        <v>688</v>
      </c>
      <c r="J6744" s="500" t="s">
        <v>689</v>
      </c>
      <c r="K6744" s="500" t="s">
        <v>2306</v>
      </c>
      <c r="L6744" s="500" t="s">
        <v>27724</v>
      </c>
      <c r="M6744" s="500" t="s">
        <v>2307</v>
      </c>
      <c r="N6744" s="500" t="s">
        <v>19577</v>
      </c>
    </row>
    <row r="6745" spans="1:14">
      <c r="A6745" s="500" t="s">
        <v>686</v>
      </c>
      <c r="B6745" s="500" t="s">
        <v>2858</v>
      </c>
      <c r="C6745" s="500" t="s">
        <v>2888</v>
      </c>
      <c r="D6745" s="500" t="s">
        <v>2889</v>
      </c>
      <c r="E6745" s="500" t="s">
        <v>11099</v>
      </c>
      <c r="F6745" s="500" t="s">
        <v>580</v>
      </c>
      <c r="G6745" s="500" t="s">
        <v>19578</v>
      </c>
      <c r="H6745" s="500" t="s">
        <v>19027</v>
      </c>
      <c r="I6745" s="500" t="s">
        <v>688</v>
      </c>
      <c r="J6745" s="500" t="s">
        <v>689</v>
      </c>
      <c r="K6745" s="500" t="s">
        <v>2306</v>
      </c>
      <c r="L6745" s="500" t="s">
        <v>27724</v>
      </c>
      <c r="M6745" s="500" t="s">
        <v>2307</v>
      </c>
      <c r="N6745" s="500" t="s">
        <v>19579</v>
      </c>
    </row>
    <row r="6746" spans="1:14">
      <c r="A6746" s="500" t="s">
        <v>686</v>
      </c>
      <c r="B6746" s="500" t="s">
        <v>2858</v>
      </c>
      <c r="C6746" s="500" t="s">
        <v>2888</v>
      </c>
      <c r="D6746" s="500" t="s">
        <v>2889</v>
      </c>
      <c r="E6746" s="500" t="s">
        <v>11099</v>
      </c>
      <c r="F6746" s="500" t="s">
        <v>580</v>
      </c>
      <c r="G6746" s="500" t="s">
        <v>19580</v>
      </c>
      <c r="H6746" s="500" t="s">
        <v>19281</v>
      </c>
      <c r="I6746" s="500" t="s">
        <v>688</v>
      </c>
      <c r="J6746" s="500" t="s">
        <v>689</v>
      </c>
      <c r="K6746" s="500" t="s">
        <v>2306</v>
      </c>
      <c r="L6746" s="500" t="s">
        <v>27724</v>
      </c>
      <c r="M6746" s="500" t="s">
        <v>2307</v>
      </c>
      <c r="N6746" s="500" t="s">
        <v>19581</v>
      </c>
    </row>
    <row r="6747" spans="1:14">
      <c r="A6747" s="500" t="s">
        <v>686</v>
      </c>
      <c r="B6747" s="500" t="s">
        <v>2858</v>
      </c>
      <c r="C6747" s="500" t="s">
        <v>2888</v>
      </c>
      <c r="D6747" s="500" t="s">
        <v>2889</v>
      </c>
      <c r="E6747" s="500" t="s">
        <v>11099</v>
      </c>
      <c r="F6747" s="500" t="s">
        <v>580</v>
      </c>
      <c r="G6747" s="500" t="s">
        <v>19582</v>
      </c>
      <c r="H6747" s="500" t="s">
        <v>15408</v>
      </c>
      <c r="I6747" s="500" t="s">
        <v>688</v>
      </c>
      <c r="J6747" s="500" t="s">
        <v>689</v>
      </c>
      <c r="K6747" s="500" t="s">
        <v>2306</v>
      </c>
      <c r="L6747" s="500" t="s">
        <v>27724</v>
      </c>
      <c r="M6747" s="500" t="s">
        <v>2307</v>
      </c>
      <c r="N6747" s="500" t="s">
        <v>19583</v>
      </c>
    </row>
    <row r="6748" spans="1:14">
      <c r="A6748" s="500" t="s">
        <v>686</v>
      </c>
      <c r="B6748" s="500" t="s">
        <v>2858</v>
      </c>
      <c r="C6748" s="500" t="s">
        <v>2888</v>
      </c>
      <c r="D6748" s="500" t="s">
        <v>2889</v>
      </c>
      <c r="E6748" s="500" t="s">
        <v>11099</v>
      </c>
      <c r="F6748" s="500" t="s">
        <v>580</v>
      </c>
      <c r="G6748" s="500" t="s">
        <v>19584</v>
      </c>
      <c r="H6748" s="500" t="s">
        <v>4039</v>
      </c>
      <c r="I6748" s="500" t="s">
        <v>688</v>
      </c>
      <c r="J6748" s="500" t="s">
        <v>689</v>
      </c>
      <c r="K6748" s="500" t="s">
        <v>2306</v>
      </c>
      <c r="L6748" s="500" t="s">
        <v>27724</v>
      </c>
      <c r="M6748" s="500" t="s">
        <v>2307</v>
      </c>
      <c r="N6748" s="500" t="s">
        <v>19585</v>
      </c>
    </row>
    <row r="6749" spans="1:14">
      <c r="A6749" s="500" t="s">
        <v>686</v>
      </c>
      <c r="B6749" s="500" t="s">
        <v>2858</v>
      </c>
      <c r="C6749" s="500" t="s">
        <v>2888</v>
      </c>
      <c r="D6749" s="500" t="s">
        <v>2889</v>
      </c>
      <c r="E6749" s="500" t="s">
        <v>11099</v>
      </c>
      <c r="F6749" s="500" t="s">
        <v>580</v>
      </c>
      <c r="G6749" s="500" t="s">
        <v>19586</v>
      </c>
      <c r="H6749" s="500" t="s">
        <v>11833</v>
      </c>
      <c r="I6749" s="500" t="s">
        <v>688</v>
      </c>
      <c r="J6749" s="500" t="s">
        <v>689</v>
      </c>
      <c r="K6749" s="500" t="s">
        <v>2306</v>
      </c>
      <c r="L6749" s="500" t="s">
        <v>27724</v>
      </c>
      <c r="M6749" s="500" t="s">
        <v>2307</v>
      </c>
      <c r="N6749" s="500" t="s">
        <v>19587</v>
      </c>
    </row>
    <row r="6750" spans="1:14">
      <c r="A6750" s="500" t="s">
        <v>686</v>
      </c>
      <c r="B6750" s="500" t="s">
        <v>2858</v>
      </c>
      <c r="C6750" s="500" t="s">
        <v>2888</v>
      </c>
      <c r="D6750" s="500" t="s">
        <v>2889</v>
      </c>
      <c r="E6750" s="500" t="s">
        <v>11099</v>
      </c>
      <c r="F6750" s="500" t="s">
        <v>580</v>
      </c>
      <c r="G6750" s="500" t="s">
        <v>19588</v>
      </c>
      <c r="H6750" s="500" t="s">
        <v>4157</v>
      </c>
      <c r="I6750" s="500" t="s">
        <v>688</v>
      </c>
      <c r="J6750" s="500" t="s">
        <v>689</v>
      </c>
      <c r="K6750" s="500" t="s">
        <v>2306</v>
      </c>
      <c r="L6750" s="500" t="s">
        <v>27724</v>
      </c>
      <c r="M6750" s="500" t="s">
        <v>2307</v>
      </c>
      <c r="N6750" s="500" t="s">
        <v>19589</v>
      </c>
    </row>
    <row r="6751" spans="1:14">
      <c r="A6751" s="500" t="s">
        <v>686</v>
      </c>
      <c r="B6751" s="500" t="s">
        <v>2858</v>
      </c>
      <c r="C6751" s="500" t="s">
        <v>2888</v>
      </c>
      <c r="D6751" s="500" t="s">
        <v>2889</v>
      </c>
      <c r="E6751" s="500" t="s">
        <v>11099</v>
      </c>
      <c r="F6751" s="500" t="s">
        <v>580</v>
      </c>
      <c r="G6751" s="500" t="s">
        <v>19590</v>
      </c>
      <c r="H6751" s="500" t="s">
        <v>17309</v>
      </c>
      <c r="I6751" s="500" t="s">
        <v>688</v>
      </c>
      <c r="J6751" s="500" t="s">
        <v>689</v>
      </c>
      <c r="K6751" s="500" t="s">
        <v>2306</v>
      </c>
      <c r="L6751" s="500" t="s">
        <v>27724</v>
      </c>
      <c r="M6751" s="500" t="s">
        <v>2307</v>
      </c>
      <c r="N6751" s="500" t="s">
        <v>19591</v>
      </c>
    </row>
    <row r="6752" spans="1:14">
      <c r="A6752" s="500" t="s">
        <v>686</v>
      </c>
      <c r="B6752" s="500" t="s">
        <v>2858</v>
      </c>
      <c r="C6752" s="500" t="s">
        <v>2888</v>
      </c>
      <c r="D6752" s="500" t="s">
        <v>2889</v>
      </c>
      <c r="E6752" s="500" t="s">
        <v>11099</v>
      </c>
      <c r="F6752" s="500" t="s">
        <v>580</v>
      </c>
      <c r="G6752" s="500" t="s">
        <v>19592</v>
      </c>
      <c r="H6752" s="500" t="s">
        <v>13122</v>
      </c>
      <c r="I6752" s="500" t="s">
        <v>688</v>
      </c>
      <c r="J6752" s="500" t="s">
        <v>689</v>
      </c>
      <c r="K6752" s="500" t="s">
        <v>2306</v>
      </c>
      <c r="L6752" s="500" t="s">
        <v>27724</v>
      </c>
      <c r="M6752" s="500" t="s">
        <v>2307</v>
      </c>
      <c r="N6752" s="500" t="s">
        <v>19593</v>
      </c>
    </row>
    <row r="6753" spans="1:14">
      <c r="A6753" s="500" t="s">
        <v>686</v>
      </c>
      <c r="B6753" s="500" t="s">
        <v>2858</v>
      </c>
      <c r="C6753" s="500" t="s">
        <v>2888</v>
      </c>
      <c r="D6753" s="500" t="s">
        <v>2889</v>
      </c>
      <c r="E6753" s="500" t="s">
        <v>11099</v>
      </c>
      <c r="F6753" s="500" t="s">
        <v>580</v>
      </c>
      <c r="G6753" s="500" t="s">
        <v>19594</v>
      </c>
      <c r="H6753" s="500" t="s">
        <v>17813</v>
      </c>
      <c r="I6753" s="500" t="s">
        <v>688</v>
      </c>
      <c r="J6753" s="500" t="s">
        <v>689</v>
      </c>
      <c r="K6753" s="500" t="s">
        <v>2306</v>
      </c>
      <c r="L6753" s="500" t="s">
        <v>27724</v>
      </c>
      <c r="M6753" s="500" t="s">
        <v>2307</v>
      </c>
      <c r="N6753" s="500" t="s">
        <v>19595</v>
      </c>
    </row>
    <row r="6754" spans="1:14">
      <c r="A6754" s="500" t="s">
        <v>686</v>
      </c>
      <c r="B6754" s="500" t="s">
        <v>2858</v>
      </c>
      <c r="C6754" s="500" t="s">
        <v>2888</v>
      </c>
      <c r="D6754" s="500" t="s">
        <v>2889</v>
      </c>
      <c r="E6754" s="500" t="s">
        <v>11099</v>
      </c>
      <c r="F6754" s="500" t="s">
        <v>580</v>
      </c>
      <c r="G6754" s="500" t="s">
        <v>19596</v>
      </c>
      <c r="H6754" s="500" t="s">
        <v>7006</v>
      </c>
      <c r="I6754" s="500" t="s">
        <v>688</v>
      </c>
      <c r="J6754" s="500" t="s">
        <v>689</v>
      </c>
      <c r="K6754" s="500" t="s">
        <v>2306</v>
      </c>
      <c r="L6754" s="500" t="s">
        <v>27724</v>
      </c>
      <c r="M6754" s="500" t="s">
        <v>2307</v>
      </c>
      <c r="N6754" s="500" t="s">
        <v>19597</v>
      </c>
    </row>
    <row r="6755" spans="1:14">
      <c r="A6755" s="500" t="s">
        <v>686</v>
      </c>
      <c r="B6755" s="500" t="s">
        <v>2858</v>
      </c>
      <c r="C6755" s="500" t="s">
        <v>2888</v>
      </c>
      <c r="D6755" s="500" t="s">
        <v>2889</v>
      </c>
      <c r="E6755" s="500" t="s">
        <v>11099</v>
      </c>
      <c r="F6755" s="500" t="s">
        <v>580</v>
      </c>
      <c r="G6755" s="500" t="s">
        <v>19598</v>
      </c>
      <c r="H6755" s="500" t="s">
        <v>11248</v>
      </c>
      <c r="I6755" s="500" t="s">
        <v>688</v>
      </c>
      <c r="J6755" s="500" t="s">
        <v>689</v>
      </c>
      <c r="K6755" s="500" t="s">
        <v>2306</v>
      </c>
      <c r="L6755" s="500" t="s">
        <v>27724</v>
      </c>
      <c r="M6755" s="500" t="s">
        <v>2307</v>
      </c>
      <c r="N6755" s="500" t="s">
        <v>19599</v>
      </c>
    </row>
    <row r="6756" spans="1:14">
      <c r="A6756" s="500" t="s">
        <v>686</v>
      </c>
      <c r="B6756" s="500" t="s">
        <v>2858</v>
      </c>
      <c r="C6756" s="500" t="s">
        <v>2888</v>
      </c>
      <c r="D6756" s="500" t="s">
        <v>2889</v>
      </c>
      <c r="E6756" s="500" t="s">
        <v>11099</v>
      </c>
      <c r="F6756" s="500" t="s">
        <v>580</v>
      </c>
      <c r="G6756" s="500" t="s">
        <v>19600</v>
      </c>
      <c r="H6756" s="500" t="s">
        <v>6964</v>
      </c>
      <c r="I6756" s="500" t="s">
        <v>688</v>
      </c>
      <c r="J6756" s="500" t="s">
        <v>689</v>
      </c>
      <c r="K6756" s="500" t="s">
        <v>2306</v>
      </c>
      <c r="L6756" s="500" t="s">
        <v>27724</v>
      </c>
      <c r="M6756" s="500" t="s">
        <v>2307</v>
      </c>
      <c r="N6756" s="500" t="s">
        <v>19601</v>
      </c>
    </row>
    <row r="6757" spans="1:14">
      <c r="A6757" s="500" t="s">
        <v>686</v>
      </c>
      <c r="B6757" s="500" t="s">
        <v>2858</v>
      </c>
      <c r="C6757" s="500" t="s">
        <v>2888</v>
      </c>
      <c r="D6757" s="500" t="s">
        <v>2889</v>
      </c>
      <c r="E6757" s="500" t="s">
        <v>11099</v>
      </c>
      <c r="F6757" s="500" t="s">
        <v>580</v>
      </c>
      <c r="G6757" s="500" t="s">
        <v>19602</v>
      </c>
      <c r="H6757" s="500" t="s">
        <v>3937</v>
      </c>
      <c r="I6757" s="500" t="s">
        <v>688</v>
      </c>
      <c r="J6757" s="500" t="s">
        <v>689</v>
      </c>
      <c r="K6757" s="500" t="s">
        <v>2306</v>
      </c>
      <c r="L6757" s="500" t="s">
        <v>27724</v>
      </c>
      <c r="M6757" s="500" t="s">
        <v>2307</v>
      </c>
      <c r="N6757" s="500" t="s">
        <v>19603</v>
      </c>
    </row>
    <row r="6758" spans="1:14">
      <c r="A6758" s="500" t="s">
        <v>686</v>
      </c>
      <c r="B6758" s="500" t="s">
        <v>2858</v>
      </c>
      <c r="C6758" s="500" t="s">
        <v>2888</v>
      </c>
      <c r="D6758" s="500" t="s">
        <v>2889</v>
      </c>
      <c r="E6758" s="500" t="s">
        <v>11099</v>
      </c>
      <c r="F6758" s="500" t="s">
        <v>580</v>
      </c>
      <c r="G6758" s="500" t="s">
        <v>19604</v>
      </c>
      <c r="H6758" s="500" t="s">
        <v>19078</v>
      </c>
      <c r="I6758" s="500" t="s">
        <v>688</v>
      </c>
      <c r="J6758" s="500" t="s">
        <v>689</v>
      </c>
      <c r="K6758" s="500" t="s">
        <v>2306</v>
      </c>
      <c r="L6758" s="500" t="s">
        <v>27724</v>
      </c>
      <c r="M6758" s="500" t="s">
        <v>2307</v>
      </c>
      <c r="N6758" s="500" t="s">
        <v>19605</v>
      </c>
    </row>
    <row r="6759" spans="1:14">
      <c r="A6759" s="500" t="s">
        <v>686</v>
      </c>
      <c r="B6759" s="500" t="s">
        <v>2858</v>
      </c>
      <c r="C6759" s="500" t="s">
        <v>2888</v>
      </c>
      <c r="D6759" s="500" t="s">
        <v>2889</v>
      </c>
      <c r="E6759" s="500" t="s">
        <v>11099</v>
      </c>
      <c r="F6759" s="500" t="s">
        <v>580</v>
      </c>
      <c r="G6759" s="500" t="s">
        <v>19606</v>
      </c>
      <c r="H6759" s="500" t="s">
        <v>7103</v>
      </c>
      <c r="I6759" s="500" t="s">
        <v>688</v>
      </c>
      <c r="J6759" s="500" t="s">
        <v>689</v>
      </c>
      <c r="K6759" s="500" t="s">
        <v>2306</v>
      </c>
      <c r="L6759" s="500" t="s">
        <v>27724</v>
      </c>
      <c r="M6759" s="500" t="s">
        <v>2307</v>
      </c>
      <c r="N6759" s="500" t="s">
        <v>19607</v>
      </c>
    </row>
    <row r="6760" spans="1:14">
      <c r="A6760" s="500" t="s">
        <v>686</v>
      </c>
      <c r="B6760" s="500" t="s">
        <v>2858</v>
      </c>
      <c r="C6760" s="500" t="s">
        <v>2888</v>
      </c>
      <c r="D6760" s="500" t="s">
        <v>2889</v>
      </c>
      <c r="E6760" s="500" t="s">
        <v>11099</v>
      </c>
      <c r="F6760" s="500" t="s">
        <v>580</v>
      </c>
      <c r="G6760" s="500" t="s">
        <v>19608</v>
      </c>
      <c r="H6760" s="500" t="s">
        <v>4039</v>
      </c>
      <c r="I6760" s="500" t="s">
        <v>688</v>
      </c>
      <c r="J6760" s="500" t="s">
        <v>689</v>
      </c>
      <c r="K6760" s="500" t="s">
        <v>2306</v>
      </c>
      <c r="L6760" s="500" t="s">
        <v>27724</v>
      </c>
      <c r="M6760" s="500" t="s">
        <v>2307</v>
      </c>
      <c r="N6760" s="500" t="s">
        <v>19609</v>
      </c>
    </row>
    <row r="6761" spans="1:14">
      <c r="A6761" s="500" t="s">
        <v>686</v>
      </c>
      <c r="B6761" s="500" t="s">
        <v>2858</v>
      </c>
      <c r="C6761" s="500" t="s">
        <v>2888</v>
      </c>
      <c r="D6761" s="500" t="s">
        <v>2889</v>
      </c>
      <c r="E6761" s="500" t="s">
        <v>11099</v>
      </c>
      <c r="F6761" s="500" t="s">
        <v>580</v>
      </c>
      <c r="G6761" s="500" t="s">
        <v>19610</v>
      </c>
      <c r="H6761" s="500" t="s">
        <v>11833</v>
      </c>
      <c r="I6761" s="500" t="s">
        <v>688</v>
      </c>
      <c r="J6761" s="500" t="s">
        <v>689</v>
      </c>
      <c r="K6761" s="500" t="s">
        <v>2306</v>
      </c>
      <c r="L6761" s="500" t="s">
        <v>27724</v>
      </c>
      <c r="M6761" s="500" t="s">
        <v>2307</v>
      </c>
      <c r="N6761" s="500" t="s">
        <v>19611</v>
      </c>
    </row>
    <row r="6762" spans="1:14">
      <c r="A6762" s="500" t="s">
        <v>686</v>
      </c>
      <c r="B6762" s="500" t="s">
        <v>2858</v>
      </c>
      <c r="C6762" s="500" t="s">
        <v>2888</v>
      </c>
      <c r="D6762" s="500" t="s">
        <v>2889</v>
      </c>
      <c r="E6762" s="500" t="s">
        <v>11099</v>
      </c>
      <c r="F6762" s="500" t="s">
        <v>580</v>
      </c>
      <c r="G6762" s="500" t="s">
        <v>19612</v>
      </c>
      <c r="H6762" s="500" t="s">
        <v>4157</v>
      </c>
      <c r="I6762" s="500" t="s">
        <v>688</v>
      </c>
      <c r="J6762" s="500" t="s">
        <v>689</v>
      </c>
      <c r="K6762" s="500" t="s">
        <v>2306</v>
      </c>
      <c r="L6762" s="500" t="s">
        <v>27724</v>
      </c>
      <c r="M6762" s="500" t="s">
        <v>2307</v>
      </c>
      <c r="N6762" s="500" t="s">
        <v>19613</v>
      </c>
    </row>
    <row r="6763" spans="1:14">
      <c r="A6763" s="500" t="s">
        <v>686</v>
      </c>
      <c r="B6763" s="500" t="s">
        <v>2858</v>
      </c>
      <c r="C6763" s="500" t="s">
        <v>2888</v>
      </c>
      <c r="D6763" s="500" t="s">
        <v>2889</v>
      </c>
      <c r="E6763" s="500" t="s">
        <v>11099</v>
      </c>
      <c r="F6763" s="500" t="s">
        <v>580</v>
      </c>
      <c r="G6763" s="500" t="s">
        <v>19614</v>
      </c>
      <c r="H6763" s="500" t="s">
        <v>17309</v>
      </c>
      <c r="I6763" s="500" t="s">
        <v>688</v>
      </c>
      <c r="J6763" s="500" t="s">
        <v>689</v>
      </c>
      <c r="K6763" s="500" t="s">
        <v>2306</v>
      </c>
      <c r="L6763" s="500" t="s">
        <v>27724</v>
      </c>
      <c r="M6763" s="500" t="s">
        <v>2307</v>
      </c>
      <c r="N6763" s="500" t="s">
        <v>19615</v>
      </c>
    </row>
    <row r="6764" spans="1:14">
      <c r="A6764" s="500" t="s">
        <v>686</v>
      </c>
      <c r="B6764" s="500" t="s">
        <v>2858</v>
      </c>
      <c r="C6764" s="500" t="s">
        <v>2888</v>
      </c>
      <c r="D6764" s="500" t="s">
        <v>2889</v>
      </c>
      <c r="E6764" s="500" t="s">
        <v>11099</v>
      </c>
      <c r="F6764" s="500" t="s">
        <v>580</v>
      </c>
      <c r="G6764" s="500" t="s">
        <v>19616</v>
      </c>
      <c r="H6764" s="500" t="s">
        <v>13122</v>
      </c>
      <c r="I6764" s="500" t="s">
        <v>688</v>
      </c>
      <c r="J6764" s="500" t="s">
        <v>689</v>
      </c>
      <c r="K6764" s="500" t="s">
        <v>2306</v>
      </c>
      <c r="L6764" s="500" t="s">
        <v>27724</v>
      </c>
      <c r="M6764" s="500" t="s">
        <v>2307</v>
      </c>
      <c r="N6764" s="500" t="s">
        <v>19617</v>
      </c>
    </row>
    <row r="6765" spans="1:14">
      <c r="A6765" s="500" t="s">
        <v>686</v>
      </c>
      <c r="B6765" s="500" t="s">
        <v>2858</v>
      </c>
      <c r="C6765" s="500" t="s">
        <v>2888</v>
      </c>
      <c r="D6765" s="500" t="s">
        <v>2889</v>
      </c>
      <c r="E6765" s="500" t="s">
        <v>11099</v>
      </c>
      <c r="F6765" s="500" t="s">
        <v>580</v>
      </c>
      <c r="G6765" s="500" t="s">
        <v>19618</v>
      </c>
      <c r="H6765" s="500" t="s">
        <v>17813</v>
      </c>
      <c r="I6765" s="500" t="s">
        <v>688</v>
      </c>
      <c r="J6765" s="500" t="s">
        <v>689</v>
      </c>
      <c r="K6765" s="500" t="s">
        <v>2306</v>
      </c>
      <c r="L6765" s="500" t="s">
        <v>27724</v>
      </c>
      <c r="M6765" s="500" t="s">
        <v>2307</v>
      </c>
      <c r="N6765" s="500" t="s">
        <v>19619</v>
      </c>
    </row>
    <row r="6766" spans="1:14">
      <c r="A6766" s="500" t="s">
        <v>686</v>
      </c>
      <c r="B6766" s="500" t="s">
        <v>2858</v>
      </c>
      <c r="C6766" s="500" t="s">
        <v>2888</v>
      </c>
      <c r="D6766" s="500" t="s">
        <v>2889</v>
      </c>
      <c r="E6766" s="500" t="s">
        <v>11099</v>
      </c>
      <c r="F6766" s="500" t="s">
        <v>580</v>
      </c>
      <c r="G6766" s="500" t="s">
        <v>19620</v>
      </c>
      <c r="H6766" s="500" t="s">
        <v>7006</v>
      </c>
      <c r="I6766" s="500" t="s">
        <v>688</v>
      </c>
      <c r="J6766" s="500" t="s">
        <v>689</v>
      </c>
      <c r="K6766" s="500" t="s">
        <v>2306</v>
      </c>
      <c r="L6766" s="500" t="s">
        <v>27724</v>
      </c>
      <c r="M6766" s="500" t="s">
        <v>2307</v>
      </c>
      <c r="N6766" s="500" t="s">
        <v>19621</v>
      </c>
    </row>
    <row r="6767" spans="1:14">
      <c r="A6767" s="500" t="s">
        <v>686</v>
      </c>
      <c r="B6767" s="500" t="s">
        <v>2858</v>
      </c>
      <c r="C6767" s="500" t="s">
        <v>2888</v>
      </c>
      <c r="D6767" s="500" t="s">
        <v>2889</v>
      </c>
      <c r="E6767" s="500" t="s">
        <v>11099</v>
      </c>
      <c r="F6767" s="500" t="s">
        <v>580</v>
      </c>
      <c r="G6767" s="500" t="s">
        <v>19622</v>
      </c>
      <c r="H6767" s="500" t="s">
        <v>11248</v>
      </c>
      <c r="I6767" s="500" t="s">
        <v>688</v>
      </c>
      <c r="J6767" s="500" t="s">
        <v>689</v>
      </c>
      <c r="K6767" s="500" t="s">
        <v>2306</v>
      </c>
      <c r="L6767" s="500" t="s">
        <v>27724</v>
      </c>
      <c r="M6767" s="500" t="s">
        <v>2307</v>
      </c>
      <c r="N6767" s="500" t="s">
        <v>19623</v>
      </c>
    </row>
    <row r="6768" spans="1:14">
      <c r="A6768" s="500" t="s">
        <v>686</v>
      </c>
      <c r="B6768" s="500" t="s">
        <v>2858</v>
      </c>
      <c r="C6768" s="500" t="s">
        <v>2888</v>
      </c>
      <c r="D6768" s="500" t="s">
        <v>2889</v>
      </c>
      <c r="E6768" s="500" t="s">
        <v>11099</v>
      </c>
      <c r="F6768" s="500" t="s">
        <v>580</v>
      </c>
      <c r="G6768" s="500" t="s">
        <v>19624</v>
      </c>
      <c r="H6768" s="500" t="s">
        <v>6964</v>
      </c>
      <c r="I6768" s="500" t="s">
        <v>688</v>
      </c>
      <c r="J6768" s="500" t="s">
        <v>689</v>
      </c>
      <c r="K6768" s="500" t="s">
        <v>2306</v>
      </c>
      <c r="L6768" s="500" t="s">
        <v>27724</v>
      </c>
      <c r="M6768" s="500" t="s">
        <v>2307</v>
      </c>
      <c r="N6768" s="500" t="s">
        <v>19625</v>
      </c>
    </row>
    <row r="6769" spans="1:14">
      <c r="A6769" s="500" t="s">
        <v>686</v>
      </c>
      <c r="B6769" s="500" t="s">
        <v>2858</v>
      </c>
      <c r="C6769" s="500" t="s">
        <v>2888</v>
      </c>
      <c r="D6769" s="500" t="s">
        <v>2889</v>
      </c>
      <c r="E6769" s="500" t="s">
        <v>11099</v>
      </c>
      <c r="F6769" s="500" t="s">
        <v>580</v>
      </c>
      <c r="G6769" s="500" t="s">
        <v>19626</v>
      </c>
      <c r="H6769" s="500" t="s">
        <v>3937</v>
      </c>
      <c r="I6769" s="500" t="s">
        <v>688</v>
      </c>
      <c r="J6769" s="500" t="s">
        <v>689</v>
      </c>
      <c r="K6769" s="500" t="s">
        <v>2306</v>
      </c>
      <c r="L6769" s="500" t="s">
        <v>27724</v>
      </c>
      <c r="M6769" s="500" t="s">
        <v>2307</v>
      </c>
      <c r="N6769" s="500" t="s">
        <v>19627</v>
      </c>
    </row>
    <row r="6770" spans="1:14">
      <c r="A6770" s="500" t="s">
        <v>686</v>
      </c>
      <c r="B6770" s="500" t="s">
        <v>2858</v>
      </c>
      <c r="C6770" s="500" t="s">
        <v>2888</v>
      </c>
      <c r="D6770" s="500" t="s">
        <v>2889</v>
      </c>
      <c r="E6770" s="500" t="s">
        <v>11099</v>
      </c>
      <c r="F6770" s="500" t="s">
        <v>580</v>
      </c>
      <c r="G6770" s="500" t="s">
        <v>19628</v>
      </c>
      <c r="H6770" s="500" t="s">
        <v>19078</v>
      </c>
      <c r="I6770" s="500" t="s">
        <v>688</v>
      </c>
      <c r="J6770" s="500" t="s">
        <v>689</v>
      </c>
      <c r="K6770" s="500" t="s">
        <v>2306</v>
      </c>
      <c r="L6770" s="500" t="s">
        <v>27724</v>
      </c>
      <c r="M6770" s="500" t="s">
        <v>2307</v>
      </c>
      <c r="N6770" s="500" t="s">
        <v>19629</v>
      </c>
    </row>
    <row r="6771" spans="1:14">
      <c r="A6771" s="500" t="s">
        <v>686</v>
      </c>
      <c r="B6771" s="500" t="s">
        <v>2858</v>
      </c>
      <c r="C6771" s="500" t="s">
        <v>2888</v>
      </c>
      <c r="D6771" s="500" t="s">
        <v>2889</v>
      </c>
      <c r="E6771" s="500" t="s">
        <v>11099</v>
      </c>
      <c r="F6771" s="500" t="s">
        <v>580</v>
      </c>
      <c r="G6771" s="500" t="s">
        <v>19630</v>
      </c>
      <c r="H6771" s="500" t="s">
        <v>7103</v>
      </c>
      <c r="I6771" s="500" t="s">
        <v>688</v>
      </c>
      <c r="J6771" s="500" t="s">
        <v>689</v>
      </c>
      <c r="K6771" s="500" t="s">
        <v>2306</v>
      </c>
      <c r="L6771" s="500" t="s">
        <v>27724</v>
      </c>
      <c r="M6771" s="500" t="s">
        <v>2307</v>
      </c>
      <c r="N6771" s="500" t="s">
        <v>19631</v>
      </c>
    </row>
    <row r="6772" spans="1:14">
      <c r="A6772" s="500" t="s">
        <v>686</v>
      </c>
      <c r="B6772" s="500" t="s">
        <v>2858</v>
      </c>
      <c r="C6772" s="500" t="s">
        <v>2888</v>
      </c>
      <c r="D6772" s="500" t="s">
        <v>2889</v>
      </c>
      <c r="E6772" s="500" t="s">
        <v>11099</v>
      </c>
      <c r="F6772" s="500" t="s">
        <v>580</v>
      </c>
      <c r="G6772" s="500" t="s">
        <v>19632</v>
      </c>
      <c r="H6772" s="500" t="s">
        <v>19633</v>
      </c>
      <c r="I6772" s="500" t="s">
        <v>688</v>
      </c>
      <c r="J6772" s="500" t="s">
        <v>689</v>
      </c>
      <c r="K6772" s="500" t="s">
        <v>2306</v>
      </c>
      <c r="L6772" s="500" t="s">
        <v>27724</v>
      </c>
      <c r="M6772" s="500" t="s">
        <v>2307</v>
      </c>
      <c r="N6772" s="500" t="s">
        <v>19634</v>
      </c>
    </row>
    <row r="6773" spans="1:14">
      <c r="A6773" s="500" t="s">
        <v>686</v>
      </c>
      <c r="B6773" s="500" t="s">
        <v>2858</v>
      </c>
      <c r="C6773" s="500" t="s">
        <v>2888</v>
      </c>
      <c r="D6773" s="500" t="s">
        <v>2889</v>
      </c>
      <c r="E6773" s="500" t="s">
        <v>11099</v>
      </c>
      <c r="F6773" s="500" t="s">
        <v>580</v>
      </c>
      <c r="G6773" s="500" t="s">
        <v>19635</v>
      </c>
      <c r="H6773" s="500" t="s">
        <v>12834</v>
      </c>
      <c r="I6773" s="500" t="s">
        <v>688</v>
      </c>
      <c r="J6773" s="500" t="s">
        <v>689</v>
      </c>
      <c r="K6773" s="500" t="s">
        <v>2306</v>
      </c>
      <c r="L6773" s="500" t="s">
        <v>27724</v>
      </c>
      <c r="M6773" s="500" t="s">
        <v>2307</v>
      </c>
      <c r="N6773" s="500" t="s">
        <v>19636</v>
      </c>
    </row>
    <row r="6774" spans="1:14">
      <c r="A6774" s="500" t="s">
        <v>686</v>
      </c>
      <c r="B6774" s="500" t="s">
        <v>2858</v>
      </c>
      <c r="C6774" s="500" t="s">
        <v>2888</v>
      </c>
      <c r="D6774" s="500" t="s">
        <v>2889</v>
      </c>
      <c r="E6774" s="500" t="s">
        <v>11099</v>
      </c>
      <c r="F6774" s="500" t="s">
        <v>580</v>
      </c>
      <c r="G6774" s="500" t="s">
        <v>19637</v>
      </c>
      <c r="H6774" s="500" t="s">
        <v>11336</v>
      </c>
      <c r="I6774" s="500" t="s">
        <v>688</v>
      </c>
      <c r="J6774" s="500" t="s">
        <v>689</v>
      </c>
      <c r="K6774" s="500" t="s">
        <v>2306</v>
      </c>
      <c r="L6774" s="500" t="s">
        <v>27724</v>
      </c>
      <c r="M6774" s="500" t="s">
        <v>2307</v>
      </c>
      <c r="N6774" s="500" t="s">
        <v>19638</v>
      </c>
    </row>
    <row r="6775" spans="1:14">
      <c r="A6775" s="500" t="s">
        <v>686</v>
      </c>
      <c r="B6775" s="500" t="s">
        <v>2858</v>
      </c>
      <c r="C6775" s="500" t="s">
        <v>2888</v>
      </c>
      <c r="D6775" s="500" t="s">
        <v>2889</v>
      </c>
      <c r="E6775" s="500" t="s">
        <v>11099</v>
      </c>
      <c r="F6775" s="500" t="s">
        <v>580</v>
      </c>
      <c r="G6775" s="500" t="s">
        <v>19639</v>
      </c>
      <c r="H6775" s="500" t="s">
        <v>17107</v>
      </c>
      <c r="I6775" s="500" t="s">
        <v>688</v>
      </c>
      <c r="J6775" s="500" t="s">
        <v>689</v>
      </c>
      <c r="K6775" s="500" t="s">
        <v>2306</v>
      </c>
      <c r="L6775" s="500" t="s">
        <v>27724</v>
      </c>
      <c r="M6775" s="500" t="s">
        <v>2307</v>
      </c>
      <c r="N6775" s="500" t="s">
        <v>19640</v>
      </c>
    </row>
    <row r="6776" spans="1:14">
      <c r="A6776" s="500" t="s">
        <v>686</v>
      </c>
      <c r="B6776" s="500" t="s">
        <v>2858</v>
      </c>
      <c r="C6776" s="500" t="s">
        <v>2888</v>
      </c>
      <c r="D6776" s="500" t="s">
        <v>2889</v>
      </c>
      <c r="E6776" s="500" t="s">
        <v>11099</v>
      </c>
      <c r="F6776" s="500" t="s">
        <v>580</v>
      </c>
      <c r="G6776" s="500" t="s">
        <v>19641</v>
      </c>
      <c r="H6776" s="500" t="s">
        <v>11347</v>
      </c>
      <c r="I6776" s="500" t="s">
        <v>688</v>
      </c>
      <c r="J6776" s="500" t="s">
        <v>689</v>
      </c>
      <c r="K6776" s="500" t="s">
        <v>2306</v>
      </c>
      <c r="L6776" s="500" t="s">
        <v>27724</v>
      </c>
      <c r="M6776" s="500" t="s">
        <v>2307</v>
      </c>
      <c r="N6776" s="500" t="s">
        <v>19642</v>
      </c>
    </row>
    <row r="6777" spans="1:14">
      <c r="A6777" s="500" t="s">
        <v>686</v>
      </c>
      <c r="B6777" s="500" t="s">
        <v>2858</v>
      </c>
      <c r="C6777" s="500" t="s">
        <v>2888</v>
      </c>
      <c r="D6777" s="500" t="s">
        <v>2889</v>
      </c>
      <c r="E6777" s="500" t="s">
        <v>11099</v>
      </c>
      <c r="F6777" s="500" t="s">
        <v>580</v>
      </c>
      <c r="G6777" s="500" t="s">
        <v>19643</v>
      </c>
      <c r="H6777" s="500" t="s">
        <v>17611</v>
      </c>
      <c r="I6777" s="500" t="s">
        <v>688</v>
      </c>
      <c r="J6777" s="500" t="s">
        <v>689</v>
      </c>
      <c r="K6777" s="500" t="s">
        <v>2306</v>
      </c>
      <c r="L6777" s="500" t="s">
        <v>27724</v>
      </c>
      <c r="M6777" s="500" t="s">
        <v>2307</v>
      </c>
      <c r="N6777" s="500" t="s">
        <v>19644</v>
      </c>
    </row>
    <row r="6778" spans="1:14">
      <c r="A6778" s="500" t="s">
        <v>686</v>
      </c>
      <c r="B6778" s="500" t="s">
        <v>2858</v>
      </c>
      <c r="C6778" s="500" t="s">
        <v>2888</v>
      </c>
      <c r="D6778" s="500" t="s">
        <v>2889</v>
      </c>
      <c r="E6778" s="500" t="s">
        <v>11099</v>
      </c>
      <c r="F6778" s="500" t="s">
        <v>580</v>
      </c>
      <c r="G6778" s="500" t="s">
        <v>19645</v>
      </c>
      <c r="H6778" s="500" t="s">
        <v>11259</v>
      </c>
      <c r="I6778" s="500" t="s">
        <v>688</v>
      </c>
      <c r="J6778" s="500" t="s">
        <v>689</v>
      </c>
      <c r="K6778" s="500" t="s">
        <v>2306</v>
      </c>
      <c r="L6778" s="500" t="s">
        <v>27724</v>
      </c>
      <c r="M6778" s="500" t="s">
        <v>2307</v>
      </c>
      <c r="N6778" s="500" t="s">
        <v>19646</v>
      </c>
    </row>
    <row r="6779" spans="1:14">
      <c r="A6779" s="500" t="s">
        <v>686</v>
      </c>
      <c r="B6779" s="500" t="s">
        <v>2858</v>
      </c>
      <c r="C6779" s="500" t="s">
        <v>2888</v>
      </c>
      <c r="D6779" s="500" t="s">
        <v>2889</v>
      </c>
      <c r="E6779" s="500" t="s">
        <v>11099</v>
      </c>
      <c r="F6779" s="500" t="s">
        <v>580</v>
      </c>
      <c r="G6779" s="500" t="s">
        <v>19647</v>
      </c>
      <c r="H6779" s="500" t="s">
        <v>11095</v>
      </c>
      <c r="I6779" s="500" t="s">
        <v>688</v>
      </c>
      <c r="J6779" s="500" t="s">
        <v>689</v>
      </c>
      <c r="K6779" s="500" t="s">
        <v>2306</v>
      </c>
      <c r="L6779" s="500" t="s">
        <v>27724</v>
      </c>
      <c r="M6779" s="500" t="s">
        <v>2307</v>
      </c>
      <c r="N6779" s="500" t="s">
        <v>19648</v>
      </c>
    </row>
    <row r="6780" spans="1:14">
      <c r="A6780" s="500" t="s">
        <v>686</v>
      </c>
      <c r="B6780" s="500" t="s">
        <v>2858</v>
      </c>
      <c r="C6780" s="500" t="s">
        <v>2888</v>
      </c>
      <c r="D6780" s="500" t="s">
        <v>2889</v>
      </c>
      <c r="E6780" s="500" t="s">
        <v>11099</v>
      </c>
      <c r="F6780" s="500" t="s">
        <v>580</v>
      </c>
      <c r="G6780" s="500" t="s">
        <v>19649</v>
      </c>
      <c r="H6780" s="500" t="s">
        <v>18367</v>
      </c>
      <c r="I6780" s="500" t="s">
        <v>688</v>
      </c>
      <c r="J6780" s="500" t="s">
        <v>689</v>
      </c>
      <c r="K6780" s="500" t="s">
        <v>2306</v>
      </c>
      <c r="L6780" s="500" t="s">
        <v>27724</v>
      </c>
      <c r="M6780" s="500" t="s">
        <v>2307</v>
      </c>
      <c r="N6780" s="500" t="s">
        <v>19650</v>
      </c>
    </row>
    <row r="6781" spans="1:14">
      <c r="A6781" s="500" t="s">
        <v>686</v>
      </c>
      <c r="B6781" s="500" t="s">
        <v>2858</v>
      </c>
      <c r="C6781" s="500" t="s">
        <v>2888</v>
      </c>
      <c r="D6781" s="500" t="s">
        <v>2889</v>
      </c>
      <c r="E6781" s="500" t="s">
        <v>11099</v>
      </c>
      <c r="F6781" s="500" t="s">
        <v>580</v>
      </c>
      <c r="G6781" s="500" t="s">
        <v>19651</v>
      </c>
      <c r="H6781" s="500" t="s">
        <v>18620</v>
      </c>
      <c r="I6781" s="500" t="s">
        <v>688</v>
      </c>
      <c r="J6781" s="500" t="s">
        <v>689</v>
      </c>
      <c r="K6781" s="500" t="s">
        <v>2306</v>
      </c>
      <c r="L6781" s="500" t="s">
        <v>27724</v>
      </c>
      <c r="M6781" s="500" t="s">
        <v>2307</v>
      </c>
      <c r="N6781" s="500" t="s">
        <v>19652</v>
      </c>
    </row>
    <row r="6782" spans="1:14">
      <c r="A6782" s="500" t="s">
        <v>686</v>
      </c>
      <c r="B6782" s="500" t="s">
        <v>2858</v>
      </c>
      <c r="C6782" s="500" t="s">
        <v>2888</v>
      </c>
      <c r="D6782" s="500" t="s">
        <v>2889</v>
      </c>
      <c r="E6782" s="500" t="s">
        <v>11099</v>
      </c>
      <c r="F6782" s="500" t="s">
        <v>580</v>
      </c>
      <c r="G6782" s="500" t="s">
        <v>19653</v>
      </c>
      <c r="H6782" s="500" t="s">
        <v>18874</v>
      </c>
      <c r="I6782" s="500" t="s">
        <v>688</v>
      </c>
      <c r="J6782" s="500" t="s">
        <v>689</v>
      </c>
      <c r="K6782" s="500" t="s">
        <v>2306</v>
      </c>
      <c r="L6782" s="500" t="s">
        <v>27724</v>
      </c>
      <c r="M6782" s="500" t="s">
        <v>2307</v>
      </c>
      <c r="N6782" s="500" t="s">
        <v>19654</v>
      </c>
    </row>
    <row r="6783" spans="1:14">
      <c r="A6783" s="500" t="s">
        <v>686</v>
      </c>
      <c r="B6783" s="500" t="s">
        <v>2858</v>
      </c>
      <c r="C6783" s="500" t="s">
        <v>2888</v>
      </c>
      <c r="D6783" s="500" t="s">
        <v>2889</v>
      </c>
      <c r="E6783" s="500" t="s">
        <v>11099</v>
      </c>
      <c r="F6783" s="500" t="s">
        <v>580</v>
      </c>
      <c r="G6783" s="500" t="s">
        <v>19655</v>
      </c>
      <c r="H6783" s="500" t="s">
        <v>14921</v>
      </c>
      <c r="I6783" s="500" t="s">
        <v>688</v>
      </c>
      <c r="J6783" s="500" t="s">
        <v>689</v>
      </c>
      <c r="K6783" s="500" t="s">
        <v>2306</v>
      </c>
      <c r="L6783" s="500" t="s">
        <v>27724</v>
      </c>
      <c r="M6783" s="500" t="s">
        <v>2307</v>
      </c>
      <c r="N6783" s="500" t="s">
        <v>19656</v>
      </c>
    </row>
    <row r="6784" spans="1:14">
      <c r="A6784" s="500" t="s">
        <v>686</v>
      </c>
      <c r="B6784" s="500" t="s">
        <v>2858</v>
      </c>
      <c r="C6784" s="500" t="s">
        <v>2888</v>
      </c>
      <c r="D6784" s="500" t="s">
        <v>2889</v>
      </c>
      <c r="E6784" s="500" t="s">
        <v>11099</v>
      </c>
      <c r="F6784" s="500" t="s">
        <v>580</v>
      </c>
      <c r="G6784" s="500" t="s">
        <v>19657</v>
      </c>
      <c r="H6784" s="500" t="s">
        <v>19382</v>
      </c>
      <c r="I6784" s="500" t="s">
        <v>688</v>
      </c>
      <c r="J6784" s="500" t="s">
        <v>689</v>
      </c>
      <c r="K6784" s="500" t="s">
        <v>2306</v>
      </c>
      <c r="L6784" s="500" t="s">
        <v>27724</v>
      </c>
      <c r="M6784" s="500" t="s">
        <v>2307</v>
      </c>
      <c r="N6784" s="500" t="s">
        <v>19658</v>
      </c>
    </row>
    <row r="6785" spans="1:14">
      <c r="A6785" s="500" t="s">
        <v>686</v>
      </c>
      <c r="B6785" s="500" t="s">
        <v>2858</v>
      </c>
      <c r="C6785" s="500" t="s">
        <v>2888</v>
      </c>
      <c r="D6785" s="500" t="s">
        <v>2889</v>
      </c>
      <c r="E6785" s="500" t="s">
        <v>11099</v>
      </c>
      <c r="F6785" s="500" t="s">
        <v>580</v>
      </c>
      <c r="G6785" s="500" t="s">
        <v>19659</v>
      </c>
      <c r="H6785" s="500" t="s">
        <v>12834</v>
      </c>
      <c r="I6785" s="500" t="s">
        <v>688</v>
      </c>
      <c r="J6785" s="500" t="s">
        <v>689</v>
      </c>
      <c r="K6785" s="500" t="s">
        <v>2306</v>
      </c>
      <c r="L6785" s="500" t="s">
        <v>27724</v>
      </c>
      <c r="M6785" s="500" t="s">
        <v>2307</v>
      </c>
      <c r="N6785" s="500" t="s">
        <v>19660</v>
      </c>
    </row>
    <row r="6786" spans="1:14">
      <c r="A6786" s="500" t="s">
        <v>686</v>
      </c>
      <c r="B6786" s="500" t="s">
        <v>2858</v>
      </c>
      <c r="C6786" s="500" t="s">
        <v>2888</v>
      </c>
      <c r="D6786" s="500" t="s">
        <v>2889</v>
      </c>
      <c r="E6786" s="500" t="s">
        <v>11099</v>
      </c>
      <c r="F6786" s="500" t="s">
        <v>580</v>
      </c>
      <c r="G6786" s="500" t="s">
        <v>19661</v>
      </c>
      <c r="H6786" s="500" t="s">
        <v>11336</v>
      </c>
      <c r="I6786" s="500" t="s">
        <v>688</v>
      </c>
      <c r="J6786" s="500" t="s">
        <v>689</v>
      </c>
      <c r="K6786" s="500" t="s">
        <v>2306</v>
      </c>
      <c r="L6786" s="500" t="s">
        <v>27724</v>
      </c>
      <c r="M6786" s="500" t="s">
        <v>2307</v>
      </c>
      <c r="N6786" s="500" t="s">
        <v>19662</v>
      </c>
    </row>
    <row r="6787" spans="1:14">
      <c r="A6787" s="500" t="s">
        <v>686</v>
      </c>
      <c r="B6787" s="500" t="s">
        <v>2858</v>
      </c>
      <c r="C6787" s="500" t="s">
        <v>2888</v>
      </c>
      <c r="D6787" s="500" t="s">
        <v>2889</v>
      </c>
      <c r="E6787" s="500" t="s">
        <v>11099</v>
      </c>
      <c r="F6787" s="500" t="s">
        <v>580</v>
      </c>
      <c r="G6787" s="500" t="s">
        <v>19663</v>
      </c>
      <c r="H6787" s="500" t="s">
        <v>17107</v>
      </c>
      <c r="I6787" s="500" t="s">
        <v>688</v>
      </c>
      <c r="J6787" s="500" t="s">
        <v>689</v>
      </c>
      <c r="K6787" s="500" t="s">
        <v>2306</v>
      </c>
      <c r="L6787" s="500" t="s">
        <v>27724</v>
      </c>
      <c r="M6787" s="500" t="s">
        <v>2307</v>
      </c>
      <c r="N6787" s="500" t="s">
        <v>19664</v>
      </c>
    </row>
    <row r="6788" spans="1:14">
      <c r="A6788" s="500" t="s">
        <v>686</v>
      </c>
      <c r="B6788" s="500" t="s">
        <v>2858</v>
      </c>
      <c r="C6788" s="500" t="s">
        <v>2888</v>
      </c>
      <c r="D6788" s="500" t="s">
        <v>2889</v>
      </c>
      <c r="E6788" s="500" t="s">
        <v>11099</v>
      </c>
      <c r="F6788" s="500" t="s">
        <v>580</v>
      </c>
      <c r="G6788" s="500" t="s">
        <v>19665</v>
      </c>
      <c r="H6788" s="500" t="s">
        <v>11347</v>
      </c>
      <c r="I6788" s="500" t="s">
        <v>688</v>
      </c>
      <c r="J6788" s="500" t="s">
        <v>689</v>
      </c>
      <c r="K6788" s="500" t="s">
        <v>2306</v>
      </c>
      <c r="L6788" s="500" t="s">
        <v>27724</v>
      </c>
      <c r="M6788" s="500" t="s">
        <v>2307</v>
      </c>
      <c r="N6788" s="500" t="s">
        <v>19666</v>
      </c>
    </row>
    <row r="6789" spans="1:14">
      <c r="A6789" s="500" t="s">
        <v>686</v>
      </c>
      <c r="B6789" s="500" t="s">
        <v>2858</v>
      </c>
      <c r="C6789" s="500" t="s">
        <v>2888</v>
      </c>
      <c r="D6789" s="500" t="s">
        <v>2889</v>
      </c>
      <c r="E6789" s="500" t="s">
        <v>11099</v>
      </c>
      <c r="F6789" s="500" t="s">
        <v>580</v>
      </c>
      <c r="G6789" s="500" t="s">
        <v>19667</v>
      </c>
      <c r="H6789" s="500" t="s">
        <v>17611</v>
      </c>
      <c r="I6789" s="500" t="s">
        <v>688</v>
      </c>
      <c r="J6789" s="500" t="s">
        <v>689</v>
      </c>
      <c r="K6789" s="500" t="s">
        <v>2306</v>
      </c>
      <c r="L6789" s="500" t="s">
        <v>27724</v>
      </c>
      <c r="M6789" s="500" t="s">
        <v>2307</v>
      </c>
      <c r="N6789" s="500" t="s">
        <v>19668</v>
      </c>
    </row>
    <row r="6790" spans="1:14">
      <c r="A6790" s="500" t="s">
        <v>686</v>
      </c>
      <c r="B6790" s="500" t="s">
        <v>2858</v>
      </c>
      <c r="C6790" s="500" t="s">
        <v>2888</v>
      </c>
      <c r="D6790" s="500" t="s">
        <v>2889</v>
      </c>
      <c r="E6790" s="500" t="s">
        <v>11099</v>
      </c>
      <c r="F6790" s="500" t="s">
        <v>580</v>
      </c>
      <c r="G6790" s="500" t="s">
        <v>19669</v>
      </c>
      <c r="H6790" s="500" t="s">
        <v>11259</v>
      </c>
      <c r="I6790" s="500" t="s">
        <v>688</v>
      </c>
      <c r="J6790" s="500" t="s">
        <v>689</v>
      </c>
      <c r="K6790" s="500" t="s">
        <v>2306</v>
      </c>
      <c r="L6790" s="500" t="s">
        <v>27724</v>
      </c>
      <c r="M6790" s="500" t="s">
        <v>2307</v>
      </c>
      <c r="N6790" s="500" t="s">
        <v>19670</v>
      </c>
    </row>
    <row r="6791" spans="1:14">
      <c r="A6791" s="500" t="s">
        <v>686</v>
      </c>
      <c r="B6791" s="500" t="s">
        <v>2858</v>
      </c>
      <c r="C6791" s="500" t="s">
        <v>2888</v>
      </c>
      <c r="D6791" s="500" t="s">
        <v>2889</v>
      </c>
      <c r="E6791" s="500" t="s">
        <v>11099</v>
      </c>
      <c r="F6791" s="500" t="s">
        <v>580</v>
      </c>
      <c r="G6791" s="500" t="s">
        <v>19671</v>
      </c>
      <c r="H6791" s="500" t="s">
        <v>11095</v>
      </c>
      <c r="I6791" s="500" t="s">
        <v>688</v>
      </c>
      <c r="J6791" s="500" t="s">
        <v>689</v>
      </c>
      <c r="K6791" s="500" t="s">
        <v>2306</v>
      </c>
      <c r="L6791" s="500" t="s">
        <v>27724</v>
      </c>
      <c r="M6791" s="500" t="s">
        <v>2307</v>
      </c>
      <c r="N6791" s="500" t="s">
        <v>19672</v>
      </c>
    </row>
    <row r="6792" spans="1:14">
      <c r="A6792" s="500" t="s">
        <v>686</v>
      </c>
      <c r="B6792" s="500" t="s">
        <v>2858</v>
      </c>
      <c r="C6792" s="500" t="s">
        <v>2888</v>
      </c>
      <c r="D6792" s="500" t="s">
        <v>2889</v>
      </c>
      <c r="E6792" s="500" t="s">
        <v>11099</v>
      </c>
      <c r="F6792" s="500" t="s">
        <v>580</v>
      </c>
      <c r="G6792" s="500" t="s">
        <v>19673</v>
      </c>
      <c r="H6792" s="500" t="s">
        <v>18367</v>
      </c>
      <c r="I6792" s="500" t="s">
        <v>688</v>
      </c>
      <c r="J6792" s="500" t="s">
        <v>689</v>
      </c>
      <c r="K6792" s="500" t="s">
        <v>2306</v>
      </c>
      <c r="L6792" s="500" t="s">
        <v>27724</v>
      </c>
      <c r="M6792" s="500" t="s">
        <v>2307</v>
      </c>
      <c r="N6792" s="500" t="s">
        <v>19674</v>
      </c>
    </row>
    <row r="6793" spans="1:14">
      <c r="A6793" s="500" t="s">
        <v>686</v>
      </c>
      <c r="B6793" s="500" t="s">
        <v>2858</v>
      </c>
      <c r="C6793" s="500" t="s">
        <v>2888</v>
      </c>
      <c r="D6793" s="500" t="s">
        <v>2889</v>
      </c>
      <c r="E6793" s="500" t="s">
        <v>11099</v>
      </c>
      <c r="F6793" s="500" t="s">
        <v>580</v>
      </c>
      <c r="G6793" s="500" t="s">
        <v>19675</v>
      </c>
      <c r="H6793" s="500" t="s">
        <v>18620</v>
      </c>
      <c r="I6793" s="500" t="s">
        <v>688</v>
      </c>
      <c r="J6793" s="500" t="s">
        <v>689</v>
      </c>
      <c r="K6793" s="500" t="s">
        <v>2306</v>
      </c>
      <c r="L6793" s="500" t="s">
        <v>27724</v>
      </c>
      <c r="M6793" s="500" t="s">
        <v>2307</v>
      </c>
      <c r="N6793" s="500" t="s">
        <v>19676</v>
      </c>
    </row>
    <row r="6794" spans="1:14">
      <c r="A6794" s="500" t="s">
        <v>686</v>
      </c>
      <c r="B6794" s="500" t="s">
        <v>2858</v>
      </c>
      <c r="C6794" s="500" t="s">
        <v>2888</v>
      </c>
      <c r="D6794" s="500" t="s">
        <v>2889</v>
      </c>
      <c r="E6794" s="500" t="s">
        <v>11099</v>
      </c>
      <c r="F6794" s="500" t="s">
        <v>580</v>
      </c>
      <c r="G6794" s="500" t="s">
        <v>19677</v>
      </c>
      <c r="H6794" s="500" t="s">
        <v>18874</v>
      </c>
      <c r="I6794" s="500" t="s">
        <v>688</v>
      </c>
      <c r="J6794" s="500" t="s">
        <v>689</v>
      </c>
      <c r="K6794" s="500" t="s">
        <v>2306</v>
      </c>
      <c r="L6794" s="500" t="s">
        <v>27724</v>
      </c>
      <c r="M6794" s="500" t="s">
        <v>2307</v>
      </c>
      <c r="N6794" s="500" t="s">
        <v>19678</v>
      </c>
    </row>
    <row r="6795" spans="1:14">
      <c r="A6795" s="500" t="s">
        <v>686</v>
      </c>
      <c r="B6795" s="500" t="s">
        <v>2858</v>
      </c>
      <c r="C6795" s="500" t="s">
        <v>2888</v>
      </c>
      <c r="D6795" s="500" t="s">
        <v>2889</v>
      </c>
      <c r="E6795" s="500" t="s">
        <v>11099</v>
      </c>
      <c r="F6795" s="500" t="s">
        <v>580</v>
      </c>
      <c r="G6795" s="500" t="s">
        <v>19679</v>
      </c>
      <c r="H6795" s="500" t="s">
        <v>14921</v>
      </c>
      <c r="I6795" s="500" t="s">
        <v>688</v>
      </c>
      <c r="J6795" s="500" t="s">
        <v>689</v>
      </c>
      <c r="K6795" s="500" t="s">
        <v>2306</v>
      </c>
      <c r="L6795" s="500" t="s">
        <v>27724</v>
      </c>
      <c r="M6795" s="500" t="s">
        <v>2307</v>
      </c>
      <c r="N6795" s="500" t="s">
        <v>19680</v>
      </c>
    </row>
    <row r="6796" spans="1:14">
      <c r="A6796" s="500" t="s">
        <v>686</v>
      </c>
      <c r="B6796" s="500" t="s">
        <v>2858</v>
      </c>
      <c r="C6796" s="500" t="s">
        <v>2888</v>
      </c>
      <c r="D6796" s="500" t="s">
        <v>2889</v>
      </c>
      <c r="E6796" s="500" t="s">
        <v>11099</v>
      </c>
      <c r="F6796" s="500" t="s">
        <v>580</v>
      </c>
      <c r="G6796" s="500" t="s">
        <v>19681</v>
      </c>
      <c r="H6796" s="500" t="s">
        <v>19382</v>
      </c>
      <c r="I6796" s="500" t="s">
        <v>688</v>
      </c>
      <c r="J6796" s="500" t="s">
        <v>689</v>
      </c>
      <c r="K6796" s="500" t="s">
        <v>2306</v>
      </c>
      <c r="L6796" s="500" t="s">
        <v>27724</v>
      </c>
      <c r="M6796" s="500" t="s">
        <v>2307</v>
      </c>
      <c r="N6796" s="500" t="s">
        <v>19682</v>
      </c>
    </row>
    <row r="6797" spans="1:14">
      <c r="A6797" s="500" t="s">
        <v>686</v>
      </c>
      <c r="B6797" s="500" t="s">
        <v>2858</v>
      </c>
      <c r="C6797" s="500" t="s">
        <v>2888</v>
      </c>
      <c r="D6797" s="500" t="s">
        <v>2889</v>
      </c>
      <c r="E6797" s="500" t="s">
        <v>11099</v>
      </c>
      <c r="F6797" s="500" t="s">
        <v>580</v>
      </c>
      <c r="G6797" s="500" t="s">
        <v>19683</v>
      </c>
      <c r="H6797" s="500" t="s">
        <v>19684</v>
      </c>
      <c r="I6797" s="500" t="s">
        <v>688</v>
      </c>
      <c r="J6797" s="500" t="s">
        <v>689</v>
      </c>
      <c r="K6797" s="500" t="s">
        <v>2306</v>
      </c>
      <c r="L6797" s="500" t="s">
        <v>27724</v>
      </c>
      <c r="M6797" s="500" t="s">
        <v>2307</v>
      </c>
      <c r="N6797" s="500" t="s">
        <v>19685</v>
      </c>
    </row>
    <row r="6798" spans="1:14">
      <c r="A6798" s="500" t="s">
        <v>686</v>
      </c>
      <c r="B6798" s="500" t="s">
        <v>2858</v>
      </c>
      <c r="C6798" s="500" t="s">
        <v>2888</v>
      </c>
      <c r="D6798" s="500" t="s">
        <v>2889</v>
      </c>
      <c r="E6798" s="500" t="s">
        <v>11099</v>
      </c>
      <c r="F6798" s="500" t="s">
        <v>580</v>
      </c>
      <c r="G6798" s="500" t="s">
        <v>19686</v>
      </c>
      <c r="H6798" s="500" t="s">
        <v>11386</v>
      </c>
      <c r="I6798" s="500" t="s">
        <v>688</v>
      </c>
      <c r="J6798" s="500" t="s">
        <v>689</v>
      </c>
      <c r="K6798" s="500" t="s">
        <v>2306</v>
      </c>
      <c r="L6798" s="500" t="s">
        <v>27724</v>
      </c>
      <c r="M6798" s="500" t="s">
        <v>2307</v>
      </c>
      <c r="N6798" s="500" t="s">
        <v>19687</v>
      </c>
    </row>
    <row r="6799" spans="1:14">
      <c r="A6799" s="500" t="s">
        <v>686</v>
      </c>
      <c r="B6799" s="500" t="s">
        <v>2858</v>
      </c>
      <c r="C6799" s="500" t="s">
        <v>2888</v>
      </c>
      <c r="D6799" s="500" t="s">
        <v>2889</v>
      </c>
      <c r="E6799" s="500" t="s">
        <v>11099</v>
      </c>
      <c r="F6799" s="500" t="s">
        <v>580</v>
      </c>
      <c r="G6799" s="500" t="s">
        <v>19688</v>
      </c>
      <c r="H6799" s="500" t="s">
        <v>16906</v>
      </c>
      <c r="I6799" s="500" t="s">
        <v>688</v>
      </c>
      <c r="J6799" s="500" t="s">
        <v>689</v>
      </c>
      <c r="K6799" s="500" t="s">
        <v>2306</v>
      </c>
      <c r="L6799" s="500" t="s">
        <v>27724</v>
      </c>
      <c r="M6799" s="500" t="s">
        <v>2307</v>
      </c>
      <c r="N6799" s="500" t="s">
        <v>19689</v>
      </c>
    </row>
    <row r="6800" spans="1:14">
      <c r="A6800" s="500" t="s">
        <v>686</v>
      </c>
      <c r="B6800" s="500" t="s">
        <v>2858</v>
      </c>
      <c r="C6800" s="500" t="s">
        <v>2888</v>
      </c>
      <c r="D6800" s="500" t="s">
        <v>2889</v>
      </c>
      <c r="E6800" s="500" t="s">
        <v>11099</v>
      </c>
      <c r="F6800" s="500" t="s">
        <v>580</v>
      </c>
      <c r="G6800" s="500" t="s">
        <v>19690</v>
      </c>
      <c r="H6800" s="500" t="s">
        <v>17158</v>
      </c>
      <c r="I6800" s="500" t="s">
        <v>688</v>
      </c>
      <c r="J6800" s="500" t="s">
        <v>689</v>
      </c>
      <c r="K6800" s="500" t="s">
        <v>2306</v>
      </c>
      <c r="L6800" s="500" t="s">
        <v>27724</v>
      </c>
      <c r="M6800" s="500" t="s">
        <v>2307</v>
      </c>
      <c r="N6800" s="500" t="s">
        <v>19691</v>
      </c>
    </row>
    <row r="6801" spans="1:14">
      <c r="A6801" s="500" t="s">
        <v>686</v>
      </c>
      <c r="B6801" s="500" t="s">
        <v>2858</v>
      </c>
      <c r="C6801" s="500" t="s">
        <v>2888</v>
      </c>
      <c r="D6801" s="500" t="s">
        <v>2889</v>
      </c>
      <c r="E6801" s="500" t="s">
        <v>11099</v>
      </c>
      <c r="F6801" s="500" t="s">
        <v>580</v>
      </c>
      <c r="G6801" s="500" t="s">
        <v>19692</v>
      </c>
      <c r="H6801" s="500" t="s">
        <v>15698</v>
      </c>
      <c r="I6801" s="500" t="s">
        <v>688</v>
      </c>
      <c r="J6801" s="500" t="s">
        <v>689</v>
      </c>
      <c r="K6801" s="500" t="s">
        <v>2306</v>
      </c>
      <c r="L6801" s="500" t="s">
        <v>27724</v>
      </c>
      <c r="M6801" s="500" t="s">
        <v>2307</v>
      </c>
      <c r="N6801" s="500" t="s">
        <v>19693</v>
      </c>
    </row>
    <row r="6802" spans="1:14">
      <c r="A6802" s="500" t="s">
        <v>686</v>
      </c>
      <c r="B6802" s="500" t="s">
        <v>2858</v>
      </c>
      <c r="C6802" s="500" t="s">
        <v>2888</v>
      </c>
      <c r="D6802" s="500" t="s">
        <v>2889</v>
      </c>
      <c r="E6802" s="500" t="s">
        <v>11099</v>
      </c>
      <c r="F6802" s="500" t="s">
        <v>580</v>
      </c>
      <c r="G6802" s="500" t="s">
        <v>19694</v>
      </c>
      <c r="H6802" s="500" t="s">
        <v>7027</v>
      </c>
      <c r="I6802" s="500" t="s">
        <v>688</v>
      </c>
      <c r="J6802" s="500" t="s">
        <v>689</v>
      </c>
      <c r="K6802" s="500" t="s">
        <v>2306</v>
      </c>
      <c r="L6802" s="500" t="s">
        <v>27724</v>
      </c>
      <c r="M6802" s="500" t="s">
        <v>2307</v>
      </c>
      <c r="N6802" s="500" t="s">
        <v>19695</v>
      </c>
    </row>
    <row r="6803" spans="1:14">
      <c r="A6803" s="500" t="s">
        <v>686</v>
      </c>
      <c r="B6803" s="500" t="s">
        <v>2858</v>
      </c>
      <c r="C6803" s="500" t="s">
        <v>2888</v>
      </c>
      <c r="D6803" s="500" t="s">
        <v>2889</v>
      </c>
      <c r="E6803" s="500" t="s">
        <v>11099</v>
      </c>
      <c r="F6803" s="500" t="s">
        <v>580</v>
      </c>
      <c r="G6803" s="500" t="s">
        <v>19696</v>
      </c>
      <c r="H6803" s="500" t="s">
        <v>7058</v>
      </c>
      <c r="I6803" s="500" t="s">
        <v>688</v>
      </c>
      <c r="J6803" s="500" t="s">
        <v>689</v>
      </c>
      <c r="K6803" s="500" t="s">
        <v>2306</v>
      </c>
      <c r="L6803" s="500" t="s">
        <v>27724</v>
      </c>
      <c r="M6803" s="500" t="s">
        <v>2307</v>
      </c>
      <c r="N6803" s="500" t="s">
        <v>19697</v>
      </c>
    </row>
    <row r="6804" spans="1:14">
      <c r="A6804" s="500" t="s">
        <v>686</v>
      </c>
      <c r="B6804" s="500" t="s">
        <v>2858</v>
      </c>
      <c r="C6804" s="500" t="s">
        <v>2888</v>
      </c>
      <c r="D6804" s="500" t="s">
        <v>2889</v>
      </c>
      <c r="E6804" s="500" t="s">
        <v>11099</v>
      </c>
      <c r="F6804" s="500" t="s">
        <v>580</v>
      </c>
      <c r="G6804" s="500" t="s">
        <v>19698</v>
      </c>
      <c r="H6804" s="500" t="s">
        <v>18165</v>
      </c>
      <c r="I6804" s="500" t="s">
        <v>688</v>
      </c>
      <c r="J6804" s="500" t="s">
        <v>689</v>
      </c>
      <c r="K6804" s="500" t="s">
        <v>2306</v>
      </c>
      <c r="L6804" s="500" t="s">
        <v>27724</v>
      </c>
      <c r="M6804" s="500" t="s">
        <v>2307</v>
      </c>
      <c r="N6804" s="500" t="s">
        <v>19699</v>
      </c>
    </row>
    <row r="6805" spans="1:14">
      <c r="A6805" s="500" t="s">
        <v>686</v>
      </c>
      <c r="B6805" s="500" t="s">
        <v>2858</v>
      </c>
      <c r="C6805" s="500" t="s">
        <v>2888</v>
      </c>
      <c r="D6805" s="500" t="s">
        <v>2889</v>
      </c>
      <c r="E6805" s="500" t="s">
        <v>11099</v>
      </c>
      <c r="F6805" s="500" t="s">
        <v>580</v>
      </c>
      <c r="G6805" s="500" t="s">
        <v>19700</v>
      </c>
      <c r="H6805" s="500" t="s">
        <v>18418</v>
      </c>
      <c r="I6805" s="500" t="s">
        <v>688</v>
      </c>
      <c r="J6805" s="500" t="s">
        <v>689</v>
      </c>
      <c r="K6805" s="500" t="s">
        <v>2306</v>
      </c>
      <c r="L6805" s="500" t="s">
        <v>27724</v>
      </c>
      <c r="M6805" s="500" t="s">
        <v>2307</v>
      </c>
      <c r="N6805" s="500" t="s">
        <v>19701</v>
      </c>
    </row>
    <row r="6806" spans="1:14">
      <c r="A6806" s="500" t="s">
        <v>686</v>
      </c>
      <c r="B6806" s="500" t="s">
        <v>2858</v>
      </c>
      <c r="C6806" s="500" t="s">
        <v>2888</v>
      </c>
      <c r="D6806" s="500" t="s">
        <v>2889</v>
      </c>
      <c r="E6806" s="500" t="s">
        <v>11099</v>
      </c>
      <c r="F6806" s="500" t="s">
        <v>580</v>
      </c>
      <c r="G6806" s="500" t="s">
        <v>19702</v>
      </c>
      <c r="H6806" s="500" t="s">
        <v>18671</v>
      </c>
      <c r="I6806" s="500" t="s">
        <v>688</v>
      </c>
      <c r="J6806" s="500" t="s">
        <v>689</v>
      </c>
      <c r="K6806" s="500" t="s">
        <v>2306</v>
      </c>
      <c r="L6806" s="500" t="s">
        <v>27724</v>
      </c>
      <c r="M6806" s="500" t="s">
        <v>2307</v>
      </c>
      <c r="N6806" s="500" t="s">
        <v>19703</v>
      </c>
    </row>
    <row r="6807" spans="1:14">
      <c r="A6807" s="500" t="s">
        <v>686</v>
      </c>
      <c r="B6807" s="500" t="s">
        <v>2858</v>
      </c>
      <c r="C6807" s="500" t="s">
        <v>2888</v>
      </c>
      <c r="D6807" s="500" t="s">
        <v>2889</v>
      </c>
      <c r="E6807" s="500" t="s">
        <v>11099</v>
      </c>
      <c r="F6807" s="500" t="s">
        <v>580</v>
      </c>
      <c r="G6807" s="500" t="s">
        <v>19704</v>
      </c>
      <c r="H6807" s="500" t="s">
        <v>18925</v>
      </c>
      <c r="I6807" s="500" t="s">
        <v>688</v>
      </c>
      <c r="J6807" s="500" t="s">
        <v>689</v>
      </c>
      <c r="K6807" s="500" t="s">
        <v>2306</v>
      </c>
      <c r="L6807" s="500" t="s">
        <v>27724</v>
      </c>
      <c r="M6807" s="500" t="s">
        <v>2307</v>
      </c>
      <c r="N6807" s="500" t="s">
        <v>19705</v>
      </c>
    </row>
    <row r="6808" spans="1:14">
      <c r="A6808" s="500" t="s">
        <v>686</v>
      </c>
      <c r="B6808" s="500" t="s">
        <v>2858</v>
      </c>
      <c r="C6808" s="500" t="s">
        <v>2888</v>
      </c>
      <c r="D6808" s="500" t="s">
        <v>2889</v>
      </c>
      <c r="E6808" s="500" t="s">
        <v>11099</v>
      </c>
      <c r="F6808" s="500" t="s">
        <v>580</v>
      </c>
      <c r="G6808" s="500" t="s">
        <v>19706</v>
      </c>
      <c r="H6808" s="500" t="s">
        <v>19179</v>
      </c>
      <c r="I6808" s="500" t="s">
        <v>688</v>
      </c>
      <c r="J6808" s="500" t="s">
        <v>689</v>
      </c>
      <c r="K6808" s="500" t="s">
        <v>2306</v>
      </c>
      <c r="L6808" s="500" t="s">
        <v>27724</v>
      </c>
      <c r="M6808" s="500" t="s">
        <v>2307</v>
      </c>
      <c r="N6808" s="500" t="s">
        <v>19707</v>
      </c>
    </row>
    <row r="6809" spans="1:14">
      <c r="A6809" s="500" t="s">
        <v>686</v>
      </c>
      <c r="B6809" s="500" t="s">
        <v>2858</v>
      </c>
      <c r="C6809" s="500" t="s">
        <v>2888</v>
      </c>
      <c r="D6809" s="500" t="s">
        <v>2889</v>
      </c>
      <c r="E6809" s="500" t="s">
        <v>11099</v>
      </c>
      <c r="F6809" s="500" t="s">
        <v>580</v>
      </c>
      <c r="G6809" s="500" t="s">
        <v>19708</v>
      </c>
      <c r="H6809" s="500" t="s">
        <v>11303</v>
      </c>
      <c r="I6809" s="500" t="s">
        <v>688</v>
      </c>
      <c r="J6809" s="500" t="s">
        <v>689</v>
      </c>
      <c r="K6809" s="500" t="s">
        <v>2306</v>
      </c>
      <c r="L6809" s="500" t="s">
        <v>27724</v>
      </c>
      <c r="M6809" s="500" t="s">
        <v>2307</v>
      </c>
      <c r="N6809" s="500" t="s">
        <v>19709</v>
      </c>
    </row>
    <row r="6810" spans="1:14">
      <c r="A6810" s="500" t="s">
        <v>686</v>
      </c>
      <c r="B6810" s="500" t="s">
        <v>2858</v>
      </c>
      <c r="C6810" s="500" t="s">
        <v>2888</v>
      </c>
      <c r="D6810" s="500" t="s">
        <v>2889</v>
      </c>
      <c r="E6810" s="500" t="s">
        <v>11099</v>
      </c>
      <c r="F6810" s="500" t="s">
        <v>580</v>
      </c>
      <c r="G6810" s="500" t="s">
        <v>19710</v>
      </c>
      <c r="H6810" s="500" t="s">
        <v>11386</v>
      </c>
      <c r="I6810" s="500" t="s">
        <v>688</v>
      </c>
      <c r="J6810" s="500" t="s">
        <v>689</v>
      </c>
      <c r="K6810" s="500" t="s">
        <v>2306</v>
      </c>
      <c r="L6810" s="500" t="s">
        <v>27724</v>
      </c>
      <c r="M6810" s="500" t="s">
        <v>2307</v>
      </c>
      <c r="N6810" s="500" t="s">
        <v>19711</v>
      </c>
    </row>
    <row r="6811" spans="1:14">
      <c r="A6811" s="500" t="s">
        <v>686</v>
      </c>
      <c r="B6811" s="500" t="s">
        <v>2858</v>
      </c>
      <c r="C6811" s="500" t="s">
        <v>2888</v>
      </c>
      <c r="D6811" s="500" t="s">
        <v>2889</v>
      </c>
      <c r="E6811" s="500" t="s">
        <v>11099</v>
      </c>
      <c r="F6811" s="500" t="s">
        <v>580</v>
      </c>
      <c r="G6811" s="500" t="s">
        <v>19712</v>
      </c>
      <c r="H6811" s="500" t="s">
        <v>16906</v>
      </c>
      <c r="I6811" s="500" t="s">
        <v>688</v>
      </c>
      <c r="J6811" s="500" t="s">
        <v>689</v>
      </c>
      <c r="K6811" s="500" t="s">
        <v>2306</v>
      </c>
      <c r="L6811" s="500" t="s">
        <v>27724</v>
      </c>
      <c r="M6811" s="500" t="s">
        <v>2307</v>
      </c>
      <c r="N6811" s="500" t="s">
        <v>19713</v>
      </c>
    </row>
    <row r="6812" spans="1:14">
      <c r="A6812" s="500" t="s">
        <v>686</v>
      </c>
      <c r="B6812" s="500" t="s">
        <v>2858</v>
      </c>
      <c r="C6812" s="500" t="s">
        <v>2888</v>
      </c>
      <c r="D6812" s="500" t="s">
        <v>2889</v>
      </c>
      <c r="E6812" s="500" t="s">
        <v>11099</v>
      </c>
      <c r="F6812" s="500" t="s">
        <v>580</v>
      </c>
      <c r="G6812" s="500" t="s">
        <v>19714</v>
      </c>
      <c r="H6812" s="500" t="s">
        <v>17158</v>
      </c>
      <c r="I6812" s="500" t="s">
        <v>688</v>
      </c>
      <c r="J6812" s="500" t="s">
        <v>689</v>
      </c>
      <c r="K6812" s="500" t="s">
        <v>2306</v>
      </c>
      <c r="L6812" s="500" t="s">
        <v>27724</v>
      </c>
      <c r="M6812" s="500" t="s">
        <v>2307</v>
      </c>
      <c r="N6812" s="500" t="s">
        <v>19715</v>
      </c>
    </row>
    <row r="6813" spans="1:14">
      <c r="A6813" s="500" t="s">
        <v>686</v>
      </c>
      <c r="B6813" s="500" t="s">
        <v>2858</v>
      </c>
      <c r="C6813" s="500" t="s">
        <v>2888</v>
      </c>
      <c r="D6813" s="500" t="s">
        <v>2889</v>
      </c>
      <c r="E6813" s="500" t="s">
        <v>11099</v>
      </c>
      <c r="F6813" s="500" t="s">
        <v>580</v>
      </c>
      <c r="G6813" s="500" t="s">
        <v>19716</v>
      </c>
      <c r="H6813" s="500" t="s">
        <v>15698</v>
      </c>
      <c r="I6813" s="500" t="s">
        <v>688</v>
      </c>
      <c r="J6813" s="500" t="s">
        <v>689</v>
      </c>
      <c r="K6813" s="500" t="s">
        <v>2306</v>
      </c>
      <c r="L6813" s="500" t="s">
        <v>27724</v>
      </c>
      <c r="M6813" s="500" t="s">
        <v>2307</v>
      </c>
      <c r="N6813" s="500" t="s">
        <v>19717</v>
      </c>
    </row>
    <row r="6814" spans="1:14">
      <c r="A6814" s="500" t="s">
        <v>686</v>
      </c>
      <c r="B6814" s="500" t="s">
        <v>2858</v>
      </c>
      <c r="C6814" s="500" t="s">
        <v>2888</v>
      </c>
      <c r="D6814" s="500" t="s">
        <v>2889</v>
      </c>
      <c r="E6814" s="500" t="s">
        <v>11099</v>
      </c>
      <c r="F6814" s="500" t="s">
        <v>580</v>
      </c>
      <c r="G6814" s="500" t="s">
        <v>19718</v>
      </c>
      <c r="H6814" s="500" t="s">
        <v>7027</v>
      </c>
      <c r="I6814" s="500" t="s">
        <v>688</v>
      </c>
      <c r="J6814" s="500" t="s">
        <v>689</v>
      </c>
      <c r="K6814" s="500" t="s">
        <v>2306</v>
      </c>
      <c r="L6814" s="500" t="s">
        <v>27724</v>
      </c>
      <c r="M6814" s="500" t="s">
        <v>2307</v>
      </c>
      <c r="N6814" s="500" t="s">
        <v>19719</v>
      </c>
    </row>
    <row r="6815" spans="1:14">
      <c r="A6815" s="500" t="s">
        <v>686</v>
      </c>
      <c r="B6815" s="500" t="s">
        <v>2858</v>
      </c>
      <c r="C6815" s="500" t="s">
        <v>2888</v>
      </c>
      <c r="D6815" s="500" t="s">
        <v>2889</v>
      </c>
      <c r="E6815" s="500" t="s">
        <v>11099</v>
      </c>
      <c r="F6815" s="500" t="s">
        <v>580</v>
      </c>
      <c r="G6815" s="500" t="s">
        <v>19720</v>
      </c>
      <c r="H6815" s="500" t="s">
        <v>7058</v>
      </c>
      <c r="I6815" s="500" t="s">
        <v>688</v>
      </c>
      <c r="J6815" s="500" t="s">
        <v>689</v>
      </c>
      <c r="K6815" s="500" t="s">
        <v>2306</v>
      </c>
      <c r="L6815" s="500" t="s">
        <v>27724</v>
      </c>
      <c r="M6815" s="500" t="s">
        <v>2307</v>
      </c>
      <c r="N6815" s="500" t="s">
        <v>19721</v>
      </c>
    </row>
    <row r="6816" spans="1:14">
      <c r="A6816" s="500" t="s">
        <v>686</v>
      </c>
      <c r="B6816" s="500" t="s">
        <v>2858</v>
      </c>
      <c r="C6816" s="500" t="s">
        <v>2888</v>
      </c>
      <c r="D6816" s="500" t="s">
        <v>2889</v>
      </c>
      <c r="E6816" s="500" t="s">
        <v>11099</v>
      </c>
      <c r="F6816" s="500" t="s">
        <v>580</v>
      </c>
      <c r="G6816" s="500" t="s">
        <v>19722</v>
      </c>
      <c r="H6816" s="500" t="s">
        <v>18165</v>
      </c>
      <c r="I6816" s="500" t="s">
        <v>688</v>
      </c>
      <c r="J6816" s="500" t="s">
        <v>689</v>
      </c>
      <c r="K6816" s="500" t="s">
        <v>2306</v>
      </c>
      <c r="L6816" s="500" t="s">
        <v>27724</v>
      </c>
      <c r="M6816" s="500" t="s">
        <v>2307</v>
      </c>
      <c r="N6816" s="500" t="s">
        <v>19723</v>
      </c>
    </row>
    <row r="6817" spans="1:14">
      <c r="A6817" s="500" t="s">
        <v>686</v>
      </c>
      <c r="B6817" s="500" t="s">
        <v>2858</v>
      </c>
      <c r="C6817" s="500" t="s">
        <v>2888</v>
      </c>
      <c r="D6817" s="500" t="s">
        <v>2889</v>
      </c>
      <c r="E6817" s="500" t="s">
        <v>11099</v>
      </c>
      <c r="F6817" s="500" t="s">
        <v>580</v>
      </c>
      <c r="G6817" s="500" t="s">
        <v>19724</v>
      </c>
      <c r="H6817" s="500" t="s">
        <v>18418</v>
      </c>
      <c r="I6817" s="500" t="s">
        <v>688</v>
      </c>
      <c r="J6817" s="500" t="s">
        <v>689</v>
      </c>
      <c r="K6817" s="500" t="s">
        <v>2306</v>
      </c>
      <c r="L6817" s="500" t="s">
        <v>27724</v>
      </c>
      <c r="M6817" s="500" t="s">
        <v>2307</v>
      </c>
      <c r="N6817" s="500" t="s">
        <v>19725</v>
      </c>
    </row>
    <row r="6818" spans="1:14">
      <c r="A6818" s="500" t="s">
        <v>686</v>
      </c>
      <c r="B6818" s="500" t="s">
        <v>2858</v>
      </c>
      <c r="C6818" s="500" t="s">
        <v>2888</v>
      </c>
      <c r="D6818" s="500" t="s">
        <v>2889</v>
      </c>
      <c r="E6818" s="500" t="s">
        <v>11099</v>
      </c>
      <c r="F6818" s="500" t="s">
        <v>580</v>
      </c>
      <c r="G6818" s="500" t="s">
        <v>19726</v>
      </c>
      <c r="H6818" s="500" t="s">
        <v>18671</v>
      </c>
      <c r="I6818" s="500" t="s">
        <v>688</v>
      </c>
      <c r="J6818" s="500" t="s">
        <v>689</v>
      </c>
      <c r="K6818" s="500" t="s">
        <v>2306</v>
      </c>
      <c r="L6818" s="500" t="s">
        <v>27724</v>
      </c>
      <c r="M6818" s="500" t="s">
        <v>2307</v>
      </c>
      <c r="N6818" s="500" t="s">
        <v>19727</v>
      </c>
    </row>
    <row r="6819" spans="1:14">
      <c r="A6819" s="500" t="s">
        <v>686</v>
      </c>
      <c r="B6819" s="500" t="s">
        <v>2858</v>
      </c>
      <c r="C6819" s="500" t="s">
        <v>2888</v>
      </c>
      <c r="D6819" s="500" t="s">
        <v>2889</v>
      </c>
      <c r="E6819" s="500" t="s">
        <v>11099</v>
      </c>
      <c r="F6819" s="500" t="s">
        <v>580</v>
      </c>
      <c r="G6819" s="500" t="s">
        <v>19728</v>
      </c>
      <c r="H6819" s="500" t="s">
        <v>18925</v>
      </c>
      <c r="I6819" s="500" t="s">
        <v>688</v>
      </c>
      <c r="J6819" s="500" t="s">
        <v>689</v>
      </c>
      <c r="K6819" s="500" t="s">
        <v>2306</v>
      </c>
      <c r="L6819" s="500" t="s">
        <v>27724</v>
      </c>
      <c r="M6819" s="500" t="s">
        <v>2307</v>
      </c>
      <c r="N6819" s="500" t="s">
        <v>19729</v>
      </c>
    </row>
    <row r="6820" spans="1:14">
      <c r="A6820" s="500" t="s">
        <v>686</v>
      </c>
      <c r="B6820" s="500" t="s">
        <v>2858</v>
      </c>
      <c r="C6820" s="500" t="s">
        <v>2888</v>
      </c>
      <c r="D6820" s="500" t="s">
        <v>2889</v>
      </c>
      <c r="E6820" s="500" t="s">
        <v>11099</v>
      </c>
      <c r="F6820" s="500" t="s">
        <v>580</v>
      </c>
      <c r="G6820" s="500" t="s">
        <v>19730</v>
      </c>
      <c r="H6820" s="500" t="s">
        <v>19179</v>
      </c>
      <c r="I6820" s="500" t="s">
        <v>688</v>
      </c>
      <c r="J6820" s="500" t="s">
        <v>689</v>
      </c>
      <c r="K6820" s="500" t="s">
        <v>2306</v>
      </c>
      <c r="L6820" s="500" t="s">
        <v>27724</v>
      </c>
      <c r="M6820" s="500" t="s">
        <v>2307</v>
      </c>
      <c r="N6820" s="500" t="s">
        <v>19731</v>
      </c>
    </row>
    <row r="6821" spans="1:14">
      <c r="A6821" s="500" t="s">
        <v>686</v>
      </c>
      <c r="B6821" s="500" t="s">
        <v>2858</v>
      </c>
      <c r="C6821" s="500" t="s">
        <v>2888</v>
      </c>
      <c r="D6821" s="500" t="s">
        <v>2889</v>
      </c>
      <c r="E6821" s="500" t="s">
        <v>11099</v>
      </c>
      <c r="F6821" s="500" t="s">
        <v>580</v>
      </c>
      <c r="G6821" s="500" t="s">
        <v>19732</v>
      </c>
      <c r="H6821" s="500" t="s">
        <v>11303</v>
      </c>
      <c r="I6821" s="500" t="s">
        <v>688</v>
      </c>
      <c r="J6821" s="500" t="s">
        <v>689</v>
      </c>
      <c r="K6821" s="500" t="s">
        <v>2306</v>
      </c>
      <c r="L6821" s="500" t="s">
        <v>27724</v>
      </c>
      <c r="M6821" s="500" t="s">
        <v>2307</v>
      </c>
      <c r="N6821" s="500" t="s">
        <v>19733</v>
      </c>
    </row>
    <row r="6822" spans="1:14">
      <c r="A6822" s="500" t="s">
        <v>686</v>
      </c>
      <c r="B6822" s="500" t="s">
        <v>2858</v>
      </c>
      <c r="C6822" s="500" t="s">
        <v>2888</v>
      </c>
      <c r="D6822" s="500" t="s">
        <v>2889</v>
      </c>
      <c r="E6822" s="500" t="s">
        <v>11099</v>
      </c>
      <c r="F6822" s="500" t="s">
        <v>580</v>
      </c>
      <c r="G6822" s="500" t="s">
        <v>19734</v>
      </c>
      <c r="H6822" s="500" t="s">
        <v>11426</v>
      </c>
      <c r="I6822" s="500" t="s">
        <v>688</v>
      </c>
      <c r="J6822" s="500" t="s">
        <v>689</v>
      </c>
      <c r="K6822" s="500" t="s">
        <v>2306</v>
      </c>
      <c r="L6822" s="500" t="s">
        <v>27724</v>
      </c>
      <c r="M6822" s="500" t="s">
        <v>2307</v>
      </c>
      <c r="N6822" s="500" t="s">
        <v>19735</v>
      </c>
    </row>
    <row r="6823" spans="1:14">
      <c r="A6823" s="500" t="s">
        <v>686</v>
      </c>
      <c r="B6823" s="500" t="s">
        <v>2858</v>
      </c>
      <c r="C6823" s="500" t="s">
        <v>2888</v>
      </c>
      <c r="D6823" s="500" t="s">
        <v>2889</v>
      </c>
      <c r="E6823" s="500" t="s">
        <v>11099</v>
      </c>
      <c r="F6823" s="500" t="s">
        <v>580</v>
      </c>
      <c r="G6823" s="500" t="s">
        <v>19736</v>
      </c>
      <c r="H6823" s="500" t="s">
        <v>2887</v>
      </c>
      <c r="I6823" s="500" t="s">
        <v>688</v>
      </c>
      <c r="J6823" s="500" t="s">
        <v>689</v>
      </c>
      <c r="K6823" s="500" t="s">
        <v>2306</v>
      </c>
      <c r="L6823" s="500" t="s">
        <v>27724</v>
      </c>
      <c r="M6823" s="500" t="s">
        <v>2307</v>
      </c>
      <c r="N6823" s="500" t="s">
        <v>19737</v>
      </c>
    </row>
    <row r="6824" spans="1:14">
      <c r="A6824" s="500" t="s">
        <v>686</v>
      </c>
      <c r="B6824" s="500" t="s">
        <v>2858</v>
      </c>
      <c r="C6824" s="500" t="s">
        <v>2888</v>
      </c>
      <c r="D6824" s="500" t="s">
        <v>2889</v>
      </c>
      <c r="E6824" s="500" t="s">
        <v>11099</v>
      </c>
      <c r="F6824" s="500" t="s">
        <v>580</v>
      </c>
      <c r="G6824" s="500" t="s">
        <v>19738</v>
      </c>
      <c r="H6824" s="500" t="s">
        <v>11359</v>
      </c>
      <c r="I6824" s="500" t="s">
        <v>688</v>
      </c>
      <c r="J6824" s="500" t="s">
        <v>689</v>
      </c>
      <c r="K6824" s="500" t="s">
        <v>2306</v>
      </c>
      <c r="L6824" s="500" t="s">
        <v>27724</v>
      </c>
      <c r="M6824" s="500" t="s">
        <v>2307</v>
      </c>
      <c r="N6824" s="500" t="s">
        <v>19739</v>
      </c>
    </row>
    <row r="6825" spans="1:14">
      <c r="A6825" s="500" t="s">
        <v>686</v>
      </c>
      <c r="B6825" s="500" t="s">
        <v>2858</v>
      </c>
      <c r="C6825" s="500" t="s">
        <v>2888</v>
      </c>
      <c r="D6825" s="500" t="s">
        <v>2889</v>
      </c>
      <c r="E6825" s="500" t="s">
        <v>11099</v>
      </c>
      <c r="F6825" s="500" t="s">
        <v>580</v>
      </c>
      <c r="G6825" s="500" t="s">
        <v>19740</v>
      </c>
      <c r="H6825" s="500" t="s">
        <v>11569</v>
      </c>
      <c r="I6825" s="500" t="s">
        <v>688</v>
      </c>
      <c r="J6825" s="500" t="s">
        <v>689</v>
      </c>
      <c r="K6825" s="500" t="s">
        <v>2306</v>
      </c>
      <c r="L6825" s="500" t="s">
        <v>27724</v>
      </c>
      <c r="M6825" s="500" t="s">
        <v>2307</v>
      </c>
      <c r="N6825" s="500" t="s">
        <v>19741</v>
      </c>
    </row>
    <row r="6826" spans="1:14">
      <c r="A6826" s="500" t="s">
        <v>686</v>
      </c>
      <c r="B6826" s="500" t="s">
        <v>2858</v>
      </c>
      <c r="C6826" s="500" t="s">
        <v>2888</v>
      </c>
      <c r="D6826" s="500" t="s">
        <v>2889</v>
      </c>
      <c r="E6826" s="500" t="s">
        <v>11099</v>
      </c>
      <c r="F6826" s="500" t="s">
        <v>580</v>
      </c>
      <c r="G6826" s="500" t="s">
        <v>19742</v>
      </c>
      <c r="H6826" s="500" t="s">
        <v>17460</v>
      </c>
      <c r="I6826" s="500" t="s">
        <v>688</v>
      </c>
      <c r="J6826" s="500" t="s">
        <v>689</v>
      </c>
      <c r="K6826" s="500" t="s">
        <v>2306</v>
      </c>
      <c r="L6826" s="500" t="s">
        <v>27724</v>
      </c>
      <c r="M6826" s="500" t="s">
        <v>2307</v>
      </c>
      <c r="N6826" s="500" t="s">
        <v>19743</v>
      </c>
    </row>
    <row r="6827" spans="1:14">
      <c r="A6827" s="500" t="s">
        <v>686</v>
      </c>
      <c r="B6827" s="500" t="s">
        <v>2858</v>
      </c>
      <c r="C6827" s="500" t="s">
        <v>2888</v>
      </c>
      <c r="D6827" s="500" t="s">
        <v>2889</v>
      </c>
      <c r="E6827" s="500" t="s">
        <v>11099</v>
      </c>
      <c r="F6827" s="500" t="s">
        <v>580</v>
      </c>
      <c r="G6827" s="500" t="s">
        <v>19744</v>
      </c>
      <c r="H6827" s="500" t="s">
        <v>17712</v>
      </c>
      <c r="I6827" s="500" t="s">
        <v>688</v>
      </c>
      <c r="J6827" s="500" t="s">
        <v>689</v>
      </c>
      <c r="K6827" s="500" t="s">
        <v>2306</v>
      </c>
      <c r="L6827" s="500" t="s">
        <v>27724</v>
      </c>
      <c r="M6827" s="500" t="s">
        <v>2307</v>
      </c>
      <c r="N6827" s="500" t="s">
        <v>19745</v>
      </c>
    </row>
    <row r="6828" spans="1:14">
      <c r="A6828" s="500" t="s">
        <v>686</v>
      </c>
      <c r="B6828" s="500" t="s">
        <v>2858</v>
      </c>
      <c r="C6828" s="500" t="s">
        <v>2888</v>
      </c>
      <c r="D6828" s="500" t="s">
        <v>2889</v>
      </c>
      <c r="E6828" s="500" t="s">
        <v>11099</v>
      </c>
      <c r="F6828" s="500" t="s">
        <v>580</v>
      </c>
      <c r="G6828" s="500" t="s">
        <v>19746</v>
      </c>
      <c r="H6828" s="500" t="s">
        <v>17964</v>
      </c>
      <c r="I6828" s="500" t="s">
        <v>688</v>
      </c>
      <c r="J6828" s="500" t="s">
        <v>689</v>
      </c>
      <c r="K6828" s="500" t="s">
        <v>2306</v>
      </c>
      <c r="L6828" s="500" t="s">
        <v>27724</v>
      </c>
      <c r="M6828" s="500" t="s">
        <v>2307</v>
      </c>
      <c r="N6828" s="500" t="s">
        <v>19747</v>
      </c>
    </row>
    <row r="6829" spans="1:14">
      <c r="A6829" s="500" t="s">
        <v>686</v>
      </c>
      <c r="B6829" s="500" t="s">
        <v>2858</v>
      </c>
      <c r="C6829" s="500" t="s">
        <v>2888</v>
      </c>
      <c r="D6829" s="500" t="s">
        <v>2889</v>
      </c>
      <c r="E6829" s="500" t="s">
        <v>11099</v>
      </c>
      <c r="F6829" s="500" t="s">
        <v>580</v>
      </c>
      <c r="G6829" s="500" t="s">
        <v>19748</v>
      </c>
      <c r="H6829" s="500" t="s">
        <v>18216</v>
      </c>
      <c r="I6829" s="500" t="s">
        <v>688</v>
      </c>
      <c r="J6829" s="500" t="s">
        <v>689</v>
      </c>
      <c r="K6829" s="500" t="s">
        <v>2306</v>
      </c>
      <c r="L6829" s="500" t="s">
        <v>27724</v>
      </c>
      <c r="M6829" s="500" t="s">
        <v>2307</v>
      </c>
      <c r="N6829" s="500" t="s">
        <v>19749</v>
      </c>
    </row>
    <row r="6830" spans="1:14">
      <c r="A6830" s="500" t="s">
        <v>686</v>
      </c>
      <c r="B6830" s="500" t="s">
        <v>2858</v>
      </c>
      <c r="C6830" s="500" t="s">
        <v>2888</v>
      </c>
      <c r="D6830" s="500" t="s">
        <v>2889</v>
      </c>
      <c r="E6830" s="500" t="s">
        <v>11099</v>
      </c>
      <c r="F6830" s="500" t="s">
        <v>580</v>
      </c>
      <c r="G6830" s="500" t="s">
        <v>19750</v>
      </c>
      <c r="H6830" s="500" t="s">
        <v>18469</v>
      </c>
      <c r="I6830" s="500" t="s">
        <v>688</v>
      </c>
      <c r="J6830" s="500" t="s">
        <v>689</v>
      </c>
      <c r="K6830" s="500" t="s">
        <v>2306</v>
      </c>
      <c r="L6830" s="500" t="s">
        <v>27724</v>
      </c>
      <c r="M6830" s="500" t="s">
        <v>2307</v>
      </c>
      <c r="N6830" s="500" t="s">
        <v>19751</v>
      </c>
    </row>
    <row r="6831" spans="1:14">
      <c r="A6831" s="500" t="s">
        <v>686</v>
      </c>
      <c r="B6831" s="500" t="s">
        <v>2858</v>
      </c>
      <c r="C6831" s="500" t="s">
        <v>2888</v>
      </c>
      <c r="D6831" s="500" t="s">
        <v>2889</v>
      </c>
      <c r="E6831" s="500" t="s">
        <v>11099</v>
      </c>
      <c r="F6831" s="500" t="s">
        <v>580</v>
      </c>
      <c r="G6831" s="500" t="s">
        <v>19752</v>
      </c>
      <c r="H6831" s="500" t="s">
        <v>18722</v>
      </c>
      <c r="I6831" s="500" t="s">
        <v>688</v>
      </c>
      <c r="J6831" s="500" t="s">
        <v>689</v>
      </c>
      <c r="K6831" s="500" t="s">
        <v>2306</v>
      </c>
      <c r="L6831" s="500" t="s">
        <v>27724</v>
      </c>
      <c r="M6831" s="500" t="s">
        <v>2307</v>
      </c>
      <c r="N6831" s="500" t="s">
        <v>19753</v>
      </c>
    </row>
    <row r="6832" spans="1:14">
      <c r="A6832" s="500" t="s">
        <v>686</v>
      </c>
      <c r="B6832" s="500" t="s">
        <v>2858</v>
      </c>
      <c r="C6832" s="500" t="s">
        <v>2888</v>
      </c>
      <c r="D6832" s="500" t="s">
        <v>2889</v>
      </c>
      <c r="E6832" s="500" t="s">
        <v>11099</v>
      </c>
      <c r="F6832" s="500" t="s">
        <v>580</v>
      </c>
      <c r="G6832" s="500" t="s">
        <v>19754</v>
      </c>
      <c r="H6832" s="500" t="s">
        <v>18976</v>
      </c>
      <c r="I6832" s="500" t="s">
        <v>688</v>
      </c>
      <c r="J6832" s="500" t="s">
        <v>689</v>
      </c>
      <c r="K6832" s="500" t="s">
        <v>2306</v>
      </c>
      <c r="L6832" s="500" t="s">
        <v>27724</v>
      </c>
      <c r="M6832" s="500" t="s">
        <v>2307</v>
      </c>
      <c r="N6832" s="500" t="s">
        <v>19755</v>
      </c>
    </row>
    <row r="6833" spans="1:14">
      <c r="A6833" s="500" t="s">
        <v>686</v>
      </c>
      <c r="B6833" s="500" t="s">
        <v>2858</v>
      </c>
      <c r="C6833" s="500" t="s">
        <v>2888</v>
      </c>
      <c r="D6833" s="500" t="s">
        <v>2889</v>
      </c>
      <c r="E6833" s="500" t="s">
        <v>11099</v>
      </c>
      <c r="F6833" s="500" t="s">
        <v>580</v>
      </c>
      <c r="G6833" s="500" t="s">
        <v>19756</v>
      </c>
      <c r="H6833" s="500" t="s">
        <v>19230</v>
      </c>
      <c r="I6833" s="500" t="s">
        <v>688</v>
      </c>
      <c r="J6833" s="500" t="s">
        <v>689</v>
      </c>
      <c r="K6833" s="500" t="s">
        <v>2306</v>
      </c>
      <c r="L6833" s="500" t="s">
        <v>27724</v>
      </c>
      <c r="M6833" s="500" t="s">
        <v>2307</v>
      </c>
      <c r="N6833" s="500" t="s">
        <v>19757</v>
      </c>
    </row>
    <row r="6834" spans="1:14">
      <c r="A6834" s="500" t="s">
        <v>686</v>
      </c>
      <c r="B6834" s="500" t="s">
        <v>2858</v>
      </c>
      <c r="C6834" s="500" t="s">
        <v>2888</v>
      </c>
      <c r="D6834" s="500" t="s">
        <v>2889</v>
      </c>
      <c r="E6834" s="500" t="s">
        <v>11099</v>
      </c>
      <c r="F6834" s="500" t="s">
        <v>580</v>
      </c>
      <c r="G6834" s="500" t="s">
        <v>19758</v>
      </c>
      <c r="H6834" s="500" t="s">
        <v>12416</v>
      </c>
      <c r="I6834" s="500" t="s">
        <v>688</v>
      </c>
      <c r="J6834" s="500" t="s">
        <v>689</v>
      </c>
      <c r="K6834" s="500" t="s">
        <v>2306</v>
      </c>
      <c r="L6834" s="500" t="s">
        <v>27724</v>
      </c>
      <c r="M6834" s="500" t="s">
        <v>2307</v>
      </c>
      <c r="N6834" s="500" t="s">
        <v>19759</v>
      </c>
    </row>
    <row r="6835" spans="1:14">
      <c r="A6835" s="500" t="s">
        <v>686</v>
      </c>
      <c r="B6835" s="500" t="s">
        <v>2858</v>
      </c>
      <c r="C6835" s="500" t="s">
        <v>2888</v>
      </c>
      <c r="D6835" s="500" t="s">
        <v>2889</v>
      </c>
      <c r="E6835" s="500" t="s">
        <v>11099</v>
      </c>
      <c r="F6835" s="500" t="s">
        <v>580</v>
      </c>
      <c r="G6835" s="500" t="s">
        <v>19760</v>
      </c>
      <c r="H6835" s="500" t="s">
        <v>2887</v>
      </c>
      <c r="I6835" s="500" t="s">
        <v>688</v>
      </c>
      <c r="J6835" s="500" t="s">
        <v>689</v>
      </c>
      <c r="K6835" s="500" t="s">
        <v>2306</v>
      </c>
      <c r="L6835" s="500" t="s">
        <v>27724</v>
      </c>
      <c r="M6835" s="500" t="s">
        <v>2307</v>
      </c>
      <c r="N6835" s="500" t="s">
        <v>19761</v>
      </c>
    </row>
    <row r="6836" spans="1:14">
      <c r="A6836" s="500" t="s">
        <v>686</v>
      </c>
      <c r="B6836" s="500" t="s">
        <v>2858</v>
      </c>
      <c r="C6836" s="500" t="s">
        <v>2888</v>
      </c>
      <c r="D6836" s="500" t="s">
        <v>2889</v>
      </c>
      <c r="E6836" s="500" t="s">
        <v>11099</v>
      </c>
      <c r="F6836" s="500" t="s">
        <v>580</v>
      </c>
      <c r="G6836" s="500" t="s">
        <v>19762</v>
      </c>
      <c r="H6836" s="500" t="s">
        <v>11359</v>
      </c>
      <c r="I6836" s="500" t="s">
        <v>688</v>
      </c>
      <c r="J6836" s="500" t="s">
        <v>689</v>
      </c>
      <c r="K6836" s="500" t="s">
        <v>2306</v>
      </c>
      <c r="L6836" s="500" t="s">
        <v>27724</v>
      </c>
      <c r="M6836" s="500" t="s">
        <v>2307</v>
      </c>
      <c r="N6836" s="500" t="s">
        <v>19763</v>
      </c>
    </row>
    <row r="6837" spans="1:14">
      <c r="A6837" s="500" t="s">
        <v>686</v>
      </c>
      <c r="B6837" s="500" t="s">
        <v>2858</v>
      </c>
      <c r="C6837" s="500" t="s">
        <v>2888</v>
      </c>
      <c r="D6837" s="500" t="s">
        <v>2889</v>
      </c>
      <c r="E6837" s="500" t="s">
        <v>11099</v>
      </c>
      <c r="F6837" s="500" t="s">
        <v>580</v>
      </c>
      <c r="G6837" s="500" t="s">
        <v>19764</v>
      </c>
      <c r="H6837" s="500" t="s">
        <v>11569</v>
      </c>
      <c r="I6837" s="500" t="s">
        <v>688</v>
      </c>
      <c r="J6837" s="500" t="s">
        <v>689</v>
      </c>
      <c r="K6837" s="500" t="s">
        <v>2306</v>
      </c>
      <c r="L6837" s="500" t="s">
        <v>27724</v>
      </c>
      <c r="M6837" s="500" t="s">
        <v>2307</v>
      </c>
      <c r="N6837" s="500" t="s">
        <v>19765</v>
      </c>
    </row>
    <row r="6838" spans="1:14">
      <c r="A6838" s="500" t="s">
        <v>686</v>
      </c>
      <c r="B6838" s="500" t="s">
        <v>2858</v>
      </c>
      <c r="C6838" s="500" t="s">
        <v>2888</v>
      </c>
      <c r="D6838" s="500" t="s">
        <v>2889</v>
      </c>
      <c r="E6838" s="500" t="s">
        <v>11099</v>
      </c>
      <c r="F6838" s="500" t="s">
        <v>580</v>
      </c>
      <c r="G6838" s="500" t="s">
        <v>19766</v>
      </c>
      <c r="H6838" s="500" t="s">
        <v>17460</v>
      </c>
      <c r="I6838" s="500" t="s">
        <v>688</v>
      </c>
      <c r="J6838" s="500" t="s">
        <v>689</v>
      </c>
      <c r="K6838" s="500" t="s">
        <v>2306</v>
      </c>
      <c r="L6838" s="500" t="s">
        <v>27724</v>
      </c>
      <c r="M6838" s="500" t="s">
        <v>2307</v>
      </c>
      <c r="N6838" s="500" t="s">
        <v>19767</v>
      </c>
    </row>
    <row r="6839" spans="1:14">
      <c r="A6839" s="500" t="s">
        <v>686</v>
      </c>
      <c r="B6839" s="500" t="s">
        <v>2858</v>
      </c>
      <c r="C6839" s="500" t="s">
        <v>2888</v>
      </c>
      <c r="D6839" s="500" t="s">
        <v>2889</v>
      </c>
      <c r="E6839" s="500" t="s">
        <v>11099</v>
      </c>
      <c r="F6839" s="500" t="s">
        <v>580</v>
      </c>
      <c r="G6839" s="500" t="s">
        <v>19768</v>
      </c>
      <c r="H6839" s="500" t="s">
        <v>17712</v>
      </c>
      <c r="I6839" s="500" t="s">
        <v>688</v>
      </c>
      <c r="J6839" s="500" t="s">
        <v>689</v>
      </c>
      <c r="K6839" s="500" t="s">
        <v>2306</v>
      </c>
      <c r="L6839" s="500" t="s">
        <v>27724</v>
      </c>
      <c r="M6839" s="500" t="s">
        <v>2307</v>
      </c>
      <c r="N6839" s="500" t="s">
        <v>19769</v>
      </c>
    </row>
    <row r="6840" spans="1:14">
      <c r="A6840" s="500" t="s">
        <v>686</v>
      </c>
      <c r="B6840" s="500" t="s">
        <v>2858</v>
      </c>
      <c r="C6840" s="500" t="s">
        <v>2888</v>
      </c>
      <c r="D6840" s="500" t="s">
        <v>2889</v>
      </c>
      <c r="E6840" s="500" t="s">
        <v>11099</v>
      </c>
      <c r="F6840" s="500" t="s">
        <v>580</v>
      </c>
      <c r="G6840" s="500" t="s">
        <v>19770</v>
      </c>
      <c r="H6840" s="500" t="s">
        <v>17964</v>
      </c>
      <c r="I6840" s="500" t="s">
        <v>688</v>
      </c>
      <c r="J6840" s="500" t="s">
        <v>689</v>
      </c>
      <c r="K6840" s="500" t="s">
        <v>2306</v>
      </c>
      <c r="L6840" s="500" t="s">
        <v>27724</v>
      </c>
      <c r="M6840" s="500" t="s">
        <v>2307</v>
      </c>
      <c r="N6840" s="500" t="s">
        <v>19771</v>
      </c>
    </row>
    <row r="6841" spans="1:14">
      <c r="A6841" s="500" t="s">
        <v>686</v>
      </c>
      <c r="B6841" s="500" t="s">
        <v>2858</v>
      </c>
      <c r="C6841" s="500" t="s">
        <v>2888</v>
      </c>
      <c r="D6841" s="500" t="s">
        <v>2889</v>
      </c>
      <c r="E6841" s="500" t="s">
        <v>11099</v>
      </c>
      <c r="F6841" s="500" t="s">
        <v>580</v>
      </c>
      <c r="G6841" s="500" t="s">
        <v>19772</v>
      </c>
      <c r="H6841" s="500" t="s">
        <v>18216</v>
      </c>
      <c r="I6841" s="500" t="s">
        <v>688</v>
      </c>
      <c r="J6841" s="500" t="s">
        <v>689</v>
      </c>
      <c r="K6841" s="500" t="s">
        <v>2306</v>
      </c>
      <c r="L6841" s="500" t="s">
        <v>27724</v>
      </c>
      <c r="M6841" s="500" t="s">
        <v>2307</v>
      </c>
      <c r="N6841" s="500" t="s">
        <v>19773</v>
      </c>
    </row>
    <row r="6842" spans="1:14">
      <c r="A6842" s="500" t="s">
        <v>686</v>
      </c>
      <c r="B6842" s="500" t="s">
        <v>2858</v>
      </c>
      <c r="C6842" s="500" t="s">
        <v>2888</v>
      </c>
      <c r="D6842" s="500" t="s">
        <v>2889</v>
      </c>
      <c r="E6842" s="500" t="s">
        <v>11099</v>
      </c>
      <c r="F6842" s="500" t="s">
        <v>580</v>
      </c>
      <c r="G6842" s="500" t="s">
        <v>19774</v>
      </c>
      <c r="H6842" s="500" t="s">
        <v>18469</v>
      </c>
      <c r="I6842" s="500" t="s">
        <v>688</v>
      </c>
      <c r="J6842" s="500" t="s">
        <v>689</v>
      </c>
      <c r="K6842" s="500" t="s">
        <v>2306</v>
      </c>
      <c r="L6842" s="500" t="s">
        <v>27724</v>
      </c>
      <c r="M6842" s="500" t="s">
        <v>2307</v>
      </c>
      <c r="N6842" s="500" t="s">
        <v>19775</v>
      </c>
    </row>
    <row r="6843" spans="1:14">
      <c r="A6843" s="500" t="s">
        <v>686</v>
      </c>
      <c r="B6843" s="500" t="s">
        <v>2858</v>
      </c>
      <c r="C6843" s="500" t="s">
        <v>2888</v>
      </c>
      <c r="D6843" s="500" t="s">
        <v>2889</v>
      </c>
      <c r="E6843" s="500" t="s">
        <v>11099</v>
      </c>
      <c r="F6843" s="500" t="s">
        <v>580</v>
      </c>
      <c r="G6843" s="500" t="s">
        <v>19776</v>
      </c>
      <c r="H6843" s="500" t="s">
        <v>18722</v>
      </c>
      <c r="I6843" s="500" t="s">
        <v>688</v>
      </c>
      <c r="J6843" s="500" t="s">
        <v>689</v>
      </c>
      <c r="K6843" s="500" t="s">
        <v>2306</v>
      </c>
      <c r="L6843" s="500" t="s">
        <v>27724</v>
      </c>
      <c r="M6843" s="500" t="s">
        <v>2307</v>
      </c>
      <c r="N6843" s="500" t="s">
        <v>19777</v>
      </c>
    </row>
    <row r="6844" spans="1:14">
      <c r="A6844" s="500" t="s">
        <v>686</v>
      </c>
      <c r="B6844" s="500" t="s">
        <v>2858</v>
      </c>
      <c r="C6844" s="500" t="s">
        <v>2888</v>
      </c>
      <c r="D6844" s="500" t="s">
        <v>2889</v>
      </c>
      <c r="E6844" s="500" t="s">
        <v>11099</v>
      </c>
      <c r="F6844" s="500" t="s">
        <v>580</v>
      </c>
      <c r="G6844" s="500" t="s">
        <v>19778</v>
      </c>
      <c r="H6844" s="500" t="s">
        <v>18976</v>
      </c>
      <c r="I6844" s="500" t="s">
        <v>688</v>
      </c>
      <c r="J6844" s="500" t="s">
        <v>689</v>
      </c>
      <c r="K6844" s="500" t="s">
        <v>2306</v>
      </c>
      <c r="L6844" s="500" t="s">
        <v>27724</v>
      </c>
      <c r="M6844" s="500" t="s">
        <v>2307</v>
      </c>
      <c r="N6844" s="500" t="s">
        <v>19779</v>
      </c>
    </row>
    <row r="6845" spans="1:14">
      <c r="A6845" s="500" t="s">
        <v>686</v>
      </c>
      <c r="B6845" s="500" t="s">
        <v>2858</v>
      </c>
      <c r="C6845" s="500" t="s">
        <v>2888</v>
      </c>
      <c r="D6845" s="500" t="s">
        <v>2889</v>
      </c>
      <c r="E6845" s="500" t="s">
        <v>11099</v>
      </c>
      <c r="F6845" s="500" t="s">
        <v>580</v>
      </c>
      <c r="G6845" s="500" t="s">
        <v>19780</v>
      </c>
      <c r="H6845" s="500" t="s">
        <v>19230</v>
      </c>
      <c r="I6845" s="500" t="s">
        <v>688</v>
      </c>
      <c r="J6845" s="500" t="s">
        <v>689</v>
      </c>
      <c r="K6845" s="500" t="s">
        <v>2306</v>
      </c>
      <c r="L6845" s="500" t="s">
        <v>27724</v>
      </c>
      <c r="M6845" s="500" t="s">
        <v>2307</v>
      </c>
      <c r="N6845" s="500" t="s">
        <v>19781</v>
      </c>
    </row>
    <row r="6846" spans="1:14">
      <c r="A6846" s="500" t="s">
        <v>686</v>
      </c>
      <c r="B6846" s="500" t="s">
        <v>2858</v>
      </c>
      <c r="C6846" s="500" t="s">
        <v>2888</v>
      </c>
      <c r="D6846" s="500" t="s">
        <v>2889</v>
      </c>
      <c r="E6846" s="500" t="s">
        <v>11099</v>
      </c>
      <c r="F6846" s="500" t="s">
        <v>580</v>
      </c>
      <c r="G6846" s="500" t="s">
        <v>19782</v>
      </c>
      <c r="H6846" s="500" t="s">
        <v>12416</v>
      </c>
      <c r="I6846" s="500" t="s">
        <v>688</v>
      </c>
      <c r="J6846" s="500" t="s">
        <v>689</v>
      </c>
      <c r="K6846" s="500" t="s">
        <v>2306</v>
      </c>
      <c r="L6846" s="500" t="s">
        <v>27724</v>
      </c>
      <c r="M6846" s="500" t="s">
        <v>2307</v>
      </c>
      <c r="N6846" s="500" t="s">
        <v>19783</v>
      </c>
    </row>
    <row r="6847" spans="1:14">
      <c r="A6847" s="500" t="s">
        <v>686</v>
      </c>
      <c r="B6847" s="500" t="s">
        <v>2858</v>
      </c>
      <c r="C6847" s="500" t="s">
        <v>2888</v>
      </c>
      <c r="D6847" s="500" t="s">
        <v>2889</v>
      </c>
      <c r="E6847" s="500" t="s">
        <v>11099</v>
      </c>
      <c r="F6847" s="500" t="s">
        <v>580</v>
      </c>
      <c r="G6847" s="500" t="s">
        <v>1947</v>
      </c>
      <c r="H6847" s="500" t="s">
        <v>11194</v>
      </c>
      <c r="I6847" s="500" t="s">
        <v>688</v>
      </c>
      <c r="J6847" s="500" t="s">
        <v>689</v>
      </c>
      <c r="K6847" s="500" t="s">
        <v>223</v>
      </c>
      <c r="L6847" s="500" t="s">
        <v>6915</v>
      </c>
      <c r="M6847" s="500" t="s">
        <v>3740</v>
      </c>
      <c r="N6847" s="500" t="s">
        <v>6851</v>
      </c>
    </row>
    <row r="6848" spans="1:14">
      <c r="A6848" s="500" t="s">
        <v>686</v>
      </c>
      <c r="B6848" s="500" t="s">
        <v>2858</v>
      </c>
      <c r="C6848" s="500" t="s">
        <v>2888</v>
      </c>
      <c r="D6848" s="500" t="s">
        <v>2889</v>
      </c>
      <c r="E6848" s="500" t="s">
        <v>11099</v>
      </c>
      <c r="F6848" s="500" t="s">
        <v>580</v>
      </c>
      <c r="G6848" s="500" t="s">
        <v>1948</v>
      </c>
      <c r="H6848" s="500" t="s">
        <v>11890</v>
      </c>
      <c r="I6848" s="500" t="s">
        <v>688</v>
      </c>
      <c r="J6848" s="500" t="s">
        <v>689</v>
      </c>
      <c r="K6848" s="500" t="s">
        <v>223</v>
      </c>
      <c r="L6848" s="500" t="s">
        <v>6915</v>
      </c>
      <c r="M6848" s="500" t="s">
        <v>3740</v>
      </c>
      <c r="N6848" s="500" t="s">
        <v>6852</v>
      </c>
    </row>
    <row r="6849" spans="1:14">
      <c r="A6849" s="500" t="s">
        <v>686</v>
      </c>
      <c r="B6849" s="500" t="s">
        <v>2858</v>
      </c>
      <c r="C6849" s="500" t="s">
        <v>2888</v>
      </c>
      <c r="D6849" s="500" t="s">
        <v>2889</v>
      </c>
      <c r="E6849" s="500" t="s">
        <v>11099</v>
      </c>
      <c r="F6849" s="500" t="s">
        <v>580</v>
      </c>
      <c r="G6849" s="500" t="s">
        <v>1949</v>
      </c>
      <c r="H6849" s="500" t="s">
        <v>6916</v>
      </c>
      <c r="I6849" s="500" t="s">
        <v>688</v>
      </c>
      <c r="J6849" s="500" t="s">
        <v>689</v>
      </c>
      <c r="K6849" s="500" t="s">
        <v>223</v>
      </c>
      <c r="L6849" s="500" t="s">
        <v>6915</v>
      </c>
      <c r="M6849" s="500" t="s">
        <v>3740</v>
      </c>
      <c r="N6849" s="500" t="s">
        <v>6853</v>
      </c>
    </row>
    <row r="6850" spans="1:14">
      <c r="A6850" s="500" t="s">
        <v>686</v>
      </c>
      <c r="B6850" s="500" t="s">
        <v>2858</v>
      </c>
      <c r="C6850" s="500" t="s">
        <v>2888</v>
      </c>
      <c r="D6850" s="500" t="s">
        <v>2889</v>
      </c>
      <c r="E6850" s="500" t="s">
        <v>11099</v>
      </c>
      <c r="F6850" s="500" t="s">
        <v>580</v>
      </c>
      <c r="G6850" s="500" t="s">
        <v>1950</v>
      </c>
      <c r="H6850" s="500" t="s">
        <v>3724</v>
      </c>
      <c r="I6850" s="500" t="s">
        <v>688</v>
      </c>
      <c r="J6850" s="500" t="s">
        <v>689</v>
      </c>
      <c r="K6850" s="500" t="s">
        <v>223</v>
      </c>
      <c r="L6850" s="500" t="s">
        <v>6915</v>
      </c>
      <c r="M6850" s="500" t="s">
        <v>3740</v>
      </c>
      <c r="N6850" s="500" t="s">
        <v>6854</v>
      </c>
    </row>
    <row r="6851" spans="1:14">
      <c r="A6851" s="500" t="s">
        <v>686</v>
      </c>
      <c r="B6851" s="500" t="s">
        <v>2858</v>
      </c>
      <c r="C6851" s="500" t="s">
        <v>2888</v>
      </c>
      <c r="D6851" s="500" t="s">
        <v>2889</v>
      </c>
      <c r="E6851" s="500" t="s">
        <v>11099</v>
      </c>
      <c r="F6851" s="500" t="s">
        <v>580</v>
      </c>
      <c r="G6851" s="500" t="s">
        <v>1951</v>
      </c>
      <c r="H6851" s="500" t="s">
        <v>3900</v>
      </c>
      <c r="I6851" s="500" t="s">
        <v>688</v>
      </c>
      <c r="J6851" s="500" t="s">
        <v>689</v>
      </c>
      <c r="K6851" s="500" t="s">
        <v>223</v>
      </c>
      <c r="L6851" s="500" t="s">
        <v>6915</v>
      </c>
      <c r="M6851" s="500" t="s">
        <v>3740</v>
      </c>
      <c r="N6851" s="500" t="s">
        <v>6855</v>
      </c>
    </row>
    <row r="6852" spans="1:14">
      <c r="A6852" s="500" t="s">
        <v>686</v>
      </c>
      <c r="B6852" s="500" t="s">
        <v>2858</v>
      </c>
      <c r="C6852" s="500" t="s">
        <v>2888</v>
      </c>
      <c r="D6852" s="500" t="s">
        <v>2889</v>
      </c>
      <c r="E6852" s="500" t="s">
        <v>11099</v>
      </c>
      <c r="F6852" s="500" t="s">
        <v>580</v>
      </c>
      <c r="G6852" s="500" t="s">
        <v>1952</v>
      </c>
      <c r="H6852" s="500" t="s">
        <v>3900</v>
      </c>
      <c r="I6852" s="500" t="s">
        <v>688</v>
      </c>
      <c r="J6852" s="500" t="s">
        <v>689</v>
      </c>
      <c r="K6852" s="500" t="s">
        <v>223</v>
      </c>
      <c r="L6852" s="500" t="s">
        <v>6915</v>
      </c>
      <c r="M6852" s="500" t="s">
        <v>3740</v>
      </c>
      <c r="N6852" s="500" t="s">
        <v>6856</v>
      </c>
    </row>
    <row r="6853" spans="1:14">
      <c r="A6853" s="500" t="s">
        <v>686</v>
      </c>
      <c r="B6853" s="500" t="s">
        <v>2858</v>
      </c>
      <c r="C6853" s="500" t="s">
        <v>2888</v>
      </c>
      <c r="D6853" s="500" t="s">
        <v>2889</v>
      </c>
      <c r="E6853" s="500" t="s">
        <v>11099</v>
      </c>
      <c r="F6853" s="500" t="s">
        <v>580</v>
      </c>
      <c r="G6853" s="500" t="s">
        <v>1953</v>
      </c>
      <c r="H6853" s="500" t="s">
        <v>11133</v>
      </c>
      <c r="I6853" s="500" t="s">
        <v>688</v>
      </c>
      <c r="J6853" s="500" t="s">
        <v>689</v>
      </c>
      <c r="K6853" s="500" t="s">
        <v>223</v>
      </c>
      <c r="L6853" s="500" t="s">
        <v>6915</v>
      </c>
      <c r="M6853" s="500" t="s">
        <v>3740</v>
      </c>
      <c r="N6853" s="500" t="s">
        <v>6857</v>
      </c>
    </row>
    <row r="6854" spans="1:14">
      <c r="A6854" s="500" t="s">
        <v>686</v>
      </c>
      <c r="B6854" s="500" t="s">
        <v>2858</v>
      </c>
      <c r="C6854" s="500" t="s">
        <v>2888</v>
      </c>
      <c r="D6854" s="500" t="s">
        <v>2889</v>
      </c>
      <c r="E6854" s="500" t="s">
        <v>11099</v>
      </c>
      <c r="F6854" s="500" t="s">
        <v>580</v>
      </c>
      <c r="G6854" s="500" t="s">
        <v>1954</v>
      </c>
      <c r="H6854" s="500" t="s">
        <v>3724</v>
      </c>
      <c r="I6854" s="500" t="s">
        <v>688</v>
      </c>
      <c r="J6854" s="500" t="s">
        <v>689</v>
      </c>
      <c r="K6854" s="500" t="s">
        <v>223</v>
      </c>
      <c r="L6854" s="500" t="s">
        <v>6915</v>
      </c>
      <c r="M6854" s="500" t="s">
        <v>3740</v>
      </c>
      <c r="N6854" s="500" t="s">
        <v>6858</v>
      </c>
    </row>
    <row r="6855" spans="1:14">
      <c r="A6855" s="500" t="s">
        <v>686</v>
      </c>
      <c r="B6855" s="500" t="s">
        <v>2858</v>
      </c>
      <c r="C6855" s="500" t="s">
        <v>2888</v>
      </c>
      <c r="D6855" s="500" t="s">
        <v>2889</v>
      </c>
      <c r="E6855" s="500" t="s">
        <v>11099</v>
      </c>
      <c r="F6855" s="500" t="s">
        <v>580</v>
      </c>
      <c r="G6855" s="500" t="s">
        <v>1955</v>
      </c>
      <c r="H6855" s="500" t="s">
        <v>3900</v>
      </c>
      <c r="I6855" s="500" t="s">
        <v>688</v>
      </c>
      <c r="J6855" s="500" t="s">
        <v>689</v>
      </c>
      <c r="K6855" s="500" t="s">
        <v>223</v>
      </c>
      <c r="L6855" s="500" t="s">
        <v>6915</v>
      </c>
      <c r="M6855" s="500" t="s">
        <v>3740</v>
      </c>
      <c r="N6855" s="500" t="s">
        <v>6859</v>
      </c>
    </row>
    <row r="6856" spans="1:14">
      <c r="A6856" s="500" t="s">
        <v>686</v>
      </c>
      <c r="B6856" s="500" t="s">
        <v>2858</v>
      </c>
      <c r="C6856" s="500" t="s">
        <v>2888</v>
      </c>
      <c r="D6856" s="500" t="s">
        <v>2889</v>
      </c>
      <c r="E6856" s="500" t="s">
        <v>11099</v>
      </c>
      <c r="F6856" s="500" t="s">
        <v>580</v>
      </c>
      <c r="G6856" s="500" t="s">
        <v>1956</v>
      </c>
      <c r="H6856" s="500" t="s">
        <v>3878</v>
      </c>
      <c r="I6856" s="500" t="s">
        <v>688</v>
      </c>
      <c r="J6856" s="500" t="s">
        <v>689</v>
      </c>
      <c r="K6856" s="500" t="s">
        <v>223</v>
      </c>
      <c r="L6856" s="500" t="s">
        <v>6915</v>
      </c>
      <c r="M6856" s="500" t="s">
        <v>3740</v>
      </c>
      <c r="N6856" s="500" t="s">
        <v>6860</v>
      </c>
    </row>
    <row r="6857" spans="1:14">
      <c r="A6857" s="500" t="s">
        <v>686</v>
      </c>
      <c r="B6857" s="500" t="s">
        <v>2858</v>
      </c>
      <c r="C6857" s="500" t="s">
        <v>2888</v>
      </c>
      <c r="D6857" s="500" t="s">
        <v>2889</v>
      </c>
      <c r="E6857" s="500" t="s">
        <v>11099</v>
      </c>
      <c r="F6857" s="500" t="s">
        <v>580</v>
      </c>
      <c r="G6857" s="500" t="s">
        <v>1957</v>
      </c>
      <c r="H6857" s="500" t="s">
        <v>11418</v>
      </c>
      <c r="I6857" s="500" t="s">
        <v>688</v>
      </c>
      <c r="J6857" s="500" t="s">
        <v>689</v>
      </c>
      <c r="K6857" s="500" t="s">
        <v>223</v>
      </c>
      <c r="L6857" s="500" t="s">
        <v>6915</v>
      </c>
      <c r="M6857" s="500" t="s">
        <v>3740</v>
      </c>
      <c r="N6857" s="500" t="s">
        <v>6861</v>
      </c>
    </row>
    <row r="6858" spans="1:14">
      <c r="A6858" s="500" t="s">
        <v>686</v>
      </c>
      <c r="B6858" s="500" t="s">
        <v>2858</v>
      </c>
      <c r="C6858" s="500" t="s">
        <v>2888</v>
      </c>
      <c r="D6858" s="500" t="s">
        <v>2889</v>
      </c>
      <c r="E6858" s="500" t="s">
        <v>11099</v>
      </c>
      <c r="F6858" s="500" t="s">
        <v>580</v>
      </c>
      <c r="G6858" s="500" t="s">
        <v>1958</v>
      </c>
      <c r="H6858" s="500" t="s">
        <v>6917</v>
      </c>
      <c r="I6858" s="500" t="s">
        <v>688</v>
      </c>
      <c r="J6858" s="500" t="s">
        <v>689</v>
      </c>
      <c r="K6858" s="500" t="s">
        <v>223</v>
      </c>
      <c r="L6858" s="500" t="s">
        <v>6915</v>
      </c>
      <c r="M6858" s="500" t="s">
        <v>3740</v>
      </c>
      <c r="N6858" s="500" t="s">
        <v>6862</v>
      </c>
    </row>
    <row r="6859" spans="1:14">
      <c r="A6859" s="500" t="s">
        <v>686</v>
      </c>
      <c r="B6859" s="500" t="s">
        <v>2858</v>
      </c>
      <c r="C6859" s="500" t="s">
        <v>2888</v>
      </c>
      <c r="D6859" s="500" t="s">
        <v>2889</v>
      </c>
      <c r="E6859" s="500" t="s">
        <v>11099</v>
      </c>
      <c r="F6859" s="500" t="s">
        <v>580</v>
      </c>
      <c r="G6859" s="500" t="s">
        <v>1959</v>
      </c>
      <c r="H6859" s="500" t="s">
        <v>11828</v>
      </c>
      <c r="I6859" s="500" t="s">
        <v>688</v>
      </c>
      <c r="J6859" s="500" t="s">
        <v>689</v>
      </c>
      <c r="K6859" s="500" t="s">
        <v>223</v>
      </c>
      <c r="L6859" s="500" t="s">
        <v>6915</v>
      </c>
      <c r="M6859" s="500" t="s">
        <v>3740</v>
      </c>
      <c r="N6859" s="500" t="s">
        <v>6863</v>
      </c>
    </row>
    <row r="6860" spans="1:14">
      <c r="A6860" s="500" t="s">
        <v>686</v>
      </c>
      <c r="B6860" s="500" t="s">
        <v>2858</v>
      </c>
      <c r="C6860" s="500" t="s">
        <v>2888</v>
      </c>
      <c r="D6860" s="500" t="s">
        <v>2889</v>
      </c>
      <c r="E6860" s="500" t="s">
        <v>11099</v>
      </c>
      <c r="F6860" s="500" t="s">
        <v>580</v>
      </c>
      <c r="G6860" s="500" t="s">
        <v>1960</v>
      </c>
      <c r="H6860" s="500" t="s">
        <v>11372</v>
      </c>
      <c r="I6860" s="500" t="s">
        <v>688</v>
      </c>
      <c r="J6860" s="500" t="s">
        <v>689</v>
      </c>
      <c r="K6860" s="500" t="s">
        <v>223</v>
      </c>
      <c r="L6860" s="500" t="s">
        <v>6915</v>
      </c>
      <c r="M6860" s="500" t="s">
        <v>3740</v>
      </c>
      <c r="N6860" s="500" t="s">
        <v>6864</v>
      </c>
    </row>
    <row r="6861" spans="1:14">
      <c r="A6861" s="500" t="s">
        <v>686</v>
      </c>
      <c r="B6861" s="500" t="s">
        <v>2858</v>
      </c>
      <c r="C6861" s="500" t="s">
        <v>2888</v>
      </c>
      <c r="D6861" s="500" t="s">
        <v>2889</v>
      </c>
      <c r="E6861" s="500" t="s">
        <v>11099</v>
      </c>
      <c r="F6861" s="500" t="s">
        <v>580</v>
      </c>
      <c r="G6861" s="500" t="s">
        <v>1961</v>
      </c>
      <c r="H6861" s="500" t="s">
        <v>11388</v>
      </c>
      <c r="I6861" s="500" t="s">
        <v>688</v>
      </c>
      <c r="J6861" s="500" t="s">
        <v>689</v>
      </c>
      <c r="K6861" s="500" t="s">
        <v>223</v>
      </c>
      <c r="L6861" s="500" t="s">
        <v>6915</v>
      </c>
      <c r="M6861" s="500" t="s">
        <v>3740</v>
      </c>
      <c r="N6861" s="500" t="s">
        <v>6865</v>
      </c>
    </row>
    <row r="6862" spans="1:14">
      <c r="A6862" s="500" t="s">
        <v>686</v>
      </c>
      <c r="B6862" s="500" t="s">
        <v>2858</v>
      </c>
      <c r="C6862" s="500" t="s">
        <v>2888</v>
      </c>
      <c r="D6862" s="500" t="s">
        <v>2889</v>
      </c>
      <c r="E6862" s="500" t="s">
        <v>11099</v>
      </c>
      <c r="F6862" s="500" t="s">
        <v>580</v>
      </c>
      <c r="G6862" s="500" t="s">
        <v>1962</v>
      </c>
      <c r="H6862" s="500" t="s">
        <v>11372</v>
      </c>
      <c r="I6862" s="500" t="s">
        <v>688</v>
      </c>
      <c r="J6862" s="500" t="s">
        <v>689</v>
      </c>
      <c r="K6862" s="500" t="s">
        <v>223</v>
      </c>
      <c r="L6862" s="500" t="s">
        <v>6915</v>
      </c>
      <c r="M6862" s="500" t="s">
        <v>3740</v>
      </c>
      <c r="N6862" s="500" t="s">
        <v>6866</v>
      </c>
    </row>
    <row r="6863" spans="1:14">
      <c r="A6863" s="500" t="s">
        <v>686</v>
      </c>
      <c r="B6863" s="500" t="s">
        <v>2858</v>
      </c>
      <c r="C6863" s="500" t="s">
        <v>2888</v>
      </c>
      <c r="D6863" s="500" t="s">
        <v>2889</v>
      </c>
      <c r="E6863" s="500" t="s">
        <v>11099</v>
      </c>
      <c r="F6863" s="500" t="s">
        <v>580</v>
      </c>
      <c r="G6863" s="500" t="s">
        <v>1963</v>
      </c>
      <c r="H6863" s="500" t="s">
        <v>11388</v>
      </c>
      <c r="I6863" s="500" t="s">
        <v>688</v>
      </c>
      <c r="J6863" s="500" t="s">
        <v>689</v>
      </c>
      <c r="K6863" s="500" t="s">
        <v>223</v>
      </c>
      <c r="L6863" s="500" t="s">
        <v>6915</v>
      </c>
      <c r="M6863" s="500" t="s">
        <v>3740</v>
      </c>
      <c r="N6863" s="500" t="s">
        <v>6867</v>
      </c>
    </row>
    <row r="6864" spans="1:14">
      <c r="A6864" s="500" t="s">
        <v>686</v>
      </c>
      <c r="B6864" s="500" t="s">
        <v>2858</v>
      </c>
      <c r="C6864" s="500" t="s">
        <v>2888</v>
      </c>
      <c r="D6864" s="500" t="s">
        <v>2889</v>
      </c>
      <c r="E6864" s="500" t="s">
        <v>11099</v>
      </c>
      <c r="F6864" s="500" t="s">
        <v>580</v>
      </c>
      <c r="G6864" s="500" t="s">
        <v>1964</v>
      </c>
      <c r="H6864" s="500" t="s">
        <v>3878</v>
      </c>
      <c r="I6864" s="500" t="s">
        <v>688</v>
      </c>
      <c r="J6864" s="500" t="s">
        <v>689</v>
      </c>
      <c r="K6864" s="500" t="s">
        <v>223</v>
      </c>
      <c r="L6864" s="500" t="s">
        <v>6915</v>
      </c>
      <c r="M6864" s="500" t="s">
        <v>3740</v>
      </c>
      <c r="N6864" s="500" t="s">
        <v>6868</v>
      </c>
    </row>
    <row r="6865" spans="1:14">
      <c r="A6865" s="500" t="s">
        <v>686</v>
      </c>
      <c r="B6865" s="500" t="s">
        <v>2858</v>
      </c>
      <c r="C6865" s="500" t="s">
        <v>2888</v>
      </c>
      <c r="D6865" s="500" t="s">
        <v>2889</v>
      </c>
      <c r="E6865" s="500" t="s">
        <v>11099</v>
      </c>
      <c r="F6865" s="500" t="s">
        <v>580</v>
      </c>
      <c r="G6865" s="500" t="s">
        <v>1965</v>
      </c>
      <c r="H6865" s="500" t="s">
        <v>11418</v>
      </c>
      <c r="I6865" s="500" t="s">
        <v>688</v>
      </c>
      <c r="J6865" s="500" t="s">
        <v>689</v>
      </c>
      <c r="K6865" s="500" t="s">
        <v>223</v>
      </c>
      <c r="L6865" s="500" t="s">
        <v>6915</v>
      </c>
      <c r="M6865" s="500" t="s">
        <v>3740</v>
      </c>
      <c r="N6865" s="500" t="s">
        <v>6869</v>
      </c>
    </row>
    <row r="6866" spans="1:14">
      <c r="A6866" s="500" t="s">
        <v>686</v>
      </c>
      <c r="B6866" s="500" t="s">
        <v>2858</v>
      </c>
      <c r="C6866" s="500" t="s">
        <v>2888</v>
      </c>
      <c r="D6866" s="500" t="s">
        <v>2889</v>
      </c>
      <c r="E6866" s="500" t="s">
        <v>11099</v>
      </c>
      <c r="F6866" s="500" t="s">
        <v>580</v>
      </c>
      <c r="G6866" s="500" t="s">
        <v>1966</v>
      </c>
      <c r="H6866" s="500" t="s">
        <v>11891</v>
      </c>
      <c r="I6866" s="500" t="s">
        <v>688</v>
      </c>
      <c r="J6866" s="500" t="s">
        <v>689</v>
      </c>
      <c r="K6866" s="500" t="s">
        <v>223</v>
      </c>
      <c r="L6866" s="500" t="s">
        <v>6915</v>
      </c>
      <c r="M6866" s="500" t="s">
        <v>3740</v>
      </c>
      <c r="N6866" s="500" t="s">
        <v>6870</v>
      </c>
    </row>
    <row r="6867" spans="1:14">
      <c r="A6867" s="500" t="s">
        <v>686</v>
      </c>
      <c r="B6867" s="500" t="s">
        <v>2858</v>
      </c>
      <c r="C6867" s="500" t="s">
        <v>2888</v>
      </c>
      <c r="D6867" s="500" t="s">
        <v>2889</v>
      </c>
      <c r="E6867" s="500" t="s">
        <v>11099</v>
      </c>
      <c r="F6867" s="500" t="s">
        <v>580</v>
      </c>
      <c r="G6867" s="500" t="s">
        <v>1967</v>
      </c>
      <c r="H6867" s="500" t="s">
        <v>3836</v>
      </c>
      <c r="I6867" s="500" t="s">
        <v>688</v>
      </c>
      <c r="J6867" s="500" t="s">
        <v>689</v>
      </c>
      <c r="K6867" s="500" t="s">
        <v>223</v>
      </c>
      <c r="L6867" s="500" t="s">
        <v>6915</v>
      </c>
      <c r="M6867" s="500" t="s">
        <v>3740</v>
      </c>
      <c r="N6867" s="500" t="s">
        <v>6871</v>
      </c>
    </row>
    <row r="6868" spans="1:14">
      <c r="A6868" s="500" t="s">
        <v>686</v>
      </c>
      <c r="B6868" s="500" t="s">
        <v>2858</v>
      </c>
      <c r="C6868" s="500" t="s">
        <v>2888</v>
      </c>
      <c r="D6868" s="500" t="s">
        <v>2889</v>
      </c>
      <c r="E6868" s="500" t="s">
        <v>11099</v>
      </c>
      <c r="F6868" s="500" t="s">
        <v>580</v>
      </c>
      <c r="G6868" s="500" t="s">
        <v>1968</v>
      </c>
      <c r="H6868" s="500" t="s">
        <v>11892</v>
      </c>
      <c r="I6868" s="500" t="s">
        <v>688</v>
      </c>
      <c r="J6868" s="500" t="s">
        <v>689</v>
      </c>
      <c r="K6868" s="500" t="s">
        <v>223</v>
      </c>
      <c r="L6868" s="500" t="s">
        <v>6915</v>
      </c>
      <c r="M6868" s="500" t="s">
        <v>3740</v>
      </c>
      <c r="N6868" s="500" t="s">
        <v>6872</v>
      </c>
    </row>
    <row r="6869" spans="1:14">
      <c r="A6869" s="500" t="s">
        <v>686</v>
      </c>
      <c r="B6869" s="500" t="s">
        <v>2858</v>
      </c>
      <c r="C6869" s="500" t="s">
        <v>2888</v>
      </c>
      <c r="D6869" s="500" t="s">
        <v>2889</v>
      </c>
      <c r="E6869" s="500" t="s">
        <v>11099</v>
      </c>
      <c r="F6869" s="500" t="s">
        <v>580</v>
      </c>
      <c r="G6869" s="500" t="s">
        <v>1969</v>
      </c>
      <c r="H6869" s="500" t="s">
        <v>11211</v>
      </c>
      <c r="I6869" s="500" t="s">
        <v>688</v>
      </c>
      <c r="J6869" s="500" t="s">
        <v>689</v>
      </c>
      <c r="K6869" s="500" t="s">
        <v>223</v>
      </c>
      <c r="L6869" s="500" t="s">
        <v>6915</v>
      </c>
      <c r="M6869" s="500" t="s">
        <v>3740</v>
      </c>
      <c r="N6869" s="500" t="s">
        <v>6873</v>
      </c>
    </row>
    <row r="6870" spans="1:14">
      <c r="A6870" s="500" t="s">
        <v>686</v>
      </c>
      <c r="B6870" s="500" t="s">
        <v>2858</v>
      </c>
      <c r="C6870" s="500" t="s">
        <v>2888</v>
      </c>
      <c r="D6870" s="500" t="s">
        <v>2889</v>
      </c>
      <c r="E6870" s="500" t="s">
        <v>11099</v>
      </c>
      <c r="F6870" s="500" t="s">
        <v>580</v>
      </c>
      <c r="G6870" s="500" t="s">
        <v>1970</v>
      </c>
      <c r="H6870" s="500" t="s">
        <v>11823</v>
      </c>
      <c r="I6870" s="500" t="s">
        <v>688</v>
      </c>
      <c r="J6870" s="500" t="s">
        <v>689</v>
      </c>
      <c r="K6870" s="500" t="s">
        <v>223</v>
      </c>
      <c r="L6870" s="500" t="s">
        <v>6915</v>
      </c>
      <c r="M6870" s="500" t="s">
        <v>3740</v>
      </c>
      <c r="N6870" s="500" t="s">
        <v>6874</v>
      </c>
    </row>
    <row r="6871" spans="1:14">
      <c r="A6871" s="500" t="s">
        <v>686</v>
      </c>
      <c r="B6871" s="500" t="s">
        <v>2858</v>
      </c>
      <c r="C6871" s="500" t="s">
        <v>2888</v>
      </c>
      <c r="D6871" s="500" t="s">
        <v>2889</v>
      </c>
      <c r="E6871" s="500" t="s">
        <v>11099</v>
      </c>
      <c r="F6871" s="500" t="s">
        <v>580</v>
      </c>
      <c r="G6871" s="500" t="s">
        <v>1971</v>
      </c>
      <c r="H6871" s="500" t="s">
        <v>6918</v>
      </c>
      <c r="I6871" s="500" t="s">
        <v>688</v>
      </c>
      <c r="J6871" s="500" t="s">
        <v>689</v>
      </c>
      <c r="K6871" s="500" t="s">
        <v>223</v>
      </c>
      <c r="L6871" s="500" t="s">
        <v>6915</v>
      </c>
      <c r="M6871" s="500" t="s">
        <v>3740</v>
      </c>
      <c r="N6871" s="500" t="s">
        <v>6875</v>
      </c>
    </row>
    <row r="6872" spans="1:14">
      <c r="A6872" s="500" t="s">
        <v>686</v>
      </c>
      <c r="B6872" s="500" t="s">
        <v>2858</v>
      </c>
      <c r="C6872" s="500" t="s">
        <v>2888</v>
      </c>
      <c r="D6872" s="500" t="s">
        <v>2889</v>
      </c>
      <c r="E6872" s="500" t="s">
        <v>11099</v>
      </c>
      <c r="F6872" s="500" t="s">
        <v>580</v>
      </c>
      <c r="G6872" s="500" t="s">
        <v>1972</v>
      </c>
      <c r="H6872" s="500" t="s">
        <v>6919</v>
      </c>
      <c r="I6872" s="500" t="s">
        <v>688</v>
      </c>
      <c r="J6872" s="500" t="s">
        <v>689</v>
      </c>
      <c r="K6872" s="500" t="s">
        <v>223</v>
      </c>
      <c r="L6872" s="500" t="s">
        <v>6915</v>
      </c>
      <c r="M6872" s="500" t="s">
        <v>3740</v>
      </c>
      <c r="N6872" s="500" t="s">
        <v>6876</v>
      </c>
    </row>
    <row r="6873" spans="1:14">
      <c r="A6873" s="500" t="s">
        <v>686</v>
      </c>
      <c r="B6873" s="500" t="s">
        <v>2858</v>
      </c>
      <c r="C6873" s="500" t="s">
        <v>2888</v>
      </c>
      <c r="D6873" s="500" t="s">
        <v>2889</v>
      </c>
      <c r="E6873" s="500" t="s">
        <v>11099</v>
      </c>
      <c r="F6873" s="500" t="s">
        <v>580</v>
      </c>
      <c r="G6873" s="500" t="s">
        <v>1973</v>
      </c>
      <c r="H6873" s="500" t="s">
        <v>11893</v>
      </c>
      <c r="I6873" s="500" t="s">
        <v>688</v>
      </c>
      <c r="J6873" s="500" t="s">
        <v>689</v>
      </c>
      <c r="K6873" s="500" t="s">
        <v>223</v>
      </c>
      <c r="L6873" s="500" t="s">
        <v>6915</v>
      </c>
      <c r="M6873" s="500" t="s">
        <v>3740</v>
      </c>
      <c r="N6873" s="500" t="s">
        <v>6877</v>
      </c>
    </row>
    <row r="6874" spans="1:14">
      <c r="A6874" s="500" t="s">
        <v>686</v>
      </c>
      <c r="B6874" s="500" t="s">
        <v>2858</v>
      </c>
      <c r="C6874" s="500" t="s">
        <v>2888</v>
      </c>
      <c r="D6874" s="500" t="s">
        <v>2889</v>
      </c>
      <c r="E6874" s="500" t="s">
        <v>11099</v>
      </c>
      <c r="F6874" s="500" t="s">
        <v>580</v>
      </c>
      <c r="G6874" s="500" t="s">
        <v>1974</v>
      </c>
      <c r="H6874" s="500" t="s">
        <v>11894</v>
      </c>
      <c r="I6874" s="500" t="s">
        <v>688</v>
      </c>
      <c r="J6874" s="500" t="s">
        <v>689</v>
      </c>
      <c r="K6874" s="500" t="s">
        <v>223</v>
      </c>
      <c r="L6874" s="500" t="s">
        <v>6915</v>
      </c>
      <c r="M6874" s="500" t="s">
        <v>3740</v>
      </c>
      <c r="N6874" s="500" t="s">
        <v>6878</v>
      </c>
    </row>
    <row r="6875" spans="1:14">
      <c r="A6875" s="500" t="s">
        <v>686</v>
      </c>
      <c r="B6875" s="500" t="s">
        <v>2858</v>
      </c>
      <c r="C6875" s="500" t="s">
        <v>2888</v>
      </c>
      <c r="D6875" s="500" t="s">
        <v>2889</v>
      </c>
      <c r="E6875" s="500" t="s">
        <v>11099</v>
      </c>
      <c r="F6875" s="500" t="s">
        <v>580</v>
      </c>
      <c r="G6875" s="500" t="s">
        <v>1975</v>
      </c>
      <c r="H6875" s="500" t="s">
        <v>4108</v>
      </c>
      <c r="I6875" s="500" t="s">
        <v>688</v>
      </c>
      <c r="J6875" s="500" t="s">
        <v>689</v>
      </c>
      <c r="K6875" s="500" t="s">
        <v>223</v>
      </c>
      <c r="L6875" s="500" t="s">
        <v>6915</v>
      </c>
      <c r="M6875" s="500" t="s">
        <v>3740</v>
      </c>
      <c r="N6875" s="500" t="s">
        <v>6879</v>
      </c>
    </row>
    <row r="6876" spans="1:14">
      <c r="A6876" s="500" t="s">
        <v>686</v>
      </c>
      <c r="B6876" s="500" t="s">
        <v>2858</v>
      </c>
      <c r="C6876" s="500" t="s">
        <v>2888</v>
      </c>
      <c r="D6876" s="500" t="s">
        <v>2889</v>
      </c>
      <c r="E6876" s="500" t="s">
        <v>11099</v>
      </c>
      <c r="F6876" s="500" t="s">
        <v>580</v>
      </c>
      <c r="G6876" s="500" t="s">
        <v>1976</v>
      </c>
      <c r="H6876" s="500" t="s">
        <v>11895</v>
      </c>
      <c r="I6876" s="500" t="s">
        <v>688</v>
      </c>
      <c r="J6876" s="500" t="s">
        <v>689</v>
      </c>
      <c r="K6876" s="500" t="s">
        <v>223</v>
      </c>
      <c r="L6876" s="500" t="s">
        <v>6915</v>
      </c>
      <c r="M6876" s="500" t="s">
        <v>3740</v>
      </c>
      <c r="N6876" s="500" t="s">
        <v>6880</v>
      </c>
    </row>
    <row r="6877" spans="1:14">
      <c r="A6877" s="500" t="s">
        <v>686</v>
      </c>
      <c r="B6877" s="500" t="s">
        <v>2858</v>
      </c>
      <c r="C6877" s="500" t="s">
        <v>2888</v>
      </c>
      <c r="D6877" s="500" t="s">
        <v>2889</v>
      </c>
      <c r="E6877" s="500" t="s">
        <v>11099</v>
      </c>
      <c r="F6877" s="500" t="s">
        <v>580</v>
      </c>
      <c r="G6877" s="500" t="s">
        <v>1977</v>
      </c>
      <c r="H6877" s="500" t="s">
        <v>11223</v>
      </c>
      <c r="I6877" s="500" t="s">
        <v>688</v>
      </c>
      <c r="J6877" s="500" t="s">
        <v>689</v>
      </c>
      <c r="K6877" s="500" t="s">
        <v>223</v>
      </c>
      <c r="L6877" s="500" t="s">
        <v>6915</v>
      </c>
      <c r="M6877" s="500" t="s">
        <v>3740</v>
      </c>
      <c r="N6877" s="500" t="s">
        <v>6881</v>
      </c>
    </row>
    <row r="6878" spans="1:14">
      <c r="A6878" s="500" t="s">
        <v>686</v>
      </c>
      <c r="B6878" s="500" t="s">
        <v>2858</v>
      </c>
      <c r="C6878" s="500" t="s">
        <v>2888</v>
      </c>
      <c r="D6878" s="500" t="s">
        <v>2889</v>
      </c>
      <c r="E6878" s="500" t="s">
        <v>11099</v>
      </c>
      <c r="F6878" s="500" t="s">
        <v>580</v>
      </c>
      <c r="G6878" s="500" t="s">
        <v>1978</v>
      </c>
      <c r="H6878" s="500" t="s">
        <v>11891</v>
      </c>
      <c r="I6878" s="500" t="s">
        <v>688</v>
      </c>
      <c r="J6878" s="500" t="s">
        <v>689</v>
      </c>
      <c r="K6878" s="500" t="s">
        <v>223</v>
      </c>
      <c r="L6878" s="500" t="s">
        <v>6915</v>
      </c>
      <c r="M6878" s="500" t="s">
        <v>3740</v>
      </c>
      <c r="N6878" s="500" t="s">
        <v>6882</v>
      </c>
    </row>
    <row r="6879" spans="1:14">
      <c r="A6879" s="500" t="s">
        <v>686</v>
      </c>
      <c r="B6879" s="500" t="s">
        <v>2858</v>
      </c>
      <c r="C6879" s="500" t="s">
        <v>2888</v>
      </c>
      <c r="D6879" s="500" t="s">
        <v>2889</v>
      </c>
      <c r="E6879" s="500" t="s">
        <v>11099</v>
      </c>
      <c r="F6879" s="500" t="s">
        <v>580</v>
      </c>
      <c r="G6879" s="500" t="s">
        <v>1979</v>
      </c>
      <c r="H6879" s="500" t="s">
        <v>3836</v>
      </c>
      <c r="I6879" s="500" t="s">
        <v>688</v>
      </c>
      <c r="J6879" s="500" t="s">
        <v>689</v>
      </c>
      <c r="K6879" s="500" t="s">
        <v>223</v>
      </c>
      <c r="L6879" s="500" t="s">
        <v>6915</v>
      </c>
      <c r="M6879" s="500" t="s">
        <v>3740</v>
      </c>
      <c r="N6879" s="500" t="s">
        <v>6883</v>
      </c>
    </row>
    <row r="6880" spans="1:14">
      <c r="A6880" s="500" t="s">
        <v>686</v>
      </c>
      <c r="B6880" s="500" t="s">
        <v>2858</v>
      </c>
      <c r="C6880" s="500" t="s">
        <v>2888</v>
      </c>
      <c r="D6880" s="500" t="s">
        <v>2889</v>
      </c>
      <c r="E6880" s="500" t="s">
        <v>11099</v>
      </c>
      <c r="F6880" s="500" t="s">
        <v>580</v>
      </c>
      <c r="G6880" s="500" t="s">
        <v>1980</v>
      </c>
      <c r="H6880" s="500" t="s">
        <v>4108</v>
      </c>
      <c r="I6880" s="500" t="s">
        <v>688</v>
      </c>
      <c r="J6880" s="500" t="s">
        <v>689</v>
      </c>
      <c r="K6880" s="500" t="s">
        <v>223</v>
      </c>
      <c r="L6880" s="500" t="s">
        <v>6915</v>
      </c>
      <c r="M6880" s="500" t="s">
        <v>3740</v>
      </c>
      <c r="N6880" s="500" t="s">
        <v>6884</v>
      </c>
    </row>
    <row r="6881" spans="1:14">
      <c r="A6881" s="500" t="s">
        <v>686</v>
      </c>
      <c r="B6881" s="500" t="s">
        <v>2858</v>
      </c>
      <c r="C6881" s="500" t="s">
        <v>2888</v>
      </c>
      <c r="D6881" s="500" t="s">
        <v>2889</v>
      </c>
      <c r="E6881" s="500" t="s">
        <v>11099</v>
      </c>
      <c r="F6881" s="500" t="s">
        <v>580</v>
      </c>
      <c r="G6881" s="500" t="s">
        <v>1981</v>
      </c>
      <c r="H6881" s="500" t="s">
        <v>11896</v>
      </c>
      <c r="I6881" s="500" t="s">
        <v>688</v>
      </c>
      <c r="J6881" s="500" t="s">
        <v>689</v>
      </c>
      <c r="K6881" s="500" t="s">
        <v>223</v>
      </c>
      <c r="L6881" s="500" t="s">
        <v>6915</v>
      </c>
      <c r="M6881" s="500" t="s">
        <v>3740</v>
      </c>
      <c r="N6881" s="500" t="s">
        <v>6885</v>
      </c>
    </row>
    <row r="6882" spans="1:14">
      <c r="A6882" s="500" t="s">
        <v>686</v>
      </c>
      <c r="B6882" s="500" t="s">
        <v>2858</v>
      </c>
      <c r="C6882" s="500" t="s">
        <v>2888</v>
      </c>
      <c r="D6882" s="500" t="s">
        <v>2889</v>
      </c>
      <c r="E6882" s="500" t="s">
        <v>11099</v>
      </c>
      <c r="F6882" s="500" t="s">
        <v>580</v>
      </c>
      <c r="G6882" s="500" t="s">
        <v>10672</v>
      </c>
      <c r="H6882" s="500" t="s">
        <v>10673</v>
      </c>
      <c r="I6882" s="500" t="s">
        <v>688</v>
      </c>
      <c r="J6882" s="500" t="s">
        <v>689</v>
      </c>
      <c r="K6882" s="500" t="s">
        <v>223</v>
      </c>
      <c r="L6882" s="500" t="s">
        <v>27726</v>
      </c>
      <c r="M6882" s="500" t="s">
        <v>2307</v>
      </c>
      <c r="N6882" s="500" t="s">
        <v>10674</v>
      </c>
    </row>
    <row r="6883" spans="1:14">
      <c r="A6883" s="500" t="s">
        <v>686</v>
      </c>
      <c r="B6883" s="500" t="s">
        <v>2858</v>
      </c>
      <c r="C6883" s="500" t="s">
        <v>2888</v>
      </c>
      <c r="D6883" s="500" t="s">
        <v>2889</v>
      </c>
      <c r="E6883" s="500" t="s">
        <v>11099</v>
      </c>
      <c r="F6883" s="500" t="s">
        <v>580</v>
      </c>
      <c r="G6883" s="500" t="s">
        <v>19784</v>
      </c>
      <c r="H6883" s="500" t="s">
        <v>3859</v>
      </c>
      <c r="I6883" s="500" t="s">
        <v>688</v>
      </c>
      <c r="J6883" s="500" t="s">
        <v>689</v>
      </c>
      <c r="K6883" s="500" t="s">
        <v>2306</v>
      </c>
      <c r="L6883" s="500" t="s">
        <v>27724</v>
      </c>
      <c r="M6883" s="500" t="s">
        <v>2307</v>
      </c>
      <c r="N6883" s="500" t="s">
        <v>19785</v>
      </c>
    </row>
    <row r="6884" spans="1:14">
      <c r="A6884" s="500" t="s">
        <v>686</v>
      </c>
      <c r="B6884" s="500" t="s">
        <v>2858</v>
      </c>
      <c r="C6884" s="500" t="s">
        <v>2888</v>
      </c>
      <c r="D6884" s="500" t="s">
        <v>2889</v>
      </c>
      <c r="E6884" s="500" t="s">
        <v>11099</v>
      </c>
      <c r="F6884" s="500" t="s">
        <v>580</v>
      </c>
      <c r="G6884" s="500" t="s">
        <v>19786</v>
      </c>
      <c r="H6884" s="500" t="s">
        <v>3859</v>
      </c>
      <c r="I6884" s="500" t="s">
        <v>688</v>
      </c>
      <c r="J6884" s="500" t="s">
        <v>689</v>
      </c>
      <c r="K6884" s="500" t="s">
        <v>2306</v>
      </c>
      <c r="L6884" s="500" t="s">
        <v>27724</v>
      </c>
      <c r="M6884" s="500" t="s">
        <v>2307</v>
      </c>
      <c r="N6884" s="500" t="s">
        <v>19787</v>
      </c>
    </row>
    <row r="6885" spans="1:14">
      <c r="A6885" s="500" t="s">
        <v>686</v>
      </c>
      <c r="B6885" s="500" t="s">
        <v>2858</v>
      </c>
      <c r="C6885" s="500" t="s">
        <v>2888</v>
      </c>
      <c r="D6885" s="500" t="s">
        <v>2889</v>
      </c>
      <c r="E6885" s="500" t="s">
        <v>11099</v>
      </c>
      <c r="F6885" s="500" t="s">
        <v>580</v>
      </c>
      <c r="G6885" s="500" t="s">
        <v>19788</v>
      </c>
      <c r="H6885" s="500" t="s">
        <v>11312</v>
      </c>
      <c r="I6885" s="500" t="s">
        <v>688</v>
      </c>
      <c r="J6885" s="500" t="s">
        <v>689</v>
      </c>
      <c r="K6885" s="500" t="s">
        <v>2306</v>
      </c>
      <c r="L6885" s="500" t="s">
        <v>27724</v>
      </c>
      <c r="M6885" s="500" t="s">
        <v>2307</v>
      </c>
      <c r="N6885" s="500" t="s">
        <v>19789</v>
      </c>
    </row>
    <row r="6886" spans="1:14">
      <c r="A6886" s="500" t="s">
        <v>686</v>
      </c>
      <c r="B6886" s="500" t="s">
        <v>2858</v>
      </c>
      <c r="C6886" s="500" t="s">
        <v>2888</v>
      </c>
      <c r="D6886" s="500" t="s">
        <v>2889</v>
      </c>
      <c r="E6886" s="500" t="s">
        <v>11099</v>
      </c>
      <c r="F6886" s="500" t="s">
        <v>580</v>
      </c>
      <c r="G6886" s="500" t="s">
        <v>19790</v>
      </c>
      <c r="H6886" s="500" t="s">
        <v>11312</v>
      </c>
      <c r="I6886" s="500" t="s">
        <v>688</v>
      </c>
      <c r="J6886" s="500" t="s">
        <v>689</v>
      </c>
      <c r="K6886" s="500" t="s">
        <v>2306</v>
      </c>
      <c r="L6886" s="500" t="s">
        <v>27724</v>
      </c>
      <c r="M6886" s="500" t="s">
        <v>2307</v>
      </c>
      <c r="N6886" s="500" t="s">
        <v>19791</v>
      </c>
    </row>
    <row r="6887" spans="1:14">
      <c r="A6887" s="500" t="s">
        <v>686</v>
      </c>
      <c r="B6887" s="500" t="s">
        <v>2858</v>
      </c>
      <c r="C6887" s="500" t="s">
        <v>2888</v>
      </c>
      <c r="D6887" s="500" t="s">
        <v>2889</v>
      </c>
      <c r="E6887" s="500" t="s">
        <v>11099</v>
      </c>
      <c r="F6887" s="500" t="s">
        <v>580</v>
      </c>
      <c r="G6887" s="500" t="s">
        <v>19792</v>
      </c>
      <c r="H6887" s="500" t="s">
        <v>19793</v>
      </c>
      <c r="I6887" s="500" t="s">
        <v>688</v>
      </c>
      <c r="J6887" s="500" t="s">
        <v>689</v>
      </c>
      <c r="K6887" s="500" t="s">
        <v>2306</v>
      </c>
      <c r="L6887" s="500" t="s">
        <v>27724</v>
      </c>
      <c r="M6887" s="500" t="s">
        <v>2307</v>
      </c>
      <c r="N6887" s="500" t="s">
        <v>19794</v>
      </c>
    </row>
    <row r="6888" spans="1:14">
      <c r="A6888" s="500" t="s">
        <v>686</v>
      </c>
      <c r="B6888" s="500" t="s">
        <v>2858</v>
      </c>
      <c r="C6888" s="500" t="s">
        <v>2888</v>
      </c>
      <c r="D6888" s="500" t="s">
        <v>2889</v>
      </c>
      <c r="E6888" s="500" t="s">
        <v>11099</v>
      </c>
      <c r="F6888" s="500" t="s">
        <v>580</v>
      </c>
      <c r="G6888" s="500" t="s">
        <v>19795</v>
      </c>
      <c r="H6888" s="500" t="s">
        <v>19793</v>
      </c>
      <c r="I6888" s="500" t="s">
        <v>688</v>
      </c>
      <c r="J6888" s="500" t="s">
        <v>689</v>
      </c>
      <c r="K6888" s="500" t="s">
        <v>2306</v>
      </c>
      <c r="L6888" s="500" t="s">
        <v>27724</v>
      </c>
      <c r="M6888" s="500" t="s">
        <v>2307</v>
      </c>
      <c r="N6888" s="500" t="s">
        <v>19796</v>
      </c>
    </row>
    <row r="6889" spans="1:14">
      <c r="A6889" s="500" t="s">
        <v>686</v>
      </c>
      <c r="B6889" s="500" t="s">
        <v>2858</v>
      </c>
      <c r="C6889" s="500" t="s">
        <v>2888</v>
      </c>
      <c r="D6889" s="500" t="s">
        <v>2889</v>
      </c>
      <c r="E6889" s="500" t="s">
        <v>11099</v>
      </c>
      <c r="F6889" s="500" t="s">
        <v>580</v>
      </c>
      <c r="G6889" s="500" t="s">
        <v>19797</v>
      </c>
      <c r="H6889" s="500" t="s">
        <v>11346</v>
      </c>
      <c r="I6889" s="500" t="s">
        <v>688</v>
      </c>
      <c r="J6889" s="500" t="s">
        <v>689</v>
      </c>
      <c r="K6889" s="500" t="s">
        <v>2306</v>
      </c>
      <c r="L6889" s="500" t="s">
        <v>27724</v>
      </c>
      <c r="M6889" s="500" t="s">
        <v>2307</v>
      </c>
      <c r="N6889" s="500" t="s">
        <v>19798</v>
      </c>
    </row>
    <row r="6890" spans="1:14">
      <c r="A6890" s="500" t="s">
        <v>686</v>
      </c>
      <c r="B6890" s="500" t="s">
        <v>2858</v>
      </c>
      <c r="C6890" s="500" t="s">
        <v>2888</v>
      </c>
      <c r="D6890" s="500" t="s">
        <v>2889</v>
      </c>
      <c r="E6890" s="500" t="s">
        <v>11099</v>
      </c>
      <c r="F6890" s="500" t="s">
        <v>580</v>
      </c>
      <c r="G6890" s="500" t="s">
        <v>19799</v>
      </c>
      <c r="H6890" s="500" t="s">
        <v>11346</v>
      </c>
      <c r="I6890" s="500" t="s">
        <v>688</v>
      </c>
      <c r="J6890" s="500" t="s">
        <v>689</v>
      </c>
      <c r="K6890" s="500" t="s">
        <v>2306</v>
      </c>
      <c r="L6890" s="500" t="s">
        <v>27724</v>
      </c>
      <c r="M6890" s="500" t="s">
        <v>2307</v>
      </c>
      <c r="N6890" s="500" t="s">
        <v>19800</v>
      </c>
    </row>
    <row r="6891" spans="1:14">
      <c r="A6891" s="500" t="s">
        <v>686</v>
      </c>
      <c r="B6891" s="500" t="s">
        <v>2858</v>
      </c>
      <c r="C6891" s="500" t="s">
        <v>2888</v>
      </c>
      <c r="D6891" s="500" t="s">
        <v>2889</v>
      </c>
      <c r="E6891" s="500" t="s">
        <v>11099</v>
      </c>
      <c r="F6891" s="500" t="s">
        <v>580</v>
      </c>
      <c r="G6891" s="500" t="s">
        <v>19801</v>
      </c>
      <c r="H6891" s="500" t="s">
        <v>6935</v>
      </c>
      <c r="I6891" s="500" t="s">
        <v>688</v>
      </c>
      <c r="J6891" s="500" t="s">
        <v>689</v>
      </c>
      <c r="K6891" s="500" t="s">
        <v>2306</v>
      </c>
      <c r="L6891" s="500" t="s">
        <v>27724</v>
      </c>
      <c r="M6891" s="500" t="s">
        <v>2307</v>
      </c>
      <c r="N6891" s="500" t="s">
        <v>19802</v>
      </c>
    </row>
    <row r="6892" spans="1:14">
      <c r="A6892" s="500" t="s">
        <v>686</v>
      </c>
      <c r="B6892" s="500" t="s">
        <v>2858</v>
      </c>
      <c r="C6892" s="500" t="s">
        <v>2888</v>
      </c>
      <c r="D6892" s="500" t="s">
        <v>2889</v>
      </c>
      <c r="E6892" s="500" t="s">
        <v>11099</v>
      </c>
      <c r="F6892" s="500" t="s">
        <v>580</v>
      </c>
      <c r="G6892" s="500" t="s">
        <v>19803</v>
      </c>
      <c r="H6892" s="500" t="s">
        <v>6935</v>
      </c>
      <c r="I6892" s="500" t="s">
        <v>688</v>
      </c>
      <c r="J6892" s="500" t="s">
        <v>689</v>
      </c>
      <c r="K6892" s="500" t="s">
        <v>2306</v>
      </c>
      <c r="L6892" s="500" t="s">
        <v>27724</v>
      </c>
      <c r="M6892" s="500" t="s">
        <v>2307</v>
      </c>
      <c r="N6892" s="500" t="s">
        <v>19804</v>
      </c>
    </row>
    <row r="6893" spans="1:14">
      <c r="A6893" s="500" t="s">
        <v>686</v>
      </c>
      <c r="B6893" s="500" t="s">
        <v>2858</v>
      </c>
      <c r="C6893" s="500" t="s">
        <v>2888</v>
      </c>
      <c r="D6893" s="500" t="s">
        <v>2889</v>
      </c>
      <c r="E6893" s="500" t="s">
        <v>11099</v>
      </c>
      <c r="F6893" s="500" t="s">
        <v>580</v>
      </c>
      <c r="G6893" s="500" t="s">
        <v>19805</v>
      </c>
      <c r="H6893" s="500" t="s">
        <v>19806</v>
      </c>
      <c r="I6893" s="500" t="s">
        <v>688</v>
      </c>
      <c r="J6893" s="500" t="s">
        <v>689</v>
      </c>
      <c r="K6893" s="500" t="s">
        <v>2306</v>
      </c>
      <c r="L6893" s="500" t="s">
        <v>27724</v>
      </c>
      <c r="M6893" s="500" t="s">
        <v>2307</v>
      </c>
      <c r="N6893" s="500" t="s">
        <v>19807</v>
      </c>
    </row>
    <row r="6894" spans="1:14">
      <c r="A6894" s="500" t="s">
        <v>686</v>
      </c>
      <c r="B6894" s="500" t="s">
        <v>2858</v>
      </c>
      <c r="C6894" s="500" t="s">
        <v>2888</v>
      </c>
      <c r="D6894" s="500" t="s">
        <v>2889</v>
      </c>
      <c r="E6894" s="500" t="s">
        <v>11099</v>
      </c>
      <c r="F6894" s="500" t="s">
        <v>580</v>
      </c>
      <c r="G6894" s="500" t="s">
        <v>19808</v>
      </c>
      <c r="H6894" s="500" t="s">
        <v>19806</v>
      </c>
      <c r="I6894" s="500" t="s">
        <v>688</v>
      </c>
      <c r="J6894" s="500" t="s">
        <v>689</v>
      </c>
      <c r="K6894" s="500" t="s">
        <v>2306</v>
      </c>
      <c r="L6894" s="500" t="s">
        <v>27724</v>
      </c>
      <c r="M6894" s="500" t="s">
        <v>2307</v>
      </c>
      <c r="N6894" s="500" t="s">
        <v>19809</v>
      </c>
    </row>
    <row r="6895" spans="1:14">
      <c r="A6895" s="500" t="s">
        <v>686</v>
      </c>
      <c r="B6895" s="500" t="s">
        <v>2858</v>
      </c>
      <c r="C6895" s="500" t="s">
        <v>2888</v>
      </c>
      <c r="D6895" s="500" t="s">
        <v>2889</v>
      </c>
      <c r="E6895" s="500" t="s">
        <v>11099</v>
      </c>
      <c r="F6895" s="500" t="s">
        <v>580</v>
      </c>
      <c r="G6895" s="500" t="s">
        <v>19810</v>
      </c>
      <c r="H6895" s="500" t="s">
        <v>11400</v>
      </c>
      <c r="I6895" s="500" t="s">
        <v>688</v>
      </c>
      <c r="J6895" s="500" t="s">
        <v>689</v>
      </c>
      <c r="K6895" s="500" t="s">
        <v>2306</v>
      </c>
      <c r="L6895" s="500" t="s">
        <v>27724</v>
      </c>
      <c r="M6895" s="500" t="s">
        <v>2307</v>
      </c>
      <c r="N6895" s="500" t="s">
        <v>19811</v>
      </c>
    </row>
    <row r="6896" spans="1:14">
      <c r="A6896" s="500" t="s">
        <v>686</v>
      </c>
      <c r="B6896" s="500" t="s">
        <v>2858</v>
      </c>
      <c r="C6896" s="500" t="s">
        <v>2888</v>
      </c>
      <c r="D6896" s="500" t="s">
        <v>2889</v>
      </c>
      <c r="E6896" s="500" t="s">
        <v>11099</v>
      </c>
      <c r="F6896" s="500" t="s">
        <v>580</v>
      </c>
      <c r="G6896" s="500" t="s">
        <v>19812</v>
      </c>
      <c r="H6896" s="500" t="s">
        <v>11400</v>
      </c>
      <c r="I6896" s="500" t="s">
        <v>688</v>
      </c>
      <c r="J6896" s="500" t="s">
        <v>689</v>
      </c>
      <c r="K6896" s="500" t="s">
        <v>2306</v>
      </c>
      <c r="L6896" s="500" t="s">
        <v>27724</v>
      </c>
      <c r="M6896" s="500" t="s">
        <v>2307</v>
      </c>
      <c r="N6896" s="500" t="s">
        <v>19813</v>
      </c>
    </row>
    <row r="6897" spans="1:14">
      <c r="A6897" s="500" t="s">
        <v>686</v>
      </c>
      <c r="B6897" s="500" t="s">
        <v>2858</v>
      </c>
      <c r="C6897" s="500" t="s">
        <v>2888</v>
      </c>
      <c r="D6897" s="500" t="s">
        <v>2889</v>
      </c>
      <c r="E6897" s="500" t="s">
        <v>11099</v>
      </c>
      <c r="F6897" s="500" t="s">
        <v>580</v>
      </c>
      <c r="G6897" s="500" t="s">
        <v>19814</v>
      </c>
      <c r="H6897" s="500" t="s">
        <v>2957</v>
      </c>
      <c r="I6897" s="500" t="s">
        <v>688</v>
      </c>
      <c r="J6897" s="500" t="s">
        <v>689</v>
      </c>
      <c r="K6897" s="500" t="s">
        <v>2306</v>
      </c>
      <c r="L6897" s="500" t="s">
        <v>27724</v>
      </c>
      <c r="M6897" s="500" t="s">
        <v>2307</v>
      </c>
      <c r="N6897" s="500" t="s">
        <v>19815</v>
      </c>
    </row>
    <row r="6898" spans="1:14">
      <c r="A6898" s="500" t="s">
        <v>686</v>
      </c>
      <c r="B6898" s="500" t="s">
        <v>2858</v>
      </c>
      <c r="C6898" s="500" t="s">
        <v>2888</v>
      </c>
      <c r="D6898" s="500" t="s">
        <v>2889</v>
      </c>
      <c r="E6898" s="500" t="s">
        <v>11099</v>
      </c>
      <c r="F6898" s="500" t="s">
        <v>580</v>
      </c>
      <c r="G6898" s="500" t="s">
        <v>19816</v>
      </c>
      <c r="H6898" s="500" t="s">
        <v>2957</v>
      </c>
      <c r="I6898" s="500" t="s">
        <v>688</v>
      </c>
      <c r="J6898" s="500" t="s">
        <v>689</v>
      </c>
      <c r="K6898" s="500" t="s">
        <v>2306</v>
      </c>
      <c r="L6898" s="500" t="s">
        <v>27724</v>
      </c>
      <c r="M6898" s="500" t="s">
        <v>2307</v>
      </c>
      <c r="N6898" s="500" t="s">
        <v>19817</v>
      </c>
    </row>
    <row r="6899" spans="1:14">
      <c r="A6899" s="500" t="s">
        <v>686</v>
      </c>
      <c r="B6899" s="500" t="s">
        <v>2858</v>
      </c>
      <c r="C6899" s="500" t="s">
        <v>2888</v>
      </c>
      <c r="D6899" s="500" t="s">
        <v>2889</v>
      </c>
      <c r="E6899" s="500" t="s">
        <v>11099</v>
      </c>
      <c r="F6899" s="500" t="s">
        <v>580</v>
      </c>
      <c r="G6899" s="500" t="s">
        <v>19818</v>
      </c>
      <c r="H6899" s="500" t="s">
        <v>7078</v>
      </c>
      <c r="I6899" s="500" t="s">
        <v>688</v>
      </c>
      <c r="J6899" s="500" t="s">
        <v>689</v>
      </c>
      <c r="K6899" s="500" t="s">
        <v>2306</v>
      </c>
      <c r="L6899" s="500" t="s">
        <v>27724</v>
      </c>
      <c r="M6899" s="500" t="s">
        <v>2307</v>
      </c>
      <c r="N6899" s="500" t="s">
        <v>19819</v>
      </c>
    </row>
    <row r="6900" spans="1:14">
      <c r="A6900" s="500" t="s">
        <v>686</v>
      </c>
      <c r="B6900" s="500" t="s">
        <v>2858</v>
      </c>
      <c r="C6900" s="500" t="s">
        <v>2888</v>
      </c>
      <c r="D6900" s="500" t="s">
        <v>2889</v>
      </c>
      <c r="E6900" s="500" t="s">
        <v>11099</v>
      </c>
      <c r="F6900" s="500" t="s">
        <v>580</v>
      </c>
      <c r="G6900" s="500" t="s">
        <v>19820</v>
      </c>
      <c r="H6900" s="500" t="s">
        <v>7078</v>
      </c>
      <c r="I6900" s="500" t="s">
        <v>688</v>
      </c>
      <c r="J6900" s="500" t="s">
        <v>689</v>
      </c>
      <c r="K6900" s="500" t="s">
        <v>2306</v>
      </c>
      <c r="L6900" s="500" t="s">
        <v>27724</v>
      </c>
      <c r="M6900" s="500" t="s">
        <v>2307</v>
      </c>
      <c r="N6900" s="500" t="s">
        <v>19821</v>
      </c>
    </row>
    <row r="6901" spans="1:14">
      <c r="A6901" s="500" t="s">
        <v>686</v>
      </c>
      <c r="B6901" s="500" t="s">
        <v>2858</v>
      </c>
      <c r="C6901" s="500" t="s">
        <v>2888</v>
      </c>
      <c r="D6901" s="500" t="s">
        <v>2889</v>
      </c>
      <c r="E6901" s="500" t="s">
        <v>11099</v>
      </c>
      <c r="F6901" s="500" t="s">
        <v>580</v>
      </c>
      <c r="G6901" s="500" t="s">
        <v>19822</v>
      </c>
      <c r="H6901" s="500" t="s">
        <v>11559</v>
      </c>
      <c r="I6901" s="500" t="s">
        <v>688</v>
      </c>
      <c r="J6901" s="500" t="s">
        <v>689</v>
      </c>
      <c r="K6901" s="500" t="s">
        <v>2306</v>
      </c>
      <c r="L6901" s="500" t="s">
        <v>27724</v>
      </c>
      <c r="M6901" s="500" t="s">
        <v>2307</v>
      </c>
      <c r="N6901" s="500" t="s">
        <v>19823</v>
      </c>
    </row>
    <row r="6902" spans="1:14">
      <c r="A6902" s="500" t="s">
        <v>686</v>
      </c>
      <c r="B6902" s="500" t="s">
        <v>2858</v>
      </c>
      <c r="C6902" s="500" t="s">
        <v>2888</v>
      </c>
      <c r="D6902" s="500" t="s">
        <v>2889</v>
      </c>
      <c r="E6902" s="500" t="s">
        <v>11099</v>
      </c>
      <c r="F6902" s="500" t="s">
        <v>580</v>
      </c>
      <c r="G6902" s="500" t="s">
        <v>19824</v>
      </c>
      <c r="H6902" s="500" t="s">
        <v>11559</v>
      </c>
      <c r="I6902" s="500" t="s">
        <v>688</v>
      </c>
      <c r="J6902" s="500" t="s">
        <v>689</v>
      </c>
      <c r="K6902" s="500" t="s">
        <v>2306</v>
      </c>
      <c r="L6902" s="500" t="s">
        <v>27724</v>
      </c>
      <c r="M6902" s="500" t="s">
        <v>2307</v>
      </c>
      <c r="N6902" s="500" t="s">
        <v>19825</v>
      </c>
    </row>
    <row r="6903" spans="1:14">
      <c r="A6903" s="500" t="s">
        <v>686</v>
      </c>
      <c r="B6903" s="500" t="s">
        <v>2858</v>
      </c>
      <c r="C6903" s="500" t="s">
        <v>2888</v>
      </c>
      <c r="D6903" s="500" t="s">
        <v>2889</v>
      </c>
      <c r="E6903" s="500" t="s">
        <v>11099</v>
      </c>
      <c r="F6903" s="500" t="s">
        <v>580</v>
      </c>
      <c r="G6903" s="500" t="s">
        <v>19826</v>
      </c>
      <c r="H6903" s="500" t="s">
        <v>11115</v>
      </c>
      <c r="I6903" s="500" t="s">
        <v>688</v>
      </c>
      <c r="J6903" s="500" t="s">
        <v>689</v>
      </c>
      <c r="K6903" s="500" t="s">
        <v>2306</v>
      </c>
      <c r="L6903" s="500" t="s">
        <v>27724</v>
      </c>
      <c r="M6903" s="500" t="s">
        <v>2307</v>
      </c>
      <c r="N6903" s="500" t="s">
        <v>19827</v>
      </c>
    </row>
    <row r="6904" spans="1:14">
      <c r="A6904" s="500" t="s">
        <v>686</v>
      </c>
      <c r="B6904" s="500" t="s">
        <v>2858</v>
      </c>
      <c r="C6904" s="500" t="s">
        <v>2888</v>
      </c>
      <c r="D6904" s="500" t="s">
        <v>2889</v>
      </c>
      <c r="E6904" s="500" t="s">
        <v>11099</v>
      </c>
      <c r="F6904" s="500" t="s">
        <v>580</v>
      </c>
      <c r="G6904" s="500" t="s">
        <v>19828</v>
      </c>
      <c r="H6904" s="500" t="s">
        <v>11115</v>
      </c>
      <c r="I6904" s="500" t="s">
        <v>688</v>
      </c>
      <c r="J6904" s="500" t="s">
        <v>689</v>
      </c>
      <c r="K6904" s="500" t="s">
        <v>2306</v>
      </c>
      <c r="L6904" s="500" t="s">
        <v>27724</v>
      </c>
      <c r="M6904" s="500" t="s">
        <v>2307</v>
      </c>
      <c r="N6904" s="500" t="s">
        <v>19829</v>
      </c>
    </row>
    <row r="6905" spans="1:14">
      <c r="A6905" s="500" t="s">
        <v>686</v>
      </c>
      <c r="B6905" s="500" t="s">
        <v>2858</v>
      </c>
      <c r="C6905" s="500" t="s">
        <v>2888</v>
      </c>
      <c r="D6905" s="500" t="s">
        <v>2889</v>
      </c>
      <c r="E6905" s="500" t="s">
        <v>11099</v>
      </c>
      <c r="F6905" s="500" t="s">
        <v>580</v>
      </c>
      <c r="G6905" s="500" t="s">
        <v>19830</v>
      </c>
      <c r="H6905" s="500" t="s">
        <v>11779</v>
      </c>
      <c r="I6905" s="500" t="s">
        <v>688</v>
      </c>
      <c r="J6905" s="500" t="s">
        <v>689</v>
      </c>
      <c r="K6905" s="500" t="s">
        <v>2306</v>
      </c>
      <c r="L6905" s="500" t="s">
        <v>27724</v>
      </c>
      <c r="M6905" s="500" t="s">
        <v>2307</v>
      </c>
      <c r="N6905" s="500" t="s">
        <v>19831</v>
      </c>
    </row>
    <row r="6906" spans="1:14">
      <c r="A6906" s="500" t="s">
        <v>686</v>
      </c>
      <c r="B6906" s="500" t="s">
        <v>2858</v>
      </c>
      <c r="C6906" s="500" t="s">
        <v>2888</v>
      </c>
      <c r="D6906" s="500" t="s">
        <v>2889</v>
      </c>
      <c r="E6906" s="500" t="s">
        <v>11099</v>
      </c>
      <c r="F6906" s="500" t="s">
        <v>580</v>
      </c>
      <c r="G6906" s="500" t="s">
        <v>19832</v>
      </c>
      <c r="H6906" s="500" t="s">
        <v>11779</v>
      </c>
      <c r="I6906" s="500" t="s">
        <v>688</v>
      </c>
      <c r="J6906" s="500" t="s">
        <v>689</v>
      </c>
      <c r="K6906" s="500" t="s">
        <v>2306</v>
      </c>
      <c r="L6906" s="500" t="s">
        <v>27724</v>
      </c>
      <c r="M6906" s="500" t="s">
        <v>2307</v>
      </c>
      <c r="N6906" s="500" t="s">
        <v>19833</v>
      </c>
    </row>
    <row r="6907" spans="1:14">
      <c r="A6907" s="500" t="s">
        <v>686</v>
      </c>
      <c r="B6907" s="500" t="s">
        <v>2858</v>
      </c>
      <c r="C6907" s="500" t="s">
        <v>2888</v>
      </c>
      <c r="D6907" s="500" t="s">
        <v>2889</v>
      </c>
      <c r="E6907" s="500" t="s">
        <v>11099</v>
      </c>
      <c r="F6907" s="500" t="s">
        <v>580</v>
      </c>
      <c r="G6907" s="500" t="s">
        <v>19834</v>
      </c>
      <c r="H6907" s="500" t="s">
        <v>3741</v>
      </c>
      <c r="I6907" s="500" t="s">
        <v>688</v>
      </c>
      <c r="J6907" s="500" t="s">
        <v>689</v>
      </c>
      <c r="K6907" s="500" t="s">
        <v>2306</v>
      </c>
      <c r="L6907" s="500" t="s">
        <v>27724</v>
      </c>
      <c r="M6907" s="500" t="s">
        <v>2307</v>
      </c>
      <c r="N6907" s="500" t="s">
        <v>19835</v>
      </c>
    </row>
    <row r="6908" spans="1:14">
      <c r="A6908" s="500" t="s">
        <v>686</v>
      </c>
      <c r="B6908" s="500" t="s">
        <v>2858</v>
      </c>
      <c r="C6908" s="500" t="s">
        <v>2888</v>
      </c>
      <c r="D6908" s="500" t="s">
        <v>2889</v>
      </c>
      <c r="E6908" s="500" t="s">
        <v>11099</v>
      </c>
      <c r="F6908" s="500" t="s">
        <v>580</v>
      </c>
      <c r="G6908" s="500" t="s">
        <v>19836</v>
      </c>
      <c r="H6908" s="500" t="s">
        <v>3741</v>
      </c>
      <c r="I6908" s="500" t="s">
        <v>688</v>
      </c>
      <c r="J6908" s="500" t="s">
        <v>689</v>
      </c>
      <c r="K6908" s="500" t="s">
        <v>2306</v>
      </c>
      <c r="L6908" s="500" t="s">
        <v>27724</v>
      </c>
      <c r="M6908" s="500" t="s">
        <v>2307</v>
      </c>
      <c r="N6908" s="500" t="s">
        <v>19837</v>
      </c>
    </row>
    <row r="6909" spans="1:14">
      <c r="A6909" s="500" t="s">
        <v>686</v>
      </c>
      <c r="B6909" s="500" t="s">
        <v>2858</v>
      </c>
      <c r="C6909" s="500" t="s">
        <v>2888</v>
      </c>
      <c r="D6909" s="500" t="s">
        <v>2889</v>
      </c>
      <c r="E6909" s="500" t="s">
        <v>11099</v>
      </c>
      <c r="F6909" s="500" t="s">
        <v>580</v>
      </c>
      <c r="G6909" s="500" t="s">
        <v>19838</v>
      </c>
      <c r="H6909" s="500" t="s">
        <v>11397</v>
      </c>
      <c r="I6909" s="500" t="s">
        <v>688</v>
      </c>
      <c r="J6909" s="500" t="s">
        <v>689</v>
      </c>
      <c r="K6909" s="500" t="s">
        <v>2306</v>
      </c>
      <c r="L6909" s="500" t="s">
        <v>27724</v>
      </c>
      <c r="M6909" s="500" t="s">
        <v>2307</v>
      </c>
      <c r="N6909" s="500" t="s">
        <v>19839</v>
      </c>
    </row>
    <row r="6910" spans="1:14">
      <c r="A6910" s="500" t="s">
        <v>686</v>
      </c>
      <c r="B6910" s="500" t="s">
        <v>2858</v>
      </c>
      <c r="C6910" s="500" t="s">
        <v>2888</v>
      </c>
      <c r="D6910" s="500" t="s">
        <v>2889</v>
      </c>
      <c r="E6910" s="500" t="s">
        <v>11099</v>
      </c>
      <c r="F6910" s="500" t="s">
        <v>580</v>
      </c>
      <c r="G6910" s="500" t="s">
        <v>19840</v>
      </c>
      <c r="H6910" s="500" t="s">
        <v>11397</v>
      </c>
      <c r="I6910" s="500" t="s">
        <v>688</v>
      </c>
      <c r="J6910" s="500" t="s">
        <v>689</v>
      </c>
      <c r="K6910" s="500" t="s">
        <v>2306</v>
      </c>
      <c r="L6910" s="500" t="s">
        <v>27724</v>
      </c>
      <c r="M6910" s="500" t="s">
        <v>2307</v>
      </c>
      <c r="N6910" s="500" t="s">
        <v>19841</v>
      </c>
    </row>
    <row r="6911" spans="1:14">
      <c r="A6911" s="500" t="s">
        <v>686</v>
      </c>
      <c r="B6911" s="500" t="s">
        <v>2858</v>
      </c>
      <c r="C6911" s="500" t="s">
        <v>2888</v>
      </c>
      <c r="D6911" s="500" t="s">
        <v>2889</v>
      </c>
      <c r="E6911" s="500" t="s">
        <v>11099</v>
      </c>
      <c r="F6911" s="500" t="s">
        <v>580</v>
      </c>
      <c r="G6911" s="500" t="s">
        <v>19842</v>
      </c>
      <c r="H6911" s="500" t="s">
        <v>18165</v>
      </c>
      <c r="I6911" s="500" t="s">
        <v>688</v>
      </c>
      <c r="J6911" s="500" t="s">
        <v>689</v>
      </c>
      <c r="K6911" s="500" t="s">
        <v>2306</v>
      </c>
      <c r="L6911" s="500" t="s">
        <v>27724</v>
      </c>
      <c r="M6911" s="500" t="s">
        <v>2307</v>
      </c>
      <c r="N6911" s="500" t="s">
        <v>19843</v>
      </c>
    </row>
    <row r="6912" spans="1:14">
      <c r="A6912" s="500" t="s">
        <v>686</v>
      </c>
      <c r="B6912" s="500" t="s">
        <v>2858</v>
      </c>
      <c r="C6912" s="500" t="s">
        <v>2888</v>
      </c>
      <c r="D6912" s="500" t="s">
        <v>2889</v>
      </c>
      <c r="E6912" s="500" t="s">
        <v>11099</v>
      </c>
      <c r="F6912" s="500" t="s">
        <v>580</v>
      </c>
      <c r="G6912" s="500" t="s">
        <v>19844</v>
      </c>
      <c r="H6912" s="500" t="s">
        <v>18165</v>
      </c>
      <c r="I6912" s="500" t="s">
        <v>688</v>
      </c>
      <c r="J6912" s="500" t="s">
        <v>689</v>
      </c>
      <c r="K6912" s="500" t="s">
        <v>2306</v>
      </c>
      <c r="L6912" s="500" t="s">
        <v>27724</v>
      </c>
      <c r="M6912" s="500" t="s">
        <v>2307</v>
      </c>
      <c r="N6912" s="500" t="s">
        <v>19845</v>
      </c>
    </row>
    <row r="6913" spans="1:14">
      <c r="A6913" s="500" t="s">
        <v>686</v>
      </c>
      <c r="B6913" s="500" t="s">
        <v>2858</v>
      </c>
      <c r="C6913" s="500" t="s">
        <v>2888</v>
      </c>
      <c r="D6913" s="500" t="s">
        <v>2889</v>
      </c>
      <c r="E6913" s="500" t="s">
        <v>11099</v>
      </c>
      <c r="F6913" s="500" t="s">
        <v>580</v>
      </c>
      <c r="G6913" s="500" t="s">
        <v>19846</v>
      </c>
      <c r="H6913" s="500" t="s">
        <v>3938</v>
      </c>
      <c r="I6913" s="500" t="s">
        <v>688</v>
      </c>
      <c r="J6913" s="500" t="s">
        <v>689</v>
      </c>
      <c r="K6913" s="500" t="s">
        <v>2306</v>
      </c>
      <c r="L6913" s="500" t="s">
        <v>27724</v>
      </c>
      <c r="M6913" s="500" t="s">
        <v>2307</v>
      </c>
      <c r="N6913" s="500" t="s">
        <v>19847</v>
      </c>
    </row>
    <row r="6914" spans="1:14">
      <c r="A6914" s="500" t="s">
        <v>686</v>
      </c>
      <c r="B6914" s="500" t="s">
        <v>2858</v>
      </c>
      <c r="C6914" s="500" t="s">
        <v>2888</v>
      </c>
      <c r="D6914" s="500" t="s">
        <v>2889</v>
      </c>
      <c r="E6914" s="500" t="s">
        <v>11099</v>
      </c>
      <c r="F6914" s="500" t="s">
        <v>580</v>
      </c>
      <c r="G6914" s="500" t="s">
        <v>19848</v>
      </c>
      <c r="H6914" s="500" t="s">
        <v>3938</v>
      </c>
      <c r="I6914" s="500" t="s">
        <v>688</v>
      </c>
      <c r="J6914" s="500" t="s">
        <v>689</v>
      </c>
      <c r="K6914" s="500" t="s">
        <v>2306</v>
      </c>
      <c r="L6914" s="500" t="s">
        <v>27724</v>
      </c>
      <c r="M6914" s="500" t="s">
        <v>2307</v>
      </c>
      <c r="N6914" s="500" t="s">
        <v>19849</v>
      </c>
    </row>
    <row r="6915" spans="1:14">
      <c r="A6915" s="500" t="s">
        <v>686</v>
      </c>
      <c r="B6915" s="500" t="s">
        <v>2858</v>
      </c>
      <c r="C6915" s="500" t="s">
        <v>2888</v>
      </c>
      <c r="D6915" s="500" t="s">
        <v>2889</v>
      </c>
      <c r="E6915" s="500" t="s">
        <v>11099</v>
      </c>
      <c r="F6915" s="500" t="s">
        <v>580</v>
      </c>
      <c r="G6915" s="500" t="s">
        <v>19850</v>
      </c>
      <c r="H6915" s="500" t="s">
        <v>11362</v>
      </c>
      <c r="I6915" s="500" t="s">
        <v>688</v>
      </c>
      <c r="J6915" s="500" t="s">
        <v>689</v>
      </c>
      <c r="K6915" s="500" t="s">
        <v>2306</v>
      </c>
      <c r="L6915" s="500" t="s">
        <v>27724</v>
      </c>
      <c r="M6915" s="500" t="s">
        <v>2307</v>
      </c>
      <c r="N6915" s="500" t="s">
        <v>19851</v>
      </c>
    </row>
    <row r="6916" spans="1:14">
      <c r="A6916" s="500" t="s">
        <v>686</v>
      </c>
      <c r="B6916" s="500" t="s">
        <v>2858</v>
      </c>
      <c r="C6916" s="500" t="s">
        <v>2888</v>
      </c>
      <c r="D6916" s="500" t="s">
        <v>2889</v>
      </c>
      <c r="E6916" s="500" t="s">
        <v>11099</v>
      </c>
      <c r="F6916" s="500" t="s">
        <v>580</v>
      </c>
      <c r="G6916" s="500" t="s">
        <v>19852</v>
      </c>
      <c r="H6916" s="500" t="s">
        <v>11362</v>
      </c>
      <c r="I6916" s="500" t="s">
        <v>688</v>
      </c>
      <c r="J6916" s="500" t="s">
        <v>689</v>
      </c>
      <c r="K6916" s="500" t="s">
        <v>2306</v>
      </c>
      <c r="L6916" s="500" t="s">
        <v>27724</v>
      </c>
      <c r="M6916" s="500" t="s">
        <v>2307</v>
      </c>
      <c r="N6916" s="500" t="s">
        <v>19853</v>
      </c>
    </row>
    <row r="6917" spans="1:14">
      <c r="A6917" s="500" t="s">
        <v>686</v>
      </c>
      <c r="B6917" s="500" t="s">
        <v>2858</v>
      </c>
      <c r="C6917" s="500" t="s">
        <v>2888</v>
      </c>
      <c r="D6917" s="500" t="s">
        <v>2889</v>
      </c>
      <c r="E6917" s="500" t="s">
        <v>11099</v>
      </c>
      <c r="F6917" s="500" t="s">
        <v>580</v>
      </c>
      <c r="G6917" s="500" t="s">
        <v>19854</v>
      </c>
      <c r="H6917" s="500" t="s">
        <v>19855</v>
      </c>
      <c r="I6917" s="500" t="s">
        <v>688</v>
      </c>
      <c r="J6917" s="500" t="s">
        <v>689</v>
      </c>
      <c r="K6917" s="500" t="s">
        <v>2306</v>
      </c>
      <c r="L6917" s="500" t="s">
        <v>27724</v>
      </c>
      <c r="M6917" s="500" t="s">
        <v>2307</v>
      </c>
      <c r="N6917" s="500" t="s">
        <v>19856</v>
      </c>
    </row>
    <row r="6918" spans="1:14">
      <c r="A6918" s="500" t="s">
        <v>686</v>
      </c>
      <c r="B6918" s="500" t="s">
        <v>2858</v>
      </c>
      <c r="C6918" s="500" t="s">
        <v>2888</v>
      </c>
      <c r="D6918" s="500" t="s">
        <v>2889</v>
      </c>
      <c r="E6918" s="500" t="s">
        <v>11099</v>
      </c>
      <c r="F6918" s="500" t="s">
        <v>580</v>
      </c>
      <c r="G6918" s="500" t="s">
        <v>19857</v>
      </c>
      <c r="H6918" s="500" t="s">
        <v>19855</v>
      </c>
      <c r="I6918" s="500" t="s">
        <v>688</v>
      </c>
      <c r="J6918" s="500" t="s">
        <v>689</v>
      </c>
      <c r="K6918" s="500" t="s">
        <v>2306</v>
      </c>
      <c r="L6918" s="500" t="s">
        <v>27724</v>
      </c>
      <c r="M6918" s="500" t="s">
        <v>2307</v>
      </c>
      <c r="N6918" s="500" t="s">
        <v>19858</v>
      </c>
    </row>
    <row r="6919" spans="1:14">
      <c r="A6919" s="500" t="s">
        <v>686</v>
      </c>
      <c r="B6919" s="500" t="s">
        <v>2858</v>
      </c>
      <c r="C6919" s="500" t="s">
        <v>2888</v>
      </c>
      <c r="D6919" s="500" t="s">
        <v>2889</v>
      </c>
      <c r="E6919" s="500" t="s">
        <v>11099</v>
      </c>
      <c r="F6919" s="500" t="s">
        <v>580</v>
      </c>
      <c r="G6919" s="500" t="s">
        <v>19859</v>
      </c>
      <c r="H6919" s="500" t="s">
        <v>19860</v>
      </c>
      <c r="I6919" s="500" t="s">
        <v>688</v>
      </c>
      <c r="J6919" s="500" t="s">
        <v>689</v>
      </c>
      <c r="K6919" s="500" t="s">
        <v>2306</v>
      </c>
      <c r="L6919" s="500" t="s">
        <v>27724</v>
      </c>
      <c r="M6919" s="500" t="s">
        <v>2307</v>
      </c>
      <c r="N6919" s="500" t="s">
        <v>19861</v>
      </c>
    </row>
    <row r="6920" spans="1:14">
      <c r="A6920" s="500" t="s">
        <v>686</v>
      </c>
      <c r="B6920" s="500" t="s">
        <v>2858</v>
      </c>
      <c r="C6920" s="500" t="s">
        <v>2888</v>
      </c>
      <c r="D6920" s="500" t="s">
        <v>2889</v>
      </c>
      <c r="E6920" s="500" t="s">
        <v>11099</v>
      </c>
      <c r="F6920" s="500" t="s">
        <v>580</v>
      </c>
      <c r="G6920" s="500" t="s">
        <v>19862</v>
      </c>
      <c r="H6920" s="500" t="s">
        <v>19860</v>
      </c>
      <c r="I6920" s="500" t="s">
        <v>688</v>
      </c>
      <c r="J6920" s="500" t="s">
        <v>689</v>
      </c>
      <c r="K6920" s="500" t="s">
        <v>2306</v>
      </c>
      <c r="L6920" s="500" t="s">
        <v>27724</v>
      </c>
      <c r="M6920" s="500" t="s">
        <v>2307</v>
      </c>
      <c r="N6920" s="500" t="s">
        <v>19863</v>
      </c>
    </row>
    <row r="6921" spans="1:14">
      <c r="A6921" s="500" t="s">
        <v>686</v>
      </c>
      <c r="B6921" s="500" t="s">
        <v>2858</v>
      </c>
      <c r="C6921" s="500" t="s">
        <v>2888</v>
      </c>
      <c r="D6921" s="500" t="s">
        <v>2889</v>
      </c>
      <c r="E6921" s="500" t="s">
        <v>11099</v>
      </c>
      <c r="F6921" s="500" t="s">
        <v>580</v>
      </c>
      <c r="G6921" s="500" t="s">
        <v>19864</v>
      </c>
      <c r="H6921" s="500" t="s">
        <v>19865</v>
      </c>
      <c r="I6921" s="500" t="s">
        <v>688</v>
      </c>
      <c r="J6921" s="500" t="s">
        <v>689</v>
      </c>
      <c r="K6921" s="500" t="s">
        <v>2306</v>
      </c>
      <c r="L6921" s="500" t="s">
        <v>27724</v>
      </c>
      <c r="M6921" s="500" t="s">
        <v>2307</v>
      </c>
      <c r="N6921" s="500" t="s">
        <v>19866</v>
      </c>
    </row>
    <row r="6922" spans="1:14">
      <c r="A6922" s="500" t="s">
        <v>686</v>
      </c>
      <c r="B6922" s="500" t="s">
        <v>2858</v>
      </c>
      <c r="C6922" s="500" t="s">
        <v>2888</v>
      </c>
      <c r="D6922" s="500" t="s">
        <v>2889</v>
      </c>
      <c r="E6922" s="500" t="s">
        <v>11099</v>
      </c>
      <c r="F6922" s="500" t="s">
        <v>580</v>
      </c>
      <c r="G6922" s="500" t="s">
        <v>19867</v>
      </c>
      <c r="H6922" s="500" t="s">
        <v>19865</v>
      </c>
      <c r="I6922" s="500" t="s">
        <v>688</v>
      </c>
      <c r="J6922" s="500" t="s">
        <v>689</v>
      </c>
      <c r="K6922" s="500" t="s">
        <v>2306</v>
      </c>
      <c r="L6922" s="500" t="s">
        <v>27724</v>
      </c>
      <c r="M6922" s="500" t="s">
        <v>2307</v>
      </c>
      <c r="N6922" s="500" t="s">
        <v>19868</v>
      </c>
    </row>
    <row r="6923" spans="1:14">
      <c r="A6923" s="500" t="s">
        <v>686</v>
      </c>
      <c r="B6923" s="500" t="s">
        <v>2858</v>
      </c>
      <c r="C6923" s="500" t="s">
        <v>2888</v>
      </c>
      <c r="D6923" s="500" t="s">
        <v>2889</v>
      </c>
      <c r="E6923" s="500" t="s">
        <v>11099</v>
      </c>
      <c r="F6923" s="500" t="s">
        <v>580</v>
      </c>
      <c r="G6923" s="500" t="s">
        <v>19869</v>
      </c>
      <c r="H6923" s="500" t="s">
        <v>19870</v>
      </c>
      <c r="I6923" s="500" t="s">
        <v>688</v>
      </c>
      <c r="J6923" s="500" t="s">
        <v>689</v>
      </c>
      <c r="K6923" s="500" t="s">
        <v>2306</v>
      </c>
      <c r="L6923" s="500" t="s">
        <v>27724</v>
      </c>
      <c r="M6923" s="500" t="s">
        <v>2307</v>
      </c>
      <c r="N6923" s="500" t="s">
        <v>19871</v>
      </c>
    </row>
    <row r="6924" spans="1:14">
      <c r="A6924" s="500" t="s">
        <v>686</v>
      </c>
      <c r="B6924" s="500" t="s">
        <v>2858</v>
      </c>
      <c r="C6924" s="500" t="s">
        <v>2888</v>
      </c>
      <c r="D6924" s="500" t="s">
        <v>2889</v>
      </c>
      <c r="E6924" s="500" t="s">
        <v>11099</v>
      </c>
      <c r="F6924" s="500" t="s">
        <v>580</v>
      </c>
      <c r="G6924" s="500" t="s">
        <v>19872</v>
      </c>
      <c r="H6924" s="500" t="s">
        <v>19870</v>
      </c>
      <c r="I6924" s="500" t="s">
        <v>688</v>
      </c>
      <c r="J6924" s="500" t="s">
        <v>689</v>
      </c>
      <c r="K6924" s="500" t="s">
        <v>2306</v>
      </c>
      <c r="L6924" s="500" t="s">
        <v>27724</v>
      </c>
      <c r="M6924" s="500" t="s">
        <v>2307</v>
      </c>
      <c r="N6924" s="500" t="s">
        <v>19873</v>
      </c>
    </row>
    <row r="6925" spans="1:14">
      <c r="A6925" s="500" t="s">
        <v>686</v>
      </c>
      <c r="B6925" s="500" t="s">
        <v>2858</v>
      </c>
      <c r="C6925" s="500" t="s">
        <v>2888</v>
      </c>
      <c r="D6925" s="500" t="s">
        <v>2889</v>
      </c>
      <c r="E6925" s="500" t="s">
        <v>11099</v>
      </c>
      <c r="F6925" s="500" t="s">
        <v>580</v>
      </c>
      <c r="G6925" s="500" t="s">
        <v>19874</v>
      </c>
      <c r="H6925" s="500" t="s">
        <v>7078</v>
      </c>
      <c r="I6925" s="500" t="s">
        <v>688</v>
      </c>
      <c r="J6925" s="500" t="s">
        <v>689</v>
      </c>
      <c r="K6925" s="500" t="s">
        <v>2306</v>
      </c>
      <c r="L6925" s="500" t="s">
        <v>27724</v>
      </c>
      <c r="M6925" s="500" t="s">
        <v>2307</v>
      </c>
      <c r="N6925" s="500" t="s">
        <v>19875</v>
      </c>
    </row>
    <row r="6926" spans="1:14">
      <c r="A6926" s="500" t="s">
        <v>686</v>
      </c>
      <c r="B6926" s="500" t="s">
        <v>2858</v>
      </c>
      <c r="C6926" s="500" t="s">
        <v>2888</v>
      </c>
      <c r="D6926" s="500" t="s">
        <v>2889</v>
      </c>
      <c r="E6926" s="500" t="s">
        <v>11099</v>
      </c>
      <c r="F6926" s="500" t="s">
        <v>580</v>
      </c>
      <c r="G6926" s="500" t="s">
        <v>19876</v>
      </c>
      <c r="H6926" s="500" t="s">
        <v>7078</v>
      </c>
      <c r="I6926" s="500" t="s">
        <v>688</v>
      </c>
      <c r="J6926" s="500" t="s">
        <v>689</v>
      </c>
      <c r="K6926" s="500" t="s">
        <v>2306</v>
      </c>
      <c r="L6926" s="500" t="s">
        <v>27724</v>
      </c>
      <c r="M6926" s="500" t="s">
        <v>2307</v>
      </c>
      <c r="N6926" s="500" t="s">
        <v>19877</v>
      </c>
    </row>
    <row r="6927" spans="1:14">
      <c r="A6927" s="500" t="s">
        <v>686</v>
      </c>
      <c r="B6927" s="500" t="s">
        <v>2858</v>
      </c>
      <c r="C6927" s="500" t="s">
        <v>2888</v>
      </c>
      <c r="D6927" s="500" t="s">
        <v>2889</v>
      </c>
      <c r="E6927" s="500" t="s">
        <v>11099</v>
      </c>
      <c r="F6927" s="500" t="s">
        <v>580</v>
      </c>
      <c r="G6927" s="500" t="s">
        <v>19878</v>
      </c>
      <c r="H6927" s="500" t="s">
        <v>16906</v>
      </c>
      <c r="I6927" s="500" t="s">
        <v>688</v>
      </c>
      <c r="J6927" s="500" t="s">
        <v>689</v>
      </c>
      <c r="K6927" s="500" t="s">
        <v>2306</v>
      </c>
      <c r="L6927" s="500" t="s">
        <v>27724</v>
      </c>
      <c r="M6927" s="500" t="s">
        <v>2307</v>
      </c>
      <c r="N6927" s="500" t="s">
        <v>19879</v>
      </c>
    </row>
    <row r="6928" spans="1:14">
      <c r="A6928" s="500" t="s">
        <v>686</v>
      </c>
      <c r="B6928" s="500" t="s">
        <v>2858</v>
      </c>
      <c r="C6928" s="500" t="s">
        <v>2888</v>
      </c>
      <c r="D6928" s="500" t="s">
        <v>2889</v>
      </c>
      <c r="E6928" s="500" t="s">
        <v>11099</v>
      </c>
      <c r="F6928" s="500" t="s">
        <v>580</v>
      </c>
      <c r="G6928" s="500" t="s">
        <v>19880</v>
      </c>
      <c r="H6928" s="500" t="s">
        <v>16906</v>
      </c>
      <c r="I6928" s="500" t="s">
        <v>688</v>
      </c>
      <c r="J6928" s="500" t="s">
        <v>689</v>
      </c>
      <c r="K6928" s="500" t="s">
        <v>2306</v>
      </c>
      <c r="L6928" s="500" t="s">
        <v>27724</v>
      </c>
      <c r="M6928" s="500" t="s">
        <v>2307</v>
      </c>
      <c r="N6928" s="500" t="s">
        <v>19881</v>
      </c>
    </row>
    <row r="6929" spans="1:14">
      <c r="A6929" s="500" t="s">
        <v>686</v>
      </c>
      <c r="B6929" s="500" t="s">
        <v>2858</v>
      </c>
      <c r="C6929" s="500" t="s">
        <v>2888</v>
      </c>
      <c r="D6929" s="500" t="s">
        <v>2889</v>
      </c>
      <c r="E6929" s="500" t="s">
        <v>11099</v>
      </c>
      <c r="F6929" s="500" t="s">
        <v>580</v>
      </c>
      <c r="G6929" s="500" t="s">
        <v>19882</v>
      </c>
      <c r="H6929" s="500" t="s">
        <v>19883</v>
      </c>
      <c r="I6929" s="500" t="s">
        <v>688</v>
      </c>
      <c r="J6929" s="500" t="s">
        <v>689</v>
      </c>
      <c r="K6929" s="500" t="s">
        <v>2306</v>
      </c>
      <c r="L6929" s="500" t="s">
        <v>27724</v>
      </c>
      <c r="M6929" s="500" t="s">
        <v>2307</v>
      </c>
      <c r="N6929" s="500" t="s">
        <v>19884</v>
      </c>
    </row>
    <row r="6930" spans="1:14">
      <c r="A6930" s="500" t="s">
        <v>686</v>
      </c>
      <c r="B6930" s="500" t="s">
        <v>2858</v>
      </c>
      <c r="C6930" s="500" t="s">
        <v>2888</v>
      </c>
      <c r="D6930" s="500" t="s">
        <v>2889</v>
      </c>
      <c r="E6930" s="500" t="s">
        <v>11099</v>
      </c>
      <c r="F6930" s="500" t="s">
        <v>580</v>
      </c>
      <c r="G6930" s="500" t="s">
        <v>19885</v>
      </c>
      <c r="H6930" s="500" t="s">
        <v>19883</v>
      </c>
      <c r="I6930" s="500" t="s">
        <v>688</v>
      </c>
      <c r="J6930" s="500" t="s">
        <v>689</v>
      </c>
      <c r="K6930" s="500" t="s">
        <v>2306</v>
      </c>
      <c r="L6930" s="500" t="s">
        <v>27724</v>
      </c>
      <c r="M6930" s="500" t="s">
        <v>2307</v>
      </c>
      <c r="N6930" s="500" t="s">
        <v>19886</v>
      </c>
    </row>
    <row r="6931" spans="1:14">
      <c r="A6931" s="500" t="s">
        <v>686</v>
      </c>
      <c r="B6931" s="500" t="s">
        <v>2858</v>
      </c>
      <c r="C6931" s="500" t="s">
        <v>2888</v>
      </c>
      <c r="D6931" s="500" t="s">
        <v>2889</v>
      </c>
      <c r="E6931" s="500" t="s">
        <v>11099</v>
      </c>
      <c r="F6931" s="500" t="s">
        <v>580</v>
      </c>
      <c r="G6931" s="500" t="s">
        <v>19887</v>
      </c>
      <c r="H6931" s="500" t="s">
        <v>19888</v>
      </c>
      <c r="I6931" s="500" t="s">
        <v>688</v>
      </c>
      <c r="J6931" s="500" t="s">
        <v>689</v>
      </c>
      <c r="K6931" s="500" t="s">
        <v>2306</v>
      </c>
      <c r="L6931" s="500" t="s">
        <v>27724</v>
      </c>
      <c r="M6931" s="500" t="s">
        <v>2307</v>
      </c>
      <c r="N6931" s="500" t="s">
        <v>19889</v>
      </c>
    </row>
    <row r="6932" spans="1:14">
      <c r="A6932" s="500" t="s">
        <v>686</v>
      </c>
      <c r="B6932" s="500" t="s">
        <v>2858</v>
      </c>
      <c r="C6932" s="500" t="s">
        <v>2888</v>
      </c>
      <c r="D6932" s="500" t="s">
        <v>2889</v>
      </c>
      <c r="E6932" s="500" t="s">
        <v>11099</v>
      </c>
      <c r="F6932" s="500" t="s">
        <v>580</v>
      </c>
      <c r="G6932" s="500" t="s">
        <v>19890</v>
      </c>
      <c r="H6932" s="500" t="s">
        <v>19888</v>
      </c>
      <c r="I6932" s="500" t="s">
        <v>688</v>
      </c>
      <c r="J6932" s="500" t="s">
        <v>689</v>
      </c>
      <c r="K6932" s="500" t="s">
        <v>2306</v>
      </c>
      <c r="L6932" s="500" t="s">
        <v>27724</v>
      </c>
      <c r="M6932" s="500" t="s">
        <v>2307</v>
      </c>
      <c r="N6932" s="500" t="s">
        <v>19891</v>
      </c>
    </row>
    <row r="6933" spans="1:14">
      <c r="A6933" s="500" t="s">
        <v>686</v>
      </c>
      <c r="B6933" s="500" t="s">
        <v>2858</v>
      </c>
      <c r="C6933" s="500" t="s">
        <v>2888</v>
      </c>
      <c r="D6933" s="500" t="s">
        <v>2889</v>
      </c>
      <c r="E6933" s="500" t="s">
        <v>11099</v>
      </c>
      <c r="F6933" s="500" t="s">
        <v>580</v>
      </c>
      <c r="G6933" s="500" t="s">
        <v>11792</v>
      </c>
      <c r="H6933" s="500" t="s">
        <v>6947</v>
      </c>
      <c r="I6933" s="500" t="s">
        <v>688</v>
      </c>
      <c r="J6933" s="500" t="s">
        <v>689</v>
      </c>
      <c r="K6933" s="500" t="s">
        <v>2306</v>
      </c>
      <c r="L6933" s="500" t="s">
        <v>27725</v>
      </c>
      <c r="M6933" s="500" t="s">
        <v>2307</v>
      </c>
      <c r="N6933" s="500" t="s">
        <v>11793</v>
      </c>
    </row>
    <row r="6934" spans="1:14">
      <c r="A6934" s="500" t="s">
        <v>686</v>
      </c>
      <c r="B6934" s="500" t="s">
        <v>2858</v>
      </c>
      <c r="C6934" s="500" t="s">
        <v>2888</v>
      </c>
      <c r="D6934" s="500" t="s">
        <v>2889</v>
      </c>
      <c r="E6934" s="500" t="s">
        <v>11099</v>
      </c>
      <c r="F6934" s="500" t="s">
        <v>580</v>
      </c>
      <c r="G6934" s="500" t="s">
        <v>11794</v>
      </c>
      <c r="H6934" s="500" t="s">
        <v>2954</v>
      </c>
      <c r="I6934" s="500" t="s">
        <v>688</v>
      </c>
      <c r="J6934" s="500" t="s">
        <v>689</v>
      </c>
      <c r="K6934" s="500" t="s">
        <v>2306</v>
      </c>
      <c r="L6934" s="500" t="s">
        <v>27725</v>
      </c>
      <c r="M6934" s="500" t="s">
        <v>2307</v>
      </c>
      <c r="N6934" s="500" t="s">
        <v>11795</v>
      </c>
    </row>
    <row r="6935" spans="1:14">
      <c r="A6935" s="500" t="s">
        <v>686</v>
      </c>
      <c r="B6935" s="500" t="s">
        <v>2858</v>
      </c>
      <c r="C6935" s="500" t="s">
        <v>2888</v>
      </c>
      <c r="D6935" s="500" t="s">
        <v>2889</v>
      </c>
      <c r="E6935" s="500" t="s">
        <v>11099</v>
      </c>
      <c r="F6935" s="500" t="s">
        <v>580</v>
      </c>
      <c r="G6935" s="500" t="s">
        <v>11797</v>
      </c>
      <c r="H6935" s="500" t="s">
        <v>11790</v>
      </c>
      <c r="I6935" s="500" t="s">
        <v>688</v>
      </c>
      <c r="J6935" s="500" t="s">
        <v>689</v>
      </c>
      <c r="K6935" s="500" t="s">
        <v>2306</v>
      </c>
      <c r="L6935" s="500" t="s">
        <v>27725</v>
      </c>
      <c r="M6935" s="500" t="s">
        <v>2307</v>
      </c>
      <c r="N6935" s="500" t="s">
        <v>11799</v>
      </c>
    </row>
    <row r="6936" spans="1:14">
      <c r="A6936" s="500" t="s">
        <v>686</v>
      </c>
      <c r="B6936" s="500" t="s">
        <v>2858</v>
      </c>
      <c r="C6936" s="500" t="s">
        <v>2888</v>
      </c>
      <c r="D6936" s="500" t="s">
        <v>2889</v>
      </c>
      <c r="E6936" s="500" t="s">
        <v>11099</v>
      </c>
      <c r="F6936" s="500" t="s">
        <v>580</v>
      </c>
      <c r="G6936" s="500" t="s">
        <v>2305</v>
      </c>
      <c r="H6936" s="500" t="s">
        <v>2945</v>
      </c>
      <c r="I6936" s="500" t="s">
        <v>688</v>
      </c>
      <c r="J6936" s="500" t="s">
        <v>689</v>
      </c>
      <c r="K6936" s="500" t="s">
        <v>2306</v>
      </c>
      <c r="L6936" s="500" t="s">
        <v>6915</v>
      </c>
      <c r="M6936" s="500" t="s">
        <v>3740</v>
      </c>
      <c r="N6936" s="500" t="s">
        <v>6886</v>
      </c>
    </row>
    <row r="6937" spans="1:14">
      <c r="A6937" s="500" t="s">
        <v>686</v>
      </c>
      <c r="B6937" s="500" t="s">
        <v>2858</v>
      </c>
      <c r="C6937" s="500" t="s">
        <v>2888</v>
      </c>
      <c r="D6937" s="500" t="s">
        <v>2889</v>
      </c>
      <c r="E6937" s="500" t="s">
        <v>11099</v>
      </c>
      <c r="F6937" s="500" t="s">
        <v>580</v>
      </c>
      <c r="G6937" s="500" t="s">
        <v>11806</v>
      </c>
      <c r="H6937" s="500" t="s">
        <v>6947</v>
      </c>
      <c r="I6937" s="500" t="s">
        <v>688</v>
      </c>
      <c r="J6937" s="500" t="s">
        <v>689</v>
      </c>
      <c r="K6937" s="500" t="s">
        <v>2306</v>
      </c>
      <c r="L6937" s="500" t="s">
        <v>27725</v>
      </c>
      <c r="M6937" s="500" t="s">
        <v>2307</v>
      </c>
      <c r="N6937" s="500" t="s">
        <v>11807</v>
      </c>
    </row>
    <row r="6938" spans="1:14">
      <c r="A6938" s="500" t="s">
        <v>686</v>
      </c>
      <c r="B6938" s="500" t="s">
        <v>2858</v>
      </c>
      <c r="C6938" s="500" t="s">
        <v>2888</v>
      </c>
      <c r="D6938" s="500" t="s">
        <v>2889</v>
      </c>
      <c r="E6938" s="500" t="s">
        <v>11099</v>
      </c>
      <c r="F6938" s="500" t="s">
        <v>580</v>
      </c>
      <c r="G6938" s="500" t="s">
        <v>11808</v>
      </c>
      <c r="H6938" s="500" t="s">
        <v>2954</v>
      </c>
      <c r="I6938" s="500" t="s">
        <v>688</v>
      </c>
      <c r="J6938" s="500" t="s">
        <v>689</v>
      </c>
      <c r="K6938" s="500" t="s">
        <v>2306</v>
      </c>
      <c r="L6938" s="500" t="s">
        <v>27725</v>
      </c>
      <c r="M6938" s="500" t="s">
        <v>2307</v>
      </c>
      <c r="N6938" s="500" t="s">
        <v>11809</v>
      </c>
    </row>
    <row r="6939" spans="1:14">
      <c r="A6939" s="500" t="s">
        <v>686</v>
      </c>
      <c r="B6939" s="500" t="s">
        <v>2858</v>
      </c>
      <c r="C6939" s="500" t="s">
        <v>2888</v>
      </c>
      <c r="D6939" s="500" t="s">
        <v>2889</v>
      </c>
      <c r="E6939" s="500" t="s">
        <v>11099</v>
      </c>
      <c r="F6939" s="500" t="s">
        <v>580</v>
      </c>
      <c r="G6939" s="500" t="s">
        <v>11810</v>
      </c>
      <c r="H6939" s="500" t="s">
        <v>11790</v>
      </c>
      <c r="I6939" s="500" t="s">
        <v>688</v>
      </c>
      <c r="J6939" s="500" t="s">
        <v>689</v>
      </c>
      <c r="K6939" s="500" t="s">
        <v>2306</v>
      </c>
      <c r="L6939" s="500" t="s">
        <v>27725</v>
      </c>
      <c r="M6939" s="500" t="s">
        <v>2307</v>
      </c>
      <c r="N6939" s="500" t="s">
        <v>11811</v>
      </c>
    </row>
    <row r="6940" spans="1:14">
      <c r="A6940" s="500" t="s">
        <v>686</v>
      </c>
      <c r="B6940" s="500" t="s">
        <v>2858</v>
      </c>
      <c r="C6940" s="500" t="s">
        <v>2888</v>
      </c>
      <c r="D6940" s="500" t="s">
        <v>2889</v>
      </c>
      <c r="E6940" s="500" t="s">
        <v>11099</v>
      </c>
      <c r="F6940" s="500" t="s">
        <v>580</v>
      </c>
      <c r="G6940" s="500" t="s">
        <v>19892</v>
      </c>
      <c r="H6940" s="500" t="s">
        <v>15280</v>
      </c>
      <c r="I6940" s="500" t="s">
        <v>688</v>
      </c>
      <c r="J6940" s="500" t="s">
        <v>689</v>
      </c>
      <c r="K6940" s="500" t="s">
        <v>2306</v>
      </c>
      <c r="L6940" s="500" t="s">
        <v>27724</v>
      </c>
      <c r="M6940" s="500" t="s">
        <v>2307</v>
      </c>
      <c r="N6940" s="500" t="s">
        <v>19893</v>
      </c>
    </row>
    <row r="6941" spans="1:14">
      <c r="A6941" s="500" t="s">
        <v>686</v>
      </c>
      <c r="B6941" s="500" t="s">
        <v>2858</v>
      </c>
      <c r="C6941" s="500" t="s">
        <v>2888</v>
      </c>
      <c r="D6941" s="500" t="s">
        <v>2889</v>
      </c>
      <c r="E6941" s="500" t="s">
        <v>11099</v>
      </c>
      <c r="F6941" s="500" t="s">
        <v>580</v>
      </c>
      <c r="G6941" s="500" t="s">
        <v>19894</v>
      </c>
      <c r="H6941" s="500" t="s">
        <v>15280</v>
      </c>
      <c r="I6941" s="500" t="s">
        <v>688</v>
      </c>
      <c r="J6941" s="500" t="s">
        <v>689</v>
      </c>
      <c r="K6941" s="500" t="s">
        <v>2306</v>
      </c>
      <c r="L6941" s="500" t="s">
        <v>27724</v>
      </c>
      <c r="M6941" s="500" t="s">
        <v>2307</v>
      </c>
      <c r="N6941" s="500" t="s">
        <v>19895</v>
      </c>
    </row>
    <row r="6942" spans="1:14">
      <c r="A6942" s="500" t="s">
        <v>686</v>
      </c>
      <c r="B6942" s="500" t="s">
        <v>2858</v>
      </c>
      <c r="C6942" s="500" t="s">
        <v>2888</v>
      </c>
      <c r="D6942" s="500" t="s">
        <v>2889</v>
      </c>
      <c r="E6942" s="500" t="s">
        <v>11099</v>
      </c>
      <c r="F6942" s="500" t="s">
        <v>580</v>
      </c>
      <c r="G6942" s="500" t="s">
        <v>19896</v>
      </c>
      <c r="H6942" s="500" t="s">
        <v>11864</v>
      </c>
      <c r="I6942" s="500" t="s">
        <v>688</v>
      </c>
      <c r="J6942" s="500" t="s">
        <v>689</v>
      </c>
      <c r="K6942" s="500" t="s">
        <v>2306</v>
      </c>
      <c r="L6942" s="500" t="s">
        <v>27724</v>
      </c>
      <c r="M6942" s="500" t="s">
        <v>2307</v>
      </c>
      <c r="N6942" s="500" t="s">
        <v>19897</v>
      </c>
    </row>
    <row r="6943" spans="1:14">
      <c r="A6943" s="500" t="s">
        <v>686</v>
      </c>
      <c r="B6943" s="500" t="s">
        <v>2858</v>
      </c>
      <c r="C6943" s="500" t="s">
        <v>2888</v>
      </c>
      <c r="D6943" s="500" t="s">
        <v>2889</v>
      </c>
      <c r="E6943" s="500" t="s">
        <v>11099</v>
      </c>
      <c r="F6943" s="500" t="s">
        <v>580</v>
      </c>
      <c r="G6943" s="500" t="s">
        <v>19898</v>
      </c>
      <c r="H6943" s="500" t="s">
        <v>11864</v>
      </c>
      <c r="I6943" s="500" t="s">
        <v>688</v>
      </c>
      <c r="J6943" s="500" t="s">
        <v>689</v>
      </c>
      <c r="K6943" s="500" t="s">
        <v>2306</v>
      </c>
      <c r="L6943" s="500" t="s">
        <v>27724</v>
      </c>
      <c r="M6943" s="500" t="s">
        <v>2307</v>
      </c>
      <c r="N6943" s="500" t="s">
        <v>19899</v>
      </c>
    </row>
    <row r="6944" spans="1:14">
      <c r="A6944" s="500" t="s">
        <v>686</v>
      </c>
      <c r="B6944" s="500" t="s">
        <v>2858</v>
      </c>
      <c r="C6944" s="500" t="s">
        <v>2888</v>
      </c>
      <c r="D6944" s="500" t="s">
        <v>2889</v>
      </c>
      <c r="E6944" s="500" t="s">
        <v>11099</v>
      </c>
      <c r="F6944" s="500" t="s">
        <v>580</v>
      </c>
      <c r="G6944" s="500" t="s">
        <v>19900</v>
      </c>
      <c r="H6944" s="500" t="s">
        <v>11338</v>
      </c>
      <c r="I6944" s="500" t="s">
        <v>688</v>
      </c>
      <c r="J6944" s="500" t="s">
        <v>689</v>
      </c>
      <c r="K6944" s="500" t="s">
        <v>2306</v>
      </c>
      <c r="L6944" s="500" t="s">
        <v>27724</v>
      </c>
      <c r="M6944" s="500" t="s">
        <v>2307</v>
      </c>
      <c r="N6944" s="500" t="s">
        <v>19901</v>
      </c>
    </row>
    <row r="6945" spans="1:14">
      <c r="A6945" s="500" t="s">
        <v>686</v>
      </c>
      <c r="B6945" s="500" t="s">
        <v>2858</v>
      </c>
      <c r="C6945" s="500" t="s">
        <v>2888</v>
      </c>
      <c r="D6945" s="500" t="s">
        <v>2889</v>
      </c>
      <c r="E6945" s="500" t="s">
        <v>11099</v>
      </c>
      <c r="F6945" s="500" t="s">
        <v>580</v>
      </c>
      <c r="G6945" s="500" t="s">
        <v>19902</v>
      </c>
      <c r="H6945" s="500" t="s">
        <v>11338</v>
      </c>
      <c r="I6945" s="500" t="s">
        <v>688</v>
      </c>
      <c r="J6945" s="500" t="s">
        <v>689</v>
      </c>
      <c r="K6945" s="500" t="s">
        <v>2306</v>
      </c>
      <c r="L6945" s="500" t="s">
        <v>27724</v>
      </c>
      <c r="M6945" s="500" t="s">
        <v>2307</v>
      </c>
      <c r="N6945" s="500" t="s">
        <v>19903</v>
      </c>
    </row>
    <row r="6946" spans="1:14">
      <c r="A6946" s="500" t="s">
        <v>686</v>
      </c>
      <c r="B6946" s="500" t="s">
        <v>2858</v>
      </c>
      <c r="C6946" s="500" t="s">
        <v>2888</v>
      </c>
      <c r="D6946" s="500" t="s">
        <v>2889</v>
      </c>
      <c r="E6946" s="500" t="s">
        <v>11099</v>
      </c>
      <c r="F6946" s="500" t="s">
        <v>580</v>
      </c>
      <c r="G6946" s="500" t="s">
        <v>19904</v>
      </c>
      <c r="H6946" s="500" t="s">
        <v>15408</v>
      </c>
      <c r="I6946" s="500" t="s">
        <v>688</v>
      </c>
      <c r="J6946" s="500" t="s">
        <v>689</v>
      </c>
      <c r="K6946" s="500" t="s">
        <v>2306</v>
      </c>
      <c r="L6946" s="500" t="s">
        <v>27724</v>
      </c>
      <c r="M6946" s="500" t="s">
        <v>2307</v>
      </c>
      <c r="N6946" s="500" t="s">
        <v>19905</v>
      </c>
    </row>
    <row r="6947" spans="1:14">
      <c r="A6947" s="500" t="s">
        <v>686</v>
      </c>
      <c r="B6947" s="500" t="s">
        <v>2858</v>
      </c>
      <c r="C6947" s="500" t="s">
        <v>2888</v>
      </c>
      <c r="D6947" s="500" t="s">
        <v>2889</v>
      </c>
      <c r="E6947" s="500" t="s">
        <v>11099</v>
      </c>
      <c r="F6947" s="500" t="s">
        <v>580</v>
      </c>
      <c r="G6947" s="500" t="s">
        <v>19906</v>
      </c>
      <c r="H6947" s="500" t="s">
        <v>15408</v>
      </c>
      <c r="I6947" s="500" t="s">
        <v>688</v>
      </c>
      <c r="J6947" s="500" t="s">
        <v>689</v>
      </c>
      <c r="K6947" s="500" t="s">
        <v>2306</v>
      </c>
      <c r="L6947" s="500" t="s">
        <v>27724</v>
      </c>
      <c r="M6947" s="500" t="s">
        <v>2307</v>
      </c>
      <c r="N6947" s="500" t="s">
        <v>19907</v>
      </c>
    </row>
    <row r="6948" spans="1:14">
      <c r="A6948" s="500" t="s">
        <v>686</v>
      </c>
      <c r="B6948" s="500" t="s">
        <v>2858</v>
      </c>
      <c r="C6948" s="500" t="s">
        <v>2888</v>
      </c>
      <c r="D6948" s="500" t="s">
        <v>2889</v>
      </c>
      <c r="E6948" s="500" t="s">
        <v>11099</v>
      </c>
      <c r="F6948" s="500" t="s">
        <v>580</v>
      </c>
      <c r="G6948" s="500" t="s">
        <v>19908</v>
      </c>
      <c r="H6948" s="500" t="s">
        <v>19909</v>
      </c>
      <c r="I6948" s="500" t="s">
        <v>688</v>
      </c>
      <c r="J6948" s="500" t="s">
        <v>689</v>
      </c>
      <c r="K6948" s="500" t="s">
        <v>2306</v>
      </c>
      <c r="L6948" s="500" t="s">
        <v>27724</v>
      </c>
      <c r="M6948" s="500" t="s">
        <v>2307</v>
      </c>
      <c r="N6948" s="500" t="s">
        <v>19910</v>
      </c>
    </row>
    <row r="6949" spans="1:14">
      <c r="A6949" s="500" t="s">
        <v>686</v>
      </c>
      <c r="B6949" s="500" t="s">
        <v>2858</v>
      </c>
      <c r="C6949" s="500" t="s">
        <v>2888</v>
      </c>
      <c r="D6949" s="500" t="s">
        <v>2889</v>
      </c>
      <c r="E6949" s="500" t="s">
        <v>11099</v>
      </c>
      <c r="F6949" s="500" t="s">
        <v>580</v>
      </c>
      <c r="G6949" s="500" t="s">
        <v>19911</v>
      </c>
      <c r="H6949" s="500" t="s">
        <v>19909</v>
      </c>
      <c r="I6949" s="500" t="s">
        <v>688</v>
      </c>
      <c r="J6949" s="500" t="s">
        <v>689</v>
      </c>
      <c r="K6949" s="500" t="s">
        <v>2306</v>
      </c>
      <c r="L6949" s="500" t="s">
        <v>27724</v>
      </c>
      <c r="M6949" s="500" t="s">
        <v>2307</v>
      </c>
      <c r="N6949" s="500" t="s">
        <v>19912</v>
      </c>
    </row>
    <row r="6950" spans="1:14">
      <c r="A6950" s="500" t="s">
        <v>686</v>
      </c>
      <c r="B6950" s="500" t="s">
        <v>2858</v>
      </c>
      <c r="C6950" s="500" t="s">
        <v>2888</v>
      </c>
      <c r="D6950" s="500" t="s">
        <v>2889</v>
      </c>
      <c r="E6950" s="500" t="s">
        <v>11099</v>
      </c>
      <c r="F6950" s="500" t="s">
        <v>580</v>
      </c>
      <c r="G6950" s="500" t="s">
        <v>19913</v>
      </c>
      <c r="H6950" s="500" t="s">
        <v>3837</v>
      </c>
      <c r="I6950" s="500" t="s">
        <v>688</v>
      </c>
      <c r="J6950" s="500" t="s">
        <v>689</v>
      </c>
      <c r="K6950" s="500" t="s">
        <v>2306</v>
      </c>
      <c r="L6950" s="500" t="s">
        <v>27724</v>
      </c>
      <c r="M6950" s="500" t="s">
        <v>2307</v>
      </c>
      <c r="N6950" s="500" t="s">
        <v>19914</v>
      </c>
    </row>
    <row r="6951" spans="1:14">
      <c r="A6951" s="500" t="s">
        <v>686</v>
      </c>
      <c r="B6951" s="500" t="s">
        <v>2858</v>
      </c>
      <c r="C6951" s="500" t="s">
        <v>2888</v>
      </c>
      <c r="D6951" s="500" t="s">
        <v>2889</v>
      </c>
      <c r="E6951" s="500" t="s">
        <v>11099</v>
      </c>
      <c r="F6951" s="500" t="s">
        <v>580</v>
      </c>
      <c r="G6951" s="500" t="s">
        <v>19915</v>
      </c>
      <c r="H6951" s="500" t="s">
        <v>3837</v>
      </c>
      <c r="I6951" s="500" t="s">
        <v>688</v>
      </c>
      <c r="J6951" s="500" t="s">
        <v>689</v>
      </c>
      <c r="K6951" s="500" t="s">
        <v>2306</v>
      </c>
      <c r="L6951" s="500" t="s">
        <v>27724</v>
      </c>
      <c r="M6951" s="500" t="s">
        <v>2307</v>
      </c>
      <c r="N6951" s="500" t="s">
        <v>19916</v>
      </c>
    </row>
    <row r="6952" spans="1:14">
      <c r="A6952" s="500" t="s">
        <v>686</v>
      </c>
      <c r="B6952" s="500" t="s">
        <v>2858</v>
      </c>
      <c r="C6952" s="500" t="s">
        <v>2888</v>
      </c>
      <c r="D6952" s="500" t="s">
        <v>2889</v>
      </c>
      <c r="E6952" s="500" t="s">
        <v>11099</v>
      </c>
      <c r="F6952" s="500" t="s">
        <v>580</v>
      </c>
      <c r="G6952" s="500" t="s">
        <v>19917</v>
      </c>
      <c r="H6952" s="500" t="s">
        <v>19918</v>
      </c>
      <c r="I6952" s="500" t="s">
        <v>688</v>
      </c>
      <c r="J6952" s="500" t="s">
        <v>689</v>
      </c>
      <c r="K6952" s="500" t="s">
        <v>2306</v>
      </c>
      <c r="L6952" s="500" t="s">
        <v>27724</v>
      </c>
      <c r="M6952" s="500" t="s">
        <v>2307</v>
      </c>
      <c r="N6952" s="500" t="s">
        <v>19919</v>
      </c>
    </row>
    <row r="6953" spans="1:14">
      <c r="A6953" s="500" t="s">
        <v>686</v>
      </c>
      <c r="B6953" s="500" t="s">
        <v>2858</v>
      </c>
      <c r="C6953" s="500" t="s">
        <v>2888</v>
      </c>
      <c r="D6953" s="500" t="s">
        <v>2889</v>
      </c>
      <c r="E6953" s="500" t="s">
        <v>11099</v>
      </c>
      <c r="F6953" s="500" t="s">
        <v>580</v>
      </c>
      <c r="G6953" s="500" t="s">
        <v>19920</v>
      </c>
      <c r="H6953" s="500" t="s">
        <v>19918</v>
      </c>
      <c r="I6953" s="500" t="s">
        <v>688</v>
      </c>
      <c r="J6953" s="500" t="s">
        <v>689</v>
      </c>
      <c r="K6953" s="500" t="s">
        <v>2306</v>
      </c>
      <c r="L6953" s="500" t="s">
        <v>27724</v>
      </c>
      <c r="M6953" s="500" t="s">
        <v>2307</v>
      </c>
      <c r="N6953" s="500" t="s">
        <v>19921</v>
      </c>
    </row>
    <row r="6954" spans="1:14">
      <c r="A6954" s="500" t="s">
        <v>686</v>
      </c>
      <c r="B6954" s="500" t="s">
        <v>2858</v>
      </c>
      <c r="C6954" s="500" t="s">
        <v>2888</v>
      </c>
      <c r="D6954" s="500" t="s">
        <v>2889</v>
      </c>
      <c r="E6954" s="500" t="s">
        <v>11099</v>
      </c>
      <c r="F6954" s="500" t="s">
        <v>580</v>
      </c>
      <c r="G6954" s="500" t="s">
        <v>19922</v>
      </c>
      <c r="H6954" s="500" t="s">
        <v>19923</v>
      </c>
      <c r="I6954" s="500" t="s">
        <v>688</v>
      </c>
      <c r="J6954" s="500" t="s">
        <v>689</v>
      </c>
      <c r="K6954" s="500" t="s">
        <v>2306</v>
      </c>
      <c r="L6954" s="500" t="s">
        <v>27724</v>
      </c>
      <c r="M6954" s="500" t="s">
        <v>2307</v>
      </c>
      <c r="N6954" s="500" t="s">
        <v>19924</v>
      </c>
    </row>
    <row r="6955" spans="1:14">
      <c r="A6955" s="500" t="s">
        <v>686</v>
      </c>
      <c r="B6955" s="500" t="s">
        <v>2858</v>
      </c>
      <c r="C6955" s="500" t="s">
        <v>2888</v>
      </c>
      <c r="D6955" s="500" t="s">
        <v>2889</v>
      </c>
      <c r="E6955" s="500" t="s">
        <v>11099</v>
      </c>
      <c r="F6955" s="500" t="s">
        <v>580</v>
      </c>
      <c r="G6955" s="500" t="s">
        <v>19925</v>
      </c>
      <c r="H6955" s="500" t="s">
        <v>19923</v>
      </c>
      <c r="I6955" s="500" t="s">
        <v>688</v>
      </c>
      <c r="J6955" s="500" t="s">
        <v>689</v>
      </c>
      <c r="K6955" s="500" t="s">
        <v>2306</v>
      </c>
      <c r="L6955" s="500" t="s">
        <v>27724</v>
      </c>
      <c r="M6955" s="500" t="s">
        <v>2307</v>
      </c>
      <c r="N6955" s="500" t="s">
        <v>19926</v>
      </c>
    </row>
    <row r="6956" spans="1:14">
      <c r="A6956" s="500" t="s">
        <v>686</v>
      </c>
      <c r="B6956" s="500" t="s">
        <v>2858</v>
      </c>
      <c r="C6956" s="500" t="s">
        <v>2888</v>
      </c>
      <c r="D6956" s="500" t="s">
        <v>2889</v>
      </c>
      <c r="E6956" s="500" t="s">
        <v>11099</v>
      </c>
      <c r="F6956" s="500" t="s">
        <v>580</v>
      </c>
      <c r="G6956" s="500" t="s">
        <v>19927</v>
      </c>
      <c r="H6956" s="500" t="s">
        <v>3902</v>
      </c>
      <c r="I6956" s="500" t="s">
        <v>688</v>
      </c>
      <c r="J6956" s="500" t="s">
        <v>689</v>
      </c>
      <c r="K6956" s="500" t="s">
        <v>2306</v>
      </c>
      <c r="L6956" s="500" t="s">
        <v>27724</v>
      </c>
      <c r="M6956" s="500" t="s">
        <v>2307</v>
      </c>
      <c r="N6956" s="500" t="s">
        <v>19928</v>
      </c>
    </row>
    <row r="6957" spans="1:14">
      <c r="A6957" s="500" t="s">
        <v>686</v>
      </c>
      <c r="B6957" s="500" t="s">
        <v>2858</v>
      </c>
      <c r="C6957" s="500" t="s">
        <v>2888</v>
      </c>
      <c r="D6957" s="500" t="s">
        <v>2889</v>
      </c>
      <c r="E6957" s="500" t="s">
        <v>11099</v>
      </c>
      <c r="F6957" s="500" t="s">
        <v>580</v>
      </c>
      <c r="G6957" s="500" t="s">
        <v>19929</v>
      </c>
      <c r="H6957" s="500" t="s">
        <v>3902</v>
      </c>
      <c r="I6957" s="500" t="s">
        <v>688</v>
      </c>
      <c r="J6957" s="500" t="s">
        <v>689</v>
      </c>
      <c r="K6957" s="500" t="s">
        <v>2306</v>
      </c>
      <c r="L6957" s="500" t="s">
        <v>27724</v>
      </c>
      <c r="M6957" s="500" t="s">
        <v>2307</v>
      </c>
      <c r="N6957" s="500" t="s">
        <v>19930</v>
      </c>
    </row>
    <row r="6958" spans="1:14">
      <c r="A6958" s="500" t="s">
        <v>686</v>
      </c>
      <c r="B6958" s="500" t="s">
        <v>2858</v>
      </c>
      <c r="C6958" s="500" t="s">
        <v>2888</v>
      </c>
      <c r="D6958" s="500" t="s">
        <v>2889</v>
      </c>
      <c r="E6958" s="500" t="s">
        <v>11099</v>
      </c>
      <c r="F6958" s="500" t="s">
        <v>580</v>
      </c>
      <c r="G6958" s="500" t="s">
        <v>19931</v>
      </c>
      <c r="H6958" s="500" t="s">
        <v>2887</v>
      </c>
      <c r="I6958" s="500" t="s">
        <v>688</v>
      </c>
      <c r="J6958" s="500" t="s">
        <v>689</v>
      </c>
      <c r="K6958" s="500" t="s">
        <v>2306</v>
      </c>
      <c r="L6958" s="500" t="s">
        <v>27724</v>
      </c>
      <c r="M6958" s="500" t="s">
        <v>2307</v>
      </c>
      <c r="N6958" s="500" t="s">
        <v>19932</v>
      </c>
    </row>
    <row r="6959" spans="1:14">
      <c r="A6959" s="500" t="s">
        <v>686</v>
      </c>
      <c r="B6959" s="500" t="s">
        <v>2858</v>
      </c>
      <c r="C6959" s="500" t="s">
        <v>2888</v>
      </c>
      <c r="D6959" s="500" t="s">
        <v>2889</v>
      </c>
      <c r="E6959" s="500" t="s">
        <v>11099</v>
      </c>
      <c r="F6959" s="500" t="s">
        <v>580</v>
      </c>
      <c r="G6959" s="500" t="s">
        <v>19933</v>
      </c>
      <c r="H6959" s="500" t="s">
        <v>2887</v>
      </c>
      <c r="I6959" s="500" t="s">
        <v>688</v>
      </c>
      <c r="J6959" s="500" t="s">
        <v>689</v>
      </c>
      <c r="K6959" s="500" t="s">
        <v>2306</v>
      </c>
      <c r="L6959" s="500" t="s">
        <v>27724</v>
      </c>
      <c r="M6959" s="500" t="s">
        <v>2307</v>
      </c>
      <c r="N6959" s="500" t="s">
        <v>19934</v>
      </c>
    </row>
    <row r="6960" spans="1:14">
      <c r="A6960" s="500" t="s">
        <v>686</v>
      </c>
      <c r="B6960" s="500" t="s">
        <v>2858</v>
      </c>
      <c r="C6960" s="500" t="s">
        <v>2888</v>
      </c>
      <c r="D6960" s="500" t="s">
        <v>2889</v>
      </c>
      <c r="E6960" s="500" t="s">
        <v>11099</v>
      </c>
      <c r="F6960" s="500" t="s">
        <v>580</v>
      </c>
      <c r="G6960" s="500" t="s">
        <v>19935</v>
      </c>
      <c r="H6960" s="500" t="s">
        <v>19936</v>
      </c>
      <c r="I6960" s="500" t="s">
        <v>688</v>
      </c>
      <c r="J6960" s="500" t="s">
        <v>689</v>
      </c>
      <c r="K6960" s="500" t="s">
        <v>2306</v>
      </c>
      <c r="L6960" s="500" t="s">
        <v>27724</v>
      </c>
      <c r="M6960" s="500" t="s">
        <v>2307</v>
      </c>
      <c r="N6960" s="500" t="s">
        <v>19937</v>
      </c>
    </row>
    <row r="6961" spans="1:14">
      <c r="A6961" s="500" t="s">
        <v>686</v>
      </c>
      <c r="B6961" s="500" t="s">
        <v>2858</v>
      </c>
      <c r="C6961" s="500" t="s">
        <v>2888</v>
      </c>
      <c r="D6961" s="500" t="s">
        <v>2889</v>
      </c>
      <c r="E6961" s="500" t="s">
        <v>11099</v>
      </c>
      <c r="F6961" s="500" t="s">
        <v>580</v>
      </c>
      <c r="G6961" s="500" t="s">
        <v>19938</v>
      </c>
      <c r="H6961" s="500" t="s">
        <v>19936</v>
      </c>
      <c r="I6961" s="500" t="s">
        <v>688</v>
      </c>
      <c r="J6961" s="500" t="s">
        <v>689</v>
      </c>
      <c r="K6961" s="500" t="s">
        <v>2306</v>
      </c>
      <c r="L6961" s="500" t="s">
        <v>27724</v>
      </c>
      <c r="M6961" s="500" t="s">
        <v>2307</v>
      </c>
      <c r="N6961" s="500" t="s">
        <v>19939</v>
      </c>
    </row>
    <row r="6962" spans="1:14">
      <c r="A6962" s="500" t="s">
        <v>686</v>
      </c>
      <c r="B6962" s="500" t="s">
        <v>2858</v>
      </c>
      <c r="C6962" s="500" t="s">
        <v>2888</v>
      </c>
      <c r="D6962" s="500" t="s">
        <v>2889</v>
      </c>
      <c r="E6962" s="500" t="s">
        <v>11099</v>
      </c>
      <c r="F6962" s="500" t="s">
        <v>580</v>
      </c>
      <c r="G6962" s="500" t="s">
        <v>19940</v>
      </c>
      <c r="H6962" s="500" t="s">
        <v>7297</v>
      </c>
      <c r="I6962" s="500" t="s">
        <v>688</v>
      </c>
      <c r="J6962" s="500" t="s">
        <v>689</v>
      </c>
      <c r="K6962" s="500" t="s">
        <v>2306</v>
      </c>
      <c r="L6962" s="500" t="s">
        <v>27724</v>
      </c>
      <c r="M6962" s="500" t="s">
        <v>2307</v>
      </c>
      <c r="N6962" s="500" t="s">
        <v>19941</v>
      </c>
    </row>
    <row r="6963" spans="1:14">
      <c r="A6963" s="500" t="s">
        <v>686</v>
      </c>
      <c r="B6963" s="500" t="s">
        <v>2858</v>
      </c>
      <c r="C6963" s="500" t="s">
        <v>2888</v>
      </c>
      <c r="D6963" s="500" t="s">
        <v>2889</v>
      </c>
      <c r="E6963" s="500" t="s">
        <v>11099</v>
      </c>
      <c r="F6963" s="500" t="s">
        <v>580</v>
      </c>
      <c r="G6963" s="500" t="s">
        <v>19942</v>
      </c>
      <c r="H6963" s="500" t="s">
        <v>7297</v>
      </c>
      <c r="I6963" s="500" t="s">
        <v>688</v>
      </c>
      <c r="J6963" s="500" t="s">
        <v>689</v>
      </c>
      <c r="K6963" s="500" t="s">
        <v>2306</v>
      </c>
      <c r="L6963" s="500" t="s">
        <v>27724</v>
      </c>
      <c r="M6963" s="500" t="s">
        <v>2307</v>
      </c>
      <c r="N6963" s="500" t="s">
        <v>19943</v>
      </c>
    </row>
    <row r="6964" spans="1:14">
      <c r="A6964" s="500" t="s">
        <v>686</v>
      </c>
      <c r="B6964" s="500" t="s">
        <v>2858</v>
      </c>
      <c r="C6964" s="500" t="s">
        <v>2888</v>
      </c>
      <c r="D6964" s="500" t="s">
        <v>2889</v>
      </c>
      <c r="E6964" s="500" t="s">
        <v>11099</v>
      </c>
      <c r="F6964" s="500" t="s">
        <v>580</v>
      </c>
      <c r="G6964" s="500" t="s">
        <v>19944</v>
      </c>
      <c r="H6964" s="500" t="s">
        <v>19945</v>
      </c>
      <c r="I6964" s="500" t="s">
        <v>688</v>
      </c>
      <c r="J6964" s="500" t="s">
        <v>689</v>
      </c>
      <c r="K6964" s="500" t="s">
        <v>2306</v>
      </c>
      <c r="L6964" s="500" t="s">
        <v>27724</v>
      </c>
      <c r="M6964" s="500" t="s">
        <v>2307</v>
      </c>
      <c r="N6964" s="500" t="s">
        <v>19946</v>
      </c>
    </row>
    <row r="6965" spans="1:14">
      <c r="A6965" s="500" t="s">
        <v>686</v>
      </c>
      <c r="B6965" s="500" t="s">
        <v>2858</v>
      </c>
      <c r="C6965" s="500" t="s">
        <v>2888</v>
      </c>
      <c r="D6965" s="500" t="s">
        <v>2889</v>
      </c>
      <c r="E6965" s="500" t="s">
        <v>11099</v>
      </c>
      <c r="F6965" s="500" t="s">
        <v>580</v>
      </c>
      <c r="G6965" s="500" t="s">
        <v>19947</v>
      </c>
      <c r="H6965" s="500" t="s">
        <v>19945</v>
      </c>
      <c r="I6965" s="500" t="s">
        <v>688</v>
      </c>
      <c r="J6965" s="500" t="s">
        <v>689</v>
      </c>
      <c r="K6965" s="500" t="s">
        <v>2306</v>
      </c>
      <c r="L6965" s="500" t="s">
        <v>27724</v>
      </c>
      <c r="M6965" s="500" t="s">
        <v>2307</v>
      </c>
      <c r="N6965" s="500" t="s">
        <v>19948</v>
      </c>
    </row>
    <row r="6966" spans="1:14">
      <c r="A6966" s="500" t="s">
        <v>686</v>
      </c>
      <c r="B6966" s="500" t="s">
        <v>2858</v>
      </c>
      <c r="C6966" s="500" t="s">
        <v>2888</v>
      </c>
      <c r="D6966" s="500" t="s">
        <v>2889</v>
      </c>
      <c r="E6966" s="500" t="s">
        <v>11099</v>
      </c>
      <c r="F6966" s="500" t="s">
        <v>580</v>
      </c>
      <c r="G6966" s="500" t="s">
        <v>19949</v>
      </c>
      <c r="H6966" s="500" t="s">
        <v>19950</v>
      </c>
      <c r="I6966" s="500" t="s">
        <v>688</v>
      </c>
      <c r="J6966" s="500" t="s">
        <v>689</v>
      </c>
      <c r="K6966" s="500" t="s">
        <v>2306</v>
      </c>
      <c r="L6966" s="500" t="s">
        <v>27724</v>
      </c>
      <c r="M6966" s="500" t="s">
        <v>2307</v>
      </c>
      <c r="N6966" s="500" t="s">
        <v>19951</v>
      </c>
    </row>
    <row r="6967" spans="1:14">
      <c r="A6967" s="500" t="s">
        <v>686</v>
      </c>
      <c r="B6967" s="500" t="s">
        <v>2858</v>
      </c>
      <c r="C6967" s="500" t="s">
        <v>2888</v>
      </c>
      <c r="D6967" s="500" t="s">
        <v>2889</v>
      </c>
      <c r="E6967" s="500" t="s">
        <v>11099</v>
      </c>
      <c r="F6967" s="500" t="s">
        <v>580</v>
      </c>
      <c r="G6967" s="500" t="s">
        <v>19952</v>
      </c>
      <c r="H6967" s="500" t="s">
        <v>19950</v>
      </c>
      <c r="I6967" s="500" t="s">
        <v>688</v>
      </c>
      <c r="J6967" s="500" t="s">
        <v>689</v>
      </c>
      <c r="K6967" s="500" t="s">
        <v>2306</v>
      </c>
      <c r="L6967" s="500" t="s">
        <v>27724</v>
      </c>
      <c r="M6967" s="500" t="s">
        <v>2307</v>
      </c>
      <c r="N6967" s="500" t="s">
        <v>19953</v>
      </c>
    </row>
    <row r="6968" spans="1:14">
      <c r="A6968" s="500" t="s">
        <v>686</v>
      </c>
      <c r="B6968" s="500" t="s">
        <v>2858</v>
      </c>
      <c r="C6968" s="500" t="s">
        <v>2888</v>
      </c>
      <c r="D6968" s="500" t="s">
        <v>2889</v>
      </c>
      <c r="E6968" s="500" t="s">
        <v>11099</v>
      </c>
      <c r="F6968" s="500" t="s">
        <v>580</v>
      </c>
      <c r="G6968" s="500" t="s">
        <v>19954</v>
      </c>
      <c r="H6968" s="500" t="s">
        <v>19955</v>
      </c>
      <c r="I6968" s="500" t="s">
        <v>688</v>
      </c>
      <c r="J6968" s="500" t="s">
        <v>689</v>
      </c>
      <c r="K6968" s="500" t="s">
        <v>2306</v>
      </c>
      <c r="L6968" s="500" t="s">
        <v>27724</v>
      </c>
      <c r="M6968" s="500" t="s">
        <v>2307</v>
      </c>
      <c r="N6968" s="500" t="s">
        <v>19956</v>
      </c>
    </row>
    <row r="6969" spans="1:14">
      <c r="A6969" s="500" t="s">
        <v>686</v>
      </c>
      <c r="B6969" s="500" t="s">
        <v>2858</v>
      </c>
      <c r="C6969" s="500" t="s">
        <v>2888</v>
      </c>
      <c r="D6969" s="500" t="s">
        <v>2889</v>
      </c>
      <c r="E6969" s="500" t="s">
        <v>11099</v>
      </c>
      <c r="F6969" s="500" t="s">
        <v>580</v>
      </c>
      <c r="G6969" s="500" t="s">
        <v>19957</v>
      </c>
      <c r="H6969" s="500" t="s">
        <v>19955</v>
      </c>
      <c r="I6969" s="500" t="s">
        <v>688</v>
      </c>
      <c r="J6969" s="500" t="s">
        <v>689</v>
      </c>
      <c r="K6969" s="500" t="s">
        <v>2306</v>
      </c>
      <c r="L6969" s="500" t="s">
        <v>27724</v>
      </c>
      <c r="M6969" s="500" t="s">
        <v>2307</v>
      </c>
      <c r="N6969" s="500" t="s">
        <v>19958</v>
      </c>
    </row>
    <row r="6970" spans="1:14">
      <c r="A6970" s="500" t="s">
        <v>686</v>
      </c>
      <c r="B6970" s="500" t="s">
        <v>2858</v>
      </c>
      <c r="C6970" s="500" t="s">
        <v>2888</v>
      </c>
      <c r="D6970" s="500" t="s">
        <v>2889</v>
      </c>
      <c r="E6970" s="500" t="s">
        <v>11099</v>
      </c>
      <c r="F6970" s="500" t="s">
        <v>580</v>
      </c>
      <c r="G6970" s="500" t="s">
        <v>19959</v>
      </c>
      <c r="H6970" s="500" t="s">
        <v>11856</v>
      </c>
      <c r="I6970" s="500" t="s">
        <v>688</v>
      </c>
      <c r="J6970" s="500" t="s">
        <v>689</v>
      </c>
      <c r="K6970" s="500" t="s">
        <v>2306</v>
      </c>
      <c r="L6970" s="500" t="s">
        <v>27724</v>
      </c>
      <c r="M6970" s="500" t="s">
        <v>2307</v>
      </c>
      <c r="N6970" s="500" t="s">
        <v>19960</v>
      </c>
    </row>
    <row r="6971" spans="1:14">
      <c r="A6971" s="500" t="s">
        <v>686</v>
      </c>
      <c r="B6971" s="500" t="s">
        <v>2858</v>
      </c>
      <c r="C6971" s="500" t="s">
        <v>2888</v>
      </c>
      <c r="D6971" s="500" t="s">
        <v>2889</v>
      </c>
      <c r="E6971" s="500" t="s">
        <v>11099</v>
      </c>
      <c r="F6971" s="500" t="s">
        <v>580</v>
      </c>
      <c r="G6971" s="500" t="s">
        <v>19961</v>
      </c>
      <c r="H6971" s="500" t="s">
        <v>11856</v>
      </c>
      <c r="I6971" s="500" t="s">
        <v>688</v>
      </c>
      <c r="J6971" s="500" t="s">
        <v>689</v>
      </c>
      <c r="K6971" s="500" t="s">
        <v>2306</v>
      </c>
      <c r="L6971" s="500" t="s">
        <v>27724</v>
      </c>
      <c r="M6971" s="500" t="s">
        <v>2307</v>
      </c>
      <c r="N6971" s="500" t="s">
        <v>19962</v>
      </c>
    </row>
    <row r="6972" spans="1:14">
      <c r="A6972" s="500" t="s">
        <v>686</v>
      </c>
      <c r="B6972" s="500" t="s">
        <v>2858</v>
      </c>
      <c r="C6972" s="500" t="s">
        <v>2888</v>
      </c>
      <c r="D6972" s="500" t="s">
        <v>2889</v>
      </c>
      <c r="E6972" s="500" t="s">
        <v>11099</v>
      </c>
      <c r="F6972" s="500" t="s">
        <v>580</v>
      </c>
      <c r="G6972" s="500" t="s">
        <v>19963</v>
      </c>
      <c r="H6972" s="500" t="s">
        <v>11377</v>
      </c>
      <c r="I6972" s="500" t="s">
        <v>688</v>
      </c>
      <c r="J6972" s="500" t="s">
        <v>689</v>
      </c>
      <c r="K6972" s="500" t="s">
        <v>2306</v>
      </c>
      <c r="L6972" s="500" t="s">
        <v>27724</v>
      </c>
      <c r="M6972" s="500" t="s">
        <v>2307</v>
      </c>
      <c r="N6972" s="500" t="s">
        <v>19964</v>
      </c>
    </row>
    <row r="6973" spans="1:14">
      <c r="A6973" s="500" t="s">
        <v>686</v>
      </c>
      <c r="B6973" s="500" t="s">
        <v>2858</v>
      </c>
      <c r="C6973" s="500" t="s">
        <v>2888</v>
      </c>
      <c r="D6973" s="500" t="s">
        <v>2889</v>
      </c>
      <c r="E6973" s="500" t="s">
        <v>11099</v>
      </c>
      <c r="F6973" s="500" t="s">
        <v>580</v>
      </c>
      <c r="G6973" s="500" t="s">
        <v>19965</v>
      </c>
      <c r="H6973" s="500" t="s">
        <v>11377</v>
      </c>
      <c r="I6973" s="500" t="s">
        <v>688</v>
      </c>
      <c r="J6973" s="500" t="s">
        <v>689</v>
      </c>
      <c r="K6973" s="500" t="s">
        <v>2306</v>
      </c>
      <c r="L6973" s="500" t="s">
        <v>27724</v>
      </c>
      <c r="M6973" s="500" t="s">
        <v>2307</v>
      </c>
      <c r="N6973" s="500" t="s">
        <v>19966</v>
      </c>
    </row>
    <row r="6974" spans="1:14">
      <c r="A6974" s="500" t="s">
        <v>686</v>
      </c>
      <c r="B6974" s="500" t="s">
        <v>2858</v>
      </c>
      <c r="C6974" s="500" t="s">
        <v>2888</v>
      </c>
      <c r="D6974" s="500" t="s">
        <v>2889</v>
      </c>
      <c r="E6974" s="500" t="s">
        <v>11099</v>
      </c>
      <c r="F6974" s="500" t="s">
        <v>580</v>
      </c>
      <c r="G6974" s="500" t="s">
        <v>19967</v>
      </c>
      <c r="H6974" s="500" t="s">
        <v>19968</v>
      </c>
      <c r="I6974" s="500" t="s">
        <v>688</v>
      </c>
      <c r="J6974" s="500" t="s">
        <v>689</v>
      </c>
      <c r="K6974" s="500" t="s">
        <v>2306</v>
      </c>
      <c r="L6974" s="500" t="s">
        <v>27724</v>
      </c>
      <c r="M6974" s="500" t="s">
        <v>2307</v>
      </c>
      <c r="N6974" s="500" t="s">
        <v>19969</v>
      </c>
    </row>
    <row r="6975" spans="1:14">
      <c r="A6975" s="500" t="s">
        <v>686</v>
      </c>
      <c r="B6975" s="500" t="s">
        <v>2858</v>
      </c>
      <c r="C6975" s="500" t="s">
        <v>2888</v>
      </c>
      <c r="D6975" s="500" t="s">
        <v>2889</v>
      </c>
      <c r="E6975" s="500" t="s">
        <v>11099</v>
      </c>
      <c r="F6975" s="500" t="s">
        <v>580</v>
      </c>
      <c r="G6975" s="500" t="s">
        <v>19970</v>
      </c>
      <c r="H6975" s="500" t="s">
        <v>19968</v>
      </c>
      <c r="I6975" s="500" t="s">
        <v>688</v>
      </c>
      <c r="J6975" s="500" t="s">
        <v>689</v>
      </c>
      <c r="K6975" s="500" t="s">
        <v>2306</v>
      </c>
      <c r="L6975" s="500" t="s">
        <v>27724</v>
      </c>
      <c r="M6975" s="500" t="s">
        <v>2307</v>
      </c>
      <c r="N6975" s="500" t="s">
        <v>19971</v>
      </c>
    </row>
    <row r="6976" spans="1:14">
      <c r="A6976" s="500" t="s">
        <v>686</v>
      </c>
      <c r="B6976" s="500" t="s">
        <v>2858</v>
      </c>
      <c r="C6976" s="500" t="s">
        <v>2888</v>
      </c>
      <c r="D6976" s="500" t="s">
        <v>2889</v>
      </c>
      <c r="E6976" s="500" t="s">
        <v>11099</v>
      </c>
      <c r="F6976" s="500" t="s">
        <v>580</v>
      </c>
      <c r="G6976" s="500" t="s">
        <v>19972</v>
      </c>
      <c r="H6976" s="500" t="s">
        <v>19973</v>
      </c>
      <c r="I6976" s="500" t="s">
        <v>688</v>
      </c>
      <c r="J6976" s="500" t="s">
        <v>689</v>
      </c>
      <c r="K6976" s="500" t="s">
        <v>2306</v>
      </c>
      <c r="L6976" s="500" t="s">
        <v>27724</v>
      </c>
      <c r="M6976" s="500" t="s">
        <v>2307</v>
      </c>
      <c r="N6976" s="500" t="s">
        <v>19974</v>
      </c>
    </row>
    <row r="6977" spans="1:14">
      <c r="A6977" s="500" t="s">
        <v>686</v>
      </c>
      <c r="B6977" s="500" t="s">
        <v>2858</v>
      </c>
      <c r="C6977" s="500" t="s">
        <v>2888</v>
      </c>
      <c r="D6977" s="500" t="s">
        <v>2889</v>
      </c>
      <c r="E6977" s="500" t="s">
        <v>11099</v>
      </c>
      <c r="F6977" s="500" t="s">
        <v>580</v>
      </c>
      <c r="G6977" s="500" t="s">
        <v>19975</v>
      </c>
      <c r="H6977" s="500" t="s">
        <v>19973</v>
      </c>
      <c r="I6977" s="500" t="s">
        <v>688</v>
      </c>
      <c r="J6977" s="500" t="s">
        <v>689</v>
      </c>
      <c r="K6977" s="500" t="s">
        <v>2306</v>
      </c>
      <c r="L6977" s="500" t="s">
        <v>27724</v>
      </c>
      <c r="M6977" s="500" t="s">
        <v>2307</v>
      </c>
      <c r="N6977" s="500" t="s">
        <v>19976</v>
      </c>
    </row>
    <row r="6978" spans="1:14">
      <c r="A6978" s="500" t="s">
        <v>686</v>
      </c>
      <c r="B6978" s="500" t="s">
        <v>2858</v>
      </c>
      <c r="C6978" s="500" t="s">
        <v>2888</v>
      </c>
      <c r="D6978" s="500" t="s">
        <v>2889</v>
      </c>
      <c r="E6978" s="500" t="s">
        <v>11099</v>
      </c>
      <c r="F6978" s="500" t="s">
        <v>580</v>
      </c>
      <c r="G6978" s="500" t="s">
        <v>19977</v>
      </c>
      <c r="H6978" s="500" t="s">
        <v>19978</v>
      </c>
      <c r="I6978" s="500" t="s">
        <v>688</v>
      </c>
      <c r="J6978" s="500" t="s">
        <v>689</v>
      </c>
      <c r="K6978" s="500" t="s">
        <v>2306</v>
      </c>
      <c r="L6978" s="500" t="s">
        <v>27724</v>
      </c>
      <c r="M6978" s="500" t="s">
        <v>2307</v>
      </c>
      <c r="N6978" s="500" t="s">
        <v>19979</v>
      </c>
    </row>
    <row r="6979" spans="1:14">
      <c r="A6979" s="500" t="s">
        <v>686</v>
      </c>
      <c r="B6979" s="500" t="s">
        <v>2858</v>
      </c>
      <c r="C6979" s="500" t="s">
        <v>2888</v>
      </c>
      <c r="D6979" s="500" t="s">
        <v>2889</v>
      </c>
      <c r="E6979" s="500" t="s">
        <v>11099</v>
      </c>
      <c r="F6979" s="500" t="s">
        <v>580</v>
      </c>
      <c r="G6979" s="500" t="s">
        <v>19980</v>
      </c>
      <c r="H6979" s="500" t="s">
        <v>19978</v>
      </c>
      <c r="I6979" s="500" t="s">
        <v>688</v>
      </c>
      <c r="J6979" s="500" t="s">
        <v>689</v>
      </c>
      <c r="K6979" s="500" t="s">
        <v>2306</v>
      </c>
      <c r="L6979" s="500" t="s">
        <v>27724</v>
      </c>
      <c r="M6979" s="500" t="s">
        <v>2307</v>
      </c>
      <c r="N6979" s="500" t="s">
        <v>19981</v>
      </c>
    </row>
    <row r="6980" spans="1:14">
      <c r="A6980" s="500" t="s">
        <v>686</v>
      </c>
      <c r="B6980" s="500" t="s">
        <v>2858</v>
      </c>
      <c r="C6980" s="500" t="s">
        <v>2888</v>
      </c>
      <c r="D6980" s="500" t="s">
        <v>2889</v>
      </c>
      <c r="E6980" s="500" t="s">
        <v>11099</v>
      </c>
      <c r="F6980" s="500" t="s">
        <v>580</v>
      </c>
      <c r="G6980" s="500" t="s">
        <v>19982</v>
      </c>
      <c r="H6980" s="500" t="s">
        <v>3869</v>
      </c>
      <c r="I6980" s="500" t="s">
        <v>688</v>
      </c>
      <c r="J6980" s="500" t="s">
        <v>689</v>
      </c>
      <c r="K6980" s="500" t="s">
        <v>2306</v>
      </c>
      <c r="L6980" s="500" t="s">
        <v>27724</v>
      </c>
      <c r="M6980" s="500" t="s">
        <v>2307</v>
      </c>
      <c r="N6980" s="500" t="s">
        <v>19983</v>
      </c>
    </row>
    <row r="6981" spans="1:14">
      <c r="A6981" s="500" t="s">
        <v>686</v>
      </c>
      <c r="B6981" s="500" t="s">
        <v>2858</v>
      </c>
      <c r="C6981" s="500" t="s">
        <v>2888</v>
      </c>
      <c r="D6981" s="500" t="s">
        <v>2889</v>
      </c>
      <c r="E6981" s="500" t="s">
        <v>11099</v>
      </c>
      <c r="F6981" s="500" t="s">
        <v>580</v>
      </c>
      <c r="G6981" s="500" t="s">
        <v>19984</v>
      </c>
      <c r="H6981" s="500" t="s">
        <v>3869</v>
      </c>
      <c r="I6981" s="500" t="s">
        <v>688</v>
      </c>
      <c r="J6981" s="500" t="s">
        <v>689</v>
      </c>
      <c r="K6981" s="500" t="s">
        <v>2306</v>
      </c>
      <c r="L6981" s="500" t="s">
        <v>27724</v>
      </c>
      <c r="M6981" s="500" t="s">
        <v>2307</v>
      </c>
      <c r="N6981" s="500" t="s">
        <v>19985</v>
      </c>
    </row>
    <row r="6982" spans="1:14">
      <c r="A6982" s="500" t="s">
        <v>686</v>
      </c>
      <c r="B6982" s="500" t="s">
        <v>2858</v>
      </c>
      <c r="C6982" s="500" t="s">
        <v>2888</v>
      </c>
      <c r="D6982" s="500" t="s">
        <v>2889</v>
      </c>
      <c r="E6982" s="500" t="s">
        <v>11099</v>
      </c>
      <c r="F6982" s="500" t="s">
        <v>580</v>
      </c>
      <c r="G6982" s="500" t="s">
        <v>19986</v>
      </c>
      <c r="H6982" s="500" t="s">
        <v>19987</v>
      </c>
      <c r="I6982" s="500" t="s">
        <v>688</v>
      </c>
      <c r="J6982" s="500" t="s">
        <v>689</v>
      </c>
      <c r="K6982" s="500" t="s">
        <v>2306</v>
      </c>
      <c r="L6982" s="500" t="s">
        <v>27724</v>
      </c>
      <c r="M6982" s="500" t="s">
        <v>2307</v>
      </c>
      <c r="N6982" s="500" t="s">
        <v>19988</v>
      </c>
    </row>
    <row r="6983" spans="1:14">
      <c r="A6983" s="500" t="s">
        <v>686</v>
      </c>
      <c r="B6983" s="500" t="s">
        <v>2858</v>
      </c>
      <c r="C6983" s="500" t="s">
        <v>2888</v>
      </c>
      <c r="D6983" s="500" t="s">
        <v>2889</v>
      </c>
      <c r="E6983" s="500" t="s">
        <v>11099</v>
      </c>
      <c r="F6983" s="500" t="s">
        <v>580</v>
      </c>
      <c r="G6983" s="500" t="s">
        <v>19989</v>
      </c>
      <c r="H6983" s="500" t="s">
        <v>19987</v>
      </c>
      <c r="I6983" s="500" t="s">
        <v>688</v>
      </c>
      <c r="J6983" s="500" t="s">
        <v>689</v>
      </c>
      <c r="K6983" s="500" t="s">
        <v>2306</v>
      </c>
      <c r="L6983" s="500" t="s">
        <v>27724</v>
      </c>
      <c r="M6983" s="500" t="s">
        <v>2307</v>
      </c>
      <c r="N6983" s="500" t="s">
        <v>19990</v>
      </c>
    </row>
    <row r="6984" spans="1:14">
      <c r="A6984" s="500" t="s">
        <v>686</v>
      </c>
      <c r="B6984" s="500" t="s">
        <v>2858</v>
      </c>
      <c r="C6984" s="500" t="s">
        <v>2888</v>
      </c>
      <c r="D6984" s="500" t="s">
        <v>2889</v>
      </c>
      <c r="E6984" s="500" t="s">
        <v>11099</v>
      </c>
      <c r="F6984" s="500" t="s">
        <v>580</v>
      </c>
      <c r="G6984" s="500" t="s">
        <v>19991</v>
      </c>
      <c r="H6984" s="500" t="s">
        <v>19992</v>
      </c>
      <c r="I6984" s="500" t="s">
        <v>688</v>
      </c>
      <c r="J6984" s="500" t="s">
        <v>689</v>
      </c>
      <c r="K6984" s="500" t="s">
        <v>2306</v>
      </c>
      <c r="L6984" s="500" t="s">
        <v>27724</v>
      </c>
      <c r="M6984" s="500" t="s">
        <v>2307</v>
      </c>
      <c r="N6984" s="500" t="s">
        <v>19993</v>
      </c>
    </row>
    <row r="6985" spans="1:14">
      <c r="A6985" s="500" t="s">
        <v>686</v>
      </c>
      <c r="B6985" s="500" t="s">
        <v>2858</v>
      </c>
      <c r="C6985" s="500" t="s">
        <v>2888</v>
      </c>
      <c r="D6985" s="500" t="s">
        <v>2889</v>
      </c>
      <c r="E6985" s="500" t="s">
        <v>11099</v>
      </c>
      <c r="F6985" s="500" t="s">
        <v>580</v>
      </c>
      <c r="G6985" s="500" t="s">
        <v>19994</v>
      </c>
      <c r="H6985" s="500" t="s">
        <v>19992</v>
      </c>
      <c r="I6985" s="500" t="s">
        <v>688</v>
      </c>
      <c r="J6985" s="500" t="s">
        <v>689</v>
      </c>
      <c r="K6985" s="500" t="s">
        <v>2306</v>
      </c>
      <c r="L6985" s="500" t="s">
        <v>27724</v>
      </c>
      <c r="M6985" s="500" t="s">
        <v>2307</v>
      </c>
      <c r="N6985" s="500" t="s">
        <v>19995</v>
      </c>
    </row>
    <row r="6986" spans="1:14">
      <c r="A6986" s="500" t="s">
        <v>686</v>
      </c>
      <c r="B6986" s="500" t="s">
        <v>2858</v>
      </c>
      <c r="C6986" s="500" t="s">
        <v>2888</v>
      </c>
      <c r="D6986" s="500" t="s">
        <v>2889</v>
      </c>
      <c r="E6986" s="500" t="s">
        <v>11099</v>
      </c>
      <c r="F6986" s="500" t="s">
        <v>580</v>
      </c>
      <c r="G6986" s="500" t="s">
        <v>19996</v>
      </c>
      <c r="H6986" s="500" t="s">
        <v>18976</v>
      </c>
      <c r="I6986" s="500" t="s">
        <v>688</v>
      </c>
      <c r="J6986" s="500" t="s">
        <v>689</v>
      </c>
      <c r="K6986" s="500" t="s">
        <v>2306</v>
      </c>
      <c r="L6986" s="500" t="s">
        <v>27724</v>
      </c>
      <c r="M6986" s="500" t="s">
        <v>2307</v>
      </c>
      <c r="N6986" s="500" t="s">
        <v>19997</v>
      </c>
    </row>
    <row r="6987" spans="1:14">
      <c r="A6987" s="500" t="s">
        <v>686</v>
      </c>
      <c r="B6987" s="500" t="s">
        <v>2858</v>
      </c>
      <c r="C6987" s="500" t="s">
        <v>2888</v>
      </c>
      <c r="D6987" s="500" t="s">
        <v>2889</v>
      </c>
      <c r="E6987" s="500" t="s">
        <v>11099</v>
      </c>
      <c r="F6987" s="500" t="s">
        <v>580</v>
      </c>
      <c r="G6987" s="500" t="s">
        <v>19998</v>
      </c>
      <c r="H6987" s="500" t="s">
        <v>18976</v>
      </c>
      <c r="I6987" s="500" t="s">
        <v>688</v>
      </c>
      <c r="J6987" s="500" t="s">
        <v>689</v>
      </c>
      <c r="K6987" s="500" t="s">
        <v>2306</v>
      </c>
      <c r="L6987" s="500" t="s">
        <v>27724</v>
      </c>
      <c r="M6987" s="500" t="s">
        <v>2307</v>
      </c>
      <c r="N6987" s="500" t="s">
        <v>19999</v>
      </c>
    </row>
    <row r="6988" spans="1:14">
      <c r="A6988" s="500" t="s">
        <v>686</v>
      </c>
      <c r="B6988" s="500" t="s">
        <v>2858</v>
      </c>
      <c r="C6988" s="500" t="s">
        <v>2888</v>
      </c>
      <c r="D6988" s="500" t="s">
        <v>2889</v>
      </c>
      <c r="E6988" s="500" t="s">
        <v>11099</v>
      </c>
      <c r="F6988" s="500" t="s">
        <v>580</v>
      </c>
      <c r="G6988" s="500" t="s">
        <v>20000</v>
      </c>
      <c r="H6988" s="500" t="s">
        <v>4105</v>
      </c>
      <c r="I6988" s="500" t="s">
        <v>688</v>
      </c>
      <c r="J6988" s="500" t="s">
        <v>689</v>
      </c>
      <c r="K6988" s="500" t="s">
        <v>2306</v>
      </c>
      <c r="L6988" s="500" t="s">
        <v>27724</v>
      </c>
      <c r="M6988" s="500" t="s">
        <v>2307</v>
      </c>
      <c r="N6988" s="500" t="s">
        <v>20001</v>
      </c>
    </row>
    <row r="6989" spans="1:14">
      <c r="A6989" s="500" t="s">
        <v>686</v>
      </c>
      <c r="B6989" s="500" t="s">
        <v>2858</v>
      </c>
      <c r="C6989" s="500" t="s">
        <v>2888</v>
      </c>
      <c r="D6989" s="500" t="s">
        <v>2889</v>
      </c>
      <c r="E6989" s="500" t="s">
        <v>11099</v>
      </c>
      <c r="F6989" s="500" t="s">
        <v>580</v>
      </c>
      <c r="G6989" s="500" t="s">
        <v>20002</v>
      </c>
      <c r="H6989" s="500" t="s">
        <v>4105</v>
      </c>
      <c r="I6989" s="500" t="s">
        <v>688</v>
      </c>
      <c r="J6989" s="500" t="s">
        <v>689</v>
      </c>
      <c r="K6989" s="500" t="s">
        <v>2306</v>
      </c>
      <c r="L6989" s="500" t="s">
        <v>27724</v>
      </c>
      <c r="M6989" s="500" t="s">
        <v>2307</v>
      </c>
      <c r="N6989" s="500" t="s">
        <v>20003</v>
      </c>
    </row>
    <row r="6990" spans="1:14">
      <c r="A6990" s="500" t="s">
        <v>686</v>
      </c>
      <c r="B6990" s="500" t="s">
        <v>2858</v>
      </c>
      <c r="C6990" s="500" t="s">
        <v>2888</v>
      </c>
      <c r="D6990" s="500" t="s">
        <v>2889</v>
      </c>
      <c r="E6990" s="500" t="s">
        <v>11099</v>
      </c>
      <c r="F6990" s="500" t="s">
        <v>580</v>
      </c>
      <c r="G6990" s="500" t="s">
        <v>2024</v>
      </c>
      <c r="H6990" s="500" t="s">
        <v>2886</v>
      </c>
      <c r="I6990" s="500" t="s">
        <v>688</v>
      </c>
      <c r="J6990" s="500" t="s">
        <v>689</v>
      </c>
      <c r="K6990" s="500" t="s">
        <v>342</v>
      </c>
      <c r="L6990" s="500" t="s">
        <v>3735</v>
      </c>
      <c r="M6990" s="500" t="s">
        <v>2307</v>
      </c>
      <c r="N6990" s="500" t="s">
        <v>6887</v>
      </c>
    </row>
    <row r="6991" spans="1:14">
      <c r="A6991" s="500" t="s">
        <v>686</v>
      </c>
      <c r="B6991" s="500" t="s">
        <v>2858</v>
      </c>
      <c r="C6991" s="500" t="s">
        <v>2888</v>
      </c>
      <c r="D6991" s="500" t="s">
        <v>2889</v>
      </c>
      <c r="E6991" s="500" t="s">
        <v>11099</v>
      </c>
      <c r="F6991" s="500" t="s">
        <v>580</v>
      </c>
      <c r="G6991" s="500" t="s">
        <v>2026</v>
      </c>
      <c r="H6991" s="500" t="s">
        <v>2880</v>
      </c>
      <c r="I6991" s="500" t="s">
        <v>688</v>
      </c>
      <c r="J6991" s="500" t="s">
        <v>689</v>
      </c>
      <c r="K6991" s="500" t="s">
        <v>342</v>
      </c>
      <c r="L6991" s="500" t="s">
        <v>3735</v>
      </c>
      <c r="M6991" s="500" t="s">
        <v>2307</v>
      </c>
      <c r="N6991" s="500" t="s">
        <v>6888</v>
      </c>
    </row>
    <row r="6992" spans="1:14">
      <c r="A6992" s="500" t="s">
        <v>686</v>
      </c>
      <c r="B6992" s="500" t="s">
        <v>2858</v>
      </c>
      <c r="C6992" s="500" t="s">
        <v>2888</v>
      </c>
      <c r="D6992" s="500" t="s">
        <v>2889</v>
      </c>
      <c r="E6992" s="500" t="s">
        <v>11099</v>
      </c>
      <c r="F6992" s="500" t="s">
        <v>580</v>
      </c>
      <c r="G6992" s="500" t="s">
        <v>2028</v>
      </c>
      <c r="H6992" s="500" t="s">
        <v>2887</v>
      </c>
      <c r="I6992" s="500" t="s">
        <v>688</v>
      </c>
      <c r="J6992" s="500" t="s">
        <v>689</v>
      </c>
      <c r="K6992" s="500" t="s">
        <v>342</v>
      </c>
      <c r="L6992" s="500" t="s">
        <v>3735</v>
      </c>
      <c r="M6992" s="500" t="s">
        <v>2307</v>
      </c>
      <c r="N6992" s="500" t="s">
        <v>6889</v>
      </c>
    </row>
    <row r="6993" spans="1:14">
      <c r="A6993" s="500" t="s">
        <v>686</v>
      </c>
      <c r="B6993" s="500" t="s">
        <v>2858</v>
      </c>
      <c r="C6993" s="500" t="s">
        <v>2888</v>
      </c>
      <c r="D6993" s="500" t="s">
        <v>2889</v>
      </c>
      <c r="E6993" s="500" t="s">
        <v>11099</v>
      </c>
      <c r="F6993" s="500" t="s">
        <v>580</v>
      </c>
      <c r="G6993" s="500" t="s">
        <v>2624</v>
      </c>
      <c r="H6993" s="500" t="s">
        <v>3736</v>
      </c>
      <c r="I6993" s="500" t="s">
        <v>688</v>
      </c>
      <c r="J6993" s="500" t="s">
        <v>689</v>
      </c>
      <c r="K6993" s="500" t="s">
        <v>342</v>
      </c>
      <c r="L6993" s="500" t="s">
        <v>3734</v>
      </c>
      <c r="M6993" s="500" t="s">
        <v>2307</v>
      </c>
      <c r="N6993" s="500" t="s">
        <v>6890</v>
      </c>
    </row>
    <row r="6994" spans="1:14">
      <c r="A6994" s="500" t="s">
        <v>686</v>
      </c>
      <c r="B6994" s="500" t="s">
        <v>2858</v>
      </c>
      <c r="C6994" s="500" t="s">
        <v>2888</v>
      </c>
      <c r="D6994" s="500" t="s">
        <v>2889</v>
      </c>
      <c r="E6994" s="500" t="s">
        <v>11099</v>
      </c>
      <c r="F6994" s="500" t="s">
        <v>580</v>
      </c>
      <c r="G6994" s="500" t="s">
        <v>2034</v>
      </c>
      <c r="H6994" s="500" t="s">
        <v>2887</v>
      </c>
      <c r="I6994" s="500" t="s">
        <v>688</v>
      </c>
      <c r="J6994" s="500" t="s">
        <v>689</v>
      </c>
      <c r="K6994" s="500" t="s">
        <v>342</v>
      </c>
      <c r="L6994" s="500" t="s">
        <v>3735</v>
      </c>
      <c r="M6994" s="500" t="s">
        <v>2307</v>
      </c>
      <c r="N6994" s="500" t="s">
        <v>6891</v>
      </c>
    </row>
    <row r="6995" spans="1:14">
      <c r="A6995" s="500" t="s">
        <v>686</v>
      </c>
      <c r="B6995" s="500" t="s">
        <v>2858</v>
      </c>
      <c r="C6995" s="500" t="s">
        <v>2888</v>
      </c>
      <c r="D6995" s="500" t="s">
        <v>2889</v>
      </c>
      <c r="E6995" s="500" t="s">
        <v>11099</v>
      </c>
      <c r="F6995" s="500" t="s">
        <v>580</v>
      </c>
      <c r="G6995" s="500" t="s">
        <v>2627</v>
      </c>
      <c r="H6995" s="500" t="s">
        <v>3736</v>
      </c>
      <c r="I6995" s="500" t="s">
        <v>688</v>
      </c>
      <c r="J6995" s="500" t="s">
        <v>689</v>
      </c>
      <c r="K6995" s="500" t="s">
        <v>342</v>
      </c>
      <c r="L6995" s="500" t="s">
        <v>3734</v>
      </c>
      <c r="M6995" s="500" t="s">
        <v>2307</v>
      </c>
      <c r="N6995" s="500" t="s">
        <v>6892</v>
      </c>
    </row>
    <row r="6996" spans="1:14">
      <c r="A6996" s="500" t="s">
        <v>686</v>
      </c>
      <c r="B6996" s="500" t="s">
        <v>2858</v>
      </c>
      <c r="C6996" s="500" t="s">
        <v>2888</v>
      </c>
      <c r="D6996" s="500" t="s">
        <v>2889</v>
      </c>
      <c r="E6996" s="500" t="s">
        <v>11099</v>
      </c>
      <c r="F6996" s="500" t="s">
        <v>580</v>
      </c>
      <c r="G6996" s="500" t="s">
        <v>20004</v>
      </c>
      <c r="H6996" s="500" t="s">
        <v>7079</v>
      </c>
      <c r="I6996" s="500" t="s">
        <v>688</v>
      </c>
      <c r="J6996" s="500" t="s">
        <v>689</v>
      </c>
      <c r="K6996" s="500" t="s">
        <v>725</v>
      </c>
      <c r="L6996" s="500" t="s">
        <v>27724</v>
      </c>
      <c r="M6996" s="500" t="s">
        <v>2307</v>
      </c>
      <c r="N6996" s="500" t="s">
        <v>20005</v>
      </c>
    </row>
    <row r="6997" spans="1:14">
      <c r="A6997" s="500" t="s">
        <v>686</v>
      </c>
      <c r="B6997" s="500" t="s">
        <v>2858</v>
      </c>
      <c r="C6997" s="500" t="s">
        <v>2888</v>
      </c>
      <c r="D6997" s="500" t="s">
        <v>2889</v>
      </c>
      <c r="E6997" s="500" t="s">
        <v>11099</v>
      </c>
      <c r="F6997" s="500" t="s">
        <v>580</v>
      </c>
      <c r="G6997" s="500" t="s">
        <v>20006</v>
      </c>
      <c r="H6997" s="500" t="s">
        <v>7078</v>
      </c>
      <c r="I6997" s="500" t="s">
        <v>688</v>
      </c>
      <c r="J6997" s="500" t="s">
        <v>689</v>
      </c>
      <c r="K6997" s="500" t="s">
        <v>725</v>
      </c>
      <c r="L6997" s="500" t="s">
        <v>27724</v>
      </c>
      <c r="M6997" s="500" t="s">
        <v>2307</v>
      </c>
      <c r="N6997" s="500" t="s">
        <v>20007</v>
      </c>
    </row>
    <row r="6998" spans="1:14">
      <c r="A6998" s="500" t="s">
        <v>686</v>
      </c>
      <c r="B6998" s="500" t="s">
        <v>2858</v>
      </c>
      <c r="C6998" s="500" t="s">
        <v>2888</v>
      </c>
      <c r="D6998" s="500" t="s">
        <v>2889</v>
      </c>
      <c r="E6998" s="500" t="s">
        <v>11099</v>
      </c>
      <c r="F6998" s="500" t="s">
        <v>580</v>
      </c>
      <c r="G6998" s="500" t="s">
        <v>20008</v>
      </c>
      <c r="H6998" s="500" t="s">
        <v>20009</v>
      </c>
      <c r="I6998" s="500" t="s">
        <v>688</v>
      </c>
      <c r="J6998" s="500" t="s">
        <v>689</v>
      </c>
      <c r="K6998" s="500" t="s">
        <v>725</v>
      </c>
      <c r="L6998" s="500" t="s">
        <v>27724</v>
      </c>
      <c r="M6998" s="500" t="s">
        <v>2307</v>
      </c>
      <c r="N6998" s="500" t="s">
        <v>20010</v>
      </c>
    </row>
    <row r="6999" spans="1:14">
      <c r="A6999" s="500" t="s">
        <v>686</v>
      </c>
      <c r="B6999" s="500" t="s">
        <v>2858</v>
      </c>
      <c r="C6999" s="500" t="s">
        <v>2888</v>
      </c>
      <c r="D6999" s="500" t="s">
        <v>2889</v>
      </c>
      <c r="E6999" s="500" t="s">
        <v>11099</v>
      </c>
      <c r="F6999" s="500" t="s">
        <v>580</v>
      </c>
      <c r="G6999" s="500" t="s">
        <v>20011</v>
      </c>
      <c r="H6999" s="500" t="s">
        <v>12414</v>
      </c>
      <c r="I6999" s="500" t="s">
        <v>688</v>
      </c>
      <c r="J6999" s="500" t="s">
        <v>689</v>
      </c>
      <c r="K6999" s="500" t="s">
        <v>725</v>
      </c>
      <c r="L6999" s="500" t="s">
        <v>27724</v>
      </c>
      <c r="M6999" s="500" t="s">
        <v>2307</v>
      </c>
      <c r="N6999" s="500" t="s">
        <v>20012</v>
      </c>
    </row>
    <row r="7000" spans="1:14">
      <c r="A7000" s="500" t="s">
        <v>686</v>
      </c>
      <c r="B7000" s="500" t="s">
        <v>2858</v>
      </c>
      <c r="C7000" s="500" t="s">
        <v>2888</v>
      </c>
      <c r="D7000" s="500" t="s">
        <v>2889</v>
      </c>
      <c r="E7000" s="500" t="s">
        <v>11099</v>
      </c>
      <c r="F7000" s="500" t="s">
        <v>580</v>
      </c>
      <c r="G7000" s="500" t="s">
        <v>2044</v>
      </c>
      <c r="H7000" s="500" t="s">
        <v>3737</v>
      </c>
      <c r="I7000" s="500" t="s">
        <v>2045</v>
      </c>
      <c r="J7000" s="500" t="s">
        <v>689</v>
      </c>
      <c r="K7000" s="500" t="s">
        <v>725</v>
      </c>
      <c r="L7000" s="500" t="s">
        <v>3735</v>
      </c>
      <c r="M7000" s="500" t="s">
        <v>2307</v>
      </c>
      <c r="N7000" s="500" t="s">
        <v>6893</v>
      </c>
    </row>
    <row r="7001" spans="1:14">
      <c r="A7001" s="500" t="s">
        <v>686</v>
      </c>
      <c r="B7001" s="500" t="s">
        <v>2858</v>
      </c>
      <c r="C7001" s="500" t="s">
        <v>2888</v>
      </c>
      <c r="D7001" s="500" t="s">
        <v>2889</v>
      </c>
      <c r="E7001" s="500" t="s">
        <v>11099</v>
      </c>
      <c r="F7001" s="500" t="s">
        <v>580</v>
      </c>
      <c r="G7001" s="500" t="s">
        <v>2046</v>
      </c>
      <c r="H7001" s="500" t="s">
        <v>2942</v>
      </c>
      <c r="I7001" s="500" t="s">
        <v>2045</v>
      </c>
      <c r="J7001" s="500" t="s">
        <v>689</v>
      </c>
      <c r="K7001" s="500" t="s">
        <v>725</v>
      </c>
      <c r="L7001" s="500" t="s">
        <v>3735</v>
      </c>
      <c r="M7001" s="500" t="s">
        <v>2307</v>
      </c>
      <c r="N7001" s="500" t="s">
        <v>6894</v>
      </c>
    </row>
    <row r="7002" spans="1:14">
      <c r="A7002" s="500" t="s">
        <v>686</v>
      </c>
      <c r="B7002" s="500" t="s">
        <v>2858</v>
      </c>
      <c r="C7002" s="500" t="s">
        <v>2888</v>
      </c>
      <c r="D7002" s="500" t="s">
        <v>2889</v>
      </c>
      <c r="E7002" s="500" t="s">
        <v>11099</v>
      </c>
      <c r="F7002" s="500" t="s">
        <v>580</v>
      </c>
      <c r="G7002" s="500" t="s">
        <v>2047</v>
      </c>
      <c r="H7002" s="500" t="s">
        <v>2978</v>
      </c>
      <c r="I7002" s="500" t="s">
        <v>2045</v>
      </c>
      <c r="J7002" s="500" t="s">
        <v>689</v>
      </c>
      <c r="K7002" s="500" t="s">
        <v>725</v>
      </c>
      <c r="L7002" s="500" t="s">
        <v>3735</v>
      </c>
      <c r="M7002" s="500" t="s">
        <v>2307</v>
      </c>
      <c r="N7002" s="500" t="s">
        <v>6895</v>
      </c>
    </row>
    <row r="7003" spans="1:14">
      <c r="A7003" s="500" t="s">
        <v>686</v>
      </c>
      <c r="B7003" s="500" t="s">
        <v>2858</v>
      </c>
      <c r="C7003" s="500" t="s">
        <v>2888</v>
      </c>
      <c r="D7003" s="500" t="s">
        <v>2889</v>
      </c>
      <c r="E7003" s="500" t="s">
        <v>11099</v>
      </c>
      <c r="F7003" s="500" t="s">
        <v>580</v>
      </c>
      <c r="G7003" s="500" t="s">
        <v>2048</v>
      </c>
      <c r="H7003" s="500" t="s">
        <v>2915</v>
      </c>
      <c r="I7003" s="500" t="s">
        <v>2045</v>
      </c>
      <c r="J7003" s="500" t="s">
        <v>689</v>
      </c>
      <c r="K7003" s="500" t="s">
        <v>725</v>
      </c>
      <c r="L7003" s="500" t="s">
        <v>3735</v>
      </c>
      <c r="M7003" s="500" t="s">
        <v>2307</v>
      </c>
      <c r="N7003" s="500" t="s">
        <v>6896</v>
      </c>
    </row>
    <row r="7004" spans="1:14">
      <c r="A7004" s="500" t="s">
        <v>686</v>
      </c>
      <c r="B7004" s="500" t="s">
        <v>2858</v>
      </c>
      <c r="C7004" s="500" t="s">
        <v>2888</v>
      </c>
      <c r="D7004" s="500" t="s">
        <v>2889</v>
      </c>
      <c r="E7004" s="500" t="s">
        <v>11099</v>
      </c>
      <c r="F7004" s="500" t="s">
        <v>580</v>
      </c>
      <c r="G7004" s="500" t="s">
        <v>2049</v>
      </c>
      <c r="H7004" s="500" t="s">
        <v>3731</v>
      </c>
      <c r="I7004" s="500" t="s">
        <v>2045</v>
      </c>
      <c r="J7004" s="500" t="s">
        <v>689</v>
      </c>
      <c r="K7004" s="500" t="s">
        <v>725</v>
      </c>
      <c r="L7004" s="500" t="s">
        <v>3735</v>
      </c>
      <c r="M7004" s="500" t="s">
        <v>2307</v>
      </c>
      <c r="N7004" s="500" t="s">
        <v>6897</v>
      </c>
    </row>
    <row r="7005" spans="1:14">
      <c r="A7005" s="500" t="s">
        <v>686</v>
      </c>
      <c r="B7005" s="500" t="s">
        <v>2858</v>
      </c>
      <c r="C7005" s="500" t="s">
        <v>2888</v>
      </c>
      <c r="D7005" s="500" t="s">
        <v>2889</v>
      </c>
      <c r="E7005" s="500" t="s">
        <v>11099</v>
      </c>
      <c r="F7005" s="500" t="s">
        <v>580</v>
      </c>
      <c r="G7005" s="500" t="s">
        <v>2050</v>
      </c>
      <c r="H7005" s="500" t="s">
        <v>3738</v>
      </c>
      <c r="I7005" s="500" t="s">
        <v>2045</v>
      </c>
      <c r="J7005" s="500" t="s">
        <v>689</v>
      </c>
      <c r="K7005" s="500" t="s">
        <v>725</v>
      </c>
      <c r="L7005" s="500" t="s">
        <v>3735</v>
      </c>
      <c r="M7005" s="500" t="s">
        <v>2307</v>
      </c>
      <c r="N7005" s="500" t="s">
        <v>6898</v>
      </c>
    </row>
    <row r="7006" spans="1:14">
      <c r="A7006" s="500" t="s">
        <v>686</v>
      </c>
      <c r="B7006" s="500" t="s">
        <v>2858</v>
      </c>
      <c r="C7006" s="500" t="s">
        <v>2888</v>
      </c>
      <c r="D7006" s="500" t="s">
        <v>2889</v>
      </c>
      <c r="E7006" s="500" t="s">
        <v>11099</v>
      </c>
      <c r="F7006" s="500" t="s">
        <v>580</v>
      </c>
      <c r="G7006" s="500" t="s">
        <v>2051</v>
      </c>
      <c r="H7006" s="500" t="s">
        <v>2915</v>
      </c>
      <c r="I7006" s="500" t="s">
        <v>2045</v>
      </c>
      <c r="J7006" s="500" t="s">
        <v>689</v>
      </c>
      <c r="K7006" s="500" t="s">
        <v>725</v>
      </c>
      <c r="L7006" s="500" t="s">
        <v>3735</v>
      </c>
      <c r="M7006" s="500" t="s">
        <v>2307</v>
      </c>
      <c r="N7006" s="500" t="s">
        <v>6899</v>
      </c>
    </row>
    <row r="7007" spans="1:14">
      <c r="A7007" s="500" t="s">
        <v>686</v>
      </c>
      <c r="B7007" s="500" t="s">
        <v>2858</v>
      </c>
      <c r="C7007" s="500" t="s">
        <v>2888</v>
      </c>
      <c r="D7007" s="500" t="s">
        <v>2889</v>
      </c>
      <c r="E7007" s="500" t="s">
        <v>11099</v>
      </c>
      <c r="F7007" s="500" t="s">
        <v>580</v>
      </c>
      <c r="G7007" s="500" t="s">
        <v>2052</v>
      </c>
      <c r="H7007" s="500" t="s">
        <v>2979</v>
      </c>
      <c r="I7007" s="500" t="s">
        <v>2045</v>
      </c>
      <c r="J7007" s="500" t="s">
        <v>689</v>
      </c>
      <c r="K7007" s="500" t="s">
        <v>725</v>
      </c>
      <c r="L7007" s="500" t="s">
        <v>3735</v>
      </c>
      <c r="M7007" s="500" t="s">
        <v>2307</v>
      </c>
      <c r="N7007" s="500" t="s">
        <v>6900</v>
      </c>
    </row>
    <row r="7008" spans="1:14">
      <c r="A7008" s="500" t="s">
        <v>686</v>
      </c>
      <c r="B7008" s="500" t="s">
        <v>2858</v>
      </c>
      <c r="C7008" s="500" t="s">
        <v>2888</v>
      </c>
      <c r="D7008" s="500" t="s">
        <v>2889</v>
      </c>
      <c r="E7008" s="500" t="s">
        <v>11099</v>
      </c>
      <c r="F7008" s="500" t="s">
        <v>580</v>
      </c>
      <c r="G7008" s="500" t="s">
        <v>2629</v>
      </c>
      <c r="H7008" s="500" t="s">
        <v>2980</v>
      </c>
      <c r="I7008" s="500" t="s">
        <v>688</v>
      </c>
      <c r="J7008" s="500" t="s">
        <v>689</v>
      </c>
      <c r="K7008" s="500" t="s">
        <v>725</v>
      </c>
      <c r="L7008" s="500" t="s">
        <v>3739</v>
      </c>
      <c r="M7008" s="500" t="s">
        <v>3740</v>
      </c>
      <c r="N7008" s="500" t="s">
        <v>6901</v>
      </c>
    </row>
    <row r="7009" spans="1:14">
      <c r="A7009" s="500" t="s">
        <v>686</v>
      </c>
      <c r="B7009" s="500" t="s">
        <v>2858</v>
      </c>
      <c r="C7009" s="500" t="s">
        <v>2888</v>
      </c>
      <c r="D7009" s="500" t="s">
        <v>2889</v>
      </c>
      <c r="E7009" s="500" t="s">
        <v>11099</v>
      </c>
      <c r="F7009" s="500" t="s">
        <v>580</v>
      </c>
      <c r="G7009" s="500" t="s">
        <v>2630</v>
      </c>
      <c r="H7009" s="500" t="s">
        <v>3741</v>
      </c>
      <c r="I7009" s="500" t="s">
        <v>688</v>
      </c>
      <c r="J7009" s="500" t="s">
        <v>689</v>
      </c>
      <c r="K7009" s="500" t="s">
        <v>725</v>
      </c>
      <c r="L7009" s="500" t="s">
        <v>3739</v>
      </c>
      <c r="M7009" s="500" t="s">
        <v>3740</v>
      </c>
      <c r="N7009" s="500" t="s">
        <v>6902</v>
      </c>
    </row>
    <row r="7010" spans="1:14">
      <c r="A7010" s="500" t="s">
        <v>686</v>
      </c>
      <c r="B7010" s="500" t="s">
        <v>2858</v>
      </c>
      <c r="C7010" s="500" t="s">
        <v>2888</v>
      </c>
      <c r="D7010" s="500" t="s">
        <v>2889</v>
      </c>
      <c r="E7010" s="500" t="s">
        <v>11099</v>
      </c>
      <c r="F7010" s="500" t="s">
        <v>580</v>
      </c>
      <c r="G7010" s="500" t="s">
        <v>2632</v>
      </c>
      <c r="H7010" s="500" t="s">
        <v>3562</v>
      </c>
      <c r="I7010" s="500" t="s">
        <v>688</v>
      </c>
      <c r="J7010" s="500" t="s">
        <v>689</v>
      </c>
      <c r="K7010" s="500" t="s">
        <v>725</v>
      </c>
      <c r="L7010" s="500" t="s">
        <v>3739</v>
      </c>
      <c r="M7010" s="500" t="s">
        <v>3740</v>
      </c>
      <c r="N7010" s="500" t="s">
        <v>6903</v>
      </c>
    </row>
    <row r="7011" spans="1:14">
      <c r="A7011" s="500" t="s">
        <v>686</v>
      </c>
      <c r="B7011" s="500" t="s">
        <v>2858</v>
      </c>
      <c r="C7011" s="500" t="s">
        <v>2888</v>
      </c>
      <c r="D7011" s="500" t="s">
        <v>2889</v>
      </c>
      <c r="E7011" s="500" t="s">
        <v>11099</v>
      </c>
      <c r="F7011" s="500" t="s">
        <v>580</v>
      </c>
      <c r="G7011" s="500" t="s">
        <v>2633</v>
      </c>
      <c r="H7011" s="500" t="s">
        <v>2981</v>
      </c>
      <c r="I7011" s="500" t="s">
        <v>688</v>
      </c>
      <c r="J7011" s="500" t="s">
        <v>689</v>
      </c>
      <c r="K7011" s="500" t="s">
        <v>725</v>
      </c>
      <c r="L7011" s="500" t="s">
        <v>3739</v>
      </c>
      <c r="M7011" s="500" t="s">
        <v>3740</v>
      </c>
      <c r="N7011" s="500" t="s">
        <v>6904</v>
      </c>
    </row>
    <row r="7012" spans="1:14">
      <c r="A7012" s="500" t="s">
        <v>686</v>
      </c>
      <c r="B7012" s="500" t="s">
        <v>2858</v>
      </c>
      <c r="C7012" s="500" t="s">
        <v>2888</v>
      </c>
      <c r="D7012" s="500" t="s">
        <v>2889</v>
      </c>
      <c r="E7012" s="500" t="s">
        <v>11099</v>
      </c>
      <c r="F7012" s="500" t="s">
        <v>580</v>
      </c>
      <c r="G7012" s="500" t="s">
        <v>2634</v>
      </c>
      <c r="H7012" s="500" t="s">
        <v>2982</v>
      </c>
      <c r="I7012" s="500" t="s">
        <v>688</v>
      </c>
      <c r="J7012" s="500" t="s">
        <v>689</v>
      </c>
      <c r="K7012" s="500" t="s">
        <v>725</v>
      </c>
      <c r="L7012" s="500" t="s">
        <v>3739</v>
      </c>
      <c r="M7012" s="500" t="s">
        <v>3740</v>
      </c>
      <c r="N7012" s="500" t="s">
        <v>6905</v>
      </c>
    </row>
    <row r="7013" spans="1:14">
      <c r="A7013" s="500" t="s">
        <v>686</v>
      </c>
      <c r="B7013" s="500" t="s">
        <v>2858</v>
      </c>
      <c r="C7013" s="500" t="s">
        <v>2888</v>
      </c>
      <c r="D7013" s="500" t="s">
        <v>2889</v>
      </c>
      <c r="E7013" s="500" t="s">
        <v>11099</v>
      </c>
      <c r="F7013" s="500" t="s">
        <v>580</v>
      </c>
      <c r="G7013" s="500" t="s">
        <v>2635</v>
      </c>
      <c r="H7013" s="500" t="s">
        <v>3489</v>
      </c>
      <c r="I7013" s="500" t="s">
        <v>688</v>
      </c>
      <c r="J7013" s="500" t="s">
        <v>689</v>
      </c>
      <c r="K7013" s="500" t="s">
        <v>725</v>
      </c>
      <c r="L7013" s="500" t="s">
        <v>3739</v>
      </c>
      <c r="M7013" s="500" t="s">
        <v>3740</v>
      </c>
      <c r="N7013" s="500" t="s">
        <v>6906</v>
      </c>
    </row>
    <row r="7014" spans="1:14">
      <c r="A7014" s="500" t="s">
        <v>686</v>
      </c>
      <c r="B7014" s="500" t="s">
        <v>2858</v>
      </c>
      <c r="C7014" s="500" t="s">
        <v>2888</v>
      </c>
      <c r="D7014" s="500" t="s">
        <v>2889</v>
      </c>
      <c r="E7014" s="500" t="s">
        <v>11099</v>
      </c>
      <c r="F7014" s="500" t="s">
        <v>580</v>
      </c>
      <c r="G7014" s="500" t="s">
        <v>2636</v>
      </c>
      <c r="H7014" s="500" t="s">
        <v>2957</v>
      </c>
      <c r="I7014" s="500" t="s">
        <v>688</v>
      </c>
      <c r="J7014" s="500" t="s">
        <v>689</v>
      </c>
      <c r="K7014" s="500" t="s">
        <v>725</v>
      </c>
      <c r="L7014" s="500" t="s">
        <v>3739</v>
      </c>
      <c r="M7014" s="500" t="s">
        <v>3740</v>
      </c>
      <c r="N7014" s="500" t="s">
        <v>6907</v>
      </c>
    </row>
    <row r="7015" spans="1:14">
      <c r="A7015" s="500" t="s">
        <v>686</v>
      </c>
      <c r="B7015" s="500" t="s">
        <v>2858</v>
      </c>
      <c r="C7015" s="500" t="s">
        <v>2888</v>
      </c>
      <c r="D7015" s="500" t="s">
        <v>2889</v>
      </c>
      <c r="E7015" s="500" t="s">
        <v>11099</v>
      </c>
      <c r="F7015" s="500" t="s">
        <v>580</v>
      </c>
      <c r="G7015" s="500" t="s">
        <v>2641</v>
      </c>
      <c r="H7015" s="500" t="s">
        <v>2983</v>
      </c>
      <c r="I7015" s="500" t="s">
        <v>688</v>
      </c>
      <c r="J7015" s="500" t="s">
        <v>689</v>
      </c>
      <c r="K7015" s="500" t="s">
        <v>725</v>
      </c>
      <c r="L7015" s="500" t="s">
        <v>3739</v>
      </c>
      <c r="M7015" s="500" t="s">
        <v>3740</v>
      </c>
      <c r="N7015" s="500" t="s">
        <v>6908</v>
      </c>
    </row>
    <row r="7016" spans="1:14">
      <c r="A7016" s="500" t="s">
        <v>686</v>
      </c>
      <c r="B7016" s="500" t="s">
        <v>2858</v>
      </c>
      <c r="C7016" s="500" t="s">
        <v>2888</v>
      </c>
      <c r="D7016" s="500" t="s">
        <v>2889</v>
      </c>
      <c r="E7016" s="500" t="s">
        <v>11099</v>
      </c>
      <c r="F7016" s="500" t="s">
        <v>580</v>
      </c>
      <c r="G7016" s="500" t="s">
        <v>20013</v>
      </c>
      <c r="H7016" s="500" t="s">
        <v>13249</v>
      </c>
      <c r="I7016" s="500" t="s">
        <v>688</v>
      </c>
      <c r="J7016" s="500" t="s">
        <v>689</v>
      </c>
      <c r="K7016" s="500" t="s">
        <v>2306</v>
      </c>
      <c r="L7016" s="500" t="s">
        <v>27724</v>
      </c>
      <c r="M7016" s="500" t="s">
        <v>2307</v>
      </c>
      <c r="N7016" s="500" t="s">
        <v>20014</v>
      </c>
    </row>
    <row r="7017" spans="1:14">
      <c r="A7017" s="500" t="s">
        <v>686</v>
      </c>
      <c r="B7017" s="500" t="s">
        <v>2858</v>
      </c>
      <c r="C7017" s="500" t="s">
        <v>2888</v>
      </c>
      <c r="D7017" s="500" t="s">
        <v>2889</v>
      </c>
      <c r="E7017" s="500" t="s">
        <v>11099</v>
      </c>
      <c r="F7017" s="500" t="s">
        <v>580</v>
      </c>
      <c r="G7017" s="500" t="s">
        <v>20015</v>
      </c>
      <c r="H7017" s="500" t="s">
        <v>13249</v>
      </c>
      <c r="I7017" s="500" t="s">
        <v>688</v>
      </c>
      <c r="J7017" s="500" t="s">
        <v>689</v>
      </c>
      <c r="K7017" s="500" t="s">
        <v>2306</v>
      </c>
      <c r="L7017" s="500" t="s">
        <v>27724</v>
      </c>
      <c r="M7017" s="500" t="s">
        <v>2307</v>
      </c>
      <c r="N7017" s="500" t="s">
        <v>20016</v>
      </c>
    </row>
    <row r="7018" spans="1:14">
      <c r="A7018" s="500" t="s">
        <v>686</v>
      </c>
      <c r="B7018" s="500" t="s">
        <v>2858</v>
      </c>
      <c r="C7018" s="500" t="s">
        <v>2888</v>
      </c>
      <c r="D7018" s="500" t="s">
        <v>2889</v>
      </c>
      <c r="E7018" s="500" t="s">
        <v>11099</v>
      </c>
      <c r="F7018" s="500" t="s">
        <v>580</v>
      </c>
      <c r="G7018" s="500" t="s">
        <v>20017</v>
      </c>
      <c r="H7018" s="500" t="s">
        <v>3920</v>
      </c>
      <c r="I7018" s="500" t="s">
        <v>688</v>
      </c>
      <c r="J7018" s="500" t="s">
        <v>689</v>
      </c>
      <c r="K7018" s="500" t="s">
        <v>2306</v>
      </c>
      <c r="L7018" s="500" t="s">
        <v>27724</v>
      </c>
      <c r="M7018" s="500" t="s">
        <v>2307</v>
      </c>
      <c r="N7018" s="500" t="s">
        <v>20018</v>
      </c>
    </row>
    <row r="7019" spans="1:14">
      <c r="A7019" s="500" t="s">
        <v>686</v>
      </c>
      <c r="B7019" s="500" t="s">
        <v>2858</v>
      </c>
      <c r="C7019" s="500" t="s">
        <v>2888</v>
      </c>
      <c r="D7019" s="500" t="s">
        <v>2889</v>
      </c>
      <c r="E7019" s="500" t="s">
        <v>11099</v>
      </c>
      <c r="F7019" s="500" t="s">
        <v>580</v>
      </c>
      <c r="G7019" s="500" t="s">
        <v>20019</v>
      </c>
      <c r="H7019" s="500" t="s">
        <v>3920</v>
      </c>
      <c r="I7019" s="500" t="s">
        <v>688</v>
      </c>
      <c r="J7019" s="500" t="s">
        <v>689</v>
      </c>
      <c r="K7019" s="500" t="s">
        <v>2306</v>
      </c>
      <c r="L7019" s="500" t="s">
        <v>27724</v>
      </c>
      <c r="M7019" s="500" t="s">
        <v>2307</v>
      </c>
      <c r="N7019" s="500" t="s">
        <v>20020</v>
      </c>
    </row>
    <row r="7020" spans="1:14">
      <c r="A7020" s="500" t="s">
        <v>686</v>
      </c>
      <c r="B7020" s="500" t="s">
        <v>2858</v>
      </c>
      <c r="C7020" s="500" t="s">
        <v>2888</v>
      </c>
      <c r="D7020" s="500" t="s">
        <v>2889</v>
      </c>
      <c r="E7020" s="500" t="s">
        <v>11099</v>
      </c>
      <c r="F7020" s="500" t="s">
        <v>580</v>
      </c>
      <c r="G7020" s="500" t="s">
        <v>20021</v>
      </c>
      <c r="H7020" s="500" t="s">
        <v>11063</v>
      </c>
      <c r="I7020" s="500" t="s">
        <v>688</v>
      </c>
      <c r="J7020" s="500" t="s">
        <v>689</v>
      </c>
      <c r="K7020" s="500" t="s">
        <v>2306</v>
      </c>
      <c r="L7020" s="500" t="s">
        <v>27724</v>
      </c>
      <c r="M7020" s="500" t="s">
        <v>2307</v>
      </c>
      <c r="N7020" s="500" t="s">
        <v>20022</v>
      </c>
    </row>
    <row r="7021" spans="1:14">
      <c r="A7021" s="500" t="s">
        <v>686</v>
      </c>
      <c r="B7021" s="500" t="s">
        <v>2858</v>
      </c>
      <c r="C7021" s="500" t="s">
        <v>2888</v>
      </c>
      <c r="D7021" s="500" t="s">
        <v>2889</v>
      </c>
      <c r="E7021" s="500" t="s">
        <v>11099</v>
      </c>
      <c r="F7021" s="500" t="s">
        <v>580</v>
      </c>
      <c r="G7021" s="500" t="s">
        <v>20023</v>
      </c>
      <c r="H7021" s="500" t="s">
        <v>11063</v>
      </c>
      <c r="I7021" s="500" t="s">
        <v>688</v>
      </c>
      <c r="J7021" s="500" t="s">
        <v>689</v>
      </c>
      <c r="K7021" s="500" t="s">
        <v>2306</v>
      </c>
      <c r="L7021" s="500" t="s">
        <v>27724</v>
      </c>
      <c r="M7021" s="500" t="s">
        <v>2307</v>
      </c>
      <c r="N7021" s="500" t="s">
        <v>20024</v>
      </c>
    </row>
    <row r="7022" spans="1:14">
      <c r="A7022" s="500" t="s">
        <v>686</v>
      </c>
      <c r="B7022" s="500" t="s">
        <v>2858</v>
      </c>
      <c r="C7022" s="500" t="s">
        <v>2888</v>
      </c>
      <c r="D7022" s="500" t="s">
        <v>2889</v>
      </c>
      <c r="E7022" s="500" t="s">
        <v>11099</v>
      </c>
      <c r="F7022" s="500" t="s">
        <v>580</v>
      </c>
      <c r="G7022" s="500" t="s">
        <v>20025</v>
      </c>
      <c r="H7022" s="500" t="s">
        <v>2926</v>
      </c>
      <c r="I7022" s="500" t="s">
        <v>688</v>
      </c>
      <c r="J7022" s="500" t="s">
        <v>689</v>
      </c>
      <c r="K7022" s="500" t="s">
        <v>2306</v>
      </c>
      <c r="L7022" s="500" t="s">
        <v>27724</v>
      </c>
      <c r="M7022" s="500" t="s">
        <v>2307</v>
      </c>
      <c r="N7022" s="500" t="s">
        <v>20026</v>
      </c>
    </row>
    <row r="7023" spans="1:14">
      <c r="A7023" s="500" t="s">
        <v>686</v>
      </c>
      <c r="B7023" s="500" t="s">
        <v>2858</v>
      </c>
      <c r="C7023" s="500" t="s">
        <v>2888</v>
      </c>
      <c r="D7023" s="500" t="s">
        <v>2889</v>
      </c>
      <c r="E7023" s="500" t="s">
        <v>11099</v>
      </c>
      <c r="F7023" s="500" t="s">
        <v>580</v>
      </c>
      <c r="G7023" s="500" t="s">
        <v>20027</v>
      </c>
      <c r="H7023" s="500" t="s">
        <v>2926</v>
      </c>
      <c r="I7023" s="500" t="s">
        <v>688</v>
      </c>
      <c r="J7023" s="500" t="s">
        <v>689</v>
      </c>
      <c r="K7023" s="500" t="s">
        <v>2306</v>
      </c>
      <c r="L7023" s="500" t="s">
        <v>27724</v>
      </c>
      <c r="M7023" s="500" t="s">
        <v>2307</v>
      </c>
      <c r="N7023" s="500" t="s">
        <v>20028</v>
      </c>
    </row>
    <row r="7024" spans="1:14">
      <c r="A7024" s="500" t="s">
        <v>686</v>
      </c>
      <c r="B7024" s="500" t="s">
        <v>2858</v>
      </c>
      <c r="C7024" s="500" t="s">
        <v>2888</v>
      </c>
      <c r="D7024" s="500" t="s">
        <v>2889</v>
      </c>
      <c r="E7024" s="500" t="s">
        <v>11099</v>
      </c>
      <c r="F7024" s="500" t="s">
        <v>580</v>
      </c>
      <c r="G7024" s="500" t="s">
        <v>20029</v>
      </c>
      <c r="H7024" s="500" t="s">
        <v>12666</v>
      </c>
      <c r="I7024" s="500" t="s">
        <v>688</v>
      </c>
      <c r="J7024" s="500" t="s">
        <v>689</v>
      </c>
      <c r="K7024" s="500" t="s">
        <v>2306</v>
      </c>
      <c r="L7024" s="500" t="s">
        <v>27724</v>
      </c>
      <c r="M7024" s="500" t="s">
        <v>2307</v>
      </c>
      <c r="N7024" s="500" t="s">
        <v>20030</v>
      </c>
    </row>
    <row r="7025" spans="1:14">
      <c r="A7025" s="500" t="s">
        <v>686</v>
      </c>
      <c r="B7025" s="500" t="s">
        <v>2858</v>
      </c>
      <c r="C7025" s="500" t="s">
        <v>2888</v>
      </c>
      <c r="D7025" s="500" t="s">
        <v>2889</v>
      </c>
      <c r="E7025" s="500" t="s">
        <v>11099</v>
      </c>
      <c r="F7025" s="500" t="s">
        <v>580</v>
      </c>
      <c r="G7025" s="500" t="s">
        <v>20031</v>
      </c>
      <c r="H7025" s="500" t="s">
        <v>12666</v>
      </c>
      <c r="I7025" s="500" t="s">
        <v>688</v>
      </c>
      <c r="J7025" s="500" t="s">
        <v>689</v>
      </c>
      <c r="K7025" s="500" t="s">
        <v>2306</v>
      </c>
      <c r="L7025" s="500" t="s">
        <v>27724</v>
      </c>
      <c r="M7025" s="500" t="s">
        <v>2307</v>
      </c>
      <c r="N7025" s="500" t="s">
        <v>20032</v>
      </c>
    </row>
    <row r="7026" spans="1:14">
      <c r="A7026" s="500" t="s">
        <v>686</v>
      </c>
      <c r="B7026" s="500" t="s">
        <v>2858</v>
      </c>
      <c r="C7026" s="500" t="s">
        <v>2888</v>
      </c>
      <c r="D7026" s="500" t="s">
        <v>2889</v>
      </c>
      <c r="E7026" s="500" t="s">
        <v>11099</v>
      </c>
      <c r="F7026" s="500" t="s">
        <v>580</v>
      </c>
      <c r="G7026" s="500" t="s">
        <v>20033</v>
      </c>
      <c r="H7026" s="500" t="s">
        <v>6917</v>
      </c>
      <c r="I7026" s="500" t="s">
        <v>688</v>
      </c>
      <c r="J7026" s="500" t="s">
        <v>689</v>
      </c>
      <c r="K7026" s="500" t="s">
        <v>2306</v>
      </c>
      <c r="L7026" s="500" t="s">
        <v>27724</v>
      </c>
      <c r="M7026" s="500" t="s">
        <v>2307</v>
      </c>
      <c r="N7026" s="500" t="s">
        <v>20034</v>
      </c>
    </row>
    <row r="7027" spans="1:14">
      <c r="A7027" s="500" t="s">
        <v>686</v>
      </c>
      <c r="B7027" s="500" t="s">
        <v>2858</v>
      </c>
      <c r="C7027" s="500" t="s">
        <v>2888</v>
      </c>
      <c r="D7027" s="500" t="s">
        <v>2889</v>
      </c>
      <c r="E7027" s="500" t="s">
        <v>11099</v>
      </c>
      <c r="F7027" s="500" t="s">
        <v>580</v>
      </c>
      <c r="G7027" s="500" t="s">
        <v>20035</v>
      </c>
      <c r="H7027" s="500" t="s">
        <v>6917</v>
      </c>
      <c r="I7027" s="500" t="s">
        <v>688</v>
      </c>
      <c r="J7027" s="500" t="s">
        <v>689</v>
      </c>
      <c r="K7027" s="500" t="s">
        <v>2306</v>
      </c>
      <c r="L7027" s="500" t="s">
        <v>27724</v>
      </c>
      <c r="M7027" s="500" t="s">
        <v>2307</v>
      </c>
      <c r="N7027" s="500" t="s">
        <v>20036</v>
      </c>
    </row>
    <row r="7028" spans="1:14">
      <c r="A7028" s="500" t="s">
        <v>686</v>
      </c>
      <c r="B7028" s="500" t="s">
        <v>2858</v>
      </c>
      <c r="C7028" s="500" t="s">
        <v>2888</v>
      </c>
      <c r="D7028" s="500" t="s">
        <v>2889</v>
      </c>
      <c r="E7028" s="500" t="s">
        <v>11099</v>
      </c>
      <c r="F7028" s="500" t="s">
        <v>580</v>
      </c>
      <c r="G7028" s="500" t="s">
        <v>20037</v>
      </c>
      <c r="H7028" s="500" t="s">
        <v>6970</v>
      </c>
      <c r="I7028" s="500" t="s">
        <v>688</v>
      </c>
      <c r="J7028" s="500" t="s">
        <v>689</v>
      </c>
      <c r="K7028" s="500" t="s">
        <v>2306</v>
      </c>
      <c r="L7028" s="500" t="s">
        <v>27724</v>
      </c>
      <c r="M7028" s="500" t="s">
        <v>2307</v>
      </c>
      <c r="N7028" s="500" t="s">
        <v>20038</v>
      </c>
    </row>
    <row r="7029" spans="1:14">
      <c r="A7029" s="500" t="s">
        <v>686</v>
      </c>
      <c r="B7029" s="500" t="s">
        <v>2858</v>
      </c>
      <c r="C7029" s="500" t="s">
        <v>2888</v>
      </c>
      <c r="D7029" s="500" t="s">
        <v>2889</v>
      </c>
      <c r="E7029" s="500" t="s">
        <v>11099</v>
      </c>
      <c r="F7029" s="500" t="s">
        <v>580</v>
      </c>
      <c r="G7029" s="500" t="s">
        <v>20039</v>
      </c>
      <c r="H7029" s="500" t="s">
        <v>6970</v>
      </c>
      <c r="I7029" s="500" t="s">
        <v>688</v>
      </c>
      <c r="J7029" s="500" t="s">
        <v>689</v>
      </c>
      <c r="K7029" s="500" t="s">
        <v>2306</v>
      </c>
      <c r="L7029" s="500" t="s">
        <v>27724</v>
      </c>
      <c r="M7029" s="500" t="s">
        <v>2307</v>
      </c>
      <c r="N7029" s="500" t="s">
        <v>20040</v>
      </c>
    </row>
    <row r="7030" spans="1:14">
      <c r="A7030" s="500" t="s">
        <v>686</v>
      </c>
      <c r="B7030" s="500" t="s">
        <v>2858</v>
      </c>
      <c r="C7030" s="500" t="s">
        <v>2888</v>
      </c>
      <c r="D7030" s="500" t="s">
        <v>2889</v>
      </c>
      <c r="E7030" s="500" t="s">
        <v>11099</v>
      </c>
      <c r="F7030" s="500" t="s">
        <v>580</v>
      </c>
      <c r="G7030" s="500" t="s">
        <v>20041</v>
      </c>
      <c r="H7030" s="500" t="s">
        <v>14164</v>
      </c>
      <c r="I7030" s="500" t="s">
        <v>688</v>
      </c>
      <c r="J7030" s="500" t="s">
        <v>689</v>
      </c>
      <c r="K7030" s="500" t="s">
        <v>2306</v>
      </c>
      <c r="L7030" s="500" t="s">
        <v>27724</v>
      </c>
      <c r="M7030" s="500" t="s">
        <v>2307</v>
      </c>
      <c r="N7030" s="500" t="s">
        <v>20042</v>
      </c>
    </row>
    <row r="7031" spans="1:14">
      <c r="A7031" s="500" t="s">
        <v>686</v>
      </c>
      <c r="B7031" s="500" t="s">
        <v>2858</v>
      </c>
      <c r="C7031" s="500" t="s">
        <v>2888</v>
      </c>
      <c r="D7031" s="500" t="s">
        <v>2889</v>
      </c>
      <c r="E7031" s="500" t="s">
        <v>11099</v>
      </c>
      <c r="F7031" s="500" t="s">
        <v>580</v>
      </c>
      <c r="G7031" s="500" t="s">
        <v>20043</v>
      </c>
      <c r="H7031" s="500" t="s">
        <v>14164</v>
      </c>
      <c r="I7031" s="500" t="s">
        <v>688</v>
      </c>
      <c r="J7031" s="500" t="s">
        <v>689</v>
      </c>
      <c r="K7031" s="500" t="s">
        <v>2306</v>
      </c>
      <c r="L7031" s="500" t="s">
        <v>27724</v>
      </c>
      <c r="M7031" s="500" t="s">
        <v>2307</v>
      </c>
      <c r="N7031" s="500" t="s">
        <v>20044</v>
      </c>
    </row>
    <row r="7032" spans="1:14">
      <c r="A7032" s="500" t="s">
        <v>686</v>
      </c>
      <c r="B7032" s="500" t="s">
        <v>2858</v>
      </c>
      <c r="C7032" s="500" t="s">
        <v>2888</v>
      </c>
      <c r="D7032" s="500" t="s">
        <v>2889</v>
      </c>
      <c r="E7032" s="500" t="s">
        <v>11099</v>
      </c>
      <c r="F7032" s="500" t="s">
        <v>580</v>
      </c>
      <c r="G7032" s="500" t="s">
        <v>20045</v>
      </c>
      <c r="H7032" s="500" t="s">
        <v>11258</v>
      </c>
      <c r="I7032" s="500" t="s">
        <v>688</v>
      </c>
      <c r="J7032" s="500" t="s">
        <v>689</v>
      </c>
      <c r="K7032" s="500" t="s">
        <v>2306</v>
      </c>
      <c r="L7032" s="500" t="s">
        <v>27724</v>
      </c>
      <c r="M7032" s="500" t="s">
        <v>2307</v>
      </c>
      <c r="N7032" s="500" t="s">
        <v>20046</v>
      </c>
    </row>
    <row r="7033" spans="1:14">
      <c r="A7033" s="500" t="s">
        <v>686</v>
      </c>
      <c r="B7033" s="500" t="s">
        <v>2858</v>
      </c>
      <c r="C7033" s="500" t="s">
        <v>2888</v>
      </c>
      <c r="D7033" s="500" t="s">
        <v>2889</v>
      </c>
      <c r="E7033" s="500" t="s">
        <v>11099</v>
      </c>
      <c r="F7033" s="500" t="s">
        <v>580</v>
      </c>
      <c r="G7033" s="500" t="s">
        <v>20047</v>
      </c>
      <c r="H7033" s="500" t="s">
        <v>11258</v>
      </c>
      <c r="I7033" s="500" t="s">
        <v>688</v>
      </c>
      <c r="J7033" s="500" t="s">
        <v>689</v>
      </c>
      <c r="K7033" s="500" t="s">
        <v>2306</v>
      </c>
      <c r="L7033" s="500" t="s">
        <v>27724</v>
      </c>
      <c r="M7033" s="500" t="s">
        <v>2307</v>
      </c>
      <c r="N7033" s="500" t="s">
        <v>20048</v>
      </c>
    </row>
    <row r="7034" spans="1:14">
      <c r="A7034" s="500" t="s">
        <v>686</v>
      </c>
      <c r="B7034" s="500" t="s">
        <v>2858</v>
      </c>
      <c r="C7034" s="500" t="s">
        <v>2888</v>
      </c>
      <c r="D7034" s="500" t="s">
        <v>2889</v>
      </c>
      <c r="E7034" s="500" t="s">
        <v>11099</v>
      </c>
      <c r="F7034" s="500" t="s">
        <v>580</v>
      </c>
      <c r="G7034" s="500" t="s">
        <v>20049</v>
      </c>
      <c r="H7034" s="500" t="s">
        <v>6995</v>
      </c>
      <c r="I7034" s="500" t="s">
        <v>688</v>
      </c>
      <c r="J7034" s="500" t="s">
        <v>689</v>
      </c>
      <c r="K7034" s="500" t="s">
        <v>2306</v>
      </c>
      <c r="L7034" s="500" t="s">
        <v>27724</v>
      </c>
      <c r="M7034" s="500" t="s">
        <v>2307</v>
      </c>
      <c r="N7034" s="500" t="s">
        <v>20050</v>
      </c>
    </row>
    <row r="7035" spans="1:14">
      <c r="A7035" s="500" t="s">
        <v>686</v>
      </c>
      <c r="B7035" s="500" t="s">
        <v>2858</v>
      </c>
      <c r="C7035" s="500" t="s">
        <v>2888</v>
      </c>
      <c r="D7035" s="500" t="s">
        <v>2889</v>
      </c>
      <c r="E7035" s="500" t="s">
        <v>11099</v>
      </c>
      <c r="F7035" s="500" t="s">
        <v>580</v>
      </c>
      <c r="G7035" s="500" t="s">
        <v>20051</v>
      </c>
      <c r="H7035" s="500" t="s">
        <v>6995</v>
      </c>
      <c r="I7035" s="500" t="s">
        <v>688</v>
      </c>
      <c r="J7035" s="500" t="s">
        <v>689</v>
      </c>
      <c r="K7035" s="500" t="s">
        <v>2306</v>
      </c>
      <c r="L7035" s="500" t="s">
        <v>27724</v>
      </c>
      <c r="M7035" s="500" t="s">
        <v>2307</v>
      </c>
      <c r="N7035" s="500" t="s">
        <v>20052</v>
      </c>
    </row>
    <row r="7036" spans="1:14">
      <c r="A7036" s="500" t="s">
        <v>686</v>
      </c>
      <c r="B7036" s="500" t="s">
        <v>2858</v>
      </c>
      <c r="C7036" s="500" t="s">
        <v>2888</v>
      </c>
      <c r="D7036" s="500" t="s">
        <v>2889</v>
      </c>
      <c r="E7036" s="500" t="s">
        <v>11099</v>
      </c>
      <c r="F7036" s="500" t="s">
        <v>580</v>
      </c>
      <c r="G7036" s="500" t="s">
        <v>20053</v>
      </c>
      <c r="H7036" s="500" t="s">
        <v>11249</v>
      </c>
      <c r="I7036" s="500" t="s">
        <v>688</v>
      </c>
      <c r="J7036" s="500" t="s">
        <v>689</v>
      </c>
      <c r="K7036" s="500" t="s">
        <v>2306</v>
      </c>
      <c r="L7036" s="500" t="s">
        <v>27724</v>
      </c>
      <c r="M7036" s="500" t="s">
        <v>2307</v>
      </c>
      <c r="N7036" s="500" t="s">
        <v>20054</v>
      </c>
    </row>
    <row r="7037" spans="1:14">
      <c r="A7037" s="500" t="s">
        <v>686</v>
      </c>
      <c r="B7037" s="500" t="s">
        <v>2858</v>
      </c>
      <c r="C7037" s="500" t="s">
        <v>2888</v>
      </c>
      <c r="D7037" s="500" t="s">
        <v>2889</v>
      </c>
      <c r="E7037" s="500" t="s">
        <v>11099</v>
      </c>
      <c r="F7037" s="500" t="s">
        <v>580</v>
      </c>
      <c r="G7037" s="500" t="s">
        <v>20055</v>
      </c>
      <c r="H7037" s="500" t="s">
        <v>11249</v>
      </c>
      <c r="I7037" s="500" t="s">
        <v>688</v>
      </c>
      <c r="J7037" s="500" t="s">
        <v>689</v>
      </c>
      <c r="K7037" s="500" t="s">
        <v>2306</v>
      </c>
      <c r="L7037" s="500" t="s">
        <v>27724</v>
      </c>
      <c r="M7037" s="500" t="s">
        <v>2307</v>
      </c>
      <c r="N7037" s="500" t="s">
        <v>20056</v>
      </c>
    </row>
    <row r="7038" spans="1:14">
      <c r="A7038" s="500" t="s">
        <v>686</v>
      </c>
      <c r="B7038" s="500" t="s">
        <v>2858</v>
      </c>
      <c r="C7038" s="500" t="s">
        <v>2888</v>
      </c>
      <c r="D7038" s="500" t="s">
        <v>2889</v>
      </c>
      <c r="E7038" s="500" t="s">
        <v>11099</v>
      </c>
      <c r="F7038" s="500" t="s">
        <v>580</v>
      </c>
      <c r="G7038" s="500" t="s">
        <v>20057</v>
      </c>
      <c r="H7038" s="500" t="s">
        <v>20058</v>
      </c>
      <c r="I7038" s="500" t="s">
        <v>688</v>
      </c>
      <c r="J7038" s="500" t="s">
        <v>689</v>
      </c>
      <c r="K7038" s="500" t="s">
        <v>2306</v>
      </c>
      <c r="L7038" s="500" t="s">
        <v>27724</v>
      </c>
      <c r="M7038" s="500" t="s">
        <v>2307</v>
      </c>
      <c r="N7038" s="500" t="s">
        <v>20059</v>
      </c>
    </row>
    <row r="7039" spans="1:14">
      <c r="A7039" s="500" t="s">
        <v>686</v>
      </c>
      <c r="B7039" s="500" t="s">
        <v>2858</v>
      </c>
      <c r="C7039" s="500" t="s">
        <v>2888</v>
      </c>
      <c r="D7039" s="500" t="s">
        <v>2889</v>
      </c>
      <c r="E7039" s="500" t="s">
        <v>11099</v>
      </c>
      <c r="F7039" s="500" t="s">
        <v>580</v>
      </c>
      <c r="G7039" s="500" t="s">
        <v>20060</v>
      </c>
      <c r="H7039" s="500" t="s">
        <v>20058</v>
      </c>
      <c r="I7039" s="500" t="s">
        <v>688</v>
      </c>
      <c r="J7039" s="500" t="s">
        <v>689</v>
      </c>
      <c r="K7039" s="500" t="s">
        <v>2306</v>
      </c>
      <c r="L7039" s="500" t="s">
        <v>27724</v>
      </c>
      <c r="M7039" s="500" t="s">
        <v>2307</v>
      </c>
      <c r="N7039" s="500" t="s">
        <v>20061</v>
      </c>
    </row>
    <row r="7040" spans="1:14">
      <c r="A7040" s="500" t="s">
        <v>686</v>
      </c>
      <c r="B7040" s="500" t="s">
        <v>2858</v>
      </c>
      <c r="C7040" s="500" t="s">
        <v>2888</v>
      </c>
      <c r="D7040" s="500" t="s">
        <v>2889</v>
      </c>
      <c r="E7040" s="500" t="s">
        <v>11099</v>
      </c>
      <c r="F7040" s="500" t="s">
        <v>580</v>
      </c>
      <c r="G7040" s="500" t="s">
        <v>20062</v>
      </c>
      <c r="H7040" s="500" t="s">
        <v>11255</v>
      </c>
      <c r="I7040" s="500" t="s">
        <v>688</v>
      </c>
      <c r="J7040" s="500" t="s">
        <v>689</v>
      </c>
      <c r="K7040" s="500" t="s">
        <v>2306</v>
      </c>
      <c r="L7040" s="500" t="s">
        <v>27724</v>
      </c>
      <c r="M7040" s="500" t="s">
        <v>2307</v>
      </c>
      <c r="N7040" s="500" t="s">
        <v>20063</v>
      </c>
    </row>
    <row r="7041" spans="1:14">
      <c r="A7041" s="500" t="s">
        <v>686</v>
      </c>
      <c r="B7041" s="500" t="s">
        <v>2858</v>
      </c>
      <c r="C7041" s="500" t="s">
        <v>2888</v>
      </c>
      <c r="D7041" s="500" t="s">
        <v>2889</v>
      </c>
      <c r="E7041" s="500" t="s">
        <v>11099</v>
      </c>
      <c r="F7041" s="500" t="s">
        <v>580</v>
      </c>
      <c r="G7041" s="500" t="s">
        <v>20064</v>
      </c>
      <c r="H7041" s="500" t="s">
        <v>11255</v>
      </c>
      <c r="I7041" s="500" t="s">
        <v>688</v>
      </c>
      <c r="J7041" s="500" t="s">
        <v>689</v>
      </c>
      <c r="K7041" s="500" t="s">
        <v>2306</v>
      </c>
      <c r="L7041" s="500" t="s">
        <v>27724</v>
      </c>
      <c r="M7041" s="500" t="s">
        <v>2307</v>
      </c>
      <c r="N7041" s="500" t="s">
        <v>20065</v>
      </c>
    </row>
    <row r="7042" spans="1:14">
      <c r="A7042" s="500" t="s">
        <v>686</v>
      </c>
      <c r="B7042" s="500" t="s">
        <v>2858</v>
      </c>
      <c r="C7042" s="500" t="s">
        <v>2888</v>
      </c>
      <c r="D7042" s="500" t="s">
        <v>2889</v>
      </c>
      <c r="E7042" s="500" t="s">
        <v>11099</v>
      </c>
      <c r="F7042" s="500" t="s">
        <v>580</v>
      </c>
      <c r="G7042" s="500" t="s">
        <v>20066</v>
      </c>
      <c r="H7042" s="500" t="s">
        <v>11111</v>
      </c>
      <c r="I7042" s="500" t="s">
        <v>688</v>
      </c>
      <c r="J7042" s="500" t="s">
        <v>689</v>
      </c>
      <c r="K7042" s="500" t="s">
        <v>2306</v>
      </c>
      <c r="L7042" s="500" t="s">
        <v>27724</v>
      </c>
      <c r="M7042" s="500" t="s">
        <v>2307</v>
      </c>
      <c r="N7042" s="500" t="s">
        <v>20067</v>
      </c>
    </row>
    <row r="7043" spans="1:14">
      <c r="A7043" s="500" t="s">
        <v>686</v>
      </c>
      <c r="B7043" s="500" t="s">
        <v>2858</v>
      </c>
      <c r="C7043" s="500" t="s">
        <v>2888</v>
      </c>
      <c r="D7043" s="500" t="s">
        <v>2889</v>
      </c>
      <c r="E7043" s="500" t="s">
        <v>11099</v>
      </c>
      <c r="F7043" s="500" t="s">
        <v>580</v>
      </c>
      <c r="G7043" s="500" t="s">
        <v>20068</v>
      </c>
      <c r="H7043" s="500" t="s">
        <v>11111</v>
      </c>
      <c r="I7043" s="500" t="s">
        <v>688</v>
      </c>
      <c r="J7043" s="500" t="s">
        <v>689</v>
      </c>
      <c r="K7043" s="500" t="s">
        <v>2306</v>
      </c>
      <c r="L7043" s="500" t="s">
        <v>27724</v>
      </c>
      <c r="M7043" s="500" t="s">
        <v>2307</v>
      </c>
      <c r="N7043" s="500" t="s">
        <v>20069</v>
      </c>
    </row>
    <row r="7044" spans="1:14">
      <c r="A7044" s="500" t="s">
        <v>686</v>
      </c>
      <c r="B7044" s="500" t="s">
        <v>2858</v>
      </c>
      <c r="C7044" s="500" t="s">
        <v>2888</v>
      </c>
      <c r="D7044" s="500" t="s">
        <v>2889</v>
      </c>
      <c r="E7044" s="500" t="s">
        <v>11099</v>
      </c>
      <c r="F7044" s="500" t="s">
        <v>580</v>
      </c>
      <c r="G7044" s="500" t="s">
        <v>20070</v>
      </c>
      <c r="H7044" s="500" t="s">
        <v>11276</v>
      </c>
      <c r="I7044" s="500" t="s">
        <v>688</v>
      </c>
      <c r="J7044" s="500" t="s">
        <v>689</v>
      </c>
      <c r="K7044" s="500" t="s">
        <v>2306</v>
      </c>
      <c r="L7044" s="500" t="s">
        <v>27724</v>
      </c>
      <c r="M7044" s="500" t="s">
        <v>2307</v>
      </c>
      <c r="N7044" s="500" t="s">
        <v>20071</v>
      </c>
    </row>
    <row r="7045" spans="1:14">
      <c r="A7045" s="500" t="s">
        <v>686</v>
      </c>
      <c r="B7045" s="500" t="s">
        <v>2858</v>
      </c>
      <c r="C7045" s="500" t="s">
        <v>2888</v>
      </c>
      <c r="D7045" s="500" t="s">
        <v>2889</v>
      </c>
      <c r="E7045" s="500" t="s">
        <v>11099</v>
      </c>
      <c r="F7045" s="500" t="s">
        <v>580</v>
      </c>
      <c r="G7045" s="500" t="s">
        <v>20072</v>
      </c>
      <c r="H7045" s="500" t="s">
        <v>11276</v>
      </c>
      <c r="I7045" s="500" t="s">
        <v>688</v>
      </c>
      <c r="J7045" s="500" t="s">
        <v>689</v>
      </c>
      <c r="K7045" s="500" t="s">
        <v>2306</v>
      </c>
      <c r="L7045" s="500" t="s">
        <v>27724</v>
      </c>
      <c r="M7045" s="500" t="s">
        <v>2307</v>
      </c>
      <c r="N7045" s="500" t="s">
        <v>20073</v>
      </c>
    </row>
    <row r="7046" spans="1:14">
      <c r="A7046" s="500" t="s">
        <v>686</v>
      </c>
      <c r="B7046" s="500" t="s">
        <v>2858</v>
      </c>
      <c r="C7046" s="500" t="s">
        <v>2888</v>
      </c>
      <c r="D7046" s="500" t="s">
        <v>2889</v>
      </c>
      <c r="E7046" s="500" t="s">
        <v>11099</v>
      </c>
      <c r="F7046" s="500" t="s">
        <v>580</v>
      </c>
      <c r="G7046" s="500" t="s">
        <v>20074</v>
      </c>
      <c r="H7046" s="500" t="s">
        <v>11219</v>
      </c>
      <c r="I7046" s="500" t="s">
        <v>688</v>
      </c>
      <c r="J7046" s="500" t="s">
        <v>689</v>
      </c>
      <c r="K7046" s="500" t="s">
        <v>2306</v>
      </c>
      <c r="L7046" s="500" t="s">
        <v>27724</v>
      </c>
      <c r="M7046" s="500" t="s">
        <v>2307</v>
      </c>
      <c r="N7046" s="500" t="s">
        <v>20075</v>
      </c>
    </row>
    <row r="7047" spans="1:14">
      <c r="A7047" s="500" t="s">
        <v>686</v>
      </c>
      <c r="B7047" s="500" t="s">
        <v>2858</v>
      </c>
      <c r="C7047" s="500" t="s">
        <v>2888</v>
      </c>
      <c r="D7047" s="500" t="s">
        <v>2889</v>
      </c>
      <c r="E7047" s="500" t="s">
        <v>11099</v>
      </c>
      <c r="F7047" s="500" t="s">
        <v>580</v>
      </c>
      <c r="G7047" s="500" t="s">
        <v>20076</v>
      </c>
      <c r="H7047" s="500" t="s">
        <v>11219</v>
      </c>
      <c r="I7047" s="500" t="s">
        <v>688</v>
      </c>
      <c r="J7047" s="500" t="s">
        <v>689</v>
      </c>
      <c r="K7047" s="500" t="s">
        <v>2306</v>
      </c>
      <c r="L7047" s="500" t="s">
        <v>27724</v>
      </c>
      <c r="M7047" s="500" t="s">
        <v>2307</v>
      </c>
      <c r="N7047" s="500" t="s">
        <v>20077</v>
      </c>
    </row>
    <row r="7048" spans="1:14">
      <c r="A7048" s="500" t="s">
        <v>686</v>
      </c>
      <c r="B7048" s="500" t="s">
        <v>2858</v>
      </c>
      <c r="C7048" s="500" t="s">
        <v>2888</v>
      </c>
      <c r="D7048" s="500" t="s">
        <v>2889</v>
      </c>
      <c r="E7048" s="500" t="s">
        <v>11099</v>
      </c>
      <c r="F7048" s="500" t="s">
        <v>580</v>
      </c>
      <c r="G7048" s="500" t="s">
        <v>20078</v>
      </c>
      <c r="H7048" s="500" t="s">
        <v>20079</v>
      </c>
      <c r="I7048" s="500" t="s">
        <v>688</v>
      </c>
      <c r="J7048" s="500" t="s">
        <v>689</v>
      </c>
      <c r="K7048" s="500" t="s">
        <v>2306</v>
      </c>
      <c r="L7048" s="500" t="s">
        <v>27724</v>
      </c>
      <c r="M7048" s="500" t="s">
        <v>2307</v>
      </c>
      <c r="N7048" s="500" t="s">
        <v>20080</v>
      </c>
    </row>
    <row r="7049" spans="1:14">
      <c r="A7049" s="500" t="s">
        <v>686</v>
      </c>
      <c r="B7049" s="500" t="s">
        <v>2858</v>
      </c>
      <c r="C7049" s="500" t="s">
        <v>2888</v>
      </c>
      <c r="D7049" s="500" t="s">
        <v>2889</v>
      </c>
      <c r="E7049" s="500" t="s">
        <v>11099</v>
      </c>
      <c r="F7049" s="500" t="s">
        <v>580</v>
      </c>
      <c r="G7049" s="500" t="s">
        <v>20081</v>
      </c>
      <c r="H7049" s="500" t="s">
        <v>20079</v>
      </c>
      <c r="I7049" s="500" t="s">
        <v>688</v>
      </c>
      <c r="J7049" s="500" t="s">
        <v>689</v>
      </c>
      <c r="K7049" s="500" t="s">
        <v>2306</v>
      </c>
      <c r="L7049" s="500" t="s">
        <v>27724</v>
      </c>
      <c r="M7049" s="500" t="s">
        <v>2307</v>
      </c>
      <c r="N7049" s="500" t="s">
        <v>20082</v>
      </c>
    </row>
    <row r="7050" spans="1:14">
      <c r="A7050" s="500" t="s">
        <v>686</v>
      </c>
      <c r="B7050" s="500" t="s">
        <v>2858</v>
      </c>
      <c r="C7050" s="500" t="s">
        <v>2888</v>
      </c>
      <c r="D7050" s="500" t="s">
        <v>2889</v>
      </c>
      <c r="E7050" s="500" t="s">
        <v>11099</v>
      </c>
      <c r="F7050" s="500" t="s">
        <v>580</v>
      </c>
      <c r="G7050" s="500" t="s">
        <v>20083</v>
      </c>
      <c r="H7050" s="500" t="s">
        <v>11087</v>
      </c>
      <c r="I7050" s="500" t="s">
        <v>688</v>
      </c>
      <c r="J7050" s="500" t="s">
        <v>689</v>
      </c>
      <c r="K7050" s="500" t="s">
        <v>2306</v>
      </c>
      <c r="L7050" s="500" t="s">
        <v>27724</v>
      </c>
      <c r="M7050" s="500" t="s">
        <v>2307</v>
      </c>
      <c r="N7050" s="500" t="s">
        <v>20084</v>
      </c>
    </row>
    <row r="7051" spans="1:14">
      <c r="A7051" s="500" t="s">
        <v>686</v>
      </c>
      <c r="B7051" s="500" t="s">
        <v>2858</v>
      </c>
      <c r="C7051" s="500" t="s">
        <v>2888</v>
      </c>
      <c r="D7051" s="500" t="s">
        <v>2889</v>
      </c>
      <c r="E7051" s="500" t="s">
        <v>11099</v>
      </c>
      <c r="F7051" s="500" t="s">
        <v>580</v>
      </c>
      <c r="G7051" s="500" t="s">
        <v>20085</v>
      </c>
      <c r="H7051" s="500" t="s">
        <v>11087</v>
      </c>
      <c r="I7051" s="500" t="s">
        <v>688</v>
      </c>
      <c r="J7051" s="500" t="s">
        <v>689</v>
      </c>
      <c r="K7051" s="500" t="s">
        <v>2306</v>
      </c>
      <c r="L7051" s="500" t="s">
        <v>27724</v>
      </c>
      <c r="M7051" s="500" t="s">
        <v>2307</v>
      </c>
      <c r="N7051" s="500" t="s">
        <v>20086</v>
      </c>
    </row>
    <row r="7052" spans="1:14">
      <c r="A7052" s="500" t="s">
        <v>686</v>
      </c>
      <c r="B7052" s="500" t="s">
        <v>2858</v>
      </c>
      <c r="C7052" s="500" t="s">
        <v>2888</v>
      </c>
      <c r="D7052" s="500" t="s">
        <v>2889</v>
      </c>
      <c r="E7052" s="500" t="s">
        <v>11099</v>
      </c>
      <c r="F7052" s="500" t="s">
        <v>580</v>
      </c>
      <c r="G7052" s="500" t="s">
        <v>20087</v>
      </c>
      <c r="H7052" s="500" t="s">
        <v>11888</v>
      </c>
      <c r="I7052" s="500" t="s">
        <v>688</v>
      </c>
      <c r="J7052" s="500" t="s">
        <v>689</v>
      </c>
      <c r="K7052" s="500" t="s">
        <v>2306</v>
      </c>
      <c r="L7052" s="500" t="s">
        <v>27724</v>
      </c>
      <c r="M7052" s="500" t="s">
        <v>2307</v>
      </c>
      <c r="N7052" s="500" t="s">
        <v>20088</v>
      </c>
    </row>
    <row r="7053" spans="1:14">
      <c r="A7053" s="500" t="s">
        <v>686</v>
      </c>
      <c r="B7053" s="500" t="s">
        <v>2858</v>
      </c>
      <c r="C7053" s="500" t="s">
        <v>2888</v>
      </c>
      <c r="D7053" s="500" t="s">
        <v>2889</v>
      </c>
      <c r="E7053" s="500" t="s">
        <v>11099</v>
      </c>
      <c r="F7053" s="500" t="s">
        <v>580</v>
      </c>
      <c r="G7053" s="500" t="s">
        <v>20089</v>
      </c>
      <c r="H7053" s="500" t="s">
        <v>11888</v>
      </c>
      <c r="I7053" s="500" t="s">
        <v>688</v>
      </c>
      <c r="J7053" s="500" t="s">
        <v>689</v>
      </c>
      <c r="K7053" s="500" t="s">
        <v>2306</v>
      </c>
      <c r="L7053" s="500" t="s">
        <v>27724</v>
      </c>
      <c r="M7053" s="500" t="s">
        <v>2307</v>
      </c>
      <c r="N7053" s="500" t="s">
        <v>20090</v>
      </c>
    </row>
    <row r="7054" spans="1:14">
      <c r="A7054" s="500" t="s">
        <v>686</v>
      </c>
      <c r="B7054" s="500" t="s">
        <v>2858</v>
      </c>
      <c r="C7054" s="500" t="s">
        <v>2888</v>
      </c>
      <c r="D7054" s="500" t="s">
        <v>2889</v>
      </c>
      <c r="E7054" s="500" t="s">
        <v>11099</v>
      </c>
      <c r="F7054" s="500" t="s">
        <v>580</v>
      </c>
      <c r="G7054" s="500" t="s">
        <v>20091</v>
      </c>
      <c r="H7054" s="500" t="s">
        <v>11847</v>
      </c>
      <c r="I7054" s="500" t="s">
        <v>688</v>
      </c>
      <c r="J7054" s="500" t="s">
        <v>689</v>
      </c>
      <c r="K7054" s="500" t="s">
        <v>2306</v>
      </c>
      <c r="L7054" s="500" t="s">
        <v>27724</v>
      </c>
      <c r="M7054" s="500" t="s">
        <v>2307</v>
      </c>
      <c r="N7054" s="500" t="s">
        <v>20092</v>
      </c>
    </row>
    <row r="7055" spans="1:14">
      <c r="A7055" s="500" t="s">
        <v>686</v>
      </c>
      <c r="B7055" s="500" t="s">
        <v>2858</v>
      </c>
      <c r="C7055" s="500" t="s">
        <v>2888</v>
      </c>
      <c r="D7055" s="500" t="s">
        <v>2889</v>
      </c>
      <c r="E7055" s="500" t="s">
        <v>11099</v>
      </c>
      <c r="F7055" s="500" t="s">
        <v>580</v>
      </c>
      <c r="G7055" s="500" t="s">
        <v>20093</v>
      </c>
      <c r="H7055" s="500" t="s">
        <v>11847</v>
      </c>
      <c r="I7055" s="500" t="s">
        <v>688</v>
      </c>
      <c r="J7055" s="500" t="s">
        <v>689</v>
      </c>
      <c r="K7055" s="500" t="s">
        <v>2306</v>
      </c>
      <c r="L7055" s="500" t="s">
        <v>27724</v>
      </c>
      <c r="M7055" s="500" t="s">
        <v>2307</v>
      </c>
      <c r="N7055" s="500" t="s">
        <v>20094</v>
      </c>
    </row>
    <row r="7056" spans="1:14">
      <c r="A7056" s="500" t="s">
        <v>686</v>
      </c>
      <c r="B7056" s="500" t="s">
        <v>2858</v>
      </c>
      <c r="C7056" s="500" t="s">
        <v>2888</v>
      </c>
      <c r="D7056" s="500" t="s">
        <v>2889</v>
      </c>
      <c r="E7056" s="500" t="s">
        <v>11099</v>
      </c>
      <c r="F7056" s="500" t="s">
        <v>580</v>
      </c>
      <c r="G7056" s="500" t="s">
        <v>20095</v>
      </c>
      <c r="H7056" s="500" t="s">
        <v>20096</v>
      </c>
      <c r="I7056" s="500" t="s">
        <v>688</v>
      </c>
      <c r="J7056" s="500" t="s">
        <v>689</v>
      </c>
      <c r="K7056" s="500" t="s">
        <v>2306</v>
      </c>
      <c r="L7056" s="500" t="s">
        <v>27724</v>
      </c>
      <c r="M7056" s="500" t="s">
        <v>2307</v>
      </c>
      <c r="N7056" s="500" t="s">
        <v>20097</v>
      </c>
    </row>
    <row r="7057" spans="1:14">
      <c r="A7057" s="500" t="s">
        <v>686</v>
      </c>
      <c r="B7057" s="500" t="s">
        <v>2858</v>
      </c>
      <c r="C7057" s="500" t="s">
        <v>2888</v>
      </c>
      <c r="D7057" s="500" t="s">
        <v>2889</v>
      </c>
      <c r="E7057" s="500" t="s">
        <v>11099</v>
      </c>
      <c r="F7057" s="500" t="s">
        <v>580</v>
      </c>
      <c r="G7057" s="500" t="s">
        <v>20098</v>
      </c>
      <c r="H7057" s="500" t="s">
        <v>20096</v>
      </c>
      <c r="I7057" s="500" t="s">
        <v>688</v>
      </c>
      <c r="J7057" s="500" t="s">
        <v>689</v>
      </c>
      <c r="K7057" s="500" t="s">
        <v>2306</v>
      </c>
      <c r="L7057" s="500" t="s">
        <v>27724</v>
      </c>
      <c r="M7057" s="500" t="s">
        <v>2307</v>
      </c>
      <c r="N7057" s="500" t="s">
        <v>20099</v>
      </c>
    </row>
    <row r="7058" spans="1:14">
      <c r="A7058" s="500" t="s">
        <v>686</v>
      </c>
      <c r="B7058" s="500" t="s">
        <v>2858</v>
      </c>
      <c r="C7058" s="500" t="s">
        <v>2888</v>
      </c>
      <c r="D7058" s="500" t="s">
        <v>2889</v>
      </c>
      <c r="E7058" s="500" t="s">
        <v>11099</v>
      </c>
      <c r="F7058" s="500" t="s">
        <v>580</v>
      </c>
      <c r="G7058" s="500" t="s">
        <v>20100</v>
      </c>
      <c r="H7058" s="500" t="s">
        <v>6961</v>
      </c>
      <c r="I7058" s="500" t="s">
        <v>688</v>
      </c>
      <c r="J7058" s="500" t="s">
        <v>689</v>
      </c>
      <c r="K7058" s="500" t="s">
        <v>2306</v>
      </c>
      <c r="L7058" s="500" t="s">
        <v>27724</v>
      </c>
      <c r="M7058" s="500" t="s">
        <v>2307</v>
      </c>
      <c r="N7058" s="500" t="s">
        <v>20101</v>
      </c>
    </row>
    <row r="7059" spans="1:14">
      <c r="A7059" s="500" t="s">
        <v>686</v>
      </c>
      <c r="B7059" s="500" t="s">
        <v>2858</v>
      </c>
      <c r="C7059" s="500" t="s">
        <v>2888</v>
      </c>
      <c r="D7059" s="500" t="s">
        <v>2889</v>
      </c>
      <c r="E7059" s="500" t="s">
        <v>11099</v>
      </c>
      <c r="F7059" s="500" t="s">
        <v>580</v>
      </c>
      <c r="G7059" s="500" t="s">
        <v>20102</v>
      </c>
      <c r="H7059" s="500" t="s">
        <v>6961</v>
      </c>
      <c r="I7059" s="500" t="s">
        <v>688</v>
      </c>
      <c r="J7059" s="500" t="s">
        <v>689</v>
      </c>
      <c r="K7059" s="500" t="s">
        <v>2306</v>
      </c>
      <c r="L7059" s="500" t="s">
        <v>27724</v>
      </c>
      <c r="M7059" s="500" t="s">
        <v>2307</v>
      </c>
      <c r="N7059" s="500" t="s">
        <v>20103</v>
      </c>
    </row>
    <row r="7060" spans="1:14">
      <c r="A7060" s="500" t="s">
        <v>686</v>
      </c>
      <c r="B7060" s="500" t="s">
        <v>2858</v>
      </c>
      <c r="C7060" s="500" t="s">
        <v>2888</v>
      </c>
      <c r="D7060" s="500" t="s">
        <v>2889</v>
      </c>
      <c r="E7060" s="500" t="s">
        <v>11099</v>
      </c>
      <c r="F7060" s="500" t="s">
        <v>580</v>
      </c>
      <c r="G7060" s="500" t="s">
        <v>20104</v>
      </c>
      <c r="H7060" s="500" t="s">
        <v>14130</v>
      </c>
      <c r="I7060" s="500" t="s">
        <v>688</v>
      </c>
      <c r="J7060" s="500" t="s">
        <v>689</v>
      </c>
      <c r="K7060" s="500" t="s">
        <v>2306</v>
      </c>
      <c r="L7060" s="500" t="s">
        <v>27724</v>
      </c>
      <c r="M7060" s="500" t="s">
        <v>2307</v>
      </c>
      <c r="N7060" s="500" t="s">
        <v>20105</v>
      </c>
    </row>
    <row r="7061" spans="1:14">
      <c r="A7061" s="500" t="s">
        <v>686</v>
      </c>
      <c r="B7061" s="500" t="s">
        <v>2858</v>
      </c>
      <c r="C7061" s="500" t="s">
        <v>2888</v>
      </c>
      <c r="D7061" s="500" t="s">
        <v>2889</v>
      </c>
      <c r="E7061" s="500" t="s">
        <v>11099</v>
      </c>
      <c r="F7061" s="500" t="s">
        <v>580</v>
      </c>
      <c r="G7061" s="500" t="s">
        <v>20106</v>
      </c>
      <c r="H7061" s="500" t="s">
        <v>14130</v>
      </c>
      <c r="I7061" s="500" t="s">
        <v>688</v>
      </c>
      <c r="J7061" s="500" t="s">
        <v>689</v>
      </c>
      <c r="K7061" s="500" t="s">
        <v>2306</v>
      </c>
      <c r="L7061" s="500" t="s">
        <v>27724</v>
      </c>
      <c r="M7061" s="500" t="s">
        <v>2307</v>
      </c>
      <c r="N7061" s="500" t="s">
        <v>20107</v>
      </c>
    </row>
    <row r="7062" spans="1:14">
      <c r="A7062" s="500" t="s">
        <v>686</v>
      </c>
      <c r="B7062" s="500" t="s">
        <v>2858</v>
      </c>
      <c r="C7062" s="500" t="s">
        <v>2888</v>
      </c>
      <c r="D7062" s="500" t="s">
        <v>2889</v>
      </c>
      <c r="E7062" s="500" t="s">
        <v>11099</v>
      </c>
      <c r="F7062" s="500" t="s">
        <v>580</v>
      </c>
      <c r="G7062" s="500" t="s">
        <v>20108</v>
      </c>
      <c r="H7062" s="500" t="s">
        <v>20109</v>
      </c>
      <c r="I7062" s="500" t="s">
        <v>688</v>
      </c>
      <c r="J7062" s="500" t="s">
        <v>689</v>
      </c>
      <c r="K7062" s="500" t="s">
        <v>2306</v>
      </c>
      <c r="L7062" s="500" t="s">
        <v>27724</v>
      </c>
      <c r="M7062" s="500" t="s">
        <v>2307</v>
      </c>
      <c r="N7062" s="500" t="s">
        <v>20110</v>
      </c>
    </row>
    <row r="7063" spans="1:14">
      <c r="A7063" s="500" t="s">
        <v>686</v>
      </c>
      <c r="B7063" s="500" t="s">
        <v>2858</v>
      </c>
      <c r="C7063" s="500" t="s">
        <v>2888</v>
      </c>
      <c r="D7063" s="500" t="s">
        <v>2889</v>
      </c>
      <c r="E7063" s="500" t="s">
        <v>11099</v>
      </c>
      <c r="F7063" s="500" t="s">
        <v>580</v>
      </c>
      <c r="G7063" s="500" t="s">
        <v>20111</v>
      </c>
      <c r="H7063" s="500" t="s">
        <v>20109</v>
      </c>
      <c r="I7063" s="500" t="s">
        <v>688</v>
      </c>
      <c r="J7063" s="500" t="s">
        <v>689</v>
      </c>
      <c r="K7063" s="500" t="s">
        <v>2306</v>
      </c>
      <c r="L7063" s="500" t="s">
        <v>27724</v>
      </c>
      <c r="M7063" s="500" t="s">
        <v>2307</v>
      </c>
      <c r="N7063" s="500" t="s">
        <v>20112</v>
      </c>
    </row>
    <row r="7064" spans="1:14">
      <c r="A7064" s="500" t="s">
        <v>686</v>
      </c>
      <c r="B7064" s="500" t="s">
        <v>2858</v>
      </c>
      <c r="C7064" s="500" t="s">
        <v>2888</v>
      </c>
      <c r="D7064" s="500" t="s">
        <v>2889</v>
      </c>
      <c r="E7064" s="500" t="s">
        <v>11099</v>
      </c>
      <c r="F7064" s="500" t="s">
        <v>580</v>
      </c>
      <c r="G7064" s="500" t="s">
        <v>20113</v>
      </c>
      <c r="H7064" s="500" t="s">
        <v>7083</v>
      </c>
      <c r="I7064" s="500" t="s">
        <v>688</v>
      </c>
      <c r="J7064" s="500" t="s">
        <v>689</v>
      </c>
      <c r="K7064" s="500" t="s">
        <v>2306</v>
      </c>
      <c r="L7064" s="500" t="s">
        <v>27724</v>
      </c>
      <c r="M7064" s="500" t="s">
        <v>2307</v>
      </c>
      <c r="N7064" s="500" t="s">
        <v>20114</v>
      </c>
    </row>
    <row r="7065" spans="1:14">
      <c r="A7065" s="500" t="s">
        <v>686</v>
      </c>
      <c r="B7065" s="500" t="s">
        <v>2858</v>
      </c>
      <c r="C7065" s="500" t="s">
        <v>2888</v>
      </c>
      <c r="D7065" s="500" t="s">
        <v>2889</v>
      </c>
      <c r="E7065" s="500" t="s">
        <v>11099</v>
      </c>
      <c r="F7065" s="500" t="s">
        <v>580</v>
      </c>
      <c r="G7065" s="500" t="s">
        <v>20115</v>
      </c>
      <c r="H7065" s="500" t="s">
        <v>7083</v>
      </c>
      <c r="I7065" s="500" t="s">
        <v>688</v>
      </c>
      <c r="J7065" s="500" t="s">
        <v>689</v>
      </c>
      <c r="K7065" s="500" t="s">
        <v>2306</v>
      </c>
      <c r="L7065" s="500" t="s">
        <v>27724</v>
      </c>
      <c r="M7065" s="500" t="s">
        <v>2307</v>
      </c>
      <c r="N7065" s="500" t="s">
        <v>20116</v>
      </c>
    </row>
    <row r="7066" spans="1:14">
      <c r="A7066" s="500" t="s">
        <v>686</v>
      </c>
      <c r="B7066" s="500" t="s">
        <v>2858</v>
      </c>
      <c r="C7066" s="500" t="s">
        <v>2888</v>
      </c>
      <c r="D7066" s="500" t="s">
        <v>2889</v>
      </c>
      <c r="E7066" s="500" t="s">
        <v>11099</v>
      </c>
      <c r="F7066" s="500" t="s">
        <v>580</v>
      </c>
      <c r="G7066" s="500" t="s">
        <v>20117</v>
      </c>
      <c r="H7066" s="500" t="s">
        <v>3893</v>
      </c>
      <c r="I7066" s="500" t="s">
        <v>688</v>
      </c>
      <c r="J7066" s="500" t="s">
        <v>689</v>
      </c>
      <c r="K7066" s="500" t="s">
        <v>2306</v>
      </c>
      <c r="L7066" s="500" t="s">
        <v>27724</v>
      </c>
      <c r="M7066" s="500" t="s">
        <v>2307</v>
      </c>
      <c r="N7066" s="500" t="s">
        <v>20118</v>
      </c>
    </row>
    <row r="7067" spans="1:14">
      <c r="A7067" s="500" t="s">
        <v>686</v>
      </c>
      <c r="B7067" s="500" t="s">
        <v>2858</v>
      </c>
      <c r="C7067" s="500" t="s">
        <v>2888</v>
      </c>
      <c r="D7067" s="500" t="s">
        <v>2889</v>
      </c>
      <c r="E7067" s="500" t="s">
        <v>11099</v>
      </c>
      <c r="F7067" s="500" t="s">
        <v>580</v>
      </c>
      <c r="G7067" s="500" t="s">
        <v>20119</v>
      </c>
      <c r="H7067" s="500" t="s">
        <v>3893</v>
      </c>
      <c r="I7067" s="500" t="s">
        <v>688</v>
      </c>
      <c r="J7067" s="500" t="s">
        <v>689</v>
      </c>
      <c r="K7067" s="500" t="s">
        <v>2306</v>
      </c>
      <c r="L7067" s="500" t="s">
        <v>27724</v>
      </c>
      <c r="M7067" s="500" t="s">
        <v>2307</v>
      </c>
      <c r="N7067" s="500" t="s">
        <v>20120</v>
      </c>
    </row>
    <row r="7068" spans="1:14">
      <c r="A7068" s="500" t="s">
        <v>686</v>
      </c>
      <c r="B7068" s="500" t="s">
        <v>2858</v>
      </c>
      <c r="C7068" s="500" t="s">
        <v>2888</v>
      </c>
      <c r="D7068" s="500" t="s">
        <v>2889</v>
      </c>
      <c r="E7068" s="500" t="s">
        <v>11099</v>
      </c>
      <c r="F7068" s="500" t="s">
        <v>580</v>
      </c>
      <c r="G7068" s="500" t="s">
        <v>20121</v>
      </c>
      <c r="H7068" s="500" t="s">
        <v>11087</v>
      </c>
      <c r="I7068" s="500" t="s">
        <v>688</v>
      </c>
      <c r="J7068" s="500" t="s">
        <v>689</v>
      </c>
      <c r="K7068" s="500" t="s">
        <v>2306</v>
      </c>
      <c r="L7068" s="500" t="s">
        <v>27724</v>
      </c>
      <c r="M7068" s="500" t="s">
        <v>2307</v>
      </c>
      <c r="N7068" s="500" t="s">
        <v>20122</v>
      </c>
    </row>
    <row r="7069" spans="1:14">
      <c r="A7069" s="500" t="s">
        <v>686</v>
      </c>
      <c r="B7069" s="500" t="s">
        <v>2858</v>
      </c>
      <c r="C7069" s="500" t="s">
        <v>2888</v>
      </c>
      <c r="D7069" s="500" t="s">
        <v>2889</v>
      </c>
      <c r="E7069" s="500" t="s">
        <v>11099</v>
      </c>
      <c r="F7069" s="500" t="s">
        <v>580</v>
      </c>
      <c r="G7069" s="500" t="s">
        <v>20123</v>
      </c>
      <c r="H7069" s="500" t="s">
        <v>11087</v>
      </c>
      <c r="I7069" s="500" t="s">
        <v>688</v>
      </c>
      <c r="J7069" s="500" t="s">
        <v>689</v>
      </c>
      <c r="K7069" s="500" t="s">
        <v>2306</v>
      </c>
      <c r="L7069" s="500" t="s">
        <v>27724</v>
      </c>
      <c r="M7069" s="500" t="s">
        <v>2307</v>
      </c>
      <c r="N7069" s="500" t="s">
        <v>20124</v>
      </c>
    </row>
    <row r="7070" spans="1:14">
      <c r="A7070" s="500" t="s">
        <v>686</v>
      </c>
      <c r="B7070" s="500" t="s">
        <v>2858</v>
      </c>
      <c r="C7070" s="500" t="s">
        <v>2888</v>
      </c>
      <c r="D7070" s="500" t="s">
        <v>2889</v>
      </c>
      <c r="E7070" s="500" t="s">
        <v>11099</v>
      </c>
      <c r="F7070" s="500" t="s">
        <v>580</v>
      </c>
      <c r="G7070" s="500" t="s">
        <v>20125</v>
      </c>
      <c r="H7070" s="500" t="s">
        <v>3562</v>
      </c>
      <c r="I7070" s="500" t="s">
        <v>688</v>
      </c>
      <c r="J7070" s="500" t="s">
        <v>689</v>
      </c>
      <c r="K7070" s="500" t="s">
        <v>2306</v>
      </c>
      <c r="L7070" s="500" t="s">
        <v>27724</v>
      </c>
      <c r="M7070" s="500" t="s">
        <v>2307</v>
      </c>
      <c r="N7070" s="500" t="s">
        <v>20126</v>
      </c>
    </row>
    <row r="7071" spans="1:14">
      <c r="A7071" s="500" t="s">
        <v>686</v>
      </c>
      <c r="B7071" s="500" t="s">
        <v>2858</v>
      </c>
      <c r="C7071" s="500" t="s">
        <v>2888</v>
      </c>
      <c r="D7071" s="500" t="s">
        <v>2889</v>
      </c>
      <c r="E7071" s="500" t="s">
        <v>11099</v>
      </c>
      <c r="F7071" s="500" t="s">
        <v>580</v>
      </c>
      <c r="G7071" s="500" t="s">
        <v>20127</v>
      </c>
      <c r="H7071" s="500" t="s">
        <v>3562</v>
      </c>
      <c r="I7071" s="500" t="s">
        <v>688</v>
      </c>
      <c r="J7071" s="500" t="s">
        <v>689</v>
      </c>
      <c r="K7071" s="500" t="s">
        <v>2306</v>
      </c>
      <c r="L7071" s="500" t="s">
        <v>27724</v>
      </c>
      <c r="M7071" s="500" t="s">
        <v>2307</v>
      </c>
      <c r="N7071" s="500" t="s">
        <v>20128</v>
      </c>
    </row>
    <row r="7072" spans="1:14">
      <c r="A7072" s="500" t="s">
        <v>686</v>
      </c>
      <c r="B7072" s="500" t="s">
        <v>2858</v>
      </c>
      <c r="C7072" s="500" t="s">
        <v>2888</v>
      </c>
      <c r="D7072" s="500" t="s">
        <v>2889</v>
      </c>
      <c r="E7072" s="500" t="s">
        <v>11099</v>
      </c>
      <c r="F7072" s="500" t="s">
        <v>580</v>
      </c>
      <c r="G7072" s="500" t="s">
        <v>20129</v>
      </c>
      <c r="H7072" s="500" t="s">
        <v>12770</v>
      </c>
      <c r="I7072" s="500" t="s">
        <v>688</v>
      </c>
      <c r="J7072" s="500" t="s">
        <v>689</v>
      </c>
      <c r="K7072" s="500" t="s">
        <v>2306</v>
      </c>
      <c r="L7072" s="500" t="s">
        <v>27724</v>
      </c>
      <c r="M7072" s="500" t="s">
        <v>2307</v>
      </c>
      <c r="N7072" s="500" t="s">
        <v>20130</v>
      </c>
    </row>
    <row r="7073" spans="1:14">
      <c r="A7073" s="500" t="s">
        <v>686</v>
      </c>
      <c r="B7073" s="500" t="s">
        <v>2858</v>
      </c>
      <c r="C7073" s="500" t="s">
        <v>2888</v>
      </c>
      <c r="D7073" s="500" t="s">
        <v>2889</v>
      </c>
      <c r="E7073" s="500" t="s">
        <v>11099</v>
      </c>
      <c r="F7073" s="500" t="s">
        <v>580</v>
      </c>
      <c r="G7073" s="500" t="s">
        <v>20131</v>
      </c>
      <c r="H7073" s="500" t="s">
        <v>12770</v>
      </c>
      <c r="I7073" s="500" t="s">
        <v>688</v>
      </c>
      <c r="J7073" s="500" t="s">
        <v>689</v>
      </c>
      <c r="K7073" s="500" t="s">
        <v>2306</v>
      </c>
      <c r="L7073" s="500" t="s">
        <v>27724</v>
      </c>
      <c r="M7073" s="500" t="s">
        <v>2307</v>
      </c>
      <c r="N7073" s="500" t="s">
        <v>20132</v>
      </c>
    </row>
    <row r="7074" spans="1:14">
      <c r="A7074" s="500" t="s">
        <v>686</v>
      </c>
      <c r="B7074" s="500" t="s">
        <v>2858</v>
      </c>
      <c r="C7074" s="500" t="s">
        <v>2888</v>
      </c>
      <c r="D7074" s="500" t="s">
        <v>2889</v>
      </c>
      <c r="E7074" s="500" t="s">
        <v>11099</v>
      </c>
      <c r="F7074" s="500" t="s">
        <v>580</v>
      </c>
      <c r="G7074" s="500" t="s">
        <v>20133</v>
      </c>
      <c r="H7074" s="500" t="s">
        <v>12775</v>
      </c>
      <c r="I7074" s="500" t="s">
        <v>688</v>
      </c>
      <c r="J7074" s="500" t="s">
        <v>689</v>
      </c>
      <c r="K7074" s="500" t="s">
        <v>2306</v>
      </c>
      <c r="L7074" s="500" t="s">
        <v>27724</v>
      </c>
      <c r="M7074" s="500" t="s">
        <v>2307</v>
      </c>
      <c r="N7074" s="500" t="s">
        <v>20134</v>
      </c>
    </row>
    <row r="7075" spans="1:14">
      <c r="A7075" s="500" t="s">
        <v>686</v>
      </c>
      <c r="B7075" s="500" t="s">
        <v>2858</v>
      </c>
      <c r="C7075" s="500" t="s">
        <v>2888</v>
      </c>
      <c r="D7075" s="500" t="s">
        <v>2889</v>
      </c>
      <c r="E7075" s="500" t="s">
        <v>11099</v>
      </c>
      <c r="F7075" s="500" t="s">
        <v>580</v>
      </c>
      <c r="G7075" s="500" t="s">
        <v>20135</v>
      </c>
      <c r="H7075" s="500" t="s">
        <v>12775</v>
      </c>
      <c r="I7075" s="500" t="s">
        <v>688</v>
      </c>
      <c r="J7075" s="500" t="s">
        <v>689</v>
      </c>
      <c r="K7075" s="500" t="s">
        <v>2306</v>
      </c>
      <c r="L7075" s="500" t="s">
        <v>27724</v>
      </c>
      <c r="M7075" s="500" t="s">
        <v>2307</v>
      </c>
      <c r="N7075" s="500" t="s">
        <v>20136</v>
      </c>
    </row>
    <row r="7076" spans="1:14">
      <c r="A7076" s="500" t="s">
        <v>686</v>
      </c>
      <c r="B7076" s="500" t="s">
        <v>2858</v>
      </c>
      <c r="C7076" s="500" t="s">
        <v>2888</v>
      </c>
      <c r="D7076" s="500" t="s">
        <v>2889</v>
      </c>
      <c r="E7076" s="500" t="s">
        <v>11099</v>
      </c>
      <c r="F7076" s="500" t="s">
        <v>580</v>
      </c>
      <c r="G7076" s="500" t="s">
        <v>20137</v>
      </c>
      <c r="H7076" s="500" t="s">
        <v>7416</v>
      </c>
      <c r="I7076" s="500" t="s">
        <v>688</v>
      </c>
      <c r="J7076" s="500" t="s">
        <v>689</v>
      </c>
      <c r="K7076" s="500" t="s">
        <v>2306</v>
      </c>
      <c r="L7076" s="500" t="s">
        <v>27724</v>
      </c>
      <c r="M7076" s="500" t="s">
        <v>2307</v>
      </c>
      <c r="N7076" s="500" t="s">
        <v>20138</v>
      </c>
    </row>
    <row r="7077" spans="1:14">
      <c r="A7077" s="500" t="s">
        <v>686</v>
      </c>
      <c r="B7077" s="500" t="s">
        <v>2858</v>
      </c>
      <c r="C7077" s="500" t="s">
        <v>2888</v>
      </c>
      <c r="D7077" s="500" t="s">
        <v>2889</v>
      </c>
      <c r="E7077" s="500" t="s">
        <v>11099</v>
      </c>
      <c r="F7077" s="500" t="s">
        <v>580</v>
      </c>
      <c r="G7077" s="500" t="s">
        <v>20139</v>
      </c>
      <c r="H7077" s="500" t="s">
        <v>7416</v>
      </c>
      <c r="I7077" s="500" t="s">
        <v>688</v>
      </c>
      <c r="J7077" s="500" t="s">
        <v>689</v>
      </c>
      <c r="K7077" s="500" t="s">
        <v>2306</v>
      </c>
      <c r="L7077" s="500" t="s">
        <v>27724</v>
      </c>
      <c r="M7077" s="500" t="s">
        <v>2307</v>
      </c>
      <c r="N7077" s="500" t="s">
        <v>20140</v>
      </c>
    </row>
    <row r="7078" spans="1:14">
      <c r="A7078" s="500" t="s">
        <v>686</v>
      </c>
      <c r="B7078" s="500" t="s">
        <v>2858</v>
      </c>
      <c r="C7078" s="500" t="s">
        <v>2888</v>
      </c>
      <c r="D7078" s="500" t="s">
        <v>2889</v>
      </c>
      <c r="E7078" s="500" t="s">
        <v>11099</v>
      </c>
      <c r="F7078" s="500" t="s">
        <v>580</v>
      </c>
      <c r="G7078" s="500" t="s">
        <v>20141</v>
      </c>
      <c r="H7078" s="500" t="s">
        <v>11109</v>
      </c>
      <c r="I7078" s="500" t="s">
        <v>688</v>
      </c>
      <c r="J7078" s="500" t="s">
        <v>689</v>
      </c>
      <c r="K7078" s="500" t="s">
        <v>2306</v>
      </c>
      <c r="L7078" s="500" t="s">
        <v>27724</v>
      </c>
      <c r="M7078" s="500" t="s">
        <v>2307</v>
      </c>
      <c r="N7078" s="500" t="s">
        <v>20142</v>
      </c>
    </row>
    <row r="7079" spans="1:14">
      <c r="A7079" s="500" t="s">
        <v>686</v>
      </c>
      <c r="B7079" s="500" t="s">
        <v>2858</v>
      </c>
      <c r="C7079" s="500" t="s">
        <v>2888</v>
      </c>
      <c r="D7079" s="500" t="s">
        <v>2889</v>
      </c>
      <c r="E7079" s="500" t="s">
        <v>11099</v>
      </c>
      <c r="F7079" s="500" t="s">
        <v>580</v>
      </c>
      <c r="G7079" s="500" t="s">
        <v>20143</v>
      </c>
      <c r="H7079" s="500" t="s">
        <v>11109</v>
      </c>
      <c r="I7079" s="500" t="s">
        <v>688</v>
      </c>
      <c r="J7079" s="500" t="s">
        <v>689</v>
      </c>
      <c r="K7079" s="500" t="s">
        <v>2306</v>
      </c>
      <c r="L7079" s="500" t="s">
        <v>27724</v>
      </c>
      <c r="M7079" s="500" t="s">
        <v>2307</v>
      </c>
      <c r="N7079" s="500" t="s">
        <v>20144</v>
      </c>
    </row>
    <row r="7080" spans="1:14">
      <c r="A7080" s="500" t="s">
        <v>686</v>
      </c>
      <c r="B7080" s="500" t="s">
        <v>2858</v>
      </c>
      <c r="C7080" s="500" t="s">
        <v>2888</v>
      </c>
      <c r="D7080" s="500" t="s">
        <v>2889</v>
      </c>
      <c r="E7080" s="500" t="s">
        <v>11099</v>
      </c>
      <c r="F7080" s="500" t="s">
        <v>580</v>
      </c>
      <c r="G7080" s="500" t="s">
        <v>20145</v>
      </c>
      <c r="H7080" s="500" t="s">
        <v>11737</v>
      </c>
      <c r="I7080" s="500" t="s">
        <v>688</v>
      </c>
      <c r="J7080" s="500" t="s">
        <v>689</v>
      </c>
      <c r="K7080" s="500" t="s">
        <v>2306</v>
      </c>
      <c r="L7080" s="500" t="s">
        <v>27724</v>
      </c>
      <c r="M7080" s="500" t="s">
        <v>2307</v>
      </c>
      <c r="N7080" s="500" t="s">
        <v>20146</v>
      </c>
    </row>
    <row r="7081" spans="1:14">
      <c r="A7081" s="500" t="s">
        <v>686</v>
      </c>
      <c r="B7081" s="500" t="s">
        <v>2858</v>
      </c>
      <c r="C7081" s="500" t="s">
        <v>2888</v>
      </c>
      <c r="D7081" s="500" t="s">
        <v>2889</v>
      </c>
      <c r="E7081" s="500" t="s">
        <v>11099</v>
      </c>
      <c r="F7081" s="500" t="s">
        <v>580</v>
      </c>
      <c r="G7081" s="500" t="s">
        <v>20147</v>
      </c>
      <c r="H7081" s="500" t="s">
        <v>11737</v>
      </c>
      <c r="I7081" s="500" t="s">
        <v>688</v>
      </c>
      <c r="J7081" s="500" t="s">
        <v>689</v>
      </c>
      <c r="K7081" s="500" t="s">
        <v>2306</v>
      </c>
      <c r="L7081" s="500" t="s">
        <v>27724</v>
      </c>
      <c r="M7081" s="500" t="s">
        <v>2307</v>
      </c>
      <c r="N7081" s="500" t="s">
        <v>20148</v>
      </c>
    </row>
    <row r="7082" spans="1:14">
      <c r="A7082" s="500" t="s">
        <v>686</v>
      </c>
      <c r="B7082" s="500" t="s">
        <v>2858</v>
      </c>
      <c r="C7082" s="500" t="s">
        <v>2888</v>
      </c>
      <c r="D7082" s="500" t="s">
        <v>2889</v>
      </c>
      <c r="E7082" s="500" t="s">
        <v>11099</v>
      </c>
      <c r="F7082" s="500" t="s">
        <v>580</v>
      </c>
      <c r="G7082" s="500" t="s">
        <v>20149</v>
      </c>
      <c r="H7082" s="500" t="s">
        <v>7110</v>
      </c>
      <c r="I7082" s="500" t="s">
        <v>688</v>
      </c>
      <c r="J7082" s="500" t="s">
        <v>689</v>
      </c>
      <c r="K7082" s="500" t="s">
        <v>2306</v>
      </c>
      <c r="L7082" s="500" t="s">
        <v>27724</v>
      </c>
      <c r="M7082" s="500" t="s">
        <v>2307</v>
      </c>
      <c r="N7082" s="500" t="s">
        <v>20150</v>
      </c>
    </row>
    <row r="7083" spans="1:14">
      <c r="A7083" s="500" t="s">
        <v>686</v>
      </c>
      <c r="B7083" s="500" t="s">
        <v>2858</v>
      </c>
      <c r="C7083" s="500" t="s">
        <v>2888</v>
      </c>
      <c r="D7083" s="500" t="s">
        <v>2889</v>
      </c>
      <c r="E7083" s="500" t="s">
        <v>11099</v>
      </c>
      <c r="F7083" s="500" t="s">
        <v>580</v>
      </c>
      <c r="G7083" s="500" t="s">
        <v>20151</v>
      </c>
      <c r="H7083" s="500" t="s">
        <v>7110</v>
      </c>
      <c r="I7083" s="500" t="s">
        <v>688</v>
      </c>
      <c r="J7083" s="500" t="s">
        <v>689</v>
      </c>
      <c r="K7083" s="500" t="s">
        <v>2306</v>
      </c>
      <c r="L7083" s="500" t="s">
        <v>27724</v>
      </c>
      <c r="M7083" s="500" t="s">
        <v>2307</v>
      </c>
      <c r="N7083" s="500" t="s">
        <v>20152</v>
      </c>
    </row>
    <row r="7084" spans="1:14">
      <c r="A7084" s="500" t="s">
        <v>686</v>
      </c>
      <c r="B7084" s="500" t="s">
        <v>2858</v>
      </c>
      <c r="C7084" s="500" t="s">
        <v>2888</v>
      </c>
      <c r="D7084" s="500" t="s">
        <v>2889</v>
      </c>
      <c r="E7084" s="500" t="s">
        <v>11099</v>
      </c>
      <c r="F7084" s="500" t="s">
        <v>580</v>
      </c>
      <c r="G7084" s="500" t="s">
        <v>20153</v>
      </c>
      <c r="H7084" s="500" t="s">
        <v>20154</v>
      </c>
      <c r="I7084" s="500" t="s">
        <v>688</v>
      </c>
      <c r="J7084" s="500" t="s">
        <v>689</v>
      </c>
      <c r="K7084" s="500" t="s">
        <v>2306</v>
      </c>
      <c r="L7084" s="500" t="s">
        <v>27724</v>
      </c>
      <c r="M7084" s="500" t="s">
        <v>2307</v>
      </c>
      <c r="N7084" s="500" t="s">
        <v>20155</v>
      </c>
    </row>
    <row r="7085" spans="1:14">
      <c r="A7085" s="500" t="s">
        <v>686</v>
      </c>
      <c r="B7085" s="500" t="s">
        <v>2858</v>
      </c>
      <c r="C7085" s="500" t="s">
        <v>2888</v>
      </c>
      <c r="D7085" s="500" t="s">
        <v>2889</v>
      </c>
      <c r="E7085" s="500" t="s">
        <v>11099</v>
      </c>
      <c r="F7085" s="500" t="s">
        <v>580</v>
      </c>
      <c r="G7085" s="500" t="s">
        <v>20156</v>
      </c>
      <c r="H7085" s="500" t="s">
        <v>20154</v>
      </c>
      <c r="I7085" s="500" t="s">
        <v>688</v>
      </c>
      <c r="J7085" s="500" t="s">
        <v>689</v>
      </c>
      <c r="K7085" s="500" t="s">
        <v>2306</v>
      </c>
      <c r="L7085" s="500" t="s">
        <v>27724</v>
      </c>
      <c r="M7085" s="500" t="s">
        <v>2307</v>
      </c>
      <c r="N7085" s="500" t="s">
        <v>20157</v>
      </c>
    </row>
    <row r="7086" spans="1:14">
      <c r="A7086" s="500" t="s">
        <v>686</v>
      </c>
      <c r="B7086" s="500" t="s">
        <v>2858</v>
      </c>
      <c r="C7086" s="500" t="s">
        <v>2888</v>
      </c>
      <c r="D7086" s="500" t="s">
        <v>2889</v>
      </c>
      <c r="E7086" s="500" t="s">
        <v>11099</v>
      </c>
      <c r="F7086" s="500" t="s">
        <v>580</v>
      </c>
      <c r="G7086" s="500" t="s">
        <v>20158</v>
      </c>
      <c r="H7086" s="500" t="s">
        <v>11067</v>
      </c>
      <c r="I7086" s="500" t="s">
        <v>688</v>
      </c>
      <c r="J7086" s="500" t="s">
        <v>689</v>
      </c>
      <c r="K7086" s="500" t="s">
        <v>2306</v>
      </c>
      <c r="L7086" s="500" t="s">
        <v>27724</v>
      </c>
      <c r="M7086" s="500" t="s">
        <v>2307</v>
      </c>
      <c r="N7086" s="500" t="s">
        <v>20159</v>
      </c>
    </row>
    <row r="7087" spans="1:14">
      <c r="A7087" s="500" t="s">
        <v>686</v>
      </c>
      <c r="B7087" s="500" t="s">
        <v>2858</v>
      </c>
      <c r="C7087" s="500" t="s">
        <v>2888</v>
      </c>
      <c r="D7087" s="500" t="s">
        <v>2889</v>
      </c>
      <c r="E7087" s="500" t="s">
        <v>11099</v>
      </c>
      <c r="F7087" s="500" t="s">
        <v>580</v>
      </c>
      <c r="G7087" s="500" t="s">
        <v>20160</v>
      </c>
      <c r="H7087" s="500" t="s">
        <v>11067</v>
      </c>
      <c r="I7087" s="500" t="s">
        <v>688</v>
      </c>
      <c r="J7087" s="500" t="s">
        <v>689</v>
      </c>
      <c r="K7087" s="500" t="s">
        <v>2306</v>
      </c>
      <c r="L7087" s="500" t="s">
        <v>27724</v>
      </c>
      <c r="M7087" s="500" t="s">
        <v>2307</v>
      </c>
      <c r="N7087" s="500" t="s">
        <v>20161</v>
      </c>
    </row>
    <row r="7088" spans="1:14">
      <c r="A7088" s="500" t="s">
        <v>686</v>
      </c>
      <c r="B7088" s="500" t="s">
        <v>2858</v>
      </c>
      <c r="C7088" s="500" t="s">
        <v>2888</v>
      </c>
      <c r="D7088" s="500" t="s">
        <v>2889</v>
      </c>
      <c r="E7088" s="500" t="s">
        <v>11099</v>
      </c>
      <c r="F7088" s="500" t="s">
        <v>580</v>
      </c>
      <c r="G7088" s="500" t="s">
        <v>20162</v>
      </c>
      <c r="H7088" s="500" t="s">
        <v>3978</v>
      </c>
      <c r="I7088" s="500" t="s">
        <v>688</v>
      </c>
      <c r="J7088" s="500" t="s">
        <v>689</v>
      </c>
      <c r="K7088" s="500" t="s">
        <v>2306</v>
      </c>
      <c r="L7088" s="500" t="s">
        <v>27724</v>
      </c>
      <c r="M7088" s="500" t="s">
        <v>2307</v>
      </c>
      <c r="N7088" s="500" t="s">
        <v>20163</v>
      </c>
    </row>
    <row r="7089" spans="1:14">
      <c r="A7089" s="500" t="s">
        <v>686</v>
      </c>
      <c r="B7089" s="500" t="s">
        <v>2858</v>
      </c>
      <c r="C7089" s="500" t="s">
        <v>2888</v>
      </c>
      <c r="D7089" s="500" t="s">
        <v>2889</v>
      </c>
      <c r="E7089" s="500" t="s">
        <v>11099</v>
      </c>
      <c r="F7089" s="500" t="s">
        <v>580</v>
      </c>
      <c r="G7089" s="500" t="s">
        <v>20164</v>
      </c>
      <c r="H7089" s="500" t="s">
        <v>3978</v>
      </c>
      <c r="I7089" s="500" t="s">
        <v>688</v>
      </c>
      <c r="J7089" s="500" t="s">
        <v>689</v>
      </c>
      <c r="K7089" s="500" t="s">
        <v>2306</v>
      </c>
      <c r="L7089" s="500" t="s">
        <v>27724</v>
      </c>
      <c r="M7089" s="500" t="s">
        <v>2307</v>
      </c>
      <c r="N7089" s="500" t="s">
        <v>20165</v>
      </c>
    </row>
    <row r="7090" spans="1:14">
      <c r="A7090" s="500" t="s">
        <v>686</v>
      </c>
      <c r="B7090" s="500" t="s">
        <v>2858</v>
      </c>
      <c r="C7090" s="500" t="s">
        <v>2888</v>
      </c>
      <c r="D7090" s="500" t="s">
        <v>2889</v>
      </c>
      <c r="E7090" s="500" t="s">
        <v>11099</v>
      </c>
      <c r="F7090" s="500" t="s">
        <v>580</v>
      </c>
      <c r="G7090" s="500" t="s">
        <v>20166</v>
      </c>
      <c r="H7090" s="500" t="s">
        <v>11308</v>
      </c>
      <c r="I7090" s="500" t="s">
        <v>688</v>
      </c>
      <c r="J7090" s="500" t="s">
        <v>689</v>
      </c>
      <c r="K7090" s="500" t="s">
        <v>2306</v>
      </c>
      <c r="L7090" s="500" t="s">
        <v>27724</v>
      </c>
      <c r="M7090" s="500" t="s">
        <v>2307</v>
      </c>
      <c r="N7090" s="500" t="s">
        <v>20167</v>
      </c>
    </row>
    <row r="7091" spans="1:14">
      <c r="A7091" s="500" t="s">
        <v>686</v>
      </c>
      <c r="B7091" s="500" t="s">
        <v>2858</v>
      </c>
      <c r="C7091" s="500" t="s">
        <v>2888</v>
      </c>
      <c r="D7091" s="500" t="s">
        <v>2889</v>
      </c>
      <c r="E7091" s="500" t="s">
        <v>11099</v>
      </c>
      <c r="F7091" s="500" t="s">
        <v>580</v>
      </c>
      <c r="G7091" s="500" t="s">
        <v>20168</v>
      </c>
      <c r="H7091" s="500" t="s">
        <v>11308</v>
      </c>
      <c r="I7091" s="500" t="s">
        <v>688</v>
      </c>
      <c r="J7091" s="500" t="s">
        <v>689</v>
      </c>
      <c r="K7091" s="500" t="s">
        <v>2306</v>
      </c>
      <c r="L7091" s="500" t="s">
        <v>27724</v>
      </c>
      <c r="M7091" s="500" t="s">
        <v>2307</v>
      </c>
      <c r="N7091" s="500" t="s">
        <v>20169</v>
      </c>
    </row>
    <row r="7092" spans="1:14">
      <c r="A7092" s="500" t="s">
        <v>686</v>
      </c>
      <c r="B7092" s="500" t="s">
        <v>2858</v>
      </c>
      <c r="C7092" s="500" t="s">
        <v>2888</v>
      </c>
      <c r="D7092" s="500" t="s">
        <v>2889</v>
      </c>
      <c r="E7092" s="500" t="s">
        <v>11099</v>
      </c>
      <c r="F7092" s="500" t="s">
        <v>580</v>
      </c>
      <c r="G7092" s="500" t="s">
        <v>20170</v>
      </c>
      <c r="H7092" s="500" t="s">
        <v>20171</v>
      </c>
      <c r="I7092" s="500" t="s">
        <v>688</v>
      </c>
      <c r="J7092" s="500" t="s">
        <v>689</v>
      </c>
      <c r="K7092" s="500" t="s">
        <v>2306</v>
      </c>
      <c r="L7092" s="500" t="s">
        <v>27724</v>
      </c>
      <c r="M7092" s="500" t="s">
        <v>2307</v>
      </c>
      <c r="N7092" s="500" t="s">
        <v>20172</v>
      </c>
    </row>
    <row r="7093" spans="1:14">
      <c r="A7093" s="500" t="s">
        <v>686</v>
      </c>
      <c r="B7093" s="500" t="s">
        <v>2858</v>
      </c>
      <c r="C7093" s="500" t="s">
        <v>2888</v>
      </c>
      <c r="D7093" s="500" t="s">
        <v>2889</v>
      </c>
      <c r="E7093" s="500" t="s">
        <v>11099</v>
      </c>
      <c r="F7093" s="500" t="s">
        <v>580</v>
      </c>
      <c r="G7093" s="500" t="s">
        <v>20173</v>
      </c>
      <c r="H7093" s="500" t="s">
        <v>20171</v>
      </c>
      <c r="I7093" s="500" t="s">
        <v>688</v>
      </c>
      <c r="J7093" s="500" t="s">
        <v>689</v>
      </c>
      <c r="K7093" s="500" t="s">
        <v>2306</v>
      </c>
      <c r="L7093" s="500" t="s">
        <v>27724</v>
      </c>
      <c r="M7093" s="500" t="s">
        <v>2307</v>
      </c>
      <c r="N7093" s="500" t="s">
        <v>20174</v>
      </c>
    </row>
    <row r="7094" spans="1:14">
      <c r="A7094" s="500" t="s">
        <v>686</v>
      </c>
      <c r="B7094" s="500" t="s">
        <v>2858</v>
      </c>
      <c r="C7094" s="500" t="s">
        <v>2888</v>
      </c>
      <c r="D7094" s="500" t="s">
        <v>2889</v>
      </c>
      <c r="E7094" s="500" t="s">
        <v>11099</v>
      </c>
      <c r="F7094" s="500" t="s">
        <v>580</v>
      </c>
      <c r="G7094" s="500" t="s">
        <v>20175</v>
      </c>
      <c r="H7094" s="500" t="s">
        <v>11076</v>
      </c>
      <c r="I7094" s="500" t="s">
        <v>688</v>
      </c>
      <c r="J7094" s="500" t="s">
        <v>689</v>
      </c>
      <c r="K7094" s="500" t="s">
        <v>2306</v>
      </c>
      <c r="L7094" s="500" t="s">
        <v>27724</v>
      </c>
      <c r="M7094" s="500" t="s">
        <v>2307</v>
      </c>
      <c r="N7094" s="500" t="s">
        <v>20176</v>
      </c>
    </row>
    <row r="7095" spans="1:14">
      <c r="A7095" s="500" t="s">
        <v>686</v>
      </c>
      <c r="B7095" s="500" t="s">
        <v>2858</v>
      </c>
      <c r="C7095" s="500" t="s">
        <v>2888</v>
      </c>
      <c r="D7095" s="500" t="s">
        <v>2889</v>
      </c>
      <c r="E7095" s="500" t="s">
        <v>11099</v>
      </c>
      <c r="F7095" s="500" t="s">
        <v>580</v>
      </c>
      <c r="G7095" s="500" t="s">
        <v>20177</v>
      </c>
      <c r="H7095" s="500" t="s">
        <v>11076</v>
      </c>
      <c r="I7095" s="500" t="s">
        <v>688</v>
      </c>
      <c r="J7095" s="500" t="s">
        <v>689</v>
      </c>
      <c r="K7095" s="500" t="s">
        <v>2306</v>
      </c>
      <c r="L7095" s="500" t="s">
        <v>27724</v>
      </c>
      <c r="M7095" s="500" t="s">
        <v>2307</v>
      </c>
      <c r="N7095" s="500" t="s">
        <v>20178</v>
      </c>
    </row>
    <row r="7096" spans="1:14">
      <c r="A7096" s="500" t="s">
        <v>686</v>
      </c>
      <c r="B7096" s="500" t="s">
        <v>2858</v>
      </c>
      <c r="C7096" s="500" t="s">
        <v>2888</v>
      </c>
      <c r="D7096" s="500" t="s">
        <v>2889</v>
      </c>
      <c r="E7096" s="500" t="s">
        <v>11099</v>
      </c>
      <c r="F7096" s="500" t="s">
        <v>580</v>
      </c>
      <c r="G7096" s="500" t="s">
        <v>20179</v>
      </c>
      <c r="H7096" s="500" t="s">
        <v>11274</v>
      </c>
      <c r="I7096" s="500" t="s">
        <v>688</v>
      </c>
      <c r="J7096" s="500" t="s">
        <v>689</v>
      </c>
      <c r="K7096" s="500" t="s">
        <v>2306</v>
      </c>
      <c r="L7096" s="500" t="s">
        <v>27724</v>
      </c>
      <c r="M7096" s="500" t="s">
        <v>2307</v>
      </c>
      <c r="N7096" s="500" t="s">
        <v>20180</v>
      </c>
    </row>
    <row r="7097" spans="1:14">
      <c r="A7097" s="500" t="s">
        <v>686</v>
      </c>
      <c r="B7097" s="500" t="s">
        <v>2858</v>
      </c>
      <c r="C7097" s="500" t="s">
        <v>2888</v>
      </c>
      <c r="D7097" s="500" t="s">
        <v>2889</v>
      </c>
      <c r="E7097" s="500" t="s">
        <v>11099</v>
      </c>
      <c r="F7097" s="500" t="s">
        <v>580</v>
      </c>
      <c r="G7097" s="500" t="s">
        <v>20181</v>
      </c>
      <c r="H7097" s="500" t="s">
        <v>11274</v>
      </c>
      <c r="I7097" s="500" t="s">
        <v>688</v>
      </c>
      <c r="J7097" s="500" t="s">
        <v>689</v>
      </c>
      <c r="K7097" s="500" t="s">
        <v>2306</v>
      </c>
      <c r="L7097" s="500" t="s">
        <v>27724</v>
      </c>
      <c r="M7097" s="500" t="s">
        <v>2307</v>
      </c>
      <c r="N7097" s="500" t="s">
        <v>20182</v>
      </c>
    </row>
    <row r="7098" spans="1:14">
      <c r="A7098" s="500" t="s">
        <v>686</v>
      </c>
      <c r="B7098" s="500" t="s">
        <v>2858</v>
      </c>
      <c r="C7098" s="500" t="s">
        <v>2888</v>
      </c>
      <c r="D7098" s="500" t="s">
        <v>2889</v>
      </c>
      <c r="E7098" s="500" t="s">
        <v>11099</v>
      </c>
      <c r="F7098" s="500" t="s">
        <v>580</v>
      </c>
      <c r="G7098" s="500" t="s">
        <v>20183</v>
      </c>
      <c r="H7098" s="500" t="s">
        <v>20184</v>
      </c>
      <c r="I7098" s="500" t="s">
        <v>688</v>
      </c>
      <c r="J7098" s="500" t="s">
        <v>689</v>
      </c>
      <c r="K7098" s="500" t="s">
        <v>2306</v>
      </c>
      <c r="L7098" s="500" t="s">
        <v>27724</v>
      </c>
      <c r="M7098" s="500" t="s">
        <v>2307</v>
      </c>
      <c r="N7098" s="500" t="s">
        <v>20185</v>
      </c>
    </row>
    <row r="7099" spans="1:14">
      <c r="A7099" s="500" t="s">
        <v>686</v>
      </c>
      <c r="B7099" s="500" t="s">
        <v>2858</v>
      </c>
      <c r="C7099" s="500" t="s">
        <v>2888</v>
      </c>
      <c r="D7099" s="500" t="s">
        <v>2889</v>
      </c>
      <c r="E7099" s="500" t="s">
        <v>11099</v>
      </c>
      <c r="F7099" s="500" t="s">
        <v>580</v>
      </c>
      <c r="G7099" s="500" t="s">
        <v>20186</v>
      </c>
      <c r="H7099" s="500" t="s">
        <v>20184</v>
      </c>
      <c r="I7099" s="500" t="s">
        <v>688</v>
      </c>
      <c r="J7099" s="500" t="s">
        <v>689</v>
      </c>
      <c r="K7099" s="500" t="s">
        <v>2306</v>
      </c>
      <c r="L7099" s="500" t="s">
        <v>27724</v>
      </c>
      <c r="M7099" s="500" t="s">
        <v>2307</v>
      </c>
      <c r="N7099" s="500" t="s">
        <v>20187</v>
      </c>
    </row>
    <row r="7100" spans="1:14">
      <c r="A7100" s="500" t="s">
        <v>686</v>
      </c>
      <c r="B7100" s="500" t="s">
        <v>2858</v>
      </c>
      <c r="C7100" s="500" t="s">
        <v>2888</v>
      </c>
      <c r="D7100" s="500" t="s">
        <v>2889</v>
      </c>
      <c r="E7100" s="500" t="s">
        <v>11099</v>
      </c>
      <c r="F7100" s="500" t="s">
        <v>580</v>
      </c>
      <c r="G7100" s="500" t="s">
        <v>20188</v>
      </c>
      <c r="H7100" s="500" t="s">
        <v>12834</v>
      </c>
      <c r="I7100" s="500" t="s">
        <v>688</v>
      </c>
      <c r="J7100" s="500" t="s">
        <v>689</v>
      </c>
      <c r="K7100" s="500" t="s">
        <v>2306</v>
      </c>
      <c r="L7100" s="500" t="s">
        <v>27724</v>
      </c>
      <c r="M7100" s="500" t="s">
        <v>2307</v>
      </c>
      <c r="N7100" s="500" t="s">
        <v>20189</v>
      </c>
    </row>
    <row r="7101" spans="1:14">
      <c r="A7101" s="500" t="s">
        <v>686</v>
      </c>
      <c r="B7101" s="500" t="s">
        <v>2858</v>
      </c>
      <c r="C7101" s="500" t="s">
        <v>2888</v>
      </c>
      <c r="D7101" s="500" t="s">
        <v>2889</v>
      </c>
      <c r="E7101" s="500" t="s">
        <v>11099</v>
      </c>
      <c r="F7101" s="500" t="s">
        <v>580</v>
      </c>
      <c r="G7101" s="500" t="s">
        <v>20190</v>
      </c>
      <c r="H7101" s="500" t="s">
        <v>12834</v>
      </c>
      <c r="I7101" s="500" t="s">
        <v>688</v>
      </c>
      <c r="J7101" s="500" t="s">
        <v>689</v>
      </c>
      <c r="K7101" s="500" t="s">
        <v>2306</v>
      </c>
      <c r="L7101" s="500" t="s">
        <v>27724</v>
      </c>
      <c r="M7101" s="500" t="s">
        <v>2307</v>
      </c>
      <c r="N7101" s="500" t="s">
        <v>20191</v>
      </c>
    </row>
    <row r="7102" spans="1:14">
      <c r="A7102" s="500" t="s">
        <v>686</v>
      </c>
      <c r="B7102" s="500" t="s">
        <v>2858</v>
      </c>
      <c r="C7102" s="500" t="s">
        <v>2888</v>
      </c>
      <c r="D7102" s="500" t="s">
        <v>2889</v>
      </c>
      <c r="E7102" s="500" t="s">
        <v>11099</v>
      </c>
      <c r="F7102" s="500" t="s">
        <v>580</v>
      </c>
      <c r="G7102" s="500" t="s">
        <v>20192</v>
      </c>
      <c r="H7102" s="500" t="s">
        <v>18874</v>
      </c>
      <c r="I7102" s="500" t="s">
        <v>688</v>
      </c>
      <c r="J7102" s="500" t="s">
        <v>689</v>
      </c>
      <c r="K7102" s="500" t="s">
        <v>2306</v>
      </c>
      <c r="L7102" s="500" t="s">
        <v>27724</v>
      </c>
      <c r="M7102" s="500" t="s">
        <v>2307</v>
      </c>
      <c r="N7102" s="500" t="s">
        <v>20193</v>
      </c>
    </row>
    <row r="7103" spans="1:14">
      <c r="A7103" s="500" t="s">
        <v>686</v>
      </c>
      <c r="B7103" s="500" t="s">
        <v>2858</v>
      </c>
      <c r="C7103" s="500" t="s">
        <v>2888</v>
      </c>
      <c r="D7103" s="500" t="s">
        <v>2889</v>
      </c>
      <c r="E7103" s="500" t="s">
        <v>11099</v>
      </c>
      <c r="F7103" s="500" t="s">
        <v>580</v>
      </c>
      <c r="G7103" s="500" t="s">
        <v>20194</v>
      </c>
      <c r="H7103" s="500" t="s">
        <v>18874</v>
      </c>
      <c r="I7103" s="500" t="s">
        <v>688</v>
      </c>
      <c r="J7103" s="500" t="s">
        <v>689</v>
      </c>
      <c r="K7103" s="500" t="s">
        <v>2306</v>
      </c>
      <c r="L7103" s="500" t="s">
        <v>27724</v>
      </c>
      <c r="M7103" s="500" t="s">
        <v>2307</v>
      </c>
      <c r="N7103" s="500" t="s">
        <v>20195</v>
      </c>
    </row>
    <row r="7104" spans="1:14">
      <c r="A7104" s="500" t="s">
        <v>686</v>
      </c>
      <c r="B7104" s="500" t="s">
        <v>2858</v>
      </c>
      <c r="C7104" s="500" t="s">
        <v>2888</v>
      </c>
      <c r="D7104" s="500" t="s">
        <v>2889</v>
      </c>
      <c r="E7104" s="500" t="s">
        <v>11099</v>
      </c>
      <c r="F7104" s="500" t="s">
        <v>580</v>
      </c>
      <c r="G7104" s="500" t="s">
        <v>20196</v>
      </c>
      <c r="H7104" s="500" t="s">
        <v>20197</v>
      </c>
      <c r="I7104" s="500" t="s">
        <v>688</v>
      </c>
      <c r="J7104" s="500" t="s">
        <v>689</v>
      </c>
      <c r="K7104" s="500" t="s">
        <v>2306</v>
      </c>
      <c r="L7104" s="500" t="s">
        <v>27724</v>
      </c>
      <c r="M7104" s="500" t="s">
        <v>2307</v>
      </c>
      <c r="N7104" s="500" t="s">
        <v>20198</v>
      </c>
    </row>
    <row r="7105" spans="1:14">
      <c r="A7105" s="500" t="s">
        <v>686</v>
      </c>
      <c r="B7105" s="500" t="s">
        <v>2858</v>
      </c>
      <c r="C7105" s="500" t="s">
        <v>2888</v>
      </c>
      <c r="D7105" s="500" t="s">
        <v>2889</v>
      </c>
      <c r="E7105" s="500" t="s">
        <v>11099</v>
      </c>
      <c r="F7105" s="500" t="s">
        <v>580</v>
      </c>
      <c r="G7105" s="500" t="s">
        <v>20199</v>
      </c>
      <c r="H7105" s="500" t="s">
        <v>20197</v>
      </c>
      <c r="I7105" s="500" t="s">
        <v>688</v>
      </c>
      <c r="J7105" s="500" t="s">
        <v>689</v>
      </c>
      <c r="K7105" s="500" t="s">
        <v>2306</v>
      </c>
      <c r="L7105" s="500" t="s">
        <v>27724</v>
      </c>
      <c r="M7105" s="500" t="s">
        <v>2307</v>
      </c>
      <c r="N7105" s="500" t="s">
        <v>20200</v>
      </c>
    </row>
    <row r="7106" spans="1:14">
      <c r="A7106" s="500" t="s">
        <v>686</v>
      </c>
      <c r="B7106" s="500" t="s">
        <v>2858</v>
      </c>
      <c r="C7106" s="500" t="s">
        <v>2888</v>
      </c>
      <c r="D7106" s="500" t="s">
        <v>2889</v>
      </c>
      <c r="E7106" s="500" t="s">
        <v>11099</v>
      </c>
      <c r="F7106" s="500" t="s">
        <v>580</v>
      </c>
      <c r="G7106" s="500" t="s">
        <v>20201</v>
      </c>
      <c r="H7106" s="500" t="s">
        <v>3562</v>
      </c>
      <c r="I7106" s="500" t="s">
        <v>688</v>
      </c>
      <c r="J7106" s="500" t="s">
        <v>689</v>
      </c>
      <c r="K7106" s="500" t="s">
        <v>2306</v>
      </c>
      <c r="L7106" s="500" t="s">
        <v>27724</v>
      </c>
      <c r="M7106" s="500" t="s">
        <v>2307</v>
      </c>
      <c r="N7106" s="500" t="s">
        <v>20202</v>
      </c>
    </row>
    <row r="7107" spans="1:14">
      <c r="A7107" s="500" t="s">
        <v>686</v>
      </c>
      <c r="B7107" s="500" t="s">
        <v>2858</v>
      </c>
      <c r="C7107" s="500" t="s">
        <v>2888</v>
      </c>
      <c r="D7107" s="500" t="s">
        <v>2889</v>
      </c>
      <c r="E7107" s="500" t="s">
        <v>11099</v>
      </c>
      <c r="F7107" s="500" t="s">
        <v>580</v>
      </c>
      <c r="G7107" s="500" t="s">
        <v>20203</v>
      </c>
      <c r="H7107" s="500" t="s">
        <v>3562</v>
      </c>
      <c r="I7107" s="500" t="s">
        <v>688</v>
      </c>
      <c r="J7107" s="500" t="s">
        <v>689</v>
      </c>
      <c r="K7107" s="500" t="s">
        <v>2306</v>
      </c>
      <c r="L7107" s="500" t="s">
        <v>27724</v>
      </c>
      <c r="M7107" s="500" t="s">
        <v>2307</v>
      </c>
      <c r="N7107" s="500" t="s">
        <v>20204</v>
      </c>
    </row>
    <row r="7108" spans="1:14">
      <c r="A7108" s="500" t="s">
        <v>686</v>
      </c>
      <c r="B7108" s="500" t="s">
        <v>2858</v>
      </c>
      <c r="C7108" s="500" t="s">
        <v>2888</v>
      </c>
      <c r="D7108" s="500" t="s">
        <v>2889</v>
      </c>
      <c r="E7108" s="500" t="s">
        <v>11099</v>
      </c>
      <c r="F7108" s="500" t="s">
        <v>580</v>
      </c>
      <c r="G7108" s="500" t="s">
        <v>20205</v>
      </c>
      <c r="H7108" s="500" t="s">
        <v>20206</v>
      </c>
      <c r="I7108" s="500" t="s">
        <v>688</v>
      </c>
      <c r="J7108" s="500" t="s">
        <v>689</v>
      </c>
      <c r="K7108" s="500" t="s">
        <v>2306</v>
      </c>
      <c r="L7108" s="500" t="s">
        <v>27724</v>
      </c>
      <c r="M7108" s="500" t="s">
        <v>2307</v>
      </c>
      <c r="N7108" s="500" t="s">
        <v>20207</v>
      </c>
    </row>
    <row r="7109" spans="1:14">
      <c r="A7109" s="500" t="s">
        <v>686</v>
      </c>
      <c r="B7109" s="500" t="s">
        <v>2858</v>
      </c>
      <c r="C7109" s="500" t="s">
        <v>2888</v>
      </c>
      <c r="D7109" s="500" t="s">
        <v>2889</v>
      </c>
      <c r="E7109" s="500" t="s">
        <v>11099</v>
      </c>
      <c r="F7109" s="500" t="s">
        <v>580</v>
      </c>
      <c r="G7109" s="500" t="s">
        <v>20208</v>
      </c>
      <c r="H7109" s="500" t="s">
        <v>20206</v>
      </c>
      <c r="I7109" s="500" t="s">
        <v>688</v>
      </c>
      <c r="J7109" s="500" t="s">
        <v>689</v>
      </c>
      <c r="K7109" s="500" t="s">
        <v>2306</v>
      </c>
      <c r="L7109" s="500" t="s">
        <v>27724</v>
      </c>
      <c r="M7109" s="500" t="s">
        <v>2307</v>
      </c>
      <c r="N7109" s="500" t="s">
        <v>20209</v>
      </c>
    </row>
    <row r="7110" spans="1:14">
      <c r="A7110" s="500" t="s">
        <v>686</v>
      </c>
      <c r="B7110" s="500" t="s">
        <v>2858</v>
      </c>
      <c r="C7110" s="500" t="s">
        <v>2888</v>
      </c>
      <c r="D7110" s="500" t="s">
        <v>2889</v>
      </c>
      <c r="E7110" s="500" t="s">
        <v>11099</v>
      </c>
      <c r="F7110" s="500" t="s">
        <v>580</v>
      </c>
      <c r="G7110" s="500" t="s">
        <v>20210</v>
      </c>
      <c r="H7110" s="500" t="s">
        <v>20211</v>
      </c>
      <c r="I7110" s="500" t="s">
        <v>688</v>
      </c>
      <c r="J7110" s="500" t="s">
        <v>689</v>
      </c>
      <c r="K7110" s="500" t="s">
        <v>2306</v>
      </c>
      <c r="L7110" s="500" t="s">
        <v>27724</v>
      </c>
      <c r="M7110" s="500" t="s">
        <v>2307</v>
      </c>
      <c r="N7110" s="500" t="s">
        <v>20212</v>
      </c>
    </row>
    <row r="7111" spans="1:14">
      <c r="A7111" s="500" t="s">
        <v>686</v>
      </c>
      <c r="B7111" s="500" t="s">
        <v>2858</v>
      </c>
      <c r="C7111" s="500" t="s">
        <v>2888</v>
      </c>
      <c r="D7111" s="500" t="s">
        <v>2889</v>
      </c>
      <c r="E7111" s="500" t="s">
        <v>11099</v>
      </c>
      <c r="F7111" s="500" t="s">
        <v>580</v>
      </c>
      <c r="G7111" s="500" t="s">
        <v>20213</v>
      </c>
      <c r="H7111" s="500" t="s">
        <v>20211</v>
      </c>
      <c r="I7111" s="500" t="s">
        <v>688</v>
      </c>
      <c r="J7111" s="500" t="s">
        <v>689</v>
      </c>
      <c r="K7111" s="500" t="s">
        <v>2306</v>
      </c>
      <c r="L7111" s="500" t="s">
        <v>27724</v>
      </c>
      <c r="M7111" s="500" t="s">
        <v>2307</v>
      </c>
      <c r="N7111" s="500" t="s">
        <v>20214</v>
      </c>
    </row>
    <row r="7112" spans="1:14">
      <c r="A7112" s="500" t="s">
        <v>686</v>
      </c>
      <c r="B7112" s="500" t="s">
        <v>2858</v>
      </c>
      <c r="C7112" s="500" t="s">
        <v>2888</v>
      </c>
      <c r="D7112" s="500" t="s">
        <v>2889</v>
      </c>
      <c r="E7112" s="500" t="s">
        <v>11099</v>
      </c>
      <c r="F7112" s="500" t="s">
        <v>580</v>
      </c>
      <c r="G7112" s="500" t="s">
        <v>20215</v>
      </c>
      <c r="H7112" s="500" t="s">
        <v>20216</v>
      </c>
      <c r="I7112" s="500" t="s">
        <v>688</v>
      </c>
      <c r="J7112" s="500" t="s">
        <v>689</v>
      </c>
      <c r="K7112" s="500" t="s">
        <v>2306</v>
      </c>
      <c r="L7112" s="500" t="s">
        <v>27724</v>
      </c>
      <c r="M7112" s="500" t="s">
        <v>2307</v>
      </c>
      <c r="N7112" s="500" t="s">
        <v>20217</v>
      </c>
    </row>
    <row r="7113" spans="1:14">
      <c r="A7113" s="500" t="s">
        <v>686</v>
      </c>
      <c r="B7113" s="500" t="s">
        <v>2858</v>
      </c>
      <c r="C7113" s="500" t="s">
        <v>2888</v>
      </c>
      <c r="D7113" s="500" t="s">
        <v>2889</v>
      </c>
      <c r="E7113" s="500" t="s">
        <v>11099</v>
      </c>
      <c r="F7113" s="500" t="s">
        <v>580</v>
      </c>
      <c r="G7113" s="500" t="s">
        <v>20218</v>
      </c>
      <c r="H7113" s="500" t="s">
        <v>20216</v>
      </c>
      <c r="I7113" s="500" t="s">
        <v>688</v>
      </c>
      <c r="J7113" s="500" t="s">
        <v>689</v>
      </c>
      <c r="K7113" s="500" t="s">
        <v>2306</v>
      </c>
      <c r="L7113" s="500" t="s">
        <v>27724</v>
      </c>
      <c r="M7113" s="500" t="s">
        <v>2307</v>
      </c>
      <c r="N7113" s="500" t="s">
        <v>20219</v>
      </c>
    </row>
    <row r="7114" spans="1:14">
      <c r="A7114" s="500" t="s">
        <v>686</v>
      </c>
      <c r="B7114" s="500" t="s">
        <v>2858</v>
      </c>
      <c r="C7114" s="500" t="s">
        <v>2888</v>
      </c>
      <c r="D7114" s="500" t="s">
        <v>2889</v>
      </c>
      <c r="E7114" s="500" t="s">
        <v>11099</v>
      </c>
      <c r="F7114" s="500" t="s">
        <v>580</v>
      </c>
      <c r="G7114" s="500" t="s">
        <v>20220</v>
      </c>
      <c r="H7114" s="500" t="s">
        <v>7041</v>
      </c>
      <c r="I7114" s="500" t="s">
        <v>688</v>
      </c>
      <c r="J7114" s="500" t="s">
        <v>689</v>
      </c>
      <c r="K7114" s="500" t="s">
        <v>2306</v>
      </c>
      <c r="L7114" s="500" t="s">
        <v>27724</v>
      </c>
      <c r="M7114" s="500" t="s">
        <v>2307</v>
      </c>
      <c r="N7114" s="500" t="s">
        <v>20221</v>
      </c>
    </row>
    <row r="7115" spans="1:14">
      <c r="A7115" s="500" t="s">
        <v>686</v>
      </c>
      <c r="B7115" s="500" t="s">
        <v>2858</v>
      </c>
      <c r="C7115" s="500" t="s">
        <v>2888</v>
      </c>
      <c r="D7115" s="500" t="s">
        <v>2889</v>
      </c>
      <c r="E7115" s="500" t="s">
        <v>11099</v>
      </c>
      <c r="F7115" s="500" t="s">
        <v>580</v>
      </c>
      <c r="G7115" s="500" t="s">
        <v>20222</v>
      </c>
      <c r="H7115" s="500" t="s">
        <v>7041</v>
      </c>
      <c r="I7115" s="500" t="s">
        <v>688</v>
      </c>
      <c r="J7115" s="500" t="s">
        <v>689</v>
      </c>
      <c r="K7115" s="500" t="s">
        <v>2306</v>
      </c>
      <c r="L7115" s="500" t="s">
        <v>27724</v>
      </c>
      <c r="M7115" s="500" t="s">
        <v>2307</v>
      </c>
      <c r="N7115" s="500" t="s">
        <v>20223</v>
      </c>
    </row>
    <row r="7116" spans="1:14">
      <c r="A7116" s="500" t="s">
        <v>686</v>
      </c>
      <c r="B7116" s="500" t="s">
        <v>2858</v>
      </c>
      <c r="C7116" s="500" t="s">
        <v>2888</v>
      </c>
      <c r="D7116" s="500" t="s">
        <v>2889</v>
      </c>
      <c r="E7116" s="500" t="s">
        <v>11099</v>
      </c>
      <c r="F7116" s="500" t="s">
        <v>580</v>
      </c>
      <c r="G7116" s="500" t="s">
        <v>20224</v>
      </c>
      <c r="H7116" s="500" t="s">
        <v>11316</v>
      </c>
      <c r="I7116" s="500" t="s">
        <v>688</v>
      </c>
      <c r="J7116" s="500" t="s">
        <v>689</v>
      </c>
      <c r="K7116" s="500" t="s">
        <v>2306</v>
      </c>
      <c r="L7116" s="500" t="s">
        <v>27724</v>
      </c>
      <c r="M7116" s="500" t="s">
        <v>2307</v>
      </c>
      <c r="N7116" s="500" t="s">
        <v>20225</v>
      </c>
    </row>
    <row r="7117" spans="1:14">
      <c r="A7117" s="500" t="s">
        <v>686</v>
      </c>
      <c r="B7117" s="500" t="s">
        <v>2858</v>
      </c>
      <c r="C7117" s="500" t="s">
        <v>2888</v>
      </c>
      <c r="D7117" s="500" t="s">
        <v>2889</v>
      </c>
      <c r="E7117" s="500" t="s">
        <v>11099</v>
      </c>
      <c r="F7117" s="500" t="s">
        <v>580</v>
      </c>
      <c r="G7117" s="500" t="s">
        <v>20226</v>
      </c>
      <c r="H7117" s="500" t="s">
        <v>11316</v>
      </c>
      <c r="I7117" s="500" t="s">
        <v>688</v>
      </c>
      <c r="J7117" s="500" t="s">
        <v>689</v>
      </c>
      <c r="K7117" s="500" t="s">
        <v>2306</v>
      </c>
      <c r="L7117" s="500" t="s">
        <v>27724</v>
      </c>
      <c r="M7117" s="500" t="s">
        <v>2307</v>
      </c>
      <c r="N7117" s="500" t="s">
        <v>20227</v>
      </c>
    </row>
    <row r="7118" spans="1:14">
      <c r="A7118" s="500" t="s">
        <v>686</v>
      </c>
      <c r="B7118" s="500" t="s">
        <v>2858</v>
      </c>
      <c r="C7118" s="500" t="s">
        <v>2888</v>
      </c>
      <c r="D7118" s="500" t="s">
        <v>2889</v>
      </c>
      <c r="E7118" s="500" t="s">
        <v>11099</v>
      </c>
      <c r="F7118" s="500" t="s">
        <v>580</v>
      </c>
      <c r="G7118" s="500" t="s">
        <v>20228</v>
      </c>
      <c r="H7118" s="500" t="s">
        <v>7034</v>
      </c>
      <c r="I7118" s="500" t="s">
        <v>688</v>
      </c>
      <c r="J7118" s="500" t="s">
        <v>689</v>
      </c>
      <c r="K7118" s="500" t="s">
        <v>2306</v>
      </c>
      <c r="L7118" s="500" t="s">
        <v>27724</v>
      </c>
      <c r="M7118" s="500" t="s">
        <v>2307</v>
      </c>
      <c r="N7118" s="500" t="s">
        <v>20229</v>
      </c>
    </row>
    <row r="7119" spans="1:14">
      <c r="A7119" s="500" t="s">
        <v>686</v>
      </c>
      <c r="B7119" s="500" t="s">
        <v>2858</v>
      </c>
      <c r="C7119" s="500" t="s">
        <v>2888</v>
      </c>
      <c r="D7119" s="500" t="s">
        <v>2889</v>
      </c>
      <c r="E7119" s="500" t="s">
        <v>11099</v>
      </c>
      <c r="F7119" s="500" t="s">
        <v>580</v>
      </c>
      <c r="G7119" s="500" t="s">
        <v>20230</v>
      </c>
      <c r="H7119" s="500" t="s">
        <v>7034</v>
      </c>
      <c r="I7119" s="500" t="s">
        <v>688</v>
      </c>
      <c r="J7119" s="500" t="s">
        <v>689</v>
      </c>
      <c r="K7119" s="500" t="s">
        <v>2306</v>
      </c>
      <c r="L7119" s="500" t="s">
        <v>27724</v>
      </c>
      <c r="M7119" s="500" t="s">
        <v>2307</v>
      </c>
      <c r="N7119" s="500" t="s">
        <v>20231</v>
      </c>
    </row>
    <row r="7120" spans="1:14">
      <c r="A7120" s="500" t="s">
        <v>686</v>
      </c>
      <c r="B7120" s="500" t="s">
        <v>2858</v>
      </c>
      <c r="C7120" s="500" t="s">
        <v>2888</v>
      </c>
      <c r="D7120" s="500" t="s">
        <v>2889</v>
      </c>
      <c r="E7120" s="500" t="s">
        <v>11099</v>
      </c>
      <c r="F7120" s="500" t="s">
        <v>580</v>
      </c>
      <c r="G7120" s="500" t="s">
        <v>20232</v>
      </c>
      <c r="H7120" s="500" t="s">
        <v>7051</v>
      </c>
      <c r="I7120" s="500" t="s">
        <v>688</v>
      </c>
      <c r="J7120" s="500" t="s">
        <v>689</v>
      </c>
      <c r="K7120" s="500" t="s">
        <v>2306</v>
      </c>
      <c r="L7120" s="500" t="s">
        <v>27724</v>
      </c>
      <c r="M7120" s="500" t="s">
        <v>2307</v>
      </c>
      <c r="N7120" s="500" t="s">
        <v>20233</v>
      </c>
    </row>
    <row r="7121" spans="1:14">
      <c r="A7121" s="500" t="s">
        <v>686</v>
      </c>
      <c r="B7121" s="500" t="s">
        <v>2858</v>
      </c>
      <c r="C7121" s="500" t="s">
        <v>2888</v>
      </c>
      <c r="D7121" s="500" t="s">
        <v>2889</v>
      </c>
      <c r="E7121" s="500" t="s">
        <v>11099</v>
      </c>
      <c r="F7121" s="500" t="s">
        <v>580</v>
      </c>
      <c r="G7121" s="500" t="s">
        <v>20234</v>
      </c>
      <c r="H7121" s="500" t="s">
        <v>7051</v>
      </c>
      <c r="I7121" s="500" t="s">
        <v>688</v>
      </c>
      <c r="J7121" s="500" t="s">
        <v>689</v>
      </c>
      <c r="K7121" s="500" t="s">
        <v>2306</v>
      </c>
      <c r="L7121" s="500" t="s">
        <v>27724</v>
      </c>
      <c r="M7121" s="500" t="s">
        <v>2307</v>
      </c>
      <c r="N7121" s="500" t="s">
        <v>20235</v>
      </c>
    </row>
    <row r="7122" spans="1:14">
      <c r="A7122" s="500" t="s">
        <v>686</v>
      </c>
      <c r="B7122" s="500" t="s">
        <v>2858</v>
      </c>
      <c r="C7122" s="500" t="s">
        <v>2888</v>
      </c>
      <c r="D7122" s="500" t="s">
        <v>2889</v>
      </c>
      <c r="E7122" s="500" t="s">
        <v>11099</v>
      </c>
      <c r="F7122" s="500" t="s">
        <v>580</v>
      </c>
      <c r="G7122" s="500" t="s">
        <v>20236</v>
      </c>
      <c r="H7122" s="500" t="s">
        <v>11466</v>
      </c>
      <c r="I7122" s="500" t="s">
        <v>688</v>
      </c>
      <c r="J7122" s="500" t="s">
        <v>689</v>
      </c>
      <c r="K7122" s="500" t="s">
        <v>2306</v>
      </c>
      <c r="L7122" s="500" t="s">
        <v>27724</v>
      </c>
      <c r="M7122" s="500" t="s">
        <v>2307</v>
      </c>
      <c r="N7122" s="500" t="s">
        <v>20237</v>
      </c>
    </row>
    <row r="7123" spans="1:14">
      <c r="A7123" s="500" t="s">
        <v>686</v>
      </c>
      <c r="B7123" s="500" t="s">
        <v>2858</v>
      </c>
      <c r="C7123" s="500" t="s">
        <v>2888</v>
      </c>
      <c r="D7123" s="500" t="s">
        <v>2889</v>
      </c>
      <c r="E7123" s="500" t="s">
        <v>11099</v>
      </c>
      <c r="F7123" s="500" t="s">
        <v>580</v>
      </c>
      <c r="G7123" s="500" t="s">
        <v>20238</v>
      </c>
      <c r="H7123" s="500" t="s">
        <v>11466</v>
      </c>
      <c r="I7123" s="500" t="s">
        <v>688</v>
      </c>
      <c r="J7123" s="500" t="s">
        <v>689</v>
      </c>
      <c r="K7123" s="500" t="s">
        <v>2306</v>
      </c>
      <c r="L7123" s="500" t="s">
        <v>27724</v>
      </c>
      <c r="M7123" s="500" t="s">
        <v>2307</v>
      </c>
      <c r="N7123" s="500" t="s">
        <v>20239</v>
      </c>
    </row>
    <row r="7124" spans="1:14">
      <c r="A7124" s="500" t="s">
        <v>686</v>
      </c>
      <c r="B7124" s="500" t="s">
        <v>2858</v>
      </c>
      <c r="C7124" s="500" t="s">
        <v>2888</v>
      </c>
      <c r="D7124" s="500" t="s">
        <v>2889</v>
      </c>
      <c r="E7124" s="500" t="s">
        <v>11099</v>
      </c>
      <c r="F7124" s="500" t="s">
        <v>580</v>
      </c>
      <c r="G7124" s="500" t="s">
        <v>20240</v>
      </c>
      <c r="H7124" s="500" t="s">
        <v>20241</v>
      </c>
      <c r="I7124" s="500" t="s">
        <v>688</v>
      </c>
      <c r="J7124" s="500" t="s">
        <v>689</v>
      </c>
      <c r="K7124" s="500" t="s">
        <v>2306</v>
      </c>
      <c r="L7124" s="500" t="s">
        <v>27724</v>
      </c>
      <c r="M7124" s="500" t="s">
        <v>2307</v>
      </c>
      <c r="N7124" s="500" t="s">
        <v>20242</v>
      </c>
    </row>
    <row r="7125" spans="1:14">
      <c r="A7125" s="500" t="s">
        <v>686</v>
      </c>
      <c r="B7125" s="500" t="s">
        <v>2858</v>
      </c>
      <c r="C7125" s="500" t="s">
        <v>2888</v>
      </c>
      <c r="D7125" s="500" t="s">
        <v>2889</v>
      </c>
      <c r="E7125" s="500" t="s">
        <v>11099</v>
      </c>
      <c r="F7125" s="500" t="s">
        <v>580</v>
      </c>
      <c r="G7125" s="500" t="s">
        <v>20243</v>
      </c>
      <c r="H7125" s="500" t="s">
        <v>20241</v>
      </c>
      <c r="I7125" s="500" t="s">
        <v>688</v>
      </c>
      <c r="J7125" s="500" t="s">
        <v>689</v>
      </c>
      <c r="K7125" s="500" t="s">
        <v>2306</v>
      </c>
      <c r="L7125" s="500" t="s">
        <v>27724</v>
      </c>
      <c r="M7125" s="500" t="s">
        <v>2307</v>
      </c>
      <c r="N7125" s="500" t="s">
        <v>20244</v>
      </c>
    </row>
    <row r="7126" spans="1:14">
      <c r="A7126" s="500" t="s">
        <v>686</v>
      </c>
      <c r="B7126" s="500" t="s">
        <v>2858</v>
      </c>
      <c r="C7126" s="500" t="s">
        <v>2888</v>
      </c>
      <c r="D7126" s="500" t="s">
        <v>2889</v>
      </c>
      <c r="E7126" s="500" t="s">
        <v>11099</v>
      </c>
      <c r="F7126" s="500" t="s">
        <v>580</v>
      </c>
      <c r="G7126" s="500" t="s">
        <v>20245</v>
      </c>
      <c r="H7126" s="500" t="s">
        <v>3834</v>
      </c>
      <c r="I7126" s="500" t="s">
        <v>688</v>
      </c>
      <c r="J7126" s="500" t="s">
        <v>689</v>
      </c>
      <c r="K7126" s="500" t="s">
        <v>2306</v>
      </c>
      <c r="L7126" s="500" t="s">
        <v>27724</v>
      </c>
      <c r="M7126" s="500" t="s">
        <v>2307</v>
      </c>
      <c r="N7126" s="500" t="s">
        <v>20246</v>
      </c>
    </row>
    <row r="7127" spans="1:14">
      <c r="A7127" s="500" t="s">
        <v>686</v>
      </c>
      <c r="B7127" s="500" t="s">
        <v>2858</v>
      </c>
      <c r="C7127" s="500" t="s">
        <v>2888</v>
      </c>
      <c r="D7127" s="500" t="s">
        <v>2889</v>
      </c>
      <c r="E7127" s="500" t="s">
        <v>11099</v>
      </c>
      <c r="F7127" s="500" t="s">
        <v>580</v>
      </c>
      <c r="G7127" s="500" t="s">
        <v>20247</v>
      </c>
      <c r="H7127" s="500" t="s">
        <v>3834</v>
      </c>
      <c r="I7127" s="500" t="s">
        <v>688</v>
      </c>
      <c r="J7127" s="500" t="s">
        <v>689</v>
      </c>
      <c r="K7127" s="500" t="s">
        <v>2306</v>
      </c>
      <c r="L7127" s="500" t="s">
        <v>27724</v>
      </c>
      <c r="M7127" s="500" t="s">
        <v>2307</v>
      </c>
      <c r="N7127" s="500" t="s">
        <v>20248</v>
      </c>
    </row>
    <row r="7128" spans="1:14">
      <c r="A7128" s="500" t="s">
        <v>686</v>
      </c>
      <c r="B7128" s="500" t="s">
        <v>2858</v>
      </c>
      <c r="C7128" s="500" t="s">
        <v>2888</v>
      </c>
      <c r="D7128" s="500" t="s">
        <v>2889</v>
      </c>
      <c r="E7128" s="500" t="s">
        <v>11099</v>
      </c>
      <c r="F7128" s="500" t="s">
        <v>580</v>
      </c>
      <c r="G7128" s="500" t="s">
        <v>20249</v>
      </c>
      <c r="H7128" s="500" t="s">
        <v>13012</v>
      </c>
      <c r="I7128" s="500" t="s">
        <v>688</v>
      </c>
      <c r="J7128" s="500" t="s">
        <v>689</v>
      </c>
      <c r="K7128" s="500" t="s">
        <v>2306</v>
      </c>
      <c r="L7128" s="500" t="s">
        <v>27724</v>
      </c>
      <c r="M7128" s="500" t="s">
        <v>2307</v>
      </c>
      <c r="N7128" s="500" t="s">
        <v>20250</v>
      </c>
    </row>
    <row r="7129" spans="1:14">
      <c r="A7129" s="500" t="s">
        <v>686</v>
      </c>
      <c r="B7129" s="500" t="s">
        <v>2858</v>
      </c>
      <c r="C7129" s="500" t="s">
        <v>2888</v>
      </c>
      <c r="D7129" s="500" t="s">
        <v>2889</v>
      </c>
      <c r="E7129" s="500" t="s">
        <v>11099</v>
      </c>
      <c r="F7129" s="500" t="s">
        <v>580</v>
      </c>
      <c r="G7129" s="500" t="s">
        <v>20251</v>
      </c>
      <c r="H7129" s="500" t="s">
        <v>13012</v>
      </c>
      <c r="I7129" s="500" t="s">
        <v>688</v>
      </c>
      <c r="J7129" s="500" t="s">
        <v>689</v>
      </c>
      <c r="K7129" s="500" t="s">
        <v>2306</v>
      </c>
      <c r="L7129" s="500" t="s">
        <v>27724</v>
      </c>
      <c r="M7129" s="500" t="s">
        <v>2307</v>
      </c>
      <c r="N7129" s="500" t="s">
        <v>20252</v>
      </c>
    </row>
    <row r="7130" spans="1:14">
      <c r="A7130" s="500" t="s">
        <v>686</v>
      </c>
      <c r="B7130" s="500" t="s">
        <v>2858</v>
      </c>
      <c r="C7130" s="500" t="s">
        <v>2888</v>
      </c>
      <c r="D7130" s="500" t="s">
        <v>2889</v>
      </c>
      <c r="E7130" s="500" t="s">
        <v>11099</v>
      </c>
      <c r="F7130" s="500" t="s">
        <v>580</v>
      </c>
      <c r="G7130" s="500" t="s">
        <v>20253</v>
      </c>
      <c r="H7130" s="500" t="s">
        <v>12825</v>
      </c>
      <c r="I7130" s="500" t="s">
        <v>688</v>
      </c>
      <c r="J7130" s="500" t="s">
        <v>689</v>
      </c>
      <c r="K7130" s="500" t="s">
        <v>2306</v>
      </c>
      <c r="L7130" s="500" t="s">
        <v>27724</v>
      </c>
      <c r="M7130" s="500" t="s">
        <v>2307</v>
      </c>
      <c r="N7130" s="500" t="s">
        <v>20254</v>
      </c>
    </row>
    <row r="7131" spans="1:14">
      <c r="A7131" s="500" t="s">
        <v>686</v>
      </c>
      <c r="B7131" s="500" t="s">
        <v>2858</v>
      </c>
      <c r="C7131" s="500" t="s">
        <v>2888</v>
      </c>
      <c r="D7131" s="500" t="s">
        <v>2889</v>
      </c>
      <c r="E7131" s="500" t="s">
        <v>11099</v>
      </c>
      <c r="F7131" s="500" t="s">
        <v>580</v>
      </c>
      <c r="G7131" s="500" t="s">
        <v>20255</v>
      </c>
      <c r="H7131" s="500" t="s">
        <v>12825</v>
      </c>
      <c r="I7131" s="500" t="s">
        <v>688</v>
      </c>
      <c r="J7131" s="500" t="s">
        <v>689</v>
      </c>
      <c r="K7131" s="500" t="s">
        <v>2306</v>
      </c>
      <c r="L7131" s="500" t="s">
        <v>27724</v>
      </c>
      <c r="M7131" s="500" t="s">
        <v>2307</v>
      </c>
      <c r="N7131" s="500" t="s">
        <v>20256</v>
      </c>
    </row>
    <row r="7132" spans="1:14">
      <c r="A7132" s="500" t="s">
        <v>686</v>
      </c>
      <c r="B7132" s="500" t="s">
        <v>2858</v>
      </c>
      <c r="C7132" s="500" t="s">
        <v>2888</v>
      </c>
      <c r="D7132" s="500" t="s">
        <v>2889</v>
      </c>
      <c r="E7132" s="500" t="s">
        <v>11099</v>
      </c>
      <c r="F7132" s="500" t="s">
        <v>580</v>
      </c>
      <c r="G7132" s="500" t="s">
        <v>20257</v>
      </c>
      <c r="H7132" s="500" t="s">
        <v>11842</v>
      </c>
      <c r="I7132" s="500" t="s">
        <v>688</v>
      </c>
      <c r="J7132" s="500" t="s">
        <v>689</v>
      </c>
      <c r="K7132" s="500" t="s">
        <v>2306</v>
      </c>
      <c r="L7132" s="500" t="s">
        <v>27724</v>
      </c>
      <c r="M7132" s="500" t="s">
        <v>2307</v>
      </c>
      <c r="N7132" s="500" t="s">
        <v>20258</v>
      </c>
    </row>
    <row r="7133" spans="1:14">
      <c r="A7133" s="500" t="s">
        <v>686</v>
      </c>
      <c r="B7133" s="500" t="s">
        <v>2858</v>
      </c>
      <c r="C7133" s="500" t="s">
        <v>2888</v>
      </c>
      <c r="D7133" s="500" t="s">
        <v>2889</v>
      </c>
      <c r="E7133" s="500" t="s">
        <v>11099</v>
      </c>
      <c r="F7133" s="500" t="s">
        <v>580</v>
      </c>
      <c r="G7133" s="500" t="s">
        <v>20259</v>
      </c>
      <c r="H7133" s="500" t="s">
        <v>11842</v>
      </c>
      <c r="I7133" s="500" t="s">
        <v>688</v>
      </c>
      <c r="J7133" s="500" t="s">
        <v>689</v>
      </c>
      <c r="K7133" s="500" t="s">
        <v>2306</v>
      </c>
      <c r="L7133" s="500" t="s">
        <v>27724</v>
      </c>
      <c r="M7133" s="500" t="s">
        <v>2307</v>
      </c>
      <c r="N7133" s="500" t="s">
        <v>20260</v>
      </c>
    </row>
    <row r="7134" spans="1:14">
      <c r="A7134" s="500" t="s">
        <v>686</v>
      </c>
      <c r="B7134" s="500" t="s">
        <v>2858</v>
      </c>
      <c r="C7134" s="500" t="s">
        <v>2888</v>
      </c>
      <c r="D7134" s="500" t="s">
        <v>2889</v>
      </c>
      <c r="E7134" s="500" t="s">
        <v>11099</v>
      </c>
      <c r="F7134" s="500" t="s">
        <v>580</v>
      </c>
      <c r="G7134" s="500" t="s">
        <v>20261</v>
      </c>
      <c r="H7134" s="500" t="s">
        <v>11833</v>
      </c>
      <c r="I7134" s="500" t="s">
        <v>688</v>
      </c>
      <c r="J7134" s="500" t="s">
        <v>689</v>
      </c>
      <c r="K7134" s="500" t="s">
        <v>2306</v>
      </c>
      <c r="L7134" s="500" t="s">
        <v>27724</v>
      </c>
      <c r="M7134" s="500" t="s">
        <v>2307</v>
      </c>
      <c r="N7134" s="500" t="s">
        <v>20262</v>
      </c>
    </row>
    <row r="7135" spans="1:14">
      <c r="A7135" s="500" t="s">
        <v>686</v>
      </c>
      <c r="B7135" s="500" t="s">
        <v>2858</v>
      </c>
      <c r="C7135" s="500" t="s">
        <v>2888</v>
      </c>
      <c r="D7135" s="500" t="s">
        <v>2889</v>
      </c>
      <c r="E7135" s="500" t="s">
        <v>11099</v>
      </c>
      <c r="F7135" s="500" t="s">
        <v>580</v>
      </c>
      <c r="G7135" s="500" t="s">
        <v>20263</v>
      </c>
      <c r="H7135" s="500" t="s">
        <v>11833</v>
      </c>
      <c r="I7135" s="500" t="s">
        <v>688</v>
      </c>
      <c r="J7135" s="500" t="s">
        <v>689</v>
      </c>
      <c r="K7135" s="500" t="s">
        <v>2306</v>
      </c>
      <c r="L7135" s="500" t="s">
        <v>27724</v>
      </c>
      <c r="M7135" s="500" t="s">
        <v>2307</v>
      </c>
      <c r="N7135" s="500" t="s">
        <v>20264</v>
      </c>
    </row>
    <row r="7136" spans="1:14">
      <c r="A7136" s="500" t="s">
        <v>686</v>
      </c>
      <c r="B7136" s="500" t="s">
        <v>2858</v>
      </c>
      <c r="C7136" s="500" t="s">
        <v>2888</v>
      </c>
      <c r="D7136" s="500" t="s">
        <v>2889</v>
      </c>
      <c r="E7136" s="500" t="s">
        <v>11099</v>
      </c>
      <c r="F7136" s="500" t="s">
        <v>580</v>
      </c>
      <c r="G7136" s="500" t="s">
        <v>20265</v>
      </c>
      <c r="H7136" s="500" t="s">
        <v>6924</v>
      </c>
      <c r="I7136" s="500" t="s">
        <v>688</v>
      </c>
      <c r="J7136" s="500" t="s">
        <v>689</v>
      </c>
      <c r="K7136" s="500" t="s">
        <v>2306</v>
      </c>
      <c r="L7136" s="500" t="s">
        <v>27724</v>
      </c>
      <c r="M7136" s="500" t="s">
        <v>2307</v>
      </c>
      <c r="N7136" s="500" t="s">
        <v>20266</v>
      </c>
    </row>
    <row r="7137" spans="1:14">
      <c r="A7137" s="500" t="s">
        <v>686</v>
      </c>
      <c r="B7137" s="500" t="s">
        <v>2858</v>
      </c>
      <c r="C7137" s="500" t="s">
        <v>2888</v>
      </c>
      <c r="D7137" s="500" t="s">
        <v>2889</v>
      </c>
      <c r="E7137" s="500" t="s">
        <v>11099</v>
      </c>
      <c r="F7137" s="500" t="s">
        <v>580</v>
      </c>
      <c r="G7137" s="500" t="s">
        <v>20267</v>
      </c>
      <c r="H7137" s="500" t="s">
        <v>6924</v>
      </c>
      <c r="I7137" s="500" t="s">
        <v>688</v>
      </c>
      <c r="J7137" s="500" t="s">
        <v>689</v>
      </c>
      <c r="K7137" s="500" t="s">
        <v>2306</v>
      </c>
      <c r="L7137" s="500" t="s">
        <v>27724</v>
      </c>
      <c r="M7137" s="500" t="s">
        <v>2307</v>
      </c>
      <c r="N7137" s="500" t="s">
        <v>20268</v>
      </c>
    </row>
    <row r="7138" spans="1:14">
      <c r="A7138" s="500" t="s">
        <v>686</v>
      </c>
      <c r="B7138" s="500" t="s">
        <v>2858</v>
      </c>
      <c r="C7138" s="500" t="s">
        <v>2888</v>
      </c>
      <c r="D7138" s="500" t="s">
        <v>2889</v>
      </c>
      <c r="E7138" s="500" t="s">
        <v>11099</v>
      </c>
      <c r="F7138" s="500" t="s">
        <v>580</v>
      </c>
      <c r="G7138" s="500" t="s">
        <v>20269</v>
      </c>
      <c r="H7138" s="500" t="s">
        <v>13033</v>
      </c>
      <c r="I7138" s="500" t="s">
        <v>688</v>
      </c>
      <c r="J7138" s="500" t="s">
        <v>689</v>
      </c>
      <c r="K7138" s="500" t="s">
        <v>2306</v>
      </c>
      <c r="L7138" s="500" t="s">
        <v>27724</v>
      </c>
      <c r="M7138" s="500" t="s">
        <v>2307</v>
      </c>
      <c r="N7138" s="500" t="s">
        <v>20270</v>
      </c>
    </row>
    <row r="7139" spans="1:14">
      <c r="A7139" s="500" t="s">
        <v>686</v>
      </c>
      <c r="B7139" s="500" t="s">
        <v>2858</v>
      </c>
      <c r="C7139" s="500" t="s">
        <v>2888</v>
      </c>
      <c r="D7139" s="500" t="s">
        <v>2889</v>
      </c>
      <c r="E7139" s="500" t="s">
        <v>11099</v>
      </c>
      <c r="F7139" s="500" t="s">
        <v>580</v>
      </c>
      <c r="G7139" s="500" t="s">
        <v>20271</v>
      </c>
      <c r="H7139" s="500" t="s">
        <v>13033</v>
      </c>
      <c r="I7139" s="500" t="s">
        <v>688</v>
      </c>
      <c r="J7139" s="500" t="s">
        <v>689</v>
      </c>
      <c r="K7139" s="500" t="s">
        <v>2306</v>
      </c>
      <c r="L7139" s="500" t="s">
        <v>27724</v>
      </c>
      <c r="M7139" s="500" t="s">
        <v>2307</v>
      </c>
      <c r="N7139" s="500" t="s">
        <v>20272</v>
      </c>
    </row>
    <row r="7140" spans="1:14">
      <c r="A7140" s="500" t="s">
        <v>686</v>
      </c>
      <c r="B7140" s="500" t="s">
        <v>2858</v>
      </c>
      <c r="C7140" s="500" t="s">
        <v>2888</v>
      </c>
      <c r="D7140" s="500" t="s">
        <v>2889</v>
      </c>
      <c r="E7140" s="500" t="s">
        <v>11099</v>
      </c>
      <c r="F7140" s="500" t="s">
        <v>580</v>
      </c>
      <c r="G7140" s="500" t="s">
        <v>20273</v>
      </c>
      <c r="H7140" s="500" t="s">
        <v>11851</v>
      </c>
      <c r="I7140" s="500" t="s">
        <v>688</v>
      </c>
      <c r="J7140" s="500" t="s">
        <v>689</v>
      </c>
      <c r="K7140" s="500" t="s">
        <v>2306</v>
      </c>
      <c r="L7140" s="500" t="s">
        <v>27724</v>
      </c>
      <c r="M7140" s="500" t="s">
        <v>2307</v>
      </c>
      <c r="N7140" s="500" t="s">
        <v>20274</v>
      </c>
    </row>
    <row r="7141" spans="1:14">
      <c r="A7141" s="500" t="s">
        <v>686</v>
      </c>
      <c r="B7141" s="500" t="s">
        <v>2858</v>
      </c>
      <c r="C7141" s="500" t="s">
        <v>2888</v>
      </c>
      <c r="D7141" s="500" t="s">
        <v>2889</v>
      </c>
      <c r="E7141" s="500" t="s">
        <v>11099</v>
      </c>
      <c r="F7141" s="500" t="s">
        <v>580</v>
      </c>
      <c r="G7141" s="500" t="s">
        <v>20275</v>
      </c>
      <c r="H7141" s="500" t="s">
        <v>11851</v>
      </c>
      <c r="I7141" s="500" t="s">
        <v>688</v>
      </c>
      <c r="J7141" s="500" t="s">
        <v>689</v>
      </c>
      <c r="K7141" s="500" t="s">
        <v>2306</v>
      </c>
      <c r="L7141" s="500" t="s">
        <v>27724</v>
      </c>
      <c r="M7141" s="500" t="s">
        <v>2307</v>
      </c>
      <c r="N7141" s="500" t="s">
        <v>20276</v>
      </c>
    </row>
    <row r="7142" spans="1:14">
      <c r="A7142" s="500" t="s">
        <v>686</v>
      </c>
      <c r="B7142" s="500" t="s">
        <v>2858</v>
      </c>
      <c r="C7142" s="500" t="s">
        <v>2888</v>
      </c>
      <c r="D7142" s="500" t="s">
        <v>2889</v>
      </c>
      <c r="E7142" s="500" t="s">
        <v>11099</v>
      </c>
      <c r="F7142" s="500" t="s">
        <v>580</v>
      </c>
      <c r="G7142" s="500" t="s">
        <v>20277</v>
      </c>
      <c r="H7142" s="500" t="s">
        <v>11131</v>
      </c>
      <c r="I7142" s="500" t="s">
        <v>688</v>
      </c>
      <c r="J7142" s="500" t="s">
        <v>689</v>
      </c>
      <c r="K7142" s="500" t="s">
        <v>2306</v>
      </c>
      <c r="L7142" s="500" t="s">
        <v>27724</v>
      </c>
      <c r="M7142" s="500" t="s">
        <v>2307</v>
      </c>
      <c r="N7142" s="500" t="s">
        <v>20278</v>
      </c>
    </row>
    <row r="7143" spans="1:14">
      <c r="A7143" s="500" t="s">
        <v>686</v>
      </c>
      <c r="B7143" s="500" t="s">
        <v>2858</v>
      </c>
      <c r="C7143" s="500" t="s">
        <v>2888</v>
      </c>
      <c r="D7143" s="500" t="s">
        <v>2889</v>
      </c>
      <c r="E7143" s="500" t="s">
        <v>11099</v>
      </c>
      <c r="F7143" s="500" t="s">
        <v>580</v>
      </c>
      <c r="G7143" s="500" t="s">
        <v>20279</v>
      </c>
      <c r="H7143" s="500" t="s">
        <v>11131</v>
      </c>
      <c r="I7143" s="500" t="s">
        <v>688</v>
      </c>
      <c r="J7143" s="500" t="s">
        <v>689</v>
      </c>
      <c r="K7143" s="500" t="s">
        <v>2306</v>
      </c>
      <c r="L7143" s="500" t="s">
        <v>27724</v>
      </c>
      <c r="M7143" s="500" t="s">
        <v>2307</v>
      </c>
      <c r="N7143" s="500" t="s">
        <v>20280</v>
      </c>
    </row>
    <row r="7144" spans="1:14">
      <c r="A7144" s="500" t="s">
        <v>686</v>
      </c>
      <c r="B7144" s="500" t="s">
        <v>2858</v>
      </c>
      <c r="C7144" s="500" t="s">
        <v>2888</v>
      </c>
      <c r="D7144" s="500" t="s">
        <v>2889</v>
      </c>
      <c r="E7144" s="500" t="s">
        <v>11099</v>
      </c>
      <c r="F7144" s="500" t="s">
        <v>580</v>
      </c>
      <c r="G7144" s="500" t="s">
        <v>20281</v>
      </c>
      <c r="H7144" s="500" t="s">
        <v>13046</v>
      </c>
      <c r="I7144" s="500" t="s">
        <v>688</v>
      </c>
      <c r="J7144" s="500" t="s">
        <v>689</v>
      </c>
      <c r="K7144" s="500" t="s">
        <v>2306</v>
      </c>
      <c r="L7144" s="500" t="s">
        <v>27724</v>
      </c>
      <c r="M7144" s="500" t="s">
        <v>2307</v>
      </c>
      <c r="N7144" s="500" t="s">
        <v>20282</v>
      </c>
    </row>
    <row r="7145" spans="1:14">
      <c r="A7145" s="500" t="s">
        <v>686</v>
      </c>
      <c r="B7145" s="500" t="s">
        <v>2858</v>
      </c>
      <c r="C7145" s="500" t="s">
        <v>2888</v>
      </c>
      <c r="D7145" s="500" t="s">
        <v>2889</v>
      </c>
      <c r="E7145" s="500" t="s">
        <v>11099</v>
      </c>
      <c r="F7145" s="500" t="s">
        <v>580</v>
      </c>
      <c r="G7145" s="500" t="s">
        <v>20283</v>
      </c>
      <c r="H7145" s="500" t="s">
        <v>13046</v>
      </c>
      <c r="I7145" s="500" t="s">
        <v>688</v>
      </c>
      <c r="J7145" s="500" t="s">
        <v>689</v>
      </c>
      <c r="K7145" s="500" t="s">
        <v>2306</v>
      </c>
      <c r="L7145" s="500" t="s">
        <v>27724</v>
      </c>
      <c r="M7145" s="500" t="s">
        <v>2307</v>
      </c>
      <c r="N7145" s="500" t="s">
        <v>20284</v>
      </c>
    </row>
    <row r="7146" spans="1:14">
      <c r="A7146" s="500" t="s">
        <v>686</v>
      </c>
      <c r="B7146" s="500" t="s">
        <v>2858</v>
      </c>
      <c r="C7146" s="500" t="s">
        <v>2888</v>
      </c>
      <c r="D7146" s="500" t="s">
        <v>2889</v>
      </c>
      <c r="E7146" s="500" t="s">
        <v>11099</v>
      </c>
      <c r="F7146" s="500" t="s">
        <v>580</v>
      </c>
      <c r="G7146" s="500" t="s">
        <v>20285</v>
      </c>
      <c r="H7146" s="500" t="s">
        <v>11151</v>
      </c>
      <c r="I7146" s="500" t="s">
        <v>688</v>
      </c>
      <c r="J7146" s="500" t="s">
        <v>689</v>
      </c>
      <c r="K7146" s="500" t="s">
        <v>2306</v>
      </c>
      <c r="L7146" s="500" t="s">
        <v>27724</v>
      </c>
      <c r="M7146" s="500" t="s">
        <v>2307</v>
      </c>
      <c r="N7146" s="500" t="s">
        <v>20286</v>
      </c>
    </row>
    <row r="7147" spans="1:14">
      <c r="A7147" s="500" t="s">
        <v>686</v>
      </c>
      <c r="B7147" s="500" t="s">
        <v>2858</v>
      </c>
      <c r="C7147" s="500" t="s">
        <v>2888</v>
      </c>
      <c r="D7147" s="500" t="s">
        <v>2889</v>
      </c>
      <c r="E7147" s="500" t="s">
        <v>11099</v>
      </c>
      <c r="F7147" s="500" t="s">
        <v>580</v>
      </c>
      <c r="G7147" s="500" t="s">
        <v>20287</v>
      </c>
      <c r="H7147" s="500" t="s">
        <v>11151</v>
      </c>
      <c r="I7147" s="500" t="s">
        <v>688</v>
      </c>
      <c r="J7147" s="500" t="s">
        <v>689</v>
      </c>
      <c r="K7147" s="500" t="s">
        <v>2306</v>
      </c>
      <c r="L7147" s="500" t="s">
        <v>27724</v>
      </c>
      <c r="M7147" s="500" t="s">
        <v>2307</v>
      </c>
      <c r="N7147" s="500" t="s">
        <v>20288</v>
      </c>
    </row>
    <row r="7148" spans="1:14">
      <c r="A7148" s="500" t="s">
        <v>686</v>
      </c>
      <c r="B7148" s="500" t="s">
        <v>2858</v>
      </c>
      <c r="C7148" s="500" t="s">
        <v>2888</v>
      </c>
      <c r="D7148" s="500" t="s">
        <v>2889</v>
      </c>
      <c r="E7148" s="500" t="s">
        <v>11099</v>
      </c>
      <c r="F7148" s="500" t="s">
        <v>580</v>
      </c>
      <c r="G7148" s="500" t="s">
        <v>20289</v>
      </c>
      <c r="H7148" s="500" t="s">
        <v>11162</v>
      </c>
      <c r="I7148" s="500" t="s">
        <v>688</v>
      </c>
      <c r="J7148" s="500" t="s">
        <v>689</v>
      </c>
      <c r="K7148" s="500" t="s">
        <v>2306</v>
      </c>
      <c r="L7148" s="500" t="s">
        <v>27724</v>
      </c>
      <c r="M7148" s="500" t="s">
        <v>2307</v>
      </c>
      <c r="N7148" s="500" t="s">
        <v>20290</v>
      </c>
    </row>
    <row r="7149" spans="1:14">
      <c r="A7149" s="500" t="s">
        <v>686</v>
      </c>
      <c r="B7149" s="500" t="s">
        <v>2858</v>
      </c>
      <c r="C7149" s="500" t="s">
        <v>2888</v>
      </c>
      <c r="D7149" s="500" t="s">
        <v>2889</v>
      </c>
      <c r="E7149" s="500" t="s">
        <v>11099</v>
      </c>
      <c r="F7149" s="500" t="s">
        <v>580</v>
      </c>
      <c r="G7149" s="500" t="s">
        <v>20291</v>
      </c>
      <c r="H7149" s="500" t="s">
        <v>11162</v>
      </c>
      <c r="I7149" s="500" t="s">
        <v>688</v>
      </c>
      <c r="J7149" s="500" t="s">
        <v>689</v>
      </c>
      <c r="K7149" s="500" t="s">
        <v>2306</v>
      </c>
      <c r="L7149" s="500" t="s">
        <v>27724</v>
      </c>
      <c r="M7149" s="500" t="s">
        <v>2307</v>
      </c>
      <c r="N7149" s="500" t="s">
        <v>20292</v>
      </c>
    </row>
    <row r="7150" spans="1:14">
      <c r="A7150" s="500" t="s">
        <v>686</v>
      </c>
      <c r="B7150" s="500" t="s">
        <v>2858</v>
      </c>
      <c r="C7150" s="500" t="s">
        <v>2888</v>
      </c>
      <c r="D7150" s="500" t="s">
        <v>2889</v>
      </c>
      <c r="E7150" s="500" t="s">
        <v>11099</v>
      </c>
      <c r="F7150" s="500" t="s">
        <v>580</v>
      </c>
      <c r="G7150" s="500" t="s">
        <v>20293</v>
      </c>
      <c r="H7150" s="500" t="s">
        <v>20294</v>
      </c>
      <c r="I7150" s="500" t="s">
        <v>688</v>
      </c>
      <c r="J7150" s="500" t="s">
        <v>689</v>
      </c>
      <c r="K7150" s="500" t="s">
        <v>2306</v>
      </c>
      <c r="L7150" s="500" t="s">
        <v>27724</v>
      </c>
      <c r="M7150" s="500" t="s">
        <v>2307</v>
      </c>
      <c r="N7150" s="500" t="s">
        <v>20295</v>
      </c>
    </row>
    <row r="7151" spans="1:14">
      <c r="A7151" s="500" t="s">
        <v>686</v>
      </c>
      <c r="B7151" s="500" t="s">
        <v>2858</v>
      </c>
      <c r="C7151" s="500" t="s">
        <v>2888</v>
      </c>
      <c r="D7151" s="500" t="s">
        <v>2889</v>
      </c>
      <c r="E7151" s="500" t="s">
        <v>11099</v>
      </c>
      <c r="F7151" s="500" t="s">
        <v>580</v>
      </c>
      <c r="G7151" s="500" t="s">
        <v>20296</v>
      </c>
      <c r="H7151" s="500" t="s">
        <v>20294</v>
      </c>
      <c r="I7151" s="500" t="s">
        <v>688</v>
      </c>
      <c r="J7151" s="500" t="s">
        <v>689</v>
      </c>
      <c r="K7151" s="500" t="s">
        <v>2306</v>
      </c>
      <c r="L7151" s="500" t="s">
        <v>27724</v>
      </c>
      <c r="M7151" s="500" t="s">
        <v>2307</v>
      </c>
      <c r="N7151" s="500" t="s">
        <v>20297</v>
      </c>
    </row>
    <row r="7152" spans="1:14">
      <c r="A7152" s="500" t="s">
        <v>686</v>
      </c>
      <c r="B7152" s="500" t="s">
        <v>2858</v>
      </c>
      <c r="C7152" s="500" t="s">
        <v>2888</v>
      </c>
      <c r="D7152" s="500" t="s">
        <v>2889</v>
      </c>
      <c r="E7152" s="500" t="s">
        <v>11099</v>
      </c>
      <c r="F7152" s="500" t="s">
        <v>580</v>
      </c>
      <c r="G7152" s="500" t="s">
        <v>20298</v>
      </c>
      <c r="H7152" s="500" t="s">
        <v>7109</v>
      </c>
      <c r="I7152" s="500" t="s">
        <v>688</v>
      </c>
      <c r="J7152" s="500" t="s">
        <v>689</v>
      </c>
      <c r="K7152" s="500" t="s">
        <v>2306</v>
      </c>
      <c r="L7152" s="500" t="s">
        <v>27724</v>
      </c>
      <c r="M7152" s="500" t="s">
        <v>2307</v>
      </c>
      <c r="N7152" s="500" t="s">
        <v>20299</v>
      </c>
    </row>
    <row r="7153" spans="1:14">
      <c r="A7153" s="500" t="s">
        <v>686</v>
      </c>
      <c r="B7153" s="500" t="s">
        <v>2858</v>
      </c>
      <c r="C7153" s="500" t="s">
        <v>2888</v>
      </c>
      <c r="D7153" s="500" t="s">
        <v>2889</v>
      </c>
      <c r="E7153" s="500" t="s">
        <v>11099</v>
      </c>
      <c r="F7153" s="500" t="s">
        <v>580</v>
      </c>
      <c r="G7153" s="500" t="s">
        <v>20300</v>
      </c>
      <c r="H7153" s="500" t="s">
        <v>7109</v>
      </c>
      <c r="I7153" s="500" t="s">
        <v>688</v>
      </c>
      <c r="J7153" s="500" t="s">
        <v>689</v>
      </c>
      <c r="K7153" s="500" t="s">
        <v>2306</v>
      </c>
      <c r="L7153" s="500" t="s">
        <v>27724</v>
      </c>
      <c r="M7153" s="500" t="s">
        <v>2307</v>
      </c>
      <c r="N7153" s="500" t="s">
        <v>20301</v>
      </c>
    </row>
    <row r="7154" spans="1:14">
      <c r="A7154" s="500" t="s">
        <v>686</v>
      </c>
      <c r="B7154" s="500" t="s">
        <v>2858</v>
      </c>
      <c r="C7154" s="500" t="s">
        <v>2888</v>
      </c>
      <c r="D7154" s="500" t="s">
        <v>2889</v>
      </c>
      <c r="E7154" s="500" t="s">
        <v>11099</v>
      </c>
      <c r="F7154" s="500" t="s">
        <v>580</v>
      </c>
      <c r="G7154" s="500" t="s">
        <v>20302</v>
      </c>
      <c r="H7154" s="500" t="s">
        <v>12792</v>
      </c>
      <c r="I7154" s="500" t="s">
        <v>688</v>
      </c>
      <c r="J7154" s="500" t="s">
        <v>689</v>
      </c>
      <c r="K7154" s="500" t="s">
        <v>2306</v>
      </c>
      <c r="L7154" s="500" t="s">
        <v>27724</v>
      </c>
      <c r="M7154" s="500" t="s">
        <v>2307</v>
      </c>
      <c r="N7154" s="500" t="s">
        <v>20303</v>
      </c>
    </row>
    <row r="7155" spans="1:14">
      <c r="A7155" s="500" t="s">
        <v>686</v>
      </c>
      <c r="B7155" s="500" t="s">
        <v>2858</v>
      </c>
      <c r="C7155" s="500" t="s">
        <v>2888</v>
      </c>
      <c r="D7155" s="500" t="s">
        <v>2889</v>
      </c>
      <c r="E7155" s="500" t="s">
        <v>11099</v>
      </c>
      <c r="F7155" s="500" t="s">
        <v>580</v>
      </c>
      <c r="G7155" s="500" t="s">
        <v>20304</v>
      </c>
      <c r="H7155" s="500" t="s">
        <v>12792</v>
      </c>
      <c r="I7155" s="500" t="s">
        <v>688</v>
      </c>
      <c r="J7155" s="500" t="s">
        <v>689</v>
      </c>
      <c r="K7155" s="500" t="s">
        <v>2306</v>
      </c>
      <c r="L7155" s="500" t="s">
        <v>27724</v>
      </c>
      <c r="M7155" s="500" t="s">
        <v>2307</v>
      </c>
      <c r="N7155" s="500" t="s">
        <v>20305</v>
      </c>
    </row>
    <row r="7156" spans="1:14">
      <c r="A7156" s="500" t="s">
        <v>686</v>
      </c>
      <c r="B7156" s="500" t="s">
        <v>2858</v>
      </c>
      <c r="C7156" s="500" t="s">
        <v>2888</v>
      </c>
      <c r="D7156" s="500" t="s">
        <v>2889</v>
      </c>
      <c r="E7156" s="500" t="s">
        <v>11099</v>
      </c>
      <c r="F7156" s="500" t="s">
        <v>580</v>
      </c>
      <c r="G7156" s="500" t="s">
        <v>20306</v>
      </c>
      <c r="H7156" s="500" t="s">
        <v>3921</v>
      </c>
      <c r="I7156" s="500" t="s">
        <v>688</v>
      </c>
      <c r="J7156" s="500" t="s">
        <v>689</v>
      </c>
      <c r="K7156" s="500" t="s">
        <v>2306</v>
      </c>
      <c r="L7156" s="500" t="s">
        <v>27724</v>
      </c>
      <c r="M7156" s="500" t="s">
        <v>2307</v>
      </c>
      <c r="N7156" s="500" t="s">
        <v>20307</v>
      </c>
    </row>
    <row r="7157" spans="1:14">
      <c r="A7157" s="500" t="s">
        <v>686</v>
      </c>
      <c r="B7157" s="500" t="s">
        <v>2858</v>
      </c>
      <c r="C7157" s="500" t="s">
        <v>2888</v>
      </c>
      <c r="D7157" s="500" t="s">
        <v>2889</v>
      </c>
      <c r="E7157" s="500" t="s">
        <v>11099</v>
      </c>
      <c r="F7157" s="500" t="s">
        <v>580</v>
      </c>
      <c r="G7157" s="500" t="s">
        <v>20308</v>
      </c>
      <c r="H7157" s="500" t="s">
        <v>3921</v>
      </c>
      <c r="I7157" s="500" t="s">
        <v>688</v>
      </c>
      <c r="J7157" s="500" t="s">
        <v>689</v>
      </c>
      <c r="K7157" s="500" t="s">
        <v>2306</v>
      </c>
      <c r="L7157" s="500" t="s">
        <v>27724</v>
      </c>
      <c r="M7157" s="500" t="s">
        <v>2307</v>
      </c>
      <c r="N7157" s="500" t="s">
        <v>20309</v>
      </c>
    </row>
    <row r="7158" spans="1:14">
      <c r="A7158" s="500" t="s">
        <v>686</v>
      </c>
      <c r="B7158" s="500" t="s">
        <v>2858</v>
      </c>
      <c r="C7158" s="500" t="s">
        <v>2888</v>
      </c>
      <c r="D7158" s="500" t="s">
        <v>2889</v>
      </c>
      <c r="E7158" s="500" t="s">
        <v>11099</v>
      </c>
      <c r="F7158" s="500" t="s">
        <v>580</v>
      </c>
      <c r="G7158" s="500" t="s">
        <v>20310</v>
      </c>
      <c r="H7158" s="500" t="s">
        <v>3973</v>
      </c>
      <c r="I7158" s="500" t="s">
        <v>688</v>
      </c>
      <c r="J7158" s="500" t="s">
        <v>689</v>
      </c>
      <c r="K7158" s="500" t="s">
        <v>2306</v>
      </c>
      <c r="L7158" s="500" t="s">
        <v>27724</v>
      </c>
      <c r="M7158" s="500" t="s">
        <v>2307</v>
      </c>
      <c r="N7158" s="500" t="s">
        <v>20311</v>
      </c>
    </row>
    <row r="7159" spans="1:14">
      <c r="A7159" s="500" t="s">
        <v>686</v>
      </c>
      <c r="B7159" s="500" t="s">
        <v>2858</v>
      </c>
      <c r="C7159" s="500" t="s">
        <v>2888</v>
      </c>
      <c r="D7159" s="500" t="s">
        <v>2889</v>
      </c>
      <c r="E7159" s="500" t="s">
        <v>11099</v>
      </c>
      <c r="F7159" s="500" t="s">
        <v>580</v>
      </c>
      <c r="G7159" s="500" t="s">
        <v>20312</v>
      </c>
      <c r="H7159" s="500" t="s">
        <v>3973</v>
      </c>
      <c r="I7159" s="500" t="s">
        <v>688</v>
      </c>
      <c r="J7159" s="500" t="s">
        <v>689</v>
      </c>
      <c r="K7159" s="500" t="s">
        <v>2306</v>
      </c>
      <c r="L7159" s="500" t="s">
        <v>27724</v>
      </c>
      <c r="M7159" s="500" t="s">
        <v>2307</v>
      </c>
      <c r="N7159" s="500" t="s">
        <v>20313</v>
      </c>
    </row>
    <row r="7160" spans="1:14">
      <c r="A7160" s="500" t="s">
        <v>686</v>
      </c>
      <c r="B7160" s="500" t="s">
        <v>2858</v>
      </c>
      <c r="C7160" s="500" t="s">
        <v>2888</v>
      </c>
      <c r="D7160" s="500" t="s">
        <v>2889</v>
      </c>
      <c r="E7160" s="500" t="s">
        <v>11099</v>
      </c>
      <c r="F7160" s="500" t="s">
        <v>580</v>
      </c>
      <c r="G7160" s="500" t="s">
        <v>20314</v>
      </c>
      <c r="H7160" s="500" t="s">
        <v>11307</v>
      </c>
      <c r="I7160" s="500" t="s">
        <v>688</v>
      </c>
      <c r="J7160" s="500" t="s">
        <v>689</v>
      </c>
      <c r="K7160" s="500" t="s">
        <v>2306</v>
      </c>
      <c r="L7160" s="500" t="s">
        <v>27724</v>
      </c>
      <c r="M7160" s="500" t="s">
        <v>2307</v>
      </c>
      <c r="N7160" s="500" t="s">
        <v>20315</v>
      </c>
    </row>
    <row r="7161" spans="1:14">
      <c r="A7161" s="500" t="s">
        <v>686</v>
      </c>
      <c r="B7161" s="500" t="s">
        <v>2858</v>
      </c>
      <c r="C7161" s="500" t="s">
        <v>2888</v>
      </c>
      <c r="D7161" s="500" t="s">
        <v>2889</v>
      </c>
      <c r="E7161" s="500" t="s">
        <v>11099</v>
      </c>
      <c r="F7161" s="500" t="s">
        <v>580</v>
      </c>
      <c r="G7161" s="500" t="s">
        <v>20316</v>
      </c>
      <c r="H7161" s="500" t="s">
        <v>11307</v>
      </c>
      <c r="I7161" s="500" t="s">
        <v>688</v>
      </c>
      <c r="J7161" s="500" t="s">
        <v>689</v>
      </c>
      <c r="K7161" s="500" t="s">
        <v>2306</v>
      </c>
      <c r="L7161" s="500" t="s">
        <v>27724</v>
      </c>
      <c r="M7161" s="500" t="s">
        <v>2307</v>
      </c>
      <c r="N7161" s="500" t="s">
        <v>20317</v>
      </c>
    </row>
    <row r="7162" spans="1:14">
      <c r="A7162" s="500" t="s">
        <v>686</v>
      </c>
      <c r="B7162" s="500" t="s">
        <v>2858</v>
      </c>
      <c r="C7162" s="500" t="s">
        <v>2888</v>
      </c>
      <c r="D7162" s="500" t="s">
        <v>2889</v>
      </c>
      <c r="E7162" s="500" t="s">
        <v>11099</v>
      </c>
      <c r="F7162" s="500" t="s">
        <v>580</v>
      </c>
      <c r="G7162" s="500" t="s">
        <v>20318</v>
      </c>
      <c r="H7162" s="500" t="s">
        <v>13083</v>
      </c>
      <c r="I7162" s="500" t="s">
        <v>688</v>
      </c>
      <c r="J7162" s="500" t="s">
        <v>689</v>
      </c>
      <c r="K7162" s="500" t="s">
        <v>2306</v>
      </c>
      <c r="L7162" s="500" t="s">
        <v>27724</v>
      </c>
      <c r="M7162" s="500" t="s">
        <v>2307</v>
      </c>
      <c r="N7162" s="500" t="s">
        <v>20319</v>
      </c>
    </row>
    <row r="7163" spans="1:14">
      <c r="A7163" s="500" t="s">
        <v>686</v>
      </c>
      <c r="B7163" s="500" t="s">
        <v>2858</v>
      </c>
      <c r="C7163" s="500" t="s">
        <v>2888</v>
      </c>
      <c r="D7163" s="500" t="s">
        <v>2889</v>
      </c>
      <c r="E7163" s="500" t="s">
        <v>11099</v>
      </c>
      <c r="F7163" s="500" t="s">
        <v>580</v>
      </c>
      <c r="G7163" s="500" t="s">
        <v>20320</v>
      </c>
      <c r="H7163" s="500" t="s">
        <v>13083</v>
      </c>
      <c r="I7163" s="500" t="s">
        <v>688</v>
      </c>
      <c r="J7163" s="500" t="s">
        <v>689</v>
      </c>
      <c r="K7163" s="500" t="s">
        <v>2306</v>
      </c>
      <c r="L7163" s="500" t="s">
        <v>27724</v>
      </c>
      <c r="M7163" s="500" t="s">
        <v>2307</v>
      </c>
      <c r="N7163" s="500" t="s">
        <v>20321</v>
      </c>
    </row>
    <row r="7164" spans="1:14">
      <c r="A7164" s="500" t="s">
        <v>686</v>
      </c>
      <c r="B7164" s="500" t="s">
        <v>2858</v>
      </c>
      <c r="C7164" s="500" t="s">
        <v>2888</v>
      </c>
      <c r="D7164" s="500" t="s">
        <v>2889</v>
      </c>
      <c r="E7164" s="500" t="s">
        <v>11099</v>
      </c>
      <c r="F7164" s="500" t="s">
        <v>580</v>
      </c>
      <c r="G7164" s="500" t="s">
        <v>20322</v>
      </c>
      <c r="H7164" s="500" t="s">
        <v>11088</v>
      </c>
      <c r="I7164" s="500" t="s">
        <v>688</v>
      </c>
      <c r="J7164" s="500" t="s">
        <v>689</v>
      </c>
      <c r="K7164" s="500" t="s">
        <v>2306</v>
      </c>
      <c r="L7164" s="500" t="s">
        <v>27724</v>
      </c>
      <c r="M7164" s="500" t="s">
        <v>2307</v>
      </c>
      <c r="N7164" s="500" t="s">
        <v>20323</v>
      </c>
    </row>
    <row r="7165" spans="1:14">
      <c r="A7165" s="500" t="s">
        <v>686</v>
      </c>
      <c r="B7165" s="500" t="s">
        <v>2858</v>
      </c>
      <c r="C7165" s="500" t="s">
        <v>2888</v>
      </c>
      <c r="D7165" s="500" t="s">
        <v>2889</v>
      </c>
      <c r="E7165" s="500" t="s">
        <v>11099</v>
      </c>
      <c r="F7165" s="500" t="s">
        <v>580</v>
      </c>
      <c r="G7165" s="500" t="s">
        <v>20324</v>
      </c>
      <c r="H7165" s="500" t="s">
        <v>11088</v>
      </c>
      <c r="I7165" s="500" t="s">
        <v>688</v>
      </c>
      <c r="J7165" s="500" t="s">
        <v>689</v>
      </c>
      <c r="K7165" s="500" t="s">
        <v>2306</v>
      </c>
      <c r="L7165" s="500" t="s">
        <v>27724</v>
      </c>
      <c r="M7165" s="500" t="s">
        <v>2307</v>
      </c>
      <c r="N7165" s="500" t="s">
        <v>20325</v>
      </c>
    </row>
    <row r="7166" spans="1:14">
      <c r="A7166" s="500" t="s">
        <v>686</v>
      </c>
      <c r="B7166" s="500" t="s">
        <v>2858</v>
      </c>
      <c r="C7166" s="500" t="s">
        <v>2888</v>
      </c>
      <c r="D7166" s="500" t="s">
        <v>2889</v>
      </c>
      <c r="E7166" s="500" t="s">
        <v>11099</v>
      </c>
      <c r="F7166" s="500" t="s">
        <v>580</v>
      </c>
      <c r="G7166" s="500" t="s">
        <v>20326</v>
      </c>
      <c r="H7166" s="500" t="s">
        <v>14164</v>
      </c>
      <c r="I7166" s="500" t="s">
        <v>688</v>
      </c>
      <c r="J7166" s="500" t="s">
        <v>689</v>
      </c>
      <c r="K7166" s="500" t="s">
        <v>2306</v>
      </c>
      <c r="L7166" s="500" t="s">
        <v>27724</v>
      </c>
      <c r="M7166" s="500" t="s">
        <v>2307</v>
      </c>
      <c r="N7166" s="500" t="s">
        <v>20327</v>
      </c>
    </row>
    <row r="7167" spans="1:14">
      <c r="A7167" s="500" t="s">
        <v>686</v>
      </c>
      <c r="B7167" s="500" t="s">
        <v>2858</v>
      </c>
      <c r="C7167" s="500" t="s">
        <v>2888</v>
      </c>
      <c r="D7167" s="500" t="s">
        <v>2889</v>
      </c>
      <c r="E7167" s="500" t="s">
        <v>11099</v>
      </c>
      <c r="F7167" s="500" t="s">
        <v>580</v>
      </c>
      <c r="G7167" s="500" t="s">
        <v>20328</v>
      </c>
      <c r="H7167" s="500" t="s">
        <v>14164</v>
      </c>
      <c r="I7167" s="500" t="s">
        <v>688</v>
      </c>
      <c r="J7167" s="500" t="s">
        <v>689</v>
      </c>
      <c r="K7167" s="500" t="s">
        <v>2306</v>
      </c>
      <c r="L7167" s="500" t="s">
        <v>27724</v>
      </c>
      <c r="M7167" s="500" t="s">
        <v>2307</v>
      </c>
      <c r="N7167" s="500" t="s">
        <v>20329</v>
      </c>
    </row>
    <row r="7168" spans="1:14">
      <c r="A7168" s="500" t="s">
        <v>686</v>
      </c>
      <c r="B7168" s="500" t="s">
        <v>2858</v>
      </c>
      <c r="C7168" s="500" t="s">
        <v>2888</v>
      </c>
      <c r="D7168" s="500" t="s">
        <v>2889</v>
      </c>
      <c r="E7168" s="500" t="s">
        <v>11099</v>
      </c>
      <c r="F7168" s="500" t="s">
        <v>580</v>
      </c>
      <c r="G7168" s="500" t="s">
        <v>20330</v>
      </c>
      <c r="H7168" s="500" t="s">
        <v>11826</v>
      </c>
      <c r="I7168" s="500" t="s">
        <v>688</v>
      </c>
      <c r="J7168" s="500" t="s">
        <v>689</v>
      </c>
      <c r="K7168" s="500" t="s">
        <v>2306</v>
      </c>
      <c r="L7168" s="500" t="s">
        <v>27724</v>
      </c>
      <c r="M7168" s="500" t="s">
        <v>2307</v>
      </c>
      <c r="N7168" s="500" t="s">
        <v>20331</v>
      </c>
    </row>
    <row r="7169" spans="1:14">
      <c r="A7169" s="500" t="s">
        <v>686</v>
      </c>
      <c r="B7169" s="500" t="s">
        <v>2858</v>
      </c>
      <c r="C7169" s="500" t="s">
        <v>2888</v>
      </c>
      <c r="D7169" s="500" t="s">
        <v>2889</v>
      </c>
      <c r="E7169" s="500" t="s">
        <v>11099</v>
      </c>
      <c r="F7169" s="500" t="s">
        <v>580</v>
      </c>
      <c r="G7169" s="500" t="s">
        <v>20332</v>
      </c>
      <c r="H7169" s="500" t="s">
        <v>11826</v>
      </c>
      <c r="I7169" s="500" t="s">
        <v>688</v>
      </c>
      <c r="J7169" s="500" t="s">
        <v>689</v>
      </c>
      <c r="K7169" s="500" t="s">
        <v>2306</v>
      </c>
      <c r="L7169" s="500" t="s">
        <v>27724</v>
      </c>
      <c r="M7169" s="500" t="s">
        <v>2307</v>
      </c>
      <c r="N7169" s="500" t="s">
        <v>20333</v>
      </c>
    </row>
    <row r="7170" spans="1:14">
      <c r="A7170" s="500" t="s">
        <v>686</v>
      </c>
      <c r="B7170" s="500" t="s">
        <v>2858</v>
      </c>
      <c r="C7170" s="500" t="s">
        <v>2888</v>
      </c>
      <c r="D7170" s="500" t="s">
        <v>2889</v>
      </c>
      <c r="E7170" s="500" t="s">
        <v>11099</v>
      </c>
      <c r="F7170" s="500" t="s">
        <v>580</v>
      </c>
      <c r="G7170" s="500" t="s">
        <v>20334</v>
      </c>
      <c r="H7170" s="500" t="s">
        <v>16051</v>
      </c>
      <c r="I7170" s="500" t="s">
        <v>688</v>
      </c>
      <c r="J7170" s="500" t="s">
        <v>689</v>
      </c>
      <c r="K7170" s="500" t="s">
        <v>2306</v>
      </c>
      <c r="L7170" s="500" t="s">
        <v>27724</v>
      </c>
      <c r="M7170" s="500" t="s">
        <v>2307</v>
      </c>
      <c r="N7170" s="500" t="s">
        <v>20335</v>
      </c>
    </row>
    <row r="7171" spans="1:14">
      <c r="A7171" s="500" t="s">
        <v>686</v>
      </c>
      <c r="B7171" s="500" t="s">
        <v>2858</v>
      </c>
      <c r="C7171" s="500" t="s">
        <v>2888</v>
      </c>
      <c r="D7171" s="500" t="s">
        <v>2889</v>
      </c>
      <c r="E7171" s="500" t="s">
        <v>11099</v>
      </c>
      <c r="F7171" s="500" t="s">
        <v>580</v>
      </c>
      <c r="G7171" s="500" t="s">
        <v>20336</v>
      </c>
      <c r="H7171" s="500" t="s">
        <v>16051</v>
      </c>
      <c r="I7171" s="500" t="s">
        <v>688</v>
      </c>
      <c r="J7171" s="500" t="s">
        <v>689</v>
      </c>
      <c r="K7171" s="500" t="s">
        <v>2306</v>
      </c>
      <c r="L7171" s="500" t="s">
        <v>27724</v>
      </c>
      <c r="M7171" s="500" t="s">
        <v>2307</v>
      </c>
      <c r="N7171" s="500" t="s">
        <v>20337</v>
      </c>
    </row>
    <row r="7172" spans="1:14">
      <c r="A7172" s="500" t="s">
        <v>686</v>
      </c>
      <c r="B7172" s="500" t="s">
        <v>2858</v>
      </c>
      <c r="C7172" s="500" t="s">
        <v>2888</v>
      </c>
      <c r="D7172" s="500" t="s">
        <v>2889</v>
      </c>
      <c r="E7172" s="500" t="s">
        <v>11099</v>
      </c>
      <c r="F7172" s="500" t="s">
        <v>580</v>
      </c>
      <c r="G7172" s="500" t="s">
        <v>20338</v>
      </c>
      <c r="H7172" s="500" t="s">
        <v>15597</v>
      </c>
      <c r="I7172" s="500" t="s">
        <v>688</v>
      </c>
      <c r="J7172" s="500" t="s">
        <v>689</v>
      </c>
      <c r="K7172" s="500" t="s">
        <v>2306</v>
      </c>
      <c r="L7172" s="500" t="s">
        <v>27724</v>
      </c>
      <c r="M7172" s="500" t="s">
        <v>2307</v>
      </c>
      <c r="N7172" s="500" t="s">
        <v>20339</v>
      </c>
    </row>
    <row r="7173" spans="1:14">
      <c r="A7173" s="500" t="s">
        <v>686</v>
      </c>
      <c r="B7173" s="500" t="s">
        <v>2858</v>
      </c>
      <c r="C7173" s="500" t="s">
        <v>2888</v>
      </c>
      <c r="D7173" s="500" t="s">
        <v>2889</v>
      </c>
      <c r="E7173" s="500" t="s">
        <v>11099</v>
      </c>
      <c r="F7173" s="500" t="s">
        <v>580</v>
      </c>
      <c r="G7173" s="500" t="s">
        <v>20340</v>
      </c>
      <c r="H7173" s="500" t="s">
        <v>15597</v>
      </c>
      <c r="I7173" s="500" t="s">
        <v>688</v>
      </c>
      <c r="J7173" s="500" t="s">
        <v>689</v>
      </c>
      <c r="K7173" s="500" t="s">
        <v>2306</v>
      </c>
      <c r="L7173" s="500" t="s">
        <v>27724</v>
      </c>
      <c r="M7173" s="500" t="s">
        <v>2307</v>
      </c>
      <c r="N7173" s="500" t="s">
        <v>20341</v>
      </c>
    </row>
    <row r="7174" spans="1:14">
      <c r="A7174" s="500" t="s">
        <v>686</v>
      </c>
      <c r="B7174" s="500" t="s">
        <v>2858</v>
      </c>
      <c r="C7174" s="500" t="s">
        <v>2888</v>
      </c>
      <c r="D7174" s="500" t="s">
        <v>2889</v>
      </c>
      <c r="E7174" s="500" t="s">
        <v>11099</v>
      </c>
      <c r="F7174" s="500" t="s">
        <v>580</v>
      </c>
      <c r="G7174" s="500" t="s">
        <v>20342</v>
      </c>
      <c r="H7174" s="500" t="s">
        <v>11480</v>
      </c>
      <c r="I7174" s="500" t="s">
        <v>688</v>
      </c>
      <c r="J7174" s="500" t="s">
        <v>689</v>
      </c>
      <c r="K7174" s="500" t="s">
        <v>2306</v>
      </c>
      <c r="L7174" s="500" t="s">
        <v>27724</v>
      </c>
      <c r="M7174" s="500" t="s">
        <v>2307</v>
      </c>
      <c r="N7174" s="500" t="s">
        <v>20343</v>
      </c>
    </row>
    <row r="7175" spans="1:14">
      <c r="A7175" s="500" t="s">
        <v>686</v>
      </c>
      <c r="B7175" s="500" t="s">
        <v>2858</v>
      </c>
      <c r="C7175" s="500" t="s">
        <v>2888</v>
      </c>
      <c r="D7175" s="500" t="s">
        <v>2889</v>
      </c>
      <c r="E7175" s="500" t="s">
        <v>11099</v>
      </c>
      <c r="F7175" s="500" t="s">
        <v>580</v>
      </c>
      <c r="G7175" s="500" t="s">
        <v>20344</v>
      </c>
      <c r="H7175" s="500" t="s">
        <v>11480</v>
      </c>
      <c r="I7175" s="500" t="s">
        <v>688</v>
      </c>
      <c r="J7175" s="500" t="s">
        <v>689</v>
      </c>
      <c r="K7175" s="500" t="s">
        <v>2306</v>
      </c>
      <c r="L7175" s="500" t="s">
        <v>27724</v>
      </c>
      <c r="M7175" s="500" t="s">
        <v>2307</v>
      </c>
      <c r="N7175" s="500" t="s">
        <v>20345</v>
      </c>
    </row>
    <row r="7176" spans="1:14">
      <c r="A7176" s="500" t="s">
        <v>686</v>
      </c>
      <c r="B7176" s="500" t="s">
        <v>2858</v>
      </c>
      <c r="C7176" s="500" t="s">
        <v>2888</v>
      </c>
      <c r="D7176" s="500" t="s">
        <v>2889</v>
      </c>
      <c r="E7176" s="500" t="s">
        <v>11099</v>
      </c>
      <c r="F7176" s="500" t="s">
        <v>580</v>
      </c>
      <c r="G7176" s="500" t="s">
        <v>20346</v>
      </c>
      <c r="H7176" s="500" t="s">
        <v>14717</v>
      </c>
      <c r="I7176" s="500" t="s">
        <v>688</v>
      </c>
      <c r="J7176" s="500" t="s">
        <v>689</v>
      </c>
      <c r="K7176" s="500" t="s">
        <v>2306</v>
      </c>
      <c r="L7176" s="500" t="s">
        <v>27724</v>
      </c>
      <c r="M7176" s="500" t="s">
        <v>2307</v>
      </c>
      <c r="N7176" s="500" t="s">
        <v>20347</v>
      </c>
    </row>
    <row r="7177" spans="1:14">
      <c r="A7177" s="500" t="s">
        <v>686</v>
      </c>
      <c r="B7177" s="500" t="s">
        <v>2858</v>
      </c>
      <c r="C7177" s="500" t="s">
        <v>2888</v>
      </c>
      <c r="D7177" s="500" t="s">
        <v>2889</v>
      </c>
      <c r="E7177" s="500" t="s">
        <v>11099</v>
      </c>
      <c r="F7177" s="500" t="s">
        <v>580</v>
      </c>
      <c r="G7177" s="500" t="s">
        <v>20348</v>
      </c>
      <c r="H7177" s="500" t="s">
        <v>14717</v>
      </c>
      <c r="I7177" s="500" t="s">
        <v>688</v>
      </c>
      <c r="J7177" s="500" t="s">
        <v>689</v>
      </c>
      <c r="K7177" s="500" t="s">
        <v>2306</v>
      </c>
      <c r="L7177" s="500" t="s">
        <v>27724</v>
      </c>
      <c r="M7177" s="500" t="s">
        <v>2307</v>
      </c>
      <c r="N7177" s="500" t="s">
        <v>20349</v>
      </c>
    </row>
    <row r="7178" spans="1:14">
      <c r="A7178" s="500" t="s">
        <v>686</v>
      </c>
      <c r="B7178" s="500" t="s">
        <v>2858</v>
      </c>
      <c r="C7178" s="500" t="s">
        <v>2888</v>
      </c>
      <c r="D7178" s="500" t="s">
        <v>2889</v>
      </c>
      <c r="E7178" s="500" t="s">
        <v>11099</v>
      </c>
      <c r="F7178" s="500" t="s">
        <v>580</v>
      </c>
      <c r="G7178" s="500" t="s">
        <v>20350</v>
      </c>
      <c r="H7178" s="500" t="s">
        <v>11291</v>
      </c>
      <c r="I7178" s="500" t="s">
        <v>688</v>
      </c>
      <c r="J7178" s="500" t="s">
        <v>689</v>
      </c>
      <c r="K7178" s="500" t="s">
        <v>2306</v>
      </c>
      <c r="L7178" s="500" t="s">
        <v>27724</v>
      </c>
      <c r="M7178" s="500" t="s">
        <v>2307</v>
      </c>
      <c r="N7178" s="500" t="s">
        <v>20351</v>
      </c>
    </row>
    <row r="7179" spans="1:14">
      <c r="A7179" s="500" t="s">
        <v>686</v>
      </c>
      <c r="B7179" s="500" t="s">
        <v>2858</v>
      </c>
      <c r="C7179" s="500" t="s">
        <v>2888</v>
      </c>
      <c r="D7179" s="500" t="s">
        <v>2889</v>
      </c>
      <c r="E7179" s="500" t="s">
        <v>11099</v>
      </c>
      <c r="F7179" s="500" t="s">
        <v>580</v>
      </c>
      <c r="G7179" s="500" t="s">
        <v>20352</v>
      </c>
      <c r="H7179" s="500" t="s">
        <v>11291</v>
      </c>
      <c r="I7179" s="500" t="s">
        <v>688</v>
      </c>
      <c r="J7179" s="500" t="s">
        <v>689</v>
      </c>
      <c r="K7179" s="500" t="s">
        <v>2306</v>
      </c>
      <c r="L7179" s="500" t="s">
        <v>27724</v>
      </c>
      <c r="M7179" s="500" t="s">
        <v>2307</v>
      </c>
      <c r="N7179" s="500" t="s">
        <v>20353</v>
      </c>
    </row>
    <row r="7180" spans="1:14">
      <c r="A7180" s="500" t="s">
        <v>686</v>
      </c>
      <c r="B7180" s="500" t="s">
        <v>2858</v>
      </c>
      <c r="C7180" s="500" t="s">
        <v>2888</v>
      </c>
      <c r="D7180" s="500" t="s">
        <v>2889</v>
      </c>
      <c r="E7180" s="500" t="s">
        <v>11099</v>
      </c>
      <c r="F7180" s="500" t="s">
        <v>580</v>
      </c>
      <c r="G7180" s="500" t="s">
        <v>20354</v>
      </c>
      <c r="H7180" s="500" t="s">
        <v>14819</v>
      </c>
      <c r="I7180" s="500" t="s">
        <v>688</v>
      </c>
      <c r="J7180" s="500" t="s">
        <v>689</v>
      </c>
      <c r="K7180" s="500" t="s">
        <v>2306</v>
      </c>
      <c r="L7180" s="500" t="s">
        <v>27724</v>
      </c>
      <c r="M7180" s="500" t="s">
        <v>2307</v>
      </c>
      <c r="N7180" s="500" t="s">
        <v>20355</v>
      </c>
    </row>
    <row r="7181" spans="1:14">
      <c r="A7181" s="500" t="s">
        <v>686</v>
      </c>
      <c r="B7181" s="500" t="s">
        <v>2858</v>
      </c>
      <c r="C7181" s="500" t="s">
        <v>2888</v>
      </c>
      <c r="D7181" s="500" t="s">
        <v>2889</v>
      </c>
      <c r="E7181" s="500" t="s">
        <v>11099</v>
      </c>
      <c r="F7181" s="500" t="s">
        <v>580</v>
      </c>
      <c r="G7181" s="500" t="s">
        <v>20356</v>
      </c>
      <c r="H7181" s="500" t="s">
        <v>14819</v>
      </c>
      <c r="I7181" s="500" t="s">
        <v>688</v>
      </c>
      <c r="J7181" s="500" t="s">
        <v>689</v>
      </c>
      <c r="K7181" s="500" t="s">
        <v>2306</v>
      </c>
      <c r="L7181" s="500" t="s">
        <v>27724</v>
      </c>
      <c r="M7181" s="500" t="s">
        <v>2307</v>
      </c>
      <c r="N7181" s="500" t="s">
        <v>20357</v>
      </c>
    </row>
    <row r="7182" spans="1:14">
      <c r="A7182" s="500" t="s">
        <v>686</v>
      </c>
      <c r="B7182" s="500" t="s">
        <v>2858</v>
      </c>
      <c r="C7182" s="500" t="s">
        <v>2888</v>
      </c>
      <c r="D7182" s="500" t="s">
        <v>2889</v>
      </c>
      <c r="E7182" s="500" t="s">
        <v>11099</v>
      </c>
      <c r="F7182" s="500" t="s">
        <v>580</v>
      </c>
      <c r="G7182" s="500" t="s">
        <v>20358</v>
      </c>
      <c r="H7182" s="500" t="s">
        <v>20359</v>
      </c>
      <c r="I7182" s="500" t="s">
        <v>688</v>
      </c>
      <c r="J7182" s="500" t="s">
        <v>689</v>
      </c>
      <c r="K7182" s="500" t="s">
        <v>2306</v>
      </c>
      <c r="L7182" s="500" t="s">
        <v>27724</v>
      </c>
      <c r="M7182" s="500" t="s">
        <v>2307</v>
      </c>
      <c r="N7182" s="500" t="s">
        <v>20360</v>
      </c>
    </row>
    <row r="7183" spans="1:14">
      <c r="A7183" s="500" t="s">
        <v>686</v>
      </c>
      <c r="B7183" s="500" t="s">
        <v>2858</v>
      </c>
      <c r="C7183" s="500" t="s">
        <v>2888</v>
      </c>
      <c r="D7183" s="500" t="s">
        <v>2889</v>
      </c>
      <c r="E7183" s="500" t="s">
        <v>11099</v>
      </c>
      <c r="F7183" s="500" t="s">
        <v>580</v>
      </c>
      <c r="G7183" s="500" t="s">
        <v>20361</v>
      </c>
      <c r="H7183" s="500" t="s">
        <v>20359</v>
      </c>
      <c r="I7183" s="500" t="s">
        <v>688</v>
      </c>
      <c r="J7183" s="500" t="s">
        <v>689</v>
      </c>
      <c r="K7183" s="500" t="s">
        <v>2306</v>
      </c>
      <c r="L7183" s="500" t="s">
        <v>27724</v>
      </c>
      <c r="M7183" s="500" t="s">
        <v>2307</v>
      </c>
      <c r="N7183" s="500" t="s">
        <v>20362</v>
      </c>
    </row>
    <row r="7184" spans="1:14">
      <c r="A7184" s="500" t="s">
        <v>686</v>
      </c>
      <c r="B7184" s="500" t="s">
        <v>2858</v>
      </c>
      <c r="C7184" s="500" t="s">
        <v>2888</v>
      </c>
      <c r="D7184" s="500" t="s">
        <v>2889</v>
      </c>
      <c r="E7184" s="500" t="s">
        <v>11099</v>
      </c>
      <c r="F7184" s="500" t="s">
        <v>580</v>
      </c>
      <c r="G7184" s="500" t="s">
        <v>20363</v>
      </c>
      <c r="H7184" s="500" t="s">
        <v>20364</v>
      </c>
      <c r="I7184" s="500" t="s">
        <v>688</v>
      </c>
      <c r="J7184" s="500" t="s">
        <v>689</v>
      </c>
      <c r="K7184" s="500" t="s">
        <v>2306</v>
      </c>
      <c r="L7184" s="500" t="s">
        <v>27724</v>
      </c>
      <c r="M7184" s="500" t="s">
        <v>2307</v>
      </c>
      <c r="N7184" s="500" t="s">
        <v>20365</v>
      </c>
    </row>
    <row r="7185" spans="1:14">
      <c r="A7185" s="500" t="s">
        <v>686</v>
      </c>
      <c r="B7185" s="500" t="s">
        <v>2858</v>
      </c>
      <c r="C7185" s="500" t="s">
        <v>2888</v>
      </c>
      <c r="D7185" s="500" t="s">
        <v>2889</v>
      </c>
      <c r="E7185" s="500" t="s">
        <v>11099</v>
      </c>
      <c r="F7185" s="500" t="s">
        <v>580</v>
      </c>
      <c r="G7185" s="500" t="s">
        <v>20366</v>
      </c>
      <c r="H7185" s="500" t="s">
        <v>20364</v>
      </c>
      <c r="I7185" s="500" t="s">
        <v>688</v>
      </c>
      <c r="J7185" s="500" t="s">
        <v>689</v>
      </c>
      <c r="K7185" s="500" t="s">
        <v>2306</v>
      </c>
      <c r="L7185" s="500" t="s">
        <v>27724</v>
      </c>
      <c r="M7185" s="500" t="s">
        <v>2307</v>
      </c>
      <c r="N7185" s="500" t="s">
        <v>20367</v>
      </c>
    </row>
    <row r="7186" spans="1:14">
      <c r="A7186" s="500" t="s">
        <v>686</v>
      </c>
      <c r="B7186" s="500" t="s">
        <v>2858</v>
      </c>
      <c r="C7186" s="500" t="s">
        <v>2888</v>
      </c>
      <c r="D7186" s="500" t="s">
        <v>2889</v>
      </c>
      <c r="E7186" s="500" t="s">
        <v>11099</v>
      </c>
      <c r="F7186" s="500" t="s">
        <v>580</v>
      </c>
      <c r="G7186" s="500" t="s">
        <v>20368</v>
      </c>
      <c r="H7186" s="500" t="s">
        <v>3887</v>
      </c>
      <c r="I7186" s="500" t="s">
        <v>688</v>
      </c>
      <c r="J7186" s="500" t="s">
        <v>689</v>
      </c>
      <c r="K7186" s="500" t="s">
        <v>2306</v>
      </c>
      <c r="L7186" s="500" t="s">
        <v>27724</v>
      </c>
      <c r="M7186" s="500" t="s">
        <v>2307</v>
      </c>
      <c r="N7186" s="500" t="s">
        <v>20369</v>
      </c>
    </row>
    <row r="7187" spans="1:14">
      <c r="A7187" s="500" t="s">
        <v>686</v>
      </c>
      <c r="B7187" s="500" t="s">
        <v>2858</v>
      </c>
      <c r="C7187" s="500" t="s">
        <v>2888</v>
      </c>
      <c r="D7187" s="500" t="s">
        <v>2889</v>
      </c>
      <c r="E7187" s="500" t="s">
        <v>11099</v>
      </c>
      <c r="F7187" s="500" t="s">
        <v>580</v>
      </c>
      <c r="G7187" s="500" t="s">
        <v>20370</v>
      </c>
      <c r="H7187" s="500" t="s">
        <v>3887</v>
      </c>
      <c r="I7187" s="500" t="s">
        <v>688</v>
      </c>
      <c r="J7187" s="500" t="s">
        <v>689</v>
      </c>
      <c r="K7187" s="500" t="s">
        <v>2306</v>
      </c>
      <c r="L7187" s="500" t="s">
        <v>27724</v>
      </c>
      <c r="M7187" s="500" t="s">
        <v>2307</v>
      </c>
      <c r="N7187" s="500" t="s">
        <v>20371</v>
      </c>
    </row>
    <row r="7188" spans="1:14">
      <c r="A7188" s="500" t="s">
        <v>686</v>
      </c>
      <c r="B7188" s="500" t="s">
        <v>2858</v>
      </c>
      <c r="C7188" s="500" t="s">
        <v>2888</v>
      </c>
      <c r="D7188" s="500" t="s">
        <v>2889</v>
      </c>
      <c r="E7188" s="500" t="s">
        <v>11099</v>
      </c>
      <c r="F7188" s="500" t="s">
        <v>580</v>
      </c>
      <c r="G7188" s="500" t="s">
        <v>20372</v>
      </c>
      <c r="H7188" s="500" t="s">
        <v>20373</v>
      </c>
      <c r="I7188" s="500" t="s">
        <v>688</v>
      </c>
      <c r="J7188" s="500" t="s">
        <v>689</v>
      </c>
      <c r="K7188" s="500" t="s">
        <v>2306</v>
      </c>
      <c r="L7188" s="500" t="s">
        <v>27724</v>
      </c>
      <c r="M7188" s="500" t="s">
        <v>2307</v>
      </c>
      <c r="N7188" s="500" t="s">
        <v>20374</v>
      </c>
    </row>
    <row r="7189" spans="1:14">
      <c r="A7189" s="500" t="s">
        <v>686</v>
      </c>
      <c r="B7189" s="500" t="s">
        <v>2858</v>
      </c>
      <c r="C7189" s="500" t="s">
        <v>2888</v>
      </c>
      <c r="D7189" s="500" t="s">
        <v>2889</v>
      </c>
      <c r="E7189" s="500" t="s">
        <v>11099</v>
      </c>
      <c r="F7189" s="500" t="s">
        <v>580</v>
      </c>
      <c r="G7189" s="500" t="s">
        <v>20375</v>
      </c>
      <c r="H7189" s="500" t="s">
        <v>20373</v>
      </c>
      <c r="I7189" s="500" t="s">
        <v>688</v>
      </c>
      <c r="J7189" s="500" t="s">
        <v>689</v>
      </c>
      <c r="K7189" s="500" t="s">
        <v>2306</v>
      </c>
      <c r="L7189" s="500" t="s">
        <v>27724</v>
      </c>
      <c r="M7189" s="500" t="s">
        <v>2307</v>
      </c>
      <c r="N7189" s="500" t="s">
        <v>20376</v>
      </c>
    </row>
    <row r="7190" spans="1:14">
      <c r="A7190" s="500" t="s">
        <v>686</v>
      </c>
      <c r="B7190" s="500" t="s">
        <v>2858</v>
      </c>
      <c r="C7190" s="500" t="s">
        <v>2888</v>
      </c>
      <c r="D7190" s="500" t="s">
        <v>2889</v>
      </c>
      <c r="E7190" s="500" t="s">
        <v>11099</v>
      </c>
      <c r="F7190" s="500" t="s">
        <v>580</v>
      </c>
      <c r="G7190" s="500" t="s">
        <v>20377</v>
      </c>
      <c r="H7190" s="500" t="s">
        <v>17158</v>
      </c>
      <c r="I7190" s="500" t="s">
        <v>688</v>
      </c>
      <c r="J7190" s="500" t="s">
        <v>689</v>
      </c>
      <c r="K7190" s="500" t="s">
        <v>2306</v>
      </c>
      <c r="L7190" s="500" t="s">
        <v>27724</v>
      </c>
      <c r="M7190" s="500" t="s">
        <v>2307</v>
      </c>
      <c r="N7190" s="500" t="s">
        <v>20378</v>
      </c>
    </row>
    <row r="7191" spans="1:14">
      <c r="A7191" s="500" t="s">
        <v>686</v>
      </c>
      <c r="B7191" s="500" t="s">
        <v>2858</v>
      </c>
      <c r="C7191" s="500" t="s">
        <v>2888</v>
      </c>
      <c r="D7191" s="500" t="s">
        <v>2889</v>
      </c>
      <c r="E7191" s="500" t="s">
        <v>11099</v>
      </c>
      <c r="F7191" s="500" t="s">
        <v>580</v>
      </c>
      <c r="G7191" s="500" t="s">
        <v>20379</v>
      </c>
      <c r="H7191" s="500" t="s">
        <v>17158</v>
      </c>
      <c r="I7191" s="500" t="s">
        <v>688</v>
      </c>
      <c r="J7191" s="500" t="s">
        <v>689</v>
      </c>
      <c r="K7191" s="500" t="s">
        <v>2306</v>
      </c>
      <c r="L7191" s="500" t="s">
        <v>27724</v>
      </c>
      <c r="M7191" s="500" t="s">
        <v>2307</v>
      </c>
      <c r="N7191" s="500" t="s">
        <v>20380</v>
      </c>
    </row>
    <row r="7192" spans="1:14">
      <c r="A7192" s="500" t="s">
        <v>686</v>
      </c>
      <c r="B7192" s="500" t="s">
        <v>2858</v>
      </c>
      <c r="C7192" s="500" t="s">
        <v>2888</v>
      </c>
      <c r="D7192" s="500" t="s">
        <v>2889</v>
      </c>
      <c r="E7192" s="500" t="s">
        <v>11099</v>
      </c>
      <c r="F7192" s="500" t="s">
        <v>580</v>
      </c>
      <c r="G7192" s="500" t="s">
        <v>20381</v>
      </c>
      <c r="H7192" s="500" t="s">
        <v>20382</v>
      </c>
      <c r="I7192" s="500" t="s">
        <v>688</v>
      </c>
      <c r="J7192" s="500" t="s">
        <v>689</v>
      </c>
      <c r="K7192" s="500" t="s">
        <v>2306</v>
      </c>
      <c r="L7192" s="500" t="s">
        <v>27724</v>
      </c>
      <c r="M7192" s="500" t="s">
        <v>2307</v>
      </c>
      <c r="N7192" s="500" t="s">
        <v>20383</v>
      </c>
    </row>
    <row r="7193" spans="1:14">
      <c r="A7193" s="500" t="s">
        <v>686</v>
      </c>
      <c r="B7193" s="500" t="s">
        <v>2858</v>
      </c>
      <c r="C7193" s="500" t="s">
        <v>2888</v>
      </c>
      <c r="D7193" s="500" t="s">
        <v>2889</v>
      </c>
      <c r="E7193" s="500" t="s">
        <v>11099</v>
      </c>
      <c r="F7193" s="500" t="s">
        <v>580</v>
      </c>
      <c r="G7193" s="500" t="s">
        <v>20384</v>
      </c>
      <c r="H7193" s="500" t="s">
        <v>20382</v>
      </c>
      <c r="I7193" s="500" t="s">
        <v>688</v>
      </c>
      <c r="J7193" s="500" t="s">
        <v>689</v>
      </c>
      <c r="K7193" s="500" t="s">
        <v>2306</v>
      </c>
      <c r="L7193" s="500" t="s">
        <v>27724</v>
      </c>
      <c r="M7193" s="500" t="s">
        <v>2307</v>
      </c>
      <c r="N7193" s="500" t="s">
        <v>20385</v>
      </c>
    </row>
    <row r="7194" spans="1:14">
      <c r="A7194" s="500" t="s">
        <v>686</v>
      </c>
      <c r="B7194" s="500" t="s">
        <v>2858</v>
      </c>
      <c r="C7194" s="500" t="s">
        <v>2888</v>
      </c>
      <c r="D7194" s="500" t="s">
        <v>2889</v>
      </c>
      <c r="E7194" s="500" t="s">
        <v>11099</v>
      </c>
      <c r="F7194" s="500" t="s">
        <v>580</v>
      </c>
      <c r="G7194" s="500" t="s">
        <v>20386</v>
      </c>
      <c r="H7194" s="500" t="s">
        <v>12908</v>
      </c>
      <c r="I7194" s="500" t="s">
        <v>688</v>
      </c>
      <c r="J7194" s="500" t="s">
        <v>689</v>
      </c>
      <c r="K7194" s="500" t="s">
        <v>2306</v>
      </c>
      <c r="L7194" s="500" t="s">
        <v>27724</v>
      </c>
      <c r="M7194" s="500" t="s">
        <v>2307</v>
      </c>
      <c r="N7194" s="500" t="s">
        <v>20387</v>
      </c>
    </row>
    <row r="7195" spans="1:14">
      <c r="A7195" s="500" t="s">
        <v>686</v>
      </c>
      <c r="B7195" s="500" t="s">
        <v>2858</v>
      </c>
      <c r="C7195" s="500" t="s">
        <v>2888</v>
      </c>
      <c r="D7195" s="500" t="s">
        <v>2889</v>
      </c>
      <c r="E7195" s="500" t="s">
        <v>11099</v>
      </c>
      <c r="F7195" s="500" t="s">
        <v>580</v>
      </c>
      <c r="G7195" s="500" t="s">
        <v>20388</v>
      </c>
      <c r="H7195" s="500" t="s">
        <v>12908</v>
      </c>
      <c r="I7195" s="500" t="s">
        <v>688</v>
      </c>
      <c r="J7195" s="500" t="s">
        <v>689</v>
      </c>
      <c r="K7195" s="500" t="s">
        <v>2306</v>
      </c>
      <c r="L7195" s="500" t="s">
        <v>27724</v>
      </c>
      <c r="M7195" s="500" t="s">
        <v>2307</v>
      </c>
      <c r="N7195" s="500" t="s">
        <v>20389</v>
      </c>
    </row>
    <row r="7196" spans="1:14">
      <c r="A7196" s="500" t="s">
        <v>686</v>
      </c>
      <c r="B7196" s="500" t="s">
        <v>2858</v>
      </c>
      <c r="C7196" s="500" t="s">
        <v>2888</v>
      </c>
      <c r="D7196" s="500" t="s">
        <v>2889</v>
      </c>
      <c r="E7196" s="500" t="s">
        <v>11099</v>
      </c>
      <c r="F7196" s="500" t="s">
        <v>580</v>
      </c>
      <c r="G7196" s="500" t="s">
        <v>20390</v>
      </c>
      <c r="H7196" s="500" t="s">
        <v>13160</v>
      </c>
      <c r="I7196" s="500" t="s">
        <v>688</v>
      </c>
      <c r="J7196" s="500" t="s">
        <v>689</v>
      </c>
      <c r="K7196" s="500" t="s">
        <v>2306</v>
      </c>
      <c r="L7196" s="500" t="s">
        <v>27724</v>
      </c>
      <c r="M7196" s="500" t="s">
        <v>2307</v>
      </c>
      <c r="N7196" s="500" t="s">
        <v>20391</v>
      </c>
    </row>
    <row r="7197" spans="1:14">
      <c r="A7197" s="500" t="s">
        <v>686</v>
      </c>
      <c r="B7197" s="500" t="s">
        <v>2858</v>
      </c>
      <c r="C7197" s="500" t="s">
        <v>2888</v>
      </c>
      <c r="D7197" s="500" t="s">
        <v>2889</v>
      </c>
      <c r="E7197" s="500" t="s">
        <v>11099</v>
      </c>
      <c r="F7197" s="500" t="s">
        <v>580</v>
      </c>
      <c r="G7197" s="500" t="s">
        <v>20392</v>
      </c>
      <c r="H7197" s="500" t="s">
        <v>13160</v>
      </c>
      <c r="I7197" s="500" t="s">
        <v>688</v>
      </c>
      <c r="J7197" s="500" t="s">
        <v>689</v>
      </c>
      <c r="K7197" s="500" t="s">
        <v>2306</v>
      </c>
      <c r="L7197" s="500" t="s">
        <v>27724</v>
      </c>
      <c r="M7197" s="500" t="s">
        <v>2307</v>
      </c>
      <c r="N7197" s="500" t="s">
        <v>20393</v>
      </c>
    </row>
    <row r="7198" spans="1:14">
      <c r="A7198" s="500" t="s">
        <v>686</v>
      </c>
      <c r="B7198" s="500" t="s">
        <v>2858</v>
      </c>
      <c r="C7198" s="500" t="s">
        <v>2888</v>
      </c>
      <c r="D7198" s="500" t="s">
        <v>2889</v>
      </c>
      <c r="E7198" s="500" t="s">
        <v>11099</v>
      </c>
      <c r="F7198" s="500" t="s">
        <v>580</v>
      </c>
      <c r="G7198" s="500" t="s">
        <v>20394</v>
      </c>
      <c r="H7198" s="500" t="s">
        <v>13165</v>
      </c>
      <c r="I7198" s="500" t="s">
        <v>688</v>
      </c>
      <c r="J7198" s="500" t="s">
        <v>689</v>
      </c>
      <c r="K7198" s="500" t="s">
        <v>2306</v>
      </c>
      <c r="L7198" s="500" t="s">
        <v>27724</v>
      </c>
      <c r="M7198" s="500" t="s">
        <v>2307</v>
      </c>
      <c r="N7198" s="500" t="s">
        <v>20395</v>
      </c>
    </row>
    <row r="7199" spans="1:14">
      <c r="A7199" s="500" t="s">
        <v>686</v>
      </c>
      <c r="B7199" s="500" t="s">
        <v>2858</v>
      </c>
      <c r="C7199" s="500" t="s">
        <v>2888</v>
      </c>
      <c r="D7199" s="500" t="s">
        <v>2889</v>
      </c>
      <c r="E7199" s="500" t="s">
        <v>11099</v>
      </c>
      <c r="F7199" s="500" t="s">
        <v>580</v>
      </c>
      <c r="G7199" s="500" t="s">
        <v>20396</v>
      </c>
      <c r="H7199" s="500" t="s">
        <v>13165</v>
      </c>
      <c r="I7199" s="500" t="s">
        <v>688</v>
      </c>
      <c r="J7199" s="500" t="s">
        <v>689</v>
      </c>
      <c r="K7199" s="500" t="s">
        <v>2306</v>
      </c>
      <c r="L7199" s="500" t="s">
        <v>27724</v>
      </c>
      <c r="M7199" s="500" t="s">
        <v>2307</v>
      </c>
      <c r="N7199" s="500" t="s">
        <v>20397</v>
      </c>
    </row>
    <row r="7200" spans="1:14">
      <c r="A7200" s="500" t="s">
        <v>686</v>
      </c>
      <c r="B7200" s="500" t="s">
        <v>2858</v>
      </c>
      <c r="C7200" s="500" t="s">
        <v>2888</v>
      </c>
      <c r="D7200" s="500" t="s">
        <v>2889</v>
      </c>
      <c r="E7200" s="500" t="s">
        <v>11099</v>
      </c>
      <c r="F7200" s="500" t="s">
        <v>580</v>
      </c>
      <c r="G7200" s="500" t="s">
        <v>20398</v>
      </c>
      <c r="H7200" s="500" t="s">
        <v>13170</v>
      </c>
      <c r="I7200" s="500" t="s">
        <v>688</v>
      </c>
      <c r="J7200" s="500" t="s">
        <v>689</v>
      </c>
      <c r="K7200" s="500" t="s">
        <v>2306</v>
      </c>
      <c r="L7200" s="500" t="s">
        <v>27724</v>
      </c>
      <c r="M7200" s="500" t="s">
        <v>2307</v>
      </c>
      <c r="N7200" s="500" t="s">
        <v>20399</v>
      </c>
    </row>
    <row r="7201" spans="1:14">
      <c r="A7201" s="500" t="s">
        <v>686</v>
      </c>
      <c r="B7201" s="500" t="s">
        <v>2858</v>
      </c>
      <c r="C7201" s="500" t="s">
        <v>2888</v>
      </c>
      <c r="D7201" s="500" t="s">
        <v>2889</v>
      </c>
      <c r="E7201" s="500" t="s">
        <v>11099</v>
      </c>
      <c r="F7201" s="500" t="s">
        <v>580</v>
      </c>
      <c r="G7201" s="500" t="s">
        <v>20400</v>
      </c>
      <c r="H7201" s="500" t="s">
        <v>13170</v>
      </c>
      <c r="I7201" s="500" t="s">
        <v>688</v>
      </c>
      <c r="J7201" s="500" t="s">
        <v>689</v>
      </c>
      <c r="K7201" s="500" t="s">
        <v>2306</v>
      </c>
      <c r="L7201" s="500" t="s">
        <v>27724</v>
      </c>
      <c r="M7201" s="500" t="s">
        <v>2307</v>
      </c>
      <c r="N7201" s="500" t="s">
        <v>20401</v>
      </c>
    </row>
    <row r="7202" spans="1:14">
      <c r="A7202" s="500" t="s">
        <v>686</v>
      </c>
      <c r="B7202" s="500" t="s">
        <v>2858</v>
      </c>
      <c r="C7202" s="500" t="s">
        <v>2888</v>
      </c>
      <c r="D7202" s="500" t="s">
        <v>2889</v>
      </c>
      <c r="E7202" s="500" t="s">
        <v>11099</v>
      </c>
      <c r="F7202" s="500" t="s">
        <v>580</v>
      </c>
      <c r="G7202" s="500" t="s">
        <v>20402</v>
      </c>
      <c r="H7202" s="500" t="s">
        <v>13175</v>
      </c>
      <c r="I7202" s="500" t="s">
        <v>688</v>
      </c>
      <c r="J7202" s="500" t="s">
        <v>689</v>
      </c>
      <c r="K7202" s="500" t="s">
        <v>2306</v>
      </c>
      <c r="L7202" s="500" t="s">
        <v>27724</v>
      </c>
      <c r="M7202" s="500" t="s">
        <v>2307</v>
      </c>
      <c r="N7202" s="500" t="s">
        <v>20403</v>
      </c>
    </row>
    <row r="7203" spans="1:14">
      <c r="A7203" s="500" t="s">
        <v>686</v>
      </c>
      <c r="B7203" s="500" t="s">
        <v>2858</v>
      </c>
      <c r="C7203" s="500" t="s">
        <v>2888</v>
      </c>
      <c r="D7203" s="500" t="s">
        <v>2889</v>
      </c>
      <c r="E7203" s="500" t="s">
        <v>11099</v>
      </c>
      <c r="F7203" s="500" t="s">
        <v>580</v>
      </c>
      <c r="G7203" s="500" t="s">
        <v>20404</v>
      </c>
      <c r="H7203" s="500" t="s">
        <v>13175</v>
      </c>
      <c r="I7203" s="500" t="s">
        <v>688</v>
      </c>
      <c r="J7203" s="500" t="s">
        <v>689</v>
      </c>
      <c r="K7203" s="500" t="s">
        <v>2306</v>
      </c>
      <c r="L7203" s="500" t="s">
        <v>27724</v>
      </c>
      <c r="M7203" s="500" t="s">
        <v>2307</v>
      </c>
      <c r="N7203" s="500" t="s">
        <v>20405</v>
      </c>
    </row>
    <row r="7204" spans="1:14">
      <c r="A7204" s="500" t="s">
        <v>686</v>
      </c>
      <c r="B7204" s="500" t="s">
        <v>2858</v>
      </c>
      <c r="C7204" s="500" t="s">
        <v>2888</v>
      </c>
      <c r="D7204" s="500" t="s">
        <v>2889</v>
      </c>
      <c r="E7204" s="500" t="s">
        <v>11099</v>
      </c>
      <c r="F7204" s="500" t="s">
        <v>580</v>
      </c>
      <c r="G7204" s="500" t="s">
        <v>20406</v>
      </c>
      <c r="H7204" s="500" t="s">
        <v>13180</v>
      </c>
      <c r="I7204" s="500" t="s">
        <v>688</v>
      </c>
      <c r="J7204" s="500" t="s">
        <v>689</v>
      </c>
      <c r="K7204" s="500" t="s">
        <v>2306</v>
      </c>
      <c r="L7204" s="500" t="s">
        <v>27724</v>
      </c>
      <c r="M7204" s="500" t="s">
        <v>2307</v>
      </c>
      <c r="N7204" s="500" t="s">
        <v>20407</v>
      </c>
    </row>
    <row r="7205" spans="1:14">
      <c r="A7205" s="500" t="s">
        <v>686</v>
      </c>
      <c r="B7205" s="500" t="s">
        <v>2858</v>
      </c>
      <c r="C7205" s="500" t="s">
        <v>2888</v>
      </c>
      <c r="D7205" s="500" t="s">
        <v>2889</v>
      </c>
      <c r="E7205" s="500" t="s">
        <v>11099</v>
      </c>
      <c r="F7205" s="500" t="s">
        <v>580</v>
      </c>
      <c r="G7205" s="500" t="s">
        <v>20408</v>
      </c>
      <c r="H7205" s="500" t="s">
        <v>13180</v>
      </c>
      <c r="I7205" s="500" t="s">
        <v>688</v>
      </c>
      <c r="J7205" s="500" t="s">
        <v>689</v>
      </c>
      <c r="K7205" s="500" t="s">
        <v>2306</v>
      </c>
      <c r="L7205" s="500" t="s">
        <v>27724</v>
      </c>
      <c r="M7205" s="500" t="s">
        <v>2307</v>
      </c>
      <c r="N7205" s="500" t="s">
        <v>20409</v>
      </c>
    </row>
    <row r="7206" spans="1:14">
      <c r="A7206" s="500" t="s">
        <v>686</v>
      </c>
      <c r="B7206" s="500" t="s">
        <v>2858</v>
      </c>
      <c r="C7206" s="500" t="s">
        <v>2888</v>
      </c>
      <c r="D7206" s="500" t="s">
        <v>2889</v>
      </c>
      <c r="E7206" s="500" t="s">
        <v>11099</v>
      </c>
      <c r="F7206" s="500" t="s">
        <v>580</v>
      </c>
      <c r="G7206" s="500" t="s">
        <v>20410</v>
      </c>
      <c r="H7206" s="500" t="s">
        <v>13185</v>
      </c>
      <c r="I7206" s="500" t="s">
        <v>688</v>
      </c>
      <c r="J7206" s="500" t="s">
        <v>689</v>
      </c>
      <c r="K7206" s="500" t="s">
        <v>2306</v>
      </c>
      <c r="L7206" s="500" t="s">
        <v>27724</v>
      </c>
      <c r="M7206" s="500" t="s">
        <v>2307</v>
      </c>
      <c r="N7206" s="500" t="s">
        <v>20411</v>
      </c>
    </row>
    <row r="7207" spans="1:14">
      <c r="A7207" s="500" t="s">
        <v>686</v>
      </c>
      <c r="B7207" s="500" t="s">
        <v>2858</v>
      </c>
      <c r="C7207" s="500" t="s">
        <v>2888</v>
      </c>
      <c r="D7207" s="500" t="s">
        <v>2889</v>
      </c>
      <c r="E7207" s="500" t="s">
        <v>11099</v>
      </c>
      <c r="F7207" s="500" t="s">
        <v>580</v>
      </c>
      <c r="G7207" s="500" t="s">
        <v>20412</v>
      </c>
      <c r="H7207" s="500" t="s">
        <v>13185</v>
      </c>
      <c r="I7207" s="500" t="s">
        <v>688</v>
      </c>
      <c r="J7207" s="500" t="s">
        <v>689</v>
      </c>
      <c r="K7207" s="500" t="s">
        <v>2306</v>
      </c>
      <c r="L7207" s="500" t="s">
        <v>27724</v>
      </c>
      <c r="M7207" s="500" t="s">
        <v>2307</v>
      </c>
      <c r="N7207" s="500" t="s">
        <v>20413</v>
      </c>
    </row>
    <row r="7208" spans="1:14">
      <c r="A7208" s="500" t="s">
        <v>686</v>
      </c>
      <c r="B7208" s="500" t="s">
        <v>2858</v>
      </c>
      <c r="C7208" s="500" t="s">
        <v>2888</v>
      </c>
      <c r="D7208" s="500" t="s">
        <v>2889</v>
      </c>
      <c r="E7208" s="500" t="s">
        <v>11099</v>
      </c>
      <c r="F7208" s="500" t="s">
        <v>580</v>
      </c>
      <c r="G7208" s="500" t="s">
        <v>20414</v>
      </c>
      <c r="H7208" s="500" t="s">
        <v>13190</v>
      </c>
      <c r="I7208" s="500" t="s">
        <v>688</v>
      </c>
      <c r="J7208" s="500" t="s">
        <v>689</v>
      </c>
      <c r="K7208" s="500" t="s">
        <v>2306</v>
      </c>
      <c r="L7208" s="500" t="s">
        <v>27724</v>
      </c>
      <c r="M7208" s="500" t="s">
        <v>2307</v>
      </c>
      <c r="N7208" s="500" t="s">
        <v>20415</v>
      </c>
    </row>
    <row r="7209" spans="1:14">
      <c r="A7209" s="500" t="s">
        <v>686</v>
      </c>
      <c r="B7209" s="500" t="s">
        <v>2858</v>
      </c>
      <c r="C7209" s="500" t="s">
        <v>2888</v>
      </c>
      <c r="D7209" s="500" t="s">
        <v>2889</v>
      </c>
      <c r="E7209" s="500" t="s">
        <v>11099</v>
      </c>
      <c r="F7209" s="500" t="s">
        <v>580</v>
      </c>
      <c r="G7209" s="500" t="s">
        <v>20416</v>
      </c>
      <c r="H7209" s="500" t="s">
        <v>13190</v>
      </c>
      <c r="I7209" s="500" t="s">
        <v>688</v>
      </c>
      <c r="J7209" s="500" t="s">
        <v>689</v>
      </c>
      <c r="K7209" s="500" t="s">
        <v>2306</v>
      </c>
      <c r="L7209" s="500" t="s">
        <v>27724</v>
      </c>
      <c r="M7209" s="500" t="s">
        <v>2307</v>
      </c>
      <c r="N7209" s="500" t="s">
        <v>20417</v>
      </c>
    </row>
  </sheetData>
  <phoneticPr fontId="9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7209"/>
  <sheetViews>
    <sheetView topLeftCell="A2279" workbookViewId="0">
      <selection activeCell="W2314" sqref="W2314"/>
    </sheetView>
  </sheetViews>
  <sheetFormatPr defaultRowHeight="14.4"/>
  <cols>
    <col min="1" max="1" width="15.6640625" bestFit="1" customWidth="1"/>
    <col min="2" max="2" width="9.109375" style="1"/>
    <col min="3" max="3" width="10.44140625" customWidth="1"/>
    <col min="5" max="5" width="48.33203125" bestFit="1" customWidth="1"/>
    <col min="6" max="6" width="15.5546875" bestFit="1" customWidth="1"/>
    <col min="7" max="7" width="19" style="146" customWidth="1"/>
  </cols>
  <sheetData>
    <row r="1" spans="1:10">
      <c r="A1" t="s">
        <v>614</v>
      </c>
      <c r="B1" s="1" t="s">
        <v>615</v>
      </c>
      <c r="C1" t="s">
        <v>616</v>
      </c>
      <c r="D1" t="s">
        <v>224</v>
      </c>
      <c r="E1" t="s">
        <v>652</v>
      </c>
      <c r="F1" t="s">
        <v>20443</v>
      </c>
      <c r="G1" s="146" t="s">
        <v>20444</v>
      </c>
      <c r="J1" s="684"/>
    </row>
    <row r="2" spans="1:10">
      <c r="A2" s="500" t="s">
        <v>735</v>
      </c>
      <c r="B2" s="1">
        <f>IFERROR(INDEX(Preturi!H$2:H$8000, MATCH(A2, Preturi!G$2:G$8000, 0)), "")*G2</f>
        <v>4.96</v>
      </c>
      <c r="C2" t="s">
        <v>688</v>
      </c>
      <c r="D2" t="s">
        <v>223</v>
      </c>
      <c r="E2" t="s">
        <v>4184</v>
      </c>
      <c r="F2" t="s">
        <v>20421</v>
      </c>
      <c r="G2" s="146">
        <f t="shared" ref="G2:G65" si="0">1+Adaosuri3</f>
        <v>1</v>
      </c>
    </row>
    <row r="3" spans="1:10">
      <c r="A3" t="s">
        <v>736</v>
      </c>
      <c r="B3" s="1">
        <f>IFERROR(INDEX(Preturi!H$2:H$8000, MATCH(A3, Preturi!G$2:G$8000, 0)), "")*G3</f>
        <v>5.03</v>
      </c>
      <c r="C3" t="s">
        <v>688</v>
      </c>
      <c r="D3" t="s">
        <v>223</v>
      </c>
      <c r="E3" t="s">
        <v>4185</v>
      </c>
      <c r="F3" t="s">
        <v>20421</v>
      </c>
      <c r="G3" s="146">
        <f t="shared" si="0"/>
        <v>1</v>
      </c>
    </row>
    <row r="4" spans="1:10">
      <c r="A4" t="s">
        <v>737</v>
      </c>
      <c r="B4" s="1">
        <f>IFERROR(INDEX(Preturi!H$2:H$8000, MATCH(A4, Preturi!G$2:G$8000, 0)), "")*G4</f>
        <v>2.95</v>
      </c>
      <c r="C4" t="s">
        <v>688</v>
      </c>
      <c r="D4" t="s">
        <v>223</v>
      </c>
      <c r="E4" t="s">
        <v>4186</v>
      </c>
      <c r="F4" t="s">
        <v>20421</v>
      </c>
      <c r="G4" s="146">
        <f t="shared" si="0"/>
        <v>1</v>
      </c>
    </row>
    <row r="5" spans="1:10">
      <c r="A5" t="s">
        <v>738</v>
      </c>
      <c r="B5" s="1">
        <f>IFERROR(INDEX(Preturi!H$2:H$8000, MATCH(A5, Preturi!G$2:G$8000, 0)), "")*G5</f>
        <v>3.44</v>
      </c>
      <c r="C5" t="s">
        <v>688</v>
      </c>
      <c r="D5" t="s">
        <v>223</v>
      </c>
      <c r="E5" t="s">
        <v>4187</v>
      </c>
      <c r="F5" t="s">
        <v>20421</v>
      </c>
      <c r="G5" s="146">
        <f t="shared" si="0"/>
        <v>1</v>
      </c>
    </row>
    <row r="6" spans="1:10">
      <c r="A6" t="s">
        <v>739</v>
      </c>
      <c r="B6" s="1">
        <f>IFERROR(INDEX(Preturi!H$2:H$8000, MATCH(A6, Preturi!G$2:G$8000, 0)), "")*G6</f>
        <v>3.68</v>
      </c>
      <c r="C6" t="s">
        <v>688</v>
      </c>
      <c r="D6" t="s">
        <v>223</v>
      </c>
      <c r="E6" t="s">
        <v>4188</v>
      </c>
      <c r="F6" t="s">
        <v>20421</v>
      </c>
      <c r="G6" s="146">
        <f t="shared" si="0"/>
        <v>1</v>
      </c>
    </row>
    <row r="7" spans="1:10">
      <c r="A7" t="s">
        <v>3991</v>
      </c>
      <c r="B7" s="1">
        <f>IFERROR(INDEX(Preturi!H$2:H$8000, MATCH(A7, Preturi!G$2:G$8000, 0)), "")*G7</f>
        <v>4.18</v>
      </c>
      <c r="C7" t="s">
        <v>688</v>
      </c>
      <c r="D7" t="s">
        <v>223</v>
      </c>
      <c r="E7" t="s">
        <v>4189</v>
      </c>
      <c r="F7" t="s">
        <v>20421</v>
      </c>
      <c r="G7" s="146">
        <f t="shared" si="0"/>
        <v>1</v>
      </c>
    </row>
    <row r="8" spans="1:10">
      <c r="A8" t="s">
        <v>2437</v>
      </c>
      <c r="B8" s="1">
        <f>IFERROR(INDEX(Preturi!H$2:H$8000, MATCH(A8, Preturi!G$2:G$8000, 0)), "")*G8</f>
        <v>5.3</v>
      </c>
      <c r="C8" t="s">
        <v>688</v>
      </c>
      <c r="D8" t="s">
        <v>223</v>
      </c>
      <c r="E8" t="s">
        <v>4190</v>
      </c>
      <c r="F8" t="s">
        <v>20421</v>
      </c>
      <c r="G8" s="146">
        <f t="shared" si="0"/>
        <v>1</v>
      </c>
    </row>
    <row r="9" spans="1:10">
      <c r="A9" t="s">
        <v>3016</v>
      </c>
      <c r="B9" s="1">
        <f>IFERROR(INDEX(Preturi!H$2:H$8000, MATCH(A9, Preturi!G$2:G$8000, 0)), "")*G9</f>
        <v>3.22</v>
      </c>
      <c r="C9" t="s">
        <v>688</v>
      </c>
      <c r="D9" t="s">
        <v>223</v>
      </c>
      <c r="E9" t="s">
        <v>4191</v>
      </c>
      <c r="F9" t="s">
        <v>20421</v>
      </c>
      <c r="G9" s="146">
        <f t="shared" si="0"/>
        <v>1</v>
      </c>
    </row>
    <row r="10" spans="1:10">
      <c r="A10" t="s">
        <v>740</v>
      </c>
      <c r="B10" s="1">
        <f>IFERROR(INDEX(Preturi!H$2:H$8000, MATCH(A10, Preturi!G$2:G$8000, 0)), "")*G10</f>
        <v>3.67</v>
      </c>
      <c r="C10" t="s">
        <v>688</v>
      </c>
      <c r="D10" t="s">
        <v>223</v>
      </c>
      <c r="E10" t="s">
        <v>4192</v>
      </c>
      <c r="F10" t="s">
        <v>20421</v>
      </c>
      <c r="G10" s="146">
        <f t="shared" si="0"/>
        <v>1</v>
      </c>
    </row>
    <row r="11" spans="1:10">
      <c r="A11" t="s">
        <v>741</v>
      </c>
      <c r="B11" s="1">
        <f>IFERROR(INDEX(Preturi!H$2:H$8000, MATCH(A11, Preturi!G$2:G$8000, 0)), "")*G11</f>
        <v>3.83</v>
      </c>
      <c r="C11" t="s">
        <v>688</v>
      </c>
      <c r="D11" t="s">
        <v>223</v>
      </c>
      <c r="E11" t="s">
        <v>4193</v>
      </c>
      <c r="F11" t="s">
        <v>20421</v>
      </c>
      <c r="G11" s="146">
        <f t="shared" si="0"/>
        <v>1</v>
      </c>
    </row>
    <row r="12" spans="1:10">
      <c r="A12" t="s">
        <v>742</v>
      </c>
      <c r="B12" s="1">
        <f>IFERROR(INDEX(Preturi!H$2:H$8000, MATCH(A12, Preturi!G$2:G$8000, 0)), "")*G12</f>
        <v>4.34</v>
      </c>
      <c r="C12" t="s">
        <v>688</v>
      </c>
      <c r="D12" t="s">
        <v>223</v>
      </c>
      <c r="E12" t="s">
        <v>4194</v>
      </c>
      <c r="F12" t="s">
        <v>20421</v>
      </c>
      <c r="G12" s="146">
        <f t="shared" si="0"/>
        <v>1</v>
      </c>
    </row>
    <row r="13" spans="1:10">
      <c r="A13" t="s">
        <v>2438</v>
      </c>
      <c r="B13" s="1">
        <f>IFERROR(INDEX(Preturi!H$2:H$8000, MATCH(A13, Preturi!G$2:G$8000, 0)), "")*G13</f>
        <v>4.97</v>
      </c>
      <c r="C13" t="s">
        <v>688</v>
      </c>
      <c r="D13" t="s">
        <v>223</v>
      </c>
      <c r="E13" t="s">
        <v>4195</v>
      </c>
      <c r="F13" t="s">
        <v>20421</v>
      </c>
      <c r="G13" s="146">
        <f t="shared" si="0"/>
        <v>1</v>
      </c>
    </row>
    <row r="14" spans="1:10">
      <c r="A14" t="s">
        <v>7339</v>
      </c>
      <c r="B14" s="1">
        <f>IFERROR(INDEX(Preturi!H$2:H$8000, MATCH(A14, Preturi!G$2:G$8000, 0)), "")*G14</f>
        <v>5.03</v>
      </c>
      <c r="C14" t="s">
        <v>688</v>
      </c>
      <c r="D14" t="s">
        <v>223</v>
      </c>
      <c r="E14" t="s">
        <v>7340</v>
      </c>
      <c r="F14" t="s">
        <v>20421</v>
      </c>
      <c r="G14" s="146">
        <f t="shared" si="0"/>
        <v>1</v>
      </c>
    </row>
    <row r="15" spans="1:10">
      <c r="A15" t="s">
        <v>743</v>
      </c>
      <c r="B15" s="1">
        <f>IFERROR(INDEX(Preturi!H$2:H$8000, MATCH(A15, Preturi!G$2:G$8000, 0)), "")*G15</f>
        <v>2.42</v>
      </c>
      <c r="C15" t="s">
        <v>688</v>
      </c>
      <c r="D15" t="s">
        <v>223</v>
      </c>
      <c r="E15" t="s">
        <v>4196</v>
      </c>
      <c r="F15" t="s">
        <v>20421</v>
      </c>
      <c r="G15" s="146">
        <f t="shared" si="0"/>
        <v>1</v>
      </c>
    </row>
    <row r="16" spans="1:10">
      <c r="A16" t="s">
        <v>744</v>
      </c>
      <c r="B16" s="1">
        <f>IFERROR(INDEX(Preturi!H$2:H$8000, MATCH(A16, Preturi!G$2:G$8000, 0)), "")*G16</f>
        <v>2.4700000000000002</v>
      </c>
      <c r="C16" t="s">
        <v>688</v>
      </c>
      <c r="D16" t="s">
        <v>223</v>
      </c>
      <c r="E16" t="s">
        <v>4197</v>
      </c>
      <c r="F16" t="s">
        <v>20421</v>
      </c>
      <c r="G16" s="146">
        <f t="shared" si="0"/>
        <v>1</v>
      </c>
    </row>
    <row r="17" spans="1:7">
      <c r="A17" t="s">
        <v>745</v>
      </c>
      <c r="B17" s="1">
        <f>IFERROR(INDEX(Preturi!H$2:H$8000, MATCH(A17, Preturi!G$2:G$8000, 0)), "")*G17</f>
        <v>3.09</v>
      </c>
      <c r="C17" t="s">
        <v>688</v>
      </c>
      <c r="D17" t="s">
        <v>223</v>
      </c>
      <c r="E17" t="s">
        <v>4198</v>
      </c>
      <c r="F17" t="s">
        <v>20421</v>
      </c>
      <c r="G17" s="146">
        <f t="shared" si="0"/>
        <v>1</v>
      </c>
    </row>
    <row r="18" spans="1:7">
      <c r="A18" t="s">
        <v>746</v>
      </c>
      <c r="B18" s="1">
        <f>IFERROR(INDEX(Preturi!H$2:H$8000, MATCH(A18, Preturi!G$2:G$8000, 0)), "")*G18</f>
        <v>3.37</v>
      </c>
      <c r="C18" t="s">
        <v>688</v>
      </c>
      <c r="D18" t="s">
        <v>223</v>
      </c>
      <c r="E18" t="s">
        <v>4199</v>
      </c>
      <c r="F18" t="s">
        <v>20421</v>
      </c>
      <c r="G18" s="146">
        <f t="shared" si="0"/>
        <v>1</v>
      </c>
    </row>
    <row r="19" spans="1:7">
      <c r="A19" t="s">
        <v>747</v>
      </c>
      <c r="B19" s="1">
        <f>IFERROR(INDEX(Preturi!H$2:H$8000, MATCH(A19, Preturi!G$2:G$8000, 0)), "")*G19</f>
        <v>4.1500000000000004</v>
      </c>
      <c r="C19" t="s">
        <v>688</v>
      </c>
      <c r="D19" t="s">
        <v>223</v>
      </c>
      <c r="E19" t="s">
        <v>4200</v>
      </c>
      <c r="F19" t="s">
        <v>20421</v>
      </c>
      <c r="G19" s="146">
        <f t="shared" si="0"/>
        <v>1</v>
      </c>
    </row>
    <row r="20" spans="1:7">
      <c r="A20" t="s">
        <v>748</v>
      </c>
      <c r="B20" s="1">
        <f>IFERROR(INDEX(Preturi!H$2:H$8000, MATCH(A20, Preturi!G$2:G$8000, 0)), "")*G20</f>
        <v>4.87</v>
      </c>
      <c r="C20" t="s">
        <v>688</v>
      </c>
      <c r="D20" t="s">
        <v>223</v>
      </c>
      <c r="E20" t="s">
        <v>4201</v>
      </c>
      <c r="F20" t="s">
        <v>20421</v>
      </c>
      <c r="G20" s="146">
        <f t="shared" si="0"/>
        <v>1</v>
      </c>
    </row>
    <row r="21" spans="1:7">
      <c r="A21" t="s">
        <v>749</v>
      </c>
      <c r="B21" s="1">
        <f>IFERROR(INDEX(Preturi!H$2:H$8000, MATCH(A21, Preturi!G$2:G$8000, 0)), "")*G21</f>
        <v>6.2</v>
      </c>
      <c r="C21" t="s">
        <v>688</v>
      </c>
      <c r="D21" t="s">
        <v>223</v>
      </c>
      <c r="E21" t="s">
        <v>4202</v>
      </c>
      <c r="F21" t="s">
        <v>20421</v>
      </c>
      <c r="G21" s="146">
        <f t="shared" si="0"/>
        <v>1</v>
      </c>
    </row>
    <row r="22" spans="1:7">
      <c r="A22" t="s">
        <v>750</v>
      </c>
      <c r="B22" s="1">
        <f>IFERROR(INDEX(Preturi!H$2:H$8000, MATCH(A22, Preturi!G$2:G$8000, 0)), "")*G22</f>
        <v>6.29</v>
      </c>
      <c r="C22" t="s">
        <v>688</v>
      </c>
      <c r="D22" t="s">
        <v>223</v>
      </c>
      <c r="E22" t="s">
        <v>4203</v>
      </c>
      <c r="F22" t="s">
        <v>20421</v>
      </c>
      <c r="G22" s="146">
        <f t="shared" si="0"/>
        <v>1</v>
      </c>
    </row>
    <row r="23" spans="1:7">
      <c r="A23" t="s">
        <v>687</v>
      </c>
      <c r="B23" s="1">
        <f>IFERROR(INDEX(Preturi!H$2:H$8000, MATCH(A23, Preturi!G$2:G$8000, 0)), "")*G23</f>
        <v>3.68</v>
      </c>
      <c r="C23" t="s">
        <v>688</v>
      </c>
      <c r="D23" t="s">
        <v>223</v>
      </c>
      <c r="E23" t="s">
        <v>4204</v>
      </c>
      <c r="F23" t="s">
        <v>20421</v>
      </c>
      <c r="G23" s="146">
        <f t="shared" si="0"/>
        <v>1</v>
      </c>
    </row>
    <row r="24" spans="1:7">
      <c r="A24" t="s">
        <v>690</v>
      </c>
      <c r="B24" s="1">
        <f>IFERROR(INDEX(Preturi!H$2:H$8000, MATCH(A24, Preturi!G$2:G$8000, 0)), "")*G24</f>
        <v>4.3</v>
      </c>
      <c r="C24" t="s">
        <v>688</v>
      </c>
      <c r="D24" t="s">
        <v>223</v>
      </c>
      <c r="E24" t="s">
        <v>4205</v>
      </c>
      <c r="F24" t="s">
        <v>20421</v>
      </c>
      <c r="G24" s="146">
        <f t="shared" si="0"/>
        <v>1</v>
      </c>
    </row>
    <row r="25" spans="1:7">
      <c r="A25" t="s">
        <v>691</v>
      </c>
      <c r="B25" s="1">
        <f>IFERROR(INDEX(Preturi!H$2:H$8000, MATCH(A25, Preturi!G$2:G$8000, 0)), "")*G25</f>
        <v>4.6100000000000003</v>
      </c>
      <c r="C25" t="s">
        <v>688</v>
      </c>
      <c r="D25" t="s">
        <v>223</v>
      </c>
      <c r="E25" t="s">
        <v>4206</v>
      </c>
      <c r="F25" t="s">
        <v>20421</v>
      </c>
      <c r="G25" s="146">
        <f t="shared" si="0"/>
        <v>1</v>
      </c>
    </row>
    <row r="26" spans="1:7">
      <c r="A26" t="s">
        <v>3992</v>
      </c>
      <c r="B26" s="1">
        <f>IFERROR(INDEX(Preturi!H$2:H$8000, MATCH(A26, Preturi!G$2:G$8000, 0)), "")*G26</f>
        <v>5.22</v>
      </c>
      <c r="C26" t="s">
        <v>688</v>
      </c>
      <c r="D26" t="s">
        <v>223</v>
      </c>
      <c r="E26" t="s">
        <v>4207</v>
      </c>
      <c r="F26" t="s">
        <v>20421</v>
      </c>
      <c r="G26" s="146">
        <f t="shared" si="0"/>
        <v>1</v>
      </c>
    </row>
    <row r="27" spans="1:7">
      <c r="A27" t="s">
        <v>2439</v>
      </c>
      <c r="B27" s="1">
        <f>IFERROR(INDEX(Preturi!H$2:H$8000, MATCH(A27, Preturi!G$2:G$8000, 0)), "")*G27</f>
        <v>6.63</v>
      </c>
      <c r="C27" t="s">
        <v>688</v>
      </c>
      <c r="D27" t="s">
        <v>223</v>
      </c>
      <c r="E27" t="s">
        <v>4208</v>
      </c>
      <c r="F27" t="s">
        <v>20421</v>
      </c>
      <c r="G27" s="146">
        <f t="shared" si="0"/>
        <v>1</v>
      </c>
    </row>
    <row r="28" spans="1:7">
      <c r="A28" t="s">
        <v>3017</v>
      </c>
      <c r="B28" s="1">
        <f>IFERROR(INDEX(Preturi!H$2:H$8000, MATCH(A28, Preturi!G$2:G$8000, 0)), "")*G28</f>
        <v>4.0199999999999996</v>
      </c>
      <c r="C28" t="s">
        <v>688</v>
      </c>
      <c r="D28" t="s">
        <v>223</v>
      </c>
      <c r="E28" t="s">
        <v>4209</v>
      </c>
      <c r="F28" t="s">
        <v>20421</v>
      </c>
      <c r="G28" s="146">
        <f t="shared" si="0"/>
        <v>1</v>
      </c>
    </row>
    <row r="29" spans="1:7">
      <c r="A29" t="s">
        <v>751</v>
      </c>
      <c r="B29" s="1">
        <f>IFERROR(INDEX(Preturi!H$2:H$8000, MATCH(A29, Preturi!G$2:G$8000, 0)), "")*G29</f>
        <v>4.59</v>
      </c>
      <c r="C29" t="s">
        <v>688</v>
      </c>
      <c r="D29" t="s">
        <v>223</v>
      </c>
      <c r="E29" t="s">
        <v>4210</v>
      </c>
      <c r="F29" t="s">
        <v>20421</v>
      </c>
      <c r="G29" s="146">
        <f t="shared" si="0"/>
        <v>1</v>
      </c>
    </row>
    <row r="30" spans="1:7">
      <c r="A30" t="s">
        <v>752</v>
      </c>
      <c r="B30" s="1">
        <f>IFERROR(INDEX(Preturi!H$2:H$8000, MATCH(A30, Preturi!G$2:G$8000, 0)), "")*G30</f>
        <v>4.79</v>
      </c>
      <c r="C30" t="s">
        <v>688</v>
      </c>
      <c r="D30" t="s">
        <v>223</v>
      </c>
      <c r="E30" t="s">
        <v>4211</v>
      </c>
      <c r="F30" t="s">
        <v>20421</v>
      </c>
      <c r="G30" s="146">
        <f t="shared" si="0"/>
        <v>1</v>
      </c>
    </row>
    <row r="31" spans="1:7">
      <c r="A31" t="s">
        <v>753</v>
      </c>
      <c r="B31" s="1">
        <f>IFERROR(INDEX(Preturi!H$2:H$8000, MATCH(A31, Preturi!G$2:G$8000, 0)), "")*G31</f>
        <v>5.43</v>
      </c>
      <c r="C31" t="s">
        <v>688</v>
      </c>
      <c r="D31" t="s">
        <v>223</v>
      </c>
      <c r="E31" t="s">
        <v>4212</v>
      </c>
      <c r="F31" t="s">
        <v>20421</v>
      </c>
      <c r="G31" s="146">
        <f t="shared" si="0"/>
        <v>1</v>
      </c>
    </row>
    <row r="32" spans="1:7">
      <c r="A32" t="s">
        <v>2440</v>
      </c>
      <c r="B32" s="1">
        <f>IFERROR(INDEX(Preturi!H$2:H$8000, MATCH(A32, Preturi!G$2:G$8000, 0)), "")*G32</f>
        <v>6.21</v>
      </c>
      <c r="C32" t="s">
        <v>688</v>
      </c>
      <c r="D32" t="s">
        <v>223</v>
      </c>
      <c r="E32" t="s">
        <v>4213</v>
      </c>
      <c r="F32" t="s">
        <v>20421</v>
      </c>
      <c r="G32" s="146">
        <f t="shared" si="0"/>
        <v>1</v>
      </c>
    </row>
    <row r="33" spans="1:7">
      <c r="A33" t="s">
        <v>7341</v>
      </c>
      <c r="B33" s="1">
        <f>IFERROR(INDEX(Preturi!H$2:H$8000, MATCH(A33, Preturi!G$2:G$8000, 0)), "")*G33</f>
        <v>6.29</v>
      </c>
      <c r="C33" t="s">
        <v>688</v>
      </c>
      <c r="D33" t="s">
        <v>223</v>
      </c>
      <c r="E33" t="s">
        <v>7342</v>
      </c>
      <c r="F33" t="s">
        <v>20421</v>
      </c>
      <c r="G33" s="146">
        <f t="shared" si="0"/>
        <v>1</v>
      </c>
    </row>
    <row r="34" spans="1:7">
      <c r="A34" t="s">
        <v>754</v>
      </c>
      <c r="B34" s="1">
        <f>IFERROR(INDEX(Preturi!H$2:H$8000, MATCH(A34, Preturi!G$2:G$8000, 0)), "")*G34</f>
        <v>3.02</v>
      </c>
      <c r="C34" t="s">
        <v>688</v>
      </c>
      <c r="D34" t="s">
        <v>223</v>
      </c>
      <c r="E34" t="s">
        <v>4214</v>
      </c>
      <c r="F34" t="s">
        <v>20421</v>
      </c>
      <c r="G34" s="146">
        <f t="shared" si="0"/>
        <v>1</v>
      </c>
    </row>
    <row r="35" spans="1:7">
      <c r="A35" t="s">
        <v>755</v>
      </c>
      <c r="B35" s="1">
        <f>IFERROR(INDEX(Preturi!H$2:H$8000, MATCH(A35, Preturi!G$2:G$8000, 0)), "")*G35</f>
        <v>3.09</v>
      </c>
      <c r="C35" t="s">
        <v>688</v>
      </c>
      <c r="D35" t="s">
        <v>223</v>
      </c>
      <c r="E35" t="s">
        <v>4215</v>
      </c>
      <c r="F35" t="s">
        <v>20421</v>
      </c>
      <c r="G35" s="146">
        <f t="shared" si="0"/>
        <v>1</v>
      </c>
    </row>
    <row r="36" spans="1:7">
      <c r="A36" t="s">
        <v>756</v>
      </c>
      <c r="B36" s="1">
        <f>IFERROR(INDEX(Preturi!H$2:H$8000, MATCH(A36, Preturi!G$2:G$8000, 0)), "")*G36</f>
        <v>3.86</v>
      </c>
      <c r="C36" t="s">
        <v>688</v>
      </c>
      <c r="D36" t="s">
        <v>223</v>
      </c>
      <c r="E36" t="s">
        <v>4216</v>
      </c>
      <c r="F36" t="s">
        <v>20421</v>
      </c>
      <c r="G36" s="146">
        <f t="shared" si="0"/>
        <v>1</v>
      </c>
    </row>
    <row r="37" spans="1:7">
      <c r="A37" t="s">
        <v>757</v>
      </c>
      <c r="B37" s="1">
        <f>IFERROR(INDEX(Preturi!H$2:H$8000, MATCH(A37, Preturi!G$2:G$8000, 0)), "")*G37</f>
        <v>4.22</v>
      </c>
      <c r="C37" t="s">
        <v>688</v>
      </c>
      <c r="D37" t="s">
        <v>223</v>
      </c>
      <c r="E37" t="s">
        <v>4217</v>
      </c>
      <c r="F37" t="s">
        <v>20421</v>
      </c>
      <c r="G37" s="146">
        <f t="shared" si="0"/>
        <v>1</v>
      </c>
    </row>
    <row r="38" spans="1:7">
      <c r="A38" t="s">
        <v>758</v>
      </c>
      <c r="B38" s="1">
        <f>IFERROR(INDEX(Preturi!H$2:H$8000, MATCH(A38, Preturi!G$2:G$8000, 0)), "")*G38</f>
        <v>5.19</v>
      </c>
      <c r="C38" t="s">
        <v>688</v>
      </c>
      <c r="D38" t="s">
        <v>223</v>
      </c>
      <c r="E38" t="s">
        <v>4218</v>
      </c>
      <c r="F38" t="s">
        <v>20421</v>
      </c>
      <c r="G38" s="146">
        <f t="shared" si="0"/>
        <v>1</v>
      </c>
    </row>
    <row r="39" spans="1:7">
      <c r="A39" t="s">
        <v>759</v>
      </c>
      <c r="B39" s="1">
        <f>IFERROR(INDEX(Preturi!H$2:H$8000, MATCH(A39, Preturi!G$2:G$8000, 0)), "")*G39</f>
        <v>6.09</v>
      </c>
      <c r="C39" t="s">
        <v>688</v>
      </c>
      <c r="D39" t="s">
        <v>223</v>
      </c>
      <c r="E39" t="s">
        <v>4219</v>
      </c>
      <c r="F39" t="s">
        <v>20421</v>
      </c>
      <c r="G39" s="146">
        <f t="shared" si="0"/>
        <v>1</v>
      </c>
    </row>
    <row r="40" spans="1:7">
      <c r="A40" t="s">
        <v>760</v>
      </c>
      <c r="B40" s="1">
        <f>IFERROR(INDEX(Preturi!H$2:H$8000, MATCH(A40, Preturi!G$2:G$8000, 0)), "")*G40</f>
        <v>8.27</v>
      </c>
      <c r="C40" t="s">
        <v>688</v>
      </c>
      <c r="D40" t="s">
        <v>223</v>
      </c>
      <c r="E40" t="s">
        <v>4220</v>
      </c>
      <c r="F40" t="s">
        <v>20421</v>
      </c>
      <c r="G40" s="146">
        <f t="shared" si="0"/>
        <v>1</v>
      </c>
    </row>
    <row r="41" spans="1:7">
      <c r="A41" t="s">
        <v>761</v>
      </c>
      <c r="B41" s="1">
        <f>IFERROR(INDEX(Preturi!H$2:H$8000, MATCH(A41, Preturi!G$2:G$8000, 0)), "")*G41</f>
        <v>8.3800000000000008</v>
      </c>
      <c r="C41" t="s">
        <v>688</v>
      </c>
      <c r="D41" t="s">
        <v>223</v>
      </c>
      <c r="E41" t="s">
        <v>4221</v>
      </c>
      <c r="F41" t="s">
        <v>20421</v>
      </c>
      <c r="G41" s="146">
        <f t="shared" si="0"/>
        <v>1</v>
      </c>
    </row>
    <row r="42" spans="1:7">
      <c r="A42" t="s">
        <v>762</v>
      </c>
      <c r="B42" s="1">
        <f>IFERROR(INDEX(Preturi!H$2:H$8000, MATCH(A42, Preturi!G$2:G$8000, 0)), "")*G42</f>
        <v>4.91</v>
      </c>
      <c r="C42" t="s">
        <v>688</v>
      </c>
      <c r="D42" t="s">
        <v>223</v>
      </c>
      <c r="E42" t="s">
        <v>4222</v>
      </c>
      <c r="F42" t="s">
        <v>20421</v>
      </c>
      <c r="G42" s="146">
        <f t="shared" si="0"/>
        <v>1</v>
      </c>
    </row>
    <row r="43" spans="1:7">
      <c r="A43" t="s">
        <v>763</v>
      </c>
      <c r="B43" s="1">
        <f>IFERROR(INDEX(Preturi!H$2:H$8000, MATCH(A43, Preturi!G$2:G$8000, 0)), "")*G43</f>
        <v>5.73</v>
      </c>
      <c r="C43" t="s">
        <v>688</v>
      </c>
      <c r="D43" t="s">
        <v>223</v>
      </c>
      <c r="E43" t="s">
        <v>4223</v>
      </c>
      <c r="F43" t="s">
        <v>20421</v>
      </c>
      <c r="G43" s="146">
        <f t="shared" si="0"/>
        <v>1</v>
      </c>
    </row>
    <row r="44" spans="1:7">
      <c r="A44" t="s">
        <v>764</v>
      </c>
      <c r="B44" s="1">
        <f>IFERROR(INDEX(Preturi!H$2:H$8000, MATCH(A44, Preturi!G$2:G$8000, 0)), "")*G44</f>
        <v>6.14</v>
      </c>
      <c r="C44" t="s">
        <v>688</v>
      </c>
      <c r="D44" t="s">
        <v>223</v>
      </c>
      <c r="E44" t="s">
        <v>4224</v>
      </c>
      <c r="F44" t="s">
        <v>20421</v>
      </c>
      <c r="G44" s="146">
        <f t="shared" si="0"/>
        <v>1</v>
      </c>
    </row>
    <row r="45" spans="1:7">
      <c r="A45" t="s">
        <v>3993</v>
      </c>
      <c r="B45" s="1">
        <f>IFERROR(INDEX(Preturi!H$2:H$8000, MATCH(A45, Preturi!G$2:G$8000, 0)), "")*G45</f>
        <v>6.96</v>
      </c>
      <c r="C45" t="s">
        <v>688</v>
      </c>
      <c r="D45" t="s">
        <v>223</v>
      </c>
      <c r="E45" t="s">
        <v>4225</v>
      </c>
      <c r="F45" t="s">
        <v>20421</v>
      </c>
      <c r="G45" s="146">
        <f t="shared" si="0"/>
        <v>1</v>
      </c>
    </row>
    <row r="46" spans="1:7">
      <c r="A46" t="s">
        <v>2441</v>
      </c>
      <c r="B46" s="1">
        <f>IFERROR(INDEX(Preturi!H$2:H$8000, MATCH(A46, Preturi!G$2:G$8000, 0)), "")*G46</f>
        <v>8.84</v>
      </c>
      <c r="C46" t="s">
        <v>688</v>
      </c>
      <c r="D46" t="s">
        <v>223</v>
      </c>
      <c r="E46" t="s">
        <v>4226</v>
      </c>
      <c r="F46" t="s">
        <v>20421</v>
      </c>
      <c r="G46" s="146">
        <f t="shared" si="0"/>
        <v>1</v>
      </c>
    </row>
    <row r="47" spans="1:7">
      <c r="A47" t="s">
        <v>3018</v>
      </c>
      <c r="B47" s="1">
        <f>IFERROR(INDEX(Preturi!H$2:H$8000, MATCH(A47, Preturi!G$2:G$8000, 0)), "")*G47</f>
        <v>5.36</v>
      </c>
      <c r="C47" t="s">
        <v>688</v>
      </c>
      <c r="D47" t="s">
        <v>223</v>
      </c>
      <c r="E47" t="s">
        <v>4227</v>
      </c>
      <c r="F47" t="s">
        <v>20421</v>
      </c>
      <c r="G47" s="146">
        <f t="shared" si="0"/>
        <v>1</v>
      </c>
    </row>
    <row r="48" spans="1:7">
      <c r="A48" t="s">
        <v>765</v>
      </c>
      <c r="B48" s="1">
        <f>IFERROR(INDEX(Preturi!H$2:H$8000, MATCH(A48, Preturi!G$2:G$8000, 0)), "")*G48</f>
        <v>6.12</v>
      </c>
      <c r="C48" t="s">
        <v>688</v>
      </c>
      <c r="D48" t="s">
        <v>223</v>
      </c>
      <c r="E48" t="s">
        <v>4228</v>
      </c>
      <c r="F48" t="s">
        <v>20421</v>
      </c>
      <c r="G48" s="146">
        <f t="shared" si="0"/>
        <v>1</v>
      </c>
    </row>
    <row r="49" spans="1:7">
      <c r="A49" t="s">
        <v>766</v>
      </c>
      <c r="B49" s="1">
        <f>IFERROR(INDEX(Preturi!H$2:H$8000, MATCH(A49, Preturi!G$2:G$8000, 0)), "")*G49</f>
        <v>6.39</v>
      </c>
      <c r="C49" t="s">
        <v>688</v>
      </c>
      <c r="D49" t="s">
        <v>223</v>
      </c>
      <c r="E49" t="s">
        <v>4229</v>
      </c>
      <c r="F49" t="s">
        <v>20421</v>
      </c>
      <c r="G49" s="146">
        <f t="shared" si="0"/>
        <v>1</v>
      </c>
    </row>
    <row r="50" spans="1:7">
      <c r="A50" t="s">
        <v>767</v>
      </c>
      <c r="B50" s="1">
        <f>IFERROR(INDEX(Preturi!H$2:H$8000, MATCH(A50, Preturi!G$2:G$8000, 0)), "")*G50</f>
        <v>7.24</v>
      </c>
      <c r="C50" t="s">
        <v>688</v>
      </c>
      <c r="D50" t="s">
        <v>223</v>
      </c>
      <c r="E50" t="s">
        <v>4230</v>
      </c>
      <c r="F50" t="s">
        <v>20421</v>
      </c>
      <c r="G50" s="146">
        <f t="shared" si="0"/>
        <v>1</v>
      </c>
    </row>
    <row r="51" spans="1:7">
      <c r="A51" t="s">
        <v>2442</v>
      </c>
      <c r="B51" s="1">
        <f>IFERROR(INDEX(Preturi!H$2:H$8000, MATCH(A51, Preturi!G$2:G$8000, 0)), "")*G51</f>
        <v>8.2799999999999994</v>
      </c>
      <c r="C51" t="s">
        <v>688</v>
      </c>
      <c r="D51" t="s">
        <v>223</v>
      </c>
      <c r="E51" t="s">
        <v>4231</v>
      </c>
      <c r="F51" t="s">
        <v>20421</v>
      </c>
      <c r="G51" s="146">
        <f t="shared" si="0"/>
        <v>1</v>
      </c>
    </row>
    <row r="52" spans="1:7">
      <c r="A52" t="s">
        <v>7343</v>
      </c>
      <c r="B52" s="1">
        <f>IFERROR(INDEX(Preturi!H$2:H$8000, MATCH(A52, Preturi!G$2:G$8000, 0)), "")*G52</f>
        <v>8.3800000000000008</v>
      </c>
      <c r="C52" t="s">
        <v>688</v>
      </c>
      <c r="D52" t="s">
        <v>223</v>
      </c>
      <c r="E52" t="s">
        <v>7344</v>
      </c>
      <c r="F52" t="s">
        <v>20421</v>
      </c>
      <c r="G52" s="146">
        <f t="shared" si="0"/>
        <v>1</v>
      </c>
    </row>
    <row r="53" spans="1:7">
      <c r="A53" t="s">
        <v>768</v>
      </c>
      <c r="B53" s="1">
        <f>IFERROR(INDEX(Preturi!H$2:H$8000, MATCH(A53, Preturi!G$2:G$8000, 0)), "")*G53</f>
        <v>4.03</v>
      </c>
      <c r="C53" t="s">
        <v>688</v>
      </c>
      <c r="D53" t="s">
        <v>223</v>
      </c>
      <c r="E53" t="s">
        <v>4232</v>
      </c>
      <c r="F53" t="s">
        <v>20421</v>
      </c>
      <c r="G53" s="146">
        <f t="shared" si="0"/>
        <v>1</v>
      </c>
    </row>
    <row r="54" spans="1:7">
      <c r="A54" t="s">
        <v>769</v>
      </c>
      <c r="B54" s="1">
        <f>IFERROR(INDEX(Preturi!H$2:H$8000, MATCH(A54, Preturi!G$2:G$8000, 0)), "")*G54</f>
        <v>4.12</v>
      </c>
      <c r="C54" t="s">
        <v>688</v>
      </c>
      <c r="D54" t="s">
        <v>223</v>
      </c>
      <c r="E54" t="s">
        <v>4233</v>
      </c>
      <c r="F54" t="s">
        <v>20421</v>
      </c>
      <c r="G54" s="146">
        <f t="shared" si="0"/>
        <v>1</v>
      </c>
    </row>
    <row r="55" spans="1:7">
      <c r="A55" t="s">
        <v>770</v>
      </c>
      <c r="B55" s="1">
        <f>IFERROR(INDEX(Preturi!H$2:H$8000, MATCH(A55, Preturi!G$2:G$8000, 0)), "")*G55</f>
        <v>5.15</v>
      </c>
      <c r="C55" t="s">
        <v>688</v>
      </c>
      <c r="D55" t="s">
        <v>223</v>
      </c>
      <c r="E55" t="s">
        <v>4234</v>
      </c>
      <c r="F55" t="s">
        <v>20421</v>
      </c>
      <c r="G55" s="146">
        <f t="shared" si="0"/>
        <v>1</v>
      </c>
    </row>
    <row r="56" spans="1:7">
      <c r="A56" t="s">
        <v>771</v>
      </c>
      <c r="B56" s="1">
        <f>IFERROR(INDEX(Preturi!H$2:H$8000, MATCH(A56, Preturi!G$2:G$8000, 0)), "")*G56</f>
        <v>5.62</v>
      </c>
      <c r="C56" t="s">
        <v>688</v>
      </c>
      <c r="D56" t="s">
        <v>223</v>
      </c>
      <c r="E56" t="s">
        <v>4235</v>
      </c>
      <c r="F56" t="s">
        <v>20421</v>
      </c>
      <c r="G56" s="146">
        <f t="shared" si="0"/>
        <v>1</v>
      </c>
    </row>
    <row r="57" spans="1:7">
      <c r="A57" t="s">
        <v>772</v>
      </c>
      <c r="B57" s="1">
        <f>IFERROR(INDEX(Preturi!H$2:H$8000, MATCH(A57, Preturi!G$2:G$8000, 0)), "")*G57</f>
        <v>6.92</v>
      </c>
      <c r="C57" t="s">
        <v>688</v>
      </c>
      <c r="D57" t="s">
        <v>223</v>
      </c>
      <c r="E57" t="s">
        <v>4236</v>
      </c>
      <c r="F57" t="s">
        <v>20421</v>
      </c>
      <c r="G57" s="146">
        <f t="shared" si="0"/>
        <v>1</v>
      </c>
    </row>
    <row r="58" spans="1:7">
      <c r="A58" t="s">
        <v>773</v>
      </c>
      <c r="B58" s="1">
        <f>IFERROR(INDEX(Preturi!H$2:H$8000, MATCH(A58, Preturi!G$2:G$8000, 0)), "")*G58</f>
        <v>8.1199999999999992</v>
      </c>
      <c r="C58" t="s">
        <v>688</v>
      </c>
      <c r="D58" t="s">
        <v>223</v>
      </c>
      <c r="E58" t="s">
        <v>4237</v>
      </c>
      <c r="F58" t="s">
        <v>20421</v>
      </c>
      <c r="G58" s="146">
        <f t="shared" si="0"/>
        <v>1</v>
      </c>
    </row>
    <row r="59" spans="1:7">
      <c r="A59" t="s">
        <v>774</v>
      </c>
      <c r="B59" s="1">
        <f>IFERROR(INDEX(Preturi!H$2:H$8000, MATCH(A59, Preturi!G$2:G$8000, 0)), "")*G59</f>
        <v>3.54</v>
      </c>
      <c r="C59" t="s">
        <v>688</v>
      </c>
      <c r="D59" t="s">
        <v>223</v>
      </c>
      <c r="E59" t="s">
        <v>4238</v>
      </c>
      <c r="F59" t="s">
        <v>20421</v>
      </c>
      <c r="G59" s="146">
        <f t="shared" si="0"/>
        <v>1</v>
      </c>
    </row>
    <row r="60" spans="1:7">
      <c r="A60" t="s">
        <v>775</v>
      </c>
      <c r="B60" s="1">
        <f>IFERROR(INDEX(Preturi!H$2:H$8000, MATCH(A60, Preturi!G$2:G$8000, 0)), "")*G60</f>
        <v>3.59</v>
      </c>
      <c r="C60" t="s">
        <v>688</v>
      </c>
      <c r="D60" t="s">
        <v>223</v>
      </c>
      <c r="E60" t="s">
        <v>4239</v>
      </c>
      <c r="F60" t="s">
        <v>20421</v>
      </c>
      <c r="G60" s="146">
        <f t="shared" si="0"/>
        <v>1</v>
      </c>
    </row>
    <row r="61" spans="1:7">
      <c r="A61" t="s">
        <v>776</v>
      </c>
      <c r="B61" s="1">
        <f>IFERROR(INDEX(Preturi!H$2:H$8000, MATCH(A61, Preturi!G$2:G$8000, 0)), "")*G61</f>
        <v>2.1</v>
      </c>
      <c r="C61" t="s">
        <v>688</v>
      </c>
      <c r="D61" t="s">
        <v>223</v>
      </c>
      <c r="E61" t="s">
        <v>4240</v>
      </c>
      <c r="F61" t="s">
        <v>20421</v>
      </c>
      <c r="G61" s="146">
        <f t="shared" si="0"/>
        <v>1</v>
      </c>
    </row>
    <row r="62" spans="1:7">
      <c r="A62" t="s">
        <v>777</v>
      </c>
      <c r="B62" s="1">
        <f>IFERROR(INDEX(Preturi!H$2:H$8000, MATCH(A62, Preturi!G$2:G$8000, 0)), "")*G62</f>
        <v>2.46</v>
      </c>
      <c r="C62" t="s">
        <v>688</v>
      </c>
      <c r="D62" t="s">
        <v>223</v>
      </c>
      <c r="E62" t="s">
        <v>4241</v>
      </c>
      <c r="F62" t="s">
        <v>20421</v>
      </c>
      <c r="G62" s="146">
        <f t="shared" si="0"/>
        <v>1</v>
      </c>
    </row>
    <row r="63" spans="1:7">
      <c r="A63" t="s">
        <v>778</v>
      </c>
      <c r="B63" s="1">
        <f>IFERROR(INDEX(Preturi!H$2:H$8000, MATCH(A63, Preturi!G$2:G$8000, 0)), "")*G63</f>
        <v>2.63</v>
      </c>
      <c r="C63" t="s">
        <v>688</v>
      </c>
      <c r="D63" t="s">
        <v>223</v>
      </c>
      <c r="E63" t="s">
        <v>4242</v>
      </c>
      <c r="F63" t="s">
        <v>20421</v>
      </c>
      <c r="G63" s="146">
        <f t="shared" si="0"/>
        <v>1</v>
      </c>
    </row>
    <row r="64" spans="1:7">
      <c r="A64" t="s">
        <v>3994</v>
      </c>
      <c r="B64" s="1">
        <f>IFERROR(INDEX(Preturi!H$2:H$8000, MATCH(A64, Preturi!G$2:G$8000, 0)), "")*G64</f>
        <v>2.98</v>
      </c>
      <c r="C64" t="s">
        <v>688</v>
      </c>
      <c r="D64" t="s">
        <v>223</v>
      </c>
      <c r="E64" t="s">
        <v>4243</v>
      </c>
      <c r="F64" t="s">
        <v>20421</v>
      </c>
      <c r="G64" s="146">
        <f t="shared" si="0"/>
        <v>1</v>
      </c>
    </row>
    <row r="65" spans="1:7">
      <c r="A65" t="s">
        <v>2443</v>
      </c>
      <c r="B65" s="1">
        <f>IFERROR(INDEX(Preturi!H$2:H$8000, MATCH(A65, Preturi!G$2:G$8000, 0)), "")*G65</f>
        <v>3.79</v>
      </c>
      <c r="C65" t="s">
        <v>688</v>
      </c>
      <c r="D65" t="s">
        <v>223</v>
      </c>
      <c r="E65" t="s">
        <v>4244</v>
      </c>
      <c r="F65" t="s">
        <v>20421</v>
      </c>
      <c r="G65" s="146">
        <f t="shared" si="0"/>
        <v>1</v>
      </c>
    </row>
    <row r="66" spans="1:7">
      <c r="A66" t="s">
        <v>3019</v>
      </c>
      <c r="B66" s="1">
        <f>IFERROR(INDEX(Preturi!H$2:H$8000, MATCH(A66, Preturi!G$2:G$8000, 0)), "")*G66</f>
        <v>2.2999999999999998</v>
      </c>
      <c r="C66" t="s">
        <v>688</v>
      </c>
      <c r="D66" t="s">
        <v>223</v>
      </c>
      <c r="E66" t="s">
        <v>4245</v>
      </c>
      <c r="F66" t="s">
        <v>20421</v>
      </c>
      <c r="G66" s="146">
        <f t="shared" ref="G66:G129" si="1">1+Adaosuri3</f>
        <v>1</v>
      </c>
    </row>
    <row r="67" spans="1:7">
      <c r="A67" t="s">
        <v>779</v>
      </c>
      <c r="B67" s="1">
        <f>IFERROR(INDEX(Preturi!H$2:H$8000, MATCH(A67, Preturi!G$2:G$8000, 0)), "")*G67</f>
        <v>2.62</v>
      </c>
      <c r="C67" t="s">
        <v>688</v>
      </c>
      <c r="D67" t="s">
        <v>223</v>
      </c>
      <c r="E67" t="s">
        <v>4246</v>
      </c>
      <c r="F67" t="s">
        <v>20421</v>
      </c>
      <c r="G67" s="146">
        <f t="shared" si="1"/>
        <v>1</v>
      </c>
    </row>
    <row r="68" spans="1:7">
      <c r="A68" t="s">
        <v>780</v>
      </c>
      <c r="B68" s="1">
        <f>IFERROR(INDEX(Preturi!H$2:H$8000, MATCH(A68, Preturi!G$2:G$8000, 0)), "")*G68</f>
        <v>2.74</v>
      </c>
      <c r="C68" t="s">
        <v>688</v>
      </c>
      <c r="D68" t="s">
        <v>223</v>
      </c>
      <c r="E68" t="s">
        <v>4247</v>
      </c>
      <c r="F68" t="s">
        <v>20421</v>
      </c>
      <c r="G68" s="146">
        <f t="shared" si="1"/>
        <v>1</v>
      </c>
    </row>
    <row r="69" spans="1:7">
      <c r="A69" t="s">
        <v>781</v>
      </c>
      <c r="B69" s="1">
        <f>IFERROR(INDEX(Preturi!H$2:H$8000, MATCH(A69, Preturi!G$2:G$8000, 0)), "")*G69</f>
        <v>3.1</v>
      </c>
      <c r="C69" t="s">
        <v>688</v>
      </c>
      <c r="D69" t="s">
        <v>223</v>
      </c>
      <c r="E69" t="s">
        <v>4248</v>
      </c>
      <c r="F69" t="s">
        <v>20421</v>
      </c>
      <c r="G69" s="146">
        <f t="shared" si="1"/>
        <v>1</v>
      </c>
    </row>
    <row r="70" spans="1:7">
      <c r="A70" t="s">
        <v>2444</v>
      </c>
      <c r="B70" s="1">
        <f>IFERROR(INDEX(Preturi!H$2:H$8000, MATCH(A70, Preturi!G$2:G$8000, 0)), "")*G70</f>
        <v>3.55</v>
      </c>
      <c r="C70" t="s">
        <v>688</v>
      </c>
      <c r="D70" t="s">
        <v>223</v>
      </c>
      <c r="E70" t="s">
        <v>4249</v>
      </c>
      <c r="F70" t="s">
        <v>20421</v>
      </c>
      <c r="G70" s="146">
        <f t="shared" si="1"/>
        <v>1</v>
      </c>
    </row>
    <row r="71" spans="1:7">
      <c r="A71" t="s">
        <v>7345</v>
      </c>
      <c r="B71" s="1">
        <f>IFERROR(INDEX(Preturi!H$2:H$8000, MATCH(A71, Preturi!G$2:G$8000, 0)), "")*G71</f>
        <v>3.59</v>
      </c>
      <c r="C71" t="s">
        <v>688</v>
      </c>
      <c r="D71" t="s">
        <v>223</v>
      </c>
      <c r="E71" t="s">
        <v>7346</v>
      </c>
      <c r="F71" t="s">
        <v>20421</v>
      </c>
      <c r="G71" s="146">
        <f t="shared" si="1"/>
        <v>1</v>
      </c>
    </row>
    <row r="72" spans="1:7">
      <c r="A72" t="s">
        <v>782</v>
      </c>
      <c r="B72" s="1">
        <f>IFERROR(INDEX(Preturi!H$2:H$8000, MATCH(A72, Preturi!G$2:G$8000, 0)), "")*G72</f>
        <v>1.73</v>
      </c>
      <c r="C72" t="s">
        <v>688</v>
      </c>
      <c r="D72" t="s">
        <v>223</v>
      </c>
      <c r="E72" t="s">
        <v>4250</v>
      </c>
      <c r="F72" t="s">
        <v>20421</v>
      </c>
      <c r="G72" s="146">
        <f t="shared" si="1"/>
        <v>1</v>
      </c>
    </row>
    <row r="73" spans="1:7">
      <c r="A73" t="s">
        <v>783</v>
      </c>
      <c r="B73" s="1">
        <f>IFERROR(INDEX(Preturi!H$2:H$8000, MATCH(A73, Preturi!G$2:G$8000, 0)), "")*G73</f>
        <v>1.77</v>
      </c>
      <c r="C73" t="s">
        <v>688</v>
      </c>
      <c r="D73" t="s">
        <v>223</v>
      </c>
      <c r="E73" t="s">
        <v>4251</v>
      </c>
      <c r="F73" t="s">
        <v>20421</v>
      </c>
      <c r="G73" s="146">
        <f t="shared" si="1"/>
        <v>1</v>
      </c>
    </row>
    <row r="74" spans="1:7">
      <c r="A74" t="s">
        <v>784</v>
      </c>
      <c r="B74" s="1">
        <f>IFERROR(INDEX(Preturi!H$2:H$8000, MATCH(A74, Preturi!G$2:G$8000, 0)), "")*G74</f>
        <v>2.21</v>
      </c>
      <c r="C74" t="s">
        <v>688</v>
      </c>
      <c r="D74" t="s">
        <v>223</v>
      </c>
      <c r="E74" t="s">
        <v>4252</v>
      </c>
      <c r="F74" t="s">
        <v>20421</v>
      </c>
      <c r="G74" s="146">
        <f t="shared" si="1"/>
        <v>1</v>
      </c>
    </row>
    <row r="75" spans="1:7">
      <c r="A75" t="s">
        <v>785</v>
      </c>
      <c r="B75" s="1">
        <f>IFERROR(INDEX(Preturi!H$2:H$8000, MATCH(A75, Preturi!G$2:G$8000, 0)), "")*G75</f>
        <v>2.41</v>
      </c>
      <c r="C75" t="s">
        <v>688</v>
      </c>
      <c r="D75" t="s">
        <v>223</v>
      </c>
      <c r="E75" t="s">
        <v>4253</v>
      </c>
      <c r="F75" t="s">
        <v>20421</v>
      </c>
      <c r="G75" s="146">
        <f t="shared" si="1"/>
        <v>1</v>
      </c>
    </row>
    <row r="76" spans="1:7">
      <c r="A76" t="s">
        <v>786</v>
      </c>
      <c r="B76" s="1">
        <f>IFERROR(INDEX(Preturi!H$2:H$8000, MATCH(A76, Preturi!G$2:G$8000, 0)), "")*G76</f>
        <v>2.97</v>
      </c>
      <c r="C76" t="s">
        <v>688</v>
      </c>
      <c r="D76" t="s">
        <v>223</v>
      </c>
      <c r="E76" t="s">
        <v>4254</v>
      </c>
      <c r="F76" t="s">
        <v>20421</v>
      </c>
      <c r="G76" s="146">
        <f t="shared" si="1"/>
        <v>1</v>
      </c>
    </row>
    <row r="77" spans="1:7">
      <c r="A77" t="s">
        <v>787</v>
      </c>
      <c r="B77" s="1">
        <f>IFERROR(INDEX(Preturi!H$2:H$8000, MATCH(A77, Preturi!G$2:G$8000, 0)), "")*G77</f>
        <v>3.48</v>
      </c>
      <c r="C77" t="s">
        <v>688</v>
      </c>
      <c r="D77" t="s">
        <v>223</v>
      </c>
      <c r="E77" t="s">
        <v>4255</v>
      </c>
      <c r="F77" t="s">
        <v>20421</v>
      </c>
      <c r="G77" s="146">
        <f t="shared" si="1"/>
        <v>1</v>
      </c>
    </row>
    <row r="78" spans="1:7">
      <c r="A78" t="s">
        <v>788</v>
      </c>
      <c r="B78" s="1">
        <f>IFERROR(INDEX(Preturi!H$2:H$8000, MATCH(A78, Preturi!G$2:G$8000, 0)), "")*G78</f>
        <v>4.1399999999999997</v>
      </c>
      <c r="C78" t="s">
        <v>688</v>
      </c>
      <c r="D78" t="s">
        <v>223</v>
      </c>
      <c r="E78" t="s">
        <v>4256</v>
      </c>
      <c r="F78" t="s">
        <v>20421</v>
      </c>
      <c r="G78" s="146">
        <f t="shared" si="1"/>
        <v>1</v>
      </c>
    </row>
    <row r="79" spans="1:7">
      <c r="A79" t="s">
        <v>789</v>
      </c>
      <c r="B79" s="1">
        <f>IFERROR(INDEX(Preturi!H$2:H$8000, MATCH(A79, Preturi!G$2:G$8000, 0)), "")*G79</f>
        <v>4.1900000000000004</v>
      </c>
      <c r="C79" t="s">
        <v>688</v>
      </c>
      <c r="D79" t="s">
        <v>223</v>
      </c>
      <c r="E79" t="s">
        <v>4257</v>
      </c>
      <c r="F79" t="s">
        <v>20421</v>
      </c>
      <c r="G79" s="146">
        <f t="shared" si="1"/>
        <v>1</v>
      </c>
    </row>
    <row r="80" spans="1:7">
      <c r="A80" t="s">
        <v>790</v>
      </c>
      <c r="B80" s="1">
        <f>IFERROR(INDEX(Preturi!H$2:H$8000, MATCH(A80, Preturi!G$2:G$8000, 0)), "")*G80</f>
        <v>2.46</v>
      </c>
      <c r="C80" t="s">
        <v>688</v>
      </c>
      <c r="D80" t="s">
        <v>223</v>
      </c>
      <c r="E80" t="s">
        <v>4258</v>
      </c>
      <c r="F80" t="s">
        <v>20421</v>
      </c>
      <c r="G80" s="146">
        <f t="shared" si="1"/>
        <v>1</v>
      </c>
    </row>
    <row r="81" spans="1:7">
      <c r="A81" t="s">
        <v>791</v>
      </c>
      <c r="B81" s="1">
        <f>IFERROR(INDEX(Preturi!H$2:H$8000, MATCH(A81, Preturi!G$2:G$8000, 0)), "")*G81</f>
        <v>2.87</v>
      </c>
      <c r="C81" t="s">
        <v>688</v>
      </c>
      <c r="D81" t="s">
        <v>223</v>
      </c>
      <c r="E81" t="s">
        <v>4259</v>
      </c>
      <c r="F81" t="s">
        <v>20421</v>
      </c>
      <c r="G81" s="146">
        <f t="shared" si="1"/>
        <v>1</v>
      </c>
    </row>
    <row r="82" spans="1:7">
      <c r="A82" t="s">
        <v>792</v>
      </c>
      <c r="B82" s="1">
        <f>IFERROR(INDEX(Preturi!H$2:H$8000, MATCH(A82, Preturi!G$2:G$8000, 0)), "")*G82</f>
        <v>3.07</v>
      </c>
      <c r="C82" t="s">
        <v>688</v>
      </c>
      <c r="D82" t="s">
        <v>223</v>
      </c>
      <c r="E82" t="s">
        <v>4260</v>
      </c>
      <c r="F82" t="s">
        <v>20421</v>
      </c>
      <c r="G82" s="146">
        <f t="shared" si="1"/>
        <v>1</v>
      </c>
    </row>
    <row r="83" spans="1:7">
      <c r="A83" t="s">
        <v>3995</v>
      </c>
      <c r="B83" s="1">
        <f>IFERROR(INDEX(Preturi!H$2:H$8000, MATCH(A83, Preturi!G$2:G$8000, 0)), "")*G83</f>
        <v>3.48</v>
      </c>
      <c r="C83" t="s">
        <v>688</v>
      </c>
      <c r="D83" t="s">
        <v>223</v>
      </c>
      <c r="E83" t="s">
        <v>4261</v>
      </c>
      <c r="F83" t="s">
        <v>20421</v>
      </c>
      <c r="G83" s="146">
        <f t="shared" si="1"/>
        <v>1</v>
      </c>
    </row>
    <row r="84" spans="1:7">
      <c r="A84" t="s">
        <v>2445</v>
      </c>
      <c r="B84" s="1">
        <f>IFERROR(INDEX(Preturi!H$2:H$8000, MATCH(A84, Preturi!G$2:G$8000, 0)), "")*G84</f>
        <v>4.42</v>
      </c>
      <c r="C84" t="s">
        <v>688</v>
      </c>
      <c r="D84" t="s">
        <v>223</v>
      </c>
      <c r="E84" t="s">
        <v>4262</v>
      </c>
      <c r="F84" t="s">
        <v>20421</v>
      </c>
      <c r="G84" s="146">
        <f t="shared" si="1"/>
        <v>1</v>
      </c>
    </row>
    <row r="85" spans="1:7">
      <c r="A85" t="s">
        <v>3020</v>
      </c>
      <c r="B85" s="1">
        <f>IFERROR(INDEX(Preturi!H$2:H$8000, MATCH(A85, Preturi!G$2:G$8000, 0)), "")*G85</f>
        <v>2.68</v>
      </c>
      <c r="C85" t="s">
        <v>688</v>
      </c>
      <c r="D85" t="s">
        <v>223</v>
      </c>
      <c r="E85" t="s">
        <v>4263</v>
      </c>
      <c r="F85" t="s">
        <v>20421</v>
      </c>
      <c r="G85" s="146">
        <f t="shared" si="1"/>
        <v>1</v>
      </c>
    </row>
    <row r="86" spans="1:7">
      <c r="A86" t="s">
        <v>793</v>
      </c>
      <c r="B86" s="1">
        <f>IFERROR(INDEX(Preturi!H$2:H$8000, MATCH(A86, Preturi!G$2:G$8000, 0)), "")*G86</f>
        <v>3.06</v>
      </c>
      <c r="C86" t="s">
        <v>688</v>
      </c>
      <c r="D86" t="s">
        <v>223</v>
      </c>
      <c r="E86" t="s">
        <v>4264</v>
      </c>
      <c r="F86" t="s">
        <v>20421</v>
      </c>
      <c r="G86" s="146">
        <f t="shared" si="1"/>
        <v>1</v>
      </c>
    </row>
    <row r="87" spans="1:7">
      <c r="A87" t="s">
        <v>794</v>
      </c>
      <c r="B87" s="1">
        <f>IFERROR(INDEX(Preturi!H$2:H$8000, MATCH(A87, Preturi!G$2:G$8000, 0)), "")*G87</f>
        <v>3.2</v>
      </c>
      <c r="C87" t="s">
        <v>688</v>
      </c>
      <c r="D87" t="s">
        <v>223</v>
      </c>
      <c r="E87" t="s">
        <v>4265</v>
      </c>
      <c r="F87" t="s">
        <v>20421</v>
      </c>
      <c r="G87" s="146">
        <f t="shared" si="1"/>
        <v>1</v>
      </c>
    </row>
    <row r="88" spans="1:7">
      <c r="A88" t="s">
        <v>795</v>
      </c>
      <c r="B88" s="1">
        <f>IFERROR(INDEX(Preturi!H$2:H$8000, MATCH(A88, Preturi!G$2:G$8000, 0)), "")*G88</f>
        <v>3.62</v>
      </c>
      <c r="C88" t="s">
        <v>688</v>
      </c>
      <c r="D88" t="s">
        <v>223</v>
      </c>
      <c r="E88" t="s">
        <v>4266</v>
      </c>
      <c r="F88" t="s">
        <v>20421</v>
      </c>
      <c r="G88" s="146">
        <f t="shared" si="1"/>
        <v>1</v>
      </c>
    </row>
    <row r="89" spans="1:7">
      <c r="A89" t="s">
        <v>2446</v>
      </c>
      <c r="B89" s="1">
        <f>IFERROR(INDEX(Preturi!H$2:H$8000, MATCH(A89, Preturi!G$2:G$8000, 0)), "")*G89</f>
        <v>4.1399999999999997</v>
      </c>
      <c r="C89" t="s">
        <v>688</v>
      </c>
      <c r="D89" t="s">
        <v>223</v>
      </c>
      <c r="E89" t="s">
        <v>4267</v>
      </c>
      <c r="F89" t="s">
        <v>20421</v>
      </c>
      <c r="G89" s="146">
        <f t="shared" si="1"/>
        <v>1</v>
      </c>
    </row>
    <row r="90" spans="1:7">
      <c r="A90" t="s">
        <v>7347</v>
      </c>
      <c r="B90" s="1">
        <f>IFERROR(INDEX(Preturi!H$2:H$8000, MATCH(A90, Preturi!G$2:G$8000, 0)), "")*G90</f>
        <v>4.1900000000000004</v>
      </c>
      <c r="C90" t="s">
        <v>688</v>
      </c>
      <c r="D90" t="s">
        <v>223</v>
      </c>
      <c r="E90" t="s">
        <v>7348</v>
      </c>
      <c r="F90" t="s">
        <v>20421</v>
      </c>
      <c r="G90" s="146">
        <f t="shared" si="1"/>
        <v>1</v>
      </c>
    </row>
    <row r="91" spans="1:7">
      <c r="A91" t="s">
        <v>796</v>
      </c>
      <c r="B91" s="1">
        <f>IFERROR(INDEX(Preturi!H$2:H$8000, MATCH(A91, Preturi!G$2:G$8000, 0)), "")*G91</f>
        <v>2.02</v>
      </c>
      <c r="C91" t="s">
        <v>688</v>
      </c>
      <c r="D91" t="s">
        <v>223</v>
      </c>
      <c r="E91" t="s">
        <v>4268</v>
      </c>
      <c r="F91" t="s">
        <v>20421</v>
      </c>
      <c r="G91" s="146">
        <f t="shared" si="1"/>
        <v>1</v>
      </c>
    </row>
    <row r="92" spans="1:7">
      <c r="A92" t="s">
        <v>797</v>
      </c>
      <c r="B92" s="1">
        <f>IFERROR(INDEX(Preturi!H$2:H$8000, MATCH(A92, Preturi!G$2:G$8000, 0)), "")*G92</f>
        <v>2.06</v>
      </c>
      <c r="C92" t="s">
        <v>688</v>
      </c>
      <c r="D92" t="s">
        <v>223</v>
      </c>
      <c r="E92" t="s">
        <v>4269</v>
      </c>
      <c r="F92" t="s">
        <v>20421</v>
      </c>
      <c r="G92" s="146">
        <f t="shared" si="1"/>
        <v>1</v>
      </c>
    </row>
    <row r="93" spans="1:7">
      <c r="A93" t="s">
        <v>798</v>
      </c>
      <c r="B93" s="1">
        <f>IFERROR(INDEX(Preturi!H$2:H$8000, MATCH(A93, Preturi!G$2:G$8000, 0)), "")*G93</f>
        <v>2.58</v>
      </c>
      <c r="C93" t="s">
        <v>688</v>
      </c>
      <c r="D93" t="s">
        <v>223</v>
      </c>
      <c r="E93" t="s">
        <v>4270</v>
      </c>
      <c r="F93" t="s">
        <v>20421</v>
      </c>
      <c r="G93" s="146">
        <f t="shared" si="1"/>
        <v>1</v>
      </c>
    </row>
    <row r="94" spans="1:7">
      <c r="A94" t="s">
        <v>799</v>
      </c>
      <c r="B94" s="1">
        <f>IFERROR(INDEX(Preturi!H$2:H$8000, MATCH(A94, Preturi!G$2:G$8000, 0)), "")*G94</f>
        <v>2.81</v>
      </c>
      <c r="C94" t="s">
        <v>688</v>
      </c>
      <c r="D94" t="s">
        <v>223</v>
      </c>
      <c r="E94" t="s">
        <v>4271</v>
      </c>
      <c r="F94" t="s">
        <v>20421</v>
      </c>
      <c r="G94" s="146">
        <f t="shared" si="1"/>
        <v>1</v>
      </c>
    </row>
    <row r="95" spans="1:7">
      <c r="A95" t="s">
        <v>800</v>
      </c>
      <c r="B95" s="1">
        <f>IFERROR(INDEX(Preturi!H$2:H$8000, MATCH(A95, Preturi!G$2:G$8000, 0)), "")*G95</f>
        <v>3.46</v>
      </c>
      <c r="C95" t="s">
        <v>688</v>
      </c>
      <c r="D95" t="s">
        <v>223</v>
      </c>
      <c r="E95" t="s">
        <v>4272</v>
      </c>
      <c r="F95" t="s">
        <v>20421</v>
      </c>
      <c r="G95" s="146">
        <f t="shared" si="1"/>
        <v>1</v>
      </c>
    </row>
    <row r="96" spans="1:7">
      <c r="A96" t="s">
        <v>801</v>
      </c>
      <c r="B96" s="1">
        <f>IFERROR(INDEX(Preturi!H$2:H$8000, MATCH(A96, Preturi!G$2:G$8000, 0)), "")*G96</f>
        <v>4.0599999999999996</v>
      </c>
      <c r="C96" t="s">
        <v>688</v>
      </c>
      <c r="D96" t="s">
        <v>223</v>
      </c>
      <c r="E96" t="s">
        <v>4273</v>
      </c>
      <c r="F96" t="s">
        <v>20421</v>
      </c>
      <c r="G96" s="146">
        <f t="shared" si="1"/>
        <v>1</v>
      </c>
    </row>
    <row r="97" spans="1:7">
      <c r="A97" t="s">
        <v>802</v>
      </c>
      <c r="B97" s="1">
        <f>IFERROR(INDEX(Preturi!H$2:H$8000, MATCH(A97, Preturi!G$2:G$8000, 0)), "")*G97</f>
        <v>4.96</v>
      </c>
      <c r="C97" t="s">
        <v>688</v>
      </c>
      <c r="D97" t="s">
        <v>223</v>
      </c>
      <c r="E97" t="s">
        <v>4274</v>
      </c>
      <c r="F97" t="s">
        <v>20421</v>
      </c>
      <c r="G97" s="146">
        <f t="shared" si="1"/>
        <v>1</v>
      </c>
    </row>
    <row r="98" spans="1:7">
      <c r="A98" t="s">
        <v>803</v>
      </c>
      <c r="B98" s="1">
        <f>IFERROR(INDEX(Preturi!H$2:H$8000, MATCH(A98, Preturi!G$2:G$8000, 0)), "")*G98</f>
        <v>5.03</v>
      </c>
      <c r="C98" t="s">
        <v>688</v>
      </c>
      <c r="D98" t="s">
        <v>223</v>
      </c>
      <c r="E98" t="s">
        <v>4275</v>
      </c>
      <c r="F98" t="s">
        <v>20421</v>
      </c>
      <c r="G98" s="146">
        <f t="shared" si="1"/>
        <v>1</v>
      </c>
    </row>
    <row r="99" spans="1:7">
      <c r="A99" t="s">
        <v>804</v>
      </c>
      <c r="B99" s="1">
        <f>IFERROR(INDEX(Preturi!H$2:H$8000, MATCH(A99, Preturi!G$2:G$8000, 0)), "")*G99</f>
        <v>2.95</v>
      </c>
      <c r="C99" t="s">
        <v>688</v>
      </c>
      <c r="D99" t="s">
        <v>223</v>
      </c>
      <c r="E99" t="s">
        <v>4276</v>
      </c>
      <c r="F99" t="s">
        <v>20421</v>
      </c>
      <c r="G99" s="146">
        <f t="shared" si="1"/>
        <v>1</v>
      </c>
    </row>
    <row r="100" spans="1:7">
      <c r="A100" t="s">
        <v>805</v>
      </c>
      <c r="B100" s="1">
        <f>IFERROR(INDEX(Preturi!H$2:H$8000, MATCH(A100, Preturi!G$2:G$8000, 0)), "")*G100</f>
        <v>3.44</v>
      </c>
      <c r="C100" t="s">
        <v>688</v>
      </c>
      <c r="D100" t="s">
        <v>223</v>
      </c>
      <c r="E100" t="s">
        <v>4277</v>
      </c>
      <c r="F100" t="s">
        <v>20421</v>
      </c>
      <c r="G100" s="146">
        <f t="shared" si="1"/>
        <v>1</v>
      </c>
    </row>
    <row r="101" spans="1:7">
      <c r="A101" t="s">
        <v>806</v>
      </c>
      <c r="B101" s="1">
        <f>IFERROR(INDEX(Preturi!H$2:H$8000, MATCH(A101, Preturi!G$2:G$8000, 0)), "")*G101</f>
        <v>3.68</v>
      </c>
      <c r="C101" t="s">
        <v>688</v>
      </c>
      <c r="D101" t="s">
        <v>223</v>
      </c>
      <c r="E101" t="s">
        <v>4278</v>
      </c>
      <c r="F101" t="s">
        <v>20421</v>
      </c>
      <c r="G101" s="146">
        <f t="shared" si="1"/>
        <v>1</v>
      </c>
    </row>
    <row r="102" spans="1:7">
      <c r="A102" t="s">
        <v>3996</v>
      </c>
      <c r="B102" s="1">
        <f>IFERROR(INDEX(Preturi!H$2:H$8000, MATCH(A102, Preturi!G$2:G$8000, 0)), "")*G102</f>
        <v>4.18</v>
      </c>
      <c r="C102" t="s">
        <v>688</v>
      </c>
      <c r="D102" t="s">
        <v>223</v>
      </c>
      <c r="E102" t="s">
        <v>4279</v>
      </c>
      <c r="F102" t="s">
        <v>20421</v>
      </c>
      <c r="G102" s="146">
        <f t="shared" si="1"/>
        <v>1</v>
      </c>
    </row>
    <row r="103" spans="1:7">
      <c r="A103" t="s">
        <v>2447</v>
      </c>
      <c r="B103" s="1">
        <f>IFERROR(INDEX(Preturi!H$2:H$8000, MATCH(A103, Preturi!G$2:G$8000, 0)), "")*G103</f>
        <v>5.3</v>
      </c>
      <c r="C103" t="s">
        <v>688</v>
      </c>
      <c r="D103" t="s">
        <v>223</v>
      </c>
      <c r="E103" t="s">
        <v>4280</v>
      </c>
      <c r="F103" t="s">
        <v>20421</v>
      </c>
      <c r="G103" s="146">
        <f t="shared" si="1"/>
        <v>1</v>
      </c>
    </row>
    <row r="104" spans="1:7">
      <c r="A104" t="s">
        <v>3021</v>
      </c>
      <c r="B104" s="1">
        <f>IFERROR(INDEX(Preturi!H$2:H$8000, MATCH(A104, Preturi!G$2:G$8000, 0)), "")*G104</f>
        <v>3.22</v>
      </c>
      <c r="C104" t="s">
        <v>688</v>
      </c>
      <c r="D104" t="s">
        <v>223</v>
      </c>
      <c r="E104" t="s">
        <v>4281</v>
      </c>
      <c r="F104" t="s">
        <v>20421</v>
      </c>
      <c r="G104" s="146">
        <f t="shared" si="1"/>
        <v>1</v>
      </c>
    </row>
    <row r="105" spans="1:7">
      <c r="A105" t="s">
        <v>807</v>
      </c>
      <c r="B105" s="1">
        <f>IFERROR(INDEX(Preturi!H$2:H$8000, MATCH(A105, Preturi!G$2:G$8000, 0)), "")*G105</f>
        <v>3.67</v>
      </c>
      <c r="C105" t="s">
        <v>688</v>
      </c>
      <c r="D105" t="s">
        <v>223</v>
      </c>
      <c r="E105" t="s">
        <v>4282</v>
      </c>
      <c r="F105" t="s">
        <v>20421</v>
      </c>
      <c r="G105" s="146">
        <f t="shared" si="1"/>
        <v>1</v>
      </c>
    </row>
    <row r="106" spans="1:7">
      <c r="A106" t="s">
        <v>808</v>
      </c>
      <c r="B106" s="1">
        <f>IFERROR(INDEX(Preturi!H$2:H$8000, MATCH(A106, Preturi!G$2:G$8000, 0)), "")*G106</f>
        <v>3.83</v>
      </c>
      <c r="C106" t="s">
        <v>688</v>
      </c>
      <c r="D106" t="s">
        <v>223</v>
      </c>
      <c r="E106" t="s">
        <v>4283</v>
      </c>
      <c r="F106" t="s">
        <v>20421</v>
      </c>
      <c r="G106" s="146">
        <f t="shared" si="1"/>
        <v>1</v>
      </c>
    </row>
    <row r="107" spans="1:7">
      <c r="A107" t="s">
        <v>809</v>
      </c>
      <c r="B107" s="1">
        <f>IFERROR(INDEX(Preturi!H$2:H$8000, MATCH(A107, Preturi!G$2:G$8000, 0)), "")*G107</f>
        <v>4.34</v>
      </c>
      <c r="C107" t="s">
        <v>688</v>
      </c>
      <c r="D107" t="s">
        <v>223</v>
      </c>
      <c r="E107" t="s">
        <v>4284</v>
      </c>
      <c r="F107" t="s">
        <v>20421</v>
      </c>
      <c r="G107" s="146">
        <f t="shared" si="1"/>
        <v>1</v>
      </c>
    </row>
    <row r="108" spans="1:7">
      <c r="A108" t="s">
        <v>2448</v>
      </c>
      <c r="B108" s="1">
        <f>IFERROR(INDEX(Preturi!H$2:H$8000, MATCH(A108, Preturi!G$2:G$8000, 0)), "")*G108</f>
        <v>4.97</v>
      </c>
      <c r="C108" t="s">
        <v>688</v>
      </c>
      <c r="D108" t="s">
        <v>223</v>
      </c>
      <c r="E108" t="s">
        <v>4285</v>
      </c>
      <c r="F108" t="s">
        <v>20421</v>
      </c>
      <c r="G108" s="146">
        <f t="shared" si="1"/>
        <v>1</v>
      </c>
    </row>
    <row r="109" spans="1:7">
      <c r="A109" t="s">
        <v>7349</v>
      </c>
      <c r="B109" s="1">
        <f>IFERROR(INDEX(Preturi!H$2:H$8000, MATCH(A109, Preturi!G$2:G$8000, 0)), "")*G109</f>
        <v>5.03</v>
      </c>
      <c r="C109" t="s">
        <v>688</v>
      </c>
      <c r="D109" t="s">
        <v>223</v>
      </c>
      <c r="E109" t="s">
        <v>7350</v>
      </c>
      <c r="F109" t="s">
        <v>20421</v>
      </c>
      <c r="G109" s="146">
        <f t="shared" si="1"/>
        <v>1</v>
      </c>
    </row>
    <row r="110" spans="1:7">
      <c r="A110" t="s">
        <v>810</v>
      </c>
      <c r="B110" s="1">
        <f>IFERROR(INDEX(Preturi!H$2:H$8000, MATCH(A110, Preturi!G$2:G$8000, 0)), "")*G110</f>
        <v>2.42</v>
      </c>
      <c r="C110" t="s">
        <v>688</v>
      </c>
      <c r="D110" t="s">
        <v>223</v>
      </c>
      <c r="E110" t="s">
        <v>4286</v>
      </c>
      <c r="F110" t="s">
        <v>20421</v>
      </c>
      <c r="G110" s="146">
        <f t="shared" si="1"/>
        <v>1</v>
      </c>
    </row>
    <row r="111" spans="1:7">
      <c r="A111" t="s">
        <v>811</v>
      </c>
      <c r="B111" s="1">
        <f>IFERROR(INDEX(Preturi!H$2:H$8000, MATCH(A111, Preturi!G$2:G$8000, 0)), "")*G111</f>
        <v>2.4700000000000002</v>
      </c>
      <c r="C111" t="s">
        <v>688</v>
      </c>
      <c r="D111" t="s">
        <v>223</v>
      </c>
      <c r="E111" t="s">
        <v>4287</v>
      </c>
      <c r="F111" t="s">
        <v>20421</v>
      </c>
      <c r="G111" s="146">
        <f t="shared" si="1"/>
        <v>1</v>
      </c>
    </row>
    <row r="112" spans="1:7">
      <c r="A112" t="s">
        <v>812</v>
      </c>
      <c r="B112" s="1">
        <f>IFERROR(INDEX(Preturi!H$2:H$8000, MATCH(A112, Preturi!G$2:G$8000, 0)), "")*G112</f>
        <v>3.09</v>
      </c>
      <c r="C112" t="s">
        <v>688</v>
      </c>
      <c r="D112" t="s">
        <v>223</v>
      </c>
      <c r="E112" t="s">
        <v>4288</v>
      </c>
      <c r="F112" t="s">
        <v>20421</v>
      </c>
      <c r="G112" s="146">
        <f t="shared" si="1"/>
        <v>1</v>
      </c>
    </row>
    <row r="113" spans="1:7">
      <c r="A113" t="s">
        <v>813</v>
      </c>
      <c r="B113" s="1">
        <f>IFERROR(INDEX(Preturi!H$2:H$8000, MATCH(A113, Preturi!G$2:G$8000, 0)), "")*G113</f>
        <v>3.37</v>
      </c>
      <c r="C113" t="s">
        <v>688</v>
      </c>
      <c r="D113" t="s">
        <v>223</v>
      </c>
      <c r="E113" t="s">
        <v>4289</v>
      </c>
      <c r="F113" t="s">
        <v>20421</v>
      </c>
      <c r="G113" s="146">
        <f t="shared" si="1"/>
        <v>1</v>
      </c>
    </row>
    <row r="114" spans="1:7">
      <c r="A114" t="s">
        <v>814</v>
      </c>
      <c r="B114" s="1">
        <f>IFERROR(INDEX(Preturi!H$2:H$8000, MATCH(A114, Preturi!G$2:G$8000, 0)), "")*G114</f>
        <v>4.1500000000000004</v>
      </c>
      <c r="C114" t="s">
        <v>688</v>
      </c>
      <c r="D114" t="s">
        <v>223</v>
      </c>
      <c r="E114" t="s">
        <v>4290</v>
      </c>
      <c r="F114" t="s">
        <v>20421</v>
      </c>
      <c r="G114" s="146">
        <f t="shared" si="1"/>
        <v>1</v>
      </c>
    </row>
    <row r="115" spans="1:7">
      <c r="A115" t="s">
        <v>815</v>
      </c>
      <c r="B115" s="1">
        <f>IFERROR(INDEX(Preturi!H$2:H$8000, MATCH(A115, Preturi!G$2:G$8000, 0)), "")*G115</f>
        <v>4.87</v>
      </c>
      <c r="C115" t="s">
        <v>688</v>
      </c>
      <c r="D115" t="s">
        <v>223</v>
      </c>
      <c r="E115" t="s">
        <v>4291</v>
      </c>
      <c r="F115" t="s">
        <v>20421</v>
      </c>
      <c r="G115" s="146">
        <f t="shared" si="1"/>
        <v>1</v>
      </c>
    </row>
    <row r="116" spans="1:7">
      <c r="A116" t="s">
        <v>816</v>
      </c>
      <c r="B116" s="1">
        <f>IFERROR(INDEX(Preturi!H$2:H$8000, MATCH(A116, Preturi!G$2:G$8000, 0)), "")*G116</f>
        <v>4.96</v>
      </c>
      <c r="C116" t="s">
        <v>688</v>
      </c>
      <c r="D116" t="s">
        <v>223</v>
      </c>
      <c r="E116" t="s">
        <v>4292</v>
      </c>
      <c r="F116" t="s">
        <v>20421</v>
      </c>
      <c r="G116" s="146">
        <f t="shared" si="1"/>
        <v>1</v>
      </c>
    </row>
    <row r="117" spans="1:7">
      <c r="A117" t="s">
        <v>817</v>
      </c>
      <c r="B117" s="1">
        <f>IFERROR(INDEX(Preturi!H$2:H$8000, MATCH(A117, Preturi!G$2:G$8000, 0)), "")*G117</f>
        <v>5.03</v>
      </c>
      <c r="C117" t="s">
        <v>688</v>
      </c>
      <c r="D117" t="s">
        <v>223</v>
      </c>
      <c r="E117" t="s">
        <v>4293</v>
      </c>
      <c r="F117" t="s">
        <v>20421</v>
      </c>
      <c r="G117" s="146">
        <f t="shared" si="1"/>
        <v>1</v>
      </c>
    </row>
    <row r="118" spans="1:7">
      <c r="A118" t="s">
        <v>818</v>
      </c>
      <c r="B118" s="1">
        <f>IFERROR(INDEX(Preturi!H$2:H$8000, MATCH(A118, Preturi!G$2:G$8000, 0)), "")*G118</f>
        <v>3.44</v>
      </c>
      <c r="C118" t="s">
        <v>688</v>
      </c>
      <c r="D118" t="s">
        <v>223</v>
      </c>
      <c r="E118" t="s">
        <v>4294</v>
      </c>
      <c r="F118" t="s">
        <v>20421</v>
      </c>
      <c r="G118" s="146">
        <f t="shared" si="1"/>
        <v>1</v>
      </c>
    </row>
    <row r="119" spans="1:7">
      <c r="A119" t="s">
        <v>819</v>
      </c>
      <c r="B119" s="1">
        <f>IFERROR(INDEX(Preturi!H$2:H$8000, MATCH(A119, Preturi!G$2:G$8000, 0)), "")*G119</f>
        <v>3.68</v>
      </c>
      <c r="C119" t="s">
        <v>688</v>
      </c>
      <c r="D119" t="s">
        <v>223</v>
      </c>
      <c r="E119" t="s">
        <v>4295</v>
      </c>
      <c r="F119" t="s">
        <v>20421</v>
      </c>
      <c r="G119" s="146">
        <f t="shared" si="1"/>
        <v>1</v>
      </c>
    </row>
    <row r="120" spans="1:7">
      <c r="A120" t="s">
        <v>6913</v>
      </c>
      <c r="B120" s="1">
        <f>IFERROR(INDEX(Preturi!H$2:H$8000, MATCH(A120, Preturi!G$2:G$8000, 0)), "")*G120</f>
        <v>4.18</v>
      </c>
      <c r="C120" t="s">
        <v>688</v>
      </c>
      <c r="D120" t="s">
        <v>223</v>
      </c>
      <c r="E120" t="s">
        <v>6914</v>
      </c>
      <c r="F120" t="s">
        <v>20421</v>
      </c>
      <c r="G120" s="146">
        <f t="shared" si="1"/>
        <v>1</v>
      </c>
    </row>
    <row r="121" spans="1:7">
      <c r="A121" t="s">
        <v>820</v>
      </c>
      <c r="B121" s="1">
        <f>IFERROR(INDEX(Preturi!H$2:H$8000, MATCH(A121, Preturi!G$2:G$8000, 0)), "")*G121</f>
        <v>3.67</v>
      </c>
      <c r="C121" t="s">
        <v>688</v>
      </c>
      <c r="D121" t="s">
        <v>223</v>
      </c>
      <c r="E121" t="s">
        <v>4296</v>
      </c>
      <c r="F121" t="s">
        <v>20421</v>
      </c>
      <c r="G121" s="146">
        <f t="shared" si="1"/>
        <v>1</v>
      </c>
    </row>
    <row r="122" spans="1:7">
      <c r="A122" t="s">
        <v>821</v>
      </c>
      <c r="B122" s="1">
        <f>IFERROR(INDEX(Preturi!H$2:H$8000, MATCH(A122, Preturi!G$2:G$8000, 0)), "")*G122</f>
        <v>3.83</v>
      </c>
      <c r="C122" t="s">
        <v>688</v>
      </c>
      <c r="D122" t="s">
        <v>223</v>
      </c>
      <c r="E122" t="s">
        <v>4297</v>
      </c>
      <c r="F122" t="s">
        <v>20421</v>
      </c>
      <c r="G122" s="146">
        <f t="shared" si="1"/>
        <v>1</v>
      </c>
    </row>
    <row r="123" spans="1:7">
      <c r="A123" t="s">
        <v>822</v>
      </c>
      <c r="B123" s="1">
        <f>IFERROR(INDEX(Preturi!H$2:H$8000, MATCH(A123, Preturi!G$2:G$8000, 0)), "")*G123</f>
        <v>4.34</v>
      </c>
      <c r="C123" t="s">
        <v>688</v>
      </c>
      <c r="D123" t="s">
        <v>223</v>
      </c>
      <c r="E123" t="s">
        <v>4298</v>
      </c>
      <c r="F123" t="s">
        <v>20421</v>
      </c>
      <c r="G123" s="146">
        <f t="shared" si="1"/>
        <v>1</v>
      </c>
    </row>
    <row r="124" spans="1:7">
      <c r="A124" t="s">
        <v>2449</v>
      </c>
      <c r="B124" s="1">
        <f>IFERROR(INDEX(Preturi!H$2:H$8000, MATCH(A124, Preturi!G$2:G$8000, 0)), "")*G124</f>
        <v>4.97</v>
      </c>
      <c r="C124" t="s">
        <v>688</v>
      </c>
      <c r="D124" t="s">
        <v>223</v>
      </c>
      <c r="E124" t="s">
        <v>4299</v>
      </c>
      <c r="F124" t="s">
        <v>20421</v>
      </c>
      <c r="G124" s="146">
        <f t="shared" si="1"/>
        <v>1</v>
      </c>
    </row>
    <row r="125" spans="1:7">
      <c r="A125" t="s">
        <v>7351</v>
      </c>
      <c r="B125" s="1">
        <f>IFERROR(INDEX(Preturi!H$2:H$8000, MATCH(A125, Preturi!G$2:G$8000, 0)), "")*G125</f>
        <v>5.03</v>
      </c>
      <c r="C125" t="s">
        <v>688</v>
      </c>
      <c r="D125" t="s">
        <v>223</v>
      </c>
      <c r="E125" t="s">
        <v>7352</v>
      </c>
      <c r="F125" t="s">
        <v>20421</v>
      </c>
      <c r="G125" s="146">
        <f t="shared" si="1"/>
        <v>1</v>
      </c>
    </row>
    <row r="126" spans="1:7">
      <c r="A126" t="s">
        <v>823</v>
      </c>
      <c r="B126" s="1">
        <f>IFERROR(INDEX(Preturi!H$2:H$8000, MATCH(A126, Preturi!G$2:G$8000, 0)), "")*G126</f>
        <v>6.2</v>
      </c>
      <c r="C126" t="s">
        <v>688</v>
      </c>
      <c r="D126" t="s">
        <v>223</v>
      </c>
      <c r="E126" t="s">
        <v>4300</v>
      </c>
      <c r="F126" t="s">
        <v>20421</v>
      </c>
      <c r="G126" s="146">
        <f t="shared" si="1"/>
        <v>1</v>
      </c>
    </row>
    <row r="127" spans="1:7">
      <c r="A127" t="s">
        <v>824</v>
      </c>
      <c r="B127" s="1">
        <f>IFERROR(INDEX(Preturi!H$2:H$8000, MATCH(A127, Preturi!G$2:G$8000, 0)), "")*G127</f>
        <v>6.29</v>
      </c>
      <c r="C127" t="s">
        <v>688</v>
      </c>
      <c r="D127" t="s">
        <v>223</v>
      </c>
      <c r="E127" t="s">
        <v>4301</v>
      </c>
      <c r="F127" t="s">
        <v>20421</v>
      </c>
      <c r="G127" s="146">
        <f t="shared" si="1"/>
        <v>1</v>
      </c>
    </row>
    <row r="128" spans="1:7">
      <c r="A128" t="s">
        <v>825</v>
      </c>
      <c r="B128" s="1">
        <f>IFERROR(INDEX(Preturi!H$2:H$8000, MATCH(A128, Preturi!G$2:G$8000, 0)), "")*G128</f>
        <v>4.3</v>
      </c>
      <c r="C128" t="s">
        <v>688</v>
      </c>
      <c r="D128" t="s">
        <v>223</v>
      </c>
      <c r="E128" t="s">
        <v>4302</v>
      </c>
      <c r="F128" t="s">
        <v>20421</v>
      </c>
      <c r="G128" s="146">
        <f t="shared" si="1"/>
        <v>1</v>
      </c>
    </row>
    <row r="129" spans="1:7">
      <c r="A129" t="s">
        <v>826</v>
      </c>
      <c r="B129" s="1">
        <f>IFERROR(INDEX(Preturi!H$2:H$8000, MATCH(A129, Preturi!G$2:G$8000, 0)), "")*G129</f>
        <v>4.6100000000000003</v>
      </c>
      <c r="C129" t="s">
        <v>688</v>
      </c>
      <c r="D129" t="s">
        <v>223</v>
      </c>
      <c r="E129" t="s">
        <v>4303</v>
      </c>
      <c r="F129" t="s">
        <v>20421</v>
      </c>
      <c r="G129" s="146">
        <f t="shared" si="1"/>
        <v>1</v>
      </c>
    </row>
    <row r="130" spans="1:7">
      <c r="A130" t="s">
        <v>3997</v>
      </c>
      <c r="B130" s="1">
        <f>IFERROR(INDEX(Preturi!H$2:H$8000, MATCH(A130, Preturi!G$2:G$8000, 0)), "")*G130</f>
        <v>5.22</v>
      </c>
      <c r="C130" t="s">
        <v>688</v>
      </c>
      <c r="D130" t="s">
        <v>223</v>
      </c>
      <c r="E130" t="s">
        <v>4304</v>
      </c>
      <c r="F130" t="s">
        <v>20421</v>
      </c>
      <c r="G130" s="146">
        <f t="shared" ref="G130:G193" si="2">1+Adaosuri3</f>
        <v>1</v>
      </c>
    </row>
    <row r="131" spans="1:7">
      <c r="A131" t="s">
        <v>827</v>
      </c>
      <c r="B131" s="1">
        <f>IFERROR(INDEX(Preturi!H$2:H$8000, MATCH(A131, Preturi!G$2:G$8000, 0)), "")*G131</f>
        <v>4.59</v>
      </c>
      <c r="C131" t="s">
        <v>688</v>
      </c>
      <c r="D131" t="s">
        <v>223</v>
      </c>
      <c r="E131" t="s">
        <v>4305</v>
      </c>
      <c r="F131" t="s">
        <v>20421</v>
      </c>
      <c r="G131" s="146">
        <f t="shared" si="2"/>
        <v>1</v>
      </c>
    </row>
    <row r="132" spans="1:7">
      <c r="A132" t="s">
        <v>828</v>
      </c>
      <c r="B132" s="1">
        <f>IFERROR(INDEX(Preturi!H$2:H$8000, MATCH(A132, Preturi!G$2:G$8000, 0)), "")*G132</f>
        <v>4.79</v>
      </c>
      <c r="C132" t="s">
        <v>688</v>
      </c>
      <c r="D132" t="s">
        <v>223</v>
      </c>
      <c r="E132" t="s">
        <v>4306</v>
      </c>
      <c r="F132" t="s">
        <v>20421</v>
      </c>
      <c r="G132" s="146">
        <f t="shared" si="2"/>
        <v>1</v>
      </c>
    </row>
    <row r="133" spans="1:7">
      <c r="A133" t="s">
        <v>829</v>
      </c>
      <c r="B133" s="1">
        <f>IFERROR(INDEX(Preturi!H$2:H$8000, MATCH(A133, Preturi!G$2:G$8000, 0)), "")*G133</f>
        <v>5.43</v>
      </c>
      <c r="C133" t="s">
        <v>688</v>
      </c>
      <c r="D133" t="s">
        <v>223</v>
      </c>
      <c r="E133" t="s">
        <v>4307</v>
      </c>
      <c r="F133" t="s">
        <v>20421</v>
      </c>
      <c r="G133" s="146">
        <f t="shared" si="2"/>
        <v>1</v>
      </c>
    </row>
    <row r="134" spans="1:7">
      <c r="A134" t="s">
        <v>2450</v>
      </c>
      <c r="B134" s="1">
        <f>IFERROR(INDEX(Preturi!H$2:H$8000, MATCH(A134, Preturi!G$2:G$8000, 0)), "")*G134</f>
        <v>6.21</v>
      </c>
      <c r="C134" t="s">
        <v>688</v>
      </c>
      <c r="D134" t="s">
        <v>223</v>
      </c>
      <c r="E134" t="s">
        <v>4308</v>
      </c>
      <c r="F134" t="s">
        <v>20421</v>
      </c>
      <c r="G134" s="146">
        <f t="shared" si="2"/>
        <v>1</v>
      </c>
    </row>
    <row r="135" spans="1:7">
      <c r="A135" t="s">
        <v>7353</v>
      </c>
      <c r="B135" s="1">
        <f>IFERROR(INDEX(Preturi!H$2:H$8000, MATCH(A135, Preturi!G$2:G$8000, 0)), "")*G135</f>
        <v>6.29</v>
      </c>
      <c r="C135" t="s">
        <v>688</v>
      </c>
      <c r="D135" t="s">
        <v>223</v>
      </c>
      <c r="E135" t="s">
        <v>7354</v>
      </c>
      <c r="F135" t="s">
        <v>20421</v>
      </c>
      <c r="G135" s="146">
        <f t="shared" si="2"/>
        <v>1</v>
      </c>
    </row>
    <row r="136" spans="1:7">
      <c r="A136" t="s">
        <v>3744</v>
      </c>
      <c r="B136" s="1">
        <f>IFERROR(INDEX(Preturi!H$2:H$8000, MATCH(A136, Preturi!G$2:G$8000, 0)), "")*G136</f>
        <v>8.27</v>
      </c>
      <c r="C136" t="s">
        <v>688</v>
      </c>
      <c r="D136" t="s">
        <v>223</v>
      </c>
      <c r="E136" t="s">
        <v>4309</v>
      </c>
      <c r="F136" t="s">
        <v>20421</v>
      </c>
      <c r="G136" s="146">
        <f t="shared" si="2"/>
        <v>1</v>
      </c>
    </row>
    <row r="137" spans="1:7">
      <c r="A137" t="s">
        <v>3745</v>
      </c>
      <c r="B137" s="1">
        <f>IFERROR(INDEX(Preturi!H$2:H$8000, MATCH(A137, Preturi!G$2:G$8000, 0)), "")*G137</f>
        <v>8.3800000000000008</v>
      </c>
      <c r="C137" t="s">
        <v>688</v>
      </c>
      <c r="D137" t="s">
        <v>223</v>
      </c>
      <c r="E137" t="s">
        <v>4310</v>
      </c>
      <c r="F137" t="s">
        <v>20421</v>
      </c>
      <c r="G137" s="146">
        <f t="shared" si="2"/>
        <v>1</v>
      </c>
    </row>
    <row r="138" spans="1:7">
      <c r="A138" t="s">
        <v>3746</v>
      </c>
      <c r="B138" s="1">
        <f>IFERROR(INDEX(Preturi!H$2:H$8000, MATCH(A138, Preturi!G$2:G$8000, 0)), "")*G138</f>
        <v>5.73</v>
      </c>
      <c r="C138" t="s">
        <v>688</v>
      </c>
      <c r="D138" t="s">
        <v>223</v>
      </c>
      <c r="E138" t="s">
        <v>4311</v>
      </c>
      <c r="F138" t="s">
        <v>20421</v>
      </c>
      <c r="G138" s="146">
        <f t="shared" si="2"/>
        <v>1</v>
      </c>
    </row>
    <row r="139" spans="1:7">
      <c r="A139" t="s">
        <v>3747</v>
      </c>
      <c r="B139" s="1">
        <f>IFERROR(INDEX(Preturi!H$2:H$8000, MATCH(A139, Preturi!G$2:G$8000, 0)), "")*G139</f>
        <v>6.14</v>
      </c>
      <c r="C139" t="s">
        <v>688</v>
      </c>
      <c r="D139" t="s">
        <v>223</v>
      </c>
      <c r="E139" t="s">
        <v>4312</v>
      </c>
      <c r="F139" t="s">
        <v>20421</v>
      </c>
      <c r="G139" s="146">
        <f t="shared" si="2"/>
        <v>1</v>
      </c>
    </row>
    <row r="140" spans="1:7">
      <c r="A140" t="s">
        <v>3998</v>
      </c>
      <c r="B140" s="1">
        <f>IFERROR(INDEX(Preturi!H$2:H$8000, MATCH(A140, Preturi!G$2:G$8000, 0)), "")*G140</f>
        <v>6.96</v>
      </c>
      <c r="C140" t="s">
        <v>688</v>
      </c>
      <c r="D140" t="s">
        <v>223</v>
      </c>
      <c r="E140" t="s">
        <v>4313</v>
      </c>
      <c r="F140" t="s">
        <v>20421</v>
      </c>
      <c r="G140" s="146">
        <f t="shared" si="2"/>
        <v>1</v>
      </c>
    </row>
    <row r="141" spans="1:7">
      <c r="A141" t="s">
        <v>3748</v>
      </c>
      <c r="B141" s="1">
        <f>IFERROR(INDEX(Preturi!H$2:H$8000, MATCH(A141, Preturi!G$2:G$8000, 0)), "")*G141</f>
        <v>6.12</v>
      </c>
      <c r="C141" t="s">
        <v>688</v>
      </c>
      <c r="D141" t="s">
        <v>223</v>
      </c>
      <c r="E141" t="s">
        <v>4314</v>
      </c>
      <c r="F141" t="s">
        <v>20421</v>
      </c>
      <c r="G141" s="146">
        <f t="shared" si="2"/>
        <v>1</v>
      </c>
    </row>
    <row r="142" spans="1:7">
      <c r="A142" t="s">
        <v>3749</v>
      </c>
      <c r="B142" s="1">
        <f>IFERROR(INDEX(Preturi!H$2:H$8000, MATCH(A142, Preturi!G$2:G$8000, 0)), "")*G142</f>
        <v>6.39</v>
      </c>
      <c r="C142" t="s">
        <v>688</v>
      </c>
      <c r="D142" t="s">
        <v>223</v>
      </c>
      <c r="E142" t="s">
        <v>4315</v>
      </c>
      <c r="F142" t="s">
        <v>20421</v>
      </c>
      <c r="G142" s="146">
        <f t="shared" si="2"/>
        <v>1</v>
      </c>
    </row>
    <row r="143" spans="1:7">
      <c r="A143" t="s">
        <v>3750</v>
      </c>
      <c r="B143" s="1">
        <f>IFERROR(INDEX(Preturi!H$2:H$8000, MATCH(A143, Preturi!G$2:G$8000, 0)), "")*G143</f>
        <v>7.24</v>
      </c>
      <c r="C143" t="s">
        <v>688</v>
      </c>
      <c r="D143" t="s">
        <v>223</v>
      </c>
      <c r="E143" t="s">
        <v>4316</v>
      </c>
      <c r="F143" t="s">
        <v>20421</v>
      </c>
      <c r="G143" s="146">
        <f t="shared" si="2"/>
        <v>1</v>
      </c>
    </row>
    <row r="144" spans="1:7">
      <c r="A144" t="s">
        <v>3751</v>
      </c>
      <c r="B144" s="1">
        <f>IFERROR(INDEX(Preturi!H$2:H$8000, MATCH(A144, Preturi!G$2:G$8000, 0)), "")*G144</f>
        <v>8.2799999999999994</v>
      </c>
      <c r="C144" t="s">
        <v>688</v>
      </c>
      <c r="D144" t="s">
        <v>223</v>
      </c>
      <c r="E144" t="s">
        <v>4317</v>
      </c>
      <c r="F144" t="s">
        <v>20421</v>
      </c>
      <c r="G144" s="146">
        <f t="shared" si="2"/>
        <v>1</v>
      </c>
    </row>
    <row r="145" spans="1:7">
      <c r="A145" t="s">
        <v>7355</v>
      </c>
      <c r="B145" s="1">
        <f>IFERROR(INDEX(Preturi!H$2:H$8000, MATCH(A145, Preturi!G$2:G$8000, 0)), "")*G145</f>
        <v>8.3800000000000008</v>
      </c>
      <c r="C145" t="s">
        <v>688</v>
      </c>
      <c r="D145" t="s">
        <v>223</v>
      </c>
      <c r="E145" t="s">
        <v>7356</v>
      </c>
      <c r="F145" t="s">
        <v>20421</v>
      </c>
      <c r="G145" s="146">
        <f t="shared" si="2"/>
        <v>1</v>
      </c>
    </row>
    <row r="146" spans="1:7">
      <c r="A146" t="s">
        <v>830</v>
      </c>
      <c r="B146" s="1">
        <f>IFERROR(INDEX(Preturi!H$2:H$8000, MATCH(A146, Preturi!G$2:G$8000, 0)), "")*G146</f>
        <v>3.1</v>
      </c>
      <c r="C146" t="s">
        <v>688</v>
      </c>
      <c r="D146" t="s">
        <v>223</v>
      </c>
      <c r="E146" t="s">
        <v>4318</v>
      </c>
      <c r="F146" t="s">
        <v>20421</v>
      </c>
      <c r="G146" s="146">
        <f t="shared" si="2"/>
        <v>1</v>
      </c>
    </row>
    <row r="147" spans="1:7">
      <c r="A147" t="s">
        <v>831</v>
      </c>
      <c r="B147" s="1">
        <f>IFERROR(INDEX(Preturi!H$2:H$8000, MATCH(A147, Preturi!G$2:G$8000, 0)), "")*G147</f>
        <v>3.14</v>
      </c>
      <c r="C147" t="s">
        <v>688</v>
      </c>
      <c r="D147" t="s">
        <v>223</v>
      </c>
      <c r="E147" t="s">
        <v>4319</v>
      </c>
      <c r="F147" t="s">
        <v>20421</v>
      </c>
      <c r="G147" s="146">
        <f t="shared" si="2"/>
        <v>1</v>
      </c>
    </row>
    <row r="148" spans="1:7">
      <c r="A148" t="s">
        <v>832</v>
      </c>
      <c r="B148" s="1">
        <f>IFERROR(INDEX(Preturi!H$2:H$8000, MATCH(A148, Preturi!G$2:G$8000, 0)), "")*G148</f>
        <v>1.84</v>
      </c>
      <c r="C148" t="s">
        <v>688</v>
      </c>
      <c r="D148" t="s">
        <v>223</v>
      </c>
      <c r="E148" t="s">
        <v>4320</v>
      </c>
      <c r="F148" t="s">
        <v>20421</v>
      </c>
      <c r="G148" s="146">
        <f t="shared" si="2"/>
        <v>1</v>
      </c>
    </row>
    <row r="149" spans="1:7">
      <c r="A149" t="s">
        <v>833</v>
      </c>
      <c r="B149" s="1">
        <f>IFERROR(INDEX(Preturi!H$2:H$8000, MATCH(A149, Preturi!G$2:G$8000, 0)), "")*G149</f>
        <v>2.15</v>
      </c>
      <c r="C149" t="s">
        <v>688</v>
      </c>
      <c r="D149" t="s">
        <v>223</v>
      </c>
      <c r="E149" t="s">
        <v>4321</v>
      </c>
      <c r="F149" t="s">
        <v>20421</v>
      </c>
      <c r="G149" s="146">
        <f t="shared" si="2"/>
        <v>1</v>
      </c>
    </row>
    <row r="150" spans="1:7">
      <c r="A150" t="s">
        <v>834</v>
      </c>
      <c r="B150" s="1">
        <f>IFERROR(INDEX(Preturi!H$2:H$8000, MATCH(A150, Preturi!G$2:G$8000, 0)), "")*G150</f>
        <v>2.2999999999999998</v>
      </c>
      <c r="C150" t="s">
        <v>688</v>
      </c>
      <c r="D150" t="s">
        <v>223</v>
      </c>
      <c r="E150" t="s">
        <v>4322</v>
      </c>
      <c r="F150" t="s">
        <v>20421</v>
      </c>
      <c r="G150" s="146">
        <f t="shared" si="2"/>
        <v>1</v>
      </c>
    </row>
    <row r="151" spans="1:7">
      <c r="A151" t="s">
        <v>3999</v>
      </c>
      <c r="B151" s="1">
        <f>IFERROR(INDEX(Preturi!H$2:H$8000, MATCH(A151, Preturi!G$2:G$8000, 0)), "")*G151</f>
        <v>2.61</v>
      </c>
      <c r="C151" t="s">
        <v>688</v>
      </c>
      <c r="D151" t="s">
        <v>223</v>
      </c>
      <c r="E151" t="s">
        <v>4323</v>
      </c>
      <c r="F151" t="s">
        <v>20421</v>
      </c>
      <c r="G151" s="146">
        <f t="shared" si="2"/>
        <v>1</v>
      </c>
    </row>
    <row r="152" spans="1:7">
      <c r="A152" t="s">
        <v>2451</v>
      </c>
      <c r="B152" s="1">
        <f>IFERROR(INDEX(Preturi!H$2:H$8000, MATCH(A152, Preturi!G$2:G$8000, 0)), "")*G152</f>
        <v>3.32</v>
      </c>
      <c r="C152" t="s">
        <v>688</v>
      </c>
      <c r="D152" t="s">
        <v>223</v>
      </c>
      <c r="E152" t="s">
        <v>4324</v>
      </c>
      <c r="F152" t="s">
        <v>20421</v>
      </c>
      <c r="G152" s="146">
        <f t="shared" si="2"/>
        <v>1</v>
      </c>
    </row>
    <row r="153" spans="1:7">
      <c r="A153" t="s">
        <v>3022</v>
      </c>
      <c r="B153" s="1">
        <f>IFERROR(INDEX(Preturi!H$2:H$8000, MATCH(A153, Preturi!G$2:G$8000, 0)), "")*G153</f>
        <v>2.0099999999999998</v>
      </c>
      <c r="C153" t="s">
        <v>688</v>
      </c>
      <c r="D153" t="s">
        <v>223</v>
      </c>
      <c r="E153" t="s">
        <v>4325</v>
      </c>
      <c r="F153" t="s">
        <v>20421</v>
      </c>
      <c r="G153" s="146">
        <f t="shared" si="2"/>
        <v>1</v>
      </c>
    </row>
    <row r="154" spans="1:7">
      <c r="A154" t="s">
        <v>835</v>
      </c>
      <c r="B154" s="1">
        <f>IFERROR(INDEX(Preturi!H$2:H$8000, MATCH(A154, Preturi!G$2:G$8000, 0)), "")*G154</f>
        <v>2.2999999999999998</v>
      </c>
      <c r="C154" t="s">
        <v>688</v>
      </c>
      <c r="D154" t="s">
        <v>223</v>
      </c>
      <c r="E154" t="s">
        <v>4326</v>
      </c>
      <c r="F154" t="s">
        <v>20421</v>
      </c>
      <c r="G154" s="146">
        <f t="shared" si="2"/>
        <v>1</v>
      </c>
    </row>
    <row r="155" spans="1:7">
      <c r="A155" t="s">
        <v>836</v>
      </c>
      <c r="B155" s="1">
        <f>IFERROR(INDEX(Preturi!H$2:H$8000, MATCH(A155, Preturi!G$2:G$8000, 0)), "")*G155</f>
        <v>2.4</v>
      </c>
      <c r="C155" t="s">
        <v>688</v>
      </c>
      <c r="D155" t="s">
        <v>223</v>
      </c>
      <c r="E155" t="s">
        <v>4327</v>
      </c>
      <c r="F155" t="s">
        <v>20421</v>
      </c>
      <c r="G155" s="146">
        <f t="shared" si="2"/>
        <v>1</v>
      </c>
    </row>
    <row r="156" spans="1:7">
      <c r="A156" t="s">
        <v>837</v>
      </c>
      <c r="B156" s="1">
        <f>IFERROR(INDEX(Preturi!H$2:H$8000, MATCH(A156, Preturi!G$2:G$8000, 0)), "")*G156</f>
        <v>2.72</v>
      </c>
      <c r="C156" t="s">
        <v>688</v>
      </c>
      <c r="D156" t="s">
        <v>223</v>
      </c>
      <c r="E156" t="s">
        <v>4328</v>
      </c>
      <c r="F156" t="s">
        <v>20421</v>
      </c>
      <c r="G156" s="146">
        <f t="shared" si="2"/>
        <v>1</v>
      </c>
    </row>
    <row r="157" spans="1:7">
      <c r="A157" t="s">
        <v>2452</v>
      </c>
      <c r="B157" s="1">
        <f>IFERROR(INDEX(Preturi!H$2:H$8000, MATCH(A157, Preturi!G$2:G$8000, 0)), "")*G157</f>
        <v>3.11</v>
      </c>
      <c r="C157" t="s">
        <v>688</v>
      </c>
      <c r="D157" t="s">
        <v>223</v>
      </c>
      <c r="E157" t="s">
        <v>4329</v>
      </c>
      <c r="F157" t="s">
        <v>20421</v>
      </c>
      <c r="G157" s="146">
        <f t="shared" si="2"/>
        <v>1</v>
      </c>
    </row>
    <row r="158" spans="1:7">
      <c r="A158" t="s">
        <v>7357</v>
      </c>
      <c r="B158" s="1">
        <f>IFERROR(INDEX(Preturi!H$2:H$8000, MATCH(A158, Preturi!G$2:G$8000, 0)), "")*G158</f>
        <v>3.14</v>
      </c>
      <c r="C158" t="s">
        <v>688</v>
      </c>
      <c r="D158" t="s">
        <v>223</v>
      </c>
      <c r="E158" t="s">
        <v>7358</v>
      </c>
      <c r="F158" t="s">
        <v>20421</v>
      </c>
      <c r="G158" s="146">
        <f t="shared" si="2"/>
        <v>1</v>
      </c>
    </row>
    <row r="159" spans="1:7">
      <c r="A159" t="s">
        <v>838</v>
      </c>
      <c r="B159" s="1">
        <f>IFERROR(INDEX(Preturi!H$2:H$8000, MATCH(A159, Preturi!G$2:G$8000, 0)), "")*G159</f>
        <v>1.51</v>
      </c>
      <c r="C159" t="s">
        <v>688</v>
      </c>
      <c r="D159" t="s">
        <v>223</v>
      </c>
      <c r="E159" t="s">
        <v>4330</v>
      </c>
      <c r="F159" t="s">
        <v>20421</v>
      </c>
      <c r="G159" s="146">
        <f t="shared" si="2"/>
        <v>1</v>
      </c>
    </row>
    <row r="160" spans="1:7">
      <c r="A160" t="s">
        <v>839</v>
      </c>
      <c r="B160" s="1">
        <f>IFERROR(INDEX(Preturi!H$2:H$8000, MATCH(A160, Preturi!G$2:G$8000, 0)), "")*G160</f>
        <v>1.55</v>
      </c>
      <c r="C160" t="s">
        <v>688</v>
      </c>
      <c r="D160" t="s">
        <v>223</v>
      </c>
      <c r="E160" t="s">
        <v>4331</v>
      </c>
      <c r="F160" t="s">
        <v>20421</v>
      </c>
      <c r="G160" s="146">
        <f t="shared" si="2"/>
        <v>1</v>
      </c>
    </row>
    <row r="161" spans="1:7">
      <c r="A161" t="s">
        <v>840</v>
      </c>
      <c r="B161" s="1">
        <f>IFERROR(INDEX(Preturi!H$2:H$8000, MATCH(A161, Preturi!G$2:G$8000, 0)), "")*G161</f>
        <v>1.93</v>
      </c>
      <c r="C161" t="s">
        <v>688</v>
      </c>
      <c r="D161" t="s">
        <v>223</v>
      </c>
      <c r="E161" t="s">
        <v>4332</v>
      </c>
      <c r="F161" t="s">
        <v>20421</v>
      </c>
      <c r="G161" s="146">
        <f t="shared" si="2"/>
        <v>1</v>
      </c>
    </row>
    <row r="162" spans="1:7">
      <c r="A162" t="s">
        <v>841</v>
      </c>
      <c r="B162" s="1">
        <f>IFERROR(INDEX(Preturi!H$2:H$8000, MATCH(A162, Preturi!G$2:G$8000, 0)), "")*G162</f>
        <v>2.11</v>
      </c>
      <c r="C162" t="s">
        <v>688</v>
      </c>
      <c r="D162" t="s">
        <v>223</v>
      </c>
      <c r="E162" t="s">
        <v>4333</v>
      </c>
      <c r="F162" t="s">
        <v>20421</v>
      </c>
      <c r="G162" s="146">
        <f t="shared" si="2"/>
        <v>1</v>
      </c>
    </row>
    <row r="163" spans="1:7">
      <c r="A163" t="s">
        <v>842</v>
      </c>
      <c r="B163" s="1">
        <f>IFERROR(INDEX(Preturi!H$2:H$8000, MATCH(A163, Preturi!G$2:G$8000, 0)), "")*G163</f>
        <v>2.6</v>
      </c>
      <c r="C163" t="s">
        <v>688</v>
      </c>
      <c r="D163" t="s">
        <v>223</v>
      </c>
      <c r="E163" t="s">
        <v>4334</v>
      </c>
      <c r="F163" t="s">
        <v>20421</v>
      </c>
      <c r="G163" s="146">
        <f t="shared" si="2"/>
        <v>1</v>
      </c>
    </row>
    <row r="164" spans="1:7">
      <c r="A164" t="s">
        <v>843</v>
      </c>
      <c r="B164" s="1">
        <f>IFERROR(INDEX(Preturi!H$2:H$8000, MATCH(A164, Preturi!G$2:G$8000, 0)), "")*G164</f>
        <v>3.05</v>
      </c>
      <c r="C164" t="s">
        <v>688</v>
      </c>
      <c r="D164" t="s">
        <v>223</v>
      </c>
      <c r="E164" t="s">
        <v>4335</v>
      </c>
      <c r="F164" t="s">
        <v>20421</v>
      </c>
      <c r="G164" s="146">
        <f t="shared" si="2"/>
        <v>1</v>
      </c>
    </row>
    <row r="165" spans="1:7">
      <c r="A165" t="s">
        <v>844</v>
      </c>
      <c r="B165" s="1">
        <f>IFERROR(INDEX(Preturi!H$2:H$8000, MATCH(A165, Preturi!G$2:G$8000, 0)), "")*G165</f>
        <v>4.96</v>
      </c>
      <c r="C165" t="s">
        <v>688</v>
      </c>
      <c r="D165" t="s">
        <v>223</v>
      </c>
      <c r="E165" t="s">
        <v>4336</v>
      </c>
      <c r="F165" t="s">
        <v>20421</v>
      </c>
      <c r="G165" s="146">
        <f t="shared" si="2"/>
        <v>1</v>
      </c>
    </row>
    <row r="166" spans="1:7">
      <c r="A166" t="s">
        <v>845</v>
      </c>
      <c r="B166" s="1">
        <f>IFERROR(INDEX(Preturi!H$2:H$8000, MATCH(A166, Preturi!G$2:G$8000, 0)), "")*G166</f>
        <v>5.03</v>
      </c>
      <c r="C166" t="s">
        <v>688</v>
      </c>
      <c r="D166" t="s">
        <v>223</v>
      </c>
      <c r="E166" t="s">
        <v>4337</v>
      </c>
      <c r="F166" t="s">
        <v>20421</v>
      </c>
      <c r="G166" s="146">
        <f t="shared" si="2"/>
        <v>1</v>
      </c>
    </row>
    <row r="167" spans="1:7">
      <c r="A167" t="s">
        <v>846</v>
      </c>
      <c r="B167" s="1">
        <f>IFERROR(INDEX(Preturi!H$2:H$8000, MATCH(A167, Preturi!G$2:G$8000, 0)), "")*G167</f>
        <v>2.95</v>
      </c>
      <c r="C167" t="s">
        <v>688</v>
      </c>
      <c r="D167" t="s">
        <v>223</v>
      </c>
      <c r="E167" t="s">
        <v>4338</v>
      </c>
      <c r="F167" t="s">
        <v>20421</v>
      </c>
      <c r="G167" s="146">
        <f t="shared" si="2"/>
        <v>1</v>
      </c>
    </row>
    <row r="168" spans="1:7">
      <c r="A168" t="s">
        <v>847</v>
      </c>
      <c r="B168" s="1">
        <f>IFERROR(INDEX(Preturi!H$2:H$8000, MATCH(A168, Preturi!G$2:G$8000, 0)), "")*G168</f>
        <v>3.44</v>
      </c>
      <c r="C168" t="s">
        <v>688</v>
      </c>
      <c r="D168" t="s">
        <v>223</v>
      </c>
      <c r="E168" t="s">
        <v>4339</v>
      </c>
      <c r="F168" t="s">
        <v>20421</v>
      </c>
      <c r="G168" s="146">
        <f t="shared" si="2"/>
        <v>1</v>
      </c>
    </row>
    <row r="169" spans="1:7">
      <c r="A169" t="s">
        <v>848</v>
      </c>
      <c r="B169" s="1">
        <f>IFERROR(INDEX(Preturi!H$2:H$8000, MATCH(A169, Preturi!G$2:G$8000, 0)), "")*G169</f>
        <v>3.68</v>
      </c>
      <c r="C169" t="s">
        <v>688</v>
      </c>
      <c r="D169" t="s">
        <v>223</v>
      </c>
      <c r="E169" t="s">
        <v>4340</v>
      </c>
      <c r="F169" t="s">
        <v>20421</v>
      </c>
      <c r="G169" s="146">
        <f t="shared" si="2"/>
        <v>1</v>
      </c>
    </row>
    <row r="170" spans="1:7">
      <c r="A170" t="s">
        <v>4000</v>
      </c>
      <c r="B170" s="1">
        <f>IFERROR(INDEX(Preturi!H$2:H$8000, MATCH(A170, Preturi!G$2:G$8000, 0)), "")*G170</f>
        <v>4.18</v>
      </c>
      <c r="C170" t="s">
        <v>688</v>
      </c>
      <c r="D170" t="s">
        <v>223</v>
      </c>
      <c r="E170" t="s">
        <v>4341</v>
      </c>
      <c r="F170" t="s">
        <v>20421</v>
      </c>
      <c r="G170" s="146">
        <f t="shared" si="2"/>
        <v>1</v>
      </c>
    </row>
    <row r="171" spans="1:7">
      <c r="A171" t="s">
        <v>2453</v>
      </c>
      <c r="B171" s="1">
        <f>IFERROR(INDEX(Preturi!H$2:H$8000, MATCH(A171, Preturi!G$2:G$8000, 0)), "")*G171</f>
        <v>5.3</v>
      </c>
      <c r="C171" t="s">
        <v>688</v>
      </c>
      <c r="D171" t="s">
        <v>223</v>
      </c>
      <c r="E171" t="s">
        <v>4342</v>
      </c>
      <c r="F171" t="s">
        <v>20421</v>
      </c>
      <c r="G171" s="146">
        <f t="shared" si="2"/>
        <v>1</v>
      </c>
    </row>
    <row r="172" spans="1:7">
      <c r="A172" t="s">
        <v>3023</v>
      </c>
      <c r="B172" s="1">
        <f>IFERROR(INDEX(Preturi!H$2:H$8000, MATCH(A172, Preturi!G$2:G$8000, 0)), "")*G172</f>
        <v>3.22</v>
      </c>
      <c r="C172" t="s">
        <v>688</v>
      </c>
      <c r="D172" t="s">
        <v>223</v>
      </c>
      <c r="E172" t="s">
        <v>4343</v>
      </c>
      <c r="F172" t="s">
        <v>20421</v>
      </c>
      <c r="G172" s="146">
        <f t="shared" si="2"/>
        <v>1</v>
      </c>
    </row>
    <row r="173" spans="1:7">
      <c r="A173" t="s">
        <v>849</v>
      </c>
      <c r="B173" s="1">
        <f>IFERROR(INDEX(Preturi!H$2:H$8000, MATCH(A173, Preturi!G$2:G$8000, 0)), "")*G173</f>
        <v>3.67</v>
      </c>
      <c r="C173" t="s">
        <v>688</v>
      </c>
      <c r="D173" t="s">
        <v>223</v>
      </c>
      <c r="E173" t="s">
        <v>4344</v>
      </c>
      <c r="F173" t="s">
        <v>20421</v>
      </c>
      <c r="G173" s="146">
        <f t="shared" si="2"/>
        <v>1</v>
      </c>
    </row>
    <row r="174" spans="1:7">
      <c r="A174" t="s">
        <v>850</v>
      </c>
      <c r="B174" s="1">
        <f>IFERROR(INDEX(Preturi!H$2:H$8000, MATCH(A174, Preturi!G$2:G$8000, 0)), "")*G174</f>
        <v>3.83</v>
      </c>
      <c r="C174" t="s">
        <v>688</v>
      </c>
      <c r="D174" t="s">
        <v>223</v>
      </c>
      <c r="E174" t="s">
        <v>4345</v>
      </c>
      <c r="F174" t="s">
        <v>20421</v>
      </c>
      <c r="G174" s="146">
        <f t="shared" si="2"/>
        <v>1</v>
      </c>
    </row>
    <row r="175" spans="1:7">
      <c r="A175" t="s">
        <v>851</v>
      </c>
      <c r="B175" s="1">
        <f>IFERROR(INDEX(Preturi!H$2:H$8000, MATCH(A175, Preturi!G$2:G$8000, 0)), "")*G175</f>
        <v>4.34</v>
      </c>
      <c r="C175" t="s">
        <v>688</v>
      </c>
      <c r="D175" t="s">
        <v>223</v>
      </c>
      <c r="E175" t="s">
        <v>4346</v>
      </c>
      <c r="F175" t="s">
        <v>20421</v>
      </c>
      <c r="G175" s="146">
        <f t="shared" si="2"/>
        <v>1</v>
      </c>
    </row>
    <row r="176" spans="1:7">
      <c r="A176" t="s">
        <v>2454</v>
      </c>
      <c r="B176" s="1">
        <f>IFERROR(INDEX(Preturi!H$2:H$8000, MATCH(A176, Preturi!G$2:G$8000, 0)), "")*G176</f>
        <v>4.97</v>
      </c>
      <c r="C176" t="s">
        <v>688</v>
      </c>
      <c r="D176" t="s">
        <v>223</v>
      </c>
      <c r="E176" t="s">
        <v>4347</v>
      </c>
      <c r="F176" t="s">
        <v>20421</v>
      </c>
      <c r="G176" s="146">
        <f t="shared" si="2"/>
        <v>1</v>
      </c>
    </row>
    <row r="177" spans="1:7">
      <c r="A177" t="s">
        <v>7359</v>
      </c>
      <c r="B177" s="1">
        <f>IFERROR(INDEX(Preturi!H$2:H$8000, MATCH(A177, Preturi!G$2:G$8000, 0)), "")*G177</f>
        <v>5.03</v>
      </c>
      <c r="C177" t="s">
        <v>688</v>
      </c>
      <c r="D177" t="s">
        <v>223</v>
      </c>
      <c r="E177" t="s">
        <v>7360</v>
      </c>
      <c r="F177" t="s">
        <v>20421</v>
      </c>
      <c r="G177" s="146">
        <f t="shared" si="2"/>
        <v>1</v>
      </c>
    </row>
    <row r="178" spans="1:7">
      <c r="A178" t="s">
        <v>852</v>
      </c>
      <c r="B178" s="1">
        <f>IFERROR(INDEX(Preturi!H$2:H$8000, MATCH(A178, Preturi!G$2:G$8000, 0)), "")*G178</f>
        <v>2.42</v>
      </c>
      <c r="C178" t="s">
        <v>688</v>
      </c>
      <c r="D178" t="s">
        <v>223</v>
      </c>
      <c r="E178" t="s">
        <v>4348</v>
      </c>
      <c r="F178" t="s">
        <v>20421</v>
      </c>
      <c r="G178" s="146">
        <f t="shared" si="2"/>
        <v>1</v>
      </c>
    </row>
    <row r="179" spans="1:7">
      <c r="A179" t="s">
        <v>853</v>
      </c>
      <c r="B179" s="1">
        <f>IFERROR(INDEX(Preturi!H$2:H$8000, MATCH(A179, Preturi!G$2:G$8000, 0)), "")*G179</f>
        <v>2.4700000000000002</v>
      </c>
      <c r="C179" t="s">
        <v>688</v>
      </c>
      <c r="D179" t="s">
        <v>223</v>
      </c>
      <c r="E179" t="s">
        <v>4349</v>
      </c>
      <c r="F179" t="s">
        <v>20421</v>
      </c>
      <c r="G179" s="146">
        <f t="shared" si="2"/>
        <v>1</v>
      </c>
    </row>
    <row r="180" spans="1:7">
      <c r="A180" t="s">
        <v>854</v>
      </c>
      <c r="B180" s="1">
        <f>IFERROR(INDEX(Preturi!H$2:H$8000, MATCH(A180, Preturi!G$2:G$8000, 0)), "")*G180</f>
        <v>3.09</v>
      </c>
      <c r="C180" t="s">
        <v>688</v>
      </c>
      <c r="D180" t="s">
        <v>223</v>
      </c>
      <c r="E180" t="s">
        <v>4350</v>
      </c>
      <c r="F180" t="s">
        <v>20421</v>
      </c>
      <c r="G180" s="146">
        <f t="shared" si="2"/>
        <v>1</v>
      </c>
    </row>
    <row r="181" spans="1:7">
      <c r="A181" t="s">
        <v>855</v>
      </c>
      <c r="B181" s="1">
        <f>IFERROR(INDEX(Preturi!H$2:H$8000, MATCH(A181, Preturi!G$2:G$8000, 0)), "")*G181</f>
        <v>3.37</v>
      </c>
      <c r="C181" t="s">
        <v>688</v>
      </c>
      <c r="D181" t="s">
        <v>223</v>
      </c>
      <c r="E181" t="s">
        <v>4351</v>
      </c>
      <c r="F181" t="s">
        <v>20421</v>
      </c>
      <c r="G181" s="146">
        <f t="shared" si="2"/>
        <v>1</v>
      </c>
    </row>
    <row r="182" spans="1:7">
      <c r="A182" t="s">
        <v>856</v>
      </c>
      <c r="B182" s="1">
        <f>IFERROR(INDEX(Preturi!H$2:H$8000, MATCH(A182, Preturi!G$2:G$8000, 0)), "")*G182</f>
        <v>4.1500000000000004</v>
      </c>
      <c r="C182" t="s">
        <v>688</v>
      </c>
      <c r="D182" t="s">
        <v>223</v>
      </c>
      <c r="E182" t="s">
        <v>4352</v>
      </c>
      <c r="F182" t="s">
        <v>20421</v>
      </c>
      <c r="G182" s="146">
        <f t="shared" si="2"/>
        <v>1</v>
      </c>
    </row>
    <row r="183" spans="1:7">
      <c r="A183" t="s">
        <v>857</v>
      </c>
      <c r="B183" s="1">
        <f>IFERROR(INDEX(Preturi!H$2:H$8000, MATCH(A183, Preturi!G$2:G$8000, 0)), "")*G183</f>
        <v>4.87</v>
      </c>
      <c r="C183" t="s">
        <v>688</v>
      </c>
      <c r="D183" t="s">
        <v>223</v>
      </c>
      <c r="E183" t="s">
        <v>4353</v>
      </c>
      <c r="F183" t="s">
        <v>20421</v>
      </c>
      <c r="G183" s="146">
        <f t="shared" si="2"/>
        <v>1</v>
      </c>
    </row>
    <row r="184" spans="1:7">
      <c r="A184" t="s">
        <v>858</v>
      </c>
      <c r="B184" s="1">
        <f>IFERROR(INDEX(Preturi!H$2:H$8000, MATCH(A184, Preturi!G$2:G$8000, 0)), "")*G184</f>
        <v>6.2</v>
      </c>
      <c r="C184" t="s">
        <v>688</v>
      </c>
      <c r="D184" t="s">
        <v>223</v>
      </c>
      <c r="E184" t="s">
        <v>4354</v>
      </c>
      <c r="F184" t="s">
        <v>20421</v>
      </c>
      <c r="G184" s="146">
        <f t="shared" si="2"/>
        <v>1</v>
      </c>
    </row>
    <row r="185" spans="1:7">
      <c r="A185" t="s">
        <v>859</v>
      </c>
      <c r="B185" s="1">
        <f>IFERROR(INDEX(Preturi!H$2:H$8000, MATCH(A185, Preturi!G$2:G$8000, 0)), "")*G185</f>
        <v>6.29</v>
      </c>
      <c r="C185" t="s">
        <v>688</v>
      </c>
      <c r="D185" t="s">
        <v>223</v>
      </c>
      <c r="E185" t="s">
        <v>4355</v>
      </c>
      <c r="F185" t="s">
        <v>20421</v>
      </c>
      <c r="G185" s="146">
        <f t="shared" si="2"/>
        <v>1</v>
      </c>
    </row>
    <row r="186" spans="1:7">
      <c r="A186" t="s">
        <v>860</v>
      </c>
      <c r="B186" s="1">
        <f>IFERROR(INDEX(Preturi!H$2:H$8000, MATCH(A186, Preturi!G$2:G$8000, 0)), "")*G186</f>
        <v>3.68</v>
      </c>
      <c r="C186" t="s">
        <v>688</v>
      </c>
      <c r="D186" t="s">
        <v>223</v>
      </c>
      <c r="E186" t="s">
        <v>4356</v>
      </c>
      <c r="F186" t="s">
        <v>20421</v>
      </c>
      <c r="G186" s="146">
        <f t="shared" si="2"/>
        <v>1</v>
      </c>
    </row>
    <row r="187" spans="1:7">
      <c r="A187" t="s">
        <v>861</v>
      </c>
      <c r="B187" s="1">
        <f>IFERROR(INDEX(Preturi!H$2:H$8000, MATCH(A187, Preturi!G$2:G$8000, 0)), "")*G187</f>
        <v>4.3</v>
      </c>
      <c r="C187" t="s">
        <v>688</v>
      </c>
      <c r="D187" t="s">
        <v>223</v>
      </c>
      <c r="E187" t="s">
        <v>4357</v>
      </c>
      <c r="F187" t="s">
        <v>20421</v>
      </c>
      <c r="G187" s="146">
        <f t="shared" si="2"/>
        <v>1</v>
      </c>
    </row>
    <row r="188" spans="1:7">
      <c r="A188" t="s">
        <v>862</v>
      </c>
      <c r="B188" s="1">
        <f>IFERROR(INDEX(Preturi!H$2:H$8000, MATCH(A188, Preturi!G$2:G$8000, 0)), "")*G188</f>
        <v>4.6100000000000003</v>
      </c>
      <c r="C188" t="s">
        <v>688</v>
      </c>
      <c r="D188" t="s">
        <v>223</v>
      </c>
      <c r="E188" t="s">
        <v>4358</v>
      </c>
      <c r="F188" t="s">
        <v>20421</v>
      </c>
      <c r="G188" s="146">
        <f t="shared" si="2"/>
        <v>1</v>
      </c>
    </row>
    <row r="189" spans="1:7">
      <c r="A189" t="s">
        <v>4001</v>
      </c>
      <c r="B189" s="1">
        <f>IFERROR(INDEX(Preturi!H$2:H$8000, MATCH(A189, Preturi!G$2:G$8000, 0)), "")*G189</f>
        <v>5.22</v>
      </c>
      <c r="C189" t="s">
        <v>688</v>
      </c>
      <c r="D189" t="s">
        <v>223</v>
      </c>
      <c r="E189" t="s">
        <v>4359</v>
      </c>
      <c r="F189" t="s">
        <v>20421</v>
      </c>
      <c r="G189" s="146">
        <f t="shared" si="2"/>
        <v>1</v>
      </c>
    </row>
    <row r="190" spans="1:7">
      <c r="A190" t="s">
        <v>863</v>
      </c>
      <c r="B190" s="1">
        <f>IFERROR(INDEX(Preturi!H$2:H$8000, MATCH(A190, Preturi!G$2:G$8000, 0)), "")*G190</f>
        <v>6.63</v>
      </c>
      <c r="C190" t="s">
        <v>688</v>
      </c>
      <c r="D190" t="s">
        <v>223</v>
      </c>
      <c r="E190" t="s">
        <v>4360</v>
      </c>
      <c r="F190" t="s">
        <v>20421</v>
      </c>
      <c r="G190" s="146">
        <f t="shared" si="2"/>
        <v>1</v>
      </c>
    </row>
    <row r="191" spans="1:7">
      <c r="A191" t="s">
        <v>3024</v>
      </c>
      <c r="B191" s="1">
        <f>IFERROR(INDEX(Preturi!H$2:H$8000, MATCH(A191, Preturi!G$2:G$8000, 0)), "")*G191</f>
        <v>4.0199999999999996</v>
      </c>
      <c r="C191" t="s">
        <v>688</v>
      </c>
      <c r="D191" t="s">
        <v>223</v>
      </c>
      <c r="E191" t="s">
        <v>4361</v>
      </c>
      <c r="F191" t="s">
        <v>20421</v>
      </c>
      <c r="G191" s="146">
        <f t="shared" si="2"/>
        <v>1</v>
      </c>
    </row>
    <row r="192" spans="1:7">
      <c r="A192" t="s">
        <v>864</v>
      </c>
      <c r="B192" s="1">
        <f>IFERROR(INDEX(Preturi!H$2:H$8000, MATCH(A192, Preturi!G$2:G$8000, 0)), "")*G192</f>
        <v>4.59</v>
      </c>
      <c r="C192" t="s">
        <v>688</v>
      </c>
      <c r="D192" t="s">
        <v>223</v>
      </c>
      <c r="E192" t="s">
        <v>4362</v>
      </c>
      <c r="F192" t="s">
        <v>20421</v>
      </c>
      <c r="G192" s="146">
        <f t="shared" si="2"/>
        <v>1</v>
      </c>
    </row>
    <row r="193" spans="1:7">
      <c r="A193" t="s">
        <v>865</v>
      </c>
      <c r="B193" s="1">
        <f>IFERROR(INDEX(Preturi!H$2:H$8000, MATCH(A193, Preturi!G$2:G$8000, 0)), "")*G193</f>
        <v>4.79</v>
      </c>
      <c r="C193" t="s">
        <v>688</v>
      </c>
      <c r="D193" t="s">
        <v>223</v>
      </c>
      <c r="E193" t="s">
        <v>4363</v>
      </c>
      <c r="F193" t="s">
        <v>20421</v>
      </c>
      <c r="G193" s="146">
        <f t="shared" si="2"/>
        <v>1</v>
      </c>
    </row>
    <row r="194" spans="1:7">
      <c r="A194" t="s">
        <v>866</v>
      </c>
      <c r="B194" s="1">
        <f>IFERROR(INDEX(Preturi!H$2:H$8000, MATCH(A194, Preturi!G$2:G$8000, 0)), "")*G194</f>
        <v>5.43</v>
      </c>
      <c r="C194" t="s">
        <v>688</v>
      </c>
      <c r="D194" t="s">
        <v>223</v>
      </c>
      <c r="E194" t="s">
        <v>4364</v>
      </c>
      <c r="F194" t="s">
        <v>20421</v>
      </c>
      <c r="G194" s="146">
        <f t="shared" ref="G194:G257" si="3">1+Adaosuri3</f>
        <v>1</v>
      </c>
    </row>
    <row r="195" spans="1:7">
      <c r="A195" t="s">
        <v>2247</v>
      </c>
      <c r="B195" s="1">
        <f>IFERROR(INDEX(Preturi!H$2:H$8000, MATCH(A195, Preturi!G$2:G$8000, 0)), "")*G195</f>
        <v>6.21</v>
      </c>
      <c r="C195" t="s">
        <v>688</v>
      </c>
      <c r="D195" t="s">
        <v>223</v>
      </c>
      <c r="E195" t="s">
        <v>4365</v>
      </c>
      <c r="F195" t="s">
        <v>20421</v>
      </c>
      <c r="G195" s="146">
        <f t="shared" si="3"/>
        <v>1</v>
      </c>
    </row>
    <row r="196" spans="1:7">
      <c r="A196" t="s">
        <v>7361</v>
      </c>
      <c r="B196" s="1">
        <f>IFERROR(INDEX(Preturi!H$2:H$8000, MATCH(A196, Preturi!G$2:G$8000, 0)), "")*G196</f>
        <v>6.29</v>
      </c>
      <c r="C196" t="s">
        <v>688</v>
      </c>
      <c r="D196" t="s">
        <v>223</v>
      </c>
      <c r="E196" t="s">
        <v>7362</v>
      </c>
      <c r="F196" t="s">
        <v>20421</v>
      </c>
      <c r="G196" s="146">
        <f t="shared" si="3"/>
        <v>1</v>
      </c>
    </row>
    <row r="197" spans="1:7">
      <c r="A197" t="s">
        <v>867</v>
      </c>
      <c r="B197" s="1">
        <f>IFERROR(INDEX(Preturi!H$2:H$8000, MATCH(A197, Preturi!G$2:G$8000, 0)), "")*G197</f>
        <v>3.02</v>
      </c>
      <c r="C197" t="s">
        <v>688</v>
      </c>
      <c r="D197" t="s">
        <v>223</v>
      </c>
      <c r="E197" t="s">
        <v>4366</v>
      </c>
      <c r="F197" t="s">
        <v>20421</v>
      </c>
      <c r="G197" s="146">
        <f t="shared" si="3"/>
        <v>1</v>
      </c>
    </row>
    <row r="198" spans="1:7">
      <c r="A198" t="s">
        <v>868</v>
      </c>
      <c r="B198" s="1">
        <f>IFERROR(INDEX(Preturi!H$2:H$8000, MATCH(A198, Preturi!G$2:G$8000, 0)), "")*G198</f>
        <v>3.09</v>
      </c>
      <c r="C198" t="s">
        <v>688</v>
      </c>
      <c r="D198" t="s">
        <v>223</v>
      </c>
      <c r="E198" t="s">
        <v>4367</v>
      </c>
      <c r="F198" t="s">
        <v>20421</v>
      </c>
      <c r="G198" s="146">
        <f t="shared" si="3"/>
        <v>1</v>
      </c>
    </row>
    <row r="199" spans="1:7">
      <c r="A199" t="s">
        <v>869</v>
      </c>
      <c r="B199" s="1">
        <f>IFERROR(INDEX(Preturi!H$2:H$8000, MATCH(A199, Preturi!G$2:G$8000, 0)), "")*G199</f>
        <v>3.86</v>
      </c>
      <c r="C199" t="s">
        <v>688</v>
      </c>
      <c r="D199" t="s">
        <v>223</v>
      </c>
      <c r="E199" t="s">
        <v>4368</v>
      </c>
      <c r="F199" t="s">
        <v>20421</v>
      </c>
      <c r="G199" s="146">
        <f t="shared" si="3"/>
        <v>1</v>
      </c>
    </row>
    <row r="200" spans="1:7">
      <c r="A200" t="s">
        <v>870</v>
      </c>
      <c r="B200" s="1">
        <f>IFERROR(INDEX(Preturi!H$2:H$8000, MATCH(A200, Preturi!G$2:G$8000, 0)), "")*G200</f>
        <v>4.22</v>
      </c>
      <c r="C200" t="s">
        <v>688</v>
      </c>
      <c r="D200" t="s">
        <v>223</v>
      </c>
      <c r="E200" t="s">
        <v>4369</v>
      </c>
      <c r="F200" t="s">
        <v>20421</v>
      </c>
      <c r="G200" s="146">
        <f t="shared" si="3"/>
        <v>1</v>
      </c>
    </row>
    <row r="201" spans="1:7">
      <c r="A201" t="s">
        <v>871</v>
      </c>
      <c r="B201" s="1">
        <f>IFERROR(INDEX(Preturi!H$2:H$8000, MATCH(A201, Preturi!G$2:G$8000, 0)), "")*G201</f>
        <v>5.19</v>
      </c>
      <c r="C201" t="s">
        <v>688</v>
      </c>
      <c r="D201" t="s">
        <v>223</v>
      </c>
      <c r="E201" t="s">
        <v>4370</v>
      </c>
      <c r="F201" t="s">
        <v>20421</v>
      </c>
      <c r="G201" s="146">
        <f t="shared" si="3"/>
        <v>1</v>
      </c>
    </row>
    <row r="202" spans="1:7">
      <c r="A202" t="s">
        <v>872</v>
      </c>
      <c r="B202" s="1">
        <f>IFERROR(INDEX(Preturi!H$2:H$8000, MATCH(A202, Preturi!G$2:G$8000, 0)), "")*G202</f>
        <v>6.09</v>
      </c>
      <c r="C202" t="s">
        <v>688</v>
      </c>
      <c r="D202" t="s">
        <v>223</v>
      </c>
      <c r="E202" t="s">
        <v>4371</v>
      </c>
      <c r="F202" t="s">
        <v>20421</v>
      </c>
      <c r="G202" s="146">
        <f t="shared" si="3"/>
        <v>1</v>
      </c>
    </row>
    <row r="203" spans="1:7">
      <c r="A203" t="s">
        <v>873</v>
      </c>
      <c r="B203" s="1">
        <f>IFERROR(INDEX(Preturi!H$2:H$8000, MATCH(A203, Preturi!G$2:G$8000, 0)), "")*G203</f>
        <v>8.27</v>
      </c>
      <c r="C203" t="s">
        <v>688</v>
      </c>
      <c r="D203" t="s">
        <v>223</v>
      </c>
      <c r="E203" t="s">
        <v>4372</v>
      </c>
      <c r="F203" t="s">
        <v>20421</v>
      </c>
      <c r="G203" s="146">
        <f t="shared" si="3"/>
        <v>1</v>
      </c>
    </row>
    <row r="204" spans="1:7">
      <c r="A204" t="s">
        <v>874</v>
      </c>
      <c r="B204" s="1">
        <f>IFERROR(INDEX(Preturi!H$2:H$8000, MATCH(A204, Preturi!G$2:G$8000, 0)), "")*G204</f>
        <v>8.3800000000000008</v>
      </c>
      <c r="C204" t="s">
        <v>688</v>
      </c>
      <c r="D204" t="s">
        <v>223</v>
      </c>
      <c r="E204" t="s">
        <v>4373</v>
      </c>
      <c r="F204" t="s">
        <v>20421</v>
      </c>
      <c r="G204" s="146">
        <f t="shared" si="3"/>
        <v>1</v>
      </c>
    </row>
    <row r="205" spans="1:7">
      <c r="A205" t="s">
        <v>875</v>
      </c>
      <c r="B205" s="1">
        <f>IFERROR(INDEX(Preturi!H$2:H$8000, MATCH(A205, Preturi!G$2:G$8000, 0)), "")*G205</f>
        <v>4.91</v>
      </c>
      <c r="C205" t="s">
        <v>688</v>
      </c>
      <c r="D205" t="s">
        <v>223</v>
      </c>
      <c r="E205" t="s">
        <v>4374</v>
      </c>
      <c r="F205" t="s">
        <v>20421</v>
      </c>
      <c r="G205" s="146">
        <f t="shared" si="3"/>
        <v>1</v>
      </c>
    </row>
    <row r="206" spans="1:7">
      <c r="A206" t="s">
        <v>876</v>
      </c>
      <c r="B206" s="1">
        <f>IFERROR(INDEX(Preturi!H$2:H$8000, MATCH(A206, Preturi!G$2:G$8000, 0)), "")*G206</f>
        <v>5.73</v>
      </c>
      <c r="C206" t="s">
        <v>688</v>
      </c>
      <c r="D206" t="s">
        <v>223</v>
      </c>
      <c r="E206" t="s">
        <v>4375</v>
      </c>
      <c r="F206" t="s">
        <v>20421</v>
      </c>
      <c r="G206" s="146">
        <f t="shared" si="3"/>
        <v>1</v>
      </c>
    </row>
    <row r="207" spans="1:7">
      <c r="A207" t="s">
        <v>877</v>
      </c>
      <c r="B207" s="1">
        <f>IFERROR(INDEX(Preturi!H$2:H$8000, MATCH(A207, Preturi!G$2:G$8000, 0)), "")*G207</f>
        <v>6.14</v>
      </c>
      <c r="C207" t="s">
        <v>688</v>
      </c>
      <c r="D207" t="s">
        <v>223</v>
      </c>
      <c r="E207" t="s">
        <v>4376</v>
      </c>
      <c r="F207" t="s">
        <v>20421</v>
      </c>
      <c r="G207" s="146">
        <f t="shared" si="3"/>
        <v>1</v>
      </c>
    </row>
    <row r="208" spans="1:7">
      <c r="A208" t="s">
        <v>4002</v>
      </c>
      <c r="B208" s="1">
        <f>IFERROR(INDEX(Preturi!H$2:H$8000, MATCH(A208, Preturi!G$2:G$8000, 0)), "")*G208</f>
        <v>6.96</v>
      </c>
      <c r="C208" t="s">
        <v>688</v>
      </c>
      <c r="D208" t="s">
        <v>223</v>
      </c>
      <c r="E208" t="s">
        <v>4377</v>
      </c>
      <c r="F208" t="s">
        <v>20421</v>
      </c>
      <c r="G208" s="146">
        <f t="shared" si="3"/>
        <v>1</v>
      </c>
    </row>
    <row r="209" spans="1:7">
      <c r="A209" t="s">
        <v>878</v>
      </c>
      <c r="B209" s="1">
        <f>IFERROR(INDEX(Preturi!H$2:H$8000, MATCH(A209, Preturi!G$2:G$8000, 0)), "")*G209</f>
        <v>8.84</v>
      </c>
      <c r="C209" t="s">
        <v>688</v>
      </c>
      <c r="D209" t="s">
        <v>223</v>
      </c>
      <c r="E209" t="s">
        <v>4378</v>
      </c>
      <c r="F209" t="s">
        <v>20421</v>
      </c>
      <c r="G209" s="146">
        <f t="shared" si="3"/>
        <v>1</v>
      </c>
    </row>
    <row r="210" spans="1:7">
      <c r="A210" t="s">
        <v>3025</v>
      </c>
      <c r="B210" s="1">
        <f>IFERROR(INDEX(Preturi!H$2:H$8000, MATCH(A210, Preturi!G$2:G$8000, 0)), "")*G210</f>
        <v>5.36</v>
      </c>
      <c r="C210" t="s">
        <v>688</v>
      </c>
      <c r="D210" t="s">
        <v>223</v>
      </c>
      <c r="E210" t="s">
        <v>4379</v>
      </c>
      <c r="F210" t="s">
        <v>20421</v>
      </c>
      <c r="G210" s="146">
        <f t="shared" si="3"/>
        <v>1</v>
      </c>
    </row>
    <row r="211" spans="1:7">
      <c r="A211" t="s">
        <v>879</v>
      </c>
      <c r="B211" s="1">
        <f>IFERROR(INDEX(Preturi!H$2:H$8000, MATCH(A211, Preturi!G$2:G$8000, 0)), "")*G211</f>
        <v>6.12</v>
      </c>
      <c r="C211" t="s">
        <v>688</v>
      </c>
      <c r="D211" t="s">
        <v>223</v>
      </c>
      <c r="E211" t="s">
        <v>4380</v>
      </c>
      <c r="F211" t="s">
        <v>20421</v>
      </c>
      <c r="G211" s="146">
        <f t="shared" si="3"/>
        <v>1</v>
      </c>
    </row>
    <row r="212" spans="1:7">
      <c r="A212" t="s">
        <v>880</v>
      </c>
      <c r="B212" s="1">
        <f>IFERROR(INDEX(Preturi!H$2:H$8000, MATCH(A212, Preturi!G$2:G$8000, 0)), "")*G212</f>
        <v>6.39</v>
      </c>
      <c r="C212" t="s">
        <v>688</v>
      </c>
      <c r="D212" t="s">
        <v>223</v>
      </c>
      <c r="E212" t="s">
        <v>4381</v>
      </c>
      <c r="F212" t="s">
        <v>20421</v>
      </c>
      <c r="G212" s="146">
        <f t="shared" si="3"/>
        <v>1</v>
      </c>
    </row>
    <row r="213" spans="1:7">
      <c r="A213" t="s">
        <v>881</v>
      </c>
      <c r="B213" s="1">
        <f>IFERROR(INDEX(Preturi!H$2:H$8000, MATCH(A213, Preturi!G$2:G$8000, 0)), "")*G213</f>
        <v>7.24</v>
      </c>
      <c r="C213" t="s">
        <v>688</v>
      </c>
      <c r="D213" t="s">
        <v>223</v>
      </c>
      <c r="E213" t="s">
        <v>4382</v>
      </c>
      <c r="F213" t="s">
        <v>20421</v>
      </c>
      <c r="G213" s="146">
        <f t="shared" si="3"/>
        <v>1</v>
      </c>
    </row>
    <row r="214" spans="1:7">
      <c r="A214" t="s">
        <v>2248</v>
      </c>
      <c r="B214" s="1">
        <f>IFERROR(INDEX(Preturi!H$2:H$8000, MATCH(A214, Preturi!G$2:G$8000, 0)), "")*G214</f>
        <v>8.2799999999999994</v>
      </c>
      <c r="C214" t="s">
        <v>688</v>
      </c>
      <c r="D214" t="s">
        <v>223</v>
      </c>
      <c r="E214" t="s">
        <v>4383</v>
      </c>
      <c r="F214" t="s">
        <v>20421</v>
      </c>
      <c r="G214" s="146">
        <f t="shared" si="3"/>
        <v>1</v>
      </c>
    </row>
    <row r="215" spans="1:7">
      <c r="A215" t="s">
        <v>7363</v>
      </c>
      <c r="B215" s="1">
        <f>IFERROR(INDEX(Preturi!H$2:H$8000, MATCH(A215, Preturi!G$2:G$8000, 0)), "")*G215</f>
        <v>8.3800000000000008</v>
      </c>
      <c r="C215" t="s">
        <v>688</v>
      </c>
      <c r="D215" t="s">
        <v>223</v>
      </c>
      <c r="E215" t="s">
        <v>7364</v>
      </c>
      <c r="F215" t="s">
        <v>20421</v>
      </c>
      <c r="G215" s="146">
        <f t="shared" si="3"/>
        <v>1</v>
      </c>
    </row>
    <row r="216" spans="1:7">
      <c r="A216" t="s">
        <v>882</v>
      </c>
      <c r="B216" s="1">
        <f>IFERROR(INDEX(Preturi!H$2:H$8000, MATCH(A216, Preturi!G$2:G$8000, 0)), "")*G216</f>
        <v>4.03</v>
      </c>
      <c r="C216" t="s">
        <v>688</v>
      </c>
      <c r="D216" t="s">
        <v>223</v>
      </c>
      <c r="E216" t="s">
        <v>4384</v>
      </c>
      <c r="F216" t="s">
        <v>20421</v>
      </c>
      <c r="G216" s="146">
        <f t="shared" si="3"/>
        <v>1</v>
      </c>
    </row>
    <row r="217" spans="1:7">
      <c r="A217" t="s">
        <v>883</v>
      </c>
      <c r="B217" s="1">
        <f>IFERROR(INDEX(Preturi!H$2:H$8000, MATCH(A217, Preturi!G$2:G$8000, 0)), "")*G217</f>
        <v>4.12</v>
      </c>
      <c r="C217" t="s">
        <v>688</v>
      </c>
      <c r="D217" t="s">
        <v>223</v>
      </c>
      <c r="E217" t="s">
        <v>4385</v>
      </c>
      <c r="F217" t="s">
        <v>20421</v>
      </c>
      <c r="G217" s="146">
        <f t="shared" si="3"/>
        <v>1</v>
      </c>
    </row>
    <row r="218" spans="1:7">
      <c r="A218" t="s">
        <v>884</v>
      </c>
      <c r="B218" s="1">
        <f>IFERROR(INDEX(Preturi!H$2:H$8000, MATCH(A218, Preturi!G$2:G$8000, 0)), "")*G218</f>
        <v>5.15</v>
      </c>
      <c r="C218" t="s">
        <v>688</v>
      </c>
      <c r="D218" t="s">
        <v>223</v>
      </c>
      <c r="E218" t="s">
        <v>4386</v>
      </c>
      <c r="F218" t="s">
        <v>20421</v>
      </c>
      <c r="G218" s="146">
        <f t="shared" si="3"/>
        <v>1</v>
      </c>
    </row>
    <row r="219" spans="1:7">
      <c r="A219" t="s">
        <v>885</v>
      </c>
      <c r="B219" s="1">
        <f>IFERROR(INDEX(Preturi!H$2:H$8000, MATCH(A219, Preturi!G$2:G$8000, 0)), "")*G219</f>
        <v>5.62</v>
      </c>
      <c r="C219" t="s">
        <v>688</v>
      </c>
      <c r="D219" t="s">
        <v>223</v>
      </c>
      <c r="E219" t="s">
        <v>4387</v>
      </c>
      <c r="F219" t="s">
        <v>20421</v>
      </c>
      <c r="G219" s="146">
        <f t="shared" si="3"/>
        <v>1</v>
      </c>
    </row>
    <row r="220" spans="1:7">
      <c r="A220" t="s">
        <v>886</v>
      </c>
      <c r="B220" s="1">
        <f>IFERROR(INDEX(Preturi!H$2:H$8000, MATCH(A220, Preturi!G$2:G$8000, 0)), "")*G220</f>
        <v>6.92</v>
      </c>
      <c r="C220" t="s">
        <v>688</v>
      </c>
      <c r="D220" t="s">
        <v>223</v>
      </c>
      <c r="E220" t="s">
        <v>4388</v>
      </c>
      <c r="F220" t="s">
        <v>20421</v>
      </c>
      <c r="G220" s="146">
        <f t="shared" si="3"/>
        <v>1</v>
      </c>
    </row>
    <row r="221" spans="1:7">
      <c r="A221" t="s">
        <v>887</v>
      </c>
      <c r="B221" s="1">
        <f>IFERROR(INDEX(Preturi!H$2:H$8000, MATCH(A221, Preturi!G$2:G$8000, 0)), "")*G221</f>
        <v>8.1199999999999992</v>
      </c>
      <c r="C221" t="s">
        <v>688</v>
      </c>
      <c r="D221" t="s">
        <v>223</v>
      </c>
      <c r="E221" t="s">
        <v>4389</v>
      </c>
      <c r="F221" t="s">
        <v>20421</v>
      </c>
      <c r="G221" s="146">
        <f t="shared" si="3"/>
        <v>1</v>
      </c>
    </row>
    <row r="222" spans="1:7">
      <c r="A222" t="s">
        <v>888</v>
      </c>
      <c r="B222" s="1">
        <f>IFERROR(INDEX(Preturi!H$2:H$8000, MATCH(A222, Preturi!G$2:G$8000, 0)), "")*G222</f>
        <v>4.96</v>
      </c>
      <c r="C222" t="s">
        <v>688</v>
      </c>
      <c r="D222" t="s">
        <v>223</v>
      </c>
      <c r="E222" t="s">
        <v>4390</v>
      </c>
      <c r="F222" t="s">
        <v>20421</v>
      </c>
      <c r="G222" s="146">
        <f t="shared" si="3"/>
        <v>1</v>
      </c>
    </row>
    <row r="223" spans="1:7">
      <c r="A223" t="s">
        <v>889</v>
      </c>
      <c r="B223" s="1">
        <f>IFERROR(INDEX(Preturi!H$2:H$8000, MATCH(A223, Preturi!G$2:G$8000, 0)), "")*G223</f>
        <v>5.03</v>
      </c>
      <c r="C223" t="s">
        <v>688</v>
      </c>
      <c r="D223" t="s">
        <v>223</v>
      </c>
      <c r="E223" t="s">
        <v>4391</v>
      </c>
      <c r="F223" t="s">
        <v>20421</v>
      </c>
      <c r="G223" s="146">
        <f t="shared" si="3"/>
        <v>1</v>
      </c>
    </row>
    <row r="224" spans="1:7">
      <c r="A224" t="s">
        <v>890</v>
      </c>
      <c r="B224" s="1">
        <f>IFERROR(INDEX(Preturi!H$2:H$8000, MATCH(A224, Preturi!G$2:G$8000, 0)), "")*G224</f>
        <v>2.95</v>
      </c>
      <c r="C224" t="s">
        <v>688</v>
      </c>
      <c r="D224" t="s">
        <v>223</v>
      </c>
      <c r="E224" t="s">
        <v>4392</v>
      </c>
      <c r="F224" t="s">
        <v>20421</v>
      </c>
      <c r="G224" s="146">
        <f t="shared" si="3"/>
        <v>1</v>
      </c>
    </row>
    <row r="225" spans="1:7">
      <c r="A225" t="s">
        <v>891</v>
      </c>
      <c r="B225" s="1">
        <f>IFERROR(INDEX(Preturi!H$2:H$8000, MATCH(A225, Preturi!G$2:G$8000, 0)), "")*G225</f>
        <v>3.44</v>
      </c>
      <c r="C225" t="s">
        <v>688</v>
      </c>
      <c r="D225" t="s">
        <v>223</v>
      </c>
      <c r="E225" t="s">
        <v>4393</v>
      </c>
      <c r="F225" t="s">
        <v>20421</v>
      </c>
      <c r="G225" s="146">
        <f t="shared" si="3"/>
        <v>1</v>
      </c>
    </row>
    <row r="226" spans="1:7">
      <c r="A226" t="s">
        <v>892</v>
      </c>
      <c r="B226" s="1">
        <f>IFERROR(INDEX(Preturi!H$2:H$8000, MATCH(A226, Preturi!G$2:G$8000, 0)), "")*G226</f>
        <v>3.68</v>
      </c>
      <c r="C226" t="s">
        <v>688</v>
      </c>
      <c r="D226" t="s">
        <v>223</v>
      </c>
      <c r="E226" t="s">
        <v>4394</v>
      </c>
      <c r="F226" t="s">
        <v>20421</v>
      </c>
      <c r="G226" s="146">
        <f t="shared" si="3"/>
        <v>1</v>
      </c>
    </row>
    <row r="227" spans="1:7">
      <c r="A227" t="s">
        <v>4003</v>
      </c>
      <c r="B227" s="1">
        <f>IFERROR(INDEX(Preturi!H$2:H$8000, MATCH(A227, Preturi!G$2:G$8000, 0)), "")*G227</f>
        <v>4.18</v>
      </c>
      <c r="C227" t="s">
        <v>688</v>
      </c>
      <c r="D227" t="s">
        <v>223</v>
      </c>
      <c r="E227" t="s">
        <v>4395</v>
      </c>
      <c r="F227" t="s">
        <v>20421</v>
      </c>
      <c r="G227" s="146">
        <f t="shared" si="3"/>
        <v>1</v>
      </c>
    </row>
    <row r="228" spans="1:7">
      <c r="A228" t="s">
        <v>893</v>
      </c>
      <c r="B228" s="1">
        <f>IFERROR(INDEX(Preturi!H$2:H$8000, MATCH(A228, Preturi!G$2:G$8000, 0)), "")*G228</f>
        <v>5.3</v>
      </c>
      <c r="C228" t="s">
        <v>688</v>
      </c>
      <c r="D228" t="s">
        <v>223</v>
      </c>
      <c r="E228" t="s">
        <v>4396</v>
      </c>
      <c r="F228" t="s">
        <v>20421</v>
      </c>
      <c r="G228" s="146">
        <f t="shared" si="3"/>
        <v>1</v>
      </c>
    </row>
    <row r="229" spans="1:7">
      <c r="A229" t="s">
        <v>3026</v>
      </c>
      <c r="B229" s="1">
        <f>IFERROR(INDEX(Preturi!H$2:H$8000, MATCH(A229, Preturi!G$2:G$8000, 0)), "")*G229</f>
        <v>3.22</v>
      </c>
      <c r="C229" t="s">
        <v>688</v>
      </c>
      <c r="D229" t="s">
        <v>223</v>
      </c>
      <c r="E229" t="s">
        <v>4397</v>
      </c>
      <c r="F229" t="s">
        <v>20421</v>
      </c>
      <c r="G229" s="146">
        <f t="shared" si="3"/>
        <v>1</v>
      </c>
    </row>
    <row r="230" spans="1:7">
      <c r="A230" t="s">
        <v>894</v>
      </c>
      <c r="B230" s="1">
        <f>IFERROR(INDEX(Preturi!H$2:H$8000, MATCH(A230, Preturi!G$2:G$8000, 0)), "")*G230</f>
        <v>3.67</v>
      </c>
      <c r="C230" t="s">
        <v>688</v>
      </c>
      <c r="D230" t="s">
        <v>223</v>
      </c>
      <c r="E230" t="s">
        <v>4398</v>
      </c>
      <c r="F230" t="s">
        <v>20421</v>
      </c>
      <c r="G230" s="146">
        <f t="shared" si="3"/>
        <v>1</v>
      </c>
    </row>
    <row r="231" spans="1:7">
      <c r="A231" t="s">
        <v>895</v>
      </c>
      <c r="B231" s="1">
        <f>IFERROR(INDEX(Preturi!H$2:H$8000, MATCH(A231, Preturi!G$2:G$8000, 0)), "")*G231</f>
        <v>3.83</v>
      </c>
      <c r="C231" t="s">
        <v>688</v>
      </c>
      <c r="D231" t="s">
        <v>223</v>
      </c>
      <c r="E231" t="s">
        <v>4399</v>
      </c>
      <c r="F231" t="s">
        <v>20421</v>
      </c>
      <c r="G231" s="146">
        <f t="shared" si="3"/>
        <v>1</v>
      </c>
    </row>
    <row r="232" spans="1:7">
      <c r="A232" t="s">
        <v>896</v>
      </c>
      <c r="B232" s="1">
        <f>IFERROR(INDEX(Preturi!H$2:H$8000, MATCH(A232, Preturi!G$2:G$8000, 0)), "")*G232</f>
        <v>4.34</v>
      </c>
      <c r="C232" t="s">
        <v>688</v>
      </c>
      <c r="D232" t="s">
        <v>223</v>
      </c>
      <c r="E232" t="s">
        <v>4400</v>
      </c>
      <c r="F232" t="s">
        <v>20421</v>
      </c>
      <c r="G232" s="146">
        <f t="shared" si="3"/>
        <v>1</v>
      </c>
    </row>
    <row r="233" spans="1:7">
      <c r="A233" t="s">
        <v>2249</v>
      </c>
      <c r="B233" s="1">
        <f>IFERROR(INDEX(Preturi!H$2:H$8000, MATCH(A233, Preturi!G$2:G$8000, 0)), "")*G233</f>
        <v>4.97</v>
      </c>
      <c r="C233" t="s">
        <v>688</v>
      </c>
      <c r="D233" t="s">
        <v>223</v>
      </c>
      <c r="E233" t="s">
        <v>4401</v>
      </c>
      <c r="F233" t="s">
        <v>20421</v>
      </c>
      <c r="G233" s="146">
        <f t="shared" si="3"/>
        <v>1</v>
      </c>
    </row>
    <row r="234" spans="1:7">
      <c r="A234" t="s">
        <v>7365</v>
      </c>
      <c r="B234" s="1">
        <f>IFERROR(INDEX(Preturi!H$2:H$8000, MATCH(A234, Preturi!G$2:G$8000, 0)), "")*G234</f>
        <v>5.03</v>
      </c>
      <c r="C234" t="s">
        <v>688</v>
      </c>
      <c r="D234" t="s">
        <v>223</v>
      </c>
      <c r="E234" t="s">
        <v>7366</v>
      </c>
      <c r="F234" t="s">
        <v>20421</v>
      </c>
      <c r="G234" s="146">
        <f t="shared" si="3"/>
        <v>1</v>
      </c>
    </row>
    <row r="235" spans="1:7">
      <c r="A235" t="s">
        <v>897</v>
      </c>
      <c r="B235" s="1">
        <f>IFERROR(INDEX(Preturi!H$2:H$8000, MATCH(A235, Preturi!G$2:G$8000, 0)), "")*G235</f>
        <v>2.42</v>
      </c>
      <c r="C235" t="s">
        <v>688</v>
      </c>
      <c r="D235" t="s">
        <v>223</v>
      </c>
      <c r="E235" t="s">
        <v>4402</v>
      </c>
      <c r="F235" t="s">
        <v>20421</v>
      </c>
      <c r="G235" s="146">
        <f t="shared" si="3"/>
        <v>1</v>
      </c>
    </row>
    <row r="236" spans="1:7">
      <c r="A236" t="s">
        <v>898</v>
      </c>
      <c r="B236" s="1">
        <f>IFERROR(INDEX(Preturi!H$2:H$8000, MATCH(A236, Preturi!G$2:G$8000, 0)), "")*G236</f>
        <v>2.4700000000000002</v>
      </c>
      <c r="C236" t="s">
        <v>688</v>
      </c>
      <c r="D236" t="s">
        <v>223</v>
      </c>
      <c r="E236" t="s">
        <v>4403</v>
      </c>
      <c r="F236" t="s">
        <v>20421</v>
      </c>
      <c r="G236" s="146">
        <f t="shared" si="3"/>
        <v>1</v>
      </c>
    </row>
    <row r="237" spans="1:7">
      <c r="A237" t="s">
        <v>899</v>
      </c>
      <c r="B237" s="1">
        <f>IFERROR(INDEX(Preturi!H$2:H$8000, MATCH(A237, Preturi!G$2:G$8000, 0)), "")*G237</f>
        <v>3.09</v>
      </c>
      <c r="C237" t="s">
        <v>688</v>
      </c>
      <c r="D237" t="s">
        <v>223</v>
      </c>
      <c r="E237" t="s">
        <v>4404</v>
      </c>
      <c r="F237" t="s">
        <v>20421</v>
      </c>
      <c r="G237" s="146">
        <f t="shared" si="3"/>
        <v>1</v>
      </c>
    </row>
    <row r="238" spans="1:7">
      <c r="A238" t="s">
        <v>900</v>
      </c>
      <c r="B238" s="1">
        <f>IFERROR(INDEX(Preturi!H$2:H$8000, MATCH(A238, Preturi!G$2:G$8000, 0)), "")*G238</f>
        <v>3.37</v>
      </c>
      <c r="C238" t="s">
        <v>688</v>
      </c>
      <c r="D238" t="s">
        <v>223</v>
      </c>
      <c r="E238" t="s">
        <v>4405</v>
      </c>
      <c r="F238" t="s">
        <v>20421</v>
      </c>
      <c r="G238" s="146">
        <f t="shared" si="3"/>
        <v>1</v>
      </c>
    </row>
    <row r="239" spans="1:7">
      <c r="A239" t="s">
        <v>901</v>
      </c>
      <c r="B239" s="1">
        <f>IFERROR(INDEX(Preturi!H$2:H$8000, MATCH(A239, Preturi!G$2:G$8000, 0)), "")*G239</f>
        <v>4.1500000000000004</v>
      </c>
      <c r="C239" t="s">
        <v>688</v>
      </c>
      <c r="D239" t="s">
        <v>223</v>
      </c>
      <c r="E239" t="s">
        <v>4406</v>
      </c>
      <c r="F239" t="s">
        <v>20421</v>
      </c>
      <c r="G239" s="146">
        <f t="shared" si="3"/>
        <v>1</v>
      </c>
    </row>
    <row r="240" spans="1:7">
      <c r="A240" t="s">
        <v>902</v>
      </c>
      <c r="B240" s="1">
        <f>IFERROR(INDEX(Preturi!H$2:H$8000, MATCH(A240, Preturi!G$2:G$8000, 0)), "")*G240</f>
        <v>4.87</v>
      </c>
      <c r="C240" t="s">
        <v>688</v>
      </c>
      <c r="D240" t="s">
        <v>223</v>
      </c>
      <c r="E240" t="s">
        <v>4407</v>
      </c>
      <c r="F240" t="s">
        <v>20421</v>
      </c>
      <c r="G240" s="146">
        <f t="shared" si="3"/>
        <v>1</v>
      </c>
    </row>
    <row r="241" spans="1:7">
      <c r="A241" t="s">
        <v>903</v>
      </c>
      <c r="B241" s="1">
        <f>IFERROR(INDEX(Preturi!H$2:H$8000, MATCH(A241, Preturi!G$2:G$8000, 0)), "")*G241</f>
        <v>6.2</v>
      </c>
      <c r="C241" t="s">
        <v>688</v>
      </c>
      <c r="D241" t="s">
        <v>223</v>
      </c>
      <c r="E241" t="s">
        <v>4408</v>
      </c>
      <c r="F241" t="s">
        <v>20421</v>
      </c>
      <c r="G241" s="146">
        <f t="shared" si="3"/>
        <v>1</v>
      </c>
    </row>
    <row r="242" spans="1:7">
      <c r="A242" t="s">
        <v>904</v>
      </c>
      <c r="B242" s="1">
        <f>IFERROR(INDEX(Preturi!H$2:H$8000, MATCH(A242, Preturi!G$2:G$8000, 0)), "")*G242</f>
        <v>6.29</v>
      </c>
      <c r="C242" t="s">
        <v>688</v>
      </c>
      <c r="D242" t="s">
        <v>223</v>
      </c>
      <c r="E242" t="s">
        <v>4409</v>
      </c>
      <c r="F242" t="s">
        <v>20421</v>
      </c>
      <c r="G242" s="146">
        <f t="shared" si="3"/>
        <v>1</v>
      </c>
    </row>
    <row r="243" spans="1:7">
      <c r="A243" t="s">
        <v>905</v>
      </c>
      <c r="B243" s="1">
        <f>IFERROR(INDEX(Preturi!H$2:H$8000, MATCH(A243, Preturi!G$2:G$8000, 0)), "")*G243</f>
        <v>3.68</v>
      </c>
      <c r="C243" t="s">
        <v>688</v>
      </c>
      <c r="D243" t="s">
        <v>223</v>
      </c>
      <c r="E243" t="s">
        <v>4410</v>
      </c>
      <c r="F243" t="s">
        <v>20421</v>
      </c>
      <c r="G243" s="146">
        <f t="shared" si="3"/>
        <v>1</v>
      </c>
    </row>
    <row r="244" spans="1:7">
      <c r="A244" t="s">
        <v>906</v>
      </c>
      <c r="B244" s="1">
        <f>IFERROR(INDEX(Preturi!H$2:H$8000, MATCH(A244, Preturi!G$2:G$8000, 0)), "")*G244</f>
        <v>4.3</v>
      </c>
      <c r="C244" t="s">
        <v>688</v>
      </c>
      <c r="D244" t="s">
        <v>223</v>
      </c>
      <c r="E244" t="s">
        <v>4411</v>
      </c>
      <c r="F244" t="s">
        <v>20421</v>
      </c>
      <c r="G244" s="146">
        <f t="shared" si="3"/>
        <v>1</v>
      </c>
    </row>
    <row r="245" spans="1:7">
      <c r="A245" t="s">
        <v>907</v>
      </c>
      <c r="B245" s="1">
        <f>IFERROR(INDEX(Preturi!H$2:H$8000, MATCH(A245, Preturi!G$2:G$8000, 0)), "")*G245</f>
        <v>4.6100000000000003</v>
      </c>
      <c r="C245" t="s">
        <v>688</v>
      </c>
      <c r="D245" t="s">
        <v>223</v>
      </c>
      <c r="E245" t="s">
        <v>4412</v>
      </c>
      <c r="F245" t="s">
        <v>20421</v>
      </c>
      <c r="G245" s="146">
        <f t="shared" si="3"/>
        <v>1</v>
      </c>
    </row>
    <row r="246" spans="1:7">
      <c r="A246" t="s">
        <v>4004</v>
      </c>
      <c r="B246" s="1">
        <f>IFERROR(INDEX(Preturi!H$2:H$8000, MATCH(A246, Preturi!G$2:G$8000, 0)), "")*G246</f>
        <v>5.22</v>
      </c>
      <c r="C246" t="s">
        <v>688</v>
      </c>
      <c r="D246" t="s">
        <v>223</v>
      </c>
      <c r="E246" t="s">
        <v>4413</v>
      </c>
      <c r="F246" t="s">
        <v>20421</v>
      </c>
      <c r="G246" s="146">
        <f t="shared" si="3"/>
        <v>1</v>
      </c>
    </row>
    <row r="247" spans="1:7">
      <c r="A247" t="s">
        <v>908</v>
      </c>
      <c r="B247" s="1">
        <f>IFERROR(INDEX(Preturi!H$2:H$8000, MATCH(A247, Preturi!G$2:G$8000, 0)), "")*G247</f>
        <v>6.63</v>
      </c>
      <c r="C247" t="s">
        <v>688</v>
      </c>
      <c r="D247" t="s">
        <v>223</v>
      </c>
      <c r="E247" t="s">
        <v>4414</v>
      </c>
      <c r="F247" t="s">
        <v>20421</v>
      </c>
      <c r="G247" s="146">
        <f t="shared" si="3"/>
        <v>1</v>
      </c>
    </row>
    <row r="248" spans="1:7">
      <c r="A248" t="s">
        <v>3027</v>
      </c>
      <c r="B248" s="1">
        <f>IFERROR(INDEX(Preturi!H$2:H$8000, MATCH(A248, Preturi!G$2:G$8000, 0)), "")*G248</f>
        <v>4.0199999999999996</v>
      </c>
      <c r="C248" t="s">
        <v>688</v>
      </c>
      <c r="D248" t="s">
        <v>223</v>
      </c>
      <c r="E248" t="s">
        <v>4415</v>
      </c>
      <c r="F248" t="s">
        <v>20421</v>
      </c>
      <c r="G248" s="146">
        <f t="shared" si="3"/>
        <v>1</v>
      </c>
    </row>
    <row r="249" spans="1:7">
      <c r="A249" t="s">
        <v>909</v>
      </c>
      <c r="B249" s="1">
        <f>IFERROR(INDEX(Preturi!H$2:H$8000, MATCH(A249, Preturi!G$2:G$8000, 0)), "")*G249</f>
        <v>4.59</v>
      </c>
      <c r="C249" t="s">
        <v>688</v>
      </c>
      <c r="D249" t="s">
        <v>223</v>
      </c>
      <c r="E249" t="s">
        <v>4416</v>
      </c>
      <c r="F249" t="s">
        <v>20421</v>
      </c>
      <c r="G249" s="146">
        <f t="shared" si="3"/>
        <v>1</v>
      </c>
    </row>
    <row r="250" spans="1:7">
      <c r="A250" t="s">
        <v>910</v>
      </c>
      <c r="B250" s="1">
        <f>IFERROR(INDEX(Preturi!H$2:H$8000, MATCH(A250, Preturi!G$2:G$8000, 0)), "")*G250</f>
        <v>4.79</v>
      </c>
      <c r="C250" t="s">
        <v>688</v>
      </c>
      <c r="D250" t="s">
        <v>223</v>
      </c>
      <c r="E250" t="s">
        <v>4417</v>
      </c>
      <c r="F250" t="s">
        <v>20421</v>
      </c>
      <c r="G250" s="146">
        <f t="shared" si="3"/>
        <v>1</v>
      </c>
    </row>
    <row r="251" spans="1:7">
      <c r="A251" t="s">
        <v>911</v>
      </c>
      <c r="B251" s="1">
        <f>IFERROR(INDEX(Preturi!H$2:H$8000, MATCH(A251, Preturi!G$2:G$8000, 0)), "")*G251</f>
        <v>5.43</v>
      </c>
      <c r="C251" t="s">
        <v>688</v>
      </c>
      <c r="D251" t="s">
        <v>223</v>
      </c>
      <c r="E251" t="s">
        <v>4418</v>
      </c>
      <c r="F251" t="s">
        <v>20421</v>
      </c>
      <c r="G251" s="146">
        <f t="shared" si="3"/>
        <v>1</v>
      </c>
    </row>
    <row r="252" spans="1:7">
      <c r="A252" t="s">
        <v>2250</v>
      </c>
      <c r="B252" s="1">
        <f>IFERROR(INDEX(Preturi!H$2:H$8000, MATCH(A252, Preturi!G$2:G$8000, 0)), "")*G252</f>
        <v>6.21</v>
      </c>
      <c r="C252" t="s">
        <v>688</v>
      </c>
      <c r="D252" t="s">
        <v>223</v>
      </c>
      <c r="E252" t="s">
        <v>4419</v>
      </c>
      <c r="F252" t="s">
        <v>20421</v>
      </c>
      <c r="G252" s="146">
        <f t="shared" si="3"/>
        <v>1</v>
      </c>
    </row>
    <row r="253" spans="1:7">
      <c r="A253" t="s">
        <v>7367</v>
      </c>
      <c r="B253" s="1">
        <f>IFERROR(INDEX(Preturi!H$2:H$8000, MATCH(A253, Preturi!G$2:G$8000, 0)), "")*G253</f>
        <v>6.29</v>
      </c>
      <c r="C253" t="s">
        <v>688</v>
      </c>
      <c r="D253" t="s">
        <v>223</v>
      </c>
      <c r="E253" t="s">
        <v>7368</v>
      </c>
      <c r="F253" t="s">
        <v>20421</v>
      </c>
      <c r="G253" s="146">
        <f t="shared" si="3"/>
        <v>1</v>
      </c>
    </row>
    <row r="254" spans="1:7">
      <c r="A254" t="s">
        <v>912</v>
      </c>
      <c r="B254" s="1">
        <f>IFERROR(INDEX(Preturi!H$2:H$8000, MATCH(A254, Preturi!G$2:G$8000, 0)), "")*G254</f>
        <v>3.02</v>
      </c>
      <c r="C254" t="s">
        <v>688</v>
      </c>
      <c r="D254" t="s">
        <v>223</v>
      </c>
      <c r="E254" t="s">
        <v>4420</v>
      </c>
      <c r="F254" t="s">
        <v>20421</v>
      </c>
      <c r="G254" s="146">
        <f t="shared" si="3"/>
        <v>1</v>
      </c>
    </row>
    <row r="255" spans="1:7">
      <c r="A255" t="s">
        <v>913</v>
      </c>
      <c r="B255" s="1">
        <f>IFERROR(INDEX(Preturi!H$2:H$8000, MATCH(A255, Preturi!G$2:G$8000, 0)), "")*G255</f>
        <v>3.09</v>
      </c>
      <c r="C255" t="s">
        <v>688</v>
      </c>
      <c r="D255" t="s">
        <v>223</v>
      </c>
      <c r="E255" t="s">
        <v>4421</v>
      </c>
      <c r="F255" t="s">
        <v>20421</v>
      </c>
      <c r="G255" s="146">
        <f t="shared" si="3"/>
        <v>1</v>
      </c>
    </row>
    <row r="256" spans="1:7">
      <c r="A256" t="s">
        <v>914</v>
      </c>
      <c r="B256" s="1">
        <f>IFERROR(INDEX(Preturi!H$2:H$8000, MATCH(A256, Preturi!G$2:G$8000, 0)), "")*G256</f>
        <v>3.86</v>
      </c>
      <c r="C256" t="s">
        <v>688</v>
      </c>
      <c r="D256" t="s">
        <v>223</v>
      </c>
      <c r="E256" t="s">
        <v>4422</v>
      </c>
      <c r="F256" t="s">
        <v>20421</v>
      </c>
      <c r="G256" s="146">
        <f t="shared" si="3"/>
        <v>1</v>
      </c>
    </row>
    <row r="257" spans="1:7">
      <c r="A257" t="s">
        <v>915</v>
      </c>
      <c r="B257" s="1">
        <f>IFERROR(INDEX(Preturi!H$2:H$8000, MATCH(A257, Preturi!G$2:G$8000, 0)), "")*G257</f>
        <v>4.22</v>
      </c>
      <c r="C257" t="s">
        <v>688</v>
      </c>
      <c r="D257" t="s">
        <v>223</v>
      </c>
      <c r="E257" t="s">
        <v>4423</v>
      </c>
      <c r="F257" t="s">
        <v>20421</v>
      </c>
      <c r="G257" s="146">
        <f t="shared" si="3"/>
        <v>1</v>
      </c>
    </row>
    <row r="258" spans="1:7">
      <c r="A258" t="s">
        <v>916</v>
      </c>
      <c r="B258" s="1">
        <f>IFERROR(INDEX(Preturi!H$2:H$8000, MATCH(A258, Preturi!G$2:G$8000, 0)), "")*G258</f>
        <v>5.19</v>
      </c>
      <c r="C258" t="s">
        <v>688</v>
      </c>
      <c r="D258" t="s">
        <v>223</v>
      </c>
      <c r="E258" t="s">
        <v>4424</v>
      </c>
      <c r="F258" t="s">
        <v>20421</v>
      </c>
      <c r="G258" s="146">
        <f t="shared" ref="G258:G321" si="4">1+Adaosuri3</f>
        <v>1</v>
      </c>
    </row>
    <row r="259" spans="1:7">
      <c r="A259" t="s">
        <v>917</v>
      </c>
      <c r="B259" s="1">
        <f>IFERROR(INDEX(Preturi!H$2:H$8000, MATCH(A259, Preturi!G$2:G$8000, 0)), "")*G259</f>
        <v>6.09</v>
      </c>
      <c r="C259" t="s">
        <v>688</v>
      </c>
      <c r="D259" t="s">
        <v>223</v>
      </c>
      <c r="E259" t="s">
        <v>4425</v>
      </c>
      <c r="F259" t="s">
        <v>20421</v>
      </c>
      <c r="G259" s="146">
        <f t="shared" si="4"/>
        <v>1</v>
      </c>
    </row>
    <row r="260" spans="1:7">
      <c r="A260" t="s">
        <v>918</v>
      </c>
      <c r="B260" s="1">
        <f>IFERROR(INDEX(Preturi!H$2:H$8000, MATCH(A260, Preturi!G$2:G$8000, 0)), "")*G260</f>
        <v>8.27</v>
      </c>
      <c r="C260" t="s">
        <v>688</v>
      </c>
      <c r="D260" t="s">
        <v>223</v>
      </c>
      <c r="E260" t="s">
        <v>4426</v>
      </c>
      <c r="F260" t="s">
        <v>20421</v>
      </c>
      <c r="G260" s="146">
        <f t="shared" si="4"/>
        <v>1</v>
      </c>
    </row>
    <row r="261" spans="1:7">
      <c r="A261" t="s">
        <v>919</v>
      </c>
      <c r="B261" s="1">
        <f>IFERROR(INDEX(Preturi!H$2:H$8000, MATCH(A261, Preturi!G$2:G$8000, 0)), "")*G261</f>
        <v>8.3800000000000008</v>
      </c>
      <c r="C261" t="s">
        <v>688</v>
      </c>
      <c r="D261" t="s">
        <v>223</v>
      </c>
      <c r="E261" t="s">
        <v>4427</v>
      </c>
      <c r="F261" t="s">
        <v>20421</v>
      </c>
      <c r="G261" s="146">
        <f t="shared" si="4"/>
        <v>1</v>
      </c>
    </row>
    <row r="262" spans="1:7">
      <c r="A262" t="s">
        <v>920</v>
      </c>
      <c r="B262" s="1">
        <f>IFERROR(INDEX(Preturi!H$2:H$8000, MATCH(A262, Preturi!G$2:G$8000, 0)), "")*G262</f>
        <v>4.91</v>
      </c>
      <c r="C262" t="s">
        <v>688</v>
      </c>
      <c r="D262" t="s">
        <v>223</v>
      </c>
      <c r="E262" t="s">
        <v>4428</v>
      </c>
      <c r="F262" t="s">
        <v>20421</v>
      </c>
      <c r="G262" s="146">
        <f t="shared" si="4"/>
        <v>1</v>
      </c>
    </row>
    <row r="263" spans="1:7">
      <c r="A263" t="s">
        <v>921</v>
      </c>
      <c r="B263" s="1">
        <f>IFERROR(INDEX(Preturi!H$2:H$8000, MATCH(A263, Preturi!G$2:G$8000, 0)), "")*G263</f>
        <v>5.73</v>
      </c>
      <c r="C263" t="s">
        <v>688</v>
      </c>
      <c r="D263" t="s">
        <v>223</v>
      </c>
      <c r="E263" t="s">
        <v>4429</v>
      </c>
      <c r="F263" t="s">
        <v>20421</v>
      </c>
      <c r="G263" s="146">
        <f t="shared" si="4"/>
        <v>1</v>
      </c>
    </row>
    <row r="264" spans="1:7">
      <c r="A264" t="s">
        <v>922</v>
      </c>
      <c r="B264" s="1">
        <f>IFERROR(INDEX(Preturi!H$2:H$8000, MATCH(A264, Preturi!G$2:G$8000, 0)), "")*G264</f>
        <v>6.14</v>
      </c>
      <c r="C264" t="s">
        <v>688</v>
      </c>
      <c r="D264" t="s">
        <v>223</v>
      </c>
      <c r="E264" t="s">
        <v>4430</v>
      </c>
      <c r="F264" t="s">
        <v>20421</v>
      </c>
      <c r="G264" s="146">
        <f t="shared" si="4"/>
        <v>1</v>
      </c>
    </row>
    <row r="265" spans="1:7">
      <c r="A265" t="s">
        <v>4005</v>
      </c>
      <c r="B265" s="1">
        <f>IFERROR(INDEX(Preturi!H$2:H$8000, MATCH(A265, Preturi!G$2:G$8000, 0)), "")*G265</f>
        <v>6.96</v>
      </c>
      <c r="C265" t="s">
        <v>688</v>
      </c>
      <c r="D265" t="s">
        <v>223</v>
      </c>
      <c r="E265" t="s">
        <v>4431</v>
      </c>
      <c r="F265" t="s">
        <v>20421</v>
      </c>
      <c r="G265" s="146">
        <f t="shared" si="4"/>
        <v>1</v>
      </c>
    </row>
    <row r="266" spans="1:7">
      <c r="A266" t="s">
        <v>923</v>
      </c>
      <c r="B266" s="1">
        <f>IFERROR(INDEX(Preturi!H$2:H$8000, MATCH(A266, Preturi!G$2:G$8000, 0)), "")*G266</f>
        <v>8.84</v>
      </c>
      <c r="C266" t="s">
        <v>688</v>
      </c>
      <c r="D266" t="s">
        <v>223</v>
      </c>
      <c r="E266" t="s">
        <v>4432</v>
      </c>
      <c r="F266" t="s">
        <v>20421</v>
      </c>
      <c r="G266" s="146">
        <f t="shared" si="4"/>
        <v>1</v>
      </c>
    </row>
    <row r="267" spans="1:7">
      <c r="A267" t="s">
        <v>3028</v>
      </c>
      <c r="B267" s="1">
        <f>IFERROR(INDEX(Preturi!H$2:H$8000, MATCH(A267, Preturi!G$2:G$8000, 0)), "")*G267</f>
        <v>5.36</v>
      </c>
      <c r="C267" t="s">
        <v>688</v>
      </c>
      <c r="D267" t="s">
        <v>223</v>
      </c>
      <c r="E267" t="s">
        <v>4433</v>
      </c>
      <c r="F267" t="s">
        <v>20421</v>
      </c>
      <c r="G267" s="146">
        <f t="shared" si="4"/>
        <v>1</v>
      </c>
    </row>
    <row r="268" spans="1:7">
      <c r="A268" t="s">
        <v>924</v>
      </c>
      <c r="B268" s="1">
        <f>IFERROR(INDEX(Preturi!H$2:H$8000, MATCH(A268, Preturi!G$2:G$8000, 0)), "")*G268</f>
        <v>6.12</v>
      </c>
      <c r="C268" t="s">
        <v>688</v>
      </c>
      <c r="D268" t="s">
        <v>223</v>
      </c>
      <c r="E268" t="s">
        <v>4434</v>
      </c>
      <c r="F268" t="s">
        <v>20421</v>
      </c>
      <c r="G268" s="146">
        <f t="shared" si="4"/>
        <v>1</v>
      </c>
    </row>
    <row r="269" spans="1:7">
      <c r="A269" t="s">
        <v>925</v>
      </c>
      <c r="B269" s="1">
        <f>IFERROR(INDEX(Preturi!H$2:H$8000, MATCH(A269, Preturi!G$2:G$8000, 0)), "")*G269</f>
        <v>6.39</v>
      </c>
      <c r="C269" t="s">
        <v>688</v>
      </c>
      <c r="D269" t="s">
        <v>223</v>
      </c>
      <c r="E269" t="s">
        <v>4435</v>
      </c>
      <c r="F269" t="s">
        <v>20421</v>
      </c>
      <c r="G269" s="146">
        <f t="shared" si="4"/>
        <v>1</v>
      </c>
    </row>
    <row r="270" spans="1:7">
      <c r="A270" t="s">
        <v>926</v>
      </c>
      <c r="B270" s="1">
        <f>IFERROR(INDEX(Preturi!H$2:H$8000, MATCH(A270, Preturi!G$2:G$8000, 0)), "")*G270</f>
        <v>7.24</v>
      </c>
      <c r="C270" t="s">
        <v>688</v>
      </c>
      <c r="D270" t="s">
        <v>223</v>
      </c>
      <c r="E270" t="s">
        <v>4436</v>
      </c>
      <c r="F270" t="s">
        <v>20421</v>
      </c>
      <c r="G270" s="146">
        <f t="shared" si="4"/>
        <v>1</v>
      </c>
    </row>
    <row r="271" spans="1:7">
      <c r="A271" t="s">
        <v>2251</v>
      </c>
      <c r="B271" s="1">
        <f>IFERROR(INDEX(Preturi!H$2:H$8000, MATCH(A271, Preturi!G$2:G$8000, 0)), "")*G271</f>
        <v>8.2799999999999994</v>
      </c>
      <c r="C271" t="s">
        <v>688</v>
      </c>
      <c r="D271" t="s">
        <v>223</v>
      </c>
      <c r="E271" t="s">
        <v>4437</v>
      </c>
      <c r="F271" t="s">
        <v>20421</v>
      </c>
      <c r="G271" s="146">
        <f t="shared" si="4"/>
        <v>1</v>
      </c>
    </row>
    <row r="272" spans="1:7">
      <c r="A272" t="s">
        <v>7369</v>
      </c>
      <c r="B272" s="1">
        <f>IFERROR(INDEX(Preturi!H$2:H$8000, MATCH(A272, Preturi!G$2:G$8000, 0)), "")*G272</f>
        <v>8.3800000000000008</v>
      </c>
      <c r="C272" t="s">
        <v>688</v>
      </c>
      <c r="D272" t="s">
        <v>223</v>
      </c>
      <c r="E272" t="s">
        <v>7370</v>
      </c>
      <c r="F272" t="s">
        <v>20421</v>
      </c>
      <c r="G272" s="146">
        <f t="shared" si="4"/>
        <v>1</v>
      </c>
    </row>
    <row r="273" spans="1:7">
      <c r="A273" t="s">
        <v>927</v>
      </c>
      <c r="B273" s="1">
        <f>IFERROR(INDEX(Preturi!H$2:H$8000, MATCH(A273, Preturi!G$2:G$8000, 0)), "")*G273</f>
        <v>4.03</v>
      </c>
      <c r="C273" t="s">
        <v>688</v>
      </c>
      <c r="D273" t="s">
        <v>223</v>
      </c>
      <c r="E273" t="s">
        <v>4438</v>
      </c>
      <c r="F273" t="s">
        <v>20421</v>
      </c>
      <c r="G273" s="146">
        <f t="shared" si="4"/>
        <v>1</v>
      </c>
    </row>
    <row r="274" spans="1:7">
      <c r="A274" t="s">
        <v>928</v>
      </c>
      <c r="B274" s="1">
        <f>IFERROR(INDEX(Preturi!H$2:H$8000, MATCH(A274, Preturi!G$2:G$8000, 0)), "")*G274</f>
        <v>4.12</v>
      </c>
      <c r="C274" t="s">
        <v>688</v>
      </c>
      <c r="D274" t="s">
        <v>223</v>
      </c>
      <c r="E274" t="s">
        <v>4439</v>
      </c>
      <c r="F274" t="s">
        <v>20421</v>
      </c>
      <c r="G274" s="146">
        <f t="shared" si="4"/>
        <v>1</v>
      </c>
    </row>
    <row r="275" spans="1:7">
      <c r="A275" t="s">
        <v>929</v>
      </c>
      <c r="B275" s="1">
        <f>IFERROR(INDEX(Preturi!H$2:H$8000, MATCH(A275, Preturi!G$2:G$8000, 0)), "")*G275</f>
        <v>5.15</v>
      </c>
      <c r="C275" t="s">
        <v>688</v>
      </c>
      <c r="D275" t="s">
        <v>223</v>
      </c>
      <c r="E275" t="s">
        <v>4440</v>
      </c>
      <c r="F275" t="s">
        <v>20421</v>
      </c>
      <c r="G275" s="146">
        <f t="shared" si="4"/>
        <v>1</v>
      </c>
    </row>
    <row r="276" spans="1:7">
      <c r="A276" t="s">
        <v>930</v>
      </c>
      <c r="B276" s="1">
        <f>IFERROR(INDEX(Preturi!H$2:H$8000, MATCH(A276, Preturi!G$2:G$8000, 0)), "")*G276</f>
        <v>5.62</v>
      </c>
      <c r="C276" t="s">
        <v>688</v>
      </c>
      <c r="D276" t="s">
        <v>223</v>
      </c>
      <c r="E276" t="s">
        <v>4441</v>
      </c>
      <c r="F276" t="s">
        <v>20421</v>
      </c>
      <c r="G276" s="146">
        <f t="shared" si="4"/>
        <v>1</v>
      </c>
    </row>
    <row r="277" spans="1:7">
      <c r="A277" t="s">
        <v>931</v>
      </c>
      <c r="B277" s="1">
        <f>IFERROR(INDEX(Preturi!H$2:H$8000, MATCH(A277, Preturi!G$2:G$8000, 0)), "")*G277</f>
        <v>6.92</v>
      </c>
      <c r="C277" t="s">
        <v>688</v>
      </c>
      <c r="D277" t="s">
        <v>223</v>
      </c>
      <c r="E277" t="s">
        <v>4442</v>
      </c>
      <c r="F277" t="s">
        <v>20421</v>
      </c>
      <c r="G277" s="146">
        <f t="shared" si="4"/>
        <v>1</v>
      </c>
    </row>
    <row r="278" spans="1:7">
      <c r="A278" t="s">
        <v>932</v>
      </c>
      <c r="B278" s="1">
        <f>IFERROR(INDEX(Preturi!H$2:H$8000, MATCH(A278, Preturi!G$2:G$8000, 0)), "")*G278</f>
        <v>8.1199999999999992</v>
      </c>
      <c r="C278" t="s">
        <v>688</v>
      </c>
      <c r="D278" t="s">
        <v>223</v>
      </c>
      <c r="E278" t="s">
        <v>4443</v>
      </c>
      <c r="F278" t="s">
        <v>20421</v>
      </c>
      <c r="G278" s="146">
        <f t="shared" si="4"/>
        <v>1</v>
      </c>
    </row>
    <row r="279" spans="1:7">
      <c r="A279" t="s">
        <v>692</v>
      </c>
      <c r="B279" s="1">
        <f>IFERROR(INDEX(Preturi!H$2:H$8000, MATCH(A279, Preturi!G$2:G$8000, 0)), "")*G279</f>
        <v>7.2</v>
      </c>
      <c r="C279" t="s">
        <v>688</v>
      </c>
      <c r="D279" t="s">
        <v>223</v>
      </c>
      <c r="E279" t="s">
        <v>4444</v>
      </c>
      <c r="F279" t="s">
        <v>20421</v>
      </c>
      <c r="G279" s="146">
        <f t="shared" si="4"/>
        <v>1</v>
      </c>
    </row>
    <row r="280" spans="1:7">
      <c r="A280" t="s">
        <v>933</v>
      </c>
      <c r="B280" s="1">
        <f>IFERROR(INDEX(Preturi!H$2:H$8000, MATCH(A280, Preturi!G$2:G$8000, 0)), "")*G280</f>
        <v>7.29</v>
      </c>
      <c r="C280" t="s">
        <v>688</v>
      </c>
      <c r="D280" t="s">
        <v>223</v>
      </c>
      <c r="E280" t="s">
        <v>4445</v>
      </c>
      <c r="F280" t="s">
        <v>20421</v>
      </c>
      <c r="G280" s="146">
        <f t="shared" si="4"/>
        <v>1</v>
      </c>
    </row>
    <row r="281" spans="1:7">
      <c r="A281" t="s">
        <v>693</v>
      </c>
      <c r="B281" s="1">
        <f>IFERROR(INDEX(Preturi!H$2:H$8000, MATCH(A281, Preturi!G$2:G$8000, 0)), "")*G281</f>
        <v>5.3</v>
      </c>
      <c r="C281" t="s">
        <v>688</v>
      </c>
      <c r="D281" t="s">
        <v>223</v>
      </c>
      <c r="E281" t="s">
        <v>4446</v>
      </c>
      <c r="F281" t="s">
        <v>20421</v>
      </c>
      <c r="G281" s="146">
        <f t="shared" si="4"/>
        <v>1</v>
      </c>
    </row>
    <row r="282" spans="1:7">
      <c r="A282" t="s">
        <v>694</v>
      </c>
      <c r="B282" s="1">
        <f>IFERROR(INDEX(Preturi!H$2:H$8000, MATCH(A282, Preturi!G$2:G$8000, 0)), "")*G282</f>
        <v>5.61</v>
      </c>
      <c r="C282" t="s">
        <v>688</v>
      </c>
      <c r="D282" t="s">
        <v>223</v>
      </c>
      <c r="E282" t="s">
        <v>4447</v>
      </c>
      <c r="F282" t="s">
        <v>20421</v>
      </c>
      <c r="G282" s="146">
        <f t="shared" si="4"/>
        <v>1</v>
      </c>
    </row>
    <row r="283" spans="1:7">
      <c r="A283" t="s">
        <v>4171</v>
      </c>
      <c r="B283" s="1">
        <f>IFERROR(INDEX(Preturi!H$2:H$8000, MATCH(A283, Preturi!G$2:G$8000, 0)), "")*G283</f>
        <v>6.22</v>
      </c>
      <c r="C283" t="s">
        <v>688</v>
      </c>
      <c r="D283" t="s">
        <v>223</v>
      </c>
      <c r="E283" t="s">
        <v>4448</v>
      </c>
      <c r="F283" t="s">
        <v>20421</v>
      </c>
      <c r="G283" s="146">
        <f t="shared" si="4"/>
        <v>1</v>
      </c>
    </row>
    <row r="284" spans="1:7">
      <c r="A284" t="s">
        <v>695</v>
      </c>
      <c r="B284" s="1">
        <f>IFERROR(INDEX(Preturi!H$2:H$8000, MATCH(A284, Preturi!G$2:G$8000, 0)), "")*G284</f>
        <v>5.59</v>
      </c>
      <c r="C284" t="s">
        <v>688</v>
      </c>
      <c r="D284" t="s">
        <v>223</v>
      </c>
      <c r="E284" t="s">
        <v>4449</v>
      </c>
      <c r="F284" t="s">
        <v>20421</v>
      </c>
      <c r="G284" s="146">
        <f t="shared" si="4"/>
        <v>1</v>
      </c>
    </row>
    <row r="285" spans="1:7">
      <c r="A285" t="s">
        <v>696</v>
      </c>
      <c r="B285" s="1">
        <f>IFERROR(INDEX(Preturi!H$2:H$8000, MATCH(A285, Preturi!G$2:G$8000, 0)), "")*G285</f>
        <v>5.79</v>
      </c>
      <c r="C285" t="s">
        <v>688</v>
      </c>
      <c r="D285" t="s">
        <v>223</v>
      </c>
      <c r="E285" t="s">
        <v>4450</v>
      </c>
      <c r="F285" t="s">
        <v>20421</v>
      </c>
      <c r="G285" s="146">
        <f t="shared" si="4"/>
        <v>1</v>
      </c>
    </row>
    <row r="286" spans="1:7">
      <c r="A286" t="s">
        <v>697</v>
      </c>
      <c r="B286" s="1">
        <f>IFERROR(INDEX(Preturi!H$2:H$8000, MATCH(A286, Preturi!G$2:G$8000, 0)), "")*G286</f>
        <v>6.43</v>
      </c>
      <c r="C286" t="s">
        <v>688</v>
      </c>
      <c r="D286" t="s">
        <v>223</v>
      </c>
      <c r="E286" t="s">
        <v>4451</v>
      </c>
      <c r="F286" t="s">
        <v>20421</v>
      </c>
      <c r="G286" s="146">
        <f t="shared" si="4"/>
        <v>1</v>
      </c>
    </row>
    <row r="287" spans="1:7">
      <c r="A287" t="s">
        <v>2455</v>
      </c>
      <c r="B287" s="1">
        <f>IFERROR(INDEX(Preturi!H$2:H$8000, MATCH(A287, Preturi!G$2:G$8000, 0)), "")*G287</f>
        <v>7.21</v>
      </c>
      <c r="C287" t="s">
        <v>688</v>
      </c>
      <c r="D287" t="s">
        <v>223</v>
      </c>
      <c r="E287" t="s">
        <v>4452</v>
      </c>
      <c r="F287" t="s">
        <v>20421</v>
      </c>
      <c r="G287" s="146">
        <f t="shared" si="4"/>
        <v>1</v>
      </c>
    </row>
    <row r="288" spans="1:7">
      <c r="A288" t="s">
        <v>7371</v>
      </c>
      <c r="B288" s="1">
        <f>IFERROR(INDEX(Preturi!H$2:H$8000, MATCH(A288, Preturi!G$2:G$8000, 0)), "")*G288</f>
        <v>7.29</v>
      </c>
      <c r="C288" t="s">
        <v>688</v>
      </c>
      <c r="D288" t="s">
        <v>223</v>
      </c>
      <c r="E288" t="s">
        <v>7372</v>
      </c>
      <c r="F288" t="s">
        <v>20421</v>
      </c>
      <c r="G288" s="146">
        <f t="shared" si="4"/>
        <v>1</v>
      </c>
    </row>
    <row r="289" spans="1:7">
      <c r="A289" t="s">
        <v>698</v>
      </c>
      <c r="B289" s="1">
        <f>IFERROR(INDEX(Preturi!H$2:H$8000, MATCH(A289, Preturi!G$2:G$8000, 0)), "")*G289</f>
        <v>6.2</v>
      </c>
      <c r="C289" t="s">
        <v>688</v>
      </c>
      <c r="D289" t="s">
        <v>223</v>
      </c>
      <c r="E289" t="s">
        <v>4453</v>
      </c>
      <c r="F289" t="s">
        <v>20421</v>
      </c>
      <c r="G289" s="146">
        <f t="shared" si="4"/>
        <v>1</v>
      </c>
    </row>
    <row r="290" spans="1:7">
      <c r="A290" t="s">
        <v>934</v>
      </c>
      <c r="B290" s="1">
        <f>IFERROR(INDEX(Preturi!H$2:H$8000, MATCH(A290, Preturi!G$2:G$8000, 0)), "")*G290</f>
        <v>6.29</v>
      </c>
      <c r="C290" t="s">
        <v>688</v>
      </c>
      <c r="D290" t="s">
        <v>223</v>
      </c>
      <c r="E290" t="s">
        <v>4454</v>
      </c>
      <c r="F290" t="s">
        <v>20421</v>
      </c>
      <c r="G290" s="146">
        <f t="shared" si="4"/>
        <v>1</v>
      </c>
    </row>
    <row r="291" spans="1:7">
      <c r="A291" t="s">
        <v>699</v>
      </c>
      <c r="B291" s="1">
        <f>IFERROR(INDEX(Preturi!H$2:H$8000, MATCH(A291, Preturi!G$2:G$8000, 0)), "")*G291</f>
        <v>3.68</v>
      </c>
      <c r="C291" t="s">
        <v>688</v>
      </c>
      <c r="D291" t="s">
        <v>223</v>
      </c>
      <c r="E291" t="s">
        <v>4455</v>
      </c>
      <c r="F291" t="s">
        <v>20421</v>
      </c>
      <c r="G291" s="146">
        <f t="shared" si="4"/>
        <v>1</v>
      </c>
    </row>
    <row r="292" spans="1:7">
      <c r="A292" t="s">
        <v>700</v>
      </c>
      <c r="B292" s="1">
        <f>IFERROR(INDEX(Preturi!H$2:H$8000, MATCH(A292, Preturi!G$2:G$8000, 0)), "")*G292</f>
        <v>4.3</v>
      </c>
      <c r="C292" t="s">
        <v>688</v>
      </c>
      <c r="D292" t="s">
        <v>223</v>
      </c>
      <c r="E292" t="s">
        <v>4456</v>
      </c>
      <c r="F292" t="s">
        <v>20421</v>
      </c>
      <c r="G292" s="146">
        <f t="shared" si="4"/>
        <v>1</v>
      </c>
    </row>
    <row r="293" spans="1:7">
      <c r="A293" t="s">
        <v>701</v>
      </c>
      <c r="B293" s="1">
        <f>IFERROR(INDEX(Preturi!H$2:H$8000, MATCH(A293, Preturi!G$2:G$8000, 0)), "")*G293</f>
        <v>4.6100000000000003</v>
      </c>
      <c r="C293" t="s">
        <v>688</v>
      </c>
      <c r="D293" t="s">
        <v>223</v>
      </c>
      <c r="E293" t="s">
        <v>4457</v>
      </c>
      <c r="F293" t="s">
        <v>20421</v>
      </c>
      <c r="G293" s="146">
        <f t="shared" si="4"/>
        <v>1</v>
      </c>
    </row>
    <row r="294" spans="1:7">
      <c r="A294" t="s">
        <v>4172</v>
      </c>
      <c r="B294" s="1">
        <f>IFERROR(INDEX(Preturi!H$2:H$8000, MATCH(A294, Preturi!G$2:G$8000, 0)), "")*G294</f>
        <v>5.22</v>
      </c>
      <c r="C294" t="s">
        <v>688</v>
      </c>
      <c r="D294" t="s">
        <v>223</v>
      </c>
      <c r="E294" t="s">
        <v>4458</v>
      </c>
      <c r="F294" t="s">
        <v>20421</v>
      </c>
      <c r="G294" s="146">
        <f t="shared" si="4"/>
        <v>1</v>
      </c>
    </row>
    <row r="295" spans="1:7">
      <c r="A295" t="s">
        <v>3029</v>
      </c>
      <c r="B295" s="1">
        <f>IFERROR(INDEX(Preturi!H$2:H$8000, MATCH(A295, Preturi!G$2:G$8000, 0)), "")*G295</f>
        <v>4.0199999999999996</v>
      </c>
      <c r="C295" t="s">
        <v>688</v>
      </c>
      <c r="D295" t="s">
        <v>223</v>
      </c>
      <c r="E295" t="s">
        <v>4459</v>
      </c>
      <c r="F295" t="s">
        <v>20421</v>
      </c>
      <c r="G295" s="146">
        <f t="shared" si="4"/>
        <v>1</v>
      </c>
    </row>
    <row r="296" spans="1:7">
      <c r="A296" t="s">
        <v>702</v>
      </c>
      <c r="B296" s="1">
        <f>IFERROR(INDEX(Preturi!H$2:H$8000, MATCH(A296, Preturi!G$2:G$8000, 0)), "")*G296</f>
        <v>4.59</v>
      </c>
      <c r="C296" t="s">
        <v>688</v>
      </c>
      <c r="D296" t="s">
        <v>223</v>
      </c>
      <c r="E296" t="s">
        <v>4460</v>
      </c>
      <c r="F296" t="s">
        <v>20421</v>
      </c>
      <c r="G296" s="146">
        <f t="shared" si="4"/>
        <v>1</v>
      </c>
    </row>
    <row r="297" spans="1:7">
      <c r="A297" t="s">
        <v>703</v>
      </c>
      <c r="B297" s="1">
        <f>IFERROR(INDEX(Preturi!H$2:H$8000, MATCH(A297, Preturi!G$2:G$8000, 0)), "")*G297</f>
        <v>4.79</v>
      </c>
      <c r="C297" t="s">
        <v>688</v>
      </c>
      <c r="D297" t="s">
        <v>223</v>
      </c>
      <c r="E297" t="s">
        <v>4461</v>
      </c>
      <c r="F297" t="s">
        <v>20421</v>
      </c>
      <c r="G297" s="146">
        <f t="shared" si="4"/>
        <v>1</v>
      </c>
    </row>
    <row r="298" spans="1:7">
      <c r="A298" t="s">
        <v>704</v>
      </c>
      <c r="B298" s="1">
        <f>IFERROR(INDEX(Preturi!H$2:H$8000, MATCH(A298, Preturi!G$2:G$8000, 0)), "")*G298</f>
        <v>5.43</v>
      </c>
      <c r="C298" t="s">
        <v>688</v>
      </c>
      <c r="D298" t="s">
        <v>223</v>
      </c>
      <c r="E298" t="s">
        <v>4462</v>
      </c>
      <c r="F298" t="s">
        <v>20421</v>
      </c>
      <c r="G298" s="146">
        <f t="shared" si="4"/>
        <v>1</v>
      </c>
    </row>
    <row r="299" spans="1:7">
      <c r="A299" t="s">
        <v>2456</v>
      </c>
      <c r="B299" s="1">
        <f>IFERROR(INDEX(Preturi!H$2:H$8000, MATCH(A299, Preturi!G$2:G$8000, 0)), "")*G299</f>
        <v>6.21</v>
      </c>
      <c r="C299" t="s">
        <v>688</v>
      </c>
      <c r="D299" t="s">
        <v>223</v>
      </c>
      <c r="E299" t="s">
        <v>4463</v>
      </c>
      <c r="F299" t="s">
        <v>20421</v>
      </c>
      <c r="G299" s="146">
        <f t="shared" si="4"/>
        <v>1</v>
      </c>
    </row>
    <row r="300" spans="1:7">
      <c r="A300" t="s">
        <v>7373</v>
      </c>
      <c r="B300" s="1">
        <f>IFERROR(INDEX(Preturi!H$2:H$8000, MATCH(A300, Preturi!G$2:G$8000, 0)), "")*G300</f>
        <v>6.29</v>
      </c>
      <c r="C300" t="s">
        <v>688</v>
      </c>
      <c r="D300" t="s">
        <v>223</v>
      </c>
      <c r="E300" t="s">
        <v>7374</v>
      </c>
      <c r="F300" t="s">
        <v>20421</v>
      </c>
      <c r="G300" s="146">
        <f t="shared" si="4"/>
        <v>1</v>
      </c>
    </row>
    <row r="301" spans="1:7">
      <c r="A301" t="s">
        <v>935</v>
      </c>
      <c r="B301" s="1">
        <f>IFERROR(INDEX(Preturi!H$2:H$8000, MATCH(A301, Preturi!G$2:G$8000, 0)), "")*G301</f>
        <v>8.27</v>
      </c>
      <c r="C301" t="s">
        <v>688</v>
      </c>
      <c r="D301" t="s">
        <v>223</v>
      </c>
      <c r="E301" t="s">
        <v>4464</v>
      </c>
      <c r="F301" t="s">
        <v>20421</v>
      </c>
      <c r="G301" s="146">
        <f t="shared" si="4"/>
        <v>1</v>
      </c>
    </row>
    <row r="302" spans="1:7">
      <c r="A302" t="s">
        <v>936</v>
      </c>
      <c r="B302" s="1">
        <f>IFERROR(INDEX(Preturi!H$2:H$8000, MATCH(A302, Preturi!G$2:G$8000, 0)), "")*G302</f>
        <v>8.3800000000000008</v>
      </c>
      <c r="C302" t="s">
        <v>688</v>
      </c>
      <c r="D302" t="s">
        <v>223</v>
      </c>
      <c r="E302" t="s">
        <v>4465</v>
      </c>
      <c r="F302" t="s">
        <v>20421</v>
      </c>
      <c r="G302" s="146">
        <f t="shared" si="4"/>
        <v>1</v>
      </c>
    </row>
    <row r="303" spans="1:7">
      <c r="A303" t="s">
        <v>937</v>
      </c>
      <c r="B303" s="1">
        <f>IFERROR(INDEX(Preturi!H$2:H$8000, MATCH(A303, Preturi!G$2:G$8000, 0)), "")*G303</f>
        <v>5.73</v>
      </c>
      <c r="C303" t="s">
        <v>688</v>
      </c>
      <c r="D303" t="s">
        <v>223</v>
      </c>
      <c r="E303" t="s">
        <v>4466</v>
      </c>
      <c r="F303" t="s">
        <v>20421</v>
      </c>
      <c r="G303" s="146">
        <f t="shared" si="4"/>
        <v>1</v>
      </c>
    </row>
    <row r="304" spans="1:7">
      <c r="A304" t="s">
        <v>938</v>
      </c>
      <c r="B304" s="1">
        <f>IFERROR(INDEX(Preturi!H$2:H$8000, MATCH(A304, Preturi!G$2:G$8000, 0)), "")*G304</f>
        <v>6.14</v>
      </c>
      <c r="C304" t="s">
        <v>688</v>
      </c>
      <c r="D304" t="s">
        <v>223</v>
      </c>
      <c r="E304" t="s">
        <v>4467</v>
      </c>
      <c r="F304" t="s">
        <v>20421</v>
      </c>
      <c r="G304" s="146">
        <f t="shared" si="4"/>
        <v>1</v>
      </c>
    </row>
    <row r="305" spans="1:7">
      <c r="A305" t="s">
        <v>4006</v>
      </c>
      <c r="B305" s="1">
        <f>IFERROR(INDEX(Preturi!H$2:H$8000, MATCH(A305, Preturi!G$2:G$8000, 0)), "")*G305</f>
        <v>6.96</v>
      </c>
      <c r="C305" t="s">
        <v>688</v>
      </c>
      <c r="D305" t="s">
        <v>223</v>
      </c>
      <c r="E305" t="s">
        <v>4468</v>
      </c>
      <c r="F305" t="s">
        <v>20421</v>
      </c>
      <c r="G305" s="146">
        <f t="shared" si="4"/>
        <v>1</v>
      </c>
    </row>
    <row r="306" spans="1:7">
      <c r="A306" t="s">
        <v>939</v>
      </c>
      <c r="B306" s="1">
        <f>IFERROR(INDEX(Preturi!H$2:H$8000, MATCH(A306, Preturi!G$2:G$8000, 0)), "")*G306</f>
        <v>6.12</v>
      </c>
      <c r="C306" t="s">
        <v>688</v>
      </c>
      <c r="D306" t="s">
        <v>223</v>
      </c>
      <c r="E306" t="s">
        <v>4469</v>
      </c>
      <c r="F306" t="s">
        <v>20421</v>
      </c>
      <c r="G306" s="146">
        <f t="shared" si="4"/>
        <v>1</v>
      </c>
    </row>
    <row r="307" spans="1:7">
      <c r="A307" t="s">
        <v>940</v>
      </c>
      <c r="B307" s="1">
        <f>IFERROR(INDEX(Preturi!H$2:H$8000, MATCH(A307, Preturi!G$2:G$8000, 0)), "")*G307</f>
        <v>6.39</v>
      </c>
      <c r="C307" t="s">
        <v>688</v>
      </c>
      <c r="D307" t="s">
        <v>223</v>
      </c>
      <c r="E307" t="s">
        <v>4470</v>
      </c>
      <c r="F307" t="s">
        <v>20421</v>
      </c>
      <c r="G307" s="146">
        <f t="shared" si="4"/>
        <v>1</v>
      </c>
    </row>
    <row r="308" spans="1:7">
      <c r="A308" t="s">
        <v>941</v>
      </c>
      <c r="B308" s="1">
        <f>IFERROR(INDEX(Preturi!H$2:H$8000, MATCH(A308, Preturi!G$2:G$8000, 0)), "")*G308</f>
        <v>7.24</v>
      </c>
      <c r="C308" t="s">
        <v>688</v>
      </c>
      <c r="D308" t="s">
        <v>223</v>
      </c>
      <c r="E308" t="s">
        <v>4471</v>
      </c>
      <c r="F308" t="s">
        <v>20421</v>
      </c>
      <c r="G308" s="146">
        <f t="shared" si="4"/>
        <v>1</v>
      </c>
    </row>
    <row r="309" spans="1:7">
      <c r="A309" t="s">
        <v>2457</v>
      </c>
      <c r="B309" s="1">
        <f>IFERROR(INDEX(Preturi!H$2:H$8000, MATCH(A309, Preturi!G$2:G$8000, 0)), "")*G309</f>
        <v>8.2799999999999994</v>
      </c>
      <c r="C309" t="s">
        <v>688</v>
      </c>
      <c r="D309" t="s">
        <v>223</v>
      </c>
      <c r="E309" t="s">
        <v>4472</v>
      </c>
      <c r="F309" t="s">
        <v>20421</v>
      </c>
      <c r="G309" s="146">
        <f t="shared" si="4"/>
        <v>1</v>
      </c>
    </row>
    <row r="310" spans="1:7">
      <c r="A310" t="s">
        <v>7375</v>
      </c>
      <c r="B310" s="1">
        <f>IFERROR(INDEX(Preturi!H$2:H$8000, MATCH(A310, Preturi!G$2:G$8000, 0)), "")*G310</f>
        <v>8.3800000000000008</v>
      </c>
      <c r="C310" t="s">
        <v>688</v>
      </c>
      <c r="D310" t="s">
        <v>223</v>
      </c>
      <c r="E310" t="s">
        <v>7376</v>
      </c>
      <c r="F310" t="s">
        <v>20421</v>
      </c>
      <c r="G310" s="146">
        <f t="shared" si="4"/>
        <v>1</v>
      </c>
    </row>
    <row r="311" spans="1:7">
      <c r="A311" t="s">
        <v>942</v>
      </c>
      <c r="B311" s="1">
        <f>IFERROR(INDEX(Preturi!H$2:H$8000, MATCH(A311, Preturi!G$2:G$8000, 0)), "")*G311</f>
        <v>6.2</v>
      </c>
      <c r="C311" t="s">
        <v>688</v>
      </c>
      <c r="D311" t="s">
        <v>223</v>
      </c>
      <c r="E311" t="s">
        <v>4473</v>
      </c>
      <c r="F311" t="s">
        <v>20421</v>
      </c>
      <c r="G311" s="146">
        <f t="shared" si="4"/>
        <v>1</v>
      </c>
    </row>
    <row r="312" spans="1:7">
      <c r="A312" t="s">
        <v>943</v>
      </c>
      <c r="B312" s="1">
        <f>IFERROR(INDEX(Preturi!H$2:H$8000, MATCH(A312, Preturi!G$2:G$8000, 0)), "")*G312</f>
        <v>6.29</v>
      </c>
      <c r="C312" t="s">
        <v>688</v>
      </c>
      <c r="D312" t="s">
        <v>223</v>
      </c>
      <c r="E312" t="s">
        <v>4474</v>
      </c>
      <c r="F312" t="s">
        <v>20421</v>
      </c>
      <c r="G312" s="146">
        <f t="shared" si="4"/>
        <v>1</v>
      </c>
    </row>
    <row r="313" spans="1:7">
      <c r="A313" t="s">
        <v>944</v>
      </c>
      <c r="B313" s="1">
        <f>IFERROR(INDEX(Preturi!H$2:H$8000, MATCH(A313, Preturi!G$2:G$8000, 0)), "")*G313</f>
        <v>3.68</v>
      </c>
      <c r="C313" t="s">
        <v>688</v>
      </c>
      <c r="D313" t="s">
        <v>223</v>
      </c>
      <c r="E313" t="s">
        <v>4475</v>
      </c>
      <c r="F313" t="s">
        <v>20421</v>
      </c>
      <c r="G313" s="146">
        <f t="shared" si="4"/>
        <v>1</v>
      </c>
    </row>
    <row r="314" spans="1:7">
      <c r="A314" t="s">
        <v>945</v>
      </c>
      <c r="B314" s="1">
        <f>IFERROR(INDEX(Preturi!H$2:H$8000, MATCH(A314, Preturi!G$2:G$8000, 0)), "")*G314</f>
        <v>4.3</v>
      </c>
      <c r="C314" t="s">
        <v>688</v>
      </c>
      <c r="D314" t="s">
        <v>223</v>
      </c>
      <c r="E314" t="s">
        <v>4476</v>
      </c>
      <c r="F314" t="s">
        <v>20421</v>
      </c>
      <c r="G314" s="146">
        <f t="shared" si="4"/>
        <v>1</v>
      </c>
    </row>
    <row r="315" spans="1:7">
      <c r="A315" t="s">
        <v>946</v>
      </c>
      <c r="B315" s="1">
        <f>IFERROR(INDEX(Preturi!H$2:H$8000, MATCH(A315, Preturi!G$2:G$8000, 0)), "")*G315</f>
        <v>4.6100000000000003</v>
      </c>
      <c r="C315" t="s">
        <v>688</v>
      </c>
      <c r="D315" t="s">
        <v>223</v>
      </c>
      <c r="E315" t="s">
        <v>4477</v>
      </c>
      <c r="F315" t="s">
        <v>20421</v>
      </c>
      <c r="G315" s="146">
        <f t="shared" si="4"/>
        <v>1</v>
      </c>
    </row>
    <row r="316" spans="1:7">
      <c r="A316" t="s">
        <v>4007</v>
      </c>
      <c r="B316" s="1">
        <f>IFERROR(INDEX(Preturi!H$2:H$8000, MATCH(A316, Preturi!G$2:G$8000, 0)), "")*G316</f>
        <v>5.22</v>
      </c>
      <c r="C316" t="s">
        <v>688</v>
      </c>
      <c r="D316" t="s">
        <v>223</v>
      </c>
      <c r="E316" t="s">
        <v>4478</v>
      </c>
      <c r="F316" t="s">
        <v>20421</v>
      </c>
      <c r="G316" s="146">
        <f t="shared" si="4"/>
        <v>1</v>
      </c>
    </row>
    <row r="317" spans="1:7">
      <c r="A317" t="s">
        <v>2458</v>
      </c>
      <c r="B317" s="1">
        <f>IFERROR(INDEX(Preturi!H$2:H$8000, MATCH(A317, Preturi!G$2:G$8000, 0)), "")*G317</f>
        <v>6.63</v>
      </c>
      <c r="C317" t="s">
        <v>688</v>
      </c>
      <c r="D317" t="s">
        <v>223</v>
      </c>
      <c r="E317" t="s">
        <v>4479</v>
      </c>
      <c r="F317" t="s">
        <v>20421</v>
      </c>
      <c r="G317" s="146">
        <f t="shared" si="4"/>
        <v>1</v>
      </c>
    </row>
    <row r="318" spans="1:7">
      <c r="A318" t="s">
        <v>3030</v>
      </c>
      <c r="B318" s="1">
        <f>IFERROR(INDEX(Preturi!H$2:H$8000, MATCH(A318, Preturi!G$2:G$8000, 0)), "")*G318</f>
        <v>4.0199999999999996</v>
      </c>
      <c r="C318" t="s">
        <v>688</v>
      </c>
      <c r="D318" t="s">
        <v>223</v>
      </c>
      <c r="E318" t="s">
        <v>4480</v>
      </c>
      <c r="F318" t="s">
        <v>20421</v>
      </c>
      <c r="G318" s="146">
        <f t="shared" si="4"/>
        <v>1</v>
      </c>
    </row>
    <row r="319" spans="1:7">
      <c r="A319" t="s">
        <v>947</v>
      </c>
      <c r="B319" s="1">
        <f>IFERROR(INDEX(Preturi!H$2:H$8000, MATCH(A319, Preturi!G$2:G$8000, 0)), "")*G319</f>
        <v>4.59</v>
      </c>
      <c r="C319" t="s">
        <v>688</v>
      </c>
      <c r="D319" t="s">
        <v>223</v>
      </c>
      <c r="E319" t="s">
        <v>4481</v>
      </c>
      <c r="F319" t="s">
        <v>20421</v>
      </c>
      <c r="G319" s="146">
        <f t="shared" si="4"/>
        <v>1</v>
      </c>
    </row>
    <row r="320" spans="1:7">
      <c r="A320" t="s">
        <v>948</v>
      </c>
      <c r="B320" s="1">
        <f>IFERROR(INDEX(Preturi!H$2:H$8000, MATCH(A320, Preturi!G$2:G$8000, 0)), "")*G320</f>
        <v>4.79</v>
      </c>
      <c r="C320" t="s">
        <v>688</v>
      </c>
      <c r="D320" t="s">
        <v>223</v>
      </c>
      <c r="E320" t="s">
        <v>4482</v>
      </c>
      <c r="F320" t="s">
        <v>20421</v>
      </c>
      <c r="G320" s="146">
        <f t="shared" si="4"/>
        <v>1</v>
      </c>
    </row>
    <row r="321" spans="1:7">
      <c r="A321" t="s">
        <v>949</v>
      </c>
      <c r="B321" s="1">
        <f>IFERROR(INDEX(Preturi!H$2:H$8000, MATCH(A321, Preturi!G$2:G$8000, 0)), "")*G321</f>
        <v>5.43</v>
      </c>
      <c r="C321" t="s">
        <v>688</v>
      </c>
      <c r="D321" t="s">
        <v>223</v>
      </c>
      <c r="E321" t="s">
        <v>4483</v>
      </c>
      <c r="F321" t="s">
        <v>20421</v>
      </c>
      <c r="G321" s="146">
        <f t="shared" si="4"/>
        <v>1</v>
      </c>
    </row>
    <row r="322" spans="1:7">
      <c r="A322" t="s">
        <v>2459</v>
      </c>
      <c r="B322" s="1">
        <f>IFERROR(INDEX(Preturi!H$2:H$8000, MATCH(A322, Preturi!G$2:G$8000, 0)), "")*G322</f>
        <v>6.21</v>
      </c>
      <c r="C322" t="s">
        <v>688</v>
      </c>
      <c r="D322" t="s">
        <v>223</v>
      </c>
      <c r="E322" t="s">
        <v>4484</v>
      </c>
      <c r="F322" t="s">
        <v>20421</v>
      </c>
      <c r="G322" s="146">
        <f t="shared" ref="G322:G385" si="5">1+Adaosuri3</f>
        <v>1</v>
      </c>
    </row>
    <row r="323" spans="1:7">
      <c r="A323" t="s">
        <v>7377</v>
      </c>
      <c r="B323" s="1">
        <f>IFERROR(INDEX(Preturi!H$2:H$8000, MATCH(A323, Preturi!G$2:G$8000, 0)), "")*G323</f>
        <v>6.29</v>
      </c>
      <c r="C323" t="s">
        <v>688</v>
      </c>
      <c r="D323" t="s">
        <v>223</v>
      </c>
      <c r="E323" t="s">
        <v>7378</v>
      </c>
      <c r="F323" t="s">
        <v>20421</v>
      </c>
      <c r="G323" s="146">
        <f t="shared" si="5"/>
        <v>1</v>
      </c>
    </row>
    <row r="324" spans="1:7">
      <c r="A324" t="s">
        <v>950</v>
      </c>
      <c r="B324" s="1">
        <f>IFERROR(INDEX(Preturi!H$2:H$8000, MATCH(A324, Preturi!G$2:G$8000, 0)), "")*G324</f>
        <v>3.02</v>
      </c>
      <c r="C324" t="s">
        <v>688</v>
      </c>
      <c r="D324" t="s">
        <v>223</v>
      </c>
      <c r="E324" t="s">
        <v>4485</v>
      </c>
      <c r="F324" t="s">
        <v>20421</v>
      </c>
      <c r="G324" s="146">
        <f t="shared" si="5"/>
        <v>1</v>
      </c>
    </row>
    <row r="325" spans="1:7">
      <c r="A325" t="s">
        <v>951</v>
      </c>
      <c r="B325" s="1">
        <f>IFERROR(INDEX(Preturi!H$2:H$8000, MATCH(A325, Preturi!G$2:G$8000, 0)), "")*G325</f>
        <v>3.09</v>
      </c>
      <c r="C325" t="s">
        <v>688</v>
      </c>
      <c r="D325" t="s">
        <v>223</v>
      </c>
      <c r="E325" t="s">
        <v>4486</v>
      </c>
      <c r="F325" t="s">
        <v>20421</v>
      </c>
      <c r="G325" s="146">
        <f t="shared" si="5"/>
        <v>1</v>
      </c>
    </row>
    <row r="326" spans="1:7">
      <c r="A326" t="s">
        <v>952</v>
      </c>
      <c r="B326" s="1">
        <f>IFERROR(INDEX(Preturi!H$2:H$8000, MATCH(A326, Preturi!G$2:G$8000, 0)), "")*G326</f>
        <v>3.86</v>
      </c>
      <c r="C326" t="s">
        <v>688</v>
      </c>
      <c r="D326" t="s">
        <v>223</v>
      </c>
      <c r="E326" t="s">
        <v>4487</v>
      </c>
      <c r="F326" t="s">
        <v>20421</v>
      </c>
      <c r="G326" s="146">
        <f t="shared" si="5"/>
        <v>1</v>
      </c>
    </row>
    <row r="327" spans="1:7">
      <c r="A327" t="s">
        <v>953</v>
      </c>
      <c r="B327" s="1">
        <f>IFERROR(INDEX(Preturi!H$2:H$8000, MATCH(A327, Preturi!G$2:G$8000, 0)), "")*G327</f>
        <v>4.22</v>
      </c>
      <c r="C327" t="s">
        <v>688</v>
      </c>
      <c r="D327" t="s">
        <v>223</v>
      </c>
      <c r="E327" t="s">
        <v>4488</v>
      </c>
      <c r="F327" t="s">
        <v>20421</v>
      </c>
      <c r="G327" s="146">
        <f t="shared" si="5"/>
        <v>1</v>
      </c>
    </row>
    <row r="328" spans="1:7">
      <c r="A328" t="s">
        <v>954</v>
      </c>
      <c r="B328" s="1">
        <f>IFERROR(INDEX(Preturi!H$2:H$8000, MATCH(A328, Preturi!G$2:G$8000, 0)), "")*G328</f>
        <v>5.19</v>
      </c>
      <c r="C328" t="s">
        <v>688</v>
      </c>
      <c r="D328" t="s">
        <v>223</v>
      </c>
      <c r="E328" t="s">
        <v>4489</v>
      </c>
      <c r="F328" t="s">
        <v>20421</v>
      </c>
      <c r="G328" s="146">
        <f t="shared" si="5"/>
        <v>1</v>
      </c>
    </row>
    <row r="329" spans="1:7">
      <c r="A329" t="s">
        <v>955</v>
      </c>
      <c r="B329" s="1">
        <f>IFERROR(INDEX(Preturi!H$2:H$8000, MATCH(A329, Preturi!G$2:G$8000, 0)), "")*G329</f>
        <v>6.09</v>
      </c>
      <c r="C329" t="s">
        <v>688</v>
      </c>
      <c r="D329" t="s">
        <v>223</v>
      </c>
      <c r="E329" t="s">
        <v>4490</v>
      </c>
      <c r="F329" t="s">
        <v>20421</v>
      </c>
      <c r="G329" s="146">
        <f t="shared" si="5"/>
        <v>1</v>
      </c>
    </row>
    <row r="330" spans="1:7">
      <c r="A330" t="s">
        <v>956</v>
      </c>
      <c r="B330" s="1">
        <f>IFERROR(INDEX(Preturi!H$2:H$8000, MATCH(A330, Preturi!G$2:G$8000, 0)), "")*G330</f>
        <v>8.27</v>
      </c>
      <c r="C330" t="s">
        <v>688</v>
      </c>
      <c r="D330" t="s">
        <v>223</v>
      </c>
      <c r="E330" t="s">
        <v>4491</v>
      </c>
      <c r="F330" t="s">
        <v>20421</v>
      </c>
      <c r="G330" s="146">
        <f t="shared" si="5"/>
        <v>1</v>
      </c>
    </row>
    <row r="331" spans="1:7">
      <c r="A331" t="s">
        <v>957</v>
      </c>
      <c r="B331" s="1">
        <f>IFERROR(INDEX(Preturi!H$2:H$8000, MATCH(A331, Preturi!G$2:G$8000, 0)), "")*G331</f>
        <v>8.3800000000000008</v>
      </c>
      <c r="C331" t="s">
        <v>688</v>
      </c>
      <c r="D331" t="s">
        <v>223</v>
      </c>
      <c r="E331" t="s">
        <v>4492</v>
      </c>
      <c r="F331" t="s">
        <v>20421</v>
      </c>
      <c r="G331" s="146">
        <f t="shared" si="5"/>
        <v>1</v>
      </c>
    </row>
    <row r="332" spans="1:7">
      <c r="A332" t="s">
        <v>958</v>
      </c>
      <c r="B332" s="1">
        <f>IFERROR(INDEX(Preturi!H$2:H$8000, MATCH(A332, Preturi!G$2:G$8000, 0)), "")*G332</f>
        <v>4.91</v>
      </c>
      <c r="C332" t="s">
        <v>688</v>
      </c>
      <c r="D332" t="s">
        <v>223</v>
      </c>
      <c r="E332" t="s">
        <v>4493</v>
      </c>
      <c r="F332" t="s">
        <v>20421</v>
      </c>
      <c r="G332" s="146">
        <f t="shared" si="5"/>
        <v>1</v>
      </c>
    </row>
    <row r="333" spans="1:7">
      <c r="A333" t="s">
        <v>959</v>
      </c>
      <c r="B333" s="1">
        <f>IFERROR(INDEX(Preturi!H$2:H$8000, MATCH(A333, Preturi!G$2:G$8000, 0)), "")*G333</f>
        <v>5.73</v>
      </c>
      <c r="C333" t="s">
        <v>688</v>
      </c>
      <c r="D333" t="s">
        <v>223</v>
      </c>
      <c r="E333" t="s">
        <v>4494</v>
      </c>
      <c r="F333" t="s">
        <v>20421</v>
      </c>
      <c r="G333" s="146">
        <f t="shared" si="5"/>
        <v>1</v>
      </c>
    </row>
    <row r="334" spans="1:7">
      <c r="A334" t="s">
        <v>960</v>
      </c>
      <c r="B334" s="1">
        <f>IFERROR(INDEX(Preturi!H$2:H$8000, MATCH(A334, Preturi!G$2:G$8000, 0)), "")*G334</f>
        <v>6.14</v>
      </c>
      <c r="C334" t="s">
        <v>688</v>
      </c>
      <c r="D334" t="s">
        <v>223</v>
      </c>
      <c r="E334" t="s">
        <v>4495</v>
      </c>
      <c r="F334" t="s">
        <v>20421</v>
      </c>
      <c r="G334" s="146">
        <f t="shared" si="5"/>
        <v>1</v>
      </c>
    </row>
    <row r="335" spans="1:7">
      <c r="A335" t="s">
        <v>4008</v>
      </c>
      <c r="B335" s="1">
        <f>IFERROR(INDEX(Preturi!H$2:H$8000, MATCH(A335, Preturi!G$2:G$8000, 0)), "")*G335</f>
        <v>6.96</v>
      </c>
      <c r="C335" t="s">
        <v>688</v>
      </c>
      <c r="D335" t="s">
        <v>223</v>
      </c>
      <c r="E335" t="s">
        <v>4496</v>
      </c>
      <c r="F335" t="s">
        <v>20421</v>
      </c>
      <c r="G335" s="146">
        <f t="shared" si="5"/>
        <v>1</v>
      </c>
    </row>
    <row r="336" spans="1:7">
      <c r="A336" t="s">
        <v>2460</v>
      </c>
      <c r="B336" s="1">
        <f>IFERROR(INDEX(Preturi!H$2:H$8000, MATCH(A336, Preturi!G$2:G$8000, 0)), "")*G336</f>
        <v>8.84</v>
      </c>
      <c r="C336" t="s">
        <v>688</v>
      </c>
      <c r="D336" t="s">
        <v>223</v>
      </c>
      <c r="E336" t="s">
        <v>4497</v>
      </c>
      <c r="F336" t="s">
        <v>20421</v>
      </c>
      <c r="G336" s="146">
        <f t="shared" si="5"/>
        <v>1</v>
      </c>
    </row>
    <row r="337" spans="1:7">
      <c r="A337" t="s">
        <v>3031</v>
      </c>
      <c r="B337" s="1">
        <f>IFERROR(INDEX(Preturi!H$2:H$8000, MATCH(A337, Preturi!G$2:G$8000, 0)), "")*G337</f>
        <v>5.36</v>
      </c>
      <c r="C337" t="s">
        <v>688</v>
      </c>
      <c r="D337" t="s">
        <v>223</v>
      </c>
      <c r="E337" t="s">
        <v>4498</v>
      </c>
      <c r="F337" t="s">
        <v>20421</v>
      </c>
      <c r="G337" s="146">
        <f t="shared" si="5"/>
        <v>1</v>
      </c>
    </row>
    <row r="338" spans="1:7">
      <c r="A338" t="s">
        <v>961</v>
      </c>
      <c r="B338" s="1">
        <f>IFERROR(INDEX(Preturi!H$2:H$8000, MATCH(A338, Preturi!G$2:G$8000, 0)), "")*G338</f>
        <v>6.12</v>
      </c>
      <c r="C338" t="s">
        <v>688</v>
      </c>
      <c r="D338" t="s">
        <v>223</v>
      </c>
      <c r="E338" t="s">
        <v>4499</v>
      </c>
      <c r="F338" t="s">
        <v>20421</v>
      </c>
      <c r="G338" s="146">
        <f t="shared" si="5"/>
        <v>1</v>
      </c>
    </row>
    <row r="339" spans="1:7">
      <c r="A339" t="s">
        <v>962</v>
      </c>
      <c r="B339" s="1">
        <f>IFERROR(INDEX(Preturi!H$2:H$8000, MATCH(A339, Preturi!G$2:G$8000, 0)), "")*G339</f>
        <v>6.39</v>
      </c>
      <c r="C339" t="s">
        <v>688</v>
      </c>
      <c r="D339" t="s">
        <v>223</v>
      </c>
      <c r="E339" t="s">
        <v>4500</v>
      </c>
      <c r="F339" t="s">
        <v>20421</v>
      </c>
      <c r="G339" s="146">
        <f t="shared" si="5"/>
        <v>1</v>
      </c>
    </row>
    <row r="340" spans="1:7">
      <c r="A340" t="s">
        <v>963</v>
      </c>
      <c r="B340" s="1">
        <f>IFERROR(INDEX(Preturi!H$2:H$8000, MATCH(A340, Preturi!G$2:G$8000, 0)), "")*G340</f>
        <v>7.24</v>
      </c>
      <c r="C340" t="s">
        <v>688</v>
      </c>
      <c r="D340" t="s">
        <v>223</v>
      </c>
      <c r="E340" t="s">
        <v>4501</v>
      </c>
      <c r="F340" t="s">
        <v>20421</v>
      </c>
      <c r="G340" s="146">
        <f t="shared" si="5"/>
        <v>1</v>
      </c>
    </row>
    <row r="341" spans="1:7">
      <c r="A341" t="s">
        <v>2461</v>
      </c>
      <c r="B341" s="1">
        <f>IFERROR(INDEX(Preturi!H$2:H$8000, MATCH(A341, Preturi!G$2:G$8000, 0)), "")*G341</f>
        <v>8.2799999999999994</v>
      </c>
      <c r="C341" t="s">
        <v>688</v>
      </c>
      <c r="D341" t="s">
        <v>223</v>
      </c>
      <c r="E341" t="s">
        <v>4502</v>
      </c>
      <c r="F341" t="s">
        <v>20421</v>
      </c>
      <c r="G341" s="146">
        <f t="shared" si="5"/>
        <v>1</v>
      </c>
    </row>
    <row r="342" spans="1:7">
      <c r="A342" t="s">
        <v>7379</v>
      </c>
      <c r="B342" s="1">
        <f>IFERROR(INDEX(Preturi!H$2:H$8000, MATCH(A342, Preturi!G$2:G$8000, 0)), "")*G342</f>
        <v>8.3800000000000008</v>
      </c>
      <c r="C342" t="s">
        <v>688</v>
      </c>
      <c r="D342" t="s">
        <v>223</v>
      </c>
      <c r="E342" t="s">
        <v>7380</v>
      </c>
      <c r="F342" t="s">
        <v>20421</v>
      </c>
      <c r="G342" s="146">
        <f t="shared" si="5"/>
        <v>1</v>
      </c>
    </row>
    <row r="343" spans="1:7">
      <c r="A343" t="s">
        <v>964</v>
      </c>
      <c r="B343" s="1">
        <f>IFERROR(INDEX(Preturi!H$2:H$8000, MATCH(A343, Preturi!G$2:G$8000, 0)), "")*G343</f>
        <v>4.03</v>
      </c>
      <c r="C343" t="s">
        <v>688</v>
      </c>
      <c r="D343" t="s">
        <v>223</v>
      </c>
      <c r="E343" t="s">
        <v>4503</v>
      </c>
      <c r="F343" t="s">
        <v>20421</v>
      </c>
      <c r="G343" s="146">
        <f t="shared" si="5"/>
        <v>1</v>
      </c>
    </row>
    <row r="344" spans="1:7">
      <c r="A344" t="s">
        <v>965</v>
      </c>
      <c r="B344" s="1">
        <f>IFERROR(INDEX(Preturi!H$2:H$8000, MATCH(A344, Preturi!G$2:G$8000, 0)), "")*G344</f>
        <v>4.12</v>
      </c>
      <c r="C344" t="s">
        <v>688</v>
      </c>
      <c r="D344" t="s">
        <v>223</v>
      </c>
      <c r="E344" t="s">
        <v>4504</v>
      </c>
      <c r="F344" t="s">
        <v>20421</v>
      </c>
      <c r="G344" s="146">
        <f t="shared" si="5"/>
        <v>1</v>
      </c>
    </row>
    <row r="345" spans="1:7">
      <c r="A345" t="s">
        <v>966</v>
      </c>
      <c r="B345" s="1">
        <f>IFERROR(INDEX(Preturi!H$2:H$8000, MATCH(A345, Preturi!G$2:G$8000, 0)), "")*G345</f>
        <v>5.15</v>
      </c>
      <c r="C345" t="s">
        <v>688</v>
      </c>
      <c r="D345" t="s">
        <v>223</v>
      </c>
      <c r="E345" t="s">
        <v>4505</v>
      </c>
      <c r="F345" t="s">
        <v>20421</v>
      </c>
      <c r="G345" s="146">
        <f t="shared" si="5"/>
        <v>1</v>
      </c>
    </row>
    <row r="346" spans="1:7">
      <c r="A346" t="s">
        <v>967</v>
      </c>
      <c r="B346" s="1">
        <f>IFERROR(INDEX(Preturi!H$2:H$8000, MATCH(A346, Preturi!G$2:G$8000, 0)), "")*G346</f>
        <v>5.62</v>
      </c>
      <c r="C346" t="s">
        <v>688</v>
      </c>
      <c r="D346" t="s">
        <v>223</v>
      </c>
      <c r="E346" t="s">
        <v>4506</v>
      </c>
      <c r="F346" t="s">
        <v>20421</v>
      </c>
      <c r="G346" s="146">
        <f t="shared" si="5"/>
        <v>1</v>
      </c>
    </row>
    <row r="347" spans="1:7">
      <c r="A347" t="s">
        <v>968</v>
      </c>
      <c r="B347" s="1">
        <f>IFERROR(INDEX(Preturi!H$2:H$8000, MATCH(A347, Preturi!G$2:G$8000, 0)), "")*G347</f>
        <v>6.92</v>
      </c>
      <c r="C347" t="s">
        <v>688</v>
      </c>
      <c r="D347" t="s">
        <v>223</v>
      </c>
      <c r="E347" t="s">
        <v>4507</v>
      </c>
      <c r="F347" t="s">
        <v>20421</v>
      </c>
      <c r="G347" s="146">
        <f t="shared" si="5"/>
        <v>1</v>
      </c>
    </row>
    <row r="348" spans="1:7">
      <c r="A348" t="s">
        <v>2252</v>
      </c>
      <c r="B348" s="1">
        <f>IFERROR(INDEX(Preturi!H$2:H$8000, MATCH(A348, Preturi!G$2:G$8000, 0)), "")*G348</f>
        <v>8.1199999999999992</v>
      </c>
      <c r="C348" t="s">
        <v>688</v>
      </c>
      <c r="D348" t="s">
        <v>223</v>
      </c>
      <c r="E348" t="s">
        <v>4508</v>
      </c>
      <c r="F348" t="s">
        <v>20421</v>
      </c>
      <c r="G348" s="146">
        <f t="shared" si="5"/>
        <v>1</v>
      </c>
    </row>
    <row r="349" spans="1:7">
      <c r="A349" t="s">
        <v>969</v>
      </c>
      <c r="B349" s="1">
        <f>IFERROR(INDEX(Preturi!H$2:H$8000, MATCH(A349, Preturi!G$2:G$8000, 0)), "")*G349</f>
        <v>6.2</v>
      </c>
      <c r="C349" t="s">
        <v>688</v>
      </c>
      <c r="D349" t="s">
        <v>223</v>
      </c>
      <c r="E349" t="s">
        <v>4509</v>
      </c>
      <c r="F349" t="s">
        <v>20421</v>
      </c>
      <c r="G349" s="146">
        <f t="shared" si="5"/>
        <v>1</v>
      </c>
    </row>
    <row r="350" spans="1:7">
      <c r="A350" t="s">
        <v>970</v>
      </c>
      <c r="B350" s="1">
        <f>IFERROR(INDEX(Preturi!H$2:H$8000, MATCH(A350, Preturi!G$2:G$8000, 0)), "")*G350</f>
        <v>6.29</v>
      </c>
      <c r="C350" t="s">
        <v>688</v>
      </c>
      <c r="D350" t="s">
        <v>223</v>
      </c>
      <c r="E350" t="s">
        <v>4510</v>
      </c>
      <c r="F350" t="s">
        <v>20421</v>
      </c>
      <c r="G350" s="146">
        <f t="shared" si="5"/>
        <v>1</v>
      </c>
    </row>
    <row r="351" spans="1:7">
      <c r="A351" t="s">
        <v>971</v>
      </c>
      <c r="B351" s="1">
        <f>IFERROR(INDEX(Preturi!H$2:H$8000, MATCH(A351, Preturi!G$2:G$8000, 0)), "")*G351</f>
        <v>3.68</v>
      </c>
      <c r="C351" t="s">
        <v>688</v>
      </c>
      <c r="D351" t="s">
        <v>223</v>
      </c>
      <c r="E351" t="s">
        <v>4511</v>
      </c>
      <c r="F351" t="s">
        <v>20421</v>
      </c>
      <c r="G351" s="146">
        <f t="shared" si="5"/>
        <v>1</v>
      </c>
    </row>
    <row r="352" spans="1:7">
      <c r="A352" t="s">
        <v>972</v>
      </c>
      <c r="B352" s="1">
        <f>IFERROR(INDEX(Preturi!H$2:H$8000, MATCH(A352, Preturi!G$2:G$8000, 0)), "")*G352</f>
        <v>4.3</v>
      </c>
      <c r="C352" t="s">
        <v>688</v>
      </c>
      <c r="D352" t="s">
        <v>223</v>
      </c>
      <c r="E352" t="s">
        <v>4512</v>
      </c>
      <c r="F352" t="s">
        <v>20421</v>
      </c>
      <c r="G352" s="146">
        <f t="shared" si="5"/>
        <v>1</v>
      </c>
    </row>
    <row r="353" spans="1:7">
      <c r="A353" t="s">
        <v>973</v>
      </c>
      <c r="B353" s="1">
        <f>IFERROR(INDEX(Preturi!H$2:H$8000, MATCH(A353, Preturi!G$2:G$8000, 0)), "")*G353</f>
        <v>4.6100000000000003</v>
      </c>
      <c r="C353" t="s">
        <v>688</v>
      </c>
      <c r="D353" t="s">
        <v>223</v>
      </c>
      <c r="E353" t="s">
        <v>4513</v>
      </c>
      <c r="F353" t="s">
        <v>20421</v>
      </c>
      <c r="G353" s="146">
        <f t="shared" si="5"/>
        <v>1</v>
      </c>
    </row>
    <row r="354" spans="1:7">
      <c r="A354" t="s">
        <v>4009</v>
      </c>
      <c r="B354" s="1">
        <f>IFERROR(INDEX(Preturi!H$2:H$8000, MATCH(A354, Preturi!G$2:G$8000, 0)), "")*G354</f>
        <v>5.22</v>
      </c>
      <c r="C354" t="s">
        <v>688</v>
      </c>
      <c r="D354" t="s">
        <v>223</v>
      </c>
      <c r="E354" t="s">
        <v>4514</v>
      </c>
      <c r="F354" t="s">
        <v>20421</v>
      </c>
      <c r="G354" s="146">
        <f t="shared" si="5"/>
        <v>1</v>
      </c>
    </row>
    <row r="355" spans="1:7">
      <c r="A355" t="s">
        <v>2462</v>
      </c>
      <c r="B355" s="1">
        <f>IFERROR(INDEX(Preturi!H$2:H$8000, MATCH(A355, Preturi!G$2:G$8000, 0)), "")*G355</f>
        <v>6.63</v>
      </c>
      <c r="C355" t="s">
        <v>688</v>
      </c>
      <c r="D355" t="s">
        <v>223</v>
      </c>
      <c r="E355" t="s">
        <v>4515</v>
      </c>
      <c r="F355" t="s">
        <v>20421</v>
      </c>
      <c r="G355" s="146">
        <f t="shared" si="5"/>
        <v>1</v>
      </c>
    </row>
    <row r="356" spans="1:7">
      <c r="A356" t="s">
        <v>3032</v>
      </c>
      <c r="B356" s="1">
        <f>IFERROR(INDEX(Preturi!H$2:H$8000, MATCH(A356, Preturi!G$2:G$8000, 0)), "")*G356</f>
        <v>4.0199999999999996</v>
      </c>
      <c r="C356" t="s">
        <v>688</v>
      </c>
      <c r="D356" t="s">
        <v>223</v>
      </c>
      <c r="E356" t="s">
        <v>4516</v>
      </c>
      <c r="F356" t="s">
        <v>20421</v>
      </c>
      <c r="G356" s="146">
        <f t="shared" si="5"/>
        <v>1</v>
      </c>
    </row>
    <row r="357" spans="1:7">
      <c r="A357" t="s">
        <v>974</v>
      </c>
      <c r="B357" s="1">
        <f>IFERROR(INDEX(Preturi!H$2:H$8000, MATCH(A357, Preturi!G$2:G$8000, 0)), "")*G357</f>
        <v>4.59</v>
      </c>
      <c r="C357" t="s">
        <v>688</v>
      </c>
      <c r="D357" t="s">
        <v>223</v>
      </c>
      <c r="E357" t="s">
        <v>4517</v>
      </c>
      <c r="F357" t="s">
        <v>20421</v>
      </c>
      <c r="G357" s="146">
        <f t="shared" si="5"/>
        <v>1</v>
      </c>
    </row>
    <row r="358" spans="1:7">
      <c r="A358" t="s">
        <v>975</v>
      </c>
      <c r="B358" s="1">
        <f>IFERROR(INDEX(Preturi!H$2:H$8000, MATCH(A358, Preturi!G$2:G$8000, 0)), "")*G358</f>
        <v>4.79</v>
      </c>
      <c r="C358" t="s">
        <v>688</v>
      </c>
      <c r="D358" t="s">
        <v>223</v>
      </c>
      <c r="E358" t="s">
        <v>4518</v>
      </c>
      <c r="F358" t="s">
        <v>20421</v>
      </c>
      <c r="G358" s="146">
        <f t="shared" si="5"/>
        <v>1</v>
      </c>
    </row>
    <row r="359" spans="1:7">
      <c r="A359" t="s">
        <v>976</v>
      </c>
      <c r="B359" s="1">
        <f>IFERROR(INDEX(Preturi!H$2:H$8000, MATCH(A359, Preturi!G$2:G$8000, 0)), "")*G359</f>
        <v>5.43</v>
      </c>
      <c r="C359" t="s">
        <v>688</v>
      </c>
      <c r="D359" t="s">
        <v>223</v>
      </c>
      <c r="E359" t="s">
        <v>4519</v>
      </c>
      <c r="F359" t="s">
        <v>20421</v>
      </c>
      <c r="G359" s="146">
        <f t="shared" si="5"/>
        <v>1</v>
      </c>
    </row>
    <row r="360" spans="1:7">
      <c r="A360" t="s">
        <v>2463</v>
      </c>
      <c r="B360" s="1">
        <f>IFERROR(INDEX(Preturi!H$2:H$8000, MATCH(A360, Preturi!G$2:G$8000, 0)), "")*G360</f>
        <v>6.21</v>
      </c>
      <c r="C360" t="s">
        <v>688</v>
      </c>
      <c r="D360" t="s">
        <v>223</v>
      </c>
      <c r="E360" t="s">
        <v>4520</v>
      </c>
      <c r="F360" t="s">
        <v>20421</v>
      </c>
      <c r="G360" s="146">
        <f t="shared" si="5"/>
        <v>1</v>
      </c>
    </row>
    <row r="361" spans="1:7">
      <c r="A361" t="s">
        <v>7381</v>
      </c>
      <c r="B361" s="1">
        <f>IFERROR(INDEX(Preturi!H$2:H$8000, MATCH(A361, Preturi!G$2:G$8000, 0)), "")*G361</f>
        <v>6.29</v>
      </c>
      <c r="C361" t="s">
        <v>688</v>
      </c>
      <c r="D361" t="s">
        <v>223</v>
      </c>
      <c r="E361" t="s">
        <v>7382</v>
      </c>
      <c r="F361" t="s">
        <v>20421</v>
      </c>
      <c r="G361" s="146">
        <f t="shared" si="5"/>
        <v>1</v>
      </c>
    </row>
    <row r="362" spans="1:7">
      <c r="A362" t="s">
        <v>977</v>
      </c>
      <c r="B362" s="1">
        <f>IFERROR(INDEX(Preturi!H$2:H$8000, MATCH(A362, Preturi!G$2:G$8000, 0)), "")*G362</f>
        <v>3.02</v>
      </c>
      <c r="C362" t="s">
        <v>688</v>
      </c>
      <c r="D362" t="s">
        <v>223</v>
      </c>
      <c r="E362" t="s">
        <v>4521</v>
      </c>
      <c r="F362" t="s">
        <v>20421</v>
      </c>
      <c r="G362" s="146">
        <f t="shared" si="5"/>
        <v>1</v>
      </c>
    </row>
    <row r="363" spans="1:7">
      <c r="A363" t="s">
        <v>978</v>
      </c>
      <c r="B363" s="1">
        <f>IFERROR(INDEX(Preturi!H$2:H$8000, MATCH(A363, Preturi!G$2:G$8000, 0)), "")*G363</f>
        <v>3.09</v>
      </c>
      <c r="C363" t="s">
        <v>688</v>
      </c>
      <c r="D363" t="s">
        <v>223</v>
      </c>
      <c r="E363" t="s">
        <v>4522</v>
      </c>
      <c r="F363" t="s">
        <v>20421</v>
      </c>
      <c r="G363" s="146">
        <f t="shared" si="5"/>
        <v>1</v>
      </c>
    </row>
    <row r="364" spans="1:7">
      <c r="A364" t="s">
        <v>979</v>
      </c>
      <c r="B364" s="1">
        <f>IFERROR(INDEX(Preturi!H$2:H$8000, MATCH(A364, Preturi!G$2:G$8000, 0)), "")*G364</f>
        <v>3.86</v>
      </c>
      <c r="C364" t="s">
        <v>688</v>
      </c>
      <c r="D364" t="s">
        <v>223</v>
      </c>
      <c r="E364" t="s">
        <v>4523</v>
      </c>
      <c r="F364" t="s">
        <v>20421</v>
      </c>
      <c r="G364" s="146">
        <f t="shared" si="5"/>
        <v>1</v>
      </c>
    </row>
    <row r="365" spans="1:7">
      <c r="A365" t="s">
        <v>980</v>
      </c>
      <c r="B365" s="1">
        <f>IFERROR(INDEX(Preturi!H$2:H$8000, MATCH(A365, Preturi!G$2:G$8000, 0)), "")*G365</f>
        <v>4.22</v>
      </c>
      <c r="C365" t="s">
        <v>688</v>
      </c>
      <c r="D365" t="s">
        <v>223</v>
      </c>
      <c r="E365" t="s">
        <v>4524</v>
      </c>
      <c r="F365" t="s">
        <v>20421</v>
      </c>
      <c r="G365" s="146">
        <f t="shared" si="5"/>
        <v>1</v>
      </c>
    </row>
    <row r="366" spans="1:7">
      <c r="A366" t="s">
        <v>981</v>
      </c>
      <c r="B366" s="1">
        <f>IFERROR(INDEX(Preturi!H$2:H$8000, MATCH(A366, Preturi!G$2:G$8000, 0)), "")*G366</f>
        <v>5.19</v>
      </c>
      <c r="C366" t="s">
        <v>688</v>
      </c>
      <c r="D366" t="s">
        <v>223</v>
      </c>
      <c r="E366" t="s">
        <v>4525</v>
      </c>
      <c r="F366" t="s">
        <v>20421</v>
      </c>
      <c r="G366" s="146">
        <f t="shared" si="5"/>
        <v>1</v>
      </c>
    </row>
    <row r="367" spans="1:7">
      <c r="A367" t="s">
        <v>982</v>
      </c>
      <c r="B367" s="1">
        <f>IFERROR(INDEX(Preturi!H$2:H$8000, MATCH(A367, Preturi!G$2:G$8000, 0)), "")*G367</f>
        <v>6.09</v>
      </c>
      <c r="C367" t="s">
        <v>688</v>
      </c>
      <c r="D367" t="s">
        <v>223</v>
      </c>
      <c r="E367" t="s">
        <v>4526</v>
      </c>
      <c r="F367" t="s">
        <v>20421</v>
      </c>
      <c r="G367" s="146">
        <f t="shared" si="5"/>
        <v>1</v>
      </c>
    </row>
    <row r="368" spans="1:7">
      <c r="A368" t="s">
        <v>983</v>
      </c>
      <c r="B368" s="1">
        <f>IFERROR(INDEX(Preturi!H$2:H$8000, MATCH(A368, Preturi!G$2:G$8000, 0)), "")*G368</f>
        <v>8.27</v>
      </c>
      <c r="C368" t="s">
        <v>688</v>
      </c>
      <c r="D368" t="s">
        <v>223</v>
      </c>
      <c r="E368" t="s">
        <v>4527</v>
      </c>
      <c r="F368" t="s">
        <v>20421</v>
      </c>
      <c r="G368" s="146">
        <f t="shared" si="5"/>
        <v>1</v>
      </c>
    </row>
    <row r="369" spans="1:7">
      <c r="A369" t="s">
        <v>984</v>
      </c>
      <c r="B369" s="1">
        <f>IFERROR(INDEX(Preturi!H$2:H$8000, MATCH(A369, Preturi!G$2:G$8000, 0)), "")*G369</f>
        <v>8.3800000000000008</v>
      </c>
      <c r="C369" t="s">
        <v>688</v>
      </c>
      <c r="D369" t="s">
        <v>223</v>
      </c>
      <c r="E369" t="s">
        <v>4528</v>
      </c>
      <c r="F369" t="s">
        <v>20421</v>
      </c>
      <c r="G369" s="146">
        <f t="shared" si="5"/>
        <v>1</v>
      </c>
    </row>
    <row r="370" spans="1:7">
      <c r="A370" t="s">
        <v>985</v>
      </c>
      <c r="B370" s="1">
        <f>IFERROR(INDEX(Preturi!H$2:H$8000, MATCH(A370, Preturi!G$2:G$8000, 0)), "")*G370</f>
        <v>4.91</v>
      </c>
      <c r="C370" t="s">
        <v>688</v>
      </c>
      <c r="D370" t="s">
        <v>223</v>
      </c>
      <c r="E370" t="s">
        <v>4529</v>
      </c>
      <c r="F370" t="s">
        <v>20421</v>
      </c>
      <c r="G370" s="146">
        <f t="shared" si="5"/>
        <v>1</v>
      </c>
    </row>
    <row r="371" spans="1:7">
      <c r="A371" t="s">
        <v>986</v>
      </c>
      <c r="B371" s="1">
        <f>IFERROR(INDEX(Preturi!H$2:H$8000, MATCH(A371, Preturi!G$2:G$8000, 0)), "")*G371</f>
        <v>5.73</v>
      </c>
      <c r="C371" t="s">
        <v>688</v>
      </c>
      <c r="D371" t="s">
        <v>223</v>
      </c>
      <c r="E371" t="s">
        <v>4530</v>
      </c>
      <c r="F371" t="s">
        <v>20421</v>
      </c>
      <c r="G371" s="146">
        <f t="shared" si="5"/>
        <v>1</v>
      </c>
    </row>
    <row r="372" spans="1:7">
      <c r="A372" t="s">
        <v>987</v>
      </c>
      <c r="B372" s="1">
        <f>IFERROR(INDEX(Preturi!H$2:H$8000, MATCH(A372, Preturi!G$2:G$8000, 0)), "")*G372</f>
        <v>6.14</v>
      </c>
      <c r="C372" t="s">
        <v>688</v>
      </c>
      <c r="D372" t="s">
        <v>223</v>
      </c>
      <c r="E372" t="s">
        <v>4531</v>
      </c>
      <c r="F372" t="s">
        <v>20421</v>
      </c>
      <c r="G372" s="146">
        <f t="shared" si="5"/>
        <v>1</v>
      </c>
    </row>
    <row r="373" spans="1:7">
      <c r="A373" t="s">
        <v>4010</v>
      </c>
      <c r="B373" s="1">
        <f>IFERROR(INDEX(Preturi!H$2:H$8000, MATCH(A373, Preturi!G$2:G$8000, 0)), "")*G373</f>
        <v>6.96</v>
      </c>
      <c r="C373" t="s">
        <v>688</v>
      </c>
      <c r="D373" t="s">
        <v>223</v>
      </c>
      <c r="E373" t="s">
        <v>4532</v>
      </c>
      <c r="F373" t="s">
        <v>20421</v>
      </c>
      <c r="G373" s="146">
        <f t="shared" si="5"/>
        <v>1</v>
      </c>
    </row>
    <row r="374" spans="1:7">
      <c r="A374" t="s">
        <v>2464</v>
      </c>
      <c r="B374" s="1">
        <f>IFERROR(INDEX(Preturi!H$2:H$8000, MATCH(A374, Preturi!G$2:G$8000, 0)), "")*G374</f>
        <v>8.84</v>
      </c>
      <c r="C374" t="s">
        <v>688</v>
      </c>
      <c r="D374" t="s">
        <v>223</v>
      </c>
      <c r="E374" t="s">
        <v>4533</v>
      </c>
      <c r="F374" t="s">
        <v>20421</v>
      </c>
      <c r="G374" s="146">
        <f t="shared" si="5"/>
        <v>1</v>
      </c>
    </row>
    <row r="375" spans="1:7">
      <c r="A375" t="s">
        <v>3033</v>
      </c>
      <c r="B375" s="1">
        <f>IFERROR(INDEX(Preturi!H$2:H$8000, MATCH(A375, Preturi!G$2:G$8000, 0)), "")*G375</f>
        <v>5.36</v>
      </c>
      <c r="C375" t="s">
        <v>688</v>
      </c>
      <c r="D375" t="s">
        <v>223</v>
      </c>
      <c r="E375" t="s">
        <v>4534</v>
      </c>
      <c r="F375" t="s">
        <v>20421</v>
      </c>
      <c r="G375" s="146">
        <f t="shared" si="5"/>
        <v>1</v>
      </c>
    </row>
    <row r="376" spans="1:7">
      <c r="A376" t="s">
        <v>988</v>
      </c>
      <c r="B376" s="1">
        <f>IFERROR(INDEX(Preturi!H$2:H$8000, MATCH(A376, Preturi!G$2:G$8000, 0)), "")*G376</f>
        <v>6.12</v>
      </c>
      <c r="C376" t="s">
        <v>688</v>
      </c>
      <c r="D376" t="s">
        <v>223</v>
      </c>
      <c r="E376" t="s">
        <v>4535</v>
      </c>
      <c r="F376" t="s">
        <v>20421</v>
      </c>
      <c r="G376" s="146">
        <f t="shared" si="5"/>
        <v>1</v>
      </c>
    </row>
    <row r="377" spans="1:7">
      <c r="A377" t="s">
        <v>989</v>
      </c>
      <c r="B377" s="1">
        <f>IFERROR(INDEX(Preturi!H$2:H$8000, MATCH(A377, Preturi!G$2:G$8000, 0)), "")*G377</f>
        <v>6.39</v>
      </c>
      <c r="C377" t="s">
        <v>688</v>
      </c>
      <c r="D377" t="s">
        <v>223</v>
      </c>
      <c r="E377" t="s">
        <v>4536</v>
      </c>
      <c r="F377" t="s">
        <v>20421</v>
      </c>
      <c r="G377" s="146">
        <f t="shared" si="5"/>
        <v>1</v>
      </c>
    </row>
    <row r="378" spans="1:7">
      <c r="A378" t="s">
        <v>990</v>
      </c>
      <c r="B378" s="1">
        <f>IFERROR(INDEX(Preturi!H$2:H$8000, MATCH(A378, Preturi!G$2:G$8000, 0)), "")*G378</f>
        <v>7.24</v>
      </c>
      <c r="C378" t="s">
        <v>688</v>
      </c>
      <c r="D378" t="s">
        <v>223</v>
      </c>
      <c r="E378" t="s">
        <v>4537</v>
      </c>
      <c r="F378" t="s">
        <v>20421</v>
      </c>
      <c r="G378" s="146">
        <f t="shared" si="5"/>
        <v>1</v>
      </c>
    </row>
    <row r="379" spans="1:7">
      <c r="A379" t="s">
        <v>2465</v>
      </c>
      <c r="B379" s="1">
        <f>IFERROR(INDEX(Preturi!H$2:H$8000, MATCH(A379, Preturi!G$2:G$8000, 0)), "")*G379</f>
        <v>8.2799999999999994</v>
      </c>
      <c r="C379" t="s">
        <v>688</v>
      </c>
      <c r="D379" t="s">
        <v>223</v>
      </c>
      <c r="E379" t="s">
        <v>4538</v>
      </c>
      <c r="F379" t="s">
        <v>20421</v>
      </c>
      <c r="G379" s="146">
        <f t="shared" si="5"/>
        <v>1</v>
      </c>
    </row>
    <row r="380" spans="1:7">
      <c r="A380" t="s">
        <v>7383</v>
      </c>
      <c r="B380" s="1">
        <f>IFERROR(INDEX(Preturi!H$2:H$8000, MATCH(A380, Preturi!G$2:G$8000, 0)), "")*G380</f>
        <v>8.3800000000000008</v>
      </c>
      <c r="C380" t="s">
        <v>688</v>
      </c>
      <c r="D380" t="s">
        <v>223</v>
      </c>
      <c r="E380" t="s">
        <v>7384</v>
      </c>
      <c r="F380" t="s">
        <v>20421</v>
      </c>
      <c r="G380" s="146">
        <f t="shared" si="5"/>
        <v>1</v>
      </c>
    </row>
    <row r="381" spans="1:7">
      <c r="A381" t="s">
        <v>991</v>
      </c>
      <c r="B381" s="1">
        <f>IFERROR(INDEX(Preturi!H$2:H$8000, MATCH(A381, Preturi!G$2:G$8000, 0)), "")*G381</f>
        <v>4.03</v>
      </c>
      <c r="C381" t="s">
        <v>688</v>
      </c>
      <c r="D381" t="s">
        <v>223</v>
      </c>
      <c r="E381" t="s">
        <v>4539</v>
      </c>
      <c r="F381" t="s">
        <v>20421</v>
      </c>
      <c r="G381" s="146">
        <f t="shared" si="5"/>
        <v>1</v>
      </c>
    </row>
    <row r="382" spans="1:7">
      <c r="A382" t="s">
        <v>992</v>
      </c>
      <c r="B382" s="1">
        <f>IFERROR(INDEX(Preturi!H$2:H$8000, MATCH(A382, Preturi!G$2:G$8000, 0)), "")*G382</f>
        <v>4.12</v>
      </c>
      <c r="C382" t="s">
        <v>688</v>
      </c>
      <c r="D382" t="s">
        <v>223</v>
      </c>
      <c r="E382" t="s">
        <v>4540</v>
      </c>
      <c r="F382" t="s">
        <v>20421</v>
      </c>
      <c r="G382" s="146">
        <f t="shared" si="5"/>
        <v>1</v>
      </c>
    </row>
    <row r="383" spans="1:7">
      <c r="A383" t="s">
        <v>993</v>
      </c>
      <c r="B383" s="1">
        <f>IFERROR(INDEX(Preturi!H$2:H$8000, MATCH(A383, Preturi!G$2:G$8000, 0)), "")*G383</f>
        <v>5.15</v>
      </c>
      <c r="C383" t="s">
        <v>688</v>
      </c>
      <c r="D383" t="s">
        <v>223</v>
      </c>
      <c r="E383" t="s">
        <v>4541</v>
      </c>
      <c r="F383" t="s">
        <v>20421</v>
      </c>
      <c r="G383" s="146">
        <f t="shared" si="5"/>
        <v>1</v>
      </c>
    </row>
    <row r="384" spans="1:7">
      <c r="A384" t="s">
        <v>994</v>
      </c>
      <c r="B384" s="1">
        <f>IFERROR(INDEX(Preturi!H$2:H$8000, MATCH(A384, Preturi!G$2:G$8000, 0)), "")*G384</f>
        <v>5.62</v>
      </c>
      <c r="C384" t="s">
        <v>688</v>
      </c>
      <c r="D384" t="s">
        <v>223</v>
      </c>
      <c r="E384" t="s">
        <v>4542</v>
      </c>
      <c r="F384" t="s">
        <v>20421</v>
      </c>
      <c r="G384" s="146">
        <f t="shared" si="5"/>
        <v>1</v>
      </c>
    </row>
    <row r="385" spans="1:7">
      <c r="A385" t="s">
        <v>995</v>
      </c>
      <c r="B385" s="1">
        <f>IFERROR(INDEX(Preturi!H$2:H$8000, MATCH(A385, Preturi!G$2:G$8000, 0)), "")*G385</f>
        <v>6.92</v>
      </c>
      <c r="C385" t="s">
        <v>688</v>
      </c>
      <c r="D385" t="s">
        <v>223</v>
      </c>
      <c r="E385" t="s">
        <v>4543</v>
      </c>
      <c r="F385" t="s">
        <v>20421</v>
      </c>
      <c r="G385" s="146">
        <f t="shared" si="5"/>
        <v>1</v>
      </c>
    </row>
    <row r="386" spans="1:7">
      <c r="A386" t="s">
        <v>996</v>
      </c>
      <c r="B386" s="1">
        <f>IFERROR(INDEX(Preturi!H$2:H$8000, MATCH(A386, Preturi!G$2:G$8000, 0)), "")*G386</f>
        <v>8.1199999999999992</v>
      </c>
      <c r="C386" t="s">
        <v>688</v>
      </c>
      <c r="D386" t="s">
        <v>223</v>
      </c>
      <c r="E386" t="s">
        <v>4544</v>
      </c>
      <c r="F386" t="s">
        <v>20421</v>
      </c>
      <c r="G386" s="146">
        <f t="shared" ref="G386:G449" si="6">1+Adaosuri3</f>
        <v>1</v>
      </c>
    </row>
    <row r="387" spans="1:7">
      <c r="A387" t="s">
        <v>997</v>
      </c>
      <c r="B387" s="1">
        <f>IFERROR(INDEX(Preturi!H$2:H$8000, MATCH(A387, Preturi!G$2:G$8000, 0)), "")*G387</f>
        <v>12.41</v>
      </c>
      <c r="C387" t="s">
        <v>688</v>
      </c>
      <c r="D387" t="s">
        <v>223</v>
      </c>
      <c r="E387" t="s">
        <v>4545</v>
      </c>
      <c r="F387" t="s">
        <v>20421</v>
      </c>
      <c r="G387" s="146">
        <f t="shared" si="6"/>
        <v>1</v>
      </c>
    </row>
    <row r="388" spans="1:7">
      <c r="A388" t="s">
        <v>998</v>
      </c>
      <c r="B388" s="1">
        <f>IFERROR(INDEX(Preturi!H$2:H$8000, MATCH(A388, Preturi!G$2:G$8000, 0)), "")*G388</f>
        <v>12.57</v>
      </c>
      <c r="C388" t="s">
        <v>688</v>
      </c>
      <c r="D388" t="s">
        <v>223</v>
      </c>
      <c r="E388" t="s">
        <v>4546</v>
      </c>
      <c r="F388" t="s">
        <v>20421</v>
      </c>
      <c r="G388" s="146">
        <f t="shared" si="6"/>
        <v>1</v>
      </c>
    </row>
    <row r="389" spans="1:7">
      <c r="A389" t="s">
        <v>999</v>
      </c>
      <c r="B389" s="1">
        <f>IFERROR(INDEX(Preturi!H$2:H$8000, MATCH(A389, Preturi!G$2:G$8000, 0)), "")*G389</f>
        <v>7.37</v>
      </c>
      <c r="C389" t="s">
        <v>688</v>
      </c>
      <c r="D389" t="s">
        <v>223</v>
      </c>
      <c r="E389" t="s">
        <v>4547</v>
      </c>
      <c r="F389" t="s">
        <v>20421</v>
      </c>
      <c r="G389" s="146">
        <f t="shared" si="6"/>
        <v>1</v>
      </c>
    </row>
    <row r="390" spans="1:7">
      <c r="A390" t="s">
        <v>1000</v>
      </c>
      <c r="B390" s="1">
        <f>IFERROR(INDEX(Preturi!H$2:H$8000, MATCH(A390, Preturi!G$2:G$8000, 0)), "")*G390</f>
        <v>8.6</v>
      </c>
      <c r="C390" t="s">
        <v>688</v>
      </c>
      <c r="D390" t="s">
        <v>223</v>
      </c>
      <c r="E390" t="s">
        <v>4548</v>
      </c>
      <c r="F390" t="s">
        <v>20421</v>
      </c>
      <c r="G390" s="146">
        <f t="shared" si="6"/>
        <v>1</v>
      </c>
    </row>
    <row r="391" spans="1:7">
      <c r="A391" t="s">
        <v>1001</v>
      </c>
      <c r="B391" s="1">
        <f>IFERROR(INDEX(Preturi!H$2:H$8000, MATCH(A391, Preturi!G$2:G$8000, 0)), "")*G391</f>
        <v>9.2100000000000009</v>
      </c>
      <c r="C391" t="s">
        <v>688</v>
      </c>
      <c r="D391" t="s">
        <v>223</v>
      </c>
      <c r="E391" t="s">
        <v>4549</v>
      </c>
      <c r="F391" t="s">
        <v>20421</v>
      </c>
      <c r="G391" s="146">
        <f t="shared" si="6"/>
        <v>1</v>
      </c>
    </row>
    <row r="392" spans="1:7">
      <c r="A392" t="s">
        <v>4011</v>
      </c>
      <c r="B392" s="1">
        <f>IFERROR(INDEX(Preturi!H$2:H$8000, MATCH(A392, Preturi!G$2:G$8000, 0)), "")*G392</f>
        <v>10.44</v>
      </c>
      <c r="C392" t="s">
        <v>688</v>
      </c>
      <c r="D392" t="s">
        <v>223</v>
      </c>
      <c r="E392" t="s">
        <v>4550</v>
      </c>
      <c r="F392" t="s">
        <v>20421</v>
      </c>
      <c r="G392" s="146">
        <f t="shared" si="6"/>
        <v>1</v>
      </c>
    </row>
    <row r="393" spans="1:7">
      <c r="A393" t="s">
        <v>2466</v>
      </c>
      <c r="B393" s="1">
        <f>IFERROR(INDEX(Preturi!H$2:H$8000, MATCH(A393, Preturi!G$2:G$8000, 0)), "")*G393</f>
        <v>13.26</v>
      </c>
      <c r="C393" t="s">
        <v>688</v>
      </c>
      <c r="D393" t="s">
        <v>223</v>
      </c>
      <c r="E393" t="s">
        <v>4551</v>
      </c>
      <c r="F393" t="s">
        <v>20421</v>
      </c>
      <c r="G393" s="146">
        <f t="shared" si="6"/>
        <v>1</v>
      </c>
    </row>
    <row r="394" spans="1:7">
      <c r="A394" t="s">
        <v>3034</v>
      </c>
      <c r="B394" s="1">
        <f>IFERROR(INDEX(Preturi!H$2:H$8000, MATCH(A394, Preturi!G$2:G$8000, 0)), "")*G394</f>
        <v>8.0399999999999991</v>
      </c>
      <c r="C394" t="s">
        <v>688</v>
      </c>
      <c r="D394" t="s">
        <v>223</v>
      </c>
      <c r="E394" t="s">
        <v>4552</v>
      </c>
      <c r="F394" t="s">
        <v>20421</v>
      </c>
      <c r="G394" s="146">
        <f t="shared" si="6"/>
        <v>1</v>
      </c>
    </row>
    <row r="395" spans="1:7">
      <c r="A395" t="s">
        <v>1002</v>
      </c>
      <c r="B395" s="1">
        <f>IFERROR(INDEX(Preturi!H$2:H$8000, MATCH(A395, Preturi!G$2:G$8000, 0)), "")*G395</f>
        <v>9.18</v>
      </c>
      <c r="C395" t="s">
        <v>688</v>
      </c>
      <c r="D395" t="s">
        <v>223</v>
      </c>
      <c r="E395" t="s">
        <v>4553</v>
      </c>
      <c r="F395" t="s">
        <v>20421</v>
      </c>
      <c r="G395" s="146">
        <f t="shared" si="6"/>
        <v>1</v>
      </c>
    </row>
    <row r="396" spans="1:7">
      <c r="A396" t="s">
        <v>1003</v>
      </c>
      <c r="B396" s="1">
        <f>IFERROR(INDEX(Preturi!H$2:H$8000, MATCH(A396, Preturi!G$2:G$8000, 0)), "")*G396</f>
        <v>9.59</v>
      </c>
      <c r="C396" t="s">
        <v>688</v>
      </c>
      <c r="D396" t="s">
        <v>223</v>
      </c>
      <c r="E396" t="s">
        <v>4554</v>
      </c>
      <c r="F396" t="s">
        <v>20421</v>
      </c>
      <c r="G396" s="146">
        <f t="shared" si="6"/>
        <v>1</v>
      </c>
    </row>
    <row r="397" spans="1:7">
      <c r="A397" t="s">
        <v>1004</v>
      </c>
      <c r="B397" s="1">
        <f>IFERROR(INDEX(Preturi!H$2:H$8000, MATCH(A397, Preturi!G$2:G$8000, 0)), "")*G397</f>
        <v>10.86</v>
      </c>
      <c r="C397" t="s">
        <v>688</v>
      </c>
      <c r="D397" t="s">
        <v>223</v>
      </c>
      <c r="E397" t="s">
        <v>4555</v>
      </c>
      <c r="F397" t="s">
        <v>20421</v>
      </c>
      <c r="G397" s="146">
        <f t="shared" si="6"/>
        <v>1</v>
      </c>
    </row>
    <row r="398" spans="1:7">
      <c r="A398" t="s">
        <v>2467</v>
      </c>
      <c r="B398" s="1">
        <f>IFERROR(INDEX(Preturi!H$2:H$8000, MATCH(A398, Preturi!G$2:G$8000, 0)), "")*G398</f>
        <v>12.42</v>
      </c>
      <c r="C398" t="s">
        <v>688</v>
      </c>
      <c r="D398" t="s">
        <v>223</v>
      </c>
      <c r="E398" t="s">
        <v>4556</v>
      </c>
      <c r="F398" t="s">
        <v>20421</v>
      </c>
      <c r="G398" s="146">
        <f t="shared" si="6"/>
        <v>1</v>
      </c>
    </row>
    <row r="399" spans="1:7">
      <c r="A399" t="s">
        <v>7385</v>
      </c>
      <c r="B399" s="1">
        <f>IFERROR(INDEX(Preturi!H$2:H$8000, MATCH(A399, Preturi!G$2:G$8000, 0)), "")*G399</f>
        <v>12.57</v>
      </c>
      <c r="C399" t="s">
        <v>688</v>
      </c>
      <c r="D399" t="s">
        <v>223</v>
      </c>
      <c r="E399" t="s">
        <v>7386</v>
      </c>
      <c r="F399" t="s">
        <v>20421</v>
      </c>
      <c r="G399" s="146">
        <f t="shared" si="6"/>
        <v>1</v>
      </c>
    </row>
    <row r="400" spans="1:7">
      <c r="A400" t="s">
        <v>1005</v>
      </c>
      <c r="B400" s="1">
        <f>IFERROR(INDEX(Preturi!H$2:H$8000, MATCH(A400, Preturi!G$2:G$8000, 0)), "")*G400</f>
        <v>6.05</v>
      </c>
      <c r="C400" t="s">
        <v>688</v>
      </c>
      <c r="D400" t="s">
        <v>223</v>
      </c>
      <c r="E400" t="s">
        <v>4557</v>
      </c>
      <c r="F400" t="s">
        <v>20421</v>
      </c>
      <c r="G400" s="146">
        <f t="shared" si="6"/>
        <v>1</v>
      </c>
    </row>
    <row r="401" spans="1:7">
      <c r="A401" t="s">
        <v>1006</v>
      </c>
      <c r="B401" s="1">
        <f>IFERROR(INDEX(Preturi!H$2:H$8000, MATCH(A401, Preturi!G$2:G$8000, 0)), "")*G401</f>
        <v>6.18</v>
      </c>
      <c r="C401" t="s">
        <v>688</v>
      </c>
      <c r="D401" t="s">
        <v>223</v>
      </c>
      <c r="E401" t="s">
        <v>4558</v>
      </c>
      <c r="F401" t="s">
        <v>20421</v>
      </c>
      <c r="G401" s="146">
        <f t="shared" si="6"/>
        <v>1</v>
      </c>
    </row>
    <row r="402" spans="1:7">
      <c r="A402" t="s">
        <v>1007</v>
      </c>
      <c r="B402" s="1">
        <f>IFERROR(INDEX(Preturi!H$2:H$8000, MATCH(A402, Preturi!G$2:G$8000, 0)), "")*G402</f>
        <v>7.73</v>
      </c>
      <c r="C402" t="s">
        <v>688</v>
      </c>
      <c r="D402" t="s">
        <v>223</v>
      </c>
      <c r="E402" t="s">
        <v>4559</v>
      </c>
      <c r="F402" t="s">
        <v>20421</v>
      </c>
      <c r="G402" s="146">
        <f t="shared" si="6"/>
        <v>1</v>
      </c>
    </row>
    <row r="403" spans="1:7">
      <c r="A403" t="s">
        <v>1008</v>
      </c>
      <c r="B403" s="1">
        <f>IFERROR(INDEX(Preturi!H$2:H$8000, MATCH(A403, Preturi!G$2:G$8000, 0)), "")*G403</f>
        <v>8.43</v>
      </c>
      <c r="C403" t="s">
        <v>688</v>
      </c>
      <c r="D403" t="s">
        <v>223</v>
      </c>
      <c r="E403" t="s">
        <v>4560</v>
      </c>
      <c r="F403" t="s">
        <v>20421</v>
      </c>
      <c r="G403" s="146">
        <f t="shared" si="6"/>
        <v>1</v>
      </c>
    </row>
    <row r="404" spans="1:7">
      <c r="A404" t="s">
        <v>1009</v>
      </c>
      <c r="B404" s="1">
        <f>IFERROR(INDEX(Preturi!H$2:H$8000, MATCH(A404, Preturi!G$2:G$8000, 0)), "")*G404</f>
        <v>10.38</v>
      </c>
      <c r="C404" t="s">
        <v>688</v>
      </c>
      <c r="D404" t="s">
        <v>223</v>
      </c>
      <c r="E404" t="s">
        <v>4561</v>
      </c>
      <c r="F404" t="s">
        <v>20421</v>
      </c>
      <c r="G404" s="146">
        <f t="shared" si="6"/>
        <v>1</v>
      </c>
    </row>
    <row r="405" spans="1:7">
      <c r="A405" t="s">
        <v>1010</v>
      </c>
      <c r="B405" s="1">
        <f>IFERROR(INDEX(Preturi!H$2:H$8000, MATCH(A405, Preturi!G$2:G$8000, 0)), "")*G405</f>
        <v>12.18</v>
      </c>
      <c r="C405" t="s">
        <v>688</v>
      </c>
      <c r="D405" t="s">
        <v>223</v>
      </c>
      <c r="E405" t="s">
        <v>4562</v>
      </c>
      <c r="F405" t="s">
        <v>20421</v>
      </c>
      <c r="G405" s="146">
        <f t="shared" si="6"/>
        <v>1</v>
      </c>
    </row>
    <row r="406" spans="1:7">
      <c r="A406" t="s">
        <v>1011</v>
      </c>
      <c r="B406" s="1">
        <f>IFERROR(INDEX(Preturi!H$2:H$8000, MATCH(A406, Preturi!G$2:G$8000, 0)), "")*G406</f>
        <v>8.27</v>
      </c>
      <c r="C406" t="s">
        <v>688</v>
      </c>
      <c r="D406" t="s">
        <v>223</v>
      </c>
      <c r="E406" t="s">
        <v>4563</v>
      </c>
      <c r="F406" t="s">
        <v>20421</v>
      </c>
      <c r="G406" s="146">
        <f t="shared" si="6"/>
        <v>1</v>
      </c>
    </row>
    <row r="407" spans="1:7">
      <c r="A407" t="s">
        <v>1012</v>
      </c>
      <c r="B407" s="1">
        <f>IFERROR(INDEX(Preturi!H$2:H$8000, MATCH(A407, Preturi!G$2:G$8000, 0)), "")*G407</f>
        <v>8.3800000000000008</v>
      </c>
      <c r="C407" t="s">
        <v>688</v>
      </c>
      <c r="D407" t="s">
        <v>223</v>
      </c>
      <c r="E407" t="s">
        <v>4564</v>
      </c>
      <c r="F407" t="s">
        <v>20421</v>
      </c>
      <c r="G407" s="146">
        <f t="shared" si="6"/>
        <v>1</v>
      </c>
    </row>
    <row r="408" spans="1:7">
      <c r="A408" t="s">
        <v>1013</v>
      </c>
      <c r="B408" s="1">
        <f>IFERROR(INDEX(Preturi!H$2:H$8000, MATCH(A408, Preturi!G$2:G$8000, 0)), "")*G408</f>
        <v>5.73</v>
      </c>
      <c r="C408" t="s">
        <v>688</v>
      </c>
      <c r="D408" t="s">
        <v>223</v>
      </c>
      <c r="E408" t="s">
        <v>4565</v>
      </c>
      <c r="F408" t="s">
        <v>20421</v>
      </c>
      <c r="G408" s="146">
        <f t="shared" si="6"/>
        <v>1</v>
      </c>
    </row>
    <row r="409" spans="1:7">
      <c r="A409" t="s">
        <v>1014</v>
      </c>
      <c r="B409" s="1">
        <f>IFERROR(INDEX(Preturi!H$2:H$8000, MATCH(A409, Preturi!G$2:G$8000, 0)), "")*G409</f>
        <v>6.14</v>
      </c>
      <c r="C409" t="s">
        <v>688</v>
      </c>
      <c r="D409" t="s">
        <v>223</v>
      </c>
      <c r="E409" t="s">
        <v>4566</v>
      </c>
      <c r="F409" t="s">
        <v>20421</v>
      </c>
      <c r="G409" s="146">
        <f t="shared" si="6"/>
        <v>1</v>
      </c>
    </row>
    <row r="410" spans="1:7">
      <c r="A410" t="s">
        <v>4012</v>
      </c>
      <c r="B410" s="1">
        <f>IFERROR(INDEX(Preturi!H$2:H$8000, MATCH(A410, Preturi!G$2:G$8000, 0)), "")*G410</f>
        <v>6.96</v>
      </c>
      <c r="C410" t="s">
        <v>688</v>
      </c>
      <c r="D410" t="s">
        <v>223</v>
      </c>
      <c r="E410" t="s">
        <v>4567</v>
      </c>
      <c r="F410" t="s">
        <v>20421</v>
      </c>
      <c r="G410" s="146">
        <f t="shared" si="6"/>
        <v>1</v>
      </c>
    </row>
    <row r="411" spans="1:7">
      <c r="A411" t="s">
        <v>1015</v>
      </c>
      <c r="B411" s="1">
        <f>IFERROR(INDEX(Preturi!H$2:H$8000, MATCH(A411, Preturi!G$2:G$8000, 0)), "")*G411</f>
        <v>6.12</v>
      </c>
      <c r="C411" t="s">
        <v>688</v>
      </c>
      <c r="D411" t="s">
        <v>223</v>
      </c>
      <c r="E411" t="s">
        <v>4568</v>
      </c>
      <c r="F411" t="s">
        <v>20421</v>
      </c>
      <c r="G411" s="146">
        <f t="shared" si="6"/>
        <v>1</v>
      </c>
    </row>
    <row r="412" spans="1:7">
      <c r="A412" t="s">
        <v>1016</v>
      </c>
      <c r="B412" s="1">
        <f>IFERROR(INDEX(Preturi!H$2:H$8000, MATCH(A412, Preturi!G$2:G$8000, 0)), "")*G412</f>
        <v>6.39</v>
      </c>
      <c r="C412" t="s">
        <v>688</v>
      </c>
      <c r="D412" t="s">
        <v>223</v>
      </c>
      <c r="E412" t="s">
        <v>4569</v>
      </c>
      <c r="F412" t="s">
        <v>20421</v>
      </c>
      <c r="G412" s="146">
        <f t="shared" si="6"/>
        <v>1</v>
      </c>
    </row>
    <row r="413" spans="1:7">
      <c r="A413" t="s">
        <v>1017</v>
      </c>
      <c r="B413" s="1">
        <f>IFERROR(INDEX(Preturi!H$2:H$8000, MATCH(A413, Preturi!G$2:G$8000, 0)), "")*G413</f>
        <v>7.24</v>
      </c>
      <c r="C413" t="s">
        <v>688</v>
      </c>
      <c r="D413" t="s">
        <v>223</v>
      </c>
      <c r="E413" t="s">
        <v>4570</v>
      </c>
      <c r="F413" t="s">
        <v>20421</v>
      </c>
      <c r="G413" s="146">
        <f t="shared" si="6"/>
        <v>1</v>
      </c>
    </row>
    <row r="414" spans="1:7">
      <c r="A414" t="s">
        <v>2468</v>
      </c>
      <c r="B414" s="1">
        <f>IFERROR(INDEX(Preturi!H$2:H$8000, MATCH(A414, Preturi!G$2:G$8000, 0)), "")*G414</f>
        <v>8.2799999999999994</v>
      </c>
      <c r="C414" t="s">
        <v>688</v>
      </c>
      <c r="D414" t="s">
        <v>223</v>
      </c>
      <c r="E414" t="s">
        <v>4571</v>
      </c>
      <c r="F414" t="s">
        <v>20421</v>
      </c>
      <c r="G414" s="146">
        <f t="shared" si="6"/>
        <v>1</v>
      </c>
    </row>
    <row r="415" spans="1:7">
      <c r="A415" t="s">
        <v>7387</v>
      </c>
      <c r="B415" s="1">
        <f>IFERROR(INDEX(Preturi!H$2:H$8000, MATCH(A415, Preturi!G$2:G$8000, 0)), "")*G415</f>
        <v>8.3800000000000008</v>
      </c>
      <c r="C415" t="s">
        <v>688</v>
      </c>
      <c r="D415" t="s">
        <v>223</v>
      </c>
      <c r="E415" t="s">
        <v>7388</v>
      </c>
      <c r="F415" t="s">
        <v>20421</v>
      </c>
      <c r="G415" s="146">
        <f t="shared" si="6"/>
        <v>1</v>
      </c>
    </row>
    <row r="416" spans="1:7">
      <c r="A416" t="s">
        <v>1018</v>
      </c>
      <c r="B416" s="1">
        <f>IFERROR(INDEX(Preturi!H$2:H$8000, MATCH(A416, Preturi!G$2:G$8000, 0)), "")*G416</f>
        <v>12.41</v>
      </c>
      <c r="C416" t="s">
        <v>688</v>
      </c>
      <c r="D416" t="s">
        <v>223</v>
      </c>
      <c r="E416" t="s">
        <v>4572</v>
      </c>
      <c r="F416" t="s">
        <v>20421</v>
      </c>
      <c r="G416" s="146">
        <f t="shared" si="6"/>
        <v>1</v>
      </c>
    </row>
    <row r="417" spans="1:7">
      <c r="A417" t="s">
        <v>1019</v>
      </c>
      <c r="B417" s="1">
        <f>IFERROR(INDEX(Preturi!H$2:H$8000, MATCH(A417, Preturi!G$2:G$8000, 0)), "")*G417</f>
        <v>12.57</v>
      </c>
      <c r="C417" t="s">
        <v>688</v>
      </c>
      <c r="D417" t="s">
        <v>223</v>
      </c>
      <c r="E417" t="s">
        <v>4573</v>
      </c>
      <c r="F417" t="s">
        <v>20421</v>
      </c>
      <c r="G417" s="146">
        <f t="shared" si="6"/>
        <v>1</v>
      </c>
    </row>
    <row r="418" spans="1:7">
      <c r="A418" t="s">
        <v>1020</v>
      </c>
      <c r="B418" s="1">
        <f>IFERROR(INDEX(Preturi!H$2:H$8000, MATCH(A418, Preturi!G$2:G$8000, 0)), "")*G418</f>
        <v>8.6</v>
      </c>
      <c r="C418" t="s">
        <v>688</v>
      </c>
      <c r="D418" t="s">
        <v>223</v>
      </c>
      <c r="E418" t="s">
        <v>4574</v>
      </c>
      <c r="F418" t="s">
        <v>20421</v>
      </c>
      <c r="G418" s="146">
        <f t="shared" si="6"/>
        <v>1</v>
      </c>
    </row>
    <row r="419" spans="1:7">
      <c r="A419" t="s">
        <v>1021</v>
      </c>
      <c r="B419" s="1">
        <f>IFERROR(INDEX(Preturi!H$2:H$8000, MATCH(A419, Preturi!G$2:G$8000, 0)), "")*G419</f>
        <v>9.2100000000000009</v>
      </c>
      <c r="C419" t="s">
        <v>688</v>
      </c>
      <c r="D419" t="s">
        <v>223</v>
      </c>
      <c r="E419" t="s">
        <v>4575</v>
      </c>
      <c r="F419" t="s">
        <v>20421</v>
      </c>
      <c r="G419" s="146">
        <f t="shared" si="6"/>
        <v>1</v>
      </c>
    </row>
    <row r="420" spans="1:7">
      <c r="A420" t="s">
        <v>4013</v>
      </c>
      <c r="B420" s="1">
        <f>IFERROR(INDEX(Preturi!H$2:H$8000, MATCH(A420, Preturi!G$2:G$8000, 0)), "")*G420</f>
        <v>10.44</v>
      </c>
      <c r="C420" t="s">
        <v>688</v>
      </c>
      <c r="D420" t="s">
        <v>223</v>
      </c>
      <c r="E420" t="s">
        <v>4576</v>
      </c>
      <c r="F420" t="s">
        <v>20421</v>
      </c>
      <c r="G420" s="146">
        <f t="shared" si="6"/>
        <v>1</v>
      </c>
    </row>
    <row r="421" spans="1:7">
      <c r="A421" t="s">
        <v>1022</v>
      </c>
      <c r="B421" s="1">
        <f>IFERROR(INDEX(Preturi!H$2:H$8000, MATCH(A421, Preturi!G$2:G$8000, 0)), "")*G421</f>
        <v>9.18</v>
      </c>
      <c r="C421" t="s">
        <v>688</v>
      </c>
      <c r="D421" t="s">
        <v>223</v>
      </c>
      <c r="E421" t="s">
        <v>4577</v>
      </c>
      <c r="F421" t="s">
        <v>20421</v>
      </c>
      <c r="G421" s="146">
        <f t="shared" si="6"/>
        <v>1</v>
      </c>
    </row>
    <row r="422" spans="1:7">
      <c r="A422" t="s">
        <v>1023</v>
      </c>
      <c r="B422" s="1">
        <f>IFERROR(INDEX(Preturi!H$2:H$8000, MATCH(A422, Preturi!G$2:G$8000, 0)), "")*G422</f>
        <v>9.59</v>
      </c>
      <c r="C422" t="s">
        <v>688</v>
      </c>
      <c r="D422" t="s">
        <v>223</v>
      </c>
      <c r="E422" t="s">
        <v>4578</v>
      </c>
      <c r="F422" t="s">
        <v>20421</v>
      </c>
      <c r="G422" s="146">
        <f t="shared" si="6"/>
        <v>1</v>
      </c>
    </row>
    <row r="423" spans="1:7">
      <c r="A423" t="s">
        <v>1024</v>
      </c>
      <c r="B423" s="1">
        <f>IFERROR(INDEX(Preturi!H$2:H$8000, MATCH(A423, Preturi!G$2:G$8000, 0)), "")*G423</f>
        <v>10.86</v>
      </c>
      <c r="C423" t="s">
        <v>688</v>
      </c>
      <c r="D423" t="s">
        <v>223</v>
      </c>
      <c r="E423" t="s">
        <v>4579</v>
      </c>
      <c r="F423" t="s">
        <v>20421</v>
      </c>
      <c r="G423" s="146">
        <f t="shared" si="6"/>
        <v>1</v>
      </c>
    </row>
    <row r="424" spans="1:7">
      <c r="A424" t="s">
        <v>2469</v>
      </c>
      <c r="B424" s="1">
        <f>IFERROR(INDEX(Preturi!H$2:H$8000, MATCH(A424, Preturi!G$2:G$8000, 0)), "")*G424</f>
        <v>12.42</v>
      </c>
      <c r="C424" t="s">
        <v>688</v>
      </c>
      <c r="D424" t="s">
        <v>223</v>
      </c>
      <c r="E424" t="s">
        <v>4580</v>
      </c>
      <c r="F424" t="s">
        <v>20421</v>
      </c>
      <c r="G424" s="146">
        <f t="shared" si="6"/>
        <v>1</v>
      </c>
    </row>
    <row r="425" spans="1:7">
      <c r="A425" t="s">
        <v>7389</v>
      </c>
      <c r="B425" s="1">
        <f>IFERROR(INDEX(Preturi!H$2:H$8000, MATCH(A425, Preturi!G$2:G$8000, 0)), "")*G425</f>
        <v>12.57</v>
      </c>
      <c r="C425" t="s">
        <v>688</v>
      </c>
      <c r="D425" t="s">
        <v>223</v>
      </c>
      <c r="E425" t="s">
        <v>7390</v>
      </c>
      <c r="F425" t="s">
        <v>20421</v>
      </c>
      <c r="G425" s="146">
        <f t="shared" si="6"/>
        <v>1</v>
      </c>
    </row>
    <row r="426" spans="1:7">
      <c r="A426" t="s">
        <v>1025</v>
      </c>
      <c r="B426" s="1">
        <f>IFERROR(INDEX(Preturi!H$2:H$8000, MATCH(A426, Preturi!G$2:G$8000, 0)), "")*G426</f>
        <v>1.24</v>
      </c>
      <c r="C426" t="s">
        <v>688</v>
      </c>
      <c r="D426" t="s">
        <v>223</v>
      </c>
      <c r="E426" t="s">
        <v>4581</v>
      </c>
      <c r="F426" t="s">
        <v>20421</v>
      </c>
      <c r="G426" s="146">
        <f t="shared" si="6"/>
        <v>1</v>
      </c>
    </row>
    <row r="427" spans="1:7">
      <c r="A427" t="s">
        <v>1026</v>
      </c>
      <c r="B427" s="1">
        <f>IFERROR(INDEX(Preturi!H$2:H$8000, MATCH(A427, Preturi!G$2:G$8000, 0)), "")*G427</f>
        <v>1.26</v>
      </c>
      <c r="C427" t="s">
        <v>688</v>
      </c>
      <c r="D427" t="s">
        <v>223</v>
      </c>
      <c r="E427" t="s">
        <v>4582</v>
      </c>
      <c r="F427" t="s">
        <v>20421</v>
      </c>
      <c r="G427" s="146">
        <f t="shared" si="6"/>
        <v>1</v>
      </c>
    </row>
    <row r="428" spans="1:7">
      <c r="A428" t="s">
        <v>1027</v>
      </c>
      <c r="B428" s="1">
        <f>IFERROR(INDEX(Preturi!H$2:H$8000, MATCH(A428, Preturi!G$2:G$8000, 0)), "")*G428</f>
        <v>0.86</v>
      </c>
      <c r="C428" t="s">
        <v>688</v>
      </c>
      <c r="D428" t="s">
        <v>223</v>
      </c>
      <c r="E428" t="s">
        <v>4583</v>
      </c>
      <c r="F428" t="s">
        <v>20421</v>
      </c>
      <c r="G428" s="146">
        <f t="shared" si="6"/>
        <v>1</v>
      </c>
    </row>
    <row r="429" spans="1:7">
      <c r="A429" t="s">
        <v>1028</v>
      </c>
      <c r="B429" s="1">
        <f>IFERROR(INDEX(Preturi!H$2:H$8000, MATCH(A429, Preturi!G$2:G$8000, 0)), "")*G429</f>
        <v>0.92</v>
      </c>
      <c r="C429" t="s">
        <v>688</v>
      </c>
      <c r="D429" t="s">
        <v>223</v>
      </c>
      <c r="E429" t="s">
        <v>4584</v>
      </c>
      <c r="F429" t="s">
        <v>20421</v>
      </c>
      <c r="G429" s="146">
        <f t="shared" si="6"/>
        <v>1</v>
      </c>
    </row>
    <row r="430" spans="1:7">
      <c r="A430" t="s">
        <v>4014</v>
      </c>
      <c r="B430" s="1">
        <f>IFERROR(INDEX(Preturi!H$2:H$8000, MATCH(A430, Preturi!G$2:G$8000, 0)), "")*G430</f>
        <v>1.04</v>
      </c>
      <c r="C430" t="s">
        <v>688</v>
      </c>
      <c r="D430" t="s">
        <v>223</v>
      </c>
      <c r="E430" t="s">
        <v>4585</v>
      </c>
      <c r="F430" t="s">
        <v>20421</v>
      </c>
      <c r="G430" s="146">
        <f t="shared" si="6"/>
        <v>1</v>
      </c>
    </row>
    <row r="431" spans="1:7">
      <c r="A431" t="s">
        <v>1029</v>
      </c>
      <c r="B431" s="1">
        <f>IFERROR(INDEX(Preturi!H$2:H$8000, MATCH(A431, Preturi!G$2:G$8000, 0)), "")*G431</f>
        <v>0.92</v>
      </c>
      <c r="C431" t="s">
        <v>688</v>
      </c>
      <c r="D431" t="s">
        <v>223</v>
      </c>
      <c r="E431" t="s">
        <v>4586</v>
      </c>
      <c r="F431" t="s">
        <v>20421</v>
      </c>
      <c r="G431" s="146">
        <f t="shared" si="6"/>
        <v>1</v>
      </c>
    </row>
    <row r="432" spans="1:7">
      <c r="A432" t="s">
        <v>1030</v>
      </c>
      <c r="B432" s="1">
        <f>IFERROR(INDEX(Preturi!H$2:H$8000, MATCH(A432, Preturi!G$2:G$8000, 0)), "")*G432</f>
        <v>0.96</v>
      </c>
      <c r="C432" t="s">
        <v>688</v>
      </c>
      <c r="D432" t="s">
        <v>223</v>
      </c>
      <c r="E432" t="s">
        <v>4587</v>
      </c>
      <c r="F432" t="s">
        <v>20421</v>
      </c>
      <c r="G432" s="146">
        <f t="shared" si="6"/>
        <v>1</v>
      </c>
    </row>
    <row r="433" spans="1:7">
      <c r="A433" t="s">
        <v>1031</v>
      </c>
      <c r="B433" s="1">
        <f>IFERROR(INDEX(Preturi!H$2:H$8000, MATCH(A433, Preturi!G$2:G$8000, 0)), "")*G433</f>
        <v>1.0900000000000001</v>
      </c>
      <c r="C433" t="s">
        <v>688</v>
      </c>
      <c r="D433" t="s">
        <v>223</v>
      </c>
      <c r="E433" t="s">
        <v>4588</v>
      </c>
      <c r="F433" t="s">
        <v>20421</v>
      </c>
      <c r="G433" s="146">
        <f t="shared" si="6"/>
        <v>1</v>
      </c>
    </row>
    <row r="434" spans="1:7">
      <c r="A434" t="s">
        <v>2470</v>
      </c>
      <c r="B434" s="1">
        <f>IFERROR(INDEX(Preturi!H$2:H$8000, MATCH(A434, Preturi!G$2:G$8000, 0)), "")*G434</f>
        <v>1.24</v>
      </c>
      <c r="C434" t="s">
        <v>688</v>
      </c>
      <c r="D434" t="s">
        <v>223</v>
      </c>
      <c r="E434" t="s">
        <v>4589</v>
      </c>
      <c r="F434" t="s">
        <v>20421</v>
      </c>
      <c r="G434" s="146">
        <f t="shared" si="6"/>
        <v>1</v>
      </c>
    </row>
    <row r="435" spans="1:7">
      <c r="A435" t="s">
        <v>7391</v>
      </c>
      <c r="B435" s="1">
        <f>IFERROR(INDEX(Preturi!H$2:H$8000, MATCH(A435, Preturi!G$2:G$8000, 0)), "")*G435</f>
        <v>1.26</v>
      </c>
      <c r="C435" t="s">
        <v>688</v>
      </c>
      <c r="D435" t="s">
        <v>223</v>
      </c>
      <c r="E435" t="s">
        <v>7392</v>
      </c>
      <c r="F435" t="s">
        <v>20421</v>
      </c>
      <c r="G435" s="146">
        <f t="shared" si="6"/>
        <v>1</v>
      </c>
    </row>
    <row r="436" spans="1:7">
      <c r="A436" t="s">
        <v>1032</v>
      </c>
      <c r="B436" s="1">
        <f>IFERROR(INDEX(Preturi!H$2:H$8000, MATCH(A436, Preturi!G$2:G$8000, 0)), "")*G436</f>
        <v>1.65</v>
      </c>
      <c r="C436" t="s">
        <v>688</v>
      </c>
      <c r="D436" t="s">
        <v>223</v>
      </c>
      <c r="E436" t="s">
        <v>4590</v>
      </c>
      <c r="F436" t="s">
        <v>20421</v>
      </c>
      <c r="G436" s="146">
        <f t="shared" si="6"/>
        <v>1</v>
      </c>
    </row>
    <row r="437" spans="1:7">
      <c r="A437" t="s">
        <v>1033</v>
      </c>
      <c r="B437" s="1">
        <f>IFERROR(INDEX(Preturi!H$2:H$8000, MATCH(A437, Preturi!G$2:G$8000, 0)), "")*G437</f>
        <v>1.68</v>
      </c>
      <c r="C437" t="s">
        <v>688</v>
      </c>
      <c r="D437" t="s">
        <v>223</v>
      </c>
      <c r="E437" t="s">
        <v>4591</v>
      </c>
      <c r="F437" t="s">
        <v>20421</v>
      </c>
      <c r="G437" s="146">
        <f t="shared" si="6"/>
        <v>1</v>
      </c>
    </row>
    <row r="438" spans="1:7">
      <c r="A438" t="s">
        <v>1034</v>
      </c>
      <c r="B438" s="1">
        <f>IFERROR(INDEX(Preturi!H$2:H$8000, MATCH(A438, Preturi!G$2:G$8000, 0)), "")*G438</f>
        <v>1.1499999999999999</v>
      </c>
      <c r="C438" t="s">
        <v>688</v>
      </c>
      <c r="D438" t="s">
        <v>223</v>
      </c>
      <c r="E438" t="s">
        <v>4592</v>
      </c>
      <c r="F438" t="s">
        <v>20421</v>
      </c>
      <c r="G438" s="146">
        <f t="shared" si="6"/>
        <v>1</v>
      </c>
    </row>
    <row r="439" spans="1:7">
      <c r="A439" t="s">
        <v>1035</v>
      </c>
      <c r="B439" s="1">
        <f>IFERROR(INDEX(Preturi!H$2:H$8000, MATCH(A439, Preturi!G$2:G$8000, 0)), "")*G439</f>
        <v>1.23</v>
      </c>
      <c r="C439" t="s">
        <v>688</v>
      </c>
      <c r="D439" t="s">
        <v>223</v>
      </c>
      <c r="E439" t="s">
        <v>4593</v>
      </c>
      <c r="F439" t="s">
        <v>20421</v>
      </c>
      <c r="G439" s="146">
        <f t="shared" si="6"/>
        <v>1</v>
      </c>
    </row>
    <row r="440" spans="1:7">
      <c r="A440" t="s">
        <v>4015</v>
      </c>
      <c r="B440" s="1">
        <f>IFERROR(INDEX(Preturi!H$2:H$8000, MATCH(A440, Preturi!G$2:G$8000, 0)), "")*G440</f>
        <v>1.39</v>
      </c>
      <c r="C440" t="s">
        <v>688</v>
      </c>
      <c r="D440" t="s">
        <v>223</v>
      </c>
      <c r="E440" t="s">
        <v>4594</v>
      </c>
      <c r="F440" t="s">
        <v>20421</v>
      </c>
      <c r="G440" s="146">
        <f t="shared" si="6"/>
        <v>1</v>
      </c>
    </row>
    <row r="441" spans="1:7">
      <c r="A441" t="s">
        <v>1036</v>
      </c>
      <c r="B441" s="1">
        <f>IFERROR(INDEX(Preturi!H$2:H$8000, MATCH(A441, Preturi!G$2:G$8000, 0)), "")*G441</f>
        <v>1.22</v>
      </c>
      <c r="C441" t="s">
        <v>688</v>
      </c>
      <c r="D441" t="s">
        <v>223</v>
      </c>
      <c r="E441" t="s">
        <v>4595</v>
      </c>
      <c r="F441" t="s">
        <v>20421</v>
      </c>
      <c r="G441" s="146">
        <f t="shared" si="6"/>
        <v>1</v>
      </c>
    </row>
    <row r="442" spans="1:7">
      <c r="A442" t="s">
        <v>1037</v>
      </c>
      <c r="B442" s="1">
        <f>IFERROR(INDEX(Preturi!H$2:H$8000, MATCH(A442, Preturi!G$2:G$8000, 0)), "")*G442</f>
        <v>1.28</v>
      </c>
      <c r="C442" t="s">
        <v>688</v>
      </c>
      <c r="D442" t="s">
        <v>223</v>
      </c>
      <c r="E442" t="s">
        <v>4596</v>
      </c>
      <c r="F442" t="s">
        <v>20421</v>
      </c>
      <c r="G442" s="146">
        <f t="shared" si="6"/>
        <v>1</v>
      </c>
    </row>
    <row r="443" spans="1:7">
      <c r="A443" t="s">
        <v>1038</v>
      </c>
      <c r="B443" s="1">
        <f>IFERROR(INDEX(Preturi!H$2:H$8000, MATCH(A443, Preturi!G$2:G$8000, 0)), "")*G443</f>
        <v>1.45</v>
      </c>
      <c r="C443" t="s">
        <v>688</v>
      </c>
      <c r="D443" t="s">
        <v>223</v>
      </c>
      <c r="E443" t="s">
        <v>4597</v>
      </c>
      <c r="F443" t="s">
        <v>20421</v>
      </c>
      <c r="G443" s="146">
        <f t="shared" si="6"/>
        <v>1</v>
      </c>
    </row>
    <row r="444" spans="1:7">
      <c r="A444" t="s">
        <v>2471</v>
      </c>
      <c r="B444" s="1">
        <f>IFERROR(INDEX(Preturi!H$2:H$8000, MATCH(A444, Preturi!G$2:G$8000, 0)), "")*G444</f>
        <v>1.66</v>
      </c>
      <c r="C444" t="s">
        <v>688</v>
      </c>
      <c r="D444" t="s">
        <v>223</v>
      </c>
      <c r="E444" t="s">
        <v>4598</v>
      </c>
      <c r="F444" t="s">
        <v>20421</v>
      </c>
      <c r="G444" s="146">
        <f t="shared" si="6"/>
        <v>1</v>
      </c>
    </row>
    <row r="445" spans="1:7">
      <c r="A445" t="s">
        <v>7393</v>
      </c>
      <c r="B445" s="1">
        <f>IFERROR(INDEX(Preturi!H$2:H$8000, MATCH(A445, Preturi!G$2:G$8000, 0)), "")*G445</f>
        <v>1.68</v>
      </c>
      <c r="C445" t="s">
        <v>688</v>
      </c>
      <c r="D445" t="s">
        <v>223</v>
      </c>
      <c r="E445" t="s">
        <v>7394</v>
      </c>
      <c r="F445" t="s">
        <v>20421</v>
      </c>
      <c r="G445" s="146">
        <f t="shared" si="6"/>
        <v>1</v>
      </c>
    </row>
    <row r="446" spans="1:7">
      <c r="A446" t="s">
        <v>1039</v>
      </c>
      <c r="B446" s="1">
        <f>IFERROR(INDEX(Preturi!H$2:H$8000, MATCH(A446, Preturi!G$2:G$8000, 0)), "")*G446</f>
        <v>4.1399999999999997</v>
      </c>
      <c r="C446" t="s">
        <v>688</v>
      </c>
      <c r="D446" t="s">
        <v>223</v>
      </c>
      <c r="E446" t="s">
        <v>4599</v>
      </c>
      <c r="F446" t="s">
        <v>20421</v>
      </c>
      <c r="G446" s="146">
        <f t="shared" si="6"/>
        <v>1</v>
      </c>
    </row>
    <row r="447" spans="1:7">
      <c r="A447" t="s">
        <v>1040</v>
      </c>
      <c r="B447" s="1">
        <f>IFERROR(INDEX(Preturi!H$2:H$8000, MATCH(A447, Preturi!G$2:G$8000, 0)), "")*G447</f>
        <v>4.1900000000000004</v>
      </c>
      <c r="C447" t="s">
        <v>688</v>
      </c>
      <c r="D447" t="s">
        <v>223</v>
      </c>
      <c r="E447" t="s">
        <v>4600</v>
      </c>
      <c r="F447" t="s">
        <v>20421</v>
      </c>
      <c r="G447" s="146">
        <f t="shared" si="6"/>
        <v>1</v>
      </c>
    </row>
    <row r="448" spans="1:7">
      <c r="A448" t="s">
        <v>1041</v>
      </c>
      <c r="B448" s="1">
        <f>IFERROR(INDEX(Preturi!H$2:H$8000, MATCH(A448, Preturi!G$2:G$8000, 0)), "")*G448</f>
        <v>2.46</v>
      </c>
      <c r="C448" t="s">
        <v>688</v>
      </c>
      <c r="D448" t="s">
        <v>223</v>
      </c>
      <c r="E448" t="s">
        <v>4601</v>
      </c>
      <c r="F448" t="s">
        <v>20421</v>
      </c>
      <c r="G448" s="146">
        <f t="shared" si="6"/>
        <v>1</v>
      </c>
    </row>
    <row r="449" spans="1:7">
      <c r="A449" t="s">
        <v>1042</v>
      </c>
      <c r="B449" s="1">
        <f>IFERROR(INDEX(Preturi!H$2:H$8000, MATCH(A449, Preturi!G$2:G$8000, 0)), "")*G449</f>
        <v>2.87</v>
      </c>
      <c r="C449" t="s">
        <v>688</v>
      </c>
      <c r="D449" t="s">
        <v>223</v>
      </c>
      <c r="E449" t="s">
        <v>4602</v>
      </c>
      <c r="F449" t="s">
        <v>20421</v>
      </c>
      <c r="G449" s="146">
        <f t="shared" si="6"/>
        <v>1</v>
      </c>
    </row>
    <row r="450" spans="1:7">
      <c r="A450" t="s">
        <v>1043</v>
      </c>
      <c r="B450" s="1">
        <f>IFERROR(INDEX(Preturi!H$2:H$8000, MATCH(A450, Preturi!G$2:G$8000, 0)), "")*G450</f>
        <v>3.07</v>
      </c>
      <c r="C450" t="s">
        <v>688</v>
      </c>
      <c r="D450" t="s">
        <v>223</v>
      </c>
      <c r="E450" t="s">
        <v>4603</v>
      </c>
      <c r="F450" t="s">
        <v>20421</v>
      </c>
      <c r="G450" s="146">
        <f t="shared" ref="G450:G493" si="7">1+Adaosuri3</f>
        <v>1</v>
      </c>
    </row>
    <row r="451" spans="1:7">
      <c r="A451" t="s">
        <v>4016</v>
      </c>
      <c r="B451" s="1">
        <f>IFERROR(INDEX(Preturi!H$2:H$8000, MATCH(A451, Preturi!G$2:G$8000, 0)), "")*G451</f>
        <v>3.48</v>
      </c>
      <c r="C451" t="s">
        <v>688</v>
      </c>
      <c r="D451" t="s">
        <v>223</v>
      </c>
      <c r="E451" t="s">
        <v>4604</v>
      </c>
      <c r="F451" t="s">
        <v>20421</v>
      </c>
      <c r="G451" s="146">
        <f t="shared" si="7"/>
        <v>1</v>
      </c>
    </row>
    <row r="452" spans="1:7">
      <c r="A452" t="s">
        <v>2472</v>
      </c>
      <c r="B452" s="1">
        <f>IFERROR(INDEX(Preturi!H$2:H$8000, MATCH(A452, Preturi!G$2:G$8000, 0)), "")*G452</f>
        <v>4.42</v>
      </c>
      <c r="C452" t="s">
        <v>688</v>
      </c>
      <c r="D452" t="s">
        <v>223</v>
      </c>
      <c r="E452" t="s">
        <v>4605</v>
      </c>
      <c r="F452" t="s">
        <v>20421</v>
      </c>
      <c r="G452" s="146">
        <f t="shared" si="7"/>
        <v>1</v>
      </c>
    </row>
    <row r="453" spans="1:7">
      <c r="A453" t="s">
        <v>3035</v>
      </c>
      <c r="B453" s="1">
        <f>IFERROR(INDEX(Preturi!H$2:H$8000, MATCH(A453, Preturi!G$2:G$8000, 0)), "")*G453</f>
        <v>2.68</v>
      </c>
      <c r="C453" t="s">
        <v>688</v>
      </c>
      <c r="D453" t="s">
        <v>223</v>
      </c>
      <c r="E453" t="s">
        <v>4606</v>
      </c>
      <c r="F453" t="s">
        <v>20421</v>
      </c>
      <c r="G453" s="146">
        <f t="shared" si="7"/>
        <v>1</v>
      </c>
    </row>
    <row r="454" spans="1:7">
      <c r="A454" t="s">
        <v>1044</v>
      </c>
      <c r="B454" s="1">
        <f>IFERROR(INDEX(Preturi!H$2:H$8000, MATCH(A454, Preturi!G$2:G$8000, 0)), "")*G454</f>
        <v>3.06</v>
      </c>
      <c r="C454" t="s">
        <v>688</v>
      </c>
      <c r="D454" t="s">
        <v>223</v>
      </c>
      <c r="E454" t="s">
        <v>4607</v>
      </c>
      <c r="F454" t="s">
        <v>20421</v>
      </c>
      <c r="G454" s="146">
        <f t="shared" si="7"/>
        <v>1</v>
      </c>
    </row>
    <row r="455" spans="1:7">
      <c r="A455" t="s">
        <v>1045</v>
      </c>
      <c r="B455" s="1">
        <f>IFERROR(INDEX(Preturi!H$2:H$8000, MATCH(A455, Preturi!G$2:G$8000, 0)), "")*G455</f>
        <v>3.2</v>
      </c>
      <c r="C455" t="s">
        <v>688</v>
      </c>
      <c r="D455" t="s">
        <v>223</v>
      </c>
      <c r="E455" t="s">
        <v>4608</v>
      </c>
      <c r="F455" t="s">
        <v>20421</v>
      </c>
      <c r="G455" s="146">
        <f t="shared" si="7"/>
        <v>1</v>
      </c>
    </row>
    <row r="456" spans="1:7">
      <c r="A456" t="s">
        <v>1046</v>
      </c>
      <c r="B456" s="1">
        <f>IFERROR(INDEX(Preturi!H$2:H$8000, MATCH(A456, Preturi!G$2:G$8000, 0)), "")*G456</f>
        <v>3.62</v>
      </c>
      <c r="C456" t="s">
        <v>688</v>
      </c>
      <c r="D456" t="s">
        <v>223</v>
      </c>
      <c r="E456" t="s">
        <v>4609</v>
      </c>
      <c r="F456" t="s">
        <v>20421</v>
      </c>
      <c r="G456" s="146">
        <f t="shared" si="7"/>
        <v>1</v>
      </c>
    </row>
    <row r="457" spans="1:7">
      <c r="A457" t="s">
        <v>2473</v>
      </c>
      <c r="B457" s="1">
        <f>IFERROR(INDEX(Preturi!H$2:H$8000, MATCH(A457, Preturi!G$2:G$8000, 0)), "")*G457</f>
        <v>4.1399999999999997</v>
      </c>
      <c r="C457" t="s">
        <v>688</v>
      </c>
      <c r="D457" t="s">
        <v>223</v>
      </c>
      <c r="E457" t="s">
        <v>4610</v>
      </c>
      <c r="F457" t="s">
        <v>20421</v>
      </c>
      <c r="G457" s="146">
        <f t="shared" si="7"/>
        <v>1</v>
      </c>
    </row>
    <row r="458" spans="1:7">
      <c r="A458" t="s">
        <v>7395</v>
      </c>
      <c r="B458" s="1">
        <f>IFERROR(INDEX(Preturi!H$2:H$8000, MATCH(A458, Preturi!G$2:G$8000, 0)), "")*G458</f>
        <v>4.1900000000000004</v>
      </c>
      <c r="C458" t="s">
        <v>688</v>
      </c>
      <c r="D458" t="s">
        <v>223</v>
      </c>
      <c r="E458" t="s">
        <v>7396</v>
      </c>
      <c r="F458" t="s">
        <v>20421</v>
      </c>
      <c r="G458" s="146">
        <f t="shared" si="7"/>
        <v>1</v>
      </c>
    </row>
    <row r="459" spans="1:7">
      <c r="A459" t="s">
        <v>1047</v>
      </c>
      <c r="B459" s="1">
        <f>IFERROR(INDEX(Preturi!H$2:H$8000, MATCH(A459, Preturi!G$2:G$8000, 0)), "")*G459</f>
        <v>2.02</v>
      </c>
      <c r="C459" t="s">
        <v>688</v>
      </c>
      <c r="D459" t="s">
        <v>223</v>
      </c>
      <c r="E459" t="s">
        <v>4611</v>
      </c>
      <c r="F459" t="s">
        <v>20421</v>
      </c>
      <c r="G459" s="146">
        <f t="shared" si="7"/>
        <v>1</v>
      </c>
    </row>
    <row r="460" spans="1:7">
      <c r="A460" t="s">
        <v>1048</v>
      </c>
      <c r="B460" s="1">
        <f>IFERROR(INDEX(Preturi!H$2:H$8000, MATCH(A460, Preturi!G$2:G$8000, 0)), "")*G460</f>
        <v>2.06</v>
      </c>
      <c r="C460" t="s">
        <v>688</v>
      </c>
      <c r="D460" t="s">
        <v>223</v>
      </c>
      <c r="E460" t="s">
        <v>4612</v>
      </c>
      <c r="F460" t="s">
        <v>20421</v>
      </c>
      <c r="G460" s="146">
        <f t="shared" si="7"/>
        <v>1</v>
      </c>
    </row>
    <row r="461" spans="1:7">
      <c r="A461" t="s">
        <v>1049</v>
      </c>
      <c r="B461" s="1">
        <f>IFERROR(INDEX(Preturi!H$2:H$8000, MATCH(A461, Preturi!G$2:G$8000, 0)), "")*G461</f>
        <v>2.58</v>
      </c>
      <c r="C461" t="s">
        <v>688</v>
      </c>
      <c r="D461" t="s">
        <v>223</v>
      </c>
      <c r="E461" t="s">
        <v>4613</v>
      </c>
      <c r="F461" t="s">
        <v>20421</v>
      </c>
      <c r="G461" s="146">
        <f t="shared" si="7"/>
        <v>1</v>
      </c>
    </row>
    <row r="462" spans="1:7">
      <c r="A462" t="s">
        <v>1050</v>
      </c>
      <c r="B462" s="1">
        <f>IFERROR(INDEX(Preturi!H$2:H$8000, MATCH(A462, Preturi!G$2:G$8000, 0)), "")*G462</f>
        <v>2.81</v>
      </c>
      <c r="C462" t="s">
        <v>688</v>
      </c>
      <c r="D462" t="s">
        <v>223</v>
      </c>
      <c r="E462" t="s">
        <v>4614</v>
      </c>
      <c r="F462" t="s">
        <v>20421</v>
      </c>
      <c r="G462" s="146">
        <f t="shared" si="7"/>
        <v>1</v>
      </c>
    </row>
    <row r="463" spans="1:7">
      <c r="A463" t="s">
        <v>1051</v>
      </c>
      <c r="B463" s="1">
        <f>IFERROR(INDEX(Preturi!H$2:H$8000, MATCH(A463, Preturi!G$2:G$8000, 0)), "")*G463</f>
        <v>3.46</v>
      </c>
      <c r="C463" t="s">
        <v>688</v>
      </c>
      <c r="D463" t="s">
        <v>223</v>
      </c>
      <c r="E463" t="s">
        <v>4615</v>
      </c>
      <c r="F463" t="s">
        <v>20421</v>
      </c>
      <c r="G463" s="146">
        <f t="shared" si="7"/>
        <v>1</v>
      </c>
    </row>
    <row r="464" spans="1:7">
      <c r="A464" t="s">
        <v>1052</v>
      </c>
      <c r="B464" s="1">
        <f>IFERROR(INDEX(Preturi!H$2:H$8000, MATCH(A464, Preturi!G$2:G$8000, 0)), "")*G464</f>
        <v>4.0599999999999996</v>
      </c>
      <c r="C464" t="s">
        <v>688</v>
      </c>
      <c r="D464" t="s">
        <v>223</v>
      </c>
      <c r="E464" t="s">
        <v>4616</v>
      </c>
      <c r="F464" t="s">
        <v>20421</v>
      </c>
      <c r="G464" s="146">
        <f t="shared" si="7"/>
        <v>1</v>
      </c>
    </row>
    <row r="465" spans="1:7">
      <c r="A465" t="s">
        <v>1053</v>
      </c>
      <c r="B465" s="1">
        <f>IFERROR(INDEX(Preturi!H$2:H$8000, MATCH(A465, Preturi!G$2:G$8000, 0)), "")*G465</f>
        <v>4.96</v>
      </c>
      <c r="C465" t="s">
        <v>688</v>
      </c>
      <c r="D465" t="s">
        <v>223</v>
      </c>
      <c r="E465" t="s">
        <v>4617</v>
      </c>
      <c r="F465" t="s">
        <v>20421</v>
      </c>
      <c r="G465" s="146">
        <f t="shared" si="7"/>
        <v>1</v>
      </c>
    </row>
    <row r="466" spans="1:7">
      <c r="A466" t="s">
        <v>1054</v>
      </c>
      <c r="B466" s="1">
        <f>IFERROR(INDEX(Preturi!H$2:H$8000, MATCH(A466, Preturi!G$2:G$8000, 0)), "")*G466</f>
        <v>5.03</v>
      </c>
      <c r="C466" t="s">
        <v>688</v>
      </c>
      <c r="D466" t="s">
        <v>223</v>
      </c>
      <c r="E466" t="s">
        <v>4618</v>
      </c>
      <c r="F466" t="s">
        <v>20421</v>
      </c>
      <c r="G466" s="146">
        <f t="shared" si="7"/>
        <v>1</v>
      </c>
    </row>
    <row r="467" spans="1:7">
      <c r="A467" t="s">
        <v>1055</v>
      </c>
      <c r="B467" s="1">
        <f>IFERROR(INDEX(Preturi!H$2:H$8000, MATCH(A467, Preturi!G$2:G$8000, 0)), "")*G467</f>
        <v>2.95</v>
      </c>
      <c r="C467" t="s">
        <v>688</v>
      </c>
      <c r="D467" t="s">
        <v>223</v>
      </c>
      <c r="E467" t="s">
        <v>4619</v>
      </c>
      <c r="F467" t="s">
        <v>20421</v>
      </c>
      <c r="G467" s="146">
        <f t="shared" si="7"/>
        <v>1</v>
      </c>
    </row>
    <row r="468" spans="1:7">
      <c r="A468" t="s">
        <v>1056</v>
      </c>
      <c r="B468" s="1">
        <f>IFERROR(INDEX(Preturi!H$2:H$8000, MATCH(A468, Preturi!G$2:G$8000, 0)), "")*G468</f>
        <v>3.44</v>
      </c>
      <c r="C468" t="s">
        <v>688</v>
      </c>
      <c r="D468" t="s">
        <v>223</v>
      </c>
      <c r="E468" t="s">
        <v>4620</v>
      </c>
      <c r="F468" t="s">
        <v>20421</v>
      </c>
      <c r="G468" s="146">
        <f t="shared" si="7"/>
        <v>1</v>
      </c>
    </row>
    <row r="469" spans="1:7">
      <c r="A469" t="s">
        <v>1057</v>
      </c>
      <c r="B469" s="1">
        <f>IFERROR(INDEX(Preturi!H$2:H$8000, MATCH(A469, Preturi!G$2:G$8000, 0)), "")*G469</f>
        <v>3.68</v>
      </c>
      <c r="C469" t="s">
        <v>688</v>
      </c>
      <c r="D469" t="s">
        <v>223</v>
      </c>
      <c r="E469" t="s">
        <v>4621</v>
      </c>
      <c r="F469" t="s">
        <v>20421</v>
      </c>
      <c r="G469" s="146">
        <f t="shared" si="7"/>
        <v>1</v>
      </c>
    </row>
    <row r="470" spans="1:7">
      <c r="A470" t="s">
        <v>4017</v>
      </c>
      <c r="B470" s="1">
        <f>IFERROR(INDEX(Preturi!H$2:H$8000, MATCH(A470, Preturi!G$2:G$8000, 0)), "")*G470</f>
        <v>4.18</v>
      </c>
      <c r="C470" t="s">
        <v>688</v>
      </c>
      <c r="D470" t="s">
        <v>223</v>
      </c>
      <c r="E470" t="s">
        <v>4622</v>
      </c>
      <c r="F470" t="s">
        <v>20421</v>
      </c>
      <c r="G470" s="146">
        <f t="shared" si="7"/>
        <v>1</v>
      </c>
    </row>
    <row r="471" spans="1:7">
      <c r="A471" t="s">
        <v>2474</v>
      </c>
      <c r="B471" s="1">
        <f>IFERROR(INDEX(Preturi!H$2:H$8000, MATCH(A471, Preturi!G$2:G$8000, 0)), "")*G471</f>
        <v>5.3</v>
      </c>
      <c r="C471" t="s">
        <v>688</v>
      </c>
      <c r="D471" t="s">
        <v>223</v>
      </c>
      <c r="E471" t="s">
        <v>4623</v>
      </c>
      <c r="F471" t="s">
        <v>20421</v>
      </c>
      <c r="G471" s="146">
        <f t="shared" si="7"/>
        <v>1</v>
      </c>
    </row>
    <row r="472" spans="1:7">
      <c r="A472" t="s">
        <v>3036</v>
      </c>
      <c r="B472" s="1">
        <f>IFERROR(INDEX(Preturi!H$2:H$8000, MATCH(A472, Preturi!G$2:G$8000, 0)), "")*G472</f>
        <v>3.22</v>
      </c>
      <c r="C472" t="s">
        <v>688</v>
      </c>
      <c r="D472" t="s">
        <v>223</v>
      </c>
      <c r="E472" t="s">
        <v>4624</v>
      </c>
      <c r="F472" t="s">
        <v>20421</v>
      </c>
      <c r="G472" s="146">
        <f t="shared" si="7"/>
        <v>1</v>
      </c>
    </row>
    <row r="473" spans="1:7">
      <c r="A473" t="s">
        <v>1058</v>
      </c>
      <c r="B473" s="1">
        <f>IFERROR(INDEX(Preturi!H$2:H$8000, MATCH(A473, Preturi!G$2:G$8000, 0)), "")*G473</f>
        <v>3.67</v>
      </c>
      <c r="C473" t="s">
        <v>688</v>
      </c>
      <c r="D473" t="s">
        <v>223</v>
      </c>
      <c r="E473" t="s">
        <v>4625</v>
      </c>
      <c r="F473" t="s">
        <v>20421</v>
      </c>
      <c r="G473" s="146">
        <f t="shared" si="7"/>
        <v>1</v>
      </c>
    </row>
    <row r="474" spans="1:7">
      <c r="A474" t="s">
        <v>1059</v>
      </c>
      <c r="B474" s="1">
        <f>IFERROR(INDEX(Preturi!H$2:H$8000, MATCH(A474, Preturi!G$2:G$8000, 0)), "")*G474</f>
        <v>3.83</v>
      </c>
      <c r="C474" t="s">
        <v>688</v>
      </c>
      <c r="D474" t="s">
        <v>223</v>
      </c>
      <c r="E474" t="s">
        <v>4626</v>
      </c>
      <c r="F474" t="s">
        <v>20421</v>
      </c>
      <c r="G474" s="146">
        <f t="shared" si="7"/>
        <v>1</v>
      </c>
    </row>
    <row r="475" spans="1:7">
      <c r="A475" t="s">
        <v>1060</v>
      </c>
      <c r="B475" s="1">
        <f>IFERROR(INDEX(Preturi!H$2:H$8000, MATCH(A475, Preturi!G$2:G$8000, 0)), "")*G475</f>
        <v>4.34</v>
      </c>
      <c r="C475" t="s">
        <v>688</v>
      </c>
      <c r="D475" t="s">
        <v>223</v>
      </c>
      <c r="E475" t="s">
        <v>4627</v>
      </c>
      <c r="F475" t="s">
        <v>20421</v>
      </c>
      <c r="G475" s="146">
        <f t="shared" si="7"/>
        <v>1</v>
      </c>
    </row>
    <row r="476" spans="1:7">
      <c r="A476" t="s">
        <v>2475</v>
      </c>
      <c r="B476" s="1">
        <f>IFERROR(INDEX(Preturi!H$2:H$8000, MATCH(A476, Preturi!G$2:G$8000, 0)), "")*G476</f>
        <v>4.97</v>
      </c>
      <c r="C476" t="s">
        <v>688</v>
      </c>
      <c r="D476" t="s">
        <v>223</v>
      </c>
      <c r="E476" t="s">
        <v>4628</v>
      </c>
      <c r="F476" t="s">
        <v>20421</v>
      </c>
      <c r="G476" s="146">
        <f t="shared" si="7"/>
        <v>1</v>
      </c>
    </row>
    <row r="477" spans="1:7">
      <c r="A477" t="s">
        <v>7397</v>
      </c>
      <c r="B477" s="1">
        <f>IFERROR(INDEX(Preturi!H$2:H$8000, MATCH(A477, Preturi!G$2:G$8000, 0)), "")*G477</f>
        <v>5.03</v>
      </c>
      <c r="C477" t="s">
        <v>688</v>
      </c>
      <c r="D477" t="s">
        <v>223</v>
      </c>
      <c r="E477" t="s">
        <v>7398</v>
      </c>
      <c r="F477" t="s">
        <v>20421</v>
      </c>
      <c r="G477" s="146">
        <f t="shared" si="7"/>
        <v>1</v>
      </c>
    </row>
    <row r="478" spans="1:7">
      <c r="A478" t="s">
        <v>1061</v>
      </c>
      <c r="B478" s="1">
        <f>IFERROR(INDEX(Preturi!H$2:H$8000, MATCH(A478, Preturi!G$2:G$8000, 0)), "")*G478</f>
        <v>2.42</v>
      </c>
      <c r="C478" t="s">
        <v>688</v>
      </c>
      <c r="D478" t="s">
        <v>223</v>
      </c>
      <c r="E478" t="s">
        <v>4629</v>
      </c>
      <c r="F478" t="s">
        <v>20421</v>
      </c>
      <c r="G478" s="146">
        <f t="shared" si="7"/>
        <v>1</v>
      </c>
    </row>
    <row r="479" spans="1:7">
      <c r="A479" t="s">
        <v>1062</v>
      </c>
      <c r="B479" s="1">
        <f>IFERROR(INDEX(Preturi!H$2:H$8000, MATCH(A479, Preturi!G$2:G$8000, 0)), "")*G479</f>
        <v>2.4700000000000002</v>
      </c>
      <c r="C479" t="s">
        <v>688</v>
      </c>
      <c r="D479" t="s">
        <v>223</v>
      </c>
      <c r="E479" t="s">
        <v>4630</v>
      </c>
      <c r="F479" t="s">
        <v>20421</v>
      </c>
      <c r="G479" s="146">
        <f t="shared" si="7"/>
        <v>1</v>
      </c>
    </row>
    <row r="480" spans="1:7">
      <c r="A480" t="s">
        <v>1063</v>
      </c>
      <c r="B480" s="1">
        <f>IFERROR(INDEX(Preturi!H$2:H$8000, MATCH(A480, Preturi!G$2:G$8000, 0)), "")*G480</f>
        <v>3.09</v>
      </c>
      <c r="C480" t="s">
        <v>688</v>
      </c>
      <c r="D480" t="s">
        <v>223</v>
      </c>
      <c r="E480" t="s">
        <v>4631</v>
      </c>
      <c r="F480" t="s">
        <v>20421</v>
      </c>
      <c r="G480" s="146">
        <f t="shared" si="7"/>
        <v>1</v>
      </c>
    </row>
    <row r="481" spans="1:7">
      <c r="A481" t="s">
        <v>1064</v>
      </c>
      <c r="B481" s="1">
        <f>IFERROR(INDEX(Preturi!H$2:H$8000, MATCH(A481, Preturi!G$2:G$8000, 0)), "")*G481</f>
        <v>3.37</v>
      </c>
      <c r="C481" t="s">
        <v>688</v>
      </c>
      <c r="D481" t="s">
        <v>223</v>
      </c>
      <c r="E481" t="s">
        <v>4632</v>
      </c>
      <c r="F481" t="s">
        <v>20421</v>
      </c>
      <c r="G481" s="146">
        <f t="shared" si="7"/>
        <v>1</v>
      </c>
    </row>
    <row r="482" spans="1:7">
      <c r="A482" t="s">
        <v>1065</v>
      </c>
      <c r="B482" s="1">
        <f>IFERROR(INDEX(Preturi!H$2:H$8000, MATCH(A482, Preturi!G$2:G$8000, 0)), "")*G482</f>
        <v>4.1500000000000004</v>
      </c>
      <c r="C482" t="s">
        <v>688</v>
      </c>
      <c r="D482" t="s">
        <v>223</v>
      </c>
      <c r="E482" t="s">
        <v>4633</v>
      </c>
      <c r="F482" t="s">
        <v>20421</v>
      </c>
      <c r="G482" s="146">
        <f t="shared" si="7"/>
        <v>1</v>
      </c>
    </row>
    <row r="483" spans="1:7">
      <c r="A483" t="s">
        <v>1066</v>
      </c>
      <c r="B483" s="1">
        <f>IFERROR(INDEX(Preturi!H$2:H$8000, MATCH(A483, Preturi!G$2:G$8000, 0)), "")*G483</f>
        <v>4.87</v>
      </c>
      <c r="C483" t="s">
        <v>688</v>
      </c>
      <c r="D483" t="s">
        <v>223</v>
      </c>
      <c r="E483" t="s">
        <v>4634</v>
      </c>
      <c r="F483" t="s">
        <v>20421</v>
      </c>
      <c r="G483" s="146">
        <f t="shared" si="7"/>
        <v>1</v>
      </c>
    </row>
    <row r="484" spans="1:7">
      <c r="A484" t="s">
        <v>1067</v>
      </c>
      <c r="B484" s="1">
        <f>IFERROR(INDEX(Preturi!H$2:H$8000, MATCH(A484, Preturi!G$2:G$8000, 0)), "")*G484</f>
        <v>6.2</v>
      </c>
      <c r="C484" t="s">
        <v>688</v>
      </c>
      <c r="D484" t="s">
        <v>223</v>
      </c>
      <c r="E484" t="s">
        <v>4635</v>
      </c>
      <c r="F484" t="s">
        <v>20421</v>
      </c>
      <c r="G484" s="146">
        <f t="shared" si="7"/>
        <v>1</v>
      </c>
    </row>
    <row r="485" spans="1:7">
      <c r="A485" t="s">
        <v>1068</v>
      </c>
      <c r="B485" s="1">
        <f>IFERROR(INDEX(Preturi!H$2:H$8000, MATCH(A485, Preturi!G$2:G$8000, 0)), "")*G485</f>
        <v>6.29</v>
      </c>
      <c r="C485" t="s">
        <v>688</v>
      </c>
      <c r="D485" t="s">
        <v>223</v>
      </c>
      <c r="E485" t="s">
        <v>4636</v>
      </c>
      <c r="F485" t="s">
        <v>20421</v>
      </c>
      <c r="G485" s="146">
        <f t="shared" si="7"/>
        <v>1</v>
      </c>
    </row>
    <row r="486" spans="1:7">
      <c r="A486" t="s">
        <v>1069</v>
      </c>
      <c r="B486" s="1">
        <f>IFERROR(INDEX(Preturi!H$2:H$8000, MATCH(A486, Preturi!G$2:G$8000, 0)), "")*G486</f>
        <v>4.3</v>
      </c>
      <c r="C486" t="s">
        <v>688</v>
      </c>
      <c r="D486" t="s">
        <v>223</v>
      </c>
      <c r="E486" t="s">
        <v>4637</v>
      </c>
      <c r="F486" t="s">
        <v>20421</v>
      </c>
      <c r="G486" s="146">
        <f t="shared" si="7"/>
        <v>1</v>
      </c>
    </row>
    <row r="487" spans="1:7">
      <c r="A487" t="s">
        <v>1070</v>
      </c>
      <c r="B487" s="1">
        <f>IFERROR(INDEX(Preturi!H$2:H$8000, MATCH(A487, Preturi!G$2:G$8000, 0)), "")*G487</f>
        <v>4.6100000000000003</v>
      </c>
      <c r="C487" t="s">
        <v>688</v>
      </c>
      <c r="D487" t="s">
        <v>223</v>
      </c>
      <c r="E487" t="s">
        <v>4638</v>
      </c>
      <c r="F487" t="s">
        <v>20421</v>
      </c>
      <c r="G487" s="146">
        <f t="shared" si="7"/>
        <v>1</v>
      </c>
    </row>
    <row r="488" spans="1:7">
      <c r="A488" t="s">
        <v>4018</v>
      </c>
      <c r="B488" s="1">
        <f>IFERROR(INDEX(Preturi!H$2:H$8000, MATCH(A488, Preturi!G$2:G$8000, 0)), "")*G488</f>
        <v>5.22</v>
      </c>
      <c r="C488" t="s">
        <v>688</v>
      </c>
      <c r="D488" t="s">
        <v>223</v>
      </c>
      <c r="E488" t="s">
        <v>4639</v>
      </c>
      <c r="F488" t="s">
        <v>20421</v>
      </c>
      <c r="G488" s="146">
        <f t="shared" si="7"/>
        <v>1</v>
      </c>
    </row>
    <row r="489" spans="1:7">
      <c r="A489" t="s">
        <v>1071</v>
      </c>
      <c r="B489" s="1">
        <f>IFERROR(INDEX(Preturi!H$2:H$8000, MATCH(A489, Preturi!G$2:G$8000, 0)), "")*G489</f>
        <v>4.59</v>
      </c>
      <c r="C489" t="s">
        <v>688</v>
      </c>
      <c r="D489" t="s">
        <v>223</v>
      </c>
      <c r="E489" t="s">
        <v>4640</v>
      </c>
      <c r="F489" t="s">
        <v>20421</v>
      </c>
      <c r="G489" s="146">
        <f t="shared" si="7"/>
        <v>1</v>
      </c>
    </row>
    <row r="490" spans="1:7">
      <c r="A490" t="s">
        <v>1072</v>
      </c>
      <c r="B490" s="1">
        <f>IFERROR(INDEX(Preturi!H$2:H$8000, MATCH(A490, Preturi!G$2:G$8000, 0)), "")*G490</f>
        <v>4.79</v>
      </c>
      <c r="C490" t="s">
        <v>688</v>
      </c>
      <c r="D490" t="s">
        <v>223</v>
      </c>
      <c r="E490" t="s">
        <v>4641</v>
      </c>
      <c r="F490" t="s">
        <v>20421</v>
      </c>
      <c r="G490" s="146">
        <f t="shared" si="7"/>
        <v>1</v>
      </c>
    </row>
    <row r="491" spans="1:7">
      <c r="A491" t="s">
        <v>1073</v>
      </c>
      <c r="B491" s="1">
        <f>IFERROR(INDEX(Preturi!H$2:H$8000, MATCH(A491, Preturi!G$2:G$8000, 0)), "")*G491</f>
        <v>5.43</v>
      </c>
      <c r="C491" t="s">
        <v>688</v>
      </c>
      <c r="D491" t="s">
        <v>223</v>
      </c>
      <c r="E491" t="s">
        <v>4642</v>
      </c>
      <c r="F491" t="s">
        <v>20421</v>
      </c>
      <c r="G491" s="146">
        <f t="shared" si="7"/>
        <v>1</v>
      </c>
    </row>
    <row r="492" spans="1:7">
      <c r="A492" t="s">
        <v>2476</v>
      </c>
      <c r="B492" s="1">
        <f>IFERROR(INDEX(Preturi!H$2:H$8000, MATCH(A492, Preturi!G$2:G$8000, 0)), "")*G492</f>
        <v>6.21</v>
      </c>
      <c r="C492" t="s">
        <v>688</v>
      </c>
      <c r="D492" t="s">
        <v>223</v>
      </c>
      <c r="E492" t="s">
        <v>4643</v>
      </c>
      <c r="F492" t="s">
        <v>20421</v>
      </c>
      <c r="G492" s="146">
        <f t="shared" si="7"/>
        <v>1</v>
      </c>
    </row>
    <row r="493" spans="1:7">
      <c r="A493" t="s">
        <v>7399</v>
      </c>
      <c r="B493" s="1">
        <f>IFERROR(INDEX(Preturi!H$2:H$8000, MATCH(A493, Preturi!G$2:G$8000, 0)), "")*G493</f>
        <v>6.29</v>
      </c>
      <c r="C493" t="s">
        <v>688</v>
      </c>
      <c r="D493" t="s">
        <v>223</v>
      </c>
      <c r="E493" t="s">
        <v>7400</v>
      </c>
      <c r="F493" t="s">
        <v>20421</v>
      </c>
      <c r="G493" s="146">
        <f t="shared" si="7"/>
        <v>1</v>
      </c>
    </row>
    <row r="494" spans="1:7">
      <c r="A494" t="s">
        <v>3037</v>
      </c>
      <c r="B494" s="1">
        <f>IFERROR(INDEX(Preturi!H$2:H$8000, MATCH(A494, Preturi!G$2:G$8000, 0)), "")*G494</f>
        <v>0.56000000000000005</v>
      </c>
      <c r="C494" t="s">
        <v>688</v>
      </c>
      <c r="D494" t="s">
        <v>2306</v>
      </c>
      <c r="E494" t="s">
        <v>10993</v>
      </c>
      <c r="F494" t="s">
        <v>20422</v>
      </c>
      <c r="G494" s="146">
        <f t="shared" ref="G494:G557" si="8">1+Adaosuri4</f>
        <v>1</v>
      </c>
    </row>
    <row r="495" spans="1:7">
      <c r="A495" t="s">
        <v>7655</v>
      </c>
      <c r="B495" s="1">
        <f>IFERROR(INDEX(Preturi!H$2:H$8000, MATCH(A495, Preturi!G$2:G$8000, 0)), "")*G495</f>
        <v>0.46</v>
      </c>
      <c r="C495" t="s">
        <v>688</v>
      </c>
      <c r="D495" t="s">
        <v>2306</v>
      </c>
      <c r="E495" t="s">
        <v>7656</v>
      </c>
      <c r="F495" t="s">
        <v>20422</v>
      </c>
      <c r="G495" s="146">
        <f t="shared" si="8"/>
        <v>1</v>
      </c>
    </row>
    <row r="496" spans="1:7">
      <c r="A496" t="s">
        <v>3038</v>
      </c>
      <c r="B496" s="1">
        <f>IFERROR(INDEX(Preturi!H$2:H$8000, MATCH(A496, Preturi!G$2:G$8000, 0)), "")*G496</f>
        <v>0.68</v>
      </c>
      <c r="C496" t="s">
        <v>688</v>
      </c>
      <c r="D496" t="s">
        <v>2306</v>
      </c>
      <c r="E496" t="s">
        <v>4645</v>
      </c>
      <c r="F496" t="s">
        <v>20422</v>
      </c>
      <c r="G496" s="146">
        <f t="shared" si="8"/>
        <v>1</v>
      </c>
    </row>
    <row r="497" spans="1:7">
      <c r="A497" t="s">
        <v>7657</v>
      </c>
      <c r="B497" s="1">
        <f>IFERROR(INDEX(Preturi!H$2:H$8000, MATCH(A497, Preturi!G$2:G$8000, 0)), "")*G497</f>
        <v>0.47</v>
      </c>
      <c r="C497" t="s">
        <v>688</v>
      </c>
      <c r="D497" t="s">
        <v>2306</v>
      </c>
      <c r="E497" t="s">
        <v>7658</v>
      </c>
      <c r="F497" t="s">
        <v>20422</v>
      </c>
      <c r="G497" s="146">
        <f t="shared" si="8"/>
        <v>1</v>
      </c>
    </row>
    <row r="498" spans="1:7">
      <c r="A498" t="s">
        <v>3039</v>
      </c>
      <c r="B498" s="1">
        <f>IFERROR(INDEX(Preturi!H$2:H$8000, MATCH(A498, Preturi!G$2:G$8000, 0)), "")*G498</f>
        <v>0.97</v>
      </c>
      <c r="C498" t="s">
        <v>688</v>
      </c>
      <c r="D498" t="s">
        <v>2306</v>
      </c>
      <c r="E498" t="s">
        <v>4646</v>
      </c>
      <c r="F498" t="s">
        <v>20422</v>
      </c>
      <c r="G498" s="146">
        <f t="shared" si="8"/>
        <v>1</v>
      </c>
    </row>
    <row r="499" spans="1:7">
      <c r="A499" t="s">
        <v>3040</v>
      </c>
      <c r="B499" s="1">
        <f>IFERROR(INDEX(Preturi!H$2:H$8000, MATCH(A499, Preturi!G$2:G$8000, 0)), "")*G499</f>
        <v>0.56999999999999995</v>
      </c>
      <c r="C499" t="s">
        <v>688</v>
      </c>
      <c r="D499" t="s">
        <v>2306</v>
      </c>
      <c r="E499" t="s">
        <v>4647</v>
      </c>
      <c r="F499" t="s">
        <v>20422</v>
      </c>
      <c r="G499" s="146">
        <f t="shared" si="8"/>
        <v>1</v>
      </c>
    </row>
    <row r="500" spans="1:7">
      <c r="A500" t="s">
        <v>3041</v>
      </c>
      <c r="B500" s="1">
        <f>IFERROR(INDEX(Preturi!H$2:H$8000, MATCH(A500, Preturi!G$2:G$8000, 0)), "")*G500</f>
        <v>0.33</v>
      </c>
      <c r="C500" t="s">
        <v>688</v>
      </c>
      <c r="D500" t="s">
        <v>2306</v>
      </c>
      <c r="E500" t="s">
        <v>4648</v>
      </c>
      <c r="F500" t="s">
        <v>20422</v>
      </c>
      <c r="G500" s="146">
        <f t="shared" si="8"/>
        <v>1</v>
      </c>
    </row>
    <row r="501" spans="1:7">
      <c r="A501" t="s">
        <v>3042</v>
      </c>
      <c r="B501" s="1">
        <f>IFERROR(INDEX(Preturi!H$2:H$8000, MATCH(A501, Preturi!G$2:G$8000, 0)), "")*G501</f>
        <v>0.39</v>
      </c>
      <c r="C501" t="s">
        <v>688</v>
      </c>
      <c r="D501" t="s">
        <v>2306</v>
      </c>
      <c r="E501" t="s">
        <v>4649</v>
      </c>
      <c r="F501" t="s">
        <v>20422</v>
      </c>
      <c r="G501" s="146">
        <f t="shared" si="8"/>
        <v>1</v>
      </c>
    </row>
    <row r="502" spans="1:7">
      <c r="A502" t="s">
        <v>3043</v>
      </c>
      <c r="B502" s="1">
        <f>IFERROR(INDEX(Preturi!H$2:H$8000, MATCH(A502, Preturi!G$2:G$8000, 0)), "")*G502</f>
        <v>0.41</v>
      </c>
      <c r="C502" t="s">
        <v>688</v>
      </c>
      <c r="D502" t="s">
        <v>2306</v>
      </c>
      <c r="E502" t="s">
        <v>4650</v>
      </c>
      <c r="F502" t="s">
        <v>20422</v>
      </c>
      <c r="G502" s="146">
        <f t="shared" si="8"/>
        <v>1</v>
      </c>
    </row>
    <row r="503" spans="1:7">
      <c r="A503" t="s">
        <v>4019</v>
      </c>
      <c r="B503" s="1">
        <f>IFERROR(INDEX(Preturi!H$2:H$8000, MATCH(A503, Preturi!G$2:G$8000, 0)), "")*G503</f>
        <v>0.47</v>
      </c>
      <c r="C503" t="s">
        <v>688</v>
      </c>
      <c r="D503" t="s">
        <v>2306</v>
      </c>
      <c r="E503" t="s">
        <v>4651</v>
      </c>
      <c r="F503" t="s">
        <v>20422</v>
      </c>
      <c r="G503" s="146">
        <f t="shared" si="8"/>
        <v>1</v>
      </c>
    </row>
    <row r="504" spans="1:7">
      <c r="A504" t="s">
        <v>3044</v>
      </c>
      <c r="B504" s="1">
        <f>IFERROR(INDEX(Preturi!H$2:H$8000, MATCH(A504, Preturi!G$2:G$8000, 0)), "")*G504</f>
        <v>0.6</v>
      </c>
      <c r="C504" t="s">
        <v>688</v>
      </c>
      <c r="D504" t="s">
        <v>2306</v>
      </c>
      <c r="E504" t="s">
        <v>4652</v>
      </c>
      <c r="F504" t="s">
        <v>20422</v>
      </c>
      <c r="G504" s="146">
        <f t="shared" si="8"/>
        <v>1</v>
      </c>
    </row>
    <row r="505" spans="1:7">
      <c r="A505" t="s">
        <v>12343</v>
      </c>
      <c r="B505" s="1">
        <f>IFERROR(INDEX(Preturi!H$2:H$8000, MATCH(A505, Preturi!G$2:G$8000, 0)), "")*G505</f>
        <v>2</v>
      </c>
      <c r="C505" t="s">
        <v>688</v>
      </c>
      <c r="D505" t="s">
        <v>2306</v>
      </c>
      <c r="E505" t="s">
        <v>580</v>
      </c>
      <c r="F505" t="s">
        <v>20422</v>
      </c>
      <c r="G505" s="146">
        <f t="shared" si="8"/>
        <v>1</v>
      </c>
    </row>
    <row r="506" spans="1:7">
      <c r="A506" t="s">
        <v>12344</v>
      </c>
      <c r="B506" s="1">
        <f>IFERROR(INDEX(Preturi!H$2:H$8000, MATCH(A506, Preturi!G$2:G$8000, 0)), "")*G506</f>
        <v>3</v>
      </c>
      <c r="C506" t="s">
        <v>688</v>
      </c>
      <c r="D506" t="s">
        <v>2306</v>
      </c>
      <c r="E506" t="s">
        <v>12345</v>
      </c>
      <c r="F506" t="s">
        <v>20422</v>
      </c>
      <c r="G506" s="146">
        <f t="shared" si="8"/>
        <v>1</v>
      </c>
    </row>
    <row r="507" spans="1:7">
      <c r="A507" t="s">
        <v>12346</v>
      </c>
      <c r="B507" s="1">
        <f>IFERROR(INDEX(Preturi!H$2:H$8000, MATCH(A507, Preturi!G$2:G$8000, 0)), "")*G507</f>
        <v>4</v>
      </c>
      <c r="C507" t="s">
        <v>688</v>
      </c>
      <c r="D507" t="s">
        <v>2306</v>
      </c>
      <c r="E507" t="s">
        <v>12347</v>
      </c>
      <c r="F507" t="s">
        <v>20422</v>
      </c>
      <c r="G507" s="146">
        <f t="shared" si="8"/>
        <v>1</v>
      </c>
    </row>
    <row r="508" spans="1:7">
      <c r="A508" t="s">
        <v>12348</v>
      </c>
      <c r="B508" s="1">
        <f>IFERROR(INDEX(Preturi!H$2:H$8000, MATCH(A508, Preturi!G$2:G$8000, 0)), "")*G508</f>
        <v>5</v>
      </c>
      <c r="C508" t="s">
        <v>688</v>
      </c>
      <c r="D508" t="s">
        <v>2306</v>
      </c>
      <c r="E508" t="s">
        <v>12349</v>
      </c>
      <c r="F508" t="s">
        <v>20422</v>
      </c>
      <c r="G508" s="146">
        <f t="shared" si="8"/>
        <v>1</v>
      </c>
    </row>
    <row r="509" spans="1:7">
      <c r="A509" t="s">
        <v>3045</v>
      </c>
      <c r="B509" s="1">
        <f>IFERROR(INDEX(Preturi!H$2:H$8000, MATCH(A509, Preturi!G$2:G$8000, 0)), "")*G509</f>
        <v>0.36</v>
      </c>
      <c r="C509" t="s">
        <v>688</v>
      </c>
      <c r="D509" t="s">
        <v>2306</v>
      </c>
      <c r="E509" t="s">
        <v>4653</v>
      </c>
      <c r="F509" t="s">
        <v>20422</v>
      </c>
      <c r="G509" s="146">
        <f t="shared" si="8"/>
        <v>1</v>
      </c>
    </row>
    <row r="510" spans="1:7">
      <c r="A510" t="s">
        <v>3046</v>
      </c>
      <c r="B510" s="1">
        <f>IFERROR(INDEX(Preturi!H$2:H$8000, MATCH(A510, Preturi!G$2:G$8000, 0)), "")*G510</f>
        <v>0.41</v>
      </c>
      <c r="C510" t="s">
        <v>688</v>
      </c>
      <c r="D510" t="s">
        <v>2306</v>
      </c>
      <c r="E510" t="s">
        <v>4654</v>
      </c>
      <c r="F510" t="s">
        <v>20422</v>
      </c>
      <c r="G510" s="146">
        <f t="shared" si="8"/>
        <v>1</v>
      </c>
    </row>
    <row r="511" spans="1:7">
      <c r="A511" t="s">
        <v>3047</v>
      </c>
      <c r="B511" s="1">
        <f>IFERROR(INDEX(Preturi!H$2:H$8000, MATCH(A511, Preturi!G$2:G$8000, 0)), "")*G511</f>
        <v>0.43</v>
      </c>
      <c r="C511" t="s">
        <v>688</v>
      </c>
      <c r="D511" t="s">
        <v>2306</v>
      </c>
      <c r="E511" t="s">
        <v>4655</v>
      </c>
      <c r="F511" t="s">
        <v>20422</v>
      </c>
      <c r="G511" s="146">
        <f t="shared" si="8"/>
        <v>1</v>
      </c>
    </row>
    <row r="512" spans="1:7">
      <c r="A512" t="s">
        <v>3048</v>
      </c>
      <c r="B512" s="1">
        <f>IFERROR(INDEX(Preturi!H$2:H$8000, MATCH(A512, Preturi!G$2:G$8000, 0)), "")*G512</f>
        <v>0.49</v>
      </c>
      <c r="C512" t="s">
        <v>688</v>
      </c>
      <c r="D512" t="s">
        <v>2306</v>
      </c>
      <c r="E512" t="s">
        <v>4656</v>
      </c>
      <c r="F512" t="s">
        <v>20422</v>
      </c>
      <c r="G512" s="146">
        <f t="shared" si="8"/>
        <v>1</v>
      </c>
    </row>
    <row r="513" spans="1:7">
      <c r="A513" t="s">
        <v>7659</v>
      </c>
      <c r="B513" s="1">
        <f>IFERROR(INDEX(Preturi!H$2:H$8000, MATCH(A513, Preturi!G$2:G$8000, 0)), "")*G513</f>
        <v>0.45</v>
      </c>
      <c r="C513" t="s">
        <v>688</v>
      </c>
      <c r="D513" t="s">
        <v>2306</v>
      </c>
      <c r="E513" t="s">
        <v>7660</v>
      </c>
      <c r="F513" t="s">
        <v>20422</v>
      </c>
      <c r="G513" s="146">
        <f t="shared" si="8"/>
        <v>1</v>
      </c>
    </row>
    <row r="514" spans="1:7">
      <c r="A514" t="s">
        <v>3049</v>
      </c>
      <c r="B514" s="1">
        <f>IFERROR(INDEX(Preturi!H$2:H$8000, MATCH(A514, Preturi!G$2:G$8000, 0)), "")*G514</f>
        <v>0.56000000000000005</v>
      </c>
      <c r="C514" t="s">
        <v>688</v>
      </c>
      <c r="D514" t="s">
        <v>2306</v>
      </c>
      <c r="E514" t="s">
        <v>4644</v>
      </c>
      <c r="F514" t="s">
        <v>20422</v>
      </c>
      <c r="G514" s="146">
        <f t="shared" si="8"/>
        <v>1</v>
      </c>
    </row>
    <row r="515" spans="1:7">
      <c r="A515" t="s">
        <v>7401</v>
      </c>
      <c r="B515" s="1">
        <f>IFERROR(INDEX(Preturi!H$2:H$8000, MATCH(A515, Preturi!G$2:G$8000, 0)), "")*G515</f>
        <v>0.56999999999999995</v>
      </c>
      <c r="C515" t="s">
        <v>688</v>
      </c>
      <c r="D515" t="s">
        <v>2306</v>
      </c>
      <c r="E515" t="s">
        <v>7402</v>
      </c>
      <c r="F515" t="s">
        <v>20422</v>
      </c>
      <c r="G515" s="146">
        <f t="shared" si="8"/>
        <v>1</v>
      </c>
    </row>
    <row r="516" spans="1:7">
      <c r="A516" t="s">
        <v>3050</v>
      </c>
      <c r="B516" s="1">
        <f>IFERROR(INDEX(Preturi!H$2:H$8000, MATCH(A516, Preturi!G$2:G$8000, 0)), "")*G516</f>
        <v>0.27</v>
      </c>
      <c r="C516" t="s">
        <v>688</v>
      </c>
      <c r="D516" t="s">
        <v>2306</v>
      </c>
      <c r="E516" t="s">
        <v>4657</v>
      </c>
      <c r="F516" t="s">
        <v>20422</v>
      </c>
      <c r="G516" s="146">
        <f t="shared" si="8"/>
        <v>1</v>
      </c>
    </row>
    <row r="517" spans="1:7">
      <c r="A517" t="s">
        <v>3051</v>
      </c>
      <c r="B517" s="1">
        <f>IFERROR(INDEX(Preturi!H$2:H$8000, MATCH(A517, Preturi!G$2:G$8000, 0)), "")*G517</f>
        <v>0.28000000000000003</v>
      </c>
      <c r="C517" t="s">
        <v>688</v>
      </c>
      <c r="D517" t="s">
        <v>2306</v>
      </c>
      <c r="E517" t="s">
        <v>4658</v>
      </c>
      <c r="F517" t="s">
        <v>20422</v>
      </c>
      <c r="G517" s="146">
        <f t="shared" si="8"/>
        <v>1</v>
      </c>
    </row>
    <row r="518" spans="1:7">
      <c r="A518" t="s">
        <v>3052</v>
      </c>
      <c r="B518" s="1">
        <f>IFERROR(INDEX(Preturi!H$2:H$8000, MATCH(A518, Preturi!G$2:G$8000, 0)), "")*G518</f>
        <v>0.35</v>
      </c>
      <c r="C518" t="s">
        <v>688</v>
      </c>
      <c r="D518" t="s">
        <v>2306</v>
      </c>
      <c r="E518" t="s">
        <v>4659</v>
      </c>
      <c r="F518" t="s">
        <v>20422</v>
      </c>
      <c r="G518" s="146">
        <f t="shared" si="8"/>
        <v>1</v>
      </c>
    </row>
    <row r="519" spans="1:7">
      <c r="A519" t="s">
        <v>3053</v>
      </c>
      <c r="B519" s="1">
        <f>IFERROR(INDEX(Preturi!H$2:H$8000, MATCH(A519, Preturi!G$2:G$8000, 0)), "")*G519</f>
        <v>0.38</v>
      </c>
      <c r="C519" t="s">
        <v>688</v>
      </c>
      <c r="D519" t="s">
        <v>2306</v>
      </c>
      <c r="E519" t="s">
        <v>4660</v>
      </c>
      <c r="F519" t="s">
        <v>20422</v>
      </c>
      <c r="G519" s="146">
        <f t="shared" si="8"/>
        <v>1</v>
      </c>
    </row>
    <row r="520" spans="1:7">
      <c r="A520" t="s">
        <v>3054</v>
      </c>
      <c r="B520" s="1">
        <f>IFERROR(INDEX(Preturi!H$2:H$8000, MATCH(A520, Preturi!G$2:G$8000, 0)), "")*G520</f>
        <v>0.47</v>
      </c>
      <c r="C520" t="s">
        <v>688</v>
      </c>
      <c r="D520" t="s">
        <v>2306</v>
      </c>
      <c r="E520" t="s">
        <v>4661</v>
      </c>
      <c r="F520" t="s">
        <v>20422</v>
      </c>
      <c r="G520" s="146">
        <f t="shared" si="8"/>
        <v>1</v>
      </c>
    </row>
    <row r="521" spans="1:7">
      <c r="A521" t="s">
        <v>3055</v>
      </c>
      <c r="B521" s="1">
        <f>IFERROR(INDEX(Preturi!H$2:H$8000, MATCH(A521, Preturi!G$2:G$8000, 0)), "")*G521</f>
        <v>0.55000000000000004</v>
      </c>
      <c r="C521" t="s">
        <v>688</v>
      </c>
      <c r="D521" t="s">
        <v>2306</v>
      </c>
      <c r="E521" t="s">
        <v>4662</v>
      </c>
      <c r="F521" t="s">
        <v>20422</v>
      </c>
      <c r="G521" s="146">
        <f t="shared" si="8"/>
        <v>1</v>
      </c>
    </row>
    <row r="522" spans="1:7">
      <c r="A522" t="s">
        <v>12350</v>
      </c>
      <c r="B522" s="1">
        <f>IFERROR(INDEX(Preturi!H$2:H$8000, MATCH(A522, Preturi!G$2:G$8000, 0)), "")*G522</f>
        <v>2</v>
      </c>
      <c r="C522" t="s">
        <v>688</v>
      </c>
      <c r="D522" t="s">
        <v>2306</v>
      </c>
      <c r="E522" t="s">
        <v>12351</v>
      </c>
      <c r="F522" t="s">
        <v>20422</v>
      </c>
      <c r="G522" s="146">
        <f t="shared" si="8"/>
        <v>1</v>
      </c>
    </row>
    <row r="523" spans="1:7">
      <c r="A523" t="s">
        <v>12352</v>
      </c>
      <c r="B523" s="1">
        <f>IFERROR(INDEX(Preturi!H$2:H$8000, MATCH(A523, Preturi!G$2:G$8000, 0)), "")*G523</f>
        <v>3</v>
      </c>
      <c r="C523" t="s">
        <v>688</v>
      </c>
      <c r="D523" t="s">
        <v>2306</v>
      </c>
      <c r="E523" t="s">
        <v>12353</v>
      </c>
      <c r="F523" t="s">
        <v>20422</v>
      </c>
      <c r="G523" s="146">
        <f t="shared" si="8"/>
        <v>1</v>
      </c>
    </row>
    <row r="524" spans="1:7">
      <c r="A524" t="s">
        <v>3056</v>
      </c>
      <c r="B524" s="1">
        <f>IFERROR(INDEX(Preturi!H$2:H$8000, MATCH(A524, Preturi!G$2:G$8000, 0)), "")*G524</f>
        <v>1.1200000000000001</v>
      </c>
      <c r="C524" t="s">
        <v>688</v>
      </c>
      <c r="D524" t="s">
        <v>2306</v>
      </c>
      <c r="E524" t="s">
        <v>10994</v>
      </c>
      <c r="F524" t="s">
        <v>20422</v>
      </c>
      <c r="G524" s="146">
        <f t="shared" si="8"/>
        <v>1</v>
      </c>
    </row>
    <row r="525" spans="1:7">
      <c r="A525" t="s">
        <v>7661</v>
      </c>
      <c r="B525" s="1">
        <f>IFERROR(INDEX(Preturi!H$2:H$8000, MATCH(A525, Preturi!G$2:G$8000, 0)), "")*G525</f>
        <v>0.91</v>
      </c>
      <c r="C525" t="s">
        <v>688</v>
      </c>
      <c r="D525" t="s">
        <v>2306</v>
      </c>
      <c r="E525" t="s">
        <v>7662</v>
      </c>
      <c r="F525" t="s">
        <v>20422</v>
      </c>
      <c r="G525" s="146">
        <f t="shared" si="8"/>
        <v>1</v>
      </c>
    </row>
    <row r="526" spans="1:7">
      <c r="A526" t="s">
        <v>3057</v>
      </c>
      <c r="B526" s="1">
        <f>IFERROR(INDEX(Preturi!H$2:H$8000, MATCH(A526, Preturi!G$2:G$8000, 0)), "")*G526</f>
        <v>1.36</v>
      </c>
      <c r="C526" t="s">
        <v>688</v>
      </c>
      <c r="D526" t="s">
        <v>2306</v>
      </c>
      <c r="E526" t="s">
        <v>4664</v>
      </c>
      <c r="F526" t="s">
        <v>20422</v>
      </c>
      <c r="G526" s="146">
        <f t="shared" si="8"/>
        <v>1</v>
      </c>
    </row>
    <row r="527" spans="1:7">
      <c r="A527" t="s">
        <v>7663</v>
      </c>
      <c r="B527" s="1">
        <f>IFERROR(INDEX(Preturi!H$2:H$8000, MATCH(A527, Preturi!G$2:G$8000, 0)), "")*G527</f>
        <v>0.95</v>
      </c>
      <c r="C527" t="s">
        <v>688</v>
      </c>
      <c r="D527" t="s">
        <v>2306</v>
      </c>
      <c r="E527" t="s">
        <v>7664</v>
      </c>
      <c r="F527" t="s">
        <v>20422</v>
      </c>
      <c r="G527" s="146">
        <f t="shared" si="8"/>
        <v>1</v>
      </c>
    </row>
    <row r="528" spans="1:7">
      <c r="A528" t="s">
        <v>3058</v>
      </c>
      <c r="B528" s="1">
        <f>IFERROR(INDEX(Preturi!H$2:H$8000, MATCH(A528, Preturi!G$2:G$8000, 0)), "")*G528</f>
        <v>1.94</v>
      </c>
      <c r="C528" t="s">
        <v>688</v>
      </c>
      <c r="D528" t="s">
        <v>2306</v>
      </c>
      <c r="E528" t="s">
        <v>4665</v>
      </c>
      <c r="F528" t="s">
        <v>20422</v>
      </c>
      <c r="G528" s="146">
        <f t="shared" si="8"/>
        <v>1</v>
      </c>
    </row>
    <row r="529" spans="1:7">
      <c r="A529" t="s">
        <v>3059</v>
      </c>
      <c r="B529" s="1">
        <f>IFERROR(INDEX(Preturi!H$2:H$8000, MATCH(A529, Preturi!G$2:G$8000, 0)), "")*G529</f>
        <v>1.1299999999999999</v>
      </c>
      <c r="C529" t="s">
        <v>688</v>
      </c>
      <c r="D529" t="s">
        <v>2306</v>
      </c>
      <c r="E529" t="s">
        <v>4666</v>
      </c>
      <c r="F529" t="s">
        <v>20422</v>
      </c>
      <c r="G529" s="146">
        <f t="shared" si="8"/>
        <v>1</v>
      </c>
    </row>
    <row r="530" spans="1:7">
      <c r="A530" t="s">
        <v>3060</v>
      </c>
      <c r="B530" s="1">
        <f>IFERROR(INDEX(Preturi!H$2:H$8000, MATCH(A530, Preturi!G$2:G$8000, 0)), "")*G530</f>
        <v>0.66</v>
      </c>
      <c r="C530" t="s">
        <v>688</v>
      </c>
      <c r="D530" t="s">
        <v>2306</v>
      </c>
      <c r="E530" t="s">
        <v>4667</v>
      </c>
      <c r="F530" t="s">
        <v>20422</v>
      </c>
      <c r="G530" s="146">
        <f t="shared" si="8"/>
        <v>1</v>
      </c>
    </row>
    <row r="531" spans="1:7">
      <c r="A531" t="s">
        <v>3061</v>
      </c>
      <c r="B531" s="1">
        <f>IFERROR(INDEX(Preturi!H$2:H$8000, MATCH(A531, Preturi!G$2:G$8000, 0)), "")*G531</f>
        <v>0.77</v>
      </c>
      <c r="C531" t="s">
        <v>688</v>
      </c>
      <c r="D531" t="s">
        <v>2306</v>
      </c>
      <c r="E531" t="s">
        <v>4668</v>
      </c>
      <c r="F531" t="s">
        <v>20422</v>
      </c>
      <c r="G531" s="146">
        <f t="shared" si="8"/>
        <v>1</v>
      </c>
    </row>
    <row r="532" spans="1:7">
      <c r="A532" t="s">
        <v>3062</v>
      </c>
      <c r="B532" s="1">
        <f>IFERROR(INDEX(Preturi!H$2:H$8000, MATCH(A532, Preturi!G$2:G$8000, 0)), "")*G532</f>
        <v>0.83</v>
      </c>
      <c r="C532" t="s">
        <v>688</v>
      </c>
      <c r="D532" t="s">
        <v>2306</v>
      </c>
      <c r="E532" t="s">
        <v>4669</v>
      </c>
      <c r="F532" t="s">
        <v>20422</v>
      </c>
      <c r="G532" s="146">
        <f t="shared" si="8"/>
        <v>1</v>
      </c>
    </row>
    <row r="533" spans="1:7">
      <c r="A533" t="s">
        <v>4020</v>
      </c>
      <c r="B533" s="1">
        <f>IFERROR(INDEX(Preturi!H$2:H$8000, MATCH(A533, Preturi!G$2:G$8000, 0)), "")*G533</f>
        <v>0.94</v>
      </c>
      <c r="C533" t="s">
        <v>688</v>
      </c>
      <c r="D533" t="s">
        <v>2306</v>
      </c>
      <c r="E533" t="s">
        <v>4670</v>
      </c>
      <c r="F533" t="s">
        <v>20422</v>
      </c>
      <c r="G533" s="146">
        <f t="shared" si="8"/>
        <v>1</v>
      </c>
    </row>
    <row r="534" spans="1:7">
      <c r="A534" t="s">
        <v>3063</v>
      </c>
      <c r="B534" s="1">
        <f>IFERROR(INDEX(Preturi!H$2:H$8000, MATCH(A534, Preturi!G$2:G$8000, 0)), "")*G534</f>
        <v>1.19</v>
      </c>
      <c r="C534" t="s">
        <v>688</v>
      </c>
      <c r="D534" t="s">
        <v>2306</v>
      </c>
      <c r="E534" t="s">
        <v>4671</v>
      </c>
      <c r="F534" t="s">
        <v>20422</v>
      </c>
      <c r="G534" s="146">
        <f t="shared" si="8"/>
        <v>1</v>
      </c>
    </row>
    <row r="535" spans="1:7">
      <c r="A535" t="s">
        <v>12354</v>
      </c>
      <c r="B535" s="1">
        <f>IFERROR(INDEX(Preturi!H$2:H$8000, MATCH(A535, Preturi!G$2:G$8000, 0)), "")*G535</f>
        <v>4</v>
      </c>
      <c r="C535" t="s">
        <v>688</v>
      </c>
      <c r="D535" t="s">
        <v>2306</v>
      </c>
      <c r="E535" t="s">
        <v>12355</v>
      </c>
      <c r="F535" t="s">
        <v>20422</v>
      </c>
      <c r="G535" s="146">
        <f t="shared" si="8"/>
        <v>1</v>
      </c>
    </row>
    <row r="536" spans="1:7">
      <c r="A536" t="s">
        <v>12356</v>
      </c>
      <c r="B536" s="1">
        <f>IFERROR(INDEX(Preturi!H$2:H$8000, MATCH(A536, Preturi!G$2:G$8000, 0)), "")*G536</f>
        <v>6</v>
      </c>
      <c r="C536" t="s">
        <v>688</v>
      </c>
      <c r="D536" t="s">
        <v>2306</v>
      </c>
      <c r="E536" t="s">
        <v>12357</v>
      </c>
      <c r="F536" t="s">
        <v>20422</v>
      </c>
      <c r="G536" s="146">
        <f t="shared" si="8"/>
        <v>1</v>
      </c>
    </row>
    <row r="537" spans="1:7">
      <c r="A537" t="s">
        <v>12358</v>
      </c>
      <c r="B537" s="1">
        <f>IFERROR(INDEX(Preturi!H$2:H$8000, MATCH(A537, Preturi!G$2:G$8000, 0)), "")*G537</f>
        <v>8</v>
      </c>
      <c r="C537" t="s">
        <v>688</v>
      </c>
      <c r="D537" t="s">
        <v>2306</v>
      </c>
      <c r="E537" t="s">
        <v>12359</v>
      </c>
      <c r="F537" t="s">
        <v>20422</v>
      </c>
      <c r="G537" s="146">
        <f t="shared" si="8"/>
        <v>1</v>
      </c>
    </row>
    <row r="538" spans="1:7">
      <c r="A538" t="s">
        <v>12360</v>
      </c>
      <c r="B538" s="1">
        <f>IFERROR(INDEX(Preturi!H$2:H$8000, MATCH(A538, Preturi!G$2:G$8000, 0)), "")*G538</f>
        <v>10</v>
      </c>
      <c r="C538" t="s">
        <v>688</v>
      </c>
      <c r="D538" t="s">
        <v>2306</v>
      </c>
      <c r="E538" t="s">
        <v>12361</v>
      </c>
      <c r="F538" t="s">
        <v>20422</v>
      </c>
      <c r="G538" s="146">
        <f t="shared" si="8"/>
        <v>1</v>
      </c>
    </row>
    <row r="539" spans="1:7">
      <c r="A539" t="s">
        <v>3064</v>
      </c>
      <c r="B539" s="1">
        <f>IFERROR(INDEX(Preturi!H$2:H$8000, MATCH(A539, Preturi!G$2:G$8000, 0)), "")*G539</f>
        <v>0.72</v>
      </c>
      <c r="C539" t="s">
        <v>688</v>
      </c>
      <c r="D539" t="s">
        <v>2306</v>
      </c>
      <c r="E539" t="s">
        <v>4672</v>
      </c>
      <c r="F539" t="s">
        <v>20422</v>
      </c>
      <c r="G539" s="146">
        <f t="shared" si="8"/>
        <v>1</v>
      </c>
    </row>
    <row r="540" spans="1:7">
      <c r="A540" t="s">
        <v>3065</v>
      </c>
      <c r="B540" s="1">
        <f>IFERROR(INDEX(Preturi!H$2:H$8000, MATCH(A540, Preturi!G$2:G$8000, 0)), "")*G540</f>
        <v>0.83</v>
      </c>
      <c r="C540" t="s">
        <v>688</v>
      </c>
      <c r="D540" t="s">
        <v>2306</v>
      </c>
      <c r="E540" t="s">
        <v>4673</v>
      </c>
      <c r="F540" t="s">
        <v>20422</v>
      </c>
      <c r="G540" s="146">
        <f t="shared" si="8"/>
        <v>1</v>
      </c>
    </row>
    <row r="541" spans="1:7">
      <c r="A541" t="s">
        <v>3066</v>
      </c>
      <c r="B541" s="1">
        <f>IFERROR(INDEX(Preturi!H$2:H$8000, MATCH(A541, Preturi!G$2:G$8000, 0)), "")*G541</f>
        <v>0.86</v>
      </c>
      <c r="C541" t="s">
        <v>688</v>
      </c>
      <c r="D541" t="s">
        <v>2306</v>
      </c>
      <c r="E541" t="s">
        <v>4674</v>
      </c>
      <c r="F541" t="s">
        <v>20422</v>
      </c>
      <c r="G541" s="146">
        <f t="shared" si="8"/>
        <v>1</v>
      </c>
    </row>
    <row r="542" spans="1:7">
      <c r="A542" t="s">
        <v>3067</v>
      </c>
      <c r="B542" s="1">
        <f>IFERROR(INDEX(Preturi!H$2:H$8000, MATCH(A542, Preturi!G$2:G$8000, 0)), "")*G542</f>
        <v>0.98</v>
      </c>
      <c r="C542" t="s">
        <v>688</v>
      </c>
      <c r="D542" t="s">
        <v>2306</v>
      </c>
      <c r="E542" t="s">
        <v>4675</v>
      </c>
      <c r="F542" t="s">
        <v>20422</v>
      </c>
      <c r="G542" s="146">
        <f t="shared" si="8"/>
        <v>1</v>
      </c>
    </row>
    <row r="543" spans="1:7">
      <c r="A543" t="s">
        <v>7665</v>
      </c>
      <c r="B543" s="1">
        <f>IFERROR(INDEX(Preturi!H$2:H$8000, MATCH(A543, Preturi!G$2:G$8000, 0)), "")*G543</f>
        <v>0.9</v>
      </c>
      <c r="C543" t="s">
        <v>688</v>
      </c>
      <c r="D543" t="s">
        <v>2306</v>
      </c>
      <c r="E543" t="s">
        <v>7666</v>
      </c>
      <c r="F543" t="s">
        <v>20422</v>
      </c>
      <c r="G543" s="146">
        <f t="shared" si="8"/>
        <v>1</v>
      </c>
    </row>
    <row r="544" spans="1:7">
      <c r="A544" t="s">
        <v>3068</v>
      </c>
      <c r="B544" s="1">
        <f>IFERROR(INDEX(Preturi!H$2:H$8000, MATCH(A544, Preturi!G$2:G$8000, 0)), "")*G544</f>
        <v>1.1200000000000001</v>
      </c>
      <c r="C544" t="s">
        <v>688</v>
      </c>
      <c r="D544" t="s">
        <v>2306</v>
      </c>
      <c r="E544" t="s">
        <v>4663</v>
      </c>
      <c r="F544" t="s">
        <v>20422</v>
      </c>
      <c r="G544" s="146">
        <f t="shared" si="8"/>
        <v>1</v>
      </c>
    </row>
    <row r="545" spans="1:7">
      <c r="A545" t="s">
        <v>7403</v>
      </c>
      <c r="B545" s="1">
        <f>IFERROR(INDEX(Preturi!H$2:H$8000, MATCH(A545, Preturi!G$2:G$8000, 0)), "")*G545</f>
        <v>1.1299999999999999</v>
      </c>
      <c r="C545" t="s">
        <v>688</v>
      </c>
      <c r="D545" t="s">
        <v>2306</v>
      </c>
      <c r="E545" t="s">
        <v>7404</v>
      </c>
      <c r="F545" t="s">
        <v>20422</v>
      </c>
      <c r="G545" s="146">
        <f t="shared" si="8"/>
        <v>1</v>
      </c>
    </row>
    <row r="546" spans="1:7">
      <c r="A546" t="s">
        <v>3069</v>
      </c>
      <c r="B546" s="1">
        <f>IFERROR(INDEX(Preturi!H$2:H$8000, MATCH(A546, Preturi!G$2:G$8000, 0)), "")*G546</f>
        <v>0.54</v>
      </c>
      <c r="C546" t="s">
        <v>688</v>
      </c>
      <c r="D546" t="s">
        <v>2306</v>
      </c>
      <c r="E546" t="s">
        <v>4676</v>
      </c>
      <c r="F546" t="s">
        <v>20422</v>
      </c>
      <c r="G546" s="146">
        <f t="shared" si="8"/>
        <v>1</v>
      </c>
    </row>
    <row r="547" spans="1:7">
      <c r="A547" t="s">
        <v>3070</v>
      </c>
      <c r="B547" s="1">
        <f>IFERROR(INDEX(Preturi!H$2:H$8000, MATCH(A547, Preturi!G$2:G$8000, 0)), "")*G547</f>
        <v>0.56000000000000005</v>
      </c>
      <c r="C547" t="s">
        <v>688</v>
      </c>
      <c r="D547" t="s">
        <v>2306</v>
      </c>
      <c r="E547" t="s">
        <v>4677</v>
      </c>
      <c r="F547" t="s">
        <v>20422</v>
      </c>
      <c r="G547" s="146">
        <f t="shared" si="8"/>
        <v>1</v>
      </c>
    </row>
    <row r="548" spans="1:7">
      <c r="A548" t="s">
        <v>3071</v>
      </c>
      <c r="B548" s="1">
        <f>IFERROR(INDEX(Preturi!H$2:H$8000, MATCH(A548, Preturi!G$2:G$8000, 0)), "")*G548</f>
        <v>0.7</v>
      </c>
      <c r="C548" t="s">
        <v>688</v>
      </c>
      <c r="D548" t="s">
        <v>2306</v>
      </c>
      <c r="E548" t="s">
        <v>4678</v>
      </c>
      <c r="F548" t="s">
        <v>20422</v>
      </c>
      <c r="G548" s="146">
        <f t="shared" si="8"/>
        <v>1</v>
      </c>
    </row>
    <row r="549" spans="1:7">
      <c r="A549" t="s">
        <v>3072</v>
      </c>
      <c r="B549" s="1">
        <f>IFERROR(INDEX(Preturi!H$2:H$8000, MATCH(A549, Preturi!G$2:G$8000, 0)), "")*G549</f>
        <v>0.76</v>
      </c>
      <c r="C549" t="s">
        <v>688</v>
      </c>
      <c r="D549" t="s">
        <v>2306</v>
      </c>
      <c r="E549" t="s">
        <v>4679</v>
      </c>
      <c r="F549" t="s">
        <v>20422</v>
      </c>
      <c r="G549" s="146">
        <f t="shared" si="8"/>
        <v>1</v>
      </c>
    </row>
    <row r="550" spans="1:7">
      <c r="A550" t="s">
        <v>3073</v>
      </c>
      <c r="B550" s="1">
        <f>IFERROR(INDEX(Preturi!H$2:H$8000, MATCH(A550, Preturi!G$2:G$8000, 0)), "")*G550</f>
        <v>0.93</v>
      </c>
      <c r="C550" t="s">
        <v>688</v>
      </c>
      <c r="D550" t="s">
        <v>2306</v>
      </c>
      <c r="E550" t="s">
        <v>4680</v>
      </c>
      <c r="F550" t="s">
        <v>20422</v>
      </c>
      <c r="G550" s="146">
        <f t="shared" si="8"/>
        <v>1</v>
      </c>
    </row>
    <row r="551" spans="1:7">
      <c r="A551" t="s">
        <v>3074</v>
      </c>
      <c r="B551" s="1">
        <f>IFERROR(INDEX(Preturi!H$2:H$8000, MATCH(A551, Preturi!G$2:G$8000, 0)), "")*G551</f>
        <v>1.1000000000000001</v>
      </c>
      <c r="C551" t="s">
        <v>688</v>
      </c>
      <c r="D551" t="s">
        <v>2306</v>
      </c>
      <c r="E551" t="s">
        <v>4681</v>
      </c>
      <c r="F551" t="s">
        <v>20422</v>
      </c>
      <c r="G551" s="146">
        <f t="shared" si="8"/>
        <v>1</v>
      </c>
    </row>
    <row r="552" spans="1:7">
      <c r="A552" t="s">
        <v>12362</v>
      </c>
      <c r="B552" s="1">
        <f>IFERROR(INDEX(Preturi!H$2:H$8000, MATCH(A552, Preturi!G$2:G$8000, 0)), "")*G552</f>
        <v>6</v>
      </c>
      <c r="C552" t="s">
        <v>688</v>
      </c>
      <c r="D552" t="s">
        <v>2306</v>
      </c>
      <c r="E552" t="s">
        <v>12363</v>
      </c>
      <c r="F552" t="s">
        <v>20422</v>
      </c>
      <c r="G552" s="146">
        <f t="shared" si="8"/>
        <v>1</v>
      </c>
    </row>
    <row r="553" spans="1:7">
      <c r="A553" t="s">
        <v>3076</v>
      </c>
      <c r="B553" s="1">
        <f>IFERROR(INDEX(Preturi!H$2:H$8000, MATCH(A553, Preturi!G$2:G$8000, 0)), "")*G553</f>
        <v>1.67</v>
      </c>
      <c r="C553" t="s">
        <v>688</v>
      </c>
      <c r="D553" t="s">
        <v>2306</v>
      </c>
      <c r="E553" t="s">
        <v>10995</v>
      </c>
      <c r="F553" t="s">
        <v>20422</v>
      </c>
      <c r="G553" s="146">
        <f t="shared" si="8"/>
        <v>1</v>
      </c>
    </row>
    <row r="554" spans="1:7">
      <c r="A554" t="s">
        <v>7667</v>
      </c>
      <c r="B554" s="1">
        <f>IFERROR(INDEX(Preturi!H$2:H$8000, MATCH(A554, Preturi!G$2:G$8000, 0)), "")*G554</f>
        <v>1.37</v>
      </c>
      <c r="C554" t="s">
        <v>688</v>
      </c>
      <c r="D554" t="s">
        <v>2306</v>
      </c>
      <c r="E554" t="s">
        <v>7668</v>
      </c>
      <c r="F554" t="s">
        <v>20422</v>
      </c>
      <c r="G554" s="146">
        <f t="shared" si="8"/>
        <v>1</v>
      </c>
    </row>
    <row r="555" spans="1:7">
      <c r="A555" t="s">
        <v>3077</v>
      </c>
      <c r="B555" s="1">
        <f>IFERROR(INDEX(Preturi!H$2:H$8000, MATCH(A555, Preturi!G$2:G$8000, 0)), "")*G555</f>
        <v>2.04</v>
      </c>
      <c r="C555" t="s">
        <v>688</v>
      </c>
      <c r="D555" t="s">
        <v>2306</v>
      </c>
      <c r="E555" t="s">
        <v>4683</v>
      </c>
      <c r="F555" t="s">
        <v>20422</v>
      </c>
      <c r="G555" s="146">
        <f t="shared" si="8"/>
        <v>1</v>
      </c>
    </row>
    <row r="556" spans="1:7">
      <c r="A556" t="s">
        <v>7669</v>
      </c>
      <c r="B556" s="1">
        <f>IFERROR(INDEX(Preturi!H$2:H$8000, MATCH(A556, Preturi!G$2:G$8000, 0)), "")*G556</f>
        <v>1.42</v>
      </c>
      <c r="C556" t="s">
        <v>688</v>
      </c>
      <c r="D556" t="s">
        <v>2306</v>
      </c>
      <c r="E556" t="s">
        <v>7670</v>
      </c>
      <c r="F556" t="s">
        <v>20422</v>
      </c>
      <c r="G556" s="146">
        <f t="shared" si="8"/>
        <v>1</v>
      </c>
    </row>
    <row r="557" spans="1:7">
      <c r="A557" t="s">
        <v>3078</v>
      </c>
      <c r="B557" s="1">
        <f>IFERROR(INDEX(Preturi!H$2:H$8000, MATCH(A557, Preturi!G$2:G$8000, 0)), "")*G557</f>
        <v>2.91</v>
      </c>
      <c r="C557" t="s">
        <v>688</v>
      </c>
      <c r="D557" t="s">
        <v>2306</v>
      </c>
      <c r="E557" t="s">
        <v>4684</v>
      </c>
      <c r="F557" t="s">
        <v>20422</v>
      </c>
      <c r="G557" s="146">
        <f t="shared" si="8"/>
        <v>1</v>
      </c>
    </row>
    <row r="558" spans="1:7">
      <c r="A558" t="s">
        <v>3079</v>
      </c>
      <c r="B558" s="1">
        <f>IFERROR(INDEX(Preturi!H$2:H$8000, MATCH(A558, Preturi!G$2:G$8000, 0)), "")*G558</f>
        <v>1.7</v>
      </c>
      <c r="C558" t="s">
        <v>688</v>
      </c>
      <c r="D558" t="s">
        <v>2306</v>
      </c>
      <c r="E558" t="s">
        <v>4685</v>
      </c>
      <c r="F558" t="s">
        <v>20422</v>
      </c>
      <c r="G558" s="146">
        <f t="shared" ref="G558:G621" si="9">1+Adaosuri4</f>
        <v>1</v>
      </c>
    </row>
    <row r="559" spans="1:7">
      <c r="A559" t="s">
        <v>3080</v>
      </c>
      <c r="B559" s="1">
        <f>IFERROR(INDEX(Preturi!H$2:H$8000, MATCH(A559, Preturi!G$2:G$8000, 0)), "")*G559</f>
        <v>0.99</v>
      </c>
      <c r="C559" t="s">
        <v>688</v>
      </c>
      <c r="D559" t="s">
        <v>2306</v>
      </c>
      <c r="E559" t="s">
        <v>4686</v>
      </c>
      <c r="F559" t="s">
        <v>20422</v>
      </c>
      <c r="G559" s="146">
        <f t="shared" si="9"/>
        <v>1</v>
      </c>
    </row>
    <row r="560" spans="1:7">
      <c r="A560" t="s">
        <v>3081</v>
      </c>
      <c r="B560" s="1">
        <f>IFERROR(INDEX(Preturi!H$2:H$8000, MATCH(A560, Preturi!G$2:G$8000, 0)), "")*G560</f>
        <v>1.1599999999999999</v>
      </c>
      <c r="C560" t="s">
        <v>688</v>
      </c>
      <c r="D560" t="s">
        <v>2306</v>
      </c>
      <c r="E560" t="s">
        <v>4687</v>
      </c>
      <c r="F560" t="s">
        <v>20422</v>
      </c>
      <c r="G560" s="146">
        <f t="shared" si="9"/>
        <v>1</v>
      </c>
    </row>
    <row r="561" spans="1:7">
      <c r="A561" t="s">
        <v>3082</v>
      </c>
      <c r="B561" s="1">
        <f>IFERROR(INDEX(Preturi!H$2:H$8000, MATCH(A561, Preturi!G$2:G$8000, 0)), "")*G561</f>
        <v>1.24</v>
      </c>
      <c r="C561" t="s">
        <v>688</v>
      </c>
      <c r="D561" t="s">
        <v>2306</v>
      </c>
      <c r="E561" t="s">
        <v>4688</v>
      </c>
      <c r="F561" t="s">
        <v>20422</v>
      </c>
      <c r="G561" s="146">
        <f t="shared" si="9"/>
        <v>1</v>
      </c>
    </row>
    <row r="562" spans="1:7">
      <c r="A562" t="s">
        <v>4021</v>
      </c>
      <c r="B562" s="1">
        <f>IFERROR(INDEX(Preturi!H$2:H$8000, MATCH(A562, Preturi!G$2:G$8000, 0)), "")*G562</f>
        <v>1.41</v>
      </c>
      <c r="C562" t="s">
        <v>688</v>
      </c>
      <c r="D562" t="s">
        <v>2306</v>
      </c>
      <c r="E562" t="s">
        <v>4689</v>
      </c>
      <c r="F562" t="s">
        <v>20422</v>
      </c>
      <c r="G562" s="146">
        <f t="shared" si="9"/>
        <v>1</v>
      </c>
    </row>
    <row r="563" spans="1:7">
      <c r="A563" t="s">
        <v>3083</v>
      </c>
      <c r="B563" s="1">
        <f>IFERROR(INDEX(Preturi!H$2:H$8000, MATCH(A563, Preturi!G$2:G$8000, 0)), "")*G563</f>
        <v>1.79</v>
      </c>
      <c r="C563" t="s">
        <v>688</v>
      </c>
      <c r="D563" t="s">
        <v>2306</v>
      </c>
      <c r="E563" t="s">
        <v>4690</v>
      </c>
      <c r="F563" t="s">
        <v>20422</v>
      </c>
      <c r="G563" s="146">
        <f t="shared" si="9"/>
        <v>1</v>
      </c>
    </row>
    <row r="564" spans="1:7">
      <c r="A564" t="s">
        <v>12364</v>
      </c>
      <c r="B564" s="1">
        <f>IFERROR(INDEX(Preturi!H$2:H$8000, MATCH(A564, Preturi!G$2:G$8000, 0)), "")*G564</f>
        <v>6</v>
      </c>
      <c r="C564" t="s">
        <v>688</v>
      </c>
      <c r="D564" t="s">
        <v>2306</v>
      </c>
      <c r="E564" t="s">
        <v>12355</v>
      </c>
      <c r="F564" t="s">
        <v>20422</v>
      </c>
      <c r="G564" s="146">
        <f t="shared" si="9"/>
        <v>1</v>
      </c>
    </row>
    <row r="565" spans="1:7">
      <c r="A565" t="s">
        <v>12365</v>
      </c>
      <c r="B565" s="1">
        <f>IFERROR(INDEX(Preturi!H$2:H$8000, MATCH(A565, Preturi!G$2:G$8000, 0)), "")*G565</f>
        <v>9</v>
      </c>
      <c r="C565" t="s">
        <v>688</v>
      </c>
      <c r="D565" t="s">
        <v>2306</v>
      </c>
      <c r="E565" t="s">
        <v>12366</v>
      </c>
      <c r="F565" t="s">
        <v>20422</v>
      </c>
      <c r="G565" s="146">
        <f t="shared" si="9"/>
        <v>1</v>
      </c>
    </row>
    <row r="566" spans="1:7">
      <c r="A566" t="s">
        <v>12367</v>
      </c>
      <c r="B566" s="1">
        <f>IFERROR(INDEX(Preturi!H$2:H$8000, MATCH(A566, Preturi!G$2:G$8000, 0)), "")*G566</f>
        <v>12</v>
      </c>
      <c r="C566" t="s">
        <v>688</v>
      </c>
      <c r="D566" t="s">
        <v>2306</v>
      </c>
      <c r="E566" t="s">
        <v>12368</v>
      </c>
      <c r="F566" t="s">
        <v>20422</v>
      </c>
      <c r="G566" s="146">
        <f t="shared" si="9"/>
        <v>1</v>
      </c>
    </row>
    <row r="567" spans="1:7">
      <c r="A567" t="s">
        <v>12369</v>
      </c>
      <c r="B567" s="1">
        <f>IFERROR(INDEX(Preturi!H$2:H$8000, MATCH(A567, Preturi!G$2:G$8000, 0)), "")*G567</f>
        <v>15</v>
      </c>
      <c r="C567" t="s">
        <v>688</v>
      </c>
      <c r="D567" t="s">
        <v>2306</v>
      </c>
      <c r="E567" t="s">
        <v>12370</v>
      </c>
      <c r="F567" t="s">
        <v>20422</v>
      </c>
      <c r="G567" s="146">
        <f t="shared" si="9"/>
        <v>1</v>
      </c>
    </row>
    <row r="568" spans="1:7">
      <c r="A568" t="s">
        <v>3084</v>
      </c>
      <c r="B568" s="1">
        <f>IFERROR(INDEX(Preturi!H$2:H$8000, MATCH(A568, Preturi!G$2:G$8000, 0)), "")*G568</f>
        <v>1.0900000000000001</v>
      </c>
      <c r="C568" t="s">
        <v>688</v>
      </c>
      <c r="D568" t="s">
        <v>2306</v>
      </c>
      <c r="E568" t="s">
        <v>4691</v>
      </c>
      <c r="F568" t="s">
        <v>20422</v>
      </c>
      <c r="G568" s="146">
        <f t="shared" si="9"/>
        <v>1</v>
      </c>
    </row>
    <row r="569" spans="1:7">
      <c r="A569" t="s">
        <v>3085</v>
      </c>
      <c r="B569" s="1">
        <f>IFERROR(INDEX(Preturi!H$2:H$8000, MATCH(A569, Preturi!G$2:G$8000, 0)), "")*G569</f>
        <v>1.24</v>
      </c>
      <c r="C569" t="s">
        <v>688</v>
      </c>
      <c r="D569" t="s">
        <v>2306</v>
      </c>
      <c r="E569" t="s">
        <v>4692</v>
      </c>
      <c r="F569" t="s">
        <v>20422</v>
      </c>
      <c r="G569" s="146">
        <f t="shared" si="9"/>
        <v>1</v>
      </c>
    </row>
    <row r="570" spans="1:7">
      <c r="A570" t="s">
        <v>3086</v>
      </c>
      <c r="B570" s="1">
        <f>IFERROR(INDEX(Preturi!H$2:H$8000, MATCH(A570, Preturi!G$2:G$8000, 0)), "")*G570</f>
        <v>1.29</v>
      </c>
      <c r="C570" t="s">
        <v>688</v>
      </c>
      <c r="D570" t="s">
        <v>2306</v>
      </c>
      <c r="E570" t="s">
        <v>4693</v>
      </c>
      <c r="F570" t="s">
        <v>20422</v>
      </c>
      <c r="G570" s="146">
        <f t="shared" si="9"/>
        <v>1</v>
      </c>
    </row>
    <row r="571" spans="1:7">
      <c r="A571" t="s">
        <v>3087</v>
      </c>
      <c r="B571" s="1">
        <f>IFERROR(INDEX(Preturi!H$2:H$8000, MATCH(A571, Preturi!G$2:G$8000, 0)), "")*G571</f>
        <v>1.47</v>
      </c>
      <c r="C571" t="s">
        <v>688</v>
      </c>
      <c r="D571" t="s">
        <v>2306</v>
      </c>
      <c r="E571" t="s">
        <v>4694</v>
      </c>
      <c r="F571" t="s">
        <v>20422</v>
      </c>
      <c r="G571" s="146">
        <f t="shared" si="9"/>
        <v>1</v>
      </c>
    </row>
    <row r="572" spans="1:7">
      <c r="A572" t="s">
        <v>7671</v>
      </c>
      <c r="B572" s="1">
        <f>IFERROR(INDEX(Preturi!H$2:H$8000, MATCH(A572, Preturi!G$2:G$8000, 0)), "")*G572</f>
        <v>1.35</v>
      </c>
      <c r="C572" t="s">
        <v>688</v>
      </c>
      <c r="D572" t="s">
        <v>2306</v>
      </c>
      <c r="E572" t="s">
        <v>7672</v>
      </c>
      <c r="F572" t="s">
        <v>20422</v>
      </c>
      <c r="G572" s="146">
        <f t="shared" si="9"/>
        <v>1</v>
      </c>
    </row>
    <row r="573" spans="1:7">
      <c r="A573" t="s">
        <v>3088</v>
      </c>
      <c r="B573" s="1">
        <f>IFERROR(INDEX(Preturi!H$2:H$8000, MATCH(A573, Preturi!G$2:G$8000, 0)), "")*G573</f>
        <v>1.68</v>
      </c>
      <c r="C573" t="s">
        <v>688</v>
      </c>
      <c r="D573" t="s">
        <v>2306</v>
      </c>
      <c r="E573" t="s">
        <v>4682</v>
      </c>
      <c r="F573" t="s">
        <v>20422</v>
      </c>
      <c r="G573" s="146">
        <f t="shared" si="9"/>
        <v>1</v>
      </c>
    </row>
    <row r="574" spans="1:7">
      <c r="A574" t="s">
        <v>7406</v>
      </c>
      <c r="B574" s="1">
        <f>IFERROR(INDEX(Preturi!H$2:H$8000, MATCH(A574, Preturi!G$2:G$8000, 0)), "")*G574</f>
        <v>1.7</v>
      </c>
      <c r="C574" t="s">
        <v>688</v>
      </c>
      <c r="D574" t="s">
        <v>2306</v>
      </c>
      <c r="E574" t="s">
        <v>7407</v>
      </c>
      <c r="F574" t="s">
        <v>20422</v>
      </c>
      <c r="G574" s="146">
        <f t="shared" si="9"/>
        <v>1</v>
      </c>
    </row>
    <row r="575" spans="1:7">
      <c r="A575" t="s">
        <v>3089</v>
      </c>
      <c r="B575" s="1">
        <f>IFERROR(INDEX(Preturi!H$2:H$8000, MATCH(A575, Preturi!G$2:G$8000, 0)), "")*G575</f>
        <v>0.82</v>
      </c>
      <c r="C575" t="s">
        <v>688</v>
      </c>
      <c r="D575" t="s">
        <v>2306</v>
      </c>
      <c r="E575" t="s">
        <v>4695</v>
      </c>
      <c r="F575" t="s">
        <v>20422</v>
      </c>
      <c r="G575" s="146">
        <f t="shared" si="9"/>
        <v>1</v>
      </c>
    </row>
    <row r="576" spans="1:7">
      <c r="A576" t="s">
        <v>3090</v>
      </c>
      <c r="B576" s="1">
        <f>IFERROR(INDEX(Preturi!H$2:H$8000, MATCH(A576, Preturi!G$2:G$8000, 0)), "")*G576</f>
        <v>0.83</v>
      </c>
      <c r="C576" t="s">
        <v>688</v>
      </c>
      <c r="D576" t="s">
        <v>2306</v>
      </c>
      <c r="E576" t="s">
        <v>4696</v>
      </c>
      <c r="F576" t="s">
        <v>20422</v>
      </c>
      <c r="G576" s="146">
        <f t="shared" si="9"/>
        <v>1</v>
      </c>
    </row>
    <row r="577" spans="1:7">
      <c r="A577" t="s">
        <v>3091</v>
      </c>
      <c r="B577" s="1">
        <f>IFERROR(INDEX(Preturi!H$2:H$8000, MATCH(A577, Preturi!G$2:G$8000, 0)), "")*G577</f>
        <v>1.04</v>
      </c>
      <c r="C577" t="s">
        <v>688</v>
      </c>
      <c r="D577" t="s">
        <v>2306</v>
      </c>
      <c r="E577" t="s">
        <v>4697</v>
      </c>
      <c r="F577" t="s">
        <v>20422</v>
      </c>
      <c r="G577" s="146">
        <f t="shared" si="9"/>
        <v>1</v>
      </c>
    </row>
    <row r="578" spans="1:7">
      <c r="A578" t="s">
        <v>3092</v>
      </c>
      <c r="B578" s="1">
        <f>IFERROR(INDEX(Preturi!H$2:H$8000, MATCH(A578, Preturi!G$2:G$8000, 0)), "")*G578</f>
        <v>1.1399999999999999</v>
      </c>
      <c r="C578" t="s">
        <v>688</v>
      </c>
      <c r="D578" t="s">
        <v>2306</v>
      </c>
      <c r="E578" t="s">
        <v>4698</v>
      </c>
      <c r="F578" t="s">
        <v>20422</v>
      </c>
      <c r="G578" s="146">
        <f t="shared" si="9"/>
        <v>1</v>
      </c>
    </row>
    <row r="579" spans="1:7">
      <c r="A579" t="s">
        <v>3093</v>
      </c>
      <c r="B579" s="1">
        <f>IFERROR(INDEX(Preturi!H$2:H$8000, MATCH(A579, Preturi!G$2:G$8000, 0)), "")*G579</f>
        <v>1.4</v>
      </c>
      <c r="C579" t="s">
        <v>688</v>
      </c>
      <c r="D579" t="s">
        <v>2306</v>
      </c>
      <c r="E579" t="s">
        <v>4699</v>
      </c>
      <c r="F579" t="s">
        <v>20422</v>
      </c>
      <c r="G579" s="146">
        <f t="shared" si="9"/>
        <v>1</v>
      </c>
    </row>
    <row r="580" spans="1:7">
      <c r="A580" t="s">
        <v>3094</v>
      </c>
      <c r="B580" s="1">
        <f>IFERROR(INDEX(Preturi!H$2:H$8000, MATCH(A580, Preturi!G$2:G$8000, 0)), "")*G580</f>
        <v>1.64</v>
      </c>
      <c r="C580" t="s">
        <v>688</v>
      </c>
      <c r="D580" t="s">
        <v>2306</v>
      </c>
      <c r="E580" t="s">
        <v>4700</v>
      </c>
      <c r="F580" t="s">
        <v>20422</v>
      </c>
      <c r="G580" s="146">
        <f t="shared" si="9"/>
        <v>1</v>
      </c>
    </row>
    <row r="581" spans="1:7">
      <c r="A581" t="s">
        <v>12371</v>
      </c>
      <c r="B581" s="1">
        <f>IFERROR(INDEX(Preturi!H$2:H$8000, MATCH(A581, Preturi!G$2:G$8000, 0)), "")*G581</f>
        <v>6</v>
      </c>
      <c r="C581" t="s">
        <v>688</v>
      </c>
      <c r="D581" t="s">
        <v>2306</v>
      </c>
      <c r="E581" t="s">
        <v>12372</v>
      </c>
      <c r="F581" t="s">
        <v>20422</v>
      </c>
      <c r="G581" s="146">
        <f t="shared" si="9"/>
        <v>1</v>
      </c>
    </row>
    <row r="582" spans="1:7">
      <c r="A582" t="s">
        <v>12373</v>
      </c>
      <c r="B582" s="1">
        <f>IFERROR(INDEX(Preturi!H$2:H$8000, MATCH(A582, Preturi!G$2:G$8000, 0)), "")*G582</f>
        <v>9</v>
      </c>
      <c r="C582" t="s">
        <v>688</v>
      </c>
      <c r="D582" t="s">
        <v>2306</v>
      </c>
      <c r="E582" t="s">
        <v>12374</v>
      </c>
      <c r="F582" t="s">
        <v>20422</v>
      </c>
      <c r="G582" s="146">
        <f t="shared" si="9"/>
        <v>1</v>
      </c>
    </row>
    <row r="583" spans="1:7">
      <c r="A583" t="s">
        <v>3095</v>
      </c>
      <c r="B583" s="1">
        <f>IFERROR(INDEX(Preturi!H$2:H$8000, MATCH(A583, Preturi!G$2:G$8000, 0)), "")*G583</f>
        <v>2.23</v>
      </c>
      <c r="C583" t="s">
        <v>688</v>
      </c>
      <c r="D583" t="s">
        <v>2306</v>
      </c>
      <c r="E583" t="s">
        <v>10996</v>
      </c>
      <c r="F583" t="s">
        <v>20422</v>
      </c>
      <c r="G583" s="146">
        <f t="shared" si="9"/>
        <v>1</v>
      </c>
    </row>
    <row r="584" spans="1:7">
      <c r="A584" t="s">
        <v>7673</v>
      </c>
      <c r="B584" s="1">
        <f>IFERROR(INDEX(Preturi!H$2:H$8000, MATCH(A584, Preturi!G$2:G$8000, 0)), "")*G584</f>
        <v>1.82</v>
      </c>
      <c r="C584" t="s">
        <v>688</v>
      </c>
      <c r="D584" t="s">
        <v>2306</v>
      </c>
      <c r="E584" t="s">
        <v>7674</v>
      </c>
      <c r="F584" t="s">
        <v>20422</v>
      </c>
      <c r="G584" s="146">
        <f t="shared" si="9"/>
        <v>1</v>
      </c>
    </row>
    <row r="585" spans="1:7">
      <c r="A585" t="s">
        <v>3096</v>
      </c>
      <c r="B585" s="1">
        <f>IFERROR(INDEX(Preturi!H$2:H$8000, MATCH(A585, Preturi!G$2:G$8000, 0)), "")*G585</f>
        <v>2.72</v>
      </c>
      <c r="C585" t="s">
        <v>688</v>
      </c>
      <c r="D585" t="s">
        <v>2306</v>
      </c>
      <c r="E585" t="s">
        <v>4702</v>
      </c>
      <c r="F585" t="s">
        <v>20422</v>
      </c>
      <c r="G585" s="146">
        <f t="shared" si="9"/>
        <v>1</v>
      </c>
    </row>
    <row r="586" spans="1:7">
      <c r="A586" t="s">
        <v>7675</v>
      </c>
      <c r="B586" s="1">
        <f>IFERROR(INDEX(Preturi!H$2:H$8000, MATCH(A586, Preturi!G$2:G$8000, 0)), "")*G586</f>
        <v>1.9</v>
      </c>
      <c r="C586" t="s">
        <v>688</v>
      </c>
      <c r="D586" t="s">
        <v>2306</v>
      </c>
      <c r="E586" t="s">
        <v>7676</v>
      </c>
      <c r="F586" t="s">
        <v>20422</v>
      </c>
      <c r="G586" s="146">
        <f t="shared" si="9"/>
        <v>1</v>
      </c>
    </row>
    <row r="587" spans="1:7">
      <c r="A587" t="s">
        <v>3097</v>
      </c>
      <c r="B587" s="1">
        <f>IFERROR(INDEX(Preturi!H$2:H$8000, MATCH(A587, Preturi!G$2:G$8000, 0)), "")*G587</f>
        <v>3.88</v>
      </c>
      <c r="C587" t="s">
        <v>688</v>
      </c>
      <c r="D587" t="s">
        <v>2306</v>
      </c>
      <c r="E587" t="s">
        <v>4703</v>
      </c>
      <c r="F587" t="s">
        <v>20422</v>
      </c>
      <c r="G587" s="146">
        <f t="shared" si="9"/>
        <v>1</v>
      </c>
    </row>
    <row r="588" spans="1:7">
      <c r="A588" t="s">
        <v>3098</v>
      </c>
      <c r="B588" s="1">
        <f>IFERROR(INDEX(Preturi!H$2:H$8000, MATCH(A588, Preturi!G$2:G$8000, 0)), "")*G588</f>
        <v>2.2599999999999998</v>
      </c>
      <c r="C588" t="s">
        <v>688</v>
      </c>
      <c r="D588" t="s">
        <v>2306</v>
      </c>
      <c r="E588" t="s">
        <v>4704</v>
      </c>
      <c r="F588" t="s">
        <v>20422</v>
      </c>
      <c r="G588" s="146">
        <f t="shared" si="9"/>
        <v>1</v>
      </c>
    </row>
    <row r="589" spans="1:7">
      <c r="A589" t="s">
        <v>3099</v>
      </c>
      <c r="B589" s="1">
        <f>IFERROR(INDEX(Preturi!H$2:H$8000, MATCH(A589, Preturi!G$2:G$8000, 0)), "")*G589</f>
        <v>1.33</v>
      </c>
      <c r="C589" t="s">
        <v>688</v>
      </c>
      <c r="D589" t="s">
        <v>2306</v>
      </c>
      <c r="E589" t="s">
        <v>4705</v>
      </c>
      <c r="F589" t="s">
        <v>20422</v>
      </c>
      <c r="G589" s="146">
        <f t="shared" si="9"/>
        <v>1</v>
      </c>
    </row>
    <row r="590" spans="1:7">
      <c r="A590" t="s">
        <v>3100</v>
      </c>
      <c r="B590" s="1">
        <f>IFERROR(INDEX(Preturi!H$2:H$8000, MATCH(A590, Preturi!G$2:G$8000, 0)), "")*G590</f>
        <v>1.55</v>
      </c>
      <c r="C590" t="s">
        <v>688</v>
      </c>
      <c r="D590" t="s">
        <v>2306</v>
      </c>
      <c r="E590" t="s">
        <v>4706</v>
      </c>
      <c r="F590" t="s">
        <v>20422</v>
      </c>
      <c r="G590" s="146">
        <f t="shared" si="9"/>
        <v>1</v>
      </c>
    </row>
    <row r="591" spans="1:7">
      <c r="A591" t="s">
        <v>3101</v>
      </c>
      <c r="B591" s="1">
        <f>IFERROR(INDEX(Preturi!H$2:H$8000, MATCH(A591, Preturi!G$2:G$8000, 0)), "")*G591</f>
        <v>1.66</v>
      </c>
      <c r="C591" t="s">
        <v>688</v>
      </c>
      <c r="D591" t="s">
        <v>2306</v>
      </c>
      <c r="E591" t="s">
        <v>4707</v>
      </c>
      <c r="F591" t="s">
        <v>20422</v>
      </c>
      <c r="G591" s="146">
        <f t="shared" si="9"/>
        <v>1</v>
      </c>
    </row>
    <row r="592" spans="1:7">
      <c r="A592" t="s">
        <v>4022</v>
      </c>
      <c r="B592" s="1">
        <f>IFERROR(INDEX(Preturi!H$2:H$8000, MATCH(A592, Preturi!G$2:G$8000, 0)), "")*G592</f>
        <v>1.88</v>
      </c>
      <c r="C592" t="s">
        <v>688</v>
      </c>
      <c r="D592" t="s">
        <v>2306</v>
      </c>
      <c r="E592" t="s">
        <v>4708</v>
      </c>
      <c r="F592" t="s">
        <v>20422</v>
      </c>
      <c r="G592" s="146">
        <f t="shared" si="9"/>
        <v>1</v>
      </c>
    </row>
    <row r="593" spans="1:7">
      <c r="A593" t="s">
        <v>3102</v>
      </c>
      <c r="B593" s="1">
        <f>IFERROR(INDEX(Preturi!H$2:H$8000, MATCH(A593, Preturi!G$2:G$8000, 0)), "")*G593</f>
        <v>2.39</v>
      </c>
      <c r="C593" t="s">
        <v>688</v>
      </c>
      <c r="D593" t="s">
        <v>2306</v>
      </c>
      <c r="E593" t="s">
        <v>4709</v>
      </c>
      <c r="F593" t="s">
        <v>20422</v>
      </c>
      <c r="G593" s="146">
        <f t="shared" si="9"/>
        <v>1</v>
      </c>
    </row>
    <row r="594" spans="1:7">
      <c r="A594" t="s">
        <v>12375</v>
      </c>
      <c r="B594" s="1">
        <f>IFERROR(INDEX(Preturi!H$2:H$8000, MATCH(A594, Preturi!G$2:G$8000, 0)), "")*G594</f>
        <v>8</v>
      </c>
      <c r="C594" t="s">
        <v>688</v>
      </c>
      <c r="D594" t="s">
        <v>2306</v>
      </c>
      <c r="E594" t="s">
        <v>12355</v>
      </c>
      <c r="F594" t="s">
        <v>20422</v>
      </c>
      <c r="G594" s="146">
        <f t="shared" si="9"/>
        <v>1</v>
      </c>
    </row>
    <row r="595" spans="1:7">
      <c r="A595" t="s">
        <v>12376</v>
      </c>
      <c r="B595" s="1">
        <f>IFERROR(INDEX(Preturi!H$2:H$8000, MATCH(A595, Preturi!G$2:G$8000, 0)), "")*G595</f>
        <v>12</v>
      </c>
      <c r="C595" t="s">
        <v>688</v>
      </c>
      <c r="D595" t="s">
        <v>2306</v>
      </c>
      <c r="E595" t="s">
        <v>12377</v>
      </c>
      <c r="F595" t="s">
        <v>20422</v>
      </c>
      <c r="G595" s="146">
        <f t="shared" si="9"/>
        <v>1</v>
      </c>
    </row>
    <row r="596" spans="1:7">
      <c r="A596" t="s">
        <v>12378</v>
      </c>
      <c r="B596" s="1">
        <f>IFERROR(INDEX(Preturi!H$2:H$8000, MATCH(A596, Preturi!G$2:G$8000, 0)), "")*G596</f>
        <v>16</v>
      </c>
      <c r="C596" t="s">
        <v>688</v>
      </c>
      <c r="D596" t="s">
        <v>2306</v>
      </c>
      <c r="E596" t="s">
        <v>12380</v>
      </c>
      <c r="F596" t="s">
        <v>20422</v>
      </c>
      <c r="G596" s="146">
        <f t="shared" si="9"/>
        <v>1</v>
      </c>
    </row>
    <row r="597" spans="1:7">
      <c r="A597" t="s">
        <v>12381</v>
      </c>
      <c r="B597" s="1">
        <f>IFERROR(INDEX(Preturi!H$2:H$8000, MATCH(A597, Preturi!G$2:G$8000, 0)), "")*G597</f>
        <v>20</v>
      </c>
      <c r="C597" t="s">
        <v>688</v>
      </c>
      <c r="D597" t="s">
        <v>2306</v>
      </c>
      <c r="E597" t="s">
        <v>12383</v>
      </c>
      <c r="F597" t="s">
        <v>20422</v>
      </c>
      <c r="G597" s="146">
        <f t="shared" si="9"/>
        <v>1</v>
      </c>
    </row>
    <row r="598" spans="1:7">
      <c r="A598" t="s">
        <v>3103</v>
      </c>
      <c r="B598" s="1">
        <f>IFERROR(INDEX(Preturi!H$2:H$8000, MATCH(A598, Preturi!G$2:G$8000, 0)), "")*G598</f>
        <v>1.45</v>
      </c>
      <c r="C598" t="s">
        <v>688</v>
      </c>
      <c r="D598" t="s">
        <v>2306</v>
      </c>
      <c r="E598" t="s">
        <v>4710</v>
      </c>
      <c r="F598" t="s">
        <v>20422</v>
      </c>
      <c r="G598" s="146">
        <f t="shared" si="9"/>
        <v>1</v>
      </c>
    </row>
    <row r="599" spans="1:7">
      <c r="A599" t="s">
        <v>3104</v>
      </c>
      <c r="B599" s="1">
        <f>IFERROR(INDEX(Preturi!H$2:H$8000, MATCH(A599, Preturi!G$2:G$8000, 0)), "")*G599</f>
        <v>1.65</v>
      </c>
      <c r="C599" t="s">
        <v>688</v>
      </c>
      <c r="D599" t="s">
        <v>2306</v>
      </c>
      <c r="E599" t="s">
        <v>4711</v>
      </c>
      <c r="F599" t="s">
        <v>20422</v>
      </c>
      <c r="G599" s="146">
        <f t="shared" si="9"/>
        <v>1</v>
      </c>
    </row>
    <row r="600" spans="1:7">
      <c r="A600" t="s">
        <v>3105</v>
      </c>
      <c r="B600" s="1">
        <f>IFERROR(INDEX(Preturi!H$2:H$8000, MATCH(A600, Preturi!G$2:G$8000, 0)), "")*G600</f>
        <v>1.73</v>
      </c>
      <c r="C600" t="s">
        <v>688</v>
      </c>
      <c r="D600" t="s">
        <v>2306</v>
      </c>
      <c r="E600" t="s">
        <v>4712</v>
      </c>
      <c r="F600" t="s">
        <v>20422</v>
      </c>
      <c r="G600" s="146">
        <f t="shared" si="9"/>
        <v>1</v>
      </c>
    </row>
    <row r="601" spans="1:7">
      <c r="A601" t="s">
        <v>3106</v>
      </c>
      <c r="B601" s="1">
        <f>IFERROR(INDEX(Preturi!H$2:H$8000, MATCH(A601, Preturi!G$2:G$8000, 0)), "")*G601</f>
        <v>1.95</v>
      </c>
      <c r="C601" t="s">
        <v>688</v>
      </c>
      <c r="D601" t="s">
        <v>2306</v>
      </c>
      <c r="E601" t="s">
        <v>4713</v>
      </c>
      <c r="F601" t="s">
        <v>20422</v>
      </c>
      <c r="G601" s="146">
        <f t="shared" si="9"/>
        <v>1</v>
      </c>
    </row>
    <row r="602" spans="1:7">
      <c r="A602" t="s">
        <v>7677</v>
      </c>
      <c r="B602" s="1">
        <f>IFERROR(INDEX(Preturi!H$2:H$8000, MATCH(A602, Preturi!G$2:G$8000, 0)), "")*G602</f>
        <v>1.8</v>
      </c>
      <c r="C602" t="s">
        <v>688</v>
      </c>
      <c r="D602" t="s">
        <v>2306</v>
      </c>
      <c r="E602" t="s">
        <v>7678</v>
      </c>
      <c r="F602" t="s">
        <v>20422</v>
      </c>
      <c r="G602" s="146">
        <f t="shared" si="9"/>
        <v>1</v>
      </c>
    </row>
    <row r="603" spans="1:7">
      <c r="A603" t="s">
        <v>3108</v>
      </c>
      <c r="B603" s="1">
        <f>IFERROR(INDEX(Preturi!H$2:H$8000, MATCH(A603, Preturi!G$2:G$8000, 0)), "")*G603</f>
        <v>2.2400000000000002</v>
      </c>
      <c r="C603" t="s">
        <v>688</v>
      </c>
      <c r="D603" t="s">
        <v>2306</v>
      </c>
      <c r="E603" t="s">
        <v>4701</v>
      </c>
      <c r="F603" t="s">
        <v>20422</v>
      </c>
      <c r="G603" s="146">
        <f t="shared" si="9"/>
        <v>1</v>
      </c>
    </row>
    <row r="604" spans="1:7">
      <c r="A604" t="s">
        <v>7408</v>
      </c>
      <c r="B604" s="1">
        <f>IFERROR(INDEX(Preturi!H$2:H$8000, MATCH(A604, Preturi!G$2:G$8000, 0)), "")*G604</f>
        <v>2.2599999999999998</v>
      </c>
      <c r="C604" t="s">
        <v>688</v>
      </c>
      <c r="D604" t="s">
        <v>2306</v>
      </c>
      <c r="E604" t="s">
        <v>7409</v>
      </c>
      <c r="F604" t="s">
        <v>20422</v>
      </c>
      <c r="G604" s="146">
        <f t="shared" si="9"/>
        <v>1</v>
      </c>
    </row>
    <row r="605" spans="1:7">
      <c r="A605" t="s">
        <v>3109</v>
      </c>
      <c r="B605" s="1">
        <f>IFERROR(INDEX(Preturi!H$2:H$8000, MATCH(A605, Preturi!G$2:G$8000, 0)), "")*G605</f>
        <v>1.0900000000000001</v>
      </c>
      <c r="C605" t="s">
        <v>688</v>
      </c>
      <c r="D605" t="s">
        <v>2306</v>
      </c>
      <c r="E605" t="s">
        <v>4714</v>
      </c>
      <c r="F605" t="s">
        <v>20422</v>
      </c>
      <c r="G605" s="146">
        <f t="shared" si="9"/>
        <v>1</v>
      </c>
    </row>
    <row r="606" spans="1:7">
      <c r="A606" t="s">
        <v>3110</v>
      </c>
      <c r="B606" s="1">
        <f>IFERROR(INDEX(Preturi!H$2:H$8000, MATCH(A606, Preturi!G$2:G$8000, 0)), "")*G606</f>
        <v>1.1100000000000001</v>
      </c>
      <c r="C606" t="s">
        <v>688</v>
      </c>
      <c r="D606" t="s">
        <v>2306</v>
      </c>
      <c r="E606" t="s">
        <v>4715</v>
      </c>
      <c r="F606" t="s">
        <v>20422</v>
      </c>
      <c r="G606" s="146">
        <f t="shared" si="9"/>
        <v>1</v>
      </c>
    </row>
    <row r="607" spans="1:7">
      <c r="A607" t="s">
        <v>3111</v>
      </c>
      <c r="B607" s="1">
        <f>IFERROR(INDEX(Preturi!H$2:H$8000, MATCH(A607, Preturi!G$2:G$8000, 0)), "")*G607</f>
        <v>1.39</v>
      </c>
      <c r="C607" t="s">
        <v>688</v>
      </c>
      <c r="D607" t="s">
        <v>2306</v>
      </c>
      <c r="E607" t="s">
        <v>4716</v>
      </c>
      <c r="F607" t="s">
        <v>20422</v>
      </c>
      <c r="G607" s="146">
        <f t="shared" si="9"/>
        <v>1</v>
      </c>
    </row>
    <row r="608" spans="1:7">
      <c r="A608" t="s">
        <v>3112</v>
      </c>
      <c r="B608" s="1">
        <f>IFERROR(INDEX(Preturi!H$2:H$8000, MATCH(A608, Preturi!G$2:G$8000, 0)), "")*G608</f>
        <v>1.52</v>
      </c>
      <c r="C608" t="s">
        <v>688</v>
      </c>
      <c r="D608" t="s">
        <v>2306</v>
      </c>
      <c r="E608" t="s">
        <v>4717</v>
      </c>
      <c r="F608" t="s">
        <v>20422</v>
      </c>
      <c r="G608" s="146">
        <f t="shared" si="9"/>
        <v>1</v>
      </c>
    </row>
    <row r="609" spans="1:7">
      <c r="A609" t="s">
        <v>3114</v>
      </c>
      <c r="B609" s="1">
        <f>IFERROR(INDEX(Preturi!H$2:H$8000, MATCH(A609, Preturi!G$2:G$8000, 0)), "")*G609</f>
        <v>1.87</v>
      </c>
      <c r="C609" t="s">
        <v>688</v>
      </c>
      <c r="D609" t="s">
        <v>2306</v>
      </c>
      <c r="E609" t="s">
        <v>4718</v>
      </c>
      <c r="F609" t="s">
        <v>20422</v>
      </c>
      <c r="G609" s="146">
        <f t="shared" si="9"/>
        <v>1</v>
      </c>
    </row>
    <row r="610" spans="1:7">
      <c r="A610" t="s">
        <v>3115</v>
      </c>
      <c r="B610" s="1">
        <f>IFERROR(INDEX(Preturi!H$2:H$8000, MATCH(A610, Preturi!G$2:G$8000, 0)), "")*G610</f>
        <v>2.19</v>
      </c>
      <c r="C610" t="s">
        <v>688</v>
      </c>
      <c r="D610" t="s">
        <v>2306</v>
      </c>
      <c r="E610" t="s">
        <v>4719</v>
      </c>
      <c r="F610" t="s">
        <v>20422</v>
      </c>
      <c r="G610" s="146">
        <f t="shared" si="9"/>
        <v>1</v>
      </c>
    </row>
    <row r="611" spans="1:7">
      <c r="A611" t="s">
        <v>12384</v>
      </c>
      <c r="B611" s="1">
        <f>IFERROR(INDEX(Preturi!H$2:H$8000, MATCH(A611, Preturi!G$2:G$8000, 0)), "")*G611</f>
        <v>8</v>
      </c>
      <c r="C611" t="s">
        <v>688</v>
      </c>
      <c r="D611" t="s">
        <v>2306</v>
      </c>
      <c r="E611" t="s">
        <v>12385</v>
      </c>
      <c r="F611" t="s">
        <v>20422</v>
      </c>
      <c r="G611" s="146">
        <f t="shared" si="9"/>
        <v>1</v>
      </c>
    </row>
    <row r="612" spans="1:7">
      <c r="A612" t="s">
        <v>12386</v>
      </c>
      <c r="B612" s="1">
        <f>IFERROR(INDEX(Preturi!H$2:H$8000, MATCH(A612, Preturi!G$2:G$8000, 0)), "")*G612</f>
        <v>12</v>
      </c>
      <c r="C612" t="s">
        <v>688</v>
      </c>
      <c r="D612" t="s">
        <v>2306</v>
      </c>
      <c r="E612" t="s">
        <v>12387</v>
      </c>
      <c r="F612" t="s">
        <v>20422</v>
      </c>
      <c r="G612" s="146">
        <f t="shared" si="9"/>
        <v>1</v>
      </c>
    </row>
    <row r="613" spans="1:7">
      <c r="A613" t="s">
        <v>3116</v>
      </c>
      <c r="B613" s="1">
        <f>IFERROR(INDEX(Preturi!H$2:H$8000, MATCH(A613, Preturi!G$2:G$8000, 0)), "")*G613</f>
        <v>2.79</v>
      </c>
      <c r="C613" t="s">
        <v>688</v>
      </c>
      <c r="D613" t="s">
        <v>2306</v>
      </c>
      <c r="E613" t="s">
        <v>10998</v>
      </c>
      <c r="F613" t="s">
        <v>20422</v>
      </c>
      <c r="G613" s="146">
        <f t="shared" si="9"/>
        <v>1</v>
      </c>
    </row>
    <row r="614" spans="1:7">
      <c r="A614" t="s">
        <v>7679</v>
      </c>
      <c r="B614" s="1">
        <f>IFERROR(INDEX(Preturi!H$2:H$8000, MATCH(A614, Preturi!G$2:G$8000, 0)), "")*G614</f>
        <v>2.2799999999999998</v>
      </c>
      <c r="C614" t="s">
        <v>688</v>
      </c>
      <c r="D614" t="s">
        <v>2306</v>
      </c>
      <c r="E614" t="s">
        <v>7680</v>
      </c>
      <c r="F614" t="s">
        <v>20422</v>
      </c>
      <c r="G614" s="146">
        <f t="shared" si="9"/>
        <v>1</v>
      </c>
    </row>
    <row r="615" spans="1:7">
      <c r="A615" t="s">
        <v>3117</v>
      </c>
      <c r="B615" s="1">
        <f>IFERROR(INDEX(Preturi!H$2:H$8000, MATCH(A615, Preturi!G$2:G$8000, 0)), "")*G615</f>
        <v>3.4</v>
      </c>
      <c r="C615" t="s">
        <v>688</v>
      </c>
      <c r="D615" t="s">
        <v>2306</v>
      </c>
      <c r="E615" t="s">
        <v>4721</v>
      </c>
      <c r="F615" t="s">
        <v>20422</v>
      </c>
      <c r="G615" s="146">
        <f t="shared" si="9"/>
        <v>1</v>
      </c>
    </row>
    <row r="616" spans="1:7">
      <c r="A616" t="s">
        <v>7681</v>
      </c>
      <c r="B616" s="1">
        <f>IFERROR(INDEX(Preturi!H$2:H$8000, MATCH(A616, Preturi!G$2:G$8000, 0)), "")*G616</f>
        <v>2.37</v>
      </c>
      <c r="C616" t="s">
        <v>688</v>
      </c>
      <c r="D616" t="s">
        <v>2306</v>
      </c>
      <c r="E616" t="s">
        <v>7682</v>
      </c>
      <c r="F616" t="s">
        <v>20422</v>
      </c>
      <c r="G616" s="146">
        <f t="shared" si="9"/>
        <v>1</v>
      </c>
    </row>
    <row r="617" spans="1:7">
      <c r="A617" t="s">
        <v>3118</v>
      </c>
      <c r="B617" s="1">
        <f>IFERROR(INDEX(Preturi!H$2:H$8000, MATCH(A617, Preturi!G$2:G$8000, 0)), "")*G617</f>
        <v>4.8499999999999996</v>
      </c>
      <c r="C617" t="s">
        <v>688</v>
      </c>
      <c r="D617" t="s">
        <v>2306</v>
      </c>
      <c r="E617" t="s">
        <v>4722</v>
      </c>
      <c r="F617" t="s">
        <v>20422</v>
      </c>
      <c r="G617" s="146">
        <f t="shared" si="9"/>
        <v>1</v>
      </c>
    </row>
    <row r="618" spans="1:7">
      <c r="A618" t="s">
        <v>3119</v>
      </c>
      <c r="B618" s="1">
        <f>IFERROR(INDEX(Preturi!H$2:H$8000, MATCH(A618, Preturi!G$2:G$8000, 0)), "")*G618</f>
        <v>2.83</v>
      </c>
      <c r="C618" t="s">
        <v>688</v>
      </c>
      <c r="D618" t="s">
        <v>2306</v>
      </c>
      <c r="E618" t="s">
        <v>4723</v>
      </c>
      <c r="F618" t="s">
        <v>20422</v>
      </c>
      <c r="G618" s="146">
        <f t="shared" si="9"/>
        <v>1</v>
      </c>
    </row>
    <row r="619" spans="1:7">
      <c r="A619" t="s">
        <v>3120</v>
      </c>
      <c r="B619" s="1">
        <f>IFERROR(INDEX(Preturi!H$2:H$8000, MATCH(A619, Preturi!G$2:G$8000, 0)), "")*G619</f>
        <v>1.66</v>
      </c>
      <c r="C619" t="s">
        <v>688</v>
      </c>
      <c r="D619" t="s">
        <v>2306</v>
      </c>
      <c r="E619" t="s">
        <v>4724</v>
      </c>
      <c r="F619" t="s">
        <v>20422</v>
      </c>
      <c r="G619" s="146">
        <f t="shared" si="9"/>
        <v>1</v>
      </c>
    </row>
    <row r="620" spans="1:7">
      <c r="A620" t="s">
        <v>3121</v>
      </c>
      <c r="B620" s="1">
        <f>IFERROR(INDEX(Preturi!H$2:H$8000, MATCH(A620, Preturi!G$2:G$8000, 0)), "")*G620</f>
        <v>1.93</v>
      </c>
      <c r="C620" t="s">
        <v>688</v>
      </c>
      <c r="D620" t="s">
        <v>2306</v>
      </c>
      <c r="E620" t="s">
        <v>4725</v>
      </c>
      <c r="F620" t="s">
        <v>20422</v>
      </c>
      <c r="G620" s="146">
        <f t="shared" si="9"/>
        <v>1</v>
      </c>
    </row>
    <row r="621" spans="1:7">
      <c r="A621" t="s">
        <v>3122</v>
      </c>
      <c r="B621" s="1">
        <f>IFERROR(INDEX(Preturi!H$2:H$8000, MATCH(A621, Preturi!G$2:G$8000, 0)), "")*G621</f>
        <v>2.0699999999999998</v>
      </c>
      <c r="C621" t="s">
        <v>688</v>
      </c>
      <c r="D621" t="s">
        <v>2306</v>
      </c>
      <c r="E621" t="s">
        <v>4726</v>
      </c>
      <c r="F621" t="s">
        <v>20422</v>
      </c>
      <c r="G621" s="146">
        <f t="shared" si="9"/>
        <v>1</v>
      </c>
    </row>
    <row r="622" spans="1:7">
      <c r="A622" t="s">
        <v>4023</v>
      </c>
      <c r="B622" s="1">
        <f>IFERROR(INDEX(Preturi!H$2:H$8000, MATCH(A622, Preturi!G$2:G$8000, 0)), "")*G622</f>
        <v>2.35</v>
      </c>
      <c r="C622" t="s">
        <v>688</v>
      </c>
      <c r="D622" t="s">
        <v>2306</v>
      </c>
      <c r="E622" t="s">
        <v>4727</v>
      </c>
      <c r="F622" t="s">
        <v>20422</v>
      </c>
      <c r="G622" s="146">
        <f t="shared" ref="G622:G685" si="10">1+Adaosuri4</f>
        <v>1</v>
      </c>
    </row>
    <row r="623" spans="1:7">
      <c r="A623" t="s">
        <v>3123</v>
      </c>
      <c r="B623" s="1">
        <f>IFERROR(INDEX(Preturi!H$2:H$8000, MATCH(A623, Preturi!G$2:G$8000, 0)), "")*G623</f>
        <v>2.98</v>
      </c>
      <c r="C623" t="s">
        <v>688</v>
      </c>
      <c r="D623" t="s">
        <v>2306</v>
      </c>
      <c r="E623" t="s">
        <v>4728</v>
      </c>
      <c r="F623" t="s">
        <v>20422</v>
      </c>
      <c r="G623" s="146">
        <f t="shared" si="10"/>
        <v>1</v>
      </c>
    </row>
    <row r="624" spans="1:7">
      <c r="A624" t="s">
        <v>12388</v>
      </c>
      <c r="B624" s="1">
        <f>IFERROR(INDEX(Preturi!H$2:H$8000, MATCH(A624, Preturi!G$2:G$8000, 0)), "")*G624</f>
        <v>10</v>
      </c>
      <c r="C624" t="s">
        <v>688</v>
      </c>
      <c r="D624" t="s">
        <v>2306</v>
      </c>
      <c r="E624" t="s">
        <v>12355</v>
      </c>
      <c r="F624" t="s">
        <v>20422</v>
      </c>
      <c r="G624" s="146">
        <f t="shared" si="10"/>
        <v>1</v>
      </c>
    </row>
    <row r="625" spans="1:7">
      <c r="A625" t="s">
        <v>12389</v>
      </c>
      <c r="B625" s="1">
        <f>IFERROR(INDEX(Preturi!H$2:H$8000, MATCH(A625, Preturi!G$2:G$8000, 0)), "")*G625</f>
        <v>15</v>
      </c>
      <c r="C625" t="s">
        <v>688</v>
      </c>
      <c r="D625" t="s">
        <v>2306</v>
      </c>
      <c r="E625" t="s">
        <v>12390</v>
      </c>
      <c r="F625" t="s">
        <v>20422</v>
      </c>
      <c r="G625" s="146">
        <f t="shared" si="10"/>
        <v>1</v>
      </c>
    </row>
    <row r="626" spans="1:7">
      <c r="A626" t="s">
        <v>12391</v>
      </c>
      <c r="B626" s="1">
        <f>IFERROR(INDEX(Preturi!H$2:H$8000, MATCH(A626, Preturi!G$2:G$8000, 0)), "")*G626</f>
        <v>20</v>
      </c>
      <c r="C626" t="s">
        <v>688</v>
      </c>
      <c r="D626" t="s">
        <v>2306</v>
      </c>
      <c r="E626" t="s">
        <v>12392</v>
      </c>
      <c r="F626" t="s">
        <v>20422</v>
      </c>
      <c r="G626" s="146">
        <f t="shared" si="10"/>
        <v>1</v>
      </c>
    </row>
    <row r="627" spans="1:7">
      <c r="A627" t="s">
        <v>12393</v>
      </c>
      <c r="B627" s="1">
        <f>IFERROR(INDEX(Preturi!H$2:H$8000, MATCH(A627, Preturi!G$2:G$8000, 0)), "")*G627</f>
        <v>25</v>
      </c>
      <c r="C627" t="s">
        <v>688</v>
      </c>
      <c r="D627" t="s">
        <v>2306</v>
      </c>
      <c r="E627" t="s">
        <v>12395</v>
      </c>
      <c r="F627" t="s">
        <v>20422</v>
      </c>
      <c r="G627" s="146">
        <f t="shared" si="10"/>
        <v>1</v>
      </c>
    </row>
    <row r="628" spans="1:7">
      <c r="A628" t="s">
        <v>3124</v>
      </c>
      <c r="B628" s="1">
        <f>IFERROR(INDEX(Preturi!H$2:H$8000, MATCH(A628, Preturi!G$2:G$8000, 0)), "")*G628</f>
        <v>1.81</v>
      </c>
      <c r="C628" t="s">
        <v>688</v>
      </c>
      <c r="D628" t="s">
        <v>2306</v>
      </c>
      <c r="E628" t="s">
        <v>4729</v>
      </c>
      <c r="F628" t="s">
        <v>20422</v>
      </c>
      <c r="G628" s="146">
        <f t="shared" si="10"/>
        <v>1</v>
      </c>
    </row>
    <row r="629" spans="1:7">
      <c r="A629" t="s">
        <v>3125</v>
      </c>
      <c r="B629" s="1">
        <f>IFERROR(INDEX(Preturi!H$2:H$8000, MATCH(A629, Preturi!G$2:G$8000, 0)), "")*G629</f>
        <v>2.0699999999999998</v>
      </c>
      <c r="C629" t="s">
        <v>688</v>
      </c>
      <c r="D629" t="s">
        <v>2306</v>
      </c>
      <c r="E629" t="s">
        <v>4730</v>
      </c>
      <c r="F629" t="s">
        <v>20422</v>
      </c>
      <c r="G629" s="146">
        <f t="shared" si="10"/>
        <v>1</v>
      </c>
    </row>
    <row r="630" spans="1:7">
      <c r="A630" t="s">
        <v>3126</v>
      </c>
      <c r="B630" s="1">
        <f>IFERROR(INDEX(Preturi!H$2:H$8000, MATCH(A630, Preturi!G$2:G$8000, 0)), "")*G630</f>
        <v>2.16</v>
      </c>
      <c r="C630" t="s">
        <v>688</v>
      </c>
      <c r="D630" t="s">
        <v>2306</v>
      </c>
      <c r="E630" t="s">
        <v>4731</v>
      </c>
      <c r="F630" t="s">
        <v>20422</v>
      </c>
      <c r="G630" s="146">
        <f t="shared" si="10"/>
        <v>1</v>
      </c>
    </row>
    <row r="631" spans="1:7">
      <c r="A631" t="s">
        <v>3127</v>
      </c>
      <c r="B631" s="1">
        <f>IFERROR(INDEX(Preturi!H$2:H$8000, MATCH(A631, Preturi!G$2:G$8000, 0)), "")*G631</f>
        <v>2.44</v>
      </c>
      <c r="C631" t="s">
        <v>688</v>
      </c>
      <c r="D631" t="s">
        <v>2306</v>
      </c>
      <c r="E631" t="s">
        <v>4732</v>
      </c>
      <c r="F631" t="s">
        <v>20422</v>
      </c>
      <c r="G631" s="146">
        <f t="shared" si="10"/>
        <v>1</v>
      </c>
    </row>
    <row r="632" spans="1:7">
      <c r="A632" t="s">
        <v>7683</v>
      </c>
      <c r="B632" s="1">
        <f>IFERROR(INDEX(Preturi!H$2:H$8000, MATCH(A632, Preturi!G$2:G$8000, 0)), "")*G632</f>
        <v>2.25</v>
      </c>
      <c r="C632" t="s">
        <v>688</v>
      </c>
      <c r="D632" t="s">
        <v>2306</v>
      </c>
      <c r="E632" t="s">
        <v>7684</v>
      </c>
      <c r="F632" t="s">
        <v>20422</v>
      </c>
      <c r="G632" s="146">
        <f t="shared" si="10"/>
        <v>1</v>
      </c>
    </row>
    <row r="633" spans="1:7">
      <c r="A633" t="s">
        <v>3128</v>
      </c>
      <c r="B633" s="1">
        <f>IFERROR(INDEX(Preturi!H$2:H$8000, MATCH(A633, Preturi!G$2:G$8000, 0)), "")*G633</f>
        <v>2.79</v>
      </c>
      <c r="C633" t="s">
        <v>688</v>
      </c>
      <c r="D633" t="s">
        <v>2306</v>
      </c>
      <c r="E633" t="s">
        <v>4720</v>
      </c>
      <c r="F633" t="s">
        <v>20422</v>
      </c>
      <c r="G633" s="146">
        <f t="shared" si="10"/>
        <v>1</v>
      </c>
    </row>
    <row r="634" spans="1:7">
      <c r="A634" t="s">
        <v>7412</v>
      </c>
      <c r="B634" s="1">
        <f>IFERROR(INDEX(Preturi!H$2:H$8000, MATCH(A634, Preturi!G$2:G$8000, 0)), "")*G634</f>
        <v>2.83</v>
      </c>
      <c r="C634" t="s">
        <v>688</v>
      </c>
      <c r="D634" t="s">
        <v>2306</v>
      </c>
      <c r="E634" t="s">
        <v>7413</v>
      </c>
      <c r="F634" t="s">
        <v>20422</v>
      </c>
      <c r="G634" s="146">
        <f t="shared" si="10"/>
        <v>1</v>
      </c>
    </row>
    <row r="635" spans="1:7">
      <c r="A635" t="s">
        <v>3129</v>
      </c>
      <c r="B635" s="1">
        <f>IFERROR(INDEX(Preturi!H$2:H$8000, MATCH(A635, Preturi!G$2:G$8000, 0)), "")*G635</f>
        <v>1.36</v>
      </c>
      <c r="C635" t="s">
        <v>688</v>
      </c>
      <c r="D635" t="s">
        <v>2306</v>
      </c>
      <c r="E635" t="s">
        <v>4733</v>
      </c>
      <c r="F635" t="s">
        <v>20422</v>
      </c>
      <c r="G635" s="146">
        <f t="shared" si="10"/>
        <v>1</v>
      </c>
    </row>
    <row r="636" spans="1:7">
      <c r="A636" t="s">
        <v>3130</v>
      </c>
      <c r="B636" s="1">
        <f>IFERROR(INDEX(Preturi!H$2:H$8000, MATCH(A636, Preturi!G$2:G$8000, 0)), "")*G636</f>
        <v>1.39</v>
      </c>
      <c r="C636" t="s">
        <v>688</v>
      </c>
      <c r="D636" t="s">
        <v>2306</v>
      </c>
      <c r="E636" t="s">
        <v>4734</v>
      </c>
      <c r="F636" t="s">
        <v>20422</v>
      </c>
      <c r="G636" s="146">
        <f t="shared" si="10"/>
        <v>1</v>
      </c>
    </row>
    <row r="637" spans="1:7">
      <c r="A637" t="s">
        <v>3131</v>
      </c>
      <c r="B637" s="1">
        <f>IFERROR(INDEX(Preturi!H$2:H$8000, MATCH(A637, Preturi!G$2:G$8000, 0)), "")*G637</f>
        <v>1.74</v>
      </c>
      <c r="C637" t="s">
        <v>688</v>
      </c>
      <c r="D637" t="s">
        <v>2306</v>
      </c>
      <c r="E637" t="s">
        <v>4735</v>
      </c>
      <c r="F637" t="s">
        <v>20422</v>
      </c>
      <c r="G637" s="146">
        <f t="shared" si="10"/>
        <v>1</v>
      </c>
    </row>
    <row r="638" spans="1:7">
      <c r="A638" t="s">
        <v>3132</v>
      </c>
      <c r="B638" s="1">
        <f>IFERROR(INDEX(Preturi!H$2:H$8000, MATCH(A638, Preturi!G$2:G$8000, 0)), "")*G638</f>
        <v>1.9</v>
      </c>
      <c r="C638" t="s">
        <v>688</v>
      </c>
      <c r="D638" t="s">
        <v>2306</v>
      </c>
      <c r="E638" t="s">
        <v>4736</v>
      </c>
      <c r="F638" t="s">
        <v>20422</v>
      </c>
      <c r="G638" s="146">
        <f t="shared" si="10"/>
        <v>1</v>
      </c>
    </row>
    <row r="639" spans="1:7">
      <c r="A639" t="s">
        <v>3133</v>
      </c>
      <c r="B639" s="1">
        <f>IFERROR(INDEX(Preturi!H$2:H$8000, MATCH(A639, Preturi!G$2:G$8000, 0)), "")*G639</f>
        <v>2.34</v>
      </c>
      <c r="C639" t="s">
        <v>688</v>
      </c>
      <c r="D639" t="s">
        <v>2306</v>
      </c>
      <c r="E639" t="s">
        <v>4737</v>
      </c>
      <c r="F639" t="s">
        <v>20422</v>
      </c>
      <c r="G639" s="146">
        <f t="shared" si="10"/>
        <v>1</v>
      </c>
    </row>
    <row r="640" spans="1:7">
      <c r="A640" t="s">
        <v>3134</v>
      </c>
      <c r="B640" s="1">
        <f>IFERROR(INDEX(Preturi!H$2:H$8000, MATCH(A640, Preturi!G$2:G$8000, 0)), "")*G640</f>
        <v>2.74</v>
      </c>
      <c r="C640" t="s">
        <v>688</v>
      </c>
      <c r="D640" t="s">
        <v>2306</v>
      </c>
      <c r="E640" t="s">
        <v>4738</v>
      </c>
      <c r="F640" t="s">
        <v>20422</v>
      </c>
      <c r="G640" s="146">
        <f t="shared" si="10"/>
        <v>1</v>
      </c>
    </row>
    <row r="641" spans="1:7">
      <c r="A641" t="s">
        <v>12396</v>
      </c>
      <c r="B641" s="1">
        <f>IFERROR(INDEX(Preturi!H$2:H$8000, MATCH(A641, Preturi!G$2:G$8000, 0)), "")*G641</f>
        <v>10</v>
      </c>
      <c r="C641" t="s">
        <v>688</v>
      </c>
      <c r="D641" t="s">
        <v>2306</v>
      </c>
      <c r="E641" t="s">
        <v>12397</v>
      </c>
      <c r="F641" t="s">
        <v>20422</v>
      </c>
      <c r="G641" s="146">
        <f t="shared" si="10"/>
        <v>1</v>
      </c>
    </row>
    <row r="642" spans="1:7">
      <c r="A642" t="s">
        <v>12398</v>
      </c>
      <c r="B642" s="1">
        <f>IFERROR(INDEX(Preturi!H$2:H$8000, MATCH(A642, Preturi!G$2:G$8000, 0)), "")*G642</f>
        <v>15</v>
      </c>
      <c r="C642" t="s">
        <v>688</v>
      </c>
      <c r="D642" t="s">
        <v>2306</v>
      </c>
      <c r="E642" t="s">
        <v>12399</v>
      </c>
      <c r="F642" t="s">
        <v>20422</v>
      </c>
      <c r="G642" s="146">
        <f t="shared" si="10"/>
        <v>1</v>
      </c>
    </row>
    <row r="643" spans="1:7">
      <c r="A643" t="s">
        <v>3135</v>
      </c>
      <c r="B643" s="1">
        <f>IFERROR(INDEX(Preturi!H$2:H$8000, MATCH(A643, Preturi!G$2:G$8000, 0)), "")*G643</f>
        <v>3.35</v>
      </c>
      <c r="C643" t="s">
        <v>688</v>
      </c>
      <c r="D643" t="s">
        <v>2306</v>
      </c>
      <c r="E643" t="s">
        <v>10999</v>
      </c>
      <c r="F643" t="s">
        <v>20422</v>
      </c>
      <c r="G643" s="146">
        <f t="shared" si="10"/>
        <v>1</v>
      </c>
    </row>
    <row r="644" spans="1:7">
      <c r="A644" t="s">
        <v>7685</v>
      </c>
      <c r="B644" s="1">
        <f>IFERROR(INDEX(Preturi!H$2:H$8000, MATCH(A644, Preturi!G$2:G$8000, 0)), "")*G644</f>
        <v>2.74</v>
      </c>
      <c r="C644" t="s">
        <v>688</v>
      </c>
      <c r="D644" t="s">
        <v>2306</v>
      </c>
      <c r="E644" t="s">
        <v>7686</v>
      </c>
      <c r="F644" t="s">
        <v>20422</v>
      </c>
      <c r="G644" s="146">
        <f t="shared" si="10"/>
        <v>1</v>
      </c>
    </row>
    <row r="645" spans="1:7">
      <c r="A645" t="s">
        <v>3136</v>
      </c>
      <c r="B645" s="1">
        <f>IFERROR(INDEX(Preturi!H$2:H$8000, MATCH(A645, Preturi!G$2:G$8000, 0)), "")*G645</f>
        <v>4.07</v>
      </c>
      <c r="C645" t="s">
        <v>688</v>
      </c>
      <c r="D645" t="s">
        <v>2306</v>
      </c>
      <c r="E645" t="s">
        <v>4740</v>
      </c>
      <c r="F645" t="s">
        <v>20422</v>
      </c>
      <c r="G645" s="146">
        <f t="shared" si="10"/>
        <v>1</v>
      </c>
    </row>
    <row r="646" spans="1:7">
      <c r="A646" t="s">
        <v>7687</v>
      </c>
      <c r="B646" s="1">
        <f>IFERROR(INDEX(Preturi!H$2:H$8000, MATCH(A646, Preturi!G$2:G$8000, 0)), "")*G646</f>
        <v>2.85</v>
      </c>
      <c r="C646" t="s">
        <v>688</v>
      </c>
      <c r="D646" t="s">
        <v>2306</v>
      </c>
      <c r="E646" t="s">
        <v>7688</v>
      </c>
      <c r="F646" t="s">
        <v>20422</v>
      </c>
      <c r="G646" s="146">
        <f t="shared" si="10"/>
        <v>1</v>
      </c>
    </row>
    <row r="647" spans="1:7">
      <c r="A647" t="s">
        <v>3137</v>
      </c>
      <c r="B647" s="1">
        <f>IFERROR(INDEX(Preturi!H$2:H$8000, MATCH(A647, Preturi!G$2:G$8000, 0)), "")*G647</f>
        <v>5.82</v>
      </c>
      <c r="C647" t="s">
        <v>688</v>
      </c>
      <c r="D647" t="s">
        <v>2306</v>
      </c>
      <c r="E647" t="s">
        <v>4741</v>
      </c>
      <c r="F647" t="s">
        <v>20422</v>
      </c>
      <c r="G647" s="146">
        <f t="shared" si="10"/>
        <v>1</v>
      </c>
    </row>
    <row r="648" spans="1:7">
      <c r="A648" t="s">
        <v>3138</v>
      </c>
      <c r="B648" s="1">
        <f>IFERROR(INDEX(Preturi!H$2:H$8000, MATCH(A648, Preturi!G$2:G$8000, 0)), "")*G648</f>
        <v>3.39</v>
      </c>
      <c r="C648" t="s">
        <v>688</v>
      </c>
      <c r="D648" t="s">
        <v>2306</v>
      </c>
      <c r="E648" t="s">
        <v>4742</v>
      </c>
      <c r="F648" t="s">
        <v>20422</v>
      </c>
      <c r="G648" s="146">
        <f t="shared" si="10"/>
        <v>1</v>
      </c>
    </row>
    <row r="649" spans="1:7">
      <c r="A649" t="s">
        <v>3139</v>
      </c>
      <c r="B649" s="1">
        <f>IFERROR(INDEX(Preturi!H$2:H$8000, MATCH(A649, Preturi!G$2:G$8000, 0)), "")*G649</f>
        <v>1.99</v>
      </c>
      <c r="C649" t="s">
        <v>688</v>
      </c>
      <c r="D649" t="s">
        <v>2306</v>
      </c>
      <c r="E649" t="s">
        <v>4743</v>
      </c>
      <c r="F649" t="s">
        <v>20422</v>
      </c>
      <c r="G649" s="146">
        <f t="shared" si="10"/>
        <v>1</v>
      </c>
    </row>
    <row r="650" spans="1:7">
      <c r="A650" t="s">
        <v>3140</v>
      </c>
      <c r="B650" s="1">
        <f>IFERROR(INDEX(Preturi!H$2:H$8000, MATCH(A650, Preturi!G$2:G$8000, 0)), "")*G650</f>
        <v>2.3199999999999998</v>
      </c>
      <c r="C650" t="s">
        <v>688</v>
      </c>
      <c r="D650" t="s">
        <v>2306</v>
      </c>
      <c r="E650" t="s">
        <v>4744</v>
      </c>
      <c r="F650" t="s">
        <v>20422</v>
      </c>
      <c r="G650" s="146">
        <f t="shared" si="10"/>
        <v>1</v>
      </c>
    </row>
    <row r="651" spans="1:7">
      <c r="A651" t="s">
        <v>3141</v>
      </c>
      <c r="B651" s="1">
        <f>IFERROR(INDEX(Preturi!H$2:H$8000, MATCH(A651, Preturi!G$2:G$8000, 0)), "")*G651</f>
        <v>2.4900000000000002</v>
      </c>
      <c r="C651" t="s">
        <v>688</v>
      </c>
      <c r="D651" t="s">
        <v>2306</v>
      </c>
      <c r="E651" t="s">
        <v>4745</v>
      </c>
      <c r="F651" t="s">
        <v>20422</v>
      </c>
      <c r="G651" s="146">
        <f t="shared" si="10"/>
        <v>1</v>
      </c>
    </row>
    <row r="652" spans="1:7">
      <c r="A652" t="s">
        <v>4025</v>
      </c>
      <c r="B652" s="1">
        <f>IFERROR(INDEX(Preturi!H$2:H$8000, MATCH(A652, Preturi!G$2:G$8000, 0)), "")*G652</f>
        <v>2.82</v>
      </c>
      <c r="C652" t="s">
        <v>688</v>
      </c>
      <c r="D652" t="s">
        <v>2306</v>
      </c>
      <c r="E652" t="s">
        <v>4746</v>
      </c>
      <c r="F652" t="s">
        <v>20422</v>
      </c>
      <c r="G652" s="146">
        <f t="shared" si="10"/>
        <v>1</v>
      </c>
    </row>
    <row r="653" spans="1:7">
      <c r="A653" t="s">
        <v>3142</v>
      </c>
      <c r="B653" s="1">
        <f>IFERROR(INDEX(Preturi!H$2:H$8000, MATCH(A653, Preturi!G$2:G$8000, 0)), "")*G653</f>
        <v>3.58</v>
      </c>
      <c r="C653" t="s">
        <v>688</v>
      </c>
      <c r="D653" t="s">
        <v>2306</v>
      </c>
      <c r="E653" t="s">
        <v>4747</v>
      </c>
      <c r="F653" t="s">
        <v>20422</v>
      </c>
      <c r="G653" s="146">
        <f t="shared" si="10"/>
        <v>1</v>
      </c>
    </row>
    <row r="654" spans="1:7">
      <c r="A654" t="s">
        <v>12400</v>
      </c>
      <c r="B654" s="1">
        <f>IFERROR(INDEX(Preturi!H$2:H$8000, MATCH(A654, Preturi!G$2:G$8000, 0)), "")*G654</f>
        <v>12</v>
      </c>
      <c r="C654" t="s">
        <v>688</v>
      </c>
      <c r="D654" t="s">
        <v>2306</v>
      </c>
      <c r="E654" t="s">
        <v>12355</v>
      </c>
      <c r="F654" t="s">
        <v>20422</v>
      </c>
      <c r="G654" s="146">
        <f t="shared" si="10"/>
        <v>1</v>
      </c>
    </row>
    <row r="655" spans="1:7">
      <c r="A655" t="s">
        <v>12401</v>
      </c>
      <c r="B655" s="1">
        <f>IFERROR(INDEX(Preturi!H$2:H$8000, MATCH(A655, Preturi!G$2:G$8000, 0)), "")*G655</f>
        <v>18</v>
      </c>
      <c r="C655" t="s">
        <v>688</v>
      </c>
      <c r="D655" t="s">
        <v>2306</v>
      </c>
      <c r="E655" t="s">
        <v>12403</v>
      </c>
      <c r="F655" t="s">
        <v>20422</v>
      </c>
      <c r="G655" s="146">
        <f t="shared" si="10"/>
        <v>1</v>
      </c>
    </row>
    <row r="656" spans="1:7">
      <c r="A656" t="s">
        <v>12404</v>
      </c>
      <c r="B656" s="1">
        <f>IFERROR(INDEX(Preturi!H$2:H$8000, MATCH(A656, Preturi!G$2:G$8000, 0)), "")*G656</f>
        <v>24</v>
      </c>
      <c r="C656" t="s">
        <v>688</v>
      </c>
      <c r="D656" t="s">
        <v>2306</v>
      </c>
      <c r="E656" t="s">
        <v>12406</v>
      </c>
      <c r="F656" t="s">
        <v>20422</v>
      </c>
      <c r="G656" s="146">
        <f t="shared" si="10"/>
        <v>1</v>
      </c>
    </row>
    <row r="657" spans="1:7">
      <c r="A657" t="s">
        <v>12407</v>
      </c>
      <c r="B657" s="1">
        <f>IFERROR(INDEX(Preturi!H$2:H$8000, MATCH(A657, Preturi!G$2:G$8000, 0)), "")*G657</f>
        <v>30</v>
      </c>
      <c r="C657" t="s">
        <v>688</v>
      </c>
      <c r="D657" t="s">
        <v>2306</v>
      </c>
      <c r="E657" t="s">
        <v>12408</v>
      </c>
      <c r="F657" t="s">
        <v>20422</v>
      </c>
      <c r="G657" s="146">
        <f t="shared" si="10"/>
        <v>1</v>
      </c>
    </row>
    <row r="658" spans="1:7">
      <c r="A658" t="s">
        <v>3143</v>
      </c>
      <c r="B658" s="1">
        <f>IFERROR(INDEX(Preturi!H$2:H$8000, MATCH(A658, Preturi!G$2:G$8000, 0)), "")*G658</f>
        <v>2.17</v>
      </c>
      <c r="C658" t="s">
        <v>688</v>
      </c>
      <c r="D658" t="s">
        <v>2306</v>
      </c>
      <c r="E658" t="s">
        <v>4748</v>
      </c>
      <c r="F658" t="s">
        <v>20422</v>
      </c>
      <c r="G658" s="146">
        <f t="shared" si="10"/>
        <v>1</v>
      </c>
    </row>
    <row r="659" spans="1:7">
      <c r="A659" t="s">
        <v>3144</v>
      </c>
      <c r="B659" s="1">
        <f>IFERROR(INDEX(Preturi!H$2:H$8000, MATCH(A659, Preturi!G$2:G$8000, 0)), "")*G659</f>
        <v>2.48</v>
      </c>
      <c r="C659" t="s">
        <v>688</v>
      </c>
      <c r="D659" t="s">
        <v>2306</v>
      </c>
      <c r="E659" t="s">
        <v>4749</v>
      </c>
      <c r="F659" t="s">
        <v>20422</v>
      </c>
      <c r="G659" s="146">
        <f t="shared" si="10"/>
        <v>1</v>
      </c>
    </row>
    <row r="660" spans="1:7">
      <c r="A660" t="s">
        <v>3145</v>
      </c>
      <c r="B660" s="1">
        <f>IFERROR(INDEX(Preturi!H$2:H$8000, MATCH(A660, Preturi!G$2:G$8000, 0)), "")*G660</f>
        <v>2.59</v>
      </c>
      <c r="C660" t="s">
        <v>688</v>
      </c>
      <c r="D660" t="s">
        <v>2306</v>
      </c>
      <c r="E660" t="s">
        <v>4750</v>
      </c>
      <c r="F660" t="s">
        <v>20422</v>
      </c>
      <c r="G660" s="146">
        <f t="shared" si="10"/>
        <v>1</v>
      </c>
    </row>
    <row r="661" spans="1:7">
      <c r="A661" t="s">
        <v>3146</v>
      </c>
      <c r="B661" s="1">
        <f>IFERROR(INDEX(Preturi!H$2:H$8000, MATCH(A661, Preturi!G$2:G$8000, 0)), "")*G661</f>
        <v>2.93</v>
      </c>
      <c r="C661" t="s">
        <v>688</v>
      </c>
      <c r="D661" t="s">
        <v>2306</v>
      </c>
      <c r="E661" t="s">
        <v>4751</v>
      </c>
      <c r="F661" t="s">
        <v>20422</v>
      </c>
      <c r="G661" s="146">
        <f t="shared" si="10"/>
        <v>1</v>
      </c>
    </row>
    <row r="662" spans="1:7">
      <c r="A662" t="s">
        <v>7689</v>
      </c>
      <c r="B662" s="1">
        <f>IFERROR(INDEX(Preturi!H$2:H$8000, MATCH(A662, Preturi!G$2:G$8000, 0)), "")*G662</f>
        <v>2.69</v>
      </c>
      <c r="C662" t="s">
        <v>688</v>
      </c>
      <c r="D662" t="s">
        <v>2306</v>
      </c>
      <c r="E662" t="s">
        <v>7690</v>
      </c>
      <c r="F662" t="s">
        <v>20422</v>
      </c>
      <c r="G662" s="146">
        <f t="shared" si="10"/>
        <v>1</v>
      </c>
    </row>
    <row r="663" spans="1:7">
      <c r="A663" t="s">
        <v>3147</v>
      </c>
      <c r="B663" s="1">
        <f>IFERROR(INDEX(Preturi!H$2:H$8000, MATCH(A663, Preturi!G$2:G$8000, 0)), "")*G663</f>
        <v>3.35</v>
      </c>
      <c r="C663" t="s">
        <v>688</v>
      </c>
      <c r="D663" t="s">
        <v>2306</v>
      </c>
      <c r="E663" t="s">
        <v>4739</v>
      </c>
      <c r="F663" t="s">
        <v>20422</v>
      </c>
      <c r="G663" s="146">
        <f t="shared" si="10"/>
        <v>1</v>
      </c>
    </row>
    <row r="664" spans="1:7">
      <c r="A664" t="s">
        <v>7414</v>
      </c>
      <c r="B664" s="1">
        <f>IFERROR(INDEX(Preturi!H$2:H$8000, MATCH(A664, Preturi!G$2:G$8000, 0)), "")*G664</f>
        <v>3.39</v>
      </c>
      <c r="C664" t="s">
        <v>688</v>
      </c>
      <c r="D664" t="s">
        <v>2306</v>
      </c>
      <c r="E664" t="s">
        <v>7415</v>
      </c>
      <c r="F664" t="s">
        <v>20422</v>
      </c>
      <c r="G664" s="146">
        <f t="shared" si="10"/>
        <v>1</v>
      </c>
    </row>
    <row r="665" spans="1:7">
      <c r="A665" t="s">
        <v>3148</v>
      </c>
      <c r="B665" s="1">
        <f>IFERROR(INDEX(Preturi!H$2:H$8000, MATCH(A665, Preturi!G$2:G$8000, 0)), "")*G665</f>
        <v>1.63</v>
      </c>
      <c r="C665" t="s">
        <v>688</v>
      </c>
      <c r="D665" t="s">
        <v>2306</v>
      </c>
      <c r="E665" t="s">
        <v>4752</v>
      </c>
      <c r="F665" t="s">
        <v>20422</v>
      </c>
      <c r="G665" s="146">
        <f t="shared" si="10"/>
        <v>1</v>
      </c>
    </row>
    <row r="666" spans="1:7">
      <c r="A666" t="s">
        <v>3149</v>
      </c>
      <c r="B666" s="1">
        <f>IFERROR(INDEX(Preturi!H$2:H$8000, MATCH(A666, Preturi!G$2:G$8000, 0)), "")*G666</f>
        <v>1.67</v>
      </c>
      <c r="C666" t="s">
        <v>688</v>
      </c>
      <c r="D666" t="s">
        <v>2306</v>
      </c>
      <c r="E666" t="s">
        <v>4753</v>
      </c>
      <c r="F666" t="s">
        <v>20422</v>
      </c>
      <c r="G666" s="146">
        <f t="shared" si="10"/>
        <v>1</v>
      </c>
    </row>
    <row r="667" spans="1:7">
      <c r="A667" t="s">
        <v>3150</v>
      </c>
      <c r="B667" s="1">
        <f>IFERROR(INDEX(Preturi!H$2:H$8000, MATCH(A667, Preturi!G$2:G$8000, 0)), "")*G667</f>
        <v>2.09</v>
      </c>
      <c r="C667" t="s">
        <v>688</v>
      </c>
      <c r="D667" t="s">
        <v>2306</v>
      </c>
      <c r="E667" t="s">
        <v>4754</v>
      </c>
      <c r="F667" t="s">
        <v>20422</v>
      </c>
      <c r="G667" s="146">
        <f t="shared" si="10"/>
        <v>1</v>
      </c>
    </row>
    <row r="668" spans="1:7">
      <c r="A668" t="s">
        <v>3151</v>
      </c>
      <c r="B668" s="1">
        <f>IFERROR(INDEX(Preturi!H$2:H$8000, MATCH(A668, Preturi!G$2:G$8000, 0)), "")*G668</f>
        <v>2.2799999999999998</v>
      </c>
      <c r="C668" t="s">
        <v>688</v>
      </c>
      <c r="D668" t="s">
        <v>2306</v>
      </c>
      <c r="E668" t="s">
        <v>4755</v>
      </c>
      <c r="F668" t="s">
        <v>20422</v>
      </c>
      <c r="G668" s="146">
        <f t="shared" si="10"/>
        <v>1</v>
      </c>
    </row>
    <row r="669" spans="1:7">
      <c r="A669" t="s">
        <v>3152</v>
      </c>
      <c r="B669" s="1">
        <f>IFERROR(INDEX(Preturi!H$2:H$8000, MATCH(A669, Preturi!G$2:G$8000, 0)), "")*G669</f>
        <v>2.8</v>
      </c>
      <c r="C669" t="s">
        <v>688</v>
      </c>
      <c r="D669" t="s">
        <v>2306</v>
      </c>
      <c r="E669" t="s">
        <v>4756</v>
      </c>
      <c r="F669" t="s">
        <v>20422</v>
      </c>
      <c r="G669" s="146">
        <f t="shared" si="10"/>
        <v>1</v>
      </c>
    </row>
    <row r="670" spans="1:7">
      <c r="A670" t="s">
        <v>3153</v>
      </c>
      <c r="B670" s="1">
        <f>IFERROR(INDEX(Preturi!H$2:H$8000, MATCH(A670, Preturi!G$2:G$8000, 0)), "")*G670</f>
        <v>3.29</v>
      </c>
      <c r="C670" t="s">
        <v>688</v>
      </c>
      <c r="D670" t="s">
        <v>2306</v>
      </c>
      <c r="E670" t="s">
        <v>4757</v>
      </c>
      <c r="F670" t="s">
        <v>20422</v>
      </c>
      <c r="G670" s="146">
        <f t="shared" si="10"/>
        <v>1</v>
      </c>
    </row>
    <row r="671" spans="1:7">
      <c r="A671" t="s">
        <v>12409</v>
      </c>
      <c r="B671" s="1">
        <f>IFERROR(INDEX(Preturi!H$2:H$8000, MATCH(A671, Preturi!G$2:G$8000, 0)), "")*G671</f>
        <v>12</v>
      </c>
      <c r="C671" t="s">
        <v>688</v>
      </c>
      <c r="D671" t="s">
        <v>2306</v>
      </c>
      <c r="E671" t="s">
        <v>12410</v>
      </c>
      <c r="F671" t="s">
        <v>20422</v>
      </c>
      <c r="G671" s="146">
        <f t="shared" si="10"/>
        <v>1</v>
      </c>
    </row>
    <row r="672" spans="1:7">
      <c r="A672" t="s">
        <v>12411</v>
      </c>
      <c r="B672" s="1">
        <f>IFERROR(INDEX(Preturi!H$2:H$8000, MATCH(A672, Preturi!G$2:G$8000, 0)), "")*G672</f>
        <v>18</v>
      </c>
      <c r="C672" t="s">
        <v>688</v>
      </c>
      <c r="D672" t="s">
        <v>2306</v>
      </c>
      <c r="E672" t="s">
        <v>12412</v>
      </c>
      <c r="F672" t="s">
        <v>20422</v>
      </c>
      <c r="G672" s="146">
        <f t="shared" si="10"/>
        <v>1</v>
      </c>
    </row>
    <row r="673" spans="1:7">
      <c r="A673" t="s">
        <v>3154</v>
      </c>
      <c r="B673" s="1">
        <f>IFERROR(INDEX(Preturi!H$2:H$8000, MATCH(A673, Preturi!G$2:G$8000, 0)), "")*G673</f>
        <v>3.91</v>
      </c>
      <c r="C673" t="s">
        <v>688</v>
      </c>
      <c r="D673" t="s">
        <v>2306</v>
      </c>
      <c r="E673" t="s">
        <v>11000</v>
      </c>
      <c r="F673" t="s">
        <v>20422</v>
      </c>
      <c r="G673" s="146">
        <f t="shared" si="10"/>
        <v>1</v>
      </c>
    </row>
    <row r="674" spans="1:7">
      <c r="A674" t="s">
        <v>7691</v>
      </c>
      <c r="B674" s="1">
        <f>IFERROR(INDEX(Preturi!H$2:H$8000, MATCH(A674, Preturi!G$2:G$8000, 0)), "")*G674</f>
        <v>3.19</v>
      </c>
      <c r="C674" t="s">
        <v>688</v>
      </c>
      <c r="D674" t="s">
        <v>2306</v>
      </c>
      <c r="E674" t="s">
        <v>7692</v>
      </c>
      <c r="F674" t="s">
        <v>20422</v>
      </c>
      <c r="G674" s="146">
        <f t="shared" si="10"/>
        <v>1</v>
      </c>
    </row>
    <row r="675" spans="1:7">
      <c r="A675" t="s">
        <v>3155</v>
      </c>
      <c r="B675" s="1">
        <f>IFERROR(INDEX(Preturi!H$2:H$8000, MATCH(A675, Preturi!G$2:G$8000, 0)), "")*G675</f>
        <v>4.75</v>
      </c>
      <c r="C675" t="s">
        <v>688</v>
      </c>
      <c r="D675" t="s">
        <v>2306</v>
      </c>
      <c r="E675" t="s">
        <v>4759</v>
      </c>
      <c r="F675" t="s">
        <v>20422</v>
      </c>
      <c r="G675" s="146">
        <f t="shared" si="10"/>
        <v>1</v>
      </c>
    </row>
    <row r="676" spans="1:7">
      <c r="A676" t="s">
        <v>7693</v>
      </c>
      <c r="B676" s="1">
        <f>IFERROR(INDEX(Preturi!H$2:H$8000, MATCH(A676, Preturi!G$2:G$8000, 0)), "")*G676</f>
        <v>3.32</v>
      </c>
      <c r="C676" t="s">
        <v>688</v>
      </c>
      <c r="D676" t="s">
        <v>2306</v>
      </c>
      <c r="E676" t="s">
        <v>7694</v>
      </c>
      <c r="F676" t="s">
        <v>20422</v>
      </c>
      <c r="G676" s="146">
        <f t="shared" si="10"/>
        <v>1</v>
      </c>
    </row>
    <row r="677" spans="1:7">
      <c r="A677" t="s">
        <v>3156</v>
      </c>
      <c r="B677" s="1">
        <f>IFERROR(INDEX(Preturi!H$2:H$8000, MATCH(A677, Preturi!G$2:G$8000, 0)), "")*G677</f>
        <v>6.79</v>
      </c>
      <c r="C677" t="s">
        <v>688</v>
      </c>
      <c r="D677" t="s">
        <v>2306</v>
      </c>
      <c r="E677" t="s">
        <v>4760</v>
      </c>
      <c r="F677" t="s">
        <v>20422</v>
      </c>
      <c r="G677" s="146">
        <f t="shared" si="10"/>
        <v>1</v>
      </c>
    </row>
    <row r="678" spans="1:7">
      <c r="A678" t="s">
        <v>3157</v>
      </c>
      <c r="B678" s="1">
        <f>IFERROR(INDEX(Preturi!H$2:H$8000, MATCH(A678, Preturi!G$2:G$8000, 0)), "")*G678</f>
        <v>3.96</v>
      </c>
      <c r="C678" t="s">
        <v>688</v>
      </c>
      <c r="D678" t="s">
        <v>2306</v>
      </c>
      <c r="E678" t="s">
        <v>4761</v>
      </c>
      <c r="F678" t="s">
        <v>20422</v>
      </c>
      <c r="G678" s="146">
        <f t="shared" si="10"/>
        <v>1</v>
      </c>
    </row>
    <row r="679" spans="1:7">
      <c r="A679" t="s">
        <v>3158</v>
      </c>
      <c r="B679" s="1">
        <f>IFERROR(INDEX(Preturi!H$2:H$8000, MATCH(A679, Preturi!G$2:G$8000, 0)), "")*G679</f>
        <v>2.3199999999999998</v>
      </c>
      <c r="C679" t="s">
        <v>688</v>
      </c>
      <c r="D679" t="s">
        <v>2306</v>
      </c>
      <c r="E679" t="s">
        <v>4762</v>
      </c>
      <c r="F679" t="s">
        <v>20422</v>
      </c>
      <c r="G679" s="146">
        <f t="shared" si="10"/>
        <v>1</v>
      </c>
    </row>
    <row r="680" spans="1:7">
      <c r="A680" t="s">
        <v>3159</v>
      </c>
      <c r="B680" s="1">
        <f>IFERROR(INDEX(Preturi!H$2:H$8000, MATCH(A680, Preturi!G$2:G$8000, 0)), "")*G680</f>
        <v>2.71</v>
      </c>
      <c r="C680" t="s">
        <v>688</v>
      </c>
      <c r="D680" t="s">
        <v>2306</v>
      </c>
      <c r="E680" t="s">
        <v>4763</v>
      </c>
      <c r="F680" t="s">
        <v>20422</v>
      </c>
      <c r="G680" s="146">
        <f t="shared" si="10"/>
        <v>1</v>
      </c>
    </row>
    <row r="681" spans="1:7">
      <c r="A681" t="s">
        <v>3160</v>
      </c>
      <c r="B681" s="1">
        <f>IFERROR(INDEX(Preturi!H$2:H$8000, MATCH(A681, Preturi!G$2:G$8000, 0)), "")*G681</f>
        <v>2.9</v>
      </c>
      <c r="C681" t="s">
        <v>688</v>
      </c>
      <c r="D681" t="s">
        <v>2306</v>
      </c>
      <c r="E681" t="s">
        <v>4764</v>
      </c>
      <c r="F681" t="s">
        <v>20422</v>
      </c>
      <c r="G681" s="146">
        <f t="shared" si="10"/>
        <v>1</v>
      </c>
    </row>
    <row r="682" spans="1:7">
      <c r="A682" t="s">
        <v>4026</v>
      </c>
      <c r="B682" s="1">
        <f>IFERROR(INDEX(Preturi!H$2:H$8000, MATCH(A682, Preturi!G$2:G$8000, 0)), "")*G682</f>
        <v>3.29</v>
      </c>
      <c r="C682" t="s">
        <v>688</v>
      </c>
      <c r="D682" t="s">
        <v>2306</v>
      </c>
      <c r="E682" t="s">
        <v>4765</v>
      </c>
      <c r="F682" t="s">
        <v>20422</v>
      </c>
      <c r="G682" s="146">
        <f t="shared" si="10"/>
        <v>1</v>
      </c>
    </row>
    <row r="683" spans="1:7">
      <c r="A683" t="s">
        <v>3161</v>
      </c>
      <c r="B683" s="1">
        <f>IFERROR(INDEX(Preturi!H$2:H$8000, MATCH(A683, Preturi!G$2:G$8000, 0)), "")*G683</f>
        <v>4.18</v>
      </c>
      <c r="C683" t="s">
        <v>688</v>
      </c>
      <c r="D683" t="s">
        <v>2306</v>
      </c>
      <c r="E683" t="s">
        <v>4766</v>
      </c>
      <c r="F683" t="s">
        <v>20422</v>
      </c>
      <c r="G683" s="146">
        <f t="shared" si="10"/>
        <v>1</v>
      </c>
    </row>
    <row r="684" spans="1:7">
      <c r="A684" t="s">
        <v>12413</v>
      </c>
      <c r="B684" s="1">
        <f>IFERROR(INDEX(Preturi!H$2:H$8000, MATCH(A684, Preturi!G$2:G$8000, 0)), "")*G684</f>
        <v>14</v>
      </c>
      <c r="C684" t="s">
        <v>688</v>
      </c>
      <c r="D684" t="s">
        <v>2306</v>
      </c>
      <c r="E684" t="s">
        <v>12355</v>
      </c>
      <c r="F684" t="s">
        <v>20422</v>
      </c>
      <c r="G684" s="146">
        <f t="shared" si="10"/>
        <v>1</v>
      </c>
    </row>
    <row r="685" spans="1:7">
      <c r="A685" t="s">
        <v>12415</v>
      </c>
      <c r="B685" s="1">
        <f>IFERROR(INDEX(Preturi!H$2:H$8000, MATCH(A685, Preturi!G$2:G$8000, 0)), "")*G685</f>
        <v>21</v>
      </c>
      <c r="C685" t="s">
        <v>688</v>
      </c>
      <c r="D685" t="s">
        <v>2306</v>
      </c>
      <c r="E685" t="s">
        <v>12417</v>
      </c>
      <c r="F685" t="s">
        <v>20422</v>
      </c>
      <c r="G685" s="146">
        <f t="shared" si="10"/>
        <v>1</v>
      </c>
    </row>
    <row r="686" spans="1:7">
      <c r="A686" t="s">
        <v>12418</v>
      </c>
      <c r="B686" s="1">
        <f>IFERROR(INDEX(Preturi!H$2:H$8000, MATCH(A686, Preturi!G$2:G$8000, 0)), "")*G686</f>
        <v>28</v>
      </c>
      <c r="C686" t="s">
        <v>688</v>
      </c>
      <c r="D686" t="s">
        <v>2306</v>
      </c>
      <c r="E686" t="s">
        <v>12419</v>
      </c>
      <c r="F686" t="s">
        <v>20422</v>
      </c>
      <c r="G686" s="146">
        <f t="shared" ref="G686:G749" si="11">1+Adaosuri4</f>
        <v>1</v>
      </c>
    </row>
    <row r="687" spans="1:7">
      <c r="A687" t="s">
        <v>12420</v>
      </c>
      <c r="B687" s="1">
        <f>IFERROR(INDEX(Preturi!H$2:H$8000, MATCH(A687, Preturi!G$2:G$8000, 0)), "")*G687</f>
        <v>35</v>
      </c>
      <c r="C687" t="s">
        <v>688</v>
      </c>
      <c r="D687" t="s">
        <v>2306</v>
      </c>
      <c r="E687" t="s">
        <v>12421</v>
      </c>
      <c r="F687" t="s">
        <v>20422</v>
      </c>
      <c r="G687" s="146">
        <f t="shared" si="11"/>
        <v>1</v>
      </c>
    </row>
    <row r="688" spans="1:7">
      <c r="A688" t="s">
        <v>3162</v>
      </c>
      <c r="B688" s="1">
        <f>IFERROR(INDEX(Preturi!H$2:H$8000, MATCH(A688, Preturi!G$2:G$8000, 0)), "")*G688</f>
        <v>2.5299999999999998</v>
      </c>
      <c r="C688" t="s">
        <v>688</v>
      </c>
      <c r="D688" t="s">
        <v>2306</v>
      </c>
      <c r="E688" t="s">
        <v>4767</v>
      </c>
      <c r="F688" t="s">
        <v>20422</v>
      </c>
      <c r="G688" s="146">
        <f t="shared" si="11"/>
        <v>1</v>
      </c>
    </row>
    <row r="689" spans="1:7">
      <c r="A689" t="s">
        <v>3163</v>
      </c>
      <c r="B689" s="1">
        <f>IFERROR(INDEX(Preturi!H$2:H$8000, MATCH(A689, Preturi!G$2:G$8000, 0)), "")*G689</f>
        <v>2.89</v>
      </c>
      <c r="C689" t="s">
        <v>688</v>
      </c>
      <c r="D689" t="s">
        <v>2306</v>
      </c>
      <c r="E689" t="s">
        <v>4768</v>
      </c>
      <c r="F689" t="s">
        <v>20422</v>
      </c>
      <c r="G689" s="146">
        <f t="shared" si="11"/>
        <v>1</v>
      </c>
    </row>
    <row r="690" spans="1:7">
      <c r="A690" t="s">
        <v>3164</v>
      </c>
      <c r="B690" s="1">
        <f>IFERROR(INDEX(Preturi!H$2:H$8000, MATCH(A690, Preturi!G$2:G$8000, 0)), "")*G690</f>
        <v>3.02</v>
      </c>
      <c r="C690" t="s">
        <v>688</v>
      </c>
      <c r="D690" t="s">
        <v>2306</v>
      </c>
      <c r="E690" t="s">
        <v>4769</v>
      </c>
      <c r="F690" t="s">
        <v>20422</v>
      </c>
      <c r="G690" s="146">
        <f t="shared" si="11"/>
        <v>1</v>
      </c>
    </row>
    <row r="691" spans="1:7">
      <c r="A691" t="s">
        <v>3165</v>
      </c>
      <c r="B691" s="1">
        <f>IFERROR(INDEX(Preturi!H$2:H$8000, MATCH(A691, Preturi!G$2:G$8000, 0)), "")*G691</f>
        <v>3.42</v>
      </c>
      <c r="C691" t="s">
        <v>688</v>
      </c>
      <c r="D691" t="s">
        <v>2306</v>
      </c>
      <c r="E691" t="s">
        <v>4770</v>
      </c>
      <c r="F691" t="s">
        <v>20422</v>
      </c>
      <c r="G691" s="146">
        <f t="shared" si="11"/>
        <v>1</v>
      </c>
    </row>
    <row r="692" spans="1:7">
      <c r="A692" t="s">
        <v>7695</v>
      </c>
      <c r="B692" s="1">
        <f>IFERROR(INDEX(Preturi!H$2:H$8000, MATCH(A692, Preturi!G$2:G$8000, 0)), "")*G692</f>
        <v>3.14</v>
      </c>
      <c r="C692" t="s">
        <v>688</v>
      </c>
      <c r="D692" t="s">
        <v>2306</v>
      </c>
      <c r="E692" t="s">
        <v>7696</v>
      </c>
      <c r="F692" t="s">
        <v>20422</v>
      </c>
      <c r="G692" s="146">
        <f t="shared" si="11"/>
        <v>1</v>
      </c>
    </row>
    <row r="693" spans="1:7">
      <c r="A693" t="s">
        <v>3166</v>
      </c>
      <c r="B693" s="1">
        <f>IFERROR(INDEX(Preturi!H$2:H$8000, MATCH(A693, Preturi!G$2:G$8000, 0)), "")*G693</f>
        <v>3.91</v>
      </c>
      <c r="C693" t="s">
        <v>688</v>
      </c>
      <c r="D693" t="s">
        <v>2306</v>
      </c>
      <c r="E693" t="s">
        <v>4758</v>
      </c>
      <c r="F693" t="s">
        <v>20422</v>
      </c>
      <c r="G693" s="146">
        <f t="shared" si="11"/>
        <v>1</v>
      </c>
    </row>
    <row r="694" spans="1:7">
      <c r="A694" t="s">
        <v>7417</v>
      </c>
      <c r="B694" s="1">
        <f>IFERROR(INDEX(Preturi!H$2:H$8000, MATCH(A694, Preturi!G$2:G$8000, 0)), "")*G694</f>
        <v>3.96</v>
      </c>
      <c r="C694" t="s">
        <v>688</v>
      </c>
      <c r="D694" t="s">
        <v>2306</v>
      </c>
      <c r="E694" t="s">
        <v>7418</v>
      </c>
      <c r="F694" t="s">
        <v>20422</v>
      </c>
      <c r="G694" s="146">
        <f t="shared" si="11"/>
        <v>1</v>
      </c>
    </row>
    <row r="695" spans="1:7">
      <c r="A695" t="s">
        <v>3167</v>
      </c>
      <c r="B695" s="1">
        <f>IFERROR(INDEX(Preturi!H$2:H$8000, MATCH(A695, Preturi!G$2:G$8000, 0)), "")*G695</f>
        <v>1.9</v>
      </c>
      <c r="C695" t="s">
        <v>688</v>
      </c>
      <c r="D695" t="s">
        <v>2306</v>
      </c>
      <c r="E695" t="s">
        <v>4771</v>
      </c>
      <c r="F695" t="s">
        <v>20422</v>
      </c>
      <c r="G695" s="146">
        <f t="shared" si="11"/>
        <v>1</v>
      </c>
    </row>
    <row r="696" spans="1:7">
      <c r="A696" t="s">
        <v>3169</v>
      </c>
      <c r="B696" s="1">
        <f>IFERROR(INDEX(Preturi!H$2:H$8000, MATCH(A696, Preturi!G$2:G$8000, 0)), "")*G696</f>
        <v>1.95</v>
      </c>
      <c r="C696" t="s">
        <v>688</v>
      </c>
      <c r="D696" t="s">
        <v>2306</v>
      </c>
      <c r="E696" t="s">
        <v>4772</v>
      </c>
      <c r="F696" t="s">
        <v>20422</v>
      </c>
      <c r="G696" s="146">
        <f t="shared" si="11"/>
        <v>1</v>
      </c>
    </row>
    <row r="697" spans="1:7">
      <c r="A697" t="s">
        <v>3170</v>
      </c>
      <c r="B697" s="1">
        <f>IFERROR(INDEX(Preturi!H$2:H$8000, MATCH(A697, Preturi!G$2:G$8000, 0)), "")*G697</f>
        <v>2.4300000000000002</v>
      </c>
      <c r="C697" t="s">
        <v>688</v>
      </c>
      <c r="D697" t="s">
        <v>2306</v>
      </c>
      <c r="E697" t="s">
        <v>4773</v>
      </c>
      <c r="F697" t="s">
        <v>20422</v>
      </c>
      <c r="G697" s="146">
        <f t="shared" si="11"/>
        <v>1</v>
      </c>
    </row>
    <row r="698" spans="1:7">
      <c r="A698" t="s">
        <v>3171</v>
      </c>
      <c r="B698" s="1">
        <f>IFERROR(INDEX(Preturi!H$2:H$8000, MATCH(A698, Preturi!G$2:G$8000, 0)), "")*G698</f>
        <v>2.66</v>
      </c>
      <c r="C698" t="s">
        <v>688</v>
      </c>
      <c r="D698" t="s">
        <v>2306</v>
      </c>
      <c r="E698" t="s">
        <v>4774</v>
      </c>
      <c r="F698" t="s">
        <v>20422</v>
      </c>
      <c r="G698" s="146">
        <f t="shared" si="11"/>
        <v>1</v>
      </c>
    </row>
    <row r="699" spans="1:7">
      <c r="A699" t="s">
        <v>3172</v>
      </c>
      <c r="B699" s="1">
        <f>IFERROR(INDEX(Preturi!H$2:H$8000, MATCH(A699, Preturi!G$2:G$8000, 0)), "")*G699</f>
        <v>3.27</v>
      </c>
      <c r="C699" t="s">
        <v>688</v>
      </c>
      <c r="D699" t="s">
        <v>2306</v>
      </c>
      <c r="E699" t="s">
        <v>4775</v>
      </c>
      <c r="F699" t="s">
        <v>20422</v>
      </c>
      <c r="G699" s="146">
        <f t="shared" si="11"/>
        <v>1</v>
      </c>
    </row>
    <row r="700" spans="1:7">
      <c r="A700" t="s">
        <v>3173</v>
      </c>
      <c r="B700" s="1">
        <f>IFERROR(INDEX(Preturi!H$2:H$8000, MATCH(A700, Preturi!G$2:G$8000, 0)), "")*G700</f>
        <v>3.84</v>
      </c>
      <c r="C700" t="s">
        <v>688</v>
      </c>
      <c r="D700" t="s">
        <v>2306</v>
      </c>
      <c r="E700" t="s">
        <v>4776</v>
      </c>
      <c r="F700" t="s">
        <v>20422</v>
      </c>
      <c r="G700" s="146">
        <f t="shared" si="11"/>
        <v>1</v>
      </c>
    </row>
    <row r="701" spans="1:7">
      <c r="A701" t="s">
        <v>12422</v>
      </c>
      <c r="B701" s="1">
        <f>IFERROR(INDEX(Preturi!H$2:H$8000, MATCH(A701, Preturi!G$2:G$8000, 0)), "")*G701</f>
        <v>14</v>
      </c>
      <c r="C701" t="s">
        <v>688</v>
      </c>
      <c r="D701" t="s">
        <v>2306</v>
      </c>
      <c r="E701" t="s">
        <v>12423</v>
      </c>
      <c r="F701" t="s">
        <v>20422</v>
      </c>
      <c r="G701" s="146">
        <f t="shared" si="11"/>
        <v>1</v>
      </c>
    </row>
    <row r="702" spans="1:7">
      <c r="A702" t="s">
        <v>12424</v>
      </c>
      <c r="B702" s="1">
        <f>IFERROR(INDEX(Preturi!H$2:H$8000, MATCH(A702, Preturi!G$2:G$8000, 0)), "")*G702</f>
        <v>21</v>
      </c>
      <c r="C702" t="s">
        <v>688</v>
      </c>
      <c r="D702" t="s">
        <v>2306</v>
      </c>
      <c r="E702" t="s">
        <v>12425</v>
      </c>
      <c r="F702" t="s">
        <v>20422</v>
      </c>
      <c r="G702" s="146">
        <f t="shared" si="11"/>
        <v>1</v>
      </c>
    </row>
    <row r="703" spans="1:7">
      <c r="A703" t="s">
        <v>3174</v>
      </c>
      <c r="B703" s="1">
        <f>IFERROR(INDEX(Preturi!H$2:H$8000, MATCH(A703, Preturi!G$2:G$8000, 0)), "")*G703</f>
        <v>4.47</v>
      </c>
      <c r="C703" t="s">
        <v>688</v>
      </c>
      <c r="D703" t="s">
        <v>2306</v>
      </c>
      <c r="E703" t="s">
        <v>11001</v>
      </c>
      <c r="F703" t="s">
        <v>20422</v>
      </c>
      <c r="G703" s="146">
        <f t="shared" si="11"/>
        <v>1</v>
      </c>
    </row>
    <row r="704" spans="1:7">
      <c r="A704" t="s">
        <v>7697</v>
      </c>
      <c r="B704" s="1">
        <f>IFERROR(INDEX(Preturi!H$2:H$8000, MATCH(A704, Preturi!G$2:G$8000, 0)), "")*G704</f>
        <v>3.65</v>
      </c>
      <c r="C704" t="s">
        <v>688</v>
      </c>
      <c r="D704" t="s">
        <v>2306</v>
      </c>
      <c r="E704" t="s">
        <v>7698</v>
      </c>
      <c r="F704" t="s">
        <v>20422</v>
      </c>
      <c r="G704" s="146">
        <f t="shared" si="11"/>
        <v>1</v>
      </c>
    </row>
    <row r="705" spans="1:7">
      <c r="A705" t="s">
        <v>3175</v>
      </c>
      <c r="B705" s="1">
        <f>IFERROR(INDEX(Preturi!H$2:H$8000, MATCH(A705, Preturi!G$2:G$8000, 0)), "")*G705</f>
        <v>5.43</v>
      </c>
      <c r="C705" t="s">
        <v>688</v>
      </c>
      <c r="D705" t="s">
        <v>2306</v>
      </c>
      <c r="E705" t="s">
        <v>4778</v>
      </c>
      <c r="F705" t="s">
        <v>20422</v>
      </c>
      <c r="G705" s="146">
        <f t="shared" si="11"/>
        <v>1</v>
      </c>
    </row>
    <row r="706" spans="1:7">
      <c r="A706" t="s">
        <v>7699</v>
      </c>
      <c r="B706" s="1">
        <f>IFERROR(INDEX(Preturi!H$2:H$8000, MATCH(A706, Preturi!G$2:G$8000, 0)), "")*G706</f>
        <v>3.8</v>
      </c>
      <c r="C706" t="s">
        <v>688</v>
      </c>
      <c r="D706" t="s">
        <v>2306</v>
      </c>
      <c r="E706" t="s">
        <v>7700</v>
      </c>
      <c r="F706" t="s">
        <v>20422</v>
      </c>
      <c r="G706" s="146">
        <f t="shared" si="11"/>
        <v>1</v>
      </c>
    </row>
    <row r="707" spans="1:7">
      <c r="A707" t="s">
        <v>3176</v>
      </c>
      <c r="B707" s="1">
        <f>IFERROR(INDEX(Preturi!H$2:H$8000, MATCH(A707, Preturi!G$2:G$8000, 0)), "")*G707</f>
        <v>7.75</v>
      </c>
      <c r="C707" t="s">
        <v>688</v>
      </c>
      <c r="D707" t="s">
        <v>2306</v>
      </c>
      <c r="E707" t="s">
        <v>4779</v>
      </c>
      <c r="F707" t="s">
        <v>20422</v>
      </c>
      <c r="G707" s="146">
        <f t="shared" si="11"/>
        <v>1</v>
      </c>
    </row>
    <row r="708" spans="1:7">
      <c r="A708" t="s">
        <v>3177</v>
      </c>
      <c r="B708" s="1">
        <f>IFERROR(INDEX(Preturi!H$2:H$8000, MATCH(A708, Preturi!G$2:G$8000, 0)), "")*G708</f>
        <v>4.53</v>
      </c>
      <c r="C708" t="s">
        <v>688</v>
      </c>
      <c r="D708" t="s">
        <v>2306</v>
      </c>
      <c r="E708" t="s">
        <v>4780</v>
      </c>
      <c r="F708" t="s">
        <v>20422</v>
      </c>
      <c r="G708" s="146">
        <f t="shared" si="11"/>
        <v>1</v>
      </c>
    </row>
    <row r="709" spans="1:7">
      <c r="A709" t="s">
        <v>3178</v>
      </c>
      <c r="B709" s="1">
        <f>IFERROR(INDEX(Preturi!H$2:H$8000, MATCH(A709, Preturi!G$2:G$8000, 0)), "")*G709</f>
        <v>2.65</v>
      </c>
      <c r="C709" t="s">
        <v>688</v>
      </c>
      <c r="D709" t="s">
        <v>2306</v>
      </c>
      <c r="E709" t="s">
        <v>4781</v>
      </c>
      <c r="F709" t="s">
        <v>20422</v>
      </c>
      <c r="G709" s="146">
        <f t="shared" si="11"/>
        <v>1</v>
      </c>
    </row>
    <row r="710" spans="1:7">
      <c r="A710" t="s">
        <v>3179</v>
      </c>
      <c r="B710" s="1">
        <f>IFERROR(INDEX(Preturi!H$2:H$8000, MATCH(A710, Preturi!G$2:G$8000, 0)), "")*G710</f>
        <v>3.09</v>
      </c>
      <c r="C710" t="s">
        <v>688</v>
      </c>
      <c r="D710" t="s">
        <v>2306</v>
      </c>
      <c r="E710" t="s">
        <v>4782</v>
      </c>
      <c r="F710" t="s">
        <v>20422</v>
      </c>
      <c r="G710" s="146">
        <f t="shared" si="11"/>
        <v>1</v>
      </c>
    </row>
    <row r="711" spans="1:7">
      <c r="A711" t="s">
        <v>3180</v>
      </c>
      <c r="B711" s="1">
        <f>IFERROR(INDEX(Preturi!H$2:H$8000, MATCH(A711, Preturi!G$2:G$8000, 0)), "")*G711</f>
        <v>3.32</v>
      </c>
      <c r="C711" t="s">
        <v>688</v>
      </c>
      <c r="D711" t="s">
        <v>2306</v>
      </c>
      <c r="E711" t="s">
        <v>4783</v>
      </c>
      <c r="F711" t="s">
        <v>20422</v>
      </c>
      <c r="G711" s="146">
        <f t="shared" si="11"/>
        <v>1</v>
      </c>
    </row>
    <row r="712" spans="1:7">
      <c r="A712" t="s">
        <v>4027</v>
      </c>
      <c r="B712" s="1">
        <f>IFERROR(INDEX(Preturi!H$2:H$8000, MATCH(A712, Preturi!G$2:G$8000, 0)), "")*G712</f>
        <v>3.76</v>
      </c>
      <c r="C712" t="s">
        <v>688</v>
      </c>
      <c r="D712" t="s">
        <v>2306</v>
      </c>
      <c r="E712" t="s">
        <v>4784</v>
      </c>
      <c r="F712" t="s">
        <v>20422</v>
      </c>
      <c r="G712" s="146">
        <f t="shared" si="11"/>
        <v>1</v>
      </c>
    </row>
    <row r="713" spans="1:7">
      <c r="A713" t="s">
        <v>3181</v>
      </c>
      <c r="B713" s="1">
        <f>IFERROR(INDEX(Preturi!H$2:H$8000, MATCH(A713, Preturi!G$2:G$8000, 0)), "")*G713</f>
        <v>4.7699999999999996</v>
      </c>
      <c r="C713" t="s">
        <v>688</v>
      </c>
      <c r="D713" t="s">
        <v>2306</v>
      </c>
      <c r="E713" t="s">
        <v>4785</v>
      </c>
      <c r="F713" t="s">
        <v>20422</v>
      </c>
      <c r="G713" s="146">
        <f t="shared" si="11"/>
        <v>1</v>
      </c>
    </row>
    <row r="714" spans="1:7">
      <c r="A714" t="s">
        <v>12426</v>
      </c>
      <c r="B714" s="1">
        <f>IFERROR(INDEX(Preturi!H$2:H$8000, MATCH(A714, Preturi!G$2:G$8000, 0)), "")*G714</f>
        <v>16</v>
      </c>
      <c r="C714" t="s">
        <v>688</v>
      </c>
      <c r="D714" t="s">
        <v>2306</v>
      </c>
      <c r="E714" t="s">
        <v>12355</v>
      </c>
      <c r="F714" t="s">
        <v>20422</v>
      </c>
      <c r="G714" s="146">
        <f t="shared" si="11"/>
        <v>1</v>
      </c>
    </row>
    <row r="715" spans="1:7">
      <c r="A715" t="s">
        <v>12427</v>
      </c>
      <c r="B715" s="1">
        <f>IFERROR(INDEX(Preturi!H$2:H$8000, MATCH(A715, Preturi!G$2:G$8000, 0)), "")*G715</f>
        <v>24</v>
      </c>
      <c r="C715" t="s">
        <v>688</v>
      </c>
      <c r="D715" t="s">
        <v>2306</v>
      </c>
      <c r="E715" t="s">
        <v>12428</v>
      </c>
      <c r="F715" t="s">
        <v>20422</v>
      </c>
      <c r="G715" s="146">
        <f t="shared" si="11"/>
        <v>1</v>
      </c>
    </row>
    <row r="716" spans="1:7">
      <c r="A716" t="s">
        <v>12429</v>
      </c>
      <c r="B716" s="1">
        <f>IFERROR(INDEX(Preturi!H$2:H$8000, MATCH(A716, Preturi!G$2:G$8000, 0)), "")*G716</f>
        <v>32</v>
      </c>
      <c r="C716" t="s">
        <v>688</v>
      </c>
      <c r="D716" t="s">
        <v>2306</v>
      </c>
      <c r="E716" t="s">
        <v>12430</v>
      </c>
      <c r="F716" t="s">
        <v>20422</v>
      </c>
      <c r="G716" s="146">
        <f t="shared" si="11"/>
        <v>1</v>
      </c>
    </row>
    <row r="717" spans="1:7">
      <c r="A717" t="s">
        <v>12431</v>
      </c>
      <c r="B717" s="1">
        <f>IFERROR(INDEX(Preturi!H$2:H$8000, MATCH(A717, Preturi!G$2:G$8000, 0)), "")*G717</f>
        <v>40</v>
      </c>
      <c r="C717" t="s">
        <v>688</v>
      </c>
      <c r="D717" t="s">
        <v>2306</v>
      </c>
      <c r="E717" t="s">
        <v>12433</v>
      </c>
      <c r="F717" t="s">
        <v>20422</v>
      </c>
      <c r="G717" s="146">
        <f t="shared" si="11"/>
        <v>1</v>
      </c>
    </row>
    <row r="718" spans="1:7">
      <c r="A718" t="s">
        <v>3182</v>
      </c>
      <c r="B718" s="1">
        <f>IFERROR(INDEX(Preturi!H$2:H$8000, MATCH(A718, Preturi!G$2:G$8000, 0)), "")*G718</f>
        <v>2.89</v>
      </c>
      <c r="C718" t="s">
        <v>688</v>
      </c>
      <c r="D718" t="s">
        <v>2306</v>
      </c>
      <c r="E718" t="s">
        <v>4786</v>
      </c>
      <c r="F718" t="s">
        <v>20422</v>
      </c>
      <c r="G718" s="146">
        <f t="shared" si="11"/>
        <v>1</v>
      </c>
    </row>
    <row r="719" spans="1:7">
      <c r="A719" t="s">
        <v>3183</v>
      </c>
      <c r="B719" s="1">
        <f>IFERROR(INDEX(Preturi!H$2:H$8000, MATCH(A719, Preturi!G$2:G$8000, 0)), "")*G719</f>
        <v>3.3</v>
      </c>
      <c r="C719" t="s">
        <v>688</v>
      </c>
      <c r="D719" t="s">
        <v>2306</v>
      </c>
      <c r="E719" t="s">
        <v>4787</v>
      </c>
      <c r="F719" t="s">
        <v>20422</v>
      </c>
      <c r="G719" s="146">
        <f t="shared" si="11"/>
        <v>1</v>
      </c>
    </row>
    <row r="720" spans="1:7">
      <c r="A720" t="s">
        <v>3184</v>
      </c>
      <c r="B720" s="1">
        <f>IFERROR(INDEX(Preturi!H$2:H$8000, MATCH(A720, Preturi!G$2:G$8000, 0)), "")*G720</f>
        <v>3.45</v>
      </c>
      <c r="C720" t="s">
        <v>688</v>
      </c>
      <c r="D720" t="s">
        <v>2306</v>
      </c>
      <c r="E720" t="s">
        <v>4788</v>
      </c>
      <c r="F720" t="s">
        <v>20422</v>
      </c>
      <c r="G720" s="146">
        <f t="shared" si="11"/>
        <v>1</v>
      </c>
    </row>
    <row r="721" spans="1:7">
      <c r="A721" t="s">
        <v>3185</v>
      </c>
      <c r="B721" s="1">
        <f>IFERROR(INDEX(Preturi!H$2:H$8000, MATCH(A721, Preturi!G$2:G$8000, 0)), "")*G721</f>
        <v>3.91</v>
      </c>
      <c r="C721" t="s">
        <v>688</v>
      </c>
      <c r="D721" t="s">
        <v>2306</v>
      </c>
      <c r="E721" t="s">
        <v>4789</v>
      </c>
      <c r="F721" t="s">
        <v>20422</v>
      </c>
      <c r="G721" s="146">
        <f t="shared" si="11"/>
        <v>1</v>
      </c>
    </row>
    <row r="722" spans="1:7">
      <c r="A722" t="s">
        <v>7701</v>
      </c>
      <c r="B722" s="1">
        <f>IFERROR(INDEX(Preturi!H$2:H$8000, MATCH(A722, Preturi!G$2:G$8000, 0)), "")*G722</f>
        <v>3.59</v>
      </c>
      <c r="C722" t="s">
        <v>688</v>
      </c>
      <c r="D722" t="s">
        <v>2306</v>
      </c>
      <c r="E722" t="s">
        <v>7702</v>
      </c>
      <c r="F722" t="s">
        <v>20422</v>
      </c>
      <c r="G722" s="146">
        <f t="shared" si="11"/>
        <v>1</v>
      </c>
    </row>
    <row r="723" spans="1:7">
      <c r="A723" t="s">
        <v>3186</v>
      </c>
      <c r="B723" s="1">
        <f>IFERROR(INDEX(Preturi!H$2:H$8000, MATCH(A723, Preturi!G$2:G$8000, 0)), "")*G723</f>
        <v>4.47</v>
      </c>
      <c r="C723" t="s">
        <v>688</v>
      </c>
      <c r="D723" t="s">
        <v>2306</v>
      </c>
      <c r="E723" t="s">
        <v>4777</v>
      </c>
      <c r="F723" t="s">
        <v>20422</v>
      </c>
      <c r="G723" s="146">
        <f t="shared" si="11"/>
        <v>1</v>
      </c>
    </row>
    <row r="724" spans="1:7">
      <c r="A724" t="s">
        <v>7419</v>
      </c>
      <c r="B724" s="1">
        <f>IFERROR(INDEX(Preturi!H$2:H$8000, MATCH(A724, Preturi!G$2:G$8000, 0)), "")*G724</f>
        <v>4.53</v>
      </c>
      <c r="C724" t="s">
        <v>688</v>
      </c>
      <c r="D724" t="s">
        <v>2306</v>
      </c>
      <c r="E724" t="s">
        <v>7420</v>
      </c>
      <c r="F724" t="s">
        <v>20422</v>
      </c>
      <c r="G724" s="146">
        <f t="shared" si="11"/>
        <v>1</v>
      </c>
    </row>
    <row r="725" spans="1:7">
      <c r="A725" t="s">
        <v>3187</v>
      </c>
      <c r="B725" s="1">
        <f>IFERROR(INDEX(Preturi!H$2:H$8000, MATCH(A725, Preturi!G$2:G$8000, 0)), "")*G725</f>
        <v>2.1800000000000002</v>
      </c>
      <c r="C725" t="s">
        <v>688</v>
      </c>
      <c r="D725" t="s">
        <v>2306</v>
      </c>
      <c r="E725" t="s">
        <v>4790</v>
      </c>
      <c r="F725" t="s">
        <v>20422</v>
      </c>
      <c r="G725" s="146">
        <f t="shared" si="11"/>
        <v>1</v>
      </c>
    </row>
    <row r="726" spans="1:7">
      <c r="A726" t="s">
        <v>3188</v>
      </c>
      <c r="B726" s="1">
        <f>IFERROR(INDEX(Preturi!H$2:H$8000, MATCH(A726, Preturi!G$2:G$8000, 0)), "")*G726</f>
        <v>2.2200000000000002</v>
      </c>
      <c r="C726" t="s">
        <v>688</v>
      </c>
      <c r="D726" t="s">
        <v>2306</v>
      </c>
      <c r="E726" t="s">
        <v>4791</v>
      </c>
      <c r="F726" t="s">
        <v>20422</v>
      </c>
      <c r="G726" s="146">
        <f t="shared" si="11"/>
        <v>1</v>
      </c>
    </row>
    <row r="727" spans="1:7">
      <c r="A727" t="s">
        <v>3189</v>
      </c>
      <c r="B727" s="1">
        <f>IFERROR(INDEX(Preturi!H$2:H$8000, MATCH(A727, Preturi!G$2:G$8000, 0)), "")*G727</f>
        <v>2.78</v>
      </c>
      <c r="C727" t="s">
        <v>688</v>
      </c>
      <c r="D727" t="s">
        <v>2306</v>
      </c>
      <c r="E727" t="s">
        <v>4792</v>
      </c>
      <c r="F727" t="s">
        <v>20422</v>
      </c>
      <c r="G727" s="146">
        <f t="shared" si="11"/>
        <v>1</v>
      </c>
    </row>
    <row r="728" spans="1:7">
      <c r="A728" t="s">
        <v>3190</v>
      </c>
      <c r="B728" s="1">
        <f>IFERROR(INDEX(Preturi!H$2:H$8000, MATCH(A728, Preturi!G$2:G$8000, 0)), "")*G728</f>
        <v>3.03</v>
      </c>
      <c r="C728" t="s">
        <v>688</v>
      </c>
      <c r="D728" t="s">
        <v>2306</v>
      </c>
      <c r="E728" t="s">
        <v>4793</v>
      </c>
      <c r="F728" t="s">
        <v>20422</v>
      </c>
      <c r="G728" s="146">
        <f t="shared" si="11"/>
        <v>1</v>
      </c>
    </row>
    <row r="729" spans="1:7">
      <c r="A729" t="s">
        <v>3191</v>
      </c>
      <c r="B729" s="1">
        <f>IFERROR(INDEX(Preturi!H$2:H$8000, MATCH(A729, Preturi!G$2:G$8000, 0)), "")*G729</f>
        <v>3.74</v>
      </c>
      <c r="C729" t="s">
        <v>688</v>
      </c>
      <c r="D729" t="s">
        <v>2306</v>
      </c>
      <c r="E729" t="s">
        <v>4794</v>
      </c>
      <c r="F729" t="s">
        <v>20422</v>
      </c>
      <c r="G729" s="146">
        <f t="shared" si="11"/>
        <v>1</v>
      </c>
    </row>
    <row r="730" spans="1:7">
      <c r="A730" t="s">
        <v>3192</v>
      </c>
      <c r="B730" s="1">
        <f>IFERROR(INDEX(Preturi!H$2:H$8000, MATCH(A730, Preturi!G$2:G$8000, 0)), "")*G730</f>
        <v>4.38</v>
      </c>
      <c r="C730" t="s">
        <v>688</v>
      </c>
      <c r="D730" t="s">
        <v>2306</v>
      </c>
      <c r="E730" t="s">
        <v>4795</v>
      </c>
      <c r="F730" t="s">
        <v>20422</v>
      </c>
      <c r="G730" s="146">
        <f t="shared" si="11"/>
        <v>1</v>
      </c>
    </row>
    <row r="731" spans="1:7">
      <c r="A731" t="s">
        <v>12434</v>
      </c>
      <c r="B731" s="1">
        <f>IFERROR(INDEX(Preturi!H$2:H$8000, MATCH(A731, Preturi!G$2:G$8000, 0)), "")*G731</f>
        <v>16</v>
      </c>
      <c r="C731" t="s">
        <v>688</v>
      </c>
      <c r="D731" t="s">
        <v>2306</v>
      </c>
      <c r="E731" t="s">
        <v>12435</v>
      </c>
      <c r="F731" t="s">
        <v>20422</v>
      </c>
      <c r="G731" s="146">
        <f t="shared" si="11"/>
        <v>1</v>
      </c>
    </row>
    <row r="732" spans="1:7">
      <c r="A732" t="s">
        <v>12436</v>
      </c>
      <c r="B732" s="1">
        <f>IFERROR(INDEX(Preturi!H$2:H$8000, MATCH(A732, Preturi!G$2:G$8000, 0)), "")*G732</f>
        <v>24</v>
      </c>
      <c r="C732" t="s">
        <v>688</v>
      </c>
      <c r="D732" t="s">
        <v>2306</v>
      </c>
      <c r="E732" t="s">
        <v>12437</v>
      </c>
      <c r="F732" t="s">
        <v>20422</v>
      </c>
      <c r="G732" s="146">
        <f t="shared" si="11"/>
        <v>1</v>
      </c>
    </row>
    <row r="733" spans="1:7">
      <c r="A733" t="s">
        <v>3193</v>
      </c>
      <c r="B733" s="1">
        <f>IFERROR(INDEX(Preturi!H$2:H$8000, MATCH(A733, Preturi!G$2:G$8000, 0)), "")*G733</f>
        <v>5.0199999999999996</v>
      </c>
      <c r="C733" t="s">
        <v>688</v>
      </c>
      <c r="D733" t="s">
        <v>2306</v>
      </c>
      <c r="E733" t="s">
        <v>11002</v>
      </c>
      <c r="F733" t="s">
        <v>20422</v>
      </c>
      <c r="G733" s="146">
        <f t="shared" si="11"/>
        <v>1</v>
      </c>
    </row>
    <row r="734" spans="1:7">
      <c r="A734" t="s">
        <v>7703</v>
      </c>
      <c r="B734" s="1">
        <f>IFERROR(INDEX(Preturi!H$2:H$8000, MATCH(A734, Preturi!G$2:G$8000, 0)), "")*G734</f>
        <v>4.0999999999999996</v>
      </c>
      <c r="C734" t="s">
        <v>688</v>
      </c>
      <c r="D734" t="s">
        <v>2306</v>
      </c>
      <c r="E734" t="s">
        <v>7704</v>
      </c>
      <c r="F734" t="s">
        <v>20422</v>
      </c>
      <c r="G734" s="146">
        <f t="shared" si="11"/>
        <v>1</v>
      </c>
    </row>
    <row r="735" spans="1:7">
      <c r="A735" t="s">
        <v>3194</v>
      </c>
      <c r="B735" s="1">
        <f>IFERROR(INDEX(Preturi!H$2:H$8000, MATCH(A735, Preturi!G$2:G$8000, 0)), "")*G735</f>
        <v>6.11</v>
      </c>
      <c r="C735" t="s">
        <v>688</v>
      </c>
      <c r="D735" t="s">
        <v>2306</v>
      </c>
      <c r="E735" t="s">
        <v>4797</v>
      </c>
      <c r="F735" t="s">
        <v>20422</v>
      </c>
      <c r="G735" s="146">
        <f t="shared" si="11"/>
        <v>1</v>
      </c>
    </row>
    <row r="736" spans="1:7">
      <c r="A736" t="s">
        <v>7705</v>
      </c>
      <c r="B736" s="1">
        <f>IFERROR(INDEX(Preturi!H$2:H$8000, MATCH(A736, Preturi!G$2:G$8000, 0)), "")*G736</f>
        <v>4.2699999999999996</v>
      </c>
      <c r="C736" t="s">
        <v>688</v>
      </c>
      <c r="D736" t="s">
        <v>2306</v>
      </c>
      <c r="E736" t="s">
        <v>7706</v>
      </c>
      <c r="F736" t="s">
        <v>20422</v>
      </c>
      <c r="G736" s="146">
        <f t="shared" si="11"/>
        <v>1</v>
      </c>
    </row>
    <row r="737" spans="1:7">
      <c r="A737" t="s">
        <v>3195</v>
      </c>
      <c r="B737" s="1">
        <f>IFERROR(INDEX(Preturi!H$2:H$8000, MATCH(A737, Preturi!G$2:G$8000, 0)), "")*G737</f>
        <v>8.7200000000000006</v>
      </c>
      <c r="C737" t="s">
        <v>688</v>
      </c>
      <c r="D737" t="s">
        <v>2306</v>
      </c>
      <c r="E737" t="s">
        <v>4798</v>
      </c>
      <c r="F737" t="s">
        <v>20422</v>
      </c>
      <c r="G737" s="146">
        <f t="shared" si="11"/>
        <v>1</v>
      </c>
    </row>
    <row r="738" spans="1:7">
      <c r="A738" t="s">
        <v>3196</v>
      </c>
      <c r="B738" s="1">
        <f>IFERROR(INDEX(Preturi!H$2:H$8000, MATCH(A738, Preturi!G$2:G$8000, 0)), "")*G738</f>
        <v>5.09</v>
      </c>
      <c r="C738" t="s">
        <v>688</v>
      </c>
      <c r="D738" t="s">
        <v>2306</v>
      </c>
      <c r="E738" t="s">
        <v>4799</v>
      </c>
      <c r="F738" t="s">
        <v>20422</v>
      </c>
      <c r="G738" s="146">
        <f t="shared" si="11"/>
        <v>1</v>
      </c>
    </row>
    <row r="739" spans="1:7">
      <c r="A739" t="s">
        <v>3197</v>
      </c>
      <c r="B739" s="1">
        <f>IFERROR(INDEX(Preturi!H$2:H$8000, MATCH(A739, Preturi!G$2:G$8000, 0)), "")*G739</f>
        <v>2.98</v>
      </c>
      <c r="C739" t="s">
        <v>688</v>
      </c>
      <c r="D739" t="s">
        <v>2306</v>
      </c>
      <c r="E739" t="s">
        <v>4800</v>
      </c>
      <c r="F739" t="s">
        <v>20422</v>
      </c>
      <c r="G739" s="146">
        <f t="shared" si="11"/>
        <v>1</v>
      </c>
    </row>
    <row r="740" spans="1:7">
      <c r="A740" t="s">
        <v>3198</v>
      </c>
      <c r="B740" s="1">
        <f>IFERROR(INDEX(Preturi!H$2:H$8000, MATCH(A740, Preturi!G$2:G$8000, 0)), "")*G740</f>
        <v>3.48</v>
      </c>
      <c r="C740" t="s">
        <v>688</v>
      </c>
      <c r="D740" t="s">
        <v>2306</v>
      </c>
      <c r="E740" t="s">
        <v>4801</v>
      </c>
      <c r="F740" t="s">
        <v>20422</v>
      </c>
      <c r="G740" s="146">
        <f t="shared" si="11"/>
        <v>1</v>
      </c>
    </row>
    <row r="741" spans="1:7">
      <c r="A741" t="s">
        <v>3199</v>
      </c>
      <c r="B741" s="1">
        <f>IFERROR(INDEX(Preturi!H$2:H$8000, MATCH(A741, Preturi!G$2:G$8000, 0)), "")*G741</f>
        <v>3.73</v>
      </c>
      <c r="C741" t="s">
        <v>688</v>
      </c>
      <c r="D741" t="s">
        <v>2306</v>
      </c>
      <c r="E741" t="s">
        <v>4802</v>
      </c>
      <c r="F741" t="s">
        <v>20422</v>
      </c>
      <c r="G741" s="146">
        <f t="shared" si="11"/>
        <v>1</v>
      </c>
    </row>
    <row r="742" spans="1:7">
      <c r="A742" t="s">
        <v>4028</v>
      </c>
      <c r="B742" s="1">
        <f>IFERROR(INDEX(Preturi!H$2:H$8000, MATCH(A742, Preturi!G$2:G$8000, 0)), "")*G742</f>
        <v>4.2300000000000004</v>
      </c>
      <c r="C742" t="s">
        <v>688</v>
      </c>
      <c r="D742" t="s">
        <v>2306</v>
      </c>
      <c r="E742" t="s">
        <v>4803</v>
      </c>
      <c r="F742" t="s">
        <v>20422</v>
      </c>
      <c r="G742" s="146">
        <f t="shared" si="11"/>
        <v>1</v>
      </c>
    </row>
    <row r="743" spans="1:7">
      <c r="A743" t="s">
        <v>3200</v>
      </c>
      <c r="B743" s="1">
        <f>IFERROR(INDEX(Preturi!H$2:H$8000, MATCH(A743, Preturi!G$2:G$8000, 0)), "")*G743</f>
        <v>5.37</v>
      </c>
      <c r="C743" t="s">
        <v>688</v>
      </c>
      <c r="D743" t="s">
        <v>2306</v>
      </c>
      <c r="E743" t="s">
        <v>4804</v>
      </c>
      <c r="F743" t="s">
        <v>20422</v>
      </c>
      <c r="G743" s="146">
        <f t="shared" si="11"/>
        <v>1</v>
      </c>
    </row>
    <row r="744" spans="1:7">
      <c r="A744" t="s">
        <v>12438</v>
      </c>
      <c r="B744" s="1">
        <f>IFERROR(INDEX(Preturi!H$2:H$8000, MATCH(A744, Preturi!G$2:G$8000, 0)), "")*G744</f>
        <v>18</v>
      </c>
      <c r="C744" t="s">
        <v>688</v>
      </c>
      <c r="D744" t="s">
        <v>2306</v>
      </c>
      <c r="E744" t="s">
        <v>12355</v>
      </c>
      <c r="F744" t="s">
        <v>20422</v>
      </c>
      <c r="G744" s="146">
        <f t="shared" si="11"/>
        <v>1</v>
      </c>
    </row>
    <row r="745" spans="1:7">
      <c r="A745" t="s">
        <v>12439</v>
      </c>
      <c r="B745" s="1">
        <f>IFERROR(INDEX(Preturi!H$2:H$8000, MATCH(A745, Preturi!G$2:G$8000, 0)), "")*G745</f>
        <v>27</v>
      </c>
      <c r="C745" t="s">
        <v>688</v>
      </c>
      <c r="D745" t="s">
        <v>2306</v>
      </c>
      <c r="E745" t="s">
        <v>12440</v>
      </c>
      <c r="F745" t="s">
        <v>20422</v>
      </c>
      <c r="G745" s="146">
        <f t="shared" si="11"/>
        <v>1</v>
      </c>
    </row>
    <row r="746" spans="1:7">
      <c r="A746" t="s">
        <v>12441</v>
      </c>
      <c r="B746" s="1">
        <f>IFERROR(INDEX(Preturi!H$2:H$8000, MATCH(A746, Preturi!G$2:G$8000, 0)), "")*G746</f>
        <v>36</v>
      </c>
      <c r="C746" t="s">
        <v>688</v>
      </c>
      <c r="D746" t="s">
        <v>2306</v>
      </c>
      <c r="E746" t="s">
        <v>12443</v>
      </c>
      <c r="F746" t="s">
        <v>20422</v>
      </c>
      <c r="G746" s="146">
        <f t="shared" si="11"/>
        <v>1</v>
      </c>
    </row>
    <row r="747" spans="1:7">
      <c r="A747" t="s">
        <v>12444</v>
      </c>
      <c r="B747" s="1">
        <f>IFERROR(INDEX(Preturi!H$2:H$8000, MATCH(A747, Preturi!G$2:G$8000, 0)), "")*G747</f>
        <v>45</v>
      </c>
      <c r="C747" t="s">
        <v>688</v>
      </c>
      <c r="D747" t="s">
        <v>2306</v>
      </c>
      <c r="E747" t="s">
        <v>12445</v>
      </c>
      <c r="F747" t="s">
        <v>20422</v>
      </c>
      <c r="G747" s="146">
        <f t="shared" si="11"/>
        <v>1</v>
      </c>
    </row>
    <row r="748" spans="1:7">
      <c r="A748" t="s">
        <v>3201</v>
      </c>
      <c r="B748" s="1">
        <f>IFERROR(INDEX(Preturi!H$2:H$8000, MATCH(A748, Preturi!G$2:G$8000, 0)), "")*G748</f>
        <v>3.26</v>
      </c>
      <c r="C748" t="s">
        <v>688</v>
      </c>
      <c r="D748" t="s">
        <v>2306</v>
      </c>
      <c r="E748" t="s">
        <v>4805</v>
      </c>
      <c r="F748" t="s">
        <v>20422</v>
      </c>
      <c r="G748" s="146">
        <f t="shared" si="11"/>
        <v>1</v>
      </c>
    </row>
    <row r="749" spans="1:7">
      <c r="A749" t="s">
        <v>3202</v>
      </c>
      <c r="B749" s="1">
        <f>IFERROR(INDEX(Preturi!H$2:H$8000, MATCH(A749, Preturi!G$2:G$8000, 0)), "")*G749</f>
        <v>3.72</v>
      </c>
      <c r="C749" t="s">
        <v>688</v>
      </c>
      <c r="D749" t="s">
        <v>2306</v>
      </c>
      <c r="E749" t="s">
        <v>4806</v>
      </c>
      <c r="F749" t="s">
        <v>20422</v>
      </c>
      <c r="G749" s="146">
        <f t="shared" si="11"/>
        <v>1</v>
      </c>
    </row>
    <row r="750" spans="1:7">
      <c r="A750" t="s">
        <v>3203</v>
      </c>
      <c r="B750" s="1">
        <f>IFERROR(INDEX(Preturi!H$2:H$8000, MATCH(A750, Preturi!G$2:G$8000, 0)), "")*G750</f>
        <v>3.88</v>
      </c>
      <c r="C750" t="s">
        <v>688</v>
      </c>
      <c r="D750" t="s">
        <v>2306</v>
      </c>
      <c r="E750" t="s">
        <v>4807</v>
      </c>
      <c r="F750" t="s">
        <v>20422</v>
      </c>
      <c r="G750" s="146">
        <f t="shared" ref="G750:G813" si="12">1+Adaosuri4</f>
        <v>1</v>
      </c>
    </row>
    <row r="751" spans="1:7">
      <c r="A751" t="s">
        <v>3204</v>
      </c>
      <c r="B751" s="1">
        <f>IFERROR(INDEX(Preturi!H$2:H$8000, MATCH(A751, Preturi!G$2:G$8000, 0)), "")*G751</f>
        <v>4.4000000000000004</v>
      </c>
      <c r="C751" t="s">
        <v>688</v>
      </c>
      <c r="D751" t="s">
        <v>2306</v>
      </c>
      <c r="E751" t="s">
        <v>4808</v>
      </c>
      <c r="F751" t="s">
        <v>20422</v>
      </c>
      <c r="G751" s="146">
        <f t="shared" si="12"/>
        <v>1</v>
      </c>
    </row>
    <row r="752" spans="1:7">
      <c r="A752" t="s">
        <v>7707</v>
      </c>
      <c r="B752" s="1">
        <f>IFERROR(INDEX(Preturi!H$2:H$8000, MATCH(A752, Preturi!G$2:G$8000, 0)), "")*G752</f>
        <v>4.04</v>
      </c>
      <c r="C752" t="s">
        <v>688</v>
      </c>
      <c r="D752" t="s">
        <v>2306</v>
      </c>
      <c r="E752" t="s">
        <v>7708</v>
      </c>
      <c r="F752" t="s">
        <v>20422</v>
      </c>
      <c r="G752" s="146">
        <f t="shared" si="12"/>
        <v>1</v>
      </c>
    </row>
    <row r="753" spans="1:7">
      <c r="A753" t="s">
        <v>3205</v>
      </c>
      <c r="B753" s="1">
        <f>IFERROR(INDEX(Preturi!H$2:H$8000, MATCH(A753, Preturi!G$2:G$8000, 0)), "")*G753</f>
        <v>5.03</v>
      </c>
      <c r="C753" t="s">
        <v>688</v>
      </c>
      <c r="D753" t="s">
        <v>2306</v>
      </c>
      <c r="E753" t="s">
        <v>4796</v>
      </c>
      <c r="F753" t="s">
        <v>20422</v>
      </c>
      <c r="G753" s="146">
        <f t="shared" si="12"/>
        <v>1</v>
      </c>
    </row>
    <row r="754" spans="1:7">
      <c r="A754" t="s">
        <v>7421</v>
      </c>
      <c r="B754" s="1">
        <f>IFERROR(INDEX(Preturi!H$2:H$8000, MATCH(A754, Preturi!G$2:G$8000, 0)), "")*G754</f>
        <v>5.09</v>
      </c>
      <c r="C754" t="s">
        <v>688</v>
      </c>
      <c r="D754" t="s">
        <v>2306</v>
      </c>
      <c r="E754" t="s">
        <v>7422</v>
      </c>
      <c r="F754" t="s">
        <v>20422</v>
      </c>
      <c r="G754" s="146">
        <f t="shared" si="12"/>
        <v>1</v>
      </c>
    </row>
    <row r="755" spans="1:7">
      <c r="A755" t="s">
        <v>3206</v>
      </c>
      <c r="B755" s="1">
        <f>IFERROR(INDEX(Preturi!H$2:H$8000, MATCH(A755, Preturi!G$2:G$8000, 0)), "")*G755</f>
        <v>2.4500000000000002</v>
      </c>
      <c r="C755" t="s">
        <v>688</v>
      </c>
      <c r="D755" t="s">
        <v>2306</v>
      </c>
      <c r="E755" t="s">
        <v>4809</v>
      </c>
      <c r="F755" t="s">
        <v>20422</v>
      </c>
      <c r="G755" s="146">
        <f t="shared" si="12"/>
        <v>1</v>
      </c>
    </row>
    <row r="756" spans="1:7">
      <c r="A756" t="s">
        <v>3207</v>
      </c>
      <c r="B756" s="1">
        <f>IFERROR(INDEX(Preturi!H$2:H$8000, MATCH(A756, Preturi!G$2:G$8000, 0)), "")*G756</f>
        <v>2.5</v>
      </c>
      <c r="C756" t="s">
        <v>688</v>
      </c>
      <c r="D756" t="s">
        <v>2306</v>
      </c>
      <c r="E756" t="s">
        <v>4810</v>
      </c>
      <c r="F756" t="s">
        <v>20422</v>
      </c>
      <c r="G756" s="146">
        <f t="shared" si="12"/>
        <v>1</v>
      </c>
    </row>
    <row r="757" spans="1:7">
      <c r="A757" t="s">
        <v>3208</v>
      </c>
      <c r="B757" s="1">
        <f>IFERROR(INDEX(Preturi!H$2:H$8000, MATCH(A757, Preturi!G$2:G$8000, 0)), "")*G757</f>
        <v>3.13</v>
      </c>
      <c r="C757" t="s">
        <v>688</v>
      </c>
      <c r="D757" t="s">
        <v>2306</v>
      </c>
      <c r="E757" t="s">
        <v>4811</v>
      </c>
      <c r="F757" t="s">
        <v>20422</v>
      </c>
      <c r="G757" s="146">
        <f t="shared" si="12"/>
        <v>1</v>
      </c>
    </row>
    <row r="758" spans="1:7">
      <c r="A758" t="s">
        <v>3209</v>
      </c>
      <c r="B758" s="1">
        <f>IFERROR(INDEX(Preturi!H$2:H$8000, MATCH(A758, Preturi!G$2:G$8000, 0)), "")*G758</f>
        <v>3.41</v>
      </c>
      <c r="C758" t="s">
        <v>688</v>
      </c>
      <c r="D758" t="s">
        <v>2306</v>
      </c>
      <c r="E758" t="s">
        <v>4812</v>
      </c>
      <c r="F758" t="s">
        <v>20422</v>
      </c>
      <c r="G758" s="146">
        <f t="shared" si="12"/>
        <v>1</v>
      </c>
    </row>
    <row r="759" spans="1:7">
      <c r="A759" t="s">
        <v>3210</v>
      </c>
      <c r="B759" s="1">
        <f>IFERROR(INDEX(Preturi!H$2:H$8000, MATCH(A759, Preturi!G$2:G$8000, 0)), "")*G759</f>
        <v>4.2</v>
      </c>
      <c r="C759" t="s">
        <v>688</v>
      </c>
      <c r="D759" t="s">
        <v>2306</v>
      </c>
      <c r="E759" t="s">
        <v>4813</v>
      </c>
      <c r="F759" t="s">
        <v>20422</v>
      </c>
      <c r="G759" s="146">
        <f t="shared" si="12"/>
        <v>1</v>
      </c>
    </row>
    <row r="760" spans="1:7">
      <c r="A760" t="s">
        <v>3211</v>
      </c>
      <c r="B760" s="1">
        <f>IFERROR(INDEX(Preturi!H$2:H$8000, MATCH(A760, Preturi!G$2:G$8000, 0)), "")*G760</f>
        <v>4.93</v>
      </c>
      <c r="C760" t="s">
        <v>688</v>
      </c>
      <c r="D760" t="s">
        <v>2306</v>
      </c>
      <c r="E760" t="s">
        <v>4814</v>
      </c>
      <c r="F760" t="s">
        <v>20422</v>
      </c>
      <c r="G760" s="146">
        <f t="shared" si="12"/>
        <v>1</v>
      </c>
    </row>
    <row r="761" spans="1:7">
      <c r="A761" t="s">
        <v>12446</v>
      </c>
      <c r="B761" s="1">
        <f>IFERROR(INDEX(Preturi!H$2:H$8000, MATCH(A761, Preturi!G$2:G$8000, 0)), "")*G761</f>
        <v>18</v>
      </c>
      <c r="C761" t="s">
        <v>688</v>
      </c>
      <c r="D761" t="s">
        <v>2306</v>
      </c>
      <c r="E761" t="s">
        <v>12447</v>
      </c>
      <c r="F761" t="s">
        <v>20422</v>
      </c>
      <c r="G761" s="146">
        <f t="shared" si="12"/>
        <v>1</v>
      </c>
    </row>
    <row r="762" spans="1:7">
      <c r="A762" t="s">
        <v>12448</v>
      </c>
      <c r="B762" s="1">
        <f>IFERROR(INDEX(Preturi!H$2:H$8000, MATCH(A762, Preturi!G$2:G$8000, 0)), "")*G762</f>
        <v>27</v>
      </c>
      <c r="C762" t="s">
        <v>688</v>
      </c>
      <c r="D762" t="s">
        <v>2306</v>
      </c>
      <c r="E762" t="s">
        <v>12449</v>
      </c>
      <c r="F762" t="s">
        <v>20422</v>
      </c>
      <c r="G762" s="146">
        <f t="shared" si="12"/>
        <v>1</v>
      </c>
    </row>
    <row r="763" spans="1:7">
      <c r="A763" t="s">
        <v>3212</v>
      </c>
      <c r="B763" s="1">
        <f>IFERROR(INDEX(Preturi!H$2:H$8000, MATCH(A763, Preturi!G$2:G$8000, 0)), "")*G763</f>
        <v>5.58</v>
      </c>
      <c r="C763" t="s">
        <v>688</v>
      </c>
      <c r="D763" t="s">
        <v>2306</v>
      </c>
      <c r="E763" t="s">
        <v>11003</v>
      </c>
      <c r="F763" t="s">
        <v>20422</v>
      </c>
      <c r="G763" s="146">
        <f t="shared" si="12"/>
        <v>1</v>
      </c>
    </row>
    <row r="764" spans="1:7">
      <c r="A764" t="s">
        <v>7709</v>
      </c>
      <c r="B764" s="1">
        <f>IFERROR(INDEX(Preturi!H$2:H$8000, MATCH(A764, Preturi!G$2:G$8000, 0)), "")*G764</f>
        <v>4.5599999999999996</v>
      </c>
      <c r="C764" t="s">
        <v>688</v>
      </c>
      <c r="D764" t="s">
        <v>2306</v>
      </c>
      <c r="E764" t="s">
        <v>7710</v>
      </c>
      <c r="F764" t="s">
        <v>20422</v>
      </c>
      <c r="G764" s="146">
        <f t="shared" si="12"/>
        <v>1</v>
      </c>
    </row>
    <row r="765" spans="1:7">
      <c r="A765" t="s">
        <v>3213</v>
      </c>
      <c r="B765" s="1">
        <f>IFERROR(INDEX(Preturi!H$2:H$8000, MATCH(A765, Preturi!G$2:G$8000, 0)), "")*G765</f>
        <v>6.79</v>
      </c>
      <c r="C765" t="s">
        <v>688</v>
      </c>
      <c r="D765" t="s">
        <v>2306</v>
      </c>
      <c r="E765" t="s">
        <v>4816</v>
      </c>
      <c r="F765" t="s">
        <v>20422</v>
      </c>
      <c r="G765" s="146">
        <f t="shared" si="12"/>
        <v>1</v>
      </c>
    </row>
    <row r="766" spans="1:7">
      <c r="A766" t="s">
        <v>7711</v>
      </c>
      <c r="B766" s="1">
        <f>IFERROR(INDEX(Preturi!H$2:H$8000, MATCH(A766, Preturi!G$2:G$8000, 0)), "")*G766</f>
        <v>4.74</v>
      </c>
      <c r="C766" t="s">
        <v>688</v>
      </c>
      <c r="D766" t="s">
        <v>2306</v>
      </c>
      <c r="E766" t="s">
        <v>7712</v>
      </c>
      <c r="F766" t="s">
        <v>20422</v>
      </c>
      <c r="G766" s="146">
        <f t="shared" si="12"/>
        <v>1</v>
      </c>
    </row>
    <row r="767" spans="1:7">
      <c r="A767" t="s">
        <v>3214</v>
      </c>
      <c r="B767" s="1">
        <f>IFERROR(INDEX(Preturi!H$2:H$8000, MATCH(A767, Preturi!G$2:G$8000, 0)), "")*G767</f>
        <v>9.69</v>
      </c>
      <c r="C767" t="s">
        <v>688</v>
      </c>
      <c r="D767" t="s">
        <v>2306</v>
      </c>
      <c r="E767" t="s">
        <v>4817</v>
      </c>
      <c r="F767" t="s">
        <v>20422</v>
      </c>
      <c r="G767" s="146">
        <f t="shared" si="12"/>
        <v>1</v>
      </c>
    </row>
    <row r="768" spans="1:7">
      <c r="A768" t="s">
        <v>3215</v>
      </c>
      <c r="B768" s="1">
        <f>IFERROR(INDEX(Preturi!H$2:H$8000, MATCH(A768, Preturi!G$2:G$8000, 0)), "")*G768</f>
        <v>5.66</v>
      </c>
      <c r="C768" t="s">
        <v>688</v>
      </c>
      <c r="D768" t="s">
        <v>2306</v>
      </c>
      <c r="E768" t="s">
        <v>4818</v>
      </c>
      <c r="F768" t="s">
        <v>20422</v>
      </c>
      <c r="G768" s="146">
        <f t="shared" si="12"/>
        <v>1</v>
      </c>
    </row>
    <row r="769" spans="1:7">
      <c r="A769" t="s">
        <v>3216</v>
      </c>
      <c r="B769" s="1">
        <f>IFERROR(INDEX(Preturi!H$2:H$8000, MATCH(A769, Preturi!G$2:G$8000, 0)), "")*G769</f>
        <v>3.31</v>
      </c>
      <c r="C769" t="s">
        <v>688</v>
      </c>
      <c r="D769" t="s">
        <v>2306</v>
      </c>
      <c r="E769" t="s">
        <v>4819</v>
      </c>
      <c r="F769" t="s">
        <v>20422</v>
      </c>
      <c r="G769" s="146">
        <f t="shared" si="12"/>
        <v>1</v>
      </c>
    </row>
    <row r="770" spans="1:7">
      <c r="A770" t="s">
        <v>3217</v>
      </c>
      <c r="B770" s="1">
        <f>IFERROR(INDEX(Preturi!H$2:H$8000, MATCH(A770, Preturi!G$2:G$8000, 0)), "")*G770</f>
        <v>3.87</v>
      </c>
      <c r="C770" t="s">
        <v>688</v>
      </c>
      <c r="D770" t="s">
        <v>2306</v>
      </c>
      <c r="E770" t="s">
        <v>4820</v>
      </c>
      <c r="F770" t="s">
        <v>20422</v>
      </c>
      <c r="G770" s="146">
        <f t="shared" si="12"/>
        <v>1</v>
      </c>
    </row>
    <row r="771" spans="1:7">
      <c r="A771" t="s">
        <v>3218</v>
      </c>
      <c r="B771" s="1">
        <f>IFERROR(INDEX(Preturi!H$2:H$8000, MATCH(A771, Preturi!G$2:G$8000, 0)), "")*G771</f>
        <v>4.1399999999999997</v>
      </c>
      <c r="C771" t="s">
        <v>688</v>
      </c>
      <c r="D771" t="s">
        <v>2306</v>
      </c>
      <c r="E771" t="s">
        <v>4821</v>
      </c>
      <c r="F771" t="s">
        <v>20422</v>
      </c>
      <c r="G771" s="146">
        <f t="shared" si="12"/>
        <v>1</v>
      </c>
    </row>
    <row r="772" spans="1:7">
      <c r="A772" t="s">
        <v>4029</v>
      </c>
      <c r="B772" s="1">
        <f>IFERROR(INDEX(Preturi!H$2:H$8000, MATCH(A772, Preturi!G$2:G$8000, 0)), "")*G772</f>
        <v>4.7</v>
      </c>
      <c r="C772" t="s">
        <v>688</v>
      </c>
      <c r="D772" t="s">
        <v>2306</v>
      </c>
      <c r="E772" t="s">
        <v>4822</v>
      </c>
      <c r="F772" t="s">
        <v>20422</v>
      </c>
      <c r="G772" s="146">
        <f t="shared" si="12"/>
        <v>1</v>
      </c>
    </row>
    <row r="773" spans="1:7">
      <c r="A773" t="s">
        <v>3219</v>
      </c>
      <c r="B773" s="1">
        <f>IFERROR(INDEX(Preturi!H$2:H$8000, MATCH(A773, Preturi!G$2:G$8000, 0)), "")*G773</f>
        <v>5.97</v>
      </c>
      <c r="C773" t="s">
        <v>688</v>
      </c>
      <c r="D773" t="s">
        <v>2306</v>
      </c>
      <c r="E773" t="s">
        <v>4823</v>
      </c>
      <c r="F773" t="s">
        <v>20422</v>
      </c>
      <c r="G773" s="146">
        <f t="shared" si="12"/>
        <v>1</v>
      </c>
    </row>
    <row r="774" spans="1:7">
      <c r="A774" t="s">
        <v>12450</v>
      </c>
      <c r="B774" s="1">
        <f>IFERROR(INDEX(Preturi!H$2:H$8000, MATCH(A774, Preturi!G$2:G$8000, 0)), "")*G774</f>
        <v>20</v>
      </c>
      <c r="C774" t="s">
        <v>688</v>
      </c>
      <c r="D774" t="s">
        <v>2306</v>
      </c>
      <c r="E774" t="s">
        <v>12451</v>
      </c>
      <c r="F774" t="s">
        <v>20422</v>
      </c>
      <c r="G774" s="146">
        <f t="shared" si="12"/>
        <v>1</v>
      </c>
    </row>
    <row r="775" spans="1:7">
      <c r="A775" t="s">
        <v>12452</v>
      </c>
      <c r="B775" s="1">
        <f>IFERROR(INDEX(Preturi!H$2:H$8000, MATCH(A775, Preturi!G$2:G$8000, 0)), "")*G775</f>
        <v>30</v>
      </c>
      <c r="C775" t="s">
        <v>688</v>
      </c>
      <c r="D775" t="s">
        <v>2306</v>
      </c>
      <c r="E775" t="s">
        <v>12453</v>
      </c>
      <c r="F775" t="s">
        <v>20422</v>
      </c>
      <c r="G775" s="146">
        <f t="shared" si="12"/>
        <v>1</v>
      </c>
    </row>
    <row r="776" spans="1:7">
      <c r="A776" t="s">
        <v>12454</v>
      </c>
      <c r="B776" s="1">
        <f>IFERROR(INDEX(Preturi!H$2:H$8000, MATCH(A776, Preturi!G$2:G$8000, 0)), "")*G776</f>
        <v>40</v>
      </c>
      <c r="C776" t="s">
        <v>688</v>
      </c>
      <c r="D776" t="s">
        <v>2306</v>
      </c>
      <c r="E776" t="s">
        <v>12455</v>
      </c>
      <c r="F776" t="s">
        <v>20422</v>
      </c>
      <c r="G776" s="146">
        <f t="shared" si="12"/>
        <v>1</v>
      </c>
    </row>
    <row r="777" spans="1:7">
      <c r="A777" t="s">
        <v>12456</v>
      </c>
      <c r="B777" s="1">
        <f>IFERROR(INDEX(Preturi!H$2:H$8000, MATCH(A777, Preturi!G$2:G$8000, 0)), "")*G777</f>
        <v>50</v>
      </c>
      <c r="C777" t="s">
        <v>688</v>
      </c>
      <c r="D777" t="s">
        <v>2306</v>
      </c>
      <c r="E777" t="s">
        <v>12458</v>
      </c>
      <c r="F777" t="s">
        <v>20422</v>
      </c>
      <c r="G777" s="146">
        <f t="shared" si="12"/>
        <v>1</v>
      </c>
    </row>
    <row r="778" spans="1:7">
      <c r="A778" t="s">
        <v>3220</v>
      </c>
      <c r="B778" s="1">
        <f>IFERROR(INDEX(Preturi!H$2:H$8000, MATCH(A778, Preturi!G$2:G$8000, 0)), "")*G778</f>
        <v>3.62</v>
      </c>
      <c r="C778" t="s">
        <v>688</v>
      </c>
      <c r="D778" t="s">
        <v>2306</v>
      </c>
      <c r="E778" t="s">
        <v>4824</v>
      </c>
      <c r="F778" t="s">
        <v>20422</v>
      </c>
      <c r="G778" s="146">
        <f t="shared" si="12"/>
        <v>1</v>
      </c>
    </row>
    <row r="779" spans="1:7">
      <c r="A779" t="s">
        <v>3221</v>
      </c>
      <c r="B779" s="1">
        <f>IFERROR(INDEX(Preturi!H$2:H$8000, MATCH(A779, Preturi!G$2:G$8000, 0)), "")*G779</f>
        <v>4.13</v>
      </c>
      <c r="C779" t="s">
        <v>688</v>
      </c>
      <c r="D779" t="s">
        <v>2306</v>
      </c>
      <c r="E779" t="s">
        <v>4825</v>
      </c>
      <c r="F779" t="s">
        <v>20422</v>
      </c>
      <c r="G779" s="146">
        <f t="shared" si="12"/>
        <v>1</v>
      </c>
    </row>
    <row r="780" spans="1:7">
      <c r="A780" t="s">
        <v>3222</v>
      </c>
      <c r="B780" s="1">
        <f>IFERROR(INDEX(Preturi!H$2:H$8000, MATCH(A780, Preturi!G$2:G$8000, 0)), "")*G780</f>
        <v>4.3099999999999996</v>
      </c>
      <c r="C780" t="s">
        <v>688</v>
      </c>
      <c r="D780" t="s">
        <v>2306</v>
      </c>
      <c r="E780" t="s">
        <v>4826</v>
      </c>
      <c r="F780" t="s">
        <v>20422</v>
      </c>
      <c r="G780" s="146">
        <f t="shared" si="12"/>
        <v>1</v>
      </c>
    </row>
    <row r="781" spans="1:7">
      <c r="A781" t="s">
        <v>3223</v>
      </c>
      <c r="B781" s="1">
        <f>IFERROR(INDEX(Preturi!H$2:H$8000, MATCH(A781, Preturi!G$2:G$8000, 0)), "")*G781</f>
        <v>4.8899999999999997</v>
      </c>
      <c r="C781" t="s">
        <v>688</v>
      </c>
      <c r="D781" t="s">
        <v>2306</v>
      </c>
      <c r="E781" t="s">
        <v>4827</v>
      </c>
      <c r="F781" t="s">
        <v>20422</v>
      </c>
      <c r="G781" s="146">
        <f t="shared" si="12"/>
        <v>1</v>
      </c>
    </row>
    <row r="782" spans="1:7">
      <c r="A782" t="s">
        <v>7713</v>
      </c>
      <c r="B782" s="1">
        <f>IFERROR(INDEX(Preturi!H$2:H$8000, MATCH(A782, Preturi!G$2:G$8000, 0)), "")*G782</f>
        <v>4.49</v>
      </c>
      <c r="C782" t="s">
        <v>688</v>
      </c>
      <c r="D782" t="s">
        <v>2306</v>
      </c>
      <c r="E782" t="s">
        <v>7714</v>
      </c>
      <c r="F782" t="s">
        <v>20422</v>
      </c>
      <c r="G782" s="146">
        <f t="shared" si="12"/>
        <v>1</v>
      </c>
    </row>
    <row r="783" spans="1:7">
      <c r="A783" t="s">
        <v>3224</v>
      </c>
      <c r="B783" s="1">
        <f>IFERROR(INDEX(Preturi!H$2:H$8000, MATCH(A783, Preturi!G$2:G$8000, 0)), "")*G783</f>
        <v>5.59</v>
      </c>
      <c r="C783" t="s">
        <v>688</v>
      </c>
      <c r="D783" t="s">
        <v>2306</v>
      </c>
      <c r="E783" t="s">
        <v>4815</v>
      </c>
      <c r="F783" t="s">
        <v>20422</v>
      </c>
      <c r="G783" s="146">
        <f t="shared" si="12"/>
        <v>1</v>
      </c>
    </row>
    <row r="784" spans="1:7">
      <c r="A784" t="s">
        <v>7423</v>
      </c>
      <c r="B784" s="1">
        <f>IFERROR(INDEX(Preturi!H$2:H$8000, MATCH(A784, Preturi!G$2:G$8000, 0)), "")*G784</f>
        <v>5.66</v>
      </c>
      <c r="C784" t="s">
        <v>688</v>
      </c>
      <c r="D784" t="s">
        <v>2306</v>
      </c>
      <c r="E784" t="s">
        <v>7424</v>
      </c>
      <c r="F784" t="s">
        <v>20422</v>
      </c>
      <c r="G784" s="146">
        <f t="shared" si="12"/>
        <v>1</v>
      </c>
    </row>
    <row r="785" spans="1:7">
      <c r="A785" t="s">
        <v>3225</v>
      </c>
      <c r="B785" s="1">
        <f>IFERROR(INDEX(Preturi!H$2:H$8000, MATCH(A785, Preturi!G$2:G$8000, 0)), "")*G785</f>
        <v>2.72</v>
      </c>
      <c r="C785" t="s">
        <v>688</v>
      </c>
      <c r="D785" t="s">
        <v>2306</v>
      </c>
      <c r="E785" t="s">
        <v>4828</v>
      </c>
      <c r="F785" t="s">
        <v>20422</v>
      </c>
      <c r="G785" s="146">
        <f t="shared" si="12"/>
        <v>1</v>
      </c>
    </row>
    <row r="786" spans="1:7">
      <c r="A786" t="s">
        <v>3226</v>
      </c>
      <c r="B786" s="1">
        <f>IFERROR(INDEX(Preturi!H$2:H$8000, MATCH(A786, Preturi!G$2:G$8000, 0)), "")*G786</f>
        <v>2.78</v>
      </c>
      <c r="C786" t="s">
        <v>688</v>
      </c>
      <c r="D786" t="s">
        <v>2306</v>
      </c>
      <c r="E786" t="s">
        <v>4829</v>
      </c>
      <c r="F786" t="s">
        <v>20422</v>
      </c>
      <c r="G786" s="146">
        <f t="shared" si="12"/>
        <v>1</v>
      </c>
    </row>
    <row r="787" spans="1:7">
      <c r="A787" t="s">
        <v>3227</v>
      </c>
      <c r="B787" s="1">
        <f>IFERROR(INDEX(Preturi!H$2:H$8000, MATCH(A787, Preturi!G$2:G$8000, 0)), "")*G787</f>
        <v>3.48</v>
      </c>
      <c r="C787" t="s">
        <v>688</v>
      </c>
      <c r="D787" t="s">
        <v>2306</v>
      </c>
      <c r="E787" t="s">
        <v>4830</v>
      </c>
      <c r="F787" t="s">
        <v>20422</v>
      </c>
      <c r="G787" s="146">
        <f t="shared" si="12"/>
        <v>1</v>
      </c>
    </row>
    <row r="788" spans="1:7">
      <c r="A788" t="s">
        <v>3228</v>
      </c>
      <c r="B788" s="1">
        <f>IFERROR(INDEX(Preturi!H$2:H$8000, MATCH(A788, Preturi!G$2:G$8000, 0)), "")*G788</f>
        <v>3.79</v>
      </c>
      <c r="C788" t="s">
        <v>688</v>
      </c>
      <c r="D788" t="s">
        <v>2306</v>
      </c>
      <c r="E788" t="s">
        <v>4831</v>
      </c>
      <c r="F788" t="s">
        <v>20422</v>
      </c>
      <c r="G788" s="146">
        <f t="shared" si="12"/>
        <v>1</v>
      </c>
    </row>
    <row r="789" spans="1:7">
      <c r="A789" t="s">
        <v>3229</v>
      </c>
      <c r="B789" s="1">
        <f>IFERROR(INDEX(Preturi!H$2:H$8000, MATCH(A789, Preturi!G$2:G$8000, 0)), "")*G789</f>
        <v>4.67</v>
      </c>
      <c r="C789" t="s">
        <v>688</v>
      </c>
      <c r="D789" t="s">
        <v>2306</v>
      </c>
      <c r="E789" t="s">
        <v>4832</v>
      </c>
      <c r="F789" t="s">
        <v>20422</v>
      </c>
      <c r="G789" s="146">
        <f t="shared" si="12"/>
        <v>1</v>
      </c>
    </row>
    <row r="790" spans="1:7">
      <c r="A790" t="s">
        <v>3230</v>
      </c>
      <c r="B790" s="1">
        <f>IFERROR(INDEX(Preturi!H$2:H$8000, MATCH(A790, Preturi!G$2:G$8000, 0)), "")*G790</f>
        <v>5.48</v>
      </c>
      <c r="C790" t="s">
        <v>688</v>
      </c>
      <c r="D790" t="s">
        <v>2306</v>
      </c>
      <c r="E790" t="s">
        <v>4833</v>
      </c>
      <c r="F790" t="s">
        <v>20422</v>
      </c>
      <c r="G790" s="146">
        <f t="shared" si="12"/>
        <v>1</v>
      </c>
    </row>
    <row r="791" spans="1:7">
      <c r="A791" t="s">
        <v>12459</v>
      </c>
      <c r="B791" s="1">
        <f>IFERROR(INDEX(Preturi!H$2:H$8000, MATCH(A791, Preturi!G$2:G$8000, 0)), "")*G791</f>
        <v>20</v>
      </c>
      <c r="C791" t="s">
        <v>688</v>
      </c>
      <c r="D791" t="s">
        <v>2306</v>
      </c>
      <c r="E791" t="s">
        <v>12460</v>
      </c>
      <c r="F791" t="s">
        <v>20422</v>
      </c>
      <c r="G791" s="146">
        <f t="shared" si="12"/>
        <v>1</v>
      </c>
    </row>
    <row r="792" spans="1:7">
      <c r="A792" t="s">
        <v>12461</v>
      </c>
      <c r="B792" s="1">
        <f>IFERROR(INDEX(Preturi!H$2:H$8000, MATCH(A792, Preturi!G$2:G$8000, 0)), "")*G792</f>
        <v>30</v>
      </c>
      <c r="C792" t="s">
        <v>688</v>
      </c>
      <c r="D792" t="s">
        <v>2306</v>
      </c>
      <c r="E792" t="s">
        <v>12462</v>
      </c>
      <c r="F792" t="s">
        <v>20422</v>
      </c>
      <c r="G792" s="146">
        <f t="shared" si="12"/>
        <v>1</v>
      </c>
    </row>
    <row r="793" spans="1:7">
      <c r="A793" t="s">
        <v>3231</v>
      </c>
      <c r="B793" s="1">
        <f>IFERROR(INDEX(Preturi!H$2:H$8000, MATCH(A793, Preturi!G$2:G$8000, 0)), "")*G793</f>
        <v>6.14</v>
      </c>
      <c r="C793" t="s">
        <v>688</v>
      </c>
      <c r="D793" t="s">
        <v>2306</v>
      </c>
      <c r="E793" t="s">
        <v>11004</v>
      </c>
      <c r="F793" t="s">
        <v>20422</v>
      </c>
      <c r="G793" s="146">
        <f t="shared" si="12"/>
        <v>1</v>
      </c>
    </row>
    <row r="794" spans="1:7">
      <c r="A794" t="s">
        <v>7716</v>
      </c>
      <c r="B794" s="1">
        <f>IFERROR(INDEX(Preturi!H$2:H$8000, MATCH(A794, Preturi!G$2:G$8000, 0)), "")*G794</f>
        <v>5.01</v>
      </c>
      <c r="C794" t="s">
        <v>688</v>
      </c>
      <c r="D794" t="s">
        <v>2306</v>
      </c>
      <c r="E794" t="s">
        <v>7718</v>
      </c>
      <c r="F794" t="s">
        <v>20422</v>
      </c>
      <c r="G794" s="146">
        <f t="shared" si="12"/>
        <v>1</v>
      </c>
    </row>
    <row r="795" spans="1:7">
      <c r="A795" t="s">
        <v>3232</v>
      </c>
      <c r="B795" s="1">
        <f>IFERROR(INDEX(Preturi!H$2:H$8000, MATCH(A795, Preturi!G$2:G$8000, 0)), "")*G795</f>
        <v>7.47</v>
      </c>
      <c r="C795" t="s">
        <v>688</v>
      </c>
      <c r="D795" t="s">
        <v>2306</v>
      </c>
      <c r="E795" t="s">
        <v>4835</v>
      </c>
      <c r="F795" t="s">
        <v>20422</v>
      </c>
      <c r="G795" s="146">
        <f t="shared" si="12"/>
        <v>1</v>
      </c>
    </row>
    <row r="796" spans="1:7">
      <c r="A796" t="s">
        <v>7719</v>
      </c>
      <c r="B796" s="1">
        <f>IFERROR(INDEX(Preturi!H$2:H$8000, MATCH(A796, Preturi!G$2:G$8000, 0)), "")*G796</f>
        <v>5.22</v>
      </c>
      <c r="C796" t="s">
        <v>688</v>
      </c>
      <c r="D796" t="s">
        <v>2306</v>
      </c>
      <c r="E796" t="s">
        <v>7720</v>
      </c>
      <c r="F796" t="s">
        <v>20422</v>
      </c>
      <c r="G796" s="146">
        <f t="shared" si="12"/>
        <v>1</v>
      </c>
    </row>
    <row r="797" spans="1:7">
      <c r="A797" t="s">
        <v>3233</v>
      </c>
      <c r="B797" s="1">
        <f>IFERROR(INDEX(Preturi!H$2:H$8000, MATCH(A797, Preturi!G$2:G$8000, 0)), "")*G797</f>
        <v>10.66</v>
      </c>
      <c r="C797" t="s">
        <v>688</v>
      </c>
      <c r="D797" t="s">
        <v>2306</v>
      </c>
      <c r="E797" t="s">
        <v>4836</v>
      </c>
      <c r="F797" t="s">
        <v>20422</v>
      </c>
      <c r="G797" s="146">
        <f t="shared" si="12"/>
        <v>1</v>
      </c>
    </row>
    <row r="798" spans="1:7">
      <c r="A798" t="s">
        <v>3234</v>
      </c>
      <c r="B798" s="1">
        <f>IFERROR(INDEX(Preturi!H$2:H$8000, MATCH(A798, Preturi!G$2:G$8000, 0)), "")*G798</f>
        <v>6.22</v>
      </c>
      <c r="C798" t="s">
        <v>688</v>
      </c>
      <c r="D798" t="s">
        <v>2306</v>
      </c>
      <c r="E798" t="s">
        <v>4837</v>
      </c>
      <c r="F798" t="s">
        <v>20422</v>
      </c>
      <c r="G798" s="146">
        <f t="shared" si="12"/>
        <v>1</v>
      </c>
    </row>
    <row r="799" spans="1:7">
      <c r="A799" t="s">
        <v>3235</v>
      </c>
      <c r="B799" s="1">
        <f>IFERROR(INDEX(Preturi!H$2:H$8000, MATCH(A799, Preturi!G$2:G$8000, 0)), "")*G799</f>
        <v>3.65</v>
      </c>
      <c r="C799" t="s">
        <v>688</v>
      </c>
      <c r="D799" t="s">
        <v>2306</v>
      </c>
      <c r="E799" t="s">
        <v>4838</v>
      </c>
      <c r="F799" t="s">
        <v>20422</v>
      </c>
      <c r="G799" s="146">
        <f t="shared" si="12"/>
        <v>1</v>
      </c>
    </row>
    <row r="800" spans="1:7">
      <c r="A800" t="s">
        <v>3236</v>
      </c>
      <c r="B800" s="1">
        <f>IFERROR(INDEX(Preturi!H$2:H$8000, MATCH(A800, Preturi!G$2:G$8000, 0)), "")*G800</f>
        <v>4.25</v>
      </c>
      <c r="C800" t="s">
        <v>688</v>
      </c>
      <c r="D800" t="s">
        <v>2306</v>
      </c>
      <c r="E800" t="s">
        <v>4839</v>
      </c>
      <c r="F800" t="s">
        <v>20422</v>
      </c>
      <c r="G800" s="146">
        <f t="shared" si="12"/>
        <v>1</v>
      </c>
    </row>
    <row r="801" spans="1:7">
      <c r="A801" t="s">
        <v>3237</v>
      </c>
      <c r="B801" s="1">
        <f>IFERROR(INDEX(Preturi!H$2:H$8000, MATCH(A801, Preturi!G$2:G$8000, 0)), "")*G801</f>
        <v>4.5599999999999996</v>
      </c>
      <c r="C801" t="s">
        <v>688</v>
      </c>
      <c r="D801" t="s">
        <v>2306</v>
      </c>
      <c r="E801" t="s">
        <v>4840</v>
      </c>
      <c r="F801" t="s">
        <v>20422</v>
      </c>
      <c r="G801" s="146">
        <f t="shared" si="12"/>
        <v>1</v>
      </c>
    </row>
    <row r="802" spans="1:7">
      <c r="A802" t="s">
        <v>4031</v>
      </c>
      <c r="B802" s="1">
        <f>IFERROR(INDEX(Preturi!H$2:H$8000, MATCH(A802, Preturi!G$2:G$8000, 0)), "")*G802</f>
        <v>5.17</v>
      </c>
      <c r="C802" t="s">
        <v>688</v>
      </c>
      <c r="D802" t="s">
        <v>2306</v>
      </c>
      <c r="E802" t="s">
        <v>4841</v>
      </c>
      <c r="F802" t="s">
        <v>20422</v>
      </c>
      <c r="G802" s="146">
        <f t="shared" si="12"/>
        <v>1</v>
      </c>
    </row>
    <row r="803" spans="1:7">
      <c r="A803" t="s">
        <v>3238</v>
      </c>
      <c r="B803" s="1">
        <f>IFERROR(INDEX(Preturi!H$2:H$8000, MATCH(A803, Preturi!G$2:G$8000, 0)), "")*G803</f>
        <v>6.56</v>
      </c>
      <c r="C803" t="s">
        <v>688</v>
      </c>
      <c r="D803" t="s">
        <v>2306</v>
      </c>
      <c r="E803" t="s">
        <v>4842</v>
      </c>
      <c r="F803" t="s">
        <v>20422</v>
      </c>
      <c r="G803" s="146">
        <f t="shared" si="12"/>
        <v>1</v>
      </c>
    </row>
    <row r="804" spans="1:7">
      <c r="A804" t="s">
        <v>12463</v>
      </c>
      <c r="B804" s="1">
        <f>IFERROR(INDEX(Preturi!H$2:H$8000, MATCH(A804, Preturi!G$2:G$8000, 0)), "")*G804</f>
        <v>22</v>
      </c>
      <c r="C804" t="s">
        <v>688</v>
      </c>
      <c r="D804" t="s">
        <v>2306</v>
      </c>
      <c r="E804" t="s">
        <v>12451</v>
      </c>
      <c r="F804" t="s">
        <v>20422</v>
      </c>
      <c r="G804" s="146">
        <f t="shared" si="12"/>
        <v>1</v>
      </c>
    </row>
    <row r="805" spans="1:7">
      <c r="A805" t="s">
        <v>12465</v>
      </c>
      <c r="B805" s="1">
        <f>IFERROR(INDEX(Preturi!H$2:H$8000, MATCH(A805, Preturi!G$2:G$8000, 0)), "")*G805</f>
        <v>33</v>
      </c>
      <c r="C805" t="s">
        <v>688</v>
      </c>
      <c r="D805" t="s">
        <v>2306</v>
      </c>
      <c r="E805" t="s">
        <v>12466</v>
      </c>
      <c r="F805" t="s">
        <v>20422</v>
      </c>
      <c r="G805" s="146">
        <f t="shared" si="12"/>
        <v>1</v>
      </c>
    </row>
    <row r="806" spans="1:7">
      <c r="A806" t="s">
        <v>12467</v>
      </c>
      <c r="B806" s="1">
        <f>IFERROR(INDEX(Preturi!H$2:H$8000, MATCH(A806, Preturi!G$2:G$8000, 0)), "")*G806</f>
        <v>44</v>
      </c>
      <c r="C806" t="s">
        <v>688</v>
      </c>
      <c r="D806" t="s">
        <v>2306</v>
      </c>
      <c r="E806" t="s">
        <v>12469</v>
      </c>
      <c r="F806" t="s">
        <v>20422</v>
      </c>
      <c r="G806" s="146">
        <f t="shared" si="12"/>
        <v>1</v>
      </c>
    </row>
    <row r="807" spans="1:7">
      <c r="A807" t="s">
        <v>12470</v>
      </c>
      <c r="B807" s="1">
        <f>IFERROR(INDEX(Preturi!H$2:H$8000, MATCH(A807, Preturi!G$2:G$8000, 0)), "")*G807</f>
        <v>55</v>
      </c>
      <c r="C807" t="s">
        <v>688</v>
      </c>
      <c r="D807" t="s">
        <v>2306</v>
      </c>
      <c r="E807" t="s">
        <v>12471</v>
      </c>
      <c r="F807" t="s">
        <v>20422</v>
      </c>
      <c r="G807" s="146">
        <f t="shared" si="12"/>
        <v>1</v>
      </c>
    </row>
    <row r="808" spans="1:7">
      <c r="A808" t="s">
        <v>3239</v>
      </c>
      <c r="B808" s="1">
        <f>IFERROR(INDEX(Preturi!H$2:H$8000, MATCH(A808, Preturi!G$2:G$8000, 0)), "")*G808</f>
        <v>3.98</v>
      </c>
      <c r="C808" t="s">
        <v>688</v>
      </c>
      <c r="D808" t="s">
        <v>2306</v>
      </c>
      <c r="E808" t="s">
        <v>4843</v>
      </c>
      <c r="F808" t="s">
        <v>20422</v>
      </c>
      <c r="G808" s="146">
        <f t="shared" si="12"/>
        <v>1</v>
      </c>
    </row>
    <row r="809" spans="1:7">
      <c r="A809" t="s">
        <v>3240</v>
      </c>
      <c r="B809" s="1">
        <f>IFERROR(INDEX(Preturi!H$2:H$8000, MATCH(A809, Preturi!G$2:G$8000, 0)), "")*G809</f>
        <v>4.54</v>
      </c>
      <c r="C809" t="s">
        <v>688</v>
      </c>
      <c r="D809" t="s">
        <v>2306</v>
      </c>
      <c r="E809" t="s">
        <v>4844</v>
      </c>
      <c r="F809" t="s">
        <v>20422</v>
      </c>
      <c r="G809" s="146">
        <f t="shared" si="12"/>
        <v>1</v>
      </c>
    </row>
    <row r="810" spans="1:7">
      <c r="A810" t="s">
        <v>3241</v>
      </c>
      <c r="B810" s="1">
        <f>IFERROR(INDEX(Preturi!H$2:H$8000, MATCH(A810, Preturi!G$2:G$8000, 0)), "")*G810</f>
        <v>4.74</v>
      </c>
      <c r="C810" t="s">
        <v>688</v>
      </c>
      <c r="D810" t="s">
        <v>2306</v>
      </c>
      <c r="E810" t="s">
        <v>4845</v>
      </c>
      <c r="F810" t="s">
        <v>20422</v>
      </c>
      <c r="G810" s="146">
        <f t="shared" si="12"/>
        <v>1</v>
      </c>
    </row>
    <row r="811" spans="1:7">
      <c r="A811" t="s">
        <v>3242</v>
      </c>
      <c r="B811" s="1">
        <f>IFERROR(INDEX(Preturi!H$2:H$8000, MATCH(A811, Preturi!G$2:G$8000, 0)), "")*G811</f>
        <v>5.38</v>
      </c>
      <c r="C811" t="s">
        <v>688</v>
      </c>
      <c r="D811" t="s">
        <v>2306</v>
      </c>
      <c r="E811" t="s">
        <v>4846</v>
      </c>
      <c r="F811" t="s">
        <v>20422</v>
      </c>
      <c r="G811" s="146">
        <f t="shared" si="12"/>
        <v>1</v>
      </c>
    </row>
    <row r="812" spans="1:7">
      <c r="A812" t="s">
        <v>7721</v>
      </c>
      <c r="B812" s="1">
        <f>IFERROR(INDEX(Preturi!H$2:H$8000, MATCH(A812, Preturi!G$2:G$8000, 0)), "")*G812</f>
        <v>4.9400000000000004</v>
      </c>
      <c r="C812" t="s">
        <v>688</v>
      </c>
      <c r="D812" t="s">
        <v>2306</v>
      </c>
      <c r="E812" t="s">
        <v>7722</v>
      </c>
      <c r="F812" t="s">
        <v>20422</v>
      </c>
      <c r="G812" s="146">
        <f t="shared" si="12"/>
        <v>1</v>
      </c>
    </row>
    <row r="813" spans="1:7">
      <c r="A813" t="s">
        <v>3243</v>
      </c>
      <c r="B813" s="1">
        <f>IFERROR(INDEX(Preturi!H$2:H$8000, MATCH(A813, Preturi!G$2:G$8000, 0)), "")*G813</f>
        <v>6.15</v>
      </c>
      <c r="C813" t="s">
        <v>688</v>
      </c>
      <c r="D813" t="s">
        <v>2306</v>
      </c>
      <c r="E813" t="s">
        <v>4834</v>
      </c>
      <c r="F813" t="s">
        <v>20422</v>
      </c>
      <c r="G813" s="146">
        <f t="shared" si="12"/>
        <v>1</v>
      </c>
    </row>
    <row r="814" spans="1:7">
      <c r="A814" t="s">
        <v>7425</v>
      </c>
      <c r="B814" s="1">
        <f>IFERROR(INDEX(Preturi!H$2:H$8000, MATCH(A814, Preturi!G$2:G$8000, 0)), "")*G814</f>
        <v>6.22</v>
      </c>
      <c r="C814" t="s">
        <v>688</v>
      </c>
      <c r="D814" t="s">
        <v>2306</v>
      </c>
      <c r="E814" t="s">
        <v>7426</v>
      </c>
      <c r="F814" t="s">
        <v>20422</v>
      </c>
      <c r="G814" s="146">
        <f t="shared" ref="G814:G877" si="13">1+Adaosuri4</f>
        <v>1</v>
      </c>
    </row>
    <row r="815" spans="1:7">
      <c r="A815" t="s">
        <v>3244</v>
      </c>
      <c r="B815" s="1">
        <f>IFERROR(INDEX(Preturi!H$2:H$8000, MATCH(A815, Preturi!G$2:G$8000, 0)), "")*G815</f>
        <v>2.99</v>
      </c>
      <c r="C815" t="s">
        <v>688</v>
      </c>
      <c r="D815" t="s">
        <v>2306</v>
      </c>
      <c r="E815" t="s">
        <v>4847</v>
      </c>
      <c r="F815" t="s">
        <v>20422</v>
      </c>
      <c r="G815" s="146">
        <f t="shared" si="13"/>
        <v>1</v>
      </c>
    </row>
    <row r="816" spans="1:7">
      <c r="A816" t="s">
        <v>3245</v>
      </c>
      <c r="B816" s="1">
        <f>IFERROR(INDEX(Preturi!H$2:H$8000, MATCH(A816, Preturi!G$2:G$8000, 0)), "")*G816</f>
        <v>3.06</v>
      </c>
      <c r="C816" t="s">
        <v>688</v>
      </c>
      <c r="D816" t="s">
        <v>2306</v>
      </c>
      <c r="E816" t="s">
        <v>4848</v>
      </c>
      <c r="F816" t="s">
        <v>20422</v>
      </c>
      <c r="G816" s="146">
        <f t="shared" si="13"/>
        <v>1</v>
      </c>
    </row>
    <row r="817" spans="1:7">
      <c r="A817" t="s">
        <v>3246</v>
      </c>
      <c r="B817" s="1">
        <f>IFERROR(INDEX(Preturi!H$2:H$8000, MATCH(A817, Preturi!G$2:G$8000, 0)), "")*G817</f>
        <v>3.82</v>
      </c>
      <c r="C817" t="s">
        <v>688</v>
      </c>
      <c r="D817" t="s">
        <v>2306</v>
      </c>
      <c r="E817" t="s">
        <v>4849</v>
      </c>
      <c r="F817" t="s">
        <v>20422</v>
      </c>
      <c r="G817" s="146">
        <f t="shared" si="13"/>
        <v>1</v>
      </c>
    </row>
    <row r="818" spans="1:7">
      <c r="A818" t="s">
        <v>3247</v>
      </c>
      <c r="B818" s="1">
        <f>IFERROR(INDEX(Preturi!H$2:H$8000, MATCH(A818, Preturi!G$2:G$8000, 0)), "")*G818</f>
        <v>4.17</v>
      </c>
      <c r="C818" t="s">
        <v>688</v>
      </c>
      <c r="D818" t="s">
        <v>2306</v>
      </c>
      <c r="E818" t="s">
        <v>4850</v>
      </c>
      <c r="F818" t="s">
        <v>20422</v>
      </c>
      <c r="G818" s="146">
        <f t="shared" si="13"/>
        <v>1</v>
      </c>
    </row>
    <row r="819" spans="1:7">
      <c r="A819" t="s">
        <v>3248</v>
      </c>
      <c r="B819" s="1">
        <f>IFERROR(INDEX(Preturi!H$2:H$8000, MATCH(A819, Preturi!G$2:G$8000, 0)), "")*G819</f>
        <v>5.14</v>
      </c>
      <c r="C819" t="s">
        <v>688</v>
      </c>
      <c r="D819" t="s">
        <v>2306</v>
      </c>
      <c r="E819" t="s">
        <v>4851</v>
      </c>
      <c r="F819" t="s">
        <v>20422</v>
      </c>
      <c r="G819" s="146">
        <f t="shared" si="13"/>
        <v>1</v>
      </c>
    </row>
    <row r="820" spans="1:7">
      <c r="A820" t="s">
        <v>3249</v>
      </c>
      <c r="B820" s="1">
        <f>IFERROR(INDEX(Preturi!H$2:H$8000, MATCH(A820, Preturi!G$2:G$8000, 0)), "")*G820</f>
        <v>6.03</v>
      </c>
      <c r="C820" t="s">
        <v>688</v>
      </c>
      <c r="D820" t="s">
        <v>2306</v>
      </c>
      <c r="E820" t="s">
        <v>4852</v>
      </c>
      <c r="F820" t="s">
        <v>20422</v>
      </c>
      <c r="G820" s="146">
        <f t="shared" si="13"/>
        <v>1</v>
      </c>
    </row>
    <row r="821" spans="1:7">
      <c r="A821" t="s">
        <v>12472</v>
      </c>
      <c r="B821" s="1">
        <f>IFERROR(INDEX(Preturi!H$2:H$8000, MATCH(A821, Preturi!G$2:G$8000, 0)), "")*G821</f>
        <v>22</v>
      </c>
      <c r="C821" t="s">
        <v>688</v>
      </c>
      <c r="D821" t="s">
        <v>2306</v>
      </c>
      <c r="E821" t="s">
        <v>12473</v>
      </c>
      <c r="F821" t="s">
        <v>20422</v>
      </c>
      <c r="G821" s="146">
        <f t="shared" si="13"/>
        <v>1</v>
      </c>
    </row>
    <row r="822" spans="1:7">
      <c r="A822" t="s">
        <v>12474</v>
      </c>
      <c r="B822" s="1">
        <f>IFERROR(INDEX(Preturi!H$2:H$8000, MATCH(A822, Preturi!G$2:G$8000, 0)), "")*G822</f>
        <v>33</v>
      </c>
      <c r="C822" t="s">
        <v>688</v>
      </c>
      <c r="D822" t="s">
        <v>2306</v>
      </c>
      <c r="E822" t="s">
        <v>12475</v>
      </c>
      <c r="F822" t="s">
        <v>20422</v>
      </c>
      <c r="G822" s="146">
        <f t="shared" si="13"/>
        <v>1</v>
      </c>
    </row>
    <row r="823" spans="1:7">
      <c r="A823" t="s">
        <v>3250</v>
      </c>
      <c r="B823" s="1">
        <f>IFERROR(INDEX(Preturi!H$2:H$8000, MATCH(A823, Preturi!G$2:G$8000, 0)), "")*G823</f>
        <v>6.7</v>
      </c>
      <c r="C823" t="s">
        <v>688</v>
      </c>
      <c r="D823" t="s">
        <v>2306</v>
      </c>
      <c r="E823" t="s">
        <v>11005</v>
      </c>
      <c r="F823" t="s">
        <v>20422</v>
      </c>
      <c r="G823" s="146">
        <f t="shared" si="13"/>
        <v>1</v>
      </c>
    </row>
    <row r="824" spans="1:7">
      <c r="A824" t="s">
        <v>7723</v>
      </c>
      <c r="B824" s="1">
        <f>IFERROR(INDEX(Preturi!H$2:H$8000, MATCH(A824, Preturi!G$2:G$8000, 0)), "")*G824</f>
        <v>5.47</v>
      </c>
      <c r="C824" t="s">
        <v>688</v>
      </c>
      <c r="D824" t="s">
        <v>2306</v>
      </c>
      <c r="E824" t="s">
        <v>7724</v>
      </c>
      <c r="F824" t="s">
        <v>20422</v>
      </c>
      <c r="G824" s="146">
        <f t="shared" si="13"/>
        <v>1</v>
      </c>
    </row>
    <row r="825" spans="1:7">
      <c r="A825" t="s">
        <v>3251</v>
      </c>
      <c r="B825" s="1">
        <f>IFERROR(INDEX(Preturi!H$2:H$8000, MATCH(A825, Preturi!G$2:G$8000, 0)), "")*G825</f>
        <v>8.15</v>
      </c>
      <c r="C825" t="s">
        <v>688</v>
      </c>
      <c r="D825" t="s">
        <v>2306</v>
      </c>
      <c r="E825" t="s">
        <v>4854</v>
      </c>
      <c r="F825" t="s">
        <v>20422</v>
      </c>
      <c r="G825" s="146">
        <f t="shared" si="13"/>
        <v>1</v>
      </c>
    </row>
    <row r="826" spans="1:7">
      <c r="A826" t="s">
        <v>7725</v>
      </c>
      <c r="B826" s="1">
        <f>IFERROR(INDEX(Preturi!H$2:H$8000, MATCH(A826, Preturi!G$2:G$8000, 0)), "")*G826</f>
        <v>5.69</v>
      </c>
      <c r="C826" t="s">
        <v>688</v>
      </c>
      <c r="D826" t="s">
        <v>2306</v>
      </c>
      <c r="E826" t="s">
        <v>7726</v>
      </c>
      <c r="F826" t="s">
        <v>20422</v>
      </c>
      <c r="G826" s="146">
        <f t="shared" si="13"/>
        <v>1</v>
      </c>
    </row>
    <row r="827" spans="1:7">
      <c r="A827" t="s">
        <v>3252</v>
      </c>
      <c r="B827" s="1">
        <f>IFERROR(INDEX(Preturi!H$2:H$8000, MATCH(A827, Preturi!G$2:G$8000, 0)), "")*G827</f>
        <v>11.63</v>
      </c>
      <c r="C827" t="s">
        <v>688</v>
      </c>
      <c r="D827" t="s">
        <v>2306</v>
      </c>
      <c r="E827" t="s">
        <v>4855</v>
      </c>
      <c r="F827" t="s">
        <v>20422</v>
      </c>
      <c r="G827" s="146">
        <f t="shared" si="13"/>
        <v>1</v>
      </c>
    </row>
    <row r="828" spans="1:7">
      <c r="A828" t="s">
        <v>3253</v>
      </c>
      <c r="B828" s="1">
        <f>IFERROR(INDEX(Preturi!H$2:H$8000, MATCH(A828, Preturi!G$2:G$8000, 0)), "")*G828</f>
        <v>6.79</v>
      </c>
      <c r="C828" t="s">
        <v>688</v>
      </c>
      <c r="D828" t="s">
        <v>2306</v>
      </c>
      <c r="E828" t="s">
        <v>4856</v>
      </c>
      <c r="F828" t="s">
        <v>20422</v>
      </c>
      <c r="G828" s="146">
        <f t="shared" si="13"/>
        <v>1</v>
      </c>
    </row>
    <row r="829" spans="1:7">
      <c r="A829" t="s">
        <v>3254</v>
      </c>
      <c r="B829" s="1">
        <f>IFERROR(INDEX(Preturi!H$2:H$8000, MATCH(A829, Preturi!G$2:G$8000, 0)), "")*G829</f>
        <v>3.98</v>
      </c>
      <c r="C829" t="s">
        <v>688</v>
      </c>
      <c r="D829" t="s">
        <v>2306</v>
      </c>
      <c r="E829" t="s">
        <v>4857</v>
      </c>
      <c r="F829" t="s">
        <v>20422</v>
      </c>
      <c r="G829" s="146">
        <f t="shared" si="13"/>
        <v>1</v>
      </c>
    </row>
    <row r="830" spans="1:7">
      <c r="A830" t="s">
        <v>3255</v>
      </c>
      <c r="B830" s="1">
        <f>IFERROR(INDEX(Preturi!H$2:H$8000, MATCH(A830, Preturi!G$2:G$8000, 0)), "")*G830</f>
        <v>4.6399999999999997</v>
      </c>
      <c r="C830" t="s">
        <v>688</v>
      </c>
      <c r="D830" t="s">
        <v>2306</v>
      </c>
      <c r="E830" t="s">
        <v>4858</v>
      </c>
      <c r="F830" t="s">
        <v>20422</v>
      </c>
      <c r="G830" s="146">
        <f t="shared" si="13"/>
        <v>1</v>
      </c>
    </row>
    <row r="831" spans="1:7">
      <c r="A831" t="s">
        <v>3256</v>
      </c>
      <c r="B831" s="1">
        <f>IFERROR(INDEX(Preturi!H$2:H$8000, MATCH(A831, Preturi!G$2:G$8000, 0)), "")*G831</f>
        <v>4.97</v>
      </c>
      <c r="C831" t="s">
        <v>688</v>
      </c>
      <c r="D831" t="s">
        <v>2306</v>
      </c>
      <c r="E831" t="s">
        <v>4859</v>
      </c>
      <c r="F831" t="s">
        <v>20422</v>
      </c>
      <c r="G831" s="146">
        <f t="shared" si="13"/>
        <v>1</v>
      </c>
    </row>
    <row r="832" spans="1:7">
      <c r="A832" t="s">
        <v>4032</v>
      </c>
      <c r="B832" s="1">
        <f>IFERROR(INDEX(Preturi!H$2:H$8000, MATCH(A832, Preturi!G$2:G$8000, 0)), "")*G832</f>
        <v>5.64</v>
      </c>
      <c r="C832" t="s">
        <v>688</v>
      </c>
      <c r="D832" t="s">
        <v>2306</v>
      </c>
      <c r="E832" t="s">
        <v>4860</v>
      </c>
      <c r="F832" t="s">
        <v>20422</v>
      </c>
      <c r="G832" s="146">
        <f t="shared" si="13"/>
        <v>1</v>
      </c>
    </row>
    <row r="833" spans="1:7">
      <c r="A833" t="s">
        <v>3257</v>
      </c>
      <c r="B833" s="1">
        <f>IFERROR(INDEX(Preturi!H$2:H$8000, MATCH(A833, Preturi!G$2:G$8000, 0)), "")*G833</f>
        <v>7.16</v>
      </c>
      <c r="C833" t="s">
        <v>688</v>
      </c>
      <c r="D833" t="s">
        <v>2306</v>
      </c>
      <c r="E833" t="s">
        <v>4861</v>
      </c>
      <c r="F833" t="s">
        <v>20422</v>
      </c>
      <c r="G833" s="146">
        <f t="shared" si="13"/>
        <v>1</v>
      </c>
    </row>
    <row r="834" spans="1:7">
      <c r="A834" t="s">
        <v>12476</v>
      </c>
      <c r="B834" s="1">
        <f>IFERROR(INDEX(Preturi!H$2:H$8000, MATCH(A834, Preturi!G$2:G$8000, 0)), "")*G834</f>
        <v>24</v>
      </c>
      <c r="C834" t="s">
        <v>688</v>
      </c>
      <c r="D834" t="s">
        <v>2306</v>
      </c>
      <c r="E834" t="s">
        <v>12451</v>
      </c>
      <c r="F834" t="s">
        <v>20422</v>
      </c>
      <c r="G834" s="146">
        <f t="shared" si="13"/>
        <v>1</v>
      </c>
    </row>
    <row r="835" spans="1:7">
      <c r="A835" t="s">
        <v>12477</v>
      </c>
      <c r="B835" s="1">
        <f>IFERROR(INDEX(Preturi!H$2:H$8000, MATCH(A835, Preturi!G$2:G$8000, 0)), "")*G835</f>
        <v>36</v>
      </c>
      <c r="C835" t="s">
        <v>688</v>
      </c>
      <c r="D835" t="s">
        <v>2306</v>
      </c>
      <c r="E835" t="s">
        <v>12478</v>
      </c>
      <c r="F835" t="s">
        <v>20422</v>
      </c>
      <c r="G835" s="146">
        <f t="shared" si="13"/>
        <v>1</v>
      </c>
    </row>
    <row r="836" spans="1:7">
      <c r="A836" t="s">
        <v>12479</v>
      </c>
      <c r="B836" s="1">
        <f>IFERROR(INDEX(Preturi!H$2:H$8000, MATCH(A836, Preturi!G$2:G$8000, 0)), "")*G836</f>
        <v>48</v>
      </c>
      <c r="C836" t="s">
        <v>688</v>
      </c>
      <c r="D836" t="s">
        <v>2306</v>
      </c>
      <c r="E836" t="s">
        <v>12481</v>
      </c>
      <c r="F836" t="s">
        <v>20422</v>
      </c>
      <c r="G836" s="146">
        <f t="shared" si="13"/>
        <v>1</v>
      </c>
    </row>
    <row r="837" spans="1:7">
      <c r="A837" t="s">
        <v>12482</v>
      </c>
      <c r="B837" s="1">
        <f>IFERROR(INDEX(Preturi!H$2:H$8000, MATCH(A837, Preturi!G$2:G$8000, 0)), "")*G837</f>
        <v>60</v>
      </c>
      <c r="C837" t="s">
        <v>688</v>
      </c>
      <c r="D837" t="s">
        <v>2306</v>
      </c>
      <c r="E837" t="s">
        <v>12483</v>
      </c>
      <c r="F837" t="s">
        <v>20422</v>
      </c>
      <c r="G837" s="146">
        <f t="shared" si="13"/>
        <v>1</v>
      </c>
    </row>
    <row r="838" spans="1:7">
      <c r="A838" t="s">
        <v>3258</v>
      </c>
      <c r="B838" s="1">
        <f>IFERROR(INDEX(Preturi!H$2:H$8000, MATCH(A838, Preturi!G$2:G$8000, 0)), "")*G838</f>
        <v>4.34</v>
      </c>
      <c r="C838" t="s">
        <v>688</v>
      </c>
      <c r="D838" t="s">
        <v>2306</v>
      </c>
      <c r="E838" t="s">
        <v>4862</v>
      </c>
      <c r="F838" t="s">
        <v>20422</v>
      </c>
      <c r="G838" s="146">
        <f t="shared" si="13"/>
        <v>1</v>
      </c>
    </row>
    <row r="839" spans="1:7">
      <c r="A839" t="s">
        <v>3259</v>
      </c>
      <c r="B839" s="1">
        <f>IFERROR(INDEX(Preturi!H$2:H$8000, MATCH(A839, Preturi!G$2:G$8000, 0)), "")*G839</f>
        <v>4.96</v>
      </c>
      <c r="C839" t="s">
        <v>688</v>
      </c>
      <c r="D839" t="s">
        <v>2306</v>
      </c>
      <c r="E839" t="s">
        <v>4863</v>
      </c>
      <c r="F839" t="s">
        <v>20422</v>
      </c>
      <c r="G839" s="146">
        <f t="shared" si="13"/>
        <v>1</v>
      </c>
    </row>
    <row r="840" spans="1:7">
      <c r="A840" t="s">
        <v>3260</v>
      </c>
      <c r="B840" s="1">
        <f>IFERROR(INDEX(Preturi!H$2:H$8000, MATCH(A840, Preturi!G$2:G$8000, 0)), "")*G840</f>
        <v>5.18</v>
      </c>
      <c r="C840" t="s">
        <v>688</v>
      </c>
      <c r="D840" t="s">
        <v>2306</v>
      </c>
      <c r="E840" t="s">
        <v>4864</v>
      </c>
      <c r="F840" t="s">
        <v>20422</v>
      </c>
      <c r="G840" s="146">
        <f t="shared" si="13"/>
        <v>1</v>
      </c>
    </row>
    <row r="841" spans="1:7">
      <c r="A841" t="s">
        <v>3261</v>
      </c>
      <c r="B841" s="1">
        <f>IFERROR(INDEX(Preturi!H$2:H$8000, MATCH(A841, Preturi!G$2:G$8000, 0)), "")*G841</f>
        <v>5.86</v>
      </c>
      <c r="C841" t="s">
        <v>688</v>
      </c>
      <c r="D841" t="s">
        <v>2306</v>
      </c>
      <c r="E841" t="s">
        <v>4865</v>
      </c>
      <c r="F841" t="s">
        <v>20422</v>
      </c>
      <c r="G841" s="146">
        <f t="shared" si="13"/>
        <v>1</v>
      </c>
    </row>
    <row r="842" spans="1:7">
      <c r="A842" t="s">
        <v>7727</v>
      </c>
      <c r="B842" s="1">
        <f>IFERROR(INDEX(Preturi!H$2:H$8000, MATCH(A842, Preturi!G$2:G$8000, 0)), "")*G842</f>
        <v>5.39</v>
      </c>
      <c r="C842" t="s">
        <v>688</v>
      </c>
      <c r="D842" t="s">
        <v>2306</v>
      </c>
      <c r="E842" t="s">
        <v>7728</v>
      </c>
      <c r="F842" t="s">
        <v>20422</v>
      </c>
      <c r="G842" s="146">
        <f t="shared" si="13"/>
        <v>1</v>
      </c>
    </row>
    <row r="843" spans="1:7">
      <c r="A843" t="s">
        <v>3262</v>
      </c>
      <c r="B843" s="1">
        <f>IFERROR(INDEX(Preturi!H$2:H$8000, MATCH(A843, Preturi!G$2:G$8000, 0)), "")*G843</f>
        <v>6.71</v>
      </c>
      <c r="C843" t="s">
        <v>688</v>
      </c>
      <c r="D843" t="s">
        <v>2306</v>
      </c>
      <c r="E843" t="s">
        <v>4853</v>
      </c>
      <c r="F843" t="s">
        <v>20422</v>
      </c>
      <c r="G843" s="146">
        <f t="shared" si="13"/>
        <v>1</v>
      </c>
    </row>
    <row r="844" spans="1:7">
      <c r="A844" t="s">
        <v>7428</v>
      </c>
      <c r="B844" s="1">
        <f>IFERROR(INDEX(Preturi!H$2:H$8000, MATCH(A844, Preturi!G$2:G$8000, 0)), "")*G844</f>
        <v>6.79</v>
      </c>
      <c r="C844" t="s">
        <v>688</v>
      </c>
      <c r="D844" t="s">
        <v>2306</v>
      </c>
      <c r="E844" t="s">
        <v>7429</v>
      </c>
      <c r="F844" t="s">
        <v>20422</v>
      </c>
      <c r="G844" s="146">
        <f t="shared" si="13"/>
        <v>1</v>
      </c>
    </row>
    <row r="845" spans="1:7">
      <c r="A845" t="s">
        <v>3263</v>
      </c>
      <c r="B845" s="1">
        <f>IFERROR(INDEX(Preturi!H$2:H$8000, MATCH(A845, Preturi!G$2:G$8000, 0)), "")*G845</f>
        <v>3.26</v>
      </c>
      <c r="C845" t="s">
        <v>688</v>
      </c>
      <c r="D845" t="s">
        <v>2306</v>
      </c>
      <c r="E845" t="s">
        <v>4866</v>
      </c>
      <c r="F845" t="s">
        <v>20422</v>
      </c>
      <c r="G845" s="146">
        <f t="shared" si="13"/>
        <v>1</v>
      </c>
    </row>
    <row r="846" spans="1:7">
      <c r="A846" t="s">
        <v>3264</v>
      </c>
      <c r="B846" s="1">
        <f>IFERROR(INDEX(Preturi!H$2:H$8000, MATCH(A846, Preturi!G$2:G$8000, 0)), "")*G846</f>
        <v>3.34</v>
      </c>
      <c r="C846" t="s">
        <v>688</v>
      </c>
      <c r="D846" t="s">
        <v>2306</v>
      </c>
      <c r="E846" t="s">
        <v>4867</v>
      </c>
      <c r="F846" t="s">
        <v>20422</v>
      </c>
      <c r="G846" s="146">
        <f t="shared" si="13"/>
        <v>1</v>
      </c>
    </row>
    <row r="847" spans="1:7">
      <c r="A847" t="s">
        <v>3265</v>
      </c>
      <c r="B847" s="1">
        <f>IFERROR(INDEX(Preturi!H$2:H$8000, MATCH(A847, Preturi!G$2:G$8000, 0)), "")*G847</f>
        <v>4.17</v>
      </c>
      <c r="C847" t="s">
        <v>688</v>
      </c>
      <c r="D847" t="s">
        <v>2306</v>
      </c>
      <c r="E847" t="s">
        <v>4868</v>
      </c>
      <c r="F847" t="s">
        <v>20422</v>
      </c>
      <c r="G847" s="146">
        <f t="shared" si="13"/>
        <v>1</v>
      </c>
    </row>
    <row r="848" spans="1:7">
      <c r="A848" t="s">
        <v>3266</v>
      </c>
      <c r="B848" s="1">
        <f>IFERROR(INDEX(Preturi!H$2:H$8000, MATCH(A848, Preturi!G$2:G$8000, 0)), "")*G848</f>
        <v>4.55</v>
      </c>
      <c r="C848" t="s">
        <v>688</v>
      </c>
      <c r="D848" t="s">
        <v>2306</v>
      </c>
      <c r="E848" t="s">
        <v>4869</v>
      </c>
      <c r="F848" t="s">
        <v>20422</v>
      </c>
      <c r="G848" s="146">
        <f t="shared" si="13"/>
        <v>1</v>
      </c>
    </row>
    <row r="849" spans="1:7">
      <c r="A849" t="s">
        <v>3267</v>
      </c>
      <c r="B849" s="1">
        <f>IFERROR(INDEX(Preturi!H$2:H$8000, MATCH(A849, Preturi!G$2:G$8000, 0)), "")*G849</f>
        <v>5.61</v>
      </c>
      <c r="C849" t="s">
        <v>688</v>
      </c>
      <c r="D849" t="s">
        <v>2306</v>
      </c>
      <c r="E849" t="s">
        <v>4870</v>
      </c>
      <c r="F849" t="s">
        <v>20422</v>
      </c>
      <c r="G849" s="146">
        <f t="shared" si="13"/>
        <v>1</v>
      </c>
    </row>
    <row r="850" spans="1:7">
      <c r="A850" t="s">
        <v>3268</v>
      </c>
      <c r="B850" s="1">
        <f>IFERROR(INDEX(Preturi!H$2:H$8000, MATCH(A850, Preturi!G$2:G$8000, 0)), "")*G850</f>
        <v>6.58</v>
      </c>
      <c r="C850" t="s">
        <v>688</v>
      </c>
      <c r="D850" t="s">
        <v>2306</v>
      </c>
      <c r="E850" t="s">
        <v>4871</v>
      </c>
      <c r="F850" t="s">
        <v>20422</v>
      </c>
      <c r="G850" s="146">
        <f t="shared" si="13"/>
        <v>1</v>
      </c>
    </row>
    <row r="851" spans="1:7">
      <c r="A851" t="s">
        <v>12484</v>
      </c>
      <c r="B851" s="1">
        <f>IFERROR(INDEX(Preturi!H$2:H$8000, MATCH(A851, Preturi!G$2:G$8000, 0)), "")*G851</f>
        <v>24</v>
      </c>
      <c r="C851" t="s">
        <v>688</v>
      </c>
      <c r="D851" t="s">
        <v>2306</v>
      </c>
      <c r="E851" t="s">
        <v>12485</v>
      </c>
      <c r="F851" t="s">
        <v>20422</v>
      </c>
      <c r="G851" s="146">
        <f t="shared" si="13"/>
        <v>1</v>
      </c>
    </row>
    <row r="852" spans="1:7">
      <c r="A852" t="s">
        <v>12486</v>
      </c>
      <c r="B852" s="1">
        <f>IFERROR(INDEX(Preturi!H$2:H$8000, MATCH(A852, Preturi!G$2:G$8000, 0)), "")*G852</f>
        <v>36</v>
      </c>
      <c r="C852" t="s">
        <v>688</v>
      </c>
      <c r="D852" t="s">
        <v>2306</v>
      </c>
      <c r="E852" t="s">
        <v>12487</v>
      </c>
      <c r="F852" t="s">
        <v>20422</v>
      </c>
      <c r="G852" s="146">
        <f t="shared" si="13"/>
        <v>1</v>
      </c>
    </row>
    <row r="853" spans="1:7">
      <c r="A853" t="s">
        <v>3269</v>
      </c>
      <c r="B853" s="1">
        <f>IFERROR(INDEX(Preturi!H$2:H$8000, MATCH(A853, Preturi!G$2:G$8000, 0)), "")*G853</f>
        <v>7.26</v>
      </c>
      <c r="C853" t="s">
        <v>688</v>
      </c>
      <c r="D853" t="s">
        <v>2306</v>
      </c>
      <c r="E853" t="s">
        <v>11006</v>
      </c>
      <c r="F853" t="s">
        <v>20422</v>
      </c>
      <c r="G853" s="146">
        <f t="shared" si="13"/>
        <v>1</v>
      </c>
    </row>
    <row r="854" spans="1:7">
      <c r="A854" t="s">
        <v>7729</v>
      </c>
      <c r="B854" s="1">
        <f>IFERROR(INDEX(Preturi!H$2:H$8000, MATCH(A854, Preturi!G$2:G$8000, 0)), "")*G854</f>
        <v>5.93</v>
      </c>
      <c r="C854" t="s">
        <v>688</v>
      </c>
      <c r="D854" t="s">
        <v>2306</v>
      </c>
      <c r="E854" t="s">
        <v>7731</v>
      </c>
      <c r="F854" t="s">
        <v>20422</v>
      </c>
      <c r="G854" s="146">
        <f t="shared" si="13"/>
        <v>1</v>
      </c>
    </row>
    <row r="855" spans="1:7">
      <c r="A855" t="s">
        <v>3270</v>
      </c>
      <c r="B855" s="1">
        <f>IFERROR(INDEX(Preturi!H$2:H$8000, MATCH(A855, Preturi!G$2:G$8000, 0)), "")*G855</f>
        <v>8.83</v>
      </c>
      <c r="C855" t="s">
        <v>688</v>
      </c>
      <c r="D855" t="s">
        <v>2306</v>
      </c>
      <c r="E855" t="s">
        <v>4873</v>
      </c>
      <c r="F855" t="s">
        <v>20422</v>
      </c>
      <c r="G855" s="146">
        <f t="shared" si="13"/>
        <v>1</v>
      </c>
    </row>
    <row r="856" spans="1:7">
      <c r="A856" t="s">
        <v>7732</v>
      </c>
      <c r="B856" s="1">
        <f>IFERROR(INDEX(Preturi!H$2:H$8000, MATCH(A856, Preturi!G$2:G$8000, 0)), "")*G856</f>
        <v>6.17</v>
      </c>
      <c r="C856" t="s">
        <v>688</v>
      </c>
      <c r="D856" t="s">
        <v>2306</v>
      </c>
      <c r="E856" t="s">
        <v>7733</v>
      </c>
      <c r="F856" t="s">
        <v>20422</v>
      </c>
      <c r="G856" s="146">
        <f t="shared" si="13"/>
        <v>1</v>
      </c>
    </row>
    <row r="857" spans="1:7">
      <c r="A857" t="s">
        <v>3271</v>
      </c>
      <c r="B857" s="1">
        <f>IFERROR(INDEX(Preturi!H$2:H$8000, MATCH(A857, Preturi!G$2:G$8000, 0)), "")*G857</f>
        <v>12.6</v>
      </c>
      <c r="C857" t="s">
        <v>688</v>
      </c>
      <c r="D857" t="s">
        <v>2306</v>
      </c>
      <c r="E857" t="s">
        <v>4874</v>
      </c>
      <c r="F857" t="s">
        <v>20422</v>
      </c>
      <c r="G857" s="146">
        <f t="shared" si="13"/>
        <v>1</v>
      </c>
    </row>
    <row r="858" spans="1:7">
      <c r="A858" t="s">
        <v>3272</v>
      </c>
      <c r="B858" s="1">
        <f>IFERROR(INDEX(Preturi!H$2:H$8000, MATCH(A858, Preturi!G$2:G$8000, 0)), "")*G858</f>
        <v>7.35</v>
      </c>
      <c r="C858" t="s">
        <v>688</v>
      </c>
      <c r="D858" t="s">
        <v>2306</v>
      </c>
      <c r="E858" t="s">
        <v>4875</v>
      </c>
      <c r="F858" t="s">
        <v>20422</v>
      </c>
      <c r="G858" s="146">
        <f t="shared" si="13"/>
        <v>1</v>
      </c>
    </row>
    <row r="859" spans="1:7">
      <c r="A859" t="s">
        <v>3273</v>
      </c>
      <c r="B859" s="1">
        <f>IFERROR(INDEX(Preturi!H$2:H$8000, MATCH(A859, Preturi!G$2:G$8000, 0)), "")*G859</f>
        <v>4.3099999999999996</v>
      </c>
      <c r="C859" t="s">
        <v>688</v>
      </c>
      <c r="D859" t="s">
        <v>2306</v>
      </c>
      <c r="E859" t="s">
        <v>4876</v>
      </c>
      <c r="F859" t="s">
        <v>20422</v>
      </c>
      <c r="G859" s="146">
        <f t="shared" si="13"/>
        <v>1</v>
      </c>
    </row>
    <row r="860" spans="1:7">
      <c r="A860" t="s">
        <v>3274</v>
      </c>
      <c r="B860" s="1">
        <f>IFERROR(INDEX(Preturi!H$2:H$8000, MATCH(A860, Preturi!G$2:G$8000, 0)), "")*G860</f>
        <v>5.03</v>
      </c>
      <c r="C860" t="s">
        <v>688</v>
      </c>
      <c r="D860" t="s">
        <v>2306</v>
      </c>
      <c r="E860" t="s">
        <v>4877</v>
      </c>
      <c r="F860" t="s">
        <v>20422</v>
      </c>
      <c r="G860" s="146">
        <f t="shared" si="13"/>
        <v>1</v>
      </c>
    </row>
    <row r="861" spans="1:7">
      <c r="A861" t="s">
        <v>3275</v>
      </c>
      <c r="B861" s="1">
        <f>IFERROR(INDEX(Preturi!H$2:H$8000, MATCH(A861, Preturi!G$2:G$8000, 0)), "")*G861</f>
        <v>5.39</v>
      </c>
      <c r="C861" t="s">
        <v>688</v>
      </c>
      <c r="D861" t="s">
        <v>2306</v>
      </c>
      <c r="E861" t="s">
        <v>4878</v>
      </c>
      <c r="F861" t="s">
        <v>20422</v>
      </c>
      <c r="G861" s="146">
        <f t="shared" si="13"/>
        <v>1</v>
      </c>
    </row>
    <row r="862" spans="1:7">
      <c r="A862" t="s">
        <v>4033</v>
      </c>
      <c r="B862" s="1">
        <f>IFERROR(INDEX(Preturi!H$2:H$8000, MATCH(A862, Preturi!G$2:G$8000, 0)), "")*G862</f>
        <v>6.11</v>
      </c>
      <c r="C862" t="s">
        <v>688</v>
      </c>
      <c r="D862" t="s">
        <v>2306</v>
      </c>
      <c r="E862" t="s">
        <v>4879</v>
      </c>
      <c r="F862" t="s">
        <v>20422</v>
      </c>
      <c r="G862" s="146">
        <f t="shared" si="13"/>
        <v>1</v>
      </c>
    </row>
    <row r="863" spans="1:7">
      <c r="A863" t="s">
        <v>3276</v>
      </c>
      <c r="B863" s="1">
        <f>IFERROR(INDEX(Preturi!H$2:H$8000, MATCH(A863, Preturi!G$2:G$8000, 0)), "")*G863</f>
        <v>7.76</v>
      </c>
      <c r="C863" t="s">
        <v>688</v>
      </c>
      <c r="D863" t="s">
        <v>2306</v>
      </c>
      <c r="E863" t="s">
        <v>4880</v>
      </c>
      <c r="F863" t="s">
        <v>20422</v>
      </c>
      <c r="G863" s="146">
        <f t="shared" si="13"/>
        <v>1</v>
      </c>
    </row>
    <row r="864" spans="1:7">
      <c r="A864" t="s">
        <v>12488</v>
      </c>
      <c r="B864" s="1">
        <f>IFERROR(INDEX(Preturi!H$2:H$8000, MATCH(A864, Preturi!G$2:G$8000, 0)), "")*G864</f>
        <v>26</v>
      </c>
      <c r="C864" t="s">
        <v>688</v>
      </c>
      <c r="D864" t="s">
        <v>2306</v>
      </c>
      <c r="E864" t="s">
        <v>12451</v>
      </c>
      <c r="F864" t="s">
        <v>20422</v>
      </c>
      <c r="G864" s="146">
        <f t="shared" si="13"/>
        <v>1</v>
      </c>
    </row>
    <row r="865" spans="1:7">
      <c r="A865" t="s">
        <v>12489</v>
      </c>
      <c r="B865" s="1">
        <f>IFERROR(INDEX(Preturi!H$2:H$8000, MATCH(A865, Preturi!G$2:G$8000, 0)), "")*G865</f>
        <v>39</v>
      </c>
      <c r="C865" t="s">
        <v>688</v>
      </c>
      <c r="D865" t="s">
        <v>2306</v>
      </c>
      <c r="E865" t="s">
        <v>12491</v>
      </c>
      <c r="F865" t="s">
        <v>20422</v>
      </c>
      <c r="G865" s="146">
        <f t="shared" si="13"/>
        <v>1</v>
      </c>
    </row>
    <row r="866" spans="1:7">
      <c r="A866" t="s">
        <v>12492</v>
      </c>
      <c r="B866" s="1">
        <f>IFERROR(INDEX(Preturi!H$2:H$8000, MATCH(A866, Preturi!G$2:G$8000, 0)), "")*G866</f>
        <v>52</v>
      </c>
      <c r="C866" t="s">
        <v>688</v>
      </c>
      <c r="D866" t="s">
        <v>2306</v>
      </c>
      <c r="E866" t="s">
        <v>12493</v>
      </c>
      <c r="F866" t="s">
        <v>20422</v>
      </c>
      <c r="G866" s="146">
        <f t="shared" si="13"/>
        <v>1</v>
      </c>
    </row>
    <row r="867" spans="1:7">
      <c r="A867" t="s">
        <v>12494</v>
      </c>
      <c r="B867" s="1">
        <f>IFERROR(INDEX(Preturi!H$2:H$8000, MATCH(A867, Preturi!G$2:G$8000, 0)), "")*G867</f>
        <v>65</v>
      </c>
      <c r="C867" t="s">
        <v>688</v>
      </c>
      <c r="D867" t="s">
        <v>2306</v>
      </c>
      <c r="E867" t="s">
        <v>12496</v>
      </c>
      <c r="F867" t="s">
        <v>20422</v>
      </c>
      <c r="G867" s="146">
        <f t="shared" si="13"/>
        <v>1</v>
      </c>
    </row>
    <row r="868" spans="1:7">
      <c r="A868" t="s">
        <v>3277</v>
      </c>
      <c r="B868" s="1">
        <f>IFERROR(INDEX(Preturi!H$2:H$8000, MATCH(A868, Preturi!G$2:G$8000, 0)), "")*G868</f>
        <v>4.7</v>
      </c>
      <c r="C868" t="s">
        <v>688</v>
      </c>
      <c r="D868" t="s">
        <v>2306</v>
      </c>
      <c r="E868" t="s">
        <v>4881</v>
      </c>
      <c r="F868" t="s">
        <v>20422</v>
      </c>
      <c r="G868" s="146">
        <f t="shared" si="13"/>
        <v>1</v>
      </c>
    </row>
    <row r="869" spans="1:7">
      <c r="A869" t="s">
        <v>3278</v>
      </c>
      <c r="B869" s="1">
        <f>IFERROR(INDEX(Preturi!H$2:H$8000, MATCH(A869, Preturi!G$2:G$8000, 0)), "")*G869</f>
        <v>5.37</v>
      </c>
      <c r="C869" t="s">
        <v>688</v>
      </c>
      <c r="D869" t="s">
        <v>2306</v>
      </c>
      <c r="E869" t="s">
        <v>4882</v>
      </c>
      <c r="F869" t="s">
        <v>20422</v>
      </c>
      <c r="G869" s="146">
        <f t="shared" si="13"/>
        <v>1</v>
      </c>
    </row>
    <row r="870" spans="1:7">
      <c r="A870" t="s">
        <v>3279</v>
      </c>
      <c r="B870" s="1">
        <f>IFERROR(INDEX(Preturi!H$2:H$8000, MATCH(A870, Preturi!G$2:G$8000, 0)), "")*G870</f>
        <v>5.61</v>
      </c>
      <c r="C870" t="s">
        <v>688</v>
      </c>
      <c r="D870" t="s">
        <v>2306</v>
      </c>
      <c r="E870" t="s">
        <v>4883</v>
      </c>
      <c r="F870" t="s">
        <v>20422</v>
      </c>
      <c r="G870" s="146">
        <f t="shared" si="13"/>
        <v>1</v>
      </c>
    </row>
    <row r="871" spans="1:7">
      <c r="A871" t="s">
        <v>3280</v>
      </c>
      <c r="B871" s="1">
        <f>IFERROR(INDEX(Preturi!H$2:H$8000, MATCH(A871, Preturi!G$2:G$8000, 0)), "")*G871</f>
        <v>6.35</v>
      </c>
      <c r="C871" t="s">
        <v>688</v>
      </c>
      <c r="D871" t="s">
        <v>2306</v>
      </c>
      <c r="E871" t="s">
        <v>4884</v>
      </c>
      <c r="F871" t="s">
        <v>20422</v>
      </c>
      <c r="G871" s="146">
        <f t="shared" si="13"/>
        <v>1</v>
      </c>
    </row>
    <row r="872" spans="1:7">
      <c r="A872" t="s">
        <v>7734</v>
      </c>
      <c r="B872" s="1">
        <f>IFERROR(INDEX(Preturi!H$2:H$8000, MATCH(A872, Preturi!G$2:G$8000, 0)), "")*G872</f>
        <v>5.84</v>
      </c>
      <c r="C872" t="s">
        <v>688</v>
      </c>
      <c r="D872" t="s">
        <v>2306</v>
      </c>
      <c r="E872" t="s">
        <v>7735</v>
      </c>
      <c r="F872" t="s">
        <v>20422</v>
      </c>
      <c r="G872" s="146">
        <f t="shared" si="13"/>
        <v>1</v>
      </c>
    </row>
    <row r="873" spans="1:7">
      <c r="A873" t="s">
        <v>3281</v>
      </c>
      <c r="B873" s="1">
        <f>IFERROR(INDEX(Preturi!H$2:H$8000, MATCH(A873, Preturi!G$2:G$8000, 0)), "")*G873</f>
        <v>7.27</v>
      </c>
      <c r="C873" t="s">
        <v>688</v>
      </c>
      <c r="D873" t="s">
        <v>2306</v>
      </c>
      <c r="E873" t="s">
        <v>4872</v>
      </c>
      <c r="F873" t="s">
        <v>20422</v>
      </c>
      <c r="G873" s="146">
        <f t="shared" si="13"/>
        <v>1</v>
      </c>
    </row>
    <row r="874" spans="1:7">
      <c r="A874" t="s">
        <v>7430</v>
      </c>
      <c r="B874" s="1">
        <f>IFERROR(INDEX(Preturi!H$2:H$8000, MATCH(A874, Preturi!G$2:G$8000, 0)), "")*G874</f>
        <v>7.35</v>
      </c>
      <c r="C874" t="s">
        <v>688</v>
      </c>
      <c r="D874" t="s">
        <v>2306</v>
      </c>
      <c r="E874" t="s">
        <v>7431</v>
      </c>
      <c r="F874" t="s">
        <v>20422</v>
      </c>
      <c r="G874" s="146">
        <f t="shared" si="13"/>
        <v>1</v>
      </c>
    </row>
    <row r="875" spans="1:7">
      <c r="A875" t="s">
        <v>3282</v>
      </c>
      <c r="B875" s="1">
        <f>IFERROR(INDEX(Preturi!H$2:H$8000, MATCH(A875, Preturi!G$2:G$8000, 0)), "")*G875</f>
        <v>3.54</v>
      </c>
      <c r="C875" t="s">
        <v>688</v>
      </c>
      <c r="D875" t="s">
        <v>2306</v>
      </c>
      <c r="E875" t="s">
        <v>4885</v>
      </c>
      <c r="F875" t="s">
        <v>20422</v>
      </c>
      <c r="G875" s="146">
        <f t="shared" si="13"/>
        <v>1</v>
      </c>
    </row>
    <row r="876" spans="1:7">
      <c r="A876" t="s">
        <v>3283</v>
      </c>
      <c r="B876" s="1">
        <f>IFERROR(INDEX(Preturi!H$2:H$8000, MATCH(A876, Preturi!G$2:G$8000, 0)), "")*G876</f>
        <v>3.62</v>
      </c>
      <c r="C876" t="s">
        <v>688</v>
      </c>
      <c r="D876" t="s">
        <v>2306</v>
      </c>
      <c r="E876" t="s">
        <v>4886</v>
      </c>
      <c r="F876" t="s">
        <v>20422</v>
      </c>
      <c r="G876" s="146">
        <f t="shared" si="13"/>
        <v>1</v>
      </c>
    </row>
    <row r="877" spans="1:7">
      <c r="A877" t="s">
        <v>3284</v>
      </c>
      <c r="B877" s="1">
        <f>IFERROR(INDEX(Preturi!H$2:H$8000, MATCH(A877, Preturi!G$2:G$8000, 0)), "")*G877</f>
        <v>4.5199999999999996</v>
      </c>
      <c r="C877" t="s">
        <v>688</v>
      </c>
      <c r="D877" t="s">
        <v>2306</v>
      </c>
      <c r="E877" t="s">
        <v>4887</v>
      </c>
      <c r="F877" t="s">
        <v>20422</v>
      </c>
      <c r="G877" s="146">
        <f t="shared" si="13"/>
        <v>1</v>
      </c>
    </row>
    <row r="878" spans="1:7">
      <c r="A878" t="s">
        <v>3285</v>
      </c>
      <c r="B878" s="1">
        <f>IFERROR(INDEX(Preturi!H$2:H$8000, MATCH(A878, Preturi!G$2:G$8000, 0)), "")*G878</f>
        <v>4.93</v>
      </c>
      <c r="C878" t="s">
        <v>688</v>
      </c>
      <c r="D878" t="s">
        <v>2306</v>
      </c>
      <c r="E878" t="s">
        <v>4888</v>
      </c>
      <c r="F878" t="s">
        <v>20422</v>
      </c>
      <c r="G878" s="146">
        <f t="shared" ref="G878:G941" si="14">1+Adaosuri4</f>
        <v>1</v>
      </c>
    </row>
    <row r="879" spans="1:7">
      <c r="A879" t="s">
        <v>3286</v>
      </c>
      <c r="B879" s="1">
        <f>IFERROR(INDEX(Preturi!H$2:H$8000, MATCH(A879, Preturi!G$2:G$8000, 0)), "")*G879</f>
        <v>6.07</v>
      </c>
      <c r="C879" t="s">
        <v>688</v>
      </c>
      <c r="D879" t="s">
        <v>2306</v>
      </c>
      <c r="E879" t="s">
        <v>4889</v>
      </c>
      <c r="F879" t="s">
        <v>20422</v>
      </c>
      <c r="G879" s="146">
        <f t="shared" si="14"/>
        <v>1</v>
      </c>
    </row>
    <row r="880" spans="1:7">
      <c r="A880" t="s">
        <v>3287</v>
      </c>
      <c r="B880" s="1">
        <f>IFERROR(INDEX(Preturi!H$2:H$8000, MATCH(A880, Preturi!G$2:G$8000, 0)), "")*G880</f>
        <v>7.13</v>
      </c>
      <c r="C880" t="s">
        <v>688</v>
      </c>
      <c r="D880" t="s">
        <v>2306</v>
      </c>
      <c r="E880" t="s">
        <v>4890</v>
      </c>
      <c r="F880" t="s">
        <v>20422</v>
      </c>
      <c r="G880" s="146">
        <f t="shared" si="14"/>
        <v>1</v>
      </c>
    </row>
    <row r="881" spans="1:7">
      <c r="A881" t="s">
        <v>12497</v>
      </c>
      <c r="B881" s="1">
        <f>IFERROR(INDEX(Preturi!H$2:H$8000, MATCH(A881, Preturi!G$2:G$8000, 0)), "")*G881</f>
        <v>26</v>
      </c>
      <c r="C881" t="s">
        <v>688</v>
      </c>
      <c r="D881" t="s">
        <v>2306</v>
      </c>
      <c r="E881" t="s">
        <v>12498</v>
      </c>
      <c r="F881" t="s">
        <v>20422</v>
      </c>
      <c r="G881" s="146">
        <f t="shared" si="14"/>
        <v>1</v>
      </c>
    </row>
    <row r="882" spans="1:7">
      <c r="A882" t="s">
        <v>12499</v>
      </c>
      <c r="B882" s="1">
        <f>IFERROR(INDEX(Preturi!H$2:H$8000, MATCH(A882, Preturi!G$2:G$8000, 0)), "")*G882</f>
        <v>39</v>
      </c>
      <c r="C882" t="s">
        <v>688</v>
      </c>
      <c r="D882" t="s">
        <v>2306</v>
      </c>
      <c r="E882" t="s">
        <v>12500</v>
      </c>
      <c r="F882" t="s">
        <v>20422</v>
      </c>
      <c r="G882" s="146">
        <f t="shared" si="14"/>
        <v>1</v>
      </c>
    </row>
    <row r="883" spans="1:7">
      <c r="A883" t="s">
        <v>3288</v>
      </c>
      <c r="B883" s="1">
        <f>IFERROR(INDEX(Preturi!H$2:H$8000, MATCH(A883, Preturi!G$2:G$8000, 0)), "")*G883</f>
        <v>7.82</v>
      </c>
      <c r="C883" t="s">
        <v>688</v>
      </c>
      <c r="D883" t="s">
        <v>2306</v>
      </c>
      <c r="E883" t="s">
        <v>11007</v>
      </c>
      <c r="F883" t="s">
        <v>20422</v>
      </c>
      <c r="G883" s="146">
        <f t="shared" si="14"/>
        <v>1</v>
      </c>
    </row>
    <row r="884" spans="1:7">
      <c r="A884" t="s">
        <v>7736</v>
      </c>
      <c r="B884" s="1">
        <f>IFERROR(INDEX(Preturi!H$2:H$8000, MATCH(A884, Preturi!G$2:G$8000, 0)), "")*G884</f>
        <v>6.38</v>
      </c>
      <c r="C884" t="s">
        <v>688</v>
      </c>
      <c r="D884" t="s">
        <v>2306</v>
      </c>
      <c r="E884" t="s">
        <v>7738</v>
      </c>
      <c r="F884" t="s">
        <v>20422</v>
      </c>
      <c r="G884" s="146">
        <f t="shared" si="14"/>
        <v>1</v>
      </c>
    </row>
    <row r="885" spans="1:7">
      <c r="A885" t="s">
        <v>3289</v>
      </c>
      <c r="B885" s="1">
        <f>IFERROR(INDEX(Preturi!H$2:H$8000, MATCH(A885, Preturi!G$2:G$8000, 0)), "")*G885</f>
        <v>9.51</v>
      </c>
      <c r="C885" t="s">
        <v>688</v>
      </c>
      <c r="D885" t="s">
        <v>2306</v>
      </c>
      <c r="E885" t="s">
        <v>4892</v>
      </c>
      <c r="F885" t="s">
        <v>20422</v>
      </c>
      <c r="G885" s="146">
        <f t="shared" si="14"/>
        <v>1</v>
      </c>
    </row>
    <row r="886" spans="1:7">
      <c r="A886" t="s">
        <v>7739</v>
      </c>
      <c r="B886" s="1">
        <f>IFERROR(INDEX(Preturi!H$2:H$8000, MATCH(A886, Preturi!G$2:G$8000, 0)), "")*G886</f>
        <v>6.64</v>
      </c>
      <c r="C886" t="s">
        <v>688</v>
      </c>
      <c r="D886" t="s">
        <v>2306</v>
      </c>
      <c r="E886" t="s">
        <v>7740</v>
      </c>
      <c r="F886" t="s">
        <v>20422</v>
      </c>
      <c r="G886" s="146">
        <f t="shared" si="14"/>
        <v>1</v>
      </c>
    </row>
    <row r="887" spans="1:7">
      <c r="A887" t="s">
        <v>3290</v>
      </c>
      <c r="B887" s="1">
        <f>IFERROR(INDEX(Preturi!H$2:H$8000, MATCH(A887, Preturi!G$2:G$8000, 0)), "")*G887</f>
        <v>13.57</v>
      </c>
      <c r="C887" t="s">
        <v>688</v>
      </c>
      <c r="D887" t="s">
        <v>2306</v>
      </c>
      <c r="E887" t="s">
        <v>4893</v>
      </c>
      <c r="F887" t="s">
        <v>20422</v>
      </c>
      <c r="G887" s="146">
        <f t="shared" si="14"/>
        <v>1</v>
      </c>
    </row>
    <row r="888" spans="1:7">
      <c r="A888" t="s">
        <v>3291</v>
      </c>
      <c r="B888" s="1">
        <f>IFERROR(INDEX(Preturi!H$2:H$8000, MATCH(A888, Preturi!G$2:G$8000, 0)), "")*G888</f>
        <v>7.92</v>
      </c>
      <c r="C888" t="s">
        <v>688</v>
      </c>
      <c r="D888" t="s">
        <v>2306</v>
      </c>
      <c r="E888" t="s">
        <v>4894</v>
      </c>
      <c r="F888" t="s">
        <v>20422</v>
      </c>
      <c r="G888" s="146">
        <f t="shared" si="14"/>
        <v>1</v>
      </c>
    </row>
    <row r="889" spans="1:7">
      <c r="A889" t="s">
        <v>3292</v>
      </c>
      <c r="B889" s="1">
        <f>IFERROR(INDEX(Preturi!H$2:H$8000, MATCH(A889, Preturi!G$2:G$8000, 0)), "")*G889</f>
        <v>4.6399999999999997</v>
      </c>
      <c r="C889" t="s">
        <v>688</v>
      </c>
      <c r="D889" t="s">
        <v>2306</v>
      </c>
      <c r="E889" t="s">
        <v>4895</v>
      </c>
      <c r="F889" t="s">
        <v>20422</v>
      </c>
      <c r="G889" s="146">
        <f t="shared" si="14"/>
        <v>1</v>
      </c>
    </row>
    <row r="890" spans="1:7">
      <c r="A890" t="s">
        <v>3293</v>
      </c>
      <c r="B890" s="1">
        <f>IFERROR(INDEX(Preturi!H$2:H$8000, MATCH(A890, Preturi!G$2:G$8000, 0)), "")*G890</f>
        <v>5.41</v>
      </c>
      <c r="C890" t="s">
        <v>688</v>
      </c>
      <c r="D890" t="s">
        <v>2306</v>
      </c>
      <c r="E890" t="s">
        <v>4896</v>
      </c>
      <c r="F890" t="s">
        <v>20422</v>
      </c>
      <c r="G890" s="146">
        <f t="shared" si="14"/>
        <v>1</v>
      </c>
    </row>
    <row r="891" spans="1:7">
      <c r="A891" t="s">
        <v>3294</v>
      </c>
      <c r="B891" s="1">
        <f>IFERROR(INDEX(Preturi!H$2:H$8000, MATCH(A891, Preturi!G$2:G$8000, 0)), "")*G891</f>
        <v>5.8</v>
      </c>
      <c r="C891" t="s">
        <v>688</v>
      </c>
      <c r="D891" t="s">
        <v>2306</v>
      </c>
      <c r="E891" t="s">
        <v>4897</v>
      </c>
      <c r="F891" t="s">
        <v>20422</v>
      </c>
      <c r="G891" s="146">
        <f t="shared" si="14"/>
        <v>1</v>
      </c>
    </row>
    <row r="892" spans="1:7">
      <c r="A892" t="s">
        <v>4034</v>
      </c>
      <c r="B892" s="1">
        <f>IFERROR(INDEX(Preturi!H$2:H$8000, MATCH(A892, Preturi!G$2:G$8000, 0)), "")*G892</f>
        <v>6.58</v>
      </c>
      <c r="C892" t="s">
        <v>688</v>
      </c>
      <c r="D892" t="s">
        <v>2306</v>
      </c>
      <c r="E892" t="s">
        <v>4898</v>
      </c>
      <c r="F892" t="s">
        <v>20422</v>
      </c>
      <c r="G892" s="146">
        <f t="shared" si="14"/>
        <v>1</v>
      </c>
    </row>
    <row r="893" spans="1:7">
      <c r="A893" t="s">
        <v>3295</v>
      </c>
      <c r="B893" s="1">
        <f>IFERROR(INDEX(Preturi!H$2:H$8000, MATCH(A893, Preturi!G$2:G$8000, 0)), "")*G893</f>
        <v>8.35</v>
      </c>
      <c r="C893" t="s">
        <v>688</v>
      </c>
      <c r="D893" t="s">
        <v>2306</v>
      </c>
      <c r="E893" t="s">
        <v>4899</v>
      </c>
      <c r="F893" t="s">
        <v>20422</v>
      </c>
      <c r="G893" s="146">
        <f t="shared" si="14"/>
        <v>1</v>
      </c>
    </row>
    <row r="894" spans="1:7">
      <c r="A894" t="s">
        <v>12501</v>
      </c>
      <c r="B894" s="1">
        <f>IFERROR(INDEX(Preturi!H$2:H$8000, MATCH(A894, Preturi!G$2:G$8000, 0)), "")*G894</f>
        <v>28</v>
      </c>
      <c r="C894" t="s">
        <v>688</v>
      </c>
      <c r="D894" t="s">
        <v>2306</v>
      </c>
      <c r="E894" t="s">
        <v>12451</v>
      </c>
      <c r="F894" t="s">
        <v>20422</v>
      </c>
      <c r="G894" s="146">
        <f t="shared" si="14"/>
        <v>1</v>
      </c>
    </row>
    <row r="895" spans="1:7">
      <c r="A895" t="s">
        <v>12502</v>
      </c>
      <c r="B895" s="1">
        <f>IFERROR(INDEX(Preturi!H$2:H$8000, MATCH(A895, Preturi!G$2:G$8000, 0)), "")*G895</f>
        <v>42</v>
      </c>
      <c r="C895" t="s">
        <v>688</v>
      </c>
      <c r="D895" t="s">
        <v>2306</v>
      </c>
      <c r="E895" t="s">
        <v>12503</v>
      </c>
      <c r="F895" t="s">
        <v>20422</v>
      </c>
      <c r="G895" s="146">
        <f t="shared" si="14"/>
        <v>1</v>
      </c>
    </row>
    <row r="896" spans="1:7">
      <c r="A896" t="s">
        <v>12504</v>
      </c>
      <c r="B896" s="1">
        <f>IFERROR(INDEX(Preturi!H$2:H$8000, MATCH(A896, Preturi!G$2:G$8000, 0)), "")*G896</f>
        <v>56</v>
      </c>
      <c r="C896" t="s">
        <v>688</v>
      </c>
      <c r="D896" t="s">
        <v>2306</v>
      </c>
      <c r="E896" t="s">
        <v>12505</v>
      </c>
      <c r="F896" t="s">
        <v>20422</v>
      </c>
      <c r="G896" s="146">
        <f t="shared" si="14"/>
        <v>1</v>
      </c>
    </row>
    <row r="897" spans="1:7">
      <c r="A897" t="s">
        <v>12506</v>
      </c>
      <c r="B897" s="1">
        <f>IFERROR(INDEX(Preturi!H$2:H$8000, MATCH(A897, Preturi!G$2:G$8000, 0)), "")*G897</f>
        <v>70</v>
      </c>
      <c r="C897" t="s">
        <v>688</v>
      </c>
      <c r="D897" t="s">
        <v>2306</v>
      </c>
      <c r="E897" t="s">
        <v>12508</v>
      </c>
      <c r="F897" t="s">
        <v>20422</v>
      </c>
      <c r="G897" s="146">
        <f t="shared" si="14"/>
        <v>1</v>
      </c>
    </row>
    <row r="898" spans="1:7">
      <c r="A898" t="s">
        <v>3296</v>
      </c>
      <c r="B898" s="1">
        <f>IFERROR(INDEX(Preturi!H$2:H$8000, MATCH(A898, Preturi!G$2:G$8000, 0)), "")*G898</f>
        <v>5.07</v>
      </c>
      <c r="C898" t="s">
        <v>688</v>
      </c>
      <c r="D898" t="s">
        <v>2306</v>
      </c>
      <c r="E898" t="s">
        <v>4900</v>
      </c>
      <c r="F898" t="s">
        <v>20422</v>
      </c>
      <c r="G898" s="146">
        <f t="shared" si="14"/>
        <v>1</v>
      </c>
    </row>
    <row r="899" spans="1:7">
      <c r="A899" t="s">
        <v>3297</v>
      </c>
      <c r="B899" s="1">
        <f>IFERROR(INDEX(Preturi!H$2:H$8000, MATCH(A899, Preturi!G$2:G$8000, 0)), "")*G899</f>
        <v>5.78</v>
      </c>
      <c r="C899" t="s">
        <v>688</v>
      </c>
      <c r="D899" t="s">
        <v>2306</v>
      </c>
      <c r="E899" t="s">
        <v>4901</v>
      </c>
      <c r="F899" t="s">
        <v>20422</v>
      </c>
      <c r="G899" s="146">
        <f t="shared" si="14"/>
        <v>1</v>
      </c>
    </row>
    <row r="900" spans="1:7">
      <c r="A900" t="s">
        <v>3298</v>
      </c>
      <c r="B900" s="1">
        <f>IFERROR(INDEX(Preturi!H$2:H$8000, MATCH(A900, Preturi!G$2:G$8000, 0)), "")*G900</f>
        <v>6.04</v>
      </c>
      <c r="C900" t="s">
        <v>688</v>
      </c>
      <c r="D900" t="s">
        <v>2306</v>
      </c>
      <c r="E900" t="s">
        <v>4902</v>
      </c>
      <c r="F900" t="s">
        <v>20422</v>
      </c>
      <c r="G900" s="146">
        <f t="shared" si="14"/>
        <v>1</v>
      </c>
    </row>
    <row r="901" spans="1:7">
      <c r="A901" t="s">
        <v>3299</v>
      </c>
      <c r="B901" s="1">
        <f>IFERROR(INDEX(Preturi!H$2:H$8000, MATCH(A901, Preturi!G$2:G$8000, 0)), "")*G901</f>
        <v>6.84</v>
      </c>
      <c r="C901" t="s">
        <v>688</v>
      </c>
      <c r="D901" t="s">
        <v>2306</v>
      </c>
      <c r="E901" t="s">
        <v>4903</v>
      </c>
      <c r="F901" t="s">
        <v>20422</v>
      </c>
      <c r="G901" s="146">
        <f t="shared" si="14"/>
        <v>1</v>
      </c>
    </row>
    <row r="902" spans="1:7">
      <c r="A902" t="s">
        <v>7741</v>
      </c>
      <c r="B902" s="1">
        <f>IFERROR(INDEX(Preturi!H$2:H$8000, MATCH(A902, Preturi!G$2:G$8000, 0)), "")*G902</f>
        <v>6.29</v>
      </c>
      <c r="C902" t="s">
        <v>688</v>
      </c>
      <c r="D902" t="s">
        <v>2306</v>
      </c>
      <c r="E902" t="s">
        <v>7742</v>
      </c>
      <c r="F902" t="s">
        <v>20422</v>
      </c>
      <c r="G902" s="146">
        <f t="shared" si="14"/>
        <v>1</v>
      </c>
    </row>
    <row r="903" spans="1:7">
      <c r="A903" t="s">
        <v>3300</v>
      </c>
      <c r="B903" s="1">
        <f>IFERROR(INDEX(Preturi!H$2:H$8000, MATCH(A903, Preturi!G$2:G$8000, 0)), "")*G903</f>
        <v>7.82</v>
      </c>
      <c r="C903" t="s">
        <v>688</v>
      </c>
      <c r="D903" t="s">
        <v>2306</v>
      </c>
      <c r="E903" t="s">
        <v>4891</v>
      </c>
      <c r="F903" t="s">
        <v>20422</v>
      </c>
      <c r="G903" s="146">
        <f t="shared" si="14"/>
        <v>1</v>
      </c>
    </row>
    <row r="904" spans="1:7">
      <c r="A904" t="s">
        <v>7432</v>
      </c>
      <c r="B904" s="1">
        <f>IFERROR(INDEX(Preturi!H$2:H$8000, MATCH(A904, Preturi!G$2:G$8000, 0)), "")*G904</f>
        <v>7.92</v>
      </c>
      <c r="C904" t="s">
        <v>688</v>
      </c>
      <c r="D904" t="s">
        <v>2306</v>
      </c>
      <c r="E904" t="s">
        <v>7433</v>
      </c>
      <c r="F904" t="s">
        <v>20422</v>
      </c>
      <c r="G904" s="146">
        <f t="shared" si="14"/>
        <v>1</v>
      </c>
    </row>
    <row r="905" spans="1:7">
      <c r="A905" t="s">
        <v>3301</v>
      </c>
      <c r="B905" s="1">
        <f>IFERROR(INDEX(Preturi!H$2:H$8000, MATCH(A905, Preturi!G$2:G$8000, 0)), "")*G905</f>
        <v>3.81</v>
      </c>
      <c r="C905" t="s">
        <v>688</v>
      </c>
      <c r="D905" t="s">
        <v>2306</v>
      </c>
      <c r="E905" t="s">
        <v>4904</v>
      </c>
      <c r="F905" t="s">
        <v>20422</v>
      </c>
      <c r="G905" s="146">
        <f t="shared" si="14"/>
        <v>1</v>
      </c>
    </row>
    <row r="906" spans="1:7">
      <c r="A906" t="s">
        <v>3302</v>
      </c>
      <c r="B906" s="1">
        <f>IFERROR(INDEX(Preturi!H$2:H$8000, MATCH(A906, Preturi!G$2:G$8000, 0)), "")*G906</f>
        <v>3.89</v>
      </c>
      <c r="C906" t="s">
        <v>688</v>
      </c>
      <c r="D906" t="s">
        <v>2306</v>
      </c>
      <c r="E906" t="s">
        <v>4905</v>
      </c>
      <c r="F906" t="s">
        <v>20422</v>
      </c>
      <c r="G906" s="146">
        <f t="shared" si="14"/>
        <v>1</v>
      </c>
    </row>
    <row r="907" spans="1:7">
      <c r="A907" t="s">
        <v>3303</v>
      </c>
      <c r="B907" s="1">
        <f>IFERROR(INDEX(Preturi!H$2:H$8000, MATCH(A907, Preturi!G$2:G$8000, 0)), "")*G907</f>
        <v>4.87</v>
      </c>
      <c r="C907" t="s">
        <v>688</v>
      </c>
      <c r="D907" t="s">
        <v>2306</v>
      </c>
      <c r="E907" t="s">
        <v>4906</v>
      </c>
      <c r="F907" t="s">
        <v>20422</v>
      </c>
      <c r="G907" s="146">
        <f t="shared" si="14"/>
        <v>1</v>
      </c>
    </row>
    <row r="908" spans="1:7">
      <c r="A908" t="s">
        <v>3304</v>
      </c>
      <c r="B908" s="1">
        <f>IFERROR(INDEX(Preturi!H$2:H$8000, MATCH(A908, Preturi!G$2:G$8000, 0)), "")*G908</f>
        <v>5.31</v>
      </c>
      <c r="C908" t="s">
        <v>688</v>
      </c>
      <c r="D908" t="s">
        <v>2306</v>
      </c>
      <c r="E908" t="s">
        <v>4907</v>
      </c>
      <c r="F908" t="s">
        <v>20422</v>
      </c>
      <c r="G908" s="146">
        <f t="shared" si="14"/>
        <v>1</v>
      </c>
    </row>
    <row r="909" spans="1:7">
      <c r="A909" t="s">
        <v>3305</v>
      </c>
      <c r="B909" s="1">
        <f>IFERROR(INDEX(Preturi!H$2:H$8000, MATCH(A909, Preturi!G$2:G$8000, 0)), "")*G909</f>
        <v>6.54</v>
      </c>
      <c r="C909" t="s">
        <v>688</v>
      </c>
      <c r="D909" t="s">
        <v>2306</v>
      </c>
      <c r="E909" t="s">
        <v>4908</v>
      </c>
      <c r="F909" t="s">
        <v>20422</v>
      </c>
      <c r="G909" s="146">
        <f t="shared" si="14"/>
        <v>1</v>
      </c>
    </row>
    <row r="910" spans="1:7">
      <c r="A910" t="s">
        <v>3306</v>
      </c>
      <c r="B910" s="1">
        <f>IFERROR(INDEX(Preturi!H$2:H$8000, MATCH(A910, Preturi!G$2:G$8000, 0)), "")*G910</f>
        <v>7.67</v>
      </c>
      <c r="C910" t="s">
        <v>688</v>
      </c>
      <c r="D910" t="s">
        <v>2306</v>
      </c>
      <c r="E910" t="s">
        <v>4909</v>
      </c>
      <c r="F910" t="s">
        <v>20422</v>
      </c>
      <c r="G910" s="146">
        <f t="shared" si="14"/>
        <v>1</v>
      </c>
    </row>
    <row r="911" spans="1:7">
      <c r="A911" t="s">
        <v>12509</v>
      </c>
      <c r="B911" s="1">
        <f>IFERROR(INDEX(Preturi!H$2:H$8000, MATCH(A911, Preturi!G$2:G$8000, 0)), "")*G911</f>
        <v>28</v>
      </c>
      <c r="C911" t="s">
        <v>688</v>
      </c>
      <c r="D911" t="s">
        <v>2306</v>
      </c>
      <c r="E911" t="s">
        <v>12510</v>
      </c>
      <c r="F911" t="s">
        <v>20422</v>
      </c>
      <c r="G911" s="146">
        <f t="shared" si="14"/>
        <v>1</v>
      </c>
    </row>
    <row r="912" spans="1:7">
      <c r="A912" t="s">
        <v>12511</v>
      </c>
      <c r="B912" s="1">
        <f>IFERROR(INDEX(Preturi!H$2:H$8000, MATCH(A912, Preturi!G$2:G$8000, 0)), "")*G912</f>
        <v>42</v>
      </c>
      <c r="C912" t="s">
        <v>688</v>
      </c>
      <c r="D912" t="s">
        <v>2306</v>
      </c>
      <c r="E912" t="s">
        <v>12512</v>
      </c>
      <c r="F912" t="s">
        <v>20422</v>
      </c>
      <c r="G912" s="146">
        <f t="shared" si="14"/>
        <v>1</v>
      </c>
    </row>
    <row r="913" spans="1:7">
      <c r="A913" t="s">
        <v>3307</v>
      </c>
      <c r="B913" s="1">
        <f>IFERROR(INDEX(Preturi!H$2:H$8000, MATCH(A913, Preturi!G$2:G$8000, 0)), "")*G913</f>
        <v>8.3699999999999992</v>
      </c>
      <c r="C913" t="s">
        <v>688</v>
      </c>
      <c r="D913" t="s">
        <v>2306</v>
      </c>
      <c r="E913" t="s">
        <v>11008</v>
      </c>
      <c r="F913" t="s">
        <v>20422</v>
      </c>
      <c r="G913" s="146">
        <f t="shared" si="14"/>
        <v>1</v>
      </c>
    </row>
    <row r="914" spans="1:7">
      <c r="A914" t="s">
        <v>7744</v>
      </c>
      <c r="B914" s="1">
        <f>IFERROR(INDEX(Preturi!H$2:H$8000, MATCH(A914, Preturi!G$2:G$8000, 0)), "")*G914</f>
        <v>6.84</v>
      </c>
      <c r="C914" t="s">
        <v>688</v>
      </c>
      <c r="D914" t="s">
        <v>2306</v>
      </c>
      <c r="E914" t="s">
        <v>7745</v>
      </c>
      <c r="F914" t="s">
        <v>20422</v>
      </c>
      <c r="G914" s="146">
        <f t="shared" si="14"/>
        <v>1</v>
      </c>
    </row>
    <row r="915" spans="1:7">
      <c r="A915" t="s">
        <v>3308</v>
      </c>
      <c r="B915" s="1">
        <f>IFERROR(INDEX(Preturi!H$2:H$8000, MATCH(A915, Preturi!G$2:G$8000, 0)), "")*G915</f>
        <v>10.19</v>
      </c>
      <c r="C915" t="s">
        <v>688</v>
      </c>
      <c r="D915" t="s">
        <v>2306</v>
      </c>
      <c r="E915" t="s">
        <v>4911</v>
      </c>
      <c r="F915" t="s">
        <v>20422</v>
      </c>
      <c r="G915" s="146">
        <f t="shared" si="14"/>
        <v>1</v>
      </c>
    </row>
    <row r="916" spans="1:7">
      <c r="A916" t="s">
        <v>7746</v>
      </c>
      <c r="B916" s="1">
        <f>IFERROR(INDEX(Preturi!H$2:H$8000, MATCH(A916, Preturi!G$2:G$8000, 0)), "")*G916</f>
        <v>7.12</v>
      </c>
      <c r="C916" t="s">
        <v>688</v>
      </c>
      <c r="D916" t="s">
        <v>2306</v>
      </c>
      <c r="E916" t="s">
        <v>7747</v>
      </c>
      <c r="F916" t="s">
        <v>20422</v>
      </c>
      <c r="G916" s="146">
        <f t="shared" si="14"/>
        <v>1</v>
      </c>
    </row>
    <row r="917" spans="1:7">
      <c r="A917" t="s">
        <v>3309</v>
      </c>
      <c r="B917" s="1">
        <f>IFERROR(INDEX(Preturi!H$2:H$8000, MATCH(A917, Preturi!G$2:G$8000, 0)), "")*G917</f>
        <v>14.54</v>
      </c>
      <c r="C917" t="s">
        <v>688</v>
      </c>
      <c r="D917" t="s">
        <v>2306</v>
      </c>
      <c r="E917" t="s">
        <v>4912</v>
      </c>
      <c r="F917" t="s">
        <v>20422</v>
      </c>
      <c r="G917" s="146">
        <f t="shared" si="14"/>
        <v>1</v>
      </c>
    </row>
    <row r="918" spans="1:7">
      <c r="A918" t="s">
        <v>3310</v>
      </c>
      <c r="B918" s="1">
        <f>IFERROR(INDEX(Preturi!H$2:H$8000, MATCH(A918, Preturi!G$2:G$8000, 0)), "")*G918</f>
        <v>8.48</v>
      </c>
      <c r="C918" t="s">
        <v>688</v>
      </c>
      <c r="D918" t="s">
        <v>2306</v>
      </c>
      <c r="E918" t="s">
        <v>4913</v>
      </c>
      <c r="F918" t="s">
        <v>20422</v>
      </c>
      <c r="G918" s="146">
        <f t="shared" si="14"/>
        <v>1</v>
      </c>
    </row>
    <row r="919" spans="1:7">
      <c r="A919" t="s">
        <v>3311</v>
      </c>
      <c r="B919" s="1">
        <f>IFERROR(INDEX(Preturi!H$2:H$8000, MATCH(A919, Preturi!G$2:G$8000, 0)), "")*G919</f>
        <v>4.97</v>
      </c>
      <c r="C919" t="s">
        <v>688</v>
      </c>
      <c r="D919" t="s">
        <v>2306</v>
      </c>
      <c r="E919" t="s">
        <v>4914</v>
      </c>
      <c r="F919" t="s">
        <v>20422</v>
      </c>
      <c r="G919" s="146">
        <f t="shared" si="14"/>
        <v>1</v>
      </c>
    </row>
    <row r="920" spans="1:7">
      <c r="A920" t="s">
        <v>3312</v>
      </c>
      <c r="B920" s="1">
        <f>IFERROR(INDEX(Preturi!H$2:H$8000, MATCH(A920, Preturi!G$2:G$8000, 0)), "")*G920</f>
        <v>5.8</v>
      </c>
      <c r="C920" t="s">
        <v>688</v>
      </c>
      <c r="D920" t="s">
        <v>2306</v>
      </c>
      <c r="E920" t="s">
        <v>4915</v>
      </c>
      <c r="F920" t="s">
        <v>20422</v>
      </c>
      <c r="G920" s="146">
        <f t="shared" si="14"/>
        <v>1</v>
      </c>
    </row>
    <row r="921" spans="1:7">
      <c r="A921" t="s">
        <v>3313</v>
      </c>
      <c r="B921" s="1">
        <f>IFERROR(INDEX(Preturi!H$2:H$8000, MATCH(A921, Preturi!G$2:G$8000, 0)), "")*G921</f>
        <v>6.22</v>
      </c>
      <c r="C921" t="s">
        <v>688</v>
      </c>
      <c r="D921" t="s">
        <v>2306</v>
      </c>
      <c r="E921" t="s">
        <v>4916</v>
      </c>
      <c r="F921" t="s">
        <v>20422</v>
      </c>
      <c r="G921" s="146">
        <f t="shared" si="14"/>
        <v>1</v>
      </c>
    </row>
    <row r="922" spans="1:7">
      <c r="A922" t="s">
        <v>4035</v>
      </c>
      <c r="B922" s="1">
        <f>IFERROR(INDEX(Preturi!H$2:H$8000, MATCH(A922, Preturi!G$2:G$8000, 0)), "")*G922</f>
        <v>7.05</v>
      </c>
      <c r="C922" t="s">
        <v>688</v>
      </c>
      <c r="D922" t="s">
        <v>2306</v>
      </c>
      <c r="E922" t="s">
        <v>4917</v>
      </c>
      <c r="F922" t="s">
        <v>20422</v>
      </c>
      <c r="G922" s="146">
        <f t="shared" si="14"/>
        <v>1</v>
      </c>
    </row>
    <row r="923" spans="1:7">
      <c r="A923" t="s">
        <v>3314</v>
      </c>
      <c r="B923" s="1">
        <f>IFERROR(INDEX(Preturi!H$2:H$8000, MATCH(A923, Preturi!G$2:G$8000, 0)), "")*G923</f>
        <v>8.9499999999999993</v>
      </c>
      <c r="C923" t="s">
        <v>688</v>
      </c>
      <c r="D923" t="s">
        <v>2306</v>
      </c>
      <c r="E923" t="s">
        <v>4918</v>
      </c>
      <c r="F923" t="s">
        <v>20422</v>
      </c>
      <c r="G923" s="146">
        <f t="shared" si="14"/>
        <v>1</v>
      </c>
    </row>
    <row r="924" spans="1:7">
      <c r="A924" t="s">
        <v>12513</v>
      </c>
      <c r="B924" s="1">
        <f>IFERROR(INDEX(Preturi!H$2:H$8000, MATCH(A924, Preturi!G$2:G$8000, 0)), "")*G924</f>
        <v>30</v>
      </c>
      <c r="C924" t="s">
        <v>688</v>
      </c>
      <c r="D924" t="s">
        <v>2306</v>
      </c>
      <c r="E924" t="s">
        <v>12451</v>
      </c>
      <c r="F924" t="s">
        <v>20422</v>
      </c>
      <c r="G924" s="146">
        <f t="shared" si="14"/>
        <v>1</v>
      </c>
    </row>
    <row r="925" spans="1:7">
      <c r="A925" t="s">
        <v>12514</v>
      </c>
      <c r="B925" s="1">
        <f>IFERROR(INDEX(Preturi!H$2:H$8000, MATCH(A925, Preturi!G$2:G$8000, 0)), "")*G925</f>
        <v>45</v>
      </c>
      <c r="C925" t="s">
        <v>688</v>
      </c>
      <c r="D925" t="s">
        <v>2306</v>
      </c>
      <c r="E925" t="s">
        <v>12515</v>
      </c>
      <c r="F925" t="s">
        <v>20422</v>
      </c>
      <c r="G925" s="146">
        <f t="shared" si="14"/>
        <v>1</v>
      </c>
    </row>
    <row r="926" spans="1:7">
      <c r="A926" t="s">
        <v>12516</v>
      </c>
      <c r="B926" s="1">
        <f>IFERROR(INDEX(Preturi!H$2:H$8000, MATCH(A926, Preturi!G$2:G$8000, 0)), "")*G926</f>
        <v>60</v>
      </c>
      <c r="C926" t="s">
        <v>688</v>
      </c>
      <c r="D926" t="s">
        <v>2306</v>
      </c>
      <c r="E926" t="s">
        <v>12517</v>
      </c>
      <c r="F926" t="s">
        <v>20422</v>
      </c>
      <c r="G926" s="146">
        <f t="shared" si="14"/>
        <v>1</v>
      </c>
    </row>
    <row r="927" spans="1:7">
      <c r="A927" t="s">
        <v>12518</v>
      </c>
      <c r="B927" s="1">
        <f>IFERROR(INDEX(Preturi!H$2:H$8000, MATCH(A927, Preturi!G$2:G$8000, 0)), "")*G927</f>
        <v>75</v>
      </c>
      <c r="C927" t="s">
        <v>688</v>
      </c>
      <c r="D927" t="s">
        <v>2306</v>
      </c>
      <c r="E927" t="s">
        <v>12520</v>
      </c>
      <c r="F927" t="s">
        <v>20422</v>
      </c>
      <c r="G927" s="146">
        <f t="shared" si="14"/>
        <v>1</v>
      </c>
    </row>
    <row r="928" spans="1:7">
      <c r="A928" t="s">
        <v>3315</v>
      </c>
      <c r="B928" s="1">
        <f>IFERROR(INDEX(Preturi!H$2:H$8000, MATCH(A928, Preturi!G$2:G$8000, 0)), "")*G928</f>
        <v>5.43</v>
      </c>
      <c r="C928" t="s">
        <v>688</v>
      </c>
      <c r="D928" t="s">
        <v>2306</v>
      </c>
      <c r="E928" t="s">
        <v>4919</v>
      </c>
      <c r="F928" t="s">
        <v>20422</v>
      </c>
      <c r="G928" s="146">
        <f t="shared" si="14"/>
        <v>1</v>
      </c>
    </row>
    <row r="929" spans="1:7">
      <c r="A929" t="s">
        <v>3316</v>
      </c>
      <c r="B929" s="1">
        <f>IFERROR(INDEX(Preturi!H$2:H$8000, MATCH(A929, Preturi!G$2:G$8000, 0)), "")*G929</f>
        <v>6.2</v>
      </c>
      <c r="C929" t="s">
        <v>688</v>
      </c>
      <c r="D929" t="s">
        <v>2306</v>
      </c>
      <c r="E929" t="s">
        <v>4920</v>
      </c>
      <c r="F929" t="s">
        <v>20422</v>
      </c>
      <c r="G929" s="146">
        <f t="shared" si="14"/>
        <v>1</v>
      </c>
    </row>
    <row r="930" spans="1:7">
      <c r="A930" t="s">
        <v>3317</v>
      </c>
      <c r="B930" s="1">
        <f>IFERROR(INDEX(Preturi!H$2:H$8000, MATCH(A930, Preturi!G$2:G$8000, 0)), "")*G930</f>
        <v>6.47</v>
      </c>
      <c r="C930" t="s">
        <v>688</v>
      </c>
      <c r="D930" t="s">
        <v>2306</v>
      </c>
      <c r="E930" t="s">
        <v>4921</v>
      </c>
      <c r="F930" t="s">
        <v>20422</v>
      </c>
      <c r="G930" s="146">
        <f t="shared" si="14"/>
        <v>1</v>
      </c>
    </row>
    <row r="931" spans="1:7">
      <c r="A931" t="s">
        <v>3318</v>
      </c>
      <c r="B931" s="1">
        <f>IFERROR(INDEX(Preturi!H$2:H$8000, MATCH(A931, Preturi!G$2:G$8000, 0)), "")*G931</f>
        <v>7.33</v>
      </c>
      <c r="C931" t="s">
        <v>688</v>
      </c>
      <c r="D931" t="s">
        <v>2306</v>
      </c>
      <c r="E931" t="s">
        <v>4922</v>
      </c>
      <c r="F931" t="s">
        <v>20422</v>
      </c>
      <c r="G931" s="146">
        <f t="shared" si="14"/>
        <v>1</v>
      </c>
    </row>
    <row r="932" spans="1:7">
      <c r="A932" t="s">
        <v>7748</v>
      </c>
      <c r="B932" s="1">
        <f>IFERROR(INDEX(Preturi!H$2:H$8000, MATCH(A932, Preturi!G$2:G$8000, 0)), "")*G932</f>
        <v>6.74</v>
      </c>
      <c r="C932" t="s">
        <v>688</v>
      </c>
      <c r="D932" t="s">
        <v>2306</v>
      </c>
      <c r="E932" t="s">
        <v>7749</v>
      </c>
      <c r="F932" t="s">
        <v>20422</v>
      </c>
      <c r="G932" s="146">
        <f t="shared" si="14"/>
        <v>1</v>
      </c>
    </row>
    <row r="933" spans="1:7">
      <c r="A933" t="s">
        <v>3319</v>
      </c>
      <c r="B933" s="1">
        <f>IFERROR(INDEX(Preturi!H$2:H$8000, MATCH(A933, Preturi!G$2:G$8000, 0)), "")*G933</f>
        <v>8.3800000000000008</v>
      </c>
      <c r="C933" t="s">
        <v>688</v>
      </c>
      <c r="D933" t="s">
        <v>2306</v>
      </c>
      <c r="E933" t="s">
        <v>4910</v>
      </c>
      <c r="F933" t="s">
        <v>20422</v>
      </c>
      <c r="G933" s="146">
        <f t="shared" si="14"/>
        <v>1</v>
      </c>
    </row>
    <row r="934" spans="1:7">
      <c r="A934" t="s">
        <v>7435</v>
      </c>
      <c r="B934" s="1">
        <f>IFERROR(INDEX(Preturi!H$2:H$8000, MATCH(A934, Preturi!G$2:G$8000, 0)), "")*G934</f>
        <v>8.48</v>
      </c>
      <c r="C934" t="s">
        <v>688</v>
      </c>
      <c r="D934" t="s">
        <v>2306</v>
      </c>
      <c r="E934" t="s">
        <v>7436</v>
      </c>
      <c r="F934" t="s">
        <v>20422</v>
      </c>
      <c r="G934" s="146">
        <f t="shared" si="14"/>
        <v>1</v>
      </c>
    </row>
    <row r="935" spans="1:7">
      <c r="A935" t="s">
        <v>3320</v>
      </c>
      <c r="B935" s="1">
        <f>IFERROR(INDEX(Preturi!H$2:H$8000, MATCH(A935, Preturi!G$2:G$8000, 0)), "")*G935</f>
        <v>4.08</v>
      </c>
      <c r="C935" t="s">
        <v>688</v>
      </c>
      <c r="D935" t="s">
        <v>2306</v>
      </c>
      <c r="E935" t="s">
        <v>4923</v>
      </c>
      <c r="F935" t="s">
        <v>20422</v>
      </c>
      <c r="G935" s="146">
        <f t="shared" si="14"/>
        <v>1</v>
      </c>
    </row>
    <row r="936" spans="1:7">
      <c r="A936" t="s">
        <v>3321</v>
      </c>
      <c r="B936" s="1">
        <f>IFERROR(INDEX(Preturi!H$2:H$8000, MATCH(A936, Preturi!G$2:G$8000, 0)), "")*G936</f>
        <v>4.17</v>
      </c>
      <c r="C936" t="s">
        <v>688</v>
      </c>
      <c r="D936" t="s">
        <v>2306</v>
      </c>
      <c r="E936" t="s">
        <v>4924</v>
      </c>
      <c r="F936" t="s">
        <v>20422</v>
      </c>
      <c r="G936" s="146">
        <f t="shared" si="14"/>
        <v>1</v>
      </c>
    </row>
    <row r="937" spans="1:7">
      <c r="A937" t="s">
        <v>3322</v>
      </c>
      <c r="B937" s="1">
        <f>IFERROR(INDEX(Preturi!H$2:H$8000, MATCH(A937, Preturi!G$2:G$8000, 0)), "")*G937</f>
        <v>5.21</v>
      </c>
      <c r="C937" t="s">
        <v>688</v>
      </c>
      <c r="D937" t="s">
        <v>2306</v>
      </c>
      <c r="E937" t="s">
        <v>4925</v>
      </c>
      <c r="F937" t="s">
        <v>20422</v>
      </c>
      <c r="G937" s="146">
        <f t="shared" si="14"/>
        <v>1</v>
      </c>
    </row>
    <row r="938" spans="1:7">
      <c r="A938" t="s">
        <v>3323</v>
      </c>
      <c r="B938" s="1">
        <f>IFERROR(INDEX(Preturi!H$2:H$8000, MATCH(A938, Preturi!G$2:G$8000, 0)), "")*G938</f>
        <v>5.69</v>
      </c>
      <c r="C938" t="s">
        <v>688</v>
      </c>
      <c r="D938" t="s">
        <v>2306</v>
      </c>
      <c r="E938" t="s">
        <v>4926</v>
      </c>
      <c r="F938" t="s">
        <v>20422</v>
      </c>
      <c r="G938" s="146">
        <f t="shared" si="14"/>
        <v>1</v>
      </c>
    </row>
    <row r="939" spans="1:7">
      <c r="A939" t="s">
        <v>3324</v>
      </c>
      <c r="B939" s="1">
        <f>IFERROR(INDEX(Preturi!H$2:H$8000, MATCH(A939, Preturi!G$2:G$8000, 0)), "")*G939</f>
        <v>7.01</v>
      </c>
      <c r="C939" t="s">
        <v>688</v>
      </c>
      <c r="D939" t="s">
        <v>2306</v>
      </c>
      <c r="E939" t="s">
        <v>4927</v>
      </c>
      <c r="F939" t="s">
        <v>20422</v>
      </c>
      <c r="G939" s="146">
        <f t="shared" si="14"/>
        <v>1</v>
      </c>
    </row>
    <row r="940" spans="1:7">
      <c r="A940" t="s">
        <v>3325</v>
      </c>
      <c r="B940" s="1">
        <f>IFERROR(INDEX(Preturi!H$2:H$8000, MATCH(A940, Preturi!G$2:G$8000, 0)), "")*G940</f>
        <v>8.2200000000000006</v>
      </c>
      <c r="C940" t="s">
        <v>688</v>
      </c>
      <c r="D940" t="s">
        <v>2306</v>
      </c>
      <c r="E940" t="s">
        <v>4928</v>
      </c>
      <c r="F940" t="s">
        <v>20422</v>
      </c>
      <c r="G940" s="146">
        <f t="shared" si="14"/>
        <v>1</v>
      </c>
    </row>
    <row r="941" spans="1:7">
      <c r="A941" t="s">
        <v>12521</v>
      </c>
      <c r="B941" s="1">
        <f>IFERROR(INDEX(Preturi!H$2:H$8000, MATCH(A941, Preturi!G$2:G$8000, 0)), "")*G941</f>
        <v>30</v>
      </c>
      <c r="C941" t="s">
        <v>688</v>
      </c>
      <c r="D941" t="s">
        <v>2306</v>
      </c>
      <c r="E941" t="s">
        <v>12522</v>
      </c>
      <c r="F941" t="s">
        <v>20422</v>
      </c>
      <c r="G941" s="146">
        <f t="shared" si="14"/>
        <v>1</v>
      </c>
    </row>
    <row r="942" spans="1:7">
      <c r="A942" t="s">
        <v>12523</v>
      </c>
      <c r="B942" s="1">
        <f>IFERROR(INDEX(Preturi!H$2:H$8000, MATCH(A942, Preturi!G$2:G$8000, 0)), "")*G942</f>
        <v>45</v>
      </c>
      <c r="C942" t="s">
        <v>688</v>
      </c>
      <c r="D942" t="s">
        <v>2306</v>
      </c>
      <c r="E942" t="s">
        <v>12524</v>
      </c>
      <c r="F942" t="s">
        <v>20422</v>
      </c>
      <c r="G942" s="146">
        <f t="shared" ref="G942:G1005" si="15">1+Adaosuri4</f>
        <v>1</v>
      </c>
    </row>
    <row r="943" spans="1:7">
      <c r="A943" t="s">
        <v>3326</v>
      </c>
      <c r="B943" s="1">
        <f>IFERROR(INDEX(Preturi!H$2:H$8000, MATCH(A943, Preturi!G$2:G$8000, 0)), "")*G943</f>
        <v>8.93</v>
      </c>
      <c r="C943" t="s">
        <v>688</v>
      </c>
      <c r="D943" t="s">
        <v>2306</v>
      </c>
      <c r="E943" t="s">
        <v>11009</v>
      </c>
      <c r="F943" t="s">
        <v>20422</v>
      </c>
      <c r="G943" s="146">
        <f t="shared" si="15"/>
        <v>1</v>
      </c>
    </row>
    <row r="944" spans="1:7">
      <c r="A944" t="s">
        <v>7750</v>
      </c>
      <c r="B944" s="1">
        <f>IFERROR(INDEX(Preturi!H$2:H$8000, MATCH(A944, Preturi!G$2:G$8000, 0)), "")*G944</f>
        <v>7.29</v>
      </c>
      <c r="C944" t="s">
        <v>688</v>
      </c>
      <c r="D944" t="s">
        <v>2306</v>
      </c>
      <c r="E944" t="s">
        <v>7751</v>
      </c>
      <c r="F944" t="s">
        <v>20422</v>
      </c>
      <c r="G944" s="146">
        <f t="shared" si="15"/>
        <v>1</v>
      </c>
    </row>
    <row r="945" spans="1:7">
      <c r="A945" t="s">
        <v>3327</v>
      </c>
      <c r="B945" s="1">
        <f>IFERROR(INDEX(Preturi!H$2:H$8000, MATCH(A945, Preturi!G$2:G$8000, 0)), "")*G945</f>
        <v>10.86</v>
      </c>
      <c r="C945" t="s">
        <v>688</v>
      </c>
      <c r="D945" t="s">
        <v>2306</v>
      </c>
      <c r="E945" t="s">
        <v>4930</v>
      </c>
      <c r="F945" t="s">
        <v>20422</v>
      </c>
      <c r="G945" s="146">
        <f t="shared" si="15"/>
        <v>1</v>
      </c>
    </row>
    <row r="946" spans="1:7">
      <c r="A946" t="s">
        <v>7752</v>
      </c>
      <c r="B946" s="1">
        <f>IFERROR(INDEX(Preturi!H$2:H$8000, MATCH(A946, Preturi!G$2:G$8000, 0)), "")*G946</f>
        <v>7.59</v>
      </c>
      <c r="C946" t="s">
        <v>688</v>
      </c>
      <c r="D946" t="s">
        <v>2306</v>
      </c>
      <c r="E946" t="s">
        <v>7753</v>
      </c>
      <c r="F946" t="s">
        <v>20422</v>
      </c>
      <c r="G946" s="146">
        <f t="shared" si="15"/>
        <v>1</v>
      </c>
    </row>
    <row r="947" spans="1:7">
      <c r="A947" t="s">
        <v>3328</v>
      </c>
      <c r="B947" s="1">
        <f>IFERROR(INDEX(Preturi!H$2:H$8000, MATCH(A947, Preturi!G$2:G$8000, 0)), "")*G947</f>
        <v>15.51</v>
      </c>
      <c r="C947" t="s">
        <v>688</v>
      </c>
      <c r="D947" t="s">
        <v>2306</v>
      </c>
      <c r="E947" t="s">
        <v>4931</v>
      </c>
      <c r="F947" t="s">
        <v>20422</v>
      </c>
      <c r="G947" s="146">
        <f t="shared" si="15"/>
        <v>1</v>
      </c>
    </row>
    <row r="948" spans="1:7">
      <c r="A948" t="s">
        <v>3329</v>
      </c>
      <c r="B948" s="1">
        <f>IFERROR(INDEX(Preturi!H$2:H$8000, MATCH(A948, Preturi!G$2:G$8000, 0)), "")*G948</f>
        <v>9.0500000000000007</v>
      </c>
      <c r="C948" t="s">
        <v>688</v>
      </c>
      <c r="D948" t="s">
        <v>2306</v>
      </c>
      <c r="E948" t="s">
        <v>4932</v>
      </c>
      <c r="F948" t="s">
        <v>20422</v>
      </c>
      <c r="G948" s="146">
        <f t="shared" si="15"/>
        <v>1</v>
      </c>
    </row>
    <row r="949" spans="1:7">
      <c r="A949" t="s">
        <v>3330</v>
      </c>
      <c r="B949" s="1">
        <f>IFERROR(INDEX(Preturi!H$2:H$8000, MATCH(A949, Preturi!G$2:G$8000, 0)), "")*G949</f>
        <v>5.3</v>
      </c>
      <c r="C949" t="s">
        <v>688</v>
      </c>
      <c r="D949" t="s">
        <v>2306</v>
      </c>
      <c r="E949" t="s">
        <v>4933</v>
      </c>
      <c r="F949" t="s">
        <v>20422</v>
      </c>
      <c r="G949" s="146">
        <f t="shared" si="15"/>
        <v>1</v>
      </c>
    </row>
    <row r="950" spans="1:7">
      <c r="A950" t="s">
        <v>3331</v>
      </c>
      <c r="B950" s="1">
        <f>IFERROR(INDEX(Preturi!H$2:H$8000, MATCH(A950, Preturi!G$2:G$8000, 0)), "")*G950</f>
        <v>6.19</v>
      </c>
      <c r="C950" t="s">
        <v>688</v>
      </c>
      <c r="D950" t="s">
        <v>2306</v>
      </c>
      <c r="E950" t="s">
        <v>4934</v>
      </c>
      <c r="F950" t="s">
        <v>20422</v>
      </c>
      <c r="G950" s="146">
        <f t="shared" si="15"/>
        <v>1</v>
      </c>
    </row>
    <row r="951" spans="1:7">
      <c r="A951" t="s">
        <v>3332</v>
      </c>
      <c r="B951" s="1">
        <f>IFERROR(INDEX(Preturi!H$2:H$8000, MATCH(A951, Preturi!G$2:G$8000, 0)), "")*G951</f>
        <v>6.63</v>
      </c>
      <c r="C951" t="s">
        <v>688</v>
      </c>
      <c r="D951" t="s">
        <v>2306</v>
      </c>
      <c r="E951" t="s">
        <v>4935</v>
      </c>
      <c r="F951" t="s">
        <v>20422</v>
      </c>
      <c r="G951" s="146">
        <f t="shared" si="15"/>
        <v>1</v>
      </c>
    </row>
    <row r="952" spans="1:7">
      <c r="A952" t="s">
        <v>4036</v>
      </c>
      <c r="B952" s="1">
        <f>IFERROR(INDEX(Preturi!H$2:H$8000, MATCH(A952, Preturi!G$2:G$8000, 0)), "")*G952</f>
        <v>7.52</v>
      </c>
      <c r="C952" t="s">
        <v>688</v>
      </c>
      <c r="D952" t="s">
        <v>2306</v>
      </c>
      <c r="E952" t="s">
        <v>4936</v>
      </c>
      <c r="F952" t="s">
        <v>20422</v>
      </c>
      <c r="G952" s="146">
        <f t="shared" si="15"/>
        <v>1</v>
      </c>
    </row>
    <row r="953" spans="1:7">
      <c r="A953" t="s">
        <v>3333</v>
      </c>
      <c r="B953" s="1">
        <f>IFERROR(INDEX(Preturi!H$2:H$8000, MATCH(A953, Preturi!G$2:G$8000, 0)), "")*G953</f>
        <v>9.5500000000000007</v>
      </c>
      <c r="C953" t="s">
        <v>688</v>
      </c>
      <c r="D953" t="s">
        <v>2306</v>
      </c>
      <c r="E953" t="s">
        <v>4937</v>
      </c>
      <c r="F953" t="s">
        <v>20422</v>
      </c>
      <c r="G953" s="146">
        <f t="shared" si="15"/>
        <v>1</v>
      </c>
    </row>
    <row r="954" spans="1:7">
      <c r="A954" t="s">
        <v>12525</v>
      </c>
      <c r="B954" s="1">
        <f>IFERROR(INDEX(Preturi!H$2:H$8000, MATCH(A954, Preturi!G$2:G$8000, 0)), "")*G954</f>
        <v>32</v>
      </c>
      <c r="C954" t="s">
        <v>688</v>
      </c>
      <c r="D954" t="s">
        <v>2306</v>
      </c>
      <c r="E954" t="s">
        <v>12451</v>
      </c>
      <c r="F954" t="s">
        <v>20422</v>
      </c>
      <c r="G954" s="146">
        <f t="shared" si="15"/>
        <v>1</v>
      </c>
    </row>
    <row r="955" spans="1:7">
      <c r="A955" t="s">
        <v>12526</v>
      </c>
      <c r="B955" s="1">
        <f>IFERROR(INDEX(Preturi!H$2:H$8000, MATCH(A955, Preturi!G$2:G$8000, 0)), "")*G955</f>
        <v>48</v>
      </c>
      <c r="C955" t="s">
        <v>688</v>
      </c>
      <c r="D955" t="s">
        <v>2306</v>
      </c>
      <c r="E955" t="s">
        <v>12527</v>
      </c>
      <c r="F955" t="s">
        <v>20422</v>
      </c>
      <c r="G955" s="146">
        <f t="shared" si="15"/>
        <v>1</v>
      </c>
    </row>
    <row r="956" spans="1:7">
      <c r="A956" t="s">
        <v>12528</v>
      </c>
      <c r="B956" s="1">
        <f>IFERROR(INDEX(Preturi!H$2:H$8000, MATCH(A956, Preturi!G$2:G$8000, 0)), "")*G956</f>
        <v>64</v>
      </c>
      <c r="C956" t="s">
        <v>688</v>
      </c>
      <c r="D956" t="s">
        <v>2306</v>
      </c>
      <c r="E956" t="s">
        <v>12530</v>
      </c>
      <c r="F956" t="s">
        <v>20422</v>
      </c>
      <c r="G956" s="146">
        <f t="shared" si="15"/>
        <v>1</v>
      </c>
    </row>
    <row r="957" spans="1:7">
      <c r="A957" t="s">
        <v>12531</v>
      </c>
      <c r="B957" s="1">
        <f>IFERROR(INDEX(Preturi!H$2:H$8000, MATCH(A957, Preturi!G$2:G$8000, 0)), "")*G957</f>
        <v>80</v>
      </c>
      <c r="C957" t="s">
        <v>688</v>
      </c>
      <c r="D957" t="s">
        <v>2306</v>
      </c>
      <c r="E957" t="s">
        <v>12533</v>
      </c>
      <c r="F957" t="s">
        <v>20422</v>
      </c>
      <c r="G957" s="146">
        <f t="shared" si="15"/>
        <v>1</v>
      </c>
    </row>
    <row r="958" spans="1:7">
      <c r="A958" t="s">
        <v>3334</v>
      </c>
      <c r="B958" s="1">
        <f>IFERROR(INDEX(Preturi!H$2:H$8000, MATCH(A958, Preturi!G$2:G$8000, 0)), "")*G958</f>
        <v>5.79</v>
      </c>
      <c r="C958" t="s">
        <v>688</v>
      </c>
      <c r="D958" t="s">
        <v>2306</v>
      </c>
      <c r="E958" t="s">
        <v>4938</v>
      </c>
      <c r="F958" t="s">
        <v>20422</v>
      </c>
      <c r="G958" s="146">
        <f t="shared" si="15"/>
        <v>1</v>
      </c>
    </row>
    <row r="959" spans="1:7">
      <c r="A959" t="s">
        <v>3335</v>
      </c>
      <c r="B959" s="1">
        <f>IFERROR(INDEX(Preturi!H$2:H$8000, MATCH(A959, Preturi!G$2:G$8000, 0)), "")*G959</f>
        <v>6.61</v>
      </c>
      <c r="C959" t="s">
        <v>688</v>
      </c>
      <c r="D959" t="s">
        <v>2306</v>
      </c>
      <c r="E959" t="s">
        <v>4939</v>
      </c>
      <c r="F959" t="s">
        <v>20422</v>
      </c>
      <c r="G959" s="146">
        <f t="shared" si="15"/>
        <v>1</v>
      </c>
    </row>
    <row r="960" spans="1:7">
      <c r="A960" t="s">
        <v>3336</v>
      </c>
      <c r="B960" s="1">
        <f>IFERROR(INDEX(Preturi!H$2:H$8000, MATCH(A960, Preturi!G$2:G$8000, 0)), "")*G960</f>
        <v>6.9</v>
      </c>
      <c r="C960" t="s">
        <v>688</v>
      </c>
      <c r="D960" t="s">
        <v>2306</v>
      </c>
      <c r="E960" t="s">
        <v>4940</v>
      </c>
      <c r="F960" t="s">
        <v>20422</v>
      </c>
      <c r="G960" s="146">
        <f t="shared" si="15"/>
        <v>1</v>
      </c>
    </row>
    <row r="961" spans="1:7">
      <c r="A961" t="s">
        <v>3337</v>
      </c>
      <c r="B961" s="1">
        <f>IFERROR(INDEX(Preturi!H$2:H$8000, MATCH(A961, Preturi!G$2:G$8000, 0)), "")*G961</f>
        <v>7.82</v>
      </c>
      <c r="C961" t="s">
        <v>688</v>
      </c>
      <c r="D961" t="s">
        <v>2306</v>
      </c>
      <c r="E961" t="s">
        <v>4941</v>
      </c>
      <c r="F961" t="s">
        <v>20422</v>
      </c>
      <c r="G961" s="146">
        <f t="shared" si="15"/>
        <v>1</v>
      </c>
    </row>
    <row r="962" spans="1:7">
      <c r="A962" t="s">
        <v>7754</v>
      </c>
      <c r="B962" s="1">
        <f>IFERROR(INDEX(Preturi!H$2:H$8000, MATCH(A962, Preturi!G$2:G$8000, 0)), "")*G962</f>
        <v>7.19</v>
      </c>
      <c r="C962" t="s">
        <v>688</v>
      </c>
      <c r="D962" t="s">
        <v>2306</v>
      </c>
      <c r="E962" t="s">
        <v>7755</v>
      </c>
      <c r="F962" t="s">
        <v>20422</v>
      </c>
      <c r="G962" s="146">
        <f t="shared" si="15"/>
        <v>1</v>
      </c>
    </row>
    <row r="963" spans="1:7">
      <c r="A963" t="s">
        <v>3338</v>
      </c>
      <c r="B963" s="1">
        <f>IFERROR(INDEX(Preturi!H$2:H$8000, MATCH(A963, Preturi!G$2:G$8000, 0)), "")*G963</f>
        <v>8.94</v>
      </c>
      <c r="C963" t="s">
        <v>688</v>
      </c>
      <c r="D963" t="s">
        <v>2306</v>
      </c>
      <c r="E963" t="s">
        <v>4929</v>
      </c>
      <c r="F963" t="s">
        <v>20422</v>
      </c>
      <c r="G963" s="146">
        <f t="shared" si="15"/>
        <v>1</v>
      </c>
    </row>
    <row r="964" spans="1:7">
      <c r="A964" t="s">
        <v>7438</v>
      </c>
      <c r="B964" s="1">
        <f>IFERROR(INDEX(Preturi!H$2:H$8000, MATCH(A964, Preturi!G$2:G$8000, 0)), "")*G964</f>
        <v>9.0500000000000007</v>
      </c>
      <c r="C964" t="s">
        <v>688</v>
      </c>
      <c r="D964" t="s">
        <v>2306</v>
      </c>
      <c r="E964" t="s">
        <v>7439</v>
      </c>
      <c r="F964" t="s">
        <v>20422</v>
      </c>
      <c r="G964" s="146">
        <f t="shared" si="15"/>
        <v>1</v>
      </c>
    </row>
    <row r="965" spans="1:7">
      <c r="A965" t="s">
        <v>3339</v>
      </c>
      <c r="B965" s="1">
        <f>IFERROR(INDEX(Preturi!H$2:H$8000, MATCH(A965, Preturi!G$2:G$8000, 0)), "")*G965</f>
        <v>4.3499999999999996</v>
      </c>
      <c r="C965" t="s">
        <v>688</v>
      </c>
      <c r="D965" t="s">
        <v>2306</v>
      </c>
      <c r="E965" t="s">
        <v>4942</v>
      </c>
      <c r="F965" t="s">
        <v>20422</v>
      </c>
      <c r="G965" s="146">
        <f t="shared" si="15"/>
        <v>1</v>
      </c>
    </row>
    <row r="966" spans="1:7">
      <c r="A966" t="s">
        <v>3340</v>
      </c>
      <c r="B966" s="1">
        <f>IFERROR(INDEX(Preturi!H$2:H$8000, MATCH(A966, Preturi!G$2:G$8000, 0)), "")*G966</f>
        <v>4.45</v>
      </c>
      <c r="C966" t="s">
        <v>688</v>
      </c>
      <c r="D966" t="s">
        <v>2306</v>
      </c>
      <c r="E966" t="s">
        <v>4943</v>
      </c>
      <c r="F966" t="s">
        <v>20422</v>
      </c>
      <c r="G966" s="146">
        <f t="shared" si="15"/>
        <v>1</v>
      </c>
    </row>
    <row r="967" spans="1:7">
      <c r="A967" t="s">
        <v>3341</v>
      </c>
      <c r="B967" s="1">
        <f>IFERROR(INDEX(Preturi!H$2:H$8000, MATCH(A967, Preturi!G$2:G$8000, 0)), "")*G967</f>
        <v>5.56</v>
      </c>
      <c r="C967" t="s">
        <v>688</v>
      </c>
      <c r="D967" t="s">
        <v>2306</v>
      </c>
      <c r="E967" t="s">
        <v>4944</v>
      </c>
      <c r="F967" t="s">
        <v>20422</v>
      </c>
      <c r="G967" s="146">
        <f t="shared" si="15"/>
        <v>1</v>
      </c>
    </row>
    <row r="968" spans="1:7">
      <c r="A968" t="s">
        <v>3342</v>
      </c>
      <c r="B968" s="1">
        <f>IFERROR(INDEX(Preturi!H$2:H$8000, MATCH(A968, Preturi!G$2:G$8000, 0)), "")*G968</f>
        <v>6.07</v>
      </c>
      <c r="C968" t="s">
        <v>688</v>
      </c>
      <c r="D968" t="s">
        <v>2306</v>
      </c>
      <c r="E968" t="s">
        <v>4945</v>
      </c>
      <c r="F968" t="s">
        <v>20422</v>
      </c>
      <c r="G968" s="146">
        <f t="shared" si="15"/>
        <v>1</v>
      </c>
    </row>
    <row r="969" spans="1:7">
      <c r="A969" t="s">
        <v>3343</v>
      </c>
      <c r="B969" s="1">
        <f>IFERROR(INDEX(Preturi!H$2:H$8000, MATCH(A969, Preturi!G$2:G$8000, 0)), "")*G969</f>
        <v>7.47</v>
      </c>
      <c r="C969" t="s">
        <v>688</v>
      </c>
      <c r="D969" t="s">
        <v>2306</v>
      </c>
      <c r="E969" t="s">
        <v>4946</v>
      </c>
      <c r="F969" t="s">
        <v>20422</v>
      </c>
      <c r="G969" s="146">
        <f t="shared" si="15"/>
        <v>1</v>
      </c>
    </row>
    <row r="970" spans="1:7">
      <c r="A970" t="s">
        <v>3344</v>
      </c>
      <c r="B970" s="1">
        <f>IFERROR(INDEX(Preturi!H$2:H$8000, MATCH(A970, Preturi!G$2:G$8000, 0)), "")*G970</f>
        <v>8.77</v>
      </c>
      <c r="C970" t="s">
        <v>688</v>
      </c>
      <c r="D970" t="s">
        <v>2306</v>
      </c>
      <c r="E970" t="s">
        <v>4947</v>
      </c>
      <c r="F970" t="s">
        <v>20422</v>
      </c>
      <c r="G970" s="146">
        <f t="shared" si="15"/>
        <v>1</v>
      </c>
    </row>
    <row r="971" spans="1:7">
      <c r="A971" t="s">
        <v>12534</v>
      </c>
      <c r="B971" s="1">
        <f>IFERROR(INDEX(Preturi!H$2:H$8000, MATCH(A971, Preturi!G$2:G$8000, 0)), "")*G971</f>
        <v>32</v>
      </c>
      <c r="C971" t="s">
        <v>688</v>
      </c>
      <c r="D971" t="s">
        <v>2306</v>
      </c>
      <c r="E971" t="s">
        <v>12535</v>
      </c>
      <c r="F971" t="s">
        <v>20422</v>
      </c>
      <c r="G971" s="146">
        <f t="shared" si="15"/>
        <v>1</v>
      </c>
    </row>
    <row r="972" spans="1:7">
      <c r="A972" t="s">
        <v>12536</v>
      </c>
      <c r="B972" s="1">
        <f>IFERROR(INDEX(Preturi!H$2:H$8000, MATCH(A972, Preturi!G$2:G$8000, 0)), "")*G972</f>
        <v>48</v>
      </c>
      <c r="C972" t="s">
        <v>688</v>
      </c>
      <c r="D972" t="s">
        <v>2306</v>
      </c>
      <c r="E972" t="s">
        <v>12537</v>
      </c>
      <c r="F972" t="s">
        <v>20422</v>
      </c>
      <c r="G972" s="146">
        <f t="shared" si="15"/>
        <v>1</v>
      </c>
    </row>
    <row r="973" spans="1:7">
      <c r="A973" t="s">
        <v>3345</v>
      </c>
      <c r="B973" s="1">
        <f>IFERROR(INDEX(Preturi!H$2:H$8000, MATCH(A973, Preturi!G$2:G$8000, 0)), "")*G973</f>
        <v>9.49</v>
      </c>
      <c r="C973" t="s">
        <v>688</v>
      </c>
      <c r="D973" t="s">
        <v>2306</v>
      </c>
      <c r="E973" t="s">
        <v>11010</v>
      </c>
      <c r="F973" t="s">
        <v>20422</v>
      </c>
      <c r="G973" s="146">
        <f t="shared" si="15"/>
        <v>1</v>
      </c>
    </row>
    <row r="974" spans="1:7">
      <c r="A974" t="s">
        <v>7756</v>
      </c>
      <c r="B974" s="1">
        <f>IFERROR(INDEX(Preturi!H$2:H$8000, MATCH(A974, Preturi!G$2:G$8000, 0)), "")*G974</f>
        <v>7.75</v>
      </c>
      <c r="C974" t="s">
        <v>688</v>
      </c>
      <c r="D974" t="s">
        <v>2306</v>
      </c>
      <c r="E974" t="s">
        <v>7757</v>
      </c>
      <c r="F974" t="s">
        <v>20422</v>
      </c>
      <c r="G974" s="146">
        <f t="shared" si="15"/>
        <v>1</v>
      </c>
    </row>
    <row r="975" spans="1:7">
      <c r="A975" t="s">
        <v>3346</v>
      </c>
      <c r="B975" s="1">
        <f>IFERROR(INDEX(Preturi!H$2:H$8000, MATCH(A975, Preturi!G$2:G$8000, 0)), "")*G975</f>
        <v>11.54</v>
      </c>
      <c r="C975" t="s">
        <v>688</v>
      </c>
      <c r="D975" t="s">
        <v>2306</v>
      </c>
      <c r="E975" t="s">
        <v>4949</v>
      </c>
      <c r="F975" t="s">
        <v>20422</v>
      </c>
      <c r="G975" s="146">
        <f t="shared" si="15"/>
        <v>1</v>
      </c>
    </row>
    <row r="976" spans="1:7">
      <c r="A976" t="s">
        <v>7758</v>
      </c>
      <c r="B976" s="1">
        <f>IFERROR(INDEX(Preturi!H$2:H$8000, MATCH(A976, Preturi!G$2:G$8000, 0)), "")*G976</f>
        <v>8.07</v>
      </c>
      <c r="C976" t="s">
        <v>688</v>
      </c>
      <c r="D976" t="s">
        <v>2306</v>
      </c>
      <c r="E976" t="s">
        <v>7759</v>
      </c>
      <c r="F976" t="s">
        <v>20422</v>
      </c>
      <c r="G976" s="146">
        <f t="shared" si="15"/>
        <v>1</v>
      </c>
    </row>
    <row r="977" spans="1:7">
      <c r="A977" t="s">
        <v>3347</v>
      </c>
      <c r="B977" s="1">
        <f>IFERROR(INDEX(Preturi!H$2:H$8000, MATCH(A977, Preturi!G$2:G$8000, 0)), "")*G977</f>
        <v>16.48</v>
      </c>
      <c r="C977" t="s">
        <v>688</v>
      </c>
      <c r="D977" t="s">
        <v>2306</v>
      </c>
      <c r="E977" t="s">
        <v>4950</v>
      </c>
      <c r="F977" t="s">
        <v>20422</v>
      </c>
      <c r="G977" s="146">
        <f t="shared" si="15"/>
        <v>1</v>
      </c>
    </row>
    <row r="978" spans="1:7">
      <c r="A978" t="s">
        <v>3348</v>
      </c>
      <c r="B978" s="1">
        <f>IFERROR(INDEX(Preturi!H$2:H$8000, MATCH(A978, Preturi!G$2:G$8000, 0)), "")*G978</f>
        <v>9.6199999999999992</v>
      </c>
      <c r="C978" t="s">
        <v>688</v>
      </c>
      <c r="D978" t="s">
        <v>2306</v>
      </c>
      <c r="E978" t="s">
        <v>4951</v>
      </c>
      <c r="F978" t="s">
        <v>20422</v>
      </c>
      <c r="G978" s="146">
        <f t="shared" si="15"/>
        <v>1</v>
      </c>
    </row>
    <row r="979" spans="1:7">
      <c r="A979" t="s">
        <v>3349</v>
      </c>
      <c r="B979" s="1">
        <f>IFERROR(INDEX(Preturi!H$2:H$8000, MATCH(A979, Preturi!G$2:G$8000, 0)), "")*G979</f>
        <v>5.63</v>
      </c>
      <c r="C979" t="s">
        <v>688</v>
      </c>
      <c r="D979" t="s">
        <v>2306</v>
      </c>
      <c r="E979" t="s">
        <v>4952</v>
      </c>
      <c r="F979" t="s">
        <v>20422</v>
      </c>
      <c r="G979" s="146">
        <f t="shared" si="15"/>
        <v>1</v>
      </c>
    </row>
    <row r="980" spans="1:7">
      <c r="A980" t="s">
        <v>3350</v>
      </c>
      <c r="B980" s="1">
        <f>IFERROR(INDEX(Preturi!H$2:H$8000, MATCH(A980, Preturi!G$2:G$8000, 0)), "")*G980</f>
        <v>6.58</v>
      </c>
      <c r="C980" t="s">
        <v>688</v>
      </c>
      <c r="D980" t="s">
        <v>2306</v>
      </c>
      <c r="E980" t="s">
        <v>4953</v>
      </c>
      <c r="F980" t="s">
        <v>20422</v>
      </c>
      <c r="G980" s="146">
        <f t="shared" si="15"/>
        <v>1</v>
      </c>
    </row>
    <row r="981" spans="1:7">
      <c r="A981" t="s">
        <v>3352</v>
      </c>
      <c r="B981" s="1">
        <f>IFERROR(INDEX(Preturi!H$2:H$8000, MATCH(A981, Preturi!G$2:G$8000, 0)), "")*G981</f>
        <v>7.05</v>
      </c>
      <c r="C981" t="s">
        <v>688</v>
      </c>
      <c r="D981" t="s">
        <v>2306</v>
      </c>
      <c r="E981" t="s">
        <v>4954</v>
      </c>
      <c r="F981" t="s">
        <v>20422</v>
      </c>
      <c r="G981" s="146">
        <f t="shared" si="15"/>
        <v>1</v>
      </c>
    </row>
    <row r="982" spans="1:7">
      <c r="A982" t="s">
        <v>4037</v>
      </c>
      <c r="B982" s="1">
        <f>IFERROR(INDEX(Preturi!H$2:H$8000, MATCH(A982, Preturi!G$2:G$8000, 0)), "")*G982</f>
        <v>7.99</v>
      </c>
      <c r="C982" t="s">
        <v>688</v>
      </c>
      <c r="D982" t="s">
        <v>2306</v>
      </c>
      <c r="E982" t="s">
        <v>4955</v>
      </c>
      <c r="F982" t="s">
        <v>20422</v>
      </c>
      <c r="G982" s="146">
        <f t="shared" si="15"/>
        <v>1</v>
      </c>
    </row>
    <row r="983" spans="1:7">
      <c r="A983" t="s">
        <v>3353</v>
      </c>
      <c r="B983" s="1">
        <f>IFERROR(INDEX(Preturi!H$2:H$8000, MATCH(A983, Preturi!G$2:G$8000, 0)), "")*G983</f>
        <v>10.14</v>
      </c>
      <c r="C983" t="s">
        <v>688</v>
      </c>
      <c r="D983" t="s">
        <v>2306</v>
      </c>
      <c r="E983" t="s">
        <v>4956</v>
      </c>
      <c r="F983" t="s">
        <v>20422</v>
      </c>
      <c r="G983" s="146">
        <f t="shared" si="15"/>
        <v>1</v>
      </c>
    </row>
    <row r="984" spans="1:7">
      <c r="A984" t="s">
        <v>12538</v>
      </c>
      <c r="B984" s="1">
        <f>IFERROR(INDEX(Preturi!H$2:H$8000, MATCH(A984, Preturi!G$2:G$8000, 0)), "")*G984</f>
        <v>34</v>
      </c>
      <c r="C984" t="s">
        <v>688</v>
      </c>
      <c r="D984" t="s">
        <v>2306</v>
      </c>
      <c r="E984" t="s">
        <v>12451</v>
      </c>
      <c r="F984" t="s">
        <v>20422</v>
      </c>
      <c r="G984" s="146">
        <f t="shared" si="15"/>
        <v>1</v>
      </c>
    </row>
    <row r="985" spans="1:7">
      <c r="A985" t="s">
        <v>12539</v>
      </c>
      <c r="B985" s="1">
        <f>IFERROR(INDEX(Preturi!H$2:H$8000, MATCH(A985, Preturi!G$2:G$8000, 0)), "")*G985</f>
        <v>51</v>
      </c>
      <c r="C985" t="s">
        <v>688</v>
      </c>
      <c r="D985" t="s">
        <v>2306</v>
      </c>
      <c r="E985" t="s">
        <v>12541</v>
      </c>
      <c r="F985" t="s">
        <v>20422</v>
      </c>
      <c r="G985" s="146">
        <f t="shared" si="15"/>
        <v>1</v>
      </c>
    </row>
    <row r="986" spans="1:7">
      <c r="A986" t="s">
        <v>12542</v>
      </c>
      <c r="B986" s="1">
        <f>IFERROR(INDEX(Preturi!H$2:H$8000, MATCH(A986, Preturi!G$2:G$8000, 0)), "")*G986</f>
        <v>68</v>
      </c>
      <c r="C986" t="s">
        <v>688</v>
      </c>
      <c r="D986" t="s">
        <v>2306</v>
      </c>
      <c r="E986" t="s">
        <v>12544</v>
      </c>
      <c r="F986" t="s">
        <v>20422</v>
      </c>
      <c r="G986" s="146">
        <f t="shared" si="15"/>
        <v>1</v>
      </c>
    </row>
    <row r="987" spans="1:7">
      <c r="A987" t="s">
        <v>12545</v>
      </c>
      <c r="B987" s="1">
        <f>IFERROR(INDEX(Preturi!H$2:H$8000, MATCH(A987, Preturi!G$2:G$8000, 0)), "")*G987</f>
        <v>85</v>
      </c>
      <c r="C987" t="s">
        <v>688</v>
      </c>
      <c r="D987" t="s">
        <v>2306</v>
      </c>
      <c r="E987" t="s">
        <v>12546</v>
      </c>
      <c r="F987" t="s">
        <v>20422</v>
      </c>
      <c r="G987" s="146">
        <f t="shared" si="15"/>
        <v>1</v>
      </c>
    </row>
    <row r="988" spans="1:7">
      <c r="A988" t="s">
        <v>3354</v>
      </c>
      <c r="B988" s="1">
        <f>IFERROR(INDEX(Preturi!H$2:H$8000, MATCH(A988, Preturi!G$2:G$8000, 0)), "")*G988</f>
        <v>6.15</v>
      </c>
      <c r="C988" t="s">
        <v>688</v>
      </c>
      <c r="D988" t="s">
        <v>2306</v>
      </c>
      <c r="E988" t="s">
        <v>4957</v>
      </c>
      <c r="F988" t="s">
        <v>20422</v>
      </c>
      <c r="G988" s="146">
        <f t="shared" si="15"/>
        <v>1</v>
      </c>
    </row>
    <row r="989" spans="1:7">
      <c r="A989" t="s">
        <v>3355</v>
      </c>
      <c r="B989" s="1">
        <f>IFERROR(INDEX(Preturi!H$2:H$8000, MATCH(A989, Preturi!G$2:G$8000, 0)), "")*G989</f>
        <v>7.02</v>
      </c>
      <c r="C989" t="s">
        <v>688</v>
      </c>
      <c r="D989" t="s">
        <v>2306</v>
      </c>
      <c r="E989" t="s">
        <v>4958</v>
      </c>
      <c r="F989" t="s">
        <v>20422</v>
      </c>
      <c r="G989" s="146">
        <f t="shared" si="15"/>
        <v>1</v>
      </c>
    </row>
    <row r="990" spans="1:7">
      <c r="A990" t="s">
        <v>3356</v>
      </c>
      <c r="B990" s="1">
        <f>IFERROR(INDEX(Preturi!H$2:H$8000, MATCH(A990, Preturi!G$2:G$8000, 0)), "")*G990</f>
        <v>7.33</v>
      </c>
      <c r="C990" t="s">
        <v>688</v>
      </c>
      <c r="D990" t="s">
        <v>2306</v>
      </c>
      <c r="E990" t="s">
        <v>4959</v>
      </c>
      <c r="F990" t="s">
        <v>20422</v>
      </c>
      <c r="G990" s="146">
        <f t="shared" si="15"/>
        <v>1</v>
      </c>
    </row>
    <row r="991" spans="1:7">
      <c r="A991" t="s">
        <v>3357</v>
      </c>
      <c r="B991" s="1">
        <f>IFERROR(INDEX(Preturi!H$2:H$8000, MATCH(A991, Preturi!G$2:G$8000, 0)), "")*G991</f>
        <v>8.31</v>
      </c>
      <c r="C991" t="s">
        <v>688</v>
      </c>
      <c r="D991" t="s">
        <v>2306</v>
      </c>
      <c r="E991" t="s">
        <v>4960</v>
      </c>
      <c r="F991" t="s">
        <v>20422</v>
      </c>
      <c r="G991" s="146">
        <f t="shared" si="15"/>
        <v>1</v>
      </c>
    </row>
    <row r="992" spans="1:7">
      <c r="A992" t="s">
        <v>7760</v>
      </c>
      <c r="B992" s="1">
        <f>IFERROR(INDEX(Preturi!H$2:H$8000, MATCH(A992, Preturi!G$2:G$8000, 0)), "")*G992</f>
        <v>7.64</v>
      </c>
      <c r="C992" t="s">
        <v>688</v>
      </c>
      <c r="D992" t="s">
        <v>2306</v>
      </c>
      <c r="E992" t="s">
        <v>7761</v>
      </c>
      <c r="F992" t="s">
        <v>20422</v>
      </c>
      <c r="G992" s="146">
        <f t="shared" si="15"/>
        <v>1</v>
      </c>
    </row>
    <row r="993" spans="1:7">
      <c r="A993" t="s">
        <v>3358</v>
      </c>
      <c r="B993" s="1">
        <f>IFERROR(INDEX(Preturi!H$2:H$8000, MATCH(A993, Preturi!G$2:G$8000, 0)), "")*G993</f>
        <v>9.5</v>
      </c>
      <c r="C993" t="s">
        <v>688</v>
      </c>
      <c r="D993" t="s">
        <v>2306</v>
      </c>
      <c r="E993" t="s">
        <v>4948</v>
      </c>
      <c r="F993" t="s">
        <v>20422</v>
      </c>
      <c r="G993" s="146">
        <f t="shared" si="15"/>
        <v>1</v>
      </c>
    </row>
    <row r="994" spans="1:7">
      <c r="A994" t="s">
        <v>7441</v>
      </c>
      <c r="B994" s="1">
        <f>IFERROR(INDEX(Preturi!H$2:H$8000, MATCH(A994, Preturi!G$2:G$8000, 0)), "")*G994</f>
        <v>9.6199999999999992</v>
      </c>
      <c r="C994" t="s">
        <v>688</v>
      </c>
      <c r="D994" t="s">
        <v>2306</v>
      </c>
      <c r="E994" t="s">
        <v>7442</v>
      </c>
      <c r="F994" t="s">
        <v>20422</v>
      </c>
      <c r="G994" s="146">
        <f t="shared" si="15"/>
        <v>1</v>
      </c>
    </row>
    <row r="995" spans="1:7">
      <c r="A995" t="s">
        <v>3359</v>
      </c>
      <c r="B995" s="1">
        <f>IFERROR(INDEX(Preturi!H$2:H$8000, MATCH(A995, Preturi!G$2:G$8000, 0)), "")*G995</f>
        <v>4.62</v>
      </c>
      <c r="C995" t="s">
        <v>688</v>
      </c>
      <c r="D995" t="s">
        <v>2306</v>
      </c>
      <c r="E995" t="s">
        <v>4961</v>
      </c>
      <c r="F995" t="s">
        <v>20422</v>
      </c>
      <c r="G995" s="146">
        <f t="shared" si="15"/>
        <v>1</v>
      </c>
    </row>
    <row r="996" spans="1:7">
      <c r="A996" t="s">
        <v>3360</v>
      </c>
      <c r="B996" s="1">
        <f>IFERROR(INDEX(Preturi!H$2:H$8000, MATCH(A996, Preturi!G$2:G$8000, 0)), "")*G996</f>
        <v>4.7300000000000004</v>
      </c>
      <c r="C996" t="s">
        <v>688</v>
      </c>
      <c r="D996" t="s">
        <v>2306</v>
      </c>
      <c r="E996" t="s">
        <v>4962</v>
      </c>
      <c r="F996" t="s">
        <v>20422</v>
      </c>
      <c r="G996" s="146">
        <f t="shared" si="15"/>
        <v>1</v>
      </c>
    </row>
    <row r="997" spans="1:7">
      <c r="A997" t="s">
        <v>3361</v>
      </c>
      <c r="B997" s="1">
        <f>IFERROR(INDEX(Preturi!H$2:H$8000, MATCH(A997, Preturi!G$2:G$8000, 0)), "")*G997</f>
        <v>5.91</v>
      </c>
      <c r="C997" t="s">
        <v>688</v>
      </c>
      <c r="D997" t="s">
        <v>2306</v>
      </c>
      <c r="E997" t="s">
        <v>4963</v>
      </c>
      <c r="F997" t="s">
        <v>20422</v>
      </c>
      <c r="G997" s="146">
        <f t="shared" si="15"/>
        <v>1</v>
      </c>
    </row>
    <row r="998" spans="1:7">
      <c r="A998" t="s">
        <v>3362</v>
      </c>
      <c r="B998" s="1">
        <f>IFERROR(INDEX(Preturi!H$2:H$8000, MATCH(A998, Preturi!G$2:G$8000, 0)), "")*G998</f>
        <v>6.45</v>
      </c>
      <c r="C998" t="s">
        <v>688</v>
      </c>
      <c r="D998" t="s">
        <v>2306</v>
      </c>
      <c r="E998" t="s">
        <v>4964</v>
      </c>
      <c r="F998" t="s">
        <v>20422</v>
      </c>
      <c r="G998" s="146">
        <f t="shared" si="15"/>
        <v>1</v>
      </c>
    </row>
    <row r="999" spans="1:7">
      <c r="A999" t="s">
        <v>3363</v>
      </c>
      <c r="B999" s="1">
        <f>IFERROR(INDEX(Preturi!H$2:H$8000, MATCH(A999, Preturi!G$2:G$8000, 0)), "")*G999</f>
        <v>7.94</v>
      </c>
      <c r="C999" t="s">
        <v>688</v>
      </c>
      <c r="D999" t="s">
        <v>2306</v>
      </c>
      <c r="E999" t="s">
        <v>4965</v>
      </c>
      <c r="F999" t="s">
        <v>20422</v>
      </c>
      <c r="G999" s="146">
        <f t="shared" si="15"/>
        <v>1</v>
      </c>
    </row>
    <row r="1000" spans="1:7">
      <c r="A1000" t="s">
        <v>3364</v>
      </c>
      <c r="B1000" s="1">
        <f>IFERROR(INDEX(Preturi!H$2:H$8000, MATCH(A1000, Preturi!G$2:G$8000, 0)), "")*G1000</f>
        <v>9.32</v>
      </c>
      <c r="C1000" t="s">
        <v>688</v>
      </c>
      <c r="D1000" t="s">
        <v>2306</v>
      </c>
      <c r="E1000" t="s">
        <v>4966</v>
      </c>
      <c r="F1000" t="s">
        <v>20422</v>
      </c>
      <c r="G1000" s="146">
        <f t="shared" si="15"/>
        <v>1</v>
      </c>
    </row>
    <row r="1001" spans="1:7">
      <c r="A1001" t="s">
        <v>12547</v>
      </c>
      <c r="B1001" s="1">
        <f>IFERROR(INDEX(Preturi!H$2:H$8000, MATCH(A1001, Preturi!G$2:G$8000, 0)), "")*G1001</f>
        <v>34</v>
      </c>
      <c r="C1001" t="s">
        <v>688</v>
      </c>
      <c r="D1001" t="s">
        <v>2306</v>
      </c>
      <c r="E1001" t="s">
        <v>12548</v>
      </c>
      <c r="F1001" t="s">
        <v>20422</v>
      </c>
      <c r="G1001" s="146">
        <f t="shared" si="15"/>
        <v>1</v>
      </c>
    </row>
    <row r="1002" spans="1:7">
      <c r="A1002" t="s">
        <v>12549</v>
      </c>
      <c r="B1002" s="1">
        <f>IFERROR(INDEX(Preturi!H$2:H$8000, MATCH(A1002, Preturi!G$2:G$8000, 0)), "")*G1002</f>
        <v>51</v>
      </c>
      <c r="C1002" t="s">
        <v>688</v>
      </c>
      <c r="D1002" t="s">
        <v>2306</v>
      </c>
      <c r="E1002" t="s">
        <v>12550</v>
      </c>
      <c r="F1002" t="s">
        <v>20422</v>
      </c>
      <c r="G1002" s="146">
        <f t="shared" si="15"/>
        <v>1</v>
      </c>
    </row>
    <row r="1003" spans="1:7">
      <c r="A1003" t="s">
        <v>3365</v>
      </c>
      <c r="B1003" s="1">
        <f>IFERROR(INDEX(Preturi!H$2:H$8000, MATCH(A1003, Preturi!G$2:G$8000, 0)), "")*G1003</f>
        <v>10.050000000000001</v>
      </c>
      <c r="C1003" t="s">
        <v>688</v>
      </c>
      <c r="D1003" t="s">
        <v>2306</v>
      </c>
      <c r="E1003" t="s">
        <v>11011</v>
      </c>
      <c r="F1003" t="s">
        <v>20422</v>
      </c>
      <c r="G1003" s="146">
        <f t="shared" si="15"/>
        <v>1</v>
      </c>
    </row>
    <row r="1004" spans="1:7">
      <c r="A1004" t="s">
        <v>7762</v>
      </c>
      <c r="B1004" s="1">
        <f>IFERROR(INDEX(Preturi!H$2:H$8000, MATCH(A1004, Preturi!G$2:G$8000, 0)), "")*G1004</f>
        <v>8.2100000000000009</v>
      </c>
      <c r="C1004" t="s">
        <v>688</v>
      </c>
      <c r="D1004" t="s">
        <v>2306</v>
      </c>
      <c r="E1004" t="s">
        <v>7763</v>
      </c>
      <c r="F1004" t="s">
        <v>20422</v>
      </c>
      <c r="G1004" s="146">
        <f t="shared" si="15"/>
        <v>1</v>
      </c>
    </row>
    <row r="1005" spans="1:7">
      <c r="A1005" t="s">
        <v>3366</v>
      </c>
      <c r="B1005" s="1">
        <f>IFERROR(INDEX(Preturi!H$2:H$8000, MATCH(A1005, Preturi!G$2:G$8000, 0)), "")*G1005</f>
        <v>12.22</v>
      </c>
      <c r="C1005" t="s">
        <v>688</v>
      </c>
      <c r="D1005" t="s">
        <v>2306</v>
      </c>
      <c r="E1005" t="s">
        <v>4968</v>
      </c>
      <c r="F1005" t="s">
        <v>20422</v>
      </c>
      <c r="G1005" s="146">
        <f t="shared" si="15"/>
        <v>1</v>
      </c>
    </row>
    <row r="1006" spans="1:7">
      <c r="A1006" t="s">
        <v>7764</v>
      </c>
      <c r="B1006" s="1">
        <f>IFERROR(INDEX(Preturi!H$2:H$8000, MATCH(A1006, Preturi!G$2:G$8000, 0)), "")*G1006</f>
        <v>8.5399999999999991</v>
      </c>
      <c r="C1006" t="s">
        <v>688</v>
      </c>
      <c r="D1006" t="s">
        <v>2306</v>
      </c>
      <c r="E1006" t="s">
        <v>7765</v>
      </c>
      <c r="F1006" t="s">
        <v>20422</v>
      </c>
      <c r="G1006" s="146">
        <f t="shared" ref="G1006:G1069" si="16">1+Adaosuri4</f>
        <v>1</v>
      </c>
    </row>
    <row r="1007" spans="1:7">
      <c r="A1007" t="s">
        <v>3367</v>
      </c>
      <c r="B1007" s="1">
        <f>IFERROR(INDEX(Preturi!H$2:H$8000, MATCH(A1007, Preturi!G$2:G$8000, 0)), "")*G1007</f>
        <v>17.45</v>
      </c>
      <c r="C1007" t="s">
        <v>688</v>
      </c>
      <c r="D1007" t="s">
        <v>2306</v>
      </c>
      <c r="E1007" t="s">
        <v>4969</v>
      </c>
      <c r="F1007" t="s">
        <v>20422</v>
      </c>
      <c r="G1007" s="146">
        <f t="shared" si="16"/>
        <v>1</v>
      </c>
    </row>
    <row r="1008" spans="1:7">
      <c r="A1008" t="s">
        <v>3368</v>
      </c>
      <c r="B1008" s="1">
        <f>IFERROR(INDEX(Preturi!H$2:H$8000, MATCH(A1008, Preturi!G$2:G$8000, 0)), "")*G1008</f>
        <v>10.18</v>
      </c>
      <c r="C1008" t="s">
        <v>688</v>
      </c>
      <c r="D1008" t="s">
        <v>2306</v>
      </c>
      <c r="E1008" t="s">
        <v>4970</v>
      </c>
      <c r="F1008" t="s">
        <v>20422</v>
      </c>
      <c r="G1008" s="146">
        <f t="shared" si="16"/>
        <v>1</v>
      </c>
    </row>
    <row r="1009" spans="1:7">
      <c r="A1009" t="s">
        <v>3369</v>
      </c>
      <c r="B1009" s="1">
        <f>IFERROR(INDEX(Preturi!H$2:H$8000, MATCH(A1009, Preturi!G$2:G$8000, 0)), "")*G1009</f>
        <v>5.97</v>
      </c>
      <c r="C1009" t="s">
        <v>688</v>
      </c>
      <c r="D1009" t="s">
        <v>2306</v>
      </c>
      <c r="E1009" t="s">
        <v>4971</v>
      </c>
      <c r="F1009" t="s">
        <v>20422</v>
      </c>
      <c r="G1009" s="146">
        <f t="shared" si="16"/>
        <v>1</v>
      </c>
    </row>
    <row r="1010" spans="1:7">
      <c r="A1010" t="s">
        <v>3370</v>
      </c>
      <c r="B1010" s="1">
        <f>IFERROR(INDEX(Preturi!H$2:H$8000, MATCH(A1010, Preturi!G$2:G$8000, 0)), "")*G1010</f>
        <v>6.96</v>
      </c>
      <c r="C1010" t="s">
        <v>688</v>
      </c>
      <c r="D1010" t="s">
        <v>2306</v>
      </c>
      <c r="E1010" t="s">
        <v>4972</v>
      </c>
      <c r="F1010" t="s">
        <v>20422</v>
      </c>
      <c r="G1010" s="146">
        <f t="shared" si="16"/>
        <v>1</v>
      </c>
    </row>
    <row r="1011" spans="1:7">
      <c r="A1011" t="s">
        <v>3372</v>
      </c>
      <c r="B1011" s="1">
        <f>IFERROR(INDEX(Preturi!H$2:H$8000, MATCH(A1011, Preturi!G$2:G$8000, 0)), "")*G1011</f>
        <v>7.46</v>
      </c>
      <c r="C1011" t="s">
        <v>688</v>
      </c>
      <c r="D1011" t="s">
        <v>2306</v>
      </c>
      <c r="E1011" t="s">
        <v>4973</v>
      </c>
      <c r="F1011" t="s">
        <v>20422</v>
      </c>
      <c r="G1011" s="146">
        <f t="shared" si="16"/>
        <v>1</v>
      </c>
    </row>
    <row r="1012" spans="1:7">
      <c r="A1012" t="s">
        <v>4038</v>
      </c>
      <c r="B1012" s="1">
        <f>IFERROR(INDEX(Preturi!H$2:H$8000, MATCH(A1012, Preturi!G$2:G$8000, 0)), "")*G1012</f>
        <v>8.4600000000000009</v>
      </c>
      <c r="C1012" t="s">
        <v>688</v>
      </c>
      <c r="D1012" t="s">
        <v>2306</v>
      </c>
      <c r="E1012" t="s">
        <v>4974</v>
      </c>
      <c r="F1012" t="s">
        <v>20422</v>
      </c>
      <c r="G1012" s="146">
        <f t="shared" si="16"/>
        <v>1</v>
      </c>
    </row>
    <row r="1013" spans="1:7">
      <c r="A1013" t="s">
        <v>3373</v>
      </c>
      <c r="B1013" s="1">
        <f>IFERROR(INDEX(Preturi!H$2:H$8000, MATCH(A1013, Preturi!G$2:G$8000, 0)), "")*G1013</f>
        <v>10.74</v>
      </c>
      <c r="C1013" t="s">
        <v>688</v>
      </c>
      <c r="D1013" t="s">
        <v>2306</v>
      </c>
      <c r="E1013" t="s">
        <v>4975</v>
      </c>
      <c r="F1013" t="s">
        <v>20422</v>
      </c>
      <c r="G1013" s="146">
        <f t="shared" si="16"/>
        <v>1</v>
      </c>
    </row>
    <row r="1014" spans="1:7">
      <c r="A1014" t="s">
        <v>12551</v>
      </c>
      <c r="B1014" s="1">
        <f>IFERROR(INDEX(Preturi!H$2:H$8000, MATCH(A1014, Preturi!G$2:G$8000, 0)), "")*G1014</f>
        <v>36</v>
      </c>
      <c r="C1014" t="s">
        <v>688</v>
      </c>
      <c r="D1014" t="s">
        <v>2306</v>
      </c>
      <c r="E1014" t="s">
        <v>12451</v>
      </c>
      <c r="F1014" t="s">
        <v>20422</v>
      </c>
      <c r="G1014" s="146">
        <f t="shared" si="16"/>
        <v>1</v>
      </c>
    </row>
    <row r="1015" spans="1:7">
      <c r="A1015" t="s">
        <v>12552</v>
      </c>
      <c r="B1015" s="1">
        <f>IFERROR(INDEX(Preturi!H$2:H$8000, MATCH(A1015, Preturi!G$2:G$8000, 0)), "")*G1015</f>
        <v>54</v>
      </c>
      <c r="C1015" t="s">
        <v>688</v>
      </c>
      <c r="D1015" t="s">
        <v>2306</v>
      </c>
      <c r="E1015" t="s">
        <v>12553</v>
      </c>
      <c r="F1015" t="s">
        <v>20422</v>
      </c>
      <c r="G1015" s="146">
        <f t="shared" si="16"/>
        <v>1</v>
      </c>
    </row>
    <row r="1016" spans="1:7">
      <c r="A1016" t="s">
        <v>12554</v>
      </c>
      <c r="B1016" s="1">
        <f>IFERROR(INDEX(Preturi!H$2:H$8000, MATCH(A1016, Preturi!G$2:G$8000, 0)), "")*G1016</f>
        <v>72</v>
      </c>
      <c r="C1016" t="s">
        <v>688</v>
      </c>
      <c r="D1016" t="s">
        <v>2306</v>
      </c>
      <c r="E1016" t="s">
        <v>12555</v>
      </c>
      <c r="F1016" t="s">
        <v>20422</v>
      </c>
      <c r="G1016" s="146">
        <f t="shared" si="16"/>
        <v>1</v>
      </c>
    </row>
    <row r="1017" spans="1:7">
      <c r="A1017" t="s">
        <v>12556</v>
      </c>
      <c r="B1017" s="1">
        <f>IFERROR(INDEX(Preturi!H$2:H$8000, MATCH(A1017, Preturi!G$2:G$8000, 0)), "")*G1017</f>
        <v>90</v>
      </c>
      <c r="C1017" t="s">
        <v>688</v>
      </c>
      <c r="D1017" t="s">
        <v>2306</v>
      </c>
      <c r="E1017" t="s">
        <v>12557</v>
      </c>
      <c r="F1017" t="s">
        <v>20422</v>
      </c>
      <c r="G1017" s="146">
        <f t="shared" si="16"/>
        <v>1</v>
      </c>
    </row>
    <row r="1018" spans="1:7">
      <c r="A1018" t="s">
        <v>3374</v>
      </c>
      <c r="B1018" s="1">
        <f>IFERROR(INDEX(Preturi!H$2:H$8000, MATCH(A1018, Preturi!G$2:G$8000, 0)), "")*G1018</f>
        <v>6.51</v>
      </c>
      <c r="C1018" t="s">
        <v>688</v>
      </c>
      <c r="D1018" t="s">
        <v>2306</v>
      </c>
      <c r="E1018" t="s">
        <v>4976</v>
      </c>
      <c r="F1018" t="s">
        <v>20422</v>
      </c>
      <c r="G1018" s="146">
        <f t="shared" si="16"/>
        <v>1</v>
      </c>
    </row>
    <row r="1019" spans="1:7">
      <c r="A1019" t="s">
        <v>3375</v>
      </c>
      <c r="B1019" s="1">
        <f>IFERROR(INDEX(Preturi!H$2:H$8000, MATCH(A1019, Preturi!G$2:G$8000, 0)), "")*G1019</f>
        <v>7.44</v>
      </c>
      <c r="C1019" t="s">
        <v>688</v>
      </c>
      <c r="D1019" t="s">
        <v>2306</v>
      </c>
      <c r="E1019" t="s">
        <v>4977</v>
      </c>
      <c r="F1019" t="s">
        <v>20422</v>
      </c>
      <c r="G1019" s="146">
        <f t="shared" si="16"/>
        <v>1</v>
      </c>
    </row>
    <row r="1020" spans="1:7">
      <c r="A1020" t="s">
        <v>3376</v>
      </c>
      <c r="B1020" s="1">
        <f>IFERROR(INDEX(Preturi!H$2:H$8000, MATCH(A1020, Preturi!G$2:G$8000, 0)), "")*G1020</f>
        <v>7.76</v>
      </c>
      <c r="C1020" t="s">
        <v>688</v>
      </c>
      <c r="D1020" t="s">
        <v>2306</v>
      </c>
      <c r="E1020" t="s">
        <v>4978</v>
      </c>
      <c r="F1020" t="s">
        <v>20422</v>
      </c>
      <c r="G1020" s="146">
        <f t="shared" si="16"/>
        <v>1</v>
      </c>
    </row>
    <row r="1021" spans="1:7">
      <c r="A1021" t="s">
        <v>3377</v>
      </c>
      <c r="B1021" s="1">
        <f>IFERROR(INDEX(Preturi!H$2:H$8000, MATCH(A1021, Preturi!G$2:G$8000, 0)), "")*G1021</f>
        <v>8.8000000000000007</v>
      </c>
      <c r="C1021" t="s">
        <v>688</v>
      </c>
      <c r="D1021" t="s">
        <v>2306</v>
      </c>
      <c r="E1021" t="s">
        <v>4979</v>
      </c>
      <c r="F1021" t="s">
        <v>20422</v>
      </c>
      <c r="G1021" s="146">
        <f t="shared" si="16"/>
        <v>1</v>
      </c>
    </row>
    <row r="1022" spans="1:7">
      <c r="A1022" t="s">
        <v>7766</v>
      </c>
      <c r="B1022" s="1">
        <f>IFERROR(INDEX(Preturi!H$2:H$8000, MATCH(A1022, Preturi!G$2:G$8000, 0)), "")*G1022</f>
        <v>8.08</v>
      </c>
      <c r="C1022" t="s">
        <v>688</v>
      </c>
      <c r="D1022" t="s">
        <v>2306</v>
      </c>
      <c r="E1022" t="s">
        <v>7767</v>
      </c>
      <c r="F1022" t="s">
        <v>20422</v>
      </c>
      <c r="G1022" s="146">
        <f t="shared" si="16"/>
        <v>1</v>
      </c>
    </row>
    <row r="1023" spans="1:7">
      <c r="A1023" t="s">
        <v>3378</v>
      </c>
      <c r="B1023" s="1">
        <f>IFERROR(INDEX(Preturi!H$2:H$8000, MATCH(A1023, Preturi!G$2:G$8000, 0)), "")*G1023</f>
        <v>10.06</v>
      </c>
      <c r="C1023" t="s">
        <v>688</v>
      </c>
      <c r="D1023" t="s">
        <v>2306</v>
      </c>
      <c r="E1023" t="s">
        <v>4967</v>
      </c>
      <c r="F1023" t="s">
        <v>20422</v>
      </c>
      <c r="G1023" s="146">
        <f t="shared" si="16"/>
        <v>1</v>
      </c>
    </row>
    <row r="1024" spans="1:7">
      <c r="A1024" t="s">
        <v>7444</v>
      </c>
      <c r="B1024" s="1">
        <f>IFERROR(INDEX(Preturi!H$2:H$8000, MATCH(A1024, Preturi!G$2:G$8000, 0)), "")*G1024</f>
        <v>10.18</v>
      </c>
      <c r="C1024" t="s">
        <v>688</v>
      </c>
      <c r="D1024" t="s">
        <v>2306</v>
      </c>
      <c r="E1024" t="s">
        <v>7445</v>
      </c>
      <c r="F1024" t="s">
        <v>20422</v>
      </c>
      <c r="G1024" s="146">
        <f t="shared" si="16"/>
        <v>1</v>
      </c>
    </row>
    <row r="1025" spans="1:7">
      <c r="A1025" t="s">
        <v>3379</v>
      </c>
      <c r="B1025" s="1">
        <f>IFERROR(INDEX(Preturi!H$2:H$8000, MATCH(A1025, Preturi!G$2:G$8000, 0)), "")*G1025</f>
        <v>4.9000000000000004</v>
      </c>
      <c r="C1025" t="s">
        <v>688</v>
      </c>
      <c r="D1025" t="s">
        <v>2306</v>
      </c>
      <c r="E1025" t="s">
        <v>4980</v>
      </c>
      <c r="F1025" t="s">
        <v>20422</v>
      </c>
      <c r="G1025" s="146">
        <f t="shared" si="16"/>
        <v>1</v>
      </c>
    </row>
    <row r="1026" spans="1:7">
      <c r="A1026" t="s">
        <v>3380</v>
      </c>
      <c r="B1026" s="1">
        <f>IFERROR(INDEX(Preturi!H$2:H$8000, MATCH(A1026, Preturi!G$2:G$8000, 0)), "")*G1026</f>
        <v>5.01</v>
      </c>
      <c r="C1026" t="s">
        <v>688</v>
      </c>
      <c r="D1026" t="s">
        <v>2306</v>
      </c>
      <c r="E1026" t="s">
        <v>4981</v>
      </c>
      <c r="F1026" t="s">
        <v>20422</v>
      </c>
      <c r="G1026" s="146">
        <f t="shared" si="16"/>
        <v>1</v>
      </c>
    </row>
    <row r="1027" spans="1:7">
      <c r="A1027" t="s">
        <v>3381</v>
      </c>
      <c r="B1027" s="1">
        <f>IFERROR(INDEX(Preturi!H$2:H$8000, MATCH(A1027, Preturi!G$2:G$8000, 0)), "")*G1027</f>
        <v>6.26</v>
      </c>
      <c r="C1027" t="s">
        <v>688</v>
      </c>
      <c r="D1027" t="s">
        <v>2306</v>
      </c>
      <c r="E1027" t="s">
        <v>4982</v>
      </c>
      <c r="F1027" t="s">
        <v>20422</v>
      </c>
      <c r="G1027" s="146">
        <f t="shared" si="16"/>
        <v>1</v>
      </c>
    </row>
    <row r="1028" spans="1:7">
      <c r="A1028" t="s">
        <v>3382</v>
      </c>
      <c r="B1028" s="1">
        <f>IFERROR(INDEX(Preturi!H$2:H$8000, MATCH(A1028, Preturi!G$2:G$8000, 0)), "")*G1028</f>
        <v>6.83</v>
      </c>
      <c r="C1028" t="s">
        <v>688</v>
      </c>
      <c r="D1028" t="s">
        <v>2306</v>
      </c>
      <c r="E1028" t="s">
        <v>4983</v>
      </c>
      <c r="F1028" t="s">
        <v>20422</v>
      </c>
      <c r="G1028" s="146">
        <f t="shared" si="16"/>
        <v>1</v>
      </c>
    </row>
    <row r="1029" spans="1:7">
      <c r="A1029" t="s">
        <v>3383</v>
      </c>
      <c r="B1029" s="1">
        <f>IFERROR(INDEX(Preturi!H$2:H$8000, MATCH(A1029, Preturi!G$2:G$8000, 0)), "")*G1029</f>
        <v>8.41</v>
      </c>
      <c r="C1029" t="s">
        <v>688</v>
      </c>
      <c r="D1029" t="s">
        <v>2306</v>
      </c>
      <c r="E1029" t="s">
        <v>4984</v>
      </c>
      <c r="F1029" t="s">
        <v>20422</v>
      </c>
      <c r="G1029" s="146">
        <f t="shared" si="16"/>
        <v>1</v>
      </c>
    </row>
    <row r="1030" spans="1:7">
      <c r="A1030" t="s">
        <v>3384</v>
      </c>
      <c r="B1030" s="1">
        <f>IFERROR(INDEX(Preturi!H$2:H$8000, MATCH(A1030, Preturi!G$2:G$8000, 0)), "")*G1030</f>
        <v>9.8699999999999992</v>
      </c>
      <c r="C1030" t="s">
        <v>688</v>
      </c>
      <c r="D1030" t="s">
        <v>2306</v>
      </c>
      <c r="E1030" t="s">
        <v>4985</v>
      </c>
      <c r="F1030" t="s">
        <v>20422</v>
      </c>
      <c r="G1030" s="146">
        <f t="shared" si="16"/>
        <v>1</v>
      </c>
    </row>
    <row r="1031" spans="1:7">
      <c r="A1031" t="s">
        <v>12558</v>
      </c>
      <c r="B1031" s="1">
        <f>IFERROR(INDEX(Preturi!H$2:H$8000, MATCH(A1031, Preturi!G$2:G$8000, 0)), "")*G1031</f>
        <v>36</v>
      </c>
      <c r="C1031" t="s">
        <v>688</v>
      </c>
      <c r="D1031" t="s">
        <v>2306</v>
      </c>
      <c r="E1031" t="s">
        <v>12559</v>
      </c>
      <c r="F1031" t="s">
        <v>20422</v>
      </c>
      <c r="G1031" s="146">
        <f t="shared" si="16"/>
        <v>1</v>
      </c>
    </row>
    <row r="1032" spans="1:7">
      <c r="A1032" t="s">
        <v>12560</v>
      </c>
      <c r="B1032" s="1">
        <f>IFERROR(INDEX(Preturi!H$2:H$8000, MATCH(A1032, Preturi!G$2:G$8000, 0)), "")*G1032</f>
        <v>54</v>
      </c>
      <c r="C1032" t="s">
        <v>688</v>
      </c>
      <c r="D1032" t="s">
        <v>2306</v>
      </c>
      <c r="E1032" t="s">
        <v>12561</v>
      </c>
      <c r="F1032" t="s">
        <v>20422</v>
      </c>
      <c r="G1032" s="146">
        <f t="shared" si="16"/>
        <v>1</v>
      </c>
    </row>
    <row r="1033" spans="1:7">
      <c r="A1033" t="s">
        <v>3385</v>
      </c>
      <c r="B1033" s="1">
        <f>IFERROR(INDEX(Preturi!H$2:H$8000, MATCH(A1033, Preturi!G$2:G$8000, 0)), "")*G1033</f>
        <v>10.61</v>
      </c>
      <c r="C1033" t="s">
        <v>688</v>
      </c>
      <c r="D1033" t="s">
        <v>2306</v>
      </c>
      <c r="E1033" t="s">
        <v>11012</v>
      </c>
      <c r="F1033" t="s">
        <v>20422</v>
      </c>
      <c r="G1033" s="146">
        <f t="shared" si="16"/>
        <v>1</v>
      </c>
    </row>
    <row r="1034" spans="1:7">
      <c r="A1034" t="s">
        <v>7769</v>
      </c>
      <c r="B1034" s="1">
        <f>IFERROR(INDEX(Preturi!H$2:H$8000, MATCH(A1034, Preturi!G$2:G$8000, 0)), "")*G1034</f>
        <v>8.66</v>
      </c>
      <c r="C1034" t="s">
        <v>688</v>
      </c>
      <c r="D1034" t="s">
        <v>2306</v>
      </c>
      <c r="E1034" t="s">
        <v>7770</v>
      </c>
      <c r="F1034" t="s">
        <v>20422</v>
      </c>
      <c r="G1034" s="146">
        <f t="shared" si="16"/>
        <v>1</v>
      </c>
    </row>
    <row r="1035" spans="1:7">
      <c r="A1035" t="s">
        <v>3386</v>
      </c>
      <c r="B1035" s="1">
        <f>IFERROR(INDEX(Preturi!H$2:H$8000, MATCH(A1035, Preturi!G$2:G$8000, 0)), "")*G1035</f>
        <v>12.9</v>
      </c>
      <c r="C1035" t="s">
        <v>688</v>
      </c>
      <c r="D1035" t="s">
        <v>2306</v>
      </c>
      <c r="E1035" t="s">
        <v>4987</v>
      </c>
      <c r="F1035" t="s">
        <v>20422</v>
      </c>
      <c r="G1035" s="146">
        <f t="shared" si="16"/>
        <v>1</v>
      </c>
    </row>
    <row r="1036" spans="1:7">
      <c r="A1036" t="s">
        <v>7771</v>
      </c>
      <c r="B1036" s="1">
        <f>IFERROR(INDEX(Preturi!H$2:H$8000, MATCH(A1036, Preturi!G$2:G$8000, 0)), "")*G1036</f>
        <v>9.01</v>
      </c>
      <c r="C1036" t="s">
        <v>688</v>
      </c>
      <c r="D1036" t="s">
        <v>2306</v>
      </c>
      <c r="E1036" t="s">
        <v>7772</v>
      </c>
      <c r="F1036" t="s">
        <v>20422</v>
      </c>
      <c r="G1036" s="146">
        <f t="shared" si="16"/>
        <v>1</v>
      </c>
    </row>
    <row r="1037" spans="1:7">
      <c r="A1037" t="s">
        <v>3387</v>
      </c>
      <c r="B1037" s="1">
        <f>IFERROR(INDEX(Preturi!H$2:H$8000, MATCH(A1037, Preturi!G$2:G$8000, 0)), "")*G1037</f>
        <v>18.420000000000002</v>
      </c>
      <c r="C1037" t="s">
        <v>688</v>
      </c>
      <c r="D1037" t="s">
        <v>2306</v>
      </c>
      <c r="E1037" t="s">
        <v>4988</v>
      </c>
      <c r="F1037" t="s">
        <v>20422</v>
      </c>
      <c r="G1037" s="146">
        <f t="shared" si="16"/>
        <v>1</v>
      </c>
    </row>
    <row r="1038" spans="1:7">
      <c r="A1038" t="s">
        <v>3388</v>
      </c>
      <c r="B1038" s="1">
        <f>IFERROR(INDEX(Preturi!H$2:H$8000, MATCH(A1038, Preturi!G$2:G$8000, 0)), "")*G1038</f>
        <v>10.75</v>
      </c>
      <c r="C1038" t="s">
        <v>688</v>
      </c>
      <c r="D1038" t="s">
        <v>2306</v>
      </c>
      <c r="E1038" t="s">
        <v>4989</v>
      </c>
      <c r="F1038" t="s">
        <v>20422</v>
      </c>
      <c r="G1038" s="146">
        <f t="shared" si="16"/>
        <v>1</v>
      </c>
    </row>
    <row r="1039" spans="1:7">
      <c r="A1039" t="s">
        <v>3389</v>
      </c>
      <c r="B1039" s="1">
        <f>IFERROR(INDEX(Preturi!H$2:H$8000, MATCH(A1039, Preturi!G$2:G$8000, 0)), "")*G1039</f>
        <v>6.3</v>
      </c>
      <c r="C1039" t="s">
        <v>688</v>
      </c>
      <c r="D1039" t="s">
        <v>2306</v>
      </c>
      <c r="E1039" t="s">
        <v>4990</v>
      </c>
      <c r="F1039" t="s">
        <v>20422</v>
      </c>
      <c r="G1039" s="146">
        <f t="shared" si="16"/>
        <v>1</v>
      </c>
    </row>
    <row r="1040" spans="1:7">
      <c r="A1040" t="s">
        <v>3390</v>
      </c>
      <c r="B1040" s="1">
        <f>IFERROR(INDEX(Preturi!H$2:H$8000, MATCH(A1040, Preturi!G$2:G$8000, 0)), "")*G1040</f>
        <v>7.35</v>
      </c>
      <c r="C1040" t="s">
        <v>688</v>
      </c>
      <c r="D1040" t="s">
        <v>2306</v>
      </c>
      <c r="E1040" t="s">
        <v>4991</v>
      </c>
      <c r="F1040" t="s">
        <v>20422</v>
      </c>
      <c r="G1040" s="146">
        <f t="shared" si="16"/>
        <v>1</v>
      </c>
    </row>
    <row r="1041" spans="1:7">
      <c r="A1041" t="s">
        <v>3391</v>
      </c>
      <c r="B1041" s="1">
        <f>IFERROR(INDEX(Preturi!H$2:H$8000, MATCH(A1041, Preturi!G$2:G$8000, 0)), "")*G1041</f>
        <v>7.87</v>
      </c>
      <c r="C1041" t="s">
        <v>688</v>
      </c>
      <c r="D1041" t="s">
        <v>2306</v>
      </c>
      <c r="E1041" t="s">
        <v>4992</v>
      </c>
      <c r="F1041" t="s">
        <v>20422</v>
      </c>
      <c r="G1041" s="146">
        <f t="shared" si="16"/>
        <v>1</v>
      </c>
    </row>
    <row r="1042" spans="1:7">
      <c r="A1042" t="s">
        <v>4040</v>
      </c>
      <c r="B1042" s="1">
        <f>IFERROR(INDEX(Preturi!H$2:H$8000, MATCH(A1042, Preturi!G$2:G$8000, 0)), "")*G1042</f>
        <v>8.93</v>
      </c>
      <c r="C1042" t="s">
        <v>688</v>
      </c>
      <c r="D1042" t="s">
        <v>2306</v>
      </c>
      <c r="E1042" t="s">
        <v>4993</v>
      </c>
      <c r="F1042" t="s">
        <v>20422</v>
      </c>
      <c r="G1042" s="146">
        <f t="shared" si="16"/>
        <v>1</v>
      </c>
    </row>
    <row r="1043" spans="1:7">
      <c r="A1043" t="s">
        <v>3392</v>
      </c>
      <c r="B1043" s="1">
        <f>IFERROR(INDEX(Preturi!H$2:H$8000, MATCH(A1043, Preturi!G$2:G$8000, 0)), "")*G1043</f>
        <v>11.34</v>
      </c>
      <c r="C1043" t="s">
        <v>688</v>
      </c>
      <c r="D1043" t="s">
        <v>2306</v>
      </c>
      <c r="E1043" t="s">
        <v>4994</v>
      </c>
      <c r="F1043" t="s">
        <v>20422</v>
      </c>
      <c r="G1043" s="146">
        <f t="shared" si="16"/>
        <v>1</v>
      </c>
    </row>
    <row r="1044" spans="1:7">
      <c r="A1044" t="s">
        <v>12562</v>
      </c>
      <c r="B1044" s="1">
        <f>IFERROR(INDEX(Preturi!H$2:H$8000, MATCH(A1044, Preturi!G$2:G$8000, 0)), "")*G1044</f>
        <v>38</v>
      </c>
      <c r="C1044" t="s">
        <v>688</v>
      </c>
      <c r="D1044" t="s">
        <v>2306</v>
      </c>
      <c r="E1044" t="s">
        <v>12451</v>
      </c>
      <c r="F1044" t="s">
        <v>20422</v>
      </c>
      <c r="G1044" s="146">
        <f t="shared" si="16"/>
        <v>1</v>
      </c>
    </row>
    <row r="1045" spans="1:7">
      <c r="A1045" t="s">
        <v>12563</v>
      </c>
      <c r="B1045" s="1">
        <f>IFERROR(INDEX(Preturi!H$2:H$8000, MATCH(A1045, Preturi!G$2:G$8000, 0)), "")*G1045</f>
        <v>57</v>
      </c>
      <c r="C1045" t="s">
        <v>688</v>
      </c>
      <c r="D1045" t="s">
        <v>2306</v>
      </c>
      <c r="E1045" t="s">
        <v>12564</v>
      </c>
      <c r="F1045" t="s">
        <v>20422</v>
      </c>
      <c r="G1045" s="146">
        <f t="shared" si="16"/>
        <v>1</v>
      </c>
    </row>
    <row r="1046" spans="1:7">
      <c r="A1046" t="s">
        <v>12565</v>
      </c>
      <c r="B1046" s="1">
        <f>IFERROR(INDEX(Preturi!H$2:H$8000, MATCH(A1046, Preturi!G$2:G$8000, 0)), "")*G1046</f>
        <v>76</v>
      </c>
      <c r="C1046" t="s">
        <v>688</v>
      </c>
      <c r="D1046" t="s">
        <v>2306</v>
      </c>
      <c r="E1046" t="s">
        <v>12566</v>
      </c>
      <c r="F1046" t="s">
        <v>20422</v>
      </c>
      <c r="G1046" s="146">
        <f t="shared" si="16"/>
        <v>1</v>
      </c>
    </row>
    <row r="1047" spans="1:7">
      <c r="A1047" t="s">
        <v>12567</v>
      </c>
      <c r="B1047" s="1">
        <f>IFERROR(INDEX(Preturi!H$2:H$8000, MATCH(A1047, Preturi!G$2:G$8000, 0)), "")*G1047</f>
        <v>95</v>
      </c>
      <c r="C1047" t="s">
        <v>688</v>
      </c>
      <c r="D1047" t="s">
        <v>2306</v>
      </c>
      <c r="E1047" t="s">
        <v>12569</v>
      </c>
      <c r="F1047" t="s">
        <v>20422</v>
      </c>
      <c r="G1047" s="146">
        <f t="shared" si="16"/>
        <v>1</v>
      </c>
    </row>
    <row r="1048" spans="1:7">
      <c r="A1048" t="s">
        <v>3393</v>
      </c>
      <c r="B1048" s="1">
        <f>IFERROR(INDEX(Preturi!H$2:H$8000, MATCH(A1048, Preturi!G$2:G$8000, 0)), "")*G1048</f>
        <v>6.87</v>
      </c>
      <c r="C1048" t="s">
        <v>688</v>
      </c>
      <c r="D1048" t="s">
        <v>2306</v>
      </c>
      <c r="E1048" t="s">
        <v>4995</v>
      </c>
      <c r="F1048" t="s">
        <v>20422</v>
      </c>
      <c r="G1048" s="146">
        <f t="shared" si="16"/>
        <v>1</v>
      </c>
    </row>
    <row r="1049" spans="1:7">
      <c r="A1049" t="s">
        <v>3394</v>
      </c>
      <c r="B1049" s="1">
        <f>IFERROR(INDEX(Preturi!H$2:H$8000, MATCH(A1049, Preturi!G$2:G$8000, 0)), "")*G1049</f>
        <v>7.85</v>
      </c>
      <c r="C1049" t="s">
        <v>688</v>
      </c>
      <c r="D1049" t="s">
        <v>2306</v>
      </c>
      <c r="E1049" t="s">
        <v>4996</v>
      </c>
      <c r="F1049" t="s">
        <v>20422</v>
      </c>
      <c r="G1049" s="146">
        <f t="shared" si="16"/>
        <v>1</v>
      </c>
    </row>
    <row r="1050" spans="1:7">
      <c r="A1050" t="s">
        <v>3395</v>
      </c>
      <c r="B1050" s="1">
        <f>IFERROR(INDEX(Preturi!H$2:H$8000, MATCH(A1050, Preturi!G$2:G$8000, 0)), "")*G1050</f>
        <v>8.1999999999999993</v>
      </c>
      <c r="C1050" t="s">
        <v>688</v>
      </c>
      <c r="D1050" t="s">
        <v>2306</v>
      </c>
      <c r="E1050" t="s">
        <v>4997</v>
      </c>
      <c r="F1050" t="s">
        <v>20422</v>
      </c>
      <c r="G1050" s="146">
        <f t="shared" si="16"/>
        <v>1</v>
      </c>
    </row>
    <row r="1051" spans="1:7">
      <c r="A1051" t="s">
        <v>3396</v>
      </c>
      <c r="B1051" s="1">
        <f>IFERROR(INDEX(Preturi!H$2:H$8000, MATCH(A1051, Preturi!G$2:G$8000, 0)), "")*G1051</f>
        <v>9.2899999999999991</v>
      </c>
      <c r="C1051" t="s">
        <v>688</v>
      </c>
      <c r="D1051" t="s">
        <v>2306</v>
      </c>
      <c r="E1051" t="s">
        <v>4998</v>
      </c>
      <c r="F1051" t="s">
        <v>20422</v>
      </c>
      <c r="G1051" s="146">
        <f t="shared" si="16"/>
        <v>1</v>
      </c>
    </row>
    <row r="1052" spans="1:7">
      <c r="A1052" t="s">
        <v>7773</v>
      </c>
      <c r="B1052" s="1">
        <f>IFERROR(INDEX(Preturi!H$2:H$8000, MATCH(A1052, Preturi!G$2:G$8000, 0)), "")*G1052</f>
        <v>8.5299999999999994</v>
      </c>
      <c r="C1052" t="s">
        <v>688</v>
      </c>
      <c r="D1052" t="s">
        <v>2306</v>
      </c>
      <c r="E1052" t="s">
        <v>7774</v>
      </c>
      <c r="F1052" t="s">
        <v>20422</v>
      </c>
      <c r="G1052" s="146">
        <f t="shared" si="16"/>
        <v>1</v>
      </c>
    </row>
    <row r="1053" spans="1:7">
      <c r="A1053" t="s">
        <v>3397</v>
      </c>
      <c r="B1053" s="1">
        <f>IFERROR(INDEX(Preturi!H$2:H$8000, MATCH(A1053, Preturi!G$2:G$8000, 0)), "")*G1053</f>
        <v>10.62</v>
      </c>
      <c r="C1053" t="s">
        <v>688</v>
      </c>
      <c r="D1053" t="s">
        <v>2306</v>
      </c>
      <c r="E1053" t="s">
        <v>4986</v>
      </c>
      <c r="F1053" t="s">
        <v>20422</v>
      </c>
      <c r="G1053" s="146">
        <f t="shared" si="16"/>
        <v>1</v>
      </c>
    </row>
    <row r="1054" spans="1:7">
      <c r="A1054" t="s">
        <v>7446</v>
      </c>
      <c r="B1054" s="1">
        <f>IFERROR(INDEX(Preturi!H$2:H$8000, MATCH(A1054, Preturi!G$2:G$8000, 0)), "")*G1054</f>
        <v>10.75</v>
      </c>
      <c r="C1054" t="s">
        <v>688</v>
      </c>
      <c r="D1054" t="s">
        <v>2306</v>
      </c>
      <c r="E1054" t="s">
        <v>7447</v>
      </c>
      <c r="F1054" t="s">
        <v>20422</v>
      </c>
      <c r="G1054" s="146">
        <f t="shared" si="16"/>
        <v>1</v>
      </c>
    </row>
    <row r="1055" spans="1:7">
      <c r="A1055" t="s">
        <v>3398</v>
      </c>
      <c r="B1055" s="1">
        <f>IFERROR(INDEX(Preturi!H$2:H$8000, MATCH(A1055, Preturi!G$2:G$8000, 0)), "")*G1055</f>
        <v>5.17</v>
      </c>
      <c r="C1055" t="s">
        <v>688</v>
      </c>
      <c r="D1055" t="s">
        <v>2306</v>
      </c>
      <c r="E1055" t="s">
        <v>4999</v>
      </c>
      <c r="F1055" t="s">
        <v>20422</v>
      </c>
      <c r="G1055" s="146">
        <f t="shared" si="16"/>
        <v>1</v>
      </c>
    </row>
    <row r="1056" spans="1:7">
      <c r="A1056" t="s">
        <v>3399</v>
      </c>
      <c r="B1056" s="1">
        <f>IFERROR(INDEX(Preturi!H$2:H$8000, MATCH(A1056, Preturi!G$2:G$8000, 0)), "")*G1056</f>
        <v>5.28</v>
      </c>
      <c r="C1056" t="s">
        <v>688</v>
      </c>
      <c r="D1056" t="s">
        <v>2306</v>
      </c>
      <c r="E1056" t="s">
        <v>5000</v>
      </c>
      <c r="F1056" t="s">
        <v>20422</v>
      </c>
      <c r="G1056" s="146">
        <f t="shared" si="16"/>
        <v>1</v>
      </c>
    </row>
    <row r="1057" spans="1:7">
      <c r="A1057" t="s">
        <v>3400</v>
      </c>
      <c r="B1057" s="1">
        <f>IFERROR(INDEX(Preturi!H$2:H$8000, MATCH(A1057, Preturi!G$2:G$8000, 0)), "")*G1057</f>
        <v>6.6</v>
      </c>
      <c r="C1057" t="s">
        <v>688</v>
      </c>
      <c r="D1057" t="s">
        <v>2306</v>
      </c>
      <c r="E1057" t="s">
        <v>5001</v>
      </c>
      <c r="F1057" t="s">
        <v>20422</v>
      </c>
      <c r="G1057" s="146">
        <f t="shared" si="16"/>
        <v>1</v>
      </c>
    </row>
    <row r="1058" spans="1:7">
      <c r="A1058" t="s">
        <v>3401</v>
      </c>
      <c r="B1058" s="1">
        <f>IFERROR(INDEX(Preturi!H$2:H$8000, MATCH(A1058, Preturi!G$2:G$8000, 0)), "")*G1058</f>
        <v>7.21</v>
      </c>
      <c r="C1058" t="s">
        <v>688</v>
      </c>
      <c r="D1058" t="s">
        <v>2306</v>
      </c>
      <c r="E1058" t="s">
        <v>5002</v>
      </c>
      <c r="F1058" t="s">
        <v>20422</v>
      </c>
      <c r="G1058" s="146">
        <f t="shared" si="16"/>
        <v>1</v>
      </c>
    </row>
    <row r="1059" spans="1:7">
      <c r="A1059" t="s">
        <v>3402</v>
      </c>
      <c r="B1059" s="1">
        <f>IFERROR(INDEX(Preturi!H$2:H$8000, MATCH(A1059, Preturi!G$2:G$8000, 0)), "")*G1059</f>
        <v>8.8699999999999992</v>
      </c>
      <c r="C1059" t="s">
        <v>688</v>
      </c>
      <c r="D1059" t="s">
        <v>2306</v>
      </c>
      <c r="E1059" t="s">
        <v>5003</v>
      </c>
      <c r="F1059" t="s">
        <v>20422</v>
      </c>
      <c r="G1059" s="146">
        <f t="shared" si="16"/>
        <v>1</v>
      </c>
    </row>
    <row r="1060" spans="1:7">
      <c r="A1060" t="s">
        <v>3403</v>
      </c>
      <c r="B1060" s="1">
        <f>IFERROR(INDEX(Preturi!H$2:H$8000, MATCH(A1060, Preturi!G$2:G$8000, 0)), "")*G1060</f>
        <v>10.41</v>
      </c>
      <c r="C1060" t="s">
        <v>688</v>
      </c>
      <c r="D1060" t="s">
        <v>2306</v>
      </c>
      <c r="E1060" t="s">
        <v>5004</v>
      </c>
      <c r="F1060" t="s">
        <v>20422</v>
      </c>
      <c r="G1060" s="146">
        <f t="shared" si="16"/>
        <v>1</v>
      </c>
    </row>
    <row r="1061" spans="1:7">
      <c r="A1061" t="s">
        <v>12570</v>
      </c>
      <c r="B1061" s="1">
        <f>IFERROR(INDEX(Preturi!H$2:H$8000, MATCH(A1061, Preturi!G$2:G$8000, 0)), "")*G1061</f>
        <v>38</v>
      </c>
      <c r="C1061" t="s">
        <v>688</v>
      </c>
      <c r="D1061" t="s">
        <v>2306</v>
      </c>
      <c r="E1061" t="s">
        <v>12571</v>
      </c>
      <c r="F1061" t="s">
        <v>20422</v>
      </c>
      <c r="G1061" s="146">
        <f t="shared" si="16"/>
        <v>1</v>
      </c>
    </row>
    <row r="1062" spans="1:7">
      <c r="A1062" t="s">
        <v>12572</v>
      </c>
      <c r="B1062" s="1">
        <f>IFERROR(INDEX(Preturi!H$2:H$8000, MATCH(A1062, Preturi!G$2:G$8000, 0)), "")*G1062</f>
        <v>57</v>
      </c>
      <c r="C1062" t="s">
        <v>688</v>
      </c>
      <c r="D1062" t="s">
        <v>2306</v>
      </c>
      <c r="E1062" t="s">
        <v>12573</v>
      </c>
      <c r="F1062" t="s">
        <v>20422</v>
      </c>
      <c r="G1062" s="146">
        <f t="shared" si="16"/>
        <v>1</v>
      </c>
    </row>
    <row r="1063" spans="1:7">
      <c r="A1063" t="s">
        <v>3404</v>
      </c>
      <c r="B1063" s="1">
        <f>IFERROR(INDEX(Preturi!H$2:H$8000, MATCH(A1063, Preturi!G$2:G$8000, 0)), "")*G1063</f>
        <v>11.16</v>
      </c>
      <c r="C1063" t="s">
        <v>688</v>
      </c>
      <c r="D1063" t="s">
        <v>2306</v>
      </c>
      <c r="E1063" t="s">
        <v>11013</v>
      </c>
      <c r="F1063" t="s">
        <v>20422</v>
      </c>
      <c r="G1063" s="146">
        <f t="shared" si="16"/>
        <v>1</v>
      </c>
    </row>
    <row r="1064" spans="1:7">
      <c r="A1064" t="s">
        <v>7775</v>
      </c>
      <c r="B1064" s="1">
        <f>IFERROR(INDEX(Preturi!H$2:H$8000, MATCH(A1064, Preturi!G$2:G$8000, 0)), "")*G1064</f>
        <v>9.1199999999999992</v>
      </c>
      <c r="C1064" t="s">
        <v>688</v>
      </c>
      <c r="D1064" t="s">
        <v>2306</v>
      </c>
      <c r="E1064" t="s">
        <v>7776</v>
      </c>
      <c r="F1064" t="s">
        <v>20422</v>
      </c>
      <c r="G1064" s="146">
        <f t="shared" si="16"/>
        <v>1</v>
      </c>
    </row>
    <row r="1065" spans="1:7">
      <c r="A1065" t="s">
        <v>3405</v>
      </c>
      <c r="B1065" s="1">
        <f>IFERROR(INDEX(Preturi!H$2:H$8000, MATCH(A1065, Preturi!G$2:G$8000, 0)), "")*G1065</f>
        <v>13.58</v>
      </c>
      <c r="C1065" t="s">
        <v>688</v>
      </c>
      <c r="D1065" t="s">
        <v>2306</v>
      </c>
      <c r="E1065" t="s">
        <v>5006</v>
      </c>
      <c r="F1065" t="s">
        <v>20422</v>
      </c>
      <c r="G1065" s="146">
        <f t="shared" si="16"/>
        <v>1</v>
      </c>
    </row>
    <row r="1066" spans="1:7">
      <c r="A1066" t="s">
        <v>7777</v>
      </c>
      <c r="B1066" s="1">
        <f>IFERROR(INDEX(Preturi!H$2:H$8000, MATCH(A1066, Preturi!G$2:G$8000, 0)), "")*G1066</f>
        <v>9.49</v>
      </c>
      <c r="C1066" t="s">
        <v>688</v>
      </c>
      <c r="D1066" t="s">
        <v>2306</v>
      </c>
      <c r="E1066" t="s">
        <v>7778</v>
      </c>
      <c r="F1066" t="s">
        <v>20422</v>
      </c>
      <c r="G1066" s="146">
        <f t="shared" si="16"/>
        <v>1</v>
      </c>
    </row>
    <row r="1067" spans="1:7">
      <c r="A1067" t="s">
        <v>3406</v>
      </c>
      <c r="B1067" s="1">
        <f>IFERROR(INDEX(Preturi!H$2:H$8000, MATCH(A1067, Preturi!G$2:G$8000, 0)), "")*G1067</f>
        <v>19.39</v>
      </c>
      <c r="C1067" t="s">
        <v>688</v>
      </c>
      <c r="D1067" t="s">
        <v>2306</v>
      </c>
      <c r="E1067" t="s">
        <v>5007</v>
      </c>
      <c r="F1067" t="s">
        <v>20422</v>
      </c>
      <c r="G1067" s="146">
        <f t="shared" si="16"/>
        <v>1</v>
      </c>
    </row>
    <row r="1068" spans="1:7">
      <c r="A1068" t="s">
        <v>3407</v>
      </c>
      <c r="B1068" s="1">
        <f>IFERROR(INDEX(Preturi!H$2:H$8000, MATCH(A1068, Preturi!G$2:G$8000, 0)), "")*G1068</f>
        <v>11.31</v>
      </c>
      <c r="C1068" t="s">
        <v>688</v>
      </c>
      <c r="D1068" t="s">
        <v>2306</v>
      </c>
      <c r="E1068" t="s">
        <v>5008</v>
      </c>
      <c r="F1068" t="s">
        <v>20422</v>
      </c>
      <c r="G1068" s="146">
        <f t="shared" si="16"/>
        <v>1</v>
      </c>
    </row>
    <row r="1069" spans="1:7">
      <c r="A1069" t="s">
        <v>3408</v>
      </c>
      <c r="B1069" s="1">
        <f>IFERROR(INDEX(Preturi!H$2:H$8000, MATCH(A1069, Preturi!G$2:G$8000, 0)), "")*G1069</f>
        <v>6.63</v>
      </c>
      <c r="C1069" t="s">
        <v>688</v>
      </c>
      <c r="D1069" t="s">
        <v>2306</v>
      </c>
      <c r="E1069" t="s">
        <v>5009</v>
      </c>
      <c r="F1069" t="s">
        <v>20422</v>
      </c>
      <c r="G1069" s="146">
        <f t="shared" si="16"/>
        <v>1</v>
      </c>
    </row>
    <row r="1070" spans="1:7">
      <c r="A1070" t="s">
        <v>3409</v>
      </c>
      <c r="B1070" s="1">
        <f>IFERROR(INDEX(Preturi!H$2:H$8000, MATCH(A1070, Preturi!G$2:G$8000, 0)), "")*G1070</f>
        <v>7.74</v>
      </c>
      <c r="C1070" t="s">
        <v>688</v>
      </c>
      <c r="D1070" t="s">
        <v>2306</v>
      </c>
      <c r="E1070" t="s">
        <v>5010</v>
      </c>
      <c r="F1070" t="s">
        <v>20422</v>
      </c>
      <c r="G1070" s="146">
        <f t="shared" ref="G1070:G1133" si="17">1+Adaosuri4</f>
        <v>1</v>
      </c>
    </row>
    <row r="1071" spans="1:7">
      <c r="A1071" t="s">
        <v>3410</v>
      </c>
      <c r="B1071" s="1">
        <f>IFERROR(INDEX(Preturi!H$2:H$8000, MATCH(A1071, Preturi!G$2:G$8000, 0)), "")*G1071</f>
        <v>8.2899999999999991</v>
      </c>
      <c r="C1071" t="s">
        <v>688</v>
      </c>
      <c r="D1071" t="s">
        <v>2306</v>
      </c>
      <c r="E1071" t="s">
        <v>5011</v>
      </c>
      <c r="F1071" t="s">
        <v>20422</v>
      </c>
      <c r="G1071" s="146">
        <f t="shared" si="17"/>
        <v>1</v>
      </c>
    </row>
    <row r="1072" spans="1:7">
      <c r="A1072" t="s">
        <v>4041</v>
      </c>
      <c r="B1072" s="1">
        <f>IFERROR(INDEX(Preturi!H$2:H$8000, MATCH(A1072, Preturi!G$2:G$8000, 0)), "")*G1072</f>
        <v>9.4</v>
      </c>
      <c r="C1072" t="s">
        <v>688</v>
      </c>
      <c r="D1072" t="s">
        <v>2306</v>
      </c>
      <c r="E1072" t="s">
        <v>5012</v>
      </c>
      <c r="F1072" t="s">
        <v>20422</v>
      </c>
      <c r="G1072" s="146">
        <f t="shared" si="17"/>
        <v>1</v>
      </c>
    </row>
    <row r="1073" spans="1:7">
      <c r="A1073" t="s">
        <v>3411</v>
      </c>
      <c r="B1073" s="1">
        <f>IFERROR(INDEX(Preturi!H$2:H$8000, MATCH(A1073, Preturi!G$2:G$8000, 0)), "")*G1073</f>
        <v>11.93</v>
      </c>
      <c r="C1073" t="s">
        <v>688</v>
      </c>
      <c r="D1073" t="s">
        <v>2306</v>
      </c>
      <c r="E1073" t="s">
        <v>5013</v>
      </c>
      <c r="F1073" t="s">
        <v>20422</v>
      </c>
      <c r="G1073" s="146">
        <f t="shared" si="17"/>
        <v>1</v>
      </c>
    </row>
    <row r="1074" spans="1:7">
      <c r="A1074" t="s">
        <v>12574</v>
      </c>
      <c r="B1074" s="1">
        <f>IFERROR(INDEX(Preturi!H$2:H$8000, MATCH(A1074, Preturi!G$2:G$8000, 0)), "")*G1074</f>
        <v>40</v>
      </c>
      <c r="C1074" t="s">
        <v>688</v>
      </c>
      <c r="D1074" t="s">
        <v>2306</v>
      </c>
      <c r="E1074" t="s">
        <v>12575</v>
      </c>
      <c r="F1074" t="s">
        <v>20422</v>
      </c>
      <c r="G1074" s="146">
        <f t="shared" si="17"/>
        <v>1</v>
      </c>
    </row>
    <row r="1075" spans="1:7">
      <c r="A1075" t="s">
        <v>12576</v>
      </c>
      <c r="B1075" s="1">
        <f>IFERROR(INDEX(Preturi!H$2:H$8000, MATCH(A1075, Preturi!G$2:G$8000, 0)), "")*G1075</f>
        <v>40</v>
      </c>
      <c r="C1075" t="s">
        <v>688</v>
      </c>
      <c r="D1075" t="s">
        <v>2306</v>
      </c>
      <c r="E1075" t="s">
        <v>12577</v>
      </c>
      <c r="F1075" t="s">
        <v>20422</v>
      </c>
      <c r="G1075" s="146">
        <f t="shared" si="17"/>
        <v>1</v>
      </c>
    </row>
    <row r="1076" spans="1:7">
      <c r="A1076" t="s">
        <v>12578</v>
      </c>
      <c r="B1076" s="1">
        <f>IFERROR(INDEX(Preturi!H$2:H$8000, MATCH(A1076, Preturi!G$2:G$8000, 0)), "")*G1076</f>
        <v>40</v>
      </c>
      <c r="C1076" t="s">
        <v>688</v>
      </c>
      <c r="D1076" t="s">
        <v>2306</v>
      </c>
      <c r="E1076" t="s">
        <v>12579</v>
      </c>
      <c r="F1076" t="s">
        <v>20422</v>
      </c>
      <c r="G1076" s="146">
        <f t="shared" si="17"/>
        <v>1</v>
      </c>
    </row>
    <row r="1077" spans="1:7">
      <c r="A1077" t="s">
        <v>12580</v>
      </c>
      <c r="B1077" s="1">
        <f>IFERROR(INDEX(Preturi!H$2:H$8000, MATCH(A1077, Preturi!G$2:G$8000, 0)), "")*G1077</f>
        <v>40</v>
      </c>
      <c r="C1077" t="s">
        <v>688</v>
      </c>
      <c r="D1077" t="s">
        <v>2306</v>
      </c>
      <c r="E1077" t="s">
        <v>12581</v>
      </c>
      <c r="F1077" t="s">
        <v>20422</v>
      </c>
      <c r="G1077" s="146">
        <f t="shared" si="17"/>
        <v>1</v>
      </c>
    </row>
    <row r="1078" spans="1:7">
      <c r="A1078" t="s">
        <v>3412</v>
      </c>
      <c r="B1078" s="1">
        <f>IFERROR(INDEX(Preturi!H$2:H$8000, MATCH(A1078, Preturi!G$2:G$8000, 0)), "")*G1078</f>
        <v>7.24</v>
      </c>
      <c r="C1078" t="s">
        <v>688</v>
      </c>
      <c r="D1078" t="s">
        <v>2306</v>
      </c>
      <c r="E1078" t="s">
        <v>5014</v>
      </c>
      <c r="F1078" t="s">
        <v>20422</v>
      </c>
      <c r="G1078" s="146">
        <f t="shared" si="17"/>
        <v>1</v>
      </c>
    </row>
    <row r="1079" spans="1:7">
      <c r="A1079" t="s">
        <v>3413</v>
      </c>
      <c r="B1079" s="1">
        <f>IFERROR(INDEX(Preturi!H$2:H$8000, MATCH(A1079, Preturi!G$2:G$8000, 0)), "")*G1079</f>
        <v>8.26</v>
      </c>
      <c r="C1079" t="s">
        <v>688</v>
      </c>
      <c r="D1079" t="s">
        <v>2306</v>
      </c>
      <c r="E1079" t="s">
        <v>5015</v>
      </c>
      <c r="F1079" t="s">
        <v>20422</v>
      </c>
      <c r="G1079" s="146">
        <f t="shared" si="17"/>
        <v>1</v>
      </c>
    </row>
    <row r="1080" spans="1:7">
      <c r="A1080" t="s">
        <v>3414</v>
      </c>
      <c r="B1080" s="1">
        <f>IFERROR(INDEX(Preturi!H$2:H$8000, MATCH(A1080, Preturi!G$2:G$8000, 0)), "")*G1080</f>
        <v>8.6300000000000008</v>
      </c>
      <c r="C1080" t="s">
        <v>688</v>
      </c>
      <c r="D1080" t="s">
        <v>2306</v>
      </c>
      <c r="E1080" t="s">
        <v>5016</v>
      </c>
      <c r="F1080" t="s">
        <v>20422</v>
      </c>
      <c r="G1080" s="146">
        <f t="shared" si="17"/>
        <v>1</v>
      </c>
    </row>
    <row r="1081" spans="1:7">
      <c r="A1081" t="s">
        <v>3415</v>
      </c>
      <c r="B1081" s="1">
        <f>IFERROR(INDEX(Preturi!H$2:H$8000, MATCH(A1081, Preturi!G$2:G$8000, 0)), "")*G1081</f>
        <v>9.77</v>
      </c>
      <c r="C1081" t="s">
        <v>688</v>
      </c>
      <c r="D1081" t="s">
        <v>2306</v>
      </c>
      <c r="E1081" t="s">
        <v>5017</v>
      </c>
      <c r="F1081" t="s">
        <v>20422</v>
      </c>
      <c r="G1081" s="146">
        <f t="shared" si="17"/>
        <v>1</v>
      </c>
    </row>
    <row r="1082" spans="1:7">
      <c r="A1082" t="s">
        <v>7779</v>
      </c>
      <c r="B1082" s="1">
        <f>IFERROR(INDEX(Preturi!H$2:H$8000, MATCH(A1082, Preturi!G$2:G$8000, 0)), "")*G1082</f>
        <v>8.98</v>
      </c>
      <c r="C1082" t="s">
        <v>688</v>
      </c>
      <c r="D1082" t="s">
        <v>2306</v>
      </c>
      <c r="E1082" t="s">
        <v>7780</v>
      </c>
      <c r="F1082" t="s">
        <v>20422</v>
      </c>
      <c r="G1082" s="146">
        <f t="shared" si="17"/>
        <v>1</v>
      </c>
    </row>
    <row r="1083" spans="1:7">
      <c r="A1083" t="s">
        <v>3416</v>
      </c>
      <c r="B1083" s="1">
        <f>IFERROR(INDEX(Preturi!H$2:H$8000, MATCH(A1083, Preturi!G$2:G$8000, 0)), "")*G1083</f>
        <v>11.18</v>
      </c>
      <c r="C1083" t="s">
        <v>688</v>
      </c>
      <c r="D1083" t="s">
        <v>2306</v>
      </c>
      <c r="E1083" t="s">
        <v>5005</v>
      </c>
      <c r="F1083" t="s">
        <v>20422</v>
      </c>
      <c r="G1083" s="146">
        <f t="shared" si="17"/>
        <v>1</v>
      </c>
    </row>
    <row r="1084" spans="1:7">
      <c r="A1084" t="s">
        <v>7449</v>
      </c>
      <c r="B1084" s="1">
        <f>IFERROR(INDEX(Preturi!H$2:H$8000, MATCH(A1084, Preturi!G$2:G$8000, 0)), "")*G1084</f>
        <v>11.31</v>
      </c>
      <c r="C1084" t="s">
        <v>688</v>
      </c>
      <c r="D1084" t="s">
        <v>2306</v>
      </c>
      <c r="E1084" t="s">
        <v>7450</v>
      </c>
      <c r="F1084" t="s">
        <v>20422</v>
      </c>
      <c r="G1084" s="146">
        <f t="shared" si="17"/>
        <v>1</v>
      </c>
    </row>
    <row r="1085" spans="1:7">
      <c r="A1085" t="s">
        <v>3417</v>
      </c>
      <c r="B1085" s="1">
        <f>IFERROR(INDEX(Preturi!H$2:H$8000, MATCH(A1085, Preturi!G$2:G$8000, 0)), "")*G1085</f>
        <v>5.44</v>
      </c>
      <c r="C1085" t="s">
        <v>688</v>
      </c>
      <c r="D1085" t="s">
        <v>2306</v>
      </c>
      <c r="E1085" t="s">
        <v>5018</v>
      </c>
      <c r="F1085" t="s">
        <v>20422</v>
      </c>
      <c r="G1085" s="146">
        <f t="shared" si="17"/>
        <v>1</v>
      </c>
    </row>
    <row r="1086" spans="1:7">
      <c r="A1086" t="s">
        <v>3418</v>
      </c>
      <c r="B1086" s="1">
        <f>IFERROR(INDEX(Preturi!H$2:H$8000, MATCH(A1086, Preturi!G$2:G$8000, 0)), "")*G1086</f>
        <v>5.56</v>
      </c>
      <c r="C1086" t="s">
        <v>688</v>
      </c>
      <c r="D1086" t="s">
        <v>2306</v>
      </c>
      <c r="E1086" t="s">
        <v>5019</v>
      </c>
      <c r="F1086" t="s">
        <v>20422</v>
      </c>
      <c r="G1086" s="146">
        <f t="shared" si="17"/>
        <v>1</v>
      </c>
    </row>
    <row r="1087" spans="1:7">
      <c r="A1087" t="s">
        <v>3419</v>
      </c>
      <c r="B1087" s="1">
        <f>IFERROR(INDEX(Preturi!H$2:H$8000, MATCH(A1087, Preturi!G$2:G$8000, 0)), "")*G1087</f>
        <v>6.95</v>
      </c>
      <c r="C1087" t="s">
        <v>688</v>
      </c>
      <c r="D1087" t="s">
        <v>2306</v>
      </c>
      <c r="E1087" t="s">
        <v>5020</v>
      </c>
      <c r="F1087" t="s">
        <v>20422</v>
      </c>
      <c r="G1087" s="146">
        <f t="shared" si="17"/>
        <v>1</v>
      </c>
    </row>
    <row r="1088" spans="1:7">
      <c r="A1088" t="s">
        <v>3420</v>
      </c>
      <c r="B1088" s="1">
        <f>IFERROR(INDEX(Preturi!H$2:H$8000, MATCH(A1088, Preturi!G$2:G$8000, 0)), "")*G1088</f>
        <v>7.59</v>
      </c>
      <c r="C1088" t="s">
        <v>688</v>
      </c>
      <c r="D1088" t="s">
        <v>2306</v>
      </c>
      <c r="E1088" t="s">
        <v>5021</v>
      </c>
      <c r="F1088" t="s">
        <v>20422</v>
      </c>
      <c r="G1088" s="146">
        <f t="shared" si="17"/>
        <v>1</v>
      </c>
    </row>
    <row r="1089" spans="1:7">
      <c r="A1089" t="s">
        <v>3421</v>
      </c>
      <c r="B1089" s="1">
        <f>IFERROR(INDEX(Preturi!H$2:H$8000, MATCH(A1089, Preturi!G$2:G$8000, 0)), "")*G1089</f>
        <v>9.34</v>
      </c>
      <c r="C1089" t="s">
        <v>688</v>
      </c>
      <c r="D1089" t="s">
        <v>2306</v>
      </c>
      <c r="E1089" t="s">
        <v>5022</v>
      </c>
      <c r="F1089" t="s">
        <v>20422</v>
      </c>
      <c r="G1089" s="146">
        <f t="shared" si="17"/>
        <v>1</v>
      </c>
    </row>
    <row r="1090" spans="1:7">
      <c r="A1090" t="s">
        <v>3422</v>
      </c>
      <c r="B1090" s="1">
        <f>IFERROR(INDEX(Preturi!H$2:H$8000, MATCH(A1090, Preturi!G$2:G$8000, 0)), "")*G1090</f>
        <v>10.96</v>
      </c>
      <c r="C1090" t="s">
        <v>688</v>
      </c>
      <c r="D1090" t="s">
        <v>2306</v>
      </c>
      <c r="E1090" t="s">
        <v>5023</v>
      </c>
      <c r="F1090" t="s">
        <v>20422</v>
      </c>
      <c r="G1090" s="146">
        <f t="shared" si="17"/>
        <v>1</v>
      </c>
    </row>
    <row r="1091" spans="1:7">
      <c r="A1091" t="s">
        <v>12582</v>
      </c>
      <c r="B1091" s="1">
        <f>IFERROR(INDEX(Preturi!H$2:H$8000, MATCH(A1091, Preturi!G$2:G$8000, 0)), "")*G1091</f>
        <v>40</v>
      </c>
      <c r="C1091" t="s">
        <v>688</v>
      </c>
      <c r="D1091" t="s">
        <v>2306</v>
      </c>
      <c r="E1091" t="s">
        <v>12583</v>
      </c>
      <c r="F1091" t="s">
        <v>20422</v>
      </c>
      <c r="G1091" s="146">
        <f t="shared" si="17"/>
        <v>1</v>
      </c>
    </row>
    <row r="1092" spans="1:7">
      <c r="A1092" t="s">
        <v>12584</v>
      </c>
      <c r="B1092" s="1">
        <f>IFERROR(INDEX(Preturi!H$2:H$8000, MATCH(A1092, Preturi!G$2:G$8000, 0)), "")*G1092</f>
        <v>60</v>
      </c>
      <c r="C1092" t="s">
        <v>688</v>
      </c>
      <c r="D1092" t="s">
        <v>2306</v>
      </c>
      <c r="E1092" t="s">
        <v>12585</v>
      </c>
      <c r="F1092" t="s">
        <v>20422</v>
      </c>
      <c r="G1092" s="146">
        <f t="shared" si="17"/>
        <v>1</v>
      </c>
    </row>
    <row r="1093" spans="1:7">
      <c r="A1093" t="s">
        <v>3423</v>
      </c>
      <c r="B1093" s="1">
        <f>IFERROR(INDEX(Preturi!H$2:H$8000, MATCH(A1093, Preturi!G$2:G$8000, 0)), "")*G1093</f>
        <v>11.72</v>
      </c>
      <c r="C1093" t="s">
        <v>688</v>
      </c>
      <c r="D1093" t="s">
        <v>2306</v>
      </c>
      <c r="E1093" t="s">
        <v>11014</v>
      </c>
      <c r="F1093" t="s">
        <v>20422</v>
      </c>
      <c r="G1093" s="146">
        <f t="shared" si="17"/>
        <v>1</v>
      </c>
    </row>
    <row r="1094" spans="1:7">
      <c r="A1094" t="s">
        <v>7781</v>
      </c>
      <c r="B1094" s="1">
        <f>IFERROR(INDEX(Preturi!H$2:H$8000, MATCH(A1094, Preturi!G$2:G$8000, 0)), "")*G1094</f>
        <v>9.57</v>
      </c>
      <c r="C1094" t="s">
        <v>688</v>
      </c>
      <c r="D1094" t="s">
        <v>2306</v>
      </c>
      <c r="E1094" t="s">
        <v>7782</v>
      </c>
      <c r="F1094" t="s">
        <v>20422</v>
      </c>
      <c r="G1094" s="146">
        <f t="shared" si="17"/>
        <v>1</v>
      </c>
    </row>
    <row r="1095" spans="1:7">
      <c r="A1095" t="s">
        <v>3424</v>
      </c>
      <c r="B1095" s="1">
        <f>IFERROR(INDEX(Preturi!H$2:H$8000, MATCH(A1095, Preturi!G$2:G$8000, 0)), "")*G1095</f>
        <v>14.26</v>
      </c>
      <c r="C1095" t="s">
        <v>688</v>
      </c>
      <c r="D1095" t="s">
        <v>2306</v>
      </c>
      <c r="E1095" t="s">
        <v>5025</v>
      </c>
      <c r="F1095" t="s">
        <v>20422</v>
      </c>
      <c r="G1095" s="146">
        <f t="shared" si="17"/>
        <v>1</v>
      </c>
    </row>
    <row r="1096" spans="1:7">
      <c r="A1096" t="s">
        <v>7783</v>
      </c>
      <c r="B1096" s="1">
        <f>IFERROR(INDEX(Preturi!H$2:H$8000, MATCH(A1096, Preturi!G$2:G$8000, 0)), "")*G1096</f>
        <v>9.9600000000000009</v>
      </c>
      <c r="C1096" t="s">
        <v>688</v>
      </c>
      <c r="D1096" t="s">
        <v>2306</v>
      </c>
      <c r="E1096" t="s">
        <v>7784</v>
      </c>
      <c r="F1096" t="s">
        <v>20422</v>
      </c>
      <c r="G1096" s="146">
        <f t="shared" si="17"/>
        <v>1</v>
      </c>
    </row>
    <row r="1097" spans="1:7">
      <c r="A1097" t="s">
        <v>3425</v>
      </c>
      <c r="B1097" s="1">
        <f>IFERROR(INDEX(Preturi!H$2:H$8000, MATCH(A1097, Preturi!G$2:G$8000, 0)), "")*G1097</f>
        <v>20.36</v>
      </c>
      <c r="C1097" t="s">
        <v>688</v>
      </c>
      <c r="D1097" t="s">
        <v>2306</v>
      </c>
      <c r="E1097" t="s">
        <v>5026</v>
      </c>
      <c r="F1097" t="s">
        <v>20422</v>
      </c>
      <c r="G1097" s="146">
        <f t="shared" si="17"/>
        <v>1</v>
      </c>
    </row>
    <row r="1098" spans="1:7">
      <c r="A1098" t="s">
        <v>3426</v>
      </c>
      <c r="B1098" s="1">
        <f>IFERROR(INDEX(Preturi!H$2:H$8000, MATCH(A1098, Preturi!G$2:G$8000, 0)), "")*G1098</f>
        <v>11.88</v>
      </c>
      <c r="C1098" t="s">
        <v>688</v>
      </c>
      <c r="D1098" t="s">
        <v>2306</v>
      </c>
      <c r="E1098" t="s">
        <v>5027</v>
      </c>
      <c r="F1098" t="s">
        <v>20422</v>
      </c>
      <c r="G1098" s="146">
        <f t="shared" si="17"/>
        <v>1</v>
      </c>
    </row>
    <row r="1099" spans="1:7">
      <c r="A1099" t="s">
        <v>3427</v>
      </c>
      <c r="B1099" s="1">
        <f>IFERROR(INDEX(Preturi!H$2:H$8000, MATCH(A1099, Preturi!G$2:G$8000, 0)), "")*G1099</f>
        <v>6.96</v>
      </c>
      <c r="C1099" t="s">
        <v>688</v>
      </c>
      <c r="D1099" t="s">
        <v>2306</v>
      </c>
      <c r="E1099" t="s">
        <v>5028</v>
      </c>
      <c r="F1099" t="s">
        <v>20422</v>
      </c>
      <c r="G1099" s="146">
        <f t="shared" si="17"/>
        <v>1</v>
      </c>
    </row>
    <row r="1100" spans="1:7">
      <c r="A1100" t="s">
        <v>3428</v>
      </c>
      <c r="B1100" s="1">
        <f>IFERROR(INDEX(Preturi!H$2:H$8000, MATCH(A1100, Preturi!G$2:G$8000, 0)), "")*G1100</f>
        <v>8.1199999999999992</v>
      </c>
      <c r="C1100" t="s">
        <v>688</v>
      </c>
      <c r="D1100" t="s">
        <v>2306</v>
      </c>
      <c r="E1100" t="s">
        <v>5029</v>
      </c>
      <c r="F1100" t="s">
        <v>20422</v>
      </c>
      <c r="G1100" s="146">
        <f t="shared" si="17"/>
        <v>1</v>
      </c>
    </row>
    <row r="1101" spans="1:7">
      <c r="A1101" t="s">
        <v>3429</v>
      </c>
      <c r="B1101" s="1">
        <f>IFERROR(INDEX(Preturi!H$2:H$8000, MATCH(A1101, Preturi!G$2:G$8000, 0)), "")*G1101</f>
        <v>8.6999999999999993</v>
      </c>
      <c r="C1101" t="s">
        <v>688</v>
      </c>
      <c r="D1101" t="s">
        <v>2306</v>
      </c>
      <c r="E1101" t="s">
        <v>5030</v>
      </c>
      <c r="F1101" t="s">
        <v>20422</v>
      </c>
      <c r="G1101" s="146">
        <f t="shared" si="17"/>
        <v>1</v>
      </c>
    </row>
    <row r="1102" spans="1:7">
      <c r="A1102" t="s">
        <v>4042</v>
      </c>
      <c r="B1102" s="1">
        <f>IFERROR(INDEX(Preturi!H$2:H$8000, MATCH(A1102, Preturi!G$2:G$8000, 0)), "")*G1102</f>
        <v>9.8699999999999992</v>
      </c>
      <c r="C1102" t="s">
        <v>688</v>
      </c>
      <c r="D1102" t="s">
        <v>2306</v>
      </c>
      <c r="E1102" t="s">
        <v>5031</v>
      </c>
      <c r="F1102" t="s">
        <v>20422</v>
      </c>
      <c r="G1102" s="146">
        <f t="shared" si="17"/>
        <v>1</v>
      </c>
    </row>
    <row r="1103" spans="1:7">
      <c r="A1103" t="s">
        <v>3430</v>
      </c>
      <c r="B1103" s="1">
        <f>IFERROR(INDEX(Preturi!H$2:H$8000, MATCH(A1103, Preturi!G$2:G$8000, 0)), "")*G1103</f>
        <v>12.53</v>
      </c>
      <c r="C1103" t="s">
        <v>688</v>
      </c>
      <c r="D1103" t="s">
        <v>2306</v>
      </c>
      <c r="E1103" t="s">
        <v>5032</v>
      </c>
      <c r="F1103" t="s">
        <v>20422</v>
      </c>
      <c r="G1103" s="146">
        <f t="shared" si="17"/>
        <v>1</v>
      </c>
    </row>
    <row r="1104" spans="1:7">
      <c r="A1104" t="s">
        <v>12586</v>
      </c>
      <c r="B1104" s="1">
        <f>IFERROR(INDEX(Preturi!H$2:H$8000, MATCH(A1104, Preturi!G$2:G$8000, 0)), "")*G1104</f>
        <v>42</v>
      </c>
      <c r="C1104" t="s">
        <v>688</v>
      </c>
      <c r="D1104" t="s">
        <v>2306</v>
      </c>
      <c r="E1104" t="s">
        <v>12575</v>
      </c>
      <c r="F1104" t="s">
        <v>20422</v>
      </c>
      <c r="G1104" s="146">
        <f t="shared" si="17"/>
        <v>1</v>
      </c>
    </row>
    <row r="1105" spans="1:7">
      <c r="A1105" t="s">
        <v>12587</v>
      </c>
      <c r="B1105" s="1">
        <f>IFERROR(INDEX(Preturi!H$2:H$8000, MATCH(A1105, Preturi!G$2:G$8000, 0)), "")*G1105</f>
        <v>63</v>
      </c>
      <c r="C1105" t="s">
        <v>688</v>
      </c>
      <c r="D1105" t="s">
        <v>2306</v>
      </c>
      <c r="E1105" t="s">
        <v>12588</v>
      </c>
      <c r="F1105" t="s">
        <v>20422</v>
      </c>
      <c r="G1105" s="146">
        <f t="shared" si="17"/>
        <v>1</v>
      </c>
    </row>
    <row r="1106" spans="1:7">
      <c r="A1106" t="s">
        <v>12589</v>
      </c>
      <c r="B1106" s="1">
        <f>IFERROR(INDEX(Preturi!H$2:H$8000, MATCH(A1106, Preturi!G$2:G$8000, 0)), "")*G1106</f>
        <v>84</v>
      </c>
      <c r="C1106" t="s">
        <v>688</v>
      </c>
      <c r="D1106" t="s">
        <v>2306</v>
      </c>
      <c r="E1106" t="s">
        <v>12591</v>
      </c>
      <c r="F1106" t="s">
        <v>20422</v>
      </c>
      <c r="G1106" s="146">
        <f t="shared" si="17"/>
        <v>1</v>
      </c>
    </row>
    <row r="1107" spans="1:7">
      <c r="A1107" t="s">
        <v>12592</v>
      </c>
      <c r="B1107" s="1">
        <f>IFERROR(INDEX(Preturi!H$2:H$8000, MATCH(A1107, Preturi!G$2:G$8000, 0)), "")*G1107</f>
        <v>105</v>
      </c>
      <c r="C1107" t="s">
        <v>688</v>
      </c>
      <c r="D1107" t="s">
        <v>2306</v>
      </c>
      <c r="E1107" t="s">
        <v>12593</v>
      </c>
      <c r="F1107" t="s">
        <v>20422</v>
      </c>
      <c r="G1107" s="146">
        <f t="shared" si="17"/>
        <v>1</v>
      </c>
    </row>
    <row r="1108" spans="1:7">
      <c r="A1108" t="s">
        <v>3431</v>
      </c>
      <c r="B1108" s="1">
        <f>IFERROR(INDEX(Preturi!H$2:H$8000, MATCH(A1108, Preturi!G$2:G$8000, 0)), "")*G1108</f>
        <v>7.6</v>
      </c>
      <c r="C1108" t="s">
        <v>688</v>
      </c>
      <c r="D1108" t="s">
        <v>2306</v>
      </c>
      <c r="E1108" t="s">
        <v>5033</v>
      </c>
      <c r="F1108" t="s">
        <v>20422</v>
      </c>
      <c r="G1108" s="146">
        <f t="shared" si="17"/>
        <v>1</v>
      </c>
    </row>
    <row r="1109" spans="1:7">
      <c r="A1109" t="s">
        <v>3432</v>
      </c>
      <c r="B1109" s="1">
        <f>IFERROR(INDEX(Preturi!H$2:H$8000, MATCH(A1109, Preturi!G$2:G$8000, 0)), "")*G1109</f>
        <v>8.68</v>
      </c>
      <c r="C1109" t="s">
        <v>688</v>
      </c>
      <c r="D1109" t="s">
        <v>2306</v>
      </c>
      <c r="E1109" t="s">
        <v>5034</v>
      </c>
      <c r="F1109" t="s">
        <v>20422</v>
      </c>
      <c r="G1109" s="146">
        <f t="shared" si="17"/>
        <v>1</v>
      </c>
    </row>
    <row r="1110" spans="1:7">
      <c r="A1110" t="s">
        <v>3433</v>
      </c>
      <c r="B1110" s="1">
        <f>IFERROR(INDEX(Preturi!H$2:H$8000, MATCH(A1110, Preturi!G$2:G$8000, 0)), "")*G1110</f>
        <v>9.06</v>
      </c>
      <c r="C1110" t="s">
        <v>688</v>
      </c>
      <c r="D1110" t="s">
        <v>2306</v>
      </c>
      <c r="E1110" t="s">
        <v>5035</v>
      </c>
      <c r="F1110" t="s">
        <v>20422</v>
      </c>
      <c r="G1110" s="146">
        <f t="shared" si="17"/>
        <v>1</v>
      </c>
    </row>
    <row r="1111" spans="1:7">
      <c r="A1111" t="s">
        <v>3434</v>
      </c>
      <c r="B1111" s="1">
        <f>IFERROR(INDEX(Preturi!H$2:H$8000, MATCH(A1111, Preturi!G$2:G$8000, 0)), "")*G1111</f>
        <v>10.26</v>
      </c>
      <c r="C1111" t="s">
        <v>688</v>
      </c>
      <c r="D1111" t="s">
        <v>2306</v>
      </c>
      <c r="E1111" t="s">
        <v>5036</v>
      </c>
      <c r="F1111" t="s">
        <v>20422</v>
      </c>
      <c r="G1111" s="146">
        <f t="shared" si="17"/>
        <v>1</v>
      </c>
    </row>
    <row r="1112" spans="1:7">
      <c r="A1112" t="s">
        <v>7785</v>
      </c>
      <c r="B1112" s="1">
        <f>IFERROR(INDEX(Preturi!H$2:H$8000, MATCH(A1112, Preturi!G$2:G$8000, 0)), "")*G1112</f>
        <v>9.43</v>
      </c>
      <c r="C1112" t="s">
        <v>688</v>
      </c>
      <c r="D1112" t="s">
        <v>2306</v>
      </c>
      <c r="E1112" t="s">
        <v>7786</v>
      </c>
      <c r="F1112" t="s">
        <v>20422</v>
      </c>
      <c r="G1112" s="146">
        <f t="shared" si="17"/>
        <v>1</v>
      </c>
    </row>
    <row r="1113" spans="1:7">
      <c r="A1113" t="s">
        <v>3435</v>
      </c>
      <c r="B1113" s="1">
        <f>IFERROR(INDEX(Preturi!H$2:H$8000, MATCH(A1113, Preturi!G$2:G$8000, 0)), "")*G1113</f>
        <v>11.74</v>
      </c>
      <c r="C1113" t="s">
        <v>688</v>
      </c>
      <c r="D1113" t="s">
        <v>2306</v>
      </c>
      <c r="E1113" t="s">
        <v>5024</v>
      </c>
      <c r="F1113" t="s">
        <v>20422</v>
      </c>
      <c r="G1113" s="146">
        <f t="shared" si="17"/>
        <v>1</v>
      </c>
    </row>
    <row r="1114" spans="1:7">
      <c r="A1114" t="s">
        <v>7451</v>
      </c>
      <c r="B1114" s="1">
        <f>IFERROR(INDEX(Preturi!H$2:H$8000, MATCH(A1114, Preturi!G$2:G$8000, 0)), "")*G1114</f>
        <v>11.88</v>
      </c>
      <c r="C1114" t="s">
        <v>688</v>
      </c>
      <c r="D1114" t="s">
        <v>2306</v>
      </c>
      <c r="E1114" t="s">
        <v>7452</v>
      </c>
      <c r="F1114" t="s">
        <v>20422</v>
      </c>
      <c r="G1114" s="146">
        <f t="shared" si="17"/>
        <v>1</v>
      </c>
    </row>
    <row r="1115" spans="1:7">
      <c r="A1115" t="s">
        <v>3436</v>
      </c>
      <c r="B1115" s="1">
        <f>IFERROR(INDEX(Preturi!H$2:H$8000, MATCH(A1115, Preturi!G$2:G$8000, 0)), "")*G1115</f>
        <v>5.71</v>
      </c>
      <c r="C1115" t="s">
        <v>688</v>
      </c>
      <c r="D1115" t="s">
        <v>2306</v>
      </c>
      <c r="E1115" t="s">
        <v>5037</v>
      </c>
      <c r="F1115" t="s">
        <v>20422</v>
      </c>
      <c r="G1115" s="146">
        <f t="shared" si="17"/>
        <v>1</v>
      </c>
    </row>
    <row r="1116" spans="1:7">
      <c r="A1116" t="s">
        <v>3437</v>
      </c>
      <c r="B1116" s="1">
        <f>IFERROR(INDEX(Preturi!H$2:H$8000, MATCH(A1116, Preturi!G$2:G$8000, 0)), "")*G1116</f>
        <v>5.84</v>
      </c>
      <c r="C1116" t="s">
        <v>688</v>
      </c>
      <c r="D1116" t="s">
        <v>2306</v>
      </c>
      <c r="E1116" t="s">
        <v>5038</v>
      </c>
      <c r="F1116" t="s">
        <v>20422</v>
      </c>
      <c r="G1116" s="146">
        <f t="shared" si="17"/>
        <v>1</v>
      </c>
    </row>
    <row r="1117" spans="1:7">
      <c r="A1117" t="s">
        <v>3438</v>
      </c>
      <c r="B1117" s="1">
        <f>IFERROR(INDEX(Preturi!H$2:H$8000, MATCH(A1117, Preturi!G$2:G$8000, 0)), "")*G1117</f>
        <v>7.3</v>
      </c>
      <c r="C1117" t="s">
        <v>688</v>
      </c>
      <c r="D1117" t="s">
        <v>2306</v>
      </c>
      <c r="E1117" t="s">
        <v>5039</v>
      </c>
      <c r="F1117" t="s">
        <v>20422</v>
      </c>
      <c r="G1117" s="146">
        <f t="shared" si="17"/>
        <v>1</v>
      </c>
    </row>
    <row r="1118" spans="1:7">
      <c r="A1118" t="s">
        <v>3439</v>
      </c>
      <c r="B1118" s="1">
        <f>IFERROR(INDEX(Preturi!H$2:H$8000, MATCH(A1118, Preturi!G$2:G$8000, 0)), "")*G1118</f>
        <v>8.35</v>
      </c>
      <c r="C1118" t="s">
        <v>688</v>
      </c>
      <c r="D1118" t="s">
        <v>2306</v>
      </c>
      <c r="E1118" t="s">
        <v>5040</v>
      </c>
      <c r="F1118" t="s">
        <v>20422</v>
      </c>
      <c r="G1118" s="146">
        <f t="shared" si="17"/>
        <v>1</v>
      </c>
    </row>
    <row r="1119" spans="1:7">
      <c r="A1119" t="s">
        <v>3440</v>
      </c>
      <c r="B1119" s="1">
        <f>IFERROR(INDEX(Preturi!H$2:H$8000, MATCH(A1119, Preturi!G$2:G$8000, 0)), "")*G1119</f>
        <v>9.81</v>
      </c>
      <c r="C1119" t="s">
        <v>688</v>
      </c>
      <c r="D1119" t="s">
        <v>2306</v>
      </c>
      <c r="E1119" t="s">
        <v>5041</v>
      </c>
      <c r="F1119" t="s">
        <v>20422</v>
      </c>
      <c r="G1119" s="146">
        <f t="shared" si="17"/>
        <v>1</v>
      </c>
    </row>
    <row r="1120" spans="1:7">
      <c r="A1120" t="s">
        <v>3441</v>
      </c>
      <c r="B1120" s="1">
        <f>IFERROR(INDEX(Preturi!H$2:H$8000, MATCH(A1120, Preturi!G$2:G$8000, 0)), "")*G1120</f>
        <v>11.51</v>
      </c>
      <c r="C1120" t="s">
        <v>688</v>
      </c>
      <c r="D1120" t="s">
        <v>2306</v>
      </c>
      <c r="E1120" t="s">
        <v>5042</v>
      </c>
      <c r="F1120" t="s">
        <v>20422</v>
      </c>
      <c r="G1120" s="146">
        <f t="shared" si="17"/>
        <v>1</v>
      </c>
    </row>
    <row r="1121" spans="1:7">
      <c r="A1121" t="s">
        <v>12594</v>
      </c>
      <c r="B1121" s="1">
        <f>IFERROR(INDEX(Preturi!H$2:H$8000, MATCH(A1121, Preturi!G$2:G$8000, 0)), "")*G1121</f>
        <v>42</v>
      </c>
      <c r="C1121" t="s">
        <v>688</v>
      </c>
      <c r="D1121" t="s">
        <v>2306</v>
      </c>
      <c r="E1121" t="s">
        <v>12595</v>
      </c>
      <c r="F1121" t="s">
        <v>20422</v>
      </c>
      <c r="G1121" s="146">
        <f t="shared" si="17"/>
        <v>1</v>
      </c>
    </row>
    <row r="1122" spans="1:7">
      <c r="A1122" t="s">
        <v>12596</v>
      </c>
      <c r="B1122" s="1">
        <f>IFERROR(INDEX(Preturi!H$2:H$8000, MATCH(A1122, Preturi!G$2:G$8000, 0)), "")*G1122</f>
        <v>63</v>
      </c>
      <c r="C1122" t="s">
        <v>688</v>
      </c>
      <c r="D1122" t="s">
        <v>2306</v>
      </c>
      <c r="E1122" t="s">
        <v>12597</v>
      </c>
      <c r="F1122" t="s">
        <v>20422</v>
      </c>
      <c r="G1122" s="146">
        <f t="shared" si="17"/>
        <v>1</v>
      </c>
    </row>
    <row r="1123" spans="1:7">
      <c r="A1123" t="s">
        <v>3442</v>
      </c>
      <c r="B1123" s="1">
        <f>IFERROR(INDEX(Preturi!H$2:H$8000, MATCH(A1123, Preturi!G$2:G$8000, 0)), "")*G1123</f>
        <v>12.28</v>
      </c>
      <c r="C1123" t="s">
        <v>688</v>
      </c>
      <c r="D1123" t="s">
        <v>2306</v>
      </c>
      <c r="E1123" t="s">
        <v>11015</v>
      </c>
      <c r="F1123" t="s">
        <v>20422</v>
      </c>
      <c r="G1123" s="146">
        <f t="shared" si="17"/>
        <v>1</v>
      </c>
    </row>
    <row r="1124" spans="1:7">
      <c r="A1124" t="s">
        <v>7788</v>
      </c>
      <c r="B1124" s="1">
        <f>IFERROR(INDEX(Preturi!H$2:H$8000, MATCH(A1124, Preturi!G$2:G$8000, 0)), "")*G1124</f>
        <v>10.029999999999999</v>
      </c>
      <c r="C1124" t="s">
        <v>688</v>
      </c>
      <c r="D1124" t="s">
        <v>2306</v>
      </c>
      <c r="E1124" t="s">
        <v>7790</v>
      </c>
      <c r="F1124" t="s">
        <v>20422</v>
      </c>
      <c r="G1124" s="146">
        <f t="shared" si="17"/>
        <v>1</v>
      </c>
    </row>
    <row r="1125" spans="1:7">
      <c r="A1125" t="s">
        <v>3443</v>
      </c>
      <c r="B1125" s="1">
        <f>IFERROR(INDEX(Preturi!H$2:H$8000, MATCH(A1125, Preturi!G$2:G$8000, 0)), "")*G1125</f>
        <v>14.94</v>
      </c>
      <c r="C1125" t="s">
        <v>688</v>
      </c>
      <c r="D1125" t="s">
        <v>2306</v>
      </c>
      <c r="E1125" t="s">
        <v>5044</v>
      </c>
      <c r="F1125" t="s">
        <v>20422</v>
      </c>
      <c r="G1125" s="146">
        <f t="shared" si="17"/>
        <v>1</v>
      </c>
    </row>
    <row r="1126" spans="1:7">
      <c r="A1126" t="s">
        <v>7791</v>
      </c>
      <c r="B1126" s="1">
        <f>IFERROR(INDEX(Preturi!H$2:H$8000, MATCH(A1126, Preturi!G$2:G$8000, 0)), "")*G1126</f>
        <v>10.44</v>
      </c>
      <c r="C1126" t="s">
        <v>688</v>
      </c>
      <c r="D1126" t="s">
        <v>2306</v>
      </c>
      <c r="E1126" t="s">
        <v>7792</v>
      </c>
      <c r="F1126" t="s">
        <v>20422</v>
      </c>
      <c r="G1126" s="146">
        <f t="shared" si="17"/>
        <v>1</v>
      </c>
    </row>
    <row r="1127" spans="1:7">
      <c r="A1127" t="s">
        <v>3444</v>
      </c>
      <c r="B1127" s="1">
        <f>IFERROR(INDEX(Preturi!H$2:H$8000, MATCH(A1127, Preturi!G$2:G$8000, 0)), "")*G1127</f>
        <v>21.32</v>
      </c>
      <c r="C1127" t="s">
        <v>688</v>
      </c>
      <c r="D1127" t="s">
        <v>2306</v>
      </c>
      <c r="E1127" t="s">
        <v>5045</v>
      </c>
      <c r="F1127" t="s">
        <v>20422</v>
      </c>
      <c r="G1127" s="146">
        <f t="shared" si="17"/>
        <v>1</v>
      </c>
    </row>
    <row r="1128" spans="1:7">
      <c r="A1128" t="s">
        <v>3445</v>
      </c>
      <c r="B1128" s="1">
        <f>IFERROR(INDEX(Preturi!H$2:H$8000, MATCH(A1128, Preturi!G$2:G$8000, 0)), "")*G1128</f>
        <v>12.44</v>
      </c>
      <c r="C1128" t="s">
        <v>688</v>
      </c>
      <c r="D1128" t="s">
        <v>2306</v>
      </c>
      <c r="E1128" t="s">
        <v>5046</v>
      </c>
      <c r="F1128" t="s">
        <v>20422</v>
      </c>
      <c r="G1128" s="146">
        <f t="shared" si="17"/>
        <v>1</v>
      </c>
    </row>
    <row r="1129" spans="1:7">
      <c r="A1129" t="s">
        <v>3446</v>
      </c>
      <c r="B1129" s="1">
        <f>IFERROR(INDEX(Preturi!H$2:H$8000, MATCH(A1129, Preturi!G$2:G$8000, 0)), "")*G1129</f>
        <v>7.29</v>
      </c>
      <c r="C1129" t="s">
        <v>688</v>
      </c>
      <c r="D1129" t="s">
        <v>2306</v>
      </c>
      <c r="E1129" t="s">
        <v>5047</v>
      </c>
      <c r="F1129" t="s">
        <v>20422</v>
      </c>
      <c r="G1129" s="146">
        <f t="shared" si="17"/>
        <v>1</v>
      </c>
    </row>
    <row r="1130" spans="1:7">
      <c r="A1130" t="s">
        <v>3447</v>
      </c>
      <c r="B1130" s="1">
        <f>IFERROR(INDEX(Preturi!H$2:H$8000, MATCH(A1130, Preturi!G$2:G$8000, 0)), "")*G1130</f>
        <v>8.51</v>
      </c>
      <c r="C1130" t="s">
        <v>688</v>
      </c>
      <c r="D1130" t="s">
        <v>2306</v>
      </c>
      <c r="E1130" t="s">
        <v>5048</v>
      </c>
      <c r="F1130" t="s">
        <v>20422</v>
      </c>
      <c r="G1130" s="146">
        <f t="shared" si="17"/>
        <v>1</v>
      </c>
    </row>
    <row r="1131" spans="1:7">
      <c r="A1131" t="s">
        <v>3448</v>
      </c>
      <c r="B1131" s="1">
        <f>IFERROR(INDEX(Preturi!H$2:H$8000, MATCH(A1131, Preturi!G$2:G$8000, 0)), "")*G1131</f>
        <v>9.1199999999999992</v>
      </c>
      <c r="C1131" t="s">
        <v>688</v>
      </c>
      <c r="D1131" t="s">
        <v>2306</v>
      </c>
      <c r="E1131" t="s">
        <v>5049</v>
      </c>
      <c r="F1131" t="s">
        <v>20422</v>
      </c>
      <c r="G1131" s="146">
        <f t="shared" si="17"/>
        <v>1</v>
      </c>
    </row>
    <row r="1132" spans="1:7">
      <c r="A1132" t="s">
        <v>4043</v>
      </c>
      <c r="B1132" s="1">
        <f>IFERROR(INDEX(Preturi!H$2:H$8000, MATCH(A1132, Preturi!G$2:G$8000, 0)), "")*G1132</f>
        <v>10.34</v>
      </c>
      <c r="C1132" t="s">
        <v>688</v>
      </c>
      <c r="D1132" t="s">
        <v>2306</v>
      </c>
      <c r="E1132" t="s">
        <v>5050</v>
      </c>
      <c r="F1132" t="s">
        <v>20422</v>
      </c>
      <c r="G1132" s="146">
        <f t="shared" si="17"/>
        <v>1</v>
      </c>
    </row>
    <row r="1133" spans="1:7">
      <c r="A1133" t="s">
        <v>3449</v>
      </c>
      <c r="B1133" s="1">
        <f>IFERROR(INDEX(Preturi!H$2:H$8000, MATCH(A1133, Preturi!G$2:G$8000, 0)), "")*G1133</f>
        <v>13.13</v>
      </c>
      <c r="C1133" t="s">
        <v>688</v>
      </c>
      <c r="D1133" t="s">
        <v>2306</v>
      </c>
      <c r="E1133" t="s">
        <v>5051</v>
      </c>
      <c r="F1133" t="s">
        <v>20422</v>
      </c>
      <c r="G1133" s="146">
        <f t="shared" si="17"/>
        <v>1</v>
      </c>
    </row>
    <row r="1134" spans="1:7">
      <c r="A1134" t="s">
        <v>12598</v>
      </c>
      <c r="B1134" s="1">
        <f>IFERROR(INDEX(Preturi!H$2:H$8000, MATCH(A1134, Preturi!G$2:G$8000, 0)), "")*G1134</f>
        <v>44</v>
      </c>
      <c r="C1134" t="s">
        <v>688</v>
      </c>
      <c r="D1134" t="s">
        <v>2306</v>
      </c>
      <c r="E1134" t="s">
        <v>12575</v>
      </c>
      <c r="F1134" t="s">
        <v>20422</v>
      </c>
      <c r="G1134" s="146">
        <f t="shared" ref="G1134:G1197" si="18">1+Adaosuri4</f>
        <v>1</v>
      </c>
    </row>
    <row r="1135" spans="1:7">
      <c r="A1135" t="s">
        <v>12599</v>
      </c>
      <c r="B1135" s="1">
        <f>IFERROR(INDEX(Preturi!H$2:H$8000, MATCH(A1135, Preturi!G$2:G$8000, 0)), "")*G1135</f>
        <v>66</v>
      </c>
      <c r="C1135" t="s">
        <v>688</v>
      </c>
      <c r="D1135" t="s">
        <v>2306</v>
      </c>
      <c r="E1135" t="s">
        <v>12600</v>
      </c>
      <c r="F1135" t="s">
        <v>20422</v>
      </c>
      <c r="G1135" s="146">
        <f t="shared" si="18"/>
        <v>1</v>
      </c>
    </row>
    <row r="1136" spans="1:7">
      <c r="A1136" t="s">
        <v>12601</v>
      </c>
      <c r="B1136" s="1">
        <f>IFERROR(INDEX(Preturi!H$2:H$8000, MATCH(A1136, Preturi!G$2:G$8000, 0)), "")*G1136</f>
        <v>88</v>
      </c>
      <c r="C1136" t="s">
        <v>688</v>
      </c>
      <c r="D1136" t="s">
        <v>2306</v>
      </c>
      <c r="E1136" t="s">
        <v>12602</v>
      </c>
      <c r="F1136" t="s">
        <v>20422</v>
      </c>
      <c r="G1136" s="146">
        <f t="shared" si="18"/>
        <v>1</v>
      </c>
    </row>
    <row r="1137" spans="1:7">
      <c r="A1137" t="s">
        <v>12603</v>
      </c>
      <c r="B1137" s="1">
        <f>IFERROR(INDEX(Preturi!H$2:H$8000, MATCH(A1137, Preturi!G$2:G$8000, 0)), "")*G1137</f>
        <v>110</v>
      </c>
      <c r="C1137" t="s">
        <v>688</v>
      </c>
      <c r="D1137" t="s">
        <v>2306</v>
      </c>
      <c r="E1137" t="s">
        <v>12604</v>
      </c>
      <c r="F1137" t="s">
        <v>20422</v>
      </c>
      <c r="G1137" s="146">
        <f t="shared" si="18"/>
        <v>1</v>
      </c>
    </row>
    <row r="1138" spans="1:7">
      <c r="A1138" t="s">
        <v>3450</v>
      </c>
      <c r="B1138" s="1">
        <f>IFERROR(INDEX(Preturi!H$2:H$8000, MATCH(A1138, Preturi!G$2:G$8000, 0)), "")*G1138</f>
        <v>7.96</v>
      </c>
      <c r="C1138" t="s">
        <v>688</v>
      </c>
      <c r="D1138" t="s">
        <v>2306</v>
      </c>
      <c r="E1138" t="s">
        <v>5052</v>
      </c>
      <c r="F1138" t="s">
        <v>20422</v>
      </c>
      <c r="G1138" s="146">
        <f t="shared" si="18"/>
        <v>1</v>
      </c>
    </row>
    <row r="1139" spans="1:7">
      <c r="A1139" t="s">
        <v>3451</v>
      </c>
      <c r="B1139" s="1">
        <f>IFERROR(INDEX(Preturi!H$2:H$8000, MATCH(A1139, Preturi!G$2:G$8000, 0)), "")*G1139</f>
        <v>9.09</v>
      </c>
      <c r="C1139" t="s">
        <v>688</v>
      </c>
      <c r="D1139" t="s">
        <v>2306</v>
      </c>
      <c r="E1139" t="s">
        <v>5053</v>
      </c>
      <c r="F1139" t="s">
        <v>20422</v>
      </c>
      <c r="G1139" s="146">
        <f t="shared" si="18"/>
        <v>1</v>
      </c>
    </row>
    <row r="1140" spans="1:7">
      <c r="A1140" t="s">
        <v>3452</v>
      </c>
      <c r="B1140" s="1">
        <f>IFERROR(INDEX(Preturi!H$2:H$8000, MATCH(A1140, Preturi!G$2:G$8000, 0)), "")*G1140</f>
        <v>9.49</v>
      </c>
      <c r="C1140" t="s">
        <v>688</v>
      </c>
      <c r="D1140" t="s">
        <v>2306</v>
      </c>
      <c r="E1140" t="s">
        <v>5054</v>
      </c>
      <c r="F1140" t="s">
        <v>20422</v>
      </c>
      <c r="G1140" s="146">
        <f t="shared" si="18"/>
        <v>1</v>
      </c>
    </row>
    <row r="1141" spans="1:7">
      <c r="A1141" t="s">
        <v>3453</v>
      </c>
      <c r="B1141" s="1">
        <f>IFERROR(INDEX(Preturi!H$2:H$8000, MATCH(A1141, Preturi!G$2:G$8000, 0)), "")*G1141</f>
        <v>10.75</v>
      </c>
      <c r="C1141" t="s">
        <v>688</v>
      </c>
      <c r="D1141" t="s">
        <v>2306</v>
      </c>
      <c r="E1141" t="s">
        <v>5055</v>
      </c>
      <c r="F1141" t="s">
        <v>20422</v>
      </c>
      <c r="G1141" s="146">
        <f t="shared" si="18"/>
        <v>1</v>
      </c>
    </row>
    <row r="1142" spans="1:7">
      <c r="A1142" t="s">
        <v>7793</v>
      </c>
      <c r="B1142" s="1">
        <f>IFERROR(INDEX(Preturi!H$2:H$8000, MATCH(A1142, Preturi!G$2:G$8000, 0)), "")*G1142</f>
        <v>9.8800000000000008</v>
      </c>
      <c r="C1142" t="s">
        <v>688</v>
      </c>
      <c r="D1142" t="s">
        <v>2306</v>
      </c>
      <c r="E1142" t="s">
        <v>7794</v>
      </c>
      <c r="F1142" t="s">
        <v>20422</v>
      </c>
      <c r="G1142" s="146">
        <f t="shared" si="18"/>
        <v>1</v>
      </c>
    </row>
    <row r="1143" spans="1:7">
      <c r="A1143" t="s">
        <v>3454</v>
      </c>
      <c r="B1143" s="1">
        <f>IFERROR(INDEX(Preturi!H$2:H$8000, MATCH(A1143, Preturi!G$2:G$8000, 0)), "")*G1143</f>
        <v>12.3</v>
      </c>
      <c r="C1143" t="s">
        <v>688</v>
      </c>
      <c r="D1143" t="s">
        <v>2306</v>
      </c>
      <c r="E1143" t="s">
        <v>5043</v>
      </c>
      <c r="F1143" t="s">
        <v>20422</v>
      </c>
      <c r="G1143" s="146">
        <f t="shared" si="18"/>
        <v>1</v>
      </c>
    </row>
    <row r="1144" spans="1:7">
      <c r="A1144" t="s">
        <v>7453</v>
      </c>
      <c r="B1144" s="1">
        <f>IFERROR(INDEX(Preturi!H$2:H$8000, MATCH(A1144, Preturi!G$2:G$8000, 0)), "")*G1144</f>
        <v>12.44</v>
      </c>
      <c r="C1144" t="s">
        <v>688</v>
      </c>
      <c r="D1144" t="s">
        <v>2306</v>
      </c>
      <c r="E1144" t="s">
        <v>7454</v>
      </c>
      <c r="F1144" t="s">
        <v>20422</v>
      </c>
      <c r="G1144" s="146">
        <f t="shared" si="18"/>
        <v>1</v>
      </c>
    </row>
    <row r="1145" spans="1:7">
      <c r="A1145" t="s">
        <v>3455</v>
      </c>
      <c r="B1145" s="1">
        <f>IFERROR(INDEX(Preturi!H$2:H$8000, MATCH(A1145, Preturi!G$2:G$8000, 0)), "")*G1145</f>
        <v>5.98</v>
      </c>
      <c r="C1145" t="s">
        <v>688</v>
      </c>
      <c r="D1145" t="s">
        <v>2306</v>
      </c>
      <c r="E1145" t="s">
        <v>5056</v>
      </c>
      <c r="F1145" t="s">
        <v>20422</v>
      </c>
      <c r="G1145" s="146">
        <f t="shared" si="18"/>
        <v>1</v>
      </c>
    </row>
    <row r="1146" spans="1:7">
      <c r="A1146" t="s">
        <v>3456</v>
      </c>
      <c r="B1146" s="1">
        <f>IFERROR(INDEX(Preturi!H$2:H$8000, MATCH(A1146, Preturi!G$2:G$8000, 0)), "")*G1146</f>
        <v>6.12</v>
      </c>
      <c r="C1146" t="s">
        <v>688</v>
      </c>
      <c r="D1146" t="s">
        <v>2306</v>
      </c>
      <c r="E1146" t="s">
        <v>5057</v>
      </c>
      <c r="F1146" t="s">
        <v>20422</v>
      </c>
      <c r="G1146" s="146">
        <f t="shared" si="18"/>
        <v>1</v>
      </c>
    </row>
    <row r="1147" spans="1:7">
      <c r="A1147" t="s">
        <v>3457</v>
      </c>
      <c r="B1147" s="1">
        <f>IFERROR(INDEX(Preturi!H$2:H$8000, MATCH(A1147, Preturi!G$2:G$8000, 0)), "")*G1147</f>
        <v>7.65</v>
      </c>
      <c r="C1147" t="s">
        <v>688</v>
      </c>
      <c r="D1147" t="s">
        <v>2306</v>
      </c>
      <c r="E1147" t="s">
        <v>5058</v>
      </c>
      <c r="F1147" t="s">
        <v>20422</v>
      </c>
      <c r="G1147" s="146">
        <f t="shared" si="18"/>
        <v>1</v>
      </c>
    </row>
    <row r="1148" spans="1:7">
      <c r="A1148" t="s">
        <v>3458</v>
      </c>
      <c r="B1148" s="1">
        <f>IFERROR(INDEX(Preturi!H$2:H$8000, MATCH(A1148, Preturi!G$2:G$8000, 0)), "")*G1148</f>
        <v>8.35</v>
      </c>
      <c r="C1148" t="s">
        <v>688</v>
      </c>
      <c r="D1148" t="s">
        <v>2306</v>
      </c>
      <c r="E1148" t="s">
        <v>5059</v>
      </c>
      <c r="F1148" t="s">
        <v>20422</v>
      </c>
      <c r="G1148" s="146">
        <f t="shared" si="18"/>
        <v>1</v>
      </c>
    </row>
    <row r="1149" spans="1:7">
      <c r="A1149" t="s">
        <v>3459</v>
      </c>
      <c r="B1149" s="1">
        <f>IFERROR(INDEX(Preturi!H$2:H$8000, MATCH(A1149, Preturi!G$2:G$8000, 0)), "")*G1149</f>
        <v>10.28</v>
      </c>
      <c r="C1149" t="s">
        <v>688</v>
      </c>
      <c r="D1149" t="s">
        <v>2306</v>
      </c>
      <c r="E1149" t="s">
        <v>5060</v>
      </c>
      <c r="F1149" t="s">
        <v>20422</v>
      </c>
      <c r="G1149" s="146">
        <f t="shared" si="18"/>
        <v>1</v>
      </c>
    </row>
    <row r="1150" spans="1:7">
      <c r="A1150" t="s">
        <v>3460</v>
      </c>
      <c r="B1150" s="1">
        <f>IFERROR(INDEX(Preturi!H$2:H$8000, MATCH(A1150, Preturi!G$2:G$8000, 0)), "")*G1150</f>
        <v>12.06</v>
      </c>
      <c r="C1150" t="s">
        <v>688</v>
      </c>
      <c r="D1150" t="s">
        <v>2306</v>
      </c>
      <c r="E1150" t="s">
        <v>5061</v>
      </c>
      <c r="F1150" t="s">
        <v>20422</v>
      </c>
      <c r="G1150" s="146">
        <f t="shared" si="18"/>
        <v>1</v>
      </c>
    </row>
    <row r="1151" spans="1:7">
      <c r="A1151" t="s">
        <v>12605</v>
      </c>
      <c r="B1151" s="1">
        <f>IFERROR(INDEX(Preturi!H$2:H$8000, MATCH(A1151, Preturi!G$2:G$8000, 0)), "")*G1151</f>
        <v>44</v>
      </c>
      <c r="C1151" t="s">
        <v>688</v>
      </c>
      <c r="D1151" t="s">
        <v>2306</v>
      </c>
      <c r="E1151" t="s">
        <v>12606</v>
      </c>
      <c r="F1151" t="s">
        <v>20422</v>
      </c>
      <c r="G1151" s="146">
        <f t="shared" si="18"/>
        <v>1</v>
      </c>
    </row>
    <row r="1152" spans="1:7">
      <c r="A1152" t="s">
        <v>12607</v>
      </c>
      <c r="B1152" s="1">
        <f>IFERROR(INDEX(Preturi!H$2:H$8000, MATCH(A1152, Preturi!G$2:G$8000, 0)), "")*G1152</f>
        <v>66</v>
      </c>
      <c r="C1152" t="s">
        <v>688</v>
      </c>
      <c r="D1152" t="s">
        <v>2306</v>
      </c>
      <c r="E1152" t="s">
        <v>12608</v>
      </c>
      <c r="F1152" t="s">
        <v>20422</v>
      </c>
      <c r="G1152" s="146">
        <f t="shared" si="18"/>
        <v>1</v>
      </c>
    </row>
    <row r="1153" spans="1:7">
      <c r="A1153" t="s">
        <v>3461</v>
      </c>
      <c r="B1153" s="1">
        <f>IFERROR(INDEX(Preturi!H$2:H$8000, MATCH(A1153, Preturi!G$2:G$8000, 0)), "")*G1153</f>
        <v>12.84</v>
      </c>
      <c r="C1153" t="s">
        <v>688</v>
      </c>
      <c r="D1153" t="s">
        <v>2306</v>
      </c>
      <c r="E1153" t="s">
        <v>11016</v>
      </c>
      <c r="F1153" t="s">
        <v>20422</v>
      </c>
      <c r="G1153" s="146">
        <f t="shared" si="18"/>
        <v>1</v>
      </c>
    </row>
    <row r="1154" spans="1:7">
      <c r="A1154" t="s">
        <v>7795</v>
      </c>
      <c r="B1154" s="1">
        <f>IFERROR(INDEX(Preturi!H$2:H$8000, MATCH(A1154, Preturi!G$2:G$8000, 0)), "")*G1154</f>
        <v>10.49</v>
      </c>
      <c r="C1154" t="s">
        <v>688</v>
      </c>
      <c r="D1154" t="s">
        <v>2306</v>
      </c>
      <c r="E1154" t="s">
        <v>7797</v>
      </c>
      <c r="F1154" t="s">
        <v>20422</v>
      </c>
      <c r="G1154" s="146">
        <f t="shared" si="18"/>
        <v>1</v>
      </c>
    </row>
    <row r="1155" spans="1:7">
      <c r="A1155" t="s">
        <v>3462</v>
      </c>
      <c r="B1155" s="1">
        <f>IFERROR(INDEX(Preturi!H$2:H$8000, MATCH(A1155, Preturi!G$2:G$8000, 0)), "")*G1155</f>
        <v>15.62</v>
      </c>
      <c r="C1155" t="s">
        <v>688</v>
      </c>
      <c r="D1155" t="s">
        <v>2306</v>
      </c>
      <c r="E1155" t="s">
        <v>5063</v>
      </c>
      <c r="F1155" t="s">
        <v>20422</v>
      </c>
      <c r="G1155" s="146">
        <f t="shared" si="18"/>
        <v>1</v>
      </c>
    </row>
    <row r="1156" spans="1:7">
      <c r="A1156" t="s">
        <v>7798</v>
      </c>
      <c r="B1156" s="1">
        <f>IFERROR(INDEX(Preturi!H$2:H$8000, MATCH(A1156, Preturi!G$2:G$8000, 0)), "")*G1156</f>
        <v>10.91</v>
      </c>
      <c r="C1156" t="s">
        <v>688</v>
      </c>
      <c r="D1156" t="s">
        <v>2306</v>
      </c>
      <c r="E1156" t="s">
        <v>7799</v>
      </c>
      <c r="F1156" t="s">
        <v>20422</v>
      </c>
      <c r="G1156" s="146">
        <f t="shared" si="18"/>
        <v>1</v>
      </c>
    </row>
    <row r="1157" spans="1:7">
      <c r="A1157" t="s">
        <v>3463</v>
      </c>
      <c r="B1157" s="1">
        <f>IFERROR(INDEX(Preturi!H$2:H$8000, MATCH(A1157, Preturi!G$2:G$8000, 0)), "")*G1157</f>
        <v>22.29</v>
      </c>
      <c r="C1157" t="s">
        <v>688</v>
      </c>
      <c r="D1157" t="s">
        <v>2306</v>
      </c>
      <c r="E1157" t="s">
        <v>5064</v>
      </c>
      <c r="F1157" t="s">
        <v>20422</v>
      </c>
      <c r="G1157" s="146">
        <f t="shared" si="18"/>
        <v>1</v>
      </c>
    </row>
    <row r="1158" spans="1:7">
      <c r="A1158" t="s">
        <v>3464</v>
      </c>
      <c r="B1158" s="1">
        <f>IFERROR(INDEX(Preturi!H$2:H$8000, MATCH(A1158, Preturi!G$2:G$8000, 0)), "")*G1158</f>
        <v>13.01</v>
      </c>
      <c r="C1158" t="s">
        <v>688</v>
      </c>
      <c r="D1158" t="s">
        <v>2306</v>
      </c>
      <c r="E1158" t="s">
        <v>5065</v>
      </c>
      <c r="F1158" t="s">
        <v>20422</v>
      </c>
      <c r="G1158" s="146">
        <f t="shared" si="18"/>
        <v>1</v>
      </c>
    </row>
    <row r="1159" spans="1:7">
      <c r="A1159" t="s">
        <v>3465</v>
      </c>
      <c r="B1159" s="1">
        <f>IFERROR(INDEX(Preturi!H$2:H$8000, MATCH(A1159, Preturi!G$2:G$8000, 0)), "")*G1159</f>
        <v>7.62</v>
      </c>
      <c r="C1159" t="s">
        <v>688</v>
      </c>
      <c r="D1159" t="s">
        <v>2306</v>
      </c>
      <c r="E1159" t="s">
        <v>5066</v>
      </c>
      <c r="F1159" t="s">
        <v>20422</v>
      </c>
      <c r="G1159" s="146">
        <f t="shared" si="18"/>
        <v>1</v>
      </c>
    </row>
    <row r="1160" spans="1:7">
      <c r="A1160" t="s">
        <v>3466</v>
      </c>
      <c r="B1160" s="1">
        <f>IFERROR(INDEX(Preturi!H$2:H$8000, MATCH(A1160, Preturi!G$2:G$8000, 0)), "")*G1160</f>
        <v>8.9</v>
      </c>
      <c r="C1160" t="s">
        <v>688</v>
      </c>
      <c r="D1160" t="s">
        <v>2306</v>
      </c>
      <c r="E1160" t="s">
        <v>5067</v>
      </c>
      <c r="F1160" t="s">
        <v>20422</v>
      </c>
      <c r="G1160" s="146">
        <f t="shared" si="18"/>
        <v>1</v>
      </c>
    </row>
    <row r="1161" spans="1:7">
      <c r="A1161" t="s">
        <v>3467</v>
      </c>
      <c r="B1161" s="1">
        <f>IFERROR(INDEX(Preturi!H$2:H$8000, MATCH(A1161, Preturi!G$2:G$8000, 0)), "")*G1161</f>
        <v>9.5299999999999994</v>
      </c>
      <c r="C1161" t="s">
        <v>688</v>
      </c>
      <c r="D1161" t="s">
        <v>2306</v>
      </c>
      <c r="E1161" t="s">
        <v>5068</v>
      </c>
      <c r="F1161" t="s">
        <v>20422</v>
      </c>
      <c r="G1161" s="146">
        <f t="shared" si="18"/>
        <v>1</v>
      </c>
    </row>
    <row r="1162" spans="1:7">
      <c r="A1162" t="s">
        <v>4044</v>
      </c>
      <c r="B1162" s="1">
        <f>IFERROR(INDEX(Preturi!H$2:H$8000, MATCH(A1162, Preturi!G$2:G$8000, 0)), "")*G1162</f>
        <v>10.81</v>
      </c>
      <c r="C1162" t="s">
        <v>688</v>
      </c>
      <c r="D1162" t="s">
        <v>2306</v>
      </c>
      <c r="E1162" t="s">
        <v>5069</v>
      </c>
      <c r="F1162" t="s">
        <v>20422</v>
      </c>
      <c r="G1162" s="146">
        <f t="shared" si="18"/>
        <v>1</v>
      </c>
    </row>
    <row r="1163" spans="1:7">
      <c r="A1163" t="s">
        <v>3468</v>
      </c>
      <c r="B1163" s="1">
        <f>IFERROR(INDEX(Preturi!H$2:H$8000, MATCH(A1163, Preturi!G$2:G$8000, 0)), "")*G1163</f>
        <v>13.72</v>
      </c>
      <c r="C1163" t="s">
        <v>688</v>
      </c>
      <c r="D1163" t="s">
        <v>2306</v>
      </c>
      <c r="E1163" t="s">
        <v>5070</v>
      </c>
      <c r="F1163" t="s">
        <v>20422</v>
      </c>
      <c r="G1163" s="146">
        <f t="shared" si="18"/>
        <v>1</v>
      </c>
    </row>
    <row r="1164" spans="1:7">
      <c r="A1164" t="s">
        <v>12609</v>
      </c>
      <c r="B1164" s="1">
        <f>IFERROR(INDEX(Preturi!H$2:H$8000, MATCH(A1164, Preturi!G$2:G$8000, 0)), "")*G1164</f>
        <v>46</v>
      </c>
      <c r="C1164" t="s">
        <v>688</v>
      </c>
      <c r="D1164" t="s">
        <v>2306</v>
      </c>
      <c r="E1164" t="s">
        <v>12575</v>
      </c>
      <c r="F1164" t="s">
        <v>20422</v>
      </c>
      <c r="G1164" s="146">
        <f t="shared" si="18"/>
        <v>1</v>
      </c>
    </row>
    <row r="1165" spans="1:7">
      <c r="A1165" t="s">
        <v>12611</v>
      </c>
      <c r="B1165" s="1">
        <f>IFERROR(INDEX(Preturi!H$2:H$8000, MATCH(A1165, Preturi!G$2:G$8000, 0)), "")*G1165</f>
        <v>69</v>
      </c>
      <c r="C1165" t="s">
        <v>688</v>
      </c>
      <c r="D1165" t="s">
        <v>2306</v>
      </c>
      <c r="E1165" t="s">
        <v>12613</v>
      </c>
      <c r="F1165" t="s">
        <v>20422</v>
      </c>
      <c r="G1165" s="146">
        <f t="shared" si="18"/>
        <v>1</v>
      </c>
    </row>
    <row r="1166" spans="1:7">
      <c r="A1166" t="s">
        <v>12614</v>
      </c>
      <c r="B1166" s="1">
        <f>IFERROR(INDEX(Preturi!H$2:H$8000, MATCH(A1166, Preturi!G$2:G$8000, 0)), "")*G1166</f>
        <v>92</v>
      </c>
      <c r="C1166" t="s">
        <v>688</v>
      </c>
      <c r="D1166" t="s">
        <v>2306</v>
      </c>
      <c r="E1166" t="s">
        <v>12616</v>
      </c>
      <c r="F1166" t="s">
        <v>20422</v>
      </c>
      <c r="G1166" s="146">
        <f t="shared" si="18"/>
        <v>1</v>
      </c>
    </row>
    <row r="1167" spans="1:7">
      <c r="A1167" t="s">
        <v>12617</v>
      </c>
      <c r="B1167" s="1">
        <f>IFERROR(INDEX(Preturi!H$2:H$8000, MATCH(A1167, Preturi!G$2:G$8000, 0)), "")*G1167</f>
        <v>115</v>
      </c>
      <c r="C1167" t="s">
        <v>688</v>
      </c>
      <c r="D1167" t="s">
        <v>2306</v>
      </c>
      <c r="E1167" t="s">
        <v>12619</v>
      </c>
      <c r="F1167" t="s">
        <v>20422</v>
      </c>
      <c r="G1167" s="146">
        <f t="shared" si="18"/>
        <v>1</v>
      </c>
    </row>
    <row r="1168" spans="1:7">
      <c r="A1168" t="s">
        <v>3469</v>
      </c>
      <c r="B1168" s="1">
        <f>IFERROR(INDEX(Preturi!H$2:H$8000, MATCH(A1168, Preturi!G$2:G$8000, 0)), "")*G1168</f>
        <v>8.32</v>
      </c>
      <c r="C1168" t="s">
        <v>688</v>
      </c>
      <c r="D1168" t="s">
        <v>2306</v>
      </c>
      <c r="E1168" t="s">
        <v>5071</v>
      </c>
      <c r="F1168" t="s">
        <v>20422</v>
      </c>
      <c r="G1168" s="146">
        <f t="shared" si="18"/>
        <v>1</v>
      </c>
    </row>
    <row r="1169" spans="1:7">
      <c r="A1169" t="s">
        <v>3470</v>
      </c>
      <c r="B1169" s="1">
        <f>IFERROR(INDEX(Preturi!H$2:H$8000, MATCH(A1169, Preturi!G$2:G$8000, 0)), "")*G1169</f>
        <v>9.5</v>
      </c>
      <c r="C1169" t="s">
        <v>688</v>
      </c>
      <c r="D1169" t="s">
        <v>2306</v>
      </c>
      <c r="E1169" t="s">
        <v>5072</v>
      </c>
      <c r="F1169" t="s">
        <v>20422</v>
      </c>
      <c r="G1169" s="146">
        <f t="shared" si="18"/>
        <v>1</v>
      </c>
    </row>
    <row r="1170" spans="1:7">
      <c r="A1170" t="s">
        <v>3471</v>
      </c>
      <c r="B1170" s="1">
        <f>IFERROR(INDEX(Preturi!H$2:H$8000, MATCH(A1170, Preturi!G$2:G$8000, 0)), "")*G1170</f>
        <v>9.92</v>
      </c>
      <c r="C1170" t="s">
        <v>688</v>
      </c>
      <c r="D1170" t="s">
        <v>2306</v>
      </c>
      <c r="E1170" t="s">
        <v>5073</v>
      </c>
      <c r="F1170" t="s">
        <v>20422</v>
      </c>
      <c r="G1170" s="146">
        <f t="shared" si="18"/>
        <v>1</v>
      </c>
    </row>
    <row r="1171" spans="1:7">
      <c r="A1171" t="s">
        <v>3472</v>
      </c>
      <c r="B1171" s="1">
        <f>IFERROR(INDEX(Preturi!H$2:H$8000, MATCH(A1171, Preturi!G$2:G$8000, 0)), "")*G1171</f>
        <v>11.24</v>
      </c>
      <c r="C1171" t="s">
        <v>688</v>
      </c>
      <c r="D1171" t="s">
        <v>2306</v>
      </c>
      <c r="E1171" t="s">
        <v>5074</v>
      </c>
      <c r="F1171" t="s">
        <v>20422</v>
      </c>
      <c r="G1171" s="146">
        <f t="shared" si="18"/>
        <v>1</v>
      </c>
    </row>
    <row r="1172" spans="1:7">
      <c r="A1172" t="s">
        <v>7800</v>
      </c>
      <c r="B1172" s="1">
        <f>IFERROR(INDEX(Preturi!H$2:H$8000, MATCH(A1172, Preturi!G$2:G$8000, 0)), "")*G1172</f>
        <v>10.33</v>
      </c>
      <c r="C1172" t="s">
        <v>688</v>
      </c>
      <c r="D1172" t="s">
        <v>2306</v>
      </c>
      <c r="E1172" t="s">
        <v>7801</v>
      </c>
      <c r="F1172" t="s">
        <v>20422</v>
      </c>
      <c r="G1172" s="146">
        <f t="shared" si="18"/>
        <v>1</v>
      </c>
    </row>
    <row r="1173" spans="1:7">
      <c r="A1173" t="s">
        <v>3473</v>
      </c>
      <c r="B1173" s="1">
        <f>IFERROR(INDEX(Preturi!H$2:H$8000, MATCH(A1173, Preturi!G$2:G$8000, 0)), "")*G1173</f>
        <v>12.85</v>
      </c>
      <c r="C1173" t="s">
        <v>688</v>
      </c>
      <c r="D1173" t="s">
        <v>2306</v>
      </c>
      <c r="E1173" t="s">
        <v>5062</v>
      </c>
      <c r="F1173" t="s">
        <v>20422</v>
      </c>
      <c r="G1173" s="146">
        <f t="shared" si="18"/>
        <v>1</v>
      </c>
    </row>
    <row r="1174" spans="1:7">
      <c r="A1174" t="s">
        <v>7455</v>
      </c>
      <c r="B1174" s="1">
        <f>IFERROR(INDEX(Preturi!H$2:H$8000, MATCH(A1174, Preturi!G$2:G$8000, 0)), "")*G1174</f>
        <v>13.01</v>
      </c>
      <c r="C1174" t="s">
        <v>688</v>
      </c>
      <c r="D1174" t="s">
        <v>2306</v>
      </c>
      <c r="E1174" t="s">
        <v>7456</v>
      </c>
      <c r="F1174" t="s">
        <v>20422</v>
      </c>
      <c r="G1174" s="146">
        <f t="shared" si="18"/>
        <v>1</v>
      </c>
    </row>
    <row r="1175" spans="1:7">
      <c r="A1175" t="s">
        <v>3474</v>
      </c>
      <c r="B1175" s="1">
        <f>IFERROR(INDEX(Preturi!H$2:H$8000, MATCH(A1175, Preturi!G$2:G$8000, 0)), "")*G1175</f>
        <v>6.26</v>
      </c>
      <c r="C1175" t="s">
        <v>688</v>
      </c>
      <c r="D1175" t="s">
        <v>2306</v>
      </c>
      <c r="E1175" t="s">
        <v>5075</v>
      </c>
      <c r="F1175" t="s">
        <v>20422</v>
      </c>
      <c r="G1175" s="146">
        <f t="shared" si="18"/>
        <v>1</v>
      </c>
    </row>
    <row r="1176" spans="1:7">
      <c r="A1176" t="s">
        <v>3475</v>
      </c>
      <c r="B1176" s="1">
        <f>IFERROR(INDEX(Preturi!H$2:H$8000, MATCH(A1176, Preturi!G$2:G$8000, 0)), "")*G1176</f>
        <v>6.4</v>
      </c>
      <c r="C1176" t="s">
        <v>688</v>
      </c>
      <c r="D1176" t="s">
        <v>2306</v>
      </c>
      <c r="E1176" t="s">
        <v>5076</v>
      </c>
      <c r="F1176" t="s">
        <v>20422</v>
      </c>
      <c r="G1176" s="146">
        <f t="shared" si="18"/>
        <v>1</v>
      </c>
    </row>
    <row r="1177" spans="1:7">
      <c r="A1177" t="s">
        <v>3476</v>
      </c>
      <c r="B1177" s="1">
        <f>IFERROR(INDEX(Preturi!H$2:H$8000, MATCH(A1177, Preturi!G$2:G$8000, 0)), "")*G1177</f>
        <v>8</v>
      </c>
      <c r="C1177" t="s">
        <v>688</v>
      </c>
      <c r="D1177" t="s">
        <v>2306</v>
      </c>
      <c r="E1177" t="s">
        <v>5077</v>
      </c>
      <c r="F1177" t="s">
        <v>20422</v>
      </c>
      <c r="G1177" s="146">
        <f t="shared" si="18"/>
        <v>1</v>
      </c>
    </row>
    <row r="1178" spans="1:7">
      <c r="A1178" t="s">
        <v>3477</v>
      </c>
      <c r="B1178" s="1">
        <f>IFERROR(INDEX(Preturi!H$2:H$8000, MATCH(A1178, Preturi!G$2:G$8000, 0)), "")*G1178</f>
        <v>8.73</v>
      </c>
      <c r="C1178" t="s">
        <v>688</v>
      </c>
      <c r="D1178" t="s">
        <v>2306</v>
      </c>
      <c r="E1178" t="s">
        <v>5078</v>
      </c>
      <c r="F1178" t="s">
        <v>20422</v>
      </c>
      <c r="G1178" s="146">
        <f t="shared" si="18"/>
        <v>1</v>
      </c>
    </row>
    <row r="1179" spans="1:7">
      <c r="A1179" t="s">
        <v>3478</v>
      </c>
      <c r="B1179" s="1">
        <f>IFERROR(INDEX(Preturi!H$2:H$8000, MATCH(A1179, Preturi!G$2:G$8000, 0)), "")*G1179</f>
        <v>10.74</v>
      </c>
      <c r="C1179" t="s">
        <v>688</v>
      </c>
      <c r="D1179" t="s">
        <v>2306</v>
      </c>
      <c r="E1179" t="s">
        <v>5079</v>
      </c>
      <c r="F1179" t="s">
        <v>20422</v>
      </c>
      <c r="G1179" s="146">
        <f t="shared" si="18"/>
        <v>1</v>
      </c>
    </row>
    <row r="1180" spans="1:7">
      <c r="A1180" t="s">
        <v>3479</v>
      </c>
      <c r="B1180" s="1">
        <f>IFERROR(INDEX(Preturi!H$2:H$8000, MATCH(A1180, Preturi!G$2:G$8000, 0)), "")*G1180</f>
        <v>12.61</v>
      </c>
      <c r="C1180" t="s">
        <v>688</v>
      </c>
      <c r="D1180" t="s">
        <v>2306</v>
      </c>
      <c r="E1180" t="s">
        <v>5080</v>
      </c>
      <c r="F1180" t="s">
        <v>20422</v>
      </c>
      <c r="G1180" s="146">
        <f t="shared" si="18"/>
        <v>1</v>
      </c>
    </row>
    <row r="1181" spans="1:7">
      <c r="A1181" t="s">
        <v>12620</v>
      </c>
      <c r="B1181" s="1">
        <f>IFERROR(INDEX(Preturi!H$2:H$8000, MATCH(A1181, Preturi!G$2:G$8000, 0)), "")*G1181</f>
        <v>46</v>
      </c>
      <c r="C1181" t="s">
        <v>688</v>
      </c>
      <c r="D1181" t="s">
        <v>2306</v>
      </c>
      <c r="E1181" t="s">
        <v>12621</v>
      </c>
      <c r="F1181" t="s">
        <v>20422</v>
      </c>
      <c r="G1181" s="146">
        <f t="shared" si="18"/>
        <v>1</v>
      </c>
    </row>
    <row r="1182" spans="1:7">
      <c r="A1182" t="s">
        <v>12622</v>
      </c>
      <c r="B1182" s="1">
        <f>IFERROR(INDEX(Preturi!H$2:H$8000, MATCH(A1182, Preturi!G$2:G$8000, 0)), "")*G1182</f>
        <v>69</v>
      </c>
      <c r="C1182" t="s">
        <v>688</v>
      </c>
      <c r="D1182" t="s">
        <v>2306</v>
      </c>
      <c r="E1182" t="s">
        <v>12623</v>
      </c>
      <c r="F1182" t="s">
        <v>20422</v>
      </c>
      <c r="G1182" s="146">
        <f t="shared" si="18"/>
        <v>1</v>
      </c>
    </row>
    <row r="1183" spans="1:7">
      <c r="A1183" t="s">
        <v>3480</v>
      </c>
      <c r="B1183" s="1">
        <f>IFERROR(INDEX(Preturi!H$2:H$8000, MATCH(A1183, Preturi!G$2:G$8000, 0)), "")*G1183</f>
        <v>13.4</v>
      </c>
      <c r="C1183" t="s">
        <v>688</v>
      </c>
      <c r="D1183" t="s">
        <v>2306</v>
      </c>
      <c r="E1183" t="s">
        <v>11017</v>
      </c>
      <c r="F1183" t="s">
        <v>20422</v>
      </c>
      <c r="G1183" s="146">
        <f t="shared" si="18"/>
        <v>1</v>
      </c>
    </row>
    <row r="1184" spans="1:7">
      <c r="A1184" t="s">
        <v>7802</v>
      </c>
      <c r="B1184" s="1">
        <f>IFERROR(INDEX(Preturi!H$2:H$8000, MATCH(A1184, Preturi!G$2:G$8000, 0)), "")*G1184</f>
        <v>10.94</v>
      </c>
      <c r="C1184" t="s">
        <v>688</v>
      </c>
      <c r="D1184" t="s">
        <v>2306</v>
      </c>
      <c r="E1184" t="s">
        <v>7803</v>
      </c>
      <c r="F1184" t="s">
        <v>20422</v>
      </c>
      <c r="G1184" s="146">
        <f t="shared" si="18"/>
        <v>1</v>
      </c>
    </row>
    <row r="1185" spans="1:7">
      <c r="A1185" t="s">
        <v>3481</v>
      </c>
      <c r="B1185" s="1">
        <f>IFERROR(INDEX(Preturi!H$2:H$8000, MATCH(A1185, Preturi!G$2:G$8000, 0)), "")*G1185</f>
        <v>16.3</v>
      </c>
      <c r="C1185" t="s">
        <v>688</v>
      </c>
      <c r="D1185" t="s">
        <v>2306</v>
      </c>
      <c r="E1185" t="s">
        <v>5082</v>
      </c>
      <c r="F1185" t="s">
        <v>20422</v>
      </c>
      <c r="G1185" s="146">
        <f t="shared" si="18"/>
        <v>1</v>
      </c>
    </row>
    <row r="1186" spans="1:7">
      <c r="A1186" t="s">
        <v>7804</v>
      </c>
      <c r="B1186" s="1">
        <f>IFERROR(INDEX(Preturi!H$2:H$8000, MATCH(A1186, Preturi!G$2:G$8000, 0)), "")*G1186</f>
        <v>11.39</v>
      </c>
      <c r="C1186" t="s">
        <v>688</v>
      </c>
      <c r="D1186" t="s">
        <v>2306</v>
      </c>
      <c r="E1186" t="s">
        <v>7805</v>
      </c>
      <c r="F1186" t="s">
        <v>20422</v>
      </c>
      <c r="G1186" s="146">
        <f t="shared" si="18"/>
        <v>1</v>
      </c>
    </row>
    <row r="1187" spans="1:7">
      <c r="A1187" t="s">
        <v>3482</v>
      </c>
      <c r="B1187" s="1">
        <f>IFERROR(INDEX(Preturi!H$2:H$8000, MATCH(A1187, Preturi!G$2:G$8000, 0)), "")*G1187</f>
        <v>23.26</v>
      </c>
      <c r="C1187" t="s">
        <v>688</v>
      </c>
      <c r="D1187" t="s">
        <v>2306</v>
      </c>
      <c r="E1187" t="s">
        <v>5083</v>
      </c>
      <c r="F1187" t="s">
        <v>20422</v>
      </c>
      <c r="G1187" s="146">
        <f t="shared" si="18"/>
        <v>1</v>
      </c>
    </row>
    <row r="1188" spans="1:7">
      <c r="A1188" t="s">
        <v>3483</v>
      </c>
      <c r="B1188" s="1">
        <f>IFERROR(INDEX(Preturi!H$2:H$8000, MATCH(A1188, Preturi!G$2:G$8000, 0)), "")*G1188</f>
        <v>13.58</v>
      </c>
      <c r="C1188" t="s">
        <v>688</v>
      </c>
      <c r="D1188" t="s">
        <v>2306</v>
      </c>
      <c r="E1188" t="s">
        <v>5084</v>
      </c>
      <c r="F1188" t="s">
        <v>20422</v>
      </c>
      <c r="G1188" s="146">
        <f t="shared" si="18"/>
        <v>1</v>
      </c>
    </row>
    <row r="1189" spans="1:7">
      <c r="A1189" t="s">
        <v>3484</v>
      </c>
      <c r="B1189" s="1">
        <f>IFERROR(INDEX(Preturi!H$2:H$8000, MATCH(A1189, Preturi!G$2:G$8000, 0)), "")*G1189</f>
        <v>7.95</v>
      </c>
      <c r="C1189" t="s">
        <v>688</v>
      </c>
      <c r="D1189" t="s">
        <v>2306</v>
      </c>
      <c r="E1189" t="s">
        <v>5085</v>
      </c>
      <c r="F1189" t="s">
        <v>20422</v>
      </c>
      <c r="G1189" s="146">
        <f t="shared" si="18"/>
        <v>1</v>
      </c>
    </row>
    <row r="1190" spans="1:7">
      <c r="A1190" t="s">
        <v>3485</v>
      </c>
      <c r="B1190" s="1">
        <f>IFERROR(INDEX(Preturi!H$2:H$8000, MATCH(A1190, Preturi!G$2:G$8000, 0)), "")*G1190</f>
        <v>9.2799999999999994</v>
      </c>
      <c r="C1190" t="s">
        <v>688</v>
      </c>
      <c r="D1190" t="s">
        <v>2306</v>
      </c>
      <c r="E1190" t="s">
        <v>5086</v>
      </c>
      <c r="F1190" t="s">
        <v>20422</v>
      </c>
      <c r="G1190" s="146">
        <f t="shared" si="18"/>
        <v>1</v>
      </c>
    </row>
    <row r="1191" spans="1:7">
      <c r="A1191" t="s">
        <v>3486</v>
      </c>
      <c r="B1191" s="1">
        <f>IFERROR(INDEX(Preturi!H$2:H$8000, MATCH(A1191, Preturi!G$2:G$8000, 0)), "")*G1191</f>
        <v>9.9499999999999993</v>
      </c>
      <c r="C1191" t="s">
        <v>688</v>
      </c>
      <c r="D1191" t="s">
        <v>2306</v>
      </c>
      <c r="E1191" t="s">
        <v>5087</v>
      </c>
      <c r="F1191" t="s">
        <v>20422</v>
      </c>
      <c r="G1191" s="146">
        <f t="shared" si="18"/>
        <v>1</v>
      </c>
    </row>
    <row r="1192" spans="1:7">
      <c r="A1192" t="s">
        <v>4045</v>
      </c>
      <c r="B1192" s="1">
        <f>IFERROR(INDEX(Preturi!H$2:H$8000, MATCH(A1192, Preturi!G$2:G$8000, 0)), "")*G1192</f>
        <v>11.28</v>
      </c>
      <c r="C1192" t="s">
        <v>688</v>
      </c>
      <c r="D1192" t="s">
        <v>2306</v>
      </c>
      <c r="E1192" t="s">
        <v>5088</v>
      </c>
      <c r="F1192" t="s">
        <v>20422</v>
      </c>
      <c r="G1192" s="146">
        <f t="shared" si="18"/>
        <v>1</v>
      </c>
    </row>
    <row r="1193" spans="1:7">
      <c r="A1193" t="s">
        <v>3487</v>
      </c>
      <c r="B1193" s="1">
        <f>IFERROR(INDEX(Preturi!H$2:H$8000, MATCH(A1193, Preturi!G$2:G$8000, 0)), "")*G1193</f>
        <v>14.32</v>
      </c>
      <c r="C1193" t="s">
        <v>688</v>
      </c>
      <c r="D1193" t="s">
        <v>2306</v>
      </c>
      <c r="E1193" t="s">
        <v>5089</v>
      </c>
      <c r="F1193" t="s">
        <v>20422</v>
      </c>
      <c r="G1193" s="146">
        <f t="shared" si="18"/>
        <v>1</v>
      </c>
    </row>
    <row r="1194" spans="1:7">
      <c r="A1194" t="s">
        <v>12624</v>
      </c>
      <c r="B1194" s="1">
        <f>IFERROR(INDEX(Preturi!H$2:H$8000, MATCH(A1194, Preturi!G$2:G$8000, 0)), "")*G1194</f>
        <v>48</v>
      </c>
      <c r="C1194" t="s">
        <v>688</v>
      </c>
      <c r="D1194" t="s">
        <v>2306</v>
      </c>
      <c r="E1194" t="s">
        <v>12575</v>
      </c>
      <c r="F1194" t="s">
        <v>20422</v>
      </c>
      <c r="G1194" s="146">
        <f t="shared" si="18"/>
        <v>1</v>
      </c>
    </row>
    <row r="1195" spans="1:7">
      <c r="A1195" t="s">
        <v>12625</v>
      </c>
      <c r="B1195" s="1">
        <f>IFERROR(INDEX(Preturi!H$2:H$8000, MATCH(A1195, Preturi!G$2:G$8000, 0)), "")*G1195</f>
        <v>72</v>
      </c>
      <c r="C1195" t="s">
        <v>688</v>
      </c>
      <c r="D1195" t="s">
        <v>2306</v>
      </c>
      <c r="E1195" t="s">
        <v>12626</v>
      </c>
      <c r="F1195" t="s">
        <v>20422</v>
      </c>
      <c r="G1195" s="146">
        <f t="shared" si="18"/>
        <v>1</v>
      </c>
    </row>
    <row r="1196" spans="1:7">
      <c r="A1196" t="s">
        <v>12627</v>
      </c>
      <c r="B1196" s="1">
        <f>IFERROR(INDEX(Preturi!H$2:H$8000, MATCH(A1196, Preturi!G$2:G$8000, 0)), "")*G1196</f>
        <v>96</v>
      </c>
      <c r="C1196" t="s">
        <v>688</v>
      </c>
      <c r="D1196" t="s">
        <v>2306</v>
      </c>
      <c r="E1196" t="s">
        <v>12628</v>
      </c>
      <c r="F1196" t="s">
        <v>20422</v>
      </c>
      <c r="G1196" s="146">
        <f t="shared" si="18"/>
        <v>1</v>
      </c>
    </row>
    <row r="1197" spans="1:7">
      <c r="A1197" t="s">
        <v>12629</v>
      </c>
      <c r="B1197" s="1">
        <f>IFERROR(INDEX(Preturi!H$2:H$8000, MATCH(A1197, Preturi!G$2:G$8000, 0)), "")*G1197</f>
        <v>120</v>
      </c>
      <c r="C1197" t="s">
        <v>688</v>
      </c>
      <c r="D1197" t="s">
        <v>2306</v>
      </c>
      <c r="E1197" t="s">
        <v>12631</v>
      </c>
      <c r="F1197" t="s">
        <v>20422</v>
      </c>
      <c r="G1197" s="146">
        <f t="shared" si="18"/>
        <v>1</v>
      </c>
    </row>
    <row r="1198" spans="1:7">
      <c r="A1198" t="s">
        <v>3488</v>
      </c>
      <c r="B1198" s="1">
        <f>IFERROR(INDEX(Preturi!H$2:H$8000, MATCH(A1198, Preturi!G$2:G$8000, 0)), "")*G1198</f>
        <v>8.68</v>
      </c>
      <c r="C1198" t="s">
        <v>688</v>
      </c>
      <c r="D1198" t="s">
        <v>2306</v>
      </c>
      <c r="E1198" t="s">
        <v>5090</v>
      </c>
      <c r="F1198" t="s">
        <v>20422</v>
      </c>
      <c r="G1198" s="146">
        <f t="shared" ref="G1198:G1242" si="19">1+Adaosuri4</f>
        <v>1</v>
      </c>
    </row>
    <row r="1199" spans="1:7">
      <c r="A1199" t="s">
        <v>3490</v>
      </c>
      <c r="B1199" s="1">
        <f>IFERROR(INDEX(Preturi!H$2:H$8000, MATCH(A1199, Preturi!G$2:G$8000, 0)), "")*G1199</f>
        <v>9.91</v>
      </c>
      <c r="C1199" t="s">
        <v>688</v>
      </c>
      <c r="D1199" t="s">
        <v>2306</v>
      </c>
      <c r="E1199" t="s">
        <v>5091</v>
      </c>
      <c r="F1199" t="s">
        <v>20422</v>
      </c>
      <c r="G1199" s="146">
        <f t="shared" si="19"/>
        <v>1</v>
      </c>
    </row>
    <row r="1200" spans="1:7">
      <c r="A1200" t="s">
        <v>3491</v>
      </c>
      <c r="B1200" s="1">
        <f>IFERROR(INDEX(Preturi!H$2:H$8000, MATCH(A1200, Preturi!G$2:G$8000, 0)), "")*G1200</f>
        <v>10.35</v>
      </c>
      <c r="C1200" t="s">
        <v>688</v>
      </c>
      <c r="D1200" t="s">
        <v>2306</v>
      </c>
      <c r="E1200" t="s">
        <v>5092</v>
      </c>
      <c r="F1200" t="s">
        <v>20422</v>
      </c>
      <c r="G1200" s="146">
        <f t="shared" si="19"/>
        <v>1</v>
      </c>
    </row>
    <row r="1201" spans="1:7">
      <c r="A1201" t="s">
        <v>3492</v>
      </c>
      <c r="B1201" s="1">
        <f>IFERROR(INDEX(Preturi!H$2:H$8000, MATCH(A1201, Preturi!G$2:G$8000, 0)), "")*G1201</f>
        <v>11.73</v>
      </c>
      <c r="C1201" t="s">
        <v>688</v>
      </c>
      <c r="D1201" t="s">
        <v>2306</v>
      </c>
      <c r="E1201" t="s">
        <v>5093</v>
      </c>
      <c r="F1201" t="s">
        <v>20422</v>
      </c>
      <c r="G1201" s="146">
        <f t="shared" si="19"/>
        <v>1</v>
      </c>
    </row>
    <row r="1202" spans="1:7">
      <c r="A1202" t="s">
        <v>7806</v>
      </c>
      <c r="B1202" s="1">
        <f>IFERROR(INDEX(Preturi!H$2:H$8000, MATCH(A1202, Preturi!G$2:G$8000, 0)), "")*G1202</f>
        <v>10.78</v>
      </c>
      <c r="C1202" t="s">
        <v>688</v>
      </c>
      <c r="D1202" t="s">
        <v>2306</v>
      </c>
      <c r="E1202" t="s">
        <v>7807</v>
      </c>
      <c r="F1202" t="s">
        <v>20422</v>
      </c>
      <c r="G1202" s="146">
        <f t="shared" si="19"/>
        <v>1</v>
      </c>
    </row>
    <row r="1203" spans="1:7">
      <c r="A1203" t="s">
        <v>3493</v>
      </c>
      <c r="B1203" s="1">
        <f>IFERROR(INDEX(Preturi!H$2:H$8000, MATCH(A1203, Preturi!G$2:G$8000, 0)), "")*G1203</f>
        <v>13.41</v>
      </c>
      <c r="C1203" t="s">
        <v>688</v>
      </c>
      <c r="D1203" t="s">
        <v>2306</v>
      </c>
      <c r="E1203" t="s">
        <v>5081</v>
      </c>
      <c r="F1203" t="s">
        <v>20422</v>
      </c>
      <c r="G1203" s="146">
        <f t="shared" si="19"/>
        <v>1</v>
      </c>
    </row>
    <row r="1204" spans="1:7">
      <c r="A1204" t="s">
        <v>7457</v>
      </c>
      <c r="B1204" s="1">
        <f>IFERROR(INDEX(Preturi!H$2:H$8000, MATCH(A1204, Preturi!G$2:G$8000, 0)), "")*G1204</f>
        <v>13.58</v>
      </c>
      <c r="C1204" t="s">
        <v>688</v>
      </c>
      <c r="D1204" t="s">
        <v>2306</v>
      </c>
      <c r="E1204" t="s">
        <v>7458</v>
      </c>
      <c r="F1204" t="s">
        <v>20422</v>
      </c>
      <c r="G1204" s="146">
        <f t="shared" si="19"/>
        <v>1</v>
      </c>
    </row>
    <row r="1205" spans="1:7">
      <c r="A1205" t="s">
        <v>3494</v>
      </c>
      <c r="B1205" s="1">
        <f>IFERROR(INDEX(Preturi!H$2:H$8000, MATCH(A1205, Preturi!G$2:G$8000, 0)), "")*G1205</f>
        <v>6.53</v>
      </c>
      <c r="C1205" t="s">
        <v>688</v>
      </c>
      <c r="D1205" t="s">
        <v>2306</v>
      </c>
      <c r="E1205" t="s">
        <v>5094</v>
      </c>
      <c r="F1205" t="s">
        <v>20422</v>
      </c>
      <c r="G1205" s="146">
        <f t="shared" si="19"/>
        <v>1</v>
      </c>
    </row>
    <row r="1206" spans="1:7">
      <c r="A1206" t="s">
        <v>3495</v>
      </c>
      <c r="B1206" s="1">
        <f>IFERROR(INDEX(Preturi!H$2:H$8000, MATCH(A1206, Preturi!G$2:G$8000, 0)), "")*G1206</f>
        <v>6.67</v>
      </c>
      <c r="C1206" t="s">
        <v>688</v>
      </c>
      <c r="D1206" t="s">
        <v>2306</v>
      </c>
      <c r="E1206" t="s">
        <v>5095</v>
      </c>
      <c r="F1206" t="s">
        <v>20422</v>
      </c>
      <c r="G1206" s="146">
        <f t="shared" si="19"/>
        <v>1</v>
      </c>
    </row>
    <row r="1207" spans="1:7">
      <c r="A1207" t="s">
        <v>3496</v>
      </c>
      <c r="B1207" s="1">
        <f>IFERROR(INDEX(Preturi!H$2:H$8000, MATCH(A1207, Preturi!G$2:G$8000, 0)), "")*G1207</f>
        <v>8.34</v>
      </c>
      <c r="C1207" t="s">
        <v>688</v>
      </c>
      <c r="D1207" t="s">
        <v>2306</v>
      </c>
      <c r="E1207" t="s">
        <v>5096</v>
      </c>
      <c r="F1207" t="s">
        <v>20422</v>
      </c>
      <c r="G1207" s="146">
        <f t="shared" si="19"/>
        <v>1</v>
      </c>
    </row>
    <row r="1208" spans="1:7">
      <c r="A1208" t="s">
        <v>3497</v>
      </c>
      <c r="B1208" s="1">
        <f>IFERROR(INDEX(Preturi!H$2:H$8000, MATCH(A1208, Preturi!G$2:G$8000, 0)), "")*G1208</f>
        <v>9.1</v>
      </c>
      <c r="C1208" t="s">
        <v>688</v>
      </c>
      <c r="D1208" t="s">
        <v>2306</v>
      </c>
      <c r="E1208" t="s">
        <v>5097</v>
      </c>
      <c r="F1208" t="s">
        <v>20422</v>
      </c>
      <c r="G1208" s="146">
        <f t="shared" si="19"/>
        <v>1</v>
      </c>
    </row>
    <row r="1209" spans="1:7">
      <c r="A1209" t="s">
        <v>3498</v>
      </c>
      <c r="B1209" s="1">
        <f>IFERROR(INDEX(Preturi!H$2:H$8000, MATCH(A1209, Preturi!G$2:G$8000, 0)), "")*G1209</f>
        <v>11.21</v>
      </c>
      <c r="C1209" t="s">
        <v>688</v>
      </c>
      <c r="D1209" t="s">
        <v>2306</v>
      </c>
      <c r="E1209" t="s">
        <v>5098</v>
      </c>
      <c r="F1209" t="s">
        <v>20422</v>
      </c>
      <c r="G1209" s="146">
        <f t="shared" si="19"/>
        <v>1</v>
      </c>
    </row>
    <row r="1210" spans="1:7">
      <c r="A1210" t="s">
        <v>3499</v>
      </c>
      <c r="B1210" s="1">
        <f>IFERROR(INDEX(Preturi!H$2:H$8000, MATCH(A1210, Preturi!G$2:G$8000, 0)), "")*G1210</f>
        <v>13.15</v>
      </c>
      <c r="C1210" t="s">
        <v>688</v>
      </c>
      <c r="D1210" t="s">
        <v>2306</v>
      </c>
      <c r="E1210" t="s">
        <v>5099</v>
      </c>
      <c r="F1210" t="s">
        <v>20422</v>
      </c>
      <c r="G1210" s="146">
        <f t="shared" si="19"/>
        <v>1</v>
      </c>
    </row>
    <row r="1211" spans="1:7">
      <c r="A1211" t="s">
        <v>12632</v>
      </c>
      <c r="B1211" s="1">
        <f>IFERROR(INDEX(Preturi!H$2:H$8000, MATCH(A1211, Preturi!G$2:G$8000, 0)), "")*G1211</f>
        <v>48</v>
      </c>
      <c r="C1211" t="s">
        <v>688</v>
      </c>
      <c r="D1211" t="s">
        <v>2306</v>
      </c>
      <c r="E1211" t="s">
        <v>12633</v>
      </c>
      <c r="F1211" t="s">
        <v>20422</v>
      </c>
      <c r="G1211" s="146">
        <f t="shared" si="19"/>
        <v>1</v>
      </c>
    </row>
    <row r="1212" spans="1:7">
      <c r="A1212" t="s">
        <v>12634</v>
      </c>
      <c r="B1212" s="1">
        <f>IFERROR(INDEX(Preturi!H$2:H$8000, MATCH(A1212, Preturi!G$2:G$8000, 0)), "")*G1212</f>
        <v>72</v>
      </c>
      <c r="C1212" t="s">
        <v>688</v>
      </c>
      <c r="D1212" t="s">
        <v>2306</v>
      </c>
      <c r="E1212" t="s">
        <v>12635</v>
      </c>
      <c r="F1212" t="s">
        <v>20422</v>
      </c>
      <c r="G1212" s="146">
        <f t="shared" si="19"/>
        <v>1</v>
      </c>
    </row>
    <row r="1213" spans="1:7">
      <c r="A1213" t="s">
        <v>3500</v>
      </c>
      <c r="B1213" s="1">
        <f>IFERROR(INDEX(Preturi!H$2:H$8000, MATCH(A1213, Preturi!G$2:G$8000, 0)), "")*G1213</f>
        <v>13.96</v>
      </c>
      <c r="C1213" t="s">
        <v>688</v>
      </c>
      <c r="D1213" t="s">
        <v>2306</v>
      </c>
      <c r="E1213" t="s">
        <v>5100</v>
      </c>
      <c r="F1213" t="s">
        <v>20422</v>
      </c>
      <c r="G1213" s="146">
        <f t="shared" si="19"/>
        <v>1</v>
      </c>
    </row>
    <row r="1214" spans="1:7">
      <c r="A1214" t="s">
        <v>7808</v>
      </c>
      <c r="B1214" s="1">
        <f>IFERROR(INDEX(Preturi!H$2:H$8000, MATCH(A1214, Preturi!G$2:G$8000, 0)), "")*G1214</f>
        <v>11.4</v>
      </c>
      <c r="C1214" t="s">
        <v>688</v>
      </c>
      <c r="D1214" t="s">
        <v>2306</v>
      </c>
      <c r="E1214" t="s">
        <v>7809</v>
      </c>
      <c r="F1214" t="s">
        <v>20422</v>
      </c>
      <c r="G1214" s="146">
        <f t="shared" si="19"/>
        <v>1</v>
      </c>
    </row>
    <row r="1215" spans="1:7">
      <c r="A1215" t="s">
        <v>3501</v>
      </c>
      <c r="B1215" s="1">
        <f>IFERROR(INDEX(Preturi!H$2:H$8000, MATCH(A1215, Preturi!G$2:G$8000, 0)), "")*G1215</f>
        <v>16.98</v>
      </c>
      <c r="C1215" t="s">
        <v>688</v>
      </c>
      <c r="D1215" t="s">
        <v>2306</v>
      </c>
      <c r="E1215" t="s">
        <v>5101</v>
      </c>
      <c r="F1215" t="s">
        <v>20422</v>
      </c>
      <c r="G1215" s="146">
        <f t="shared" si="19"/>
        <v>1</v>
      </c>
    </row>
    <row r="1216" spans="1:7">
      <c r="A1216" t="s">
        <v>7810</v>
      </c>
      <c r="B1216" s="1">
        <f>IFERROR(INDEX(Preturi!H$2:H$8000, MATCH(A1216, Preturi!G$2:G$8000, 0)), "")*G1216</f>
        <v>11.86</v>
      </c>
      <c r="C1216" t="s">
        <v>688</v>
      </c>
      <c r="D1216" t="s">
        <v>2306</v>
      </c>
      <c r="E1216" t="s">
        <v>7811</v>
      </c>
      <c r="F1216" t="s">
        <v>20422</v>
      </c>
      <c r="G1216" s="146">
        <f t="shared" si="19"/>
        <v>1</v>
      </c>
    </row>
    <row r="1217" spans="1:7">
      <c r="A1217" t="s">
        <v>3502</v>
      </c>
      <c r="B1217" s="1">
        <f>IFERROR(INDEX(Preturi!H$2:H$8000, MATCH(A1217, Preturi!G$2:G$8000, 0)), "")*G1217</f>
        <v>24.23</v>
      </c>
      <c r="C1217" t="s">
        <v>688</v>
      </c>
      <c r="D1217" t="s">
        <v>2306</v>
      </c>
      <c r="E1217" t="s">
        <v>5102</v>
      </c>
      <c r="F1217" t="s">
        <v>20422</v>
      </c>
      <c r="G1217" s="146">
        <f t="shared" si="19"/>
        <v>1</v>
      </c>
    </row>
    <row r="1218" spans="1:7">
      <c r="A1218" t="s">
        <v>3503</v>
      </c>
      <c r="B1218" s="1">
        <f>IFERROR(INDEX(Preturi!H$2:H$8000, MATCH(A1218, Preturi!G$2:G$8000, 0)), "")*G1218</f>
        <v>14.14</v>
      </c>
      <c r="C1218" t="s">
        <v>688</v>
      </c>
      <c r="D1218" t="s">
        <v>2306</v>
      </c>
      <c r="E1218" t="s">
        <v>5103</v>
      </c>
      <c r="F1218" t="s">
        <v>20422</v>
      </c>
      <c r="G1218" s="146">
        <f t="shared" si="19"/>
        <v>1</v>
      </c>
    </row>
    <row r="1219" spans="1:7">
      <c r="A1219" t="s">
        <v>3504</v>
      </c>
      <c r="B1219" s="1">
        <f>IFERROR(INDEX(Preturi!H$2:H$8000, MATCH(A1219, Preturi!G$2:G$8000, 0)), "")*G1219</f>
        <v>8.2899999999999991</v>
      </c>
      <c r="C1219" t="s">
        <v>688</v>
      </c>
      <c r="D1219" t="s">
        <v>2306</v>
      </c>
      <c r="E1219" t="s">
        <v>5104</v>
      </c>
      <c r="F1219" t="s">
        <v>20422</v>
      </c>
      <c r="G1219" s="146">
        <f t="shared" si="19"/>
        <v>1</v>
      </c>
    </row>
    <row r="1220" spans="1:7">
      <c r="A1220" t="s">
        <v>3505</v>
      </c>
      <c r="B1220" s="1">
        <f>IFERROR(INDEX(Preturi!H$2:H$8000, MATCH(A1220, Preturi!G$2:G$8000, 0)), "")*G1220</f>
        <v>9.67</v>
      </c>
      <c r="C1220" t="s">
        <v>688</v>
      </c>
      <c r="D1220" t="s">
        <v>2306</v>
      </c>
      <c r="E1220" t="s">
        <v>5105</v>
      </c>
      <c r="F1220" t="s">
        <v>20422</v>
      </c>
      <c r="G1220" s="146">
        <f t="shared" si="19"/>
        <v>1</v>
      </c>
    </row>
    <row r="1221" spans="1:7">
      <c r="A1221" t="s">
        <v>3506</v>
      </c>
      <c r="B1221" s="1">
        <f>IFERROR(INDEX(Preturi!H$2:H$8000, MATCH(A1221, Preturi!G$2:G$8000, 0)), "")*G1221</f>
        <v>10.36</v>
      </c>
      <c r="C1221" t="s">
        <v>688</v>
      </c>
      <c r="D1221" t="s">
        <v>2306</v>
      </c>
      <c r="E1221" t="s">
        <v>5106</v>
      </c>
      <c r="F1221" t="s">
        <v>20422</v>
      </c>
      <c r="G1221" s="146">
        <f t="shared" si="19"/>
        <v>1</v>
      </c>
    </row>
    <row r="1222" spans="1:7">
      <c r="A1222" t="s">
        <v>4046</v>
      </c>
      <c r="B1222" s="1">
        <f>IFERROR(INDEX(Preturi!H$2:H$8000, MATCH(A1222, Preturi!G$2:G$8000, 0)), "")*G1222</f>
        <v>11.75</v>
      </c>
      <c r="C1222" t="s">
        <v>688</v>
      </c>
      <c r="D1222" t="s">
        <v>2306</v>
      </c>
      <c r="E1222" t="s">
        <v>5107</v>
      </c>
      <c r="F1222" t="s">
        <v>20422</v>
      </c>
      <c r="G1222" s="146">
        <f t="shared" si="19"/>
        <v>1</v>
      </c>
    </row>
    <row r="1223" spans="1:7">
      <c r="A1223" t="s">
        <v>3507</v>
      </c>
      <c r="B1223" s="1">
        <f>IFERROR(INDEX(Preturi!H$2:H$8000, MATCH(A1223, Preturi!G$2:G$8000, 0)), "")*G1223</f>
        <v>14.92</v>
      </c>
      <c r="C1223" t="s">
        <v>688</v>
      </c>
      <c r="D1223" t="s">
        <v>2306</v>
      </c>
      <c r="E1223" t="s">
        <v>5108</v>
      </c>
      <c r="F1223" t="s">
        <v>20422</v>
      </c>
      <c r="G1223" s="146">
        <f t="shared" si="19"/>
        <v>1</v>
      </c>
    </row>
    <row r="1224" spans="1:7">
      <c r="A1224" t="s">
        <v>12636</v>
      </c>
      <c r="B1224" s="1">
        <f>IFERROR(INDEX(Preturi!H$2:H$8000, MATCH(A1224, Preturi!G$2:G$8000, 0)), "")*G1224</f>
        <v>50</v>
      </c>
      <c r="C1224" t="s">
        <v>688</v>
      </c>
      <c r="D1224" t="s">
        <v>2306</v>
      </c>
      <c r="E1224" t="s">
        <v>12575</v>
      </c>
      <c r="F1224" t="s">
        <v>20422</v>
      </c>
      <c r="G1224" s="146">
        <f t="shared" si="19"/>
        <v>1</v>
      </c>
    </row>
    <row r="1225" spans="1:7">
      <c r="A1225" t="s">
        <v>12637</v>
      </c>
      <c r="B1225" s="1">
        <f>IFERROR(INDEX(Preturi!H$2:H$8000, MATCH(A1225, Preturi!G$2:G$8000, 0)), "")*G1225</f>
        <v>75</v>
      </c>
      <c r="C1225" t="s">
        <v>688</v>
      </c>
      <c r="D1225" t="s">
        <v>2306</v>
      </c>
      <c r="E1225" t="s">
        <v>12638</v>
      </c>
      <c r="F1225" t="s">
        <v>20422</v>
      </c>
      <c r="G1225" s="146">
        <f t="shared" si="19"/>
        <v>1</v>
      </c>
    </row>
    <row r="1226" spans="1:7">
      <c r="A1226" t="s">
        <v>12639</v>
      </c>
      <c r="B1226" s="1">
        <f>IFERROR(INDEX(Preturi!H$2:H$8000, MATCH(A1226, Preturi!G$2:G$8000, 0)), "")*G1226</f>
        <v>100</v>
      </c>
      <c r="C1226" t="s">
        <v>688</v>
      </c>
      <c r="D1226" t="s">
        <v>2306</v>
      </c>
      <c r="E1226" t="s">
        <v>12640</v>
      </c>
      <c r="F1226" t="s">
        <v>20422</v>
      </c>
      <c r="G1226" s="146">
        <f t="shared" si="19"/>
        <v>1</v>
      </c>
    </row>
    <row r="1227" spans="1:7">
      <c r="A1227" t="s">
        <v>12641</v>
      </c>
      <c r="B1227" s="1">
        <f>IFERROR(INDEX(Preturi!H$2:H$8000, MATCH(A1227, Preturi!G$2:G$8000, 0)), "")*G1227</f>
        <v>125</v>
      </c>
      <c r="C1227" t="s">
        <v>688</v>
      </c>
      <c r="D1227" t="s">
        <v>2306</v>
      </c>
      <c r="E1227" t="s">
        <v>12643</v>
      </c>
      <c r="F1227" t="s">
        <v>20422</v>
      </c>
      <c r="G1227" s="146">
        <f t="shared" si="19"/>
        <v>1</v>
      </c>
    </row>
    <row r="1228" spans="1:7">
      <c r="A1228" t="s">
        <v>3508</v>
      </c>
      <c r="B1228" s="1">
        <f>IFERROR(INDEX(Preturi!H$2:H$8000, MATCH(A1228, Preturi!G$2:G$8000, 0)), "")*G1228</f>
        <v>9.0500000000000007</v>
      </c>
      <c r="C1228" t="s">
        <v>688</v>
      </c>
      <c r="D1228" t="s">
        <v>2306</v>
      </c>
      <c r="E1228" t="s">
        <v>5109</v>
      </c>
      <c r="F1228" t="s">
        <v>20422</v>
      </c>
      <c r="G1228" s="146">
        <f t="shared" si="19"/>
        <v>1</v>
      </c>
    </row>
    <row r="1229" spans="1:7">
      <c r="A1229" t="s">
        <v>3509</v>
      </c>
      <c r="B1229" s="1">
        <f>IFERROR(INDEX(Preturi!H$2:H$8000, MATCH(A1229, Preturi!G$2:G$8000, 0)), "")*G1229</f>
        <v>10.33</v>
      </c>
      <c r="C1229" t="s">
        <v>688</v>
      </c>
      <c r="D1229" t="s">
        <v>2306</v>
      </c>
      <c r="E1229" t="s">
        <v>5110</v>
      </c>
      <c r="F1229" t="s">
        <v>20422</v>
      </c>
      <c r="G1229" s="146">
        <f t="shared" si="19"/>
        <v>1</v>
      </c>
    </row>
    <row r="1230" spans="1:7">
      <c r="A1230" t="s">
        <v>3510</v>
      </c>
      <c r="B1230" s="1">
        <f>IFERROR(INDEX(Preturi!H$2:H$8000, MATCH(A1230, Preturi!G$2:G$8000, 0)), "")*G1230</f>
        <v>10.78</v>
      </c>
      <c r="C1230" t="s">
        <v>688</v>
      </c>
      <c r="D1230" t="s">
        <v>2306</v>
      </c>
      <c r="E1230" t="s">
        <v>5111</v>
      </c>
      <c r="F1230" t="s">
        <v>20422</v>
      </c>
      <c r="G1230" s="146">
        <f t="shared" si="19"/>
        <v>1</v>
      </c>
    </row>
    <row r="1231" spans="1:7">
      <c r="A1231" t="s">
        <v>3511</v>
      </c>
      <c r="B1231" s="1">
        <f>IFERROR(INDEX(Preturi!H$2:H$8000, MATCH(A1231, Preturi!G$2:G$8000, 0)), "")*G1231</f>
        <v>12.22</v>
      </c>
      <c r="C1231" t="s">
        <v>688</v>
      </c>
      <c r="D1231" t="s">
        <v>2306</v>
      </c>
      <c r="E1231" t="s">
        <v>5112</v>
      </c>
      <c r="F1231" t="s">
        <v>20422</v>
      </c>
      <c r="G1231" s="146">
        <f t="shared" si="19"/>
        <v>1</v>
      </c>
    </row>
    <row r="1232" spans="1:7">
      <c r="A1232" t="s">
        <v>7812</v>
      </c>
      <c r="B1232" s="1">
        <f>IFERROR(INDEX(Preturi!H$2:H$8000, MATCH(A1232, Preturi!G$2:G$8000, 0)), "")*G1232</f>
        <v>11.23</v>
      </c>
      <c r="C1232" t="s">
        <v>688</v>
      </c>
      <c r="D1232" t="s">
        <v>2306</v>
      </c>
      <c r="E1232" t="s">
        <v>7813</v>
      </c>
      <c r="F1232" t="s">
        <v>20422</v>
      </c>
      <c r="G1232" s="146">
        <f t="shared" si="19"/>
        <v>1</v>
      </c>
    </row>
    <row r="1233" spans="1:7">
      <c r="A1233" t="s">
        <v>3512</v>
      </c>
      <c r="B1233" s="1">
        <f>IFERROR(INDEX(Preturi!H$2:H$8000, MATCH(A1233, Preturi!G$2:G$8000, 0)), "")*G1233</f>
        <v>13.97</v>
      </c>
      <c r="C1233" t="s">
        <v>688</v>
      </c>
      <c r="D1233" t="s">
        <v>2306</v>
      </c>
      <c r="E1233" t="s">
        <v>5100</v>
      </c>
      <c r="F1233" t="s">
        <v>20422</v>
      </c>
      <c r="G1233" s="146">
        <f t="shared" si="19"/>
        <v>1</v>
      </c>
    </row>
    <row r="1234" spans="1:7">
      <c r="A1234" t="s">
        <v>7459</v>
      </c>
      <c r="B1234" s="1">
        <f>IFERROR(INDEX(Preturi!H$2:H$8000, MATCH(A1234, Preturi!G$2:G$8000, 0)), "")*G1234</f>
        <v>14.14</v>
      </c>
      <c r="C1234" t="s">
        <v>688</v>
      </c>
      <c r="D1234" t="s">
        <v>2306</v>
      </c>
      <c r="E1234" t="s">
        <v>7460</v>
      </c>
      <c r="F1234" t="s">
        <v>20422</v>
      </c>
      <c r="G1234" s="146">
        <f t="shared" si="19"/>
        <v>1</v>
      </c>
    </row>
    <row r="1235" spans="1:7">
      <c r="A1235" t="s">
        <v>3513</v>
      </c>
      <c r="B1235" s="1">
        <f>IFERROR(INDEX(Preturi!H$2:H$8000, MATCH(A1235, Preturi!G$2:G$8000, 0)), "")*G1235</f>
        <v>6.8</v>
      </c>
      <c r="C1235" t="s">
        <v>688</v>
      </c>
      <c r="D1235" t="s">
        <v>2306</v>
      </c>
      <c r="E1235" t="s">
        <v>5113</v>
      </c>
      <c r="F1235" t="s">
        <v>20422</v>
      </c>
      <c r="G1235" s="146">
        <f t="shared" si="19"/>
        <v>1</v>
      </c>
    </row>
    <row r="1236" spans="1:7">
      <c r="A1236" t="s">
        <v>3514</v>
      </c>
      <c r="B1236" s="1">
        <f>IFERROR(INDEX(Preturi!H$2:H$8000, MATCH(A1236, Preturi!G$2:G$8000, 0)), "")*G1236</f>
        <v>6.95</v>
      </c>
      <c r="C1236" t="s">
        <v>688</v>
      </c>
      <c r="D1236" t="s">
        <v>2306</v>
      </c>
      <c r="E1236" t="s">
        <v>5114</v>
      </c>
      <c r="F1236" t="s">
        <v>20422</v>
      </c>
      <c r="G1236" s="146">
        <f t="shared" si="19"/>
        <v>1</v>
      </c>
    </row>
    <row r="1237" spans="1:7">
      <c r="A1237" t="s">
        <v>3515</v>
      </c>
      <c r="B1237" s="1">
        <f>IFERROR(INDEX(Preturi!H$2:H$8000, MATCH(A1237, Preturi!G$2:G$8000, 0)), "")*G1237</f>
        <v>8.69</v>
      </c>
      <c r="C1237" t="s">
        <v>688</v>
      </c>
      <c r="D1237" t="s">
        <v>2306</v>
      </c>
      <c r="E1237" t="s">
        <v>5115</v>
      </c>
      <c r="F1237" t="s">
        <v>20422</v>
      </c>
      <c r="G1237" s="146">
        <f t="shared" si="19"/>
        <v>1</v>
      </c>
    </row>
    <row r="1238" spans="1:7">
      <c r="A1238" t="s">
        <v>3516</v>
      </c>
      <c r="B1238" s="1">
        <f>IFERROR(INDEX(Preturi!H$2:H$8000, MATCH(A1238, Preturi!G$2:G$8000, 0)), "")*G1238</f>
        <v>9.48</v>
      </c>
      <c r="C1238" t="s">
        <v>688</v>
      </c>
      <c r="D1238" t="s">
        <v>2306</v>
      </c>
      <c r="E1238" t="s">
        <v>5116</v>
      </c>
      <c r="F1238" t="s">
        <v>20422</v>
      </c>
      <c r="G1238" s="146">
        <f t="shared" si="19"/>
        <v>1</v>
      </c>
    </row>
    <row r="1239" spans="1:7">
      <c r="A1239" t="s">
        <v>3517</v>
      </c>
      <c r="B1239" s="1">
        <f>IFERROR(INDEX(Preturi!H$2:H$8000, MATCH(A1239, Preturi!G$2:G$8000, 0)), "")*G1239</f>
        <v>11.68</v>
      </c>
      <c r="C1239" t="s">
        <v>688</v>
      </c>
      <c r="D1239" t="s">
        <v>2306</v>
      </c>
      <c r="E1239" t="s">
        <v>5117</v>
      </c>
      <c r="F1239" t="s">
        <v>20422</v>
      </c>
      <c r="G1239" s="146">
        <f t="shared" si="19"/>
        <v>1</v>
      </c>
    </row>
    <row r="1240" spans="1:7">
      <c r="A1240" t="s">
        <v>3518</v>
      </c>
      <c r="B1240" s="1">
        <f>IFERROR(INDEX(Preturi!H$2:H$8000, MATCH(A1240, Preturi!G$2:G$8000, 0)), "")*G1240</f>
        <v>13.7</v>
      </c>
      <c r="C1240" t="s">
        <v>688</v>
      </c>
      <c r="D1240" t="s">
        <v>2306</v>
      </c>
      <c r="E1240" t="s">
        <v>5118</v>
      </c>
      <c r="F1240" t="s">
        <v>20422</v>
      </c>
      <c r="G1240" s="146">
        <f t="shared" si="19"/>
        <v>1</v>
      </c>
    </row>
    <row r="1241" spans="1:7">
      <c r="A1241" t="s">
        <v>12644</v>
      </c>
      <c r="B1241" s="1">
        <f>IFERROR(INDEX(Preturi!H$2:H$8000, MATCH(A1241, Preturi!G$2:G$8000, 0)), "")*G1241</f>
        <v>50</v>
      </c>
      <c r="C1241" t="s">
        <v>688</v>
      </c>
      <c r="D1241" t="s">
        <v>2306</v>
      </c>
      <c r="E1241" t="s">
        <v>12645</v>
      </c>
      <c r="F1241" t="s">
        <v>20422</v>
      </c>
      <c r="G1241" s="146">
        <f t="shared" si="19"/>
        <v>1</v>
      </c>
    </row>
    <row r="1242" spans="1:7">
      <c r="A1242" t="s">
        <v>12646</v>
      </c>
      <c r="B1242" s="1">
        <f>IFERROR(INDEX(Preturi!H$2:H$8000, MATCH(A1242, Preturi!G$2:G$8000, 0)), "")*G1242</f>
        <v>75</v>
      </c>
      <c r="C1242" t="s">
        <v>688</v>
      </c>
      <c r="D1242" t="s">
        <v>2306</v>
      </c>
      <c r="E1242" t="s">
        <v>12647</v>
      </c>
      <c r="F1242" t="s">
        <v>20422</v>
      </c>
      <c r="G1242" s="146">
        <f t="shared" si="19"/>
        <v>1</v>
      </c>
    </row>
    <row r="1243" spans="1:7">
      <c r="A1243" t="s">
        <v>1074</v>
      </c>
      <c r="B1243" s="1">
        <f>IFERROR(INDEX(Preturi!H$2:H$8000, MATCH(A1243, Preturi!G$2:G$8000, 0)), "")*G1243</f>
        <v>0.64</v>
      </c>
      <c r="C1243" t="s">
        <v>688</v>
      </c>
      <c r="D1243" t="s">
        <v>223</v>
      </c>
      <c r="E1243" t="s">
        <v>5119</v>
      </c>
      <c r="F1243" t="s">
        <v>20421</v>
      </c>
      <c r="G1243" s="146">
        <f t="shared" ref="G1243:G1306" si="20">1+Adaosuri3</f>
        <v>1</v>
      </c>
    </row>
    <row r="1244" spans="1:7">
      <c r="A1244" t="s">
        <v>1075</v>
      </c>
      <c r="B1244" s="1">
        <f>IFERROR(INDEX(Preturi!H$2:H$8000, MATCH(A1244, Preturi!G$2:G$8000, 0)), "")*G1244</f>
        <v>0.64</v>
      </c>
      <c r="C1244" t="s">
        <v>688</v>
      </c>
      <c r="D1244" t="s">
        <v>223</v>
      </c>
      <c r="E1244" t="s">
        <v>5120</v>
      </c>
      <c r="F1244" t="s">
        <v>20421</v>
      </c>
      <c r="G1244" s="146">
        <f t="shared" si="20"/>
        <v>1</v>
      </c>
    </row>
    <row r="1245" spans="1:7">
      <c r="A1245" t="s">
        <v>1079</v>
      </c>
      <c r="B1245" s="1">
        <f>IFERROR(INDEX(Preturi!H$2:H$8000, MATCH(A1245, Preturi!G$2:G$8000, 0)), "")*G1245</f>
        <v>0.47</v>
      </c>
      <c r="C1245" t="s">
        <v>688</v>
      </c>
      <c r="D1245" t="s">
        <v>223</v>
      </c>
      <c r="E1245" t="s">
        <v>5121</v>
      </c>
      <c r="F1245" t="s">
        <v>20421</v>
      </c>
      <c r="G1245" s="146">
        <f t="shared" si="20"/>
        <v>1</v>
      </c>
    </row>
    <row r="1246" spans="1:7">
      <c r="A1246" t="s">
        <v>1081</v>
      </c>
      <c r="B1246" s="1">
        <f>IFERROR(INDEX(Preturi!H$2:H$8000, MATCH(A1246, Preturi!G$2:G$8000, 0)), "")*G1246</f>
        <v>0.56000000000000005</v>
      </c>
      <c r="C1246" t="s">
        <v>688</v>
      </c>
      <c r="D1246" t="s">
        <v>223</v>
      </c>
      <c r="E1246" t="s">
        <v>5122</v>
      </c>
      <c r="F1246" t="s">
        <v>20421</v>
      </c>
      <c r="G1246" s="146">
        <f t="shared" si="20"/>
        <v>1</v>
      </c>
    </row>
    <row r="1247" spans="1:7">
      <c r="A1247" t="s">
        <v>2477</v>
      </c>
      <c r="B1247" s="1">
        <f>IFERROR(INDEX(Preturi!H$2:H$8000, MATCH(A1247, Preturi!G$2:G$8000, 0)), "")*G1247</f>
        <v>0.64</v>
      </c>
      <c r="C1247" t="s">
        <v>688</v>
      </c>
      <c r="D1247" t="s">
        <v>223</v>
      </c>
      <c r="E1247" t="s">
        <v>5123</v>
      </c>
      <c r="F1247" t="s">
        <v>20421</v>
      </c>
      <c r="G1247" s="146">
        <f t="shared" si="20"/>
        <v>1</v>
      </c>
    </row>
    <row r="1248" spans="1:7">
      <c r="A1248" t="s">
        <v>1086</v>
      </c>
      <c r="B1248" s="1">
        <f>IFERROR(INDEX(Preturi!H$2:H$8000, MATCH(A1248, Preturi!G$2:G$8000, 0)), "")*G1248</f>
        <v>0.43</v>
      </c>
      <c r="C1248" t="s">
        <v>688</v>
      </c>
      <c r="D1248" t="s">
        <v>223</v>
      </c>
      <c r="E1248" t="s">
        <v>5124</v>
      </c>
      <c r="F1248" t="s">
        <v>20421</v>
      </c>
      <c r="G1248" s="146">
        <f t="shared" si="20"/>
        <v>1</v>
      </c>
    </row>
    <row r="1249" spans="1:7">
      <c r="A1249" t="s">
        <v>1089</v>
      </c>
      <c r="B1249" s="1">
        <f>IFERROR(INDEX(Preturi!H$2:H$8000, MATCH(A1249, Preturi!G$2:G$8000, 0)), "")*G1249</f>
        <v>2.58</v>
      </c>
      <c r="C1249" t="s">
        <v>688</v>
      </c>
      <c r="D1249" t="s">
        <v>223</v>
      </c>
      <c r="E1249" t="s">
        <v>5125</v>
      </c>
      <c r="F1249" t="s">
        <v>20421</v>
      </c>
      <c r="G1249" s="146">
        <f t="shared" si="20"/>
        <v>1</v>
      </c>
    </row>
    <row r="1250" spans="1:7">
      <c r="A1250" t="s">
        <v>1090</v>
      </c>
      <c r="B1250" s="1">
        <f>IFERROR(INDEX(Preturi!H$2:H$8000, MATCH(A1250, Preturi!G$2:G$8000, 0)), "")*G1250</f>
        <v>2.62</v>
      </c>
      <c r="C1250" t="s">
        <v>688</v>
      </c>
      <c r="D1250" t="s">
        <v>223</v>
      </c>
      <c r="E1250" t="s">
        <v>5126</v>
      </c>
      <c r="F1250" t="s">
        <v>20421</v>
      </c>
      <c r="G1250" s="146">
        <f t="shared" si="20"/>
        <v>1</v>
      </c>
    </row>
    <row r="1251" spans="1:7">
      <c r="A1251" t="s">
        <v>1091</v>
      </c>
      <c r="B1251" s="1">
        <f>IFERROR(INDEX(Preturi!H$2:H$8000, MATCH(A1251, Preturi!G$2:G$8000, 0)), "")*G1251</f>
        <v>1.53</v>
      </c>
      <c r="C1251" t="s">
        <v>688</v>
      </c>
      <c r="D1251" t="s">
        <v>223</v>
      </c>
      <c r="E1251" t="s">
        <v>5127</v>
      </c>
      <c r="F1251" t="s">
        <v>20421</v>
      </c>
      <c r="G1251" s="146">
        <f t="shared" si="20"/>
        <v>1</v>
      </c>
    </row>
    <row r="1252" spans="1:7">
      <c r="A1252" t="s">
        <v>1092</v>
      </c>
      <c r="B1252" s="1">
        <f>IFERROR(INDEX(Preturi!H$2:H$8000, MATCH(A1252, Preturi!G$2:G$8000, 0)), "")*G1252</f>
        <v>1.79</v>
      </c>
      <c r="C1252" t="s">
        <v>688</v>
      </c>
      <c r="D1252" t="s">
        <v>223</v>
      </c>
      <c r="E1252" t="s">
        <v>5128</v>
      </c>
      <c r="F1252" t="s">
        <v>20421</v>
      </c>
      <c r="G1252" s="146">
        <f t="shared" si="20"/>
        <v>1</v>
      </c>
    </row>
    <row r="1253" spans="1:7">
      <c r="A1253" t="s">
        <v>1093</v>
      </c>
      <c r="B1253" s="1">
        <f>IFERROR(INDEX(Preturi!H$2:H$8000, MATCH(A1253, Preturi!G$2:G$8000, 0)), "")*G1253</f>
        <v>1.92</v>
      </c>
      <c r="C1253" t="s">
        <v>688</v>
      </c>
      <c r="D1253" t="s">
        <v>223</v>
      </c>
      <c r="E1253" t="s">
        <v>5129</v>
      </c>
      <c r="F1253" t="s">
        <v>20421</v>
      </c>
      <c r="G1253" s="146">
        <f t="shared" si="20"/>
        <v>1</v>
      </c>
    </row>
    <row r="1254" spans="1:7">
      <c r="A1254" t="s">
        <v>4048</v>
      </c>
      <c r="B1254" s="1">
        <f>IFERROR(INDEX(Preturi!H$2:H$8000, MATCH(A1254, Preturi!G$2:G$8000, 0)), "")*G1254</f>
        <v>2.1800000000000002</v>
      </c>
      <c r="C1254" t="s">
        <v>688</v>
      </c>
      <c r="D1254" t="s">
        <v>223</v>
      </c>
      <c r="E1254" t="s">
        <v>5130</v>
      </c>
      <c r="F1254" t="s">
        <v>20421</v>
      </c>
      <c r="G1254" s="146">
        <f t="shared" si="20"/>
        <v>1</v>
      </c>
    </row>
    <row r="1255" spans="1:7">
      <c r="A1255" t="s">
        <v>2478</v>
      </c>
      <c r="B1255" s="1">
        <f>IFERROR(INDEX(Preturi!H$2:H$8000, MATCH(A1255, Preturi!G$2:G$8000, 0)), "")*G1255</f>
        <v>2.76</v>
      </c>
      <c r="C1255" t="s">
        <v>688</v>
      </c>
      <c r="D1255" t="s">
        <v>223</v>
      </c>
      <c r="E1255" t="s">
        <v>5131</v>
      </c>
      <c r="F1255" t="s">
        <v>20421</v>
      </c>
      <c r="G1255" s="146">
        <f t="shared" si="20"/>
        <v>1</v>
      </c>
    </row>
    <row r="1256" spans="1:7">
      <c r="A1256" t="s">
        <v>3519</v>
      </c>
      <c r="B1256" s="1">
        <f>IFERROR(INDEX(Preturi!H$2:H$8000, MATCH(A1256, Preturi!G$2:G$8000, 0)), "")*G1256</f>
        <v>1.68</v>
      </c>
      <c r="C1256" t="s">
        <v>688</v>
      </c>
      <c r="D1256" t="s">
        <v>223</v>
      </c>
      <c r="E1256" t="s">
        <v>5132</v>
      </c>
      <c r="F1256" t="s">
        <v>20421</v>
      </c>
      <c r="G1256" s="146">
        <f t="shared" si="20"/>
        <v>1</v>
      </c>
    </row>
    <row r="1257" spans="1:7">
      <c r="A1257" t="s">
        <v>1094</v>
      </c>
      <c r="B1257" s="1">
        <f>IFERROR(INDEX(Preturi!H$2:H$8000, MATCH(A1257, Preturi!G$2:G$8000, 0)), "")*G1257</f>
        <v>1.91</v>
      </c>
      <c r="C1257" t="s">
        <v>688</v>
      </c>
      <c r="D1257" t="s">
        <v>223</v>
      </c>
      <c r="E1257" t="s">
        <v>5133</v>
      </c>
      <c r="F1257" t="s">
        <v>20421</v>
      </c>
      <c r="G1257" s="146">
        <f t="shared" si="20"/>
        <v>1</v>
      </c>
    </row>
    <row r="1258" spans="1:7">
      <c r="A1258" t="s">
        <v>1095</v>
      </c>
      <c r="B1258" s="1">
        <f>IFERROR(INDEX(Preturi!H$2:H$8000, MATCH(A1258, Preturi!G$2:G$8000, 0)), "")*G1258</f>
        <v>2</v>
      </c>
      <c r="C1258" t="s">
        <v>688</v>
      </c>
      <c r="D1258" t="s">
        <v>223</v>
      </c>
      <c r="E1258" t="s">
        <v>5134</v>
      </c>
      <c r="F1258" t="s">
        <v>20421</v>
      </c>
      <c r="G1258" s="146">
        <f t="shared" si="20"/>
        <v>1</v>
      </c>
    </row>
    <row r="1259" spans="1:7">
      <c r="A1259" t="s">
        <v>1096</v>
      </c>
      <c r="B1259" s="1">
        <f>IFERROR(INDEX(Preturi!H$2:H$8000, MATCH(A1259, Preturi!G$2:G$8000, 0)), "")*G1259</f>
        <v>2.2599999999999998</v>
      </c>
      <c r="C1259" t="s">
        <v>688</v>
      </c>
      <c r="D1259" t="s">
        <v>223</v>
      </c>
      <c r="E1259" t="s">
        <v>5135</v>
      </c>
      <c r="F1259" t="s">
        <v>20421</v>
      </c>
      <c r="G1259" s="146">
        <f t="shared" si="20"/>
        <v>1</v>
      </c>
    </row>
    <row r="1260" spans="1:7">
      <c r="A1260" t="s">
        <v>2479</v>
      </c>
      <c r="B1260" s="1">
        <f>IFERROR(INDEX(Preturi!H$2:H$8000, MATCH(A1260, Preturi!G$2:G$8000, 0)), "")*G1260</f>
        <v>2.59</v>
      </c>
      <c r="C1260" t="s">
        <v>688</v>
      </c>
      <c r="D1260" t="s">
        <v>223</v>
      </c>
      <c r="E1260" t="s">
        <v>5136</v>
      </c>
      <c r="F1260" t="s">
        <v>20421</v>
      </c>
      <c r="G1260" s="146">
        <f t="shared" si="20"/>
        <v>1</v>
      </c>
    </row>
    <row r="1261" spans="1:7">
      <c r="A1261" t="s">
        <v>7461</v>
      </c>
      <c r="B1261" s="1">
        <f>IFERROR(INDEX(Preturi!H$2:H$8000, MATCH(A1261, Preturi!G$2:G$8000, 0)), "")*G1261</f>
        <v>2.62</v>
      </c>
      <c r="C1261" t="s">
        <v>688</v>
      </c>
      <c r="D1261" t="s">
        <v>223</v>
      </c>
      <c r="E1261" t="s">
        <v>7462</v>
      </c>
      <c r="F1261" t="s">
        <v>20421</v>
      </c>
      <c r="G1261" s="146">
        <f t="shared" si="20"/>
        <v>1</v>
      </c>
    </row>
    <row r="1262" spans="1:7">
      <c r="A1262" t="s">
        <v>1097</v>
      </c>
      <c r="B1262" s="1">
        <f>IFERROR(INDEX(Preturi!H$2:H$8000, MATCH(A1262, Preturi!G$2:G$8000, 0)), "")*G1262</f>
        <v>1.26</v>
      </c>
      <c r="C1262" t="s">
        <v>688</v>
      </c>
      <c r="D1262" t="s">
        <v>223</v>
      </c>
      <c r="E1262" t="s">
        <v>5137</v>
      </c>
      <c r="F1262" t="s">
        <v>20421</v>
      </c>
      <c r="G1262" s="146">
        <f t="shared" si="20"/>
        <v>1</v>
      </c>
    </row>
    <row r="1263" spans="1:7">
      <c r="A1263" t="s">
        <v>1098</v>
      </c>
      <c r="B1263" s="1">
        <f>IFERROR(INDEX(Preturi!H$2:H$8000, MATCH(A1263, Preturi!G$2:G$8000, 0)), "")*G1263</f>
        <v>1.29</v>
      </c>
      <c r="C1263" t="s">
        <v>688</v>
      </c>
      <c r="D1263" t="s">
        <v>223</v>
      </c>
      <c r="E1263" t="s">
        <v>5138</v>
      </c>
      <c r="F1263" t="s">
        <v>20421</v>
      </c>
      <c r="G1263" s="146">
        <f t="shared" si="20"/>
        <v>1</v>
      </c>
    </row>
    <row r="1264" spans="1:7">
      <c r="A1264" t="s">
        <v>1099</v>
      </c>
      <c r="B1264" s="1">
        <f>IFERROR(INDEX(Preturi!H$2:H$8000, MATCH(A1264, Preturi!G$2:G$8000, 0)), "")*G1264</f>
        <v>1.61</v>
      </c>
      <c r="C1264" t="s">
        <v>688</v>
      </c>
      <c r="D1264" t="s">
        <v>223</v>
      </c>
      <c r="E1264" t="s">
        <v>5139</v>
      </c>
      <c r="F1264" t="s">
        <v>20421</v>
      </c>
      <c r="G1264" s="146">
        <f t="shared" si="20"/>
        <v>1</v>
      </c>
    </row>
    <row r="1265" spans="1:7">
      <c r="A1265" t="s">
        <v>1100</v>
      </c>
      <c r="B1265" s="1">
        <f>IFERROR(INDEX(Preturi!H$2:H$8000, MATCH(A1265, Preturi!G$2:G$8000, 0)), "")*G1265</f>
        <v>1.76</v>
      </c>
      <c r="C1265" t="s">
        <v>688</v>
      </c>
      <c r="D1265" t="s">
        <v>223</v>
      </c>
      <c r="E1265" t="s">
        <v>5140</v>
      </c>
      <c r="F1265" t="s">
        <v>20421</v>
      </c>
      <c r="G1265" s="146">
        <f t="shared" si="20"/>
        <v>1</v>
      </c>
    </row>
    <row r="1266" spans="1:7">
      <c r="A1266" t="s">
        <v>1101</v>
      </c>
      <c r="B1266" s="1">
        <f>IFERROR(INDEX(Preturi!H$2:H$8000, MATCH(A1266, Preturi!G$2:G$8000, 0)), "")*G1266</f>
        <v>2.16</v>
      </c>
      <c r="C1266" t="s">
        <v>688</v>
      </c>
      <c r="D1266" t="s">
        <v>223</v>
      </c>
      <c r="E1266" t="s">
        <v>5141</v>
      </c>
      <c r="F1266" t="s">
        <v>20421</v>
      </c>
      <c r="G1266" s="146">
        <f t="shared" si="20"/>
        <v>1</v>
      </c>
    </row>
    <row r="1267" spans="1:7">
      <c r="A1267" t="s">
        <v>1102</v>
      </c>
      <c r="B1267" s="1">
        <f>IFERROR(INDEX(Preturi!H$2:H$8000, MATCH(A1267, Preturi!G$2:G$8000, 0)), "")*G1267</f>
        <v>2.54</v>
      </c>
      <c r="C1267" t="s">
        <v>688</v>
      </c>
      <c r="D1267" t="s">
        <v>223</v>
      </c>
      <c r="E1267" t="s">
        <v>5142</v>
      </c>
      <c r="F1267" t="s">
        <v>20421</v>
      </c>
      <c r="G1267" s="146">
        <f t="shared" si="20"/>
        <v>1</v>
      </c>
    </row>
    <row r="1268" spans="1:7">
      <c r="A1268" t="s">
        <v>1103</v>
      </c>
      <c r="B1268" s="1">
        <f>IFERROR(INDEX(Preturi!H$2:H$8000, MATCH(A1268, Preturi!G$2:G$8000, 0)), "")*G1268</f>
        <v>4.1399999999999997</v>
      </c>
      <c r="C1268" t="s">
        <v>688</v>
      </c>
      <c r="D1268" t="s">
        <v>223</v>
      </c>
      <c r="E1268" t="s">
        <v>5143</v>
      </c>
      <c r="F1268" t="s">
        <v>20421</v>
      </c>
      <c r="G1268" s="146">
        <f t="shared" si="20"/>
        <v>1</v>
      </c>
    </row>
    <row r="1269" spans="1:7">
      <c r="A1269" t="s">
        <v>1104</v>
      </c>
      <c r="B1269" s="1">
        <f>IFERROR(INDEX(Preturi!H$2:H$8000, MATCH(A1269, Preturi!G$2:G$8000, 0)), "")*G1269</f>
        <v>4.1900000000000004</v>
      </c>
      <c r="C1269" t="s">
        <v>688</v>
      </c>
      <c r="D1269" t="s">
        <v>223</v>
      </c>
      <c r="E1269" t="s">
        <v>5144</v>
      </c>
      <c r="F1269" t="s">
        <v>20421</v>
      </c>
      <c r="G1269" s="146">
        <f t="shared" si="20"/>
        <v>1</v>
      </c>
    </row>
    <row r="1270" spans="1:7">
      <c r="A1270" t="s">
        <v>1105</v>
      </c>
      <c r="B1270" s="1">
        <f>IFERROR(INDEX(Preturi!H$2:H$8000, MATCH(A1270, Preturi!G$2:G$8000, 0)), "")*G1270</f>
        <v>2.46</v>
      </c>
      <c r="C1270" t="s">
        <v>688</v>
      </c>
      <c r="D1270" t="s">
        <v>223</v>
      </c>
      <c r="E1270" t="s">
        <v>5145</v>
      </c>
      <c r="F1270" t="s">
        <v>20421</v>
      </c>
      <c r="G1270" s="146">
        <f t="shared" si="20"/>
        <v>1</v>
      </c>
    </row>
    <row r="1271" spans="1:7">
      <c r="A1271" t="s">
        <v>1106</v>
      </c>
      <c r="B1271" s="1">
        <f>IFERROR(INDEX(Preturi!H$2:H$8000, MATCH(A1271, Preturi!G$2:G$8000, 0)), "")*G1271</f>
        <v>2.87</v>
      </c>
      <c r="C1271" t="s">
        <v>688</v>
      </c>
      <c r="D1271" t="s">
        <v>223</v>
      </c>
      <c r="E1271" t="s">
        <v>5146</v>
      </c>
      <c r="F1271" t="s">
        <v>20421</v>
      </c>
      <c r="G1271" s="146">
        <f t="shared" si="20"/>
        <v>1</v>
      </c>
    </row>
    <row r="1272" spans="1:7">
      <c r="A1272" t="s">
        <v>1107</v>
      </c>
      <c r="B1272" s="1">
        <f>IFERROR(INDEX(Preturi!H$2:H$8000, MATCH(A1272, Preturi!G$2:G$8000, 0)), "")*G1272</f>
        <v>3.07</v>
      </c>
      <c r="C1272" t="s">
        <v>688</v>
      </c>
      <c r="D1272" t="s">
        <v>223</v>
      </c>
      <c r="E1272" t="s">
        <v>5147</v>
      </c>
      <c r="F1272" t="s">
        <v>20421</v>
      </c>
      <c r="G1272" s="146">
        <f t="shared" si="20"/>
        <v>1</v>
      </c>
    </row>
    <row r="1273" spans="1:7">
      <c r="A1273" t="s">
        <v>4049</v>
      </c>
      <c r="B1273" s="1">
        <f>IFERROR(INDEX(Preturi!H$2:H$8000, MATCH(A1273, Preturi!G$2:G$8000, 0)), "")*G1273</f>
        <v>3.48</v>
      </c>
      <c r="C1273" t="s">
        <v>688</v>
      </c>
      <c r="D1273" t="s">
        <v>223</v>
      </c>
      <c r="E1273" t="s">
        <v>5148</v>
      </c>
      <c r="F1273" t="s">
        <v>20421</v>
      </c>
      <c r="G1273" s="146">
        <f t="shared" si="20"/>
        <v>1</v>
      </c>
    </row>
    <row r="1274" spans="1:7">
      <c r="A1274" t="s">
        <v>2480</v>
      </c>
      <c r="B1274" s="1">
        <f>IFERROR(INDEX(Preturi!H$2:H$8000, MATCH(A1274, Preturi!G$2:G$8000, 0)), "")*G1274</f>
        <v>4.42</v>
      </c>
      <c r="C1274" t="s">
        <v>688</v>
      </c>
      <c r="D1274" t="s">
        <v>223</v>
      </c>
      <c r="E1274" t="s">
        <v>5149</v>
      </c>
      <c r="F1274" t="s">
        <v>20421</v>
      </c>
      <c r="G1274" s="146">
        <f t="shared" si="20"/>
        <v>1</v>
      </c>
    </row>
    <row r="1275" spans="1:7">
      <c r="A1275" t="s">
        <v>3520</v>
      </c>
      <c r="B1275" s="1">
        <f>IFERROR(INDEX(Preturi!H$2:H$8000, MATCH(A1275, Preturi!G$2:G$8000, 0)), "")*G1275</f>
        <v>2.68</v>
      </c>
      <c r="C1275" t="s">
        <v>688</v>
      </c>
      <c r="D1275" t="s">
        <v>223</v>
      </c>
      <c r="E1275" t="s">
        <v>5150</v>
      </c>
      <c r="F1275" t="s">
        <v>20421</v>
      </c>
      <c r="G1275" s="146">
        <f t="shared" si="20"/>
        <v>1</v>
      </c>
    </row>
    <row r="1276" spans="1:7">
      <c r="A1276" t="s">
        <v>1108</v>
      </c>
      <c r="B1276" s="1">
        <f>IFERROR(INDEX(Preturi!H$2:H$8000, MATCH(A1276, Preturi!G$2:G$8000, 0)), "")*G1276</f>
        <v>3.06</v>
      </c>
      <c r="C1276" t="s">
        <v>688</v>
      </c>
      <c r="D1276" t="s">
        <v>223</v>
      </c>
      <c r="E1276" t="s">
        <v>5151</v>
      </c>
      <c r="F1276" t="s">
        <v>20421</v>
      </c>
      <c r="G1276" s="146">
        <f t="shared" si="20"/>
        <v>1</v>
      </c>
    </row>
    <row r="1277" spans="1:7">
      <c r="A1277" t="s">
        <v>1109</v>
      </c>
      <c r="B1277" s="1">
        <f>IFERROR(INDEX(Preturi!H$2:H$8000, MATCH(A1277, Preturi!G$2:G$8000, 0)), "")*G1277</f>
        <v>3.2</v>
      </c>
      <c r="C1277" t="s">
        <v>688</v>
      </c>
      <c r="D1277" t="s">
        <v>223</v>
      </c>
      <c r="E1277" t="s">
        <v>5152</v>
      </c>
      <c r="F1277" t="s">
        <v>20421</v>
      </c>
      <c r="G1277" s="146">
        <f t="shared" si="20"/>
        <v>1</v>
      </c>
    </row>
    <row r="1278" spans="1:7">
      <c r="A1278" t="s">
        <v>1110</v>
      </c>
      <c r="B1278" s="1">
        <f>IFERROR(INDEX(Preturi!H$2:H$8000, MATCH(A1278, Preturi!G$2:G$8000, 0)), "")*G1278</f>
        <v>3.62</v>
      </c>
      <c r="C1278" t="s">
        <v>688</v>
      </c>
      <c r="D1278" t="s">
        <v>223</v>
      </c>
      <c r="E1278" t="s">
        <v>5153</v>
      </c>
      <c r="F1278" t="s">
        <v>20421</v>
      </c>
      <c r="G1278" s="146">
        <f t="shared" si="20"/>
        <v>1</v>
      </c>
    </row>
    <row r="1279" spans="1:7">
      <c r="A1279" t="s">
        <v>2481</v>
      </c>
      <c r="B1279" s="1">
        <f>IFERROR(INDEX(Preturi!H$2:H$8000, MATCH(A1279, Preturi!G$2:G$8000, 0)), "")*G1279</f>
        <v>4.1399999999999997</v>
      </c>
      <c r="C1279" t="s">
        <v>688</v>
      </c>
      <c r="D1279" t="s">
        <v>223</v>
      </c>
      <c r="E1279" t="s">
        <v>5154</v>
      </c>
      <c r="F1279" t="s">
        <v>20421</v>
      </c>
      <c r="G1279" s="146">
        <f t="shared" si="20"/>
        <v>1</v>
      </c>
    </row>
    <row r="1280" spans="1:7">
      <c r="A1280" t="s">
        <v>7463</v>
      </c>
      <c r="B1280" s="1">
        <f>IFERROR(INDEX(Preturi!H$2:H$8000, MATCH(A1280, Preturi!G$2:G$8000, 0)), "")*G1280</f>
        <v>4.1900000000000004</v>
      </c>
      <c r="C1280" t="s">
        <v>688</v>
      </c>
      <c r="D1280" t="s">
        <v>223</v>
      </c>
      <c r="E1280" t="s">
        <v>7464</v>
      </c>
      <c r="F1280" t="s">
        <v>20421</v>
      </c>
      <c r="G1280" s="146">
        <f t="shared" si="20"/>
        <v>1</v>
      </c>
    </row>
    <row r="1281" spans="1:7">
      <c r="A1281" t="s">
        <v>1111</v>
      </c>
      <c r="B1281" s="1">
        <f>IFERROR(INDEX(Preturi!H$2:H$8000, MATCH(A1281, Preturi!G$2:G$8000, 0)), "")*G1281</f>
        <v>2.02</v>
      </c>
      <c r="C1281" t="s">
        <v>688</v>
      </c>
      <c r="D1281" t="s">
        <v>223</v>
      </c>
      <c r="E1281" t="s">
        <v>5155</v>
      </c>
      <c r="F1281" t="s">
        <v>20421</v>
      </c>
      <c r="G1281" s="146">
        <f t="shared" si="20"/>
        <v>1</v>
      </c>
    </row>
    <row r="1282" spans="1:7">
      <c r="A1282" t="s">
        <v>1112</v>
      </c>
      <c r="B1282" s="1">
        <f>IFERROR(INDEX(Preturi!H$2:H$8000, MATCH(A1282, Preturi!G$2:G$8000, 0)), "")*G1282</f>
        <v>2.06</v>
      </c>
      <c r="C1282" t="s">
        <v>688</v>
      </c>
      <c r="D1282" t="s">
        <v>223</v>
      </c>
      <c r="E1282" t="s">
        <v>5156</v>
      </c>
      <c r="F1282" t="s">
        <v>20421</v>
      </c>
      <c r="G1282" s="146">
        <f t="shared" si="20"/>
        <v>1</v>
      </c>
    </row>
    <row r="1283" spans="1:7">
      <c r="A1283" t="s">
        <v>1113</v>
      </c>
      <c r="B1283" s="1">
        <f>IFERROR(INDEX(Preturi!H$2:H$8000, MATCH(A1283, Preturi!G$2:G$8000, 0)), "")*G1283</f>
        <v>2.58</v>
      </c>
      <c r="C1283" t="s">
        <v>688</v>
      </c>
      <c r="D1283" t="s">
        <v>223</v>
      </c>
      <c r="E1283" t="s">
        <v>5157</v>
      </c>
      <c r="F1283" t="s">
        <v>20421</v>
      </c>
      <c r="G1283" s="146">
        <f t="shared" si="20"/>
        <v>1</v>
      </c>
    </row>
    <row r="1284" spans="1:7">
      <c r="A1284" t="s">
        <v>1114</v>
      </c>
      <c r="B1284" s="1">
        <f>IFERROR(INDEX(Preturi!H$2:H$8000, MATCH(A1284, Preturi!G$2:G$8000, 0)), "")*G1284</f>
        <v>2.81</v>
      </c>
      <c r="C1284" t="s">
        <v>688</v>
      </c>
      <c r="D1284" t="s">
        <v>223</v>
      </c>
      <c r="E1284" t="s">
        <v>5158</v>
      </c>
      <c r="F1284" t="s">
        <v>20421</v>
      </c>
      <c r="G1284" s="146">
        <f t="shared" si="20"/>
        <v>1</v>
      </c>
    </row>
    <row r="1285" spans="1:7">
      <c r="A1285" t="s">
        <v>1115</v>
      </c>
      <c r="B1285" s="1">
        <f>IFERROR(INDEX(Preturi!H$2:H$8000, MATCH(A1285, Preturi!G$2:G$8000, 0)), "")*G1285</f>
        <v>3.46</v>
      </c>
      <c r="C1285" t="s">
        <v>688</v>
      </c>
      <c r="D1285" t="s">
        <v>223</v>
      </c>
      <c r="E1285" t="s">
        <v>5159</v>
      </c>
      <c r="F1285" t="s">
        <v>20421</v>
      </c>
      <c r="G1285" s="146">
        <f t="shared" si="20"/>
        <v>1</v>
      </c>
    </row>
    <row r="1286" spans="1:7">
      <c r="A1286" t="s">
        <v>1116</v>
      </c>
      <c r="B1286" s="1">
        <f>IFERROR(INDEX(Preturi!H$2:H$8000, MATCH(A1286, Preturi!G$2:G$8000, 0)), "")*G1286</f>
        <v>4.0599999999999996</v>
      </c>
      <c r="C1286" t="s">
        <v>688</v>
      </c>
      <c r="D1286" t="s">
        <v>223</v>
      </c>
      <c r="E1286" t="s">
        <v>5160</v>
      </c>
      <c r="F1286" t="s">
        <v>20421</v>
      </c>
      <c r="G1286" s="146">
        <f t="shared" si="20"/>
        <v>1</v>
      </c>
    </row>
    <row r="1287" spans="1:7">
      <c r="A1287" t="s">
        <v>1117</v>
      </c>
      <c r="B1287" s="1">
        <f>IFERROR(INDEX(Preturi!H$2:H$8000, MATCH(A1287, Preturi!G$2:G$8000, 0)), "")*G1287</f>
        <v>65.36</v>
      </c>
      <c r="C1287" t="s">
        <v>688</v>
      </c>
      <c r="D1287" t="s">
        <v>223</v>
      </c>
      <c r="E1287" t="s">
        <v>5161</v>
      </c>
      <c r="F1287" t="s">
        <v>20421</v>
      </c>
      <c r="G1287" s="146">
        <f t="shared" si="20"/>
        <v>1</v>
      </c>
    </row>
    <row r="1288" spans="1:7">
      <c r="A1288" t="s">
        <v>1118</v>
      </c>
      <c r="B1288" s="1">
        <f>IFERROR(INDEX(Preturi!H$2:H$8000, MATCH(A1288, Preturi!G$2:G$8000, 0)), "")*G1288</f>
        <v>2.15</v>
      </c>
      <c r="C1288" t="s">
        <v>688</v>
      </c>
      <c r="D1288" t="s">
        <v>223</v>
      </c>
      <c r="E1288" t="s">
        <v>5162</v>
      </c>
      <c r="F1288" t="s">
        <v>20421</v>
      </c>
      <c r="G1288" s="146">
        <f t="shared" si="20"/>
        <v>1</v>
      </c>
    </row>
    <row r="1289" spans="1:7">
      <c r="A1289" t="s">
        <v>1119</v>
      </c>
      <c r="B1289" s="1">
        <f>IFERROR(INDEX(Preturi!H$2:H$8000, MATCH(A1289, Preturi!G$2:G$8000, 0)), "")*G1289</f>
        <v>0.92</v>
      </c>
      <c r="C1289" t="s">
        <v>688</v>
      </c>
      <c r="D1289" t="s">
        <v>223</v>
      </c>
      <c r="E1289" t="s">
        <v>5163</v>
      </c>
      <c r="F1289" t="s">
        <v>20421</v>
      </c>
      <c r="G1289" s="146">
        <f t="shared" si="20"/>
        <v>1</v>
      </c>
    </row>
    <row r="1290" spans="1:7">
      <c r="A1290" t="s">
        <v>1120</v>
      </c>
      <c r="B1290" s="1">
        <f>IFERROR(INDEX(Preturi!H$2:H$8000, MATCH(A1290, Preturi!G$2:G$8000, 0)), "")*G1290</f>
        <v>0.93</v>
      </c>
      <c r="C1290" t="s">
        <v>688</v>
      </c>
      <c r="D1290" t="s">
        <v>223</v>
      </c>
      <c r="E1290" t="s">
        <v>5164</v>
      </c>
      <c r="F1290" t="s">
        <v>20421</v>
      </c>
      <c r="G1290" s="146">
        <f t="shared" si="20"/>
        <v>1</v>
      </c>
    </row>
    <row r="1291" spans="1:7">
      <c r="A1291" t="s">
        <v>1121</v>
      </c>
      <c r="B1291" s="1">
        <f>IFERROR(INDEX(Preturi!H$2:H$8000, MATCH(A1291, Preturi!G$2:G$8000, 0)), "")*G1291</f>
        <v>0.55000000000000004</v>
      </c>
      <c r="C1291" t="s">
        <v>688</v>
      </c>
      <c r="D1291" t="s">
        <v>223</v>
      </c>
      <c r="E1291" t="s">
        <v>5165</v>
      </c>
      <c r="F1291" t="s">
        <v>20421</v>
      </c>
      <c r="G1291" s="146">
        <f t="shared" si="20"/>
        <v>1</v>
      </c>
    </row>
    <row r="1292" spans="1:7">
      <c r="A1292" t="s">
        <v>1122</v>
      </c>
      <c r="B1292" s="1">
        <f>IFERROR(INDEX(Preturi!H$2:H$8000, MATCH(A1292, Preturi!G$2:G$8000, 0)), "")*G1292</f>
        <v>0.64</v>
      </c>
      <c r="C1292" t="s">
        <v>688</v>
      </c>
      <c r="D1292" t="s">
        <v>223</v>
      </c>
      <c r="E1292" t="s">
        <v>5166</v>
      </c>
      <c r="F1292" t="s">
        <v>20421</v>
      </c>
      <c r="G1292" s="146">
        <f t="shared" si="20"/>
        <v>1</v>
      </c>
    </row>
    <row r="1293" spans="1:7">
      <c r="A1293" t="s">
        <v>1123</v>
      </c>
      <c r="B1293" s="1">
        <f>IFERROR(INDEX(Preturi!H$2:H$8000, MATCH(A1293, Preturi!G$2:G$8000, 0)), "")*G1293</f>
        <v>0.68</v>
      </c>
      <c r="C1293" t="s">
        <v>688</v>
      </c>
      <c r="D1293" t="s">
        <v>223</v>
      </c>
      <c r="E1293" t="s">
        <v>5167</v>
      </c>
      <c r="F1293" t="s">
        <v>20421</v>
      </c>
      <c r="G1293" s="146">
        <f t="shared" si="20"/>
        <v>1</v>
      </c>
    </row>
    <row r="1294" spans="1:7">
      <c r="A1294" t="s">
        <v>4050</v>
      </c>
      <c r="B1294" s="1">
        <f>IFERROR(INDEX(Preturi!H$2:H$8000, MATCH(A1294, Preturi!G$2:G$8000, 0)), "")*G1294</f>
        <v>0.77</v>
      </c>
      <c r="C1294" t="s">
        <v>688</v>
      </c>
      <c r="D1294" t="s">
        <v>223</v>
      </c>
      <c r="E1294" t="s">
        <v>5168</v>
      </c>
      <c r="F1294" t="s">
        <v>20421</v>
      </c>
      <c r="G1294" s="146">
        <f t="shared" si="20"/>
        <v>1</v>
      </c>
    </row>
    <row r="1295" spans="1:7">
      <c r="A1295" t="s">
        <v>1124</v>
      </c>
      <c r="B1295" s="1">
        <f>IFERROR(INDEX(Preturi!H$2:H$8000, MATCH(A1295, Preturi!G$2:G$8000, 0)), "")*G1295</f>
        <v>0.98</v>
      </c>
      <c r="C1295" t="s">
        <v>688</v>
      </c>
      <c r="D1295" t="s">
        <v>223</v>
      </c>
      <c r="E1295" t="s">
        <v>5169</v>
      </c>
      <c r="F1295" t="s">
        <v>20421</v>
      </c>
      <c r="G1295" s="146">
        <f t="shared" si="20"/>
        <v>1</v>
      </c>
    </row>
    <row r="1296" spans="1:7">
      <c r="A1296" t="s">
        <v>3521</v>
      </c>
      <c r="B1296" s="1">
        <f>IFERROR(INDEX(Preturi!H$2:H$8000, MATCH(A1296, Preturi!G$2:G$8000, 0)), "")*G1296</f>
        <v>0.6</v>
      </c>
      <c r="C1296" t="s">
        <v>688</v>
      </c>
      <c r="D1296" t="s">
        <v>223</v>
      </c>
      <c r="E1296" t="s">
        <v>5170</v>
      </c>
      <c r="F1296" t="s">
        <v>20421</v>
      </c>
      <c r="G1296" s="146">
        <f t="shared" si="20"/>
        <v>1</v>
      </c>
    </row>
    <row r="1297" spans="1:7">
      <c r="A1297" t="s">
        <v>1125</v>
      </c>
      <c r="B1297" s="1">
        <f>IFERROR(INDEX(Preturi!H$2:H$8000, MATCH(A1297, Preturi!G$2:G$8000, 0)), "")*G1297</f>
        <v>0.68</v>
      </c>
      <c r="C1297" t="s">
        <v>688</v>
      </c>
      <c r="D1297" t="s">
        <v>223</v>
      </c>
      <c r="E1297" t="s">
        <v>5171</v>
      </c>
      <c r="F1297" t="s">
        <v>20421</v>
      </c>
      <c r="G1297" s="146">
        <f t="shared" si="20"/>
        <v>1</v>
      </c>
    </row>
    <row r="1298" spans="1:7">
      <c r="A1298" t="s">
        <v>1126</v>
      </c>
      <c r="B1298" s="1">
        <f>IFERROR(INDEX(Preturi!H$2:H$8000, MATCH(A1298, Preturi!G$2:G$8000, 0)), "")*G1298</f>
        <v>0.71</v>
      </c>
      <c r="C1298" t="s">
        <v>688</v>
      </c>
      <c r="D1298" t="s">
        <v>223</v>
      </c>
      <c r="E1298" t="s">
        <v>5172</v>
      </c>
      <c r="F1298" t="s">
        <v>20421</v>
      </c>
      <c r="G1298" s="146">
        <f t="shared" si="20"/>
        <v>1</v>
      </c>
    </row>
    <row r="1299" spans="1:7">
      <c r="A1299" t="s">
        <v>1127</v>
      </c>
      <c r="B1299" s="1">
        <f>IFERROR(INDEX(Preturi!H$2:H$8000, MATCH(A1299, Preturi!G$2:G$8000, 0)), "")*G1299</f>
        <v>0.8</v>
      </c>
      <c r="C1299" t="s">
        <v>688</v>
      </c>
      <c r="D1299" t="s">
        <v>223</v>
      </c>
      <c r="E1299" t="s">
        <v>5173</v>
      </c>
      <c r="F1299" t="s">
        <v>20421</v>
      </c>
      <c r="G1299" s="146">
        <f t="shared" si="20"/>
        <v>1</v>
      </c>
    </row>
    <row r="1300" spans="1:7">
      <c r="A1300" t="s">
        <v>2253</v>
      </c>
      <c r="B1300" s="1">
        <f>IFERROR(INDEX(Preturi!H$2:H$8000, MATCH(A1300, Preturi!G$2:G$8000, 0)), "")*G1300</f>
        <v>0.92</v>
      </c>
      <c r="C1300" t="s">
        <v>688</v>
      </c>
      <c r="D1300" t="s">
        <v>223</v>
      </c>
      <c r="E1300" t="s">
        <v>5174</v>
      </c>
      <c r="F1300" t="s">
        <v>20421</v>
      </c>
      <c r="G1300" s="146">
        <f t="shared" si="20"/>
        <v>1</v>
      </c>
    </row>
    <row r="1301" spans="1:7">
      <c r="A1301" t="s">
        <v>7465</v>
      </c>
      <c r="B1301" s="1">
        <f>IFERROR(INDEX(Preturi!H$2:H$8000, MATCH(A1301, Preturi!G$2:G$8000, 0)), "")*G1301</f>
        <v>0.93</v>
      </c>
      <c r="C1301" t="s">
        <v>688</v>
      </c>
      <c r="D1301" t="s">
        <v>223</v>
      </c>
      <c r="E1301" t="s">
        <v>7466</v>
      </c>
      <c r="F1301" t="s">
        <v>20421</v>
      </c>
      <c r="G1301" s="146">
        <f t="shared" si="20"/>
        <v>1</v>
      </c>
    </row>
    <row r="1302" spans="1:7">
      <c r="A1302" t="s">
        <v>1128</v>
      </c>
      <c r="B1302" s="1">
        <f>IFERROR(INDEX(Preturi!H$2:H$8000, MATCH(A1302, Preturi!G$2:G$8000, 0)), "")*G1302</f>
        <v>0.45</v>
      </c>
      <c r="C1302" t="s">
        <v>688</v>
      </c>
      <c r="D1302" t="s">
        <v>223</v>
      </c>
      <c r="E1302" t="s">
        <v>5175</v>
      </c>
      <c r="F1302" t="s">
        <v>20421</v>
      </c>
      <c r="G1302" s="146">
        <f t="shared" si="20"/>
        <v>1</v>
      </c>
    </row>
    <row r="1303" spans="1:7">
      <c r="A1303" t="s">
        <v>1129</v>
      </c>
      <c r="B1303" s="1">
        <f>IFERROR(INDEX(Preturi!H$2:H$8000, MATCH(A1303, Preturi!G$2:G$8000, 0)), "")*G1303</f>
        <v>0.46</v>
      </c>
      <c r="C1303" t="s">
        <v>688</v>
      </c>
      <c r="D1303" t="s">
        <v>223</v>
      </c>
      <c r="E1303" t="s">
        <v>5176</v>
      </c>
      <c r="F1303" t="s">
        <v>20421</v>
      </c>
      <c r="G1303" s="146">
        <f t="shared" si="20"/>
        <v>1</v>
      </c>
    </row>
    <row r="1304" spans="1:7">
      <c r="A1304" t="s">
        <v>1130</v>
      </c>
      <c r="B1304" s="1">
        <f>IFERROR(INDEX(Preturi!H$2:H$8000, MATCH(A1304, Preturi!G$2:G$8000, 0)), "")*G1304</f>
        <v>0.56999999999999995</v>
      </c>
      <c r="C1304" t="s">
        <v>688</v>
      </c>
      <c r="D1304" t="s">
        <v>223</v>
      </c>
      <c r="E1304" t="s">
        <v>5177</v>
      </c>
      <c r="F1304" t="s">
        <v>20421</v>
      </c>
      <c r="G1304" s="146">
        <f t="shared" si="20"/>
        <v>1</v>
      </c>
    </row>
    <row r="1305" spans="1:7">
      <c r="A1305" t="s">
        <v>1131</v>
      </c>
      <c r="B1305" s="1">
        <f>IFERROR(INDEX(Preturi!H$2:H$8000, MATCH(A1305, Preturi!G$2:G$8000, 0)), "")*G1305</f>
        <v>0.62</v>
      </c>
      <c r="C1305" t="s">
        <v>688</v>
      </c>
      <c r="D1305" t="s">
        <v>223</v>
      </c>
      <c r="E1305" t="s">
        <v>5178</v>
      </c>
      <c r="F1305" t="s">
        <v>20421</v>
      </c>
      <c r="G1305" s="146">
        <f t="shared" si="20"/>
        <v>1</v>
      </c>
    </row>
    <row r="1306" spans="1:7">
      <c r="A1306" t="s">
        <v>1132</v>
      </c>
      <c r="B1306" s="1">
        <f>IFERROR(INDEX(Preturi!H$2:H$8000, MATCH(A1306, Preturi!G$2:G$8000, 0)), "")*G1306</f>
        <v>0.77</v>
      </c>
      <c r="C1306" t="s">
        <v>688</v>
      </c>
      <c r="D1306" t="s">
        <v>223</v>
      </c>
      <c r="E1306" t="s">
        <v>5179</v>
      </c>
      <c r="F1306" t="s">
        <v>20421</v>
      </c>
      <c r="G1306" s="146">
        <f t="shared" si="20"/>
        <v>1</v>
      </c>
    </row>
    <row r="1307" spans="1:7">
      <c r="A1307" t="s">
        <v>1133</v>
      </c>
      <c r="B1307" s="1">
        <f>IFERROR(INDEX(Preturi!H$2:H$8000, MATCH(A1307, Preturi!G$2:G$8000, 0)), "")*G1307</f>
        <v>0.9</v>
      </c>
      <c r="C1307" t="s">
        <v>688</v>
      </c>
      <c r="D1307" t="s">
        <v>223</v>
      </c>
      <c r="E1307" t="s">
        <v>5180</v>
      </c>
      <c r="F1307" t="s">
        <v>20421</v>
      </c>
      <c r="G1307" s="146">
        <f t="shared" ref="G1307:G1370" si="21">1+Adaosuri3</f>
        <v>1</v>
      </c>
    </row>
    <row r="1308" spans="1:7">
      <c r="A1308" t="s">
        <v>2482</v>
      </c>
      <c r="B1308" s="1">
        <f>IFERROR(INDEX(Preturi!H$2:H$8000, MATCH(A1308, Preturi!G$2:G$8000, 0)), "")*G1308</f>
        <v>0.92</v>
      </c>
      <c r="C1308" t="s">
        <v>688</v>
      </c>
      <c r="D1308" t="s">
        <v>223</v>
      </c>
      <c r="E1308" t="s">
        <v>5181</v>
      </c>
      <c r="F1308" t="s">
        <v>20421</v>
      </c>
      <c r="G1308" s="146">
        <f t="shared" si="21"/>
        <v>1</v>
      </c>
    </row>
    <row r="1309" spans="1:7">
      <c r="A1309" t="s">
        <v>2483</v>
      </c>
      <c r="B1309" s="1">
        <f>IFERROR(INDEX(Preturi!H$2:H$8000, MATCH(A1309, Preturi!G$2:G$8000, 0)), "")*G1309</f>
        <v>0.93</v>
      </c>
      <c r="C1309" t="s">
        <v>688</v>
      </c>
      <c r="D1309" t="s">
        <v>223</v>
      </c>
      <c r="E1309" t="s">
        <v>5182</v>
      </c>
      <c r="F1309" t="s">
        <v>20421</v>
      </c>
      <c r="G1309" s="146">
        <f t="shared" si="21"/>
        <v>1</v>
      </c>
    </row>
    <row r="1310" spans="1:7">
      <c r="A1310" t="s">
        <v>2484</v>
      </c>
      <c r="B1310" s="1">
        <f>IFERROR(INDEX(Preturi!H$2:H$8000, MATCH(A1310, Preturi!G$2:G$8000, 0)), "")*G1310</f>
        <v>0.55000000000000004</v>
      </c>
      <c r="C1310" t="s">
        <v>688</v>
      </c>
      <c r="D1310" t="s">
        <v>223</v>
      </c>
      <c r="E1310" t="s">
        <v>5183</v>
      </c>
      <c r="F1310" t="s">
        <v>20421</v>
      </c>
      <c r="G1310" s="146">
        <f t="shared" si="21"/>
        <v>1</v>
      </c>
    </row>
    <row r="1311" spans="1:7">
      <c r="A1311" t="s">
        <v>2485</v>
      </c>
      <c r="B1311" s="1">
        <f>IFERROR(INDEX(Preturi!H$2:H$8000, MATCH(A1311, Preturi!G$2:G$8000, 0)), "")*G1311</f>
        <v>0.64</v>
      </c>
      <c r="C1311" t="s">
        <v>688</v>
      </c>
      <c r="D1311" t="s">
        <v>223</v>
      </c>
      <c r="E1311" t="s">
        <v>5184</v>
      </c>
      <c r="F1311" t="s">
        <v>20421</v>
      </c>
      <c r="G1311" s="146">
        <f t="shared" si="21"/>
        <v>1</v>
      </c>
    </row>
    <row r="1312" spans="1:7">
      <c r="A1312" t="s">
        <v>2486</v>
      </c>
      <c r="B1312" s="1">
        <f>IFERROR(INDEX(Preturi!H$2:H$8000, MATCH(A1312, Preturi!G$2:G$8000, 0)), "")*G1312</f>
        <v>0.68</v>
      </c>
      <c r="C1312" t="s">
        <v>688</v>
      </c>
      <c r="D1312" t="s">
        <v>223</v>
      </c>
      <c r="E1312" t="s">
        <v>5185</v>
      </c>
      <c r="F1312" t="s">
        <v>20421</v>
      </c>
      <c r="G1312" s="146">
        <f t="shared" si="21"/>
        <v>1</v>
      </c>
    </row>
    <row r="1313" spans="1:7">
      <c r="A1313" t="s">
        <v>4051</v>
      </c>
      <c r="B1313" s="1">
        <f>IFERROR(INDEX(Preturi!H$2:H$8000, MATCH(A1313, Preturi!G$2:G$8000, 0)), "")*G1313</f>
        <v>0.77</v>
      </c>
      <c r="C1313" t="s">
        <v>688</v>
      </c>
      <c r="D1313" t="s">
        <v>223</v>
      </c>
      <c r="E1313" t="s">
        <v>5186</v>
      </c>
      <c r="F1313" t="s">
        <v>20421</v>
      </c>
      <c r="G1313" s="146">
        <f t="shared" si="21"/>
        <v>1</v>
      </c>
    </row>
    <row r="1314" spans="1:7">
      <c r="A1314" t="s">
        <v>2487</v>
      </c>
      <c r="B1314" s="1">
        <f>IFERROR(INDEX(Preturi!H$2:H$8000, MATCH(A1314, Preturi!G$2:G$8000, 0)), "")*G1314</f>
        <v>0.98</v>
      </c>
      <c r="C1314" t="s">
        <v>688</v>
      </c>
      <c r="D1314" t="s">
        <v>223</v>
      </c>
      <c r="E1314" t="s">
        <v>5187</v>
      </c>
      <c r="F1314" t="s">
        <v>20421</v>
      </c>
      <c r="G1314" s="146">
        <f t="shared" si="21"/>
        <v>1</v>
      </c>
    </row>
    <row r="1315" spans="1:7">
      <c r="A1315" t="s">
        <v>3522</v>
      </c>
      <c r="B1315" s="1">
        <f>IFERROR(INDEX(Preturi!H$2:H$8000, MATCH(A1315, Preturi!G$2:G$8000, 0)), "")*G1315</f>
        <v>0.6</v>
      </c>
      <c r="C1315" t="s">
        <v>688</v>
      </c>
      <c r="D1315" t="s">
        <v>223</v>
      </c>
      <c r="E1315" t="s">
        <v>5188</v>
      </c>
      <c r="F1315" t="s">
        <v>20421</v>
      </c>
      <c r="G1315" s="146">
        <f t="shared" si="21"/>
        <v>1</v>
      </c>
    </row>
    <row r="1316" spans="1:7">
      <c r="A1316" t="s">
        <v>2488</v>
      </c>
      <c r="B1316" s="1">
        <f>IFERROR(INDEX(Preturi!H$2:H$8000, MATCH(A1316, Preturi!G$2:G$8000, 0)), "")*G1316</f>
        <v>0.68</v>
      </c>
      <c r="C1316" t="s">
        <v>688</v>
      </c>
      <c r="D1316" t="s">
        <v>223</v>
      </c>
      <c r="E1316" t="s">
        <v>5189</v>
      </c>
      <c r="F1316" t="s">
        <v>20421</v>
      </c>
      <c r="G1316" s="146">
        <f t="shared" si="21"/>
        <v>1</v>
      </c>
    </row>
    <row r="1317" spans="1:7">
      <c r="A1317" t="s">
        <v>2489</v>
      </c>
      <c r="B1317" s="1">
        <f>IFERROR(INDEX(Preturi!H$2:H$8000, MATCH(A1317, Preturi!G$2:G$8000, 0)), "")*G1317</f>
        <v>0.71</v>
      </c>
      <c r="C1317" t="s">
        <v>688</v>
      </c>
      <c r="D1317" t="s">
        <v>223</v>
      </c>
      <c r="E1317" t="s">
        <v>5190</v>
      </c>
      <c r="F1317" t="s">
        <v>20421</v>
      </c>
      <c r="G1317" s="146">
        <f t="shared" si="21"/>
        <v>1</v>
      </c>
    </row>
    <row r="1318" spans="1:7">
      <c r="A1318" t="s">
        <v>2490</v>
      </c>
      <c r="B1318" s="1">
        <f>IFERROR(INDEX(Preturi!H$2:H$8000, MATCH(A1318, Preturi!G$2:G$8000, 0)), "")*G1318</f>
        <v>0.8</v>
      </c>
      <c r="C1318" t="s">
        <v>688</v>
      </c>
      <c r="D1318" t="s">
        <v>223</v>
      </c>
      <c r="E1318" t="s">
        <v>5191</v>
      </c>
      <c r="F1318" t="s">
        <v>20421</v>
      </c>
      <c r="G1318" s="146">
        <f t="shared" si="21"/>
        <v>1</v>
      </c>
    </row>
    <row r="1319" spans="1:7">
      <c r="A1319" t="s">
        <v>2491</v>
      </c>
      <c r="B1319" s="1">
        <f>IFERROR(INDEX(Preturi!H$2:H$8000, MATCH(A1319, Preturi!G$2:G$8000, 0)), "")*G1319</f>
        <v>0.92</v>
      </c>
      <c r="C1319" t="s">
        <v>688</v>
      </c>
      <c r="D1319" t="s">
        <v>223</v>
      </c>
      <c r="E1319" t="s">
        <v>5192</v>
      </c>
      <c r="F1319" t="s">
        <v>20421</v>
      </c>
      <c r="G1319" s="146">
        <f t="shared" si="21"/>
        <v>1</v>
      </c>
    </row>
    <row r="1320" spans="1:7">
      <c r="A1320" t="s">
        <v>7467</v>
      </c>
      <c r="B1320" s="1">
        <f>IFERROR(INDEX(Preturi!H$2:H$8000, MATCH(A1320, Preturi!G$2:G$8000, 0)), "")*G1320</f>
        <v>0.93</v>
      </c>
      <c r="C1320" t="s">
        <v>688</v>
      </c>
      <c r="D1320" t="s">
        <v>223</v>
      </c>
      <c r="E1320" t="s">
        <v>7468</v>
      </c>
      <c r="F1320" t="s">
        <v>20421</v>
      </c>
      <c r="G1320" s="146">
        <f t="shared" si="21"/>
        <v>1</v>
      </c>
    </row>
    <row r="1321" spans="1:7">
      <c r="A1321" t="s">
        <v>2492</v>
      </c>
      <c r="B1321" s="1">
        <f>IFERROR(INDEX(Preturi!H$2:H$8000, MATCH(A1321, Preturi!G$2:G$8000, 0)), "")*G1321</f>
        <v>0.45</v>
      </c>
      <c r="C1321" t="s">
        <v>688</v>
      </c>
      <c r="D1321" t="s">
        <v>223</v>
      </c>
      <c r="E1321" t="s">
        <v>5193</v>
      </c>
      <c r="F1321" t="s">
        <v>20421</v>
      </c>
      <c r="G1321" s="146">
        <f t="shared" si="21"/>
        <v>1</v>
      </c>
    </row>
    <row r="1322" spans="1:7">
      <c r="A1322" t="s">
        <v>2493</v>
      </c>
      <c r="B1322" s="1">
        <f>IFERROR(INDEX(Preturi!H$2:H$8000, MATCH(A1322, Preturi!G$2:G$8000, 0)), "")*G1322</f>
        <v>0.46</v>
      </c>
      <c r="C1322" t="s">
        <v>688</v>
      </c>
      <c r="D1322" t="s">
        <v>223</v>
      </c>
      <c r="E1322" t="s">
        <v>5194</v>
      </c>
      <c r="F1322" t="s">
        <v>20421</v>
      </c>
      <c r="G1322" s="146">
        <f t="shared" si="21"/>
        <v>1</v>
      </c>
    </row>
    <row r="1323" spans="1:7">
      <c r="A1323" t="s">
        <v>2494</v>
      </c>
      <c r="B1323" s="1">
        <f>IFERROR(INDEX(Preturi!H$2:H$8000, MATCH(A1323, Preturi!G$2:G$8000, 0)), "")*G1323</f>
        <v>0.56999999999999995</v>
      </c>
      <c r="C1323" t="s">
        <v>688</v>
      </c>
      <c r="D1323" t="s">
        <v>223</v>
      </c>
      <c r="E1323" t="s">
        <v>5195</v>
      </c>
      <c r="F1323" t="s">
        <v>20421</v>
      </c>
      <c r="G1323" s="146">
        <f t="shared" si="21"/>
        <v>1</v>
      </c>
    </row>
    <row r="1324" spans="1:7">
      <c r="A1324" t="s">
        <v>2495</v>
      </c>
      <c r="B1324" s="1">
        <f>IFERROR(INDEX(Preturi!H$2:H$8000, MATCH(A1324, Preturi!G$2:G$8000, 0)), "")*G1324</f>
        <v>0.62</v>
      </c>
      <c r="C1324" t="s">
        <v>688</v>
      </c>
      <c r="D1324" t="s">
        <v>223</v>
      </c>
      <c r="E1324" t="s">
        <v>5196</v>
      </c>
      <c r="F1324" t="s">
        <v>20421</v>
      </c>
      <c r="G1324" s="146">
        <f t="shared" si="21"/>
        <v>1</v>
      </c>
    </row>
    <row r="1325" spans="1:7">
      <c r="A1325" t="s">
        <v>2496</v>
      </c>
      <c r="B1325" s="1">
        <f>IFERROR(INDEX(Preturi!H$2:H$8000, MATCH(A1325, Preturi!G$2:G$8000, 0)), "")*G1325</f>
        <v>0.77</v>
      </c>
      <c r="C1325" t="s">
        <v>688</v>
      </c>
      <c r="D1325" t="s">
        <v>223</v>
      </c>
      <c r="E1325" t="s">
        <v>5197</v>
      </c>
      <c r="F1325" t="s">
        <v>20421</v>
      </c>
      <c r="G1325" s="146">
        <f t="shared" si="21"/>
        <v>1</v>
      </c>
    </row>
    <row r="1326" spans="1:7">
      <c r="A1326" t="s">
        <v>2497</v>
      </c>
      <c r="B1326" s="1">
        <f>IFERROR(INDEX(Preturi!H$2:H$8000, MATCH(A1326, Preturi!G$2:G$8000, 0)), "")*G1326</f>
        <v>0.9</v>
      </c>
      <c r="C1326" t="s">
        <v>688</v>
      </c>
      <c r="D1326" t="s">
        <v>223</v>
      </c>
      <c r="E1326" t="s">
        <v>5198</v>
      </c>
      <c r="F1326" t="s">
        <v>20421</v>
      </c>
      <c r="G1326" s="146">
        <f t="shared" si="21"/>
        <v>1</v>
      </c>
    </row>
    <row r="1327" spans="1:7">
      <c r="A1327" t="s">
        <v>1134</v>
      </c>
      <c r="B1327" s="1">
        <f>IFERROR(INDEX(Preturi!H$2:H$8000, MATCH(A1327, Preturi!G$2:G$8000, 0)), "")*G1327</f>
        <v>1.24</v>
      </c>
      <c r="C1327" t="s">
        <v>688</v>
      </c>
      <c r="D1327" t="s">
        <v>223</v>
      </c>
      <c r="E1327" t="s">
        <v>5199</v>
      </c>
      <c r="F1327" t="s">
        <v>20421</v>
      </c>
      <c r="G1327" s="146">
        <f t="shared" si="21"/>
        <v>1</v>
      </c>
    </row>
    <row r="1328" spans="1:7">
      <c r="A1328" t="s">
        <v>1135</v>
      </c>
      <c r="B1328" s="1">
        <f>IFERROR(INDEX(Preturi!H$2:H$8000, MATCH(A1328, Preturi!G$2:G$8000, 0)), "")*G1328</f>
        <v>1.26</v>
      </c>
      <c r="C1328" t="s">
        <v>688</v>
      </c>
      <c r="D1328" t="s">
        <v>223</v>
      </c>
      <c r="E1328" t="s">
        <v>5200</v>
      </c>
      <c r="F1328" t="s">
        <v>20421</v>
      </c>
      <c r="G1328" s="146">
        <f t="shared" si="21"/>
        <v>1</v>
      </c>
    </row>
    <row r="1329" spans="1:7">
      <c r="A1329" t="s">
        <v>1136</v>
      </c>
      <c r="B1329" s="1">
        <f>IFERROR(INDEX(Preturi!H$2:H$8000, MATCH(A1329, Preturi!G$2:G$8000, 0)), "")*G1329</f>
        <v>0.74</v>
      </c>
      <c r="C1329" t="s">
        <v>688</v>
      </c>
      <c r="D1329" t="s">
        <v>223</v>
      </c>
      <c r="E1329" t="s">
        <v>5201</v>
      </c>
      <c r="F1329" t="s">
        <v>20421</v>
      </c>
      <c r="G1329" s="146">
        <f t="shared" si="21"/>
        <v>1</v>
      </c>
    </row>
    <row r="1330" spans="1:7">
      <c r="A1330" t="s">
        <v>1137</v>
      </c>
      <c r="B1330" s="1">
        <f>IFERROR(INDEX(Preturi!H$2:H$8000, MATCH(A1330, Preturi!G$2:G$8000, 0)), "")*G1330</f>
        <v>0.86</v>
      </c>
      <c r="C1330" t="s">
        <v>688</v>
      </c>
      <c r="D1330" t="s">
        <v>223</v>
      </c>
      <c r="E1330" t="s">
        <v>5202</v>
      </c>
      <c r="F1330" t="s">
        <v>20421</v>
      </c>
      <c r="G1330" s="146">
        <f t="shared" si="21"/>
        <v>1</v>
      </c>
    </row>
    <row r="1331" spans="1:7">
      <c r="A1331" t="s">
        <v>1138</v>
      </c>
      <c r="B1331" s="1">
        <f>IFERROR(INDEX(Preturi!H$2:H$8000, MATCH(A1331, Preturi!G$2:G$8000, 0)), "")*G1331</f>
        <v>0.92</v>
      </c>
      <c r="C1331" t="s">
        <v>688</v>
      </c>
      <c r="D1331" t="s">
        <v>223</v>
      </c>
      <c r="E1331" t="s">
        <v>5203</v>
      </c>
      <c r="F1331" t="s">
        <v>20421</v>
      </c>
      <c r="G1331" s="146">
        <f t="shared" si="21"/>
        <v>1</v>
      </c>
    </row>
    <row r="1332" spans="1:7">
      <c r="A1332" t="s">
        <v>4052</v>
      </c>
      <c r="B1332" s="1">
        <f>IFERROR(INDEX(Preturi!H$2:H$8000, MATCH(A1332, Preturi!G$2:G$8000, 0)), "")*G1332</f>
        <v>1.04</v>
      </c>
      <c r="C1332" t="s">
        <v>688</v>
      </c>
      <c r="D1332" t="s">
        <v>223</v>
      </c>
      <c r="E1332" t="s">
        <v>5204</v>
      </c>
      <c r="F1332" t="s">
        <v>20421</v>
      </c>
      <c r="G1332" s="146">
        <f t="shared" si="21"/>
        <v>1</v>
      </c>
    </row>
    <row r="1333" spans="1:7">
      <c r="A1333" t="s">
        <v>1139</v>
      </c>
      <c r="B1333" s="1">
        <f>IFERROR(INDEX(Preturi!H$2:H$8000, MATCH(A1333, Preturi!G$2:G$8000, 0)), "")*G1333</f>
        <v>1.33</v>
      </c>
      <c r="C1333" t="s">
        <v>688</v>
      </c>
      <c r="D1333" t="s">
        <v>223</v>
      </c>
      <c r="E1333" t="s">
        <v>5205</v>
      </c>
      <c r="F1333" t="s">
        <v>20421</v>
      </c>
      <c r="G1333" s="146">
        <f t="shared" si="21"/>
        <v>1</v>
      </c>
    </row>
    <row r="1334" spans="1:7">
      <c r="A1334" t="s">
        <v>3523</v>
      </c>
      <c r="B1334" s="1">
        <f>IFERROR(INDEX(Preturi!H$2:H$8000, MATCH(A1334, Preturi!G$2:G$8000, 0)), "")*G1334</f>
        <v>0.8</v>
      </c>
      <c r="C1334" t="s">
        <v>688</v>
      </c>
      <c r="D1334" t="s">
        <v>223</v>
      </c>
      <c r="E1334" t="s">
        <v>5206</v>
      </c>
      <c r="F1334" t="s">
        <v>20421</v>
      </c>
      <c r="G1334" s="146">
        <f t="shared" si="21"/>
        <v>1</v>
      </c>
    </row>
    <row r="1335" spans="1:7">
      <c r="A1335" t="s">
        <v>1140</v>
      </c>
      <c r="B1335" s="1">
        <f>IFERROR(INDEX(Preturi!H$2:H$8000, MATCH(A1335, Preturi!G$2:G$8000, 0)), "")*G1335</f>
        <v>0.92</v>
      </c>
      <c r="C1335" t="s">
        <v>688</v>
      </c>
      <c r="D1335" t="s">
        <v>223</v>
      </c>
      <c r="E1335" t="s">
        <v>5207</v>
      </c>
      <c r="F1335" t="s">
        <v>20421</v>
      </c>
      <c r="G1335" s="146">
        <f t="shared" si="21"/>
        <v>1</v>
      </c>
    </row>
    <row r="1336" spans="1:7">
      <c r="A1336" t="s">
        <v>1141</v>
      </c>
      <c r="B1336" s="1">
        <f>IFERROR(INDEX(Preturi!H$2:H$8000, MATCH(A1336, Preturi!G$2:G$8000, 0)), "")*G1336</f>
        <v>0.96</v>
      </c>
      <c r="C1336" t="s">
        <v>688</v>
      </c>
      <c r="D1336" t="s">
        <v>223</v>
      </c>
      <c r="E1336" t="s">
        <v>5208</v>
      </c>
      <c r="F1336" t="s">
        <v>20421</v>
      </c>
      <c r="G1336" s="146">
        <f t="shared" si="21"/>
        <v>1</v>
      </c>
    </row>
    <row r="1337" spans="1:7">
      <c r="A1337" t="s">
        <v>1142</v>
      </c>
      <c r="B1337" s="1">
        <f>IFERROR(INDEX(Preturi!H$2:H$8000, MATCH(A1337, Preturi!G$2:G$8000, 0)), "")*G1337</f>
        <v>1.0900000000000001</v>
      </c>
      <c r="C1337" t="s">
        <v>688</v>
      </c>
      <c r="D1337" t="s">
        <v>223</v>
      </c>
      <c r="E1337" t="s">
        <v>5209</v>
      </c>
      <c r="F1337" t="s">
        <v>20421</v>
      </c>
      <c r="G1337" s="146">
        <f t="shared" si="21"/>
        <v>1</v>
      </c>
    </row>
    <row r="1338" spans="1:7">
      <c r="A1338" t="s">
        <v>2254</v>
      </c>
      <c r="B1338" s="1">
        <f>IFERROR(INDEX(Preturi!H$2:H$8000, MATCH(A1338, Preturi!G$2:G$8000, 0)), "")*G1338</f>
        <v>1.24</v>
      </c>
      <c r="C1338" t="s">
        <v>688</v>
      </c>
      <c r="D1338" t="s">
        <v>223</v>
      </c>
      <c r="E1338" t="s">
        <v>5210</v>
      </c>
      <c r="F1338" t="s">
        <v>20421</v>
      </c>
      <c r="G1338" s="146">
        <f t="shared" si="21"/>
        <v>1</v>
      </c>
    </row>
    <row r="1339" spans="1:7">
      <c r="A1339" t="s">
        <v>7469</v>
      </c>
      <c r="B1339" s="1">
        <f>IFERROR(INDEX(Preturi!H$2:H$8000, MATCH(A1339, Preturi!G$2:G$8000, 0)), "")*G1339</f>
        <v>1.26</v>
      </c>
      <c r="C1339" t="s">
        <v>688</v>
      </c>
      <c r="D1339" t="s">
        <v>223</v>
      </c>
      <c r="E1339" t="s">
        <v>7470</v>
      </c>
      <c r="F1339" t="s">
        <v>20421</v>
      </c>
      <c r="G1339" s="146">
        <f t="shared" si="21"/>
        <v>1</v>
      </c>
    </row>
    <row r="1340" spans="1:7">
      <c r="A1340" t="s">
        <v>1143</v>
      </c>
      <c r="B1340" s="1">
        <f>IFERROR(INDEX(Preturi!H$2:H$8000, MATCH(A1340, Preturi!G$2:G$8000, 0)), "")*G1340</f>
        <v>0.6</v>
      </c>
      <c r="C1340" t="s">
        <v>688</v>
      </c>
      <c r="D1340" t="s">
        <v>223</v>
      </c>
      <c r="E1340" t="s">
        <v>5211</v>
      </c>
      <c r="F1340" t="s">
        <v>20421</v>
      </c>
      <c r="G1340" s="146">
        <f t="shared" si="21"/>
        <v>1</v>
      </c>
    </row>
    <row r="1341" spans="1:7">
      <c r="A1341" t="s">
        <v>1144</v>
      </c>
      <c r="B1341" s="1">
        <f>IFERROR(INDEX(Preturi!H$2:H$8000, MATCH(A1341, Preturi!G$2:G$8000, 0)), "")*G1341</f>
        <v>0.62</v>
      </c>
      <c r="C1341" t="s">
        <v>688</v>
      </c>
      <c r="D1341" t="s">
        <v>223</v>
      </c>
      <c r="E1341" t="s">
        <v>5212</v>
      </c>
      <c r="F1341" t="s">
        <v>20421</v>
      </c>
      <c r="G1341" s="146">
        <f t="shared" si="21"/>
        <v>1</v>
      </c>
    </row>
    <row r="1342" spans="1:7">
      <c r="A1342" t="s">
        <v>1145</v>
      </c>
      <c r="B1342" s="1">
        <f>IFERROR(INDEX(Preturi!H$2:H$8000, MATCH(A1342, Preturi!G$2:G$8000, 0)), "")*G1342</f>
        <v>0.77</v>
      </c>
      <c r="C1342" t="s">
        <v>688</v>
      </c>
      <c r="D1342" t="s">
        <v>223</v>
      </c>
      <c r="E1342" t="s">
        <v>5213</v>
      </c>
      <c r="F1342" t="s">
        <v>20421</v>
      </c>
      <c r="G1342" s="146">
        <f t="shared" si="21"/>
        <v>1</v>
      </c>
    </row>
    <row r="1343" spans="1:7">
      <c r="A1343" t="s">
        <v>1146</v>
      </c>
      <c r="B1343" s="1">
        <f>IFERROR(INDEX(Preturi!H$2:H$8000, MATCH(A1343, Preturi!G$2:G$8000, 0)), "")*G1343</f>
        <v>0.84</v>
      </c>
      <c r="C1343" t="s">
        <v>688</v>
      </c>
      <c r="D1343" t="s">
        <v>223</v>
      </c>
      <c r="E1343" t="s">
        <v>5214</v>
      </c>
      <c r="F1343" t="s">
        <v>20421</v>
      </c>
      <c r="G1343" s="146">
        <f t="shared" si="21"/>
        <v>1</v>
      </c>
    </row>
    <row r="1344" spans="1:7">
      <c r="A1344" t="s">
        <v>1147</v>
      </c>
      <c r="B1344" s="1">
        <f>IFERROR(INDEX(Preturi!H$2:H$8000, MATCH(A1344, Preturi!G$2:G$8000, 0)), "")*G1344</f>
        <v>1.04</v>
      </c>
      <c r="C1344" t="s">
        <v>688</v>
      </c>
      <c r="D1344" t="s">
        <v>223</v>
      </c>
      <c r="E1344" t="s">
        <v>5215</v>
      </c>
      <c r="F1344" t="s">
        <v>20421</v>
      </c>
      <c r="G1344" s="146">
        <f t="shared" si="21"/>
        <v>1</v>
      </c>
    </row>
    <row r="1345" spans="1:7">
      <c r="A1345" t="s">
        <v>1148</v>
      </c>
      <c r="B1345" s="1">
        <f>IFERROR(INDEX(Preturi!H$2:H$8000, MATCH(A1345, Preturi!G$2:G$8000, 0)), "")*G1345</f>
        <v>1.22</v>
      </c>
      <c r="C1345" t="s">
        <v>688</v>
      </c>
      <c r="D1345" t="s">
        <v>223</v>
      </c>
      <c r="E1345" t="s">
        <v>5216</v>
      </c>
      <c r="F1345" t="s">
        <v>20421</v>
      </c>
      <c r="G1345" s="146">
        <f t="shared" si="21"/>
        <v>1</v>
      </c>
    </row>
    <row r="1346" spans="1:7">
      <c r="A1346" t="s">
        <v>1149</v>
      </c>
      <c r="B1346" s="1">
        <f>IFERROR(INDEX(Preturi!H$2:H$8000, MATCH(A1346, Preturi!G$2:G$8000, 0)), "")*G1346</f>
        <v>2.0699999999999998</v>
      </c>
      <c r="C1346" t="s">
        <v>688</v>
      </c>
      <c r="D1346" t="s">
        <v>223</v>
      </c>
      <c r="E1346" t="s">
        <v>5217</v>
      </c>
      <c r="F1346" t="s">
        <v>20421</v>
      </c>
      <c r="G1346" s="146">
        <f t="shared" si="21"/>
        <v>1</v>
      </c>
    </row>
    <row r="1347" spans="1:7">
      <c r="A1347" t="s">
        <v>1150</v>
      </c>
      <c r="B1347" s="1">
        <f>IFERROR(INDEX(Preturi!H$2:H$8000, MATCH(A1347, Preturi!G$2:G$8000, 0)), "")*G1347</f>
        <v>2.1</v>
      </c>
      <c r="C1347" t="s">
        <v>688</v>
      </c>
      <c r="D1347" t="s">
        <v>223</v>
      </c>
      <c r="E1347" t="s">
        <v>5218</v>
      </c>
      <c r="F1347" t="s">
        <v>20421</v>
      </c>
      <c r="G1347" s="146">
        <f t="shared" si="21"/>
        <v>1</v>
      </c>
    </row>
    <row r="1348" spans="1:7">
      <c r="A1348" t="s">
        <v>1151</v>
      </c>
      <c r="B1348" s="1">
        <f>IFERROR(INDEX(Preturi!H$2:H$8000, MATCH(A1348, Preturi!G$2:G$8000, 0)), "")*G1348</f>
        <v>1.23</v>
      </c>
      <c r="C1348" t="s">
        <v>688</v>
      </c>
      <c r="D1348" t="s">
        <v>223</v>
      </c>
      <c r="E1348" t="s">
        <v>5219</v>
      </c>
      <c r="F1348" t="s">
        <v>20421</v>
      </c>
      <c r="G1348" s="146">
        <f t="shared" si="21"/>
        <v>1</v>
      </c>
    </row>
    <row r="1349" spans="1:7">
      <c r="A1349" t="s">
        <v>1152</v>
      </c>
      <c r="B1349" s="1">
        <f>IFERROR(INDEX(Preturi!H$2:H$8000, MATCH(A1349, Preturi!G$2:G$8000, 0)), "")*G1349</f>
        <v>1.43</v>
      </c>
      <c r="C1349" t="s">
        <v>688</v>
      </c>
      <c r="D1349" t="s">
        <v>223</v>
      </c>
      <c r="E1349" t="s">
        <v>5220</v>
      </c>
      <c r="F1349" t="s">
        <v>20421</v>
      </c>
      <c r="G1349" s="146">
        <f t="shared" si="21"/>
        <v>1</v>
      </c>
    </row>
    <row r="1350" spans="1:7">
      <c r="A1350" t="s">
        <v>1153</v>
      </c>
      <c r="B1350" s="1">
        <f>IFERROR(INDEX(Preturi!H$2:H$8000, MATCH(A1350, Preturi!G$2:G$8000, 0)), "")*G1350</f>
        <v>1.54</v>
      </c>
      <c r="C1350" t="s">
        <v>688</v>
      </c>
      <c r="D1350" t="s">
        <v>223</v>
      </c>
      <c r="E1350" t="s">
        <v>5221</v>
      </c>
      <c r="F1350" t="s">
        <v>20421</v>
      </c>
      <c r="G1350" s="146">
        <f t="shared" si="21"/>
        <v>1</v>
      </c>
    </row>
    <row r="1351" spans="1:7">
      <c r="A1351" t="s">
        <v>4053</v>
      </c>
      <c r="B1351" s="1">
        <f>IFERROR(INDEX(Preturi!H$2:H$8000, MATCH(A1351, Preturi!G$2:G$8000, 0)), "")*G1351</f>
        <v>1.74</v>
      </c>
      <c r="C1351" t="s">
        <v>688</v>
      </c>
      <c r="D1351" t="s">
        <v>223</v>
      </c>
      <c r="E1351" t="s">
        <v>5222</v>
      </c>
      <c r="F1351" t="s">
        <v>20421</v>
      </c>
      <c r="G1351" s="146">
        <f t="shared" si="21"/>
        <v>1</v>
      </c>
    </row>
    <row r="1352" spans="1:7">
      <c r="A1352" t="s">
        <v>1154</v>
      </c>
      <c r="B1352" s="1">
        <f>IFERROR(INDEX(Preturi!H$2:H$8000, MATCH(A1352, Preturi!G$2:G$8000, 0)), "")*G1352</f>
        <v>2.21</v>
      </c>
      <c r="C1352" t="s">
        <v>688</v>
      </c>
      <c r="D1352" t="s">
        <v>223</v>
      </c>
      <c r="E1352" t="s">
        <v>5223</v>
      </c>
      <c r="F1352" t="s">
        <v>20421</v>
      </c>
      <c r="G1352" s="146">
        <f t="shared" si="21"/>
        <v>1</v>
      </c>
    </row>
    <row r="1353" spans="1:7">
      <c r="A1353" t="s">
        <v>3525</v>
      </c>
      <c r="B1353" s="1">
        <f>IFERROR(INDEX(Preturi!H$2:H$8000, MATCH(A1353, Preturi!G$2:G$8000, 0)), "")*G1353</f>
        <v>1.34</v>
      </c>
      <c r="C1353" t="s">
        <v>688</v>
      </c>
      <c r="D1353" t="s">
        <v>223</v>
      </c>
      <c r="E1353" t="s">
        <v>5224</v>
      </c>
      <c r="F1353" t="s">
        <v>20421</v>
      </c>
      <c r="G1353" s="146">
        <f t="shared" si="21"/>
        <v>1</v>
      </c>
    </row>
    <row r="1354" spans="1:7">
      <c r="A1354" t="s">
        <v>1155</v>
      </c>
      <c r="B1354" s="1">
        <f>IFERROR(INDEX(Preturi!H$2:H$8000, MATCH(A1354, Preturi!G$2:G$8000, 0)), "")*G1354</f>
        <v>1.53</v>
      </c>
      <c r="C1354" t="s">
        <v>688</v>
      </c>
      <c r="D1354" t="s">
        <v>223</v>
      </c>
      <c r="E1354" t="s">
        <v>5225</v>
      </c>
      <c r="F1354" t="s">
        <v>20421</v>
      </c>
      <c r="G1354" s="146">
        <f t="shared" si="21"/>
        <v>1</v>
      </c>
    </row>
    <row r="1355" spans="1:7">
      <c r="A1355" t="s">
        <v>1156</v>
      </c>
      <c r="B1355" s="1">
        <f>IFERROR(INDEX(Preturi!H$2:H$8000, MATCH(A1355, Preturi!G$2:G$8000, 0)), "")*G1355</f>
        <v>1.6</v>
      </c>
      <c r="C1355" t="s">
        <v>688</v>
      </c>
      <c r="D1355" t="s">
        <v>223</v>
      </c>
      <c r="E1355" t="s">
        <v>5226</v>
      </c>
      <c r="F1355" t="s">
        <v>20421</v>
      </c>
      <c r="G1355" s="146">
        <f t="shared" si="21"/>
        <v>1</v>
      </c>
    </row>
    <row r="1356" spans="1:7">
      <c r="A1356" t="s">
        <v>1157</v>
      </c>
      <c r="B1356" s="1">
        <f>IFERROR(INDEX(Preturi!H$2:H$8000, MATCH(A1356, Preturi!G$2:G$8000, 0)), "")*G1356</f>
        <v>1.81</v>
      </c>
      <c r="C1356" t="s">
        <v>688</v>
      </c>
      <c r="D1356" t="s">
        <v>223</v>
      </c>
      <c r="E1356" t="s">
        <v>5227</v>
      </c>
      <c r="F1356" t="s">
        <v>20421</v>
      </c>
      <c r="G1356" s="146">
        <f t="shared" si="21"/>
        <v>1</v>
      </c>
    </row>
    <row r="1357" spans="1:7">
      <c r="A1357" t="s">
        <v>2255</v>
      </c>
      <c r="B1357" s="1">
        <f>IFERROR(INDEX(Preturi!H$2:H$8000, MATCH(A1357, Preturi!G$2:G$8000, 0)), "")*G1357</f>
        <v>2.0699999999999998</v>
      </c>
      <c r="C1357" t="s">
        <v>688</v>
      </c>
      <c r="D1357" t="s">
        <v>223</v>
      </c>
      <c r="E1357" t="s">
        <v>5228</v>
      </c>
      <c r="F1357" t="s">
        <v>20421</v>
      </c>
      <c r="G1357" s="146">
        <f t="shared" si="21"/>
        <v>1</v>
      </c>
    </row>
    <row r="1358" spans="1:7">
      <c r="A1358" t="s">
        <v>7471</v>
      </c>
      <c r="B1358" s="1">
        <f>IFERROR(INDEX(Preturi!H$2:H$8000, MATCH(A1358, Preturi!G$2:G$8000, 0)), "")*G1358</f>
        <v>2.1</v>
      </c>
      <c r="C1358" t="s">
        <v>688</v>
      </c>
      <c r="D1358" t="s">
        <v>223</v>
      </c>
      <c r="E1358" t="s">
        <v>7472</v>
      </c>
      <c r="F1358" t="s">
        <v>20421</v>
      </c>
      <c r="G1358" s="146">
        <f t="shared" si="21"/>
        <v>1</v>
      </c>
    </row>
    <row r="1359" spans="1:7">
      <c r="A1359" t="s">
        <v>1158</v>
      </c>
      <c r="B1359" s="1">
        <f>IFERROR(INDEX(Preturi!H$2:H$8000, MATCH(A1359, Preturi!G$2:G$8000, 0)), "")*G1359</f>
        <v>1.01</v>
      </c>
      <c r="C1359" t="s">
        <v>688</v>
      </c>
      <c r="D1359" t="s">
        <v>223</v>
      </c>
      <c r="E1359" t="s">
        <v>5229</v>
      </c>
      <c r="F1359" t="s">
        <v>20421</v>
      </c>
      <c r="G1359" s="146">
        <f t="shared" si="21"/>
        <v>1</v>
      </c>
    </row>
    <row r="1360" spans="1:7">
      <c r="A1360" t="s">
        <v>1159</v>
      </c>
      <c r="B1360" s="1">
        <f>IFERROR(INDEX(Preturi!H$2:H$8000, MATCH(A1360, Preturi!G$2:G$8000, 0)), "")*G1360</f>
        <v>1.03</v>
      </c>
      <c r="C1360" t="s">
        <v>688</v>
      </c>
      <c r="D1360" t="s">
        <v>223</v>
      </c>
      <c r="E1360" t="s">
        <v>5230</v>
      </c>
      <c r="F1360" t="s">
        <v>20421</v>
      </c>
      <c r="G1360" s="146">
        <f t="shared" si="21"/>
        <v>1</v>
      </c>
    </row>
    <row r="1361" spans="1:7">
      <c r="A1361" t="s">
        <v>1160</v>
      </c>
      <c r="B1361" s="1">
        <f>IFERROR(INDEX(Preturi!H$2:H$8000, MATCH(A1361, Preturi!G$2:G$8000, 0)), "")*G1361</f>
        <v>1.29</v>
      </c>
      <c r="C1361" t="s">
        <v>688</v>
      </c>
      <c r="D1361" t="s">
        <v>223</v>
      </c>
      <c r="E1361" t="s">
        <v>5231</v>
      </c>
      <c r="F1361" t="s">
        <v>20421</v>
      </c>
      <c r="G1361" s="146">
        <f t="shared" si="21"/>
        <v>1</v>
      </c>
    </row>
    <row r="1362" spans="1:7">
      <c r="A1362" t="s">
        <v>1161</v>
      </c>
      <c r="B1362" s="1">
        <f>IFERROR(INDEX(Preturi!H$2:H$8000, MATCH(A1362, Preturi!G$2:G$8000, 0)), "")*G1362</f>
        <v>1.41</v>
      </c>
      <c r="C1362" t="s">
        <v>688</v>
      </c>
      <c r="D1362" t="s">
        <v>223</v>
      </c>
      <c r="E1362" t="s">
        <v>5232</v>
      </c>
      <c r="F1362" t="s">
        <v>20421</v>
      </c>
      <c r="G1362" s="146">
        <f t="shared" si="21"/>
        <v>1</v>
      </c>
    </row>
    <row r="1363" spans="1:7">
      <c r="A1363" t="s">
        <v>1162</v>
      </c>
      <c r="B1363" s="1">
        <f>IFERROR(INDEX(Preturi!H$2:H$8000, MATCH(A1363, Preturi!G$2:G$8000, 0)), "")*G1363</f>
        <v>1.73</v>
      </c>
      <c r="C1363" t="s">
        <v>688</v>
      </c>
      <c r="D1363" t="s">
        <v>223</v>
      </c>
      <c r="E1363" t="s">
        <v>5233</v>
      </c>
      <c r="F1363" t="s">
        <v>20421</v>
      </c>
      <c r="G1363" s="146">
        <f t="shared" si="21"/>
        <v>1</v>
      </c>
    </row>
    <row r="1364" spans="1:7">
      <c r="A1364" t="s">
        <v>1163</v>
      </c>
      <c r="B1364" s="1">
        <f>IFERROR(INDEX(Preturi!H$2:H$8000, MATCH(A1364, Preturi!G$2:G$8000, 0)), "")*G1364</f>
        <v>2.0299999999999998</v>
      </c>
      <c r="C1364" t="s">
        <v>688</v>
      </c>
      <c r="D1364" t="s">
        <v>223</v>
      </c>
      <c r="E1364" t="s">
        <v>5234</v>
      </c>
      <c r="F1364" t="s">
        <v>20421</v>
      </c>
      <c r="G1364" s="146">
        <f t="shared" si="21"/>
        <v>1</v>
      </c>
    </row>
    <row r="1365" spans="1:7">
      <c r="A1365" t="s">
        <v>1164</v>
      </c>
      <c r="B1365" s="1">
        <f>IFERROR(INDEX(Preturi!H$2:H$8000, MATCH(A1365, Preturi!G$2:G$8000, 0)), "")*G1365</f>
        <v>2.2599999999999998</v>
      </c>
      <c r="C1365" t="s">
        <v>688</v>
      </c>
      <c r="D1365" t="s">
        <v>223</v>
      </c>
      <c r="E1365" t="s">
        <v>5235</v>
      </c>
      <c r="F1365" t="s">
        <v>20421</v>
      </c>
      <c r="G1365" s="146">
        <f t="shared" si="21"/>
        <v>1</v>
      </c>
    </row>
    <row r="1366" spans="1:7">
      <c r="A1366" t="s">
        <v>1165</v>
      </c>
      <c r="B1366" s="1">
        <f>IFERROR(INDEX(Preturi!H$2:H$8000, MATCH(A1366, Preturi!G$2:G$8000, 0)), "")*G1366</f>
        <v>2.29</v>
      </c>
      <c r="C1366" t="s">
        <v>688</v>
      </c>
      <c r="D1366" t="s">
        <v>223</v>
      </c>
      <c r="E1366" t="s">
        <v>5236</v>
      </c>
      <c r="F1366" t="s">
        <v>20421</v>
      </c>
      <c r="G1366" s="146">
        <f t="shared" si="21"/>
        <v>1</v>
      </c>
    </row>
    <row r="1367" spans="1:7">
      <c r="A1367" t="s">
        <v>1166</v>
      </c>
      <c r="B1367" s="1">
        <f>IFERROR(INDEX(Preturi!H$2:H$8000, MATCH(A1367, Preturi!G$2:G$8000, 0)), "")*G1367</f>
        <v>1.34</v>
      </c>
      <c r="C1367" t="s">
        <v>688</v>
      </c>
      <c r="D1367" t="s">
        <v>223</v>
      </c>
      <c r="E1367" t="s">
        <v>5237</v>
      </c>
      <c r="F1367" t="s">
        <v>20421</v>
      </c>
      <c r="G1367" s="146">
        <f t="shared" si="21"/>
        <v>1</v>
      </c>
    </row>
    <row r="1368" spans="1:7">
      <c r="A1368" t="s">
        <v>1167</v>
      </c>
      <c r="B1368" s="1">
        <f>IFERROR(INDEX(Preturi!H$2:H$8000, MATCH(A1368, Preturi!G$2:G$8000, 0)), "")*G1368</f>
        <v>1.56</v>
      </c>
      <c r="C1368" t="s">
        <v>688</v>
      </c>
      <c r="D1368" t="s">
        <v>223</v>
      </c>
      <c r="E1368" t="s">
        <v>5238</v>
      </c>
      <c r="F1368" t="s">
        <v>20421</v>
      </c>
      <c r="G1368" s="146">
        <f t="shared" si="21"/>
        <v>1</v>
      </c>
    </row>
    <row r="1369" spans="1:7">
      <c r="A1369" t="s">
        <v>1168</v>
      </c>
      <c r="B1369" s="1">
        <f>IFERROR(INDEX(Preturi!H$2:H$8000, MATCH(A1369, Preturi!G$2:G$8000, 0)), "")*G1369</f>
        <v>1.67</v>
      </c>
      <c r="C1369" t="s">
        <v>688</v>
      </c>
      <c r="D1369" t="s">
        <v>223</v>
      </c>
      <c r="E1369" t="s">
        <v>5239</v>
      </c>
      <c r="F1369" t="s">
        <v>20421</v>
      </c>
      <c r="G1369" s="146">
        <f t="shared" si="21"/>
        <v>1</v>
      </c>
    </row>
    <row r="1370" spans="1:7">
      <c r="A1370" t="s">
        <v>4054</v>
      </c>
      <c r="B1370" s="1">
        <f>IFERROR(INDEX(Preturi!H$2:H$8000, MATCH(A1370, Preturi!G$2:G$8000, 0)), "")*G1370</f>
        <v>1.9</v>
      </c>
      <c r="C1370" t="s">
        <v>688</v>
      </c>
      <c r="D1370" t="s">
        <v>223</v>
      </c>
      <c r="E1370" t="s">
        <v>5240</v>
      </c>
      <c r="F1370" t="s">
        <v>20421</v>
      </c>
      <c r="G1370" s="146">
        <f t="shared" si="21"/>
        <v>1</v>
      </c>
    </row>
    <row r="1371" spans="1:7">
      <c r="A1371" t="s">
        <v>1169</v>
      </c>
      <c r="B1371" s="1">
        <f>IFERROR(INDEX(Preturi!H$2:H$8000, MATCH(A1371, Preturi!G$2:G$8000, 0)), "")*G1371</f>
        <v>2.41</v>
      </c>
      <c r="C1371" t="s">
        <v>688</v>
      </c>
      <c r="D1371" t="s">
        <v>223</v>
      </c>
      <c r="E1371" t="s">
        <v>5241</v>
      </c>
      <c r="F1371" t="s">
        <v>20421</v>
      </c>
      <c r="G1371" s="146">
        <f t="shared" ref="G1371:G1434" si="22">1+Adaosuri3</f>
        <v>1</v>
      </c>
    </row>
    <row r="1372" spans="1:7">
      <c r="A1372" t="s">
        <v>3527</v>
      </c>
      <c r="B1372" s="1">
        <f>IFERROR(INDEX(Preturi!H$2:H$8000, MATCH(A1372, Preturi!G$2:G$8000, 0)), "")*G1372</f>
        <v>1.46</v>
      </c>
      <c r="C1372" t="s">
        <v>688</v>
      </c>
      <c r="D1372" t="s">
        <v>223</v>
      </c>
      <c r="E1372" t="s">
        <v>5242</v>
      </c>
      <c r="F1372" t="s">
        <v>20421</v>
      </c>
      <c r="G1372" s="146">
        <f t="shared" si="22"/>
        <v>1</v>
      </c>
    </row>
    <row r="1373" spans="1:7">
      <c r="A1373" t="s">
        <v>1170</v>
      </c>
      <c r="B1373" s="1">
        <f>IFERROR(INDEX(Preturi!H$2:H$8000, MATCH(A1373, Preturi!G$2:G$8000, 0)), "")*G1373</f>
        <v>1.67</v>
      </c>
      <c r="C1373" t="s">
        <v>688</v>
      </c>
      <c r="D1373" t="s">
        <v>223</v>
      </c>
      <c r="E1373" t="s">
        <v>5243</v>
      </c>
      <c r="F1373" t="s">
        <v>20421</v>
      </c>
      <c r="G1373" s="146">
        <f t="shared" si="22"/>
        <v>1</v>
      </c>
    </row>
    <row r="1374" spans="1:7">
      <c r="A1374" t="s">
        <v>1171</v>
      </c>
      <c r="B1374" s="1">
        <f>IFERROR(INDEX(Preturi!H$2:H$8000, MATCH(A1374, Preturi!G$2:G$8000, 0)), "")*G1374</f>
        <v>1.74</v>
      </c>
      <c r="C1374" t="s">
        <v>688</v>
      </c>
      <c r="D1374" t="s">
        <v>223</v>
      </c>
      <c r="E1374" t="s">
        <v>5244</v>
      </c>
      <c r="F1374" t="s">
        <v>20421</v>
      </c>
      <c r="G1374" s="146">
        <f t="shared" si="22"/>
        <v>1</v>
      </c>
    </row>
    <row r="1375" spans="1:7">
      <c r="A1375" t="s">
        <v>1172</v>
      </c>
      <c r="B1375" s="1">
        <f>IFERROR(INDEX(Preturi!H$2:H$8000, MATCH(A1375, Preturi!G$2:G$8000, 0)), "")*G1375</f>
        <v>1.97</v>
      </c>
      <c r="C1375" t="s">
        <v>688</v>
      </c>
      <c r="D1375" t="s">
        <v>223</v>
      </c>
      <c r="E1375" t="s">
        <v>5245</v>
      </c>
      <c r="F1375" t="s">
        <v>20421</v>
      </c>
      <c r="G1375" s="146">
        <f t="shared" si="22"/>
        <v>1</v>
      </c>
    </row>
    <row r="1376" spans="1:7">
      <c r="A1376" t="s">
        <v>2256</v>
      </c>
      <c r="B1376" s="1">
        <f>IFERROR(INDEX(Preturi!H$2:H$8000, MATCH(A1376, Preturi!G$2:G$8000, 0)), "")*G1376</f>
        <v>2.2599999999999998</v>
      </c>
      <c r="C1376" t="s">
        <v>688</v>
      </c>
      <c r="D1376" t="s">
        <v>223</v>
      </c>
      <c r="E1376" t="s">
        <v>5246</v>
      </c>
      <c r="F1376" t="s">
        <v>20421</v>
      </c>
      <c r="G1376" s="146">
        <f t="shared" si="22"/>
        <v>1</v>
      </c>
    </row>
    <row r="1377" spans="1:7">
      <c r="A1377" t="s">
        <v>7473</v>
      </c>
      <c r="B1377" s="1">
        <f>IFERROR(INDEX(Preturi!H$2:H$8000, MATCH(A1377, Preturi!G$2:G$8000, 0)), "")*G1377</f>
        <v>2.29</v>
      </c>
      <c r="C1377" t="s">
        <v>688</v>
      </c>
      <c r="D1377" t="s">
        <v>223</v>
      </c>
      <c r="E1377" t="s">
        <v>7474</v>
      </c>
      <c r="F1377" t="s">
        <v>20421</v>
      </c>
      <c r="G1377" s="146">
        <f t="shared" si="22"/>
        <v>1</v>
      </c>
    </row>
    <row r="1378" spans="1:7">
      <c r="A1378" t="s">
        <v>1173</v>
      </c>
      <c r="B1378" s="1">
        <f>IFERROR(INDEX(Preturi!H$2:H$8000, MATCH(A1378, Preturi!G$2:G$8000, 0)), "")*G1378</f>
        <v>1.1000000000000001</v>
      </c>
      <c r="C1378" t="s">
        <v>688</v>
      </c>
      <c r="D1378" t="s">
        <v>223</v>
      </c>
      <c r="E1378" t="s">
        <v>5247</v>
      </c>
      <c r="F1378" t="s">
        <v>20421</v>
      </c>
      <c r="G1378" s="146">
        <f t="shared" si="22"/>
        <v>1</v>
      </c>
    </row>
    <row r="1379" spans="1:7">
      <c r="A1379" t="s">
        <v>1174</v>
      </c>
      <c r="B1379" s="1">
        <f>IFERROR(INDEX(Preturi!H$2:H$8000, MATCH(A1379, Preturi!G$2:G$8000, 0)), "")*G1379</f>
        <v>1.1200000000000001</v>
      </c>
      <c r="C1379" t="s">
        <v>688</v>
      </c>
      <c r="D1379" t="s">
        <v>223</v>
      </c>
      <c r="E1379" t="s">
        <v>5248</v>
      </c>
      <c r="F1379" t="s">
        <v>20421</v>
      </c>
      <c r="G1379" s="146">
        <f t="shared" si="22"/>
        <v>1</v>
      </c>
    </row>
    <row r="1380" spans="1:7">
      <c r="A1380" t="s">
        <v>1175</v>
      </c>
      <c r="B1380" s="1">
        <f>IFERROR(INDEX(Preturi!H$2:H$8000, MATCH(A1380, Preturi!G$2:G$8000, 0)), "")*G1380</f>
        <v>1.4</v>
      </c>
      <c r="C1380" t="s">
        <v>688</v>
      </c>
      <c r="D1380" t="s">
        <v>223</v>
      </c>
      <c r="E1380" t="s">
        <v>5249</v>
      </c>
      <c r="F1380" t="s">
        <v>20421</v>
      </c>
      <c r="G1380" s="146">
        <f t="shared" si="22"/>
        <v>1</v>
      </c>
    </row>
    <row r="1381" spans="1:7">
      <c r="A1381" t="s">
        <v>1176</v>
      </c>
      <c r="B1381" s="1">
        <f>IFERROR(INDEX(Preturi!H$2:H$8000, MATCH(A1381, Preturi!G$2:G$8000, 0)), "")*G1381</f>
        <v>1.53</v>
      </c>
      <c r="C1381" t="s">
        <v>688</v>
      </c>
      <c r="D1381" t="s">
        <v>223</v>
      </c>
      <c r="E1381" t="s">
        <v>5250</v>
      </c>
      <c r="F1381" t="s">
        <v>20421</v>
      </c>
      <c r="G1381" s="146">
        <f t="shared" si="22"/>
        <v>1</v>
      </c>
    </row>
    <row r="1382" spans="1:7">
      <c r="A1382" t="s">
        <v>1177</v>
      </c>
      <c r="B1382" s="1">
        <f>IFERROR(INDEX(Preturi!H$2:H$8000, MATCH(A1382, Preturi!G$2:G$8000, 0)), "")*G1382</f>
        <v>1.89</v>
      </c>
      <c r="C1382" t="s">
        <v>688</v>
      </c>
      <c r="D1382" t="s">
        <v>223</v>
      </c>
      <c r="E1382" t="s">
        <v>5251</v>
      </c>
      <c r="F1382" t="s">
        <v>20421</v>
      </c>
      <c r="G1382" s="146">
        <f t="shared" si="22"/>
        <v>1</v>
      </c>
    </row>
    <row r="1383" spans="1:7">
      <c r="A1383" t="s">
        <v>1178</v>
      </c>
      <c r="B1383" s="1">
        <f>IFERROR(INDEX(Preturi!H$2:H$8000, MATCH(A1383, Preturi!G$2:G$8000, 0)), "")*G1383</f>
        <v>2.21</v>
      </c>
      <c r="C1383" t="s">
        <v>688</v>
      </c>
      <c r="D1383" t="s">
        <v>223</v>
      </c>
      <c r="E1383" t="s">
        <v>5252</v>
      </c>
      <c r="F1383" t="s">
        <v>20421</v>
      </c>
      <c r="G1383" s="146">
        <f t="shared" si="22"/>
        <v>1</v>
      </c>
    </row>
    <row r="1384" spans="1:7">
      <c r="A1384" t="s">
        <v>1179</v>
      </c>
      <c r="B1384" s="1">
        <f>IFERROR(INDEX(Preturi!H$2:H$8000, MATCH(A1384, Preturi!G$2:G$8000, 0)), "")*G1384</f>
        <v>4.1399999999999997</v>
      </c>
      <c r="C1384" t="s">
        <v>688</v>
      </c>
      <c r="D1384" t="s">
        <v>223</v>
      </c>
      <c r="E1384" t="s">
        <v>5253</v>
      </c>
      <c r="F1384" t="s">
        <v>20421</v>
      </c>
      <c r="G1384" s="146">
        <f t="shared" si="22"/>
        <v>1</v>
      </c>
    </row>
    <row r="1385" spans="1:7">
      <c r="A1385" t="s">
        <v>1180</v>
      </c>
      <c r="B1385" s="1">
        <f>IFERROR(INDEX(Preturi!H$2:H$8000, MATCH(A1385, Preturi!G$2:G$8000, 0)), "")*G1385</f>
        <v>4.1900000000000004</v>
      </c>
      <c r="C1385" t="s">
        <v>688</v>
      </c>
      <c r="D1385" t="s">
        <v>223</v>
      </c>
      <c r="E1385" t="s">
        <v>5254</v>
      </c>
      <c r="F1385" t="s">
        <v>20421</v>
      </c>
      <c r="G1385" s="146">
        <f t="shared" si="22"/>
        <v>1</v>
      </c>
    </row>
    <row r="1386" spans="1:7">
      <c r="A1386" t="s">
        <v>1181</v>
      </c>
      <c r="B1386" s="1">
        <f>IFERROR(INDEX(Preturi!H$2:H$8000, MATCH(A1386, Preturi!G$2:G$8000, 0)), "")*G1386</f>
        <v>2.46</v>
      </c>
      <c r="C1386" t="s">
        <v>688</v>
      </c>
      <c r="D1386" t="s">
        <v>223</v>
      </c>
      <c r="E1386" t="s">
        <v>5255</v>
      </c>
      <c r="F1386" t="s">
        <v>20421</v>
      </c>
      <c r="G1386" s="146">
        <f t="shared" si="22"/>
        <v>1</v>
      </c>
    </row>
    <row r="1387" spans="1:7">
      <c r="A1387" t="s">
        <v>1182</v>
      </c>
      <c r="B1387" s="1">
        <f>IFERROR(INDEX(Preturi!H$2:H$8000, MATCH(A1387, Preturi!G$2:G$8000, 0)), "")*G1387</f>
        <v>2.87</v>
      </c>
      <c r="C1387" t="s">
        <v>688</v>
      </c>
      <c r="D1387" t="s">
        <v>223</v>
      </c>
      <c r="E1387" t="s">
        <v>5256</v>
      </c>
      <c r="F1387" t="s">
        <v>20421</v>
      </c>
      <c r="G1387" s="146">
        <f t="shared" si="22"/>
        <v>1</v>
      </c>
    </row>
    <row r="1388" spans="1:7">
      <c r="A1388" t="s">
        <v>1183</v>
      </c>
      <c r="B1388" s="1">
        <f>IFERROR(INDEX(Preturi!H$2:H$8000, MATCH(A1388, Preturi!G$2:G$8000, 0)), "")*G1388</f>
        <v>3.07</v>
      </c>
      <c r="C1388" t="s">
        <v>688</v>
      </c>
      <c r="D1388" t="s">
        <v>223</v>
      </c>
      <c r="E1388" t="s">
        <v>5257</v>
      </c>
      <c r="F1388" t="s">
        <v>20421</v>
      </c>
      <c r="G1388" s="146">
        <f t="shared" si="22"/>
        <v>1</v>
      </c>
    </row>
    <row r="1389" spans="1:7">
      <c r="A1389" t="s">
        <v>4055</v>
      </c>
      <c r="B1389" s="1">
        <f>IFERROR(INDEX(Preturi!H$2:H$8000, MATCH(A1389, Preturi!G$2:G$8000, 0)), "")*G1389</f>
        <v>3.48</v>
      </c>
      <c r="C1389" t="s">
        <v>688</v>
      </c>
      <c r="D1389" t="s">
        <v>223</v>
      </c>
      <c r="E1389" t="s">
        <v>5258</v>
      </c>
      <c r="F1389" t="s">
        <v>20421</v>
      </c>
      <c r="G1389" s="146">
        <f t="shared" si="22"/>
        <v>1</v>
      </c>
    </row>
    <row r="1390" spans="1:7">
      <c r="A1390" t="s">
        <v>2498</v>
      </c>
      <c r="B1390" s="1">
        <f>IFERROR(INDEX(Preturi!H$2:H$8000, MATCH(A1390, Preturi!G$2:G$8000, 0)), "")*G1390</f>
        <v>4.42</v>
      </c>
      <c r="C1390" t="s">
        <v>688</v>
      </c>
      <c r="D1390" t="s">
        <v>223</v>
      </c>
      <c r="E1390" t="s">
        <v>5259</v>
      </c>
      <c r="F1390" t="s">
        <v>20421</v>
      </c>
      <c r="G1390" s="146">
        <f t="shared" si="22"/>
        <v>1</v>
      </c>
    </row>
    <row r="1391" spans="1:7">
      <c r="A1391" t="s">
        <v>3528</v>
      </c>
      <c r="B1391" s="1">
        <f>IFERROR(INDEX(Preturi!H$2:H$8000, MATCH(A1391, Preturi!G$2:G$8000, 0)), "")*G1391</f>
        <v>2.68</v>
      </c>
      <c r="C1391" t="s">
        <v>688</v>
      </c>
      <c r="D1391" t="s">
        <v>223</v>
      </c>
      <c r="E1391" t="s">
        <v>5260</v>
      </c>
      <c r="F1391" t="s">
        <v>20421</v>
      </c>
      <c r="G1391" s="146">
        <f t="shared" si="22"/>
        <v>1</v>
      </c>
    </row>
    <row r="1392" spans="1:7">
      <c r="A1392" t="s">
        <v>1184</v>
      </c>
      <c r="B1392" s="1">
        <f>IFERROR(INDEX(Preturi!H$2:H$8000, MATCH(A1392, Preturi!G$2:G$8000, 0)), "")*G1392</f>
        <v>3.06</v>
      </c>
      <c r="C1392" t="s">
        <v>688</v>
      </c>
      <c r="D1392" t="s">
        <v>223</v>
      </c>
      <c r="E1392" t="s">
        <v>5261</v>
      </c>
      <c r="F1392" t="s">
        <v>20421</v>
      </c>
      <c r="G1392" s="146">
        <f t="shared" si="22"/>
        <v>1</v>
      </c>
    </row>
    <row r="1393" spans="1:7">
      <c r="A1393" t="s">
        <v>1185</v>
      </c>
      <c r="B1393" s="1">
        <f>IFERROR(INDEX(Preturi!H$2:H$8000, MATCH(A1393, Preturi!G$2:G$8000, 0)), "")*G1393</f>
        <v>3.2</v>
      </c>
      <c r="C1393" t="s">
        <v>688</v>
      </c>
      <c r="D1393" t="s">
        <v>223</v>
      </c>
      <c r="E1393" t="s">
        <v>5262</v>
      </c>
      <c r="F1393" t="s">
        <v>20421</v>
      </c>
      <c r="G1393" s="146">
        <f t="shared" si="22"/>
        <v>1</v>
      </c>
    </row>
    <row r="1394" spans="1:7">
      <c r="A1394" t="s">
        <v>1186</v>
      </c>
      <c r="B1394" s="1">
        <f>IFERROR(INDEX(Preturi!H$2:H$8000, MATCH(A1394, Preturi!G$2:G$8000, 0)), "")*G1394</f>
        <v>3.62</v>
      </c>
      <c r="C1394" t="s">
        <v>688</v>
      </c>
      <c r="D1394" t="s">
        <v>223</v>
      </c>
      <c r="E1394" t="s">
        <v>5263</v>
      </c>
      <c r="F1394" t="s">
        <v>20421</v>
      </c>
      <c r="G1394" s="146">
        <f t="shared" si="22"/>
        <v>1</v>
      </c>
    </row>
    <row r="1395" spans="1:7">
      <c r="A1395" t="s">
        <v>2499</v>
      </c>
      <c r="B1395" s="1">
        <f>IFERROR(INDEX(Preturi!H$2:H$8000, MATCH(A1395, Preturi!G$2:G$8000, 0)), "")*G1395</f>
        <v>4.1399999999999997</v>
      </c>
      <c r="C1395" t="s">
        <v>688</v>
      </c>
      <c r="D1395" t="s">
        <v>223</v>
      </c>
      <c r="E1395" t="s">
        <v>5264</v>
      </c>
      <c r="F1395" t="s">
        <v>20421</v>
      </c>
      <c r="G1395" s="146">
        <f t="shared" si="22"/>
        <v>1</v>
      </c>
    </row>
    <row r="1396" spans="1:7">
      <c r="A1396" t="s">
        <v>7475</v>
      </c>
      <c r="B1396" s="1">
        <f>IFERROR(INDEX(Preturi!H$2:H$8000, MATCH(A1396, Preturi!G$2:G$8000, 0)), "")*G1396</f>
        <v>4.1900000000000004</v>
      </c>
      <c r="C1396" t="s">
        <v>688</v>
      </c>
      <c r="D1396" t="s">
        <v>223</v>
      </c>
      <c r="E1396" t="s">
        <v>7476</v>
      </c>
      <c r="F1396" t="s">
        <v>20421</v>
      </c>
      <c r="G1396" s="146">
        <f t="shared" si="22"/>
        <v>1</v>
      </c>
    </row>
    <row r="1397" spans="1:7">
      <c r="A1397" t="s">
        <v>1187</v>
      </c>
      <c r="B1397" s="1">
        <f>IFERROR(INDEX(Preturi!H$2:H$8000, MATCH(A1397, Preturi!G$2:G$8000, 0)), "")*G1397</f>
        <v>2.02</v>
      </c>
      <c r="C1397" t="s">
        <v>688</v>
      </c>
      <c r="D1397" t="s">
        <v>223</v>
      </c>
      <c r="E1397" t="s">
        <v>5265</v>
      </c>
      <c r="F1397" t="s">
        <v>20421</v>
      </c>
      <c r="G1397" s="146">
        <f t="shared" si="22"/>
        <v>1</v>
      </c>
    </row>
    <row r="1398" spans="1:7">
      <c r="A1398" t="s">
        <v>1188</v>
      </c>
      <c r="B1398" s="1">
        <f>IFERROR(INDEX(Preturi!H$2:H$8000, MATCH(A1398, Preturi!G$2:G$8000, 0)), "")*G1398</f>
        <v>2.06</v>
      </c>
      <c r="C1398" t="s">
        <v>688</v>
      </c>
      <c r="D1398" t="s">
        <v>223</v>
      </c>
      <c r="E1398" t="s">
        <v>5266</v>
      </c>
      <c r="F1398" t="s">
        <v>20421</v>
      </c>
      <c r="G1398" s="146">
        <f t="shared" si="22"/>
        <v>1</v>
      </c>
    </row>
    <row r="1399" spans="1:7">
      <c r="A1399" t="s">
        <v>1189</v>
      </c>
      <c r="B1399" s="1">
        <f>IFERROR(INDEX(Preturi!H$2:H$8000, MATCH(A1399, Preturi!G$2:G$8000, 0)), "")*G1399</f>
        <v>2.58</v>
      </c>
      <c r="C1399" t="s">
        <v>688</v>
      </c>
      <c r="D1399" t="s">
        <v>223</v>
      </c>
      <c r="E1399" t="s">
        <v>5267</v>
      </c>
      <c r="F1399" t="s">
        <v>20421</v>
      </c>
      <c r="G1399" s="146">
        <f t="shared" si="22"/>
        <v>1</v>
      </c>
    </row>
    <row r="1400" spans="1:7">
      <c r="A1400" t="s">
        <v>1190</v>
      </c>
      <c r="B1400" s="1">
        <f>IFERROR(INDEX(Preturi!H$2:H$8000, MATCH(A1400, Preturi!G$2:G$8000, 0)), "")*G1400</f>
        <v>2.81</v>
      </c>
      <c r="C1400" t="s">
        <v>688</v>
      </c>
      <c r="D1400" t="s">
        <v>223</v>
      </c>
      <c r="E1400" t="s">
        <v>5268</v>
      </c>
      <c r="F1400" t="s">
        <v>20421</v>
      </c>
      <c r="G1400" s="146">
        <f t="shared" si="22"/>
        <v>1</v>
      </c>
    </row>
    <row r="1401" spans="1:7">
      <c r="A1401" t="s">
        <v>1191</v>
      </c>
      <c r="B1401" s="1">
        <f>IFERROR(INDEX(Preturi!H$2:H$8000, MATCH(A1401, Preturi!G$2:G$8000, 0)), "")*G1401</f>
        <v>3.46</v>
      </c>
      <c r="C1401" t="s">
        <v>688</v>
      </c>
      <c r="D1401" t="s">
        <v>223</v>
      </c>
      <c r="E1401" t="s">
        <v>5269</v>
      </c>
      <c r="F1401" t="s">
        <v>20421</v>
      </c>
      <c r="G1401" s="146">
        <f t="shared" si="22"/>
        <v>1</v>
      </c>
    </row>
    <row r="1402" spans="1:7">
      <c r="A1402" t="s">
        <v>1192</v>
      </c>
      <c r="B1402" s="1">
        <f>IFERROR(INDEX(Preturi!H$2:H$8000, MATCH(A1402, Preturi!G$2:G$8000, 0)), "")*G1402</f>
        <v>4.0599999999999996</v>
      </c>
      <c r="C1402" t="s">
        <v>688</v>
      </c>
      <c r="D1402" t="s">
        <v>223</v>
      </c>
      <c r="E1402" t="s">
        <v>5270</v>
      </c>
      <c r="F1402" t="s">
        <v>20421</v>
      </c>
      <c r="G1402" s="146">
        <f t="shared" si="22"/>
        <v>1</v>
      </c>
    </row>
    <row r="1403" spans="1:7">
      <c r="A1403" t="s">
        <v>1193</v>
      </c>
      <c r="B1403" s="1">
        <f>IFERROR(INDEX(Preturi!H$2:H$8000, MATCH(A1403, Preturi!G$2:G$8000, 0)), "")*G1403</f>
        <v>4.96</v>
      </c>
      <c r="C1403" t="s">
        <v>688</v>
      </c>
      <c r="D1403" t="s">
        <v>223</v>
      </c>
      <c r="E1403" t="s">
        <v>5271</v>
      </c>
      <c r="F1403" t="s">
        <v>20421</v>
      </c>
      <c r="G1403" s="146">
        <f t="shared" si="22"/>
        <v>1</v>
      </c>
    </row>
    <row r="1404" spans="1:7">
      <c r="A1404" t="s">
        <v>1194</v>
      </c>
      <c r="B1404" s="1">
        <f>IFERROR(INDEX(Preturi!H$2:H$8000, MATCH(A1404, Preturi!G$2:G$8000, 0)), "")*G1404</f>
        <v>5.03</v>
      </c>
      <c r="C1404" t="s">
        <v>688</v>
      </c>
      <c r="D1404" t="s">
        <v>223</v>
      </c>
      <c r="E1404" t="s">
        <v>5272</v>
      </c>
      <c r="F1404" t="s">
        <v>20421</v>
      </c>
      <c r="G1404" s="146">
        <f t="shared" si="22"/>
        <v>1</v>
      </c>
    </row>
    <row r="1405" spans="1:7">
      <c r="A1405" t="s">
        <v>1195</v>
      </c>
      <c r="B1405" s="1">
        <f>IFERROR(INDEX(Preturi!H$2:H$8000, MATCH(A1405, Preturi!G$2:G$8000, 0)), "")*G1405</f>
        <v>2.95</v>
      </c>
      <c r="C1405" t="s">
        <v>688</v>
      </c>
      <c r="D1405" t="s">
        <v>223</v>
      </c>
      <c r="E1405" t="s">
        <v>5273</v>
      </c>
      <c r="F1405" t="s">
        <v>20421</v>
      </c>
      <c r="G1405" s="146">
        <f t="shared" si="22"/>
        <v>1</v>
      </c>
    </row>
    <row r="1406" spans="1:7">
      <c r="A1406" t="s">
        <v>1196</v>
      </c>
      <c r="B1406" s="1">
        <f>IFERROR(INDEX(Preturi!H$2:H$8000, MATCH(A1406, Preturi!G$2:G$8000, 0)), "")*G1406</f>
        <v>3.44</v>
      </c>
      <c r="C1406" t="s">
        <v>688</v>
      </c>
      <c r="D1406" t="s">
        <v>223</v>
      </c>
      <c r="E1406" t="s">
        <v>5274</v>
      </c>
      <c r="F1406" t="s">
        <v>20421</v>
      </c>
      <c r="G1406" s="146">
        <f t="shared" si="22"/>
        <v>1</v>
      </c>
    </row>
    <row r="1407" spans="1:7">
      <c r="A1407" t="s">
        <v>1197</v>
      </c>
      <c r="B1407" s="1">
        <f>IFERROR(INDEX(Preturi!H$2:H$8000, MATCH(A1407, Preturi!G$2:G$8000, 0)), "")*G1407</f>
        <v>3.68</v>
      </c>
      <c r="C1407" t="s">
        <v>688</v>
      </c>
      <c r="D1407" t="s">
        <v>223</v>
      </c>
      <c r="E1407" t="s">
        <v>5275</v>
      </c>
      <c r="F1407" t="s">
        <v>20421</v>
      </c>
      <c r="G1407" s="146">
        <f t="shared" si="22"/>
        <v>1</v>
      </c>
    </row>
    <row r="1408" spans="1:7">
      <c r="A1408" t="s">
        <v>4056</v>
      </c>
      <c r="B1408" s="1">
        <f>IFERROR(INDEX(Preturi!H$2:H$8000, MATCH(A1408, Preturi!G$2:G$8000, 0)), "")*G1408</f>
        <v>4.18</v>
      </c>
      <c r="C1408" t="s">
        <v>688</v>
      </c>
      <c r="D1408" t="s">
        <v>223</v>
      </c>
      <c r="E1408" t="s">
        <v>5276</v>
      </c>
      <c r="F1408" t="s">
        <v>20421</v>
      </c>
      <c r="G1408" s="146">
        <f t="shared" si="22"/>
        <v>1</v>
      </c>
    </row>
    <row r="1409" spans="1:7">
      <c r="A1409" t="s">
        <v>2500</v>
      </c>
      <c r="B1409" s="1">
        <f>IFERROR(INDEX(Preturi!H$2:H$8000, MATCH(A1409, Preturi!G$2:G$8000, 0)), "")*G1409</f>
        <v>5.3</v>
      </c>
      <c r="C1409" t="s">
        <v>688</v>
      </c>
      <c r="D1409" t="s">
        <v>223</v>
      </c>
      <c r="E1409" t="s">
        <v>5277</v>
      </c>
      <c r="F1409" t="s">
        <v>20421</v>
      </c>
      <c r="G1409" s="146">
        <f t="shared" si="22"/>
        <v>1</v>
      </c>
    </row>
    <row r="1410" spans="1:7">
      <c r="A1410" t="s">
        <v>3529</v>
      </c>
      <c r="B1410" s="1">
        <f>IFERROR(INDEX(Preturi!H$2:H$8000, MATCH(A1410, Preturi!G$2:G$8000, 0)), "")*G1410</f>
        <v>3.22</v>
      </c>
      <c r="C1410" t="s">
        <v>688</v>
      </c>
      <c r="D1410" t="s">
        <v>223</v>
      </c>
      <c r="E1410" t="s">
        <v>5278</v>
      </c>
      <c r="F1410" t="s">
        <v>20421</v>
      </c>
      <c r="G1410" s="146">
        <f t="shared" si="22"/>
        <v>1</v>
      </c>
    </row>
    <row r="1411" spans="1:7">
      <c r="A1411" t="s">
        <v>1198</v>
      </c>
      <c r="B1411" s="1">
        <f>IFERROR(INDEX(Preturi!H$2:H$8000, MATCH(A1411, Preturi!G$2:G$8000, 0)), "")*G1411</f>
        <v>3.67</v>
      </c>
      <c r="C1411" t="s">
        <v>688</v>
      </c>
      <c r="D1411" t="s">
        <v>223</v>
      </c>
      <c r="E1411" t="s">
        <v>5279</v>
      </c>
      <c r="F1411" t="s">
        <v>20421</v>
      </c>
      <c r="G1411" s="146">
        <f t="shared" si="22"/>
        <v>1</v>
      </c>
    </row>
    <row r="1412" spans="1:7">
      <c r="A1412" t="s">
        <v>1199</v>
      </c>
      <c r="B1412" s="1">
        <f>IFERROR(INDEX(Preturi!H$2:H$8000, MATCH(A1412, Preturi!G$2:G$8000, 0)), "")*G1412</f>
        <v>3.83</v>
      </c>
      <c r="C1412" t="s">
        <v>688</v>
      </c>
      <c r="D1412" t="s">
        <v>223</v>
      </c>
      <c r="E1412" t="s">
        <v>5280</v>
      </c>
      <c r="F1412" t="s">
        <v>20421</v>
      </c>
      <c r="G1412" s="146">
        <f t="shared" si="22"/>
        <v>1</v>
      </c>
    </row>
    <row r="1413" spans="1:7">
      <c r="A1413" t="s">
        <v>1200</v>
      </c>
      <c r="B1413" s="1">
        <f>IFERROR(INDEX(Preturi!H$2:H$8000, MATCH(A1413, Preturi!G$2:G$8000, 0)), "")*G1413</f>
        <v>4.34</v>
      </c>
      <c r="C1413" t="s">
        <v>688</v>
      </c>
      <c r="D1413" t="s">
        <v>223</v>
      </c>
      <c r="E1413" t="s">
        <v>5281</v>
      </c>
      <c r="F1413" t="s">
        <v>20421</v>
      </c>
      <c r="G1413" s="146">
        <f t="shared" si="22"/>
        <v>1</v>
      </c>
    </row>
    <row r="1414" spans="1:7">
      <c r="A1414" t="s">
        <v>2501</v>
      </c>
      <c r="B1414" s="1">
        <f>IFERROR(INDEX(Preturi!H$2:H$8000, MATCH(A1414, Preturi!G$2:G$8000, 0)), "")*G1414</f>
        <v>4.97</v>
      </c>
      <c r="C1414" t="s">
        <v>688</v>
      </c>
      <c r="D1414" t="s">
        <v>223</v>
      </c>
      <c r="E1414" t="s">
        <v>5282</v>
      </c>
      <c r="F1414" t="s">
        <v>20421</v>
      </c>
      <c r="G1414" s="146">
        <f t="shared" si="22"/>
        <v>1</v>
      </c>
    </row>
    <row r="1415" spans="1:7">
      <c r="A1415" t="s">
        <v>7477</v>
      </c>
      <c r="B1415" s="1">
        <f>IFERROR(INDEX(Preturi!H$2:H$8000, MATCH(A1415, Preturi!G$2:G$8000, 0)), "")*G1415</f>
        <v>5.03</v>
      </c>
      <c r="C1415" t="s">
        <v>688</v>
      </c>
      <c r="D1415" t="s">
        <v>223</v>
      </c>
      <c r="E1415" t="s">
        <v>7478</v>
      </c>
      <c r="F1415" t="s">
        <v>20421</v>
      </c>
      <c r="G1415" s="146">
        <f t="shared" si="22"/>
        <v>1</v>
      </c>
    </row>
    <row r="1416" spans="1:7">
      <c r="A1416" t="s">
        <v>1201</v>
      </c>
      <c r="B1416" s="1">
        <f>IFERROR(INDEX(Preturi!H$2:H$8000, MATCH(A1416, Preturi!G$2:G$8000, 0)), "")*G1416</f>
        <v>2.42</v>
      </c>
      <c r="C1416" t="s">
        <v>688</v>
      </c>
      <c r="D1416" t="s">
        <v>223</v>
      </c>
      <c r="E1416" t="s">
        <v>5283</v>
      </c>
      <c r="F1416" t="s">
        <v>20421</v>
      </c>
      <c r="G1416" s="146">
        <f t="shared" si="22"/>
        <v>1</v>
      </c>
    </row>
    <row r="1417" spans="1:7">
      <c r="A1417" t="s">
        <v>1202</v>
      </c>
      <c r="B1417" s="1">
        <f>IFERROR(INDEX(Preturi!H$2:H$8000, MATCH(A1417, Preturi!G$2:G$8000, 0)), "")*G1417</f>
        <v>2.4700000000000002</v>
      </c>
      <c r="C1417" t="s">
        <v>688</v>
      </c>
      <c r="D1417" t="s">
        <v>223</v>
      </c>
      <c r="E1417" t="s">
        <v>5284</v>
      </c>
      <c r="F1417" t="s">
        <v>20421</v>
      </c>
      <c r="G1417" s="146">
        <f t="shared" si="22"/>
        <v>1</v>
      </c>
    </row>
    <row r="1418" spans="1:7">
      <c r="A1418" t="s">
        <v>1203</v>
      </c>
      <c r="B1418" s="1">
        <f>IFERROR(INDEX(Preturi!H$2:H$8000, MATCH(A1418, Preturi!G$2:G$8000, 0)), "")*G1418</f>
        <v>3.09</v>
      </c>
      <c r="C1418" t="s">
        <v>688</v>
      </c>
      <c r="D1418" t="s">
        <v>223</v>
      </c>
      <c r="E1418" t="s">
        <v>5285</v>
      </c>
      <c r="F1418" t="s">
        <v>20421</v>
      </c>
      <c r="G1418" s="146">
        <f t="shared" si="22"/>
        <v>1</v>
      </c>
    </row>
    <row r="1419" spans="1:7">
      <c r="A1419" t="s">
        <v>1204</v>
      </c>
      <c r="B1419" s="1">
        <f>IFERROR(INDEX(Preturi!H$2:H$8000, MATCH(A1419, Preturi!G$2:G$8000, 0)), "")*G1419</f>
        <v>3.37</v>
      </c>
      <c r="C1419" t="s">
        <v>688</v>
      </c>
      <c r="D1419" t="s">
        <v>223</v>
      </c>
      <c r="E1419" t="s">
        <v>5286</v>
      </c>
      <c r="F1419" t="s">
        <v>20421</v>
      </c>
      <c r="G1419" s="146">
        <f t="shared" si="22"/>
        <v>1</v>
      </c>
    </row>
    <row r="1420" spans="1:7">
      <c r="A1420" t="s">
        <v>1205</v>
      </c>
      <c r="B1420" s="1">
        <f>IFERROR(INDEX(Preturi!H$2:H$8000, MATCH(A1420, Preturi!G$2:G$8000, 0)), "")*G1420</f>
        <v>4.1500000000000004</v>
      </c>
      <c r="C1420" t="s">
        <v>688</v>
      </c>
      <c r="D1420" t="s">
        <v>223</v>
      </c>
      <c r="E1420" t="s">
        <v>5287</v>
      </c>
      <c r="F1420" t="s">
        <v>20421</v>
      </c>
      <c r="G1420" s="146">
        <f t="shared" si="22"/>
        <v>1</v>
      </c>
    </row>
    <row r="1421" spans="1:7">
      <c r="A1421" t="s">
        <v>1206</v>
      </c>
      <c r="B1421" s="1">
        <f>IFERROR(INDEX(Preturi!H$2:H$8000, MATCH(A1421, Preturi!G$2:G$8000, 0)), "")*G1421</f>
        <v>4.87</v>
      </c>
      <c r="C1421" t="s">
        <v>688</v>
      </c>
      <c r="D1421" t="s">
        <v>223</v>
      </c>
      <c r="E1421" t="s">
        <v>5288</v>
      </c>
      <c r="F1421" t="s">
        <v>20421</v>
      </c>
      <c r="G1421" s="146">
        <f t="shared" si="22"/>
        <v>1</v>
      </c>
    </row>
    <row r="1422" spans="1:7">
      <c r="A1422" t="s">
        <v>1207</v>
      </c>
      <c r="B1422" s="1">
        <f>IFERROR(INDEX(Preturi!H$2:H$8000, MATCH(A1422, Preturi!G$2:G$8000, 0)), "")*G1422</f>
        <v>6.2</v>
      </c>
      <c r="C1422" t="s">
        <v>688</v>
      </c>
      <c r="D1422" t="s">
        <v>223</v>
      </c>
      <c r="E1422" t="s">
        <v>5289</v>
      </c>
      <c r="F1422" t="s">
        <v>20421</v>
      </c>
      <c r="G1422" s="146">
        <f t="shared" si="22"/>
        <v>1</v>
      </c>
    </row>
    <row r="1423" spans="1:7">
      <c r="A1423" t="s">
        <v>1208</v>
      </c>
      <c r="B1423" s="1">
        <f>IFERROR(INDEX(Preturi!H$2:H$8000, MATCH(A1423, Preturi!G$2:G$8000, 0)), "")*G1423</f>
        <v>6.29</v>
      </c>
      <c r="C1423" t="s">
        <v>688</v>
      </c>
      <c r="D1423" t="s">
        <v>223</v>
      </c>
      <c r="E1423" t="s">
        <v>5290</v>
      </c>
      <c r="F1423" t="s">
        <v>20421</v>
      </c>
      <c r="G1423" s="146">
        <f t="shared" si="22"/>
        <v>1</v>
      </c>
    </row>
    <row r="1424" spans="1:7">
      <c r="A1424" t="s">
        <v>1209</v>
      </c>
      <c r="B1424" s="1">
        <f>IFERROR(INDEX(Preturi!H$2:H$8000, MATCH(A1424, Preturi!G$2:G$8000, 0)), "")*G1424</f>
        <v>4.3</v>
      </c>
      <c r="C1424" t="s">
        <v>688</v>
      </c>
      <c r="D1424" t="s">
        <v>223</v>
      </c>
      <c r="E1424" t="s">
        <v>5291</v>
      </c>
      <c r="F1424" t="s">
        <v>20421</v>
      </c>
      <c r="G1424" s="146">
        <f t="shared" si="22"/>
        <v>1</v>
      </c>
    </row>
    <row r="1425" spans="1:7">
      <c r="A1425" t="s">
        <v>1210</v>
      </c>
      <c r="B1425" s="1">
        <f>IFERROR(INDEX(Preturi!H$2:H$8000, MATCH(A1425, Preturi!G$2:G$8000, 0)), "")*G1425</f>
        <v>4.6100000000000003</v>
      </c>
      <c r="C1425" t="s">
        <v>688</v>
      </c>
      <c r="D1425" t="s">
        <v>223</v>
      </c>
      <c r="E1425" t="s">
        <v>5292</v>
      </c>
      <c r="F1425" t="s">
        <v>20421</v>
      </c>
      <c r="G1425" s="146">
        <f t="shared" si="22"/>
        <v>1</v>
      </c>
    </row>
    <row r="1426" spans="1:7">
      <c r="A1426" t="s">
        <v>4057</v>
      </c>
      <c r="B1426" s="1">
        <f>IFERROR(INDEX(Preturi!H$2:H$8000, MATCH(A1426, Preturi!G$2:G$8000, 0)), "")*G1426</f>
        <v>5.22</v>
      </c>
      <c r="C1426" t="s">
        <v>688</v>
      </c>
      <c r="D1426" t="s">
        <v>223</v>
      </c>
      <c r="E1426" t="s">
        <v>5293</v>
      </c>
      <c r="F1426" t="s">
        <v>20421</v>
      </c>
      <c r="G1426" s="146">
        <f t="shared" si="22"/>
        <v>1</v>
      </c>
    </row>
    <row r="1427" spans="1:7">
      <c r="A1427" t="s">
        <v>1211</v>
      </c>
      <c r="B1427" s="1">
        <f>IFERROR(INDEX(Preturi!H$2:H$8000, MATCH(A1427, Preturi!G$2:G$8000, 0)), "")*G1427</f>
        <v>4.59</v>
      </c>
      <c r="C1427" t="s">
        <v>688</v>
      </c>
      <c r="D1427" t="s">
        <v>223</v>
      </c>
      <c r="E1427" t="s">
        <v>5294</v>
      </c>
      <c r="F1427" t="s">
        <v>20421</v>
      </c>
      <c r="G1427" s="146">
        <f t="shared" si="22"/>
        <v>1</v>
      </c>
    </row>
    <row r="1428" spans="1:7">
      <c r="A1428" t="s">
        <v>1212</v>
      </c>
      <c r="B1428" s="1">
        <f>IFERROR(INDEX(Preturi!H$2:H$8000, MATCH(A1428, Preturi!G$2:G$8000, 0)), "")*G1428</f>
        <v>4.79</v>
      </c>
      <c r="C1428" t="s">
        <v>688</v>
      </c>
      <c r="D1428" t="s">
        <v>223</v>
      </c>
      <c r="E1428" t="s">
        <v>5295</v>
      </c>
      <c r="F1428" t="s">
        <v>20421</v>
      </c>
      <c r="G1428" s="146">
        <f t="shared" si="22"/>
        <v>1</v>
      </c>
    </row>
    <row r="1429" spans="1:7">
      <c r="A1429" t="s">
        <v>1213</v>
      </c>
      <c r="B1429" s="1">
        <f>IFERROR(INDEX(Preturi!H$2:H$8000, MATCH(A1429, Preturi!G$2:G$8000, 0)), "")*G1429</f>
        <v>5.43</v>
      </c>
      <c r="C1429" t="s">
        <v>688</v>
      </c>
      <c r="D1429" t="s">
        <v>223</v>
      </c>
      <c r="E1429" t="s">
        <v>5296</v>
      </c>
      <c r="F1429" t="s">
        <v>20421</v>
      </c>
      <c r="G1429" s="146">
        <f t="shared" si="22"/>
        <v>1</v>
      </c>
    </row>
    <row r="1430" spans="1:7">
      <c r="A1430" t="s">
        <v>2502</v>
      </c>
      <c r="B1430" s="1">
        <f>IFERROR(INDEX(Preturi!H$2:H$8000, MATCH(A1430, Preturi!G$2:G$8000, 0)), "")*G1430</f>
        <v>6.21</v>
      </c>
      <c r="C1430" t="s">
        <v>688</v>
      </c>
      <c r="D1430" t="s">
        <v>223</v>
      </c>
      <c r="E1430" t="s">
        <v>5297</v>
      </c>
      <c r="F1430" t="s">
        <v>20421</v>
      </c>
      <c r="G1430" s="146">
        <f t="shared" si="22"/>
        <v>1</v>
      </c>
    </row>
    <row r="1431" spans="1:7">
      <c r="A1431" t="s">
        <v>7479</v>
      </c>
      <c r="B1431" s="1">
        <f>IFERROR(INDEX(Preturi!H$2:H$8000, MATCH(A1431, Preturi!G$2:G$8000, 0)), "")*G1431</f>
        <v>6.29</v>
      </c>
      <c r="C1431" t="s">
        <v>688</v>
      </c>
      <c r="D1431" t="s">
        <v>223</v>
      </c>
      <c r="E1431" t="s">
        <v>7480</v>
      </c>
      <c r="F1431" t="s">
        <v>20421</v>
      </c>
      <c r="G1431" s="146">
        <f t="shared" si="22"/>
        <v>1</v>
      </c>
    </row>
    <row r="1432" spans="1:7">
      <c r="A1432" t="s">
        <v>3752</v>
      </c>
      <c r="B1432" s="1">
        <f>IFERROR(INDEX(Preturi!H$2:H$8000, MATCH(A1432, Preturi!G$2:G$8000, 0)), "")*G1432</f>
        <v>8.27</v>
      </c>
      <c r="C1432" t="s">
        <v>688</v>
      </c>
      <c r="D1432" t="s">
        <v>223</v>
      </c>
      <c r="E1432" t="s">
        <v>5298</v>
      </c>
      <c r="F1432" t="s">
        <v>20421</v>
      </c>
      <c r="G1432" s="146">
        <f t="shared" si="22"/>
        <v>1</v>
      </c>
    </row>
    <row r="1433" spans="1:7">
      <c r="A1433" t="s">
        <v>3753</v>
      </c>
      <c r="B1433" s="1">
        <f>IFERROR(INDEX(Preturi!H$2:H$8000, MATCH(A1433, Preturi!G$2:G$8000, 0)), "")*G1433</f>
        <v>8.3800000000000008</v>
      </c>
      <c r="C1433" t="s">
        <v>688</v>
      </c>
      <c r="D1433" t="s">
        <v>223</v>
      </c>
      <c r="E1433" t="s">
        <v>5299</v>
      </c>
      <c r="F1433" t="s">
        <v>20421</v>
      </c>
      <c r="G1433" s="146">
        <f t="shared" si="22"/>
        <v>1</v>
      </c>
    </row>
    <row r="1434" spans="1:7">
      <c r="A1434" t="s">
        <v>3754</v>
      </c>
      <c r="B1434" s="1">
        <f>IFERROR(INDEX(Preturi!H$2:H$8000, MATCH(A1434, Preturi!G$2:G$8000, 0)), "")*G1434</f>
        <v>5.73</v>
      </c>
      <c r="C1434" t="s">
        <v>688</v>
      </c>
      <c r="D1434" t="s">
        <v>223</v>
      </c>
      <c r="E1434" t="s">
        <v>5300</v>
      </c>
      <c r="F1434" t="s">
        <v>20421</v>
      </c>
      <c r="G1434" s="146">
        <f t="shared" si="22"/>
        <v>1</v>
      </c>
    </row>
    <row r="1435" spans="1:7">
      <c r="A1435" t="s">
        <v>3755</v>
      </c>
      <c r="B1435" s="1">
        <f>IFERROR(INDEX(Preturi!H$2:H$8000, MATCH(A1435, Preturi!G$2:G$8000, 0)), "")*G1435</f>
        <v>6.14</v>
      </c>
      <c r="C1435" t="s">
        <v>688</v>
      </c>
      <c r="D1435" t="s">
        <v>223</v>
      </c>
      <c r="E1435" t="s">
        <v>5301</v>
      </c>
      <c r="F1435" t="s">
        <v>20421</v>
      </c>
      <c r="G1435" s="146">
        <f t="shared" ref="G1435:G1498" si="23">1+Adaosuri3</f>
        <v>1</v>
      </c>
    </row>
    <row r="1436" spans="1:7">
      <c r="A1436" t="s">
        <v>4058</v>
      </c>
      <c r="B1436" s="1">
        <f>IFERROR(INDEX(Preturi!H$2:H$8000, MATCH(A1436, Preturi!G$2:G$8000, 0)), "")*G1436</f>
        <v>6.96</v>
      </c>
      <c r="C1436" t="s">
        <v>688</v>
      </c>
      <c r="D1436" t="s">
        <v>223</v>
      </c>
      <c r="E1436" t="s">
        <v>5302</v>
      </c>
      <c r="F1436" t="s">
        <v>20421</v>
      </c>
      <c r="G1436" s="146">
        <f t="shared" si="23"/>
        <v>1</v>
      </c>
    </row>
    <row r="1437" spans="1:7">
      <c r="A1437" t="s">
        <v>3756</v>
      </c>
      <c r="B1437" s="1">
        <f>IFERROR(INDEX(Preturi!H$2:H$8000, MATCH(A1437, Preturi!G$2:G$8000, 0)), "")*G1437</f>
        <v>6.12</v>
      </c>
      <c r="C1437" t="s">
        <v>688</v>
      </c>
      <c r="D1437" t="s">
        <v>223</v>
      </c>
      <c r="E1437" t="s">
        <v>5303</v>
      </c>
      <c r="F1437" t="s">
        <v>20421</v>
      </c>
      <c r="G1437" s="146">
        <f t="shared" si="23"/>
        <v>1</v>
      </c>
    </row>
    <row r="1438" spans="1:7">
      <c r="A1438" t="s">
        <v>3757</v>
      </c>
      <c r="B1438" s="1">
        <f>IFERROR(INDEX(Preturi!H$2:H$8000, MATCH(A1438, Preturi!G$2:G$8000, 0)), "")*G1438</f>
        <v>6.39</v>
      </c>
      <c r="C1438" t="s">
        <v>688</v>
      </c>
      <c r="D1438" t="s">
        <v>223</v>
      </c>
      <c r="E1438" t="s">
        <v>5304</v>
      </c>
      <c r="F1438" t="s">
        <v>20421</v>
      </c>
      <c r="G1438" s="146">
        <f t="shared" si="23"/>
        <v>1</v>
      </c>
    </row>
    <row r="1439" spans="1:7">
      <c r="A1439" t="s">
        <v>3758</v>
      </c>
      <c r="B1439" s="1">
        <f>IFERROR(INDEX(Preturi!H$2:H$8000, MATCH(A1439, Preturi!G$2:G$8000, 0)), "")*G1439</f>
        <v>7.24</v>
      </c>
      <c r="C1439" t="s">
        <v>688</v>
      </c>
      <c r="D1439" t="s">
        <v>223</v>
      </c>
      <c r="E1439" t="s">
        <v>5305</v>
      </c>
      <c r="F1439" t="s">
        <v>20421</v>
      </c>
      <c r="G1439" s="146">
        <f t="shared" si="23"/>
        <v>1</v>
      </c>
    </row>
    <row r="1440" spans="1:7">
      <c r="A1440" t="s">
        <v>3759</v>
      </c>
      <c r="B1440" s="1">
        <f>IFERROR(INDEX(Preturi!H$2:H$8000, MATCH(A1440, Preturi!G$2:G$8000, 0)), "")*G1440</f>
        <v>8.2799999999999994</v>
      </c>
      <c r="C1440" t="s">
        <v>688</v>
      </c>
      <c r="D1440" t="s">
        <v>223</v>
      </c>
      <c r="E1440" t="s">
        <v>5306</v>
      </c>
      <c r="F1440" t="s">
        <v>20421</v>
      </c>
      <c r="G1440" s="146">
        <f t="shared" si="23"/>
        <v>1</v>
      </c>
    </row>
    <row r="1441" spans="1:7">
      <c r="A1441" t="s">
        <v>7481</v>
      </c>
      <c r="B1441" s="1">
        <f>IFERROR(INDEX(Preturi!H$2:H$8000, MATCH(A1441, Preturi!G$2:G$8000, 0)), "")*G1441</f>
        <v>8.3800000000000008</v>
      </c>
      <c r="C1441" t="s">
        <v>688</v>
      </c>
      <c r="D1441" t="s">
        <v>223</v>
      </c>
      <c r="E1441" t="s">
        <v>7482</v>
      </c>
      <c r="F1441" t="s">
        <v>20421</v>
      </c>
      <c r="G1441" s="146">
        <f t="shared" si="23"/>
        <v>1</v>
      </c>
    </row>
    <row r="1442" spans="1:7">
      <c r="A1442" t="s">
        <v>1214</v>
      </c>
      <c r="B1442" s="1">
        <f>IFERROR(INDEX(Preturi!H$2:H$8000, MATCH(A1442, Preturi!G$2:G$8000, 0)), "")*G1442</f>
        <v>2.48</v>
      </c>
      <c r="C1442" t="s">
        <v>688</v>
      </c>
      <c r="D1442" t="s">
        <v>223</v>
      </c>
      <c r="E1442" t="s">
        <v>5307</v>
      </c>
      <c r="F1442" t="s">
        <v>20421</v>
      </c>
      <c r="G1442" s="146">
        <f t="shared" si="23"/>
        <v>1</v>
      </c>
    </row>
    <row r="1443" spans="1:7">
      <c r="A1443" t="s">
        <v>1215</v>
      </c>
      <c r="B1443" s="1">
        <f>IFERROR(INDEX(Preturi!H$2:H$8000, MATCH(A1443, Preturi!G$2:G$8000, 0)), "")*G1443</f>
        <v>2.5099999999999998</v>
      </c>
      <c r="C1443" t="s">
        <v>688</v>
      </c>
      <c r="D1443" t="s">
        <v>223</v>
      </c>
      <c r="E1443" t="s">
        <v>5308</v>
      </c>
      <c r="F1443" t="s">
        <v>20421</v>
      </c>
      <c r="G1443" s="146">
        <f t="shared" si="23"/>
        <v>1</v>
      </c>
    </row>
    <row r="1444" spans="1:7">
      <c r="A1444" t="s">
        <v>1216</v>
      </c>
      <c r="B1444" s="1">
        <f>IFERROR(INDEX(Preturi!H$2:H$8000, MATCH(A1444, Preturi!G$2:G$8000, 0)), "")*G1444</f>
        <v>1.72</v>
      </c>
      <c r="C1444" t="s">
        <v>688</v>
      </c>
      <c r="D1444" t="s">
        <v>223</v>
      </c>
      <c r="E1444" t="s">
        <v>5309</v>
      </c>
      <c r="F1444" t="s">
        <v>20421</v>
      </c>
      <c r="G1444" s="146">
        <f t="shared" si="23"/>
        <v>1</v>
      </c>
    </row>
    <row r="1445" spans="1:7">
      <c r="A1445" t="s">
        <v>1217</v>
      </c>
      <c r="B1445" s="1">
        <f>IFERROR(INDEX(Preturi!H$2:H$8000, MATCH(A1445, Preturi!G$2:G$8000, 0)), "")*G1445</f>
        <v>1.84</v>
      </c>
      <c r="C1445" t="s">
        <v>688</v>
      </c>
      <c r="D1445" t="s">
        <v>223</v>
      </c>
      <c r="E1445" t="s">
        <v>5310</v>
      </c>
      <c r="F1445" t="s">
        <v>20421</v>
      </c>
      <c r="G1445" s="146">
        <f t="shared" si="23"/>
        <v>1</v>
      </c>
    </row>
    <row r="1446" spans="1:7">
      <c r="A1446" t="s">
        <v>4059</v>
      </c>
      <c r="B1446" s="1">
        <f>IFERROR(INDEX(Preturi!H$2:H$8000, MATCH(A1446, Preturi!G$2:G$8000, 0)), "")*G1446</f>
        <v>2.09</v>
      </c>
      <c r="C1446" t="s">
        <v>688</v>
      </c>
      <c r="D1446" t="s">
        <v>223</v>
      </c>
      <c r="E1446" t="s">
        <v>5311</v>
      </c>
      <c r="F1446" t="s">
        <v>20421</v>
      </c>
      <c r="G1446" s="146">
        <f t="shared" si="23"/>
        <v>1</v>
      </c>
    </row>
    <row r="1447" spans="1:7">
      <c r="A1447" t="s">
        <v>1218</v>
      </c>
      <c r="B1447" s="1">
        <f>IFERROR(INDEX(Preturi!H$2:H$8000, MATCH(A1447, Preturi!G$2:G$8000, 0)), "")*G1447</f>
        <v>1.84</v>
      </c>
      <c r="C1447" t="s">
        <v>688</v>
      </c>
      <c r="D1447" t="s">
        <v>223</v>
      </c>
      <c r="E1447" t="s">
        <v>5312</v>
      </c>
      <c r="F1447" t="s">
        <v>20421</v>
      </c>
      <c r="G1447" s="146">
        <f t="shared" si="23"/>
        <v>1</v>
      </c>
    </row>
    <row r="1448" spans="1:7">
      <c r="A1448" t="s">
        <v>1219</v>
      </c>
      <c r="B1448" s="1">
        <f>IFERROR(INDEX(Preturi!H$2:H$8000, MATCH(A1448, Preturi!G$2:G$8000, 0)), "")*G1448</f>
        <v>1.92</v>
      </c>
      <c r="C1448" t="s">
        <v>688</v>
      </c>
      <c r="D1448" t="s">
        <v>223</v>
      </c>
      <c r="E1448" t="s">
        <v>5313</v>
      </c>
      <c r="F1448" t="s">
        <v>20421</v>
      </c>
      <c r="G1448" s="146">
        <f t="shared" si="23"/>
        <v>1</v>
      </c>
    </row>
    <row r="1449" spans="1:7">
      <c r="A1449" t="s">
        <v>1220</v>
      </c>
      <c r="B1449" s="1">
        <f>IFERROR(INDEX(Preturi!H$2:H$8000, MATCH(A1449, Preturi!G$2:G$8000, 0)), "")*G1449</f>
        <v>2.17</v>
      </c>
      <c r="C1449" t="s">
        <v>688</v>
      </c>
      <c r="D1449" t="s">
        <v>223</v>
      </c>
      <c r="E1449" t="s">
        <v>5314</v>
      </c>
      <c r="F1449" t="s">
        <v>20421</v>
      </c>
      <c r="G1449" s="146">
        <f t="shared" si="23"/>
        <v>1</v>
      </c>
    </row>
    <row r="1450" spans="1:7">
      <c r="A1450" t="s">
        <v>2503</v>
      </c>
      <c r="B1450" s="1">
        <f>IFERROR(INDEX(Preturi!H$2:H$8000, MATCH(A1450, Preturi!G$2:G$8000, 0)), "")*G1450</f>
        <v>2.48</v>
      </c>
      <c r="C1450" t="s">
        <v>688</v>
      </c>
      <c r="D1450" t="s">
        <v>223</v>
      </c>
      <c r="E1450" t="s">
        <v>5315</v>
      </c>
      <c r="F1450" t="s">
        <v>20421</v>
      </c>
      <c r="G1450" s="146">
        <f t="shared" si="23"/>
        <v>1</v>
      </c>
    </row>
    <row r="1451" spans="1:7">
      <c r="A1451" t="s">
        <v>7483</v>
      </c>
      <c r="B1451" s="1">
        <f>IFERROR(INDEX(Preturi!H$2:H$8000, MATCH(A1451, Preturi!G$2:G$8000, 0)), "")*G1451</f>
        <v>2.5099999999999998</v>
      </c>
      <c r="C1451" t="s">
        <v>688</v>
      </c>
      <c r="D1451" t="s">
        <v>223</v>
      </c>
      <c r="E1451" t="s">
        <v>7484</v>
      </c>
      <c r="F1451" t="s">
        <v>20421</v>
      </c>
      <c r="G1451" s="146">
        <f t="shared" si="23"/>
        <v>1</v>
      </c>
    </row>
    <row r="1452" spans="1:7">
      <c r="A1452" t="s">
        <v>1221</v>
      </c>
      <c r="B1452" s="1">
        <f>IFERROR(INDEX(Preturi!H$2:H$8000, MATCH(A1452, Preturi!G$2:G$8000, 0)), "")*G1452</f>
        <v>24.81</v>
      </c>
      <c r="C1452" t="s">
        <v>688</v>
      </c>
      <c r="D1452" t="s">
        <v>223</v>
      </c>
      <c r="E1452" t="s">
        <v>5316</v>
      </c>
      <c r="F1452" t="s">
        <v>20421</v>
      </c>
      <c r="G1452" s="146">
        <f t="shared" si="23"/>
        <v>1</v>
      </c>
    </row>
    <row r="1453" spans="1:7">
      <c r="A1453" t="s">
        <v>1222</v>
      </c>
      <c r="B1453" s="1">
        <f>IFERROR(INDEX(Preturi!H$2:H$8000, MATCH(A1453, Preturi!G$2:G$8000, 0)), "")*G1453</f>
        <v>25.14</v>
      </c>
      <c r="C1453" t="s">
        <v>688</v>
      </c>
      <c r="D1453" t="s">
        <v>223</v>
      </c>
      <c r="E1453" t="s">
        <v>5317</v>
      </c>
      <c r="F1453" t="s">
        <v>20421</v>
      </c>
      <c r="G1453" s="146">
        <f t="shared" si="23"/>
        <v>1</v>
      </c>
    </row>
    <row r="1454" spans="1:7">
      <c r="A1454" t="s">
        <v>1223</v>
      </c>
      <c r="B1454" s="1">
        <f>IFERROR(INDEX(Preturi!H$2:H$8000, MATCH(A1454, Preturi!G$2:G$8000, 0)), "")*G1454</f>
        <v>14.73</v>
      </c>
      <c r="C1454" t="s">
        <v>688</v>
      </c>
      <c r="D1454" t="s">
        <v>223</v>
      </c>
      <c r="E1454" t="s">
        <v>5318</v>
      </c>
      <c r="F1454" t="s">
        <v>20421</v>
      </c>
      <c r="G1454" s="146">
        <f t="shared" si="23"/>
        <v>1</v>
      </c>
    </row>
    <row r="1455" spans="1:7">
      <c r="A1455" t="s">
        <v>1224</v>
      </c>
      <c r="B1455" s="1">
        <f>IFERROR(INDEX(Preturi!H$2:H$8000, MATCH(A1455, Preturi!G$2:G$8000, 0)), "")*G1455</f>
        <v>17.190000000000001</v>
      </c>
      <c r="C1455" t="s">
        <v>688</v>
      </c>
      <c r="D1455" t="s">
        <v>223</v>
      </c>
      <c r="E1455" t="s">
        <v>5319</v>
      </c>
      <c r="F1455" t="s">
        <v>20421</v>
      </c>
      <c r="G1455" s="146">
        <f t="shared" si="23"/>
        <v>1</v>
      </c>
    </row>
    <row r="1456" spans="1:7">
      <c r="A1456" t="s">
        <v>1225</v>
      </c>
      <c r="B1456" s="1">
        <f>IFERROR(INDEX(Preturi!H$2:H$8000, MATCH(A1456, Preturi!G$2:G$8000, 0)), "")*G1456</f>
        <v>18.420000000000002</v>
      </c>
      <c r="C1456" t="s">
        <v>688</v>
      </c>
      <c r="D1456" t="s">
        <v>223</v>
      </c>
      <c r="E1456" t="s">
        <v>5320</v>
      </c>
      <c r="F1456" t="s">
        <v>20421</v>
      </c>
      <c r="G1456" s="146">
        <f t="shared" si="23"/>
        <v>1</v>
      </c>
    </row>
    <row r="1457" spans="1:7">
      <c r="A1457" t="s">
        <v>4060</v>
      </c>
      <c r="B1457" s="1">
        <f>IFERROR(INDEX(Preturi!H$2:H$8000, MATCH(A1457, Preturi!G$2:G$8000, 0)), "")*G1457</f>
        <v>20.88</v>
      </c>
      <c r="C1457" t="s">
        <v>688</v>
      </c>
      <c r="D1457" t="s">
        <v>223</v>
      </c>
      <c r="E1457" t="s">
        <v>5321</v>
      </c>
      <c r="F1457" t="s">
        <v>20421</v>
      </c>
      <c r="G1457" s="146">
        <f t="shared" si="23"/>
        <v>1</v>
      </c>
    </row>
    <row r="1458" spans="1:7">
      <c r="A1458" t="s">
        <v>2504</v>
      </c>
      <c r="B1458" s="1">
        <f>IFERROR(INDEX(Preturi!H$2:H$8000, MATCH(A1458, Preturi!G$2:G$8000, 0)), "")*G1458</f>
        <v>26.52</v>
      </c>
      <c r="C1458" t="s">
        <v>688</v>
      </c>
      <c r="D1458" t="s">
        <v>223</v>
      </c>
      <c r="E1458" t="s">
        <v>5322</v>
      </c>
      <c r="F1458" t="s">
        <v>20421</v>
      </c>
      <c r="G1458" s="146">
        <f t="shared" si="23"/>
        <v>1</v>
      </c>
    </row>
    <row r="1459" spans="1:7">
      <c r="A1459" t="s">
        <v>3530</v>
      </c>
      <c r="B1459" s="1">
        <f>IFERROR(INDEX(Preturi!H$2:H$8000, MATCH(A1459, Preturi!G$2:G$8000, 0)), "")*G1459</f>
        <v>16.079999999999998</v>
      </c>
      <c r="C1459" t="s">
        <v>688</v>
      </c>
      <c r="D1459" t="s">
        <v>223</v>
      </c>
      <c r="E1459" t="s">
        <v>5323</v>
      </c>
      <c r="F1459" t="s">
        <v>20421</v>
      </c>
      <c r="G1459" s="146">
        <f t="shared" si="23"/>
        <v>1</v>
      </c>
    </row>
    <row r="1460" spans="1:7">
      <c r="A1460" t="s">
        <v>1226</v>
      </c>
      <c r="B1460" s="1">
        <f>IFERROR(INDEX(Preturi!H$2:H$8000, MATCH(A1460, Preturi!G$2:G$8000, 0)), "")*G1460</f>
        <v>18.36</v>
      </c>
      <c r="C1460" t="s">
        <v>688</v>
      </c>
      <c r="D1460" t="s">
        <v>223</v>
      </c>
      <c r="E1460" t="s">
        <v>5324</v>
      </c>
      <c r="F1460" t="s">
        <v>20421</v>
      </c>
      <c r="G1460" s="146">
        <f t="shared" si="23"/>
        <v>1</v>
      </c>
    </row>
    <row r="1461" spans="1:7">
      <c r="A1461" t="s">
        <v>1227</v>
      </c>
      <c r="B1461" s="1">
        <f>IFERROR(INDEX(Preturi!H$2:H$8000, MATCH(A1461, Preturi!G$2:G$8000, 0)), "")*G1461</f>
        <v>19.170000000000002</v>
      </c>
      <c r="C1461" t="s">
        <v>688</v>
      </c>
      <c r="D1461" t="s">
        <v>223</v>
      </c>
      <c r="E1461" t="s">
        <v>5325</v>
      </c>
      <c r="F1461" t="s">
        <v>20421</v>
      </c>
      <c r="G1461" s="146">
        <f t="shared" si="23"/>
        <v>1</v>
      </c>
    </row>
    <row r="1462" spans="1:7">
      <c r="A1462" t="s">
        <v>1228</v>
      </c>
      <c r="B1462" s="1">
        <f>IFERROR(INDEX(Preturi!H$2:H$8000, MATCH(A1462, Preturi!G$2:G$8000, 0)), "")*G1462</f>
        <v>21.72</v>
      </c>
      <c r="C1462" t="s">
        <v>688</v>
      </c>
      <c r="D1462" t="s">
        <v>223</v>
      </c>
      <c r="E1462" t="s">
        <v>5326</v>
      </c>
      <c r="F1462" t="s">
        <v>20421</v>
      </c>
      <c r="G1462" s="146">
        <f t="shared" si="23"/>
        <v>1</v>
      </c>
    </row>
    <row r="1463" spans="1:7">
      <c r="A1463" t="s">
        <v>2505</v>
      </c>
      <c r="B1463" s="1">
        <f>IFERROR(INDEX(Preturi!H$2:H$8000, MATCH(A1463, Preturi!G$2:G$8000, 0)), "")*G1463</f>
        <v>24.84</v>
      </c>
      <c r="C1463" t="s">
        <v>688</v>
      </c>
      <c r="D1463" t="s">
        <v>223</v>
      </c>
      <c r="E1463" t="s">
        <v>5327</v>
      </c>
      <c r="F1463" t="s">
        <v>20421</v>
      </c>
      <c r="G1463" s="146">
        <f t="shared" si="23"/>
        <v>1</v>
      </c>
    </row>
    <row r="1464" spans="1:7">
      <c r="A1464" t="s">
        <v>7485</v>
      </c>
      <c r="B1464" s="1">
        <f>IFERROR(INDEX(Preturi!H$2:H$8000, MATCH(A1464, Preturi!G$2:G$8000, 0)), "")*G1464</f>
        <v>25.14</v>
      </c>
      <c r="C1464" t="s">
        <v>688</v>
      </c>
      <c r="D1464" t="s">
        <v>223</v>
      </c>
      <c r="E1464" t="s">
        <v>7486</v>
      </c>
      <c r="F1464" t="s">
        <v>20421</v>
      </c>
      <c r="G1464" s="146">
        <f t="shared" si="23"/>
        <v>1</v>
      </c>
    </row>
    <row r="1465" spans="1:7">
      <c r="A1465" t="s">
        <v>1229</v>
      </c>
      <c r="B1465" s="1">
        <f>IFERROR(INDEX(Preturi!H$2:H$8000, MATCH(A1465, Preturi!G$2:G$8000, 0)), "")*G1465</f>
        <v>12.09</v>
      </c>
      <c r="C1465" t="s">
        <v>688</v>
      </c>
      <c r="D1465" t="s">
        <v>223</v>
      </c>
      <c r="E1465" t="s">
        <v>5328</v>
      </c>
      <c r="F1465" t="s">
        <v>20421</v>
      </c>
      <c r="G1465" s="146">
        <f t="shared" si="23"/>
        <v>1</v>
      </c>
    </row>
    <row r="1466" spans="1:7">
      <c r="A1466" t="s">
        <v>1230</v>
      </c>
      <c r="B1466" s="1">
        <f>IFERROR(INDEX(Preturi!H$2:H$8000, MATCH(A1466, Preturi!G$2:G$8000, 0)), "")*G1466</f>
        <v>12.36</v>
      </c>
      <c r="C1466" t="s">
        <v>688</v>
      </c>
      <c r="D1466" t="s">
        <v>223</v>
      </c>
      <c r="E1466" t="s">
        <v>5329</v>
      </c>
      <c r="F1466" t="s">
        <v>20421</v>
      </c>
      <c r="G1466" s="146">
        <f t="shared" si="23"/>
        <v>1</v>
      </c>
    </row>
    <row r="1467" spans="1:7">
      <c r="A1467" t="s">
        <v>1231</v>
      </c>
      <c r="B1467" s="1">
        <f>IFERROR(INDEX(Preturi!H$2:H$8000, MATCH(A1467, Preturi!G$2:G$8000, 0)), "")*G1467</f>
        <v>15.45</v>
      </c>
      <c r="C1467" t="s">
        <v>688</v>
      </c>
      <c r="D1467" t="s">
        <v>223</v>
      </c>
      <c r="E1467" t="s">
        <v>5330</v>
      </c>
      <c r="F1467" t="s">
        <v>20421</v>
      </c>
      <c r="G1467" s="146">
        <f t="shared" si="23"/>
        <v>1</v>
      </c>
    </row>
    <row r="1468" spans="1:7">
      <c r="A1468" t="s">
        <v>1232</v>
      </c>
      <c r="B1468" s="1">
        <f>IFERROR(INDEX(Preturi!H$2:H$8000, MATCH(A1468, Preturi!G$2:G$8000, 0)), "")*G1468</f>
        <v>16.86</v>
      </c>
      <c r="C1468" t="s">
        <v>688</v>
      </c>
      <c r="D1468" t="s">
        <v>223</v>
      </c>
      <c r="E1468" t="s">
        <v>5331</v>
      </c>
      <c r="F1468" t="s">
        <v>20421</v>
      </c>
      <c r="G1468" s="146">
        <f t="shared" si="23"/>
        <v>1</v>
      </c>
    </row>
    <row r="1469" spans="1:7">
      <c r="A1469" t="s">
        <v>1233</v>
      </c>
      <c r="B1469" s="1">
        <f>IFERROR(INDEX(Preturi!H$2:H$8000, MATCH(A1469, Preturi!G$2:G$8000, 0)), "")*G1469</f>
        <v>20.76</v>
      </c>
      <c r="C1469" t="s">
        <v>688</v>
      </c>
      <c r="D1469" t="s">
        <v>223</v>
      </c>
      <c r="E1469" t="s">
        <v>5332</v>
      </c>
      <c r="F1469" t="s">
        <v>20421</v>
      </c>
      <c r="G1469" s="146">
        <f t="shared" si="23"/>
        <v>1</v>
      </c>
    </row>
    <row r="1470" spans="1:7">
      <c r="A1470" t="s">
        <v>1234</v>
      </c>
      <c r="B1470" s="1">
        <f>IFERROR(INDEX(Preturi!H$2:H$8000, MATCH(A1470, Preturi!G$2:G$8000, 0)), "")*G1470</f>
        <v>24.36</v>
      </c>
      <c r="C1470" t="s">
        <v>688</v>
      </c>
      <c r="D1470" t="s">
        <v>223</v>
      </c>
      <c r="E1470" t="s">
        <v>5333</v>
      </c>
      <c r="F1470" t="s">
        <v>20421</v>
      </c>
      <c r="G1470" s="146">
        <f t="shared" si="23"/>
        <v>1</v>
      </c>
    </row>
    <row r="1471" spans="1:7">
      <c r="A1471" t="s">
        <v>1235</v>
      </c>
      <c r="B1471" s="1">
        <f>IFERROR(INDEX(Preturi!H$2:H$8000, MATCH(A1471, Preturi!G$2:G$8000, 0)), "")*G1471</f>
        <v>24.81</v>
      </c>
      <c r="C1471" t="s">
        <v>688</v>
      </c>
      <c r="D1471" t="s">
        <v>223</v>
      </c>
      <c r="E1471" t="s">
        <v>5334</v>
      </c>
      <c r="F1471" t="s">
        <v>20421</v>
      </c>
      <c r="G1471" s="146">
        <f t="shared" si="23"/>
        <v>1</v>
      </c>
    </row>
    <row r="1472" spans="1:7">
      <c r="A1472" t="s">
        <v>1236</v>
      </c>
      <c r="B1472" s="1">
        <f>IFERROR(INDEX(Preturi!H$2:H$8000, MATCH(A1472, Preturi!G$2:G$8000, 0)), "")*G1472</f>
        <v>25.14</v>
      </c>
      <c r="C1472" t="s">
        <v>688</v>
      </c>
      <c r="D1472" t="s">
        <v>223</v>
      </c>
      <c r="E1472" t="s">
        <v>5335</v>
      </c>
      <c r="F1472" t="s">
        <v>20421</v>
      </c>
      <c r="G1472" s="146">
        <f t="shared" si="23"/>
        <v>1</v>
      </c>
    </row>
    <row r="1473" spans="1:7">
      <c r="A1473" t="s">
        <v>1237</v>
      </c>
      <c r="B1473" s="1">
        <f>IFERROR(INDEX(Preturi!H$2:H$8000, MATCH(A1473, Preturi!G$2:G$8000, 0)), "")*G1473</f>
        <v>17.190000000000001</v>
      </c>
      <c r="C1473" t="s">
        <v>688</v>
      </c>
      <c r="D1473" t="s">
        <v>223</v>
      </c>
      <c r="E1473" t="s">
        <v>5336</v>
      </c>
      <c r="F1473" t="s">
        <v>20421</v>
      </c>
      <c r="G1473" s="146">
        <f t="shared" si="23"/>
        <v>1</v>
      </c>
    </row>
    <row r="1474" spans="1:7">
      <c r="A1474" t="s">
        <v>1238</v>
      </c>
      <c r="B1474" s="1">
        <f>IFERROR(INDEX(Preturi!H$2:H$8000, MATCH(A1474, Preturi!G$2:G$8000, 0)), "")*G1474</f>
        <v>18.420000000000002</v>
      </c>
      <c r="C1474" t="s">
        <v>688</v>
      </c>
      <c r="D1474" t="s">
        <v>223</v>
      </c>
      <c r="E1474" t="s">
        <v>5337</v>
      </c>
      <c r="F1474" t="s">
        <v>20421</v>
      </c>
      <c r="G1474" s="146">
        <f t="shared" si="23"/>
        <v>1</v>
      </c>
    </row>
    <row r="1475" spans="1:7">
      <c r="A1475" t="s">
        <v>4173</v>
      </c>
      <c r="B1475" s="1">
        <f>IFERROR(INDEX(Preturi!H$2:H$8000, MATCH(A1475, Preturi!G$2:G$8000, 0)), "")*G1475</f>
        <v>20.88</v>
      </c>
      <c r="C1475" t="s">
        <v>688</v>
      </c>
      <c r="D1475" t="s">
        <v>223</v>
      </c>
      <c r="E1475" t="s">
        <v>5338</v>
      </c>
      <c r="F1475" t="s">
        <v>20421</v>
      </c>
      <c r="G1475" s="146">
        <f t="shared" si="23"/>
        <v>1</v>
      </c>
    </row>
    <row r="1476" spans="1:7">
      <c r="A1476" t="s">
        <v>1239</v>
      </c>
      <c r="B1476" s="1">
        <f>IFERROR(INDEX(Preturi!H$2:H$8000, MATCH(A1476, Preturi!G$2:G$8000, 0)), "")*G1476</f>
        <v>18.36</v>
      </c>
      <c r="C1476" t="s">
        <v>688</v>
      </c>
      <c r="D1476" t="s">
        <v>223</v>
      </c>
      <c r="E1476" t="s">
        <v>5339</v>
      </c>
      <c r="F1476" t="s">
        <v>20421</v>
      </c>
      <c r="G1476" s="146">
        <f t="shared" si="23"/>
        <v>1</v>
      </c>
    </row>
    <row r="1477" spans="1:7">
      <c r="A1477" t="s">
        <v>1240</v>
      </c>
      <c r="B1477" s="1">
        <f>IFERROR(INDEX(Preturi!H$2:H$8000, MATCH(A1477, Preturi!G$2:G$8000, 0)), "")*G1477</f>
        <v>19.170000000000002</v>
      </c>
      <c r="C1477" t="s">
        <v>688</v>
      </c>
      <c r="D1477" t="s">
        <v>223</v>
      </c>
      <c r="E1477" t="s">
        <v>5340</v>
      </c>
      <c r="F1477" t="s">
        <v>20421</v>
      </c>
      <c r="G1477" s="146">
        <f t="shared" si="23"/>
        <v>1</v>
      </c>
    </row>
    <row r="1478" spans="1:7">
      <c r="A1478" t="s">
        <v>1241</v>
      </c>
      <c r="B1478" s="1">
        <f>IFERROR(INDEX(Preturi!H$2:H$8000, MATCH(A1478, Preturi!G$2:G$8000, 0)), "")*G1478</f>
        <v>21.72</v>
      </c>
      <c r="C1478" t="s">
        <v>688</v>
      </c>
      <c r="D1478" t="s">
        <v>223</v>
      </c>
      <c r="E1478" t="s">
        <v>5341</v>
      </c>
      <c r="F1478" t="s">
        <v>20421</v>
      </c>
      <c r="G1478" s="146">
        <f t="shared" si="23"/>
        <v>1</v>
      </c>
    </row>
    <row r="1479" spans="1:7">
      <c r="A1479" t="s">
        <v>2506</v>
      </c>
      <c r="B1479" s="1">
        <f>IFERROR(INDEX(Preturi!H$2:H$8000, MATCH(A1479, Preturi!G$2:G$8000, 0)), "")*G1479</f>
        <v>24.84</v>
      </c>
      <c r="C1479" t="s">
        <v>688</v>
      </c>
      <c r="D1479" t="s">
        <v>223</v>
      </c>
      <c r="E1479" t="s">
        <v>5342</v>
      </c>
      <c r="F1479" t="s">
        <v>20421</v>
      </c>
      <c r="G1479" s="146">
        <f t="shared" si="23"/>
        <v>1</v>
      </c>
    </row>
    <row r="1480" spans="1:7">
      <c r="A1480" t="s">
        <v>7487</v>
      </c>
      <c r="B1480" s="1">
        <f>IFERROR(INDEX(Preturi!H$2:H$8000, MATCH(A1480, Preturi!G$2:G$8000, 0)), "")*G1480</f>
        <v>25.14</v>
      </c>
      <c r="C1480" t="s">
        <v>688</v>
      </c>
      <c r="D1480" t="s">
        <v>223</v>
      </c>
      <c r="E1480" t="s">
        <v>7488</v>
      </c>
      <c r="F1480" t="s">
        <v>20421</v>
      </c>
      <c r="G1480" s="146">
        <f t="shared" si="23"/>
        <v>1</v>
      </c>
    </row>
    <row r="1481" spans="1:7">
      <c r="A1481" t="s">
        <v>1242</v>
      </c>
      <c r="B1481" s="1">
        <f>IFERROR(INDEX(Preturi!H$2:H$8000, MATCH(A1481, Preturi!G$2:G$8000, 0)), "")*G1481</f>
        <v>6.2</v>
      </c>
      <c r="C1481" t="s">
        <v>688</v>
      </c>
      <c r="D1481" t="s">
        <v>223</v>
      </c>
      <c r="E1481" t="s">
        <v>5343</v>
      </c>
      <c r="F1481" t="s">
        <v>20421</v>
      </c>
      <c r="G1481" s="146">
        <f t="shared" si="23"/>
        <v>1</v>
      </c>
    </row>
    <row r="1482" spans="1:7">
      <c r="A1482" t="s">
        <v>1243</v>
      </c>
      <c r="B1482" s="1">
        <f>IFERROR(INDEX(Preturi!H$2:H$8000, MATCH(A1482, Preturi!G$2:G$8000, 0)), "")*G1482</f>
        <v>6.29</v>
      </c>
      <c r="C1482" t="s">
        <v>688</v>
      </c>
      <c r="D1482" t="s">
        <v>223</v>
      </c>
      <c r="E1482" t="s">
        <v>5344</v>
      </c>
      <c r="F1482" t="s">
        <v>20421</v>
      </c>
      <c r="G1482" s="146">
        <f t="shared" si="23"/>
        <v>1</v>
      </c>
    </row>
    <row r="1483" spans="1:7">
      <c r="A1483" t="s">
        <v>1244</v>
      </c>
      <c r="B1483" s="1">
        <f>IFERROR(INDEX(Preturi!H$2:H$8000, MATCH(A1483, Preturi!G$2:G$8000, 0)), "")*G1483</f>
        <v>3.68</v>
      </c>
      <c r="C1483" t="s">
        <v>688</v>
      </c>
      <c r="D1483" t="s">
        <v>223</v>
      </c>
      <c r="E1483" t="s">
        <v>5345</v>
      </c>
      <c r="F1483" t="s">
        <v>20421</v>
      </c>
      <c r="G1483" s="146">
        <f t="shared" si="23"/>
        <v>1</v>
      </c>
    </row>
    <row r="1484" spans="1:7">
      <c r="A1484" t="s">
        <v>1245</v>
      </c>
      <c r="B1484" s="1">
        <f>IFERROR(INDEX(Preturi!H$2:H$8000, MATCH(A1484, Preturi!G$2:G$8000, 0)), "")*G1484</f>
        <v>4.3</v>
      </c>
      <c r="C1484" t="s">
        <v>688</v>
      </c>
      <c r="D1484" t="s">
        <v>223</v>
      </c>
      <c r="E1484" t="s">
        <v>5346</v>
      </c>
      <c r="F1484" t="s">
        <v>20421</v>
      </c>
      <c r="G1484" s="146">
        <f t="shared" si="23"/>
        <v>1</v>
      </c>
    </row>
    <row r="1485" spans="1:7">
      <c r="A1485" t="s">
        <v>1246</v>
      </c>
      <c r="B1485" s="1">
        <f>IFERROR(INDEX(Preturi!H$2:H$8000, MATCH(A1485, Preturi!G$2:G$8000, 0)), "")*G1485</f>
        <v>4.6100000000000003</v>
      </c>
      <c r="C1485" t="s">
        <v>688</v>
      </c>
      <c r="D1485" t="s">
        <v>223</v>
      </c>
      <c r="E1485" t="s">
        <v>5347</v>
      </c>
      <c r="F1485" t="s">
        <v>20421</v>
      </c>
      <c r="G1485" s="146">
        <f t="shared" si="23"/>
        <v>1</v>
      </c>
    </row>
    <row r="1486" spans="1:7">
      <c r="A1486" t="s">
        <v>4061</v>
      </c>
      <c r="B1486" s="1">
        <f>IFERROR(INDEX(Preturi!H$2:H$8000, MATCH(A1486, Preturi!G$2:G$8000, 0)), "")*G1486</f>
        <v>5.22</v>
      </c>
      <c r="C1486" t="s">
        <v>688</v>
      </c>
      <c r="D1486" t="s">
        <v>223</v>
      </c>
      <c r="E1486" t="s">
        <v>5348</v>
      </c>
      <c r="F1486" t="s">
        <v>20421</v>
      </c>
      <c r="G1486" s="146">
        <f t="shared" si="23"/>
        <v>1</v>
      </c>
    </row>
    <row r="1487" spans="1:7">
      <c r="A1487" t="s">
        <v>1247</v>
      </c>
      <c r="B1487" s="1">
        <f>IFERROR(INDEX(Preturi!H$2:H$8000, MATCH(A1487, Preturi!G$2:G$8000, 0)), "")*G1487</f>
        <v>6.63</v>
      </c>
      <c r="C1487" t="s">
        <v>688</v>
      </c>
      <c r="D1487" t="s">
        <v>223</v>
      </c>
      <c r="E1487" t="s">
        <v>5349</v>
      </c>
      <c r="F1487" t="s">
        <v>20421</v>
      </c>
      <c r="G1487" s="146">
        <f t="shared" si="23"/>
        <v>1</v>
      </c>
    </row>
    <row r="1488" spans="1:7">
      <c r="A1488" t="s">
        <v>3531</v>
      </c>
      <c r="B1488" s="1">
        <f>IFERROR(INDEX(Preturi!H$2:H$8000, MATCH(A1488, Preturi!G$2:G$8000, 0)), "")*G1488</f>
        <v>4.0199999999999996</v>
      </c>
      <c r="C1488" t="s">
        <v>688</v>
      </c>
      <c r="D1488" t="s">
        <v>223</v>
      </c>
      <c r="E1488" t="s">
        <v>5350</v>
      </c>
      <c r="F1488" t="s">
        <v>20421</v>
      </c>
      <c r="G1488" s="146">
        <f t="shared" si="23"/>
        <v>1</v>
      </c>
    </row>
    <row r="1489" spans="1:7">
      <c r="A1489" t="s">
        <v>1248</v>
      </c>
      <c r="B1489" s="1">
        <f>IFERROR(INDEX(Preturi!H$2:H$8000, MATCH(A1489, Preturi!G$2:G$8000, 0)), "")*G1489</f>
        <v>4.59</v>
      </c>
      <c r="C1489" t="s">
        <v>688</v>
      </c>
      <c r="D1489" t="s">
        <v>223</v>
      </c>
      <c r="E1489" t="s">
        <v>5351</v>
      </c>
      <c r="F1489" t="s">
        <v>20421</v>
      </c>
      <c r="G1489" s="146">
        <f t="shared" si="23"/>
        <v>1</v>
      </c>
    </row>
    <row r="1490" spans="1:7">
      <c r="A1490" t="s">
        <v>1249</v>
      </c>
      <c r="B1490" s="1">
        <f>IFERROR(INDEX(Preturi!H$2:H$8000, MATCH(A1490, Preturi!G$2:G$8000, 0)), "")*G1490</f>
        <v>4.79</v>
      </c>
      <c r="C1490" t="s">
        <v>688</v>
      </c>
      <c r="D1490" t="s">
        <v>223</v>
      </c>
      <c r="E1490" t="s">
        <v>5352</v>
      </c>
      <c r="F1490" t="s">
        <v>20421</v>
      </c>
      <c r="G1490" s="146">
        <f t="shared" si="23"/>
        <v>1</v>
      </c>
    </row>
    <row r="1491" spans="1:7">
      <c r="A1491" t="s">
        <v>1250</v>
      </c>
      <c r="B1491" s="1">
        <f>IFERROR(INDEX(Preturi!H$2:H$8000, MATCH(A1491, Preturi!G$2:G$8000, 0)), "")*G1491</f>
        <v>5.43</v>
      </c>
      <c r="C1491" t="s">
        <v>688</v>
      </c>
      <c r="D1491" t="s">
        <v>223</v>
      </c>
      <c r="E1491" t="s">
        <v>5353</v>
      </c>
      <c r="F1491" t="s">
        <v>20421</v>
      </c>
      <c r="G1491" s="146">
        <f t="shared" si="23"/>
        <v>1</v>
      </c>
    </row>
    <row r="1492" spans="1:7">
      <c r="A1492" t="s">
        <v>2257</v>
      </c>
      <c r="B1492" s="1">
        <f>IFERROR(INDEX(Preturi!H$2:H$8000, MATCH(A1492, Preturi!G$2:G$8000, 0)), "")*G1492</f>
        <v>6.21</v>
      </c>
      <c r="C1492" t="s">
        <v>688</v>
      </c>
      <c r="D1492" t="s">
        <v>223</v>
      </c>
      <c r="E1492" t="s">
        <v>5354</v>
      </c>
      <c r="F1492" t="s">
        <v>20421</v>
      </c>
      <c r="G1492" s="146">
        <f t="shared" si="23"/>
        <v>1</v>
      </c>
    </row>
    <row r="1493" spans="1:7">
      <c r="A1493" t="s">
        <v>7489</v>
      </c>
      <c r="B1493" s="1">
        <f>IFERROR(INDEX(Preturi!H$2:H$8000, MATCH(A1493, Preturi!G$2:G$8000, 0)), "")*G1493</f>
        <v>6.29</v>
      </c>
      <c r="C1493" t="s">
        <v>688</v>
      </c>
      <c r="D1493" t="s">
        <v>223</v>
      </c>
      <c r="E1493" t="s">
        <v>7490</v>
      </c>
      <c r="F1493" t="s">
        <v>20421</v>
      </c>
      <c r="G1493" s="146">
        <f t="shared" si="23"/>
        <v>1</v>
      </c>
    </row>
    <row r="1494" spans="1:7">
      <c r="A1494" t="s">
        <v>1251</v>
      </c>
      <c r="B1494" s="1">
        <f>IFERROR(INDEX(Preturi!H$2:H$8000, MATCH(A1494, Preturi!G$2:G$8000, 0)), "")*G1494</f>
        <v>3.02</v>
      </c>
      <c r="C1494" t="s">
        <v>688</v>
      </c>
      <c r="D1494" t="s">
        <v>223</v>
      </c>
      <c r="E1494" t="s">
        <v>5355</v>
      </c>
      <c r="F1494" t="s">
        <v>20421</v>
      </c>
      <c r="G1494" s="146">
        <f t="shared" si="23"/>
        <v>1</v>
      </c>
    </row>
    <row r="1495" spans="1:7">
      <c r="A1495" t="s">
        <v>1252</v>
      </c>
      <c r="B1495" s="1">
        <f>IFERROR(INDEX(Preturi!H$2:H$8000, MATCH(A1495, Preturi!G$2:G$8000, 0)), "")*G1495</f>
        <v>3.09</v>
      </c>
      <c r="C1495" t="s">
        <v>688</v>
      </c>
      <c r="D1495" t="s">
        <v>223</v>
      </c>
      <c r="E1495" t="s">
        <v>5356</v>
      </c>
      <c r="F1495" t="s">
        <v>20421</v>
      </c>
      <c r="G1495" s="146">
        <f t="shared" si="23"/>
        <v>1</v>
      </c>
    </row>
    <row r="1496" spans="1:7">
      <c r="A1496" t="s">
        <v>1253</v>
      </c>
      <c r="B1496" s="1">
        <f>IFERROR(INDEX(Preturi!H$2:H$8000, MATCH(A1496, Preturi!G$2:G$8000, 0)), "")*G1496</f>
        <v>3.86</v>
      </c>
      <c r="C1496" t="s">
        <v>688</v>
      </c>
      <c r="D1496" t="s">
        <v>223</v>
      </c>
      <c r="E1496" t="s">
        <v>5357</v>
      </c>
      <c r="F1496" t="s">
        <v>20421</v>
      </c>
      <c r="G1496" s="146">
        <f t="shared" si="23"/>
        <v>1</v>
      </c>
    </row>
    <row r="1497" spans="1:7">
      <c r="A1497" t="s">
        <v>1254</v>
      </c>
      <c r="B1497" s="1">
        <f>IFERROR(INDEX(Preturi!H$2:H$8000, MATCH(A1497, Preturi!G$2:G$8000, 0)), "")*G1497</f>
        <v>4.22</v>
      </c>
      <c r="C1497" t="s">
        <v>688</v>
      </c>
      <c r="D1497" t="s">
        <v>223</v>
      </c>
      <c r="E1497" t="s">
        <v>5358</v>
      </c>
      <c r="F1497" t="s">
        <v>20421</v>
      </c>
      <c r="G1497" s="146">
        <f t="shared" si="23"/>
        <v>1</v>
      </c>
    </row>
    <row r="1498" spans="1:7">
      <c r="A1498" t="s">
        <v>1255</v>
      </c>
      <c r="B1498" s="1">
        <f>IFERROR(INDEX(Preturi!H$2:H$8000, MATCH(A1498, Preturi!G$2:G$8000, 0)), "")*G1498</f>
        <v>5.19</v>
      </c>
      <c r="C1498" t="s">
        <v>688</v>
      </c>
      <c r="D1498" t="s">
        <v>223</v>
      </c>
      <c r="E1498" t="s">
        <v>5359</v>
      </c>
      <c r="F1498" t="s">
        <v>20421</v>
      </c>
      <c r="G1498" s="146">
        <f t="shared" si="23"/>
        <v>1</v>
      </c>
    </row>
    <row r="1499" spans="1:7">
      <c r="A1499" t="s">
        <v>1256</v>
      </c>
      <c r="B1499" s="1">
        <f>IFERROR(INDEX(Preturi!H$2:H$8000, MATCH(A1499, Preturi!G$2:G$8000, 0)), "")*G1499</f>
        <v>6.09</v>
      </c>
      <c r="C1499" t="s">
        <v>688</v>
      </c>
      <c r="D1499" t="s">
        <v>223</v>
      </c>
      <c r="E1499" t="s">
        <v>5360</v>
      </c>
      <c r="F1499" t="s">
        <v>20421</v>
      </c>
      <c r="G1499" s="146">
        <f t="shared" ref="G1499:G1562" si="24">1+Adaosuri3</f>
        <v>1</v>
      </c>
    </row>
    <row r="1500" spans="1:7">
      <c r="A1500" t="s">
        <v>1257</v>
      </c>
      <c r="B1500" s="1">
        <f>IFERROR(INDEX(Preturi!H$2:H$8000, MATCH(A1500, Preturi!G$2:G$8000, 0)), "")*G1500</f>
        <v>8.27</v>
      </c>
      <c r="C1500" t="s">
        <v>688</v>
      </c>
      <c r="D1500" t="s">
        <v>223</v>
      </c>
      <c r="E1500" t="s">
        <v>5361</v>
      </c>
      <c r="F1500" t="s">
        <v>20421</v>
      </c>
      <c r="G1500" s="146">
        <f t="shared" si="24"/>
        <v>1</v>
      </c>
    </row>
    <row r="1501" spans="1:7">
      <c r="A1501" t="s">
        <v>1258</v>
      </c>
      <c r="B1501" s="1">
        <f>IFERROR(INDEX(Preturi!H$2:H$8000, MATCH(A1501, Preturi!G$2:G$8000, 0)), "")*G1501</f>
        <v>8.3800000000000008</v>
      </c>
      <c r="C1501" t="s">
        <v>688</v>
      </c>
      <c r="D1501" t="s">
        <v>223</v>
      </c>
      <c r="E1501" t="s">
        <v>5362</v>
      </c>
      <c r="F1501" t="s">
        <v>20421</v>
      </c>
      <c r="G1501" s="146">
        <f t="shared" si="24"/>
        <v>1</v>
      </c>
    </row>
    <row r="1502" spans="1:7">
      <c r="A1502" t="s">
        <v>1259</v>
      </c>
      <c r="B1502" s="1">
        <f>IFERROR(INDEX(Preturi!H$2:H$8000, MATCH(A1502, Preturi!G$2:G$8000, 0)), "")*G1502</f>
        <v>4.91</v>
      </c>
      <c r="C1502" t="s">
        <v>688</v>
      </c>
      <c r="D1502" t="s">
        <v>223</v>
      </c>
      <c r="E1502" t="s">
        <v>5363</v>
      </c>
      <c r="F1502" t="s">
        <v>20421</v>
      </c>
      <c r="G1502" s="146">
        <f t="shared" si="24"/>
        <v>1</v>
      </c>
    </row>
    <row r="1503" spans="1:7">
      <c r="A1503" t="s">
        <v>1260</v>
      </c>
      <c r="B1503" s="1">
        <f>IFERROR(INDEX(Preturi!H$2:H$8000, MATCH(A1503, Preturi!G$2:G$8000, 0)), "")*G1503</f>
        <v>5.73</v>
      </c>
      <c r="C1503" t="s">
        <v>688</v>
      </c>
      <c r="D1503" t="s">
        <v>223</v>
      </c>
      <c r="E1503" t="s">
        <v>5364</v>
      </c>
      <c r="F1503" t="s">
        <v>20421</v>
      </c>
      <c r="G1503" s="146">
        <f t="shared" si="24"/>
        <v>1</v>
      </c>
    </row>
    <row r="1504" spans="1:7">
      <c r="A1504" t="s">
        <v>1261</v>
      </c>
      <c r="B1504" s="1">
        <f>IFERROR(INDEX(Preturi!H$2:H$8000, MATCH(A1504, Preturi!G$2:G$8000, 0)), "")*G1504</f>
        <v>6.14</v>
      </c>
      <c r="C1504" t="s">
        <v>688</v>
      </c>
      <c r="D1504" t="s">
        <v>223</v>
      </c>
      <c r="E1504" t="s">
        <v>5365</v>
      </c>
      <c r="F1504" t="s">
        <v>20421</v>
      </c>
      <c r="G1504" s="146">
        <f t="shared" si="24"/>
        <v>1</v>
      </c>
    </row>
    <row r="1505" spans="1:7">
      <c r="A1505" t="s">
        <v>4062</v>
      </c>
      <c r="B1505" s="1">
        <f>IFERROR(INDEX(Preturi!H$2:H$8000, MATCH(A1505, Preturi!G$2:G$8000, 0)), "")*G1505</f>
        <v>6.96</v>
      </c>
      <c r="C1505" t="s">
        <v>688</v>
      </c>
      <c r="D1505" t="s">
        <v>223</v>
      </c>
      <c r="E1505" t="s">
        <v>5366</v>
      </c>
      <c r="F1505" t="s">
        <v>20421</v>
      </c>
      <c r="G1505" s="146">
        <f t="shared" si="24"/>
        <v>1</v>
      </c>
    </row>
    <row r="1506" spans="1:7">
      <c r="A1506" t="s">
        <v>1262</v>
      </c>
      <c r="B1506" s="1">
        <f>IFERROR(INDEX(Preturi!H$2:H$8000, MATCH(A1506, Preturi!G$2:G$8000, 0)), "")*G1506</f>
        <v>8.84</v>
      </c>
      <c r="C1506" t="s">
        <v>688</v>
      </c>
      <c r="D1506" t="s">
        <v>223</v>
      </c>
      <c r="E1506" t="s">
        <v>5367</v>
      </c>
      <c r="F1506" t="s">
        <v>20421</v>
      </c>
      <c r="G1506" s="146">
        <f t="shared" si="24"/>
        <v>1</v>
      </c>
    </row>
    <row r="1507" spans="1:7">
      <c r="A1507" t="s">
        <v>3532</v>
      </c>
      <c r="B1507" s="1">
        <f>IFERROR(INDEX(Preturi!H$2:H$8000, MATCH(A1507, Preturi!G$2:G$8000, 0)), "")*G1507</f>
        <v>5.36</v>
      </c>
      <c r="C1507" t="s">
        <v>688</v>
      </c>
      <c r="D1507" t="s">
        <v>223</v>
      </c>
      <c r="E1507" t="s">
        <v>5368</v>
      </c>
      <c r="F1507" t="s">
        <v>20421</v>
      </c>
      <c r="G1507" s="146">
        <f t="shared" si="24"/>
        <v>1</v>
      </c>
    </row>
    <row r="1508" spans="1:7">
      <c r="A1508" t="s">
        <v>1263</v>
      </c>
      <c r="B1508" s="1">
        <f>IFERROR(INDEX(Preturi!H$2:H$8000, MATCH(A1508, Preturi!G$2:G$8000, 0)), "")*G1508</f>
        <v>6.12</v>
      </c>
      <c r="C1508" t="s">
        <v>688</v>
      </c>
      <c r="D1508" t="s">
        <v>223</v>
      </c>
      <c r="E1508" t="s">
        <v>5369</v>
      </c>
      <c r="F1508" t="s">
        <v>20421</v>
      </c>
      <c r="G1508" s="146">
        <f t="shared" si="24"/>
        <v>1</v>
      </c>
    </row>
    <row r="1509" spans="1:7">
      <c r="A1509" t="s">
        <v>1264</v>
      </c>
      <c r="B1509" s="1">
        <f>IFERROR(INDEX(Preturi!H$2:H$8000, MATCH(A1509, Preturi!G$2:G$8000, 0)), "")*G1509</f>
        <v>6.39</v>
      </c>
      <c r="C1509" t="s">
        <v>688</v>
      </c>
      <c r="D1509" t="s">
        <v>223</v>
      </c>
      <c r="E1509" t="s">
        <v>5370</v>
      </c>
      <c r="F1509" t="s">
        <v>20421</v>
      </c>
      <c r="G1509" s="146">
        <f t="shared" si="24"/>
        <v>1</v>
      </c>
    </row>
    <row r="1510" spans="1:7">
      <c r="A1510" t="s">
        <v>1265</v>
      </c>
      <c r="B1510" s="1">
        <f>IFERROR(INDEX(Preturi!H$2:H$8000, MATCH(A1510, Preturi!G$2:G$8000, 0)), "")*G1510</f>
        <v>7.24</v>
      </c>
      <c r="C1510" t="s">
        <v>688</v>
      </c>
      <c r="D1510" t="s">
        <v>223</v>
      </c>
      <c r="E1510" t="s">
        <v>5371</v>
      </c>
      <c r="F1510" t="s">
        <v>20421</v>
      </c>
      <c r="G1510" s="146">
        <f t="shared" si="24"/>
        <v>1</v>
      </c>
    </row>
    <row r="1511" spans="1:7">
      <c r="A1511" t="s">
        <v>2258</v>
      </c>
      <c r="B1511" s="1">
        <f>IFERROR(INDEX(Preturi!H$2:H$8000, MATCH(A1511, Preturi!G$2:G$8000, 0)), "")*G1511</f>
        <v>8.2799999999999994</v>
      </c>
      <c r="C1511" t="s">
        <v>688</v>
      </c>
      <c r="D1511" t="s">
        <v>223</v>
      </c>
      <c r="E1511" t="s">
        <v>5372</v>
      </c>
      <c r="F1511" t="s">
        <v>20421</v>
      </c>
      <c r="G1511" s="146">
        <f t="shared" si="24"/>
        <v>1</v>
      </c>
    </row>
    <row r="1512" spans="1:7">
      <c r="A1512" t="s">
        <v>7491</v>
      </c>
      <c r="B1512" s="1">
        <f>IFERROR(INDEX(Preturi!H$2:H$8000, MATCH(A1512, Preturi!G$2:G$8000, 0)), "")*G1512</f>
        <v>8.3800000000000008</v>
      </c>
      <c r="C1512" t="s">
        <v>688</v>
      </c>
      <c r="D1512" t="s">
        <v>223</v>
      </c>
      <c r="E1512" t="s">
        <v>7492</v>
      </c>
      <c r="F1512" t="s">
        <v>20421</v>
      </c>
      <c r="G1512" s="146">
        <f t="shared" si="24"/>
        <v>1</v>
      </c>
    </row>
    <row r="1513" spans="1:7">
      <c r="A1513" t="s">
        <v>1266</v>
      </c>
      <c r="B1513" s="1">
        <f>IFERROR(INDEX(Preturi!H$2:H$8000, MATCH(A1513, Preturi!G$2:G$8000, 0)), "")*G1513</f>
        <v>4.03</v>
      </c>
      <c r="C1513" t="s">
        <v>688</v>
      </c>
      <c r="D1513" t="s">
        <v>223</v>
      </c>
      <c r="E1513" t="s">
        <v>5373</v>
      </c>
      <c r="F1513" t="s">
        <v>20421</v>
      </c>
      <c r="G1513" s="146">
        <f t="shared" si="24"/>
        <v>1</v>
      </c>
    </row>
    <row r="1514" spans="1:7">
      <c r="A1514" t="s">
        <v>1267</v>
      </c>
      <c r="B1514" s="1">
        <f>IFERROR(INDEX(Preturi!H$2:H$8000, MATCH(A1514, Preturi!G$2:G$8000, 0)), "")*G1514</f>
        <v>4.12</v>
      </c>
      <c r="C1514" t="s">
        <v>688</v>
      </c>
      <c r="D1514" t="s">
        <v>223</v>
      </c>
      <c r="E1514" t="s">
        <v>5374</v>
      </c>
      <c r="F1514" t="s">
        <v>20421</v>
      </c>
      <c r="G1514" s="146">
        <f t="shared" si="24"/>
        <v>1</v>
      </c>
    </row>
    <row r="1515" spans="1:7">
      <c r="A1515" t="s">
        <v>1268</v>
      </c>
      <c r="B1515" s="1">
        <f>IFERROR(INDEX(Preturi!H$2:H$8000, MATCH(A1515, Preturi!G$2:G$8000, 0)), "")*G1515</f>
        <v>5.15</v>
      </c>
      <c r="C1515" t="s">
        <v>688</v>
      </c>
      <c r="D1515" t="s">
        <v>223</v>
      </c>
      <c r="E1515" t="s">
        <v>5375</v>
      </c>
      <c r="F1515" t="s">
        <v>20421</v>
      </c>
      <c r="G1515" s="146">
        <f t="shared" si="24"/>
        <v>1</v>
      </c>
    </row>
    <row r="1516" spans="1:7">
      <c r="A1516" t="s">
        <v>1269</v>
      </c>
      <c r="B1516" s="1">
        <f>IFERROR(INDEX(Preturi!H$2:H$8000, MATCH(A1516, Preturi!G$2:G$8000, 0)), "")*G1516</f>
        <v>5.62</v>
      </c>
      <c r="C1516" t="s">
        <v>688</v>
      </c>
      <c r="D1516" t="s">
        <v>223</v>
      </c>
      <c r="E1516" t="s">
        <v>5376</v>
      </c>
      <c r="F1516" t="s">
        <v>20421</v>
      </c>
      <c r="G1516" s="146">
        <f t="shared" si="24"/>
        <v>1</v>
      </c>
    </row>
    <row r="1517" spans="1:7">
      <c r="A1517" t="s">
        <v>1270</v>
      </c>
      <c r="B1517" s="1">
        <f>IFERROR(INDEX(Preturi!H$2:H$8000, MATCH(A1517, Preturi!G$2:G$8000, 0)), "")*G1517</f>
        <v>6.92</v>
      </c>
      <c r="C1517" t="s">
        <v>688</v>
      </c>
      <c r="D1517" t="s">
        <v>223</v>
      </c>
      <c r="E1517" t="s">
        <v>5377</v>
      </c>
      <c r="F1517" t="s">
        <v>20421</v>
      </c>
      <c r="G1517" s="146">
        <f t="shared" si="24"/>
        <v>1</v>
      </c>
    </row>
    <row r="1518" spans="1:7">
      <c r="A1518" t="s">
        <v>1271</v>
      </c>
      <c r="B1518" s="1">
        <f>IFERROR(INDEX(Preturi!H$2:H$8000, MATCH(A1518, Preturi!G$2:G$8000, 0)), "")*G1518</f>
        <v>8.1199999999999992</v>
      </c>
      <c r="C1518" t="s">
        <v>688</v>
      </c>
      <c r="D1518" t="s">
        <v>223</v>
      </c>
      <c r="E1518" t="s">
        <v>5378</v>
      </c>
      <c r="F1518" t="s">
        <v>20421</v>
      </c>
      <c r="G1518" s="146">
        <f t="shared" si="24"/>
        <v>1</v>
      </c>
    </row>
    <row r="1519" spans="1:7">
      <c r="A1519" t="s">
        <v>1272</v>
      </c>
      <c r="B1519" s="1">
        <f>IFERROR(INDEX(Preturi!H$2:H$8000, MATCH(A1519, Preturi!G$2:G$8000, 0)), "")*G1519</f>
        <v>6.2</v>
      </c>
      <c r="C1519" t="s">
        <v>688</v>
      </c>
      <c r="D1519" t="s">
        <v>223</v>
      </c>
      <c r="E1519" t="s">
        <v>5379</v>
      </c>
      <c r="F1519" t="s">
        <v>20421</v>
      </c>
      <c r="G1519" s="146">
        <f t="shared" si="24"/>
        <v>1</v>
      </c>
    </row>
    <row r="1520" spans="1:7">
      <c r="A1520" t="s">
        <v>1273</v>
      </c>
      <c r="B1520" s="1">
        <f>IFERROR(INDEX(Preturi!H$2:H$8000, MATCH(A1520, Preturi!G$2:G$8000, 0)), "")*G1520</f>
        <v>6.29</v>
      </c>
      <c r="C1520" t="s">
        <v>688</v>
      </c>
      <c r="D1520" t="s">
        <v>223</v>
      </c>
      <c r="E1520" t="s">
        <v>5380</v>
      </c>
      <c r="F1520" t="s">
        <v>20421</v>
      </c>
      <c r="G1520" s="146">
        <f t="shared" si="24"/>
        <v>1</v>
      </c>
    </row>
    <row r="1521" spans="1:7">
      <c r="A1521" t="s">
        <v>1274</v>
      </c>
      <c r="B1521" s="1">
        <f>IFERROR(INDEX(Preturi!H$2:H$8000, MATCH(A1521, Preturi!G$2:G$8000, 0)), "")*G1521</f>
        <v>3.68</v>
      </c>
      <c r="C1521" t="s">
        <v>688</v>
      </c>
      <c r="D1521" t="s">
        <v>223</v>
      </c>
      <c r="E1521" t="s">
        <v>5381</v>
      </c>
      <c r="F1521" t="s">
        <v>20421</v>
      </c>
      <c r="G1521" s="146">
        <f t="shared" si="24"/>
        <v>1</v>
      </c>
    </row>
    <row r="1522" spans="1:7">
      <c r="A1522" t="s">
        <v>1275</v>
      </c>
      <c r="B1522" s="1">
        <f>IFERROR(INDEX(Preturi!H$2:H$8000, MATCH(A1522, Preturi!G$2:G$8000, 0)), "")*G1522</f>
        <v>4.3</v>
      </c>
      <c r="C1522" t="s">
        <v>688</v>
      </c>
      <c r="D1522" t="s">
        <v>223</v>
      </c>
      <c r="E1522" t="s">
        <v>5382</v>
      </c>
      <c r="F1522" t="s">
        <v>20421</v>
      </c>
      <c r="G1522" s="146">
        <f t="shared" si="24"/>
        <v>1</v>
      </c>
    </row>
    <row r="1523" spans="1:7">
      <c r="A1523" t="s">
        <v>1276</v>
      </c>
      <c r="B1523" s="1">
        <f>IFERROR(INDEX(Preturi!H$2:H$8000, MATCH(A1523, Preturi!G$2:G$8000, 0)), "")*G1523</f>
        <v>4.6100000000000003</v>
      </c>
      <c r="C1523" t="s">
        <v>688</v>
      </c>
      <c r="D1523" t="s">
        <v>223</v>
      </c>
      <c r="E1523" t="s">
        <v>5383</v>
      </c>
      <c r="F1523" t="s">
        <v>20421</v>
      </c>
      <c r="G1523" s="146">
        <f t="shared" si="24"/>
        <v>1</v>
      </c>
    </row>
    <row r="1524" spans="1:7">
      <c r="A1524" t="s">
        <v>4063</v>
      </c>
      <c r="B1524" s="1">
        <f>IFERROR(INDEX(Preturi!H$2:H$8000, MATCH(A1524, Preturi!G$2:G$8000, 0)), "")*G1524</f>
        <v>5.22</v>
      </c>
      <c r="C1524" t="s">
        <v>688</v>
      </c>
      <c r="D1524" t="s">
        <v>223</v>
      </c>
      <c r="E1524" t="s">
        <v>5384</v>
      </c>
      <c r="F1524" t="s">
        <v>20421</v>
      </c>
      <c r="G1524" s="146">
        <f t="shared" si="24"/>
        <v>1</v>
      </c>
    </row>
    <row r="1525" spans="1:7">
      <c r="A1525" t="s">
        <v>2507</v>
      </c>
      <c r="B1525" s="1">
        <f>IFERROR(INDEX(Preturi!H$2:H$8000, MATCH(A1525, Preturi!G$2:G$8000, 0)), "")*G1525</f>
        <v>6.63</v>
      </c>
      <c r="C1525" t="s">
        <v>688</v>
      </c>
      <c r="D1525" t="s">
        <v>223</v>
      </c>
      <c r="E1525" t="s">
        <v>5385</v>
      </c>
      <c r="F1525" t="s">
        <v>20421</v>
      </c>
      <c r="G1525" s="146">
        <f t="shared" si="24"/>
        <v>1</v>
      </c>
    </row>
    <row r="1526" spans="1:7">
      <c r="A1526" t="s">
        <v>3533</v>
      </c>
      <c r="B1526" s="1">
        <f>IFERROR(INDEX(Preturi!H$2:H$8000, MATCH(A1526, Preturi!G$2:G$8000, 0)), "")*G1526</f>
        <v>4.0199999999999996</v>
      </c>
      <c r="C1526" t="s">
        <v>688</v>
      </c>
      <c r="D1526" t="s">
        <v>223</v>
      </c>
      <c r="E1526" t="s">
        <v>5386</v>
      </c>
      <c r="F1526" t="s">
        <v>20421</v>
      </c>
      <c r="G1526" s="146">
        <f t="shared" si="24"/>
        <v>1</v>
      </c>
    </row>
    <row r="1527" spans="1:7">
      <c r="A1527" t="s">
        <v>1277</v>
      </c>
      <c r="B1527" s="1">
        <f>IFERROR(INDEX(Preturi!H$2:H$8000, MATCH(A1527, Preturi!G$2:G$8000, 0)), "")*G1527</f>
        <v>4.59</v>
      </c>
      <c r="C1527" t="s">
        <v>688</v>
      </c>
      <c r="D1527" t="s">
        <v>223</v>
      </c>
      <c r="E1527" t="s">
        <v>5387</v>
      </c>
      <c r="F1527" t="s">
        <v>20421</v>
      </c>
      <c r="G1527" s="146">
        <f t="shared" si="24"/>
        <v>1</v>
      </c>
    </row>
    <row r="1528" spans="1:7">
      <c r="A1528" t="s">
        <v>1278</v>
      </c>
      <c r="B1528" s="1">
        <f>IFERROR(INDEX(Preturi!H$2:H$8000, MATCH(A1528, Preturi!G$2:G$8000, 0)), "")*G1528</f>
        <v>4.79</v>
      </c>
      <c r="C1528" t="s">
        <v>688</v>
      </c>
      <c r="D1528" t="s">
        <v>223</v>
      </c>
      <c r="E1528" t="s">
        <v>5388</v>
      </c>
      <c r="F1528" t="s">
        <v>20421</v>
      </c>
      <c r="G1528" s="146">
        <f t="shared" si="24"/>
        <v>1</v>
      </c>
    </row>
    <row r="1529" spans="1:7">
      <c r="A1529" t="s">
        <v>1279</v>
      </c>
      <c r="B1529" s="1">
        <f>IFERROR(INDEX(Preturi!H$2:H$8000, MATCH(A1529, Preturi!G$2:G$8000, 0)), "")*G1529</f>
        <v>5.43</v>
      </c>
      <c r="C1529" t="s">
        <v>688</v>
      </c>
      <c r="D1529" t="s">
        <v>223</v>
      </c>
      <c r="E1529" t="s">
        <v>5389</v>
      </c>
      <c r="F1529" t="s">
        <v>20421</v>
      </c>
      <c r="G1529" s="146">
        <f t="shared" si="24"/>
        <v>1</v>
      </c>
    </row>
    <row r="1530" spans="1:7">
      <c r="A1530" t="s">
        <v>2508</v>
      </c>
      <c r="B1530" s="1">
        <f>IFERROR(INDEX(Preturi!H$2:H$8000, MATCH(A1530, Preturi!G$2:G$8000, 0)), "")*G1530</f>
        <v>6.21</v>
      </c>
      <c r="C1530" t="s">
        <v>688</v>
      </c>
      <c r="D1530" t="s">
        <v>223</v>
      </c>
      <c r="E1530" t="s">
        <v>5390</v>
      </c>
      <c r="F1530" t="s">
        <v>20421</v>
      </c>
      <c r="G1530" s="146">
        <f t="shared" si="24"/>
        <v>1</v>
      </c>
    </row>
    <row r="1531" spans="1:7">
      <c r="A1531" t="s">
        <v>7493</v>
      </c>
      <c r="B1531" s="1">
        <f>IFERROR(INDEX(Preturi!H$2:H$8000, MATCH(A1531, Preturi!G$2:G$8000, 0)), "")*G1531</f>
        <v>6.29</v>
      </c>
      <c r="C1531" t="s">
        <v>688</v>
      </c>
      <c r="D1531" t="s">
        <v>223</v>
      </c>
      <c r="E1531" t="s">
        <v>7494</v>
      </c>
      <c r="F1531" t="s">
        <v>20421</v>
      </c>
      <c r="G1531" s="146">
        <f t="shared" si="24"/>
        <v>1</v>
      </c>
    </row>
    <row r="1532" spans="1:7">
      <c r="A1532" t="s">
        <v>1280</v>
      </c>
      <c r="B1532" s="1">
        <f>IFERROR(INDEX(Preturi!H$2:H$8000, MATCH(A1532, Preturi!G$2:G$8000, 0)), "")*G1532</f>
        <v>3.02</v>
      </c>
      <c r="C1532" t="s">
        <v>688</v>
      </c>
      <c r="D1532" t="s">
        <v>223</v>
      </c>
      <c r="E1532" t="s">
        <v>5391</v>
      </c>
      <c r="F1532" t="s">
        <v>20421</v>
      </c>
      <c r="G1532" s="146">
        <f t="shared" si="24"/>
        <v>1</v>
      </c>
    </row>
    <row r="1533" spans="1:7">
      <c r="A1533" t="s">
        <v>1281</v>
      </c>
      <c r="B1533" s="1">
        <f>IFERROR(INDEX(Preturi!H$2:H$8000, MATCH(A1533, Preturi!G$2:G$8000, 0)), "")*G1533</f>
        <v>3.09</v>
      </c>
      <c r="C1533" t="s">
        <v>688</v>
      </c>
      <c r="D1533" t="s">
        <v>223</v>
      </c>
      <c r="E1533" t="s">
        <v>5392</v>
      </c>
      <c r="F1533" t="s">
        <v>20421</v>
      </c>
      <c r="G1533" s="146">
        <f t="shared" si="24"/>
        <v>1</v>
      </c>
    </row>
    <row r="1534" spans="1:7">
      <c r="A1534" t="s">
        <v>1282</v>
      </c>
      <c r="B1534" s="1">
        <f>IFERROR(INDEX(Preturi!H$2:H$8000, MATCH(A1534, Preturi!G$2:G$8000, 0)), "")*G1534</f>
        <v>3.86</v>
      </c>
      <c r="C1534" t="s">
        <v>688</v>
      </c>
      <c r="D1534" t="s">
        <v>223</v>
      </c>
      <c r="E1534" t="s">
        <v>5393</v>
      </c>
      <c r="F1534" t="s">
        <v>20421</v>
      </c>
      <c r="G1534" s="146">
        <f t="shared" si="24"/>
        <v>1</v>
      </c>
    </row>
    <row r="1535" spans="1:7">
      <c r="A1535" t="s">
        <v>1283</v>
      </c>
      <c r="B1535" s="1">
        <f>IFERROR(INDEX(Preturi!H$2:H$8000, MATCH(A1535, Preturi!G$2:G$8000, 0)), "")*G1535</f>
        <v>4.22</v>
      </c>
      <c r="C1535" t="s">
        <v>688</v>
      </c>
      <c r="D1535" t="s">
        <v>223</v>
      </c>
      <c r="E1535" t="s">
        <v>5394</v>
      </c>
      <c r="F1535" t="s">
        <v>20421</v>
      </c>
      <c r="G1535" s="146">
        <f t="shared" si="24"/>
        <v>1</v>
      </c>
    </row>
    <row r="1536" spans="1:7">
      <c r="A1536" t="s">
        <v>1284</v>
      </c>
      <c r="B1536" s="1">
        <f>IFERROR(INDEX(Preturi!H$2:H$8000, MATCH(A1536, Preturi!G$2:G$8000, 0)), "")*G1536</f>
        <v>5.19</v>
      </c>
      <c r="C1536" t="s">
        <v>688</v>
      </c>
      <c r="D1536" t="s">
        <v>223</v>
      </c>
      <c r="E1536" t="s">
        <v>5395</v>
      </c>
      <c r="F1536" t="s">
        <v>20421</v>
      </c>
      <c r="G1536" s="146">
        <f t="shared" si="24"/>
        <v>1</v>
      </c>
    </row>
    <row r="1537" spans="1:7">
      <c r="A1537" t="s">
        <v>1285</v>
      </c>
      <c r="B1537" s="1">
        <f>IFERROR(INDEX(Preturi!H$2:H$8000, MATCH(A1537, Preturi!G$2:G$8000, 0)), "")*G1537</f>
        <v>6.09</v>
      </c>
      <c r="C1537" t="s">
        <v>688</v>
      </c>
      <c r="D1537" t="s">
        <v>223</v>
      </c>
      <c r="E1537" t="s">
        <v>5396</v>
      </c>
      <c r="F1537" t="s">
        <v>20421</v>
      </c>
      <c r="G1537" s="146">
        <f t="shared" si="24"/>
        <v>1</v>
      </c>
    </row>
    <row r="1538" spans="1:7">
      <c r="A1538" t="s">
        <v>1286</v>
      </c>
      <c r="B1538" s="1">
        <f>IFERROR(INDEX(Preturi!H$2:H$8000, MATCH(A1538, Preturi!G$2:G$8000, 0)), "")*G1538</f>
        <v>1.1200000000000001</v>
      </c>
      <c r="C1538" t="s">
        <v>688</v>
      </c>
      <c r="D1538" t="s">
        <v>223</v>
      </c>
      <c r="E1538" t="s">
        <v>5397</v>
      </c>
      <c r="F1538" t="s">
        <v>20421</v>
      </c>
      <c r="G1538" s="146">
        <f t="shared" si="24"/>
        <v>1</v>
      </c>
    </row>
    <row r="1539" spans="1:7">
      <c r="A1539" t="s">
        <v>7814</v>
      </c>
      <c r="B1539" s="1">
        <f>IFERROR(INDEX(Preturi!H$2:H$8000, MATCH(A1539, Preturi!G$2:G$8000, 0)), "")*G1539</f>
        <v>0.91</v>
      </c>
      <c r="C1539" t="s">
        <v>688</v>
      </c>
      <c r="D1539" t="s">
        <v>223</v>
      </c>
      <c r="E1539" t="s">
        <v>7815</v>
      </c>
      <c r="F1539" t="s">
        <v>20421</v>
      </c>
      <c r="G1539" s="146">
        <f t="shared" si="24"/>
        <v>1</v>
      </c>
    </row>
    <row r="1540" spans="1:7">
      <c r="A1540" t="s">
        <v>2509</v>
      </c>
      <c r="B1540" s="1">
        <f>IFERROR(INDEX(Preturi!H$2:H$8000, MATCH(A1540, Preturi!G$2:G$8000, 0)), "")*G1540</f>
        <v>1.36</v>
      </c>
      <c r="C1540" t="s">
        <v>688</v>
      </c>
      <c r="D1540" t="s">
        <v>223</v>
      </c>
      <c r="E1540" t="s">
        <v>5398</v>
      </c>
      <c r="F1540" t="s">
        <v>20421</v>
      </c>
      <c r="G1540" s="146">
        <f t="shared" si="24"/>
        <v>1</v>
      </c>
    </row>
    <row r="1541" spans="1:7">
      <c r="A1541" t="s">
        <v>7816</v>
      </c>
      <c r="B1541" s="1">
        <f>IFERROR(INDEX(Preturi!H$2:H$8000, MATCH(A1541, Preturi!G$2:G$8000, 0)), "")*G1541</f>
        <v>0.95</v>
      </c>
      <c r="C1541" t="s">
        <v>688</v>
      </c>
      <c r="D1541" t="s">
        <v>223</v>
      </c>
      <c r="E1541" t="s">
        <v>7817</v>
      </c>
      <c r="F1541" t="s">
        <v>20421</v>
      </c>
      <c r="G1541" s="146">
        <f t="shared" si="24"/>
        <v>1</v>
      </c>
    </row>
    <row r="1542" spans="1:7">
      <c r="A1542" t="s">
        <v>3534</v>
      </c>
      <c r="B1542" s="1">
        <f>IFERROR(INDEX(Preturi!H$2:H$8000, MATCH(A1542, Preturi!G$2:G$8000, 0)), "")*G1542</f>
        <v>1.94</v>
      </c>
      <c r="C1542" t="s">
        <v>688</v>
      </c>
      <c r="D1542" t="s">
        <v>223</v>
      </c>
      <c r="E1542" t="s">
        <v>5399</v>
      </c>
      <c r="F1542" t="s">
        <v>20421</v>
      </c>
      <c r="G1542" s="146">
        <f t="shared" si="24"/>
        <v>1</v>
      </c>
    </row>
    <row r="1543" spans="1:7">
      <c r="A1543" t="s">
        <v>1287</v>
      </c>
      <c r="B1543" s="1">
        <f>IFERROR(INDEX(Preturi!H$2:H$8000, MATCH(A1543, Preturi!G$2:G$8000, 0)), "")*G1543</f>
        <v>1.1299999999999999</v>
      </c>
      <c r="C1543" t="s">
        <v>688</v>
      </c>
      <c r="D1543" t="s">
        <v>223</v>
      </c>
      <c r="E1543" t="s">
        <v>5400</v>
      </c>
      <c r="F1543" t="s">
        <v>20421</v>
      </c>
      <c r="G1543" s="146">
        <f t="shared" si="24"/>
        <v>1</v>
      </c>
    </row>
    <row r="1544" spans="1:7">
      <c r="A1544" t="s">
        <v>1288</v>
      </c>
      <c r="B1544" s="1">
        <f>IFERROR(INDEX(Preturi!H$2:H$8000, MATCH(A1544, Preturi!G$2:G$8000, 0)), "")*G1544</f>
        <v>0.66</v>
      </c>
      <c r="C1544" t="s">
        <v>688</v>
      </c>
      <c r="D1544" t="s">
        <v>223</v>
      </c>
      <c r="E1544" t="s">
        <v>5401</v>
      </c>
      <c r="F1544" t="s">
        <v>20421</v>
      </c>
      <c r="G1544" s="146">
        <f t="shared" si="24"/>
        <v>1</v>
      </c>
    </row>
    <row r="1545" spans="1:7">
      <c r="A1545" t="s">
        <v>1289</v>
      </c>
      <c r="B1545" s="1">
        <f>IFERROR(INDEX(Preturi!H$2:H$8000, MATCH(A1545, Preturi!G$2:G$8000, 0)), "")*G1545</f>
        <v>0.77</v>
      </c>
      <c r="C1545" t="s">
        <v>688</v>
      </c>
      <c r="D1545" t="s">
        <v>223</v>
      </c>
      <c r="E1545" t="s">
        <v>5402</v>
      </c>
      <c r="F1545" t="s">
        <v>20421</v>
      </c>
      <c r="G1545" s="146">
        <f t="shared" si="24"/>
        <v>1</v>
      </c>
    </row>
    <row r="1546" spans="1:7">
      <c r="A1546" t="s">
        <v>1290</v>
      </c>
      <c r="B1546" s="1">
        <f>IFERROR(INDEX(Preturi!H$2:H$8000, MATCH(A1546, Preturi!G$2:G$8000, 0)), "")*G1546</f>
        <v>0.83</v>
      </c>
      <c r="C1546" t="s">
        <v>688</v>
      </c>
      <c r="D1546" t="s">
        <v>223</v>
      </c>
      <c r="E1546" t="s">
        <v>5403</v>
      </c>
      <c r="F1546" t="s">
        <v>20421</v>
      </c>
      <c r="G1546" s="146">
        <f t="shared" si="24"/>
        <v>1</v>
      </c>
    </row>
    <row r="1547" spans="1:7">
      <c r="A1547" t="s">
        <v>4064</v>
      </c>
      <c r="B1547" s="1">
        <f>IFERROR(INDEX(Preturi!H$2:H$8000, MATCH(A1547, Preturi!G$2:G$8000, 0)), "")*G1547</f>
        <v>0.94</v>
      </c>
      <c r="C1547" t="s">
        <v>688</v>
      </c>
      <c r="D1547" t="s">
        <v>223</v>
      </c>
      <c r="E1547" t="s">
        <v>5404</v>
      </c>
      <c r="F1547" t="s">
        <v>20421</v>
      </c>
      <c r="G1547" s="146">
        <f t="shared" si="24"/>
        <v>1</v>
      </c>
    </row>
    <row r="1548" spans="1:7">
      <c r="A1548" t="s">
        <v>1291</v>
      </c>
      <c r="B1548" s="1">
        <f>IFERROR(INDEX(Preturi!H$2:H$8000, MATCH(A1548, Preturi!G$2:G$8000, 0)), "")*G1548</f>
        <v>1.19</v>
      </c>
      <c r="C1548" t="s">
        <v>688</v>
      </c>
      <c r="D1548" t="s">
        <v>223</v>
      </c>
      <c r="E1548" t="s">
        <v>5405</v>
      </c>
      <c r="F1548" t="s">
        <v>20421</v>
      </c>
      <c r="G1548" s="146">
        <f t="shared" si="24"/>
        <v>1</v>
      </c>
    </row>
    <row r="1549" spans="1:7">
      <c r="A1549" t="s">
        <v>3535</v>
      </c>
      <c r="B1549" s="1">
        <f>IFERROR(INDEX(Preturi!H$2:H$8000, MATCH(A1549, Preturi!G$2:G$8000, 0)), "")*G1549</f>
        <v>0.72</v>
      </c>
      <c r="C1549" t="s">
        <v>688</v>
      </c>
      <c r="D1549" t="s">
        <v>223</v>
      </c>
      <c r="E1549" t="s">
        <v>5406</v>
      </c>
      <c r="F1549" t="s">
        <v>20421</v>
      </c>
      <c r="G1549" s="146">
        <f t="shared" si="24"/>
        <v>1</v>
      </c>
    </row>
    <row r="1550" spans="1:7">
      <c r="A1550" t="s">
        <v>1292</v>
      </c>
      <c r="B1550" s="1">
        <f>IFERROR(INDEX(Preturi!H$2:H$8000, MATCH(A1550, Preturi!G$2:G$8000, 0)), "")*G1550</f>
        <v>0.83</v>
      </c>
      <c r="C1550" t="s">
        <v>688</v>
      </c>
      <c r="D1550" t="s">
        <v>223</v>
      </c>
      <c r="E1550" t="s">
        <v>5407</v>
      </c>
      <c r="F1550" t="s">
        <v>20421</v>
      </c>
      <c r="G1550" s="146">
        <f t="shared" si="24"/>
        <v>1</v>
      </c>
    </row>
    <row r="1551" spans="1:7">
      <c r="A1551" t="s">
        <v>1293</v>
      </c>
      <c r="B1551" s="1">
        <f>IFERROR(INDEX(Preturi!H$2:H$8000, MATCH(A1551, Preturi!G$2:G$8000, 0)), "")*G1551</f>
        <v>0.86</v>
      </c>
      <c r="C1551" t="s">
        <v>688</v>
      </c>
      <c r="D1551" t="s">
        <v>223</v>
      </c>
      <c r="E1551" t="s">
        <v>5408</v>
      </c>
      <c r="F1551" t="s">
        <v>20421</v>
      </c>
      <c r="G1551" s="146">
        <f t="shared" si="24"/>
        <v>1</v>
      </c>
    </row>
    <row r="1552" spans="1:7">
      <c r="A1552" t="s">
        <v>1294</v>
      </c>
      <c r="B1552" s="1">
        <f>IFERROR(INDEX(Preturi!H$2:H$8000, MATCH(A1552, Preturi!G$2:G$8000, 0)), "")*G1552</f>
        <v>0.98</v>
      </c>
      <c r="C1552" t="s">
        <v>688</v>
      </c>
      <c r="D1552" t="s">
        <v>223</v>
      </c>
      <c r="E1552" t="s">
        <v>5409</v>
      </c>
      <c r="F1552" t="s">
        <v>20421</v>
      </c>
      <c r="G1552" s="146">
        <f t="shared" si="24"/>
        <v>1</v>
      </c>
    </row>
    <row r="1553" spans="1:7">
      <c r="A1553" t="s">
        <v>7818</v>
      </c>
      <c r="B1553" s="1">
        <f>IFERROR(INDEX(Preturi!H$2:H$8000, MATCH(A1553, Preturi!G$2:G$8000, 0)), "")*G1553</f>
        <v>0.9</v>
      </c>
      <c r="C1553" t="s">
        <v>688</v>
      </c>
      <c r="D1553" t="s">
        <v>223</v>
      </c>
      <c r="E1553" t="s">
        <v>7819</v>
      </c>
      <c r="F1553" t="s">
        <v>20421</v>
      </c>
      <c r="G1553" s="146">
        <f t="shared" si="24"/>
        <v>1</v>
      </c>
    </row>
    <row r="1554" spans="1:7">
      <c r="A1554" t="s">
        <v>2259</v>
      </c>
      <c r="B1554" s="1">
        <f>IFERROR(INDEX(Preturi!H$2:H$8000, MATCH(A1554, Preturi!G$2:G$8000, 0)), "")*G1554</f>
        <v>1.1200000000000001</v>
      </c>
      <c r="C1554" t="s">
        <v>688</v>
      </c>
      <c r="D1554" t="s">
        <v>223</v>
      </c>
      <c r="E1554" t="s">
        <v>11019</v>
      </c>
      <c r="F1554" t="s">
        <v>20421</v>
      </c>
      <c r="G1554" s="146">
        <f t="shared" si="24"/>
        <v>1</v>
      </c>
    </row>
    <row r="1555" spans="1:7">
      <c r="A1555" t="s">
        <v>7495</v>
      </c>
      <c r="B1555" s="1">
        <f>IFERROR(INDEX(Preturi!H$2:H$8000, MATCH(A1555, Preturi!G$2:G$8000, 0)), "")*G1555</f>
        <v>1.1299999999999999</v>
      </c>
      <c r="C1555" t="s">
        <v>688</v>
      </c>
      <c r="D1555" t="s">
        <v>223</v>
      </c>
      <c r="E1555" t="s">
        <v>7496</v>
      </c>
      <c r="F1555" t="s">
        <v>20421</v>
      </c>
      <c r="G1555" s="146">
        <f t="shared" si="24"/>
        <v>1</v>
      </c>
    </row>
    <row r="1556" spans="1:7">
      <c r="A1556" t="s">
        <v>1295</v>
      </c>
      <c r="B1556" s="1">
        <f>IFERROR(INDEX(Preturi!H$2:H$8000, MATCH(A1556, Preturi!G$2:G$8000, 0)), "")*G1556</f>
        <v>0.54</v>
      </c>
      <c r="C1556" t="s">
        <v>688</v>
      </c>
      <c r="D1556" t="s">
        <v>223</v>
      </c>
      <c r="E1556" t="s">
        <v>5410</v>
      </c>
      <c r="F1556" t="s">
        <v>20421</v>
      </c>
      <c r="G1556" s="146">
        <f t="shared" si="24"/>
        <v>1</v>
      </c>
    </row>
    <row r="1557" spans="1:7">
      <c r="A1557" t="s">
        <v>1296</v>
      </c>
      <c r="B1557" s="1">
        <f>IFERROR(INDEX(Preturi!H$2:H$8000, MATCH(A1557, Preturi!G$2:G$8000, 0)), "")*G1557</f>
        <v>0.56000000000000005</v>
      </c>
      <c r="C1557" t="s">
        <v>688</v>
      </c>
      <c r="D1557" t="s">
        <v>223</v>
      </c>
      <c r="E1557" t="s">
        <v>5411</v>
      </c>
      <c r="F1557" t="s">
        <v>20421</v>
      </c>
      <c r="G1557" s="146">
        <f t="shared" si="24"/>
        <v>1</v>
      </c>
    </row>
    <row r="1558" spans="1:7">
      <c r="A1558" t="s">
        <v>1297</v>
      </c>
      <c r="B1558" s="1">
        <f>IFERROR(INDEX(Preturi!H$2:H$8000, MATCH(A1558, Preturi!G$2:G$8000, 0)), "")*G1558</f>
        <v>0.7</v>
      </c>
      <c r="C1558" t="s">
        <v>688</v>
      </c>
      <c r="D1558" t="s">
        <v>223</v>
      </c>
      <c r="E1558" t="s">
        <v>5412</v>
      </c>
      <c r="F1558" t="s">
        <v>20421</v>
      </c>
      <c r="G1558" s="146">
        <f t="shared" si="24"/>
        <v>1</v>
      </c>
    </row>
    <row r="1559" spans="1:7">
      <c r="A1559" t="s">
        <v>1298</v>
      </c>
      <c r="B1559" s="1">
        <f>IFERROR(INDEX(Preturi!H$2:H$8000, MATCH(A1559, Preturi!G$2:G$8000, 0)), "")*G1559</f>
        <v>0.76</v>
      </c>
      <c r="C1559" t="s">
        <v>688</v>
      </c>
      <c r="D1559" t="s">
        <v>223</v>
      </c>
      <c r="E1559" t="s">
        <v>5413</v>
      </c>
      <c r="F1559" t="s">
        <v>20421</v>
      </c>
      <c r="G1559" s="146">
        <f t="shared" si="24"/>
        <v>1</v>
      </c>
    </row>
    <row r="1560" spans="1:7">
      <c r="A1560" t="s">
        <v>1299</v>
      </c>
      <c r="B1560" s="1">
        <f>IFERROR(INDEX(Preturi!H$2:H$8000, MATCH(A1560, Preturi!G$2:G$8000, 0)), "")*G1560</f>
        <v>0.93</v>
      </c>
      <c r="C1560" t="s">
        <v>688</v>
      </c>
      <c r="D1560" t="s">
        <v>223</v>
      </c>
      <c r="E1560" t="s">
        <v>5414</v>
      </c>
      <c r="F1560" t="s">
        <v>20421</v>
      </c>
      <c r="G1560" s="146">
        <f t="shared" si="24"/>
        <v>1</v>
      </c>
    </row>
    <row r="1561" spans="1:7">
      <c r="A1561" t="s">
        <v>1300</v>
      </c>
      <c r="B1561" s="1">
        <f>IFERROR(INDEX(Preturi!H$2:H$8000, MATCH(A1561, Preturi!G$2:G$8000, 0)), "")*G1561</f>
        <v>1.1000000000000001</v>
      </c>
      <c r="C1561" t="s">
        <v>688</v>
      </c>
      <c r="D1561" t="s">
        <v>223</v>
      </c>
      <c r="E1561" t="s">
        <v>5415</v>
      </c>
      <c r="F1561" t="s">
        <v>20421</v>
      </c>
      <c r="G1561" s="146">
        <f t="shared" si="24"/>
        <v>1</v>
      </c>
    </row>
    <row r="1562" spans="1:7">
      <c r="A1562" t="s">
        <v>1301</v>
      </c>
      <c r="B1562" s="1">
        <f>IFERROR(INDEX(Preturi!H$2:H$8000, MATCH(A1562, Preturi!G$2:G$8000, 0)), "")*G1562</f>
        <v>2.23</v>
      </c>
      <c r="C1562" t="s">
        <v>688</v>
      </c>
      <c r="D1562" t="s">
        <v>223</v>
      </c>
      <c r="E1562" t="s">
        <v>5416</v>
      </c>
      <c r="F1562" t="s">
        <v>20421</v>
      </c>
      <c r="G1562" s="146">
        <f t="shared" si="24"/>
        <v>1</v>
      </c>
    </row>
    <row r="1563" spans="1:7">
      <c r="A1563" t="s">
        <v>7820</v>
      </c>
      <c r="B1563" s="1">
        <f>IFERROR(INDEX(Preturi!H$2:H$8000, MATCH(A1563, Preturi!G$2:G$8000, 0)), "")*G1563</f>
        <v>1.82</v>
      </c>
      <c r="C1563" t="s">
        <v>688</v>
      </c>
      <c r="D1563" t="s">
        <v>223</v>
      </c>
      <c r="E1563" t="s">
        <v>7821</v>
      </c>
      <c r="F1563" t="s">
        <v>20421</v>
      </c>
      <c r="G1563" s="146">
        <f t="shared" ref="G1563:G1626" si="25">1+Adaosuri3</f>
        <v>1</v>
      </c>
    </row>
    <row r="1564" spans="1:7">
      <c r="A1564" t="s">
        <v>2510</v>
      </c>
      <c r="B1564" s="1">
        <f>IFERROR(INDEX(Preturi!H$2:H$8000, MATCH(A1564, Preturi!G$2:G$8000, 0)), "")*G1564</f>
        <v>2.72</v>
      </c>
      <c r="C1564" t="s">
        <v>688</v>
      </c>
      <c r="D1564" t="s">
        <v>223</v>
      </c>
      <c r="E1564" t="s">
        <v>5417</v>
      </c>
      <c r="F1564" t="s">
        <v>20421</v>
      </c>
      <c r="G1564" s="146">
        <f t="shared" si="25"/>
        <v>1</v>
      </c>
    </row>
    <row r="1565" spans="1:7">
      <c r="A1565" t="s">
        <v>7822</v>
      </c>
      <c r="B1565" s="1">
        <f>IFERROR(INDEX(Preturi!H$2:H$8000, MATCH(A1565, Preturi!G$2:G$8000, 0)), "")*G1565</f>
        <v>1.9</v>
      </c>
      <c r="C1565" t="s">
        <v>688</v>
      </c>
      <c r="D1565" t="s">
        <v>223</v>
      </c>
      <c r="E1565" t="s">
        <v>7823</v>
      </c>
      <c r="F1565" t="s">
        <v>20421</v>
      </c>
      <c r="G1565" s="146">
        <f t="shared" si="25"/>
        <v>1</v>
      </c>
    </row>
    <row r="1566" spans="1:7">
      <c r="A1566" t="s">
        <v>3536</v>
      </c>
      <c r="B1566" s="1">
        <f>IFERROR(INDEX(Preturi!H$2:H$8000, MATCH(A1566, Preturi!G$2:G$8000, 0)), "")*G1566</f>
        <v>3.88</v>
      </c>
      <c r="C1566" t="s">
        <v>688</v>
      </c>
      <c r="D1566" t="s">
        <v>223</v>
      </c>
      <c r="E1566" t="s">
        <v>5418</v>
      </c>
      <c r="F1566" t="s">
        <v>20421</v>
      </c>
      <c r="G1566" s="146">
        <f t="shared" si="25"/>
        <v>1</v>
      </c>
    </row>
    <row r="1567" spans="1:7">
      <c r="A1567" t="s">
        <v>1302</v>
      </c>
      <c r="B1567" s="1">
        <f>IFERROR(INDEX(Preturi!H$2:H$8000, MATCH(A1567, Preturi!G$2:G$8000, 0)), "")*G1567</f>
        <v>2.2599999999999998</v>
      </c>
      <c r="C1567" t="s">
        <v>688</v>
      </c>
      <c r="D1567" t="s">
        <v>223</v>
      </c>
      <c r="E1567" t="s">
        <v>5419</v>
      </c>
      <c r="F1567" t="s">
        <v>20421</v>
      </c>
      <c r="G1567" s="146">
        <f t="shared" si="25"/>
        <v>1</v>
      </c>
    </row>
    <row r="1568" spans="1:7">
      <c r="A1568" t="s">
        <v>1303</v>
      </c>
      <c r="B1568" s="1">
        <f>IFERROR(INDEX(Preturi!H$2:H$8000, MATCH(A1568, Preturi!G$2:G$8000, 0)), "")*G1568</f>
        <v>1.33</v>
      </c>
      <c r="C1568" t="s">
        <v>688</v>
      </c>
      <c r="D1568" t="s">
        <v>223</v>
      </c>
      <c r="E1568" t="s">
        <v>5420</v>
      </c>
      <c r="F1568" t="s">
        <v>20421</v>
      </c>
      <c r="G1568" s="146">
        <f t="shared" si="25"/>
        <v>1</v>
      </c>
    </row>
    <row r="1569" spans="1:7">
      <c r="A1569" t="s">
        <v>1304</v>
      </c>
      <c r="B1569" s="1">
        <f>IFERROR(INDEX(Preturi!H$2:H$8000, MATCH(A1569, Preturi!G$2:G$8000, 0)), "")*G1569</f>
        <v>1.55</v>
      </c>
      <c r="C1569" t="s">
        <v>688</v>
      </c>
      <c r="D1569" t="s">
        <v>223</v>
      </c>
      <c r="E1569" t="s">
        <v>5421</v>
      </c>
      <c r="F1569" t="s">
        <v>20421</v>
      </c>
      <c r="G1569" s="146">
        <f t="shared" si="25"/>
        <v>1</v>
      </c>
    </row>
    <row r="1570" spans="1:7">
      <c r="A1570" t="s">
        <v>1305</v>
      </c>
      <c r="B1570" s="1">
        <f>IFERROR(INDEX(Preturi!H$2:H$8000, MATCH(A1570, Preturi!G$2:G$8000, 0)), "")*G1570</f>
        <v>1.66</v>
      </c>
      <c r="C1570" t="s">
        <v>688</v>
      </c>
      <c r="D1570" t="s">
        <v>223</v>
      </c>
      <c r="E1570" t="s">
        <v>5422</v>
      </c>
      <c r="F1570" t="s">
        <v>20421</v>
      </c>
      <c r="G1570" s="146">
        <f t="shared" si="25"/>
        <v>1</v>
      </c>
    </row>
    <row r="1571" spans="1:7">
      <c r="A1571" t="s">
        <v>4065</v>
      </c>
      <c r="B1571" s="1">
        <f>IFERROR(INDEX(Preturi!H$2:H$8000, MATCH(A1571, Preturi!G$2:G$8000, 0)), "")*G1571</f>
        <v>1.88</v>
      </c>
      <c r="C1571" t="s">
        <v>688</v>
      </c>
      <c r="D1571" t="s">
        <v>223</v>
      </c>
      <c r="E1571" t="s">
        <v>5423</v>
      </c>
      <c r="F1571" t="s">
        <v>20421</v>
      </c>
      <c r="G1571" s="146">
        <f t="shared" si="25"/>
        <v>1</v>
      </c>
    </row>
    <row r="1572" spans="1:7">
      <c r="A1572" t="s">
        <v>1306</v>
      </c>
      <c r="B1572" s="1">
        <f>IFERROR(INDEX(Preturi!H$2:H$8000, MATCH(A1572, Preturi!G$2:G$8000, 0)), "")*G1572</f>
        <v>2.39</v>
      </c>
      <c r="C1572" t="s">
        <v>688</v>
      </c>
      <c r="D1572" t="s">
        <v>223</v>
      </c>
      <c r="E1572" t="s">
        <v>5424</v>
      </c>
      <c r="F1572" t="s">
        <v>20421</v>
      </c>
      <c r="G1572" s="146">
        <f t="shared" si="25"/>
        <v>1</v>
      </c>
    </row>
    <row r="1573" spans="1:7">
      <c r="A1573" t="s">
        <v>3537</v>
      </c>
      <c r="B1573" s="1">
        <f>IFERROR(INDEX(Preturi!H$2:H$8000, MATCH(A1573, Preturi!G$2:G$8000, 0)), "")*G1573</f>
        <v>1.45</v>
      </c>
      <c r="C1573" t="s">
        <v>688</v>
      </c>
      <c r="D1573" t="s">
        <v>223</v>
      </c>
      <c r="E1573" t="s">
        <v>5425</v>
      </c>
      <c r="F1573" t="s">
        <v>20421</v>
      </c>
      <c r="G1573" s="146">
        <f t="shared" si="25"/>
        <v>1</v>
      </c>
    </row>
    <row r="1574" spans="1:7">
      <c r="A1574" t="s">
        <v>1307</v>
      </c>
      <c r="B1574" s="1">
        <f>IFERROR(INDEX(Preturi!H$2:H$8000, MATCH(A1574, Preturi!G$2:G$8000, 0)), "")*G1574</f>
        <v>1.65</v>
      </c>
      <c r="C1574" t="s">
        <v>688</v>
      </c>
      <c r="D1574" t="s">
        <v>223</v>
      </c>
      <c r="E1574" t="s">
        <v>5426</v>
      </c>
      <c r="F1574" t="s">
        <v>20421</v>
      </c>
      <c r="G1574" s="146">
        <f t="shared" si="25"/>
        <v>1</v>
      </c>
    </row>
    <row r="1575" spans="1:7">
      <c r="A1575" t="s">
        <v>1308</v>
      </c>
      <c r="B1575" s="1">
        <f>IFERROR(INDEX(Preturi!H$2:H$8000, MATCH(A1575, Preturi!G$2:G$8000, 0)), "")*G1575</f>
        <v>1.73</v>
      </c>
      <c r="C1575" t="s">
        <v>688</v>
      </c>
      <c r="D1575" t="s">
        <v>223</v>
      </c>
      <c r="E1575" t="s">
        <v>5427</v>
      </c>
      <c r="F1575" t="s">
        <v>20421</v>
      </c>
      <c r="G1575" s="146">
        <f t="shared" si="25"/>
        <v>1</v>
      </c>
    </row>
    <row r="1576" spans="1:7">
      <c r="A1576" t="s">
        <v>1309</v>
      </c>
      <c r="B1576" s="1">
        <f>IFERROR(INDEX(Preturi!H$2:H$8000, MATCH(A1576, Preturi!G$2:G$8000, 0)), "")*G1576</f>
        <v>1.95</v>
      </c>
      <c r="C1576" t="s">
        <v>688</v>
      </c>
      <c r="D1576" t="s">
        <v>223</v>
      </c>
      <c r="E1576" t="s">
        <v>5428</v>
      </c>
      <c r="F1576" t="s">
        <v>20421</v>
      </c>
      <c r="G1576" s="146">
        <f t="shared" si="25"/>
        <v>1</v>
      </c>
    </row>
    <row r="1577" spans="1:7">
      <c r="A1577" t="s">
        <v>7824</v>
      </c>
      <c r="B1577" s="1">
        <f>IFERROR(INDEX(Preturi!H$2:H$8000, MATCH(A1577, Preturi!G$2:G$8000, 0)), "")*G1577</f>
        <v>1.8</v>
      </c>
      <c r="C1577" t="s">
        <v>688</v>
      </c>
      <c r="D1577" t="s">
        <v>223</v>
      </c>
      <c r="E1577" t="s">
        <v>7825</v>
      </c>
      <c r="F1577" t="s">
        <v>20421</v>
      </c>
      <c r="G1577" s="146">
        <f t="shared" si="25"/>
        <v>1</v>
      </c>
    </row>
    <row r="1578" spans="1:7">
      <c r="A1578" t="s">
        <v>2260</v>
      </c>
      <c r="B1578" s="1">
        <f>IFERROR(INDEX(Preturi!H$2:H$8000, MATCH(A1578, Preturi!G$2:G$8000, 0)), "")*G1578</f>
        <v>2.2400000000000002</v>
      </c>
      <c r="C1578" t="s">
        <v>688</v>
      </c>
      <c r="D1578" t="s">
        <v>223</v>
      </c>
      <c r="E1578" t="s">
        <v>11020</v>
      </c>
      <c r="F1578" t="s">
        <v>20421</v>
      </c>
      <c r="G1578" s="146">
        <f t="shared" si="25"/>
        <v>1</v>
      </c>
    </row>
    <row r="1579" spans="1:7">
      <c r="A1579" t="s">
        <v>7497</v>
      </c>
      <c r="B1579" s="1">
        <f>IFERROR(INDEX(Preturi!H$2:H$8000, MATCH(A1579, Preturi!G$2:G$8000, 0)), "")*G1579</f>
        <v>2.2599999999999998</v>
      </c>
      <c r="C1579" t="s">
        <v>688</v>
      </c>
      <c r="D1579" t="s">
        <v>223</v>
      </c>
      <c r="E1579" t="s">
        <v>7498</v>
      </c>
      <c r="F1579" t="s">
        <v>20421</v>
      </c>
      <c r="G1579" s="146">
        <f t="shared" si="25"/>
        <v>1</v>
      </c>
    </row>
    <row r="1580" spans="1:7">
      <c r="A1580" t="s">
        <v>1310</v>
      </c>
      <c r="B1580" s="1">
        <f>IFERROR(INDEX(Preturi!H$2:H$8000, MATCH(A1580, Preturi!G$2:G$8000, 0)), "")*G1580</f>
        <v>1.0900000000000001</v>
      </c>
      <c r="C1580" t="s">
        <v>688</v>
      </c>
      <c r="D1580" t="s">
        <v>223</v>
      </c>
      <c r="E1580" t="s">
        <v>5429</v>
      </c>
      <c r="F1580" t="s">
        <v>20421</v>
      </c>
      <c r="G1580" s="146">
        <f t="shared" si="25"/>
        <v>1</v>
      </c>
    </row>
    <row r="1581" spans="1:7">
      <c r="A1581" t="s">
        <v>1311</v>
      </c>
      <c r="B1581" s="1">
        <f>IFERROR(INDEX(Preturi!H$2:H$8000, MATCH(A1581, Preturi!G$2:G$8000, 0)), "")*G1581</f>
        <v>1.1100000000000001</v>
      </c>
      <c r="C1581" t="s">
        <v>688</v>
      </c>
      <c r="D1581" t="s">
        <v>223</v>
      </c>
      <c r="E1581" t="s">
        <v>5430</v>
      </c>
      <c r="F1581" t="s">
        <v>20421</v>
      </c>
      <c r="G1581" s="146">
        <f t="shared" si="25"/>
        <v>1</v>
      </c>
    </row>
    <row r="1582" spans="1:7">
      <c r="A1582" t="s">
        <v>1312</v>
      </c>
      <c r="B1582" s="1">
        <f>IFERROR(INDEX(Preturi!H$2:H$8000, MATCH(A1582, Preturi!G$2:G$8000, 0)), "")*G1582</f>
        <v>1.39</v>
      </c>
      <c r="C1582" t="s">
        <v>688</v>
      </c>
      <c r="D1582" t="s">
        <v>223</v>
      </c>
      <c r="E1582" t="s">
        <v>5431</v>
      </c>
      <c r="F1582" t="s">
        <v>20421</v>
      </c>
      <c r="G1582" s="146">
        <f t="shared" si="25"/>
        <v>1</v>
      </c>
    </row>
    <row r="1583" spans="1:7">
      <c r="A1583" t="s">
        <v>1313</v>
      </c>
      <c r="B1583" s="1">
        <f>IFERROR(INDEX(Preturi!H$2:H$8000, MATCH(A1583, Preturi!G$2:G$8000, 0)), "")*G1583</f>
        <v>1.52</v>
      </c>
      <c r="C1583" t="s">
        <v>688</v>
      </c>
      <c r="D1583" t="s">
        <v>223</v>
      </c>
      <c r="E1583" t="s">
        <v>5432</v>
      </c>
      <c r="F1583" t="s">
        <v>20421</v>
      </c>
      <c r="G1583" s="146">
        <f t="shared" si="25"/>
        <v>1</v>
      </c>
    </row>
    <row r="1584" spans="1:7">
      <c r="A1584" t="s">
        <v>1314</v>
      </c>
      <c r="B1584" s="1">
        <f>IFERROR(INDEX(Preturi!H$2:H$8000, MATCH(A1584, Preturi!G$2:G$8000, 0)), "")*G1584</f>
        <v>1.87</v>
      </c>
      <c r="C1584" t="s">
        <v>688</v>
      </c>
      <c r="D1584" t="s">
        <v>223</v>
      </c>
      <c r="E1584" t="s">
        <v>5433</v>
      </c>
      <c r="F1584" t="s">
        <v>20421</v>
      </c>
      <c r="G1584" s="146">
        <f t="shared" si="25"/>
        <v>1</v>
      </c>
    </row>
    <row r="1585" spans="1:7">
      <c r="A1585" t="s">
        <v>1315</v>
      </c>
      <c r="B1585" s="1">
        <f>IFERROR(INDEX(Preturi!H$2:H$8000, MATCH(A1585, Preturi!G$2:G$8000, 0)), "")*G1585</f>
        <v>2.19</v>
      </c>
      <c r="C1585" t="s">
        <v>688</v>
      </c>
      <c r="D1585" t="s">
        <v>223</v>
      </c>
      <c r="E1585" t="s">
        <v>5434</v>
      </c>
      <c r="F1585" t="s">
        <v>20421</v>
      </c>
      <c r="G1585" s="146">
        <f t="shared" si="25"/>
        <v>1</v>
      </c>
    </row>
    <row r="1586" spans="1:7">
      <c r="A1586" t="s">
        <v>1316</v>
      </c>
      <c r="B1586" s="1">
        <f>IFERROR(INDEX(Preturi!H$2:H$8000, MATCH(A1586, Preturi!G$2:G$8000, 0)), "")*G1586</f>
        <v>3.35</v>
      </c>
      <c r="C1586" t="s">
        <v>688</v>
      </c>
      <c r="D1586" t="s">
        <v>223</v>
      </c>
      <c r="E1586" t="s">
        <v>5435</v>
      </c>
      <c r="F1586" t="s">
        <v>20421</v>
      </c>
      <c r="G1586" s="146">
        <f t="shared" si="25"/>
        <v>1</v>
      </c>
    </row>
    <row r="1587" spans="1:7">
      <c r="A1587" t="s">
        <v>7826</v>
      </c>
      <c r="B1587" s="1">
        <f>IFERROR(INDEX(Preturi!H$2:H$8000, MATCH(A1587, Preturi!G$2:G$8000, 0)), "")*G1587</f>
        <v>2.74</v>
      </c>
      <c r="C1587" t="s">
        <v>688</v>
      </c>
      <c r="D1587" t="s">
        <v>223</v>
      </c>
      <c r="E1587" t="s">
        <v>7827</v>
      </c>
      <c r="F1587" t="s">
        <v>20421</v>
      </c>
      <c r="G1587" s="146">
        <f t="shared" si="25"/>
        <v>1</v>
      </c>
    </row>
    <row r="1588" spans="1:7">
      <c r="A1588" t="s">
        <v>2511</v>
      </c>
      <c r="B1588" s="1">
        <f>IFERROR(INDEX(Preturi!H$2:H$8000, MATCH(A1588, Preturi!G$2:G$8000, 0)), "")*G1588</f>
        <v>4.07</v>
      </c>
      <c r="C1588" t="s">
        <v>688</v>
      </c>
      <c r="D1588" t="s">
        <v>223</v>
      </c>
      <c r="E1588" t="s">
        <v>5436</v>
      </c>
      <c r="F1588" t="s">
        <v>20421</v>
      </c>
      <c r="G1588" s="146">
        <f t="shared" si="25"/>
        <v>1</v>
      </c>
    </row>
    <row r="1589" spans="1:7">
      <c r="A1589" t="s">
        <v>7828</v>
      </c>
      <c r="B1589" s="1">
        <f>IFERROR(INDEX(Preturi!H$2:H$8000, MATCH(A1589, Preturi!G$2:G$8000, 0)), "")*G1589</f>
        <v>2.85</v>
      </c>
      <c r="C1589" t="s">
        <v>688</v>
      </c>
      <c r="D1589" t="s">
        <v>223</v>
      </c>
      <c r="E1589" t="s">
        <v>7830</v>
      </c>
      <c r="F1589" t="s">
        <v>20421</v>
      </c>
      <c r="G1589" s="146">
        <f t="shared" si="25"/>
        <v>1</v>
      </c>
    </row>
    <row r="1590" spans="1:7">
      <c r="A1590" t="s">
        <v>3538</v>
      </c>
      <c r="B1590" s="1">
        <f>IFERROR(INDEX(Preturi!H$2:H$8000, MATCH(A1590, Preturi!G$2:G$8000, 0)), "")*G1590</f>
        <v>5.82</v>
      </c>
      <c r="C1590" t="s">
        <v>688</v>
      </c>
      <c r="D1590" t="s">
        <v>223</v>
      </c>
      <c r="E1590" t="s">
        <v>5437</v>
      </c>
      <c r="F1590" t="s">
        <v>20421</v>
      </c>
      <c r="G1590" s="146">
        <f t="shared" si="25"/>
        <v>1</v>
      </c>
    </row>
    <row r="1591" spans="1:7">
      <c r="A1591" t="s">
        <v>1317</v>
      </c>
      <c r="B1591" s="1">
        <f>IFERROR(INDEX(Preturi!H$2:H$8000, MATCH(A1591, Preturi!G$2:G$8000, 0)), "")*G1591</f>
        <v>3.39</v>
      </c>
      <c r="C1591" t="s">
        <v>688</v>
      </c>
      <c r="D1591" t="s">
        <v>223</v>
      </c>
      <c r="E1591" t="s">
        <v>5438</v>
      </c>
      <c r="F1591" t="s">
        <v>20421</v>
      </c>
      <c r="G1591" s="146">
        <f t="shared" si="25"/>
        <v>1</v>
      </c>
    </row>
    <row r="1592" spans="1:7">
      <c r="A1592" t="s">
        <v>1318</v>
      </c>
      <c r="B1592" s="1">
        <f>IFERROR(INDEX(Preturi!H$2:H$8000, MATCH(A1592, Preturi!G$2:G$8000, 0)), "")*G1592</f>
        <v>1.99</v>
      </c>
      <c r="C1592" t="s">
        <v>688</v>
      </c>
      <c r="D1592" t="s">
        <v>223</v>
      </c>
      <c r="E1592" t="s">
        <v>5439</v>
      </c>
      <c r="F1592" t="s">
        <v>20421</v>
      </c>
      <c r="G1592" s="146">
        <f t="shared" si="25"/>
        <v>1</v>
      </c>
    </row>
    <row r="1593" spans="1:7">
      <c r="A1593" t="s">
        <v>1319</v>
      </c>
      <c r="B1593" s="1">
        <f>IFERROR(INDEX(Preturi!H$2:H$8000, MATCH(A1593, Preturi!G$2:G$8000, 0)), "")*G1593</f>
        <v>2.3199999999999998</v>
      </c>
      <c r="C1593" t="s">
        <v>688</v>
      </c>
      <c r="D1593" t="s">
        <v>223</v>
      </c>
      <c r="E1593" t="s">
        <v>5440</v>
      </c>
      <c r="F1593" t="s">
        <v>20421</v>
      </c>
      <c r="G1593" s="146">
        <f t="shared" si="25"/>
        <v>1</v>
      </c>
    </row>
    <row r="1594" spans="1:7">
      <c r="A1594" t="s">
        <v>1320</v>
      </c>
      <c r="B1594" s="1">
        <f>IFERROR(INDEX(Preturi!H$2:H$8000, MATCH(A1594, Preturi!G$2:G$8000, 0)), "")*G1594</f>
        <v>2.4900000000000002</v>
      </c>
      <c r="C1594" t="s">
        <v>688</v>
      </c>
      <c r="D1594" t="s">
        <v>223</v>
      </c>
      <c r="E1594" t="s">
        <v>5441</v>
      </c>
      <c r="F1594" t="s">
        <v>20421</v>
      </c>
      <c r="G1594" s="146">
        <f t="shared" si="25"/>
        <v>1</v>
      </c>
    </row>
    <row r="1595" spans="1:7">
      <c r="A1595" t="s">
        <v>4066</v>
      </c>
      <c r="B1595" s="1">
        <f>IFERROR(INDEX(Preturi!H$2:H$8000, MATCH(A1595, Preturi!G$2:G$8000, 0)), "")*G1595</f>
        <v>2.82</v>
      </c>
      <c r="C1595" t="s">
        <v>688</v>
      </c>
      <c r="D1595" t="s">
        <v>223</v>
      </c>
      <c r="E1595" t="s">
        <v>5442</v>
      </c>
      <c r="F1595" t="s">
        <v>20421</v>
      </c>
      <c r="G1595" s="146">
        <f t="shared" si="25"/>
        <v>1</v>
      </c>
    </row>
    <row r="1596" spans="1:7">
      <c r="A1596" t="s">
        <v>1321</v>
      </c>
      <c r="B1596" s="1">
        <f>IFERROR(INDEX(Preturi!H$2:H$8000, MATCH(A1596, Preturi!G$2:G$8000, 0)), "")*G1596</f>
        <v>3.58</v>
      </c>
      <c r="C1596" t="s">
        <v>688</v>
      </c>
      <c r="D1596" t="s">
        <v>223</v>
      </c>
      <c r="E1596" t="s">
        <v>5443</v>
      </c>
      <c r="F1596" t="s">
        <v>20421</v>
      </c>
      <c r="G1596" s="146">
        <f t="shared" si="25"/>
        <v>1</v>
      </c>
    </row>
    <row r="1597" spans="1:7">
      <c r="A1597" t="s">
        <v>3539</v>
      </c>
      <c r="B1597" s="1">
        <f>IFERROR(INDEX(Preturi!H$2:H$8000, MATCH(A1597, Preturi!G$2:G$8000, 0)), "")*G1597</f>
        <v>2.17</v>
      </c>
      <c r="C1597" t="s">
        <v>688</v>
      </c>
      <c r="D1597" t="s">
        <v>223</v>
      </c>
      <c r="E1597" t="s">
        <v>5444</v>
      </c>
      <c r="F1597" t="s">
        <v>20421</v>
      </c>
      <c r="G1597" s="146">
        <f t="shared" si="25"/>
        <v>1</v>
      </c>
    </row>
    <row r="1598" spans="1:7">
      <c r="A1598" t="s">
        <v>1322</v>
      </c>
      <c r="B1598" s="1">
        <f>IFERROR(INDEX(Preturi!H$2:H$8000, MATCH(A1598, Preturi!G$2:G$8000, 0)), "")*G1598</f>
        <v>2.48</v>
      </c>
      <c r="C1598" t="s">
        <v>688</v>
      </c>
      <c r="D1598" t="s">
        <v>223</v>
      </c>
      <c r="E1598" t="s">
        <v>5445</v>
      </c>
      <c r="F1598" t="s">
        <v>20421</v>
      </c>
      <c r="G1598" s="146">
        <f t="shared" si="25"/>
        <v>1</v>
      </c>
    </row>
    <row r="1599" spans="1:7">
      <c r="A1599" t="s">
        <v>1323</v>
      </c>
      <c r="B1599" s="1">
        <f>IFERROR(INDEX(Preturi!H$2:H$8000, MATCH(A1599, Preturi!G$2:G$8000, 0)), "")*G1599</f>
        <v>2.59</v>
      </c>
      <c r="C1599" t="s">
        <v>688</v>
      </c>
      <c r="D1599" t="s">
        <v>223</v>
      </c>
      <c r="E1599" t="s">
        <v>5446</v>
      </c>
      <c r="F1599" t="s">
        <v>20421</v>
      </c>
      <c r="G1599" s="146">
        <f t="shared" si="25"/>
        <v>1</v>
      </c>
    </row>
    <row r="1600" spans="1:7">
      <c r="A1600" t="s">
        <v>1324</v>
      </c>
      <c r="B1600" s="1">
        <f>IFERROR(INDEX(Preturi!H$2:H$8000, MATCH(A1600, Preturi!G$2:G$8000, 0)), "")*G1600</f>
        <v>2.93</v>
      </c>
      <c r="C1600" t="s">
        <v>688</v>
      </c>
      <c r="D1600" t="s">
        <v>223</v>
      </c>
      <c r="E1600" t="s">
        <v>5447</v>
      </c>
      <c r="F1600" t="s">
        <v>20421</v>
      </c>
      <c r="G1600" s="146">
        <f t="shared" si="25"/>
        <v>1</v>
      </c>
    </row>
    <row r="1601" spans="1:7">
      <c r="A1601" t="s">
        <v>7831</v>
      </c>
      <c r="B1601" s="1">
        <f>IFERROR(INDEX(Preturi!H$2:H$8000, MATCH(A1601, Preturi!G$2:G$8000, 0)), "")*G1601</f>
        <v>2.69</v>
      </c>
      <c r="C1601" t="s">
        <v>688</v>
      </c>
      <c r="D1601" t="s">
        <v>223</v>
      </c>
      <c r="E1601" t="s">
        <v>7832</v>
      </c>
      <c r="F1601" t="s">
        <v>20421</v>
      </c>
      <c r="G1601" s="146">
        <f t="shared" si="25"/>
        <v>1</v>
      </c>
    </row>
    <row r="1602" spans="1:7">
      <c r="A1602" t="s">
        <v>2261</v>
      </c>
      <c r="B1602" s="1">
        <f>IFERROR(INDEX(Preturi!H$2:H$8000, MATCH(A1602, Preturi!G$2:G$8000, 0)), "")*G1602</f>
        <v>3.35</v>
      </c>
      <c r="C1602" t="s">
        <v>688</v>
      </c>
      <c r="D1602" t="s">
        <v>223</v>
      </c>
      <c r="E1602" t="s">
        <v>11021</v>
      </c>
      <c r="F1602" t="s">
        <v>20421</v>
      </c>
      <c r="G1602" s="146">
        <f t="shared" si="25"/>
        <v>1</v>
      </c>
    </row>
    <row r="1603" spans="1:7">
      <c r="A1603" t="s">
        <v>7499</v>
      </c>
      <c r="B1603" s="1">
        <f>IFERROR(INDEX(Preturi!H$2:H$8000, MATCH(A1603, Preturi!G$2:G$8000, 0)), "")*G1603</f>
        <v>3.39</v>
      </c>
      <c r="C1603" t="s">
        <v>688</v>
      </c>
      <c r="D1603" t="s">
        <v>223</v>
      </c>
      <c r="E1603" t="s">
        <v>7500</v>
      </c>
      <c r="F1603" t="s">
        <v>20421</v>
      </c>
      <c r="G1603" s="146">
        <f t="shared" si="25"/>
        <v>1</v>
      </c>
    </row>
    <row r="1604" spans="1:7">
      <c r="A1604" t="s">
        <v>1325</v>
      </c>
      <c r="B1604" s="1">
        <f>IFERROR(INDEX(Preturi!H$2:H$8000, MATCH(A1604, Preturi!G$2:G$8000, 0)), "")*G1604</f>
        <v>1.63</v>
      </c>
      <c r="C1604" t="s">
        <v>688</v>
      </c>
      <c r="D1604" t="s">
        <v>223</v>
      </c>
      <c r="E1604" t="s">
        <v>5448</v>
      </c>
      <c r="F1604" t="s">
        <v>20421</v>
      </c>
      <c r="G1604" s="146">
        <f t="shared" si="25"/>
        <v>1</v>
      </c>
    </row>
    <row r="1605" spans="1:7">
      <c r="A1605" t="s">
        <v>1326</v>
      </c>
      <c r="B1605" s="1">
        <f>IFERROR(INDEX(Preturi!H$2:H$8000, MATCH(A1605, Preturi!G$2:G$8000, 0)), "")*G1605</f>
        <v>1.67</v>
      </c>
      <c r="C1605" t="s">
        <v>688</v>
      </c>
      <c r="D1605" t="s">
        <v>223</v>
      </c>
      <c r="E1605" t="s">
        <v>5449</v>
      </c>
      <c r="F1605" t="s">
        <v>20421</v>
      </c>
      <c r="G1605" s="146">
        <f t="shared" si="25"/>
        <v>1</v>
      </c>
    </row>
    <row r="1606" spans="1:7">
      <c r="A1606" t="s">
        <v>1327</v>
      </c>
      <c r="B1606" s="1">
        <f>IFERROR(INDEX(Preturi!H$2:H$8000, MATCH(A1606, Preturi!G$2:G$8000, 0)), "")*G1606</f>
        <v>2.09</v>
      </c>
      <c r="C1606" t="s">
        <v>688</v>
      </c>
      <c r="D1606" t="s">
        <v>223</v>
      </c>
      <c r="E1606" t="s">
        <v>5450</v>
      </c>
      <c r="F1606" t="s">
        <v>20421</v>
      </c>
      <c r="G1606" s="146">
        <f t="shared" si="25"/>
        <v>1</v>
      </c>
    </row>
    <row r="1607" spans="1:7">
      <c r="A1607" t="s">
        <v>1328</v>
      </c>
      <c r="B1607" s="1">
        <f>IFERROR(INDEX(Preturi!H$2:H$8000, MATCH(A1607, Preturi!G$2:G$8000, 0)), "")*G1607</f>
        <v>2.2799999999999998</v>
      </c>
      <c r="C1607" t="s">
        <v>688</v>
      </c>
      <c r="D1607" t="s">
        <v>223</v>
      </c>
      <c r="E1607" t="s">
        <v>5451</v>
      </c>
      <c r="F1607" t="s">
        <v>20421</v>
      </c>
      <c r="G1607" s="146">
        <f t="shared" si="25"/>
        <v>1</v>
      </c>
    </row>
    <row r="1608" spans="1:7">
      <c r="A1608" t="s">
        <v>1329</v>
      </c>
      <c r="B1608" s="1">
        <f>IFERROR(INDEX(Preturi!H$2:H$8000, MATCH(A1608, Preturi!G$2:G$8000, 0)), "")*G1608</f>
        <v>2.8</v>
      </c>
      <c r="C1608" t="s">
        <v>688</v>
      </c>
      <c r="D1608" t="s">
        <v>223</v>
      </c>
      <c r="E1608" t="s">
        <v>5452</v>
      </c>
      <c r="F1608" t="s">
        <v>20421</v>
      </c>
      <c r="G1608" s="146">
        <f t="shared" si="25"/>
        <v>1</v>
      </c>
    </row>
    <row r="1609" spans="1:7">
      <c r="A1609" t="s">
        <v>1330</v>
      </c>
      <c r="B1609" s="1">
        <f>IFERROR(INDEX(Preturi!H$2:H$8000, MATCH(A1609, Preturi!G$2:G$8000, 0)), "")*G1609</f>
        <v>3.29</v>
      </c>
      <c r="C1609" t="s">
        <v>688</v>
      </c>
      <c r="D1609" t="s">
        <v>223</v>
      </c>
      <c r="E1609" t="s">
        <v>5453</v>
      </c>
      <c r="F1609" t="s">
        <v>20421</v>
      </c>
      <c r="G1609" s="146">
        <f t="shared" si="25"/>
        <v>1</v>
      </c>
    </row>
    <row r="1610" spans="1:7">
      <c r="A1610" t="s">
        <v>1331</v>
      </c>
      <c r="B1610" s="1">
        <f>IFERROR(INDEX(Preturi!H$2:H$8000, MATCH(A1610, Preturi!G$2:G$8000, 0)), "")*G1610</f>
        <v>4.47</v>
      </c>
      <c r="C1610" t="s">
        <v>688</v>
      </c>
      <c r="D1610" t="s">
        <v>223</v>
      </c>
      <c r="E1610" t="s">
        <v>5454</v>
      </c>
      <c r="F1610" t="s">
        <v>20421</v>
      </c>
      <c r="G1610" s="146">
        <f t="shared" si="25"/>
        <v>1</v>
      </c>
    </row>
    <row r="1611" spans="1:7">
      <c r="A1611" t="s">
        <v>7833</v>
      </c>
      <c r="B1611" s="1">
        <f>IFERROR(INDEX(Preturi!H$2:H$8000, MATCH(A1611, Preturi!G$2:G$8000, 0)), "")*G1611</f>
        <v>3.65</v>
      </c>
      <c r="C1611" t="s">
        <v>688</v>
      </c>
      <c r="D1611" t="s">
        <v>223</v>
      </c>
      <c r="E1611" t="s">
        <v>7834</v>
      </c>
      <c r="F1611" t="s">
        <v>20421</v>
      </c>
      <c r="G1611" s="146">
        <f t="shared" si="25"/>
        <v>1</v>
      </c>
    </row>
    <row r="1612" spans="1:7">
      <c r="A1612" t="s">
        <v>2512</v>
      </c>
      <c r="B1612" s="1">
        <f>IFERROR(INDEX(Preturi!H$2:H$8000, MATCH(A1612, Preturi!G$2:G$8000, 0)), "")*G1612</f>
        <v>5.43</v>
      </c>
      <c r="C1612" t="s">
        <v>688</v>
      </c>
      <c r="D1612" t="s">
        <v>223</v>
      </c>
      <c r="E1612" t="s">
        <v>5455</v>
      </c>
      <c r="F1612" t="s">
        <v>20421</v>
      </c>
      <c r="G1612" s="146">
        <f t="shared" si="25"/>
        <v>1</v>
      </c>
    </row>
    <row r="1613" spans="1:7">
      <c r="A1613" t="s">
        <v>7835</v>
      </c>
      <c r="B1613" s="1">
        <f>IFERROR(INDEX(Preturi!H$2:H$8000, MATCH(A1613, Preturi!G$2:G$8000, 0)), "")*G1613</f>
        <v>3.8</v>
      </c>
      <c r="C1613" t="s">
        <v>688</v>
      </c>
      <c r="D1613" t="s">
        <v>223</v>
      </c>
      <c r="E1613" t="s">
        <v>7836</v>
      </c>
      <c r="F1613" t="s">
        <v>20421</v>
      </c>
      <c r="G1613" s="146">
        <f t="shared" si="25"/>
        <v>1</v>
      </c>
    </row>
    <row r="1614" spans="1:7">
      <c r="A1614" t="s">
        <v>3540</v>
      </c>
      <c r="B1614" s="1">
        <f>IFERROR(INDEX(Preturi!H$2:H$8000, MATCH(A1614, Preturi!G$2:G$8000, 0)), "")*G1614</f>
        <v>7.75</v>
      </c>
      <c r="C1614" t="s">
        <v>688</v>
      </c>
      <c r="D1614" t="s">
        <v>223</v>
      </c>
      <c r="E1614" t="s">
        <v>5456</v>
      </c>
      <c r="F1614" t="s">
        <v>20421</v>
      </c>
      <c r="G1614" s="146">
        <f t="shared" si="25"/>
        <v>1</v>
      </c>
    </row>
    <row r="1615" spans="1:7">
      <c r="A1615" t="s">
        <v>1332</v>
      </c>
      <c r="B1615" s="1">
        <f>IFERROR(INDEX(Preturi!H$2:H$8000, MATCH(A1615, Preturi!G$2:G$8000, 0)), "")*G1615</f>
        <v>4.53</v>
      </c>
      <c r="C1615" t="s">
        <v>688</v>
      </c>
      <c r="D1615" t="s">
        <v>223</v>
      </c>
      <c r="E1615" t="s">
        <v>5457</v>
      </c>
      <c r="F1615" t="s">
        <v>20421</v>
      </c>
      <c r="G1615" s="146">
        <f t="shared" si="25"/>
        <v>1</v>
      </c>
    </row>
    <row r="1616" spans="1:7">
      <c r="A1616" t="s">
        <v>1333</v>
      </c>
      <c r="B1616" s="1">
        <f>IFERROR(INDEX(Preturi!H$2:H$8000, MATCH(A1616, Preturi!G$2:G$8000, 0)), "")*G1616</f>
        <v>2.65</v>
      </c>
      <c r="C1616" t="s">
        <v>688</v>
      </c>
      <c r="D1616" t="s">
        <v>223</v>
      </c>
      <c r="E1616" t="s">
        <v>5458</v>
      </c>
      <c r="F1616" t="s">
        <v>20421</v>
      </c>
      <c r="G1616" s="146">
        <f t="shared" si="25"/>
        <v>1</v>
      </c>
    </row>
    <row r="1617" spans="1:7">
      <c r="A1617" t="s">
        <v>1334</v>
      </c>
      <c r="B1617" s="1">
        <f>IFERROR(INDEX(Preturi!H$2:H$8000, MATCH(A1617, Preturi!G$2:G$8000, 0)), "")*G1617</f>
        <v>3.09</v>
      </c>
      <c r="C1617" t="s">
        <v>688</v>
      </c>
      <c r="D1617" t="s">
        <v>223</v>
      </c>
      <c r="E1617" t="s">
        <v>5459</v>
      </c>
      <c r="F1617" t="s">
        <v>20421</v>
      </c>
      <c r="G1617" s="146">
        <f t="shared" si="25"/>
        <v>1</v>
      </c>
    </row>
    <row r="1618" spans="1:7">
      <c r="A1618" t="s">
        <v>1335</v>
      </c>
      <c r="B1618" s="1">
        <f>IFERROR(INDEX(Preturi!H$2:H$8000, MATCH(A1618, Preturi!G$2:G$8000, 0)), "")*G1618</f>
        <v>3.32</v>
      </c>
      <c r="C1618" t="s">
        <v>688</v>
      </c>
      <c r="D1618" t="s">
        <v>223</v>
      </c>
      <c r="E1618" t="s">
        <v>5460</v>
      </c>
      <c r="F1618" t="s">
        <v>20421</v>
      </c>
      <c r="G1618" s="146">
        <f t="shared" si="25"/>
        <v>1</v>
      </c>
    </row>
    <row r="1619" spans="1:7">
      <c r="A1619" t="s">
        <v>4067</v>
      </c>
      <c r="B1619" s="1">
        <f>IFERROR(INDEX(Preturi!H$2:H$8000, MATCH(A1619, Preturi!G$2:G$8000, 0)), "")*G1619</f>
        <v>3.76</v>
      </c>
      <c r="C1619" t="s">
        <v>688</v>
      </c>
      <c r="D1619" t="s">
        <v>223</v>
      </c>
      <c r="E1619" t="s">
        <v>5461</v>
      </c>
      <c r="F1619" t="s">
        <v>20421</v>
      </c>
      <c r="G1619" s="146">
        <f t="shared" si="25"/>
        <v>1</v>
      </c>
    </row>
    <row r="1620" spans="1:7">
      <c r="A1620" t="s">
        <v>1336</v>
      </c>
      <c r="B1620" s="1">
        <f>IFERROR(INDEX(Preturi!H$2:H$8000, MATCH(A1620, Preturi!G$2:G$8000, 0)), "")*G1620</f>
        <v>4.7699999999999996</v>
      </c>
      <c r="C1620" t="s">
        <v>688</v>
      </c>
      <c r="D1620" t="s">
        <v>223</v>
      </c>
      <c r="E1620" t="s">
        <v>5462</v>
      </c>
      <c r="F1620" t="s">
        <v>20421</v>
      </c>
      <c r="G1620" s="146">
        <f t="shared" si="25"/>
        <v>1</v>
      </c>
    </row>
    <row r="1621" spans="1:7">
      <c r="A1621" t="s">
        <v>3541</v>
      </c>
      <c r="B1621" s="1">
        <f>IFERROR(INDEX(Preturi!H$2:H$8000, MATCH(A1621, Preturi!G$2:G$8000, 0)), "")*G1621</f>
        <v>2.89</v>
      </c>
      <c r="C1621" t="s">
        <v>688</v>
      </c>
      <c r="D1621" t="s">
        <v>223</v>
      </c>
      <c r="E1621" t="s">
        <v>5463</v>
      </c>
      <c r="F1621" t="s">
        <v>20421</v>
      </c>
      <c r="G1621" s="146">
        <f t="shared" si="25"/>
        <v>1</v>
      </c>
    </row>
    <row r="1622" spans="1:7">
      <c r="A1622" t="s">
        <v>1337</v>
      </c>
      <c r="B1622" s="1">
        <f>IFERROR(INDEX(Preturi!H$2:H$8000, MATCH(A1622, Preturi!G$2:G$8000, 0)), "")*G1622</f>
        <v>3.3</v>
      </c>
      <c r="C1622" t="s">
        <v>688</v>
      </c>
      <c r="D1622" t="s">
        <v>223</v>
      </c>
      <c r="E1622" t="s">
        <v>5464</v>
      </c>
      <c r="F1622" t="s">
        <v>20421</v>
      </c>
      <c r="G1622" s="146">
        <f t="shared" si="25"/>
        <v>1</v>
      </c>
    </row>
    <row r="1623" spans="1:7">
      <c r="A1623" t="s">
        <v>1338</v>
      </c>
      <c r="B1623" s="1">
        <f>IFERROR(INDEX(Preturi!H$2:H$8000, MATCH(A1623, Preturi!G$2:G$8000, 0)), "")*G1623</f>
        <v>3.45</v>
      </c>
      <c r="C1623" t="s">
        <v>688</v>
      </c>
      <c r="D1623" t="s">
        <v>223</v>
      </c>
      <c r="E1623" t="s">
        <v>5465</v>
      </c>
      <c r="F1623" t="s">
        <v>20421</v>
      </c>
      <c r="G1623" s="146">
        <f t="shared" si="25"/>
        <v>1</v>
      </c>
    </row>
    <row r="1624" spans="1:7">
      <c r="A1624" t="s">
        <v>1339</v>
      </c>
      <c r="B1624" s="1">
        <f>IFERROR(INDEX(Preturi!H$2:H$8000, MATCH(A1624, Preturi!G$2:G$8000, 0)), "")*G1624</f>
        <v>3.91</v>
      </c>
      <c r="C1624" t="s">
        <v>688</v>
      </c>
      <c r="D1624" t="s">
        <v>223</v>
      </c>
      <c r="E1624" t="s">
        <v>5466</v>
      </c>
      <c r="F1624" t="s">
        <v>20421</v>
      </c>
      <c r="G1624" s="146">
        <f t="shared" si="25"/>
        <v>1</v>
      </c>
    </row>
    <row r="1625" spans="1:7">
      <c r="A1625" t="s">
        <v>7837</v>
      </c>
      <c r="B1625" s="1">
        <f>IFERROR(INDEX(Preturi!H$2:H$8000, MATCH(A1625, Preturi!G$2:G$8000, 0)), "")*G1625</f>
        <v>3.59</v>
      </c>
      <c r="C1625" t="s">
        <v>688</v>
      </c>
      <c r="D1625" t="s">
        <v>223</v>
      </c>
      <c r="E1625" t="s">
        <v>7838</v>
      </c>
      <c r="F1625" t="s">
        <v>20421</v>
      </c>
      <c r="G1625" s="146">
        <f t="shared" si="25"/>
        <v>1</v>
      </c>
    </row>
    <row r="1626" spans="1:7">
      <c r="A1626" t="s">
        <v>2262</v>
      </c>
      <c r="B1626" s="1">
        <f>IFERROR(INDEX(Preturi!H$2:H$8000, MATCH(A1626, Preturi!G$2:G$8000, 0)), "")*G1626</f>
        <v>4.47</v>
      </c>
      <c r="C1626" t="s">
        <v>688</v>
      </c>
      <c r="D1626" t="s">
        <v>223</v>
      </c>
      <c r="E1626" t="s">
        <v>11022</v>
      </c>
      <c r="F1626" t="s">
        <v>20421</v>
      </c>
      <c r="G1626" s="146">
        <f t="shared" si="25"/>
        <v>1</v>
      </c>
    </row>
    <row r="1627" spans="1:7">
      <c r="A1627" t="s">
        <v>7501</v>
      </c>
      <c r="B1627" s="1">
        <f>IFERROR(INDEX(Preturi!H$2:H$8000, MATCH(A1627, Preturi!G$2:G$8000, 0)), "")*G1627</f>
        <v>4.53</v>
      </c>
      <c r="C1627" t="s">
        <v>688</v>
      </c>
      <c r="D1627" t="s">
        <v>223</v>
      </c>
      <c r="E1627" t="s">
        <v>7502</v>
      </c>
      <c r="F1627" t="s">
        <v>20421</v>
      </c>
      <c r="G1627" s="146">
        <f t="shared" ref="G1627:G1690" si="26">1+Adaosuri3</f>
        <v>1</v>
      </c>
    </row>
    <row r="1628" spans="1:7">
      <c r="A1628" t="s">
        <v>1340</v>
      </c>
      <c r="B1628" s="1">
        <f>IFERROR(INDEX(Preturi!H$2:H$8000, MATCH(A1628, Preturi!G$2:G$8000, 0)), "")*G1628</f>
        <v>2.1800000000000002</v>
      </c>
      <c r="C1628" t="s">
        <v>688</v>
      </c>
      <c r="D1628" t="s">
        <v>223</v>
      </c>
      <c r="E1628" t="s">
        <v>5467</v>
      </c>
      <c r="F1628" t="s">
        <v>20421</v>
      </c>
      <c r="G1628" s="146">
        <f t="shared" si="26"/>
        <v>1</v>
      </c>
    </row>
    <row r="1629" spans="1:7">
      <c r="A1629" t="s">
        <v>1341</v>
      </c>
      <c r="B1629" s="1">
        <f>IFERROR(INDEX(Preturi!H$2:H$8000, MATCH(A1629, Preturi!G$2:G$8000, 0)), "")*G1629</f>
        <v>2.2200000000000002</v>
      </c>
      <c r="C1629" t="s">
        <v>688</v>
      </c>
      <c r="D1629" t="s">
        <v>223</v>
      </c>
      <c r="E1629" t="s">
        <v>5468</v>
      </c>
      <c r="F1629" t="s">
        <v>20421</v>
      </c>
      <c r="G1629" s="146">
        <f t="shared" si="26"/>
        <v>1</v>
      </c>
    </row>
    <row r="1630" spans="1:7">
      <c r="A1630" t="s">
        <v>1342</v>
      </c>
      <c r="B1630" s="1">
        <f>IFERROR(INDEX(Preturi!H$2:H$8000, MATCH(A1630, Preturi!G$2:G$8000, 0)), "")*G1630</f>
        <v>2.78</v>
      </c>
      <c r="C1630" t="s">
        <v>688</v>
      </c>
      <c r="D1630" t="s">
        <v>223</v>
      </c>
      <c r="E1630" t="s">
        <v>5469</v>
      </c>
      <c r="F1630" t="s">
        <v>20421</v>
      </c>
      <c r="G1630" s="146">
        <f t="shared" si="26"/>
        <v>1</v>
      </c>
    </row>
    <row r="1631" spans="1:7">
      <c r="A1631" t="s">
        <v>1343</v>
      </c>
      <c r="B1631" s="1">
        <f>IFERROR(INDEX(Preturi!H$2:H$8000, MATCH(A1631, Preturi!G$2:G$8000, 0)), "")*G1631</f>
        <v>3.03</v>
      </c>
      <c r="C1631" t="s">
        <v>688</v>
      </c>
      <c r="D1631" t="s">
        <v>223</v>
      </c>
      <c r="E1631" t="s">
        <v>5470</v>
      </c>
      <c r="F1631" t="s">
        <v>20421</v>
      </c>
      <c r="G1631" s="146">
        <f t="shared" si="26"/>
        <v>1</v>
      </c>
    </row>
    <row r="1632" spans="1:7">
      <c r="A1632" t="s">
        <v>1344</v>
      </c>
      <c r="B1632" s="1">
        <f>IFERROR(INDEX(Preturi!H$2:H$8000, MATCH(A1632, Preturi!G$2:G$8000, 0)), "")*G1632</f>
        <v>3.74</v>
      </c>
      <c r="C1632" t="s">
        <v>688</v>
      </c>
      <c r="D1632" t="s">
        <v>223</v>
      </c>
      <c r="E1632" t="s">
        <v>5471</v>
      </c>
      <c r="F1632" t="s">
        <v>20421</v>
      </c>
      <c r="G1632" s="146">
        <f t="shared" si="26"/>
        <v>1</v>
      </c>
    </row>
    <row r="1633" spans="1:7">
      <c r="A1633" t="s">
        <v>1345</v>
      </c>
      <c r="B1633" s="1">
        <f>IFERROR(INDEX(Preturi!H$2:H$8000, MATCH(A1633, Preturi!G$2:G$8000, 0)), "")*G1633</f>
        <v>4.38</v>
      </c>
      <c r="C1633" t="s">
        <v>688</v>
      </c>
      <c r="D1633" t="s">
        <v>223</v>
      </c>
      <c r="E1633" t="s">
        <v>5472</v>
      </c>
      <c r="F1633" t="s">
        <v>20421</v>
      </c>
      <c r="G1633" s="146">
        <f t="shared" si="26"/>
        <v>1</v>
      </c>
    </row>
    <row r="1634" spans="1:7">
      <c r="A1634" t="s">
        <v>1346</v>
      </c>
      <c r="B1634" s="1">
        <f>IFERROR(INDEX(Preturi!H$2:H$8000, MATCH(A1634, Preturi!G$2:G$8000, 0)), "")*G1634</f>
        <v>5.58</v>
      </c>
      <c r="C1634" t="s">
        <v>688</v>
      </c>
      <c r="D1634" t="s">
        <v>223</v>
      </c>
      <c r="E1634" t="s">
        <v>5473</v>
      </c>
      <c r="F1634" t="s">
        <v>20421</v>
      </c>
      <c r="G1634" s="146">
        <f t="shared" si="26"/>
        <v>1</v>
      </c>
    </row>
    <row r="1635" spans="1:7">
      <c r="A1635" t="s">
        <v>7839</v>
      </c>
      <c r="B1635" s="1">
        <f>IFERROR(INDEX(Preturi!H$2:H$8000, MATCH(A1635, Preturi!G$2:G$8000, 0)), "")*G1635</f>
        <v>4.5599999999999996</v>
      </c>
      <c r="C1635" t="s">
        <v>688</v>
      </c>
      <c r="D1635" t="s">
        <v>223</v>
      </c>
      <c r="E1635" t="s">
        <v>7840</v>
      </c>
      <c r="F1635" t="s">
        <v>20421</v>
      </c>
      <c r="G1635" s="146">
        <f t="shared" si="26"/>
        <v>1</v>
      </c>
    </row>
    <row r="1636" spans="1:7">
      <c r="A1636" t="s">
        <v>2513</v>
      </c>
      <c r="B1636" s="1">
        <f>IFERROR(INDEX(Preturi!H$2:H$8000, MATCH(A1636, Preturi!G$2:G$8000, 0)), "")*G1636</f>
        <v>6.79</v>
      </c>
      <c r="C1636" t="s">
        <v>688</v>
      </c>
      <c r="D1636" t="s">
        <v>223</v>
      </c>
      <c r="E1636" t="s">
        <v>5474</v>
      </c>
      <c r="F1636" t="s">
        <v>20421</v>
      </c>
      <c r="G1636" s="146">
        <f t="shared" si="26"/>
        <v>1</v>
      </c>
    </row>
    <row r="1637" spans="1:7">
      <c r="A1637" t="s">
        <v>7841</v>
      </c>
      <c r="B1637" s="1">
        <f>IFERROR(INDEX(Preturi!H$2:H$8000, MATCH(A1637, Preturi!G$2:G$8000, 0)), "")*G1637</f>
        <v>4.74</v>
      </c>
      <c r="C1637" t="s">
        <v>688</v>
      </c>
      <c r="D1637" t="s">
        <v>223</v>
      </c>
      <c r="E1637" t="s">
        <v>7842</v>
      </c>
      <c r="F1637" t="s">
        <v>20421</v>
      </c>
      <c r="G1637" s="146">
        <f t="shared" si="26"/>
        <v>1</v>
      </c>
    </row>
    <row r="1638" spans="1:7">
      <c r="A1638" t="s">
        <v>3542</v>
      </c>
      <c r="B1638" s="1">
        <f>IFERROR(INDEX(Preturi!H$2:H$8000, MATCH(A1638, Preturi!G$2:G$8000, 0)), "")*G1638</f>
        <v>9.69</v>
      </c>
      <c r="C1638" t="s">
        <v>688</v>
      </c>
      <c r="D1638" t="s">
        <v>223</v>
      </c>
      <c r="E1638" t="s">
        <v>5475</v>
      </c>
      <c r="F1638" t="s">
        <v>20421</v>
      </c>
      <c r="G1638" s="146">
        <f t="shared" si="26"/>
        <v>1</v>
      </c>
    </row>
    <row r="1639" spans="1:7">
      <c r="A1639" t="s">
        <v>1347</v>
      </c>
      <c r="B1639" s="1">
        <f>IFERROR(INDEX(Preturi!H$2:H$8000, MATCH(A1639, Preturi!G$2:G$8000, 0)), "")*G1639</f>
        <v>5.66</v>
      </c>
      <c r="C1639" t="s">
        <v>688</v>
      </c>
      <c r="D1639" t="s">
        <v>223</v>
      </c>
      <c r="E1639" t="s">
        <v>5476</v>
      </c>
      <c r="F1639" t="s">
        <v>20421</v>
      </c>
      <c r="G1639" s="146">
        <f t="shared" si="26"/>
        <v>1</v>
      </c>
    </row>
    <row r="1640" spans="1:7">
      <c r="A1640" t="s">
        <v>1348</v>
      </c>
      <c r="B1640" s="1">
        <f>IFERROR(INDEX(Preturi!H$2:H$8000, MATCH(A1640, Preturi!G$2:G$8000, 0)), "")*G1640</f>
        <v>3.31</v>
      </c>
      <c r="C1640" t="s">
        <v>688</v>
      </c>
      <c r="D1640" t="s">
        <v>223</v>
      </c>
      <c r="E1640" t="s">
        <v>5477</v>
      </c>
      <c r="F1640" t="s">
        <v>20421</v>
      </c>
      <c r="G1640" s="146">
        <f t="shared" si="26"/>
        <v>1</v>
      </c>
    </row>
    <row r="1641" spans="1:7">
      <c r="A1641" t="s">
        <v>1349</v>
      </c>
      <c r="B1641" s="1">
        <f>IFERROR(INDEX(Preturi!H$2:H$8000, MATCH(A1641, Preturi!G$2:G$8000, 0)), "")*G1641</f>
        <v>3.87</v>
      </c>
      <c r="C1641" t="s">
        <v>688</v>
      </c>
      <c r="D1641" t="s">
        <v>223</v>
      </c>
      <c r="E1641" t="s">
        <v>5478</v>
      </c>
      <c r="F1641" t="s">
        <v>20421</v>
      </c>
      <c r="G1641" s="146">
        <f t="shared" si="26"/>
        <v>1</v>
      </c>
    </row>
    <row r="1642" spans="1:7">
      <c r="A1642" t="s">
        <v>1350</v>
      </c>
      <c r="B1642" s="1">
        <f>IFERROR(INDEX(Preturi!H$2:H$8000, MATCH(A1642, Preturi!G$2:G$8000, 0)), "")*G1642</f>
        <v>4.1399999999999997</v>
      </c>
      <c r="C1642" t="s">
        <v>688</v>
      </c>
      <c r="D1642" t="s">
        <v>223</v>
      </c>
      <c r="E1642" t="s">
        <v>5479</v>
      </c>
      <c r="F1642" t="s">
        <v>20421</v>
      </c>
      <c r="G1642" s="146">
        <f t="shared" si="26"/>
        <v>1</v>
      </c>
    </row>
    <row r="1643" spans="1:7">
      <c r="A1643" t="s">
        <v>4068</v>
      </c>
      <c r="B1643" s="1">
        <f>IFERROR(INDEX(Preturi!H$2:H$8000, MATCH(A1643, Preturi!G$2:G$8000, 0)), "")*G1643</f>
        <v>4.7</v>
      </c>
      <c r="C1643" t="s">
        <v>688</v>
      </c>
      <c r="D1643" t="s">
        <v>223</v>
      </c>
      <c r="E1643" t="s">
        <v>5480</v>
      </c>
      <c r="F1643" t="s">
        <v>20421</v>
      </c>
      <c r="G1643" s="146">
        <f t="shared" si="26"/>
        <v>1</v>
      </c>
    </row>
    <row r="1644" spans="1:7">
      <c r="A1644" t="s">
        <v>1351</v>
      </c>
      <c r="B1644" s="1">
        <f>IFERROR(INDEX(Preturi!H$2:H$8000, MATCH(A1644, Preturi!G$2:G$8000, 0)), "")*G1644</f>
        <v>5.97</v>
      </c>
      <c r="C1644" t="s">
        <v>688</v>
      </c>
      <c r="D1644" t="s">
        <v>223</v>
      </c>
      <c r="E1644" t="s">
        <v>5481</v>
      </c>
      <c r="F1644" t="s">
        <v>20421</v>
      </c>
      <c r="G1644" s="146">
        <f t="shared" si="26"/>
        <v>1</v>
      </c>
    </row>
    <row r="1645" spans="1:7">
      <c r="A1645" t="s">
        <v>3543</v>
      </c>
      <c r="B1645" s="1">
        <f>IFERROR(INDEX(Preturi!H$2:H$8000, MATCH(A1645, Preturi!G$2:G$8000, 0)), "")*G1645</f>
        <v>3.62</v>
      </c>
      <c r="C1645" t="s">
        <v>688</v>
      </c>
      <c r="D1645" t="s">
        <v>223</v>
      </c>
      <c r="E1645" t="s">
        <v>5482</v>
      </c>
      <c r="F1645" t="s">
        <v>20421</v>
      </c>
      <c r="G1645" s="146">
        <f t="shared" si="26"/>
        <v>1</v>
      </c>
    </row>
    <row r="1646" spans="1:7">
      <c r="A1646" t="s">
        <v>1352</v>
      </c>
      <c r="B1646" s="1">
        <f>IFERROR(INDEX(Preturi!H$2:H$8000, MATCH(A1646, Preturi!G$2:G$8000, 0)), "")*G1646</f>
        <v>4.13</v>
      </c>
      <c r="C1646" t="s">
        <v>688</v>
      </c>
      <c r="D1646" t="s">
        <v>223</v>
      </c>
      <c r="E1646" t="s">
        <v>5483</v>
      </c>
      <c r="F1646" t="s">
        <v>20421</v>
      </c>
      <c r="G1646" s="146">
        <f t="shared" si="26"/>
        <v>1</v>
      </c>
    </row>
    <row r="1647" spans="1:7">
      <c r="A1647" t="s">
        <v>1353</v>
      </c>
      <c r="B1647" s="1">
        <f>IFERROR(INDEX(Preturi!H$2:H$8000, MATCH(A1647, Preturi!G$2:G$8000, 0)), "")*G1647</f>
        <v>4.3099999999999996</v>
      </c>
      <c r="C1647" t="s">
        <v>688</v>
      </c>
      <c r="D1647" t="s">
        <v>223</v>
      </c>
      <c r="E1647" t="s">
        <v>5484</v>
      </c>
      <c r="F1647" t="s">
        <v>20421</v>
      </c>
      <c r="G1647" s="146">
        <f t="shared" si="26"/>
        <v>1</v>
      </c>
    </row>
    <row r="1648" spans="1:7">
      <c r="A1648" t="s">
        <v>1354</v>
      </c>
      <c r="B1648" s="1">
        <f>IFERROR(INDEX(Preturi!H$2:H$8000, MATCH(A1648, Preturi!G$2:G$8000, 0)), "")*G1648</f>
        <v>4.8899999999999997</v>
      </c>
      <c r="C1648" t="s">
        <v>688</v>
      </c>
      <c r="D1648" t="s">
        <v>223</v>
      </c>
      <c r="E1648" t="s">
        <v>5485</v>
      </c>
      <c r="F1648" t="s">
        <v>20421</v>
      </c>
      <c r="G1648" s="146">
        <f t="shared" si="26"/>
        <v>1</v>
      </c>
    </row>
    <row r="1649" spans="1:7">
      <c r="A1649" t="s">
        <v>7843</v>
      </c>
      <c r="B1649" s="1">
        <f>IFERROR(INDEX(Preturi!H$2:H$8000, MATCH(A1649, Preturi!G$2:G$8000, 0)), "")*G1649</f>
        <v>4.49</v>
      </c>
      <c r="C1649" t="s">
        <v>688</v>
      </c>
      <c r="D1649" t="s">
        <v>223</v>
      </c>
      <c r="E1649" t="s">
        <v>7844</v>
      </c>
      <c r="F1649" t="s">
        <v>20421</v>
      </c>
      <c r="G1649" s="146">
        <f t="shared" si="26"/>
        <v>1</v>
      </c>
    </row>
    <row r="1650" spans="1:7">
      <c r="A1650" t="s">
        <v>2263</v>
      </c>
      <c r="B1650" s="1">
        <f>IFERROR(INDEX(Preturi!H$2:H$8000, MATCH(A1650, Preturi!G$2:G$8000, 0)), "")*G1650</f>
        <v>5.59</v>
      </c>
      <c r="C1650" t="s">
        <v>688</v>
      </c>
      <c r="D1650" t="s">
        <v>223</v>
      </c>
      <c r="E1650" t="s">
        <v>11023</v>
      </c>
      <c r="F1650" t="s">
        <v>20421</v>
      </c>
      <c r="G1650" s="146">
        <f t="shared" si="26"/>
        <v>1</v>
      </c>
    </row>
    <row r="1651" spans="1:7">
      <c r="A1651" t="s">
        <v>7503</v>
      </c>
      <c r="B1651" s="1">
        <f>IFERROR(INDEX(Preturi!H$2:H$8000, MATCH(A1651, Preturi!G$2:G$8000, 0)), "")*G1651</f>
        <v>5.66</v>
      </c>
      <c r="C1651" t="s">
        <v>688</v>
      </c>
      <c r="D1651" t="s">
        <v>223</v>
      </c>
      <c r="E1651" t="s">
        <v>7504</v>
      </c>
      <c r="F1651" t="s">
        <v>20421</v>
      </c>
      <c r="G1651" s="146">
        <f t="shared" si="26"/>
        <v>1</v>
      </c>
    </row>
    <row r="1652" spans="1:7">
      <c r="A1652" t="s">
        <v>1355</v>
      </c>
      <c r="B1652" s="1">
        <f>IFERROR(INDEX(Preturi!H$2:H$8000, MATCH(A1652, Preturi!G$2:G$8000, 0)), "")*G1652</f>
        <v>2.72</v>
      </c>
      <c r="C1652" t="s">
        <v>688</v>
      </c>
      <c r="D1652" t="s">
        <v>223</v>
      </c>
      <c r="E1652" t="s">
        <v>5486</v>
      </c>
      <c r="F1652" t="s">
        <v>20421</v>
      </c>
      <c r="G1652" s="146">
        <f t="shared" si="26"/>
        <v>1</v>
      </c>
    </row>
    <row r="1653" spans="1:7">
      <c r="A1653" t="s">
        <v>1356</v>
      </c>
      <c r="B1653" s="1">
        <f>IFERROR(INDEX(Preturi!H$2:H$8000, MATCH(A1653, Preturi!G$2:G$8000, 0)), "")*G1653</f>
        <v>2.78</v>
      </c>
      <c r="C1653" t="s">
        <v>688</v>
      </c>
      <c r="D1653" t="s">
        <v>223</v>
      </c>
      <c r="E1653" t="s">
        <v>5487</v>
      </c>
      <c r="F1653" t="s">
        <v>20421</v>
      </c>
      <c r="G1653" s="146">
        <f t="shared" si="26"/>
        <v>1</v>
      </c>
    </row>
    <row r="1654" spans="1:7">
      <c r="A1654" t="s">
        <v>1357</v>
      </c>
      <c r="B1654" s="1">
        <f>IFERROR(INDEX(Preturi!H$2:H$8000, MATCH(A1654, Preturi!G$2:G$8000, 0)), "")*G1654</f>
        <v>3.48</v>
      </c>
      <c r="C1654" t="s">
        <v>688</v>
      </c>
      <c r="D1654" t="s">
        <v>223</v>
      </c>
      <c r="E1654" t="s">
        <v>5488</v>
      </c>
      <c r="F1654" t="s">
        <v>20421</v>
      </c>
      <c r="G1654" s="146">
        <f t="shared" si="26"/>
        <v>1</v>
      </c>
    </row>
    <row r="1655" spans="1:7">
      <c r="A1655" t="s">
        <v>1358</v>
      </c>
      <c r="B1655" s="1">
        <f>IFERROR(INDEX(Preturi!H$2:H$8000, MATCH(A1655, Preturi!G$2:G$8000, 0)), "")*G1655</f>
        <v>3.79</v>
      </c>
      <c r="C1655" t="s">
        <v>688</v>
      </c>
      <c r="D1655" t="s">
        <v>223</v>
      </c>
      <c r="E1655" t="s">
        <v>5489</v>
      </c>
      <c r="F1655" t="s">
        <v>20421</v>
      </c>
      <c r="G1655" s="146">
        <f t="shared" si="26"/>
        <v>1</v>
      </c>
    </row>
    <row r="1656" spans="1:7">
      <c r="A1656" t="s">
        <v>1359</v>
      </c>
      <c r="B1656" s="1">
        <f>IFERROR(INDEX(Preturi!H$2:H$8000, MATCH(A1656, Preturi!G$2:G$8000, 0)), "")*G1656</f>
        <v>4.67</v>
      </c>
      <c r="C1656" t="s">
        <v>688</v>
      </c>
      <c r="D1656" t="s">
        <v>223</v>
      </c>
      <c r="E1656" t="s">
        <v>5490</v>
      </c>
      <c r="F1656" t="s">
        <v>20421</v>
      </c>
      <c r="G1656" s="146">
        <f t="shared" si="26"/>
        <v>1</v>
      </c>
    </row>
    <row r="1657" spans="1:7">
      <c r="A1657" t="s">
        <v>1360</v>
      </c>
      <c r="B1657" s="1">
        <f>IFERROR(INDEX(Preturi!H$2:H$8000, MATCH(A1657, Preturi!G$2:G$8000, 0)), "")*G1657</f>
        <v>5.48</v>
      </c>
      <c r="C1657" t="s">
        <v>688</v>
      </c>
      <c r="D1657" t="s">
        <v>223</v>
      </c>
      <c r="E1657" t="s">
        <v>5491</v>
      </c>
      <c r="F1657" t="s">
        <v>20421</v>
      </c>
      <c r="G1657" s="146">
        <f t="shared" si="26"/>
        <v>1</v>
      </c>
    </row>
    <row r="1658" spans="1:7">
      <c r="A1658" t="s">
        <v>1361</v>
      </c>
      <c r="B1658" s="1">
        <f>IFERROR(INDEX(Preturi!H$2:H$8000, MATCH(A1658, Preturi!G$2:G$8000, 0)), "")*G1658</f>
        <v>6.7</v>
      </c>
      <c r="C1658" t="s">
        <v>688</v>
      </c>
      <c r="D1658" t="s">
        <v>223</v>
      </c>
      <c r="E1658" t="s">
        <v>5492</v>
      </c>
      <c r="F1658" t="s">
        <v>20421</v>
      </c>
      <c r="G1658" s="146">
        <f t="shared" si="26"/>
        <v>1</v>
      </c>
    </row>
    <row r="1659" spans="1:7">
      <c r="A1659" t="s">
        <v>7845</v>
      </c>
      <c r="B1659" s="1">
        <f>IFERROR(INDEX(Preturi!H$2:H$8000, MATCH(A1659, Preturi!G$2:G$8000, 0)), "")*G1659</f>
        <v>5.47</v>
      </c>
      <c r="C1659" t="s">
        <v>688</v>
      </c>
      <c r="D1659" t="s">
        <v>223</v>
      </c>
      <c r="E1659" t="s">
        <v>7846</v>
      </c>
      <c r="F1659" t="s">
        <v>20421</v>
      </c>
      <c r="G1659" s="146">
        <f t="shared" si="26"/>
        <v>1</v>
      </c>
    </row>
    <row r="1660" spans="1:7">
      <c r="A1660" t="s">
        <v>2514</v>
      </c>
      <c r="B1660" s="1">
        <f>IFERROR(INDEX(Preturi!H$2:H$8000, MATCH(A1660, Preturi!G$2:G$8000, 0)), "")*G1660</f>
        <v>8.15</v>
      </c>
      <c r="C1660" t="s">
        <v>688</v>
      </c>
      <c r="D1660" t="s">
        <v>223</v>
      </c>
      <c r="E1660" t="s">
        <v>5493</v>
      </c>
      <c r="F1660" t="s">
        <v>20421</v>
      </c>
      <c r="G1660" s="146">
        <f t="shared" si="26"/>
        <v>1</v>
      </c>
    </row>
    <row r="1661" spans="1:7">
      <c r="A1661" t="s">
        <v>7847</v>
      </c>
      <c r="B1661" s="1">
        <f>IFERROR(INDEX(Preturi!H$2:H$8000, MATCH(A1661, Preturi!G$2:G$8000, 0)), "")*G1661</f>
        <v>5.69</v>
      </c>
      <c r="C1661" t="s">
        <v>688</v>
      </c>
      <c r="D1661" t="s">
        <v>223</v>
      </c>
      <c r="E1661" t="s">
        <v>7848</v>
      </c>
      <c r="F1661" t="s">
        <v>20421</v>
      </c>
      <c r="G1661" s="146">
        <f t="shared" si="26"/>
        <v>1</v>
      </c>
    </row>
    <row r="1662" spans="1:7">
      <c r="A1662" t="s">
        <v>3544</v>
      </c>
      <c r="B1662" s="1">
        <f>IFERROR(INDEX(Preturi!H$2:H$8000, MATCH(A1662, Preturi!G$2:G$8000, 0)), "")*G1662</f>
        <v>11.63</v>
      </c>
      <c r="C1662" t="s">
        <v>688</v>
      </c>
      <c r="D1662" t="s">
        <v>223</v>
      </c>
      <c r="E1662" t="s">
        <v>5494</v>
      </c>
      <c r="F1662" t="s">
        <v>20421</v>
      </c>
      <c r="G1662" s="146">
        <f t="shared" si="26"/>
        <v>1</v>
      </c>
    </row>
    <row r="1663" spans="1:7">
      <c r="A1663" t="s">
        <v>1362</v>
      </c>
      <c r="B1663" s="1">
        <f>IFERROR(INDEX(Preturi!H$2:H$8000, MATCH(A1663, Preturi!G$2:G$8000, 0)), "")*G1663</f>
        <v>6.79</v>
      </c>
      <c r="C1663" t="s">
        <v>688</v>
      </c>
      <c r="D1663" t="s">
        <v>223</v>
      </c>
      <c r="E1663" t="s">
        <v>5495</v>
      </c>
      <c r="F1663" t="s">
        <v>20421</v>
      </c>
      <c r="G1663" s="146">
        <f t="shared" si="26"/>
        <v>1</v>
      </c>
    </row>
    <row r="1664" spans="1:7">
      <c r="A1664" t="s">
        <v>1363</v>
      </c>
      <c r="B1664" s="1">
        <f>IFERROR(INDEX(Preturi!H$2:H$8000, MATCH(A1664, Preturi!G$2:G$8000, 0)), "")*G1664</f>
        <v>3.98</v>
      </c>
      <c r="C1664" t="s">
        <v>688</v>
      </c>
      <c r="D1664" t="s">
        <v>223</v>
      </c>
      <c r="E1664" t="s">
        <v>5496</v>
      </c>
      <c r="F1664" t="s">
        <v>20421</v>
      </c>
      <c r="G1664" s="146">
        <f t="shared" si="26"/>
        <v>1</v>
      </c>
    </row>
    <row r="1665" spans="1:7">
      <c r="A1665" t="s">
        <v>1364</v>
      </c>
      <c r="B1665" s="1">
        <f>IFERROR(INDEX(Preturi!H$2:H$8000, MATCH(A1665, Preturi!G$2:G$8000, 0)), "")*G1665</f>
        <v>4.6399999999999997</v>
      </c>
      <c r="C1665" t="s">
        <v>688</v>
      </c>
      <c r="D1665" t="s">
        <v>223</v>
      </c>
      <c r="E1665" t="s">
        <v>5497</v>
      </c>
      <c r="F1665" t="s">
        <v>20421</v>
      </c>
      <c r="G1665" s="146">
        <f t="shared" si="26"/>
        <v>1</v>
      </c>
    </row>
    <row r="1666" spans="1:7">
      <c r="A1666" t="s">
        <v>1365</v>
      </c>
      <c r="B1666" s="1">
        <f>IFERROR(INDEX(Preturi!H$2:H$8000, MATCH(A1666, Preturi!G$2:G$8000, 0)), "")*G1666</f>
        <v>4.97</v>
      </c>
      <c r="C1666" t="s">
        <v>688</v>
      </c>
      <c r="D1666" t="s">
        <v>223</v>
      </c>
      <c r="E1666" t="s">
        <v>5498</v>
      </c>
      <c r="F1666" t="s">
        <v>20421</v>
      </c>
      <c r="G1666" s="146">
        <f t="shared" si="26"/>
        <v>1</v>
      </c>
    </row>
    <row r="1667" spans="1:7">
      <c r="A1667" t="s">
        <v>4069</v>
      </c>
      <c r="B1667" s="1">
        <f>IFERROR(INDEX(Preturi!H$2:H$8000, MATCH(A1667, Preturi!G$2:G$8000, 0)), "")*G1667</f>
        <v>5.64</v>
      </c>
      <c r="C1667" t="s">
        <v>688</v>
      </c>
      <c r="D1667" t="s">
        <v>223</v>
      </c>
      <c r="E1667" t="s">
        <v>5499</v>
      </c>
      <c r="F1667" t="s">
        <v>20421</v>
      </c>
      <c r="G1667" s="146">
        <f t="shared" si="26"/>
        <v>1</v>
      </c>
    </row>
    <row r="1668" spans="1:7">
      <c r="A1668" t="s">
        <v>1366</v>
      </c>
      <c r="B1668" s="1">
        <f>IFERROR(INDEX(Preturi!H$2:H$8000, MATCH(A1668, Preturi!G$2:G$8000, 0)), "")*G1668</f>
        <v>7.16</v>
      </c>
      <c r="C1668" t="s">
        <v>688</v>
      </c>
      <c r="D1668" t="s">
        <v>223</v>
      </c>
      <c r="E1668" t="s">
        <v>5500</v>
      </c>
      <c r="F1668" t="s">
        <v>20421</v>
      </c>
      <c r="G1668" s="146">
        <f t="shared" si="26"/>
        <v>1</v>
      </c>
    </row>
    <row r="1669" spans="1:7">
      <c r="A1669" t="s">
        <v>3545</v>
      </c>
      <c r="B1669" s="1">
        <f>IFERROR(INDEX(Preturi!H$2:H$8000, MATCH(A1669, Preturi!G$2:G$8000, 0)), "")*G1669</f>
        <v>4.34</v>
      </c>
      <c r="C1669" t="s">
        <v>688</v>
      </c>
      <c r="D1669" t="s">
        <v>223</v>
      </c>
      <c r="E1669" t="s">
        <v>5501</v>
      </c>
      <c r="F1669" t="s">
        <v>20421</v>
      </c>
      <c r="G1669" s="146">
        <f t="shared" si="26"/>
        <v>1</v>
      </c>
    </row>
    <row r="1670" spans="1:7">
      <c r="A1670" t="s">
        <v>1367</v>
      </c>
      <c r="B1670" s="1">
        <f>IFERROR(INDEX(Preturi!H$2:H$8000, MATCH(A1670, Preturi!G$2:G$8000, 0)), "")*G1670</f>
        <v>4.96</v>
      </c>
      <c r="C1670" t="s">
        <v>688</v>
      </c>
      <c r="D1670" t="s">
        <v>223</v>
      </c>
      <c r="E1670" t="s">
        <v>5502</v>
      </c>
      <c r="F1670" t="s">
        <v>20421</v>
      </c>
      <c r="G1670" s="146">
        <f t="shared" si="26"/>
        <v>1</v>
      </c>
    </row>
    <row r="1671" spans="1:7">
      <c r="A1671" t="s">
        <v>1368</v>
      </c>
      <c r="B1671" s="1">
        <f>IFERROR(INDEX(Preturi!H$2:H$8000, MATCH(A1671, Preturi!G$2:G$8000, 0)), "")*G1671</f>
        <v>5.18</v>
      </c>
      <c r="C1671" t="s">
        <v>688</v>
      </c>
      <c r="D1671" t="s">
        <v>223</v>
      </c>
      <c r="E1671" t="s">
        <v>5503</v>
      </c>
      <c r="F1671" t="s">
        <v>20421</v>
      </c>
      <c r="G1671" s="146">
        <f t="shared" si="26"/>
        <v>1</v>
      </c>
    </row>
    <row r="1672" spans="1:7">
      <c r="A1672" t="s">
        <v>1369</v>
      </c>
      <c r="B1672" s="1">
        <f>IFERROR(INDEX(Preturi!H$2:H$8000, MATCH(A1672, Preturi!G$2:G$8000, 0)), "")*G1672</f>
        <v>5.86</v>
      </c>
      <c r="C1672" t="s">
        <v>688</v>
      </c>
      <c r="D1672" t="s">
        <v>223</v>
      </c>
      <c r="E1672" t="s">
        <v>5504</v>
      </c>
      <c r="F1672" t="s">
        <v>20421</v>
      </c>
      <c r="G1672" s="146">
        <f t="shared" si="26"/>
        <v>1</v>
      </c>
    </row>
    <row r="1673" spans="1:7">
      <c r="A1673" t="s">
        <v>7849</v>
      </c>
      <c r="B1673" s="1">
        <f>IFERROR(INDEX(Preturi!H$2:H$8000, MATCH(A1673, Preturi!G$2:G$8000, 0)), "")*G1673</f>
        <v>5.39</v>
      </c>
      <c r="C1673" t="s">
        <v>688</v>
      </c>
      <c r="D1673" t="s">
        <v>223</v>
      </c>
      <c r="E1673" t="s">
        <v>7850</v>
      </c>
      <c r="F1673" t="s">
        <v>20421</v>
      </c>
      <c r="G1673" s="146">
        <f t="shared" si="26"/>
        <v>1</v>
      </c>
    </row>
    <row r="1674" spans="1:7">
      <c r="A1674" t="s">
        <v>2264</v>
      </c>
      <c r="B1674" s="1">
        <f>IFERROR(INDEX(Preturi!H$2:H$8000, MATCH(A1674, Preturi!G$2:G$8000, 0)), "")*G1674</f>
        <v>6.71</v>
      </c>
      <c r="C1674" t="s">
        <v>688</v>
      </c>
      <c r="D1674" t="s">
        <v>223</v>
      </c>
      <c r="E1674" t="s">
        <v>11024</v>
      </c>
      <c r="F1674" t="s">
        <v>20421</v>
      </c>
      <c r="G1674" s="146">
        <f t="shared" si="26"/>
        <v>1</v>
      </c>
    </row>
    <row r="1675" spans="1:7">
      <c r="A1675" t="s">
        <v>7505</v>
      </c>
      <c r="B1675" s="1">
        <f>IFERROR(INDEX(Preturi!H$2:H$8000, MATCH(A1675, Preturi!G$2:G$8000, 0)), "")*G1675</f>
        <v>6.79</v>
      </c>
      <c r="C1675" t="s">
        <v>688</v>
      </c>
      <c r="D1675" t="s">
        <v>223</v>
      </c>
      <c r="E1675" t="s">
        <v>7506</v>
      </c>
      <c r="F1675" t="s">
        <v>20421</v>
      </c>
      <c r="G1675" s="146">
        <f t="shared" si="26"/>
        <v>1</v>
      </c>
    </row>
    <row r="1676" spans="1:7">
      <c r="A1676" t="s">
        <v>1370</v>
      </c>
      <c r="B1676" s="1">
        <f>IFERROR(INDEX(Preturi!H$2:H$8000, MATCH(A1676, Preturi!G$2:G$8000, 0)), "")*G1676</f>
        <v>3.26</v>
      </c>
      <c r="C1676" t="s">
        <v>688</v>
      </c>
      <c r="D1676" t="s">
        <v>223</v>
      </c>
      <c r="E1676" t="s">
        <v>5505</v>
      </c>
      <c r="F1676" t="s">
        <v>20421</v>
      </c>
      <c r="G1676" s="146">
        <f t="shared" si="26"/>
        <v>1</v>
      </c>
    </row>
    <row r="1677" spans="1:7">
      <c r="A1677" t="s">
        <v>1371</v>
      </c>
      <c r="B1677" s="1">
        <f>IFERROR(INDEX(Preturi!H$2:H$8000, MATCH(A1677, Preturi!G$2:G$8000, 0)), "")*G1677</f>
        <v>3.34</v>
      </c>
      <c r="C1677" t="s">
        <v>688</v>
      </c>
      <c r="D1677" t="s">
        <v>223</v>
      </c>
      <c r="E1677" t="s">
        <v>5506</v>
      </c>
      <c r="F1677" t="s">
        <v>20421</v>
      </c>
      <c r="G1677" s="146">
        <f t="shared" si="26"/>
        <v>1</v>
      </c>
    </row>
    <row r="1678" spans="1:7">
      <c r="A1678" t="s">
        <v>1372</v>
      </c>
      <c r="B1678" s="1">
        <f>IFERROR(INDEX(Preturi!H$2:H$8000, MATCH(A1678, Preturi!G$2:G$8000, 0)), "")*G1678</f>
        <v>4.17</v>
      </c>
      <c r="C1678" t="s">
        <v>688</v>
      </c>
      <c r="D1678" t="s">
        <v>223</v>
      </c>
      <c r="E1678" t="s">
        <v>5507</v>
      </c>
      <c r="F1678" t="s">
        <v>20421</v>
      </c>
      <c r="G1678" s="146">
        <f t="shared" si="26"/>
        <v>1</v>
      </c>
    </row>
    <row r="1679" spans="1:7">
      <c r="A1679" t="s">
        <v>1373</v>
      </c>
      <c r="B1679" s="1">
        <f>IFERROR(INDEX(Preturi!H$2:H$8000, MATCH(A1679, Preturi!G$2:G$8000, 0)), "")*G1679</f>
        <v>4.55</v>
      </c>
      <c r="C1679" t="s">
        <v>688</v>
      </c>
      <c r="D1679" t="s">
        <v>223</v>
      </c>
      <c r="E1679" t="s">
        <v>5508</v>
      </c>
      <c r="F1679" t="s">
        <v>20421</v>
      </c>
      <c r="G1679" s="146">
        <f t="shared" si="26"/>
        <v>1</v>
      </c>
    </row>
    <row r="1680" spans="1:7">
      <c r="A1680" t="s">
        <v>1374</v>
      </c>
      <c r="B1680" s="1">
        <f>IFERROR(INDEX(Preturi!H$2:H$8000, MATCH(A1680, Preturi!G$2:G$8000, 0)), "")*G1680</f>
        <v>5.61</v>
      </c>
      <c r="C1680" t="s">
        <v>688</v>
      </c>
      <c r="D1680" t="s">
        <v>223</v>
      </c>
      <c r="E1680" t="s">
        <v>5509</v>
      </c>
      <c r="F1680" t="s">
        <v>20421</v>
      </c>
      <c r="G1680" s="146">
        <f t="shared" si="26"/>
        <v>1</v>
      </c>
    </row>
    <row r="1681" spans="1:7">
      <c r="A1681" t="s">
        <v>1375</v>
      </c>
      <c r="B1681" s="1">
        <f>IFERROR(INDEX(Preturi!H$2:H$8000, MATCH(A1681, Preturi!G$2:G$8000, 0)), "")*G1681</f>
        <v>6.58</v>
      </c>
      <c r="C1681" t="s">
        <v>688</v>
      </c>
      <c r="D1681" t="s">
        <v>223</v>
      </c>
      <c r="E1681" t="s">
        <v>5510</v>
      </c>
      <c r="F1681" t="s">
        <v>20421</v>
      </c>
      <c r="G1681" s="146">
        <f t="shared" si="26"/>
        <v>1</v>
      </c>
    </row>
    <row r="1682" spans="1:7">
      <c r="A1682" t="s">
        <v>1376</v>
      </c>
      <c r="B1682" s="1">
        <f>IFERROR(INDEX(Preturi!H$2:H$8000, MATCH(A1682, Preturi!G$2:G$8000, 0)), "")*G1682</f>
        <v>7.82</v>
      </c>
      <c r="C1682" t="s">
        <v>688</v>
      </c>
      <c r="D1682" t="s">
        <v>223</v>
      </c>
      <c r="E1682" t="s">
        <v>5511</v>
      </c>
      <c r="F1682" t="s">
        <v>20421</v>
      </c>
      <c r="G1682" s="146">
        <f t="shared" si="26"/>
        <v>1</v>
      </c>
    </row>
    <row r="1683" spans="1:7">
      <c r="A1683" t="s">
        <v>7851</v>
      </c>
      <c r="B1683" s="1">
        <f>IFERROR(INDEX(Preturi!H$2:H$8000, MATCH(A1683, Preturi!G$2:G$8000, 0)), "")*G1683</f>
        <v>6.38</v>
      </c>
      <c r="C1683" t="s">
        <v>688</v>
      </c>
      <c r="D1683" t="s">
        <v>223</v>
      </c>
      <c r="E1683" t="s">
        <v>7852</v>
      </c>
      <c r="F1683" t="s">
        <v>20421</v>
      </c>
      <c r="G1683" s="146">
        <f t="shared" si="26"/>
        <v>1</v>
      </c>
    </row>
    <row r="1684" spans="1:7">
      <c r="A1684" t="s">
        <v>2515</v>
      </c>
      <c r="B1684" s="1">
        <f>IFERROR(INDEX(Preturi!H$2:H$8000, MATCH(A1684, Preturi!G$2:G$8000, 0)), "")*G1684</f>
        <v>9.51</v>
      </c>
      <c r="C1684" t="s">
        <v>688</v>
      </c>
      <c r="D1684" t="s">
        <v>223</v>
      </c>
      <c r="E1684" t="s">
        <v>5512</v>
      </c>
      <c r="F1684" t="s">
        <v>20421</v>
      </c>
      <c r="G1684" s="146">
        <f t="shared" si="26"/>
        <v>1</v>
      </c>
    </row>
    <row r="1685" spans="1:7">
      <c r="A1685" t="s">
        <v>7853</v>
      </c>
      <c r="B1685" s="1">
        <f>IFERROR(INDEX(Preturi!H$2:H$8000, MATCH(A1685, Preturi!G$2:G$8000, 0)), "")*G1685</f>
        <v>6.64</v>
      </c>
      <c r="C1685" t="s">
        <v>688</v>
      </c>
      <c r="D1685" t="s">
        <v>223</v>
      </c>
      <c r="E1685" t="s">
        <v>7854</v>
      </c>
      <c r="F1685" t="s">
        <v>20421</v>
      </c>
      <c r="G1685" s="146">
        <f t="shared" si="26"/>
        <v>1</v>
      </c>
    </row>
    <row r="1686" spans="1:7">
      <c r="A1686" t="s">
        <v>3546</v>
      </c>
      <c r="B1686" s="1">
        <f>IFERROR(INDEX(Preturi!H$2:H$8000, MATCH(A1686, Preturi!G$2:G$8000, 0)), "")*G1686</f>
        <v>13.57</v>
      </c>
      <c r="C1686" t="s">
        <v>688</v>
      </c>
      <c r="D1686" t="s">
        <v>223</v>
      </c>
      <c r="E1686" t="s">
        <v>5513</v>
      </c>
      <c r="F1686" t="s">
        <v>20421</v>
      </c>
      <c r="G1686" s="146">
        <f t="shared" si="26"/>
        <v>1</v>
      </c>
    </row>
    <row r="1687" spans="1:7">
      <c r="A1687" t="s">
        <v>1377</v>
      </c>
      <c r="B1687" s="1">
        <f>IFERROR(INDEX(Preturi!H$2:H$8000, MATCH(A1687, Preturi!G$2:G$8000, 0)), "")*G1687</f>
        <v>7.92</v>
      </c>
      <c r="C1687" t="s">
        <v>688</v>
      </c>
      <c r="D1687" t="s">
        <v>223</v>
      </c>
      <c r="E1687" t="s">
        <v>5514</v>
      </c>
      <c r="F1687" t="s">
        <v>20421</v>
      </c>
      <c r="G1687" s="146">
        <f t="shared" si="26"/>
        <v>1</v>
      </c>
    </row>
    <row r="1688" spans="1:7">
      <c r="A1688" t="s">
        <v>1378</v>
      </c>
      <c r="B1688" s="1">
        <f>IFERROR(INDEX(Preturi!H$2:H$8000, MATCH(A1688, Preturi!G$2:G$8000, 0)), "")*G1688</f>
        <v>4.6399999999999997</v>
      </c>
      <c r="C1688" t="s">
        <v>688</v>
      </c>
      <c r="D1688" t="s">
        <v>223</v>
      </c>
      <c r="E1688" t="s">
        <v>5515</v>
      </c>
      <c r="F1688" t="s">
        <v>20421</v>
      </c>
      <c r="G1688" s="146">
        <f t="shared" si="26"/>
        <v>1</v>
      </c>
    </row>
    <row r="1689" spans="1:7">
      <c r="A1689" t="s">
        <v>1379</v>
      </c>
      <c r="B1689" s="1">
        <f>IFERROR(INDEX(Preturi!H$2:H$8000, MATCH(A1689, Preturi!G$2:G$8000, 0)), "")*G1689</f>
        <v>5.41</v>
      </c>
      <c r="C1689" t="s">
        <v>688</v>
      </c>
      <c r="D1689" t="s">
        <v>223</v>
      </c>
      <c r="E1689" t="s">
        <v>5516</v>
      </c>
      <c r="F1689" t="s">
        <v>20421</v>
      </c>
      <c r="G1689" s="146">
        <f t="shared" si="26"/>
        <v>1</v>
      </c>
    </row>
    <row r="1690" spans="1:7">
      <c r="A1690" t="s">
        <v>1380</v>
      </c>
      <c r="B1690" s="1">
        <f>IFERROR(INDEX(Preturi!H$2:H$8000, MATCH(A1690, Preturi!G$2:G$8000, 0)), "")*G1690</f>
        <v>5.8</v>
      </c>
      <c r="C1690" t="s">
        <v>688</v>
      </c>
      <c r="D1690" t="s">
        <v>223</v>
      </c>
      <c r="E1690" t="s">
        <v>5517</v>
      </c>
      <c r="F1690" t="s">
        <v>20421</v>
      </c>
      <c r="G1690" s="146">
        <f t="shared" si="26"/>
        <v>1</v>
      </c>
    </row>
    <row r="1691" spans="1:7">
      <c r="A1691" t="s">
        <v>4070</v>
      </c>
      <c r="B1691" s="1">
        <f>IFERROR(INDEX(Preturi!H$2:H$8000, MATCH(A1691, Preturi!G$2:G$8000, 0)), "")*G1691</f>
        <v>6.58</v>
      </c>
      <c r="C1691" t="s">
        <v>688</v>
      </c>
      <c r="D1691" t="s">
        <v>223</v>
      </c>
      <c r="E1691" t="s">
        <v>5518</v>
      </c>
      <c r="F1691" t="s">
        <v>20421</v>
      </c>
      <c r="G1691" s="146">
        <f t="shared" ref="G1691:G1754" si="27">1+Adaosuri3</f>
        <v>1</v>
      </c>
    </row>
    <row r="1692" spans="1:7">
      <c r="A1692" t="s">
        <v>1381</v>
      </c>
      <c r="B1692" s="1">
        <f>IFERROR(INDEX(Preturi!H$2:H$8000, MATCH(A1692, Preturi!G$2:G$8000, 0)), "")*G1692</f>
        <v>8.35</v>
      </c>
      <c r="C1692" t="s">
        <v>688</v>
      </c>
      <c r="D1692" t="s">
        <v>223</v>
      </c>
      <c r="E1692" t="s">
        <v>5519</v>
      </c>
      <c r="F1692" t="s">
        <v>20421</v>
      </c>
      <c r="G1692" s="146">
        <f t="shared" si="27"/>
        <v>1</v>
      </c>
    </row>
    <row r="1693" spans="1:7">
      <c r="A1693" t="s">
        <v>3547</v>
      </c>
      <c r="B1693" s="1">
        <f>IFERROR(INDEX(Preturi!H$2:H$8000, MATCH(A1693, Preturi!G$2:G$8000, 0)), "")*G1693</f>
        <v>5.07</v>
      </c>
      <c r="C1693" t="s">
        <v>688</v>
      </c>
      <c r="D1693" t="s">
        <v>223</v>
      </c>
      <c r="E1693" t="s">
        <v>5520</v>
      </c>
      <c r="F1693" t="s">
        <v>20421</v>
      </c>
      <c r="G1693" s="146">
        <f t="shared" si="27"/>
        <v>1</v>
      </c>
    </row>
    <row r="1694" spans="1:7">
      <c r="A1694" t="s">
        <v>1382</v>
      </c>
      <c r="B1694" s="1">
        <f>IFERROR(INDEX(Preturi!H$2:H$8000, MATCH(A1694, Preturi!G$2:G$8000, 0)), "")*G1694</f>
        <v>5.78</v>
      </c>
      <c r="C1694" t="s">
        <v>688</v>
      </c>
      <c r="D1694" t="s">
        <v>223</v>
      </c>
      <c r="E1694" t="s">
        <v>5521</v>
      </c>
      <c r="F1694" t="s">
        <v>20421</v>
      </c>
      <c r="G1694" s="146">
        <f t="shared" si="27"/>
        <v>1</v>
      </c>
    </row>
    <row r="1695" spans="1:7">
      <c r="A1695" t="s">
        <v>1383</v>
      </c>
      <c r="B1695" s="1">
        <f>IFERROR(INDEX(Preturi!H$2:H$8000, MATCH(A1695, Preturi!G$2:G$8000, 0)), "")*G1695</f>
        <v>6.04</v>
      </c>
      <c r="C1695" t="s">
        <v>688</v>
      </c>
      <c r="D1695" t="s">
        <v>223</v>
      </c>
      <c r="E1695" t="s">
        <v>5522</v>
      </c>
      <c r="F1695" t="s">
        <v>20421</v>
      </c>
      <c r="G1695" s="146">
        <f t="shared" si="27"/>
        <v>1</v>
      </c>
    </row>
    <row r="1696" spans="1:7">
      <c r="A1696" t="s">
        <v>1384</v>
      </c>
      <c r="B1696" s="1">
        <f>IFERROR(INDEX(Preturi!H$2:H$8000, MATCH(A1696, Preturi!G$2:G$8000, 0)), "")*G1696</f>
        <v>6.84</v>
      </c>
      <c r="C1696" t="s">
        <v>688</v>
      </c>
      <c r="D1696" t="s">
        <v>223</v>
      </c>
      <c r="E1696" t="s">
        <v>5523</v>
      </c>
      <c r="F1696" t="s">
        <v>20421</v>
      </c>
      <c r="G1696" s="146">
        <f t="shared" si="27"/>
        <v>1</v>
      </c>
    </row>
    <row r="1697" spans="1:7">
      <c r="A1697" t="s">
        <v>7855</v>
      </c>
      <c r="B1697" s="1">
        <f>IFERROR(INDEX(Preturi!H$2:H$8000, MATCH(A1697, Preturi!G$2:G$8000, 0)), "")*G1697</f>
        <v>6.29</v>
      </c>
      <c r="C1697" t="s">
        <v>688</v>
      </c>
      <c r="D1697" t="s">
        <v>223</v>
      </c>
      <c r="E1697" t="s">
        <v>7856</v>
      </c>
      <c r="F1697" t="s">
        <v>20421</v>
      </c>
      <c r="G1697" s="146">
        <f t="shared" si="27"/>
        <v>1</v>
      </c>
    </row>
    <row r="1698" spans="1:7">
      <c r="A1698" t="s">
        <v>2265</v>
      </c>
      <c r="B1698" s="1">
        <f>IFERROR(INDEX(Preturi!H$2:H$8000, MATCH(A1698, Preturi!G$2:G$8000, 0)), "")*G1698</f>
        <v>7.82</v>
      </c>
      <c r="C1698" t="s">
        <v>688</v>
      </c>
      <c r="D1698" t="s">
        <v>223</v>
      </c>
      <c r="E1698" t="s">
        <v>11025</v>
      </c>
      <c r="F1698" t="s">
        <v>20421</v>
      </c>
      <c r="G1698" s="146">
        <f t="shared" si="27"/>
        <v>1</v>
      </c>
    </row>
    <row r="1699" spans="1:7">
      <c r="A1699" t="s">
        <v>7507</v>
      </c>
      <c r="B1699" s="1">
        <f>IFERROR(INDEX(Preturi!H$2:H$8000, MATCH(A1699, Preturi!G$2:G$8000, 0)), "")*G1699</f>
        <v>7.92</v>
      </c>
      <c r="C1699" t="s">
        <v>688</v>
      </c>
      <c r="D1699" t="s">
        <v>223</v>
      </c>
      <c r="E1699" t="s">
        <v>7508</v>
      </c>
      <c r="F1699" t="s">
        <v>20421</v>
      </c>
      <c r="G1699" s="146">
        <f t="shared" si="27"/>
        <v>1</v>
      </c>
    </row>
    <row r="1700" spans="1:7">
      <c r="A1700" t="s">
        <v>1385</v>
      </c>
      <c r="B1700" s="1">
        <f>IFERROR(INDEX(Preturi!H$2:H$8000, MATCH(A1700, Preturi!G$2:G$8000, 0)), "")*G1700</f>
        <v>3.81</v>
      </c>
      <c r="C1700" t="s">
        <v>688</v>
      </c>
      <c r="D1700" t="s">
        <v>223</v>
      </c>
      <c r="E1700" t="s">
        <v>5524</v>
      </c>
      <c r="F1700" t="s">
        <v>20421</v>
      </c>
      <c r="G1700" s="146">
        <f t="shared" si="27"/>
        <v>1</v>
      </c>
    </row>
    <row r="1701" spans="1:7">
      <c r="A1701" t="s">
        <v>1386</v>
      </c>
      <c r="B1701" s="1">
        <f>IFERROR(INDEX(Preturi!H$2:H$8000, MATCH(A1701, Preturi!G$2:G$8000, 0)), "")*G1701</f>
        <v>3.89</v>
      </c>
      <c r="C1701" t="s">
        <v>688</v>
      </c>
      <c r="D1701" t="s">
        <v>223</v>
      </c>
      <c r="E1701" t="s">
        <v>5525</v>
      </c>
      <c r="F1701" t="s">
        <v>20421</v>
      </c>
      <c r="G1701" s="146">
        <f t="shared" si="27"/>
        <v>1</v>
      </c>
    </row>
    <row r="1702" spans="1:7">
      <c r="A1702" t="s">
        <v>1387</v>
      </c>
      <c r="B1702" s="1">
        <f>IFERROR(INDEX(Preturi!H$2:H$8000, MATCH(A1702, Preturi!G$2:G$8000, 0)), "")*G1702</f>
        <v>4.87</v>
      </c>
      <c r="C1702" t="s">
        <v>688</v>
      </c>
      <c r="D1702" t="s">
        <v>223</v>
      </c>
      <c r="E1702" t="s">
        <v>5526</v>
      </c>
      <c r="F1702" t="s">
        <v>20421</v>
      </c>
      <c r="G1702" s="146">
        <f t="shared" si="27"/>
        <v>1</v>
      </c>
    </row>
    <row r="1703" spans="1:7">
      <c r="A1703" t="s">
        <v>1388</v>
      </c>
      <c r="B1703" s="1">
        <f>IFERROR(INDEX(Preturi!H$2:H$8000, MATCH(A1703, Preturi!G$2:G$8000, 0)), "")*G1703</f>
        <v>5.31</v>
      </c>
      <c r="C1703" t="s">
        <v>688</v>
      </c>
      <c r="D1703" t="s">
        <v>223</v>
      </c>
      <c r="E1703" t="s">
        <v>5527</v>
      </c>
      <c r="F1703" t="s">
        <v>20421</v>
      </c>
      <c r="G1703" s="146">
        <f t="shared" si="27"/>
        <v>1</v>
      </c>
    </row>
    <row r="1704" spans="1:7">
      <c r="A1704" t="s">
        <v>1389</v>
      </c>
      <c r="B1704" s="1">
        <f>IFERROR(INDEX(Preturi!H$2:H$8000, MATCH(A1704, Preturi!G$2:G$8000, 0)), "")*G1704</f>
        <v>6.54</v>
      </c>
      <c r="C1704" t="s">
        <v>688</v>
      </c>
      <c r="D1704" t="s">
        <v>223</v>
      </c>
      <c r="E1704" t="s">
        <v>5528</v>
      </c>
      <c r="F1704" t="s">
        <v>20421</v>
      </c>
      <c r="G1704" s="146">
        <f t="shared" si="27"/>
        <v>1</v>
      </c>
    </row>
    <row r="1705" spans="1:7">
      <c r="A1705" t="s">
        <v>1390</v>
      </c>
      <c r="B1705" s="1">
        <f>IFERROR(INDEX(Preturi!H$2:H$8000, MATCH(A1705, Preturi!G$2:G$8000, 0)), "")*G1705</f>
        <v>7.67</v>
      </c>
      <c r="C1705" t="s">
        <v>688</v>
      </c>
      <c r="D1705" t="s">
        <v>223</v>
      </c>
      <c r="E1705" t="s">
        <v>5529</v>
      </c>
      <c r="F1705" t="s">
        <v>20421</v>
      </c>
      <c r="G1705" s="146">
        <f t="shared" si="27"/>
        <v>1</v>
      </c>
    </row>
    <row r="1706" spans="1:7">
      <c r="A1706" t="s">
        <v>1391</v>
      </c>
      <c r="B1706" s="1">
        <f>IFERROR(INDEX(Preturi!H$2:H$8000, MATCH(A1706, Preturi!G$2:G$8000, 0)), "")*G1706</f>
        <v>8.93</v>
      </c>
      <c r="C1706" t="s">
        <v>688</v>
      </c>
      <c r="D1706" t="s">
        <v>223</v>
      </c>
      <c r="E1706" t="s">
        <v>5530</v>
      </c>
      <c r="F1706" t="s">
        <v>20421</v>
      </c>
      <c r="G1706" s="146">
        <f t="shared" si="27"/>
        <v>1</v>
      </c>
    </row>
    <row r="1707" spans="1:7">
      <c r="A1707" t="s">
        <v>7857</v>
      </c>
      <c r="B1707" s="1">
        <f>IFERROR(INDEX(Preturi!H$2:H$8000, MATCH(A1707, Preturi!G$2:G$8000, 0)), "")*G1707</f>
        <v>7.29</v>
      </c>
      <c r="C1707" t="s">
        <v>688</v>
      </c>
      <c r="D1707" t="s">
        <v>223</v>
      </c>
      <c r="E1707" t="s">
        <v>7858</v>
      </c>
      <c r="F1707" t="s">
        <v>20421</v>
      </c>
      <c r="G1707" s="146">
        <f t="shared" si="27"/>
        <v>1</v>
      </c>
    </row>
    <row r="1708" spans="1:7">
      <c r="A1708" t="s">
        <v>2516</v>
      </c>
      <c r="B1708" s="1">
        <f>IFERROR(INDEX(Preturi!H$2:H$8000, MATCH(A1708, Preturi!G$2:G$8000, 0)), "")*G1708</f>
        <v>10.86</v>
      </c>
      <c r="C1708" t="s">
        <v>688</v>
      </c>
      <c r="D1708" t="s">
        <v>223</v>
      </c>
      <c r="E1708" t="s">
        <v>5531</v>
      </c>
      <c r="F1708" t="s">
        <v>20421</v>
      </c>
      <c r="G1708" s="146">
        <f t="shared" si="27"/>
        <v>1</v>
      </c>
    </row>
    <row r="1709" spans="1:7">
      <c r="A1709" t="s">
        <v>7859</v>
      </c>
      <c r="B1709" s="1">
        <f>IFERROR(INDEX(Preturi!H$2:H$8000, MATCH(A1709, Preturi!G$2:G$8000, 0)), "")*G1709</f>
        <v>7.59</v>
      </c>
      <c r="C1709" t="s">
        <v>688</v>
      </c>
      <c r="D1709" t="s">
        <v>223</v>
      </c>
      <c r="E1709" t="s">
        <v>7860</v>
      </c>
      <c r="F1709" t="s">
        <v>20421</v>
      </c>
      <c r="G1709" s="146">
        <f t="shared" si="27"/>
        <v>1</v>
      </c>
    </row>
    <row r="1710" spans="1:7">
      <c r="A1710" t="s">
        <v>3548</v>
      </c>
      <c r="B1710" s="1">
        <f>IFERROR(INDEX(Preturi!H$2:H$8000, MATCH(A1710, Preturi!G$2:G$8000, 0)), "")*G1710</f>
        <v>15.51</v>
      </c>
      <c r="C1710" t="s">
        <v>688</v>
      </c>
      <c r="D1710" t="s">
        <v>223</v>
      </c>
      <c r="E1710" t="s">
        <v>5532</v>
      </c>
      <c r="F1710" t="s">
        <v>20421</v>
      </c>
      <c r="G1710" s="146">
        <f t="shared" si="27"/>
        <v>1</v>
      </c>
    </row>
    <row r="1711" spans="1:7">
      <c r="A1711" t="s">
        <v>1392</v>
      </c>
      <c r="B1711" s="1">
        <f>IFERROR(INDEX(Preturi!H$2:H$8000, MATCH(A1711, Preturi!G$2:G$8000, 0)), "")*G1711</f>
        <v>9.0500000000000007</v>
      </c>
      <c r="C1711" t="s">
        <v>688</v>
      </c>
      <c r="D1711" t="s">
        <v>223</v>
      </c>
      <c r="E1711" t="s">
        <v>5533</v>
      </c>
      <c r="F1711" t="s">
        <v>20421</v>
      </c>
      <c r="G1711" s="146">
        <f t="shared" si="27"/>
        <v>1</v>
      </c>
    </row>
    <row r="1712" spans="1:7">
      <c r="A1712" t="s">
        <v>1393</v>
      </c>
      <c r="B1712" s="1">
        <f>IFERROR(INDEX(Preturi!H$2:H$8000, MATCH(A1712, Preturi!G$2:G$8000, 0)), "")*G1712</f>
        <v>5.3</v>
      </c>
      <c r="C1712" t="s">
        <v>688</v>
      </c>
      <c r="D1712" t="s">
        <v>223</v>
      </c>
      <c r="E1712" t="s">
        <v>5534</v>
      </c>
      <c r="F1712" t="s">
        <v>20421</v>
      </c>
      <c r="G1712" s="146">
        <f t="shared" si="27"/>
        <v>1</v>
      </c>
    </row>
    <row r="1713" spans="1:7">
      <c r="A1713" t="s">
        <v>1394</v>
      </c>
      <c r="B1713" s="1">
        <f>IFERROR(INDEX(Preturi!H$2:H$8000, MATCH(A1713, Preturi!G$2:G$8000, 0)), "")*G1713</f>
        <v>6.19</v>
      </c>
      <c r="C1713" t="s">
        <v>688</v>
      </c>
      <c r="D1713" t="s">
        <v>223</v>
      </c>
      <c r="E1713" t="s">
        <v>5535</v>
      </c>
      <c r="F1713" t="s">
        <v>20421</v>
      </c>
      <c r="G1713" s="146">
        <f t="shared" si="27"/>
        <v>1</v>
      </c>
    </row>
    <row r="1714" spans="1:7">
      <c r="A1714" t="s">
        <v>1395</v>
      </c>
      <c r="B1714" s="1">
        <f>IFERROR(INDEX(Preturi!H$2:H$8000, MATCH(A1714, Preturi!G$2:G$8000, 0)), "")*G1714</f>
        <v>6.63</v>
      </c>
      <c r="C1714" t="s">
        <v>688</v>
      </c>
      <c r="D1714" t="s">
        <v>223</v>
      </c>
      <c r="E1714" t="s">
        <v>5536</v>
      </c>
      <c r="F1714" t="s">
        <v>20421</v>
      </c>
      <c r="G1714" s="146">
        <f t="shared" si="27"/>
        <v>1</v>
      </c>
    </row>
    <row r="1715" spans="1:7">
      <c r="A1715" t="s">
        <v>4071</v>
      </c>
      <c r="B1715" s="1">
        <f>IFERROR(INDEX(Preturi!H$2:H$8000, MATCH(A1715, Preturi!G$2:G$8000, 0)), "")*G1715</f>
        <v>7.52</v>
      </c>
      <c r="C1715" t="s">
        <v>688</v>
      </c>
      <c r="D1715" t="s">
        <v>223</v>
      </c>
      <c r="E1715" t="s">
        <v>5537</v>
      </c>
      <c r="F1715" t="s">
        <v>20421</v>
      </c>
      <c r="G1715" s="146">
        <f t="shared" si="27"/>
        <v>1</v>
      </c>
    </row>
    <row r="1716" spans="1:7">
      <c r="A1716" t="s">
        <v>1396</v>
      </c>
      <c r="B1716" s="1">
        <f>IFERROR(INDEX(Preturi!H$2:H$8000, MATCH(A1716, Preturi!G$2:G$8000, 0)), "")*G1716</f>
        <v>9.5500000000000007</v>
      </c>
      <c r="C1716" t="s">
        <v>688</v>
      </c>
      <c r="D1716" t="s">
        <v>223</v>
      </c>
      <c r="E1716" t="s">
        <v>5538</v>
      </c>
      <c r="F1716" t="s">
        <v>20421</v>
      </c>
      <c r="G1716" s="146">
        <f t="shared" si="27"/>
        <v>1</v>
      </c>
    </row>
    <row r="1717" spans="1:7">
      <c r="A1717" t="s">
        <v>3549</v>
      </c>
      <c r="B1717" s="1">
        <f>IFERROR(INDEX(Preturi!H$2:H$8000, MATCH(A1717, Preturi!G$2:G$8000, 0)), "")*G1717</f>
        <v>5.79</v>
      </c>
      <c r="C1717" t="s">
        <v>688</v>
      </c>
      <c r="D1717" t="s">
        <v>223</v>
      </c>
      <c r="E1717" t="s">
        <v>5539</v>
      </c>
      <c r="F1717" t="s">
        <v>20421</v>
      </c>
      <c r="G1717" s="146">
        <f t="shared" si="27"/>
        <v>1</v>
      </c>
    </row>
    <row r="1718" spans="1:7">
      <c r="A1718" t="s">
        <v>1397</v>
      </c>
      <c r="B1718" s="1">
        <f>IFERROR(INDEX(Preturi!H$2:H$8000, MATCH(A1718, Preturi!G$2:G$8000, 0)), "")*G1718</f>
        <v>6.61</v>
      </c>
      <c r="C1718" t="s">
        <v>688</v>
      </c>
      <c r="D1718" t="s">
        <v>223</v>
      </c>
      <c r="E1718" t="s">
        <v>5540</v>
      </c>
      <c r="F1718" t="s">
        <v>20421</v>
      </c>
      <c r="G1718" s="146">
        <f t="shared" si="27"/>
        <v>1</v>
      </c>
    </row>
    <row r="1719" spans="1:7">
      <c r="A1719" t="s">
        <v>1398</v>
      </c>
      <c r="B1719" s="1">
        <f>IFERROR(INDEX(Preturi!H$2:H$8000, MATCH(A1719, Preturi!G$2:G$8000, 0)), "")*G1719</f>
        <v>6.9</v>
      </c>
      <c r="C1719" t="s">
        <v>688</v>
      </c>
      <c r="D1719" t="s">
        <v>223</v>
      </c>
      <c r="E1719" t="s">
        <v>5541</v>
      </c>
      <c r="F1719" t="s">
        <v>20421</v>
      </c>
      <c r="G1719" s="146">
        <f t="shared" si="27"/>
        <v>1</v>
      </c>
    </row>
    <row r="1720" spans="1:7">
      <c r="A1720" t="s">
        <v>1399</v>
      </c>
      <c r="B1720" s="1">
        <f>IFERROR(INDEX(Preturi!H$2:H$8000, MATCH(A1720, Preturi!G$2:G$8000, 0)), "")*G1720</f>
        <v>7.82</v>
      </c>
      <c r="C1720" t="s">
        <v>688</v>
      </c>
      <c r="D1720" t="s">
        <v>223</v>
      </c>
      <c r="E1720" t="s">
        <v>5542</v>
      </c>
      <c r="F1720" t="s">
        <v>20421</v>
      </c>
      <c r="G1720" s="146">
        <f t="shared" si="27"/>
        <v>1</v>
      </c>
    </row>
    <row r="1721" spans="1:7">
      <c r="A1721" t="s">
        <v>7861</v>
      </c>
      <c r="B1721" s="1">
        <f>IFERROR(INDEX(Preturi!H$2:H$8000, MATCH(A1721, Preturi!G$2:G$8000, 0)), "")*G1721</f>
        <v>7.19</v>
      </c>
      <c r="C1721" t="s">
        <v>688</v>
      </c>
      <c r="D1721" t="s">
        <v>223</v>
      </c>
      <c r="E1721" t="s">
        <v>7862</v>
      </c>
      <c r="F1721" t="s">
        <v>20421</v>
      </c>
      <c r="G1721" s="146">
        <f t="shared" si="27"/>
        <v>1</v>
      </c>
    </row>
    <row r="1722" spans="1:7">
      <c r="A1722" t="s">
        <v>2266</v>
      </c>
      <c r="B1722" s="1">
        <f>IFERROR(INDEX(Preturi!H$2:H$8000, MATCH(A1722, Preturi!G$2:G$8000, 0)), "")*G1722</f>
        <v>8.94</v>
      </c>
      <c r="C1722" t="s">
        <v>688</v>
      </c>
      <c r="D1722" t="s">
        <v>223</v>
      </c>
      <c r="E1722" t="s">
        <v>11026</v>
      </c>
      <c r="F1722" t="s">
        <v>20421</v>
      </c>
      <c r="G1722" s="146">
        <f t="shared" si="27"/>
        <v>1</v>
      </c>
    </row>
    <row r="1723" spans="1:7">
      <c r="A1723" t="s">
        <v>7509</v>
      </c>
      <c r="B1723" s="1">
        <f>IFERROR(INDEX(Preturi!H$2:H$8000, MATCH(A1723, Preturi!G$2:G$8000, 0)), "")*G1723</f>
        <v>9.0500000000000007</v>
      </c>
      <c r="C1723" t="s">
        <v>688</v>
      </c>
      <c r="D1723" t="s">
        <v>223</v>
      </c>
      <c r="E1723" t="s">
        <v>7510</v>
      </c>
      <c r="F1723" t="s">
        <v>20421</v>
      </c>
      <c r="G1723" s="146">
        <f t="shared" si="27"/>
        <v>1</v>
      </c>
    </row>
    <row r="1724" spans="1:7">
      <c r="A1724" t="s">
        <v>1400</v>
      </c>
      <c r="B1724" s="1">
        <f>IFERROR(INDEX(Preturi!H$2:H$8000, MATCH(A1724, Preturi!G$2:G$8000, 0)), "")*G1724</f>
        <v>4.3499999999999996</v>
      </c>
      <c r="C1724" t="s">
        <v>688</v>
      </c>
      <c r="D1724" t="s">
        <v>223</v>
      </c>
      <c r="E1724" t="s">
        <v>5543</v>
      </c>
      <c r="F1724" t="s">
        <v>20421</v>
      </c>
      <c r="G1724" s="146">
        <f t="shared" si="27"/>
        <v>1</v>
      </c>
    </row>
    <row r="1725" spans="1:7">
      <c r="A1725" t="s">
        <v>1401</v>
      </c>
      <c r="B1725" s="1">
        <f>IFERROR(INDEX(Preturi!H$2:H$8000, MATCH(A1725, Preturi!G$2:G$8000, 0)), "")*G1725</f>
        <v>4.45</v>
      </c>
      <c r="C1725" t="s">
        <v>688</v>
      </c>
      <c r="D1725" t="s">
        <v>223</v>
      </c>
      <c r="E1725" t="s">
        <v>5544</v>
      </c>
      <c r="F1725" t="s">
        <v>20421</v>
      </c>
      <c r="G1725" s="146">
        <f t="shared" si="27"/>
        <v>1</v>
      </c>
    </row>
    <row r="1726" spans="1:7">
      <c r="A1726" t="s">
        <v>1402</v>
      </c>
      <c r="B1726" s="1">
        <f>IFERROR(INDEX(Preturi!H$2:H$8000, MATCH(A1726, Preturi!G$2:G$8000, 0)), "")*G1726</f>
        <v>5.56</v>
      </c>
      <c r="C1726" t="s">
        <v>688</v>
      </c>
      <c r="D1726" t="s">
        <v>223</v>
      </c>
      <c r="E1726" t="s">
        <v>5545</v>
      </c>
      <c r="F1726" t="s">
        <v>20421</v>
      </c>
      <c r="G1726" s="146">
        <f t="shared" si="27"/>
        <v>1</v>
      </c>
    </row>
    <row r="1727" spans="1:7">
      <c r="A1727" t="s">
        <v>1403</v>
      </c>
      <c r="B1727" s="1">
        <f>IFERROR(INDEX(Preturi!H$2:H$8000, MATCH(A1727, Preturi!G$2:G$8000, 0)), "")*G1727</f>
        <v>6.07</v>
      </c>
      <c r="C1727" t="s">
        <v>688</v>
      </c>
      <c r="D1727" t="s">
        <v>223</v>
      </c>
      <c r="E1727" t="s">
        <v>5546</v>
      </c>
      <c r="F1727" t="s">
        <v>20421</v>
      </c>
      <c r="G1727" s="146">
        <f t="shared" si="27"/>
        <v>1</v>
      </c>
    </row>
    <row r="1728" spans="1:7">
      <c r="A1728" t="s">
        <v>1404</v>
      </c>
      <c r="B1728" s="1">
        <f>IFERROR(INDEX(Preturi!H$2:H$8000, MATCH(A1728, Preturi!G$2:G$8000, 0)), "")*G1728</f>
        <v>7.47</v>
      </c>
      <c r="C1728" t="s">
        <v>688</v>
      </c>
      <c r="D1728" t="s">
        <v>223</v>
      </c>
      <c r="E1728" t="s">
        <v>5547</v>
      </c>
      <c r="F1728" t="s">
        <v>20421</v>
      </c>
      <c r="G1728" s="146">
        <f t="shared" si="27"/>
        <v>1</v>
      </c>
    </row>
    <row r="1729" spans="1:7">
      <c r="A1729" t="s">
        <v>1405</v>
      </c>
      <c r="B1729" s="1">
        <f>IFERROR(INDEX(Preturi!H$2:H$8000, MATCH(A1729, Preturi!G$2:G$8000, 0)), "")*G1729</f>
        <v>8.77</v>
      </c>
      <c r="C1729" t="s">
        <v>688</v>
      </c>
      <c r="D1729" t="s">
        <v>223</v>
      </c>
      <c r="E1729" t="s">
        <v>5548</v>
      </c>
      <c r="F1729" t="s">
        <v>20421</v>
      </c>
      <c r="G1729" s="146">
        <f t="shared" si="27"/>
        <v>1</v>
      </c>
    </row>
    <row r="1730" spans="1:7">
      <c r="A1730" t="s">
        <v>1406</v>
      </c>
      <c r="B1730" s="1">
        <f>IFERROR(INDEX(Preturi!H$2:H$8000, MATCH(A1730, Preturi!G$2:G$8000, 0)), "")*G1730</f>
        <v>10.050000000000001</v>
      </c>
      <c r="C1730" t="s">
        <v>688</v>
      </c>
      <c r="D1730" t="s">
        <v>223</v>
      </c>
      <c r="E1730" t="s">
        <v>5549</v>
      </c>
      <c r="F1730" t="s">
        <v>20421</v>
      </c>
      <c r="G1730" s="146">
        <f t="shared" si="27"/>
        <v>1</v>
      </c>
    </row>
    <row r="1731" spans="1:7">
      <c r="A1731" t="s">
        <v>7863</v>
      </c>
      <c r="B1731" s="1">
        <f>IFERROR(INDEX(Preturi!H$2:H$8000, MATCH(A1731, Preturi!G$2:G$8000, 0)), "")*G1731</f>
        <v>8.2100000000000009</v>
      </c>
      <c r="C1731" t="s">
        <v>688</v>
      </c>
      <c r="D1731" t="s">
        <v>223</v>
      </c>
      <c r="E1731" t="s">
        <v>7864</v>
      </c>
      <c r="F1731" t="s">
        <v>20421</v>
      </c>
      <c r="G1731" s="146">
        <f t="shared" si="27"/>
        <v>1</v>
      </c>
    </row>
    <row r="1732" spans="1:7">
      <c r="A1732" t="s">
        <v>2517</v>
      </c>
      <c r="B1732" s="1">
        <f>IFERROR(INDEX(Preturi!H$2:H$8000, MATCH(A1732, Preturi!G$2:G$8000, 0)), "")*G1732</f>
        <v>12.22</v>
      </c>
      <c r="C1732" t="s">
        <v>688</v>
      </c>
      <c r="D1732" t="s">
        <v>223</v>
      </c>
      <c r="E1732" t="s">
        <v>5550</v>
      </c>
      <c r="F1732" t="s">
        <v>20421</v>
      </c>
      <c r="G1732" s="146">
        <f t="shared" si="27"/>
        <v>1</v>
      </c>
    </row>
    <row r="1733" spans="1:7">
      <c r="A1733" t="s">
        <v>7865</v>
      </c>
      <c r="B1733" s="1">
        <f>IFERROR(INDEX(Preturi!H$2:H$8000, MATCH(A1733, Preturi!G$2:G$8000, 0)), "")*G1733</f>
        <v>8.5399999999999991</v>
      </c>
      <c r="C1733" t="s">
        <v>688</v>
      </c>
      <c r="D1733" t="s">
        <v>223</v>
      </c>
      <c r="E1733" t="s">
        <v>7867</v>
      </c>
      <c r="F1733" t="s">
        <v>20421</v>
      </c>
      <c r="G1733" s="146">
        <f t="shared" si="27"/>
        <v>1</v>
      </c>
    </row>
    <row r="1734" spans="1:7">
      <c r="A1734" t="s">
        <v>3550</v>
      </c>
      <c r="B1734" s="1">
        <f>IFERROR(INDEX(Preturi!H$2:H$8000, MATCH(A1734, Preturi!G$2:G$8000, 0)), "")*G1734</f>
        <v>17.45</v>
      </c>
      <c r="C1734" t="s">
        <v>688</v>
      </c>
      <c r="D1734" t="s">
        <v>223</v>
      </c>
      <c r="E1734" t="s">
        <v>5551</v>
      </c>
      <c r="F1734" t="s">
        <v>20421</v>
      </c>
      <c r="G1734" s="146">
        <f t="shared" si="27"/>
        <v>1</v>
      </c>
    </row>
    <row r="1735" spans="1:7">
      <c r="A1735" t="s">
        <v>1407</v>
      </c>
      <c r="B1735" s="1">
        <f>IFERROR(INDEX(Preturi!H$2:H$8000, MATCH(A1735, Preturi!G$2:G$8000, 0)), "")*G1735</f>
        <v>10.18</v>
      </c>
      <c r="C1735" t="s">
        <v>688</v>
      </c>
      <c r="D1735" t="s">
        <v>223</v>
      </c>
      <c r="E1735" t="s">
        <v>5552</v>
      </c>
      <c r="F1735" t="s">
        <v>20421</v>
      </c>
      <c r="G1735" s="146">
        <f t="shared" si="27"/>
        <v>1</v>
      </c>
    </row>
    <row r="1736" spans="1:7">
      <c r="A1736" t="s">
        <v>1408</v>
      </c>
      <c r="B1736" s="1">
        <f>IFERROR(INDEX(Preturi!H$2:H$8000, MATCH(A1736, Preturi!G$2:G$8000, 0)), "")*G1736</f>
        <v>5.97</v>
      </c>
      <c r="C1736" t="s">
        <v>688</v>
      </c>
      <c r="D1736" t="s">
        <v>223</v>
      </c>
      <c r="E1736" t="s">
        <v>5553</v>
      </c>
      <c r="F1736" t="s">
        <v>20421</v>
      </c>
      <c r="G1736" s="146">
        <f t="shared" si="27"/>
        <v>1</v>
      </c>
    </row>
    <row r="1737" spans="1:7">
      <c r="A1737" t="s">
        <v>1409</v>
      </c>
      <c r="B1737" s="1">
        <f>IFERROR(INDEX(Preturi!H$2:H$8000, MATCH(A1737, Preturi!G$2:G$8000, 0)), "")*G1737</f>
        <v>6.96</v>
      </c>
      <c r="C1737" t="s">
        <v>688</v>
      </c>
      <c r="D1737" t="s">
        <v>223</v>
      </c>
      <c r="E1737" t="s">
        <v>5554</v>
      </c>
      <c r="F1737" t="s">
        <v>20421</v>
      </c>
      <c r="G1737" s="146">
        <f t="shared" si="27"/>
        <v>1</v>
      </c>
    </row>
    <row r="1738" spans="1:7">
      <c r="A1738" t="s">
        <v>1410</v>
      </c>
      <c r="B1738" s="1">
        <f>IFERROR(INDEX(Preturi!H$2:H$8000, MATCH(A1738, Preturi!G$2:G$8000, 0)), "")*G1738</f>
        <v>7.46</v>
      </c>
      <c r="C1738" t="s">
        <v>688</v>
      </c>
      <c r="D1738" t="s">
        <v>223</v>
      </c>
      <c r="E1738" t="s">
        <v>5555</v>
      </c>
      <c r="F1738" t="s">
        <v>20421</v>
      </c>
      <c r="G1738" s="146">
        <f t="shared" si="27"/>
        <v>1</v>
      </c>
    </row>
    <row r="1739" spans="1:7">
      <c r="A1739" t="s">
        <v>4072</v>
      </c>
      <c r="B1739" s="1">
        <f>IFERROR(INDEX(Preturi!H$2:H$8000, MATCH(A1739, Preturi!G$2:G$8000, 0)), "")*G1739</f>
        <v>8.4600000000000009</v>
      </c>
      <c r="C1739" t="s">
        <v>688</v>
      </c>
      <c r="D1739" t="s">
        <v>223</v>
      </c>
      <c r="E1739" t="s">
        <v>5556</v>
      </c>
      <c r="F1739" t="s">
        <v>20421</v>
      </c>
      <c r="G1739" s="146">
        <f t="shared" si="27"/>
        <v>1</v>
      </c>
    </row>
    <row r="1740" spans="1:7">
      <c r="A1740" t="s">
        <v>1411</v>
      </c>
      <c r="B1740" s="1">
        <f>IFERROR(INDEX(Preturi!H$2:H$8000, MATCH(A1740, Preturi!G$2:G$8000, 0)), "")*G1740</f>
        <v>10.74</v>
      </c>
      <c r="C1740" t="s">
        <v>688</v>
      </c>
      <c r="D1740" t="s">
        <v>223</v>
      </c>
      <c r="E1740" t="s">
        <v>5557</v>
      </c>
      <c r="F1740" t="s">
        <v>20421</v>
      </c>
      <c r="G1740" s="146">
        <f t="shared" si="27"/>
        <v>1</v>
      </c>
    </row>
    <row r="1741" spans="1:7">
      <c r="A1741" t="s">
        <v>3551</v>
      </c>
      <c r="B1741" s="1">
        <f>IFERROR(INDEX(Preturi!H$2:H$8000, MATCH(A1741, Preturi!G$2:G$8000, 0)), "")*G1741</f>
        <v>6.51</v>
      </c>
      <c r="C1741" t="s">
        <v>688</v>
      </c>
      <c r="D1741" t="s">
        <v>223</v>
      </c>
      <c r="E1741" t="s">
        <v>5558</v>
      </c>
      <c r="F1741" t="s">
        <v>20421</v>
      </c>
      <c r="G1741" s="146">
        <f t="shared" si="27"/>
        <v>1</v>
      </c>
    </row>
    <row r="1742" spans="1:7">
      <c r="A1742" t="s">
        <v>1412</v>
      </c>
      <c r="B1742" s="1">
        <f>IFERROR(INDEX(Preturi!H$2:H$8000, MATCH(A1742, Preturi!G$2:G$8000, 0)), "")*G1742</f>
        <v>7.44</v>
      </c>
      <c r="C1742" t="s">
        <v>688</v>
      </c>
      <c r="D1742" t="s">
        <v>223</v>
      </c>
      <c r="E1742" t="s">
        <v>5559</v>
      </c>
      <c r="F1742" t="s">
        <v>20421</v>
      </c>
      <c r="G1742" s="146">
        <f t="shared" si="27"/>
        <v>1</v>
      </c>
    </row>
    <row r="1743" spans="1:7">
      <c r="A1743" t="s">
        <v>1413</v>
      </c>
      <c r="B1743" s="1">
        <f>IFERROR(INDEX(Preturi!H$2:H$8000, MATCH(A1743, Preturi!G$2:G$8000, 0)), "")*G1743</f>
        <v>7.76</v>
      </c>
      <c r="C1743" t="s">
        <v>688</v>
      </c>
      <c r="D1743" t="s">
        <v>223</v>
      </c>
      <c r="E1743" t="s">
        <v>5560</v>
      </c>
      <c r="F1743" t="s">
        <v>20421</v>
      </c>
      <c r="G1743" s="146">
        <f t="shared" si="27"/>
        <v>1</v>
      </c>
    </row>
    <row r="1744" spans="1:7">
      <c r="A1744" t="s">
        <v>1414</v>
      </c>
      <c r="B1744" s="1">
        <f>IFERROR(INDEX(Preturi!H$2:H$8000, MATCH(A1744, Preturi!G$2:G$8000, 0)), "")*G1744</f>
        <v>8.8000000000000007</v>
      </c>
      <c r="C1744" t="s">
        <v>688</v>
      </c>
      <c r="D1744" t="s">
        <v>223</v>
      </c>
      <c r="E1744" t="s">
        <v>5561</v>
      </c>
      <c r="F1744" t="s">
        <v>20421</v>
      </c>
      <c r="G1744" s="146">
        <f t="shared" si="27"/>
        <v>1</v>
      </c>
    </row>
    <row r="1745" spans="1:7">
      <c r="A1745" t="s">
        <v>7868</v>
      </c>
      <c r="B1745" s="1">
        <f>IFERROR(INDEX(Preturi!H$2:H$8000, MATCH(A1745, Preturi!G$2:G$8000, 0)), "")*G1745</f>
        <v>8.08</v>
      </c>
      <c r="C1745" t="s">
        <v>688</v>
      </c>
      <c r="D1745" t="s">
        <v>223</v>
      </c>
      <c r="E1745" t="s">
        <v>7869</v>
      </c>
      <c r="F1745" t="s">
        <v>20421</v>
      </c>
      <c r="G1745" s="146">
        <f t="shared" si="27"/>
        <v>1</v>
      </c>
    </row>
    <row r="1746" spans="1:7">
      <c r="A1746" t="s">
        <v>2267</v>
      </c>
      <c r="B1746" s="1">
        <f>IFERROR(INDEX(Preturi!H$2:H$8000, MATCH(A1746, Preturi!G$2:G$8000, 0)), "")*G1746</f>
        <v>10.06</v>
      </c>
      <c r="C1746" t="s">
        <v>688</v>
      </c>
      <c r="D1746" t="s">
        <v>223</v>
      </c>
      <c r="E1746" t="s">
        <v>11027</v>
      </c>
      <c r="F1746" t="s">
        <v>20421</v>
      </c>
      <c r="G1746" s="146">
        <f t="shared" si="27"/>
        <v>1</v>
      </c>
    </row>
    <row r="1747" spans="1:7">
      <c r="A1747" t="s">
        <v>7511</v>
      </c>
      <c r="B1747" s="1">
        <f>IFERROR(INDEX(Preturi!H$2:H$8000, MATCH(A1747, Preturi!G$2:G$8000, 0)), "")*G1747</f>
        <v>10.18</v>
      </c>
      <c r="C1747" t="s">
        <v>688</v>
      </c>
      <c r="D1747" t="s">
        <v>223</v>
      </c>
      <c r="E1747" t="s">
        <v>7512</v>
      </c>
      <c r="F1747" t="s">
        <v>20421</v>
      </c>
      <c r="G1747" s="146">
        <f t="shared" si="27"/>
        <v>1</v>
      </c>
    </row>
    <row r="1748" spans="1:7">
      <c r="A1748" t="s">
        <v>1415</v>
      </c>
      <c r="B1748" s="1">
        <f>IFERROR(INDEX(Preturi!H$2:H$8000, MATCH(A1748, Preturi!G$2:G$8000, 0)), "")*G1748</f>
        <v>4.9000000000000004</v>
      </c>
      <c r="C1748" t="s">
        <v>688</v>
      </c>
      <c r="D1748" t="s">
        <v>223</v>
      </c>
      <c r="E1748" t="s">
        <v>5562</v>
      </c>
      <c r="F1748" t="s">
        <v>20421</v>
      </c>
      <c r="G1748" s="146">
        <f t="shared" si="27"/>
        <v>1</v>
      </c>
    </row>
    <row r="1749" spans="1:7">
      <c r="A1749" t="s">
        <v>1416</v>
      </c>
      <c r="B1749" s="1">
        <f>IFERROR(INDEX(Preturi!H$2:H$8000, MATCH(A1749, Preturi!G$2:G$8000, 0)), "")*G1749</f>
        <v>5.01</v>
      </c>
      <c r="C1749" t="s">
        <v>688</v>
      </c>
      <c r="D1749" t="s">
        <v>223</v>
      </c>
      <c r="E1749" t="s">
        <v>5563</v>
      </c>
      <c r="F1749" t="s">
        <v>20421</v>
      </c>
      <c r="G1749" s="146">
        <f t="shared" si="27"/>
        <v>1</v>
      </c>
    </row>
    <row r="1750" spans="1:7">
      <c r="A1750" t="s">
        <v>1417</v>
      </c>
      <c r="B1750" s="1">
        <f>IFERROR(INDEX(Preturi!H$2:H$8000, MATCH(A1750, Preturi!G$2:G$8000, 0)), "")*G1750</f>
        <v>6.26</v>
      </c>
      <c r="C1750" t="s">
        <v>688</v>
      </c>
      <c r="D1750" t="s">
        <v>223</v>
      </c>
      <c r="E1750" t="s">
        <v>5564</v>
      </c>
      <c r="F1750" t="s">
        <v>20421</v>
      </c>
      <c r="G1750" s="146">
        <f t="shared" si="27"/>
        <v>1</v>
      </c>
    </row>
    <row r="1751" spans="1:7">
      <c r="A1751" t="s">
        <v>1418</v>
      </c>
      <c r="B1751" s="1">
        <f>IFERROR(INDEX(Preturi!H$2:H$8000, MATCH(A1751, Preturi!G$2:G$8000, 0)), "")*G1751</f>
        <v>6.83</v>
      </c>
      <c r="C1751" t="s">
        <v>688</v>
      </c>
      <c r="D1751" t="s">
        <v>223</v>
      </c>
      <c r="E1751" t="s">
        <v>5565</v>
      </c>
      <c r="F1751" t="s">
        <v>20421</v>
      </c>
      <c r="G1751" s="146">
        <f t="shared" si="27"/>
        <v>1</v>
      </c>
    </row>
    <row r="1752" spans="1:7">
      <c r="A1752" t="s">
        <v>1419</v>
      </c>
      <c r="B1752" s="1">
        <f>IFERROR(INDEX(Preturi!H$2:H$8000, MATCH(A1752, Preturi!G$2:G$8000, 0)), "")*G1752</f>
        <v>8.41</v>
      </c>
      <c r="C1752" t="s">
        <v>688</v>
      </c>
      <c r="D1752" t="s">
        <v>223</v>
      </c>
      <c r="E1752" t="s">
        <v>5566</v>
      </c>
      <c r="F1752" t="s">
        <v>20421</v>
      </c>
      <c r="G1752" s="146">
        <f t="shared" si="27"/>
        <v>1</v>
      </c>
    </row>
    <row r="1753" spans="1:7">
      <c r="A1753" t="s">
        <v>1420</v>
      </c>
      <c r="B1753" s="1">
        <f>IFERROR(INDEX(Preturi!H$2:H$8000, MATCH(A1753, Preturi!G$2:G$8000, 0)), "")*G1753</f>
        <v>9.8699999999999992</v>
      </c>
      <c r="C1753" t="s">
        <v>688</v>
      </c>
      <c r="D1753" t="s">
        <v>223</v>
      </c>
      <c r="E1753" t="s">
        <v>5567</v>
      </c>
      <c r="F1753" t="s">
        <v>20421</v>
      </c>
      <c r="G1753" s="146">
        <f t="shared" si="27"/>
        <v>1</v>
      </c>
    </row>
    <row r="1754" spans="1:7">
      <c r="A1754" t="s">
        <v>1421</v>
      </c>
      <c r="B1754" s="1">
        <f>IFERROR(INDEX(Preturi!H$2:H$8000, MATCH(A1754, Preturi!G$2:G$8000, 0)), "")*G1754</f>
        <v>11.16</v>
      </c>
      <c r="C1754" t="s">
        <v>688</v>
      </c>
      <c r="D1754" t="s">
        <v>223</v>
      </c>
      <c r="E1754" t="s">
        <v>5568</v>
      </c>
      <c r="F1754" t="s">
        <v>20421</v>
      </c>
      <c r="G1754" s="146">
        <f t="shared" si="27"/>
        <v>1</v>
      </c>
    </row>
    <row r="1755" spans="1:7">
      <c r="A1755" t="s">
        <v>7870</v>
      </c>
      <c r="B1755" s="1">
        <f>IFERROR(INDEX(Preturi!H$2:H$8000, MATCH(A1755, Preturi!G$2:G$8000, 0)), "")*G1755</f>
        <v>9.1199999999999992</v>
      </c>
      <c r="C1755" t="s">
        <v>688</v>
      </c>
      <c r="D1755" t="s">
        <v>223</v>
      </c>
      <c r="E1755" t="s">
        <v>7871</v>
      </c>
      <c r="F1755" t="s">
        <v>20421</v>
      </c>
      <c r="G1755" s="146">
        <f t="shared" ref="G1755:G1818" si="28">1+Adaosuri3</f>
        <v>1</v>
      </c>
    </row>
    <row r="1756" spans="1:7">
      <c r="A1756" t="s">
        <v>2518</v>
      </c>
      <c r="B1756" s="1">
        <f>IFERROR(INDEX(Preturi!H$2:H$8000, MATCH(A1756, Preturi!G$2:G$8000, 0)), "")*G1756</f>
        <v>13.58</v>
      </c>
      <c r="C1756" t="s">
        <v>688</v>
      </c>
      <c r="D1756" t="s">
        <v>223</v>
      </c>
      <c r="E1756" t="s">
        <v>5569</v>
      </c>
      <c r="F1756" t="s">
        <v>20421</v>
      </c>
      <c r="G1756" s="146">
        <f t="shared" si="28"/>
        <v>1</v>
      </c>
    </row>
    <row r="1757" spans="1:7">
      <c r="A1757" t="s">
        <v>7872</v>
      </c>
      <c r="B1757" s="1">
        <f>IFERROR(INDEX(Preturi!H$2:H$8000, MATCH(A1757, Preturi!G$2:G$8000, 0)), "")*G1757</f>
        <v>9.49</v>
      </c>
      <c r="C1757" t="s">
        <v>688</v>
      </c>
      <c r="D1757" t="s">
        <v>223</v>
      </c>
      <c r="E1757" t="s">
        <v>7873</v>
      </c>
      <c r="F1757" t="s">
        <v>20421</v>
      </c>
      <c r="G1757" s="146">
        <f t="shared" si="28"/>
        <v>1</v>
      </c>
    </row>
    <row r="1758" spans="1:7">
      <c r="A1758" t="s">
        <v>3552</v>
      </c>
      <c r="B1758" s="1">
        <f>IFERROR(INDEX(Preturi!H$2:H$8000, MATCH(A1758, Preturi!G$2:G$8000, 0)), "")*G1758</f>
        <v>19.39</v>
      </c>
      <c r="C1758" t="s">
        <v>688</v>
      </c>
      <c r="D1758" t="s">
        <v>223</v>
      </c>
      <c r="E1758" t="s">
        <v>5570</v>
      </c>
      <c r="F1758" t="s">
        <v>20421</v>
      </c>
      <c r="G1758" s="146">
        <f t="shared" si="28"/>
        <v>1</v>
      </c>
    </row>
    <row r="1759" spans="1:7">
      <c r="A1759" t="s">
        <v>1422</v>
      </c>
      <c r="B1759" s="1">
        <f>IFERROR(INDEX(Preturi!H$2:H$8000, MATCH(A1759, Preturi!G$2:G$8000, 0)), "")*G1759</f>
        <v>11.31</v>
      </c>
      <c r="C1759" t="s">
        <v>688</v>
      </c>
      <c r="D1759" t="s">
        <v>223</v>
      </c>
      <c r="E1759" t="s">
        <v>5571</v>
      </c>
      <c r="F1759" t="s">
        <v>20421</v>
      </c>
      <c r="G1759" s="146">
        <f t="shared" si="28"/>
        <v>1</v>
      </c>
    </row>
    <row r="1760" spans="1:7">
      <c r="A1760" t="s">
        <v>1423</v>
      </c>
      <c r="B1760" s="1">
        <f>IFERROR(INDEX(Preturi!H$2:H$8000, MATCH(A1760, Preturi!G$2:G$8000, 0)), "")*G1760</f>
        <v>6.63</v>
      </c>
      <c r="C1760" t="s">
        <v>688</v>
      </c>
      <c r="D1760" t="s">
        <v>223</v>
      </c>
      <c r="E1760" t="s">
        <v>5572</v>
      </c>
      <c r="F1760" t="s">
        <v>20421</v>
      </c>
      <c r="G1760" s="146">
        <f t="shared" si="28"/>
        <v>1</v>
      </c>
    </row>
    <row r="1761" spans="1:7">
      <c r="A1761" t="s">
        <v>1424</v>
      </c>
      <c r="B1761" s="1">
        <f>IFERROR(INDEX(Preturi!H$2:H$8000, MATCH(A1761, Preturi!G$2:G$8000, 0)), "")*G1761</f>
        <v>7.74</v>
      </c>
      <c r="C1761" t="s">
        <v>688</v>
      </c>
      <c r="D1761" t="s">
        <v>223</v>
      </c>
      <c r="E1761" t="s">
        <v>5573</v>
      </c>
      <c r="F1761" t="s">
        <v>20421</v>
      </c>
      <c r="G1761" s="146">
        <f t="shared" si="28"/>
        <v>1</v>
      </c>
    </row>
    <row r="1762" spans="1:7">
      <c r="A1762" t="s">
        <v>1425</v>
      </c>
      <c r="B1762" s="1">
        <f>IFERROR(INDEX(Preturi!H$2:H$8000, MATCH(A1762, Preturi!G$2:G$8000, 0)), "")*G1762</f>
        <v>8.2899999999999991</v>
      </c>
      <c r="C1762" t="s">
        <v>688</v>
      </c>
      <c r="D1762" t="s">
        <v>223</v>
      </c>
      <c r="E1762" t="s">
        <v>5574</v>
      </c>
      <c r="F1762" t="s">
        <v>20421</v>
      </c>
      <c r="G1762" s="146">
        <f t="shared" si="28"/>
        <v>1</v>
      </c>
    </row>
    <row r="1763" spans="1:7">
      <c r="A1763" t="s">
        <v>4073</v>
      </c>
      <c r="B1763" s="1">
        <f>IFERROR(INDEX(Preturi!H$2:H$8000, MATCH(A1763, Preturi!G$2:G$8000, 0)), "")*G1763</f>
        <v>9.4</v>
      </c>
      <c r="C1763" t="s">
        <v>688</v>
      </c>
      <c r="D1763" t="s">
        <v>223</v>
      </c>
      <c r="E1763" t="s">
        <v>5575</v>
      </c>
      <c r="F1763" t="s">
        <v>20421</v>
      </c>
      <c r="G1763" s="146">
        <f t="shared" si="28"/>
        <v>1</v>
      </c>
    </row>
    <row r="1764" spans="1:7">
      <c r="A1764" t="s">
        <v>1426</v>
      </c>
      <c r="B1764" s="1">
        <f>IFERROR(INDEX(Preturi!H$2:H$8000, MATCH(A1764, Preturi!G$2:G$8000, 0)), "")*G1764</f>
        <v>11.93</v>
      </c>
      <c r="C1764" t="s">
        <v>688</v>
      </c>
      <c r="D1764" t="s">
        <v>223</v>
      </c>
      <c r="E1764" t="s">
        <v>5576</v>
      </c>
      <c r="F1764" t="s">
        <v>20421</v>
      </c>
      <c r="G1764" s="146">
        <f t="shared" si="28"/>
        <v>1</v>
      </c>
    </row>
    <row r="1765" spans="1:7">
      <c r="A1765" t="s">
        <v>3553</v>
      </c>
      <c r="B1765" s="1">
        <f>IFERROR(INDEX(Preturi!H$2:H$8000, MATCH(A1765, Preturi!G$2:G$8000, 0)), "")*G1765</f>
        <v>7.24</v>
      </c>
      <c r="C1765" t="s">
        <v>688</v>
      </c>
      <c r="D1765" t="s">
        <v>223</v>
      </c>
      <c r="E1765" t="s">
        <v>5577</v>
      </c>
      <c r="F1765" t="s">
        <v>20421</v>
      </c>
      <c r="G1765" s="146">
        <f t="shared" si="28"/>
        <v>1</v>
      </c>
    </row>
    <row r="1766" spans="1:7">
      <c r="A1766" t="s">
        <v>1427</v>
      </c>
      <c r="B1766" s="1">
        <f>IFERROR(INDEX(Preturi!H$2:H$8000, MATCH(A1766, Preturi!G$2:G$8000, 0)), "")*G1766</f>
        <v>8.26</v>
      </c>
      <c r="C1766" t="s">
        <v>688</v>
      </c>
      <c r="D1766" t="s">
        <v>223</v>
      </c>
      <c r="E1766" t="s">
        <v>5578</v>
      </c>
      <c r="F1766" t="s">
        <v>20421</v>
      </c>
      <c r="G1766" s="146">
        <f t="shared" si="28"/>
        <v>1</v>
      </c>
    </row>
    <row r="1767" spans="1:7">
      <c r="A1767" t="s">
        <v>1428</v>
      </c>
      <c r="B1767" s="1">
        <f>IFERROR(INDEX(Preturi!H$2:H$8000, MATCH(A1767, Preturi!G$2:G$8000, 0)), "")*G1767</f>
        <v>8.6300000000000008</v>
      </c>
      <c r="C1767" t="s">
        <v>688</v>
      </c>
      <c r="D1767" t="s">
        <v>223</v>
      </c>
      <c r="E1767" t="s">
        <v>5579</v>
      </c>
      <c r="F1767" t="s">
        <v>20421</v>
      </c>
      <c r="G1767" s="146">
        <f t="shared" si="28"/>
        <v>1</v>
      </c>
    </row>
    <row r="1768" spans="1:7">
      <c r="A1768" t="s">
        <v>1429</v>
      </c>
      <c r="B1768" s="1">
        <f>IFERROR(INDEX(Preturi!H$2:H$8000, MATCH(A1768, Preturi!G$2:G$8000, 0)), "")*G1768</f>
        <v>9.77</v>
      </c>
      <c r="C1768" t="s">
        <v>688</v>
      </c>
      <c r="D1768" t="s">
        <v>223</v>
      </c>
      <c r="E1768" t="s">
        <v>5580</v>
      </c>
      <c r="F1768" t="s">
        <v>20421</v>
      </c>
      <c r="G1768" s="146">
        <f t="shared" si="28"/>
        <v>1</v>
      </c>
    </row>
    <row r="1769" spans="1:7">
      <c r="A1769" t="s">
        <v>7874</v>
      </c>
      <c r="B1769" s="1">
        <f>IFERROR(INDEX(Preturi!H$2:H$8000, MATCH(A1769, Preturi!G$2:G$8000, 0)), "")*G1769</f>
        <v>8.98</v>
      </c>
      <c r="C1769" t="s">
        <v>688</v>
      </c>
      <c r="D1769" t="s">
        <v>223</v>
      </c>
      <c r="E1769" t="s">
        <v>7875</v>
      </c>
      <c r="F1769" t="s">
        <v>20421</v>
      </c>
      <c r="G1769" s="146">
        <f t="shared" si="28"/>
        <v>1</v>
      </c>
    </row>
    <row r="1770" spans="1:7">
      <c r="A1770" t="s">
        <v>2268</v>
      </c>
      <c r="B1770" s="1">
        <f>IFERROR(INDEX(Preturi!H$2:H$8000, MATCH(A1770, Preturi!G$2:G$8000, 0)), "")*G1770</f>
        <v>11.18</v>
      </c>
      <c r="C1770" t="s">
        <v>688</v>
      </c>
      <c r="D1770" t="s">
        <v>223</v>
      </c>
      <c r="E1770" t="s">
        <v>11028</v>
      </c>
      <c r="F1770" t="s">
        <v>20421</v>
      </c>
      <c r="G1770" s="146">
        <f t="shared" si="28"/>
        <v>1</v>
      </c>
    </row>
    <row r="1771" spans="1:7">
      <c r="A1771" t="s">
        <v>7513</v>
      </c>
      <c r="B1771" s="1">
        <f>IFERROR(INDEX(Preturi!H$2:H$8000, MATCH(A1771, Preturi!G$2:G$8000, 0)), "")*G1771</f>
        <v>11.31</v>
      </c>
      <c r="C1771" t="s">
        <v>688</v>
      </c>
      <c r="D1771" t="s">
        <v>223</v>
      </c>
      <c r="E1771" t="s">
        <v>7514</v>
      </c>
      <c r="F1771" t="s">
        <v>20421</v>
      </c>
      <c r="G1771" s="146">
        <f t="shared" si="28"/>
        <v>1</v>
      </c>
    </row>
    <row r="1772" spans="1:7">
      <c r="A1772" t="s">
        <v>1430</v>
      </c>
      <c r="B1772" s="1">
        <f>IFERROR(INDEX(Preturi!H$2:H$8000, MATCH(A1772, Preturi!G$2:G$8000, 0)), "")*G1772</f>
        <v>5.44</v>
      </c>
      <c r="C1772" t="s">
        <v>688</v>
      </c>
      <c r="D1772" t="s">
        <v>223</v>
      </c>
      <c r="E1772" t="s">
        <v>5581</v>
      </c>
      <c r="F1772" t="s">
        <v>20421</v>
      </c>
      <c r="G1772" s="146">
        <f t="shared" si="28"/>
        <v>1</v>
      </c>
    </row>
    <row r="1773" spans="1:7">
      <c r="A1773" t="s">
        <v>1431</v>
      </c>
      <c r="B1773" s="1">
        <f>IFERROR(INDEX(Preturi!H$2:H$8000, MATCH(A1773, Preturi!G$2:G$8000, 0)), "")*G1773</f>
        <v>5.56</v>
      </c>
      <c r="C1773" t="s">
        <v>688</v>
      </c>
      <c r="D1773" t="s">
        <v>223</v>
      </c>
      <c r="E1773" t="s">
        <v>5582</v>
      </c>
      <c r="F1773" t="s">
        <v>20421</v>
      </c>
      <c r="G1773" s="146">
        <f t="shared" si="28"/>
        <v>1</v>
      </c>
    </row>
    <row r="1774" spans="1:7">
      <c r="A1774" t="s">
        <v>1432</v>
      </c>
      <c r="B1774" s="1">
        <f>IFERROR(INDEX(Preturi!H$2:H$8000, MATCH(A1774, Preturi!G$2:G$8000, 0)), "")*G1774</f>
        <v>6.95</v>
      </c>
      <c r="C1774" t="s">
        <v>688</v>
      </c>
      <c r="D1774" t="s">
        <v>223</v>
      </c>
      <c r="E1774" t="s">
        <v>5583</v>
      </c>
      <c r="F1774" t="s">
        <v>20421</v>
      </c>
      <c r="G1774" s="146">
        <f t="shared" si="28"/>
        <v>1</v>
      </c>
    </row>
    <row r="1775" spans="1:7">
      <c r="A1775" t="s">
        <v>1433</v>
      </c>
      <c r="B1775" s="1">
        <f>IFERROR(INDEX(Preturi!H$2:H$8000, MATCH(A1775, Preturi!G$2:G$8000, 0)), "")*G1775</f>
        <v>7.59</v>
      </c>
      <c r="C1775" t="s">
        <v>688</v>
      </c>
      <c r="D1775" t="s">
        <v>223</v>
      </c>
      <c r="E1775" t="s">
        <v>5584</v>
      </c>
      <c r="F1775" t="s">
        <v>20421</v>
      </c>
      <c r="G1775" s="146">
        <f t="shared" si="28"/>
        <v>1</v>
      </c>
    </row>
    <row r="1776" spans="1:7">
      <c r="A1776" t="s">
        <v>1434</v>
      </c>
      <c r="B1776" s="1">
        <f>IFERROR(INDEX(Preturi!H$2:H$8000, MATCH(A1776, Preturi!G$2:G$8000, 0)), "")*G1776</f>
        <v>9.34</v>
      </c>
      <c r="C1776" t="s">
        <v>688</v>
      </c>
      <c r="D1776" t="s">
        <v>223</v>
      </c>
      <c r="E1776" t="s">
        <v>5585</v>
      </c>
      <c r="F1776" t="s">
        <v>20421</v>
      </c>
      <c r="G1776" s="146">
        <f t="shared" si="28"/>
        <v>1</v>
      </c>
    </row>
    <row r="1777" spans="1:7">
      <c r="A1777" t="s">
        <v>1435</v>
      </c>
      <c r="B1777" s="1">
        <f>IFERROR(INDEX(Preturi!H$2:H$8000, MATCH(A1777, Preturi!G$2:G$8000, 0)), "")*G1777</f>
        <v>10.96</v>
      </c>
      <c r="C1777" t="s">
        <v>688</v>
      </c>
      <c r="D1777" t="s">
        <v>223</v>
      </c>
      <c r="E1777" t="s">
        <v>5586</v>
      </c>
      <c r="F1777" t="s">
        <v>20421</v>
      </c>
      <c r="G1777" s="146">
        <f t="shared" si="28"/>
        <v>1</v>
      </c>
    </row>
    <row r="1778" spans="1:7">
      <c r="A1778" t="s">
        <v>1436</v>
      </c>
      <c r="B1778" s="1">
        <f>IFERROR(INDEX(Preturi!H$2:H$8000, MATCH(A1778, Preturi!G$2:G$8000, 0)), "")*G1778</f>
        <v>12.28</v>
      </c>
      <c r="C1778" t="s">
        <v>688</v>
      </c>
      <c r="D1778" t="s">
        <v>223</v>
      </c>
      <c r="E1778" t="s">
        <v>5587</v>
      </c>
      <c r="F1778" t="s">
        <v>20421</v>
      </c>
      <c r="G1778" s="146">
        <f t="shared" si="28"/>
        <v>1</v>
      </c>
    </row>
    <row r="1779" spans="1:7">
      <c r="A1779" t="s">
        <v>7876</v>
      </c>
      <c r="B1779" s="1">
        <f>IFERROR(INDEX(Preturi!H$2:H$8000, MATCH(A1779, Preturi!G$2:G$8000, 0)), "")*G1779</f>
        <v>10.029999999999999</v>
      </c>
      <c r="C1779" t="s">
        <v>688</v>
      </c>
      <c r="D1779" t="s">
        <v>223</v>
      </c>
      <c r="E1779" t="s">
        <v>7877</v>
      </c>
      <c r="F1779" t="s">
        <v>20421</v>
      </c>
      <c r="G1779" s="146">
        <f t="shared" si="28"/>
        <v>1</v>
      </c>
    </row>
    <row r="1780" spans="1:7">
      <c r="A1780" t="s">
        <v>2519</v>
      </c>
      <c r="B1780" s="1">
        <f>IFERROR(INDEX(Preturi!H$2:H$8000, MATCH(A1780, Preturi!G$2:G$8000, 0)), "")*G1780</f>
        <v>14.94</v>
      </c>
      <c r="C1780" t="s">
        <v>688</v>
      </c>
      <c r="D1780" t="s">
        <v>223</v>
      </c>
      <c r="E1780" t="s">
        <v>5588</v>
      </c>
      <c r="F1780" t="s">
        <v>20421</v>
      </c>
      <c r="G1780" s="146">
        <f t="shared" si="28"/>
        <v>1</v>
      </c>
    </row>
    <row r="1781" spans="1:7">
      <c r="A1781" t="s">
        <v>7878</v>
      </c>
      <c r="B1781" s="1">
        <f>IFERROR(INDEX(Preturi!H$2:H$8000, MATCH(A1781, Preturi!G$2:G$8000, 0)), "")*G1781</f>
        <v>10.44</v>
      </c>
      <c r="C1781" t="s">
        <v>688</v>
      </c>
      <c r="D1781" t="s">
        <v>223</v>
      </c>
      <c r="E1781" t="s">
        <v>7879</v>
      </c>
      <c r="F1781" t="s">
        <v>20421</v>
      </c>
      <c r="G1781" s="146">
        <f t="shared" si="28"/>
        <v>1</v>
      </c>
    </row>
    <row r="1782" spans="1:7">
      <c r="A1782" t="s">
        <v>3554</v>
      </c>
      <c r="B1782" s="1">
        <f>IFERROR(INDEX(Preturi!H$2:H$8000, MATCH(A1782, Preturi!G$2:G$8000, 0)), "")*G1782</f>
        <v>21.32</v>
      </c>
      <c r="C1782" t="s">
        <v>688</v>
      </c>
      <c r="D1782" t="s">
        <v>223</v>
      </c>
      <c r="E1782" t="s">
        <v>5589</v>
      </c>
      <c r="F1782" t="s">
        <v>20421</v>
      </c>
      <c r="G1782" s="146">
        <f t="shared" si="28"/>
        <v>1</v>
      </c>
    </row>
    <row r="1783" spans="1:7">
      <c r="A1783" t="s">
        <v>1437</v>
      </c>
      <c r="B1783" s="1">
        <f>IFERROR(INDEX(Preturi!H$2:H$8000, MATCH(A1783, Preturi!G$2:G$8000, 0)), "")*G1783</f>
        <v>12.44</v>
      </c>
      <c r="C1783" t="s">
        <v>688</v>
      </c>
      <c r="D1783" t="s">
        <v>223</v>
      </c>
      <c r="E1783" t="s">
        <v>5590</v>
      </c>
      <c r="F1783" t="s">
        <v>20421</v>
      </c>
      <c r="G1783" s="146">
        <f t="shared" si="28"/>
        <v>1</v>
      </c>
    </row>
    <row r="1784" spans="1:7">
      <c r="A1784" t="s">
        <v>1438</v>
      </c>
      <c r="B1784" s="1">
        <f>IFERROR(INDEX(Preturi!H$2:H$8000, MATCH(A1784, Preturi!G$2:G$8000, 0)), "")*G1784</f>
        <v>7.29</v>
      </c>
      <c r="C1784" t="s">
        <v>688</v>
      </c>
      <c r="D1784" t="s">
        <v>223</v>
      </c>
      <c r="E1784" t="s">
        <v>5591</v>
      </c>
      <c r="F1784" t="s">
        <v>20421</v>
      </c>
      <c r="G1784" s="146">
        <f t="shared" si="28"/>
        <v>1</v>
      </c>
    </row>
    <row r="1785" spans="1:7">
      <c r="A1785" t="s">
        <v>1439</v>
      </c>
      <c r="B1785" s="1">
        <f>IFERROR(INDEX(Preturi!H$2:H$8000, MATCH(A1785, Preturi!G$2:G$8000, 0)), "")*G1785</f>
        <v>8.51</v>
      </c>
      <c r="C1785" t="s">
        <v>688</v>
      </c>
      <c r="D1785" t="s">
        <v>223</v>
      </c>
      <c r="E1785" t="s">
        <v>5592</v>
      </c>
      <c r="F1785" t="s">
        <v>20421</v>
      </c>
      <c r="G1785" s="146">
        <f t="shared" si="28"/>
        <v>1</v>
      </c>
    </row>
    <row r="1786" spans="1:7">
      <c r="A1786" t="s">
        <v>1440</v>
      </c>
      <c r="B1786" s="1">
        <f>IFERROR(INDEX(Preturi!H$2:H$8000, MATCH(A1786, Preturi!G$2:G$8000, 0)), "")*G1786</f>
        <v>9.1199999999999992</v>
      </c>
      <c r="C1786" t="s">
        <v>688</v>
      </c>
      <c r="D1786" t="s">
        <v>223</v>
      </c>
      <c r="E1786" t="s">
        <v>5593</v>
      </c>
      <c r="F1786" t="s">
        <v>20421</v>
      </c>
      <c r="G1786" s="146">
        <f t="shared" si="28"/>
        <v>1</v>
      </c>
    </row>
    <row r="1787" spans="1:7">
      <c r="A1787" t="s">
        <v>4074</v>
      </c>
      <c r="B1787" s="1">
        <f>IFERROR(INDEX(Preturi!H$2:H$8000, MATCH(A1787, Preturi!G$2:G$8000, 0)), "")*G1787</f>
        <v>10.34</v>
      </c>
      <c r="C1787" t="s">
        <v>688</v>
      </c>
      <c r="D1787" t="s">
        <v>223</v>
      </c>
      <c r="E1787" t="s">
        <v>5594</v>
      </c>
      <c r="F1787" t="s">
        <v>20421</v>
      </c>
      <c r="G1787" s="146">
        <f t="shared" si="28"/>
        <v>1</v>
      </c>
    </row>
    <row r="1788" spans="1:7">
      <c r="A1788" t="s">
        <v>1441</v>
      </c>
      <c r="B1788" s="1">
        <f>IFERROR(INDEX(Preturi!H$2:H$8000, MATCH(A1788, Preturi!G$2:G$8000, 0)), "")*G1788</f>
        <v>13.13</v>
      </c>
      <c r="C1788" t="s">
        <v>688</v>
      </c>
      <c r="D1788" t="s">
        <v>223</v>
      </c>
      <c r="E1788" t="s">
        <v>5595</v>
      </c>
      <c r="F1788" t="s">
        <v>20421</v>
      </c>
      <c r="G1788" s="146">
        <f t="shared" si="28"/>
        <v>1</v>
      </c>
    </row>
    <row r="1789" spans="1:7">
      <c r="A1789" t="s">
        <v>3555</v>
      </c>
      <c r="B1789" s="1">
        <f>IFERROR(INDEX(Preturi!H$2:H$8000, MATCH(A1789, Preturi!G$2:G$8000, 0)), "")*G1789</f>
        <v>7.96</v>
      </c>
      <c r="C1789" t="s">
        <v>688</v>
      </c>
      <c r="D1789" t="s">
        <v>223</v>
      </c>
      <c r="E1789" t="s">
        <v>5596</v>
      </c>
      <c r="F1789" t="s">
        <v>20421</v>
      </c>
      <c r="G1789" s="146">
        <f t="shared" si="28"/>
        <v>1</v>
      </c>
    </row>
    <row r="1790" spans="1:7">
      <c r="A1790" t="s">
        <v>1442</v>
      </c>
      <c r="B1790" s="1">
        <f>IFERROR(INDEX(Preturi!H$2:H$8000, MATCH(A1790, Preturi!G$2:G$8000, 0)), "")*G1790</f>
        <v>9.09</v>
      </c>
      <c r="C1790" t="s">
        <v>688</v>
      </c>
      <c r="D1790" t="s">
        <v>223</v>
      </c>
      <c r="E1790" t="s">
        <v>5597</v>
      </c>
      <c r="F1790" t="s">
        <v>20421</v>
      </c>
      <c r="G1790" s="146">
        <f t="shared" si="28"/>
        <v>1</v>
      </c>
    </row>
    <row r="1791" spans="1:7">
      <c r="A1791" t="s">
        <v>1443</v>
      </c>
      <c r="B1791" s="1">
        <f>IFERROR(INDEX(Preturi!H$2:H$8000, MATCH(A1791, Preturi!G$2:G$8000, 0)), "")*G1791</f>
        <v>9.49</v>
      </c>
      <c r="C1791" t="s">
        <v>688</v>
      </c>
      <c r="D1791" t="s">
        <v>223</v>
      </c>
      <c r="E1791" t="s">
        <v>5598</v>
      </c>
      <c r="F1791" t="s">
        <v>20421</v>
      </c>
      <c r="G1791" s="146">
        <f t="shared" si="28"/>
        <v>1</v>
      </c>
    </row>
    <row r="1792" spans="1:7">
      <c r="A1792" t="s">
        <v>1444</v>
      </c>
      <c r="B1792" s="1">
        <f>IFERROR(INDEX(Preturi!H$2:H$8000, MATCH(A1792, Preturi!G$2:G$8000, 0)), "")*G1792</f>
        <v>10.75</v>
      </c>
      <c r="C1792" t="s">
        <v>688</v>
      </c>
      <c r="D1792" t="s">
        <v>223</v>
      </c>
      <c r="E1792" t="s">
        <v>5599</v>
      </c>
      <c r="F1792" t="s">
        <v>20421</v>
      </c>
      <c r="G1792" s="146">
        <f t="shared" si="28"/>
        <v>1</v>
      </c>
    </row>
    <row r="1793" spans="1:7">
      <c r="A1793" t="s">
        <v>7880</v>
      </c>
      <c r="B1793" s="1">
        <f>IFERROR(INDEX(Preturi!H$2:H$8000, MATCH(A1793, Preturi!G$2:G$8000, 0)), "")*G1793</f>
        <v>9.8800000000000008</v>
      </c>
      <c r="C1793" t="s">
        <v>688</v>
      </c>
      <c r="D1793" t="s">
        <v>223</v>
      </c>
      <c r="E1793" t="s">
        <v>7881</v>
      </c>
      <c r="F1793" t="s">
        <v>20421</v>
      </c>
      <c r="G1793" s="146">
        <f t="shared" si="28"/>
        <v>1</v>
      </c>
    </row>
    <row r="1794" spans="1:7">
      <c r="A1794" t="s">
        <v>2269</v>
      </c>
      <c r="B1794" s="1">
        <f>IFERROR(INDEX(Preturi!H$2:H$8000, MATCH(A1794, Preturi!G$2:G$8000, 0)), "")*G1794</f>
        <v>12.3</v>
      </c>
      <c r="C1794" t="s">
        <v>688</v>
      </c>
      <c r="D1794" t="s">
        <v>223</v>
      </c>
      <c r="E1794" t="s">
        <v>11029</v>
      </c>
      <c r="F1794" t="s">
        <v>20421</v>
      </c>
      <c r="G1794" s="146">
        <f t="shared" si="28"/>
        <v>1</v>
      </c>
    </row>
    <row r="1795" spans="1:7">
      <c r="A1795" t="s">
        <v>7515</v>
      </c>
      <c r="B1795" s="1">
        <f>IFERROR(INDEX(Preturi!H$2:H$8000, MATCH(A1795, Preturi!G$2:G$8000, 0)), "")*G1795</f>
        <v>12.44</v>
      </c>
      <c r="C1795" t="s">
        <v>688</v>
      </c>
      <c r="D1795" t="s">
        <v>223</v>
      </c>
      <c r="E1795" t="s">
        <v>7516</v>
      </c>
      <c r="F1795" t="s">
        <v>20421</v>
      </c>
      <c r="G1795" s="146">
        <f t="shared" si="28"/>
        <v>1</v>
      </c>
    </row>
    <row r="1796" spans="1:7">
      <c r="A1796" t="s">
        <v>1445</v>
      </c>
      <c r="B1796" s="1">
        <f>IFERROR(INDEX(Preturi!H$2:H$8000, MATCH(A1796, Preturi!G$2:G$8000, 0)), "")*G1796</f>
        <v>5.98</v>
      </c>
      <c r="C1796" t="s">
        <v>688</v>
      </c>
      <c r="D1796" t="s">
        <v>223</v>
      </c>
      <c r="E1796" t="s">
        <v>5600</v>
      </c>
      <c r="F1796" t="s">
        <v>20421</v>
      </c>
      <c r="G1796" s="146">
        <f t="shared" si="28"/>
        <v>1</v>
      </c>
    </row>
    <row r="1797" spans="1:7">
      <c r="A1797" t="s">
        <v>1446</v>
      </c>
      <c r="B1797" s="1">
        <f>IFERROR(INDEX(Preturi!H$2:H$8000, MATCH(A1797, Preturi!G$2:G$8000, 0)), "")*G1797</f>
        <v>6.12</v>
      </c>
      <c r="C1797" t="s">
        <v>688</v>
      </c>
      <c r="D1797" t="s">
        <v>223</v>
      </c>
      <c r="E1797" t="s">
        <v>5601</v>
      </c>
      <c r="F1797" t="s">
        <v>20421</v>
      </c>
      <c r="G1797" s="146">
        <f t="shared" si="28"/>
        <v>1</v>
      </c>
    </row>
    <row r="1798" spans="1:7">
      <c r="A1798" t="s">
        <v>1447</v>
      </c>
      <c r="B1798" s="1">
        <f>IFERROR(INDEX(Preturi!H$2:H$8000, MATCH(A1798, Preturi!G$2:G$8000, 0)), "")*G1798</f>
        <v>7.65</v>
      </c>
      <c r="C1798" t="s">
        <v>688</v>
      </c>
      <c r="D1798" t="s">
        <v>223</v>
      </c>
      <c r="E1798" t="s">
        <v>5602</v>
      </c>
      <c r="F1798" t="s">
        <v>20421</v>
      </c>
      <c r="G1798" s="146">
        <f t="shared" si="28"/>
        <v>1</v>
      </c>
    </row>
    <row r="1799" spans="1:7">
      <c r="A1799" t="s">
        <v>1448</v>
      </c>
      <c r="B1799" s="1">
        <f>IFERROR(INDEX(Preturi!H$2:H$8000, MATCH(A1799, Preturi!G$2:G$8000, 0)), "")*G1799</f>
        <v>8.35</v>
      </c>
      <c r="C1799" t="s">
        <v>688</v>
      </c>
      <c r="D1799" t="s">
        <v>223</v>
      </c>
      <c r="E1799" t="s">
        <v>5603</v>
      </c>
      <c r="F1799" t="s">
        <v>20421</v>
      </c>
      <c r="G1799" s="146">
        <f t="shared" si="28"/>
        <v>1</v>
      </c>
    </row>
    <row r="1800" spans="1:7">
      <c r="A1800" t="s">
        <v>1449</v>
      </c>
      <c r="B1800" s="1">
        <f>IFERROR(INDEX(Preturi!H$2:H$8000, MATCH(A1800, Preturi!G$2:G$8000, 0)), "")*G1800</f>
        <v>10.28</v>
      </c>
      <c r="C1800" t="s">
        <v>688</v>
      </c>
      <c r="D1800" t="s">
        <v>223</v>
      </c>
      <c r="E1800" t="s">
        <v>5604</v>
      </c>
      <c r="F1800" t="s">
        <v>20421</v>
      </c>
      <c r="G1800" s="146">
        <f t="shared" si="28"/>
        <v>1</v>
      </c>
    </row>
    <row r="1801" spans="1:7">
      <c r="A1801" t="s">
        <v>1450</v>
      </c>
      <c r="B1801" s="1">
        <f>IFERROR(INDEX(Preturi!H$2:H$8000, MATCH(A1801, Preturi!G$2:G$8000, 0)), "")*G1801</f>
        <v>12.06</v>
      </c>
      <c r="C1801" t="s">
        <v>688</v>
      </c>
      <c r="D1801" t="s">
        <v>223</v>
      </c>
      <c r="E1801" t="s">
        <v>5605</v>
      </c>
      <c r="F1801" t="s">
        <v>20421</v>
      </c>
      <c r="G1801" s="146">
        <f t="shared" si="28"/>
        <v>1</v>
      </c>
    </row>
    <row r="1802" spans="1:7">
      <c r="A1802" t="s">
        <v>1451</v>
      </c>
      <c r="B1802" s="1">
        <f>IFERROR(INDEX(Preturi!H$2:H$8000, MATCH(A1802, Preturi!G$2:G$8000, 0)), "")*G1802</f>
        <v>13.4</v>
      </c>
      <c r="C1802" t="s">
        <v>688</v>
      </c>
      <c r="D1802" t="s">
        <v>223</v>
      </c>
      <c r="E1802" t="s">
        <v>5606</v>
      </c>
      <c r="F1802" t="s">
        <v>20421</v>
      </c>
      <c r="G1802" s="146">
        <f t="shared" si="28"/>
        <v>1</v>
      </c>
    </row>
    <row r="1803" spans="1:7">
      <c r="A1803" t="s">
        <v>7882</v>
      </c>
      <c r="B1803" s="1">
        <f>IFERROR(INDEX(Preturi!H$2:H$8000, MATCH(A1803, Preturi!G$2:G$8000, 0)), "")*G1803</f>
        <v>10.94</v>
      </c>
      <c r="C1803" t="s">
        <v>688</v>
      </c>
      <c r="D1803" t="s">
        <v>223</v>
      </c>
      <c r="E1803" t="s">
        <v>7883</v>
      </c>
      <c r="F1803" t="s">
        <v>20421</v>
      </c>
      <c r="G1803" s="146">
        <f t="shared" si="28"/>
        <v>1</v>
      </c>
    </row>
    <row r="1804" spans="1:7">
      <c r="A1804" t="s">
        <v>2520</v>
      </c>
      <c r="B1804" s="1">
        <f>IFERROR(INDEX(Preturi!H$2:H$8000, MATCH(A1804, Preturi!G$2:G$8000, 0)), "")*G1804</f>
        <v>16.3</v>
      </c>
      <c r="C1804" t="s">
        <v>688</v>
      </c>
      <c r="D1804" t="s">
        <v>223</v>
      </c>
      <c r="E1804" t="s">
        <v>5607</v>
      </c>
      <c r="F1804" t="s">
        <v>20421</v>
      </c>
      <c r="G1804" s="146">
        <f t="shared" si="28"/>
        <v>1</v>
      </c>
    </row>
    <row r="1805" spans="1:7">
      <c r="A1805" t="s">
        <v>7884</v>
      </c>
      <c r="B1805" s="1">
        <f>IFERROR(INDEX(Preturi!H$2:H$8000, MATCH(A1805, Preturi!G$2:G$8000, 0)), "")*G1805</f>
        <v>11.39</v>
      </c>
      <c r="C1805" t="s">
        <v>688</v>
      </c>
      <c r="D1805" t="s">
        <v>223</v>
      </c>
      <c r="E1805" t="s">
        <v>7885</v>
      </c>
      <c r="F1805" t="s">
        <v>20421</v>
      </c>
      <c r="G1805" s="146">
        <f t="shared" si="28"/>
        <v>1</v>
      </c>
    </row>
    <row r="1806" spans="1:7">
      <c r="A1806" t="s">
        <v>3556</v>
      </c>
      <c r="B1806" s="1">
        <f>IFERROR(INDEX(Preturi!H$2:H$8000, MATCH(A1806, Preturi!G$2:G$8000, 0)), "")*G1806</f>
        <v>23.26</v>
      </c>
      <c r="C1806" t="s">
        <v>688</v>
      </c>
      <c r="D1806" t="s">
        <v>223</v>
      </c>
      <c r="E1806" t="s">
        <v>5608</v>
      </c>
      <c r="F1806" t="s">
        <v>20421</v>
      </c>
      <c r="G1806" s="146">
        <f t="shared" si="28"/>
        <v>1</v>
      </c>
    </row>
    <row r="1807" spans="1:7">
      <c r="A1807" t="s">
        <v>1452</v>
      </c>
      <c r="B1807" s="1">
        <f>IFERROR(INDEX(Preturi!H$2:H$8000, MATCH(A1807, Preturi!G$2:G$8000, 0)), "")*G1807</f>
        <v>13.58</v>
      </c>
      <c r="C1807" t="s">
        <v>688</v>
      </c>
      <c r="D1807" t="s">
        <v>223</v>
      </c>
      <c r="E1807" t="s">
        <v>5609</v>
      </c>
      <c r="F1807" t="s">
        <v>20421</v>
      </c>
      <c r="G1807" s="146">
        <f t="shared" si="28"/>
        <v>1</v>
      </c>
    </row>
    <row r="1808" spans="1:7">
      <c r="A1808" t="s">
        <v>1453</v>
      </c>
      <c r="B1808" s="1">
        <f>IFERROR(INDEX(Preturi!H$2:H$8000, MATCH(A1808, Preturi!G$2:G$8000, 0)), "")*G1808</f>
        <v>7.95</v>
      </c>
      <c r="C1808" t="s">
        <v>688</v>
      </c>
      <c r="D1808" t="s">
        <v>223</v>
      </c>
      <c r="E1808" t="s">
        <v>5610</v>
      </c>
      <c r="F1808" t="s">
        <v>20421</v>
      </c>
      <c r="G1808" s="146">
        <f t="shared" si="28"/>
        <v>1</v>
      </c>
    </row>
    <row r="1809" spans="1:7">
      <c r="A1809" t="s">
        <v>1454</v>
      </c>
      <c r="B1809" s="1">
        <f>IFERROR(INDEX(Preturi!H$2:H$8000, MATCH(A1809, Preturi!G$2:G$8000, 0)), "")*G1809</f>
        <v>9.2799999999999994</v>
      </c>
      <c r="C1809" t="s">
        <v>688</v>
      </c>
      <c r="D1809" t="s">
        <v>223</v>
      </c>
      <c r="E1809" t="s">
        <v>5611</v>
      </c>
      <c r="F1809" t="s">
        <v>20421</v>
      </c>
      <c r="G1809" s="146">
        <f t="shared" si="28"/>
        <v>1</v>
      </c>
    </row>
    <row r="1810" spans="1:7">
      <c r="A1810" t="s">
        <v>1455</v>
      </c>
      <c r="B1810" s="1">
        <f>IFERROR(INDEX(Preturi!H$2:H$8000, MATCH(A1810, Preturi!G$2:G$8000, 0)), "")*G1810</f>
        <v>9.9499999999999993</v>
      </c>
      <c r="C1810" t="s">
        <v>688</v>
      </c>
      <c r="D1810" t="s">
        <v>223</v>
      </c>
      <c r="E1810" t="s">
        <v>5612</v>
      </c>
      <c r="F1810" t="s">
        <v>20421</v>
      </c>
      <c r="G1810" s="146">
        <f t="shared" si="28"/>
        <v>1</v>
      </c>
    </row>
    <row r="1811" spans="1:7">
      <c r="A1811" t="s">
        <v>4075</v>
      </c>
      <c r="B1811" s="1">
        <f>IFERROR(INDEX(Preturi!H$2:H$8000, MATCH(A1811, Preturi!G$2:G$8000, 0)), "")*G1811</f>
        <v>11.28</v>
      </c>
      <c r="C1811" t="s">
        <v>688</v>
      </c>
      <c r="D1811" t="s">
        <v>223</v>
      </c>
      <c r="E1811" t="s">
        <v>5613</v>
      </c>
      <c r="F1811" t="s">
        <v>20421</v>
      </c>
      <c r="G1811" s="146">
        <f t="shared" si="28"/>
        <v>1</v>
      </c>
    </row>
    <row r="1812" spans="1:7">
      <c r="A1812" t="s">
        <v>1456</v>
      </c>
      <c r="B1812" s="1">
        <f>IFERROR(INDEX(Preturi!H$2:H$8000, MATCH(A1812, Preturi!G$2:G$8000, 0)), "")*G1812</f>
        <v>14.32</v>
      </c>
      <c r="C1812" t="s">
        <v>688</v>
      </c>
      <c r="D1812" t="s">
        <v>223</v>
      </c>
      <c r="E1812" t="s">
        <v>5614</v>
      </c>
      <c r="F1812" t="s">
        <v>20421</v>
      </c>
      <c r="G1812" s="146">
        <f t="shared" si="28"/>
        <v>1</v>
      </c>
    </row>
    <row r="1813" spans="1:7">
      <c r="A1813" t="s">
        <v>3557</v>
      </c>
      <c r="B1813" s="1">
        <f>IFERROR(INDEX(Preturi!H$2:H$8000, MATCH(A1813, Preturi!G$2:G$8000, 0)), "")*G1813</f>
        <v>8.68</v>
      </c>
      <c r="C1813" t="s">
        <v>688</v>
      </c>
      <c r="D1813" t="s">
        <v>223</v>
      </c>
      <c r="E1813" t="s">
        <v>5615</v>
      </c>
      <c r="F1813" t="s">
        <v>20421</v>
      </c>
      <c r="G1813" s="146">
        <f t="shared" si="28"/>
        <v>1</v>
      </c>
    </row>
    <row r="1814" spans="1:7">
      <c r="A1814" t="s">
        <v>1457</v>
      </c>
      <c r="B1814" s="1">
        <f>IFERROR(INDEX(Preturi!H$2:H$8000, MATCH(A1814, Preturi!G$2:G$8000, 0)), "")*G1814</f>
        <v>9.91</v>
      </c>
      <c r="C1814" t="s">
        <v>688</v>
      </c>
      <c r="D1814" t="s">
        <v>223</v>
      </c>
      <c r="E1814" t="s">
        <v>5616</v>
      </c>
      <c r="F1814" t="s">
        <v>20421</v>
      </c>
      <c r="G1814" s="146">
        <f t="shared" si="28"/>
        <v>1</v>
      </c>
    </row>
    <row r="1815" spans="1:7">
      <c r="A1815" t="s">
        <v>1458</v>
      </c>
      <c r="B1815" s="1">
        <f>IFERROR(INDEX(Preturi!H$2:H$8000, MATCH(A1815, Preturi!G$2:G$8000, 0)), "")*G1815</f>
        <v>10.35</v>
      </c>
      <c r="C1815" t="s">
        <v>688</v>
      </c>
      <c r="D1815" t="s">
        <v>223</v>
      </c>
      <c r="E1815" t="s">
        <v>5617</v>
      </c>
      <c r="F1815" t="s">
        <v>20421</v>
      </c>
      <c r="G1815" s="146">
        <f t="shared" si="28"/>
        <v>1</v>
      </c>
    </row>
    <row r="1816" spans="1:7">
      <c r="A1816" t="s">
        <v>1459</v>
      </c>
      <c r="B1816" s="1">
        <f>IFERROR(INDEX(Preturi!H$2:H$8000, MATCH(A1816, Preturi!G$2:G$8000, 0)), "")*G1816</f>
        <v>11.73</v>
      </c>
      <c r="C1816" t="s">
        <v>688</v>
      </c>
      <c r="D1816" t="s">
        <v>223</v>
      </c>
      <c r="E1816" t="s">
        <v>5618</v>
      </c>
      <c r="F1816" t="s">
        <v>20421</v>
      </c>
      <c r="G1816" s="146">
        <f t="shared" si="28"/>
        <v>1</v>
      </c>
    </row>
    <row r="1817" spans="1:7">
      <c r="A1817" t="s">
        <v>7886</v>
      </c>
      <c r="B1817" s="1">
        <f>IFERROR(INDEX(Preturi!H$2:H$8000, MATCH(A1817, Preturi!G$2:G$8000, 0)), "")*G1817</f>
        <v>10.78</v>
      </c>
      <c r="C1817" t="s">
        <v>688</v>
      </c>
      <c r="D1817" t="s">
        <v>223</v>
      </c>
      <c r="E1817" t="s">
        <v>7887</v>
      </c>
      <c r="F1817" t="s">
        <v>20421</v>
      </c>
      <c r="G1817" s="146">
        <f t="shared" si="28"/>
        <v>1</v>
      </c>
    </row>
    <row r="1818" spans="1:7">
      <c r="A1818" t="s">
        <v>2270</v>
      </c>
      <c r="B1818" s="1">
        <f>IFERROR(INDEX(Preturi!H$2:H$8000, MATCH(A1818, Preturi!G$2:G$8000, 0)), "")*G1818</f>
        <v>13.41</v>
      </c>
      <c r="C1818" t="s">
        <v>688</v>
      </c>
      <c r="D1818" t="s">
        <v>223</v>
      </c>
      <c r="E1818" t="s">
        <v>11030</v>
      </c>
      <c r="F1818" t="s">
        <v>20421</v>
      </c>
      <c r="G1818" s="146">
        <f t="shared" si="28"/>
        <v>1</v>
      </c>
    </row>
    <row r="1819" spans="1:7">
      <c r="A1819" t="s">
        <v>7517</v>
      </c>
      <c r="B1819" s="1">
        <f>IFERROR(INDEX(Preturi!H$2:H$8000, MATCH(A1819, Preturi!G$2:G$8000, 0)), "")*G1819</f>
        <v>13.58</v>
      </c>
      <c r="C1819" t="s">
        <v>688</v>
      </c>
      <c r="D1819" t="s">
        <v>223</v>
      </c>
      <c r="E1819" t="s">
        <v>7518</v>
      </c>
      <c r="F1819" t="s">
        <v>20421</v>
      </c>
      <c r="G1819" s="146">
        <f t="shared" ref="G1819:G1882" si="29">1+Adaosuri3</f>
        <v>1</v>
      </c>
    </row>
    <row r="1820" spans="1:7">
      <c r="A1820" t="s">
        <v>1460</v>
      </c>
      <c r="B1820" s="1">
        <f>IFERROR(INDEX(Preturi!H$2:H$8000, MATCH(A1820, Preturi!G$2:G$8000, 0)), "")*G1820</f>
        <v>6.53</v>
      </c>
      <c r="C1820" t="s">
        <v>688</v>
      </c>
      <c r="D1820" t="s">
        <v>223</v>
      </c>
      <c r="E1820" t="s">
        <v>5619</v>
      </c>
      <c r="F1820" t="s">
        <v>20421</v>
      </c>
      <c r="G1820" s="146">
        <f t="shared" si="29"/>
        <v>1</v>
      </c>
    </row>
    <row r="1821" spans="1:7">
      <c r="A1821" t="s">
        <v>1461</v>
      </c>
      <c r="B1821" s="1">
        <f>IFERROR(INDEX(Preturi!H$2:H$8000, MATCH(A1821, Preturi!G$2:G$8000, 0)), "")*G1821</f>
        <v>6.67</v>
      </c>
      <c r="C1821" t="s">
        <v>688</v>
      </c>
      <c r="D1821" t="s">
        <v>223</v>
      </c>
      <c r="E1821" t="s">
        <v>5620</v>
      </c>
      <c r="F1821" t="s">
        <v>20421</v>
      </c>
      <c r="G1821" s="146">
        <f t="shared" si="29"/>
        <v>1</v>
      </c>
    </row>
    <row r="1822" spans="1:7">
      <c r="A1822" t="s">
        <v>1462</v>
      </c>
      <c r="B1822" s="1">
        <f>IFERROR(INDEX(Preturi!H$2:H$8000, MATCH(A1822, Preturi!G$2:G$8000, 0)), "")*G1822</f>
        <v>8.34</v>
      </c>
      <c r="C1822" t="s">
        <v>688</v>
      </c>
      <c r="D1822" t="s">
        <v>223</v>
      </c>
      <c r="E1822" t="s">
        <v>5621</v>
      </c>
      <c r="F1822" t="s">
        <v>20421</v>
      </c>
      <c r="G1822" s="146">
        <f t="shared" si="29"/>
        <v>1</v>
      </c>
    </row>
    <row r="1823" spans="1:7">
      <c r="A1823" t="s">
        <v>1463</v>
      </c>
      <c r="B1823" s="1">
        <f>IFERROR(INDEX(Preturi!H$2:H$8000, MATCH(A1823, Preturi!G$2:G$8000, 0)), "")*G1823</f>
        <v>9.1</v>
      </c>
      <c r="C1823" t="s">
        <v>688</v>
      </c>
      <c r="D1823" t="s">
        <v>223</v>
      </c>
      <c r="E1823" t="s">
        <v>5622</v>
      </c>
      <c r="F1823" t="s">
        <v>20421</v>
      </c>
      <c r="G1823" s="146">
        <f t="shared" si="29"/>
        <v>1</v>
      </c>
    </row>
    <row r="1824" spans="1:7">
      <c r="A1824" t="s">
        <v>1464</v>
      </c>
      <c r="B1824" s="1">
        <f>IFERROR(INDEX(Preturi!H$2:H$8000, MATCH(A1824, Preturi!G$2:G$8000, 0)), "")*G1824</f>
        <v>11.21</v>
      </c>
      <c r="C1824" t="s">
        <v>688</v>
      </c>
      <c r="D1824" t="s">
        <v>223</v>
      </c>
      <c r="E1824" t="s">
        <v>5623</v>
      </c>
      <c r="F1824" t="s">
        <v>20421</v>
      </c>
      <c r="G1824" s="146">
        <f t="shared" si="29"/>
        <v>1</v>
      </c>
    </row>
    <row r="1825" spans="1:7">
      <c r="A1825" t="s">
        <v>1465</v>
      </c>
      <c r="B1825" s="1">
        <f>IFERROR(INDEX(Preturi!H$2:H$8000, MATCH(A1825, Preturi!G$2:G$8000, 0)), "")*G1825</f>
        <v>13.15</v>
      </c>
      <c r="C1825" t="s">
        <v>688</v>
      </c>
      <c r="D1825" t="s">
        <v>223</v>
      </c>
      <c r="E1825" t="s">
        <v>5624</v>
      </c>
      <c r="F1825" t="s">
        <v>20421</v>
      </c>
      <c r="G1825" s="146">
        <f t="shared" si="29"/>
        <v>1</v>
      </c>
    </row>
    <row r="1826" spans="1:7">
      <c r="A1826" t="s">
        <v>1466</v>
      </c>
      <c r="B1826" s="1">
        <f>IFERROR(INDEX(Preturi!H$2:H$8000, MATCH(A1826, Preturi!G$2:G$8000, 0)), "")*G1826</f>
        <v>14.51</v>
      </c>
      <c r="C1826" t="s">
        <v>688</v>
      </c>
      <c r="D1826" t="s">
        <v>223</v>
      </c>
      <c r="E1826" t="s">
        <v>5625</v>
      </c>
      <c r="F1826" t="s">
        <v>20421</v>
      </c>
      <c r="G1826" s="146">
        <f t="shared" si="29"/>
        <v>1</v>
      </c>
    </row>
    <row r="1827" spans="1:7">
      <c r="A1827" t="s">
        <v>7888</v>
      </c>
      <c r="B1827" s="1">
        <f>IFERROR(INDEX(Preturi!H$2:H$8000, MATCH(A1827, Preturi!G$2:G$8000, 0)), "")*G1827</f>
        <v>11.85</v>
      </c>
      <c r="C1827" t="s">
        <v>688</v>
      </c>
      <c r="D1827" t="s">
        <v>223</v>
      </c>
      <c r="E1827" t="s">
        <v>7889</v>
      </c>
      <c r="F1827" t="s">
        <v>20421</v>
      </c>
      <c r="G1827" s="146">
        <f t="shared" si="29"/>
        <v>1</v>
      </c>
    </row>
    <row r="1828" spans="1:7">
      <c r="A1828" t="s">
        <v>2521</v>
      </c>
      <c r="B1828" s="1">
        <f>IFERROR(INDEX(Preturi!H$2:H$8000, MATCH(A1828, Preturi!G$2:G$8000, 0)), "")*G1828</f>
        <v>17.66</v>
      </c>
      <c r="C1828" t="s">
        <v>688</v>
      </c>
      <c r="D1828" t="s">
        <v>223</v>
      </c>
      <c r="E1828" t="s">
        <v>5626</v>
      </c>
      <c r="F1828" t="s">
        <v>20421</v>
      </c>
      <c r="G1828" s="146">
        <f t="shared" si="29"/>
        <v>1</v>
      </c>
    </row>
    <row r="1829" spans="1:7">
      <c r="A1829" t="s">
        <v>7890</v>
      </c>
      <c r="B1829" s="1">
        <f>IFERROR(INDEX(Preturi!H$2:H$8000, MATCH(A1829, Preturi!G$2:G$8000, 0)), "")*G1829</f>
        <v>12.34</v>
      </c>
      <c r="C1829" t="s">
        <v>688</v>
      </c>
      <c r="D1829" t="s">
        <v>223</v>
      </c>
      <c r="E1829" t="s">
        <v>7891</v>
      </c>
      <c r="F1829" t="s">
        <v>20421</v>
      </c>
      <c r="G1829" s="146">
        <f t="shared" si="29"/>
        <v>1</v>
      </c>
    </row>
    <row r="1830" spans="1:7">
      <c r="A1830" t="s">
        <v>3558</v>
      </c>
      <c r="B1830" s="1">
        <f>IFERROR(INDEX(Preturi!H$2:H$8000, MATCH(A1830, Preturi!G$2:G$8000, 0)), "")*G1830</f>
        <v>25.2</v>
      </c>
      <c r="C1830" t="s">
        <v>688</v>
      </c>
      <c r="D1830" t="s">
        <v>223</v>
      </c>
      <c r="E1830" t="s">
        <v>5627</v>
      </c>
      <c r="F1830" t="s">
        <v>20421</v>
      </c>
      <c r="G1830" s="146">
        <f t="shared" si="29"/>
        <v>1</v>
      </c>
    </row>
    <row r="1831" spans="1:7">
      <c r="A1831" t="s">
        <v>1467</v>
      </c>
      <c r="B1831" s="1">
        <f>IFERROR(INDEX(Preturi!H$2:H$8000, MATCH(A1831, Preturi!G$2:G$8000, 0)), "")*G1831</f>
        <v>14.71</v>
      </c>
      <c r="C1831" t="s">
        <v>688</v>
      </c>
      <c r="D1831" t="s">
        <v>223</v>
      </c>
      <c r="E1831" t="s">
        <v>5628</v>
      </c>
      <c r="F1831" t="s">
        <v>20421</v>
      </c>
      <c r="G1831" s="146">
        <f t="shared" si="29"/>
        <v>1</v>
      </c>
    </row>
    <row r="1832" spans="1:7">
      <c r="A1832" t="s">
        <v>1468</v>
      </c>
      <c r="B1832" s="1">
        <f>IFERROR(INDEX(Preturi!H$2:H$8000, MATCH(A1832, Preturi!G$2:G$8000, 0)), "")*G1832</f>
        <v>8.6199999999999992</v>
      </c>
      <c r="C1832" t="s">
        <v>688</v>
      </c>
      <c r="D1832" t="s">
        <v>223</v>
      </c>
      <c r="E1832" t="s">
        <v>5629</v>
      </c>
      <c r="F1832" t="s">
        <v>20421</v>
      </c>
      <c r="G1832" s="146">
        <f t="shared" si="29"/>
        <v>1</v>
      </c>
    </row>
    <row r="1833" spans="1:7">
      <c r="A1833" t="s">
        <v>1469</v>
      </c>
      <c r="B1833" s="1">
        <f>IFERROR(INDEX(Preturi!H$2:H$8000, MATCH(A1833, Preturi!G$2:G$8000, 0)), "")*G1833</f>
        <v>10.06</v>
      </c>
      <c r="C1833" t="s">
        <v>688</v>
      </c>
      <c r="D1833" t="s">
        <v>223</v>
      </c>
      <c r="E1833" t="s">
        <v>5630</v>
      </c>
      <c r="F1833" t="s">
        <v>20421</v>
      </c>
      <c r="G1833" s="146">
        <f t="shared" si="29"/>
        <v>1</v>
      </c>
    </row>
    <row r="1834" spans="1:7">
      <c r="A1834" t="s">
        <v>1470</v>
      </c>
      <c r="B1834" s="1">
        <f>IFERROR(INDEX(Preturi!H$2:H$8000, MATCH(A1834, Preturi!G$2:G$8000, 0)), "")*G1834</f>
        <v>10.78</v>
      </c>
      <c r="C1834" t="s">
        <v>688</v>
      </c>
      <c r="D1834" t="s">
        <v>223</v>
      </c>
      <c r="E1834" t="s">
        <v>5631</v>
      </c>
      <c r="F1834" t="s">
        <v>20421</v>
      </c>
      <c r="G1834" s="146">
        <f t="shared" si="29"/>
        <v>1</v>
      </c>
    </row>
    <row r="1835" spans="1:7">
      <c r="A1835" t="s">
        <v>4076</v>
      </c>
      <c r="B1835" s="1">
        <f>IFERROR(INDEX(Preturi!H$2:H$8000, MATCH(A1835, Preturi!G$2:G$8000, 0)), "")*G1835</f>
        <v>12.21</v>
      </c>
      <c r="C1835" t="s">
        <v>688</v>
      </c>
      <c r="D1835" t="s">
        <v>223</v>
      </c>
      <c r="E1835" t="s">
        <v>5632</v>
      </c>
      <c r="F1835" t="s">
        <v>20421</v>
      </c>
      <c r="G1835" s="146">
        <f t="shared" si="29"/>
        <v>1</v>
      </c>
    </row>
    <row r="1836" spans="1:7">
      <c r="A1836" t="s">
        <v>1471</v>
      </c>
      <c r="B1836" s="1">
        <f>IFERROR(INDEX(Preturi!H$2:H$8000, MATCH(A1836, Preturi!G$2:G$8000, 0)), "")*G1836</f>
        <v>15.51</v>
      </c>
      <c r="C1836" t="s">
        <v>688</v>
      </c>
      <c r="D1836" t="s">
        <v>223</v>
      </c>
      <c r="E1836" t="s">
        <v>5633</v>
      </c>
      <c r="F1836" t="s">
        <v>20421</v>
      </c>
      <c r="G1836" s="146">
        <f t="shared" si="29"/>
        <v>1</v>
      </c>
    </row>
    <row r="1837" spans="1:7">
      <c r="A1837" t="s">
        <v>3559</v>
      </c>
      <c r="B1837" s="1">
        <f>IFERROR(INDEX(Preturi!H$2:H$8000, MATCH(A1837, Preturi!G$2:G$8000, 0)), "")*G1837</f>
        <v>9.41</v>
      </c>
      <c r="C1837" t="s">
        <v>688</v>
      </c>
      <c r="D1837" t="s">
        <v>223</v>
      </c>
      <c r="E1837" t="s">
        <v>5634</v>
      </c>
      <c r="F1837" t="s">
        <v>20421</v>
      </c>
      <c r="G1837" s="146">
        <f t="shared" si="29"/>
        <v>1</v>
      </c>
    </row>
    <row r="1838" spans="1:7">
      <c r="A1838" t="s">
        <v>1472</v>
      </c>
      <c r="B1838" s="1">
        <f>IFERROR(INDEX(Preturi!H$2:H$8000, MATCH(A1838, Preturi!G$2:G$8000, 0)), "")*G1838</f>
        <v>10.74</v>
      </c>
      <c r="C1838" t="s">
        <v>688</v>
      </c>
      <c r="D1838" t="s">
        <v>223</v>
      </c>
      <c r="E1838" t="s">
        <v>5635</v>
      </c>
      <c r="F1838" t="s">
        <v>20421</v>
      </c>
      <c r="G1838" s="146">
        <f t="shared" si="29"/>
        <v>1</v>
      </c>
    </row>
    <row r="1839" spans="1:7">
      <c r="A1839" t="s">
        <v>1473</v>
      </c>
      <c r="B1839" s="1">
        <f>IFERROR(INDEX(Preturi!H$2:H$8000, MATCH(A1839, Preturi!G$2:G$8000, 0)), "")*G1839</f>
        <v>11.21</v>
      </c>
      <c r="C1839" t="s">
        <v>688</v>
      </c>
      <c r="D1839" t="s">
        <v>223</v>
      </c>
      <c r="E1839" t="s">
        <v>5636</v>
      </c>
      <c r="F1839" t="s">
        <v>20421</v>
      </c>
      <c r="G1839" s="146">
        <f t="shared" si="29"/>
        <v>1</v>
      </c>
    </row>
    <row r="1840" spans="1:7">
      <c r="A1840" t="s">
        <v>1474</v>
      </c>
      <c r="B1840" s="1">
        <f>IFERROR(INDEX(Preturi!H$2:H$8000, MATCH(A1840, Preturi!G$2:G$8000, 0)), "")*G1840</f>
        <v>12.71</v>
      </c>
      <c r="C1840" t="s">
        <v>688</v>
      </c>
      <c r="D1840" t="s">
        <v>223</v>
      </c>
      <c r="E1840" t="s">
        <v>5637</v>
      </c>
      <c r="F1840" t="s">
        <v>20421</v>
      </c>
      <c r="G1840" s="146">
        <f t="shared" si="29"/>
        <v>1</v>
      </c>
    </row>
    <row r="1841" spans="1:7">
      <c r="A1841" t="s">
        <v>7892</v>
      </c>
      <c r="B1841" s="1">
        <f>IFERROR(INDEX(Preturi!H$2:H$8000, MATCH(A1841, Preturi!G$2:G$8000, 0)), "")*G1841</f>
        <v>11.68</v>
      </c>
      <c r="C1841" t="s">
        <v>688</v>
      </c>
      <c r="D1841" t="s">
        <v>223</v>
      </c>
      <c r="E1841" t="s">
        <v>7893</v>
      </c>
      <c r="F1841" t="s">
        <v>20421</v>
      </c>
      <c r="G1841" s="146">
        <f t="shared" si="29"/>
        <v>1</v>
      </c>
    </row>
    <row r="1842" spans="1:7">
      <c r="A1842" t="s">
        <v>2271</v>
      </c>
      <c r="B1842" s="1">
        <f>IFERROR(INDEX(Preturi!H$2:H$8000, MATCH(A1842, Preturi!G$2:G$8000, 0)), "")*G1842</f>
        <v>14.53</v>
      </c>
      <c r="C1842" t="s">
        <v>688</v>
      </c>
      <c r="D1842" t="s">
        <v>223</v>
      </c>
      <c r="E1842" t="s">
        <v>11031</v>
      </c>
      <c r="F1842" t="s">
        <v>20421</v>
      </c>
      <c r="G1842" s="146">
        <f t="shared" si="29"/>
        <v>1</v>
      </c>
    </row>
    <row r="1843" spans="1:7">
      <c r="A1843" t="s">
        <v>7519</v>
      </c>
      <c r="B1843" s="1">
        <f>IFERROR(INDEX(Preturi!H$2:H$8000, MATCH(A1843, Preturi!G$2:G$8000, 0)), "")*G1843</f>
        <v>14.71</v>
      </c>
      <c r="C1843" t="s">
        <v>688</v>
      </c>
      <c r="D1843" t="s">
        <v>223</v>
      </c>
      <c r="E1843" t="s">
        <v>7520</v>
      </c>
      <c r="F1843" t="s">
        <v>20421</v>
      </c>
      <c r="G1843" s="146">
        <f t="shared" si="29"/>
        <v>1</v>
      </c>
    </row>
    <row r="1844" spans="1:7">
      <c r="A1844" t="s">
        <v>1475</v>
      </c>
      <c r="B1844" s="1">
        <f>IFERROR(INDEX(Preturi!H$2:H$8000, MATCH(A1844, Preturi!G$2:G$8000, 0)), "")*G1844</f>
        <v>7.07</v>
      </c>
      <c r="C1844" t="s">
        <v>688</v>
      </c>
      <c r="D1844" t="s">
        <v>223</v>
      </c>
      <c r="E1844" t="s">
        <v>5638</v>
      </c>
      <c r="F1844" t="s">
        <v>20421</v>
      </c>
      <c r="G1844" s="146">
        <f t="shared" si="29"/>
        <v>1</v>
      </c>
    </row>
    <row r="1845" spans="1:7">
      <c r="A1845" t="s">
        <v>1476</v>
      </c>
      <c r="B1845" s="1">
        <f>IFERROR(INDEX(Preturi!H$2:H$8000, MATCH(A1845, Preturi!G$2:G$8000, 0)), "")*G1845</f>
        <v>7.23</v>
      </c>
      <c r="C1845" t="s">
        <v>688</v>
      </c>
      <c r="D1845" t="s">
        <v>223</v>
      </c>
      <c r="E1845" t="s">
        <v>5639</v>
      </c>
      <c r="F1845" t="s">
        <v>20421</v>
      </c>
      <c r="G1845" s="146">
        <f t="shared" si="29"/>
        <v>1</v>
      </c>
    </row>
    <row r="1846" spans="1:7">
      <c r="A1846" t="s">
        <v>1477</v>
      </c>
      <c r="B1846" s="1">
        <f>IFERROR(INDEX(Preturi!H$2:H$8000, MATCH(A1846, Preturi!G$2:G$8000, 0)), "")*G1846</f>
        <v>9.0399999999999991</v>
      </c>
      <c r="C1846" t="s">
        <v>688</v>
      </c>
      <c r="D1846" t="s">
        <v>223</v>
      </c>
      <c r="E1846" t="s">
        <v>5640</v>
      </c>
      <c r="F1846" t="s">
        <v>20421</v>
      </c>
      <c r="G1846" s="146">
        <f t="shared" si="29"/>
        <v>1</v>
      </c>
    </row>
    <row r="1847" spans="1:7">
      <c r="A1847" t="s">
        <v>1478</v>
      </c>
      <c r="B1847" s="1">
        <f>IFERROR(INDEX(Preturi!H$2:H$8000, MATCH(A1847, Preturi!G$2:G$8000, 0)), "")*G1847</f>
        <v>9.86</v>
      </c>
      <c r="C1847" t="s">
        <v>688</v>
      </c>
      <c r="D1847" t="s">
        <v>223</v>
      </c>
      <c r="E1847" t="s">
        <v>5641</v>
      </c>
      <c r="F1847" t="s">
        <v>20421</v>
      </c>
      <c r="G1847" s="146">
        <f t="shared" si="29"/>
        <v>1</v>
      </c>
    </row>
    <row r="1848" spans="1:7">
      <c r="A1848" t="s">
        <v>1479</v>
      </c>
      <c r="B1848" s="1">
        <f>IFERROR(INDEX(Preturi!H$2:H$8000, MATCH(A1848, Preturi!G$2:G$8000, 0)), "")*G1848</f>
        <v>12.14</v>
      </c>
      <c r="C1848" t="s">
        <v>688</v>
      </c>
      <c r="D1848" t="s">
        <v>223</v>
      </c>
      <c r="E1848" t="s">
        <v>5642</v>
      </c>
      <c r="F1848" t="s">
        <v>20421</v>
      </c>
      <c r="G1848" s="146">
        <f t="shared" si="29"/>
        <v>1</v>
      </c>
    </row>
    <row r="1849" spans="1:7">
      <c r="A1849" t="s">
        <v>1480</v>
      </c>
      <c r="B1849" s="1">
        <f>IFERROR(INDEX(Preturi!H$2:H$8000, MATCH(A1849, Preturi!G$2:G$8000, 0)), "")*G1849</f>
        <v>14.25</v>
      </c>
      <c r="C1849" t="s">
        <v>688</v>
      </c>
      <c r="D1849" t="s">
        <v>223</v>
      </c>
      <c r="E1849" t="s">
        <v>5643</v>
      </c>
      <c r="F1849" t="s">
        <v>20421</v>
      </c>
      <c r="G1849" s="146">
        <f t="shared" si="29"/>
        <v>1</v>
      </c>
    </row>
    <row r="1850" spans="1:7">
      <c r="A1850" t="s">
        <v>1481</v>
      </c>
      <c r="B1850" s="1">
        <f>IFERROR(INDEX(Preturi!H$2:H$8000, MATCH(A1850, Preturi!G$2:G$8000, 0)), "")*G1850</f>
        <v>15.63</v>
      </c>
      <c r="C1850" t="s">
        <v>688</v>
      </c>
      <c r="D1850" t="s">
        <v>223</v>
      </c>
      <c r="E1850" t="s">
        <v>5644</v>
      </c>
      <c r="F1850" t="s">
        <v>20421</v>
      </c>
      <c r="G1850" s="146">
        <f t="shared" si="29"/>
        <v>1</v>
      </c>
    </row>
    <row r="1851" spans="1:7">
      <c r="A1851" t="s">
        <v>7894</v>
      </c>
      <c r="B1851" s="1">
        <f>IFERROR(INDEX(Preturi!H$2:H$8000, MATCH(A1851, Preturi!G$2:G$8000, 0)), "")*G1851</f>
        <v>12.77</v>
      </c>
      <c r="C1851" t="s">
        <v>688</v>
      </c>
      <c r="D1851" t="s">
        <v>223</v>
      </c>
      <c r="E1851" t="s">
        <v>7895</v>
      </c>
      <c r="F1851" t="s">
        <v>20421</v>
      </c>
      <c r="G1851" s="146">
        <f t="shared" si="29"/>
        <v>1</v>
      </c>
    </row>
    <row r="1852" spans="1:7">
      <c r="A1852" t="s">
        <v>2522</v>
      </c>
      <c r="B1852" s="1">
        <f>IFERROR(INDEX(Preturi!H$2:H$8000, MATCH(A1852, Preturi!G$2:G$8000, 0)), "")*G1852</f>
        <v>19.010000000000002</v>
      </c>
      <c r="C1852" t="s">
        <v>688</v>
      </c>
      <c r="D1852" t="s">
        <v>223</v>
      </c>
      <c r="E1852" t="s">
        <v>5645</v>
      </c>
      <c r="F1852" t="s">
        <v>20421</v>
      </c>
      <c r="G1852" s="146">
        <f t="shared" si="29"/>
        <v>1</v>
      </c>
    </row>
    <row r="1853" spans="1:7">
      <c r="A1853" t="s">
        <v>7896</v>
      </c>
      <c r="B1853" s="1">
        <f>IFERROR(INDEX(Preturi!H$2:H$8000, MATCH(A1853, Preturi!G$2:G$8000, 0)), "")*G1853</f>
        <v>13.28</v>
      </c>
      <c r="C1853" t="s">
        <v>688</v>
      </c>
      <c r="D1853" t="s">
        <v>223</v>
      </c>
      <c r="E1853" t="s">
        <v>7897</v>
      </c>
      <c r="F1853" t="s">
        <v>20421</v>
      </c>
      <c r="G1853" s="146">
        <f t="shared" si="29"/>
        <v>1</v>
      </c>
    </row>
    <row r="1854" spans="1:7">
      <c r="A1854" t="s">
        <v>3560</v>
      </c>
      <c r="B1854" s="1">
        <f>IFERROR(INDEX(Preturi!H$2:H$8000, MATCH(A1854, Preturi!G$2:G$8000, 0)), "")*G1854</f>
        <v>27.14</v>
      </c>
      <c r="C1854" t="s">
        <v>688</v>
      </c>
      <c r="D1854" t="s">
        <v>223</v>
      </c>
      <c r="E1854" t="s">
        <v>5646</v>
      </c>
      <c r="F1854" t="s">
        <v>20421</v>
      </c>
      <c r="G1854" s="146">
        <f t="shared" si="29"/>
        <v>1</v>
      </c>
    </row>
    <row r="1855" spans="1:7">
      <c r="A1855" t="s">
        <v>1482</v>
      </c>
      <c r="B1855" s="1">
        <f>IFERROR(INDEX(Preturi!H$2:H$8000, MATCH(A1855, Preturi!G$2:G$8000, 0)), "")*G1855</f>
        <v>15.84</v>
      </c>
      <c r="C1855" t="s">
        <v>688</v>
      </c>
      <c r="D1855" t="s">
        <v>223</v>
      </c>
      <c r="E1855" t="s">
        <v>5647</v>
      </c>
      <c r="F1855" t="s">
        <v>20421</v>
      </c>
      <c r="G1855" s="146">
        <f t="shared" si="29"/>
        <v>1</v>
      </c>
    </row>
    <row r="1856" spans="1:7">
      <c r="A1856" t="s">
        <v>1483</v>
      </c>
      <c r="B1856" s="1">
        <f>IFERROR(INDEX(Preturi!H$2:H$8000, MATCH(A1856, Preturi!G$2:G$8000, 0)), "")*G1856</f>
        <v>9.2799999999999994</v>
      </c>
      <c r="C1856" t="s">
        <v>688</v>
      </c>
      <c r="D1856" t="s">
        <v>223</v>
      </c>
      <c r="E1856" t="s">
        <v>5648</v>
      </c>
      <c r="F1856" t="s">
        <v>20421</v>
      </c>
      <c r="G1856" s="146">
        <f t="shared" si="29"/>
        <v>1</v>
      </c>
    </row>
    <row r="1857" spans="1:7">
      <c r="A1857" t="s">
        <v>1484</v>
      </c>
      <c r="B1857" s="1">
        <f>IFERROR(INDEX(Preturi!H$2:H$8000, MATCH(A1857, Preturi!G$2:G$8000, 0)), "")*G1857</f>
        <v>10.83</v>
      </c>
      <c r="C1857" t="s">
        <v>688</v>
      </c>
      <c r="D1857" t="s">
        <v>223</v>
      </c>
      <c r="E1857" t="s">
        <v>5649</v>
      </c>
      <c r="F1857" t="s">
        <v>20421</v>
      </c>
      <c r="G1857" s="146">
        <f t="shared" si="29"/>
        <v>1</v>
      </c>
    </row>
    <row r="1858" spans="1:7">
      <c r="A1858" t="s">
        <v>1485</v>
      </c>
      <c r="B1858" s="1">
        <f>IFERROR(INDEX(Preturi!H$2:H$8000, MATCH(A1858, Preturi!G$2:G$8000, 0)), "")*G1858</f>
        <v>11.6</v>
      </c>
      <c r="C1858" t="s">
        <v>688</v>
      </c>
      <c r="D1858" t="s">
        <v>223</v>
      </c>
      <c r="E1858" t="s">
        <v>5650</v>
      </c>
      <c r="F1858" t="s">
        <v>20421</v>
      </c>
      <c r="G1858" s="146">
        <f t="shared" si="29"/>
        <v>1</v>
      </c>
    </row>
    <row r="1859" spans="1:7">
      <c r="A1859" t="s">
        <v>4077</v>
      </c>
      <c r="B1859" s="1">
        <f>IFERROR(INDEX(Preturi!H$2:H$8000, MATCH(A1859, Preturi!G$2:G$8000, 0)), "")*G1859</f>
        <v>13.15</v>
      </c>
      <c r="C1859" t="s">
        <v>688</v>
      </c>
      <c r="D1859" t="s">
        <v>223</v>
      </c>
      <c r="E1859" t="s">
        <v>5651</v>
      </c>
      <c r="F1859" t="s">
        <v>20421</v>
      </c>
      <c r="G1859" s="146">
        <f t="shared" si="29"/>
        <v>1</v>
      </c>
    </row>
    <row r="1860" spans="1:7">
      <c r="A1860" t="s">
        <v>1486</v>
      </c>
      <c r="B1860" s="1">
        <f>IFERROR(INDEX(Preturi!H$2:H$8000, MATCH(A1860, Preturi!G$2:G$8000, 0)), "")*G1860</f>
        <v>16.71</v>
      </c>
      <c r="C1860" t="s">
        <v>688</v>
      </c>
      <c r="D1860" t="s">
        <v>223</v>
      </c>
      <c r="E1860" t="s">
        <v>5652</v>
      </c>
      <c r="F1860" t="s">
        <v>20421</v>
      </c>
      <c r="G1860" s="146">
        <f t="shared" si="29"/>
        <v>1</v>
      </c>
    </row>
    <row r="1861" spans="1:7">
      <c r="A1861" t="s">
        <v>3561</v>
      </c>
      <c r="B1861" s="1">
        <f>IFERROR(INDEX(Preturi!H$2:H$8000, MATCH(A1861, Preturi!G$2:G$8000, 0)), "")*G1861</f>
        <v>10.130000000000001</v>
      </c>
      <c r="C1861" t="s">
        <v>688</v>
      </c>
      <c r="D1861" t="s">
        <v>223</v>
      </c>
      <c r="E1861" t="s">
        <v>5653</v>
      </c>
      <c r="F1861" t="s">
        <v>20421</v>
      </c>
      <c r="G1861" s="146">
        <f t="shared" si="29"/>
        <v>1</v>
      </c>
    </row>
    <row r="1862" spans="1:7">
      <c r="A1862" t="s">
        <v>1487</v>
      </c>
      <c r="B1862" s="1">
        <f>IFERROR(INDEX(Preturi!H$2:H$8000, MATCH(A1862, Preturi!G$2:G$8000, 0)), "")*G1862</f>
        <v>11.57</v>
      </c>
      <c r="C1862" t="s">
        <v>688</v>
      </c>
      <c r="D1862" t="s">
        <v>223</v>
      </c>
      <c r="E1862" t="s">
        <v>5654</v>
      </c>
      <c r="F1862" t="s">
        <v>20421</v>
      </c>
      <c r="G1862" s="146">
        <f t="shared" si="29"/>
        <v>1</v>
      </c>
    </row>
    <row r="1863" spans="1:7">
      <c r="A1863" t="s">
        <v>1488</v>
      </c>
      <c r="B1863" s="1">
        <f>IFERROR(INDEX(Preturi!H$2:H$8000, MATCH(A1863, Preturi!G$2:G$8000, 0)), "")*G1863</f>
        <v>12.08</v>
      </c>
      <c r="C1863" t="s">
        <v>688</v>
      </c>
      <c r="D1863" t="s">
        <v>223</v>
      </c>
      <c r="E1863" t="s">
        <v>5655</v>
      </c>
      <c r="F1863" t="s">
        <v>20421</v>
      </c>
      <c r="G1863" s="146">
        <f t="shared" si="29"/>
        <v>1</v>
      </c>
    </row>
    <row r="1864" spans="1:7">
      <c r="A1864" t="s">
        <v>1489</v>
      </c>
      <c r="B1864" s="1">
        <f>IFERROR(INDEX(Preturi!H$2:H$8000, MATCH(A1864, Preturi!G$2:G$8000, 0)), "")*G1864</f>
        <v>13.68</v>
      </c>
      <c r="C1864" t="s">
        <v>688</v>
      </c>
      <c r="D1864" t="s">
        <v>223</v>
      </c>
      <c r="E1864" t="s">
        <v>5656</v>
      </c>
      <c r="F1864" t="s">
        <v>20421</v>
      </c>
      <c r="G1864" s="146">
        <f t="shared" si="29"/>
        <v>1</v>
      </c>
    </row>
    <row r="1865" spans="1:7">
      <c r="A1865" t="s">
        <v>7898</v>
      </c>
      <c r="B1865" s="1">
        <f>IFERROR(INDEX(Preturi!H$2:H$8000, MATCH(A1865, Preturi!G$2:G$8000, 0)), "")*G1865</f>
        <v>12.58</v>
      </c>
      <c r="C1865" t="s">
        <v>688</v>
      </c>
      <c r="D1865" t="s">
        <v>223</v>
      </c>
      <c r="E1865" t="s">
        <v>7899</v>
      </c>
      <c r="F1865" t="s">
        <v>20421</v>
      </c>
      <c r="G1865" s="146">
        <f t="shared" si="29"/>
        <v>1</v>
      </c>
    </row>
    <row r="1866" spans="1:7">
      <c r="A1866" t="s">
        <v>2272</v>
      </c>
      <c r="B1866" s="1">
        <f>IFERROR(INDEX(Preturi!H$2:H$8000, MATCH(A1866, Preturi!G$2:G$8000, 0)), "")*G1866</f>
        <v>15.65</v>
      </c>
      <c r="C1866" t="s">
        <v>688</v>
      </c>
      <c r="D1866" t="s">
        <v>223</v>
      </c>
      <c r="E1866" t="s">
        <v>11032</v>
      </c>
      <c r="F1866" t="s">
        <v>20421</v>
      </c>
      <c r="G1866" s="146">
        <f t="shared" si="29"/>
        <v>1</v>
      </c>
    </row>
    <row r="1867" spans="1:7">
      <c r="A1867" t="s">
        <v>7521</v>
      </c>
      <c r="B1867" s="1">
        <f>IFERROR(INDEX(Preturi!H$2:H$8000, MATCH(A1867, Preturi!G$2:G$8000, 0)), "")*G1867</f>
        <v>15.84</v>
      </c>
      <c r="C1867" t="s">
        <v>688</v>
      </c>
      <c r="D1867" t="s">
        <v>223</v>
      </c>
      <c r="E1867" t="s">
        <v>7522</v>
      </c>
      <c r="F1867" t="s">
        <v>20421</v>
      </c>
      <c r="G1867" s="146">
        <f t="shared" si="29"/>
        <v>1</v>
      </c>
    </row>
    <row r="1868" spans="1:7">
      <c r="A1868" t="s">
        <v>1490</v>
      </c>
      <c r="B1868" s="1">
        <f>IFERROR(INDEX(Preturi!H$2:H$8000, MATCH(A1868, Preturi!G$2:G$8000, 0)), "")*G1868</f>
        <v>7.62</v>
      </c>
      <c r="C1868" t="s">
        <v>688</v>
      </c>
      <c r="D1868" t="s">
        <v>223</v>
      </c>
      <c r="E1868" t="s">
        <v>5657</v>
      </c>
      <c r="F1868" t="s">
        <v>20421</v>
      </c>
      <c r="G1868" s="146">
        <f t="shared" si="29"/>
        <v>1</v>
      </c>
    </row>
    <row r="1869" spans="1:7">
      <c r="A1869" t="s">
        <v>1491</v>
      </c>
      <c r="B1869" s="1">
        <f>IFERROR(INDEX(Preturi!H$2:H$8000, MATCH(A1869, Preturi!G$2:G$8000, 0)), "")*G1869</f>
        <v>7.79</v>
      </c>
      <c r="C1869" t="s">
        <v>688</v>
      </c>
      <c r="D1869" t="s">
        <v>223</v>
      </c>
      <c r="E1869" t="s">
        <v>5658</v>
      </c>
      <c r="F1869" t="s">
        <v>20421</v>
      </c>
      <c r="G1869" s="146">
        <f t="shared" si="29"/>
        <v>1</v>
      </c>
    </row>
    <row r="1870" spans="1:7">
      <c r="A1870" t="s">
        <v>1492</v>
      </c>
      <c r="B1870" s="1">
        <f>IFERROR(INDEX(Preturi!H$2:H$8000, MATCH(A1870, Preturi!G$2:G$8000, 0)), "")*G1870</f>
        <v>9.73</v>
      </c>
      <c r="C1870" t="s">
        <v>688</v>
      </c>
      <c r="D1870" t="s">
        <v>223</v>
      </c>
      <c r="E1870" t="s">
        <v>5659</v>
      </c>
      <c r="F1870" t="s">
        <v>20421</v>
      </c>
      <c r="G1870" s="146">
        <f t="shared" si="29"/>
        <v>1</v>
      </c>
    </row>
    <row r="1871" spans="1:7">
      <c r="A1871" t="s">
        <v>1493</v>
      </c>
      <c r="B1871" s="1">
        <f>IFERROR(INDEX(Preturi!H$2:H$8000, MATCH(A1871, Preturi!G$2:G$8000, 0)), "")*G1871</f>
        <v>10.62</v>
      </c>
      <c r="C1871" t="s">
        <v>688</v>
      </c>
      <c r="D1871" t="s">
        <v>223</v>
      </c>
      <c r="E1871" t="s">
        <v>5660</v>
      </c>
      <c r="F1871" t="s">
        <v>20421</v>
      </c>
      <c r="G1871" s="146">
        <f t="shared" si="29"/>
        <v>1</v>
      </c>
    </row>
    <row r="1872" spans="1:7">
      <c r="A1872" t="s">
        <v>1494</v>
      </c>
      <c r="B1872" s="1">
        <f>IFERROR(INDEX(Preturi!H$2:H$8000, MATCH(A1872, Preturi!G$2:G$8000, 0)), "")*G1872</f>
        <v>13.08</v>
      </c>
      <c r="C1872" t="s">
        <v>688</v>
      </c>
      <c r="D1872" t="s">
        <v>223</v>
      </c>
      <c r="E1872" t="s">
        <v>5661</v>
      </c>
      <c r="F1872" t="s">
        <v>20421</v>
      </c>
      <c r="G1872" s="146">
        <f t="shared" si="29"/>
        <v>1</v>
      </c>
    </row>
    <row r="1873" spans="1:7">
      <c r="A1873" t="s">
        <v>1495</v>
      </c>
      <c r="B1873" s="1">
        <f>IFERROR(INDEX(Preturi!H$2:H$8000, MATCH(A1873, Preturi!G$2:G$8000, 0)), "")*G1873</f>
        <v>15.35</v>
      </c>
      <c r="C1873" t="s">
        <v>688</v>
      </c>
      <c r="D1873" t="s">
        <v>223</v>
      </c>
      <c r="E1873" t="s">
        <v>5662</v>
      </c>
      <c r="F1873" t="s">
        <v>20421</v>
      </c>
      <c r="G1873" s="146">
        <f t="shared" si="29"/>
        <v>1</v>
      </c>
    </row>
    <row r="1874" spans="1:7">
      <c r="A1874" t="s">
        <v>1496</v>
      </c>
      <c r="B1874" s="1">
        <f>IFERROR(INDEX(Preturi!H$2:H$8000, MATCH(A1874, Preturi!G$2:G$8000, 0)), "")*G1874</f>
        <v>16.75</v>
      </c>
      <c r="C1874" t="s">
        <v>688</v>
      </c>
      <c r="D1874" t="s">
        <v>223</v>
      </c>
      <c r="E1874" t="s">
        <v>5663</v>
      </c>
      <c r="F1874" t="s">
        <v>20421</v>
      </c>
      <c r="G1874" s="146">
        <f t="shared" si="29"/>
        <v>1</v>
      </c>
    </row>
    <row r="1875" spans="1:7">
      <c r="A1875" t="s">
        <v>7901</v>
      </c>
      <c r="B1875" s="1">
        <f>IFERROR(INDEX(Preturi!H$2:H$8000, MATCH(A1875, Preturi!G$2:G$8000, 0)), "")*G1875</f>
        <v>13.68</v>
      </c>
      <c r="C1875" t="s">
        <v>688</v>
      </c>
      <c r="D1875" t="s">
        <v>223</v>
      </c>
      <c r="E1875" t="s">
        <v>7902</v>
      </c>
      <c r="F1875" t="s">
        <v>20421</v>
      </c>
      <c r="G1875" s="146">
        <f t="shared" si="29"/>
        <v>1</v>
      </c>
    </row>
    <row r="1876" spans="1:7">
      <c r="A1876" t="s">
        <v>2523</v>
      </c>
      <c r="B1876" s="1">
        <f>IFERROR(INDEX(Preturi!H$2:H$8000, MATCH(A1876, Preturi!G$2:G$8000, 0)), "")*G1876</f>
        <v>20.37</v>
      </c>
      <c r="C1876" t="s">
        <v>688</v>
      </c>
      <c r="D1876" t="s">
        <v>223</v>
      </c>
      <c r="E1876" t="s">
        <v>5664</v>
      </c>
      <c r="F1876" t="s">
        <v>20421</v>
      </c>
      <c r="G1876" s="146">
        <f t="shared" si="29"/>
        <v>1</v>
      </c>
    </row>
    <row r="1877" spans="1:7">
      <c r="A1877" t="s">
        <v>7903</v>
      </c>
      <c r="B1877" s="1">
        <f>IFERROR(INDEX(Preturi!H$2:H$8000, MATCH(A1877, Preturi!G$2:G$8000, 0)), "")*G1877</f>
        <v>14.23</v>
      </c>
      <c r="C1877" t="s">
        <v>688</v>
      </c>
      <c r="D1877" t="s">
        <v>223</v>
      </c>
      <c r="E1877" t="s">
        <v>7905</v>
      </c>
      <c r="F1877" t="s">
        <v>20421</v>
      </c>
      <c r="G1877" s="146">
        <f t="shared" si="29"/>
        <v>1</v>
      </c>
    </row>
    <row r="1878" spans="1:7">
      <c r="A1878" t="s">
        <v>3563</v>
      </c>
      <c r="B1878" s="1">
        <f>IFERROR(INDEX(Preturi!H$2:H$8000, MATCH(A1878, Preturi!G$2:G$8000, 0)), "")*G1878</f>
        <v>29.08</v>
      </c>
      <c r="C1878" t="s">
        <v>688</v>
      </c>
      <c r="D1878" t="s">
        <v>223</v>
      </c>
      <c r="E1878" t="s">
        <v>5665</v>
      </c>
      <c r="F1878" t="s">
        <v>20421</v>
      </c>
      <c r="G1878" s="146">
        <f t="shared" si="29"/>
        <v>1</v>
      </c>
    </row>
    <row r="1879" spans="1:7">
      <c r="A1879" t="s">
        <v>1497</v>
      </c>
      <c r="B1879" s="1">
        <f>IFERROR(INDEX(Preturi!H$2:H$8000, MATCH(A1879, Preturi!G$2:G$8000, 0)), "")*G1879</f>
        <v>16.97</v>
      </c>
      <c r="C1879" t="s">
        <v>688</v>
      </c>
      <c r="D1879" t="s">
        <v>223</v>
      </c>
      <c r="E1879" t="s">
        <v>5666</v>
      </c>
      <c r="F1879" t="s">
        <v>20421</v>
      </c>
      <c r="G1879" s="146">
        <f t="shared" si="29"/>
        <v>1</v>
      </c>
    </row>
    <row r="1880" spans="1:7">
      <c r="A1880" t="s">
        <v>1498</v>
      </c>
      <c r="B1880" s="1">
        <f>IFERROR(INDEX(Preturi!H$2:H$8000, MATCH(A1880, Preturi!G$2:G$8000, 0)), "")*G1880</f>
        <v>9.94</v>
      </c>
      <c r="C1880" t="s">
        <v>688</v>
      </c>
      <c r="D1880" t="s">
        <v>223</v>
      </c>
      <c r="E1880" t="s">
        <v>5667</v>
      </c>
      <c r="F1880" t="s">
        <v>20421</v>
      </c>
      <c r="G1880" s="146">
        <f t="shared" si="29"/>
        <v>1</v>
      </c>
    </row>
    <row r="1881" spans="1:7">
      <c r="A1881" t="s">
        <v>1499</v>
      </c>
      <c r="B1881" s="1">
        <f>IFERROR(INDEX(Preturi!H$2:H$8000, MATCH(A1881, Preturi!G$2:G$8000, 0)), "")*G1881</f>
        <v>11.6</v>
      </c>
      <c r="C1881" t="s">
        <v>688</v>
      </c>
      <c r="D1881" t="s">
        <v>223</v>
      </c>
      <c r="E1881" t="s">
        <v>5668</v>
      </c>
      <c r="F1881" t="s">
        <v>20421</v>
      </c>
      <c r="G1881" s="146">
        <f t="shared" si="29"/>
        <v>1</v>
      </c>
    </row>
    <row r="1882" spans="1:7">
      <c r="A1882" t="s">
        <v>1500</v>
      </c>
      <c r="B1882" s="1">
        <f>IFERROR(INDEX(Preturi!H$2:H$8000, MATCH(A1882, Preturi!G$2:G$8000, 0)), "")*G1882</f>
        <v>12.43</v>
      </c>
      <c r="C1882" t="s">
        <v>688</v>
      </c>
      <c r="D1882" t="s">
        <v>223</v>
      </c>
      <c r="E1882" t="s">
        <v>5669</v>
      </c>
      <c r="F1882" t="s">
        <v>20421</v>
      </c>
      <c r="G1882" s="146">
        <f t="shared" si="29"/>
        <v>1</v>
      </c>
    </row>
    <row r="1883" spans="1:7">
      <c r="A1883" t="s">
        <v>4078</v>
      </c>
      <c r="B1883" s="1">
        <f>IFERROR(INDEX(Preturi!H$2:H$8000, MATCH(A1883, Preturi!G$2:G$8000, 0)), "")*G1883</f>
        <v>14.09</v>
      </c>
      <c r="C1883" t="s">
        <v>688</v>
      </c>
      <c r="D1883" t="s">
        <v>223</v>
      </c>
      <c r="E1883" t="s">
        <v>5670</v>
      </c>
      <c r="F1883" t="s">
        <v>20421</v>
      </c>
      <c r="G1883" s="146">
        <f t="shared" ref="G1883:G1946" si="30">1+Adaosuri3</f>
        <v>1</v>
      </c>
    </row>
    <row r="1884" spans="1:7">
      <c r="A1884" t="s">
        <v>1501</v>
      </c>
      <c r="B1884" s="1">
        <f>IFERROR(INDEX(Preturi!H$2:H$8000, MATCH(A1884, Preturi!G$2:G$8000, 0)), "")*G1884</f>
        <v>17.899999999999999</v>
      </c>
      <c r="C1884" t="s">
        <v>688</v>
      </c>
      <c r="D1884" t="s">
        <v>223</v>
      </c>
      <c r="E1884" t="s">
        <v>5671</v>
      </c>
      <c r="F1884" t="s">
        <v>20421</v>
      </c>
      <c r="G1884" s="146">
        <f t="shared" si="30"/>
        <v>1</v>
      </c>
    </row>
    <row r="1885" spans="1:7">
      <c r="A1885" t="s">
        <v>3564</v>
      </c>
      <c r="B1885" s="1">
        <f>IFERROR(INDEX(Preturi!H$2:H$8000, MATCH(A1885, Preturi!G$2:G$8000, 0)), "")*G1885</f>
        <v>10.85</v>
      </c>
      <c r="C1885" t="s">
        <v>688</v>
      </c>
      <c r="D1885" t="s">
        <v>223</v>
      </c>
      <c r="E1885" t="s">
        <v>5672</v>
      </c>
      <c r="F1885" t="s">
        <v>20421</v>
      </c>
      <c r="G1885" s="146">
        <f t="shared" si="30"/>
        <v>1</v>
      </c>
    </row>
    <row r="1886" spans="1:7">
      <c r="A1886" t="s">
        <v>1502</v>
      </c>
      <c r="B1886" s="1">
        <f>IFERROR(INDEX(Preturi!H$2:H$8000, MATCH(A1886, Preturi!G$2:G$8000, 0)), "")*G1886</f>
        <v>12.39</v>
      </c>
      <c r="C1886" t="s">
        <v>688</v>
      </c>
      <c r="D1886" t="s">
        <v>223</v>
      </c>
      <c r="E1886" t="s">
        <v>5673</v>
      </c>
      <c r="F1886" t="s">
        <v>20421</v>
      </c>
      <c r="G1886" s="146">
        <f t="shared" si="30"/>
        <v>1</v>
      </c>
    </row>
    <row r="1887" spans="1:7">
      <c r="A1887" t="s">
        <v>1503</v>
      </c>
      <c r="B1887" s="1">
        <f>IFERROR(INDEX(Preturi!H$2:H$8000, MATCH(A1887, Preturi!G$2:G$8000, 0)), "")*G1887</f>
        <v>12.94</v>
      </c>
      <c r="C1887" t="s">
        <v>688</v>
      </c>
      <c r="D1887" t="s">
        <v>223</v>
      </c>
      <c r="E1887" t="s">
        <v>5674</v>
      </c>
      <c r="F1887" t="s">
        <v>20421</v>
      </c>
      <c r="G1887" s="146">
        <f t="shared" si="30"/>
        <v>1</v>
      </c>
    </row>
    <row r="1888" spans="1:7">
      <c r="A1888" t="s">
        <v>1504</v>
      </c>
      <c r="B1888" s="1">
        <f>IFERROR(INDEX(Preturi!H$2:H$8000, MATCH(A1888, Preturi!G$2:G$8000, 0)), "")*G1888</f>
        <v>14.66</v>
      </c>
      <c r="C1888" t="s">
        <v>688</v>
      </c>
      <c r="D1888" t="s">
        <v>223</v>
      </c>
      <c r="E1888" t="s">
        <v>5675</v>
      </c>
      <c r="F1888" t="s">
        <v>20421</v>
      </c>
      <c r="G1888" s="146">
        <f t="shared" si="30"/>
        <v>1</v>
      </c>
    </row>
    <row r="1889" spans="1:7">
      <c r="A1889" t="s">
        <v>7906</v>
      </c>
      <c r="B1889" s="1">
        <f>IFERROR(INDEX(Preturi!H$2:H$8000, MATCH(A1889, Preturi!G$2:G$8000, 0)), "")*G1889</f>
        <v>13.47</v>
      </c>
      <c r="C1889" t="s">
        <v>688</v>
      </c>
      <c r="D1889" t="s">
        <v>223</v>
      </c>
      <c r="E1889" t="s">
        <v>7907</v>
      </c>
      <c r="F1889" t="s">
        <v>20421</v>
      </c>
      <c r="G1889" s="146">
        <f t="shared" si="30"/>
        <v>1</v>
      </c>
    </row>
    <row r="1890" spans="1:7">
      <c r="A1890" t="s">
        <v>2273</v>
      </c>
      <c r="B1890" s="1">
        <f>IFERROR(INDEX(Preturi!H$2:H$8000, MATCH(A1890, Preturi!G$2:G$8000, 0)), "")*G1890</f>
        <v>16.77</v>
      </c>
      <c r="C1890" t="s">
        <v>688</v>
      </c>
      <c r="D1890" t="s">
        <v>223</v>
      </c>
      <c r="E1890" t="s">
        <v>11033</v>
      </c>
      <c r="F1890" t="s">
        <v>20421</v>
      </c>
      <c r="G1890" s="146">
        <f t="shared" si="30"/>
        <v>1</v>
      </c>
    </row>
    <row r="1891" spans="1:7">
      <c r="A1891" t="s">
        <v>7523</v>
      </c>
      <c r="B1891" s="1">
        <f>IFERROR(INDEX(Preturi!H$2:H$8000, MATCH(A1891, Preturi!G$2:G$8000, 0)), "")*G1891</f>
        <v>16.97</v>
      </c>
      <c r="C1891" t="s">
        <v>688</v>
      </c>
      <c r="D1891" t="s">
        <v>223</v>
      </c>
      <c r="E1891" t="s">
        <v>7524</v>
      </c>
      <c r="F1891" t="s">
        <v>20421</v>
      </c>
      <c r="G1891" s="146">
        <f t="shared" si="30"/>
        <v>1</v>
      </c>
    </row>
    <row r="1892" spans="1:7">
      <c r="A1892" t="s">
        <v>1505</v>
      </c>
      <c r="B1892" s="1">
        <f>IFERROR(INDEX(Preturi!H$2:H$8000, MATCH(A1892, Preturi!G$2:G$8000, 0)), "")*G1892</f>
        <v>8.16</v>
      </c>
      <c r="C1892" t="s">
        <v>688</v>
      </c>
      <c r="D1892" t="s">
        <v>223</v>
      </c>
      <c r="E1892" t="s">
        <v>5676</v>
      </c>
      <c r="F1892" t="s">
        <v>20421</v>
      </c>
      <c r="G1892" s="146">
        <f t="shared" si="30"/>
        <v>1</v>
      </c>
    </row>
    <row r="1893" spans="1:7">
      <c r="A1893" t="s">
        <v>1506</v>
      </c>
      <c r="B1893" s="1">
        <f>IFERROR(INDEX(Preturi!H$2:H$8000, MATCH(A1893, Preturi!G$2:G$8000, 0)), "")*G1893</f>
        <v>8.34</v>
      </c>
      <c r="C1893" t="s">
        <v>688</v>
      </c>
      <c r="D1893" t="s">
        <v>223</v>
      </c>
      <c r="E1893" t="s">
        <v>5677</v>
      </c>
      <c r="F1893" t="s">
        <v>20421</v>
      </c>
      <c r="G1893" s="146">
        <f t="shared" si="30"/>
        <v>1</v>
      </c>
    </row>
    <row r="1894" spans="1:7">
      <c r="A1894" t="s">
        <v>1507</v>
      </c>
      <c r="B1894" s="1">
        <f>IFERROR(INDEX(Preturi!H$2:H$8000, MATCH(A1894, Preturi!G$2:G$8000, 0)), "")*G1894</f>
        <v>10.43</v>
      </c>
      <c r="C1894" t="s">
        <v>688</v>
      </c>
      <c r="D1894" t="s">
        <v>223</v>
      </c>
      <c r="E1894" t="s">
        <v>5678</v>
      </c>
      <c r="F1894" t="s">
        <v>20421</v>
      </c>
      <c r="G1894" s="146">
        <f t="shared" si="30"/>
        <v>1</v>
      </c>
    </row>
    <row r="1895" spans="1:7">
      <c r="A1895" t="s">
        <v>1508</v>
      </c>
      <c r="B1895" s="1">
        <f>IFERROR(INDEX(Preturi!H$2:H$8000, MATCH(A1895, Preturi!G$2:G$8000, 0)), "")*G1895</f>
        <v>11.38</v>
      </c>
      <c r="C1895" t="s">
        <v>688</v>
      </c>
      <c r="D1895" t="s">
        <v>223</v>
      </c>
      <c r="E1895" t="s">
        <v>5679</v>
      </c>
      <c r="F1895" t="s">
        <v>20421</v>
      </c>
      <c r="G1895" s="146">
        <f t="shared" si="30"/>
        <v>1</v>
      </c>
    </row>
    <row r="1896" spans="1:7">
      <c r="A1896" t="s">
        <v>1509</v>
      </c>
      <c r="B1896" s="1">
        <f>IFERROR(INDEX(Preturi!H$2:H$8000, MATCH(A1896, Preturi!G$2:G$8000, 0)), "")*G1896</f>
        <v>14.01</v>
      </c>
      <c r="C1896" t="s">
        <v>688</v>
      </c>
      <c r="D1896" t="s">
        <v>223</v>
      </c>
      <c r="E1896" t="s">
        <v>5680</v>
      </c>
      <c r="F1896" t="s">
        <v>20421</v>
      </c>
      <c r="G1896" s="146">
        <f t="shared" si="30"/>
        <v>1</v>
      </c>
    </row>
    <row r="1897" spans="1:7">
      <c r="A1897" t="s">
        <v>1510</v>
      </c>
      <c r="B1897" s="1">
        <f>IFERROR(INDEX(Preturi!H$2:H$8000, MATCH(A1897, Preturi!G$2:G$8000, 0)), "")*G1897</f>
        <v>16.440000000000001</v>
      </c>
      <c r="C1897" t="s">
        <v>688</v>
      </c>
      <c r="D1897" t="s">
        <v>223</v>
      </c>
      <c r="E1897" t="s">
        <v>5681</v>
      </c>
      <c r="F1897" t="s">
        <v>20421</v>
      </c>
      <c r="G1897" s="146">
        <f t="shared" si="30"/>
        <v>1</v>
      </c>
    </row>
    <row r="1898" spans="1:7">
      <c r="A1898" t="s">
        <v>1511</v>
      </c>
      <c r="B1898" s="1">
        <f>IFERROR(INDEX(Preturi!H$2:H$8000, MATCH(A1898, Preturi!G$2:G$8000, 0)), "")*G1898</f>
        <v>17.86</v>
      </c>
      <c r="C1898" t="s">
        <v>688</v>
      </c>
      <c r="D1898" t="s">
        <v>223</v>
      </c>
      <c r="E1898" t="s">
        <v>5682</v>
      </c>
      <c r="F1898" t="s">
        <v>20421</v>
      </c>
      <c r="G1898" s="146">
        <f t="shared" si="30"/>
        <v>1</v>
      </c>
    </row>
    <row r="1899" spans="1:7">
      <c r="A1899" t="s">
        <v>7908</v>
      </c>
      <c r="B1899" s="1">
        <f>IFERROR(INDEX(Preturi!H$2:H$8000, MATCH(A1899, Preturi!G$2:G$8000, 0)), "")*G1899</f>
        <v>14.59</v>
      </c>
      <c r="C1899" t="s">
        <v>688</v>
      </c>
      <c r="D1899" t="s">
        <v>223</v>
      </c>
      <c r="E1899" t="s">
        <v>7909</v>
      </c>
      <c r="F1899" t="s">
        <v>20421</v>
      </c>
      <c r="G1899" s="146">
        <f t="shared" si="30"/>
        <v>1</v>
      </c>
    </row>
    <row r="1900" spans="1:7">
      <c r="A1900" t="s">
        <v>2524</v>
      </c>
      <c r="B1900" s="1">
        <f>IFERROR(INDEX(Preturi!H$2:H$8000, MATCH(A1900, Preturi!G$2:G$8000, 0)), "")*G1900</f>
        <v>21.73</v>
      </c>
      <c r="C1900" t="s">
        <v>688</v>
      </c>
      <c r="D1900" t="s">
        <v>223</v>
      </c>
      <c r="E1900" t="s">
        <v>5683</v>
      </c>
      <c r="F1900" t="s">
        <v>20421</v>
      </c>
      <c r="G1900" s="146">
        <f t="shared" si="30"/>
        <v>1</v>
      </c>
    </row>
    <row r="1901" spans="1:7">
      <c r="A1901" t="s">
        <v>7910</v>
      </c>
      <c r="B1901" s="1">
        <f>IFERROR(INDEX(Preturi!H$2:H$8000, MATCH(A1901, Preturi!G$2:G$8000, 0)), "")*G1901</f>
        <v>15.18</v>
      </c>
      <c r="C1901" t="s">
        <v>688</v>
      </c>
      <c r="D1901" t="s">
        <v>223</v>
      </c>
      <c r="E1901" t="s">
        <v>7912</v>
      </c>
      <c r="F1901" t="s">
        <v>20421</v>
      </c>
      <c r="G1901" s="146">
        <f t="shared" si="30"/>
        <v>1</v>
      </c>
    </row>
    <row r="1902" spans="1:7">
      <c r="A1902" t="s">
        <v>3565</v>
      </c>
      <c r="B1902" s="1">
        <f>IFERROR(INDEX(Preturi!H$2:H$8000, MATCH(A1902, Preturi!G$2:G$8000, 0)), "")*G1902</f>
        <v>31.02</v>
      </c>
      <c r="C1902" t="s">
        <v>688</v>
      </c>
      <c r="D1902" t="s">
        <v>223</v>
      </c>
      <c r="E1902" t="s">
        <v>5684</v>
      </c>
      <c r="F1902" t="s">
        <v>20421</v>
      </c>
      <c r="G1902" s="146">
        <f t="shared" si="30"/>
        <v>1</v>
      </c>
    </row>
    <row r="1903" spans="1:7">
      <c r="A1903" t="s">
        <v>1512</v>
      </c>
      <c r="B1903" s="1">
        <f>IFERROR(INDEX(Preturi!H$2:H$8000, MATCH(A1903, Preturi!G$2:G$8000, 0)), "")*G1903</f>
        <v>18.100000000000001</v>
      </c>
      <c r="C1903" t="s">
        <v>688</v>
      </c>
      <c r="D1903" t="s">
        <v>223</v>
      </c>
      <c r="E1903" t="s">
        <v>5685</v>
      </c>
      <c r="F1903" t="s">
        <v>20421</v>
      </c>
      <c r="G1903" s="146">
        <f t="shared" si="30"/>
        <v>1</v>
      </c>
    </row>
    <row r="1904" spans="1:7">
      <c r="A1904" t="s">
        <v>1513</v>
      </c>
      <c r="B1904" s="1">
        <f>IFERROR(INDEX(Preturi!H$2:H$8000, MATCH(A1904, Preturi!G$2:G$8000, 0)), "")*G1904</f>
        <v>10.61</v>
      </c>
      <c r="C1904" t="s">
        <v>688</v>
      </c>
      <c r="D1904" t="s">
        <v>223</v>
      </c>
      <c r="E1904" t="s">
        <v>5686</v>
      </c>
      <c r="F1904" t="s">
        <v>20421</v>
      </c>
      <c r="G1904" s="146">
        <f t="shared" si="30"/>
        <v>1</v>
      </c>
    </row>
    <row r="1905" spans="1:7">
      <c r="A1905" t="s">
        <v>1514</v>
      </c>
      <c r="B1905" s="1">
        <f>IFERROR(INDEX(Preturi!H$2:H$8000, MATCH(A1905, Preturi!G$2:G$8000, 0)), "")*G1905</f>
        <v>12.38</v>
      </c>
      <c r="C1905" t="s">
        <v>688</v>
      </c>
      <c r="D1905" t="s">
        <v>223</v>
      </c>
      <c r="E1905" t="s">
        <v>5687</v>
      </c>
      <c r="F1905" t="s">
        <v>20421</v>
      </c>
      <c r="G1905" s="146">
        <f t="shared" si="30"/>
        <v>1</v>
      </c>
    </row>
    <row r="1906" spans="1:7">
      <c r="A1906" t="s">
        <v>1515</v>
      </c>
      <c r="B1906" s="1">
        <f>IFERROR(INDEX(Preturi!H$2:H$8000, MATCH(A1906, Preturi!G$2:G$8000, 0)), "")*G1906</f>
        <v>13.26</v>
      </c>
      <c r="C1906" t="s">
        <v>688</v>
      </c>
      <c r="D1906" t="s">
        <v>223</v>
      </c>
      <c r="E1906" t="s">
        <v>5688</v>
      </c>
      <c r="F1906" t="s">
        <v>20421</v>
      </c>
      <c r="G1906" s="146">
        <f t="shared" si="30"/>
        <v>1</v>
      </c>
    </row>
    <row r="1907" spans="1:7">
      <c r="A1907" t="s">
        <v>4079</v>
      </c>
      <c r="B1907" s="1">
        <f>IFERROR(INDEX(Preturi!H$2:H$8000, MATCH(A1907, Preturi!G$2:G$8000, 0)), "")*G1907</f>
        <v>15.03</v>
      </c>
      <c r="C1907" t="s">
        <v>688</v>
      </c>
      <c r="D1907" t="s">
        <v>223</v>
      </c>
      <c r="E1907" t="s">
        <v>5689</v>
      </c>
      <c r="F1907" t="s">
        <v>20421</v>
      </c>
      <c r="G1907" s="146">
        <f t="shared" si="30"/>
        <v>1</v>
      </c>
    </row>
    <row r="1908" spans="1:7">
      <c r="A1908" t="s">
        <v>1516</v>
      </c>
      <c r="B1908" s="1">
        <f>IFERROR(INDEX(Preturi!H$2:H$8000, MATCH(A1908, Preturi!G$2:G$8000, 0)), "")*G1908</f>
        <v>19.09</v>
      </c>
      <c r="C1908" t="s">
        <v>688</v>
      </c>
      <c r="D1908" t="s">
        <v>223</v>
      </c>
      <c r="E1908" t="s">
        <v>5690</v>
      </c>
      <c r="F1908" t="s">
        <v>20421</v>
      </c>
      <c r="G1908" s="146">
        <f t="shared" si="30"/>
        <v>1</v>
      </c>
    </row>
    <row r="1909" spans="1:7">
      <c r="A1909" t="s">
        <v>3566</v>
      </c>
      <c r="B1909" s="1">
        <f>IFERROR(INDEX(Preturi!H$2:H$8000, MATCH(A1909, Preturi!G$2:G$8000, 0)), "")*G1909</f>
        <v>11.58</v>
      </c>
      <c r="C1909" t="s">
        <v>688</v>
      </c>
      <c r="D1909" t="s">
        <v>223</v>
      </c>
      <c r="E1909" t="s">
        <v>5691</v>
      </c>
      <c r="F1909" t="s">
        <v>20421</v>
      </c>
      <c r="G1909" s="146">
        <f t="shared" si="30"/>
        <v>1</v>
      </c>
    </row>
    <row r="1910" spans="1:7">
      <c r="A1910" t="s">
        <v>1517</v>
      </c>
      <c r="B1910" s="1">
        <f>IFERROR(INDEX(Preturi!H$2:H$8000, MATCH(A1910, Preturi!G$2:G$8000, 0)), "")*G1910</f>
        <v>13.22</v>
      </c>
      <c r="C1910" t="s">
        <v>688</v>
      </c>
      <c r="D1910" t="s">
        <v>223</v>
      </c>
      <c r="E1910" t="s">
        <v>5692</v>
      </c>
      <c r="F1910" t="s">
        <v>20421</v>
      </c>
      <c r="G1910" s="146">
        <f t="shared" si="30"/>
        <v>1</v>
      </c>
    </row>
    <row r="1911" spans="1:7">
      <c r="A1911" t="s">
        <v>1518</v>
      </c>
      <c r="B1911" s="1">
        <f>IFERROR(INDEX(Preturi!H$2:H$8000, MATCH(A1911, Preturi!G$2:G$8000, 0)), "")*G1911</f>
        <v>13.8</v>
      </c>
      <c r="C1911" t="s">
        <v>688</v>
      </c>
      <c r="D1911" t="s">
        <v>223</v>
      </c>
      <c r="E1911" t="s">
        <v>5693</v>
      </c>
      <c r="F1911" t="s">
        <v>20421</v>
      </c>
      <c r="G1911" s="146">
        <f t="shared" si="30"/>
        <v>1</v>
      </c>
    </row>
    <row r="1912" spans="1:7">
      <c r="A1912" t="s">
        <v>1519</v>
      </c>
      <c r="B1912" s="1">
        <f>IFERROR(INDEX(Preturi!H$2:H$8000, MATCH(A1912, Preturi!G$2:G$8000, 0)), "")*G1912</f>
        <v>15.64</v>
      </c>
      <c r="C1912" t="s">
        <v>688</v>
      </c>
      <c r="D1912" t="s">
        <v>223</v>
      </c>
      <c r="E1912" t="s">
        <v>5694</v>
      </c>
      <c r="F1912" t="s">
        <v>20421</v>
      </c>
      <c r="G1912" s="146">
        <f t="shared" si="30"/>
        <v>1</v>
      </c>
    </row>
    <row r="1913" spans="1:7">
      <c r="A1913" t="s">
        <v>7913</v>
      </c>
      <c r="B1913" s="1">
        <f>IFERROR(INDEX(Preturi!H$2:H$8000, MATCH(A1913, Preturi!G$2:G$8000, 0)), "")*G1913</f>
        <v>14.37</v>
      </c>
      <c r="C1913" t="s">
        <v>688</v>
      </c>
      <c r="D1913" t="s">
        <v>223</v>
      </c>
      <c r="E1913" t="s">
        <v>7914</v>
      </c>
      <c r="F1913" t="s">
        <v>20421</v>
      </c>
      <c r="G1913" s="146">
        <f t="shared" si="30"/>
        <v>1</v>
      </c>
    </row>
    <row r="1914" spans="1:7">
      <c r="A1914" t="s">
        <v>2274</v>
      </c>
      <c r="B1914" s="1">
        <f>IFERROR(INDEX(Preturi!H$2:H$8000, MATCH(A1914, Preturi!G$2:G$8000, 0)), "")*G1914</f>
        <v>17.88</v>
      </c>
      <c r="C1914" t="s">
        <v>688</v>
      </c>
      <c r="D1914" t="s">
        <v>223</v>
      </c>
      <c r="E1914" t="s">
        <v>11034</v>
      </c>
      <c r="F1914" t="s">
        <v>20421</v>
      </c>
      <c r="G1914" s="146">
        <f t="shared" si="30"/>
        <v>1</v>
      </c>
    </row>
    <row r="1915" spans="1:7">
      <c r="A1915" t="s">
        <v>7525</v>
      </c>
      <c r="B1915" s="1">
        <f>IFERROR(INDEX(Preturi!H$2:H$8000, MATCH(A1915, Preturi!G$2:G$8000, 0)), "")*G1915</f>
        <v>18.100000000000001</v>
      </c>
      <c r="C1915" t="s">
        <v>688</v>
      </c>
      <c r="D1915" t="s">
        <v>223</v>
      </c>
      <c r="E1915" t="s">
        <v>7526</v>
      </c>
      <c r="F1915" t="s">
        <v>20421</v>
      </c>
      <c r="G1915" s="146">
        <f t="shared" si="30"/>
        <v>1</v>
      </c>
    </row>
    <row r="1916" spans="1:7">
      <c r="A1916" t="s">
        <v>1520</v>
      </c>
      <c r="B1916" s="1">
        <f>IFERROR(INDEX(Preturi!H$2:H$8000, MATCH(A1916, Preturi!G$2:G$8000, 0)), "")*G1916</f>
        <v>8.6999999999999993</v>
      </c>
      <c r="C1916" t="s">
        <v>688</v>
      </c>
      <c r="D1916" t="s">
        <v>223</v>
      </c>
      <c r="E1916" t="s">
        <v>5695</v>
      </c>
      <c r="F1916" t="s">
        <v>20421</v>
      </c>
      <c r="G1916" s="146">
        <f t="shared" si="30"/>
        <v>1</v>
      </c>
    </row>
    <row r="1917" spans="1:7">
      <c r="A1917" t="s">
        <v>1521</v>
      </c>
      <c r="B1917" s="1">
        <f>IFERROR(INDEX(Preturi!H$2:H$8000, MATCH(A1917, Preturi!G$2:G$8000, 0)), "")*G1917</f>
        <v>8.9</v>
      </c>
      <c r="C1917" t="s">
        <v>688</v>
      </c>
      <c r="D1917" t="s">
        <v>223</v>
      </c>
      <c r="E1917" t="s">
        <v>5696</v>
      </c>
      <c r="F1917" t="s">
        <v>20421</v>
      </c>
      <c r="G1917" s="146">
        <f t="shared" si="30"/>
        <v>1</v>
      </c>
    </row>
    <row r="1918" spans="1:7">
      <c r="A1918" t="s">
        <v>1522</v>
      </c>
      <c r="B1918" s="1">
        <f>IFERROR(INDEX(Preturi!H$2:H$8000, MATCH(A1918, Preturi!G$2:G$8000, 0)), "")*G1918</f>
        <v>11.12</v>
      </c>
      <c r="C1918" t="s">
        <v>688</v>
      </c>
      <c r="D1918" t="s">
        <v>223</v>
      </c>
      <c r="E1918" t="s">
        <v>5697</v>
      </c>
      <c r="F1918" t="s">
        <v>20421</v>
      </c>
      <c r="G1918" s="146">
        <f t="shared" si="30"/>
        <v>1</v>
      </c>
    </row>
    <row r="1919" spans="1:7">
      <c r="A1919" t="s">
        <v>1523</v>
      </c>
      <c r="B1919" s="1">
        <f>IFERROR(INDEX(Preturi!H$2:H$8000, MATCH(A1919, Preturi!G$2:G$8000, 0)), "")*G1919</f>
        <v>12.14</v>
      </c>
      <c r="C1919" t="s">
        <v>688</v>
      </c>
      <c r="D1919" t="s">
        <v>223</v>
      </c>
      <c r="E1919" t="s">
        <v>5698</v>
      </c>
      <c r="F1919" t="s">
        <v>20421</v>
      </c>
      <c r="G1919" s="146">
        <f t="shared" si="30"/>
        <v>1</v>
      </c>
    </row>
    <row r="1920" spans="1:7">
      <c r="A1920" t="s">
        <v>1524</v>
      </c>
      <c r="B1920" s="1">
        <f>IFERROR(INDEX(Preturi!H$2:H$8000, MATCH(A1920, Preturi!G$2:G$8000, 0)), "")*G1920</f>
        <v>14.95</v>
      </c>
      <c r="C1920" t="s">
        <v>688</v>
      </c>
      <c r="D1920" t="s">
        <v>223</v>
      </c>
      <c r="E1920" t="s">
        <v>5699</v>
      </c>
      <c r="F1920" t="s">
        <v>20421</v>
      </c>
      <c r="G1920" s="146">
        <f t="shared" si="30"/>
        <v>1</v>
      </c>
    </row>
    <row r="1921" spans="1:7">
      <c r="A1921" t="s">
        <v>1525</v>
      </c>
      <c r="B1921" s="1">
        <f>IFERROR(INDEX(Preturi!H$2:H$8000, MATCH(A1921, Preturi!G$2:G$8000, 0)), "")*G1921</f>
        <v>17.54</v>
      </c>
      <c r="C1921" t="s">
        <v>688</v>
      </c>
      <c r="D1921" t="s">
        <v>223</v>
      </c>
      <c r="E1921" t="s">
        <v>5700</v>
      </c>
      <c r="F1921" t="s">
        <v>20421</v>
      </c>
      <c r="G1921" s="146">
        <f t="shared" si="30"/>
        <v>1</v>
      </c>
    </row>
    <row r="1922" spans="1:7">
      <c r="A1922" t="s">
        <v>1526</v>
      </c>
      <c r="B1922" s="1">
        <f>IFERROR(INDEX(Preturi!H$2:H$8000, MATCH(A1922, Preturi!G$2:G$8000, 0)), "")*G1922</f>
        <v>18.98</v>
      </c>
      <c r="C1922" t="s">
        <v>688</v>
      </c>
      <c r="D1922" t="s">
        <v>223</v>
      </c>
      <c r="E1922" t="s">
        <v>5701</v>
      </c>
      <c r="F1922" t="s">
        <v>20421</v>
      </c>
      <c r="G1922" s="146">
        <f t="shared" si="30"/>
        <v>1</v>
      </c>
    </row>
    <row r="1923" spans="1:7">
      <c r="A1923" t="s">
        <v>7915</v>
      </c>
      <c r="B1923" s="1">
        <f>IFERROR(INDEX(Preturi!H$2:H$8000, MATCH(A1923, Preturi!G$2:G$8000, 0)), "")*G1923</f>
        <v>15.5</v>
      </c>
      <c r="C1923" t="s">
        <v>688</v>
      </c>
      <c r="D1923" t="s">
        <v>223</v>
      </c>
      <c r="E1923" t="s">
        <v>7916</v>
      </c>
      <c r="F1923" t="s">
        <v>20421</v>
      </c>
      <c r="G1923" s="146">
        <f t="shared" si="30"/>
        <v>1</v>
      </c>
    </row>
    <row r="1924" spans="1:7">
      <c r="A1924" t="s">
        <v>2525</v>
      </c>
      <c r="B1924" s="1">
        <f>IFERROR(INDEX(Preturi!H$2:H$8000, MATCH(A1924, Preturi!G$2:G$8000, 0)), "")*G1924</f>
        <v>23.09</v>
      </c>
      <c r="C1924" t="s">
        <v>688</v>
      </c>
      <c r="D1924" t="s">
        <v>223</v>
      </c>
      <c r="E1924" t="s">
        <v>5702</v>
      </c>
      <c r="F1924" t="s">
        <v>20421</v>
      </c>
      <c r="G1924" s="146">
        <f t="shared" si="30"/>
        <v>1</v>
      </c>
    </row>
    <row r="1925" spans="1:7">
      <c r="A1925" t="s">
        <v>7917</v>
      </c>
      <c r="B1925" s="1">
        <f>IFERROR(INDEX(Preturi!H$2:H$8000, MATCH(A1925, Preturi!G$2:G$8000, 0)), "")*G1925</f>
        <v>16.13</v>
      </c>
      <c r="C1925" t="s">
        <v>688</v>
      </c>
      <c r="D1925" t="s">
        <v>223</v>
      </c>
      <c r="E1925" t="s">
        <v>7918</v>
      </c>
      <c r="F1925" t="s">
        <v>20421</v>
      </c>
      <c r="G1925" s="146">
        <f t="shared" si="30"/>
        <v>1</v>
      </c>
    </row>
    <row r="1926" spans="1:7">
      <c r="A1926" t="s">
        <v>3567</v>
      </c>
      <c r="B1926" s="1">
        <f>IFERROR(INDEX(Preturi!H$2:H$8000, MATCH(A1926, Preturi!G$2:G$8000, 0)), "")*G1926</f>
        <v>32.96</v>
      </c>
      <c r="C1926" t="s">
        <v>688</v>
      </c>
      <c r="D1926" t="s">
        <v>223</v>
      </c>
      <c r="E1926" t="s">
        <v>5703</v>
      </c>
      <c r="F1926" t="s">
        <v>20421</v>
      </c>
      <c r="G1926" s="146">
        <f t="shared" si="30"/>
        <v>1</v>
      </c>
    </row>
    <row r="1927" spans="1:7">
      <c r="A1927" t="s">
        <v>1527</v>
      </c>
      <c r="B1927" s="1">
        <f>IFERROR(INDEX(Preturi!H$2:H$8000, MATCH(A1927, Preturi!G$2:G$8000, 0)), "")*G1927</f>
        <v>19.23</v>
      </c>
      <c r="C1927" t="s">
        <v>688</v>
      </c>
      <c r="D1927" t="s">
        <v>223</v>
      </c>
      <c r="E1927" t="s">
        <v>5704</v>
      </c>
      <c r="F1927" t="s">
        <v>20421</v>
      </c>
      <c r="G1927" s="146">
        <f t="shared" si="30"/>
        <v>1</v>
      </c>
    </row>
    <row r="1928" spans="1:7">
      <c r="A1928" t="s">
        <v>1528</v>
      </c>
      <c r="B1928" s="1">
        <f>IFERROR(INDEX(Preturi!H$2:H$8000, MATCH(A1928, Preturi!G$2:G$8000, 0)), "")*G1928</f>
        <v>11.27</v>
      </c>
      <c r="C1928" t="s">
        <v>688</v>
      </c>
      <c r="D1928" t="s">
        <v>223</v>
      </c>
      <c r="E1928" t="s">
        <v>5705</v>
      </c>
      <c r="F1928" t="s">
        <v>20421</v>
      </c>
      <c r="G1928" s="146">
        <f t="shared" si="30"/>
        <v>1</v>
      </c>
    </row>
    <row r="1929" spans="1:7">
      <c r="A1929" t="s">
        <v>1529</v>
      </c>
      <c r="B1929" s="1">
        <f>IFERROR(INDEX(Preturi!H$2:H$8000, MATCH(A1929, Preturi!G$2:G$8000, 0)), "")*G1929</f>
        <v>13.15</v>
      </c>
      <c r="C1929" t="s">
        <v>688</v>
      </c>
      <c r="D1929" t="s">
        <v>223</v>
      </c>
      <c r="E1929" t="s">
        <v>5706</v>
      </c>
      <c r="F1929" t="s">
        <v>20421</v>
      </c>
      <c r="G1929" s="146">
        <f t="shared" si="30"/>
        <v>1</v>
      </c>
    </row>
    <row r="1930" spans="1:7">
      <c r="A1930" t="s">
        <v>1530</v>
      </c>
      <c r="B1930" s="1">
        <f>IFERROR(INDEX(Preturi!H$2:H$8000, MATCH(A1930, Preturi!G$2:G$8000, 0)), "")*G1930</f>
        <v>14.09</v>
      </c>
      <c r="C1930" t="s">
        <v>688</v>
      </c>
      <c r="D1930" t="s">
        <v>223</v>
      </c>
      <c r="E1930" t="s">
        <v>5707</v>
      </c>
      <c r="F1930" t="s">
        <v>20421</v>
      </c>
      <c r="G1930" s="146">
        <f t="shared" si="30"/>
        <v>1</v>
      </c>
    </row>
    <row r="1931" spans="1:7">
      <c r="A1931" t="s">
        <v>4080</v>
      </c>
      <c r="B1931" s="1">
        <f>IFERROR(INDEX(Preturi!H$2:H$8000, MATCH(A1931, Preturi!G$2:G$8000, 0)), "")*G1931</f>
        <v>15.97</v>
      </c>
      <c r="C1931" t="s">
        <v>688</v>
      </c>
      <c r="D1931" t="s">
        <v>223</v>
      </c>
      <c r="E1931" t="s">
        <v>5708</v>
      </c>
      <c r="F1931" t="s">
        <v>20421</v>
      </c>
      <c r="G1931" s="146">
        <f t="shared" si="30"/>
        <v>1</v>
      </c>
    </row>
    <row r="1932" spans="1:7">
      <c r="A1932" t="s">
        <v>1531</v>
      </c>
      <c r="B1932" s="1">
        <f>IFERROR(INDEX(Preturi!H$2:H$8000, MATCH(A1932, Preturi!G$2:G$8000, 0)), "")*G1932</f>
        <v>20.29</v>
      </c>
      <c r="C1932" t="s">
        <v>688</v>
      </c>
      <c r="D1932" t="s">
        <v>223</v>
      </c>
      <c r="E1932" t="s">
        <v>5709</v>
      </c>
      <c r="F1932" t="s">
        <v>20421</v>
      </c>
      <c r="G1932" s="146">
        <f t="shared" si="30"/>
        <v>1</v>
      </c>
    </row>
    <row r="1933" spans="1:7">
      <c r="A1933" t="s">
        <v>3568</v>
      </c>
      <c r="B1933" s="1">
        <f>IFERROR(INDEX(Preturi!H$2:H$8000, MATCH(A1933, Preturi!G$2:G$8000, 0)), "")*G1933</f>
        <v>12.3</v>
      </c>
      <c r="C1933" t="s">
        <v>688</v>
      </c>
      <c r="D1933" t="s">
        <v>223</v>
      </c>
      <c r="E1933" t="s">
        <v>5710</v>
      </c>
      <c r="F1933" t="s">
        <v>20421</v>
      </c>
      <c r="G1933" s="146">
        <f t="shared" si="30"/>
        <v>1</v>
      </c>
    </row>
    <row r="1934" spans="1:7">
      <c r="A1934" t="s">
        <v>1532</v>
      </c>
      <c r="B1934" s="1">
        <f>IFERROR(INDEX(Preturi!H$2:H$8000, MATCH(A1934, Preturi!G$2:G$8000, 0)), "")*G1934</f>
        <v>14.05</v>
      </c>
      <c r="C1934" t="s">
        <v>688</v>
      </c>
      <c r="D1934" t="s">
        <v>223</v>
      </c>
      <c r="E1934" t="s">
        <v>5711</v>
      </c>
      <c r="F1934" t="s">
        <v>20421</v>
      </c>
      <c r="G1934" s="146">
        <f t="shared" si="30"/>
        <v>1</v>
      </c>
    </row>
    <row r="1935" spans="1:7">
      <c r="A1935" t="s">
        <v>1533</v>
      </c>
      <c r="B1935" s="1">
        <f>IFERROR(INDEX(Preturi!H$2:H$8000, MATCH(A1935, Preturi!G$2:G$8000, 0)), "")*G1935</f>
        <v>14.67</v>
      </c>
      <c r="C1935" t="s">
        <v>688</v>
      </c>
      <c r="D1935" t="s">
        <v>223</v>
      </c>
      <c r="E1935" t="s">
        <v>5712</v>
      </c>
      <c r="F1935" t="s">
        <v>20421</v>
      </c>
      <c r="G1935" s="146">
        <f t="shared" si="30"/>
        <v>1</v>
      </c>
    </row>
    <row r="1936" spans="1:7">
      <c r="A1936" t="s">
        <v>1534</v>
      </c>
      <c r="B1936" s="1">
        <f>IFERROR(INDEX(Preturi!H$2:H$8000, MATCH(A1936, Preturi!G$2:G$8000, 0)), "")*G1936</f>
        <v>16.62</v>
      </c>
      <c r="C1936" t="s">
        <v>688</v>
      </c>
      <c r="D1936" t="s">
        <v>223</v>
      </c>
      <c r="E1936" t="s">
        <v>5713</v>
      </c>
      <c r="F1936" t="s">
        <v>20421</v>
      </c>
      <c r="G1936" s="146">
        <f t="shared" si="30"/>
        <v>1</v>
      </c>
    </row>
    <row r="1937" spans="1:7">
      <c r="A1937" t="s">
        <v>7919</v>
      </c>
      <c r="B1937" s="1">
        <f>IFERROR(INDEX(Preturi!H$2:H$8000, MATCH(A1937, Preturi!G$2:G$8000, 0)), "")*G1937</f>
        <v>15.27</v>
      </c>
      <c r="C1937" t="s">
        <v>688</v>
      </c>
      <c r="D1937" t="s">
        <v>223</v>
      </c>
      <c r="E1937" t="s">
        <v>7920</v>
      </c>
      <c r="F1937" t="s">
        <v>20421</v>
      </c>
      <c r="G1937" s="146">
        <f t="shared" si="30"/>
        <v>1</v>
      </c>
    </row>
    <row r="1938" spans="1:7">
      <c r="A1938" t="s">
        <v>2275</v>
      </c>
      <c r="B1938" s="1">
        <f>IFERROR(INDEX(Preturi!H$2:H$8000, MATCH(A1938, Preturi!G$2:G$8000, 0)), "")*G1938</f>
        <v>19</v>
      </c>
      <c r="C1938" t="s">
        <v>688</v>
      </c>
      <c r="D1938" t="s">
        <v>223</v>
      </c>
      <c r="E1938" t="s">
        <v>11035</v>
      </c>
      <c r="F1938" t="s">
        <v>20421</v>
      </c>
      <c r="G1938" s="146">
        <f t="shared" si="30"/>
        <v>1</v>
      </c>
    </row>
    <row r="1939" spans="1:7">
      <c r="A1939" t="s">
        <v>7527</v>
      </c>
      <c r="B1939" s="1">
        <f>IFERROR(INDEX(Preturi!H$2:H$8000, MATCH(A1939, Preturi!G$2:G$8000, 0)), "")*G1939</f>
        <v>19.23</v>
      </c>
      <c r="C1939" t="s">
        <v>688</v>
      </c>
      <c r="D1939" t="s">
        <v>223</v>
      </c>
      <c r="E1939" t="s">
        <v>7528</v>
      </c>
      <c r="F1939" t="s">
        <v>20421</v>
      </c>
      <c r="G1939" s="146">
        <f t="shared" si="30"/>
        <v>1</v>
      </c>
    </row>
    <row r="1940" spans="1:7">
      <c r="A1940" t="s">
        <v>1535</v>
      </c>
      <c r="B1940" s="1">
        <f>IFERROR(INDEX(Preturi!H$2:H$8000, MATCH(A1940, Preturi!G$2:G$8000, 0)), "")*G1940</f>
        <v>9.25</v>
      </c>
      <c r="C1940" t="s">
        <v>688</v>
      </c>
      <c r="D1940" t="s">
        <v>223</v>
      </c>
      <c r="E1940" t="s">
        <v>5714</v>
      </c>
      <c r="F1940" t="s">
        <v>20421</v>
      </c>
      <c r="G1940" s="146">
        <f t="shared" si="30"/>
        <v>1</v>
      </c>
    </row>
    <row r="1941" spans="1:7">
      <c r="A1941" t="s">
        <v>1536</v>
      </c>
      <c r="B1941" s="1">
        <f>IFERROR(INDEX(Preturi!H$2:H$8000, MATCH(A1941, Preturi!G$2:G$8000, 0)), "")*G1941</f>
        <v>9.4600000000000009</v>
      </c>
      <c r="C1941" t="s">
        <v>688</v>
      </c>
      <c r="D1941" t="s">
        <v>223</v>
      </c>
      <c r="E1941" t="s">
        <v>5715</v>
      </c>
      <c r="F1941" t="s">
        <v>20421</v>
      </c>
      <c r="G1941" s="146">
        <f t="shared" si="30"/>
        <v>1</v>
      </c>
    </row>
    <row r="1942" spans="1:7">
      <c r="A1942" t="s">
        <v>1537</v>
      </c>
      <c r="B1942" s="1">
        <f>IFERROR(INDEX(Preturi!H$2:H$8000, MATCH(A1942, Preturi!G$2:G$8000, 0)), "")*G1942</f>
        <v>11.82</v>
      </c>
      <c r="C1942" t="s">
        <v>688</v>
      </c>
      <c r="D1942" t="s">
        <v>223</v>
      </c>
      <c r="E1942" t="s">
        <v>5716</v>
      </c>
      <c r="F1942" t="s">
        <v>20421</v>
      </c>
      <c r="G1942" s="146">
        <f t="shared" si="30"/>
        <v>1</v>
      </c>
    </row>
    <row r="1943" spans="1:7">
      <c r="A1943" t="s">
        <v>1538</v>
      </c>
      <c r="B1943" s="1">
        <f>IFERROR(INDEX(Preturi!H$2:H$8000, MATCH(A1943, Preturi!G$2:G$8000, 0)), "")*G1943</f>
        <v>12.9</v>
      </c>
      <c r="C1943" t="s">
        <v>688</v>
      </c>
      <c r="D1943" t="s">
        <v>223</v>
      </c>
      <c r="E1943" t="s">
        <v>5717</v>
      </c>
      <c r="F1943" t="s">
        <v>20421</v>
      </c>
      <c r="G1943" s="146">
        <f t="shared" si="30"/>
        <v>1</v>
      </c>
    </row>
    <row r="1944" spans="1:7">
      <c r="A1944" t="s">
        <v>1539</v>
      </c>
      <c r="B1944" s="1">
        <f>IFERROR(INDEX(Preturi!H$2:H$8000, MATCH(A1944, Preturi!G$2:G$8000, 0)), "")*G1944</f>
        <v>15.88</v>
      </c>
      <c r="C1944" t="s">
        <v>688</v>
      </c>
      <c r="D1944" t="s">
        <v>223</v>
      </c>
      <c r="E1944" t="s">
        <v>5718</v>
      </c>
      <c r="F1944" t="s">
        <v>20421</v>
      </c>
      <c r="G1944" s="146">
        <f t="shared" si="30"/>
        <v>1</v>
      </c>
    </row>
    <row r="1945" spans="1:7">
      <c r="A1945" t="s">
        <v>1540</v>
      </c>
      <c r="B1945" s="1">
        <f>IFERROR(INDEX(Preturi!H$2:H$8000, MATCH(A1945, Preturi!G$2:G$8000, 0)), "")*G1945</f>
        <v>18.64</v>
      </c>
      <c r="C1945" t="s">
        <v>688</v>
      </c>
      <c r="D1945" t="s">
        <v>223</v>
      </c>
      <c r="E1945" t="s">
        <v>5719</v>
      </c>
      <c r="F1945" t="s">
        <v>20421</v>
      </c>
      <c r="G1945" s="146">
        <f t="shared" si="30"/>
        <v>1</v>
      </c>
    </row>
    <row r="1946" spans="1:7">
      <c r="A1946" t="s">
        <v>1541</v>
      </c>
      <c r="B1946" s="1">
        <f>IFERROR(INDEX(Preturi!H$2:H$8000, MATCH(A1946, Preturi!G$2:G$8000, 0)), "")*G1946</f>
        <v>20.100000000000001</v>
      </c>
      <c r="C1946" t="s">
        <v>688</v>
      </c>
      <c r="D1946" t="s">
        <v>223</v>
      </c>
      <c r="E1946" t="s">
        <v>5720</v>
      </c>
      <c r="F1946" t="s">
        <v>20421</v>
      </c>
      <c r="G1946" s="146">
        <f t="shared" si="30"/>
        <v>1</v>
      </c>
    </row>
    <row r="1947" spans="1:7">
      <c r="A1947" t="s">
        <v>7922</v>
      </c>
      <c r="B1947" s="1">
        <f>IFERROR(INDEX(Preturi!H$2:H$8000, MATCH(A1947, Preturi!G$2:G$8000, 0)), "")*G1947</f>
        <v>16.41</v>
      </c>
      <c r="C1947" t="s">
        <v>688</v>
      </c>
      <c r="D1947" t="s">
        <v>223</v>
      </c>
      <c r="E1947" t="s">
        <v>7923</v>
      </c>
      <c r="F1947" t="s">
        <v>20421</v>
      </c>
      <c r="G1947" s="146">
        <f t="shared" ref="G1947:G2010" si="31">1+Adaosuri3</f>
        <v>1</v>
      </c>
    </row>
    <row r="1948" spans="1:7">
      <c r="A1948" t="s">
        <v>2526</v>
      </c>
      <c r="B1948" s="1">
        <f>IFERROR(INDEX(Preturi!H$2:H$8000, MATCH(A1948, Preturi!G$2:G$8000, 0)), "")*G1948</f>
        <v>24.45</v>
      </c>
      <c r="C1948" t="s">
        <v>688</v>
      </c>
      <c r="D1948" t="s">
        <v>223</v>
      </c>
      <c r="E1948" t="s">
        <v>5721</v>
      </c>
      <c r="F1948" t="s">
        <v>20421</v>
      </c>
      <c r="G1948" s="146">
        <f t="shared" si="31"/>
        <v>1</v>
      </c>
    </row>
    <row r="1949" spans="1:7">
      <c r="A1949" t="s">
        <v>7924</v>
      </c>
      <c r="B1949" s="1">
        <f>IFERROR(INDEX(Preturi!H$2:H$8000, MATCH(A1949, Preturi!G$2:G$8000, 0)), "")*G1949</f>
        <v>17.079999999999998</v>
      </c>
      <c r="C1949" t="s">
        <v>688</v>
      </c>
      <c r="D1949" t="s">
        <v>223</v>
      </c>
      <c r="E1949" t="s">
        <v>7926</v>
      </c>
      <c r="F1949" t="s">
        <v>20421</v>
      </c>
      <c r="G1949" s="146">
        <f t="shared" si="31"/>
        <v>1</v>
      </c>
    </row>
    <row r="1950" spans="1:7">
      <c r="A1950" t="s">
        <v>3569</v>
      </c>
      <c r="B1950" s="1">
        <f>IFERROR(INDEX(Preturi!H$2:H$8000, MATCH(A1950, Preturi!G$2:G$8000, 0)), "")*G1950</f>
        <v>34.89</v>
      </c>
      <c r="C1950" t="s">
        <v>688</v>
      </c>
      <c r="D1950" t="s">
        <v>223</v>
      </c>
      <c r="E1950" t="s">
        <v>5722</v>
      </c>
      <c r="F1950" t="s">
        <v>20421</v>
      </c>
      <c r="G1950" s="146">
        <f t="shared" si="31"/>
        <v>1</v>
      </c>
    </row>
    <row r="1951" spans="1:7">
      <c r="A1951" t="s">
        <v>1542</v>
      </c>
      <c r="B1951" s="1">
        <f>IFERROR(INDEX(Preturi!H$2:H$8000, MATCH(A1951, Preturi!G$2:G$8000, 0)), "")*G1951</f>
        <v>20.36</v>
      </c>
      <c r="C1951" t="s">
        <v>688</v>
      </c>
      <c r="D1951" t="s">
        <v>223</v>
      </c>
      <c r="E1951" t="s">
        <v>5723</v>
      </c>
      <c r="F1951" t="s">
        <v>20421</v>
      </c>
      <c r="G1951" s="146">
        <f t="shared" si="31"/>
        <v>1</v>
      </c>
    </row>
    <row r="1952" spans="1:7">
      <c r="A1952" t="s">
        <v>1543</v>
      </c>
      <c r="B1952" s="1">
        <f>IFERROR(INDEX(Preturi!H$2:H$8000, MATCH(A1952, Preturi!G$2:G$8000, 0)), "")*G1952</f>
        <v>11.93</v>
      </c>
      <c r="C1952" t="s">
        <v>688</v>
      </c>
      <c r="D1952" t="s">
        <v>223</v>
      </c>
      <c r="E1952" t="s">
        <v>5724</v>
      </c>
      <c r="F1952" t="s">
        <v>20421</v>
      </c>
      <c r="G1952" s="146">
        <f t="shared" si="31"/>
        <v>1</v>
      </c>
    </row>
    <row r="1953" spans="1:7">
      <c r="A1953" t="s">
        <v>1544</v>
      </c>
      <c r="B1953" s="1">
        <f>IFERROR(INDEX(Preturi!H$2:H$8000, MATCH(A1953, Preturi!G$2:G$8000, 0)), "")*G1953</f>
        <v>13.92</v>
      </c>
      <c r="C1953" t="s">
        <v>688</v>
      </c>
      <c r="D1953" t="s">
        <v>223</v>
      </c>
      <c r="E1953" t="s">
        <v>5725</v>
      </c>
      <c r="F1953" t="s">
        <v>20421</v>
      </c>
      <c r="G1953" s="146">
        <f t="shared" si="31"/>
        <v>1</v>
      </c>
    </row>
    <row r="1954" spans="1:7">
      <c r="A1954" t="s">
        <v>1545</v>
      </c>
      <c r="B1954" s="1">
        <f>IFERROR(INDEX(Preturi!H$2:H$8000, MATCH(A1954, Preturi!G$2:G$8000, 0)), "")*G1954</f>
        <v>14.92</v>
      </c>
      <c r="C1954" t="s">
        <v>688</v>
      </c>
      <c r="D1954" t="s">
        <v>223</v>
      </c>
      <c r="E1954" t="s">
        <v>5726</v>
      </c>
      <c r="F1954" t="s">
        <v>20421</v>
      </c>
      <c r="G1954" s="146">
        <f t="shared" si="31"/>
        <v>1</v>
      </c>
    </row>
    <row r="1955" spans="1:7">
      <c r="A1955" t="s">
        <v>4081</v>
      </c>
      <c r="B1955" s="1">
        <f>IFERROR(INDEX(Preturi!H$2:H$8000, MATCH(A1955, Preturi!G$2:G$8000, 0)), "")*G1955</f>
        <v>16.91</v>
      </c>
      <c r="C1955" t="s">
        <v>688</v>
      </c>
      <c r="D1955" t="s">
        <v>223</v>
      </c>
      <c r="E1955" t="s">
        <v>5727</v>
      </c>
      <c r="F1955" t="s">
        <v>20421</v>
      </c>
      <c r="G1955" s="146">
        <f t="shared" si="31"/>
        <v>1</v>
      </c>
    </row>
    <row r="1956" spans="1:7">
      <c r="A1956" t="s">
        <v>1546</v>
      </c>
      <c r="B1956" s="1">
        <f>IFERROR(INDEX(Preturi!H$2:H$8000, MATCH(A1956, Preturi!G$2:G$8000, 0)), "")*G1956</f>
        <v>21.48</v>
      </c>
      <c r="C1956" t="s">
        <v>688</v>
      </c>
      <c r="D1956" t="s">
        <v>223</v>
      </c>
      <c r="E1956" t="s">
        <v>5728</v>
      </c>
      <c r="F1956" t="s">
        <v>20421</v>
      </c>
      <c r="G1956" s="146">
        <f t="shared" si="31"/>
        <v>1</v>
      </c>
    </row>
    <row r="1957" spans="1:7">
      <c r="A1957" t="s">
        <v>3570</v>
      </c>
      <c r="B1957" s="1">
        <f>IFERROR(INDEX(Preturi!H$2:H$8000, MATCH(A1957, Preturi!G$2:G$8000, 0)), "")*G1957</f>
        <v>13.02</v>
      </c>
      <c r="C1957" t="s">
        <v>688</v>
      </c>
      <c r="D1957" t="s">
        <v>223</v>
      </c>
      <c r="E1957" t="s">
        <v>5729</v>
      </c>
      <c r="F1957" t="s">
        <v>20421</v>
      </c>
      <c r="G1957" s="146">
        <f t="shared" si="31"/>
        <v>1</v>
      </c>
    </row>
    <row r="1958" spans="1:7">
      <c r="A1958" t="s">
        <v>1547</v>
      </c>
      <c r="B1958" s="1">
        <f>IFERROR(INDEX(Preturi!H$2:H$8000, MATCH(A1958, Preturi!G$2:G$8000, 0)), "")*G1958</f>
        <v>14.87</v>
      </c>
      <c r="C1958" t="s">
        <v>688</v>
      </c>
      <c r="D1958" t="s">
        <v>223</v>
      </c>
      <c r="E1958" t="s">
        <v>5730</v>
      </c>
      <c r="F1958" t="s">
        <v>20421</v>
      </c>
      <c r="G1958" s="146">
        <f t="shared" si="31"/>
        <v>1</v>
      </c>
    </row>
    <row r="1959" spans="1:7">
      <c r="A1959" t="s">
        <v>1548</v>
      </c>
      <c r="B1959" s="1">
        <f>IFERROR(INDEX(Preturi!H$2:H$8000, MATCH(A1959, Preturi!G$2:G$8000, 0)), "")*G1959</f>
        <v>15.53</v>
      </c>
      <c r="C1959" t="s">
        <v>688</v>
      </c>
      <c r="D1959" t="s">
        <v>223</v>
      </c>
      <c r="E1959" t="s">
        <v>5731</v>
      </c>
      <c r="F1959" t="s">
        <v>20421</v>
      </c>
      <c r="G1959" s="146">
        <f t="shared" si="31"/>
        <v>1</v>
      </c>
    </row>
    <row r="1960" spans="1:7">
      <c r="A1960" t="s">
        <v>1549</v>
      </c>
      <c r="B1960" s="1">
        <f>IFERROR(INDEX(Preturi!H$2:H$8000, MATCH(A1960, Preturi!G$2:G$8000, 0)), "")*G1960</f>
        <v>17.59</v>
      </c>
      <c r="C1960" t="s">
        <v>688</v>
      </c>
      <c r="D1960" t="s">
        <v>223</v>
      </c>
      <c r="E1960" t="s">
        <v>5732</v>
      </c>
      <c r="F1960" t="s">
        <v>20421</v>
      </c>
      <c r="G1960" s="146">
        <f t="shared" si="31"/>
        <v>1</v>
      </c>
    </row>
    <row r="1961" spans="1:7">
      <c r="A1961" t="s">
        <v>7927</v>
      </c>
      <c r="B1961" s="1">
        <f>IFERROR(INDEX(Preturi!H$2:H$8000, MATCH(A1961, Preturi!G$2:G$8000, 0)), "")*G1961</f>
        <v>16.170000000000002</v>
      </c>
      <c r="C1961" t="s">
        <v>688</v>
      </c>
      <c r="D1961" t="s">
        <v>223</v>
      </c>
      <c r="E1961" t="s">
        <v>7928</v>
      </c>
      <c r="F1961" t="s">
        <v>20421</v>
      </c>
      <c r="G1961" s="146">
        <f t="shared" si="31"/>
        <v>1</v>
      </c>
    </row>
    <row r="1962" spans="1:7">
      <c r="A1962" t="s">
        <v>2276</v>
      </c>
      <c r="B1962" s="1">
        <f>IFERROR(INDEX(Preturi!H$2:H$8000, MATCH(A1962, Preturi!G$2:G$8000, 0)), "")*G1962</f>
        <v>20.12</v>
      </c>
      <c r="C1962" t="s">
        <v>688</v>
      </c>
      <c r="D1962" t="s">
        <v>223</v>
      </c>
      <c r="E1962" t="s">
        <v>11036</v>
      </c>
      <c r="F1962" t="s">
        <v>20421</v>
      </c>
      <c r="G1962" s="146">
        <f t="shared" si="31"/>
        <v>1</v>
      </c>
    </row>
    <row r="1963" spans="1:7">
      <c r="A1963" t="s">
        <v>7529</v>
      </c>
      <c r="B1963" s="1">
        <f>IFERROR(INDEX(Preturi!H$2:H$8000, MATCH(A1963, Preturi!G$2:G$8000, 0)), "")*G1963</f>
        <v>20.36</v>
      </c>
      <c r="C1963" t="s">
        <v>688</v>
      </c>
      <c r="D1963" t="s">
        <v>223</v>
      </c>
      <c r="E1963" t="s">
        <v>7530</v>
      </c>
      <c r="F1963" t="s">
        <v>20421</v>
      </c>
      <c r="G1963" s="146">
        <f t="shared" si="31"/>
        <v>1</v>
      </c>
    </row>
    <row r="1964" spans="1:7">
      <c r="A1964" t="s">
        <v>1550</v>
      </c>
      <c r="B1964" s="1">
        <f>IFERROR(INDEX(Preturi!H$2:H$8000, MATCH(A1964, Preturi!G$2:G$8000, 0)), "")*G1964</f>
        <v>9.7899999999999991</v>
      </c>
      <c r="C1964" t="s">
        <v>688</v>
      </c>
      <c r="D1964" t="s">
        <v>223</v>
      </c>
      <c r="E1964" t="s">
        <v>5733</v>
      </c>
      <c r="F1964" t="s">
        <v>20421</v>
      </c>
      <c r="G1964" s="146">
        <f t="shared" si="31"/>
        <v>1</v>
      </c>
    </row>
    <row r="1965" spans="1:7">
      <c r="A1965" t="s">
        <v>1551</v>
      </c>
      <c r="B1965" s="1">
        <f>IFERROR(INDEX(Preturi!H$2:H$8000, MATCH(A1965, Preturi!G$2:G$8000, 0)), "")*G1965</f>
        <v>10.01</v>
      </c>
      <c r="C1965" t="s">
        <v>688</v>
      </c>
      <c r="D1965" t="s">
        <v>223</v>
      </c>
      <c r="E1965" t="s">
        <v>5734</v>
      </c>
      <c r="F1965" t="s">
        <v>20421</v>
      </c>
      <c r="G1965" s="146">
        <f t="shared" si="31"/>
        <v>1</v>
      </c>
    </row>
    <row r="1966" spans="1:7">
      <c r="A1966" t="s">
        <v>1552</v>
      </c>
      <c r="B1966" s="1">
        <f>IFERROR(INDEX(Preturi!H$2:H$8000, MATCH(A1966, Preturi!G$2:G$8000, 0)), "")*G1966</f>
        <v>12.51</v>
      </c>
      <c r="C1966" t="s">
        <v>688</v>
      </c>
      <c r="D1966" t="s">
        <v>223</v>
      </c>
      <c r="E1966" t="s">
        <v>5735</v>
      </c>
      <c r="F1966" t="s">
        <v>20421</v>
      </c>
      <c r="G1966" s="146">
        <f t="shared" si="31"/>
        <v>1</v>
      </c>
    </row>
    <row r="1967" spans="1:7">
      <c r="A1967" t="s">
        <v>1553</v>
      </c>
      <c r="B1967" s="1">
        <f>IFERROR(INDEX(Preturi!H$2:H$8000, MATCH(A1967, Preturi!G$2:G$8000, 0)), "")*G1967</f>
        <v>13.66</v>
      </c>
      <c r="C1967" t="s">
        <v>688</v>
      </c>
      <c r="D1967" t="s">
        <v>223</v>
      </c>
      <c r="E1967" t="s">
        <v>5736</v>
      </c>
      <c r="F1967" t="s">
        <v>20421</v>
      </c>
      <c r="G1967" s="146">
        <f t="shared" si="31"/>
        <v>1</v>
      </c>
    </row>
    <row r="1968" spans="1:7">
      <c r="A1968" t="s">
        <v>1554</v>
      </c>
      <c r="B1968" s="1">
        <f>IFERROR(INDEX(Preturi!H$2:H$8000, MATCH(A1968, Preturi!G$2:G$8000, 0)), "")*G1968</f>
        <v>16.82</v>
      </c>
      <c r="C1968" t="s">
        <v>688</v>
      </c>
      <c r="D1968" t="s">
        <v>223</v>
      </c>
      <c r="E1968" t="s">
        <v>5737</v>
      </c>
      <c r="F1968" t="s">
        <v>20421</v>
      </c>
      <c r="G1968" s="146">
        <f t="shared" si="31"/>
        <v>1</v>
      </c>
    </row>
    <row r="1969" spans="1:7">
      <c r="A1969" t="s">
        <v>1555</v>
      </c>
      <c r="B1969" s="1">
        <f>IFERROR(INDEX(Preturi!H$2:H$8000, MATCH(A1969, Preturi!G$2:G$8000, 0)), "")*G1969</f>
        <v>19.73</v>
      </c>
      <c r="C1969" t="s">
        <v>688</v>
      </c>
      <c r="D1969" t="s">
        <v>223</v>
      </c>
      <c r="E1969" t="s">
        <v>5738</v>
      </c>
      <c r="F1969" t="s">
        <v>20421</v>
      </c>
      <c r="G1969" s="146">
        <f t="shared" si="31"/>
        <v>1</v>
      </c>
    </row>
    <row r="1970" spans="1:7">
      <c r="A1970" t="s">
        <v>1556</v>
      </c>
      <c r="B1970" s="1">
        <f>IFERROR(INDEX(Preturi!H$2:H$8000, MATCH(A1970, Preturi!G$2:G$8000, 0)), "")*G1970</f>
        <v>21.21</v>
      </c>
      <c r="C1970" t="s">
        <v>688</v>
      </c>
      <c r="D1970" t="s">
        <v>223</v>
      </c>
      <c r="E1970" t="s">
        <v>5739</v>
      </c>
      <c r="F1970" t="s">
        <v>20421</v>
      </c>
      <c r="G1970" s="146">
        <f t="shared" si="31"/>
        <v>1</v>
      </c>
    </row>
    <row r="1971" spans="1:7">
      <c r="A1971" t="s">
        <v>7929</v>
      </c>
      <c r="B1971" s="1">
        <f>IFERROR(INDEX(Preturi!H$2:H$8000, MATCH(A1971, Preturi!G$2:G$8000, 0)), "")*G1971</f>
        <v>17.32</v>
      </c>
      <c r="C1971" t="s">
        <v>688</v>
      </c>
      <c r="D1971" t="s">
        <v>223</v>
      </c>
      <c r="E1971" t="s">
        <v>7930</v>
      </c>
      <c r="F1971" t="s">
        <v>20421</v>
      </c>
      <c r="G1971" s="146">
        <f t="shared" si="31"/>
        <v>1</v>
      </c>
    </row>
    <row r="1972" spans="1:7">
      <c r="A1972" t="s">
        <v>2527</v>
      </c>
      <c r="B1972" s="1">
        <f>IFERROR(INDEX(Preturi!H$2:H$8000, MATCH(A1972, Preturi!G$2:G$8000, 0)), "")*G1972</f>
        <v>25.8</v>
      </c>
      <c r="C1972" t="s">
        <v>688</v>
      </c>
      <c r="D1972" t="s">
        <v>223</v>
      </c>
      <c r="E1972" t="s">
        <v>5740</v>
      </c>
      <c r="F1972" t="s">
        <v>20421</v>
      </c>
      <c r="G1972" s="146">
        <f t="shared" si="31"/>
        <v>1</v>
      </c>
    </row>
    <row r="1973" spans="1:7">
      <c r="A1973" t="s">
        <v>7931</v>
      </c>
      <c r="B1973" s="1">
        <f>IFERROR(INDEX(Preturi!H$2:H$8000, MATCH(A1973, Preturi!G$2:G$8000, 0)), "")*G1973</f>
        <v>18.03</v>
      </c>
      <c r="C1973" t="s">
        <v>688</v>
      </c>
      <c r="D1973" t="s">
        <v>223</v>
      </c>
      <c r="E1973" t="s">
        <v>7932</v>
      </c>
      <c r="F1973" t="s">
        <v>20421</v>
      </c>
      <c r="G1973" s="146">
        <f t="shared" si="31"/>
        <v>1</v>
      </c>
    </row>
    <row r="1974" spans="1:7">
      <c r="A1974" t="s">
        <v>3571</v>
      </c>
      <c r="B1974" s="1">
        <f>IFERROR(INDEX(Preturi!H$2:H$8000, MATCH(A1974, Preturi!G$2:G$8000, 0)), "")*G1974</f>
        <v>36.83</v>
      </c>
      <c r="C1974" t="s">
        <v>688</v>
      </c>
      <c r="D1974" t="s">
        <v>223</v>
      </c>
      <c r="E1974" t="s">
        <v>5741</v>
      </c>
      <c r="F1974" t="s">
        <v>20421</v>
      </c>
      <c r="G1974" s="146">
        <f t="shared" si="31"/>
        <v>1</v>
      </c>
    </row>
    <row r="1975" spans="1:7">
      <c r="A1975" t="s">
        <v>1557</v>
      </c>
      <c r="B1975" s="1">
        <f>IFERROR(INDEX(Preturi!H$2:H$8000, MATCH(A1975, Preturi!G$2:G$8000, 0)), "")*G1975</f>
        <v>21.49</v>
      </c>
      <c r="C1975" t="s">
        <v>688</v>
      </c>
      <c r="D1975" t="s">
        <v>223</v>
      </c>
      <c r="E1975" t="s">
        <v>5742</v>
      </c>
      <c r="F1975" t="s">
        <v>20421</v>
      </c>
      <c r="G1975" s="146">
        <f t="shared" si="31"/>
        <v>1</v>
      </c>
    </row>
    <row r="1976" spans="1:7">
      <c r="A1976" t="s">
        <v>1558</v>
      </c>
      <c r="B1976" s="1">
        <f>IFERROR(INDEX(Preturi!H$2:H$8000, MATCH(A1976, Preturi!G$2:G$8000, 0)), "")*G1976</f>
        <v>12.59</v>
      </c>
      <c r="C1976" t="s">
        <v>688</v>
      </c>
      <c r="D1976" t="s">
        <v>223</v>
      </c>
      <c r="E1976" t="s">
        <v>5743</v>
      </c>
      <c r="F1976" t="s">
        <v>20421</v>
      </c>
      <c r="G1976" s="146">
        <f t="shared" si="31"/>
        <v>1</v>
      </c>
    </row>
    <row r="1977" spans="1:7">
      <c r="A1977" t="s">
        <v>1559</v>
      </c>
      <c r="B1977" s="1">
        <f>IFERROR(INDEX(Preturi!H$2:H$8000, MATCH(A1977, Preturi!G$2:G$8000, 0)), "")*G1977</f>
        <v>14.7</v>
      </c>
      <c r="C1977" t="s">
        <v>688</v>
      </c>
      <c r="D1977" t="s">
        <v>223</v>
      </c>
      <c r="E1977" t="s">
        <v>5744</v>
      </c>
      <c r="F1977" t="s">
        <v>20421</v>
      </c>
      <c r="G1977" s="146">
        <f t="shared" si="31"/>
        <v>1</v>
      </c>
    </row>
    <row r="1978" spans="1:7">
      <c r="A1978" t="s">
        <v>1560</v>
      </c>
      <c r="B1978" s="1">
        <f>IFERROR(INDEX(Preturi!H$2:H$8000, MATCH(A1978, Preturi!G$2:G$8000, 0)), "")*G1978</f>
        <v>15.75</v>
      </c>
      <c r="C1978" t="s">
        <v>688</v>
      </c>
      <c r="D1978" t="s">
        <v>223</v>
      </c>
      <c r="E1978" t="s">
        <v>5745</v>
      </c>
      <c r="F1978" t="s">
        <v>20421</v>
      </c>
      <c r="G1978" s="146">
        <f t="shared" si="31"/>
        <v>1</v>
      </c>
    </row>
    <row r="1979" spans="1:7">
      <c r="A1979" t="s">
        <v>4082</v>
      </c>
      <c r="B1979" s="1">
        <f>IFERROR(INDEX(Preturi!H$2:H$8000, MATCH(A1979, Preturi!G$2:G$8000, 0)), "")*G1979</f>
        <v>17.850000000000001</v>
      </c>
      <c r="C1979" t="s">
        <v>688</v>
      </c>
      <c r="D1979" t="s">
        <v>223</v>
      </c>
      <c r="E1979" t="s">
        <v>5746</v>
      </c>
      <c r="F1979" t="s">
        <v>20421</v>
      </c>
      <c r="G1979" s="146">
        <f t="shared" si="31"/>
        <v>1</v>
      </c>
    </row>
    <row r="1980" spans="1:7">
      <c r="A1980" t="s">
        <v>1561</v>
      </c>
      <c r="B1980" s="1">
        <f>IFERROR(INDEX(Preturi!H$2:H$8000, MATCH(A1980, Preturi!G$2:G$8000, 0)), "")*G1980</f>
        <v>22.67</v>
      </c>
      <c r="C1980" t="s">
        <v>688</v>
      </c>
      <c r="D1980" t="s">
        <v>223</v>
      </c>
      <c r="E1980" t="s">
        <v>5747</v>
      </c>
      <c r="F1980" t="s">
        <v>20421</v>
      </c>
      <c r="G1980" s="146">
        <f t="shared" si="31"/>
        <v>1</v>
      </c>
    </row>
    <row r="1981" spans="1:7">
      <c r="A1981" t="s">
        <v>3572</v>
      </c>
      <c r="B1981" s="1">
        <f>IFERROR(INDEX(Preturi!H$2:H$8000, MATCH(A1981, Preturi!G$2:G$8000, 0)), "")*G1981</f>
        <v>13.75</v>
      </c>
      <c r="C1981" t="s">
        <v>688</v>
      </c>
      <c r="D1981" t="s">
        <v>223</v>
      </c>
      <c r="E1981" t="s">
        <v>5748</v>
      </c>
      <c r="F1981" t="s">
        <v>20421</v>
      </c>
      <c r="G1981" s="146">
        <f t="shared" si="31"/>
        <v>1</v>
      </c>
    </row>
    <row r="1982" spans="1:7">
      <c r="A1982" t="s">
        <v>1562</v>
      </c>
      <c r="B1982" s="1">
        <f>IFERROR(INDEX(Preturi!H$2:H$8000, MATCH(A1982, Preturi!G$2:G$8000, 0)), "")*G1982</f>
        <v>15.7</v>
      </c>
      <c r="C1982" t="s">
        <v>688</v>
      </c>
      <c r="D1982" t="s">
        <v>223</v>
      </c>
      <c r="E1982" t="s">
        <v>5749</v>
      </c>
      <c r="F1982" t="s">
        <v>20421</v>
      </c>
      <c r="G1982" s="146">
        <f t="shared" si="31"/>
        <v>1</v>
      </c>
    </row>
    <row r="1983" spans="1:7">
      <c r="A1983" t="s">
        <v>1563</v>
      </c>
      <c r="B1983" s="1">
        <f>IFERROR(INDEX(Preturi!H$2:H$8000, MATCH(A1983, Preturi!G$2:G$8000, 0)), "")*G1983</f>
        <v>16.39</v>
      </c>
      <c r="C1983" t="s">
        <v>688</v>
      </c>
      <c r="D1983" t="s">
        <v>223</v>
      </c>
      <c r="E1983" t="s">
        <v>5750</v>
      </c>
      <c r="F1983" t="s">
        <v>20421</v>
      </c>
      <c r="G1983" s="146">
        <f t="shared" si="31"/>
        <v>1</v>
      </c>
    </row>
    <row r="1984" spans="1:7">
      <c r="A1984" t="s">
        <v>1564</v>
      </c>
      <c r="B1984" s="1">
        <f>IFERROR(INDEX(Preturi!H$2:H$8000, MATCH(A1984, Preturi!G$2:G$8000, 0)), "")*G1984</f>
        <v>18.57</v>
      </c>
      <c r="C1984" t="s">
        <v>688</v>
      </c>
      <c r="D1984" t="s">
        <v>223</v>
      </c>
      <c r="E1984" t="s">
        <v>5751</v>
      </c>
      <c r="F1984" t="s">
        <v>20421</v>
      </c>
      <c r="G1984" s="146">
        <f t="shared" si="31"/>
        <v>1</v>
      </c>
    </row>
    <row r="1985" spans="1:7">
      <c r="A1985" t="s">
        <v>7933</v>
      </c>
      <c r="B1985" s="1">
        <f>IFERROR(INDEX(Preturi!H$2:H$8000, MATCH(A1985, Preturi!G$2:G$8000, 0)), "")*G1985</f>
        <v>17.07</v>
      </c>
      <c r="C1985" t="s">
        <v>688</v>
      </c>
      <c r="D1985" t="s">
        <v>223</v>
      </c>
      <c r="E1985" t="s">
        <v>7934</v>
      </c>
      <c r="F1985" t="s">
        <v>20421</v>
      </c>
      <c r="G1985" s="146">
        <f t="shared" si="31"/>
        <v>1</v>
      </c>
    </row>
    <row r="1986" spans="1:7">
      <c r="A1986" t="s">
        <v>2277</v>
      </c>
      <c r="B1986" s="1">
        <f>IFERROR(INDEX(Preturi!H$2:H$8000, MATCH(A1986, Preturi!G$2:G$8000, 0)), "")*G1986</f>
        <v>21.24</v>
      </c>
      <c r="C1986" t="s">
        <v>688</v>
      </c>
      <c r="D1986" t="s">
        <v>223</v>
      </c>
      <c r="E1986" t="s">
        <v>11037</v>
      </c>
      <c r="F1986" t="s">
        <v>20421</v>
      </c>
      <c r="G1986" s="146">
        <f t="shared" si="31"/>
        <v>1</v>
      </c>
    </row>
    <row r="1987" spans="1:7">
      <c r="A1987" t="s">
        <v>7531</v>
      </c>
      <c r="B1987" s="1">
        <f>IFERROR(INDEX(Preturi!H$2:H$8000, MATCH(A1987, Preturi!G$2:G$8000, 0)), "")*G1987</f>
        <v>21.49</v>
      </c>
      <c r="C1987" t="s">
        <v>688</v>
      </c>
      <c r="D1987" t="s">
        <v>223</v>
      </c>
      <c r="E1987" t="s">
        <v>7532</v>
      </c>
      <c r="F1987" t="s">
        <v>20421</v>
      </c>
      <c r="G1987" s="146">
        <f t="shared" si="31"/>
        <v>1</v>
      </c>
    </row>
    <row r="1988" spans="1:7">
      <c r="A1988" t="s">
        <v>1565</v>
      </c>
      <c r="B1988" s="1">
        <f>IFERROR(INDEX(Preturi!H$2:H$8000, MATCH(A1988, Preturi!G$2:G$8000, 0)), "")*G1988</f>
        <v>10.34</v>
      </c>
      <c r="C1988" t="s">
        <v>688</v>
      </c>
      <c r="D1988" t="s">
        <v>223</v>
      </c>
      <c r="E1988" t="s">
        <v>5752</v>
      </c>
      <c r="F1988" t="s">
        <v>20421</v>
      </c>
      <c r="G1988" s="146">
        <f t="shared" si="31"/>
        <v>1</v>
      </c>
    </row>
    <row r="1989" spans="1:7">
      <c r="A1989" t="s">
        <v>1566</v>
      </c>
      <c r="B1989" s="1">
        <f>IFERROR(INDEX(Preturi!H$2:H$8000, MATCH(A1989, Preturi!G$2:G$8000, 0)), "")*G1989</f>
        <v>10.57</v>
      </c>
      <c r="C1989" t="s">
        <v>688</v>
      </c>
      <c r="D1989" t="s">
        <v>223</v>
      </c>
      <c r="E1989" t="s">
        <v>5753</v>
      </c>
      <c r="F1989" t="s">
        <v>20421</v>
      </c>
      <c r="G1989" s="146">
        <f t="shared" si="31"/>
        <v>1</v>
      </c>
    </row>
    <row r="1990" spans="1:7">
      <c r="A1990" t="s">
        <v>1567</v>
      </c>
      <c r="B1990" s="1">
        <f>IFERROR(INDEX(Preturi!H$2:H$8000, MATCH(A1990, Preturi!G$2:G$8000, 0)), "")*G1990</f>
        <v>13.21</v>
      </c>
      <c r="C1990" t="s">
        <v>688</v>
      </c>
      <c r="D1990" t="s">
        <v>223</v>
      </c>
      <c r="E1990" t="s">
        <v>5754</v>
      </c>
      <c r="F1990" t="s">
        <v>20421</v>
      </c>
      <c r="G1990" s="146">
        <f t="shared" si="31"/>
        <v>1</v>
      </c>
    </row>
    <row r="1991" spans="1:7">
      <c r="A1991" t="s">
        <v>1568</v>
      </c>
      <c r="B1991" s="1">
        <f>IFERROR(INDEX(Preturi!H$2:H$8000, MATCH(A1991, Preturi!G$2:G$8000, 0)), "")*G1991</f>
        <v>14.42</v>
      </c>
      <c r="C1991" t="s">
        <v>688</v>
      </c>
      <c r="D1991" t="s">
        <v>223</v>
      </c>
      <c r="E1991" t="s">
        <v>5755</v>
      </c>
      <c r="F1991" t="s">
        <v>20421</v>
      </c>
      <c r="G1991" s="146">
        <f t="shared" si="31"/>
        <v>1</v>
      </c>
    </row>
    <row r="1992" spans="1:7">
      <c r="A1992" t="s">
        <v>1569</v>
      </c>
      <c r="B1992" s="1">
        <f>IFERROR(INDEX(Preturi!H$2:H$8000, MATCH(A1992, Preturi!G$2:G$8000, 0)), "")*G1992</f>
        <v>17.75</v>
      </c>
      <c r="C1992" t="s">
        <v>688</v>
      </c>
      <c r="D1992" t="s">
        <v>223</v>
      </c>
      <c r="E1992" t="s">
        <v>5756</v>
      </c>
      <c r="F1992" t="s">
        <v>20421</v>
      </c>
      <c r="G1992" s="146">
        <f t="shared" si="31"/>
        <v>1</v>
      </c>
    </row>
    <row r="1993" spans="1:7">
      <c r="A1993" t="s">
        <v>1570</v>
      </c>
      <c r="B1993" s="1">
        <f>IFERROR(INDEX(Preturi!H$2:H$8000, MATCH(A1993, Preturi!G$2:G$8000, 0)), "")*G1993</f>
        <v>20.83</v>
      </c>
      <c r="C1993" t="s">
        <v>688</v>
      </c>
      <c r="D1993" t="s">
        <v>223</v>
      </c>
      <c r="E1993" t="s">
        <v>5757</v>
      </c>
      <c r="F1993" t="s">
        <v>20421</v>
      </c>
      <c r="G1993" s="146">
        <f t="shared" si="31"/>
        <v>1</v>
      </c>
    </row>
    <row r="1994" spans="1:7">
      <c r="A1994" t="s">
        <v>1571</v>
      </c>
      <c r="B1994" s="1">
        <f>IFERROR(INDEX(Preturi!H$2:H$8000, MATCH(A1994, Preturi!G$2:G$8000, 0)), "")*G1994</f>
        <v>22.33</v>
      </c>
      <c r="C1994" t="s">
        <v>688</v>
      </c>
      <c r="D1994" t="s">
        <v>223</v>
      </c>
      <c r="E1994" t="s">
        <v>5758</v>
      </c>
      <c r="F1994" t="s">
        <v>20421</v>
      </c>
      <c r="G1994" s="146">
        <f t="shared" si="31"/>
        <v>1</v>
      </c>
    </row>
    <row r="1995" spans="1:7">
      <c r="A1995" t="s">
        <v>7935</v>
      </c>
      <c r="B1995" s="1">
        <f>IFERROR(INDEX(Preturi!H$2:H$8000, MATCH(A1995, Preturi!G$2:G$8000, 0)), "")*G1995</f>
        <v>18.239999999999998</v>
      </c>
      <c r="C1995" t="s">
        <v>688</v>
      </c>
      <c r="D1995" t="s">
        <v>223</v>
      </c>
      <c r="E1995" t="s">
        <v>7936</v>
      </c>
      <c r="F1995" t="s">
        <v>20421</v>
      </c>
      <c r="G1995" s="146">
        <f t="shared" si="31"/>
        <v>1</v>
      </c>
    </row>
    <row r="1996" spans="1:7">
      <c r="A1996" t="s">
        <v>2528</v>
      </c>
      <c r="B1996" s="1">
        <f>IFERROR(INDEX(Preturi!H$2:H$8000, MATCH(A1996, Preturi!G$2:G$8000, 0)), "")*G1996</f>
        <v>27.16</v>
      </c>
      <c r="C1996" t="s">
        <v>688</v>
      </c>
      <c r="D1996" t="s">
        <v>223</v>
      </c>
      <c r="E1996" t="s">
        <v>5759</v>
      </c>
      <c r="F1996" t="s">
        <v>20421</v>
      </c>
      <c r="G1996" s="146">
        <f t="shared" si="31"/>
        <v>1</v>
      </c>
    </row>
    <row r="1997" spans="1:7">
      <c r="A1997" t="s">
        <v>7937</v>
      </c>
      <c r="B1997" s="1">
        <f>IFERROR(INDEX(Preturi!H$2:H$8000, MATCH(A1997, Preturi!G$2:G$8000, 0)), "")*G1997</f>
        <v>18.98</v>
      </c>
      <c r="C1997" t="s">
        <v>688</v>
      </c>
      <c r="D1997" t="s">
        <v>223</v>
      </c>
      <c r="E1997" t="s">
        <v>7938</v>
      </c>
      <c r="F1997" t="s">
        <v>20421</v>
      </c>
      <c r="G1997" s="146">
        <f t="shared" si="31"/>
        <v>1</v>
      </c>
    </row>
    <row r="1998" spans="1:7">
      <c r="A1998" t="s">
        <v>3573</v>
      </c>
      <c r="B1998" s="1">
        <f>IFERROR(INDEX(Preturi!H$2:H$8000, MATCH(A1998, Preturi!G$2:G$8000, 0)), "")*G1998</f>
        <v>38.770000000000003</v>
      </c>
      <c r="C1998" t="s">
        <v>688</v>
      </c>
      <c r="D1998" t="s">
        <v>223</v>
      </c>
      <c r="E1998" t="s">
        <v>5760</v>
      </c>
      <c r="F1998" t="s">
        <v>20421</v>
      </c>
      <c r="G1998" s="146">
        <f t="shared" si="31"/>
        <v>1</v>
      </c>
    </row>
    <row r="1999" spans="1:7">
      <c r="A1999" t="s">
        <v>1572</v>
      </c>
      <c r="B1999" s="1">
        <f>IFERROR(INDEX(Preturi!H$2:H$8000, MATCH(A1999, Preturi!G$2:G$8000, 0)), "")*G1999</f>
        <v>22.63</v>
      </c>
      <c r="C1999" t="s">
        <v>688</v>
      </c>
      <c r="D1999" t="s">
        <v>223</v>
      </c>
      <c r="E1999" t="s">
        <v>5761</v>
      </c>
      <c r="F1999" t="s">
        <v>20421</v>
      </c>
      <c r="G1999" s="146">
        <f t="shared" si="31"/>
        <v>1</v>
      </c>
    </row>
    <row r="2000" spans="1:7">
      <c r="A2000" t="s">
        <v>1573</v>
      </c>
      <c r="B2000" s="1">
        <f>IFERROR(INDEX(Preturi!H$2:H$8000, MATCH(A2000, Preturi!G$2:G$8000, 0)), "")*G2000</f>
        <v>13.26</v>
      </c>
      <c r="C2000" t="s">
        <v>688</v>
      </c>
      <c r="D2000" t="s">
        <v>223</v>
      </c>
      <c r="E2000" t="s">
        <v>5762</v>
      </c>
      <c r="F2000" t="s">
        <v>20421</v>
      </c>
      <c r="G2000" s="146">
        <f t="shared" si="31"/>
        <v>1</v>
      </c>
    </row>
    <row r="2001" spans="1:7">
      <c r="A2001" t="s">
        <v>1574</v>
      </c>
      <c r="B2001" s="1">
        <f>IFERROR(INDEX(Preturi!H$2:H$8000, MATCH(A2001, Preturi!G$2:G$8000, 0)), "")*G2001</f>
        <v>15.47</v>
      </c>
      <c r="C2001" t="s">
        <v>688</v>
      </c>
      <c r="D2001" t="s">
        <v>223</v>
      </c>
      <c r="E2001" t="s">
        <v>5763</v>
      </c>
      <c r="F2001" t="s">
        <v>20421</v>
      </c>
      <c r="G2001" s="146">
        <f t="shared" si="31"/>
        <v>1</v>
      </c>
    </row>
    <row r="2002" spans="1:7">
      <c r="A2002" t="s">
        <v>1575</v>
      </c>
      <c r="B2002" s="1">
        <f>IFERROR(INDEX(Preturi!H$2:H$8000, MATCH(A2002, Preturi!G$2:G$8000, 0)), "")*G2002</f>
        <v>16.579999999999998</v>
      </c>
      <c r="C2002" t="s">
        <v>688</v>
      </c>
      <c r="D2002" t="s">
        <v>223</v>
      </c>
      <c r="E2002" t="s">
        <v>5764</v>
      </c>
      <c r="F2002" t="s">
        <v>20421</v>
      </c>
      <c r="G2002" s="146">
        <f t="shared" si="31"/>
        <v>1</v>
      </c>
    </row>
    <row r="2003" spans="1:7">
      <c r="A2003" t="s">
        <v>4083</v>
      </c>
      <c r="B2003" s="1">
        <f>IFERROR(INDEX(Preturi!H$2:H$8000, MATCH(A2003, Preturi!G$2:G$8000, 0)), "")*G2003</f>
        <v>18.79</v>
      </c>
      <c r="C2003" t="s">
        <v>688</v>
      </c>
      <c r="D2003" t="s">
        <v>223</v>
      </c>
      <c r="E2003" t="s">
        <v>5765</v>
      </c>
      <c r="F2003" t="s">
        <v>20421</v>
      </c>
      <c r="G2003" s="146">
        <f t="shared" si="31"/>
        <v>1</v>
      </c>
    </row>
    <row r="2004" spans="1:7">
      <c r="A2004" t="s">
        <v>1576</v>
      </c>
      <c r="B2004" s="1">
        <f>IFERROR(INDEX(Preturi!H$2:H$8000, MATCH(A2004, Preturi!G$2:G$8000, 0)), "")*G2004</f>
        <v>23.87</v>
      </c>
      <c r="C2004" t="s">
        <v>688</v>
      </c>
      <c r="D2004" t="s">
        <v>223</v>
      </c>
      <c r="E2004" t="s">
        <v>5766</v>
      </c>
      <c r="F2004" t="s">
        <v>20421</v>
      </c>
      <c r="G2004" s="146">
        <f t="shared" si="31"/>
        <v>1</v>
      </c>
    </row>
    <row r="2005" spans="1:7">
      <c r="A2005" t="s">
        <v>3574</v>
      </c>
      <c r="B2005" s="1">
        <f>IFERROR(INDEX(Preturi!H$2:H$8000, MATCH(A2005, Preturi!G$2:G$8000, 0)), "")*G2005</f>
        <v>14.47</v>
      </c>
      <c r="C2005" t="s">
        <v>688</v>
      </c>
      <c r="D2005" t="s">
        <v>223</v>
      </c>
      <c r="E2005" t="s">
        <v>5767</v>
      </c>
      <c r="F2005" t="s">
        <v>20421</v>
      </c>
      <c r="G2005" s="146">
        <f t="shared" si="31"/>
        <v>1</v>
      </c>
    </row>
    <row r="2006" spans="1:7">
      <c r="A2006" t="s">
        <v>1577</v>
      </c>
      <c r="B2006" s="1">
        <f>IFERROR(INDEX(Preturi!H$2:H$8000, MATCH(A2006, Preturi!G$2:G$8000, 0)), "")*G2006</f>
        <v>16.52</v>
      </c>
      <c r="C2006" t="s">
        <v>688</v>
      </c>
      <c r="D2006" t="s">
        <v>223</v>
      </c>
      <c r="E2006" t="s">
        <v>5768</v>
      </c>
      <c r="F2006" t="s">
        <v>20421</v>
      </c>
      <c r="G2006" s="146">
        <f t="shared" si="31"/>
        <v>1</v>
      </c>
    </row>
    <row r="2007" spans="1:7">
      <c r="A2007" t="s">
        <v>1578</v>
      </c>
      <c r="B2007" s="1">
        <f>IFERROR(INDEX(Preturi!H$2:H$8000, MATCH(A2007, Preturi!G$2:G$8000, 0)), "")*G2007</f>
        <v>17.25</v>
      </c>
      <c r="C2007" t="s">
        <v>688</v>
      </c>
      <c r="D2007" t="s">
        <v>223</v>
      </c>
      <c r="E2007" t="s">
        <v>5769</v>
      </c>
      <c r="F2007" t="s">
        <v>20421</v>
      </c>
      <c r="G2007" s="146">
        <f t="shared" si="31"/>
        <v>1</v>
      </c>
    </row>
    <row r="2008" spans="1:7">
      <c r="A2008" t="s">
        <v>1579</v>
      </c>
      <c r="B2008" s="1">
        <f>IFERROR(INDEX(Preturi!H$2:H$8000, MATCH(A2008, Preturi!G$2:G$8000, 0)), "")*G2008</f>
        <v>19.55</v>
      </c>
      <c r="C2008" t="s">
        <v>688</v>
      </c>
      <c r="D2008" t="s">
        <v>223</v>
      </c>
      <c r="E2008" t="s">
        <v>5770</v>
      </c>
      <c r="F2008" t="s">
        <v>20421</v>
      </c>
      <c r="G2008" s="146">
        <f t="shared" si="31"/>
        <v>1</v>
      </c>
    </row>
    <row r="2009" spans="1:7">
      <c r="A2009" t="s">
        <v>7939</v>
      </c>
      <c r="B2009" s="1">
        <f>IFERROR(INDEX(Preturi!H$2:H$8000, MATCH(A2009, Preturi!G$2:G$8000, 0)), "")*G2009</f>
        <v>17.97</v>
      </c>
      <c r="C2009" t="s">
        <v>688</v>
      </c>
      <c r="D2009" t="s">
        <v>223</v>
      </c>
      <c r="E2009" t="s">
        <v>7940</v>
      </c>
      <c r="F2009" t="s">
        <v>20421</v>
      </c>
      <c r="G2009" s="146">
        <f t="shared" si="31"/>
        <v>1</v>
      </c>
    </row>
    <row r="2010" spans="1:7">
      <c r="A2010" t="s">
        <v>2278</v>
      </c>
      <c r="B2010" s="1">
        <f>IFERROR(INDEX(Preturi!H$2:H$8000, MATCH(A2010, Preturi!G$2:G$8000, 0)), "")*G2010</f>
        <v>22.36</v>
      </c>
      <c r="C2010" t="s">
        <v>688</v>
      </c>
      <c r="D2010" t="s">
        <v>223</v>
      </c>
      <c r="E2010" t="s">
        <v>11038</v>
      </c>
      <c r="F2010" t="s">
        <v>20421</v>
      </c>
      <c r="G2010" s="146">
        <f t="shared" si="31"/>
        <v>1</v>
      </c>
    </row>
    <row r="2011" spans="1:7">
      <c r="A2011" t="s">
        <v>7533</v>
      </c>
      <c r="B2011" s="1">
        <f>IFERROR(INDEX(Preturi!H$2:H$8000, MATCH(A2011, Preturi!G$2:G$8000, 0)), "")*G2011</f>
        <v>22.63</v>
      </c>
      <c r="C2011" t="s">
        <v>688</v>
      </c>
      <c r="D2011" t="s">
        <v>223</v>
      </c>
      <c r="E2011" t="s">
        <v>7534</v>
      </c>
      <c r="F2011" t="s">
        <v>20421</v>
      </c>
      <c r="G2011" s="146">
        <f t="shared" ref="G2011:G2074" si="32">1+Adaosuri3</f>
        <v>1</v>
      </c>
    </row>
    <row r="2012" spans="1:7">
      <c r="A2012" t="s">
        <v>1580</v>
      </c>
      <c r="B2012" s="1">
        <f>IFERROR(INDEX(Preturi!H$2:H$8000, MATCH(A2012, Preturi!G$2:G$8000, 0)), "")*G2012</f>
        <v>10.88</v>
      </c>
      <c r="C2012" t="s">
        <v>688</v>
      </c>
      <c r="D2012" t="s">
        <v>223</v>
      </c>
      <c r="E2012" t="s">
        <v>5771</v>
      </c>
      <c r="F2012" t="s">
        <v>20421</v>
      </c>
      <c r="G2012" s="146">
        <f t="shared" si="32"/>
        <v>1</v>
      </c>
    </row>
    <row r="2013" spans="1:7">
      <c r="A2013" t="s">
        <v>1581</v>
      </c>
      <c r="B2013" s="1">
        <f>IFERROR(INDEX(Preturi!H$2:H$8000, MATCH(A2013, Preturi!G$2:G$8000, 0)), "")*G2013</f>
        <v>11.12</v>
      </c>
      <c r="C2013" t="s">
        <v>688</v>
      </c>
      <c r="D2013" t="s">
        <v>223</v>
      </c>
      <c r="E2013" t="s">
        <v>5772</v>
      </c>
      <c r="F2013" t="s">
        <v>20421</v>
      </c>
      <c r="G2013" s="146">
        <f t="shared" si="32"/>
        <v>1</v>
      </c>
    </row>
    <row r="2014" spans="1:7">
      <c r="A2014" t="s">
        <v>1582</v>
      </c>
      <c r="B2014" s="1">
        <f>IFERROR(INDEX(Preturi!H$2:H$8000, MATCH(A2014, Preturi!G$2:G$8000, 0)), "")*G2014</f>
        <v>13.91</v>
      </c>
      <c r="C2014" t="s">
        <v>688</v>
      </c>
      <c r="D2014" t="s">
        <v>223</v>
      </c>
      <c r="E2014" t="s">
        <v>5773</v>
      </c>
      <c r="F2014" t="s">
        <v>20421</v>
      </c>
      <c r="G2014" s="146">
        <f t="shared" si="32"/>
        <v>1</v>
      </c>
    </row>
    <row r="2015" spans="1:7">
      <c r="A2015" t="s">
        <v>1583</v>
      </c>
      <c r="B2015" s="1">
        <f>IFERROR(INDEX(Preturi!H$2:H$8000, MATCH(A2015, Preturi!G$2:G$8000, 0)), "")*G2015</f>
        <v>15.17</v>
      </c>
      <c r="C2015" t="s">
        <v>688</v>
      </c>
      <c r="D2015" t="s">
        <v>223</v>
      </c>
      <c r="E2015" t="s">
        <v>5774</v>
      </c>
      <c r="F2015" t="s">
        <v>20421</v>
      </c>
      <c r="G2015" s="146">
        <f t="shared" si="32"/>
        <v>1</v>
      </c>
    </row>
    <row r="2016" spans="1:7">
      <c r="A2016" t="s">
        <v>1584</v>
      </c>
      <c r="B2016" s="1">
        <f>IFERROR(INDEX(Preturi!H$2:H$8000, MATCH(A2016, Preturi!G$2:G$8000, 0)), "")*G2016</f>
        <v>18.68</v>
      </c>
      <c r="C2016" t="s">
        <v>688</v>
      </c>
      <c r="D2016" t="s">
        <v>223</v>
      </c>
      <c r="E2016" t="s">
        <v>5775</v>
      </c>
      <c r="F2016" t="s">
        <v>20421</v>
      </c>
      <c r="G2016" s="146">
        <f t="shared" si="32"/>
        <v>1</v>
      </c>
    </row>
    <row r="2017" spans="1:7">
      <c r="A2017" t="s">
        <v>1585</v>
      </c>
      <c r="B2017" s="1">
        <f>IFERROR(INDEX(Preturi!H$2:H$8000, MATCH(A2017, Preturi!G$2:G$8000, 0)), "")*G2017</f>
        <v>21.92</v>
      </c>
      <c r="C2017" t="s">
        <v>688</v>
      </c>
      <c r="D2017" t="s">
        <v>223</v>
      </c>
      <c r="E2017" t="s">
        <v>5776</v>
      </c>
      <c r="F2017" t="s">
        <v>20421</v>
      </c>
      <c r="G2017" s="146">
        <f t="shared" si="32"/>
        <v>1</v>
      </c>
    </row>
    <row r="2018" spans="1:7">
      <c r="A2018" t="s">
        <v>1586</v>
      </c>
      <c r="B2018" s="1">
        <f>IFERROR(INDEX(Preturi!H$2:H$8000, MATCH(A2018, Preturi!G$2:G$8000, 0)), "")*G2018</f>
        <v>23.45</v>
      </c>
      <c r="C2018" t="s">
        <v>688</v>
      </c>
      <c r="D2018" t="s">
        <v>223</v>
      </c>
      <c r="E2018" t="s">
        <v>5777</v>
      </c>
      <c r="F2018" t="s">
        <v>20421</v>
      </c>
      <c r="G2018" s="146">
        <f t="shared" si="32"/>
        <v>1</v>
      </c>
    </row>
    <row r="2019" spans="1:7">
      <c r="A2019" t="s">
        <v>7941</v>
      </c>
      <c r="B2019" s="1">
        <f>IFERROR(INDEX(Preturi!H$2:H$8000, MATCH(A2019, Preturi!G$2:G$8000, 0)), "")*G2019</f>
        <v>19.149999999999999</v>
      </c>
      <c r="C2019" t="s">
        <v>688</v>
      </c>
      <c r="D2019" t="s">
        <v>223</v>
      </c>
      <c r="E2019" t="s">
        <v>7942</v>
      </c>
      <c r="F2019" t="s">
        <v>20421</v>
      </c>
      <c r="G2019" s="146">
        <f t="shared" si="32"/>
        <v>1</v>
      </c>
    </row>
    <row r="2020" spans="1:7">
      <c r="A2020" t="s">
        <v>2529</v>
      </c>
      <c r="B2020" s="1">
        <f>IFERROR(INDEX(Preturi!H$2:H$8000, MATCH(A2020, Preturi!G$2:G$8000, 0)), "")*G2020</f>
        <v>28.52</v>
      </c>
      <c r="C2020" t="s">
        <v>688</v>
      </c>
      <c r="D2020" t="s">
        <v>223</v>
      </c>
      <c r="E2020" t="s">
        <v>5778</v>
      </c>
      <c r="F2020" t="s">
        <v>20421</v>
      </c>
      <c r="G2020" s="146">
        <f t="shared" si="32"/>
        <v>1</v>
      </c>
    </row>
    <row r="2021" spans="1:7">
      <c r="A2021" t="s">
        <v>7943</v>
      </c>
      <c r="B2021" s="1">
        <f>IFERROR(INDEX(Preturi!H$2:H$8000, MATCH(A2021, Preturi!G$2:G$8000, 0)), "")*G2021</f>
        <v>19.93</v>
      </c>
      <c r="C2021" t="s">
        <v>688</v>
      </c>
      <c r="D2021" t="s">
        <v>223</v>
      </c>
      <c r="E2021" t="s">
        <v>7944</v>
      </c>
      <c r="F2021" t="s">
        <v>20421</v>
      </c>
      <c r="G2021" s="146">
        <f t="shared" si="32"/>
        <v>1</v>
      </c>
    </row>
    <row r="2022" spans="1:7">
      <c r="A2022" t="s">
        <v>3575</v>
      </c>
      <c r="B2022" s="1">
        <f>IFERROR(INDEX(Preturi!H$2:H$8000, MATCH(A2022, Preturi!G$2:G$8000, 0)), "")*G2022</f>
        <v>40.71</v>
      </c>
      <c r="C2022" t="s">
        <v>688</v>
      </c>
      <c r="D2022" t="s">
        <v>223</v>
      </c>
      <c r="E2022" t="s">
        <v>5779</v>
      </c>
      <c r="F2022" t="s">
        <v>20421</v>
      </c>
      <c r="G2022" s="146">
        <f t="shared" si="32"/>
        <v>1</v>
      </c>
    </row>
    <row r="2023" spans="1:7">
      <c r="A2023" t="s">
        <v>1587</v>
      </c>
      <c r="B2023" s="1">
        <f>IFERROR(INDEX(Preturi!H$2:H$8000, MATCH(A2023, Preturi!G$2:G$8000, 0)), "")*G2023</f>
        <v>23.76</v>
      </c>
      <c r="C2023" t="s">
        <v>688</v>
      </c>
      <c r="D2023" t="s">
        <v>223</v>
      </c>
      <c r="E2023" t="s">
        <v>5780</v>
      </c>
      <c r="F2023" t="s">
        <v>20421</v>
      </c>
      <c r="G2023" s="146">
        <f t="shared" si="32"/>
        <v>1</v>
      </c>
    </row>
    <row r="2024" spans="1:7">
      <c r="A2024" t="s">
        <v>1588</v>
      </c>
      <c r="B2024" s="1">
        <f>IFERROR(INDEX(Preturi!H$2:H$8000, MATCH(A2024, Preturi!G$2:G$8000, 0)), "")*G2024</f>
        <v>13.92</v>
      </c>
      <c r="C2024" t="s">
        <v>688</v>
      </c>
      <c r="D2024" t="s">
        <v>223</v>
      </c>
      <c r="E2024" t="s">
        <v>5781</v>
      </c>
      <c r="F2024" t="s">
        <v>20421</v>
      </c>
      <c r="G2024" s="146">
        <f t="shared" si="32"/>
        <v>1</v>
      </c>
    </row>
    <row r="2025" spans="1:7">
      <c r="A2025" t="s">
        <v>1589</v>
      </c>
      <c r="B2025" s="1">
        <f>IFERROR(INDEX(Preturi!H$2:H$8000, MATCH(A2025, Preturi!G$2:G$8000, 0)), "")*G2025</f>
        <v>16.239999999999998</v>
      </c>
      <c r="C2025" t="s">
        <v>688</v>
      </c>
      <c r="D2025" t="s">
        <v>223</v>
      </c>
      <c r="E2025" t="s">
        <v>5782</v>
      </c>
      <c r="F2025" t="s">
        <v>20421</v>
      </c>
      <c r="G2025" s="146">
        <f t="shared" si="32"/>
        <v>1</v>
      </c>
    </row>
    <row r="2026" spans="1:7">
      <c r="A2026" t="s">
        <v>1590</v>
      </c>
      <c r="B2026" s="1">
        <f>IFERROR(INDEX(Preturi!H$2:H$8000, MATCH(A2026, Preturi!G$2:G$8000, 0)), "")*G2026</f>
        <v>17.41</v>
      </c>
      <c r="C2026" t="s">
        <v>688</v>
      </c>
      <c r="D2026" t="s">
        <v>223</v>
      </c>
      <c r="E2026" t="s">
        <v>5783</v>
      </c>
      <c r="F2026" t="s">
        <v>20421</v>
      </c>
      <c r="G2026" s="146">
        <f t="shared" si="32"/>
        <v>1</v>
      </c>
    </row>
    <row r="2027" spans="1:7">
      <c r="A2027" t="s">
        <v>4084</v>
      </c>
      <c r="B2027" s="1">
        <f>IFERROR(INDEX(Preturi!H$2:H$8000, MATCH(A2027, Preturi!G$2:G$8000, 0)), "")*G2027</f>
        <v>19.73</v>
      </c>
      <c r="C2027" t="s">
        <v>688</v>
      </c>
      <c r="D2027" t="s">
        <v>223</v>
      </c>
      <c r="E2027" t="s">
        <v>11039</v>
      </c>
      <c r="F2027" t="s">
        <v>20421</v>
      </c>
      <c r="G2027" s="146">
        <f t="shared" si="32"/>
        <v>1</v>
      </c>
    </row>
    <row r="2028" spans="1:7">
      <c r="A2028" t="s">
        <v>1591</v>
      </c>
      <c r="B2028" s="1">
        <f>IFERROR(INDEX(Preturi!H$2:H$8000, MATCH(A2028, Preturi!G$2:G$8000, 0)), "")*G2028</f>
        <v>25.06</v>
      </c>
      <c r="C2028" t="s">
        <v>688</v>
      </c>
      <c r="D2028" t="s">
        <v>223</v>
      </c>
      <c r="E2028" t="s">
        <v>5784</v>
      </c>
      <c r="F2028" t="s">
        <v>20421</v>
      </c>
      <c r="G2028" s="146">
        <f t="shared" si="32"/>
        <v>1</v>
      </c>
    </row>
    <row r="2029" spans="1:7">
      <c r="A2029" t="s">
        <v>3576</v>
      </c>
      <c r="B2029" s="1">
        <f>IFERROR(INDEX(Preturi!H$2:H$8000, MATCH(A2029, Preturi!G$2:G$8000, 0)), "")*G2029</f>
        <v>15.2</v>
      </c>
      <c r="C2029" t="s">
        <v>688</v>
      </c>
      <c r="D2029" t="s">
        <v>223</v>
      </c>
      <c r="E2029" t="s">
        <v>5785</v>
      </c>
      <c r="F2029" t="s">
        <v>20421</v>
      </c>
      <c r="G2029" s="146">
        <f t="shared" si="32"/>
        <v>1</v>
      </c>
    </row>
    <row r="2030" spans="1:7">
      <c r="A2030" t="s">
        <v>1592</v>
      </c>
      <c r="B2030" s="1">
        <f>IFERROR(INDEX(Preturi!H$2:H$8000, MATCH(A2030, Preturi!G$2:G$8000, 0)), "")*G2030</f>
        <v>17.350000000000001</v>
      </c>
      <c r="C2030" t="s">
        <v>688</v>
      </c>
      <c r="D2030" t="s">
        <v>223</v>
      </c>
      <c r="E2030" t="s">
        <v>5786</v>
      </c>
      <c r="F2030" t="s">
        <v>20421</v>
      </c>
      <c r="G2030" s="146">
        <f t="shared" si="32"/>
        <v>1</v>
      </c>
    </row>
    <row r="2031" spans="1:7">
      <c r="A2031" t="s">
        <v>1593</v>
      </c>
      <c r="B2031" s="1">
        <f>IFERROR(INDEX(Preturi!H$2:H$8000, MATCH(A2031, Preturi!G$2:G$8000, 0)), "")*G2031</f>
        <v>18.12</v>
      </c>
      <c r="C2031" t="s">
        <v>688</v>
      </c>
      <c r="D2031" t="s">
        <v>223</v>
      </c>
      <c r="E2031" t="s">
        <v>5787</v>
      </c>
      <c r="F2031" t="s">
        <v>20421</v>
      </c>
      <c r="G2031" s="146">
        <f t="shared" si="32"/>
        <v>1</v>
      </c>
    </row>
    <row r="2032" spans="1:7">
      <c r="A2032" t="s">
        <v>1594</v>
      </c>
      <c r="B2032" s="1">
        <f>IFERROR(INDEX(Preturi!H$2:H$8000, MATCH(A2032, Preturi!G$2:G$8000, 0)), "")*G2032</f>
        <v>20.53</v>
      </c>
      <c r="C2032" t="s">
        <v>688</v>
      </c>
      <c r="D2032" t="s">
        <v>223</v>
      </c>
      <c r="E2032" t="s">
        <v>5788</v>
      </c>
      <c r="F2032" t="s">
        <v>20421</v>
      </c>
      <c r="G2032" s="146">
        <f t="shared" si="32"/>
        <v>1</v>
      </c>
    </row>
    <row r="2033" spans="1:7">
      <c r="A2033" t="s">
        <v>7945</v>
      </c>
      <c r="B2033" s="1">
        <f>IFERROR(INDEX(Preturi!H$2:H$8000, MATCH(A2033, Preturi!G$2:G$8000, 0)), "")*G2033</f>
        <v>18.86</v>
      </c>
      <c r="C2033" t="s">
        <v>688</v>
      </c>
      <c r="D2033" t="s">
        <v>223</v>
      </c>
      <c r="E2033" t="s">
        <v>7946</v>
      </c>
      <c r="F2033" t="s">
        <v>20421</v>
      </c>
      <c r="G2033" s="146">
        <f t="shared" si="32"/>
        <v>1</v>
      </c>
    </row>
    <row r="2034" spans="1:7">
      <c r="A2034" t="s">
        <v>2279</v>
      </c>
      <c r="B2034" s="1">
        <f>IFERROR(INDEX(Preturi!H$2:H$8000, MATCH(A2034, Preturi!G$2:G$8000, 0)), "")*G2034</f>
        <v>23.47</v>
      </c>
      <c r="C2034" t="s">
        <v>688</v>
      </c>
      <c r="D2034" t="s">
        <v>223</v>
      </c>
      <c r="E2034" t="s">
        <v>11040</v>
      </c>
      <c r="F2034" t="s">
        <v>20421</v>
      </c>
      <c r="G2034" s="146">
        <f t="shared" si="32"/>
        <v>1</v>
      </c>
    </row>
    <row r="2035" spans="1:7">
      <c r="A2035" t="s">
        <v>7535</v>
      </c>
      <c r="B2035" s="1">
        <f>IFERROR(INDEX(Preturi!H$2:H$8000, MATCH(A2035, Preturi!G$2:G$8000, 0)), "")*G2035</f>
        <v>23.76</v>
      </c>
      <c r="C2035" t="s">
        <v>688</v>
      </c>
      <c r="D2035" t="s">
        <v>223</v>
      </c>
      <c r="E2035" t="s">
        <v>7536</v>
      </c>
      <c r="F2035" t="s">
        <v>20421</v>
      </c>
      <c r="G2035" s="146">
        <f t="shared" si="32"/>
        <v>1</v>
      </c>
    </row>
    <row r="2036" spans="1:7">
      <c r="A2036" t="s">
        <v>1595</v>
      </c>
      <c r="B2036" s="1">
        <f>IFERROR(INDEX(Preturi!H$2:H$8000, MATCH(A2036, Preturi!G$2:G$8000, 0)), "")*G2036</f>
        <v>11.43</v>
      </c>
      <c r="C2036" t="s">
        <v>688</v>
      </c>
      <c r="D2036" t="s">
        <v>223</v>
      </c>
      <c r="E2036" t="s">
        <v>5789</v>
      </c>
      <c r="F2036" t="s">
        <v>20421</v>
      </c>
      <c r="G2036" s="146">
        <f t="shared" si="32"/>
        <v>1</v>
      </c>
    </row>
    <row r="2037" spans="1:7">
      <c r="A2037" t="s">
        <v>1596</v>
      </c>
      <c r="B2037" s="1">
        <f>IFERROR(INDEX(Preturi!H$2:H$8000, MATCH(A2037, Preturi!G$2:G$8000, 0)), "")*G2037</f>
        <v>11.68</v>
      </c>
      <c r="C2037" t="s">
        <v>688</v>
      </c>
      <c r="D2037" t="s">
        <v>223</v>
      </c>
      <c r="E2037" t="s">
        <v>5790</v>
      </c>
      <c r="F2037" t="s">
        <v>20421</v>
      </c>
      <c r="G2037" s="146">
        <f t="shared" si="32"/>
        <v>1</v>
      </c>
    </row>
    <row r="2038" spans="1:7">
      <c r="A2038" t="s">
        <v>1597</v>
      </c>
      <c r="B2038" s="1">
        <f>IFERROR(INDEX(Preturi!H$2:H$8000, MATCH(A2038, Preturi!G$2:G$8000, 0)), "")*G2038</f>
        <v>14.6</v>
      </c>
      <c r="C2038" t="s">
        <v>688</v>
      </c>
      <c r="D2038" t="s">
        <v>223</v>
      </c>
      <c r="E2038" t="s">
        <v>5791</v>
      </c>
      <c r="F2038" t="s">
        <v>20421</v>
      </c>
      <c r="G2038" s="146">
        <f t="shared" si="32"/>
        <v>1</v>
      </c>
    </row>
    <row r="2039" spans="1:7">
      <c r="A2039" t="s">
        <v>1598</v>
      </c>
      <c r="B2039" s="1">
        <f>IFERROR(INDEX(Preturi!H$2:H$8000, MATCH(A2039, Preturi!G$2:G$8000, 0)), "")*G2039</f>
        <v>15.93</v>
      </c>
      <c r="C2039" t="s">
        <v>688</v>
      </c>
      <c r="D2039" t="s">
        <v>223</v>
      </c>
      <c r="E2039" t="s">
        <v>5792</v>
      </c>
      <c r="F2039" t="s">
        <v>20421</v>
      </c>
      <c r="G2039" s="146">
        <f t="shared" si="32"/>
        <v>1</v>
      </c>
    </row>
    <row r="2040" spans="1:7">
      <c r="A2040" t="s">
        <v>1599</v>
      </c>
      <c r="B2040" s="1">
        <f>IFERROR(INDEX(Preturi!H$2:H$8000, MATCH(A2040, Preturi!G$2:G$8000, 0)), "")*G2040</f>
        <v>19.62</v>
      </c>
      <c r="C2040" t="s">
        <v>688</v>
      </c>
      <c r="D2040" t="s">
        <v>223</v>
      </c>
      <c r="E2040" t="s">
        <v>5793</v>
      </c>
      <c r="F2040" t="s">
        <v>20421</v>
      </c>
      <c r="G2040" s="146">
        <f t="shared" si="32"/>
        <v>1</v>
      </c>
    </row>
    <row r="2041" spans="1:7">
      <c r="A2041" t="s">
        <v>1600</v>
      </c>
      <c r="B2041" s="1">
        <f>IFERROR(INDEX(Preturi!H$2:H$8000, MATCH(A2041, Preturi!G$2:G$8000, 0)), "")*G2041</f>
        <v>23.02</v>
      </c>
      <c r="C2041" t="s">
        <v>688</v>
      </c>
      <c r="D2041" t="s">
        <v>223</v>
      </c>
      <c r="E2041" t="s">
        <v>5794</v>
      </c>
      <c r="F2041" t="s">
        <v>20421</v>
      </c>
      <c r="G2041" s="146">
        <f t="shared" si="32"/>
        <v>1</v>
      </c>
    </row>
    <row r="2042" spans="1:7">
      <c r="A2042" t="s">
        <v>1601</v>
      </c>
      <c r="B2042" s="1">
        <f>IFERROR(INDEX(Preturi!H$2:H$8000, MATCH(A2042, Preturi!G$2:G$8000, 0)), "")*G2042</f>
        <v>24.56</v>
      </c>
      <c r="C2042" t="s">
        <v>688</v>
      </c>
      <c r="D2042" t="s">
        <v>223</v>
      </c>
      <c r="E2042" t="s">
        <v>5795</v>
      </c>
      <c r="F2042" t="s">
        <v>20421</v>
      </c>
      <c r="G2042" s="146">
        <f t="shared" si="32"/>
        <v>1</v>
      </c>
    </row>
    <row r="2043" spans="1:7">
      <c r="A2043" t="s">
        <v>7947</v>
      </c>
      <c r="B2043" s="1">
        <f>IFERROR(INDEX(Preturi!H$2:H$8000, MATCH(A2043, Preturi!G$2:G$8000, 0)), "")*G2043</f>
        <v>20.059999999999999</v>
      </c>
      <c r="C2043" t="s">
        <v>688</v>
      </c>
      <c r="D2043" t="s">
        <v>223</v>
      </c>
      <c r="E2043" t="s">
        <v>7949</v>
      </c>
      <c r="F2043" t="s">
        <v>20421</v>
      </c>
      <c r="G2043" s="146">
        <f t="shared" si="32"/>
        <v>1</v>
      </c>
    </row>
    <row r="2044" spans="1:7">
      <c r="A2044" t="s">
        <v>2530</v>
      </c>
      <c r="B2044" s="1">
        <f>IFERROR(INDEX(Preturi!H$2:H$8000, MATCH(A2044, Preturi!G$2:G$8000, 0)), "")*G2044</f>
        <v>29.88</v>
      </c>
      <c r="C2044" t="s">
        <v>688</v>
      </c>
      <c r="D2044" t="s">
        <v>223</v>
      </c>
      <c r="E2044" t="s">
        <v>5796</v>
      </c>
      <c r="F2044" t="s">
        <v>20421</v>
      </c>
      <c r="G2044" s="146">
        <f t="shared" si="32"/>
        <v>1</v>
      </c>
    </row>
    <row r="2045" spans="1:7">
      <c r="A2045" t="s">
        <v>7950</v>
      </c>
      <c r="B2045" s="1">
        <f>IFERROR(INDEX(Preturi!H$2:H$8000, MATCH(A2045, Preturi!G$2:G$8000, 0)), "")*G2045</f>
        <v>20.88</v>
      </c>
      <c r="C2045" t="s">
        <v>688</v>
      </c>
      <c r="D2045" t="s">
        <v>223</v>
      </c>
      <c r="E2045" t="s">
        <v>7951</v>
      </c>
      <c r="F2045" t="s">
        <v>20421</v>
      </c>
      <c r="G2045" s="146">
        <f t="shared" si="32"/>
        <v>1</v>
      </c>
    </row>
    <row r="2046" spans="1:7">
      <c r="A2046" t="s">
        <v>3577</v>
      </c>
      <c r="B2046" s="1">
        <f>IFERROR(INDEX(Preturi!H$2:H$8000, MATCH(A2046, Preturi!G$2:G$8000, 0)), "")*G2046</f>
        <v>42.65</v>
      </c>
      <c r="C2046" t="s">
        <v>688</v>
      </c>
      <c r="D2046" t="s">
        <v>223</v>
      </c>
      <c r="E2046" t="s">
        <v>5797</v>
      </c>
      <c r="F2046" t="s">
        <v>20421</v>
      </c>
      <c r="G2046" s="146">
        <f t="shared" si="32"/>
        <v>1</v>
      </c>
    </row>
    <row r="2047" spans="1:7">
      <c r="A2047" t="s">
        <v>1602</v>
      </c>
      <c r="B2047" s="1">
        <f>IFERROR(INDEX(Preturi!H$2:H$8000, MATCH(A2047, Preturi!G$2:G$8000, 0)), "")*G2047</f>
        <v>24.89</v>
      </c>
      <c r="C2047" t="s">
        <v>688</v>
      </c>
      <c r="D2047" t="s">
        <v>223</v>
      </c>
      <c r="E2047" t="s">
        <v>5798</v>
      </c>
      <c r="F2047" t="s">
        <v>20421</v>
      </c>
      <c r="G2047" s="146">
        <f t="shared" si="32"/>
        <v>1</v>
      </c>
    </row>
    <row r="2048" spans="1:7">
      <c r="A2048" t="s">
        <v>1603</v>
      </c>
      <c r="B2048" s="1">
        <f>IFERROR(INDEX(Preturi!H$2:H$8000, MATCH(A2048, Preturi!G$2:G$8000, 0)), "")*G2048</f>
        <v>14.58</v>
      </c>
      <c r="C2048" t="s">
        <v>688</v>
      </c>
      <c r="D2048" t="s">
        <v>223</v>
      </c>
      <c r="E2048" t="s">
        <v>5799</v>
      </c>
      <c r="F2048" t="s">
        <v>20421</v>
      </c>
      <c r="G2048" s="146">
        <f t="shared" si="32"/>
        <v>1</v>
      </c>
    </row>
    <row r="2049" spans="1:7">
      <c r="A2049" t="s">
        <v>1604</v>
      </c>
      <c r="B2049" s="1">
        <f>IFERROR(INDEX(Preturi!H$2:H$8000, MATCH(A2049, Preturi!G$2:G$8000, 0)), "")*G2049</f>
        <v>17.02</v>
      </c>
      <c r="C2049" t="s">
        <v>688</v>
      </c>
      <c r="D2049" t="s">
        <v>223</v>
      </c>
      <c r="E2049" t="s">
        <v>5800</v>
      </c>
      <c r="F2049" t="s">
        <v>20421</v>
      </c>
      <c r="G2049" s="146">
        <f t="shared" si="32"/>
        <v>1</v>
      </c>
    </row>
    <row r="2050" spans="1:7">
      <c r="A2050" t="s">
        <v>1605</v>
      </c>
      <c r="B2050" s="1">
        <f>IFERROR(INDEX(Preturi!H$2:H$8000, MATCH(A2050, Preturi!G$2:G$8000, 0)), "")*G2050</f>
        <v>18.239999999999998</v>
      </c>
      <c r="C2050" t="s">
        <v>688</v>
      </c>
      <c r="D2050" t="s">
        <v>223</v>
      </c>
      <c r="E2050" t="s">
        <v>5801</v>
      </c>
      <c r="F2050" t="s">
        <v>20421</v>
      </c>
      <c r="G2050" s="146">
        <f t="shared" si="32"/>
        <v>1</v>
      </c>
    </row>
    <row r="2051" spans="1:7">
      <c r="A2051" t="s">
        <v>4085</v>
      </c>
      <c r="B2051" s="1">
        <f>IFERROR(INDEX(Preturi!H$2:H$8000, MATCH(A2051, Preturi!G$2:G$8000, 0)), "")*G2051</f>
        <v>20.67</v>
      </c>
      <c r="C2051" t="s">
        <v>688</v>
      </c>
      <c r="D2051" t="s">
        <v>223</v>
      </c>
      <c r="E2051" t="s">
        <v>5802</v>
      </c>
      <c r="F2051" t="s">
        <v>20421</v>
      </c>
      <c r="G2051" s="146">
        <f t="shared" si="32"/>
        <v>1</v>
      </c>
    </row>
    <row r="2052" spans="1:7">
      <c r="A2052" t="s">
        <v>1606</v>
      </c>
      <c r="B2052" s="1">
        <f>IFERROR(INDEX(Preturi!H$2:H$8000, MATCH(A2052, Preturi!G$2:G$8000, 0)), "")*G2052</f>
        <v>26.25</v>
      </c>
      <c r="C2052" t="s">
        <v>688</v>
      </c>
      <c r="D2052" t="s">
        <v>223</v>
      </c>
      <c r="E2052" t="s">
        <v>5803</v>
      </c>
      <c r="F2052" t="s">
        <v>20421</v>
      </c>
      <c r="G2052" s="146">
        <f t="shared" si="32"/>
        <v>1</v>
      </c>
    </row>
    <row r="2053" spans="1:7">
      <c r="A2053" t="s">
        <v>3578</v>
      </c>
      <c r="B2053" s="1">
        <f>IFERROR(INDEX(Preturi!H$2:H$8000, MATCH(A2053, Preturi!G$2:G$8000, 0)), "")*G2053</f>
        <v>15.92</v>
      </c>
      <c r="C2053" t="s">
        <v>688</v>
      </c>
      <c r="D2053" t="s">
        <v>223</v>
      </c>
      <c r="E2053" t="s">
        <v>5804</v>
      </c>
      <c r="F2053" t="s">
        <v>20421</v>
      </c>
      <c r="G2053" s="146">
        <f t="shared" si="32"/>
        <v>1</v>
      </c>
    </row>
    <row r="2054" spans="1:7">
      <c r="A2054" t="s">
        <v>1607</v>
      </c>
      <c r="B2054" s="1">
        <f>IFERROR(INDEX(Preturi!H$2:H$8000, MATCH(A2054, Preturi!G$2:G$8000, 0)), "")*G2054</f>
        <v>18.18</v>
      </c>
      <c r="C2054" t="s">
        <v>688</v>
      </c>
      <c r="D2054" t="s">
        <v>223</v>
      </c>
      <c r="E2054" t="s">
        <v>5805</v>
      </c>
      <c r="F2054" t="s">
        <v>20421</v>
      </c>
      <c r="G2054" s="146">
        <f t="shared" si="32"/>
        <v>1</v>
      </c>
    </row>
    <row r="2055" spans="1:7">
      <c r="A2055" t="s">
        <v>1608</v>
      </c>
      <c r="B2055" s="1">
        <f>IFERROR(INDEX(Preturi!H$2:H$8000, MATCH(A2055, Preturi!G$2:G$8000, 0)), "")*G2055</f>
        <v>18.98</v>
      </c>
      <c r="C2055" t="s">
        <v>688</v>
      </c>
      <c r="D2055" t="s">
        <v>223</v>
      </c>
      <c r="E2055" t="s">
        <v>5806</v>
      </c>
      <c r="F2055" t="s">
        <v>20421</v>
      </c>
      <c r="G2055" s="146">
        <f t="shared" si="32"/>
        <v>1</v>
      </c>
    </row>
    <row r="2056" spans="1:7">
      <c r="A2056" t="s">
        <v>1609</v>
      </c>
      <c r="B2056" s="1">
        <f>IFERROR(INDEX(Preturi!H$2:H$8000, MATCH(A2056, Preturi!G$2:G$8000, 0)), "")*G2056</f>
        <v>21.5</v>
      </c>
      <c r="C2056" t="s">
        <v>688</v>
      </c>
      <c r="D2056" t="s">
        <v>223</v>
      </c>
      <c r="E2056" t="s">
        <v>5807</v>
      </c>
      <c r="F2056" t="s">
        <v>20421</v>
      </c>
      <c r="G2056" s="146">
        <f t="shared" si="32"/>
        <v>1</v>
      </c>
    </row>
    <row r="2057" spans="1:7">
      <c r="A2057" t="s">
        <v>7952</v>
      </c>
      <c r="B2057" s="1">
        <f>IFERROR(INDEX(Preturi!H$2:H$8000, MATCH(A2057, Preturi!G$2:G$8000, 0)), "")*G2057</f>
        <v>19.760000000000002</v>
      </c>
      <c r="C2057" t="s">
        <v>688</v>
      </c>
      <c r="D2057" t="s">
        <v>223</v>
      </c>
      <c r="E2057" t="s">
        <v>7953</v>
      </c>
      <c r="F2057" t="s">
        <v>20421</v>
      </c>
      <c r="G2057" s="146">
        <f t="shared" si="32"/>
        <v>1</v>
      </c>
    </row>
    <row r="2058" spans="1:7">
      <c r="A2058" t="s">
        <v>2280</v>
      </c>
      <c r="B2058" s="1">
        <f>IFERROR(INDEX(Preturi!H$2:H$8000, MATCH(A2058, Preturi!G$2:G$8000, 0)), "")*G2058</f>
        <v>24.59</v>
      </c>
      <c r="C2058" t="s">
        <v>688</v>
      </c>
      <c r="D2058" t="s">
        <v>223</v>
      </c>
      <c r="E2058" t="s">
        <v>11041</v>
      </c>
      <c r="F2058" t="s">
        <v>20421</v>
      </c>
      <c r="G2058" s="146">
        <f t="shared" si="32"/>
        <v>1</v>
      </c>
    </row>
    <row r="2059" spans="1:7">
      <c r="A2059" t="s">
        <v>7537</v>
      </c>
      <c r="B2059" s="1">
        <f>IFERROR(INDEX(Preturi!H$2:H$8000, MATCH(A2059, Preturi!G$2:G$8000, 0)), "")*G2059</f>
        <v>24.89</v>
      </c>
      <c r="C2059" t="s">
        <v>688</v>
      </c>
      <c r="D2059" t="s">
        <v>223</v>
      </c>
      <c r="E2059" t="s">
        <v>7538</v>
      </c>
      <c r="F2059" t="s">
        <v>20421</v>
      </c>
      <c r="G2059" s="146">
        <f t="shared" si="32"/>
        <v>1</v>
      </c>
    </row>
    <row r="2060" spans="1:7">
      <c r="A2060" t="s">
        <v>1610</v>
      </c>
      <c r="B2060" s="1">
        <f>IFERROR(INDEX(Preturi!H$2:H$8000, MATCH(A2060, Preturi!G$2:G$8000, 0)), "")*G2060</f>
        <v>11.97</v>
      </c>
      <c r="C2060" t="s">
        <v>688</v>
      </c>
      <c r="D2060" t="s">
        <v>223</v>
      </c>
      <c r="E2060" t="s">
        <v>5808</v>
      </c>
      <c r="F2060" t="s">
        <v>20421</v>
      </c>
      <c r="G2060" s="146">
        <f t="shared" si="32"/>
        <v>1</v>
      </c>
    </row>
    <row r="2061" spans="1:7">
      <c r="A2061" t="s">
        <v>1611</v>
      </c>
      <c r="B2061" s="1">
        <f>IFERROR(INDEX(Preturi!H$2:H$8000, MATCH(A2061, Preturi!G$2:G$8000, 0)), "")*G2061</f>
        <v>12.24</v>
      </c>
      <c r="C2061" t="s">
        <v>688</v>
      </c>
      <c r="D2061" t="s">
        <v>223</v>
      </c>
      <c r="E2061" t="s">
        <v>5809</v>
      </c>
      <c r="F2061" t="s">
        <v>20421</v>
      </c>
      <c r="G2061" s="146">
        <f t="shared" si="32"/>
        <v>1</v>
      </c>
    </row>
    <row r="2062" spans="1:7">
      <c r="A2062" t="s">
        <v>1612</v>
      </c>
      <c r="B2062" s="1">
        <f>IFERROR(INDEX(Preturi!H$2:H$8000, MATCH(A2062, Preturi!G$2:G$8000, 0)), "")*G2062</f>
        <v>15.3</v>
      </c>
      <c r="C2062" t="s">
        <v>688</v>
      </c>
      <c r="D2062" t="s">
        <v>223</v>
      </c>
      <c r="E2062" t="s">
        <v>5810</v>
      </c>
      <c r="F2062" t="s">
        <v>20421</v>
      </c>
      <c r="G2062" s="146">
        <f t="shared" si="32"/>
        <v>1</v>
      </c>
    </row>
    <row r="2063" spans="1:7">
      <c r="A2063" t="s">
        <v>1613</v>
      </c>
      <c r="B2063" s="1">
        <f>IFERROR(INDEX(Preturi!H$2:H$8000, MATCH(A2063, Preturi!G$2:G$8000, 0)), "")*G2063</f>
        <v>16.690000000000001</v>
      </c>
      <c r="C2063" t="s">
        <v>688</v>
      </c>
      <c r="D2063" t="s">
        <v>223</v>
      </c>
      <c r="E2063" t="s">
        <v>5811</v>
      </c>
      <c r="F2063" t="s">
        <v>20421</v>
      </c>
      <c r="G2063" s="146">
        <f t="shared" si="32"/>
        <v>1</v>
      </c>
    </row>
    <row r="2064" spans="1:7">
      <c r="A2064" t="s">
        <v>1614</v>
      </c>
      <c r="B2064" s="1">
        <f>IFERROR(INDEX(Preturi!H$2:H$8000, MATCH(A2064, Preturi!G$2:G$8000, 0)), "")*G2064</f>
        <v>20.55</v>
      </c>
      <c r="C2064" t="s">
        <v>688</v>
      </c>
      <c r="D2064" t="s">
        <v>223</v>
      </c>
      <c r="E2064" t="s">
        <v>5812</v>
      </c>
      <c r="F2064" t="s">
        <v>20421</v>
      </c>
      <c r="G2064" s="146">
        <f t="shared" si="32"/>
        <v>1</v>
      </c>
    </row>
    <row r="2065" spans="1:7">
      <c r="A2065" t="s">
        <v>1615</v>
      </c>
      <c r="B2065" s="1">
        <f>IFERROR(INDEX(Preturi!H$2:H$8000, MATCH(A2065, Preturi!G$2:G$8000, 0)), "")*G2065</f>
        <v>24.12</v>
      </c>
      <c r="C2065" t="s">
        <v>688</v>
      </c>
      <c r="D2065" t="s">
        <v>223</v>
      </c>
      <c r="E2065" t="s">
        <v>5813</v>
      </c>
      <c r="F2065" t="s">
        <v>20421</v>
      </c>
      <c r="G2065" s="146">
        <f t="shared" si="32"/>
        <v>1</v>
      </c>
    </row>
    <row r="2066" spans="1:7">
      <c r="A2066" t="s">
        <v>1616</v>
      </c>
      <c r="B2066" s="1">
        <f>IFERROR(INDEX(Preturi!H$2:H$8000, MATCH(A2066, Preturi!G$2:G$8000, 0)), "")*G2066</f>
        <v>25.68</v>
      </c>
      <c r="C2066" t="s">
        <v>688</v>
      </c>
      <c r="D2066" t="s">
        <v>223</v>
      </c>
      <c r="E2066" t="s">
        <v>5814</v>
      </c>
      <c r="F2066" t="s">
        <v>20421</v>
      </c>
      <c r="G2066" s="146">
        <f t="shared" si="32"/>
        <v>1</v>
      </c>
    </row>
    <row r="2067" spans="1:7">
      <c r="A2067" t="s">
        <v>7954</v>
      </c>
      <c r="B2067" s="1">
        <f>IFERROR(INDEX(Preturi!H$2:H$8000, MATCH(A2067, Preturi!G$2:G$8000, 0)), "")*G2067</f>
        <v>20.97</v>
      </c>
      <c r="C2067" t="s">
        <v>688</v>
      </c>
      <c r="D2067" t="s">
        <v>223</v>
      </c>
      <c r="E2067" t="s">
        <v>7955</v>
      </c>
      <c r="F2067" t="s">
        <v>20421</v>
      </c>
      <c r="G2067" s="146">
        <f t="shared" si="32"/>
        <v>1</v>
      </c>
    </row>
    <row r="2068" spans="1:7">
      <c r="A2068" t="s">
        <v>2531</v>
      </c>
      <c r="B2068" s="1">
        <f>IFERROR(INDEX(Preturi!H$2:H$8000, MATCH(A2068, Preturi!G$2:G$8000, 0)), "")*G2068</f>
        <v>31.24</v>
      </c>
      <c r="C2068" t="s">
        <v>688</v>
      </c>
      <c r="D2068" t="s">
        <v>223</v>
      </c>
      <c r="E2068" t="s">
        <v>5815</v>
      </c>
      <c r="F2068" t="s">
        <v>20421</v>
      </c>
      <c r="G2068" s="146">
        <f t="shared" si="32"/>
        <v>1</v>
      </c>
    </row>
    <row r="2069" spans="1:7">
      <c r="A2069" t="s">
        <v>7956</v>
      </c>
      <c r="B2069" s="1">
        <f>IFERROR(INDEX(Preturi!H$2:H$8000, MATCH(A2069, Preturi!G$2:G$8000, 0)), "")*G2069</f>
        <v>21.83</v>
      </c>
      <c r="C2069" t="s">
        <v>688</v>
      </c>
      <c r="D2069" t="s">
        <v>223</v>
      </c>
      <c r="E2069" t="s">
        <v>7957</v>
      </c>
      <c r="F2069" t="s">
        <v>20421</v>
      </c>
      <c r="G2069" s="146">
        <f t="shared" si="32"/>
        <v>1</v>
      </c>
    </row>
    <row r="2070" spans="1:7">
      <c r="A2070" t="s">
        <v>3579</v>
      </c>
      <c r="B2070" s="1">
        <f>IFERROR(INDEX(Preturi!H$2:H$8000, MATCH(A2070, Preturi!G$2:G$8000, 0)), "")*G2070</f>
        <v>44.59</v>
      </c>
      <c r="C2070" t="s">
        <v>688</v>
      </c>
      <c r="D2070" t="s">
        <v>223</v>
      </c>
      <c r="E2070" t="s">
        <v>5816</v>
      </c>
      <c r="F2070" t="s">
        <v>20421</v>
      </c>
      <c r="G2070" s="146">
        <f t="shared" si="32"/>
        <v>1</v>
      </c>
    </row>
    <row r="2071" spans="1:7">
      <c r="A2071" t="s">
        <v>1617</v>
      </c>
      <c r="B2071" s="1">
        <f>IFERROR(INDEX(Preturi!H$2:H$8000, MATCH(A2071, Preturi!G$2:G$8000, 0)), "")*G2071</f>
        <v>26.02</v>
      </c>
      <c r="C2071" t="s">
        <v>688</v>
      </c>
      <c r="D2071" t="s">
        <v>223</v>
      </c>
      <c r="E2071" t="s">
        <v>5817</v>
      </c>
      <c r="F2071" t="s">
        <v>20421</v>
      </c>
      <c r="G2071" s="146">
        <f t="shared" si="32"/>
        <v>1</v>
      </c>
    </row>
    <row r="2072" spans="1:7">
      <c r="A2072" t="s">
        <v>1618</v>
      </c>
      <c r="B2072" s="1">
        <f>IFERROR(INDEX(Preturi!H$2:H$8000, MATCH(A2072, Preturi!G$2:G$8000, 0)), "")*G2072</f>
        <v>15.25</v>
      </c>
      <c r="C2072" t="s">
        <v>688</v>
      </c>
      <c r="D2072" t="s">
        <v>223</v>
      </c>
      <c r="E2072" t="s">
        <v>5818</v>
      </c>
      <c r="F2072" t="s">
        <v>20421</v>
      </c>
      <c r="G2072" s="146">
        <f t="shared" si="32"/>
        <v>1</v>
      </c>
    </row>
    <row r="2073" spans="1:7">
      <c r="A2073" t="s">
        <v>1619</v>
      </c>
      <c r="B2073" s="1">
        <f>IFERROR(INDEX(Preturi!H$2:H$8000, MATCH(A2073, Preturi!G$2:G$8000, 0)), "")*G2073</f>
        <v>17.79</v>
      </c>
      <c r="C2073" t="s">
        <v>688</v>
      </c>
      <c r="D2073" t="s">
        <v>223</v>
      </c>
      <c r="E2073" t="s">
        <v>5819</v>
      </c>
      <c r="F2073" t="s">
        <v>20421</v>
      </c>
      <c r="G2073" s="146">
        <f t="shared" si="32"/>
        <v>1</v>
      </c>
    </row>
    <row r="2074" spans="1:7">
      <c r="A2074" t="s">
        <v>1620</v>
      </c>
      <c r="B2074" s="1">
        <f>IFERROR(INDEX(Preturi!H$2:H$8000, MATCH(A2074, Preturi!G$2:G$8000, 0)), "")*G2074</f>
        <v>19.059999999999999</v>
      </c>
      <c r="C2074" t="s">
        <v>688</v>
      </c>
      <c r="D2074" t="s">
        <v>223</v>
      </c>
      <c r="E2074" t="s">
        <v>5820</v>
      </c>
      <c r="F2074" t="s">
        <v>20421</v>
      </c>
      <c r="G2074" s="146">
        <f t="shared" si="32"/>
        <v>1</v>
      </c>
    </row>
    <row r="2075" spans="1:7">
      <c r="A2075" t="s">
        <v>4086</v>
      </c>
      <c r="B2075" s="1">
        <f>IFERROR(INDEX(Preturi!H$2:H$8000, MATCH(A2075, Preturi!G$2:G$8000, 0)), "")*G2075</f>
        <v>21.61</v>
      </c>
      <c r="C2075" t="s">
        <v>688</v>
      </c>
      <c r="D2075" t="s">
        <v>223</v>
      </c>
      <c r="E2075" t="s">
        <v>5821</v>
      </c>
      <c r="F2075" t="s">
        <v>20421</v>
      </c>
      <c r="G2075" s="146">
        <f t="shared" ref="G2075:G2138" si="33">1+Adaosuri3</f>
        <v>1</v>
      </c>
    </row>
    <row r="2076" spans="1:7">
      <c r="A2076" t="s">
        <v>1621</v>
      </c>
      <c r="B2076" s="1">
        <f>IFERROR(INDEX(Preturi!H$2:H$8000, MATCH(A2076, Preturi!G$2:G$8000, 0)), "")*G2076</f>
        <v>27.45</v>
      </c>
      <c r="C2076" t="s">
        <v>688</v>
      </c>
      <c r="D2076" t="s">
        <v>223</v>
      </c>
      <c r="E2076" t="s">
        <v>5822</v>
      </c>
      <c r="F2076" t="s">
        <v>20421</v>
      </c>
      <c r="G2076" s="146">
        <f t="shared" si="33"/>
        <v>1</v>
      </c>
    </row>
    <row r="2077" spans="1:7">
      <c r="A2077" t="s">
        <v>3580</v>
      </c>
      <c r="B2077" s="1">
        <f>IFERROR(INDEX(Preturi!H$2:H$8000, MATCH(A2077, Preturi!G$2:G$8000, 0)), "")*G2077</f>
        <v>16.64</v>
      </c>
      <c r="C2077" t="s">
        <v>688</v>
      </c>
      <c r="D2077" t="s">
        <v>223</v>
      </c>
      <c r="E2077" t="s">
        <v>5823</v>
      </c>
      <c r="F2077" t="s">
        <v>20421</v>
      </c>
      <c r="G2077" s="146">
        <f t="shared" si="33"/>
        <v>1</v>
      </c>
    </row>
    <row r="2078" spans="1:7">
      <c r="A2078" t="s">
        <v>1622</v>
      </c>
      <c r="B2078" s="1">
        <f>IFERROR(INDEX(Preturi!H$2:H$8000, MATCH(A2078, Preturi!G$2:G$8000, 0)), "")*G2078</f>
        <v>19</v>
      </c>
      <c r="C2078" t="s">
        <v>688</v>
      </c>
      <c r="D2078" t="s">
        <v>223</v>
      </c>
      <c r="E2078" t="s">
        <v>5824</v>
      </c>
      <c r="F2078" t="s">
        <v>20421</v>
      </c>
      <c r="G2078" s="146">
        <f t="shared" si="33"/>
        <v>1</v>
      </c>
    </row>
    <row r="2079" spans="1:7">
      <c r="A2079" t="s">
        <v>1623</v>
      </c>
      <c r="B2079" s="1">
        <f>IFERROR(INDEX(Preturi!H$2:H$8000, MATCH(A2079, Preturi!G$2:G$8000, 0)), "")*G2079</f>
        <v>19.84</v>
      </c>
      <c r="C2079" t="s">
        <v>688</v>
      </c>
      <c r="D2079" t="s">
        <v>223</v>
      </c>
      <c r="E2079" t="s">
        <v>5825</v>
      </c>
      <c r="F2079" t="s">
        <v>20421</v>
      </c>
      <c r="G2079" s="146">
        <f t="shared" si="33"/>
        <v>1</v>
      </c>
    </row>
    <row r="2080" spans="1:7">
      <c r="A2080" t="s">
        <v>1624</v>
      </c>
      <c r="B2080" s="1">
        <f>IFERROR(INDEX(Preturi!H$2:H$8000, MATCH(A2080, Preturi!G$2:G$8000, 0)), "")*G2080</f>
        <v>22.48</v>
      </c>
      <c r="C2080" t="s">
        <v>688</v>
      </c>
      <c r="D2080" t="s">
        <v>223</v>
      </c>
      <c r="E2080" t="s">
        <v>5826</v>
      </c>
      <c r="F2080" t="s">
        <v>20421</v>
      </c>
      <c r="G2080" s="146">
        <f t="shared" si="33"/>
        <v>1</v>
      </c>
    </row>
    <row r="2081" spans="1:7">
      <c r="A2081" t="s">
        <v>7958</v>
      </c>
      <c r="B2081" s="1">
        <f>IFERROR(INDEX(Preturi!H$2:H$8000, MATCH(A2081, Preturi!G$2:G$8000, 0)), "")*G2081</f>
        <v>20.66</v>
      </c>
      <c r="C2081" t="s">
        <v>688</v>
      </c>
      <c r="D2081" t="s">
        <v>223</v>
      </c>
      <c r="E2081" t="s">
        <v>7959</v>
      </c>
      <c r="F2081" t="s">
        <v>20421</v>
      </c>
      <c r="G2081" s="146">
        <f t="shared" si="33"/>
        <v>1</v>
      </c>
    </row>
    <row r="2082" spans="1:7">
      <c r="A2082" t="s">
        <v>2281</v>
      </c>
      <c r="B2082" s="1">
        <f>IFERROR(INDEX(Preturi!H$2:H$8000, MATCH(A2082, Preturi!G$2:G$8000, 0)), "")*G2082</f>
        <v>25.71</v>
      </c>
      <c r="C2082" t="s">
        <v>688</v>
      </c>
      <c r="D2082" t="s">
        <v>223</v>
      </c>
      <c r="E2082" t="s">
        <v>5827</v>
      </c>
      <c r="F2082" t="s">
        <v>20421</v>
      </c>
      <c r="G2082" s="146">
        <f t="shared" si="33"/>
        <v>1</v>
      </c>
    </row>
    <row r="2083" spans="1:7">
      <c r="A2083" t="s">
        <v>7539</v>
      </c>
      <c r="B2083" s="1">
        <f>IFERROR(INDEX(Preturi!H$2:H$8000, MATCH(A2083, Preturi!G$2:G$8000, 0)), "")*G2083</f>
        <v>26.02</v>
      </c>
      <c r="C2083" t="s">
        <v>688</v>
      </c>
      <c r="D2083" t="s">
        <v>223</v>
      </c>
      <c r="E2083" t="s">
        <v>7540</v>
      </c>
      <c r="F2083" t="s">
        <v>20421</v>
      </c>
      <c r="G2083" s="146">
        <f t="shared" si="33"/>
        <v>1</v>
      </c>
    </row>
    <row r="2084" spans="1:7">
      <c r="A2084" t="s">
        <v>1625</v>
      </c>
      <c r="B2084" s="1">
        <f>IFERROR(INDEX(Preturi!H$2:H$8000, MATCH(A2084, Preturi!G$2:G$8000, 0)), "")*G2084</f>
        <v>12.51</v>
      </c>
      <c r="C2084" t="s">
        <v>688</v>
      </c>
      <c r="D2084" t="s">
        <v>223</v>
      </c>
      <c r="E2084" t="s">
        <v>5828</v>
      </c>
      <c r="F2084" t="s">
        <v>20421</v>
      </c>
      <c r="G2084" s="146">
        <f t="shared" si="33"/>
        <v>1</v>
      </c>
    </row>
    <row r="2085" spans="1:7">
      <c r="A2085" t="s">
        <v>1626</v>
      </c>
      <c r="B2085" s="1">
        <f>IFERROR(INDEX(Preturi!H$2:H$8000, MATCH(A2085, Preturi!G$2:G$8000, 0)), "")*G2085</f>
        <v>12.79</v>
      </c>
      <c r="C2085" t="s">
        <v>688</v>
      </c>
      <c r="D2085" t="s">
        <v>223</v>
      </c>
      <c r="E2085" t="s">
        <v>5829</v>
      </c>
      <c r="F2085" t="s">
        <v>20421</v>
      </c>
      <c r="G2085" s="146">
        <f t="shared" si="33"/>
        <v>1</v>
      </c>
    </row>
    <row r="2086" spans="1:7">
      <c r="A2086" t="s">
        <v>1627</v>
      </c>
      <c r="B2086" s="1">
        <f>IFERROR(INDEX(Preturi!H$2:H$8000, MATCH(A2086, Preturi!G$2:G$8000, 0)), "")*G2086</f>
        <v>15.99</v>
      </c>
      <c r="C2086" t="s">
        <v>688</v>
      </c>
      <c r="D2086" t="s">
        <v>223</v>
      </c>
      <c r="E2086" t="s">
        <v>5830</v>
      </c>
      <c r="F2086" t="s">
        <v>20421</v>
      </c>
      <c r="G2086" s="146">
        <f t="shared" si="33"/>
        <v>1</v>
      </c>
    </row>
    <row r="2087" spans="1:7">
      <c r="A2087" t="s">
        <v>1628</v>
      </c>
      <c r="B2087" s="1">
        <f>IFERROR(INDEX(Preturi!H$2:H$8000, MATCH(A2087, Preturi!G$2:G$8000, 0)), "")*G2087</f>
        <v>17.45</v>
      </c>
      <c r="C2087" t="s">
        <v>688</v>
      </c>
      <c r="D2087" t="s">
        <v>223</v>
      </c>
      <c r="E2087" t="s">
        <v>5831</v>
      </c>
      <c r="F2087" t="s">
        <v>20421</v>
      </c>
      <c r="G2087" s="146">
        <f t="shared" si="33"/>
        <v>1</v>
      </c>
    </row>
    <row r="2088" spans="1:7">
      <c r="A2088" t="s">
        <v>1629</v>
      </c>
      <c r="B2088" s="1">
        <f>IFERROR(INDEX(Preturi!H$2:H$8000, MATCH(A2088, Preturi!G$2:G$8000, 0)), "")*G2088</f>
        <v>21.49</v>
      </c>
      <c r="C2088" t="s">
        <v>688</v>
      </c>
      <c r="D2088" t="s">
        <v>223</v>
      </c>
      <c r="E2088" t="s">
        <v>5832</v>
      </c>
      <c r="F2088" t="s">
        <v>20421</v>
      </c>
      <c r="G2088" s="146">
        <f t="shared" si="33"/>
        <v>1</v>
      </c>
    </row>
    <row r="2089" spans="1:7">
      <c r="A2089" t="s">
        <v>1630</v>
      </c>
      <c r="B2089" s="1">
        <f>IFERROR(INDEX(Preturi!H$2:H$8000, MATCH(A2089, Preturi!G$2:G$8000, 0)), "")*G2089</f>
        <v>25.21</v>
      </c>
      <c r="C2089" t="s">
        <v>688</v>
      </c>
      <c r="D2089" t="s">
        <v>223</v>
      </c>
      <c r="E2089" t="s">
        <v>5833</v>
      </c>
      <c r="F2089" t="s">
        <v>20421</v>
      </c>
      <c r="G2089" s="146">
        <f t="shared" si="33"/>
        <v>1</v>
      </c>
    </row>
    <row r="2090" spans="1:7">
      <c r="A2090" t="s">
        <v>1631</v>
      </c>
      <c r="B2090" s="1">
        <f>IFERROR(INDEX(Preturi!H$2:H$8000, MATCH(A2090, Preturi!G$2:G$8000, 0)), "")*G2090</f>
        <v>26.79</v>
      </c>
      <c r="C2090" t="s">
        <v>688</v>
      </c>
      <c r="D2090" t="s">
        <v>223</v>
      </c>
      <c r="E2090" t="s">
        <v>5834</v>
      </c>
      <c r="F2090" t="s">
        <v>20421</v>
      </c>
      <c r="G2090" s="146">
        <f t="shared" si="33"/>
        <v>1</v>
      </c>
    </row>
    <row r="2091" spans="1:7">
      <c r="A2091" t="s">
        <v>7961</v>
      </c>
      <c r="B2091" s="1">
        <f>IFERROR(INDEX(Preturi!H$2:H$8000, MATCH(A2091, Preturi!G$2:G$8000, 0)), "")*G2091</f>
        <v>21.88</v>
      </c>
      <c r="C2091" t="s">
        <v>688</v>
      </c>
      <c r="D2091" t="s">
        <v>223</v>
      </c>
      <c r="E2091" t="s">
        <v>7962</v>
      </c>
      <c r="F2091" t="s">
        <v>20421</v>
      </c>
      <c r="G2091" s="146">
        <f t="shared" si="33"/>
        <v>1</v>
      </c>
    </row>
    <row r="2092" spans="1:7">
      <c r="A2092" t="s">
        <v>2532</v>
      </c>
      <c r="B2092" s="1">
        <f>IFERROR(INDEX(Preturi!H$2:H$8000, MATCH(A2092, Preturi!G$2:G$8000, 0)), "")*G2092</f>
        <v>32.590000000000003</v>
      </c>
      <c r="C2092" t="s">
        <v>688</v>
      </c>
      <c r="D2092" t="s">
        <v>223</v>
      </c>
      <c r="E2092" t="s">
        <v>5835</v>
      </c>
      <c r="F2092" t="s">
        <v>20421</v>
      </c>
      <c r="G2092" s="146">
        <f t="shared" si="33"/>
        <v>1</v>
      </c>
    </row>
    <row r="2093" spans="1:7">
      <c r="A2093" t="s">
        <v>7963</v>
      </c>
      <c r="B2093" s="1">
        <f>IFERROR(INDEX(Preturi!H$2:H$8000, MATCH(A2093, Preturi!G$2:G$8000, 0)), "")*G2093</f>
        <v>22.77</v>
      </c>
      <c r="C2093" t="s">
        <v>688</v>
      </c>
      <c r="D2093" t="s">
        <v>223</v>
      </c>
      <c r="E2093" t="s">
        <v>7964</v>
      </c>
      <c r="F2093" t="s">
        <v>20421</v>
      </c>
      <c r="G2093" s="146">
        <f t="shared" si="33"/>
        <v>1</v>
      </c>
    </row>
    <row r="2094" spans="1:7">
      <c r="A2094" t="s">
        <v>3581</v>
      </c>
      <c r="B2094" s="1">
        <f>IFERROR(INDEX(Preturi!H$2:H$8000, MATCH(A2094, Preturi!G$2:G$8000, 0)), "")*G2094</f>
        <v>46.53</v>
      </c>
      <c r="C2094" t="s">
        <v>688</v>
      </c>
      <c r="D2094" t="s">
        <v>223</v>
      </c>
      <c r="E2094" t="s">
        <v>5836</v>
      </c>
      <c r="F2094" t="s">
        <v>20421</v>
      </c>
      <c r="G2094" s="146">
        <f t="shared" si="33"/>
        <v>1</v>
      </c>
    </row>
    <row r="2095" spans="1:7">
      <c r="A2095" t="s">
        <v>1632</v>
      </c>
      <c r="B2095" s="1">
        <f>IFERROR(INDEX(Preturi!H$2:H$8000, MATCH(A2095, Preturi!G$2:G$8000, 0)), "")*G2095</f>
        <v>27.15</v>
      </c>
      <c r="C2095" t="s">
        <v>688</v>
      </c>
      <c r="D2095" t="s">
        <v>223</v>
      </c>
      <c r="E2095" t="s">
        <v>5837</v>
      </c>
      <c r="F2095" t="s">
        <v>20421</v>
      </c>
      <c r="G2095" s="146">
        <f t="shared" si="33"/>
        <v>1</v>
      </c>
    </row>
    <row r="2096" spans="1:7">
      <c r="A2096" t="s">
        <v>1633</v>
      </c>
      <c r="B2096" s="1">
        <f>IFERROR(INDEX(Preturi!H$2:H$8000, MATCH(A2096, Preturi!G$2:G$8000, 0)), "")*G2096</f>
        <v>15.91</v>
      </c>
      <c r="C2096" t="s">
        <v>688</v>
      </c>
      <c r="D2096" t="s">
        <v>223</v>
      </c>
      <c r="E2096" t="s">
        <v>5838</v>
      </c>
      <c r="F2096" t="s">
        <v>20421</v>
      </c>
      <c r="G2096" s="146">
        <f t="shared" si="33"/>
        <v>1</v>
      </c>
    </row>
    <row r="2097" spans="1:7">
      <c r="A2097" t="s">
        <v>1634</v>
      </c>
      <c r="B2097" s="1">
        <f>IFERROR(INDEX(Preturi!H$2:H$8000, MATCH(A2097, Preturi!G$2:G$8000, 0)), "")*G2097</f>
        <v>18.57</v>
      </c>
      <c r="C2097" t="s">
        <v>688</v>
      </c>
      <c r="D2097" t="s">
        <v>223</v>
      </c>
      <c r="E2097" t="s">
        <v>5839</v>
      </c>
      <c r="F2097" t="s">
        <v>20421</v>
      </c>
      <c r="G2097" s="146">
        <f t="shared" si="33"/>
        <v>1</v>
      </c>
    </row>
    <row r="2098" spans="1:7">
      <c r="A2098" t="s">
        <v>1635</v>
      </c>
      <c r="B2098" s="1">
        <f>IFERROR(INDEX(Preturi!H$2:H$8000, MATCH(A2098, Preturi!G$2:G$8000, 0)), "")*G2098</f>
        <v>19.89</v>
      </c>
      <c r="C2098" t="s">
        <v>688</v>
      </c>
      <c r="D2098" t="s">
        <v>223</v>
      </c>
      <c r="E2098" t="s">
        <v>5840</v>
      </c>
      <c r="F2098" t="s">
        <v>20421</v>
      </c>
      <c r="G2098" s="146">
        <f t="shared" si="33"/>
        <v>1</v>
      </c>
    </row>
    <row r="2099" spans="1:7">
      <c r="A2099" t="s">
        <v>4087</v>
      </c>
      <c r="B2099" s="1">
        <f>IFERROR(INDEX(Preturi!H$2:H$8000, MATCH(A2099, Preturi!G$2:G$8000, 0)), "")*G2099</f>
        <v>22.55</v>
      </c>
      <c r="C2099" t="s">
        <v>688</v>
      </c>
      <c r="D2099" t="s">
        <v>223</v>
      </c>
      <c r="E2099" t="s">
        <v>5841</v>
      </c>
      <c r="F2099" t="s">
        <v>20421</v>
      </c>
      <c r="G2099" s="146">
        <f t="shared" si="33"/>
        <v>1</v>
      </c>
    </row>
    <row r="2100" spans="1:7">
      <c r="A2100" t="s">
        <v>1636</v>
      </c>
      <c r="B2100" s="1">
        <f>IFERROR(INDEX(Preturi!H$2:H$8000, MATCH(A2100, Preturi!G$2:G$8000, 0)), "")*G2100</f>
        <v>28.64</v>
      </c>
      <c r="C2100" t="s">
        <v>688</v>
      </c>
      <c r="D2100" t="s">
        <v>223</v>
      </c>
      <c r="E2100" t="s">
        <v>5842</v>
      </c>
      <c r="F2100" t="s">
        <v>20421</v>
      </c>
      <c r="G2100" s="146">
        <f t="shared" si="33"/>
        <v>1</v>
      </c>
    </row>
    <row r="2101" spans="1:7">
      <c r="A2101" t="s">
        <v>3582</v>
      </c>
      <c r="B2101" s="1">
        <f>IFERROR(INDEX(Preturi!H$2:H$8000, MATCH(A2101, Preturi!G$2:G$8000, 0)), "")*G2101</f>
        <v>17.37</v>
      </c>
      <c r="C2101" t="s">
        <v>688</v>
      </c>
      <c r="D2101" t="s">
        <v>223</v>
      </c>
      <c r="E2101" t="s">
        <v>5843</v>
      </c>
      <c r="F2101" t="s">
        <v>20421</v>
      </c>
      <c r="G2101" s="146">
        <f t="shared" si="33"/>
        <v>1</v>
      </c>
    </row>
    <row r="2102" spans="1:7">
      <c r="A2102" t="s">
        <v>1637</v>
      </c>
      <c r="B2102" s="1">
        <f>IFERROR(INDEX(Preturi!H$2:H$8000, MATCH(A2102, Preturi!G$2:G$8000, 0)), "")*G2102</f>
        <v>19.829999999999998</v>
      </c>
      <c r="C2102" t="s">
        <v>688</v>
      </c>
      <c r="D2102" t="s">
        <v>223</v>
      </c>
      <c r="E2102" t="s">
        <v>5844</v>
      </c>
      <c r="F2102" t="s">
        <v>20421</v>
      </c>
      <c r="G2102" s="146">
        <f t="shared" si="33"/>
        <v>1</v>
      </c>
    </row>
    <row r="2103" spans="1:7">
      <c r="A2103" t="s">
        <v>1638</v>
      </c>
      <c r="B2103" s="1">
        <f>IFERROR(INDEX(Preturi!H$2:H$8000, MATCH(A2103, Preturi!G$2:G$8000, 0)), "")*G2103</f>
        <v>20.7</v>
      </c>
      <c r="C2103" t="s">
        <v>688</v>
      </c>
      <c r="D2103" t="s">
        <v>223</v>
      </c>
      <c r="E2103" t="s">
        <v>5845</v>
      </c>
      <c r="F2103" t="s">
        <v>20421</v>
      </c>
      <c r="G2103" s="146">
        <f t="shared" si="33"/>
        <v>1</v>
      </c>
    </row>
    <row r="2104" spans="1:7">
      <c r="A2104" t="s">
        <v>1639</v>
      </c>
      <c r="B2104" s="1">
        <f>IFERROR(INDEX(Preturi!H$2:H$8000, MATCH(A2104, Preturi!G$2:G$8000, 0)), "")*G2104</f>
        <v>23.46</v>
      </c>
      <c r="C2104" t="s">
        <v>688</v>
      </c>
      <c r="D2104" t="s">
        <v>223</v>
      </c>
      <c r="E2104" t="s">
        <v>5846</v>
      </c>
      <c r="F2104" t="s">
        <v>20421</v>
      </c>
      <c r="G2104" s="146">
        <f t="shared" si="33"/>
        <v>1</v>
      </c>
    </row>
    <row r="2105" spans="1:7">
      <c r="A2105" t="s">
        <v>7965</v>
      </c>
      <c r="B2105" s="1">
        <f>IFERROR(INDEX(Preturi!H$2:H$8000, MATCH(A2105, Preturi!G$2:G$8000, 0)), "")*G2105</f>
        <v>21.56</v>
      </c>
      <c r="C2105" t="s">
        <v>688</v>
      </c>
      <c r="D2105" t="s">
        <v>223</v>
      </c>
      <c r="E2105" t="s">
        <v>7966</v>
      </c>
      <c r="F2105" t="s">
        <v>20421</v>
      </c>
      <c r="G2105" s="146">
        <f t="shared" si="33"/>
        <v>1</v>
      </c>
    </row>
    <row r="2106" spans="1:7">
      <c r="A2106" t="s">
        <v>2282</v>
      </c>
      <c r="B2106" s="1">
        <f>IFERROR(INDEX(Preturi!H$2:H$8000, MATCH(A2106, Preturi!G$2:G$8000, 0)), "")*G2106</f>
        <v>26.83</v>
      </c>
      <c r="C2106" t="s">
        <v>688</v>
      </c>
      <c r="D2106" t="s">
        <v>223</v>
      </c>
      <c r="E2106" t="s">
        <v>11042</v>
      </c>
      <c r="F2106" t="s">
        <v>20421</v>
      </c>
      <c r="G2106" s="146">
        <f t="shared" si="33"/>
        <v>1</v>
      </c>
    </row>
    <row r="2107" spans="1:7">
      <c r="A2107" t="s">
        <v>7542</v>
      </c>
      <c r="B2107" s="1">
        <f>IFERROR(INDEX(Preturi!H$2:H$8000, MATCH(A2107, Preturi!G$2:G$8000, 0)), "")*G2107</f>
        <v>27.15</v>
      </c>
      <c r="C2107" t="s">
        <v>688</v>
      </c>
      <c r="D2107" t="s">
        <v>223</v>
      </c>
      <c r="E2107" t="s">
        <v>7543</v>
      </c>
      <c r="F2107" t="s">
        <v>20421</v>
      </c>
      <c r="G2107" s="146">
        <f t="shared" si="33"/>
        <v>1</v>
      </c>
    </row>
    <row r="2108" spans="1:7">
      <c r="A2108" t="s">
        <v>1640</v>
      </c>
      <c r="B2108" s="1">
        <f>IFERROR(INDEX(Preturi!H$2:H$8000, MATCH(A2108, Preturi!G$2:G$8000, 0)), "")*G2108</f>
        <v>13.06</v>
      </c>
      <c r="C2108" t="s">
        <v>688</v>
      </c>
      <c r="D2108" t="s">
        <v>223</v>
      </c>
      <c r="E2108" t="s">
        <v>5847</v>
      </c>
      <c r="F2108" t="s">
        <v>20421</v>
      </c>
      <c r="G2108" s="146">
        <f t="shared" si="33"/>
        <v>1</v>
      </c>
    </row>
    <row r="2109" spans="1:7">
      <c r="A2109" t="s">
        <v>1641</v>
      </c>
      <c r="B2109" s="1">
        <f>IFERROR(INDEX(Preturi!H$2:H$8000, MATCH(A2109, Preturi!G$2:G$8000, 0)), "")*G2109</f>
        <v>13.35</v>
      </c>
      <c r="C2109" t="s">
        <v>688</v>
      </c>
      <c r="D2109" t="s">
        <v>223</v>
      </c>
      <c r="E2109" t="s">
        <v>5848</v>
      </c>
      <c r="F2109" t="s">
        <v>20421</v>
      </c>
      <c r="G2109" s="146">
        <f t="shared" si="33"/>
        <v>1</v>
      </c>
    </row>
    <row r="2110" spans="1:7">
      <c r="A2110" t="s">
        <v>1642</v>
      </c>
      <c r="B2110" s="1">
        <f>IFERROR(INDEX(Preturi!H$2:H$8000, MATCH(A2110, Preturi!G$2:G$8000, 0)), "")*G2110</f>
        <v>16.690000000000001</v>
      </c>
      <c r="C2110" t="s">
        <v>688</v>
      </c>
      <c r="D2110" t="s">
        <v>223</v>
      </c>
      <c r="E2110" t="s">
        <v>5849</v>
      </c>
      <c r="F2110" t="s">
        <v>20421</v>
      </c>
      <c r="G2110" s="146">
        <f t="shared" si="33"/>
        <v>1</v>
      </c>
    </row>
    <row r="2111" spans="1:7">
      <c r="A2111" t="s">
        <v>1643</v>
      </c>
      <c r="B2111" s="1">
        <f>IFERROR(INDEX(Preturi!H$2:H$8000, MATCH(A2111, Preturi!G$2:G$8000, 0)), "")*G2111</f>
        <v>18.21</v>
      </c>
      <c r="C2111" t="s">
        <v>688</v>
      </c>
      <c r="D2111" t="s">
        <v>223</v>
      </c>
      <c r="E2111" t="s">
        <v>5850</v>
      </c>
      <c r="F2111" t="s">
        <v>20421</v>
      </c>
      <c r="G2111" s="146">
        <f t="shared" si="33"/>
        <v>1</v>
      </c>
    </row>
    <row r="2112" spans="1:7">
      <c r="A2112" t="s">
        <v>1644</v>
      </c>
      <c r="B2112" s="1">
        <f>IFERROR(INDEX(Preturi!H$2:H$8000, MATCH(A2112, Preturi!G$2:G$8000, 0)), "")*G2112</f>
        <v>22.42</v>
      </c>
      <c r="C2112" t="s">
        <v>688</v>
      </c>
      <c r="D2112" t="s">
        <v>223</v>
      </c>
      <c r="E2112" t="s">
        <v>5851</v>
      </c>
      <c r="F2112" t="s">
        <v>20421</v>
      </c>
      <c r="G2112" s="146">
        <f t="shared" si="33"/>
        <v>1</v>
      </c>
    </row>
    <row r="2113" spans="1:7">
      <c r="A2113" t="s">
        <v>1645</v>
      </c>
      <c r="B2113" s="1">
        <f>IFERROR(INDEX(Preturi!H$2:H$8000, MATCH(A2113, Preturi!G$2:G$8000, 0)), "")*G2113</f>
        <v>26.31</v>
      </c>
      <c r="C2113" t="s">
        <v>688</v>
      </c>
      <c r="D2113" t="s">
        <v>223</v>
      </c>
      <c r="E2113" t="s">
        <v>5852</v>
      </c>
      <c r="F2113" t="s">
        <v>20421</v>
      </c>
      <c r="G2113" s="146">
        <f t="shared" si="33"/>
        <v>1</v>
      </c>
    </row>
    <row r="2114" spans="1:7">
      <c r="A2114" t="s">
        <v>1646</v>
      </c>
      <c r="B2114" s="1">
        <f>IFERROR(INDEX(Preturi!H$2:H$8000, MATCH(A2114, Preturi!G$2:G$8000, 0)), "")*G2114</f>
        <v>27.91</v>
      </c>
      <c r="C2114" t="s">
        <v>688</v>
      </c>
      <c r="D2114" t="s">
        <v>223</v>
      </c>
      <c r="E2114" t="s">
        <v>5853</v>
      </c>
      <c r="F2114" t="s">
        <v>20421</v>
      </c>
      <c r="G2114" s="146">
        <f t="shared" si="33"/>
        <v>1</v>
      </c>
    </row>
    <row r="2115" spans="1:7">
      <c r="A2115" t="s">
        <v>7967</v>
      </c>
      <c r="B2115" s="1">
        <f>IFERROR(INDEX(Preturi!H$2:H$8000, MATCH(A2115, Preturi!G$2:G$8000, 0)), "")*G2115</f>
        <v>22.79</v>
      </c>
      <c r="C2115" t="s">
        <v>688</v>
      </c>
      <c r="D2115" t="s">
        <v>223</v>
      </c>
      <c r="E2115" t="s">
        <v>7968</v>
      </c>
      <c r="F2115" t="s">
        <v>20421</v>
      </c>
      <c r="G2115" s="146">
        <f t="shared" si="33"/>
        <v>1</v>
      </c>
    </row>
    <row r="2116" spans="1:7">
      <c r="A2116" t="s">
        <v>2533</v>
      </c>
      <c r="B2116" s="1">
        <f>IFERROR(INDEX(Preturi!H$2:H$8000, MATCH(A2116, Preturi!G$2:G$8000, 0)), "")*G2116</f>
        <v>33.950000000000003</v>
      </c>
      <c r="C2116" t="s">
        <v>688</v>
      </c>
      <c r="D2116" t="s">
        <v>223</v>
      </c>
      <c r="E2116" t="s">
        <v>5854</v>
      </c>
      <c r="F2116" t="s">
        <v>20421</v>
      </c>
      <c r="G2116" s="146">
        <f t="shared" si="33"/>
        <v>1</v>
      </c>
    </row>
    <row r="2117" spans="1:7">
      <c r="A2117" t="s">
        <v>7969</v>
      </c>
      <c r="B2117" s="1">
        <f>IFERROR(INDEX(Preturi!H$2:H$8000, MATCH(A2117, Preturi!G$2:G$8000, 0)), "")*G2117</f>
        <v>23.72</v>
      </c>
      <c r="C2117" t="s">
        <v>688</v>
      </c>
      <c r="D2117" t="s">
        <v>223</v>
      </c>
      <c r="E2117" t="s">
        <v>7970</v>
      </c>
      <c r="F2117" t="s">
        <v>20421</v>
      </c>
      <c r="G2117" s="146">
        <f t="shared" si="33"/>
        <v>1</v>
      </c>
    </row>
    <row r="2118" spans="1:7">
      <c r="A2118" t="s">
        <v>3583</v>
      </c>
      <c r="B2118" s="1">
        <f>IFERROR(INDEX(Preturi!H$2:H$8000, MATCH(A2118, Preturi!G$2:G$8000, 0)), "")*G2118</f>
        <v>48.47</v>
      </c>
      <c r="C2118" t="s">
        <v>688</v>
      </c>
      <c r="D2118" t="s">
        <v>223</v>
      </c>
      <c r="E2118" t="s">
        <v>5855</v>
      </c>
      <c r="F2118" t="s">
        <v>20421</v>
      </c>
      <c r="G2118" s="146">
        <f t="shared" si="33"/>
        <v>1</v>
      </c>
    </row>
    <row r="2119" spans="1:7">
      <c r="A2119" t="s">
        <v>1647</v>
      </c>
      <c r="B2119" s="1">
        <f>IFERROR(INDEX(Preturi!H$2:H$8000, MATCH(A2119, Preturi!G$2:G$8000, 0)), "")*G2119</f>
        <v>28.28</v>
      </c>
      <c r="C2119" t="s">
        <v>688</v>
      </c>
      <c r="D2119" t="s">
        <v>223</v>
      </c>
      <c r="E2119" t="s">
        <v>5856</v>
      </c>
      <c r="F2119" t="s">
        <v>20421</v>
      </c>
      <c r="G2119" s="146">
        <f t="shared" si="33"/>
        <v>1</v>
      </c>
    </row>
    <row r="2120" spans="1:7">
      <c r="A2120" t="s">
        <v>1648</v>
      </c>
      <c r="B2120" s="1">
        <f>IFERROR(INDEX(Preturi!H$2:H$8000, MATCH(A2120, Preturi!G$2:G$8000, 0)), "")*G2120</f>
        <v>16.57</v>
      </c>
      <c r="C2120" t="s">
        <v>688</v>
      </c>
      <c r="D2120" t="s">
        <v>223</v>
      </c>
      <c r="E2120" t="s">
        <v>5857</v>
      </c>
      <c r="F2120" t="s">
        <v>20421</v>
      </c>
      <c r="G2120" s="146">
        <f t="shared" si="33"/>
        <v>1</v>
      </c>
    </row>
    <row r="2121" spans="1:7">
      <c r="A2121" t="s">
        <v>1649</v>
      </c>
      <c r="B2121" s="1">
        <f>IFERROR(INDEX(Preturi!H$2:H$8000, MATCH(A2121, Preturi!G$2:G$8000, 0)), "")*G2121</f>
        <v>19.34</v>
      </c>
      <c r="C2121" t="s">
        <v>688</v>
      </c>
      <c r="D2121" t="s">
        <v>223</v>
      </c>
      <c r="E2121" t="s">
        <v>5858</v>
      </c>
      <c r="F2121" t="s">
        <v>20421</v>
      </c>
      <c r="G2121" s="146">
        <f t="shared" si="33"/>
        <v>1</v>
      </c>
    </row>
    <row r="2122" spans="1:7">
      <c r="A2122" t="s">
        <v>1650</v>
      </c>
      <c r="B2122" s="1">
        <f>IFERROR(INDEX(Preturi!H$2:H$8000, MATCH(A2122, Preturi!G$2:G$8000, 0)), "")*G2122</f>
        <v>20.72</v>
      </c>
      <c r="C2122" t="s">
        <v>688</v>
      </c>
      <c r="D2122" t="s">
        <v>223</v>
      </c>
      <c r="E2122" t="s">
        <v>5859</v>
      </c>
      <c r="F2122" t="s">
        <v>20421</v>
      </c>
      <c r="G2122" s="146">
        <f t="shared" si="33"/>
        <v>1</v>
      </c>
    </row>
    <row r="2123" spans="1:7">
      <c r="A2123" t="s">
        <v>4088</v>
      </c>
      <c r="B2123" s="1">
        <f>IFERROR(INDEX(Preturi!H$2:H$8000, MATCH(A2123, Preturi!G$2:G$8000, 0)), "")*G2123</f>
        <v>23.49</v>
      </c>
      <c r="C2123" t="s">
        <v>688</v>
      </c>
      <c r="D2123" t="s">
        <v>223</v>
      </c>
      <c r="E2123" t="s">
        <v>5860</v>
      </c>
      <c r="F2123" t="s">
        <v>20421</v>
      </c>
      <c r="G2123" s="146">
        <f t="shared" si="33"/>
        <v>1</v>
      </c>
    </row>
    <row r="2124" spans="1:7">
      <c r="A2124" t="s">
        <v>1651</v>
      </c>
      <c r="B2124" s="1">
        <f>IFERROR(INDEX(Preturi!H$2:H$8000, MATCH(A2124, Preturi!G$2:G$8000, 0)), "")*G2124</f>
        <v>29.84</v>
      </c>
      <c r="C2124" t="s">
        <v>688</v>
      </c>
      <c r="D2124" t="s">
        <v>223</v>
      </c>
      <c r="E2124" t="s">
        <v>5861</v>
      </c>
      <c r="F2124" t="s">
        <v>20421</v>
      </c>
      <c r="G2124" s="146">
        <f t="shared" si="33"/>
        <v>1</v>
      </c>
    </row>
    <row r="2125" spans="1:7">
      <c r="A2125" t="s">
        <v>3584</v>
      </c>
      <c r="B2125" s="1">
        <f>IFERROR(INDEX(Preturi!H$2:H$8000, MATCH(A2125, Preturi!G$2:G$8000, 0)), "")*G2125</f>
        <v>18.09</v>
      </c>
      <c r="C2125" t="s">
        <v>688</v>
      </c>
      <c r="D2125" t="s">
        <v>223</v>
      </c>
      <c r="E2125" t="s">
        <v>5862</v>
      </c>
      <c r="F2125" t="s">
        <v>20421</v>
      </c>
      <c r="G2125" s="146">
        <f t="shared" si="33"/>
        <v>1</v>
      </c>
    </row>
    <row r="2126" spans="1:7">
      <c r="A2126" t="s">
        <v>1652</v>
      </c>
      <c r="B2126" s="1">
        <f>IFERROR(INDEX(Preturi!H$2:H$8000, MATCH(A2126, Preturi!G$2:G$8000, 0)), "")*G2126</f>
        <v>20.66</v>
      </c>
      <c r="C2126" t="s">
        <v>688</v>
      </c>
      <c r="D2126" t="s">
        <v>223</v>
      </c>
      <c r="E2126" t="s">
        <v>5863</v>
      </c>
      <c r="F2126" t="s">
        <v>20421</v>
      </c>
      <c r="G2126" s="146">
        <f t="shared" si="33"/>
        <v>1</v>
      </c>
    </row>
    <row r="2127" spans="1:7">
      <c r="A2127" t="s">
        <v>1653</v>
      </c>
      <c r="B2127" s="1">
        <f>IFERROR(INDEX(Preturi!H$2:H$8000, MATCH(A2127, Preturi!G$2:G$8000, 0)), "")*G2127</f>
        <v>21.57</v>
      </c>
      <c r="C2127" t="s">
        <v>688</v>
      </c>
      <c r="D2127" t="s">
        <v>223</v>
      </c>
      <c r="E2127" t="s">
        <v>5864</v>
      </c>
      <c r="F2127" t="s">
        <v>20421</v>
      </c>
      <c r="G2127" s="146">
        <f t="shared" si="33"/>
        <v>1</v>
      </c>
    </row>
    <row r="2128" spans="1:7">
      <c r="A2128" t="s">
        <v>1654</v>
      </c>
      <c r="B2128" s="1">
        <f>IFERROR(INDEX(Preturi!H$2:H$8000, MATCH(A2128, Preturi!G$2:G$8000, 0)), "")*G2128</f>
        <v>24.44</v>
      </c>
      <c r="C2128" t="s">
        <v>688</v>
      </c>
      <c r="D2128" t="s">
        <v>223</v>
      </c>
      <c r="E2128" t="s">
        <v>5865</v>
      </c>
      <c r="F2128" t="s">
        <v>20421</v>
      </c>
      <c r="G2128" s="146">
        <f t="shared" si="33"/>
        <v>1</v>
      </c>
    </row>
    <row r="2129" spans="1:7">
      <c r="A2129" t="s">
        <v>7971</v>
      </c>
      <c r="B2129" s="1">
        <f>IFERROR(INDEX(Preturi!H$2:H$8000, MATCH(A2129, Preturi!G$2:G$8000, 0)), "")*G2129</f>
        <v>22.46</v>
      </c>
      <c r="C2129" t="s">
        <v>688</v>
      </c>
      <c r="D2129" t="s">
        <v>223</v>
      </c>
      <c r="E2129" t="s">
        <v>7972</v>
      </c>
      <c r="F2129" t="s">
        <v>20421</v>
      </c>
      <c r="G2129" s="146">
        <f t="shared" si="33"/>
        <v>1</v>
      </c>
    </row>
    <row r="2130" spans="1:7">
      <c r="A2130" t="s">
        <v>2283</v>
      </c>
      <c r="B2130" s="1">
        <f>IFERROR(INDEX(Preturi!H$2:H$8000, MATCH(A2130, Preturi!G$2:G$8000, 0)), "")*G2130</f>
        <v>27.95</v>
      </c>
      <c r="C2130" t="s">
        <v>688</v>
      </c>
      <c r="D2130" t="s">
        <v>223</v>
      </c>
      <c r="E2130" t="s">
        <v>11043</v>
      </c>
      <c r="F2130" t="s">
        <v>20421</v>
      </c>
      <c r="G2130" s="146">
        <f t="shared" si="33"/>
        <v>1</v>
      </c>
    </row>
    <row r="2131" spans="1:7">
      <c r="A2131" t="s">
        <v>7544</v>
      </c>
      <c r="B2131" s="1">
        <f>IFERROR(INDEX(Preturi!H$2:H$8000, MATCH(A2131, Preturi!G$2:G$8000, 0)), "")*G2131</f>
        <v>28.28</v>
      </c>
      <c r="C2131" t="s">
        <v>688</v>
      </c>
      <c r="D2131" t="s">
        <v>223</v>
      </c>
      <c r="E2131" t="s">
        <v>7545</v>
      </c>
      <c r="F2131" t="s">
        <v>20421</v>
      </c>
      <c r="G2131" s="146">
        <f t="shared" si="33"/>
        <v>1</v>
      </c>
    </row>
    <row r="2132" spans="1:7">
      <c r="A2132" t="s">
        <v>1655</v>
      </c>
      <c r="B2132" s="1">
        <f>IFERROR(INDEX(Preturi!H$2:H$8000, MATCH(A2132, Preturi!G$2:G$8000, 0)), "")*G2132</f>
        <v>13.6</v>
      </c>
      <c r="C2132" t="s">
        <v>688</v>
      </c>
      <c r="D2132" t="s">
        <v>223</v>
      </c>
      <c r="E2132" t="s">
        <v>5866</v>
      </c>
      <c r="F2132" t="s">
        <v>20421</v>
      </c>
      <c r="G2132" s="146">
        <f t="shared" si="33"/>
        <v>1</v>
      </c>
    </row>
    <row r="2133" spans="1:7">
      <c r="A2133" t="s">
        <v>1656</v>
      </c>
      <c r="B2133" s="1">
        <f>IFERROR(INDEX(Preturi!H$2:H$8000, MATCH(A2133, Preturi!G$2:G$8000, 0)), "")*G2133</f>
        <v>13.91</v>
      </c>
      <c r="C2133" t="s">
        <v>688</v>
      </c>
      <c r="D2133" t="s">
        <v>223</v>
      </c>
      <c r="E2133" t="s">
        <v>5867</v>
      </c>
      <c r="F2133" t="s">
        <v>20421</v>
      </c>
      <c r="G2133" s="146">
        <f t="shared" si="33"/>
        <v>1</v>
      </c>
    </row>
    <row r="2134" spans="1:7">
      <c r="A2134" t="s">
        <v>1657</v>
      </c>
      <c r="B2134" s="1">
        <f>IFERROR(INDEX(Preturi!H$2:H$8000, MATCH(A2134, Preturi!G$2:G$8000, 0)), "")*G2134</f>
        <v>17.38</v>
      </c>
      <c r="C2134" t="s">
        <v>688</v>
      </c>
      <c r="D2134" t="s">
        <v>223</v>
      </c>
      <c r="E2134" t="s">
        <v>5868</v>
      </c>
      <c r="F2134" t="s">
        <v>20421</v>
      </c>
      <c r="G2134" s="146">
        <f t="shared" si="33"/>
        <v>1</v>
      </c>
    </row>
    <row r="2135" spans="1:7">
      <c r="A2135" t="s">
        <v>1658</v>
      </c>
      <c r="B2135" s="1">
        <f>IFERROR(INDEX(Preturi!H$2:H$8000, MATCH(A2135, Preturi!G$2:G$8000, 0)), "")*G2135</f>
        <v>18.97</v>
      </c>
      <c r="C2135" t="s">
        <v>688</v>
      </c>
      <c r="D2135" t="s">
        <v>223</v>
      </c>
      <c r="E2135" t="s">
        <v>5869</v>
      </c>
      <c r="F2135" t="s">
        <v>20421</v>
      </c>
      <c r="G2135" s="146">
        <f t="shared" si="33"/>
        <v>1</v>
      </c>
    </row>
    <row r="2136" spans="1:7">
      <c r="A2136" t="s">
        <v>1659</v>
      </c>
      <c r="B2136" s="1">
        <f>IFERROR(INDEX(Preturi!H$2:H$8000, MATCH(A2136, Preturi!G$2:G$8000, 0)), "")*G2136</f>
        <v>23.36</v>
      </c>
      <c r="C2136" t="s">
        <v>688</v>
      </c>
      <c r="D2136" t="s">
        <v>223</v>
      </c>
      <c r="E2136" t="s">
        <v>5870</v>
      </c>
      <c r="F2136" t="s">
        <v>20421</v>
      </c>
      <c r="G2136" s="146">
        <f t="shared" si="33"/>
        <v>1</v>
      </c>
    </row>
    <row r="2137" spans="1:7">
      <c r="A2137" t="s">
        <v>1660</v>
      </c>
      <c r="B2137" s="1">
        <f>IFERROR(INDEX(Preturi!H$2:H$8000, MATCH(A2137, Preturi!G$2:G$8000, 0)), "")*G2137</f>
        <v>27.41</v>
      </c>
      <c r="C2137" t="s">
        <v>688</v>
      </c>
      <c r="D2137" t="s">
        <v>223</v>
      </c>
      <c r="E2137" t="s">
        <v>5871</v>
      </c>
      <c r="F2137" t="s">
        <v>20421</v>
      </c>
      <c r="G2137" s="146">
        <f t="shared" si="33"/>
        <v>1</v>
      </c>
    </row>
    <row r="2138" spans="1:7">
      <c r="A2138" t="s">
        <v>1661</v>
      </c>
      <c r="B2138" s="1">
        <f>IFERROR(INDEX(Preturi!H$2:H$8000, MATCH(A2138, Preturi!G$2:G$8000, 0)), "")*G2138</f>
        <v>8.27</v>
      </c>
      <c r="C2138" t="s">
        <v>688</v>
      </c>
      <c r="D2138" t="s">
        <v>223</v>
      </c>
      <c r="E2138" t="s">
        <v>5872</v>
      </c>
      <c r="F2138" t="s">
        <v>20421</v>
      </c>
      <c r="G2138" s="146">
        <f t="shared" si="33"/>
        <v>1</v>
      </c>
    </row>
    <row r="2139" spans="1:7">
      <c r="A2139" t="s">
        <v>1662</v>
      </c>
      <c r="B2139" s="1">
        <f>IFERROR(INDEX(Preturi!H$2:H$8000, MATCH(A2139, Preturi!G$2:G$8000, 0)), "")*G2139</f>
        <v>8.3800000000000008</v>
      </c>
      <c r="C2139" t="s">
        <v>688</v>
      </c>
      <c r="D2139" t="s">
        <v>223</v>
      </c>
      <c r="E2139" t="s">
        <v>5873</v>
      </c>
      <c r="F2139" t="s">
        <v>20421</v>
      </c>
      <c r="G2139" s="146">
        <f t="shared" ref="G2139:G2202" si="34">1+Adaosuri3</f>
        <v>1</v>
      </c>
    </row>
    <row r="2140" spans="1:7">
      <c r="A2140" t="s">
        <v>1663</v>
      </c>
      <c r="B2140" s="1">
        <f>IFERROR(INDEX(Preturi!H$2:H$8000, MATCH(A2140, Preturi!G$2:G$8000, 0)), "")*G2140</f>
        <v>5.73</v>
      </c>
      <c r="C2140" t="s">
        <v>688</v>
      </c>
      <c r="D2140" t="s">
        <v>223</v>
      </c>
      <c r="E2140" t="s">
        <v>5874</v>
      </c>
      <c r="F2140" t="s">
        <v>20421</v>
      </c>
      <c r="G2140" s="146">
        <f t="shared" si="34"/>
        <v>1</v>
      </c>
    </row>
    <row r="2141" spans="1:7">
      <c r="A2141" t="s">
        <v>1664</v>
      </c>
      <c r="B2141" s="1">
        <f>IFERROR(INDEX(Preturi!H$2:H$8000, MATCH(A2141, Preturi!G$2:G$8000, 0)), "")*G2141</f>
        <v>6.14</v>
      </c>
      <c r="C2141" t="s">
        <v>688</v>
      </c>
      <c r="D2141" t="s">
        <v>223</v>
      </c>
      <c r="E2141" t="s">
        <v>5875</v>
      </c>
      <c r="F2141" t="s">
        <v>20421</v>
      </c>
      <c r="G2141" s="146">
        <f t="shared" si="34"/>
        <v>1</v>
      </c>
    </row>
    <row r="2142" spans="1:7">
      <c r="A2142" t="s">
        <v>4089</v>
      </c>
      <c r="B2142" s="1">
        <f>IFERROR(INDEX(Preturi!H$2:H$8000, MATCH(A2142, Preturi!G$2:G$8000, 0)), "")*G2142</f>
        <v>6.96</v>
      </c>
      <c r="C2142" t="s">
        <v>688</v>
      </c>
      <c r="D2142" t="s">
        <v>223</v>
      </c>
      <c r="E2142" t="s">
        <v>5876</v>
      </c>
      <c r="F2142" t="s">
        <v>20421</v>
      </c>
      <c r="G2142" s="146">
        <f t="shared" si="34"/>
        <v>1</v>
      </c>
    </row>
    <row r="2143" spans="1:7">
      <c r="A2143" t="s">
        <v>1665</v>
      </c>
      <c r="B2143" s="1">
        <f>IFERROR(INDEX(Preturi!H$2:H$8000, MATCH(A2143, Preturi!G$2:G$8000, 0)), "")*G2143</f>
        <v>6.12</v>
      </c>
      <c r="C2143" t="s">
        <v>688</v>
      </c>
      <c r="D2143" t="s">
        <v>223</v>
      </c>
      <c r="E2143" t="s">
        <v>5877</v>
      </c>
      <c r="F2143" t="s">
        <v>20421</v>
      </c>
      <c r="G2143" s="146">
        <f t="shared" si="34"/>
        <v>1</v>
      </c>
    </row>
    <row r="2144" spans="1:7">
      <c r="A2144" t="s">
        <v>1666</v>
      </c>
      <c r="B2144" s="1">
        <f>IFERROR(INDEX(Preturi!H$2:H$8000, MATCH(A2144, Preturi!G$2:G$8000, 0)), "")*G2144</f>
        <v>6.39</v>
      </c>
      <c r="C2144" t="s">
        <v>688</v>
      </c>
      <c r="D2144" t="s">
        <v>223</v>
      </c>
      <c r="E2144" t="s">
        <v>5878</v>
      </c>
      <c r="F2144" t="s">
        <v>20421</v>
      </c>
      <c r="G2144" s="146">
        <f t="shared" si="34"/>
        <v>1</v>
      </c>
    </row>
    <row r="2145" spans="1:7">
      <c r="A2145" t="s">
        <v>1667</v>
      </c>
      <c r="B2145" s="1">
        <f>IFERROR(INDEX(Preturi!H$2:H$8000, MATCH(A2145, Preturi!G$2:G$8000, 0)), "")*G2145</f>
        <v>7.24</v>
      </c>
      <c r="C2145" t="s">
        <v>688</v>
      </c>
      <c r="D2145" t="s">
        <v>223</v>
      </c>
      <c r="E2145" t="s">
        <v>5879</v>
      </c>
      <c r="F2145" t="s">
        <v>20421</v>
      </c>
      <c r="G2145" s="146">
        <f t="shared" si="34"/>
        <v>1</v>
      </c>
    </row>
    <row r="2146" spans="1:7">
      <c r="A2146" t="s">
        <v>2534</v>
      </c>
      <c r="B2146" s="1">
        <f>IFERROR(INDEX(Preturi!H$2:H$8000, MATCH(A2146, Preturi!G$2:G$8000, 0)), "")*G2146</f>
        <v>8.2799999999999994</v>
      </c>
      <c r="C2146" t="s">
        <v>688</v>
      </c>
      <c r="D2146" t="s">
        <v>223</v>
      </c>
      <c r="E2146" t="s">
        <v>5880</v>
      </c>
      <c r="F2146" t="s">
        <v>20421</v>
      </c>
      <c r="G2146" s="146">
        <f t="shared" si="34"/>
        <v>1</v>
      </c>
    </row>
    <row r="2147" spans="1:7">
      <c r="A2147" t="s">
        <v>7546</v>
      </c>
      <c r="B2147" s="1">
        <f>IFERROR(INDEX(Preturi!H$2:H$8000, MATCH(A2147, Preturi!G$2:G$8000, 0)), "")*G2147</f>
        <v>8.3800000000000008</v>
      </c>
      <c r="C2147" t="s">
        <v>688</v>
      </c>
      <c r="D2147" t="s">
        <v>223</v>
      </c>
      <c r="E2147" t="s">
        <v>7547</v>
      </c>
      <c r="F2147" t="s">
        <v>20421</v>
      </c>
      <c r="G2147" s="146">
        <f t="shared" si="34"/>
        <v>1</v>
      </c>
    </row>
    <row r="2148" spans="1:7">
      <c r="A2148" t="s">
        <v>1668</v>
      </c>
      <c r="B2148" s="1">
        <f>IFERROR(INDEX(Preturi!H$2:H$8000, MATCH(A2148, Preturi!G$2:G$8000, 0)), "")*G2148</f>
        <v>3.1</v>
      </c>
      <c r="C2148" t="s">
        <v>688</v>
      </c>
      <c r="D2148" t="s">
        <v>223</v>
      </c>
      <c r="E2148" t="s">
        <v>5881</v>
      </c>
      <c r="F2148" t="s">
        <v>20421</v>
      </c>
      <c r="G2148" s="146">
        <f t="shared" si="34"/>
        <v>1</v>
      </c>
    </row>
    <row r="2149" spans="1:7">
      <c r="A2149" t="s">
        <v>1669</v>
      </c>
      <c r="B2149" s="1">
        <f>IFERROR(INDEX(Preturi!H$2:H$8000, MATCH(A2149, Preturi!G$2:G$8000, 0)), "")*G2149</f>
        <v>3.14</v>
      </c>
      <c r="C2149" t="s">
        <v>688</v>
      </c>
      <c r="D2149" t="s">
        <v>223</v>
      </c>
      <c r="E2149" t="s">
        <v>5882</v>
      </c>
      <c r="F2149" t="s">
        <v>20421</v>
      </c>
      <c r="G2149" s="146">
        <f t="shared" si="34"/>
        <v>1</v>
      </c>
    </row>
    <row r="2150" spans="1:7">
      <c r="A2150" t="s">
        <v>1670</v>
      </c>
      <c r="B2150" s="1">
        <f>IFERROR(INDEX(Preturi!H$2:H$8000, MATCH(A2150, Preturi!G$2:G$8000, 0)), "")*G2150</f>
        <v>1.84</v>
      </c>
      <c r="C2150" t="s">
        <v>688</v>
      </c>
      <c r="D2150" t="s">
        <v>223</v>
      </c>
      <c r="E2150" t="s">
        <v>5883</v>
      </c>
      <c r="F2150" t="s">
        <v>20421</v>
      </c>
      <c r="G2150" s="146">
        <f t="shared" si="34"/>
        <v>1</v>
      </c>
    </row>
    <row r="2151" spans="1:7">
      <c r="A2151" t="s">
        <v>1671</v>
      </c>
      <c r="B2151" s="1">
        <f>IFERROR(INDEX(Preturi!H$2:H$8000, MATCH(A2151, Preturi!G$2:G$8000, 0)), "")*G2151</f>
        <v>2.15</v>
      </c>
      <c r="C2151" t="s">
        <v>688</v>
      </c>
      <c r="D2151" t="s">
        <v>223</v>
      </c>
      <c r="E2151" t="s">
        <v>5884</v>
      </c>
      <c r="F2151" t="s">
        <v>20421</v>
      </c>
      <c r="G2151" s="146">
        <f t="shared" si="34"/>
        <v>1</v>
      </c>
    </row>
    <row r="2152" spans="1:7">
      <c r="A2152" t="s">
        <v>1672</v>
      </c>
      <c r="B2152" s="1">
        <f>IFERROR(INDEX(Preturi!H$2:H$8000, MATCH(A2152, Preturi!G$2:G$8000, 0)), "")*G2152</f>
        <v>2.2999999999999998</v>
      </c>
      <c r="C2152" t="s">
        <v>688</v>
      </c>
      <c r="D2152" t="s">
        <v>223</v>
      </c>
      <c r="E2152" t="s">
        <v>5885</v>
      </c>
      <c r="F2152" t="s">
        <v>20421</v>
      </c>
      <c r="G2152" s="146">
        <f t="shared" si="34"/>
        <v>1</v>
      </c>
    </row>
    <row r="2153" spans="1:7">
      <c r="A2153" t="s">
        <v>4090</v>
      </c>
      <c r="B2153" s="1">
        <f>IFERROR(INDEX(Preturi!H$2:H$8000, MATCH(A2153, Preturi!G$2:G$8000, 0)), "")*G2153</f>
        <v>2.61</v>
      </c>
      <c r="C2153" t="s">
        <v>688</v>
      </c>
      <c r="D2153" t="s">
        <v>223</v>
      </c>
      <c r="E2153" t="s">
        <v>5886</v>
      </c>
      <c r="F2153" t="s">
        <v>20421</v>
      </c>
      <c r="G2153" s="146">
        <f t="shared" si="34"/>
        <v>1</v>
      </c>
    </row>
    <row r="2154" spans="1:7">
      <c r="A2154" t="s">
        <v>2535</v>
      </c>
      <c r="B2154" s="1">
        <f>IFERROR(INDEX(Preturi!H$2:H$8000, MATCH(A2154, Preturi!G$2:G$8000, 0)), "")*G2154</f>
        <v>3.32</v>
      </c>
      <c r="C2154" t="s">
        <v>688</v>
      </c>
      <c r="D2154" t="s">
        <v>223</v>
      </c>
      <c r="E2154" t="s">
        <v>5887</v>
      </c>
      <c r="F2154" t="s">
        <v>20421</v>
      </c>
      <c r="G2154" s="146">
        <f t="shared" si="34"/>
        <v>1</v>
      </c>
    </row>
    <row r="2155" spans="1:7">
      <c r="A2155" t="s">
        <v>3585</v>
      </c>
      <c r="B2155" s="1">
        <f>IFERROR(INDEX(Preturi!H$2:H$8000, MATCH(A2155, Preturi!G$2:G$8000, 0)), "")*G2155</f>
        <v>2.0099999999999998</v>
      </c>
      <c r="C2155" t="s">
        <v>688</v>
      </c>
      <c r="D2155" t="s">
        <v>223</v>
      </c>
      <c r="E2155" t="s">
        <v>5888</v>
      </c>
      <c r="F2155" t="s">
        <v>20421</v>
      </c>
      <c r="G2155" s="146">
        <f t="shared" si="34"/>
        <v>1</v>
      </c>
    </row>
    <row r="2156" spans="1:7">
      <c r="A2156" t="s">
        <v>1673</v>
      </c>
      <c r="B2156" s="1">
        <f>IFERROR(INDEX(Preturi!H$2:H$8000, MATCH(A2156, Preturi!G$2:G$8000, 0)), "")*G2156</f>
        <v>2.2999999999999998</v>
      </c>
      <c r="C2156" t="s">
        <v>688</v>
      </c>
      <c r="D2156" t="s">
        <v>223</v>
      </c>
      <c r="E2156" t="s">
        <v>5889</v>
      </c>
      <c r="F2156" t="s">
        <v>20421</v>
      </c>
      <c r="G2156" s="146">
        <f t="shared" si="34"/>
        <v>1</v>
      </c>
    </row>
    <row r="2157" spans="1:7">
      <c r="A2157" t="s">
        <v>1674</v>
      </c>
      <c r="B2157" s="1">
        <f>IFERROR(INDEX(Preturi!H$2:H$8000, MATCH(A2157, Preturi!G$2:G$8000, 0)), "")*G2157</f>
        <v>2.4</v>
      </c>
      <c r="C2157" t="s">
        <v>688</v>
      </c>
      <c r="D2157" t="s">
        <v>223</v>
      </c>
      <c r="E2157" t="s">
        <v>5890</v>
      </c>
      <c r="F2157" t="s">
        <v>20421</v>
      </c>
      <c r="G2157" s="146">
        <f t="shared" si="34"/>
        <v>1</v>
      </c>
    </row>
    <row r="2158" spans="1:7">
      <c r="A2158" t="s">
        <v>1675</v>
      </c>
      <c r="B2158" s="1">
        <f>IFERROR(INDEX(Preturi!H$2:H$8000, MATCH(A2158, Preturi!G$2:G$8000, 0)), "")*G2158</f>
        <v>2.72</v>
      </c>
      <c r="C2158" t="s">
        <v>688</v>
      </c>
      <c r="D2158" t="s">
        <v>223</v>
      </c>
      <c r="E2158" t="s">
        <v>5891</v>
      </c>
      <c r="F2158" t="s">
        <v>20421</v>
      </c>
      <c r="G2158" s="146">
        <f t="shared" si="34"/>
        <v>1</v>
      </c>
    </row>
    <row r="2159" spans="1:7">
      <c r="A2159" t="s">
        <v>2536</v>
      </c>
      <c r="B2159" s="1">
        <f>IFERROR(INDEX(Preturi!H$2:H$8000, MATCH(A2159, Preturi!G$2:G$8000, 0)), "")*G2159</f>
        <v>3.11</v>
      </c>
      <c r="C2159" t="s">
        <v>688</v>
      </c>
      <c r="D2159" t="s">
        <v>223</v>
      </c>
      <c r="E2159" t="s">
        <v>5892</v>
      </c>
      <c r="F2159" t="s">
        <v>20421</v>
      </c>
      <c r="G2159" s="146">
        <f t="shared" si="34"/>
        <v>1</v>
      </c>
    </row>
    <row r="2160" spans="1:7">
      <c r="A2160" t="s">
        <v>7548</v>
      </c>
      <c r="B2160" s="1">
        <f>IFERROR(INDEX(Preturi!H$2:H$8000, MATCH(A2160, Preturi!G$2:G$8000, 0)), "")*G2160</f>
        <v>3.14</v>
      </c>
      <c r="C2160" t="s">
        <v>688</v>
      </c>
      <c r="D2160" t="s">
        <v>223</v>
      </c>
      <c r="E2160" t="s">
        <v>7549</v>
      </c>
      <c r="F2160" t="s">
        <v>20421</v>
      </c>
      <c r="G2160" s="146">
        <f t="shared" si="34"/>
        <v>1</v>
      </c>
    </row>
    <row r="2161" spans="1:7">
      <c r="A2161" t="s">
        <v>1676</v>
      </c>
      <c r="B2161" s="1">
        <f>IFERROR(INDEX(Preturi!H$2:H$8000, MATCH(A2161, Preturi!G$2:G$8000, 0)), "")*G2161</f>
        <v>1.51</v>
      </c>
      <c r="C2161" t="s">
        <v>688</v>
      </c>
      <c r="D2161" t="s">
        <v>223</v>
      </c>
      <c r="E2161" t="s">
        <v>5893</v>
      </c>
      <c r="F2161" t="s">
        <v>20421</v>
      </c>
      <c r="G2161" s="146">
        <f t="shared" si="34"/>
        <v>1</v>
      </c>
    </row>
    <row r="2162" spans="1:7">
      <c r="A2162" t="s">
        <v>1677</v>
      </c>
      <c r="B2162" s="1">
        <f>IFERROR(INDEX(Preturi!H$2:H$8000, MATCH(A2162, Preturi!G$2:G$8000, 0)), "")*G2162</f>
        <v>1.55</v>
      </c>
      <c r="C2162" t="s">
        <v>688</v>
      </c>
      <c r="D2162" t="s">
        <v>223</v>
      </c>
      <c r="E2162" t="s">
        <v>5894</v>
      </c>
      <c r="F2162" t="s">
        <v>20421</v>
      </c>
      <c r="G2162" s="146">
        <f t="shared" si="34"/>
        <v>1</v>
      </c>
    </row>
    <row r="2163" spans="1:7">
      <c r="A2163" t="s">
        <v>1678</v>
      </c>
      <c r="B2163" s="1">
        <f>IFERROR(INDEX(Preturi!H$2:H$8000, MATCH(A2163, Preturi!G$2:G$8000, 0)), "")*G2163</f>
        <v>1.93</v>
      </c>
      <c r="C2163" t="s">
        <v>688</v>
      </c>
      <c r="D2163" t="s">
        <v>223</v>
      </c>
      <c r="E2163" t="s">
        <v>5895</v>
      </c>
      <c r="F2163" t="s">
        <v>20421</v>
      </c>
      <c r="G2163" s="146">
        <f t="shared" si="34"/>
        <v>1</v>
      </c>
    </row>
    <row r="2164" spans="1:7">
      <c r="A2164" t="s">
        <v>1679</v>
      </c>
      <c r="B2164" s="1">
        <f>IFERROR(INDEX(Preturi!H$2:H$8000, MATCH(A2164, Preturi!G$2:G$8000, 0)), "")*G2164</f>
        <v>2.11</v>
      </c>
      <c r="C2164" t="s">
        <v>688</v>
      </c>
      <c r="D2164" t="s">
        <v>223</v>
      </c>
      <c r="E2164" t="s">
        <v>5896</v>
      </c>
      <c r="F2164" t="s">
        <v>20421</v>
      </c>
      <c r="G2164" s="146">
        <f t="shared" si="34"/>
        <v>1</v>
      </c>
    </row>
    <row r="2165" spans="1:7">
      <c r="A2165" t="s">
        <v>1680</v>
      </c>
      <c r="B2165" s="1">
        <f>IFERROR(INDEX(Preturi!H$2:H$8000, MATCH(A2165, Preturi!G$2:G$8000, 0)), "")*G2165</f>
        <v>2.6</v>
      </c>
      <c r="C2165" t="s">
        <v>688</v>
      </c>
      <c r="D2165" t="s">
        <v>223</v>
      </c>
      <c r="E2165" t="s">
        <v>5897</v>
      </c>
      <c r="F2165" t="s">
        <v>20421</v>
      </c>
      <c r="G2165" s="146">
        <f t="shared" si="34"/>
        <v>1</v>
      </c>
    </row>
    <row r="2166" spans="1:7">
      <c r="A2166" t="s">
        <v>1681</v>
      </c>
      <c r="B2166" s="1">
        <f>IFERROR(INDEX(Preturi!H$2:H$8000, MATCH(A2166, Preturi!G$2:G$8000, 0)), "")*G2166</f>
        <v>3.05</v>
      </c>
      <c r="C2166" t="s">
        <v>688</v>
      </c>
      <c r="D2166" t="s">
        <v>223</v>
      </c>
      <c r="E2166" t="s">
        <v>5898</v>
      </c>
      <c r="F2166" t="s">
        <v>20421</v>
      </c>
      <c r="G2166" s="146">
        <f t="shared" si="34"/>
        <v>1</v>
      </c>
    </row>
    <row r="2167" spans="1:7">
      <c r="A2167" t="s">
        <v>1682</v>
      </c>
      <c r="B2167" s="1">
        <f>IFERROR(INDEX(Preturi!H$2:H$8000, MATCH(A2167, Preturi!G$2:G$8000, 0)), "")*G2167</f>
        <v>3.54</v>
      </c>
      <c r="C2167" t="s">
        <v>688</v>
      </c>
      <c r="D2167" t="s">
        <v>223</v>
      </c>
      <c r="E2167" t="s">
        <v>5899</v>
      </c>
      <c r="F2167" t="s">
        <v>20421</v>
      </c>
      <c r="G2167" s="146">
        <f t="shared" si="34"/>
        <v>1</v>
      </c>
    </row>
    <row r="2168" spans="1:7">
      <c r="A2168" t="s">
        <v>1683</v>
      </c>
      <c r="B2168" s="1">
        <f>IFERROR(INDEX(Preturi!H$2:H$8000, MATCH(A2168, Preturi!G$2:G$8000, 0)), "")*G2168</f>
        <v>3.59</v>
      </c>
      <c r="C2168" t="s">
        <v>688</v>
      </c>
      <c r="D2168" t="s">
        <v>223</v>
      </c>
      <c r="E2168" t="s">
        <v>5900</v>
      </c>
      <c r="F2168" t="s">
        <v>20421</v>
      </c>
      <c r="G2168" s="146">
        <f t="shared" si="34"/>
        <v>1</v>
      </c>
    </row>
    <row r="2169" spans="1:7">
      <c r="A2169" t="s">
        <v>1684</v>
      </c>
      <c r="B2169" s="1">
        <f>IFERROR(INDEX(Preturi!H$2:H$8000, MATCH(A2169, Preturi!G$2:G$8000, 0)), "")*G2169</f>
        <v>2.1</v>
      </c>
      <c r="C2169" t="s">
        <v>688</v>
      </c>
      <c r="D2169" t="s">
        <v>223</v>
      </c>
      <c r="E2169" t="s">
        <v>5901</v>
      </c>
      <c r="F2169" t="s">
        <v>20421</v>
      </c>
      <c r="G2169" s="146">
        <f t="shared" si="34"/>
        <v>1</v>
      </c>
    </row>
    <row r="2170" spans="1:7">
      <c r="A2170" t="s">
        <v>1685</v>
      </c>
      <c r="B2170" s="1">
        <f>IFERROR(INDEX(Preturi!H$2:H$8000, MATCH(A2170, Preturi!G$2:G$8000, 0)), "")*G2170</f>
        <v>2.46</v>
      </c>
      <c r="C2170" t="s">
        <v>688</v>
      </c>
      <c r="D2170" t="s">
        <v>223</v>
      </c>
      <c r="E2170" t="s">
        <v>5902</v>
      </c>
      <c r="F2170" t="s">
        <v>20421</v>
      </c>
      <c r="G2170" s="146">
        <f t="shared" si="34"/>
        <v>1</v>
      </c>
    </row>
    <row r="2171" spans="1:7">
      <c r="A2171" t="s">
        <v>1686</v>
      </c>
      <c r="B2171" s="1">
        <f>IFERROR(INDEX(Preturi!H$2:H$8000, MATCH(A2171, Preturi!G$2:G$8000, 0)), "")*G2171</f>
        <v>2.63</v>
      </c>
      <c r="C2171" t="s">
        <v>688</v>
      </c>
      <c r="D2171" t="s">
        <v>223</v>
      </c>
      <c r="E2171" t="s">
        <v>5903</v>
      </c>
      <c r="F2171" t="s">
        <v>20421</v>
      </c>
      <c r="G2171" s="146">
        <f t="shared" si="34"/>
        <v>1</v>
      </c>
    </row>
    <row r="2172" spans="1:7">
      <c r="A2172" t="s">
        <v>4091</v>
      </c>
      <c r="B2172" s="1">
        <f>IFERROR(INDEX(Preturi!H$2:H$8000, MATCH(A2172, Preturi!G$2:G$8000, 0)), "")*G2172</f>
        <v>2.98</v>
      </c>
      <c r="C2172" t="s">
        <v>688</v>
      </c>
      <c r="D2172" t="s">
        <v>223</v>
      </c>
      <c r="E2172" t="s">
        <v>5904</v>
      </c>
      <c r="F2172" t="s">
        <v>20421</v>
      </c>
      <c r="G2172" s="146">
        <f t="shared" si="34"/>
        <v>1</v>
      </c>
    </row>
    <row r="2173" spans="1:7">
      <c r="A2173" t="s">
        <v>2537</v>
      </c>
      <c r="B2173" s="1">
        <f>IFERROR(INDEX(Preturi!H$2:H$8000, MATCH(A2173, Preturi!G$2:G$8000, 0)), "")*G2173</f>
        <v>3.79</v>
      </c>
      <c r="C2173" t="s">
        <v>688</v>
      </c>
      <c r="D2173" t="s">
        <v>223</v>
      </c>
      <c r="E2173" t="s">
        <v>5905</v>
      </c>
      <c r="F2173" t="s">
        <v>20421</v>
      </c>
      <c r="G2173" s="146">
        <f t="shared" si="34"/>
        <v>1</v>
      </c>
    </row>
    <row r="2174" spans="1:7">
      <c r="A2174" t="s">
        <v>3586</v>
      </c>
      <c r="B2174" s="1">
        <f>IFERROR(INDEX(Preturi!H$2:H$8000, MATCH(A2174, Preturi!G$2:G$8000, 0)), "")*G2174</f>
        <v>2.2999999999999998</v>
      </c>
      <c r="C2174" t="s">
        <v>688</v>
      </c>
      <c r="D2174" t="s">
        <v>223</v>
      </c>
      <c r="E2174" t="s">
        <v>5906</v>
      </c>
      <c r="F2174" t="s">
        <v>20421</v>
      </c>
      <c r="G2174" s="146">
        <f t="shared" si="34"/>
        <v>1</v>
      </c>
    </row>
    <row r="2175" spans="1:7">
      <c r="A2175" t="s">
        <v>1687</v>
      </c>
      <c r="B2175" s="1">
        <f>IFERROR(INDEX(Preturi!H$2:H$8000, MATCH(A2175, Preturi!G$2:G$8000, 0)), "")*G2175</f>
        <v>2.62</v>
      </c>
      <c r="C2175" t="s">
        <v>688</v>
      </c>
      <c r="D2175" t="s">
        <v>223</v>
      </c>
      <c r="E2175" t="s">
        <v>5907</v>
      </c>
      <c r="F2175" t="s">
        <v>20421</v>
      </c>
      <c r="G2175" s="146">
        <f t="shared" si="34"/>
        <v>1</v>
      </c>
    </row>
    <row r="2176" spans="1:7">
      <c r="A2176" t="s">
        <v>1688</v>
      </c>
      <c r="B2176" s="1">
        <f>IFERROR(INDEX(Preturi!H$2:H$8000, MATCH(A2176, Preturi!G$2:G$8000, 0)), "")*G2176</f>
        <v>2.74</v>
      </c>
      <c r="C2176" t="s">
        <v>688</v>
      </c>
      <c r="D2176" t="s">
        <v>223</v>
      </c>
      <c r="E2176" t="s">
        <v>5908</v>
      </c>
      <c r="F2176" t="s">
        <v>20421</v>
      </c>
      <c r="G2176" s="146">
        <f t="shared" si="34"/>
        <v>1</v>
      </c>
    </row>
    <row r="2177" spans="1:7">
      <c r="A2177" t="s">
        <v>1689</v>
      </c>
      <c r="B2177" s="1">
        <f>IFERROR(INDEX(Preturi!H$2:H$8000, MATCH(A2177, Preturi!G$2:G$8000, 0)), "")*G2177</f>
        <v>3.1</v>
      </c>
      <c r="C2177" t="s">
        <v>688</v>
      </c>
      <c r="D2177" t="s">
        <v>223</v>
      </c>
      <c r="E2177" t="s">
        <v>5909</v>
      </c>
      <c r="F2177" t="s">
        <v>20421</v>
      </c>
      <c r="G2177" s="146">
        <f t="shared" si="34"/>
        <v>1</v>
      </c>
    </row>
    <row r="2178" spans="1:7">
      <c r="A2178" t="s">
        <v>2538</v>
      </c>
      <c r="B2178" s="1">
        <f>IFERROR(INDEX(Preturi!H$2:H$8000, MATCH(A2178, Preturi!G$2:G$8000, 0)), "")*G2178</f>
        <v>3.55</v>
      </c>
      <c r="C2178" t="s">
        <v>688</v>
      </c>
      <c r="D2178" t="s">
        <v>223</v>
      </c>
      <c r="E2178" t="s">
        <v>5910</v>
      </c>
      <c r="F2178" t="s">
        <v>20421</v>
      </c>
      <c r="G2178" s="146">
        <f t="shared" si="34"/>
        <v>1</v>
      </c>
    </row>
    <row r="2179" spans="1:7">
      <c r="A2179" t="s">
        <v>7550</v>
      </c>
      <c r="B2179" s="1">
        <f>IFERROR(INDEX(Preturi!H$2:H$8000, MATCH(A2179, Preturi!G$2:G$8000, 0)), "")*G2179</f>
        <v>3.59</v>
      </c>
      <c r="C2179" t="s">
        <v>688</v>
      </c>
      <c r="D2179" t="s">
        <v>223</v>
      </c>
      <c r="E2179" t="s">
        <v>7551</v>
      </c>
      <c r="F2179" t="s">
        <v>20421</v>
      </c>
      <c r="G2179" s="146">
        <f t="shared" si="34"/>
        <v>1</v>
      </c>
    </row>
    <row r="2180" spans="1:7">
      <c r="A2180" t="s">
        <v>1690</v>
      </c>
      <c r="B2180" s="1">
        <f>IFERROR(INDEX(Preturi!H$2:H$8000, MATCH(A2180, Preturi!G$2:G$8000, 0)), "")*G2180</f>
        <v>1.73</v>
      </c>
      <c r="C2180" t="s">
        <v>688</v>
      </c>
      <c r="D2180" t="s">
        <v>223</v>
      </c>
      <c r="E2180" t="s">
        <v>5911</v>
      </c>
      <c r="F2180" t="s">
        <v>20421</v>
      </c>
      <c r="G2180" s="146">
        <f t="shared" si="34"/>
        <v>1</v>
      </c>
    </row>
    <row r="2181" spans="1:7">
      <c r="A2181" t="s">
        <v>1691</v>
      </c>
      <c r="B2181" s="1">
        <f>IFERROR(INDEX(Preturi!H$2:H$8000, MATCH(A2181, Preturi!G$2:G$8000, 0)), "")*G2181</f>
        <v>1.77</v>
      </c>
      <c r="C2181" t="s">
        <v>688</v>
      </c>
      <c r="D2181" t="s">
        <v>223</v>
      </c>
      <c r="E2181" t="s">
        <v>5912</v>
      </c>
      <c r="F2181" t="s">
        <v>20421</v>
      </c>
      <c r="G2181" s="146">
        <f t="shared" si="34"/>
        <v>1</v>
      </c>
    </row>
    <row r="2182" spans="1:7">
      <c r="A2182" t="s">
        <v>1692</v>
      </c>
      <c r="B2182" s="1">
        <f>IFERROR(INDEX(Preturi!H$2:H$8000, MATCH(A2182, Preturi!G$2:G$8000, 0)), "")*G2182</f>
        <v>2.21</v>
      </c>
      <c r="C2182" t="s">
        <v>688</v>
      </c>
      <c r="D2182" t="s">
        <v>223</v>
      </c>
      <c r="E2182" t="s">
        <v>5913</v>
      </c>
      <c r="F2182" t="s">
        <v>20421</v>
      </c>
      <c r="G2182" s="146">
        <f t="shared" si="34"/>
        <v>1</v>
      </c>
    </row>
    <row r="2183" spans="1:7">
      <c r="A2183" t="s">
        <v>1693</v>
      </c>
      <c r="B2183" s="1">
        <f>IFERROR(INDEX(Preturi!H$2:H$8000, MATCH(A2183, Preturi!G$2:G$8000, 0)), "")*G2183</f>
        <v>2.41</v>
      </c>
      <c r="C2183" t="s">
        <v>688</v>
      </c>
      <c r="D2183" t="s">
        <v>223</v>
      </c>
      <c r="E2183" t="s">
        <v>5914</v>
      </c>
      <c r="F2183" t="s">
        <v>20421</v>
      </c>
      <c r="G2183" s="146">
        <f t="shared" si="34"/>
        <v>1</v>
      </c>
    </row>
    <row r="2184" spans="1:7">
      <c r="A2184" t="s">
        <v>1694</v>
      </c>
      <c r="B2184" s="1">
        <f>IFERROR(INDEX(Preturi!H$2:H$8000, MATCH(A2184, Preturi!G$2:G$8000, 0)), "")*G2184</f>
        <v>2.97</v>
      </c>
      <c r="C2184" t="s">
        <v>688</v>
      </c>
      <c r="D2184" t="s">
        <v>223</v>
      </c>
      <c r="E2184" t="s">
        <v>5915</v>
      </c>
      <c r="F2184" t="s">
        <v>20421</v>
      </c>
      <c r="G2184" s="146">
        <f t="shared" si="34"/>
        <v>1</v>
      </c>
    </row>
    <row r="2185" spans="1:7">
      <c r="A2185" t="s">
        <v>1695</v>
      </c>
      <c r="B2185" s="1">
        <f>IFERROR(INDEX(Preturi!H$2:H$8000, MATCH(A2185, Preturi!G$2:G$8000, 0)), "")*G2185</f>
        <v>3.48</v>
      </c>
      <c r="C2185" t="s">
        <v>688</v>
      </c>
      <c r="D2185" t="s">
        <v>223</v>
      </c>
      <c r="E2185" t="s">
        <v>5916</v>
      </c>
      <c r="F2185" t="s">
        <v>20421</v>
      </c>
      <c r="G2185" s="146">
        <f t="shared" si="34"/>
        <v>1</v>
      </c>
    </row>
    <row r="2186" spans="1:7">
      <c r="A2186" t="s">
        <v>1696</v>
      </c>
      <c r="B2186" s="1">
        <f>IFERROR(INDEX(Preturi!H$2:H$8000, MATCH(A2186, Preturi!G$2:G$8000, 0)), "")*G2186</f>
        <v>4.1399999999999997</v>
      </c>
      <c r="C2186" t="s">
        <v>688</v>
      </c>
      <c r="D2186" t="s">
        <v>223</v>
      </c>
      <c r="E2186" t="s">
        <v>5917</v>
      </c>
      <c r="F2186" t="s">
        <v>20421</v>
      </c>
      <c r="G2186" s="146">
        <f t="shared" si="34"/>
        <v>1</v>
      </c>
    </row>
    <row r="2187" spans="1:7">
      <c r="A2187" t="s">
        <v>1697</v>
      </c>
      <c r="B2187" s="1">
        <f>IFERROR(INDEX(Preturi!H$2:H$8000, MATCH(A2187, Preturi!G$2:G$8000, 0)), "")*G2187</f>
        <v>4.1900000000000004</v>
      </c>
      <c r="C2187" t="s">
        <v>688</v>
      </c>
      <c r="D2187" t="s">
        <v>223</v>
      </c>
      <c r="E2187" t="s">
        <v>5918</v>
      </c>
      <c r="F2187" t="s">
        <v>20421</v>
      </c>
      <c r="G2187" s="146">
        <f t="shared" si="34"/>
        <v>1</v>
      </c>
    </row>
    <row r="2188" spans="1:7">
      <c r="A2188" t="s">
        <v>1698</v>
      </c>
      <c r="B2188" s="1">
        <f>IFERROR(INDEX(Preturi!H$2:H$8000, MATCH(A2188, Preturi!G$2:G$8000, 0)), "")*G2188</f>
        <v>2.46</v>
      </c>
      <c r="C2188" t="s">
        <v>688</v>
      </c>
      <c r="D2188" t="s">
        <v>223</v>
      </c>
      <c r="E2188" t="s">
        <v>5919</v>
      </c>
      <c r="F2188" t="s">
        <v>20421</v>
      </c>
      <c r="G2188" s="146">
        <f t="shared" si="34"/>
        <v>1</v>
      </c>
    </row>
    <row r="2189" spans="1:7">
      <c r="A2189" t="s">
        <v>1699</v>
      </c>
      <c r="B2189" s="1">
        <f>IFERROR(INDEX(Preturi!H$2:H$8000, MATCH(A2189, Preturi!G$2:G$8000, 0)), "")*G2189</f>
        <v>2.87</v>
      </c>
      <c r="C2189" t="s">
        <v>688</v>
      </c>
      <c r="D2189" t="s">
        <v>223</v>
      </c>
      <c r="E2189" t="s">
        <v>5920</v>
      </c>
      <c r="F2189" t="s">
        <v>20421</v>
      </c>
      <c r="G2189" s="146">
        <f t="shared" si="34"/>
        <v>1</v>
      </c>
    </row>
    <row r="2190" spans="1:7">
      <c r="A2190" t="s">
        <v>1700</v>
      </c>
      <c r="B2190" s="1">
        <f>IFERROR(INDEX(Preturi!H$2:H$8000, MATCH(A2190, Preturi!G$2:G$8000, 0)), "")*G2190</f>
        <v>3.07</v>
      </c>
      <c r="C2190" t="s">
        <v>688</v>
      </c>
      <c r="D2190" t="s">
        <v>223</v>
      </c>
      <c r="E2190" t="s">
        <v>5921</v>
      </c>
      <c r="F2190" t="s">
        <v>20421</v>
      </c>
      <c r="G2190" s="146">
        <f t="shared" si="34"/>
        <v>1</v>
      </c>
    </row>
    <row r="2191" spans="1:7">
      <c r="A2191" t="s">
        <v>4092</v>
      </c>
      <c r="B2191" s="1">
        <f>IFERROR(INDEX(Preturi!H$2:H$8000, MATCH(A2191, Preturi!G$2:G$8000, 0)), "")*G2191</f>
        <v>3.48</v>
      </c>
      <c r="C2191" t="s">
        <v>688</v>
      </c>
      <c r="D2191" t="s">
        <v>223</v>
      </c>
      <c r="E2191" t="s">
        <v>5922</v>
      </c>
      <c r="F2191" t="s">
        <v>20421</v>
      </c>
      <c r="G2191" s="146">
        <f t="shared" si="34"/>
        <v>1</v>
      </c>
    </row>
    <row r="2192" spans="1:7">
      <c r="A2192" t="s">
        <v>2539</v>
      </c>
      <c r="B2192" s="1">
        <f>IFERROR(INDEX(Preturi!H$2:H$8000, MATCH(A2192, Preturi!G$2:G$8000, 0)), "")*G2192</f>
        <v>4.42</v>
      </c>
      <c r="C2192" t="s">
        <v>688</v>
      </c>
      <c r="D2192" t="s">
        <v>223</v>
      </c>
      <c r="E2192" t="s">
        <v>5923</v>
      </c>
      <c r="F2192" t="s">
        <v>20421</v>
      </c>
      <c r="G2192" s="146">
        <f t="shared" si="34"/>
        <v>1</v>
      </c>
    </row>
    <row r="2193" spans="1:7">
      <c r="A2193" t="s">
        <v>3587</v>
      </c>
      <c r="B2193" s="1">
        <f>IFERROR(INDEX(Preturi!H$2:H$8000, MATCH(A2193, Preturi!G$2:G$8000, 0)), "")*G2193</f>
        <v>2.68</v>
      </c>
      <c r="C2193" t="s">
        <v>688</v>
      </c>
      <c r="D2193" t="s">
        <v>223</v>
      </c>
      <c r="E2193" t="s">
        <v>5924</v>
      </c>
      <c r="F2193" t="s">
        <v>20421</v>
      </c>
      <c r="G2193" s="146">
        <f t="shared" si="34"/>
        <v>1</v>
      </c>
    </row>
    <row r="2194" spans="1:7">
      <c r="A2194" t="s">
        <v>1701</v>
      </c>
      <c r="B2194" s="1">
        <f>IFERROR(INDEX(Preturi!H$2:H$8000, MATCH(A2194, Preturi!G$2:G$8000, 0)), "")*G2194</f>
        <v>3.06</v>
      </c>
      <c r="C2194" t="s">
        <v>688</v>
      </c>
      <c r="D2194" t="s">
        <v>223</v>
      </c>
      <c r="E2194" t="s">
        <v>5925</v>
      </c>
      <c r="F2194" t="s">
        <v>20421</v>
      </c>
      <c r="G2194" s="146">
        <f t="shared" si="34"/>
        <v>1</v>
      </c>
    </row>
    <row r="2195" spans="1:7">
      <c r="A2195" t="s">
        <v>1702</v>
      </c>
      <c r="B2195" s="1">
        <f>IFERROR(INDEX(Preturi!H$2:H$8000, MATCH(A2195, Preturi!G$2:G$8000, 0)), "")*G2195</f>
        <v>3.2</v>
      </c>
      <c r="C2195" t="s">
        <v>688</v>
      </c>
      <c r="D2195" t="s">
        <v>223</v>
      </c>
      <c r="E2195" t="s">
        <v>5926</v>
      </c>
      <c r="F2195" t="s">
        <v>20421</v>
      </c>
      <c r="G2195" s="146">
        <f t="shared" si="34"/>
        <v>1</v>
      </c>
    </row>
    <row r="2196" spans="1:7">
      <c r="A2196" t="s">
        <v>1703</v>
      </c>
      <c r="B2196" s="1">
        <f>IFERROR(INDEX(Preturi!H$2:H$8000, MATCH(A2196, Preturi!G$2:G$8000, 0)), "")*G2196</f>
        <v>3.62</v>
      </c>
      <c r="C2196" t="s">
        <v>688</v>
      </c>
      <c r="D2196" t="s">
        <v>223</v>
      </c>
      <c r="E2196" t="s">
        <v>5927</v>
      </c>
      <c r="F2196" t="s">
        <v>20421</v>
      </c>
      <c r="G2196" s="146">
        <f t="shared" si="34"/>
        <v>1</v>
      </c>
    </row>
    <row r="2197" spans="1:7">
      <c r="A2197" t="s">
        <v>2540</v>
      </c>
      <c r="B2197" s="1">
        <f>IFERROR(INDEX(Preturi!H$2:H$8000, MATCH(A2197, Preturi!G$2:G$8000, 0)), "")*G2197</f>
        <v>4.1399999999999997</v>
      </c>
      <c r="C2197" t="s">
        <v>688</v>
      </c>
      <c r="D2197" t="s">
        <v>223</v>
      </c>
      <c r="E2197" t="s">
        <v>5928</v>
      </c>
      <c r="F2197" t="s">
        <v>20421</v>
      </c>
      <c r="G2197" s="146">
        <f t="shared" si="34"/>
        <v>1</v>
      </c>
    </row>
    <row r="2198" spans="1:7">
      <c r="A2198" t="s">
        <v>7552</v>
      </c>
      <c r="B2198" s="1">
        <f>IFERROR(INDEX(Preturi!H$2:H$8000, MATCH(A2198, Preturi!G$2:G$8000, 0)), "")*G2198</f>
        <v>4.1900000000000004</v>
      </c>
      <c r="C2198" t="s">
        <v>688</v>
      </c>
      <c r="D2198" t="s">
        <v>223</v>
      </c>
      <c r="E2198" t="s">
        <v>7553</v>
      </c>
      <c r="F2198" t="s">
        <v>20421</v>
      </c>
      <c r="G2198" s="146">
        <f t="shared" si="34"/>
        <v>1</v>
      </c>
    </row>
    <row r="2199" spans="1:7">
      <c r="A2199" t="s">
        <v>1704</v>
      </c>
      <c r="B2199" s="1">
        <f>IFERROR(INDEX(Preturi!H$2:H$8000, MATCH(A2199, Preturi!G$2:G$8000, 0)), "")*G2199</f>
        <v>2.02</v>
      </c>
      <c r="C2199" t="s">
        <v>688</v>
      </c>
      <c r="D2199" t="s">
        <v>223</v>
      </c>
      <c r="E2199" t="s">
        <v>5929</v>
      </c>
      <c r="F2199" t="s">
        <v>20421</v>
      </c>
      <c r="G2199" s="146">
        <f t="shared" si="34"/>
        <v>1</v>
      </c>
    </row>
    <row r="2200" spans="1:7">
      <c r="A2200" t="s">
        <v>1705</v>
      </c>
      <c r="B2200" s="1">
        <f>IFERROR(INDEX(Preturi!H$2:H$8000, MATCH(A2200, Preturi!G$2:G$8000, 0)), "")*G2200</f>
        <v>2.06</v>
      </c>
      <c r="C2200" t="s">
        <v>688</v>
      </c>
      <c r="D2200" t="s">
        <v>223</v>
      </c>
      <c r="E2200" t="s">
        <v>5930</v>
      </c>
      <c r="F2200" t="s">
        <v>20421</v>
      </c>
      <c r="G2200" s="146">
        <f t="shared" si="34"/>
        <v>1</v>
      </c>
    </row>
    <row r="2201" spans="1:7">
      <c r="A2201" t="s">
        <v>1706</v>
      </c>
      <c r="B2201" s="1">
        <f>IFERROR(INDEX(Preturi!H$2:H$8000, MATCH(A2201, Preturi!G$2:G$8000, 0)), "")*G2201</f>
        <v>2.58</v>
      </c>
      <c r="C2201" t="s">
        <v>688</v>
      </c>
      <c r="D2201" t="s">
        <v>223</v>
      </c>
      <c r="E2201" t="s">
        <v>5931</v>
      </c>
      <c r="F2201" t="s">
        <v>20421</v>
      </c>
      <c r="G2201" s="146">
        <f t="shared" si="34"/>
        <v>1</v>
      </c>
    </row>
    <row r="2202" spans="1:7">
      <c r="A2202" t="s">
        <v>1707</v>
      </c>
      <c r="B2202" s="1">
        <f>IFERROR(INDEX(Preturi!H$2:H$8000, MATCH(A2202, Preturi!G$2:G$8000, 0)), "")*G2202</f>
        <v>2.81</v>
      </c>
      <c r="C2202" t="s">
        <v>688</v>
      </c>
      <c r="D2202" t="s">
        <v>223</v>
      </c>
      <c r="E2202" t="s">
        <v>5932</v>
      </c>
      <c r="F2202" t="s">
        <v>20421</v>
      </c>
      <c r="G2202" s="146">
        <f t="shared" si="34"/>
        <v>1</v>
      </c>
    </row>
    <row r="2203" spans="1:7">
      <c r="A2203" t="s">
        <v>1708</v>
      </c>
      <c r="B2203" s="1">
        <f>IFERROR(INDEX(Preturi!H$2:H$8000, MATCH(A2203, Preturi!G$2:G$8000, 0)), "")*G2203</f>
        <v>3.46</v>
      </c>
      <c r="C2203" t="s">
        <v>688</v>
      </c>
      <c r="D2203" t="s">
        <v>223</v>
      </c>
      <c r="E2203" t="s">
        <v>5933</v>
      </c>
      <c r="F2203" t="s">
        <v>20421</v>
      </c>
      <c r="G2203" s="146">
        <f t="shared" ref="G2203:G2243" si="35">1+Adaosuri3</f>
        <v>1</v>
      </c>
    </row>
    <row r="2204" spans="1:7">
      <c r="A2204" t="s">
        <v>1709</v>
      </c>
      <c r="B2204" s="1">
        <f>IFERROR(INDEX(Preturi!H$2:H$8000, MATCH(A2204, Preturi!G$2:G$8000, 0)), "")*G2204</f>
        <v>4.0599999999999996</v>
      </c>
      <c r="C2204" t="s">
        <v>688</v>
      </c>
      <c r="D2204" t="s">
        <v>223</v>
      </c>
      <c r="E2204" t="s">
        <v>5934</v>
      </c>
      <c r="F2204" t="s">
        <v>20421</v>
      </c>
      <c r="G2204" s="146">
        <f t="shared" si="35"/>
        <v>1</v>
      </c>
    </row>
    <row r="2205" spans="1:7">
      <c r="A2205" t="s">
        <v>1710</v>
      </c>
      <c r="B2205" s="1">
        <f>IFERROR(INDEX(Preturi!H$2:H$8000, MATCH(A2205, Preturi!G$2:G$8000, 0)), "")*G2205</f>
        <v>4.96</v>
      </c>
      <c r="C2205" t="s">
        <v>688</v>
      </c>
      <c r="D2205" t="s">
        <v>223</v>
      </c>
      <c r="E2205" t="s">
        <v>5935</v>
      </c>
      <c r="F2205" t="s">
        <v>20421</v>
      </c>
      <c r="G2205" s="146">
        <f t="shared" si="35"/>
        <v>1</v>
      </c>
    </row>
    <row r="2206" spans="1:7">
      <c r="A2206" t="s">
        <v>1711</v>
      </c>
      <c r="B2206" s="1">
        <f>IFERROR(INDEX(Preturi!H$2:H$8000, MATCH(A2206, Preturi!G$2:G$8000, 0)), "")*G2206</f>
        <v>5.03</v>
      </c>
      <c r="C2206" t="s">
        <v>688</v>
      </c>
      <c r="D2206" t="s">
        <v>223</v>
      </c>
      <c r="E2206" t="s">
        <v>5936</v>
      </c>
      <c r="F2206" t="s">
        <v>20421</v>
      </c>
      <c r="G2206" s="146">
        <f t="shared" si="35"/>
        <v>1</v>
      </c>
    </row>
    <row r="2207" spans="1:7">
      <c r="A2207" t="s">
        <v>1712</v>
      </c>
      <c r="B2207" s="1">
        <f>IFERROR(INDEX(Preturi!H$2:H$8000, MATCH(A2207, Preturi!G$2:G$8000, 0)), "")*G2207</f>
        <v>2.95</v>
      </c>
      <c r="C2207" t="s">
        <v>688</v>
      </c>
      <c r="D2207" t="s">
        <v>223</v>
      </c>
      <c r="E2207" t="s">
        <v>5937</v>
      </c>
      <c r="F2207" t="s">
        <v>20421</v>
      </c>
      <c r="G2207" s="146">
        <f t="shared" si="35"/>
        <v>1</v>
      </c>
    </row>
    <row r="2208" spans="1:7">
      <c r="A2208" t="s">
        <v>1713</v>
      </c>
      <c r="B2208" s="1">
        <f>IFERROR(INDEX(Preturi!H$2:H$8000, MATCH(A2208, Preturi!G$2:G$8000, 0)), "")*G2208</f>
        <v>3.44</v>
      </c>
      <c r="C2208" t="s">
        <v>688</v>
      </c>
      <c r="D2208" t="s">
        <v>223</v>
      </c>
      <c r="E2208" t="s">
        <v>5938</v>
      </c>
      <c r="F2208" t="s">
        <v>20421</v>
      </c>
      <c r="G2208" s="146">
        <f t="shared" si="35"/>
        <v>1</v>
      </c>
    </row>
    <row r="2209" spans="1:7">
      <c r="A2209" t="s">
        <v>1714</v>
      </c>
      <c r="B2209" s="1">
        <f>IFERROR(INDEX(Preturi!H$2:H$8000, MATCH(A2209, Preturi!G$2:G$8000, 0)), "")*G2209</f>
        <v>3.68</v>
      </c>
      <c r="C2209" t="s">
        <v>688</v>
      </c>
      <c r="D2209" t="s">
        <v>223</v>
      </c>
      <c r="E2209" t="s">
        <v>5939</v>
      </c>
      <c r="F2209" t="s">
        <v>20421</v>
      </c>
      <c r="G2209" s="146">
        <f t="shared" si="35"/>
        <v>1</v>
      </c>
    </row>
    <row r="2210" spans="1:7">
      <c r="A2210" t="s">
        <v>4093</v>
      </c>
      <c r="B2210" s="1">
        <f>IFERROR(INDEX(Preturi!H$2:H$8000, MATCH(A2210, Preturi!G$2:G$8000, 0)), "")*G2210</f>
        <v>4.18</v>
      </c>
      <c r="C2210" t="s">
        <v>688</v>
      </c>
      <c r="D2210" t="s">
        <v>223</v>
      </c>
      <c r="E2210" t="s">
        <v>5940</v>
      </c>
      <c r="F2210" t="s">
        <v>20421</v>
      </c>
      <c r="G2210" s="146">
        <f t="shared" si="35"/>
        <v>1</v>
      </c>
    </row>
    <row r="2211" spans="1:7">
      <c r="A2211" t="s">
        <v>2541</v>
      </c>
      <c r="B2211" s="1">
        <f>IFERROR(INDEX(Preturi!H$2:H$8000, MATCH(A2211, Preturi!G$2:G$8000, 0)), "")*G2211</f>
        <v>5.3</v>
      </c>
      <c r="C2211" t="s">
        <v>688</v>
      </c>
      <c r="D2211" t="s">
        <v>223</v>
      </c>
      <c r="E2211" t="s">
        <v>5941</v>
      </c>
      <c r="F2211" t="s">
        <v>20421</v>
      </c>
      <c r="G2211" s="146">
        <f t="shared" si="35"/>
        <v>1</v>
      </c>
    </row>
    <row r="2212" spans="1:7">
      <c r="A2212" t="s">
        <v>3588</v>
      </c>
      <c r="B2212" s="1">
        <f>IFERROR(INDEX(Preturi!H$2:H$8000, MATCH(A2212, Preturi!G$2:G$8000, 0)), "")*G2212</f>
        <v>3.22</v>
      </c>
      <c r="C2212" t="s">
        <v>688</v>
      </c>
      <c r="D2212" t="s">
        <v>223</v>
      </c>
      <c r="E2212" t="s">
        <v>5942</v>
      </c>
      <c r="F2212" t="s">
        <v>20421</v>
      </c>
      <c r="G2212" s="146">
        <f t="shared" si="35"/>
        <v>1</v>
      </c>
    </row>
    <row r="2213" spans="1:7">
      <c r="A2213" t="s">
        <v>1715</v>
      </c>
      <c r="B2213" s="1">
        <f>IFERROR(INDEX(Preturi!H$2:H$8000, MATCH(A2213, Preturi!G$2:G$8000, 0)), "")*G2213</f>
        <v>3.67</v>
      </c>
      <c r="C2213" t="s">
        <v>688</v>
      </c>
      <c r="D2213" t="s">
        <v>223</v>
      </c>
      <c r="E2213" t="s">
        <v>5943</v>
      </c>
      <c r="F2213" t="s">
        <v>20421</v>
      </c>
      <c r="G2213" s="146">
        <f t="shared" si="35"/>
        <v>1</v>
      </c>
    </row>
    <row r="2214" spans="1:7">
      <c r="A2214" t="s">
        <v>1716</v>
      </c>
      <c r="B2214" s="1">
        <f>IFERROR(INDEX(Preturi!H$2:H$8000, MATCH(A2214, Preturi!G$2:G$8000, 0)), "")*G2214</f>
        <v>3.83</v>
      </c>
      <c r="C2214" t="s">
        <v>688</v>
      </c>
      <c r="D2214" t="s">
        <v>223</v>
      </c>
      <c r="E2214" t="s">
        <v>5944</v>
      </c>
      <c r="F2214" t="s">
        <v>20421</v>
      </c>
      <c r="G2214" s="146">
        <f t="shared" si="35"/>
        <v>1</v>
      </c>
    </row>
    <row r="2215" spans="1:7">
      <c r="A2215" t="s">
        <v>1717</v>
      </c>
      <c r="B2215" s="1">
        <f>IFERROR(INDEX(Preturi!H$2:H$8000, MATCH(A2215, Preturi!G$2:G$8000, 0)), "")*G2215</f>
        <v>4.34</v>
      </c>
      <c r="C2215" t="s">
        <v>688</v>
      </c>
      <c r="D2215" t="s">
        <v>223</v>
      </c>
      <c r="E2215" t="s">
        <v>5945</v>
      </c>
      <c r="F2215" t="s">
        <v>20421</v>
      </c>
      <c r="G2215" s="146">
        <f t="shared" si="35"/>
        <v>1</v>
      </c>
    </row>
    <row r="2216" spans="1:7">
      <c r="A2216" t="s">
        <v>2542</v>
      </c>
      <c r="B2216" s="1">
        <f>IFERROR(INDEX(Preturi!H$2:H$8000, MATCH(A2216, Preturi!G$2:G$8000, 0)), "")*G2216</f>
        <v>4.97</v>
      </c>
      <c r="C2216" t="s">
        <v>688</v>
      </c>
      <c r="D2216" t="s">
        <v>223</v>
      </c>
      <c r="E2216" t="s">
        <v>5946</v>
      </c>
      <c r="F2216" t="s">
        <v>20421</v>
      </c>
      <c r="G2216" s="146">
        <f t="shared" si="35"/>
        <v>1</v>
      </c>
    </row>
    <row r="2217" spans="1:7">
      <c r="A2217" t="s">
        <v>7554</v>
      </c>
      <c r="B2217" s="1">
        <f>IFERROR(INDEX(Preturi!H$2:H$8000, MATCH(A2217, Preturi!G$2:G$8000, 0)), "")*G2217</f>
        <v>5.03</v>
      </c>
      <c r="C2217" t="s">
        <v>688</v>
      </c>
      <c r="D2217" t="s">
        <v>223</v>
      </c>
      <c r="E2217" t="s">
        <v>7555</v>
      </c>
      <c r="F2217" t="s">
        <v>20421</v>
      </c>
      <c r="G2217" s="146">
        <f t="shared" si="35"/>
        <v>1</v>
      </c>
    </row>
    <row r="2218" spans="1:7">
      <c r="A2218" t="s">
        <v>1718</v>
      </c>
      <c r="B2218" s="1">
        <f>IFERROR(INDEX(Preturi!H$2:H$8000, MATCH(A2218, Preturi!G$2:G$8000, 0)), "")*G2218</f>
        <v>2.42</v>
      </c>
      <c r="C2218" t="s">
        <v>688</v>
      </c>
      <c r="D2218" t="s">
        <v>223</v>
      </c>
      <c r="E2218" t="s">
        <v>5947</v>
      </c>
      <c r="F2218" t="s">
        <v>20421</v>
      </c>
      <c r="G2218" s="146">
        <f t="shared" si="35"/>
        <v>1</v>
      </c>
    </row>
    <row r="2219" spans="1:7">
      <c r="A2219" t="s">
        <v>1719</v>
      </c>
      <c r="B2219" s="1">
        <f>IFERROR(INDEX(Preturi!H$2:H$8000, MATCH(A2219, Preturi!G$2:G$8000, 0)), "")*G2219</f>
        <v>2.4700000000000002</v>
      </c>
      <c r="C2219" t="s">
        <v>688</v>
      </c>
      <c r="D2219" t="s">
        <v>223</v>
      </c>
      <c r="E2219" t="s">
        <v>5948</v>
      </c>
      <c r="F2219" t="s">
        <v>20421</v>
      </c>
      <c r="G2219" s="146">
        <f t="shared" si="35"/>
        <v>1</v>
      </c>
    </row>
    <row r="2220" spans="1:7">
      <c r="A2220" t="s">
        <v>1720</v>
      </c>
      <c r="B2220" s="1">
        <f>IFERROR(INDEX(Preturi!H$2:H$8000, MATCH(A2220, Preturi!G$2:G$8000, 0)), "")*G2220</f>
        <v>3.09</v>
      </c>
      <c r="C2220" t="s">
        <v>688</v>
      </c>
      <c r="D2220" t="s">
        <v>223</v>
      </c>
      <c r="E2220" t="s">
        <v>5949</v>
      </c>
      <c r="F2220" t="s">
        <v>20421</v>
      </c>
      <c r="G2220" s="146">
        <f t="shared" si="35"/>
        <v>1</v>
      </c>
    </row>
    <row r="2221" spans="1:7">
      <c r="A2221" t="s">
        <v>1721</v>
      </c>
      <c r="B2221" s="1">
        <f>IFERROR(INDEX(Preturi!H$2:H$8000, MATCH(A2221, Preturi!G$2:G$8000, 0)), "")*G2221</f>
        <v>3.37</v>
      </c>
      <c r="C2221" t="s">
        <v>688</v>
      </c>
      <c r="D2221" t="s">
        <v>223</v>
      </c>
      <c r="E2221" t="s">
        <v>5950</v>
      </c>
      <c r="F2221" t="s">
        <v>20421</v>
      </c>
      <c r="G2221" s="146">
        <f t="shared" si="35"/>
        <v>1</v>
      </c>
    </row>
    <row r="2222" spans="1:7">
      <c r="A2222" t="s">
        <v>1722</v>
      </c>
      <c r="B2222" s="1">
        <f>IFERROR(INDEX(Preturi!H$2:H$8000, MATCH(A2222, Preturi!G$2:G$8000, 0)), "")*G2222</f>
        <v>4.1500000000000004</v>
      </c>
      <c r="C2222" t="s">
        <v>688</v>
      </c>
      <c r="D2222" t="s">
        <v>223</v>
      </c>
      <c r="E2222" t="s">
        <v>5951</v>
      </c>
      <c r="F2222" t="s">
        <v>20421</v>
      </c>
      <c r="G2222" s="146">
        <f t="shared" si="35"/>
        <v>1</v>
      </c>
    </row>
    <row r="2223" spans="1:7">
      <c r="A2223" t="s">
        <v>1723</v>
      </c>
      <c r="B2223" s="1">
        <f>IFERROR(INDEX(Preturi!H$2:H$8000, MATCH(A2223, Preturi!G$2:G$8000, 0)), "")*G2223</f>
        <v>4.87</v>
      </c>
      <c r="C2223" t="s">
        <v>688</v>
      </c>
      <c r="D2223" t="s">
        <v>223</v>
      </c>
      <c r="E2223" t="s">
        <v>5952</v>
      </c>
      <c r="F2223" t="s">
        <v>20421</v>
      </c>
      <c r="G2223" s="146">
        <f t="shared" si="35"/>
        <v>1</v>
      </c>
    </row>
    <row r="2224" spans="1:7">
      <c r="A2224" t="s">
        <v>1724</v>
      </c>
      <c r="B2224" s="1">
        <f>IFERROR(INDEX(Preturi!H$2:H$8000, MATCH(A2224, Preturi!G$2:G$8000, 0)), "")*G2224</f>
        <v>4.96</v>
      </c>
      <c r="C2224" t="s">
        <v>688</v>
      </c>
      <c r="D2224" t="s">
        <v>223</v>
      </c>
      <c r="E2224" t="s">
        <v>5953</v>
      </c>
      <c r="F2224" t="s">
        <v>20421</v>
      </c>
      <c r="G2224" s="146">
        <f t="shared" si="35"/>
        <v>1</v>
      </c>
    </row>
    <row r="2225" spans="1:7">
      <c r="A2225" t="s">
        <v>1725</v>
      </c>
      <c r="B2225" s="1">
        <f>IFERROR(INDEX(Preturi!H$2:H$8000, MATCH(A2225, Preturi!G$2:G$8000, 0)), "")*G2225</f>
        <v>5.03</v>
      </c>
      <c r="C2225" t="s">
        <v>688</v>
      </c>
      <c r="D2225" t="s">
        <v>223</v>
      </c>
      <c r="E2225" t="s">
        <v>5954</v>
      </c>
      <c r="F2225" t="s">
        <v>20421</v>
      </c>
      <c r="G2225" s="146">
        <f t="shared" si="35"/>
        <v>1</v>
      </c>
    </row>
    <row r="2226" spans="1:7">
      <c r="A2226" t="s">
        <v>1726</v>
      </c>
      <c r="B2226" s="1">
        <f>IFERROR(INDEX(Preturi!H$2:H$8000, MATCH(A2226, Preturi!G$2:G$8000, 0)), "")*G2226</f>
        <v>3.44</v>
      </c>
      <c r="C2226" t="s">
        <v>688</v>
      </c>
      <c r="D2226" t="s">
        <v>223</v>
      </c>
      <c r="E2226" t="s">
        <v>5955</v>
      </c>
      <c r="F2226" t="s">
        <v>20421</v>
      </c>
      <c r="G2226" s="146">
        <f t="shared" si="35"/>
        <v>1</v>
      </c>
    </row>
    <row r="2227" spans="1:7">
      <c r="A2227" t="s">
        <v>1727</v>
      </c>
      <c r="B2227" s="1">
        <f>IFERROR(INDEX(Preturi!H$2:H$8000, MATCH(A2227, Preturi!G$2:G$8000, 0)), "")*G2227</f>
        <v>3.68</v>
      </c>
      <c r="C2227" t="s">
        <v>688</v>
      </c>
      <c r="D2227" t="s">
        <v>223</v>
      </c>
      <c r="E2227" t="s">
        <v>5956</v>
      </c>
      <c r="F2227" t="s">
        <v>20421</v>
      </c>
      <c r="G2227" s="146">
        <f t="shared" si="35"/>
        <v>1</v>
      </c>
    </row>
    <row r="2228" spans="1:7">
      <c r="A2228" t="s">
        <v>4094</v>
      </c>
      <c r="B2228" s="1">
        <f>IFERROR(INDEX(Preturi!H$2:H$8000, MATCH(A2228, Preturi!G$2:G$8000, 0)), "")*G2228</f>
        <v>4.18</v>
      </c>
      <c r="C2228" t="s">
        <v>688</v>
      </c>
      <c r="D2228" t="s">
        <v>223</v>
      </c>
      <c r="E2228" t="s">
        <v>5957</v>
      </c>
      <c r="F2228" t="s">
        <v>20421</v>
      </c>
      <c r="G2228" s="146">
        <f t="shared" si="35"/>
        <v>1</v>
      </c>
    </row>
    <row r="2229" spans="1:7">
      <c r="A2229" t="s">
        <v>1728</v>
      </c>
      <c r="B2229" s="1">
        <f>IFERROR(INDEX(Preturi!H$2:H$8000, MATCH(A2229, Preturi!G$2:G$8000, 0)), "")*G2229</f>
        <v>3.67</v>
      </c>
      <c r="C2229" t="s">
        <v>688</v>
      </c>
      <c r="D2229" t="s">
        <v>223</v>
      </c>
      <c r="E2229" t="s">
        <v>5958</v>
      </c>
      <c r="F2229" t="s">
        <v>20421</v>
      </c>
      <c r="G2229" s="146">
        <f t="shared" si="35"/>
        <v>1</v>
      </c>
    </row>
    <row r="2230" spans="1:7">
      <c r="A2230" t="s">
        <v>1729</v>
      </c>
      <c r="B2230" s="1">
        <f>IFERROR(INDEX(Preturi!H$2:H$8000, MATCH(A2230, Preturi!G$2:G$8000, 0)), "")*G2230</f>
        <v>3.83</v>
      </c>
      <c r="C2230" t="s">
        <v>688</v>
      </c>
      <c r="D2230" t="s">
        <v>223</v>
      </c>
      <c r="E2230" t="s">
        <v>5959</v>
      </c>
      <c r="F2230" t="s">
        <v>20421</v>
      </c>
      <c r="G2230" s="146">
        <f t="shared" si="35"/>
        <v>1</v>
      </c>
    </row>
    <row r="2231" spans="1:7">
      <c r="A2231" t="s">
        <v>1730</v>
      </c>
      <c r="B2231" s="1">
        <f>IFERROR(INDEX(Preturi!H$2:H$8000, MATCH(A2231, Preturi!G$2:G$8000, 0)), "")*G2231</f>
        <v>4.34</v>
      </c>
      <c r="C2231" t="s">
        <v>688</v>
      </c>
      <c r="D2231" t="s">
        <v>223</v>
      </c>
      <c r="E2231" t="s">
        <v>5960</v>
      </c>
      <c r="F2231" t="s">
        <v>20421</v>
      </c>
      <c r="G2231" s="146">
        <f t="shared" si="35"/>
        <v>1</v>
      </c>
    </row>
    <row r="2232" spans="1:7">
      <c r="A2232" t="s">
        <v>2543</v>
      </c>
      <c r="B2232" s="1">
        <f>IFERROR(INDEX(Preturi!H$2:H$8000, MATCH(A2232, Preturi!G$2:G$8000, 0)), "")*G2232</f>
        <v>4.97</v>
      </c>
      <c r="C2232" t="s">
        <v>688</v>
      </c>
      <c r="D2232" t="s">
        <v>223</v>
      </c>
      <c r="E2232" t="s">
        <v>5961</v>
      </c>
      <c r="F2232" t="s">
        <v>20421</v>
      </c>
      <c r="G2232" s="146">
        <f t="shared" si="35"/>
        <v>1</v>
      </c>
    </row>
    <row r="2233" spans="1:7">
      <c r="A2233" t="s">
        <v>7556</v>
      </c>
      <c r="B2233" s="1">
        <f>IFERROR(INDEX(Preturi!H$2:H$8000, MATCH(A2233, Preturi!G$2:G$8000, 0)), "")*G2233</f>
        <v>5.03</v>
      </c>
      <c r="C2233" t="s">
        <v>688</v>
      </c>
      <c r="D2233" t="s">
        <v>223</v>
      </c>
      <c r="E2233" t="s">
        <v>7557</v>
      </c>
      <c r="F2233" t="s">
        <v>20421</v>
      </c>
      <c r="G2233" s="146">
        <f t="shared" si="35"/>
        <v>1</v>
      </c>
    </row>
    <row r="2234" spans="1:7">
      <c r="A2234" t="s">
        <v>1731</v>
      </c>
      <c r="B2234" s="1">
        <f>IFERROR(INDEX(Preturi!H$2:H$8000, MATCH(A2234, Preturi!G$2:G$8000, 0)), "")*G2234</f>
        <v>6.2</v>
      </c>
      <c r="C2234" t="s">
        <v>688</v>
      </c>
      <c r="D2234" t="s">
        <v>223</v>
      </c>
      <c r="E2234" t="s">
        <v>5962</v>
      </c>
      <c r="F2234" t="s">
        <v>20421</v>
      </c>
      <c r="G2234" s="146">
        <f t="shared" si="35"/>
        <v>1</v>
      </c>
    </row>
    <row r="2235" spans="1:7">
      <c r="A2235" t="s">
        <v>1732</v>
      </c>
      <c r="B2235" s="1">
        <f>IFERROR(INDEX(Preturi!H$2:H$8000, MATCH(A2235, Preturi!G$2:G$8000, 0)), "")*G2235</f>
        <v>6.29</v>
      </c>
      <c r="C2235" t="s">
        <v>688</v>
      </c>
      <c r="D2235" t="s">
        <v>223</v>
      </c>
      <c r="E2235" t="s">
        <v>5963</v>
      </c>
      <c r="F2235" t="s">
        <v>20421</v>
      </c>
      <c r="G2235" s="146">
        <f t="shared" si="35"/>
        <v>1</v>
      </c>
    </row>
    <row r="2236" spans="1:7">
      <c r="A2236" t="s">
        <v>1733</v>
      </c>
      <c r="B2236" s="1">
        <f>IFERROR(INDEX(Preturi!H$2:H$8000, MATCH(A2236, Preturi!G$2:G$8000, 0)), "")*G2236</f>
        <v>4.3</v>
      </c>
      <c r="C2236" t="s">
        <v>688</v>
      </c>
      <c r="D2236" t="s">
        <v>223</v>
      </c>
      <c r="E2236" t="s">
        <v>5964</v>
      </c>
      <c r="F2236" t="s">
        <v>20421</v>
      </c>
      <c r="G2236" s="146">
        <f t="shared" si="35"/>
        <v>1</v>
      </c>
    </row>
    <row r="2237" spans="1:7">
      <c r="A2237" t="s">
        <v>1734</v>
      </c>
      <c r="B2237" s="1">
        <f>IFERROR(INDEX(Preturi!H$2:H$8000, MATCH(A2237, Preturi!G$2:G$8000, 0)), "")*G2237</f>
        <v>4.6100000000000003</v>
      </c>
      <c r="C2237" t="s">
        <v>688</v>
      </c>
      <c r="D2237" t="s">
        <v>223</v>
      </c>
      <c r="E2237" t="s">
        <v>5965</v>
      </c>
      <c r="F2237" t="s">
        <v>20421</v>
      </c>
      <c r="G2237" s="146">
        <f t="shared" si="35"/>
        <v>1</v>
      </c>
    </row>
    <row r="2238" spans="1:7">
      <c r="A2238" t="s">
        <v>4095</v>
      </c>
      <c r="B2238" s="1">
        <f>IFERROR(INDEX(Preturi!H$2:H$8000, MATCH(A2238, Preturi!G$2:G$8000, 0)), "")*G2238</f>
        <v>5.22</v>
      </c>
      <c r="C2238" t="s">
        <v>688</v>
      </c>
      <c r="D2238" t="s">
        <v>223</v>
      </c>
      <c r="E2238" t="s">
        <v>5966</v>
      </c>
      <c r="F2238" t="s">
        <v>20421</v>
      </c>
      <c r="G2238" s="146">
        <f t="shared" si="35"/>
        <v>1</v>
      </c>
    </row>
    <row r="2239" spans="1:7">
      <c r="A2239" t="s">
        <v>1735</v>
      </c>
      <c r="B2239" s="1">
        <f>IFERROR(INDEX(Preturi!H$2:H$8000, MATCH(A2239, Preturi!G$2:G$8000, 0)), "")*G2239</f>
        <v>4.59</v>
      </c>
      <c r="C2239" t="s">
        <v>688</v>
      </c>
      <c r="D2239" t="s">
        <v>223</v>
      </c>
      <c r="E2239" t="s">
        <v>5967</v>
      </c>
      <c r="F2239" t="s">
        <v>20421</v>
      </c>
      <c r="G2239" s="146">
        <f t="shared" si="35"/>
        <v>1</v>
      </c>
    </row>
    <row r="2240" spans="1:7">
      <c r="A2240" t="s">
        <v>1736</v>
      </c>
      <c r="B2240" s="1">
        <f>IFERROR(INDEX(Preturi!H$2:H$8000, MATCH(A2240, Preturi!G$2:G$8000, 0)), "")*G2240</f>
        <v>4.79</v>
      </c>
      <c r="C2240" t="s">
        <v>688</v>
      </c>
      <c r="D2240" t="s">
        <v>223</v>
      </c>
      <c r="E2240" t="s">
        <v>5968</v>
      </c>
      <c r="F2240" t="s">
        <v>20421</v>
      </c>
      <c r="G2240" s="146">
        <f t="shared" si="35"/>
        <v>1</v>
      </c>
    </row>
    <row r="2241" spans="1:7">
      <c r="A2241" t="s">
        <v>1737</v>
      </c>
      <c r="B2241" s="1">
        <f>IFERROR(INDEX(Preturi!H$2:H$8000, MATCH(A2241, Preturi!G$2:G$8000, 0)), "")*G2241</f>
        <v>5.43</v>
      </c>
      <c r="C2241" t="s">
        <v>688</v>
      </c>
      <c r="D2241" t="s">
        <v>223</v>
      </c>
      <c r="E2241" t="s">
        <v>5969</v>
      </c>
      <c r="F2241" t="s">
        <v>20421</v>
      </c>
      <c r="G2241" s="146">
        <f t="shared" si="35"/>
        <v>1</v>
      </c>
    </row>
    <row r="2242" spans="1:7">
      <c r="A2242" t="s">
        <v>2544</v>
      </c>
      <c r="B2242" s="1">
        <f>IFERROR(INDEX(Preturi!H$2:H$8000, MATCH(A2242, Preturi!G$2:G$8000, 0)), "")*G2242</f>
        <v>6.21</v>
      </c>
      <c r="C2242" t="s">
        <v>688</v>
      </c>
      <c r="D2242" t="s">
        <v>223</v>
      </c>
      <c r="E2242" t="s">
        <v>5970</v>
      </c>
      <c r="F2242" t="s">
        <v>20421</v>
      </c>
      <c r="G2242" s="146">
        <f t="shared" si="35"/>
        <v>1</v>
      </c>
    </row>
    <row r="2243" spans="1:7">
      <c r="A2243" t="s">
        <v>7558</v>
      </c>
      <c r="B2243" s="1">
        <f>IFERROR(INDEX(Preturi!H$2:H$8000, MATCH(A2243, Preturi!G$2:G$8000, 0)), "")*G2243</f>
        <v>6.29</v>
      </c>
      <c r="C2243" t="s">
        <v>688</v>
      </c>
      <c r="D2243" t="s">
        <v>223</v>
      </c>
      <c r="E2243" t="s">
        <v>7559</v>
      </c>
      <c r="F2243" t="s">
        <v>20421</v>
      </c>
      <c r="G2243" s="146">
        <f t="shared" si="35"/>
        <v>1</v>
      </c>
    </row>
    <row r="2244" spans="1:7">
      <c r="A2244" t="s">
        <v>1738</v>
      </c>
      <c r="B2244" s="1">
        <f>IFERROR(INDEX(Preturi!H$2:H$8000, MATCH(A2244, Preturi!G$2:G$8000, 0)), "")*G2244</f>
        <v>4.66</v>
      </c>
      <c r="C2244" t="s">
        <v>688</v>
      </c>
      <c r="D2244" t="s">
        <v>223</v>
      </c>
      <c r="E2244" t="s">
        <v>5971</v>
      </c>
      <c r="F2244" t="s">
        <v>20423</v>
      </c>
      <c r="G2244" s="146">
        <f>1+Adaosuri5</f>
        <v>1</v>
      </c>
    </row>
    <row r="2245" spans="1:7">
      <c r="A2245" t="s">
        <v>705</v>
      </c>
      <c r="B2245" s="1">
        <f>IFERROR(INDEX(Preturi!H$2:H$8000, MATCH(A2245, Preturi!G$2:G$8000, 0)), "")*G2245</f>
        <v>3.64</v>
      </c>
      <c r="C2245" t="s">
        <v>688</v>
      </c>
      <c r="D2245" t="s">
        <v>223</v>
      </c>
      <c r="E2245" t="s">
        <v>5972</v>
      </c>
      <c r="F2245" t="s">
        <v>20423</v>
      </c>
      <c r="G2245" s="146">
        <f>1+Adaosuri5</f>
        <v>1</v>
      </c>
    </row>
    <row r="2246" spans="1:7">
      <c r="A2246" t="s">
        <v>1739</v>
      </c>
      <c r="B2246" s="1">
        <f>IFERROR(INDEX(Preturi!H$2:H$8000, MATCH(A2246, Preturi!G$2:G$8000, 0)), "")*G2246</f>
        <v>3.85</v>
      </c>
      <c r="C2246" t="s">
        <v>688</v>
      </c>
      <c r="D2246" t="s">
        <v>223</v>
      </c>
      <c r="E2246" t="s">
        <v>5973</v>
      </c>
      <c r="F2246" t="s">
        <v>20423</v>
      </c>
      <c r="G2246" s="146">
        <f>1+Adaosuri5</f>
        <v>1</v>
      </c>
    </row>
    <row r="2247" spans="1:7">
      <c r="A2247" t="s">
        <v>1740</v>
      </c>
      <c r="B2247" s="1">
        <f>IFERROR(INDEX(Preturi!H$2:H$8000, MATCH(A2247, Preturi!G$2:G$8000, 0)), "")*G2247</f>
        <v>0.23</v>
      </c>
      <c r="C2247" t="s">
        <v>688</v>
      </c>
      <c r="D2247" t="s">
        <v>223</v>
      </c>
      <c r="E2247" t="s">
        <v>5974</v>
      </c>
      <c r="F2247" t="s">
        <v>20426</v>
      </c>
      <c r="G2247" s="146">
        <f>1+Adaosuri10</f>
        <v>1</v>
      </c>
    </row>
    <row r="2248" spans="1:7">
      <c r="A2248" t="s">
        <v>1741</v>
      </c>
      <c r="B2248" s="1">
        <f>IFERROR(INDEX(Preturi!H$2:H$8000, MATCH(A2248, Preturi!G$2:G$8000, 0)), "")*G2248</f>
        <v>0.27</v>
      </c>
      <c r="C2248" t="s">
        <v>688</v>
      </c>
      <c r="D2248" t="s">
        <v>223</v>
      </c>
      <c r="E2248" t="s">
        <v>5975</v>
      </c>
      <c r="F2248" t="s">
        <v>20426</v>
      </c>
      <c r="G2248" s="146">
        <f>1+Adaosuri10</f>
        <v>1</v>
      </c>
    </row>
    <row r="2249" spans="1:7">
      <c r="A2249" t="s">
        <v>1742</v>
      </c>
      <c r="B2249" s="1">
        <f>IFERROR(INDEX(Preturi!H$2:H$8000, MATCH(A2249, Preturi!G$2:G$8000, 0)), "")*G2249</f>
        <v>0.4</v>
      </c>
      <c r="C2249" t="s">
        <v>688</v>
      </c>
      <c r="D2249" t="s">
        <v>223</v>
      </c>
      <c r="E2249" t="s">
        <v>5976</v>
      </c>
      <c r="F2249" t="s">
        <v>20426</v>
      </c>
      <c r="G2249" s="146">
        <f>1+Adaosuri10</f>
        <v>1</v>
      </c>
    </row>
    <row r="2250" spans="1:7">
      <c r="A2250" t="s">
        <v>1743</v>
      </c>
      <c r="B2250" s="1">
        <f>IFERROR(INDEX(Preturi!H$2:H$8000, MATCH(A2250, Preturi!G$2:G$8000, 0)), "")*G2250</f>
        <v>0.46</v>
      </c>
      <c r="C2250" t="s">
        <v>688</v>
      </c>
      <c r="D2250" t="s">
        <v>223</v>
      </c>
      <c r="E2250" t="s">
        <v>5977</v>
      </c>
      <c r="F2250" t="s">
        <v>20426</v>
      </c>
      <c r="G2250" s="146">
        <f>1+Adaosuri10</f>
        <v>1</v>
      </c>
    </row>
    <row r="2251" spans="1:7">
      <c r="A2251" t="s">
        <v>2545</v>
      </c>
      <c r="B2251" s="1">
        <f>IFERROR(INDEX(Preturi!H$2:H$8000, MATCH(A2251, Preturi!G$2:G$8000, 0)), "")*G2251</f>
        <v>28.38</v>
      </c>
      <c r="C2251" t="s">
        <v>688</v>
      </c>
      <c r="D2251" t="s">
        <v>223</v>
      </c>
      <c r="E2251" t="s">
        <v>5978</v>
      </c>
      <c r="F2251" t="s">
        <v>20423</v>
      </c>
      <c r="G2251" s="146">
        <f t="shared" ref="G2251:G2305" si="36">1+Adaosuri5</f>
        <v>1</v>
      </c>
    </row>
    <row r="2252" spans="1:7">
      <c r="A2252" t="s">
        <v>2546</v>
      </c>
      <c r="B2252" s="1">
        <f>IFERROR(INDEX(Preturi!H$2:H$8000, MATCH(A2252, Preturi!G$2:G$8000, 0)), "")*G2252</f>
        <v>28.38</v>
      </c>
      <c r="C2252" t="s">
        <v>688</v>
      </c>
      <c r="D2252" t="s">
        <v>223</v>
      </c>
      <c r="E2252" t="s">
        <v>5979</v>
      </c>
      <c r="F2252" t="s">
        <v>20423</v>
      </c>
      <c r="G2252" s="146">
        <f t="shared" si="36"/>
        <v>1</v>
      </c>
    </row>
    <row r="2253" spans="1:7">
      <c r="A2253" t="s">
        <v>2547</v>
      </c>
      <c r="B2253" s="1">
        <f>IFERROR(INDEX(Preturi!H$2:H$8000, MATCH(A2253, Preturi!G$2:G$8000, 0)), "")*G2253</f>
        <v>28.38</v>
      </c>
      <c r="C2253" t="s">
        <v>688</v>
      </c>
      <c r="D2253" t="s">
        <v>223</v>
      </c>
      <c r="E2253" t="s">
        <v>5980</v>
      </c>
      <c r="F2253" t="s">
        <v>20423</v>
      </c>
      <c r="G2253" s="146">
        <f t="shared" si="36"/>
        <v>1</v>
      </c>
    </row>
    <row r="2254" spans="1:7">
      <c r="A2254" t="s">
        <v>2548</v>
      </c>
      <c r="B2254" s="1">
        <f>IFERROR(INDEX(Preturi!H$2:H$8000, MATCH(A2254, Preturi!G$2:G$8000, 0)), "")*G2254</f>
        <v>28.38</v>
      </c>
      <c r="C2254" t="s">
        <v>688</v>
      </c>
      <c r="D2254" t="s">
        <v>223</v>
      </c>
      <c r="E2254" t="s">
        <v>5981</v>
      </c>
      <c r="F2254" t="s">
        <v>20423</v>
      </c>
      <c r="G2254" s="146">
        <f t="shared" si="36"/>
        <v>1</v>
      </c>
    </row>
    <row r="2255" spans="1:7">
      <c r="A2255" t="s">
        <v>2549</v>
      </c>
      <c r="B2255" s="1">
        <f>IFERROR(INDEX(Preturi!H$2:H$8000, MATCH(A2255, Preturi!G$2:G$8000, 0)), "")*G2255</f>
        <v>28.38</v>
      </c>
      <c r="C2255" t="s">
        <v>688</v>
      </c>
      <c r="D2255" t="s">
        <v>223</v>
      </c>
      <c r="E2255" t="s">
        <v>5982</v>
      </c>
      <c r="F2255" t="s">
        <v>20423</v>
      </c>
      <c r="G2255" s="146">
        <f t="shared" si="36"/>
        <v>1</v>
      </c>
    </row>
    <row r="2256" spans="1:7">
      <c r="A2256" t="s">
        <v>2550</v>
      </c>
      <c r="B2256" s="1">
        <f>IFERROR(INDEX(Preturi!H$2:H$8000, MATCH(A2256, Preturi!G$2:G$8000, 0)), "")*G2256</f>
        <v>28.38</v>
      </c>
      <c r="C2256" t="s">
        <v>688</v>
      </c>
      <c r="D2256" t="s">
        <v>223</v>
      </c>
      <c r="E2256" t="s">
        <v>5983</v>
      </c>
      <c r="F2256" t="s">
        <v>20423</v>
      </c>
      <c r="G2256" s="146">
        <f t="shared" si="36"/>
        <v>1</v>
      </c>
    </row>
    <row r="2257" spans="1:7">
      <c r="A2257" t="s">
        <v>2551</v>
      </c>
      <c r="B2257" s="1">
        <f>IFERROR(INDEX(Preturi!H$2:H$8000, MATCH(A2257, Preturi!G$2:G$8000, 0)), "")*G2257</f>
        <v>28.38</v>
      </c>
      <c r="C2257" t="s">
        <v>688</v>
      </c>
      <c r="D2257" t="s">
        <v>223</v>
      </c>
      <c r="E2257" t="s">
        <v>5984</v>
      </c>
      <c r="F2257" t="s">
        <v>20423</v>
      </c>
      <c r="G2257" s="146">
        <f t="shared" si="36"/>
        <v>1</v>
      </c>
    </row>
    <row r="2258" spans="1:7">
      <c r="A2258" t="s">
        <v>1744</v>
      </c>
      <c r="B2258" s="1">
        <f>IFERROR(INDEX(Preturi!H$2:H$8000, MATCH(A2258, Preturi!G$2:G$8000, 0)), "")*G2258</f>
        <v>14.97</v>
      </c>
      <c r="C2258" t="s">
        <v>688</v>
      </c>
      <c r="D2258" t="s">
        <v>223</v>
      </c>
      <c r="E2258" t="s">
        <v>5985</v>
      </c>
      <c r="F2258" t="s">
        <v>20423</v>
      </c>
      <c r="G2258" s="146">
        <f t="shared" si="36"/>
        <v>1</v>
      </c>
    </row>
    <row r="2259" spans="1:7">
      <c r="A2259" t="s">
        <v>2552</v>
      </c>
      <c r="B2259" s="1">
        <f>IFERROR(INDEX(Preturi!H$2:H$8000, MATCH(A2259, Preturi!G$2:G$8000, 0)), "")*G2259</f>
        <v>13.86</v>
      </c>
      <c r="C2259" t="s">
        <v>688</v>
      </c>
      <c r="D2259" t="s">
        <v>223</v>
      </c>
      <c r="E2259" t="s">
        <v>5986</v>
      </c>
      <c r="F2259" t="s">
        <v>20423</v>
      </c>
      <c r="G2259" s="146">
        <f t="shared" si="36"/>
        <v>1</v>
      </c>
    </row>
    <row r="2260" spans="1:7">
      <c r="A2260" t="s">
        <v>1745</v>
      </c>
      <c r="B2260" s="1">
        <f>IFERROR(INDEX(Preturi!H$2:H$8000, MATCH(A2260, Preturi!G$2:G$8000, 0)), "")*G2260</f>
        <v>13.07</v>
      </c>
      <c r="C2260" t="s">
        <v>688</v>
      </c>
      <c r="D2260" t="s">
        <v>223</v>
      </c>
      <c r="E2260" t="s">
        <v>5987</v>
      </c>
      <c r="F2260" t="s">
        <v>20423</v>
      </c>
      <c r="G2260" s="146">
        <f t="shared" si="36"/>
        <v>1</v>
      </c>
    </row>
    <row r="2261" spans="1:7">
      <c r="A2261" t="s">
        <v>2553</v>
      </c>
      <c r="B2261" s="1">
        <f>IFERROR(INDEX(Preturi!H$2:H$8000, MATCH(A2261, Preturi!G$2:G$8000, 0)), "")*G2261</f>
        <v>11.95</v>
      </c>
      <c r="C2261" t="s">
        <v>688</v>
      </c>
      <c r="D2261" t="s">
        <v>223</v>
      </c>
      <c r="E2261" t="s">
        <v>5988</v>
      </c>
      <c r="F2261" t="s">
        <v>20423</v>
      </c>
      <c r="G2261" s="146">
        <f t="shared" si="36"/>
        <v>1</v>
      </c>
    </row>
    <row r="2262" spans="1:7">
      <c r="A2262" t="s">
        <v>1746</v>
      </c>
      <c r="B2262" s="1">
        <f>IFERROR(INDEX(Preturi!H$2:H$8000, MATCH(A2262, Preturi!G$2:G$8000, 0)), "")*G2262</f>
        <v>13.69</v>
      </c>
      <c r="C2262" t="s">
        <v>688</v>
      </c>
      <c r="D2262" t="s">
        <v>223</v>
      </c>
      <c r="E2262" t="s">
        <v>5989</v>
      </c>
      <c r="F2262" t="s">
        <v>20423</v>
      </c>
      <c r="G2262" s="146">
        <f t="shared" si="36"/>
        <v>1</v>
      </c>
    </row>
    <row r="2263" spans="1:7">
      <c r="A2263" t="s">
        <v>2554</v>
      </c>
      <c r="B2263" s="1">
        <f>IFERROR(INDEX(Preturi!H$2:H$8000, MATCH(A2263, Preturi!G$2:G$8000, 0)), "")*G2263</f>
        <v>12.59</v>
      </c>
      <c r="C2263" t="s">
        <v>688</v>
      </c>
      <c r="D2263" t="s">
        <v>223</v>
      </c>
      <c r="E2263" t="s">
        <v>5990</v>
      </c>
      <c r="F2263" t="s">
        <v>20423</v>
      </c>
      <c r="G2263" s="146">
        <f t="shared" si="36"/>
        <v>1</v>
      </c>
    </row>
    <row r="2264" spans="1:7">
      <c r="A2264" t="s">
        <v>1747</v>
      </c>
      <c r="B2264" s="1">
        <f>IFERROR(INDEX(Preturi!H$2:H$8000, MATCH(A2264, Preturi!G$2:G$8000, 0)), "")*G2264</f>
        <v>4.6900000000000004</v>
      </c>
      <c r="C2264" t="s">
        <v>688</v>
      </c>
      <c r="D2264" t="s">
        <v>223</v>
      </c>
      <c r="E2264" t="s">
        <v>5991</v>
      </c>
      <c r="F2264" t="s">
        <v>20423</v>
      </c>
      <c r="G2264" s="146">
        <f t="shared" si="36"/>
        <v>1</v>
      </c>
    </row>
    <row r="2265" spans="1:7">
      <c r="A2265" t="s">
        <v>1748</v>
      </c>
      <c r="B2265" s="1">
        <f>IFERROR(INDEX(Preturi!H$2:H$8000, MATCH(A2265, Preturi!G$2:G$8000, 0)), "")*G2265</f>
        <v>4</v>
      </c>
      <c r="C2265" t="s">
        <v>688</v>
      </c>
      <c r="D2265" t="s">
        <v>223</v>
      </c>
      <c r="E2265" t="s">
        <v>5992</v>
      </c>
      <c r="F2265" t="s">
        <v>20423</v>
      </c>
      <c r="G2265" s="146">
        <f t="shared" si="36"/>
        <v>1</v>
      </c>
    </row>
    <row r="2266" spans="1:7">
      <c r="A2266" t="s">
        <v>1749</v>
      </c>
      <c r="B2266" s="1">
        <f>IFERROR(INDEX(Preturi!H$2:H$8000, MATCH(A2266, Preturi!G$2:G$8000, 0)), "")*G2266</f>
        <v>5.42</v>
      </c>
      <c r="C2266" t="s">
        <v>688</v>
      </c>
      <c r="D2266" t="s">
        <v>223</v>
      </c>
      <c r="E2266" t="s">
        <v>5993</v>
      </c>
      <c r="F2266" t="s">
        <v>20423</v>
      </c>
      <c r="G2266" s="146">
        <f t="shared" si="36"/>
        <v>1</v>
      </c>
    </row>
    <row r="2267" spans="1:7">
      <c r="A2267" t="s">
        <v>1750</v>
      </c>
      <c r="B2267" s="1">
        <f>IFERROR(INDEX(Preturi!H$2:H$8000, MATCH(A2267, Preturi!G$2:G$8000, 0)), "")*G2267</f>
        <v>0.39</v>
      </c>
      <c r="C2267" t="s">
        <v>688</v>
      </c>
      <c r="D2267" t="s">
        <v>223</v>
      </c>
      <c r="E2267" t="s">
        <v>5994</v>
      </c>
      <c r="F2267" t="s">
        <v>20423</v>
      </c>
      <c r="G2267" s="146">
        <f t="shared" si="36"/>
        <v>1</v>
      </c>
    </row>
    <row r="2268" spans="1:7">
      <c r="A2268" t="s">
        <v>1751</v>
      </c>
      <c r="B2268" s="1">
        <f>IFERROR(INDEX(Preturi!H$2:H$8000, MATCH(A2268, Preturi!G$2:G$8000, 0)), "")*G2268</f>
        <v>0.73</v>
      </c>
      <c r="C2268" t="s">
        <v>688</v>
      </c>
      <c r="D2268" t="s">
        <v>223</v>
      </c>
      <c r="E2268" t="s">
        <v>5995</v>
      </c>
      <c r="F2268" t="s">
        <v>20423</v>
      </c>
      <c r="G2268" s="146">
        <f t="shared" si="36"/>
        <v>1</v>
      </c>
    </row>
    <row r="2269" spans="1:7">
      <c r="A2269" t="s">
        <v>2555</v>
      </c>
      <c r="B2269" s="1">
        <f>IFERROR(INDEX(Preturi!H$2:H$8000, MATCH(A2269, Preturi!G$2:G$8000, 0)), "")*G2269</f>
        <v>9.0299999999999994</v>
      </c>
      <c r="C2269" t="s">
        <v>688</v>
      </c>
      <c r="D2269" t="s">
        <v>223</v>
      </c>
      <c r="E2269" t="s">
        <v>5996</v>
      </c>
      <c r="F2269" t="s">
        <v>20423</v>
      </c>
      <c r="G2269" s="146">
        <f t="shared" si="36"/>
        <v>1</v>
      </c>
    </row>
    <row r="2270" spans="1:7">
      <c r="A2270" t="s">
        <v>706</v>
      </c>
      <c r="B2270" s="1">
        <f>IFERROR(INDEX(Preturi!H$2:H$8000, MATCH(A2270, Preturi!G$2:G$8000, 0)), "")*G2270</f>
        <v>3.96</v>
      </c>
      <c r="C2270" t="s">
        <v>688</v>
      </c>
      <c r="D2270" t="s">
        <v>223</v>
      </c>
      <c r="E2270" t="s">
        <v>5997</v>
      </c>
      <c r="F2270" t="s">
        <v>20423</v>
      </c>
      <c r="G2270" s="146">
        <f t="shared" si="36"/>
        <v>1</v>
      </c>
    </row>
    <row r="2271" spans="1:7">
      <c r="A2271" t="s">
        <v>1752</v>
      </c>
      <c r="B2271" s="1">
        <f>IFERROR(INDEX(Preturi!H$2:H$8000, MATCH(A2271, Preturi!G$2:G$8000, 0)), "")*G2271</f>
        <v>4.3899999999999997</v>
      </c>
      <c r="C2271" t="s">
        <v>688</v>
      </c>
      <c r="D2271" t="s">
        <v>223</v>
      </c>
      <c r="E2271" t="s">
        <v>5998</v>
      </c>
      <c r="F2271" t="s">
        <v>20423</v>
      </c>
      <c r="G2271" s="146">
        <f t="shared" si="36"/>
        <v>1</v>
      </c>
    </row>
    <row r="2272" spans="1:7">
      <c r="A2272" t="s">
        <v>1753</v>
      </c>
      <c r="B2272" s="1">
        <f>IFERROR(INDEX(Preturi!H$2:H$8000, MATCH(A2272, Preturi!G$2:G$8000, 0)), "")*G2272</f>
        <v>2.75</v>
      </c>
      <c r="C2272" t="s">
        <v>688</v>
      </c>
      <c r="D2272" t="s">
        <v>223</v>
      </c>
      <c r="E2272" t="s">
        <v>5999</v>
      </c>
      <c r="F2272" t="s">
        <v>20423</v>
      </c>
      <c r="G2272" s="146">
        <f t="shared" si="36"/>
        <v>1</v>
      </c>
    </row>
    <row r="2273" spans="1:7">
      <c r="A2273" t="s">
        <v>3589</v>
      </c>
      <c r="B2273" s="1">
        <f>IFERROR(INDEX(Preturi!H$2:H$8000, MATCH(A2273, Preturi!G$2:G$8000, 0)), "")*G2273</f>
        <v>2.4900000000000002</v>
      </c>
      <c r="C2273" t="s">
        <v>688</v>
      </c>
      <c r="D2273" t="s">
        <v>223</v>
      </c>
      <c r="E2273" t="s">
        <v>6000</v>
      </c>
      <c r="F2273" t="s">
        <v>20423</v>
      </c>
      <c r="G2273" s="146">
        <f t="shared" si="36"/>
        <v>1</v>
      </c>
    </row>
    <row r="2274" spans="1:7">
      <c r="A2274" t="s">
        <v>3590</v>
      </c>
      <c r="B2274" s="1">
        <f>IFERROR(INDEX(Preturi!H$2:H$8000, MATCH(A2274, Preturi!G$2:G$8000, 0)), "")*G2274</f>
        <v>2.71</v>
      </c>
      <c r="C2274" t="s">
        <v>688</v>
      </c>
      <c r="D2274" t="s">
        <v>223</v>
      </c>
      <c r="E2274" t="s">
        <v>6001</v>
      </c>
      <c r="F2274" t="s">
        <v>20423</v>
      </c>
      <c r="G2274" s="146">
        <f t="shared" si="36"/>
        <v>1</v>
      </c>
    </row>
    <row r="2275" spans="1:7">
      <c r="A2275" t="s">
        <v>1754</v>
      </c>
      <c r="B2275" s="1">
        <f>IFERROR(INDEX(Preturi!H$2:H$8000, MATCH(A2275, Preturi!G$2:G$8000, 0)), "")*G2275</f>
        <v>2.2000000000000002</v>
      </c>
      <c r="C2275" t="s">
        <v>688</v>
      </c>
      <c r="D2275" t="s">
        <v>223</v>
      </c>
      <c r="E2275" t="s">
        <v>6002</v>
      </c>
      <c r="F2275" t="s">
        <v>20423</v>
      </c>
      <c r="G2275" s="146">
        <f t="shared" si="36"/>
        <v>1</v>
      </c>
    </row>
    <row r="2276" spans="1:7">
      <c r="A2276" t="s">
        <v>3591</v>
      </c>
      <c r="B2276" s="1">
        <f>IFERROR(INDEX(Preturi!H$2:H$8000, MATCH(A2276, Preturi!G$2:G$8000, 0)), "")*G2276</f>
        <v>4.21</v>
      </c>
      <c r="C2276" t="s">
        <v>688</v>
      </c>
      <c r="D2276" t="s">
        <v>223</v>
      </c>
      <c r="E2276" t="s">
        <v>6003</v>
      </c>
      <c r="F2276" t="s">
        <v>20423</v>
      </c>
      <c r="G2276" s="146">
        <f t="shared" si="36"/>
        <v>1</v>
      </c>
    </row>
    <row r="2277" spans="1:7">
      <c r="A2277" t="s">
        <v>2556</v>
      </c>
      <c r="B2277" s="1">
        <f>IFERROR(INDEX(Preturi!H$2:H$8000, MATCH(A2277, Preturi!G$2:G$8000, 0)), "")*G2277</f>
        <v>4.7300000000000004</v>
      </c>
      <c r="C2277" t="s">
        <v>688</v>
      </c>
      <c r="D2277" t="s">
        <v>223</v>
      </c>
      <c r="E2277" t="s">
        <v>6004</v>
      </c>
      <c r="F2277" t="s">
        <v>20423</v>
      </c>
      <c r="G2277" s="146">
        <f t="shared" si="36"/>
        <v>1</v>
      </c>
    </row>
    <row r="2278" spans="1:7">
      <c r="A2278" t="s">
        <v>1755</v>
      </c>
      <c r="B2278" s="1">
        <f>IFERROR(INDEX(Preturi!H$2:H$8000, MATCH(A2278, Preturi!G$2:G$8000, 0)), "")*G2278</f>
        <v>6.02</v>
      </c>
      <c r="C2278" t="s">
        <v>688</v>
      </c>
      <c r="D2278" t="s">
        <v>223</v>
      </c>
      <c r="E2278" t="s">
        <v>6005</v>
      </c>
      <c r="F2278" t="s">
        <v>20423</v>
      </c>
      <c r="G2278" s="146">
        <f t="shared" si="36"/>
        <v>1</v>
      </c>
    </row>
    <row r="2279" spans="1:7">
      <c r="A2279" t="s">
        <v>27797</v>
      </c>
      <c r="B2279" s="1">
        <f>IFERROR(INDEX(Preturi!H$2:H$8000, MATCH(A2279, Preturi!G$2:G$8000, 0)), "")*G2279</f>
        <v>17.399999999999999</v>
      </c>
      <c r="C2279" t="s">
        <v>688</v>
      </c>
      <c r="D2279" t="s">
        <v>223</v>
      </c>
      <c r="E2279" t="s">
        <v>27799</v>
      </c>
      <c r="F2279" t="s">
        <v>20423</v>
      </c>
      <c r="G2279" s="146">
        <f t="shared" si="36"/>
        <v>1</v>
      </c>
    </row>
    <row r="2280" spans="1:7">
      <c r="A2280" t="s">
        <v>2557</v>
      </c>
      <c r="B2280" s="1">
        <f>IFERROR(INDEX(Preturi!H$2:H$8000, MATCH(A2280, Preturi!G$2:G$8000, 0)), "")*G2280</f>
        <v>6.88</v>
      </c>
      <c r="C2280" t="s">
        <v>688</v>
      </c>
      <c r="D2280" t="s">
        <v>223</v>
      </c>
      <c r="E2280" t="s">
        <v>6006</v>
      </c>
      <c r="F2280" t="s">
        <v>20423</v>
      </c>
      <c r="G2280" s="146">
        <f t="shared" si="36"/>
        <v>1</v>
      </c>
    </row>
    <row r="2281" spans="1:7">
      <c r="A2281" t="s">
        <v>2558</v>
      </c>
      <c r="B2281" s="1">
        <f>IFERROR(INDEX(Preturi!H$2:H$8000, MATCH(A2281, Preturi!G$2:G$8000, 0)), "")*G2281</f>
        <v>8.6</v>
      </c>
      <c r="C2281" t="s">
        <v>688</v>
      </c>
      <c r="D2281" t="s">
        <v>223</v>
      </c>
      <c r="E2281" t="s">
        <v>6007</v>
      </c>
      <c r="F2281" t="s">
        <v>20423</v>
      </c>
      <c r="G2281" s="146">
        <f t="shared" si="36"/>
        <v>1</v>
      </c>
    </row>
    <row r="2282" spans="1:7">
      <c r="A2282" t="s">
        <v>2559</v>
      </c>
      <c r="B2282" s="1">
        <f>IFERROR(INDEX(Preturi!H$2:H$8000, MATCH(A2282, Preturi!G$2:G$8000, 0)), "")*G2282</f>
        <v>10.32</v>
      </c>
      <c r="C2282" t="s">
        <v>688</v>
      </c>
      <c r="D2282" t="s">
        <v>223</v>
      </c>
      <c r="E2282" t="s">
        <v>6008</v>
      </c>
      <c r="F2282" t="s">
        <v>20423</v>
      </c>
      <c r="G2282" s="146">
        <f t="shared" si="36"/>
        <v>1</v>
      </c>
    </row>
    <row r="2283" spans="1:7">
      <c r="A2283" t="s">
        <v>2560</v>
      </c>
      <c r="B2283" s="1">
        <f>IFERROR(INDEX(Preturi!H$2:H$8000, MATCH(A2283, Preturi!G$2:G$8000, 0)), "")*G2283</f>
        <v>22.36</v>
      </c>
      <c r="C2283" t="s">
        <v>688</v>
      </c>
      <c r="D2283" t="s">
        <v>223</v>
      </c>
      <c r="E2283" t="s">
        <v>6009</v>
      </c>
      <c r="F2283" t="s">
        <v>20423</v>
      </c>
      <c r="G2283" s="146">
        <f t="shared" si="36"/>
        <v>1</v>
      </c>
    </row>
    <row r="2284" spans="1:7">
      <c r="A2284" t="s">
        <v>1756</v>
      </c>
      <c r="B2284" s="1">
        <f>IFERROR(INDEX(Preturi!H$2:H$8000, MATCH(A2284, Preturi!G$2:G$8000, 0)), "")*G2284</f>
        <v>6.45</v>
      </c>
      <c r="C2284" t="s">
        <v>688</v>
      </c>
      <c r="D2284" t="s">
        <v>223</v>
      </c>
      <c r="E2284" t="s">
        <v>6010</v>
      </c>
      <c r="F2284" t="s">
        <v>20423</v>
      </c>
      <c r="G2284" s="146">
        <f t="shared" si="36"/>
        <v>1</v>
      </c>
    </row>
    <row r="2285" spans="1:7">
      <c r="A2285" t="s">
        <v>1757</v>
      </c>
      <c r="B2285" s="1">
        <f>IFERROR(INDEX(Preturi!H$2:H$8000, MATCH(A2285, Preturi!G$2:G$8000, 0)), "")*G2285</f>
        <v>7.48</v>
      </c>
      <c r="C2285" t="s">
        <v>688</v>
      </c>
      <c r="D2285" t="s">
        <v>223</v>
      </c>
      <c r="E2285" t="s">
        <v>6011</v>
      </c>
      <c r="F2285" t="s">
        <v>20423</v>
      </c>
      <c r="G2285" s="146">
        <f t="shared" si="36"/>
        <v>1</v>
      </c>
    </row>
    <row r="2286" spans="1:7">
      <c r="A2286" t="s">
        <v>1758</v>
      </c>
      <c r="B2286" s="1">
        <f>IFERROR(INDEX(Preturi!H$2:H$8000, MATCH(A2286, Preturi!G$2:G$8000, 0)), "")*G2286</f>
        <v>9.4600000000000009</v>
      </c>
      <c r="C2286" t="s">
        <v>688</v>
      </c>
      <c r="D2286" t="s">
        <v>223</v>
      </c>
      <c r="E2286" t="s">
        <v>6012</v>
      </c>
      <c r="F2286" t="s">
        <v>20423</v>
      </c>
      <c r="G2286" s="146">
        <f t="shared" si="36"/>
        <v>1</v>
      </c>
    </row>
    <row r="2287" spans="1:7">
      <c r="A2287" t="s">
        <v>1759</v>
      </c>
      <c r="B2287" s="1">
        <f>IFERROR(INDEX(Preturi!H$2:H$8000, MATCH(A2287, Preturi!G$2:G$8000, 0)), "")*G2287</f>
        <v>20.73</v>
      </c>
      <c r="C2287" t="s">
        <v>688</v>
      </c>
      <c r="D2287" t="s">
        <v>223</v>
      </c>
      <c r="E2287" t="s">
        <v>6013</v>
      </c>
      <c r="F2287" t="s">
        <v>20423</v>
      </c>
      <c r="G2287" s="146">
        <f t="shared" si="36"/>
        <v>1</v>
      </c>
    </row>
    <row r="2288" spans="1:7">
      <c r="A2288" t="s">
        <v>1760</v>
      </c>
      <c r="B2288" s="1">
        <f>IFERROR(INDEX(Preturi!H$2:H$8000, MATCH(A2288, Preturi!G$2:G$8000, 0)), "")*G2288</f>
        <v>11.44</v>
      </c>
      <c r="C2288" t="s">
        <v>688</v>
      </c>
      <c r="D2288" t="s">
        <v>223</v>
      </c>
      <c r="E2288" t="s">
        <v>6014</v>
      </c>
      <c r="F2288" t="s">
        <v>20423</v>
      </c>
      <c r="G2288" s="146">
        <f t="shared" si="36"/>
        <v>1</v>
      </c>
    </row>
    <row r="2289" spans="1:7">
      <c r="A2289" t="s">
        <v>2561</v>
      </c>
      <c r="B2289" s="1">
        <f>IFERROR(INDEX(Preturi!H$2:H$8000, MATCH(A2289, Preturi!G$2:G$8000, 0)), "")*G2289</f>
        <v>0.8</v>
      </c>
      <c r="C2289" t="s">
        <v>688</v>
      </c>
      <c r="D2289" t="s">
        <v>223</v>
      </c>
      <c r="E2289" t="s">
        <v>6015</v>
      </c>
      <c r="F2289" t="s">
        <v>20423</v>
      </c>
      <c r="G2289" s="146">
        <f t="shared" si="36"/>
        <v>1</v>
      </c>
    </row>
    <row r="2290" spans="1:7">
      <c r="A2290" t="s">
        <v>1761</v>
      </c>
      <c r="B2290" s="1">
        <f>IFERROR(INDEX(Preturi!H$2:H$8000, MATCH(A2290, Preturi!G$2:G$8000, 0)), "")*G2290</f>
        <v>0.78</v>
      </c>
      <c r="C2290" t="s">
        <v>688</v>
      </c>
      <c r="D2290" t="s">
        <v>223</v>
      </c>
      <c r="E2290" t="s">
        <v>6016</v>
      </c>
      <c r="F2290" t="s">
        <v>20423</v>
      </c>
      <c r="G2290" s="146">
        <f t="shared" si="36"/>
        <v>1</v>
      </c>
    </row>
    <row r="2291" spans="1:7">
      <c r="A2291" t="s">
        <v>4096</v>
      </c>
      <c r="B2291" s="1">
        <f>IFERROR(INDEX(Preturi!H$2:H$8000, MATCH(A2291, Preturi!G$2:G$8000, 0)), "")*G2291</f>
        <v>3.75</v>
      </c>
      <c r="C2291" t="s">
        <v>688</v>
      </c>
      <c r="D2291" t="s">
        <v>223</v>
      </c>
      <c r="E2291" t="s">
        <v>6017</v>
      </c>
      <c r="F2291" t="s">
        <v>20423</v>
      </c>
      <c r="G2291" s="146">
        <f t="shared" si="36"/>
        <v>1</v>
      </c>
    </row>
    <row r="2292" spans="1:7">
      <c r="A2292" t="s">
        <v>2562</v>
      </c>
      <c r="B2292" s="1">
        <f>IFERROR(INDEX(Preturi!H$2:H$8000, MATCH(A2292, Preturi!G$2:G$8000, 0)), "")*G2292</f>
        <v>0.83</v>
      </c>
      <c r="C2292" t="s">
        <v>688</v>
      </c>
      <c r="D2292" t="s">
        <v>223</v>
      </c>
      <c r="E2292" t="s">
        <v>6018</v>
      </c>
      <c r="F2292" t="s">
        <v>20423</v>
      </c>
      <c r="G2292" s="146">
        <f t="shared" si="36"/>
        <v>1</v>
      </c>
    </row>
    <row r="2293" spans="1:7">
      <c r="A2293" t="s">
        <v>2563</v>
      </c>
      <c r="B2293" s="1">
        <f>IFERROR(INDEX(Preturi!H$2:H$8000, MATCH(A2293, Preturi!G$2:G$8000, 0)), "")*G2293</f>
        <v>0.83</v>
      </c>
      <c r="C2293" t="s">
        <v>688</v>
      </c>
      <c r="D2293" t="s">
        <v>223</v>
      </c>
      <c r="E2293" t="s">
        <v>6019</v>
      </c>
      <c r="F2293" t="s">
        <v>20423</v>
      </c>
      <c r="G2293" s="146">
        <f t="shared" si="36"/>
        <v>1</v>
      </c>
    </row>
    <row r="2294" spans="1:7">
      <c r="A2294" t="s">
        <v>2564</v>
      </c>
      <c r="B2294" s="1">
        <f>IFERROR(INDEX(Preturi!H$2:H$8000, MATCH(A2294, Preturi!G$2:G$8000, 0)), "")*G2294</f>
        <v>1.03</v>
      </c>
      <c r="C2294" t="s">
        <v>688</v>
      </c>
      <c r="D2294" t="s">
        <v>223</v>
      </c>
      <c r="E2294" t="s">
        <v>6020</v>
      </c>
      <c r="F2294" t="s">
        <v>20423</v>
      </c>
      <c r="G2294" s="146">
        <f t="shared" si="36"/>
        <v>1</v>
      </c>
    </row>
    <row r="2295" spans="1:7">
      <c r="A2295" t="s">
        <v>1762</v>
      </c>
      <c r="B2295" s="1">
        <f>IFERROR(INDEX(Preturi!H$2:H$8000, MATCH(A2295, Preturi!G$2:G$8000, 0)), "")*G2295</f>
        <v>0.86</v>
      </c>
      <c r="C2295" t="s">
        <v>688</v>
      </c>
      <c r="D2295" t="s">
        <v>223</v>
      </c>
      <c r="E2295" t="s">
        <v>6021</v>
      </c>
      <c r="F2295" t="s">
        <v>20423</v>
      </c>
      <c r="G2295" s="146">
        <f t="shared" si="36"/>
        <v>1</v>
      </c>
    </row>
    <row r="2296" spans="1:7">
      <c r="A2296" t="s">
        <v>1763</v>
      </c>
      <c r="B2296" s="1">
        <f>IFERROR(INDEX(Preturi!H$2:H$8000, MATCH(A2296, Preturi!G$2:G$8000, 0)), "")*G2296</f>
        <v>0.99</v>
      </c>
      <c r="C2296" t="s">
        <v>688</v>
      </c>
      <c r="D2296" t="s">
        <v>223</v>
      </c>
      <c r="E2296" t="s">
        <v>6022</v>
      </c>
      <c r="F2296" t="s">
        <v>20423</v>
      </c>
      <c r="G2296" s="146">
        <f t="shared" si="36"/>
        <v>1</v>
      </c>
    </row>
    <row r="2297" spans="1:7">
      <c r="A2297" t="s">
        <v>1764</v>
      </c>
      <c r="B2297" s="1">
        <f>IFERROR(INDEX(Preturi!H$2:H$8000, MATCH(A2297, Preturi!G$2:G$8000, 0)), "")*G2297</f>
        <v>1.1200000000000001</v>
      </c>
      <c r="C2297" t="s">
        <v>688</v>
      </c>
      <c r="D2297" t="s">
        <v>223</v>
      </c>
      <c r="E2297" t="s">
        <v>6023</v>
      </c>
      <c r="F2297" t="s">
        <v>20423</v>
      </c>
      <c r="G2297" s="146">
        <f t="shared" si="36"/>
        <v>1</v>
      </c>
    </row>
    <row r="2298" spans="1:7">
      <c r="A2298" t="s">
        <v>1765</v>
      </c>
      <c r="B2298" s="1">
        <f>IFERROR(INDEX(Preturi!H$2:H$8000, MATCH(A2298, Preturi!G$2:G$8000, 0)), "")*G2298</f>
        <v>0.27</v>
      </c>
      <c r="C2298" t="s">
        <v>688</v>
      </c>
      <c r="D2298" t="s">
        <v>223</v>
      </c>
      <c r="E2298" t="s">
        <v>6024</v>
      </c>
      <c r="F2298" t="s">
        <v>20423</v>
      </c>
      <c r="G2298" s="146">
        <f t="shared" si="36"/>
        <v>1</v>
      </c>
    </row>
    <row r="2299" spans="1:7">
      <c r="A2299" t="s">
        <v>27816</v>
      </c>
      <c r="B2299" s="1">
        <f>IFERROR(INDEX(Preturi!H$2:H$8000, MATCH(A2299, Preturi!G$2:G$8000, 0)), "")*G2299</f>
        <v>18.18</v>
      </c>
      <c r="C2299" t="s">
        <v>688</v>
      </c>
      <c r="D2299" t="s">
        <v>223</v>
      </c>
      <c r="E2299" t="s">
        <v>27818</v>
      </c>
      <c r="F2299" t="s">
        <v>20423</v>
      </c>
      <c r="G2299" s="146">
        <f t="shared" si="36"/>
        <v>1</v>
      </c>
    </row>
    <row r="2300" spans="1:7">
      <c r="A2300" t="s">
        <v>27803</v>
      </c>
      <c r="B2300" s="1">
        <f>IFERROR(INDEX(Preturi!H$2:H$8000, MATCH(A2300, Preturi!G$2:G$8000, 0)), "")*G2300</f>
        <v>0.13</v>
      </c>
      <c r="C2300" t="s">
        <v>688</v>
      </c>
      <c r="D2300" t="s">
        <v>223</v>
      </c>
      <c r="E2300" t="s">
        <v>27819</v>
      </c>
      <c r="F2300" t="s">
        <v>20423</v>
      </c>
      <c r="G2300" s="146">
        <f t="shared" si="36"/>
        <v>1</v>
      </c>
    </row>
    <row r="2301" spans="1:7">
      <c r="A2301" t="s">
        <v>27806</v>
      </c>
      <c r="B2301" s="1">
        <f>IFERROR(INDEX(Preturi!H$2:H$8000, MATCH(A2301, Preturi!G$2:G$8000, 0)), "")*G2301</f>
        <v>0.13</v>
      </c>
      <c r="C2301" t="s">
        <v>688</v>
      </c>
      <c r="D2301" t="s">
        <v>223</v>
      </c>
      <c r="E2301" t="s">
        <v>27820</v>
      </c>
      <c r="F2301" t="s">
        <v>20423</v>
      </c>
      <c r="G2301" s="146">
        <f t="shared" si="36"/>
        <v>1</v>
      </c>
    </row>
    <row r="2302" spans="1:7">
      <c r="A2302" t="s">
        <v>27808</v>
      </c>
      <c r="B2302" s="1">
        <f>IFERROR(INDEX(Preturi!H$2:H$8000, MATCH(A2302, Preturi!G$2:G$8000, 0)), "")*G2302</f>
        <v>0.14000000000000001</v>
      </c>
      <c r="C2302" t="s">
        <v>688</v>
      </c>
      <c r="D2302" t="s">
        <v>223</v>
      </c>
      <c r="E2302" t="s">
        <v>27821</v>
      </c>
      <c r="F2302" t="s">
        <v>20423</v>
      </c>
      <c r="G2302" s="146">
        <f t="shared" si="36"/>
        <v>1</v>
      </c>
    </row>
    <row r="2303" spans="1:7">
      <c r="A2303" t="s">
        <v>27810</v>
      </c>
      <c r="B2303" s="1">
        <f>IFERROR(INDEX(Preturi!H$2:H$8000, MATCH(A2303, Preturi!G$2:G$8000, 0)), "")*G2303</f>
        <v>0.14000000000000001</v>
      </c>
      <c r="C2303" t="s">
        <v>688</v>
      </c>
      <c r="D2303" t="s">
        <v>223</v>
      </c>
      <c r="E2303" t="s">
        <v>27822</v>
      </c>
      <c r="F2303" t="s">
        <v>20423</v>
      </c>
      <c r="G2303" s="146">
        <f t="shared" si="36"/>
        <v>1</v>
      </c>
    </row>
    <row r="2304" spans="1:7">
      <c r="A2304" t="s">
        <v>27812</v>
      </c>
      <c r="B2304" s="1">
        <f>IFERROR(INDEX(Preturi!H$2:H$8000, MATCH(A2304, Preturi!G$2:G$8000, 0)), "")*G2304</f>
        <v>0.15</v>
      </c>
      <c r="C2304" t="s">
        <v>688</v>
      </c>
      <c r="D2304" t="s">
        <v>223</v>
      </c>
      <c r="E2304" t="s">
        <v>27823</v>
      </c>
      <c r="F2304" t="s">
        <v>20423</v>
      </c>
      <c r="G2304" s="146">
        <f t="shared" si="36"/>
        <v>1</v>
      </c>
    </row>
    <row r="2305" spans="1:7">
      <c r="A2305" t="s">
        <v>27814</v>
      </c>
      <c r="B2305" s="1">
        <f>IFERROR(INDEX(Preturi!H$2:H$8000, MATCH(A2305, Preturi!G$2:G$8000, 0)), "")*G2305</f>
        <v>0.15</v>
      </c>
      <c r="C2305" t="s">
        <v>688</v>
      </c>
      <c r="D2305" t="s">
        <v>223</v>
      </c>
      <c r="E2305" t="s">
        <v>27824</v>
      </c>
      <c r="F2305" t="s">
        <v>20423</v>
      </c>
      <c r="G2305" s="146">
        <f t="shared" si="36"/>
        <v>1</v>
      </c>
    </row>
    <row r="2306" spans="1:7">
      <c r="A2306" t="s">
        <v>12648</v>
      </c>
      <c r="B2306" s="1">
        <f>IFERROR(INDEX(Preturi!H$2:H$8000, MATCH(A2306, Preturi!G$2:G$8000, 0)), "")*G2306</f>
        <v>3.2</v>
      </c>
      <c r="C2306" t="s">
        <v>688</v>
      </c>
      <c r="D2306" t="s">
        <v>2306</v>
      </c>
      <c r="E2306" t="s">
        <v>12649</v>
      </c>
      <c r="F2306" t="s">
        <v>20442</v>
      </c>
      <c r="G2306" s="146">
        <f t="shared" ref="G2306:G2369" si="37">1+Adaosuri23</f>
        <v>1</v>
      </c>
    </row>
    <row r="2307" spans="1:7">
      <c r="A2307" t="s">
        <v>12650</v>
      </c>
      <c r="B2307" s="1">
        <f>IFERROR(INDEX(Preturi!H$2:H$8000, MATCH(A2307, Preturi!G$2:G$8000, 0)), "")*G2307</f>
        <v>3.2</v>
      </c>
      <c r="C2307" t="s">
        <v>688</v>
      </c>
      <c r="D2307" t="s">
        <v>2306</v>
      </c>
      <c r="E2307" t="s">
        <v>12651</v>
      </c>
      <c r="F2307" t="s">
        <v>20442</v>
      </c>
      <c r="G2307" s="146">
        <f t="shared" si="37"/>
        <v>1</v>
      </c>
    </row>
    <row r="2308" spans="1:7">
      <c r="A2308" t="s">
        <v>12652</v>
      </c>
      <c r="B2308" s="1">
        <f>IFERROR(INDEX(Preturi!H$2:H$8000, MATCH(A2308, Preturi!G$2:G$8000, 0)), "")*G2308</f>
        <v>4.2</v>
      </c>
      <c r="C2308" t="s">
        <v>688</v>
      </c>
      <c r="D2308" t="s">
        <v>2306</v>
      </c>
      <c r="E2308" t="s">
        <v>12653</v>
      </c>
      <c r="F2308" t="s">
        <v>20442</v>
      </c>
      <c r="G2308" s="146">
        <f t="shared" si="37"/>
        <v>1</v>
      </c>
    </row>
    <row r="2309" spans="1:7">
      <c r="A2309" t="s">
        <v>12654</v>
      </c>
      <c r="B2309" s="1">
        <f>IFERROR(INDEX(Preturi!H$2:H$8000, MATCH(A2309, Preturi!G$2:G$8000, 0)), "")*G2309</f>
        <v>4.2</v>
      </c>
      <c r="C2309" t="s">
        <v>688</v>
      </c>
      <c r="D2309" t="s">
        <v>2306</v>
      </c>
      <c r="E2309" t="s">
        <v>12655</v>
      </c>
      <c r="F2309" t="s">
        <v>20442</v>
      </c>
      <c r="G2309" s="146">
        <f t="shared" si="37"/>
        <v>1</v>
      </c>
    </row>
    <row r="2310" spans="1:7">
      <c r="A2310" t="s">
        <v>12656</v>
      </c>
      <c r="B2310" s="1">
        <f>IFERROR(INDEX(Preturi!H$2:H$8000, MATCH(A2310, Preturi!G$2:G$8000, 0)), "")*G2310</f>
        <v>5.15</v>
      </c>
      <c r="C2310" t="s">
        <v>688</v>
      </c>
      <c r="D2310" t="s">
        <v>2306</v>
      </c>
      <c r="E2310" t="s">
        <v>12658</v>
      </c>
      <c r="F2310" t="s">
        <v>20442</v>
      </c>
      <c r="G2310" s="146">
        <f t="shared" si="37"/>
        <v>1</v>
      </c>
    </row>
    <row r="2311" spans="1:7">
      <c r="A2311" t="s">
        <v>12659</v>
      </c>
      <c r="B2311" s="1">
        <f>IFERROR(INDEX(Preturi!H$2:H$8000, MATCH(A2311, Preturi!G$2:G$8000, 0)), "")*G2311</f>
        <v>5.15</v>
      </c>
      <c r="C2311" t="s">
        <v>688</v>
      </c>
      <c r="D2311" t="s">
        <v>2306</v>
      </c>
      <c r="E2311" t="s">
        <v>12660</v>
      </c>
      <c r="F2311" t="s">
        <v>20442</v>
      </c>
      <c r="G2311" s="146">
        <f t="shared" si="37"/>
        <v>1</v>
      </c>
    </row>
    <row r="2312" spans="1:7">
      <c r="A2312" t="s">
        <v>12661</v>
      </c>
      <c r="B2312" s="1">
        <f>IFERROR(INDEX(Preturi!H$2:H$8000, MATCH(A2312, Preturi!G$2:G$8000, 0)), "")*G2312</f>
        <v>6.1</v>
      </c>
      <c r="C2312" t="s">
        <v>688</v>
      </c>
      <c r="D2312" t="s">
        <v>2306</v>
      </c>
      <c r="E2312" t="s">
        <v>12662</v>
      </c>
      <c r="F2312" t="s">
        <v>20442</v>
      </c>
      <c r="G2312" s="146">
        <f t="shared" si="37"/>
        <v>1</v>
      </c>
    </row>
    <row r="2313" spans="1:7">
      <c r="A2313" t="s">
        <v>12663</v>
      </c>
      <c r="B2313" s="1">
        <f>IFERROR(INDEX(Preturi!H$2:H$8000, MATCH(A2313, Preturi!G$2:G$8000, 0)), "")*G2313</f>
        <v>6.1</v>
      </c>
      <c r="C2313" t="s">
        <v>688</v>
      </c>
      <c r="D2313" t="s">
        <v>2306</v>
      </c>
      <c r="E2313" t="s">
        <v>12664</v>
      </c>
      <c r="F2313" t="s">
        <v>20442</v>
      </c>
      <c r="G2313" s="146">
        <f t="shared" si="37"/>
        <v>1</v>
      </c>
    </row>
    <row r="2314" spans="1:7">
      <c r="A2314" t="s">
        <v>12665</v>
      </c>
      <c r="B2314" s="1">
        <f>IFERROR(INDEX(Preturi!H$2:H$8000, MATCH(A2314, Preturi!G$2:G$8000, 0)), "")*G2314</f>
        <v>6.97</v>
      </c>
      <c r="C2314" t="s">
        <v>688</v>
      </c>
      <c r="D2314" t="s">
        <v>2306</v>
      </c>
      <c r="E2314" t="s">
        <v>12667</v>
      </c>
      <c r="F2314" t="s">
        <v>20442</v>
      </c>
      <c r="G2314" s="146">
        <f t="shared" si="37"/>
        <v>1</v>
      </c>
    </row>
    <row r="2315" spans="1:7">
      <c r="A2315" t="s">
        <v>12668</v>
      </c>
      <c r="B2315" s="1">
        <f>IFERROR(INDEX(Preturi!H$2:H$8000, MATCH(A2315, Preturi!G$2:G$8000, 0)), "")*G2315</f>
        <v>6.97</v>
      </c>
      <c r="C2315" t="s">
        <v>688</v>
      </c>
      <c r="D2315" t="s">
        <v>2306</v>
      </c>
      <c r="E2315" t="s">
        <v>12669</v>
      </c>
      <c r="F2315" t="s">
        <v>20442</v>
      </c>
      <c r="G2315" s="146">
        <f t="shared" si="37"/>
        <v>1</v>
      </c>
    </row>
    <row r="2316" spans="1:7">
      <c r="A2316" t="s">
        <v>12670</v>
      </c>
      <c r="B2316" s="1">
        <f>IFERROR(INDEX(Preturi!H$2:H$8000, MATCH(A2316, Preturi!G$2:G$8000, 0)), "")*G2316</f>
        <v>3.51</v>
      </c>
      <c r="C2316" t="s">
        <v>688</v>
      </c>
      <c r="D2316" t="s">
        <v>2306</v>
      </c>
      <c r="E2316" t="s">
        <v>12671</v>
      </c>
      <c r="F2316" t="s">
        <v>20442</v>
      </c>
      <c r="G2316" s="146">
        <f t="shared" si="37"/>
        <v>1</v>
      </c>
    </row>
    <row r="2317" spans="1:7">
      <c r="A2317" t="s">
        <v>12672</v>
      </c>
      <c r="B2317" s="1">
        <f>IFERROR(INDEX(Preturi!H$2:H$8000, MATCH(A2317, Preturi!G$2:G$8000, 0)), "")*G2317</f>
        <v>3.51</v>
      </c>
      <c r="C2317" t="s">
        <v>688</v>
      </c>
      <c r="D2317" t="s">
        <v>2306</v>
      </c>
      <c r="E2317" t="s">
        <v>12673</v>
      </c>
      <c r="F2317" t="s">
        <v>20442</v>
      </c>
      <c r="G2317" s="146">
        <f t="shared" si="37"/>
        <v>1</v>
      </c>
    </row>
    <row r="2318" spans="1:7">
      <c r="A2318" t="s">
        <v>12674</v>
      </c>
      <c r="B2318" s="1">
        <f>IFERROR(INDEX(Preturi!H$2:H$8000, MATCH(A2318, Preturi!G$2:G$8000, 0)), "")*G2318</f>
        <v>4.5999999999999996</v>
      </c>
      <c r="C2318" t="s">
        <v>688</v>
      </c>
      <c r="D2318" t="s">
        <v>2306</v>
      </c>
      <c r="E2318" t="s">
        <v>12675</v>
      </c>
      <c r="F2318" t="s">
        <v>20442</v>
      </c>
      <c r="G2318" s="146">
        <f t="shared" si="37"/>
        <v>1</v>
      </c>
    </row>
    <row r="2319" spans="1:7">
      <c r="A2319" t="s">
        <v>12676</v>
      </c>
      <c r="B2319" s="1">
        <f>IFERROR(INDEX(Preturi!H$2:H$8000, MATCH(A2319, Preturi!G$2:G$8000, 0)), "")*G2319</f>
        <v>4.5999999999999996</v>
      </c>
      <c r="C2319" t="s">
        <v>688</v>
      </c>
      <c r="D2319" t="s">
        <v>2306</v>
      </c>
      <c r="E2319" t="s">
        <v>12677</v>
      </c>
      <c r="F2319" t="s">
        <v>20442</v>
      </c>
      <c r="G2319" s="146">
        <f t="shared" si="37"/>
        <v>1</v>
      </c>
    </row>
    <row r="2320" spans="1:7">
      <c r="A2320" t="s">
        <v>12678</v>
      </c>
      <c r="B2320" s="1">
        <f>IFERROR(INDEX(Preturi!H$2:H$8000, MATCH(A2320, Preturi!G$2:G$8000, 0)), "")*G2320</f>
        <v>5.67</v>
      </c>
      <c r="C2320" t="s">
        <v>688</v>
      </c>
      <c r="D2320" t="s">
        <v>2306</v>
      </c>
      <c r="E2320" t="s">
        <v>12680</v>
      </c>
      <c r="F2320" t="s">
        <v>20442</v>
      </c>
      <c r="G2320" s="146">
        <f t="shared" si="37"/>
        <v>1</v>
      </c>
    </row>
    <row r="2321" spans="1:7">
      <c r="A2321" t="s">
        <v>12681</v>
      </c>
      <c r="B2321" s="1">
        <f>IFERROR(INDEX(Preturi!H$2:H$8000, MATCH(A2321, Preturi!G$2:G$8000, 0)), "")*G2321</f>
        <v>5.67</v>
      </c>
      <c r="C2321" t="s">
        <v>688</v>
      </c>
      <c r="D2321" t="s">
        <v>2306</v>
      </c>
      <c r="E2321" t="s">
        <v>12682</v>
      </c>
      <c r="F2321" t="s">
        <v>20442</v>
      </c>
      <c r="G2321" s="146">
        <f t="shared" si="37"/>
        <v>1</v>
      </c>
    </row>
    <row r="2322" spans="1:7">
      <c r="A2322" t="s">
        <v>12683</v>
      </c>
      <c r="B2322" s="1">
        <f>IFERROR(INDEX(Preturi!H$2:H$8000, MATCH(A2322, Preturi!G$2:G$8000, 0)), "")*G2322</f>
        <v>6.71</v>
      </c>
      <c r="C2322" t="s">
        <v>688</v>
      </c>
      <c r="D2322" t="s">
        <v>2306</v>
      </c>
      <c r="E2322" t="s">
        <v>12684</v>
      </c>
      <c r="F2322" t="s">
        <v>20442</v>
      </c>
      <c r="G2322" s="146">
        <f t="shared" si="37"/>
        <v>1</v>
      </c>
    </row>
    <row r="2323" spans="1:7">
      <c r="A2323" t="s">
        <v>12685</v>
      </c>
      <c r="B2323" s="1">
        <f>IFERROR(INDEX(Preturi!H$2:H$8000, MATCH(A2323, Preturi!G$2:G$8000, 0)), "")*G2323</f>
        <v>6.71</v>
      </c>
      <c r="C2323" t="s">
        <v>688</v>
      </c>
      <c r="D2323" t="s">
        <v>2306</v>
      </c>
      <c r="E2323" t="s">
        <v>12686</v>
      </c>
      <c r="F2323" t="s">
        <v>20442</v>
      </c>
      <c r="G2323" s="146">
        <f t="shared" si="37"/>
        <v>1</v>
      </c>
    </row>
    <row r="2324" spans="1:7">
      <c r="A2324" t="s">
        <v>12687</v>
      </c>
      <c r="B2324" s="1">
        <f>IFERROR(INDEX(Preturi!H$2:H$8000, MATCH(A2324, Preturi!G$2:G$8000, 0)), "")*G2324</f>
        <v>7.68</v>
      </c>
      <c r="C2324" t="s">
        <v>688</v>
      </c>
      <c r="D2324" t="s">
        <v>2306</v>
      </c>
      <c r="E2324" t="s">
        <v>12688</v>
      </c>
      <c r="F2324" t="s">
        <v>20442</v>
      </c>
      <c r="G2324" s="146">
        <f t="shared" si="37"/>
        <v>1</v>
      </c>
    </row>
    <row r="2325" spans="1:7">
      <c r="A2325" t="s">
        <v>12689</v>
      </c>
      <c r="B2325" s="1">
        <f>IFERROR(INDEX(Preturi!H$2:H$8000, MATCH(A2325, Preturi!G$2:G$8000, 0)), "")*G2325</f>
        <v>7.68</v>
      </c>
      <c r="C2325" t="s">
        <v>688</v>
      </c>
      <c r="D2325" t="s">
        <v>2306</v>
      </c>
      <c r="E2325" t="s">
        <v>12690</v>
      </c>
      <c r="F2325" t="s">
        <v>20442</v>
      </c>
      <c r="G2325" s="146">
        <f t="shared" si="37"/>
        <v>1</v>
      </c>
    </row>
    <row r="2326" spans="1:7">
      <c r="A2326" t="s">
        <v>12691</v>
      </c>
      <c r="B2326" s="1">
        <f>IFERROR(INDEX(Preturi!H$2:H$8000, MATCH(A2326, Preturi!G$2:G$8000, 0)), "")*G2326</f>
        <v>3.81</v>
      </c>
      <c r="C2326" t="s">
        <v>688</v>
      </c>
      <c r="D2326" t="s">
        <v>2306</v>
      </c>
      <c r="E2326" t="s">
        <v>12693</v>
      </c>
      <c r="F2326" t="s">
        <v>20442</v>
      </c>
      <c r="G2326" s="146">
        <f t="shared" si="37"/>
        <v>1</v>
      </c>
    </row>
    <row r="2327" spans="1:7">
      <c r="A2327" t="s">
        <v>12694</v>
      </c>
      <c r="B2327" s="1">
        <f>IFERROR(INDEX(Preturi!H$2:H$8000, MATCH(A2327, Preturi!G$2:G$8000, 0)), "")*G2327</f>
        <v>3.81</v>
      </c>
      <c r="C2327" t="s">
        <v>688</v>
      </c>
      <c r="D2327" t="s">
        <v>2306</v>
      </c>
      <c r="E2327" t="s">
        <v>12695</v>
      </c>
      <c r="F2327" t="s">
        <v>20442</v>
      </c>
      <c r="G2327" s="146">
        <f t="shared" si="37"/>
        <v>1</v>
      </c>
    </row>
    <row r="2328" spans="1:7">
      <c r="A2328" t="s">
        <v>12696</v>
      </c>
      <c r="B2328" s="1">
        <f>IFERROR(INDEX(Preturi!H$2:H$8000, MATCH(A2328, Preturi!G$2:G$8000, 0)), "")*G2328</f>
        <v>5.01</v>
      </c>
      <c r="C2328" t="s">
        <v>688</v>
      </c>
      <c r="D2328" t="s">
        <v>2306</v>
      </c>
      <c r="E2328" t="s">
        <v>12697</v>
      </c>
      <c r="F2328" t="s">
        <v>20442</v>
      </c>
      <c r="G2328" s="146">
        <f t="shared" si="37"/>
        <v>1</v>
      </c>
    </row>
    <row r="2329" spans="1:7">
      <c r="A2329" t="s">
        <v>12698</v>
      </c>
      <c r="B2329" s="1">
        <f>IFERROR(INDEX(Preturi!H$2:H$8000, MATCH(A2329, Preturi!G$2:G$8000, 0)), "")*G2329</f>
        <v>5.01</v>
      </c>
      <c r="C2329" t="s">
        <v>688</v>
      </c>
      <c r="D2329" t="s">
        <v>2306</v>
      </c>
      <c r="E2329" t="s">
        <v>12699</v>
      </c>
      <c r="F2329" t="s">
        <v>20442</v>
      </c>
      <c r="G2329" s="146">
        <f t="shared" si="37"/>
        <v>1</v>
      </c>
    </row>
    <row r="2330" spans="1:7">
      <c r="A2330" t="s">
        <v>12700</v>
      </c>
      <c r="B2330" s="1">
        <f>IFERROR(INDEX(Preturi!H$2:H$8000, MATCH(A2330, Preturi!G$2:G$8000, 0)), "")*G2330</f>
        <v>6.18</v>
      </c>
      <c r="C2330" t="s">
        <v>688</v>
      </c>
      <c r="D2330" t="s">
        <v>2306</v>
      </c>
      <c r="E2330" t="s">
        <v>12701</v>
      </c>
      <c r="F2330" t="s">
        <v>20442</v>
      </c>
      <c r="G2330" s="146">
        <f t="shared" si="37"/>
        <v>1</v>
      </c>
    </row>
    <row r="2331" spans="1:7">
      <c r="A2331" t="s">
        <v>12702</v>
      </c>
      <c r="B2331" s="1">
        <f>IFERROR(INDEX(Preturi!H$2:H$8000, MATCH(A2331, Preturi!G$2:G$8000, 0)), "")*G2331</f>
        <v>6.18</v>
      </c>
      <c r="C2331" t="s">
        <v>688</v>
      </c>
      <c r="D2331" t="s">
        <v>2306</v>
      </c>
      <c r="E2331" t="s">
        <v>12703</v>
      </c>
      <c r="F2331" t="s">
        <v>20442</v>
      </c>
      <c r="G2331" s="146">
        <f t="shared" si="37"/>
        <v>1</v>
      </c>
    </row>
    <row r="2332" spans="1:7">
      <c r="A2332" t="s">
        <v>12704</v>
      </c>
      <c r="B2332" s="1">
        <f>IFERROR(INDEX(Preturi!H$2:H$8000, MATCH(A2332, Preturi!G$2:G$8000, 0)), "")*G2332</f>
        <v>7.32</v>
      </c>
      <c r="C2332" t="s">
        <v>688</v>
      </c>
      <c r="D2332" t="s">
        <v>2306</v>
      </c>
      <c r="E2332" t="s">
        <v>12705</v>
      </c>
      <c r="F2332" t="s">
        <v>20442</v>
      </c>
      <c r="G2332" s="146">
        <f t="shared" si="37"/>
        <v>1</v>
      </c>
    </row>
    <row r="2333" spans="1:7">
      <c r="A2333" t="s">
        <v>12706</v>
      </c>
      <c r="B2333" s="1">
        <f>IFERROR(INDEX(Preturi!H$2:H$8000, MATCH(A2333, Preturi!G$2:G$8000, 0)), "")*G2333</f>
        <v>7.32</v>
      </c>
      <c r="C2333" t="s">
        <v>688</v>
      </c>
      <c r="D2333" t="s">
        <v>2306</v>
      </c>
      <c r="E2333" t="s">
        <v>12707</v>
      </c>
      <c r="F2333" t="s">
        <v>20442</v>
      </c>
      <c r="G2333" s="146">
        <f t="shared" si="37"/>
        <v>1</v>
      </c>
    </row>
    <row r="2334" spans="1:7">
      <c r="A2334" t="s">
        <v>12708</v>
      </c>
      <c r="B2334" s="1">
        <f>IFERROR(INDEX(Preturi!H$2:H$8000, MATCH(A2334, Preturi!G$2:G$8000, 0)), "")*G2334</f>
        <v>8.4</v>
      </c>
      <c r="C2334" t="s">
        <v>688</v>
      </c>
      <c r="D2334" t="s">
        <v>2306</v>
      </c>
      <c r="E2334" t="s">
        <v>12710</v>
      </c>
      <c r="F2334" t="s">
        <v>20442</v>
      </c>
      <c r="G2334" s="146">
        <f t="shared" si="37"/>
        <v>1</v>
      </c>
    </row>
    <row r="2335" spans="1:7">
      <c r="A2335" t="s">
        <v>12711</v>
      </c>
      <c r="B2335" s="1">
        <f>IFERROR(INDEX(Preturi!H$2:H$8000, MATCH(A2335, Preturi!G$2:G$8000, 0)), "")*G2335</f>
        <v>8.4</v>
      </c>
      <c r="C2335" t="s">
        <v>688</v>
      </c>
      <c r="D2335" t="s">
        <v>2306</v>
      </c>
      <c r="E2335" t="s">
        <v>12712</v>
      </c>
      <c r="F2335" t="s">
        <v>20442</v>
      </c>
      <c r="G2335" s="146">
        <f t="shared" si="37"/>
        <v>1</v>
      </c>
    </row>
    <row r="2336" spans="1:7">
      <c r="A2336" t="s">
        <v>12713</v>
      </c>
      <c r="B2336" s="1">
        <f>IFERROR(INDEX(Preturi!H$2:H$8000, MATCH(A2336, Preturi!G$2:G$8000, 0)), "")*G2336</f>
        <v>3.97</v>
      </c>
      <c r="C2336" t="s">
        <v>688</v>
      </c>
      <c r="D2336" t="s">
        <v>2306</v>
      </c>
      <c r="E2336" t="s">
        <v>12714</v>
      </c>
      <c r="F2336" t="s">
        <v>20442</v>
      </c>
      <c r="G2336" s="146">
        <f t="shared" si="37"/>
        <v>1</v>
      </c>
    </row>
    <row r="2337" spans="1:7">
      <c r="A2337" t="s">
        <v>12715</v>
      </c>
      <c r="B2337" s="1">
        <f>IFERROR(INDEX(Preturi!H$2:H$8000, MATCH(A2337, Preturi!G$2:G$8000, 0)), "")*G2337</f>
        <v>3.97</v>
      </c>
      <c r="C2337" t="s">
        <v>688</v>
      </c>
      <c r="D2337" t="s">
        <v>2306</v>
      </c>
      <c r="E2337" t="s">
        <v>12716</v>
      </c>
      <c r="F2337" t="s">
        <v>20442</v>
      </c>
      <c r="G2337" s="146">
        <f t="shared" si="37"/>
        <v>1</v>
      </c>
    </row>
    <row r="2338" spans="1:7">
      <c r="A2338" t="s">
        <v>12717</v>
      </c>
      <c r="B2338" s="1">
        <f>IFERROR(INDEX(Preturi!H$2:H$8000, MATCH(A2338, Preturi!G$2:G$8000, 0)), "")*G2338</f>
        <v>5.24</v>
      </c>
      <c r="C2338" t="s">
        <v>688</v>
      </c>
      <c r="D2338" t="s">
        <v>2306</v>
      </c>
      <c r="E2338" t="s">
        <v>12719</v>
      </c>
      <c r="F2338" t="s">
        <v>20442</v>
      </c>
      <c r="G2338" s="146">
        <f t="shared" si="37"/>
        <v>1</v>
      </c>
    </row>
    <row r="2339" spans="1:7">
      <c r="A2339" t="s">
        <v>12720</v>
      </c>
      <c r="B2339" s="1">
        <f>IFERROR(INDEX(Preturi!H$2:H$8000, MATCH(A2339, Preturi!G$2:G$8000, 0)), "")*G2339</f>
        <v>5.24</v>
      </c>
      <c r="C2339" t="s">
        <v>688</v>
      </c>
      <c r="D2339" t="s">
        <v>2306</v>
      </c>
      <c r="E2339" t="s">
        <v>12721</v>
      </c>
      <c r="F2339" t="s">
        <v>20442</v>
      </c>
      <c r="G2339" s="146">
        <f t="shared" si="37"/>
        <v>1</v>
      </c>
    </row>
    <row r="2340" spans="1:7">
      <c r="A2340" t="s">
        <v>12722</v>
      </c>
      <c r="B2340" s="1">
        <f>IFERROR(INDEX(Preturi!H$2:H$8000, MATCH(A2340, Preturi!G$2:G$8000, 0)), "")*G2340</f>
        <v>6.47</v>
      </c>
      <c r="C2340" t="s">
        <v>688</v>
      </c>
      <c r="D2340" t="s">
        <v>2306</v>
      </c>
      <c r="E2340" t="s">
        <v>12723</v>
      </c>
      <c r="F2340" t="s">
        <v>20442</v>
      </c>
      <c r="G2340" s="146">
        <f t="shared" si="37"/>
        <v>1</v>
      </c>
    </row>
    <row r="2341" spans="1:7">
      <c r="A2341" t="s">
        <v>12724</v>
      </c>
      <c r="B2341" s="1">
        <f>IFERROR(INDEX(Preturi!H$2:H$8000, MATCH(A2341, Preturi!G$2:G$8000, 0)), "")*G2341</f>
        <v>6.47</v>
      </c>
      <c r="C2341" t="s">
        <v>688</v>
      </c>
      <c r="D2341" t="s">
        <v>2306</v>
      </c>
      <c r="E2341" t="s">
        <v>12725</v>
      </c>
      <c r="F2341" t="s">
        <v>20442</v>
      </c>
      <c r="G2341" s="146">
        <f t="shared" si="37"/>
        <v>1</v>
      </c>
    </row>
    <row r="2342" spans="1:7">
      <c r="A2342" t="s">
        <v>12726</v>
      </c>
      <c r="B2342" s="1">
        <f>IFERROR(INDEX(Preturi!H$2:H$8000, MATCH(A2342, Preturi!G$2:G$8000, 0)), "")*G2342</f>
        <v>7.68</v>
      </c>
      <c r="C2342" t="s">
        <v>688</v>
      </c>
      <c r="D2342" t="s">
        <v>2306</v>
      </c>
      <c r="E2342" t="s">
        <v>12727</v>
      </c>
      <c r="F2342" t="s">
        <v>20442</v>
      </c>
      <c r="G2342" s="146">
        <f t="shared" si="37"/>
        <v>1</v>
      </c>
    </row>
    <row r="2343" spans="1:7">
      <c r="A2343" t="s">
        <v>12728</v>
      </c>
      <c r="B2343" s="1">
        <f>IFERROR(INDEX(Preturi!H$2:H$8000, MATCH(A2343, Preturi!G$2:G$8000, 0)), "")*G2343</f>
        <v>7.68</v>
      </c>
      <c r="C2343" t="s">
        <v>688</v>
      </c>
      <c r="D2343" t="s">
        <v>2306</v>
      </c>
      <c r="E2343" t="s">
        <v>12729</v>
      </c>
      <c r="F2343" t="s">
        <v>20442</v>
      </c>
      <c r="G2343" s="146">
        <f t="shared" si="37"/>
        <v>1</v>
      </c>
    </row>
    <row r="2344" spans="1:7">
      <c r="A2344" t="s">
        <v>12730</v>
      </c>
      <c r="B2344" s="1">
        <f>IFERROR(INDEX(Preturi!H$2:H$8000, MATCH(A2344, Preturi!G$2:G$8000, 0)), "")*G2344</f>
        <v>8.83</v>
      </c>
      <c r="C2344" t="s">
        <v>688</v>
      </c>
      <c r="D2344" t="s">
        <v>2306</v>
      </c>
      <c r="E2344" t="s">
        <v>12731</v>
      </c>
      <c r="F2344" t="s">
        <v>20442</v>
      </c>
      <c r="G2344" s="146">
        <f t="shared" si="37"/>
        <v>1</v>
      </c>
    </row>
    <row r="2345" spans="1:7">
      <c r="A2345" t="s">
        <v>12732</v>
      </c>
      <c r="B2345" s="1">
        <f>IFERROR(INDEX(Preturi!H$2:H$8000, MATCH(A2345, Preturi!G$2:G$8000, 0)), "")*G2345</f>
        <v>8.83</v>
      </c>
      <c r="C2345" t="s">
        <v>688</v>
      </c>
      <c r="D2345" t="s">
        <v>2306</v>
      </c>
      <c r="E2345" t="s">
        <v>12733</v>
      </c>
      <c r="F2345" t="s">
        <v>20442</v>
      </c>
      <c r="G2345" s="146">
        <f t="shared" si="37"/>
        <v>1</v>
      </c>
    </row>
    <row r="2346" spans="1:7">
      <c r="A2346" t="s">
        <v>12734</v>
      </c>
      <c r="B2346" s="1">
        <f>IFERROR(INDEX(Preturi!H$2:H$8000, MATCH(A2346, Preturi!G$2:G$8000, 0)), "")*G2346</f>
        <v>4.12</v>
      </c>
      <c r="C2346" t="s">
        <v>688</v>
      </c>
      <c r="D2346" t="s">
        <v>2306</v>
      </c>
      <c r="E2346" t="s">
        <v>12735</v>
      </c>
      <c r="F2346" t="s">
        <v>20442</v>
      </c>
      <c r="G2346" s="146">
        <f t="shared" si="37"/>
        <v>1</v>
      </c>
    </row>
    <row r="2347" spans="1:7">
      <c r="A2347" t="s">
        <v>12736</v>
      </c>
      <c r="B2347" s="1">
        <f>IFERROR(INDEX(Preturi!H$2:H$8000, MATCH(A2347, Preturi!G$2:G$8000, 0)), "")*G2347</f>
        <v>4.12</v>
      </c>
      <c r="C2347" t="s">
        <v>688</v>
      </c>
      <c r="D2347" t="s">
        <v>2306</v>
      </c>
      <c r="E2347" t="s">
        <v>12737</v>
      </c>
      <c r="F2347" t="s">
        <v>20442</v>
      </c>
      <c r="G2347" s="146">
        <f t="shared" si="37"/>
        <v>1</v>
      </c>
    </row>
    <row r="2348" spans="1:7">
      <c r="A2348" t="s">
        <v>12738</v>
      </c>
      <c r="B2348" s="1">
        <f>IFERROR(INDEX(Preturi!H$2:H$8000, MATCH(A2348, Preturi!G$2:G$8000, 0)), "")*G2348</f>
        <v>5.43</v>
      </c>
      <c r="C2348" t="s">
        <v>688</v>
      </c>
      <c r="D2348" t="s">
        <v>2306</v>
      </c>
      <c r="E2348" t="s">
        <v>12740</v>
      </c>
      <c r="F2348" t="s">
        <v>20442</v>
      </c>
      <c r="G2348" s="146">
        <f t="shared" si="37"/>
        <v>1</v>
      </c>
    </row>
    <row r="2349" spans="1:7">
      <c r="A2349" t="s">
        <v>12741</v>
      </c>
      <c r="B2349" s="1">
        <f>IFERROR(INDEX(Preturi!H$2:H$8000, MATCH(A2349, Preturi!G$2:G$8000, 0)), "")*G2349</f>
        <v>5.43</v>
      </c>
      <c r="C2349" t="s">
        <v>688</v>
      </c>
      <c r="D2349" t="s">
        <v>2306</v>
      </c>
      <c r="E2349" t="s">
        <v>12742</v>
      </c>
      <c r="F2349" t="s">
        <v>20442</v>
      </c>
      <c r="G2349" s="146">
        <f t="shared" si="37"/>
        <v>1</v>
      </c>
    </row>
    <row r="2350" spans="1:7">
      <c r="A2350" t="s">
        <v>12743</v>
      </c>
      <c r="B2350" s="1">
        <f>IFERROR(INDEX(Preturi!H$2:H$8000, MATCH(A2350, Preturi!G$2:G$8000, 0)), "")*G2350</f>
        <v>6.73</v>
      </c>
      <c r="C2350" t="s">
        <v>688</v>
      </c>
      <c r="D2350" t="s">
        <v>2306</v>
      </c>
      <c r="E2350" t="s">
        <v>12744</v>
      </c>
      <c r="F2350" t="s">
        <v>20442</v>
      </c>
      <c r="G2350" s="146">
        <f t="shared" si="37"/>
        <v>1</v>
      </c>
    </row>
    <row r="2351" spans="1:7">
      <c r="A2351" t="s">
        <v>12745</v>
      </c>
      <c r="B2351" s="1">
        <f>IFERROR(INDEX(Preturi!H$2:H$8000, MATCH(A2351, Preturi!G$2:G$8000, 0)), "")*G2351</f>
        <v>6.73</v>
      </c>
      <c r="C2351" t="s">
        <v>688</v>
      </c>
      <c r="D2351" t="s">
        <v>2306</v>
      </c>
      <c r="E2351" t="s">
        <v>12746</v>
      </c>
      <c r="F2351" t="s">
        <v>20442</v>
      </c>
      <c r="G2351" s="146">
        <f t="shared" si="37"/>
        <v>1</v>
      </c>
    </row>
    <row r="2352" spans="1:7">
      <c r="A2352" t="s">
        <v>12747</v>
      </c>
      <c r="B2352" s="1">
        <f>IFERROR(INDEX(Preturi!H$2:H$8000, MATCH(A2352, Preturi!G$2:G$8000, 0)), "")*G2352</f>
        <v>8</v>
      </c>
      <c r="C2352" t="s">
        <v>688</v>
      </c>
      <c r="D2352" t="s">
        <v>2306</v>
      </c>
      <c r="E2352" t="s">
        <v>12748</v>
      </c>
      <c r="F2352" t="s">
        <v>20442</v>
      </c>
      <c r="G2352" s="146">
        <f t="shared" si="37"/>
        <v>1</v>
      </c>
    </row>
    <row r="2353" spans="1:7">
      <c r="A2353" t="s">
        <v>12749</v>
      </c>
      <c r="B2353" s="1">
        <f>IFERROR(INDEX(Preturi!H$2:H$8000, MATCH(A2353, Preturi!G$2:G$8000, 0)), "")*G2353</f>
        <v>8</v>
      </c>
      <c r="C2353" t="s">
        <v>688</v>
      </c>
      <c r="D2353" t="s">
        <v>2306</v>
      </c>
      <c r="E2353" t="s">
        <v>12750</v>
      </c>
      <c r="F2353" t="s">
        <v>20442</v>
      </c>
      <c r="G2353" s="146">
        <f t="shared" si="37"/>
        <v>1</v>
      </c>
    </row>
    <row r="2354" spans="1:7">
      <c r="A2354" t="s">
        <v>12751</v>
      </c>
      <c r="B2354" s="1">
        <f>IFERROR(INDEX(Preturi!H$2:H$8000, MATCH(A2354, Preturi!G$2:G$8000, 0)), "")*G2354</f>
        <v>9.18</v>
      </c>
      <c r="C2354" t="s">
        <v>688</v>
      </c>
      <c r="D2354" t="s">
        <v>2306</v>
      </c>
      <c r="E2354" t="s">
        <v>12752</v>
      </c>
      <c r="F2354" t="s">
        <v>20442</v>
      </c>
      <c r="G2354" s="146">
        <f t="shared" si="37"/>
        <v>1</v>
      </c>
    </row>
    <row r="2355" spans="1:7">
      <c r="A2355" t="s">
        <v>12753</v>
      </c>
      <c r="B2355" s="1">
        <f>IFERROR(INDEX(Preturi!H$2:H$8000, MATCH(A2355, Preturi!G$2:G$8000, 0)), "")*G2355</f>
        <v>9.18</v>
      </c>
      <c r="C2355" t="s">
        <v>688</v>
      </c>
      <c r="D2355" t="s">
        <v>2306</v>
      </c>
      <c r="E2355" t="s">
        <v>12754</v>
      </c>
      <c r="F2355" t="s">
        <v>20442</v>
      </c>
      <c r="G2355" s="146">
        <f t="shared" si="37"/>
        <v>1</v>
      </c>
    </row>
    <row r="2356" spans="1:7">
      <c r="A2356" t="s">
        <v>12755</v>
      </c>
      <c r="B2356" s="1">
        <f>IFERROR(INDEX(Preturi!H$2:H$8000, MATCH(A2356, Preturi!G$2:G$8000, 0)), "")*G2356</f>
        <v>4.8899999999999997</v>
      </c>
      <c r="C2356" t="s">
        <v>688</v>
      </c>
      <c r="D2356" t="s">
        <v>2306</v>
      </c>
      <c r="E2356" t="s">
        <v>12756</v>
      </c>
      <c r="F2356" t="s">
        <v>20442</v>
      </c>
      <c r="G2356" s="146">
        <f t="shared" si="37"/>
        <v>1</v>
      </c>
    </row>
    <row r="2357" spans="1:7">
      <c r="A2357" t="s">
        <v>12757</v>
      </c>
      <c r="B2357" s="1">
        <f>IFERROR(INDEX(Preturi!H$2:H$8000, MATCH(A2357, Preturi!G$2:G$8000, 0)), "")*G2357</f>
        <v>4.8899999999999997</v>
      </c>
      <c r="C2357" t="s">
        <v>688</v>
      </c>
      <c r="D2357" t="s">
        <v>2306</v>
      </c>
      <c r="E2357" t="s">
        <v>12758</v>
      </c>
      <c r="F2357" t="s">
        <v>20442</v>
      </c>
      <c r="G2357" s="146">
        <f t="shared" si="37"/>
        <v>1</v>
      </c>
    </row>
    <row r="2358" spans="1:7">
      <c r="A2358" t="s">
        <v>12759</v>
      </c>
      <c r="B2358" s="1">
        <f>IFERROR(INDEX(Preturi!H$2:H$8000, MATCH(A2358, Preturi!G$2:G$8000, 0)), "")*G2358</f>
        <v>6.53</v>
      </c>
      <c r="C2358" t="s">
        <v>688</v>
      </c>
      <c r="D2358" t="s">
        <v>2306</v>
      </c>
      <c r="E2358" t="s">
        <v>12761</v>
      </c>
      <c r="F2358" t="s">
        <v>20442</v>
      </c>
      <c r="G2358" s="146">
        <f t="shared" si="37"/>
        <v>1</v>
      </c>
    </row>
    <row r="2359" spans="1:7">
      <c r="A2359" t="s">
        <v>12762</v>
      </c>
      <c r="B2359" s="1">
        <f>IFERROR(INDEX(Preturi!H$2:H$8000, MATCH(A2359, Preturi!G$2:G$8000, 0)), "")*G2359</f>
        <v>6.53</v>
      </c>
      <c r="C2359" t="s">
        <v>688</v>
      </c>
      <c r="D2359" t="s">
        <v>2306</v>
      </c>
      <c r="E2359" t="s">
        <v>12763</v>
      </c>
      <c r="F2359" t="s">
        <v>20442</v>
      </c>
      <c r="G2359" s="146">
        <f t="shared" si="37"/>
        <v>1</v>
      </c>
    </row>
    <row r="2360" spans="1:7">
      <c r="A2360" t="s">
        <v>12764</v>
      </c>
      <c r="B2360" s="1">
        <f>IFERROR(INDEX(Preturi!H$2:H$8000, MATCH(A2360, Preturi!G$2:G$8000, 0)), "")*G2360</f>
        <v>8.11</v>
      </c>
      <c r="C2360" t="s">
        <v>688</v>
      </c>
      <c r="D2360" t="s">
        <v>2306</v>
      </c>
      <c r="E2360" t="s">
        <v>12766</v>
      </c>
      <c r="F2360" t="s">
        <v>20442</v>
      </c>
      <c r="G2360" s="146">
        <f t="shared" si="37"/>
        <v>1</v>
      </c>
    </row>
    <row r="2361" spans="1:7">
      <c r="A2361" t="s">
        <v>12767</v>
      </c>
      <c r="B2361" s="1">
        <f>IFERROR(INDEX(Preturi!H$2:H$8000, MATCH(A2361, Preturi!G$2:G$8000, 0)), "")*G2361</f>
        <v>8.11</v>
      </c>
      <c r="C2361" t="s">
        <v>688</v>
      </c>
      <c r="D2361" t="s">
        <v>2306</v>
      </c>
      <c r="E2361" t="s">
        <v>12768</v>
      </c>
      <c r="F2361" t="s">
        <v>20442</v>
      </c>
      <c r="G2361" s="146">
        <f t="shared" si="37"/>
        <v>1</v>
      </c>
    </row>
    <row r="2362" spans="1:7">
      <c r="A2362" t="s">
        <v>12769</v>
      </c>
      <c r="B2362" s="1">
        <f>IFERROR(INDEX(Preturi!H$2:H$8000, MATCH(A2362, Preturi!G$2:G$8000, 0)), "")*G2362</f>
        <v>9.65</v>
      </c>
      <c r="C2362" t="s">
        <v>688</v>
      </c>
      <c r="D2362" t="s">
        <v>2306</v>
      </c>
      <c r="E2362" t="s">
        <v>12771</v>
      </c>
      <c r="F2362" t="s">
        <v>20442</v>
      </c>
      <c r="G2362" s="146">
        <f t="shared" si="37"/>
        <v>1</v>
      </c>
    </row>
    <row r="2363" spans="1:7">
      <c r="A2363" t="s">
        <v>12772</v>
      </c>
      <c r="B2363" s="1">
        <f>IFERROR(INDEX(Preturi!H$2:H$8000, MATCH(A2363, Preturi!G$2:G$8000, 0)), "")*G2363</f>
        <v>9.65</v>
      </c>
      <c r="C2363" t="s">
        <v>688</v>
      </c>
      <c r="D2363" t="s">
        <v>2306</v>
      </c>
      <c r="E2363" t="s">
        <v>12773</v>
      </c>
      <c r="F2363" t="s">
        <v>20442</v>
      </c>
      <c r="G2363" s="146">
        <f t="shared" si="37"/>
        <v>1</v>
      </c>
    </row>
    <row r="2364" spans="1:7">
      <c r="A2364" t="s">
        <v>12774</v>
      </c>
      <c r="B2364" s="1">
        <f>IFERROR(INDEX(Preturi!H$2:H$8000, MATCH(A2364, Preturi!G$2:G$8000, 0)), "")*G2364</f>
        <v>11.1</v>
      </c>
      <c r="C2364" t="s">
        <v>688</v>
      </c>
      <c r="D2364" t="s">
        <v>2306</v>
      </c>
      <c r="E2364" t="s">
        <v>12776</v>
      </c>
      <c r="F2364" t="s">
        <v>20442</v>
      </c>
      <c r="G2364" s="146">
        <f t="shared" si="37"/>
        <v>1</v>
      </c>
    </row>
    <row r="2365" spans="1:7">
      <c r="A2365" t="s">
        <v>12777</v>
      </c>
      <c r="B2365" s="1">
        <f>IFERROR(INDEX(Preturi!H$2:H$8000, MATCH(A2365, Preturi!G$2:G$8000, 0)), "")*G2365</f>
        <v>11.1</v>
      </c>
      <c r="C2365" t="s">
        <v>688</v>
      </c>
      <c r="D2365" t="s">
        <v>2306</v>
      </c>
      <c r="E2365" t="s">
        <v>12778</v>
      </c>
      <c r="F2365" t="s">
        <v>20442</v>
      </c>
      <c r="G2365" s="146">
        <f t="shared" si="37"/>
        <v>1</v>
      </c>
    </row>
    <row r="2366" spans="1:7">
      <c r="A2366" t="s">
        <v>12779</v>
      </c>
      <c r="B2366" s="1">
        <f>IFERROR(INDEX(Preturi!H$2:H$8000, MATCH(A2366, Preturi!G$2:G$8000, 0)), "")*G2366</f>
        <v>5.49</v>
      </c>
      <c r="C2366" t="s">
        <v>688</v>
      </c>
      <c r="D2366" t="s">
        <v>2306</v>
      </c>
      <c r="E2366" t="s">
        <v>12780</v>
      </c>
      <c r="F2366" t="s">
        <v>20442</v>
      </c>
      <c r="G2366" s="146">
        <f t="shared" si="37"/>
        <v>1</v>
      </c>
    </row>
    <row r="2367" spans="1:7">
      <c r="A2367" t="s">
        <v>12781</v>
      </c>
      <c r="B2367" s="1">
        <f>IFERROR(INDEX(Preturi!H$2:H$8000, MATCH(A2367, Preturi!G$2:G$8000, 0)), "")*G2367</f>
        <v>5.49</v>
      </c>
      <c r="C2367" t="s">
        <v>688</v>
      </c>
      <c r="D2367" t="s">
        <v>2306</v>
      </c>
      <c r="E2367" t="s">
        <v>12782</v>
      </c>
      <c r="F2367" t="s">
        <v>20442</v>
      </c>
      <c r="G2367" s="146">
        <f t="shared" si="37"/>
        <v>1</v>
      </c>
    </row>
    <row r="2368" spans="1:7">
      <c r="A2368" t="s">
        <v>12783</v>
      </c>
      <c r="B2368" s="1">
        <f>IFERROR(INDEX(Preturi!H$2:H$8000, MATCH(A2368, Preturi!G$2:G$8000, 0)), "")*G2368</f>
        <v>7.25</v>
      </c>
      <c r="C2368" t="s">
        <v>688</v>
      </c>
      <c r="D2368" t="s">
        <v>2306</v>
      </c>
      <c r="E2368" t="s">
        <v>12784</v>
      </c>
      <c r="F2368" t="s">
        <v>20442</v>
      </c>
      <c r="G2368" s="146">
        <f t="shared" si="37"/>
        <v>1</v>
      </c>
    </row>
    <row r="2369" spans="1:7">
      <c r="A2369" t="s">
        <v>12785</v>
      </c>
      <c r="B2369" s="1">
        <f>IFERROR(INDEX(Preturi!H$2:H$8000, MATCH(A2369, Preturi!G$2:G$8000, 0)), "")*G2369</f>
        <v>7.25</v>
      </c>
      <c r="C2369" t="s">
        <v>688</v>
      </c>
      <c r="D2369" t="s">
        <v>2306</v>
      </c>
      <c r="E2369" t="s">
        <v>12786</v>
      </c>
      <c r="F2369" t="s">
        <v>20442</v>
      </c>
      <c r="G2369" s="146">
        <f t="shared" si="37"/>
        <v>1</v>
      </c>
    </row>
    <row r="2370" spans="1:7">
      <c r="A2370" t="s">
        <v>12787</v>
      </c>
      <c r="B2370" s="1">
        <f>IFERROR(INDEX(Preturi!H$2:H$8000, MATCH(A2370, Preturi!G$2:G$8000, 0)), "")*G2370</f>
        <v>9.0399999999999991</v>
      </c>
      <c r="C2370" t="s">
        <v>688</v>
      </c>
      <c r="D2370" t="s">
        <v>2306</v>
      </c>
      <c r="E2370" t="s">
        <v>12788</v>
      </c>
      <c r="F2370" t="s">
        <v>20442</v>
      </c>
      <c r="G2370" s="146">
        <f t="shared" ref="G2370:G2433" si="38">1+Adaosuri23</f>
        <v>1</v>
      </c>
    </row>
    <row r="2371" spans="1:7">
      <c r="A2371" t="s">
        <v>12789</v>
      </c>
      <c r="B2371" s="1">
        <f>IFERROR(INDEX(Preturi!H$2:H$8000, MATCH(A2371, Preturi!G$2:G$8000, 0)), "")*G2371</f>
        <v>9.0399999999999991</v>
      </c>
      <c r="C2371" t="s">
        <v>688</v>
      </c>
      <c r="D2371" t="s">
        <v>2306</v>
      </c>
      <c r="E2371" t="s">
        <v>12790</v>
      </c>
      <c r="F2371" t="s">
        <v>20442</v>
      </c>
      <c r="G2371" s="146">
        <f t="shared" si="38"/>
        <v>1</v>
      </c>
    </row>
    <row r="2372" spans="1:7">
      <c r="A2372" t="s">
        <v>12791</v>
      </c>
      <c r="B2372" s="1">
        <f>IFERROR(INDEX(Preturi!H$2:H$8000, MATCH(A2372, Preturi!G$2:G$8000, 0)), "")*G2372</f>
        <v>10.75</v>
      </c>
      <c r="C2372" t="s">
        <v>688</v>
      </c>
      <c r="D2372" t="s">
        <v>2306</v>
      </c>
      <c r="E2372" t="s">
        <v>12793</v>
      </c>
      <c r="F2372" t="s">
        <v>20442</v>
      </c>
      <c r="G2372" s="146">
        <f t="shared" si="38"/>
        <v>1</v>
      </c>
    </row>
    <row r="2373" spans="1:7">
      <c r="A2373" t="s">
        <v>12794</v>
      </c>
      <c r="B2373" s="1">
        <f>IFERROR(INDEX(Preturi!H$2:H$8000, MATCH(A2373, Preturi!G$2:G$8000, 0)), "")*G2373</f>
        <v>10.75</v>
      </c>
      <c r="C2373" t="s">
        <v>688</v>
      </c>
      <c r="D2373" t="s">
        <v>2306</v>
      </c>
      <c r="E2373" t="s">
        <v>12795</v>
      </c>
      <c r="F2373" t="s">
        <v>20442</v>
      </c>
      <c r="G2373" s="146">
        <f t="shared" si="38"/>
        <v>1</v>
      </c>
    </row>
    <row r="2374" spans="1:7">
      <c r="A2374" t="s">
        <v>12796</v>
      </c>
      <c r="B2374" s="1">
        <f>IFERROR(INDEX(Preturi!H$2:H$8000, MATCH(A2374, Preturi!G$2:G$8000, 0)), "")*G2374</f>
        <v>12.39</v>
      </c>
      <c r="C2374" t="s">
        <v>688</v>
      </c>
      <c r="D2374" t="s">
        <v>2306</v>
      </c>
      <c r="E2374" t="s">
        <v>12798</v>
      </c>
      <c r="F2374" t="s">
        <v>20442</v>
      </c>
      <c r="G2374" s="146">
        <f t="shared" si="38"/>
        <v>1</v>
      </c>
    </row>
    <row r="2375" spans="1:7">
      <c r="A2375" t="s">
        <v>12799</v>
      </c>
      <c r="B2375" s="1">
        <f>IFERROR(INDEX(Preturi!H$2:H$8000, MATCH(A2375, Preturi!G$2:G$8000, 0)), "")*G2375</f>
        <v>12.39</v>
      </c>
      <c r="C2375" t="s">
        <v>688</v>
      </c>
      <c r="D2375" t="s">
        <v>2306</v>
      </c>
      <c r="E2375" t="s">
        <v>12800</v>
      </c>
      <c r="F2375" t="s">
        <v>20442</v>
      </c>
      <c r="G2375" s="146">
        <f t="shared" si="38"/>
        <v>1</v>
      </c>
    </row>
    <row r="2376" spans="1:7">
      <c r="A2376" t="s">
        <v>12801</v>
      </c>
      <c r="B2376" s="1">
        <f>IFERROR(INDEX(Preturi!H$2:H$8000, MATCH(A2376, Preturi!G$2:G$8000, 0)), "")*G2376</f>
        <v>6.24</v>
      </c>
      <c r="C2376" t="s">
        <v>688</v>
      </c>
      <c r="D2376" t="s">
        <v>2306</v>
      </c>
      <c r="E2376" t="s">
        <v>12803</v>
      </c>
      <c r="F2376" t="s">
        <v>20442</v>
      </c>
      <c r="G2376" s="146">
        <f t="shared" si="38"/>
        <v>1</v>
      </c>
    </row>
    <row r="2377" spans="1:7">
      <c r="A2377" t="s">
        <v>12804</v>
      </c>
      <c r="B2377" s="1">
        <f>IFERROR(INDEX(Preturi!H$2:H$8000, MATCH(A2377, Preturi!G$2:G$8000, 0)), "")*G2377</f>
        <v>6.24</v>
      </c>
      <c r="C2377" t="s">
        <v>688</v>
      </c>
      <c r="D2377" t="s">
        <v>2306</v>
      </c>
      <c r="E2377" t="s">
        <v>12805</v>
      </c>
      <c r="F2377" t="s">
        <v>20442</v>
      </c>
      <c r="G2377" s="146">
        <f t="shared" si="38"/>
        <v>1</v>
      </c>
    </row>
    <row r="2378" spans="1:7">
      <c r="A2378" t="s">
        <v>12806</v>
      </c>
      <c r="B2378" s="1">
        <f>IFERROR(INDEX(Preturi!H$2:H$8000, MATCH(A2378, Preturi!G$2:G$8000, 0)), "")*G2378</f>
        <v>8.2799999999999994</v>
      </c>
      <c r="C2378" t="s">
        <v>688</v>
      </c>
      <c r="D2378" t="s">
        <v>2306</v>
      </c>
      <c r="E2378" t="s">
        <v>12807</v>
      </c>
      <c r="F2378" t="s">
        <v>20442</v>
      </c>
      <c r="G2378" s="146">
        <f t="shared" si="38"/>
        <v>1</v>
      </c>
    </row>
    <row r="2379" spans="1:7">
      <c r="A2379" t="s">
        <v>12808</v>
      </c>
      <c r="B2379" s="1">
        <f>IFERROR(INDEX(Preturi!H$2:H$8000, MATCH(A2379, Preturi!G$2:G$8000, 0)), "")*G2379</f>
        <v>8.2799999999999994</v>
      </c>
      <c r="C2379" t="s">
        <v>688</v>
      </c>
      <c r="D2379" t="s">
        <v>2306</v>
      </c>
      <c r="E2379" t="s">
        <v>12809</v>
      </c>
      <c r="F2379" t="s">
        <v>20442</v>
      </c>
      <c r="G2379" s="146">
        <f t="shared" si="38"/>
        <v>1</v>
      </c>
    </row>
    <row r="2380" spans="1:7">
      <c r="A2380" t="s">
        <v>12810</v>
      </c>
      <c r="B2380" s="1">
        <f>IFERROR(INDEX(Preturi!H$2:H$8000, MATCH(A2380, Preturi!G$2:G$8000, 0)), "")*G2380</f>
        <v>10.36</v>
      </c>
      <c r="C2380" t="s">
        <v>688</v>
      </c>
      <c r="D2380" t="s">
        <v>2306</v>
      </c>
      <c r="E2380" t="s">
        <v>12812</v>
      </c>
      <c r="F2380" t="s">
        <v>20442</v>
      </c>
      <c r="G2380" s="146">
        <f t="shared" si="38"/>
        <v>1</v>
      </c>
    </row>
    <row r="2381" spans="1:7">
      <c r="A2381" t="s">
        <v>12813</v>
      </c>
      <c r="B2381" s="1">
        <f>IFERROR(INDEX(Preturi!H$2:H$8000, MATCH(A2381, Preturi!G$2:G$8000, 0)), "")*G2381</f>
        <v>10.36</v>
      </c>
      <c r="C2381" t="s">
        <v>688</v>
      </c>
      <c r="D2381" t="s">
        <v>2306</v>
      </c>
      <c r="E2381" t="s">
        <v>12814</v>
      </c>
      <c r="F2381" t="s">
        <v>20442</v>
      </c>
      <c r="G2381" s="146">
        <f t="shared" si="38"/>
        <v>1</v>
      </c>
    </row>
    <row r="2382" spans="1:7">
      <c r="A2382" t="s">
        <v>12815</v>
      </c>
      <c r="B2382" s="1">
        <f>IFERROR(INDEX(Preturi!H$2:H$8000, MATCH(A2382, Preturi!G$2:G$8000, 0)), "")*G2382</f>
        <v>12.34</v>
      </c>
      <c r="C2382" t="s">
        <v>688</v>
      </c>
      <c r="D2382" t="s">
        <v>2306</v>
      </c>
      <c r="E2382" t="s">
        <v>12816</v>
      </c>
      <c r="F2382" t="s">
        <v>20442</v>
      </c>
      <c r="G2382" s="146">
        <f t="shared" si="38"/>
        <v>1</v>
      </c>
    </row>
    <row r="2383" spans="1:7">
      <c r="A2383" t="s">
        <v>12817</v>
      </c>
      <c r="B2383" s="1">
        <f>IFERROR(INDEX(Preturi!H$2:H$8000, MATCH(A2383, Preturi!G$2:G$8000, 0)), "")*G2383</f>
        <v>12.34</v>
      </c>
      <c r="C2383" t="s">
        <v>688</v>
      </c>
      <c r="D2383" t="s">
        <v>2306</v>
      </c>
      <c r="E2383" t="s">
        <v>12818</v>
      </c>
      <c r="F2383" t="s">
        <v>20442</v>
      </c>
      <c r="G2383" s="146">
        <f t="shared" si="38"/>
        <v>1</v>
      </c>
    </row>
    <row r="2384" spans="1:7">
      <c r="A2384" t="s">
        <v>12819</v>
      </c>
      <c r="B2384" s="1">
        <f>IFERROR(INDEX(Preturi!H$2:H$8000, MATCH(A2384, Preturi!G$2:G$8000, 0)), "")*G2384</f>
        <v>14.25</v>
      </c>
      <c r="C2384" t="s">
        <v>688</v>
      </c>
      <c r="D2384" t="s">
        <v>2306</v>
      </c>
      <c r="E2384" t="s">
        <v>12821</v>
      </c>
      <c r="F2384" t="s">
        <v>20442</v>
      </c>
      <c r="G2384" s="146">
        <f t="shared" si="38"/>
        <v>1</v>
      </c>
    </row>
    <row r="2385" spans="1:7">
      <c r="A2385" t="s">
        <v>12822</v>
      </c>
      <c r="B2385" s="1">
        <f>IFERROR(INDEX(Preturi!H$2:H$8000, MATCH(A2385, Preturi!G$2:G$8000, 0)), "")*G2385</f>
        <v>14.25</v>
      </c>
      <c r="C2385" t="s">
        <v>688</v>
      </c>
      <c r="D2385" t="s">
        <v>2306</v>
      </c>
      <c r="E2385" t="s">
        <v>12823</v>
      </c>
      <c r="F2385" t="s">
        <v>20442</v>
      </c>
      <c r="G2385" s="146">
        <f t="shared" si="38"/>
        <v>1</v>
      </c>
    </row>
    <row r="2386" spans="1:7">
      <c r="A2386" t="s">
        <v>12824</v>
      </c>
      <c r="B2386" s="1">
        <f>IFERROR(INDEX(Preturi!H$2:H$8000, MATCH(A2386, Preturi!G$2:G$8000, 0)), "")*G2386</f>
        <v>7.35</v>
      </c>
      <c r="C2386" t="s">
        <v>688</v>
      </c>
      <c r="D2386" t="s">
        <v>2306</v>
      </c>
      <c r="E2386" t="s">
        <v>12826</v>
      </c>
      <c r="F2386" t="s">
        <v>20442</v>
      </c>
      <c r="G2386" s="146">
        <f t="shared" si="38"/>
        <v>1</v>
      </c>
    </row>
    <row r="2387" spans="1:7">
      <c r="A2387" t="s">
        <v>12827</v>
      </c>
      <c r="B2387" s="1">
        <f>IFERROR(INDEX(Preturi!H$2:H$8000, MATCH(A2387, Preturi!G$2:G$8000, 0)), "")*G2387</f>
        <v>7.35</v>
      </c>
      <c r="C2387" t="s">
        <v>688</v>
      </c>
      <c r="D2387" t="s">
        <v>2306</v>
      </c>
      <c r="E2387" t="s">
        <v>12828</v>
      </c>
      <c r="F2387" t="s">
        <v>20442</v>
      </c>
      <c r="G2387" s="146">
        <f t="shared" si="38"/>
        <v>1</v>
      </c>
    </row>
    <row r="2388" spans="1:7">
      <c r="A2388" t="s">
        <v>12829</v>
      </c>
      <c r="B2388" s="1">
        <f>IFERROR(INDEX(Preturi!H$2:H$8000, MATCH(A2388, Preturi!G$2:G$8000, 0)), "")*G2388</f>
        <v>9.76</v>
      </c>
      <c r="C2388" t="s">
        <v>688</v>
      </c>
      <c r="D2388" t="s">
        <v>2306</v>
      </c>
      <c r="E2388" t="s">
        <v>12830</v>
      </c>
      <c r="F2388" t="s">
        <v>20442</v>
      </c>
      <c r="G2388" s="146">
        <f t="shared" si="38"/>
        <v>1</v>
      </c>
    </row>
    <row r="2389" spans="1:7">
      <c r="A2389" t="s">
        <v>12831</v>
      </c>
      <c r="B2389" s="1">
        <f>IFERROR(INDEX(Preturi!H$2:H$8000, MATCH(A2389, Preturi!G$2:G$8000, 0)), "")*G2389</f>
        <v>9.76</v>
      </c>
      <c r="C2389" t="s">
        <v>688</v>
      </c>
      <c r="D2389" t="s">
        <v>2306</v>
      </c>
      <c r="E2389" t="s">
        <v>12832</v>
      </c>
      <c r="F2389" t="s">
        <v>20442</v>
      </c>
      <c r="G2389" s="146">
        <f t="shared" si="38"/>
        <v>1</v>
      </c>
    </row>
    <row r="2390" spans="1:7">
      <c r="A2390" t="s">
        <v>12833</v>
      </c>
      <c r="B2390" s="1">
        <f>IFERROR(INDEX(Preturi!H$2:H$8000, MATCH(A2390, Preturi!G$2:G$8000, 0)), "")*G2390</f>
        <v>12.25</v>
      </c>
      <c r="C2390" t="s">
        <v>688</v>
      </c>
      <c r="D2390" t="s">
        <v>2306</v>
      </c>
      <c r="E2390" t="s">
        <v>12835</v>
      </c>
      <c r="F2390" t="s">
        <v>20442</v>
      </c>
      <c r="G2390" s="146">
        <f t="shared" si="38"/>
        <v>1</v>
      </c>
    </row>
    <row r="2391" spans="1:7">
      <c r="A2391" t="s">
        <v>12836</v>
      </c>
      <c r="B2391" s="1">
        <f>IFERROR(INDEX(Preturi!H$2:H$8000, MATCH(A2391, Preturi!G$2:G$8000, 0)), "")*G2391</f>
        <v>12.25</v>
      </c>
      <c r="C2391" t="s">
        <v>688</v>
      </c>
      <c r="D2391" t="s">
        <v>2306</v>
      </c>
      <c r="E2391" t="s">
        <v>12837</v>
      </c>
      <c r="F2391" t="s">
        <v>20442</v>
      </c>
      <c r="G2391" s="146">
        <f t="shared" si="38"/>
        <v>1</v>
      </c>
    </row>
    <row r="2392" spans="1:7">
      <c r="A2392" t="s">
        <v>12838</v>
      </c>
      <c r="B2392" s="1">
        <f>IFERROR(INDEX(Preturi!H$2:H$8000, MATCH(A2392, Preturi!G$2:G$8000, 0)), "")*G2392</f>
        <v>14.55</v>
      </c>
      <c r="C2392" t="s">
        <v>688</v>
      </c>
      <c r="D2392" t="s">
        <v>2306</v>
      </c>
      <c r="E2392" t="s">
        <v>12840</v>
      </c>
      <c r="F2392" t="s">
        <v>20442</v>
      </c>
      <c r="G2392" s="146">
        <f t="shared" si="38"/>
        <v>1</v>
      </c>
    </row>
    <row r="2393" spans="1:7">
      <c r="A2393" t="s">
        <v>12841</v>
      </c>
      <c r="B2393" s="1">
        <f>IFERROR(INDEX(Preturi!H$2:H$8000, MATCH(A2393, Preturi!G$2:G$8000, 0)), "")*G2393</f>
        <v>14.55</v>
      </c>
      <c r="C2393" t="s">
        <v>688</v>
      </c>
      <c r="D2393" t="s">
        <v>2306</v>
      </c>
      <c r="E2393" t="s">
        <v>12842</v>
      </c>
      <c r="F2393" t="s">
        <v>20442</v>
      </c>
      <c r="G2393" s="146">
        <f t="shared" si="38"/>
        <v>1</v>
      </c>
    </row>
    <row r="2394" spans="1:7">
      <c r="A2394" t="s">
        <v>12843</v>
      </c>
      <c r="B2394" s="1">
        <f>IFERROR(INDEX(Preturi!H$2:H$8000, MATCH(A2394, Preturi!G$2:G$8000, 0)), "")*G2394</f>
        <v>16.82</v>
      </c>
      <c r="C2394" t="s">
        <v>688</v>
      </c>
      <c r="D2394" t="s">
        <v>2306</v>
      </c>
      <c r="E2394" t="s">
        <v>12844</v>
      </c>
      <c r="F2394" t="s">
        <v>20442</v>
      </c>
      <c r="G2394" s="146">
        <f t="shared" si="38"/>
        <v>1</v>
      </c>
    </row>
    <row r="2395" spans="1:7">
      <c r="A2395" t="s">
        <v>12845</v>
      </c>
      <c r="B2395" s="1">
        <f>IFERROR(INDEX(Preturi!H$2:H$8000, MATCH(A2395, Preturi!G$2:G$8000, 0)), "")*G2395</f>
        <v>16.82</v>
      </c>
      <c r="C2395" t="s">
        <v>688</v>
      </c>
      <c r="D2395" t="s">
        <v>2306</v>
      </c>
      <c r="E2395" t="s">
        <v>12846</v>
      </c>
      <c r="F2395" t="s">
        <v>20442</v>
      </c>
      <c r="G2395" s="146">
        <f t="shared" si="38"/>
        <v>1</v>
      </c>
    </row>
    <row r="2396" spans="1:7">
      <c r="A2396" t="s">
        <v>12847</v>
      </c>
      <c r="B2396" s="1">
        <f>IFERROR(INDEX(Preturi!H$2:H$8000, MATCH(A2396, Preturi!G$2:G$8000, 0)), "")*G2396</f>
        <v>8.1</v>
      </c>
      <c r="C2396" t="s">
        <v>688</v>
      </c>
      <c r="D2396" t="s">
        <v>2306</v>
      </c>
      <c r="E2396" t="s">
        <v>12849</v>
      </c>
      <c r="F2396" t="s">
        <v>20442</v>
      </c>
      <c r="G2396" s="146">
        <f t="shared" si="38"/>
        <v>1</v>
      </c>
    </row>
    <row r="2397" spans="1:7">
      <c r="A2397" t="s">
        <v>12850</v>
      </c>
      <c r="B2397" s="1">
        <f>IFERROR(INDEX(Preturi!H$2:H$8000, MATCH(A2397, Preturi!G$2:G$8000, 0)), "")*G2397</f>
        <v>8.1</v>
      </c>
      <c r="C2397" t="s">
        <v>688</v>
      </c>
      <c r="D2397" t="s">
        <v>2306</v>
      </c>
      <c r="E2397" t="s">
        <v>12851</v>
      </c>
      <c r="F2397" t="s">
        <v>20442</v>
      </c>
      <c r="G2397" s="146">
        <f t="shared" si="38"/>
        <v>1</v>
      </c>
    </row>
    <row r="2398" spans="1:7">
      <c r="A2398" t="s">
        <v>12852</v>
      </c>
      <c r="B2398" s="1">
        <f>IFERROR(INDEX(Preturi!H$2:H$8000, MATCH(A2398, Preturi!G$2:G$8000, 0)), "")*G2398</f>
        <v>10.73</v>
      </c>
      <c r="C2398" t="s">
        <v>688</v>
      </c>
      <c r="D2398" t="s">
        <v>2306</v>
      </c>
      <c r="E2398" t="s">
        <v>12854</v>
      </c>
      <c r="F2398" t="s">
        <v>20442</v>
      </c>
      <c r="G2398" s="146">
        <f t="shared" si="38"/>
        <v>1</v>
      </c>
    </row>
    <row r="2399" spans="1:7">
      <c r="A2399" t="s">
        <v>12855</v>
      </c>
      <c r="B2399" s="1">
        <f>IFERROR(INDEX(Preturi!H$2:H$8000, MATCH(A2399, Preturi!G$2:G$8000, 0)), "")*G2399</f>
        <v>10.73</v>
      </c>
      <c r="C2399" t="s">
        <v>688</v>
      </c>
      <c r="D2399" t="s">
        <v>2306</v>
      </c>
      <c r="E2399" t="s">
        <v>12856</v>
      </c>
      <c r="F2399" t="s">
        <v>20442</v>
      </c>
      <c r="G2399" s="146">
        <f t="shared" si="38"/>
        <v>1</v>
      </c>
    </row>
    <row r="2400" spans="1:7">
      <c r="A2400" t="s">
        <v>12857</v>
      </c>
      <c r="B2400" s="1">
        <f>IFERROR(INDEX(Preturi!H$2:H$8000, MATCH(A2400, Preturi!G$2:G$8000, 0)), "")*G2400</f>
        <v>13.42</v>
      </c>
      <c r="C2400" t="s">
        <v>688</v>
      </c>
      <c r="D2400" t="s">
        <v>2306</v>
      </c>
      <c r="E2400" t="s">
        <v>12858</v>
      </c>
      <c r="F2400" t="s">
        <v>20442</v>
      </c>
      <c r="G2400" s="146">
        <f t="shared" si="38"/>
        <v>1</v>
      </c>
    </row>
    <row r="2401" spans="1:7">
      <c r="A2401" t="s">
        <v>12859</v>
      </c>
      <c r="B2401" s="1">
        <f>IFERROR(INDEX(Preturi!H$2:H$8000, MATCH(A2401, Preturi!G$2:G$8000, 0)), "")*G2401</f>
        <v>13.42</v>
      </c>
      <c r="C2401" t="s">
        <v>688</v>
      </c>
      <c r="D2401" t="s">
        <v>2306</v>
      </c>
      <c r="E2401" t="s">
        <v>12860</v>
      </c>
      <c r="F2401" t="s">
        <v>20442</v>
      </c>
      <c r="G2401" s="146">
        <f t="shared" si="38"/>
        <v>1</v>
      </c>
    </row>
    <row r="2402" spans="1:7">
      <c r="A2402" t="s">
        <v>12861</v>
      </c>
      <c r="B2402" s="1">
        <f>IFERROR(INDEX(Preturi!H$2:H$8000, MATCH(A2402, Preturi!G$2:G$8000, 0)), "")*G2402</f>
        <v>16.02</v>
      </c>
      <c r="C2402" t="s">
        <v>688</v>
      </c>
      <c r="D2402" t="s">
        <v>2306</v>
      </c>
      <c r="E2402" t="s">
        <v>12863</v>
      </c>
      <c r="F2402" t="s">
        <v>20442</v>
      </c>
      <c r="G2402" s="146">
        <f t="shared" si="38"/>
        <v>1</v>
      </c>
    </row>
    <row r="2403" spans="1:7">
      <c r="A2403" t="s">
        <v>12864</v>
      </c>
      <c r="B2403" s="1">
        <f>IFERROR(INDEX(Preturi!H$2:H$8000, MATCH(A2403, Preturi!G$2:G$8000, 0)), "")*G2403</f>
        <v>16.02</v>
      </c>
      <c r="C2403" t="s">
        <v>688</v>
      </c>
      <c r="D2403" t="s">
        <v>2306</v>
      </c>
      <c r="E2403" t="s">
        <v>12865</v>
      </c>
      <c r="F2403" t="s">
        <v>20442</v>
      </c>
      <c r="G2403" s="146">
        <f t="shared" si="38"/>
        <v>1</v>
      </c>
    </row>
    <row r="2404" spans="1:7">
      <c r="A2404" t="s">
        <v>12866</v>
      </c>
      <c r="B2404" s="1">
        <f>IFERROR(INDEX(Preturi!H$2:H$8000, MATCH(A2404, Preturi!G$2:G$8000, 0)), "")*G2404</f>
        <v>18.54</v>
      </c>
      <c r="C2404" t="s">
        <v>688</v>
      </c>
      <c r="D2404" t="s">
        <v>2306</v>
      </c>
      <c r="E2404" t="s">
        <v>12867</v>
      </c>
      <c r="F2404" t="s">
        <v>20442</v>
      </c>
      <c r="G2404" s="146">
        <f t="shared" si="38"/>
        <v>1</v>
      </c>
    </row>
    <row r="2405" spans="1:7">
      <c r="A2405" t="s">
        <v>12868</v>
      </c>
      <c r="B2405" s="1">
        <f>IFERROR(INDEX(Preturi!H$2:H$8000, MATCH(A2405, Preturi!G$2:G$8000, 0)), "")*G2405</f>
        <v>18.54</v>
      </c>
      <c r="C2405" t="s">
        <v>688</v>
      </c>
      <c r="D2405" t="s">
        <v>2306</v>
      </c>
      <c r="E2405" t="s">
        <v>12869</v>
      </c>
      <c r="F2405" t="s">
        <v>20442</v>
      </c>
      <c r="G2405" s="146">
        <f t="shared" si="38"/>
        <v>1</v>
      </c>
    </row>
    <row r="2406" spans="1:7">
      <c r="A2406" t="s">
        <v>12870</v>
      </c>
      <c r="B2406" s="1">
        <f>IFERROR(INDEX(Preturi!H$2:H$8000, MATCH(A2406, Preturi!G$2:G$8000, 0)), "")*G2406</f>
        <v>9.23</v>
      </c>
      <c r="C2406" t="s">
        <v>688</v>
      </c>
      <c r="D2406" t="s">
        <v>2306</v>
      </c>
      <c r="E2406" t="s">
        <v>12872</v>
      </c>
      <c r="F2406" t="s">
        <v>20442</v>
      </c>
      <c r="G2406" s="146">
        <f t="shared" si="38"/>
        <v>1</v>
      </c>
    </row>
    <row r="2407" spans="1:7">
      <c r="A2407" t="s">
        <v>12873</v>
      </c>
      <c r="B2407" s="1">
        <f>IFERROR(INDEX(Preturi!H$2:H$8000, MATCH(A2407, Preturi!G$2:G$8000, 0)), "")*G2407</f>
        <v>9.23</v>
      </c>
      <c r="C2407" t="s">
        <v>688</v>
      </c>
      <c r="D2407" t="s">
        <v>2306</v>
      </c>
      <c r="E2407" t="s">
        <v>12874</v>
      </c>
      <c r="F2407" t="s">
        <v>20442</v>
      </c>
      <c r="G2407" s="146">
        <f t="shared" si="38"/>
        <v>1</v>
      </c>
    </row>
    <row r="2408" spans="1:7">
      <c r="A2408" t="s">
        <v>12875</v>
      </c>
      <c r="B2408" s="1">
        <f>IFERROR(INDEX(Preturi!H$2:H$8000, MATCH(A2408, Preturi!G$2:G$8000, 0)), "")*G2408</f>
        <v>12.27</v>
      </c>
      <c r="C2408" t="s">
        <v>688</v>
      </c>
      <c r="D2408" t="s">
        <v>2306</v>
      </c>
      <c r="E2408" t="s">
        <v>12877</v>
      </c>
      <c r="F2408" t="s">
        <v>20442</v>
      </c>
      <c r="G2408" s="146">
        <f t="shared" si="38"/>
        <v>1</v>
      </c>
    </row>
    <row r="2409" spans="1:7">
      <c r="A2409" t="s">
        <v>12878</v>
      </c>
      <c r="B2409" s="1">
        <f>IFERROR(INDEX(Preturi!H$2:H$8000, MATCH(A2409, Preturi!G$2:G$8000, 0)), "")*G2409</f>
        <v>12.27</v>
      </c>
      <c r="C2409" t="s">
        <v>688</v>
      </c>
      <c r="D2409" t="s">
        <v>2306</v>
      </c>
      <c r="E2409" t="s">
        <v>12879</v>
      </c>
      <c r="F2409" t="s">
        <v>20442</v>
      </c>
      <c r="G2409" s="146">
        <f t="shared" si="38"/>
        <v>1</v>
      </c>
    </row>
    <row r="2410" spans="1:7">
      <c r="A2410" t="s">
        <v>12880</v>
      </c>
      <c r="B2410" s="1">
        <f>IFERROR(INDEX(Preturi!H$2:H$8000, MATCH(A2410, Preturi!G$2:G$8000, 0)), "")*G2410</f>
        <v>15.31</v>
      </c>
      <c r="C2410" t="s">
        <v>688</v>
      </c>
      <c r="D2410" t="s">
        <v>2306</v>
      </c>
      <c r="E2410" t="s">
        <v>12882</v>
      </c>
      <c r="F2410" t="s">
        <v>20442</v>
      </c>
      <c r="G2410" s="146">
        <f t="shared" si="38"/>
        <v>1</v>
      </c>
    </row>
    <row r="2411" spans="1:7">
      <c r="A2411" t="s">
        <v>12883</v>
      </c>
      <c r="B2411" s="1">
        <f>IFERROR(INDEX(Preturi!H$2:H$8000, MATCH(A2411, Preturi!G$2:G$8000, 0)), "")*G2411</f>
        <v>15.31</v>
      </c>
      <c r="C2411" t="s">
        <v>688</v>
      </c>
      <c r="D2411" t="s">
        <v>2306</v>
      </c>
      <c r="E2411" t="s">
        <v>12884</v>
      </c>
      <c r="F2411" t="s">
        <v>20442</v>
      </c>
      <c r="G2411" s="146">
        <f t="shared" si="38"/>
        <v>1</v>
      </c>
    </row>
    <row r="2412" spans="1:7">
      <c r="A2412" t="s">
        <v>12885</v>
      </c>
      <c r="B2412" s="1">
        <f>IFERROR(INDEX(Preturi!H$2:H$8000, MATCH(A2412, Preturi!G$2:G$8000, 0)), "")*G2412</f>
        <v>18.28</v>
      </c>
      <c r="C2412" t="s">
        <v>688</v>
      </c>
      <c r="D2412" t="s">
        <v>2306</v>
      </c>
      <c r="E2412" t="s">
        <v>12887</v>
      </c>
      <c r="F2412" t="s">
        <v>20442</v>
      </c>
      <c r="G2412" s="146">
        <f t="shared" si="38"/>
        <v>1</v>
      </c>
    </row>
    <row r="2413" spans="1:7">
      <c r="A2413" t="s">
        <v>12888</v>
      </c>
      <c r="B2413" s="1">
        <f>IFERROR(INDEX(Preturi!H$2:H$8000, MATCH(A2413, Preturi!G$2:G$8000, 0)), "")*G2413</f>
        <v>18.28</v>
      </c>
      <c r="C2413" t="s">
        <v>688</v>
      </c>
      <c r="D2413" t="s">
        <v>2306</v>
      </c>
      <c r="E2413" t="s">
        <v>12889</v>
      </c>
      <c r="F2413" t="s">
        <v>20442</v>
      </c>
      <c r="G2413" s="146">
        <f t="shared" si="38"/>
        <v>1</v>
      </c>
    </row>
    <row r="2414" spans="1:7">
      <c r="A2414" t="s">
        <v>12890</v>
      </c>
      <c r="B2414" s="1">
        <f>IFERROR(INDEX(Preturi!H$2:H$8000, MATCH(A2414, Preturi!G$2:G$8000, 0)), "")*G2414</f>
        <v>21.18</v>
      </c>
      <c r="C2414" t="s">
        <v>688</v>
      </c>
      <c r="D2414" t="s">
        <v>2306</v>
      </c>
      <c r="E2414" t="s">
        <v>12892</v>
      </c>
      <c r="F2414" t="s">
        <v>20442</v>
      </c>
      <c r="G2414" s="146">
        <f t="shared" si="38"/>
        <v>1</v>
      </c>
    </row>
    <row r="2415" spans="1:7">
      <c r="A2415" t="s">
        <v>12893</v>
      </c>
      <c r="B2415" s="1">
        <f>IFERROR(INDEX(Preturi!H$2:H$8000, MATCH(A2415, Preturi!G$2:G$8000, 0)), "")*G2415</f>
        <v>21.18</v>
      </c>
      <c r="C2415" t="s">
        <v>688</v>
      </c>
      <c r="D2415" t="s">
        <v>2306</v>
      </c>
      <c r="E2415" t="s">
        <v>12894</v>
      </c>
      <c r="F2415" t="s">
        <v>20442</v>
      </c>
      <c r="G2415" s="146">
        <f t="shared" si="38"/>
        <v>1</v>
      </c>
    </row>
    <row r="2416" spans="1:7">
      <c r="A2416" t="s">
        <v>2565</v>
      </c>
      <c r="B2416" s="1">
        <f>IFERROR(INDEX(Preturi!H$2:H$8000, MATCH(A2416, Preturi!G$2:G$8000, 0)), "")*G2416</f>
        <v>109.2</v>
      </c>
      <c r="C2416" t="s">
        <v>688</v>
      </c>
      <c r="D2416" t="s">
        <v>223</v>
      </c>
      <c r="E2416" t="s">
        <v>6025</v>
      </c>
      <c r="F2416" t="s">
        <v>20442</v>
      </c>
      <c r="G2416" s="146">
        <f t="shared" si="38"/>
        <v>1</v>
      </c>
    </row>
    <row r="2417" spans="1:7">
      <c r="A2417" t="s">
        <v>12895</v>
      </c>
      <c r="B2417" s="1">
        <f>IFERROR(INDEX(Preturi!H$2:H$8000, MATCH(A2417, Preturi!G$2:G$8000, 0)), "")*G2417</f>
        <v>6.11</v>
      </c>
      <c r="C2417" t="s">
        <v>688</v>
      </c>
      <c r="D2417" t="s">
        <v>2306</v>
      </c>
      <c r="E2417" t="s">
        <v>12896</v>
      </c>
      <c r="F2417" t="s">
        <v>20442</v>
      </c>
      <c r="G2417" s="146">
        <f t="shared" si="38"/>
        <v>1</v>
      </c>
    </row>
    <row r="2418" spans="1:7">
      <c r="A2418" t="s">
        <v>12897</v>
      </c>
      <c r="B2418" s="1">
        <f>IFERROR(INDEX(Preturi!H$2:H$8000, MATCH(A2418, Preturi!G$2:G$8000, 0)), "")*G2418</f>
        <v>6.11</v>
      </c>
      <c r="C2418" t="s">
        <v>688</v>
      </c>
      <c r="D2418" t="s">
        <v>2306</v>
      </c>
      <c r="E2418" t="s">
        <v>12898</v>
      </c>
      <c r="F2418" t="s">
        <v>20442</v>
      </c>
      <c r="G2418" s="146">
        <f t="shared" si="38"/>
        <v>1</v>
      </c>
    </row>
    <row r="2419" spans="1:7">
      <c r="A2419" t="s">
        <v>12899</v>
      </c>
      <c r="B2419" s="1">
        <f>IFERROR(INDEX(Preturi!H$2:H$8000, MATCH(A2419, Preturi!G$2:G$8000, 0)), "")*G2419</f>
        <v>8.0399999999999991</v>
      </c>
      <c r="C2419" t="s">
        <v>688</v>
      </c>
      <c r="D2419" t="s">
        <v>2306</v>
      </c>
      <c r="E2419" t="s">
        <v>12900</v>
      </c>
      <c r="F2419" t="s">
        <v>20442</v>
      </c>
      <c r="G2419" s="146">
        <f t="shared" si="38"/>
        <v>1</v>
      </c>
    </row>
    <row r="2420" spans="1:7">
      <c r="A2420" t="s">
        <v>12901</v>
      </c>
      <c r="B2420" s="1">
        <f>IFERROR(INDEX(Preturi!H$2:H$8000, MATCH(A2420, Preturi!G$2:G$8000, 0)), "")*G2420</f>
        <v>8.0399999999999991</v>
      </c>
      <c r="C2420" t="s">
        <v>688</v>
      </c>
      <c r="D2420" t="s">
        <v>2306</v>
      </c>
      <c r="E2420" t="s">
        <v>12902</v>
      </c>
      <c r="F2420" t="s">
        <v>20442</v>
      </c>
      <c r="G2420" s="146">
        <f t="shared" si="38"/>
        <v>1</v>
      </c>
    </row>
    <row r="2421" spans="1:7">
      <c r="A2421" t="s">
        <v>12903</v>
      </c>
      <c r="B2421" s="1">
        <f>IFERROR(INDEX(Preturi!H$2:H$8000, MATCH(A2421, Preturi!G$2:G$8000, 0)), "")*G2421</f>
        <v>9.92</v>
      </c>
      <c r="C2421" t="s">
        <v>688</v>
      </c>
      <c r="D2421" t="s">
        <v>2306</v>
      </c>
      <c r="E2421" t="s">
        <v>12904</v>
      </c>
      <c r="F2421" t="s">
        <v>20442</v>
      </c>
      <c r="G2421" s="146">
        <f t="shared" si="38"/>
        <v>1</v>
      </c>
    </row>
    <row r="2422" spans="1:7">
      <c r="A2422" t="s">
        <v>12905</v>
      </c>
      <c r="B2422" s="1">
        <f>IFERROR(INDEX(Preturi!H$2:H$8000, MATCH(A2422, Preturi!G$2:G$8000, 0)), "")*G2422</f>
        <v>9.92</v>
      </c>
      <c r="C2422" t="s">
        <v>688</v>
      </c>
      <c r="D2422" t="s">
        <v>2306</v>
      </c>
      <c r="E2422" t="s">
        <v>12906</v>
      </c>
      <c r="F2422" t="s">
        <v>20442</v>
      </c>
      <c r="G2422" s="146">
        <f t="shared" si="38"/>
        <v>1</v>
      </c>
    </row>
    <row r="2423" spans="1:7">
      <c r="A2423" t="s">
        <v>12907</v>
      </c>
      <c r="B2423" s="1">
        <f>IFERROR(INDEX(Preturi!H$2:H$8000, MATCH(A2423, Preturi!G$2:G$8000, 0)), "")*G2423</f>
        <v>11.73</v>
      </c>
      <c r="C2423" t="s">
        <v>688</v>
      </c>
      <c r="D2423" t="s">
        <v>2306</v>
      </c>
      <c r="E2423" t="s">
        <v>12909</v>
      </c>
      <c r="F2423" t="s">
        <v>20442</v>
      </c>
      <c r="G2423" s="146">
        <f t="shared" si="38"/>
        <v>1</v>
      </c>
    </row>
    <row r="2424" spans="1:7">
      <c r="A2424" t="s">
        <v>12910</v>
      </c>
      <c r="B2424" s="1">
        <f>IFERROR(INDEX(Preturi!H$2:H$8000, MATCH(A2424, Preturi!G$2:G$8000, 0)), "")*G2424</f>
        <v>11.73</v>
      </c>
      <c r="C2424" t="s">
        <v>688</v>
      </c>
      <c r="D2424" t="s">
        <v>2306</v>
      </c>
      <c r="E2424" t="s">
        <v>12911</v>
      </c>
      <c r="F2424" t="s">
        <v>20442</v>
      </c>
      <c r="G2424" s="146">
        <f t="shared" si="38"/>
        <v>1</v>
      </c>
    </row>
    <row r="2425" spans="1:7">
      <c r="A2425" t="s">
        <v>12912</v>
      </c>
      <c r="B2425" s="1">
        <f>IFERROR(INDEX(Preturi!H$2:H$8000, MATCH(A2425, Preturi!G$2:G$8000, 0)), "")*G2425</f>
        <v>13.5</v>
      </c>
      <c r="C2425" t="s">
        <v>688</v>
      </c>
      <c r="D2425" t="s">
        <v>2306</v>
      </c>
      <c r="E2425" t="s">
        <v>12914</v>
      </c>
      <c r="F2425" t="s">
        <v>20442</v>
      </c>
      <c r="G2425" s="146">
        <f t="shared" si="38"/>
        <v>1</v>
      </c>
    </row>
    <row r="2426" spans="1:7">
      <c r="A2426" t="s">
        <v>12915</v>
      </c>
      <c r="B2426" s="1">
        <f>IFERROR(INDEX(Preturi!H$2:H$8000, MATCH(A2426, Preturi!G$2:G$8000, 0)), "")*G2426</f>
        <v>13.5</v>
      </c>
      <c r="C2426" t="s">
        <v>688</v>
      </c>
      <c r="D2426" t="s">
        <v>2306</v>
      </c>
      <c r="E2426" t="s">
        <v>12916</v>
      </c>
      <c r="F2426" t="s">
        <v>20442</v>
      </c>
      <c r="G2426" s="146">
        <f t="shared" si="38"/>
        <v>1</v>
      </c>
    </row>
    <row r="2427" spans="1:7">
      <c r="A2427" t="s">
        <v>12917</v>
      </c>
      <c r="B2427" s="1">
        <f>IFERROR(INDEX(Preturi!H$2:H$8000, MATCH(A2427, Preturi!G$2:G$8000, 0)), "")*G2427</f>
        <v>7.18</v>
      </c>
      <c r="C2427" t="s">
        <v>688</v>
      </c>
      <c r="D2427" t="s">
        <v>2306</v>
      </c>
      <c r="E2427" t="s">
        <v>12919</v>
      </c>
      <c r="F2427" t="s">
        <v>20442</v>
      </c>
      <c r="G2427" s="146">
        <f t="shared" si="38"/>
        <v>1</v>
      </c>
    </row>
    <row r="2428" spans="1:7">
      <c r="A2428" t="s">
        <v>12920</v>
      </c>
      <c r="B2428" s="1">
        <f>IFERROR(INDEX(Preturi!H$2:H$8000, MATCH(A2428, Preturi!G$2:G$8000, 0)), "")*G2428</f>
        <v>7.18</v>
      </c>
      <c r="C2428" t="s">
        <v>688</v>
      </c>
      <c r="D2428" t="s">
        <v>2306</v>
      </c>
      <c r="E2428" t="s">
        <v>12921</v>
      </c>
      <c r="F2428" t="s">
        <v>20442</v>
      </c>
      <c r="G2428" s="146">
        <f t="shared" si="38"/>
        <v>1</v>
      </c>
    </row>
    <row r="2429" spans="1:7">
      <c r="A2429" t="s">
        <v>12922</v>
      </c>
      <c r="B2429" s="1">
        <f>IFERROR(INDEX(Preturi!H$2:H$8000, MATCH(A2429, Preturi!G$2:G$8000, 0)), "")*G2429</f>
        <v>9.4700000000000006</v>
      </c>
      <c r="C2429" t="s">
        <v>688</v>
      </c>
      <c r="D2429" t="s">
        <v>2306</v>
      </c>
      <c r="E2429" t="s">
        <v>12924</v>
      </c>
      <c r="F2429" t="s">
        <v>20442</v>
      </c>
      <c r="G2429" s="146">
        <f t="shared" si="38"/>
        <v>1</v>
      </c>
    </row>
    <row r="2430" spans="1:7">
      <c r="A2430" t="s">
        <v>12925</v>
      </c>
      <c r="B2430" s="1">
        <f>IFERROR(INDEX(Preturi!H$2:H$8000, MATCH(A2430, Preturi!G$2:G$8000, 0)), "")*G2430</f>
        <v>9.4700000000000006</v>
      </c>
      <c r="C2430" t="s">
        <v>688</v>
      </c>
      <c r="D2430" t="s">
        <v>2306</v>
      </c>
      <c r="E2430" t="s">
        <v>12926</v>
      </c>
      <c r="F2430" t="s">
        <v>20442</v>
      </c>
      <c r="G2430" s="146">
        <f t="shared" si="38"/>
        <v>1</v>
      </c>
    </row>
    <row r="2431" spans="1:7">
      <c r="A2431" t="s">
        <v>12927</v>
      </c>
      <c r="B2431" s="1">
        <f>IFERROR(INDEX(Preturi!H$2:H$8000, MATCH(A2431, Preturi!G$2:G$8000, 0)), "")*G2431</f>
        <v>11.71</v>
      </c>
      <c r="C2431" t="s">
        <v>688</v>
      </c>
      <c r="D2431" t="s">
        <v>2306</v>
      </c>
      <c r="E2431" t="s">
        <v>12928</v>
      </c>
      <c r="F2431" t="s">
        <v>20442</v>
      </c>
      <c r="G2431" s="146">
        <f t="shared" si="38"/>
        <v>1</v>
      </c>
    </row>
    <row r="2432" spans="1:7">
      <c r="A2432" t="s">
        <v>12929</v>
      </c>
      <c r="B2432" s="1">
        <f>IFERROR(INDEX(Preturi!H$2:H$8000, MATCH(A2432, Preturi!G$2:G$8000, 0)), "")*G2432</f>
        <v>11.71</v>
      </c>
      <c r="C2432" t="s">
        <v>688</v>
      </c>
      <c r="D2432" t="s">
        <v>2306</v>
      </c>
      <c r="E2432" t="s">
        <v>12930</v>
      </c>
      <c r="F2432" t="s">
        <v>20442</v>
      </c>
      <c r="G2432" s="146">
        <f t="shared" si="38"/>
        <v>1</v>
      </c>
    </row>
    <row r="2433" spans="1:7">
      <c r="A2433" t="s">
        <v>12931</v>
      </c>
      <c r="B2433" s="1">
        <f>IFERROR(INDEX(Preturi!H$2:H$8000, MATCH(A2433, Preturi!G$2:G$8000, 0)), "")*G2433</f>
        <v>13.87</v>
      </c>
      <c r="C2433" t="s">
        <v>688</v>
      </c>
      <c r="D2433" t="s">
        <v>2306</v>
      </c>
      <c r="E2433" t="s">
        <v>12933</v>
      </c>
      <c r="F2433" t="s">
        <v>20442</v>
      </c>
      <c r="G2433" s="146">
        <f t="shared" si="38"/>
        <v>1</v>
      </c>
    </row>
    <row r="2434" spans="1:7">
      <c r="A2434" t="s">
        <v>12934</v>
      </c>
      <c r="B2434" s="1">
        <f>IFERROR(INDEX(Preturi!H$2:H$8000, MATCH(A2434, Preturi!G$2:G$8000, 0)), "")*G2434</f>
        <v>13.87</v>
      </c>
      <c r="C2434" t="s">
        <v>688</v>
      </c>
      <c r="D2434" t="s">
        <v>2306</v>
      </c>
      <c r="E2434" t="s">
        <v>12935</v>
      </c>
      <c r="F2434" t="s">
        <v>20442</v>
      </c>
      <c r="G2434" s="146">
        <f t="shared" ref="G2434:G2497" si="39">1+Adaosuri23</f>
        <v>1</v>
      </c>
    </row>
    <row r="2435" spans="1:7">
      <c r="A2435" t="s">
        <v>12936</v>
      </c>
      <c r="B2435" s="1">
        <f>IFERROR(INDEX(Preturi!H$2:H$8000, MATCH(A2435, Preturi!G$2:G$8000, 0)), "")*G2435</f>
        <v>16</v>
      </c>
      <c r="C2435" t="s">
        <v>688</v>
      </c>
      <c r="D2435" t="s">
        <v>2306</v>
      </c>
      <c r="E2435" t="s">
        <v>12937</v>
      </c>
      <c r="F2435" t="s">
        <v>20442</v>
      </c>
      <c r="G2435" s="146">
        <f t="shared" si="39"/>
        <v>1</v>
      </c>
    </row>
    <row r="2436" spans="1:7">
      <c r="A2436" t="s">
        <v>12938</v>
      </c>
      <c r="B2436" s="1">
        <f>IFERROR(INDEX(Preturi!H$2:H$8000, MATCH(A2436, Preturi!G$2:G$8000, 0)), "")*G2436</f>
        <v>16</v>
      </c>
      <c r="C2436" t="s">
        <v>688</v>
      </c>
      <c r="D2436" t="s">
        <v>2306</v>
      </c>
      <c r="E2436" t="s">
        <v>12939</v>
      </c>
      <c r="F2436" t="s">
        <v>20442</v>
      </c>
      <c r="G2436" s="146">
        <f t="shared" si="39"/>
        <v>1</v>
      </c>
    </row>
    <row r="2437" spans="1:7">
      <c r="A2437" t="s">
        <v>12940</v>
      </c>
      <c r="B2437" s="1">
        <f>IFERROR(INDEX(Preturi!H$2:H$8000, MATCH(A2437, Preturi!G$2:G$8000, 0)), "")*G2437</f>
        <v>8.25</v>
      </c>
      <c r="C2437" t="s">
        <v>688</v>
      </c>
      <c r="D2437" t="s">
        <v>2306</v>
      </c>
      <c r="E2437" t="s">
        <v>12941</v>
      </c>
      <c r="F2437" t="s">
        <v>20442</v>
      </c>
      <c r="G2437" s="146">
        <f t="shared" si="39"/>
        <v>1</v>
      </c>
    </row>
    <row r="2438" spans="1:7">
      <c r="A2438" t="s">
        <v>12942</v>
      </c>
      <c r="B2438" s="1">
        <f>IFERROR(INDEX(Preturi!H$2:H$8000, MATCH(A2438, Preturi!G$2:G$8000, 0)), "")*G2438</f>
        <v>8.25</v>
      </c>
      <c r="C2438" t="s">
        <v>688</v>
      </c>
      <c r="D2438" t="s">
        <v>2306</v>
      </c>
      <c r="E2438" t="s">
        <v>12943</v>
      </c>
      <c r="F2438" t="s">
        <v>20442</v>
      </c>
      <c r="G2438" s="146">
        <f t="shared" si="39"/>
        <v>1</v>
      </c>
    </row>
    <row r="2439" spans="1:7">
      <c r="A2439" t="s">
        <v>12944</v>
      </c>
      <c r="B2439" s="1">
        <f>IFERROR(INDEX(Preturi!H$2:H$8000, MATCH(A2439, Preturi!G$2:G$8000, 0)), "")*G2439</f>
        <v>10.9</v>
      </c>
      <c r="C2439" t="s">
        <v>688</v>
      </c>
      <c r="D2439" t="s">
        <v>2306</v>
      </c>
      <c r="E2439" t="s">
        <v>12946</v>
      </c>
      <c r="F2439" t="s">
        <v>20442</v>
      </c>
      <c r="G2439" s="146">
        <f t="shared" si="39"/>
        <v>1</v>
      </c>
    </row>
    <row r="2440" spans="1:7">
      <c r="A2440" t="s">
        <v>12947</v>
      </c>
      <c r="B2440" s="1">
        <f>IFERROR(INDEX(Preturi!H$2:H$8000, MATCH(A2440, Preturi!G$2:G$8000, 0)), "")*G2440</f>
        <v>10.9</v>
      </c>
      <c r="C2440" t="s">
        <v>688</v>
      </c>
      <c r="D2440" t="s">
        <v>2306</v>
      </c>
      <c r="E2440" t="s">
        <v>12948</v>
      </c>
      <c r="F2440" t="s">
        <v>20442</v>
      </c>
      <c r="G2440" s="146">
        <f t="shared" si="39"/>
        <v>1</v>
      </c>
    </row>
    <row r="2441" spans="1:7">
      <c r="A2441" t="s">
        <v>12949</v>
      </c>
      <c r="B2441" s="1">
        <f>IFERROR(INDEX(Preturi!H$2:H$8000, MATCH(A2441, Preturi!G$2:G$8000, 0)), "")*G2441</f>
        <v>13.5</v>
      </c>
      <c r="C2441" t="s">
        <v>688</v>
      </c>
      <c r="D2441" t="s">
        <v>2306</v>
      </c>
      <c r="E2441" t="s">
        <v>12950</v>
      </c>
      <c r="F2441" t="s">
        <v>20442</v>
      </c>
      <c r="G2441" s="146">
        <f t="shared" si="39"/>
        <v>1</v>
      </c>
    </row>
    <row r="2442" spans="1:7">
      <c r="A2442" t="s">
        <v>12951</v>
      </c>
      <c r="B2442" s="1">
        <f>IFERROR(INDEX(Preturi!H$2:H$8000, MATCH(A2442, Preturi!G$2:G$8000, 0)), "")*G2442</f>
        <v>13.5</v>
      </c>
      <c r="C2442" t="s">
        <v>688</v>
      </c>
      <c r="D2442" t="s">
        <v>2306</v>
      </c>
      <c r="E2442" t="s">
        <v>12952</v>
      </c>
      <c r="F2442" t="s">
        <v>20442</v>
      </c>
      <c r="G2442" s="146">
        <f t="shared" si="39"/>
        <v>1</v>
      </c>
    </row>
    <row r="2443" spans="1:7">
      <c r="A2443" t="s">
        <v>12953</v>
      </c>
      <c r="B2443" s="1">
        <f>IFERROR(INDEX(Preturi!H$2:H$8000, MATCH(A2443, Preturi!G$2:G$8000, 0)), "")*G2443</f>
        <v>16.010000000000002</v>
      </c>
      <c r="C2443" t="s">
        <v>688</v>
      </c>
      <c r="D2443" t="s">
        <v>2306</v>
      </c>
      <c r="E2443" t="s">
        <v>12955</v>
      </c>
      <c r="F2443" t="s">
        <v>20442</v>
      </c>
      <c r="G2443" s="146">
        <f t="shared" si="39"/>
        <v>1</v>
      </c>
    </row>
    <row r="2444" spans="1:7">
      <c r="A2444" t="s">
        <v>12956</v>
      </c>
      <c r="B2444" s="1">
        <f>IFERROR(INDEX(Preturi!H$2:H$8000, MATCH(A2444, Preturi!G$2:G$8000, 0)), "")*G2444</f>
        <v>16.010000000000002</v>
      </c>
      <c r="C2444" t="s">
        <v>688</v>
      </c>
      <c r="D2444" t="s">
        <v>2306</v>
      </c>
      <c r="E2444" t="s">
        <v>12957</v>
      </c>
      <c r="F2444" t="s">
        <v>20442</v>
      </c>
      <c r="G2444" s="146">
        <f t="shared" si="39"/>
        <v>1</v>
      </c>
    </row>
    <row r="2445" spans="1:7">
      <c r="A2445" t="s">
        <v>12958</v>
      </c>
      <c r="B2445" s="1">
        <f>IFERROR(INDEX(Preturi!H$2:H$8000, MATCH(A2445, Preturi!G$2:G$8000, 0)), "")*G2445</f>
        <v>18.5</v>
      </c>
      <c r="C2445" t="s">
        <v>688</v>
      </c>
      <c r="D2445" t="s">
        <v>2306</v>
      </c>
      <c r="E2445" t="s">
        <v>12959</v>
      </c>
      <c r="F2445" t="s">
        <v>20442</v>
      </c>
      <c r="G2445" s="146">
        <f t="shared" si="39"/>
        <v>1</v>
      </c>
    </row>
    <row r="2446" spans="1:7">
      <c r="A2446" t="s">
        <v>12960</v>
      </c>
      <c r="B2446" s="1">
        <f>IFERROR(INDEX(Preturi!H$2:H$8000, MATCH(A2446, Preturi!G$2:G$8000, 0)), "")*G2446</f>
        <v>18.5</v>
      </c>
      <c r="C2446" t="s">
        <v>688</v>
      </c>
      <c r="D2446" t="s">
        <v>2306</v>
      </c>
      <c r="E2446" t="s">
        <v>12961</v>
      </c>
      <c r="F2446" t="s">
        <v>20442</v>
      </c>
      <c r="G2446" s="146">
        <f t="shared" si="39"/>
        <v>1</v>
      </c>
    </row>
    <row r="2447" spans="1:7">
      <c r="A2447" t="s">
        <v>12962</v>
      </c>
      <c r="B2447" s="1">
        <f>IFERROR(INDEX(Preturi!H$2:H$8000, MATCH(A2447, Preturi!G$2:G$8000, 0)), "")*G2447</f>
        <v>9.32</v>
      </c>
      <c r="C2447" t="s">
        <v>688</v>
      </c>
      <c r="D2447" t="s">
        <v>2306</v>
      </c>
      <c r="E2447" t="s">
        <v>12963</v>
      </c>
      <c r="F2447" t="s">
        <v>20442</v>
      </c>
      <c r="G2447" s="146">
        <f t="shared" si="39"/>
        <v>1</v>
      </c>
    </row>
    <row r="2448" spans="1:7">
      <c r="A2448" t="s">
        <v>12964</v>
      </c>
      <c r="B2448" s="1">
        <f>IFERROR(INDEX(Preturi!H$2:H$8000, MATCH(A2448, Preturi!G$2:G$8000, 0)), "")*G2448</f>
        <v>9.32</v>
      </c>
      <c r="C2448" t="s">
        <v>688</v>
      </c>
      <c r="D2448" t="s">
        <v>2306</v>
      </c>
      <c r="E2448" t="s">
        <v>12965</v>
      </c>
      <c r="F2448" t="s">
        <v>20442</v>
      </c>
      <c r="G2448" s="146">
        <f t="shared" si="39"/>
        <v>1</v>
      </c>
    </row>
    <row r="2449" spans="1:7">
      <c r="A2449" t="s">
        <v>12966</v>
      </c>
      <c r="B2449" s="1">
        <f>IFERROR(INDEX(Preturi!H$2:H$8000, MATCH(A2449, Preturi!G$2:G$8000, 0)), "")*G2449</f>
        <v>12.33</v>
      </c>
      <c r="C2449" t="s">
        <v>688</v>
      </c>
      <c r="D2449" t="s">
        <v>2306</v>
      </c>
      <c r="E2449" t="s">
        <v>12967</v>
      </c>
      <c r="F2449" t="s">
        <v>20442</v>
      </c>
      <c r="G2449" s="146">
        <f t="shared" si="39"/>
        <v>1</v>
      </c>
    </row>
    <row r="2450" spans="1:7">
      <c r="A2450" t="s">
        <v>12968</v>
      </c>
      <c r="B2450" s="1">
        <f>IFERROR(INDEX(Preturi!H$2:H$8000, MATCH(A2450, Preturi!G$2:G$8000, 0)), "")*G2450</f>
        <v>12.33</v>
      </c>
      <c r="C2450" t="s">
        <v>688</v>
      </c>
      <c r="D2450" t="s">
        <v>2306</v>
      </c>
      <c r="E2450" t="s">
        <v>12969</v>
      </c>
      <c r="F2450" t="s">
        <v>20442</v>
      </c>
      <c r="G2450" s="146">
        <f t="shared" si="39"/>
        <v>1</v>
      </c>
    </row>
    <row r="2451" spans="1:7">
      <c r="A2451" t="s">
        <v>12970</v>
      </c>
      <c r="B2451" s="1">
        <f>IFERROR(INDEX(Preturi!H$2:H$8000, MATCH(A2451, Preturi!G$2:G$8000, 0)), "")*G2451</f>
        <v>15.28</v>
      </c>
      <c r="C2451" t="s">
        <v>688</v>
      </c>
      <c r="D2451" t="s">
        <v>2306</v>
      </c>
      <c r="E2451" t="s">
        <v>12971</v>
      </c>
      <c r="F2451" t="s">
        <v>20442</v>
      </c>
      <c r="G2451" s="146">
        <f t="shared" si="39"/>
        <v>1</v>
      </c>
    </row>
    <row r="2452" spans="1:7">
      <c r="A2452" t="s">
        <v>12972</v>
      </c>
      <c r="B2452" s="1">
        <f>IFERROR(INDEX(Preturi!H$2:H$8000, MATCH(A2452, Preturi!G$2:G$8000, 0)), "")*G2452</f>
        <v>15.28</v>
      </c>
      <c r="C2452" t="s">
        <v>688</v>
      </c>
      <c r="D2452" t="s">
        <v>2306</v>
      </c>
      <c r="E2452" t="s">
        <v>12973</v>
      </c>
      <c r="F2452" t="s">
        <v>20442</v>
      </c>
      <c r="G2452" s="146">
        <f t="shared" si="39"/>
        <v>1</v>
      </c>
    </row>
    <row r="2453" spans="1:7">
      <c r="A2453" t="s">
        <v>12974</v>
      </c>
      <c r="B2453" s="1">
        <f>IFERROR(INDEX(Preturi!H$2:H$8000, MATCH(A2453, Preturi!G$2:G$8000, 0)), "")*G2453</f>
        <v>18.149999999999999</v>
      </c>
      <c r="C2453" t="s">
        <v>688</v>
      </c>
      <c r="D2453" t="s">
        <v>2306</v>
      </c>
      <c r="E2453" t="s">
        <v>12976</v>
      </c>
      <c r="F2453" t="s">
        <v>20442</v>
      </c>
      <c r="G2453" s="146">
        <f t="shared" si="39"/>
        <v>1</v>
      </c>
    </row>
    <row r="2454" spans="1:7">
      <c r="A2454" t="s">
        <v>12977</v>
      </c>
      <c r="B2454" s="1">
        <f>IFERROR(INDEX(Preturi!H$2:H$8000, MATCH(A2454, Preturi!G$2:G$8000, 0)), "")*G2454</f>
        <v>18.149999999999999</v>
      </c>
      <c r="C2454" t="s">
        <v>688</v>
      </c>
      <c r="D2454" t="s">
        <v>2306</v>
      </c>
      <c r="E2454" t="s">
        <v>12978</v>
      </c>
      <c r="F2454" t="s">
        <v>20442</v>
      </c>
      <c r="G2454" s="146">
        <f t="shared" si="39"/>
        <v>1</v>
      </c>
    </row>
    <row r="2455" spans="1:7">
      <c r="A2455" t="s">
        <v>12979</v>
      </c>
      <c r="B2455" s="1">
        <f>IFERROR(INDEX(Preturi!H$2:H$8000, MATCH(A2455, Preturi!G$2:G$8000, 0)), "")*G2455</f>
        <v>21</v>
      </c>
      <c r="C2455" t="s">
        <v>688</v>
      </c>
      <c r="D2455" t="s">
        <v>2306</v>
      </c>
      <c r="E2455" t="s">
        <v>12980</v>
      </c>
      <c r="F2455" t="s">
        <v>20442</v>
      </c>
      <c r="G2455" s="146">
        <f t="shared" si="39"/>
        <v>1</v>
      </c>
    </row>
    <row r="2456" spans="1:7">
      <c r="A2456" t="s">
        <v>12981</v>
      </c>
      <c r="B2456" s="1">
        <f>IFERROR(INDEX(Preturi!H$2:H$8000, MATCH(A2456, Preturi!G$2:G$8000, 0)), "")*G2456</f>
        <v>21</v>
      </c>
      <c r="C2456" t="s">
        <v>688</v>
      </c>
      <c r="D2456" t="s">
        <v>2306</v>
      </c>
      <c r="E2456" t="s">
        <v>12982</v>
      </c>
      <c r="F2456" t="s">
        <v>20442</v>
      </c>
      <c r="G2456" s="146">
        <f t="shared" si="39"/>
        <v>1</v>
      </c>
    </row>
    <row r="2457" spans="1:7">
      <c r="A2457" t="s">
        <v>12983</v>
      </c>
      <c r="B2457" s="1">
        <f>IFERROR(INDEX(Preturi!H$2:H$8000, MATCH(A2457, Preturi!G$2:G$8000, 0)), "")*G2457</f>
        <v>10.09</v>
      </c>
      <c r="C2457" t="s">
        <v>688</v>
      </c>
      <c r="D2457" t="s">
        <v>2306</v>
      </c>
      <c r="E2457" t="s">
        <v>12984</v>
      </c>
      <c r="F2457" t="s">
        <v>20442</v>
      </c>
      <c r="G2457" s="146">
        <f t="shared" si="39"/>
        <v>1</v>
      </c>
    </row>
    <row r="2458" spans="1:7">
      <c r="A2458" t="s">
        <v>12985</v>
      </c>
      <c r="B2458" s="1">
        <f>IFERROR(INDEX(Preturi!H$2:H$8000, MATCH(A2458, Preturi!G$2:G$8000, 0)), "")*G2458</f>
        <v>10.09</v>
      </c>
      <c r="C2458" t="s">
        <v>688</v>
      </c>
      <c r="D2458" t="s">
        <v>2306</v>
      </c>
      <c r="E2458" t="s">
        <v>12986</v>
      </c>
      <c r="F2458" t="s">
        <v>20442</v>
      </c>
      <c r="G2458" s="146">
        <f t="shared" si="39"/>
        <v>1</v>
      </c>
    </row>
    <row r="2459" spans="1:7">
      <c r="A2459" t="s">
        <v>12987</v>
      </c>
      <c r="B2459" s="1">
        <f>IFERROR(INDEX(Preturi!H$2:H$8000, MATCH(A2459, Preturi!G$2:G$8000, 0)), "")*G2459</f>
        <v>13.35</v>
      </c>
      <c r="C2459" t="s">
        <v>688</v>
      </c>
      <c r="D2459" t="s">
        <v>2306</v>
      </c>
      <c r="E2459" t="s">
        <v>12989</v>
      </c>
      <c r="F2459" t="s">
        <v>20442</v>
      </c>
      <c r="G2459" s="146">
        <f t="shared" si="39"/>
        <v>1</v>
      </c>
    </row>
    <row r="2460" spans="1:7">
      <c r="A2460" t="s">
        <v>12990</v>
      </c>
      <c r="B2460" s="1">
        <f>IFERROR(INDEX(Preturi!H$2:H$8000, MATCH(A2460, Preturi!G$2:G$8000, 0)), "")*G2460</f>
        <v>13.35</v>
      </c>
      <c r="C2460" t="s">
        <v>688</v>
      </c>
      <c r="D2460" t="s">
        <v>2306</v>
      </c>
      <c r="E2460" t="s">
        <v>12991</v>
      </c>
      <c r="F2460" t="s">
        <v>20442</v>
      </c>
      <c r="G2460" s="146">
        <f t="shared" si="39"/>
        <v>1</v>
      </c>
    </row>
    <row r="2461" spans="1:7">
      <c r="A2461" t="s">
        <v>12992</v>
      </c>
      <c r="B2461" s="1">
        <f>IFERROR(INDEX(Preturi!H$2:H$8000, MATCH(A2461, Preturi!G$2:G$8000, 0)), "")*G2461</f>
        <v>16.559999999999999</v>
      </c>
      <c r="C2461" t="s">
        <v>688</v>
      </c>
      <c r="D2461" t="s">
        <v>2306</v>
      </c>
      <c r="E2461" t="s">
        <v>12994</v>
      </c>
      <c r="F2461" t="s">
        <v>20442</v>
      </c>
      <c r="G2461" s="146">
        <f t="shared" si="39"/>
        <v>1</v>
      </c>
    </row>
    <row r="2462" spans="1:7">
      <c r="A2462" t="s">
        <v>12995</v>
      </c>
      <c r="B2462" s="1">
        <f>IFERROR(INDEX(Preturi!H$2:H$8000, MATCH(A2462, Preturi!G$2:G$8000, 0)), "")*G2462</f>
        <v>16.559999999999999</v>
      </c>
      <c r="C2462" t="s">
        <v>688</v>
      </c>
      <c r="D2462" t="s">
        <v>2306</v>
      </c>
      <c r="E2462" t="s">
        <v>12996</v>
      </c>
      <c r="F2462" t="s">
        <v>20442</v>
      </c>
      <c r="G2462" s="146">
        <f t="shared" si="39"/>
        <v>1</v>
      </c>
    </row>
    <row r="2463" spans="1:7">
      <c r="A2463" t="s">
        <v>12997</v>
      </c>
      <c r="B2463" s="1">
        <f>IFERROR(INDEX(Preturi!H$2:H$8000, MATCH(A2463, Preturi!G$2:G$8000, 0)), "")*G2463</f>
        <v>19.690000000000001</v>
      </c>
      <c r="C2463" t="s">
        <v>688</v>
      </c>
      <c r="D2463" t="s">
        <v>2306</v>
      </c>
      <c r="E2463" t="s">
        <v>12999</v>
      </c>
      <c r="F2463" t="s">
        <v>20442</v>
      </c>
      <c r="G2463" s="146">
        <f t="shared" si="39"/>
        <v>1</v>
      </c>
    </row>
    <row r="2464" spans="1:7">
      <c r="A2464" t="s">
        <v>13000</v>
      </c>
      <c r="B2464" s="1">
        <f>IFERROR(INDEX(Preturi!H$2:H$8000, MATCH(A2464, Preturi!G$2:G$8000, 0)), "")*G2464</f>
        <v>19.690000000000001</v>
      </c>
      <c r="C2464" t="s">
        <v>688</v>
      </c>
      <c r="D2464" t="s">
        <v>2306</v>
      </c>
      <c r="E2464" t="s">
        <v>13001</v>
      </c>
      <c r="F2464" t="s">
        <v>20442</v>
      </c>
      <c r="G2464" s="146">
        <f t="shared" si="39"/>
        <v>1</v>
      </c>
    </row>
    <row r="2465" spans="1:7">
      <c r="A2465" t="s">
        <v>13002</v>
      </c>
      <c r="B2465" s="1">
        <f>IFERROR(INDEX(Preturi!H$2:H$8000, MATCH(A2465, Preturi!G$2:G$8000, 0)), "")*G2465</f>
        <v>22.79</v>
      </c>
      <c r="C2465" t="s">
        <v>688</v>
      </c>
      <c r="D2465" t="s">
        <v>2306</v>
      </c>
      <c r="E2465" t="s">
        <v>13004</v>
      </c>
      <c r="F2465" t="s">
        <v>20442</v>
      </c>
      <c r="G2465" s="146">
        <f t="shared" si="39"/>
        <v>1</v>
      </c>
    </row>
    <row r="2466" spans="1:7">
      <c r="A2466" t="s">
        <v>13005</v>
      </c>
      <c r="B2466" s="1">
        <f>IFERROR(INDEX(Preturi!H$2:H$8000, MATCH(A2466, Preturi!G$2:G$8000, 0)), "")*G2466</f>
        <v>22.79</v>
      </c>
      <c r="C2466" t="s">
        <v>688</v>
      </c>
      <c r="D2466" t="s">
        <v>2306</v>
      </c>
      <c r="E2466" t="s">
        <v>13006</v>
      </c>
      <c r="F2466" t="s">
        <v>20442</v>
      </c>
      <c r="G2466" s="146">
        <f t="shared" si="39"/>
        <v>1</v>
      </c>
    </row>
    <row r="2467" spans="1:7">
      <c r="A2467" t="s">
        <v>13007</v>
      </c>
      <c r="B2467" s="1">
        <f>IFERROR(INDEX(Preturi!H$2:H$8000, MATCH(A2467, Preturi!G$2:G$8000, 0)), "")*G2467</f>
        <v>4.51</v>
      </c>
      <c r="C2467" t="s">
        <v>688</v>
      </c>
      <c r="D2467" t="s">
        <v>2306</v>
      </c>
      <c r="E2467" t="s">
        <v>13008</v>
      </c>
      <c r="F2467" t="s">
        <v>20442</v>
      </c>
      <c r="G2467" s="146">
        <f t="shared" si="39"/>
        <v>1</v>
      </c>
    </row>
    <row r="2468" spans="1:7">
      <c r="A2468" t="s">
        <v>13009</v>
      </c>
      <c r="B2468" s="1">
        <f>IFERROR(INDEX(Preturi!H$2:H$8000, MATCH(A2468, Preturi!G$2:G$8000, 0)), "")*G2468</f>
        <v>4.51</v>
      </c>
      <c r="C2468" t="s">
        <v>688</v>
      </c>
      <c r="D2468" t="s">
        <v>2306</v>
      </c>
      <c r="E2468" t="s">
        <v>13010</v>
      </c>
      <c r="F2468" t="s">
        <v>20442</v>
      </c>
      <c r="G2468" s="146">
        <f t="shared" si="39"/>
        <v>1</v>
      </c>
    </row>
    <row r="2469" spans="1:7">
      <c r="A2469" t="s">
        <v>13011</v>
      </c>
      <c r="B2469" s="1">
        <f>IFERROR(INDEX(Preturi!H$2:H$8000, MATCH(A2469, Preturi!G$2:G$8000, 0)), "")*G2469</f>
        <v>5.95</v>
      </c>
      <c r="C2469" t="s">
        <v>688</v>
      </c>
      <c r="D2469" t="s">
        <v>2306</v>
      </c>
      <c r="E2469" t="s">
        <v>13013</v>
      </c>
      <c r="F2469" t="s">
        <v>20442</v>
      </c>
      <c r="G2469" s="146">
        <f t="shared" si="39"/>
        <v>1</v>
      </c>
    </row>
    <row r="2470" spans="1:7">
      <c r="A2470" t="s">
        <v>13014</v>
      </c>
      <c r="B2470" s="1">
        <f>IFERROR(INDEX(Preturi!H$2:H$8000, MATCH(A2470, Preturi!G$2:G$8000, 0)), "")*G2470</f>
        <v>5.95</v>
      </c>
      <c r="C2470" t="s">
        <v>688</v>
      </c>
      <c r="D2470" t="s">
        <v>2306</v>
      </c>
      <c r="E2470" t="s">
        <v>13015</v>
      </c>
      <c r="F2470" t="s">
        <v>20442</v>
      </c>
      <c r="G2470" s="146">
        <f t="shared" si="39"/>
        <v>1</v>
      </c>
    </row>
    <row r="2471" spans="1:7">
      <c r="A2471" t="s">
        <v>13016</v>
      </c>
      <c r="B2471" s="1">
        <f>IFERROR(INDEX(Preturi!H$2:H$8000, MATCH(A2471, Preturi!G$2:G$8000, 0)), "")*G2471</f>
        <v>7.35</v>
      </c>
      <c r="C2471" t="s">
        <v>688</v>
      </c>
      <c r="D2471" t="s">
        <v>2306</v>
      </c>
      <c r="E2471" t="s">
        <v>13017</v>
      </c>
      <c r="F2471" t="s">
        <v>20442</v>
      </c>
      <c r="G2471" s="146">
        <f t="shared" si="39"/>
        <v>1</v>
      </c>
    </row>
    <row r="2472" spans="1:7">
      <c r="A2472" t="s">
        <v>13018</v>
      </c>
      <c r="B2472" s="1">
        <f>IFERROR(INDEX(Preturi!H$2:H$8000, MATCH(A2472, Preturi!G$2:G$8000, 0)), "")*G2472</f>
        <v>7.35</v>
      </c>
      <c r="C2472" t="s">
        <v>688</v>
      </c>
      <c r="D2472" t="s">
        <v>2306</v>
      </c>
      <c r="E2472" t="s">
        <v>13019</v>
      </c>
      <c r="F2472" t="s">
        <v>20442</v>
      </c>
      <c r="G2472" s="146">
        <f t="shared" si="39"/>
        <v>1</v>
      </c>
    </row>
    <row r="2473" spans="1:7">
      <c r="A2473" t="s">
        <v>13020</v>
      </c>
      <c r="B2473" s="1">
        <f>IFERROR(INDEX(Preturi!H$2:H$8000, MATCH(A2473, Preturi!G$2:G$8000, 0)), "")*G2473</f>
        <v>8.7200000000000006</v>
      </c>
      <c r="C2473" t="s">
        <v>688</v>
      </c>
      <c r="D2473" t="s">
        <v>2306</v>
      </c>
      <c r="E2473" t="s">
        <v>13021</v>
      </c>
      <c r="F2473" t="s">
        <v>20442</v>
      </c>
      <c r="G2473" s="146">
        <f t="shared" si="39"/>
        <v>1</v>
      </c>
    </row>
    <row r="2474" spans="1:7">
      <c r="A2474" t="s">
        <v>13022</v>
      </c>
      <c r="B2474" s="1">
        <f>IFERROR(INDEX(Preturi!H$2:H$8000, MATCH(A2474, Preturi!G$2:G$8000, 0)), "")*G2474</f>
        <v>8.7200000000000006</v>
      </c>
      <c r="C2474" t="s">
        <v>688</v>
      </c>
      <c r="D2474" t="s">
        <v>2306</v>
      </c>
      <c r="E2474" t="s">
        <v>13023</v>
      </c>
      <c r="F2474" t="s">
        <v>20442</v>
      </c>
      <c r="G2474" s="146">
        <f t="shared" si="39"/>
        <v>1</v>
      </c>
    </row>
    <row r="2475" spans="1:7">
      <c r="A2475" t="s">
        <v>13024</v>
      </c>
      <c r="B2475" s="1">
        <f>IFERROR(INDEX(Preturi!H$2:H$8000, MATCH(A2475, Preturi!G$2:G$8000, 0)), "")*G2475</f>
        <v>10.039999999999999</v>
      </c>
      <c r="C2475" t="s">
        <v>688</v>
      </c>
      <c r="D2475" t="s">
        <v>2306</v>
      </c>
      <c r="E2475" t="s">
        <v>13025</v>
      </c>
      <c r="F2475" t="s">
        <v>20442</v>
      </c>
      <c r="G2475" s="146">
        <f t="shared" si="39"/>
        <v>1</v>
      </c>
    </row>
    <row r="2476" spans="1:7">
      <c r="A2476" t="s">
        <v>13026</v>
      </c>
      <c r="B2476" s="1">
        <f>IFERROR(INDEX(Preturi!H$2:H$8000, MATCH(A2476, Preturi!G$2:G$8000, 0)), "")*G2476</f>
        <v>10.039999999999999</v>
      </c>
      <c r="C2476" t="s">
        <v>688</v>
      </c>
      <c r="D2476" t="s">
        <v>2306</v>
      </c>
      <c r="E2476" t="s">
        <v>13027</v>
      </c>
      <c r="F2476" t="s">
        <v>20442</v>
      </c>
      <c r="G2476" s="146">
        <f t="shared" si="39"/>
        <v>1</v>
      </c>
    </row>
    <row r="2477" spans="1:7">
      <c r="A2477" t="s">
        <v>13028</v>
      </c>
      <c r="B2477" s="1">
        <f>IFERROR(INDEX(Preturi!H$2:H$8000, MATCH(A2477, Preturi!G$2:G$8000, 0)), "")*G2477</f>
        <v>4.67</v>
      </c>
      <c r="C2477" t="s">
        <v>688</v>
      </c>
      <c r="D2477" t="s">
        <v>2306</v>
      </c>
      <c r="E2477" t="s">
        <v>13029</v>
      </c>
      <c r="F2477" t="s">
        <v>20442</v>
      </c>
      <c r="G2477" s="146">
        <f t="shared" si="39"/>
        <v>1</v>
      </c>
    </row>
    <row r="2478" spans="1:7">
      <c r="A2478" t="s">
        <v>13030</v>
      </c>
      <c r="B2478" s="1">
        <f>IFERROR(INDEX(Preturi!H$2:H$8000, MATCH(A2478, Preturi!G$2:G$8000, 0)), "")*G2478</f>
        <v>4.67</v>
      </c>
      <c r="C2478" t="s">
        <v>688</v>
      </c>
      <c r="D2478" t="s">
        <v>2306</v>
      </c>
      <c r="E2478" t="s">
        <v>13031</v>
      </c>
      <c r="F2478" t="s">
        <v>20442</v>
      </c>
      <c r="G2478" s="146">
        <f t="shared" si="39"/>
        <v>1</v>
      </c>
    </row>
    <row r="2479" spans="1:7">
      <c r="A2479" t="s">
        <v>13032</v>
      </c>
      <c r="B2479" s="1">
        <f>IFERROR(INDEX(Preturi!H$2:H$8000, MATCH(A2479, Preturi!G$2:G$8000, 0)), "")*G2479</f>
        <v>6.15</v>
      </c>
      <c r="C2479" t="s">
        <v>688</v>
      </c>
      <c r="D2479" t="s">
        <v>2306</v>
      </c>
      <c r="E2479" t="s">
        <v>13034</v>
      </c>
      <c r="F2479" t="s">
        <v>20442</v>
      </c>
      <c r="G2479" s="146">
        <f t="shared" si="39"/>
        <v>1</v>
      </c>
    </row>
    <row r="2480" spans="1:7">
      <c r="A2480" t="s">
        <v>13035</v>
      </c>
      <c r="B2480" s="1">
        <f>IFERROR(INDEX(Preturi!H$2:H$8000, MATCH(A2480, Preturi!G$2:G$8000, 0)), "")*G2480</f>
        <v>6.15</v>
      </c>
      <c r="C2480" t="s">
        <v>688</v>
      </c>
      <c r="D2480" t="s">
        <v>2306</v>
      </c>
      <c r="E2480" t="s">
        <v>13036</v>
      </c>
      <c r="F2480" t="s">
        <v>20442</v>
      </c>
      <c r="G2480" s="146">
        <f t="shared" si="39"/>
        <v>1</v>
      </c>
    </row>
    <row r="2481" spans="1:7">
      <c r="A2481" t="s">
        <v>13037</v>
      </c>
      <c r="B2481" s="1">
        <f>IFERROR(INDEX(Preturi!H$2:H$8000, MATCH(A2481, Preturi!G$2:G$8000, 0)), "")*G2481</f>
        <v>7.61</v>
      </c>
      <c r="C2481" t="s">
        <v>688</v>
      </c>
      <c r="D2481" t="s">
        <v>2306</v>
      </c>
      <c r="E2481" t="s">
        <v>13038</v>
      </c>
      <c r="F2481" t="s">
        <v>20442</v>
      </c>
      <c r="G2481" s="146">
        <f t="shared" si="39"/>
        <v>1</v>
      </c>
    </row>
    <row r="2482" spans="1:7">
      <c r="A2482" t="s">
        <v>13039</v>
      </c>
      <c r="B2482" s="1">
        <f>IFERROR(INDEX(Preturi!H$2:H$8000, MATCH(A2482, Preturi!G$2:G$8000, 0)), "")*G2482</f>
        <v>7.61</v>
      </c>
      <c r="C2482" t="s">
        <v>688</v>
      </c>
      <c r="D2482" t="s">
        <v>2306</v>
      </c>
      <c r="E2482" t="s">
        <v>13040</v>
      </c>
      <c r="F2482" t="s">
        <v>20442</v>
      </c>
      <c r="G2482" s="146">
        <f t="shared" si="39"/>
        <v>1</v>
      </c>
    </row>
    <row r="2483" spans="1:7">
      <c r="A2483" t="s">
        <v>13041</v>
      </c>
      <c r="B2483" s="1">
        <f>IFERROR(INDEX(Preturi!H$2:H$8000, MATCH(A2483, Preturi!G$2:G$8000, 0)), "")*G2483</f>
        <v>9.0399999999999991</v>
      </c>
      <c r="C2483" t="s">
        <v>688</v>
      </c>
      <c r="D2483" t="s">
        <v>2306</v>
      </c>
      <c r="E2483" t="s">
        <v>13042</v>
      </c>
      <c r="F2483" t="s">
        <v>20442</v>
      </c>
      <c r="G2483" s="146">
        <f t="shared" si="39"/>
        <v>1</v>
      </c>
    </row>
    <row r="2484" spans="1:7">
      <c r="A2484" t="s">
        <v>13043</v>
      </c>
      <c r="B2484" s="1">
        <f>IFERROR(INDEX(Preturi!H$2:H$8000, MATCH(A2484, Preturi!G$2:G$8000, 0)), "")*G2484</f>
        <v>9.0399999999999991</v>
      </c>
      <c r="C2484" t="s">
        <v>688</v>
      </c>
      <c r="D2484" t="s">
        <v>2306</v>
      </c>
      <c r="E2484" t="s">
        <v>13044</v>
      </c>
      <c r="F2484" t="s">
        <v>20442</v>
      </c>
      <c r="G2484" s="146">
        <f t="shared" si="39"/>
        <v>1</v>
      </c>
    </row>
    <row r="2485" spans="1:7">
      <c r="A2485" t="s">
        <v>13045</v>
      </c>
      <c r="B2485" s="1">
        <f>IFERROR(INDEX(Preturi!H$2:H$8000, MATCH(A2485, Preturi!G$2:G$8000, 0)), "")*G2485</f>
        <v>10.4</v>
      </c>
      <c r="C2485" t="s">
        <v>688</v>
      </c>
      <c r="D2485" t="s">
        <v>2306</v>
      </c>
      <c r="E2485" t="s">
        <v>13047</v>
      </c>
      <c r="F2485" t="s">
        <v>20442</v>
      </c>
      <c r="G2485" s="146">
        <f t="shared" si="39"/>
        <v>1</v>
      </c>
    </row>
    <row r="2486" spans="1:7">
      <c r="A2486" t="s">
        <v>13048</v>
      </c>
      <c r="B2486" s="1">
        <f>IFERROR(INDEX(Preturi!H$2:H$8000, MATCH(A2486, Preturi!G$2:G$8000, 0)), "")*G2486</f>
        <v>10.4</v>
      </c>
      <c r="C2486" t="s">
        <v>688</v>
      </c>
      <c r="D2486" t="s">
        <v>2306</v>
      </c>
      <c r="E2486" t="s">
        <v>13049</v>
      </c>
      <c r="F2486" t="s">
        <v>20442</v>
      </c>
      <c r="G2486" s="146">
        <f t="shared" si="39"/>
        <v>1</v>
      </c>
    </row>
    <row r="2487" spans="1:7">
      <c r="A2487" t="s">
        <v>13050</v>
      </c>
      <c r="B2487" s="1">
        <f>IFERROR(INDEX(Preturi!H$2:H$8000, MATCH(A2487, Preturi!G$2:G$8000, 0)), "")*G2487</f>
        <v>4.82</v>
      </c>
      <c r="C2487" t="s">
        <v>688</v>
      </c>
      <c r="D2487" t="s">
        <v>2306</v>
      </c>
      <c r="E2487" t="s">
        <v>13051</v>
      </c>
      <c r="F2487" t="s">
        <v>20442</v>
      </c>
      <c r="G2487" s="146">
        <f t="shared" si="39"/>
        <v>1</v>
      </c>
    </row>
    <row r="2488" spans="1:7">
      <c r="A2488" t="s">
        <v>13052</v>
      </c>
      <c r="B2488" s="1">
        <f>IFERROR(INDEX(Preturi!H$2:H$8000, MATCH(A2488, Preturi!G$2:G$8000, 0)), "")*G2488</f>
        <v>4.82</v>
      </c>
      <c r="C2488" t="s">
        <v>688</v>
      </c>
      <c r="D2488" t="s">
        <v>2306</v>
      </c>
      <c r="E2488" t="s">
        <v>13053</v>
      </c>
      <c r="F2488" t="s">
        <v>20442</v>
      </c>
      <c r="G2488" s="146">
        <f t="shared" si="39"/>
        <v>1</v>
      </c>
    </row>
    <row r="2489" spans="1:7">
      <c r="A2489" t="s">
        <v>13054</v>
      </c>
      <c r="B2489" s="1">
        <f>IFERROR(INDEX(Preturi!H$2:H$8000, MATCH(A2489, Preturi!G$2:G$8000, 0)), "")*G2489</f>
        <v>6.36</v>
      </c>
      <c r="C2489" t="s">
        <v>688</v>
      </c>
      <c r="D2489" t="s">
        <v>2306</v>
      </c>
      <c r="E2489" t="s">
        <v>13055</v>
      </c>
      <c r="F2489" t="s">
        <v>20442</v>
      </c>
      <c r="G2489" s="146">
        <f t="shared" si="39"/>
        <v>1</v>
      </c>
    </row>
    <row r="2490" spans="1:7">
      <c r="A2490" t="s">
        <v>13056</v>
      </c>
      <c r="B2490" s="1">
        <f>IFERROR(INDEX(Preturi!H$2:H$8000, MATCH(A2490, Preturi!G$2:G$8000, 0)), "")*G2490</f>
        <v>6.36</v>
      </c>
      <c r="C2490" t="s">
        <v>688</v>
      </c>
      <c r="D2490" t="s">
        <v>2306</v>
      </c>
      <c r="E2490" t="s">
        <v>13057</v>
      </c>
      <c r="F2490" t="s">
        <v>20442</v>
      </c>
      <c r="G2490" s="146">
        <f t="shared" si="39"/>
        <v>1</v>
      </c>
    </row>
    <row r="2491" spans="1:7">
      <c r="A2491" t="s">
        <v>13058</v>
      </c>
      <c r="B2491" s="1">
        <f>IFERROR(INDEX(Preturi!H$2:H$8000, MATCH(A2491, Preturi!G$2:G$8000, 0)), "")*G2491</f>
        <v>7.85</v>
      </c>
      <c r="C2491" t="s">
        <v>688</v>
      </c>
      <c r="D2491" t="s">
        <v>2306</v>
      </c>
      <c r="E2491" t="s">
        <v>13059</v>
      </c>
      <c r="F2491" t="s">
        <v>20442</v>
      </c>
      <c r="G2491" s="146">
        <f t="shared" si="39"/>
        <v>1</v>
      </c>
    </row>
    <row r="2492" spans="1:7">
      <c r="A2492" t="s">
        <v>13060</v>
      </c>
      <c r="B2492" s="1">
        <f>IFERROR(INDEX(Preturi!H$2:H$8000, MATCH(A2492, Preturi!G$2:G$8000, 0)), "")*G2492</f>
        <v>7.85</v>
      </c>
      <c r="C2492" t="s">
        <v>688</v>
      </c>
      <c r="D2492" t="s">
        <v>2306</v>
      </c>
      <c r="E2492" t="s">
        <v>13061</v>
      </c>
      <c r="F2492" t="s">
        <v>20442</v>
      </c>
      <c r="G2492" s="146">
        <f t="shared" si="39"/>
        <v>1</v>
      </c>
    </row>
    <row r="2493" spans="1:7">
      <c r="A2493" t="s">
        <v>13062</v>
      </c>
      <c r="B2493" s="1">
        <f>IFERROR(INDEX(Preturi!H$2:H$8000, MATCH(A2493, Preturi!G$2:G$8000, 0)), "")*G2493</f>
        <v>9.33</v>
      </c>
      <c r="C2493" t="s">
        <v>688</v>
      </c>
      <c r="D2493" t="s">
        <v>2306</v>
      </c>
      <c r="E2493" t="s">
        <v>13063</v>
      </c>
      <c r="F2493" t="s">
        <v>20442</v>
      </c>
      <c r="G2493" s="146">
        <f t="shared" si="39"/>
        <v>1</v>
      </c>
    </row>
    <row r="2494" spans="1:7">
      <c r="A2494" t="s">
        <v>13064</v>
      </c>
      <c r="B2494" s="1">
        <f>IFERROR(INDEX(Preturi!H$2:H$8000, MATCH(A2494, Preturi!G$2:G$8000, 0)), "")*G2494</f>
        <v>9.33</v>
      </c>
      <c r="C2494" t="s">
        <v>688</v>
      </c>
      <c r="D2494" t="s">
        <v>2306</v>
      </c>
      <c r="E2494" t="s">
        <v>13065</v>
      </c>
      <c r="F2494" t="s">
        <v>20442</v>
      </c>
      <c r="G2494" s="146">
        <f t="shared" si="39"/>
        <v>1</v>
      </c>
    </row>
    <row r="2495" spans="1:7">
      <c r="A2495" t="s">
        <v>13066</v>
      </c>
      <c r="B2495" s="1">
        <f>IFERROR(INDEX(Preturi!H$2:H$8000, MATCH(A2495, Preturi!G$2:G$8000, 0)), "")*G2495</f>
        <v>10.75</v>
      </c>
      <c r="C2495" t="s">
        <v>688</v>
      </c>
      <c r="D2495" t="s">
        <v>2306</v>
      </c>
      <c r="E2495" t="s">
        <v>13067</v>
      </c>
      <c r="F2495" t="s">
        <v>20442</v>
      </c>
      <c r="G2495" s="146">
        <f t="shared" si="39"/>
        <v>1</v>
      </c>
    </row>
    <row r="2496" spans="1:7">
      <c r="A2496" t="s">
        <v>13068</v>
      </c>
      <c r="B2496" s="1">
        <f>IFERROR(INDEX(Preturi!H$2:H$8000, MATCH(A2496, Preturi!G$2:G$8000, 0)), "")*G2496</f>
        <v>10.75</v>
      </c>
      <c r="C2496" t="s">
        <v>688</v>
      </c>
      <c r="D2496" t="s">
        <v>2306</v>
      </c>
      <c r="E2496" t="s">
        <v>13069</v>
      </c>
      <c r="F2496" t="s">
        <v>20442</v>
      </c>
      <c r="G2496" s="146">
        <f t="shared" si="39"/>
        <v>1</v>
      </c>
    </row>
    <row r="2497" spans="1:7">
      <c r="A2497" t="s">
        <v>13070</v>
      </c>
      <c r="B2497" s="1">
        <f>IFERROR(INDEX(Preturi!H$2:H$8000, MATCH(A2497, Preturi!G$2:G$8000, 0)), "")*G2497</f>
        <v>5.12</v>
      </c>
      <c r="C2497" t="s">
        <v>688</v>
      </c>
      <c r="D2497" t="s">
        <v>2306</v>
      </c>
      <c r="E2497" t="s">
        <v>13071</v>
      </c>
      <c r="F2497" t="s">
        <v>20442</v>
      </c>
      <c r="G2497" s="146">
        <f t="shared" si="39"/>
        <v>1</v>
      </c>
    </row>
    <row r="2498" spans="1:7">
      <c r="A2498" t="s">
        <v>13072</v>
      </c>
      <c r="B2498" s="1">
        <f>IFERROR(INDEX(Preturi!H$2:H$8000, MATCH(A2498, Preturi!G$2:G$8000, 0)), "")*G2498</f>
        <v>5.12</v>
      </c>
      <c r="C2498" t="s">
        <v>688</v>
      </c>
      <c r="D2498" t="s">
        <v>2306</v>
      </c>
      <c r="E2498" t="s">
        <v>13073</v>
      </c>
      <c r="F2498" t="s">
        <v>20442</v>
      </c>
      <c r="G2498" s="146">
        <f t="shared" ref="G2498:G2550" si="40">1+Adaosuri23</f>
        <v>1</v>
      </c>
    </row>
    <row r="2499" spans="1:7">
      <c r="A2499" t="s">
        <v>13074</v>
      </c>
      <c r="B2499" s="1">
        <f>IFERROR(INDEX(Preturi!H$2:H$8000, MATCH(A2499, Preturi!G$2:G$8000, 0)), "")*G2499</f>
        <v>6.76</v>
      </c>
      <c r="C2499" t="s">
        <v>688</v>
      </c>
      <c r="D2499" t="s">
        <v>2306</v>
      </c>
      <c r="E2499" t="s">
        <v>13075</v>
      </c>
      <c r="F2499" t="s">
        <v>20442</v>
      </c>
      <c r="G2499" s="146">
        <f t="shared" si="40"/>
        <v>1</v>
      </c>
    </row>
    <row r="2500" spans="1:7">
      <c r="A2500" t="s">
        <v>13076</v>
      </c>
      <c r="B2500" s="1">
        <f>IFERROR(INDEX(Preturi!H$2:H$8000, MATCH(A2500, Preturi!G$2:G$8000, 0)), "")*G2500</f>
        <v>6.76</v>
      </c>
      <c r="C2500" t="s">
        <v>688</v>
      </c>
      <c r="D2500" t="s">
        <v>2306</v>
      </c>
      <c r="E2500" t="s">
        <v>13077</v>
      </c>
      <c r="F2500" t="s">
        <v>20442</v>
      </c>
      <c r="G2500" s="146">
        <f t="shared" si="40"/>
        <v>1</v>
      </c>
    </row>
    <row r="2501" spans="1:7">
      <c r="A2501" t="s">
        <v>13078</v>
      </c>
      <c r="B2501" s="1">
        <f>IFERROR(INDEX(Preturi!H$2:H$8000, MATCH(A2501, Preturi!G$2:G$8000, 0)), "")*G2501</f>
        <v>8.3699999999999992</v>
      </c>
      <c r="C2501" t="s">
        <v>688</v>
      </c>
      <c r="D2501" t="s">
        <v>2306</v>
      </c>
      <c r="E2501" t="s">
        <v>13079</v>
      </c>
      <c r="F2501" t="s">
        <v>20442</v>
      </c>
      <c r="G2501" s="146">
        <f t="shared" si="40"/>
        <v>1</v>
      </c>
    </row>
    <row r="2502" spans="1:7">
      <c r="A2502" t="s">
        <v>13080</v>
      </c>
      <c r="B2502" s="1">
        <f>IFERROR(INDEX(Preturi!H$2:H$8000, MATCH(A2502, Preturi!G$2:G$8000, 0)), "")*G2502</f>
        <v>8.3699999999999992</v>
      </c>
      <c r="C2502" t="s">
        <v>688</v>
      </c>
      <c r="D2502" t="s">
        <v>2306</v>
      </c>
      <c r="E2502" t="s">
        <v>13081</v>
      </c>
      <c r="F2502" t="s">
        <v>20442</v>
      </c>
      <c r="G2502" s="146">
        <f t="shared" si="40"/>
        <v>1</v>
      </c>
    </row>
    <row r="2503" spans="1:7">
      <c r="A2503" t="s">
        <v>13082</v>
      </c>
      <c r="B2503" s="1">
        <f>IFERROR(INDEX(Preturi!H$2:H$8000, MATCH(A2503, Preturi!G$2:G$8000, 0)), "")*G2503</f>
        <v>9.9499999999999993</v>
      </c>
      <c r="C2503" t="s">
        <v>688</v>
      </c>
      <c r="D2503" t="s">
        <v>2306</v>
      </c>
      <c r="E2503" t="s">
        <v>13084</v>
      </c>
      <c r="F2503" t="s">
        <v>20442</v>
      </c>
      <c r="G2503" s="146">
        <f t="shared" si="40"/>
        <v>1</v>
      </c>
    </row>
    <row r="2504" spans="1:7">
      <c r="A2504" t="s">
        <v>13085</v>
      </c>
      <c r="B2504" s="1">
        <f>IFERROR(INDEX(Preturi!H$2:H$8000, MATCH(A2504, Preturi!G$2:G$8000, 0)), "")*G2504</f>
        <v>9.9499999999999993</v>
      </c>
      <c r="C2504" t="s">
        <v>688</v>
      </c>
      <c r="D2504" t="s">
        <v>2306</v>
      </c>
      <c r="E2504" t="s">
        <v>13086</v>
      </c>
      <c r="F2504" t="s">
        <v>20442</v>
      </c>
      <c r="G2504" s="146">
        <f t="shared" si="40"/>
        <v>1</v>
      </c>
    </row>
    <row r="2505" spans="1:7">
      <c r="A2505" t="s">
        <v>13087</v>
      </c>
      <c r="B2505" s="1">
        <f>IFERROR(INDEX(Preturi!H$2:H$8000, MATCH(A2505, Preturi!G$2:G$8000, 0)), "")*G2505</f>
        <v>11.47</v>
      </c>
      <c r="C2505" t="s">
        <v>688</v>
      </c>
      <c r="D2505" t="s">
        <v>2306</v>
      </c>
      <c r="E2505" t="s">
        <v>13088</v>
      </c>
      <c r="F2505" t="s">
        <v>20442</v>
      </c>
      <c r="G2505" s="146">
        <f t="shared" si="40"/>
        <v>1</v>
      </c>
    </row>
    <row r="2506" spans="1:7">
      <c r="A2506" t="s">
        <v>13089</v>
      </c>
      <c r="B2506" s="1">
        <f>IFERROR(INDEX(Preturi!H$2:H$8000, MATCH(A2506, Preturi!G$2:G$8000, 0)), "")*G2506</f>
        <v>11.47</v>
      </c>
      <c r="C2506" t="s">
        <v>688</v>
      </c>
      <c r="D2506" t="s">
        <v>2306</v>
      </c>
      <c r="E2506" t="s">
        <v>13090</v>
      </c>
      <c r="F2506" t="s">
        <v>20442</v>
      </c>
      <c r="G2506" s="146">
        <f t="shared" si="40"/>
        <v>1</v>
      </c>
    </row>
    <row r="2507" spans="1:7">
      <c r="A2507" t="s">
        <v>13091</v>
      </c>
      <c r="B2507" s="1">
        <f>IFERROR(INDEX(Preturi!H$2:H$8000, MATCH(A2507, Preturi!G$2:G$8000, 0)), "")*G2507</f>
        <v>5.68</v>
      </c>
      <c r="C2507" t="s">
        <v>688</v>
      </c>
      <c r="D2507" t="s">
        <v>2306</v>
      </c>
      <c r="E2507" t="s">
        <v>13092</v>
      </c>
      <c r="F2507" t="s">
        <v>20442</v>
      </c>
      <c r="G2507" s="146">
        <f t="shared" si="40"/>
        <v>1</v>
      </c>
    </row>
    <row r="2508" spans="1:7">
      <c r="A2508" t="s">
        <v>13093</v>
      </c>
      <c r="B2508" s="1">
        <f>IFERROR(INDEX(Preturi!H$2:H$8000, MATCH(A2508, Preturi!G$2:G$8000, 0)), "")*G2508</f>
        <v>5.68</v>
      </c>
      <c r="C2508" t="s">
        <v>688</v>
      </c>
      <c r="D2508" t="s">
        <v>2306</v>
      </c>
      <c r="E2508" t="s">
        <v>13094</v>
      </c>
      <c r="F2508" t="s">
        <v>20442</v>
      </c>
      <c r="G2508" s="146">
        <f t="shared" si="40"/>
        <v>1</v>
      </c>
    </row>
    <row r="2509" spans="1:7">
      <c r="A2509" t="s">
        <v>13095</v>
      </c>
      <c r="B2509" s="1">
        <f>IFERROR(INDEX(Preturi!H$2:H$8000, MATCH(A2509, Preturi!G$2:G$8000, 0)), "")*G2509</f>
        <v>7.5</v>
      </c>
      <c r="C2509" t="s">
        <v>688</v>
      </c>
      <c r="D2509" t="s">
        <v>2306</v>
      </c>
      <c r="E2509" t="s">
        <v>13096</v>
      </c>
      <c r="F2509" t="s">
        <v>20442</v>
      </c>
      <c r="G2509" s="146">
        <f t="shared" si="40"/>
        <v>1</v>
      </c>
    </row>
    <row r="2510" spans="1:7">
      <c r="A2510" t="s">
        <v>13097</v>
      </c>
      <c r="B2510" s="1">
        <f>IFERROR(INDEX(Preturi!H$2:H$8000, MATCH(A2510, Preturi!G$2:G$8000, 0)), "")*G2510</f>
        <v>7.5</v>
      </c>
      <c r="C2510" t="s">
        <v>688</v>
      </c>
      <c r="D2510" t="s">
        <v>2306</v>
      </c>
      <c r="E2510" t="s">
        <v>13098</v>
      </c>
      <c r="F2510" t="s">
        <v>20442</v>
      </c>
      <c r="G2510" s="146">
        <f t="shared" si="40"/>
        <v>1</v>
      </c>
    </row>
    <row r="2511" spans="1:7">
      <c r="A2511" t="s">
        <v>13099</v>
      </c>
      <c r="B2511" s="1">
        <f>IFERROR(INDEX(Preturi!H$2:H$8000, MATCH(A2511, Preturi!G$2:G$8000, 0)), "")*G2511</f>
        <v>9.39</v>
      </c>
      <c r="C2511" t="s">
        <v>688</v>
      </c>
      <c r="D2511" t="s">
        <v>2306</v>
      </c>
      <c r="E2511" t="s">
        <v>13101</v>
      </c>
      <c r="F2511" t="s">
        <v>20442</v>
      </c>
      <c r="G2511" s="146">
        <f t="shared" si="40"/>
        <v>1</v>
      </c>
    </row>
    <row r="2512" spans="1:7">
      <c r="A2512" t="s">
        <v>13102</v>
      </c>
      <c r="B2512" s="1">
        <f>IFERROR(INDEX(Preturi!H$2:H$8000, MATCH(A2512, Preturi!G$2:G$8000, 0)), "")*G2512</f>
        <v>9.39</v>
      </c>
      <c r="C2512" t="s">
        <v>688</v>
      </c>
      <c r="D2512" t="s">
        <v>2306</v>
      </c>
      <c r="E2512" t="s">
        <v>13103</v>
      </c>
      <c r="F2512" t="s">
        <v>20442</v>
      </c>
      <c r="G2512" s="146">
        <f t="shared" si="40"/>
        <v>1</v>
      </c>
    </row>
    <row r="2513" spans="1:7">
      <c r="A2513" t="s">
        <v>13104</v>
      </c>
      <c r="B2513" s="1">
        <f>IFERROR(INDEX(Preturi!H$2:H$8000, MATCH(A2513, Preturi!G$2:G$8000, 0)), "")*G2513</f>
        <v>11.18</v>
      </c>
      <c r="C2513" t="s">
        <v>688</v>
      </c>
      <c r="D2513" t="s">
        <v>2306</v>
      </c>
      <c r="E2513" t="s">
        <v>13105</v>
      </c>
      <c r="F2513" t="s">
        <v>20442</v>
      </c>
      <c r="G2513" s="146">
        <f t="shared" si="40"/>
        <v>1</v>
      </c>
    </row>
    <row r="2514" spans="1:7">
      <c r="A2514" t="s">
        <v>13106</v>
      </c>
      <c r="B2514" s="1">
        <f>IFERROR(INDEX(Preturi!H$2:H$8000, MATCH(A2514, Preturi!G$2:G$8000, 0)), "")*G2514</f>
        <v>11.18</v>
      </c>
      <c r="C2514" t="s">
        <v>688</v>
      </c>
      <c r="D2514" t="s">
        <v>2306</v>
      </c>
      <c r="E2514" t="s">
        <v>13107</v>
      </c>
      <c r="F2514" t="s">
        <v>20442</v>
      </c>
      <c r="G2514" s="146">
        <f t="shared" si="40"/>
        <v>1</v>
      </c>
    </row>
    <row r="2515" spans="1:7">
      <c r="A2515" t="s">
        <v>13108</v>
      </c>
      <c r="B2515" s="1">
        <f>IFERROR(INDEX(Preturi!H$2:H$8000, MATCH(A2515, Preturi!G$2:G$8000, 0)), "")*G2515</f>
        <v>12.9</v>
      </c>
      <c r="C2515" t="s">
        <v>688</v>
      </c>
      <c r="D2515" t="s">
        <v>2306</v>
      </c>
      <c r="E2515" t="s">
        <v>13109</v>
      </c>
      <c r="F2515" t="s">
        <v>20442</v>
      </c>
      <c r="G2515" s="146">
        <f t="shared" si="40"/>
        <v>1</v>
      </c>
    </row>
    <row r="2516" spans="1:7">
      <c r="A2516" t="s">
        <v>13110</v>
      </c>
      <c r="B2516" s="1">
        <f>IFERROR(INDEX(Preturi!H$2:H$8000, MATCH(A2516, Preturi!G$2:G$8000, 0)), "")*G2516</f>
        <v>12.9</v>
      </c>
      <c r="C2516" t="s">
        <v>688</v>
      </c>
      <c r="D2516" t="s">
        <v>2306</v>
      </c>
      <c r="E2516" t="s">
        <v>13111</v>
      </c>
      <c r="F2516" t="s">
        <v>20442</v>
      </c>
      <c r="G2516" s="146">
        <f t="shared" si="40"/>
        <v>1</v>
      </c>
    </row>
    <row r="2517" spans="1:7">
      <c r="A2517" t="s">
        <v>13112</v>
      </c>
      <c r="B2517" s="1">
        <f>IFERROR(INDEX(Preturi!H$2:H$8000, MATCH(A2517, Preturi!G$2:G$8000, 0)), "")*G2517</f>
        <v>6.45</v>
      </c>
      <c r="C2517" t="s">
        <v>688</v>
      </c>
      <c r="D2517" t="s">
        <v>2306</v>
      </c>
      <c r="E2517" t="s">
        <v>13114</v>
      </c>
      <c r="F2517" t="s">
        <v>20442</v>
      </c>
      <c r="G2517" s="146">
        <f t="shared" si="40"/>
        <v>1</v>
      </c>
    </row>
    <row r="2518" spans="1:7">
      <c r="A2518" t="s">
        <v>13115</v>
      </c>
      <c r="B2518" s="1">
        <f>IFERROR(INDEX(Preturi!H$2:H$8000, MATCH(A2518, Preturi!G$2:G$8000, 0)), "")*G2518</f>
        <v>6.45</v>
      </c>
      <c r="C2518" t="s">
        <v>688</v>
      </c>
      <c r="D2518" t="s">
        <v>2306</v>
      </c>
      <c r="E2518" t="s">
        <v>13116</v>
      </c>
      <c r="F2518" t="s">
        <v>20442</v>
      </c>
      <c r="G2518" s="146">
        <f t="shared" si="40"/>
        <v>1</v>
      </c>
    </row>
    <row r="2519" spans="1:7">
      <c r="A2519" t="s">
        <v>13117</v>
      </c>
      <c r="B2519" s="1">
        <f>IFERROR(INDEX(Preturi!H$2:H$8000, MATCH(A2519, Preturi!G$2:G$8000, 0)), "")*G2519</f>
        <v>8.52</v>
      </c>
      <c r="C2519" t="s">
        <v>688</v>
      </c>
      <c r="D2519" t="s">
        <v>2306</v>
      </c>
      <c r="E2519" t="s">
        <v>13118</v>
      </c>
      <c r="F2519" t="s">
        <v>20442</v>
      </c>
      <c r="G2519" s="146">
        <f t="shared" si="40"/>
        <v>1</v>
      </c>
    </row>
    <row r="2520" spans="1:7">
      <c r="A2520" t="s">
        <v>13119</v>
      </c>
      <c r="B2520" s="1">
        <f>IFERROR(INDEX(Preturi!H$2:H$8000, MATCH(A2520, Preturi!G$2:G$8000, 0)), "")*G2520</f>
        <v>8.52</v>
      </c>
      <c r="C2520" t="s">
        <v>688</v>
      </c>
      <c r="D2520" t="s">
        <v>2306</v>
      </c>
      <c r="E2520" t="s">
        <v>13120</v>
      </c>
      <c r="F2520" t="s">
        <v>20442</v>
      </c>
      <c r="G2520" s="146">
        <f t="shared" si="40"/>
        <v>1</v>
      </c>
    </row>
    <row r="2521" spans="1:7">
      <c r="A2521" t="s">
        <v>13121</v>
      </c>
      <c r="B2521" s="1">
        <f>IFERROR(INDEX(Preturi!H$2:H$8000, MATCH(A2521, Preturi!G$2:G$8000, 0)), "")*G2521</f>
        <v>10.66</v>
      </c>
      <c r="C2521" t="s">
        <v>688</v>
      </c>
      <c r="D2521" t="s">
        <v>2306</v>
      </c>
      <c r="E2521" t="s">
        <v>13123</v>
      </c>
      <c r="F2521" t="s">
        <v>20442</v>
      </c>
      <c r="G2521" s="146">
        <f t="shared" si="40"/>
        <v>1</v>
      </c>
    </row>
    <row r="2522" spans="1:7">
      <c r="A2522" t="s">
        <v>13124</v>
      </c>
      <c r="B2522" s="1">
        <f>IFERROR(INDEX(Preturi!H$2:H$8000, MATCH(A2522, Preturi!G$2:G$8000, 0)), "")*G2522</f>
        <v>10.66</v>
      </c>
      <c r="C2522" t="s">
        <v>688</v>
      </c>
      <c r="D2522" t="s">
        <v>2306</v>
      </c>
      <c r="E2522" t="s">
        <v>13125</v>
      </c>
      <c r="F2522" t="s">
        <v>20442</v>
      </c>
      <c r="G2522" s="146">
        <f t="shared" si="40"/>
        <v>1</v>
      </c>
    </row>
    <row r="2523" spans="1:7">
      <c r="A2523" t="s">
        <v>13126</v>
      </c>
      <c r="B2523" s="1">
        <f>IFERROR(INDEX(Preturi!H$2:H$8000, MATCH(A2523, Preturi!G$2:G$8000, 0)), "")*G2523</f>
        <v>12.7</v>
      </c>
      <c r="C2523" t="s">
        <v>688</v>
      </c>
      <c r="D2523" t="s">
        <v>2306</v>
      </c>
      <c r="E2523" t="s">
        <v>13127</v>
      </c>
      <c r="F2523" t="s">
        <v>20442</v>
      </c>
      <c r="G2523" s="146">
        <f t="shared" si="40"/>
        <v>1</v>
      </c>
    </row>
    <row r="2524" spans="1:7">
      <c r="A2524" t="s">
        <v>13128</v>
      </c>
      <c r="B2524" s="1">
        <f>IFERROR(INDEX(Preturi!H$2:H$8000, MATCH(A2524, Preturi!G$2:G$8000, 0)), "")*G2524</f>
        <v>12.7</v>
      </c>
      <c r="C2524" t="s">
        <v>688</v>
      </c>
      <c r="D2524" t="s">
        <v>2306</v>
      </c>
      <c r="E2524" t="s">
        <v>13129</v>
      </c>
      <c r="F2524" t="s">
        <v>20442</v>
      </c>
      <c r="G2524" s="146">
        <f t="shared" si="40"/>
        <v>1</v>
      </c>
    </row>
    <row r="2525" spans="1:7">
      <c r="A2525" t="s">
        <v>13130</v>
      </c>
      <c r="B2525" s="1">
        <f>IFERROR(INDEX(Preturi!H$2:H$8000, MATCH(A2525, Preturi!G$2:G$8000, 0)), "")*G2525</f>
        <v>14.68</v>
      </c>
      <c r="C2525" t="s">
        <v>688</v>
      </c>
      <c r="D2525" t="s">
        <v>2306</v>
      </c>
      <c r="E2525" t="s">
        <v>13132</v>
      </c>
      <c r="F2525" t="s">
        <v>20442</v>
      </c>
      <c r="G2525" s="146">
        <f t="shared" si="40"/>
        <v>1</v>
      </c>
    </row>
    <row r="2526" spans="1:7">
      <c r="A2526" t="s">
        <v>13133</v>
      </c>
      <c r="B2526" s="1">
        <f>IFERROR(INDEX(Preturi!H$2:H$8000, MATCH(A2526, Preturi!G$2:G$8000, 0)), "")*G2526</f>
        <v>14.68</v>
      </c>
      <c r="C2526" t="s">
        <v>688</v>
      </c>
      <c r="D2526" t="s">
        <v>2306</v>
      </c>
      <c r="E2526" t="s">
        <v>13134</v>
      </c>
      <c r="F2526" t="s">
        <v>20442</v>
      </c>
      <c r="G2526" s="146">
        <f t="shared" si="40"/>
        <v>1</v>
      </c>
    </row>
    <row r="2527" spans="1:7">
      <c r="A2527" t="s">
        <v>13135</v>
      </c>
      <c r="B2527" s="1">
        <f>IFERROR(INDEX(Preturi!H$2:H$8000, MATCH(A2527, Preturi!G$2:G$8000, 0)), "")*G2527</f>
        <v>10.19</v>
      </c>
      <c r="C2527" t="s">
        <v>688</v>
      </c>
      <c r="D2527" t="s">
        <v>2306</v>
      </c>
      <c r="E2527" t="s">
        <v>13137</v>
      </c>
      <c r="F2527" t="s">
        <v>20442</v>
      </c>
      <c r="G2527" s="146">
        <f t="shared" si="40"/>
        <v>1</v>
      </c>
    </row>
    <row r="2528" spans="1:7">
      <c r="A2528" t="s">
        <v>13138</v>
      </c>
      <c r="B2528" s="1">
        <f>IFERROR(INDEX(Preturi!H$2:H$8000, MATCH(A2528, Preturi!G$2:G$8000, 0)), "")*G2528</f>
        <v>10.19</v>
      </c>
      <c r="C2528" t="s">
        <v>688</v>
      </c>
      <c r="D2528" t="s">
        <v>2306</v>
      </c>
      <c r="E2528" t="s">
        <v>13139</v>
      </c>
      <c r="F2528" t="s">
        <v>20442</v>
      </c>
      <c r="G2528" s="146">
        <f t="shared" si="40"/>
        <v>1</v>
      </c>
    </row>
    <row r="2529" spans="1:7">
      <c r="A2529" t="s">
        <v>13140</v>
      </c>
      <c r="B2529" s="1">
        <f>IFERROR(INDEX(Preturi!H$2:H$8000, MATCH(A2529, Preturi!G$2:G$8000, 0)), "")*G2529</f>
        <v>12.65</v>
      </c>
      <c r="C2529" t="s">
        <v>688</v>
      </c>
      <c r="D2529" t="s">
        <v>2306</v>
      </c>
      <c r="E2529" t="s">
        <v>13142</v>
      </c>
      <c r="F2529" t="s">
        <v>20442</v>
      </c>
      <c r="G2529" s="146">
        <f t="shared" si="40"/>
        <v>1</v>
      </c>
    </row>
    <row r="2530" spans="1:7">
      <c r="A2530" t="s">
        <v>13143</v>
      </c>
      <c r="B2530" s="1">
        <f>IFERROR(INDEX(Preturi!H$2:H$8000, MATCH(A2530, Preturi!G$2:G$8000, 0)), "")*G2530</f>
        <v>12.65</v>
      </c>
      <c r="C2530" t="s">
        <v>688</v>
      </c>
      <c r="D2530" t="s">
        <v>2306</v>
      </c>
      <c r="E2530" t="s">
        <v>13144</v>
      </c>
      <c r="F2530" t="s">
        <v>20442</v>
      </c>
      <c r="G2530" s="146">
        <f t="shared" si="40"/>
        <v>1</v>
      </c>
    </row>
    <row r="2531" spans="1:7">
      <c r="A2531" t="s">
        <v>13145</v>
      </c>
      <c r="B2531" s="1">
        <f>IFERROR(INDEX(Preturi!H$2:H$8000, MATCH(A2531, Preturi!G$2:G$8000, 0)), "")*G2531</f>
        <v>15.21</v>
      </c>
      <c r="C2531" t="s">
        <v>688</v>
      </c>
      <c r="D2531" t="s">
        <v>2306</v>
      </c>
      <c r="E2531" t="s">
        <v>13147</v>
      </c>
      <c r="F2531" t="s">
        <v>20442</v>
      </c>
      <c r="G2531" s="146">
        <f t="shared" si="40"/>
        <v>1</v>
      </c>
    </row>
    <row r="2532" spans="1:7">
      <c r="A2532" t="s">
        <v>13148</v>
      </c>
      <c r="B2532" s="1">
        <f>IFERROR(INDEX(Preturi!H$2:H$8000, MATCH(A2532, Preturi!G$2:G$8000, 0)), "")*G2532</f>
        <v>15.21</v>
      </c>
      <c r="C2532" t="s">
        <v>688</v>
      </c>
      <c r="D2532" t="s">
        <v>2306</v>
      </c>
      <c r="E2532" t="s">
        <v>13149</v>
      </c>
      <c r="F2532" t="s">
        <v>20442</v>
      </c>
      <c r="G2532" s="146">
        <f t="shared" si="40"/>
        <v>1</v>
      </c>
    </row>
    <row r="2533" spans="1:7">
      <c r="A2533" t="s">
        <v>13150</v>
      </c>
      <c r="B2533" s="1">
        <f>IFERROR(INDEX(Preturi!H$2:H$8000, MATCH(A2533, Preturi!G$2:G$8000, 0)), "")*G2533</f>
        <v>17.62</v>
      </c>
      <c r="C2533" t="s">
        <v>688</v>
      </c>
      <c r="D2533" t="s">
        <v>2306</v>
      </c>
      <c r="E2533" t="s">
        <v>13152</v>
      </c>
      <c r="F2533" t="s">
        <v>20442</v>
      </c>
      <c r="G2533" s="146">
        <f t="shared" si="40"/>
        <v>1</v>
      </c>
    </row>
    <row r="2534" spans="1:7">
      <c r="A2534" t="s">
        <v>13153</v>
      </c>
      <c r="B2534" s="1">
        <f>IFERROR(INDEX(Preturi!H$2:H$8000, MATCH(A2534, Preturi!G$2:G$8000, 0)), "")*G2534</f>
        <v>17.62</v>
      </c>
      <c r="C2534" t="s">
        <v>688</v>
      </c>
      <c r="D2534" t="s">
        <v>2306</v>
      </c>
      <c r="E2534" t="s">
        <v>13154</v>
      </c>
      <c r="F2534" t="s">
        <v>20442</v>
      </c>
      <c r="G2534" s="146">
        <f t="shared" si="40"/>
        <v>1</v>
      </c>
    </row>
    <row r="2535" spans="1:7">
      <c r="A2535" t="s">
        <v>13155</v>
      </c>
      <c r="B2535" s="1">
        <f>IFERROR(INDEX(Preturi!H$2:H$8000, MATCH(A2535, Preturi!G$2:G$8000, 0)), "")*G2535</f>
        <v>11.73</v>
      </c>
      <c r="C2535" t="s">
        <v>688</v>
      </c>
      <c r="D2535" t="s">
        <v>2306</v>
      </c>
      <c r="E2535" t="s">
        <v>13156</v>
      </c>
      <c r="F2535" t="s">
        <v>20442</v>
      </c>
      <c r="G2535" s="146">
        <f t="shared" si="40"/>
        <v>1</v>
      </c>
    </row>
    <row r="2536" spans="1:7">
      <c r="A2536" t="s">
        <v>13157</v>
      </c>
      <c r="B2536" s="1">
        <f>IFERROR(INDEX(Preturi!H$2:H$8000, MATCH(A2536, Preturi!G$2:G$8000, 0)), "")*G2536</f>
        <v>11.73</v>
      </c>
      <c r="C2536" t="s">
        <v>688</v>
      </c>
      <c r="D2536" t="s">
        <v>2306</v>
      </c>
      <c r="E2536" t="s">
        <v>13158</v>
      </c>
      <c r="F2536" t="s">
        <v>20442</v>
      </c>
      <c r="G2536" s="146">
        <f t="shared" si="40"/>
        <v>1</v>
      </c>
    </row>
    <row r="2537" spans="1:7">
      <c r="A2537" t="s">
        <v>13159</v>
      </c>
      <c r="B2537" s="1">
        <f>IFERROR(INDEX(Preturi!H$2:H$8000, MATCH(A2537, Preturi!G$2:G$8000, 0)), "")*G2537</f>
        <v>14.63</v>
      </c>
      <c r="C2537" t="s">
        <v>688</v>
      </c>
      <c r="D2537" t="s">
        <v>2306</v>
      </c>
      <c r="E2537" t="s">
        <v>13161</v>
      </c>
      <c r="F2537" t="s">
        <v>20442</v>
      </c>
      <c r="G2537" s="146">
        <f t="shared" si="40"/>
        <v>1</v>
      </c>
    </row>
    <row r="2538" spans="1:7">
      <c r="A2538" t="s">
        <v>13162</v>
      </c>
      <c r="B2538" s="1">
        <f>IFERROR(INDEX(Preturi!H$2:H$8000, MATCH(A2538, Preturi!G$2:G$8000, 0)), "")*G2538</f>
        <v>14.63</v>
      </c>
      <c r="C2538" t="s">
        <v>688</v>
      </c>
      <c r="D2538" t="s">
        <v>2306</v>
      </c>
      <c r="E2538" t="s">
        <v>13163</v>
      </c>
      <c r="F2538" t="s">
        <v>20442</v>
      </c>
      <c r="G2538" s="146">
        <f t="shared" si="40"/>
        <v>1</v>
      </c>
    </row>
    <row r="2539" spans="1:7">
      <c r="A2539" t="s">
        <v>13164</v>
      </c>
      <c r="B2539" s="1">
        <f>IFERROR(INDEX(Preturi!H$2:H$8000, MATCH(A2539, Preturi!G$2:G$8000, 0)), "")*G2539</f>
        <v>17.510000000000002</v>
      </c>
      <c r="C2539" t="s">
        <v>688</v>
      </c>
      <c r="D2539" t="s">
        <v>2306</v>
      </c>
      <c r="E2539" t="s">
        <v>13166</v>
      </c>
      <c r="F2539" t="s">
        <v>20442</v>
      </c>
      <c r="G2539" s="146">
        <f t="shared" si="40"/>
        <v>1</v>
      </c>
    </row>
    <row r="2540" spans="1:7">
      <c r="A2540" t="s">
        <v>13167</v>
      </c>
      <c r="B2540" s="1">
        <f>IFERROR(INDEX(Preturi!H$2:H$8000, MATCH(A2540, Preturi!G$2:G$8000, 0)), "")*G2540</f>
        <v>17.510000000000002</v>
      </c>
      <c r="C2540" t="s">
        <v>688</v>
      </c>
      <c r="D2540" t="s">
        <v>2306</v>
      </c>
      <c r="E2540" t="s">
        <v>13168</v>
      </c>
      <c r="F2540" t="s">
        <v>20442</v>
      </c>
      <c r="G2540" s="146">
        <f t="shared" si="40"/>
        <v>1</v>
      </c>
    </row>
    <row r="2541" spans="1:7">
      <c r="A2541" t="s">
        <v>13169</v>
      </c>
      <c r="B2541" s="1">
        <f>IFERROR(INDEX(Preturi!H$2:H$8000, MATCH(A2541, Preturi!G$2:G$8000, 0)), "")*G2541</f>
        <v>20.36</v>
      </c>
      <c r="C2541" t="s">
        <v>688</v>
      </c>
      <c r="D2541" t="s">
        <v>2306</v>
      </c>
      <c r="E2541" t="s">
        <v>13171</v>
      </c>
      <c r="F2541" t="s">
        <v>20442</v>
      </c>
      <c r="G2541" s="146">
        <f t="shared" si="40"/>
        <v>1</v>
      </c>
    </row>
    <row r="2542" spans="1:7">
      <c r="A2542" t="s">
        <v>13172</v>
      </c>
      <c r="B2542" s="1">
        <f>IFERROR(INDEX(Preturi!H$2:H$8000, MATCH(A2542, Preturi!G$2:G$8000, 0)), "")*G2542</f>
        <v>20.36</v>
      </c>
      <c r="C2542" t="s">
        <v>688</v>
      </c>
      <c r="D2542" t="s">
        <v>2306</v>
      </c>
      <c r="E2542" t="s">
        <v>13173</v>
      </c>
      <c r="F2542" t="s">
        <v>20442</v>
      </c>
      <c r="G2542" s="146">
        <f t="shared" si="40"/>
        <v>1</v>
      </c>
    </row>
    <row r="2543" spans="1:7">
      <c r="A2543" t="s">
        <v>13174</v>
      </c>
      <c r="B2543" s="1">
        <f>IFERROR(INDEX(Preturi!H$2:H$8000, MATCH(A2543, Preturi!G$2:G$8000, 0)), "")*G2543</f>
        <v>12.95</v>
      </c>
      <c r="C2543" t="s">
        <v>688</v>
      </c>
      <c r="D2543" t="s">
        <v>2306</v>
      </c>
      <c r="E2543" t="s">
        <v>13176</v>
      </c>
      <c r="F2543" t="s">
        <v>20442</v>
      </c>
      <c r="G2543" s="146">
        <f t="shared" si="40"/>
        <v>1</v>
      </c>
    </row>
    <row r="2544" spans="1:7">
      <c r="A2544" t="s">
        <v>13177</v>
      </c>
      <c r="B2544" s="1">
        <f>IFERROR(INDEX(Preturi!H$2:H$8000, MATCH(A2544, Preturi!G$2:G$8000, 0)), "")*G2544</f>
        <v>12.95</v>
      </c>
      <c r="C2544" t="s">
        <v>688</v>
      </c>
      <c r="D2544" t="s">
        <v>2306</v>
      </c>
      <c r="E2544" t="s">
        <v>13178</v>
      </c>
      <c r="F2544" t="s">
        <v>20442</v>
      </c>
      <c r="G2544" s="146">
        <f t="shared" si="40"/>
        <v>1</v>
      </c>
    </row>
    <row r="2545" spans="1:7">
      <c r="A2545" t="s">
        <v>13179</v>
      </c>
      <c r="B2545" s="1">
        <f>IFERROR(INDEX(Preturi!H$2:H$8000, MATCH(A2545, Preturi!G$2:G$8000, 0)), "")*G2545</f>
        <v>16.09</v>
      </c>
      <c r="C2545" t="s">
        <v>688</v>
      </c>
      <c r="D2545" t="s">
        <v>2306</v>
      </c>
      <c r="E2545" t="s">
        <v>13181</v>
      </c>
      <c r="F2545" t="s">
        <v>20442</v>
      </c>
      <c r="G2545" s="146">
        <f t="shared" si="40"/>
        <v>1</v>
      </c>
    </row>
    <row r="2546" spans="1:7">
      <c r="A2546" t="s">
        <v>13182</v>
      </c>
      <c r="B2546" s="1">
        <f>IFERROR(INDEX(Preturi!H$2:H$8000, MATCH(A2546, Preturi!G$2:G$8000, 0)), "")*G2546</f>
        <v>16.09</v>
      </c>
      <c r="C2546" t="s">
        <v>688</v>
      </c>
      <c r="D2546" t="s">
        <v>2306</v>
      </c>
      <c r="E2546" t="s">
        <v>13183</v>
      </c>
      <c r="F2546" t="s">
        <v>20442</v>
      </c>
      <c r="G2546" s="146">
        <f t="shared" si="40"/>
        <v>1</v>
      </c>
    </row>
    <row r="2547" spans="1:7">
      <c r="A2547" t="s">
        <v>13184</v>
      </c>
      <c r="B2547" s="1">
        <f>IFERROR(INDEX(Preturi!H$2:H$8000, MATCH(A2547, Preturi!G$2:G$8000, 0)), "")*G2547</f>
        <v>19.23</v>
      </c>
      <c r="C2547" t="s">
        <v>688</v>
      </c>
      <c r="D2547" t="s">
        <v>2306</v>
      </c>
      <c r="E2547" t="s">
        <v>13186</v>
      </c>
      <c r="F2547" t="s">
        <v>20442</v>
      </c>
      <c r="G2547" s="146">
        <f t="shared" si="40"/>
        <v>1</v>
      </c>
    </row>
    <row r="2548" spans="1:7">
      <c r="A2548" t="s">
        <v>13187</v>
      </c>
      <c r="B2548" s="1">
        <f>IFERROR(INDEX(Preturi!H$2:H$8000, MATCH(A2548, Preturi!G$2:G$8000, 0)), "")*G2548</f>
        <v>19.23</v>
      </c>
      <c r="C2548" t="s">
        <v>688</v>
      </c>
      <c r="D2548" t="s">
        <v>2306</v>
      </c>
      <c r="E2548" t="s">
        <v>13188</v>
      </c>
      <c r="F2548" t="s">
        <v>20442</v>
      </c>
      <c r="G2548" s="146">
        <f t="shared" si="40"/>
        <v>1</v>
      </c>
    </row>
    <row r="2549" spans="1:7">
      <c r="A2549" t="s">
        <v>13189</v>
      </c>
      <c r="B2549" s="1">
        <f>IFERROR(INDEX(Preturi!H$2:H$8000, MATCH(A2549, Preturi!G$2:G$8000, 0)), "")*G2549</f>
        <v>22.28</v>
      </c>
      <c r="C2549" t="s">
        <v>688</v>
      </c>
      <c r="D2549" t="s">
        <v>2306</v>
      </c>
      <c r="E2549" t="s">
        <v>13191</v>
      </c>
      <c r="F2549" t="s">
        <v>20442</v>
      </c>
      <c r="G2549" s="146">
        <f t="shared" si="40"/>
        <v>1</v>
      </c>
    </row>
    <row r="2550" spans="1:7">
      <c r="A2550" t="s">
        <v>13192</v>
      </c>
      <c r="B2550" s="1">
        <f>IFERROR(INDEX(Preturi!H$2:H$8000, MATCH(A2550, Preturi!G$2:G$8000, 0)), "")*G2550</f>
        <v>22.28</v>
      </c>
      <c r="C2550" t="s">
        <v>688</v>
      </c>
      <c r="D2550" t="s">
        <v>2306</v>
      </c>
      <c r="E2550" t="s">
        <v>13193</v>
      </c>
      <c r="F2550" t="s">
        <v>20442</v>
      </c>
      <c r="G2550" s="146">
        <f t="shared" si="40"/>
        <v>1</v>
      </c>
    </row>
    <row r="2551" spans="1:7">
      <c r="A2551" t="s">
        <v>3715</v>
      </c>
      <c r="B2551" s="1">
        <f>IFERROR(INDEX(Preturi!H$2:H$8000, MATCH(A2551, Preturi!G$2:G$8000, 0)), "")*G2551</f>
        <v>10.32</v>
      </c>
      <c r="C2551" t="s">
        <v>688</v>
      </c>
      <c r="D2551" t="s">
        <v>223</v>
      </c>
      <c r="E2551" t="s">
        <v>6026</v>
      </c>
      <c r="F2551" t="s">
        <v>20424</v>
      </c>
      <c r="G2551" s="146">
        <f>1+Adaosuri8</f>
        <v>1</v>
      </c>
    </row>
    <row r="2552" spans="1:7">
      <c r="A2552" t="s">
        <v>3716</v>
      </c>
      <c r="B2552" s="1">
        <f>IFERROR(INDEX(Preturi!H$2:H$8000, MATCH(A2552, Preturi!G$2:G$8000, 0)), "")*G2552</f>
        <v>10.75</v>
      </c>
      <c r="C2552" t="s">
        <v>688</v>
      </c>
      <c r="D2552" t="s">
        <v>223</v>
      </c>
      <c r="E2552" t="s">
        <v>6027</v>
      </c>
      <c r="F2552" t="s">
        <v>20424</v>
      </c>
      <c r="G2552" s="146">
        <f>1+Adaosuri8</f>
        <v>1</v>
      </c>
    </row>
    <row r="2553" spans="1:7">
      <c r="A2553" t="s">
        <v>3717</v>
      </c>
      <c r="B2553" s="1">
        <f>IFERROR(INDEX(Preturi!H$2:H$8000, MATCH(A2553, Preturi!G$2:G$8000, 0)), "")*G2553</f>
        <v>10.32</v>
      </c>
      <c r="C2553" t="s">
        <v>688</v>
      </c>
      <c r="D2553" t="s">
        <v>223</v>
      </c>
      <c r="E2553" t="s">
        <v>6028</v>
      </c>
      <c r="F2553" t="s">
        <v>20424</v>
      </c>
      <c r="G2553" s="146">
        <f>1+Adaosuri8</f>
        <v>1</v>
      </c>
    </row>
    <row r="2554" spans="1:7">
      <c r="A2554" t="s">
        <v>3718</v>
      </c>
      <c r="B2554" s="1">
        <f>IFERROR(INDEX(Preturi!H$2:H$8000, MATCH(A2554, Preturi!G$2:G$8000, 0)), "")*G2554</f>
        <v>10.75</v>
      </c>
      <c r="C2554" t="s">
        <v>688</v>
      </c>
      <c r="D2554" t="s">
        <v>223</v>
      </c>
      <c r="E2554" t="s">
        <v>6029</v>
      </c>
      <c r="F2554" t="s">
        <v>20424</v>
      </c>
      <c r="G2554" s="146">
        <f>1+Adaosuri8</f>
        <v>1</v>
      </c>
    </row>
    <row r="2555" spans="1:7">
      <c r="A2555" t="s">
        <v>3719</v>
      </c>
      <c r="B2555" s="1">
        <f>IFERROR(INDEX(Preturi!H$2:H$8000, MATCH(A2555, Preturi!G$2:G$8000, 0)), "")*G2555</f>
        <v>8.77</v>
      </c>
      <c r="C2555" t="s">
        <v>688</v>
      </c>
      <c r="D2555" t="s">
        <v>223</v>
      </c>
      <c r="E2555" t="s">
        <v>6030</v>
      </c>
      <c r="F2555" t="s">
        <v>20425</v>
      </c>
      <c r="G2555" s="146">
        <f>1+Adaosuri9</f>
        <v>1</v>
      </c>
    </row>
    <row r="2556" spans="1:7">
      <c r="A2556" t="s">
        <v>3720</v>
      </c>
      <c r="B2556" s="1">
        <f>IFERROR(INDEX(Preturi!H$2:H$8000, MATCH(A2556, Preturi!G$2:G$8000, 0)), "")*G2556</f>
        <v>9.14</v>
      </c>
      <c r="C2556" t="s">
        <v>688</v>
      </c>
      <c r="D2556" t="s">
        <v>223</v>
      </c>
      <c r="E2556" t="s">
        <v>6031</v>
      </c>
      <c r="F2556" t="s">
        <v>20425</v>
      </c>
      <c r="G2556" s="146">
        <f>1+Adaosuri9</f>
        <v>1</v>
      </c>
    </row>
    <row r="2557" spans="1:7">
      <c r="A2557" t="s">
        <v>1766</v>
      </c>
      <c r="B2557" s="1">
        <f>IFERROR(INDEX(Preturi!H$2:H$8000, MATCH(A2557, Preturi!G$2:G$8000, 0)), "")*G2557</f>
        <v>90</v>
      </c>
      <c r="C2557" t="s">
        <v>688</v>
      </c>
      <c r="D2557" t="s">
        <v>223</v>
      </c>
      <c r="E2557" t="s">
        <v>6032</v>
      </c>
      <c r="F2557" t="s">
        <v>20431</v>
      </c>
      <c r="G2557" s="146">
        <f t="shared" ref="G2557:G2588" si="41">1+Adaosuri15</f>
        <v>1</v>
      </c>
    </row>
    <row r="2558" spans="1:7">
      <c r="A2558" t="s">
        <v>1767</v>
      </c>
      <c r="B2558" s="1">
        <f>IFERROR(INDEX(Preturi!H$2:H$8000, MATCH(A2558, Preturi!G$2:G$8000, 0)), "")*G2558</f>
        <v>96</v>
      </c>
      <c r="C2558" t="s">
        <v>688</v>
      </c>
      <c r="D2558" t="s">
        <v>223</v>
      </c>
      <c r="E2558" t="s">
        <v>6033</v>
      </c>
      <c r="F2558" t="s">
        <v>20431</v>
      </c>
      <c r="G2558" s="146">
        <f t="shared" si="41"/>
        <v>1</v>
      </c>
    </row>
    <row r="2559" spans="1:7">
      <c r="A2559" t="s">
        <v>1768</v>
      </c>
      <c r="B2559" s="1">
        <f>IFERROR(INDEX(Preturi!H$2:H$8000, MATCH(A2559, Preturi!G$2:G$8000, 0)), "")*G2559</f>
        <v>102</v>
      </c>
      <c r="C2559" t="s">
        <v>688</v>
      </c>
      <c r="D2559" t="s">
        <v>223</v>
      </c>
      <c r="E2559" t="s">
        <v>6034</v>
      </c>
      <c r="F2559" t="s">
        <v>20431</v>
      </c>
      <c r="G2559" s="146">
        <f t="shared" si="41"/>
        <v>1</v>
      </c>
    </row>
    <row r="2560" spans="1:7">
      <c r="A2560" t="s">
        <v>1769</v>
      </c>
      <c r="B2560" s="1">
        <f>IFERROR(INDEX(Preturi!H$2:H$8000, MATCH(A2560, Preturi!G$2:G$8000, 0)), "")*G2560</f>
        <v>104</v>
      </c>
      <c r="C2560" t="s">
        <v>688</v>
      </c>
      <c r="D2560" t="s">
        <v>223</v>
      </c>
      <c r="E2560" t="s">
        <v>6035</v>
      </c>
      <c r="F2560" t="s">
        <v>20431</v>
      </c>
      <c r="G2560" s="146">
        <f t="shared" si="41"/>
        <v>1</v>
      </c>
    </row>
    <row r="2561" spans="1:7">
      <c r="A2561" t="s">
        <v>1770</v>
      </c>
      <c r="B2561" s="1">
        <f>IFERROR(INDEX(Preturi!H$2:H$8000, MATCH(A2561, Preturi!G$2:G$8000, 0)), "")*G2561</f>
        <v>104</v>
      </c>
      <c r="C2561" t="s">
        <v>688</v>
      </c>
      <c r="D2561" t="s">
        <v>223</v>
      </c>
      <c r="E2561" t="s">
        <v>6036</v>
      </c>
      <c r="F2561" t="s">
        <v>20431</v>
      </c>
      <c r="G2561" s="146">
        <f t="shared" si="41"/>
        <v>1</v>
      </c>
    </row>
    <row r="2562" spans="1:7">
      <c r="A2562" t="s">
        <v>1771</v>
      </c>
      <c r="B2562" s="1">
        <f>IFERROR(INDEX(Preturi!H$2:H$8000, MATCH(A2562, Preturi!G$2:G$8000, 0)), "")*G2562</f>
        <v>106</v>
      </c>
      <c r="C2562" t="s">
        <v>688</v>
      </c>
      <c r="D2562" t="s">
        <v>223</v>
      </c>
      <c r="E2562" t="s">
        <v>6037</v>
      </c>
      <c r="F2562" t="s">
        <v>20431</v>
      </c>
      <c r="G2562" s="146">
        <f t="shared" si="41"/>
        <v>1</v>
      </c>
    </row>
    <row r="2563" spans="1:7">
      <c r="A2563" t="s">
        <v>1772</v>
      </c>
      <c r="B2563" s="1">
        <f>IFERROR(INDEX(Preturi!H$2:H$8000, MATCH(A2563, Preturi!G$2:G$8000, 0)), "")*G2563</f>
        <v>110</v>
      </c>
      <c r="C2563" t="s">
        <v>688</v>
      </c>
      <c r="D2563" t="s">
        <v>223</v>
      </c>
      <c r="E2563" t="s">
        <v>6038</v>
      </c>
      <c r="F2563" t="s">
        <v>20431</v>
      </c>
      <c r="G2563" s="146">
        <f t="shared" si="41"/>
        <v>1</v>
      </c>
    </row>
    <row r="2564" spans="1:7">
      <c r="A2564" t="s">
        <v>1773</v>
      </c>
      <c r="B2564" s="1">
        <f>IFERROR(INDEX(Preturi!H$2:H$8000, MATCH(A2564, Preturi!G$2:G$8000, 0)), "")*G2564</f>
        <v>117</v>
      </c>
      <c r="C2564" t="s">
        <v>688</v>
      </c>
      <c r="D2564" t="s">
        <v>223</v>
      </c>
      <c r="E2564" t="s">
        <v>6039</v>
      </c>
      <c r="F2564" t="s">
        <v>20431</v>
      </c>
      <c r="G2564" s="146">
        <f t="shared" si="41"/>
        <v>1</v>
      </c>
    </row>
    <row r="2565" spans="1:7">
      <c r="A2565" t="s">
        <v>1774</v>
      </c>
      <c r="B2565" s="1">
        <f>IFERROR(INDEX(Preturi!H$2:H$8000, MATCH(A2565, Preturi!G$2:G$8000, 0)), "")*G2565</f>
        <v>119</v>
      </c>
      <c r="C2565" t="s">
        <v>688</v>
      </c>
      <c r="D2565" t="s">
        <v>223</v>
      </c>
      <c r="E2565" t="s">
        <v>6040</v>
      </c>
      <c r="F2565" t="s">
        <v>20431</v>
      </c>
      <c r="G2565" s="146">
        <f t="shared" si="41"/>
        <v>1</v>
      </c>
    </row>
    <row r="2566" spans="1:7">
      <c r="A2566" t="s">
        <v>1775</v>
      </c>
      <c r="B2566" s="1">
        <f>IFERROR(INDEX(Preturi!H$2:H$8000, MATCH(A2566, Preturi!G$2:G$8000, 0)), "")*G2566</f>
        <v>137</v>
      </c>
      <c r="C2566" t="s">
        <v>688</v>
      </c>
      <c r="D2566" t="s">
        <v>223</v>
      </c>
      <c r="E2566" t="s">
        <v>6041</v>
      </c>
      <c r="F2566" t="s">
        <v>20431</v>
      </c>
      <c r="G2566" s="146">
        <f t="shared" si="41"/>
        <v>1</v>
      </c>
    </row>
    <row r="2567" spans="1:7">
      <c r="A2567" t="s">
        <v>1776</v>
      </c>
      <c r="B2567" s="1">
        <f>IFERROR(INDEX(Preturi!H$2:H$8000, MATCH(A2567, Preturi!G$2:G$8000, 0)), "")*G2567</f>
        <v>106</v>
      </c>
      <c r="C2567" t="s">
        <v>688</v>
      </c>
      <c r="D2567" t="s">
        <v>223</v>
      </c>
      <c r="E2567" t="s">
        <v>6042</v>
      </c>
      <c r="F2567" t="s">
        <v>20431</v>
      </c>
      <c r="G2567" s="146">
        <f t="shared" si="41"/>
        <v>1</v>
      </c>
    </row>
    <row r="2568" spans="1:7">
      <c r="A2568" t="s">
        <v>1777</v>
      </c>
      <c r="B2568" s="1">
        <f>IFERROR(INDEX(Preturi!H$2:H$8000, MATCH(A2568, Preturi!G$2:G$8000, 0)), "")*G2568</f>
        <v>102</v>
      </c>
      <c r="C2568" t="s">
        <v>688</v>
      </c>
      <c r="D2568" t="s">
        <v>223</v>
      </c>
      <c r="E2568" t="s">
        <v>6043</v>
      </c>
      <c r="F2568" t="s">
        <v>20431</v>
      </c>
      <c r="G2568" s="146">
        <f t="shared" si="41"/>
        <v>1</v>
      </c>
    </row>
    <row r="2569" spans="1:7">
      <c r="A2569" t="s">
        <v>1778</v>
      </c>
      <c r="B2569" s="1">
        <f>IFERROR(INDEX(Preturi!H$2:H$8000, MATCH(A2569, Preturi!G$2:G$8000, 0)), "")*G2569</f>
        <v>74</v>
      </c>
      <c r="C2569" t="s">
        <v>688</v>
      </c>
      <c r="D2569" t="s">
        <v>223</v>
      </c>
      <c r="E2569" t="s">
        <v>6044</v>
      </c>
      <c r="F2569" t="s">
        <v>20431</v>
      </c>
      <c r="G2569" s="146">
        <f t="shared" si="41"/>
        <v>1</v>
      </c>
    </row>
    <row r="2570" spans="1:7">
      <c r="A2570" t="s">
        <v>1779</v>
      </c>
      <c r="B2570" s="1">
        <f>IFERROR(INDEX(Preturi!H$2:H$8000, MATCH(A2570, Preturi!G$2:G$8000, 0)), "")*G2570</f>
        <v>79</v>
      </c>
      <c r="C2570" t="s">
        <v>688</v>
      </c>
      <c r="D2570" t="s">
        <v>223</v>
      </c>
      <c r="E2570" t="s">
        <v>6045</v>
      </c>
      <c r="F2570" t="s">
        <v>20431</v>
      </c>
      <c r="G2570" s="146">
        <f t="shared" si="41"/>
        <v>1</v>
      </c>
    </row>
    <row r="2571" spans="1:7">
      <c r="A2571" t="s">
        <v>1780</v>
      </c>
      <c r="B2571" s="1">
        <f>IFERROR(INDEX(Preturi!H$2:H$8000, MATCH(A2571, Preturi!G$2:G$8000, 0)), "")*G2571</f>
        <v>83</v>
      </c>
      <c r="C2571" t="s">
        <v>688</v>
      </c>
      <c r="D2571" t="s">
        <v>223</v>
      </c>
      <c r="E2571" t="s">
        <v>6046</v>
      </c>
      <c r="F2571" t="s">
        <v>20431</v>
      </c>
      <c r="G2571" s="146">
        <f t="shared" si="41"/>
        <v>1</v>
      </c>
    </row>
    <row r="2572" spans="1:7">
      <c r="A2572" t="s">
        <v>1781</v>
      </c>
      <c r="B2572" s="1">
        <f>IFERROR(INDEX(Preturi!H$2:H$8000, MATCH(A2572, Preturi!G$2:G$8000, 0)), "")*G2572</f>
        <v>86</v>
      </c>
      <c r="C2572" t="s">
        <v>688</v>
      </c>
      <c r="D2572" t="s">
        <v>223</v>
      </c>
      <c r="E2572" t="s">
        <v>6047</v>
      </c>
      <c r="F2572" t="s">
        <v>20431</v>
      </c>
      <c r="G2572" s="146">
        <f t="shared" si="41"/>
        <v>1</v>
      </c>
    </row>
    <row r="2573" spans="1:7">
      <c r="A2573" t="s">
        <v>1782</v>
      </c>
      <c r="B2573" s="1">
        <f>IFERROR(INDEX(Preturi!H$2:H$8000, MATCH(A2573, Preturi!G$2:G$8000, 0)), "")*G2573</f>
        <v>86</v>
      </c>
      <c r="C2573" t="s">
        <v>688</v>
      </c>
      <c r="D2573" t="s">
        <v>223</v>
      </c>
      <c r="E2573" t="s">
        <v>6048</v>
      </c>
      <c r="F2573" t="s">
        <v>20431</v>
      </c>
      <c r="G2573" s="146">
        <f t="shared" si="41"/>
        <v>1</v>
      </c>
    </row>
    <row r="2574" spans="1:7">
      <c r="A2574" t="s">
        <v>1783</v>
      </c>
      <c r="B2574" s="1">
        <f>IFERROR(INDEX(Preturi!H$2:H$8000, MATCH(A2574, Preturi!G$2:G$8000, 0)), "")*G2574</f>
        <v>88</v>
      </c>
      <c r="C2574" t="s">
        <v>688</v>
      </c>
      <c r="D2574" t="s">
        <v>223</v>
      </c>
      <c r="E2574" t="s">
        <v>6049</v>
      </c>
      <c r="F2574" t="s">
        <v>20431</v>
      </c>
      <c r="G2574" s="146">
        <f t="shared" si="41"/>
        <v>1</v>
      </c>
    </row>
    <row r="2575" spans="1:7">
      <c r="A2575" t="s">
        <v>1784</v>
      </c>
      <c r="B2575" s="1">
        <f>IFERROR(INDEX(Preturi!H$2:H$8000, MATCH(A2575, Preturi!G$2:G$8000, 0)), "")*G2575</f>
        <v>100</v>
      </c>
      <c r="C2575" t="s">
        <v>688</v>
      </c>
      <c r="D2575" t="s">
        <v>223</v>
      </c>
      <c r="E2575" t="s">
        <v>6050</v>
      </c>
      <c r="F2575" t="s">
        <v>20431</v>
      </c>
      <c r="G2575" s="146">
        <f t="shared" si="41"/>
        <v>1</v>
      </c>
    </row>
    <row r="2576" spans="1:7">
      <c r="A2576" t="s">
        <v>1785</v>
      </c>
      <c r="B2576" s="1">
        <f>IFERROR(INDEX(Preturi!H$2:H$8000, MATCH(A2576, Preturi!G$2:G$8000, 0)), "")*G2576</f>
        <v>104</v>
      </c>
      <c r="C2576" t="s">
        <v>688</v>
      </c>
      <c r="D2576" t="s">
        <v>223</v>
      </c>
      <c r="E2576" t="s">
        <v>6051</v>
      </c>
      <c r="F2576" t="s">
        <v>20431</v>
      </c>
      <c r="G2576" s="146">
        <f t="shared" si="41"/>
        <v>1</v>
      </c>
    </row>
    <row r="2577" spans="1:7">
      <c r="A2577" t="s">
        <v>1786</v>
      </c>
      <c r="B2577" s="1">
        <f>IFERROR(INDEX(Preturi!H$2:H$8000, MATCH(A2577, Preturi!G$2:G$8000, 0)), "")*G2577</f>
        <v>107</v>
      </c>
      <c r="C2577" t="s">
        <v>688</v>
      </c>
      <c r="D2577" t="s">
        <v>223</v>
      </c>
      <c r="E2577" t="s">
        <v>6052</v>
      </c>
      <c r="F2577" t="s">
        <v>20431</v>
      </c>
      <c r="G2577" s="146">
        <f t="shared" si="41"/>
        <v>1</v>
      </c>
    </row>
    <row r="2578" spans="1:7">
      <c r="A2578" t="s">
        <v>1787</v>
      </c>
      <c r="B2578" s="1">
        <f>IFERROR(INDEX(Preturi!H$2:H$8000, MATCH(A2578, Preturi!G$2:G$8000, 0)), "")*G2578</f>
        <v>111</v>
      </c>
      <c r="C2578" t="s">
        <v>688</v>
      </c>
      <c r="D2578" t="s">
        <v>223</v>
      </c>
      <c r="E2578" t="s">
        <v>6053</v>
      </c>
      <c r="F2578" t="s">
        <v>20431</v>
      </c>
      <c r="G2578" s="146">
        <f t="shared" si="41"/>
        <v>1</v>
      </c>
    </row>
    <row r="2579" spans="1:7">
      <c r="A2579" t="s">
        <v>1788</v>
      </c>
      <c r="B2579" s="1">
        <f>IFERROR(INDEX(Preturi!H$2:H$8000, MATCH(A2579, Preturi!G$2:G$8000, 0)), "")*G2579</f>
        <v>88</v>
      </c>
      <c r="C2579" t="s">
        <v>688</v>
      </c>
      <c r="D2579" t="s">
        <v>223</v>
      </c>
      <c r="E2579" t="s">
        <v>6054</v>
      </c>
      <c r="F2579" t="s">
        <v>20431</v>
      </c>
      <c r="G2579" s="146">
        <f t="shared" si="41"/>
        <v>1</v>
      </c>
    </row>
    <row r="2580" spans="1:7">
      <c r="A2580" t="s">
        <v>1789</v>
      </c>
      <c r="B2580" s="1">
        <f>IFERROR(INDEX(Preturi!H$2:H$8000, MATCH(A2580, Preturi!G$2:G$8000, 0)), "")*G2580</f>
        <v>83</v>
      </c>
      <c r="C2580" t="s">
        <v>688</v>
      </c>
      <c r="D2580" t="s">
        <v>223</v>
      </c>
      <c r="E2580" t="s">
        <v>6055</v>
      </c>
      <c r="F2580" t="s">
        <v>20431</v>
      </c>
      <c r="G2580" s="146">
        <f t="shared" si="41"/>
        <v>1</v>
      </c>
    </row>
    <row r="2581" spans="1:7">
      <c r="A2581" t="s">
        <v>3781</v>
      </c>
      <c r="B2581" s="1">
        <f>IFERROR(INDEX(Preturi!H$2:H$8000, MATCH(A2581, Preturi!G$2:G$8000, 0)), "")*G2581</f>
        <v>103</v>
      </c>
      <c r="C2581" t="s">
        <v>688</v>
      </c>
      <c r="D2581" t="s">
        <v>223</v>
      </c>
      <c r="E2581" t="s">
        <v>6056</v>
      </c>
      <c r="F2581" t="s">
        <v>20431</v>
      </c>
      <c r="G2581" s="146">
        <f t="shared" si="41"/>
        <v>1</v>
      </c>
    </row>
    <row r="2582" spans="1:7">
      <c r="A2582" t="s">
        <v>3782</v>
      </c>
      <c r="B2582" s="1">
        <f>IFERROR(INDEX(Preturi!H$2:H$8000, MATCH(A2582, Preturi!G$2:G$8000, 0)), "")*G2582</f>
        <v>111</v>
      </c>
      <c r="C2582" t="s">
        <v>688</v>
      </c>
      <c r="D2582" t="s">
        <v>223</v>
      </c>
      <c r="E2582" t="s">
        <v>6057</v>
      </c>
      <c r="F2582" t="s">
        <v>20431</v>
      </c>
      <c r="G2582" s="146">
        <f t="shared" si="41"/>
        <v>1</v>
      </c>
    </row>
    <row r="2583" spans="1:7">
      <c r="A2583" t="s">
        <v>3784</v>
      </c>
      <c r="B2583" s="1">
        <f>IFERROR(INDEX(Preturi!H$2:H$8000, MATCH(A2583, Preturi!G$2:G$8000, 0)), "")*G2583</f>
        <v>117</v>
      </c>
      <c r="C2583" t="s">
        <v>688</v>
      </c>
      <c r="D2583" t="s">
        <v>223</v>
      </c>
      <c r="E2583" t="s">
        <v>6058</v>
      </c>
      <c r="F2583" t="s">
        <v>20431</v>
      </c>
      <c r="G2583" s="146">
        <f t="shared" si="41"/>
        <v>1</v>
      </c>
    </row>
    <row r="2584" spans="1:7">
      <c r="A2584" t="s">
        <v>3785</v>
      </c>
      <c r="B2584" s="1">
        <f>IFERROR(INDEX(Preturi!H$2:H$8000, MATCH(A2584, Preturi!G$2:G$8000, 0)), "")*G2584</f>
        <v>119</v>
      </c>
      <c r="C2584" t="s">
        <v>688</v>
      </c>
      <c r="D2584" t="s">
        <v>223</v>
      </c>
      <c r="E2584" t="s">
        <v>6059</v>
      </c>
      <c r="F2584" t="s">
        <v>20431</v>
      </c>
      <c r="G2584" s="146">
        <f t="shared" si="41"/>
        <v>1</v>
      </c>
    </row>
    <row r="2585" spans="1:7">
      <c r="A2585" t="s">
        <v>3786</v>
      </c>
      <c r="B2585" s="1">
        <f>IFERROR(INDEX(Preturi!H$2:H$8000, MATCH(A2585, Preturi!G$2:G$8000, 0)), "")*G2585</f>
        <v>119</v>
      </c>
      <c r="C2585" t="s">
        <v>688</v>
      </c>
      <c r="D2585" t="s">
        <v>223</v>
      </c>
      <c r="E2585" t="s">
        <v>6060</v>
      </c>
      <c r="F2585" t="s">
        <v>20431</v>
      </c>
      <c r="G2585" s="146">
        <f t="shared" si="41"/>
        <v>1</v>
      </c>
    </row>
    <row r="2586" spans="1:7">
      <c r="A2586" t="s">
        <v>3787</v>
      </c>
      <c r="B2586" s="1">
        <f>IFERROR(INDEX(Preturi!H$2:H$8000, MATCH(A2586, Preturi!G$2:G$8000, 0)), "")*G2586</f>
        <v>124</v>
      </c>
      <c r="C2586" t="s">
        <v>688</v>
      </c>
      <c r="D2586" t="s">
        <v>223</v>
      </c>
      <c r="E2586" t="s">
        <v>6061</v>
      </c>
      <c r="F2586" t="s">
        <v>20431</v>
      </c>
      <c r="G2586" s="146">
        <f t="shared" si="41"/>
        <v>1</v>
      </c>
    </row>
    <row r="2587" spans="1:7">
      <c r="A2587" t="s">
        <v>3788</v>
      </c>
      <c r="B2587" s="1">
        <f>IFERROR(INDEX(Preturi!H$2:H$8000, MATCH(A2587, Preturi!G$2:G$8000, 0)), "")*G2587</f>
        <v>128</v>
      </c>
      <c r="C2587" t="s">
        <v>688</v>
      </c>
      <c r="D2587" t="s">
        <v>223</v>
      </c>
      <c r="E2587" t="s">
        <v>6062</v>
      </c>
      <c r="F2587" t="s">
        <v>20431</v>
      </c>
      <c r="G2587" s="146">
        <f t="shared" si="41"/>
        <v>1</v>
      </c>
    </row>
    <row r="2588" spans="1:7">
      <c r="A2588" t="s">
        <v>3789</v>
      </c>
      <c r="B2588" s="1">
        <f>IFERROR(INDEX(Preturi!H$2:H$8000, MATCH(A2588, Preturi!G$2:G$8000, 0)), "")*G2588</f>
        <v>130</v>
      </c>
      <c r="C2588" t="s">
        <v>688</v>
      </c>
      <c r="D2588" t="s">
        <v>223</v>
      </c>
      <c r="E2588" t="s">
        <v>6063</v>
      </c>
      <c r="F2588" t="s">
        <v>20431</v>
      </c>
      <c r="G2588" s="146">
        <f t="shared" si="41"/>
        <v>1</v>
      </c>
    </row>
    <row r="2589" spans="1:7">
      <c r="A2589" t="s">
        <v>3790</v>
      </c>
      <c r="B2589" s="1">
        <f>IFERROR(INDEX(Preturi!H$2:H$8000, MATCH(A2589, Preturi!G$2:G$8000, 0)), "")*G2589</f>
        <v>134</v>
      </c>
      <c r="C2589" t="s">
        <v>688</v>
      </c>
      <c r="D2589" t="s">
        <v>223</v>
      </c>
      <c r="E2589" t="s">
        <v>6064</v>
      </c>
      <c r="F2589" t="s">
        <v>20431</v>
      </c>
      <c r="G2589" s="146">
        <f t="shared" ref="G2589:G2620" si="42">1+Adaosuri15</f>
        <v>1</v>
      </c>
    </row>
    <row r="2590" spans="1:7">
      <c r="A2590" t="s">
        <v>3791</v>
      </c>
      <c r="B2590" s="1">
        <f>IFERROR(INDEX(Preturi!H$2:H$8000, MATCH(A2590, Preturi!G$2:G$8000, 0)), "")*G2590</f>
        <v>142</v>
      </c>
      <c r="C2590" t="s">
        <v>688</v>
      </c>
      <c r="D2590" t="s">
        <v>223</v>
      </c>
      <c r="E2590" t="s">
        <v>6065</v>
      </c>
      <c r="F2590" t="s">
        <v>20431</v>
      </c>
      <c r="G2590" s="146">
        <f t="shared" si="42"/>
        <v>1</v>
      </c>
    </row>
    <row r="2591" spans="1:7">
      <c r="A2591" t="s">
        <v>3793</v>
      </c>
      <c r="B2591" s="1">
        <f>IFERROR(INDEX(Preturi!H$2:H$8000, MATCH(A2591, Preturi!G$2:G$8000, 0)), "")*G2591</f>
        <v>124</v>
      </c>
      <c r="C2591" t="s">
        <v>688</v>
      </c>
      <c r="D2591" t="s">
        <v>223</v>
      </c>
      <c r="E2591" t="s">
        <v>6066</v>
      </c>
      <c r="F2591" t="s">
        <v>20431</v>
      </c>
      <c r="G2591" s="146">
        <f t="shared" si="42"/>
        <v>1</v>
      </c>
    </row>
    <row r="2592" spans="1:7">
      <c r="A2592" t="s">
        <v>3794</v>
      </c>
      <c r="B2592" s="1">
        <f>IFERROR(INDEX(Preturi!H$2:H$8000, MATCH(A2592, Preturi!G$2:G$8000, 0)), "")*G2592</f>
        <v>117</v>
      </c>
      <c r="C2592" t="s">
        <v>688</v>
      </c>
      <c r="D2592" t="s">
        <v>223</v>
      </c>
      <c r="E2592" t="s">
        <v>6067</v>
      </c>
      <c r="F2592" t="s">
        <v>20431</v>
      </c>
      <c r="G2592" s="146">
        <f t="shared" si="42"/>
        <v>1</v>
      </c>
    </row>
    <row r="2593" spans="1:7">
      <c r="A2593" t="s">
        <v>1801</v>
      </c>
      <c r="B2593" s="1">
        <f>IFERROR(INDEX(Preturi!H$2:H$8000, MATCH(A2593, Preturi!G$2:G$8000, 0)), "")*G2593</f>
        <v>314</v>
      </c>
      <c r="C2593" t="s">
        <v>688</v>
      </c>
      <c r="D2593" t="s">
        <v>223</v>
      </c>
      <c r="E2593" t="s">
        <v>6068</v>
      </c>
      <c r="F2593" t="s">
        <v>20431</v>
      </c>
      <c r="G2593" s="146">
        <f t="shared" si="42"/>
        <v>1</v>
      </c>
    </row>
    <row r="2594" spans="1:7">
      <c r="A2594" t="s">
        <v>1802</v>
      </c>
      <c r="B2594" s="1">
        <f>IFERROR(INDEX(Preturi!H$2:H$8000, MATCH(A2594, Preturi!G$2:G$8000, 0)), "")*G2594</f>
        <v>337</v>
      </c>
      <c r="C2594" t="s">
        <v>688</v>
      </c>
      <c r="D2594" t="s">
        <v>223</v>
      </c>
      <c r="E2594" t="s">
        <v>6069</v>
      </c>
      <c r="F2594" t="s">
        <v>20431</v>
      </c>
      <c r="G2594" s="146">
        <f t="shared" si="42"/>
        <v>1</v>
      </c>
    </row>
    <row r="2595" spans="1:7">
      <c r="A2595" t="s">
        <v>1803</v>
      </c>
      <c r="B2595" s="1">
        <f>IFERROR(INDEX(Preturi!H$2:H$8000, MATCH(A2595, Preturi!G$2:G$8000, 0)), "")*G2595</f>
        <v>362</v>
      </c>
      <c r="C2595" t="s">
        <v>688</v>
      </c>
      <c r="D2595" t="s">
        <v>223</v>
      </c>
      <c r="E2595" t="s">
        <v>6070</v>
      </c>
      <c r="F2595" t="s">
        <v>20431</v>
      </c>
      <c r="G2595" s="146">
        <f t="shared" si="42"/>
        <v>1</v>
      </c>
    </row>
    <row r="2596" spans="1:7">
      <c r="A2596" t="s">
        <v>1804</v>
      </c>
      <c r="B2596" s="1">
        <f>IFERROR(INDEX(Preturi!H$2:H$8000, MATCH(A2596, Preturi!G$2:G$8000, 0)), "")*G2596</f>
        <v>374</v>
      </c>
      <c r="C2596" t="s">
        <v>688</v>
      </c>
      <c r="D2596" t="s">
        <v>223</v>
      </c>
      <c r="E2596" t="s">
        <v>6071</v>
      </c>
      <c r="F2596" t="s">
        <v>20431</v>
      </c>
      <c r="G2596" s="146">
        <f t="shared" si="42"/>
        <v>1</v>
      </c>
    </row>
    <row r="2597" spans="1:7">
      <c r="A2597" t="s">
        <v>1805</v>
      </c>
      <c r="B2597" s="1">
        <f>IFERROR(INDEX(Preturi!H$2:H$8000, MATCH(A2597, Preturi!G$2:G$8000, 0)), "")*G2597</f>
        <v>374</v>
      </c>
      <c r="C2597" t="s">
        <v>688</v>
      </c>
      <c r="D2597" t="s">
        <v>223</v>
      </c>
      <c r="E2597" t="s">
        <v>6072</v>
      </c>
      <c r="F2597" t="s">
        <v>20431</v>
      </c>
      <c r="G2597" s="146">
        <f t="shared" si="42"/>
        <v>1</v>
      </c>
    </row>
    <row r="2598" spans="1:7">
      <c r="A2598" t="s">
        <v>1806</v>
      </c>
      <c r="B2598" s="1">
        <f>IFERROR(INDEX(Preturi!H$2:H$8000, MATCH(A2598, Preturi!G$2:G$8000, 0)), "")*G2598</f>
        <v>421</v>
      </c>
      <c r="C2598" t="s">
        <v>688</v>
      </c>
      <c r="D2598" t="s">
        <v>223</v>
      </c>
      <c r="E2598" t="s">
        <v>6073</v>
      </c>
      <c r="F2598" t="s">
        <v>20431</v>
      </c>
      <c r="G2598" s="146">
        <f t="shared" si="42"/>
        <v>1</v>
      </c>
    </row>
    <row r="2599" spans="1:7">
      <c r="A2599" t="s">
        <v>1807</v>
      </c>
      <c r="B2599" s="1">
        <f>IFERROR(INDEX(Preturi!H$2:H$8000, MATCH(A2599, Preturi!G$2:G$8000, 0)), "")*G2599</f>
        <v>467</v>
      </c>
      <c r="C2599" t="s">
        <v>688</v>
      </c>
      <c r="D2599" t="s">
        <v>223</v>
      </c>
      <c r="E2599" t="s">
        <v>6074</v>
      </c>
      <c r="F2599" t="s">
        <v>20431</v>
      </c>
      <c r="G2599" s="146">
        <f t="shared" si="42"/>
        <v>1</v>
      </c>
    </row>
    <row r="2600" spans="1:7">
      <c r="A2600" t="s">
        <v>1808</v>
      </c>
      <c r="B2600" s="1">
        <f>IFERROR(INDEX(Preturi!H$2:H$8000, MATCH(A2600, Preturi!G$2:G$8000, 0)), "")*G2600</f>
        <v>492</v>
      </c>
      <c r="C2600" t="s">
        <v>688</v>
      </c>
      <c r="D2600" t="s">
        <v>223</v>
      </c>
      <c r="E2600" t="s">
        <v>6075</v>
      </c>
      <c r="F2600" t="s">
        <v>20431</v>
      </c>
      <c r="G2600" s="146">
        <f t="shared" si="42"/>
        <v>1</v>
      </c>
    </row>
    <row r="2601" spans="1:7">
      <c r="A2601" t="s">
        <v>1809</v>
      </c>
      <c r="B2601" s="1">
        <f>IFERROR(INDEX(Preturi!H$2:H$8000, MATCH(A2601, Preturi!G$2:G$8000, 0)), "")*G2601</f>
        <v>527</v>
      </c>
      <c r="C2601" t="s">
        <v>688</v>
      </c>
      <c r="D2601" t="s">
        <v>223</v>
      </c>
      <c r="E2601" t="s">
        <v>6076</v>
      </c>
      <c r="F2601" t="s">
        <v>20431</v>
      </c>
      <c r="G2601" s="146">
        <f t="shared" si="42"/>
        <v>1</v>
      </c>
    </row>
    <row r="2602" spans="1:7">
      <c r="A2602" t="s">
        <v>1810</v>
      </c>
      <c r="B2602" s="1">
        <f>IFERROR(INDEX(Preturi!H$2:H$8000, MATCH(A2602, Preturi!G$2:G$8000, 0)), "")*G2602</f>
        <v>527</v>
      </c>
      <c r="C2602" t="s">
        <v>688</v>
      </c>
      <c r="D2602" t="s">
        <v>223</v>
      </c>
      <c r="E2602" t="s">
        <v>6077</v>
      </c>
      <c r="F2602" t="s">
        <v>20431</v>
      </c>
      <c r="G2602" s="146">
        <f t="shared" si="42"/>
        <v>1</v>
      </c>
    </row>
    <row r="2603" spans="1:7">
      <c r="A2603" t="s">
        <v>1811</v>
      </c>
      <c r="B2603" s="1">
        <f>IFERROR(INDEX(Preturi!H$2:H$8000, MATCH(A2603, Preturi!G$2:G$8000, 0)), "")*G2603</f>
        <v>431</v>
      </c>
      <c r="C2603" t="s">
        <v>688</v>
      </c>
      <c r="D2603" t="s">
        <v>223</v>
      </c>
      <c r="E2603" t="s">
        <v>6078</v>
      </c>
      <c r="F2603" t="s">
        <v>20431</v>
      </c>
      <c r="G2603" s="146">
        <f t="shared" si="42"/>
        <v>1</v>
      </c>
    </row>
    <row r="2604" spans="1:7">
      <c r="A2604" t="s">
        <v>1812</v>
      </c>
      <c r="B2604" s="1">
        <f>IFERROR(INDEX(Preturi!H$2:H$8000, MATCH(A2604, Preturi!G$2:G$8000, 0)), "")*G2604</f>
        <v>362</v>
      </c>
      <c r="C2604" t="s">
        <v>688</v>
      </c>
      <c r="D2604" t="s">
        <v>223</v>
      </c>
      <c r="E2604" t="s">
        <v>6079</v>
      </c>
      <c r="F2604" t="s">
        <v>20431</v>
      </c>
      <c r="G2604" s="146">
        <f t="shared" si="42"/>
        <v>1</v>
      </c>
    </row>
    <row r="2605" spans="1:7">
      <c r="A2605" t="s">
        <v>2566</v>
      </c>
      <c r="B2605" s="1">
        <f>IFERROR(INDEX(Preturi!H$2:H$8000, MATCH(A2605, Preturi!G$2:G$8000, 0)), "")*G2605</f>
        <v>504</v>
      </c>
      <c r="C2605" t="s">
        <v>688</v>
      </c>
      <c r="D2605" t="s">
        <v>223</v>
      </c>
      <c r="E2605" t="s">
        <v>6080</v>
      </c>
      <c r="F2605" t="s">
        <v>20431</v>
      </c>
      <c r="G2605" s="146">
        <f t="shared" si="42"/>
        <v>1</v>
      </c>
    </row>
    <row r="2606" spans="1:7">
      <c r="A2606" t="s">
        <v>2567</v>
      </c>
      <c r="B2606" s="1">
        <f>IFERROR(INDEX(Preturi!H$2:H$8000, MATCH(A2606, Preturi!G$2:G$8000, 0)), "")*G2606</f>
        <v>541</v>
      </c>
      <c r="C2606" t="s">
        <v>688</v>
      </c>
      <c r="D2606" t="s">
        <v>223</v>
      </c>
      <c r="E2606" t="s">
        <v>6081</v>
      </c>
      <c r="F2606" t="s">
        <v>20431</v>
      </c>
      <c r="G2606" s="146">
        <f t="shared" si="42"/>
        <v>1</v>
      </c>
    </row>
    <row r="2607" spans="1:7">
      <c r="A2607" t="s">
        <v>2568</v>
      </c>
      <c r="B2607" s="1">
        <f>IFERROR(INDEX(Preturi!H$2:H$8000, MATCH(A2607, Preturi!G$2:G$8000, 0)), "")*G2607</f>
        <v>580</v>
      </c>
      <c r="C2607" t="s">
        <v>688</v>
      </c>
      <c r="D2607" t="s">
        <v>223</v>
      </c>
      <c r="E2607" t="s">
        <v>6082</v>
      </c>
      <c r="F2607" t="s">
        <v>20431</v>
      </c>
      <c r="G2607" s="146">
        <f t="shared" si="42"/>
        <v>1</v>
      </c>
    </row>
    <row r="2608" spans="1:7">
      <c r="A2608" t="s">
        <v>2569</v>
      </c>
      <c r="B2608" s="1">
        <f>IFERROR(INDEX(Preturi!H$2:H$8000, MATCH(A2608, Preturi!G$2:G$8000, 0)), "")*G2608</f>
        <v>585</v>
      </c>
      <c r="C2608" t="s">
        <v>688</v>
      </c>
      <c r="D2608" t="s">
        <v>223</v>
      </c>
      <c r="E2608" t="s">
        <v>6083</v>
      </c>
      <c r="F2608" t="s">
        <v>20431</v>
      </c>
      <c r="G2608" s="146">
        <f t="shared" si="42"/>
        <v>1</v>
      </c>
    </row>
    <row r="2609" spans="1:7">
      <c r="A2609" t="s">
        <v>2570</v>
      </c>
      <c r="B2609" s="1">
        <f>IFERROR(INDEX(Preturi!H$2:H$8000, MATCH(A2609, Preturi!G$2:G$8000, 0)), "")*G2609</f>
        <v>585</v>
      </c>
      <c r="C2609" t="s">
        <v>688</v>
      </c>
      <c r="D2609" t="s">
        <v>223</v>
      </c>
      <c r="E2609" t="s">
        <v>6084</v>
      </c>
      <c r="F2609" t="s">
        <v>20431</v>
      </c>
      <c r="G2609" s="146">
        <f t="shared" si="42"/>
        <v>1</v>
      </c>
    </row>
    <row r="2610" spans="1:7">
      <c r="A2610" t="s">
        <v>2571</v>
      </c>
      <c r="B2610" s="1">
        <f>IFERROR(INDEX(Preturi!H$2:H$8000, MATCH(A2610, Preturi!G$2:G$8000, 0)), "")*G2610</f>
        <v>655</v>
      </c>
      <c r="C2610" t="s">
        <v>688</v>
      </c>
      <c r="D2610" t="s">
        <v>223</v>
      </c>
      <c r="E2610" t="s">
        <v>6085</v>
      </c>
      <c r="F2610" t="s">
        <v>20431</v>
      </c>
      <c r="G2610" s="146">
        <f t="shared" si="42"/>
        <v>1</v>
      </c>
    </row>
    <row r="2611" spans="1:7">
      <c r="A2611" t="s">
        <v>2572</v>
      </c>
      <c r="B2611" s="1">
        <f>IFERROR(INDEX(Preturi!H$2:H$8000, MATCH(A2611, Preturi!G$2:G$8000, 0)), "")*G2611</f>
        <v>717</v>
      </c>
      <c r="C2611" t="s">
        <v>688</v>
      </c>
      <c r="D2611" t="s">
        <v>223</v>
      </c>
      <c r="E2611" t="s">
        <v>6086</v>
      </c>
      <c r="F2611" t="s">
        <v>20431</v>
      </c>
      <c r="G2611" s="146">
        <f t="shared" si="42"/>
        <v>1</v>
      </c>
    </row>
    <row r="2612" spans="1:7">
      <c r="A2612" t="s">
        <v>2573</v>
      </c>
      <c r="B2612" s="1">
        <f>IFERROR(INDEX(Preturi!H$2:H$8000, MATCH(A2612, Preturi!G$2:G$8000, 0)), "")*G2612</f>
        <v>769</v>
      </c>
      <c r="C2612" t="s">
        <v>688</v>
      </c>
      <c r="D2612" t="s">
        <v>223</v>
      </c>
      <c r="E2612" t="s">
        <v>6087</v>
      </c>
      <c r="F2612" t="s">
        <v>20431</v>
      </c>
      <c r="G2612" s="146">
        <f t="shared" si="42"/>
        <v>1</v>
      </c>
    </row>
    <row r="2613" spans="1:7">
      <c r="A2613" t="s">
        <v>2574</v>
      </c>
      <c r="B2613" s="1">
        <f>IFERROR(INDEX(Preturi!H$2:H$8000, MATCH(A2613, Preturi!G$2:G$8000, 0)), "")*G2613</f>
        <v>826</v>
      </c>
      <c r="C2613" t="s">
        <v>688</v>
      </c>
      <c r="D2613" t="s">
        <v>223</v>
      </c>
      <c r="E2613" t="s">
        <v>6088</v>
      </c>
      <c r="F2613" t="s">
        <v>20431</v>
      </c>
      <c r="G2613" s="146">
        <f t="shared" si="42"/>
        <v>1</v>
      </c>
    </row>
    <row r="2614" spans="1:7">
      <c r="A2614" t="s">
        <v>2575</v>
      </c>
      <c r="B2614" s="1">
        <f>IFERROR(INDEX(Preturi!H$2:H$8000, MATCH(A2614, Preturi!G$2:G$8000, 0)), "")*G2614</f>
        <v>826</v>
      </c>
      <c r="C2614" t="s">
        <v>688</v>
      </c>
      <c r="D2614" t="s">
        <v>223</v>
      </c>
      <c r="E2614" t="s">
        <v>6089</v>
      </c>
      <c r="F2614" t="s">
        <v>20431</v>
      </c>
      <c r="G2614" s="146">
        <f t="shared" si="42"/>
        <v>1</v>
      </c>
    </row>
    <row r="2615" spans="1:7">
      <c r="A2615" t="s">
        <v>2576</v>
      </c>
      <c r="B2615" s="1">
        <f>IFERROR(INDEX(Preturi!H$2:H$8000, MATCH(A2615, Preturi!G$2:G$8000, 0)), "")*G2615</f>
        <v>655</v>
      </c>
      <c r="C2615" t="s">
        <v>688</v>
      </c>
      <c r="D2615" t="s">
        <v>223</v>
      </c>
      <c r="E2615" t="s">
        <v>6090</v>
      </c>
      <c r="F2615" t="s">
        <v>20431</v>
      </c>
      <c r="G2615" s="146">
        <f t="shared" si="42"/>
        <v>1</v>
      </c>
    </row>
    <row r="2616" spans="1:7">
      <c r="A2616" t="s">
        <v>2577</v>
      </c>
      <c r="B2616" s="1">
        <f>IFERROR(INDEX(Preturi!H$2:H$8000, MATCH(A2616, Preturi!G$2:G$8000, 0)), "")*G2616</f>
        <v>553</v>
      </c>
      <c r="C2616" t="s">
        <v>688</v>
      </c>
      <c r="D2616" t="s">
        <v>223</v>
      </c>
      <c r="E2616" t="s">
        <v>6091</v>
      </c>
      <c r="F2616" t="s">
        <v>20431</v>
      </c>
      <c r="G2616" s="146">
        <f t="shared" si="42"/>
        <v>1</v>
      </c>
    </row>
    <row r="2617" spans="1:7">
      <c r="A2617" t="s">
        <v>709</v>
      </c>
      <c r="B2617" s="1">
        <f>IFERROR(INDEX(Preturi!H$2:H$8000, MATCH(A2617, Preturi!G$2:G$8000, 0)), "")*G2617</f>
        <v>268</v>
      </c>
      <c r="C2617" t="s">
        <v>688</v>
      </c>
      <c r="D2617" t="s">
        <v>223</v>
      </c>
      <c r="E2617" t="s">
        <v>6092</v>
      </c>
      <c r="F2617" t="s">
        <v>20431</v>
      </c>
      <c r="G2617" s="146">
        <f t="shared" si="42"/>
        <v>1</v>
      </c>
    </row>
    <row r="2618" spans="1:7">
      <c r="A2618" t="s">
        <v>710</v>
      </c>
      <c r="B2618" s="1">
        <f>IFERROR(INDEX(Preturi!H$2:H$8000, MATCH(A2618, Preturi!G$2:G$8000, 0)), "")*G2618</f>
        <v>302</v>
      </c>
      <c r="C2618" t="s">
        <v>688</v>
      </c>
      <c r="D2618" t="s">
        <v>223</v>
      </c>
      <c r="E2618" t="s">
        <v>6093</v>
      </c>
      <c r="F2618" t="s">
        <v>20431</v>
      </c>
      <c r="G2618" s="146">
        <f t="shared" si="42"/>
        <v>1</v>
      </c>
    </row>
    <row r="2619" spans="1:7">
      <c r="A2619" t="s">
        <v>1813</v>
      </c>
      <c r="B2619" s="1">
        <f>IFERROR(INDEX(Preturi!H$2:H$8000, MATCH(A2619, Preturi!G$2:G$8000, 0)), "")*G2619</f>
        <v>326</v>
      </c>
      <c r="C2619" t="s">
        <v>688</v>
      </c>
      <c r="D2619" t="s">
        <v>223</v>
      </c>
      <c r="E2619" t="s">
        <v>6094</v>
      </c>
      <c r="F2619" t="s">
        <v>20431</v>
      </c>
      <c r="G2619" s="146">
        <f t="shared" si="42"/>
        <v>1</v>
      </c>
    </row>
    <row r="2620" spans="1:7">
      <c r="A2620" t="s">
        <v>1814</v>
      </c>
      <c r="B2620" s="1">
        <f>IFERROR(INDEX(Preturi!H$2:H$8000, MATCH(A2620, Preturi!G$2:G$8000, 0)), "")*G2620</f>
        <v>337</v>
      </c>
      <c r="C2620" t="s">
        <v>688</v>
      </c>
      <c r="D2620" t="s">
        <v>223</v>
      </c>
      <c r="E2620" t="s">
        <v>6095</v>
      </c>
      <c r="F2620" t="s">
        <v>20431</v>
      </c>
      <c r="G2620" s="146">
        <f t="shared" si="42"/>
        <v>1</v>
      </c>
    </row>
    <row r="2621" spans="1:7">
      <c r="A2621" t="s">
        <v>1815</v>
      </c>
      <c r="B2621" s="1">
        <f>IFERROR(INDEX(Preturi!H$2:H$8000, MATCH(A2621, Preturi!G$2:G$8000, 0)), "")*G2621</f>
        <v>337</v>
      </c>
      <c r="C2621" t="s">
        <v>688</v>
      </c>
      <c r="D2621" t="s">
        <v>223</v>
      </c>
      <c r="E2621" t="s">
        <v>6096</v>
      </c>
      <c r="F2621" t="s">
        <v>20431</v>
      </c>
      <c r="G2621" s="146">
        <f t="shared" ref="G2621:G2628" si="43">1+Adaosuri15</f>
        <v>1</v>
      </c>
    </row>
    <row r="2622" spans="1:7">
      <c r="A2622" t="s">
        <v>1816</v>
      </c>
      <c r="B2622" s="1">
        <f>IFERROR(INDEX(Preturi!H$2:H$8000, MATCH(A2622, Preturi!G$2:G$8000, 0)), "")*G2622</f>
        <v>364</v>
      </c>
      <c r="C2622" t="s">
        <v>688</v>
      </c>
      <c r="D2622" t="s">
        <v>223</v>
      </c>
      <c r="E2622" t="s">
        <v>6097</v>
      </c>
      <c r="F2622" t="s">
        <v>20431</v>
      </c>
      <c r="G2622" s="146">
        <f t="shared" si="43"/>
        <v>1</v>
      </c>
    </row>
    <row r="2623" spans="1:7">
      <c r="A2623" t="s">
        <v>1817</v>
      </c>
      <c r="B2623" s="1">
        <f>IFERROR(INDEX(Preturi!H$2:H$8000, MATCH(A2623, Preturi!G$2:G$8000, 0)), "")*G2623</f>
        <v>403</v>
      </c>
      <c r="C2623" t="s">
        <v>688</v>
      </c>
      <c r="D2623" t="s">
        <v>223</v>
      </c>
      <c r="E2623" t="s">
        <v>6098</v>
      </c>
      <c r="F2623" t="s">
        <v>20431</v>
      </c>
      <c r="G2623" s="146">
        <f t="shared" si="43"/>
        <v>1</v>
      </c>
    </row>
    <row r="2624" spans="1:7">
      <c r="A2624" t="s">
        <v>1818</v>
      </c>
      <c r="B2624" s="1">
        <f>IFERROR(INDEX(Preturi!H$2:H$8000, MATCH(A2624, Preturi!G$2:G$8000, 0)), "")*G2624</f>
        <v>428</v>
      </c>
      <c r="C2624" t="s">
        <v>688</v>
      </c>
      <c r="D2624" t="s">
        <v>223</v>
      </c>
      <c r="E2624" t="s">
        <v>6099</v>
      </c>
      <c r="F2624" t="s">
        <v>20431</v>
      </c>
      <c r="G2624" s="146">
        <f t="shared" si="43"/>
        <v>1</v>
      </c>
    </row>
    <row r="2625" spans="1:7">
      <c r="A2625" t="s">
        <v>1819</v>
      </c>
      <c r="B2625" s="1">
        <f>IFERROR(INDEX(Preturi!H$2:H$8000, MATCH(A2625, Preturi!G$2:G$8000, 0)), "")*G2625</f>
        <v>451</v>
      </c>
      <c r="C2625" t="s">
        <v>688</v>
      </c>
      <c r="D2625" t="s">
        <v>223</v>
      </c>
      <c r="E2625" t="s">
        <v>6100</v>
      </c>
      <c r="F2625" t="s">
        <v>20431</v>
      </c>
      <c r="G2625" s="146">
        <f t="shared" si="43"/>
        <v>1</v>
      </c>
    </row>
    <row r="2626" spans="1:7">
      <c r="A2626" t="s">
        <v>1820</v>
      </c>
      <c r="B2626" s="1">
        <f>IFERROR(INDEX(Preturi!H$2:H$8000, MATCH(A2626, Preturi!G$2:G$8000, 0)), "")*G2626</f>
        <v>452</v>
      </c>
      <c r="C2626" t="s">
        <v>688</v>
      </c>
      <c r="D2626" t="s">
        <v>223</v>
      </c>
      <c r="E2626" t="s">
        <v>6101</v>
      </c>
      <c r="F2626" t="s">
        <v>20431</v>
      </c>
      <c r="G2626" s="146">
        <f t="shared" si="43"/>
        <v>1</v>
      </c>
    </row>
    <row r="2627" spans="1:7">
      <c r="A2627" t="s">
        <v>1821</v>
      </c>
      <c r="B2627" s="1">
        <f>IFERROR(INDEX(Preturi!H$2:H$8000, MATCH(A2627, Preturi!G$2:G$8000, 0)), "")*G2627</f>
        <v>374</v>
      </c>
      <c r="C2627" t="s">
        <v>688</v>
      </c>
      <c r="D2627" t="s">
        <v>223</v>
      </c>
      <c r="E2627" t="s">
        <v>6102</v>
      </c>
      <c r="F2627" t="s">
        <v>20431</v>
      </c>
      <c r="G2627" s="146">
        <f t="shared" si="43"/>
        <v>1</v>
      </c>
    </row>
    <row r="2628" spans="1:7">
      <c r="A2628" t="s">
        <v>1822</v>
      </c>
      <c r="B2628" s="1">
        <f>IFERROR(INDEX(Preturi!H$2:H$8000, MATCH(A2628, Preturi!G$2:G$8000, 0)), "")*G2628</f>
        <v>326</v>
      </c>
      <c r="C2628" t="s">
        <v>688</v>
      </c>
      <c r="D2628" t="s">
        <v>223</v>
      </c>
      <c r="E2628" t="s">
        <v>6103</v>
      </c>
      <c r="F2628" t="s">
        <v>20431</v>
      </c>
      <c r="G2628" s="146">
        <f t="shared" si="43"/>
        <v>1</v>
      </c>
    </row>
    <row r="2629" spans="1:7">
      <c r="A2629" t="s">
        <v>2578</v>
      </c>
      <c r="B2629" s="1">
        <f>IFERROR(INDEX(Preturi!H$2:H$8000, MATCH(A2629, Preturi!G$2:G$8000, 0)), "")*G2629</f>
        <v>11.1</v>
      </c>
      <c r="C2629" t="s">
        <v>688</v>
      </c>
      <c r="D2629" t="s">
        <v>223</v>
      </c>
      <c r="E2629" t="s">
        <v>6104</v>
      </c>
      <c r="F2629" t="s">
        <v>20423</v>
      </c>
      <c r="G2629" s="146">
        <f>1+Adaosuri5</f>
        <v>1</v>
      </c>
    </row>
    <row r="2630" spans="1:7">
      <c r="A2630" t="s">
        <v>2579</v>
      </c>
      <c r="B2630" s="1">
        <f>IFERROR(INDEX(Preturi!H$2:H$8000, MATCH(A2630, Preturi!G$2:G$8000, 0)), "")*G2630</f>
        <v>27.75</v>
      </c>
      <c r="C2630" t="s">
        <v>688</v>
      </c>
      <c r="D2630" t="s">
        <v>223</v>
      </c>
      <c r="E2630" t="s">
        <v>6105</v>
      </c>
      <c r="F2630" t="s">
        <v>20423</v>
      </c>
      <c r="G2630" s="146">
        <f>1+Adaosuri5</f>
        <v>1</v>
      </c>
    </row>
    <row r="2631" spans="1:7">
      <c r="A2631" t="s">
        <v>2580</v>
      </c>
      <c r="B2631" s="1">
        <f>IFERROR(INDEX(Preturi!H$2:H$8000, MATCH(A2631, Preturi!G$2:G$8000, 0)), "")*G2631</f>
        <v>47.25</v>
      </c>
      <c r="C2631" t="s">
        <v>688</v>
      </c>
      <c r="D2631" t="s">
        <v>223</v>
      </c>
      <c r="E2631" t="s">
        <v>6106</v>
      </c>
      <c r="F2631" t="s">
        <v>20423</v>
      </c>
      <c r="G2631" s="146">
        <f>1+Adaosuri5</f>
        <v>1</v>
      </c>
    </row>
    <row r="2632" spans="1:7">
      <c r="A2632" t="s">
        <v>1823</v>
      </c>
      <c r="B2632" s="1">
        <f>IFERROR(INDEX(Preturi!H$2:H$8000, MATCH(A2632, Preturi!G$2:G$8000, 0)), "")*G2632</f>
        <v>534</v>
      </c>
      <c r="C2632" t="s">
        <v>688</v>
      </c>
      <c r="D2632" t="s">
        <v>223</v>
      </c>
      <c r="E2632" t="s">
        <v>6107</v>
      </c>
      <c r="F2632" t="s">
        <v>20432</v>
      </c>
      <c r="G2632" s="146">
        <f t="shared" ref="G2632:G2660" si="44">1+Adaosuri16</f>
        <v>1</v>
      </c>
    </row>
    <row r="2633" spans="1:7">
      <c r="A2633" t="s">
        <v>1824</v>
      </c>
      <c r="B2633" s="1">
        <f>IFERROR(INDEX(Preturi!H$2:H$8000, MATCH(A2633, Preturi!G$2:G$8000, 0)), "")*G2633</f>
        <v>536</v>
      </c>
      <c r="C2633" t="s">
        <v>688</v>
      </c>
      <c r="D2633" t="s">
        <v>223</v>
      </c>
      <c r="E2633" t="s">
        <v>6108</v>
      </c>
      <c r="F2633" t="s">
        <v>20432</v>
      </c>
      <c r="G2633" s="146">
        <f t="shared" si="44"/>
        <v>1</v>
      </c>
    </row>
    <row r="2634" spans="1:7">
      <c r="A2634" t="s">
        <v>1825</v>
      </c>
      <c r="B2634" s="1">
        <f>IFERROR(INDEX(Preturi!H$2:H$8000, MATCH(A2634, Preturi!G$2:G$8000, 0)), "")*G2634</f>
        <v>545</v>
      </c>
      <c r="C2634" t="s">
        <v>688</v>
      </c>
      <c r="D2634" t="s">
        <v>223</v>
      </c>
      <c r="E2634" t="s">
        <v>6109</v>
      </c>
      <c r="F2634" t="s">
        <v>20432</v>
      </c>
      <c r="G2634" s="146">
        <f t="shared" si="44"/>
        <v>1</v>
      </c>
    </row>
    <row r="2635" spans="1:7">
      <c r="A2635" t="s">
        <v>2581</v>
      </c>
      <c r="B2635" s="1">
        <f>IFERROR(INDEX(Preturi!H$2:H$8000, MATCH(A2635, Preturi!G$2:G$8000, 0)), "")*G2635</f>
        <v>547</v>
      </c>
      <c r="C2635" t="s">
        <v>688</v>
      </c>
      <c r="D2635" t="s">
        <v>223</v>
      </c>
      <c r="E2635" t="s">
        <v>6110</v>
      </c>
      <c r="F2635" t="s">
        <v>20432</v>
      </c>
      <c r="G2635" s="146">
        <f t="shared" si="44"/>
        <v>1</v>
      </c>
    </row>
    <row r="2636" spans="1:7">
      <c r="A2636" t="s">
        <v>1826</v>
      </c>
      <c r="B2636" s="1">
        <f>IFERROR(INDEX(Preturi!H$2:H$8000, MATCH(A2636, Preturi!G$2:G$8000, 0)), "")*G2636</f>
        <v>235</v>
      </c>
      <c r="C2636" t="s">
        <v>688</v>
      </c>
      <c r="D2636" t="s">
        <v>223</v>
      </c>
      <c r="E2636" t="s">
        <v>6111</v>
      </c>
      <c r="F2636" t="s">
        <v>20432</v>
      </c>
      <c r="G2636" s="146">
        <f t="shared" si="44"/>
        <v>1</v>
      </c>
    </row>
    <row r="2637" spans="1:7">
      <c r="A2637" t="s">
        <v>1827</v>
      </c>
      <c r="B2637" s="1">
        <f>IFERROR(INDEX(Preturi!H$2:H$8000, MATCH(A2637, Preturi!G$2:G$8000, 0)), "")*G2637</f>
        <v>256</v>
      </c>
      <c r="C2637" t="s">
        <v>688</v>
      </c>
      <c r="D2637" t="s">
        <v>223</v>
      </c>
      <c r="E2637" t="s">
        <v>6112</v>
      </c>
      <c r="F2637" t="s">
        <v>20432</v>
      </c>
      <c r="G2637" s="146">
        <f t="shared" si="44"/>
        <v>1</v>
      </c>
    </row>
    <row r="2638" spans="1:7">
      <c r="A2638" t="s">
        <v>1828</v>
      </c>
      <c r="B2638" s="1">
        <f>IFERROR(INDEX(Preturi!H$2:H$8000, MATCH(A2638, Preturi!G$2:G$8000, 0)), "")*G2638</f>
        <v>256</v>
      </c>
      <c r="C2638" t="s">
        <v>688</v>
      </c>
      <c r="D2638" t="s">
        <v>223</v>
      </c>
      <c r="E2638" t="s">
        <v>6113</v>
      </c>
      <c r="F2638" t="s">
        <v>20432</v>
      </c>
      <c r="G2638" s="146">
        <f t="shared" si="44"/>
        <v>1</v>
      </c>
    </row>
    <row r="2639" spans="1:7">
      <c r="A2639" t="s">
        <v>2582</v>
      </c>
      <c r="B2639" s="1">
        <f>IFERROR(INDEX(Preturi!H$2:H$8000, MATCH(A2639, Preturi!G$2:G$8000, 0)), "")*G2639</f>
        <v>237</v>
      </c>
      <c r="C2639" t="s">
        <v>688</v>
      </c>
      <c r="D2639" t="s">
        <v>223</v>
      </c>
      <c r="E2639" t="s">
        <v>6114</v>
      </c>
      <c r="F2639" t="s">
        <v>20432</v>
      </c>
      <c r="G2639" s="146">
        <f t="shared" si="44"/>
        <v>1</v>
      </c>
    </row>
    <row r="2640" spans="1:7">
      <c r="A2640" t="s">
        <v>1829</v>
      </c>
      <c r="B2640" s="1">
        <f>IFERROR(INDEX(Preturi!H$2:H$8000, MATCH(A2640, Preturi!G$2:G$8000, 0)), "")*G2640</f>
        <v>231</v>
      </c>
      <c r="C2640" t="s">
        <v>688</v>
      </c>
      <c r="D2640" t="s">
        <v>223</v>
      </c>
      <c r="E2640" t="s">
        <v>6115</v>
      </c>
      <c r="F2640" t="s">
        <v>20432</v>
      </c>
      <c r="G2640" s="146">
        <f t="shared" si="44"/>
        <v>1</v>
      </c>
    </row>
    <row r="2641" spans="1:7">
      <c r="A2641" t="s">
        <v>1830</v>
      </c>
      <c r="B2641" s="1">
        <f>IFERROR(INDEX(Preturi!H$2:H$8000, MATCH(A2641, Preturi!G$2:G$8000, 0)), "")*G2641</f>
        <v>240</v>
      </c>
      <c r="C2641" t="s">
        <v>688</v>
      </c>
      <c r="D2641" t="s">
        <v>223</v>
      </c>
      <c r="E2641" t="s">
        <v>6116</v>
      </c>
      <c r="F2641" t="s">
        <v>20432</v>
      </c>
      <c r="G2641" s="146">
        <f t="shared" si="44"/>
        <v>1</v>
      </c>
    </row>
    <row r="2642" spans="1:7">
      <c r="A2642" t="s">
        <v>1831</v>
      </c>
      <c r="B2642" s="1">
        <f>IFERROR(INDEX(Preturi!H$2:H$8000, MATCH(A2642, Preturi!G$2:G$8000, 0)), "")*G2642</f>
        <v>256</v>
      </c>
      <c r="C2642" t="s">
        <v>688</v>
      </c>
      <c r="D2642" t="s">
        <v>223</v>
      </c>
      <c r="E2642" t="s">
        <v>6117</v>
      </c>
      <c r="F2642" t="s">
        <v>20432</v>
      </c>
      <c r="G2642" s="146">
        <f t="shared" si="44"/>
        <v>1</v>
      </c>
    </row>
    <row r="2643" spans="1:7">
      <c r="A2643" t="s">
        <v>1832</v>
      </c>
      <c r="B2643" s="1">
        <f>IFERROR(INDEX(Preturi!H$2:H$8000, MATCH(A2643, Preturi!G$2:G$8000, 0)), "")*G2643</f>
        <v>262</v>
      </c>
      <c r="C2643" t="s">
        <v>688</v>
      </c>
      <c r="D2643" t="s">
        <v>223</v>
      </c>
      <c r="E2643" t="s">
        <v>6118</v>
      </c>
      <c r="F2643" t="s">
        <v>20432</v>
      </c>
      <c r="G2643" s="146">
        <f t="shared" si="44"/>
        <v>1</v>
      </c>
    </row>
    <row r="2644" spans="1:7">
      <c r="A2644" t="s">
        <v>1833</v>
      </c>
      <c r="B2644" s="1">
        <f>IFERROR(INDEX(Preturi!H$2:H$8000, MATCH(A2644, Preturi!G$2:G$8000, 0)), "")*G2644</f>
        <v>237</v>
      </c>
      <c r="C2644" t="s">
        <v>688</v>
      </c>
      <c r="D2644" t="s">
        <v>223</v>
      </c>
      <c r="E2644" t="s">
        <v>6119</v>
      </c>
      <c r="F2644" t="s">
        <v>20432</v>
      </c>
      <c r="G2644" s="146">
        <f t="shared" si="44"/>
        <v>1</v>
      </c>
    </row>
    <row r="2645" spans="1:7">
      <c r="A2645" t="s">
        <v>1834</v>
      </c>
      <c r="B2645" s="1">
        <f>IFERROR(INDEX(Preturi!H$2:H$8000, MATCH(A2645, Preturi!G$2:G$8000, 0)), "")*G2645</f>
        <v>235</v>
      </c>
      <c r="C2645" t="s">
        <v>688</v>
      </c>
      <c r="D2645" t="s">
        <v>223</v>
      </c>
      <c r="E2645" t="s">
        <v>6120</v>
      </c>
      <c r="F2645" t="s">
        <v>20432</v>
      </c>
      <c r="G2645" s="146">
        <f t="shared" si="44"/>
        <v>1</v>
      </c>
    </row>
    <row r="2646" spans="1:7">
      <c r="A2646" t="s">
        <v>1835</v>
      </c>
      <c r="B2646" s="1">
        <f>IFERROR(INDEX(Preturi!H$2:H$8000, MATCH(A2646, Preturi!G$2:G$8000, 0)), "")*G2646</f>
        <v>254</v>
      </c>
      <c r="C2646" t="s">
        <v>688</v>
      </c>
      <c r="D2646" t="s">
        <v>223</v>
      </c>
      <c r="E2646" t="s">
        <v>6121</v>
      </c>
      <c r="F2646" t="s">
        <v>20432</v>
      </c>
      <c r="G2646" s="146">
        <f t="shared" si="44"/>
        <v>1</v>
      </c>
    </row>
    <row r="2647" spans="1:7">
      <c r="A2647" t="s">
        <v>1836</v>
      </c>
      <c r="B2647" s="1">
        <f>IFERROR(INDEX(Preturi!H$2:H$8000, MATCH(A2647, Preturi!G$2:G$8000, 0)), "")*G2647</f>
        <v>275</v>
      </c>
      <c r="C2647" t="s">
        <v>688</v>
      </c>
      <c r="D2647" t="s">
        <v>223</v>
      </c>
      <c r="E2647" t="s">
        <v>6122</v>
      </c>
      <c r="F2647" t="s">
        <v>20432</v>
      </c>
      <c r="G2647" s="146">
        <f t="shared" si="44"/>
        <v>1</v>
      </c>
    </row>
    <row r="2648" spans="1:7">
      <c r="A2648" t="s">
        <v>1837</v>
      </c>
      <c r="B2648" s="1">
        <f>IFERROR(INDEX(Preturi!H$2:H$8000, MATCH(A2648, Preturi!G$2:G$8000, 0)), "")*G2648</f>
        <v>279</v>
      </c>
      <c r="C2648" t="s">
        <v>688</v>
      </c>
      <c r="D2648" t="s">
        <v>223</v>
      </c>
      <c r="E2648" t="s">
        <v>6123</v>
      </c>
      <c r="F2648" t="s">
        <v>20432</v>
      </c>
      <c r="G2648" s="146">
        <f t="shared" si="44"/>
        <v>1</v>
      </c>
    </row>
    <row r="2649" spans="1:7">
      <c r="A2649" t="s">
        <v>1838</v>
      </c>
      <c r="B2649" s="1">
        <f>IFERROR(INDEX(Preturi!H$2:H$8000, MATCH(A2649, Preturi!G$2:G$8000, 0)), "")*G2649</f>
        <v>284</v>
      </c>
      <c r="C2649" t="s">
        <v>688</v>
      </c>
      <c r="D2649" t="s">
        <v>223</v>
      </c>
      <c r="E2649" t="s">
        <v>6124</v>
      </c>
      <c r="F2649" t="s">
        <v>20432</v>
      </c>
      <c r="G2649" s="146">
        <f t="shared" si="44"/>
        <v>1</v>
      </c>
    </row>
    <row r="2650" spans="1:7">
      <c r="A2650" t="s">
        <v>1839</v>
      </c>
      <c r="B2650" s="1">
        <f>IFERROR(INDEX(Preturi!H$2:H$8000, MATCH(A2650, Preturi!G$2:G$8000, 0)), "")*G2650</f>
        <v>284</v>
      </c>
      <c r="C2650" t="s">
        <v>688</v>
      </c>
      <c r="D2650" t="s">
        <v>223</v>
      </c>
      <c r="E2650" t="s">
        <v>6125</v>
      </c>
      <c r="F2650" t="s">
        <v>20432</v>
      </c>
      <c r="G2650" s="146">
        <f t="shared" si="44"/>
        <v>1</v>
      </c>
    </row>
    <row r="2651" spans="1:7">
      <c r="A2651" t="s">
        <v>1840</v>
      </c>
      <c r="B2651" s="1">
        <f>IFERROR(INDEX(Preturi!H$2:H$8000, MATCH(A2651, Preturi!G$2:G$8000, 0)), "")*G2651</f>
        <v>307</v>
      </c>
      <c r="C2651" t="s">
        <v>688</v>
      </c>
      <c r="D2651" t="s">
        <v>223</v>
      </c>
      <c r="E2651" t="s">
        <v>6126</v>
      </c>
      <c r="F2651" t="s">
        <v>20432</v>
      </c>
      <c r="G2651" s="146">
        <f t="shared" si="44"/>
        <v>1</v>
      </c>
    </row>
    <row r="2652" spans="1:7">
      <c r="A2652" t="s">
        <v>1844</v>
      </c>
      <c r="B2652" s="1">
        <f>IFERROR(INDEX(Preturi!H$2:H$8000, MATCH(A2652, Preturi!G$2:G$8000, 0)), "")*G2652</f>
        <v>204</v>
      </c>
      <c r="C2652" t="s">
        <v>688</v>
      </c>
      <c r="D2652" t="s">
        <v>223</v>
      </c>
      <c r="E2652" t="s">
        <v>6127</v>
      </c>
      <c r="F2652" t="s">
        <v>20432</v>
      </c>
      <c r="G2652" s="146">
        <f t="shared" si="44"/>
        <v>1</v>
      </c>
    </row>
    <row r="2653" spans="1:7">
      <c r="A2653" t="s">
        <v>1849</v>
      </c>
      <c r="B2653" s="1">
        <f>IFERROR(INDEX(Preturi!H$2:H$8000, MATCH(A2653, Preturi!G$2:G$8000, 0)), "")*G2653</f>
        <v>206</v>
      </c>
      <c r="C2653" t="s">
        <v>688</v>
      </c>
      <c r="D2653" t="s">
        <v>223</v>
      </c>
      <c r="E2653" t="s">
        <v>6128</v>
      </c>
      <c r="F2653" t="s">
        <v>20432</v>
      </c>
      <c r="G2653" s="146">
        <f t="shared" si="44"/>
        <v>1</v>
      </c>
    </row>
    <row r="2654" spans="1:7">
      <c r="A2654" t="s">
        <v>1856</v>
      </c>
      <c r="B2654" s="1">
        <f>IFERROR(INDEX(Preturi!H$2:H$8000, MATCH(A2654, Preturi!G$2:G$8000, 0)), "")*G2654</f>
        <v>419</v>
      </c>
      <c r="C2654" t="s">
        <v>688</v>
      </c>
      <c r="D2654" t="s">
        <v>223</v>
      </c>
      <c r="E2654" t="s">
        <v>6129</v>
      </c>
      <c r="F2654" t="s">
        <v>20432</v>
      </c>
      <c r="G2654" s="146">
        <f t="shared" si="44"/>
        <v>1</v>
      </c>
    </row>
    <row r="2655" spans="1:7">
      <c r="A2655" t="s">
        <v>1857</v>
      </c>
      <c r="B2655" s="1">
        <f>IFERROR(INDEX(Preturi!H$2:H$8000, MATCH(A2655, Preturi!G$2:G$8000, 0)), "")*G2655</f>
        <v>430</v>
      </c>
      <c r="C2655" t="s">
        <v>688</v>
      </c>
      <c r="D2655" t="s">
        <v>223</v>
      </c>
      <c r="E2655" t="s">
        <v>6130</v>
      </c>
      <c r="F2655" t="s">
        <v>20432</v>
      </c>
      <c r="G2655" s="146">
        <f t="shared" si="44"/>
        <v>1</v>
      </c>
    </row>
    <row r="2656" spans="1:7">
      <c r="A2656" t="s">
        <v>1858</v>
      </c>
      <c r="B2656" s="1">
        <f>IFERROR(INDEX(Preturi!H$2:H$8000, MATCH(A2656, Preturi!G$2:G$8000, 0)), "")*G2656</f>
        <v>441</v>
      </c>
      <c r="C2656" t="s">
        <v>688</v>
      </c>
      <c r="D2656" t="s">
        <v>223</v>
      </c>
      <c r="E2656" t="s">
        <v>6131</v>
      </c>
      <c r="F2656" t="s">
        <v>20432</v>
      </c>
      <c r="G2656" s="146">
        <f t="shared" si="44"/>
        <v>1</v>
      </c>
    </row>
    <row r="2657" spans="1:7">
      <c r="A2657" t="s">
        <v>1859</v>
      </c>
      <c r="B2657" s="1">
        <f>IFERROR(INDEX(Preturi!H$2:H$8000, MATCH(A2657, Preturi!G$2:G$8000, 0)), "")*G2657</f>
        <v>454</v>
      </c>
      <c r="C2657" t="s">
        <v>688</v>
      </c>
      <c r="D2657" t="s">
        <v>223</v>
      </c>
      <c r="E2657" t="s">
        <v>6132</v>
      </c>
      <c r="F2657" t="s">
        <v>20432</v>
      </c>
      <c r="G2657" s="146">
        <f t="shared" si="44"/>
        <v>1</v>
      </c>
    </row>
    <row r="2658" spans="1:7">
      <c r="A2658" t="s">
        <v>1860</v>
      </c>
      <c r="B2658" s="1">
        <f>IFERROR(INDEX(Preturi!H$2:H$8000, MATCH(A2658, Preturi!G$2:G$8000, 0)), "")*G2658</f>
        <v>481</v>
      </c>
      <c r="C2658" t="s">
        <v>688</v>
      </c>
      <c r="D2658" t="s">
        <v>223</v>
      </c>
      <c r="E2658" t="s">
        <v>6133</v>
      </c>
      <c r="F2658" t="s">
        <v>20432</v>
      </c>
      <c r="G2658" s="146">
        <f t="shared" si="44"/>
        <v>1</v>
      </c>
    </row>
    <row r="2659" spans="1:7">
      <c r="A2659" t="s">
        <v>1861</v>
      </c>
      <c r="B2659" s="1">
        <f>IFERROR(INDEX(Preturi!H$2:H$8000, MATCH(A2659, Preturi!G$2:G$8000, 0)), "")*G2659</f>
        <v>494</v>
      </c>
      <c r="C2659" t="s">
        <v>688</v>
      </c>
      <c r="D2659" t="s">
        <v>223</v>
      </c>
      <c r="E2659" t="s">
        <v>6134</v>
      </c>
      <c r="F2659" t="s">
        <v>20432</v>
      </c>
      <c r="G2659" s="146">
        <f t="shared" si="44"/>
        <v>1</v>
      </c>
    </row>
    <row r="2660" spans="1:7">
      <c r="A2660" t="s">
        <v>1862</v>
      </c>
      <c r="B2660" s="1">
        <f>IFERROR(INDEX(Preturi!H$2:H$8000, MATCH(A2660, Preturi!G$2:G$8000, 0)), "")*G2660</f>
        <v>511</v>
      </c>
      <c r="C2660" t="s">
        <v>688</v>
      </c>
      <c r="D2660" t="s">
        <v>223</v>
      </c>
      <c r="E2660" t="s">
        <v>6134</v>
      </c>
      <c r="F2660" t="s">
        <v>20432</v>
      </c>
      <c r="G2660" s="146">
        <f t="shared" si="44"/>
        <v>1</v>
      </c>
    </row>
    <row r="2661" spans="1:7">
      <c r="A2661" t="s">
        <v>2824</v>
      </c>
      <c r="B2661" s="1">
        <f>IFERROR(INDEX(Preturi!H$2:H$8000, MATCH(A2661, Preturi!G$2:G$8000, 0)), "")*G2661</f>
        <v>26.25</v>
      </c>
      <c r="C2661" t="s">
        <v>688</v>
      </c>
      <c r="D2661" t="s">
        <v>223</v>
      </c>
      <c r="E2661" t="s">
        <v>6135</v>
      </c>
      <c r="F2661" t="s">
        <v>20423</v>
      </c>
      <c r="G2661" s="146">
        <f>1+Adaosuri5</f>
        <v>1</v>
      </c>
    </row>
    <row r="2662" spans="1:7">
      <c r="A2662" t="s">
        <v>1863</v>
      </c>
      <c r="B2662" s="1">
        <f>IFERROR(INDEX(Preturi!H$2:H$8000, MATCH(A2662, Preturi!G$2:G$8000, 0)), "")*G2662</f>
        <v>334</v>
      </c>
      <c r="C2662" t="s">
        <v>688</v>
      </c>
      <c r="D2662" t="s">
        <v>223</v>
      </c>
      <c r="E2662" t="s">
        <v>6136</v>
      </c>
      <c r="F2662" t="s">
        <v>20431</v>
      </c>
      <c r="G2662" s="146">
        <f t="shared" ref="G2662:G2685" si="45">1+Adaosuri15</f>
        <v>1</v>
      </c>
    </row>
    <row r="2663" spans="1:7">
      <c r="A2663" t="s">
        <v>1864</v>
      </c>
      <c r="B2663" s="1">
        <f>IFERROR(INDEX(Preturi!H$2:H$8000, MATCH(A2663, Preturi!G$2:G$8000, 0)), "")*G2663</f>
        <v>359</v>
      </c>
      <c r="C2663" t="s">
        <v>688</v>
      </c>
      <c r="D2663" t="s">
        <v>223</v>
      </c>
      <c r="E2663" t="s">
        <v>6137</v>
      </c>
      <c r="F2663" t="s">
        <v>20431</v>
      </c>
      <c r="G2663" s="146">
        <f t="shared" si="45"/>
        <v>1</v>
      </c>
    </row>
    <row r="2664" spans="1:7">
      <c r="A2664" t="s">
        <v>1865</v>
      </c>
      <c r="B2664" s="1">
        <f>IFERROR(INDEX(Preturi!H$2:H$8000, MATCH(A2664, Preturi!G$2:G$8000, 0)), "")*G2664</f>
        <v>384</v>
      </c>
      <c r="C2664" t="s">
        <v>688</v>
      </c>
      <c r="D2664" t="s">
        <v>223</v>
      </c>
      <c r="E2664" t="s">
        <v>6138</v>
      </c>
      <c r="F2664" t="s">
        <v>20431</v>
      </c>
      <c r="G2664" s="146">
        <f t="shared" si="45"/>
        <v>1</v>
      </c>
    </row>
    <row r="2665" spans="1:7">
      <c r="A2665" t="s">
        <v>1866</v>
      </c>
      <c r="B2665" s="1">
        <f>IFERROR(INDEX(Preturi!H$2:H$8000, MATCH(A2665, Preturi!G$2:G$8000, 0)), "")*G2665</f>
        <v>413</v>
      </c>
      <c r="C2665" t="s">
        <v>688</v>
      </c>
      <c r="D2665" t="s">
        <v>223</v>
      </c>
      <c r="E2665" t="s">
        <v>6139</v>
      </c>
      <c r="F2665" t="s">
        <v>20431</v>
      </c>
      <c r="G2665" s="146">
        <f t="shared" si="45"/>
        <v>1</v>
      </c>
    </row>
    <row r="2666" spans="1:7">
      <c r="A2666" t="s">
        <v>1867</v>
      </c>
      <c r="B2666" s="1">
        <f>IFERROR(INDEX(Preturi!H$2:H$8000, MATCH(A2666, Preturi!G$2:G$8000, 0)), "")*G2666</f>
        <v>413</v>
      </c>
      <c r="C2666" t="s">
        <v>688</v>
      </c>
      <c r="D2666" t="s">
        <v>223</v>
      </c>
      <c r="E2666" t="s">
        <v>6140</v>
      </c>
      <c r="F2666" t="s">
        <v>20431</v>
      </c>
      <c r="G2666" s="146">
        <f t="shared" si="45"/>
        <v>1</v>
      </c>
    </row>
    <row r="2667" spans="1:7">
      <c r="A2667" t="s">
        <v>1868</v>
      </c>
      <c r="B2667" s="1">
        <f>IFERROR(INDEX(Preturi!H$2:H$8000, MATCH(A2667, Preturi!G$2:G$8000, 0)), "")*G2667</f>
        <v>444</v>
      </c>
      <c r="C2667" t="s">
        <v>688</v>
      </c>
      <c r="D2667" t="s">
        <v>223</v>
      </c>
      <c r="E2667" t="s">
        <v>6141</v>
      </c>
      <c r="F2667" t="s">
        <v>20431</v>
      </c>
      <c r="G2667" s="146">
        <f t="shared" si="45"/>
        <v>1</v>
      </c>
    </row>
    <row r="2668" spans="1:7">
      <c r="A2668" t="s">
        <v>1869</v>
      </c>
      <c r="B2668" s="1">
        <f>IFERROR(INDEX(Preturi!H$2:H$8000, MATCH(A2668, Preturi!G$2:G$8000, 0)), "")*G2668</f>
        <v>479</v>
      </c>
      <c r="C2668" t="s">
        <v>688</v>
      </c>
      <c r="D2668" t="s">
        <v>223</v>
      </c>
      <c r="E2668" t="s">
        <v>6142</v>
      </c>
      <c r="F2668" t="s">
        <v>20431</v>
      </c>
      <c r="G2668" s="146">
        <f t="shared" si="45"/>
        <v>1</v>
      </c>
    </row>
    <row r="2669" spans="1:7">
      <c r="A2669" t="s">
        <v>1870</v>
      </c>
      <c r="B2669" s="1">
        <f>IFERROR(INDEX(Preturi!H$2:H$8000, MATCH(A2669, Preturi!G$2:G$8000, 0)), "")*G2669</f>
        <v>537</v>
      </c>
      <c r="C2669" t="s">
        <v>688</v>
      </c>
      <c r="D2669" t="s">
        <v>223</v>
      </c>
      <c r="E2669" t="s">
        <v>6143</v>
      </c>
      <c r="F2669" t="s">
        <v>20431</v>
      </c>
      <c r="G2669" s="146">
        <f t="shared" si="45"/>
        <v>1</v>
      </c>
    </row>
    <row r="2670" spans="1:7">
      <c r="A2670" t="s">
        <v>1871</v>
      </c>
      <c r="B2670" s="1">
        <f>IFERROR(INDEX(Preturi!H$2:H$8000, MATCH(A2670, Preturi!G$2:G$8000, 0)), "")*G2670</f>
        <v>574</v>
      </c>
      <c r="C2670" t="s">
        <v>688</v>
      </c>
      <c r="D2670" t="s">
        <v>223</v>
      </c>
      <c r="E2670" t="s">
        <v>6144</v>
      </c>
      <c r="F2670" t="s">
        <v>20431</v>
      </c>
      <c r="G2670" s="146">
        <f t="shared" si="45"/>
        <v>1</v>
      </c>
    </row>
    <row r="2671" spans="1:7">
      <c r="A2671" t="s">
        <v>1872</v>
      </c>
      <c r="B2671" s="1">
        <f>IFERROR(INDEX(Preturi!H$2:H$8000, MATCH(A2671, Preturi!G$2:G$8000, 0)), "")*G2671</f>
        <v>535</v>
      </c>
      <c r="C2671" t="s">
        <v>688</v>
      </c>
      <c r="D2671" t="s">
        <v>223</v>
      </c>
      <c r="E2671" t="s">
        <v>6145</v>
      </c>
      <c r="F2671" t="s">
        <v>20431</v>
      </c>
      <c r="G2671" s="146">
        <f t="shared" si="45"/>
        <v>1</v>
      </c>
    </row>
    <row r="2672" spans="1:7">
      <c r="A2672" t="s">
        <v>1873</v>
      </c>
      <c r="B2672" s="1">
        <f>IFERROR(INDEX(Preturi!H$2:H$8000, MATCH(A2672, Preturi!G$2:G$8000, 0)), "")*G2672</f>
        <v>460</v>
      </c>
      <c r="C2672" t="s">
        <v>688</v>
      </c>
      <c r="D2672" t="s">
        <v>223</v>
      </c>
      <c r="E2672" t="s">
        <v>6146</v>
      </c>
      <c r="F2672" t="s">
        <v>20431</v>
      </c>
      <c r="G2672" s="146">
        <f t="shared" si="45"/>
        <v>1</v>
      </c>
    </row>
    <row r="2673" spans="1:7">
      <c r="A2673" t="s">
        <v>1874</v>
      </c>
      <c r="B2673" s="1">
        <f>IFERROR(INDEX(Preturi!H$2:H$8000, MATCH(A2673, Preturi!G$2:G$8000, 0)), "")*G2673</f>
        <v>384</v>
      </c>
      <c r="C2673" t="s">
        <v>688</v>
      </c>
      <c r="D2673" t="s">
        <v>223</v>
      </c>
      <c r="E2673" t="s">
        <v>6147</v>
      </c>
      <c r="F2673" t="s">
        <v>20431</v>
      </c>
      <c r="G2673" s="146">
        <f t="shared" si="45"/>
        <v>1</v>
      </c>
    </row>
    <row r="2674" spans="1:7">
      <c r="A2674" t="s">
        <v>1875</v>
      </c>
      <c r="B2674" s="1">
        <f>IFERROR(INDEX(Preturi!H$2:H$8000, MATCH(A2674, Preturi!G$2:G$8000, 0)), "")*G2674</f>
        <v>506</v>
      </c>
      <c r="C2674" t="s">
        <v>688</v>
      </c>
      <c r="D2674" t="s">
        <v>223</v>
      </c>
      <c r="E2674" t="s">
        <v>6148</v>
      </c>
      <c r="F2674" t="s">
        <v>20431</v>
      </c>
      <c r="G2674" s="146">
        <f t="shared" si="45"/>
        <v>1</v>
      </c>
    </row>
    <row r="2675" spans="1:7">
      <c r="A2675" t="s">
        <v>1876</v>
      </c>
      <c r="B2675" s="1">
        <f>IFERROR(INDEX(Preturi!H$2:H$8000, MATCH(A2675, Preturi!G$2:G$8000, 0)), "")*G2675</f>
        <v>539</v>
      </c>
      <c r="C2675" t="s">
        <v>688</v>
      </c>
      <c r="D2675" t="s">
        <v>223</v>
      </c>
      <c r="E2675" t="s">
        <v>6149</v>
      </c>
      <c r="F2675" t="s">
        <v>20431</v>
      </c>
      <c r="G2675" s="146">
        <f t="shared" si="45"/>
        <v>1</v>
      </c>
    </row>
    <row r="2676" spans="1:7">
      <c r="A2676" t="s">
        <v>1877</v>
      </c>
      <c r="B2676" s="1">
        <f>IFERROR(INDEX(Preturi!H$2:H$8000, MATCH(A2676, Preturi!G$2:G$8000, 0)), "")*G2676</f>
        <v>580</v>
      </c>
      <c r="C2676" t="s">
        <v>688</v>
      </c>
      <c r="D2676" t="s">
        <v>223</v>
      </c>
      <c r="E2676" t="s">
        <v>6150</v>
      </c>
      <c r="F2676" t="s">
        <v>20431</v>
      </c>
      <c r="G2676" s="146">
        <f t="shared" si="45"/>
        <v>1</v>
      </c>
    </row>
    <row r="2677" spans="1:7">
      <c r="A2677" t="s">
        <v>1878</v>
      </c>
      <c r="B2677" s="1">
        <f>IFERROR(INDEX(Preturi!H$2:H$8000, MATCH(A2677, Preturi!G$2:G$8000, 0)), "")*G2677</f>
        <v>615</v>
      </c>
      <c r="C2677" t="s">
        <v>688</v>
      </c>
      <c r="D2677" t="s">
        <v>223</v>
      </c>
      <c r="E2677" t="s">
        <v>6151</v>
      </c>
      <c r="F2677" t="s">
        <v>20431</v>
      </c>
      <c r="G2677" s="146">
        <f t="shared" si="45"/>
        <v>1</v>
      </c>
    </row>
    <row r="2678" spans="1:7">
      <c r="A2678" t="s">
        <v>1879</v>
      </c>
      <c r="B2678" s="1">
        <f>IFERROR(INDEX(Preturi!H$2:H$8000, MATCH(A2678, Preturi!G$2:G$8000, 0)), "")*G2678</f>
        <v>615</v>
      </c>
      <c r="C2678" t="s">
        <v>688</v>
      </c>
      <c r="D2678" t="s">
        <v>223</v>
      </c>
      <c r="E2678" t="s">
        <v>6152</v>
      </c>
      <c r="F2678" t="s">
        <v>20431</v>
      </c>
      <c r="G2678" s="146">
        <f t="shared" si="45"/>
        <v>1</v>
      </c>
    </row>
    <row r="2679" spans="1:7">
      <c r="A2679" t="s">
        <v>1880</v>
      </c>
      <c r="B2679" s="1">
        <f>IFERROR(INDEX(Preturi!H$2:H$8000, MATCH(A2679, Preturi!G$2:G$8000, 0)), "")*G2679</f>
        <v>685</v>
      </c>
      <c r="C2679" t="s">
        <v>688</v>
      </c>
      <c r="D2679" t="s">
        <v>223</v>
      </c>
      <c r="E2679" t="s">
        <v>6153</v>
      </c>
      <c r="F2679" t="s">
        <v>20431</v>
      </c>
      <c r="G2679" s="146">
        <f t="shared" si="45"/>
        <v>1</v>
      </c>
    </row>
    <row r="2680" spans="1:7">
      <c r="A2680" t="s">
        <v>1881</v>
      </c>
      <c r="B2680" s="1">
        <f>IFERROR(INDEX(Preturi!H$2:H$8000, MATCH(A2680, Preturi!G$2:G$8000, 0)), "")*G2680</f>
        <v>772</v>
      </c>
      <c r="C2680" t="s">
        <v>688</v>
      </c>
      <c r="D2680" t="s">
        <v>223</v>
      </c>
      <c r="E2680" t="s">
        <v>6154</v>
      </c>
      <c r="F2680" t="s">
        <v>20431</v>
      </c>
      <c r="G2680" s="146">
        <f t="shared" si="45"/>
        <v>1</v>
      </c>
    </row>
    <row r="2681" spans="1:7">
      <c r="A2681" t="s">
        <v>1882</v>
      </c>
      <c r="B2681" s="1">
        <f>IFERROR(INDEX(Preturi!H$2:H$8000, MATCH(A2681, Preturi!G$2:G$8000, 0)), "")*G2681</f>
        <v>805</v>
      </c>
      <c r="C2681" t="s">
        <v>688</v>
      </c>
      <c r="D2681" t="s">
        <v>223</v>
      </c>
      <c r="E2681" t="s">
        <v>6155</v>
      </c>
      <c r="F2681" t="s">
        <v>20431</v>
      </c>
      <c r="G2681" s="146">
        <f t="shared" si="45"/>
        <v>1</v>
      </c>
    </row>
    <row r="2682" spans="1:7">
      <c r="A2682" t="s">
        <v>1883</v>
      </c>
      <c r="B2682" s="1">
        <f>IFERROR(INDEX(Preturi!H$2:H$8000, MATCH(A2682, Preturi!G$2:G$8000, 0)), "")*G2682</f>
        <v>863</v>
      </c>
      <c r="C2682" t="s">
        <v>688</v>
      </c>
      <c r="D2682" t="s">
        <v>223</v>
      </c>
      <c r="E2682" t="s">
        <v>6156</v>
      </c>
      <c r="F2682" t="s">
        <v>20431</v>
      </c>
      <c r="G2682" s="146">
        <f t="shared" si="45"/>
        <v>1</v>
      </c>
    </row>
    <row r="2683" spans="1:7">
      <c r="A2683" t="s">
        <v>1884</v>
      </c>
      <c r="B2683" s="1">
        <f>IFERROR(INDEX(Preturi!H$2:H$8000, MATCH(A2683, Preturi!G$2:G$8000, 0)), "")*G2683</f>
        <v>832</v>
      </c>
      <c r="C2683" t="s">
        <v>688</v>
      </c>
      <c r="D2683" t="s">
        <v>223</v>
      </c>
      <c r="E2683" t="s">
        <v>6157</v>
      </c>
      <c r="F2683" t="s">
        <v>20431</v>
      </c>
      <c r="G2683" s="146">
        <f t="shared" si="45"/>
        <v>1</v>
      </c>
    </row>
    <row r="2684" spans="1:7">
      <c r="A2684" t="s">
        <v>1885</v>
      </c>
      <c r="B2684" s="1">
        <f>IFERROR(INDEX(Preturi!H$2:H$8000, MATCH(A2684, Preturi!G$2:G$8000, 0)), "")*G2684</f>
        <v>685</v>
      </c>
      <c r="C2684" t="s">
        <v>688</v>
      </c>
      <c r="D2684" t="s">
        <v>223</v>
      </c>
      <c r="E2684" t="s">
        <v>6158</v>
      </c>
      <c r="F2684" t="s">
        <v>20431</v>
      </c>
      <c r="G2684" s="146">
        <f t="shared" si="45"/>
        <v>1</v>
      </c>
    </row>
    <row r="2685" spans="1:7">
      <c r="A2685" t="s">
        <v>1886</v>
      </c>
      <c r="B2685" s="1">
        <f>IFERROR(INDEX(Preturi!H$2:H$8000, MATCH(A2685, Preturi!G$2:G$8000, 0)), "")*G2685</f>
        <v>580</v>
      </c>
      <c r="C2685" t="s">
        <v>688</v>
      </c>
      <c r="D2685" t="s">
        <v>223</v>
      </c>
      <c r="E2685" t="s">
        <v>6159</v>
      </c>
      <c r="F2685" t="s">
        <v>20431</v>
      </c>
      <c r="G2685" s="146">
        <f t="shared" si="45"/>
        <v>1</v>
      </c>
    </row>
    <row r="2686" spans="1:7">
      <c r="A2686" t="s">
        <v>2584</v>
      </c>
      <c r="B2686" s="1">
        <f>IFERROR(INDEX(Preturi!H$2:H$8000, MATCH(A2686, Preturi!G$2:G$8000, 0)), "")*G2686</f>
        <v>135</v>
      </c>
      <c r="C2686" t="s">
        <v>688</v>
      </c>
      <c r="D2686" t="s">
        <v>223</v>
      </c>
      <c r="E2686" t="s">
        <v>6160</v>
      </c>
      <c r="F2686" t="s">
        <v>20433</v>
      </c>
      <c r="G2686" s="146">
        <f>1+Adaosuri17</f>
        <v>1</v>
      </c>
    </row>
    <row r="2687" spans="1:7">
      <c r="A2687" t="s">
        <v>2585</v>
      </c>
      <c r="B2687" s="1">
        <f>IFERROR(INDEX(Preturi!H$2:H$8000, MATCH(A2687, Preturi!G$2:G$8000, 0)), "")*G2687</f>
        <v>158</v>
      </c>
      <c r="C2687" t="s">
        <v>688</v>
      </c>
      <c r="D2687" t="s">
        <v>223</v>
      </c>
      <c r="E2687" t="s">
        <v>6161</v>
      </c>
      <c r="F2687" t="s">
        <v>20433</v>
      </c>
      <c r="G2687" s="146">
        <f>1+Adaosuri17</f>
        <v>1</v>
      </c>
    </row>
    <row r="2688" spans="1:7">
      <c r="A2688" t="s">
        <v>2586</v>
      </c>
      <c r="B2688" s="1">
        <f>IFERROR(INDEX(Preturi!H$2:H$8000, MATCH(A2688, Preturi!G$2:G$8000, 0)), "")*G2688</f>
        <v>122</v>
      </c>
      <c r="C2688" t="s">
        <v>688</v>
      </c>
      <c r="D2688" t="s">
        <v>223</v>
      </c>
      <c r="E2688" t="s">
        <v>6162</v>
      </c>
      <c r="F2688" t="s">
        <v>20433</v>
      </c>
      <c r="G2688" s="146">
        <f>1+Adaosuri17</f>
        <v>1</v>
      </c>
    </row>
    <row r="2689" spans="1:7">
      <c r="A2689" t="s">
        <v>2587</v>
      </c>
      <c r="B2689" s="1">
        <f>IFERROR(INDEX(Preturi!H$2:H$8000, MATCH(A2689, Preturi!G$2:G$8000, 0)), "")*G2689</f>
        <v>139</v>
      </c>
      <c r="C2689" t="s">
        <v>688</v>
      </c>
      <c r="D2689" t="s">
        <v>223</v>
      </c>
      <c r="E2689" t="s">
        <v>6163</v>
      </c>
      <c r="F2689" t="s">
        <v>20433</v>
      </c>
      <c r="G2689" s="146">
        <f>1+Adaosuri17</f>
        <v>1</v>
      </c>
    </row>
    <row r="2690" spans="1:7">
      <c r="A2690" t="s">
        <v>1887</v>
      </c>
      <c r="B2690" s="1">
        <f>IFERROR(INDEX(Preturi!H$2:H$8000, MATCH(A2690, Preturi!G$2:G$8000, 0)), "")*G2690</f>
        <v>42</v>
      </c>
      <c r="C2690" t="s">
        <v>688</v>
      </c>
      <c r="D2690" t="s">
        <v>223</v>
      </c>
      <c r="E2690" t="s">
        <v>6164</v>
      </c>
      <c r="F2690" t="s">
        <v>20431</v>
      </c>
      <c r="G2690" s="146">
        <f t="shared" ref="G2690:G2701" si="46">1+Adaosuri15</f>
        <v>1</v>
      </c>
    </row>
    <row r="2691" spans="1:7">
      <c r="A2691" t="s">
        <v>1888</v>
      </c>
      <c r="B2691" s="1">
        <f>IFERROR(INDEX(Preturi!H$2:H$8000, MATCH(A2691, Preturi!G$2:G$8000, 0)), "")*G2691</f>
        <v>42</v>
      </c>
      <c r="C2691" t="s">
        <v>688</v>
      </c>
      <c r="D2691" t="s">
        <v>223</v>
      </c>
      <c r="E2691" t="s">
        <v>6165</v>
      </c>
      <c r="F2691" t="s">
        <v>20431</v>
      </c>
      <c r="G2691" s="146">
        <f t="shared" si="46"/>
        <v>1</v>
      </c>
    </row>
    <row r="2692" spans="1:7">
      <c r="A2692" t="s">
        <v>1889</v>
      </c>
      <c r="B2692" s="1">
        <f>IFERROR(INDEX(Preturi!H$2:H$8000, MATCH(A2692, Preturi!G$2:G$8000, 0)), "")*G2692</f>
        <v>42</v>
      </c>
      <c r="C2692" t="s">
        <v>688</v>
      </c>
      <c r="D2692" t="s">
        <v>223</v>
      </c>
      <c r="E2692" t="s">
        <v>6166</v>
      </c>
      <c r="F2692" t="s">
        <v>20431</v>
      </c>
      <c r="G2692" s="146">
        <f t="shared" si="46"/>
        <v>1</v>
      </c>
    </row>
    <row r="2693" spans="1:7">
      <c r="A2693" t="s">
        <v>1890</v>
      </c>
      <c r="B2693" s="1">
        <f>IFERROR(INDEX(Preturi!H$2:H$8000, MATCH(A2693, Preturi!G$2:G$8000, 0)), "")*G2693</f>
        <v>42</v>
      </c>
      <c r="C2693" t="s">
        <v>688</v>
      </c>
      <c r="D2693" t="s">
        <v>223</v>
      </c>
      <c r="E2693" t="s">
        <v>6167</v>
      </c>
      <c r="F2693" t="s">
        <v>20431</v>
      </c>
      <c r="G2693" s="146">
        <f t="shared" si="46"/>
        <v>1</v>
      </c>
    </row>
    <row r="2694" spans="1:7">
      <c r="A2694" t="s">
        <v>1891</v>
      </c>
      <c r="B2694" s="1">
        <f>IFERROR(INDEX(Preturi!H$2:H$8000, MATCH(A2694, Preturi!G$2:G$8000, 0)), "")*G2694</f>
        <v>42</v>
      </c>
      <c r="C2694" t="s">
        <v>688</v>
      </c>
      <c r="D2694" t="s">
        <v>223</v>
      </c>
      <c r="E2694" t="s">
        <v>6168</v>
      </c>
      <c r="F2694" t="s">
        <v>20431</v>
      </c>
      <c r="G2694" s="146">
        <f t="shared" si="46"/>
        <v>1</v>
      </c>
    </row>
    <row r="2695" spans="1:7">
      <c r="A2695" t="s">
        <v>1892</v>
      </c>
      <c r="B2695" s="1">
        <f>IFERROR(INDEX(Preturi!H$2:H$8000, MATCH(A2695, Preturi!G$2:G$8000, 0)), "")*G2695</f>
        <v>42</v>
      </c>
      <c r="C2695" t="s">
        <v>688</v>
      </c>
      <c r="D2695" t="s">
        <v>223</v>
      </c>
      <c r="E2695" t="s">
        <v>6169</v>
      </c>
      <c r="F2695" t="s">
        <v>20431</v>
      </c>
      <c r="G2695" s="146">
        <f t="shared" si="46"/>
        <v>1</v>
      </c>
    </row>
    <row r="2696" spans="1:7">
      <c r="A2696" t="s">
        <v>1893</v>
      </c>
      <c r="B2696" s="1">
        <f>IFERROR(INDEX(Preturi!H$2:H$8000, MATCH(A2696, Preturi!G$2:G$8000, 0)), "")*G2696</f>
        <v>42</v>
      </c>
      <c r="C2696" t="s">
        <v>688</v>
      </c>
      <c r="D2696" t="s">
        <v>223</v>
      </c>
      <c r="E2696" t="s">
        <v>6170</v>
      </c>
      <c r="F2696" t="s">
        <v>20431</v>
      </c>
      <c r="G2696" s="146">
        <f t="shared" si="46"/>
        <v>1</v>
      </c>
    </row>
    <row r="2697" spans="1:7">
      <c r="A2697" t="s">
        <v>1894</v>
      </c>
      <c r="B2697" s="1">
        <f>IFERROR(INDEX(Preturi!H$2:H$8000, MATCH(A2697, Preturi!G$2:G$8000, 0)), "")*G2697</f>
        <v>42</v>
      </c>
      <c r="C2697" t="s">
        <v>688</v>
      </c>
      <c r="D2697" t="s">
        <v>223</v>
      </c>
      <c r="E2697" t="s">
        <v>6171</v>
      </c>
      <c r="F2697" t="s">
        <v>20431</v>
      </c>
      <c r="G2697" s="146">
        <f t="shared" si="46"/>
        <v>1</v>
      </c>
    </row>
    <row r="2698" spans="1:7">
      <c r="A2698" t="s">
        <v>1895</v>
      </c>
      <c r="B2698" s="1">
        <f>IFERROR(INDEX(Preturi!H$2:H$8000, MATCH(A2698, Preturi!G$2:G$8000, 0)), "")*G2698</f>
        <v>42</v>
      </c>
      <c r="C2698" t="s">
        <v>688</v>
      </c>
      <c r="D2698" t="s">
        <v>223</v>
      </c>
      <c r="E2698" t="s">
        <v>6172</v>
      </c>
      <c r="F2698" t="s">
        <v>20431</v>
      </c>
      <c r="G2698" s="146">
        <f t="shared" si="46"/>
        <v>1</v>
      </c>
    </row>
    <row r="2699" spans="1:7">
      <c r="A2699" t="s">
        <v>1896</v>
      </c>
      <c r="B2699" s="1">
        <f>IFERROR(INDEX(Preturi!H$2:H$8000, MATCH(A2699, Preturi!G$2:G$8000, 0)), "")*G2699</f>
        <v>42</v>
      </c>
      <c r="C2699" t="s">
        <v>688</v>
      </c>
      <c r="D2699" t="s">
        <v>223</v>
      </c>
      <c r="E2699" t="s">
        <v>6173</v>
      </c>
      <c r="F2699" t="s">
        <v>20431</v>
      </c>
      <c r="G2699" s="146">
        <f t="shared" si="46"/>
        <v>1</v>
      </c>
    </row>
    <row r="2700" spans="1:7">
      <c r="A2700" t="s">
        <v>1897</v>
      </c>
      <c r="B2700" s="1">
        <f>IFERROR(INDEX(Preturi!H$2:H$8000, MATCH(A2700, Preturi!G$2:G$8000, 0)), "")*G2700</f>
        <v>42</v>
      </c>
      <c r="C2700" t="s">
        <v>688</v>
      </c>
      <c r="D2700" t="s">
        <v>223</v>
      </c>
      <c r="E2700" t="s">
        <v>6174</v>
      </c>
      <c r="F2700" t="s">
        <v>20431</v>
      </c>
      <c r="G2700" s="146">
        <f t="shared" si="46"/>
        <v>1</v>
      </c>
    </row>
    <row r="2701" spans="1:7">
      <c r="A2701" t="s">
        <v>1898</v>
      </c>
      <c r="B2701" s="1">
        <f>IFERROR(INDEX(Preturi!H$2:H$8000, MATCH(A2701, Preturi!G$2:G$8000, 0)), "")*G2701</f>
        <v>42</v>
      </c>
      <c r="C2701" t="s">
        <v>688</v>
      </c>
      <c r="D2701" t="s">
        <v>223</v>
      </c>
      <c r="E2701" t="s">
        <v>6175</v>
      </c>
      <c r="F2701" t="s">
        <v>20431</v>
      </c>
      <c r="G2701" s="146">
        <f t="shared" si="46"/>
        <v>1</v>
      </c>
    </row>
    <row r="2702" spans="1:7">
      <c r="A2702" t="s">
        <v>4099</v>
      </c>
      <c r="B2702" s="1">
        <f>IFERROR(INDEX(Preturi!H$2:H$8000, MATCH(A2702, Preturi!G$2:G$8000, 0)), "")*G2702</f>
        <v>10.89</v>
      </c>
      <c r="C2702" t="s">
        <v>688</v>
      </c>
      <c r="D2702" t="s">
        <v>223</v>
      </c>
      <c r="E2702" t="s">
        <v>6176</v>
      </c>
      <c r="F2702" t="s">
        <v>20423</v>
      </c>
      <c r="G2702" s="146">
        <f t="shared" ref="G2702:G2715" si="47">1+Adaosuri5</f>
        <v>1</v>
      </c>
    </row>
    <row r="2703" spans="1:7">
      <c r="A2703" t="s">
        <v>4100</v>
      </c>
      <c r="B2703" s="1">
        <f>IFERROR(INDEX(Preturi!H$2:H$8000, MATCH(A2703, Preturi!G$2:G$8000, 0)), "")*G2703</f>
        <v>13.2</v>
      </c>
      <c r="C2703" t="s">
        <v>688</v>
      </c>
      <c r="D2703" t="s">
        <v>223</v>
      </c>
      <c r="E2703" t="s">
        <v>6177</v>
      </c>
      <c r="F2703" t="s">
        <v>20423</v>
      </c>
      <c r="G2703" s="146">
        <f t="shared" si="47"/>
        <v>1</v>
      </c>
    </row>
    <row r="2704" spans="1:7">
      <c r="A2704" t="s">
        <v>4102</v>
      </c>
      <c r="B2704" s="1">
        <f>IFERROR(INDEX(Preturi!H$2:H$8000, MATCH(A2704, Preturi!G$2:G$8000, 0)), "")*G2704</f>
        <v>15.84</v>
      </c>
      <c r="C2704" t="s">
        <v>688</v>
      </c>
      <c r="D2704" t="s">
        <v>223</v>
      </c>
      <c r="E2704" t="s">
        <v>6178</v>
      </c>
      <c r="F2704" t="s">
        <v>20423</v>
      </c>
      <c r="G2704" s="146">
        <f t="shared" si="47"/>
        <v>1</v>
      </c>
    </row>
    <row r="2705" spans="1:7">
      <c r="A2705" t="s">
        <v>4103</v>
      </c>
      <c r="B2705" s="1">
        <f>IFERROR(INDEX(Preturi!H$2:H$8000, MATCH(A2705, Preturi!G$2:G$8000, 0)), "")*G2705</f>
        <v>17.16</v>
      </c>
      <c r="C2705" t="s">
        <v>688</v>
      </c>
      <c r="D2705" t="s">
        <v>223</v>
      </c>
      <c r="E2705" t="s">
        <v>6179</v>
      </c>
      <c r="F2705" t="s">
        <v>20423</v>
      </c>
      <c r="G2705" s="146">
        <f t="shared" si="47"/>
        <v>1</v>
      </c>
    </row>
    <row r="2706" spans="1:7">
      <c r="A2706" t="s">
        <v>4104</v>
      </c>
      <c r="B2706" s="1">
        <f>IFERROR(INDEX(Preturi!H$2:H$8000, MATCH(A2706, Preturi!G$2:G$8000, 0)), "")*G2706</f>
        <v>20.13</v>
      </c>
      <c r="C2706" t="s">
        <v>688</v>
      </c>
      <c r="D2706" t="s">
        <v>223</v>
      </c>
      <c r="E2706" t="s">
        <v>6180</v>
      </c>
      <c r="F2706" t="s">
        <v>20423</v>
      </c>
      <c r="G2706" s="146">
        <f t="shared" si="47"/>
        <v>1</v>
      </c>
    </row>
    <row r="2707" spans="1:7">
      <c r="A2707" t="s">
        <v>6909</v>
      </c>
      <c r="B2707" s="1">
        <f>IFERROR(INDEX(Preturi!H$2:H$8000, MATCH(A2707, Preturi!G$2:G$8000, 0)), "")*G2707</f>
        <v>25.74</v>
      </c>
      <c r="C2707" t="s">
        <v>688</v>
      </c>
      <c r="D2707" t="s">
        <v>223</v>
      </c>
      <c r="E2707" t="s">
        <v>6911</v>
      </c>
      <c r="F2707" t="s">
        <v>20423</v>
      </c>
      <c r="G2707" s="146">
        <f t="shared" si="47"/>
        <v>1</v>
      </c>
    </row>
    <row r="2708" spans="1:7">
      <c r="A2708" t="s">
        <v>711</v>
      </c>
      <c r="B2708" s="1">
        <f>IFERROR(INDEX(Preturi!H$2:H$8000, MATCH(A2708, Preturi!G$2:G$8000, 0)), "")*G2708</f>
        <v>24.75</v>
      </c>
      <c r="C2708" t="s">
        <v>688</v>
      </c>
      <c r="D2708" t="s">
        <v>223</v>
      </c>
      <c r="E2708" t="s">
        <v>6181</v>
      </c>
      <c r="F2708" t="s">
        <v>20423</v>
      </c>
      <c r="G2708" s="146">
        <f t="shared" si="47"/>
        <v>1</v>
      </c>
    </row>
    <row r="2709" spans="1:7">
      <c r="A2709" t="s">
        <v>712</v>
      </c>
      <c r="B2709" s="1">
        <f>IFERROR(INDEX(Preturi!H$2:H$8000, MATCH(A2709, Preturi!G$2:G$8000, 0)), "")*G2709</f>
        <v>30</v>
      </c>
      <c r="C2709" t="s">
        <v>688</v>
      </c>
      <c r="D2709" t="s">
        <v>223</v>
      </c>
      <c r="E2709" t="s">
        <v>6182</v>
      </c>
      <c r="F2709" t="s">
        <v>20423</v>
      </c>
      <c r="G2709" s="146">
        <f t="shared" si="47"/>
        <v>1</v>
      </c>
    </row>
    <row r="2710" spans="1:7">
      <c r="A2710" t="s">
        <v>713</v>
      </c>
      <c r="B2710" s="1">
        <f>IFERROR(INDEX(Preturi!H$2:H$8000, MATCH(A2710, Preturi!G$2:G$8000, 0)), "")*G2710</f>
        <v>36</v>
      </c>
      <c r="C2710" t="s">
        <v>688</v>
      </c>
      <c r="D2710" t="s">
        <v>223</v>
      </c>
      <c r="E2710" t="s">
        <v>6183</v>
      </c>
      <c r="F2710" t="s">
        <v>20423</v>
      </c>
      <c r="G2710" s="146">
        <f t="shared" si="47"/>
        <v>1</v>
      </c>
    </row>
    <row r="2711" spans="1:7">
      <c r="A2711" t="s">
        <v>714</v>
      </c>
      <c r="B2711" s="1">
        <f>IFERROR(INDEX(Preturi!H$2:H$8000, MATCH(A2711, Preturi!G$2:G$8000, 0)), "")*G2711</f>
        <v>39</v>
      </c>
      <c r="C2711" t="s">
        <v>688</v>
      </c>
      <c r="D2711" t="s">
        <v>223</v>
      </c>
      <c r="E2711" t="s">
        <v>6184</v>
      </c>
      <c r="F2711" t="s">
        <v>20423</v>
      </c>
      <c r="G2711" s="146">
        <f t="shared" si="47"/>
        <v>1</v>
      </c>
    </row>
    <row r="2712" spans="1:7">
      <c r="A2712" t="s">
        <v>1899</v>
      </c>
      <c r="B2712" s="1">
        <f>IFERROR(INDEX(Preturi!H$2:H$8000, MATCH(A2712, Preturi!G$2:G$8000, 0)), "")*G2712</f>
        <v>45.75</v>
      </c>
      <c r="C2712" t="s">
        <v>688</v>
      </c>
      <c r="D2712" t="s">
        <v>223</v>
      </c>
      <c r="E2712" t="s">
        <v>6185</v>
      </c>
      <c r="F2712" t="s">
        <v>20423</v>
      </c>
      <c r="G2712" s="146">
        <f t="shared" si="47"/>
        <v>1</v>
      </c>
    </row>
    <row r="2713" spans="1:7">
      <c r="A2713" t="s">
        <v>3760</v>
      </c>
      <c r="B2713" s="1">
        <f>IFERROR(INDEX(Preturi!H$2:H$8000, MATCH(A2713, Preturi!G$2:G$8000, 0)), "")*G2713</f>
        <v>58.5</v>
      </c>
      <c r="C2713" t="s">
        <v>688</v>
      </c>
      <c r="D2713" t="s">
        <v>223</v>
      </c>
      <c r="E2713" t="s">
        <v>6186</v>
      </c>
      <c r="F2713" t="s">
        <v>20423</v>
      </c>
      <c r="G2713" s="146">
        <f t="shared" si="47"/>
        <v>1</v>
      </c>
    </row>
    <row r="2714" spans="1:7">
      <c r="A2714" t="s">
        <v>1905</v>
      </c>
      <c r="B2714" s="1">
        <f>IFERROR(INDEX(Preturi!H$2:H$8000, MATCH(A2714, Preturi!G$2:G$8000, 0)), "")*G2714</f>
        <v>15</v>
      </c>
      <c r="C2714" t="s">
        <v>688</v>
      </c>
      <c r="D2714" t="s">
        <v>223</v>
      </c>
      <c r="E2714" t="s">
        <v>6187</v>
      </c>
      <c r="F2714" t="s">
        <v>20423</v>
      </c>
      <c r="G2714" s="146">
        <f t="shared" si="47"/>
        <v>1</v>
      </c>
    </row>
    <row r="2715" spans="1:7">
      <c r="A2715" t="s">
        <v>1906</v>
      </c>
      <c r="B2715" s="1">
        <f>IFERROR(INDEX(Preturi!H$2:H$8000, MATCH(A2715, Preturi!G$2:G$8000, 0)), "")*G2715</f>
        <v>156.38</v>
      </c>
      <c r="C2715" t="s">
        <v>688</v>
      </c>
      <c r="D2715" t="s">
        <v>223</v>
      </c>
      <c r="E2715" t="s">
        <v>6188</v>
      </c>
      <c r="F2715" t="s">
        <v>20423</v>
      </c>
      <c r="G2715" s="146">
        <f t="shared" si="47"/>
        <v>1</v>
      </c>
    </row>
    <row r="2716" spans="1:7">
      <c r="A2716" t="s">
        <v>13194</v>
      </c>
      <c r="B2716" s="1">
        <f>IFERROR(INDEX(Preturi!H$2:H$8000, MATCH(A2716, Preturi!G$2:G$8000, 0)), "")*G2716</f>
        <v>1.5</v>
      </c>
      <c r="C2716" t="s">
        <v>688</v>
      </c>
      <c r="D2716" t="s">
        <v>2306</v>
      </c>
      <c r="E2716" t="s">
        <v>13195</v>
      </c>
      <c r="F2716" t="s">
        <v>20442</v>
      </c>
      <c r="G2716" s="146">
        <f t="shared" ref="G2716:G2779" si="48">1+Adaosuri23</f>
        <v>1</v>
      </c>
    </row>
    <row r="2717" spans="1:7">
      <c r="A2717" t="s">
        <v>13196</v>
      </c>
      <c r="B2717" s="1">
        <f>IFERROR(INDEX(Preturi!H$2:H$8000, MATCH(A2717, Preturi!G$2:G$8000, 0)), "")*G2717</f>
        <v>1.5</v>
      </c>
      <c r="C2717" t="s">
        <v>688</v>
      </c>
      <c r="D2717" t="s">
        <v>2306</v>
      </c>
      <c r="E2717" t="s">
        <v>13197</v>
      </c>
      <c r="F2717" t="s">
        <v>20442</v>
      </c>
      <c r="G2717" s="146">
        <f t="shared" si="48"/>
        <v>1</v>
      </c>
    </row>
    <row r="2718" spans="1:7">
      <c r="A2718" t="s">
        <v>13198</v>
      </c>
      <c r="B2718" s="1">
        <f>IFERROR(INDEX(Preturi!H$2:H$8000, MATCH(A2718, Preturi!G$2:G$8000, 0)), "")*G2718</f>
        <v>1.98</v>
      </c>
      <c r="C2718" t="s">
        <v>688</v>
      </c>
      <c r="D2718" t="s">
        <v>2306</v>
      </c>
      <c r="E2718" t="s">
        <v>13199</v>
      </c>
      <c r="F2718" t="s">
        <v>20442</v>
      </c>
      <c r="G2718" s="146">
        <f t="shared" si="48"/>
        <v>1</v>
      </c>
    </row>
    <row r="2719" spans="1:7">
      <c r="A2719" t="s">
        <v>13200</v>
      </c>
      <c r="B2719" s="1">
        <f>IFERROR(INDEX(Preturi!H$2:H$8000, MATCH(A2719, Preturi!G$2:G$8000, 0)), "")*G2719</f>
        <v>1.98</v>
      </c>
      <c r="C2719" t="s">
        <v>688</v>
      </c>
      <c r="D2719" t="s">
        <v>2306</v>
      </c>
      <c r="E2719" t="s">
        <v>13201</v>
      </c>
      <c r="F2719" t="s">
        <v>20442</v>
      </c>
      <c r="G2719" s="146">
        <f t="shared" si="48"/>
        <v>1</v>
      </c>
    </row>
    <row r="2720" spans="1:7">
      <c r="A2720" t="s">
        <v>13202</v>
      </c>
      <c r="B2720" s="1">
        <f>IFERROR(INDEX(Preturi!H$2:H$8000, MATCH(A2720, Preturi!G$2:G$8000, 0)), "")*G2720</f>
        <v>2.46</v>
      </c>
      <c r="C2720" t="s">
        <v>688</v>
      </c>
      <c r="D2720" t="s">
        <v>2306</v>
      </c>
      <c r="E2720" t="s">
        <v>13203</v>
      </c>
      <c r="F2720" t="s">
        <v>20442</v>
      </c>
      <c r="G2720" s="146">
        <f t="shared" si="48"/>
        <v>1</v>
      </c>
    </row>
    <row r="2721" spans="1:7">
      <c r="A2721" t="s">
        <v>13204</v>
      </c>
      <c r="B2721" s="1">
        <f>IFERROR(INDEX(Preturi!H$2:H$8000, MATCH(A2721, Preturi!G$2:G$8000, 0)), "")*G2721</f>
        <v>2.46</v>
      </c>
      <c r="C2721" t="s">
        <v>688</v>
      </c>
      <c r="D2721" t="s">
        <v>2306</v>
      </c>
      <c r="E2721" t="s">
        <v>13205</v>
      </c>
      <c r="F2721" t="s">
        <v>20442</v>
      </c>
      <c r="G2721" s="146">
        <f t="shared" si="48"/>
        <v>1</v>
      </c>
    </row>
    <row r="2722" spans="1:7">
      <c r="A2722" t="s">
        <v>13206</v>
      </c>
      <c r="B2722" s="1">
        <f>IFERROR(INDEX(Preturi!H$2:H$8000, MATCH(A2722, Preturi!G$2:G$8000, 0)), "")*G2722</f>
        <v>2.91</v>
      </c>
      <c r="C2722" t="s">
        <v>688</v>
      </c>
      <c r="D2722" t="s">
        <v>2306</v>
      </c>
      <c r="E2722" t="s">
        <v>13207</v>
      </c>
      <c r="F2722" t="s">
        <v>20442</v>
      </c>
      <c r="G2722" s="146">
        <f t="shared" si="48"/>
        <v>1</v>
      </c>
    </row>
    <row r="2723" spans="1:7">
      <c r="A2723" t="s">
        <v>13208</v>
      </c>
      <c r="B2723" s="1">
        <f>IFERROR(INDEX(Preturi!H$2:H$8000, MATCH(A2723, Preturi!G$2:G$8000, 0)), "")*G2723</f>
        <v>2.91</v>
      </c>
      <c r="C2723" t="s">
        <v>688</v>
      </c>
      <c r="D2723" t="s">
        <v>2306</v>
      </c>
      <c r="E2723" t="s">
        <v>13209</v>
      </c>
      <c r="F2723" t="s">
        <v>20442</v>
      </c>
      <c r="G2723" s="146">
        <f t="shared" si="48"/>
        <v>1</v>
      </c>
    </row>
    <row r="2724" spans="1:7">
      <c r="A2724" t="s">
        <v>13210</v>
      </c>
      <c r="B2724" s="1">
        <f>IFERROR(INDEX(Preturi!H$2:H$8000, MATCH(A2724, Preturi!G$2:G$8000, 0)), "")*G2724</f>
        <v>3.37</v>
      </c>
      <c r="C2724" t="s">
        <v>688</v>
      </c>
      <c r="D2724" t="s">
        <v>2306</v>
      </c>
      <c r="E2724" t="s">
        <v>13211</v>
      </c>
      <c r="F2724" t="s">
        <v>20442</v>
      </c>
      <c r="G2724" s="146">
        <f t="shared" si="48"/>
        <v>1</v>
      </c>
    </row>
    <row r="2725" spans="1:7">
      <c r="A2725" t="s">
        <v>13212</v>
      </c>
      <c r="B2725" s="1">
        <f>IFERROR(INDEX(Preturi!H$2:H$8000, MATCH(A2725, Preturi!G$2:G$8000, 0)), "")*G2725</f>
        <v>3.37</v>
      </c>
      <c r="C2725" t="s">
        <v>688</v>
      </c>
      <c r="D2725" t="s">
        <v>2306</v>
      </c>
      <c r="E2725" t="s">
        <v>13213</v>
      </c>
      <c r="F2725" t="s">
        <v>20442</v>
      </c>
      <c r="G2725" s="146">
        <f t="shared" si="48"/>
        <v>1</v>
      </c>
    </row>
    <row r="2726" spans="1:7">
      <c r="A2726" t="s">
        <v>13214</v>
      </c>
      <c r="B2726" s="1">
        <f>IFERROR(INDEX(Preturi!H$2:H$8000, MATCH(A2726, Preturi!G$2:G$8000, 0)), "")*G2726</f>
        <v>1.57</v>
      </c>
      <c r="C2726" t="s">
        <v>688</v>
      </c>
      <c r="D2726" t="s">
        <v>2306</v>
      </c>
      <c r="E2726" t="s">
        <v>13215</v>
      </c>
      <c r="F2726" t="s">
        <v>20442</v>
      </c>
      <c r="G2726" s="146">
        <f t="shared" si="48"/>
        <v>1</v>
      </c>
    </row>
    <row r="2727" spans="1:7">
      <c r="A2727" t="s">
        <v>13216</v>
      </c>
      <c r="B2727" s="1">
        <f>IFERROR(INDEX(Preturi!H$2:H$8000, MATCH(A2727, Preturi!G$2:G$8000, 0)), "")*G2727</f>
        <v>1.57</v>
      </c>
      <c r="C2727" t="s">
        <v>688</v>
      </c>
      <c r="D2727" t="s">
        <v>2306</v>
      </c>
      <c r="E2727" t="s">
        <v>13217</v>
      </c>
      <c r="F2727" t="s">
        <v>20442</v>
      </c>
      <c r="G2727" s="146">
        <f t="shared" si="48"/>
        <v>1</v>
      </c>
    </row>
    <row r="2728" spans="1:7">
      <c r="A2728" t="s">
        <v>13218</v>
      </c>
      <c r="B2728" s="1">
        <f>IFERROR(INDEX(Preturi!H$2:H$8000, MATCH(A2728, Preturi!G$2:G$8000, 0)), "")*G2728</f>
        <v>2.08</v>
      </c>
      <c r="C2728" t="s">
        <v>688</v>
      </c>
      <c r="D2728" t="s">
        <v>2306</v>
      </c>
      <c r="E2728" t="s">
        <v>13219</v>
      </c>
      <c r="F2728" t="s">
        <v>20442</v>
      </c>
      <c r="G2728" s="146">
        <f t="shared" si="48"/>
        <v>1</v>
      </c>
    </row>
    <row r="2729" spans="1:7">
      <c r="A2729" t="s">
        <v>13220</v>
      </c>
      <c r="B2729" s="1">
        <f>IFERROR(INDEX(Preturi!H$2:H$8000, MATCH(A2729, Preturi!G$2:G$8000, 0)), "")*G2729</f>
        <v>2.08</v>
      </c>
      <c r="C2729" t="s">
        <v>688</v>
      </c>
      <c r="D2729" t="s">
        <v>2306</v>
      </c>
      <c r="E2729" t="s">
        <v>13221</v>
      </c>
      <c r="F2729" t="s">
        <v>20442</v>
      </c>
      <c r="G2729" s="146">
        <f t="shared" si="48"/>
        <v>1</v>
      </c>
    </row>
    <row r="2730" spans="1:7">
      <c r="A2730" t="s">
        <v>13222</v>
      </c>
      <c r="B2730" s="1">
        <f>IFERROR(INDEX(Preturi!H$2:H$8000, MATCH(A2730, Preturi!G$2:G$8000, 0)), "")*G2730</f>
        <v>2.59</v>
      </c>
      <c r="C2730" t="s">
        <v>688</v>
      </c>
      <c r="D2730" t="s">
        <v>2306</v>
      </c>
      <c r="E2730" t="s">
        <v>13223</v>
      </c>
      <c r="F2730" t="s">
        <v>20442</v>
      </c>
      <c r="G2730" s="146">
        <f t="shared" si="48"/>
        <v>1</v>
      </c>
    </row>
    <row r="2731" spans="1:7">
      <c r="A2731" t="s">
        <v>13224</v>
      </c>
      <c r="B2731" s="1">
        <f>IFERROR(INDEX(Preturi!H$2:H$8000, MATCH(A2731, Preturi!G$2:G$8000, 0)), "")*G2731</f>
        <v>2.59</v>
      </c>
      <c r="C2731" t="s">
        <v>688</v>
      </c>
      <c r="D2731" t="s">
        <v>2306</v>
      </c>
      <c r="E2731" t="s">
        <v>13225</v>
      </c>
      <c r="F2731" t="s">
        <v>20442</v>
      </c>
      <c r="G2731" s="146">
        <f t="shared" si="48"/>
        <v>1</v>
      </c>
    </row>
    <row r="2732" spans="1:7">
      <c r="A2732" t="s">
        <v>13226</v>
      </c>
      <c r="B2732" s="1">
        <f>IFERROR(INDEX(Preturi!H$2:H$8000, MATCH(A2732, Preturi!G$2:G$8000, 0)), "")*G2732</f>
        <v>3.07</v>
      </c>
      <c r="C2732" t="s">
        <v>688</v>
      </c>
      <c r="D2732" t="s">
        <v>2306</v>
      </c>
      <c r="E2732" t="s">
        <v>13228</v>
      </c>
      <c r="F2732" t="s">
        <v>20442</v>
      </c>
      <c r="G2732" s="146">
        <f t="shared" si="48"/>
        <v>1</v>
      </c>
    </row>
    <row r="2733" spans="1:7">
      <c r="A2733" t="s">
        <v>13229</v>
      </c>
      <c r="B2733" s="1">
        <f>IFERROR(INDEX(Preturi!H$2:H$8000, MATCH(A2733, Preturi!G$2:G$8000, 0)), "")*G2733</f>
        <v>3.07</v>
      </c>
      <c r="C2733" t="s">
        <v>688</v>
      </c>
      <c r="D2733" t="s">
        <v>2306</v>
      </c>
      <c r="E2733" t="s">
        <v>13230</v>
      </c>
      <c r="F2733" t="s">
        <v>20442</v>
      </c>
      <c r="G2733" s="146">
        <f t="shared" si="48"/>
        <v>1</v>
      </c>
    </row>
    <row r="2734" spans="1:7">
      <c r="A2734" t="s">
        <v>13231</v>
      </c>
      <c r="B2734" s="1">
        <f>IFERROR(INDEX(Preturi!H$2:H$8000, MATCH(A2734, Preturi!G$2:G$8000, 0)), "")*G2734</f>
        <v>3.55</v>
      </c>
      <c r="C2734" t="s">
        <v>688</v>
      </c>
      <c r="D2734" t="s">
        <v>2306</v>
      </c>
      <c r="E2734" t="s">
        <v>13232</v>
      </c>
      <c r="F2734" t="s">
        <v>20442</v>
      </c>
      <c r="G2734" s="146">
        <f t="shared" si="48"/>
        <v>1</v>
      </c>
    </row>
    <row r="2735" spans="1:7">
      <c r="A2735" t="s">
        <v>13233</v>
      </c>
      <c r="B2735" s="1">
        <f>IFERROR(INDEX(Preturi!H$2:H$8000, MATCH(A2735, Preturi!G$2:G$8000, 0)), "")*G2735</f>
        <v>3.55</v>
      </c>
      <c r="C2735" t="s">
        <v>688</v>
      </c>
      <c r="D2735" t="s">
        <v>2306</v>
      </c>
      <c r="E2735" t="s">
        <v>13234</v>
      </c>
      <c r="F2735" t="s">
        <v>20442</v>
      </c>
      <c r="G2735" s="146">
        <f t="shared" si="48"/>
        <v>1</v>
      </c>
    </row>
    <row r="2736" spans="1:7">
      <c r="A2736" t="s">
        <v>13235</v>
      </c>
      <c r="B2736" s="1">
        <f>IFERROR(INDEX(Preturi!H$2:H$8000, MATCH(A2736, Preturi!G$2:G$8000, 0)), "")*G2736</f>
        <v>1.65</v>
      </c>
      <c r="C2736" t="s">
        <v>688</v>
      </c>
      <c r="D2736" t="s">
        <v>2306</v>
      </c>
      <c r="E2736" t="s">
        <v>13237</v>
      </c>
      <c r="F2736" t="s">
        <v>20442</v>
      </c>
      <c r="G2736" s="146">
        <f t="shared" si="48"/>
        <v>1</v>
      </c>
    </row>
    <row r="2737" spans="1:7">
      <c r="A2737" t="s">
        <v>13238</v>
      </c>
      <c r="B2737" s="1">
        <f>IFERROR(INDEX(Preturi!H$2:H$8000, MATCH(A2737, Preturi!G$2:G$8000, 0)), "")*G2737</f>
        <v>1.65</v>
      </c>
      <c r="C2737" t="s">
        <v>688</v>
      </c>
      <c r="D2737" t="s">
        <v>2306</v>
      </c>
      <c r="E2737" t="s">
        <v>13239</v>
      </c>
      <c r="F2737" t="s">
        <v>20442</v>
      </c>
      <c r="G2737" s="146">
        <f t="shared" si="48"/>
        <v>1</v>
      </c>
    </row>
    <row r="2738" spans="1:7">
      <c r="A2738" t="s">
        <v>13240</v>
      </c>
      <c r="B2738" s="1">
        <f>IFERROR(INDEX(Preturi!H$2:H$8000, MATCH(A2738, Preturi!G$2:G$8000, 0)), "")*G2738</f>
        <v>2.1800000000000002</v>
      </c>
      <c r="C2738" t="s">
        <v>688</v>
      </c>
      <c r="D2738" t="s">
        <v>2306</v>
      </c>
      <c r="E2738" t="s">
        <v>13241</v>
      </c>
      <c r="F2738" t="s">
        <v>20442</v>
      </c>
      <c r="G2738" s="146">
        <f t="shared" si="48"/>
        <v>1</v>
      </c>
    </row>
    <row r="2739" spans="1:7">
      <c r="A2739" t="s">
        <v>13242</v>
      </c>
      <c r="B2739" s="1">
        <f>IFERROR(INDEX(Preturi!H$2:H$8000, MATCH(A2739, Preturi!G$2:G$8000, 0)), "")*G2739</f>
        <v>2.1800000000000002</v>
      </c>
      <c r="C2739" t="s">
        <v>688</v>
      </c>
      <c r="D2739" t="s">
        <v>2306</v>
      </c>
      <c r="E2739" t="s">
        <v>13243</v>
      </c>
      <c r="F2739" t="s">
        <v>20442</v>
      </c>
      <c r="G2739" s="146">
        <f t="shared" si="48"/>
        <v>1</v>
      </c>
    </row>
    <row r="2740" spans="1:7">
      <c r="A2740" t="s">
        <v>13244</v>
      </c>
      <c r="B2740" s="1">
        <f>IFERROR(INDEX(Preturi!H$2:H$8000, MATCH(A2740, Preturi!G$2:G$8000, 0)), "")*G2740</f>
        <v>2.7</v>
      </c>
      <c r="C2740" t="s">
        <v>688</v>
      </c>
      <c r="D2740" t="s">
        <v>2306</v>
      </c>
      <c r="E2740" t="s">
        <v>13245</v>
      </c>
      <c r="F2740" t="s">
        <v>20442</v>
      </c>
      <c r="G2740" s="146">
        <f t="shared" si="48"/>
        <v>1</v>
      </c>
    </row>
    <row r="2741" spans="1:7">
      <c r="A2741" t="s">
        <v>13246</v>
      </c>
      <c r="B2741" s="1">
        <f>IFERROR(INDEX(Preturi!H$2:H$8000, MATCH(A2741, Preturi!G$2:G$8000, 0)), "")*G2741</f>
        <v>2.7</v>
      </c>
      <c r="C2741" t="s">
        <v>688</v>
      </c>
      <c r="D2741" t="s">
        <v>2306</v>
      </c>
      <c r="E2741" t="s">
        <v>13247</v>
      </c>
      <c r="F2741" t="s">
        <v>20442</v>
      </c>
      <c r="G2741" s="146">
        <f t="shared" si="48"/>
        <v>1</v>
      </c>
    </row>
    <row r="2742" spans="1:7">
      <c r="A2742" t="s">
        <v>13248</v>
      </c>
      <c r="B2742" s="1">
        <f>IFERROR(INDEX(Preturi!H$2:H$8000, MATCH(A2742, Preturi!G$2:G$8000, 0)), "")*G2742</f>
        <v>3.22</v>
      </c>
      <c r="C2742" t="s">
        <v>688</v>
      </c>
      <c r="D2742" t="s">
        <v>2306</v>
      </c>
      <c r="E2742" t="s">
        <v>13250</v>
      </c>
      <c r="F2742" t="s">
        <v>20442</v>
      </c>
      <c r="G2742" s="146">
        <f t="shared" si="48"/>
        <v>1</v>
      </c>
    </row>
    <row r="2743" spans="1:7">
      <c r="A2743" t="s">
        <v>13251</v>
      </c>
      <c r="B2743" s="1">
        <f>IFERROR(INDEX(Preturi!H$2:H$8000, MATCH(A2743, Preturi!G$2:G$8000, 0)), "")*G2743</f>
        <v>3.22</v>
      </c>
      <c r="C2743" t="s">
        <v>688</v>
      </c>
      <c r="D2743" t="s">
        <v>2306</v>
      </c>
      <c r="E2743" t="s">
        <v>13252</v>
      </c>
      <c r="F2743" t="s">
        <v>20442</v>
      </c>
      <c r="G2743" s="146">
        <f t="shared" si="48"/>
        <v>1</v>
      </c>
    </row>
    <row r="2744" spans="1:7">
      <c r="A2744" t="s">
        <v>13253</v>
      </c>
      <c r="B2744" s="1">
        <f>IFERROR(INDEX(Preturi!H$2:H$8000, MATCH(A2744, Preturi!G$2:G$8000, 0)), "")*G2744</f>
        <v>3.73</v>
      </c>
      <c r="C2744" t="s">
        <v>688</v>
      </c>
      <c r="D2744" t="s">
        <v>2306</v>
      </c>
      <c r="E2744" t="s">
        <v>13255</v>
      </c>
      <c r="F2744" t="s">
        <v>20442</v>
      </c>
      <c r="G2744" s="146">
        <f t="shared" si="48"/>
        <v>1</v>
      </c>
    </row>
    <row r="2745" spans="1:7">
      <c r="A2745" t="s">
        <v>13256</v>
      </c>
      <c r="B2745" s="1">
        <f>IFERROR(INDEX(Preturi!H$2:H$8000, MATCH(A2745, Preturi!G$2:G$8000, 0)), "")*G2745</f>
        <v>3.73</v>
      </c>
      <c r="C2745" t="s">
        <v>688</v>
      </c>
      <c r="D2745" t="s">
        <v>2306</v>
      </c>
      <c r="E2745" t="s">
        <v>13257</v>
      </c>
      <c r="F2745" t="s">
        <v>20442</v>
      </c>
      <c r="G2745" s="146">
        <f t="shared" si="48"/>
        <v>1</v>
      </c>
    </row>
    <row r="2746" spans="1:7">
      <c r="A2746" t="s">
        <v>13258</v>
      </c>
      <c r="B2746" s="1">
        <f>IFERROR(INDEX(Preturi!H$2:H$8000, MATCH(A2746, Preturi!G$2:G$8000, 0)), "")*G2746</f>
        <v>1.73</v>
      </c>
      <c r="C2746" t="s">
        <v>688</v>
      </c>
      <c r="D2746" t="s">
        <v>2306</v>
      </c>
      <c r="E2746" t="s">
        <v>13260</v>
      </c>
      <c r="F2746" t="s">
        <v>20442</v>
      </c>
      <c r="G2746" s="146">
        <f t="shared" si="48"/>
        <v>1</v>
      </c>
    </row>
    <row r="2747" spans="1:7">
      <c r="A2747" t="s">
        <v>13261</v>
      </c>
      <c r="B2747" s="1">
        <f>IFERROR(INDEX(Preturi!H$2:H$8000, MATCH(A2747, Preturi!G$2:G$8000, 0)), "")*G2747</f>
        <v>1.73</v>
      </c>
      <c r="C2747" t="s">
        <v>688</v>
      </c>
      <c r="D2747" t="s">
        <v>2306</v>
      </c>
      <c r="E2747" t="s">
        <v>13262</v>
      </c>
      <c r="F2747" t="s">
        <v>20442</v>
      </c>
      <c r="G2747" s="146">
        <f t="shared" si="48"/>
        <v>1</v>
      </c>
    </row>
    <row r="2748" spans="1:7">
      <c r="A2748" t="s">
        <v>13263</v>
      </c>
      <c r="B2748" s="1">
        <f>IFERROR(INDEX(Preturi!H$2:H$8000, MATCH(A2748, Preturi!G$2:G$8000, 0)), "")*G2748</f>
        <v>2.29</v>
      </c>
      <c r="C2748" t="s">
        <v>688</v>
      </c>
      <c r="D2748" t="s">
        <v>2306</v>
      </c>
      <c r="E2748" t="s">
        <v>13265</v>
      </c>
      <c r="F2748" t="s">
        <v>20442</v>
      </c>
      <c r="G2748" s="146">
        <f t="shared" si="48"/>
        <v>1</v>
      </c>
    </row>
    <row r="2749" spans="1:7">
      <c r="A2749" t="s">
        <v>13266</v>
      </c>
      <c r="B2749" s="1">
        <f>IFERROR(INDEX(Preturi!H$2:H$8000, MATCH(A2749, Preturi!G$2:G$8000, 0)), "")*G2749</f>
        <v>2.29</v>
      </c>
      <c r="C2749" t="s">
        <v>688</v>
      </c>
      <c r="D2749" t="s">
        <v>2306</v>
      </c>
      <c r="E2749" t="s">
        <v>13267</v>
      </c>
      <c r="F2749" t="s">
        <v>20442</v>
      </c>
      <c r="G2749" s="146">
        <f t="shared" si="48"/>
        <v>1</v>
      </c>
    </row>
    <row r="2750" spans="1:7">
      <c r="A2750" t="s">
        <v>13268</v>
      </c>
      <c r="B2750" s="1">
        <f>IFERROR(INDEX(Preturi!H$2:H$8000, MATCH(A2750, Preturi!G$2:G$8000, 0)), "")*G2750</f>
        <v>2.83</v>
      </c>
      <c r="C2750" t="s">
        <v>688</v>
      </c>
      <c r="D2750" t="s">
        <v>2306</v>
      </c>
      <c r="E2750" t="s">
        <v>13269</v>
      </c>
      <c r="F2750" t="s">
        <v>20442</v>
      </c>
      <c r="G2750" s="146">
        <f t="shared" si="48"/>
        <v>1</v>
      </c>
    </row>
    <row r="2751" spans="1:7">
      <c r="A2751" t="s">
        <v>13270</v>
      </c>
      <c r="B2751" s="1">
        <f>IFERROR(INDEX(Preturi!H$2:H$8000, MATCH(A2751, Preturi!G$2:G$8000, 0)), "")*G2751</f>
        <v>2.83</v>
      </c>
      <c r="C2751" t="s">
        <v>688</v>
      </c>
      <c r="D2751" t="s">
        <v>2306</v>
      </c>
      <c r="E2751" t="s">
        <v>13271</v>
      </c>
      <c r="F2751" t="s">
        <v>20442</v>
      </c>
      <c r="G2751" s="146">
        <f t="shared" si="48"/>
        <v>1</v>
      </c>
    </row>
    <row r="2752" spans="1:7">
      <c r="A2752" t="s">
        <v>13272</v>
      </c>
      <c r="B2752" s="1">
        <f>IFERROR(INDEX(Preturi!H$2:H$8000, MATCH(A2752, Preturi!G$2:G$8000, 0)), "")*G2752</f>
        <v>3.38</v>
      </c>
      <c r="C2752" t="s">
        <v>688</v>
      </c>
      <c r="D2752" t="s">
        <v>2306</v>
      </c>
      <c r="E2752" t="s">
        <v>13273</v>
      </c>
      <c r="F2752" t="s">
        <v>20442</v>
      </c>
      <c r="G2752" s="146">
        <f t="shared" si="48"/>
        <v>1</v>
      </c>
    </row>
    <row r="2753" spans="1:7">
      <c r="A2753" t="s">
        <v>13274</v>
      </c>
      <c r="B2753" s="1">
        <f>IFERROR(INDEX(Preturi!H$2:H$8000, MATCH(A2753, Preturi!G$2:G$8000, 0)), "")*G2753</f>
        <v>3.38</v>
      </c>
      <c r="C2753" t="s">
        <v>688</v>
      </c>
      <c r="D2753" t="s">
        <v>2306</v>
      </c>
      <c r="E2753" t="s">
        <v>13275</v>
      </c>
      <c r="F2753" t="s">
        <v>20442</v>
      </c>
      <c r="G2753" s="146">
        <f t="shared" si="48"/>
        <v>1</v>
      </c>
    </row>
    <row r="2754" spans="1:7">
      <c r="A2754" t="s">
        <v>13276</v>
      </c>
      <c r="B2754" s="1">
        <f>IFERROR(INDEX(Preturi!H$2:H$8000, MATCH(A2754, Preturi!G$2:G$8000, 0)), "")*G2754</f>
        <v>3.91</v>
      </c>
      <c r="C2754" t="s">
        <v>688</v>
      </c>
      <c r="D2754" t="s">
        <v>2306</v>
      </c>
      <c r="E2754" t="s">
        <v>13278</v>
      </c>
      <c r="F2754" t="s">
        <v>20442</v>
      </c>
      <c r="G2754" s="146">
        <f t="shared" si="48"/>
        <v>1</v>
      </c>
    </row>
    <row r="2755" spans="1:7">
      <c r="A2755" t="s">
        <v>13279</v>
      </c>
      <c r="B2755" s="1">
        <f>IFERROR(INDEX(Preturi!H$2:H$8000, MATCH(A2755, Preturi!G$2:G$8000, 0)), "")*G2755</f>
        <v>3.91</v>
      </c>
      <c r="C2755" t="s">
        <v>688</v>
      </c>
      <c r="D2755" t="s">
        <v>2306</v>
      </c>
      <c r="E2755" t="s">
        <v>13280</v>
      </c>
      <c r="F2755" t="s">
        <v>20442</v>
      </c>
      <c r="G2755" s="146">
        <f t="shared" si="48"/>
        <v>1</v>
      </c>
    </row>
    <row r="2756" spans="1:7">
      <c r="A2756" t="s">
        <v>13281</v>
      </c>
      <c r="B2756" s="1">
        <f>IFERROR(INDEX(Preturi!H$2:H$8000, MATCH(A2756, Preturi!G$2:G$8000, 0)), "")*G2756</f>
        <v>1.81</v>
      </c>
      <c r="C2756" t="s">
        <v>688</v>
      </c>
      <c r="D2756" t="s">
        <v>2306</v>
      </c>
      <c r="E2756" t="s">
        <v>13282</v>
      </c>
      <c r="F2756" t="s">
        <v>20442</v>
      </c>
      <c r="G2756" s="146">
        <f t="shared" si="48"/>
        <v>1</v>
      </c>
    </row>
    <row r="2757" spans="1:7">
      <c r="A2757" t="s">
        <v>13283</v>
      </c>
      <c r="B2757" s="1">
        <f>IFERROR(INDEX(Preturi!H$2:H$8000, MATCH(A2757, Preturi!G$2:G$8000, 0)), "")*G2757</f>
        <v>1.81</v>
      </c>
      <c r="C2757" t="s">
        <v>688</v>
      </c>
      <c r="D2757" t="s">
        <v>2306</v>
      </c>
      <c r="E2757" t="s">
        <v>13284</v>
      </c>
      <c r="F2757" t="s">
        <v>20442</v>
      </c>
      <c r="G2757" s="146">
        <f t="shared" si="48"/>
        <v>1</v>
      </c>
    </row>
    <row r="2758" spans="1:7">
      <c r="A2758" t="s">
        <v>13285</v>
      </c>
      <c r="B2758" s="1">
        <f>IFERROR(INDEX(Preturi!H$2:H$8000, MATCH(A2758, Preturi!G$2:G$8000, 0)), "")*G2758</f>
        <v>2.39</v>
      </c>
      <c r="C2758" t="s">
        <v>688</v>
      </c>
      <c r="D2758" t="s">
        <v>2306</v>
      </c>
      <c r="E2758" t="s">
        <v>13287</v>
      </c>
      <c r="F2758" t="s">
        <v>20442</v>
      </c>
      <c r="G2758" s="146">
        <f t="shared" si="48"/>
        <v>1</v>
      </c>
    </row>
    <row r="2759" spans="1:7">
      <c r="A2759" t="s">
        <v>13288</v>
      </c>
      <c r="B2759" s="1">
        <f>IFERROR(INDEX(Preturi!H$2:H$8000, MATCH(A2759, Preturi!G$2:G$8000, 0)), "")*G2759</f>
        <v>2.39</v>
      </c>
      <c r="C2759" t="s">
        <v>688</v>
      </c>
      <c r="D2759" t="s">
        <v>2306</v>
      </c>
      <c r="E2759" t="s">
        <v>13289</v>
      </c>
      <c r="F2759" t="s">
        <v>20442</v>
      </c>
      <c r="G2759" s="146">
        <f t="shared" si="48"/>
        <v>1</v>
      </c>
    </row>
    <row r="2760" spans="1:7">
      <c r="A2760" t="s">
        <v>13290</v>
      </c>
      <c r="B2760" s="1">
        <f>IFERROR(INDEX(Preturi!H$2:H$8000, MATCH(A2760, Preturi!G$2:G$8000, 0)), "")*G2760</f>
        <v>2.96</v>
      </c>
      <c r="C2760" t="s">
        <v>688</v>
      </c>
      <c r="D2760" t="s">
        <v>2306</v>
      </c>
      <c r="E2760" t="s">
        <v>13292</v>
      </c>
      <c r="F2760" t="s">
        <v>20442</v>
      </c>
      <c r="G2760" s="146">
        <f t="shared" si="48"/>
        <v>1</v>
      </c>
    </row>
    <row r="2761" spans="1:7">
      <c r="A2761" t="s">
        <v>13293</v>
      </c>
      <c r="B2761" s="1">
        <f>IFERROR(INDEX(Preturi!H$2:H$8000, MATCH(A2761, Preturi!G$2:G$8000, 0)), "")*G2761</f>
        <v>2.96</v>
      </c>
      <c r="C2761" t="s">
        <v>688</v>
      </c>
      <c r="D2761" t="s">
        <v>2306</v>
      </c>
      <c r="E2761" t="s">
        <v>13294</v>
      </c>
      <c r="F2761" t="s">
        <v>20442</v>
      </c>
      <c r="G2761" s="146">
        <f t="shared" si="48"/>
        <v>1</v>
      </c>
    </row>
    <row r="2762" spans="1:7">
      <c r="A2762" t="s">
        <v>13295</v>
      </c>
      <c r="B2762" s="1">
        <f>IFERROR(INDEX(Preturi!H$2:H$8000, MATCH(A2762, Preturi!G$2:G$8000, 0)), "")*G2762</f>
        <v>3.54</v>
      </c>
      <c r="C2762" t="s">
        <v>688</v>
      </c>
      <c r="D2762" t="s">
        <v>2306</v>
      </c>
      <c r="E2762" t="s">
        <v>13296</v>
      </c>
      <c r="F2762" t="s">
        <v>20442</v>
      </c>
      <c r="G2762" s="146">
        <f t="shared" si="48"/>
        <v>1</v>
      </c>
    </row>
    <row r="2763" spans="1:7">
      <c r="A2763" t="s">
        <v>13297</v>
      </c>
      <c r="B2763" s="1">
        <f>IFERROR(INDEX(Preturi!H$2:H$8000, MATCH(A2763, Preturi!G$2:G$8000, 0)), "")*G2763</f>
        <v>3.54</v>
      </c>
      <c r="C2763" t="s">
        <v>688</v>
      </c>
      <c r="D2763" t="s">
        <v>2306</v>
      </c>
      <c r="E2763" t="s">
        <v>13298</v>
      </c>
      <c r="F2763" t="s">
        <v>20442</v>
      </c>
      <c r="G2763" s="146">
        <f t="shared" si="48"/>
        <v>1</v>
      </c>
    </row>
    <row r="2764" spans="1:7">
      <c r="A2764" t="s">
        <v>13299</v>
      </c>
      <c r="B2764" s="1">
        <f>IFERROR(INDEX(Preturi!H$2:H$8000, MATCH(A2764, Preturi!G$2:G$8000, 0)), "")*G2764</f>
        <v>4.0999999999999996</v>
      </c>
      <c r="C2764" t="s">
        <v>688</v>
      </c>
      <c r="D2764" t="s">
        <v>2306</v>
      </c>
      <c r="E2764" t="s">
        <v>13301</v>
      </c>
      <c r="F2764" t="s">
        <v>20442</v>
      </c>
      <c r="G2764" s="146">
        <f t="shared" si="48"/>
        <v>1</v>
      </c>
    </row>
    <row r="2765" spans="1:7">
      <c r="A2765" t="s">
        <v>13302</v>
      </c>
      <c r="B2765" s="1">
        <f>IFERROR(INDEX(Preturi!H$2:H$8000, MATCH(A2765, Preturi!G$2:G$8000, 0)), "")*G2765</f>
        <v>4.0999999999999996</v>
      </c>
      <c r="C2765" t="s">
        <v>688</v>
      </c>
      <c r="D2765" t="s">
        <v>2306</v>
      </c>
      <c r="E2765" t="s">
        <v>13303</v>
      </c>
      <c r="F2765" t="s">
        <v>20442</v>
      </c>
      <c r="G2765" s="146">
        <f t="shared" si="48"/>
        <v>1</v>
      </c>
    </row>
    <row r="2766" spans="1:7">
      <c r="A2766" t="s">
        <v>13304</v>
      </c>
      <c r="B2766" s="1">
        <f>IFERROR(INDEX(Preturi!H$2:H$8000, MATCH(A2766, Preturi!G$2:G$8000, 0)), "")*G2766</f>
        <v>1.89</v>
      </c>
      <c r="C2766" t="s">
        <v>688</v>
      </c>
      <c r="D2766" t="s">
        <v>2306</v>
      </c>
      <c r="E2766" t="s">
        <v>13306</v>
      </c>
      <c r="F2766" t="s">
        <v>20442</v>
      </c>
      <c r="G2766" s="146">
        <f t="shared" si="48"/>
        <v>1</v>
      </c>
    </row>
    <row r="2767" spans="1:7">
      <c r="A2767" t="s">
        <v>13307</v>
      </c>
      <c r="B2767" s="1">
        <f>IFERROR(INDEX(Preturi!H$2:H$8000, MATCH(A2767, Preturi!G$2:G$8000, 0)), "")*G2767</f>
        <v>1.89</v>
      </c>
      <c r="C2767" t="s">
        <v>688</v>
      </c>
      <c r="D2767" t="s">
        <v>2306</v>
      </c>
      <c r="E2767" t="s">
        <v>13308</v>
      </c>
      <c r="F2767" t="s">
        <v>20442</v>
      </c>
      <c r="G2767" s="146">
        <f t="shared" si="48"/>
        <v>1</v>
      </c>
    </row>
    <row r="2768" spans="1:7">
      <c r="A2768" t="s">
        <v>13309</v>
      </c>
      <c r="B2768" s="1">
        <f>IFERROR(INDEX(Preturi!H$2:H$8000, MATCH(A2768, Preturi!G$2:G$8000, 0)), "")*G2768</f>
        <v>2.5</v>
      </c>
      <c r="C2768" t="s">
        <v>688</v>
      </c>
      <c r="D2768" t="s">
        <v>2306</v>
      </c>
      <c r="E2768" t="s">
        <v>13310</v>
      </c>
      <c r="F2768" t="s">
        <v>20442</v>
      </c>
      <c r="G2768" s="146">
        <f t="shared" si="48"/>
        <v>1</v>
      </c>
    </row>
    <row r="2769" spans="1:7">
      <c r="A2769" t="s">
        <v>13311</v>
      </c>
      <c r="B2769" s="1">
        <f>IFERROR(INDEX(Preturi!H$2:H$8000, MATCH(A2769, Preturi!G$2:G$8000, 0)), "")*G2769</f>
        <v>2.5</v>
      </c>
      <c r="C2769" t="s">
        <v>688</v>
      </c>
      <c r="D2769" t="s">
        <v>2306</v>
      </c>
      <c r="E2769" t="s">
        <v>13312</v>
      </c>
      <c r="F2769" t="s">
        <v>20442</v>
      </c>
      <c r="G2769" s="146">
        <f t="shared" si="48"/>
        <v>1</v>
      </c>
    </row>
    <row r="2770" spans="1:7">
      <c r="A2770" t="s">
        <v>13313</v>
      </c>
      <c r="B2770" s="1">
        <f>IFERROR(INDEX(Preturi!H$2:H$8000, MATCH(A2770, Preturi!G$2:G$8000, 0)), "")*G2770</f>
        <v>3.09</v>
      </c>
      <c r="C2770" t="s">
        <v>688</v>
      </c>
      <c r="D2770" t="s">
        <v>2306</v>
      </c>
      <c r="E2770" t="s">
        <v>13314</v>
      </c>
      <c r="F2770" t="s">
        <v>20442</v>
      </c>
      <c r="G2770" s="146">
        <f t="shared" si="48"/>
        <v>1</v>
      </c>
    </row>
    <row r="2771" spans="1:7">
      <c r="A2771" t="s">
        <v>13315</v>
      </c>
      <c r="B2771" s="1">
        <f>IFERROR(INDEX(Preturi!H$2:H$8000, MATCH(A2771, Preturi!G$2:G$8000, 0)), "")*G2771</f>
        <v>3.09</v>
      </c>
      <c r="C2771" t="s">
        <v>688</v>
      </c>
      <c r="D2771" t="s">
        <v>2306</v>
      </c>
      <c r="E2771" t="s">
        <v>13316</v>
      </c>
      <c r="F2771" t="s">
        <v>20442</v>
      </c>
      <c r="G2771" s="146">
        <f t="shared" si="48"/>
        <v>1</v>
      </c>
    </row>
    <row r="2772" spans="1:7">
      <c r="A2772" t="s">
        <v>13317</v>
      </c>
      <c r="B2772" s="1">
        <f>IFERROR(INDEX(Preturi!H$2:H$8000, MATCH(A2772, Preturi!G$2:G$8000, 0)), "")*G2772</f>
        <v>3.69</v>
      </c>
      <c r="C2772" t="s">
        <v>688</v>
      </c>
      <c r="D2772" t="s">
        <v>2306</v>
      </c>
      <c r="E2772" t="s">
        <v>13318</v>
      </c>
      <c r="F2772" t="s">
        <v>20442</v>
      </c>
      <c r="G2772" s="146">
        <f t="shared" si="48"/>
        <v>1</v>
      </c>
    </row>
    <row r="2773" spans="1:7">
      <c r="A2773" t="s">
        <v>13319</v>
      </c>
      <c r="B2773" s="1">
        <f>IFERROR(INDEX(Preturi!H$2:H$8000, MATCH(A2773, Preturi!G$2:G$8000, 0)), "")*G2773</f>
        <v>3.69</v>
      </c>
      <c r="C2773" t="s">
        <v>688</v>
      </c>
      <c r="D2773" t="s">
        <v>2306</v>
      </c>
      <c r="E2773" t="s">
        <v>13320</v>
      </c>
      <c r="F2773" t="s">
        <v>20442</v>
      </c>
      <c r="G2773" s="146">
        <f t="shared" si="48"/>
        <v>1</v>
      </c>
    </row>
    <row r="2774" spans="1:7">
      <c r="A2774" t="s">
        <v>13321</v>
      </c>
      <c r="B2774" s="1">
        <f>IFERROR(INDEX(Preturi!H$2:H$8000, MATCH(A2774, Preturi!G$2:G$8000, 0)), "")*G2774</f>
        <v>4.28</v>
      </c>
      <c r="C2774" t="s">
        <v>688</v>
      </c>
      <c r="D2774" t="s">
        <v>2306</v>
      </c>
      <c r="E2774" t="s">
        <v>13322</v>
      </c>
      <c r="F2774" t="s">
        <v>20442</v>
      </c>
      <c r="G2774" s="146">
        <f t="shared" si="48"/>
        <v>1</v>
      </c>
    </row>
    <row r="2775" spans="1:7">
      <c r="A2775" t="s">
        <v>13323</v>
      </c>
      <c r="B2775" s="1">
        <f>IFERROR(INDEX(Preturi!H$2:H$8000, MATCH(A2775, Preturi!G$2:G$8000, 0)), "")*G2775</f>
        <v>4.28</v>
      </c>
      <c r="C2775" t="s">
        <v>688</v>
      </c>
      <c r="D2775" t="s">
        <v>2306</v>
      </c>
      <c r="E2775" t="s">
        <v>13324</v>
      </c>
      <c r="F2775" t="s">
        <v>20442</v>
      </c>
      <c r="G2775" s="146">
        <f t="shared" si="48"/>
        <v>1</v>
      </c>
    </row>
    <row r="2776" spans="1:7">
      <c r="A2776" t="s">
        <v>13325</v>
      </c>
      <c r="B2776" s="1">
        <f>IFERROR(INDEX(Preturi!H$2:H$8000, MATCH(A2776, Preturi!G$2:G$8000, 0)), "")*G2776</f>
        <v>1.96</v>
      </c>
      <c r="C2776" t="s">
        <v>688</v>
      </c>
      <c r="D2776" t="s">
        <v>2306</v>
      </c>
      <c r="E2776" t="s">
        <v>13326</v>
      </c>
      <c r="F2776" t="s">
        <v>20442</v>
      </c>
      <c r="G2776" s="146">
        <f t="shared" si="48"/>
        <v>1</v>
      </c>
    </row>
    <row r="2777" spans="1:7">
      <c r="A2777" t="s">
        <v>13327</v>
      </c>
      <c r="B2777" s="1">
        <f>IFERROR(INDEX(Preturi!H$2:H$8000, MATCH(A2777, Preturi!G$2:G$8000, 0)), "")*G2777</f>
        <v>1.96</v>
      </c>
      <c r="C2777" t="s">
        <v>688</v>
      </c>
      <c r="D2777" t="s">
        <v>2306</v>
      </c>
      <c r="E2777" t="s">
        <v>13328</v>
      </c>
      <c r="F2777" t="s">
        <v>20442</v>
      </c>
      <c r="G2777" s="146">
        <f t="shared" si="48"/>
        <v>1</v>
      </c>
    </row>
    <row r="2778" spans="1:7">
      <c r="A2778" t="s">
        <v>13329</v>
      </c>
      <c r="B2778" s="1">
        <f>IFERROR(INDEX(Preturi!H$2:H$8000, MATCH(A2778, Preturi!G$2:G$8000, 0)), "")*G2778</f>
        <v>2.6</v>
      </c>
      <c r="C2778" t="s">
        <v>688</v>
      </c>
      <c r="D2778" t="s">
        <v>2306</v>
      </c>
      <c r="E2778" t="s">
        <v>13330</v>
      </c>
      <c r="F2778" t="s">
        <v>20442</v>
      </c>
      <c r="G2778" s="146">
        <f t="shared" si="48"/>
        <v>1</v>
      </c>
    </row>
    <row r="2779" spans="1:7">
      <c r="A2779" t="s">
        <v>13331</v>
      </c>
      <c r="B2779" s="1">
        <f>IFERROR(INDEX(Preturi!H$2:H$8000, MATCH(A2779, Preturi!G$2:G$8000, 0)), "")*G2779</f>
        <v>2.6</v>
      </c>
      <c r="C2779" t="s">
        <v>688</v>
      </c>
      <c r="D2779" t="s">
        <v>2306</v>
      </c>
      <c r="E2779" t="s">
        <v>13332</v>
      </c>
      <c r="F2779" t="s">
        <v>20442</v>
      </c>
      <c r="G2779" s="146">
        <f t="shared" si="48"/>
        <v>1</v>
      </c>
    </row>
    <row r="2780" spans="1:7">
      <c r="A2780" t="s">
        <v>13333</v>
      </c>
      <c r="B2780" s="1">
        <f>IFERROR(INDEX(Preturi!H$2:H$8000, MATCH(A2780, Preturi!G$2:G$8000, 0)), "")*G2780</f>
        <v>3.22</v>
      </c>
      <c r="C2780" t="s">
        <v>688</v>
      </c>
      <c r="D2780" t="s">
        <v>2306</v>
      </c>
      <c r="E2780" t="s">
        <v>13334</v>
      </c>
      <c r="F2780" t="s">
        <v>20442</v>
      </c>
      <c r="G2780" s="146">
        <f t="shared" ref="G2780:G2843" si="49">1+Adaosuri23</f>
        <v>1</v>
      </c>
    </row>
    <row r="2781" spans="1:7">
      <c r="A2781" t="s">
        <v>13335</v>
      </c>
      <c r="B2781" s="1">
        <f>IFERROR(INDEX(Preturi!H$2:H$8000, MATCH(A2781, Preturi!G$2:G$8000, 0)), "")*G2781</f>
        <v>3.22</v>
      </c>
      <c r="C2781" t="s">
        <v>688</v>
      </c>
      <c r="D2781" t="s">
        <v>2306</v>
      </c>
      <c r="E2781" t="s">
        <v>13336</v>
      </c>
      <c r="F2781" t="s">
        <v>20442</v>
      </c>
      <c r="G2781" s="146">
        <f t="shared" si="49"/>
        <v>1</v>
      </c>
    </row>
    <row r="2782" spans="1:7">
      <c r="A2782" t="s">
        <v>13337</v>
      </c>
      <c r="B2782" s="1">
        <f>IFERROR(INDEX(Preturi!H$2:H$8000, MATCH(A2782, Preturi!G$2:G$8000, 0)), "")*G2782</f>
        <v>3.85</v>
      </c>
      <c r="C2782" t="s">
        <v>688</v>
      </c>
      <c r="D2782" t="s">
        <v>2306</v>
      </c>
      <c r="E2782" t="s">
        <v>13338</v>
      </c>
      <c r="F2782" t="s">
        <v>20442</v>
      </c>
      <c r="G2782" s="146">
        <f t="shared" si="49"/>
        <v>1</v>
      </c>
    </row>
    <row r="2783" spans="1:7">
      <c r="A2783" t="s">
        <v>13339</v>
      </c>
      <c r="B2783" s="1">
        <f>IFERROR(INDEX(Preturi!H$2:H$8000, MATCH(A2783, Preturi!G$2:G$8000, 0)), "")*G2783</f>
        <v>3.85</v>
      </c>
      <c r="C2783" t="s">
        <v>688</v>
      </c>
      <c r="D2783" t="s">
        <v>2306</v>
      </c>
      <c r="E2783" t="s">
        <v>13340</v>
      </c>
      <c r="F2783" t="s">
        <v>20442</v>
      </c>
      <c r="G2783" s="146">
        <f t="shared" si="49"/>
        <v>1</v>
      </c>
    </row>
    <row r="2784" spans="1:7">
      <c r="A2784" t="s">
        <v>13341</v>
      </c>
      <c r="B2784" s="1">
        <f>IFERROR(INDEX(Preturi!H$2:H$8000, MATCH(A2784, Preturi!G$2:G$8000, 0)), "")*G2784</f>
        <v>4.46</v>
      </c>
      <c r="C2784" t="s">
        <v>688</v>
      </c>
      <c r="D2784" t="s">
        <v>2306</v>
      </c>
      <c r="E2784" t="s">
        <v>13342</v>
      </c>
      <c r="F2784" t="s">
        <v>20442</v>
      </c>
      <c r="G2784" s="146">
        <f t="shared" si="49"/>
        <v>1</v>
      </c>
    </row>
    <row r="2785" spans="1:7">
      <c r="A2785" t="s">
        <v>13343</v>
      </c>
      <c r="B2785" s="1">
        <f>IFERROR(INDEX(Preturi!H$2:H$8000, MATCH(A2785, Preturi!G$2:G$8000, 0)), "")*G2785</f>
        <v>4.46</v>
      </c>
      <c r="C2785" t="s">
        <v>688</v>
      </c>
      <c r="D2785" t="s">
        <v>2306</v>
      </c>
      <c r="E2785" t="s">
        <v>13344</v>
      </c>
      <c r="F2785" t="s">
        <v>20442</v>
      </c>
      <c r="G2785" s="146">
        <f t="shared" si="49"/>
        <v>1</v>
      </c>
    </row>
    <row r="2786" spans="1:7">
      <c r="A2786" t="s">
        <v>13345</v>
      </c>
      <c r="B2786" s="1">
        <f>IFERROR(INDEX(Preturi!H$2:H$8000, MATCH(A2786, Preturi!G$2:G$8000, 0)), "")*G2786</f>
        <v>1.65</v>
      </c>
      <c r="C2786" t="s">
        <v>688</v>
      </c>
      <c r="D2786" t="s">
        <v>2306</v>
      </c>
      <c r="E2786" t="s">
        <v>13346</v>
      </c>
      <c r="F2786" t="s">
        <v>20442</v>
      </c>
      <c r="G2786" s="146">
        <f t="shared" si="49"/>
        <v>1</v>
      </c>
    </row>
    <row r="2787" spans="1:7">
      <c r="A2787" t="s">
        <v>13347</v>
      </c>
      <c r="B2787" s="1">
        <f>IFERROR(INDEX(Preturi!H$2:H$8000, MATCH(A2787, Preturi!G$2:G$8000, 0)), "")*G2787</f>
        <v>1.65</v>
      </c>
      <c r="C2787" t="s">
        <v>688</v>
      </c>
      <c r="D2787" t="s">
        <v>2306</v>
      </c>
      <c r="E2787" t="s">
        <v>13348</v>
      </c>
      <c r="F2787" t="s">
        <v>20442</v>
      </c>
      <c r="G2787" s="146">
        <f t="shared" si="49"/>
        <v>1</v>
      </c>
    </row>
    <row r="2788" spans="1:7">
      <c r="A2788" t="s">
        <v>13349</v>
      </c>
      <c r="B2788" s="1">
        <f>IFERROR(INDEX(Preturi!H$2:H$8000, MATCH(A2788, Preturi!G$2:G$8000, 0)), "")*G2788</f>
        <v>2.1800000000000002</v>
      </c>
      <c r="C2788" t="s">
        <v>688</v>
      </c>
      <c r="D2788" t="s">
        <v>2306</v>
      </c>
      <c r="E2788" t="s">
        <v>13350</v>
      </c>
      <c r="F2788" t="s">
        <v>20442</v>
      </c>
      <c r="G2788" s="146">
        <f t="shared" si="49"/>
        <v>1</v>
      </c>
    </row>
    <row r="2789" spans="1:7">
      <c r="A2789" t="s">
        <v>13351</v>
      </c>
      <c r="B2789" s="1">
        <f>IFERROR(INDEX(Preturi!H$2:H$8000, MATCH(A2789, Preturi!G$2:G$8000, 0)), "")*G2789</f>
        <v>2.1800000000000002</v>
      </c>
      <c r="C2789" t="s">
        <v>688</v>
      </c>
      <c r="D2789" t="s">
        <v>2306</v>
      </c>
      <c r="E2789" t="s">
        <v>13352</v>
      </c>
      <c r="F2789" t="s">
        <v>20442</v>
      </c>
      <c r="G2789" s="146">
        <f t="shared" si="49"/>
        <v>1</v>
      </c>
    </row>
    <row r="2790" spans="1:7">
      <c r="A2790" t="s">
        <v>13353</v>
      </c>
      <c r="B2790" s="1">
        <f>IFERROR(INDEX(Preturi!H$2:H$8000, MATCH(A2790, Preturi!G$2:G$8000, 0)), "")*G2790</f>
        <v>2.7</v>
      </c>
      <c r="C2790" t="s">
        <v>688</v>
      </c>
      <c r="D2790" t="s">
        <v>2306</v>
      </c>
      <c r="E2790" t="s">
        <v>13354</v>
      </c>
      <c r="F2790" t="s">
        <v>20442</v>
      </c>
      <c r="G2790" s="146">
        <f t="shared" si="49"/>
        <v>1</v>
      </c>
    </row>
    <row r="2791" spans="1:7">
      <c r="A2791" t="s">
        <v>13355</v>
      </c>
      <c r="B2791" s="1">
        <f>IFERROR(INDEX(Preturi!H$2:H$8000, MATCH(A2791, Preturi!G$2:G$8000, 0)), "")*G2791</f>
        <v>2.7</v>
      </c>
      <c r="C2791" t="s">
        <v>688</v>
      </c>
      <c r="D2791" t="s">
        <v>2306</v>
      </c>
      <c r="E2791" t="s">
        <v>13356</v>
      </c>
      <c r="F2791" t="s">
        <v>20442</v>
      </c>
      <c r="G2791" s="146">
        <f t="shared" si="49"/>
        <v>1</v>
      </c>
    </row>
    <row r="2792" spans="1:7">
      <c r="A2792" t="s">
        <v>13357</v>
      </c>
      <c r="B2792" s="1">
        <f>IFERROR(INDEX(Preturi!H$2:H$8000, MATCH(A2792, Preturi!G$2:G$8000, 0)), "")*G2792</f>
        <v>3.22</v>
      </c>
      <c r="C2792" t="s">
        <v>688</v>
      </c>
      <c r="D2792" t="s">
        <v>2306</v>
      </c>
      <c r="E2792" t="s">
        <v>13358</v>
      </c>
      <c r="F2792" t="s">
        <v>20442</v>
      </c>
      <c r="G2792" s="146">
        <f t="shared" si="49"/>
        <v>1</v>
      </c>
    </row>
    <row r="2793" spans="1:7">
      <c r="A2793" t="s">
        <v>13359</v>
      </c>
      <c r="B2793" s="1">
        <f>IFERROR(INDEX(Preturi!H$2:H$8000, MATCH(A2793, Preturi!G$2:G$8000, 0)), "")*G2793</f>
        <v>3.22</v>
      </c>
      <c r="C2793" t="s">
        <v>688</v>
      </c>
      <c r="D2793" t="s">
        <v>2306</v>
      </c>
      <c r="E2793" t="s">
        <v>13360</v>
      </c>
      <c r="F2793" t="s">
        <v>20442</v>
      </c>
      <c r="G2793" s="146">
        <f t="shared" si="49"/>
        <v>1</v>
      </c>
    </row>
    <row r="2794" spans="1:7">
      <c r="A2794" t="s">
        <v>13361</v>
      </c>
      <c r="B2794" s="1">
        <f>IFERROR(INDEX(Preturi!H$2:H$8000, MATCH(A2794, Preturi!G$2:G$8000, 0)), "")*G2794</f>
        <v>3.73</v>
      </c>
      <c r="C2794" t="s">
        <v>688</v>
      </c>
      <c r="D2794" t="s">
        <v>2306</v>
      </c>
      <c r="E2794" t="s">
        <v>13362</v>
      </c>
      <c r="F2794" t="s">
        <v>20442</v>
      </c>
      <c r="G2794" s="146">
        <f t="shared" si="49"/>
        <v>1</v>
      </c>
    </row>
    <row r="2795" spans="1:7">
      <c r="A2795" t="s">
        <v>13363</v>
      </c>
      <c r="B2795" s="1">
        <f>IFERROR(INDEX(Preturi!H$2:H$8000, MATCH(A2795, Preturi!G$2:G$8000, 0)), "")*G2795</f>
        <v>3.73</v>
      </c>
      <c r="C2795" t="s">
        <v>688</v>
      </c>
      <c r="D2795" t="s">
        <v>2306</v>
      </c>
      <c r="E2795" t="s">
        <v>13364</v>
      </c>
      <c r="F2795" t="s">
        <v>20442</v>
      </c>
      <c r="G2795" s="146">
        <f t="shared" si="49"/>
        <v>1</v>
      </c>
    </row>
    <row r="2796" spans="1:7">
      <c r="A2796" t="s">
        <v>13365</v>
      </c>
      <c r="B2796" s="1">
        <f>IFERROR(INDEX(Preturi!H$2:H$8000, MATCH(A2796, Preturi!G$2:G$8000, 0)), "")*G2796</f>
        <v>1.73</v>
      </c>
      <c r="C2796" t="s">
        <v>688</v>
      </c>
      <c r="D2796" t="s">
        <v>2306</v>
      </c>
      <c r="E2796" t="s">
        <v>13366</v>
      </c>
      <c r="F2796" t="s">
        <v>20442</v>
      </c>
      <c r="G2796" s="146">
        <f t="shared" si="49"/>
        <v>1</v>
      </c>
    </row>
    <row r="2797" spans="1:7">
      <c r="A2797" t="s">
        <v>13367</v>
      </c>
      <c r="B2797" s="1">
        <f>IFERROR(INDEX(Preturi!H$2:H$8000, MATCH(A2797, Preturi!G$2:G$8000, 0)), "")*G2797</f>
        <v>1.73</v>
      </c>
      <c r="C2797" t="s">
        <v>688</v>
      </c>
      <c r="D2797" t="s">
        <v>2306</v>
      </c>
      <c r="E2797" t="s">
        <v>13368</v>
      </c>
      <c r="F2797" t="s">
        <v>20442</v>
      </c>
      <c r="G2797" s="146">
        <f t="shared" si="49"/>
        <v>1</v>
      </c>
    </row>
    <row r="2798" spans="1:7">
      <c r="A2798" t="s">
        <v>13369</v>
      </c>
      <c r="B2798" s="1">
        <f>IFERROR(INDEX(Preturi!H$2:H$8000, MATCH(A2798, Preturi!G$2:G$8000, 0)), "")*G2798</f>
        <v>2.29</v>
      </c>
      <c r="C2798" t="s">
        <v>688</v>
      </c>
      <c r="D2798" t="s">
        <v>2306</v>
      </c>
      <c r="E2798" t="s">
        <v>13370</v>
      </c>
      <c r="F2798" t="s">
        <v>20442</v>
      </c>
      <c r="G2798" s="146">
        <f t="shared" si="49"/>
        <v>1</v>
      </c>
    </row>
    <row r="2799" spans="1:7">
      <c r="A2799" t="s">
        <v>13371</v>
      </c>
      <c r="B2799" s="1">
        <f>IFERROR(INDEX(Preturi!H$2:H$8000, MATCH(A2799, Preturi!G$2:G$8000, 0)), "")*G2799</f>
        <v>2.29</v>
      </c>
      <c r="C2799" t="s">
        <v>688</v>
      </c>
      <c r="D2799" t="s">
        <v>2306</v>
      </c>
      <c r="E2799" t="s">
        <v>13372</v>
      </c>
      <c r="F2799" t="s">
        <v>20442</v>
      </c>
      <c r="G2799" s="146">
        <f t="shared" si="49"/>
        <v>1</v>
      </c>
    </row>
    <row r="2800" spans="1:7">
      <c r="A2800" t="s">
        <v>13373</v>
      </c>
      <c r="B2800" s="1">
        <f>IFERROR(INDEX(Preturi!H$2:H$8000, MATCH(A2800, Preturi!G$2:G$8000, 0)), "")*G2800</f>
        <v>2.83</v>
      </c>
      <c r="C2800" t="s">
        <v>688</v>
      </c>
      <c r="D2800" t="s">
        <v>2306</v>
      </c>
      <c r="E2800" t="s">
        <v>13374</v>
      </c>
      <c r="F2800" t="s">
        <v>20442</v>
      </c>
      <c r="G2800" s="146">
        <f t="shared" si="49"/>
        <v>1</v>
      </c>
    </row>
    <row r="2801" spans="1:7">
      <c r="A2801" t="s">
        <v>13375</v>
      </c>
      <c r="B2801" s="1">
        <f>IFERROR(INDEX(Preturi!H$2:H$8000, MATCH(A2801, Preturi!G$2:G$8000, 0)), "")*G2801</f>
        <v>2.83</v>
      </c>
      <c r="C2801" t="s">
        <v>688</v>
      </c>
      <c r="D2801" t="s">
        <v>2306</v>
      </c>
      <c r="E2801" t="s">
        <v>13376</v>
      </c>
      <c r="F2801" t="s">
        <v>20442</v>
      </c>
      <c r="G2801" s="146">
        <f t="shared" si="49"/>
        <v>1</v>
      </c>
    </row>
    <row r="2802" spans="1:7">
      <c r="A2802" t="s">
        <v>13377</v>
      </c>
      <c r="B2802" s="1">
        <f>IFERROR(INDEX(Preturi!H$2:H$8000, MATCH(A2802, Preturi!G$2:G$8000, 0)), "")*G2802</f>
        <v>3.38</v>
      </c>
      <c r="C2802" t="s">
        <v>688</v>
      </c>
      <c r="D2802" t="s">
        <v>2306</v>
      </c>
      <c r="E2802" t="s">
        <v>13378</v>
      </c>
      <c r="F2802" t="s">
        <v>20442</v>
      </c>
      <c r="G2802" s="146">
        <f t="shared" si="49"/>
        <v>1</v>
      </c>
    </row>
    <row r="2803" spans="1:7">
      <c r="A2803" t="s">
        <v>13379</v>
      </c>
      <c r="B2803" s="1">
        <f>IFERROR(INDEX(Preturi!H$2:H$8000, MATCH(A2803, Preturi!G$2:G$8000, 0)), "")*G2803</f>
        <v>3.38</v>
      </c>
      <c r="C2803" t="s">
        <v>688</v>
      </c>
      <c r="D2803" t="s">
        <v>2306</v>
      </c>
      <c r="E2803" t="s">
        <v>13380</v>
      </c>
      <c r="F2803" t="s">
        <v>20442</v>
      </c>
      <c r="G2803" s="146">
        <f t="shared" si="49"/>
        <v>1</v>
      </c>
    </row>
    <row r="2804" spans="1:7">
      <c r="A2804" t="s">
        <v>13381</v>
      </c>
      <c r="B2804" s="1">
        <f>IFERROR(INDEX(Preturi!H$2:H$8000, MATCH(A2804, Preturi!G$2:G$8000, 0)), "")*G2804</f>
        <v>3.91</v>
      </c>
      <c r="C2804" t="s">
        <v>688</v>
      </c>
      <c r="D2804" t="s">
        <v>2306</v>
      </c>
      <c r="E2804" t="s">
        <v>13382</v>
      </c>
      <c r="F2804" t="s">
        <v>20442</v>
      </c>
      <c r="G2804" s="146">
        <f t="shared" si="49"/>
        <v>1</v>
      </c>
    </row>
    <row r="2805" spans="1:7">
      <c r="A2805" t="s">
        <v>13383</v>
      </c>
      <c r="B2805" s="1">
        <f>IFERROR(INDEX(Preturi!H$2:H$8000, MATCH(A2805, Preturi!G$2:G$8000, 0)), "")*G2805</f>
        <v>3.91</v>
      </c>
      <c r="C2805" t="s">
        <v>688</v>
      </c>
      <c r="D2805" t="s">
        <v>2306</v>
      </c>
      <c r="E2805" t="s">
        <v>13384</v>
      </c>
      <c r="F2805" t="s">
        <v>20442</v>
      </c>
      <c r="G2805" s="146">
        <f t="shared" si="49"/>
        <v>1</v>
      </c>
    </row>
    <row r="2806" spans="1:7">
      <c r="A2806" t="s">
        <v>13385</v>
      </c>
      <c r="B2806" s="1">
        <f>IFERROR(INDEX(Preturi!H$2:H$8000, MATCH(A2806, Preturi!G$2:G$8000, 0)), "")*G2806</f>
        <v>1.81</v>
      </c>
      <c r="C2806" t="s">
        <v>688</v>
      </c>
      <c r="D2806" t="s">
        <v>2306</v>
      </c>
      <c r="E2806" t="s">
        <v>13386</v>
      </c>
      <c r="F2806" t="s">
        <v>20442</v>
      </c>
      <c r="G2806" s="146">
        <f t="shared" si="49"/>
        <v>1</v>
      </c>
    </row>
    <row r="2807" spans="1:7">
      <c r="A2807" t="s">
        <v>13387</v>
      </c>
      <c r="B2807" s="1">
        <f>IFERROR(INDEX(Preturi!H$2:H$8000, MATCH(A2807, Preturi!G$2:G$8000, 0)), "")*G2807</f>
        <v>1.81</v>
      </c>
      <c r="C2807" t="s">
        <v>688</v>
      </c>
      <c r="D2807" t="s">
        <v>2306</v>
      </c>
      <c r="E2807" t="s">
        <v>13388</v>
      </c>
      <c r="F2807" t="s">
        <v>20442</v>
      </c>
      <c r="G2807" s="146">
        <f t="shared" si="49"/>
        <v>1</v>
      </c>
    </row>
    <row r="2808" spans="1:7">
      <c r="A2808" t="s">
        <v>13389</v>
      </c>
      <c r="B2808" s="1">
        <f>IFERROR(INDEX(Preturi!H$2:H$8000, MATCH(A2808, Preturi!G$2:G$8000, 0)), "")*G2808</f>
        <v>2.39</v>
      </c>
      <c r="C2808" t="s">
        <v>688</v>
      </c>
      <c r="D2808" t="s">
        <v>2306</v>
      </c>
      <c r="E2808" t="s">
        <v>13390</v>
      </c>
      <c r="F2808" t="s">
        <v>20442</v>
      </c>
      <c r="G2808" s="146">
        <f t="shared" si="49"/>
        <v>1</v>
      </c>
    </row>
    <row r="2809" spans="1:7">
      <c r="A2809" t="s">
        <v>13391</v>
      </c>
      <c r="B2809" s="1">
        <f>IFERROR(INDEX(Preturi!H$2:H$8000, MATCH(A2809, Preturi!G$2:G$8000, 0)), "")*G2809</f>
        <v>2.39</v>
      </c>
      <c r="C2809" t="s">
        <v>688</v>
      </c>
      <c r="D2809" t="s">
        <v>2306</v>
      </c>
      <c r="E2809" t="s">
        <v>13392</v>
      </c>
      <c r="F2809" t="s">
        <v>20442</v>
      </c>
      <c r="G2809" s="146">
        <f t="shared" si="49"/>
        <v>1</v>
      </c>
    </row>
    <row r="2810" spans="1:7">
      <c r="A2810" t="s">
        <v>13393</v>
      </c>
      <c r="B2810" s="1">
        <f>IFERROR(INDEX(Preturi!H$2:H$8000, MATCH(A2810, Preturi!G$2:G$8000, 0)), "")*G2810</f>
        <v>2.96</v>
      </c>
      <c r="C2810" t="s">
        <v>688</v>
      </c>
      <c r="D2810" t="s">
        <v>2306</v>
      </c>
      <c r="E2810" t="s">
        <v>13394</v>
      </c>
      <c r="F2810" t="s">
        <v>20442</v>
      </c>
      <c r="G2810" s="146">
        <f t="shared" si="49"/>
        <v>1</v>
      </c>
    </row>
    <row r="2811" spans="1:7">
      <c r="A2811" t="s">
        <v>13395</v>
      </c>
      <c r="B2811" s="1">
        <f>IFERROR(INDEX(Preturi!H$2:H$8000, MATCH(A2811, Preturi!G$2:G$8000, 0)), "")*G2811</f>
        <v>2.96</v>
      </c>
      <c r="C2811" t="s">
        <v>688</v>
      </c>
      <c r="D2811" t="s">
        <v>2306</v>
      </c>
      <c r="E2811" t="s">
        <v>13396</v>
      </c>
      <c r="F2811" t="s">
        <v>20442</v>
      </c>
      <c r="G2811" s="146">
        <f t="shared" si="49"/>
        <v>1</v>
      </c>
    </row>
    <row r="2812" spans="1:7">
      <c r="A2812" t="s">
        <v>13397</v>
      </c>
      <c r="B2812" s="1">
        <f>IFERROR(INDEX(Preturi!H$2:H$8000, MATCH(A2812, Preturi!G$2:G$8000, 0)), "")*G2812</f>
        <v>3.54</v>
      </c>
      <c r="C2812" t="s">
        <v>688</v>
      </c>
      <c r="D2812" t="s">
        <v>2306</v>
      </c>
      <c r="E2812" t="s">
        <v>13398</v>
      </c>
      <c r="F2812" t="s">
        <v>20442</v>
      </c>
      <c r="G2812" s="146">
        <f t="shared" si="49"/>
        <v>1</v>
      </c>
    </row>
    <row r="2813" spans="1:7">
      <c r="A2813" t="s">
        <v>13399</v>
      </c>
      <c r="B2813" s="1">
        <f>IFERROR(INDEX(Preturi!H$2:H$8000, MATCH(A2813, Preturi!G$2:G$8000, 0)), "")*G2813</f>
        <v>3.54</v>
      </c>
      <c r="C2813" t="s">
        <v>688</v>
      </c>
      <c r="D2813" t="s">
        <v>2306</v>
      </c>
      <c r="E2813" t="s">
        <v>13400</v>
      </c>
      <c r="F2813" t="s">
        <v>20442</v>
      </c>
      <c r="G2813" s="146">
        <f t="shared" si="49"/>
        <v>1</v>
      </c>
    </row>
    <row r="2814" spans="1:7">
      <c r="A2814" t="s">
        <v>13401</v>
      </c>
      <c r="B2814" s="1">
        <f>IFERROR(INDEX(Preturi!H$2:H$8000, MATCH(A2814, Preturi!G$2:G$8000, 0)), "")*G2814</f>
        <v>4.0999999999999996</v>
      </c>
      <c r="C2814" t="s">
        <v>688</v>
      </c>
      <c r="D2814" t="s">
        <v>2306</v>
      </c>
      <c r="E2814" t="s">
        <v>13402</v>
      </c>
      <c r="F2814" t="s">
        <v>20442</v>
      </c>
      <c r="G2814" s="146">
        <f t="shared" si="49"/>
        <v>1</v>
      </c>
    </row>
    <row r="2815" spans="1:7">
      <c r="A2815" t="s">
        <v>13403</v>
      </c>
      <c r="B2815" s="1">
        <f>IFERROR(INDEX(Preturi!H$2:H$8000, MATCH(A2815, Preturi!G$2:G$8000, 0)), "")*G2815</f>
        <v>4.0999999999999996</v>
      </c>
      <c r="C2815" t="s">
        <v>688</v>
      </c>
      <c r="D2815" t="s">
        <v>2306</v>
      </c>
      <c r="E2815" t="s">
        <v>13404</v>
      </c>
      <c r="F2815" t="s">
        <v>20442</v>
      </c>
      <c r="G2815" s="146">
        <f t="shared" si="49"/>
        <v>1</v>
      </c>
    </row>
    <row r="2816" spans="1:7">
      <c r="A2816" t="s">
        <v>13405</v>
      </c>
      <c r="B2816" s="1">
        <f>IFERROR(INDEX(Preturi!H$2:H$8000, MATCH(A2816, Preturi!G$2:G$8000, 0)), "")*G2816</f>
        <v>1.89</v>
      </c>
      <c r="C2816" t="s">
        <v>688</v>
      </c>
      <c r="D2816" t="s">
        <v>2306</v>
      </c>
      <c r="E2816" t="s">
        <v>13406</v>
      </c>
      <c r="F2816" t="s">
        <v>20442</v>
      </c>
      <c r="G2816" s="146">
        <f t="shared" si="49"/>
        <v>1</v>
      </c>
    </row>
    <row r="2817" spans="1:7">
      <c r="A2817" t="s">
        <v>13407</v>
      </c>
      <c r="B2817" s="1">
        <f>IFERROR(INDEX(Preturi!H$2:H$8000, MATCH(A2817, Preturi!G$2:G$8000, 0)), "")*G2817</f>
        <v>1.89</v>
      </c>
      <c r="C2817" t="s">
        <v>688</v>
      </c>
      <c r="D2817" t="s">
        <v>2306</v>
      </c>
      <c r="E2817" t="s">
        <v>13408</v>
      </c>
      <c r="F2817" t="s">
        <v>20442</v>
      </c>
      <c r="G2817" s="146">
        <f t="shared" si="49"/>
        <v>1</v>
      </c>
    </row>
    <row r="2818" spans="1:7">
      <c r="A2818" t="s">
        <v>13409</v>
      </c>
      <c r="B2818" s="1">
        <f>IFERROR(INDEX(Preturi!H$2:H$8000, MATCH(A2818, Preturi!G$2:G$8000, 0)), "")*G2818</f>
        <v>2.5</v>
      </c>
      <c r="C2818" t="s">
        <v>688</v>
      </c>
      <c r="D2818" t="s">
        <v>2306</v>
      </c>
      <c r="E2818" t="s">
        <v>13410</v>
      </c>
      <c r="F2818" t="s">
        <v>20442</v>
      </c>
      <c r="G2818" s="146">
        <f t="shared" si="49"/>
        <v>1</v>
      </c>
    </row>
    <row r="2819" spans="1:7">
      <c r="A2819" t="s">
        <v>13411</v>
      </c>
      <c r="B2819" s="1">
        <f>IFERROR(INDEX(Preturi!H$2:H$8000, MATCH(A2819, Preturi!G$2:G$8000, 0)), "")*G2819</f>
        <v>2.5</v>
      </c>
      <c r="C2819" t="s">
        <v>688</v>
      </c>
      <c r="D2819" t="s">
        <v>2306</v>
      </c>
      <c r="E2819" t="s">
        <v>13412</v>
      </c>
      <c r="F2819" t="s">
        <v>20442</v>
      </c>
      <c r="G2819" s="146">
        <f t="shared" si="49"/>
        <v>1</v>
      </c>
    </row>
    <row r="2820" spans="1:7">
      <c r="A2820" t="s">
        <v>13413</v>
      </c>
      <c r="B2820" s="1">
        <f>IFERROR(INDEX(Preturi!H$2:H$8000, MATCH(A2820, Preturi!G$2:G$8000, 0)), "")*G2820</f>
        <v>3.09</v>
      </c>
      <c r="C2820" t="s">
        <v>688</v>
      </c>
      <c r="D2820" t="s">
        <v>2306</v>
      </c>
      <c r="E2820" t="s">
        <v>13414</v>
      </c>
      <c r="F2820" t="s">
        <v>20442</v>
      </c>
      <c r="G2820" s="146">
        <f t="shared" si="49"/>
        <v>1</v>
      </c>
    </row>
    <row r="2821" spans="1:7">
      <c r="A2821" t="s">
        <v>13415</v>
      </c>
      <c r="B2821" s="1">
        <f>IFERROR(INDEX(Preturi!H$2:H$8000, MATCH(A2821, Preturi!G$2:G$8000, 0)), "")*G2821</f>
        <v>3.09</v>
      </c>
      <c r="C2821" t="s">
        <v>688</v>
      </c>
      <c r="D2821" t="s">
        <v>2306</v>
      </c>
      <c r="E2821" t="s">
        <v>13416</v>
      </c>
      <c r="F2821" t="s">
        <v>20442</v>
      </c>
      <c r="G2821" s="146">
        <f t="shared" si="49"/>
        <v>1</v>
      </c>
    </row>
    <row r="2822" spans="1:7">
      <c r="A2822" t="s">
        <v>13417</v>
      </c>
      <c r="B2822" s="1">
        <f>IFERROR(INDEX(Preturi!H$2:H$8000, MATCH(A2822, Preturi!G$2:G$8000, 0)), "")*G2822</f>
        <v>3.69</v>
      </c>
      <c r="C2822" t="s">
        <v>688</v>
      </c>
      <c r="D2822" t="s">
        <v>2306</v>
      </c>
      <c r="E2822" t="s">
        <v>13418</v>
      </c>
      <c r="F2822" t="s">
        <v>20442</v>
      </c>
      <c r="G2822" s="146">
        <f t="shared" si="49"/>
        <v>1</v>
      </c>
    </row>
    <row r="2823" spans="1:7">
      <c r="A2823" t="s">
        <v>13419</v>
      </c>
      <c r="B2823" s="1">
        <f>IFERROR(INDEX(Preturi!H$2:H$8000, MATCH(A2823, Preturi!G$2:G$8000, 0)), "")*G2823</f>
        <v>3.69</v>
      </c>
      <c r="C2823" t="s">
        <v>688</v>
      </c>
      <c r="D2823" t="s">
        <v>2306</v>
      </c>
      <c r="E2823" t="s">
        <v>13420</v>
      </c>
      <c r="F2823" t="s">
        <v>20442</v>
      </c>
      <c r="G2823" s="146">
        <f t="shared" si="49"/>
        <v>1</v>
      </c>
    </row>
    <row r="2824" spans="1:7">
      <c r="A2824" t="s">
        <v>13421</v>
      </c>
      <c r="B2824" s="1">
        <f>IFERROR(INDEX(Preturi!H$2:H$8000, MATCH(A2824, Preturi!G$2:G$8000, 0)), "")*G2824</f>
        <v>4.28</v>
      </c>
      <c r="C2824" t="s">
        <v>688</v>
      </c>
      <c r="D2824" t="s">
        <v>2306</v>
      </c>
      <c r="E2824" t="s">
        <v>13422</v>
      </c>
      <c r="F2824" t="s">
        <v>20442</v>
      </c>
      <c r="G2824" s="146">
        <f t="shared" si="49"/>
        <v>1</v>
      </c>
    </row>
    <row r="2825" spans="1:7">
      <c r="A2825" t="s">
        <v>13423</v>
      </c>
      <c r="B2825" s="1">
        <f>IFERROR(INDEX(Preturi!H$2:H$8000, MATCH(A2825, Preturi!G$2:G$8000, 0)), "")*G2825</f>
        <v>4.28</v>
      </c>
      <c r="C2825" t="s">
        <v>688</v>
      </c>
      <c r="D2825" t="s">
        <v>2306</v>
      </c>
      <c r="E2825" t="s">
        <v>13424</v>
      </c>
      <c r="F2825" t="s">
        <v>20442</v>
      </c>
      <c r="G2825" s="146">
        <f t="shared" si="49"/>
        <v>1</v>
      </c>
    </row>
    <row r="2826" spans="1:7">
      <c r="A2826" t="s">
        <v>13425</v>
      </c>
      <c r="B2826" s="1">
        <f>IFERROR(INDEX(Preturi!H$2:H$8000, MATCH(A2826, Preturi!G$2:G$8000, 0)), "")*G2826</f>
        <v>1.96</v>
      </c>
      <c r="C2826" t="s">
        <v>688</v>
      </c>
      <c r="D2826" t="s">
        <v>2306</v>
      </c>
      <c r="E2826" t="s">
        <v>13426</v>
      </c>
      <c r="F2826" t="s">
        <v>20442</v>
      </c>
      <c r="G2826" s="146">
        <f t="shared" si="49"/>
        <v>1</v>
      </c>
    </row>
    <row r="2827" spans="1:7">
      <c r="A2827" t="s">
        <v>13427</v>
      </c>
      <c r="B2827" s="1">
        <f>IFERROR(INDEX(Preturi!H$2:H$8000, MATCH(A2827, Preturi!G$2:G$8000, 0)), "")*G2827</f>
        <v>1.96</v>
      </c>
      <c r="C2827" t="s">
        <v>688</v>
      </c>
      <c r="D2827" t="s">
        <v>2306</v>
      </c>
      <c r="E2827" t="s">
        <v>13428</v>
      </c>
      <c r="F2827" t="s">
        <v>20442</v>
      </c>
      <c r="G2827" s="146">
        <f t="shared" si="49"/>
        <v>1</v>
      </c>
    </row>
    <row r="2828" spans="1:7">
      <c r="A2828" t="s">
        <v>13429</v>
      </c>
      <c r="B2828" s="1">
        <f>IFERROR(INDEX(Preturi!H$2:H$8000, MATCH(A2828, Preturi!G$2:G$8000, 0)), "")*G2828</f>
        <v>2.6</v>
      </c>
      <c r="C2828" t="s">
        <v>688</v>
      </c>
      <c r="D2828" t="s">
        <v>2306</v>
      </c>
      <c r="E2828" t="s">
        <v>13430</v>
      </c>
      <c r="F2828" t="s">
        <v>20442</v>
      </c>
      <c r="G2828" s="146">
        <f t="shared" si="49"/>
        <v>1</v>
      </c>
    </row>
    <row r="2829" spans="1:7">
      <c r="A2829" t="s">
        <v>13431</v>
      </c>
      <c r="B2829" s="1">
        <f>IFERROR(INDEX(Preturi!H$2:H$8000, MATCH(A2829, Preturi!G$2:G$8000, 0)), "")*G2829</f>
        <v>2.6</v>
      </c>
      <c r="C2829" t="s">
        <v>688</v>
      </c>
      <c r="D2829" t="s">
        <v>2306</v>
      </c>
      <c r="E2829" t="s">
        <v>13432</v>
      </c>
      <c r="F2829" t="s">
        <v>20442</v>
      </c>
      <c r="G2829" s="146">
        <f t="shared" si="49"/>
        <v>1</v>
      </c>
    </row>
    <row r="2830" spans="1:7">
      <c r="A2830" t="s">
        <v>13433</v>
      </c>
      <c r="B2830" s="1">
        <f>IFERROR(INDEX(Preturi!H$2:H$8000, MATCH(A2830, Preturi!G$2:G$8000, 0)), "")*G2830</f>
        <v>3.22</v>
      </c>
      <c r="C2830" t="s">
        <v>688</v>
      </c>
      <c r="D2830" t="s">
        <v>2306</v>
      </c>
      <c r="E2830" t="s">
        <v>13434</v>
      </c>
      <c r="F2830" t="s">
        <v>20442</v>
      </c>
      <c r="G2830" s="146">
        <f t="shared" si="49"/>
        <v>1</v>
      </c>
    </row>
    <row r="2831" spans="1:7">
      <c r="A2831" t="s">
        <v>13435</v>
      </c>
      <c r="B2831" s="1">
        <f>IFERROR(INDEX(Preturi!H$2:H$8000, MATCH(A2831, Preturi!G$2:G$8000, 0)), "")*G2831</f>
        <v>3.22</v>
      </c>
      <c r="C2831" t="s">
        <v>688</v>
      </c>
      <c r="D2831" t="s">
        <v>2306</v>
      </c>
      <c r="E2831" t="s">
        <v>13436</v>
      </c>
      <c r="F2831" t="s">
        <v>20442</v>
      </c>
      <c r="G2831" s="146">
        <f t="shared" si="49"/>
        <v>1</v>
      </c>
    </row>
    <row r="2832" spans="1:7">
      <c r="A2832" t="s">
        <v>13437</v>
      </c>
      <c r="B2832" s="1">
        <f>IFERROR(INDEX(Preturi!H$2:H$8000, MATCH(A2832, Preturi!G$2:G$8000, 0)), "")*G2832</f>
        <v>3.85</v>
      </c>
      <c r="C2832" t="s">
        <v>688</v>
      </c>
      <c r="D2832" t="s">
        <v>2306</v>
      </c>
      <c r="E2832" t="s">
        <v>13438</v>
      </c>
      <c r="F2832" t="s">
        <v>20442</v>
      </c>
      <c r="G2832" s="146">
        <f t="shared" si="49"/>
        <v>1</v>
      </c>
    </row>
    <row r="2833" spans="1:7">
      <c r="A2833" t="s">
        <v>13439</v>
      </c>
      <c r="B2833" s="1">
        <f>IFERROR(INDEX(Preturi!H$2:H$8000, MATCH(A2833, Preturi!G$2:G$8000, 0)), "")*G2833</f>
        <v>3.85</v>
      </c>
      <c r="C2833" t="s">
        <v>688</v>
      </c>
      <c r="D2833" t="s">
        <v>2306</v>
      </c>
      <c r="E2833" t="s">
        <v>13440</v>
      </c>
      <c r="F2833" t="s">
        <v>20442</v>
      </c>
      <c r="G2833" s="146">
        <f t="shared" si="49"/>
        <v>1</v>
      </c>
    </row>
    <row r="2834" spans="1:7">
      <c r="A2834" t="s">
        <v>13441</v>
      </c>
      <c r="B2834" s="1">
        <f>IFERROR(INDEX(Preturi!H$2:H$8000, MATCH(A2834, Preturi!G$2:G$8000, 0)), "")*G2834</f>
        <v>4.46</v>
      </c>
      <c r="C2834" t="s">
        <v>688</v>
      </c>
      <c r="D2834" t="s">
        <v>2306</v>
      </c>
      <c r="E2834" t="s">
        <v>13442</v>
      </c>
      <c r="F2834" t="s">
        <v>20442</v>
      </c>
      <c r="G2834" s="146">
        <f t="shared" si="49"/>
        <v>1</v>
      </c>
    </row>
    <row r="2835" spans="1:7">
      <c r="A2835" t="s">
        <v>13443</v>
      </c>
      <c r="B2835" s="1">
        <f>IFERROR(INDEX(Preturi!H$2:H$8000, MATCH(A2835, Preturi!G$2:G$8000, 0)), "")*G2835</f>
        <v>4.46</v>
      </c>
      <c r="C2835" t="s">
        <v>688</v>
      </c>
      <c r="D2835" t="s">
        <v>2306</v>
      </c>
      <c r="E2835" t="s">
        <v>13444</v>
      </c>
      <c r="F2835" t="s">
        <v>20442</v>
      </c>
      <c r="G2835" s="146">
        <f t="shared" si="49"/>
        <v>1</v>
      </c>
    </row>
    <row r="2836" spans="1:7">
      <c r="A2836" t="s">
        <v>13445</v>
      </c>
      <c r="B2836" s="1">
        <f>IFERROR(INDEX(Preturi!H$2:H$8000, MATCH(A2836, Preturi!G$2:G$8000, 0)), "")*G2836</f>
        <v>2.04</v>
      </c>
      <c r="C2836" t="s">
        <v>688</v>
      </c>
      <c r="D2836" t="s">
        <v>2306</v>
      </c>
      <c r="E2836" t="s">
        <v>13446</v>
      </c>
      <c r="F2836" t="s">
        <v>20442</v>
      </c>
      <c r="G2836" s="146">
        <f t="shared" si="49"/>
        <v>1</v>
      </c>
    </row>
    <row r="2837" spans="1:7">
      <c r="A2837" t="s">
        <v>13447</v>
      </c>
      <c r="B2837" s="1">
        <f>IFERROR(INDEX(Preturi!H$2:H$8000, MATCH(A2837, Preturi!G$2:G$8000, 0)), "")*G2837</f>
        <v>2.04</v>
      </c>
      <c r="C2837" t="s">
        <v>688</v>
      </c>
      <c r="D2837" t="s">
        <v>2306</v>
      </c>
      <c r="E2837" t="s">
        <v>13448</v>
      </c>
      <c r="F2837" t="s">
        <v>20442</v>
      </c>
      <c r="G2837" s="146">
        <f t="shared" si="49"/>
        <v>1</v>
      </c>
    </row>
    <row r="2838" spans="1:7">
      <c r="A2838" t="s">
        <v>13449</v>
      </c>
      <c r="B2838" s="1">
        <f>IFERROR(INDEX(Preturi!H$2:H$8000, MATCH(A2838, Preturi!G$2:G$8000, 0)), "")*G2838</f>
        <v>2.7</v>
      </c>
      <c r="C2838" t="s">
        <v>688</v>
      </c>
      <c r="D2838" t="s">
        <v>2306</v>
      </c>
      <c r="E2838" t="s">
        <v>13450</v>
      </c>
      <c r="F2838" t="s">
        <v>20442</v>
      </c>
      <c r="G2838" s="146">
        <f t="shared" si="49"/>
        <v>1</v>
      </c>
    </row>
    <row r="2839" spans="1:7">
      <c r="A2839" t="s">
        <v>13451</v>
      </c>
      <c r="B2839" s="1">
        <f>IFERROR(INDEX(Preturi!H$2:H$8000, MATCH(A2839, Preturi!G$2:G$8000, 0)), "")*G2839</f>
        <v>2.7</v>
      </c>
      <c r="C2839" t="s">
        <v>688</v>
      </c>
      <c r="D2839" t="s">
        <v>2306</v>
      </c>
      <c r="E2839" t="s">
        <v>13452</v>
      </c>
      <c r="F2839" t="s">
        <v>20442</v>
      </c>
      <c r="G2839" s="146">
        <f t="shared" si="49"/>
        <v>1</v>
      </c>
    </row>
    <row r="2840" spans="1:7">
      <c r="A2840" t="s">
        <v>13453</v>
      </c>
      <c r="B2840" s="1">
        <f>IFERROR(INDEX(Preturi!H$2:H$8000, MATCH(A2840, Preturi!G$2:G$8000, 0)), "")*G2840</f>
        <v>3.35</v>
      </c>
      <c r="C2840" t="s">
        <v>688</v>
      </c>
      <c r="D2840" t="s">
        <v>2306</v>
      </c>
      <c r="E2840" t="s">
        <v>13455</v>
      </c>
      <c r="F2840" t="s">
        <v>20442</v>
      </c>
      <c r="G2840" s="146">
        <f t="shared" si="49"/>
        <v>1</v>
      </c>
    </row>
    <row r="2841" spans="1:7">
      <c r="A2841" t="s">
        <v>13456</v>
      </c>
      <c r="B2841" s="1">
        <f>IFERROR(INDEX(Preturi!H$2:H$8000, MATCH(A2841, Preturi!G$2:G$8000, 0)), "")*G2841</f>
        <v>3.35</v>
      </c>
      <c r="C2841" t="s">
        <v>688</v>
      </c>
      <c r="D2841" t="s">
        <v>2306</v>
      </c>
      <c r="E2841" t="s">
        <v>13457</v>
      </c>
      <c r="F2841" t="s">
        <v>20442</v>
      </c>
      <c r="G2841" s="146">
        <f t="shared" si="49"/>
        <v>1</v>
      </c>
    </row>
    <row r="2842" spans="1:7">
      <c r="A2842" t="s">
        <v>13458</v>
      </c>
      <c r="B2842" s="1">
        <f>IFERROR(INDEX(Preturi!H$2:H$8000, MATCH(A2842, Preturi!G$2:G$8000, 0)), "")*G2842</f>
        <v>4</v>
      </c>
      <c r="C2842" t="s">
        <v>688</v>
      </c>
      <c r="D2842" t="s">
        <v>2306</v>
      </c>
      <c r="E2842" t="s">
        <v>13459</v>
      </c>
      <c r="F2842" t="s">
        <v>20442</v>
      </c>
      <c r="G2842" s="146">
        <f t="shared" si="49"/>
        <v>1</v>
      </c>
    </row>
    <row r="2843" spans="1:7">
      <c r="A2843" t="s">
        <v>13460</v>
      </c>
      <c r="B2843" s="1">
        <f>IFERROR(INDEX(Preturi!H$2:H$8000, MATCH(A2843, Preturi!G$2:G$8000, 0)), "")*G2843</f>
        <v>4</v>
      </c>
      <c r="C2843" t="s">
        <v>688</v>
      </c>
      <c r="D2843" t="s">
        <v>2306</v>
      </c>
      <c r="E2843" t="s">
        <v>13461</v>
      </c>
      <c r="F2843" t="s">
        <v>20442</v>
      </c>
      <c r="G2843" s="146">
        <f t="shared" si="49"/>
        <v>1</v>
      </c>
    </row>
    <row r="2844" spans="1:7">
      <c r="A2844" t="s">
        <v>13462</v>
      </c>
      <c r="B2844" s="1">
        <f>IFERROR(INDEX(Preturi!H$2:H$8000, MATCH(A2844, Preturi!G$2:G$8000, 0)), "")*G2844</f>
        <v>4.6399999999999997</v>
      </c>
      <c r="C2844" t="s">
        <v>688</v>
      </c>
      <c r="D2844" t="s">
        <v>2306</v>
      </c>
      <c r="E2844" t="s">
        <v>13464</v>
      </c>
      <c r="F2844" t="s">
        <v>20442</v>
      </c>
      <c r="G2844" s="146">
        <f t="shared" ref="G2844:G2907" si="50">1+Adaosuri23</f>
        <v>1</v>
      </c>
    </row>
    <row r="2845" spans="1:7">
      <c r="A2845" t="s">
        <v>13465</v>
      </c>
      <c r="B2845" s="1">
        <f>IFERROR(INDEX(Preturi!H$2:H$8000, MATCH(A2845, Preturi!G$2:G$8000, 0)), "")*G2845</f>
        <v>4.6399999999999997</v>
      </c>
      <c r="C2845" t="s">
        <v>688</v>
      </c>
      <c r="D2845" t="s">
        <v>2306</v>
      </c>
      <c r="E2845" t="s">
        <v>13466</v>
      </c>
      <c r="F2845" t="s">
        <v>20442</v>
      </c>
      <c r="G2845" s="146">
        <f t="shared" si="50"/>
        <v>1</v>
      </c>
    </row>
    <row r="2846" spans="1:7">
      <c r="A2846" t="s">
        <v>13467</v>
      </c>
      <c r="B2846" s="1">
        <f>IFERROR(INDEX(Preturi!H$2:H$8000, MATCH(A2846, Preturi!G$2:G$8000, 0)), "")*G2846</f>
        <v>1.81</v>
      </c>
      <c r="C2846" t="s">
        <v>688</v>
      </c>
      <c r="D2846" t="s">
        <v>2306</v>
      </c>
      <c r="E2846" t="s">
        <v>13468</v>
      </c>
      <c r="F2846" t="s">
        <v>20442</v>
      </c>
      <c r="G2846" s="146">
        <f t="shared" si="50"/>
        <v>1</v>
      </c>
    </row>
    <row r="2847" spans="1:7">
      <c r="A2847" t="s">
        <v>13469</v>
      </c>
      <c r="B2847" s="1">
        <f>IFERROR(INDEX(Preturi!H$2:H$8000, MATCH(A2847, Preturi!G$2:G$8000, 0)), "")*G2847</f>
        <v>1.81</v>
      </c>
      <c r="C2847" t="s">
        <v>688</v>
      </c>
      <c r="D2847" t="s">
        <v>2306</v>
      </c>
      <c r="E2847" t="s">
        <v>13470</v>
      </c>
      <c r="F2847" t="s">
        <v>20442</v>
      </c>
      <c r="G2847" s="146">
        <f t="shared" si="50"/>
        <v>1</v>
      </c>
    </row>
    <row r="2848" spans="1:7">
      <c r="A2848" t="s">
        <v>13471</v>
      </c>
      <c r="B2848" s="1">
        <f>IFERROR(INDEX(Preturi!H$2:H$8000, MATCH(A2848, Preturi!G$2:G$8000, 0)), "")*G2848</f>
        <v>2.39</v>
      </c>
      <c r="C2848" t="s">
        <v>688</v>
      </c>
      <c r="D2848" t="s">
        <v>2306</v>
      </c>
      <c r="E2848" t="s">
        <v>13472</v>
      </c>
      <c r="F2848" t="s">
        <v>20442</v>
      </c>
      <c r="G2848" s="146">
        <f t="shared" si="50"/>
        <v>1</v>
      </c>
    </row>
    <row r="2849" spans="1:7">
      <c r="A2849" t="s">
        <v>13473</v>
      </c>
      <c r="B2849" s="1">
        <f>IFERROR(INDEX(Preturi!H$2:H$8000, MATCH(A2849, Preturi!G$2:G$8000, 0)), "")*G2849</f>
        <v>2.39</v>
      </c>
      <c r="C2849" t="s">
        <v>688</v>
      </c>
      <c r="D2849" t="s">
        <v>2306</v>
      </c>
      <c r="E2849" t="s">
        <v>13474</v>
      </c>
      <c r="F2849" t="s">
        <v>20442</v>
      </c>
      <c r="G2849" s="146">
        <f t="shared" si="50"/>
        <v>1</v>
      </c>
    </row>
    <row r="2850" spans="1:7">
      <c r="A2850" t="s">
        <v>13475</v>
      </c>
      <c r="B2850" s="1">
        <f>IFERROR(INDEX(Preturi!H$2:H$8000, MATCH(A2850, Preturi!G$2:G$8000, 0)), "")*G2850</f>
        <v>2.96</v>
      </c>
      <c r="C2850" t="s">
        <v>688</v>
      </c>
      <c r="D2850" t="s">
        <v>2306</v>
      </c>
      <c r="E2850" t="s">
        <v>13476</v>
      </c>
      <c r="F2850" t="s">
        <v>20442</v>
      </c>
      <c r="G2850" s="146">
        <f t="shared" si="50"/>
        <v>1</v>
      </c>
    </row>
    <row r="2851" spans="1:7">
      <c r="A2851" t="s">
        <v>13477</v>
      </c>
      <c r="B2851" s="1">
        <f>IFERROR(INDEX(Preturi!H$2:H$8000, MATCH(A2851, Preturi!G$2:G$8000, 0)), "")*G2851</f>
        <v>2.96</v>
      </c>
      <c r="C2851" t="s">
        <v>688</v>
      </c>
      <c r="D2851" t="s">
        <v>2306</v>
      </c>
      <c r="E2851" t="s">
        <v>13478</v>
      </c>
      <c r="F2851" t="s">
        <v>20442</v>
      </c>
      <c r="G2851" s="146">
        <f t="shared" si="50"/>
        <v>1</v>
      </c>
    </row>
    <row r="2852" spans="1:7">
      <c r="A2852" t="s">
        <v>13479</v>
      </c>
      <c r="B2852" s="1">
        <f>IFERROR(INDEX(Preturi!H$2:H$8000, MATCH(A2852, Preturi!G$2:G$8000, 0)), "")*G2852</f>
        <v>3.54</v>
      </c>
      <c r="C2852" t="s">
        <v>688</v>
      </c>
      <c r="D2852" t="s">
        <v>2306</v>
      </c>
      <c r="E2852" t="s">
        <v>13480</v>
      </c>
      <c r="F2852" t="s">
        <v>20442</v>
      </c>
      <c r="G2852" s="146">
        <f t="shared" si="50"/>
        <v>1</v>
      </c>
    </row>
    <row r="2853" spans="1:7">
      <c r="A2853" t="s">
        <v>13481</v>
      </c>
      <c r="B2853" s="1">
        <f>IFERROR(INDEX(Preturi!H$2:H$8000, MATCH(A2853, Preturi!G$2:G$8000, 0)), "")*G2853</f>
        <v>3.54</v>
      </c>
      <c r="C2853" t="s">
        <v>688</v>
      </c>
      <c r="D2853" t="s">
        <v>2306</v>
      </c>
      <c r="E2853" t="s">
        <v>13482</v>
      </c>
      <c r="F2853" t="s">
        <v>20442</v>
      </c>
      <c r="G2853" s="146">
        <f t="shared" si="50"/>
        <v>1</v>
      </c>
    </row>
    <row r="2854" spans="1:7">
      <c r="A2854" t="s">
        <v>13483</v>
      </c>
      <c r="B2854" s="1">
        <f>IFERROR(INDEX(Preturi!H$2:H$8000, MATCH(A2854, Preturi!G$2:G$8000, 0)), "")*G2854</f>
        <v>4.0999999999999996</v>
      </c>
      <c r="C2854" t="s">
        <v>688</v>
      </c>
      <c r="D2854" t="s">
        <v>2306</v>
      </c>
      <c r="E2854" t="s">
        <v>13484</v>
      </c>
      <c r="F2854" t="s">
        <v>20442</v>
      </c>
      <c r="G2854" s="146">
        <f t="shared" si="50"/>
        <v>1</v>
      </c>
    </row>
    <row r="2855" spans="1:7">
      <c r="A2855" t="s">
        <v>13485</v>
      </c>
      <c r="B2855" s="1">
        <f>IFERROR(INDEX(Preturi!H$2:H$8000, MATCH(A2855, Preturi!G$2:G$8000, 0)), "")*G2855</f>
        <v>4.0999999999999996</v>
      </c>
      <c r="C2855" t="s">
        <v>688</v>
      </c>
      <c r="D2855" t="s">
        <v>2306</v>
      </c>
      <c r="E2855" t="s">
        <v>13486</v>
      </c>
      <c r="F2855" t="s">
        <v>20442</v>
      </c>
      <c r="G2855" s="146">
        <f t="shared" si="50"/>
        <v>1</v>
      </c>
    </row>
    <row r="2856" spans="1:7">
      <c r="A2856" t="s">
        <v>13487</v>
      </c>
      <c r="B2856" s="1">
        <f>IFERROR(INDEX(Preturi!H$2:H$8000, MATCH(A2856, Preturi!G$2:G$8000, 0)), "")*G2856</f>
        <v>1.89</v>
      </c>
      <c r="C2856" t="s">
        <v>688</v>
      </c>
      <c r="D2856" t="s">
        <v>2306</v>
      </c>
      <c r="E2856" t="s">
        <v>13488</v>
      </c>
      <c r="F2856" t="s">
        <v>20442</v>
      </c>
      <c r="G2856" s="146">
        <f t="shared" si="50"/>
        <v>1</v>
      </c>
    </row>
    <row r="2857" spans="1:7">
      <c r="A2857" t="s">
        <v>13489</v>
      </c>
      <c r="B2857" s="1">
        <f>IFERROR(INDEX(Preturi!H$2:H$8000, MATCH(A2857, Preturi!G$2:G$8000, 0)), "")*G2857</f>
        <v>1.89</v>
      </c>
      <c r="C2857" t="s">
        <v>688</v>
      </c>
      <c r="D2857" t="s">
        <v>2306</v>
      </c>
      <c r="E2857" t="s">
        <v>13490</v>
      </c>
      <c r="F2857" t="s">
        <v>20442</v>
      </c>
      <c r="G2857" s="146">
        <f t="shared" si="50"/>
        <v>1</v>
      </c>
    </row>
    <row r="2858" spans="1:7">
      <c r="A2858" t="s">
        <v>13491</v>
      </c>
      <c r="B2858" s="1">
        <f>IFERROR(INDEX(Preturi!H$2:H$8000, MATCH(A2858, Preturi!G$2:G$8000, 0)), "")*G2858</f>
        <v>2.5</v>
      </c>
      <c r="C2858" t="s">
        <v>688</v>
      </c>
      <c r="D2858" t="s">
        <v>2306</v>
      </c>
      <c r="E2858" t="s">
        <v>13492</v>
      </c>
      <c r="F2858" t="s">
        <v>20442</v>
      </c>
      <c r="G2858" s="146">
        <f t="shared" si="50"/>
        <v>1</v>
      </c>
    </row>
    <row r="2859" spans="1:7">
      <c r="A2859" t="s">
        <v>13493</v>
      </c>
      <c r="B2859" s="1">
        <f>IFERROR(INDEX(Preturi!H$2:H$8000, MATCH(A2859, Preturi!G$2:G$8000, 0)), "")*G2859</f>
        <v>2.5</v>
      </c>
      <c r="C2859" t="s">
        <v>688</v>
      </c>
      <c r="D2859" t="s">
        <v>2306</v>
      </c>
      <c r="E2859" t="s">
        <v>13494</v>
      </c>
      <c r="F2859" t="s">
        <v>20442</v>
      </c>
      <c r="G2859" s="146">
        <f t="shared" si="50"/>
        <v>1</v>
      </c>
    </row>
    <row r="2860" spans="1:7">
      <c r="A2860" t="s">
        <v>13495</v>
      </c>
      <c r="B2860" s="1">
        <f>IFERROR(INDEX(Preturi!H$2:H$8000, MATCH(A2860, Preturi!G$2:G$8000, 0)), "")*G2860</f>
        <v>3.09</v>
      </c>
      <c r="C2860" t="s">
        <v>688</v>
      </c>
      <c r="D2860" t="s">
        <v>2306</v>
      </c>
      <c r="E2860" t="s">
        <v>13496</v>
      </c>
      <c r="F2860" t="s">
        <v>20442</v>
      </c>
      <c r="G2860" s="146">
        <f t="shared" si="50"/>
        <v>1</v>
      </c>
    </row>
    <row r="2861" spans="1:7">
      <c r="A2861" t="s">
        <v>13497</v>
      </c>
      <c r="B2861" s="1">
        <f>IFERROR(INDEX(Preturi!H$2:H$8000, MATCH(A2861, Preturi!G$2:G$8000, 0)), "")*G2861</f>
        <v>3.09</v>
      </c>
      <c r="C2861" t="s">
        <v>688</v>
      </c>
      <c r="D2861" t="s">
        <v>2306</v>
      </c>
      <c r="E2861" t="s">
        <v>13498</v>
      </c>
      <c r="F2861" t="s">
        <v>20442</v>
      </c>
      <c r="G2861" s="146">
        <f t="shared" si="50"/>
        <v>1</v>
      </c>
    </row>
    <row r="2862" spans="1:7">
      <c r="A2862" t="s">
        <v>13499</v>
      </c>
      <c r="B2862" s="1">
        <f>IFERROR(INDEX(Preturi!H$2:H$8000, MATCH(A2862, Preturi!G$2:G$8000, 0)), "")*G2862</f>
        <v>3.69</v>
      </c>
      <c r="C2862" t="s">
        <v>688</v>
      </c>
      <c r="D2862" t="s">
        <v>2306</v>
      </c>
      <c r="E2862" t="s">
        <v>13500</v>
      </c>
      <c r="F2862" t="s">
        <v>20442</v>
      </c>
      <c r="G2862" s="146">
        <f t="shared" si="50"/>
        <v>1</v>
      </c>
    </row>
    <row r="2863" spans="1:7">
      <c r="A2863" t="s">
        <v>13501</v>
      </c>
      <c r="B2863" s="1">
        <f>IFERROR(INDEX(Preturi!H$2:H$8000, MATCH(A2863, Preturi!G$2:G$8000, 0)), "")*G2863</f>
        <v>3.69</v>
      </c>
      <c r="C2863" t="s">
        <v>688</v>
      </c>
      <c r="D2863" t="s">
        <v>2306</v>
      </c>
      <c r="E2863" t="s">
        <v>13502</v>
      </c>
      <c r="F2863" t="s">
        <v>20442</v>
      </c>
      <c r="G2863" s="146">
        <f t="shared" si="50"/>
        <v>1</v>
      </c>
    </row>
    <row r="2864" spans="1:7">
      <c r="A2864" t="s">
        <v>13503</v>
      </c>
      <c r="B2864" s="1">
        <f>IFERROR(INDEX(Preturi!H$2:H$8000, MATCH(A2864, Preturi!G$2:G$8000, 0)), "")*G2864</f>
        <v>4.28</v>
      </c>
      <c r="C2864" t="s">
        <v>688</v>
      </c>
      <c r="D2864" t="s">
        <v>2306</v>
      </c>
      <c r="E2864" t="s">
        <v>13504</v>
      </c>
      <c r="F2864" t="s">
        <v>20442</v>
      </c>
      <c r="G2864" s="146">
        <f t="shared" si="50"/>
        <v>1</v>
      </c>
    </row>
    <row r="2865" spans="1:7">
      <c r="A2865" t="s">
        <v>13505</v>
      </c>
      <c r="B2865" s="1">
        <f>IFERROR(INDEX(Preturi!H$2:H$8000, MATCH(A2865, Preturi!G$2:G$8000, 0)), "")*G2865</f>
        <v>4.28</v>
      </c>
      <c r="C2865" t="s">
        <v>688</v>
      </c>
      <c r="D2865" t="s">
        <v>2306</v>
      </c>
      <c r="E2865" t="s">
        <v>13506</v>
      </c>
      <c r="F2865" t="s">
        <v>20442</v>
      </c>
      <c r="G2865" s="146">
        <f t="shared" si="50"/>
        <v>1</v>
      </c>
    </row>
    <row r="2866" spans="1:7">
      <c r="A2866" t="s">
        <v>13507</v>
      </c>
      <c r="B2866" s="1">
        <f>IFERROR(INDEX(Preturi!H$2:H$8000, MATCH(A2866, Preturi!G$2:G$8000, 0)), "")*G2866</f>
        <v>1.96</v>
      </c>
      <c r="C2866" t="s">
        <v>688</v>
      </c>
      <c r="D2866" t="s">
        <v>2306</v>
      </c>
      <c r="E2866" t="s">
        <v>13508</v>
      </c>
      <c r="F2866" t="s">
        <v>20442</v>
      </c>
      <c r="G2866" s="146">
        <f t="shared" si="50"/>
        <v>1</v>
      </c>
    </row>
    <row r="2867" spans="1:7">
      <c r="A2867" t="s">
        <v>13509</v>
      </c>
      <c r="B2867" s="1">
        <f>IFERROR(INDEX(Preturi!H$2:H$8000, MATCH(A2867, Preturi!G$2:G$8000, 0)), "")*G2867</f>
        <v>1.96</v>
      </c>
      <c r="C2867" t="s">
        <v>688</v>
      </c>
      <c r="D2867" t="s">
        <v>2306</v>
      </c>
      <c r="E2867" t="s">
        <v>13510</v>
      </c>
      <c r="F2867" t="s">
        <v>20442</v>
      </c>
      <c r="G2867" s="146">
        <f t="shared" si="50"/>
        <v>1</v>
      </c>
    </row>
    <row r="2868" spans="1:7">
      <c r="A2868" t="s">
        <v>13511</v>
      </c>
      <c r="B2868" s="1">
        <f>IFERROR(INDEX(Preturi!H$2:H$8000, MATCH(A2868, Preturi!G$2:G$8000, 0)), "")*G2868</f>
        <v>2.6</v>
      </c>
      <c r="C2868" t="s">
        <v>688</v>
      </c>
      <c r="D2868" t="s">
        <v>2306</v>
      </c>
      <c r="E2868" t="s">
        <v>13512</v>
      </c>
      <c r="F2868" t="s">
        <v>20442</v>
      </c>
      <c r="G2868" s="146">
        <f t="shared" si="50"/>
        <v>1</v>
      </c>
    </row>
    <row r="2869" spans="1:7">
      <c r="A2869" t="s">
        <v>13513</v>
      </c>
      <c r="B2869" s="1">
        <f>IFERROR(INDEX(Preturi!H$2:H$8000, MATCH(A2869, Preturi!G$2:G$8000, 0)), "")*G2869</f>
        <v>2.6</v>
      </c>
      <c r="C2869" t="s">
        <v>688</v>
      </c>
      <c r="D2869" t="s">
        <v>2306</v>
      </c>
      <c r="E2869" t="s">
        <v>13514</v>
      </c>
      <c r="F2869" t="s">
        <v>20442</v>
      </c>
      <c r="G2869" s="146">
        <f t="shared" si="50"/>
        <v>1</v>
      </c>
    </row>
    <row r="2870" spans="1:7">
      <c r="A2870" t="s">
        <v>13515</v>
      </c>
      <c r="B2870" s="1">
        <f>IFERROR(INDEX(Preturi!H$2:H$8000, MATCH(A2870, Preturi!G$2:G$8000, 0)), "")*G2870</f>
        <v>3.22</v>
      </c>
      <c r="C2870" t="s">
        <v>688</v>
      </c>
      <c r="D2870" t="s">
        <v>2306</v>
      </c>
      <c r="E2870" t="s">
        <v>13516</v>
      </c>
      <c r="F2870" t="s">
        <v>20442</v>
      </c>
      <c r="G2870" s="146">
        <f t="shared" si="50"/>
        <v>1</v>
      </c>
    </row>
    <row r="2871" spans="1:7">
      <c r="A2871" t="s">
        <v>13517</v>
      </c>
      <c r="B2871" s="1">
        <f>IFERROR(INDEX(Preturi!H$2:H$8000, MATCH(A2871, Preturi!G$2:G$8000, 0)), "")*G2871</f>
        <v>3.22</v>
      </c>
      <c r="C2871" t="s">
        <v>688</v>
      </c>
      <c r="D2871" t="s">
        <v>2306</v>
      </c>
      <c r="E2871" t="s">
        <v>13518</v>
      </c>
      <c r="F2871" t="s">
        <v>20442</v>
      </c>
      <c r="G2871" s="146">
        <f t="shared" si="50"/>
        <v>1</v>
      </c>
    </row>
    <row r="2872" spans="1:7">
      <c r="A2872" t="s">
        <v>13519</v>
      </c>
      <c r="B2872" s="1">
        <f>IFERROR(INDEX(Preturi!H$2:H$8000, MATCH(A2872, Preturi!G$2:G$8000, 0)), "")*G2872</f>
        <v>3.85</v>
      </c>
      <c r="C2872" t="s">
        <v>688</v>
      </c>
      <c r="D2872" t="s">
        <v>2306</v>
      </c>
      <c r="E2872" t="s">
        <v>13520</v>
      </c>
      <c r="F2872" t="s">
        <v>20442</v>
      </c>
      <c r="G2872" s="146">
        <f t="shared" si="50"/>
        <v>1</v>
      </c>
    </row>
    <row r="2873" spans="1:7">
      <c r="A2873" t="s">
        <v>13521</v>
      </c>
      <c r="B2873" s="1">
        <f>IFERROR(INDEX(Preturi!H$2:H$8000, MATCH(A2873, Preturi!G$2:G$8000, 0)), "")*G2873</f>
        <v>3.85</v>
      </c>
      <c r="C2873" t="s">
        <v>688</v>
      </c>
      <c r="D2873" t="s">
        <v>2306</v>
      </c>
      <c r="E2873" t="s">
        <v>13522</v>
      </c>
      <c r="F2873" t="s">
        <v>20442</v>
      </c>
      <c r="G2873" s="146">
        <f t="shared" si="50"/>
        <v>1</v>
      </c>
    </row>
    <row r="2874" spans="1:7">
      <c r="A2874" t="s">
        <v>13523</v>
      </c>
      <c r="B2874" s="1">
        <f>IFERROR(INDEX(Preturi!H$2:H$8000, MATCH(A2874, Preturi!G$2:G$8000, 0)), "")*G2874</f>
        <v>4.46</v>
      </c>
      <c r="C2874" t="s">
        <v>688</v>
      </c>
      <c r="D2874" t="s">
        <v>2306</v>
      </c>
      <c r="E2874" t="s">
        <v>13524</v>
      </c>
      <c r="F2874" t="s">
        <v>20442</v>
      </c>
      <c r="G2874" s="146">
        <f t="shared" si="50"/>
        <v>1</v>
      </c>
    </row>
    <row r="2875" spans="1:7">
      <c r="A2875" t="s">
        <v>13525</v>
      </c>
      <c r="B2875" s="1">
        <f>IFERROR(INDEX(Preturi!H$2:H$8000, MATCH(A2875, Preturi!G$2:G$8000, 0)), "")*G2875</f>
        <v>4.46</v>
      </c>
      <c r="C2875" t="s">
        <v>688</v>
      </c>
      <c r="D2875" t="s">
        <v>2306</v>
      </c>
      <c r="E2875" t="s">
        <v>13526</v>
      </c>
      <c r="F2875" t="s">
        <v>20442</v>
      </c>
      <c r="G2875" s="146">
        <f t="shared" si="50"/>
        <v>1</v>
      </c>
    </row>
    <row r="2876" spans="1:7">
      <c r="A2876" t="s">
        <v>13527</v>
      </c>
      <c r="B2876" s="1">
        <f>IFERROR(INDEX(Preturi!H$2:H$8000, MATCH(A2876, Preturi!G$2:G$8000, 0)), "")*G2876</f>
        <v>2.04</v>
      </c>
      <c r="C2876" t="s">
        <v>688</v>
      </c>
      <c r="D2876" t="s">
        <v>2306</v>
      </c>
      <c r="E2876" t="s">
        <v>13528</v>
      </c>
      <c r="F2876" t="s">
        <v>20442</v>
      </c>
      <c r="G2876" s="146">
        <f t="shared" si="50"/>
        <v>1</v>
      </c>
    </row>
    <row r="2877" spans="1:7">
      <c r="A2877" t="s">
        <v>13529</v>
      </c>
      <c r="B2877" s="1">
        <f>IFERROR(INDEX(Preturi!H$2:H$8000, MATCH(A2877, Preturi!G$2:G$8000, 0)), "")*G2877</f>
        <v>2.04</v>
      </c>
      <c r="C2877" t="s">
        <v>688</v>
      </c>
      <c r="D2877" t="s">
        <v>2306</v>
      </c>
      <c r="E2877" t="s">
        <v>13530</v>
      </c>
      <c r="F2877" t="s">
        <v>20442</v>
      </c>
      <c r="G2877" s="146">
        <f t="shared" si="50"/>
        <v>1</v>
      </c>
    </row>
    <row r="2878" spans="1:7">
      <c r="A2878" t="s">
        <v>13531</v>
      </c>
      <c r="B2878" s="1">
        <f>IFERROR(INDEX(Preturi!H$2:H$8000, MATCH(A2878, Preturi!G$2:G$8000, 0)), "")*G2878</f>
        <v>2.7</v>
      </c>
      <c r="C2878" t="s">
        <v>688</v>
      </c>
      <c r="D2878" t="s">
        <v>2306</v>
      </c>
      <c r="E2878" t="s">
        <v>13532</v>
      </c>
      <c r="F2878" t="s">
        <v>20442</v>
      </c>
      <c r="G2878" s="146">
        <f t="shared" si="50"/>
        <v>1</v>
      </c>
    </row>
    <row r="2879" spans="1:7">
      <c r="A2879" t="s">
        <v>13533</v>
      </c>
      <c r="B2879" s="1">
        <f>IFERROR(INDEX(Preturi!H$2:H$8000, MATCH(A2879, Preturi!G$2:G$8000, 0)), "")*G2879</f>
        <v>2.7</v>
      </c>
      <c r="C2879" t="s">
        <v>688</v>
      </c>
      <c r="D2879" t="s">
        <v>2306</v>
      </c>
      <c r="E2879" t="s">
        <v>13534</v>
      </c>
      <c r="F2879" t="s">
        <v>20442</v>
      </c>
      <c r="G2879" s="146">
        <f t="shared" si="50"/>
        <v>1</v>
      </c>
    </row>
    <row r="2880" spans="1:7">
      <c r="A2880" t="s">
        <v>13535</v>
      </c>
      <c r="B2880" s="1">
        <f>IFERROR(INDEX(Preturi!H$2:H$8000, MATCH(A2880, Preturi!G$2:G$8000, 0)), "")*G2880</f>
        <v>3.35</v>
      </c>
      <c r="C2880" t="s">
        <v>688</v>
      </c>
      <c r="D2880" t="s">
        <v>2306</v>
      </c>
      <c r="E2880" t="s">
        <v>13536</v>
      </c>
      <c r="F2880" t="s">
        <v>20442</v>
      </c>
      <c r="G2880" s="146">
        <f t="shared" si="50"/>
        <v>1</v>
      </c>
    </row>
    <row r="2881" spans="1:7">
      <c r="A2881" t="s">
        <v>13537</v>
      </c>
      <c r="B2881" s="1">
        <f>IFERROR(INDEX(Preturi!H$2:H$8000, MATCH(A2881, Preturi!G$2:G$8000, 0)), "")*G2881</f>
        <v>3.35</v>
      </c>
      <c r="C2881" t="s">
        <v>688</v>
      </c>
      <c r="D2881" t="s">
        <v>2306</v>
      </c>
      <c r="E2881" t="s">
        <v>13538</v>
      </c>
      <c r="F2881" t="s">
        <v>20442</v>
      </c>
      <c r="G2881" s="146">
        <f t="shared" si="50"/>
        <v>1</v>
      </c>
    </row>
    <row r="2882" spans="1:7">
      <c r="A2882" t="s">
        <v>13539</v>
      </c>
      <c r="B2882" s="1">
        <f>IFERROR(INDEX(Preturi!H$2:H$8000, MATCH(A2882, Preturi!G$2:G$8000, 0)), "")*G2882</f>
        <v>4</v>
      </c>
      <c r="C2882" t="s">
        <v>688</v>
      </c>
      <c r="D2882" t="s">
        <v>2306</v>
      </c>
      <c r="E2882" t="s">
        <v>13540</v>
      </c>
      <c r="F2882" t="s">
        <v>20442</v>
      </c>
      <c r="G2882" s="146">
        <f t="shared" si="50"/>
        <v>1</v>
      </c>
    </row>
    <row r="2883" spans="1:7">
      <c r="A2883" t="s">
        <v>13541</v>
      </c>
      <c r="B2883" s="1">
        <f>IFERROR(INDEX(Preturi!H$2:H$8000, MATCH(A2883, Preturi!G$2:G$8000, 0)), "")*G2883</f>
        <v>4</v>
      </c>
      <c r="C2883" t="s">
        <v>688</v>
      </c>
      <c r="D2883" t="s">
        <v>2306</v>
      </c>
      <c r="E2883" t="s">
        <v>13542</v>
      </c>
      <c r="F2883" t="s">
        <v>20442</v>
      </c>
      <c r="G2883" s="146">
        <f t="shared" si="50"/>
        <v>1</v>
      </c>
    </row>
    <row r="2884" spans="1:7">
      <c r="A2884" t="s">
        <v>13543</v>
      </c>
      <c r="B2884" s="1">
        <f>IFERROR(INDEX(Preturi!H$2:H$8000, MATCH(A2884, Preturi!G$2:G$8000, 0)), "")*G2884</f>
        <v>4.6399999999999997</v>
      </c>
      <c r="C2884" t="s">
        <v>688</v>
      </c>
      <c r="D2884" t="s">
        <v>2306</v>
      </c>
      <c r="E2884" t="s">
        <v>13544</v>
      </c>
      <c r="F2884" t="s">
        <v>20442</v>
      </c>
      <c r="G2884" s="146">
        <f t="shared" si="50"/>
        <v>1</v>
      </c>
    </row>
    <row r="2885" spans="1:7">
      <c r="A2885" t="s">
        <v>13545</v>
      </c>
      <c r="B2885" s="1">
        <f>IFERROR(INDEX(Preturi!H$2:H$8000, MATCH(A2885, Preturi!G$2:G$8000, 0)), "")*G2885</f>
        <v>4.6399999999999997</v>
      </c>
      <c r="C2885" t="s">
        <v>688</v>
      </c>
      <c r="D2885" t="s">
        <v>2306</v>
      </c>
      <c r="E2885" t="s">
        <v>13546</v>
      </c>
      <c r="F2885" t="s">
        <v>20442</v>
      </c>
      <c r="G2885" s="146">
        <f t="shared" si="50"/>
        <v>1</v>
      </c>
    </row>
    <row r="2886" spans="1:7">
      <c r="A2886" t="s">
        <v>13547</v>
      </c>
      <c r="B2886" s="1">
        <f>IFERROR(INDEX(Preturi!H$2:H$8000, MATCH(A2886, Preturi!G$2:G$8000, 0)), "")*G2886</f>
        <v>2.12</v>
      </c>
      <c r="C2886" t="s">
        <v>688</v>
      </c>
      <c r="D2886" t="s">
        <v>2306</v>
      </c>
      <c r="E2886" t="s">
        <v>13548</v>
      </c>
      <c r="F2886" t="s">
        <v>20442</v>
      </c>
      <c r="G2886" s="146">
        <f t="shared" si="50"/>
        <v>1</v>
      </c>
    </row>
    <row r="2887" spans="1:7">
      <c r="A2887" t="s">
        <v>13549</v>
      </c>
      <c r="B2887" s="1">
        <f>IFERROR(INDEX(Preturi!H$2:H$8000, MATCH(A2887, Preturi!G$2:G$8000, 0)), "")*G2887</f>
        <v>2.12</v>
      </c>
      <c r="C2887" t="s">
        <v>688</v>
      </c>
      <c r="D2887" t="s">
        <v>2306</v>
      </c>
      <c r="E2887" t="s">
        <v>13550</v>
      </c>
      <c r="F2887" t="s">
        <v>20442</v>
      </c>
      <c r="G2887" s="146">
        <f t="shared" si="50"/>
        <v>1</v>
      </c>
    </row>
    <row r="2888" spans="1:7">
      <c r="A2888" t="s">
        <v>13551</v>
      </c>
      <c r="B2888" s="1">
        <f>IFERROR(INDEX(Preturi!H$2:H$8000, MATCH(A2888, Preturi!G$2:G$8000, 0)), "")*G2888</f>
        <v>2.81</v>
      </c>
      <c r="C2888" t="s">
        <v>688</v>
      </c>
      <c r="D2888" t="s">
        <v>2306</v>
      </c>
      <c r="E2888" t="s">
        <v>13552</v>
      </c>
      <c r="F2888" t="s">
        <v>20442</v>
      </c>
      <c r="G2888" s="146">
        <f t="shared" si="50"/>
        <v>1</v>
      </c>
    </row>
    <row r="2889" spans="1:7">
      <c r="A2889" t="s">
        <v>13553</v>
      </c>
      <c r="B2889" s="1">
        <f>IFERROR(INDEX(Preturi!H$2:H$8000, MATCH(A2889, Preturi!G$2:G$8000, 0)), "")*G2889</f>
        <v>2.81</v>
      </c>
      <c r="C2889" t="s">
        <v>688</v>
      </c>
      <c r="D2889" t="s">
        <v>2306</v>
      </c>
      <c r="E2889" t="s">
        <v>13554</v>
      </c>
      <c r="F2889" t="s">
        <v>20442</v>
      </c>
      <c r="G2889" s="146">
        <f t="shared" si="50"/>
        <v>1</v>
      </c>
    </row>
    <row r="2890" spans="1:7">
      <c r="A2890" t="s">
        <v>13555</v>
      </c>
      <c r="B2890" s="1">
        <f>IFERROR(INDEX(Preturi!H$2:H$8000, MATCH(A2890, Preturi!G$2:G$8000, 0)), "")*G2890</f>
        <v>3.48</v>
      </c>
      <c r="C2890" t="s">
        <v>688</v>
      </c>
      <c r="D2890" t="s">
        <v>2306</v>
      </c>
      <c r="E2890" t="s">
        <v>13556</v>
      </c>
      <c r="F2890" t="s">
        <v>20442</v>
      </c>
      <c r="G2890" s="146">
        <f t="shared" si="50"/>
        <v>1</v>
      </c>
    </row>
    <row r="2891" spans="1:7">
      <c r="A2891" t="s">
        <v>13557</v>
      </c>
      <c r="B2891" s="1">
        <f>IFERROR(INDEX(Preturi!H$2:H$8000, MATCH(A2891, Preturi!G$2:G$8000, 0)), "")*G2891</f>
        <v>3.48</v>
      </c>
      <c r="C2891" t="s">
        <v>688</v>
      </c>
      <c r="D2891" t="s">
        <v>2306</v>
      </c>
      <c r="E2891" t="s">
        <v>13558</v>
      </c>
      <c r="F2891" t="s">
        <v>20442</v>
      </c>
      <c r="G2891" s="146">
        <f t="shared" si="50"/>
        <v>1</v>
      </c>
    </row>
    <row r="2892" spans="1:7">
      <c r="A2892" t="s">
        <v>13559</v>
      </c>
      <c r="B2892" s="1">
        <f>IFERROR(INDEX(Preturi!H$2:H$8000, MATCH(A2892, Preturi!G$2:G$8000, 0)), "")*G2892</f>
        <v>4.16</v>
      </c>
      <c r="C2892" t="s">
        <v>688</v>
      </c>
      <c r="D2892" t="s">
        <v>2306</v>
      </c>
      <c r="E2892" t="s">
        <v>13561</v>
      </c>
      <c r="F2892" t="s">
        <v>20442</v>
      </c>
      <c r="G2892" s="146">
        <f t="shared" si="50"/>
        <v>1</v>
      </c>
    </row>
    <row r="2893" spans="1:7">
      <c r="A2893" t="s">
        <v>13562</v>
      </c>
      <c r="B2893" s="1">
        <f>IFERROR(INDEX(Preturi!H$2:H$8000, MATCH(A2893, Preturi!G$2:G$8000, 0)), "")*G2893</f>
        <v>4.16</v>
      </c>
      <c r="C2893" t="s">
        <v>688</v>
      </c>
      <c r="D2893" t="s">
        <v>2306</v>
      </c>
      <c r="E2893" t="s">
        <v>13563</v>
      </c>
      <c r="F2893" t="s">
        <v>20442</v>
      </c>
      <c r="G2893" s="146">
        <f t="shared" si="50"/>
        <v>1</v>
      </c>
    </row>
    <row r="2894" spans="1:7">
      <c r="A2894" t="s">
        <v>13564</v>
      </c>
      <c r="B2894" s="1">
        <f>IFERROR(INDEX(Preturi!H$2:H$8000, MATCH(A2894, Preturi!G$2:G$8000, 0)), "")*G2894</f>
        <v>4.82</v>
      </c>
      <c r="C2894" t="s">
        <v>688</v>
      </c>
      <c r="D2894" t="s">
        <v>2306</v>
      </c>
      <c r="E2894" t="s">
        <v>13565</v>
      </c>
      <c r="F2894" t="s">
        <v>20442</v>
      </c>
      <c r="G2894" s="146">
        <f t="shared" si="50"/>
        <v>1</v>
      </c>
    </row>
    <row r="2895" spans="1:7">
      <c r="A2895" t="s">
        <v>13566</v>
      </c>
      <c r="B2895" s="1">
        <f>IFERROR(INDEX(Preturi!H$2:H$8000, MATCH(A2895, Preturi!G$2:G$8000, 0)), "")*G2895</f>
        <v>4.82</v>
      </c>
      <c r="C2895" t="s">
        <v>688</v>
      </c>
      <c r="D2895" t="s">
        <v>2306</v>
      </c>
      <c r="E2895" t="s">
        <v>13567</v>
      </c>
      <c r="F2895" t="s">
        <v>20442</v>
      </c>
      <c r="G2895" s="146">
        <f t="shared" si="50"/>
        <v>1</v>
      </c>
    </row>
    <row r="2896" spans="1:7">
      <c r="A2896" t="s">
        <v>13568</v>
      </c>
      <c r="B2896" s="1">
        <f>IFERROR(INDEX(Preturi!H$2:H$8000, MATCH(A2896, Preturi!G$2:G$8000, 0)), "")*G2896</f>
        <v>1.96</v>
      </c>
      <c r="C2896" t="s">
        <v>688</v>
      </c>
      <c r="D2896" t="s">
        <v>2306</v>
      </c>
      <c r="E2896" t="s">
        <v>13569</v>
      </c>
      <c r="F2896" t="s">
        <v>20442</v>
      </c>
      <c r="G2896" s="146">
        <f t="shared" si="50"/>
        <v>1</v>
      </c>
    </row>
    <row r="2897" spans="1:7">
      <c r="A2897" t="s">
        <v>13570</v>
      </c>
      <c r="B2897" s="1">
        <f>IFERROR(INDEX(Preturi!H$2:H$8000, MATCH(A2897, Preturi!G$2:G$8000, 0)), "")*G2897</f>
        <v>1.96</v>
      </c>
      <c r="C2897" t="s">
        <v>688</v>
      </c>
      <c r="D2897" t="s">
        <v>2306</v>
      </c>
      <c r="E2897" t="s">
        <v>13571</v>
      </c>
      <c r="F2897" t="s">
        <v>20442</v>
      </c>
      <c r="G2897" s="146">
        <f t="shared" si="50"/>
        <v>1</v>
      </c>
    </row>
    <row r="2898" spans="1:7">
      <c r="A2898" t="s">
        <v>13572</v>
      </c>
      <c r="B2898" s="1">
        <f>IFERROR(INDEX(Preturi!H$2:H$8000, MATCH(A2898, Preturi!G$2:G$8000, 0)), "")*G2898</f>
        <v>2.6</v>
      </c>
      <c r="C2898" t="s">
        <v>688</v>
      </c>
      <c r="D2898" t="s">
        <v>2306</v>
      </c>
      <c r="E2898" t="s">
        <v>13573</v>
      </c>
      <c r="F2898" t="s">
        <v>20442</v>
      </c>
      <c r="G2898" s="146">
        <f t="shared" si="50"/>
        <v>1</v>
      </c>
    </row>
    <row r="2899" spans="1:7">
      <c r="A2899" t="s">
        <v>13574</v>
      </c>
      <c r="B2899" s="1">
        <f>IFERROR(INDEX(Preturi!H$2:H$8000, MATCH(A2899, Preturi!G$2:G$8000, 0)), "")*G2899</f>
        <v>2.6</v>
      </c>
      <c r="C2899" t="s">
        <v>688</v>
      </c>
      <c r="D2899" t="s">
        <v>2306</v>
      </c>
      <c r="E2899" t="s">
        <v>13575</v>
      </c>
      <c r="F2899" t="s">
        <v>20442</v>
      </c>
      <c r="G2899" s="146">
        <f t="shared" si="50"/>
        <v>1</v>
      </c>
    </row>
    <row r="2900" spans="1:7">
      <c r="A2900" t="s">
        <v>13576</v>
      </c>
      <c r="B2900" s="1">
        <f>IFERROR(INDEX(Preturi!H$2:H$8000, MATCH(A2900, Preturi!G$2:G$8000, 0)), "")*G2900</f>
        <v>3.22</v>
      </c>
      <c r="C2900" t="s">
        <v>688</v>
      </c>
      <c r="D2900" t="s">
        <v>2306</v>
      </c>
      <c r="E2900" t="s">
        <v>13577</v>
      </c>
      <c r="F2900" t="s">
        <v>20442</v>
      </c>
      <c r="G2900" s="146">
        <f t="shared" si="50"/>
        <v>1</v>
      </c>
    </row>
    <row r="2901" spans="1:7">
      <c r="A2901" t="s">
        <v>13578</v>
      </c>
      <c r="B2901" s="1">
        <f>IFERROR(INDEX(Preturi!H$2:H$8000, MATCH(A2901, Preturi!G$2:G$8000, 0)), "")*G2901</f>
        <v>3.22</v>
      </c>
      <c r="C2901" t="s">
        <v>688</v>
      </c>
      <c r="D2901" t="s">
        <v>2306</v>
      </c>
      <c r="E2901" t="s">
        <v>13579</v>
      </c>
      <c r="F2901" t="s">
        <v>20442</v>
      </c>
      <c r="G2901" s="146">
        <f t="shared" si="50"/>
        <v>1</v>
      </c>
    </row>
    <row r="2902" spans="1:7">
      <c r="A2902" t="s">
        <v>13580</v>
      </c>
      <c r="B2902" s="1">
        <f>IFERROR(INDEX(Preturi!H$2:H$8000, MATCH(A2902, Preturi!G$2:G$8000, 0)), "")*G2902</f>
        <v>3.85</v>
      </c>
      <c r="C2902" t="s">
        <v>688</v>
      </c>
      <c r="D2902" t="s">
        <v>2306</v>
      </c>
      <c r="E2902" t="s">
        <v>13581</v>
      </c>
      <c r="F2902" t="s">
        <v>20442</v>
      </c>
      <c r="G2902" s="146">
        <f t="shared" si="50"/>
        <v>1</v>
      </c>
    </row>
    <row r="2903" spans="1:7">
      <c r="A2903" t="s">
        <v>13582</v>
      </c>
      <c r="B2903" s="1">
        <f>IFERROR(INDEX(Preturi!H$2:H$8000, MATCH(A2903, Preturi!G$2:G$8000, 0)), "")*G2903</f>
        <v>3.85</v>
      </c>
      <c r="C2903" t="s">
        <v>688</v>
      </c>
      <c r="D2903" t="s">
        <v>2306</v>
      </c>
      <c r="E2903" t="s">
        <v>13583</v>
      </c>
      <c r="F2903" t="s">
        <v>20442</v>
      </c>
      <c r="G2903" s="146">
        <f t="shared" si="50"/>
        <v>1</v>
      </c>
    </row>
    <row r="2904" spans="1:7">
      <c r="A2904" t="s">
        <v>13584</v>
      </c>
      <c r="B2904" s="1">
        <f>IFERROR(INDEX(Preturi!H$2:H$8000, MATCH(A2904, Preturi!G$2:G$8000, 0)), "")*G2904</f>
        <v>4.46</v>
      </c>
      <c r="C2904" t="s">
        <v>688</v>
      </c>
      <c r="D2904" t="s">
        <v>2306</v>
      </c>
      <c r="E2904" t="s">
        <v>13585</v>
      </c>
      <c r="F2904" t="s">
        <v>20442</v>
      </c>
      <c r="G2904" s="146">
        <f t="shared" si="50"/>
        <v>1</v>
      </c>
    </row>
    <row r="2905" spans="1:7">
      <c r="A2905" t="s">
        <v>13586</v>
      </c>
      <c r="B2905" s="1">
        <f>IFERROR(INDEX(Preturi!H$2:H$8000, MATCH(A2905, Preturi!G$2:G$8000, 0)), "")*G2905</f>
        <v>4.46</v>
      </c>
      <c r="C2905" t="s">
        <v>688</v>
      </c>
      <c r="D2905" t="s">
        <v>2306</v>
      </c>
      <c r="E2905" t="s">
        <v>13587</v>
      </c>
      <c r="F2905" t="s">
        <v>20442</v>
      </c>
      <c r="G2905" s="146">
        <f t="shared" si="50"/>
        <v>1</v>
      </c>
    </row>
    <row r="2906" spans="1:7">
      <c r="A2906" t="s">
        <v>13588</v>
      </c>
      <c r="B2906" s="1">
        <f>IFERROR(INDEX(Preturi!H$2:H$8000, MATCH(A2906, Preturi!G$2:G$8000, 0)), "")*G2906</f>
        <v>2.04</v>
      </c>
      <c r="C2906" t="s">
        <v>688</v>
      </c>
      <c r="D2906" t="s">
        <v>2306</v>
      </c>
      <c r="E2906" t="s">
        <v>13589</v>
      </c>
      <c r="F2906" t="s">
        <v>20442</v>
      </c>
      <c r="G2906" s="146">
        <f t="shared" si="50"/>
        <v>1</v>
      </c>
    </row>
    <row r="2907" spans="1:7">
      <c r="A2907" t="s">
        <v>13590</v>
      </c>
      <c r="B2907" s="1">
        <f>IFERROR(INDEX(Preturi!H$2:H$8000, MATCH(A2907, Preturi!G$2:G$8000, 0)), "")*G2907</f>
        <v>2.04</v>
      </c>
      <c r="C2907" t="s">
        <v>688</v>
      </c>
      <c r="D2907" t="s">
        <v>2306</v>
      </c>
      <c r="E2907" t="s">
        <v>13591</v>
      </c>
      <c r="F2907" t="s">
        <v>20442</v>
      </c>
      <c r="G2907" s="146">
        <f t="shared" si="50"/>
        <v>1</v>
      </c>
    </row>
    <row r="2908" spans="1:7">
      <c r="A2908" t="s">
        <v>13592</v>
      </c>
      <c r="B2908" s="1">
        <f>IFERROR(INDEX(Preturi!H$2:H$8000, MATCH(A2908, Preturi!G$2:G$8000, 0)), "")*G2908</f>
        <v>2.7</v>
      </c>
      <c r="C2908" t="s">
        <v>688</v>
      </c>
      <c r="D2908" t="s">
        <v>2306</v>
      </c>
      <c r="E2908" t="s">
        <v>13593</v>
      </c>
      <c r="F2908" t="s">
        <v>20442</v>
      </c>
      <c r="G2908" s="146">
        <f t="shared" ref="G2908:G2971" si="51">1+Adaosuri23</f>
        <v>1</v>
      </c>
    </row>
    <row r="2909" spans="1:7">
      <c r="A2909" t="s">
        <v>13594</v>
      </c>
      <c r="B2909" s="1">
        <f>IFERROR(INDEX(Preturi!H$2:H$8000, MATCH(A2909, Preturi!G$2:G$8000, 0)), "")*G2909</f>
        <v>2.7</v>
      </c>
      <c r="C2909" t="s">
        <v>688</v>
      </c>
      <c r="D2909" t="s">
        <v>2306</v>
      </c>
      <c r="E2909" t="s">
        <v>13595</v>
      </c>
      <c r="F2909" t="s">
        <v>20442</v>
      </c>
      <c r="G2909" s="146">
        <f t="shared" si="51"/>
        <v>1</v>
      </c>
    </row>
    <row r="2910" spans="1:7">
      <c r="A2910" t="s">
        <v>13596</v>
      </c>
      <c r="B2910" s="1">
        <f>IFERROR(INDEX(Preturi!H$2:H$8000, MATCH(A2910, Preturi!G$2:G$8000, 0)), "")*G2910</f>
        <v>3.35</v>
      </c>
      <c r="C2910" t="s">
        <v>688</v>
      </c>
      <c r="D2910" t="s">
        <v>2306</v>
      </c>
      <c r="E2910" t="s">
        <v>13597</v>
      </c>
      <c r="F2910" t="s">
        <v>20442</v>
      </c>
      <c r="G2910" s="146">
        <f t="shared" si="51"/>
        <v>1</v>
      </c>
    </row>
    <row r="2911" spans="1:7">
      <c r="A2911" t="s">
        <v>13598</v>
      </c>
      <c r="B2911" s="1">
        <f>IFERROR(INDEX(Preturi!H$2:H$8000, MATCH(A2911, Preturi!G$2:G$8000, 0)), "")*G2911</f>
        <v>3.35</v>
      </c>
      <c r="C2911" t="s">
        <v>688</v>
      </c>
      <c r="D2911" t="s">
        <v>2306</v>
      </c>
      <c r="E2911" t="s">
        <v>13599</v>
      </c>
      <c r="F2911" t="s">
        <v>20442</v>
      </c>
      <c r="G2911" s="146">
        <f t="shared" si="51"/>
        <v>1</v>
      </c>
    </row>
    <row r="2912" spans="1:7">
      <c r="A2912" t="s">
        <v>13600</v>
      </c>
      <c r="B2912" s="1">
        <f>IFERROR(INDEX(Preturi!H$2:H$8000, MATCH(A2912, Preturi!G$2:G$8000, 0)), "")*G2912</f>
        <v>4</v>
      </c>
      <c r="C2912" t="s">
        <v>688</v>
      </c>
      <c r="D2912" t="s">
        <v>2306</v>
      </c>
      <c r="E2912" t="s">
        <v>13601</v>
      </c>
      <c r="F2912" t="s">
        <v>20442</v>
      </c>
      <c r="G2912" s="146">
        <f t="shared" si="51"/>
        <v>1</v>
      </c>
    </row>
    <row r="2913" spans="1:7">
      <c r="A2913" t="s">
        <v>13602</v>
      </c>
      <c r="B2913" s="1">
        <f>IFERROR(INDEX(Preturi!H$2:H$8000, MATCH(A2913, Preturi!G$2:G$8000, 0)), "")*G2913</f>
        <v>4</v>
      </c>
      <c r="C2913" t="s">
        <v>688</v>
      </c>
      <c r="D2913" t="s">
        <v>2306</v>
      </c>
      <c r="E2913" t="s">
        <v>13603</v>
      </c>
      <c r="F2913" t="s">
        <v>20442</v>
      </c>
      <c r="G2913" s="146">
        <f t="shared" si="51"/>
        <v>1</v>
      </c>
    </row>
    <row r="2914" spans="1:7">
      <c r="A2914" t="s">
        <v>13604</v>
      </c>
      <c r="B2914" s="1">
        <f>IFERROR(INDEX(Preturi!H$2:H$8000, MATCH(A2914, Preturi!G$2:G$8000, 0)), "")*G2914</f>
        <v>4.6399999999999997</v>
      </c>
      <c r="C2914" t="s">
        <v>688</v>
      </c>
      <c r="D2914" t="s">
        <v>2306</v>
      </c>
      <c r="E2914" t="s">
        <v>13605</v>
      </c>
      <c r="F2914" t="s">
        <v>20442</v>
      </c>
      <c r="G2914" s="146">
        <f t="shared" si="51"/>
        <v>1</v>
      </c>
    </row>
    <row r="2915" spans="1:7">
      <c r="A2915" t="s">
        <v>13606</v>
      </c>
      <c r="B2915" s="1">
        <f>IFERROR(INDEX(Preturi!H$2:H$8000, MATCH(A2915, Preturi!G$2:G$8000, 0)), "")*G2915</f>
        <v>4.6399999999999997</v>
      </c>
      <c r="C2915" t="s">
        <v>688</v>
      </c>
      <c r="D2915" t="s">
        <v>2306</v>
      </c>
      <c r="E2915" t="s">
        <v>13607</v>
      </c>
      <c r="F2915" t="s">
        <v>20442</v>
      </c>
      <c r="G2915" s="146">
        <f t="shared" si="51"/>
        <v>1</v>
      </c>
    </row>
    <row r="2916" spans="1:7">
      <c r="A2916" t="s">
        <v>13608</v>
      </c>
      <c r="B2916" s="1">
        <f>IFERROR(INDEX(Preturi!H$2:H$8000, MATCH(A2916, Preturi!G$2:G$8000, 0)), "")*G2916</f>
        <v>2.12</v>
      </c>
      <c r="C2916" t="s">
        <v>688</v>
      </c>
      <c r="D2916" t="s">
        <v>2306</v>
      </c>
      <c r="E2916" t="s">
        <v>13609</v>
      </c>
      <c r="F2916" t="s">
        <v>20442</v>
      </c>
      <c r="G2916" s="146">
        <f t="shared" si="51"/>
        <v>1</v>
      </c>
    </row>
    <row r="2917" spans="1:7">
      <c r="A2917" t="s">
        <v>13610</v>
      </c>
      <c r="B2917" s="1">
        <f>IFERROR(INDEX(Preturi!H$2:H$8000, MATCH(A2917, Preturi!G$2:G$8000, 0)), "")*G2917</f>
        <v>2.12</v>
      </c>
      <c r="C2917" t="s">
        <v>688</v>
      </c>
      <c r="D2917" t="s">
        <v>2306</v>
      </c>
      <c r="E2917" t="s">
        <v>13611</v>
      </c>
      <c r="F2917" t="s">
        <v>20442</v>
      </c>
      <c r="G2917" s="146">
        <f t="shared" si="51"/>
        <v>1</v>
      </c>
    </row>
    <row r="2918" spans="1:7">
      <c r="A2918" t="s">
        <v>13612</v>
      </c>
      <c r="B2918" s="1">
        <f>IFERROR(INDEX(Preturi!H$2:H$8000, MATCH(A2918, Preturi!G$2:G$8000, 0)), "")*G2918</f>
        <v>2.81</v>
      </c>
      <c r="C2918" t="s">
        <v>688</v>
      </c>
      <c r="D2918" t="s">
        <v>2306</v>
      </c>
      <c r="E2918" t="s">
        <v>13613</v>
      </c>
      <c r="F2918" t="s">
        <v>20442</v>
      </c>
      <c r="G2918" s="146">
        <f t="shared" si="51"/>
        <v>1</v>
      </c>
    </row>
    <row r="2919" spans="1:7">
      <c r="A2919" t="s">
        <v>13614</v>
      </c>
      <c r="B2919" s="1">
        <f>IFERROR(INDEX(Preturi!H$2:H$8000, MATCH(A2919, Preturi!G$2:G$8000, 0)), "")*G2919</f>
        <v>2.81</v>
      </c>
      <c r="C2919" t="s">
        <v>688</v>
      </c>
      <c r="D2919" t="s">
        <v>2306</v>
      </c>
      <c r="E2919" t="s">
        <v>13615</v>
      </c>
      <c r="F2919" t="s">
        <v>20442</v>
      </c>
      <c r="G2919" s="146">
        <f t="shared" si="51"/>
        <v>1</v>
      </c>
    </row>
    <row r="2920" spans="1:7">
      <c r="A2920" t="s">
        <v>13616</v>
      </c>
      <c r="B2920" s="1">
        <f>IFERROR(INDEX(Preturi!H$2:H$8000, MATCH(A2920, Preturi!G$2:G$8000, 0)), "")*G2920</f>
        <v>3.48</v>
      </c>
      <c r="C2920" t="s">
        <v>688</v>
      </c>
      <c r="D2920" t="s">
        <v>2306</v>
      </c>
      <c r="E2920" t="s">
        <v>13617</v>
      </c>
      <c r="F2920" t="s">
        <v>20442</v>
      </c>
      <c r="G2920" s="146">
        <f t="shared" si="51"/>
        <v>1</v>
      </c>
    </row>
    <row r="2921" spans="1:7">
      <c r="A2921" t="s">
        <v>13618</v>
      </c>
      <c r="B2921" s="1">
        <f>IFERROR(INDEX(Preturi!H$2:H$8000, MATCH(A2921, Preturi!G$2:G$8000, 0)), "")*G2921</f>
        <v>3.48</v>
      </c>
      <c r="C2921" t="s">
        <v>688</v>
      </c>
      <c r="D2921" t="s">
        <v>2306</v>
      </c>
      <c r="E2921" t="s">
        <v>13619</v>
      </c>
      <c r="F2921" t="s">
        <v>20442</v>
      </c>
      <c r="G2921" s="146">
        <f t="shared" si="51"/>
        <v>1</v>
      </c>
    </row>
    <row r="2922" spans="1:7">
      <c r="A2922" t="s">
        <v>13620</v>
      </c>
      <c r="B2922" s="1">
        <f>IFERROR(INDEX(Preturi!H$2:H$8000, MATCH(A2922, Preturi!G$2:G$8000, 0)), "")*G2922</f>
        <v>4.16</v>
      </c>
      <c r="C2922" t="s">
        <v>688</v>
      </c>
      <c r="D2922" t="s">
        <v>2306</v>
      </c>
      <c r="E2922" t="s">
        <v>13621</v>
      </c>
      <c r="F2922" t="s">
        <v>20442</v>
      </c>
      <c r="G2922" s="146">
        <f t="shared" si="51"/>
        <v>1</v>
      </c>
    </row>
    <row r="2923" spans="1:7">
      <c r="A2923" t="s">
        <v>13622</v>
      </c>
      <c r="B2923" s="1">
        <f>IFERROR(INDEX(Preturi!H$2:H$8000, MATCH(A2923, Preturi!G$2:G$8000, 0)), "")*G2923</f>
        <v>4.16</v>
      </c>
      <c r="C2923" t="s">
        <v>688</v>
      </c>
      <c r="D2923" t="s">
        <v>2306</v>
      </c>
      <c r="E2923" t="s">
        <v>13623</v>
      </c>
      <c r="F2923" t="s">
        <v>20442</v>
      </c>
      <c r="G2923" s="146">
        <f t="shared" si="51"/>
        <v>1</v>
      </c>
    </row>
    <row r="2924" spans="1:7">
      <c r="A2924" t="s">
        <v>13624</v>
      </c>
      <c r="B2924" s="1">
        <f>IFERROR(INDEX(Preturi!H$2:H$8000, MATCH(A2924, Preturi!G$2:G$8000, 0)), "")*G2924</f>
        <v>4.82</v>
      </c>
      <c r="C2924" t="s">
        <v>688</v>
      </c>
      <c r="D2924" t="s">
        <v>2306</v>
      </c>
      <c r="E2924" t="s">
        <v>13625</v>
      </c>
      <c r="F2924" t="s">
        <v>20442</v>
      </c>
      <c r="G2924" s="146">
        <f t="shared" si="51"/>
        <v>1</v>
      </c>
    </row>
    <row r="2925" spans="1:7">
      <c r="A2925" t="s">
        <v>13626</v>
      </c>
      <c r="B2925" s="1">
        <f>IFERROR(INDEX(Preturi!H$2:H$8000, MATCH(A2925, Preturi!G$2:G$8000, 0)), "")*G2925</f>
        <v>4.82</v>
      </c>
      <c r="C2925" t="s">
        <v>688</v>
      </c>
      <c r="D2925" t="s">
        <v>2306</v>
      </c>
      <c r="E2925" t="s">
        <v>13627</v>
      </c>
      <c r="F2925" t="s">
        <v>20442</v>
      </c>
      <c r="G2925" s="146">
        <f t="shared" si="51"/>
        <v>1</v>
      </c>
    </row>
    <row r="2926" spans="1:7">
      <c r="A2926" t="s">
        <v>13628</v>
      </c>
      <c r="B2926" s="1">
        <f>IFERROR(INDEX(Preturi!H$2:H$8000, MATCH(A2926, Preturi!G$2:G$8000, 0)), "")*G2926</f>
        <v>2.2000000000000002</v>
      </c>
      <c r="C2926" t="s">
        <v>688</v>
      </c>
      <c r="D2926" t="s">
        <v>2306</v>
      </c>
      <c r="E2926" t="s">
        <v>13630</v>
      </c>
      <c r="F2926" t="s">
        <v>20442</v>
      </c>
      <c r="G2926" s="146">
        <f t="shared" si="51"/>
        <v>1</v>
      </c>
    </row>
    <row r="2927" spans="1:7">
      <c r="A2927" t="s">
        <v>13631</v>
      </c>
      <c r="B2927" s="1">
        <f>IFERROR(INDEX(Preturi!H$2:H$8000, MATCH(A2927, Preturi!G$2:G$8000, 0)), "")*G2927</f>
        <v>2.2000000000000002</v>
      </c>
      <c r="C2927" t="s">
        <v>688</v>
      </c>
      <c r="D2927" t="s">
        <v>2306</v>
      </c>
      <c r="E2927" t="s">
        <v>13632</v>
      </c>
      <c r="F2927" t="s">
        <v>20442</v>
      </c>
      <c r="G2927" s="146">
        <f t="shared" si="51"/>
        <v>1</v>
      </c>
    </row>
    <row r="2928" spans="1:7">
      <c r="A2928" t="s">
        <v>13633</v>
      </c>
      <c r="B2928" s="1">
        <f>IFERROR(INDEX(Preturi!H$2:H$8000, MATCH(A2928, Preturi!G$2:G$8000, 0)), "")*G2928</f>
        <v>2.91</v>
      </c>
      <c r="C2928" t="s">
        <v>688</v>
      </c>
      <c r="D2928" t="s">
        <v>2306</v>
      </c>
      <c r="E2928" t="s">
        <v>13634</v>
      </c>
      <c r="F2928" t="s">
        <v>20442</v>
      </c>
      <c r="G2928" s="146">
        <f t="shared" si="51"/>
        <v>1</v>
      </c>
    </row>
    <row r="2929" spans="1:7">
      <c r="A2929" t="s">
        <v>13635</v>
      </c>
      <c r="B2929" s="1">
        <f>IFERROR(INDEX(Preturi!H$2:H$8000, MATCH(A2929, Preturi!G$2:G$8000, 0)), "")*G2929</f>
        <v>2.91</v>
      </c>
      <c r="C2929" t="s">
        <v>688</v>
      </c>
      <c r="D2929" t="s">
        <v>2306</v>
      </c>
      <c r="E2929" t="s">
        <v>13636</v>
      </c>
      <c r="F2929" t="s">
        <v>20442</v>
      </c>
      <c r="G2929" s="146">
        <f t="shared" si="51"/>
        <v>1</v>
      </c>
    </row>
    <row r="2930" spans="1:7">
      <c r="A2930" t="s">
        <v>13637</v>
      </c>
      <c r="B2930" s="1">
        <f>IFERROR(INDEX(Preturi!H$2:H$8000, MATCH(A2930, Preturi!G$2:G$8000, 0)), "")*G2930</f>
        <v>3.61</v>
      </c>
      <c r="C2930" t="s">
        <v>688</v>
      </c>
      <c r="D2930" t="s">
        <v>2306</v>
      </c>
      <c r="E2930" t="s">
        <v>13638</v>
      </c>
      <c r="F2930" t="s">
        <v>20442</v>
      </c>
      <c r="G2930" s="146">
        <f t="shared" si="51"/>
        <v>1</v>
      </c>
    </row>
    <row r="2931" spans="1:7">
      <c r="A2931" t="s">
        <v>13639</v>
      </c>
      <c r="B2931" s="1">
        <f>IFERROR(INDEX(Preturi!H$2:H$8000, MATCH(A2931, Preturi!G$2:G$8000, 0)), "")*G2931</f>
        <v>3.61</v>
      </c>
      <c r="C2931" t="s">
        <v>688</v>
      </c>
      <c r="D2931" t="s">
        <v>2306</v>
      </c>
      <c r="E2931" t="s">
        <v>13640</v>
      </c>
      <c r="F2931" t="s">
        <v>20442</v>
      </c>
      <c r="G2931" s="146">
        <f t="shared" si="51"/>
        <v>1</v>
      </c>
    </row>
    <row r="2932" spans="1:7">
      <c r="A2932" t="s">
        <v>13641</v>
      </c>
      <c r="B2932" s="1">
        <f>IFERROR(INDEX(Preturi!H$2:H$8000, MATCH(A2932, Preturi!G$2:G$8000, 0)), "")*G2932</f>
        <v>4.32</v>
      </c>
      <c r="C2932" t="s">
        <v>688</v>
      </c>
      <c r="D2932" t="s">
        <v>2306</v>
      </c>
      <c r="E2932" t="s">
        <v>13643</v>
      </c>
      <c r="F2932" t="s">
        <v>20442</v>
      </c>
      <c r="G2932" s="146">
        <f t="shared" si="51"/>
        <v>1</v>
      </c>
    </row>
    <row r="2933" spans="1:7">
      <c r="A2933" t="s">
        <v>13644</v>
      </c>
      <c r="B2933" s="1">
        <f>IFERROR(INDEX(Preturi!H$2:H$8000, MATCH(A2933, Preturi!G$2:G$8000, 0)), "")*G2933</f>
        <v>4.32</v>
      </c>
      <c r="C2933" t="s">
        <v>688</v>
      </c>
      <c r="D2933" t="s">
        <v>2306</v>
      </c>
      <c r="E2933" t="s">
        <v>13645</v>
      </c>
      <c r="F2933" t="s">
        <v>20442</v>
      </c>
      <c r="G2933" s="146">
        <f t="shared" si="51"/>
        <v>1</v>
      </c>
    </row>
    <row r="2934" spans="1:7">
      <c r="A2934" t="s">
        <v>13646</v>
      </c>
      <c r="B2934" s="1">
        <f>IFERROR(INDEX(Preturi!H$2:H$8000, MATCH(A2934, Preturi!G$2:G$8000, 0)), "")*G2934</f>
        <v>5.01</v>
      </c>
      <c r="C2934" t="s">
        <v>688</v>
      </c>
      <c r="D2934" t="s">
        <v>2306</v>
      </c>
      <c r="E2934" t="s">
        <v>13647</v>
      </c>
      <c r="F2934" t="s">
        <v>20442</v>
      </c>
      <c r="G2934" s="146">
        <f t="shared" si="51"/>
        <v>1</v>
      </c>
    </row>
    <row r="2935" spans="1:7">
      <c r="A2935" t="s">
        <v>13648</v>
      </c>
      <c r="B2935" s="1">
        <f>IFERROR(INDEX(Preturi!H$2:H$8000, MATCH(A2935, Preturi!G$2:G$8000, 0)), "")*G2935</f>
        <v>5.01</v>
      </c>
      <c r="C2935" t="s">
        <v>688</v>
      </c>
      <c r="D2935" t="s">
        <v>2306</v>
      </c>
      <c r="E2935" t="s">
        <v>13649</v>
      </c>
      <c r="F2935" t="s">
        <v>20442</v>
      </c>
      <c r="G2935" s="146">
        <f t="shared" si="51"/>
        <v>1</v>
      </c>
    </row>
    <row r="2936" spans="1:7">
      <c r="A2936" t="s">
        <v>13650</v>
      </c>
      <c r="B2936" s="1">
        <f>IFERROR(INDEX(Preturi!H$2:H$8000, MATCH(A2936, Preturi!G$2:G$8000, 0)), "")*G2936</f>
        <v>2.12</v>
      </c>
      <c r="C2936" t="s">
        <v>688</v>
      </c>
      <c r="D2936" t="s">
        <v>2306</v>
      </c>
      <c r="E2936" t="s">
        <v>13651</v>
      </c>
      <c r="F2936" t="s">
        <v>20442</v>
      </c>
      <c r="G2936" s="146">
        <f t="shared" si="51"/>
        <v>1</v>
      </c>
    </row>
    <row r="2937" spans="1:7">
      <c r="A2937" t="s">
        <v>13652</v>
      </c>
      <c r="B2937" s="1">
        <f>IFERROR(INDEX(Preturi!H$2:H$8000, MATCH(A2937, Preturi!G$2:G$8000, 0)), "")*G2937</f>
        <v>2.12</v>
      </c>
      <c r="C2937" t="s">
        <v>688</v>
      </c>
      <c r="D2937" t="s">
        <v>2306</v>
      </c>
      <c r="E2937" t="s">
        <v>13653</v>
      </c>
      <c r="F2937" t="s">
        <v>20442</v>
      </c>
      <c r="G2937" s="146">
        <f t="shared" si="51"/>
        <v>1</v>
      </c>
    </row>
    <row r="2938" spans="1:7">
      <c r="A2938" t="s">
        <v>13654</v>
      </c>
      <c r="B2938" s="1">
        <f>IFERROR(INDEX(Preturi!H$2:H$8000, MATCH(A2938, Preturi!G$2:G$8000, 0)), "")*G2938</f>
        <v>2.81</v>
      </c>
      <c r="C2938" t="s">
        <v>688</v>
      </c>
      <c r="D2938" t="s">
        <v>2306</v>
      </c>
      <c r="E2938" t="s">
        <v>13655</v>
      </c>
      <c r="F2938" t="s">
        <v>20442</v>
      </c>
      <c r="G2938" s="146">
        <f t="shared" si="51"/>
        <v>1</v>
      </c>
    </row>
    <row r="2939" spans="1:7">
      <c r="A2939" t="s">
        <v>13656</v>
      </c>
      <c r="B2939" s="1">
        <f>IFERROR(INDEX(Preturi!H$2:H$8000, MATCH(A2939, Preturi!G$2:G$8000, 0)), "")*G2939</f>
        <v>2.81</v>
      </c>
      <c r="C2939" t="s">
        <v>688</v>
      </c>
      <c r="D2939" t="s">
        <v>2306</v>
      </c>
      <c r="E2939" t="s">
        <v>13657</v>
      </c>
      <c r="F2939" t="s">
        <v>20442</v>
      </c>
      <c r="G2939" s="146">
        <f t="shared" si="51"/>
        <v>1</v>
      </c>
    </row>
    <row r="2940" spans="1:7">
      <c r="A2940" t="s">
        <v>13658</v>
      </c>
      <c r="B2940" s="1">
        <f>IFERROR(INDEX(Preturi!H$2:H$8000, MATCH(A2940, Preturi!G$2:G$8000, 0)), "")*G2940</f>
        <v>3.48</v>
      </c>
      <c r="C2940" t="s">
        <v>688</v>
      </c>
      <c r="D2940" t="s">
        <v>2306</v>
      </c>
      <c r="E2940" t="s">
        <v>13659</v>
      </c>
      <c r="F2940" t="s">
        <v>20442</v>
      </c>
      <c r="G2940" s="146">
        <f t="shared" si="51"/>
        <v>1</v>
      </c>
    </row>
    <row r="2941" spans="1:7">
      <c r="A2941" t="s">
        <v>13660</v>
      </c>
      <c r="B2941" s="1">
        <f>IFERROR(INDEX(Preturi!H$2:H$8000, MATCH(A2941, Preturi!G$2:G$8000, 0)), "")*G2941</f>
        <v>3.48</v>
      </c>
      <c r="C2941" t="s">
        <v>688</v>
      </c>
      <c r="D2941" t="s">
        <v>2306</v>
      </c>
      <c r="E2941" t="s">
        <v>13661</v>
      </c>
      <c r="F2941" t="s">
        <v>20442</v>
      </c>
      <c r="G2941" s="146">
        <f t="shared" si="51"/>
        <v>1</v>
      </c>
    </row>
    <row r="2942" spans="1:7">
      <c r="A2942" t="s">
        <v>13662</v>
      </c>
      <c r="B2942" s="1">
        <f>IFERROR(INDEX(Preturi!H$2:H$8000, MATCH(A2942, Preturi!G$2:G$8000, 0)), "")*G2942</f>
        <v>4.16</v>
      </c>
      <c r="C2942" t="s">
        <v>688</v>
      </c>
      <c r="D2942" t="s">
        <v>2306</v>
      </c>
      <c r="E2942" t="s">
        <v>13663</v>
      </c>
      <c r="F2942" t="s">
        <v>20442</v>
      </c>
      <c r="G2942" s="146">
        <f t="shared" si="51"/>
        <v>1</v>
      </c>
    </row>
    <row r="2943" spans="1:7">
      <c r="A2943" t="s">
        <v>13664</v>
      </c>
      <c r="B2943" s="1">
        <f>IFERROR(INDEX(Preturi!H$2:H$8000, MATCH(A2943, Preturi!G$2:G$8000, 0)), "")*G2943</f>
        <v>4.16</v>
      </c>
      <c r="C2943" t="s">
        <v>688</v>
      </c>
      <c r="D2943" t="s">
        <v>2306</v>
      </c>
      <c r="E2943" t="s">
        <v>13665</v>
      </c>
      <c r="F2943" t="s">
        <v>20442</v>
      </c>
      <c r="G2943" s="146">
        <f t="shared" si="51"/>
        <v>1</v>
      </c>
    </row>
    <row r="2944" spans="1:7">
      <c r="A2944" t="s">
        <v>13666</v>
      </c>
      <c r="B2944" s="1">
        <f>IFERROR(INDEX(Preturi!H$2:H$8000, MATCH(A2944, Preturi!G$2:G$8000, 0)), "")*G2944</f>
        <v>4.82</v>
      </c>
      <c r="C2944" t="s">
        <v>688</v>
      </c>
      <c r="D2944" t="s">
        <v>2306</v>
      </c>
      <c r="E2944" t="s">
        <v>13667</v>
      </c>
      <c r="F2944" t="s">
        <v>20442</v>
      </c>
      <c r="G2944" s="146">
        <f t="shared" si="51"/>
        <v>1</v>
      </c>
    </row>
    <row r="2945" spans="1:7">
      <c r="A2945" t="s">
        <v>13668</v>
      </c>
      <c r="B2945" s="1">
        <f>IFERROR(INDEX(Preturi!H$2:H$8000, MATCH(A2945, Preturi!G$2:G$8000, 0)), "")*G2945</f>
        <v>4.82</v>
      </c>
      <c r="C2945" t="s">
        <v>688</v>
      </c>
      <c r="D2945" t="s">
        <v>2306</v>
      </c>
      <c r="E2945" t="s">
        <v>13669</v>
      </c>
      <c r="F2945" t="s">
        <v>20442</v>
      </c>
      <c r="G2945" s="146">
        <f t="shared" si="51"/>
        <v>1</v>
      </c>
    </row>
    <row r="2946" spans="1:7">
      <c r="A2946" t="s">
        <v>13670</v>
      </c>
      <c r="B2946" s="1">
        <f>IFERROR(INDEX(Preturi!H$2:H$8000, MATCH(A2946, Preturi!G$2:G$8000, 0)), "")*G2946</f>
        <v>2.2000000000000002</v>
      </c>
      <c r="C2946" t="s">
        <v>688</v>
      </c>
      <c r="D2946" t="s">
        <v>2306</v>
      </c>
      <c r="E2946" t="s">
        <v>13671</v>
      </c>
      <c r="F2946" t="s">
        <v>20442</v>
      </c>
      <c r="G2946" s="146">
        <f t="shared" si="51"/>
        <v>1</v>
      </c>
    </row>
    <row r="2947" spans="1:7">
      <c r="A2947" t="s">
        <v>13672</v>
      </c>
      <c r="B2947" s="1">
        <f>IFERROR(INDEX(Preturi!H$2:H$8000, MATCH(A2947, Preturi!G$2:G$8000, 0)), "")*G2947</f>
        <v>2.2000000000000002</v>
      </c>
      <c r="C2947" t="s">
        <v>688</v>
      </c>
      <c r="D2947" t="s">
        <v>2306</v>
      </c>
      <c r="E2947" t="s">
        <v>13673</v>
      </c>
      <c r="F2947" t="s">
        <v>20442</v>
      </c>
      <c r="G2947" s="146">
        <f t="shared" si="51"/>
        <v>1</v>
      </c>
    </row>
    <row r="2948" spans="1:7">
      <c r="A2948" t="s">
        <v>13674</v>
      </c>
      <c r="B2948" s="1">
        <f>IFERROR(INDEX(Preturi!H$2:H$8000, MATCH(A2948, Preturi!G$2:G$8000, 0)), "")*G2948</f>
        <v>2.91</v>
      </c>
      <c r="C2948" t="s">
        <v>688</v>
      </c>
      <c r="D2948" t="s">
        <v>2306</v>
      </c>
      <c r="E2948" t="s">
        <v>13675</v>
      </c>
      <c r="F2948" t="s">
        <v>20442</v>
      </c>
      <c r="G2948" s="146">
        <f t="shared" si="51"/>
        <v>1</v>
      </c>
    </row>
    <row r="2949" spans="1:7">
      <c r="A2949" t="s">
        <v>13676</v>
      </c>
      <c r="B2949" s="1">
        <f>IFERROR(INDEX(Preturi!H$2:H$8000, MATCH(A2949, Preturi!G$2:G$8000, 0)), "")*G2949</f>
        <v>2.91</v>
      </c>
      <c r="C2949" t="s">
        <v>688</v>
      </c>
      <c r="D2949" t="s">
        <v>2306</v>
      </c>
      <c r="E2949" t="s">
        <v>13677</v>
      </c>
      <c r="F2949" t="s">
        <v>20442</v>
      </c>
      <c r="G2949" s="146">
        <f t="shared" si="51"/>
        <v>1</v>
      </c>
    </row>
    <row r="2950" spans="1:7">
      <c r="A2950" t="s">
        <v>13678</v>
      </c>
      <c r="B2950" s="1">
        <f>IFERROR(INDEX(Preturi!H$2:H$8000, MATCH(A2950, Preturi!G$2:G$8000, 0)), "")*G2950</f>
        <v>3.61</v>
      </c>
      <c r="C2950" t="s">
        <v>688</v>
      </c>
      <c r="D2950" t="s">
        <v>2306</v>
      </c>
      <c r="E2950" t="s">
        <v>13679</v>
      </c>
      <c r="F2950" t="s">
        <v>20442</v>
      </c>
      <c r="G2950" s="146">
        <f t="shared" si="51"/>
        <v>1</v>
      </c>
    </row>
    <row r="2951" spans="1:7">
      <c r="A2951" t="s">
        <v>13680</v>
      </c>
      <c r="B2951" s="1">
        <f>IFERROR(INDEX(Preturi!H$2:H$8000, MATCH(A2951, Preturi!G$2:G$8000, 0)), "")*G2951</f>
        <v>3.61</v>
      </c>
      <c r="C2951" t="s">
        <v>688</v>
      </c>
      <c r="D2951" t="s">
        <v>2306</v>
      </c>
      <c r="E2951" t="s">
        <v>13681</v>
      </c>
      <c r="F2951" t="s">
        <v>20442</v>
      </c>
      <c r="G2951" s="146">
        <f t="shared" si="51"/>
        <v>1</v>
      </c>
    </row>
    <row r="2952" spans="1:7">
      <c r="A2952" t="s">
        <v>13682</v>
      </c>
      <c r="B2952" s="1">
        <f>IFERROR(INDEX(Preturi!H$2:H$8000, MATCH(A2952, Preturi!G$2:G$8000, 0)), "")*G2952</f>
        <v>4.32</v>
      </c>
      <c r="C2952" t="s">
        <v>688</v>
      </c>
      <c r="D2952" t="s">
        <v>2306</v>
      </c>
      <c r="E2952" t="s">
        <v>13683</v>
      </c>
      <c r="F2952" t="s">
        <v>20442</v>
      </c>
      <c r="G2952" s="146">
        <f t="shared" si="51"/>
        <v>1</v>
      </c>
    </row>
    <row r="2953" spans="1:7">
      <c r="A2953" t="s">
        <v>13684</v>
      </c>
      <c r="B2953" s="1">
        <f>IFERROR(INDEX(Preturi!H$2:H$8000, MATCH(A2953, Preturi!G$2:G$8000, 0)), "")*G2953</f>
        <v>4.32</v>
      </c>
      <c r="C2953" t="s">
        <v>688</v>
      </c>
      <c r="D2953" t="s">
        <v>2306</v>
      </c>
      <c r="E2953" t="s">
        <v>13685</v>
      </c>
      <c r="F2953" t="s">
        <v>20442</v>
      </c>
      <c r="G2953" s="146">
        <f t="shared" si="51"/>
        <v>1</v>
      </c>
    </row>
    <row r="2954" spans="1:7">
      <c r="A2954" t="s">
        <v>13686</v>
      </c>
      <c r="B2954" s="1">
        <f>IFERROR(INDEX(Preturi!H$2:H$8000, MATCH(A2954, Preturi!G$2:G$8000, 0)), "")*G2954</f>
        <v>5.01</v>
      </c>
      <c r="C2954" t="s">
        <v>688</v>
      </c>
      <c r="D2954" t="s">
        <v>2306</v>
      </c>
      <c r="E2954" t="s">
        <v>13687</v>
      </c>
      <c r="F2954" t="s">
        <v>20442</v>
      </c>
      <c r="G2954" s="146">
        <f t="shared" si="51"/>
        <v>1</v>
      </c>
    </row>
    <row r="2955" spans="1:7">
      <c r="A2955" t="s">
        <v>13688</v>
      </c>
      <c r="B2955" s="1">
        <f>IFERROR(INDEX(Preturi!H$2:H$8000, MATCH(A2955, Preturi!G$2:G$8000, 0)), "")*G2955</f>
        <v>5.01</v>
      </c>
      <c r="C2955" t="s">
        <v>688</v>
      </c>
      <c r="D2955" t="s">
        <v>2306</v>
      </c>
      <c r="E2955" t="s">
        <v>13689</v>
      </c>
      <c r="F2955" t="s">
        <v>20442</v>
      </c>
      <c r="G2955" s="146">
        <f t="shared" si="51"/>
        <v>1</v>
      </c>
    </row>
    <row r="2956" spans="1:7">
      <c r="A2956" t="s">
        <v>13690</v>
      </c>
      <c r="B2956" s="1">
        <f>IFERROR(INDEX(Preturi!H$2:H$8000, MATCH(A2956, Preturi!G$2:G$8000, 0)), "")*G2956</f>
        <v>2.2799999999999998</v>
      </c>
      <c r="C2956" t="s">
        <v>688</v>
      </c>
      <c r="D2956" t="s">
        <v>2306</v>
      </c>
      <c r="E2956" t="s">
        <v>13692</v>
      </c>
      <c r="F2956" t="s">
        <v>20442</v>
      </c>
      <c r="G2956" s="146">
        <f t="shared" si="51"/>
        <v>1</v>
      </c>
    </row>
    <row r="2957" spans="1:7">
      <c r="A2957" t="s">
        <v>13693</v>
      </c>
      <c r="B2957" s="1">
        <f>IFERROR(INDEX(Preturi!H$2:H$8000, MATCH(A2957, Preturi!G$2:G$8000, 0)), "")*G2957</f>
        <v>2.2799999999999998</v>
      </c>
      <c r="C2957" t="s">
        <v>688</v>
      </c>
      <c r="D2957" t="s">
        <v>2306</v>
      </c>
      <c r="E2957" t="s">
        <v>13694</v>
      </c>
      <c r="F2957" t="s">
        <v>20442</v>
      </c>
      <c r="G2957" s="146">
        <f t="shared" si="51"/>
        <v>1</v>
      </c>
    </row>
    <row r="2958" spans="1:7">
      <c r="A2958" t="s">
        <v>13695</v>
      </c>
      <c r="B2958" s="1">
        <f>IFERROR(INDEX(Preturi!H$2:H$8000, MATCH(A2958, Preturi!G$2:G$8000, 0)), "")*G2958</f>
        <v>3.02</v>
      </c>
      <c r="C2958" t="s">
        <v>688</v>
      </c>
      <c r="D2958" t="s">
        <v>2306</v>
      </c>
      <c r="E2958" t="s">
        <v>13697</v>
      </c>
      <c r="F2958" t="s">
        <v>20442</v>
      </c>
      <c r="G2958" s="146">
        <f t="shared" si="51"/>
        <v>1</v>
      </c>
    </row>
    <row r="2959" spans="1:7">
      <c r="A2959" t="s">
        <v>13698</v>
      </c>
      <c r="B2959" s="1">
        <f>IFERROR(INDEX(Preturi!H$2:H$8000, MATCH(A2959, Preturi!G$2:G$8000, 0)), "")*G2959</f>
        <v>3.02</v>
      </c>
      <c r="C2959" t="s">
        <v>688</v>
      </c>
      <c r="D2959" t="s">
        <v>2306</v>
      </c>
      <c r="E2959" t="s">
        <v>13699</v>
      </c>
      <c r="F2959" t="s">
        <v>20442</v>
      </c>
      <c r="G2959" s="146">
        <f t="shared" si="51"/>
        <v>1</v>
      </c>
    </row>
    <row r="2960" spans="1:7">
      <c r="A2960" t="s">
        <v>13700</v>
      </c>
      <c r="B2960" s="1">
        <f>IFERROR(INDEX(Preturi!H$2:H$8000, MATCH(A2960, Preturi!G$2:G$8000, 0)), "")*G2960</f>
        <v>3.74</v>
      </c>
      <c r="C2960" t="s">
        <v>688</v>
      </c>
      <c r="D2960" t="s">
        <v>2306</v>
      </c>
      <c r="E2960" t="s">
        <v>13701</v>
      </c>
      <c r="F2960" t="s">
        <v>20442</v>
      </c>
      <c r="G2960" s="146">
        <f t="shared" si="51"/>
        <v>1</v>
      </c>
    </row>
    <row r="2961" spans="1:7">
      <c r="A2961" t="s">
        <v>13702</v>
      </c>
      <c r="B2961" s="1">
        <f>IFERROR(INDEX(Preturi!H$2:H$8000, MATCH(A2961, Preturi!G$2:G$8000, 0)), "")*G2961</f>
        <v>3.74</v>
      </c>
      <c r="C2961" t="s">
        <v>688</v>
      </c>
      <c r="D2961" t="s">
        <v>2306</v>
      </c>
      <c r="E2961" t="s">
        <v>13703</v>
      </c>
      <c r="F2961" t="s">
        <v>20442</v>
      </c>
      <c r="G2961" s="146">
        <f t="shared" si="51"/>
        <v>1</v>
      </c>
    </row>
    <row r="2962" spans="1:7">
      <c r="A2962" t="s">
        <v>13704</v>
      </c>
      <c r="B2962" s="1">
        <f>IFERROR(INDEX(Preturi!H$2:H$8000, MATCH(A2962, Preturi!G$2:G$8000, 0)), "")*G2962</f>
        <v>4.47</v>
      </c>
      <c r="C2962" t="s">
        <v>688</v>
      </c>
      <c r="D2962" t="s">
        <v>2306</v>
      </c>
      <c r="E2962" t="s">
        <v>13706</v>
      </c>
      <c r="F2962" t="s">
        <v>20442</v>
      </c>
      <c r="G2962" s="146">
        <f t="shared" si="51"/>
        <v>1</v>
      </c>
    </row>
    <row r="2963" spans="1:7">
      <c r="A2963" t="s">
        <v>13707</v>
      </c>
      <c r="B2963" s="1">
        <f>IFERROR(INDEX(Preturi!H$2:H$8000, MATCH(A2963, Preturi!G$2:G$8000, 0)), "")*G2963</f>
        <v>4.47</v>
      </c>
      <c r="C2963" t="s">
        <v>688</v>
      </c>
      <c r="D2963" t="s">
        <v>2306</v>
      </c>
      <c r="E2963" t="s">
        <v>13708</v>
      </c>
      <c r="F2963" t="s">
        <v>20442</v>
      </c>
      <c r="G2963" s="146">
        <f t="shared" si="51"/>
        <v>1</v>
      </c>
    </row>
    <row r="2964" spans="1:7">
      <c r="A2964" t="s">
        <v>13709</v>
      </c>
      <c r="B2964" s="1">
        <f>IFERROR(INDEX(Preturi!H$2:H$8000, MATCH(A2964, Preturi!G$2:G$8000, 0)), "")*G2964</f>
        <v>5.17</v>
      </c>
      <c r="C2964" t="s">
        <v>688</v>
      </c>
      <c r="D2964" t="s">
        <v>2306</v>
      </c>
      <c r="E2964" t="s">
        <v>13710</v>
      </c>
      <c r="F2964" t="s">
        <v>20442</v>
      </c>
      <c r="G2964" s="146">
        <f t="shared" si="51"/>
        <v>1</v>
      </c>
    </row>
    <row r="2965" spans="1:7">
      <c r="A2965" t="s">
        <v>13711</v>
      </c>
      <c r="B2965" s="1">
        <f>IFERROR(INDEX(Preturi!H$2:H$8000, MATCH(A2965, Preturi!G$2:G$8000, 0)), "")*G2965</f>
        <v>5.17</v>
      </c>
      <c r="C2965" t="s">
        <v>688</v>
      </c>
      <c r="D2965" t="s">
        <v>2306</v>
      </c>
      <c r="E2965" t="s">
        <v>13712</v>
      </c>
      <c r="F2965" t="s">
        <v>20442</v>
      </c>
      <c r="G2965" s="146">
        <f t="shared" si="51"/>
        <v>1</v>
      </c>
    </row>
    <row r="2966" spans="1:7">
      <c r="A2966" t="s">
        <v>13713</v>
      </c>
      <c r="B2966" s="1">
        <f>IFERROR(INDEX(Preturi!H$2:H$8000, MATCH(A2966, Preturi!G$2:G$8000, 0)), "")*G2966</f>
        <v>2.2799999999999998</v>
      </c>
      <c r="C2966" t="s">
        <v>688</v>
      </c>
      <c r="D2966" t="s">
        <v>2306</v>
      </c>
      <c r="E2966" t="s">
        <v>13714</v>
      </c>
      <c r="F2966" t="s">
        <v>20442</v>
      </c>
      <c r="G2966" s="146">
        <f t="shared" si="51"/>
        <v>1</v>
      </c>
    </row>
    <row r="2967" spans="1:7">
      <c r="A2967" t="s">
        <v>13715</v>
      </c>
      <c r="B2967" s="1">
        <f>IFERROR(INDEX(Preturi!H$2:H$8000, MATCH(A2967, Preturi!G$2:G$8000, 0)), "")*G2967</f>
        <v>2.2799999999999998</v>
      </c>
      <c r="C2967" t="s">
        <v>688</v>
      </c>
      <c r="D2967" t="s">
        <v>2306</v>
      </c>
      <c r="E2967" t="s">
        <v>13716</v>
      </c>
      <c r="F2967" t="s">
        <v>20442</v>
      </c>
      <c r="G2967" s="146">
        <f t="shared" si="51"/>
        <v>1</v>
      </c>
    </row>
    <row r="2968" spans="1:7">
      <c r="A2968" t="s">
        <v>13717</v>
      </c>
      <c r="B2968" s="1">
        <f>IFERROR(INDEX(Preturi!H$2:H$8000, MATCH(A2968, Preturi!G$2:G$8000, 0)), "")*G2968</f>
        <v>3.02</v>
      </c>
      <c r="C2968" t="s">
        <v>688</v>
      </c>
      <c r="D2968" t="s">
        <v>2306</v>
      </c>
      <c r="E2968" t="s">
        <v>13718</v>
      </c>
      <c r="F2968" t="s">
        <v>20442</v>
      </c>
      <c r="G2968" s="146">
        <f t="shared" si="51"/>
        <v>1</v>
      </c>
    </row>
    <row r="2969" spans="1:7">
      <c r="A2969" t="s">
        <v>13719</v>
      </c>
      <c r="B2969" s="1">
        <f>IFERROR(INDEX(Preturi!H$2:H$8000, MATCH(A2969, Preturi!G$2:G$8000, 0)), "")*G2969</f>
        <v>3.02</v>
      </c>
      <c r="C2969" t="s">
        <v>688</v>
      </c>
      <c r="D2969" t="s">
        <v>2306</v>
      </c>
      <c r="E2969" t="s">
        <v>13720</v>
      </c>
      <c r="F2969" t="s">
        <v>20442</v>
      </c>
      <c r="G2969" s="146">
        <f t="shared" si="51"/>
        <v>1</v>
      </c>
    </row>
    <row r="2970" spans="1:7">
      <c r="A2970" t="s">
        <v>13721</v>
      </c>
      <c r="B2970" s="1">
        <f>IFERROR(INDEX(Preturi!H$2:H$8000, MATCH(A2970, Preturi!G$2:G$8000, 0)), "")*G2970</f>
        <v>3.74</v>
      </c>
      <c r="C2970" t="s">
        <v>688</v>
      </c>
      <c r="D2970" t="s">
        <v>2306</v>
      </c>
      <c r="E2970" t="s">
        <v>13722</v>
      </c>
      <c r="F2970" t="s">
        <v>20442</v>
      </c>
      <c r="G2970" s="146">
        <f t="shared" si="51"/>
        <v>1</v>
      </c>
    </row>
    <row r="2971" spans="1:7">
      <c r="A2971" t="s">
        <v>13723</v>
      </c>
      <c r="B2971" s="1">
        <f>IFERROR(INDEX(Preturi!H$2:H$8000, MATCH(A2971, Preturi!G$2:G$8000, 0)), "")*G2971</f>
        <v>3.74</v>
      </c>
      <c r="C2971" t="s">
        <v>688</v>
      </c>
      <c r="D2971" t="s">
        <v>2306</v>
      </c>
      <c r="E2971" t="s">
        <v>13724</v>
      </c>
      <c r="F2971" t="s">
        <v>20442</v>
      </c>
      <c r="G2971" s="146">
        <f t="shared" si="51"/>
        <v>1</v>
      </c>
    </row>
    <row r="2972" spans="1:7">
      <c r="A2972" t="s">
        <v>13725</v>
      </c>
      <c r="B2972" s="1">
        <f>IFERROR(INDEX(Preturi!H$2:H$8000, MATCH(A2972, Preturi!G$2:G$8000, 0)), "")*G2972</f>
        <v>4.47</v>
      </c>
      <c r="C2972" t="s">
        <v>688</v>
      </c>
      <c r="D2972" t="s">
        <v>2306</v>
      </c>
      <c r="E2972" t="s">
        <v>13726</v>
      </c>
      <c r="F2972" t="s">
        <v>20442</v>
      </c>
      <c r="G2972" s="146">
        <f t="shared" ref="G2972:G2995" si="52">1+Adaosuri23</f>
        <v>1</v>
      </c>
    </row>
    <row r="2973" spans="1:7">
      <c r="A2973" t="s">
        <v>13727</v>
      </c>
      <c r="B2973" s="1">
        <f>IFERROR(INDEX(Preturi!H$2:H$8000, MATCH(A2973, Preturi!G$2:G$8000, 0)), "")*G2973</f>
        <v>4.47</v>
      </c>
      <c r="C2973" t="s">
        <v>688</v>
      </c>
      <c r="D2973" t="s">
        <v>2306</v>
      </c>
      <c r="E2973" t="s">
        <v>13728</v>
      </c>
      <c r="F2973" t="s">
        <v>20442</v>
      </c>
      <c r="G2973" s="146">
        <f t="shared" si="52"/>
        <v>1</v>
      </c>
    </row>
    <row r="2974" spans="1:7">
      <c r="A2974" t="s">
        <v>13729</v>
      </c>
      <c r="B2974" s="1">
        <f>IFERROR(INDEX(Preturi!H$2:H$8000, MATCH(A2974, Preturi!G$2:G$8000, 0)), "")*G2974</f>
        <v>5.17</v>
      </c>
      <c r="C2974" t="s">
        <v>688</v>
      </c>
      <c r="D2974" t="s">
        <v>2306</v>
      </c>
      <c r="E2974" t="s">
        <v>13730</v>
      </c>
      <c r="F2974" t="s">
        <v>20442</v>
      </c>
      <c r="G2974" s="146">
        <f t="shared" si="52"/>
        <v>1</v>
      </c>
    </row>
    <row r="2975" spans="1:7">
      <c r="A2975" t="s">
        <v>13731</v>
      </c>
      <c r="B2975" s="1">
        <f>IFERROR(INDEX(Preturi!H$2:H$8000, MATCH(A2975, Preturi!G$2:G$8000, 0)), "")*G2975</f>
        <v>5.17</v>
      </c>
      <c r="C2975" t="s">
        <v>688</v>
      </c>
      <c r="D2975" t="s">
        <v>2306</v>
      </c>
      <c r="E2975" t="s">
        <v>13732</v>
      </c>
      <c r="F2975" t="s">
        <v>20442</v>
      </c>
      <c r="G2975" s="146">
        <f t="shared" si="52"/>
        <v>1</v>
      </c>
    </row>
    <row r="2976" spans="1:7">
      <c r="A2976" t="s">
        <v>13733</v>
      </c>
      <c r="B2976" s="1">
        <f>IFERROR(INDEX(Preturi!H$2:H$8000, MATCH(A2976, Preturi!G$2:G$8000, 0)), "")*G2976</f>
        <v>2.35</v>
      </c>
      <c r="C2976" t="s">
        <v>688</v>
      </c>
      <c r="D2976" t="s">
        <v>2306</v>
      </c>
      <c r="E2976" t="s">
        <v>13734</v>
      </c>
      <c r="F2976" t="s">
        <v>20442</v>
      </c>
      <c r="G2976" s="146">
        <f t="shared" si="52"/>
        <v>1</v>
      </c>
    </row>
    <row r="2977" spans="1:7">
      <c r="A2977" t="s">
        <v>13735</v>
      </c>
      <c r="B2977" s="1">
        <f>IFERROR(INDEX(Preturi!H$2:H$8000, MATCH(A2977, Preturi!G$2:G$8000, 0)), "")*G2977</f>
        <v>2.35</v>
      </c>
      <c r="C2977" t="s">
        <v>688</v>
      </c>
      <c r="D2977" t="s">
        <v>2306</v>
      </c>
      <c r="E2977" t="s">
        <v>13736</v>
      </c>
      <c r="F2977" t="s">
        <v>20442</v>
      </c>
      <c r="G2977" s="146">
        <f t="shared" si="52"/>
        <v>1</v>
      </c>
    </row>
    <row r="2978" spans="1:7">
      <c r="A2978" t="s">
        <v>13737</v>
      </c>
      <c r="B2978" s="1">
        <f>IFERROR(INDEX(Preturi!H$2:H$8000, MATCH(A2978, Preturi!G$2:G$8000, 0)), "")*G2978</f>
        <v>3.12</v>
      </c>
      <c r="C2978" t="s">
        <v>688</v>
      </c>
      <c r="D2978" t="s">
        <v>2306</v>
      </c>
      <c r="E2978" t="s">
        <v>13738</v>
      </c>
      <c r="F2978" t="s">
        <v>20442</v>
      </c>
      <c r="G2978" s="146">
        <f t="shared" si="52"/>
        <v>1</v>
      </c>
    </row>
    <row r="2979" spans="1:7">
      <c r="A2979" t="s">
        <v>13739</v>
      </c>
      <c r="B2979" s="1">
        <f>IFERROR(INDEX(Preturi!H$2:H$8000, MATCH(A2979, Preturi!G$2:G$8000, 0)), "")*G2979</f>
        <v>3.12</v>
      </c>
      <c r="C2979" t="s">
        <v>688</v>
      </c>
      <c r="D2979" t="s">
        <v>2306</v>
      </c>
      <c r="E2979" t="s">
        <v>13740</v>
      </c>
      <c r="F2979" t="s">
        <v>20442</v>
      </c>
      <c r="G2979" s="146">
        <f t="shared" si="52"/>
        <v>1</v>
      </c>
    </row>
    <row r="2980" spans="1:7">
      <c r="A2980" t="s">
        <v>13741</v>
      </c>
      <c r="B2980" s="1">
        <f>IFERROR(INDEX(Preturi!H$2:H$8000, MATCH(A2980, Preturi!G$2:G$8000, 0)), "")*G2980</f>
        <v>3.87</v>
      </c>
      <c r="C2980" t="s">
        <v>688</v>
      </c>
      <c r="D2980" t="s">
        <v>2306</v>
      </c>
      <c r="E2980" t="s">
        <v>13742</v>
      </c>
      <c r="F2980" t="s">
        <v>20442</v>
      </c>
      <c r="G2980" s="146">
        <f t="shared" si="52"/>
        <v>1</v>
      </c>
    </row>
    <row r="2981" spans="1:7">
      <c r="A2981" t="s">
        <v>13743</v>
      </c>
      <c r="B2981" s="1">
        <f>IFERROR(INDEX(Preturi!H$2:H$8000, MATCH(A2981, Preturi!G$2:G$8000, 0)), "")*G2981</f>
        <v>3.87</v>
      </c>
      <c r="C2981" t="s">
        <v>688</v>
      </c>
      <c r="D2981" t="s">
        <v>2306</v>
      </c>
      <c r="E2981" t="s">
        <v>13744</v>
      </c>
      <c r="F2981" t="s">
        <v>20442</v>
      </c>
      <c r="G2981" s="146">
        <f t="shared" si="52"/>
        <v>1</v>
      </c>
    </row>
    <row r="2982" spans="1:7">
      <c r="A2982" t="s">
        <v>13745</v>
      </c>
      <c r="B2982" s="1">
        <f>IFERROR(INDEX(Preturi!H$2:H$8000, MATCH(A2982, Preturi!G$2:G$8000, 0)), "")*G2982</f>
        <v>4.63</v>
      </c>
      <c r="C2982" t="s">
        <v>688</v>
      </c>
      <c r="D2982" t="s">
        <v>2306</v>
      </c>
      <c r="E2982" t="s">
        <v>13746</v>
      </c>
      <c r="F2982" t="s">
        <v>20442</v>
      </c>
      <c r="G2982" s="146">
        <f t="shared" si="52"/>
        <v>1</v>
      </c>
    </row>
    <row r="2983" spans="1:7">
      <c r="A2983" t="s">
        <v>13747</v>
      </c>
      <c r="B2983" s="1">
        <f>IFERROR(INDEX(Preturi!H$2:H$8000, MATCH(A2983, Preturi!G$2:G$8000, 0)), "")*G2983</f>
        <v>4.63</v>
      </c>
      <c r="C2983" t="s">
        <v>688</v>
      </c>
      <c r="D2983" t="s">
        <v>2306</v>
      </c>
      <c r="E2983" t="s">
        <v>13748</v>
      </c>
      <c r="F2983" t="s">
        <v>20442</v>
      </c>
      <c r="G2983" s="146">
        <f t="shared" si="52"/>
        <v>1</v>
      </c>
    </row>
    <row r="2984" spans="1:7">
      <c r="A2984" t="s">
        <v>13749</v>
      </c>
      <c r="B2984" s="1">
        <f>IFERROR(INDEX(Preturi!H$2:H$8000, MATCH(A2984, Preturi!G$2:G$8000, 0)), "")*G2984</f>
        <v>5.36</v>
      </c>
      <c r="C2984" t="s">
        <v>688</v>
      </c>
      <c r="D2984" t="s">
        <v>2306</v>
      </c>
      <c r="E2984" t="s">
        <v>13750</v>
      </c>
      <c r="F2984" t="s">
        <v>20442</v>
      </c>
      <c r="G2984" s="146">
        <f t="shared" si="52"/>
        <v>1</v>
      </c>
    </row>
    <row r="2985" spans="1:7">
      <c r="A2985" t="s">
        <v>13751</v>
      </c>
      <c r="B2985" s="1">
        <f>IFERROR(INDEX(Preturi!H$2:H$8000, MATCH(A2985, Preturi!G$2:G$8000, 0)), "")*G2985</f>
        <v>5.36</v>
      </c>
      <c r="C2985" t="s">
        <v>688</v>
      </c>
      <c r="D2985" t="s">
        <v>2306</v>
      </c>
      <c r="E2985" t="s">
        <v>13752</v>
      </c>
      <c r="F2985" t="s">
        <v>20442</v>
      </c>
      <c r="G2985" s="146">
        <f t="shared" si="52"/>
        <v>1</v>
      </c>
    </row>
    <row r="2986" spans="1:7">
      <c r="A2986" t="s">
        <v>13753</v>
      </c>
      <c r="B2986" s="1">
        <f>IFERROR(INDEX(Preturi!H$2:H$8000, MATCH(A2986, Preturi!G$2:G$8000, 0)), "")*G2986</f>
        <v>2.4300000000000002</v>
      </c>
      <c r="C2986" t="s">
        <v>688</v>
      </c>
      <c r="D2986" t="s">
        <v>2306</v>
      </c>
      <c r="E2986" t="s">
        <v>13754</v>
      </c>
      <c r="F2986" t="s">
        <v>20442</v>
      </c>
      <c r="G2986" s="146">
        <f t="shared" si="52"/>
        <v>1</v>
      </c>
    </row>
    <row r="2987" spans="1:7">
      <c r="A2987" t="s">
        <v>13755</v>
      </c>
      <c r="B2987" s="1">
        <f>IFERROR(INDEX(Preturi!H$2:H$8000, MATCH(A2987, Preturi!G$2:G$8000, 0)), "")*G2987</f>
        <v>2.4300000000000002</v>
      </c>
      <c r="C2987" t="s">
        <v>688</v>
      </c>
      <c r="D2987" t="s">
        <v>2306</v>
      </c>
      <c r="E2987" t="s">
        <v>13756</v>
      </c>
      <c r="F2987" t="s">
        <v>20442</v>
      </c>
      <c r="G2987" s="146">
        <f t="shared" si="52"/>
        <v>1</v>
      </c>
    </row>
    <row r="2988" spans="1:7">
      <c r="A2988" t="s">
        <v>13757</v>
      </c>
      <c r="B2988" s="1">
        <f>IFERROR(INDEX(Preturi!H$2:H$8000, MATCH(A2988, Preturi!G$2:G$8000, 0)), "")*G2988</f>
        <v>3.22</v>
      </c>
      <c r="C2988" t="s">
        <v>688</v>
      </c>
      <c r="D2988" t="s">
        <v>2306</v>
      </c>
      <c r="E2988" t="s">
        <v>13758</v>
      </c>
      <c r="F2988" t="s">
        <v>20442</v>
      </c>
      <c r="G2988" s="146">
        <f t="shared" si="52"/>
        <v>1</v>
      </c>
    </row>
    <row r="2989" spans="1:7">
      <c r="A2989" t="s">
        <v>13759</v>
      </c>
      <c r="B2989" s="1">
        <f>IFERROR(INDEX(Preturi!H$2:H$8000, MATCH(A2989, Preturi!G$2:G$8000, 0)), "")*G2989</f>
        <v>3.22</v>
      </c>
      <c r="C2989" t="s">
        <v>688</v>
      </c>
      <c r="D2989" t="s">
        <v>2306</v>
      </c>
      <c r="E2989" t="s">
        <v>13760</v>
      </c>
      <c r="F2989" t="s">
        <v>20442</v>
      </c>
      <c r="G2989" s="146">
        <f t="shared" si="52"/>
        <v>1</v>
      </c>
    </row>
    <row r="2990" spans="1:7">
      <c r="A2990" t="s">
        <v>13761</v>
      </c>
      <c r="B2990" s="1">
        <f>IFERROR(INDEX(Preturi!H$2:H$8000, MATCH(A2990, Preturi!G$2:G$8000, 0)), "")*G2990</f>
        <v>4</v>
      </c>
      <c r="C2990" t="s">
        <v>688</v>
      </c>
      <c r="D2990" t="s">
        <v>2306</v>
      </c>
      <c r="E2990" t="s">
        <v>13762</v>
      </c>
      <c r="F2990" t="s">
        <v>20442</v>
      </c>
      <c r="G2990" s="146">
        <f t="shared" si="52"/>
        <v>1</v>
      </c>
    </row>
    <row r="2991" spans="1:7">
      <c r="A2991" t="s">
        <v>13763</v>
      </c>
      <c r="B2991" s="1">
        <f>IFERROR(INDEX(Preturi!H$2:H$8000, MATCH(A2991, Preturi!G$2:G$8000, 0)), "")*G2991</f>
        <v>4</v>
      </c>
      <c r="C2991" t="s">
        <v>688</v>
      </c>
      <c r="D2991" t="s">
        <v>2306</v>
      </c>
      <c r="E2991" t="s">
        <v>13764</v>
      </c>
      <c r="F2991" t="s">
        <v>20442</v>
      </c>
      <c r="G2991" s="146">
        <f t="shared" si="52"/>
        <v>1</v>
      </c>
    </row>
    <row r="2992" spans="1:7">
      <c r="A2992" t="s">
        <v>13765</v>
      </c>
      <c r="B2992" s="1">
        <f>IFERROR(INDEX(Preturi!H$2:H$8000, MATCH(A2992, Preturi!G$2:G$8000, 0)), "")*G2992</f>
        <v>4.78</v>
      </c>
      <c r="C2992" t="s">
        <v>688</v>
      </c>
      <c r="D2992" t="s">
        <v>2306</v>
      </c>
      <c r="E2992" t="s">
        <v>13767</v>
      </c>
      <c r="F2992" t="s">
        <v>20442</v>
      </c>
      <c r="G2992" s="146">
        <f t="shared" si="52"/>
        <v>1</v>
      </c>
    </row>
    <row r="2993" spans="1:7">
      <c r="A2993" t="s">
        <v>13768</v>
      </c>
      <c r="B2993" s="1">
        <f>IFERROR(INDEX(Preturi!H$2:H$8000, MATCH(A2993, Preturi!G$2:G$8000, 0)), "")*G2993</f>
        <v>4.78</v>
      </c>
      <c r="C2993" t="s">
        <v>688</v>
      </c>
      <c r="D2993" t="s">
        <v>2306</v>
      </c>
      <c r="E2993" t="s">
        <v>13769</v>
      </c>
      <c r="F2993" t="s">
        <v>20442</v>
      </c>
      <c r="G2993" s="146">
        <f t="shared" si="52"/>
        <v>1</v>
      </c>
    </row>
    <row r="2994" spans="1:7">
      <c r="A2994" t="s">
        <v>13770</v>
      </c>
      <c r="B2994" s="1">
        <f>IFERROR(INDEX(Preturi!H$2:H$8000, MATCH(A2994, Preturi!G$2:G$8000, 0)), "")*G2994</f>
        <v>5.54</v>
      </c>
      <c r="C2994" t="s">
        <v>688</v>
      </c>
      <c r="D2994" t="s">
        <v>2306</v>
      </c>
      <c r="E2994" t="s">
        <v>13772</v>
      </c>
      <c r="F2994" t="s">
        <v>20442</v>
      </c>
      <c r="G2994" s="146">
        <f t="shared" si="52"/>
        <v>1</v>
      </c>
    </row>
    <row r="2995" spans="1:7">
      <c r="A2995" t="s">
        <v>13773</v>
      </c>
      <c r="B2995" s="1">
        <f>IFERROR(INDEX(Preturi!H$2:H$8000, MATCH(A2995, Preturi!G$2:G$8000, 0)), "")*G2995</f>
        <v>5.54</v>
      </c>
      <c r="C2995" t="s">
        <v>688</v>
      </c>
      <c r="D2995" t="s">
        <v>2306</v>
      </c>
      <c r="E2995" t="s">
        <v>13774</v>
      </c>
      <c r="F2995" t="s">
        <v>20442</v>
      </c>
      <c r="G2995" s="146">
        <f t="shared" si="52"/>
        <v>1</v>
      </c>
    </row>
    <row r="2996" spans="1:7">
      <c r="A2996" t="s">
        <v>2588</v>
      </c>
      <c r="B2996" s="1">
        <f>IFERROR(INDEX(Preturi!H$2:H$8000, MATCH(A2996, Preturi!G$2:G$8000, 0)), "")*G2996</f>
        <v>12.7</v>
      </c>
      <c r="C2996" t="s">
        <v>2045</v>
      </c>
      <c r="D2996" t="s">
        <v>725</v>
      </c>
      <c r="E2996" t="s">
        <v>6189</v>
      </c>
      <c r="F2996" t="s">
        <v>20430</v>
      </c>
      <c r="G2996" s="146">
        <f>1+Adaosuri14</f>
        <v>1</v>
      </c>
    </row>
    <row r="2997" spans="1:7">
      <c r="A2997" t="s">
        <v>4106</v>
      </c>
      <c r="B2997" s="1">
        <f>IFERROR(INDEX(Preturi!H$2:H$8000, MATCH(A2997, Preturi!G$2:G$8000, 0)), "")*G2997</f>
        <v>15.93</v>
      </c>
      <c r="C2997" t="s">
        <v>2045</v>
      </c>
      <c r="D2997" t="s">
        <v>725</v>
      </c>
      <c r="E2997" t="s">
        <v>6190</v>
      </c>
      <c r="F2997" t="s">
        <v>20430</v>
      </c>
      <c r="G2997" s="146">
        <f>1+Adaosuri14</f>
        <v>1</v>
      </c>
    </row>
    <row r="2998" spans="1:7">
      <c r="A2998" t="s">
        <v>2589</v>
      </c>
      <c r="B2998" s="1">
        <f>IFERROR(INDEX(Preturi!H$2:H$8000, MATCH(A2998, Preturi!G$2:G$8000, 0)), "")*G2998</f>
        <v>15.93</v>
      </c>
      <c r="C2998" t="s">
        <v>2045</v>
      </c>
      <c r="D2998" t="s">
        <v>725</v>
      </c>
      <c r="E2998" t="s">
        <v>6191</v>
      </c>
      <c r="F2998" t="s">
        <v>20430</v>
      </c>
      <c r="G2998" s="146">
        <f>1+Adaosuri14</f>
        <v>1</v>
      </c>
    </row>
    <row r="2999" spans="1:7">
      <c r="A2999" t="s">
        <v>4107</v>
      </c>
      <c r="B2999" s="1">
        <f>IFERROR(INDEX(Preturi!H$2:H$8000, MATCH(A2999, Preturi!G$2:G$8000, 0)), "")*G2999</f>
        <v>18.239999999999998</v>
      </c>
      <c r="C2999" t="s">
        <v>2045</v>
      </c>
      <c r="D2999" t="s">
        <v>725</v>
      </c>
      <c r="E2999" t="s">
        <v>6192</v>
      </c>
      <c r="F2999" t="s">
        <v>20430</v>
      </c>
      <c r="G2999" s="146">
        <f>1+Adaosuri14</f>
        <v>1</v>
      </c>
    </row>
    <row r="3000" spans="1:7">
      <c r="A3000" t="s">
        <v>1907</v>
      </c>
      <c r="B3000" s="1">
        <f>IFERROR(INDEX(Preturi!H$2:H$8000, MATCH(A3000, Preturi!G$2:G$8000, 0)), "")*G3000</f>
        <v>47</v>
      </c>
      <c r="C3000" t="s">
        <v>688</v>
      </c>
      <c r="D3000" t="s">
        <v>223</v>
      </c>
      <c r="E3000" t="s">
        <v>6193</v>
      </c>
      <c r="F3000" t="s">
        <v>20434</v>
      </c>
      <c r="G3000" s="146">
        <f t="shared" ref="G3000:G3020" si="53">1+Adaosuri18</f>
        <v>1</v>
      </c>
    </row>
    <row r="3001" spans="1:7">
      <c r="A3001" t="s">
        <v>1908</v>
      </c>
      <c r="B3001" s="1">
        <f>IFERROR(INDEX(Preturi!H$2:H$8000, MATCH(A3001, Preturi!G$2:G$8000, 0)), "")*G3001</f>
        <v>52</v>
      </c>
      <c r="C3001" t="s">
        <v>688</v>
      </c>
      <c r="D3001" t="s">
        <v>223</v>
      </c>
      <c r="E3001" t="s">
        <v>6194</v>
      </c>
      <c r="F3001" t="s">
        <v>20434</v>
      </c>
      <c r="G3001" s="146">
        <f t="shared" si="53"/>
        <v>1</v>
      </c>
    </row>
    <row r="3002" spans="1:7">
      <c r="A3002" t="s">
        <v>1909</v>
      </c>
      <c r="B3002" s="1">
        <f>IFERROR(INDEX(Preturi!H$2:H$8000, MATCH(A3002, Preturi!G$2:G$8000, 0)), "")*G3002</f>
        <v>56</v>
      </c>
      <c r="C3002" t="s">
        <v>688</v>
      </c>
      <c r="D3002" t="s">
        <v>223</v>
      </c>
      <c r="E3002" t="s">
        <v>6195</v>
      </c>
      <c r="F3002" t="s">
        <v>20434</v>
      </c>
      <c r="G3002" s="146">
        <f t="shared" si="53"/>
        <v>1</v>
      </c>
    </row>
    <row r="3003" spans="1:7">
      <c r="A3003" t="s">
        <v>1910</v>
      </c>
      <c r="B3003" s="1">
        <f>IFERROR(INDEX(Preturi!H$2:H$8000, MATCH(A3003, Preturi!G$2:G$8000, 0)), "")*G3003</f>
        <v>54</v>
      </c>
      <c r="C3003" t="s">
        <v>688</v>
      </c>
      <c r="D3003" t="s">
        <v>223</v>
      </c>
      <c r="E3003" t="s">
        <v>6196</v>
      </c>
      <c r="F3003" t="s">
        <v>20434</v>
      </c>
      <c r="G3003" s="146">
        <f t="shared" si="53"/>
        <v>1</v>
      </c>
    </row>
    <row r="3004" spans="1:7">
      <c r="A3004" t="s">
        <v>1911</v>
      </c>
      <c r="B3004" s="1">
        <f>IFERROR(INDEX(Preturi!H$2:H$8000, MATCH(A3004, Preturi!G$2:G$8000, 0)), "")*G3004</f>
        <v>56</v>
      </c>
      <c r="C3004" t="s">
        <v>688</v>
      </c>
      <c r="D3004" t="s">
        <v>223</v>
      </c>
      <c r="E3004" t="s">
        <v>6197</v>
      </c>
      <c r="F3004" t="s">
        <v>20434</v>
      </c>
      <c r="G3004" s="146">
        <f t="shared" si="53"/>
        <v>1</v>
      </c>
    </row>
    <row r="3005" spans="1:7">
      <c r="A3005" t="s">
        <v>1912</v>
      </c>
      <c r="B3005" s="1">
        <f>IFERROR(INDEX(Preturi!H$2:H$8000, MATCH(A3005, Preturi!G$2:G$8000, 0)), "")*G3005</f>
        <v>58</v>
      </c>
      <c r="C3005" t="s">
        <v>688</v>
      </c>
      <c r="D3005" t="s">
        <v>223</v>
      </c>
      <c r="E3005" t="s">
        <v>6198</v>
      </c>
      <c r="F3005" t="s">
        <v>20434</v>
      </c>
      <c r="G3005" s="146">
        <f t="shared" si="53"/>
        <v>1</v>
      </c>
    </row>
    <row r="3006" spans="1:7">
      <c r="A3006" t="s">
        <v>2590</v>
      </c>
      <c r="B3006" s="1">
        <f>IFERROR(INDEX(Preturi!H$2:H$8000, MATCH(A3006, Preturi!G$2:G$8000, 0)), "")*G3006</f>
        <v>63</v>
      </c>
      <c r="C3006" t="s">
        <v>688</v>
      </c>
      <c r="D3006" t="s">
        <v>223</v>
      </c>
      <c r="E3006" t="s">
        <v>6199</v>
      </c>
      <c r="F3006" t="s">
        <v>20434</v>
      </c>
      <c r="G3006" s="146">
        <f t="shared" si="53"/>
        <v>1</v>
      </c>
    </row>
    <row r="3007" spans="1:7">
      <c r="A3007" t="s">
        <v>1913</v>
      </c>
      <c r="B3007" s="1">
        <f>IFERROR(INDEX(Preturi!H$2:H$8000, MATCH(A3007, Preturi!G$2:G$8000, 0)), "")*G3007</f>
        <v>162</v>
      </c>
      <c r="C3007" t="s">
        <v>688</v>
      </c>
      <c r="D3007" t="s">
        <v>223</v>
      </c>
      <c r="E3007" t="s">
        <v>6200</v>
      </c>
      <c r="F3007" t="s">
        <v>20434</v>
      </c>
      <c r="G3007" s="146">
        <f t="shared" si="53"/>
        <v>1</v>
      </c>
    </row>
    <row r="3008" spans="1:7">
      <c r="A3008" t="s">
        <v>1914</v>
      </c>
      <c r="B3008" s="1">
        <f>IFERROR(INDEX(Preturi!H$2:H$8000, MATCH(A3008, Preturi!G$2:G$8000, 0)), "")*G3008</f>
        <v>174</v>
      </c>
      <c r="C3008" t="s">
        <v>688</v>
      </c>
      <c r="D3008" t="s">
        <v>223</v>
      </c>
      <c r="E3008" t="s">
        <v>6201</v>
      </c>
      <c r="F3008" t="s">
        <v>20434</v>
      </c>
      <c r="G3008" s="146">
        <f t="shared" si="53"/>
        <v>1</v>
      </c>
    </row>
    <row r="3009" spans="1:7">
      <c r="A3009" t="s">
        <v>1915</v>
      </c>
      <c r="B3009" s="1">
        <f>IFERROR(INDEX(Preturi!H$2:H$8000, MATCH(A3009, Preturi!G$2:G$8000, 0)), "")*G3009</f>
        <v>202</v>
      </c>
      <c r="C3009" t="s">
        <v>688</v>
      </c>
      <c r="D3009" t="s">
        <v>223</v>
      </c>
      <c r="E3009" t="s">
        <v>6202</v>
      </c>
      <c r="F3009" t="s">
        <v>20434</v>
      </c>
      <c r="G3009" s="146">
        <f t="shared" si="53"/>
        <v>1</v>
      </c>
    </row>
    <row r="3010" spans="1:7">
      <c r="A3010" t="s">
        <v>1916</v>
      </c>
      <c r="B3010" s="1">
        <f>IFERROR(INDEX(Preturi!H$2:H$8000, MATCH(A3010, Preturi!G$2:G$8000, 0)), "")*G3010</f>
        <v>198</v>
      </c>
      <c r="C3010" t="s">
        <v>688</v>
      </c>
      <c r="D3010" t="s">
        <v>223</v>
      </c>
      <c r="E3010" t="s">
        <v>6203</v>
      </c>
      <c r="F3010" t="s">
        <v>20434</v>
      </c>
      <c r="G3010" s="146">
        <f t="shared" si="53"/>
        <v>1</v>
      </c>
    </row>
    <row r="3011" spans="1:7">
      <c r="A3011" t="s">
        <v>1917</v>
      </c>
      <c r="B3011" s="1">
        <f>IFERROR(INDEX(Preturi!H$2:H$8000, MATCH(A3011, Preturi!G$2:G$8000, 0)), "")*G3011</f>
        <v>206</v>
      </c>
      <c r="C3011" t="s">
        <v>688</v>
      </c>
      <c r="D3011" t="s">
        <v>223</v>
      </c>
      <c r="E3011" t="s">
        <v>6204</v>
      </c>
      <c r="F3011" t="s">
        <v>20434</v>
      </c>
      <c r="G3011" s="146">
        <f t="shared" si="53"/>
        <v>1</v>
      </c>
    </row>
    <row r="3012" spans="1:7">
      <c r="A3012" t="s">
        <v>1918</v>
      </c>
      <c r="B3012" s="1">
        <f>IFERROR(INDEX(Preturi!H$2:H$8000, MATCH(A3012, Preturi!G$2:G$8000, 0)), "")*G3012</f>
        <v>226</v>
      </c>
      <c r="C3012" t="s">
        <v>688</v>
      </c>
      <c r="D3012" t="s">
        <v>223</v>
      </c>
      <c r="E3012" t="s">
        <v>6205</v>
      </c>
      <c r="F3012" t="s">
        <v>20434</v>
      </c>
      <c r="G3012" s="146">
        <f t="shared" si="53"/>
        <v>1</v>
      </c>
    </row>
    <row r="3013" spans="1:7">
      <c r="A3013" t="s">
        <v>2591</v>
      </c>
      <c r="B3013" s="1">
        <f>IFERROR(INDEX(Preturi!H$2:H$8000, MATCH(A3013, Preturi!G$2:G$8000, 0)), "")*G3013</f>
        <v>227</v>
      </c>
      <c r="C3013" t="s">
        <v>688</v>
      </c>
      <c r="D3013" t="s">
        <v>223</v>
      </c>
      <c r="E3013" t="s">
        <v>6206</v>
      </c>
      <c r="F3013" t="s">
        <v>20434</v>
      </c>
      <c r="G3013" s="146">
        <f t="shared" si="53"/>
        <v>1</v>
      </c>
    </row>
    <row r="3014" spans="1:7">
      <c r="A3014" t="s">
        <v>1919</v>
      </c>
      <c r="B3014" s="1">
        <f>IFERROR(INDEX(Preturi!H$2:H$8000, MATCH(A3014, Preturi!G$2:G$8000, 0)), "")*G3014</f>
        <v>159</v>
      </c>
      <c r="C3014" t="s">
        <v>688</v>
      </c>
      <c r="D3014" t="s">
        <v>223</v>
      </c>
      <c r="E3014" t="s">
        <v>6207</v>
      </c>
      <c r="F3014" t="s">
        <v>20434</v>
      </c>
      <c r="G3014" s="146">
        <f t="shared" si="53"/>
        <v>1</v>
      </c>
    </row>
    <row r="3015" spans="1:7">
      <c r="A3015" t="s">
        <v>1920</v>
      </c>
      <c r="B3015" s="1">
        <f>IFERROR(INDEX(Preturi!H$2:H$8000, MATCH(A3015, Preturi!G$2:G$8000, 0)), "")*G3015</f>
        <v>173</v>
      </c>
      <c r="C3015" t="s">
        <v>688</v>
      </c>
      <c r="D3015" t="s">
        <v>223</v>
      </c>
      <c r="E3015" t="s">
        <v>6208</v>
      </c>
      <c r="F3015" t="s">
        <v>20434</v>
      </c>
      <c r="G3015" s="146">
        <f t="shared" si="53"/>
        <v>1</v>
      </c>
    </row>
    <row r="3016" spans="1:7">
      <c r="A3016" t="s">
        <v>1921</v>
      </c>
      <c r="B3016" s="1">
        <f>IFERROR(INDEX(Preturi!H$2:H$8000, MATCH(A3016, Preturi!G$2:G$8000, 0)), "")*G3016</f>
        <v>194</v>
      </c>
      <c r="C3016" t="s">
        <v>688</v>
      </c>
      <c r="D3016" t="s">
        <v>223</v>
      </c>
      <c r="E3016" t="s">
        <v>6209</v>
      </c>
      <c r="F3016" t="s">
        <v>20434</v>
      </c>
      <c r="G3016" s="146">
        <f t="shared" si="53"/>
        <v>1</v>
      </c>
    </row>
    <row r="3017" spans="1:7">
      <c r="A3017" t="s">
        <v>1922</v>
      </c>
      <c r="B3017" s="1">
        <f>IFERROR(INDEX(Preturi!H$2:H$8000, MATCH(A3017, Preturi!G$2:G$8000, 0)), "")*G3017</f>
        <v>194</v>
      </c>
      <c r="C3017" t="s">
        <v>688</v>
      </c>
      <c r="D3017" t="s">
        <v>223</v>
      </c>
      <c r="E3017" t="s">
        <v>6210</v>
      </c>
      <c r="F3017" t="s">
        <v>20434</v>
      </c>
      <c r="G3017" s="146">
        <f t="shared" si="53"/>
        <v>1</v>
      </c>
    </row>
    <row r="3018" spans="1:7">
      <c r="A3018" t="s">
        <v>1923</v>
      </c>
      <c r="B3018" s="1">
        <f>IFERROR(INDEX(Preturi!H$2:H$8000, MATCH(A3018, Preturi!G$2:G$8000, 0)), "")*G3018</f>
        <v>206</v>
      </c>
      <c r="C3018" t="s">
        <v>688</v>
      </c>
      <c r="D3018" t="s">
        <v>223</v>
      </c>
      <c r="E3018" t="s">
        <v>6211</v>
      </c>
      <c r="F3018" t="s">
        <v>20434</v>
      </c>
      <c r="G3018" s="146">
        <f t="shared" si="53"/>
        <v>1</v>
      </c>
    </row>
    <row r="3019" spans="1:7">
      <c r="A3019" t="s">
        <v>1924</v>
      </c>
      <c r="B3019" s="1">
        <f>IFERROR(INDEX(Preturi!H$2:H$8000, MATCH(A3019, Preturi!G$2:G$8000, 0)), "")*G3019</f>
        <v>223</v>
      </c>
      <c r="C3019" t="s">
        <v>688</v>
      </c>
      <c r="D3019" t="s">
        <v>223</v>
      </c>
      <c r="E3019" t="s">
        <v>6212</v>
      </c>
      <c r="F3019" t="s">
        <v>20434</v>
      </c>
      <c r="G3019" s="146">
        <f t="shared" si="53"/>
        <v>1</v>
      </c>
    </row>
    <row r="3020" spans="1:7">
      <c r="A3020" t="s">
        <v>2592</v>
      </c>
      <c r="B3020" s="1">
        <f>IFERROR(INDEX(Preturi!H$2:H$8000, MATCH(A3020, Preturi!G$2:G$8000, 0)), "")*G3020</f>
        <v>277</v>
      </c>
      <c r="C3020" t="s">
        <v>688</v>
      </c>
      <c r="D3020" t="s">
        <v>223</v>
      </c>
      <c r="E3020" t="s">
        <v>6213</v>
      </c>
      <c r="F3020" t="s">
        <v>20434</v>
      </c>
      <c r="G3020" s="146">
        <f t="shared" si="53"/>
        <v>1</v>
      </c>
    </row>
    <row r="3021" spans="1:7">
      <c r="A3021" t="s">
        <v>1925</v>
      </c>
      <c r="B3021" s="1">
        <f>IFERROR(INDEX(Preturi!H$2:H$8000, MATCH(A3021, Preturi!G$2:G$8000, 0)), "")*G3021</f>
        <v>96</v>
      </c>
      <c r="C3021" t="s">
        <v>688</v>
      </c>
      <c r="D3021" t="s">
        <v>223</v>
      </c>
      <c r="E3021" t="s">
        <v>6214</v>
      </c>
      <c r="F3021" t="s">
        <v>20433</v>
      </c>
      <c r="G3021" s="146">
        <f>1+Adaosuri17</f>
        <v>1</v>
      </c>
    </row>
    <row r="3022" spans="1:7">
      <c r="A3022" t="s">
        <v>1926</v>
      </c>
      <c r="B3022" s="1">
        <f>IFERROR(INDEX(Preturi!H$2:H$8000, MATCH(A3022, Preturi!G$2:G$8000, 0)), "")*G3022</f>
        <v>101</v>
      </c>
      <c r="C3022" t="s">
        <v>688</v>
      </c>
      <c r="D3022" t="s">
        <v>223</v>
      </c>
      <c r="E3022" t="s">
        <v>6215</v>
      </c>
      <c r="F3022" t="s">
        <v>20433</v>
      </c>
      <c r="G3022" s="146">
        <f>1+Adaosuri17</f>
        <v>1</v>
      </c>
    </row>
    <row r="3023" spans="1:7">
      <c r="A3023" t="s">
        <v>1927</v>
      </c>
      <c r="B3023" s="1">
        <f>IFERROR(INDEX(Preturi!H$2:H$8000, MATCH(A3023, Preturi!G$2:G$8000, 0)), "")*G3023</f>
        <v>52</v>
      </c>
      <c r="C3023" t="s">
        <v>688</v>
      </c>
      <c r="D3023" t="s">
        <v>223</v>
      </c>
      <c r="E3023" t="s">
        <v>6216</v>
      </c>
      <c r="F3023" t="s">
        <v>20434</v>
      </c>
      <c r="G3023" s="146">
        <f t="shared" ref="G3023:G3029" si="54">1+Adaosuri18</f>
        <v>1</v>
      </c>
    </row>
    <row r="3024" spans="1:7">
      <c r="A3024" t="s">
        <v>1928</v>
      </c>
      <c r="B3024" s="1">
        <f>IFERROR(INDEX(Preturi!H$2:H$8000, MATCH(A3024, Preturi!G$2:G$8000, 0)), "")*G3024</f>
        <v>53</v>
      </c>
      <c r="C3024" t="s">
        <v>688</v>
      </c>
      <c r="D3024" t="s">
        <v>223</v>
      </c>
      <c r="E3024" t="s">
        <v>6217</v>
      </c>
      <c r="F3024" t="s">
        <v>20434</v>
      </c>
      <c r="G3024" s="146">
        <f t="shared" si="54"/>
        <v>1</v>
      </c>
    </row>
    <row r="3025" spans="1:7">
      <c r="A3025" t="s">
        <v>1929</v>
      </c>
      <c r="B3025" s="1">
        <f>IFERROR(INDEX(Preturi!H$2:H$8000, MATCH(A3025, Preturi!G$2:G$8000, 0)), "")*G3025</f>
        <v>57</v>
      </c>
      <c r="C3025" t="s">
        <v>688</v>
      </c>
      <c r="D3025" t="s">
        <v>223</v>
      </c>
      <c r="E3025" t="s">
        <v>6218</v>
      </c>
      <c r="F3025" t="s">
        <v>20434</v>
      </c>
      <c r="G3025" s="146">
        <f t="shared" si="54"/>
        <v>1</v>
      </c>
    </row>
    <row r="3026" spans="1:7">
      <c r="A3026" t="s">
        <v>1930</v>
      </c>
      <c r="B3026" s="1">
        <f>IFERROR(INDEX(Preturi!H$2:H$8000, MATCH(A3026, Preturi!G$2:G$8000, 0)), "")*G3026</f>
        <v>57</v>
      </c>
      <c r="C3026" t="s">
        <v>688</v>
      </c>
      <c r="D3026" t="s">
        <v>223</v>
      </c>
      <c r="E3026" t="s">
        <v>6219</v>
      </c>
      <c r="F3026" t="s">
        <v>20434</v>
      </c>
      <c r="G3026" s="146">
        <f t="shared" si="54"/>
        <v>1</v>
      </c>
    </row>
    <row r="3027" spans="1:7">
      <c r="A3027" t="s">
        <v>1931</v>
      </c>
      <c r="B3027" s="1">
        <f>IFERROR(INDEX(Preturi!H$2:H$8000, MATCH(A3027, Preturi!G$2:G$8000, 0)), "")*G3027</f>
        <v>60</v>
      </c>
      <c r="C3027" t="s">
        <v>688</v>
      </c>
      <c r="D3027" t="s">
        <v>223</v>
      </c>
      <c r="E3027" t="s">
        <v>6220</v>
      </c>
      <c r="F3027" t="s">
        <v>20434</v>
      </c>
      <c r="G3027" s="146">
        <f t="shared" si="54"/>
        <v>1</v>
      </c>
    </row>
    <row r="3028" spans="1:7">
      <c r="A3028" t="s">
        <v>1932</v>
      </c>
      <c r="B3028" s="1">
        <f>IFERROR(INDEX(Preturi!H$2:H$8000, MATCH(A3028, Preturi!G$2:G$8000, 0)), "")*G3028</f>
        <v>62</v>
      </c>
      <c r="C3028" t="s">
        <v>688</v>
      </c>
      <c r="D3028" t="s">
        <v>223</v>
      </c>
      <c r="E3028" t="s">
        <v>6221</v>
      </c>
      <c r="F3028" t="s">
        <v>20434</v>
      </c>
      <c r="G3028" s="146">
        <f t="shared" si="54"/>
        <v>1</v>
      </c>
    </row>
    <row r="3029" spans="1:7">
      <c r="A3029" t="s">
        <v>2593</v>
      </c>
      <c r="B3029" s="1">
        <f>IFERROR(INDEX(Preturi!H$2:H$8000, MATCH(A3029, Preturi!G$2:G$8000, 0)), "")*G3029</f>
        <v>72</v>
      </c>
      <c r="C3029" t="s">
        <v>688</v>
      </c>
      <c r="D3029" t="s">
        <v>223</v>
      </c>
      <c r="E3029" t="s">
        <v>6222</v>
      </c>
      <c r="F3029" t="s">
        <v>20434</v>
      </c>
      <c r="G3029" s="146">
        <f t="shared" si="54"/>
        <v>1</v>
      </c>
    </row>
    <row r="3030" spans="1:7">
      <c r="A3030" t="s">
        <v>13775</v>
      </c>
      <c r="B3030" s="1">
        <f>IFERROR(INDEX(Preturi!H$2:H$8000, MATCH(A3030, Preturi!G$2:G$8000, 0)), "")*G3030</f>
        <v>2.74</v>
      </c>
      <c r="C3030" t="s">
        <v>688</v>
      </c>
      <c r="D3030" t="s">
        <v>2306</v>
      </c>
      <c r="E3030" t="s">
        <v>13777</v>
      </c>
      <c r="F3030" t="s">
        <v>20442</v>
      </c>
      <c r="G3030" s="146">
        <f t="shared" ref="G3030:G3093" si="55">1+Adaosuri23</f>
        <v>1</v>
      </c>
    </row>
    <row r="3031" spans="1:7">
      <c r="A3031" t="s">
        <v>13778</v>
      </c>
      <c r="B3031" s="1">
        <f>IFERROR(INDEX(Preturi!H$2:H$8000, MATCH(A3031, Preturi!G$2:G$8000, 0)), "")*G3031</f>
        <v>2.9</v>
      </c>
      <c r="C3031" t="s">
        <v>688</v>
      </c>
      <c r="D3031" t="s">
        <v>2306</v>
      </c>
      <c r="E3031" t="s">
        <v>13779</v>
      </c>
      <c r="F3031" t="s">
        <v>20442</v>
      </c>
      <c r="G3031" s="146">
        <f t="shared" si="55"/>
        <v>1</v>
      </c>
    </row>
    <row r="3032" spans="1:7">
      <c r="A3032" t="s">
        <v>13780</v>
      </c>
      <c r="B3032" s="1">
        <f>IFERROR(INDEX(Preturi!H$2:H$8000, MATCH(A3032, Preturi!G$2:G$8000, 0)), "")*G3032</f>
        <v>2.74</v>
      </c>
      <c r="C3032" t="s">
        <v>688</v>
      </c>
      <c r="D3032" t="s">
        <v>2306</v>
      </c>
      <c r="E3032" t="s">
        <v>13781</v>
      </c>
      <c r="F3032" t="s">
        <v>20442</v>
      </c>
      <c r="G3032" s="146">
        <f t="shared" si="55"/>
        <v>1</v>
      </c>
    </row>
    <row r="3033" spans="1:7">
      <c r="A3033" t="s">
        <v>13782</v>
      </c>
      <c r="B3033" s="1">
        <f>IFERROR(INDEX(Preturi!H$2:H$8000, MATCH(A3033, Preturi!G$2:G$8000, 0)), "")*G3033</f>
        <v>2.9</v>
      </c>
      <c r="C3033" t="s">
        <v>688</v>
      </c>
      <c r="D3033" t="s">
        <v>2306</v>
      </c>
      <c r="E3033" t="s">
        <v>13783</v>
      </c>
      <c r="F3033" t="s">
        <v>20442</v>
      </c>
      <c r="G3033" s="146">
        <f t="shared" si="55"/>
        <v>1</v>
      </c>
    </row>
    <row r="3034" spans="1:7">
      <c r="A3034" t="s">
        <v>13784</v>
      </c>
      <c r="B3034" s="1">
        <f>IFERROR(INDEX(Preturi!H$2:H$8000, MATCH(A3034, Preturi!G$2:G$8000, 0)), "")*G3034</f>
        <v>3.61</v>
      </c>
      <c r="C3034" t="s">
        <v>688</v>
      </c>
      <c r="D3034" t="s">
        <v>2306</v>
      </c>
      <c r="E3034" t="s">
        <v>13785</v>
      </c>
      <c r="F3034" t="s">
        <v>20442</v>
      </c>
      <c r="G3034" s="146">
        <f t="shared" si="55"/>
        <v>1</v>
      </c>
    </row>
    <row r="3035" spans="1:7">
      <c r="A3035" t="s">
        <v>13786</v>
      </c>
      <c r="B3035" s="1">
        <f>IFERROR(INDEX(Preturi!H$2:H$8000, MATCH(A3035, Preturi!G$2:G$8000, 0)), "")*G3035</f>
        <v>3.82</v>
      </c>
      <c r="C3035" t="s">
        <v>688</v>
      </c>
      <c r="D3035" t="s">
        <v>2306</v>
      </c>
      <c r="E3035" t="s">
        <v>13787</v>
      </c>
      <c r="F3035" t="s">
        <v>20442</v>
      </c>
      <c r="G3035" s="146">
        <f t="shared" si="55"/>
        <v>1</v>
      </c>
    </row>
    <row r="3036" spans="1:7">
      <c r="A3036" t="s">
        <v>13788</v>
      </c>
      <c r="B3036" s="1">
        <f>IFERROR(INDEX(Preturi!H$2:H$8000, MATCH(A3036, Preturi!G$2:G$8000, 0)), "")*G3036</f>
        <v>3.61</v>
      </c>
      <c r="C3036" t="s">
        <v>688</v>
      </c>
      <c r="D3036" t="s">
        <v>2306</v>
      </c>
      <c r="E3036" t="s">
        <v>13789</v>
      </c>
      <c r="F3036" t="s">
        <v>20442</v>
      </c>
      <c r="G3036" s="146">
        <f t="shared" si="55"/>
        <v>1</v>
      </c>
    </row>
    <row r="3037" spans="1:7">
      <c r="A3037" t="s">
        <v>13790</v>
      </c>
      <c r="B3037" s="1">
        <f>IFERROR(INDEX(Preturi!H$2:H$8000, MATCH(A3037, Preturi!G$2:G$8000, 0)), "")*G3037</f>
        <v>3.82</v>
      </c>
      <c r="C3037" t="s">
        <v>688</v>
      </c>
      <c r="D3037" t="s">
        <v>2306</v>
      </c>
      <c r="E3037" t="s">
        <v>13791</v>
      </c>
      <c r="F3037" t="s">
        <v>20442</v>
      </c>
      <c r="G3037" s="146">
        <f t="shared" si="55"/>
        <v>1</v>
      </c>
    </row>
    <row r="3038" spans="1:7">
      <c r="A3038" t="s">
        <v>13792</v>
      </c>
      <c r="B3038" s="1">
        <f>IFERROR(INDEX(Preturi!H$2:H$8000, MATCH(A3038, Preturi!G$2:G$8000, 0)), "")*G3038</f>
        <v>4.49</v>
      </c>
      <c r="C3038" t="s">
        <v>688</v>
      </c>
      <c r="D3038" t="s">
        <v>2306</v>
      </c>
      <c r="E3038" t="s">
        <v>13793</v>
      </c>
      <c r="F3038" t="s">
        <v>20442</v>
      </c>
      <c r="G3038" s="146">
        <f t="shared" si="55"/>
        <v>1</v>
      </c>
    </row>
    <row r="3039" spans="1:7">
      <c r="A3039" t="s">
        <v>13794</v>
      </c>
      <c r="B3039" s="1">
        <f>IFERROR(INDEX(Preturi!H$2:H$8000, MATCH(A3039, Preturi!G$2:G$8000, 0)), "")*G3039</f>
        <v>4.7300000000000004</v>
      </c>
      <c r="C3039" t="s">
        <v>688</v>
      </c>
      <c r="D3039" t="s">
        <v>2306</v>
      </c>
      <c r="E3039" t="s">
        <v>13796</v>
      </c>
      <c r="F3039" t="s">
        <v>20442</v>
      </c>
      <c r="G3039" s="146">
        <f t="shared" si="55"/>
        <v>1</v>
      </c>
    </row>
    <row r="3040" spans="1:7">
      <c r="A3040" t="s">
        <v>13797</v>
      </c>
      <c r="B3040" s="1">
        <f>IFERROR(INDEX(Preturi!H$2:H$8000, MATCH(A3040, Preturi!G$2:G$8000, 0)), "")*G3040</f>
        <v>4.49</v>
      </c>
      <c r="C3040" t="s">
        <v>688</v>
      </c>
      <c r="D3040" t="s">
        <v>2306</v>
      </c>
      <c r="E3040" t="s">
        <v>13798</v>
      </c>
      <c r="F3040" t="s">
        <v>20442</v>
      </c>
      <c r="G3040" s="146">
        <f t="shared" si="55"/>
        <v>1</v>
      </c>
    </row>
    <row r="3041" spans="1:7">
      <c r="A3041" t="s">
        <v>13799</v>
      </c>
      <c r="B3041" s="1">
        <f>IFERROR(INDEX(Preturi!H$2:H$8000, MATCH(A3041, Preturi!G$2:G$8000, 0)), "")*G3041</f>
        <v>4.7300000000000004</v>
      </c>
      <c r="C3041" t="s">
        <v>688</v>
      </c>
      <c r="D3041" t="s">
        <v>2306</v>
      </c>
      <c r="E3041" t="s">
        <v>13800</v>
      </c>
      <c r="F3041" t="s">
        <v>20442</v>
      </c>
      <c r="G3041" s="146">
        <f t="shared" si="55"/>
        <v>1</v>
      </c>
    </row>
    <row r="3042" spans="1:7">
      <c r="A3042" t="s">
        <v>13801</v>
      </c>
      <c r="B3042" s="1">
        <f>IFERROR(INDEX(Preturi!H$2:H$8000, MATCH(A3042, Preturi!G$2:G$8000, 0)), "")*G3042</f>
        <v>5.32</v>
      </c>
      <c r="C3042" t="s">
        <v>688</v>
      </c>
      <c r="D3042" t="s">
        <v>2306</v>
      </c>
      <c r="E3042" t="s">
        <v>13803</v>
      </c>
      <c r="F3042" t="s">
        <v>20442</v>
      </c>
      <c r="G3042" s="146">
        <f t="shared" si="55"/>
        <v>1</v>
      </c>
    </row>
    <row r="3043" spans="1:7">
      <c r="A3043" t="s">
        <v>13804</v>
      </c>
      <c r="B3043" s="1">
        <f>IFERROR(INDEX(Preturi!H$2:H$8000, MATCH(A3043, Preturi!G$2:G$8000, 0)), "")*G3043</f>
        <v>5.63</v>
      </c>
      <c r="C3043" t="s">
        <v>688</v>
      </c>
      <c r="D3043" t="s">
        <v>2306</v>
      </c>
      <c r="E3043" t="s">
        <v>13806</v>
      </c>
      <c r="F3043" t="s">
        <v>20442</v>
      </c>
      <c r="G3043" s="146">
        <f t="shared" si="55"/>
        <v>1</v>
      </c>
    </row>
    <row r="3044" spans="1:7">
      <c r="A3044" t="s">
        <v>13807</v>
      </c>
      <c r="B3044" s="1">
        <f>IFERROR(INDEX(Preturi!H$2:H$8000, MATCH(A3044, Preturi!G$2:G$8000, 0)), "")*G3044</f>
        <v>5.32</v>
      </c>
      <c r="C3044" t="s">
        <v>688</v>
      </c>
      <c r="D3044" t="s">
        <v>2306</v>
      </c>
      <c r="E3044" t="s">
        <v>13808</v>
      </c>
      <c r="F3044" t="s">
        <v>20442</v>
      </c>
      <c r="G3044" s="146">
        <f t="shared" si="55"/>
        <v>1</v>
      </c>
    </row>
    <row r="3045" spans="1:7">
      <c r="A3045" t="s">
        <v>13809</v>
      </c>
      <c r="B3045" s="1">
        <f>IFERROR(INDEX(Preturi!H$2:H$8000, MATCH(A3045, Preturi!G$2:G$8000, 0)), "")*G3045</f>
        <v>5.63</v>
      </c>
      <c r="C3045" t="s">
        <v>688</v>
      </c>
      <c r="D3045" t="s">
        <v>2306</v>
      </c>
      <c r="E3045" t="s">
        <v>13810</v>
      </c>
      <c r="F3045" t="s">
        <v>20442</v>
      </c>
      <c r="G3045" s="146">
        <f t="shared" si="55"/>
        <v>1</v>
      </c>
    </row>
    <row r="3046" spans="1:7">
      <c r="A3046" t="s">
        <v>13811</v>
      </c>
      <c r="B3046" s="1">
        <f>IFERROR(INDEX(Preturi!H$2:H$8000, MATCH(A3046, Preturi!G$2:G$8000, 0)), "")*G3046</f>
        <v>6.15</v>
      </c>
      <c r="C3046" t="s">
        <v>688</v>
      </c>
      <c r="D3046" t="s">
        <v>2306</v>
      </c>
      <c r="E3046" t="s">
        <v>13812</v>
      </c>
      <c r="F3046" t="s">
        <v>20442</v>
      </c>
      <c r="G3046" s="146">
        <f t="shared" si="55"/>
        <v>1</v>
      </c>
    </row>
    <row r="3047" spans="1:7">
      <c r="A3047" t="s">
        <v>13813</v>
      </c>
      <c r="B3047" s="1">
        <f>IFERROR(INDEX(Preturi!H$2:H$8000, MATCH(A3047, Preturi!G$2:G$8000, 0)), "")*G3047</f>
        <v>6.51</v>
      </c>
      <c r="C3047" t="s">
        <v>688</v>
      </c>
      <c r="D3047" t="s">
        <v>2306</v>
      </c>
      <c r="E3047" t="s">
        <v>13814</v>
      </c>
      <c r="F3047" t="s">
        <v>20442</v>
      </c>
      <c r="G3047" s="146">
        <f t="shared" si="55"/>
        <v>1</v>
      </c>
    </row>
    <row r="3048" spans="1:7">
      <c r="A3048" t="s">
        <v>13815</v>
      </c>
      <c r="B3048" s="1">
        <f>IFERROR(INDEX(Preturi!H$2:H$8000, MATCH(A3048, Preturi!G$2:G$8000, 0)), "")*G3048</f>
        <v>6.15</v>
      </c>
      <c r="C3048" t="s">
        <v>688</v>
      </c>
      <c r="D3048" t="s">
        <v>2306</v>
      </c>
      <c r="E3048" t="s">
        <v>13816</v>
      </c>
      <c r="F3048" t="s">
        <v>20442</v>
      </c>
      <c r="G3048" s="146">
        <f t="shared" si="55"/>
        <v>1</v>
      </c>
    </row>
    <row r="3049" spans="1:7">
      <c r="A3049" t="s">
        <v>13817</v>
      </c>
      <c r="B3049" s="1">
        <f>IFERROR(INDEX(Preturi!H$2:H$8000, MATCH(A3049, Preturi!G$2:G$8000, 0)), "")*G3049</f>
        <v>6.51</v>
      </c>
      <c r="C3049" t="s">
        <v>688</v>
      </c>
      <c r="D3049" t="s">
        <v>2306</v>
      </c>
      <c r="E3049" t="s">
        <v>13818</v>
      </c>
      <c r="F3049" t="s">
        <v>20442</v>
      </c>
      <c r="G3049" s="146">
        <f t="shared" si="55"/>
        <v>1</v>
      </c>
    </row>
    <row r="3050" spans="1:7">
      <c r="A3050" t="s">
        <v>13819</v>
      </c>
      <c r="B3050" s="1">
        <f>IFERROR(INDEX(Preturi!H$2:H$8000, MATCH(A3050, Preturi!G$2:G$8000, 0)), "")*G3050</f>
        <v>2.9</v>
      </c>
      <c r="C3050" t="s">
        <v>688</v>
      </c>
      <c r="D3050" t="s">
        <v>2306</v>
      </c>
      <c r="E3050" t="s">
        <v>13820</v>
      </c>
      <c r="F3050" t="s">
        <v>20442</v>
      </c>
      <c r="G3050" s="146">
        <f t="shared" si="55"/>
        <v>1</v>
      </c>
    </row>
    <row r="3051" spans="1:7">
      <c r="A3051" t="s">
        <v>13821</v>
      </c>
      <c r="B3051" s="1">
        <f>IFERROR(INDEX(Preturi!H$2:H$8000, MATCH(A3051, Preturi!G$2:G$8000, 0)), "")*G3051</f>
        <v>3.06</v>
      </c>
      <c r="C3051" t="s">
        <v>688</v>
      </c>
      <c r="D3051" t="s">
        <v>2306</v>
      </c>
      <c r="E3051" t="s">
        <v>13822</v>
      </c>
      <c r="F3051" t="s">
        <v>20442</v>
      </c>
      <c r="G3051" s="146">
        <f t="shared" si="55"/>
        <v>1</v>
      </c>
    </row>
    <row r="3052" spans="1:7">
      <c r="A3052" t="s">
        <v>13823</v>
      </c>
      <c r="B3052" s="1">
        <f>IFERROR(INDEX(Preturi!H$2:H$8000, MATCH(A3052, Preturi!G$2:G$8000, 0)), "")*G3052</f>
        <v>2.9</v>
      </c>
      <c r="C3052" t="s">
        <v>688</v>
      </c>
      <c r="D3052" t="s">
        <v>2306</v>
      </c>
      <c r="E3052" t="s">
        <v>13824</v>
      </c>
      <c r="F3052" t="s">
        <v>20442</v>
      </c>
      <c r="G3052" s="146">
        <f t="shared" si="55"/>
        <v>1</v>
      </c>
    </row>
    <row r="3053" spans="1:7">
      <c r="A3053" t="s">
        <v>13825</v>
      </c>
      <c r="B3053" s="1">
        <f>IFERROR(INDEX(Preturi!H$2:H$8000, MATCH(A3053, Preturi!G$2:G$8000, 0)), "")*G3053</f>
        <v>3.06</v>
      </c>
      <c r="C3053" t="s">
        <v>688</v>
      </c>
      <c r="D3053" t="s">
        <v>2306</v>
      </c>
      <c r="E3053" t="s">
        <v>13826</v>
      </c>
      <c r="F3053" t="s">
        <v>20442</v>
      </c>
      <c r="G3053" s="146">
        <f t="shared" si="55"/>
        <v>1</v>
      </c>
    </row>
    <row r="3054" spans="1:7">
      <c r="A3054" t="s">
        <v>13827</v>
      </c>
      <c r="B3054" s="1">
        <f>IFERROR(INDEX(Preturi!H$2:H$8000, MATCH(A3054, Preturi!G$2:G$8000, 0)), "")*G3054</f>
        <v>3.82</v>
      </c>
      <c r="C3054" t="s">
        <v>688</v>
      </c>
      <c r="D3054" t="s">
        <v>2306</v>
      </c>
      <c r="E3054" t="s">
        <v>13828</v>
      </c>
      <c r="F3054" t="s">
        <v>20442</v>
      </c>
      <c r="G3054" s="146">
        <f t="shared" si="55"/>
        <v>1</v>
      </c>
    </row>
    <row r="3055" spans="1:7">
      <c r="A3055" t="s">
        <v>13829</v>
      </c>
      <c r="B3055" s="1">
        <f>IFERROR(INDEX(Preturi!H$2:H$8000, MATCH(A3055, Preturi!G$2:G$8000, 0)), "")*G3055</f>
        <v>4.03</v>
      </c>
      <c r="C3055" t="s">
        <v>688</v>
      </c>
      <c r="D3055" t="s">
        <v>2306</v>
      </c>
      <c r="E3055" t="s">
        <v>13830</v>
      </c>
      <c r="F3055" t="s">
        <v>20442</v>
      </c>
      <c r="G3055" s="146">
        <f t="shared" si="55"/>
        <v>1</v>
      </c>
    </row>
    <row r="3056" spans="1:7">
      <c r="A3056" t="s">
        <v>13831</v>
      </c>
      <c r="B3056" s="1">
        <f>IFERROR(INDEX(Preturi!H$2:H$8000, MATCH(A3056, Preturi!G$2:G$8000, 0)), "")*G3056</f>
        <v>3.82</v>
      </c>
      <c r="C3056" t="s">
        <v>688</v>
      </c>
      <c r="D3056" t="s">
        <v>2306</v>
      </c>
      <c r="E3056" t="s">
        <v>13832</v>
      </c>
      <c r="F3056" t="s">
        <v>20442</v>
      </c>
      <c r="G3056" s="146">
        <f t="shared" si="55"/>
        <v>1</v>
      </c>
    </row>
    <row r="3057" spans="1:7">
      <c r="A3057" t="s">
        <v>13833</v>
      </c>
      <c r="B3057" s="1">
        <f>IFERROR(INDEX(Preturi!H$2:H$8000, MATCH(A3057, Preturi!G$2:G$8000, 0)), "")*G3057</f>
        <v>4.03</v>
      </c>
      <c r="C3057" t="s">
        <v>688</v>
      </c>
      <c r="D3057" t="s">
        <v>2306</v>
      </c>
      <c r="E3057" t="s">
        <v>13834</v>
      </c>
      <c r="F3057" t="s">
        <v>20442</v>
      </c>
      <c r="G3057" s="146">
        <f t="shared" si="55"/>
        <v>1</v>
      </c>
    </row>
    <row r="3058" spans="1:7">
      <c r="A3058" t="s">
        <v>13835</v>
      </c>
      <c r="B3058" s="1">
        <f>IFERROR(INDEX(Preturi!H$2:H$8000, MATCH(A3058, Preturi!G$2:G$8000, 0)), "")*G3058</f>
        <v>4.7300000000000004</v>
      </c>
      <c r="C3058" t="s">
        <v>688</v>
      </c>
      <c r="D3058" t="s">
        <v>2306</v>
      </c>
      <c r="E3058" t="s">
        <v>13836</v>
      </c>
      <c r="F3058" t="s">
        <v>20442</v>
      </c>
      <c r="G3058" s="146">
        <f t="shared" si="55"/>
        <v>1</v>
      </c>
    </row>
    <row r="3059" spans="1:7">
      <c r="A3059" t="s">
        <v>13837</v>
      </c>
      <c r="B3059" s="1">
        <f>IFERROR(INDEX(Preturi!H$2:H$8000, MATCH(A3059, Preturi!G$2:G$8000, 0)), "")*G3059</f>
        <v>4.99</v>
      </c>
      <c r="C3059" t="s">
        <v>688</v>
      </c>
      <c r="D3059" t="s">
        <v>2306</v>
      </c>
      <c r="E3059" t="s">
        <v>13838</v>
      </c>
      <c r="F3059" t="s">
        <v>20442</v>
      </c>
      <c r="G3059" s="146">
        <f t="shared" si="55"/>
        <v>1</v>
      </c>
    </row>
    <row r="3060" spans="1:7">
      <c r="A3060" t="s">
        <v>13839</v>
      </c>
      <c r="B3060" s="1">
        <f>IFERROR(INDEX(Preturi!H$2:H$8000, MATCH(A3060, Preturi!G$2:G$8000, 0)), "")*G3060</f>
        <v>4.7300000000000004</v>
      </c>
      <c r="C3060" t="s">
        <v>688</v>
      </c>
      <c r="D3060" t="s">
        <v>2306</v>
      </c>
      <c r="E3060" t="s">
        <v>13840</v>
      </c>
      <c r="F3060" t="s">
        <v>20442</v>
      </c>
      <c r="G3060" s="146">
        <f t="shared" si="55"/>
        <v>1</v>
      </c>
    </row>
    <row r="3061" spans="1:7">
      <c r="A3061" t="s">
        <v>13841</v>
      </c>
      <c r="B3061" s="1">
        <f>IFERROR(INDEX(Preturi!H$2:H$8000, MATCH(A3061, Preturi!G$2:G$8000, 0)), "")*G3061</f>
        <v>4.99</v>
      </c>
      <c r="C3061" t="s">
        <v>688</v>
      </c>
      <c r="D3061" t="s">
        <v>2306</v>
      </c>
      <c r="E3061" t="s">
        <v>13842</v>
      </c>
      <c r="F3061" t="s">
        <v>20442</v>
      </c>
      <c r="G3061" s="146">
        <f t="shared" si="55"/>
        <v>1</v>
      </c>
    </row>
    <row r="3062" spans="1:7">
      <c r="A3062" t="s">
        <v>13843</v>
      </c>
      <c r="B3062" s="1">
        <f>IFERROR(INDEX(Preturi!H$2:H$8000, MATCH(A3062, Preturi!G$2:G$8000, 0)), "")*G3062</f>
        <v>5.63</v>
      </c>
      <c r="C3062" t="s">
        <v>688</v>
      </c>
      <c r="D3062" t="s">
        <v>2306</v>
      </c>
      <c r="E3062" t="s">
        <v>13844</v>
      </c>
      <c r="F3062" t="s">
        <v>20442</v>
      </c>
      <c r="G3062" s="146">
        <f t="shared" si="55"/>
        <v>1</v>
      </c>
    </row>
    <row r="3063" spans="1:7">
      <c r="A3063" t="s">
        <v>13845</v>
      </c>
      <c r="B3063" s="1">
        <f>IFERROR(INDEX(Preturi!H$2:H$8000, MATCH(A3063, Preturi!G$2:G$8000, 0)), "")*G3063</f>
        <v>5.94</v>
      </c>
      <c r="C3063" t="s">
        <v>688</v>
      </c>
      <c r="D3063" t="s">
        <v>2306</v>
      </c>
      <c r="E3063" t="s">
        <v>13847</v>
      </c>
      <c r="F3063" t="s">
        <v>20442</v>
      </c>
      <c r="G3063" s="146">
        <f t="shared" si="55"/>
        <v>1</v>
      </c>
    </row>
    <row r="3064" spans="1:7">
      <c r="A3064" t="s">
        <v>13848</v>
      </c>
      <c r="B3064" s="1">
        <f>IFERROR(INDEX(Preturi!H$2:H$8000, MATCH(A3064, Preturi!G$2:G$8000, 0)), "")*G3064</f>
        <v>5.63</v>
      </c>
      <c r="C3064" t="s">
        <v>688</v>
      </c>
      <c r="D3064" t="s">
        <v>2306</v>
      </c>
      <c r="E3064" t="s">
        <v>13849</v>
      </c>
      <c r="F3064" t="s">
        <v>20442</v>
      </c>
      <c r="G3064" s="146">
        <f t="shared" si="55"/>
        <v>1</v>
      </c>
    </row>
    <row r="3065" spans="1:7">
      <c r="A3065" t="s">
        <v>13850</v>
      </c>
      <c r="B3065" s="1">
        <f>IFERROR(INDEX(Preturi!H$2:H$8000, MATCH(A3065, Preturi!G$2:G$8000, 0)), "")*G3065</f>
        <v>5.94</v>
      </c>
      <c r="C3065" t="s">
        <v>688</v>
      </c>
      <c r="D3065" t="s">
        <v>2306</v>
      </c>
      <c r="E3065" t="s">
        <v>13851</v>
      </c>
      <c r="F3065" t="s">
        <v>20442</v>
      </c>
      <c r="G3065" s="146">
        <f t="shared" si="55"/>
        <v>1</v>
      </c>
    </row>
    <row r="3066" spans="1:7">
      <c r="A3066" t="s">
        <v>13852</v>
      </c>
      <c r="B3066" s="1">
        <f>IFERROR(INDEX(Preturi!H$2:H$8000, MATCH(A3066, Preturi!G$2:G$8000, 0)), "")*G3066</f>
        <v>6.51</v>
      </c>
      <c r="C3066" t="s">
        <v>688</v>
      </c>
      <c r="D3066" t="s">
        <v>2306</v>
      </c>
      <c r="E3066" t="s">
        <v>13853</v>
      </c>
      <c r="F3066" t="s">
        <v>20442</v>
      </c>
      <c r="G3066" s="146">
        <f t="shared" si="55"/>
        <v>1</v>
      </c>
    </row>
    <row r="3067" spans="1:7">
      <c r="A3067" t="s">
        <v>13854</v>
      </c>
      <c r="B3067" s="1">
        <f>IFERROR(INDEX(Preturi!H$2:H$8000, MATCH(A3067, Preturi!G$2:G$8000, 0)), "")*G3067</f>
        <v>6.86</v>
      </c>
      <c r="C3067" t="s">
        <v>688</v>
      </c>
      <c r="D3067" t="s">
        <v>2306</v>
      </c>
      <c r="E3067" t="s">
        <v>13856</v>
      </c>
      <c r="F3067" t="s">
        <v>20442</v>
      </c>
      <c r="G3067" s="146">
        <f t="shared" si="55"/>
        <v>1</v>
      </c>
    </row>
    <row r="3068" spans="1:7">
      <c r="A3068" t="s">
        <v>13857</v>
      </c>
      <c r="B3068" s="1">
        <f>IFERROR(INDEX(Preturi!H$2:H$8000, MATCH(A3068, Preturi!G$2:G$8000, 0)), "")*G3068</f>
        <v>6.51</v>
      </c>
      <c r="C3068" t="s">
        <v>688</v>
      </c>
      <c r="D3068" t="s">
        <v>2306</v>
      </c>
      <c r="E3068" t="s">
        <v>13858</v>
      </c>
      <c r="F3068" t="s">
        <v>20442</v>
      </c>
      <c r="G3068" s="146">
        <f t="shared" si="55"/>
        <v>1</v>
      </c>
    </row>
    <row r="3069" spans="1:7">
      <c r="A3069" t="s">
        <v>13859</v>
      </c>
      <c r="B3069" s="1">
        <f>IFERROR(INDEX(Preturi!H$2:H$8000, MATCH(A3069, Preturi!G$2:G$8000, 0)), "")*G3069</f>
        <v>6.86</v>
      </c>
      <c r="C3069" t="s">
        <v>688</v>
      </c>
      <c r="D3069" t="s">
        <v>2306</v>
      </c>
      <c r="E3069" t="s">
        <v>13860</v>
      </c>
      <c r="F3069" t="s">
        <v>20442</v>
      </c>
      <c r="G3069" s="146">
        <f t="shared" si="55"/>
        <v>1</v>
      </c>
    </row>
    <row r="3070" spans="1:7">
      <c r="A3070" t="s">
        <v>13861</v>
      </c>
      <c r="B3070" s="1">
        <f>IFERROR(INDEX(Preturi!H$2:H$8000, MATCH(A3070, Preturi!G$2:G$8000, 0)), "")*G3070</f>
        <v>3.06</v>
      </c>
      <c r="C3070" t="s">
        <v>688</v>
      </c>
      <c r="D3070" t="s">
        <v>2306</v>
      </c>
      <c r="E3070" t="s">
        <v>13862</v>
      </c>
      <c r="F3070" t="s">
        <v>20442</v>
      </c>
      <c r="G3070" s="146">
        <f t="shared" si="55"/>
        <v>1</v>
      </c>
    </row>
    <row r="3071" spans="1:7">
      <c r="A3071" t="s">
        <v>13863</v>
      </c>
      <c r="B3071" s="1">
        <f>IFERROR(INDEX(Preturi!H$2:H$8000, MATCH(A3071, Preturi!G$2:G$8000, 0)), "")*G3071</f>
        <v>3.21</v>
      </c>
      <c r="C3071" t="s">
        <v>688</v>
      </c>
      <c r="D3071" t="s">
        <v>2306</v>
      </c>
      <c r="E3071" t="s">
        <v>13865</v>
      </c>
      <c r="F3071" t="s">
        <v>20442</v>
      </c>
      <c r="G3071" s="146">
        <f t="shared" si="55"/>
        <v>1</v>
      </c>
    </row>
    <row r="3072" spans="1:7">
      <c r="A3072" t="s">
        <v>13866</v>
      </c>
      <c r="B3072" s="1">
        <f>IFERROR(INDEX(Preturi!H$2:H$8000, MATCH(A3072, Preturi!G$2:G$8000, 0)), "")*G3072</f>
        <v>3.06</v>
      </c>
      <c r="C3072" t="s">
        <v>688</v>
      </c>
      <c r="D3072" t="s">
        <v>2306</v>
      </c>
      <c r="E3072" t="s">
        <v>13867</v>
      </c>
      <c r="F3072" t="s">
        <v>20442</v>
      </c>
      <c r="G3072" s="146">
        <f t="shared" si="55"/>
        <v>1</v>
      </c>
    </row>
    <row r="3073" spans="1:7">
      <c r="A3073" t="s">
        <v>13868</v>
      </c>
      <c r="B3073" s="1">
        <f>IFERROR(INDEX(Preturi!H$2:H$8000, MATCH(A3073, Preturi!G$2:G$8000, 0)), "")*G3073</f>
        <v>3.21</v>
      </c>
      <c r="C3073" t="s">
        <v>688</v>
      </c>
      <c r="D3073" t="s">
        <v>2306</v>
      </c>
      <c r="E3073" t="s">
        <v>13869</v>
      </c>
      <c r="F3073" t="s">
        <v>20442</v>
      </c>
      <c r="G3073" s="146">
        <f t="shared" si="55"/>
        <v>1</v>
      </c>
    </row>
    <row r="3074" spans="1:7">
      <c r="A3074" t="s">
        <v>13870</v>
      </c>
      <c r="B3074" s="1">
        <f>IFERROR(INDEX(Preturi!H$2:H$8000, MATCH(A3074, Preturi!G$2:G$8000, 0)), "")*G3074</f>
        <v>4.03</v>
      </c>
      <c r="C3074" t="s">
        <v>688</v>
      </c>
      <c r="D3074" t="s">
        <v>2306</v>
      </c>
      <c r="E3074" t="s">
        <v>13871</v>
      </c>
      <c r="F3074" t="s">
        <v>20442</v>
      </c>
      <c r="G3074" s="146">
        <f t="shared" si="55"/>
        <v>1</v>
      </c>
    </row>
    <row r="3075" spans="1:7">
      <c r="A3075" t="s">
        <v>13872</v>
      </c>
      <c r="B3075" s="1">
        <f>IFERROR(INDEX(Preturi!H$2:H$8000, MATCH(A3075, Preturi!G$2:G$8000, 0)), "")*G3075</f>
        <v>4.24</v>
      </c>
      <c r="C3075" t="s">
        <v>688</v>
      </c>
      <c r="D3075" t="s">
        <v>2306</v>
      </c>
      <c r="E3075" t="s">
        <v>13873</v>
      </c>
      <c r="F3075" t="s">
        <v>20442</v>
      </c>
      <c r="G3075" s="146">
        <f t="shared" si="55"/>
        <v>1</v>
      </c>
    </row>
    <row r="3076" spans="1:7">
      <c r="A3076" t="s">
        <v>13874</v>
      </c>
      <c r="B3076" s="1">
        <f>IFERROR(INDEX(Preturi!H$2:H$8000, MATCH(A3076, Preturi!G$2:G$8000, 0)), "")*G3076</f>
        <v>4.03</v>
      </c>
      <c r="C3076" t="s">
        <v>688</v>
      </c>
      <c r="D3076" t="s">
        <v>2306</v>
      </c>
      <c r="E3076" t="s">
        <v>13875</v>
      </c>
      <c r="F3076" t="s">
        <v>20442</v>
      </c>
      <c r="G3076" s="146">
        <f t="shared" si="55"/>
        <v>1</v>
      </c>
    </row>
    <row r="3077" spans="1:7">
      <c r="A3077" t="s">
        <v>13876</v>
      </c>
      <c r="B3077" s="1">
        <f>IFERROR(INDEX(Preturi!H$2:H$8000, MATCH(A3077, Preturi!G$2:G$8000, 0)), "")*G3077</f>
        <v>4.24</v>
      </c>
      <c r="C3077" t="s">
        <v>688</v>
      </c>
      <c r="D3077" t="s">
        <v>2306</v>
      </c>
      <c r="E3077" t="s">
        <v>13877</v>
      </c>
      <c r="F3077" t="s">
        <v>20442</v>
      </c>
      <c r="G3077" s="146">
        <f t="shared" si="55"/>
        <v>1</v>
      </c>
    </row>
    <row r="3078" spans="1:7">
      <c r="A3078" t="s">
        <v>13878</v>
      </c>
      <c r="B3078" s="1">
        <f>IFERROR(INDEX(Preturi!H$2:H$8000, MATCH(A3078, Preturi!G$2:G$8000, 0)), "")*G3078</f>
        <v>4.99</v>
      </c>
      <c r="C3078" t="s">
        <v>688</v>
      </c>
      <c r="D3078" t="s">
        <v>2306</v>
      </c>
      <c r="E3078" t="s">
        <v>13879</v>
      </c>
      <c r="F3078" t="s">
        <v>20442</v>
      </c>
      <c r="G3078" s="146">
        <f t="shared" si="55"/>
        <v>1</v>
      </c>
    </row>
    <row r="3079" spans="1:7">
      <c r="A3079" t="s">
        <v>13880</v>
      </c>
      <c r="B3079" s="1">
        <f>IFERROR(INDEX(Preturi!H$2:H$8000, MATCH(A3079, Preturi!G$2:G$8000, 0)), "")*G3079</f>
        <v>5.25</v>
      </c>
      <c r="C3079" t="s">
        <v>688</v>
      </c>
      <c r="D3079" t="s">
        <v>2306</v>
      </c>
      <c r="E3079" t="s">
        <v>13882</v>
      </c>
      <c r="F3079" t="s">
        <v>20442</v>
      </c>
      <c r="G3079" s="146">
        <f t="shared" si="55"/>
        <v>1</v>
      </c>
    </row>
    <row r="3080" spans="1:7">
      <c r="A3080" t="s">
        <v>13883</v>
      </c>
      <c r="B3080" s="1">
        <f>IFERROR(INDEX(Preturi!H$2:H$8000, MATCH(A3080, Preturi!G$2:G$8000, 0)), "")*G3080</f>
        <v>4.99</v>
      </c>
      <c r="C3080" t="s">
        <v>688</v>
      </c>
      <c r="D3080" t="s">
        <v>2306</v>
      </c>
      <c r="E3080" t="s">
        <v>13884</v>
      </c>
      <c r="F3080" t="s">
        <v>20442</v>
      </c>
      <c r="G3080" s="146">
        <f t="shared" si="55"/>
        <v>1</v>
      </c>
    </row>
    <row r="3081" spans="1:7">
      <c r="A3081" t="s">
        <v>13885</v>
      </c>
      <c r="B3081" s="1">
        <f>IFERROR(INDEX(Preturi!H$2:H$8000, MATCH(A3081, Preturi!G$2:G$8000, 0)), "")*G3081</f>
        <v>5.25</v>
      </c>
      <c r="C3081" t="s">
        <v>688</v>
      </c>
      <c r="D3081" t="s">
        <v>2306</v>
      </c>
      <c r="E3081" t="s">
        <v>13886</v>
      </c>
      <c r="F3081" t="s">
        <v>20442</v>
      </c>
      <c r="G3081" s="146">
        <f t="shared" si="55"/>
        <v>1</v>
      </c>
    </row>
    <row r="3082" spans="1:7">
      <c r="A3082" t="s">
        <v>13887</v>
      </c>
      <c r="B3082" s="1">
        <f>IFERROR(INDEX(Preturi!H$2:H$8000, MATCH(A3082, Preturi!G$2:G$8000, 0)), "")*G3082</f>
        <v>5.94</v>
      </c>
      <c r="C3082" t="s">
        <v>688</v>
      </c>
      <c r="D3082" t="s">
        <v>2306</v>
      </c>
      <c r="E3082" t="s">
        <v>13888</v>
      </c>
      <c r="F3082" t="s">
        <v>20442</v>
      </c>
      <c r="G3082" s="146">
        <f t="shared" si="55"/>
        <v>1</v>
      </c>
    </row>
    <row r="3083" spans="1:7">
      <c r="A3083" t="s">
        <v>13889</v>
      </c>
      <c r="B3083" s="1">
        <f>IFERROR(INDEX(Preturi!H$2:H$8000, MATCH(A3083, Preturi!G$2:G$8000, 0)), "")*G3083</f>
        <v>6.25</v>
      </c>
      <c r="C3083" t="s">
        <v>688</v>
      </c>
      <c r="D3083" t="s">
        <v>2306</v>
      </c>
      <c r="E3083" t="s">
        <v>13890</v>
      </c>
      <c r="F3083" t="s">
        <v>20442</v>
      </c>
      <c r="G3083" s="146">
        <f t="shared" si="55"/>
        <v>1</v>
      </c>
    </row>
    <row r="3084" spans="1:7">
      <c r="A3084" t="s">
        <v>13891</v>
      </c>
      <c r="B3084" s="1">
        <f>IFERROR(INDEX(Preturi!H$2:H$8000, MATCH(A3084, Preturi!G$2:G$8000, 0)), "")*G3084</f>
        <v>5.94</v>
      </c>
      <c r="C3084" t="s">
        <v>688</v>
      </c>
      <c r="D3084" t="s">
        <v>2306</v>
      </c>
      <c r="E3084" t="s">
        <v>13892</v>
      </c>
      <c r="F3084" t="s">
        <v>20442</v>
      </c>
      <c r="G3084" s="146">
        <f t="shared" si="55"/>
        <v>1</v>
      </c>
    </row>
    <row r="3085" spans="1:7">
      <c r="A3085" t="s">
        <v>13893</v>
      </c>
      <c r="B3085" s="1">
        <f>IFERROR(INDEX(Preturi!H$2:H$8000, MATCH(A3085, Preturi!G$2:G$8000, 0)), "")*G3085</f>
        <v>6.25</v>
      </c>
      <c r="C3085" t="s">
        <v>688</v>
      </c>
      <c r="D3085" t="s">
        <v>2306</v>
      </c>
      <c r="E3085" t="s">
        <v>13894</v>
      </c>
      <c r="F3085" t="s">
        <v>20442</v>
      </c>
      <c r="G3085" s="146">
        <f t="shared" si="55"/>
        <v>1</v>
      </c>
    </row>
    <row r="3086" spans="1:7">
      <c r="A3086" t="s">
        <v>13895</v>
      </c>
      <c r="B3086" s="1">
        <f>IFERROR(INDEX(Preturi!H$2:H$8000, MATCH(A3086, Preturi!G$2:G$8000, 0)), "")*G3086</f>
        <v>6.86</v>
      </c>
      <c r="C3086" t="s">
        <v>688</v>
      </c>
      <c r="D3086" t="s">
        <v>2306</v>
      </c>
      <c r="E3086" t="s">
        <v>13896</v>
      </c>
      <c r="F3086" t="s">
        <v>20442</v>
      </c>
      <c r="G3086" s="146">
        <f t="shared" si="55"/>
        <v>1</v>
      </c>
    </row>
    <row r="3087" spans="1:7">
      <c r="A3087" t="s">
        <v>13897</v>
      </c>
      <c r="B3087" s="1">
        <f>IFERROR(INDEX(Preturi!H$2:H$8000, MATCH(A3087, Preturi!G$2:G$8000, 0)), "")*G3087</f>
        <v>7.23</v>
      </c>
      <c r="C3087" t="s">
        <v>688</v>
      </c>
      <c r="D3087" t="s">
        <v>2306</v>
      </c>
      <c r="E3087" t="s">
        <v>13898</v>
      </c>
      <c r="F3087" t="s">
        <v>20442</v>
      </c>
      <c r="G3087" s="146">
        <f t="shared" si="55"/>
        <v>1</v>
      </c>
    </row>
    <row r="3088" spans="1:7">
      <c r="A3088" t="s">
        <v>13899</v>
      </c>
      <c r="B3088" s="1">
        <f>IFERROR(INDEX(Preturi!H$2:H$8000, MATCH(A3088, Preturi!G$2:G$8000, 0)), "")*G3088</f>
        <v>6.86</v>
      </c>
      <c r="C3088" t="s">
        <v>688</v>
      </c>
      <c r="D3088" t="s">
        <v>2306</v>
      </c>
      <c r="E3088" t="s">
        <v>13900</v>
      </c>
      <c r="F3088" t="s">
        <v>20442</v>
      </c>
      <c r="G3088" s="146">
        <f t="shared" si="55"/>
        <v>1</v>
      </c>
    </row>
    <row r="3089" spans="1:7">
      <c r="A3089" t="s">
        <v>13901</v>
      </c>
      <c r="B3089" s="1">
        <f>IFERROR(INDEX(Preturi!H$2:H$8000, MATCH(A3089, Preturi!G$2:G$8000, 0)), "")*G3089</f>
        <v>7.23</v>
      </c>
      <c r="C3089" t="s">
        <v>688</v>
      </c>
      <c r="D3089" t="s">
        <v>2306</v>
      </c>
      <c r="E3089" t="s">
        <v>13902</v>
      </c>
      <c r="F3089" t="s">
        <v>20442</v>
      </c>
      <c r="G3089" s="146">
        <f t="shared" si="55"/>
        <v>1</v>
      </c>
    </row>
    <row r="3090" spans="1:7">
      <c r="A3090" t="s">
        <v>13903</v>
      </c>
      <c r="B3090" s="1">
        <f>IFERROR(INDEX(Preturi!H$2:H$8000, MATCH(A3090, Preturi!G$2:G$8000, 0)), "")*G3090</f>
        <v>3.21</v>
      </c>
      <c r="C3090" t="s">
        <v>688</v>
      </c>
      <c r="D3090" t="s">
        <v>2306</v>
      </c>
      <c r="E3090" t="s">
        <v>13904</v>
      </c>
      <c r="F3090" t="s">
        <v>20442</v>
      </c>
      <c r="G3090" s="146">
        <f t="shared" si="55"/>
        <v>1</v>
      </c>
    </row>
    <row r="3091" spans="1:7">
      <c r="A3091" t="s">
        <v>13905</v>
      </c>
      <c r="B3091" s="1">
        <f>IFERROR(INDEX(Preturi!H$2:H$8000, MATCH(A3091, Preturi!G$2:G$8000, 0)), "")*G3091</f>
        <v>3.37</v>
      </c>
      <c r="C3091" t="s">
        <v>688</v>
      </c>
      <c r="D3091" t="s">
        <v>2306</v>
      </c>
      <c r="E3091" t="s">
        <v>13906</v>
      </c>
      <c r="F3091" t="s">
        <v>20442</v>
      </c>
      <c r="G3091" s="146">
        <f t="shared" si="55"/>
        <v>1</v>
      </c>
    </row>
    <row r="3092" spans="1:7">
      <c r="A3092" t="s">
        <v>13907</v>
      </c>
      <c r="B3092" s="1">
        <f>IFERROR(INDEX(Preturi!H$2:H$8000, MATCH(A3092, Preturi!G$2:G$8000, 0)), "")*G3092</f>
        <v>3.21</v>
      </c>
      <c r="C3092" t="s">
        <v>688</v>
      </c>
      <c r="D3092" t="s">
        <v>2306</v>
      </c>
      <c r="E3092" t="s">
        <v>13908</v>
      </c>
      <c r="F3092" t="s">
        <v>20442</v>
      </c>
      <c r="G3092" s="146">
        <f t="shared" si="55"/>
        <v>1</v>
      </c>
    </row>
    <row r="3093" spans="1:7">
      <c r="A3093" t="s">
        <v>13909</v>
      </c>
      <c r="B3093" s="1">
        <f>IFERROR(INDEX(Preturi!H$2:H$8000, MATCH(A3093, Preturi!G$2:G$8000, 0)), "")*G3093</f>
        <v>3.37</v>
      </c>
      <c r="C3093" t="s">
        <v>688</v>
      </c>
      <c r="D3093" t="s">
        <v>2306</v>
      </c>
      <c r="E3093" t="s">
        <v>13910</v>
      </c>
      <c r="F3093" t="s">
        <v>20442</v>
      </c>
      <c r="G3093" s="146">
        <f t="shared" si="55"/>
        <v>1</v>
      </c>
    </row>
    <row r="3094" spans="1:7">
      <c r="A3094" t="s">
        <v>13911</v>
      </c>
      <c r="B3094" s="1">
        <f>IFERROR(INDEX(Preturi!H$2:H$8000, MATCH(A3094, Preturi!G$2:G$8000, 0)), "")*G3094</f>
        <v>4.24</v>
      </c>
      <c r="C3094" t="s">
        <v>688</v>
      </c>
      <c r="D3094" t="s">
        <v>2306</v>
      </c>
      <c r="E3094" t="s">
        <v>13912</v>
      </c>
      <c r="F3094" t="s">
        <v>20442</v>
      </c>
      <c r="G3094" s="146">
        <f t="shared" ref="G3094:G3157" si="56">1+Adaosuri23</f>
        <v>1</v>
      </c>
    </row>
    <row r="3095" spans="1:7">
      <c r="A3095" t="s">
        <v>13913</v>
      </c>
      <c r="B3095" s="1">
        <f>IFERROR(INDEX(Preturi!H$2:H$8000, MATCH(A3095, Preturi!G$2:G$8000, 0)), "")*G3095</f>
        <v>4.45</v>
      </c>
      <c r="C3095" t="s">
        <v>688</v>
      </c>
      <c r="D3095" t="s">
        <v>2306</v>
      </c>
      <c r="E3095" t="s">
        <v>13914</v>
      </c>
      <c r="F3095" t="s">
        <v>20442</v>
      </c>
      <c r="G3095" s="146">
        <f t="shared" si="56"/>
        <v>1</v>
      </c>
    </row>
    <row r="3096" spans="1:7">
      <c r="A3096" t="s">
        <v>13915</v>
      </c>
      <c r="B3096" s="1">
        <f>IFERROR(INDEX(Preturi!H$2:H$8000, MATCH(A3096, Preturi!G$2:G$8000, 0)), "")*G3096</f>
        <v>4.24</v>
      </c>
      <c r="C3096" t="s">
        <v>688</v>
      </c>
      <c r="D3096" t="s">
        <v>2306</v>
      </c>
      <c r="E3096" t="s">
        <v>13916</v>
      </c>
      <c r="F3096" t="s">
        <v>20442</v>
      </c>
      <c r="G3096" s="146">
        <f t="shared" si="56"/>
        <v>1</v>
      </c>
    </row>
    <row r="3097" spans="1:7">
      <c r="A3097" t="s">
        <v>13917</v>
      </c>
      <c r="B3097" s="1">
        <f>IFERROR(INDEX(Preturi!H$2:H$8000, MATCH(A3097, Preturi!G$2:G$8000, 0)), "")*G3097</f>
        <v>4.45</v>
      </c>
      <c r="C3097" t="s">
        <v>688</v>
      </c>
      <c r="D3097" t="s">
        <v>2306</v>
      </c>
      <c r="E3097" t="s">
        <v>13918</v>
      </c>
      <c r="F3097" t="s">
        <v>20442</v>
      </c>
      <c r="G3097" s="146">
        <f t="shared" si="56"/>
        <v>1</v>
      </c>
    </row>
    <row r="3098" spans="1:7">
      <c r="A3098" t="s">
        <v>13919</v>
      </c>
      <c r="B3098" s="1">
        <f>IFERROR(INDEX(Preturi!H$2:H$8000, MATCH(A3098, Preturi!G$2:G$8000, 0)), "")*G3098</f>
        <v>5.25</v>
      </c>
      <c r="C3098" t="s">
        <v>688</v>
      </c>
      <c r="D3098" t="s">
        <v>2306</v>
      </c>
      <c r="E3098" t="s">
        <v>13920</v>
      </c>
      <c r="F3098" t="s">
        <v>20442</v>
      </c>
      <c r="G3098" s="146">
        <f t="shared" si="56"/>
        <v>1</v>
      </c>
    </row>
    <row r="3099" spans="1:7">
      <c r="A3099" t="s">
        <v>13921</v>
      </c>
      <c r="B3099" s="1">
        <f>IFERROR(INDEX(Preturi!H$2:H$8000, MATCH(A3099, Preturi!G$2:G$8000, 0)), "")*G3099</f>
        <v>5.51</v>
      </c>
      <c r="C3099" t="s">
        <v>688</v>
      </c>
      <c r="D3099" t="s">
        <v>2306</v>
      </c>
      <c r="E3099" t="s">
        <v>13923</v>
      </c>
      <c r="F3099" t="s">
        <v>20442</v>
      </c>
      <c r="G3099" s="146">
        <f t="shared" si="56"/>
        <v>1</v>
      </c>
    </row>
    <row r="3100" spans="1:7">
      <c r="A3100" t="s">
        <v>13924</v>
      </c>
      <c r="B3100" s="1">
        <f>IFERROR(INDEX(Preturi!H$2:H$8000, MATCH(A3100, Preturi!G$2:G$8000, 0)), "")*G3100</f>
        <v>5.25</v>
      </c>
      <c r="C3100" t="s">
        <v>688</v>
      </c>
      <c r="D3100" t="s">
        <v>2306</v>
      </c>
      <c r="E3100" t="s">
        <v>13925</v>
      </c>
      <c r="F3100" t="s">
        <v>20442</v>
      </c>
      <c r="G3100" s="146">
        <f t="shared" si="56"/>
        <v>1</v>
      </c>
    </row>
    <row r="3101" spans="1:7">
      <c r="A3101" t="s">
        <v>13926</v>
      </c>
      <c r="B3101" s="1">
        <f>IFERROR(INDEX(Preturi!H$2:H$8000, MATCH(A3101, Preturi!G$2:G$8000, 0)), "")*G3101</f>
        <v>5.51</v>
      </c>
      <c r="C3101" t="s">
        <v>688</v>
      </c>
      <c r="D3101" t="s">
        <v>2306</v>
      </c>
      <c r="E3101" t="s">
        <v>13927</v>
      </c>
      <c r="F3101" t="s">
        <v>20442</v>
      </c>
      <c r="G3101" s="146">
        <f t="shared" si="56"/>
        <v>1</v>
      </c>
    </row>
    <row r="3102" spans="1:7">
      <c r="A3102" t="s">
        <v>13928</v>
      </c>
      <c r="B3102" s="1">
        <f>IFERROR(INDEX(Preturi!H$2:H$8000, MATCH(A3102, Preturi!G$2:G$8000, 0)), "")*G3102</f>
        <v>6.25</v>
      </c>
      <c r="C3102" t="s">
        <v>688</v>
      </c>
      <c r="D3102" t="s">
        <v>2306</v>
      </c>
      <c r="E3102" t="s">
        <v>13929</v>
      </c>
      <c r="F3102" t="s">
        <v>20442</v>
      </c>
      <c r="G3102" s="146">
        <f t="shared" si="56"/>
        <v>1</v>
      </c>
    </row>
    <row r="3103" spans="1:7">
      <c r="A3103" t="s">
        <v>13930</v>
      </c>
      <c r="B3103" s="1">
        <f>IFERROR(INDEX(Preturi!H$2:H$8000, MATCH(A3103, Preturi!G$2:G$8000, 0)), "")*G3103</f>
        <v>6.57</v>
      </c>
      <c r="C3103" t="s">
        <v>688</v>
      </c>
      <c r="D3103" t="s">
        <v>2306</v>
      </c>
      <c r="E3103" t="s">
        <v>13931</v>
      </c>
      <c r="F3103" t="s">
        <v>20442</v>
      </c>
      <c r="G3103" s="146">
        <f t="shared" si="56"/>
        <v>1</v>
      </c>
    </row>
    <row r="3104" spans="1:7">
      <c r="A3104" t="s">
        <v>13932</v>
      </c>
      <c r="B3104" s="1">
        <f>IFERROR(INDEX(Preturi!H$2:H$8000, MATCH(A3104, Preturi!G$2:G$8000, 0)), "")*G3104</f>
        <v>6.25</v>
      </c>
      <c r="C3104" t="s">
        <v>688</v>
      </c>
      <c r="D3104" t="s">
        <v>2306</v>
      </c>
      <c r="E3104" t="s">
        <v>13933</v>
      </c>
      <c r="F3104" t="s">
        <v>20442</v>
      </c>
      <c r="G3104" s="146">
        <f t="shared" si="56"/>
        <v>1</v>
      </c>
    </row>
    <row r="3105" spans="1:7">
      <c r="A3105" t="s">
        <v>13934</v>
      </c>
      <c r="B3105" s="1">
        <f>IFERROR(INDEX(Preturi!H$2:H$8000, MATCH(A3105, Preturi!G$2:G$8000, 0)), "")*G3105</f>
        <v>6.57</v>
      </c>
      <c r="C3105" t="s">
        <v>688</v>
      </c>
      <c r="D3105" t="s">
        <v>2306</v>
      </c>
      <c r="E3105" t="s">
        <v>13935</v>
      </c>
      <c r="F3105" t="s">
        <v>20442</v>
      </c>
      <c r="G3105" s="146">
        <f t="shared" si="56"/>
        <v>1</v>
      </c>
    </row>
    <row r="3106" spans="1:7">
      <c r="A3106" t="s">
        <v>13936</v>
      </c>
      <c r="B3106" s="1">
        <f>IFERROR(INDEX(Preturi!H$2:H$8000, MATCH(A3106, Preturi!G$2:G$8000, 0)), "")*G3106</f>
        <v>7.23</v>
      </c>
      <c r="C3106" t="s">
        <v>688</v>
      </c>
      <c r="D3106" t="s">
        <v>2306</v>
      </c>
      <c r="E3106" t="s">
        <v>13937</v>
      </c>
      <c r="F3106" t="s">
        <v>20442</v>
      </c>
      <c r="G3106" s="146">
        <f t="shared" si="56"/>
        <v>1</v>
      </c>
    </row>
    <row r="3107" spans="1:7">
      <c r="A3107" t="s">
        <v>13938</v>
      </c>
      <c r="B3107" s="1">
        <f>IFERROR(INDEX(Preturi!H$2:H$8000, MATCH(A3107, Preturi!G$2:G$8000, 0)), "")*G3107</f>
        <v>7.59</v>
      </c>
      <c r="C3107" t="s">
        <v>688</v>
      </c>
      <c r="D3107" t="s">
        <v>2306</v>
      </c>
      <c r="E3107" t="s">
        <v>13940</v>
      </c>
      <c r="F3107" t="s">
        <v>20442</v>
      </c>
      <c r="G3107" s="146">
        <f t="shared" si="56"/>
        <v>1</v>
      </c>
    </row>
    <row r="3108" spans="1:7">
      <c r="A3108" t="s">
        <v>13941</v>
      </c>
      <c r="B3108" s="1">
        <f>IFERROR(INDEX(Preturi!H$2:H$8000, MATCH(A3108, Preturi!G$2:G$8000, 0)), "")*G3108</f>
        <v>7.23</v>
      </c>
      <c r="C3108" t="s">
        <v>688</v>
      </c>
      <c r="D3108" t="s">
        <v>2306</v>
      </c>
      <c r="E3108" t="s">
        <v>13942</v>
      </c>
      <c r="F3108" t="s">
        <v>20442</v>
      </c>
      <c r="G3108" s="146">
        <f t="shared" si="56"/>
        <v>1</v>
      </c>
    </row>
    <row r="3109" spans="1:7">
      <c r="A3109" t="s">
        <v>13943</v>
      </c>
      <c r="B3109" s="1">
        <f>IFERROR(INDEX(Preturi!H$2:H$8000, MATCH(A3109, Preturi!G$2:G$8000, 0)), "")*G3109</f>
        <v>7.59</v>
      </c>
      <c r="C3109" t="s">
        <v>688</v>
      </c>
      <c r="D3109" t="s">
        <v>2306</v>
      </c>
      <c r="E3109" t="s">
        <v>13944</v>
      </c>
      <c r="F3109" t="s">
        <v>20442</v>
      </c>
      <c r="G3109" s="146">
        <f t="shared" si="56"/>
        <v>1</v>
      </c>
    </row>
    <row r="3110" spans="1:7">
      <c r="A3110" t="s">
        <v>13945</v>
      </c>
      <c r="B3110" s="1">
        <f>IFERROR(INDEX(Preturi!H$2:H$8000, MATCH(A3110, Preturi!G$2:G$8000, 0)), "")*G3110</f>
        <v>3.37</v>
      </c>
      <c r="C3110" t="s">
        <v>688</v>
      </c>
      <c r="D3110" t="s">
        <v>2306</v>
      </c>
      <c r="E3110" t="s">
        <v>13946</v>
      </c>
      <c r="F3110" t="s">
        <v>20442</v>
      </c>
      <c r="G3110" s="146">
        <f t="shared" si="56"/>
        <v>1</v>
      </c>
    </row>
    <row r="3111" spans="1:7">
      <c r="A3111" t="s">
        <v>13947</v>
      </c>
      <c r="B3111" s="1">
        <f>IFERROR(INDEX(Preturi!H$2:H$8000, MATCH(A3111, Preturi!G$2:G$8000, 0)), "")*G3111</f>
        <v>3.52</v>
      </c>
      <c r="C3111" t="s">
        <v>688</v>
      </c>
      <c r="D3111" t="s">
        <v>2306</v>
      </c>
      <c r="E3111" t="s">
        <v>13948</v>
      </c>
      <c r="F3111" t="s">
        <v>20442</v>
      </c>
      <c r="G3111" s="146">
        <f t="shared" si="56"/>
        <v>1</v>
      </c>
    </row>
    <row r="3112" spans="1:7">
      <c r="A3112" t="s">
        <v>13949</v>
      </c>
      <c r="B3112" s="1">
        <f>IFERROR(INDEX(Preturi!H$2:H$8000, MATCH(A3112, Preturi!G$2:G$8000, 0)), "")*G3112</f>
        <v>3.37</v>
      </c>
      <c r="C3112" t="s">
        <v>688</v>
      </c>
      <c r="D3112" t="s">
        <v>2306</v>
      </c>
      <c r="E3112" t="s">
        <v>13950</v>
      </c>
      <c r="F3112" t="s">
        <v>20442</v>
      </c>
      <c r="G3112" s="146">
        <f t="shared" si="56"/>
        <v>1</v>
      </c>
    </row>
    <row r="3113" spans="1:7">
      <c r="A3113" t="s">
        <v>13951</v>
      </c>
      <c r="B3113" s="1">
        <f>IFERROR(INDEX(Preturi!H$2:H$8000, MATCH(A3113, Preturi!G$2:G$8000, 0)), "")*G3113</f>
        <v>3.52</v>
      </c>
      <c r="C3113" t="s">
        <v>688</v>
      </c>
      <c r="D3113" t="s">
        <v>2306</v>
      </c>
      <c r="E3113" t="s">
        <v>13952</v>
      </c>
      <c r="F3113" t="s">
        <v>20442</v>
      </c>
      <c r="G3113" s="146">
        <f t="shared" si="56"/>
        <v>1</v>
      </c>
    </row>
    <row r="3114" spans="1:7">
      <c r="A3114" t="s">
        <v>13953</v>
      </c>
      <c r="B3114" s="1">
        <f>IFERROR(INDEX(Preturi!H$2:H$8000, MATCH(A3114, Preturi!G$2:G$8000, 0)), "")*G3114</f>
        <v>4.45</v>
      </c>
      <c r="C3114" t="s">
        <v>688</v>
      </c>
      <c r="D3114" t="s">
        <v>2306</v>
      </c>
      <c r="E3114" t="s">
        <v>13954</v>
      </c>
      <c r="F3114" t="s">
        <v>20442</v>
      </c>
      <c r="G3114" s="146">
        <f t="shared" si="56"/>
        <v>1</v>
      </c>
    </row>
    <row r="3115" spans="1:7">
      <c r="A3115" t="s">
        <v>13955</v>
      </c>
      <c r="B3115" s="1">
        <f>IFERROR(INDEX(Preturi!H$2:H$8000, MATCH(A3115, Preturi!G$2:G$8000, 0)), "")*G3115</f>
        <v>4.6500000000000004</v>
      </c>
      <c r="C3115" t="s">
        <v>688</v>
      </c>
      <c r="D3115" t="s">
        <v>2306</v>
      </c>
      <c r="E3115" t="s">
        <v>13956</v>
      </c>
      <c r="F3115" t="s">
        <v>20442</v>
      </c>
      <c r="G3115" s="146">
        <f t="shared" si="56"/>
        <v>1</v>
      </c>
    </row>
    <row r="3116" spans="1:7">
      <c r="A3116" t="s">
        <v>13957</v>
      </c>
      <c r="B3116" s="1">
        <f>IFERROR(INDEX(Preturi!H$2:H$8000, MATCH(A3116, Preturi!G$2:G$8000, 0)), "")*G3116</f>
        <v>4.45</v>
      </c>
      <c r="C3116" t="s">
        <v>688</v>
      </c>
      <c r="D3116" t="s">
        <v>2306</v>
      </c>
      <c r="E3116" t="s">
        <v>13958</v>
      </c>
      <c r="F3116" t="s">
        <v>20442</v>
      </c>
      <c r="G3116" s="146">
        <f t="shared" si="56"/>
        <v>1</v>
      </c>
    </row>
    <row r="3117" spans="1:7">
      <c r="A3117" t="s">
        <v>13959</v>
      </c>
      <c r="B3117" s="1">
        <f>IFERROR(INDEX(Preturi!H$2:H$8000, MATCH(A3117, Preturi!G$2:G$8000, 0)), "")*G3117</f>
        <v>4.6500000000000004</v>
      </c>
      <c r="C3117" t="s">
        <v>688</v>
      </c>
      <c r="D3117" t="s">
        <v>2306</v>
      </c>
      <c r="E3117" t="s">
        <v>13960</v>
      </c>
      <c r="F3117" t="s">
        <v>20442</v>
      </c>
      <c r="G3117" s="146">
        <f t="shared" si="56"/>
        <v>1</v>
      </c>
    </row>
    <row r="3118" spans="1:7">
      <c r="A3118" t="s">
        <v>13961</v>
      </c>
      <c r="B3118" s="1">
        <f>IFERROR(INDEX(Preturi!H$2:H$8000, MATCH(A3118, Preturi!G$2:G$8000, 0)), "")*G3118</f>
        <v>5.51</v>
      </c>
      <c r="C3118" t="s">
        <v>688</v>
      </c>
      <c r="D3118" t="s">
        <v>2306</v>
      </c>
      <c r="E3118" t="s">
        <v>13962</v>
      </c>
      <c r="F3118" t="s">
        <v>20442</v>
      </c>
      <c r="G3118" s="146">
        <f t="shared" si="56"/>
        <v>1</v>
      </c>
    </row>
    <row r="3119" spans="1:7">
      <c r="A3119" t="s">
        <v>13963</v>
      </c>
      <c r="B3119" s="1">
        <f>IFERROR(INDEX(Preturi!H$2:H$8000, MATCH(A3119, Preturi!G$2:G$8000, 0)), "")*G3119</f>
        <v>5.77</v>
      </c>
      <c r="C3119" t="s">
        <v>688</v>
      </c>
      <c r="D3119" t="s">
        <v>2306</v>
      </c>
      <c r="E3119" t="s">
        <v>13964</v>
      </c>
      <c r="F3119" t="s">
        <v>20442</v>
      </c>
      <c r="G3119" s="146">
        <f t="shared" si="56"/>
        <v>1</v>
      </c>
    </row>
    <row r="3120" spans="1:7">
      <c r="A3120" t="s">
        <v>13965</v>
      </c>
      <c r="B3120" s="1">
        <f>IFERROR(INDEX(Preturi!H$2:H$8000, MATCH(A3120, Preturi!G$2:G$8000, 0)), "")*G3120</f>
        <v>5.51</v>
      </c>
      <c r="C3120" t="s">
        <v>688</v>
      </c>
      <c r="D3120" t="s">
        <v>2306</v>
      </c>
      <c r="E3120" t="s">
        <v>13966</v>
      </c>
      <c r="F3120" t="s">
        <v>20442</v>
      </c>
      <c r="G3120" s="146">
        <f t="shared" si="56"/>
        <v>1</v>
      </c>
    </row>
    <row r="3121" spans="1:7">
      <c r="A3121" t="s">
        <v>13967</v>
      </c>
      <c r="B3121" s="1">
        <f>IFERROR(INDEX(Preturi!H$2:H$8000, MATCH(A3121, Preturi!G$2:G$8000, 0)), "")*G3121</f>
        <v>5.77</v>
      </c>
      <c r="C3121" t="s">
        <v>688</v>
      </c>
      <c r="D3121" t="s">
        <v>2306</v>
      </c>
      <c r="E3121" t="s">
        <v>13968</v>
      </c>
      <c r="F3121" t="s">
        <v>20442</v>
      </c>
      <c r="G3121" s="146">
        <f t="shared" si="56"/>
        <v>1</v>
      </c>
    </row>
    <row r="3122" spans="1:7">
      <c r="A3122" t="s">
        <v>13969</v>
      </c>
      <c r="B3122" s="1">
        <f>IFERROR(INDEX(Preturi!H$2:H$8000, MATCH(A3122, Preturi!G$2:G$8000, 0)), "")*G3122</f>
        <v>6.57</v>
      </c>
      <c r="C3122" t="s">
        <v>688</v>
      </c>
      <c r="D3122" t="s">
        <v>2306</v>
      </c>
      <c r="E3122" t="s">
        <v>13970</v>
      </c>
      <c r="F3122" t="s">
        <v>20442</v>
      </c>
      <c r="G3122" s="146">
        <f t="shared" si="56"/>
        <v>1</v>
      </c>
    </row>
    <row r="3123" spans="1:7">
      <c r="A3123" t="s">
        <v>13971</v>
      </c>
      <c r="B3123" s="1">
        <f>IFERROR(INDEX(Preturi!H$2:H$8000, MATCH(A3123, Preturi!G$2:G$8000, 0)), "")*G3123</f>
        <v>6.88</v>
      </c>
      <c r="C3123" t="s">
        <v>688</v>
      </c>
      <c r="D3123" t="s">
        <v>2306</v>
      </c>
      <c r="E3123" t="s">
        <v>13972</v>
      </c>
      <c r="F3123" t="s">
        <v>20442</v>
      </c>
      <c r="G3123" s="146">
        <f t="shared" si="56"/>
        <v>1</v>
      </c>
    </row>
    <row r="3124" spans="1:7">
      <c r="A3124" t="s">
        <v>13973</v>
      </c>
      <c r="B3124" s="1">
        <f>IFERROR(INDEX(Preturi!H$2:H$8000, MATCH(A3124, Preturi!G$2:G$8000, 0)), "")*G3124</f>
        <v>6.57</v>
      </c>
      <c r="C3124" t="s">
        <v>688</v>
      </c>
      <c r="D3124" t="s">
        <v>2306</v>
      </c>
      <c r="E3124" t="s">
        <v>13974</v>
      </c>
      <c r="F3124" t="s">
        <v>20442</v>
      </c>
      <c r="G3124" s="146">
        <f t="shared" si="56"/>
        <v>1</v>
      </c>
    </row>
    <row r="3125" spans="1:7">
      <c r="A3125" t="s">
        <v>13975</v>
      </c>
      <c r="B3125" s="1">
        <f>IFERROR(INDEX(Preturi!H$2:H$8000, MATCH(A3125, Preturi!G$2:G$8000, 0)), "")*G3125</f>
        <v>6.88</v>
      </c>
      <c r="C3125" t="s">
        <v>688</v>
      </c>
      <c r="D3125" t="s">
        <v>2306</v>
      </c>
      <c r="E3125" t="s">
        <v>13976</v>
      </c>
      <c r="F3125" t="s">
        <v>20442</v>
      </c>
      <c r="G3125" s="146">
        <f t="shared" si="56"/>
        <v>1</v>
      </c>
    </row>
    <row r="3126" spans="1:7">
      <c r="A3126" t="s">
        <v>13977</v>
      </c>
      <c r="B3126" s="1">
        <f>IFERROR(INDEX(Preturi!H$2:H$8000, MATCH(A3126, Preturi!G$2:G$8000, 0)), "")*G3126</f>
        <v>7.59</v>
      </c>
      <c r="C3126" t="s">
        <v>688</v>
      </c>
      <c r="D3126" t="s">
        <v>2306</v>
      </c>
      <c r="E3126" t="s">
        <v>13978</v>
      </c>
      <c r="F3126" t="s">
        <v>20442</v>
      </c>
      <c r="G3126" s="146">
        <f t="shared" si="56"/>
        <v>1</v>
      </c>
    </row>
    <row r="3127" spans="1:7">
      <c r="A3127" t="s">
        <v>13979</v>
      </c>
      <c r="B3127" s="1">
        <f>IFERROR(INDEX(Preturi!H$2:H$8000, MATCH(A3127, Preturi!G$2:G$8000, 0)), "")*G3127</f>
        <v>7.96</v>
      </c>
      <c r="C3127" t="s">
        <v>688</v>
      </c>
      <c r="D3127" t="s">
        <v>2306</v>
      </c>
      <c r="E3127" t="s">
        <v>13980</v>
      </c>
      <c r="F3127" t="s">
        <v>20442</v>
      </c>
      <c r="G3127" s="146">
        <f t="shared" si="56"/>
        <v>1</v>
      </c>
    </row>
    <row r="3128" spans="1:7">
      <c r="A3128" t="s">
        <v>13981</v>
      </c>
      <c r="B3128" s="1">
        <f>IFERROR(INDEX(Preturi!H$2:H$8000, MATCH(A3128, Preturi!G$2:G$8000, 0)), "")*G3128</f>
        <v>7.59</v>
      </c>
      <c r="C3128" t="s">
        <v>688</v>
      </c>
      <c r="D3128" t="s">
        <v>2306</v>
      </c>
      <c r="E3128" t="s">
        <v>13982</v>
      </c>
      <c r="F3128" t="s">
        <v>20442</v>
      </c>
      <c r="G3128" s="146">
        <f t="shared" si="56"/>
        <v>1</v>
      </c>
    </row>
    <row r="3129" spans="1:7">
      <c r="A3129" t="s">
        <v>13983</v>
      </c>
      <c r="B3129" s="1">
        <f>IFERROR(INDEX(Preturi!H$2:H$8000, MATCH(A3129, Preturi!G$2:G$8000, 0)), "")*G3129</f>
        <v>7.96</v>
      </c>
      <c r="C3129" t="s">
        <v>688</v>
      </c>
      <c r="D3129" t="s">
        <v>2306</v>
      </c>
      <c r="E3129" t="s">
        <v>13984</v>
      </c>
      <c r="F3129" t="s">
        <v>20442</v>
      </c>
      <c r="G3129" s="146">
        <f t="shared" si="56"/>
        <v>1</v>
      </c>
    </row>
    <row r="3130" spans="1:7">
      <c r="A3130" t="s">
        <v>13985</v>
      </c>
      <c r="B3130" s="1">
        <f>IFERROR(INDEX(Preturi!H$2:H$8000, MATCH(A3130, Preturi!G$2:G$8000, 0)), "")*G3130</f>
        <v>3.52</v>
      </c>
      <c r="C3130" t="s">
        <v>688</v>
      </c>
      <c r="D3130" t="s">
        <v>2306</v>
      </c>
      <c r="E3130" t="s">
        <v>13986</v>
      </c>
      <c r="F3130" t="s">
        <v>20442</v>
      </c>
      <c r="G3130" s="146">
        <f t="shared" si="56"/>
        <v>1</v>
      </c>
    </row>
    <row r="3131" spans="1:7">
      <c r="A3131" t="s">
        <v>13987</v>
      </c>
      <c r="B3131" s="1">
        <f>IFERROR(INDEX(Preturi!H$2:H$8000, MATCH(A3131, Preturi!G$2:G$8000, 0)), "")*G3131</f>
        <v>3.67</v>
      </c>
      <c r="C3131" t="s">
        <v>688</v>
      </c>
      <c r="D3131" t="s">
        <v>2306</v>
      </c>
      <c r="E3131" t="s">
        <v>13989</v>
      </c>
      <c r="F3131" t="s">
        <v>20442</v>
      </c>
      <c r="G3131" s="146">
        <f t="shared" si="56"/>
        <v>1</v>
      </c>
    </row>
    <row r="3132" spans="1:7">
      <c r="A3132" t="s">
        <v>13990</v>
      </c>
      <c r="B3132" s="1">
        <f>IFERROR(INDEX(Preturi!H$2:H$8000, MATCH(A3132, Preturi!G$2:G$8000, 0)), "")*G3132</f>
        <v>3.52</v>
      </c>
      <c r="C3132" t="s">
        <v>688</v>
      </c>
      <c r="D3132" t="s">
        <v>2306</v>
      </c>
      <c r="E3132" t="s">
        <v>13991</v>
      </c>
      <c r="F3132" t="s">
        <v>20442</v>
      </c>
      <c r="G3132" s="146">
        <f t="shared" si="56"/>
        <v>1</v>
      </c>
    </row>
    <row r="3133" spans="1:7">
      <c r="A3133" t="s">
        <v>13992</v>
      </c>
      <c r="B3133" s="1">
        <f>IFERROR(INDEX(Preturi!H$2:H$8000, MATCH(A3133, Preturi!G$2:G$8000, 0)), "")*G3133</f>
        <v>3.67</v>
      </c>
      <c r="C3133" t="s">
        <v>688</v>
      </c>
      <c r="D3133" t="s">
        <v>2306</v>
      </c>
      <c r="E3133" t="s">
        <v>13993</v>
      </c>
      <c r="F3133" t="s">
        <v>20442</v>
      </c>
      <c r="G3133" s="146">
        <f t="shared" si="56"/>
        <v>1</v>
      </c>
    </row>
    <row r="3134" spans="1:7">
      <c r="A3134" t="s">
        <v>13994</v>
      </c>
      <c r="B3134" s="1">
        <f>IFERROR(INDEX(Preturi!H$2:H$8000, MATCH(A3134, Preturi!G$2:G$8000, 0)), "")*G3134</f>
        <v>4.6500000000000004</v>
      </c>
      <c r="C3134" t="s">
        <v>688</v>
      </c>
      <c r="D3134" t="s">
        <v>2306</v>
      </c>
      <c r="E3134" t="s">
        <v>13995</v>
      </c>
      <c r="F3134" t="s">
        <v>20442</v>
      </c>
      <c r="G3134" s="146">
        <f t="shared" si="56"/>
        <v>1</v>
      </c>
    </row>
    <row r="3135" spans="1:7">
      <c r="A3135" t="s">
        <v>13996</v>
      </c>
      <c r="B3135" s="1">
        <f>IFERROR(INDEX(Preturi!H$2:H$8000, MATCH(A3135, Preturi!G$2:G$8000, 0)), "")*G3135</f>
        <v>4.8600000000000003</v>
      </c>
      <c r="C3135" t="s">
        <v>688</v>
      </c>
      <c r="D3135" t="s">
        <v>2306</v>
      </c>
      <c r="E3135" t="s">
        <v>13997</v>
      </c>
      <c r="F3135" t="s">
        <v>20442</v>
      </c>
      <c r="G3135" s="146">
        <f t="shared" si="56"/>
        <v>1</v>
      </c>
    </row>
    <row r="3136" spans="1:7">
      <c r="A3136" t="s">
        <v>13998</v>
      </c>
      <c r="B3136" s="1">
        <f>IFERROR(INDEX(Preturi!H$2:H$8000, MATCH(A3136, Preturi!G$2:G$8000, 0)), "")*G3136</f>
        <v>4.6500000000000004</v>
      </c>
      <c r="C3136" t="s">
        <v>688</v>
      </c>
      <c r="D3136" t="s">
        <v>2306</v>
      </c>
      <c r="E3136" t="s">
        <v>13999</v>
      </c>
      <c r="F3136" t="s">
        <v>20442</v>
      </c>
      <c r="G3136" s="146">
        <f t="shared" si="56"/>
        <v>1</v>
      </c>
    </row>
    <row r="3137" spans="1:7">
      <c r="A3137" t="s">
        <v>14000</v>
      </c>
      <c r="B3137" s="1">
        <f>IFERROR(INDEX(Preturi!H$2:H$8000, MATCH(A3137, Preturi!G$2:G$8000, 0)), "")*G3137</f>
        <v>4.8600000000000003</v>
      </c>
      <c r="C3137" t="s">
        <v>688</v>
      </c>
      <c r="D3137" t="s">
        <v>2306</v>
      </c>
      <c r="E3137" t="s">
        <v>14001</v>
      </c>
      <c r="F3137" t="s">
        <v>20442</v>
      </c>
      <c r="G3137" s="146">
        <f t="shared" si="56"/>
        <v>1</v>
      </c>
    </row>
    <row r="3138" spans="1:7">
      <c r="A3138" t="s">
        <v>14002</v>
      </c>
      <c r="B3138" s="1">
        <f>IFERROR(INDEX(Preturi!H$2:H$8000, MATCH(A3138, Preturi!G$2:G$8000, 0)), "")*G3138</f>
        <v>5.77</v>
      </c>
      <c r="C3138" t="s">
        <v>688</v>
      </c>
      <c r="D3138" t="s">
        <v>2306</v>
      </c>
      <c r="E3138" t="s">
        <v>14003</v>
      </c>
      <c r="F3138" t="s">
        <v>20442</v>
      </c>
      <c r="G3138" s="146">
        <f t="shared" si="56"/>
        <v>1</v>
      </c>
    </row>
    <row r="3139" spans="1:7">
      <c r="A3139" t="s">
        <v>14004</v>
      </c>
      <c r="B3139" s="1">
        <f>IFERROR(INDEX(Preturi!H$2:H$8000, MATCH(A3139, Preturi!G$2:G$8000, 0)), "")*G3139</f>
        <v>6.03</v>
      </c>
      <c r="C3139" t="s">
        <v>688</v>
      </c>
      <c r="D3139" t="s">
        <v>2306</v>
      </c>
      <c r="E3139" t="s">
        <v>14006</v>
      </c>
      <c r="F3139" t="s">
        <v>20442</v>
      </c>
      <c r="G3139" s="146">
        <f t="shared" si="56"/>
        <v>1</v>
      </c>
    </row>
    <row r="3140" spans="1:7">
      <c r="A3140" t="s">
        <v>14007</v>
      </c>
      <c r="B3140" s="1">
        <f>IFERROR(INDEX(Preturi!H$2:H$8000, MATCH(A3140, Preturi!G$2:G$8000, 0)), "")*G3140</f>
        <v>5.77</v>
      </c>
      <c r="C3140" t="s">
        <v>688</v>
      </c>
      <c r="D3140" t="s">
        <v>2306</v>
      </c>
      <c r="E3140" t="s">
        <v>14008</v>
      </c>
      <c r="F3140" t="s">
        <v>20442</v>
      </c>
      <c r="G3140" s="146">
        <f t="shared" si="56"/>
        <v>1</v>
      </c>
    </row>
    <row r="3141" spans="1:7">
      <c r="A3141" t="s">
        <v>14009</v>
      </c>
      <c r="B3141" s="1">
        <f>IFERROR(INDEX(Preturi!H$2:H$8000, MATCH(A3141, Preturi!G$2:G$8000, 0)), "")*G3141</f>
        <v>6.03</v>
      </c>
      <c r="C3141" t="s">
        <v>688</v>
      </c>
      <c r="D3141" t="s">
        <v>2306</v>
      </c>
      <c r="E3141" t="s">
        <v>14010</v>
      </c>
      <c r="F3141" t="s">
        <v>20442</v>
      </c>
      <c r="G3141" s="146">
        <f t="shared" si="56"/>
        <v>1</v>
      </c>
    </row>
    <row r="3142" spans="1:7">
      <c r="A3142" t="s">
        <v>14011</v>
      </c>
      <c r="B3142" s="1">
        <f>IFERROR(INDEX(Preturi!H$2:H$8000, MATCH(A3142, Preturi!G$2:G$8000, 0)), "")*G3142</f>
        <v>6.88</v>
      </c>
      <c r="C3142" t="s">
        <v>688</v>
      </c>
      <c r="D3142" t="s">
        <v>2306</v>
      </c>
      <c r="E3142" t="s">
        <v>14012</v>
      </c>
      <c r="F3142" t="s">
        <v>20442</v>
      </c>
      <c r="G3142" s="146">
        <f t="shared" si="56"/>
        <v>1</v>
      </c>
    </row>
    <row r="3143" spans="1:7">
      <c r="A3143" t="s">
        <v>14013</v>
      </c>
      <c r="B3143" s="1">
        <f>IFERROR(INDEX(Preturi!H$2:H$8000, MATCH(A3143, Preturi!G$2:G$8000, 0)), "")*G3143</f>
        <v>7.19</v>
      </c>
      <c r="C3143" t="s">
        <v>688</v>
      </c>
      <c r="D3143" t="s">
        <v>2306</v>
      </c>
      <c r="E3143" t="s">
        <v>14014</v>
      </c>
      <c r="F3143" t="s">
        <v>20442</v>
      </c>
      <c r="G3143" s="146">
        <f t="shared" si="56"/>
        <v>1</v>
      </c>
    </row>
    <row r="3144" spans="1:7">
      <c r="A3144" t="s">
        <v>14015</v>
      </c>
      <c r="B3144" s="1">
        <f>IFERROR(INDEX(Preturi!H$2:H$8000, MATCH(A3144, Preturi!G$2:G$8000, 0)), "")*G3144</f>
        <v>6.88</v>
      </c>
      <c r="C3144" t="s">
        <v>688</v>
      </c>
      <c r="D3144" t="s">
        <v>2306</v>
      </c>
      <c r="E3144" t="s">
        <v>14016</v>
      </c>
      <c r="F3144" t="s">
        <v>20442</v>
      </c>
      <c r="G3144" s="146">
        <f t="shared" si="56"/>
        <v>1</v>
      </c>
    </row>
    <row r="3145" spans="1:7">
      <c r="A3145" t="s">
        <v>14017</v>
      </c>
      <c r="B3145" s="1">
        <f>IFERROR(INDEX(Preturi!H$2:H$8000, MATCH(A3145, Preturi!G$2:G$8000, 0)), "")*G3145</f>
        <v>7.19</v>
      </c>
      <c r="C3145" t="s">
        <v>688</v>
      </c>
      <c r="D3145" t="s">
        <v>2306</v>
      </c>
      <c r="E3145" t="s">
        <v>14018</v>
      </c>
      <c r="F3145" t="s">
        <v>20442</v>
      </c>
      <c r="G3145" s="146">
        <f t="shared" si="56"/>
        <v>1</v>
      </c>
    </row>
    <row r="3146" spans="1:7">
      <c r="A3146" t="s">
        <v>14019</v>
      </c>
      <c r="B3146" s="1">
        <f>IFERROR(INDEX(Preturi!H$2:H$8000, MATCH(A3146, Preturi!G$2:G$8000, 0)), "")*G3146</f>
        <v>7.96</v>
      </c>
      <c r="C3146" t="s">
        <v>688</v>
      </c>
      <c r="D3146" t="s">
        <v>2306</v>
      </c>
      <c r="E3146" t="s">
        <v>14020</v>
      </c>
      <c r="F3146" t="s">
        <v>20442</v>
      </c>
      <c r="G3146" s="146">
        <f t="shared" si="56"/>
        <v>1</v>
      </c>
    </row>
    <row r="3147" spans="1:7">
      <c r="A3147" t="s">
        <v>14021</v>
      </c>
      <c r="B3147" s="1">
        <f>IFERROR(INDEX(Preturi!H$2:H$8000, MATCH(A3147, Preturi!G$2:G$8000, 0)), "")*G3147</f>
        <v>8.32</v>
      </c>
      <c r="C3147" t="s">
        <v>688</v>
      </c>
      <c r="D3147" t="s">
        <v>2306</v>
      </c>
      <c r="E3147" t="s">
        <v>14023</v>
      </c>
      <c r="F3147" t="s">
        <v>20442</v>
      </c>
      <c r="G3147" s="146">
        <f t="shared" si="56"/>
        <v>1</v>
      </c>
    </row>
    <row r="3148" spans="1:7">
      <c r="A3148" t="s">
        <v>14024</v>
      </c>
      <c r="B3148" s="1">
        <f>IFERROR(INDEX(Preturi!H$2:H$8000, MATCH(A3148, Preturi!G$2:G$8000, 0)), "")*G3148</f>
        <v>7.96</v>
      </c>
      <c r="C3148" t="s">
        <v>688</v>
      </c>
      <c r="D3148" t="s">
        <v>2306</v>
      </c>
      <c r="E3148" t="s">
        <v>14025</v>
      </c>
      <c r="F3148" t="s">
        <v>20442</v>
      </c>
      <c r="G3148" s="146">
        <f t="shared" si="56"/>
        <v>1</v>
      </c>
    </row>
    <row r="3149" spans="1:7">
      <c r="A3149" t="s">
        <v>14026</v>
      </c>
      <c r="B3149" s="1">
        <f>IFERROR(INDEX(Preturi!H$2:H$8000, MATCH(A3149, Preturi!G$2:G$8000, 0)), "")*G3149</f>
        <v>8.32</v>
      </c>
      <c r="C3149" t="s">
        <v>688</v>
      </c>
      <c r="D3149" t="s">
        <v>2306</v>
      </c>
      <c r="E3149" t="s">
        <v>14027</v>
      </c>
      <c r="F3149" t="s">
        <v>20442</v>
      </c>
      <c r="G3149" s="146">
        <f t="shared" si="56"/>
        <v>1</v>
      </c>
    </row>
    <row r="3150" spans="1:7">
      <c r="A3150" t="s">
        <v>14028</v>
      </c>
      <c r="B3150" s="1">
        <f>IFERROR(INDEX(Preturi!H$2:H$8000, MATCH(A3150, Preturi!G$2:G$8000, 0)), "")*G3150</f>
        <v>3.67</v>
      </c>
      <c r="C3150" t="s">
        <v>688</v>
      </c>
      <c r="D3150" t="s">
        <v>2306</v>
      </c>
      <c r="E3150" t="s">
        <v>14029</v>
      </c>
      <c r="F3150" t="s">
        <v>20442</v>
      </c>
      <c r="G3150" s="146">
        <f t="shared" si="56"/>
        <v>1</v>
      </c>
    </row>
    <row r="3151" spans="1:7">
      <c r="A3151" t="s">
        <v>14030</v>
      </c>
      <c r="B3151" s="1">
        <f>IFERROR(INDEX(Preturi!H$2:H$8000, MATCH(A3151, Preturi!G$2:G$8000, 0)), "")*G3151</f>
        <v>3.82</v>
      </c>
      <c r="C3151" t="s">
        <v>688</v>
      </c>
      <c r="D3151" t="s">
        <v>2306</v>
      </c>
      <c r="E3151" t="s">
        <v>14031</v>
      </c>
      <c r="F3151" t="s">
        <v>20442</v>
      </c>
      <c r="G3151" s="146">
        <f t="shared" si="56"/>
        <v>1</v>
      </c>
    </row>
    <row r="3152" spans="1:7">
      <c r="A3152" t="s">
        <v>14032</v>
      </c>
      <c r="B3152" s="1">
        <f>IFERROR(INDEX(Preturi!H$2:H$8000, MATCH(A3152, Preturi!G$2:G$8000, 0)), "")*G3152</f>
        <v>3.67</v>
      </c>
      <c r="C3152" t="s">
        <v>688</v>
      </c>
      <c r="D3152" t="s">
        <v>2306</v>
      </c>
      <c r="E3152" t="s">
        <v>14033</v>
      </c>
      <c r="F3152" t="s">
        <v>20442</v>
      </c>
      <c r="G3152" s="146">
        <f t="shared" si="56"/>
        <v>1</v>
      </c>
    </row>
    <row r="3153" spans="1:7">
      <c r="A3153" t="s">
        <v>14034</v>
      </c>
      <c r="B3153" s="1">
        <f>IFERROR(INDEX(Preturi!H$2:H$8000, MATCH(A3153, Preturi!G$2:G$8000, 0)), "")*G3153</f>
        <v>3.82</v>
      </c>
      <c r="C3153" t="s">
        <v>688</v>
      </c>
      <c r="D3153" t="s">
        <v>2306</v>
      </c>
      <c r="E3153" t="s">
        <v>14035</v>
      </c>
      <c r="F3153" t="s">
        <v>20442</v>
      </c>
      <c r="G3153" s="146">
        <f t="shared" si="56"/>
        <v>1</v>
      </c>
    </row>
    <row r="3154" spans="1:7">
      <c r="A3154" t="s">
        <v>14036</v>
      </c>
      <c r="B3154" s="1">
        <f>IFERROR(INDEX(Preturi!H$2:H$8000, MATCH(A3154, Preturi!G$2:G$8000, 0)), "")*G3154</f>
        <v>4.8600000000000003</v>
      </c>
      <c r="C3154" t="s">
        <v>688</v>
      </c>
      <c r="D3154" t="s">
        <v>2306</v>
      </c>
      <c r="E3154" t="s">
        <v>14037</v>
      </c>
      <c r="F3154" t="s">
        <v>20442</v>
      </c>
      <c r="G3154" s="146">
        <f t="shared" si="56"/>
        <v>1</v>
      </c>
    </row>
    <row r="3155" spans="1:7">
      <c r="A3155" t="s">
        <v>14038</v>
      </c>
      <c r="B3155" s="1">
        <f>IFERROR(INDEX(Preturi!H$2:H$8000, MATCH(A3155, Preturi!G$2:G$8000, 0)), "")*G3155</f>
        <v>5.07</v>
      </c>
      <c r="C3155" t="s">
        <v>688</v>
      </c>
      <c r="D3155" t="s">
        <v>2306</v>
      </c>
      <c r="E3155" t="s">
        <v>14039</v>
      </c>
      <c r="F3155" t="s">
        <v>20442</v>
      </c>
      <c r="G3155" s="146">
        <f t="shared" si="56"/>
        <v>1</v>
      </c>
    </row>
    <row r="3156" spans="1:7">
      <c r="A3156" t="s">
        <v>14040</v>
      </c>
      <c r="B3156" s="1">
        <f>IFERROR(INDEX(Preturi!H$2:H$8000, MATCH(A3156, Preturi!G$2:G$8000, 0)), "")*G3156</f>
        <v>4.8600000000000003</v>
      </c>
      <c r="C3156" t="s">
        <v>688</v>
      </c>
      <c r="D3156" t="s">
        <v>2306</v>
      </c>
      <c r="E3156" t="s">
        <v>14041</v>
      </c>
      <c r="F3156" t="s">
        <v>20442</v>
      </c>
      <c r="G3156" s="146">
        <f t="shared" si="56"/>
        <v>1</v>
      </c>
    </row>
    <row r="3157" spans="1:7">
      <c r="A3157" t="s">
        <v>14042</v>
      </c>
      <c r="B3157" s="1">
        <f>IFERROR(INDEX(Preturi!H$2:H$8000, MATCH(A3157, Preturi!G$2:G$8000, 0)), "")*G3157</f>
        <v>5.07</v>
      </c>
      <c r="C3157" t="s">
        <v>688</v>
      </c>
      <c r="D3157" t="s">
        <v>2306</v>
      </c>
      <c r="E3157" t="s">
        <v>14043</v>
      </c>
      <c r="F3157" t="s">
        <v>20442</v>
      </c>
      <c r="G3157" s="146">
        <f t="shared" si="56"/>
        <v>1</v>
      </c>
    </row>
    <row r="3158" spans="1:7">
      <c r="A3158" t="s">
        <v>14044</v>
      </c>
      <c r="B3158" s="1">
        <f>IFERROR(INDEX(Preturi!H$2:H$8000, MATCH(A3158, Preturi!G$2:G$8000, 0)), "")*G3158</f>
        <v>6.03</v>
      </c>
      <c r="C3158" t="s">
        <v>688</v>
      </c>
      <c r="D3158" t="s">
        <v>2306</v>
      </c>
      <c r="E3158" t="s">
        <v>14045</v>
      </c>
      <c r="F3158" t="s">
        <v>20442</v>
      </c>
      <c r="G3158" s="146">
        <f t="shared" ref="G3158:G3221" si="57">1+Adaosuri23</f>
        <v>1</v>
      </c>
    </row>
    <row r="3159" spans="1:7">
      <c r="A3159" t="s">
        <v>14046</v>
      </c>
      <c r="B3159" s="1">
        <f>IFERROR(INDEX(Preturi!H$2:H$8000, MATCH(A3159, Preturi!G$2:G$8000, 0)), "")*G3159</f>
        <v>6.29</v>
      </c>
      <c r="C3159" t="s">
        <v>688</v>
      </c>
      <c r="D3159" t="s">
        <v>2306</v>
      </c>
      <c r="E3159" t="s">
        <v>14047</v>
      </c>
      <c r="F3159" t="s">
        <v>20442</v>
      </c>
      <c r="G3159" s="146">
        <f t="shared" si="57"/>
        <v>1</v>
      </c>
    </row>
    <row r="3160" spans="1:7">
      <c r="A3160" t="s">
        <v>14048</v>
      </c>
      <c r="B3160" s="1">
        <f>IFERROR(INDEX(Preturi!H$2:H$8000, MATCH(A3160, Preturi!G$2:G$8000, 0)), "")*G3160</f>
        <v>6.03</v>
      </c>
      <c r="C3160" t="s">
        <v>688</v>
      </c>
      <c r="D3160" t="s">
        <v>2306</v>
      </c>
      <c r="E3160" t="s">
        <v>14049</v>
      </c>
      <c r="F3160" t="s">
        <v>20442</v>
      </c>
      <c r="G3160" s="146">
        <f t="shared" si="57"/>
        <v>1</v>
      </c>
    </row>
    <row r="3161" spans="1:7">
      <c r="A3161" t="s">
        <v>14050</v>
      </c>
      <c r="B3161" s="1">
        <f>IFERROR(INDEX(Preturi!H$2:H$8000, MATCH(A3161, Preturi!G$2:G$8000, 0)), "")*G3161</f>
        <v>6.29</v>
      </c>
      <c r="C3161" t="s">
        <v>688</v>
      </c>
      <c r="D3161" t="s">
        <v>2306</v>
      </c>
      <c r="E3161" t="s">
        <v>14051</v>
      </c>
      <c r="F3161" t="s">
        <v>20442</v>
      </c>
      <c r="G3161" s="146">
        <f t="shared" si="57"/>
        <v>1</v>
      </c>
    </row>
    <row r="3162" spans="1:7">
      <c r="A3162" t="s">
        <v>14052</v>
      </c>
      <c r="B3162" s="1">
        <f>IFERROR(INDEX(Preturi!H$2:H$8000, MATCH(A3162, Preturi!G$2:G$8000, 0)), "")*G3162</f>
        <v>7.19</v>
      </c>
      <c r="C3162" t="s">
        <v>688</v>
      </c>
      <c r="D3162" t="s">
        <v>2306</v>
      </c>
      <c r="E3162" t="s">
        <v>14053</v>
      </c>
      <c r="F3162" t="s">
        <v>20442</v>
      </c>
      <c r="G3162" s="146">
        <f t="shared" si="57"/>
        <v>1</v>
      </c>
    </row>
    <row r="3163" spans="1:7">
      <c r="A3163" t="s">
        <v>14054</v>
      </c>
      <c r="B3163" s="1">
        <f>IFERROR(INDEX(Preturi!H$2:H$8000, MATCH(A3163, Preturi!G$2:G$8000, 0)), "")*G3163</f>
        <v>7.49</v>
      </c>
      <c r="C3163" t="s">
        <v>688</v>
      </c>
      <c r="D3163" t="s">
        <v>2306</v>
      </c>
      <c r="E3163" t="s">
        <v>14056</v>
      </c>
      <c r="F3163" t="s">
        <v>20442</v>
      </c>
      <c r="G3163" s="146">
        <f t="shared" si="57"/>
        <v>1</v>
      </c>
    </row>
    <row r="3164" spans="1:7">
      <c r="A3164" t="s">
        <v>14057</v>
      </c>
      <c r="B3164" s="1">
        <f>IFERROR(INDEX(Preturi!H$2:H$8000, MATCH(A3164, Preturi!G$2:G$8000, 0)), "")*G3164</f>
        <v>7.19</v>
      </c>
      <c r="C3164" t="s">
        <v>688</v>
      </c>
      <c r="D3164" t="s">
        <v>2306</v>
      </c>
      <c r="E3164" t="s">
        <v>14058</v>
      </c>
      <c r="F3164" t="s">
        <v>20442</v>
      </c>
      <c r="G3164" s="146">
        <f t="shared" si="57"/>
        <v>1</v>
      </c>
    </row>
    <row r="3165" spans="1:7">
      <c r="A3165" t="s">
        <v>14059</v>
      </c>
      <c r="B3165" s="1">
        <f>IFERROR(INDEX(Preturi!H$2:H$8000, MATCH(A3165, Preturi!G$2:G$8000, 0)), "")*G3165</f>
        <v>7.49</v>
      </c>
      <c r="C3165" t="s">
        <v>688</v>
      </c>
      <c r="D3165" t="s">
        <v>2306</v>
      </c>
      <c r="E3165" t="s">
        <v>14060</v>
      </c>
      <c r="F3165" t="s">
        <v>20442</v>
      </c>
      <c r="G3165" s="146">
        <f t="shared" si="57"/>
        <v>1</v>
      </c>
    </row>
    <row r="3166" spans="1:7">
      <c r="A3166" t="s">
        <v>14061</v>
      </c>
      <c r="B3166" s="1">
        <f>IFERROR(INDEX(Preturi!H$2:H$8000, MATCH(A3166, Preturi!G$2:G$8000, 0)), "")*G3166</f>
        <v>8.32</v>
      </c>
      <c r="C3166" t="s">
        <v>688</v>
      </c>
      <c r="D3166" t="s">
        <v>2306</v>
      </c>
      <c r="E3166" t="s">
        <v>14062</v>
      </c>
      <c r="F3166" t="s">
        <v>20442</v>
      </c>
      <c r="G3166" s="146">
        <f t="shared" si="57"/>
        <v>1</v>
      </c>
    </row>
    <row r="3167" spans="1:7">
      <c r="A3167" t="s">
        <v>14063</v>
      </c>
      <c r="B3167" s="1">
        <f>IFERROR(INDEX(Preturi!H$2:H$8000, MATCH(A3167, Preturi!G$2:G$8000, 0)), "")*G3167</f>
        <v>8.68</v>
      </c>
      <c r="C3167" t="s">
        <v>688</v>
      </c>
      <c r="D3167" t="s">
        <v>2306</v>
      </c>
      <c r="E3167" t="s">
        <v>14064</v>
      </c>
      <c r="F3167" t="s">
        <v>20442</v>
      </c>
      <c r="G3167" s="146">
        <f t="shared" si="57"/>
        <v>1</v>
      </c>
    </row>
    <row r="3168" spans="1:7">
      <c r="A3168" t="s">
        <v>14065</v>
      </c>
      <c r="B3168" s="1">
        <f>IFERROR(INDEX(Preturi!H$2:H$8000, MATCH(A3168, Preturi!G$2:G$8000, 0)), "")*G3168</f>
        <v>8.32</v>
      </c>
      <c r="C3168" t="s">
        <v>688</v>
      </c>
      <c r="D3168" t="s">
        <v>2306</v>
      </c>
      <c r="E3168" t="s">
        <v>14066</v>
      </c>
      <c r="F3168" t="s">
        <v>20442</v>
      </c>
      <c r="G3168" s="146">
        <f t="shared" si="57"/>
        <v>1</v>
      </c>
    </row>
    <row r="3169" spans="1:7">
      <c r="A3169" t="s">
        <v>14067</v>
      </c>
      <c r="B3169" s="1">
        <f>IFERROR(INDEX(Preturi!H$2:H$8000, MATCH(A3169, Preturi!G$2:G$8000, 0)), "")*G3169</f>
        <v>8.68</v>
      </c>
      <c r="C3169" t="s">
        <v>688</v>
      </c>
      <c r="D3169" t="s">
        <v>2306</v>
      </c>
      <c r="E3169" t="s">
        <v>14068</v>
      </c>
      <c r="F3169" t="s">
        <v>20442</v>
      </c>
      <c r="G3169" s="146">
        <f t="shared" si="57"/>
        <v>1</v>
      </c>
    </row>
    <row r="3170" spans="1:7">
      <c r="A3170" t="s">
        <v>14069</v>
      </c>
      <c r="B3170" s="1">
        <f>IFERROR(INDEX(Preturi!H$2:H$8000, MATCH(A3170, Preturi!G$2:G$8000, 0)), "")*G3170</f>
        <v>3.82</v>
      </c>
      <c r="C3170" t="s">
        <v>688</v>
      </c>
      <c r="D3170" t="s">
        <v>2306</v>
      </c>
      <c r="E3170" t="s">
        <v>14070</v>
      </c>
      <c r="F3170" t="s">
        <v>20442</v>
      </c>
      <c r="G3170" s="146">
        <f t="shared" si="57"/>
        <v>1</v>
      </c>
    </row>
    <row r="3171" spans="1:7">
      <c r="A3171" t="s">
        <v>14071</v>
      </c>
      <c r="B3171" s="1">
        <f>IFERROR(INDEX(Preturi!H$2:H$8000, MATCH(A3171, Preturi!G$2:G$8000, 0)), "")*G3171</f>
        <v>3.98</v>
      </c>
      <c r="C3171" t="s">
        <v>688</v>
      </c>
      <c r="D3171" t="s">
        <v>2306</v>
      </c>
      <c r="E3171" t="s">
        <v>14072</v>
      </c>
      <c r="F3171" t="s">
        <v>20442</v>
      </c>
      <c r="G3171" s="146">
        <f t="shared" si="57"/>
        <v>1</v>
      </c>
    </row>
    <row r="3172" spans="1:7">
      <c r="A3172" t="s">
        <v>14073</v>
      </c>
      <c r="B3172" s="1">
        <f>IFERROR(INDEX(Preturi!H$2:H$8000, MATCH(A3172, Preturi!G$2:G$8000, 0)), "")*G3172</f>
        <v>3.82</v>
      </c>
      <c r="C3172" t="s">
        <v>688</v>
      </c>
      <c r="D3172" t="s">
        <v>2306</v>
      </c>
      <c r="E3172" t="s">
        <v>14074</v>
      </c>
      <c r="F3172" t="s">
        <v>20442</v>
      </c>
      <c r="G3172" s="146">
        <f t="shared" si="57"/>
        <v>1</v>
      </c>
    </row>
    <row r="3173" spans="1:7">
      <c r="A3173" t="s">
        <v>14075</v>
      </c>
      <c r="B3173" s="1">
        <f>IFERROR(INDEX(Preturi!H$2:H$8000, MATCH(A3173, Preturi!G$2:G$8000, 0)), "")*G3173</f>
        <v>3.98</v>
      </c>
      <c r="C3173" t="s">
        <v>688</v>
      </c>
      <c r="D3173" t="s">
        <v>2306</v>
      </c>
      <c r="E3173" t="s">
        <v>14076</v>
      </c>
      <c r="F3173" t="s">
        <v>20442</v>
      </c>
      <c r="G3173" s="146">
        <f t="shared" si="57"/>
        <v>1</v>
      </c>
    </row>
    <row r="3174" spans="1:7">
      <c r="A3174" t="s">
        <v>14077</v>
      </c>
      <c r="B3174" s="1">
        <f>IFERROR(INDEX(Preturi!H$2:H$8000, MATCH(A3174, Preturi!G$2:G$8000, 0)), "")*G3174</f>
        <v>5.07</v>
      </c>
      <c r="C3174" t="s">
        <v>688</v>
      </c>
      <c r="D3174" t="s">
        <v>2306</v>
      </c>
      <c r="E3174" t="s">
        <v>14078</v>
      </c>
      <c r="F3174" t="s">
        <v>20442</v>
      </c>
      <c r="G3174" s="146">
        <f t="shared" si="57"/>
        <v>1</v>
      </c>
    </row>
    <row r="3175" spans="1:7">
      <c r="A3175" t="s">
        <v>14079</v>
      </c>
      <c r="B3175" s="1">
        <f>IFERROR(INDEX(Preturi!H$2:H$8000, MATCH(A3175, Preturi!G$2:G$8000, 0)), "")*G3175</f>
        <v>5.28</v>
      </c>
      <c r="C3175" t="s">
        <v>688</v>
      </c>
      <c r="D3175" t="s">
        <v>2306</v>
      </c>
      <c r="E3175" t="s">
        <v>14081</v>
      </c>
      <c r="F3175" t="s">
        <v>20442</v>
      </c>
      <c r="G3175" s="146">
        <f t="shared" si="57"/>
        <v>1</v>
      </c>
    </row>
    <row r="3176" spans="1:7">
      <c r="A3176" t="s">
        <v>14082</v>
      </c>
      <c r="B3176" s="1">
        <f>IFERROR(INDEX(Preturi!H$2:H$8000, MATCH(A3176, Preturi!G$2:G$8000, 0)), "")*G3176</f>
        <v>5.07</v>
      </c>
      <c r="C3176" t="s">
        <v>688</v>
      </c>
      <c r="D3176" t="s">
        <v>2306</v>
      </c>
      <c r="E3176" t="s">
        <v>14083</v>
      </c>
      <c r="F3176" t="s">
        <v>20442</v>
      </c>
      <c r="G3176" s="146">
        <f t="shared" si="57"/>
        <v>1</v>
      </c>
    </row>
    <row r="3177" spans="1:7">
      <c r="A3177" t="s">
        <v>14084</v>
      </c>
      <c r="B3177" s="1">
        <f>IFERROR(INDEX(Preturi!H$2:H$8000, MATCH(A3177, Preturi!G$2:G$8000, 0)), "")*G3177</f>
        <v>5.28</v>
      </c>
      <c r="C3177" t="s">
        <v>688</v>
      </c>
      <c r="D3177" t="s">
        <v>2306</v>
      </c>
      <c r="E3177" t="s">
        <v>14085</v>
      </c>
      <c r="F3177" t="s">
        <v>20442</v>
      </c>
      <c r="G3177" s="146">
        <f t="shared" si="57"/>
        <v>1</v>
      </c>
    </row>
    <row r="3178" spans="1:7">
      <c r="A3178" t="s">
        <v>14086</v>
      </c>
      <c r="B3178" s="1">
        <f>IFERROR(INDEX(Preturi!H$2:H$8000, MATCH(A3178, Preturi!G$2:G$8000, 0)), "")*G3178</f>
        <v>6.29</v>
      </c>
      <c r="C3178" t="s">
        <v>688</v>
      </c>
      <c r="D3178" t="s">
        <v>2306</v>
      </c>
      <c r="E3178" t="s">
        <v>14087</v>
      </c>
      <c r="F3178" t="s">
        <v>20442</v>
      </c>
      <c r="G3178" s="146">
        <f t="shared" si="57"/>
        <v>1</v>
      </c>
    </row>
    <row r="3179" spans="1:7">
      <c r="A3179" t="s">
        <v>14088</v>
      </c>
      <c r="B3179" s="1">
        <f>IFERROR(INDEX(Preturi!H$2:H$8000, MATCH(A3179, Preturi!G$2:G$8000, 0)), "")*G3179</f>
        <v>6.55</v>
      </c>
      <c r="C3179" t="s">
        <v>688</v>
      </c>
      <c r="D3179" t="s">
        <v>2306</v>
      </c>
      <c r="E3179" t="s">
        <v>14089</v>
      </c>
      <c r="F3179" t="s">
        <v>20442</v>
      </c>
      <c r="G3179" s="146">
        <f t="shared" si="57"/>
        <v>1</v>
      </c>
    </row>
    <row r="3180" spans="1:7">
      <c r="A3180" t="s">
        <v>14090</v>
      </c>
      <c r="B3180" s="1">
        <f>IFERROR(INDEX(Preturi!H$2:H$8000, MATCH(A3180, Preturi!G$2:G$8000, 0)), "")*G3180</f>
        <v>6.29</v>
      </c>
      <c r="C3180" t="s">
        <v>688</v>
      </c>
      <c r="D3180" t="s">
        <v>2306</v>
      </c>
      <c r="E3180" t="s">
        <v>14091</v>
      </c>
      <c r="F3180" t="s">
        <v>20442</v>
      </c>
      <c r="G3180" s="146">
        <f t="shared" si="57"/>
        <v>1</v>
      </c>
    </row>
    <row r="3181" spans="1:7">
      <c r="A3181" t="s">
        <v>14092</v>
      </c>
      <c r="B3181" s="1">
        <f>IFERROR(INDEX(Preturi!H$2:H$8000, MATCH(A3181, Preturi!G$2:G$8000, 0)), "")*G3181</f>
        <v>6.55</v>
      </c>
      <c r="C3181" t="s">
        <v>688</v>
      </c>
      <c r="D3181" t="s">
        <v>2306</v>
      </c>
      <c r="E3181" t="s">
        <v>14093</v>
      </c>
      <c r="F3181" t="s">
        <v>20442</v>
      </c>
      <c r="G3181" s="146">
        <f t="shared" si="57"/>
        <v>1</v>
      </c>
    </row>
    <row r="3182" spans="1:7">
      <c r="A3182" t="s">
        <v>14094</v>
      </c>
      <c r="B3182" s="1">
        <f>IFERROR(INDEX(Preturi!H$2:H$8000, MATCH(A3182, Preturi!G$2:G$8000, 0)), "")*G3182</f>
        <v>7.49</v>
      </c>
      <c r="C3182" t="s">
        <v>688</v>
      </c>
      <c r="D3182" t="s">
        <v>2306</v>
      </c>
      <c r="E3182" t="s">
        <v>14095</v>
      </c>
      <c r="F3182" t="s">
        <v>20442</v>
      </c>
      <c r="G3182" s="146">
        <f t="shared" si="57"/>
        <v>1</v>
      </c>
    </row>
    <row r="3183" spans="1:7">
      <c r="A3183" t="s">
        <v>14096</v>
      </c>
      <c r="B3183" s="1">
        <f>IFERROR(INDEX(Preturi!H$2:H$8000, MATCH(A3183, Preturi!G$2:G$8000, 0)), "")*G3183</f>
        <v>7.8</v>
      </c>
      <c r="C3183" t="s">
        <v>688</v>
      </c>
      <c r="D3183" t="s">
        <v>2306</v>
      </c>
      <c r="E3183" t="s">
        <v>14098</v>
      </c>
      <c r="F3183" t="s">
        <v>20442</v>
      </c>
      <c r="G3183" s="146">
        <f t="shared" si="57"/>
        <v>1</v>
      </c>
    </row>
    <row r="3184" spans="1:7">
      <c r="A3184" t="s">
        <v>14099</v>
      </c>
      <c r="B3184" s="1">
        <f>IFERROR(INDEX(Preturi!H$2:H$8000, MATCH(A3184, Preturi!G$2:G$8000, 0)), "")*G3184</f>
        <v>7.49</v>
      </c>
      <c r="C3184" t="s">
        <v>688</v>
      </c>
      <c r="D3184" t="s">
        <v>2306</v>
      </c>
      <c r="E3184" t="s">
        <v>14100</v>
      </c>
      <c r="F3184" t="s">
        <v>20442</v>
      </c>
      <c r="G3184" s="146">
        <f t="shared" si="57"/>
        <v>1</v>
      </c>
    </row>
    <row r="3185" spans="1:7">
      <c r="A3185" t="s">
        <v>14101</v>
      </c>
      <c r="B3185" s="1">
        <f>IFERROR(INDEX(Preturi!H$2:H$8000, MATCH(A3185, Preturi!G$2:G$8000, 0)), "")*G3185</f>
        <v>7.8</v>
      </c>
      <c r="C3185" t="s">
        <v>688</v>
      </c>
      <c r="D3185" t="s">
        <v>2306</v>
      </c>
      <c r="E3185" t="s">
        <v>14102</v>
      </c>
      <c r="F3185" t="s">
        <v>20442</v>
      </c>
      <c r="G3185" s="146">
        <f t="shared" si="57"/>
        <v>1</v>
      </c>
    </row>
    <row r="3186" spans="1:7">
      <c r="A3186" t="s">
        <v>14103</v>
      </c>
      <c r="B3186" s="1">
        <f>IFERROR(INDEX(Preturi!H$2:H$8000, MATCH(A3186, Preturi!G$2:G$8000, 0)), "")*G3186</f>
        <v>8.68</v>
      </c>
      <c r="C3186" t="s">
        <v>688</v>
      </c>
      <c r="D3186" t="s">
        <v>2306</v>
      </c>
      <c r="E3186" t="s">
        <v>14104</v>
      </c>
      <c r="F3186" t="s">
        <v>20442</v>
      </c>
      <c r="G3186" s="146">
        <f t="shared" si="57"/>
        <v>1</v>
      </c>
    </row>
    <row r="3187" spans="1:7">
      <c r="A3187" t="s">
        <v>14105</v>
      </c>
      <c r="B3187" s="1">
        <f>IFERROR(INDEX(Preturi!H$2:H$8000, MATCH(A3187, Preturi!G$2:G$8000, 0)), "")*G3187</f>
        <v>9.0500000000000007</v>
      </c>
      <c r="C3187" t="s">
        <v>688</v>
      </c>
      <c r="D3187" t="s">
        <v>2306</v>
      </c>
      <c r="E3187" t="s">
        <v>14106</v>
      </c>
      <c r="F3187" t="s">
        <v>20442</v>
      </c>
      <c r="G3187" s="146">
        <f t="shared" si="57"/>
        <v>1</v>
      </c>
    </row>
    <row r="3188" spans="1:7">
      <c r="A3188" t="s">
        <v>14107</v>
      </c>
      <c r="B3188" s="1">
        <f>IFERROR(INDEX(Preturi!H$2:H$8000, MATCH(A3188, Preturi!G$2:G$8000, 0)), "")*G3188</f>
        <v>8.68</v>
      </c>
      <c r="C3188" t="s">
        <v>688</v>
      </c>
      <c r="D3188" t="s">
        <v>2306</v>
      </c>
      <c r="E3188" t="s">
        <v>14108</v>
      </c>
      <c r="F3188" t="s">
        <v>20442</v>
      </c>
      <c r="G3188" s="146">
        <f t="shared" si="57"/>
        <v>1</v>
      </c>
    </row>
    <row r="3189" spans="1:7">
      <c r="A3189" t="s">
        <v>14109</v>
      </c>
      <c r="B3189" s="1">
        <f>IFERROR(INDEX(Preturi!H$2:H$8000, MATCH(A3189, Preturi!G$2:G$8000, 0)), "")*G3189</f>
        <v>9.0500000000000007</v>
      </c>
      <c r="C3189" t="s">
        <v>688</v>
      </c>
      <c r="D3189" t="s">
        <v>2306</v>
      </c>
      <c r="E3189" t="s">
        <v>14110</v>
      </c>
      <c r="F3189" t="s">
        <v>20442</v>
      </c>
      <c r="G3189" s="146">
        <f t="shared" si="57"/>
        <v>1</v>
      </c>
    </row>
    <row r="3190" spans="1:7">
      <c r="A3190" t="s">
        <v>14111</v>
      </c>
      <c r="B3190" s="1">
        <f>IFERROR(INDEX(Preturi!H$2:H$8000, MATCH(A3190, Preturi!G$2:G$8000, 0)), "")*G3190</f>
        <v>3.98</v>
      </c>
      <c r="C3190" t="s">
        <v>688</v>
      </c>
      <c r="D3190" t="s">
        <v>2306</v>
      </c>
      <c r="E3190" t="s">
        <v>14112</v>
      </c>
      <c r="F3190" t="s">
        <v>20442</v>
      </c>
      <c r="G3190" s="146">
        <f t="shared" si="57"/>
        <v>1</v>
      </c>
    </row>
    <row r="3191" spans="1:7">
      <c r="A3191" t="s">
        <v>14113</v>
      </c>
      <c r="B3191" s="1">
        <f>IFERROR(INDEX(Preturi!H$2:H$8000, MATCH(A3191, Preturi!G$2:G$8000, 0)), "")*G3191</f>
        <v>4.13</v>
      </c>
      <c r="C3191" t="s">
        <v>688</v>
      </c>
      <c r="D3191" t="s">
        <v>2306</v>
      </c>
      <c r="E3191" t="s">
        <v>14114</v>
      </c>
      <c r="F3191" t="s">
        <v>20442</v>
      </c>
      <c r="G3191" s="146">
        <f t="shared" si="57"/>
        <v>1</v>
      </c>
    </row>
    <row r="3192" spans="1:7">
      <c r="A3192" t="s">
        <v>14115</v>
      </c>
      <c r="B3192" s="1">
        <f>IFERROR(INDEX(Preturi!H$2:H$8000, MATCH(A3192, Preturi!G$2:G$8000, 0)), "")*G3192</f>
        <v>3.98</v>
      </c>
      <c r="C3192" t="s">
        <v>688</v>
      </c>
      <c r="D3192" t="s">
        <v>2306</v>
      </c>
      <c r="E3192" t="s">
        <v>14116</v>
      </c>
      <c r="F3192" t="s">
        <v>20442</v>
      </c>
      <c r="G3192" s="146">
        <f t="shared" si="57"/>
        <v>1</v>
      </c>
    </row>
    <row r="3193" spans="1:7">
      <c r="A3193" t="s">
        <v>14117</v>
      </c>
      <c r="B3193" s="1">
        <f>IFERROR(INDEX(Preturi!H$2:H$8000, MATCH(A3193, Preturi!G$2:G$8000, 0)), "")*G3193</f>
        <v>4.13</v>
      </c>
      <c r="C3193" t="s">
        <v>688</v>
      </c>
      <c r="D3193" t="s">
        <v>2306</v>
      </c>
      <c r="E3193" t="s">
        <v>14118</v>
      </c>
      <c r="F3193" t="s">
        <v>20442</v>
      </c>
      <c r="G3193" s="146">
        <f t="shared" si="57"/>
        <v>1</v>
      </c>
    </row>
    <row r="3194" spans="1:7">
      <c r="A3194" t="s">
        <v>14119</v>
      </c>
      <c r="B3194" s="1">
        <f>IFERROR(INDEX(Preturi!H$2:H$8000, MATCH(A3194, Preturi!G$2:G$8000, 0)), "")*G3194</f>
        <v>5.28</v>
      </c>
      <c r="C3194" t="s">
        <v>688</v>
      </c>
      <c r="D3194" t="s">
        <v>2306</v>
      </c>
      <c r="E3194" t="s">
        <v>14120</v>
      </c>
      <c r="F3194" t="s">
        <v>20442</v>
      </c>
      <c r="G3194" s="146">
        <f t="shared" si="57"/>
        <v>1</v>
      </c>
    </row>
    <row r="3195" spans="1:7">
      <c r="A3195" t="s">
        <v>14121</v>
      </c>
      <c r="B3195" s="1">
        <f>IFERROR(INDEX(Preturi!H$2:H$8000, MATCH(A3195, Preturi!G$2:G$8000, 0)), "")*G3195</f>
        <v>5.49</v>
      </c>
      <c r="C3195" t="s">
        <v>688</v>
      </c>
      <c r="D3195" t="s">
        <v>2306</v>
      </c>
      <c r="E3195" t="s">
        <v>14122</v>
      </c>
      <c r="F3195" t="s">
        <v>20442</v>
      </c>
      <c r="G3195" s="146">
        <f t="shared" si="57"/>
        <v>1</v>
      </c>
    </row>
    <row r="3196" spans="1:7">
      <c r="A3196" t="s">
        <v>14123</v>
      </c>
      <c r="B3196" s="1">
        <f>IFERROR(INDEX(Preturi!H$2:H$8000, MATCH(A3196, Preturi!G$2:G$8000, 0)), "")*G3196</f>
        <v>5.28</v>
      </c>
      <c r="C3196" t="s">
        <v>688</v>
      </c>
      <c r="D3196" t="s">
        <v>2306</v>
      </c>
      <c r="E3196" t="s">
        <v>14124</v>
      </c>
      <c r="F3196" t="s">
        <v>20442</v>
      </c>
      <c r="G3196" s="146">
        <f t="shared" si="57"/>
        <v>1</v>
      </c>
    </row>
    <row r="3197" spans="1:7">
      <c r="A3197" t="s">
        <v>14125</v>
      </c>
      <c r="B3197" s="1">
        <f>IFERROR(INDEX(Preturi!H$2:H$8000, MATCH(A3197, Preturi!G$2:G$8000, 0)), "")*G3197</f>
        <v>5.49</v>
      </c>
      <c r="C3197" t="s">
        <v>688</v>
      </c>
      <c r="D3197" t="s">
        <v>2306</v>
      </c>
      <c r="E3197" t="s">
        <v>14126</v>
      </c>
      <c r="F3197" t="s">
        <v>20442</v>
      </c>
      <c r="G3197" s="146">
        <f t="shared" si="57"/>
        <v>1</v>
      </c>
    </row>
    <row r="3198" spans="1:7">
      <c r="A3198" t="s">
        <v>14127</v>
      </c>
      <c r="B3198" s="1">
        <f>IFERROR(INDEX(Preturi!H$2:H$8000, MATCH(A3198, Preturi!G$2:G$8000, 0)), "")*G3198</f>
        <v>6.55</v>
      </c>
      <c r="C3198" t="s">
        <v>688</v>
      </c>
      <c r="D3198" t="s">
        <v>2306</v>
      </c>
      <c r="E3198" t="s">
        <v>14128</v>
      </c>
      <c r="F3198" t="s">
        <v>20442</v>
      </c>
      <c r="G3198" s="146">
        <f t="shared" si="57"/>
        <v>1</v>
      </c>
    </row>
    <row r="3199" spans="1:7">
      <c r="A3199" t="s">
        <v>14129</v>
      </c>
      <c r="B3199" s="1">
        <f>IFERROR(INDEX(Preturi!H$2:H$8000, MATCH(A3199, Preturi!G$2:G$8000, 0)), "")*G3199</f>
        <v>6.81</v>
      </c>
      <c r="C3199" t="s">
        <v>688</v>
      </c>
      <c r="D3199" t="s">
        <v>2306</v>
      </c>
      <c r="E3199" t="s">
        <v>14131</v>
      </c>
      <c r="F3199" t="s">
        <v>20442</v>
      </c>
      <c r="G3199" s="146">
        <f t="shared" si="57"/>
        <v>1</v>
      </c>
    </row>
    <row r="3200" spans="1:7">
      <c r="A3200" t="s">
        <v>14132</v>
      </c>
      <c r="B3200" s="1">
        <f>IFERROR(INDEX(Preturi!H$2:H$8000, MATCH(A3200, Preturi!G$2:G$8000, 0)), "")*G3200</f>
        <v>6.55</v>
      </c>
      <c r="C3200" t="s">
        <v>688</v>
      </c>
      <c r="D3200" t="s">
        <v>2306</v>
      </c>
      <c r="E3200" t="s">
        <v>14133</v>
      </c>
      <c r="F3200" t="s">
        <v>20442</v>
      </c>
      <c r="G3200" s="146">
        <f t="shared" si="57"/>
        <v>1</v>
      </c>
    </row>
    <row r="3201" spans="1:7">
      <c r="A3201" t="s">
        <v>14134</v>
      </c>
      <c r="B3201" s="1">
        <f>IFERROR(INDEX(Preturi!H$2:H$8000, MATCH(A3201, Preturi!G$2:G$8000, 0)), "")*G3201</f>
        <v>6.81</v>
      </c>
      <c r="C3201" t="s">
        <v>688</v>
      </c>
      <c r="D3201" t="s">
        <v>2306</v>
      </c>
      <c r="E3201" t="s">
        <v>14135</v>
      </c>
      <c r="F3201" t="s">
        <v>20442</v>
      </c>
      <c r="G3201" s="146">
        <f t="shared" si="57"/>
        <v>1</v>
      </c>
    </row>
    <row r="3202" spans="1:7">
      <c r="A3202" t="s">
        <v>14136</v>
      </c>
      <c r="B3202" s="1">
        <f>IFERROR(INDEX(Preturi!H$2:H$8000, MATCH(A3202, Preturi!G$2:G$8000, 0)), "")*G3202</f>
        <v>7.8</v>
      </c>
      <c r="C3202" t="s">
        <v>688</v>
      </c>
      <c r="D3202" t="s">
        <v>2306</v>
      </c>
      <c r="E3202" t="s">
        <v>14137</v>
      </c>
      <c r="F3202" t="s">
        <v>20442</v>
      </c>
      <c r="G3202" s="146">
        <f t="shared" si="57"/>
        <v>1</v>
      </c>
    </row>
    <row r="3203" spans="1:7">
      <c r="A3203" t="s">
        <v>14138</v>
      </c>
      <c r="B3203" s="1">
        <f>IFERROR(INDEX(Preturi!H$2:H$8000, MATCH(A3203, Preturi!G$2:G$8000, 0)), "")*G3203</f>
        <v>8.11</v>
      </c>
      <c r="C3203" t="s">
        <v>688</v>
      </c>
      <c r="D3203" t="s">
        <v>2306</v>
      </c>
      <c r="E3203" t="s">
        <v>14139</v>
      </c>
      <c r="F3203" t="s">
        <v>20442</v>
      </c>
      <c r="G3203" s="146">
        <f t="shared" si="57"/>
        <v>1</v>
      </c>
    </row>
    <row r="3204" spans="1:7">
      <c r="A3204" t="s">
        <v>14140</v>
      </c>
      <c r="B3204" s="1">
        <f>IFERROR(INDEX(Preturi!H$2:H$8000, MATCH(A3204, Preturi!G$2:G$8000, 0)), "")*G3204</f>
        <v>7.8</v>
      </c>
      <c r="C3204" t="s">
        <v>688</v>
      </c>
      <c r="D3204" t="s">
        <v>2306</v>
      </c>
      <c r="E3204" t="s">
        <v>14141</v>
      </c>
      <c r="F3204" t="s">
        <v>20442</v>
      </c>
      <c r="G3204" s="146">
        <f t="shared" si="57"/>
        <v>1</v>
      </c>
    </row>
    <row r="3205" spans="1:7">
      <c r="A3205" t="s">
        <v>14142</v>
      </c>
      <c r="B3205" s="1">
        <f>IFERROR(INDEX(Preturi!H$2:H$8000, MATCH(A3205, Preturi!G$2:G$8000, 0)), "")*G3205</f>
        <v>8.11</v>
      </c>
      <c r="C3205" t="s">
        <v>688</v>
      </c>
      <c r="D3205" t="s">
        <v>2306</v>
      </c>
      <c r="E3205" t="s">
        <v>14143</v>
      </c>
      <c r="F3205" t="s">
        <v>20442</v>
      </c>
      <c r="G3205" s="146">
        <f t="shared" si="57"/>
        <v>1</v>
      </c>
    </row>
    <row r="3206" spans="1:7">
      <c r="A3206" t="s">
        <v>14144</v>
      </c>
      <c r="B3206" s="1">
        <f>IFERROR(INDEX(Preturi!H$2:H$8000, MATCH(A3206, Preturi!G$2:G$8000, 0)), "")*G3206</f>
        <v>9.0500000000000007</v>
      </c>
      <c r="C3206" t="s">
        <v>688</v>
      </c>
      <c r="D3206" t="s">
        <v>2306</v>
      </c>
      <c r="E3206" t="s">
        <v>14145</v>
      </c>
      <c r="F3206" t="s">
        <v>20442</v>
      </c>
      <c r="G3206" s="146">
        <f t="shared" si="57"/>
        <v>1</v>
      </c>
    </row>
    <row r="3207" spans="1:7">
      <c r="A3207" t="s">
        <v>14146</v>
      </c>
      <c r="B3207" s="1">
        <f>IFERROR(INDEX(Preturi!H$2:H$8000, MATCH(A3207, Preturi!G$2:G$8000, 0)), "")*G3207</f>
        <v>9.4</v>
      </c>
      <c r="C3207" t="s">
        <v>688</v>
      </c>
      <c r="D3207" t="s">
        <v>2306</v>
      </c>
      <c r="E3207" t="s">
        <v>14147</v>
      </c>
      <c r="F3207" t="s">
        <v>20442</v>
      </c>
      <c r="G3207" s="146">
        <f t="shared" si="57"/>
        <v>1</v>
      </c>
    </row>
    <row r="3208" spans="1:7">
      <c r="A3208" t="s">
        <v>14148</v>
      </c>
      <c r="B3208" s="1">
        <f>IFERROR(INDEX(Preturi!H$2:H$8000, MATCH(A3208, Preturi!G$2:G$8000, 0)), "")*G3208</f>
        <v>9.0500000000000007</v>
      </c>
      <c r="C3208" t="s">
        <v>688</v>
      </c>
      <c r="D3208" t="s">
        <v>2306</v>
      </c>
      <c r="E3208" t="s">
        <v>14149</v>
      </c>
      <c r="F3208" t="s">
        <v>20442</v>
      </c>
      <c r="G3208" s="146">
        <f t="shared" si="57"/>
        <v>1</v>
      </c>
    </row>
    <row r="3209" spans="1:7">
      <c r="A3209" t="s">
        <v>14150</v>
      </c>
      <c r="B3209" s="1">
        <f>IFERROR(INDEX(Preturi!H$2:H$8000, MATCH(A3209, Preturi!G$2:G$8000, 0)), "")*G3209</f>
        <v>9.4</v>
      </c>
      <c r="C3209" t="s">
        <v>688</v>
      </c>
      <c r="D3209" t="s">
        <v>2306</v>
      </c>
      <c r="E3209" t="s">
        <v>14151</v>
      </c>
      <c r="F3209" t="s">
        <v>20442</v>
      </c>
      <c r="G3209" s="146">
        <f t="shared" si="57"/>
        <v>1</v>
      </c>
    </row>
    <row r="3210" spans="1:7">
      <c r="A3210" t="s">
        <v>14152</v>
      </c>
      <c r="B3210" s="1">
        <f>IFERROR(INDEX(Preturi!H$2:H$8000, MATCH(A3210, Preturi!G$2:G$8000, 0)), "")*G3210</f>
        <v>4.13</v>
      </c>
      <c r="C3210" t="s">
        <v>688</v>
      </c>
      <c r="D3210" t="s">
        <v>2306</v>
      </c>
      <c r="E3210" t="s">
        <v>14153</v>
      </c>
      <c r="F3210" t="s">
        <v>20442</v>
      </c>
      <c r="G3210" s="146">
        <f t="shared" si="57"/>
        <v>1</v>
      </c>
    </row>
    <row r="3211" spans="1:7">
      <c r="A3211" t="s">
        <v>14154</v>
      </c>
      <c r="B3211" s="1">
        <f>IFERROR(INDEX(Preturi!H$2:H$8000, MATCH(A3211, Preturi!G$2:G$8000, 0)), "")*G3211</f>
        <v>4.29</v>
      </c>
      <c r="C3211" t="s">
        <v>688</v>
      </c>
      <c r="D3211" t="s">
        <v>2306</v>
      </c>
      <c r="E3211" t="s">
        <v>14156</v>
      </c>
      <c r="F3211" t="s">
        <v>20442</v>
      </c>
      <c r="G3211" s="146">
        <f t="shared" si="57"/>
        <v>1</v>
      </c>
    </row>
    <row r="3212" spans="1:7">
      <c r="A3212" t="s">
        <v>14157</v>
      </c>
      <c r="B3212" s="1">
        <f>IFERROR(INDEX(Preturi!H$2:H$8000, MATCH(A3212, Preturi!G$2:G$8000, 0)), "")*G3212</f>
        <v>4.13</v>
      </c>
      <c r="C3212" t="s">
        <v>688</v>
      </c>
      <c r="D3212" t="s">
        <v>2306</v>
      </c>
      <c r="E3212" t="s">
        <v>14158</v>
      </c>
      <c r="F3212" t="s">
        <v>20442</v>
      </c>
      <c r="G3212" s="146">
        <f t="shared" si="57"/>
        <v>1</v>
      </c>
    </row>
    <row r="3213" spans="1:7">
      <c r="A3213" t="s">
        <v>14159</v>
      </c>
      <c r="B3213" s="1">
        <f>IFERROR(INDEX(Preturi!H$2:H$8000, MATCH(A3213, Preturi!G$2:G$8000, 0)), "")*G3213</f>
        <v>4.29</v>
      </c>
      <c r="C3213" t="s">
        <v>688</v>
      </c>
      <c r="D3213" t="s">
        <v>2306</v>
      </c>
      <c r="E3213" t="s">
        <v>14160</v>
      </c>
      <c r="F3213" t="s">
        <v>20442</v>
      </c>
      <c r="G3213" s="146">
        <f t="shared" si="57"/>
        <v>1</v>
      </c>
    </row>
    <row r="3214" spans="1:7">
      <c r="A3214" t="s">
        <v>14161</v>
      </c>
      <c r="B3214" s="1">
        <f>IFERROR(INDEX(Preturi!H$2:H$8000, MATCH(A3214, Preturi!G$2:G$8000, 0)), "")*G3214</f>
        <v>5.49</v>
      </c>
      <c r="C3214" t="s">
        <v>688</v>
      </c>
      <c r="D3214" t="s">
        <v>2306</v>
      </c>
      <c r="E3214" t="s">
        <v>14162</v>
      </c>
      <c r="F3214" t="s">
        <v>20442</v>
      </c>
      <c r="G3214" s="146">
        <f t="shared" si="57"/>
        <v>1</v>
      </c>
    </row>
    <row r="3215" spans="1:7">
      <c r="A3215" t="s">
        <v>14163</v>
      </c>
      <c r="B3215" s="1">
        <f>IFERROR(INDEX(Preturi!H$2:H$8000, MATCH(A3215, Preturi!G$2:G$8000, 0)), "")*G3215</f>
        <v>5.69</v>
      </c>
      <c r="C3215" t="s">
        <v>688</v>
      </c>
      <c r="D3215" t="s">
        <v>2306</v>
      </c>
      <c r="E3215" t="s">
        <v>14165</v>
      </c>
      <c r="F3215" t="s">
        <v>20442</v>
      </c>
      <c r="G3215" s="146">
        <f t="shared" si="57"/>
        <v>1</v>
      </c>
    </row>
    <row r="3216" spans="1:7">
      <c r="A3216" t="s">
        <v>14166</v>
      </c>
      <c r="B3216" s="1">
        <f>IFERROR(INDEX(Preturi!H$2:H$8000, MATCH(A3216, Preturi!G$2:G$8000, 0)), "")*G3216</f>
        <v>5.49</v>
      </c>
      <c r="C3216" t="s">
        <v>688</v>
      </c>
      <c r="D3216" t="s">
        <v>2306</v>
      </c>
      <c r="E3216" t="s">
        <v>14167</v>
      </c>
      <c r="F3216" t="s">
        <v>20442</v>
      </c>
      <c r="G3216" s="146">
        <f t="shared" si="57"/>
        <v>1</v>
      </c>
    </row>
    <row r="3217" spans="1:7">
      <c r="A3217" t="s">
        <v>14168</v>
      </c>
      <c r="B3217" s="1">
        <f>IFERROR(INDEX(Preturi!H$2:H$8000, MATCH(A3217, Preturi!G$2:G$8000, 0)), "")*G3217</f>
        <v>5.69</v>
      </c>
      <c r="C3217" t="s">
        <v>688</v>
      </c>
      <c r="D3217" t="s">
        <v>2306</v>
      </c>
      <c r="E3217" t="s">
        <v>14169</v>
      </c>
      <c r="F3217" t="s">
        <v>20442</v>
      </c>
      <c r="G3217" s="146">
        <f t="shared" si="57"/>
        <v>1</v>
      </c>
    </row>
    <row r="3218" spans="1:7">
      <c r="A3218" t="s">
        <v>14170</v>
      </c>
      <c r="B3218" s="1">
        <f>IFERROR(INDEX(Preturi!H$2:H$8000, MATCH(A3218, Preturi!G$2:G$8000, 0)), "")*G3218</f>
        <v>6.81</v>
      </c>
      <c r="C3218" t="s">
        <v>688</v>
      </c>
      <c r="D3218" t="s">
        <v>2306</v>
      </c>
      <c r="E3218" t="s">
        <v>14171</v>
      </c>
      <c r="F3218" t="s">
        <v>20442</v>
      </c>
      <c r="G3218" s="146">
        <f t="shared" si="57"/>
        <v>1</v>
      </c>
    </row>
    <row r="3219" spans="1:7">
      <c r="A3219" t="s">
        <v>14172</v>
      </c>
      <c r="B3219" s="1">
        <f>IFERROR(INDEX(Preturi!H$2:H$8000, MATCH(A3219, Preturi!G$2:G$8000, 0)), "")*G3219</f>
        <v>7.07</v>
      </c>
      <c r="C3219" t="s">
        <v>688</v>
      </c>
      <c r="D3219" t="s">
        <v>2306</v>
      </c>
      <c r="E3219" t="s">
        <v>14173</v>
      </c>
      <c r="F3219" t="s">
        <v>20442</v>
      </c>
      <c r="G3219" s="146">
        <f t="shared" si="57"/>
        <v>1</v>
      </c>
    </row>
    <row r="3220" spans="1:7">
      <c r="A3220" t="s">
        <v>14174</v>
      </c>
      <c r="B3220" s="1">
        <f>IFERROR(INDEX(Preturi!H$2:H$8000, MATCH(A3220, Preturi!G$2:G$8000, 0)), "")*G3220</f>
        <v>6.81</v>
      </c>
      <c r="C3220" t="s">
        <v>688</v>
      </c>
      <c r="D3220" t="s">
        <v>2306</v>
      </c>
      <c r="E3220" t="s">
        <v>14175</v>
      </c>
      <c r="F3220" t="s">
        <v>20442</v>
      </c>
      <c r="G3220" s="146">
        <f t="shared" si="57"/>
        <v>1</v>
      </c>
    </row>
    <row r="3221" spans="1:7">
      <c r="A3221" t="s">
        <v>14176</v>
      </c>
      <c r="B3221" s="1">
        <f>IFERROR(INDEX(Preturi!H$2:H$8000, MATCH(A3221, Preturi!G$2:G$8000, 0)), "")*G3221</f>
        <v>7.07</v>
      </c>
      <c r="C3221" t="s">
        <v>688</v>
      </c>
      <c r="D3221" t="s">
        <v>2306</v>
      </c>
      <c r="E3221" t="s">
        <v>14177</v>
      </c>
      <c r="F3221" t="s">
        <v>20442</v>
      </c>
      <c r="G3221" s="146">
        <f t="shared" si="57"/>
        <v>1</v>
      </c>
    </row>
    <row r="3222" spans="1:7">
      <c r="A3222" t="s">
        <v>14178</v>
      </c>
      <c r="B3222" s="1">
        <f>IFERROR(INDEX(Preturi!H$2:H$8000, MATCH(A3222, Preturi!G$2:G$8000, 0)), "")*G3222</f>
        <v>8.11</v>
      </c>
      <c r="C3222" t="s">
        <v>688</v>
      </c>
      <c r="D3222" t="s">
        <v>2306</v>
      </c>
      <c r="E3222" t="s">
        <v>14179</v>
      </c>
      <c r="F3222" t="s">
        <v>20442</v>
      </c>
      <c r="G3222" s="146">
        <f t="shared" ref="G3222:G3285" si="58">1+Adaosuri23</f>
        <v>1</v>
      </c>
    </row>
    <row r="3223" spans="1:7">
      <c r="A3223" t="s">
        <v>14180</v>
      </c>
      <c r="B3223" s="1">
        <f>IFERROR(INDEX(Preturi!H$2:H$8000, MATCH(A3223, Preturi!G$2:G$8000, 0)), "")*G3223</f>
        <v>8.42</v>
      </c>
      <c r="C3223" t="s">
        <v>688</v>
      </c>
      <c r="D3223" t="s">
        <v>2306</v>
      </c>
      <c r="E3223" t="s">
        <v>14181</v>
      </c>
      <c r="F3223" t="s">
        <v>20442</v>
      </c>
      <c r="G3223" s="146">
        <f t="shared" si="58"/>
        <v>1</v>
      </c>
    </row>
    <row r="3224" spans="1:7">
      <c r="A3224" t="s">
        <v>14182</v>
      </c>
      <c r="B3224" s="1">
        <f>IFERROR(INDEX(Preturi!H$2:H$8000, MATCH(A3224, Preturi!G$2:G$8000, 0)), "")*G3224</f>
        <v>8.11</v>
      </c>
      <c r="C3224" t="s">
        <v>688</v>
      </c>
      <c r="D3224" t="s">
        <v>2306</v>
      </c>
      <c r="E3224" t="s">
        <v>14183</v>
      </c>
      <c r="F3224" t="s">
        <v>20442</v>
      </c>
      <c r="G3224" s="146">
        <f t="shared" si="58"/>
        <v>1</v>
      </c>
    </row>
    <row r="3225" spans="1:7">
      <c r="A3225" t="s">
        <v>14184</v>
      </c>
      <c r="B3225" s="1">
        <f>IFERROR(INDEX(Preturi!H$2:H$8000, MATCH(A3225, Preturi!G$2:G$8000, 0)), "")*G3225</f>
        <v>8.42</v>
      </c>
      <c r="C3225" t="s">
        <v>688</v>
      </c>
      <c r="D3225" t="s">
        <v>2306</v>
      </c>
      <c r="E3225" t="s">
        <v>14185</v>
      </c>
      <c r="F3225" t="s">
        <v>20442</v>
      </c>
      <c r="G3225" s="146">
        <f t="shared" si="58"/>
        <v>1</v>
      </c>
    </row>
    <row r="3226" spans="1:7">
      <c r="A3226" t="s">
        <v>14186</v>
      </c>
      <c r="B3226" s="1">
        <f>IFERROR(INDEX(Preturi!H$2:H$8000, MATCH(A3226, Preturi!G$2:G$8000, 0)), "")*G3226</f>
        <v>9.4</v>
      </c>
      <c r="C3226" t="s">
        <v>688</v>
      </c>
      <c r="D3226" t="s">
        <v>2306</v>
      </c>
      <c r="E3226" t="s">
        <v>14187</v>
      </c>
      <c r="F3226" t="s">
        <v>20442</v>
      </c>
      <c r="G3226" s="146">
        <f t="shared" si="58"/>
        <v>1</v>
      </c>
    </row>
    <row r="3227" spans="1:7">
      <c r="A3227" t="s">
        <v>14188</v>
      </c>
      <c r="B3227" s="1">
        <f>IFERROR(INDEX(Preturi!H$2:H$8000, MATCH(A3227, Preturi!G$2:G$8000, 0)), "")*G3227</f>
        <v>9.76</v>
      </c>
      <c r="C3227" t="s">
        <v>688</v>
      </c>
      <c r="D3227" t="s">
        <v>2306</v>
      </c>
      <c r="E3227" t="s">
        <v>14189</v>
      </c>
      <c r="F3227" t="s">
        <v>20442</v>
      </c>
      <c r="G3227" s="146">
        <f t="shared" si="58"/>
        <v>1</v>
      </c>
    </row>
    <row r="3228" spans="1:7">
      <c r="A3228" t="s">
        <v>14190</v>
      </c>
      <c r="B3228" s="1">
        <f>IFERROR(INDEX(Preturi!H$2:H$8000, MATCH(A3228, Preturi!G$2:G$8000, 0)), "")*G3228</f>
        <v>9.4</v>
      </c>
      <c r="C3228" t="s">
        <v>688</v>
      </c>
      <c r="D3228" t="s">
        <v>2306</v>
      </c>
      <c r="E3228" t="s">
        <v>14191</v>
      </c>
      <c r="F3228" t="s">
        <v>20442</v>
      </c>
      <c r="G3228" s="146">
        <f t="shared" si="58"/>
        <v>1</v>
      </c>
    </row>
    <row r="3229" spans="1:7">
      <c r="A3229" t="s">
        <v>14192</v>
      </c>
      <c r="B3229" s="1">
        <f>IFERROR(INDEX(Preturi!H$2:H$8000, MATCH(A3229, Preturi!G$2:G$8000, 0)), "")*G3229</f>
        <v>9.76</v>
      </c>
      <c r="C3229" t="s">
        <v>688</v>
      </c>
      <c r="D3229" t="s">
        <v>2306</v>
      </c>
      <c r="E3229" t="s">
        <v>14193</v>
      </c>
      <c r="F3229" t="s">
        <v>20442</v>
      </c>
      <c r="G3229" s="146">
        <f t="shared" si="58"/>
        <v>1</v>
      </c>
    </row>
    <row r="3230" spans="1:7">
      <c r="A3230" t="s">
        <v>14194</v>
      </c>
      <c r="B3230" s="1">
        <f>IFERROR(INDEX(Preturi!H$2:H$8000, MATCH(A3230, Preturi!G$2:G$8000, 0)), "")*G3230</f>
        <v>6.16</v>
      </c>
      <c r="C3230" t="s">
        <v>688</v>
      </c>
      <c r="D3230" t="s">
        <v>2306</v>
      </c>
      <c r="E3230" t="s">
        <v>14196</v>
      </c>
      <c r="F3230" t="s">
        <v>20442</v>
      </c>
      <c r="G3230" s="146">
        <f t="shared" si="58"/>
        <v>1</v>
      </c>
    </row>
    <row r="3231" spans="1:7">
      <c r="A3231" t="s">
        <v>14197</v>
      </c>
      <c r="B3231" s="1">
        <f>IFERROR(INDEX(Preturi!H$2:H$8000, MATCH(A3231, Preturi!G$2:G$8000, 0)), "")*G3231</f>
        <v>4.29</v>
      </c>
      <c r="C3231" t="s">
        <v>688</v>
      </c>
      <c r="D3231" t="s">
        <v>2306</v>
      </c>
      <c r="E3231" t="s">
        <v>14198</v>
      </c>
      <c r="F3231" t="s">
        <v>20442</v>
      </c>
      <c r="G3231" s="146">
        <f t="shared" si="58"/>
        <v>1</v>
      </c>
    </row>
    <row r="3232" spans="1:7">
      <c r="A3232" t="s">
        <v>14199</v>
      </c>
      <c r="B3232" s="1">
        <f>IFERROR(INDEX(Preturi!H$2:H$8000, MATCH(A3232, Preturi!G$2:G$8000, 0)), "")*G3232</f>
        <v>4.45</v>
      </c>
      <c r="C3232" t="s">
        <v>688</v>
      </c>
      <c r="D3232" t="s">
        <v>2306</v>
      </c>
      <c r="E3232" t="s">
        <v>14200</v>
      </c>
      <c r="F3232" t="s">
        <v>20442</v>
      </c>
      <c r="G3232" s="146">
        <f t="shared" si="58"/>
        <v>1</v>
      </c>
    </row>
    <row r="3233" spans="1:7">
      <c r="A3233" t="s">
        <v>14201</v>
      </c>
      <c r="B3233" s="1">
        <f>IFERROR(INDEX(Preturi!H$2:H$8000, MATCH(A3233, Preturi!G$2:G$8000, 0)), "")*G3233</f>
        <v>4.5999999999999996</v>
      </c>
      <c r="C3233" t="s">
        <v>688</v>
      </c>
      <c r="D3233" t="s">
        <v>2306</v>
      </c>
      <c r="E3233" t="s">
        <v>14202</v>
      </c>
      <c r="F3233" t="s">
        <v>20442</v>
      </c>
      <c r="G3233" s="146">
        <f t="shared" si="58"/>
        <v>1</v>
      </c>
    </row>
    <row r="3234" spans="1:7">
      <c r="A3234" t="s">
        <v>14203</v>
      </c>
      <c r="B3234" s="1">
        <f>IFERROR(INDEX(Preturi!H$2:H$8000, MATCH(A3234, Preturi!G$2:G$8000, 0)), "")*G3234</f>
        <v>4.76</v>
      </c>
      <c r="C3234" t="s">
        <v>688</v>
      </c>
      <c r="D3234" t="s">
        <v>2306</v>
      </c>
      <c r="E3234" t="s">
        <v>14204</v>
      </c>
      <c r="F3234" t="s">
        <v>20442</v>
      </c>
      <c r="G3234" s="146">
        <f t="shared" si="58"/>
        <v>1</v>
      </c>
    </row>
    <row r="3235" spans="1:7">
      <c r="A3235" t="s">
        <v>14205</v>
      </c>
      <c r="B3235" s="1">
        <f>IFERROR(INDEX(Preturi!H$2:H$8000, MATCH(A3235, Preturi!G$2:G$8000, 0)), "")*G3235</f>
        <v>4.91</v>
      </c>
      <c r="C3235" t="s">
        <v>688</v>
      </c>
      <c r="D3235" t="s">
        <v>2306</v>
      </c>
      <c r="E3235" t="s">
        <v>14206</v>
      </c>
      <c r="F3235" t="s">
        <v>20442</v>
      </c>
      <c r="G3235" s="146">
        <f t="shared" si="58"/>
        <v>1</v>
      </c>
    </row>
    <row r="3236" spans="1:7">
      <c r="A3236" t="s">
        <v>14207</v>
      </c>
      <c r="B3236" s="1">
        <f>IFERROR(INDEX(Preturi!H$2:H$8000, MATCH(A3236, Preturi!G$2:G$8000, 0)), "")*G3236</f>
        <v>5.07</v>
      </c>
      <c r="C3236" t="s">
        <v>688</v>
      </c>
      <c r="D3236" t="s">
        <v>2306</v>
      </c>
      <c r="E3236" t="s">
        <v>14208</v>
      </c>
      <c r="F3236" t="s">
        <v>20442</v>
      </c>
      <c r="G3236" s="146">
        <f t="shared" si="58"/>
        <v>1</v>
      </c>
    </row>
    <row r="3237" spans="1:7">
      <c r="A3237" t="s">
        <v>14209</v>
      </c>
      <c r="B3237" s="1">
        <f>IFERROR(INDEX(Preturi!H$2:H$8000, MATCH(A3237, Preturi!G$2:G$8000, 0)), "")*G3237</f>
        <v>5.23</v>
      </c>
      <c r="C3237" t="s">
        <v>688</v>
      </c>
      <c r="D3237" t="s">
        <v>2306</v>
      </c>
      <c r="E3237" t="s">
        <v>14210</v>
      </c>
      <c r="F3237" t="s">
        <v>20442</v>
      </c>
      <c r="G3237" s="146">
        <f t="shared" si="58"/>
        <v>1</v>
      </c>
    </row>
    <row r="3238" spans="1:7">
      <c r="A3238" t="s">
        <v>14211</v>
      </c>
      <c r="B3238" s="1">
        <f>IFERROR(INDEX(Preturi!H$2:H$8000, MATCH(A3238, Preturi!G$2:G$8000, 0)), "")*G3238</f>
        <v>5.38</v>
      </c>
      <c r="C3238" t="s">
        <v>688</v>
      </c>
      <c r="D3238" t="s">
        <v>2306</v>
      </c>
      <c r="E3238" t="s">
        <v>14212</v>
      </c>
      <c r="F3238" t="s">
        <v>20442</v>
      </c>
      <c r="G3238" s="146">
        <f t="shared" si="58"/>
        <v>1</v>
      </c>
    </row>
    <row r="3239" spans="1:7">
      <c r="A3239" t="s">
        <v>14213</v>
      </c>
      <c r="B3239" s="1">
        <f>IFERROR(INDEX(Preturi!H$2:H$8000, MATCH(A3239, Preturi!G$2:G$8000, 0)), "")*G3239</f>
        <v>5.54</v>
      </c>
      <c r="C3239" t="s">
        <v>688</v>
      </c>
      <c r="D3239" t="s">
        <v>2306</v>
      </c>
      <c r="E3239" t="s">
        <v>14214</v>
      </c>
      <c r="F3239" t="s">
        <v>20442</v>
      </c>
      <c r="G3239" s="146">
        <f t="shared" si="58"/>
        <v>1</v>
      </c>
    </row>
    <row r="3240" spans="1:7">
      <c r="A3240" t="s">
        <v>14215</v>
      </c>
      <c r="B3240" s="1">
        <f>IFERROR(INDEX(Preturi!H$2:H$8000, MATCH(A3240, Preturi!G$2:G$8000, 0)), "")*G3240</f>
        <v>5.69</v>
      </c>
      <c r="C3240" t="s">
        <v>688</v>
      </c>
      <c r="D3240" t="s">
        <v>2306</v>
      </c>
      <c r="E3240" t="s">
        <v>14216</v>
      </c>
      <c r="F3240" t="s">
        <v>20442</v>
      </c>
      <c r="G3240" s="146">
        <f t="shared" si="58"/>
        <v>1</v>
      </c>
    </row>
    <row r="3241" spans="1:7">
      <c r="A3241" t="s">
        <v>14217</v>
      </c>
      <c r="B3241" s="1">
        <f>IFERROR(INDEX(Preturi!H$2:H$8000, MATCH(A3241, Preturi!G$2:G$8000, 0)), "")*G3241</f>
        <v>5.85</v>
      </c>
      <c r="C3241" t="s">
        <v>688</v>
      </c>
      <c r="D3241" t="s">
        <v>2306</v>
      </c>
      <c r="E3241" t="s">
        <v>14219</v>
      </c>
      <c r="F3241" t="s">
        <v>20442</v>
      </c>
      <c r="G3241" s="146">
        <f t="shared" si="58"/>
        <v>1</v>
      </c>
    </row>
    <row r="3242" spans="1:7">
      <c r="A3242" t="s">
        <v>14220</v>
      </c>
      <c r="B3242" s="1">
        <f>IFERROR(INDEX(Preturi!H$2:H$8000, MATCH(A3242, Preturi!G$2:G$8000, 0)), "")*G3242</f>
        <v>6.01</v>
      </c>
      <c r="C3242" t="s">
        <v>688</v>
      </c>
      <c r="D3242" t="s">
        <v>2306</v>
      </c>
      <c r="E3242" t="s">
        <v>14221</v>
      </c>
      <c r="F3242" t="s">
        <v>20442</v>
      </c>
      <c r="G3242" s="146">
        <f t="shared" si="58"/>
        <v>1</v>
      </c>
    </row>
    <row r="3243" spans="1:7">
      <c r="A3243" t="s">
        <v>14222</v>
      </c>
      <c r="B3243" s="1">
        <f>IFERROR(INDEX(Preturi!H$2:H$8000, MATCH(A3243, Preturi!G$2:G$8000, 0)), "")*G3243</f>
        <v>4.29</v>
      </c>
      <c r="C3243" t="s">
        <v>688</v>
      </c>
      <c r="D3243" t="s">
        <v>2306</v>
      </c>
      <c r="E3243" t="s">
        <v>14223</v>
      </c>
      <c r="F3243" t="s">
        <v>20442</v>
      </c>
      <c r="G3243" s="146">
        <f t="shared" si="58"/>
        <v>1</v>
      </c>
    </row>
    <row r="3244" spans="1:7">
      <c r="A3244" t="s">
        <v>14224</v>
      </c>
      <c r="B3244" s="1">
        <f>IFERROR(INDEX(Preturi!H$2:H$8000, MATCH(A3244, Preturi!G$2:G$8000, 0)), "")*G3244</f>
        <v>4.45</v>
      </c>
      <c r="C3244" t="s">
        <v>688</v>
      </c>
      <c r="D3244" t="s">
        <v>2306</v>
      </c>
      <c r="E3244" t="s">
        <v>14225</v>
      </c>
      <c r="F3244" t="s">
        <v>20442</v>
      </c>
      <c r="G3244" s="146">
        <f t="shared" si="58"/>
        <v>1</v>
      </c>
    </row>
    <row r="3245" spans="1:7">
      <c r="A3245" t="s">
        <v>14226</v>
      </c>
      <c r="B3245" s="1">
        <f>IFERROR(INDEX(Preturi!H$2:H$8000, MATCH(A3245, Preturi!G$2:G$8000, 0)), "")*G3245</f>
        <v>4.5999999999999996</v>
      </c>
      <c r="C3245" t="s">
        <v>688</v>
      </c>
      <c r="D3245" t="s">
        <v>2306</v>
      </c>
      <c r="E3245" t="s">
        <v>14227</v>
      </c>
      <c r="F3245" t="s">
        <v>20442</v>
      </c>
      <c r="G3245" s="146">
        <f t="shared" si="58"/>
        <v>1</v>
      </c>
    </row>
    <row r="3246" spans="1:7">
      <c r="A3246" t="s">
        <v>14228</v>
      </c>
      <c r="B3246" s="1">
        <f>IFERROR(INDEX(Preturi!H$2:H$8000, MATCH(A3246, Preturi!G$2:G$8000, 0)), "")*G3246</f>
        <v>4.76</v>
      </c>
      <c r="C3246" t="s">
        <v>688</v>
      </c>
      <c r="D3246" t="s">
        <v>2306</v>
      </c>
      <c r="E3246" t="s">
        <v>14229</v>
      </c>
      <c r="F3246" t="s">
        <v>20442</v>
      </c>
      <c r="G3246" s="146">
        <f t="shared" si="58"/>
        <v>1</v>
      </c>
    </row>
    <row r="3247" spans="1:7">
      <c r="A3247" t="s">
        <v>14230</v>
      </c>
      <c r="B3247" s="1">
        <f>IFERROR(INDEX(Preturi!H$2:H$8000, MATCH(A3247, Preturi!G$2:G$8000, 0)), "")*G3247</f>
        <v>4.91</v>
      </c>
      <c r="C3247" t="s">
        <v>688</v>
      </c>
      <c r="D3247" t="s">
        <v>2306</v>
      </c>
      <c r="E3247" t="s">
        <v>14231</v>
      </c>
      <c r="F3247" t="s">
        <v>20442</v>
      </c>
      <c r="G3247" s="146">
        <f t="shared" si="58"/>
        <v>1</v>
      </c>
    </row>
    <row r="3248" spans="1:7">
      <c r="A3248" t="s">
        <v>14232</v>
      </c>
      <c r="B3248" s="1">
        <f>IFERROR(INDEX(Preturi!H$2:H$8000, MATCH(A3248, Preturi!G$2:G$8000, 0)), "")*G3248</f>
        <v>5.07</v>
      </c>
      <c r="C3248" t="s">
        <v>688</v>
      </c>
      <c r="D3248" t="s">
        <v>2306</v>
      </c>
      <c r="E3248" t="s">
        <v>14233</v>
      </c>
      <c r="F3248" t="s">
        <v>20442</v>
      </c>
      <c r="G3248" s="146">
        <f t="shared" si="58"/>
        <v>1</v>
      </c>
    </row>
    <row r="3249" spans="1:7">
      <c r="A3249" t="s">
        <v>14234</v>
      </c>
      <c r="B3249" s="1">
        <f>IFERROR(INDEX(Preturi!H$2:H$8000, MATCH(A3249, Preturi!G$2:G$8000, 0)), "")*G3249</f>
        <v>5.23</v>
      </c>
      <c r="C3249" t="s">
        <v>688</v>
      </c>
      <c r="D3249" t="s">
        <v>2306</v>
      </c>
      <c r="E3249" t="s">
        <v>14235</v>
      </c>
      <c r="F3249" t="s">
        <v>20442</v>
      </c>
      <c r="G3249" s="146">
        <f t="shared" si="58"/>
        <v>1</v>
      </c>
    </row>
    <row r="3250" spans="1:7">
      <c r="A3250" t="s">
        <v>14236</v>
      </c>
      <c r="B3250" s="1">
        <f>IFERROR(INDEX(Preturi!H$2:H$8000, MATCH(A3250, Preturi!G$2:G$8000, 0)), "")*G3250</f>
        <v>5.38</v>
      </c>
      <c r="C3250" t="s">
        <v>688</v>
      </c>
      <c r="D3250" t="s">
        <v>2306</v>
      </c>
      <c r="E3250" t="s">
        <v>14237</v>
      </c>
      <c r="F3250" t="s">
        <v>20442</v>
      </c>
      <c r="G3250" s="146">
        <f t="shared" si="58"/>
        <v>1</v>
      </c>
    </row>
    <row r="3251" spans="1:7">
      <c r="A3251" t="s">
        <v>14238</v>
      </c>
      <c r="B3251" s="1">
        <f>IFERROR(INDEX(Preturi!H$2:H$8000, MATCH(A3251, Preturi!G$2:G$8000, 0)), "")*G3251</f>
        <v>5.54</v>
      </c>
      <c r="C3251" t="s">
        <v>688</v>
      </c>
      <c r="D3251" t="s">
        <v>2306</v>
      </c>
      <c r="E3251" t="s">
        <v>14239</v>
      </c>
      <c r="F3251" t="s">
        <v>20442</v>
      </c>
      <c r="G3251" s="146">
        <f t="shared" si="58"/>
        <v>1</v>
      </c>
    </row>
    <row r="3252" spans="1:7">
      <c r="A3252" t="s">
        <v>14240</v>
      </c>
      <c r="B3252" s="1">
        <f>IFERROR(INDEX(Preturi!H$2:H$8000, MATCH(A3252, Preturi!G$2:G$8000, 0)), "")*G3252</f>
        <v>5.69</v>
      </c>
      <c r="C3252" t="s">
        <v>688</v>
      </c>
      <c r="D3252" t="s">
        <v>2306</v>
      </c>
      <c r="E3252" t="s">
        <v>14241</v>
      </c>
      <c r="F3252" t="s">
        <v>20442</v>
      </c>
      <c r="G3252" s="146">
        <f t="shared" si="58"/>
        <v>1</v>
      </c>
    </row>
    <row r="3253" spans="1:7">
      <c r="A3253" t="s">
        <v>14242</v>
      </c>
      <c r="B3253" s="1">
        <f>IFERROR(INDEX(Preturi!H$2:H$8000, MATCH(A3253, Preturi!G$2:G$8000, 0)), "")*G3253</f>
        <v>5.85</v>
      </c>
      <c r="C3253" t="s">
        <v>688</v>
      </c>
      <c r="D3253" t="s">
        <v>2306</v>
      </c>
      <c r="E3253" t="s">
        <v>14243</v>
      </c>
      <c r="F3253" t="s">
        <v>20442</v>
      </c>
      <c r="G3253" s="146">
        <f t="shared" si="58"/>
        <v>1</v>
      </c>
    </row>
    <row r="3254" spans="1:7">
      <c r="A3254" t="s">
        <v>14244</v>
      </c>
      <c r="B3254" s="1">
        <f>IFERROR(INDEX(Preturi!H$2:H$8000, MATCH(A3254, Preturi!G$2:G$8000, 0)), "")*G3254</f>
        <v>6.01</v>
      </c>
      <c r="C3254" t="s">
        <v>688</v>
      </c>
      <c r="D3254" t="s">
        <v>2306</v>
      </c>
      <c r="E3254" t="s">
        <v>14245</v>
      </c>
      <c r="F3254" t="s">
        <v>20442</v>
      </c>
      <c r="G3254" s="146">
        <f t="shared" si="58"/>
        <v>1</v>
      </c>
    </row>
    <row r="3255" spans="1:7">
      <c r="A3255" t="s">
        <v>14246</v>
      </c>
      <c r="B3255" s="1">
        <f>IFERROR(INDEX(Preturi!H$2:H$8000, MATCH(A3255, Preturi!G$2:G$8000, 0)), "")*G3255</f>
        <v>8.18</v>
      </c>
      <c r="C3255" t="s">
        <v>688</v>
      </c>
      <c r="D3255" t="s">
        <v>2306</v>
      </c>
      <c r="E3255" t="s">
        <v>14248</v>
      </c>
      <c r="F3255" t="s">
        <v>20442</v>
      </c>
      <c r="G3255" s="146">
        <f t="shared" si="58"/>
        <v>1</v>
      </c>
    </row>
    <row r="3256" spans="1:7">
      <c r="A3256" t="s">
        <v>14249</v>
      </c>
      <c r="B3256" s="1">
        <f>IFERROR(INDEX(Preturi!H$2:H$8000, MATCH(A3256, Preturi!G$2:G$8000, 0)), "")*G3256</f>
        <v>5.69</v>
      </c>
      <c r="C3256" t="s">
        <v>688</v>
      </c>
      <c r="D3256" t="s">
        <v>2306</v>
      </c>
      <c r="E3256" t="s">
        <v>14250</v>
      </c>
      <c r="F3256" t="s">
        <v>20442</v>
      </c>
      <c r="G3256" s="146">
        <f t="shared" si="58"/>
        <v>1</v>
      </c>
    </row>
    <row r="3257" spans="1:7">
      <c r="A3257" t="s">
        <v>14251</v>
      </c>
      <c r="B3257" s="1">
        <f>IFERROR(INDEX(Preturi!H$2:H$8000, MATCH(A3257, Preturi!G$2:G$8000, 0)), "")*G3257</f>
        <v>5.9</v>
      </c>
      <c r="C3257" t="s">
        <v>688</v>
      </c>
      <c r="D3257" t="s">
        <v>2306</v>
      </c>
      <c r="E3257" t="s">
        <v>14252</v>
      </c>
      <c r="F3257" t="s">
        <v>20442</v>
      </c>
      <c r="G3257" s="146">
        <f t="shared" si="58"/>
        <v>1</v>
      </c>
    </row>
    <row r="3258" spans="1:7">
      <c r="A3258" t="s">
        <v>14253</v>
      </c>
      <c r="B3258" s="1">
        <f>IFERROR(INDEX(Preturi!H$2:H$8000, MATCH(A3258, Preturi!G$2:G$8000, 0)), "")*G3258</f>
        <v>6.1</v>
      </c>
      <c r="C3258" t="s">
        <v>688</v>
      </c>
      <c r="D3258" t="s">
        <v>2306</v>
      </c>
      <c r="E3258" t="s">
        <v>14254</v>
      </c>
      <c r="F3258" t="s">
        <v>20442</v>
      </c>
      <c r="G3258" s="146">
        <f t="shared" si="58"/>
        <v>1</v>
      </c>
    </row>
    <row r="3259" spans="1:7">
      <c r="A3259" t="s">
        <v>14255</v>
      </c>
      <c r="B3259" s="1">
        <f>IFERROR(INDEX(Preturi!H$2:H$8000, MATCH(A3259, Preturi!G$2:G$8000, 0)), "")*G3259</f>
        <v>6.31</v>
      </c>
      <c r="C3259" t="s">
        <v>688</v>
      </c>
      <c r="D3259" t="s">
        <v>2306</v>
      </c>
      <c r="E3259" t="s">
        <v>14256</v>
      </c>
      <c r="F3259" t="s">
        <v>20442</v>
      </c>
      <c r="G3259" s="146">
        <f t="shared" si="58"/>
        <v>1</v>
      </c>
    </row>
    <row r="3260" spans="1:7">
      <c r="A3260" t="s">
        <v>14257</v>
      </c>
      <c r="B3260" s="1">
        <f>IFERROR(INDEX(Preturi!H$2:H$8000, MATCH(A3260, Preturi!G$2:G$8000, 0)), "")*G3260</f>
        <v>6.51</v>
      </c>
      <c r="C3260" t="s">
        <v>688</v>
      </c>
      <c r="D3260" t="s">
        <v>2306</v>
      </c>
      <c r="E3260" t="s">
        <v>14258</v>
      </c>
      <c r="F3260" t="s">
        <v>20442</v>
      </c>
      <c r="G3260" s="146">
        <f t="shared" si="58"/>
        <v>1</v>
      </c>
    </row>
    <row r="3261" spans="1:7">
      <c r="A3261" t="s">
        <v>14259</v>
      </c>
      <c r="B3261" s="1">
        <f>IFERROR(INDEX(Preturi!H$2:H$8000, MATCH(A3261, Preturi!G$2:G$8000, 0)), "")*G3261</f>
        <v>6.72</v>
      </c>
      <c r="C3261" t="s">
        <v>688</v>
      </c>
      <c r="D3261" t="s">
        <v>2306</v>
      </c>
      <c r="E3261" t="s">
        <v>14261</v>
      </c>
      <c r="F3261" t="s">
        <v>20442</v>
      </c>
      <c r="G3261" s="146">
        <f t="shared" si="58"/>
        <v>1</v>
      </c>
    </row>
    <row r="3262" spans="1:7">
      <c r="A3262" t="s">
        <v>14262</v>
      </c>
      <c r="B3262" s="1">
        <f>IFERROR(INDEX(Preturi!H$2:H$8000, MATCH(A3262, Preturi!G$2:G$8000, 0)), "")*G3262</f>
        <v>6.93</v>
      </c>
      <c r="C3262" t="s">
        <v>688</v>
      </c>
      <c r="D3262" t="s">
        <v>2306</v>
      </c>
      <c r="E3262" t="s">
        <v>14263</v>
      </c>
      <c r="F3262" t="s">
        <v>20442</v>
      </c>
      <c r="G3262" s="146">
        <f t="shared" si="58"/>
        <v>1</v>
      </c>
    </row>
    <row r="3263" spans="1:7">
      <c r="A3263" t="s">
        <v>14264</v>
      </c>
      <c r="B3263" s="1">
        <f>IFERROR(INDEX(Preturi!H$2:H$8000, MATCH(A3263, Preturi!G$2:G$8000, 0)), "")*G3263</f>
        <v>7.14</v>
      </c>
      <c r="C3263" t="s">
        <v>688</v>
      </c>
      <c r="D3263" t="s">
        <v>2306</v>
      </c>
      <c r="E3263" t="s">
        <v>14265</v>
      </c>
      <c r="F3263" t="s">
        <v>20442</v>
      </c>
      <c r="G3263" s="146">
        <f t="shared" si="58"/>
        <v>1</v>
      </c>
    </row>
    <row r="3264" spans="1:7">
      <c r="A3264" t="s">
        <v>14266</v>
      </c>
      <c r="B3264" s="1">
        <f>IFERROR(INDEX(Preturi!H$2:H$8000, MATCH(A3264, Preturi!G$2:G$8000, 0)), "")*G3264</f>
        <v>7.35</v>
      </c>
      <c r="C3264" t="s">
        <v>688</v>
      </c>
      <c r="D3264" t="s">
        <v>2306</v>
      </c>
      <c r="E3264" t="s">
        <v>14267</v>
      </c>
      <c r="F3264" t="s">
        <v>20442</v>
      </c>
      <c r="G3264" s="146">
        <f t="shared" si="58"/>
        <v>1</v>
      </c>
    </row>
    <row r="3265" spans="1:7">
      <c r="A3265" t="s">
        <v>14268</v>
      </c>
      <c r="B3265" s="1">
        <f>IFERROR(INDEX(Preturi!H$2:H$8000, MATCH(A3265, Preturi!G$2:G$8000, 0)), "")*G3265</f>
        <v>7.55</v>
      </c>
      <c r="C3265" t="s">
        <v>688</v>
      </c>
      <c r="D3265" t="s">
        <v>2306</v>
      </c>
      <c r="E3265" t="s">
        <v>14270</v>
      </c>
      <c r="F3265" t="s">
        <v>20442</v>
      </c>
      <c r="G3265" s="146">
        <f t="shared" si="58"/>
        <v>1</v>
      </c>
    </row>
    <row r="3266" spans="1:7">
      <c r="A3266" t="s">
        <v>14271</v>
      </c>
      <c r="B3266" s="1">
        <f>IFERROR(INDEX(Preturi!H$2:H$8000, MATCH(A3266, Preturi!G$2:G$8000, 0)), "")*G3266</f>
        <v>7.76</v>
      </c>
      <c r="C3266" t="s">
        <v>688</v>
      </c>
      <c r="D3266" t="s">
        <v>2306</v>
      </c>
      <c r="E3266" t="s">
        <v>14272</v>
      </c>
      <c r="F3266" t="s">
        <v>20442</v>
      </c>
      <c r="G3266" s="146">
        <f t="shared" si="58"/>
        <v>1</v>
      </c>
    </row>
    <row r="3267" spans="1:7">
      <c r="A3267" t="s">
        <v>14273</v>
      </c>
      <c r="B3267" s="1">
        <f>IFERROR(INDEX(Preturi!H$2:H$8000, MATCH(A3267, Preturi!G$2:G$8000, 0)), "")*G3267</f>
        <v>7.97</v>
      </c>
      <c r="C3267" t="s">
        <v>688</v>
      </c>
      <c r="D3267" t="s">
        <v>2306</v>
      </c>
      <c r="E3267" t="s">
        <v>14274</v>
      </c>
      <c r="F3267" t="s">
        <v>20442</v>
      </c>
      <c r="G3267" s="146">
        <f t="shared" si="58"/>
        <v>1</v>
      </c>
    </row>
    <row r="3268" spans="1:7">
      <c r="A3268" t="s">
        <v>14275</v>
      </c>
      <c r="B3268" s="1">
        <f>IFERROR(INDEX(Preturi!H$2:H$8000, MATCH(A3268, Preturi!G$2:G$8000, 0)), "")*G3268</f>
        <v>5.69</v>
      </c>
      <c r="C3268" t="s">
        <v>688</v>
      </c>
      <c r="D3268" t="s">
        <v>2306</v>
      </c>
      <c r="E3268" t="s">
        <v>14276</v>
      </c>
      <c r="F3268" t="s">
        <v>20442</v>
      </c>
      <c r="G3268" s="146">
        <f t="shared" si="58"/>
        <v>1</v>
      </c>
    </row>
    <row r="3269" spans="1:7">
      <c r="A3269" t="s">
        <v>14277</v>
      </c>
      <c r="B3269" s="1">
        <f>IFERROR(INDEX(Preturi!H$2:H$8000, MATCH(A3269, Preturi!G$2:G$8000, 0)), "")*G3269</f>
        <v>5.9</v>
      </c>
      <c r="C3269" t="s">
        <v>688</v>
      </c>
      <c r="D3269" t="s">
        <v>2306</v>
      </c>
      <c r="E3269" t="s">
        <v>14278</v>
      </c>
      <c r="F3269" t="s">
        <v>20442</v>
      </c>
      <c r="G3269" s="146">
        <f t="shared" si="58"/>
        <v>1</v>
      </c>
    </row>
    <row r="3270" spans="1:7">
      <c r="A3270" t="s">
        <v>14279</v>
      </c>
      <c r="B3270" s="1">
        <f>IFERROR(INDEX(Preturi!H$2:H$8000, MATCH(A3270, Preturi!G$2:G$8000, 0)), "")*G3270</f>
        <v>6.1</v>
      </c>
      <c r="C3270" t="s">
        <v>688</v>
      </c>
      <c r="D3270" t="s">
        <v>2306</v>
      </c>
      <c r="E3270" t="s">
        <v>14280</v>
      </c>
      <c r="F3270" t="s">
        <v>20442</v>
      </c>
      <c r="G3270" s="146">
        <f t="shared" si="58"/>
        <v>1</v>
      </c>
    </row>
    <row r="3271" spans="1:7">
      <c r="A3271" t="s">
        <v>14281</v>
      </c>
      <c r="B3271" s="1">
        <f>IFERROR(INDEX(Preturi!H$2:H$8000, MATCH(A3271, Preturi!G$2:G$8000, 0)), "")*G3271</f>
        <v>6.31</v>
      </c>
      <c r="C3271" t="s">
        <v>688</v>
      </c>
      <c r="D3271" t="s">
        <v>2306</v>
      </c>
      <c r="E3271" t="s">
        <v>14282</v>
      </c>
      <c r="F3271" t="s">
        <v>20442</v>
      </c>
      <c r="G3271" s="146">
        <f t="shared" si="58"/>
        <v>1</v>
      </c>
    </row>
    <row r="3272" spans="1:7">
      <c r="A3272" t="s">
        <v>14283</v>
      </c>
      <c r="B3272" s="1">
        <f>IFERROR(INDEX(Preturi!H$2:H$8000, MATCH(A3272, Preturi!G$2:G$8000, 0)), "")*G3272</f>
        <v>6.51</v>
      </c>
      <c r="C3272" t="s">
        <v>688</v>
      </c>
      <c r="D3272" t="s">
        <v>2306</v>
      </c>
      <c r="E3272" t="s">
        <v>14284</v>
      </c>
      <c r="F3272" t="s">
        <v>20442</v>
      </c>
      <c r="G3272" s="146">
        <f t="shared" si="58"/>
        <v>1</v>
      </c>
    </row>
    <row r="3273" spans="1:7">
      <c r="A3273" t="s">
        <v>14285</v>
      </c>
      <c r="B3273" s="1">
        <f>IFERROR(INDEX(Preturi!H$2:H$8000, MATCH(A3273, Preturi!G$2:G$8000, 0)), "")*G3273</f>
        <v>6.72</v>
      </c>
      <c r="C3273" t="s">
        <v>688</v>
      </c>
      <c r="D3273" t="s">
        <v>2306</v>
      </c>
      <c r="E3273" t="s">
        <v>14286</v>
      </c>
      <c r="F3273" t="s">
        <v>20442</v>
      </c>
      <c r="G3273" s="146">
        <f t="shared" si="58"/>
        <v>1</v>
      </c>
    </row>
    <row r="3274" spans="1:7">
      <c r="A3274" t="s">
        <v>14287</v>
      </c>
      <c r="B3274" s="1">
        <f>IFERROR(INDEX(Preturi!H$2:H$8000, MATCH(A3274, Preturi!G$2:G$8000, 0)), "")*G3274</f>
        <v>6.93</v>
      </c>
      <c r="C3274" t="s">
        <v>688</v>
      </c>
      <c r="D3274" t="s">
        <v>2306</v>
      </c>
      <c r="E3274" t="s">
        <v>14288</v>
      </c>
      <c r="F3274" t="s">
        <v>20442</v>
      </c>
      <c r="G3274" s="146">
        <f t="shared" si="58"/>
        <v>1</v>
      </c>
    </row>
    <row r="3275" spans="1:7">
      <c r="A3275" t="s">
        <v>14289</v>
      </c>
      <c r="B3275" s="1">
        <f>IFERROR(INDEX(Preturi!H$2:H$8000, MATCH(A3275, Preturi!G$2:G$8000, 0)), "")*G3275</f>
        <v>7.14</v>
      </c>
      <c r="C3275" t="s">
        <v>688</v>
      </c>
      <c r="D3275" t="s">
        <v>2306</v>
      </c>
      <c r="E3275" t="s">
        <v>14290</v>
      </c>
      <c r="F3275" t="s">
        <v>20442</v>
      </c>
      <c r="G3275" s="146">
        <f t="shared" si="58"/>
        <v>1</v>
      </c>
    </row>
    <row r="3276" spans="1:7">
      <c r="A3276" t="s">
        <v>14291</v>
      </c>
      <c r="B3276" s="1">
        <f>IFERROR(INDEX(Preturi!H$2:H$8000, MATCH(A3276, Preturi!G$2:G$8000, 0)), "")*G3276</f>
        <v>7.35</v>
      </c>
      <c r="C3276" t="s">
        <v>688</v>
      </c>
      <c r="D3276" t="s">
        <v>2306</v>
      </c>
      <c r="E3276" t="s">
        <v>14292</v>
      </c>
      <c r="F3276" t="s">
        <v>20442</v>
      </c>
      <c r="G3276" s="146">
        <f t="shared" si="58"/>
        <v>1</v>
      </c>
    </row>
    <row r="3277" spans="1:7">
      <c r="A3277" t="s">
        <v>14293</v>
      </c>
      <c r="B3277" s="1">
        <f>IFERROR(INDEX(Preturi!H$2:H$8000, MATCH(A3277, Preturi!G$2:G$8000, 0)), "")*G3277</f>
        <v>7.55</v>
      </c>
      <c r="C3277" t="s">
        <v>688</v>
      </c>
      <c r="D3277" t="s">
        <v>2306</v>
      </c>
      <c r="E3277" t="s">
        <v>14294</v>
      </c>
      <c r="F3277" t="s">
        <v>20442</v>
      </c>
      <c r="G3277" s="146">
        <f t="shared" si="58"/>
        <v>1</v>
      </c>
    </row>
    <row r="3278" spans="1:7">
      <c r="A3278" t="s">
        <v>14295</v>
      </c>
      <c r="B3278" s="1">
        <f>IFERROR(INDEX(Preturi!H$2:H$8000, MATCH(A3278, Preturi!G$2:G$8000, 0)), "")*G3278</f>
        <v>7.76</v>
      </c>
      <c r="C3278" t="s">
        <v>688</v>
      </c>
      <c r="D3278" t="s">
        <v>2306</v>
      </c>
      <c r="E3278" t="s">
        <v>14296</v>
      </c>
      <c r="F3278" t="s">
        <v>20442</v>
      </c>
      <c r="G3278" s="146">
        <f t="shared" si="58"/>
        <v>1</v>
      </c>
    </row>
    <row r="3279" spans="1:7">
      <c r="A3279" t="s">
        <v>14297</v>
      </c>
      <c r="B3279" s="1">
        <f>IFERROR(INDEX(Preturi!H$2:H$8000, MATCH(A3279, Preturi!G$2:G$8000, 0)), "")*G3279</f>
        <v>7.97</v>
      </c>
      <c r="C3279" t="s">
        <v>688</v>
      </c>
      <c r="D3279" t="s">
        <v>2306</v>
      </c>
      <c r="E3279" t="s">
        <v>14298</v>
      </c>
      <c r="F3279" t="s">
        <v>20442</v>
      </c>
      <c r="G3279" s="146">
        <f t="shared" si="58"/>
        <v>1</v>
      </c>
    </row>
    <row r="3280" spans="1:7">
      <c r="A3280" t="s">
        <v>14299</v>
      </c>
      <c r="B3280" s="1">
        <f>IFERROR(INDEX(Preturi!H$2:H$8000, MATCH(A3280, Preturi!G$2:G$8000, 0)), "")*G3280</f>
        <v>10.17</v>
      </c>
      <c r="C3280" t="s">
        <v>688</v>
      </c>
      <c r="D3280" t="s">
        <v>2306</v>
      </c>
      <c r="E3280" t="s">
        <v>14300</v>
      </c>
      <c r="F3280" t="s">
        <v>20442</v>
      </c>
      <c r="G3280" s="146">
        <f t="shared" si="58"/>
        <v>1</v>
      </c>
    </row>
    <row r="3281" spans="1:7">
      <c r="A3281" t="s">
        <v>14301</v>
      </c>
      <c r="B3281" s="1">
        <f>IFERROR(INDEX(Preturi!H$2:H$8000, MATCH(A3281, Preturi!G$2:G$8000, 0)), "")*G3281</f>
        <v>7.07</v>
      </c>
      <c r="C3281" t="s">
        <v>688</v>
      </c>
      <c r="D3281" t="s">
        <v>2306</v>
      </c>
      <c r="E3281" t="s">
        <v>14302</v>
      </c>
      <c r="F3281" t="s">
        <v>20442</v>
      </c>
      <c r="G3281" s="146">
        <f t="shared" si="58"/>
        <v>1</v>
      </c>
    </row>
    <row r="3282" spans="1:7">
      <c r="A3282" t="s">
        <v>14303</v>
      </c>
      <c r="B3282" s="1">
        <f>IFERROR(INDEX(Preturi!H$2:H$8000, MATCH(A3282, Preturi!G$2:G$8000, 0)), "")*G3282</f>
        <v>7.32</v>
      </c>
      <c r="C3282" t="s">
        <v>688</v>
      </c>
      <c r="D3282" t="s">
        <v>2306</v>
      </c>
      <c r="E3282" t="s">
        <v>14304</v>
      </c>
      <c r="F3282" t="s">
        <v>20442</v>
      </c>
      <c r="G3282" s="146">
        <f t="shared" si="58"/>
        <v>1</v>
      </c>
    </row>
    <row r="3283" spans="1:7">
      <c r="A3283" t="s">
        <v>14305</v>
      </c>
      <c r="B3283" s="1">
        <f>IFERROR(INDEX(Preturi!H$2:H$8000, MATCH(A3283, Preturi!G$2:G$8000, 0)), "")*G3283</f>
        <v>7.58</v>
      </c>
      <c r="C3283" t="s">
        <v>688</v>
      </c>
      <c r="D3283" t="s">
        <v>2306</v>
      </c>
      <c r="E3283" t="s">
        <v>14307</v>
      </c>
      <c r="F3283" t="s">
        <v>20442</v>
      </c>
      <c r="G3283" s="146">
        <f t="shared" si="58"/>
        <v>1</v>
      </c>
    </row>
    <row r="3284" spans="1:7">
      <c r="A3284" t="s">
        <v>14308</v>
      </c>
      <c r="B3284" s="1">
        <f>IFERROR(INDEX(Preturi!H$2:H$8000, MATCH(A3284, Preturi!G$2:G$8000, 0)), "")*G3284</f>
        <v>7.84</v>
      </c>
      <c r="C3284" t="s">
        <v>688</v>
      </c>
      <c r="D3284" t="s">
        <v>2306</v>
      </c>
      <c r="E3284" t="s">
        <v>14309</v>
      </c>
      <c r="F3284" t="s">
        <v>20442</v>
      </c>
      <c r="G3284" s="146">
        <f t="shared" si="58"/>
        <v>1</v>
      </c>
    </row>
    <row r="3285" spans="1:7">
      <c r="A3285" t="s">
        <v>14310</v>
      </c>
      <c r="B3285" s="1">
        <f>IFERROR(INDEX(Preturi!H$2:H$8000, MATCH(A3285, Preturi!G$2:G$8000, 0)), "")*G3285</f>
        <v>8.1</v>
      </c>
      <c r="C3285" t="s">
        <v>688</v>
      </c>
      <c r="D3285" t="s">
        <v>2306</v>
      </c>
      <c r="E3285" t="s">
        <v>14311</v>
      </c>
      <c r="F3285" t="s">
        <v>20442</v>
      </c>
      <c r="G3285" s="146">
        <f t="shared" si="58"/>
        <v>1</v>
      </c>
    </row>
    <row r="3286" spans="1:7">
      <c r="A3286" t="s">
        <v>14312</v>
      </c>
      <c r="B3286" s="1">
        <f>IFERROR(INDEX(Preturi!H$2:H$8000, MATCH(A3286, Preturi!G$2:G$8000, 0)), "")*G3286</f>
        <v>8.36</v>
      </c>
      <c r="C3286" t="s">
        <v>688</v>
      </c>
      <c r="D3286" t="s">
        <v>2306</v>
      </c>
      <c r="E3286" t="s">
        <v>14313</v>
      </c>
      <c r="F3286" t="s">
        <v>20442</v>
      </c>
      <c r="G3286" s="146">
        <f t="shared" ref="G3286:G3349" si="59">1+Adaosuri23</f>
        <v>1</v>
      </c>
    </row>
    <row r="3287" spans="1:7">
      <c r="A3287" t="s">
        <v>14314</v>
      </c>
      <c r="B3287" s="1">
        <f>IFERROR(INDEX(Preturi!H$2:H$8000, MATCH(A3287, Preturi!G$2:G$8000, 0)), "")*G3287</f>
        <v>8.6199999999999992</v>
      </c>
      <c r="C3287" t="s">
        <v>688</v>
      </c>
      <c r="D3287" t="s">
        <v>2306</v>
      </c>
      <c r="E3287" t="s">
        <v>14315</v>
      </c>
      <c r="F3287" t="s">
        <v>20442</v>
      </c>
      <c r="G3287" s="146">
        <f t="shared" si="59"/>
        <v>1</v>
      </c>
    </row>
    <row r="3288" spans="1:7">
      <c r="A3288" t="s">
        <v>14316</v>
      </c>
      <c r="B3288" s="1">
        <f>IFERROR(INDEX(Preturi!H$2:H$8000, MATCH(A3288, Preturi!G$2:G$8000, 0)), "")*G3288</f>
        <v>8.8800000000000008</v>
      </c>
      <c r="C3288" t="s">
        <v>688</v>
      </c>
      <c r="D3288" t="s">
        <v>2306</v>
      </c>
      <c r="E3288" t="s">
        <v>14318</v>
      </c>
      <c r="F3288" t="s">
        <v>20442</v>
      </c>
      <c r="G3288" s="146">
        <f t="shared" si="59"/>
        <v>1</v>
      </c>
    </row>
    <row r="3289" spans="1:7">
      <c r="A3289" t="s">
        <v>14319</v>
      </c>
      <c r="B3289" s="1">
        <f>IFERROR(INDEX(Preturi!H$2:H$8000, MATCH(A3289, Preturi!G$2:G$8000, 0)), "")*G3289</f>
        <v>9.14</v>
      </c>
      <c r="C3289" t="s">
        <v>688</v>
      </c>
      <c r="D3289" t="s">
        <v>2306</v>
      </c>
      <c r="E3289" t="s">
        <v>14320</v>
      </c>
      <c r="F3289" t="s">
        <v>20442</v>
      </c>
      <c r="G3289" s="146">
        <f t="shared" si="59"/>
        <v>1</v>
      </c>
    </row>
    <row r="3290" spans="1:7">
      <c r="A3290" t="s">
        <v>14321</v>
      </c>
      <c r="B3290" s="1">
        <f>IFERROR(INDEX(Preturi!H$2:H$8000, MATCH(A3290, Preturi!G$2:G$8000, 0)), "")*G3290</f>
        <v>9.4</v>
      </c>
      <c r="C3290" t="s">
        <v>688</v>
      </c>
      <c r="D3290" t="s">
        <v>2306</v>
      </c>
      <c r="E3290" t="s">
        <v>14322</v>
      </c>
      <c r="F3290" t="s">
        <v>20442</v>
      </c>
      <c r="G3290" s="146">
        <f t="shared" si="59"/>
        <v>1</v>
      </c>
    </row>
    <row r="3291" spans="1:7">
      <c r="A3291" t="s">
        <v>14323</v>
      </c>
      <c r="B3291" s="1">
        <f>IFERROR(INDEX(Preturi!H$2:H$8000, MATCH(A3291, Preturi!G$2:G$8000, 0)), "")*G3291</f>
        <v>9.66</v>
      </c>
      <c r="C3291" t="s">
        <v>688</v>
      </c>
      <c r="D3291" t="s">
        <v>2306</v>
      </c>
      <c r="E3291" t="s">
        <v>14324</v>
      </c>
      <c r="F3291" t="s">
        <v>20442</v>
      </c>
      <c r="G3291" s="146">
        <f t="shared" si="59"/>
        <v>1</v>
      </c>
    </row>
    <row r="3292" spans="1:7">
      <c r="A3292" t="s">
        <v>14325</v>
      </c>
      <c r="B3292" s="1">
        <f>IFERROR(INDEX(Preturi!H$2:H$8000, MATCH(A3292, Preturi!G$2:G$8000, 0)), "")*G3292</f>
        <v>9.91</v>
      </c>
      <c r="C3292" t="s">
        <v>688</v>
      </c>
      <c r="D3292" t="s">
        <v>2306</v>
      </c>
      <c r="E3292" t="s">
        <v>14327</v>
      </c>
      <c r="F3292" t="s">
        <v>20442</v>
      </c>
      <c r="G3292" s="146">
        <f t="shared" si="59"/>
        <v>1</v>
      </c>
    </row>
    <row r="3293" spans="1:7">
      <c r="A3293" t="s">
        <v>14328</v>
      </c>
      <c r="B3293" s="1">
        <f>IFERROR(INDEX(Preturi!H$2:H$8000, MATCH(A3293, Preturi!G$2:G$8000, 0)), "")*G3293</f>
        <v>7.07</v>
      </c>
      <c r="C3293" t="s">
        <v>688</v>
      </c>
      <c r="D3293" t="s">
        <v>2306</v>
      </c>
      <c r="E3293" t="s">
        <v>14329</v>
      </c>
      <c r="F3293" t="s">
        <v>20442</v>
      </c>
      <c r="G3293" s="146">
        <f t="shared" si="59"/>
        <v>1</v>
      </c>
    </row>
    <row r="3294" spans="1:7">
      <c r="A3294" t="s">
        <v>14330</v>
      </c>
      <c r="B3294" s="1">
        <f>IFERROR(INDEX(Preturi!H$2:H$8000, MATCH(A3294, Preturi!G$2:G$8000, 0)), "")*G3294</f>
        <v>7.32</v>
      </c>
      <c r="C3294" t="s">
        <v>688</v>
      </c>
      <c r="D3294" t="s">
        <v>2306</v>
      </c>
      <c r="E3294" t="s">
        <v>14331</v>
      </c>
      <c r="F3294" t="s">
        <v>20442</v>
      </c>
      <c r="G3294" s="146">
        <f t="shared" si="59"/>
        <v>1</v>
      </c>
    </row>
    <row r="3295" spans="1:7">
      <c r="A3295" t="s">
        <v>14332</v>
      </c>
      <c r="B3295" s="1">
        <f>IFERROR(INDEX(Preturi!H$2:H$8000, MATCH(A3295, Preturi!G$2:G$8000, 0)), "")*G3295</f>
        <v>7.58</v>
      </c>
      <c r="C3295" t="s">
        <v>688</v>
      </c>
      <c r="D3295" t="s">
        <v>2306</v>
      </c>
      <c r="E3295" t="s">
        <v>14333</v>
      </c>
      <c r="F3295" t="s">
        <v>20442</v>
      </c>
      <c r="G3295" s="146">
        <f t="shared" si="59"/>
        <v>1</v>
      </c>
    </row>
    <row r="3296" spans="1:7">
      <c r="A3296" t="s">
        <v>14334</v>
      </c>
      <c r="B3296" s="1">
        <f>IFERROR(INDEX(Preturi!H$2:H$8000, MATCH(A3296, Preturi!G$2:G$8000, 0)), "")*G3296</f>
        <v>7.84</v>
      </c>
      <c r="C3296" t="s">
        <v>688</v>
      </c>
      <c r="D3296" t="s">
        <v>2306</v>
      </c>
      <c r="E3296" t="s">
        <v>14335</v>
      </c>
      <c r="F3296" t="s">
        <v>20442</v>
      </c>
      <c r="G3296" s="146">
        <f t="shared" si="59"/>
        <v>1</v>
      </c>
    </row>
    <row r="3297" spans="1:7">
      <c r="A3297" t="s">
        <v>14336</v>
      </c>
      <c r="B3297" s="1">
        <f>IFERROR(INDEX(Preturi!H$2:H$8000, MATCH(A3297, Preturi!G$2:G$8000, 0)), "")*G3297</f>
        <v>8.1</v>
      </c>
      <c r="C3297" t="s">
        <v>688</v>
      </c>
      <c r="D3297" t="s">
        <v>2306</v>
      </c>
      <c r="E3297" t="s">
        <v>14337</v>
      </c>
      <c r="F3297" t="s">
        <v>20442</v>
      </c>
      <c r="G3297" s="146">
        <f t="shared" si="59"/>
        <v>1</v>
      </c>
    </row>
    <row r="3298" spans="1:7">
      <c r="A3298" t="s">
        <v>14338</v>
      </c>
      <c r="B3298" s="1">
        <f>IFERROR(INDEX(Preturi!H$2:H$8000, MATCH(A3298, Preturi!G$2:G$8000, 0)), "")*G3298</f>
        <v>8.36</v>
      </c>
      <c r="C3298" t="s">
        <v>688</v>
      </c>
      <c r="D3298" t="s">
        <v>2306</v>
      </c>
      <c r="E3298" t="s">
        <v>14339</v>
      </c>
      <c r="F3298" t="s">
        <v>20442</v>
      </c>
      <c r="G3298" s="146">
        <f t="shared" si="59"/>
        <v>1</v>
      </c>
    </row>
    <row r="3299" spans="1:7">
      <c r="A3299" t="s">
        <v>14340</v>
      </c>
      <c r="B3299" s="1">
        <f>IFERROR(INDEX(Preturi!H$2:H$8000, MATCH(A3299, Preturi!G$2:G$8000, 0)), "")*G3299</f>
        <v>8.6199999999999992</v>
      </c>
      <c r="C3299" t="s">
        <v>688</v>
      </c>
      <c r="D3299" t="s">
        <v>2306</v>
      </c>
      <c r="E3299" t="s">
        <v>14341</v>
      </c>
      <c r="F3299" t="s">
        <v>20442</v>
      </c>
      <c r="G3299" s="146">
        <f t="shared" si="59"/>
        <v>1</v>
      </c>
    </row>
    <row r="3300" spans="1:7">
      <c r="A3300" t="s">
        <v>14342</v>
      </c>
      <c r="B3300" s="1">
        <f>IFERROR(INDEX(Preturi!H$2:H$8000, MATCH(A3300, Preturi!G$2:G$8000, 0)), "")*G3300</f>
        <v>8.8800000000000008</v>
      </c>
      <c r="C3300" t="s">
        <v>688</v>
      </c>
      <c r="D3300" t="s">
        <v>2306</v>
      </c>
      <c r="E3300" t="s">
        <v>14343</v>
      </c>
      <c r="F3300" t="s">
        <v>20442</v>
      </c>
      <c r="G3300" s="146">
        <f t="shared" si="59"/>
        <v>1</v>
      </c>
    </row>
    <row r="3301" spans="1:7">
      <c r="A3301" t="s">
        <v>14344</v>
      </c>
      <c r="B3301" s="1">
        <f>IFERROR(INDEX(Preturi!H$2:H$8000, MATCH(A3301, Preturi!G$2:G$8000, 0)), "")*G3301</f>
        <v>9.14</v>
      </c>
      <c r="C3301" t="s">
        <v>688</v>
      </c>
      <c r="D3301" t="s">
        <v>2306</v>
      </c>
      <c r="E3301" t="s">
        <v>14345</v>
      </c>
      <c r="F3301" t="s">
        <v>20442</v>
      </c>
      <c r="G3301" s="146">
        <f t="shared" si="59"/>
        <v>1</v>
      </c>
    </row>
    <row r="3302" spans="1:7">
      <c r="A3302" t="s">
        <v>14346</v>
      </c>
      <c r="B3302" s="1">
        <f>IFERROR(INDEX(Preturi!H$2:H$8000, MATCH(A3302, Preturi!G$2:G$8000, 0)), "")*G3302</f>
        <v>9.4</v>
      </c>
      <c r="C3302" t="s">
        <v>688</v>
      </c>
      <c r="D3302" t="s">
        <v>2306</v>
      </c>
      <c r="E3302" t="s">
        <v>14347</v>
      </c>
      <c r="F3302" t="s">
        <v>20442</v>
      </c>
      <c r="G3302" s="146">
        <f t="shared" si="59"/>
        <v>1</v>
      </c>
    </row>
    <row r="3303" spans="1:7">
      <c r="A3303" t="s">
        <v>14348</v>
      </c>
      <c r="B3303" s="1">
        <f>IFERROR(INDEX(Preturi!H$2:H$8000, MATCH(A3303, Preturi!G$2:G$8000, 0)), "")*G3303</f>
        <v>9.66</v>
      </c>
      <c r="C3303" t="s">
        <v>688</v>
      </c>
      <c r="D3303" t="s">
        <v>2306</v>
      </c>
      <c r="E3303" t="s">
        <v>14349</v>
      </c>
      <c r="F3303" t="s">
        <v>20442</v>
      </c>
      <c r="G3303" s="146">
        <f t="shared" si="59"/>
        <v>1</v>
      </c>
    </row>
    <row r="3304" spans="1:7">
      <c r="A3304" t="s">
        <v>14350</v>
      </c>
      <c r="B3304" s="1">
        <f>IFERROR(INDEX(Preturi!H$2:H$8000, MATCH(A3304, Preturi!G$2:G$8000, 0)), "")*G3304</f>
        <v>9.91</v>
      </c>
      <c r="C3304" t="s">
        <v>688</v>
      </c>
      <c r="D3304" t="s">
        <v>2306</v>
      </c>
      <c r="E3304" t="s">
        <v>14351</v>
      </c>
      <c r="F3304" t="s">
        <v>20442</v>
      </c>
      <c r="G3304" s="146">
        <f t="shared" si="59"/>
        <v>1</v>
      </c>
    </row>
    <row r="3305" spans="1:7">
      <c r="A3305" t="s">
        <v>14352</v>
      </c>
      <c r="B3305" s="1">
        <f>IFERROR(INDEX(Preturi!H$2:H$8000, MATCH(A3305, Preturi!G$2:G$8000, 0)), "")*G3305</f>
        <v>12.16</v>
      </c>
      <c r="C3305" t="s">
        <v>688</v>
      </c>
      <c r="D3305" t="s">
        <v>2306</v>
      </c>
      <c r="E3305" t="s">
        <v>14354</v>
      </c>
      <c r="F3305" t="s">
        <v>20442</v>
      </c>
      <c r="G3305" s="146">
        <f t="shared" si="59"/>
        <v>1</v>
      </c>
    </row>
    <row r="3306" spans="1:7">
      <c r="A3306" t="s">
        <v>14355</v>
      </c>
      <c r="B3306" s="1">
        <f>IFERROR(INDEX(Preturi!H$2:H$8000, MATCH(A3306, Preturi!G$2:G$8000, 0)), "")*G3306</f>
        <v>8.42</v>
      </c>
      <c r="C3306" t="s">
        <v>688</v>
      </c>
      <c r="D3306" t="s">
        <v>2306</v>
      </c>
      <c r="E3306" t="s">
        <v>14356</v>
      </c>
      <c r="F3306" t="s">
        <v>20442</v>
      </c>
      <c r="G3306" s="146">
        <f t="shared" si="59"/>
        <v>1</v>
      </c>
    </row>
    <row r="3307" spans="1:7">
      <c r="A3307" t="s">
        <v>14357</v>
      </c>
      <c r="B3307" s="1">
        <f>IFERROR(INDEX(Preturi!H$2:H$8000, MATCH(A3307, Preturi!G$2:G$8000, 0)), "")*G3307</f>
        <v>8.74</v>
      </c>
      <c r="C3307" t="s">
        <v>688</v>
      </c>
      <c r="D3307" t="s">
        <v>2306</v>
      </c>
      <c r="E3307" t="s">
        <v>14358</v>
      </c>
      <c r="F3307" t="s">
        <v>20442</v>
      </c>
      <c r="G3307" s="146">
        <f t="shared" si="59"/>
        <v>1</v>
      </c>
    </row>
    <row r="3308" spans="1:7">
      <c r="A3308" t="s">
        <v>14359</v>
      </c>
      <c r="B3308" s="1">
        <f>IFERROR(INDEX(Preturi!H$2:H$8000, MATCH(A3308, Preturi!G$2:G$8000, 0)), "")*G3308</f>
        <v>9.0500000000000007</v>
      </c>
      <c r="C3308" t="s">
        <v>688</v>
      </c>
      <c r="D3308" t="s">
        <v>2306</v>
      </c>
      <c r="E3308" t="s">
        <v>14360</v>
      </c>
      <c r="F3308" t="s">
        <v>20442</v>
      </c>
      <c r="G3308" s="146">
        <f t="shared" si="59"/>
        <v>1</v>
      </c>
    </row>
    <row r="3309" spans="1:7">
      <c r="A3309" t="s">
        <v>14361</v>
      </c>
      <c r="B3309" s="1">
        <f>IFERROR(INDEX(Preturi!H$2:H$8000, MATCH(A3309, Preturi!G$2:G$8000, 0)), "")*G3309</f>
        <v>9.36</v>
      </c>
      <c r="C3309" t="s">
        <v>688</v>
      </c>
      <c r="D3309" t="s">
        <v>2306</v>
      </c>
      <c r="E3309" t="s">
        <v>14363</v>
      </c>
      <c r="F3309" t="s">
        <v>20442</v>
      </c>
      <c r="G3309" s="146">
        <f t="shared" si="59"/>
        <v>1</v>
      </c>
    </row>
    <row r="3310" spans="1:7">
      <c r="A3310" t="s">
        <v>14364</v>
      </c>
      <c r="B3310" s="1">
        <f>IFERROR(INDEX(Preturi!H$2:H$8000, MATCH(A3310, Preturi!G$2:G$8000, 0)), "")*G3310</f>
        <v>9.67</v>
      </c>
      <c r="C3310" t="s">
        <v>688</v>
      </c>
      <c r="D3310" t="s">
        <v>2306</v>
      </c>
      <c r="E3310" t="s">
        <v>14365</v>
      </c>
      <c r="F3310" t="s">
        <v>20442</v>
      </c>
      <c r="G3310" s="146">
        <f t="shared" si="59"/>
        <v>1</v>
      </c>
    </row>
    <row r="3311" spans="1:7">
      <c r="A3311" t="s">
        <v>14366</v>
      </c>
      <c r="B3311" s="1">
        <f>IFERROR(INDEX(Preturi!H$2:H$8000, MATCH(A3311, Preturi!G$2:G$8000, 0)), "")*G3311</f>
        <v>9.98</v>
      </c>
      <c r="C3311" t="s">
        <v>688</v>
      </c>
      <c r="D3311" t="s">
        <v>2306</v>
      </c>
      <c r="E3311" t="s">
        <v>14368</v>
      </c>
      <c r="F3311" t="s">
        <v>20442</v>
      </c>
      <c r="G3311" s="146">
        <f t="shared" si="59"/>
        <v>1</v>
      </c>
    </row>
    <row r="3312" spans="1:7">
      <c r="A3312" t="s">
        <v>14369</v>
      </c>
      <c r="B3312" s="1">
        <f>IFERROR(INDEX(Preturi!H$2:H$8000, MATCH(A3312, Preturi!G$2:G$8000, 0)), "")*G3312</f>
        <v>10.28</v>
      </c>
      <c r="C3312" t="s">
        <v>688</v>
      </c>
      <c r="D3312" t="s">
        <v>2306</v>
      </c>
      <c r="E3312" t="s">
        <v>14370</v>
      </c>
      <c r="F3312" t="s">
        <v>20442</v>
      </c>
      <c r="G3312" s="146">
        <f t="shared" si="59"/>
        <v>1</v>
      </c>
    </row>
    <row r="3313" spans="1:7">
      <c r="A3313" t="s">
        <v>14371</v>
      </c>
      <c r="B3313" s="1">
        <f>IFERROR(INDEX(Preturi!H$2:H$8000, MATCH(A3313, Preturi!G$2:G$8000, 0)), "")*G3313</f>
        <v>10.6</v>
      </c>
      <c r="C3313" t="s">
        <v>688</v>
      </c>
      <c r="D3313" t="s">
        <v>2306</v>
      </c>
      <c r="E3313" t="s">
        <v>14372</v>
      </c>
      <c r="F3313" t="s">
        <v>20442</v>
      </c>
      <c r="G3313" s="146">
        <f t="shared" si="59"/>
        <v>1</v>
      </c>
    </row>
    <row r="3314" spans="1:7">
      <c r="A3314" t="s">
        <v>14373</v>
      </c>
      <c r="B3314" s="1">
        <f>IFERROR(INDEX(Preturi!H$2:H$8000, MATCH(A3314, Preturi!G$2:G$8000, 0)), "")*G3314</f>
        <v>10.91</v>
      </c>
      <c r="C3314" t="s">
        <v>688</v>
      </c>
      <c r="D3314" t="s">
        <v>2306</v>
      </c>
      <c r="E3314" t="s">
        <v>14375</v>
      </c>
      <c r="F3314" t="s">
        <v>20442</v>
      </c>
      <c r="G3314" s="146">
        <f t="shared" si="59"/>
        <v>1</v>
      </c>
    </row>
    <row r="3315" spans="1:7">
      <c r="A3315" t="s">
        <v>14376</v>
      </c>
      <c r="B3315" s="1">
        <f>IFERROR(INDEX(Preturi!H$2:H$8000, MATCH(A3315, Preturi!G$2:G$8000, 0)), "")*G3315</f>
        <v>11.22</v>
      </c>
      <c r="C3315" t="s">
        <v>688</v>
      </c>
      <c r="D3315" t="s">
        <v>2306</v>
      </c>
      <c r="E3315" t="s">
        <v>14377</v>
      </c>
      <c r="F3315" t="s">
        <v>20442</v>
      </c>
      <c r="G3315" s="146">
        <f t="shared" si="59"/>
        <v>1</v>
      </c>
    </row>
    <row r="3316" spans="1:7">
      <c r="A3316" t="s">
        <v>14378</v>
      </c>
      <c r="B3316" s="1">
        <f>IFERROR(INDEX(Preturi!H$2:H$8000, MATCH(A3316, Preturi!G$2:G$8000, 0)), "")*G3316</f>
        <v>11.53</v>
      </c>
      <c r="C3316" t="s">
        <v>688</v>
      </c>
      <c r="D3316" t="s">
        <v>2306</v>
      </c>
      <c r="E3316" t="s">
        <v>14379</v>
      </c>
      <c r="F3316" t="s">
        <v>20442</v>
      </c>
      <c r="G3316" s="146">
        <f t="shared" si="59"/>
        <v>1</v>
      </c>
    </row>
    <row r="3317" spans="1:7">
      <c r="A3317" t="s">
        <v>14380</v>
      </c>
      <c r="B3317" s="1">
        <f>IFERROR(INDEX(Preturi!H$2:H$8000, MATCH(A3317, Preturi!G$2:G$8000, 0)), "")*G3317</f>
        <v>11.84</v>
      </c>
      <c r="C3317" t="s">
        <v>688</v>
      </c>
      <c r="D3317" t="s">
        <v>2306</v>
      </c>
      <c r="E3317" t="s">
        <v>14382</v>
      </c>
      <c r="F3317" t="s">
        <v>20442</v>
      </c>
      <c r="G3317" s="146">
        <f t="shared" si="59"/>
        <v>1</v>
      </c>
    </row>
    <row r="3318" spans="1:7">
      <c r="A3318" t="s">
        <v>14383</v>
      </c>
      <c r="B3318" s="1">
        <f>IFERROR(INDEX(Preturi!H$2:H$8000, MATCH(A3318, Preturi!G$2:G$8000, 0)), "")*G3318</f>
        <v>8.42</v>
      </c>
      <c r="C3318" t="s">
        <v>688</v>
      </c>
      <c r="D3318" t="s">
        <v>2306</v>
      </c>
      <c r="E3318" t="s">
        <v>14384</v>
      </c>
      <c r="F3318" t="s">
        <v>20442</v>
      </c>
      <c r="G3318" s="146">
        <f t="shared" si="59"/>
        <v>1</v>
      </c>
    </row>
    <row r="3319" spans="1:7">
      <c r="A3319" t="s">
        <v>14385</v>
      </c>
      <c r="B3319" s="1">
        <f>IFERROR(INDEX(Preturi!H$2:H$8000, MATCH(A3319, Preturi!G$2:G$8000, 0)), "")*G3319</f>
        <v>8.74</v>
      </c>
      <c r="C3319" t="s">
        <v>688</v>
      </c>
      <c r="D3319" t="s">
        <v>2306</v>
      </c>
      <c r="E3319" t="s">
        <v>14386</v>
      </c>
      <c r="F3319" t="s">
        <v>20442</v>
      </c>
      <c r="G3319" s="146">
        <f t="shared" si="59"/>
        <v>1</v>
      </c>
    </row>
    <row r="3320" spans="1:7">
      <c r="A3320" t="s">
        <v>14387</v>
      </c>
      <c r="B3320" s="1">
        <f>IFERROR(INDEX(Preturi!H$2:H$8000, MATCH(A3320, Preturi!G$2:G$8000, 0)), "")*G3320</f>
        <v>9.0500000000000007</v>
      </c>
      <c r="C3320" t="s">
        <v>688</v>
      </c>
      <c r="D3320" t="s">
        <v>2306</v>
      </c>
      <c r="E3320" t="s">
        <v>14388</v>
      </c>
      <c r="F3320" t="s">
        <v>20442</v>
      </c>
      <c r="G3320" s="146">
        <f t="shared" si="59"/>
        <v>1</v>
      </c>
    </row>
    <row r="3321" spans="1:7">
      <c r="A3321" t="s">
        <v>14389</v>
      </c>
      <c r="B3321" s="1">
        <f>IFERROR(INDEX(Preturi!H$2:H$8000, MATCH(A3321, Preturi!G$2:G$8000, 0)), "")*G3321</f>
        <v>9.36</v>
      </c>
      <c r="C3321" t="s">
        <v>688</v>
      </c>
      <c r="D3321" t="s">
        <v>2306</v>
      </c>
      <c r="E3321" t="s">
        <v>14390</v>
      </c>
      <c r="F3321" t="s">
        <v>20442</v>
      </c>
      <c r="G3321" s="146">
        <f t="shared" si="59"/>
        <v>1</v>
      </c>
    </row>
    <row r="3322" spans="1:7">
      <c r="A3322" t="s">
        <v>14391</v>
      </c>
      <c r="B3322" s="1">
        <f>IFERROR(INDEX(Preturi!H$2:H$8000, MATCH(A3322, Preturi!G$2:G$8000, 0)), "")*G3322</f>
        <v>9.67</v>
      </c>
      <c r="C3322" t="s">
        <v>688</v>
      </c>
      <c r="D3322" t="s">
        <v>2306</v>
      </c>
      <c r="E3322" t="s">
        <v>14392</v>
      </c>
      <c r="F3322" t="s">
        <v>20442</v>
      </c>
      <c r="G3322" s="146">
        <f t="shared" si="59"/>
        <v>1</v>
      </c>
    </row>
    <row r="3323" spans="1:7">
      <c r="A3323" t="s">
        <v>14393</v>
      </c>
      <c r="B3323" s="1">
        <f>IFERROR(INDEX(Preturi!H$2:H$8000, MATCH(A3323, Preturi!G$2:G$8000, 0)), "")*G3323</f>
        <v>9.98</v>
      </c>
      <c r="C3323" t="s">
        <v>688</v>
      </c>
      <c r="D3323" t="s">
        <v>2306</v>
      </c>
      <c r="E3323" t="s">
        <v>14394</v>
      </c>
      <c r="F3323" t="s">
        <v>20442</v>
      </c>
      <c r="G3323" s="146">
        <f t="shared" si="59"/>
        <v>1</v>
      </c>
    </row>
    <row r="3324" spans="1:7">
      <c r="A3324" t="s">
        <v>14395</v>
      </c>
      <c r="B3324" s="1">
        <f>IFERROR(INDEX(Preturi!H$2:H$8000, MATCH(A3324, Preturi!G$2:G$8000, 0)), "")*G3324</f>
        <v>10.28</v>
      </c>
      <c r="C3324" t="s">
        <v>688</v>
      </c>
      <c r="D3324" t="s">
        <v>2306</v>
      </c>
      <c r="E3324" t="s">
        <v>14396</v>
      </c>
      <c r="F3324" t="s">
        <v>20442</v>
      </c>
      <c r="G3324" s="146">
        <f t="shared" si="59"/>
        <v>1</v>
      </c>
    </row>
    <row r="3325" spans="1:7">
      <c r="A3325" t="s">
        <v>14397</v>
      </c>
      <c r="B3325" s="1">
        <f>IFERROR(INDEX(Preturi!H$2:H$8000, MATCH(A3325, Preturi!G$2:G$8000, 0)), "")*G3325</f>
        <v>10.6</v>
      </c>
      <c r="C3325" t="s">
        <v>688</v>
      </c>
      <c r="D3325" t="s">
        <v>2306</v>
      </c>
      <c r="E3325" t="s">
        <v>14398</v>
      </c>
      <c r="F3325" t="s">
        <v>20442</v>
      </c>
      <c r="G3325" s="146">
        <f t="shared" si="59"/>
        <v>1</v>
      </c>
    </row>
    <row r="3326" spans="1:7">
      <c r="A3326" t="s">
        <v>14399</v>
      </c>
      <c r="B3326" s="1">
        <f>IFERROR(INDEX(Preturi!H$2:H$8000, MATCH(A3326, Preturi!G$2:G$8000, 0)), "")*G3326</f>
        <v>10.91</v>
      </c>
      <c r="C3326" t="s">
        <v>688</v>
      </c>
      <c r="D3326" t="s">
        <v>2306</v>
      </c>
      <c r="E3326" t="s">
        <v>14400</v>
      </c>
      <c r="F3326" t="s">
        <v>20442</v>
      </c>
      <c r="G3326" s="146">
        <f t="shared" si="59"/>
        <v>1</v>
      </c>
    </row>
    <row r="3327" spans="1:7">
      <c r="A3327" t="s">
        <v>14401</v>
      </c>
      <c r="B3327" s="1">
        <f>IFERROR(INDEX(Preturi!H$2:H$8000, MATCH(A3327, Preturi!G$2:G$8000, 0)), "")*G3327</f>
        <v>11.22</v>
      </c>
      <c r="C3327" t="s">
        <v>688</v>
      </c>
      <c r="D3327" t="s">
        <v>2306</v>
      </c>
      <c r="E3327" t="s">
        <v>14402</v>
      </c>
      <c r="F3327" t="s">
        <v>20442</v>
      </c>
      <c r="G3327" s="146">
        <f t="shared" si="59"/>
        <v>1</v>
      </c>
    </row>
    <row r="3328" spans="1:7">
      <c r="A3328" t="s">
        <v>14403</v>
      </c>
      <c r="B3328" s="1">
        <f>IFERROR(INDEX(Preturi!H$2:H$8000, MATCH(A3328, Preturi!G$2:G$8000, 0)), "")*G3328</f>
        <v>11.53</v>
      </c>
      <c r="C3328" t="s">
        <v>688</v>
      </c>
      <c r="D3328" t="s">
        <v>2306</v>
      </c>
      <c r="E3328" t="s">
        <v>14404</v>
      </c>
      <c r="F3328" t="s">
        <v>20442</v>
      </c>
      <c r="G3328" s="146">
        <f t="shared" si="59"/>
        <v>1</v>
      </c>
    </row>
    <row r="3329" spans="1:7">
      <c r="A3329" t="s">
        <v>14405</v>
      </c>
      <c r="B3329" s="1">
        <f>IFERROR(INDEX(Preturi!H$2:H$8000, MATCH(A3329, Preturi!G$2:G$8000, 0)), "")*G3329</f>
        <v>11.84</v>
      </c>
      <c r="C3329" t="s">
        <v>688</v>
      </c>
      <c r="D3329" t="s">
        <v>2306</v>
      </c>
      <c r="E3329" t="s">
        <v>14406</v>
      </c>
      <c r="F3329" t="s">
        <v>20442</v>
      </c>
      <c r="G3329" s="146">
        <f t="shared" si="59"/>
        <v>1</v>
      </c>
    </row>
    <row r="3330" spans="1:7">
      <c r="A3330" t="s">
        <v>14407</v>
      </c>
      <c r="B3330" s="1">
        <f>IFERROR(INDEX(Preturi!H$2:H$8000, MATCH(A3330, Preturi!G$2:G$8000, 0)), "")*G3330</f>
        <v>14.12</v>
      </c>
      <c r="C3330" t="s">
        <v>688</v>
      </c>
      <c r="D3330" t="s">
        <v>2306</v>
      </c>
      <c r="E3330" t="s">
        <v>14409</v>
      </c>
      <c r="F3330" t="s">
        <v>20442</v>
      </c>
      <c r="G3330" s="146">
        <f t="shared" si="59"/>
        <v>1</v>
      </c>
    </row>
    <row r="3331" spans="1:7">
      <c r="A3331" t="s">
        <v>14410</v>
      </c>
      <c r="B3331" s="1">
        <f>IFERROR(INDEX(Preturi!H$2:H$8000, MATCH(A3331, Preturi!G$2:G$8000, 0)), "")*G3331</f>
        <v>9.76</v>
      </c>
      <c r="C3331" t="s">
        <v>688</v>
      </c>
      <c r="D3331" t="s">
        <v>2306</v>
      </c>
      <c r="E3331" t="s">
        <v>14411</v>
      </c>
      <c r="F3331" t="s">
        <v>20442</v>
      </c>
      <c r="G3331" s="146">
        <f t="shared" si="59"/>
        <v>1</v>
      </c>
    </row>
    <row r="3332" spans="1:7">
      <c r="A3332" t="s">
        <v>14412</v>
      </c>
      <c r="B3332" s="1">
        <f>IFERROR(INDEX(Preturi!H$2:H$8000, MATCH(A3332, Preturi!G$2:G$8000, 0)), "")*G3332</f>
        <v>10.130000000000001</v>
      </c>
      <c r="C3332" t="s">
        <v>688</v>
      </c>
      <c r="D3332" t="s">
        <v>2306</v>
      </c>
      <c r="E3332" t="s">
        <v>14413</v>
      </c>
      <c r="F3332" t="s">
        <v>20442</v>
      </c>
      <c r="G3332" s="146">
        <f t="shared" si="59"/>
        <v>1</v>
      </c>
    </row>
    <row r="3333" spans="1:7">
      <c r="A3333" t="s">
        <v>14414</v>
      </c>
      <c r="B3333" s="1">
        <f>IFERROR(INDEX(Preturi!H$2:H$8000, MATCH(A3333, Preturi!G$2:G$8000, 0)), "")*G3333</f>
        <v>10.49</v>
      </c>
      <c r="C3333" t="s">
        <v>688</v>
      </c>
      <c r="D3333" t="s">
        <v>2306</v>
      </c>
      <c r="E3333" t="s">
        <v>14416</v>
      </c>
      <c r="F3333" t="s">
        <v>20442</v>
      </c>
      <c r="G3333" s="146">
        <f t="shared" si="59"/>
        <v>1</v>
      </c>
    </row>
    <row r="3334" spans="1:7">
      <c r="A3334" t="s">
        <v>14417</v>
      </c>
      <c r="B3334" s="1">
        <f>IFERROR(INDEX(Preturi!H$2:H$8000, MATCH(A3334, Preturi!G$2:G$8000, 0)), "")*G3334</f>
        <v>10.86</v>
      </c>
      <c r="C3334" t="s">
        <v>688</v>
      </c>
      <c r="D3334" t="s">
        <v>2306</v>
      </c>
      <c r="E3334" t="s">
        <v>14418</v>
      </c>
      <c r="F3334" t="s">
        <v>20442</v>
      </c>
      <c r="G3334" s="146">
        <f t="shared" si="59"/>
        <v>1</v>
      </c>
    </row>
    <row r="3335" spans="1:7">
      <c r="A3335" t="s">
        <v>14419</v>
      </c>
      <c r="B3335" s="1">
        <f>IFERROR(INDEX(Preturi!H$2:H$8000, MATCH(A3335, Preturi!G$2:G$8000, 0)), "")*G3335</f>
        <v>11.22</v>
      </c>
      <c r="C3335" t="s">
        <v>688</v>
      </c>
      <c r="D3335" t="s">
        <v>2306</v>
      </c>
      <c r="E3335" t="s">
        <v>14420</v>
      </c>
      <c r="F3335" t="s">
        <v>20442</v>
      </c>
      <c r="G3335" s="146">
        <f t="shared" si="59"/>
        <v>1</v>
      </c>
    </row>
    <row r="3336" spans="1:7">
      <c r="A3336" t="s">
        <v>14421</v>
      </c>
      <c r="B3336" s="1">
        <f>IFERROR(INDEX(Preturi!H$2:H$8000, MATCH(A3336, Preturi!G$2:G$8000, 0)), "")*G3336</f>
        <v>11.58</v>
      </c>
      <c r="C3336" t="s">
        <v>688</v>
      </c>
      <c r="D3336" t="s">
        <v>2306</v>
      </c>
      <c r="E3336" t="s">
        <v>14423</v>
      </c>
      <c r="F3336" t="s">
        <v>20442</v>
      </c>
      <c r="G3336" s="146">
        <f t="shared" si="59"/>
        <v>1</v>
      </c>
    </row>
    <row r="3337" spans="1:7">
      <c r="A3337" t="s">
        <v>14424</v>
      </c>
      <c r="B3337" s="1">
        <f>IFERROR(INDEX(Preturi!H$2:H$8000, MATCH(A3337, Preturi!G$2:G$8000, 0)), "")*G3337</f>
        <v>11.93</v>
      </c>
      <c r="C3337" t="s">
        <v>688</v>
      </c>
      <c r="D3337" t="s">
        <v>2306</v>
      </c>
      <c r="E3337" t="s">
        <v>14426</v>
      </c>
      <c r="F3337" t="s">
        <v>20442</v>
      </c>
      <c r="G3337" s="146">
        <f t="shared" si="59"/>
        <v>1</v>
      </c>
    </row>
    <row r="3338" spans="1:7">
      <c r="A3338" t="s">
        <v>14427</v>
      </c>
      <c r="B3338" s="1">
        <f>IFERROR(INDEX(Preturi!H$2:H$8000, MATCH(A3338, Preturi!G$2:G$8000, 0)), "")*G3338</f>
        <v>12.3</v>
      </c>
      <c r="C3338" t="s">
        <v>688</v>
      </c>
      <c r="D3338" t="s">
        <v>2306</v>
      </c>
      <c r="E3338" t="s">
        <v>14428</v>
      </c>
      <c r="F3338" t="s">
        <v>20442</v>
      </c>
      <c r="G3338" s="146">
        <f t="shared" si="59"/>
        <v>1</v>
      </c>
    </row>
    <row r="3339" spans="1:7">
      <c r="A3339" t="s">
        <v>14429</v>
      </c>
      <c r="B3339" s="1">
        <f>IFERROR(INDEX(Preturi!H$2:H$8000, MATCH(A3339, Preturi!G$2:G$8000, 0)), "")*G3339</f>
        <v>12.66</v>
      </c>
      <c r="C3339" t="s">
        <v>688</v>
      </c>
      <c r="D3339" t="s">
        <v>2306</v>
      </c>
      <c r="E3339" t="s">
        <v>14430</v>
      </c>
      <c r="F3339" t="s">
        <v>20442</v>
      </c>
      <c r="G3339" s="146">
        <f t="shared" si="59"/>
        <v>1</v>
      </c>
    </row>
    <row r="3340" spans="1:7">
      <c r="A3340" t="s">
        <v>14431</v>
      </c>
      <c r="B3340" s="1">
        <f>IFERROR(INDEX(Preturi!H$2:H$8000, MATCH(A3340, Preturi!G$2:G$8000, 0)), "")*G3340</f>
        <v>13.03</v>
      </c>
      <c r="C3340" t="s">
        <v>688</v>
      </c>
      <c r="D3340" t="s">
        <v>2306</v>
      </c>
      <c r="E3340" t="s">
        <v>14433</v>
      </c>
      <c r="F3340" t="s">
        <v>20442</v>
      </c>
      <c r="G3340" s="146">
        <f t="shared" si="59"/>
        <v>1</v>
      </c>
    </row>
    <row r="3341" spans="1:7">
      <c r="A3341" t="s">
        <v>14434</v>
      </c>
      <c r="B3341" s="1">
        <f>IFERROR(INDEX(Preturi!H$2:H$8000, MATCH(A3341, Preturi!G$2:G$8000, 0)), "")*G3341</f>
        <v>13.39</v>
      </c>
      <c r="C3341" t="s">
        <v>688</v>
      </c>
      <c r="D3341" t="s">
        <v>2306</v>
      </c>
      <c r="E3341" t="s">
        <v>14436</v>
      </c>
      <c r="F3341" t="s">
        <v>20442</v>
      </c>
      <c r="G3341" s="146">
        <f t="shared" si="59"/>
        <v>1</v>
      </c>
    </row>
    <row r="3342" spans="1:7">
      <c r="A3342" t="s">
        <v>14437</v>
      </c>
      <c r="B3342" s="1">
        <f>IFERROR(INDEX(Preturi!H$2:H$8000, MATCH(A3342, Preturi!G$2:G$8000, 0)), "")*G3342</f>
        <v>13.75</v>
      </c>
      <c r="C3342" t="s">
        <v>688</v>
      </c>
      <c r="D3342" t="s">
        <v>2306</v>
      </c>
      <c r="E3342" t="s">
        <v>14438</v>
      </c>
      <c r="F3342" t="s">
        <v>20442</v>
      </c>
      <c r="G3342" s="146">
        <f t="shared" si="59"/>
        <v>1</v>
      </c>
    </row>
    <row r="3343" spans="1:7">
      <c r="A3343" t="s">
        <v>14439</v>
      </c>
      <c r="B3343" s="1">
        <f>IFERROR(INDEX(Preturi!H$2:H$8000, MATCH(A3343, Preturi!G$2:G$8000, 0)), "")*G3343</f>
        <v>9.76</v>
      </c>
      <c r="C3343" t="s">
        <v>688</v>
      </c>
      <c r="D3343" t="s">
        <v>2306</v>
      </c>
      <c r="E3343" t="s">
        <v>14440</v>
      </c>
      <c r="F3343" t="s">
        <v>20442</v>
      </c>
      <c r="G3343" s="146">
        <f t="shared" si="59"/>
        <v>1</v>
      </c>
    </row>
    <row r="3344" spans="1:7">
      <c r="A3344" t="s">
        <v>14441</v>
      </c>
      <c r="B3344" s="1">
        <f>IFERROR(INDEX(Preturi!H$2:H$8000, MATCH(A3344, Preturi!G$2:G$8000, 0)), "")*G3344</f>
        <v>10.130000000000001</v>
      </c>
      <c r="C3344" t="s">
        <v>688</v>
      </c>
      <c r="D3344" t="s">
        <v>2306</v>
      </c>
      <c r="E3344" t="s">
        <v>14442</v>
      </c>
      <c r="F3344" t="s">
        <v>20442</v>
      </c>
      <c r="G3344" s="146">
        <f t="shared" si="59"/>
        <v>1</v>
      </c>
    </row>
    <row r="3345" spans="1:7">
      <c r="A3345" t="s">
        <v>14443</v>
      </c>
      <c r="B3345" s="1">
        <f>IFERROR(INDEX(Preturi!H$2:H$8000, MATCH(A3345, Preturi!G$2:G$8000, 0)), "")*G3345</f>
        <v>10.49</v>
      </c>
      <c r="C3345" t="s">
        <v>688</v>
      </c>
      <c r="D3345" t="s">
        <v>2306</v>
      </c>
      <c r="E3345" t="s">
        <v>14444</v>
      </c>
      <c r="F3345" t="s">
        <v>20442</v>
      </c>
      <c r="G3345" s="146">
        <f t="shared" si="59"/>
        <v>1</v>
      </c>
    </row>
    <row r="3346" spans="1:7">
      <c r="A3346" t="s">
        <v>14445</v>
      </c>
      <c r="B3346" s="1">
        <f>IFERROR(INDEX(Preturi!H$2:H$8000, MATCH(A3346, Preturi!G$2:G$8000, 0)), "")*G3346</f>
        <v>10.86</v>
      </c>
      <c r="C3346" t="s">
        <v>688</v>
      </c>
      <c r="D3346" t="s">
        <v>2306</v>
      </c>
      <c r="E3346" t="s">
        <v>14446</v>
      </c>
      <c r="F3346" t="s">
        <v>20442</v>
      </c>
      <c r="G3346" s="146">
        <f t="shared" si="59"/>
        <v>1</v>
      </c>
    </row>
    <row r="3347" spans="1:7">
      <c r="A3347" t="s">
        <v>14447</v>
      </c>
      <c r="B3347" s="1">
        <f>IFERROR(INDEX(Preturi!H$2:H$8000, MATCH(A3347, Preturi!G$2:G$8000, 0)), "")*G3347</f>
        <v>11.22</v>
      </c>
      <c r="C3347" t="s">
        <v>688</v>
      </c>
      <c r="D3347" t="s">
        <v>2306</v>
      </c>
      <c r="E3347" t="s">
        <v>14448</v>
      </c>
      <c r="F3347" t="s">
        <v>20442</v>
      </c>
      <c r="G3347" s="146">
        <f t="shared" si="59"/>
        <v>1</v>
      </c>
    </row>
    <row r="3348" spans="1:7">
      <c r="A3348" t="s">
        <v>14449</v>
      </c>
      <c r="B3348" s="1">
        <f>IFERROR(INDEX(Preturi!H$2:H$8000, MATCH(A3348, Preturi!G$2:G$8000, 0)), "")*G3348</f>
        <v>11.58</v>
      </c>
      <c r="C3348" t="s">
        <v>688</v>
      </c>
      <c r="D3348" t="s">
        <v>2306</v>
      </c>
      <c r="E3348" t="s">
        <v>14450</v>
      </c>
      <c r="F3348" t="s">
        <v>20442</v>
      </c>
      <c r="G3348" s="146">
        <f t="shared" si="59"/>
        <v>1</v>
      </c>
    </row>
    <row r="3349" spans="1:7">
      <c r="A3349" t="s">
        <v>14451</v>
      </c>
      <c r="B3349" s="1">
        <f>IFERROR(INDEX(Preturi!H$2:H$8000, MATCH(A3349, Preturi!G$2:G$8000, 0)), "")*G3349</f>
        <v>11.93</v>
      </c>
      <c r="C3349" t="s">
        <v>688</v>
      </c>
      <c r="D3349" t="s">
        <v>2306</v>
      </c>
      <c r="E3349" t="s">
        <v>14452</v>
      </c>
      <c r="F3349" t="s">
        <v>20442</v>
      </c>
      <c r="G3349" s="146">
        <f t="shared" si="59"/>
        <v>1</v>
      </c>
    </row>
    <row r="3350" spans="1:7">
      <c r="A3350" t="s">
        <v>14453</v>
      </c>
      <c r="B3350" s="1">
        <f>IFERROR(INDEX(Preturi!H$2:H$8000, MATCH(A3350, Preturi!G$2:G$8000, 0)), "")*G3350</f>
        <v>12.3</v>
      </c>
      <c r="C3350" t="s">
        <v>688</v>
      </c>
      <c r="D3350" t="s">
        <v>2306</v>
      </c>
      <c r="E3350" t="s">
        <v>14454</v>
      </c>
      <c r="F3350" t="s">
        <v>20442</v>
      </c>
      <c r="G3350" s="146">
        <f t="shared" ref="G3350:G3413" si="60">1+Adaosuri23</f>
        <v>1</v>
      </c>
    </row>
    <row r="3351" spans="1:7">
      <c r="A3351" t="s">
        <v>14455</v>
      </c>
      <c r="B3351" s="1">
        <f>IFERROR(INDEX(Preturi!H$2:H$8000, MATCH(A3351, Preturi!G$2:G$8000, 0)), "")*G3351</f>
        <v>12.66</v>
      </c>
      <c r="C3351" t="s">
        <v>688</v>
      </c>
      <c r="D3351" t="s">
        <v>2306</v>
      </c>
      <c r="E3351" t="s">
        <v>14456</v>
      </c>
      <c r="F3351" t="s">
        <v>20442</v>
      </c>
      <c r="G3351" s="146">
        <f t="shared" si="60"/>
        <v>1</v>
      </c>
    </row>
    <row r="3352" spans="1:7">
      <c r="A3352" t="s">
        <v>14457</v>
      </c>
      <c r="B3352" s="1">
        <f>IFERROR(INDEX(Preturi!H$2:H$8000, MATCH(A3352, Preturi!G$2:G$8000, 0)), "")*G3352</f>
        <v>13.03</v>
      </c>
      <c r="C3352" t="s">
        <v>688</v>
      </c>
      <c r="D3352" t="s">
        <v>2306</v>
      </c>
      <c r="E3352" t="s">
        <v>14458</v>
      </c>
      <c r="F3352" t="s">
        <v>20442</v>
      </c>
      <c r="G3352" s="146">
        <f t="shared" si="60"/>
        <v>1</v>
      </c>
    </row>
    <row r="3353" spans="1:7">
      <c r="A3353" t="s">
        <v>14459</v>
      </c>
      <c r="B3353" s="1">
        <f>IFERROR(INDEX(Preturi!H$2:H$8000, MATCH(A3353, Preturi!G$2:G$8000, 0)), "")*G3353</f>
        <v>13.39</v>
      </c>
      <c r="C3353" t="s">
        <v>688</v>
      </c>
      <c r="D3353" t="s">
        <v>2306</v>
      </c>
      <c r="E3353" t="s">
        <v>14460</v>
      </c>
      <c r="F3353" t="s">
        <v>20442</v>
      </c>
      <c r="G3353" s="146">
        <f t="shared" si="60"/>
        <v>1</v>
      </c>
    </row>
    <row r="3354" spans="1:7">
      <c r="A3354" t="s">
        <v>14461</v>
      </c>
      <c r="B3354" s="1">
        <f>IFERROR(INDEX(Preturi!H$2:H$8000, MATCH(A3354, Preturi!G$2:G$8000, 0)), "")*G3354</f>
        <v>13.75</v>
      </c>
      <c r="C3354" t="s">
        <v>688</v>
      </c>
      <c r="D3354" t="s">
        <v>2306</v>
      </c>
      <c r="E3354" t="s">
        <v>14462</v>
      </c>
      <c r="F3354" t="s">
        <v>20442</v>
      </c>
      <c r="G3354" s="146">
        <f t="shared" si="60"/>
        <v>1</v>
      </c>
    </row>
    <row r="3355" spans="1:7">
      <c r="A3355" t="s">
        <v>14463</v>
      </c>
      <c r="B3355" s="1">
        <f>IFERROR(INDEX(Preturi!H$2:H$8000, MATCH(A3355, Preturi!G$2:G$8000, 0)), "")*G3355</f>
        <v>6.31</v>
      </c>
      <c r="C3355" t="s">
        <v>688</v>
      </c>
      <c r="D3355" t="s">
        <v>2306</v>
      </c>
      <c r="E3355" t="s">
        <v>14464</v>
      </c>
      <c r="F3355" t="s">
        <v>20442</v>
      </c>
      <c r="G3355" s="146">
        <f t="shared" si="60"/>
        <v>1</v>
      </c>
    </row>
    <row r="3356" spans="1:7">
      <c r="A3356" t="s">
        <v>14465</v>
      </c>
      <c r="B3356" s="1">
        <f>IFERROR(INDEX(Preturi!H$2:H$8000, MATCH(A3356, Preturi!G$2:G$8000, 0)), "")*G3356</f>
        <v>4.45</v>
      </c>
      <c r="C3356" t="s">
        <v>688</v>
      </c>
      <c r="D3356" t="s">
        <v>2306</v>
      </c>
      <c r="E3356" t="s">
        <v>14466</v>
      </c>
      <c r="F3356" t="s">
        <v>20442</v>
      </c>
      <c r="G3356" s="146">
        <f t="shared" si="60"/>
        <v>1</v>
      </c>
    </row>
    <row r="3357" spans="1:7">
      <c r="A3357" t="s">
        <v>14467</v>
      </c>
      <c r="B3357" s="1">
        <f>IFERROR(INDEX(Preturi!H$2:H$8000, MATCH(A3357, Preturi!G$2:G$8000, 0)), "")*G3357</f>
        <v>4.5999999999999996</v>
      </c>
      <c r="C3357" t="s">
        <v>688</v>
      </c>
      <c r="D3357" t="s">
        <v>2306</v>
      </c>
      <c r="E3357" t="s">
        <v>14468</v>
      </c>
      <c r="F3357" t="s">
        <v>20442</v>
      </c>
      <c r="G3357" s="146">
        <f t="shared" si="60"/>
        <v>1</v>
      </c>
    </row>
    <row r="3358" spans="1:7">
      <c r="A3358" t="s">
        <v>14469</v>
      </c>
      <c r="B3358" s="1">
        <f>IFERROR(INDEX(Preturi!H$2:H$8000, MATCH(A3358, Preturi!G$2:G$8000, 0)), "")*G3358</f>
        <v>4.76</v>
      </c>
      <c r="C3358" t="s">
        <v>688</v>
      </c>
      <c r="D3358" t="s">
        <v>2306</v>
      </c>
      <c r="E3358" t="s">
        <v>14470</v>
      </c>
      <c r="F3358" t="s">
        <v>20442</v>
      </c>
      <c r="G3358" s="146">
        <f t="shared" si="60"/>
        <v>1</v>
      </c>
    </row>
    <row r="3359" spans="1:7">
      <c r="A3359" t="s">
        <v>14471</v>
      </c>
      <c r="B3359" s="1">
        <f>IFERROR(INDEX(Preturi!H$2:H$8000, MATCH(A3359, Preturi!G$2:G$8000, 0)), "")*G3359</f>
        <v>4.91</v>
      </c>
      <c r="C3359" t="s">
        <v>688</v>
      </c>
      <c r="D3359" t="s">
        <v>2306</v>
      </c>
      <c r="E3359" t="s">
        <v>14472</v>
      </c>
      <c r="F3359" t="s">
        <v>20442</v>
      </c>
      <c r="G3359" s="146">
        <f t="shared" si="60"/>
        <v>1</v>
      </c>
    </row>
    <row r="3360" spans="1:7">
      <c r="A3360" t="s">
        <v>14473</v>
      </c>
      <c r="B3360" s="1">
        <f>IFERROR(INDEX(Preturi!H$2:H$8000, MATCH(A3360, Preturi!G$2:G$8000, 0)), "")*G3360</f>
        <v>5.07</v>
      </c>
      <c r="C3360" t="s">
        <v>688</v>
      </c>
      <c r="D3360" t="s">
        <v>2306</v>
      </c>
      <c r="E3360" t="s">
        <v>14474</v>
      </c>
      <c r="F3360" t="s">
        <v>20442</v>
      </c>
      <c r="G3360" s="146">
        <f t="shared" si="60"/>
        <v>1</v>
      </c>
    </row>
    <row r="3361" spans="1:7">
      <c r="A3361" t="s">
        <v>14475</v>
      </c>
      <c r="B3361" s="1">
        <f>IFERROR(INDEX(Preturi!H$2:H$8000, MATCH(A3361, Preturi!G$2:G$8000, 0)), "")*G3361</f>
        <v>5.23</v>
      </c>
      <c r="C3361" t="s">
        <v>688</v>
      </c>
      <c r="D3361" t="s">
        <v>2306</v>
      </c>
      <c r="E3361" t="s">
        <v>14476</v>
      </c>
      <c r="F3361" t="s">
        <v>20442</v>
      </c>
      <c r="G3361" s="146">
        <f t="shared" si="60"/>
        <v>1</v>
      </c>
    </row>
    <row r="3362" spans="1:7">
      <c r="A3362" t="s">
        <v>14477</v>
      </c>
      <c r="B3362" s="1">
        <f>IFERROR(INDEX(Preturi!H$2:H$8000, MATCH(A3362, Preturi!G$2:G$8000, 0)), "")*G3362</f>
        <v>5.38</v>
      </c>
      <c r="C3362" t="s">
        <v>688</v>
      </c>
      <c r="D3362" t="s">
        <v>2306</v>
      </c>
      <c r="E3362" t="s">
        <v>14478</v>
      </c>
      <c r="F3362" t="s">
        <v>20442</v>
      </c>
      <c r="G3362" s="146">
        <f t="shared" si="60"/>
        <v>1</v>
      </c>
    </row>
    <row r="3363" spans="1:7">
      <c r="A3363" t="s">
        <v>14479</v>
      </c>
      <c r="B3363" s="1">
        <f>IFERROR(INDEX(Preturi!H$2:H$8000, MATCH(A3363, Preturi!G$2:G$8000, 0)), "")*G3363</f>
        <v>5.54</v>
      </c>
      <c r="C3363" t="s">
        <v>688</v>
      </c>
      <c r="D3363" t="s">
        <v>2306</v>
      </c>
      <c r="E3363" t="s">
        <v>14480</v>
      </c>
      <c r="F3363" t="s">
        <v>20442</v>
      </c>
      <c r="G3363" s="146">
        <f t="shared" si="60"/>
        <v>1</v>
      </c>
    </row>
    <row r="3364" spans="1:7">
      <c r="A3364" t="s">
        <v>14481</v>
      </c>
      <c r="B3364" s="1">
        <f>IFERROR(INDEX(Preturi!H$2:H$8000, MATCH(A3364, Preturi!G$2:G$8000, 0)), "")*G3364</f>
        <v>5.69</v>
      </c>
      <c r="C3364" t="s">
        <v>688</v>
      </c>
      <c r="D3364" t="s">
        <v>2306</v>
      </c>
      <c r="E3364" t="s">
        <v>14482</v>
      </c>
      <c r="F3364" t="s">
        <v>20442</v>
      </c>
      <c r="G3364" s="146">
        <f t="shared" si="60"/>
        <v>1</v>
      </c>
    </row>
    <row r="3365" spans="1:7">
      <c r="A3365" t="s">
        <v>14483</v>
      </c>
      <c r="B3365" s="1">
        <f>IFERROR(INDEX(Preturi!H$2:H$8000, MATCH(A3365, Preturi!G$2:G$8000, 0)), "")*G3365</f>
        <v>5.85</v>
      </c>
      <c r="C3365" t="s">
        <v>688</v>
      </c>
      <c r="D3365" t="s">
        <v>2306</v>
      </c>
      <c r="E3365" t="s">
        <v>14484</v>
      </c>
      <c r="F3365" t="s">
        <v>20442</v>
      </c>
      <c r="G3365" s="146">
        <f t="shared" si="60"/>
        <v>1</v>
      </c>
    </row>
    <row r="3366" spans="1:7">
      <c r="A3366" t="s">
        <v>14485</v>
      </c>
      <c r="B3366" s="1">
        <f>IFERROR(INDEX(Preturi!H$2:H$8000, MATCH(A3366, Preturi!G$2:G$8000, 0)), "")*G3366</f>
        <v>6.01</v>
      </c>
      <c r="C3366" t="s">
        <v>688</v>
      </c>
      <c r="D3366" t="s">
        <v>2306</v>
      </c>
      <c r="E3366" t="s">
        <v>14486</v>
      </c>
      <c r="F3366" t="s">
        <v>20442</v>
      </c>
      <c r="G3366" s="146">
        <f t="shared" si="60"/>
        <v>1</v>
      </c>
    </row>
    <row r="3367" spans="1:7">
      <c r="A3367" t="s">
        <v>14487</v>
      </c>
      <c r="B3367" s="1">
        <f>IFERROR(INDEX(Preturi!H$2:H$8000, MATCH(A3367, Preturi!G$2:G$8000, 0)), "")*G3367</f>
        <v>6.16</v>
      </c>
      <c r="C3367" t="s">
        <v>688</v>
      </c>
      <c r="D3367" t="s">
        <v>2306</v>
      </c>
      <c r="E3367" t="s">
        <v>14488</v>
      </c>
      <c r="F3367" t="s">
        <v>20442</v>
      </c>
      <c r="G3367" s="146">
        <f t="shared" si="60"/>
        <v>1</v>
      </c>
    </row>
    <row r="3368" spans="1:7">
      <c r="A3368" t="s">
        <v>14489</v>
      </c>
      <c r="B3368" s="1">
        <f>IFERROR(INDEX(Preturi!H$2:H$8000, MATCH(A3368, Preturi!G$2:G$8000, 0)), "")*G3368</f>
        <v>4.45</v>
      </c>
      <c r="C3368" t="s">
        <v>688</v>
      </c>
      <c r="D3368" t="s">
        <v>2306</v>
      </c>
      <c r="E3368" t="s">
        <v>14490</v>
      </c>
      <c r="F3368" t="s">
        <v>20442</v>
      </c>
      <c r="G3368" s="146">
        <f t="shared" si="60"/>
        <v>1</v>
      </c>
    </row>
    <row r="3369" spans="1:7">
      <c r="A3369" t="s">
        <v>14491</v>
      </c>
      <c r="B3369" s="1">
        <f>IFERROR(INDEX(Preturi!H$2:H$8000, MATCH(A3369, Preturi!G$2:G$8000, 0)), "")*G3369</f>
        <v>4.5999999999999996</v>
      </c>
      <c r="C3369" t="s">
        <v>688</v>
      </c>
      <c r="D3369" t="s">
        <v>2306</v>
      </c>
      <c r="E3369" t="s">
        <v>14492</v>
      </c>
      <c r="F3369" t="s">
        <v>20442</v>
      </c>
      <c r="G3369" s="146">
        <f t="shared" si="60"/>
        <v>1</v>
      </c>
    </row>
    <row r="3370" spans="1:7">
      <c r="A3370" t="s">
        <v>14493</v>
      </c>
      <c r="B3370" s="1">
        <f>IFERROR(INDEX(Preturi!H$2:H$8000, MATCH(A3370, Preturi!G$2:G$8000, 0)), "")*G3370</f>
        <v>4.76</v>
      </c>
      <c r="C3370" t="s">
        <v>688</v>
      </c>
      <c r="D3370" t="s">
        <v>2306</v>
      </c>
      <c r="E3370" t="s">
        <v>14494</v>
      </c>
      <c r="F3370" t="s">
        <v>20442</v>
      </c>
      <c r="G3370" s="146">
        <f t="shared" si="60"/>
        <v>1</v>
      </c>
    </row>
    <row r="3371" spans="1:7">
      <c r="A3371" t="s">
        <v>14495</v>
      </c>
      <c r="B3371" s="1">
        <f>IFERROR(INDEX(Preturi!H$2:H$8000, MATCH(A3371, Preturi!G$2:G$8000, 0)), "")*G3371</f>
        <v>4.91</v>
      </c>
      <c r="C3371" t="s">
        <v>688</v>
      </c>
      <c r="D3371" t="s">
        <v>2306</v>
      </c>
      <c r="E3371" t="s">
        <v>14496</v>
      </c>
      <c r="F3371" t="s">
        <v>20442</v>
      </c>
      <c r="G3371" s="146">
        <f t="shared" si="60"/>
        <v>1</v>
      </c>
    </row>
    <row r="3372" spans="1:7">
      <c r="A3372" t="s">
        <v>14497</v>
      </c>
      <c r="B3372" s="1">
        <f>IFERROR(INDEX(Preturi!H$2:H$8000, MATCH(A3372, Preturi!G$2:G$8000, 0)), "")*G3372</f>
        <v>5.07</v>
      </c>
      <c r="C3372" t="s">
        <v>688</v>
      </c>
      <c r="D3372" t="s">
        <v>2306</v>
      </c>
      <c r="E3372" t="s">
        <v>14498</v>
      </c>
      <c r="F3372" t="s">
        <v>20442</v>
      </c>
      <c r="G3372" s="146">
        <f t="shared" si="60"/>
        <v>1</v>
      </c>
    </row>
    <row r="3373" spans="1:7">
      <c r="A3373" t="s">
        <v>14499</v>
      </c>
      <c r="B3373" s="1">
        <f>IFERROR(INDEX(Preturi!H$2:H$8000, MATCH(A3373, Preturi!G$2:G$8000, 0)), "")*G3373</f>
        <v>5.23</v>
      </c>
      <c r="C3373" t="s">
        <v>688</v>
      </c>
      <c r="D3373" t="s">
        <v>2306</v>
      </c>
      <c r="E3373" t="s">
        <v>14500</v>
      </c>
      <c r="F3373" t="s">
        <v>20442</v>
      </c>
      <c r="G3373" s="146">
        <f t="shared" si="60"/>
        <v>1</v>
      </c>
    </row>
    <row r="3374" spans="1:7">
      <c r="A3374" t="s">
        <v>14501</v>
      </c>
      <c r="B3374" s="1">
        <f>IFERROR(INDEX(Preturi!H$2:H$8000, MATCH(A3374, Preturi!G$2:G$8000, 0)), "")*G3374</f>
        <v>5.38</v>
      </c>
      <c r="C3374" t="s">
        <v>688</v>
      </c>
      <c r="D3374" t="s">
        <v>2306</v>
      </c>
      <c r="E3374" t="s">
        <v>14502</v>
      </c>
      <c r="F3374" t="s">
        <v>20442</v>
      </c>
      <c r="G3374" s="146">
        <f t="shared" si="60"/>
        <v>1</v>
      </c>
    </row>
    <row r="3375" spans="1:7">
      <c r="A3375" t="s">
        <v>14503</v>
      </c>
      <c r="B3375" s="1">
        <f>IFERROR(INDEX(Preturi!H$2:H$8000, MATCH(A3375, Preturi!G$2:G$8000, 0)), "")*G3375</f>
        <v>5.54</v>
      </c>
      <c r="C3375" t="s">
        <v>688</v>
      </c>
      <c r="D3375" t="s">
        <v>2306</v>
      </c>
      <c r="E3375" t="s">
        <v>14504</v>
      </c>
      <c r="F3375" t="s">
        <v>20442</v>
      </c>
      <c r="G3375" s="146">
        <f t="shared" si="60"/>
        <v>1</v>
      </c>
    </row>
    <row r="3376" spans="1:7">
      <c r="A3376" t="s">
        <v>14505</v>
      </c>
      <c r="B3376" s="1">
        <f>IFERROR(INDEX(Preturi!H$2:H$8000, MATCH(A3376, Preturi!G$2:G$8000, 0)), "")*G3376</f>
        <v>5.69</v>
      </c>
      <c r="C3376" t="s">
        <v>688</v>
      </c>
      <c r="D3376" t="s">
        <v>2306</v>
      </c>
      <c r="E3376" t="s">
        <v>14506</v>
      </c>
      <c r="F3376" t="s">
        <v>20442</v>
      </c>
      <c r="G3376" s="146">
        <f t="shared" si="60"/>
        <v>1</v>
      </c>
    </row>
    <row r="3377" spans="1:7">
      <c r="A3377" t="s">
        <v>14507</v>
      </c>
      <c r="B3377" s="1">
        <f>IFERROR(INDEX(Preturi!H$2:H$8000, MATCH(A3377, Preturi!G$2:G$8000, 0)), "")*G3377</f>
        <v>5.85</v>
      </c>
      <c r="C3377" t="s">
        <v>688</v>
      </c>
      <c r="D3377" t="s">
        <v>2306</v>
      </c>
      <c r="E3377" t="s">
        <v>14508</v>
      </c>
      <c r="F3377" t="s">
        <v>20442</v>
      </c>
      <c r="G3377" s="146">
        <f t="shared" si="60"/>
        <v>1</v>
      </c>
    </row>
    <row r="3378" spans="1:7">
      <c r="A3378" t="s">
        <v>14509</v>
      </c>
      <c r="B3378" s="1">
        <f>IFERROR(INDEX(Preturi!H$2:H$8000, MATCH(A3378, Preturi!G$2:G$8000, 0)), "")*G3378</f>
        <v>6.01</v>
      </c>
      <c r="C3378" t="s">
        <v>688</v>
      </c>
      <c r="D3378" t="s">
        <v>2306</v>
      </c>
      <c r="E3378" t="s">
        <v>14510</v>
      </c>
      <c r="F3378" t="s">
        <v>20442</v>
      </c>
      <c r="G3378" s="146">
        <f t="shared" si="60"/>
        <v>1</v>
      </c>
    </row>
    <row r="3379" spans="1:7">
      <c r="A3379" t="s">
        <v>14511</v>
      </c>
      <c r="B3379" s="1">
        <f>IFERROR(INDEX(Preturi!H$2:H$8000, MATCH(A3379, Preturi!G$2:G$8000, 0)), "")*G3379</f>
        <v>6.16</v>
      </c>
      <c r="C3379" t="s">
        <v>688</v>
      </c>
      <c r="D3379" t="s">
        <v>2306</v>
      </c>
      <c r="E3379" t="s">
        <v>14512</v>
      </c>
      <c r="F3379" t="s">
        <v>20442</v>
      </c>
      <c r="G3379" s="146">
        <f t="shared" si="60"/>
        <v>1</v>
      </c>
    </row>
    <row r="3380" spans="1:7">
      <c r="A3380" t="s">
        <v>14513</v>
      </c>
      <c r="B3380" s="1">
        <f>IFERROR(INDEX(Preturi!H$2:H$8000, MATCH(A3380, Preturi!G$2:G$8000, 0)), "")*G3380</f>
        <v>8.39</v>
      </c>
      <c r="C3380" t="s">
        <v>688</v>
      </c>
      <c r="D3380" t="s">
        <v>2306</v>
      </c>
      <c r="E3380" t="s">
        <v>14514</v>
      </c>
      <c r="F3380" t="s">
        <v>20442</v>
      </c>
      <c r="G3380" s="146">
        <f t="shared" si="60"/>
        <v>1</v>
      </c>
    </row>
    <row r="3381" spans="1:7">
      <c r="A3381" t="s">
        <v>14515</v>
      </c>
      <c r="B3381" s="1">
        <f>IFERROR(INDEX(Preturi!H$2:H$8000, MATCH(A3381, Preturi!G$2:G$8000, 0)), "")*G3381</f>
        <v>5.9</v>
      </c>
      <c r="C3381" t="s">
        <v>688</v>
      </c>
      <c r="D3381" t="s">
        <v>2306</v>
      </c>
      <c r="E3381" t="s">
        <v>14516</v>
      </c>
      <c r="F3381" t="s">
        <v>20442</v>
      </c>
      <c r="G3381" s="146">
        <f t="shared" si="60"/>
        <v>1</v>
      </c>
    </row>
    <row r="3382" spans="1:7">
      <c r="A3382" t="s">
        <v>14517</v>
      </c>
      <c r="B3382" s="1">
        <f>IFERROR(INDEX(Preturi!H$2:H$8000, MATCH(A3382, Preturi!G$2:G$8000, 0)), "")*G3382</f>
        <v>6.1</v>
      </c>
      <c r="C3382" t="s">
        <v>688</v>
      </c>
      <c r="D3382" t="s">
        <v>2306</v>
      </c>
      <c r="E3382" t="s">
        <v>14518</v>
      </c>
      <c r="F3382" t="s">
        <v>20442</v>
      </c>
      <c r="G3382" s="146">
        <f t="shared" si="60"/>
        <v>1</v>
      </c>
    </row>
    <row r="3383" spans="1:7">
      <c r="A3383" t="s">
        <v>14519</v>
      </c>
      <c r="B3383" s="1">
        <f>IFERROR(INDEX(Preturi!H$2:H$8000, MATCH(A3383, Preturi!G$2:G$8000, 0)), "")*G3383</f>
        <v>6.31</v>
      </c>
      <c r="C3383" t="s">
        <v>688</v>
      </c>
      <c r="D3383" t="s">
        <v>2306</v>
      </c>
      <c r="E3383" t="s">
        <v>14520</v>
      </c>
      <c r="F3383" t="s">
        <v>20442</v>
      </c>
      <c r="G3383" s="146">
        <f t="shared" si="60"/>
        <v>1</v>
      </c>
    </row>
    <row r="3384" spans="1:7">
      <c r="A3384" t="s">
        <v>14521</v>
      </c>
      <c r="B3384" s="1">
        <f>IFERROR(INDEX(Preturi!H$2:H$8000, MATCH(A3384, Preturi!G$2:G$8000, 0)), "")*G3384</f>
        <v>6.51</v>
      </c>
      <c r="C3384" t="s">
        <v>688</v>
      </c>
      <c r="D3384" t="s">
        <v>2306</v>
      </c>
      <c r="E3384" t="s">
        <v>14522</v>
      </c>
      <c r="F3384" t="s">
        <v>20442</v>
      </c>
      <c r="G3384" s="146">
        <f t="shared" si="60"/>
        <v>1</v>
      </c>
    </row>
    <row r="3385" spans="1:7">
      <c r="A3385" t="s">
        <v>14523</v>
      </c>
      <c r="B3385" s="1">
        <f>IFERROR(INDEX(Preturi!H$2:H$8000, MATCH(A3385, Preturi!G$2:G$8000, 0)), "")*G3385</f>
        <v>6.72</v>
      </c>
      <c r="C3385" t="s">
        <v>688</v>
      </c>
      <c r="D3385" t="s">
        <v>2306</v>
      </c>
      <c r="E3385" t="s">
        <v>14524</v>
      </c>
      <c r="F3385" t="s">
        <v>20442</v>
      </c>
      <c r="G3385" s="146">
        <f t="shared" si="60"/>
        <v>1</v>
      </c>
    </row>
    <row r="3386" spans="1:7">
      <c r="A3386" t="s">
        <v>14525</v>
      </c>
      <c r="B3386" s="1">
        <f>IFERROR(INDEX(Preturi!H$2:H$8000, MATCH(A3386, Preturi!G$2:G$8000, 0)), "")*G3386</f>
        <v>6.93</v>
      </c>
      <c r="C3386" t="s">
        <v>688</v>
      </c>
      <c r="D3386" t="s">
        <v>2306</v>
      </c>
      <c r="E3386" t="s">
        <v>14526</v>
      </c>
      <c r="F3386" t="s">
        <v>20442</v>
      </c>
      <c r="G3386" s="146">
        <f t="shared" si="60"/>
        <v>1</v>
      </c>
    </row>
    <row r="3387" spans="1:7">
      <c r="A3387" t="s">
        <v>14527</v>
      </c>
      <c r="B3387" s="1">
        <f>IFERROR(INDEX(Preturi!H$2:H$8000, MATCH(A3387, Preturi!G$2:G$8000, 0)), "")*G3387</f>
        <v>7.14</v>
      </c>
      <c r="C3387" t="s">
        <v>688</v>
      </c>
      <c r="D3387" t="s">
        <v>2306</v>
      </c>
      <c r="E3387" t="s">
        <v>14528</v>
      </c>
      <c r="F3387" t="s">
        <v>20442</v>
      </c>
      <c r="G3387" s="146">
        <f t="shared" si="60"/>
        <v>1</v>
      </c>
    </row>
    <row r="3388" spans="1:7">
      <c r="A3388" t="s">
        <v>14529</v>
      </c>
      <c r="B3388" s="1">
        <f>IFERROR(INDEX(Preturi!H$2:H$8000, MATCH(A3388, Preturi!G$2:G$8000, 0)), "")*G3388</f>
        <v>7.35</v>
      </c>
      <c r="C3388" t="s">
        <v>688</v>
      </c>
      <c r="D3388" t="s">
        <v>2306</v>
      </c>
      <c r="E3388" t="s">
        <v>14530</v>
      </c>
      <c r="F3388" t="s">
        <v>20442</v>
      </c>
      <c r="G3388" s="146">
        <f t="shared" si="60"/>
        <v>1</v>
      </c>
    </row>
    <row r="3389" spans="1:7">
      <c r="A3389" t="s">
        <v>14531</v>
      </c>
      <c r="B3389" s="1">
        <f>IFERROR(INDEX(Preturi!H$2:H$8000, MATCH(A3389, Preturi!G$2:G$8000, 0)), "")*G3389</f>
        <v>7.55</v>
      </c>
      <c r="C3389" t="s">
        <v>688</v>
      </c>
      <c r="D3389" t="s">
        <v>2306</v>
      </c>
      <c r="E3389" t="s">
        <v>14532</v>
      </c>
      <c r="F3389" t="s">
        <v>20442</v>
      </c>
      <c r="G3389" s="146">
        <f t="shared" si="60"/>
        <v>1</v>
      </c>
    </row>
    <row r="3390" spans="1:7">
      <c r="A3390" t="s">
        <v>14533</v>
      </c>
      <c r="B3390" s="1">
        <f>IFERROR(INDEX(Preturi!H$2:H$8000, MATCH(A3390, Preturi!G$2:G$8000, 0)), "")*G3390</f>
        <v>7.76</v>
      </c>
      <c r="C3390" t="s">
        <v>688</v>
      </c>
      <c r="D3390" t="s">
        <v>2306</v>
      </c>
      <c r="E3390" t="s">
        <v>14534</v>
      </c>
      <c r="F3390" t="s">
        <v>20442</v>
      </c>
      <c r="G3390" s="146">
        <f t="shared" si="60"/>
        <v>1</v>
      </c>
    </row>
    <row r="3391" spans="1:7">
      <c r="A3391" t="s">
        <v>14535</v>
      </c>
      <c r="B3391" s="1">
        <f>IFERROR(INDEX(Preturi!H$2:H$8000, MATCH(A3391, Preturi!G$2:G$8000, 0)), "")*G3391</f>
        <v>7.97</v>
      </c>
      <c r="C3391" t="s">
        <v>688</v>
      </c>
      <c r="D3391" t="s">
        <v>2306</v>
      </c>
      <c r="E3391" t="s">
        <v>14536</v>
      </c>
      <c r="F3391" t="s">
        <v>20442</v>
      </c>
      <c r="G3391" s="146">
        <f t="shared" si="60"/>
        <v>1</v>
      </c>
    </row>
    <row r="3392" spans="1:7">
      <c r="A3392" t="s">
        <v>14537</v>
      </c>
      <c r="B3392" s="1">
        <f>IFERROR(INDEX(Preturi!H$2:H$8000, MATCH(A3392, Preturi!G$2:G$8000, 0)), "")*G3392</f>
        <v>8.18</v>
      </c>
      <c r="C3392" t="s">
        <v>688</v>
      </c>
      <c r="D3392" t="s">
        <v>2306</v>
      </c>
      <c r="E3392" t="s">
        <v>14538</v>
      </c>
      <c r="F3392" t="s">
        <v>20442</v>
      </c>
      <c r="G3392" s="146">
        <f t="shared" si="60"/>
        <v>1</v>
      </c>
    </row>
    <row r="3393" spans="1:7">
      <c r="A3393" t="s">
        <v>14539</v>
      </c>
      <c r="B3393" s="1">
        <f>IFERROR(INDEX(Preturi!H$2:H$8000, MATCH(A3393, Preturi!G$2:G$8000, 0)), "")*G3393</f>
        <v>5.9</v>
      </c>
      <c r="C3393" t="s">
        <v>688</v>
      </c>
      <c r="D3393" t="s">
        <v>2306</v>
      </c>
      <c r="E3393" t="s">
        <v>14540</v>
      </c>
      <c r="F3393" t="s">
        <v>20442</v>
      </c>
      <c r="G3393" s="146">
        <f t="shared" si="60"/>
        <v>1</v>
      </c>
    </row>
    <row r="3394" spans="1:7">
      <c r="A3394" t="s">
        <v>14541</v>
      </c>
      <c r="B3394" s="1">
        <f>IFERROR(INDEX(Preturi!H$2:H$8000, MATCH(A3394, Preturi!G$2:G$8000, 0)), "")*G3394</f>
        <v>6.1</v>
      </c>
      <c r="C3394" t="s">
        <v>688</v>
      </c>
      <c r="D3394" t="s">
        <v>2306</v>
      </c>
      <c r="E3394" t="s">
        <v>14542</v>
      </c>
      <c r="F3394" t="s">
        <v>20442</v>
      </c>
      <c r="G3394" s="146">
        <f t="shared" si="60"/>
        <v>1</v>
      </c>
    </row>
    <row r="3395" spans="1:7">
      <c r="A3395" t="s">
        <v>14543</v>
      </c>
      <c r="B3395" s="1">
        <f>IFERROR(INDEX(Preturi!H$2:H$8000, MATCH(A3395, Preturi!G$2:G$8000, 0)), "")*G3395</f>
        <v>6.31</v>
      </c>
      <c r="C3395" t="s">
        <v>688</v>
      </c>
      <c r="D3395" t="s">
        <v>2306</v>
      </c>
      <c r="E3395" t="s">
        <v>14544</v>
      </c>
      <c r="F3395" t="s">
        <v>20442</v>
      </c>
      <c r="G3395" s="146">
        <f t="shared" si="60"/>
        <v>1</v>
      </c>
    </row>
    <row r="3396" spans="1:7">
      <c r="A3396" t="s">
        <v>14545</v>
      </c>
      <c r="B3396" s="1">
        <f>IFERROR(INDEX(Preturi!H$2:H$8000, MATCH(A3396, Preturi!G$2:G$8000, 0)), "")*G3396</f>
        <v>6.51</v>
      </c>
      <c r="C3396" t="s">
        <v>688</v>
      </c>
      <c r="D3396" t="s">
        <v>2306</v>
      </c>
      <c r="E3396" t="s">
        <v>14546</v>
      </c>
      <c r="F3396" t="s">
        <v>20442</v>
      </c>
      <c r="G3396" s="146">
        <f t="shared" si="60"/>
        <v>1</v>
      </c>
    </row>
    <row r="3397" spans="1:7">
      <c r="A3397" t="s">
        <v>14547</v>
      </c>
      <c r="B3397" s="1">
        <f>IFERROR(INDEX(Preturi!H$2:H$8000, MATCH(A3397, Preturi!G$2:G$8000, 0)), "")*G3397</f>
        <v>6.72</v>
      </c>
      <c r="C3397" t="s">
        <v>688</v>
      </c>
      <c r="D3397" t="s">
        <v>2306</v>
      </c>
      <c r="E3397" t="s">
        <v>14548</v>
      </c>
      <c r="F3397" t="s">
        <v>20442</v>
      </c>
      <c r="G3397" s="146">
        <f t="shared" si="60"/>
        <v>1</v>
      </c>
    </row>
    <row r="3398" spans="1:7">
      <c r="A3398" t="s">
        <v>14549</v>
      </c>
      <c r="B3398" s="1">
        <f>IFERROR(INDEX(Preturi!H$2:H$8000, MATCH(A3398, Preturi!G$2:G$8000, 0)), "")*G3398</f>
        <v>6.93</v>
      </c>
      <c r="C3398" t="s">
        <v>688</v>
      </c>
      <c r="D3398" t="s">
        <v>2306</v>
      </c>
      <c r="E3398" t="s">
        <v>14550</v>
      </c>
      <c r="F3398" t="s">
        <v>20442</v>
      </c>
      <c r="G3398" s="146">
        <f t="shared" si="60"/>
        <v>1</v>
      </c>
    </row>
    <row r="3399" spans="1:7">
      <c r="A3399" t="s">
        <v>14551</v>
      </c>
      <c r="B3399" s="1">
        <f>IFERROR(INDEX(Preturi!H$2:H$8000, MATCH(A3399, Preturi!G$2:G$8000, 0)), "")*G3399</f>
        <v>7.14</v>
      </c>
      <c r="C3399" t="s">
        <v>688</v>
      </c>
      <c r="D3399" t="s">
        <v>2306</v>
      </c>
      <c r="E3399" t="s">
        <v>14552</v>
      </c>
      <c r="F3399" t="s">
        <v>20442</v>
      </c>
      <c r="G3399" s="146">
        <f t="shared" si="60"/>
        <v>1</v>
      </c>
    </row>
    <row r="3400" spans="1:7">
      <c r="A3400" t="s">
        <v>14553</v>
      </c>
      <c r="B3400" s="1">
        <f>IFERROR(INDEX(Preturi!H$2:H$8000, MATCH(A3400, Preturi!G$2:G$8000, 0)), "")*G3400</f>
        <v>7.35</v>
      </c>
      <c r="C3400" t="s">
        <v>688</v>
      </c>
      <c r="D3400" t="s">
        <v>2306</v>
      </c>
      <c r="E3400" t="s">
        <v>14554</v>
      </c>
      <c r="F3400" t="s">
        <v>20442</v>
      </c>
      <c r="G3400" s="146">
        <f t="shared" si="60"/>
        <v>1</v>
      </c>
    </row>
    <row r="3401" spans="1:7">
      <c r="A3401" t="s">
        <v>14555</v>
      </c>
      <c r="B3401" s="1">
        <f>IFERROR(INDEX(Preturi!H$2:H$8000, MATCH(A3401, Preturi!G$2:G$8000, 0)), "")*G3401</f>
        <v>7.55</v>
      </c>
      <c r="C3401" t="s">
        <v>688</v>
      </c>
      <c r="D3401" t="s">
        <v>2306</v>
      </c>
      <c r="E3401" t="s">
        <v>14556</v>
      </c>
      <c r="F3401" t="s">
        <v>20442</v>
      </c>
      <c r="G3401" s="146">
        <f t="shared" si="60"/>
        <v>1</v>
      </c>
    </row>
    <row r="3402" spans="1:7">
      <c r="A3402" t="s">
        <v>14557</v>
      </c>
      <c r="B3402" s="1">
        <f>IFERROR(INDEX(Preturi!H$2:H$8000, MATCH(A3402, Preturi!G$2:G$8000, 0)), "")*G3402</f>
        <v>7.76</v>
      </c>
      <c r="C3402" t="s">
        <v>688</v>
      </c>
      <c r="D3402" t="s">
        <v>2306</v>
      </c>
      <c r="E3402" t="s">
        <v>14558</v>
      </c>
      <c r="F3402" t="s">
        <v>20442</v>
      </c>
      <c r="G3402" s="146">
        <f t="shared" si="60"/>
        <v>1</v>
      </c>
    </row>
    <row r="3403" spans="1:7">
      <c r="A3403" t="s">
        <v>14559</v>
      </c>
      <c r="B3403" s="1">
        <f>IFERROR(INDEX(Preturi!H$2:H$8000, MATCH(A3403, Preturi!G$2:G$8000, 0)), "")*G3403</f>
        <v>7.97</v>
      </c>
      <c r="C3403" t="s">
        <v>688</v>
      </c>
      <c r="D3403" t="s">
        <v>2306</v>
      </c>
      <c r="E3403" t="s">
        <v>14560</v>
      </c>
      <c r="F3403" t="s">
        <v>20442</v>
      </c>
      <c r="G3403" s="146">
        <f t="shared" si="60"/>
        <v>1</v>
      </c>
    </row>
    <row r="3404" spans="1:7">
      <c r="A3404" t="s">
        <v>14561</v>
      </c>
      <c r="B3404" s="1">
        <f>IFERROR(INDEX(Preturi!H$2:H$8000, MATCH(A3404, Preturi!G$2:G$8000, 0)), "")*G3404</f>
        <v>8.18</v>
      </c>
      <c r="C3404" t="s">
        <v>688</v>
      </c>
      <c r="D3404" t="s">
        <v>2306</v>
      </c>
      <c r="E3404" t="s">
        <v>14562</v>
      </c>
      <c r="F3404" t="s">
        <v>20442</v>
      </c>
      <c r="G3404" s="146">
        <f t="shared" si="60"/>
        <v>1</v>
      </c>
    </row>
    <row r="3405" spans="1:7">
      <c r="A3405" t="s">
        <v>14563</v>
      </c>
      <c r="B3405" s="1">
        <f>IFERROR(INDEX(Preturi!H$2:H$8000, MATCH(A3405, Preturi!G$2:G$8000, 0)), "")*G3405</f>
        <v>10.43</v>
      </c>
      <c r="C3405" t="s">
        <v>688</v>
      </c>
      <c r="D3405" t="s">
        <v>2306</v>
      </c>
      <c r="E3405" t="s">
        <v>14565</v>
      </c>
      <c r="F3405" t="s">
        <v>20442</v>
      </c>
      <c r="G3405" s="146">
        <f t="shared" si="60"/>
        <v>1</v>
      </c>
    </row>
    <row r="3406" spans="1:7">
      <c r="A3406" t="s">
        <v>14566</v>
      </c>
      <c r="B3406" s="1">
        <f>IFERROR(INDEX(Preturi!H$2:H$8000, MATCH(A3406, Preturi!G$2:G$8000, 0)), "")*G3406</f>
        <v>7.32</v>
      </c>
      <c r="C3406" t="s">
        <v>688</v>
      </c>
      <c r="D3406" t="s">
        <v>2306</v>
      </c>
      <c r="E3406" t="s">
        <v>14567</v>
      </c>
      <c r="F3406" t="s">
        <v>20442</v>
      </c>
      <c r="G3406" s="146">
        <f t="shared" si="60"/>
        <v>1</v>
      </c>
    </row>
    <row r="3407" spans="1:7">
      <c r="A3407" t="s">
        <v>14568</v>
      </c>
      <c r="B3407" s="1">
        <f>IFERROR(INDEX(Preturi!H$2:H$8000, MATCH(A3407, Preturi!G$2:G$8000, 0)), "")*G3407</f>
        <v>7.58</v>
      </c>
      <c r="C3407" t="s">
        <v>688</v>
      </c>
      <c r="D3407" t="s">
        <v>2306</v>
      </c>
      <c r="E3407" t="s">
        <v>14569</v>
      </c>
      <c r="F3407" t="s">
        <v>20442</v>
      </c>
      <c r="G3407" s="146">
        <f t="shared" si="60"/>
        <v>1</v>
      </c>
    </row>
    <row r="3408" spans="1:7">
      <c r="A3408" t="s">
        <v>14570</v>
      </c>
      <c r="B3408" s="1">
        <f>IFERROR(INDEX(Preturi!H$2:H$8000, MATCH(A3408, Preturi!G$2:G$8000, 0)), "")*G3408</f>
        <v>7.84</v>
      </c>
      <c r="C3408" t="s">
        <v>688</v>
      </c>
      <c r="D3408" t="s">
        <v>2306</v>
      </c>
      <c r="E3408" t="s">
        <v>14571</v>
      </c>
      <c r="F3408" t="s">
        <v>20442</v>
      </c>
      <c r="G3408" s="146">
        <f t="shared" si="60"/>
        <v>1</v>
      </c>
    </row>
    <row r="3409" spans="1:7">
      <c r="A3409" t="s">
        <v>14572</v>
      </c>
      <c r="B3409" s="1">
        <f>IFERROR(INDEX(Preturi!H$2:H$8000, MATCH(A3409, Preturi!G$2:G$8000, 0)), "")*G3409</f>
        <v>8.1</v>
      </c>
      <c r="C3409" t="s">
        <v>688</v>
      </c>
      <c r="D3409" t="s">
        <v>2306</v>
      </c>
      <c r="E3409" t="s">
        <v>14573</v>
      </c>
      <c r="F3409" t="s">
        <v>20442</v>
      </c>
      <c r="G3409" s="146">
        <f t="shared" si="60"/>
        <v>1</v>
      </c>
    </row>
    <row r="3410" spans="1:7">
      <c r="A3410" t="s">
        <v>14574</v>
      </c>
      <c r="B3410" s="1">
        <f>IFERROR(INDEX(Preturi!H$2:H$8000, MATCH(A3410, Preturi!G$2:G$8000, 0)), "")*G3410</f>
        <v>8.36</v>
      </c>
      <c r="C3410" t="s">
        <v>688</v>
      </c>
      <c r="D3410" t="s">
        <v>2306</v>
      </c>
      <c r="E3410" t="s">
        <v>14575</v>
      </c>
      <c r="F3410" t="s">
        <v>20442</v>
      </c>
      <c r="G3410" s="146">
        <f t="shared" si="60"/>
        <v>1</v>
      </c>
    </row>
    <row r="3411" spans="1:7">
      <c r="A3411" t="s">
        <v>14576</v>
      </c>
      <c r="B3411" s="1">
        <f>IFERROR(INDEX(Preturi!H$2:H$8000, MATCH(A3411, Preturi!G$2:G$8000, 0)), "")*G3411</f>
        <v>8.6199999999999992</v>
      </c>
      <c r="C3411" t="s">
        <v>688</v>
      </c>
      <c r="D3411" t="s">
        <v>2306</v>
      </c>
      <c r="E3411" t="s">
        <v>14577</v>
      </c>
      <c r="F3411" t="s">
        <v>20442</v>
      </c>
      <c r="G3411" s="146">
        <f t="shared" si="60"/>
        <v>1</v>
      </c>
    </row>
    <row r="3412" spans="1:7">
      <c r="A3412" t="s">
        <v>14578</v>
      </c>
      <c r="B3412" s="1">
        <f>IFERROR(INDEX(Preturi!H$2:H$8000, MATCH(A3412, Preturi!G$2:G$8000, 0)), "")*G3412</f>
        <v>8.8800000000000008</v>
      </c>
      <c r="C3412" t="s">
        <v>688</v>
      </c>
      <c r="D3412" t="s">
        <v>2306</v>
      </c>
      <c r="E3412" t="s">
        <v>14579</v>
      </c>
      <c r="F3412" t="s">
        <v>20442</v>
      </c>
      <c r="G3412" s="146">
        <f t="shared" si="60"/>
        <v>1</v>
      </c>
    </row>
    <row r="3413" spans="1:7">
      <c r="A3413" t="s">
        <v>14580</v>
      </c>
      <c r="B3413" s="1">
        <f>IFERROR(INDEX(Preturi!H$2:H$8000, MATCH(A3413, Preturi!G$2:G$8000, 0)), "")*G3413</f>
        <v>9.14</v>
      </c>
      <c r="C3413" t="s">
        <v>688</v>
      </c>
      <c r="D3413" t="s">
        <v>2306</v>
      </c>
      <c r="E3413" t="s">
        <v>14581</v>
      </c>
      <c r="F3413" t="s">
        <v>20442</v>
      </c>
      <c r="G3413" s="146">
        <f t="shared" si="60"/>
        <v>1</v>
      </c>
    </row>
    <row r="3414" spans="1:7">
      <c r="A3414" t="s">
        <v>14582</v>
      </c>
      <c r="B3414" s="1">
        <f>IFERROR(INDEX(Preturi!H$2:H$8000, MATCH(A3414, Preturi!G$2:G$8000, 0)), "")*G3414</f>
        <v>9.4</v>
      </c>
      <c r="C3414" t="s">
        <v>688</v>
      </c>
      <c r="D3414" t="s">
        <v>2306</v>
      </c>
      <c r="E3414" t="s">
        <v>14583</v>
      </c>
      <c r="F3414" t="s">
        <v>20442</v>
      </c>
      <c r="G3414" s="146">
        <f t="shared" ref="G3414:G3477" si="61">1+Adaosuri23</f>
        <v>1</v>
      </c>
    </row>
    <row r="3415" spans="1:7">
      <c r="A3415" t="s">
        <v>14584</v>
      </c>
      <c r="B3415" s="1">
        <f>IFERROR(INDEX(Preturi!H$2:H$8000, MATCH(A3415, Preturi!G$2:G$8000, 0)), "")*G3415</f>
        <v>9.66</v>
      </c>
      <c r="C3415" t="s">
        <v>688</v>
      </c>
      <c r="D3415" t="s">
        <v>2306</v>
      </c>
      <c r="E3415" t="s">
        <v>14585</v>
      </c>
      <c r="F3415" t="s">
        <v>20442</v>
      </c>
      <c r="G3415" s="146">
        <f t="shared" si="61"/>
        <v>1</v>
      </c>
    </row>
    <row r="3416" spans="1:7">
      <c r="A3416" t="s">
        <v>14586</v>
      </c>
      <c r="B3416" s="1">
        <f>IFERROR(INDEX(Preturi!H$2:H$8000, MATCH(A3416, Preturi!G$2:G$8000, 0)), "")*G3416</f>
        <v>9.91</v>
      </c>
      <c r="C3416" t="s">
        <v>688</v>
      </c>
      <c r="D3416" t="s">
        <v>2306</v>
      </c>
      <c r="E3416" t="s">
        <v>14587</v>
      </c>
      <c r="F3416" t="s">
        <v>20442</v>
      </c>
      <c r="G3416" s="146">
        <f t="shared" si="61"/>
        <v>1</v>
      </c>
    </row>
    <row r="3417" spans="1:7">
      <c r="A3417" t="s">
        <v>14588</v>
      </c>
      <c r="B3417" s="1">
        <f>IFERROR(INDEX(Preturi!H$2:H$8000, MATCH(A3417, Preturi!G$2:G$8000, 0)), "")*G3417</f>
        <v>10.17</v>
      </c>
      <c r="C3417" t="s">
        <v>688</v>
      </c>
      <c r="D3417" t="s">
        <v>2306</v>
      </c>
      <c r="E3417" t="s">
        <v>14589</v>
      </c>
      <c r="F3417" t="s">
        <v>20442</v>
      </c>
      <c r="G3417" s="146">
        <f t="shared" si="61"/>
        <v>1</v>
      </c>
    </row>
    <row r="3418" spans="1:7">
      <c r="A3418" t="s">
        <v>14590</v>
      </c>
      <c r="B3418" s="1">
        <f>IFERROR(INDEX(Preturi!H$2:H$8000, MATCH(A3418, Preturi!G$2:G$8000, 0)), "")*G3418</f>
        <v>7.32</v>
      </c>
      <c r="C3418" t="s">
        <v>688</v>
      </c>
      <c r="D3418" t="s">
        <v>2306</v>
      </c>
      <c r="E3418" t="s">
        <v>14591</v>
      </c>
      <c r="F3418" t="s">
        <v>20442</v>
      </c>
      <c r="G3418" s="146">
        <f t="shared" si="61"/>
        <v>1</v>
      </c>
    </row>
    <row r="3419" spans="1:7">
      <c r="A3419" t="s">
        <v>14592</v>
      </c>
      <c r="B3419" s="1">
        <f>IFERROR(INDEX(Preturi!H$2:H$8000, MATCH(A3419, Preturi!G$2:G$8000, 0)), "")*G3419</f>
        <v>7.58</v>
      </c>
      <c r="C3419" t="s">
        <v>688</v>
      </c>
      <c r="D3419" t="s">
        <v>2306</v>
      </c>
      <c r="E3419" t="s">
        <v>14593</v>
      </c>
      <c r="F3419" t="s">
        <v>20442</v>
      </c>
      <c r="G3419" s="146">
        <f t="shared" si="61"/>
        <v>1</v>
      </c>
    </row>
    <row r="3420" spans="1:7">
      <c r="A3420" t="s">
        <v>14594</v>
      </c>
      <c r="B3420" s="1">
        <f>IFERROR(INDEX(Preturi!H$2:H$8000, MATCH(A3420, Preturi!G$2:G$8000, 0)), "")*G3420</f>
        <v>7.84</v>
      </c>
      <c r="C3420" t="s">
        <v>688</v>
      </c>
      <c r="D3420" t="s">
        <v>2306</v>
      </c>
      <c r="E3420" t="s">
        <v>14595</v>
      </c>
      <c r="F3420" t="s">
        <v>20442</v>
      </c>
      <c r="G3420" s="146">
        <f t="shared" si="61"/>
        <v>1</v>
      </c>
    </row>
    <row r="3421" spans="1:7">
      <c r="A3421" t="s">
        <v>14596</v>
      </c>
      <c r="B3421" s="1">
        <f>IFERROR(INDEX(Preturi!H$2:H$8000, MATCH(A3421, Preturi!G$2:G$8000, 0)), "")*G3421</f>
        <v>8.1</v>
      </c>
      <c r="C3421" t="s">
        <v>688</v>
      </c>
      <c r="D3421" t="s">
        <v>2306</v>
      </c>
      <c r="E3421" t="s">
        <v>14597</v>
      </c>
      <c r="F3421" t="s">
        <v>20442</v>
      </c>
      <c r="G3421" s="146">
        <f t="shared" si="61"/>
        <v>1</v>
      </c>
    </row>
    <row r="3422" spans="1:7">
      <c r="A3422" t="s">
        <v>14598</v>
      </c>
      <c r="B3422" s="1">
        <f>IFERROR(INDEX(Preturi!H$2:H$8000, MATCH(A3422, Preturi!G$2:G$8000, 0)), "")*G3422</f>
        <v>8.36</v>
      </c>
      <c r="C3422" t="s">
        <v>688</v>
      </c>
      <c r="D3422" t="s">
        <v>2306</v>
      </c>
      <c r="E3422" t="s">
        <v>14599</v>
      </c>
      <c r="F3422" t="s">
        <v>20442</v>
      </c>
      <c r="G3422" s="146">
        <f t="shared" si="61"/>
        <v>1</v>
      </c>
    </row>
    <row r="3423" spans="1:7">
      <c r="A3423" t="s">
        <v>14600</v>
      </c>
      <c r="B3423" s="1">
        <f>IFERROR(INDEX(Preturi!H$2:H$8000, MATCH(A3423, Preturi!G$2:G$8000, 0)), "")*G3423</f>
        <v>8.6199999999999992</v>
      </c>
      <c r="C3423" t="s">
        <v>688</v>
      </c>
      <c r="D3423" t="s">
        <v>2306</v>
      </c>
      <c r="E3423" t="s">
        <v>14601</v>
      </c>
      <c r="F3423" t="s">
        <v>20442</v>
      </c>
      <c r="G3423" s="146">
        <f t="shared" si="61"/>
        <v>1</v>
      </c>
    </row>
    <row r="3424" spans="1:7">
      <c r="A3424" t="s">
        <v>14602</v>
      </c>
      <c r="B3424" s="1">
        <f>IFERROR(INDEX(Preturi!H$2:H$8000, MATCH(A3424, Preturi!G$2:G$8000, 0)), "")*G3424</f>
        <v>8.8800000000000008</v>
      </c>
      <c r="C3424" t="s">
        <v>688</v>
      </c>
      <c r="D3424" t="s">
        <v>2306</v>
      </c>
      <c r="E3424" t="s">
        <v>14603</v>
      </c>
      <c r="F3424" t="s">
        <v>20442</v>
      </c>
      <c r="G3424" s="146">
        <f t="shared" si="61"/>
        <v>1</v>
      </c>
    </row>
    <row r="3425" spans="1:7">
      <c r="A3425" t="s">
        <v>14604</v>
      </c>
      <c r="B3425" s="1">
        <f>IFERROR(INDEX(Preturi!H$2:H$8000, MATCH(A3425, Preturi!G$2:G$8000, 0)), "")*G3425</f>
        <v>9.14</v>
      </c>
      <c r="C3425" t="s">
        <v>688</v>
      </c>
      <c r="D3425" t="s">
        <v>2306</v>
      </c>
      <c r="E3425" t="s">
        <v>14605</v>
      </c>
      <c r="F3425" t="s">
        <v>20442</v>
      </c>
      <c r="G3425" s="146">
        <f t="shared" si="61"/>
        <v>1</v>
      </c>
    </row>
    <row r="3426" spans="1:7">
      <c r="A3426" t="s">
        <v>14606</v>
      </c>
      <c r="B3426" s="1">
        <f>IFERROR(INDEX(Preturi!H$2:H$8000, MATCH(A3426, Preturi!G$2:G$8000, 0)), "")*G3426</f>
        <v>9.4</v>
      </c>
      <c r="C3426" t="s">
        <v>688</v>
      </c>
      <c r="D3426" t="s">
        <v>2306</v>
      </c>
      <c r="E3426" t="s">
        <v>14607</v>
      </c>
      <c r="F3426" t="s">
        <v>20442</v>
      </c>
      <c r="G3426" s="146">
        <f t="shared" si="61"/>
        <v>1</v>
      </c>
    </row>
    <row r="3427" spans="1:7">
      <c r="A3427" t="s">
        <v>14608</v>
      </c>
      <c r="B3427" s="1">
        <f>IFERROR(INDEX(Preturi!H$2:H$8000, MATCH(A3427, Preturi!G$2:G$8000, 0)), "")*G3427</f>
        <v>9.66</v>
      </c>
      <c r="C3427" t="s">
        <v>688</v>
      </c>
      <c r="D3427" t="s">
        <v>2306</v>
      </c>
      <c r="E3427" t="s">
        <v>14609</v>
      </c>
      <c r="F3427" t="s">
        <v>20442</v>
      </c>
      <c r="G3427" s="146">
        <f t="shared" si="61"/>
        <v>1</v>
      </c>
    </row>
    <row r="3428" spans="1:7">
      <c r="A3428" t="s">
        <v>14610</v>
      </c>
      <c r="B3428" s="1">
        <f>IFERROR(INDEX(Preturi!H$2:H$8000, MATCH(A3428, Preturi!G$2:G$8000, 0)), "")*G3428</f>
        <v>9.91</v>
      </c>
      <c r="C3428" t="s">
        <v>688</v>
      </c>
      <c r="D3428" t="s">
        <v>2306</v>
      </c>
      <c r="E3428" t="s">
        <v>14611</v>
      </c>
      <c r="F3428" t="s">
        <v>20442</v>
      </c>
      <c r="G3428" s="146">
        <f t="shared" si="61"/>
        <v>1</v>
      </c>
    </row>
    <row r="3429" spans="1:7">
      <c r="A3429" t="s">
        <v>14612</v>
      </c>
      <c r="B3429" s="1">
        <f>IFERROR(INDEX(Preturi!H$2:H$8000, MATCH(A3429, Preturi!G$2:G$8000, 0)), "")*G3429</f>
        <v>10.17</v>
      </c>
      <c r="C3429" t="s">
        <v>688</v>
      </c>
      <c r="D3429" t="s">
        <v>2306</v>
      </c>
      <c r="E3429" t="s">
        <v>14613</v>
      </c>
      <c r="F3429" t="s">
        <v>20442</v>
      </c>
      <c r="G3429" s="146">
        <f t="shared" si="61"/>
        <v>1</v>
      </c>
    </row>
    <row r="3430" spans="1:7">
      <c r="A3430" t="s">
        <v>14614</v>
      </c>
      <c r="B3430" s="1">
        <f>IFERROR(INDEX(Preturi!H$2:H$8000, MATCH(A3430, Preturi!G$2:G$8000, 0)), "")*G3430</f>
        <v>12.47</v>
      </c>
      <c r="C3430" t="s">
        <v>688</v>
      </c>
      <c r="D3430" t="s">
        <v>2306</v>
      </c>
      <c r="E3430" t="s">
        <v>14616</v>
      </c>
      <c r="F3430" t="s">
        <v>20442</v>
      </c>
      <c r="G3430" s="146">
        <f t="shared" si="61"/>
        <v>1</v>
      </c>
    </row>
    <row r="3431" spans="1:7">
      <c r="A3431" t="s">
        <v>14617</v>
      </c>
      <c r="B3431" s="1">
        <f>IFERROR(INDEX(Preturi!H$2:H$8000, MATCH(A3431, Preturi!G$2:G$8000, 0)), "")*G3431</f>
        <v>8.74</v>
      </c>
      <c r="C3431" t="s">
        <v>688</v>
      </c>
      <c r="D3431" t="s">
        <v>2306</v>
      </c>
      <c r="E3431" t="s">
        <v>14618</v>
      </c>
      <c r="F3431" t="s">
        <v>20442</v>
      </c>
      <c r="G3431" s="146">
        <f t="shared" si="61"/>
        <v>1</v>
      </c>
    </row>
    <row r="3432" spans="1:7">
      <c r="A3432" t="s">
        <v>14619</v>
      </c>
      <c r="B3432" s="1">
        <f>IFERROR(INDEX(Preturi!H$2:H$8000, MATCH(A3432, Preturi!G$2:G$8000, 0)), "")*G3432</f>
        <v>9.0500000000000007</v>
      </c>
      <c r="C3432" t="s">
        <v>688</v>
      </c>
      <c r="D3432" t="s">
        <v>2306</v>
      </c>
      <c r="E3432" t="s">
        <v>14620</v>
      </c>
      <c r="F3432" t="s">
        <v>20442</v>
      </c>
      <c r="G3432" s="146">
        <f t="shared" si="61"/>
        <v>1</v>
      </c>
    </row>
    <row r="3433" spans="1:7">
      <c r="A3433" t="s">
        <v>14621</v>
      </c>
      <c r="B3433" s="1">
        <f>IFERROR(INDEX(Preturi!H$2:H$8000, MATCH(A3433, Preturi!G$2:G$8000, 0)), "")*G3433</f>
        <v>9.36</v>
      </c>
      <c r="C3433" t="s">
        <v>688</v>
      </c>
      <c r="D3433" t="s">
        <v>2306</v>
      </c>
      <c r="E3433" t="s">
        <v>14622</v>
      </c>
      <c r="F3433" t="s">
        <v>20442</v>
      </c>
      <c r="G3433" s="146">
        <f t="shared" si="61"/>
        <v>1</v>
      </c>
    </row>
    <row r="3434" spans="1:7">
      <c r="A3434" t="s">
        <v>14623</v>
      </c>
      <c r="B3434" s="1">
        <f>IFERROR(INDEX(Preturi!H$2:H$8000, MATCH(A3434, Preturi!G$2:G$8000, 0)), "")*G3434</f>
        <v>9.67</v>
      </c>
      <c r="C3434" t="s">
        <v>688</v>
      </c>
      <c r="D3434" t="s">
        <v>2306</v>
      </c>
      <c r="E3434" t="s">
        <v>14624</v>
      </c>
      <c r="F3434" t="s">
        <v>20442</v>
      </c>
      <c r="G3434" s="146">
        <f t="shared" si="61"/>
        <v>1</v>
      </c>
    </row>
    <row r="3435" spans="1:7">
      <c r="A3435" t="s">
        <v>14625</v>
      </c>
      <c r="B3435" s="1">
        <f>IFERROR(INDEX(Preturi!H$2:H$8000, MATCH(A3435, Preturi!G$2:G$8000, 0)), "")*G3435</f>
        <v>9.98</v>
      </c>
      <c r="C3435" t="s">
        <v>688</v>
      </c>
      <c r="D3435" t="s">
        <v>2306</v>
      </c>
      <c r="E3435" t="s">
        <v>14626</v>
      </c>
      <c r="F3435" t="s">
        <v>20442</v>
      </c>
      <c r="G3435" s="146">
        <f t="shared" si="61"/>
        <v>1</v>
      </c>
    </row>
    <row r="3436" spans="1:7">
      <c r="A3436" t="s">
        <v>14627</v>
      </c>
      <c r="B3436" s="1">
        <f>IFERROR(INDEX(Preturi!H$2:H$8000, MATCH(A3436, Preturi!G$2:G$8000, 0)), "")*G3436</f>
        <v>10.28</v>
      </c>
      <c r="C3436" t="s">
        <v>688</v>
      </c>
      <c r="D3436" t="s">
        <v>2306</v>
      </c>
      <c r="E3436" t="s">
        <v>14628</v>
      </c>
      <c r="F3436" t="s">
        <v>20442</v>
      </c>
      <c r="G3436" s="146">
        <f t="shared" si="61"/>
        <v>1</v>
      </c>
    </row>
    <row r="3437" spans="1:7">
      <c r="A3437" t="s">
        <v>14629</v>
      </c>
      <c r="B3437" s="1">
        <f>IFERROR(INDEX(Preturi!H$2:H$8000, MATCH(A3437, Preturi!G$2:G$8000, 0)), "")*G3437</f>
        <v>10.6</v>
      </c>
      <c r="C3437" t="s">
        <v>688</v>
      </c>
      <c r="D3437" t="s">
        <v>2306</v>
      </c>
      <c r="E3437" t="s">
        <v>14630</v>
      </c>
      <c r="F3437" t="s">
        <v>20442</v>
      </c>
      <c r="G3437" s="146">
        <f t="shared" si="61"/>
        <v>1</v>
      </c>
    </row>
    <row r="3438" spans="1:7">
      <c r="A3438" t="s">
        <v>14631</v>
      </c>
      <c r="B3438" s="1">
        <f>IFERROR(INDEX(Preturi!H$2:H$8000, MATCH(A3438, Preturi!G$2:G$8000, 0)), "")*G3438</f>
        <v>10.91</v>
      </c>
      <c r="C3438" t="s">
        <v>688</v>
      </c>
      <c r="D3438" t="s">
        <v>2306</v>
      </c>
      <c r="E3438" t="s">
        <v>14632</v>
      </c>
      <c r="F3438" t="s">
        <v>20442</v>
      </c>
      <c r="G3438" s="146">
        <f t="shared" si="61"/>
        <v>1</v>
      </c>
    </row>
    <row r="3439" spans="1:7">
      <c r="A3439" t="s">
        <v>14633</v>
      </c>
      <c r="B3439" s="1">
        <f>IFERROR(INDEX(Preturi!H$2:H$8000, MATCH(A3439, Preturi!G$2:G$8000, 0)), "")*G3439</f>
        <v>11.22</v>
      </c>
      <c r="C3439" t="s">
        <v>688</v>
      </c>
      <c r="D3439" t="s">
        <v>2306</v>
      </c>
      <c r="E3439" t="s">
        <v>14634</v>
      </c>
      <c r="F3439" t="s">
        <v>20442</v>
      </c>
      <c r="G3439" s="146">
        <f t="shared" si="61"/>
        <v>1</v>
      </c>
    </row>
    <row r="3440" spans="1:7">
      <c r="A3440" t="s">
        <v>14635</v>
      </c>
      <c r="B3440" s="1">
        <f>IFERROR(INDEX(Preturi!H$2:H$8000, MATCH(A3440, Preturi!G$2:G$8000, 0)), "")*G3440</f>
        <v>11.53</v>
      </c>
      <c r="C3440" t="s">
        <v>688</v>
      </c>
      <c r="D3440" t="s">
        <v>2306</v>
      </c>
      <c r="E3440" t="s">
        <v>14636</v>
      </c>
      <c r="F3440" t="s">
        <v>20442</v>
      </c>
      <c r="G3440" s="146">
        <f t="shared" si="61"/>
        <v>1</v>
      </c>
    </row>
    <row r="3441" spans="1:7">
      <c r="A3441" t="s">
        <v>14637</v>
      </c>
      <c r="B3441" s="1">
        <f>IFERROR(INDEX(Preturi!H$2:H$8000, MATCH(A3441, Preturi!G$2:G$8000, 0)), "")*G3441</f>
        <v>11.84</v>
      </c>
      <c r="C3441" t="s">
        <v>688</v>
      </c>
      <c r="D3441" t="s">
        <v>2306</v>
      </c>
      <c r="E3441" t="s">
        <v>14638</v>
      </c>
      <c r="F3441" t="s">
        <v>20442</v>
      </c>
      <c r="G3441" s="146">
        <f t="shared" si="61"/>
        <v>1</v>
      </c>
    </row>
    <row r="3442" spans="1:7">
      <c r="A3442" t="s">
        <v>14639</v>
      </c>
      <c r="B3442" s="1">
        <f>IFERROR(INDEX(Preturi!H$2:H$8000, MATCH(A3442, Preturi!G$2:G$8000, 0)), "")*G3442</f>
        <v>12.16</v>
      </c>
      <c r="C3442" t="s">
        <v>688</v>
      </c>
      <c r="D3442" t="s">
        <v>2306</v>
      </c>
      <c r="E3442" t="s">
        <v>14640</v>
      </c>
      <c r="F3442" t="s">
        <v>20442</v>
      </c>
      <c r="G3442" s="146">
        <f t="shared" si="61"/>
        <v>1</v>
      </c>
    </row>
    <row r="3443" spans="1:7">
      <c r="A3443" t="s">
        <v>14641</v>
      </c>
      <c r="B3443" s="1">
        <f>IFERROR(INDEX(Preturi!H$2:H$8000, MATCH(A3443, Preturi!G$2:G$8000, 0)), "")*G3443</f>
        <v>8.74</v>
      </c>
      <c r="C3443" t="s">
        <v>688</v>
      </c>
      <c r="D3443" t="s">
        <v>2306</v>
      </c>
      <c r="E3443" t="s">
        <v>14642</v>
      </c>
      <c r="F3443" t="s">
        <v>20442</v>
      </c>
      <c r="G3443" s="146">
        <f t="shared" si="61"/>
        <v>1</v>
      </c>
    </row>
    <row r="3444" spans="1:7">
      <c r="A3444" t="s">
        <v>14643</v>
      </c>
      <c r="B3444" s="1">
        <f>IFERROR(INDEX(Preturi!H$2:H$8000, MATCH(A3444, Preturi!G$2:G$8000, 0)), "")*G3444</f>
        <v>9.0500000000000007</v>
      </c>
      <c r="C3444" t="s">
        <v>688</v>
      </c>
      <c r="D3444" t="s">
        <v>2306</v>
      </c>
      <c r="E3444" t="s">
        <v>14644</v>
      </c>
      <c r="F3444" t="s">
        <v>20442</v>
      </c>
      <c r="G3444" s="146">
        <f t="shared" si="61"/>
        <v>1</v>
      </c>
    </row>
    <row r="3445" spans="1:7">
      <c r="A3445" t="s">
        <v>14645</v>
      </c>
      <c r="B3445" s="1">
        <f>IFERROR(INDEX(Preturi!H$2:H$8000, MATCH(A3445, Preturi!G$2:G$8000, 0)), "")*G3445</f>
        <v>9.36</v>
      </c>
      <c r="C3445" t="s">
        <v>688</v>
      </c>
      <c r="D3445" t="s">
        <v>2306</v>
      </c>
      <c r="E3445" t="s">
        <v>14646</v>
      </c>
      <c r="F3445" t="s">
        <v>20442</v>
      </c>
      <c r="G3445" s="146">
        <f t="shared" si="61"/>
        <v>1</v>
      </c>
    </row>
    <row r="3446" spans="1:7">
      <c r="A3446" t="s">
        <v>14647</v>
      </c>
      <c r="B3446" s="1">
        <f>IFERROR(INDEX(Preturi!H$2:H$8000, MATCH(A3446, Preturi!G$2:G$8000, 0)), "")*G3446</f>
        <v>9.67</v>
      </c>
      <c r="C3446" t="s">
        <v>688</v>
      </c>
      <c r="D3446" t="s">
        <v>2306</v>
      </c>
      <c r="E3446" t="s">
        <v>14648</v>
      </c>
      <c r="F3446" t="s">
        <v>20442</v>
      </c>
      <c r="G3446" s="146">
        <f t="shared" si="61"/>
        <v>1</v>
      </c>
    </row>
    <row r="3447" spans="1:7">
      <c r="A3447" t="s">
        <v>14649</v>
      </c>
      <c r="B3447" s="1">
        <f>IFERROR(INDEX(Preturi!H$2:H$8000, MATCH(A3447, Preturi!G$2:G$8000, 0)), "")*G3447</f>
        <v>9.98</v>
      </c>
      <c r="C3447" t="s">
        <v>688</v>
      </c>
      <c r="D3447" t="s">
        <v>2306</v>
      </c>
      <c r="E3447" t="s">
        <v>14650</v>
      </c>
      <c r="F3447" t="s">
        <v>20442</v>
      </c>
      <c r="G3447" s="146">
        <f t="shared" si="61"/>
        <v>1</v>
      </c>
    </row>
    <row r="3448" spans="1:7">
      <c r="A3448" t="s">
        <v>14651</v>
      </c>
      <c r="B3448" s="1">
        <f>IFERROR(INDEX(Preturi!H$2:H$8000, MATCH(A3448, Preturi!G$2:G$8000, 0)), "")*G3448</f>
        <v>10.28</v>
      </c>
      <c r="C3448" t="s">
        <v>688</v>
      </c>
      <c r="D3448" t="s">
        <v>2306</v>
      </c>
      <c r="E3448" t="s">
        <v>14652</v>
      </c>
      <c r="F3448" t="s">
        <v>20442</v>
      </c>
      <c r="G3448" s="146">
        <f t="shared" si="61"/>
        <v>1</v>
      </c>
    </row>
    <row r="3449" spans="1:7">
      <c r="A3449" t="s">
        <v>14653</v>
      </c>
      <c r="B3449" s="1">
        <f>IFERROR(INDEX(Preturi!H$2:H$8000, MATCH(A3449, Preturi!G$2:G$8000, 0)), "")*G3449</f>
        <v>10.6</v>
      </c>
      <c r="C3449" t="s">
        <v>688</v>
      </c>
      <c r="D3449" t="s">
        <v>2306</v>
      </c>
      <c r="E3449" t="s">
        <v>14654</v>
      </c>
      <c r="F3449" t="s">
        <v>20442</v>
      </c>
      <c r="G3449" s="146">
        <f t="shared" si="61"/>
        <v>1</v>
      </c>
    </row>
    <row r="3450" spans="1:7">
      <c r="A3450" t="s">
        <v>14655</v>
      </c>
      <c r="B3450" s="1">
        <f>IFERROR(INDEX(Preturi!H$2:H$8000, MATCH(A3450, Preturi!G$2:G$8000, 0)), "")*G3450</f>
        <v>10.91</v>
      </c>
      <c r="C3450" t="s">
        <v>688</v>
      </c>
      <c r="D3450" t="s">
        <v>2306</v>
      </c>
      <c r="E3450" t="s">
        <v>14656</v>
      </c>
      <c r="F3450" t="s">
        <v>20442</v>
      </c>
      <c r="G3450" s="146">
        <f t="shared" si="61"/>
        <v>1</v>
      </c>
    </row>
    <row r="3451" spans="1:7">
      <c r="A3451" t="s">
        <v>14657</v>
      </c>
      <c r="B3451" s="1">
        <f>IFERROR(INDEX(Preturi!H$2:H$8000, MATCH(A3451, Preturi!G$2:G$8000, 0)), "")*G3451</f>
        <v>11.22</v>
      </c>
      <c r="C3451" t="s">
        <v>688</v>
      </c>
      <c r="D3451" t="s">
        <v>2306</v>
      </c>
      <c r="E3451" t="s">
        <v>14658</v>
      </c>
      <c r="F3451" t="s">
        <v>20442</v>
      </c>
      <c r="G3451" s="146">
        <f t="shared" si="61"/>
        <v>1</v>
      </c>
    </row>
    <row r="3452" spans="1:7">
      <c r="A3452" t="s">
        <v>14659</v>
      </c>
      <c r="B3452" s="1">
        <f>IFERROR(INDEX(Preturi!H$2:H$8000, MATCH(A3452, Preturi!G$2:G$8000, 0)), "")*G3452</f>
        <v>11.53</v>
      </c>
      <c r="C3452" t="s">
        <v>688</v>
      </c>
      <c r="D3452" t="s">
        <v>2306</v>
      </c>
      <c r="E3452" t="s">
        <v>14660</v>
      </c>
      <c r="F3452" t="s">
        <v>20442</v>
      </c>
      <c r="G3452" s="146">
        <f t="shared" si="61"/>
        <v>1</v>
      </c>
    </row>
    <row r="3453" spans="1:7">
      <c r="A3453" t="s">
        <v>14661</v>
      </c>
      <c r="B3453" s="1">
        <f>IFERROR(INDEX(Preturi!H$2:H$8000, MATCH(A3453, Preturi!G$2:G$8000, 0)), "")*G3453</f>
        <v>11.84</v>
      </c>
      <c r="C3453" t="s">
        <v>688</v>
      </c>
      <c r="D3453" t="s">
        <v>2306</v>
      </c>
      <c r="E3453" t="s">
        <v>14662</v>
      </c>
      <c r="F3453" t="s">
        <v>20442</v>
      </c>
      <c r="G3453" s="146">
        <f t="shared" si="61"/>
        <v>1</v>
      </c>
    </row>
    <row r="3454" spans="1:7">
      <c r="A3454" t="s">
        <v>14663</v>
      </c>
      <c r="B3454" s="1">
        <f>IFERROR(INDEX(Preturi!H$2:H$8000, MATCH(A3454, Preturi!G$2:G$8000, 0)), "")*G3454</f>
        <v>12.16</v>
      </c>
      <c r="C3454" t="s">
        <v>688</v>
      </c>
      <c r="D3454" t="s">
        <v>2306</v>
      </c>
      <c r="E3454" t="s">
        <v>14664</v>
      </c>
      <c r="F3454" t="s">
        <v>20442</v>
      </c>
      <c r="G3454" s="146">
        <f t="shared" si="61"/>
        <v>1</v>
      </c>
    </row>
    <row r="3455" spans="1:7">
      <c r="A3455" t="s">
        <v>14665</v>
      </c>
      <c r="B3455" s="1">
        <f>IFERROR(INDEX(Preturi!H$2:H$8000, MATCH(A3455, Preturi!G$2:G$8000, 0)), "")*G3455</f>
        <v>14.47</v>
      </c>
      <c r="C3455" t="s">
        <v>688</v>
      </c>
      <c r="D3455" t="s">
        <v>2306</v>
      </c>
      <c r="E3455" t="s">
        <v>14667</v>
      </c>
      <c r="F3455" t="s">
        <v>20442</v>
      </c>
      <c r="G3455" s="146">
        <f t="shared" si="61"/>
        <v>1</v>
      </c>
    </row>
    <row r="3456" spans="1:7">
      <c r="A3456" t="s">
        <v>14668</v>
      </c>
      <c r="B3456" s="1">
        <f>IFERROR(INDEX(Preturi!H$2:H$8000, MATCH(A3456, Preturi!G$2:G$8000, 0)), "")*G3456</f>
        <v>10.130000000000001</v>
      </c>
      <c r="C3456" t="s">
        <v>688</v>
      </c>
      <c r="D3456" t="s">
        <v>2306</v>
      </c>
      <c r="E3456" t="s">
        <v>14669</v>
      </c>
      <c r="F3456" t="s">
        <v>20442</v>
      </c>
      <c r="G3456" s="146">
        <f t="shared" si="61"/>
        <v>1</v>
      </c>
    </row>
    <row r="3457" spans="1:7">
      <c r="A3457" t="s">
        <v>14670</v>
      </c>
      <c r="B3457" s="1">
        <f>IFERROR(INDEX(Preturi!H$2:H$8000, MATCH(A3457, Preturi!G$2:G$8000, 0)), "")*G3457</f>
        <v>10.49</v>
      </c>
      <c r="C3457" t="s">
        <v>688</v>
      </c>
      <c r="D3457" t="s">
        <v>2306</v>
      </c>
      <c r="E3457" t="s">
        <v>14671</v>
      </c>
      <c r="F3457" t="s">
        <v>20442</v>
      </c>
      <c r="G3457" s="146">
        <f t="shared" si="61"/>
        <v>1</v>
      </c>
    </row>
    <row r="3458" spans="1:7">
      <c r="A3458" t="s">
        <v>14672</v>
      </c>
      <c r="B3458" s="1">
        <f>IFERROR(INDEX(Preturi!H$2:H$8000, MATCH(A3458, Preturi!G$2:G$8000, 0)), "")*G3458</f>
        <v>10.86</v>
      </c>
      <c r="C3458" t="s">
        <v>688</v>
      </c>
      <c r="D3458" t="s">
        <v>2306</v>
      </c>
      <c r="E3458" t="s">
        <v>14673</v>
      </c>
      <c r="F3458" t="s">
        <v>20442</v>
      </c>
      <c r="G3458" s="146">
        <f t="shared" si="61"/>
        <v>1</v>
      </c>
    </row>
    <row r="3459" spans="1:7">
      <c r="A3459" t="s">
        <v>14674</v>
      </c>
      <c r="B3459" s="1">
        <f>IFERROR(INDEX(Preturi!H$2:H$8000, MATCH(A3459, Preturi!G$2:G$8000, 0)), "")*G3459</f>
        <v>11.22</v>
      </c>
      <c r="C3459" t="s">
        <v>688</v>
      </c>
      <c r="D3459" t="s">
        <v>2306</v>
      </c>
      <c r="E3459" t="s">
        <v>14675</v>
      </c>
      <c r="F3459" t="s">
        <v>20442</v>
      </c>
      <c r="G3459" s="146">
        <f t="shared" si="61"/>
        <v>1</v>
      </c>
    </row>
    <row r="3460" spans="1:7">
      <c r="A3460" t="s">
        <v>14676</v>
      </c>
      <c r="B3460" s="1">
        <f>IFERROR(INDEX(Preturi!H$2:H$8000, MATCH(A3460, Preturi!G$2:G$8000, 0)), "")*G3460</f>
        <v>11.58</v>
      </c>
      <c r="C3460" t="s">
        <v>688</v>
      </c>
      <c r="D3460" t="s">
        <v>2306</v>
      </c>
      <c r="E3460" t="s">
        <v>14677</v>
      </c>
      <c r="F3460" t="s">
        <v>20442</v>
      </c>
      <c r="G3460" s="146">
        <f t="shared" si="61"/>
        <v>1</v>
      </c>
    </row>
    <row r="3461" spans="1:7">
      <c r="A3461" t="s">
        <v>14678</v>
      </c>
      <c r="B3461" s="1">
        <f>IFERROR(INDEX(Preturi!H$2:H$8000, MATCH(A3461, Preturi!G$2:G$8000, 0)), "")*G3461</f>
        <v>11.93</v>
      </c>
      <c r="C3461" t="s">
        <v>688</v>
      </c>
      <c r="D3461" t="s">
        <v>2306</v>
      </c>
      <c r="E3461" t="s">
        <v>14679</v>
      </c>
      <c r="F3461" t="s">
        <v>20442</v>
      </c>
      <c r="G3461" s="146">
        <f t="shared" si="61"/>
        <v>1</v>
      </c>
    </row>
    <row r="3462" spans="1:7">
      <c r="A3462" t="s">
        <v>14680</v>
      </c>
      <c r="B3462" s="1">
        <f>IFERROR(INDEX(Preturi!H$2:H$8000, MATCH(A3462, Preturi!G$2:G$8000, 0)), "")*G3462</f>
        <v>12.3</v>
      </c>
      <c r="C3462" t="s">
        <v>688</v>
      </c>
      <c r="D3462" t="s">
        <v>2306</v>
      </c>
      <c r="E3462" t="s">
        <v>14681</v>
      </c>
      <c r="F3462" t="s">
        <v>20442</v>
      </c>
      <c r="G3462" s="146">
        <f t="shared" si="61"/>
        <v>1</v>
      </c>
    </row>
    <row r="3463" spans="1:7">
      <c r="A3463" t="s">
        <v>14682</v>
      </c>
      <c r="B3463" s="1">
        <f>IFERROR(INDEX(Preturi!H$2:H$8000, MATCH(A3463, Preturi!G$2:G$8000, 0)), "")*G3463</f>
        <v>12.66</v>
      </c>
      <c r="C3463" t="s">
        <v>688</v>
      </c>
      <c r="D3463" t="s">
        <v>2306</v>
      </c>
      <c r="E3463" t="s">
        <v>14683</v>
      </c>
      <c r="F3463" t="s">
        <v>20442</v>
      </c>
      <c r="G3463" s="146">
        <f t="shared" si="61"/>
        <v>1</v>
      </c>
    </row>
    <row r="3464" spans="1:7">
      <c r="A3464" t="s">
        <v>14684</v>
      </c>
      <c r="B3464" s="1">
        <f>IFERROR(INDEX(Preturi!H$2:H$8000, MATCH(A3464, Preturi!G$2:G$8000, 0)), "")*G3464</f>
        <v>13.03</v>
      </c>
      <c r="C3464" t="s">
        <v>688</v>
      </c>
      <c r="D3464" t="s">
        <v>2306</v>
      </c>
      <c r="E3464" t="s">
        <v>14685</v>
      </c>
      <c r="F3464" t="s">
        <v>20442</v>
      </c>
      <c r="G3464" s="146">
        <f t="shared" si="61"/>
        <v>1</v>
      </c>
    </row>
    <row r="3465" spans="1:7">
      <c r="A3465" t="s">
        <v>14686</v>
      </c>
      <c r="B3465" s="1">
        <f>IFERROR(INDEX(Preturi!H$2:H$8000, MATCH(A3465, Preturi!G$2:G$8000, 0)), "")*G3465</f>
        <v>13.39</v>
      </c>
      <c r="C3465" t="s">
        <v>688</v>
      </c>
      <c r="D3465" t="s">
        <v>2306</v>
      </c>
      <c r="E3465" t="s">
        <v>14687</v>
      </c>
      <c r="F3465" t="s">
        <v>20442</v>
      </c>
      <c r="G3465" s="146">
        <f t="shared" si="61"/>
        <v>1</v>
      </c>
    </row>
    <row r="3466" spans="1:7">
      <c r="A3466" t="s">
        <v>14688</v>
      </c>
      <c r="B3466" s="1">
        <f>IFERROR(INDEX(Preturi!H$2:H$8000, MATCH(A3466, Preturi!G$2:G$8000, 0)), "")*G3466</f>
        <v>13.75</v>
      </c>
      <c r="C3466" t="s">
        <v>688</v>
      </c>
      <c r="D3466" t="s">
        <v>2306</v>
      </c>
      <c r="E3466" t="s">
        <v>14689</v>
      </c>
      <c r="F3466" t="s">
        <v>20442</v>
      </c>
      <c r="G3466" s="146">
        <f t="shared" si="61"/>
        <v>1</v>
      </c>
    </row>
    <row r="3467" spans="1:7">
      <c r="A3467" t="s">
        <v>14690</v>
      </c>
      <c r="B3467" s="1">
        <f>IFERROR(INDEX(Preturi!H$2:H$8000, MATCH(A3467, Preturi!G$2:G$8000, 0)), "")*G3467</f>
        <v>14.12</v>
      </c>
      <c r="C3467" t="s">
        <v>688</v>
      </c>
      <c r="D3467" t="s">
        <v>2306</v>
      </c>
      <c r="E3467" t="s">
        <v>14691</v>
      </c>
      <c r="F3467" t="s">
        <v>20442</v>
      </c>
      <c r="G3467" s="146">
        <f t="shared" si="61"/>
        <v>1</v>
      </c>
    </row>
    <row r="3468" spans="1:7">
      <c r="A3468" t="s">
        <v>14692</v>
      </c>
      <c r="B3468" s="1">
        <f>IFERROR(INDEX(Preturi!H$2:H$8000, MATCH(A3468, Preturi!G$2:G$8000, 0)), "")*G3468</f>
        <v>10.130000000000001</v>
      </c>
      <c r="C3468" t="s">
        <v>688</v>
      </c>
      <c r="D3468" t="s">
        <v>2306</v>
      </c>
      <c r="E3468" t="s">
        <v>14693</v>
      </c>
      <c r="F3468" t="s">
        <v>20442</v>
      </c>
      <c r="G3468" s="146">
        <f t="shared" si="61"/>
        <v>1</v>
      </c>
    </row>
    <row r="3469" spans="1:7">
      <c r="A3469" t="s">
        <v>14694</v>
      </c>
      <c r="B3469" s="1">
        <f>IFERROR(INDEX(Preturi!H$2:H$8000, MATCH(A3469, Preturi!G$2:G$8000, 0)), "")*G3469</f>
        <v>10.49</v>
      </c>
      <c r="C3469" t="s">
        <v>688</v>
      </c>
      <c r="D3469" t="s">
        <v>2306</v>
      </c>
      <c r="E3469" t="s">
        <v>14695</v>
      </c>
      <c r="F3469" t="s">
        <v>20442</v>
      </c>
      <c r="G3469" s="146">
        <f t="shared" si="61"/>
        <v>1</v>
      </c>
    </row>
    <row r="3470" spans="1:7">
      <c r="A3470" t="s">
        <v>14696</v>
      </c>
      <c r="B3470" s="1">
        <f>IFERROR(INDEX(Preturi!H$2:H$8000, MATCH(A3470, Preturi!G$2:G$8000, 0)), "")*G3470</f>
        <v>10.86</v>
      </c>
      <c r="C3470" t="s">
        <v>688</v>
      </c>
      <c r="D3470" t="s">
        <v>2306</v>
      </c>
      <c r="E3470" t="s">
        <v>14697</v>
      </c>
      <c r="F3470" t="s">
        <v>20442</v>
      </c>
      <c r="G3470" s="146">
        <f t="shared" si="61"/>
        <v>1</v>
      </c>
    </row>
    <row r="3471" spans="1:7">
      <c r="A3471" t="s">
        <v>14698</v>
      </c>
      <c r="B3471" s="1">
        <f>IFERROR(INDEX(Preturi!H$2:H$8000, MATCH(A3471, Preturi!G$2:G$8000, 0)), "")*G3471</f>
        <v>11.22</v>
      </c>
      <c r="C3471" t="s">
        <v>688</v>
      </c>
      <c r="D3471" t="s">
        <v>2306</v>
      </c>
      <c r="E3471" t="s">
        <v>14699</v>
      </c>
      <c r="F3471" t="s">
        <v>20442</v>
      </c>
      <c r="G3471" s="146">
        <f t="shared" si="61"/>
        <v>1</v>
      </c>
    </row>
    <row r="3472" spans="1:7">
      <c r="A3472" t="s">
        <v>14700</v>
      </c>
      <c r="B3472" s="1">
        <f>IFERROR(INDEX(Preturi!H$2:H$8000, MATCH(A3472, Preturi!G$2:G$8000, 0)), "")*G3472</f>
        <v>11.58</v>
      </c>
      <c r="C3472" t="s">
        <v>688</v>
      </c>
      <c r="D3472" t="s">
        <v>2306</v>
      </c>
      <c r="E3472" t="s">
        <v>14701</v>
      </c>
      <c r="F3472" t="s">
        <v>20442</v>
      </c>
      <c r="G3472" s="146">
        <f t="shared" si="61"/>
        <v>1</v>
      </c>
    </row>
    <row r="3473" spans="1:7">
      <c r="A3473" t="s">
        <v>14702</v>
      </c>
      <c r="B3473" s="1">
        <f>IFERROR(INDEX(Preturi!H$2:H$8000, MATCH(A3473, Preturi!G$2:G$8000, 0)), "")*G3473</f>
        <v>11.93</v>
      </c>
      <c r="C3473" t="s">
        <v>688</v>
      </c>
      <c r="D3473" t="s">
        <v>2306</v>
      </c>
      <c r="E3473" t="s">
        <v>14703</v>
      </c>
      <c r="F3473" t="s">
        <v>20442</v>
      </c>
      <c r="G3473" s="146">
        <f t="shared" si="61"/>
        <v>1</v>
      </c>
    </row>
    <row r="3474" spans="1:7">
      <c r="A3474" t="s">
        <v>14704</v>
      </c>
      <c r="B3474" s="1">
        <f>IFERROR(INDEX(Preturi!H$2:H$8000, MATCH(A3474, Preturi!G$2:G$8000, 0)), "")*G3474</f>
        <v>12.3</v>
      </c>
      <c r="C3474" t="s">
        <v>688</v>
      </c>
      <c r="D3474" t="s">
        <v>2306</v>
      </c>
      <c r="E3474" t="s">
        <v>14705</v>
      </c>
      <c r="F3474" t="s">
        <v>20442</v>
      </c>
      <c r="G3474" s="146">
        <f t="shared" si="61"/>
        <v>1</v>
      </c>
    </row>
    <row r="3475" spans="1:7">
      <c r="A3475" t="s">
        <v>14706</v>
      </c>
      <c r="B3475" s="1">
        <f>IFERROR(INDEX(Preturi!H$2:H$8000, MATCH(A3475, Preturi!G$2:G$8000, 0)), "")*G3475</f>
        <v>12.66</v>
      </c>
      <c r="C3475" t="s">
        <v>688</v>
      </c>
      <c r="D3475" t="s">
        <v>2306</v>
      </c>
      <c r="E3475" t="s">
        <v>14707</v>
      </c>
      <c r="F3475" t="s">
        <v>20442</v>
      </c>
      <c r="G3475" s="146">
        <f t="shared" si="61"/>
        <v>1</v>
      </c>
    </row>
    <row r="3476" spans="1:7">
      <c r="A3476" t="s">
        <v>14708</v>
      </c>
      <c r="B3476" s="1">
        <f>IFERROR(INDEX(Preturi!H$2:H$8000, MATCH(A3476, Preturi!G$2:G$8000, 0)), "")*G3476</f>
        <v>13.03</v>
      </c>
      <c r="C3476" t="s">
        <v>688</v>
      </c>
      <c r="D3476" t="s">
        <v>2306</v>
      </c>
      <c r="E3476" t="s">
        <v>14709</v>
      </c>
      <c r="F3476" t="s">
        <v>20442</v>
      </c>
      <c r="G3476" s="146">
        <f t="shared" si="61"/>
        <v>1</v>
      </c>
    </row>
    <row r="3477" spans="1:7">
      <c r="A3477" t="s">
        <v>14710</v>
      </c>
      <c r="B3477" s="1">
        <f>IFERROR(INDEX(Preturi!H$2:H$8000, MATCH(A3477, Preturi!G$2:G$8000, 0)), "")*G3477</f>
        <v>13.39</v>
      </c>
      <c r="C3477" t="s">
        <v>688</v>
      </c>
      <c r="D3477" t="s">
        <v>2306</v>
      </c>
      <c r="E3477" t="s">
        <v>14711</v>
      </c>
      <c r="F3477" t="s">
        <v>20442</v>
      </c>
      <c r="G3477" s="146">
        <f t="shared" si="61"/>
        <v>1</v>
      </c>
    </row>
    <row r="3478" spans="1:7">
      <c r="A3478" t="s">
        <v>14712</v>
      </c>
      <c r="B3478" s="1">
        <f>IFERROR(INDEX(Preturi!H$2:H$8000, MATCH(A3478, Preturi!G$2:G$8000, 0)), "")*G3478</f>
        <v>13.75</v>
      </c>
      <c r="C3478" t="s">
        <v>688</v>
      </c>
      <c r="D3478" t="s">
        <v>2306</v>
      </c>
      <c r="E3478" t="s">
        <v>14713</v>
      </c>
      <c r="F3478" t="s">
        <v>20442</v>
      </c>
      <c r="G3478" s="146">
        <f t="shared" ref="G3478:G3541" si="62">1+Adaosuri23</f>
        <v>1</v>
      </c>
    </row>
    <row r="3479" spans="1:7">
      <c r="A3479" t="s">
        <v>14714</v>
      </c>
      <c r="B3479" s="1">
        <f>IFERROR(INDEX(Preturi!H$2:H$8000, MATCH(A3479, Preturi!G$2:G$8000, 0)), "")*G3479</f>
        <v>14.12</v>
      </c>
      <c r="C3479" t="s">
        <v>688</v>
      </c>
      <c r="D3479" t="s">
        <v>2306</v>
      </c>
      <c r="E3479" t="s">
        <v>14715</v>
      </c>
      <c r="F3479" t="s">
        <v>20442</v>
      </c>
      <c r="G3479" s="146">
        <f t="shared" si="62"/>
        <v>1</v>
      </c>
    </row>
    <row r="3480" spans="1:7">
      <c r="A3480" t="s">
        <v>14716</v>
      </c>
      <c r="B3480" s="1">
        <f>IFERROR(INDEX(Preturi!H$2:H$8000, MATCH(A3480, Preturi!G$2:G$8000, 0)), "")*G3480</f>
        <v>6.46</v>
      </c>
      <c r="C3480" t="s">
        <v>688</v>
      </c>
      <c r="D3480" t="s">
        <v>2306</v>
      </c>
      <c r="E3480" t="s">
        <v>14718</v>
      </c>
      <c r="F3480" t="s">
        <v>20442</v>
      </c>
      <c r="G3480" s="146">
        <f t="shared" si="62"/>
        <v>1</v>
      </c>
    </row>
    <row r="3481" spans="1:7">
      <c r="A3481" t="s">
        <v>14719</v>
      </c>
      <c r="B3481" s="1">
        <f>IFERROR(INDEX(Preturi!H$2:H$8000, MATCH(A3481, Preturi!G$2:G$8000, 0)), "")*G3481</f>
        <v>4.5999999999999996</v>
      </c>
      <c r="C3481" t="s">
        <v>688</v>
      </c>
      <c r="D3481" t="s">
        <v>2306</v>
      </c>
      <c r="E3481" t="s">
        <v>14720</v>
      </c>
      <c r="F3481" t="s">
        <v>20442</v>
      </c>
      <c r="G3481" s="146">
        <f t="shared" si="62"/>
        <v>1</v>
      </c>
    </row>
    <row r="3482" spans="1:7">
      <c r="A3482" t="s">
        <v>14721</v>
      </c>
      <c r="B3482" s="1">
        <f>IFERROR(INDEX(Preturi!H$2:H$8000, MATCH(A3482, Preturi!G$2:G$8000, 0)), "")*G3482</f>
        <v>4.76</v>
      </c>
      <c r="C3482" t="s">
        <v>688</v>
      </c>
      <c r="D3482" t="s">
        <v>2306</v>
      </c>
      <c r="E3482" t="s">
        <v>14722</v>
      </c>
      <c r="F3482" t="s">
        <v>20442</v>
      </c>
      <c r="G3482" s="146">
        <f t="shared" si="62"/>
        <v>1</v>
      </c>
    </row>
    <row r="3483" spans="1:7">
      <c r="A3483" t="s">
        <v>14723</v>
      </c>
      <c r="B3483" s="1">
        <f>IFERROR(INDEX(Preturi!H$2:H$8000, MATCH(A3483, Preturi!G$2:G$8000, 0)), "")*G3483</f>
        <v>4.91</v>
      </c>
      <c r="C3483" t="s">
        <v>688</v>
      </c>
      <c r="D3483" t="s">
        <v>2306</v>
      </c>
      <c r="E3483" t="s">
        <v>14724</v>
      </c>
      <c r="F3483" t="s">
        <v>20442</v>
      </c>
      <c r="G3483" s="146">
        <f t="shared" si="62"/>
        <v>1</v>
      </c>
    </row>
    <row r="3484" spans="1:7">
      <c r="A3484" t="s">
        <v>14725</v>
      </c>
      <c r="B3484" s="1">
        <f>IFERROR(INDEX(Preturi!H$2:H$8000, MATCH(A3484, Preturi!G$2:G$8000, 0)), "")*G3484</f>
        <v>5.07</v>
      </c>
      <c r="C3484" t="s">
        <v>688</v>
      </c>
      <c r="D3484" t="s">
        <v>2306</v>
      </c>
      <c r="E3484" t="s">
        <v>14726</v>
      </c>
      <c r="F3484" t="s">
        <v>20442</v>
      </c>
      <c r="G3484" s="146">
        <f t="shared" si="62"/>
        <v>1</v>
      </c>
    </row>
    <row r="3485" spans="1:7">
      <c r="A3485" t="s">
        <v>14727</v>
      </c>
      <c r="B3485" s="1">
        <f>IFERROR(INDEX(Preturi!H$2:H$8000, MATCH(A3485, Preturi!G$2:G$8000, 0)), "")*G3485</f>
        <v>5.23</v>
      </c>
      <c r="C3485" t="s">
        <v>688</v>
      </c>
      <c r="D3485" t="s">
        <v>2306</v>
      </c>
      <c r="E3485" t="s">
        <v>14728</v>
      </c>
      <c r="F3485" t="s">
        <v>20442</v>
      </c>
      <c r="G3485" s="146">
        <f t="shared" si="62"/>
        <v>1</v>
      </c>
    </row>
    <row r="3486" spans="1:7">
      <c r="A3486" t="s">
        <v>14729</v>
      </c>
      <c r="B3486" s="1">
        <f>IFERROR(INDEX(Preturi!H$2:H$8000, MATCH(A3486, Preturi!G$2:G$8000, 0)), "")*G3486</f>
        <v>5.38</v>
      </c>
      <c r="C3486" t="s">
        <v>688</v>
      </c>
      <c r="D3486" t="s">
        <v>2306</v>
      </c>
      <c r="E3486" t="s">
        <v>14730</v>
      </c>
      <c r="F3486" t="s">
        <v>20442</v>
      </c>
      <c r="G3486" s="146">
        <f t="shared" si="62"/>
        <v>1</v>
      </c>
    </row>
    <row r="3487" spans="1:7">
      <c r="A3487" t="s">
        <v>14731</v>
      </c>
      <c r="B3487" s="1">
        <f>IFERROR(INDEX(Preturi!H$2:H$8000, MATCH(A3487, Preturi!G$2:G$8000, 0)), "")*G3487</f>
        <v>5.54</v>
      </c>
      <c r="C3487" t="s">
        <v>688</v>
      </c>
      <c r="D3487" t="s">
        <v>2306</v>
      </c>
      <c r="E3487" t="s">
        <v>14732</v>
      </c>
      <c r="F3487" t="s">
        <v>20442</v>
      </c>
      <c r="G3487" s="146">
        <f t="shared" si="62"/>
        <v>1</v>
      </c>
    </row>
    <row r="3488" spans="1:7">
      <c r="A3488" t="s">
        <v>14733</v>
      </c>
      <c r="B3488" s="1">
        <f>IFERROR(INDEX(Preturi!H$2:H$8000, MATCH(A3488, Preturi!G$2:G$8000, 0)), "")*G3488</f>
        <v>5.69</v>
      </c>
      <c r="C3488" t="s">
        <v>688</v>
      </c>
      <c r="D3488" t="s">
        <v>2306</v>
      </c>
      <c r="E3488" t="s">
        <v>14734</v>
      </c>
      <c r="F3488" t="s">
        <v>20442</v>
      </c>
      <c r="G3488" s="146">
        <f t="shared" si="62"/>
        <v>1</v>
      </c>
    </row>
    <row r="3489" spans="1:7">
      <c r="A3489" t="s">
        <v>14735</v>
      </c>
      <c r="B3489" s="1">
        <f>IFERROR(INDEX(Preturi!H$2:H$8000, MATCH(A3489, Preturi!G$2:G$8000, 0)), "")*G3489</f>
        <v>5.85</v>
      </c>
      <c r="C3489" t="s">
        <v>688</v>
      </c>
      <c r="D3489" t="s">
        <v>2306</v>
      </c>
      <c r="E3489" t="s">
        <v>14736</v>
      </c>
      <c r="F3489" t="s">
        <v>20442</v>
      </c>
      <c r="G3489" s="146">
        <f t="shared" si="62"/>
        <v>1</v>
      </c>
    </row>
    <row r="3490" spans="1:7">
      <c r="A3490" t="s">
        <v>14737</v>
      </c>
      <c r="B3490" s="1">
        <f>IFERROR(INDEX(Preturi!H$2:H$8000, MATCH(A3490, Preturi!G$2:G$8000, 0)), "")*G3490</f>
        <v>6.01</v>
      </c>
      <c r="C3490" t="s">
        <v>688</v>
      </c>
      <c r="D3490" t="s">
        <v>2306</v>
      </c>
      <c r="E3490" t="s">
        <v>14738</v>
      </c>
      <c r="F3490" t="s">
        <v>20442</v>
      </c>
      <c r="G3490" s="146">
        <f t="shared" si="62"/>
        <v>1</v>
      </c>
    </row>
    <row r="3491" spans="1:7">
      <c r="A3491" t="s">
        <v>14739</v>
      </c>
      <c r="B3491" s="1">
        <f>IFERROR(INDEX(Preturi!H$2:H$8000, MATCH(A3491, Preturi!G$2:G$8000, 0)), "")*G3491</f>
        <v>6.16</v>
      </c>
      <c r="C3491" t="s">
        <v>688</v>
      </c>
      <c r="D3491" t="s">
        <v>2306</v>
      </c>
      <c r="E3491" t="s">
        <v>14740</v>
      </c>
      <c r="F3491" t="s">
        <v>20442</v>
      </c>
      <c r="G3491" s="146">
        <f t="shared" si="62"/>
        <v>1</v>
      </c>
    </row>
    <row r="3492" spans="1:7">
      <c r="A3492" t="s">
        <v>14741</v>
      </c>
      <c r="B3492" s="1">
        <f>IFERROR(INDEX(Preturi!H$2:H$8000, MATCH(A3492, Preturi!G$2:G$8000, 0)), "")*G3492</f>
        <v>6.31</v>
      </c>
      <c r="C3492" t="s">
        <v>688</v>
      </c>
      <c r="D3492" t="s">
        <v>2306</v>
      </c>
      <c r="E3492" t="s">
        <v>14742</v>
      </c>
      <c r="F3492" t="s">
        <v>20442</v>
      </c>
      <c r="G3492" s="146">
        <f t="shared" si="62"/>
        <v>1</v>
      </c>
    </row>
    <row r="3493" spans="1:7">
      <c r="A3493" t="s">
        <v>14743</v>
      </c>
      <c r="B3493" s="1">
        <f>IFERROR(INDEX(Preturi!H$2:H$8000, MATCH(A3493, Preturi!G$2:G$8000, 0)), "")*G3493</f>
        <v>4.5999999999999996</v>
      </c>
      <c r="C3493" t="s">
        <v>688</v>
      </c>
      <c r="D3493" t="s">
        <v>2306</v>
      </c>
      <c r="E3493" t="s">
        <v>14744</v>
      </c>
      <c r="F3493" t="s">
        <v>20442</v>
      </c>
      <c r="G3493" s="146">
        <f t="shared" si="62"/>
        <v>1</v>
      </c>
    </row>
    <row r="3494" spans="1:7">
      <c r="A3494" t="s">
        <v>14745</v>
      </c>
      <c r="B3494" s="1">
        <f>IFERROR(INDEX(Preturi!H$2:H$8000, MATCH(A3494, Preturi!G$2:G$8000, 0)), "")*G3494</f>
        <v>4.76</v>
      </c>
      <c r="C3494" t="s">
        <v>688</v>
      </c>
      <c r="D3494" t="s">
        <v>2306</v>
      </c>
      <c r="E3494" t="s">
        <v>14746</v>
      </c>
      <c r="F3494" t="s">
        <v>20442</v>
      </c>
      <c r="G3494" s="146">
        <f t="shared" si="62"/>
        <v>1</v>
      </c>
    </row>
    <row r="3495" spans="1:7">
      <c r="A3495" t="s">
        <v>14747</v>
      </c>
      <c r="B3495" s="1">
        <f>IFERROR(INDEX(Preturi!H$2:H$8000, MATCH(A3495, Preturi!G$2:G$8000, 0)), "")*G3495</f>
        <v>4.91</v>
      </c>
      <c r="C3495" t="s">
        <v>688</v>
      </c>
      <c r="D3495" t="s">
        <v>2306</v>
      </c>
      <c r="E3495" t="s">
        <v>14748</v>
      </c>
      <c r="F3495" t="s">
        <v>20442</v>
      </c>
      <c r="G3495" s="146">
        <f t="shared" si="62"/>
        <v>1</v>
      </c>
    </row>
    <row r="3496" spans="1:7">
      <c r="A3496" t="s">
        <v>14749</v>
      </c>
      <c r="B3496" s="1">
        <f>IFERROR(INDEX(Preturi!H$2:H$8000, MATCH(A3496, Preturi!G$2:G$8000, 0)), "")*G3496</f>
        <v>5.07</v>
      </c>
      <c r="C3496" t="s">
        <v>688</v>
      </c>
      <c r="D3496" t="s">
        <v>2306</v>
      </c>
      <c r="E3496" t="s">
        <v>14750</v>
      </c>
      <c r="F3496" t="s">
        <v>20442</v>
      </c>
      <c r="G3496" s="146">
        <f t="shared" si="62"/>
        <v>1</v>
      </c>
    </row>
    <row r="3497" spans="1:7">
      <c r="A3497" t="s">
        <v>14751</v>
      </c>
      <c r="B3497" s="1">
        <f>IFERROR(INDEX(Preturi!H$2:H$8000, MATCH(A3497, Preturi!G$2:G$8000, 0)), "")*G3497</f>
        <v>5.23</v>
      </c>
      <c r="C3497" t="s">
        <v>688</v>
      </c>
      <c r="D3497" t="s">
        <v>2306</v>
      </c>
      <c r="E3497" t="s">
        <v>14752</v>
      </c>
      <c r="F3497" t="s">
        <v>20442</v>
      </c>
      <c r="G3497" s="146">
        <f t="shared" si="62"/>
        <v>1</v>
      </c>
    </row>
    <row r="3498" spans="1:7">
      <c r="A3498" t="s">
        <v>14753</v>
      </c>
      <c r="B3498" s="1">
        <f>IFERROR(INDEX(Preturi!H$2:H$8000, MATCH(A3498, Preturi!G$2:G$8000, 0)), "")*G3498</f>
        <v>5.38</v>
      </c>
      <c r="C3498" t="s">
        <v>688</v>
      </c>
      <c r="D3498" t="s">
        <v>2306</v>
      </c>
      <c r="E3498" t="s">
        <v>14754</v>
      </c>
      <c r="F3498" t="s">
        <v>20442</v>
      </c>
      <c r="G3498" s="146">
        <f t="shared" si="62"/>
        <v>1</v>
      </c>
    </row>
    <row r="3499" spans="1:7">
      <c r="A3499" t="s">
        <v>14755</v>
      </c>
      <c r="B3499" s="1">
        <f>IFERROR(INDEX(Preturi!H$2:H$8000, MATCH(A3499, Preturi!G$2:G$8000, 0)), "")*G3499</f>
        <v>5.54</v>
      </c>
      <c r="C3499" t="s">
        <v>688</v>
      </c>
      <c r="D3499" t="s">
        <v>2306</v>
      </c>
      <c r="E3499" t="s">
        <v>14756</v>
      </c>
      <c r="F3499" t="s">
        <v>20442</v>
      </c>
      <c r="G3499" s="146">
        <f t="shared" si="62"/>
        <v>1</v>
      </c>
    </row>
    <row r="3500" spans="1:7">
      <c r="A3500" t="s">
        <v>14757</v>
      </c>
      <c r="B3500" s="1">
        <f>IFERROR(INDEX(Preturi!H$2:H$8000, MATCH(A3500, Preturi!G$2:G$8000, 0)), "")*G3500</f>
        <v>5.69</v>
      </c>
      <c r="C3500" t="s">
        <v>688</v>
      </c>
      <c r="D3500" t="s">
        <v>2306</v>
      </c>
      <c r="E3500" t="s">
        <v>14758</v>
      </c>
      <c r="F3500" t="s">
        <v>20442</v>
      </c>
      <c r="G3500" s="146">
        <f t="shared" si="62"/>
        <v>1</v>
      </c>
    </row>
    <row r="3501" spans="1:7">
      <c r="A3501" t="s">
        <v>14759</v>
      </c>
      <c r="B3501" s="1">
        <f>IFERROR(INDEX(Preturi!H$2:H$8000, MATCH(A3501, Preturi!G$2:G$8000, 0)), "")*G3501</f>
        <v>5.85</v>
      </c>
      <c r="C3501" t="s">
        <v>688</v>
      </c>
      <c r="D3501" t="s">
        <v>2306</v>
      </c>
      <c r="E3501" t="s">
        <v>14760</v>
      </c>
      <c r="F3501" t="s">
        <v>20442</v>
      </c>
      <c r="G3501" s="146">
        <f t="shared" si="62"/>
        <v>1</v>
      </c>
    </row>
    <row r="3502" spans="1:7">
      <c r="A3502" t="s">
        <v>14761</v>
      </c>
      <c r="B3502" s="1">
        <f>IFERROR(INDEX(Preturi!H$2:H$8000, MATCH(A3502, Preturi!G$2:G$8000, 0)), "")*G3502</f>
        <v>6.01</v>
      </c>
      <c r="C3502" t="s">
        <v>688</v>
      </c>
      <c r="D3502" t="s">
        <v>2306</v>
      </c>
      <c r="E3502" t="s">
        <v>14762</v>
      </c>
      <c r="F3502" t="s">
        <v>20442</v>
      </c>
      <c r="G3502" s="146">
        <f t="shared" si="62"/>
        <v>1</v>
      </c>
    </row>
    <row r="3503" spans="1:7">
      <c r="A3503" t="s">
        <v>14763</v>
      </c>
      <c r="B3503" s="1">
        <f>IFERROR(INDEX(Preturi!H$2:H$8000, MATCH(A3503, Preturi!G$2:G$8000, 0)), "")*G3503</f>
        <v>6.16</v>
      </c>
      <c r="C3503" t="s">
        <v>688</v>
      </c>
      <c r="D3503" t="s">
        <v>2306</v>
      </c>
      <c r="E3503" t="s">
        <v>14764</v>
      </c>
      <c r="F3503" t="s">
        <v>20442</v>
      </c>
      <c r="G3503" s="146">
        <f t="shared" si="62"/>
        <v>1</v>
      </c>
    </row>
    <row r="3504" spans="1:7">
      <c r="A3504" t="s">
        <v>14765</v>
      </c>
      <c r="B3504" s="1">
        <f>IFERROR(INDEX(Preturi!H$2:H$8000, MATCH(A3504, Preturi!G$2:G$8000, 0)), "")*G3504</f>
        <v>6.31</v>
      </c>
      <c r="C3504" t="s">
        <v>688</v>
      </c>
      <c r="D3504" t="s">
        <v>2306</v>
      </c>
      <c r="E3504" t="s">
        <v>14766</v>
      </c>
      <c r="F3504" t="s">
        <v>20442</v>
      </c>
      <c r="G3504" s="146">
        <f t="shared" si="62"/>
        <v>1</v>
      </c>
    </row>
    <row r="3505" spans="1:7">
      <c r="A3505" t="s">
        <v>14767</v>
      </c>
      <c r="B3505" s="1">
        <f>IFERROR(INDEX(Preturi!H$2:H$8000, MATCH(A3505, Preturi!G$2:G$8000, 0)), "")*G3505</f>
        <v>8.58</v>
      </c>
      <c r="C3505" t="s">
        <v>688</v>
      </c>
      <c r="D3505" t="s">
        <v>2306</v>
      </c>
      <c r="E3505" t="s">
        <v>14769</v>
      </c>
      <c r="F3505" t="s">
        <v>20442</v>
      </c>
      <c r="G3505" s="146">
        <f t="shared" si="62"/>
        <v>1</v>
      </c>
    </row>
    <row r="3506" spans="1:7">
      <c r="A3506" t="s">
        <v>14770</v>
      </c>
      <c r="B3506" s="1">
        <f>IFERROR(INDEX(Preturi!H$2:H$8000, MATCH(A3506, Preturi!G$2:G$8000, 0)), "")*G3506</f>
        <v>6.1</v>
      </c>
      <c r="C3506" t="s">
        <v>688</v>
      </c>
      <c r="D3506" t="s">
        <v>2306</v>
      </c>
      <c r="E3506" t="s">
        <v>14771</v>
      </c>
      <c r="F3506" t="s">
        <v>20442</v>
      </c>
      <c r="G3506" s="146">
        <f t="shared" si="62"/>
        <v>1</v>
      </c>
    </row>
    <row r="3507" spans="1:7">
      <c r="A3507" t="s">
        <v>14772</v>
      </c>
      <c r="B3507" s="1">
        <f>IFERROR(INDEX(Preturi!H$2:H$8000, MATCH(A3507, Preturi!G$2:G$8000, 0)), "")*G3507</f>
        <v>6.31</v>
      </c>
      <c r="C3507" t="s">
        <v>688</v>
      </c>
      <c r="D3507" t="s">
        <v>2306</v>
      </c>
      <c r="E3507" t="s">
        <v>14773</v>
      </c>
      <c r="F3507" t="s">
        <v>20442</v>
      </c>
      <c r="G3507" s="146">
        <f t="shared" si="62"/>
        <v>1</v>
      </c>
    </row>
    <row r="3508" spans="1:7">
      <c r="A3508" t="s">
        <v>14774</v>
      </c>
      <c r="B3508" s="1">
        <f>IFERROR(INDEX(Preturi!H$2:H$8000, MATCH(A3508, Preturi!G$2:G$8000, 0)), "")*G3508</f>
        <v>6.51</v>
      </c>
      <c r="C3508" t="s">
        <v>688</v>
      </c>
      <c r="D3508" t="s">
        <v>2306</v>
      </c>
      <c r="E3508" t="s">
        <v>14775</v>
      </c>
      <c r="F3508" t="s">
        <v>20442</v>
      </c>
      <c r="G3508" s="146">
        <f t="shared" si="62"/>
        <v>1</v>
      </c>
    </row>
    <row r="3509" spans="1:7">
      <c r="A3509" t="s">
        <v>14776</v>
      </c>
      <c r="B3509" s="1">
        <f>IFERROR(INDEX(Preturi!H$2:H$8000, MATCH(A3509, Preturi!G$2:G$8000, 0)), "")*G3509</f>
        <v>6.72</v>
      </c>
      <c r="C3509" t="s">
        <v>688</v>
      </c>
      <c r="D3509" t="s">
        <v>2306</v>
      </c>
      <c r="E3509" t="s">
        <v>14777</v>
      </c>
      <c r="F3509" t="s">
        <v>20442</v>
      </c>
      <c r="G3509" s="146">
        <f t="shared" si="62"/>
        <v>1</v>
      </c>
    </row>
    <row r="3510" spans="1:7">
      <c r="A3510" t="s">
        <v>14778</v>
      </c>
      <c r="B3510" s="1">
        <f>IFERROR(INDEX(Preturi!H$2:H$8000, MATCH(A3510, Preturi!G$2:G$8000, 0)), "")*G3510</f>
        <v>6.93</v>
      </c>
      <c r="C3510" t="s">
        <v>688</v>
      </c>
      <c r="D3510" t="s">
        <v>2306</v>
      </c>
      <c r="E3510" t="s">
        <v>14779</v>
      </c>
      <c r="F3510" t="s">
        <v>20442</v>
      </c>
      <c r="G3510" s="146">
        <f t="shared" si="62"/>
        <v>1</v>
      </c>
    </row>
    <row r="3511" spans="1:7">
      <c r="A3511" t="s">
        <v>14780</v>
      </c>
      <c r="B3511" s="1">
        <f>IFERROR(INDEX(Preturi!H$2:H$8000, MATCH(A3511, Preturi!G$2:G$8000, 0)), "")*G3511</f>
        <v>7.14</v>
      </c>
      <c r="C3511" t="s">
        <v>688</v>
      </c>
      <c r="D3511" t="s">
        <v>2306</v>
      </c>
      <c r="E3511" t="s">
        <v>14781</v>
      </c>
      <c r="F3511" t="s">
        <v>20442</v>
      </c>
      <c r="G3511" s="146">
        <f t="shared" si="62"/>
        <v>1</v>
      </c>
    </row>
    <row r="3512" spans="1:7">
      <c r="A3512" t="s">
        <v>14782</v>
      </c>
      <c r="B3512" s="1">
        <f>IFERROR(INDEX(Preturi!H$2:H$8000, MATCH(A3512, Preturi!G$2:G$8000, 0)), "")*G3512</f>
        <v>7.35</v>
      </c>
      <c r="C3512" t="s">
        <v>688</v>
      </c>
      <c r="D3512" t="s">
        <v>2306</v>
      </c>
      <c r="E3512" t="s">
        <v>14783</v>
      </c>
      <c r="F3512" t="s">
        <v>20442</v>
      </c>
      <c r="G3512" s="146">
        <f t="shared" si="62"/>
        <v>1</v>
      </c>
    </row>
    <row r="3513" spans="1:7">
      <c r="A3513" t="s">
        <v>14784</v>
      </c>
      <c r="B3513" s="1">
        <f>IFERROR(INDEX(Preturi!H$2:H$8000, MATCH(A3513, Preturi!G$2:G$8000, 0)), "")*G3513</f>
        <v>7.55</v>
      </c>
      <c r="C3513" t="s">
        <v>688</v>
      </c>
      <c r="D3513" t="s">
        <v>2306</v>
      </c>
      <c r="E3513" t="s">
        <v>14785</v>
      </c>
      <c r="F3513" t="s">
        <v>20442</v>
      </c>
      <c r="G3513" s="146">
        <f t="shared" si="62"/>
        <v>1</v>
      </c>
    </row>
    <row r="3514" spans="1:7">
      <c r="A3514" t="s">
        <v>14786</v>
      </c>
      <c r="B3514" s="1">
        <f>IFERROR(INDEX(Preturi!H$2:H$8000, MATCH(A3514, Preturi!G$2:G$8000, 0)), "")*G3514</f>
        <v>7.76</v>
      </c>
      <c r="C3514" t="s">
        <v>688</v>
      </c>
      <c r="D3514" t="s">
        <v>2306</v>
      </c>
      <c r="E3514" t="s">
        <v>14787</v>
      </c>
      <c r="F3514" t="s">
        <v>20442</v>
      </c>
      <c r="G3514" s="146">
        <f t="shared" si="62"/>
        <v>1</v>
      </c>
    </row>
    <row r="3515" spans="1:7">
      <c r="A3515" t="s">
        <v>14788</v>
      </c>
      <c r="B3515" s="1">
        <f>IFERROR(INDEX(Preturi!H$2:H$8000, MATCH(A3515, Preturi!G$2:G$8000, 0)), "")*G3515</f>
        <v>7.97</v>
      </c>
      <c r="C3515" t="s">
        <v>688</v>
      </c>
      <c r="D3515" t="s">
        <v>2306</v>
      </c>
      <c r="E3515" t="s">
        <v>14789</v>
      </c>
      <c r="F3515" t="s">
        <v>20442</v>
      </c>
      <c r="G3515" s="146">
        <f t="shared" si="62"/>
        <v>1</v>
      </c>
    </row>
    <row r="3516" spans="1:7">
      <c r="A3516" t="s">
        <v>14790</v>
      </c>
      <c r="B3516" s="1">
        <f>IFERROR(INDEX(Preturi!H$2:H$8000, MATCH(A3516, Preturi!G$2:G$8000, 0)), "")*G3516</f>
        <v>8.18</v>
      </c>
      <c r="C3516" t="s">
        <v>688</v>
      </c>
      <c r="D3516" t="s">
        <v>2306</v>
      </c>
      <c r="E3516" t="s">
        <v>14791</v>
      </c>
      <c r="F3516" t="s">
        <v>20442</v>
      </c>
      <c r="G3516" s="146">
        <f t="shared" si="62"/>
        <v>1</v>
      </c>
    </row>
    <row r="3517" spans="1:7">
      <c r="A3517" t="s">
        <v>14792</v>
      </c>
      <c r="B3517" s="1">
        <f>IFERROR(INDEX(Preturi!H$2:H$8000, MATCH(A3517, Preturi!G$2:G$8000, 0)), "")*G3517</f>
        <v>8.39</v>
      </c>
      <c r="C3517" t="s">
        <v>688</v>
      </c>
      <c r="D3517" t="s">
        <v>2306</v>
      </c>
      <c r="E3517" t="s">
        <v>14793</v>
      </c>
      <c r="F3517" t="s">
        <v>20442</v>
      </c>
      <c r="G3517" s="146">
        <f t="shared" si="62"/>
        <v>1</v>
      </c>
    </row>
    <row r="3518" spans="1:7">
      <c r="A3518" t="s">
        <v>14794</v>
      </c>
      <c r="B3518" s="1">
        <f>IFERROR(INDEX(Preturi!H$2:H$8000, MATCH(A3518, Preturi!G$2:G$8000, 0)), "")*G3518</f>
        <v>6.1</v>
      </c>
      <c r="C3518" t="s">
        <v>688</v>
      </c>
      <c r="D3518" t="s">
        <v>2306</v>
      </c>
      <c r="E3518" t="s">
        <v>14795</v>
      </c>
      <c r="F3518" t="s">
        <v>20442</v>
      </c>
      <c r="G3518" s="146">
        <f t="shared" si="62"/>
        <v>1</v>
      </c>
    </row>
    <row r="3519" spans="1:7">
      <c r="A3519" t="s">
        <v>14796</v>
      </c>
      <c r="B3519" s="1">
        <f>IFERROR(INDEX(Preturi!H$2:H$8000, MATCH(A3519, Preturi!G$2:G$8000, 0)), "")*G3519</f>
        <v>6.31</v>
      </c>
      <c r="C3519" t="s">
        <v>688</v>
      </c>
      <c r="D3519" t="s">
        <v>2306</v>
      </c>
      <c r="E3519" t="s">
        <v>14797</v>
      </c>
      <c r="F3519" t="s">
        <v>20442</v>
      </c>
      <c r="G3519" s="146">
        <f t="shared" si="62"/>
        <v>1</v>
      </c>
    </row>
    <row r="3520" spans="1:7">
      <c r="A3520" t="s">
        <v>14798</v>
      </c>
      <c r="B3520" s="1">
        <f>IFERROR(INDEX(Preturi!H$2:H$8000, MATCH(A3520, Preturi!G$2:G$8000, 0)), "")*G3520</f>
        <v>6.51</v>
      </c>
      <c r="C3520" t="s">
        <v>688</v>
      </c>
      <c r="D3520" t="s">
        <v>2306</v>
      </c>
      <c r="E3520" t="s">
        <v>14799</v>
      </c>
      <c r="F3520" t="s">
        <v>20442</v>
      </c>
      <c r="G3520" s="146">
        <f t="shared" si="62"/>
        <v>1</v>
      </c>
    </row>
    <row r="3521" spans="1:7">
      <c r="A3521" t="s">
        <v>14800</v>
      </c>
      <c r="B3521" s="1">
        <f>IFERROR(INDEX(Preturi!H$2:H$8000, MATCH(A3521, Preturi!G$2:G$8000, 0)), "")*G3521</f>
        <v>6.72</v>
      </c>
      <c r="C3521" t="s">
        <v>688</v>
      </c>
      <c r="D3521" t="s">
        <v>2306</v>
      </c>
      <c r="E3521" t="s">
        <v>14801</v>
      </c>
      <c r="F3521" t="s">
        <v>20442</v>
      </c>
      <c r="G3521" s="146">
        <f t="shared" si="62"/>
        <v>1</v>
      </c>
    </row>
    <row r="3522" spans="1:7">
      <c r="A3522" t="s">
        <v>14802</v>
      </c>
      <c r="B3522" s="1">
        <f>IFERROR(INDEX(Preturi!H$2:H$8000, MATCH(A3522, Preturi!G$2:G$8000, 0)), "")*G3522</f>
        <v>6.93</v>
      </c>
      <c r="C3522" t="s">
        <v>688</v>
      </c>
      <c r="D3522" t="s">
        <v>2306</v>
      </c>
      <c r="E3522" t="s">
        <v>14803</v>
      </c>
      <c r="F3522" t="s">
        <v>20442</v>
      </c>
      <c r="G3522" s="146">
        <f t="shared" si="62"/>
        <v>1</v>
      </c>
    </row>
    <row r="3523" spans="1:7">
      <c r="A3523" t="s">
        <v>14804</v>
      </c>
      <c r="B3523" s="1">
        <f>IFERROR(INDEX(Preturi!H$2:H$8000, MATCH(A3523, Preturi!G$2:G$8000, 0)), "")*G3523</f>
        <v>7.14</v>
      </c>
      <c r="C3523" t="s">
        <v>688</v>
      </c>
      <c r="D3523" t="s">
        <v>2306</v>
      </c>
      <c r="E3523" t="s">
        <v>14805</v>
      </c>
      <c r="F3523" t="s">
        <v>20442</v>
      </c>
      <c r="G3523" s="146">
        <f t="shared" si="62"/>
        <v>1</v>
      </c>
    </row>
    <row r="3524" spans="1:7">
      <c r="A3524" t="s">
        <v>14806</v>
      </c>
      <c r="B3524" s="1">
        <f>IFERROR(INDEX(Preturi!H$2:H$8000, MATCH(A3524, Preturi!G$2:G$8000, 0)), "")*G3524</f>
        <v>7.35</v>
      </c>
      <c r="C3524" t="s">
        <v>688</v>
      </c>
      <c r="D3524" t="s">
        <v>2306</v>
      </c>
      <c r="E3524" t="s">
        <v>14807</v>
      </c>
      <c r="F3524" t="s">
        <v>20442</v>
      </c>
      <c r="G3524" s="146">
        <f t="shared" si="62"/>
        <v>1</v>
      </c>
    </row>
    <row r="3525" spans="1:7">
      <c r="A3525" t="s">
        <v>14808</v>
      </c>
      <c r="B3525" s="1">
        <f>IFERROR(INDEX(Preturi!H$2:H$8000, MATCH(A3525, Preturi!G$2:G$8000, 0)), "")*G3525</f>
        <v>7.55</v>
      </c>
      <c r="C3525" t="s">
        <v>688</v>
      </c>
      <c r="D3525" t="s">
        <v>2306</v>
      </c>
      <c r="E3525" t="s">
        <v>14809</v>
      </c>
      <c r="F3525" t="s">
        <v>20442</v>
      </c>
      <c r="G3525" s="146">
        <f t="shared" si="62"/>
        <v>1</v>
      </c>
    </row>
    <row r="3526" spans="1:7">
      <c r="A3526" t="s">
        <v>14810</v>
      </c>
      <c r="B3526" s="1">
        <f>IFERROR(INDEX(Preturi!H$2:H$8000, MATCH(A3526, Preturi!G$2:G$8000, 0)), "")*G3526</f>
        <v>7.76</v>
      </c>
      <c r="C3526" t="s">
        <v>688</v>
      </c>
      <c r="D3526" t="s">
        <v>2306</v>
      </c>
      <c r="E3526" t="s">
        <v>14811</v>
      </c>
      <c r="F3526" t="s">
        <v>20442</v>
      </c>
      <c r="G3526" s="146">
        <f t="shared" si="62"/>
        <v>1</v>
      </c>
    </row>
    <row r="3527" spans="1:7">
      <c r="A3527" t="s">
        <v>14812</v>
      </c>
      <c r="B3527" s="1">
        <f>IFERROR(INDEX(Preturi!H$2:H$8000, MATCH(A3527, Preturi!G$2:G$8000, 0)), "")*G3527</f>
        <v>7.97</v>
      </c>
      <c r="C3527" t="s">
        <v>688</v>
      </c>
      <c r="D3527" t="s">
        <v>2306</v>
      </c>
      <c r="E3527" t="s">
        <v>14813</v>
      </c>
      <c r="F3527" t="s">
        <v>20442</v>
      </c>
      <c r="G3527" s="146">
        <f t="shared" si="62"/>
        <v>1</v>
      </c>
    </row>
    <row r="3528" spans="1:7">
      <c r="A3528" t="s">
        <v>14814</v>
      </c>
      <c r="B3528" s="1">
        <f>IFERROR(INDEX(Preturi!H$2:H$8000, MATCH(A3528, Preturi!G$2:G$8000, 0)), "")*G3528</f>
        <v>8.18</v>
      </c>
      <c r="C3528" t="s">
        <v>688</v>
      </c>
      <c r="D3528" t="s">
        <v>2306</v>
      </c>
      <c r="E3528" t="s">
        <v>14815</v>
      </c>
      <c r="F3528" t="s">
        <v>20442</v>
      </c>
      <c r="G3528" s="146">
        <f t="shared" si="62"/>
        <v>1</v>
      </c>
    </row>
    <row r="3529" spans="1:7">
      <c r="A3529" t="s">
        <v>14816</v>
      </c>
      <c r="B3529" s="1">
        <f>IFERROR(INDEX(Preturi!H$2:H$8000, MATCH(A3529, Preturi!G$2:G$8000, 0)), "")*G3529</f>
        <v>8.39</v>
      </c>
      <c r="C3529" t="s">
        <v>688</v>
      </c>
      <c r="D3529" t="s">
        <v>2306</v>
      </c>
      <c r="E3529" t="s">
        <v>14817</v>
      </c>
      <c r="F3529" t="s">
        <v>20442</v>
      </c>
      <c r="G3529" s="146">
        <f t="shared" si="62"/>
        <v>1</v>
      </c>
    </row>
    <row r="3530" spans="1:7">
      <c r="A3530" t="s">
        <v>14818</v>
      </c>
      <c r="B3530" s="1">
        <f>IFERROR(INDEX(Preturi!H$2:H$8000, MATCH(A3530, Preturi!G$2:G$8000, 0)), "")*G3530</f>
        <v>10.69</v>
      </c>
      <c r="C3530" t="s">
        <v>688</v>
      </c>
      <c r="D3530" t="s">
        <v>2306</v>
      </c>
      <c r="E3530" t="s">
        <v>14820</v>
      </c>
      <c r="F3530" t="s">
        <v>20442</v>
      </c>
      <c r="G3530" s="146">
        <f t="shared" si="62"/>
        <v>1</v>
      </c>
    </row>
    <row r="3531" spans="1:7">
      <c r="A3531" t="s">
        <v>14821</v>
      </c>
      <c r="B3531" s="1">
        <f>IFERROR(INDEX(Preturi!H$2:H$8000, MATCH(A3531, Preturi!G$2:G$8000, 0)), "")*G3531</f>
        <v>7.58</v>
      </c>
      <c r="C3531" t="s">
        <v>688</v>
      </c>
      <c r="D3531" t="s">
        <v>2306</v>
      </c>
      <c r="E3531" t="s">
        <v>14822</v>
      </c>
      <c r="F3531" t="s">
        <v>20442</v>
      </c>
      <c r="G3531" s="146">
        <f t="shared" si="62"/>
        <v>1</v>
      </c>
    </row>
    <row r="3532" spans="1:7">
      <c r="A3532" t="s">
        <v>14823</v>
      </c>
      <c r="B3532" s="1">
        <f>IFERROR(INDEX(Preturi!H$2:H$8000, MATCH(A3532, Preturi!G$2:G$8000, 0)), "")*G3532</f>
        <v>7.84</v>
      </c>
      <c r="C3532" t="s">
        <v>688</v>
      </c>
      <c r="D3532" t="s">
        <v>2306</v>
      </c>
      <c r="E3532" t="s">
        <v>14824</v>
      </c>
      <c r="F3532" t="s">
        <v>20442</v>
      </c>
      <c r="G3532" s="146">
        <f t="shared" si="62"/>
        <v>1</v>
      </c>
    </row>
    <row r="3533" spans="1:7">
      <c r="A3533" t="s">
        <v>14825</v>
      </c>
      <c r="B3533" s="1">
        <f>IFERROR(INDEX(Preturi!H$2:H$8000, MATCH(A3533, Preturi!G$2:G$8000, 0)), "")*G3533</f>
        <v>8.1</v>
      </c>
      <c r="C3533" t="s">
        <v>688</v>
      </c>
      <c r="D3533" t="s">
        <v>2306</v>
      </c>
      <c r="E3533" t="s">
        <v>14826</v>
      </c>
      <c r="F3533" t="s">
        <v>20442</v>
      </c>
      <c r="G3533" s="146">
        <f t="shared" si="62"/>
        <v>1</v>
      </c>
    </row>
    <row r="3534" spans="1:7">
      <c r="A3534" t="s">
        <v>14827</v>
      </c>
      <c r="B3534" s="1">
        <f>IFERROR(INDEX(Preturi!H$2:H$8000, MATCH(A3534, Preturi!G$2:G$8000, 0)), "")*G3534</f>
        <v>8.36</v>
      </c>
      <c r="C3534" t="s">
        <v>688</v>
      </c>
      <c r="D3534" t="s">
        <v>2306</v>
      </c>
      <c r="E3534" t="s">
        <v>14828</v>
      </c>
      <c r="F3534" t="s">
        <v>20442</v>
      </c>
      <c r="G3534" s="146">
        <f t="shared" si="62"/>
        <v>1</v>
      </c>
    </row>
    <row r="3535" spans="1:7">
      <c r="A3535" t="s">
        <v>14829</v>
      </c>
      <c r="B3535" s="1">
        <f>IFERROR(INDEX(Preturi!H$2:H$8000, MATCH(A3535, Preturi!G$2:G$8000, 0)), "")*G3535</f>
        <v>8.6199999999999992</v>
      </c>
      <c r="C3535" t="s">
        <v>688</v>
      </c>
      <c r="D3535" t="s">
        <v>2306</v>
      </c>
      <c r="E3535" t="s">
        <v>14830</v>
      </c>
      <c r="F3535" t="s">
        <v>20442</v>
      </c>
      <c r="G3535" s="146">
        <f t="shared" si="62"/>
        <v>1</v>
      </c>
    </row>
    <row r="3536" spans="1:7">
      <c r="A3536" t="s">
        <v>14831</v>
      </c>
      <c r="B3536" s="1">
        <f>IFERROR(INDEX(Preturi!H$2:H$8000, MATCH(A3536, Preturi!G$2:G$8000, 0)), "")*G3536</f>
        <v>8.8800000000000008</v>
      </c>
      <c r="C3536" t="s">
        <v>688</v>
      </c>
      <c r="D3536" t="s">
        <v>2306</v>
      </c>
      <c r="E3536" t="s">
        <v>14832</v>
      </c>
      <c r="F3536" t="s">
        <v>20442</v>
      </c>
      <c r="G3536" s="146">
        <f t="shared" si="62"/>
        <v>1</v>
      </c>
    </row>
    <row r="3537" spans="1:7">
      <c r="A3537" t="s">
        <v>14833</v>
      </c>
      <c r="B3537" s="1">
        <f>IFERROR(INDEX(Preturi!H$2:H$8000, MATCH(A3537, Preturi!G$2:G$8000, 0)), "")*G3537</f>
        <v>9.14</v>
      </c>
      <c r="C3537" t="s">
        <v>688</v>
      </c>
      <c r="D3537" t="s">
        <v>2306</v>
      </c>
      <c r="E3537" t="s">
        <v>14834</v>
      </c>
      <c r="F3537" t="s">
        <v>20442</v>
      </c>
      <c r="G3537" s="146">
        <f t="shared" si="62"/>
        <v>1</v>
      </c>
    </row>
    <row r="3538" spans="1:7">
      <c r="A3538" t="s">
        <v>14835</v>
      </c>
      <c r="B3538" s="1">
        <f>IFERROR(INDEX(Preturi!H$2:H$8000, MATCH(A3538, Preturi!G$2:G$8000, 0)), "")*G3538</f>
        <v>9.4</v>
      </c>
      <c r="C3538" t="s">
        <v>688</v>
      </c>
      <c r="D3538" t="s">
        <v>2306</v>
      </c>
      <c r="E3538" t="s">
        <v>14836</v>
      </c>
      <c r="F3538" t="s">
        <v>20442</v>
      </c>
      <c r="G3538" s="146">
        <f t="shared" si="62"/>
        <v>1</v>
      </c>
    </row>
    <row r="3539" spans="1:7">
      <c r="A3539" t="s">
        <v>14837</v>
      </c>
      <c r="B3539" s="1">
        <f>IFERROR(INDEX(Preturi!H$2:H$8000, MATCH(A3539, Preturi!G$2:G$8000, 0)), "")*G3539</f>
        <v>9.66</v>
      </c>
      <c r="C3539" t="s">
        <v>688</v>
      </c>
      <c r="D3539" t="s">
        <v>2306</v>
      </c>
      <c r="E3539" t="s">
        <v>14838</v>
      </c>
      <c r="F3539" t="s">
        <v>20442</v>
      </c>
      <c r="G3539" s="146">
        <f t="shared" si="62"/>
        <v>1</v>
      </c>
    </row>
    <row r="3540" spans="1:7">
      <c r="A3540" t="s">
        <v>14839</v>
      </c>
      <c r="B3540" s="1">
        <f>IFERROR(INDEX(Preturi!H$2:H$8000, MATCH(A3540, Preturi!G$2:G$8000, 0)), "")*G3540</f>
        <v>9.91</v>
      </c>
      <c r="C3540" t="s">
        <v>688</v>
      </c>
      <c r="D3540" t="s">
        <v>2306</v>
      </c>
      <c r="E3540" t="s">
        <v>14840</v>
      </c>
      <c r="F3540" t="s">
        <v>20442</v>
      </c>
      <c r="G3540" s="146">
        <f t="shared" si="62"/>
        <v>1</v>
      </c>
    </row>
    <row r="3541" spans="1:7">
      <c r="A3541" t="s">
        <v>14841</v>
      </c>
      <c r="B3541" s="1">
        <f>IFERROR(INDEX(Preturi!H$2:H$8000, MATCH(A3541, Preturi!G$2:G$8000, 0)), "")*G3541</f>
        <v>10.17</v>
      </c>
      <c r="C3541" t="s">
        <v>688</v>
      </c>
      <c r="D3541" t="s">
        <v>2306</v>
      </c>
      <c r="E3541" t="s">
        <v>14842</v>
      </c>
      <c r="F3541" t="s">
        <v>20442</v>
      </c>
      <c r="G3541" s="146">
        <f t="shared" si="62"/>
        <v>1</v>
      </c>
    </row>
    <row r="3542" spans="1:7">
      <c r="A3542" t="s">
        <v>14843</v>
      </c>
      <c r="B3542" s="1">
        <f>IFERROR(INDEX(Preturi!H$2:H$8000, MATCH(A3542, Preturi!G$2:G$8000, 0)), "")*G3542</f>
        <v>10.43</v>
      </c>
      <c r="C3542" t="s">
        <v>688</v>
      </c>
      <c r="D3542" t="s">
        <v>2306</v>
      </c>
      <c r="E3542" t="s">
        <v>14844</v>
      </c>
      <c r="F3542" t="s">
        <v>20442</v>
      </c>
      <c r="G3542" s="146">
        <f t="shared" ref="G3542:G3605" si="63">1+Adaosuri23</f>
        <v>1</v>
      </c>
    </row>
    <row r="3543" spans="1:7">
      <c r="A3543" t="s">
        <v>14845</v>
      </c>
      <c r="B3543" s="1">
        <f>IFERROR(INDEX(Preturi!H$2:H$8000, MATCH(A3543, Preturi!G$2:G$8000, 0)), "")*G3543</f>
        <v>7.58</v>
      </c>
      <c r="C3543" t="s">
        <v>688</v>
      </c>
      <c r="D3543" t="s">
        <v>2306</v>
      </c>
      <c r="E3543" t="s">
        <v>14846</v>
      </c>
      <c r="F3543" t="s">
        <v>20442</v>
      </c>
      <c r="G3543" s="146">
        <f t="shared" si="63"/>
        <v>1</v>
      </c>
    </row>
    <row r="3544" spans="1:7">
      <c r="A3544" t="s">
        <v>14847</v>
      </c>
      <c r="B3544" s="1">
        <f>IFERROR(INDEX(Preturi!H$2:H$8000, MATCH(A3544, Preturi!G$2:G$8000, 0)), "")*G3544</f>
        <v>7.84</v>
      </c>
      <c r="C3544" t="s">
        <v>688</v>
      </c>
      <c r="D3544" t="s">
        <v>2306</v>
      </c>
      <c r="E3544" t="s">
        <v>14848</v>
      </c>
      <c r="F3544" t="s">
        <v>20442</v>
      </c>
      <c r="G3544" s="146">
        <f t="shared" si="63"/>
        <v>1</v>
      </c>
    </row>
    <row r="3545" spans="1:7">
      <c r="A3545" t="s">
        <v>14849</v>
      </c>
      <c r="B3545" s="1">
        <f>IFERROR(INDEX(Preturi!H$2:H$8000, MATCH(A3545, Preturi!G$2:G$8000, 0)), "")*G3545</f>
        <v>8.1</v>
      </c>
      <c r="C3545" t="s">
        <v>688</v>
      </c>
      <c r="D3545" t="s">
        <v>2306</v>
      </c>
      <c r="E3545" t="s">
        <v>14850</v>
      </c>
      <c r="F3545" t="s">
        <v>20442</v>
      </c>
      <c r="G3545" s="146">
        <f t="shared" si="63"/>
        <v>1</v>
      </c>
    </row>
    <row r="3546" spans="1:7">
      <c r="A3546" t="s">
        <v>14851</v>
      </c>
      <c r="B3546" s="1">
        <f>IFERROR(INDEX(Preturi!H$2:H$8000, MATCH(A3546, Preturi!G$2:G$8000, 0)), "")*G3546</f>
        <v>8.36</v>
      </c>
      <c r="C3546" t="s">
        <v>688</v>
      </c>
      <c r="D3546" t="s">
        <v>2306</v>
      </c>
      <c r="E3546" t="s">
        <v>14852</v>
      </c>
      <c r="F3546" t="s">
        <v>20442</v>
      </c>
      <c r="G3546" s="146">
        <f t="shared" si="63"/>
        <v>1</v>
      </c>
    </row>
    <row r="3547" spans="1:7">
      <c r="A3547" t="s">
        <v>14853</v>
      </c>
      <c r="B3547" s="1">
        <f>IFERROR(INDEX(Preturi!H$2:H$8000, MATCH(A3547, Preturi!G$2:G$8000, 0)), "")*G3547</f>
        <v>8.6199999999999992</v>
      </c>
      <c r="C3547" t="s">
        <v>688</v>
      </c>
      <c r="D3547" t="s">
        <v>2306</v>
      </c>
      <c r="E3547" t="s">
        <v>14854</v>
      </c>
      <c r="F3547" t="s">
        <v>20442</v>
      </c>
      <c r="G3547" s="146">
        <f t="shared" si="63"/>
        <v>1</v>
      </c>
    </row>
    <row r="3548" spans="1:7">
      <c r="A3548" t="s">
        <v>14855</v>
      </c>
      <c r="B3548" s="1">
        <f>IFERROR(INDEX(Preturi!H$2:H$8000, MATCH(A3548, Preturi!G$2:G$8000, 0)), "")*G3548</f>
        <v>8.8800000000000008</v>
      </c>
      <c r="C3548" t="s">
        <v>688</v>
      </c>
      <c r="D3548" t="s">
        <v>2306</v>
      </c>
      <c r="E3548" t="s">
        <v>14856</v>
      </c>
      <c r="F3548" t="s">
        <v>20442</v>
      </c>
      <c r="G3548" s="146">
        <f t="shared" si="63"/>
        <v>1</v>
      </c>
    </row>
    <row r="3549" spans="1:7">
      <c r="A3549" t="s">
        <v>14857</v>
      </c>
      <c r="B3549" s="1">
        <f>IFERROR(INDEX(Preturi!H$2:H$8000, MATCH(A3549, Preturi!G$2:G$8000, 0)), "")*G3549</f>
        <v>9.14</v>
      </c>
      <c r="C3549" t="s">
        <v>688</v>
      </c>
      <c r="D3549" t="s">
        <v>2306</v>
      </c>
      <c r="E3549" t="s">
        <v>14858</v>
      </c>
      <c r="F3549" t="s">
        <v>20442</v>
      </c>
      <c r="G3549" s="146">
        <f t="shared" si="63"/>
        <v>1</v>
      </c>
    </row>
    <row r="3550" spans="1:7">
      <c r="A3550" t="s">
        <v>14859</v>
      </c>
      <c r="B3550" s="1">
        <f>IFERROR(INDEX(Preturi!H$2:H$8000, MATCH(A3550, Preturi!G$2:G$8000, 0)), "")*G3550</f>
        <v>9.4</v>
      </c>
      <c r="C3550" t="s">
        <v>688</v>
      </c>
      <c r="D3550" t="s">
        <v>2306</v>
      </c>
      <c r="E3550" t="s">
        <v>14860</v>
      </c>
      <c r="F3550" t="s">
        <v>20442</v>
      </c>
      <c r="G3550" s="146">
        <f t="shared" si="63"/>
        <v>1</v>
      </c>
    </row>
    <row r="3551" spans="1:7">
      <c r="A3551" t="s">
        <v>14861</v>
      </c>
      <c r="B3551" s="1">
        <f>IFERROR(INDEX(Preturi!H$2:H$8000, MATCH(A3551, Preturi!G$2:G$8000, 0)), "")*G3551</f>
        <v>9.66</v>
      </c>
      <c r="C3551" t="s">
        <v>688</v>
      </c>
      <c r="D3551" t="s">
        <v>2306</v>
      </c>
      <c r="E3551" t="s">
        <v>14862</v>
      </c>
      <c r="F3551" t="s">
        <v>20442</v>
      </c>
      <c r="G3551" s="146">
        <f t="shared" si="63"/>
        <v>1</v>
      </c>
    </row>
    <row r="3552" spans="1:7">
      <c r="A3552" t="s">
        <v>14863</v>
      </c>
      <c r="B3552" s="1">
        <f>IFERROR(INDEX(Preturi!H$2:H$8000, MATCH(A3552, Preturi!G$2:G$8000, 0)), "")*G3552</f>
        <v>9.91</v>
      </c>
      <c r="C3552" t="s">
        <v>688</v>
      </c>
      <c r="D3552" t="s">
        <v>2306</v>
      </c>
      <c r="E3552" t="s">
        <v>14864</v>
      </c>
      <c r="F3552" t="s">
        <v>20442</v>
      </c>
      <c r="G3552" s="146">
        <f t="shared" si="63"/>
        <v>1</v>
      </c>
    </row>
    <row r="3553" spans="1:7">
      <c r="A3553" t="s">
        <v>14865</v>
      </c>
      <c r="B3553" s="1">
        <f>IFERROR(INDEX(Preturi!H$2:H$8000, MATCH(A3553, Preturi!G$2:G$8000, 0)), "")*G3553</f>
        <v>10.17</v>
      </c>
      <c r="C3553" t="s">
        <v>688</v>
      </c>
      <c r="D3553" t="s">
        <v>2306</v>
      </c>
      <c r="E3553" t="s">
        <v>14866</v>
      </c>
      <c r="F3553" t="s">
        <v>20442</v>
      </c>
      <c r="G3553" s="146">
        <f t="shared" si="63"/>
        <v>1</v>
      </c>
    </row>
    <row r="3554" spans="1:7">
      <c r="A3554" t="s">
        <v>14867</v>
      </c>
      <c r="B3554" s="1">
        <f>IFERROR(INDEX(Preturi!H$2:H$8000, MATCH(A3554, Preturi!G$2:G$8000, 0)), "")*G3554</f>
        <v>10.43</v>
      </c>
      <c r="C3554" t="s">
        <v>688</v>
      </c>
      <c r="D3554" t="s">
        <v>2306</v>
      </c>
      <c r="E3554" t="s">
        <v>14868</v>
      </c>
      <c r="F3554" t="s">
        <v>20442</v>
      </c>
      <c r="G3554" s="146">
        <f t="shared" si="63"/>
        <v>1</v>
      </c>
    </row>
    <row r="3555" spans="1:7">
      <c r="A3555" t="s">
        <v>14869</v>
      </c>
      <c r="B3555" s="1">
        <f>IFERROR(INDEX(Preturi!H$2:H$8000, MATCH(A3555, Preturi!G$2:G$8000, 0)), "")*G3555</f>
        <v>12.77</v>
      </c>
      <c r="C3555" t="s">
        <v>688</v>
      </c>
      <c r="D3555" t="s">
        <v>2306</v>
      </c>
      <c r="E3555" t="s">
        <v>14871</v>
      </c>
      <c r="F3555" t="s">
        <v>20442</v>
      </c>
      <c r="G3555" s="146">
        <f t="shared" si="63"/>
        <v>1</v>
      </c>
    </row>
    <row r="3556" spans="1:7">
      <c r="A3556" t="s">
        <v>14872</v>
      </c>
      <c r="B3556" s="1">
        <f>IFERROR(INDEX(Preturi!H$2:H$8000, MATCH(A3556, Preturi!G$2:G$8000, 0)), "")*G3556</f>
        <v>9.0500000000000007</v>
      </c>
      <c r="C3556" t="s">
        <v>688</v>
      </c>
      <c r="D3556" t="s">
        <v>2306</v>
      </c>
      <c r="E3556" t="s">
        <v>14873</v>
      </c>
      <c r="F3556" t="s">
        <v>20442</v>
      </c>
      <c r="G3556" s="146">
        <f t="shared" si="63"/>
        <v>1</v>
      </c>
    </row>
    <row r="3557" spans="1:7">
      <c r="A3557" t="s">
        <v>14874</v>
      </c>
      <c r="B3557" s="1">
        <f>IFERROR(INDEX(Preturi!H$2:H$8000, MATCH(A3557, Preturi!G$2:G$8000, 0)), "")*G3557</f>
        <v>9.36</v>
      </c>
      <c r="C3557" t="s">
        <v>688</v>
      </c>
      <c r="D3557" t="s">
        <v>2306</v>
      </c>
      <c r="E3557" t="s">
        <v>14875</v>
      </c>
      <c r="F3557" t="s">
        <v>20442</v>
      </c>
      <c r="G3557" s="146">
        <f t="shared" si="63"/>
        <v>1</v>
      </c>
    </row>
    <row r="3558" spans="1:7">
      <c r="A3558" t="s">
        <v>14876</v>
      </c>
      <c r="B3558" s="1">
        <f>IFERROR(INDEX(Preturi!H$2:H$8000, MATCH(A3558, Preturi!G$2:G$8000, 0)), "")*G3558</f>
        <v>9.67</v>
      </c>
      <c r="C3558" t="s">
        <v>688</v>
      </c>
      <c r="D3558" t="s">
        <v>2306</v>
      </c>
      <c r="E3558" t="s">
        <v>14877</v>
      </c>
      <c r="F3558" t="s">
        <v>20442</v>
      </c>
      <c r="G3558" s="146">
        <f t="shared" si="63"/>
        <v>1</v>
      </c>
    </row>
    <row r="3559" spans="1:7">
      <c r="A3559" t="s">
        <v>14878</v>
      </c>
      <c r="B3559" s="1">
        <f>IFERROR(INDEX(Preturi!H$2:H$8000, MATCH(A3559, Preturi!G$2:G$8000, 0)), "")*G3559</f>
        <v>9.98</v>
      </c>
      <c r="C3559" t="s">
        <v>688</v>
      </c>
      <c r="D3559" t="s">
        <v>2306</v>
      </c>
      <c r="E3559" t="s">
        <v>14879</v>
      </c>
      <c r="F3559" t="s">
        <v>20442</v>
      </c>
      <c r="G3559" s="146">
        <f t="shared" si="63"/>
        <v>1</v>
      </c>
    </row>
    <row r="3560" spans="1:7">
      <c r="A3560" t="s">
        <v>14880</v>
      </c>
      <c r="B3560" s="1">
        <f>IFERROR(INDEX(Preturi!H$2:H$8000, MATCH(A3560, Preturi!G$2:G$8000, 0)), "")*G3560</f>
        <v>10.28</v>
      </c>
      <c r="C3560" t="s">
        <v>688</v>
      </c>
      <c r="D3560" t="s">
        <v>2306</v>
      </c>
      <c r="E3560" t="s">
        <v>14881</v>
      </c>
      <c r="F3560" t="s">
        <v>20442</v>
      </c>
      <c r="G3560" s="146">
        <f t="shared" si="63"/>
        <v>1</v>
      </c>
    </row>
    <row r="3561" spans="1:7">
      <c r="A3561" t="s">
        <v>14882</v>
      </c>
      <c r="B3561" s="1">
        <f>IFERROR(INDEX(Preturi!H$2:H$8000, MATCH(A3561, Preturi!G$2:G$8000, 0)), "")*G3561</f>
        <v>10.6</v>
      </c>
      <c r="C3561" t="s">
        <v>688</v>
      </c>
      <c r="D3561" t="s">
        <v>2306</v>
      </c>
      <c r="E3561" t="s">
        <v>14883</v>
      </c>
      <c r="F3561" t="s">
        <v>20442</v>
      </c>
      <c r="G3561" s="146">
        <f t="shared" si="63"/>
        <v>1</v>
      </c>
    </row>
    <row r="3562" spans="1:7">
      <c r="A3562" t="s">
        <v>14884</v>
      </c>
      <c r="B3562" s="1">
        <f>IFERROR(INDEX(Preturi!H$2:H$8000, MATCH(A3562, Preturi!G$2:G$8000, 0)), "")*G3562</f>
        <v>10.91</v>
      </c>
      <c r="C3562" t="s">
        <v>688</v>
      </c>
      <c r="D3562" t="s">
        <v>2306</v>
      </c>
      <c r="E3562" t="s">
        <v>14885</v>
      </c>
      <c r="F3562" t="s">
        <v>20442</v>
      </c>
      <c r="G3562" s="146">
        <f t="shared" si="63"/>
        <v>1</v>
      </c>
    </row>
    <row r="3563" spans="1:7">
      <c r="A3563" t="s">
        <v>14886</v>
      </c>
      <c r="B3563" s="1">
        <f>IFERROR(INDEX(Preturi!H$2:H$8000, MATCH(A3563, Preturi!G$2:G$8000, 0)), "")*G3563</f>
        <v>11.22</v>
      </c>
      <c r="C3563" t="s">
        <v>688</v>
      </c>
      <c r="D3563" t="s">
        <v>2306</v>
      </c>
      <c r="E3563" t="s">
        <v>14887</v>
      </c>
      <c r="F3563" t="s">
        <v>20442</v>
      </c>
      <c r="G3563" s="146">
        <f t="shared" si="63"/>
        <v>1</v>
      </c>
    </row>
    <row r="3564" spans="1:7">
      <c r="A3564" t="s">
        <v>14888</v>
      </c>
      <c r="B3564" s="1">
        <f>IFERROR(INDEX(Preturi!H$2:H$8000, MATCH(A3564, Preturi!G$2:G$8000, 0)), "")*G3564</f>
        <v>11.53</v>
      </c>
      <c r="C3564" t="s">
        <v>688</v>
      </c>
      <c r="D3564" t="s">
        <v>2306</v>
      </c>
      <c r="E3564" t="s">
        <v>14889</v>
      </c>
      <c r="F3564" t="s">
        <v>20442</v>
      </c>
      <c r="G3564" s="146">
        <f t="shared" si="63"/>
        <v>1</v>
      </c>
    </row>
    <row r="3565" spans="1:7">
      <c r="A3565" t="s">
        <v>14890</v>
      </c>
      <c r="B3565" s="1">
        <f>IFERROR(INDEX(Preturi!H$2:H$8000, MATCH(A3565, Preturi!G$2:G$8000, 0)), "")*G3565</f>
        <v>11.84</v>
      </c>
      <c r="C3565" t="s">
        <v>688</v>
      </c>
      <c r="D3565" t="s">
        <v>2306</v>
      </c>
      <c r="E3565" t="s">
        <v>14891</v>
      </c>
      <c r="F3565" t="s">
        <v>20442</v>
      </c>
      <c r="G3565" s="146">
        <f t="shared" si="63"/>
        <v>1</v>
      </c>
    </row>
    <row r="3566" spans="1:7">
      <c r="A3566" t="s">
        <v>14892</v>
      </c>
      <c r="B3566" s="1">
        <f>IFERROR(INDEX(Preturi!H$2:H$8000, MATCH(A3566, Preturi!G$2:G$8000, 0)), "")*G3566</f>
        <v>12.16</v>
      </c>
      <c r="C3566" t="s">
        <v>688</v>
      </c>
      <c r="D3566" t="s">
        <v>2306</v>
      </c>
      <c r="E3566" t="s">
        <v>14893</v>
      </c>
      <c r="F3566" t="s">
        <v>20442</v>
      </c>
      <c r="G3566" s="146">
        <f t="shared" si="63"/>
        <v>1</v>
      </c>
    </row>
    <row r="3567" spans="1:7">
      <c r="A3567" t="s">
        <v>14894</v>
      </c>
      <c r="B3567" s="1">
        <f>IFERROR(INDEX(Preturi!H$2:H$8000, MATCH(A3567, Preturi!G$2:G$8000, 0)), "")*G3567</f>
        <v>12.47</v>
      </c>
      <c r="C3567" t="s">
        <v>688</v>
      </c>
      <c r="D3567" t="s">
        <v>2306</v>
      </c>
      <c r="E3567" t="s">
        <v>14895</v>
      </c>
      <c r="F3567" t="s">
        <v>20442</v>
      </c>
      <c r="G3567" s="146">
        <f t="shared" si="63"/>
        <v>1</v>
      </c>
    </row>
    <row r="3568" spans="1:7">
      <c r="A3568" t="s">
        <v>14896</v>
      </c>
      <c r="B3568" s="1">
        <f>IFERROR(INDEX(Preturi!H$2:H$8000, MATCH(A3568, Preturi!G$2:G$8000, 0)), "")*G3568</f>
        <v>9.0500000000000007</v>
      </c>
      <c r="C3568" t="s">
        <v>688</v>
      </c>
      <c r="D3568" t="s">
        <v>2306</v>
      </c>
      <c r="E3568" t="s">
        <v>14897</v>
      </c>
      <c r="F3568" t="s">
        <v>20442</v>
      </c>
      <c r="G3568" s="146">
        <f t="shared" si="63"/>
        <v>1</v>
      </c>
    </row>
    <row r="3569" spans="1:7">
      <c r="A3569" t="s">
        <v>14898</v>
      </c>
      <c r="B3569" s="1">
        <f>IFERROR(INDEX(Preturi!H$2:H$8000, MATCH(A3569, Preturi!G$2:G$8000, 0)), "")*G3569</f>
        <v>9.36</v>
      </c>
      <c r="C3569" t="s">
        <v>688</v>
      </c>
      <c r="D3569" t="s">
        <v>2306</v>
      </c>
      <c r="E3569" t="s">
        <v>14899</v>
      </c>
      <c r="F3569" t="s">
        <v>20442</v>
      </c>
      <c r="G3569" s="146">
        <f t="shared" si="63"/>
        <v>1</v>
      </c>
    </row>
    <row r="3570" spans="1:7">
      <c r="A3570" t="s">
        <v>14900</v>
      </c>
      <c r="B3570" s="1">
        <f>IFERROR(INDEX(Preturi!H$2:H$8000, MATCH(A3570, Preturi!G$2:G$8000, 0)), "")*G3570</f>
        <v>9.67</v>
      </c>
      <c r="C3570" t="s">
        <v>688</v>
      </c>
      <c r="D3570" t="s">
        <v>2306</v>
      </c>
      <c r="E3570" t="s">
        <v>14901</v>
      </c>
      <c r="F3570" t="s">
        <v>20442</v>
      </c>
      <c r="G3570" s="146">
        <f t="shared" si="63"/>
        <v>1</v>
      </c>
    </row>
    <row r="3571" spans="1:7">
      <c r="A3571" t="s">
        <v>14902</v>
      </c>
      <c r="B3571" s="1">
        <f>IFERROR(INDEX(Preturi!H$2:H$8000, MATCH(A3571, Preturi!G$2:G$8000, 0)), "")*G3571</f>
        <v>9.98</v>
      </c>
      <c r="C3571" t="s">
        <v>688</v>
      </c>
      <c r="D3571" t="s">
        <v>2306</v>
      </c>
      <c r="E3571" t="s">
        <v>14903</v>
      </c>
      <c r="F3571" t="s">
        <v>20442</v>
      </c>
      <c r="G3571" s="146">
        <f t="shared" si="63"/>
        <v>1</v>
      </c>
    </row>
    <row r="3572" spans="1:7">
      <c r="A3572" t="s">
        <v>14904</v>
      </c>
      <c r="B3572" s="1">
        <f>IFERROR(INDEX(Preturi!H$2:H$8000, MATCH(A3572, Preturi!G$2:G$8000, 0)), "")*G3572</f>
        <v>10.28</v>
      </c>
      <c r="C3572" t="s">
        <v>688</v>
      </c>
      <c r="D3572" t="s">
        <v>2306</v>
      </c>
      <c r="E3572" t="s">
        <v>14905</v>
      </c>
      <c r="F3572" t="s">
        <v>20442</v>
      </c>
      <c r="G3572" s="146">
        <f t="shared" si="63"/>
        <v>1</v>
      </c>
    </row>
    <row r="3573" spans="1:7">
      <c r="A3573" t="s">
        <v>14906</v>
      </c>
      <c r="B3573" s="1">
        <f>IFERROR(INDEX(Preturi!H$2:H$8000, MATCH(A3573, Preturi!G$2:G$8000, 0)), "")*G3573</f>
        <v>10.6</v>
      </c>
      <c r="C3573" t="s">
        <v>688</v>
      </c>
      <c r="D3573" t="s">
        <v>2306</v>
      </c>
      <c r="E3573" t="s">
        <v>14907</v>
      </c>
      <c r="F3573" t="s">
        <v>20442</v>
      </c>
      <c r="G3573" s="146">
        <f t="shared" si="63"/>
        <v>1</v>
      </c>
    </row>
    <row r="3574" spans="1:7">
      <c r="A3574" t="s">
        <v>14908</v>
      </c>
      <c r="B3574" s="1">
        <f>IFERROR(INDEX(Preturi!H$2:H$8000, MATCH(A3574, Preturi!G$2:G$8000, 0)), "")*G3574</f>
        <v>10.91</v>
      </c>
      <c r="C3574" t="s">
        <v>688</v>
      </c>
      <c r="D3574" t="s">
        <v>2306</v>
      </c>
      <c r="E3574" t="s">
        <v>14909</v>
      </c>
      <c r="F3574" t="s">
        <v>20442</v>
      </c>
      <c r="G3574" s="146">
        <f t="shared" si="63"/>
        <v>1</v>
      </c>
    </row>
    <row r="3575" spans="1:7">
      <c r="A3575" t="s">
        <v>14910</v>
      </c>
      <c r="B3575" s="1">
        <f>IFERROR(INDEX(Preturi!H$2:H$8000, MATCH(A3575, Preturi!G$2:G$8000, 0)), "")*G3575</f>
        <v>11.22</v>
      </c>
      <c r="C3575" t="s">
        <v>688</v>
      </c>
      <c r="D3575" t="s">
        <v>2306</v>
      </c>
      <c r="E3575" t="s">
        <v>14911</v>
      </c>
      <c r="F3575" t="s">
        <v>20442</v>
      </c>
      <c r="G3575" s="146">
        <f t="shared" si="63"/>
        <v>1</v>
      </c>
    </row>
    <row r="3576" spans="1:7">
      <c r="A3576" t="s">
        <v>14912</v>
      </c>
      <c r="B3576" s="1">
        <f>IFERROR(INDEX(Preturi!H$2:H$8000, MATCH(A3576, Preturi!G$2:G$8000, 0)), "")*G3576</f>
        <v>11.53</v>
      </c>
      <c r="C3576" t="s">
        <v>688</v>
      </c>
      <c r="D3576" t="s">
        <v>2306</v>
      </c>
      <c r="E3576" t="s">
        <v>14913</v>
      </c>
      <c r="F3576" t="s">
        <v>20442</v>
      </c>
      <c r="G3576" s="146">
        <f t="shared" si="63"/>
        <v>1</v>
      </c>
    </row>
    <row r="3577" spans="1:7">
      <c r="A3577" t="s">
        <v>14914</v>
      </c>
      <c r="B3577" s="1">
        <f>IFERROR(INDEX(Preturi!H$2:H$8000, MATCH(A3577, Preturi!G$2:G$8000, 0)), "")*G3577</f>
        <v>11.84</v>
      </c>
      <c r="C3577" t="s">
        <v>688</v>
      </c>
      <c r="D3577" t="s">
        <v>2306</v>
      </c>
      <c r="E3577" t="s">
        <v>14915</v>
      </c>
      <c r="F3577" t="s">
        <v>20442</v>
      </c>
      <c r="G3577" s="146">
        <f t="shared" si="63"/>
        <v>1</v>
      </c>
    </row>
    <row r="3578" spans="1:7">
      <c r="A3578" t="s">
        <v>14916</v>
      </c>
      <c r="B3578" s="1">
        <f>IFERROR(INDEX(Preturi!H$2:H$8000, MATCH(A3578, Preturi!G$2:G$8000, 0)), "")*G3578</f>
        <v>12.16</v>
      </c>
      <c r="C3578" t="s">
        <v>688</v>
      </c>
      <c r="D3578" t="s">
        <v>2306</v>
      </c>
      <c r="E3578" t="s">
        <v>14917</v>
      </c>
      <c r="F3578" t="s">
        <v>20442</v>
      </c>
      <c r="G3578" s="146">
        <f t="shared" si="63"/>
        <v>1</v>
      </c>
    </row>
    <row r="3579" spans="1:7">
      <c r="A3579" t="s">
        <v>14918</v>
      </c>
      <c r="B3579" s="1">
        <f>IFERROR(INDEX(Preturi!H$2:H$8000, MATCH(A3579, Preturi!G$2:G$8000, 0)), "")*G3579</f>
        <v>12.47</v>
      </c>
      <c r="C3579" t="s">
        <v>688</v>
      </c>
      <c r="D3579" t="s">
        <v>2306</v>
      </c>
      <c r="E3579" t="s">
        <v>14919</v>
      </c>
      <c r="F3579" t="s">
        <v>20442</v>
      </c>
      <c r="G3579" s="146">
        <f t="shared" si="63"/>
        <v>1</v>
      </c>
    </row>
    <row r="3580" spans="1:7">
      <c r="A3580" t="s">
        <v>14920</v>
      </c>
      <c r="B3580" s="1">
        <f>IFERROR(INDEX(Preturi!H$2:H$8000, MATCH(A3580, Preturi!G$2:G$8000, 0)), "")*G3580</f>
        <v>14.83</v>
      </c>
      <c r="C3580" t="s">
        <v>688</v>
      </c>
      <c r="D3580" t="s">
        <v>2306</v>
      </c>
      <c r="E3580" t="s">
        <v>14922</v>
      </c>
      <c r="F3580" t="s">
        <v>20442</v>
      </c>
      <c r="G3580" s="146">
        <f t="shared" si="63"/>
        <v>1</v>
      </c>
    </row>
    <row r="3581" spans="1:7">
      <c r="A3581" t="s">
        <v>14923</v>
      </c>
      <c r="B3581" s="1">
        <f>IFERROR(INDEX(Preturi!H$2:H$8000, MATCH(A3581, Preturi!G$2:G$8000, 0)), "")*G3581</f>
        <v>10.49</v>
      </c>
      <c r="C3581" t="s">
        <v>688</v>
      </c>
      <c r="D3581" t="s">
        <v>2306</v>
      </c>
      <c r="E3581" t="s">
        <v>14924</v>
      </c>
      <c r="F3581" t="s">
        <v>20442</v>
      </c>
      <c r="G3581" s="146">
        <f t="shared" si="63"/>
        <v>1</v>
      </c>
    </row>
    <row r="3582" spans="1:7">
      <c r="A3582" t="s">
        <v>14925</v>
      </c>
      <c r="B3582" s="1">
        <f>IFERROR(INDEX(Preturi!H$2:H$8000, MATCH(A3582, Preturi!G$2:G$8000, 0)), "")*G3582</f>
        <v>10.86</v>
      </c>
      <c r="C3582" t="s">
        <v>688</v>
      </c>
      <c r="D3582" t="s">
        <v>2306</v>
      </c>
      <c r="E3582" t="s">
        <v>14926</v>
      </c>
      <c r="F3582" t="s">
        <v>20442</v>
      </c>
      <c r="G3582" s="146">
        <f t="shared" si="63"/>
        <v>1</v>
      </c>
    </row>
    <row r="3583" spans="1:7">
      <c r="A3583" t="s">
        <v>14927</v>
      </c>
      <c r="B3583" s="1">
        <f>IFERROR(INDEX(Preturi!H$2:H$8000, MATCH(A3583, Preturi!G$2:G$8000, 0)), "")*G3583</f>
        <v>11.22</v>
      </c>
      <c r="C3583" t="s">
        <v>688</v>
      </c>
      <c r="D3583" t="s">
        <v>2306</v>
      </c>
      <c r="E3583" t="s">
        <v>14928</v>
      </c>
      <c r="F3583" t="s">
        <v>20442</v>
      </c>
      <c r="G3583" s="146">
        <f t="shared" si="63"/>
        <v>1</v>
      </c>
    </row>
    <row r="3584" spans="1:7">
      <c r="A3584" t="s">
        <v>14929</v>
      </c>
      <c r="B3584" s="1">
        <f>IFERROR(INDEX(Preturi!H$2:H$8000, MATCH(A3584, Preturi!G$2:G$8000, 0)), "")*G3584</f>
        <v>11.58</v>
      </c>
      <c r="C3584" t="s">
        <v>688</v>
      </c>
      <c r="D3584" t="s">
        <v>2306</v>
      </c>
      <c r="E3584" t="s">
        <v>14930</v>
      </c>
      <c r="F3584" t="s">
        <v>20442</v>
      </c>
      <c r="G3584" s="146">
        <f t="shared" si="63"/>
        <v>1</v>
      </c>
    </row>
    <row r="3585" spans="1:7">
      <c r="A3585" t="s">
        <v>14931</v>
      </c>
      <c r="B3585" s="1">
        <f>IFERROR(INDEX(Preturi!H$2:H$8000, MATCH(A3585, Preturi!G$2:G$8000, 0)), "")*G3585</f>
        <v>11.93</v>
      </c>
      <c r="C3585" t="s">
        <v>688</v>
      </c>
      <c r="D3585" t="s">
        <v>2306</v>
      </c>
      <c r="E3585" t="s">
        <v>14932</v>
      </c>
      <c r="F3585" t="s">
        <v>20442</v>
      </c>
      <c r="G3585" s="146">
        <f t="shared" si="63"/>
        <v>1</v>
      </c>
    </row>
    <row r="3586" spans="1:7">
      <c r="A3586" t="s">
        <v>14933</v>
      </c>
      <c r="B3586" s="1">
        <f>IFERROR(INDEX(Preturi!H$2:H$8000, MATCH(A3586, Preturi!G$2:G$8000, 0)), "")*G3586</f>
        <v>12.3</v>
      </c>
      <c r="C3586" t="s">
        <v>688</v>
      </c>
      <c r="D3586" t="s">
        <v>2306</v>
      </c>
      <c r="E3586" t="s">
        <v>14934</v>
      </c>
      <c r="F3586" t="s">
        <v>20442</v>
      </c>
      <c r="G3586" s="146">
        <f t="shared" si="63"/>
        <v>1</v>
      </c>
    </row>
    <row r="3587" spans="1:7">
      <c r="A3587" t="s">
        <v>14935</v>
      </c>
      <c r="B3587" s="1">
        <f>IFERROR(INDEX(Preturi!H$2:H$8000, MATCH(A3587, Preturi!G$2:G$8000, 0)), "")*G3587</f>
        <v>12.66</v>
      </c>
      <c r="C3587" t="s">
        <v>688</v>
      </c>
      <c r="D3587" t="s">
        <v>2306</v>
      </c>
      <c r="E3587" t="s">
        <v>14936</v>
      </c>
      <c r="F3587" t="s">
        <v>20442</v>
      </c>
      <c r="G3587" s="146">
        <f t="shared" si="63"/>
        <v>1</v>
      </c>
    </row>
    <row r="3588" spans="1:7">
      <c r="A3588" t="s">
        <v>14937</v>
      </c>
      <c r="B3588" s="1">
        <f>IFERROR(INDEX(Preturi!H$2:H$8000, MATCH(A3588, Preturi!G$2:G$8000, 0)), "")*G3588</f>
        <v>13.03</v>
      </c>
      <c r="C3588" t="s">
        <v>688</v>
      </c>
      <c r="D3588" t="s">
        <v>2306</v>
      </c>
      <c r="E3588" t="s">
        <v>14938</v>
      </c>
      <c r="F3588" t="s">
        <v>20442</v>
      </c>
      <c r="G3588" s="146">
        <f t="shared" si="63"/>
        <v>1</v>
      </c>
    </row>
    <row r="3589" spans="1:7">
      <c r="A3589" t="s">
        <v>14939</v>
      </c>
      <c r="B3589" s="1">
        <f>IFERROR(INDEX(Preturi!H$2:H$8000, MATCH(A3589, Preturi!G$2:G$8000, 0)), "")*G3589</f>
        <v>13.39</v>
      </c>
      <c r="C3589" t="s">
        <v>688</v>
      </c>
      <c r="D3589" t="s">
        <v>2306</v>
      </c>
      <c r="E3589" t="s">
        <v>14940</v>
      </c>
      <c r="F3589" t="s">
        <v>20442</v>
      </c>
      <c r="G3589" s="146">
        <f t="shared" si="63"/>
        <v>1</v>
      </c>
    </row>
    <row r="3590" spans="1:7">
      <c r="A3590" t="s">
        <v>14941</v>
      </c>
      <c r="B3590" s="1">
        <f>IFERROR(INDEX(Preturi!H$2:H$8000, MATCH(A3590, Preturi!G$2:G$8000, 0)), "")*G3590</f>
        <v>13.75</v>
      </c>
      <c r="C3590" t="s">
        <v>688</v>
      </c>
      <c r="D3590" t="s">
        <v>2306</v>
      </c>
      <c r="E3590" t="s">
        <v>14942</v>
      </c>
      <c r="F3590" t="s">
        <v>20442</v>
      </c>
      <c r="G3590" s="146">
        <f t="shared" si="63"/>
        <v>1</v>
      </c>
    </row>
    <row r="3591" spans="1:7">
      <c r="A3591" t="s">
        <v>14943</v>
      </c>
      <c r="B3591" s="1">
        <f>IFERROR(INDEX(Preturi!H$2:H$8000, MATCH(A3591, Preturi!G$2:G$8000, 0)), "")*G3591</f>
        <v>14.12</v>
      </c>
      <c r="C3591" t="s">
        <v>688</v>
      </c>
      <c r="D3591" t="s">
        <v>2306</v>
      </c>
      <c r="E3591" t="s">
        <v>14944</v>
      </c>
      <c r="F3591" t="s">
        <v>20442</v>
      </c>
      <c r="G3591" s="146">
        <f t="shared" si="63"/>
        <v>1</v>
      </c>
    </row>
    <row r="3592" spans="1:7">
      <c r="A3592" t="s">
        <v>14945</v>
      </c>
      <c r="B3592" s="1">
        <f>IFERROR(INDEX(Preturi!H$2:H$8000, MATCH(A3592, Preturi!G$2:G$8000, 0)), "")*G3592</f>
        <v>14.47</v>
      </c>
      <c r="C3592" t="s">
        <v>688</v>
      </c>
      <c r="D3592" t="s">
        <v>2306</v>
      </c>
      <c r="E3592" t="s">
        <v>14946</v>
      </c>
      <c r="F3592" t="s">
        <v>20442</v>
      </c>
      <c r="G3592" s="146">
        <f t="shared" si="63"/>
        <v>1</v>
      </c>
    </row>
    <row r="3593" spans="1:7">
      <c r="A3593" t="s">
        <v>14947</v>
      </c>
      <c r="B3593" s="1">
        <f>IFERROR(INDEX(Preturi!H$2:H$8000, MATCH(A3593, Preturi!G$2:G$8000, 0)), "")*G3593</f>
        <v>10.49</v>
      </c>
      <c r="C3593" t="s">
        <v>688</v>
      </c>
      <c r="D3593" t="s">
        <v>2306</v>
      </c>
      <c r="E3593" t="s">
        <v>14948</v>
      </c>
      <c r="F3593" t="s">
        <v>20442</v>
      </c>
      <c r="G3593" s="146">
        <f t="shared" si="63"/>
        <v>1</v>
      </c>
    </row>
    <row r="3594" spans="1:7">
      <c r="A3594" t="s">
        <v>14949</v>
      </c>
      <c r="B3594" s="1">
        <f>IFERROR(INDEX(Preturi!H$2:H$8000, MATCH(A3594, Preturi!G$2:G$8000, 0)), "")*G3594</f>
        <v>10.86</v>
      </c>
      <c r="C3594" t="s">
        <v>688</v>
      </c>
      <c r="D3594" t="s">
        <v>2306</v>
      </c>
      <c r="E3594" t="s">
        <v>14950</v>
      </c>
      <c r="F3594" t="s">
        <v>20442</v>
      </c>
      <c r="G3594" s="146">
        <f t="shared" si="63"/>
        <v>1</v>
      </c>
    </row>
    <row r="3595" spans="1:7">
      <c r="A3595" t="s">
        <v>14951</v>
      </c>
      <c r="B3595" s="1">
        <f>IFERROR(INDEX(Preturi!H$2:H$8000, MATCH(A3595, Preturi!G$2:G$8000, 0)), "")*G3595</f>
        <v>11.22</v>
      </c>
      <c r="C3595" t="s">
        <v>688</v>
      </c>
      <c r="D3595" t="s">
        <v>2306</v>
      </c>
      <c r="E3595" t="s">
        <v>14952</v>
      </c>
      <c r="F3595" t="s">
        <v>20442</v>
      </c>
      <c r="G3595" s="146">
        <f t="shared" si="63"/>
        <v>1</v>
      </c>
    </row>
    <row r="3596" spans="1:7">
      <c r="A3596" t="s">
        <v>14953</v>
      </c>
      <c r="B3596" s="1">
        <f>IFERROR(INDEX(Preturi!H$2:H$8000, MATCH(A3596, Preturi!G$2:G$8000, 0)), "")*G3596</f>
        <v>11.58</v>
      </c>
      <c r="C3596" t="s">
        <v>688</v>
      </c>
      <c r="D3596" t="s">
        <v>2306</v>
      </c>
      <c r="E3596" t="s">
        <v>14954</v>
      </c>
      <c r="F3596" t="s">
        <v>20442</v>
      </c>
      <c r="G3596" s="146">
        <f t="shared" si="63"/>
        <v>1</v>
      </c>
    </row>
    <row r="3597" spans="1:7">
      <c r="A3597" t="s">
        <v>14955</v>
      </c>
      <c r="B3597" s="1">
        <f>IFERROR(INDEX(Preturi!H$2:H$8000, MATCH(A3597, Preturi!G$2:G$8000, 0)), "")*G3597</f>
        <v>11.93</v>
      </c>
      <c r="C3597" t="s">
        <v>688</v>
      </c>
      <c r="D3597" t="s">
        <v>2306</v>
      </c>
      <c r="E3597" t="s">
        <v>14956</v>
      </c>
      <c r="F3597" t="s">
        <v>20442</v>
      </c>
      <c r="G3597" s="146">
        <f t="shared" si="63"/>
        <v>1</v>
      </c>
    </row>
    <row r="3598" spans="1:7">
      <c r="A3598" t="s">
        <v>14957</v>
      </c>
      <c r="B3598" s="1">
        <f>IFERROR(INDEX(Preturi!H$2:H$8000, MATCH(A3598, Preturi!G$2:G$8000, 0)), "")*G3598</f>
        <v>12.3</v>
      </c>
      <c r="C3598" t="s">
        <v>688</v>
      </c>
      <c r="D3598" t="s">
        <v>2306</v>
      </c>
      <c r="E3598" t="s">
        <v>14958</v>
      </c>
      <c r="F3598" t="s">
        <v>20442</v>
      </c>
      <c r="G3598" s="146">
        <f t="shared" si="63"/>
        <v>1</v>
      </c>
    </row>
    <row r="3599" spans="1:7">
      <c r="A3599" t="s">
        <v>14959</v>
      </c>
      <c r="B3599" s="1">
        <f>IFERROR(INDEX(Preturi!H$2:H$8000, MATCH(A3599, Preturi!G$2:G$8000, 0)), "")*G3599</f>
        <v>12.66</v>
      </c>
      <c r="C3599" t="s">
        <v>688</v>
      </c>
      <c r="D3599" t="s">
        <v>2306</v>
      </c>
      <c r="E3599" t="s">
        <v>14960</v>
      </c>
      <c r="F3599" t="s">
        <v>20442</v>
      </c>
      <c r="G3599" s="146">
        <f t="shared" si="63"/>
        <v>1</v>
      </c>
    </row>
    <row r="3600" spans="1:7">
      <c r="A3600" t="s">
        <v>14961</v>
      </c>
      <c r="B3600" s="1">
        <f>IFERROR(INDEX(Preturi!H$2:H$8000, MATCH(A3600, Preturi!G$2:G$8000, 0)), "")*G3600</f>
        <v>13.03</v>
      </c>
      <c r="C3600" t="s">
        <v>688</v>
      </c>
      <c r="D3600" t="s">
        <v>2306</v>
      </c>
      <c r="E3600" t="s">
        <v>14962</v>
      </c>
      <c r="F3600" t="s">
        <v>20442</v>
      </c>
      <c r="G3600" s="146">
        <f t="shared" si="63"/>
        <v>1</v>
      </c>
    </row>
    <row r="3601" spans="1:7">
      <c r="A3601" t="s">
        <v>14963</v>
      </c>
      <c r="B3601" s="1">
        <f>IFERROR(INDEX(Preturi!H$2:H$8000, MATCH(A3601, Preturi!G$2:G$8000, 0)), "")*G3601</f>
        <v>13.39</v>
      </c>
      <c r="C3601" t="s">
        <v>688</v>
      </c>
      <c r="D3601" t="s">
        <v>2306</v>
      </c>
      <c r="E3601" t="s">
        <v>14964</v>
      </c>
      <c r="F3601" t="s">
        <v>20442</v>
      </c>
      <c r="G3601" s="146">
        <f t="shared" si="63"/>
        <v>1</v>
      </c>
    </row>
    <row r="3602" spans="1:7">
      <c r="A3602" t="s">
        <v>14965</v>
      </c>
      <c r="B3602" s="1">
        <f>IFERROR(INDEX(Preturi!H$2:H$8000, MATCH(A3602, Preturi!G$2:G$8000, 0)), "")*G3602</f>
        <v>13.75</v>
      </c>
      <c r="C3602" t="s">
        <v>688</v>
      </c>
      <c r="D3602" t="s">
        <v>2306</v>
      </c>
      <c r="E3602" t="s">
        <v>14966</v>
      </c>
      <c r="F3602" t="s">
        <v>20442</v>
      </c>
      <c r="G3602" s="146">
        <f t="shared" si="63"/>
        <v>1</v>
      </c>
    </row>
    <row r="3603" spans="1:7">
      <c r="A3603" t="s">
        <v>14967</v>
      </c>
      <c r="B3603" s="1">
        <f>IFERROR(INDEX(Preturi!H$2:H$8000, MATCH(A3603, Preturi!G$2:G$8000, 0)), "")*G3603</f>
        <v>14.12</v>
      </c>
      <c r="C3603" t="s">
        <v>688</v>
      </c>
      <c r="D3603" t="s">
        <v>2306</v>
      </c>
      <c r="E3603" t="s">
        <v>14968</v>
      </c>
      <c r="F3603" t="s">
        <v>20442</v>
      </c>
      <c r="G3603" s="146">
        <f t="shared" si="63"/>
        <v>1</v>
      </c>
    </row>
    <row r="3604" spans="1:7">
      <c r="A3604" t="s">
        <v>14969</v>
      </c>
      <c r="B3604" s="1">
        <f>IFERROR(INDEX(Preturi!H$2:H$8000, MATCH(A3604, Preturi!G$2:G$8000, 0)), "")*G3604</f>
        <v>14.47</v>
      </c>
      <c r="C3604" t="s">
        <v>688</v>
      </c>
      <c r="D3604" t="s">
        <v>2306</v>
      </c>
      <c r="E3604" t="s">
        <v>14970</v>
      </c>
      <c r="F3604" t="s">
        <v>20442</v>
      </c>
      <c r="G3604" s="146">
        <f t="shared" si="63"/>
        <v>1</v>
      </c>
    </row>
    <row r="3605" spans="1:7">
      <c r="A3605" t="s">
        <v>14971</v>
      </c>
      <c r="B3605" s="1">
        <f>IFERROR(INDEX(Preturi!H$2:H$8000, MATCH(A3605, Preturi!G$2:G$8000, 0)), "")*G3605</f>
        <v>6.62</v>
      </c>
      <c r="C3605" t="s">
        <v>688</v>
      </c>
      <c r="D3605" t="s">
        <v>2306</v>
      </c>
      <c r="E3605" t="s">
        <v>14972</v>
      </c>
      <c r="F3605" t="s">
        <v>20442</v>
      </c>
      <c r="G3605" s="146">
        <f t="shared" si="63"/>
        <v>1</v>
      </c>
    </row>
    <row r="3606" spans="1:7">
      <c r="A3606" t="s">
        <v>14973</v>
      </c>
      <c r="B3606" s="1">
        <f>IFERROR(INDEX(Preturi!H$2:H$8000, MATCH(A3606, Preturi!G$2:G$8000, 0)), "")*G3606</f>
        <v>4.76</v>
      </c>
      <c r="C3606" t="s">
        <v>688</v>
      </c>
      <c r="D3606" t="s">
        <v>2306</v>
      </c>
      <c r="E3606" t="s">
        <v>14974</v>
      </c>
      <c r="F3606" t="s">
        <v>20442</v>
      </c>
      <c r="G3606" s="146">
        <f t="shared" ref="G3606:G3669" si="64">1+Adaosuri23</f>
        <v>1</v>
      </c>
    </row>
    <row r="3607" spans="1:7">
      <c r="A3607" t="s">
        <v>14975</v>
      </c>
      <c r="B3607" s="1">
        <f>IFERROR(INDEX(Preturi!H$2:H$8000, MATCH(A3607, Preturi!G$2:G$8000, 0)), "")*G3607</f>
        <v>4.91</v>
      </c>
      <c r="C3607" t="s">
        <v>688</v>
      </c>
      <c r="D3607" t="s">
        <v>2306</v>
      </c>
      <c r="E3607" t="s">
        <v>14976</v>
      </c>
      <c r="F3607" t="s">
        <v>20442</v>
      </c>
      <c r="G3607" s="146">
        <f t="shared" si="64"/>
        <v>1</v>
      </c>
    </row>
    <row r="3608" spans="1:7">
      <c r="A3608" t="s">
        <v>14977</v>
      </c>
      <c r="B3608" s="1">
        <f>IFERROR(INDEX(Preturi!H$2:H$8000, MATCH(A3608, Preturi!G$2:G$8000, 0)), "")*G3608</f>
        <v>5.07</v>
      </c>
      <c r="C3608" t="s">
        <v>688</v>
      </c>
      <c r="D3608" t="s">
        <v>2306</v>
      </c>
      <c r="E3608" t="s">
        <v>14978</v>
      </c>
      <c r="F3608" t="s">
        <v>20442</v>
      </c>
      <c r="G3608" s="146">
        <f t="shared" si="64"/>
        <v>1</v>
      </c>
    </row>
    <row r="3609" spans="1:7">
      <c r="A3609" t="s">
        <v>14979</v>
      </c>
      <c r="B3609" s="1">
        <f>IFERROR(INDEX(Preturi!H$2:H$8000, MATCH(A3609, Preturi!G$2:G$8000, 0)), "")*G3609</f>
        <v>5.23</v>
      </c>
      <c r="C3609" t="s">
        <v>688</v>
      </c>
      <c r="D3609" t="s">
        <v>2306</v>
      </c>
      <c r="E3609" t="s">
        <v>14980</v>
      </c>
      <c r="F3609" t="s">
        <v>20442</v>
      </c>
      <c r="G3609" s="146">
        <f t="shared" si="64"/>
        <v>1</v>
      </c>
    </row>
    <row r="3610" spans="1:7">
      <c r="A3610" t="s">
        <v>14981</v>
      </c>
      <c r="B3610" s="1">
        <f>IFERROR(INDEX(Preturi!H$2:H$8000, MATCH(A3610, Preturi!G$2:G$8000, 0)), "")*G3610</f>
        <v>5.38</v>
      </c>
      <c r="C3610" t="s">
        <v>688</v>
      </c>
      <c r="D3610" t="s">
        <v>2306</v>
      </c>
      <c r="E3610" t="s">
        <v>14982</v>
      </c>
      <c r="F3610" t="s">
        <v>20442</v>
      </c>
      <c r="G3610" s="146">
        <f t="shared" si="64"/>
        <v>1</v>
      </c>
    </row>
    <row r="3611" spans="1:7">
      <c r="A3611" t="s">
        <v>14983</v>
      </c>
      <c r="B3611" s="1">
        <f>IFERROR(INDEX(Preturi!H$2:H$8000, MATCH(A3611, Preturi!G$2:G$8000, 0)), "")*G3611</f>
        <v>5.54</v>
      </c>
      <c r="C3611" t="s">
        <v>688</v>
      </c>
      <c r="D3611" t="s">
        <v>2306</v>
      </c>
      <c r="E3611" t="s">
        <v>14984</v>
      </c>
      <c r="F3611" t="s">
        <v>20442</v>
      </c>
      <c r="G3611" s="146">
        <f t="shared" si="64"/>
        <v>1</v>
      </c>
    </row>
    <row r="3612" spans="1:7">
      <c r="A3612" t="s">
        <v>14985</v>
      </c>
      <c r="B3612" s="1">
        <f>IFERROR(INDEX(Preturi!H$2:H$8000, MATCH(A3612, Preturi!G$2:G$8000, 0)), "")*G3612</f>
        <v>5.69</v>
      </c>
      <c r="C3612" t="s">
        <v>688</v>
      </c>
      <c r="D3612" t="s">
        <v>2306</v>
      </c>
      <c r="E3612" t="s">
        <v>14986</v>
      </c>
      <c r="F3612" t="s">
        <v>20442</v>
      </c>
      <c r="G3612" s="146">
        <f t="shared" si="64"/>
        <v>1</v>
      </c>
    </row>
    <row r="3613" spans="1:7">
      <c r="A3613" t="s">
        <v>14987</v>
      </c>
      <c r="B3613" s="1">
        <f>IFERROR(INDEX(Preturi!H$2:H$8000, MATCH(A3613, Preturi!G$2:G$8000, 0)), "")*G3613</f>
        <v>5.85</v>
      </c>
      <c r="C3613" t="s">
        <v>688</v>
      </c>
      <c r="D3613" t="s">
        <v>2306</v>
      </c>
      <c r="E3613" t="s">
        <v>14988</v>
      </c>
      <c r="F3613" t="s">
        <v>20442</v>
      </c>
      <c r="G3613" s="146">
        <f t="shared" si="64"/>
        <v>1</v>
      </c>
    </row>
    <row r="3614" spans="1:7">
      <c r="A3614" t="s">
        <v>14989</v>
      </c>
      <c r="B3614" s="1">
        <f>IFERROR(INDEX(Preturi!H$2:H$8000, MATCH(A3614, Preturi!G$2:G$8000, 0)), "")*G3614</f>
        <v>6.01</v>
      </c>
      <c r="C3614" t="s">
        <v>688</v>
      </c>
      <c r="D3614" t="s">
        <v>2306</v>
      </c>
      <c r="E3614" t="s">
        <v>14990</v>
      </c>
      <c r="F3614" t="s">
        <v>20442</v>
      </c>
      <c r="G3614" s="146">
        <f t="shared" si="64"/>
        <v>1</v>
      </c>
    </row>
    <row r="3615" spans="1:7">
      <c r="A3615" t="s">
        <v>14991</v>
      </c>
      <c r="B3615" s="1">
        <f>IFERROR(INDEX(Preturi!H$2:H$8000, MATCH(A3615, Preturi!G$2:G$8000, 0)), "")*G3615</f>
        <v>6.16</v>
      </c>
      <c r="C3615" t="s">
        <v>688</v>
      </c>
      <c r="D3615" t="s">
        <v>2306</v>
      </c>
      <c r="E3615" t="s">
        <v>14992</v>
      </c>
      <c r="F3615" t="s">
        <v>20442</v>
      </c>
      <c r="G3615" s="146">
        <f t="shared" si="64"/>
        <v>1</v>
      </c>
    </row>
    <row r="3616" spans="1:7">
      <c r="A3616" t="s">
        <v>14993</v>
      </c>
      <c r="B3616" s="1">
        <f>IFERROR(INDEX(Preturi!H$2:H$8000, MATCH(A3616, Preturi!G$2:G$8000, 0)), "")*G3616</f>
        <v>6.31</v>
      </c>
      <c r="C3616" t="s">
        <v>688</v>
      </c>
      <c r="D3616" t="s">
        <v>2306</v>
      </c>
      <c r="E3616" t="s">
        <v>14994</v>
      </c>
      <c r="F3616" t="s">
        <v>20442</v>
      </c>
      <c r="G3616" s="146">
        <f t="shared" si="64"/>
        <v>1</v>
      </c>
    </row>
    <row r="3617" spans="1:7">
      <c r="A3617" t="s">
        <v>14995</v>
      </c>
      <c r="B3617" s="1">
        <f>IFERROR(INDEX(Preturi!H$2:H$8000, MATCH(A3617, Preturi!G$2:G$8000, 0)), "")*G3617</f>
        <v>6.46</v>
      </c>
      <c r="C3617" t="s">
        <v>688</v>
      </c>
      <c r="D3617" t="s">
        <v>2306</v>
      </c>
      <c r="E3617" t="s">
        <v>14996</v>
      </c>
      <c r="F3617" t="s">
        <v>20442</v>
      </c>
      <c r="G3617" s="146">
        <f t="shared" si="64"/>
        <v>1</v>
      </c>
    </row>
    <row r="3618" spans="1:7">
      <c r="A3618" t="s">
        <v>14997</v>
      </c>
      <c r="B3618" s="1">
        <f>IFERROR(INDEX(Preturi!H$2:H$8000, MATCH(A3618, Preturi!G$2:G$8000, 0)), "")*G3618</f>
        <v>4.76</v>
      </c>
      <c r="C3618" t="s">
        <v>688</v>
      </c>
      <c r="D3618" t="s">
        <v>2306</v>
      </c>
      <c r="E3618" t="s">
        <v>14998</v>
      </c>
      <c r="F3618" t="s">
        <v>20442</v>
      </c>
      <c r="G3618" s="146">
        <f t="shared" si="64"/>
        <v>1</v>
      </c>
    </row>
    <row r="3619" spans="1:7">
      <c r="A3619" t="s">
        <v>14999</v>
      </c>
      <c r="B3619" s="1">
        <f>IFERROR(INDEX(Preturi!H$2:H$8000, MATCH(A3619, Preturi!G$2:G$8000, 0)), "")*G3619</f>
        <v>4.91</v>
      </c>
      <c r="C3619" t="s">
        <v>688</v>
      </c>
      <c r="D3619" t="s">
        <v>2306</v>
      </c>
      <c r="E3619" t="s">
        <v>15000</v>
      </c>
      <c r="F3619" t="s">
        <v>20442</v>
      </c>
      <c r="G3619" s="146">
        <f t="shared" si="64"/>
        <v>1</v>
      </c>
    </row>
    <row r="3620" spans="1:7">
      <c r="A3620" t="s">
        <v>15001</v>
      </c>
      <c r="B3620" s="1">
        <f>IFERROR(INDEX(Preturi!H$2:H$8000, MATCH(A3620, Preturi!G$2:G$8000, 0)), "")*G3620</f>
        <v>5.07</v>
      </c>
      <c r="C3620" t="s">
        <v>688</v>
      </c>
      <c r="D3620" t="s">
        <v>2306</v>
      </c>
      <c r="E3620" t="s">
        <v>15002</v>
      </c>
      <c r="F3620" t="s">
        <v>20442</v>
      </c>
      <c r="G3620" s="146">
        <f t="shared" si="64"/>
        <v>1</v>
      </c>
    </row>
    <row r="3621" spans="1:7">
      <c r="A3621" t="s">
        <v>15003</v>
      </c>
      <c r="B3621" s="1">
        <f>IFERROR(INDEX(Preturi!H$2:H$8000, MATCH(A3621, Preturi!G$2:G$8000, 0)), "")*G3621</f>
        <v>5.23</v>
      </c>
      <c r="C3621" t="s">
        <v>688</v>
      </c>
      <c r="D3621" t="s">
        <v>2306</v>
      </c>
      <c r="E3621" t="s">
        <v>15004</v>
      </c>
      <c r="F3621" t="s">
        <v>20442</v>
      </c>
      <c r="G3621" s="146">
        <f t="shared" si="64"/>
        <v>1</v>
      </c>
    </row>
    <row r="3622" spans="1:7">
      <c r="A3622" t="s">
        <v>15005</v>
      </c>
      <c r="B3622" s="1">
        <f>IFERROR(INDEX(Preturi!H$2:H$8000, MATCH(A3622, Preturi!G$2:G$8000, 0)), "")*G3622</f>
        <v>5.38</v>
      </c>
      <c r="C3622" t="s">
        <v>688</v>
      </c>
      <c r="D3622" t="s">
        <v>2306</v>
      </c>
      <c r="E3622" t="s">
        <v>15006</v>
      </c>
      <c r="F3622" t="s">
        <v>20442</v>
      </c>
      <c r="G3622" s="146">
        <f t="shared" si="64"/>
        <v>1</v>
      </c>
    </row>
    <row r="3623" spans="1:7">
      <c r="A3623" t="s">
        <v>15007</v>
      </c>
      <c r="B3623" s="1">
        <f>IFERROR(INDEX(Preturi!H$2:H$8000, MATCH(A3623, Preturi!G$2:G$8000, 0)), "")*G3623</f>
        <v>5.54</v>
      </c>
      <c r="C3623" t="s">
        <v>688</v>
      </c>
      <c r="D3623" t="s">
        <v>2306</v>
      </c>
      <c r="E3623" t="s">
        <v>15008</v>
      </c>
      <c r="F3623" t="s">
        <v>20442</v>
      </c>
      <c r="G3623" s="146">
        <f t="shared" si="64"/>
        <v>1</v>
      </c>
    </row>
    <row r="3624" spans="1:7">
      <c r="A3624" t="s">
        <v>15009</v>
      </c>
      <c r="B3624" s="1">
        <f>IFERROR(INDEX(Preturi!H$2:H$8000, MATCH(A3624, Preturi!G$2:G$8000, 0)), "")*G3624</f>
        <v>5.69</v>
      </c>
      <c r="C3624" t="s">
        <v>688</v>
      </c>
      <c r="D3624" t="s">
        <v>2306</v>
      </c>
      <c r="E3624" t="s">
        <v>15010</v>
      </c>
      <c r="F3624" t="s">
        <v>20442</v>
      </c>
      <c r="G3624" s="146">
        <f t="shared" si="64"/>
        <v>1</v>
      </c>
    </row>
    <row r="3625" spans="1:7">
      <c r="A3625" t="s">
        <v>15011</v>
      </c>
      <c r="B3625" s="1">
        <f>IFERROR(INDEX(Preturi!H$2:H$8000, MATCH(A3625, Preturi!G$2:G$8000, 0)), "")*G3625</f>
        <v>5.85</v>
      </c>
      <c r="C3625" t="s">
        <v>688</v>
      </c>
      <c r="D3625" t="s">
        <v>2306</v>
      </c>
      <c r="E3625" t="s">
        <v>15012</v>
      </c>
      <c r="F3625" t="s">
        <v>20442</v>
      </c>
      <c r="G3625" s="146">
        <f t="shared" si="64"/>
        <v>1</v>
      </c>
    </row>
    <row r="3626" spans="1:7">
      <c r="A3626" t="s">
        <v>15013</v>
      </c>
      <c r="B3626" s="1">
        <f>IFERROR(INDEX(Preturi!H$2:H$8000, MATCH(A3626, Preturi!G$2:G$8000, 0)), "")*G3626</f>
        <v>6.01</v>
      </c>
      <c r="C3626" t="s">
        <v>688</v>
      </c>
      <c r="D3626" t="s">
        <v>2306</v>
      </c>
      <c r="E3626" t="s">
        <v>15014</v>
      </c>
      <c r="F3626" t="s">
        <v>20442</v>
      </c>
      <c r="G3626" s="146">
        <f t="shared" si="64"/>
        <v>1</v>
      </c>
    </row>
    <row r="3627" spans="1:7">
      <c r="A3627" t="s">
        <v>15015</v>
      </c>
      <c r="B3627" s="1">
        <f>IFERROR(INDEX(Preturi!H$2:H$8000, MATCH(A3627, Preturi!G$2:G$8000, 0)), "")*G3627</f>
        <v>6.16</v>
      </c>
      <c r="C3627" t="s">
        <v>688</v>
      </c>
      <c r="D3627" t="s">
        <v>2306</v>
      </c>
      <c r="E3627" t="s">
        <v>15016</v>
      </c>
      <c r="F3627" t="s">
        <v>20442</v>
      </c>
      <c r="G3627" s="146">
        <f t="shared" si="64"/>
        <v>1</v>
      </c>
    </row>
    <row r="3628" spans="1:7">
      <c r="A3628" t="s">
        <v>15017</v>
      </c>
      <c r="B3628" s="1">
        <f>IFERROR(INDEX(Preturi!H$2:H$8000, MATCH(A3628, Preturi!G$2:G$8000, 0)), "")*G3628</f>
        <v>6.31</v>
      </c>
      <c r="C3628" t="s">
        <v>688</v>
      </c>
      <c r="D3628" t="s">
        <v>2306</v>
      </c>
      <c r="E3628" t="s">
        <v>15018</v>
      </c>
      <c r="F3628" t="s">
        <v>20442</v>
      </c>
      <c r="G3628" s="146">
        <f t="shared" si="64"/>
        <v>1</v>
      </c>
    </row>
    <row r="3629" spans="1:7">
      <c r="A3629" t="s">
        <v>15019</v>
      </c>
      <c r="B3629" s="1">
        <f>IFERROR(INDEX(Preturi!H$2:H$8000, MATCH(A3629, Preturi!G$2:G$8000, 0)), "")*G3629</f>
        <v>6.46</v>
      </c>
      <c r="C3629" t="s">
        <v>688</v>
      </c>
      <c r="D3629" t="s">
        <v>2306</v>
      </c>
      <c r="E3629" t="s">
        <v>15020</v>
      </c>
      <c r="F3629" t="s">
        <v>20442</v>
      </c>
      <c r="G3629" s="146">
        <f t="shared" si="64"/>
        <v>1</v>
      </c>
    </row>
    <row r="3630" spans="1:7">
      <c r="A3630" t="s">
        <v>15021</v>
      </c>
      <c r="B3630" s="1">
        <f>IFERROR(INDEX(Preturi!H$2:H$8000, MATCH(A3630, Preturi!G$2:G$8000, 0)), "")*G3630</f>
        <v>8.7899999999999991</v>
      </c>
      <c r="C3630" t="s">
        <v>688</v>
      </c>
      <c r="D3630" t="s">
        <v>2306</v>
      </c>
      <c r="E3630" t="s">
        <v>15023</v>
      </c>
      <c r="F3630" t="s">
        <v>20442</v>
      </c>
      <c r="G3630" s="146">
        <f t="shared" si="64"/>
        <v>1</v>
      </c>
    </row>
    <row r="3631" spans="1:7">
      <c r="A3631" t="s">
        <v>15024</v>
      </c>
      <c r="B3631" s="1">
        <f>IFERROR(INDEX(Preturi!H$2:H$8000, MATCH(A3631, Preturi!G$2:G$8000, 0)), "")*G3631</f>
        <v>6.31</v>
      </c>
      <c r="C3631" t="s">
        <v>688</v>
      </c>
      <c r="D3631" t="s">
        <v>2306</v>
      </c>
      <c r="E3631" t="s">
        <v>15025</v>
      </c>
      <c r="F3631" t="s">
        <v>20442</v>
      </c>
      <c r="G3631" s="146">
        <f t="shared" si="64"/>
        <v>1</v>
      </c>
    </row>
    <row r="3632" spans="1:7">
      <c r="A3632" t="s">
        <v>15026</v>
      </c>
      <c r="B3632" s="1">
        <f>IFERROR(INDEX(Preturi!H$2:H$8000, MATCH(A3632, Preturi!G$2:G$8000, 0)), "")*G3632</f>
        <v>6.51</v>
      </c>
      <c r="C3632" t="s">
        <v>688</v>
      </c>
      <c r="D3632" t="s">
        <v>2306</v>
      </c>
      <c r="E3632" t="s">
        <v>15027</v>
      </c>
      <c r="F3632" t="s">
        <v>20442</v>
      </c>
      <c r="G3632" s="146">
        <f t="shared" si="64"/>
        <v>1</v>
      </c>
    </row>
    <row r="3633" spans="1:7">
      <c r="A3633" t="s">
        <v>15028</v>
      </c>
      <c r="B3633" s="1">
        <f>IFERROR(INDEX(Preturi!H$2:H$8000, MATCH(A3633, Preturi!G$2:G$8000, 0)), "")*G3633</f>
        <v>6.72</v>
      </c>
      <c r="C3633" t="s">
        <v>688</v>
      </c>
      <c r="D3633" t="s">
        <v>2306</v>
      </c>
      <c r="E3633" t="s">
        <v>15029</v>
      </c>
      <c r="F3633" t="s">
        <v>20442</v>
      </c>
      <c r="G3633" s="146">
        <f t="shared" si="64"/>
        <v>1</v>
      </c>
    </row>
    <row r="3634" spans="1:7">
      <c r="A3634" t="s">
        <v>15030</v>
      </c>
      <c r="B3634" s="1">
        <f>IFERROR(INDEX(Preturi!H$2:H$8000, MATCH(A3634, Preturi!G$2:G$8000, 0)), "")*G3634</f>
        <v>6.93</v>
      </c>
      <c r="C3634" t="s">
        <v>688</v>
      </c>
      <c r="D3634" t="s">
        <v>2306</v>
      </c>
      <c r="E3634" t="s">
        <v>15031</v>
      </c>
      <c r="F3634" t="s">
        <v>20442</v>
      </c>
      <c r="G3634" s="146">
        <f t="shared" si="64"/>
        <v>1</v>
      </c>
    </row>
    <row r="3635" spans="1:7">
      <c r="A3635" t="s">
        <v>15032</v>
      </c>
      <c r="B3635" s="1">
        <f>IFERROR(INDEX(Preturi!H$2:H$8000, MATCH(A3635, Preturi!G$2:G$8000, 0)), "")*G3635</f>
        <v>7.14</v>
      </c>
      <c r="C3635" t="s">
        <v>688</v>
      </c>
      <c r="D3635" t="s">
        <v>2306</v>
      </c>
      <c r="E3635" t="s">
        <v>15033</v>
      </c>
      <c r="F3635" t="s">
        <v>20442</v>
      </c>
      <c r="G3635" s="146">
        <f t="shared" si="64"/>
        <v>1</v>
      </c>
    </row>
    <row r="3636" spans="1:7">
      <c r="A3636" t="s">
        <v>15034</v>
      </c>
      <c r="B3636" s="1">
        <f>IFERROR(INDEX(Preturi!H$2:H$8000, MATCH(A3636, Preturi!G$2:G$8000, 0)), "")*G3636</f>
        <v>7.35</v>
      </c>
      <c r="C3636" t="s">
        <v>688</v>
      </c>
      <c r="D3636" t="s">
        <v>2306</v>
      </c>
      <c r="E3636" t="s">
        <v>15035</v>
      </c>
      <c r="F3636" t="s">
        <v>20442</v>
      </c>
      <c r="G3636" s="146">
        <f t="shared" si="64"/>
        <v>1</v>
      </c>
    </row>
    <row r="3637" spans="1:7">
      <c r="A3637" t="s">
        <v>15036</v>
      </c>
      <c r="B3637" s="1">
        <f>IFERROR(INDEX(Preturi!H$2:H$8000, MATCH(A3637, Preturi!G$2:G$8000, 0)), "")*G3637</f>
        <v>7.55</v>
      </c>
      <c r="C3637" t="s">
        <v>688</v>
      </c>
      <c r="D3637" t="s">
        <v>2306</v>
      </c>
      <c r="E3637" t="s">
        <v>15037</v>
      </c>
      <c r="F3637" t="s">
        <v>20442</v>
      </c>
      <c r="G3637" s="146">
        <f t="shared" si="64"/>
        <v>1</v>
      </c>
    </row>
    <row r="3638" spans="1:7">
      <c r="A3638" t="s">
        <v>15038</v>
      </c>
      <c r="B3638" s="1">
        <f>IFERROR(INDEX(Preturi!H$2:H$8000, MATCH(A3638, Preturi!G$2:G$8000, 0)), "")*G3638</f>
        <v>7.76</v>
      </c>
      <c r="C3638" t="s">
        <v>688</v>
      </c>
      <c r="D3638" t="s">
        <v>2306</v>
      </c>
      <c r="E3638" t="s">
        <v>15039</v>
      </c>
      <c r="F3638" t="s">
        <v>20442</v>
      </c>
      <c r="G3638" s="146">
        <f t="shared" si="64"/>
        <v>1</v>
      </c>
    </row>
    <row r="3639" spans="1:7">
      <c r="A3639" t="s">
        <v>15040</v>
      </c>
      <c r="B3639" s="1">
        <f>IFERROR(INDEX(Preturi!H$2:H$8000, MATCH(A3639, Preturi!G$2:G$8000, 0)), "")*G3639</f>
        <v>7.97</v>
      </c>
      <c r="C3639" t="s">
        <v>688</v>
      </c>
      <c r="D3639" t="s">
        <v>2306</v>
      </c>
      <c r="E3639" t="s">
        <v>15041</v>
      </c>
      <c r="F3639" t="s">
        <v>20442</v>
      </c>
      <c r="G3639" s="146">
        <f t="shared" si="64"/>
        <v>1</v>
      </c>
    </row>
    <row r="3640" spans="1:7">
      <c r="A3640" t="s">
        <v>15042</v>
      </c>
      <c r="B3640" s="1">
        <f>IFERROR(INDEX(Preturi!H$2:H$8000, MATCH(A3640, Preturi!G$2:G$8000, 0)), "")*G3640</f>
        <v>8.18</v>
      </c>
      <c r="C3640" t="s">
        <v>688</v>
      </c>
      <c r="D3640" t="s">
        <v>2306</v>
      </c>
      <c r="E3640" t="s">
        <v>15043</v>
      </c>
      <c r="F3640" t="s">
        <v>20442</v>
      </c>
      <c r="G3640" s="146">
        <f t="shared" si="64"/>
        <v>1</v>
      </c>
    </row>
    <row r="3641" spans="1:7">
      <c r="A3641" t="s">
        <v>15044</v>
      </c>
      <c r="B3641" s="1">
        <f>IFERROR(INDEX(Preturi!H$2:H$8000, MATCH(A3641, Preturi!G$2:G$8000, 0)), "")*G3641</f>
        <v>8.39</v>
      </c>
      <c r="C3641" t="s">
        <v>688</v>
      </c>
      <c r="D3641" t="s">
        <v>2306</v>
      </c>
      <c r="E3641" t="s">
        <v>15045</v>
      </c>
      <c r="F3641" t="s">
        <v>20442</v>
      </c>
      <c r="G3641" s="146">
        <f t="shared" si="64"/>
        <v>1</v>
      </c>
    </row>
    <row r="3642" spans="1:7">
      <c r="A3642" t="s">
        <v>15046</v>
      </c>
      <c r="B3642" s="1">
        <f>IFERROR(INDEX(Preturi!H$2:H$8000, MATCH(A3642, Preturi!G$2:G$8000, 0)), "")*G3642</f>
        <v>8.58</v>
      </c>
      <c r="C3642" t="s">
        <v>688</v>
      </c>
      <c r="D3642" t="s">
        <v>2306</v>
      </c>
      <c r="E3642" t="s">
        <v>15047</v>
      </c>
      <c r="F3642" t="s">
        <v>20442</v>
      </c>
      <c r="G3642" s="146">
        <f t="shared" si="64"/>
        <v>1</v>
      </c>
    </row>
    <row r="3643" spans="1:7">
      <c r="A3643" t="s">
        <v>15048</v>
      </c>
      <c r="B3643" s="1">
        <f>IFERROR(INDEX(Preturi!H$2:H$8000, MATCH(A3643, Preturi!G$2:G$8000, 0)), "")*G3643</f>
        <v>6.31</v>
      </c>
      <c r="C3643" t="s">
        <v>688</v>
      </c>
      <c r="D3643" t="s">
        <v>2306</v>
      </c>
      <c r="E3643" t="s">
        <v>15049</v>
      </c>
      <c r="F3643" t="s">
        <v>20442</v>
      </c>
      <c r="G3643" s="146">
        <f t="shared" si="64"/>
        <v>1</v>
      </c>
    </row>
    <row r="3644" spans="1:7">
      <c r="A3644" t="s">
        <v>15050</v>
      </c>
      <c r="B3644" s="1">
        <f>IFERROR(INDEX(Preturi!H$2:H$8000, MATCH(A3644, Preturi!G$2:G$8000, 0)), "")*G3644</f>
        <v>6.51</v>
      </c>
      <c r="C3644" t="s">
        <v>688</v>
      </c>
      <c r="D3644" t="s">
        <v>2306</v>
      </c>
      <c r="E3644" t="s">
        <v>15051</v>
      </c>
      <c r="F3644" t="s">
        <v>20442</v>
      </c>
      <c r="G3644" s="146">
        <f t="shared" si="64"/>
        <v>1</v>
      </c>
    </row>
    <row r="3645" spans="1:7">
      <c r="A3645" t="s">
        <v>15052</v>
      </c>
      <c r="B3645" s="1">
        <f>IFERROR(INDEX(Preturi!H$2:H$8000, MATCH(A3645, Preturi!G$2:G$8000, 0)), "")*G3645</f>
        <v>6.72</v>
      </c>
      <c r="C3645" t="s">
        <v>688</v>
      </c>
      <c r="D3645" t="s">
        <v>2306</v>
      </c>
      <c r="E3645" t="s">
        <v>15053</v>
      </c>
      <c r="F3645" t="s">
        <v>20442</v>
      </c>
      <c r="G3645" s="146">
        <f t="shared" si="64"/>
        <v>1</v>
      </c>
    </row>
    <row r="3646" spans="1:7">
      <c r="A3646" t="s">
        <v>15054</v>
      </c>
      <c r="B3646" s="1">
        <f>IFERROR(INDEX(Preturi!H$2:H$8000, MATCH(A3646, Preturi!G$2:G$8000, 0)), "")*G3646</f>
        <v>6.93</v>
      </c>
      <c r="C3646" t="s">
        <v>688</v>
      </c>
      <c r="D3646" t="s">
        <v>2306</v>
      </c>
      <c r="E3646" t="s">
        <v>15055</v>
      </c>
      <c r="F3646" t="s">
        <v>20442</v>
      </c>
      <c r="G3646" s="146">
        <f t="shared" si="64"/>
        <v>1</v>
      </c>
    </row>
    <row r="3647" spans="1:7">
      <c r="A3647" t="s">
        <v>15056</v>
      </c>
      <c r="B3647" s="1">
        <f>IFERROR(INDEX(Preturi!H$2:H$8000, MATCH(A3647, Preturi!G$2:G$8000, 0)), "")*G3647</f>
        <v>7.14</v>
      </c>
      <c r="C3647" t="s">
        <v>688</v>
      </c>
      <c r="D3647" t="s">
        <v>2306</v>
      </c>
      <c r="E3647" t="s">
        <v>15057</v>
      </c>
      <c r="F3647" t="s">
        <v>20442</v>
      </c>
      <c r="G3647" s="146">
        <f t="shared" si="64"/>
        <v>1</v>
      </c>
    </row>
    <row r="3648" spans="1:7">
      <c r="A3648" t="s">
        <v>15058</v>
      </c>
      <c r="B3648" s="1">
        <f>IFERROR(INDEX(Preturi!H$2:H$8000, MATCH(A3648, Preturi!G$2:G$8000, 0)), "")*G3648</f>
        <v>7.35</v>
      </c>
      <c r="C3648" t="s">
        <v>688</v>
      </c>
      <c r="D3648" t="s">
        <v>2306</v>
      </c>
      <c r="E3648" t="s">
        <v>15059</v>
      </c>
      <c r="F3648" t="s">
        <v>20442</v>
      </c>
      <c r="G3648" s="146">
        <f t="shared" si="64"/>
        <v>1</v>
      </c>
    </row>
    <row r="3649" spans="1:7">
      <c r="A3649" t="s">
        <v>15060</v>
      </c>
      <c r="B3649" s="1">
        <f>IFERROR(INDEX(Preturi!H$2:H$8000, MATCH(A3649, Preturi!G$2:G$8000, 0)), "")*G3649</f>
        <v>7.55</v>
      </c>
      <c r="C3649" t="s">
        <v>688</v>
      </c>
      <c r="D3649" t="s">
        <v>2306</v>
      </c>
      <c r="E3649" t="s">
        <v>15061</v>
      </c>
      <c r="F3649" t="s">
        <v>20442</v>
      </c>
      <c r="G3649" s="146">
        <f t="shared" si="64"/>
        <v>1</v>
      </c>
    </row>
    <row r="3650" spans="1:7">
      <c r="A3650" t="s">
        <v>15062</v>
      </c>
      <c r="B3650" s="1">
        <f>IFERROR(INDEX(Preturi!H$2:H$8000, MATCH(A3650, Preturi!G$2:G$8000, 0)), "")*G3650</f>
        <v>7.76</v>
      </c>
      <c r="C3650" t="s">
        <v>688</v>
      </c>
      <c r="D3650" t="s">
        <v>2306</v>
      </c>
      <c r="E3650" t="s">
        <v>15063</v>
      </c>
      <c r="F3650" t="s">
        <v>20442</v>
      </c>
      <c r="G3650" s="146">
        <f t="shared" si="64"/>
        <v>1</v>
      </c>
    </row>
    <row r="3651" spans="1:7">
      <c r="A3651" t="s">
        <v>15064</v>
      </c>
      <c r="B3651" s="1">
        <f>IFERROR(INDEX(Preturi!H$2:H$8000, MATCH(A3651, Preturi!G$2:G$8000, 0)), "")*G3651</f>
        <v>7.97</v>
      </c>
      <c r="C3651" t="s">
        <v>688</v>
      </c>
      <c r="D3651" t="s">
        <v>2306</v>
      </c>
      <c r="E3651" t="s">
        <v>15065</v>
      </c>
      <c r="F3651" t="s">
        <v>20442</v>
      </c>
      <c r="G3651" s="146">
        <f t="shared" si="64"/>
        <v>1</v>
      </c>
    </row>
    <row r="3652" spans="1:7">
      <c r="A3652" t="s">
        <v>15066</v>
      </c>
      <c r="B3652" s="1">
        <f>IFERROR(INDEX(Preturi!H$2:H$8000, MATCH(A3652, Preturi!G$2:G$8000, 0)), "")*G3652</f>
        <v>8.18</v>
      </c>
      <c r="C3652" t="s">
        <v>688</v>
      </c>
      <c r="D3652" t="s">
        <v>2306</v>
      </c>
      <c r="E3652" t="s">
        <v>15067</v>
      </c>
      <c r="F3652" t="s">
        <v>20442</v>
      </c>
      <c r="G3652" s="146">
        <f t="shared" si="64"/>
        <v>1</v>
      </c>
    </row>
    <row r="3653" spans="1:7">
      <c r="A3653" t="s">
        <v>15068</v>
      </c>
      <c r="B3653" s="1">
        <f>IFERROR(INDEX(Preturi!H$2:H$8000, MATCH(A3653, Preturi!G$2:G$8000, 0)), "")*G3653</f>
        <v>8.39</v>
      </c>
      <c r="C3653" t="s">
        <v>688</v>
      </c>
      <c r="D3653" t="s">
        <v>2306</v>
      </c>
      <c r="E3653" t="s">
        <v>15069</v>
      </c>
      <c r="F3653" t="s">
        <v>20442</v>
      </c>
      <c r="G3653" s="146">
        <f t="shared" si="64"/>
        <v>1</v>
      </c>
    </row>
    <row r="3654" spans="1:7">
      <c r="A3654" t="s">
        <v>15070</v>
      </c>
      <c r="B3654" s="1">
        <f>IFERROR(INDEX(Preturi!H$2:H$8000, MATCH(A3654, Preturi!G$2:G$8000, 0)), "")*G3654</f>
        <v>8.58</v>
      </c>
      <c r="C3654" t="s">
        <v>688</v>
      </c>
      <c r="D3654" t="s">
        <v>2306</v>
      </c>
      <c r="E3654" t="s">
        <v>15071</v>
      </c>
      <c r="F3654" t="s">
        <v>20442</v>
      </c>
      <c r="G3654" s="146">
        <f t="shared" si="64"/>
        <v>1</v>
      </c>
    </row>
    <row r="3655" spans="1:7">
      <c r="A3655" t="s">
        <v>15072</v>
      </c>
      <c r="B3655" s="1">
        <f>IFERROR(INDEX(Preturi!H$2:H$8000, MATCH(A3655, Preturi!G$2:G$8000, 0)), "")*G3655</f>
        <v>10.95</v>
      </c>
      <c r="C3655" t="s">
        <v>688</v>
      </c>
      <c r="D3655" t="s">
        <v>2306</v>
      </c>
      <c r="E3655" t="s">
        <v>15074</v>
      </c>
      <c r="F3655" t="s">
        <v>20442</v>
      </c>
      <c r="G3655" s="146">
        <f t="shared" si="64"/>
        <v>1</v>
      </c>
    </row>
    <row r="3656" spans="1:7">
      <c r="A3656" t="s">
        <v>15075</v>
      </c>
      <c r="B3656" s="1">
        <f>IFERROR(INDEX(Preturi!H$2:H$8000, MATCH(A3656, Preturi!G$2:G$8000, 0)), "")*G3656</f>
        <v>7.84</v>
      </c>
      <c r="C3656" t="s">
        <v>688</v>
      </c>
      <c r="D3656" t="s">
        <v>2306</v>
      </c>
      <c r="E3656" t="s">
        <v>15076</v>
      </c>
      <c r="F3656" t="s">
        <v>20442</v>
      </c>
      <c r="G3656" s="146">
        <f t="shared" si="64"/>
        <v>1</v>
      </c>
    </row>
    <row r="3657" spans="1:7">
      <c r="A3657" t="s">
        <v>15077</v>
      </c>
      <c r="B3657" s="1">
        <f>IFERROR(INDEX(Preturi!H$2:H$8000, MATCH(A3657, Preturi!G$2:G$8000, 0)), "")*G3657</f>
        <v>8.1</v>
      </c>
      <c r="C3657" t="s">
        <v>688</v>
      </c>
      <c r="D3657" t="s">
        <v>2306</v>
      </c>
      <c r="E3657" t="s">
        <v>15078</v>
      </c>
      <c r="F3657" t="s">
        <v>20442</v>
      </c>
      <c r="G3657" s="146">
        <f t="shared" si="64"/>
        <v>1</v>
      </c>
    </row>
    <row r="3658" spans="1:7">
      <c r="A3658" t="s">
        <v>15079</v>
      </c>
      <c r="B3658" s="1">
        <f>IFERROR(INDEX(Preturi!H$2:H$8000, MATCH(A3658, Preturi!G$2:G$8000, 0)), "")*G3658</f>
        <v>8.36</v>
      </c>
      <c r="C3658" t="s">
        <v>688</v>
      </c>
      <c r="D3658" t="s">
        <v>2306</v>
      </c>
      <c r="E3658" t="s">
        <v>15080</v>
      </c>
      <c r="F3658" t="s">
        <v>20442</v>
      </c>
      <c r="G3658" s="146">
        <f t="shared" si="64"/>
        <v>1</v>
      </c>
    </row>
    <row r="3659" spans="1:7">
      <c r="A3659" t="s">
        <v>15081</v>
      </c>
      <c r="B3659" s="1">
        <f>IFERROR(INDEX(Preturi!H$2:H$8000, MATCH(A3659, Preturi!G$2:G$8000, 0)), "")*G3659</f>
        <v>8.6199999999999992</v>
      </c>
      <c r="C3659" t="s">
        <v>688</v>
      </c>
      <c r="D3659" t="s">
        <v>2306</v>
      </c>
      <c r="E3659" t="s">
        <v>15082</v>
      </c>
      <c r="F3659" t="s">
        <v>20442</v>
      </c>
      <c r="G3659" s="146">
        <f t="shared" si="64"/>
        <v>1</v>
      </c>
    </row>
    <row r="3660" spans="1:7">
      <c r="A3660" t="s">
        <v>15083</v>
      </c>
      <c r="B3660" s="1">
        <f>IFERROR(INDEX(Preturi!H$2:H$8000, MATCH(A3660, Preturi!G$2:G$8000, 0)), "")*G3660</f>
        <v>8.8800000000000008</v>
      </c>
      <c r="C3660" t="s">
        <v>688</v>
      </c>
      <c r="D3660" t="s">
        <v>2306</v>
      </c>
      <c r="E3660" t="s">
        <v>15084</v>
      </c>
      <c r="F3660" t="s">
        <v>20442</v>
      </c>
      <c r="G3660" s="146">
        <f t="shared" si="64"/>
        <v>1</v>
      </c>
    </row>
    <row r="3661" spans="1:7">
      <c r="A3661" t="s">
        <v>15085</v>
      </c>
      <c r="B3661" s="1">
        <f>IFERROR(INDEX(Preturi!H$2:H$8000, MATCH(A3661, Preturi!G$2:G$8000, 0)), "")*G3661</f>
        <v>9.14</v>
      </c>
      <c r="C3661" t="s">
        <v>688</v>
      </c>
      <c r="D3661" t="s">
        <v>2306</v>
      </c>
      <c r="E3661" t="s">
        <v>15086</v>
      </c>
      <c r="F3661" t="s">
        <v>20442</v>
      </c>
      <c r="G3661" s="146">
        <f t="shared" si="64"/>
        <v>1</v>
      </c>
    </row>
    <row r="3662" spans="1:7">
      <c r="A3662" t="s">
        <v>15087</v>
      </c>
      <c r="B3662" s="1">
        <f>IFERROR(INDEX(Preturi!H$2:H$8000, MATCH(A3662, Preturi!G$2:G$8000, 0)), "")*G3662</f>
        <v>9.4</v>
      </c>
      <c r="C3662" t="s">
        <v>688</v>
      </c>
      <c r="D3662" t="s">
        <v>2306</v>
      </c>
      <c r="E3662" t="s">
        <v>15088</v>
      </c>
      <c r="F3662" t="s">
        <v>20442</v>
      </c>
      <c r="G3662" s="146">
        <f t="shared" si="64"/>
        <v>1</v>
      </c>
    </row>
    <row r="3663" spans="1:7">
      <c r="A3663" t="s">
        <v>15089</v>
      </c>
      <c r="B3663" s="1">
        <f>IFERROR(INDEX(Preturi!H$2:H$8000, MATCH(A3663, Preturi!G$2:G$8000, 0)), "")*G3663</f>
        <v>9.66</v>
      </c>
      <c r="C3663" t="s">
        <v>688</v>
      </c>
      <c r="D3663" t="s">
        <v>2306</v>
      </c>
      <c r="E3663" t="s">
        <v>15090</v>
      </c>
      <c r="F3663" t="s">
        <v>20442</v>
      </c>
      <c r="G3663" s="146">
        <f t="shared" si="64"/>
        <v>1</v>
      </c>
    </row>
    <row r="3664" spans="1:7">
      <c r="A3664" t="s">
        <v>15091</v>
      </c>
      <c r="B3664" s="1">
        <f>IFERROR(INDEX(Preturi!H$2:H$8000, MATCH(A3664, Preturi!G$2:G$8000, 0)), "")*G3664</f>
        <v>9.91</v>
      </c>
      <c r="C3664" t="s">
        <v>688</v>
      </c>
      <c r="D3664" t="s">
        <v>2306</v>
      </c>
      <c r="E3664" t="s">
        <v>15092</v>
      </c>
      <c r="F3664" t="s">
        <v>20442</v>
      </c>
      <c r="G3664" s="146">
        <f t="shared" si="64"/>
        <v>1</v>
      </c>
    </row>
    <row r="3665" spans="1:7">
      <c r="A3665" t="s">
        <v>15093</v>
      </c>
      <c r="B3665" s="1">
        <f>IFERROR(INDEX(Preturi!H$2:H$8000, MATCH(A3665, Preturi!G$2:G$8000, 0)), "")*G3665</f>
        <v>10.17</v>
      </c>
      <c r="C3665" t="s">
        <v>688</v>
      </c>
      <c r="D3665" t="s">
        <v>2306</v>
      </c>
      <c r="E3665" t="s">
        <v>15094</v>
      </c>
      <c r="F3665" t="s">
        <v>20442</v>
      </c>
      <c r="G3665" s="146">
        <f t="shared" si="64"/>
        <v>1</v>
      </c>
    </row>
    <row r="3666" spans="1:7">
      <c r="A3666" t="s">
        <v>15095</v>
      </c>
      <c r="B3666" s="1">
        <f>IFERROR(INDEX(Preturi!H$2:H$8000, MATCH(A3666, Preturi!G$2:G$8000, 0)), "")*G3666</f>
        <v>10.43</v>
      </c>
      <c r="C3666" t="s">
        <v>688</v>
      </c>
      <c r="D3666" t="s">
        <v>2306</v>
      </c>
      <c r="E3666" t="s">
        <v>15096</v>
      </c>
      <c r="F3666" t="s">
        <v>20442</v>
      </c>
      <c r="G3666" s="146">
        <f t="shared" si="64"/>
        <v>1</v>
      </c>
    </row>
    <row r="3667" spans="1:7">
      <c r="A3667" t="s">
        <v>15097</v>
      </c>
      <c r="B3667" s="1">
        <f>IFERROR(INDEX(Preturi!H$2:H$8000, MATCH(A3667, Preturi!G$2:G$8000, 0)), "")*G3667</f>
        <v>10.69</v>
      </c>
      <c r="C3667" t="s">
        <v>688</v>
      </c>
      <c r="D3667" t="s">
        <v>2306</v>
      </c>
      <c r="E3667" t="s">
        <v>15098</v>
      </c>
      <c r="F3667" t="s">
        <v>20442</v>
      </c>
      <c r="G3667" s="146">
        <f t="shared" si="64"/>
        <v>1</v>
      </c>
    </row>
    <row r="3668" spans="1:7">
      <c r="A3668" t="s">
        <v>15099</v>
      </c>
      <c r="B3668" s="1">
        <f>IFERROR(INDEX(Preturi!H$2:H$8000, MATCH(A3668, Preturi!G$2:G$8000, 0)), "")*G3668</f>
        <v>7.84</v>
      </c>
      <c r="C3668" t="s">
        <v>688</v>
      </c>
      <c r="D3668" t="s">
        <v>2306</v>
      </c>
      <c r="E3668" t="s">
        <v>15100</v>
      </c>
      <c r="F3668" t="s">
        <v>20442</v>
      </c>
      <c r="G3668" s="146">
        <f t="shared" si="64"/>
        <v>1</v>
      </c>
    </row>
    <row r="3669" spans="1:7">
      <c r="A3669" t="s">
        <v>15101</v>
      </c>
      <c r="B3669" s="1">
        <f>IFERROR(INDEX(Preturi!H$2:H$8000, MATCH(A3669, Preturi!G$2:G$8000, 0)), "")*G3669</f>
        <v>8.1</v>
      </c>
      <c r="C3669" t="s">
        <v>688</v>
      </c>
      <c r="D3669" t="s">
        <v>2306</v>
      </c>
      <c r="E3669" t="s">
        <v>15102</v>
      </c>
      <c r="F3669" t="s">
        <v>20442</v>
      </c>
      <c r="G3669" s="146">
        <f t="shared" si="64"/>
        <v>1</v>
      </c>
    </row>
    <row r="3670" spans="1:7">
      <c r="A3670" t="s">
        <v>15103</v>
      </c>
      <c r="B3670" s="1">
        <f>IFERROR(INDEX(Preturi!H$2:H$8000, MATCH(A3670, Preturi!G$2:G$8000, 0)), "")*G3670</f>
        <v>8.36</v>
      </c>
      <c r="C3670" t="s">
        <v>688</v>
      </c>
      <c r="D3670" t="s">
        <v>2306</v>
      </c>
      <c r="E3670" t="s">
        <v>15104</v>
      </c>
      <c r="F3670" t="s">
        <v>20442</v>
      </c>
      <c r="G3670" s="146">
        <f t="shared" ref="G3670:G3733" si="65">1+Adaosuri23</f>
        <v>1</v>
      </c>
    </row>
    <row r="3671" spans="1:7">
      <c r="A3671" t="s">
        <v>15105</v>
      </c>
      <c r="B3671" s="1">
        <f>IFERROR(INDEX(Preturi!H$2:H$8000, MATCH(A3671, Preturi!G$2:G$8000, 0)), "")*G3671</f>
        <v>8.6199999999999992</v>
      </c>
      <c r="C3671" t="s">
        <v>688</v>
      </c>
      <c r="D3671" t="s">
        <v>2306</v>
      </c>
      <c r="E3671" t="s">
        <v>15106</v>
      </c>
      <c r="F3671" t="s">
        <v>20442</v>
      </c>
      <c r="G3671" s="146">
        <f t="shared" si="65"/>
        <v>1</v>
      </c>
    </row>
    <row r="3672" spans="1:7">
      <c r="A3672" t="s">
        <v>15107</v>
      </c>
      <c r="B3672" s="1">
        <f>IFERROR(INDEX(Preturi!H$2:H$8000, MATCH(A3672, Preturi!G$2:G$8000, 0)), "")*G3672</f>
        <v>8.8800000000000008</v>
      </c>
      <c r="C3672" t="s">
        <v>688</v>
      </c>
      <c r="D3672" t="s">
        <v>2306</v>
      </c>
      <c r="E3672" t="s">
        <v>15108</v>
      </c>
      <c r="F3672" t="s">
        <v>20442</v>
      </c>
      <c r="G3672" s="146">
        <f t="shared" si="65"/>
        <v>1</v>
      </c>
    </row>
    <row r="3673" spans="1:7">
      <c r="A3673" t="s">
        <v>15109</v>
      </c>
      <c r="B3673" s="1">
        <f>IFERROR(INDEX(Preturi!H$2:H$8000, MATCH(A3673, Preturi!G$2:G$8000, 0)), "")*G3673</f>
        <v>9.14</v>
      </c>
      <c r="C3673" t="s">
        <v>688</v>
      </c>
      <c r="D3673" t="s">
        <v>2306</v>
      </c>
      <c r="E3673" t="s">
        <v>15110</v>
      </c>
      <c r="F3673" t="s">
        <v>20442</v>
      </c>
      <c r="G3673" s="146">
        <f t="shared" si="65"/>
        <v>1</v>
      </c>
    </row>
    <row r="3674" spans="1:7">
      <c r="A3674" t="s">
        <v>15111</v>
      </c>
      <c r="B3674" s="1">
        <f>IFERROR(INDEX(Preturi!H$2:H$8000, MATCH(A3674, Preturi!G$2:G$8000, 0)), "")*G3674</f>
        <v>9.4</v>
      </c>
      <c r="C3674" t="s">
        <v>688</v>
      </c>
      <c r="D3674" t="s">
        <v>2306</v>
      </c>
      <c r="E3674" t="s">
        <v>15112</v>
      </c>
      <c r="F3674" t="s">
        <v>20442</v>
      </c>
      <c r="G3674" s="146">
        <f t="shared" si="65"/>
        <v>1</v>
      </c>
    </row>
    <row r="3675" spans="1:7">
      <c r="A3675" t="s">
        <v>15113</v>
      </c>
      <c r="B3675" s="1">
        <f>IFERROR(INDEX(Preturi!H$2:H$8000, MATCH(A3675, Preturi!G$2:G$8000, 0)), "")*G3675</f>
        <v>9.66</v>
      </c>
      <c r="C3675" t="s">
        <v>688</v>
      </c>
      <c r="D3675" t="s">
        <v>2306</v>
      </c>
      <c r="E3675" t="s">
        <v>15114</v>
      </c>
      <c r="F3675" t="s">
        <v>20442</v>
      </c>
      <c r="G3675" s="146">
        <f t="shared" si="65"/>
        <v>1</v>
      </c>
    </row>
    <row r="3676" spans="1:7">
      <c r="A3676" t="s">
        <v>15115</v>
      </c>
      <c r="B3676" s="1">
        <f>IFERROR(INDEX(Preturi!H$2:H$8000, MATCH(A3676, Preturi!G$2:G$8000, 0)), "")*G3676</f>
        <v>9.91</v>
      </c>
      <c r="C3676" t="s">
        <v>688</v>
      </c>
      <c r="D3676" t="s">
        <v>2306</v>
      </c>
      <c r="E3676" t="s">
        <v>15116</v>
      </c>
      <c r="F3676" t="s">
        <v>20442</v>
      </c>
      <c r="G3676" s="146">
        <f t="shared" si="65"/>
        <v>1</v>
      </c>
    </row>
    <row r="3677" spans="1:7">
      <c r="A3677" t="s">
        <v>15117</v>
      </c>
      <c r="B3677" s="1">
        <f>IFERROR(INDEX(Preturi!H$2:H$8000, MATCH(A3677, Preturi!G$2:G$8000, 0)), "")*G3677</f>
        <v>10.17</v>
      </c>
      <c r="C3677" t="s">
        <v>688</v>
      </c>
      <c r="D3677" t="s">
        <v>2306</v>
      </c>
      <c r="E3677" t="s">
        <v>15118</v>
      </c>
      <c r="F3677" t="s">
        <v>20442</v>
      </c>
      <c r="G3677" s="146">
        <f t="shared" si="65"/>
        <v>1</v>
      </c>
    </row>
    <row r="3678" spans="1:7">
      <c r="A3678" t="s">
        <v>15119</v>
      </c>
      <c r="B3678" s="1">
        <f>IFERROR(INDEX(Preturi!H$2:H$8000, MATCH(A3678, Preturi!G$2:G$8000, 0)), "")*G3678</f>
        <v>10.43</v>
      </c>
      <c r="C3678" t="s">
        <v>688</v>
      </c>
      <c r="D3678" t="s">
        <v>2306</v>
      </c>
      <c r="E3678" t="s">
        <v>15120</v>
      </c>
      <c r="F3678" t="s">
        <v>20442</v>
      </c>
      <c r="G3678" s="146">
        <f t="shared" si="65"/>
        <v>1</v>
      </c>
    </row>
    <row r="3679" spans="1:7">
      <c r="A3679" t="s">
        <v>15121</v>
      </c>
      <c r="B3679" s="1">
        <f>IFERROR(INDEX(Preturi!H$2:H$8000, MATCH(A3679, Preturi!G$2:G$8000, 0)), "")*G3679</f>
        <v>10.69</v>
      </c>
      <c r="C3679" t="s">
        <v>688</v>
      </c>
      <c r="D3679" t="s">
        <v>2306</v>
      </c>
      <c r="E3679" t="s">
        <v>15122</v>
      </c>
      <c r="F3679" t="s">
        <v>20442</v>
      </c>
      <c r="G3679" s="146">
        <f t="shared" si="65"/>
        <v>1</v>
      </c>
    </row>
    <row r="3680" spans="1:7">
      <c r="A3680" t="s">
        <v>15123</v>
      </c>
      <c r="B3680" s="1">
        <f>IFERROR(INDEX(Preturi!H$2:H$8000, MATCH(A3680, Preturi!G$2:G$8000, 0)), "")*G3680</f>
        <v>13.08</v>
      </c>
      <c r="C3680" t="s">
        <v>688</v>
      </c>
      <c r="D3680" t="s">
        <v>2306</v>
      </c>
      <c r="E3680" t="s">
        <v>15124</v>
      </c>
      <c r="F3680" t="s">
        <v>20442</v>
      </c>
      <c r="G3680" s="146">
        <f t="shared" si="65"/>
        <v>1</v>
      </c>
    </row>
    <row r="3681" spans="1:7">
      <c r="A3681" t="s">
        <v>15125</v>
      </c>
      <c r="B3681" s="1">
        <f>IFERROR(INDEX(Preturi!H$2:H$8000, MATCH(A3681, Preturi!G$2:G$8000, 0)), "")*G3681</f>
        <v>9.36</v>
      </c>
      <c r="C3681" t="s">
        <v>688</v>
      </c>
      <c r="D3681" t="s">
        <v>2306</v>
      </c>
      <c r="E3681" t="s">
        <v>15126</v>
      </c>
      <c r="F3681" t="s">
        <v>20442</v>
      </c>
      <c r="G3681" s="146">
        <f t="shared" si="65"/>
        <v>1</v>
      </c>
    </row>
    <row r="3682" spans="1:7">
      <c r="A3682" t="s">
        <v>15127</v>
      </c>
      <c r="B3682" s="1">
        <f>IFERROR(INDEX(Preturi!H$2:H$8000, MATCH(A3682, Preturi!G$2:G$8000, 0)), "")*G3682</f>
        <v>9.67</v>
      </c>
      <c r="C3682" t="s">
        <v>688</v>
      </c>
      <c r="D3682" t="s">
        <v>2306</v>
      </c>
      <c r="E3682" t="s">
        <v>15128</v>
      </c>
      <c r="F3682" t="s">
        <v>20442</v>
      </c>
      <c r="G3682" s="146">
        <f t="shared" si="65"/>
        <v>1</v>
      </c>
    </row>
    <row r="3683" spans="1:7">
      <c r="A3683" t="s">
        <v>15129</v>
      </c>
      <c r="B3683" s="1">
        <f>IFERROR(INDEX(Preturi!H$2:H$8000, MATCH(A3683, Preturi!G$2:G$8000, 0)), "")*G3683</f>
        <v>9.98</v>
      </c>
      <c r="C3683" t="s">
        <v>688</v>
      </c>
      <c r="D3683" t="s">
        <v>2306</v>
      </c>
      <c r="E3683" t="s">
        <v>15130</v>
      </c>
      <c r="F3683" t="s">
        <v>20442</v>
      </c>
      <c r="G3683" s="146">
        <f t="shared" si="65"/>
        <v>1</v>
      </c>
    </row>
    <row r="3684" spans="1:7">
      <c r="A3684" t="s">
        <v>15131</v>
      </c>
      <c r="B3684" s="1">
        <f>IFERROR(INDEX(Preturi!H$2:H$8000, MATCH(A3684, Preturi!G$2:G$8000, 0)), "")*G3684</f>
        <v>10.28</v>
      </c>
      <c r="C3684" t="s">
        <v>688</v>
      </c>
      <c r="D3684" t="s">
        <v>2306</v>
      </c>
      <c r="E3684" t="s">
        <v>15132</v>
      </c>
      <c r="F3684" t="s">
        <v>20442</v>
      </c>
      <c r="G3684" s="146">
        <f t="shared" si="65"/>
        <v>1</v>
      </c>
    </row>
    <row r="3685" spans="1:7">
      <c r="A3685" t="s">
        <v>15133</v>
      </c>
      <c r="B3685" s="1">
        <f>IFERROR(INDEX(Preturi!H$2:H$8000, MATCH(A3685, Preturi!G$2:G$8000, 0)), "")*G3685</f>
        <v>10.6</v>
      </c>
      <c r="C3685" t="s">
        <v>688</v>
      </c>
      <c r="D3685" t="s">
        <v>2306</v>
      </c>
      <c r="E3685" t="s">
        <v>15134</v>
      </c>
      <c r="F3685" t="s">
        <v>20442</v>
      </c>
      <c r="G3685" s="146">
        <f t="shared" si="65"/>
        <v>1</v>
      </c>
    </row>
    <row r="3686" spans="1:7">
      <c r="A3686" t="s">
        <v>15135</v>
      </c>
      <c r="B3686" s="1">
        <f>IFERROR(INDEX(Preturi!H$2:H$8000, MATCH(A3686, Preturi!G$2:G$8000, 0)), "")*G3686</f>
        <v>10.91</v>
      </c>
      <c r="C3686" t="s">
        <v>688</v>
      </c>
      <c r="D3686" t="s">
        <v>2306</v>
      </c>
      <c r="E3686" t="s">
        <v>15136</v>
      </c>
      <c r="F3686" t="s">
        <v>20442</v>
      </c>
      <c r="G3686" s="146">
        <f t="shared" si="65"/>
        <v>1</v>
      </c>
    </row>
    <row r="3687" spans="1:7">
      <c r="A3687" t="s">
        <v>15137</v>
      </c>
      <c r="B3687" s="1">
        <f>IFERROR(INDEX(Preturi!H$2:H$8000, MATCH(A3687, Preturi!G$2:G$8000, 0)), "")*G3687</f>
        <v>11.22</v>
      </c>
      <c r="C3687" t="s">
        <v>688</v>
      </c>
      <c r="D3687" t="s">
        <v>2306</v>
      </c>
      <c r="E3687" t="s">
        <v>15138</v>
      </c>
      <c r="F3687" t="s">
        <v>20442</v>
      </c>
      <c r="G3687" s="146">
        <f t="shared" si="65"/>
        <v>1</v>
      </c>
    </row>
    <row r="3688" spans="1:7">
      <c r="A3688" t="s">
        <v>15139</v>
      </c>
      <c r="B3688" s="1">
        <f>IFERROR(INDEX(Preturi!H$2:H$8000, MATCH(A3688, Preturi!G$2:G$8000, 0)), "")*G3688</f>
        <v>11.53</v>
      </c>
      <c r="C3688" t="s">
        <v>688</v>
      </c>
      <c r="D3688" t="s">
        <v>2306</v>
      </c>
      <c r="E3688" t="s">
        <v>15140</v>
      </c>
      <c r="F3688" t="s">
        <v>20442</v>
      </c>
      <c r="G3688" s="146">
        <f t="shared" si="65"/>
        <v>1</v>
      </c>
    </row>
    <row r="3689" spans="1:7">
      <c r="A3689" t="s">
        <v>15141</v>
      </c>
      <c r="B3689" s="1">
        <f>IFERROR(INDEX(Preturi!H$2:H$8000, MATCH(A3689, Preturi!G$2:G$8000, 0)), "")*G3689</f>
        <v>11.84</v>
      </c>
      <c r="C3689" t="s">
        <v>688</v>
      </c>
      <c r="D3689" t="s">
        <v>2306</v>
      </c>
      <c r="E3689" t="s">
        <v>15142</v>
      </c>
      <c r="F3689" t="s">
        <v>20442</v>
      </c>
      <c r="G3689" s="146">
        <f t="shared" si="65"/>
        <v>1</v>
      </c>
    </row>
    <row r="3690" spans="1:7">
      <c r="A3690" t="s">
        <v>15143</v>
      </c>
      <c r="B3690" s="1">
        <f>IFERROR(INDEX(Preturi!H$2:H$8000, MATCH(A3690, Preturi!G$2:G$8000, 0)), "")*G3690</f>
        <v>12.16</v>
      </c>
      <c r="C3690" t="s">
        <v>688</v>
      </c>
      <c r="D3690" t="s">
        <v>2306</v>
      </c>
      <c r="E3690" t="s">
        <v>15144</v>
      </c>
      <c r="F3690" t="s">
        <v>20442</v>
      </c>
      <c r="G3690" s="146">
        <f t="shared" si="65"/>
        <v>1</v>
      </c>
    </row>
    <row r="3691" spans="1:7">
      <c r="A3691" t="s">
        <v>15145</v>
      </c>
      <c r="B3691" s="1">
        <f>IFERROR(INDEX(Preturi!H$2:H$8000, MATCH(A3691, Preturi!G$2:G$8000, 0)), "")*G3691</f>
        <v>12.47</v>
      </c>
      <c r="C3691" t="s">
        <v>688</v>
      </c>
      <c r="D3691" t="s">
        <v>2306</v>
      </c>
      <c r="E3691" t="s">
        <v>15146</v>
      </c>
      <c r="F3691" t="s">
        <v>20442</v>
      </c>
      <c r="G3691" s="146">
        <f t="shared" si="65"/>
        <v>1</v>
      </c>
    </row>
    <row r="3692" spans="1:7">
      <c r="A3692" t="s">
        <v>15147</v>
      </c>
      <c r="B3692" s="1">
        <f>IFERROR(INDEX(Preturi!H$2:H$8000, MATCH(A3692, Preturi!G$2:G$8000, 0)), "")*G3692</f>
        <v>12.77</v>
      </c>
      <c r="C3692" t="s">
        <v>688</v>
      </c>
      <c r="D3692" t="s">
        <v>2306</v>
      </c>
      <c r="E3692" t="s">
        <v>15148</v>
      </c>
      <c r="F3692" t="s">
        <v>20442</v>
      </c>
      <c r="G3692" s="146">
        <f t="shared" si="65"/>
        <v>1</v>
      </c>
    </row>
    <row r="3693" spans="1:7">
      <c r="A3693" t="s">
        <v>15149</v>
      </c>
      <c r="B3693" s="1">
        <f>IFERROR(INDEX(Preturi!H$2:H$8000, MATCH(A3693, Preturi!G$2:G$8000, 0)), "")*G3693</f>
        <v>9.36</v>
      </c>
      <c r="C3693" t="s">
        <v>688</v>
      </c>
      <c r="D3693" t="s">
        <v>2306</v>
      </c>
      <c r="E3693" t="s">
        <v>15150</v>
      </c>
      <c r="F3693" t="s">
        <v>20442</v>
      </c>
      <c r="G3693" s="146">
        <f t="shared" si="65"/>
        <v>1</v>
      </c>
    </row>
    <row r="3694" spans="1:7">
      <c r="A3694" t="s">
        <v>15151</v>
      </c>
      <c r="B3694" s="1">
        <f>IFERROR(INDEX(Preturi!H$2:H$8000, MATCH(A3694, Preturi!G$2:G$8000, 0)), "")*G3694</f>
        <v>9.67</v>
      </c>
      <c r="C3694" t="s">
        <v>688</v>
      </c>
      <c r="D3694" t="s">
        <v>2306</v>
      </c>
      <c r="E3694" t="s">
        <v>15152</v>
      </c>
      <c r="F3694" t="s">
        <v>20442</v>
      </c>
      <c r="G3694" s="146">
        <f t="shared" si="65"/>
        <v>1</v>
      </c>
    </row>
    <row r="3695" spans="1:7">
      <c r="A3695" t="s">
        <v>15153</v>
      </c>
      <c r="B3695" s="1">
        <f>IFERROR(INDEX(Preturi!H$2:H$8000, MATCH(A3695, Preturi!G$2:G$8000, 0)), "")*G3695</f>
        <v>9.98</v>
      </c>
      <c r="C3695" t="s">
        <v>688</v>
      </c>
      <c r="D3695" t="s">
        <v>2306</v>
      </c>
      <c r="E3695" t="s">
        <v>15154</v>
      </c>
      <c r="F3695" t="s">
        <v>20442</v>
      </c>
      <c r="G3695" s="146">
        <f t="shared" si="65"/>
        <v>1</v>
      </c>
    </row>
    <row r="3696" spans="1:7">
      <c r="A3696" t="s">
        <v>15155</v>
      </c>
      <c r="B3696" s="1">
        <f>IFERROR(INDEX(Preturi!H$2:H$8000, MATCH(A3696, Preturi!G$2:G$8000, 0)), "")*G3696</f>
        <v>10.28</v>
      </c>
      <c r="C3696" t="s">
        <v>688</v>
      </c>
      <c r="D3696" t="s">
        <v>2306</v>
      </c>
      <c r="E3696" t="s">
        <v>15156</v>
      </c>
      <c r="F3696" t="s">
        <v>20442</v>
      </c>
      <c r="G3696" s="146">
        <f t="shared" si="65"/>
        <v>1</v>
      </c>
    </row>
    <row r="3697" spans="1:7">
      <c r="A3697" t="s">
        <v>15157</v>
      </c>
      <c r="B3697" s="1">
        <f>IFERROR(INDEX(Preturi!H$2:H$8000, MATCH(A3697, Preturi!G$2:G$8000, 0)), "")*G3697</f>
        <v>10.6</v>
      </c>
      <c r="C3697" t="s">
        <v>688</v>
      </c>
      <c r="D3697" t="s">
        <v>2306</v>
      </c>
      <c r="E3697" t="s">
        <v>15158</v>
      </c>
      <c r="F3697" t="s">
        <v>20442</v>
      </c>
      <c r="G3697" s="146">
        <f t="shared" si="65"/>
        <v>1</v>
      </c>
    </row>
    <row r="3698" spans="1:7">
      <c r="A3698" t="s">
        <v>15159</v>
      </c>
      <c r="B3698" s="1">
        <f>IFERROR(INDEX(Preturi!H$2:H$8000, MATCH(A3698, Preturi!G$2:G$8000, 0)), "")*G3698</f>
        <v>10.91</v>
      </c>
      <c r="C3698" t="s">
        <v>688</v>
      </c>
      <c r="D3698" t="s">
        <v>2306</v>
      </c>
      <c r="E3698" t="s">
        <v>15160</v>
      </c>
      <c r="F3698" t="s">
        <v>20442</v>
      </c>
      <c r="G3698" s="146">
        <f t="shared" si="65"/>
        <v>1</v>
      </c>
    </row>
    <row r="3699" spans="1:7">
      <c r="A3699" t="s">
        <v>15161</v>
      </c>
      <c r="B3699" s="1">
        <f>IFERROR(INDEX(Preturi!H$2:H$8000, MATCH(A3699, Preturi!G$2:G$8000, 0)), "")*G3699</f>
        <v>11.22</v>
      </c>
      <c r="C3699" t="s">
        <v>688</v>
      </c>
      <c r="D3699" t="s">
        <v>2306</v>
      </c>
      <c r="E3699" t="s">
        <v>15162</v>
      </c>
      <c r="F3699" t="s">
        <v>20442</v>
      </c>
      <c r="G3699" s="146">
        <f t="shared" si="65"/>
        <v>1</v>
      </c>
    </row>
    <row r="3700" spans="1:7">
      <c r="A3700" t="s">
        <v>15163</v>
      </c>
      <c r="B3700" s="1">
        <f>IFERROR(INDEX(Preturi!H$2:H$8000, MATCH(A3700, Preturi!G$2:G$8000, 0)), "")*G3700</f>
        <v>11.53</v>
      </c>
      <c r="C3700" t="s">
        <v>688</v>
      </c>
      <c r="D3700" t="s">
        <v>2306</v>
      </c>
      <c r="E3700" t="s">
        <v>15164</v>
      </c>
      <c r="F3700" t="s">
        <v>20442</v>
      </c>
      <c r="G3700" s="146">
        <f t="shared" si="65"/>
        <v>1</v>
      </c>
    </row>
    <row r="3701" spans="1:7">
      <c r="A3701" t="s">
        <v>15165</v>
      </c>
      <c r="B3701" s="1">
        <f>IFERROR(INDEX(Preturi!H$2:H$8000, MATCH(A3701, Preturi!G$2:G$8000, 0)), "")*G3701</f>
        <v>11.84</v>
      </c>
      <c r="C3701" t="s">
        <v>688</v>
      </c>
      <c r="D3701" t="s">
        <v>2306</v>
      </c>
      <c r="E3701" t="s">
        <v>15166</v>
      </c>
      <c r="F3701" t="s">
        <v>20442</v>
      </c>
      <c r="G3701" s="146">
        <f t="shared" si="65"/>
        <v>1</v>
      </c>
    </row>
    <row r="3702" spans="1:7">
      <c r="A3702" t="s">
        <v>15167</v>
      </c>
      <c r="B3702" s="1">
        <f>IFERROR(INDEX(Preturi!H$2:H$8000, MATCH(A3702, Preturi!G$2:G$8000, 0)), "")*G3702</f>
        <v>12.16</v>
      </c>
      <c r="C3702" t="s">
        <v>688</v>
      </c>
      <c r="D3702" t="s">
        <v>2306</v>
      </c>
      <c r="E3702" t="s">
        <v>15168</v>
      </c>
      <c r="F3702" t="s">
        <v>20442</v>
      </c>
      <c r="G3702" s="146">
        <f t="shared" si="65"/>
        <v>1</v>
      </c>
    </row>
    <row r="3703" spans="1:7">
      <c r="A3703" t="s">
        <v>15169</v>
      </c>
      <c r="B3703" s="1">
        <f>IFERROR(INDEX(Preturi!H$2:H$8000, MATCH(A3703, Preturi!G$2:G$8000, 0)), "")*G3703</f>
        <v>12.47</v>
      </c>
      <c r="C3703" t="s">
        <v>688</v>
      </c>
      <c r="D3703" t="s">
        <v>2306</v>
      </c>
      <c r="E3703" t="s">
        <v>15170</v>
      </c>
      <c r="F3703" t="s">
        <v>20442</v>
      </c>
      <c r="G3703" s="146">
        <f t="shared" si="65"/>
        <v>1</v>
      </c>
    </row>
    <row r="3704" spans="1:7">
      <c r="A3704" t="s">
        <v>15171</v>
      </c>
      <c r="B3704" s="1">
        <f>IFERROR(INDEX(Preturi!H$2:H$8000, MATCH(A3704, Preturi!G$2:G$8000, 0)), "")*G3704</f>
        <v>12.77</v>
      </c>
      <c r="C3704" t="s">
        <v>688</v>
      </c>
      <c r="D3704" t="s">
        <v>2306</v>
      </c>
      <c r="E3704" t="s">
        <v>15172</v>
      </c>
      <c r="F3704" t="s">
        <v>20442</v>
      </c>
      <c r="G3704" s="146">
        <f t="shared" si="65"/>
        <v>1</v>
      </c>
    </row>
    <row r="3705" spans="1:7">
      <c r="A3705" t="s">
        <v>15173</v>
      </c>
      <c r="B3705" s="1">
        <f>IFERROR(INDEX(Preturi!H$2:H$8000, MATCH(A3705, Preturi!G$2:G$8000, 0)), "")*G3705</f>
        <v>15.2</v>
      </c>
      <c r="C3705" t="s">
        <v>688</v>
      </c>
      <c r="D3705" t="s">
        <v>2306</v>
      </c>
      <c r="E3705" t="s">
        <v>15174</v>
      </c>
      <c r="F3705" t="s">
        <v>20442</v>
      </c>
      <c r="G3705" s="146">
        <f t="shared" si="65"/>
        <v>1</v>
      </c>
    </row>
    <row r="3706" spans="1:7">
      <c r="A3706" t="s">
        <v>15175</v>
      </c>
      <c r="B3706" s="1">
        <f>IFERROR(INDEX(Preturi!H$2:H$8000, MATCH(A3706, Preturi!G$2:G$8000, 0)), "")*G3706</f>
        <v>10.86</v>
      </c>
      <c r="C3706" t="s">
        <v>688</v>
      </c>
      <c r="D3706" t="s">
        <v>2306</v>
      </c>
      <c r="E3706" t="s">
        <v>15176</v>
      </c>
      <c r="F3706" t="s">
        <v>20442</v>
      </c>
      <c r="G3706" s="146">
        <f t="shared" si="65"/>
        <v>1</v>
      </c>
    </row>
    <row r="3707" spans="1:7">
      <c r="A3707" t="s">
        <v>15177</v>
      </c>
      <c r="B3707" s="1">
        <f>IFERROR(INDEX(Preturi!H$2:H$8000, MATCH(A3707, Preturi!G$2:G$8000, 0)), "")*G3707</f>
        <v>11.22</v>
      </c>
      <c r="C3707" t="s">
        <v>688</v>
      </c>
      <c r="D3707" t="s">
        <v>2306</v>
      </c>
      <c r="E3707" t="s">
        <v>15178</v>
      </c>
      <c r="F3707" t="s">
        <v>20442</v>
      </c>
      <c r="G3707" s="146">
        <f t="shared" si="65"/>
        <v>1</v>
      </c>
    </row>
    <row r="3708" spans="1:7">
      <c r="A3708" t="s">
        <v>15179</v>
      </c>
      <c r="B3708" s="1">
        <f>IFERROR(INDEX(Preturi!H$2:H$8000, MATCH(A3708, Preturi!G$2:G$8000, 0)), "")*G3708</f>
        <v>11.58</v>
      </c>
      <c r="C3708" t="s">
        <v>688</v>
      </c>
      <c r="D3708" t="s">
        <v>2306</v>
      </c>
      <c r="E3708" t="s">
        <v>15180</v>
      </c>
      <c r="F3708" t="s">
        <v>20442</v>
      </c>
      <c r="G3708" s="146">
        <f t="shared" si="65"/>
        <v>1</v>
      </c>
    </row>
    <row r="3709" spans="1:7">
      <c r="A3709" t="s">
        <v>15181</v>
      </c>
      <c r="B3709" s="1">
        <f>IFERROR(INDEX(Preturi!H$2:H$8000, MATCH(A3709, Preturi!G$2:G$8000, 0)), "")*G3709</f>
        <v>11.93</v>
      </c>
      <c r="C3709" t="s">
        <v>688</v>
      </c>
      <c r="D3709" t="s">
        <v>2306</v>
      </c>
      <c r="E3709" t="s">
        <v>15182</v>
      </c>
      <c r="F3709" t="s">
        <v>20442</v>
      </c>
      <c r="G3709" s="146">
        <f t="shared" si="65"/>
        <v>1</v>
      </c>
    </row>
    <row r="3710" spans="1:7">
      <c r="A3710" t="s">
        <v>15183</v>
      </c>
      <c r="B3710" s="1">
        <f>IFERROR(INDEX(Preturi!H$2:H$8000, MATCH(A3710, Preturi!G$2:G$8000, 0)), "")*G3710</f>
        <v>12.3</v>
      </c>
      <c r="C3710" t="s">
        <v>688</v>
      </c>
      <c r="D3710" t="s">
        <v>2306</v>
      </c>
      <c r="E3710" t="s">
        <v>15184</v>
      </c>
      <c r="F3710" t="s">
        <v>20442</v>
      </c>
      <c r="G3710" s="146">
        <f t="shared" si="65"/>
        <v>1</v>
      </c>
    </row>
    <row r="3711" spans="1:7">
      <c r="A3711" t="s">
        <v>15185</v>
      </c>
      <c r="B3711" s="1">
        <f>IFERROR(INDEX(Preturi!H$2:H$8000, MATCH(A3711, Preturi!G$2:G$8000, 0)), "")*G3711</f>
        <v>12.66</v>
      </c>
      <c r="C3711" t="s">
        <v>688</v>
      </c>
      <c r="D3711" t="s">
        <v>2306</v>
      </c>
      <c r="E3711" t="s">
        <v>15186</v>
      </c>
      <c r="F3711" t="s">
        <v>20442</v>
      </c>
      <c r="G3711" s="146">
        <f t="shared" si="65"/>
        <v>1</v>
      </c>
    </row>
    <row r="3712" spans="1:7">
      <c r="A3712" t="s">
        <v>15187</v>
      </c>
      <c r="B3712" s="1">
        <f>IFERROR(INDEX(Preturi!H$2:H$8000, MATCH(A3712, Preturi!G$2:G$8000, 0)), "")*G3712</f>
        <v>13.03</v>
      </c>
      <c r="C3712" t="s">
        <v>688</v>
      </c>
      <c r="D3712" t="s">
        <v>2306</v>
      </c>
      <c r="E3712" t="s">
        <v>15188</v>
      </c>
      <c r="F3712" t="s">
        <v>20442</v>
      </c>
      <c r="G3712" s="146">
        <f t="shared" si="65"/>
        <v>1</v>
      </c>
    </row>
    <row r="3713" spans="1:7">
      <c r="A3713" t="s">
        <v>15189</v>
      </c>
      <c r="B3713" s="1">
        <f>IFERROR(INDEX(Preturi!H$2:H$8000, MATCH(A3713, Preturi!G$2:G$8000, 0)), "")*G3713</f>
        <v>13.39</v>
      </c>
      <c r="C3713" t="s">
        <v>688</v>
      </c>
      <c r="D3713" t="s">
        <v>2306</v>
      </c>
      <c r="E3713" t="s">
        <v>15190</v>
      </c>
      <c r="F3713" t="s">
        <v>20442</v>
      </c>
      <c r="G3713" s="146">
        <f t="shared" si="65"/>
        <v>1</v>
      </c>
    </row>
    <row r="3714" spans="1:7">
      <c r="A3714" t="s">
        <v>15191</v>
      </c>
      <c r="B3714" s="1">
        <f>IFERROR(INDEX(Preturi!H$2:H$8000, MATCH(A3714, Preturi!G$2:G$8000, 0)), "")*G3714</f>
        <v>13.75</v>
      </c>
      <c r="C3714" t="s">
        <v>688</v>
      </c>
      <c r="D3714" t="s">
        <v>2306</v>
      </c>
      <c r="E3714" t="s">
        <v>15192</v>
      </c>
      <c r="F3714" t="s">
        <v>20442</v>
      </c>
      <c r="G3714" s="146">
        <f t="shared" si="65"/>
        <v>1</v>
      </c>
    </row>
    <row r="3715" spans="1:7">
      <c r="A3715" t="s">
        <v>15193</v>
      </c>
      <c r="B3715" s="1">
        <f>IFERROR(INDEX(Preturi!H$2:H$8000, MATCH(A3715, Preturi!G$2:G$8000, 0)), "")*G3715</f>
        <v>14.12</v>
      </c>
      <c r="C3715" t="s">
        <v>688</v>
      </c>
      <c r="D3715" t="s">
        <v>2306</v>
      </c>
      <c r="E3715" t="s">
        <v>15194</v>
      </c>
      <c r="F3715" t="s">
        <v>20442</v>
      </c>
      <c r="G3715" s="146">
        <f t="shared" si="65"/>
        <v>1</v>
      </c>
    </row>
    <row r="3716" spans="1:7">
      <c r="A3716" t="s">
        <v>15195</v>
      </c>
      <c r="B3716" s="1">
        <f>IFERROR(INDEX(Preturi!H$2:H$8000, MATCH(A3716, Preturi!G$2:G$8000, 0)), "")*G3716</f>
        <v>14.47</v>
      </c>
      <c r="C3716" t="s">
        <v>688</v>
      </c>
      <c r="D3716" t="s">
        <v>2306</v>
      </c>
      <c r="E3716" t="s">
        <v>15196</v>
      </c>
      <c r="F3716" t="s">
        <v>20442</v>
      </c>
      <c r="G3716" s="146">
        <f t="shared" si="65"/>
        <v>1</v>
      </c>
    </row>
    <row r="3717" spans="1:7">
      <c r="A3717" t="s">
        <v>15197</v>
      </c>
      <c r="B3717" s="1">
        <f>IFERROR(INDEX(Preturi!H$2:H$8000, MATCH(A3717, Preturi!G$2:G$8000, 0)), "")*G3717</f>
        <v>14.83</v>
      </c>
      <c r="C3717" t="s">
        <v>688</v>
      </c>
      <c r="D3717" t="s">
        <v>2306</v>
      </c>
      <c r="E3717" t="s">
        <v>15198</v>
      </c>
      <c r="F3717" t="s">
        <v>20442</v>
      </c>
      <c r="G3717" s="146">
        <f t="shared" si="65"/>
        <v>1</v>
      </c>
    </row>
    <row r="3718" spans="1:7">
      <c r="A3718" t="s">
        <v>15199</v>
      </c>
      <c r="B3718" s="1">
        <f>IFERROR(INDEX(Preturi!H$2:H$8000, MATCH(A3718, Preturi!G$2:G$8000, 0)), "")*G3718</f>
        <v>10.86</v>
      </c>
      <c r="C3718" t="s">
        <v>688</v>
      </c>
      <c r="D3718" t="s">
        <v>2306</v>
      </c>
      <c r="E3718" t="s">
        <v>15200</v>
      </c>
      <c r="F3718" t="s">
        <v>20442</v>
      </c>
      <c r="G3718" s="146">
        <f t="shared" si="65"/>
        <v>1</v>
      </c>
    </row>
    <row r="3719" spans="1:7">
      <c r="A3719" t="s">
        <v>15201</v>
      </c>
      <c r="B3719" s="1">
        <f>IFERROR(INDEX(Preturi!H$2:H$8000, MATCH(A3719, Preturi!G$2:G$8000, 0)), "")*G3719</f>
        <v>11.22</v>
      </c>
      <c r="C3719" t="s">
        <v>688</v>
      </c>
      <c r="D3719" t="s">
        <v>2306</v>
      </c>
      <c r="E3719" t="s">
        <v>15202</v>
      </c>
      <c r="F3719" t="s">
        <v>20442</v>
      </c>
      <c r="G3719" s="146">
        <f t="shared" si="65"/>
        <v>1</v>
      </c>
    </row>
    <row r="3720" spans="1:7">
      <c r="A3720" t="s">
        <v>15203</v>
      </c>
      <c r="B3720" s="1">
        <f>IFERROR(INDEX(Preturi!H$2:H$8000, MATCH(A3720, Preturi!G$2:G$8000, 0)), "")*G3720</f>
        <v>11.58</v>
      </c>
      <c r="C3720" t="s">
        <v>688</v>
      </c>
      <c r="D3720" t="s">
        <v>2306</v>
      </c>
      <c r="E3720" t="s">
        <v>15204</v>
      </c>
      <c r="F3720" t="s">
        <v>20442</v>
      </c>
      <c r="G3720" s="146">
        <f t="shared" si="65"/>
        <v>1</v>
      </c>
    </row>
    <row r="3721" spans="1:7">
      <c r="A3721" t="s">
        <v>15205</v>
      </c>
      <c r="B3721" s="1">
        <f>IFERROR(INDEX(Preturi!H$2:H$8000, MATCH(A3721, Preturi!G$2:G$8000, 0)), "")*G3721</f>
        <v>11.93</v>
      </c>
      <c r="C3721" t="s">
        <v>688</v>
      </c>
      <c r="D3721" t="s">
        <v>2306</v>
      </c>
      <c r="E3721" t="s">
        <v>15206</v>
      </c>
      <c r="F3721" t="s">
        <v>20442</v>
      </c>
      <c r="G3721" s="146">
        <f t="shared" si="65"/>
        <v>1</v>
      </c>
    </row>
    <row r="3722" spans="1:7">
      <c r="A3722" t="s">
        <v>15207</v>
      </c>
      <c r="B3722" s="1">
        <f>IFERROR(INDEX(Preturi!H$2:H$8000, MATCH(A3722, Preturi!G$2:G$8000, 0)), "")*G3722</f>
        <v>12.3</v>
      </c>
      <c r="C3722" t="s">
        <v>688</v>
      </c>
      <c r="D3722" t="s">
        <v>2306</v>
      </c>
      <c r="E3722" t="s">
        <v>15208</v>
      </c>
      <c r="F3722" t="s">
        <v>20442</v>
      </c>
      <c r="G3722" s="146">
        <f t="shared" si="65"/>
        <v>1</v>
      </c>
    </row>
    <row r="3723" spans="1:7">
      <c r="A3723" t="s">
        <v>15209</v>
      </c>
      <c r="B3723" s="1">
        <f>IFERROR(INDEX(Preturi!H$2:H$8000, MATCH(A3723, Preturi!G$2:G$8000, 0)), "")*G3723</f>
        <v>12.66</v>
      </c>
      <c r="C3723" t="s">
        <v>688</v>
      </c>
      <c r="D3723" t="s">
        <v>2306</v>
      </c>
      <c r="E3723" t="s">
        <v>15210</v>
      </c>
      <c r="F3723" t="s">
        <v>20442</v>
      </c>
      <c r="G3723" s="146">
        <f t="shared" si="65"/>
        <v>1</v>
      </c>
    </row>
    <row r="3724" spans="1:7">
      <c r="A3724" t="s">
        <v>15211</v>
      </c>
      <c r="B3724" s="1">
        <f>IFERROR(INDEX(Preturi!H$2:H$8000, MATCH(A3724, Preturi!G$2:G$8000, 0)), "")*G3724</f>
        <v>13.03</v>
      </c>
      <c r="C3724" t="s">
        <v>688</v>
      </c>
      <c r="D3724" t="s">
        <v>2306</v>
      </c>
      <c r="E3724" t="s">
        <v>15212</v>
      </c>
      <c r="F3724" t="s">
        <v>20442</v>
      </c>
      <c r="G3724" s="146">
        <f t="shared" si="65"/>
        <v>1</v>
      </c>
    </row>
    <row r="3725" spans="1:7">
      <c r="A3725" t="s">
        <v>15213</v>
      </c>
      <c r="B3725" s="1">
        <f>IFERROR(INDEX(Preturi!H$2:H$8000, MATCH(A3725, Preturi!G$2:G$8000, 0)), "")*G3725</f>
        <v>13.39</v>
      </c>
      <c r="C3725" t="s">
        <v>688</v>
      </c>
      <c r="D3725" t="s">
        <v>2306</v>
      </c>
      <c r="E3725" t="s">
        <v>15214</v>
      </c>
      <c r="F3725" t="s">
        <v>20442</v>
      </c>
      <c r="G3725" s="146">
        <f t="shared" si="65"/>
        <v>1</v>
      </c>
    </row>
    <row r="3726" spans="1:7">
      <c r="A3726" t="s">
        <v>15215</v>
      </c>
      <c r="B3726" s="1">
        <f>IFERROR(INDEX(Preturi!H$2:H$8000, MATCH(A3726, Preturi!G$2:G$8000, 0)), "")*G3726</f>
        <v>13.75</v>
      </c>
      <c r="C3726" t="s">
        <v>688</v>
      </c>
      <c r="D3726" t="s">
        <v>2306</v>
      </c>
      <c r="E3726" t="s">
        <v>15216</v>
      </c>
      <c r="F3726" t="s">
        <v>20442</v>
      </c>
      <c r="G3726" s="146">
        <f t="shared" si="65"/>
        <v>1</v>
      </c>
    </row>
    <row r="3727" spans="1:7">
      <c r="A3727" t="s">
        <v>15217</v>
      </c>
      <c r="B3727" s="1">
        <f>IFERROR(INDEX(Preturi!H$2:H$8000, MATCH(A3727, Preturi!G$2:G$8000, 0)), "")*G3727</f>
        <v>14.12</v>
      </c>
      <c r="C3727" t="s">
        <v>688</v>
      </c>
      <c r="D3727" t="s">
        <v>2306</v>
      </c>
      <c r="E3727" t="s">
        <v>15218</v>
      </c>
      <c r="F3727" t="s">
        <v>20442</v>
      </c>
      <c r="G3727" s="146">
        <f t="shared" si="65"/>
        <v>1</v>
      </c>
    </row>
    <row r="3728" spans="1:7">
      <c r="A3728" t="s">
        <v>15219</v>
      </c>
      <c r="B3728" s="1">
        <f>IFERROR(INDEX(Preturi!H$2:H$8000, MATCH(A3728, Preturi!G$2:G$8000, 0)), "")*G3728</f>
        <v>14.47</v>
      </c>
      <c r="C3728" t="s">
        <v>688</v>
      </c>
      <c r="D3728" t="s">
        <v>2306</v>
      </c>
      <c r="E3728" t="s">
        <v>15220</v>
      </c>
      <c r="F3728" t="s">
        <v>20442</v>
      </c>
      <c r="G3728" s="146">
        <f t="shared" si="65"/>
        <v>1</v>
      </c>
    </row>
    <row r="3729" spans="1:7">
      <c r="A3729" t="s">
        <v>15221</v>
      </c>
      <c r="B3729" s="1">
        <f>IFERROR(INDEX(Preturi!H$2:H$8000, MATCH(A3729, Preturi!G$2:G$8000, 0)), "")*G3729</f>
        <v>14.83</v>
      </c>
      <c r="C3729" t="s">
        <v>688</v>
      </c>
      <c r="D3729" t="s">
        <v>2306</v>
      </c>
      <c r="E3729" t="s">
        <v>15222</v>
      </c>
      <c r="F3729" t="s">
        <v>20442</v>
      </c>
      <c r="G3729" s="146">
        <f t="shared" si="65"/>
        <v>1</v>
      </c>
    </row>
    <row r="3730" spans="1:7">
      <c r="A3730" t="s">
        <v>15223</v>
      </c>
      <c r="B3730" s="1">
        <f>IFERROR(INDEX(Preturi!H$2:H$8000, MATCH(A3730, Preturi!G$2:G$8000, 0)), "")*G3730</f>
        <v>6.7</v>
      </c>
      <c r="C3730" t="s">
        <v>688</v>
      </c>
      <c r="D3730" t="s">
        <v>2306</v>
      </c>
      <c r="E3730" t="s">
        <v>15225</v>
      </c>
      <c r="F3730" t="s">
        <v>20442</v>
      </c>
      <c r="G3730" s="146">
        <f t="shared" si="65"/>
        <v>1</v>
      </c>
    </row>
    <row r="3731" spans="1:7">
      <c r="A3731" t="s">
        <v>15226</v>
      </c>
      <c r="B3731" s="1">
        <f>IFERROR(INDEX(Preturi!H$2:H$8000, MATCH(A3731, Preturi!G$2:G$8000, 0)), "")*G3731</f>
        <v>4.84</v>
      </c>
      <c r="C3731" t="s">
        <v>688</v>
      </c>
      <c r="D3731" t="s">
        <v>2306</v>
      </c>
      <c r="E3731" t="s">
        <v>15227</v>
      </c>
      <c r="F3731" t="s">
        <v>20442</v>
      </c>
      <c r="G3731" s="146">
        <f t="shared" si="65"/>
        <v>1</v>
      </c>
    </row>
    <row r="3732" spans="1:7">
      <c r="A3732" t="s">
        <v>15228</v>
      </c>
      <c r="B3732" s="1">
        <f>IFERROR(INDEX(Preturi!H$2:H$8000, MATCH(A3732, Preturi!G$2:G$8000, 0)), "")*G3732</f>
        <v>4.99</v>
      </c>
      <c r="C3732" t="s">
        <v>688</v>
      </c>
      <c r="D3732" t="s">
        <v>2306</v>
      </c>
      <c r="E3732" t="s">
        <v>15229</v>
      </c>
      <c r="F3732" t="s">
        <v>20442</v>
      </c>
      <c r="G3732" s="146">
        <f t="shared" si="65"/>
        <v>1</v>
      </c>
    </row>
    <row r="3733" spans="1:7">
      <c r="A3733" t="s">
        <v>15230</v>
      </c>
      <c r="B3733" s="1">
        <f>IFERROR(INDEX(Preturi!H$2:H$8000, MATCH(A3733, Preturi!G$2:G$8000, 0)), "")*G3733</f>
        <v>5.15</v>
      </c>
      <c r="C3733" t="s">
        <v>688</v>
      </c>
      <c r="D3733" t="s">
        <v>2306</v>
      </c>
      <c r="E3733" t="s">
        <v>15231</v>
      </c>
      <c r="F3733" t="s">
        <v>20442</v>
      </c>
      <c r="G3733" s="146">
        <f t="shared" si="65"/>
        <v>1</v>
      </c>
    </row>
    <row r="3734" spans="1:7">
      <c r="A3734" t="s">
        <v>15232</v>
      </c>
      <c r="B3734" s="1">
        <f>IFERROR(INDEX(Preturi!H$2:H$8000, MATCH(A3734, Preturi!G$2:G$8000, 0)), "")*G3734</f>
        <v>5.3</v>
      </c>
      <c r="C3734" t="s">
        <v>688</v>
      </c>
      <c r="D3734" t="s">
        <v>2306</v>
      </c>
      <c r="E3734" t="s">
        <v>15233</v>
      </c>
      <c r="F3734" t="s">
        <v>20442</v>
      </c>
      <c r="G3734" s="146">
        <f t="shared" ref="G3734:G3797" si="66">1+Adaosuri23</f>
        <v>1</v>
      </c>
    </row>
    <row r="3735" spans="1:7">
      <c r="A3735" t="s">
        <v>15234</v>
      </c>
      <c r="B3735" s="1">
        <f>IFERROR(INDEX(Preturi!H$2:H$8000, MATCH(A3735, Preturi!G$2:G$8000, 0)), "")*G3735</f>
        <v>5.46</v>
      </c>
      <c r="C3735" t="s">
        <v>688</v>
      </c>
      <c r="D3735" t="s">
        <v>2306</v>
      </c>
      <c r="E3735" t="s">
        <v>15235</v>
      </c>
      <c r="F3735" t="s">
        <v>20442</v>
      </c>
      <c r="G3735" s="146">
        <f t="shared" si="66"/>
        <v>1</v>
      </c>
    </row>
    <row r="3736" spans="1:7">
      <c r="A3736" t="s">
        <v>15236</v>
      </c>
      <c r="B3736" s="1">
        <f>IFERROR(INDEX(Preturi!H$2:H$8000, MATCH(A3736, Preturi!G$2:G$8000, 0)), "")*G3736</f>
        <v>5.62</v>
      </c>
      <c r="C3736" t="s">
        <v>688</v>
      </c>
      <c r="D3736" t="s">
        <v>2306</v>
      </c>
      <c r="E3736" t="s">
        <v>15238</v>
      </c>
      <c r="F3736" t="s">
        <v>20442</v>
      </c>
      <c r="G3736" s="146">
        <f t="shared" si="66"/>
        <v>1</v>
      </c>
    </row>
    <row r="3737" spans="1:7">
      <c r="A3737" t="s">
        <v>15239</v>
      </c>
      <c r="B3737" s="1">
        <f>IFERROR(INDEX(Preturi!H$2:H$8000, MATCH(A3737, Preturi!G$2:G$8000, 0)), "")*G3737</f>
        <v>5.77</v>
      </c>
      <c r="C3737" t="s">
        <v>688</v>
      </c>
      <c r="D3737" t="s">
        <v>2306</v>
      </c>
      <c r="E3737" t="s">
        <v>15240</v>
      </c>
      <c r="F3737" t="s">
        <v>20442</v>
      </c>
      <c r="G3737" s="146">
        <f t="shared" si="66"/>
        <v>1</v>
      </c>
    </row>
    <row r="3738" spans="1:7">
      <c r="A3738" t="s">
        <v>15241</v>
      </c>
      <c r="B3738" s="1">
        <f>IFERROR(INDEX(Preturi!H$2:H$8000, MATCH(A3738, Preturi!G$2:G$8000, 0)), "")*G3738</f>
        <v>5.93</v>
      </c>
      <c r="C3738" t="s">
        <v>688</v>
      </c>
      <c r="D3738" t="s">
        <v>2306</v>
      </c>
      <c r="E3738" t="s">
        <v>15243</v>
      </c>
      <c r="F3738" t="s">
        <v>20442</v>
      </c>
      <c r="G3738" s="146">
        <f t="shared" si="66"/>
        <v>1</v>
      </c>
    </row>
    <row r="3739" spans="1:7">
      <c r="A3739" t="s">
        <v>15244</v>
      </c>
      <c r="B3739" s="1">
        <f>IFERROR(INDEX(Preturi!H$2:H$8000, MATCH(A3739, Preturi!G$2:G$8000, 0)), "")*G3739</f>
        <v>6.08</v>
      </c>
      <c r="C3739" t="s">
        <v>688</v>
      </c>
      <c r="D3739" t="s">
        <v>2306</v>
      </c>
      <c r="E3739" t="s">
        <v>15246</v>
      </c>
      <c r="F3739" t="s">
        <v>20442</v>
      </c>
      <c r="G3739" s="146">
        <f t="shared" si="66"/>
        <v>1</v>
      </c>
    </row>
    <row r="3740" spans="1:7">
      <c r="A3740" t="s">
        <v>15247</v>
      </c>
      <c r="B3740" s="1">
        <f>IFERROR(INDEX(Preturi!H$2:H$8000, MATCH(A3740, Preturi!G$2:G$8000, 0)), "")*G3740</f>
        <v>6.24</v>
      </c>
      <c r="C3740" t="s">
        <v>688</v>
      </c>
      <c r="D3740" t="s">
        <v>2306</v>
      </c>
      <c r="E3740" t="s">
        <v>15248</v>
      </c>
      <c r="F3740" t="s">
        <v>20442</v>
      </c>
      <c r="G3740" s="146">
        <f t="shared" si="66"/>
        <v>1</v>
      </c>
    </row>
    <row r="3741" spans="1:7">
      <c r="A3741" t="s">
        <v>15249</v>
      </c>
      <c r="B3741" s="1">
        <f>IFERROR(INDEX(Preturi!H$2:H$8000, MATCH(A3741, Preturi!G$2:G$8000, 0)), "")*G3741</f>
        <v>6.38</v>
      </c>
      <c r="C3741" t="s">
        <v>688</v>
      </c>
      <c r="D3741" t="s">
        <v>2306</v>
      </c>
      <c r="E3741" t="s">
        <v>15250</v>
      </c>
      <c r="F3741" t="s">
        <v>20442</v>
      </c>
      <c r="G3741" s="146">
        <f t="shared" si="66"/>
        <v>1</v>
      </c>
    </row>
    <row r="3742" spans="1:7">
      <c r="A3742" t="s">
        <v>15251</v>
      </c>
      <c r="B3742" s="1">
        <f>IFERROR(INDEX(Preturi!H$2:H$8000, MATCH(A3742, Preturi!G$2:G$8000, 0)), "")*G3742</f>
        <v>6.54</v>
      </c>
      <c r="C3742" t="s">
        <v>688</v>
      </c>
      <c r="D3742" t="s">
        <v>2306</v>
      </c>
      <c r="E3742" t="s">
        <v>15252</v>
      </c>
      <c r="F3742" t="s">
        <v>20442</v>
      </c>
      <c r="G3742" s="146">
        <f t="shared" si="66"/>
        <v>1</v>
      </c>
    </row>
    <row r="3743" spans="1:7">
      <c r="A3743" t="s">
        <v>15253</v>
      </c>
      <c r="B3743" s="1">
        <f>IFERROR(INDEX(Preturi!H$2:H$8000, MATCH(A3743, Preturi!G$2:G$8000, 0)), "")*G3743</f>
        <v>4.84</v>
      </c>
      <c r="C3743" t="s">
        <v>688</v>
      </c>
      <c r="D3743" t="s">
        <v>2306</v>
      </c>
      <c r="E3743" t="s">
        <v>15254</v>
      </c>
      <c r="F3743" t="s">
        <v>20442</v>
      </c>
      <c r="G3743" s="146">
        <f t="shared" si="66"/>
        <v>1</v>
      </c>
    </row>
    <row r="3744" spans="1:7">
      <c r="A3744" t="s">
        <v>15255</v>
      </c>
      <c r="B3744" s="1">
        <f>IFERROR(INDEX(Preturi!H$2:H$8000, MATCH(A3744, Preturi!G$2:G$8000, 0)), "")*G3744</f>
        <v>4.99</v>
      </c>
      <c r="C3744" t="s">
        <v>688</v>
      </c>
      <c r="D3744" t="s">
        <v>2306</v>
      </c>
      <c r="E3744" t="s">
        <v>15256</v>
      </c>
      <c r="F3744" t="s">
        <v>20442</v>
      </c>
      <c r="G3744" s="146">
        <f t="shared" si="66"/>
        <v>1</v>
      </c>
    </row>
    <row r="3745" spans="1:7">
      <c r="A3745" t="s">
        <v>15257</v>
      </c>
      <c r="B3745" s="1">
        <f>IFERROR(INDEX(Preturi!H$2:H$8000, MATCH(A3745, Preturi!G$2:G$8000, 0)), "")*G3745</f>
        <v>5.15</v>
      </c>
      <c r="C3745" t="s">
        <v>688</v>
      </c>
      <c r="D3745" t="s">
        <v>2306</v>
      </c>
      <c r="E3745" t="s">
        <v>15258</v>
      </c>
      <c r="F3745" t="s">
        <v>20442</v>
      </c>
      <c r="G3745" s="146">
        <f t="shared" si="66"/>
        <v>1</v>
      </c>
    </row>
    <row r="3746" spans="1:7">
      <c r="A3746" t="s">
        <v>15259</v>
      </c>
      <c r="B3746" s="1">
        <f>IFERROR(INDEX(Preturi!H$2:H$8000, MATCH(A3746, Preturi!G$2:G$8000, 0)), "")*G3746</f>
        <v>5.3</v>
      </c>
      <c r="C3746" t="s">
        <v>688</v>
      </c>
      <c r="D3746" t="s">
        <v>2306</v>
      </c>
      <c r="E3746" t="s">
        <v>15260</v>
      </c>
      <c r="F3746" t="s">
        <v>20442</v>
      </c>
      <c r="G3746" s="146">
        <f t="shared" si="66"/>
        <v>1</v>
      </c>
    </row>
    <row r="3747" spans="1:7">
      <c r="A3747" t="s">
        <v>15261</v>
      </c>
      <c r="B3747" s="1">
        <f>IFERROR(INDEX(Preturi!H$2:H$8000, MATCH(A3747, Preturi!G$2:G$8000, 0)), "")*G3747</f>
        <v>5.46</v>
      </c>
      <c r="C3747" t="s">
        <v>688</v>
      </c>
      <c r="D3747" t="s">
        <v>2306</v>
      </c>
      <c r="E3747" t="s">
        <v>15262</v>
      </c>
      <c r="F3747" t="s">
        <v>20442</v>
      </c>
      <c r="G3747" s="146">
        <f t="shared" si="66"/>
        <v>1</v>
      </c>
    </row>
    <row r="3748" spans="1:7">
      <c r="A3748" t="s">
        <v>15263</v>
      </c>
      <c r="B3748" s="1">
        <f>IFERROR(INDEX(Preturi!H$2:H$8000, MATCH(A3748, Preturi!G$2:G$8000, 0)), "")*G3748</f>
        <v>5.62</v>
      </c>
      <c r="C3748" t="s">
        <v>688</v>
      </c>
      <c r="D3748" t="s">
        <v>2306</v>
      </c>
      <c r="E3748" t="s">
        <v>15264</v>
      </c>
      <c r="F3748" t="s">
        <v>20442</v>
      </c>
      <c r="G3748" s="146">
        <f t="shared" si="66"/>
        <v>1</v>
      </c>
    </row>
    <row r="3749" spans="1:7">
      <c r="A3749" t="s">
        <v>15265</v>
      </c>
      <c r="B3749" s="1">
        <f>IFERROR(INDEX(Preturi!H$2:H$8000, MATCH(A3749, Preturi!G$2:G$8000, 0)), "")*G3749</f>
        <v>5.77</v>
      </c>
      <c r="C3749" t="s">
        <v>688</v>
      </c>
      <c r="D3749" t="s">
        <v>2306</v>
      </c>
      <c r="E3749" t="s">
        <v>15266</v>
      </c>
      <c r="F3749" t="s">
        <v>20442</v>
      </c>
      <c r="G3749" s="146">
        <f t="shared" si="66"/>
        <v>1</v>
      </c>
    </row>
    <row r="3750" spans="1:7">
      <c r="A3750" t="s">
        <v>15267</v>
      </c>
      <c r="B3750" s="1">
        <f>IFERROR(INDEX(Preturi!H$2:H$8000, MATCH(A3750, Preturi!G$2:G$8000, 0)), "")*G3750</f>
        <v>5.93</v>
      </c>
      <c r="C3750" t="s">
        <v>688</v>
      </c>
      <c r="D3750" t="s">
        <v>2306</v>
      </c>
      <c r="E3750" t="s">
        <v>15268</v>
      </c>
      <c r="F3750" t="s">
        <v>20442</v>
      </c>
      <c r="G3750" s="146">
        <f t="shared" si="66"/>
        <v>1</v>
      </c>
    </row>
    <row r="3751" spans="1:7">
      <c r="A3751" t="s">
        <v>15269</v>
      </c>
      <c r="B3751" s="1">
        <f>IFERROR(INDEX(Preturi!H$2:H$8000, MATCH(A3751, Preturi!G$2:G$8000, 0)), "")*G3751</f>
        <v>6.08</v>
      </c>
      <c r="C3751" t="s">
        <v>688</v>
      </c>
      <c r="D3751" t="s">
        <v>2306</v>
      </c>
      <c r="E3751" t="s">
        <v>15270</v>
      </c>
      <c r="F3751" t="s">
        <v>20442</v>
      </c>
      <c r="G3751" s="146">
        <f t="shared" si="66"/>
        <v>1</v>
      </c>
    </row>
    <row r="3752" spans="1:7">
      <c r="A3752" t="s">
        <v>15271</v>
      </c>
      <c r="B3752" s="1">
        <f>IFERROR(INDEX(Preturi!H$2:H$8000, MATCH(A3752, Preturi!G$2:G$8000, 0)), "")*G3752</f>
        <v>6.24</v>
      </c>
      <c r="C3752" t="s">
        <v>688</v>
      </c>
      <c r="D3752" t="s">
        <v>2306</v>
      </c>
      <c r="E3752" t="s">
        <v>15272</v>
      </c>
      <c r="F3752" t="s">
        <v>20442</v>
      </c>
      <c r="G3752" s="146">
        <f t="shared" si="66"/>
        <v>1</v>
      </c>
    </row>
    <row r="3753" spans="1:7">
      <c r="A3753" t="s">
        <v>15273</v>
      </c>
      <c r="B3753" s="1">
        <f>IFERROR(INDEX(Preturi!H$2:H$8000, MATCH(A3753, Preturi!G$2:G$8000, 0)), "")*G3753</f>
        <v>6.38</v>
      </c>
      <c r="C3753" t="s">
        <v>688</v>
      </c>
      <c r="D3753" t="s">
        <v>2306</v>
      </c>
      <c r="E3753" t="s">
        <v>15274</v>
      </c>
      <c r="F3753" t="s">
        <v>20442</v>
      </c>
      <c r="G3753" s="146">
        <f t="shared" si="66"/>
        <v>1</v>
      </c>
    </row>
    <row r="3754" spans="1:7">
      <c r="A3754" t="s">
        <v>15275</v>
      </c>
      <c r="B3754" s="1">
        <f>IFERROR(INDEX(Preturi!H$2:H$8000, MATCH(A3754, Preturi!G$2:G$8000, 0)), "")*G3754</f>
        <v>6.54</v>
      </c>
      <c r="C3754" t="s">
        <v>688</v>
      </c>
      <c r="D3754" t="s">
        <v>2306</v>
      </c>
      <c r="E3754" t="s">
        <v>15276</v>
      </c>
      <c r="F3754" t="s">
        <v>20442</v>
      </c>
      <c r="G3754" s="146">
        <f t="shared" si="66"/>
        <v>1</v>
      </c>
    </row>
    <row r="3755" spans="1:7">
      <c r="A3755" t="s">
        <v>15277</v>
      </c>
      <c r="B3755" s="1">
        <f>IFERROR(INDEX(Preturi!H$2:H$8000, MATCH(A3755, Preturi!G$2:G$8000, 0)), "")*G3755</f>
        <v>8.89</v>
      </c>
      <c r="C3755" t="s">
        <v>688</v>
      </c>
      <c r="D3755" t="s">
        <v>2306</v>
      </c>
      <c r="E3755" t="s">
        <v>15278</v>
      </c>
      <c r="F3755" t="s">
        <v>20442</v>
      </c>
      <c r="G3755" s="146">
        <f t="shared" si="66"/>
        <v>1</v>
      </c>
    </row>
    <row r="3756" spans="1:7">
      <c r="A3756" t="s">
        <v>15279</v>
      </c>
      <c r="B3756" s="1">
        <f>IFERROR(INDEX(Preturi!H$2:H$8000, MATCH(A3756, Preturi!G$2:G$8000, 0)), "")*G3756</f>
        <v>6.41</v>
      </c>
      <c r="C3756" t="s">
        <v>688</v>
      </c>
      <c r="D3756" t="s">
        <v>2306</v>
      </c>
      <c r="E3756" t="s">
        <v>15281</v>
      </c>
      <c r="F3756" t="s">
        <v>20442</v>
      </c>
      <c r="G3756" s="146">
        <f t="shared" si="66"/>
        <v>1</v>
      </c>
    </row>
    <row r="3757" spans="1:7">
      <c r="A3757" t="s">
        <v>15282</v>
      </c>
      <c r="B3757" s="1">
        <f>IFERROR(INDEX(Preturi!H$2:H$8000, MATCH(A3757, Preturi!G$2:G$8000, 0)), "")*G3757</f>
        <v>6.62</v>
      </c>
      <c r="C3757" t="s">
        <v>688</v>
      </c>
      <c r="D3757" t="s">
        <v>2306</v>
      </c>
      <c r="E3757" t="s">
        <v>15283</v>
      </c>
      <c r="F3757" t="s">
        <v>20442</v>
      </c>
      <c r="G3757" s="146">
        <f t="shared" si="66"/>
        <v>1</v>
      </c>
    </row>
    <row r="3758" spans="1:7">
      <c r="A3758" t="s">
        <v>15284</v>
      </c>
      <c r="B3758" s="1">
        <f>IFERROR(INDEX(Preturi!H$2:H$8000, MATCH(A3758, Preturi!G$2:G$8000, 0)), "")*G3758</f>
        <v>6.83</v>
      </c>
      <c r="C3758" t="s">
        <v>688</v>
      </c>
      <c r="D3758" t="s">
        <v>2306</v>
      </c>
      <c r="E3758" t="s">
        <v>15285</v>
      </c>
      <c r="F3758" t="s">
        <v>20442</v>
      </c>
      <c r="G3758" s="146">
        <f t="shared" si="66"/>
        <v>1</v>
      </c>
    </row>
    <row r="3759" spans="1:7">
      <c r="A3759" t="s">
        <v>15286</v>
      </c>
      <c r="B3759" s="1">
        <f>IFERROR(INDEX(Preturi!H$2:H$8000, MATCH(A3759, Preturi!G$2:G$8000, 0)), "")*G3759</f>
        <v>7.03</v>
      </c>
      <c r="C3759" t="s">
        <v>688</v>
      </c>
      <c r="D3759" t="s">
        <v>2306</v>
      </c>
      <c r="E3759" t="s">
        <v>15288</v>
      </c>
      <c r="F3759" t="s">
        <v>20442</v>
      </c>
      <c r="G3759" s="146">
        <f t="shared" si="66"/>
        <v>1</v>
      </c>
    </row>
    <row r="3760" spans="1:7">
      <c r="A3760" t="s">
        <v>15289</v>
      </c>
      <c r="B3760" s="1">
        <f>IFERROR(INDEX(Preturi!H$2:H$8000, MATCH(A3760, Preturi!G$2:G$8000, 0)), "")*G3760</f>
        <v>7.24</v>
      </c>
      <c r="C3760" t="s">
        <v>688</v>
      </c>
      <c r="D3760" t="s">
        <v>2306</v>
      </c>
      <c r="E3760" t="s">
        <v>15290</v>
      </c>
      <c r="F3760" t="s">
        <v>20442</v>
      </c>
      <c r="G3760" s="146">
        <f t="shared" si="66"/>
        <v>1</v>
      </c>
    </row>
    <row r="3761" spans="1:7">
      <c r="A3761" t="s">
        <v>15291</v>
      </c>
      <c r="B3761" s="1">
        <f>IFERROR(INDEX(Preturi!H$2:H$8000, MATCH(A3761, Preturi!G$2:G$8000, 0)), "")*G3761</f>
        <v>7.45</v>
      </c>
      <c r="C3761" t="s">
        <v>688</v>
      </c>
      <c r="D3761" t="s">
        <v>2306</v>
      </c>
      <c r="E3761" t="s">
        <v>15292</v>
      </c>
      <c r="F3761" t="s">
        <v>20442</v>
      </c>
      <c r="G3761" s="146">
        <f t="shared" si="66"/>
        <v>1</v>
      </c>
    </row>
    <row r="3762" spans="1:7">
      <c r="A3762" t="s">
        <v>15293</v>
      </c>
      <c r="B3762" s="1">
        <f>IFERROR(INDEX(Preturi!H$2:H$8000, MATCH(A3762, Preturi!G$2:G$8000, 0)), "")*G3762</f>
        <v>7.66</v>
      </c>
      <c r="C3762" t="s">
        <v>688</v>
      </c>
      <c r="D3762" t="s">
        <v>2306</v>
      </c>
      <c r="E3762" t="s">
        <v>15294</v>
      </c>
      <c r="F3762" t="s">
        <v>20442</v>
      </c>
      <c r="G3762" s="146">
        <f t="shared" si="66"/>
        <v>1</v>
      </c>
    </row>
    <row r="3763" spans="1:7">
      <c r="A3763" t="s">
        <v>15295</v>
      </c>
      <c r="B3763" s="1">
        <f>IFERROR(INDEX(Preturi!H$2:H$8000, MATCH(A3763, Preturi!G$2:G$8000, 0)), "")*G3763</f>
        <v>7.87</v>
      </c>
      <c r="C3763" t="s">
        <v>688</v>
      </c>
      <c r="D3763" t="s">
        <v>2306</v>
      </c>
      <c r="E3763" t="s">
        <v>15297</v>
      </c>
      <c r="F3763" t="s">
        <v>20442</v>
      </c>
      <c r="G3763" s="146">
        <f t="shared" si="66"/>
        <v>1</v>
      </c>
    </row>
    <row r="3764" spans="1:7">
      <c r="A3764" t="s">
        <v>15298</v>
      </c>
      <c r="B3764" s="1">
        <f>IFERROR(INDEX(Preturi!H$2:H$8000, MATCH(A3764, Preturi!G$2:G$8000, 0)), "")*G3764</f>
        <v>8.07</v>
      </c>
      <c r="C3764" t="s">
        <v>688</v>
      </c>
      <c r="D3764" t="s">
        <v>2306</v>
      </c>
      <c r="E3764" t="s">
        <v>15300</v>
      </c>
      <c r="F3764" t="s">
        <v>20442</v>
      </c>
      <c r="G3764" s="146">
        <f t="shared" si="66"/>
        <v>1</v>
      </c>
    </row>
    <row r="3765" spans="1:7">
      <c r="A3765" t="s">
        <v>15301</v>
      </c>
      <c r="B3765" s="1">
        <f>IFERROR(INDEX(Preturi!H$2:H$8000, MATCH(A3765, Preturi!G$2:G$8000, 0)), "")*G3765</f>
        <v>8.2799999999999994</v>
      </c>
      <c r="C3765" t="s">
        <v>688</v>
      </c>
      <c r="D3765" t="s">
        <v>2306</v>
      </c>
      <c r="E3765" t="s">
        <v>15302</v>
      </c>
      <c r="F3765" t="s">
        <v>20442</v>
      </c>
      <c r="G3765" s="146">
        <f t="shared" si="66"/>
        <v>1</v>
      </c>
    </row>
    <row r="3766" spans="1:7">
      <c r="A3766" t="s">
        <v>15303</v>
      </c>
      <c r="B3766" s="1">
        <f>IFERROR(INDEX(Preturi!H$2:H$8000, MATCH(A3766, Preturi!G$2:G$8000, 0)), "")*G3766</f>
        <v>8.49</v>
      </c>
      <c r="C3766" t="s">
        <v>688</v>
      </c>
      <c r="D3766" t="s">
        <v>2306</v>
      </c>
      <c r="E3766" t="s">
        <v>15304</v>
      </c>
      <c r="F3766" t="s">
        <v>20442</v>
      </c>
      <c r="G3766" s="146">
        <f t="shared" si="66"/>
        <v>1</v>
      </c>
    </row>
    <row r="3767" spans="1:7">
      <c r="A3767" t="s">
        <v>15305</v>
      </c>
      <c r="B3767" s="1">
        <f>IFERROR(INDEX(Preturi!H$2:H$8000, MATCH(A3767, Preturi!G$2:G$8000, 0)), "")*G3767</f>
        <v>8.68</v>
      </c>
      <c r="C3767" t="s">
        <v>688</v>
      </c>
      <c r="D3767" t="s">
        <v>2306</v>
      </c>
      <c r="E3767" t="s">
        <v>15306</v>
      </c>
      <c r="F3767" t="s">
        <v>20442</v>
      </c>
      <c r="G3767" s="146">
        <f t="shared" si="66"/>
        <v>1</v>
      </c>
    </row>
    <row r="3768" spans="1:7">
      <c r="A3768" t="s">
        <v>15307</v>
      </c>
      <c r="B3768" s="1">
        <f>IFERROR(INDEX(Preturi!H$2:H$8000, MATCH(A3768, Preturi!G$2:G$8000, 0)), "")*G3768</f>
        <v>6.41</v>
      </c>
      <c r="C3768" t="s">
        <v>688</v>
      </c>
      <c r="D3768" t="s">
        <v>2306</v>
      </c>
      <c r="E3768" t="s">
        <v>15308</v>
      </c>
      <c r="F3768" t="s">
        <v>20442</v>
      </c>
      <c r="G3768" s="146">
        <f t="shared" si="66"/>
        <v>1</v>
      </c>
    </row>
    <row r="3769" spans="1:7">
      <c r="A3769" t="s">
        <v>15309</v>
      </c>
      <c r="B3769" s="1">
        <f>IFERROR(INDEX(Preturi!H$2:H$8000, MATCH(A3769, Preturi!G$2:G$8000, 0)), "")*G3769</f>
        <v>6.62</v>
      </c>
      <c r="C3769" t="s">
        <v>688</v>
      </c>
      <c r="D3769" t="s">
        <v>2306</v>
      </c>
      <c r="E3769" t="s">
        <v>15310</v>
      </c>
      <c r="F3769" t="s">
        <v>20442</v>
      </c>
      <c r="G3769" s="146">
        <f t="shared" si="66"/>
        <v>1</v>
      </c>
    </row>
    <row r="3770" spans="1:7">
      <c r="A3770" t="s">
        <v>15311</v>
      </c>
      <c r="B3770" s="1">
        <f>IFERROR(INDEX(Preturi!H$2:H$8000, MATCH(A3770, Preturi!G$2:G$8000, 0)), "")*G3770</f>
        <v>6.83</v>
      </c>
      <c r="C3770" t="s">
        <v>688</v>
      </c>
      <c r="D3770" t="s">
        <v>2306</v>
      </c>
      <c r="E3770" t="s">
        <v>15312</v>
      </c>
      <c r="F3770" t="s">
        <v>20442</v>
      </c>
      <c r="G3770" s="146">
        <f t="shared" si="66"/>
        <v>1</v>
      </c>
    </row>
    <row r="3771" spans="1:7">
      <c r="A3771" t="s">
        <v>15313</v>
      </c>
      <c r="B3771" s="1">
        <f>IFERROR(INDEX(Preturi!H$2:H$8000, MATCH(A3771, Preturi!G$2:G$8000, 0)), "")*G3771</f>
        <v>7.03</v>
      </c>
      <c r="C3771" t="s">
        <v>688</v>
      </c>
      <c r="D3771" t="s">
        <v>2306</v>
      </c>
      <c r="E3771" t="s">
        <v>15314</v>
      </c>
      <c r="F3771" t="s">
        <v>20442</v>
      </c>
      <c r="G3771" s="146">
        <f t="shared" si="66"/>
        <v>1</v>
      </c>
    </row>
    <row r="3772" spans="1:7">
      <c r="A3772" t="s">
        <v>15315</v>
      </c>
      <c r="B3772" s="1">
        <f>IFERROR(INDEX(Preturi!H$2:H$8000, MATCH(A3772, Preturi!G$2:G$8000, 0)), "")*G3772</f>
        <v>7.24</v>
      </c>
      <c r="C3772" t="s">
        <v>688</v>
      </c>
      <c r="D3772" t="s">
        <v>2306</v>
      </c>
      <c r="E3772" t="s">
        <v>15316</v>
      </c>
      <c r="F3772" t="s">
        <v>20442</v>
      </c>
      <c r="G3772" s="146">
        <f t="shared" si="66"/>
        <v>1</v>
      </c>
    </row>
    <row r="3773" spans="1:7">
      <c r="A3773" t="s">
        <v>15317</v>
      </c>
      <c r="B3773" s="1">
        <f>IFERROR(INDEX(Preturi!H$2:H$8000, MATCH(A3773, Preturi!G$2:G$8000, 0)), "")*G3773</f>
        <v>7.45</v>
      </c>
      <c r="C3773" t="s">
        <v>688</v>
      </c>
      <c r="D3773" t="s">
        <v>2306</v>
      </c>
      <c r="E3773" t="s">
        <v>15318</v>
      </c>
      <c r="F3773" t="s">
        <v>20442</v>
      </c>
      <c r="G3773" s="146">
        <f t="shared" si="66"/>
        <v>1</v>
      </c>
    </row>
    <row r="3774" spans="1:7">
      <c r="A3774" t="s">
        <v>15319</v>
      </c>
      <c r="B3774" s="1">
        <f>IFERROR(INDEX(Preturi!H$2:H$8000, MATCH(A3774, Preturi!G$2:G$8000, 0)), "")*G3774</f>
        <v>7.66</v>
      </c>
      <c r="C3774" t="s">
        <v>688</v>
      </c>
      <c r="D3774" t="s">
        <v>2306</v>
      </c>
      <c r="E3774" t="s">
        <v>15320</v>
      </c>
      <c r="F3774" t="s">
        <v>20442</v>
      </c>
      <c r="G3774" s="146">
        <f t="shared" si="66"/>
        <v>1</v>
      </c>
    </row>
    <row r="3775" spans="1:7">
      <c r="A3775" t="s">
        <v>15321</v>
      </c>
      <c r="B3775" s="1">
        <f>IFERROR(INDEX(Preturi!H$2:H$8000, MATCH(A3775, Preturi!G$2:G$8000, 0)), "")*G3775</f>
        <v>7.87</v>
      </c>
      <c r="C3775" t="s">
        <v>688</v>
      </c>
      <c r="D3775" t="s">
        <v>2306</v>
      </c>
      <c r="E3775" t="s">
        <v>15322</v>
      </c>
      <c r="F3775" t="s">
        <v>20442</v>
      </c>
      <c r="G3775" s="146">
        <f t="shared" si="66"/>
        <v>1</v>
      </c>
    </row>
    <row r="3776" spans="1:7">
      <c r="A3776" t="s">
        <v>15323</v>
      </c>
      <c r="B3776" s="1">
        <f>IFERROR(INDEX(Preturi!H$2:H$8000, MATCH(A3776, Preturi!G$2:G$8000, 0)), "")*G3776</f>
        <v>8.07</v>
      </c>
      <c r="C3776" t="s">
        <v>688</v>
      </c>
      <c r="D3776" t="s">
        <v>2306</v>
      </c>
      <c r="E3776" t="s">
        <v>15324</v>
      </c>
      <c r="F3776" t="s">
        <v>20442</v>
      </c>
      <c r="G3776" s="146">
        <f t="shared" si="66"/>
        <v>1</v>
      </c>
    </row>
    <row r="3777" spans="1:7">
      <c r="A3777" t="s">
        <v>15325</v>
      </c>
      <c r="B3777" s="1">
        <f>IFERROR(INDEX(Preturi!H$2:H$8000, MATCH(A3777, Preturi!G$2:G$8000, 0)), "")*G3777</f>
        <v>8.2799999999999994</v>
      </c>
      <c r="C3777" t="s">
        <v>688</v>
      </c>
      <c r="D3777" t="s">
        <v>2306</v>
      </c>
      <c r="E3777" t="s">
        <v>15326</v>
      </c>
      <c r="F3777" t="s">
        <v>20442</v>
      </c>
      <c r="G3777" s="146">
        <f t="shared" si="66"/>
        <v>1</v>
      </c>
    </row>
    <row r="3778" spans="1:7">
      <c r="A3778" t="s">
        <v>15327</v>
      </c>
      <c r="B3778" s="1">
        <f>IFERROR(INDEX(Preturi!H$2:H$8000, MATCH(A3778, Preturi!G$2:G$8000, 0)), "")*G3778</f>
        <v>8.49</v>
      </c>
      <c r="C3778" t="s">
        <v>688</v>
      </c>
      <c r="D3778" t="s">
        <v>2306</v>
      </c>
      <c r="E3778" t="s">
        <v>15328</v>
      </c>
      <c r="F3778" t="s">
        <v>20442</v>
      </c>
      <c r="G3778" s="146">
        <f t="shared" si="66"/>
        <v>1</v>
      </c>
    </row>
    <row r="3779" spans="1:7">
      <c r="A3779" t="s">
        <v>15329</v>
      </c>
      <c r="B3779" s="1">
        <f>IFERROR(INDEX(Preturi!H$2:H$8000, MATCH(A3779, Preturi!G$2:G$8000, 0)), "")*G3779</f>
        <v>8.68</v>
      </c>
      <c r="C3779" t="s">
        <v>688</v>
      </c>
      <c r="D3779" t="s">
        <v>2306</v>
      </c>
      <c r="E3779" t="s">
        <v>15330</v>
      </c>
      <c r="F3779" t="s">
        <v>20442</v>
      </c>
      <c r="G3779" s="146">
        <f t="shared" si="66"/>
        <v>1</v>
      </c>
    </row>
    <row r="3780" spans="1:7">
      <c r="A3780" t="s">
        <v>15331</v>
      </c>
      <c r="B3780" s="1">
        <f>IFERROR(INDEX(Preturi!H$2:H$8000, MATCH(A3780, Preturi!G$2:G$8000, 0)), "")*G3780</f>
        <v>11.08</v>
      </c>
      <c r="C3780" t="s">
        <v>688</v>
      </c>
      <c r="D3780" t="s">
        <v>2306</v>
      </c>
      <c r="E3780" t="s">
        <v>15332</v>
      </c>
      <c r="F3780" t="s">
        <v>20442</v>
      </c>
      <c r="G3780" s="146">
        <f t="shared" si="66"/>
        <v>1</v>
      </c>
    </row>
    <row r="3781" spans="1:7">
      <c r="A3781" t="s">
        <v>15333</v>
      </c>
      <c r="B3781" s="1">
        <f>IFERROR(INDEX(Preturi!H$2:H$8000, MATCH(A3781, Preturi!G$2:G$8000, 0)), "")*G3781</f>
        <v>7.97</v>
      </c>
      <c r="C3781" t="s">
        <v>688</v>
      </c>
      <c r="D3781" t="s">
        <v>2306</v>
      </c>
      <c r="E3781" t="s">
        <v>15334</v>
      </c>
      <c r="F3781" t="s">
        <v>20442</v>
      </c>
      <c r="G3781" s="146">
        <f t="shared" si="66"/>
        <v>1</v>
      </c>
    </row>
    <row r="3782" spans="1:7">
      <c r="A3782" t="s">
        <v>15335</v>
      </c>
      <c r="B3782" s="1">
        <f>IFERROR(INDEX(Preturi!H$2:H$8000, MATCH(A3782, Preturi!G$2:G$8000, 0)), "")*G3782</f>
        <v>8.23</v>
      </c>
      <c r="C3782" t="s">
        <v>688</v>
      </c>
      <c r="D3782" t="s">
        <v>2306</v>
      </c>
      <c r="E3782" t="s">
        <v>15336</v>
      </c>
      <c r="F3782" t="s">
        <v>20442</v>
      </c>
      <c r="G3782" s="146">
        <f t="shared" si="66"/>
        <v>1</v>
      </c>
    </row>
    <row r="3783" spans="1:7">
      <c r="A3783" t="s">
        <v>15337</v>
      </c>
      <c r="B3783" s="1">
        <f>IFERROR(INDEX(Preturi!H$2:H$8000, MATCH(A3783, Preturi!G$2:G$8000, 0)), "")*G3783</f>
        <v>8.49</v>
      </c>
      <c r="C3783" t="s">
        <v>688</v>
      </c>
      <c r="D3783" t="s">
        <v>2306</v>
      </c>
      <c r="E3783" t="s">
        <v>15338</v>
      </c>
      <c r="F3783" t="s">
        <v>20442</v>
      </c>
      <c r="G3783" s="146">
        <f t="shared" si="66"/>
        <v>1</v>
      </c>
    </row>
    <row r="3784" spans="1:7">
      <c r="A3784" t="s">
        <v>15339</v>
      </c>
      <c r="B3784" s="1">
        <f>IFERROR(INDEX(Preturi!H$2:H$8000, MATCH(A3784, Preturi!G$2:G$8000, 0)), "")*G3784</f>
        <v>8.75</v>
      </c>
      <c r="C3784" t="s">
        <v>688</v>
      </c>
      <c r="D3784" t="s">
        <v>2306</v>
      </c>
      <c r="E3784" t="s">
        <v>15340</v>
      </c>
      <c r="F3784" t="s">
        <v>20442</v>
      </c>
      <c r="G3784" s="146">
        <f t="shared" si="66"/>
        <v>1</v>
      </c>
    </row>
    <row r="3785" spans="1:7">
      <c r="A3785" t="s">
        <v>15341</v>
      </c>
      <c r="B3785" s="1">
        <f>IFERROR(INDEX(Preturi!H$2:H$8000, MATCH(A3785, Preturi!G$2:G$8000, 0)), "")*G3785</f>
        <v>9.01</v>
      </c>
      <c r="C3785" t="s">
        <v>688</v>
      </c>
      <c r="D3785" t="s">
        <v>2306</v>
      </c>
      <c r="E3785" t="s">
        <v>15342</v>
      </c>
      <c r="F3785" t="s">
        <v>20442</v>
      </c>
      <c r="G3785" s="146">
        <f t="shared" si="66"/>
        <v>1</v>
      </c>
    </row>
    <row r="3786" spans="1:7">
      <c r="A3786" t="s">
        <v>15343</v>
      </c>
      <c r="B3786" s="1">
        <f>IFERROR(INDEX(Preturi!H$2:H$8000, MATCH(A3786, Preturi!G$2:G$8000, 0)), "")*G3786</f>
        <v>9.27</v>
      </c>
      <c r="C3786" t="s">
        <v>688</v>
      </c>
      <c r="D3786" t="s">
        <v>2306</v>
      </c>
      <c r="E3786" t="s">
        <v>15344</v>
      </c>
      <c r="F3786" t="s">
        <v>20442</v>
      </c>
      <c r="G3786" s="146">
        <f t="shared" si="66"/>
        <v>1</v>
      </c>
    </row>
    <row r="3787" spans="1:7">
      <c r="A3787" t="s">
        <v>15345</v>
      </c>
      <c r="B3787" s="1">
        <f>IFERROR(INDEX(Preturi!H$2:H$8000, MATCH(A3787, Preturi!G$2:G$8000, 0)), "")*G3787</f>
        <v>9.5299999999999994</v>
      </c>
      <c r="C3787" t="s">
        <v>688</v>
      </c>
      <c r="D3787" t="s">
        <v>2306</v>
      </c>
      <c r="E3787" t="s">
        <v>15346</v>
      </c>
      <c r="F3787" t="s">
        <v>20442</v>
      </c>
      <c r="G3787" s="146">
        <f t="shared" si="66"/>
        <v>1</v>
      </c>
    </row>
    <row r="3788" spans="1:7">
      <c r="A3788" t="s">
        <v>15347</v>
      </c>
      <c r="B3788" s="1">
        <f>IFERROR(INDEX(Preturi!H$2:H$8000, MATCH(A3788, Preturi!G$2:G$8000, 0)), "")*G3788</f>
        <v>9.7799999999999994</v>
      </c>
      <c r="C3788" t="s">
        <v>688</v>
      </c>
      <c r="D3788" t="s">
        <v>2306</v>
      </c>
      <c r="E3788" t="s">
        <v>15349</v>
      </c>
      <c r="F3788" t="s">
        <v>20442</v>
      </c>
      <c r="G3788" s="146">
        <f t="shared" si="66"/>
        <v>1</v>
      </c>
    </row>
    <row r="3789" spans="1:7">
      <c r="A3789" t="s">
        <v>15350</v>
      </c>
      <c r="B3789" s="1">
        <f>IFERROR(INDEX(Preturi!H$2:H$8000, MATCH(A3789, Preturi!G$2:G$8000, 0)), "")*G3789</f>
        <v>10.039999999999999</v>
      </c>
      <c r="C3789" t="s">
        <v>688</v>
      </c>
      <c r="D3789" t="s">
        <v>2306</v>
      </c>
      <c r="E3789" t="s">
        <v>15351</v>
      </c>
      <c r="F3789" t="s">
        <v>20442</v>
      </c>
      <c r="G3789" s="146">
        <f t="shared" si="66"/>
        <v>1</v>
      </c>
    </row>
    <row r="3790" spans="1:7">
      <c r="A3790" t="s">
        <v>15352</v>
      </c>
      <c r="B3790" s="1">
        <f>IFERROR(INDEX(Preturi!H$2:H$8000, MATCH(A3790, Preturi!G$2:G$8000, 0)), "")*G3790</f>
        <v>10.3</v>
      </c>
      <c r="C3790" t="s">
        <v>688</v>
      </c>
      <c r="D3790" t="s">
        <v>2306</v>
      </c>
      <c r="E3790" t="s">
        <v>15354</v>
      </c>
      <c r="F3790" t="s">
        <v>20442</v>
      </c>
      <c r="G3790" s="146">
        <f t="shared" si="66"/>
        <v>1</v>
      </c>
    </row>
    <row r="3791" spans="1:7">
      <c r="A3791" t="s">
        <v>15355</v>
      </c>
      <c r="B3791" s="1">
        <f>IFERROR(INDEX(Preturi!H$2:H$8000, MATCH(A3791, Preturi!G$2:G$8000, 0)), "")*G3791</f>
        <v>10.56</v>
      </c>
      <c r="C3791" t="s">
        <v>688</v>
      </c>
      <c r="D3791" t="s">
        <v>2306</v>
      </c>
      <c r="E3791" t="s">
        <v>15357</v>
      </c>
      <c r="F3791" t="s">
        <v>20442</v>
      </c>
      <c r="G3791" s="146">
        <f t="shared" si="66"/>
        <v>1</v>
      </c>
    </row>
    <row r="3792" spans="1:7">
      <c r="A3792" t="s">
        <v>15358</v>
      </c>
      <c r="B3792" s="1">
        <f>IFERROR(INDEX(Preturi!H$2:H$8000, MATCH(A3792, Preturi!G$2:G$8000, 0)), "")*G3792</f>
        <v>10.82</v>
      </c>
      <c r="C3792" t="s">
        <v>688</v>
      </c>
      <c r="D3792" t="s">
        <v>2306</v>
      </c>
      <c r="E3792" t="s">
        <v>15360</v>
      </c>
      <c r="F3792" t="s">
        <v>20442</v>
      </c>
      <c r="G3792" s="146">
        <f t="shared" si="66"/>
        <v>1</v>
      </c>
    </row>
    <row r="3793" spans="1:7">
      <c r="A3793" t="s">
        <v>15361</v>
      </c>
      <c r="B3793" s="1">
        <f>IFERROR(INDEX(Preturi!H$2:H$8000, MATCH(A3793, Preturi!G$2:G$8000, 0)), "")*G3793</f>
        <v>7.97</v>
      </c>
      <c r="C3793" t="s">
        <v>688</v>
      </c>
      <c r="D3793" t="s">
        <v>2306</v>
      </c>
      <c r="E3793" t="s">
        <v>15362</v>
      </c>
      <c r="F3793" t="s">
        <v>20442</v>
      </c>
      <c r="G3793" s="146">
        <f t="shared" si="66"/>
        <v>1</v>
      </c>
    </row>
    <row r="3794" spans="1:7">
      <c r="A3794" t="s">
        <v>15363</v>
      </c>
      <c r="B3794" s="1">
        <f>IFERROR(INDEX(Preturi!H$2:H$8000, MATCH(A3794, Preturi!G$2:G$8000, 0)), "")*G3794</f>
        <v>8.23</v>
      </c>
      <c r="C3794" t="s">
        <v>688</v>
      </c>
      <c r="D3794" t="s">
        <v>2306</v>
      </c>
      <c r="E3794" t="s">
        <v>15364</v>
      </c>
      <c r="F3794" t="s">
        <v>20442</v>
      </c>
      <c r="G3794" s="146">
        <f t="shared" si="66"/>
        <v>1</v>
      </c>
    </row>
    <row r="3795" spans="1:7">
      <c r="A3795" t="s">
        <v>15365</v>
      </c>
      <c r="B3795" s="1">
        <f>IFERROR(INDEX(Preturi!H$2:H$8000, MATCH(A3795, Preturi!G$2:G$8000, 0)), "")*G3795</f>
        <v>8.49</v>
      </c>
      <c r="C3795" t="s">
        <v>688</v>
      </c>
      <c r="D3795" t="s">
        <v>2306</v>
      </c>
      <c r="E3795" t="s">
        <v>15366</v>
      </c>
      <c r="F3795" t="s">
        <v>20442</v>
      </c>
      <c r="G3795" s="146">
        <f t="shared" si="66"/>
        <v>1</v>
      </c>
    </row>
    <row r="3796" spans="1:7">
      <c r="A3796" t="s">
        <v>15367</v>
      </c>
      <c r="B3796" s="1">
        <f>IFERROR(INDEX(Preturi!H$2:H$8000, MATCH(A3796, Preturi!G$2:G$8000, 0)), "")*G3796</f>
        <v>8.75</v>
      </c>
      <c r="C3796" t="s">
        <v>688</v>
      </c>
      <c r="D3796" t="s">
        <v>2306</v>
      </c>
      <c r="E3796" t="s">
        <v>15368</v>
      </c>
      <c r="F3796" t="s">
        <v>20442</v>
      </c>
      <c r="G3796" s="146">
        <f t="shared" si="66"/>
        <v>1</v>
      </c>
    </row>
    <row r="3797" spans="1:7">
      <c r="A3797" t="s">
        <v>15369</v>
      </c>
      <c r="B3797" s="1">
        <f>IFERROR(INDEX(Preturi!H$2:H$8000, MATCH(A3797, Preturi!G$2:G$8000, 0)), "")*G3797</f>
        <v>9.01</v>
      </c>
      <c r="C3797" t="s">
        <v>688</v>
      </c>
      <c r="D3797" t="s">
        <v>2306</v>
      </c>
      <c r="E3797" t="s">
        <v>15370</v>
      </c>
      <c r="F3797" t="s">
        <v>20442</v>
      </c>
      <c r="G3797" s="146">
        <f t="shared" si="66"/>
        <v>1</v>
      </c>
    </row>
    <row r="3798" spans="1:7">
      <c r="A3798" t="s">
        <v>15371</v>
      </c>
      <c r="B3798" s="1">
        <f>IFERROR(INDEX(Preturi!H$2:H$8000, MATCH(A3798, Preturi!G$2:G$8000, 0)), "")*G3798</f>
        <v>9.27</v>
      </c>
      <c r="C3798" t="s">
        <v>688</v>
      </c>
      <c r="D3798" t="s">
        <v>2306</v>
      </c>
      <c r="E3798" t="s">
        <v>15372</v>
      </c>
      <c r="F3798" t="s">
        <v>20442</v>
      </c>
      <c r="G3798" s="146">
        <f t="shared" ref="G3798:G3861" si="67">1+Adaosuri23</f>
        <v>1</v>
      </c>
    </row>
    <row r="3799" spans="1:7">
      <c r="A3799" t="s">
        <v>15373</v>
      </c>
      <c r="B3799" s="1">
        <f>IFERROR(INDEX(Preturi!H$2:H$8000, MATCH(A3799, Preturi!G$2:G$8000, 0)), "")*G3799</f>
        <v>9.5299999999999994</v>
      </c>
      <c r="C3799" t="s">
        <v>688</v>
      </c>
      <c r="D3799" t="s">
        <v>2306</v>
      </c>
      <c r="E3799" t="s">
        <v>15374</v>
      </c>
      <c r="F3799" t="s">
        <v>20442</v>
      </c>
      <c r="G3799" s="146">
        <f t="shared" si="67"/>
        <v>1</v>
      </c>
    </row>
    <row r="3800" spans="1:7">
      <c r="A3800" t="s">
        <v>15375</v>
      </c>
      <c r="B3800" s="1">
        <f>IFERROR(INDEX(Preturi!H$2:H$8000, MATCH(A3800, Preturi!G$2:G$8000, 0)), "")*G3800</f>
        <v>9.7799999999999994</v>
      </c>
      <c r="C3800" t="s">
        <v>688</v>
      </c>
      <c r="D3800" t="s">
        <v>2306</v>
      </c>
      <c r="E3800" t="s">
        <v>15376</v>
      </c>
      <c r="F3800" t="s">
        <v>20442</v>
      </c>
      <c r="G3800" s="146">
        <f t="shared" si="67"/>
        <v>1</v>
      </c>
    </row>
    <row r="3801" spans="1:7">
      <c r="A3801" t="s">
        <v>15377</v>
      </c>
      <c r="B3801" s="1">
        <f>IFERROR(INDEX(Preturi!H$2:H$8000, MATCH(A3801, Preturi!G$2:G$8000, 0)), "")*G3801</f>
        <v>10.039999999999999</v>
      </c>
      <c r="C3801" t="s">
        <v>688</v>
      </c>
      <c r="D3801" t="s">
        <v>2306</v>
      </c>
      <c r="E3801" t="s">
        <v>15378</v>
      </c>
      <c r="F3801" t="s">
        <v>20442</v>
      </c>
      <c r="G3801" s="146">
        <f t="shared" si="67"/>
        <v>1</v>
      </c>
    </row>
    <row r="3802" spans="1:7">
      <c r="A3802" t="s">
        <v>15379</v>
      </c>
      <c r="B3802" s="1">
        <f>IFERROR(INDEX(Preturi!H$2:H$8000, MATCH(A3802, Preturi!G$2:G$8000, 0)), "")*G3802</f>
        <v>10.3</v>
      </c>
      <c r="C3802" t="s">
        <v>688</v>
      </c>
      <c r="D3802" t="s">
        <v>2306</v>
      </c>
      <c r="E3802" t="s">
        <v>15380</v>
      </c>
      <c r="F3802" t="s">
        <v>20442</v>
      </c>
      <c r="G3802" s="146">
        <f t="shared" si="67"/>
        <v>1</v>
      </c>
    </row>
    <row r="3803" spans="1:7">
      <c r="A3803" t="s">
        <v>15381</v>
      </c>
      <c r="B3803" s="1">
        <f>IFERROR(INDEX(Preturi!H$2:H$8000, MATCH(A3803, Preturi!G$2:G$8000, 0)), "")*G3803</f>
        <v>10.56</v>
      </c>
      <c r="C3803" t="s">
        <v>688</v>
      </c>
      <c r="D3803" t="s">
        <v>2306</v>
      </c>
      <c r="E3803" t="s">
        <v>15382</v>
      </c>
      <c r="F3803" t="s">
        <v>20442</v>
      </c>
      <c r="G3803" s="146">
        <f t="shared" si="67"/>
        <v>1</v>
      </c>
    </row>
    <row r="3804" spans="1:7">
      <c r="A3804" t="s">
        <v>15383</v>
      </c>
      <c r="B3804" s="1">
        <f>IFERROR(INDEX(Preturi!H$2:H$8000, MATCH(A3804, Preturi!G$2:G$8000, 0)), "")*G3804</f>
        <v>10.82</v>
      </c>
      <c r="C3804" t="s">
        <v>688</v>
      </c>
      <c r="D3804" t="s">
        <v>2306</v>
      </c>
      <c r="E3804" t="s">
        <v>15384</v>
      </c>
      <c r="F3804" t="s">
        <v>20442</v>
      </c>
      <c r="G3804" s="146">
        <f t="shared" si="67"/>
        <v>1</v>
      </c>
    </row>
    <row r="3805" spans="1:7">
      <c r="A3805" t="s">
        <v>15385</v>
      </c>
      <c r="B3805" s="1">
        <f>IFERROR(INDEX(Preturi!H$2:H$8000, MATCH(A3805, Preturi!G$2:G$8000, 0)), "")*G3805</f>
        <v>13.23</v>
      </c>
      <c r="C3805" t="s">
        <v>688</v>
      </c>
      <c r="D3805" t="s">
        <v>2306</v>
      </c>
      <c r="E3805" t="s">
        <v>15386</v>
      </c>
      <c r="F3805" t="s">
        <v>20442</v>
      </c>
      <c r="G3805" s="146">
        <f t="shared" si="67"/>
        <v>1</v>
      </c>
    </row>
    <row r="3806" spans="1:7">
      <c r="A3806" t="s">
        <v>15387</v>
      </c>
      <c r="B3806" s="1">
        <f>IFERROR(INDEX(Preturi!H$2:H$8000, MATCH(A3806, Preturi!G$2:G$8000, 0)), "")*G3806</f>
        <v>9.52</v>
      </c>
      <c r="C3806" t="s">
        <v>688</v>
      </c>
      <c r="D3806" t="s">
        <v>2306</v>
      </c>
      <c r="E3806" t="s">
        <v>15389</v>
      </c>
      <c r="F3806" t="s">
        <v>20442</v>
      </c>
      <c r="G3806" s="146">
        <f t="shared" si="67"/>
        <v>1</v>
      </c>
    </row>
    <row r="3807" spans="1:7">
      <c r="A3807" t="s">
        <v>15390</v>
      </c>
      <c r="B3807" s="1">
        <f>IFERROR(INDEX(Preturi!H$2:H$8000, MATCH(A3807, Preturi!G$2:G$8000, 0)), "")*G3807</f>
        <v>9.83</v>
      </c>
      <c r="C3807" t="s">
        <v>688</v>
      </c>
      <c r="D3807" t="s">
        <v>2306</v>
      </c>
      <c r="E3807" t="s">
        <v>15391</v>
      </c>
      <c r="F3807" t="s">
        <v>20442</v>
      </c>
      <c r="G3807" s="146">
        <f t="shared" si="67"/>
        <v>1</v>
      </c>
    </row>
    <row r="3808" spans="1:7">
      <c r="A3808" t="s">
        <v>15392</v>
      </c>
      <c r="B3808" s="1">
        <f>IFERROR(INDEX(Preturi!H$2:H$8000, MATCH(A3808, Preturi!G$2:G$8000, 0)), "")*G3808</f>
        <v>10.130000000000001</v>
      </c>
      <c r="C3808" t="s">
        <v>688</v>
      </c>
      <c r="D3808" t="s">
        <v>2306</v>
      </c>
      <c r="E3808" t="s">
        <v>15393</v>
      </c>
      <c r="F3808" t="s">
        <v>20442</v>
      </c>
      <c r="G3808" s="146">
        <f t="shared" si="67"/>
        <v>1</v>
      </c>
    </row>
    <row r="3809" spans="1:7">
      <c r="A3809" t="s">
        <v>15394</v>
      </c>
      <c r="B3809" s="1">
        <f>IFERROR(INDEX(Preturi!H$2:H$8000, MATCH(A3809, Preturi!G$2:G$8000, 0)), "")*G3809</f>
        <v>10.44</v>
      </c>
      <c r="C3809" t="s">
        <v>688</v>
      </c>
      <c r="D3809" t="s">
        <v>2306</v>
      </c>
      <c r="E3809" t="s">
        <v>15395</v>
      </c>
      <c r="F3809" t="s">
        <v>20442</v>
      </c>
      <c r="G3809" s="146">
        <f t="shared" si="67"/>
        <v>1</v>
      </c>
    </row>
    <row r="3810" spans="1:7">
      <c r="A3810" t="s">
        <v>15396</v>
      </c>
      <c r="B3810" s="1">
        <f>IFERROR(INDEX(Preturi!H$2:H$8000, MATCH(A3810, Preturi!G$2:G$8000, 0)), "")*G3810</f>
        <v>10.75</v>
      </c>
      <c r="C3810" t="s">
        <v>688</v>
      </c>
      <c r="D3810" t="s">
        <v>2306</v>
      </c>
      <c r="E3810" t="s">
        <v>15397</v>
      </c>
      <c r="F3810" t="s">
        <v>20442</v>
      </c>
      <c r="G3810" s="146">
        <f t="shared" si="67"/>
        <v>1</v>
      </c>
    </row>
    <row r="3811" spans="1:7">
      <c r="A3811" t="s">
        <v>15398</v>
      </c>
      <c r="B3811" s="1">
        <f>IFERROR(INDEX(Preturi!H$2:H$8000, MATCH(A3811, Preturi!G$2:G$8000, 0)), "")*G3811</f>
        <v>11.06</v>
      </c>
      <c r="C3811" t="s">
        <v>688</v>
      </c>
      <c r="D3811" t="s">
        <v>2306</v>
      </c>
      <c r="E3811" t="s">
        <v>15399</v>
      </c>
      <c r="F3811" t="s">
        <v>20442</v>
      </c>
      <c r="G3811" s="146">
        <f t="shared" si="67"/>
        <v>1</v>
      </c>
    </row>
    <row r="3812" spans="1:7">
      <c r="A3812" t="s">
        <v>15400</v>
      </c>
      <c r="B3812" s="1">
        <f>IFERROR(INDEX(Preturi!H$2:H$8000, MATCH(A3812, Preturi!G$2:G$8000, 0)), "")*G3812</f>
        <v>11.38</v>
      </c>
      <c r="C3812" t="s">
        <v>688</v>
      </c>
      <c r="D3812" t="s">
        <v>2306</v>
      </c>
      <c r="E3812" t="s">
        <v>15402</v>
      </c>
      <c r="F3812" t="s">
        <v>20442</v>
      </c>
      <c r="G3812" s="146">
        <f t="shared" si="67"/>
        <v>1</v>
      </c>
    </row>
    <row r="3813" spans="1:7">
      <c r="A3813" t="s">
        <v>15403</v>
      </c>
      <c r="B3813" s="1">
        <f>IFERROR(INDEX(Preturi!H$2:H$8000, MATCH(A3813, Preturi!G$2:G$8000, 0)), "")*G3813</f>
        <v>11.69</v>
      </c>
      <c r="C3813" t="s">
        <v>688</v>
      </c>
      <c r="D3813" t="s">
        <v>2306</v>
      </c>
      <c r="E3813" t="s">
        <v>15404</v>
      </c>
      <c r="F3813" t="s">
        <v>20442</v>
      </c>
      <c r="G3813" s="146">
        <f t="shared" si="67"/>
        <v>1</v>
      </c>
    </row>
    <row r="3814" spans="1:7">
      <c r="A3814" t="s">
        <v>15405</v>
      </c>
      <c r="B3814" s="1">
        <f>IFERROR(INDEX(Preturi!H$2:H$8000, MATCH(A3814, Preturi!G$2:G$8000, 0)), "")*G3814</f>
        <v>12</v>
      </c>
      <c r="C3814" t="s">
        <v>688</v>
      </c>
      <c r="D3814" t="s">
        <v>2306</v>
      </c>
      <c r="E3814" t="s">
        <v>15406</v>
      </c>
      <c r="F3814" t="s">
        <v>20442</v>
      </c>
      <c r="G3814" s="146">
        <f t="shared" si="67"/>
        <v>1</v>
      </c>
    </row>
    <row r="3815" spans="1:7">
      <c r="A3815" t="s">
        <v>15407</v>
      </c>
      <c r="B3815" s="1">
        <f>IFERROR(INDEX(Preturi!H$2:H$8000, MATCH(A3815, Preturi!G$2:G$8000, 0)), "")*G3815</f>
        <v>12.31</v>
      </c>
      <c r="C3815" t="s">
        <v>688</v>
      </c>
      <c r="D3815" t="s">
        <v>2306</v>
      </c>
      <c r="E3815" t="s">
        <v>15409</v>
      </c>
      <c r="F3815" t="s">
        <v>20442</v>
      </c>
      <c r="G3815" s="146">
        <f t="shared" si="67"/>
        <v>1</v>
      </c>
    </row>
    <row r="3816" spans="1:7">
      <c r="A3816" t="s">
        <v>15410</v>
      </c>
      <c r="B3816" s="1">
        <f>IFERROR(INDEX(Preturi!H$2:H$8000, MATCH(A3816, Preturi!G$2:G$8000, 0)), "")*G3816</f>
        <v>12.61</v>
      </c>
      <c r="C3816" t="s">
        <v>688</v>
      </c>
      <c r="D3816" t="s">
        <v>2306</v>
      </c>
      <c r="E3816" t="s">
        <v>15412</v>
      </c>
      <c r="F3816" t="s">
        <v>20442</v>
      </c>
      <c r="G3816" s="146">
        <f t="shared" si="67"/>
        <v>1</v>
      </c>
    </row>
    <row r="3817" spans="1:7">
      <c r="A3817" t="s">
        <v>15413</v>
      </c>
      <c r="B3817" s="1">
        <f>IFERROR(INDEX(Preturi!H$2:H$8000, MATCH(A3817, Preturi!G$2:G$8000, 0)), "")*G3817</f>
        <v>12.92</v>
      </c>
      <c r="C3817" t="s">
        <v>688</v>
      </c>
      <c r="D3817" t="s">
        <v>2306</v>
      </c>
      <c r="E3817" t="s">
        <v>15415</v>
      </c>
      <c r="F3817" t="s">
        <v>20442</v>
      </c>
      <c r="G3817" s="146">
        <f t="shared" si="67"/>
        <v>1</v>
      </c>
    </row>
    <row r="3818" spans="1:7">
      <c r="A3818" t="s">
        <v>15416</v>
      </c>
      <c r="B3818" s="1">
        <f>IFERROR(INDEX(Preturi!H$2:H$8000, MATCH(A3818, Preturi!G$2:G$8000, 0)), "")*G3818</f>
        <v>9.52</v>
      </c>
      <c r="C3818" t="s">
        <v>688</v>
      </c>
      <c r="D3818" t="s">
        <v>2306</v>
      </c>
      <c r="E3818" t="s">
        <v>15417</v>
      </c>
      <c r="F3818" t="s">
        <v>20442</v>
      </c>
      <c r="G3818" s="146">
        <f t="shared" si="67"/>
        <v>1</v>
      </c>
    </row>
    <row r="3819" spans="1:7">
      <c r="A3819" t="s">
        <v>15418</v>
      </c>
      <c r="B3819" s="1">
        <f>IFERROR(INDEX(Preturi!H$2:H$8000, MATCH(A3819, Preturi!G$2:G$8000, 0)), "")*G3819</f>
        <v>9.83</v>
      </c>
      <c r="C3819" t="s">
        <v>688</v>
      </c>
      <c r="D3819" t="s">
        <v>2306</v>
      </c>
      <c r="E3819" t="s">
        <v>15419</v>
      </c>
      <c r="F3819" t="s">
        <v>20442</v>
      </c>
      <c r="G3819" s="146">
        <f t="shared" si="67"/>
        <v>1</v>
      </c>
    </row>
    <row r="3820" spans="1:7">
      <c r="A3820" t="s">
        <v>15420</v>
      </c>
      <c r="B3820" s="1">
        <f>IFERROR(INDEX(Preturi!H$2:H$8000, MATCH(A3820, Preturi!G$2:G$8000, 0)), "")*G3820</f>
        <v>10.130000000000001</v>
      </c>
      <c r="C3820" t="s">
        <v>688</v>
      </c>
      <c r="D3820" t="s">
        <v>2306</v>
      </c>
      <c r="E3820" t="s">
        <v>15421</v>
      </c>
      <c r="F3820" t="s">
        <v>20442</v>
      </c>
      <c r="G3820" s="146">
        <f t="shared" si="67"/>
        <v>1</v>
      </c>
    </row>
    <row r="3821" spans="1:7">
      <c r="A3821" t="s">
        <v>15422</v>
      </c>
      <c r="B3821" s="1">
        <f>IFERROR(INDEX(Preturi!H$2:H$8000, MATCH(A3821, Preturi!G$2:G$8000, 0)), "")*G3821</f>
        <v>10.44</v>
      </c>
      <c r="C3821" t="s">
        <v>688</v>
      </c>
      <c r="D3821" t="s">
        <v>2306</v>
      </c>
      <c r="E3821" t="s">
        <v>15423</v>
      </c>
      <c r="F3821" t="s">
        <v>20442</v>
      </c>
      <c r="G3821" s="146">
        <f t="shared" si="67"/>
        <v>1</v>
      </c>
    </row>
    <row r="3822" spans="1:7">
      <c r="A3822" t="s">
        <v>15424</v>
      </c>
      <c r="B3822" s="1">
        <f>IFERROR(INDEX(Preturi!H$2:H$8000, MATCH(A3822, Preturi!G$2:G$8000, 0)), "")*G3822</f>
        <v>10.75</v>
      </c>
      <c r="C3822" t="s">
        <v>688</v>
      </c>
      <c r="D3822" t="s">
        <v>2306</v>
      </c>
      <c r="E3822" t="s">
        <v>15425</v>
      </c>
      <c r="F3822" t="s">
        <v>20442</v>
      </c>
      <c r="G3822" s="146">
        <f t="shared" si="67"/>
        <v>1</v>
      </c>
    </row>
    <row r="3823" spans="1:7">
      <c r="A3823" t="s">
        <v>15426</v>
      </c>
      <c r="B3823" s="1">
        <f>IFERROR(INDEX(Preturi!H$2:H$8000, MATCH(A3823, Preturi!G$2:G$8000, 0)), "")*G3823</f>
        <v>11.06</v>
      </c>
      <c r="C3823" t="s">
        <v>688</v>
      </c>
      <c r="D3823" t="s">
        <v>2306</v>
      </c>
      <c r="E3823" t="s">
        <v>15427</v>
      </c>
      <c r="F3823" t="s">
        <v>20442</v>
      </c>
      <c r="G3823" s="146">
        <f t="shared" si="67"/>
        <v>1</v>
      </c>
    </row>
    <row r="3824" spans="1:7">
      <c r="A3824" t="s">
        <v>15428</v>
      </c>
      <c r="B3824" s="1">
        <f>IFERROR(INDEX(Preturi!H$2:H$8000, MATCH(A3824, Preturi!G$2:G$8000, 0)), "")*G3824</f>
        <v>11.38</v>
      </c>
      <c r="C3824" t="s">
        <v>688</v>
      </c>
      <c r="D3824" t="s">
        <v>2306</v>
      </c>
      <c r="E3824" t="s">
        <v>15429</v>
      </c>
      <c r="F3824" t="s">
        <v>20442</v>
      </c>
      <c r="G3824" s="146">
        <f t="shared" si="67"/>
        <v>1</v>
      </c>
    </row>
    <row r="3825" spans="1:7">
      <c r="A3825" t="s">
        <v>15430</v>
      </c>
      <c r="B3825" s="1">
        <f>IFERROR(INDEX(Preturi!H$2:H$8000, MATCH(A3825, Preturi!G$2:G$8000, 0)), "")*G3825</f>
        <v>11.69</v>
      </c>
      <c r="C3825" t="s">
        <v>688</v>
      </c>
      <c r="D3825" t="s">
        <v>2306</v>
      </c>
      <c r="E3825" t="s">
        <v>15431</v>
      </c>
      <c r="F3825" t="s">
        <v>20442</v>
      </c>
      <c r="G3825" s="146">
        <f t="shared" si="67"/>
        <v>1</v>
      </c>
    </row>
    <row r="3826" spans="1:7">
      <c r="A3826" t="s">
        <v>15432</v>
      </c>
      <c r="B3826" s="1">
        <f>IFERROR(INDEX(Preturi!H$2:H$8000, MATCH(A3826, Preturi!G$2:G$8000, 0)), "")*G3826</f>
        <v>12</v>
      </c>
      <c r="C3826" t="s">
        <v>688</v>
      </c>
      <c r="D3826" t="s">
        <v>2306</v>
      </c>
      <c r="E3826" t="s">
        <v>15433</v>
      </c>
      <c r="F3826" t="s">
        <v>20442</v>
      </c>
      <c r="G3826" s="146">
        <f t="shared" si="67"/>
        <v>1</v>
      </c>
    </row>
    <row r="3827" spans="1:7">
      <c r="A3827" t="s">
        <v>15434</v>
      </c>
      <c r="B3827" s="1">
        <f>IFERROR(INDEX(Preturi!H$2:H$8000, MATCH(A3827, Preturi!G$2:G$8000, 0)), "")*G3827</f>
        <v>12.31</v>
      </c>
      <c r="C3827" t="s">
        <v>688</v>
      </c>
      <c r="D3827" t="s">
        <v>2306</v>
      </c>
      <c r="E3827" t="s">
        <v>15435</v>
      </c>
      <c r="F3827" t="s">
        <v>20442</v>
      </c>
      <c r="G3827" s="146">
        <f t="shared" si="67"/>
        <v>1</v>
      </c>
    </row>
    <row r="3828" spans="1:7">
      <c r="A3828" t="s">
        <v>15436</v>
      </c>
      <c r="B3828" s="1">
        <f>IFERROR(INDEX(Preturi!H$2:H$8000, MATCH(A3828, Preturi!G$2:G$8000, 0)), "")*G3828</f>
        <v>12.61</v>
      </c>
      <c r="C3828" t="s">
        <v>688</v>
      </c>
      <c r="D3828" t="s">
        <v>2306</v>
      </c>
      <c r="E3828" t="s">
        <v>15437</v>
      </c>
      <c r="F3828" t="s">
        <v>20442</v>
      </c>
      <c r="G3828" s="146">
        <f t="shared" si="67"/>
        <v>1</v>
      </c>
    </row>
    <row r="3829" spans="1:7">
      <c r="A3829" t="s">
        <v>15438</v>
      </c>
      <c r="B3829" s="1">
        <f>IFERROR(INDEX(Preturi!H$2:H$8000, MATCH(A3829, Preturi!G$2:G$8000, 0)), "")*G3829</f>
        <v>12.92</v>
      </c>
      <c r="C3829" t="s">
        <v>688</v>
      </c>
      <c r="D3829" t="s">
        <v>2306</v>
      </c>
      <c r="E3829" t="s">
        <v>15439</v>
      </c>
      <c r="F3829" t="s">
        <v>20442</v>
      </c>
      <c r="G3829" s="146">
        <f t="shared" si="67"/>
        <v>1</v>
      </c>
    </row>
    <row r="3830" spans="1:7">
      <c r="A3830" t="s">
        <v>15440</v>
      </c>
      <c r="B3830" s="1">
        <f>IFERROR(INDEX(Preturi!H$2:H$8000, MATCH(A3830, Preturi!G$2:G$8000, 0)), "")*G3830</f>
        <v>15.38</v>
      </c>
      <c r="C3830" t="s">
        <v>688</v>
      </c>
      <c r="D3830" t="s">
        <v>2306</v>
      </c>
      <c r="E3830" t="s">
        <v>15441</v>
      </c>
      <c r="F3830" t="s">
        <v>20442</v>
      </c>
      <c r="G3830" s="146">
        <f t="shared" si="67"/>
        <v>1</v>
      </c>
    </row>
    <row r="3831" spans="1:7">
      <c r="A3831" t="s">
        <v>15442</v>
      </c>
      <c r="B3831" s="1">
        <f>IFERROR(INDEX(Preturi!H$2:H$8000, MATCH(A3831, Preturi!G$2:G$8000, 0)), "")*G3831</f>
        <v>11.04</v>
      </c>
      <c r="C3831" t="s">
        <v>688</v>
      </c>
      <c r="D3831" t="s">
        <v>2306</v>
      </c>
      <c r="E3831" t="s">
        <v>15443</v>
      </c>
      <c r="F3831" t="s">
        <v>20442</v>
      </c>
      <c r="G3831" s="146">
        <f t="shared" si="67"/>
        <v>1</v>
      </c>
    </row>
    <row r="3832" spans="1:7">
      <c r="A3832" t="s">
        <v>15444</v>
      </c>
      <c r="B3832" s="1">
        <f>IFERROR(INDEX(Preturi!H$2:H$8000, MATCH(A3832, Preturi!G$2:G$8000, 0)), "")*G3832</f>
        <v>11.4</v>
      </c>
      <c r="C3832" t="s">
        <v>688</v>
      </c>
      <c r="D3832" t="s">
        <v>2306</v>
      </c>
      <c r="E3832" t="s">
        <v>15445</v>
      </c>
      <c r="F3832" t="s">
        <v>20442</v>
      </c>
      <c r="G3832" s="146">
        <f t="shared" si="67"/>
        <v>1</v>
      </c>
    </row>
    <row r="3833" spans="1:7">
      <c r="A3833" t="s">
        <v>15446</v>
      </c>
      <c r="B3833" s="1">
        <f>IFERROR(INDEX(Preturi!H$2:H$8000, MATCH(A3833, Preturi!G$2:G$8000, 0)), "")*G3833</f>
        <v>11.77</v>
      </c>
      <c r="C3833" t="s">
        <v>688</v>
      </c>
      <c r="D3833" t="s">
        <v>2306</v>
      </c>
      <c r="E3833" t="s">
        <v>15447</v>
      </c>
      <c r="F3833" t="s">
        <v>20442</v>
      </c>
      <c r="G3833" s="146">
        <f t="shared" si="67"/>
        <v>1</v>
      </c>
    </row>
    <row r="3834" spans="1:7">
      <c r="A3834" t="s">
        <v>15448</v>
      </c>
      <c r="B3834" s="1">
        <f>IFERROR(INDEX(Preturi!H$2:H$8000, MATCH(A3834, Preturi!G$2:G$8000, 0)), "")*G3834</f>
        <v>12.12</v>
      </c>
      <c r="C3834" t="s">
        <v>688</v>
      </c>
      <c r="D3834" t="s">
        <v>2306</v>
      </c>
      <c r="E3834" t="s">
        <v>15450</v>
      </c>
      <c r="F3834" t="s">
        <v>20442</v>
      </c>
      <c r="G3834" s="146">
        <f t="shared" si="67"/>
        <v>1</v>
      </c>
    </row>
    <row r="3835" spans="1:7">
      <c r="A3835" t="s">
        <v>15451</v>
      </c>
      <c r="B3835" s="1">
        <f>IFERROR(INDEX(Preturi!H$2:H$8000, MATCH(A3835, Preturi!G$2:G$8000, 0)), "")*G3835</f>
        <v>12.48</v>
      </c>
      <c r="C3835" t="s">
        <v>688</v>
      </c>
      <c r="D3835" t="s">
        <v>2306</v>
      </c>
      <c r="E3835" t="s">
        <v>15453</v>
      </c>
      <c r="F3835" t="s">
        <v>20442</v>
      </c>
      <c r="G3835" s="146">
        <f t="shared" si="67"/>
        <v>1</v>
      </c>
    </row>
    <row r="3836" spans="1:7">
      <c r="A3836" t="s">
        <v>15454</v>
      </c>
      <c r="B3836" s="1">
        <f>IFERROR(INDEX(Preturi!H$2:H$8000, MATCH(A3836, Preturi!G$2:G$8000, 0)), "")*G3836</f>
        <v>12.84</v>
      </c>
      <c r="C3836" t="s">
        <v>688</v>
      </c>
      <c r="D3836" t="s">
        <v>2306</v>
      </c>
      <c r="E3836" t="s">
        <v>15455</v>
      </c>
      <c r="F3836" t="s">
        <v>20442</v>
      </c>
      <c r="G3836" s="146">
        <f t="shared" si="67"/>
        <v>1</v>
      </c>
    </row>
    <row r="3837" spans="1:7">
      <c r="A3837" t="s">
        <v>15456</v>
      </c>
      <c r="B3837" s="1">
        <f>IFERROR(INDEX(Preturi!H$2:H$8000, MATCH(A3837, Preturi!G$2:G$8000, 0)), "")*G3837</f>
        <v>13.21</v>
      </c>
      <c r="C3837" t="s">
        <v>688</v>
      </c>
      <c r="D3837" t="s">
        <v>2306</v>
      </c>
      <c r="E3837" t="s">
        <v>15458</v>
      </c>
      <c r="F3837" t="s">
        <v>20442</v>
      </c>
      <c r="G3837" s="146">
        <f t="shared" si="67"/>
        <v>1</v>
      </c>
    </row>
    <row r="3838" spans="1:7">
      <c r="A3838" t="s">
        <v>15459</v>
      </c>
      <c r="B3838" s="1">
        <f>IFERROR(INDEX(Preturi!H$2:H$8000, MATCH(A3838, Preturi!G$2:G$8000, 0)), "")*G3838</f>
        <v>13.57</v>
      </c>
      <c r="C3838" t="s">
        <v>688</v>
      </c>
      <c r="D3838" t="s">
        <v>2306</v>
      </c>
      <c r="E3838" t="s">
        <v>15461</v>
      </c>
      <c r="F3838" t="s">
        <v>20442</v>
      </c>
      <c r="G3838" s="146">
        <f t="shared" si="67"/>
        <v>1</v>
      </c>
    </row>
    <row r="3839" spans="1:7">
      <c r="A3839" t="s">
        <v>15462</v>
      </c>
      <c r="B3839" s="1">
        <f>IFERROR(INDEX(Preturi!H$2:H$8000, MATCH(A3839, Preturi!G$2:G$8000, 0)), "")*G3839</f>
        <v>13.94</v>
      </c>
      <c r="C3839" t="s">
        <v>688</v>
      </c>
      <c r="D3839" t="s">
        <v>2306</v>
      </c>
      <c r="E3839" t="s">
        <v>15463</v>
      </c>
      <c r="F3839" t="s">
        <v>20442</v>
      </c>
      <c r="G3839" s="146">
        <f t="shared" si="67"/>
        <v>1</v>
      </c>
    </row>
    <row r="3840" spans="1:7">
      <c r="A3840" t="s">
        <v>15464</v>
      </c>
      <c r="B3840" s="1">
        <f>IFERROR(INDEX(Preturi!H$2:H$8000, MATCH(A3840, Preturi!G$2:G$8000, 0)), "")*G3840</f>
        <v>14.3</v>
      </c>
      <c r="C3840" t="s">
        <v>688</v>
      </c>
      <c r="D3840" t="s">
        <v>2306</v>
      </c>
      <c r="E3840" t="s">
        <v>15465</v>
      </c>
      <c r="F3840" t="s">
        <v>20442</v>
      </c>
      <c r="G3840" s="146">
        <f t="shared" si="67"/>
        <v>1</v>
      </c>
    </row>
    <row r="3841" spans="1:7">
      <c r="A3841" t="s">
        <v>15466</v>
      </c>
      <c r="B3841" s="1">
        <f>IFERROR(INDEX(Preturi!H$2:H$8000, MATCH(A3841, Preturi!G$2:G$8000, 0)), "")*G3841</f>
        <v>14.65</v>
      </c>
      <c r="C3841" t="s">
        <v>688</v>
      </c>
      <c r="D3841" t="s">
        <v>2306</v>
      </c>
      <c r="E3841" t="s">
        <v>15467</v>
      </c>
      <c r="F3841" t="s">
        <v>20442</v>
      </c>
      <c r="G3841" s="146">
        <f t="shared" si="67"/>
        <v>1</v>
      </c>
    </row>
    <row r="3842" spans="1:7">
      <c r="A3842" t="s">
        <v>15468</v>
      </c>
      <c r="B3842" s="1">
        <f>IFERROR(INDEX(Preturi!H$2:H$8000, MATCH(A3842, Preturi!G$2:G$8000, 0)), "")*G3842</f>
        <v>15.02</v>
      </c>
      <c r="C3842" t="s">
        <v>688</v>
      </c>
      <c r="D3842" t="s">
        <v>2306</v>
      </c>
      <c r="E3842" t="s">
        <v>15470</v>
      </c>
      <c r="F3842" t="s">
        <v>20442</v>
      </c>
      <c r="G3842" s="146">
        <f t="shared" si="67"/>
        <v>1</v>
      </c>
    </row>
    <row r="3843" spans="1:7">
      <c r="A3843" t="s">
        <v>15471</v>
      </c>
      <c r="B3843" s="1">
        <f>IFERROR(INDEX(Preturi!H$2:H$8000, MATCH(A3843, Preturi!G$2:G$8000, 0)), "")*G3843</f>
        <v>11.04</v>
      </c>
      <c r="C3843" t="s">
        <v>688</v>
      </c>
      <c r="D3843" t="s">
        <v>2306</v>
      </c>
      <c r="E3843" t="s">
        <v>15472</v>
      </c>
      <c r="F3843" t="s">
        <v>20442</v>
      </c>
      <c r="G3843" s="146">
        <f t="shared" si="67"/>
        <v>1</v>
      </c>
    </row>
    <row r="3844" spans="1:7">
      <c r="A3844" t="s">
        <v>15473</v>
      </c>
      <c r="B3844" s="1">
        <f>IFERROR(INDEX(Preturi!H$2:H$8000, MATCH(A3844, Preturi!G$2:G$8000, 0)), "")*G3844</f>
        <v>11.4</v>
      </c>
      <c r="C3844" t="s">
        <v>688</v>
      </c>
      <c r="D3844" t="s">
        <v>2306</v>
      </c>
      <c r="E3844" t="s">
        <v>15474</v>
      </c>
      <c r="F3844" t="s">
        <v>20442</v>
      </c>
      <c r="G3844" s="146">
        <f t="shared" si="67"/>
        <v>1</v>
      </c>
    </row>
    <row r="3845" spans="1:7">
      <c r="A3845" t="s">
        <v>15475</v>
      </c>
      <c r="B3845" s="1">
        <f>IFERROR(INDEX(Preturi!H$2:H$8000, MATCH(A3845, Preturi!G$2:G$8000, 0)), "")*G3845</f>
        <v>11.77</v>
      </c>
      <c r="C3845" t="s">
        <v>688</v>
      </c>
      <c r="D3845" t="s">
        <v>2306</v>
      </c>
      <c r="E3845" t="s">
        <v>15476</v>
      </c>
      <c r="F3845" t="s">
        <v>20442</v>
      </c>
      <c r="G3845" s="146">
        <f t="shared" si="67"/>
        <v>1</v>
      </c>
    </row>
    <row r="3846" spans="1:7">
      <c r="A3846" t="s">
        <v>15477</v>
      </c>
      <c r="B3846" s="1">
        <f>IFERROR(INDEX(Preturi!H$2:H$8000, MATCH(A3846, Preturi!G$2:G$8000, 0)), "")*G3846</f>
        <v>12.12</v>
      </c>
      <c r="C3846" t="s">
        <v>688</v>
      </c>
      <c r="D3846" t="s">
        <v>2306</v>
      </c>
      <c r="E3846" t="s">
        <v>15478</v>
      </c>
      <c r="F3846" t="s">
        <v>20442</v>
      </c>
      <c r="G3846" s="146">
        <f t="shared" si="67"/>
        <v>1</v>
      </c>
    </row>
    <row r="3847" spans="1:7">
      <c r="A3847" t="s">
        <v>15479</v>
      </c>
      <c r="B3847" s="1">
        <f>IFERROR(INDEX(Preturi!H$2:H$8000, MATCH(A3847, Preturi!G$2:G$8000, 0)), "")*G3847</f>
        <v>12.48</v>
      </c>
      <c r="C3847" t="s">
        <v>688</v>
      </c>
      <c r="D3847" t="s">
        <v>2306</v>
      </c>
      <c r="E3847" t="s">
        <v>15480</v>
      </c>
      <c r="F3847" t="s">
        <v>20442</v>
      </c>
      <c r="G3847" s="146">
        <f t="shared" si="67"/>
        <v>1</v>
      </c>
    </row>
    <row r="3848" spans="1:7">
      <c r="A3848" t="s">
        <v>15481</v>
      </c>
      <c r="B3848" s="1">
        <f>IFERROR(INDEX(Preturi!H$2:H$8000, MATCH(A3848, Preturi!G$2:G$8000, 0)), "")*G3848</f>
        <v>12.84</v>
      </c>
      <c r="C3848" t="s">
        <v>688</v>
      </c>
      <c r="D3848" t="s">
        <v>2306</v>
      </c>
      <c r="E3848" t="s">
        <v>15482</v>
      </c>
      <c r="F3848" t="s">
        <v>20442</v>
      </c>
      <c r="G3848" s="146">
        <f t="shared" si="67"/>
        <v>1</v>
      </c>
    </row>
    <row r="3849" spans="1:7">
      <c r="A3849" t="s">
        <v>15483</v>
      </c>
      <c r="B3849" s="1">
        <f>IFERROR(INDEX(Preturi!H$2:H$8000, MATCH(A3849, Preturi!G$2:G$8000, 0)), "")*G3849</f>
        <v>13.21</v>
      </c>
      <c r="C3849" t="s">
        <v>688</v>
      </c>
      <c r="D3849" t="s">
        <v>2306</v>
      </c>
      <c r="E3849" t="s">
        <v>15484</v>
      </c>
      <c r="F3849" t="s">
        <v>20442</v>
      </c>
      <c r="G3849" s="146">
        <f t="shared" si="67"/>
        <v>1</v>
      </c>
    </row>
    <row r="3850" spans="1:7">
      <c r="A3850" t="s">
        <v>15485</v>
      </c>
      <c r="B3850" s="1">
        <f>IFERROR(INDEX(Preturi!H$2:H$8000, MATCH(A3850, Preturi!G$2:G$8000, 0)), "")*G3850</f>
        <v>13.57</v>
      </c>
      <c r="C3850" t="s">
        <v>688</v>
      </c>
      <c r="D3850" t="s">
        <v>2306</v>
      </c>
      <c r="E3850" t="s">
        <v>15486</v>
      </c>
      <c r="F3850" t="s">
        <v>20442</v>
      </c>
      <c r="G3850" s="146">
        <f t="shared" si="67"/>
        <v>1</v>
      </c>
    </row>
    <row r="3851" spans="1:7">
      <c r="A3851" t="s">
        <v>15487</v>
      </c>
      <c r="B3851" s="1">
        <f>IFERROR(INDEX(Preturi!H$2:H$8000, MATCH(A3851, Preturi!G$2:G$8000, 0)), "")*G3851</f>
        <v>13.94</v>
      </c>
      <c r="C3851" t="s">
        <v>688</v>
      </c>
      <c r="D3851" t="s">
        <v>2306</v>
      </c>
      <c r="E3851" t="s">
        <v>15488</v>
      </c>
      <c r="F3851" t="s">
        <v>20442</v>
      </c>
      <c r="G3851" s="146">
        <f t="shared" si="67"/>
        <v>1</v>
      </c>
    </row>
    <row r="3852" spans="1:7">
      <c r="A3852" t="s">
        <v>15489</v>
      </c>
      <c r="B3852" s="1">
        <f>IFERROR(INDEX(Preturi!H$2:H$8000, MATCH(A3852, Preturi!G$2:G$8000, 0)), "")*G3852</f>
        <v>14.3</v>
      </c>
      <c r="C3852" t="s">
        <v>688</v>
      </c>
      <c r="D3852" t="s">
        <v>2306</v>
      </c>
      <c r="E3852" t="s">
        <v>15490</v>
      </c>
      <c r="F3852" t="s">
        <v>20442</v>
      </c>
      <c r="G3852" s="146">
        <f t="shared" si="67"/>
        <v>1</v>
      </c>
    </row>
    <row r="3853" spans="1:7">
      <c r="A3853" t="s">
        <v>15491</v>
      </c>
      <c r="B3853" s="1">
        <f>IFERROR(INDEX(Preturi!H$2:H$8000, MATCH(A3853, Preturi!G$2:G$8000, 0)), "")*G3853</f>
        <v>14.65</v>
      </c>
      <c r="C3853" t="s">
        <v>688</v>
      </c>
      <c r="D3853" t="s">
        <v>2306</v>
      </c>
      <c r="E3853" t="s">
        <v>15492</v>
      </c>
      <c r="F3853" t="s">
        <v>20442</v>
      </c>
      <c r="G3853" s="146">
        <f t="shared" si="67"/>
        <v>1</v>
      </c>
    </row>
    <row r="3854" spans="1:7">
      <c r="A3854" t="s">
        <v>15493</v>
      </c>
      <c r="B3854" s="1">
        <f>IFERROR(INDEX(Preturi!H$2:H$8000, MATCH(A3854, Preturi!G$2:G$8000, 0)), "")*G3854</f>
        <v>15.02</v>
      </c>
      <c r="C3854" t="s">
        <v>688</v>
      </c>
      <c r="D3854" t="s">
        <v>2306</v>
      </c>
      <c r="E3854" t="s">
        <v>15494</v>
      </c>
      <c r="F3854" t="s">
        <v>20442</v>
      </c>
      <c r="G3854" s="146">
        <f t="shared" si="67"/>
        <v>1</v>
      </c>
    </row>
    <row r="3855" spans="1:7">
      <c r="A3855" t="s">
        <v>15495</v>
      </c>
      <c r="B3855" s="1">
        <f>IFERROR(INDEX(Preturi!H$2:H$8000, MATCH(A3855, Preturi!G$2:G$8000, 0)), "")*G3855</f>
        <v>6.77</v>
      </c>
      <c r="C3855" t="s">
        <v>688</v>
      </c>
      <c r="D3855" t="s">
        <v>2306</v>
      </c>
      <c r="E3855" t="s">
        <v>15497</v>
      </c>
      <c r="F3855" t="s">
        <v>20442</v>
      </c>
      <c r="G3855" s="146">
        <f t="shared" si="67"/>
        <v>1</v>
      </c>
    </row>
    <row r="3856" spans="1:7">
      <c r="A3856" t="s">
        <v>15498</v>
      </c>
      <c r="B3856" s="1">
        <f>IFERROR(INDEX(Preturi!H$2:H$8000, MATCH(A3856, Preturi!G$2:G$8000, 0)), "")*G3856</f>
        <v>4.91</v>
      </c>
      <c r="C3856" t="s">
        <v>688</v>
      </c>
      <c r="D3856" t="s">
        <v>2306</v>
      </c>
      <c r="E3856" t="s">
        <v>15499</v>
      </c>
      <c r="F3856" t="s">
        <v>20442</v>
      </c>
      <c r="G3856" s="146">
        <f t="shared" si="67"/>
        <v>1</v>
      </c>
    </row>
    <row r="3857" spans="1:7">
      <c r="A3857" t="s">
        <v>15500</v>
      </c>
      <c r="B3857" s="1">
        <f>IFERROR(INDEX(Preturi!H$2:H$8000, MATCH(A3857, Preturi!G$2:G$8000, 0)), "")*G3857</f>
        <v>5.07</v>
      </c>
      <c r="C3857" t="s">
        <v>688</v>
      </c>
      <c r="D3857" t="s">
        <v>2306</v>
      </c>
      <c r="E3857" t="s">
        <v>15501</v>
      </c>
      <c r="F3857" t="s">
        <v>20442</v>
      </c>
      <c r="G3857" s="146">
        <f t="shared" si="67"/>
        <v>1</v>
      </c>
    </row>
    <row r="3858" spans="1:7">
      <c r="A3858" t="s">
        <v>15502</v>
      </c>
      <c r="B3858" s="1">
        <f>IFERROR(INDEX(Preturi!H$2:H$8000, MATCH(A3858, Preturi!G$2:G$8000, 0)), "")*G3858</f>
        <v>5.23</v>
      </c>
      <c r="C3858" t="s">
        <v>688</v>
      </c>
      <c r="D3858" t="s">
        <v>2306</v>
      </c>
      <c r="E3858" t="s">
        <v>15503</v>
      </c>
      <c r="F3858" t="s">
        <v>20442</v>
      </c>
      <c r="G3858" s="146">
        <f t="shared" si="67"/>
        <v>1</v>
      </c>
    </row>
    <row r="3859" spans="1:7">
      <c r="A3859" t="s">
        <v>15504</v>
      </c>
      <c r="B3859" s="1">
        <f>IFERROR(INDEX(Preturi!H$2:H$8000, MATCH(A3859, Preturi!G$2:G$8000, 0)), "")*G3859</f>
        <v>5.38</v>
      </c>
      <c r="C3859" t="s">
        <v>688</v>
      </c>
      <c r="D3859" t="s">
        <v>2306</v>
      </c>
      <c r="E3859" t="s">
        <v>15505</v>
      </c>
      <c r="F3859" t="s">
        <v>20442</v>
      </c>
      <c r="G3859" s="146">
        <f t="shared" si="67"/>
        <v>1</v>
      </c>
    </row>
    <row r="3860" spans="1:7">
      <c r="A3860" t="s">
        <v>15506</v>
      </c>
      <c r="B3860" s="1">
        <f>IFERROR(INDEX(Preturi!H$2:H$8000, MATCH(A3860, Preturi!G$2:G$8000, 0)), "")*G3860</f>
        <v>5.54</v>
      </c>
      <c r="C3860" t="s">
        <v>688</v>
      </c>
      <c r="D3860" t="s">
        <v>2306</v>
      </c>
      <c r="E3860" t="s">
        <v>15507</v>
      </c>
      <c r="F3860" t="s">
        <v>20442</v>
      </c>
      <c r="G3860" s="146">
        <f t="shared" si="67"/>
        <v>1</v>
      </c>
    </row>
    <row r="3861" spans="1:7">
      <c r="A3861" t="s">
        <v>15508</v>
      </c>
      <c r="B3861" s="1">
        <f>IFERROR(INDEX(Preturi!H$2:H$8000, MATCH(A3861, Preturi!G$2:G$8000, 0)), "")*G3861</f>
        <v>5.69</v>
      </c>
      <c r="C3861" t="s">
        <v>688</v>
      </c>
      <c r="D3861" t="s">
        <v>2306</v>
      </c>
      <c r="E3861" t="s">
        <v>15509</v>
      </c>
      <c r="F3861" t="s">
        <v>20442</v>
      </c>
      <c r="G3861" s="146">
        <f t="shared" si="67"/>
        <v>1</v>
      </c>
    </row>
    <row r="3862" spans="1:7">
      <c r="A3862" t="s">
        <v>15510</v>
      </c>
      <c r="B3862" s="1">
        <f>IFERROR(INDEX(Preturi!H$2:H$8000, MATCH(A3862, Preturi!G$2:G$8000, 0)), "")*G3862</f>
        <v>5.85</v>
      </c>
      <c r="C3862" t="s">
        <v>688</v>
      </c>
      <c r="D3862" t="s">
        <v>2306</v>
      </c>
      <c r="E3862" t="s">
        <v>15511</v>
      </c>
      <c r="F3862" t="s">
        <v>20442</v>
      </c>
      <c r="G3862" s="146">
        <f t="shared" ref="G3862:G3925" si="68">1+Adaosuri23</f>
        <v>1</v>
      </c>
    </row>
    <row r="3863" spans="1:7">
      <c r="A3863" t="s">
        <v>15512</v>
      </c>
      <c r="B3863" s="1">
        <f>IFERROR(INDEX(Preturi!H$2:H$8000, MATCH(A3863, Preturi!G$2:G$8000, 0)), "")*G3863</f>
        <v>6.01</v>
      </c>
      <c r="C3863" t="s">
        <v>688</v>
      </c>
      <c r="D3863" t="s">
        <v>2306</v>
      </c>
      <c r="E3863" t="s">
        <v>15513</v>
      </c>
      <c r="F3863" t="s">
        <v>20442</v>
      </c>
      <c r="G3863" s="146">
        <f t="shared" si="68"/>
        <v>1</v>
      </c>
    </row>
    <row r="3864" spans="1:7">
      <c r="A3864" t="s">
        <v>15514</v>
      </c>
      <c r="B3864" s="1">
        <f>IFERROR(INDEX(Preturi!H$2:H$8000, MATCH(A3864, Preturi!G$2:G$8000, 0)), "")*G3864</f>
        <v>6.16</v>
      </c>
      <c r="C3864" t="s">
        <v>688</v>
      </c>
      <c r="D3864" t="s">
        <v>2306</v>
      </c>
      <c r="E3864" t="s">
        <v>15515</v>
      </c>
      <c r="F3864" t="s">
        <v>20442</v>
      </c>
      <c r="G3864" s="146">
        <f t="shared" si="68"/>
        <v>1</v>
      </c>
    </row>
    <row r="3865" spans="1:7">
      <c r="A3865" t="s">
        <v>15516</v>
      </c>
      <c r="B3865" s="1">
        <f>IFERROR(INDEX(Preturi!H$2:H$8000, MATCH(A3865, Preturi!G$2:G$8000, 0)), "")*G3865</f>
        <v>6.31</v>
      </c>
      <c r="C3865" t="s">
        <v>688</v>
      </c>
      <c r="D3865" t="s">
        <v>2306</v>
      </c>
      <c r="E3865" t="s">
        <v>15517</v>
      </c>
      <c r="F3865" t="s">
        <v>20442</v>
      </c>
      <c r="G3865" s="146">
        <f t="shared" si="68"/>
        <v>1</v>
      </c>
    </row>
    <row r="3866" spans="1:7">
      <c r="A3866" t="s">
        <v>15518</v>
      </c>
      <c r="B3866" s="1">
        <f>IFERROR(INDEX(Preturi!H$2:H$8000, MATCH(A3866, Preturi!G$2:G$8000, 0)), "")*G3866</f>
        <v>6.46</v>
      </c>
      <c r="C3866" t="s">
        <v>688</v>
      </c>
      <c r="D3866" t="s">
        <v>2306</v>
      </c>
      <c r="E3866" t="s">
        <v>15519</v>
      </c>
      <c r="F3866" t="s">
        <v>20442</v>
      </c>
      <c r="G3866" s="146">
        <f t="shared" si="68"/>
        <v>1</v>
      </c>
    </row>
    <row r="3867" spans="1:7">
      <c r="A3867" t="s">
        <v>15520</v>
      </c>
      <c r="B3867" s="1">
        <f>IFERROR(INDEX(Preturi!H$2:H$8000, MATCH(A3867, Preturi!G$2:G$8000, 0)), "")*G3867</f>
        <v>6.62</v>
      </c>
      <c r="C3867" t="s">
        <v>688</v>
      </c>
      <c r="D3867" t="s">
        <v>2306</v>
      </c>
      <c r="E3867" t="s">
        <v>15521</v>
      </c>
      <c r="F3867" t="s">
        <v>20442</v>
      </c>
      <c r="G3867" s="146">
        <f t="shared" si="68"/>
        <v>1</v>
      </c>
    </row>
    <row r="3868" spans="1:7">
      <c r="A3868" t="s">
        <v>15522</v>
      </c>
      <c r="B3868" s="1">
        <f>IFERROR(INDEX(Preturi!H$2:H$8000, MATCH(A3868, Preturi!G$2:G$8000, 0)), "")*G3868</f>
        <v>4.91</v>
      </c>
      <c r="C3868" t="s">
        <v>688</v>
      </c>
      <c r="D3868" t="s">
        <v>2306</v>
      </c>
      <c r="E3868" t="s">
        <v>15523</v>
      </c>
      <c r="F3868" t="s">
        <v>20442</v>
      </c>
      <c r="G3868" s="146">
        <f t="shared" si="68"/>
        <v>1</v>
      </c>
    </row>
    <row r="3869" spans="1:7">
      <c r="A3869" t="s">
        <v>15524</v>
      </c>
      <c r="B3869" s="1">
        <f>IFERROR(INDEX(Preturi!H$2:H$8000, MATCH(A3869, Preturi!G$2:G$8000, 0)), "")*G3869</f>
        <v>5.07</v>
      </c>
      <c r="C3869" t="s">
        <v>688</v>
      </c>
      <c r="D3869" t="s">
        <v>2306</v>
      </c>
      <c r="E3869" t="s">
        <v>15525</v>
      </c>
      <c r="F3869" t="s">
        <v>20442</v>
      </c>
      <c r="G3869" s="146">
        <f t="shared" si="68"/>
        <v>1</v>
      </c>
    </row>
    <row r="3870" spans="1:7">
      <c r="A3870" t="s">
        <v>15526</v>
      </c>
      <c r="B3870" s="1">
        <f>IFERROR(INDEX(Preturi!H$2:H$8000, MATCH(A3870, Preturi!G$2:G$8000, 0)), "")*G3870</f>
        <v>5.23</v>
      </c>
      <c r="C3870" t="s">
        <v>688</v>
      </c>
      <c r="D3870" t="s">
        <v>2306</v>
      </c>
      <c r="E3870" t="s">
        <v>15527</v>
      </c>
      <c r="F3870" t="s">
        <v>20442</v>
      </c>
      <c r="G3870" s="146">
        <f t="shared" si="68"/>
        <v>1</v>
      </c>
    </row>
    <row r="3871" spans="1:7">
      <c r="A3871" t="s">
        <v>15528</v>
      </c>
      <c r="B3871" s="1">
        <f>IFERROR(INDEX(Preturi!H$2:H$8000, MATCH(A3871, Preturi!G$2:G$8000, 0)), "")*G3871</f>
        <v>5.38</v>
      </c>
      <c r="C3871" t="s">
        <v>688</v>
      </c>
      <c r="D3871" t="s">
        <v>2306</v>
      </c>
      <c r="E3871" t="s">
        <v>15529</v>
      </c>
      <c r="F3871" t="s">
        <v>20442</v>
      </c>
      <c r="G3871" s="146">
        <f t="shared" si="68"/>
        <v>1</v>
      </c>
    </row>
    <row r="3872" spans="1:7">
      <c r="A3872" t="s">
        <v>15530</v>
      </c>
      <c r="B3872" s="1">
        <f>IFERROR(INDEX(Preturi!H$2:H$8000, MATCH(A3872, Preturi!G$2:G$8000, 0)), "")*G3872</f>
        <v>5.54</v>
      </c>
      <c r="C3872" t="s">
        <v>688</v>
      </c>
      <c r="D3872" t="s">
        <v>2306</v>
      </c>
      <c r="E3872" t="s">
        <v>15531</v>
      </c>
      <c r="F3872" t="s">
        <v>20442</v>
      </c>
      <c r="G3872" s="146">
        <f t="shared" si="68"/>
        <v>1</v>
      </c>
    </row>
    <row r="3873" spans="1:7">
      <c r="A3873" t="s">
        <v>15532</v>
      </c>
      <c r="B3873" s="1">
        <f>IFERROR(INDEX(Preturi!H$2:H$8000, MATCH(A3873, Preturi!G$2:G$8000, 0)), "")*G3873</f>
        <v>5.69</v>
      </c>
      <c r="C3873" t="s">
        <v>688</v>
      </c>
      <c r="D3873" t="s">
        <v>2306</v>
      </c>
      <c r="E3873" t="s">
        <v>15533</v>
      </c>
      <c r="F3873" t="s">
        <v>20442</v>
      </c>
      <c r="G3873" s="146">
        <f t="shared" si="68"/>
        <v>1</v>
      </c>
    </row>
    <row r="3874" spans="1:7">
      <c r="A3874" t="s">
        <v>15534</v>
      </c>
      <c r="B3874" s="1">
        <f>IFERROR(INDEX(Preturi!H$2:H$8000, MATCH(A3874, Preturi!G$2:G$8000, 0)), "")*G3874</f>
        <v>5.85</v>
      </c>
      <c r="C3874" t="s">
        <v>688</v>
      </c>
      <c r="D3874" t="s">
        <v>2306</v>
      </c>
      <c r="E3874" t="s">
        <v>15535</v>
      </c>
      <c r="F3874" t="s">
        <v>20442</v>
      </c>
      <c r="G3874" s="146">
        <f t="shared" si="68"/>
        <v>1</v>
      </c>
    </row>
    <row r="3875" spans="1:7">
      <c r="A3875" t="s">
        <v>15536</v>
      </c>
      <c r="B3875" s="1">
        <f>IFERROR(INDEX(Preturi!H$2:H$8000, MATCH(A3875, Preturi!G$2:G$8000, 0)), "")*G3875</f>
        <v>6.01</v>
      </c>
      <c r="C3875" t="s">
        <v>688</v>
      </c>
      <c r="D3875" t="s">
        <v>2306</v>
      </c>
      <c r="E3875" t="s">
        <v>15537</v>
      </c>
      <c r="F3875" t="s">
        <v>20442</v>
      </c>
      <c r="G3875" s="146">
        <f t="shared" si="68"/>
        <v>1</v>
      </c>
    </row>
    <row r="3876" spans="1:7">
      <c r="A3876" t="s">
        <v>15538</v>
      </c>
      <c r="B3876" s="1">
        <f>IFERROR(INDEX(Preturi!H$2:H$8000, MATCH(A3876, Preturi!G$2:G$8000, 0)), "")*G3876</f>
        <v>6.16</v>
      </c>
      <c r="C3876" t="s">
        <v>688</v>
      </c>
      <c r="D3876" t="s">
        <v>2306</v>
      </c>
      <c r="E3876" t="s">
        <v>15539</v>
      </c>
      <c r="F3876" t="s">
        <v>20442</v>
      </c>
      <c r="G3876" s="146">
        <f t="shared" si="68"/>
        <v>1</v>
      </c>
    </row>
    <row r="3877" spans="1:7">
      <c r="A3877" t="s">
        <v>15540</v>
      </c>
      <c r="B3877" s="1">
        <f>IFERROR(INDEX(Preturi!H$2:H$8000, MATCH(A3877, Preturi!G$2:G$8000, 0)), "")*G3877</f>
        <v>6.31</v>
      </c>
      <c r="C3877" t="s">
        <v>688</v>
      </c>
      <c r="D3877" t="s">
        <v>2306</v>
      </c>
      <c r="E3877" t="s">
        <v>15541</v>
      </c>
      <c r="F3877" t="s">
        <v>20442</v>
      </c>
      <c r="G3877" s="146">
        <f t="shared" si="68"/>
        <v>1</v>
      </c>
    </row>
    <row r="3878" spans="1:7">
      <c r="A3878" t="s">
        <v>15542</v>
      </c>
      <c r="B3878" s="1">
        <f>IFERROR(INDEX(Preturi!H$2:H$8000, MATCH(A3878, Preturi!G$2:G$8000, 0)), "")*G3878</f>
        <v>6.46</v>
      </c>
      <c r="C3878" t="s">
        <v>688</v>
      </c>
      <c r="D3878" t="s">
        <v>2306</v>
      </c>
      <c r="E3878" t="s">
        <v>15543</v>
      </c>
      <c r="F3878" t="s">
        <v>20442</v>
      </c>
      <c r="G3878" s="146">
        <f t="shared" si="68"/>
        <v>1</v>
      </c>
    </row>
    <row r="3879" spans="1:7">
      <c r="A3879" t="s">
        <v>15544</v>
      </c>
      <c r="B3879" s="1">
        <f>IFERROR(INDEX(Preturi!H$2:H$8000, MATCH(A3879, Preturi!G$2:G$8000, 0)), "")*G3879</f>
        <v>6.62</v>
      </c>
      <c r="C3879" t="s">
        <v>688</v>
      </c>
      <c r="D3879" t="s">
        <v>2306</v>
      </c>
      <c r="E3879" t="s">
        <v>15545</v>
      </c>
      <c r="F3879" t="s">
        <v>20442</v>
      </c>
      <c r="G3879" s="146">
        <f t="shared" si="68"/>
        <v>1</v>
      </c>
    </row>
    <row r="3880" spans="1:7">
      <c r="A3880" t="s">
        <v>15546</v>
      </c>
      <c r="B3880" s="1">
        <f>IFERROR(INDEX(Preturi!H$2:H$8000, MATCH(A3880, Preturi!G$2:G$8000, 0)), "")*G3880</f>
        <v>9</v>
      </c>
      <c r="C3880" t="s">
        <v>688</v>
      </c>
      <c r="D3880" t="s">
        <v>2306</v>
      </c>
      <c r="E3880" t="s">
        <v>15547</v>
      </c>
      <c r="F3880" t="s">
        <v>20442</v>
      </c>
      <c r="G3880" s="146">
        <f t="shared" si="68"/>
        <v>1</v>
      </c>
    </row>
    <row r="3881" spans="1:7">
      <c r="A3881" t="s">
        <v>15548</v>
      </c>
      <c r="B3881" s="1">
        <f>IFERROR(INDEX(Preturi!H$2:H$8000, MATCH(A3881, Preturi!G$2:G$8000, 0)), "")*G3881</f>
        <v>6.51</v>
      </c>
      <c r="C3881" t="s">
        <v>688</v>
      </c>
      <c r="D3881" t="s">
        <v>2306</v>
      </c>
      <c r="E3881" t="s">
        <v>15549</v>
      </c>
      <c r="F3881" t="s">
        <v>20442</v>
      </c>
      <c r="G3881" s="146">
        <f t="shared" si="68"/>
        <v>1</v>
      </c>
    </row>
    <row r="3882" spans="1:7">
      <c r="A3882" t="s">
        <v>15550</v>
      </c>
      <c r="B3882" s="1">
        <f>IFERROR(INDEX(Preturi!H$2:H$8000, MATCH(A3882, Preturi!G$2:G$8000, 0)), "")*G3882</f>
        <v>6.72</v>
      </c>
      <c r="C3882" t="s">
        <v>688</v>
      </c>
      <c r="D3882" t="s">
        <v>2306</v>
      </c>
      <c r="E3882" t="s">
        <v>15551</v>
      </c>
      <c r="F3882" t="s">
        <v>20442</v>
      </c>
      <c r="G3882" s="146">
        <f t="shared" si="68"/>
        <v>1</v>
      </c>
    </row>
    <row r="3883" spans="1:7">
      <c r="A3883" t="s">
        <v>15552</v>
      </c>
      <c r="B3883" s="1">
        <f>IFERROR(INDEX(Preturi!H$2:H$8000, MATCH(A3883, Preturi!G$2:G$8000, 0)), "")*G3883</f>
        <v>6.93</v>
      </c>
      <c r="C3883" t="s">
        <v>688</v>
      </c>
      <c r="D3883" t="s">
        <v>2306</v>
      </c>
      <c r="E3883" t="s">
        <v>15553</v>
      </c>
      <c r="F3883" t="s">
        <v>20442</v>
      </c>
      <c r="G3883" s="146">
        <f t="shared" si="68"/>
        <v>1</v>
      </c>
    </row>
    <row r="3884" spans="1:7">
      <c r="A3884" t="s">
        <v>15554</v>
      </c>
      <c r="B3884" s="1">
        <f>IFERROR(INDEX(Preturi!H$2:H$8000, MATCH(A3884, Preturi!G$2:G$8000, 0)), "")*G3884</f>
        <v>7.14</v>
      </c>
      <c r="C3884" t="s">
        <v>688</v>
      </c>
      <c r="D3884" t="s">
        <v>2306</v>
      </c>
      <c r="E3884" t="s">
        <v>15555</v>
      </c>
      <c r="F3884" t="s">
        <v>20442</v>
      </c>
      <c r="G3884" s="146">
        <f t="shared" si="68"/>
        <v>1</v>
      </c>
    </row>
    <row r="3885" spans="1:7">
      <c r="A3885" t="s">
        <v>15556</v>
      </c>
      <c r="B3885" s="1">
        <f>IFERROR(INDEX(Preturi!H$2:H$8000, MATCH(A3885, Preturi!G$2:G$8000, 0)), "")*G3885</f>
        <v>7.35</v>
      </c>
      <c r="C3885" t="s">
        <v>688</v>
      </c>
      <c r="D3885" t="s">
        <v>2306</v>
      </c>
      <c r="E3885" t="s">
        <v>15557</v>
      </c>
      <c r="F3885" t="s">
        <v>20442</v>
      </c>
      <c r="G3885" s="146">
        <f t="shared" si="68"/>
        <v>1</v>
      </c>
    </row>
    <row r="3886" spans="1:7">
      <c r="A3886" t="s">
        <v>15558</v>
      </c>
      <c r="B3886" s="1">
        <f>IFERROR(INDEX(Preturi!H$2:H$8000, MATCH(A3886, Preturi!G$2:G$8000, 0)), "")*G3886</f>
        <v>7.55</v>
      </c>
      <c r="C3886" t="s">
        <v>688</v>
      </c>
      <c r="D3886" t="s">
        <v>2306</v>
      </c>
      <c r="E3886" t="s">
        <v>15559</v>
      </c>
      <c r="F3886" t="s">
        <v>20442</v>
      </c>
      <c r="G3886" s="146">
        <f t="shared" si="68"/>
        <v>1</v>
      </c>
    </row>
    <row r="3887" spans="1:7">
      <c r="A3887" t="s">
        <v>15560</v>
      </c>
      <c r="B3887" s="1">
        <f>IFERROR(INDEX(Preturi!H$2:H$8000, MATCH(A3887, Preturi!G$2:G$8000, 0)), "")*G3887</f>
        <v>7.76</v>
      </c>
      <c r="C3887" t="s">
        <v>688</v>
      </c>
      <c r="D3887" t="s">
        <v>2306</v>
      </c>
      <c r="E3887" t="s">
        <v>15561</v>
      </c>
      <c r="F3887" t="s">
        <v>20442</v>
      </c>
      <c r="G3887" s="146">
        <f t="shared" si="68"/>
        <v>1</v>
      </c>
    </row>
    <row r="3888" spans="1:7">
      <c r="A3888" t="s">
        <v>15562</v>
      </c>
      <c r="B3888" s="1">
        <f>IFERROR(INDEX(Preturi!H$2:H$8000, MATCH(A3888, Preturi!G$2:G$8000, 0)), "")*G3888</f>
        <v>7.97</v>
      </c>
      <c r="C3888" t="s">
        <v>688</v>
      </c>
      <c r="D3888" t="s">
        <v>2306</v>
      </c>
      <c r="E3888" t="s">
        <v>15563</v>
      </c>
      <c r="F3888" t="s">
        <v>20442</v>
      </c>
      <c r="G3888" s="146">
        <f t="shared" si="68"/>
        <v>1</v>
      </c>
    </row>
    <row r="3889" spans="1:7">
      <c r="A3889" t="s">
        <v>15564</v>
      </c>
      <c r="B3889" s="1">
        <f>IFERROR(INDEX(Preturi!H$2:H$8000, MATCH(A3889, Preturi!G$2:G$8000, 0)), "")*G3889</f>
        <v>8.18</v>
      </c>
      <c r="C3889" t="s">
        <v>688</v>
      </c>
      <c r="D3889" t="s">
        <v>2306</v>
      </c>
      <c r="E3889" t="s">
        <v>15565</v>
      </c>
      <c r="F3889" t="s">
        <v>20442</v>
      </c>
      <c r="G3889" s="146">
        <f t="shared" si="68"/>
        <v>1</v>
      </c>
    </row>
    <row r="3890" spans="1:7">
      <c r="A3890" t="s">
        <v>15566</v>
      </c>
      <c r="B3890" s="1">
        <f>IFERROR(INDEX(Preturi!H$2:H$8000, MATCH(A3890, Preturi!G$2:G$8000, 0)), "")*G3890</f>
        <v>8.39</v>
      </c>
      <c r="C3890" t="s">
        <v>688</v>
      </c>
      <c r="D3890" t="s">
        <v>2306</v>
      </c>
      <c r="E3890" t="s">
        <v>15567</v>
      </c>
      <c r="F3890" t="s">
        <v>20442</v>
      </c>
      <c r="G3890" s="146">
        <f t="shared" si="68"/>
        <v>1</v>
      </c>
    </row>
    <row r="3891" spans="1:7">
      <c r="A3891" t="s">
        <v>15568</v>
      </c>
      <c r="B3891" s="1">
        <f>IFERROR(INDEX(Preturi!H$2:H$8000, MATCH(A3891, Preturi!G$2:G$8000, 0)), "")*G3891</f>
        <v>8.58</v>
      </c>
      <c r="C3891" t="s">
        <v>688</v>
      </c>
      <c r="D3891" t="s">
        <v>2306</v>
      </c>
      <c r="E3891" t="s">
        <v>15569</v>
      </c>
      <c r="F3891" t="s">
        <v>20442</v>
      </c>
      <c r="G3891" s="146">
        <f t="shared" si="68"/>
        <v>1</v>
      </c>
    </row>
    <row r="3892" spans="1:7">
      <c r="A3892" t="s">
        <v>15570</v>
      </c>
      <c r="B3892" s="1">
        <f>IFERROR(INDEX(Preturi!H$2:H$8000, MATCH(A3892, Preturi!G$2:G$8000, 0)), "")*G3892</f>
        <v>8.7899999999999991</v>
      </c>
      <c r="C3892" t="s">
        <v>688</v>
      </c>
      <c r="D3892" t="s">
        <v>2306</v>
      </c>
      <c r="E3892" t="s">
        <v>15571</v>
      </c>
      <c r="F3892" t="s">
        <v>20442</v>
      </c>
      <c r="G3892" s="146">
        <f t="shared" si="68"/>
        <v>1</v>
      </c>
    </row>
    <row r="3893" spans="1:7">
      <c r="A3893" t="s">
        <v>15572</v>
      </c>
      <c r="B3893" s="1">
        <f>IFERROR(INDEX(Preturi!H$2:H$8000, MATCH(A3893, Preturi!G$2:G$8000, 0)), "")*G3893</f>
        <v>6.51</v>
      </c>
      <c r="C3893" t="s">
        <v>688</v>
      </c>
      <c r="D3893" t="s">
        <v>2306</v>
      </c>
      <c r="E3893" t="s">
        <v>15573</v>
      </c>
      <c r="F3893" t="s">
        <v>20442</v>
      </c>
      <c r="G3893" s="146">
        <f t="shared" si="68"/>
        <v>1</v>
      </c>
    </row>
    <row r="3894" spans="1:7">
      <c r="A3894" t="s">
        <v>15574</v>
      </c>
      <c r="B3894" s="1">
        <f>IFERROR(INDEX(Preturi!H$2:H$8000, MATCH(A3894, Preturi!G$2:G$8000, 0)), "")*G3894</f>
        <v>6.72</v>
      </c>
      <c r="C3894" t="s">
        <v>688</v>
      </c>
      <c r="D3894" t="s">
        <v>2306</v>
      </c>
      <c r="E3894" t="s">
        <v>15575</v>
      </c>
      <c r="F3894" t="s">
        <v>20442</v>
      </c>
      <c r="G3894" s="146">
        <f t="shared" si="68"/>
        <v>1</v>
      </c>
    </row>
    <row r="3895" spans="1:7">
      <c r="A3895" t="s">
        <v>15576</v>
      </c>
      <c r="B3895" s="1">
        <f>IFERROR(INDEX(Preturi!H$2:H$8000, MATCH(A3895, Preturi!G$2:G$8000, 0)), "")*G3895</f>
        <v>6.93</v>
      </c>
      <c r="C3895" t="s">
        <v>688</v>
      </c>
      <c r="D3895" t="s">
        <v>2306</v>
      </c>
      <c r="E3895" t="s">
        <v>15577</v>
      </c>
      <c r="F3895" t="s">
        <v>20442</v>
      </c>
      <c r="G3895" s="146">
        <f t="shared" si="68"/>
        <v>1</v>
      </c>
    </row>
    <row r="3896" spans="1:7">
      <c r="A3896" t="s">
        <v>15578</v>
      </c>
      <c r="B3896" s="1">
        <f>IFERROR(INDEX(Preturi!H$2:H$8000, MATCH(A3896, Preturi!G$2:G$8000, 0)), "")*G3896</f>
        <v>7.14</v>
      </c>
      <c r="C3896" t="s">
        <v>688</v>
      </c>
      <c r="D3896" t="s">
        <v>2306</v>
      </c>
      <c r="E3896" t="s">
        <v>15579</v>
      </c>
      <c r="F3896" t="s">
        <v>20442</v>
      </c>
      <c r="G3896" s="146">
        <f t="shared" si="68"/>
        <v>1</v>
      </c>
    </row>
    <row r="3897" spans="1:7">
      <c r="A3897" t="s">
        <v>15580</v>
      </c>
      <c r="B3897" s="1">
        <f>IFERROR(INDEX(Preturi!H$2:H$8000, MATCH(A3897, Preturi!G$2:G$8000, 0)), "")*G3897</f>
        <v>7.35</v>
      </c>
      <c r="C3897" t="s">
        <v>688</v>
      </c>
      <c r="D3897" t="s">
        <v>2306</v>
      </c>
      <c r="E3897" t="s">
        <v>15581</v>
      </c>
      <c r="F3897" t="s">
        <v>20442</v>
      </c>
      <c r="G3897" s="146">
        <f t="shared" si="68"/>
        <v>1</v>
      </c>
    </row>
    <row r="3898" spans="1:7">
      <c r="A3898" t="s">
        <v>15582</v>
      </c>
      <c r="B3898" s="1">
        <f>IFERROR(INDEX(Preturi!H$2:H$8000, MATCH(A3898, Preturi!G$2:G$8000, 0)), "")*G3898</f>
        <v>7.55</v>
      </c>
      <c r="C3898" t="s">
        <v>688</v>
      </c>
      <c r="D3898" t="s">
        <v>2306</v>
      </c>
      <c r="E3898" t="s">
        <v>15583</v>
      </c>
      <c r="F3898" t="s">
        <v>20442</v>
      </c>
      <c r="G3898" s="146">
        <f t="shared" si="68"/>
        <v>1</v>
      </c>
    </row>
    <row r="3899" spans="1:7">
      <c r="A3899" t="s">
        <v>15584</v>
      </c>
      <c r="B3899" s="1">
        <f>IFERROR(INDEX(Preturi!H$2:H$8000, MATCH(A3899, Preturi!G$2:G$8000, 0)), "")*G3899</f>
        <v>7.76</v>
      </c>
      <c r="C3899" t="s">
        <v>688</v>
      </c>
      <c r="D3899" t="s">
        <v>2306</v>
      </c>
      <c r="E3899" t="s">
        <v>15585</v>
      </c>
      <c r="F3899" t="s">
        <v>20442</v>
      </c>
      <c r="G3899" s="146">
        <f t="shared" si="68"/>
        <v>1</v>
      </c>
    </row>
    <row r="3900" spans="1:7">
      <c r="A3900" t="s">
        <v>15586</v>
      </c>
      <c r="B3900" s="1">
        <f>IFERROR(INDEX(Preturi!H$2:H$8000, MATCH(A3900, Preturi!G$2:G$8000, 0)), "")*G3900</f>
        <v>7.97</v>
      </c>
      <c r="C3900" t="s">
        <v>688</v>
      </c>
      <c r="D3900" t="s">
        <v>2306</v>
      </c>
      <c r="E3900" t="s">
        <v>15587</v>
      </c>
      <c r="F3900" t="s">
        <v>20442</v>
      </c>
      <c r="G3900" s="146">
        <f t="shared" si="68"/>
        <v>1</v>
      </c>
    </row>
    <row r="3901" spans="1:7">
      <c r="A3901" t="s">
        <v>15588</v>
      </c>
      <c r="B3901" s="1">
        <f>IFERROR(INDEX(Preturi!H$2:H$8000, MATCH(A3901, Preturi!G$2:G$8000, 0)), "")*G3901</f>
        <v>8.18</v>
      </c>
      <c r="C3901" t="s">
        <v>688</v>
      </c>
      <c r="D3901" t="s">
        <v>2306</v>
      </c>
      <c r="E3901" t="s">
        <v>15589</v>
      </c>
      <c r="F3901" t="s">
        <v>20442</v>
      </c>
      <c r="G3901" s="146">
        <f t="shared" si="68"/>
        <v>1</v>
      </c>
    </row>
    <row r="3902" spans="1:7">
      <c r="A3902" t="s">
        <v>15590</v>
      </c>
      <c r="B3902" s="1">
        <f>IFERROR(INDEX(Preturi!H$2:H$8000, MATCH(A3902, Preturi!G$2:G$8000, 0)), "")*G3902</f>
        <v>8.39</v>
      </c>
      <c r="C3902" t="s">
        <v>688</v>
      </c>
      <c r="D3902" t="s">
        <v>2306</v>
      </c>
      <c r="E3902" t="s">
        <v>15591</v>
      </c>
      <c r="F3902" t="s">
        <v>20442</v>
      </c>
      <c r="G3902" s="146">
        <f t="shared" si="68"/>
        <v>1</v>
      </c>
    </row>
    <row r="3903" spans="1:7">
      <c r="A3903" t="s">
        <v>15592</v>
      </c>
      <c r="B3903" s="1">
        <f>IFERROR(INDEX(Preturi!H$2:H$8000, MATCH(A3903, Preturi!G$2:G$8000, 0)), "")*G3903</f>
        <v>8.58</v>
      </c>
      <c r="C3903" t="s">
        <v>688</v>
      </c>
      <c r="D3903" t="s">
        <v>2306</v>
      </c>
      <c r="E3903" t="s">
        <v>15593</v>
      </c>
      <c r="F3903" t="s">
        <v>20442</v>
      </c>
      <c r="G3903" s="146">
        <f t="shared" si="68"/>
        <v>1</v>
      </c>
    </row>
    <row r="3904" spans="1:7">
      <c r="A3904" t="s">
        <v>15594</v>
      </c>
      <c r="B3904" s="1">
        <f>IFERROR(INDEX(Preturi!H$2:H$8000, MATCH(A3904, Preturi!G$2:G$8000, 0)), "")*G3904</f>
        <v>8.7899999999999991</v>
      </c>
      <c r="C3904" t="s">
        <v>688</v>
      </c>
      <c r="D3904" t="s">
        <v>2306</v>
      </c>
      <c r="E3904" t="s">
        <v>15595</v>
      </c>
      <c r="F3904" t="s">
        <v>20442</v>
      </c>
      <c r="G3904" s="146">
        <f t="shared" si="68"/>
        <v>1</v>
      </c>
    </row>
    <row r="3905" spans="1:7">
      <c r="A3905" t="s">
        <v>15596</v>
      </c>
      <c r="B3905" s="1">
        <f>IFERROR(INDEX(Preturi!H$2:H$8000, MATCH(A3905, Preturi!G$2:G$8000, 0)), "")*G3905</f>
        <v>11.21</v>
      </c>
      <c r="C3905" t="s">
        <v>688</v>
      </c>
      <c r="D3905" t="s">
        <v>2306</v>
      </c>
      <c r="E3905" t="s">
        <v>15598</v>
      </c>
      <c r="F3905" t="s">
        <v>20442</v>
      </c>
      <c r="G3905" s="146">
        <f t="shared" si="68"/>
        <v>1</v>
      </c>
    </row>
    <row r="3906" spans="1:7">
      <c r="A3906" t="s">
        <v>15599</v>
      </c>
      <c r="B3906" s="1">
        <f>IFERROR(INDEX(Preturi!H$2:H$8000, MATCH(A3906, Preturi!G$2:G$8000, 0)), "")*G3906</f>
        <v>8.1</v>
      </c>
      <c r="C3906" t="s">
        <v>688</v>
      </c>
      <c r="D3906" t="s">
        <v>2306</v>
      </c>
      <c r="E3906" t="s">
        <v>15600</v>
      </c>
      <c r="F3906" t="s">
        <v>20442</v>
      </c>
      <c r="G3906" s="146">
        <f t="shared" si="68"/>
        <v>1</v>
      </c>
    </row>
    <row r="3907" spans="1:7">
      <c r="A3907" t="s">
        <v>15601</v>
      </c>
      <c r="B3907" s="1">
        <f>IFERROR(INDEX(Preturi!H$2:H$8000, MATCH(A3907, Preturi!G$2:G$8000, 0)), "")*G3907</f>
        <v>8.36</v>
      </c>
      <c r="C3907" t="s">
        <v>688</v>
      </c>
      <c r="D3907" t="s">
        <v>2306</v>
      </c>
      <c r="E3907" t="s">
        <v>15602</v>
      </c>
      <c r="F3907" t="s">
        <v>20442</v>
      </c>
      <c r="G3907" s="146">
        <f t="shared" si="68"/>
        <v>1</v>
      </c>
    </row>
    <row r="3908" spans="1:7">
      <c r="A3908" t="s">
        <v>15603</v>
      </c>
      <c r="B3908" s="1">
        <f>IFERROR(INDEX(Preturi!H$2:H$8000, MATCH(A3908, Preturi!G$2:G$8000, 0)), "")*G3908</f>
        <v>8.6199999999999992</v>
      </c>
      <c r="C3908" t="s">
        <v>688</v>
      </c>
      <c r="D3908" t="s">
        <v>2306</v>
      </c>
      <c r="E3908" t="s">
        <v>15604</v>
      </c>
      <c r="F3908" t="s">
        <v>20442</v>
      </c>
      <c r="G3908" s="146">
        <f t="shared" si="68"/>
        <v>1</v>
      </c>
    </row>
    <row r="3909" spans="1:7">
      <c r="A3909" t="s">
        <v>15605</v>
      </c>
      <c r="B3909" s="1">
        <f>IFERROR(INDEX(Preturi!H$2:H$8000, MATCH(A3909, Preturi!G$2:G$8000, 0)), "")*G3909</f>
        <v>8.8800000000000008</v>
      </c>
      <c r="C3909" t="s">
        <v>688</v>
      </c>
      <c r="D3909" t="s">
        <v>2306</v>
      </c>
      <c r="E3909" t="s">
        <v>15606</v>
      </c>
      <c r="F3909" t="s">
        <v>20442</v>
      </c>
      <c r="G3909" s="146">
        <f t="shared" si="68"/>
        <v>1</v>
      </c>
    </row>
    <row r="3910" spans="1:7">
      <c r="A3910" t="s">
        <v>15607</v>
      </c>
      <c r="B3910" s="1">
        <f>IFERROR(INDEX(Preturi!H$2:H$8000, MATCH(A3910, Preturi!G$2:G$8000, 0)), "")*G3910</f>
        <v>9.14</v>
      </c>
      <c r="C3910" t="s">
        <v>688</v>
      </c>
      <c r="D3910" t="s">
        <v>2306</v>
      </c>
      <c r="E3910" t="s">
        <v>15608</v>
      </c>
      <c r="F3910" t="s">
        <v>20442</v>
      </c>
      <c r="G3910" s="146">
        <f t="shared" si="68"/>
        <v>1</v>
      </c>
    </row>
    <row r="3911" spans="1:7">
      <c r="A3911" t="s">
        <v>15609</v>
      </c>
      <c r="B3911" s="1">
        <f>IFERROR(INDEX(Preturi!H$2:H$8000, MATCH(A3911, Preturi!G$2:G$8000, 0)), "")*G3911</f>
        <v>9.4</v>
      </c>
      <c r="C3911" t="s">
        <v>688</v>
      </c>
      <c r="D3911" t="s">
        <v>2306</v>
      </c>
      <c r="E3911" t="s">
        <v>15610</v>
      </c>
      <c r="F3911" t="s">
        <v>20442</v>
      </c>
      <c r="G3911" s="146">
        <f t="shared" si="68"/>
        <v>1</v>
      </c>
    </row>
    <row r="3912" spans="1:7">
      <c r="A3912" t="s">
        <v>15611</v>
      </c>
      <c r="B3912" s="1">
        <f>IFERROR(INDEX(Preturi!H$2:H$8000, MATCH(A3912, Preturi!G$2:G$8000, 0)), "")*G3912</f>
        <v>9.66</v>
      </c>
      <c r="C3912" t="s">
        <v>688</v>
      </c>
      <c r="D3912" t="s">
        <v>2306</v>
      </c>
      <c r="E3912" t="s">
        <v>15612</v>
      </c>
      <c r="F3912" t="s">
        <v>20442</v>
      </c>
      <c r="G3912" s="146">
        <f t="shared" si="68"/>
        <v>1</v>
      </c>
    </row>
    <row r="3913" spans="1:7">
      <c r="A3913" t="s">
        <v>15613</v>
      </c>
      <c r="B3913" s="1">
        <f>IFERROR(INDEX(Preturi!H$2:H$8000, MATCH(A3913, Preturi!G$2:G$8000, 0)), "")*G3913</f>
        <v>9.91</v>
      </c>
      <c r="C3913" t="s">
        <v>688</v>
      </c>
      <c r="D3913" t="s">
        <v>2306</v>
      </c>
      <c r="E3913" t="s">
        <v>15614</v>
      </c>
      <c r="F3913" t="s">
        <v>20442</v>
      </c>
      <c r="G3913" s="146">
        <f t="shared" si="68"/>
        <v>1</v>
      </c>
    </row>
    <row r="3914" spans="1:7">
      <c r="A3914" t="s">
        <v>15615</v>
      </c>
      <c r="B3914" s="1">
        <f>IFERROR(INDEX(Preturi!H$2:H$8000, MATCH(A3914, Preturi!G$2:G$8000, 0)), "")*G3914</f>
        <v>10.17</v>
      </c>
      <c r="C3914" t="s">
        <v>688</v>
      </c>
      <c r="D3914" t="s">
        <v>2306</v>
      </c>
      <c r="E3914" t="s">
        <v>15616</v>
      </c>
      <c r="F3914" t="s">
        <v>20442</v>
      </c>
      <c r="G3914" s="146">
        <f t="shared" si="68"/>
        <v>1</v>
      </c>
    </row>
    <row r="3915" spans="1:7">
      <c r="A3915" t="s">
        <v>15617</v>
      </c>
      <c r="B3915" s="1">
        <f>IFERROR(INDEX(Preturi!H$2:H$8000, MATCH(A3915, Preturi!G$2:G$8000, 0)), "")*G3915</f>
        <v>10.43</v>
      </c>
      <c r="C3915" t="s">
        <v>688</v>
      </c>
      <c r="D3915" t="s">
        <v>2306</v>
      </c>
      <c r="E3915" t="s">
        <v>15618</v>
      </c>
      <c r="F3915" t="s">
        <v>20442</v>
      </c>
      <c r="G3915" s="146">
        <f t="shared" si="68"/>
        <v>1</v>
      </c>
    </row>
    <row r="3916" spans="1:7">
      <c r="A3916" t="s">
        <v>15619</v>
      </c>
      <c r="B3916" s="1">
        <f>IFERROR(INDEX(Preturi!H$2:H$8000, MATCH(A3916, Preturi!G$2:G$8000, 0)), "")*G3916</f>
        <v>10.69</v>
      </c>
      <c r="C3916" t="s">
        <v>688</v>
      </c>
      <c r="D3916" t="s">
        <v>2306</v>
      </c>
      <c r="E3916" t="s">
        <v>15620</v>
      </c>
      <c r="F3916" t="s">
        <v>20442</v>
      </c>
      <c r="G3916" s="146">
        <f t="shared" si="68"/>
        <v>1</v>
      </c>
    </row>
    <row r="3917" spans="1:7">
      <c r="A3917" t="s">
        <v>15621</v>
      </c>
      <c r="B3917" s="1">
        <f>IFERROR(INDEX(Preturi!H$2:H$8000, MATCH(A3917, Preturi!G$2:G$8000, 0)), "")*G3917</f>
        <v>10.95</v>
      </c>
      <c r="C3917" t="s">
        <v>688</v>
      </c>
      <c r="D3917" t="s">
        <v>2306</v>
      </c>
      <c r="E3917" t="s">
        <v>15622</v>
      </c>
      <c r="F3917" t="s">
        <v>20442</v>
      </c>
      <c r="G3917" s="146">
        <f t="shared" si="68"/>
        <v>1</v>
      </c>
    </row>
    <row r="3918" spans="1:7">
      <c r="A3918" t="s">
        <v>15623</v>
      </c>
      <c r="B3918" s="1">
        <f>IFERROR(INDEX(Preturi!H$2:H$8000, MATCH(A3918, Preturi!G$2:G$8000, 0)), "")*G3918</f>
        <v>8.1</v>
      </c>
      <c r="C3918" t="s">
        <v>688</v>
      </c>
      <c r="D3918" t="s">
        <v>2306</v>
      </c>
      <c r="E3918" t="s">
        <v>15624</v>
      </c>
      <c r="F3918" t="s">
        <v>20442</v>
      </c>
      <c r="G3918" s="146">
        <f t="shared" si="68"/>
        <v>1</v>
      </c>
    </row>
    <row r="3919" spans="1:7">
      <c r="A3919" t="s">
        <v>15625</v>
      </c>
      <c r="B3919" s="1">
        <f>IFERROR(INDEX(Preturi!H$2:H$8000, MATCH(A3919, Preturi!G$2:G$8000, 0)), "")*G3919</f>
        <v>8.36</v>
      </c>
      <c r="C3919" t="s">
        <v>688</v>
      </c>
      <c r="D3919" t="s">
        <v>2306</v>
      </c>
      <c r="E3919" t="s">
        <v>15626</v>
      </c>
      <c r="F3919" t="s">
        <v>20442</v>
      </c>
      <c r="G3919" s="146">
        <f t="shared" si="68"/>
        <v>1</v>
      </c>
    </row>
    <row r="3920" spans="1:7">
      <c r="A3920" t="s">
        <v>15627</v>
      </c>
      <c r="B3920" s="1">
        <f>IFERROR(INDEX(Preturi!H$2:H$8000, MATCH(A3920, Preturi!G$2:G$8000, 0)), "")*G3920</f>
        <v>8.6199999999999992</v>
      </c>
      <c r="C3920" t="s">
        <v>688</v>
      </c>
      <c r="D3920" t="s">
        <v>2306</v>
      </c>
      <c r="E3920" t="s">
        <v>15628</v>
      </c>
      <c r="F3920" t="s">
        <v>20442</v>
      </c>
      <c r="G3920" s="146">
        <f t="shared" si="68"/>
        <v>1</v>
      </c>
    </row>
    <row r="3921" spans="1:7">
      <c r="A3921" t="s">
        <v>15629</v>
      </c>
      <c r="B3921" s="1">
        <f>IFERROR(INDEX(Preturi!H$2:H$8000, MATCH(A3921, Preturi!G$2:G$8000, 0)), "")*G3921</f>
        <v>8.8800000000000008</v>
      </c>
      <c r="C3921" t="s">
        <v>688</v>
      </c>
      <c r="D3921" t="s">
        <v>2306</v>
      </c>
      <c r="E3921" t="s">
        <v>15630</v>
      </c>
      <c r="F3921" t="s">
        <v>20442</v>
      </c>
      <c r="G3921" s="146">
        <f t="shared" si="68"/>
        <v>1</v>
      </c>
    </row>
    <row r="3922" spans="1:7">
      <c r="A3922" t="s">
        <v>15631</v>
      </c>
      <c r="B3922" s="1">
        <f>IFERROR(INDEX(Preturi!H$2:H$8000, MATCH(A3922, Preturi!G$2:G$8000, 0)), "")*G3922</f>
        <v>9.14</v>
      </c>
      <c r="C3922" t="s">
        <v>688</v>
      </c>
      <c r="D3922" t="s">
        <v>2306</v>
      </c>
      <c r="E3922" t="s">
        <v>15632</v>
      </c>
      <c r="F3922" t="s">
        <v>20442</v>
      </c>
      <c r="G3922" s="146">
        <f t="shared" si="68"/>
        <v>1</v>
      </c>
    </row>
    <row r="3923" spans="1:7">
      <c r="A3923" t="s">
        <v>15633</v>
      </c>
      <c r="B3923" s="1">
        <f>IFERROR(INDEX(Preturi!H$2:H$8000, MATCH(A3923, Preturi!G$2:G$8000, 0)), "")*G3923</f>
        <v>9.4</v>
      </c>
      <c r="C3923" t="s">
        <v>688</v>
      </c>
      <c r="D3923" t="s">
        <v>2306</v>
      </c>
      <c r="E3923" t="s">
        <v>15634</v>
      </c>
      <c r="F3923" t="s">
        <v>20442</v>
      </c>
      <c r="G3923" s="146">
        <f t="shared" si="68"/>
        <v>1</v>
      </c>
    </row>
    <row r="3924" spans="1:7">
      <c r="A3924" t="s">
        <v>15635</v>
      </c>
      <c r="B3924" s="1">
        <f>IFERROR(INDEX(Preturi!H$2:H$8000, MATCH(A3924, Preturi!G$2:G$8000, 0)), "")*G3924</f>
        <v>9.66</v>
      </c>
      <c r="C3924" t="s">
        <v>688</v>
      </c>
      <c r="D3924" t="s">
        <v>2306</v>
      </c>
      <c r="E3924" t="s">
        <v>15636</v>
      </c>
      <c r="F3924" t="s">
        <v>20442</v>
      </c>
      <c r="G3924" s="146">
        <f t="shared" si="68"/>
        <v>1</v>
      </c>
    </row>
    <row r="3925" spans="1:7">
      <c r="A3925" t="s">
        <v>15637</v>
      </c>
      <c r="B3925" s="1">
        <f>IFERROR(INDEX(Preturi!H$2:H$8000, MATCH(A3925, Preturi!G$2:G$8000, 0)), "")*G3925</f>
        <v>9.91</v>
      </c>
      <c r="C3925" t="s">
        <v>688</v>
      </c>
      <c r="D3925" t="s">
        <v>2306</v>
      </c>
      <c r="E3925" t="s">
        <v>15638</v>
      </c>
      <c r="F3925" t="s">
        <v>20442</v>
      </c>
      <c r="G3925" s="146">
        <f t="shared" si="68"/>
        <v>1</v>
      </c>
    </row>
    <row r="3926" spans="1:7">
      <c r="A3926" t="s">
        <v>15639</v>
      </c>
      <c r="B3926" s="1">
        <f>IFERROR(INDEX(Preturi!H$2:H$8000, MATCH(A3926, Preturi!G$2:G$8000, 0)), "")*G3926</f>
        <v>10.17</v>
      </c>
      <c r="C3926" t="s">
        <v>688</v>
      </c>
      <c r="D3926" t="s">
        <v>2306</v>
      </c>
      <c r="E3926" t="s">
        <v>15640</v>
      </c>
      <c r="F3926" t="s">
        <v>20442</v>
      </c>
      <c r="G3926" s="146">
        <f t="shared" ref="G3926:G3989" si="69">1+Adaosuri23</f>
        <v>1</v>
      </c>
    </row>
    <row r="3927" spans="1:7">
      <c r="A3927" t="s">
        <v>15641</v>
      </c>
      <c r="B3927" s="1">
        <f>IFERROR(INDEX(Preturi!H$2:H$8000, MATCH(A3927, Preturi!G$2:G$8000, 0)), "")*G3927</f>
        <v>10.43</v>
      </c>
      <c r="C3927" t="s">
        <v>688</v>
      </c>
      <c r="D3927" t="s">
        <v>2306</v>
      </c>
      <c r="E3927" t="s">
        <v>15642</v>
      </c>
      <c r="F3927" t="s">
        <v>20442</v>
      </c>
      <c r="G3927" s="146">
        <f t="shared" si="69"/>
        <v>1</v>
      </c>
    </row>
    <row r="3928" spans="1:7">
      <c r="A3928" t="s">
        <v>15643</v>
      </c>
      <c r="B3928" s="1">
        <f>IFERROR(INDEX(Preturi!H$2:H$8000, MATCH(A3928, Preturi!G$2:G$8000, 0)), "")*G3928</f>
        <v>10.69</v>
      </c>
      <c r="C3928" t="s">
        <v>688</v>
      </c>
      <c r="D3928" t="s">
        <v>2306</v>
      </c>
      <c r="E3928" t="s">
        <v>15644</v>
      </c>
      <c r="F3928" t="s">
        <v>20442</v>
      </c>
      <c r="G3928" s="146">
        <f t="shared" si="69"/>
        <v>1</v>
      </c>
    </row>
    <row r="3929" spans="1:7">
      <c r="A3929" t="s">
        <v>15645</v>
      </c>
      <c r="B3929" s="1">
        <f>IFERROR(INDEX(Preturi!H$2:H$8000, MATCH(A3929, Preturi!G$2:G$8000, 0)), "")*G3929</f>
        <v>10.95</v>
      </c>
      <c r="C3929" t="s">
        <v>688</v>
      </c>
      <c r="D3929" t="s">
        <v>2306</v>
      </c>
      <c r="E3929" t="s">
        <v>15646</v>
      </c>
      <c r="F3929" t="s">
        <v>20442</v>
      </c>
      <c r="G3929" s="146">
        <f t="shared" si="69"/>
        <v>1</v>
      </c>
    </row>
    <row r="3930" spans="1:7">
      <c r="A3930" t="s">
        <v>15647</v>
      </c>
      <c r="B3930" s="1">
        <f>IFERROR(INDEX(Preturi!H$2:H$8000, MATCH(A3930, Preturi!G$2:G$8000, 0)), "")*G3930</f>
        <v>13.39</v>
      </c>
      <c r="C3930" t="s">
        <v>688</v>
      </c>
      <c r="D3930" t="s">
        <v>2306</v>
      </c>
      <c r="E3930" t="s">
        <v>15648</v>
      </c>
      <c r="F3930" t="s">
        <v>20442</v>
      </c>
      <c r="G3930" s="146">
        <f t="shared" si="69"/>
        <v>1</v>
      </c>
    </row>
    <row r="3931" spans="1:7">
      <c r="A3931" t="s">
        <v>15649</v>
      </c>
      <c r="B3931" s="1">
        <f>IFERROR(INDEX(Preturi!H$2:H$8000, MATCH(A3931, Preturi!G$2:G$8000, 0)), "")*G3931</f>
        <v>9.67</v>
      </c>
      <c r="C3931" t="s">
        <v>688</v>
      </c>
      <c r="D3931" t="s">
        <v>2306</v>
      </c>
      <c r="E3931" t="s">
        <v>15650</v>
      </c>
      <c r="F3931" t="s">
        <v>20442</v>
      </c>
      <c r="G3931" s="146">
        <f t="shared" si="69"/>
        <v>1</v>
      </c>
    </row>
    <row r="3932" spans="1:7">
      <c r="A3932" t="s">
        <v>15651</v>
      </c>
      <c r="B3932" s="1">
        <f>IFERROR(INDEX(Preturi!H$2:H$8000, MATCH(A3932, Preturi!G$2:G$8000, 0)), "")*G3932</f>
        <v>9.98</v>
      </c>
      <c r="C3932" t="s">
        <v>688</v>
      </c>
      <c r="D3932" t="s">
        <v>2306</v>
      </c>
      <c r="E3932" t="s">
        <v>15652</v>
      </c>
      <c r="F3932" t="s">
        <v>20442</v>
      </c>
      <c r="G3932" s="146">
        <f t="shared" si="69"/>
        <v>1</v>
      </c>
    </row>
    <row r="3933" spans="1:7">
      <c r="A3933" t="s">
        <v>15653</v>
      </c>
      <c r="B3933" s="1">
        <f>IFERROR(INDEX(Preturi!H$2:H$8000, MATCH(A3933, Preturi!G$2:G$8000, 0)), "")*G3933</f>
        <v>10.28</v>
      </c>
      <c r="C3933" t="s">
        <v>688</v>
      </c>
      <c r="D3933" t="s">
        <v>2306</v>
      </c>
      <c r="E3933" t="s">
        <v>15654</v>
      </c>
      <c r="F3933" t="s">
        <v>20442</v>
      </c>
      <c r="G3933" s="146">
        <f t="shared" si="69"/>
        <v>1</v>
      </c>
    </row>
    <row r="3934" spans="1:7">
      <c r="A3934" t="s">
        <v>15655</v>
      </c>
      <c r="B3934" s="1">
        <f>IFERROR(INDEX(Preturi!H$2:H$8000, MATCH(A3934, Preturi!G$2:G$8000, 0)), "")*G3934</f>
        <v>10.6</v>
      </c>
      <c r="C3934" t="s">
        <v>688</v>
      </c>
      <c r="D3934" t="s">
        <v>2306</v>
      </c>
      <c r="E3934" t="s">
        <v>15656</v>
      </c>
      <c r="F3934" t="s">
        <v>20442</v>
      </c>
      <c r="G3934" s="146">
        <f t="shared" si="69"/>
        <v>1</v>
      </c>
    </row>
    <row r="3935" spans="1:7">
      <c r="A3935" t="s">
        <v>15657</v>
      </c>
      <c r="B3935" s="1">
        <f>IFERROR(INDEX(Preturi!H$2:H$8000, MATCH(A3935, Preturi!G$2:G$8000, 0)), "")*G3935</f>
        <v>10.91</v>
      </c>
      <c r="C3935" t="s">
        <v>688</v>
      </c>
      <c r="D3935" t="s">
        <v>2306</v>
      </c>
      <c r="E3935" t="s">
        <v>15658</v>
      </c>
      <c r="F3935" t="s">
        <v>20442</v>
      </c>
      <c r="G3935" s="146">
        <f t="shared" si="69"/>
        <v>1</v>
      </c>
    </row>
    <row r="3936" spans="1:7">
      <c r="A3936" t="s">
        <v>15659</v>
      </c>
      <c r="B3936" s="1">
        <f>IFERROR(INDEX(Preturi!H$2:H$8000, MATCH(A3936, Preturi!G$2:G$8000, 0)), "")*G3936</f>
        <v>11.22</v>
      </c>
      <c r="C3936" t="s">
        <v>688</v>
      </c>
      <c r="D3936" t="s">
        <v>2306</v>
      </c>
      <c r="E3936" t="s">
        <v>15660</v>
      </c>
      <c r="F3936" t="s">
        <v>20442</v>
      </c>
      <c r="G3936" s="146">
        <f t="shared" si="69"/>
        <v>1</v>
      </c>
    </row>
    <row r="3937" spans="1:7">
      <c r="A3937" t="s">
        <v>15661</v>
      </c>
      <c r="B3937" s="1">
        <f>IFERROR(INDEX(Preturi!H$2:H$8000, MATCH(A3937, Preturi!G$2:G$8000, 0)), "")*G3937</f>
        <v>11.53</v>
      </c>
      <c r="C3937" t="s">
        <v>688</v>
      </c>
      <c r="D3937" t="s">
        <v>2306</v>
      </c>
      <c r="E3937" t="s">
        <v>15662</v>
      </c>
      <c r="F3937" t="s">
        <v>20442</v>
      </c>
      <c r="G3937" s="146">
        <f t="shared" si="69"/>
        <v>1</v>
      </c>
    </row>
    <row r="3938" spans="1:7">
      <c r="A3938" t="s">
        <v>15663</v>
      </c>
      <c r="B3938" s="1">
        <f>IFERROR(INDEX(Preturi!H$2:H$8000, MATCH(A3938, Preturi!G$2:G$8000, 0)), "")*G3938</f>
        <v>11.84</v>
      </c>
      <c r="C3938" t="s">
        <v>688</v>
      </c>
      <c r="D3938" t="s">
        <v>2306</v>
      </c>
      <c r="E3938" t="s">
        <v>15664</v>
      </c>
      <c r="F3938" t="s">
        <v>20442</v>
      </c>
      <c r="G3938" s="146">
        <f t="shared" si="69"/>
        <v>1</v>
      </c>
    </row>
    <row r="3939" spans="1:7">
      <c r="A3939" t="s">
        <v>15665</v>
      </c>
      <c r="B3939" s="1">
        <f>IFERROR(INDEX(Preturi!H$2:H$8000, MATCH(A3939, Preturi!G$2:G$8000, 0)), "")*G3939</f>
        <v>12.16</v>
      </c>
      <c r="C3939" t="s">
        <v>688</v>
      </c>
      <c r="D3939" t="s">
        <v>2306</v>
      </c>
      <c r="E3939" t="s">
        <v>15666</v>
      </c>
      <c r="F3939" t="s">
        <v>20442</v>
      </c>
      <c r="G3939" s="146">
        <f t="shared" si="69"/>
        <v>1</v>
      </c>
    </row>
    <row r="3940" spans="1:7">
      <c r="A3940" t="s">
        <v>15667</v>
      </c>
      <c r="B3940" s="1">
        <f>IFERROR(INDEX(Preturi!H$2:H$8000, MATCH(A3940, Preturi!G$2:G$8000, 0)), "")*G3940</f>
        <v>12.47</v>
      </c>
      <c r="C3940" t="s">
        <v>688</v>
      </c>
      <c r="D3940" t="s">
        <v>2306</v>
      </c>
      <c r="E3940" t="s">
        <v>15668</v>
      </c>
      <c r="F3940" t="s">
        <v>20442</v>
      </c>
      <c r="G3940" s="146">
        <f t="shared" si="69"/>
        <v>1</v>
      </c>
    </row>
    <row r="3941" spans="1:7">
      <c r="A3941" t="s">
        <v>15669</v>
      </c>
      <c r="B3941" s="1">
        <f>IFERROR(INDEX(Preturi!H$2:H$8000, MATCH(A3941, Preturi!G$2:G$8000, 0)), "")*G3941</f>
        <v>12.77</v>
      </c>
      <c r="C3941" t="s">
        <v>688</v>
      </c>
      <c r="D3941" t="s">
        <v>2306</v>
      </c>
      <c r="E3941" t="s">
        <v>15670</v>
      </c>
      <c r="F3941" t="s">
        <v>20442</v>
      </c>
      <c r="G3941" s="146">
        <f t="shared" si="69"/>
        <v>1</v>
      </c>
    </row>
    <row r="3942" spans="1:7">
      <c r="A3942" t="s">
        <v>15671</v>
      </c>
      <c r="B3942" s="1">
        <f>IFERROR(INDEX(Preturi!H$2:H$8000, MATCH(A3942, Preturi!G$2:G$8000, 0)), "")*G3942</f>
        <v>13.08</v>
      </c>
      <c r="C3942" t="s">
        <v>688</v>
      </c>
      <c r="D3942" t="s">
        <v>2306</v>
      </c>
      <c r="E3942" t="s">
        <v>15672</v>
      </c>
      <c r="F3942" t="s">
        <v>20442</v>
      </c>
      <c r="G3942" s="146">
        <f t="shared" si="69"/>
        <v>1</v>
      </c>
    </row>
    <row r="3943" spans="1:7">
      <c r="A3943" t="s">
        <v>15673</v>
      </c>
      <c r="B3943" s="1">
        <f>IFERROR(INDEX(Preturi!H$2:H$8000, MATCH(A3943, Preturi!G$2:G$8000, 0)), "")*G3943</f>
        <v>9.67</v>
      </c>
      <c r="C3943" t="s">
        <v>688</v>
      </c>
      <c r="D3943" t="s">
        <v>2306</v>
      </c>
      <c r="E3943" t="s">
        <v>15674</v>
      </c>
      <c r="F3943" t="s">
        <v>20442</v>
      </c>
      <c r="G3943" s="146">
        <f t="shared" si="69"/>
        <v>1</v>
      </c>
    </row>
    <row r="3944" spans="1:7">
      <c r="A3944" t="s">
        <v>15675</v>
      </c>
      <c r="B3944" s="1">
        <f>IFERROR(INDEX(Preturi!H$2:H$8000, MATCH(A3944, Preturi!G$2:G$8000, 0)), "")*G3944</f>
        <v>9.98</v>
      </c>
      <c r="C3944" t="s">
        <v>688</v>
      </c>
      <c r="D3944" t="s">
        <v>2306</v>
      </c>
      <c r="E3944" t="s">
        <v>15676</v>
      </c>
      <c r="F3944" t="s">
        <v>20442</v>
      </c>
      <c r="G3944" s="146">
        <f t="shared" si="69"/>
        <v>1</v>
      </c>
    </row>
    <row r="3945" spans="1:7">
      <c r="A3945" t="s">
        <v>15677</v>
      </c>
      <c r="B3945" s="1">
        <f>IFERROR(INDEX(Preturi!H$2:H$8000, MATCH(A3945, Preturi!G$2:G$8000, 0)), "")*G3945</f>
        <v>10.28</v>
      </c>
      <c r="C3945" t="s">
        <v>688</v>
      </c>
      <c r="D3945" t="s">
        <v>2306</v>
      </c>
      <c r="E3945" t="s">
        <v>15678</v>
      </c>
      <c r="F3945" t="s">
        <v>20442</v>
      </c>
      <c r="G3945" s="146">
        <f t="shared" si="69"/>
        <v>1</v>
      </c>
    </row>
    <row r="3946" spans="1:7">
      <c r="A3946" t="s">
        <v>15679</v>
      </c>
      <c r="B3946" s="1">
        <f>IFERROR(INDEX(Preturi!H$2:H$8000, MATCH(A3946, Preturi!G$2:G$8000, 0)), "")*G3946</f>
        <v>10.6</v>
      </c>
      <c r="C3946" t="s">
        <v>688</v>
      </c>
      <c r="D3946" t="s">
        <v>2306</v>
      </c>
      <c r="E3946" t="s">
        <v>15680</v>
      </c>
      <c r="F3946" t="s">
        <v>20442</v>
      </c>
      <c r="G3946" s="146">
        <f t="shared" si="69"/>
        <v>1</v>
      </c>
    </row>
    <row r="3947" spans="1:7">
      <c r="A3947" t="s">
        <v>15681</v>
      </c>
      <c r="B3947" s="1">
        <f>IFERROR(INDEX(Preturi!H$2:H$8000, MATCH(A3947, Preturi!G$2:G$8000, 0)), "")*G3947</f>
        <v>10.91</v>
      </c>
      <c r="C3947" t="s">
        <v>688</v>
      </c>
      <c r="D3947" t="s">
        <v>2306</v>
      </c>
      <c r="E3947" t="s">
        <v>15682</v>
      </c>
      <c r="F3947" t="s">
        <v>20442</v>
      </c>
      <c r="G3947" s="146">
        <f t="shared" si="69"/>
        <v>1</v>
      </c>
    </row>
    <row r="3948" spans="1:7">
      <c r="A3948" t="s">
        <v>15683</v>
      </c>
      <c r="B3948" s="1">
        <f>IFERROR(INDEX(Preturi!H$2:H$8000, MATCH(A3948, Preturi!G$2:G$8000, 0)), "")*G3948</f>
        <v>11.22</v>
      </c>
      <c r="C3948" t="s">
        <v>688</v>
      </c>
      <c r="D3948" t="s">
        <v>2306</v>
      </c>
      <c r="E3948" t="s">
        <v>15684</v>
      </c>
      <c r="F3948" t="s">
        <v>20442</v>
      </c>
      <c r="G3948" s="146">
        <f t="shared" si="69"/>
        <v>1</v>
      </c>
    </row>
    <row r="3949" spans="1:7">
      <c r="A3949" t="s">
        <v>15685</v>
      </c>
      <c r="B3949" s="1">
        <f>IFERROR(INDEX(Preturi!H$2:H$8000, MATCH(A3949, Preturi!G$2:G$8000, 0)), "")*G3949</f>
        <v>11.53</v>
      </c>
      <c r="C3949" t="s">
        <v>688</v>
      </c>
      <c r="D3949" t="s">
        <v>2306</v>
      </c>
      <c r="E3949" t="s">
        <v>15686</v>
      </c>
      <c r="F3949" t="s">
        <v>20442</v>
      </c>
      <c r="G3949" s="146">
        <f t="shared" si="69"/>
        <v>1</v>
      </c>
    </row>
    <row r="3950" spans="1:7">
      <c r="A3950" t="s">
        <v>15687</v>
      </c>
      <c r="B3950" s="1">
        <f>IFERROR(INDEX(Preturi!H$2:H$8000, MATCH(A3950, Preturi!G$2:G$8000, 0)), "")*G3950</f>
        <v>11.84</v>
      </c>
      <c r="C3950" t="s">
        <v>688</v>
      </c>
      <c r="D3950" t="s">
        <v>2306</v>
      </c>
      <c r="E3950" t="s">
        <v>15688</v>
      </c>
      <c r="F3950" t="s">
        <v>20442</v>
      </c>
      <c r="G3950" s="146">
        <f t="shared" si="69"/>
        <v>1</v>
      </c>
    </row>
    <row r="3951" spans="1:7">
      <c r="A3951" t="s">
        <v>15689</v>
      </c>
      <c r="B3951" s="1">
        <f>IFERROR(INDEX(Preturi!H$2:H$8000, MATCH(A3951, Preturi!G$2:G$8000, 0)), "")*G3951</f>
        <v>12.16</v>
      </c>
      <c r="C3951" t="s">
        <v>688</v>
      </c>
      <c r="D3951" t="s">
        <v>2306</v>
      </c>
      <c r="E3951" t="s">
        <v>15690</v>
      </c>
      <c r="F3951" t="s">
        <v>20442</v>
      </c>
      <c r="G3951" s="146">
        <f t="shared" si="69"/>
        <v>1</v>
      </c>
    </row>
    <row r="3952" spans="1:7">
      <c r="A3952" t="s">
        <v>15691</v>
      </c>
      <c r="B3952" s="1">
        <f>IFERROR(INDEX(Preturi!H$2:H$8000, MATCH(A3952, Preturi!G$2:G$8000, 0)), "")*G3952</f>
        <v>12.47</v>
      </c>
      <c r="C3952" t="s">
        <v>688</v>
      </c>
      <c r="D3952" t="s">
        <v>2306</v>
      </c>
      <c r="E3952" t="s">
        <v>15692</v>
      </c>
      <c r="F3952" t="s">
        <v>20442</v>
      </c>
      <c r="G3952" s="146">
        <f t="shared" si="69"/>
        <v>1</v>
      </c>
    </row>
    <row r="3953" spans="1:7">
      <c r="A3953" t="s">
        <v>15693</v>
      </c>
      <c r="B3953" s="1">
        <f>IFERROR(INDEX(Preturi!H$2:H$8000, MATCH(A3953, Preturi!G$2:G$8000, 0)), "")*G3953</f>
        <v>12.77</v>
      </c>
      <c r="C3953" t="s">
        <v>688</v>
      </c>
      <c r="D3953" t="s">
        <v>2306</v>
      </c>
      <c r="E3953" t="s">
        <v>15694</v>
      </c>
      <c r="F3953" t="s">
        <v>20442</v>
      </c>
      <c r="G3953" s="146">
        <f t="shared" si="69"/>
        <v>1</v>
      </c>
    </row>
    <row r="3954" spans="1:7">
      <c r="A3954" t="s">
        <v>15695</v>
      </c>
      <c r="B3954" s="1">
        <f>IFERROR(INDEX(Preturi!H$2:H$8000, MATCH(A3954, Preturi!G$2:G$8000, 0)), "")*G3954</f>
        <v>13.08</v>
      </c>
      <c r="C3954" t="s">
        <v>688</v>
      </c>
      <c r="D3954" t="s">
        <v>2306</v>
      </c>
      <c r="E3954" t="s">
        <v>15696</v>
      </c>
      <c r="F3954" t="s">
        <v>20442</v>
      </c>
      <c r="G3954" s="146">
        <f t="shared" si="69"/>
        <v>1</v>
      </c>
    </row>
    <row r="3955" spans="1:7">
      <c r="A3955" t="s">
        <v>15697</v>
      </c>
      <c r="B3955" s="1">
        <f>IFERROR(INDEX(Preturi!H$2:H$8000, MATCH(A3955, Preturi!G$2:G$8000, 0)), "")*G3955</f>
        <v>15.56</v>
      </c>
      <c r="C3955" t="s">
        <v>688</v>
      </c>
      <c r="D3955" t="s">
        <v>2306</v>
      </c>
      <c r="E3955" t="s">
        <v>15699</v>
      </c>
      <c r="F3955" t="s">
        <v>20442</v>
      </c>
      <c r="G3955" s="146">
        <f t="shared" si="69"/>
        <v>1</v>
      </c>
    </row>
    <row r="3956" spans="1:7">
      <c r="A3956" t="s">
        <v>15700</v>
      </c>
      <c r="B3956" s="1">
        <f>IFERROR(INDEX(Preturi!H$2:H$8000, MATCH(A3956, Preturi!G$2:G$8000, 0)), "")*G3956</f>
        <v>11.22</v>
      </c>
      <c r="C3956" t="s">
        <v>688</v>
      </c>
      <c r="D3956" t="s">
        <v>2306</v>
      </c>
      <c r="E3956" t="s">
        <v>15701</v>
      </c>
      <c r="F3956" t="s">
        <v>20442</v>
      </c>
      <c r="G3956" s="146">
        <f t="shared" si="69"/>
        <v>1</v>
      </c>
    </row>
    <row r="3957" spans="1:7">
      <c r="A3957" t="s">
        <v>15702</v>
      </c>
      <c r="B3957" s="1">
        <f>IFERROR(INDEX(Preturi!H$2:H$8000, MATCH(A3957, Preturi!G$2:G$8000, 0)), "")*G3957</f>
        <v>11.58</v>
      </c>
      <c r="C3957" t="s">
        <v>688</v>
      </c>
      <c r="D3957" t="s">
        <v>2306</v>
      </c>
      <c r="E3957" t="s">
        <v>15703</v>
      </c>
      <c r="F3957" t="s">
        <v>20442</v>
      </c>
      <c r="G3957" s="146">
        <f t="shared" si="69"/>
        <v>1</v>
      </c>
    </row>
    <row r="3958" spans="1:7">
      <c r="A3958" t="s">
        <v>15704</v>
      </c>
      <c r="B3958" s="1">
        <f>IFERROR(INDEX(Preturi!H$2:H$8000, MATCH(A3958, Preturi!G$2:G$8000, 0)), "")*G3958</f>
        <v>11.93</v>
      </c>
      <c r="C3958" t="s">
        <v>688</v>
      </c>
      <c r="D3958" t="s">
        <v>2306</v>
      </c>
      <c r="E3958" t="s">
        <v>15705</v>
      </c>
      <c r="F3958" t="s">
        <v>20442</v>
      </c>
      <c r="G3958" s="146">
        <f t="shared" si="69"/>
        <v>1</v>
      </c>
    </row>
    <row r="3959" spans="1:7">
      <c r="A3959" t="s">
        <v>15706</v>
      </c>
      <c r="B3959" s="1">
        <f>IFERROR(INDEX(Preturi!H$2:H$8000, MATCH(A3959, Preturi!G$2:G$8000, 0)), "")*G3959</f>
        <v>12.3</v>
      </c>
      <c r="C3959" t="s">
        <v>688</v>
      </c>
      <c r="D3959" t="s">
        <v>2306</v>
      </c>
      <c r="E3959" t="s">
        <v>15707</v>
      </c>
      <c r="F3959" t="s">
        <v>20442</v>
      </c>
      <c r="G3959" s="146">
        <f t="shared" si="69"/>
        <v>1</v>
      </c>
    </row>
    <row r="3960" spans="1:7">
      <c r="A3960" t="s">
        <v>15708</v>
      </c>
      <c r="B3960" s="1">
        <f>IFERROR(INDEX(Preturi!H$2:H$8000, MATCH(A3960, Preturi!G$2:G$8000, 0)), "")*G3960</f>
        <v>12.66</v>
      </c>
      <c r="C3960" t="s">
        <v>688</v>
      </c>
      <c r="D3960" t="s">
        <v>2306</v>
      </c>
      <c r="E3960" t="s">
        <v>15709</v>
      </c>
      <c r="F3960" t="s">
        <v>20442</v>
      </c>
      <c r="G3960" s="146">
        <f t="shared" si="69"/>
        <v>1</v>
      </c>
    </row>
    <row r="3961" spans="1:7">
      <c r="A3961" t="s">
        <v>15710</v>
      </c>
      <c r="B3961" s="1">
        <f>IFERROR(INDEX(Preturi!H$2:H$8000, MATCH(A3961, Preturi!G$2:G$8000, 0)), "")*G3961</f>
        <v>13.03</v>
      </c>
      <c r="C3961" t="s">
        <v>688</v>
      </c>
      <c r="D3961" t="s">
        <v>2306</v>
      </c>
      <c r="E3961" t="s">
        <v>15711</v>
      </c>
      <c r="F3961" t="s">
        <v>20442</v>
      </c>
      <c r="G3961" s="146">
        <f t="shared" si="69"/>
        <v>1</v>
      </c>
    </row>
    <row r="3962" spans="1:7">
      <c r="A3962" t="s">
        <v>15712</v>
      </c>
      <c r="B3962" s="1">
        <f>IFERROR(INDEX(Preturi!H$2:H$8000, MATCH(A3962, Preturi!G$2:G$8000, 0)), "")*G3962</f>
        <v>13.39</v>
      </c>
      <c r="C3962" t="s">
        <v>688</v>
      </c>
      <c r="D3962" t="s">
        <v>2306</v>
      </c>
      <c r="E3962" t="s">
        <v>15713</v>
      </c>
      <c r="F3962" t="s">
        <v>20442</v>
      </c>
      <c r="G3962" s="146">
        <f t="shared" si="69"/>
        <v>1</v>
      </c>
    </row>
    <row r="3963" spans="1:7">
      <c r="A3963" t="s">
        <v>15714</v>
      </c>
      <c r="B3963" s="1">
        <f>IFERROR(INDEX(Preturi!H$2:H$8000, MATCH(A3963, Preturi!G$2:G$8000, 0)), "")*G3963</f>
        <v>13.75</v>
      </c>
      <c r="C3963" t="s">
        <v>688</v>
      </c>
      <c r="D3963" t="s">
        <v>2306</v>
      </c>
      <c r="E3963" t="s">
        <v>15715</v>
      </c>
      <c r="F3963" t="s">
        <v>20442</v>
      </c>
      <c r="G3963" s="146">
        <f t="shared" si="69"/>
        <v>1</v>
      </c>
    </row>
    <row r="3964" spans="1:7">
      <c r="A3964" t="s">
        <v>15716</v>
      </c>
      <c r="B3964" s="1">
        <f>IFERROR(INDEX(Preturi!H$2:H$8000, MATCH(A3964, Preturi!G$2:G$8000, 0)), "")*G3964</f>
        <v>14.12</v>
      </c>
      <c r="C3964" t="s">
        <v>688</v>
      </c>
      <c r="D3964" t="s">
        <v>2306</v>
      </c>
      <c r="E3964" t="s">
        <v>15717</v>
      </c>
      <c r="F3964" t="s">
        <v>20442</v>
      </c>
      <c r="G3964" s="146">
        <f t="shared" si="69"/>
        <v>1</v>
      </c>
    </row>
    <row r="3965" spans="1:7">
      <c r="A3965" t="s">
        <v>15718</v>
      </c>
      <c r="B3965" s="1">
        <f>IFERROR(INDEX(Preturi!H$2:H$8000, MATCH(A3965, Preturi!G$2:G$8000, 0)), "")*G3965</f>
        <v>14.47</v>
      </c>
      <c r="C3965" t="s">
        <v>688</v>
      </c>
      <c r="D3965" t="s">
        <v>2306</v>
      </c>
      <c r="E3965" t="s">
        <v>15719</v>
      </c>
      <c r="F3965" t="s">
        <v>20442</v>
      </c>
      <c r="G3965" s="146">
        <f t="shared" si="69"/>
        <v>1</v>
      </c>
    </row>
    <row r="3966" spans="1:7">
      <c r="A3966" t="s">
        <v>15720</v>
      </c>
      <c r="B3966" s="1">
        <f>IFERROR(INDEX(Preturi!H$2:H$8000, MATCH(A3966, Preturi!G$2:G$8000, 0)), "")*G3966</f>
        <v>14.83</v>
      </c>
      <c r="C3966" t="s">
        <v>688</v>
      </c>
      <c r="D3966" t="s">
        <v>2306</v>
      </c>
      <c r="E3966" t="s">
        <v>15721</v>
      </c>
      <c r="F3966" t="s">
        <v>20442</v>
      </c>
      <c r="G3966" s="146">
        <f t="shared" si="69"/>
        <v>1</v>
      </c>
    </row>
    <row r="3967" spans="1:7">
      <c r="A3967" t="s">
        <v>15722</v>
      </c>
      <c r="B3967" s="1">
        <f>IFERROR(INDEX(Preturi!H$2:H$8000, MATCH(A3967, Preturi!G$2:G$8000, 0)), "")*G3967</f>
        <v>15.2</v>
      </c>
      <c r="C3967" t="s">
        <v>688</v>
      </c>
      <c r="D3967" t="s">
        <v>2306</v>
      </c>
      <c r="E3967" t="s">
        <v>15723</v>
      </c>
      <c r="F3967" t="s">
        <v>20442</v>
      </c>
      <c r="G3967" s="146">
        <f t="shared" si="69"/>
        <v>1</v>
      </c>
    </row>
    <row r="3968" spans="1:7">
      <c r="A3968" t="s">
        <v>15724</v>
      </c>
      <c r="B3968" s="1">
        <f>IFERROR(INDEX(Preturi!H$2:H$8000, MATCH(A3968, Preturi!G$2:G$8000, 0)), "")*G3968</f>
        <v>11.22</v>
      </c>
      <c r="C3968" t="s">
        <v>688</v>
      </c>
      <c r="D3968" t="s">
        <v>2306</v>
      </c>
      <c r="E3968" t="s">
        <v>15725</v>
      </c>
      <c r="F3968" t="s">
        <v>20442</v>
      </c>
      <c r="G3968" s="146">
        <f t="shared" si="69"/>
        <v>1</v>
      </c>
    </row>
    <row r="3969" spans="1:7">
      <c r="A3969" t="s">
        <v>15726</v>
      </c>
      <c r="B3969" s="1">
        <f>IFERROR(INDEX(Preturi!H$2:H$8000, MATCH(A3969, Preturi!G$2:G$8000, 0)), "")*G3969</f>
        <v>11.58</v>
      </c>
      <c r="C3969" t="s">
        <v>688</v>
      </c>
      <c r="D3969" t="s">
        <v>2306</v>
      </c>
      <c r="E3969" t="s">
        <v>15727</v>
      </c>
      <c r="F3969" t="s">
        <v>20442</v>
      </c>
      <c r="G3969" s="146">
        <f t="shared" si="69"/>
        <v>1</v>
      </c>
    </row>
    <row r="3970" spans="1:7">
      <c r="A3970" t="s">
        <v>15728</v>
      </c>
      <c r="B3970" s="1">
        <f>IFERROR(INDEX(Preturi!H$2:H$8000, MATCH(A3970, Preturi!G$2:G$8000, 0)), "")*G3970</f>
        <v>11.93</v>
      </c>
      <c r="C3970" t="s">
        <v>688</v>
      </c>
      <c r="D3970" t="s">
        <v>2306</v>
      </c>
      <c r="E3970" t="s">
        <v>15729</v>
      </c>
      <c r="F3970" t="s">
        <v>20442</v>
      </c>
      <c r="G3970" s="146">
        <f t="shared" si="69"/>
        <v>1</v>
      </c>
    </row>
    <row r="3971" spans="1:7">
      <c r="A3971" t="s">
        <v>15730</v>
      </c>
      <c r="B3971" s="1">
        <f>IFERROR(INDEX(Preturi!H$2:H$8000, MATCH(A3971, Preturi!G$2:G$8000, 0)), "")*G3971</f>
        <v>12.3</v>
      </c>
      <c r="C3971" t="s">
        <v>688</v>
      </c>
      <c r="D3971" t="s">
        <v>2306</v>
      </c>
      <c r="E3971" t="s">
        <v>15731</v>
      </c>
      <c r="F3971" t="s">
        <v>20442</v>
      </c>
      <c r="G3971" s="146">
        <f t="shared" si="69"/>
        <v>1</v>
      </c>
    </row>
    <row r="3972" spans="1:7">
      <c r="A3972" t="s">
        <v>15732</v>
      </c>
      <c r="B3972" s="1">
        <f>IFERROR(INDEX(Preturi!H$2:H$8000, MATCH(A3972, Preturi!G$2:G$8000, 0)), "")*G3972</f>
        <v>12.66</v>
      </c>
      <c r="C3972" t="s">
        <v>688</v>
      </c>
      <c r="D3972" t="s">
        <v>2306</v>
      </c>
      <c r="E3972" t="s">
        <v>15733</v>
      </c>
      <c r="F3972" t="s">
        <v>20442</v>
      </c>
      <c r="G3972" s="146">
        <f t="shared" si="69"/>
        <v>1</v>
      </c>
    </row>
    <row r="3973" spans="1:7">
      <c r="A3973" t="s">
        <v>15734</v>
      </c>
      <c r="B3973" s="1">
        <f>IFERROR(INDEX(Preturi!H$2:H$8000, MATCH(A3973, Preturi!G$2:G$8000, 0)), "")*G3973</f>
        <v>13.03</v>
      </c>
      <c r="C3973" t="s">
        <v>688</v>
      </c>
      <c r="D3973" t="s">
        <v>2306</v>
      </c>
      <c r="E3973" t="s">
        <v>15735</v>
      </c>
      <c r="F3973" t="s">
        <v>20442</v>
      </c>
      <c r="G3973" s="146">
        <f t="shared" si="69"/>
        <v>1</v>
      </c>
    </row>
    <row r="3974" spans="1:7">
      <c r="A3974" t="s">
        <v>15736</v>
      </c>
      <c r="B3974" s="1">
        <f>IFERROR(INDEX(Preturi!H$2:H$8000, MATCH(A3974, Preturi!G$2:G$8000, 0)), "")*G3974</f>
        <v>13.39</v>
      </c>
      <c r="C3974" t="s">
        <v>688</v>
      </c>
      <c r="D3974" t="s">
        <v>2306</v>
      </c>
      <c r="E3974" t="s">
        <v>15737</v>
      </c>
      <c r="F3974" t="s">
        <v>20442</v>
      </c>
      <c r="G3974" s="146">
        <f t="shared" si="69"/>
        <v>1</v>
      </c>
    </row>
    <row r="3975" spans="1:7">
      <c r="A3975" t="s">
        <v>15738</v>
      </c>
      <c r="B3975" s="1">
        <f>IFERROR(INDEX(Preturi!H$2:H$8000, MATCH(A3975, Preturi!G$2:G$8000, 0)), "")*G3975</f>
        <v>13.75</v>
      </c>
      <c r="C3975" t="s">
        <v>688</v>
      </c>
      <c r="D3975" t="s">
        <v>2306</v>
      </c>
      <c r="E3975" t="s">
        <v>15739</v>
      </c>
      <c r="F3975" t="s">
        <v>20442</v>
      </c>
      <c r="G3975" s="146">
        <f t="shared" si="69"/>
        <v>1</v>
      </c>
    </row>
    <row r="3976" spans="1:7">
      <c r="A3976" t="s">
        <v>15740</v>
      </c>
      <c r="B3976" s="1">
        <f>IFERROR(INDEX(Preturi!H$2:H$8000, MATCH(A3976, Preturi!G$2:G$8000, 0)), "")*G3976</f>
        <v>14.12</v>
      </c>
      <c r="C3976" t="s">
        <v>688</v>
      </c>
      <c r="D3976" t="s">
        <v>2306</v>
      </c>
      <c r="E3976" t="s">
        <v>15741</v>
      </c>
      <c r="F3976" t="s">
        <v>20442</v>
      </c>
      <c r="G3976" s="146">
        <f t="shared" si="69"/>
        <v>1</v>
      </c>
    </row>
    <row r="3977" spans="1:7">
      <c r="A3977" t="s">
        <v>15742</v>
      </c>
      <c r="B3977" s="1">
        <f>IFERROR(INDEX(Preturi!H$2:H$8000, MATCH(A3977, Preturi!G$2:G$8000, 0)), "")*G3977</f>
        <v>14.47</v>
      </c>
      <c r="C3977" t="s">
        <v>688</v>
      </c>
      <c r="D3977" t="s">
        <v>2306</v>
      </c>
      <c r="E3977" t="s">
        <v>15743</v>
      </c>
      <c r="F3977" t="s">
        <v>20442</v>
      </c>
      <c r="G3977" s="146">
        <f t="shared" si="69"/>
        <v>1</v>
      </c>
    </row>
    <row r="3978" spans="1:7">
      <c r="A3978" t="s">
        <v>15744</v>
      </c>
      <c r="B3978" s="1">
        <f>IFERROR(INDEX(Preturi!H$2:H$8000, MATCH(A3978, Preturi!G$2:G$8000, 0)), "")*G3978</f>
        <v>14.83</v>
      </c>
      <c r="C3978" t="s">
        <v>688</v>
      </c>
      <c r="D3978" t="s">
        <v>2306</v>
      </c>
      <c r="E3978" t="s">
        <v>15745</v>
      </c>
      <c r="F3978" t="s">
        <v>20442</v>
      </c>
      <c r="G3978" s="146">
        <f t="shared" si="69"/>
        <v>1</v>
      </c>
    </row>
    <row r="3979" spans="1:7">
      <c r="A3979" t="s">
        <v>15746</v>
      </c>
      <c r="B3979" s="1">
        <f>IFERROR(INDEX(Preturi!H$2:H$8000, MATCH(A3979, Preturi!G$2:G$8000, 0)), "")*G3979</f>
        <v>15.2</v>
      </c>
      <c r="C3979" t="s">
        <v>688</v>
      </c>
      <c r="D3979" t="s">
        <v>2306</v>
      </c>
      <c r="E3979" t="s">
        <v>15747</v>
      </c>
      <c r="F3979" t="s">
        <v>20442</v>
      </c>
      <c r="G3979" s="146">
        <f t="shared" si="69"/>
        <v>1</v>
      </c>
    </row>
    <row r="3980" spans="1:7">
      <c r="A3980" t="s">
        <v>15748</v>
      </c>
      <c r="B3980" s="1">
        <f>IFERROR(INDEX(Preturi!H$2:H$8000, MATCH(A3980, Preturi!G$2:G$8000, 0)), "")*G3980</f>
        <v>6.93</v>
      </c>
      <c r="C3980" t="s">
        <v>688</v>
      </c>
      <c r="D3980" t="s">
        <v>2306</v>
      </c>
      <c r="E3980" t="s">
        <v>15749</v>
      </c>
      <c r="F3980" t="s">
        <v>20442</v>
      </c>
      <c r="G3980" s="146">
        <f t="shared" si="69"/>
        <v>1</v>
      </c>
    </row>
    <row r="3981" spans="1:7">
      <c r="A3981" t="s">
        <v>15750</v>
      </c>
      <c r="B3981" s="1">
        <f>IFERROR(INDEX(Preturi!H$2:H$8000, MATCH(A3981, Preturi!G$2:G$8000, 0)), "")*G3981</f>
        <v>5.07</v>
      </c>
      <c r="C3981" t="s">
        <v>688</v>
      </c>
      <c r="D3981" t="s">
        <v>2306</v>
      </c>
      <c r="E3981" t="s">
        <v>15751</v>
      </c>
      <c r="F3981" t="s">
        <v>20442</v>
      </c>
      <c r="G3981" s="146">
        <f t="shared" si="69"/>
        <v>1</v>
      </c>
    </row>
    <row r="3982" spans="1:7">
      <c r="A3982" t="s">
        <v>15752</v>
      </c>
      <c r="B3982" s="1">
        <f>IFERROR(INDEX(Preturi!H$2:H$8000, MATCH(A3982, Preturi!G$2:G$8000, 0)), "")*G3982</f>
        <v>5.23</v>
      </c>
      <c r="C3982" t="s">
        <v>688</v>
      </c>
      <c r="D3982" t="s">
        <v>2306</v>
      </c>
      <c r="E3982" t="s">
        <v>15753</v>
      </c>
      <c r="F3982" t="s">
        <v>20442</v>
      </c>
      <c r="G3982" s="146">
        <f t="shared" si="69"/>
        <v>1</v>
      </c>
    </row>
    <row r="3983" spans="1:7">
      <c r="A3983" t="s">
        <v>15754</v>
      </c>
      <c r="B3983" s="1">
        <f>IFERROR(INDEX(Preturi!H$2:H$8000, MATCH(A3983, Preturi!G$2:G$8000, 0)), "")*G3983</f>
        <v>5.38</v>
      </c>
      <c r="C3983" t="s">
        <v>688</v>
      </c>
      <c r="D3983" t="s">
        <v>2306</v>
      </c>
      <c r="E3983" t="s">
        <v>15755</v>
      </c>
      <c r="F3983" t="s">
        <v>20442</v>
      </c>
      <c r="G3983" s="146">
        <f t="shared" si="69"/>
        <v>1</v>
      </c>
    </row>
    <row r="3984" spans="1:7">
      <c r="A3984" t="s">
        <v>15756</v>
      </c>
      <c r="B3984" s="1">
        <f>IFERROR(INDEX(Preturi!H$2:H$8000, MATCH(A3984, Preturi!G$2:G$8000, 0)), "")*G3984</f>
        <v>5.54</v>
      </c>
      <c r="C3984" t="s">
        <v>688</v>
      </c>
      <c r="D3984" t="s">
        <v>2306</v>
      </c>
      <c r="E3984" t="s">
        <v>15757</v>
      </c>
      <c r="F3984" t="s">
        <v>20442</v>
      </c>
      <c r="G3984" s="146">
        <f t="shared" si="69"/>
        <v>1</v>
      </c>
    </row>
    <row r="3985" spans="1:7">
      <c r="A3985" t="s">
        <v>15758</v>
      </c>
      <c r="B3985" s="1">
        <f>IFERROR(INDEX(Preturi!H$2:H$8000, MATCH(A3985, Preturi!G$2:G$8000, 0)), "")*G3985</f>
        <v>5.69</v>
      </c>
      <c r="C3985" t="s">
        <v>688</v>
      </c>
      <c r="D3985" t="s">
        <v>2306</v>
      </c>
      <c r="E3985" t="s">
        <v>15759</v>
      </c>
      <c r="F3985" t="s">
        <v>20442</v>
      </c>
      <c r="G3985" s="146">
        <f t="shared" si="69"/>
        <v>1</v>
      </c>
    </row>
    <row r="3986" spans="1:7">
      <c r="A3986" t="s">
        <v>15760</v>
      </c>
      <c r="B3986" s="1">
        <f>IFERROR(INDEX(Preturi!H$2:H$8000, MATCH(A3986, Preturi!G$2:G$8000, 0)), "")*G3986</f>
        <v>5.85</v>
      </c>
      <c r="C3986" t="s">
        <v>688</v>
      </c>
      <c r="D3986" t="s">
        <v>2306</v>
      </c>
      <c r="E3986" t="s">
        <v>15761</v>
      </c>
      <c r="F3986" t="s">
        <v>20442</v>
      </c>
      <c r="G3986" s="146">
        <f t="shared" si="69"/>
        <v>1</v>
      </c>
    </row>
    <row r="3987" spans="1:7">
      <c r="A3987" t="s">
        <v>15762</v>
      </c>
      <c r="B3987" s="1">
        <f>IFERROR(INDEX(Preturi!H$2:H$8000, MATCH(A3987, Preturi!G$2:G$8000, 0)), "")*G3987</f>
        <v>6.01</v>
      </c>
      <c r="C3987" t="s">
        <v>688</v>
      </c>
      <c r="D3987" t="s">
        <v>2306</v>
      </c>
      <c r="E3987" t="s">
        <v>15763</v>
      </c>
      <c r="F3987" t="s">
        <v>20442</v>
      </c>
      <c r="G3987" s="146">
        <f t="shared" si="69"/>
        <v>1</v>
      </c>
    </row>
    <row r="3988" spans="1:7">
      <c r="A3988" t="s">
        <v>15764</v>
      </c>
      <c r="B3988" s="1">
        <f>IFERROR(INDEX(Preturi!H$2:H$8000, MATCH(A3988, Preturi!G$2:G$8000, 0)), "")*G3988</f>
        <v>6.16</v>
      </c>
      <c r="C3988" t="s">
        <v>688</v>
      </c>
      <c r="D3988" t="s">
        <v>2306</v>
      </c>
      <c r="E3988" t="s">
        <v>15765</v>
      </c>
      <c r="F3988" t="s">
        <v>20442</v>
      </c>
      <c r="G3988" s="146">
        <f t="shared" si="69"/>
        <v>1</v>
      </c>
    </row>
    <row r="3989" spans="1:7">
      <c r="A3989" t="s">
        <v>15766</v>
      </c>
      <c r="B3989" s="1">
        <f>IFERROR(INDEX(Preturi!H$2:H$8000, MATCH(A3989, Preturi!G$2:G$8000, 0)), "")*G3989</f>
        <v>6.31</v>
      </c>
      <c r="C3989" t="s">
        <v>688</v>
      </c>
      <c r="D3989" t="s">
        <v>2306</v>
      </c>
      <c r="E3989" t="s">
        <v>15767</v>
      </c>
      <c r="F3989" t="s">
        <v>20442</v>
      </c>
      <c r="G3989" s="146">
        <f t="shared" si="69"/>
        <v>1</v>
      </c>
    </row>
    <row r="3990" spans="1:7">
      <c r="A3990" t="s">
        <v>15768</v>
      </c>
      <c r="B3990" s="1">
        <f>IFERROR(INDEX(Preturi!H$2:H$8000, MATCH(A3990, Preturi!G$2:G$8000, 0)), "")*G3990</f>
        <v>6.46</v>
      </c>
      <c r="C3990" t="s">
        <v>688</v>
      </c>
      <c r="D3990" t="s">
        <v>2306</v>
      </c>
      <c r="E3990" t="s">
        <v>15769</v>
      </c>
      <c r="F3990" t="s">
        <v>20442</v>
      </c>
      <c r="G3990" s="146">
        <f t="shared" ref="G3990:G4053" si="70">1+Adaosuri23</f>
        <v>1</v>
      </c>
    </row>
    <row r="3991" spans="1:7">
      <c r="A3991" t="s">
        <v>15770</v>
      </c>
      <c r="B3991" s="1">
        <f>IFERROR(INDEX(Preturi!H$2:H$8000, MATCH(A3991, Preturi!G$2:G$8000, 0)), "")*G3991</f>
        <v>6.62</v>
      </c>
      <c r="C3991" t="s">
        <v>688</v>
      </c>
      <c r="D3991" t="s">
        <v>2306</v>
      </c>
      <c r="E3991" t="s">
        <v>15771</v>
      </c>
      <c r="F3991" t="s">
        <v>20442</v>
      </c>
      <c r="G3991" s="146">
        <f t="shared" si="70"/>
        <v>1</v>
      </c>
    </row>
    <row r="3992" spans="1:7">
      <c r="A3992" t="s">
        <v>15772</v>
      </c>
      <c r="B3992" s="1">
        <f>IFERROR(INDEX(Preturi!H$2:H$8000, MATCH(A3992, Preturi!G$2:G$8000, 0)), "")*G3992</f>
        <v>6.77</v>
      </c>
      <c r="C3992" t="s">
        <v>688</v>
      </c>
      <c r="D3992" t="s">
        <v>2306</v>
      </c>
      <c r="E3992" t="s">
        <v>15773</v>
      </c>
      <c r="F3992" t="s">
        <v>20442</v>
      </c>
      <c r="G3992" s="146">
        <f t="shared" si="70"/>
        <v>1</v>
      </c>
    </row>
    <row r="3993" spans="1:7">
      <c r="A3993" t="s">
        <v>15774</v>
      </c>
      <c r="B3993" s="1">
        <f>IFERROR(INDEX(Preturi!H$2:H$8000, MATCH(A3993, Preturi!G$2:G$8000, 0)), "")*G3993</f>
        <v>5.07</v>
      </c>
      <c r="C3993" t="s">
        <v>688</v>
      </c>
      <c r="D3993" t="s">
        <v>2306</v>
      </c>
      <c r="E3993" t="s">
        <v>15775</v>
      </c>
      <c r="F3993" t="s">
        <v>20442</v>
      </c>
      <c r="G3993" s="146">
        <f t="shared" si="70"/>
        <v>1</v>
      </c>
    </row>
    <row r="3994" spans="1:7">
      <c r="A3994" t="s">
        <v>15776</v>
      </c>
      <c r="B3994" s="1">
        <f>IFERROR(INDEX(Preturi!H$2:H$8000, MATCH(A3994, Preturi!G$2:G$8000, 0)), "")*G3994</f>
        <v>5.23</v>
      </c>
      <c r="C3994" t="s">
        <v>688</v>
      </c>
      <c r="D3994" t="s">
        <v>2306</v>
      </c>
      <c r="E3994" t="s">
        <v>15777</v>
      </c>
      <c r="F3994" t="s">
        <v>20442</v>
      </c>
      <c r="G3994" s="146">
        <f t="shared" si="70"/>
        <v>1</v>
      </c>
    </row>
    <row r="3995" spans="1:7">
      <c r="A3995" t="s">
        <v>15778</v>
      </c>
      <c r="B3995" s="1">
        <f>IFERROR(INDEX(Preturi!H$2:H$8000, MATCH(A3995, Preturi!G$2:G$8000, 0)), "")*G3995</f>
        <v>5.38</v>
      </c>
      <c r="C3995" t="s">
        <v>688</v>
      </c>
      <c r="D3995" t="s">
        <v>2306</v>
      </c>
      <c r="E3995" t="s">
        <v>15779</v>
      </c>
      <c r="F3995" t="s">
        <v>20442</v>
      </c>
      <c r="G3995" s="146">
        <f t="shared" si="70"/>
        <v>1</v>
      </c>
    </row>
    <row r="3996" spans="1:7">
      <c r="A3996" t="s">
        <v>15780</v>
      </c>
      <c r="B3996" s="1">
        <f>IFERROR(INDEX(Preturi!H$2:H$8000, MATCH(A3996, Preturi!G$2:G$8000, 0)), "")*G3996</f>
        <v>5.54</v>
      </c>
      <c r="C3996" t="s">
        <v>688</v>
      </c>
      <c r="D3996" t="s">
        <v>2306</v>
      </c>
      <c r="E3996" t="s">
        <v>15781</v>
      </c>
      <c r="F3996" t="s">
        <v>20442</v>
      </c>
      <c r="G3996" s="146">
        <f t="shared" si="70"/>
        <v>1</v>
      </c>
    </row>
    <row r="3997" spans="1:7">
      <c r="A3997" t="s">
        <v>15782</v>
      </c>
      <c r="B3997" s="1">
        <f>IFERROR(INDEX(Preturi!H$2:H$8000, MATCH(A3997, Preturi!G$2:G$8000, 0)), "")*G3997</f>
        <v>5.69</v>
      </c>
      <c r="C3997" t="s">
        <v>688</v>
      </c>
      <c r="D3997" t="s">
        <v>2306</v>
      </c>
      <c r="E3997" t="s">
        <v>15783</v>
      </c>
      <c r="F3997" t="s">
        <v>20442</v>
      </c>
      <c r="G3997" s="146">
        <f t="shared" si="70"/>
        <v>1</v>
      </c>
    </row>
    <row r="3998" spans="1:7">
      <c r="A3998" t="s">
        <v>15784</v>
      </c>
      <c r="B3998" s="1">
        <f>IFERROR(INDEX(Preturi!H$2:H$8000, MATCH(A3998, Preturi!G$2:G$8000, 0)), "")*G3998</f>
        <v>5.85</v>
      </c>
      <c r="C3998" t="s">
        <v>688</v>
      </c>
      <c r="D3998" t="s">
        <v>2306</v>
      </c>
      <c r="E3998" t="s">
        <v>15785</v>
      </c>
      <c r="F3998" t="s">
        <v>20442</v>
      </c>
      <c r="G3998" s="146">
        <f t="shared" si="70"/>
        <v>1</v>
      </c>
    </row>
    <row r="3999" spans="1:7">
      <c r="A3999" t="s">
        <v>15786</v>
      </c>
      <c r="B3999" s="1">
        <f>IFERROR(INDEX(Preturi!H$2:H$8000, MATCH(A3999, Preturi!G$2:G$8000, 0)), "")*G3999</f>
        <v>6.01</v>
      </c>
      <c r="C3999" t="s">
        <v>688</v>
      </c>
      <c r="D3999" t="s">
        <v>2306</v>
      </c>
      <c r="E3999" t="s">
        <v>15787</v>
      </c>
      <c r="F3999" t="s">
        <v>20442</v>
      </c>
      <c r="G3999" s="146">
        <f t="shared" si="70"/>
        <v>1</v>
      </c>
    </row>
    <row r="4000" spans="1:7">
      <c r="A4000" t="s">
        <v>15788</v>
      </c>
      <c r="B4000" s="1">
        <f>IFERROR(INDEX(Preturi!H$2:H$8000, MATCH(A4000, Preturi!G$2:G$8000, 0)), "")*G4000</f>
        <v>6.16</v>
      </c>
      <c r="C4000" t="s">
        <v>688</v>
      </c>
      <c r="D4000" t="s">
        <v>2306</v>
      </c>
      <c r="E4000" t="s">
        <v>15789</v>
      </c>
      <c r="F4000" t="s">
        <v>20442</v>
      </c>
      <c r="G4000" s="146">
        <f t="shared" si="70"/>
        <v>1</v>
      </c>
    </row>
    <row r="4001" spans="1:7">
      <c r="A4001" t="s">
        <v>15790</v>
      </c>
      <c r="B4001" s="1">
        <f>IFERROR(INDEX(Preturi!H$2:H$8000, MATCH(A4001, Preturi!G$2:G$8000, 0)), "")*G4001</f>
        <v>6.31</v>
      </c>
      <c r="C4001" t="s">
        <v>688</v>
      </c>
      <c r="D4001" t="s">
        <v>2306</v>
      </c>
      <c r="E4001" t="s">
        <v>15791</v>
      </c>
      <c r="F4001" t="s">
        <v>20442</v>
      </c>
      <c r="G4001" s="146">
        <f t="shared" si="70"/>
        <v>1</v>
      </c>
    </row>
    <row r="4002" spans="1:7">
      <c r="A4002" t="s">
        <v>15792</v>
      </c>
      <c r="B4002" s="1">
        <f>IFERROR(INDEX(Preturi!H$2:H$8000, MATCH(A4002, Preturi!G$2:G$8000, 0)), "")*G4002</f>
        <v>6.46</v>
      </c>
      <c r="C4002" t="s">
        <v>688</v>
      </c>
      <c r="D4002" t="s">
        <v>2306</v>
      </c>
      <c r="E4002" t="s">
        <v>15793</v>
      </c>
      <c r="F4002" t="s">
        <v>20442</v>
      </c>
      <c r="G4002" s="146">
        <f t="shared" si="70"/>
        <v>1</v>
      </c>
    </row>
    <row r="4003" spans="1:7">
      <c r="A4003" t="s">
        <v>15794</v>
      </c>
      <c r="B4003" s="1">
        <f>IFERROR(INDEX(Preturi!H$2:H$8000, MATCH(A4003, Preturi!G$2:G$8000, 0)), "")*G4003</f>
        <v>6.62</v>
      </c>
      <c r="C4003" t="s">
        <v>688</v>
      </c>
      <c r="D4003" t="s">
        <v>2306</v>
      </c>
      <c r="E4003" t="s">
        <v>15795</v>
      </c>
      <c r="F4003" t="s">
        <v>20442</v>
      </c>
      <c r="G4003" s="146">
        <f t="shared" si="70"/>
        <v>1</v>
      </c>
    </row>
    <row r="4004" spans="1:7">
      <c r="A4004" t="s">
        <v>15796</v>
      </c>
      <c r="B4004" s="1">
        <f>IFERROR(INDEX(Preturi!H$2:H$8000, MATCH(A4004, Preturi!G$2:G$8000, 0)), "")*G4004</f>
        <v>6.77</v>
      </c>
      <c r="C4004" t="s">
        <v>688</v>
      </c>
      <c r="D4004" t="s">
        <v>2306</v>
      </c>
      <c r="E4004" t="s">
        <v>15797</v>
      </c>
      <c r="F4004" t="s">
        <v>20442</v>
      </c>
      <c r="G4004" s="146">
        <f t="shared" si="70"/>
        <v>1</v>
      </c>
    </row>
    <row r="4005" spans="1:7">
      <c r="A4005" t="s">
        <v>15798</v>
      </c>
      <c r="B4005" s="1">
        <f>IFERROR(INDEX(Preturi!H$2:H$8000, MATCH(A4005, Preturi!G$2:G$8000, 0)), "")*G4005</f>
        <v>9.1999999999999993</v>
      </c>
      <c r="C4005" t="s">
        <v>688</v>
      </c>
      <c r="D4005" t="s">
        <v>2306</v>
      </c>
      <c r="E4005" t="s">
        <v>15799</v>
      </c>
      <c r="F4005" t="s">
        <v>20442</v>
      </c>
      <c r="G4005" s="146">
        <f t="shared" si="70"/>
        <v>1</v>
      </c>
    </row>
    <row r="4006" spans="1:7">
      <c r="A4006" t="s">
        <v>15800</v>
      </c>
      <c r="B4006" s="1">
        <f>IFERROR(INDEX(Preturi!H$2:H$8000, MATCH(A4006, Preturi!G$2:G$8000, 0)), "")*G4006</f>
        <v>6.72</v>
      </c>
      <c r="C4006" t="s">
        <v>688</v>
      </c>
      <c r="D4006" t="s">
        <v>2306</v>
      </c>
      <c r="E4006" t="s">
        <v>15801</v>
      </c>
      <c r="F4006" t="s">
        <v>20442</v>
      </c>
      <c r="G4006" s="146">
        <f t="shared" si="70"/>
        <v>1</v>
      </c>
    </row>
    <row r="4007" spans="1:7">
      <c r="A4007" t="s">
        <v>15802</v>
      </c>
      <c r="B4007" s="1">
        <f>IFERROR(INDEX(Preturi!H$2:H$8000, MATCH(A4007, Preturi!G$2:G$8000, 0)), "")*G4007</f>
        <v>6.93</v>
      </c>
      <c r="C4007" t="s">
        <v>688</v>
      </c>
      <c r="D4007" t="s">
        <v>2306</v>
      </c>
      <c r="E4007" t="s">
        <v>15803</v>
      </c>
      <c r="F4007" t="s">
        <v>20442</v>
      </c>
      <c r="G4007" s="146">
        <f t="shared" si="70"/>
        <v>1</v>
      </c>
    </row>
    <row r="4008" spans="1:7">
      <c r="A4008" t="s">
        <v>15804</v>
      </c>
      <c r="B4008" s="1">
        <f>IFERROR(INDEX(Preturi!H$2:H$8000, MATCH(A4008, Preturi!G$2:G$8000, 0)), "")*G4008</f>
        <v>7.14</v>
      </c>
      <c r="C4008" t="s">
        <v>688</v>
      </c>
      <c r="D4008" t="s">
        <v>2306</v>
      </c>
      <c r="E4008" t="s">
        <v>15805</v>
      </c>
      <c r="F4008" t="s">
        <v>20442</v>
      </c>
      <c r="G4008" s="146">
        <f t="shared" si="70"/>
        <v>1</v>
      </c>
    </row>
    <row r="4009" spans="1:7">
      <c r="A4009" t="s">
        <v>15806</v>
      </c>
      <c r="B4009" s="1">
        <f>IFERROR(INDEX(Preturi!H$2:H$8000, MATCH(A4009, Preturi!G$2:G$8000, 0)), "")*G4009</f>
        <v>7.35</v>
      </c>
      <c r="C4009" t="s">
        <v>688</v>
      </c>
      <c r="D4009" t="s">
        <v>2306</v>
      </c>
      <c r="E4009" t="s">
        <v>15807</v>
      </c>
      <c r="F4009" t="s">
        <v>20442</v>
      </c>
      <c r="G4009" s="146">
        <f t="shared" si="70"/>
        <v>1</v>
      </c>
    </row>
    <row r="4010" spans="1:7">
      <c r="A4010" t="s">
        <v>15808</v>
      </c>
      <c r="B4010" s="1">
        <f>IFERROR(INDEX(Preturi!H$2:H$8000, MATCH(A4010, Preturi!G$2:G$8000, 0)), "")*G4010</f>
        <v>7.55</v>
      </c>
      <c r="C4010" t="s">
        <v>688</v>
      </c>
      <c r="D4010" t="s">
        <v>2306</v>
      </c>
      <c r="E4010" t="s">
        <v>15809</v>
      </c>
      <c r="F4010" t="s">
        <v>20442</v>
      </c>
      <c r="G4010" s="146">
        <f t="shared" si="70"/>
        <v>1</v>
      </c>
    </row>
    <row r="4011" spans="1:7">
      <c r="A4011" t="s">
        <v>15810</v>
      </c>
      <c r="B4011" s="1">
        <f>IFERROR(INDEX(Preturi!H$2:H$8000, MATCH(A4011, Preturi!G$2:G$8000, 0)), "")*G4011</f>
        <v>7.76</v>
      </c>
      <c r="C4011" t="s">
        <v>688</v>
      </c>
      <c r="D4011" t="s">
        <v>2306</v>
      </c>
      <c r="E4011" t="s">
        <v>15811</v>
      </c>
      <c r="F4011" t="s">
        <v>20442</v>
      </c>
      <c r="G4011" s="146">
        <f t="shared" si="70"/>
        <v>1</v>
      </c>
    </row>
    <row r="4012" spans="1:7">
      <c r="A4012" t="s">
        <v>15812</v>
      </c>
      <c r="B4012" s="1">
        <f>IFERROR(INDEX(Preturi!H$2:H$8000, MATCH(A4012, Preturi!G$2:G$8000, 0)), "")*G4012</f>
        <v>7.97</v>
      </c>
      <c r="C4012" t="s">
        <v>688</v>
      </c>
      <c r="D4012" t="s">
        <v>2306</v>
      </c>
      <c r="E4012" t="s">
        <v>15813</v>
      </c>
      <c r="F4012" t="s">
        <v>20442</v>
      </c>
      <c r="G4012" s="146">
        <f t="shared" si="70"/>
        <v>1</v>
      </c>
    </row>
    <row r="4013" spans="1:7">
      <c r="A4013" t="s">
        <v>15814</v>
      </c>
      <c r="B4013" s="1">
        <f>IFERROR(INDEX(Preturi!H$2:H$8000, MATCH(A4013, Preturi!G$2:G$8000, 0)), "")*G4013</f>
        <v>8.18</v>
      </c>
      <c r="C4013" t="s">
        <v>688</v>
      </c>
      <c r="D4013" t="s">
        <v>2306</v>
      </c>
      <c r="E4013" t="s">
        <v>15815</v>
      </c>
      <c r="F4013" t="s">
        <v>20442</v>
      </c>
      <c r="G4013" s="146">
        <f t="shared" si="70"/>
        <v>1</v>
      </c>
    </row>
    <row r="4014" spans="1:7">
      <c r="A4014" t="s">
        <v>15816</v>
      </c>
      <c r="B4014" s="1">
        <f>IFERROR(INDEX(Preturi!H$2:H$8000, MATCH(A4014, Preturi!G$2:G$8000, 0)), "")*G4014</f>
        <v>8.39</v>
      </c>
      <c r="C4014" t="s">
        <v>688</v>
      </c>
      <c r="D4014" t="s">
        <v>2306</v>
      </c>
      <c r="E4014" t="s">
        <v>15817</v>
      </c>
      <c r="F4014" t="s">
        <v>20442</v>
      </c>
      <c r="G4014" s="146">
        <f t="shared" si="70"/>
        <v>1</v>
      </c>
    </row>
    <row r="4015" spans="1:7">
      <c r="A4015" t="s">
        <v>15818</v>
      </c>
      <c r="B4015" s="1">
        <f>IFERROR(INDEX(Preturi!H$2:H$8000, MATCH(A4015, Preturi!G$2:G$8000, 0)), "")*G4015</f>
        <v>8.58</v>
      </c>
      <c r="C4015" t="s">
        <v>688</v>
      </c>
      <c r="D4015" t="s">
        <v>2306</v>
      </c>
      <c r="E4015" t="s">
        <v>15819</v>
      </c>
      <c r="F4015" t="s">
        <v>20442</v>
      </c>
      <c r="G4015" s="146">
        <f t="shared" si="70"/>
        <v>1</v>
      </c>
    </row>
    <row r="4016" spans="1:7">
      <c r="A4016" t="s">
        <v>15820</v>
      </c>
      <c r="B4016" s="1">
        <f>IFERROR(INDEX(Preturi!H$2:H$8000, MATCH(A4016, Preturi!G$2:G$8000, 0)), "")*G4016</f>
        <v>8.7899999999999991</v>
      </c>
      <c r="C4016" t="s">
        <v>688</v>
      </c>
      <c r="D4016" t="s">
        <v>2306</v>
      </c>
      <c r="E4016" t="s">
        <v>15821</v>
      </c>
      <c r="F4016" t="s">
        <v>20442</v>
      </c>
      <c r="G4016" s="146">
        <f t="shared" si="70"/>
        <v>1</v>
      </c>
    </row>
    <row r="4017" spans="1:7">
      <c r="A4017" t="s">
        <v>15822</v>
      </c>
      <c r="B4017" s="1">
        <f>IFERROR(INDEX(Preturi!H$2:H$8000, MATCH(A4017, Preturi!G$2:G$8000, 0)), "")*G4017</f>
        <v>9</v>
      </c>
      <c r="C4017" t="s">
        <v>688</v>
      </c>
      <c r="D4017" t="s">
        <v>2306</v>
      </c>
      <c r="E4017" t="s">
        <v>15823</v>
      </c>
      <c r="F4017" t="s">
        <v>20442</v>
      </c>
      <c r="G4017" s="146">
        <f t="shared" si="70"/>
        <v>1</v>
      </c>
    </row>
    <row r="4018" spans="1:7">
      <c r="A4018" t="s">
        <v>15824</v>
      </c>
      <c r="B4018" s="1">
        <f>IFERROR(INDEX(Preturi!H$2:H$8000, MATCH(A4018, Preturi!G$2:G$8000, 0)), "")*G4018</f>
        <v>6.72</v>
      </c>
      <c r="C4018" t="s">
        <v>688</v>
      </c>
      <c r="D4018" t="s">
        <v>2306</v>
      </c>
      <c r="E4018" t="s">
        <v>15825</v>
      </c>
      <c r="F4018" t="s">
        <v>20442</v>
      </c>
      <c r="G4018" s="146">
        <f t="shared" si="70"/>
        <v>1</v>
      </c>
    </row>
    <row r="4019" spans="1:7">
      <c r="A4019" t="s">
        <v>15826</v>
      </c>
      <c r="B4019" s="1">
        <f>IFERROR(INDEX(Preturi!H$2:H$8000, MATCH(A4019, Preturi!G$2:G$8000, 0)), "")*G4019</f>
        <v>6.93</v>
      </c>
      <c r="C4019" t="s">
        <v>688</v>
      </c>
      <c r="D4019" t="s">
        <v>2306</v>
      </c>
      <c r="E4019" t="s">
        <v>15827</v>
      </c>
      <c r="F4019" t="s">
        <v>20442</v>
      </c>
      <c r="G4019" s="146">
        <f t="shared" si="70"/>
        <v>1</v>
      </c>
    </row>
    <row r="4020" spans="1:7">
      <c r="A4020" t="s">
        <v>15828</v>
      </c>
      <c r="B4020" s="1">
        <f>IFERROR(INDEX(Preturi!H$2:H$8000, MATCH(A4020, Preturi!G$2:G$8000, 0)), "")*G4020</f>
        <v>7.14</v>
      </c>
      <c r="C4020" t="s">
        <v>688</v>
      </c>
      <c r="D4020" t="s">
        <v>2306</v>
      </c>
      <c r="E4020" t="s">
        <v>15829</v>
      </c>
      <c r="F4020" t="s">
        <v>20442</v>
      </c>
      <c r="G4020" s="146">
        <f t="shared" si="70"/>
        <v>1</v>
      </c>
    </row>
    <row r="4021" spans="1:7">
      <c r="A4021" t="s">
        <v>15830</v>
      </c>
      <c r="B4021" s="1">
        <f>IFERROR(INDEX(Preturi!H$2:H$8000, MATCH(A4021, Preturi!G$2:G$8000, 0)), "")*G4021</f>
        <v>7.35</v>
      </c>
      <c r="C4021" t="s">
        <v>688</v>
      </c>
      <c r="D4021" t="s">
        <v>2306</v>
      </c>
      <c r="E4021" t="s">
        <v>15831</v>
      </c>
      <c r="F4021" t="s">
        <v>20442</v>
      </c>
      <c r="G4021" s="146">
        <f t="shared" si="70"/>
        <v>1</v>
      </c>
    </row>
    <row r="4022" spans="1:7">
      <c r="A4022" t="s">
        <v>15832</v>
      </c>
      <c r="B4022" s="1">
        <f>IFERROR(INDEX(Preturi!H$2:H$8000, MATCH(A4022, Preturi!G$2:G$8000, 0)), "")*G4022</f>
        <v>7.55</v>
      </c>
      <c r="C4022" t="s">
        <v>688</v>
      </c>
      <c r="D4022" t="s">
        <v>2306</v>
      </c>
      <c r="E4022" t="s">
        <v>15833</v>
      </c>
      <c r="F4022" t="s">
        <v>20442</v>
      </c>
      <c r="G4022" s="146">
        <f t="shared" si="70"/>
        <v>1</v>
      </c>
    </row>
    <row r="4023" spans="1:7">
      <c r="A4023" t="s">
        <v>15834</v>
      </c>
      <c r="B4023" s="1">
        <f>IFERROR(INDEX(Preturi!H$2:H$8000, MATCH(A4023, Preturi!G$2:G$8000, 0)), "")*G4023</f>
        <v>7.76</v>
      </c>
      <c r="C4023" t="s">
        <v>688</v>
      </c>
      <c r="D4023" t="s">
        <v>2306</v>
      </c>
      <c r="E4023" t="s">
        <v>15835</v>
      </c>
      <c r="F4023" t="s">
        <v>20442</v>
      </c>
      <c r="G4023" s="146">
        <f t="shared" si="70"/>
        <v>1</v>
      </c>
    </row>
    <row r="4024" spans="1:7">
      <c r="A4024" t="s">
        <v>15836</v>
      </c>
      <c r="B4024" s="1">
        <f>IFERROR(INDEX(Preturi!H$2:H$8000, MATCH(A4024, Preturi!G$2:G$8000, 0)), "")*G4024</f>
        <v>7.97</v>
      </c>
      <c r="C4024" t="s">
        <v>688</v>
      </c>
      <c r="D4024" t="s">
        <v>2306</v>
      </c>
      <c r="E4024" t="s">
        <v>15837</v>
      </c>
      <c r="F4024" t="s">
        <v>20442</v>
      </c>
      <c r="G4024" s="146">
        <f t="shared" si="70"/>
        <v>1</v>
      </c>
    </row>
    <row r="4025" spans="1:7">
      <c r="A4025" t="s">
        <v>15838</v>
      </c>
      <c r="B4025" s="1">
        <f>IFERROR(INDEX(Preturi!H$2:H$8000, MATCH(A4025, Preturi!G$2:G$8000, 0)), "")*G4025</f>
        <v>8.18</v>
      </c>
      <c r="C4025" t="s">
        <v>688</v>
      </c>
      <c r="D4025" t="s">
        <v>2306</v>
      </c>
      <c r="E4025" t="s">
        <v>15839</v>
      </c>
      <c r="F4025" t="s">
        <v>20442</v>
      </c>
      <c r="G4025" s="146">
        <f t="shared" si="70"/>
        <v>1</v>
      </c>
    </row>
    <row r="4026" spans="1:7">
      <c r="A4026" t="s">
        <v>15840</v>
      </c>
      <c r="B4026" s="1">
        <f>IFERROR(INDEX(Preturi!H$2:H$8000, MATCH(A4026, Preturi!G$2:G$8000, 0)), "")*G4026</f>
        <v>8.39</v>
      </c>
      <c r="C4026" t="s">
        <v>688</v>
      </c>
      <c r="D4026" t="s">
        <v>2306</v>
      </c>
      <c r="E4026" t="s">
        <v>15841</v>
      </c>
      <c r="F4026" t="s">
        <v>20442</v>
      </c>
      <c r="G4026" s="146">
        <f t="shared" si="70"/>
        <v>1</v>
      </c>
    </row>
    <row r="4027" spans="1:7">
      <c r="A4027" t="s">
        <v>15842</v>
      </c>
      <c r="B4027" s="1">
        <f>IFERROR(INDEX(Preturi!H$2:H$8000, MATCH(A4027, Preturi!G$2:G$8000, 0)), "")*G4027</f>
        <v>8.58</v>
      </c>
      <c r="C4027" t="s">
        <v>688</v>
      </c>
      <c r="D4027" t="s">
        <v>2306</v>
      </c>
      <c r="E4027" t="s">
        <v>15843</v>
      </c>
      <c r="F4027" t="s">
        <v>20442</v>
      </c>
      <c r="G4027" s="146">
        <f t="shared" si="70"/>
        <v>1</v>
      </c>
    </row>
    <row r="4028" spans="1:7">
      <c r="A4028" t="s">
        <v>15844</v>
      </c>
      <c r="B4028" s="1">
        <f>IFERROR(INDEX(Preturi!H$2:H$8000, MATCH(A4028, Preturi!G$2:G$8000, 0)), "")*G4028</f>
        <v>8.7899999999999991</v>
      </c>
      <c r="C4028" t="s">
        <v>688</v>
      </c>
      <c r="D4028" t="s">
        <v>2306</v>
      </c>
      <c r="E4028" t="s">
        <v>15845</v>
      </c>
      <c r="F4028" t="s">
        <v>20442</v>
      </c>
      <c r="G4028" s="146">
        <f t="shared" si="70"/>
        <v>1</v>
      </c>
    </row>
    <row r="4029" spans="1:7">
      <c r="A4029" t="s">
        <v>15846</v>
      </c>
      <c r="B4029" s="1">
        <f>IFERROR(INDEX(Preturi!H$2:H$8000, MATCH(A4029, Preturi!G$2:G$8000, 0)), "")*G4029</f>
        <v>9</v>
      </c>
      <c r="C4029" t="s">
        <v>688</v>
      </c>
      <c r="D4029" t="s">
        <v>2306</v>
      </c>
      <c r="E4029" t="s">
        <v>15847</v>
      </c>
      <c r="F4029" t="s">
        <v>20442</v>
      </c>
      <c r="G4029" s="146">
        <f t="shared" si="70"/>
        <v>1</v>
      </c>
    </row>
    <row r="4030" spans="1:7">
      <c r="A4030" t="s">
        <v>15848</v>
      </c>
      <c r="B4030" s="1">
        <f>IFERROR(INDEX(Preturi!H$2:H$8000, MATCH(A4030, Preturi!G$2:G$8000, 0)), "")*G4030</f>
        <v>11.47</v>
      </c>
      <c r="C4030" t="s">
        <v>688</v>
      </c>
      <c r="D4030" t="s">
        <v>2306</v>
      </c>
      <c r="E4030" t="s">
        <v>15849</v>
      </c>
      <c r="F4030" t="s">
        <v>20442</v>
      </c>
      <c r="G4030" s="146">
        <f t="shared" si="70"/>
        <v>1</v>
      </c>
    </row>
    <row r="4031" spans="1:7">
      <c r="A4031" t="s">
        <v>15850</v>
      </c>
      <c r="B4031" s="1">
        <f>IFERROR(INDEX(Preturi!H$2:H$8000, MATCH(A4031, Preturi!G$2:G$8000, 0)), "")*G4031</f>
        <v>8.36</v>
      </c>
      <c r="C4031" t="s">
        <v>688</v>
      </c>
      <c r="D4031" t="s">
        <v>2306</v>
      </c>
      <c r="E4031" t="s">
        <v>15851</v>
      </c>
      <c r="F4031" t="s">
        <v>20442</v>
      </c>
      <c r="G4031" s="146">
        <f t="shared" si="70"/>
        <v>1</v>
      </c>
    </row>
    <row r="4032" spans="1:7">
      <c r="A4032" t="s">
        <v>15852</v>
      </c>
      <c r="B4032" s="1">
        <f>IFERROR(INDEX(Preturi!H$2:H$8000, MATCH(A4032, Preturi!G$2:G$8000, 0)), "")*G4032</f>
        <v>8.6199999999999992</v>
      </c>
      <c r="C4032" t="s">
        <v>688</v>
      </c>
      <c r="D4032" t="s">
        <v>2306</v>
      </c>
      <c r="E4032" t="s">
        <v>15853</v>
      </c>
      <c r="F4032" t="s">
        <v>20442</v>
      </c>
      <c r="G4032" s="146">
        <f t="shared" si="70"/>
        <v>1</v>
      </c>
    </row>
    <row r="4033" spans="1:7">
      <c r="A4033" t="s">
        <v>15854</v>
      </c>
      <c r="B4033" s="1">
        <f>IFERROR(INDEX(Preturi!H$2:H$8000, MATCH(A4033, Preturi!G$2:G$8000, 0)), "")*G4033</f>
        <v>8.8800000000000008</v>
      </c>
      <c r="C4033" t="s">
        <v>688</v>
      </c>
      <c r="D4033" t="s">
        <v>2306</v>
      </c>
      <c r="E4033" t="s">
        <v>15855</v>
      </c>
      <c r="F4033" t="s">
        <v>20442</v>
      </c>
      <c r="G4033" s="146">
        <f t="shared" si="70"/>
        <v>1</v>
      </c>
    </row>
    <row r="4034" spans="1:7">
      <c r="A4034" t="s">
        <v>15856</v>
      </c>
      <c r="B4034" s="1">
        <f>IFERROR(INDEX(Preturi!H$2:H$8000, MATCH(A4034, Preturi!G$2:G$8000, 0)), "")*G4034</f>
        <v>9.14</v>
      </c>
      <c r="C4034" t="s">
        <v>688</v>
      </c>
      <c r="D4034" t="s">
        <v>2306</v>
      </c>
      <c r="E4034" t="s">
        <v>15857</v>
      </c>
      <c r="F4034" t="s">
        <v>20442</v>
      </c>
      <c r="G4034" s="146">
        <f t="shared" si="70"/>
        <v>1</v>
      </c>
    </row>
    <row r="4035" spans="1:7">
      <c r="A4035" t="s">
        <v>15858</v>
      </c>
      <c r="B4035" s="1">
        <f>IFERROR(INDEX(Preturi!H$2:H$8000, MATCH(A4035, Preturi!G$2:G$8000, 0)), "")*G4035</f>
        <v>9.4</v>
      </c>
      <c r="C4035" t="s">
        <v>688</v>
      </c>
      <c r="D4035" t="s">
        <v>2306</v>
      </c>
      <c r="E4035" t="s">
        <v>15859</v>
      </c>
      <c r="F4035" t="s">
        <v>20442</v>
      </c>
      <c r="G4035" s="146">
        <f t="shared" si="70"/>
        <v>1</v>
      </c>
    </row>
    <row r="4036" spans="1:7">
      <c r="A4036" t="s">
        <v>15860</v>
      </c>
      <c r="B4036" s="1">
        <f>IFERROR(INDEX(Preturi!H$2:H$8000, MATCH(A4036, Preturi!G$2:G$8000, 0)), "")*G4036</f>
        <v>9.66</v>
      </c>
      <c r="C4036" t="s">
        <v>688</v>
      </c>
      <c r="D4036" t="s">
        <v>2306</v>
      </c>
      <c r="E4036" t="s">
        <v>15861</v>
      </c>
      <c r="F4036" t="s">
        <v>20442</v>
      </c>
      <c r="G4036" s="146">
        <f t="shared" si="70"/>
        <v>1</v>
      </c>
    </row>
    <row r="4037" spans="1:7">
      <c r="A4037" t="s">
        <v>15862</v>
      </c>
      <c r="B4037" s="1">
        <f>IFERROR(INDEX(Preturi!H$2:H$8000, MATCH(A4037, Preturi!G$2:G$8000, 0)), "")*G4037</f>
        <v>9.91</v>
      </c>
      <c r="C4037" t="s">
        <v>688</v>
      </c>
      <c r="D4037" t="s">
        <v>2306</v>
      </c>
      <c r="E4037" t="s">
        <v>15863</v>
      </c>
      <c r="F4037" t="s">
        <v>20442</v>
      </c>
      <c r="G4037" s="146">
        <f t="shared" si="70"/>
        <v>1</v>
      </c>
    </row>
    <row r="4038" spans="1:7">
      <c r="A4038" t="s">
        <v>15864</v>
      </c>
      <c r="B4038" s="1">
        <f>IFERROR(INDEX(Preturi!H$2:H$8000, MATCH(A4038, Preturi!G$2:G$8000, 0)), "")*G4038</f>
        <v>10.17</v>
      </c>
      <c r="C4038" t="s">
        <v>688</v>
      </c>
      <c r="D4038" t="s">
        <v>2306</v>
      </c>
      <c r="E4038" t="s">
        <v>15865</v>
      </c>
      <c r="F4038" t="s">
        <v>20442</v>
      </c>
      <c r="G4038" s="146">
        <f t="shared" si="70"/>
        <v>1</v>
      </c>
    </row>
    <row r="4039" spans="1:7">
      <c r="A4039" t="s">
        <v>15866</v>
      </c>
      <c r="B4039" s="1">
        <f>IFERROR(INDEX(Preturi!H$2:H$8000, MATCH(A4039, Preturi!G$2:G$8000, 0)), "")*G4039</f>
        <v>10.43</v>
      </c>
      <c r="C4039" t="s">
        <v>688</v>
      </c>
      <c r="D4039" t="s">
        <v>2306</v>
      </c>
      <c r="E4039" t="s">
        <v>15867</v>
      </c>
      <c r="F4039" t="s">
        <v>20442</v>
      </c>
      <c r="G4039" s="146">
        <f t="shared" si="70"/>
        <v>1</v>
      </c>
    </row>
    <row r="4040" spans="1:7">
      <c r="A4040" t="s">
        <v>15868</v>
      </c>
      <c r="B4040" s="1">
        <f>IFERROR(INDEX(Preturi!H$2:H$8000, MATCH(A4040, Preturi!G$2:G$8000, 0)), "")*G4040</f>
        <v>10.69</v>
      </c>
      <c r="C4040" t="s">
        <v>688</v>
      </c>
      <c r="D4040" t="s">
        <v>2306</v>
      </c>
      <c r="E4040" t="s">
        <v>15869</v>
      </c>
      <c r="F4040" t="s">
        <v>20442</v>
      </c>
      <c r="G4040" s="146">
        <f t="shared" si="70"/>
        <v>1</v>
      </c>
    </row>
    <row r="4041" spans="1:7">
      <c r="A4041" t="s">
        <v>15870</v>
      </c>
      <c r="B4041" s="1">
        <f>IFERROR(INDEX(Preturi!H$2:H$8000, MATCH(A4041, Preturi!G$2:G$8000, 0)), "")*G4041</f>
        <v>10.95</v>
      </c>
      <c r="C4041" t="s">
        <v>688</v>
      </c>
      <c r="D4041" t="s">
        <v>2306</v>
      </c>
      <c r="E4041" t="s">
        <v>15871</v>
      </c>
      <c r="F4041" t="s">
        <v>20442</v>
      </c>
      <c r="G4041" s="146">
        <f t="shared" si="70"/>
        <v>1</v>
      </c>
    </row>
    <row r="4042" spans="1:7">
      <c r="A4042" t="s">
        <v>15872</v>
      </c>
      <c r="B4042" s="1">
        <f>IFERROR(INDEX(Preturi!H$2:H$8000, MATCH(A4042, Preturi!G$2:G$8000, 0)), "")*G4042</f>
        <v>11.21</v>
      </c>
      <c r="C4042" t="s">
        <v>688</v>
      </c>
      <c r="D4042" t="s">
        <v>2306</v>
      </c>
      <c r="E4042" t="s">
        <v>15873</v>
      </c>
      <c r="F4042" t="s">
        <v>20442</v>
      </c>
      <c r="G4042" s="146">
        <f t="shared" si="70"/>
        <v>1</v>
      </c>
    </row>
    <row r="4043" spans="1:7">
      <c r="A4043" t="s">
        <v>15874</v>
      </c>
      <c r="B4043" s="1">
        <f>IFERROR(INDEX(Preturi!H$2:H$8000, MATCH(A4043, Preturi!G$2:G$8000, 0)), "")*G4043</f>
        <v>8.36</v>
      </c>
      <c r="C4043" t="s">
        <v>688</v>
      </c>
      <c r="D4043" t="s">
        <v>2306</v>
      </c>
      <c r="E4043" t="s">
        <v>15875</v>
      </c>
      <c r="F4043" t="s">
        <v>20442</v>
      </c>
      <c r="G4043" s="146">
        <f t="shared" si="70"/>
        <v>1</v>
      </c>
    </row>
    <row r="4044" spans="1:7">
      <c r="A4044" t="s">
        <v>15876</v>
      </c>
      <c r="B4044" s="1">
        <f>IFERROR(INDEX(Preturi!H$2:H$8000, MATCH(A4044, Preturi!G$2:G$8000, 0)), "")*G4044</f>
        <v>8.6199999999999992</v>
      </c>
      <c r="C4044" t="s">
        <v>688</v>
      </c>
      <c r="D4044" t="s">
        <v>2306</v>
      </c>
      <c r="E4044" t="s">
        <v>15877</v>
      </c>
      <c r="F4044" t="s">
        <v>20442</v>
      </c>
      <c r="G4044" s="146">
        <f t="shared" si="70"/>
        <v>1</v>
      </c>
    </row>
    <row r="4045" spans="1:7">
      <c r="A4045" t="s">
        <v>15878</v>
      </c>
      <c r="B4045" s="1">
        <f>IFERROR(INDEX(Preturi!H$2:H$8000, MATCH(A4045, Preturi!G$2:G$8000, 0)), "")*G4045</f>
        <v>8.8800000000000008</v>
      </c>
      <c r="C4045" t="s">
        <v>688</v>
      </c>
      <c r="D4045" t="s">
        <v>2306</v>
      </c>
      <c r="E4045" t="s">
        <v>15879</v>
      </c>
      <c r="F4045" t="s">
        <v>20442</v>
      </c>
      <c r="G4045" s="146">
        <f t="shared" si="70"/>
        <v>1</v>
      </c>
    </row>
    <row r="4046" spans="1:7">
      <c r="A4046" t="s">
        <v>15880</v>
      </c>
      <c r="B4046" s="1">
        <f>IFERROR(INDEX(Preturi!H$2:H$8000, MATCH(A4046, Preturi!G$2:G$8000, 0)), "")*G4046</f>
        <v>9.14</v>
      </c>
      <c r="C4046" t="s">
        <v>688</v>
      </c>
      <c r="D4046" t="s">
        <v>2306</v>
      </c>
      <c r="E4046" t="s">
        <v>15881</v>
      </c>
      <c r="F4046" t="s">
        <v>20442</v>
      </c>
      <c r="G4046" s="146">
        <f t="shared" si="70"/>
        <v>1</v>
      </c>
    </row>
    <row r="4047" spans="1:7">
      <c r="A4047" t="s">
        <v>15882</v>
      </c>
      <c r="B4047" s="1">
        <f>IFERROR(INDEX(Preturi!H$2:H$8000, MATCH(A4047, Preturi!G$2:G$8000, 0)), "")*G4047</f>
        <v>9.4</v>
      </c>
      <c r="C4047" t="s">
        <v>688</v>
      </c>
      <c r="D4047" t="s">
        <v>2306</v>
      </c>
      <c r="E4047" t="s">
        <v>15883</v>
      </c>
      <c r="F4047" t="s">
        <v>20442</v>
      </c>
      <c r="G4047" s="146">
        <f t="shared" si="70"/>
        <v>1</v>
      </c>
    </row>
    <row r="4048" spans="1:7">
      <c r="A4048" t="s">
        <v>15884</v>
      </c>
      <c r="B4048" s="1">
        <f>IFERROR(INDEX(Preturi!H$2:H$8000, MATCH(A4048, Preturi!G$2:G$8000, 0)), "")*G4048</f>
        <v>9.66</v>
      </c>
      <c r="C4048" t="s">
        <v>688</v>
      </c>
      <c r="D4048" t="s">
        <v>2306</v>
      </c>
      <c r="E4048" t="s">
        <v>15885</v>
      </c>
      <c r="F4048" t="s">
        <v>20442</v>
      </c>
      <c r="G4048" s="146">
        <f t="shared" si="70"/>
        <v>1</v>
      </c>
    </row>
    <row r="4049" spans="1:7">
      <c r="A4049" t="s">
        <v>15886</v>
      </c>
      <c r="B4049" s="1">
        <f>IFERROR(INDEX(Preturi!H$2:H$8000, MATCH(A4049, Preturi!G$2:G$8000, 0)), "")*G4049</f>
        <v>9.91</v>
      </c>
      <c r="C4049" t="s">
        <v>688</v>
      </c>
      <c r="D4049" t="s">
        <v>2306</v>
      </c>
      <c r="E4049" t="s">
        <v>15887</v>
      </c>
      <c r="F4049" t="s">
        <v>20442</v>
      </c>
      <c r="G4049" s="146">
        <f t="shared" si="70"/>
        <v>1</v>
      </c>
    </row>
    <row r="4050" spans="1:7">
      <c r="A4050" t="s">
        <v>15888</v>
      </c>
      <c r="B4050" s="1">
        <f>IFERROR(INDEX(Preturi!H$2:H$8000, MATCH(A4050, Preturi!G$2:G$8000, 0)), "")*G4050</f>
        <v>10.17</v>
      </c>
      <c r="C4050" t="s">
        <v>688</v>
      </c>
      <c r="D4050" t="s">
        <v>2306</v>
      </c>
      <c r="E4050" t="s">
        <v>15889</v>
      </c>
      <c r="F4050" t="s">
        <v>20442</v>
      </c>
      <c r="G4050" s="146">
        <f t="shared" si="70"/>
        <v>1</v>
      </c>
    </row>
    <row r="4051" spans="1:7">
      <c r="A4051" t="s">
        <v>15890</v>
      </c>
      <c r="B4051" s="1">
        <f>IFERROR(INDEX(Preturi!H$2:H$8000, MATCH(A4051, Preturi!G$2:G$8000, 0)), "")*G4051</f>
        <v>10.43</v>
      </c>
      <c r="C4051" t="s">
        <v>688</v>
      </c>
      <c r="D4051" t="s">
        <v>2306</v>
      </c>
      <c r="E4051" t="s">
        <v>15891</v>
      </c>
      <c r="F4051" t="s">
        <v>20442</v>
      </c>
      <c r="G4051" s="146">
        <f t="shared" si="70"/>
        <v>1</v>
      </c>
    </row>
    <row r="4052" spans="1:7">
      <c r="A4052" t="s">
        <v>15892</v>
      </c>
      <c r="B4052" s="1">
        <f>IFERROR(INDEX(Preturi!H$2:H$8000, MATCH(A4052, Preturi!G$2:G$8000, 0)), "")*G4052</f>
        <v>10.69</v>
      </c>
      <c r="C4052" t="s">
        <v>688</v>
      </c>
      <c r="D4052" t="s">
        <v>2306</v>
      </c>
      <c r="E4052" t="s">
        <v>15893</v>
      </c>
      <c r="F4052" t="s">
        <v>20442</v>
      </c>
      <c r="G4052" s="146">
        <f t="shared" si="70"/>
        <v>1</v>
      </c>
    </row>
    <row r="4053" spans="1:7">
      <c r="A4053" t="s">
        <v>15894</v>
      </c>
      <c r="B4053" s="1">
        <f>IFERROR(INDEX(Preturi!H$2:H$8000, MATCH(A4053, Preturi!G$2:G$8000, 0)), "")*G4053</f>
        <v>10.95</v>
      </c>
      <c r="C4053" t="s">
        <v>688</v>
      </c>
      <c r="D4053" t="s">
        <v>2306</v>
      </c>
      <c r="E4053" t="s">
        <v>15895</v>
      </c>
      <c r="F4053" t="s">
        <v>20442</v>
      </c>
      <c r="G4053" s="146">
        <f t="shared" si="70"/>
        <v>1</v>
      </c>
    </row>
    <row r="4054" spans="1:7">
      <c r="A4054" t="s">
        <v>15896</v>
      </c>
      <c r="B4054" s="1">
        <f>IFERROR(INDEX(Preturi!H$2:H$8000, MATCH(A4054, Preturi!G$2:G$8000, 0)), "")*G4054</f>
        <v>11.21</v>
      </c>
      <c r="C4054" t="s">
        <v>688</v>
      </c>
      <c r="D4054" t="s">
        <v>2306</v>
      </c>
      <c r="E4054" t="s">
        <v>15897</v>
      </c>
      <c r="F4054" t="s">
        <v>20442</v>
      </c>
      <c r="G4054" s="146">
        <f t="shared" ref="G4054:G4117" si="71">1+Adaosuri23</f>
        <v>1</v>
      </c>
    </row>
    <row r="4055" spans="1:7">
      <c r="A4055" t="s">
        <v>15898</v>
      </c>
      <c r="B4055" s="1">
        <f>IFERROR(INDEX(Preturi!H$2:H$8000, MATCH(A4055, Preturi!G$2:G$8000, 0)), "")*G4055</f>
        <v>13.7</v>
      </c>
      <c r="C4055" t="s">
        <v>688</v>
      </c>
      <c r="D4055" t="s">
        <v>2306</v>
      </c>
      <c r="E4055" t="s">
        <v>15899</v>
      </c>
      <c r="F4055" t="s">
        <v>20442</v>
      </c>
      <c r="G4055" s="146">
        <f t="shared" si="71"/>
        <v>1</v>
      </c>
    </row>
    <row r="4056" spans="1:7">
      <c r="A4056" t="s">
        <v>15900</v>
      </c>
      <c r="B4056" s="1">
        <f>IFERROR(INDEX(Preturi!H$2:H$8000, MATCH(A4056, Preturi!G$2:G$8000, 0)), "")*G4056</f>
        <v>9.98</v>
      </c>
      <c r="C4056" t="s">
        <v>688</v>
      </c>
      <c r="D4056" t="s">
        <v>2306</v>
      </c>
      <c r="E4056" t="s">
        <v>15901</v>
      </c>
      <c r="F4056" t="s">
        <v>20442</v>
      </c>
      <c r="G4056" s="146">
        <f t="shared" si="71"/>
        <v>1</v>
      </c>
    </row>
    <row r="4057" spans="1:7">
      <c r="A4057" t="s">
        <v>15902</v>
      </c>
      <c r="B4057" s="1">
        <f>IFERROR(INDEX(Preturi!H$2:H$8000, MATCH(A4057, Preturi!G$2:G$8000, 0)), "")*G4057</f>
        <v>10.28</v>
      </c>
      <c r="C4057" t="s">
        <v>688</v>
      </c>
      <c r="D4057" t="s">
        <v>2306</v>
      </c>
      <c r="E4057" t="s">
        <v>15903</v>
      </c>
      <c r="F4057" t="s">
        <v>20442</v>
      </c>
      <c r="G4057" s="146">
        <f t="shared" si="71"/>
        <v>1</v>
      </c>
    </row>
    <row r="4058" spans="1:7">
      <c r="A4058" t="s">
        <v>15904</v>
      </c>
      <c r="B4058" s="1">
        <f>IFERROR(INDEX(Preturi!H$2:H$8000, MATCH(A4058, Preturi!G$2:G$8000, 0)), "")*G4058</f>
        <v>10.6</v>
      </c>
      <c r="C4058" t="s">
        <v>688</v>
      </c>
      <c r="D4058" t="s">
        <v>2306</v>
      </c>
      <c r="E4058" t="s">
        <v>15905</v>
      </c>
      <c r="F4058" t="s">
        <v>20442</v>
      </c>
      <c r="G4058" s="146">
        <f t="shared" si="71"/>
        <v>1</v>
      </c>
    </row>
    <row r="4059" spans="1:7">
      <c r="A4059" t="s">
        <v>15906</v>
      </c>
      <c r="B4059" s="1">
        <f>IFERROR(INDEX(Preturi!H$2:H$8000, MATCH(A4059, Preturi!G$2:G$8000, 0)), "")*G4059</f>
        <v>10.91</v>
      </c>
      <c r="C4059" t="s">
        <v>688</v>
      </c>
      <c r="D4059" t="s">
        <v>2306</v>
      </c>
      <c r="E4059" t="s">
        <v>15907</v>
      </c>
      <c r="F4059" t="s">
        <v>20442</v>
      </c>
      <c r="G4059" s="146">
        <f t="shared" si="71"/>
        <v>1</v>
      </c>
    </row>
    <row r="4060" spans="1:7">
      <c r="A4060" t="s">
        <v>15908</v>
      </c>
      <c r="B4060" s="1">
        <f>IFERROR(INDEX(Preturi!H$2:H$8000, MATCH(A4060, Preturi!G$2:G$8000, 0)), "")*G4060</f>
        <v>11.22</v>
      </c>
      <c r="C4060" t="s">
        <v>688</v>
      </c>
      <c r="D4060" t="s">
        <v>2306</v>
      </c>
      <c r="E4060" t="s">
        <v>15909</v>
      </c>
      <c r="F4060" t="s">
        <v>20442</v>
      </c>
      <c r="G4060" s="146">
        <f t="shared" si="71"/>
        <v>1</v>
      </c>
    </row>
    <row r="4061" spans="1:7">
      <c r="A4061" t="s">
        <v>15910</v>
      </c>
      <c r="B4061" s="1">
        <f>IFERROR(INDEX(Preturi!H$2:H$8000, MATCH(A4061, Preturi!G$2:G$8000, 0)), "")*G4061</f>
        <v>11.53</v>
      </c>
      <c r="C4061" t="s">
        <v>688</v>
      </c>
      <c r="D4061" t="s">
        <v>2306</v>
      </c>
      <c r="E4061" t="s">
        <v>15911</v>
      </c>
      <c r="F4061" t="s">
        <v>20442</v>
      </c>
      <c r="G4061" s="146">
        <f t="shared" si="71"/>
        <v>1</v>
      </c>
    </row>
    <row r="4062" spans="1:7">
      <c r="A4062" t="s">
        <v>15912</v>
      </c>
      <c r="B4062" s="1">
        <f>IFERROR(INDEX(Preturi!H$2:H$8000, MATCH(A4062, Preturi!G$2:G$8000, 0)), "")*G4062</f>
        <v>11.84</v>
      </c>
      <c r="C4062" t="s">
        <v>688</v>
      </c>
      <c r="D4062" t="s">
        <v>2306</v>
      </c>
      <c r="E4062" t="s">
        <v>15913</v>
      </c>
      <c r="F4062" t="s">
        <v>20442</v>
      </c>
      <c r="G4062" s="146">
        <f t="shared" si="71"/>
        <v>1</v>
      </c>
    </row>
    <row r="4063" spans="1:7">
      <c r="A4063" t="s">
        <v>15914</v>
      </c>
      <c r="B4063" s="1">
        <f>IFERROR(INDEX(Preturi!H$2:H$8000, MATCH(A4063, Preturi!G$2:G$8000, 0)), "")*G4063</f>
        <v>12.16</v>
      </c>
      <c r="C4063" t="s">
        <v>688</v>
      </c>
      <c r="D4063" t="s">
        <v>2306</v>
      </c>
      <c r="E4063" t="s">
        <v>15915</v>
      </c>
      <c r="F4063" t="s">
        <v>20442</v>
      </c>
      <c r="G4063" s="146">
        <f t="shared" si="71"/>
        <v>1</v>
      </c>
    </row>
    <row r="4064" spans="1:7">
      <c r="A4064" t="s">
        <v>15916</v>
      </c>
      <c r="B4064" s="1">
        <f>IFERROR(INDEX(Preturi!H$2:H$8000, MATCH(A4064, Preturi!G$2:G$8000, 0)), "")*G4064</f>
        <v>12.47</v>
      </c>
      <c r="C4064" t="s">
        <v>688</v>
      </c>
      <c r="D4064" t="s">
        <v>2306</v>
      </c>
      <c r="E4064" t="s">
        <v>15917</v>
      </c>
      <c r="F4064" t="s">
        <v>20442</v>
      </c>
      <c r="G4064" s="146">
        <f t="shared" si="71"/>
        <v>1</v>
      </c>
    </row>
    <row r="4065" spans="1:7">
      <c r="A4065" t="s">
        <v>15918</v>
      </c>
      <c r="B4065" s="1">
        <f>IFERROR(INDEX(Preturi!H$2:H$8000, MATCH(A4065, Preturi!G$2:G$8000, 0)), "")*G4065</f>
        <v>12.77</v>
      </c>
      <c r="C4065" t="s">
        <v>688</v>
      </c>
      <c r="D4065" t="s">
        <v>2306</v>
      </c>
      <c r="E4065" t="s">
        <v>15919</v>
      </c>
      <c r="F4065" t="s">
        <v>20442</v>
      </c>
      <c r="G4065" s="146">
        <f t="shared" si="71"/>
        <v>1</v>
      </c>
    </row>
    <row r="4066" spans="1:7">
      <c r="A4066" t="s">
        <v>15920</v>
      </c>
      <c r="B4066" s="1">
        <f>IFERROR(INDEX(Preturi!H$2:H$8000, MATCH(A4066, Preturi!G$2:G$8000, 0)), "")*G4066</f>
        <v>13.08</v>
      </c>
      <c r="C4066" t="s">
        <v>688</v>
      </c>
      <c r="D4066" t="s">
        <v>2306</v>
      </c>
      <c r="E4066" t="s">
        <v>15921</v>
      </c>
      <c r="F4066" t="s">
        <v>20442</v>
      </c>
      <c r="G4066" s="146">
        <f t="shared" si="71"/>
        <v>1</v>
      </c>
    </row>
    <row r="4067" spans="1:7">
      <c r="A4067" t="s">
        <v>15922</v>
      </c>
      <c r="B4067" s="1">
        <f>IFERROR(INDEX(Preturi!H$2:H$8000, MATCH(A4067, Preturi!G$2:G$8000, 0)), "")*G4067</f>
        <v>13.39</v>
      </c>
      <c r="C4067" t="s">
        <v>688</v>
      </c>
      <c r="D4067" t="s">
        <v>2306</v>
      </c>
      <c r="E4067" t="s">
        <v>15923</v>
      </c>
      <c r="F4067" t="s">
        <v>20442</v>
      </c>
      <c r="G4067" s="146">
        <f t="shared" si="71"/>
        <v>1</v>
      </c>
    </row>
    <row r="4068" spans="1:7">
      <c r="A4068" t="s">
        <v>15924</v>
      </c>
      <c r="B4068" s="1">
        <f>IFERROR(INDEX(Preturi!H$2:H$8000, MATCH(A4068, Preturi!G$2:G$8000, 0)), "")*G4068</f>
        <v>9.98</v>
      </c>
      <c r="C4068" t="s">
        <v>688</v>
      </c>
      <c r="D4068" t="s">
        <v>2306</v>
      </c>
      <c r="E4068" t="s">
        <v>15925</v>
      </c>
      <c r="F4068" t="s">
        <v>20442</v>
      </c>
      <c r="G4068" s="146">
        <f t="shared" si="71"/>
        <v>1</v>
      </c>
    </row>
    <row r="4069" spans="1:7">
      <c r="A4069" t="s">
        <v>15926</v>
      </c>
      <c r="B4069" s="1">
        <f>IFERROR(INDEX(Preturi!H$2:H$8000, MATCH(A4069, Preturi!G$2:G$8000, 0)), "")*G4069</f>
        <v>10.28</v>
      </c>
      <c r="C4069" t="s">
        <v>688</v>
      </c>
      <c r="D4069" t="s">
        <v>2306</v>
      </c>
      <c r="E4069" t="s">
        <v>15927</v>
      </c>
      <c r="F4069" t="s">
        <v>20442</v>
      </c>
      <c r="G4069" s="146">
        <f t="shared" si="71"/>
        <v>1</v>
      </c>
    </row>
    <row r="4070" spans="1:7">
      <c r="A4070" t="s">
        <v>15928</v>
      </c>
      <c r="B4070" s="1">
        <f>IFERROR(INDEX(Preturi!H$2:H$8000, MATCH(A4070, Preturi!G$2:G$8000, 0)), "")*G4070</f>
        <v>10.6</v>
      </c>
      <c r="C4070" t="s">
        <v>688</v>
      </c>
      <c r="D4070" t="s">
        <v>2306</v>
      </c>
      <c r="E4070" t="s">
        <v>15929</v>
      </c>
      <c r="F4070" t="s">
        <v>20442</v>
      </c>
      <c r="G4070" s="146">
        <f t="shared" si="71"/>
        <v>1</v>
      </c>
    </row>
    <row r="4071" spans="1:7">
      <c r="A4071" t="s">
        <v>15930</v>
      </c>
      <c r="B4071" s="1">
        <f>IFERROR(INDEX(Preturi!H$2:H$8000, MATCH(A4071, Preturi!G$2:G$8000, 0)), "")*G4071</f>
        <v>10.91</v>
      </c>
      <c r="C4071" t="s">
        <v>688</v>
      </c>
      <c r="D4071" t="s">
        <v>2306</v>
      </c>
      <c r="E4071" t="s">
        <v>15931</v>
      </c>
      <c r="F4071" t="s">
        <v>20442</v>
      </c>
      <c r="G4071" s="146">
        <f t="shared" si="71"/>
        <v>1</v>
      </c>
    </row>
    <row r="4072" spans="1:7">
      <c r="A4072" t="s">
        <v>15932</v>
      </c>
      <c r="B4072" s="1">
        <f>IFERROR(INDEX(Preturi!H$2:H$8000, MATCH(A4072, Preturi!G$2:G$8000, 0)), "")*G4072</f>
        <v>11.22</v>
      </c>
      <c r="C4072" t="s">
        <v>688</v>
      </c>
      <c r="D4072" t="s">
        <v>2306</v>
      </c>
      <c r="E4072" t="s">
        <v>15933</v>
      </c>
      <c r="F4072" t="s">
        <v>20442</v>
      </c>
      <c r="G4072" s="146">
        <f t="shared" si="71"/>
        <v>1</v>
      </c>
    </row>
    <row r="4073" spans="1:7">
      <c r="A4073" t="s">
        <v>15934</v>
      </c>
      <c r="B4073" s="1">
        <f>IFERROR(INDEX(Preturi!H$2:H$8000, MATCH(A4073, Preturi!G$2:G$8000, 0)), "")*G4073</f>
        <v>11.53</v>
      </c>
      <c r="C4073" t="s">
        <v>688</v>
      </c>
      <c r="D4073" t="s">
        <v>2306</v>
      </c>
      <c r="E4073" t="s">
        <v>15935</v>
      </c>
      <c r="F4073" t="s">
        <v>20442</v>
      </c>
      <c r="G4073" s="146">
        <f t="shared" si="71"/>
        <v>1</v>
      </c>
    </row>
    <row r="4074" spans="1:7">
      <c r="A4074" t="s">
        <v>15936</v>
      </c>
      <c r="B4074" s="1">
        <f>IFERROR(INDEX(Preturi!H$2:H$8000, MATCH(A4074, Preturi!G$2:G$8000, 0)), "")*G4074</f>
        <v>11.84</v>
      </c>
      <c r="C4074" t="s">
        <v>688</v>
      </c>
      <c r="D4074" t="s">
        <v>2306</v>
      </c>
      <c r="E4074" t="s">
        <v>15937</v>
      </c>
      <c r="F4074" t="s">
        <v>20442</v>
      </c>
      <c r="G4074" s="146">
        <f t="shared" si="71"/>
        <v>1</v>
      </c>
    </row>
    <row r="4075" spans="1:7">
      <c r="A4075" t="s">
        <v>15938</v>
      </c>
      <c r="B4075" s="1">
        <f>IFERROR(INDEX(Preturi!H$2:H$8000, MATCH(A4075, Preturi!G$2:G$8000, 0)), "")*G4075</f>
        <v>12.16</v>
      </c>
      <c r="C4075" t="s">
        <v>688</v>
      </c>
      <c r="D4075" t="s">
        <v>2306</v>
      </c>
      <c r="E4075" t="s">
        <v>15939</v>
      </c>
      <c r="F4075" t="s">
        <v>20442</v>
      </c>
      <c r="G4075" s="146">
        <f t="shared" si="71"/>
        <v>1</v>
      </c>
    </row>
    <row r="4076" spans="1:7">
      <c r="A4076" t="s">
        <v>15940</v>
      </c>
      <c r="B4076" s="1">
        <f>IFERROR(INDEX(Preturi!H$2:H$8000, MATCH(A4076, Preturi!G$2:G$8000, 0)), "")*G4076</f>
        <v>12.47</v>
      </c>
      <c r="C4076" t="s">
        <v>688</v>
      </c>
      <c r="D4076" t="s">
        <v>2306</v>
      </c>
      <c r="E4076" t="s">
        <v>15941</v>
      </c>
      <c r="F4076" t="s">
        <v>20442</v>
      </c>
      <c r="G4076" s="146">
        <f t="shared" si="71"/>
        <v>1</v>
      </c>
    </row>
    <row r="4077" spans="1:7">
      <c r="A4077" t="s">
        <v>15942</v>
      </c>
      <c r="B4077" s="1">
        <f>IFERROR(INDEX(Preturi!H$2:H$8000, MATCH(A4077, Preturi!G$2:G$8000, 0)), "")*G4077</f>
        <v>12.77</v>
      </c>
      <c r="C4077" t="s">
        <v>688</v>
      </c>
      <c r="D4077" t="s">
        <v>2306</v>
      </c>
      <c r="E4077" t="s">
        <v>15943</v>
      </c>
      <c r="F4077" t="s">
        <v>20442</v>
      </c>
      <c r="G4077" s="146">
        <f t="shared" si="71"/>
        <v>1</v>
      </c>
    </row>
    <row r="4078" spans="1:7">
      <c r="A4078" t="s">
        <v>15944</v>
      </c>
      <c r="B4078" s="1">
        <f>IFERROR(INDEX(Preturi!H$2:H$8000, MATCH(A4078, Preturi!G$2:G$8000, 0)), "")*G4078</f>
        <v>13.08</v>
      </c>
      <c r="C4078" t="s">
        <v>688</v>
      </c>
      <c r="D4078" t="s">
        <v>2306</v>
      </c>
      <c r="E4078" t="s">
        <v>15945</v>
      </c>
      <c r="F4078" t="s">
        <v>20442</v>
      </c>
      <c r="G4078" s="146">
        <f t="shared" si="71"/>
        <v>1</v>
      </c>
    </row>
    <row r="4079" spans="1:7">
      <c r="A4079" t="s">
        <v>15946</v>
      </c>
      <c r="B4079" s="1">
        <f>IFERROR(INDEX(Preturi!H$2:H$8000, MATCH(A4079, Preturi!G$2:G$8000, 0)), "")*G4079</f>
        <v>13.39</v>
      </c>
      <c r="C4079" t="s">
        <v>688</v>
      </c>
      <c r="D4079" t="s">
        <v>2306</v>
      </c>
      <c r="E4079" t="s">
        <v>15947</v>
      </c>
      <c r="F4079" t="s">
        <v>20442</v>
      </c>
      <c r="G4079" s="146">
        <f t="shared" si="71"/>
        <v>1</v>
      </c>
    </row>
    <row r="4080" spans="1:7">
      <c r="A4080" t="s">
        <v>15948</v>
      </c>
      <c r="B4080" s="1">
        <f>IFERROR(INDEX(Preturi!H$2:H$8000, MATCH(A4080, Preturi!G$2:G$8000, 0)), "")*G4080</f>
        <v>15.93</v>
      </c>
      <c r="C4080" t="s">
        <v>688</v>
      </c>
      <c r="D4080" t="s">
        <v>2306</v>
      </c>
      <c r="E4080" t="s">
        <v>15950</v>
      </c>
      <c r="F4080" t="s">
        <v>20442</v>
      </c>
      <c r="G4080" s="146">
        <f t="shared" si="71"/>
        <v>1</v>
      </c>
    </row>
    <row r="4081" spans="1:7">
      <c r="A4081" t="s">
        <v>15951</v>
      </c>
      <c r="B4081" s="1">
        <f>IFERROR(INDEX(Preturi!H$2:H$8000, MATCH(A4081, Preturi!G$2:G$8000, 0)), "")*G4081</f>
        <v>11.58</v>
      </c>
      <c r="C4081" t="s">
        <v>688</v>
      </c>
      <c r="D4081" t="s">
        <v>2306</v>
      </c>
      <c r="E4081" t="s">
        <v>15952</v>
      </c>
      <c r="F4081" t="s">
        <v>20442</v>
      </c>
      <c r="G4081" s="146">
        <f t="shared" si="71"/>
        <v>1</v>
      </c>
    </row>
    <row r="4082" spans="1:7">
      <c r="A4082" t="s">
        <v>15953</v>
      </c>
      <c r="B4082" s="1">
        <f>IFERROR(INDEX(Preturi!H$2:H$8000, MATCH(A4082, Preturi!G$2:G$8000, 0)), "")*G4082</f>
        <v>11.93</v>
      </c>
      <c r="C4082" t="s">
        <v>688</v>
      </c>
      <c r="D4082" t="s">
        <v>2306</v>
      </c>
      <c r="E4082" t="s">
        <v>15954</v>
      </c>
      <c r="F4082" t="s">
        <v>20442</v>
      </c>
      <c r="G4082" s="146">
        <f t="shared" si="71"/>
        <v>1</v>
      </c>
    </row>
    <row r="4083" spans="1:7">
      <c r="A4083" t="s">
        <v>15955</v>
      </c>
      <c r="B4083" s="1">
        <f>IFERROR(INDEX(Preturi!H$2:H$8000, MATCH(A4083, Preturi!G$2:G$8000, 0)), "")*G4083</f>
        <v>12.3</v>
      </c>
      <c r="C4083" t="s">
        <v>688</v>
      </c>
      <c r="D4083" t="s">
        <v>2306</v>
      </c>
      <c r="E4083" t="s">
        <v>15956</v>
      </c>
      <c r="F4083" t="s">
        <v>20442</v>
      </c>
      <c r="G4083" s="146">
        <f t="shared" si="71"/>
        <v>1</v>
      </c>
    </row>
    <row r="4084" spans="1:7">
      <c r="A4084" t="s">
        <v>15957</v>
      </c>
      <c r="B4084" s="1">
        <f>IFERROR(INDEX(Preturi!H$2:H$8000, MATCH(A4084, Preturi!G$2:G$8000, 0)), "")*G4084</f>
        <v>12.66</v>
      </c>
      <c r="C4084" t="s">
        <v>688</v>
      </c>
      <c r="D4084" t="s">
        <v>2306</v>
      </c>
      <c r="E4084" t="s">
        <v>15958</v>
      </c>
      <c r="F4084" t="s">
        <v>20442</v>
      </c>
      <c r="G4084" s="146">
        <f t="shared" si="71"/>
        <v>1</v>
      </c>
    </row>
    <row r="4085" spans="1:7">
      <c r="A4085" t="s">
        <v>15959</v>
      </c>
      <c r="B4085" s="1">
        <f>IFERROR(INDEX(Preturi!H$2:H$8000, MATCH(A4085, Preturi!G$2:G$8000, 0)), "")*G4085</f>
        <v>13.03</v>
      </c>
      <c r="C4085" t="s">
        <v>688</v>
      </c>
      <c r="D4085" t="s">
        <v>2306</v>
      </c>
      <c r="E4085" t="s">
        <v>15960</v>
      </c>
      <c r="F4085" t="s">
        <v>20442</v>
      </c>
      <c r="G4085" s="146">
        <f t="shared" si="71"/>
        <v>1</v>
      </c>
    </row>
    <row r="4086" spans="1:7">
      <c r="A4086" t="s">
        <v>15961</v>
      </c>
      <c r="B4086" s="1">
        <f>IFERROR(INDEX(Preturi!H$2:H$8000, MATCH(A4086, Preturi!G$2:G$8000, 0)), "")*G4086</f>
        <v>13.39</v>
      </c>
      <c r="C4086" t="s">
        <v>688</v>
      </c>
      <c r="D4086" t="s">
        <v>2306</v>
      </c>
      <c r="E4086" t="s">
        <v>15962</v>
      </c>
      <c r="F4086" t="s">
        <v>20442</v>
      </c>
      <c r="G4086" s="146">
        <f t="shared" si="71"/>
        <v>1</v>
      </c>
    </row>
    <row r="4087" spans="1:7">
      <c r="A4087" t="s">
        <v>15963</v>
      </c>
      <c r="B4087" s="1">
        <f>IFERROR(INDEX(Preturi!H$2:H$8000, MATCH(A4087, Preturi!G$2:G$8000, 0)), "")*G4087</f>
        <v>13.75</v>
      </c>
      <c r="C4087" t="s">
        <v>688</v>
      </c>
      <c r="D4087" t="s">
        <v>2306</v>
      </c>
      <c r="E4087" t="s">
        <v>15964</v>
      </c>
      <c r="F4087" t="s">
        <v>20442</v>
      </c>
      <c r="G4087" s="146">
        <f t="shared" si="71"/>
        <v>1</v>
      </c>
    </row>
    <row r="4088" spans="1:7">
      <c r="A4088" t="s">
        <v>15965</v>
      </c>
      <c r="B4088" s="1">
        <f>IFERROR(INDEX(Preturi!H$2:H$8000, MATCH(A4088, Preturi!G$2:G$8000, 0)), "")*G4088</f>
        <v>14.12</v>
      </c>
      <c r="C4088" t="s">
        <v>688</v>
      </c>
      <c r="D4088" t="s">
        <v>2306</v>
      </c>
      <c r="E4088" t="s">
        <v>15966</v>
      </c>
      <c r="F4088" t="s">
        <v>20442</v>
      </c>
      <c r="G4088" s="146">
        <f t="shared" si="71"/>
        <v>1</v>
      </c>
    </row>
    <row r="4089" spans="1:7">
      <c r="A4089" t="s">
        <v>15967</v>
      </c>
      <c r="B4089" s="1">
        <f>IFERROR(INDEX(Preturi!H$2:H$8000, MATCH(A4089, Preturi!G$2:G$8000, 0)), "")*G4089</f>
        <v>14.47</v>
      </c>
      <c r="C4089" t="s">
        <v>688</v>
      </c>
      <c r="D4089" t="s">
        <v>2306</v>
      </c>
      <c r="E4089" t="s">
        <v>15968</v>
      </c>
      <c r="F4089" t="s">
        <v>20442</v>
      </c>
      <c r="G4089" s="146">
        <f t="shared" si="71"/>
        <v>1</v>
      </c>
    </row>
    <row r="4090" spans="1:7">
      <c r="A4090" t="s">
        <v>15969</v>
      </c>
      <c r="B4090" s="1">
        <f>IFERROR(INDEX(Preturi!H$2:H$8000, MATCH(A4090, Preturi!G$2:G$8000, 0)), "")*G4090</f>
        <v>14.83</v>
      </c>
      <c r="C4090" t="s">
        <v>688</v>
      </c>
      <c r="D4090" t="s">
        <v>2306</v>
      </c>
      <c r="E4090" t="s">
        <v>15970</v>
      </c>
      <c r="F4090" t="s">
        <v>20442</v>
      </c>
      <c r="G4090" s="146">
        <f t="shared" si="71"/>
        <v>1</v>
      </c>
    </row>
    <row r="4091" spans="1:7">
      <c r="A4091" t="s">
        <v>15971</v>
      </c>
      <c r="B4091" s="1">
        <f>IFERROR(INDEX(Preturi!H$2:H$8000, MATCH(A4091, Preturi!G$2:G$8000, 0)), "")*G4091</f>
        <v>15.2</v>
      </c>
      <c r="C4091" t="s">
        <v>688</v>
      </c>
      <c r="D4091" t="s">
        <v>2306</v>
      </c>
      <c r="E4091" t="s">
        <v>15972</v>
      </c>
      <c r="F4091" t="s">
        <v>20442</v>
      </c>
      <c r="G4091" s="146">
        <f t="shared" si="71"/>
        <v>1</v>
      </c>
    </row>
    <row r="4092" spans="1:7">
      <c r="A4092" t="s">
        <v>15973</v>
      </c>
      <c r="B4092" s="1">
        <f>IFERROR(INDEX(Preturi!H$2:H$8000, MATCH(A4092, Preturi!G$2:G$8000, 0)), "")*G4092</f>
        <v>15.56</v>
      </c>
      <c r="C4092" t="s">
        <v>688</v>
      </c>
      <c r="D4092" t="s">
        <v>2306</v>
      </c>
      <c r="E4092" t="s">
        <v>15974</v>
      </c>
      <c r="F4092" t="s">
        <v>20442</v>
      </c>
      <c r="G4092" s="146">
        <f t="shared" si="71"/>
        <v>1</v>
      </c>
    </row>
    <row r="4093" spans="1:7">
      <c r="A4093" t="s">
        <v>15975</v>
      </c>
      <c r="B4093" s="1">
        <f>IFERROR(INDEX(Preturi!H$2:H$8000, MATCH(A4093, Preturi!G$2:G$8000, 0)), "")*G4093</f>
        <v>11.58</v>
      </c>
      <c r="C4093" t="s">
        <v>688</v>
      </c>
      <c r="D4093" t="s">
        <v>2306</v>
      </c>
      <c r="E4093" t="s">
        <v>15976</v>
      </c>
      <c r="F4093" t="s">
        <v>20442</v>
      </c>
      <c r="G4093" s="146">
        <f t="shared" si="71"/>
        <v>1</v>
      </c>
    </row>
    <row r="4094" spans="1:7">
      <c r="A4094" t="s">
        <v>15977</v>
      </c>
      <c r="B4094" s="1">
        <f>IFERROR(INDEX(Preturi!H$2:H$8000, MATCH(A4094, Preturi!G$2:G$8000, 0)), "")*G4094</f>
        <v>11.93</v>
      </c>
      <c r="C4094" t="s">
        <v>688</v>
      </c>
      <c r="D4094" t="s">
        <v>2306</v>
      </c>
      <c r="E4094" t="s">
        <v>15978</v>
      </c>
      <c r="F4094" t="s">
        <v>20442</v>
      </c>
      <c r="G4094" s="146">
        <f t="shared" si="71"/>
        <v>1</v>
      </c>
    </row>
    <row r="4095" spans="1:7">
      <c r="A4095" t="s">
        <v>15979</v>
      </c>
      <c r="B4095" s="1">
        <f>IFERROR(INDEX(Preturi!H$2:H$8000, MATCH(A4095, Preturi!G$2:G$8000, 0)), "")*G4095</f>
        <v>12.3</v>
      </c>
      <c r="C4095" t="s">
        <v>688</v>
      </c>
      <c r="D4095" t="s">
        <v>2306</v>
      </c>
      <c r="E4095" t="s">
        <v>15980</v>
      </c>
      <c r="F4095" t="s">
        <v>20442</v>
      </c>
      <c r="G4095" s="146">
        <f t="shared" si="71"/>
        <v>1</v>
      </c>
    </row>
    <row r="4096" spans="1:7">
      <c r="A4096" t="s">
        <v>15981</v>
      </c>
      <c r="B4096" s="1">
        <f>IFERROR(INDEX(Preturi!H$2:H$8000, MATCH(A4096, Preturi!G$2:G$8000, 0)), "")*G4096</f>
        <v>12.66</v>
      </c>
      <c r="C4096" t="s">
        <v>688</v>
      </c>
      <c r="D4096" t="s">
        <v>2306</v>
      </c>
      <c r="E4096" t="s">
        <v>15982</v>
      </c>
      <c r="F4096" t="s">
        <v>20442</v>
      </c>
      <c r="G4096" s="146">
        <f t="shared" si="71"/>
        <v>1</v>
      </c>
    </row>
    <row r="4097" spans="1:7">
      <c r="A4097" t="s">
        <v>15983</v>
      </c>
      <c r="B4097" s="1">
        <f>IFERROR(INDEX(Preturi!H$2:H$8000, MATCH(A4097, Preturi!G$2:G$8000, 0)), "")*G4097</f>
        <v>13.03</v>
      </c>
      <c r="C4097" t="s">
        <v>688</v>
      </c>
      <c r="D4097" t="s">
        <v>2306</v>
      </c>
      <c r="E4097" t="s">
        <v>15984</v>
      </c>
      <c r="F4097" t="s">
        <v>20442</v>
      </c>
      <c r="G4097" s="146">
        <f t="shared" si="71"/>
        <v>1</v>
      </c>
    </row>
    <row r="4098" spans="1:7">
      <c r="A4098" t="s">
        <v>15985</v>
      </c>
      <c r="B4098" s="1">
        <f>IFERROR(INDEX(Preturi!H$2:H$8000, MATCH(A4098, Preturi!G$2:G$8000, 0)), "")*G4098</f>
        <v>13.39</v>
      </c>
      <c r="C4098" t="s">
        <v>688</v>
      </c>
      <c r="D4098" t="s">
        <v>2306</v>
      </c>
      <c r="E4098" t="s">
        <v>15986</v>
      </c>
      <c r="F4098" t="s">
        <v>20442</v>
      </c>
      <c r="G4098" s="146">
        <f t="shared" si="71"/>
        <v>1</v>
      </c>
    </row>
    <row r="4099" spans="1:7">
      <c r="A4099" t="s">
        <v>15987</v>
      </c>
      <c r="B4099" s="1">
        <f>IFERROR(INDEX(Preturi!H$2:H$8000, MATCH(A4099, Preturi!G$2:G$8000, 0)), "")*G4099</f>
        <v>13.75</v>
      </c>
      <c r="C4099" t="s">
        <v>688</v>
      </c>
      <c r="D4099" t="s">
        <v>2306</v>
      </c>
      <c r="E4099" t="s">
        <v>15988</v>
      </c>
      <c r="F4099" t="s">
        <v>20442</v>
      </c>
      <c r="G4099" s="146">
        <f t="shared" si="71"/>
        <v>1</v>
      </c>
    </row>
    <row r="4100" spans="1:7">
      <c r="A4100" t="s">
        <v>15989</v>
      </c>
      <c r="B4100" s="1">
        <f>IFERROR(INDEX(Preturi!H$2:H$8000, MATCH(A4100, Preturi!G$2:G$8000, 0)), "")*G4100</f>
        <v>14.12</v>
      </c>
      <c r="C4100" t="s">
        <v>688</v>
      </c>
      <c r="D4100" t="s">
        <v>2306</v>
      </c>
      <c r="E4100" t="s">
        <v>15990</v>
      </c>
      <c r="F4100" t="s">
        <v>20442</v>
      </c>
      <c r="G4100" s="146">
        <f t="shared" si="71"/>
        <v>1</v>
      </c>
    </row>
    <row r="4101" spans="1:7">
      <c r="A4101" t="s">
        <v>15991</v>
      </c>
      <c r="B4101" s="1">
        <f>IFERROR(INDEX(Preturi!H$2:H$8000, MATCH(A4101, Preturi!G$2:G$8000, 0)), "")*G4101</f>
        <v>14.47</v>
      </c>
      <c r="C4101" t="s">
        <v>688</v>
      </c>
      <c r="D4101" t="s">
        <v>2306</v>
      </c>
      <c r="E4101" t="s">
        <v>15992</v>
      </c>
      <c r="F4101" t="s">
        <v>20442</v>
      </c>
      <c r="G4101" s="146">
        <f t="shared" si="71"/>
        <v>1</v>
      </c>
    </row>
    <row r="4102" spans="1:7">
      <c r="A4102" t="s">
        <v>15993</v>
      </c>
      <c r="B4102" s="1">
        <f>IFERROR(INDEX(Preturi!H$2:H$8000, MATCH(A4102, Preturi!G$2:G$8000, 0)), "")*G4102</f>
        <v>14.83</v>
      </c>
      <c r="C4102" t="s">
        <v>688</v>
      </c>
      <c r="D4102" t="s">
        <v>2306</v>
      </c>
      <c r="E4102" t="s">
        <v>15994</v>
      </c>
      <c r="F4102" t="s">
        <v>20442</v>
      </c>
      <c r="G4102" s="146">
        <f t="shared" si="71"/>
        <v>1</v>
      </c>
    </row>
    <row r="4103" spans="1:7">
      <c r="A4103" t="s">
        <v>15995</v>
      </c>
      <c r="B4103" s="1">
        <f>IFERROR(INDEX(Preturi!H$2:H$8000, MATCH(A4103, Preturi!G$2:G$8000, 0)), "")*G4103</f>
        <v>15.2</v>
      </c>
      <c r="C4103" t="s">
        <v>688</v>
      </c>
      <c r="D4103" t="s">
        <v>2306</v>
      </c>
      <c r="E4103" t="s">
        <v>15996</v>
      </c>
      <c r="F4103" t="s">
        <v>20442</v>
      </c>
      <c r="G4103" s="146">
        <f t="shared" si="71"/>
        <v>1</v>
      </c>
    </row>
    <row r="4104" spans="1:7">
      <c r="A4104" t="s">
        <v>15997</v>
      </c>
      <c r="B4104" s="1">
        <f>IFERROR(INDEX(Preturi!H$2:H$8000, MATCH(A4104, Preturi!G$2:G$8000, 0)), "")*G4104</f>
        <v>15.56</v>
      </c>
      <c r="C4104" t="s">
        <v>688</v>
      </c>
      <c r="D4104" t="s">
        <v>2306</v>
      </c>
      <c r="E4104" t="s">
        <v>15998</v>
      </c>
      <c r="F4104" t="s">
        <v>20442</v>
      </c>
      <c r="G4104" s="146">
        <f t="shared" si="71"/>
        <v>1</v>
      </c>
    </row>
    <row r="4105" spans="1:7">
      <c r="A4105" t="s">
        <v>15999</v>
      </c>
      <c r="B4105" s="1">
        <f>IFERROR(INDEX(Preturi!H$2:H$8000, MATCH(A4105, Preturi!G$2:G$8000, 0)), "")*G4105</f>
        <v>7.09</v>
      </c>
      <c r="C4105" t="s">
        <v>688</v>
      </c>
      <c r="D4105" t="s">
        <v>2306</v>
      </c>
      <c r="E4105" t="s">
        <v>16001</v>
      </c>
      <c r="F4105" t="s">
        <v>20442</v>
      </c>
      <c r="G4105" s="146">
        <f t="shared" si="71"/>
        <v>1</v>
      </c>
    </row>
    <row r="4106" spans="1:7">
      <c r="A4106" t="s">
        <v>16002</v>
      </c>
      <c r="B4106" s="1">
        <f>IFERROR(INDEX(Preturi!H$2:H$8000, MATCH(A4106, Preturi!G$2:G$8000, 0)), "")*G4106</f>
        <v>5.23</v>
      </c>
      <c r="C4106" t="s">
        <v>688</v>
      </c>
      <c r="D4106" t="s">
        <v>2306</v>
      </c>
      <c r="E4106" t="s">
        <v>16003</v>
      </c>
      <c r="F4106" t="s">
        <v>20442</v>
      </c>
      <c r="G4106" s="146">
        <f t="shared" si="71"/>
        <v>1</v>
      </c>
    </row>
    <row r="4107" spans="1:7">
      <c r="A4107" t="s">
        <v>16004</v>
      </c>
      <c r="B4107" s="1">
        <f>IFERROR(INDEX(Preturi!H$2:H$8000, MATCH(A4107, Preturi!G$2:G$8000, 0)), "")*G4107</f>
        <v>5.38</v>
      </c>
      <c r="C4107" t="s">
        <v>688</v>
      </c>
      <c r="D4107" t="s">
        <v>2306</v>
      </c>
      <c r="E4107" t="s">
        <v>16005</v>
      </c>
      <c r="F4107" t="s">
        <v>20442</v>
      </c>
      <c r="G4107" s="146">
        <f t="shared" si="71"/>
        <v>1</v>
      </c>
    </row>
    <row r="4108" spans="1:7">
      <c r="A4108" t="s">
        <v>16006</v>
      </c>
      <c r="B4108" s="1">
        <f>IFERROR(INDEX(Preturi!H$2:H$8000, MATCH(A4108, Preturi!G$2:G$8000, 0)), "")*G4108</f>
        <v>5.54</v>
      </c>
      <c r="C4108" t="s">
        <v>688</v>
      </c>
      <c r="D4108" t="s">
        <v>2306</v>
      </c>
      <c r="E4108" t="s">
        <v>16007</v>
      </c>
      <c r="F4108" t="s">
        <v>20442</v>
      </c>
      <c r="G4108" s="146">
        <f t="shared" si="71"/>
        <v>1</v>
      </c>
    </row>
    <row r="4109" spans="1:7">
      <c r="A4109" t="s">
        <v>16008</v>
      </c>
      <c r="B4109" s="1">
        <f>IFERROR(INDEX(Preturi!H$2:H$8000, MATCH(A4109, Preturi!G$2:G$8000, 0)), "")*G4109</f>
        <v>5.69</v>
      </c>
      <c r="C4109" t="s">
        <v>688</v>
      </c>
      <c r="D4109" t="s">
        <v>2306</v>
      </c>
      <c r="E4109" t="s">
        <v>16009</v>
      </c>
      <c r="F4109" t="s">
        <v>20442</v>
      </c>
      <c r="G4109" s="146">
        <f t="shared" si="71"/>
        <v>1</v>
      </c>
    </row>
    <row r="4110" spans="1:7">
      <c r="A4110" t="s">
        <v>16010</v>
      </c>
      <c r="B4110" s="1">
        <f>IFERROR(INDEX(Preturi!H$2:H$8000, MATCH(A4110, Preturi!G$2:G$8000, 0)), "")*G4110</f>
        <v>5.85</v>
      </c>
      <c r="C4110" t="s">
        <v>688</v>
      </c>
      <c r="D4110" t="s">
        <v>2306</v>
      </c>
      <c r="E4110" t="s">
        <v>16011</v>
      </c>
      <c r="F4110" t="s">
        <v>20442</v>
      </c>
      <c r="G4110" s="146">
        <f t="shared" si="71"/>
        <v>1</v>
      </c>
    </row>
    <row r="4111" spans="1:7">
      <c r="A4111" t="s">
        <v>16012</v>
      </c>
      <c r="B4111" s="1">
        <f>IFERROR(INDEX(Preturi!H$2:H$8000, MATCH(A4111, Preturi!G$2:G$8000, 0)), "")*G4111</f>
        <v>6.01</v>
      </c>
      <c r="C4111" t="s">
        <v>688</v>
      </c>
      <c r="D4111" t="s">
        <v>2306</v>
      </c>
      <c r="E4111" t="s">
        <v>16013</v>
      </c>
      <c r="F4111" t="s">
        <v>20442</v>
      </c>
      <c r="G4111" s="146">
        <f t="shared" si="71"/>
        <v>1</v>
      </c>
    </row>
    <row r="4112" spans="1:7">
      <c r="A4112" t="s">
        <v>16014</v>
      </c>
      <c r="B4112" s="1">
        <f>IFERROR(INDEX(Preturi!H$2:H$8000, MATCH(A4112, Preturi!G$2:G$8000, 0)), "")*G4112</f>
        <v>6.16</v>
      </c>
      <c r="C4112" t="s">
        <v>688</v>
      </c>
      <c r="D4112" t="s">
        <v>2306</v>
      </c>
      <c r="E4112" t="s">
        <v>16015</v>
      </c>
      <c r="F4112" t="s">
        <v>20442</v>
      </c>
      <c r="G4112" s="146">
        <f t="shared" si="71"/>
        <v>1</v>
      </c>
    </row>
    <row r="4113" spans="1:7">
      <c r="A4113" t="s">
        <v>16016</v>
      </c>
      <c r="B4113" s="1">
        <f>IFERROR(INDEX(Preturi!H$2:H$8000, MATCH(A4113, Preturi!G$2:G$8000, 0)), "")*G4113</f>
        <v>6.31</v>
      </c>
      <c r="C4113" t="s">
        <v>688</v>
      </c>
      <c r="D4113" t="s">
        <v>2306</v>
      </c>
      <c r="E4113" t="s">
        <v>16017</v>
      </c>
      <c r="F4113" t="s">
        <v>20442</v>
      </c>
      <c r="G4113" s="146">
        <f t="shared" si="71"/>
        <v>1</v>
      </c>
    </row>
    <row r="4114" spans="1:7">
      <c r="A4114" t="s">
        <v>16018</v>
      </c>
      <c r="B4114" s="1">
        <f>IFERROR(INDEX(Preturi!H$2:H$8000, MATCH(A4114, Preturi!G$2:G$8000, 0)), "")*G4114</f>
        <v>6.46</v>
      </c>
      <c r="C4114" t="s">
        <v>688</v>
      </c>
      <c r="D4114" t="s">
        <v>2306</v>
      </c>
      <c r="E4114" t="s">
        <v>16019</v>
      </c>
      <c r="F4114" t="s">
        <v>20442</v>
      </c>
      <c r="G4114" s="146">
        <f t="shared" si="71"/>
        <v>1</v>
      </c>
    </row>
    <row r="4115" spans="1:7">
      <c r="A4115" t="s">
        <v>16020</v>
      </c>
      <c r="B4115" s="1">
        <f>IFERROR(INDEX(Preturi!H$2:H$8000, MATCH(A4115, Preturi!G$2:G$8000, 0)), "")*G4115</f>
        <v>6.62</v>
      </c>
      <c r="C4115" t="s">
        <v>688</v>
      </c>
      <c r="D4115" t="s">
        <v>2306</v>
      </c>
      <c r="E4115" t="s">
        <v>16021</v>
      </c>
      <c r="F4115" t="s">
        <v>20442</v>
      </c>
      <c r="G4115" s="146">
        <f t="shared" si="71"/>
        <v>1</v>
      </c>
    </row>
    <row r="4116" spans="1:7">
      <c r="A4116" t="s">
        <v>16022</v>
      </c>
      <c r="B4116" s="1">
        <f>IFERROR(INDEX(Preturi!H$2:H$8000, MATCH(A4116, Preturi!G$2:G$8000, 0)), "")*G4116</f>
        <v>6.77</v>
      </c>
      <c r="C4116" t="s">
        <v>688</v>
      </c>
      <c r="D4116" t="s">
        <v>2306</v>
      </c>
      <c r="E4116" t="s">
        <v>16023</v>
      </c>
      <c r="F4116" t="s">
        <v>20442</v>
      </c>
      <c r="G4116" s="146">
        <f t="shared" si="71"/>
        <v>1</v>
      </c>
    </row>
    <row r="4117" spans="1:7">
      <c r="A4117" t="s">
        <v>16024</v>
      </c>
      <c r="B4117" s="1">
        <f>IFERROR(INDEX(Preturi!H$2:H$8000, MATCH(A4117, Preturi!G$2:G$8000, 0)), "")*G4117</f>
        <v>6.93</v>
      </c>
      <c r="C4117" t="s">
        <v>688</v>
      </c>
      <c r="D4117" t="s">
        <v>2306</v>
      </c>
      <c r="E4117" t="s">
        <v>16025</v>
      </c>
      <c r="F4117" t="s">
        <v>20442</v>
      </c>
      <c r="G4117" s="146">
        <f t="shared" si="71"/>
        <v>1</v>
      </c>
    </row>
    <row r="4118" spans="1:7">
      <c r="A4118" t="s">
        <v>16026</v>
      </c>
      <c r="B4118" s="1">
        <f>IFERROR(INDEX(Preturi!H$2:H$8000, MATCH(A4118, Preturi!G$2:G$8000, 0)), "")*G4118</f>
        <v>5.23</v>
      </c>
      <c r="C4118" t="s">
        <v>688</v>
      </c>
      <c r="D4118" t="s">
        <v>2306</v>
      </c>
      <c r="E4118" t="s">
        <v>16027</v>
      </c>
      <c r="F4118" t="s">
        <v>20442</v>
      </c>
      <c r="G4118" s="146">
        <f t="shared" ref="G4118:G4181" si="72">1+Adaosuri23</f>
        <v>1</v>
      </c>
    </row>
    <row r="4119" spans="1:7">
      <c r="A4119" t="s">
        <v>16028</v>
      </c>
      <c r="B4119" s="1">
        <f>IFERROR(INDEX(Preturi!H$2:H$8000, MATCH(A4119, Preturi!G$2:G$8000, 0)), "")*G4119</f>
        <v>5.38</v>
      </c>
      <c r="C4119" t="s">
        <v>688</v>
      </c>
      <c r="D4119" t="s">
        <v>2306</v>
      </c>
      <c r="E4119" t="s">
        <v>16029</v>
      </c>
      <c r="F4119" t="s">
        <v>20442</v>
      </c>
      <c r="G4119" s="146">
        <f t="shared" si="72"/>
        <v>1</v>
      </c>
    </row>
    <row r="4120" spans="1:7">
      <c r="A4120" t="s">
        <v>16030</v>
      </c>
      <c r="B4120" s="1">
        <f>IFERROR(INDEX(Preturi!H$2:H$8000, MATCH(A4120, Preturi!G$2:G$8000, 0)), "")*G4120</f>
        <v>5.54</v>
      </c>
      <c r="C4120" t="s">
        <v>688</v>
      </c>
      <c r="D4120" t="s">
        <v>2306</v>
      </c>
      <c r="E4120" t="s">
        <v>16031</v>
      </c>
      <c r="F4120" t="s">
        <v>20442</v>
      </c>
      <c r="G4120" s="146">
        <f t="shared" si="72"/>
        <v>1</v>
      </c>
    </row>
    <row r="4121" spans="1:7">
      <c r="A4121" t="s">
        <v>16032</v>
      </c>
      <c r="B4121" s="1">
        <f>IFERROR(INDEX(Preturi!H$2:H$8000, MATCH(A4121, Preturi!G$2:G$8000, 0)), "")*G4121</f>
        <v>5.69</v>
      </c>
      <c r="C4121" t="s">
        <v>688</v>
      </c>
      <c r="D4121" t="s">
        <v>2306</v>
      </c>
      <c r="E4121" t="s">
        <v>16033</v>
      </c>
      <c r="F4121" t="s">
        <v>20442</v>
      </c>
      <c r="G4121" s="146">
        <f t="shared" si="72"/>
        <v>1</v>
      </c>
    </row>
    <row r="4122" spans="1:7">
      <c r="A4122" t="s">
        <v>16034</v>
      </c>
      <c r="B4122" s="1">
        <f>IFERROR(INDEX(Preturi!H$2:H$8000, MATCH(A4122, Preturi!G$2:G$8000, 0)), "")*G4122</f>
        <v>5.85</v>
      </c>
      <c r="C4122" t="s">
        <v>688</v>
      </c>
      <c r="D4122" t="s">
        <v>2306</v>
      </c>
      <c r="E4122" t="s">
        <v>16035</v>
      </c>
      <c r="F4122" t="s">
        <v>20442</v>
      </c>
      <c r="G4122" s="146">
        <f t="shared" si="72"/>
        <v>1</v>
      </c>
    </row>
    <row r="4123" spans="1:7">
      <c r="A4123" t="s">
        <v>16036</v>
      </c>
      <c r="B4123" s="1">
        <f>IFERROR(INDEX(Preturi!H$2:H$8000, MATCH(A4123, Preturi!G$2:G$8000, 0)), "")*G4123</f>
        <v>6.01</v>
      </c>
      <c r="C4123" t="s">
        <v>688</v>
      </c>
      <c r="D4123" t="s">
        <v>2306</v>
      </c>
      <c r="E4123" t="s">
        <v>16037</v>
      </c>
      <c r="F4123" t="s">
        <v>20442</v>
      </c>
      <c r="G4123" s="146">
        <f t="shared" si="72"/>
        <v>1</v>
      </c>
    </row>
    <row r="4124" spans="1:7">
      <c r="A4124" t="s">
        <v>16038</v>
      </c>
      <c r="B4124" s="1">
        <f>IFERROR(INDEX(Preturi!H$2:H$8000, MATCH(A4124, Preturi!G$2:G$8000, 0)), "")*G4124</f>
        <v>6.16</v>
      </c>
      <c r="C4124" t="s">
        <v>688</v>
      </c>
      <c r="D4124" t="s">
        <v>2306</v>
      </c>
      <c r="E4124" t="s">
        <v>16039</v>
      </c>
      <c r="F4124" t="s">
        <v>20442</v>
      </c>
      <c r="G4124" s="146">
        <f t="shared" si="72"/>
        <v>1</v>
      </c>
    </row>
    <row r="4125" spans="1:7">
      <c r="A4125" t="s">
        <v>16040</v>
      </c>
      <c r="B4125" s="1">
        <f>IFERROR(INDEX(Preturi!H$2:H$8000, MATCH(A4125, Preturi!G$2:G$8000, 0)), "")*G4125</f>
        <v>6.31</v>
      </c>
      <c r="C4125" t="s">
        <v>688</v>
      </c>
      <c r="D4125" t="s">
        <v>2306</v>
      </c>
      <c r="E4125" t="s">
        <v>16041</v>
      </c>
      <c r="F4125" t="s">
        <v>20442</v>
      </c>
      <c r="G4125" s="146">
        <f t="shared" si="72"/>
        <v>1</v>
      </c>
    </row>
    <row r="4126" spans="1:7">
      <c r="A4126" t="s">
        <v>16042</v>
      </c>
      <c r="B4126" s="1">
        <f>IFERROR(INDEX(Preturi!H$2:H$8000, MATCH(A4126, Preturi!G$2:G$8000, 0)), "")*G4126</f>
        <v>6.46</v>
      </c>
      <c r="C4126" t="s">
        <v>688</v>
      </c>
      <c r="D4126" t="s">
        <v>2306</v>
      </c>
      <c r="E4126" t="s">
        <v>16043</v>
      </c>
      <c r="F4126" t="s">
        <v>20442</v>
      </c>
      <c r="G4126" s="146">
        <f t="shared" si="72"/>
        <v>1</v>
      </c>
    </row>
    <row r="4127" spans="1:7">
      <c r="A4127" t="s">
        <v>16044</v>
      </c>
      <c r="B4127" s="1">
        <f>IFERROR(INDEX(Preturi!H$2:H$8000, MATCH(A4127, Preturi!G$2:G$8000, 0)), "")*G4127</f>
        <v>6.62</v>
      </c>
      <c r="C4127" t="s">
        <v>688</v>
      </c>
      <c r="D4127" t="s">
        <v>2306</v>
      </c>
      <c r="E4127" t="s">
        <v>16045</v>
      </c>
      <c r="F4127" t="s">
        <v>20442</v>
      </c>
      <c r="G4127" s="146">
        <f t="shared" si="72"/>
        <v>1</v>
      </c>
    </row>
    <row r="4128" spans="1:7">
      <c r="A4128" t="s">
        <v>16046</v>
      </c>
      <c r="B4128" s="1">
        <f>IFERROR(INDEX(Preturi!H$2:H$8000, MATCH(A4128, Preturi!G$2:G$8000, 0)), "")*G4128</f>
        <v>6.77</v>
      </c>
      <c r="C4128" t="s">
        <v>688</v>
      </c>
      <c r="D4128" t="s">
        <v>2306</v>
      </c>
      <c r="E4128" t="s">
        <v>16047</v>
      </c>
      <c r="F4128" t="s">
        <v>20442</v>
      </c>
      <c r="G4128" s="146">
        <f t="shared" si="72"/>
        <v>1</v>
      </c>
    </row>
    <row r="4129" spans="1:7">
      <c r="A4129" t="s">
        <v>16048</v>
      </c>
      <c r="B4129" s="1">
        <f>IFERROR(INDEX(Preturi!H$2:H$8000, MATCH(A4129, Preturi!G$2:G$8000, 0)), "")*G4129</f>
        <v>6.93</v>
      </c>
      <c r="C4129" t="s">
        <v>688</v>
      </c>
      <c r="D4129" t="s">
        <v>2306</v>
      </c>
      <c r="E4129" t="s">
        <v>16049</v>
      </c>
      <c r="F4129" t="s">
        <v>20442</v>
      </c>
      <c r="G4129" s="146">
        <f t="shared" si="72"/>
        <v>1</v>
      </c>
    </row>
    <row r="4130" spans="1:7">
      <c r="A4130" t="s">
        <v>16050</v>
      </c>
      <c r="B4130" s="1">
        <f>IFERROR(INDEX(Preturi!H$2:H$8000, MATCH(A4130, Preturi!G$2:G$8000, 0)), "")*G4130</f>
        <v>9.41</v>
      </c>
      <c r="C4130" t="s">
        <v>688</v>
      </c>
      <c r="D4130" t="s">
        <v>2306</v>
      </c>
      <c r="E4130" t="s">
        <v>16052</v>
      </c>
      <c r="F4130" t="s">
        <v>20442</v>
      </c>
      <c r="G4130" s="146">
        <f t="shared" si="72"/>
        <v>1</v>
      </c>
    </row>
    <row r="4131" spans="1:7">
      <c r="A4131" t="s">
        <v>16053</v>
      </c>
      <c r="B4131" s="1">
        <f>IFERROR(INDEX(Preturi!H$2:H$8000, MATCH(A4131, Preturi!G$2:G$8000, 0)), "")*G4131</f>
        <v>6.93</v>
      </c>
      <c r="C4131" t="s">
        <v>688</v>
      </c>
      <c r="D4131" t="s">
        <v>2306</v>
      </c>
      <c r="E4131" t="s">
        <v>16054</v>
      </c>
      <c r="F4131" t="s">
        <v>20442</v>
      </c>
      <c r="G4131" s="146">
        <f t="shared" si="72"/>
        <v>1</v>
      </c>
    </row>
    <row r="4132" spans="1:7">
      <c r="A4132" t="s">
        <v>16055</v>
      </c>
      <c r="B4132" s="1">
        <f>IFERROR(INDEX(Preturi!H$2:H$8000, MATCH(A4132, Preturi!G$2:G$8000, 0)), "")*G4132</f>
        <v>7.14</v>
      </c>
      <c r="C4132" t="s">
        <v>688</v>
      </c>
      <c r="D4132" t="s">
        <v>2306</v>
      </c>
      <c r="E4132" t="s">
        <v>16056</v>
      </c>
      <c r="F4132" t="s">
        <v>20442</v>
      </c>
      <c r="G4132" s="146">
        <f t="shared" si="72"/>
        <v>1</v>
      </c>
    </row>
    <row r="4133" spans="1:7">
      <c r="A4133" t="s">
        <v>16057</v>
      </c>
      <c r="B4133" s="1">
        <f>IFERROR(INDEX(Preturi!H$2:H$8000, MATCH(A4133, Preturi!G$2:G$8000, 0)), "")*G4133</f>
        <v>7.35</v>
      </c>
      <c r="C4133" t="s">
        <v>688</v>
      </c>
      <c r="D4133" t="s">
        <v>2306</v>
      </c>
      <c r="E4133" t="s">
        <v>16058</v>
      </c>
      <c r="F4133" t="s">
        <v>20442</v>
      </c>
      <c r="G4133" s="146">
        <f t="shared" si="72"/>
        <v>1</v>
      </c>
    </row>
    <row r="4134" spans="1:7">
      <c r="A4134" t="s">
        <v>16059</v>
      </c>
      <c r="B4134" s="1">
        <f>IFERROR(INDEX(Preturi!H$2:H$8000, MATCH(A4134, Preturi!G$2:G$8000, 0)), "")*G4134</f>
        <v>7.55</v>
      </c>
      <c r="C4134" t="s">
        <v>688</v>
      </c>
      <c r="D4134" t="s">
        <v>2306</v>
      </c>
      <c r="E4134" t="s">
        <v>16060</v>
      </c>
      <c r="F4134" t="s">
        <v>20442</v>
      </c>
      <c r="G4134" s="146">
        <f t="shared" si="72"/>
        <v>1</v>
      </c>
    </row>
    <row r="4135" spans="1:7">
      <c r="A4135" t="s">
        <v>16061</v>
      </c>
      <c r="B4135" s="1">
        <f>IFERROR(INDEX(Preturi!H$2:H$8000, MATCH(A4135, Preturi!G$2:G$8000, 0)), "")*G4135</f>
        <v>7.76</v>
      </c>
      <c r="C4135" t="s">
        <v>688</v>
      </c>
      <c r="D4135" t="s">
        <v>2306</v>
      </c>
      <c r="E4135" t="s">
        <v>16062</v>
      </c>
      <c r="F4135" t="s">
        <v>20442</v>
      </c>
      <c r="G4135" s="146">
        <f t="shared" si="72"/>
        <v>1</v>
      </c>
    </row>
    <row r="4136" spans="1:7">
      <c r="A4136" t="s">
        <v>16063</v>
      </c>
      <c r="B4136" s="1">
        <f>IFERROR(INDEX(Preturi!H$2:H$8000, MATCH(A4136, Preturi!G$2:G$8000, 0)), "")*G4136</f>
        <v>7.97</v>
      </c>
      <c r="C4136" t="s">
        <v>688</v>
      </c>
      <c r="D4136" t="s">
        <v>2306</v>
      </c>
      <c r="E4136" t="s">
        <v>16064</v>
      </c>
      <c r="F4136" t="s">
        <v>20442</v>
      </c>
      <c r="G4136" s="146">
        <f t="shared" si="72"/>
        <v>1</v>
      </c>
    </row>
    <row r="4137" spans="1:7">
      <c r="A4137" t="s">
        <v>16065</v>
      </c>
      <c r="B4137" s="1">
        <f>IFERROR(INDEX(Preturi!H$2:H$8000, MATCH(A4137, Preturi!G$2:G$8000, 0)), "")*G4137</f>
        <v>8.18</v>
      </c>
      <c r="C4137" t="s">
        <v>688</v>
      </c>
      <c r="D4137" t="s">
        <v>2306</v>
      </c>
      <c r="E4137" t="s">
        <v>16066</v>
      </c>
      <c r="F4137" t="s">
        <v>20442</v>
      </c>
      <c r="G4137" s="146">
        <f t="shared" si="72"/>
        <v>1</v>
      </c>
    </row>
    <row r="4138" spans="1:7">
      <c r="A4138" t="s">
        <v>16067</v>
      </c>
      <c r="B4138" s="1">
        <f>IFERROR(INDEX(Preturi!H$2:H$8000, MATCH(A4138, Preturi!G$2:G$8000, 0)), "")*G4138</f>
        <v>8.39</v>
      </c>
      <c r="C4138" t="s">
        <v>688</v>
      </c>
      <c r="D4138" t="s">
        <v>2306</v>
      </c>
      <c r="E4138" t="s">
        <v>16068</v>
      </c>
      <c r="F4138" t="s">
        <v>20442</v>
      </c>
      <c r="G4138" s="146">
        <f t="shared" si="72"/>
        <v>1</v>
      </c>
    </row>
    <row r="4139" spans="1:7">
      <c r="A4139" t="s">
        <v>16069</v>
      </c>
      <c r="B4139" s="1">
        <f>IFERROR(INDEX(Preturi!H$2:H$8000, MATCH(A4139, Preturi!G$2:G$8000, 0)), "")*G4139</f>
        <v>8.58</v>
      </c>
      <c r="C4139" t="s">
        <v>688</v>
      </c>
      <c r="D4139" t="s">
        <v>2306</v>
      </c>
      <c r="E4139" t="s">
        <v>16070</v>
      </c>
      <c r="F4139" t="s">
        <v>20442</v>
      </c>
      <c r="G4139" s="146">
        <f t="shared" si="72"/>
        <v>1</v>
      </c>
    </row>
    <row r="4140" spans="1:7">
      <c r="A4140" t="s">
        <v>16071</v>
      </c>
      <c r="B4140" s="1">
        <f>IFERROR(INDEX(Preturi!H$2:H$8000, MATCH(A4140, Preturi!G$2:G$8000, 0)), "")*G4140</f>
        <v>8.7899999999999991</v>
      </c>
      <c r="C4140" t="s">
        <v>688</v>
      </c>
      <c r="D4140" t="s">
        <v>2306</v>
      </c>
      <c r="E4140" t="s">
        <v>16072</v>
      </c>
      <c r="F4140" t="s">
        <v>20442</v>
      </c>
      <c r="G4140" s="146">
        <f t="shared" si="72"/>
        <v>1</v>
      </c>
    </row>
    <row r="4141" spans="1:7">
      <c r="A4141" t="s">
        <v>16073</v>
      </c>
      <c r="B4141" s="1">
        <f>IFERROR(INDEX(Preturi!H$2:H$8000, MATCH(A4141, Preturi!G$2:G$8000, 0)), "")*G4141</f>
        <v>9</v>
      </c>
      <c r="C4141" t="s">
        <v>688</v>
      </c>
      <c r="D4141" t="s">
        <v>2306</v>
      </c>
      <c r="E4141" t="s">
        <v>16074</v>
      </c>
      <c r="F4141" t="s">
        <v>20442</v>
      </c>
      <c r="G4141" s="146">
        <f t="shared" si="72"/>
        <v>1</v>
      </c>
    </row>
    <row r="4142" spans="1:7">
      <c r="A4142" t="s">
        <v>16075</v>
      </c>
      <c r="B4142" s="1">
        <f>IFERROR(INDEX(Preturi!H$2:H$8000, MATCH(A4142, Preturi!G$2:G$8000, 0)), "")*G4142</f>
        <v>9.1999999999999993</v>
      </c>
      <c r="C4142" t="s">
        <v>688</v>
      </c>
      <c r="D4142" t="s">
        <v>2306</v>
      </c>
      <c r="E4142" t="s">
        <v>16076</v>
      </c>
      <c r="F4142" t="s">
        <v>20442</v>
      </c>
      <c r="G4142" s="146">
        <f t="shared" si="72"/>
        <v>1</v>
      </c>
    </row>
    <row r="4143" spans="1:7">
      <c r="A4143" t="s">
        <v>16077</v>
      </c>
      <c r="B4143" s="1">
        <f>IFERROR(INDEX(Preturi!H$2:H$8000, MATCH(A4143, Preturi!G$2:G$8000, 0)), "")*G4143</f>
        <v>6.93</v>
      </c>
      <c r="C4143" t="s">
        <v>688</v>
      </c>
      <c r="D4143" t="s">
        <v>2306</v>
      </c>
      <c r="E4143" t="s">
        <v>16078</v>
      </c>
      <c r="F4143" t="s">
        <v>20442</v>
      </c>
      <c r="G4143" s="146">
        <f t="shared" si="72"/>
        <v>1</v>
      </c>
    </row>
    <row r="4144" spans="1:7">
      <c r="A4144" t="s">
        <v>16079</v>
      </c>
      <c r="B4144" s="1">
        <f>IFERROR(INDEX(Preturi!H$2:H$8000, MATCH(A4144, Preturi!G$2:G$8000, 0)), "")*G4144</f>
        <v>7.14</v>
      </c>
      <c r="C4144" t="s">
        <v>688</v>
      </c>
      <c r="D4144" t="s">
        <v>2306</v>
      </c>
      <c r="E4144" t="s">
        <v>16080</v>
      </c>
      <c r="F4144" t="s">
        <v>20442</v>
      </c>
      <c r="G4144" s="146">
        <f t="shared" si="72"/>
        <v>1</v>
      </c>
    </row>
    <row r="4145" spans="1:7">
      <c r="A4145" t="s">
        <v>16081</v>
      </c>
      <c r="B4145" s="1">
        <f>IFERROR(INDEX(Preturi!H$2:H$8000, MATCH(A4145, Preturi!G$2:G$8000, 0)), "")*G4145</f>
        <v>7.35</v>
      </c>
      <c r="C4145" t="s">
        <v>688</v>
      </c>
      <c r="D4145" t="s">
        <v>2306</v>
      </c>
      <c r="E4145" t="s">
        <v>16082</v>
      </c>
      <c r="F4145" t="s">
        <v>20442</v>
      </c>
      <c r="G4145" s="146">
        <f t="shared" si="72"/>
        <v>1</v>
      </c>
    </row>
    <row r="4146" spans="1:7">
      <c r="A4146" t="s">
        <v>16083</v>
      </c>
      <c r="B4146" s="1">
        <f>IFERROR(INDEX(Preturi!H$2:H$8000, MATCH(A4146, Preturi!G$2:G$8000, 0)), "")*G4146</f>
        <v>7.55</v>
      </c>
      <c r="C4146" t="s">
        <v>688</v>
      </c>
      <c r="D4146" t="s">
        <v>2306</v>
      </c>
      <c r="E4146" t="s">
        <v>16084</v>
      </c>
      <c r="F4146" t="s">
        <v>20442</v>
      </c>
      <c r="G4146" s="146">
        <f t="shared" si="72"/>
        <v>1</v>
      </c>
    </row>
    <row r="4147" spans="1:7">
      <c r="A4147" t="s">
        <v>16085</v>
      </c>
      <c r="B4147" s="1">
        <f>IFERROR(INDEX(Preturi!H$2:H$8000, MATCH(A4147, Preturi!G$2:G$8000, 0)), "")*G4147</f>
        <v>7.76</v>
      </c>
      <c r="C4147" t="s">
        <v>688</v>
      </c>
      <c r="D4147" t="s">
        <v>2306</v>
      </c>
      <c r="E4147" t="s">
        <v>16086</v>
      </c>
      <c r="F4147" t="s">
        <v>20442</v>
      </c>
      <c r="G4147" s="146">
        <f t="shared" si="72"/>
        <v>1</v>
      </c>
    </row>
    <row r="4148" spans="1:7">
      <c r="A4148" t="s">
        <v>16087</v>
      </c>
      <c r="B4148" s="1">
        <f>IFERROR(INDEX(Preturi!H$2:H$8000, MATCH(A4148, Preturi!G$2:G$8000, 0)), "")*G4148</f>
        <v>7.97</v>
      </c>
      <c r="C4148" t="s">
        <v>688</v>
      </c>
      <c r="D4148" t="s">
        <v>2306</v>
      </c>
      <c r="E4148" t="s">
        <v>16088</v>
      </c>
      <c r="F4148" t="s">
        <v>20442</v>
      </c>
      <c r="G4148" s="146">
        <f t="shared" si="72"/>
        <v>1</v>
      </c>
    </row>
    <row r="4149" spans="1:7">
      <c r="A4149" t="s">
        <v>16089</v>
      </c>
      <c r="B4149" s="1">
        <f>IFERROR(INDEX(Preturi!H$2:H$8000, MATCH(A4149, Preturi!G$2:G$8000, 0)), "")*G4149</f>
        <v>8.18</v>
      </c>
      <c r="C4149" t="s">
        <v>688</v>
      </c>
      <c r="D4149" t="s">
        <v>2306</v>
      </c>
      <c r="E4149" t="s">
        <v>16090</v>
      </c>
      <c r="F4149" t="s">
        <v>20442</v>
      </c>
      <c r="G4149" s="146">
        <f t="shared" si="72"/>
        <v>1</v>
      </c>
    </row>
    <row r="4150" spans="1:7">
      <c r="A4150" t="s">
        <v>16091</v>
      </c>
      <c r="B4150" s="1">
        <f>IFERROR(INDEX(Preturi!H$2:H$8000, MATCH(A4150, Preturi!G$2:G$8000, 0)), "")*G4150</f>
        <v>8.39</v>
      </c>
      <c r="C4150" t="s">
        <v>688</v>
      </c>
      <c r="D4150" t="s">
        <v>2306</v>
      </c>
      <c r="E4150" t="s">
        <v>16092</v>
      </c>
      <c r="F4150" t="s">
        <v>20442</v>
      </c>
      <c r="G4150" s="146">
        <f t="shared" si="72"/>
        <v>1</v>
      </c>
    </row>
    <row r="4151" spans="1:7">
      <c r="A4151" t="s">
        <v>16093</v>
      </c>
      <c r="B4151" s="1">
        <f>IFERROR(INDEX(Preturi!H$2:H$8000, MATCH(A4151, Preturi!G$2:G$8000, 0)), "")*G4151</f>
        <v>8.58</v>
      </c>
      <c r="C4151" t="s">
        <v>688</v>
      </c>
      <c r="D4151" t="s">
        <v>2306</v>
      </c>
      <c r="E4151" t="s">
        <v>16094</v>
      </c>
      <c r="F4151" t="s">
        <v>20442</v>
      </c>
      <c r="G4151" s="146">
        <f t="shared" si="72"/>
        <v>1</v>
      </c>
    </row>
    <row r="4152" spans="1:7">
      <c r="A4152" t="s">
        <v>16095</v>
      </c>
      <c r="B4152" s="1">
        <f>IFERROR(INDEX(Preturi!H$2:H$8000, MATCH(A4152, Preturi!G$2:G$8000, 0)), "")*G4152</f>
        <v>8.7899999999999991</v>
      </c>
      <c r="C4152" t="s">
        <v>688</v>
      </c>
      <c r="D4152" t="s">
        <v>2306</v>
      </c>
      <c r="E4152" t="s">
        <v>16096</v>
      </c>
      <c r="F4152" t="s">
        <v>20442</v>
      </c>
      <c r="G4152" s="146">
        <f t="shared" si="72"/>
        <v>1</v>
      </c>
    </row>
    <row r="4153" spans="1:7">
      <c r="A4153" t="s">
        <v>16097</v>
      </c>
      <c r="B4153" s="1">
        <f>IFERROR(INDEX(Preturi!H$2:H$8000, MATCH(A4153, Preturi!G$2:G$8000, 0)), "")*G4153</f>
        <v>9</v>
      </c>
      <c r="C4153" t="s">
        <v>688</v>
      </c>
      <c r="D4153" t="s">
        <v>2306</v>
      </c>
      <c r="E4153" t="s">
        <v>16098</v>
      </c>
      <c r="F4153" t="s">
        <v>20442</v>
      </c>
      <c r="G4153" s="146">
        <f t="shared" si="72"/>
        <v>1</v>
      </c>
    </row>
    <row r="4154" spans="1:7">
      <c r="A4154" t="s">
        <v>16099</v>
      </c>
      <c r="B4154" s="1">
        <f>IFERROR(INDEX(Preturi!H$2:H$8000, MATCH(A4154, Preturi!G$2:G$8000, 0)), "")*G4154</f>
        <v>9.1999999999999993</v>
      </c>
      <c r="C4154" t="s">
        <v>688</v>
      </c>
      <c r="D4154" t="s">
        <v>2306</v>
      </c>
      <c r="E4154" t="s">
        <v>16100</v>
      </c>
      <c r="F4154" t="s">
        <v>20442</v>
      </c>
      <c r="G4154" s="146">
        <f t="shared" si="72"/>
        <v>1</v>
      </c>
    </row>
    <row r="4155" spans="1:7">
      <c r="A4155" t="s">
        <v>16101</v>
      </c>
      <c r="B4155" s="1">
        <f>IFERROR(INDEX(Preturi!H$2:H$8000, MATCH(A4155, Preturi!G$2:G$8000, 0)), "")*G4155</f>
        <v>11.73</v>
      </c>
      <c r="C4155" t="s">
        <v>688</v>
      </c>
      <c r="D4155" t="s">
        <v>2306</v>
      </c>
      <c r="E4155" t="s">
        <v>16102</v>
      </c>
      <c r="F4155" t="s">
        <v>20442</v>
      </c>
      <c r="G4155" s="146">
        <f t="shared" si="72"/>
        <v>1</v>
      </c>
    </row>
    <row r="4156" spans="1:7">
      <c r="A4156" t="s">
        <v>16103</v>
      </c>
      <c r="B4156" s="1">
        <f>IFERROR(INDEX(Preturi!H$2:H$8000, MATCH(A4156, Preturi!G$2:G$8000, 0)), "")*G4156</f>
        <v>8.6199999999999992</v>
      </c>
      <c r="C4156" t="s">
        <v>688</v>
      </c>
      <c r="D4156" t="s">
        <v>2306</v>
      </c>
      <c r="E4156" t="s">
        <v>16104</v>
      </c>
      <c r="F4156" t="s">
        <v>20442</v>
      </c>
      <c r="G4156" s="146">
        <f t="shared" si="72"/>
        <v>1</v>
      </c>
    </row>
    <row r="4157" spans="1:7">
      <c r="A4157" t="s">
        <v>16105</v>
      </c>
      <c r="B4157" s="1">
        <f>IFERROR(INDEX(Preturi!H$2:H$8000, MATCH(A4157, Preturi!G$2:G$8000, 0)), "")*G4157</f>
        <v>8.8800000000000008</v>
      </c>
      <c r="C4157" t="s">
        <v>688</v>
      </c>
      <c r="D4157" t="s">
        <v>2306</v>
      </c>
      <c r="E4157" t="s">
        <v>16106</v>
      </c>
      <c r="F4157" t="s">
        <v>20442</v>
      </c>
      <c r="G4157" s="146">
        <f t="shared" si="72"/>
        <v>1</v>
      </c>
    </row>
    <row r="4158" spans="1:7">
      <c r="A4158" t="s">
        <v>16107</v>
      </c>
      <c r="B4158" s="1">
        <f>IFERROR(INDEX(Preturi!H$2:H$8000, MATCH(A4158, Preturi!G$2:G$8000, 0)), "")*G4158</f>
        <v>9.14</v>
      </c>
      <c r="C4158" t="s">
        <v>688</v>
      </c>
      <c r="D4158" t="s">
        <v>2306</v>
      </c>
      <c r="E4158" t="s">
        <v>16108</v>
      </c>
      <c r="F4158" t="s">
        <v>20442</v>
      </c>
      <c r="G4158" s="146">
        <f t="shared" si="72"/>
        <v>1</v>
      </c>
    </row>
    <row r="4159" spans="1:7">
      <c r="A4159" t="s">
        <v>16109</v>
      </c>
      <c r="B4159" s="1">
        <f>IFERROR(INDEX(Preturi!H$2:H$8000, MATCH(A4159, Preturi!G$2:G$8000, 0)), "")*G4159</f>
        <v>9.4</v>
      </c>
      <c r="C4159" t="s">
        <v>688</v>
      </c>
      <c r="D4159" t="s">
        <v>2306</v>
      </c>
      <c r="E4159" t="s">
        <v>16110</v>
      </c>
      <c r="F4159" t="s">
        <v>20442</v>
      </c>
      <c r="G4159" s="146">
        <f t="shared" si="72"/>
        <v>1</v>
      </c>
    </row>
    <row r="4160" spans="1:7">
      <c r="A4160" t="s">
        <v>16111</v>
      </c>
      <c r="B4160" s="1">
        <f>IFERROR(INDEX(Preturi!H$2:H$8000, MATCH(A4160, Preturi!G$2:G$8000, 0)), "")*G4160</f>
        <v>9.66</v>
      </c>
      <c r="C4160" t="s">
        <v>688</v>
      </c>
      <c r="D4160" t="s">
        <v>2306</v>
      </c>
      <c r="E4160" t="s">
        <v>16112</v>
      </c>
      <c r="F4160" t="s">
        <v>20442</v>
      </c>
      <c r="G4160" s="146">
        <f t="shared" si="72"/>
        <v>1</v>
      </c>
    </row>
    <row r="4161" spans="1:7">
      <c r="A4161" t="s">
        <v>16113</v>
      </c>
      <c r="B4161" s="1">
        <f>IFERROR(INDEX(Preturi!H$2:H$8000, MATCH(A4161, Preturi!G$2:G$8000, 0)), "")*G4161</f>
        <v>9.91</v>
      </c>
      <c r="C4161" t="s">
        <v>688</v>
      </c>
      <c r="D4161" t="s">
        <v>2306</v>
      </c>
      <c r="E4161" t="s">
        <v>16114</v>
      </c>
      <c r="F4161" t="s">
        <v>20442</v>
      </c>
      <c r="G4161" s="146">
        <f t="shared" si="72"/>
        <v>1</v>
      </c>
    </row>
    <row r="4162" spans="1:7">
      <c r="A4162" t="s">
        <v>16115</v>
      </c>
      <c r="B4162" s="1">
        <f>IFERROR(INDEX(Preturi!H$2:H$8000, MATCH(A4162, Preturi!G$2:G$8000, 0)), "")*G4162</f>
        <v>10.17</v>
      </c>
      <c r="C4162" t="s">
        <v>688</v>
      </c>
      <c r="D4162" t="s">
        <v>2306</v>
      </c>
      <c r="E4162" t="s">
        <v>16116</v>
      </c>
      <c r="F4162" t="s">
        <v>20442</v>
      </c>
      <c r="G4162" s="146">
        <f t="shared" si="72"/>
        <v>1</v>
      </c>
    </row>
    <row r="4163" spans="1:7">
      <c r="A4163" t="s">
        <v>16117</v>
      </c>
      <c r="B4163" s="1">
        <f>IFERROR(INDEX(Preturi!H$2:H$8000, MATCH(A4163, Preturi!G$2:G$8000, 0)), "")*G4163</f>
        <v>10.43</v>
      </c>
      <c r="C4163" t="s">
        <v>688</v>
      </c>
      <c r="D4163" t="s">
        <v>2306</v>
      </c>
      <c r="E4163" t="s">
        <v>16118</v>
      </c>
      <c r="F4163" t="s">
        <v>20442</v>
      </c>
      <c r="G4163" s="146">
        <f t="shared" si="72"/>
        <v>1</v>
      </c>
    </row>
    <row r="4164" spans="1:7">
      <c r="A4164" t="s">
        <v>16119</v>
      </c>
      <c r="B4164" s="1">
        <f>IFERROR(INDEX(Preturi!H$2:H$8000, MATCH(A4164, Preturi!G$2:G$8000, 0)), "")*G4164</f>
        <v>10.69</v>
      </c>
      <c r="C4164" t="s">
        <v>688</v>
      </c>
      <c r="D4164" t="s">
        <v>2306</v>
      </c>
      <c r="E4164" t="s">
        <v>16120</v>
      </c>
      <c r="F4164" t="s">
        <v>20442</v>
      </c>
      <c r="G4164" s="146">
        <f t="shared" si="72"/>
        <v>1</v>
      </c>
    </row>
    <row r="4165" spans="1:7">
      <c r="A4165" t="s">
        <v>16121</v>
      </c>
      <c r="B4165" s="1">
        <f>IFERROR(INDEX(Preturi!H$2:H$8000, MATCH(A4165, Preturi!G$2:G$8000, 0)), "")*G4165</f>
        <v>10.95</v>
      </c>
      <c r="C4165" t="s">
        <v>688</v>
      </c>
      <c r="D4165" t="s">
        <v>2306</v>
      </c>
      <c r="E4165" t="s">
        <v>16122</v>
      </c>
      <c r="F4165" t="s">
        <v>20442</v>
      </c>
      <c r="G4165" s="146">
        <f t="shared" si="72"/>
        <v>1</v>
      </c>
    </row>
    <row r="4166" spans="1:7">
      <c r="A4166" t="s">
        <v>16123</v>
      </c>
      <c r="B4166" s="1">
        <f>IFERROR(INDEX(Preturi!H$2:H$8000, MATCH(A4166, Preturi!G$2:G$8000, 0)), "")*G4166</f>
        <v>11.21</v>
      </c>
      <c r="C4166" t="s">
        <v>688</v>
      </c>
      <c r="D4166" t="s">
        <v>2306</v>
      </c>
      <c r="E4166" t="s">
        <v>16124</v>
      </c>
      <c r="F4166" t="s">
        <v>20442</v>
      </c>
      <c r="G4166" s="146">
        <f t="shared" si="72"/>
        <v>1</v>
      </c>
    </row>
    <row r="4167" spans="1:7">
      <c r="A4167" t="s">
        <v>16125</v>
      </c>
      <c r="B4167" s="1">
        <f>IFERROR(INDEX(Preturi!H$2:H$8000, MATCH(A4167, Preturi!G$2:G$8000, 0)), "")*G4167</f>
        <v>11.47</v>
      </c>
      <c r="C4167" t="s">
        <v>688</v>
      </c>
      <c r="D4167" t="s">
        <v>2306</v>
      </c>
      <c r="E4167" t="s">
        <v>16126</v>
      </c>
      <c r="F4167" t="s">
        <v>20442</v>
      </c>
      <c r="G4167" s="146">
        <f t="shared" si="72"/>
        <v>1</v>
      </c>
    </row>
    <row r="4168" spans="1:7">
      <c r="A4168" t="s">
        <v>16127</v>
      </c>
      <c r="B4168" s="1">
        <f>IFERROR(INDEX(Preturi!H$2:H$8000, MATCH(A4168, Preturi!G$2:G$8000, 0)), "")*G4168</f>
        <v>8.6199999999999992</v>
      </c>
      <c r="C4168" t="s">
        <v>688</v>
      </c>
      <c r="D4168" t="s">
        <v>2306</v>
      </c>
      <c r="E4168" t="s">
        <v>16128</v>
      </c>
      <c r="F4168" t="s">
        <v>20442</v>
      </c>
      <c r="G4168" s="146">
        <f t="shared" si="72"/>
        <v>1</v>
      </c>
    </row>
    <row r="4169" spans="1:7">
      <c r="A4169" t="s">
        <v>16129</v>
      </c>
      <c r="B4169" s="1">
        <f>IFERROR(INDEX(Preturi!H$2:H$8000, MATCH(A4169, Preturi!G$2:G$8000, 0)), "")*G4169</f>
        <v>8.8800000000000008</v>
      </c>
      <c r="C4169" t="s">
        <v>688</v>
      </c>
      <c r="D4169" t="s">
        <v>2306</v>
      </c>
      <c r="E4169" t="s">
        <v>16130</v>
      </c>
      <c r="F4169" t="s">
        <v>20442</v>
      </c>
      <c r="G4169" s="146">
        <f t="shared" si="72"/>
        <v>1</v>
      </c>
    </row>
    <row r="4170" spans="1:7">
      <c r="A4170" t="s">
        <v>16131</v>
      </c>
      <c r="B4170" s="1">
        <f>IFERROR(INDEX(Preturi!H$2:H$8000, MATCH(A4170, Preturi!G$2:G$8000, 0)), "")*G4170</f>
        <v>9.14</v>
      </c>
      <c r="C4170" t="s">
        <v>688</v>
      </c>
      <c r="D4170" t="s">
        <v>2306</v>
      </c>
      <c r="E4170" t="s">
        <v>16132</v>
      </c>
      <c r="F4170" t="s">
        <v>20442</v>
      </c>
      <c r="G4170" s="146">
        <f t="shared" si="72"/>
        <v>1</v>
      </c>
    </row>
    <row r="4171" spans="1:7">
      <c r="A4171" t="s">
        <v>16133</v>
      </c>
      <c r="B4171" s="1">
        <f>IFERROR(INDEX(Preturi!H$2:H$8000, MATCH(A4171, Preturi!G$2:G$8000, 0)), "")*G4171</f>
        <v>9.4</v>
      </c>
      <c r="C4171" t="s">
        <v>688</v>
      </c>
      <c r="D4171" t="s">
        <v>2306</v>
      </c>
      <c r="E4171" t="s">
        <v>16134</v>
      </c>
      <c r="F4171" t="s">
        <v>20442</v>
      </c>
      <c r="G4171" s="146">
        <f t="shared" si="72"/>
        <v>1</v>
      </c>
    </row>
    <row r="4172" spans="1:7">
      <c r="A4172" t="s">
        <v>16135</v>
      </c>
      <c r="B4172" s="1">
        <f>IFERROR(INDEX(Preturi!H$2:H$8000, MATCH(A4172, Preturi!G$2:G$8000, 0)), "")*G4172</f>
        <v>9.66</v>
      </c>
      <c r="C4172" t="s">
        <v>688</v>
      </c>
      <c r="D4172" t="s">
        <v>2306</v>
      </c>
      <c r="E4172" t="s">
        <v>16136</v>
      </c>
      <c r="F4172" t="s">
        <v>20442</v>
      </c>
      <c r="G4172" s="146">
        <f t="shared" si="72"/>
        <v>1</v>
      </c>
    </row>
    <row r="4173" spans="1:7">
      <c r="A4173" t="s">
        <v>16137</v>
      </c>
      <c r="B4173" s="1">
        <f>IFERROR(INDEX(Preturi!H$2:H$8000, MATCH(A4173, Preturi!G$2:G$8000, 0)), "")*G4173</f>
        <v>9.91</v>
      </c>
      <c r="C4173" t="s">
        <v>688</v>
      </c>
      <c r="D4173" t="s">
        <v>2306</v>
      </c>
      <c r="E4173" t="s">
        <v>16138</v>
      </c>
      <c r="F4173" t="s">
        <v>20442</v>
      </c>
      <c r="G4173" s="146">
        <f t="shared" si="72"/>
        <v>1</v>
      </c>
    </row>
    <row r="4174" spans="1:7">
      <c r="A4174" t="s">
        <v>16139</v>
      </c>
      <c r="B4174" s="1">
        <f>IFERROR(INDEX(Preturi!H$2:H$8000, MATCH(A4174, Preturi!G$2:G$8000, 0)), "")*G4174</f>
        <v>10.17</v>
      </c>
      <c r="C4174" t="s">
        <v>688</v>
      </c>
      <c r="D4174" t="s">
        <v>2306</v>
      </c>
      <c r="E4174" t="s">
        <v>16140</v>
      </c>
      <c r="F4174" t="s">
        <v>20442</v>
      </c>
      <c r="G4174" s="146">
        <f t="shared" si="72"/>
        <v>1</v>
      </c>
    </row>
    <row r="4175" spans="1:7">
      <c r="A4175" t="s">
        <v>16141</v>
      </c>
      <c r="B4175" s="1">
        <f>IFERROR(INDEX(Preturi!H$2:H$8000, MATCH(A4175, Preturi!G$2:G$8000, 0)), "")*G4175</f>
        <v>10.43</v>
      </c>
      <c r="C4175" t="s">
        <v>688</v>
      </c>
      <c r="D4175" t="s">
        <v>2306</v>
      </c>
      <c r="E4175" t="s">
        <v>16142</v>
      </c>
      <c r="F4175" t="s">
        <v>20442</v>
      </c>
      <c r="G4175" s="146">
        <f t="shared" si="72"/>
        <v>1</v>
      </c>
    </row>
    <row r="4176" spans="1:7">
      <c r="A4176" t="s">
        <v>16143</v>
      </c>
      <c r="B4176" s="1">
        <f>IFERROR(INDEX(Preturi!H$2:H$8000, MATCH(A4176, Preturi!G$2:G$8000, 0)), "")*G4176</f>
        <v>10.69</v>
      </c>
      <c r="C4176" t="s">
        <v>688</v>
      </c>
      <c r="D4176" t="s">
        <v>2306</v>
      </c>
      <c r="E4176" t="s">
        <v>16144</v>
      </c>
      <c r="F4176" t="s">
        <v>20442</v>
      </c>
      <c r="G4176" s="146">
        <f t="shared" si="72"/>
        <v>1</v>
      </c>
    </row>
    <row r="4177" spans="1:7">
      <c r="A4177" t="s">
        <v>16145</v>
      </c>
      <c r="B4177" s="1">
        <f>IFERROR(INDEX(Preturi!H$2:H$8000, MATCH(A4177, Preturi!G$2:G$8000, 0)), "")*G4177</f>
        <v>10.95</v>
      </c>
      <c r="C4177" t="s">
        <v>688</v>
      </c>
      <c r="D4177" t="s">
        <v>2306</v>
      </c>
      <c r="E4177" t="s">
        <v>16146</v>
      </c>
      <c r="F4177" t="s">
        <v>20442</v>
      </c>
      <c r="G4177" s="146">
        <f t="shared" si="72"/>
        <v>1</v>
      </c>
    </row>
    <row r="4178" spans="1:7">
      <c r="A4178" t="s">
        <v>16147</v>
      </c>
      <c r="B4178" s="1">
        <f>IFERROR(INDEX(Preturi!H$2:H$8000, MATCH(A4178, Preturi!G$2:G$8000, 0)), "")*G4178</f>
        <v>11.21</v>
      </c>
      <c r="C4178" t="s">
        <v>688</v>
      </c>
      <c r="D4178" t="s">
        <v>2306</v>
      </c>
      <c r="E4178" t="s">
        <v>16148</v>
      </c>
      <c r="F4178" t="s">
        <v>20442</v>
      </c>
      <c r="G4178" s="146">
        <f t="shared" si="72"/>
        <v>1</v>
      </c>
    </row>
    <row r="4179" spans="1:7">
      <c r="A4179" t="s">
        <v>16149</v>
      </c>
      <c r="B4179" s="1">
        <f>IFERROR(INDEX(Preturi!H$2:H$8000, MATCH(A4179, Preturi!G$2:G$8000, 0)), "")*G4179</f>
        <v>11.47</v>
      </c>
      <c r="C4179" t="s">
        <v>688</v>
      </c>
      <c r="D4179" t="s">
        <v>2306</v>
      </c>
      <c r="E4179" t="s">
        <v>16150</v>
      </c>
      <c r="F4179" t="s">
        <v>20442</v>
      </c>
      <c r="G4179" s="146">
        <f t="shared" si="72"/>
        <v>1</v>
      </c>
    </row>
    <row r="4180" spans="1:7">
      <c r="A4180" t="s">
        <v>16151</v>
      </c>
      <c r="B4180" s="1">
        <f>IFERROR(INDEX(Preturi!H$2:H$8000, MATCH(A4180, Preturi!G$2:G$8000, 0)), "")*G4180</f>
        <v>14.01</v>
      </c>
      <c r="C4180" t="s">
        <v>688</v>
      </c>
      <c r="D4180" t="s">
        <v>2306</v>
      </c>
      <c r="E4180" t="s">
        <v>16152</v>
      </c>
      <c r="F4180" t="s">
        <v>20442</v>
      </c>
      <c r="G4180" s="146">
        <f t="shared" si="72"/>
        <v>1</v>
      </c>
    </row>
    <row r="4181" spans="1:7">
      <c r="A4181" t="s">
        <v>16153</v>
      </c>
      <c r="B4181" s="1">
        <f>IFERROR(INDEX(Preturi!H$2:H$8000, MATCH(A4181, Preturi!G$2:G$8000, 0)), "")*G4181</f>
        <v>10.28</v>
      </c>
      <c r="C4181" t="s">
        <v>688</v>
      </c>
      <c r="D4181" t="s">
        <v>2306</v>
      </c>
      <c r="E4181" t="s">
        <v>16154</v>
      </c>
      <c r="F4181" t="s">
        <v>20442</v>
      </c>
      <c r="G4181" s="146">
        <f t="shared" si="72"/>
        <v>1</v>
      </c>
    </row>
    <row r="4182" spans="1:7">
      <c r="A4182" t="s">
        <v>16155</v>
      </c>
      <c r="B4182" s="1">
        <f>IFERROR(INDEX(Preturi!H$2:H$8000, MATCH(A4182, Preturi!G$2:G$8000, 0)), "")*G4182</f>
        <v>10.6</v>
      </c>
      <c r="C4182" t="s">
        <v>688</v>
      </c>
      <c r="D4182" t="s">
        <v>2306</v>
      </c>
      <c r="E4182" t="s">
        <v>16156</v>
      </c>
      <c r="F4182" t="s">
        <v>20442</v>
      </c>
      <c r="G4182" s="146">
        <f t="shared" ref="G4182:G4245" si="73">1+Adaosuri23</f>
        <v>1</v>
      </c>
    </row>
    <row r="4183" spans="1:7">
      <c r="A4183" t="s">
        <v>16157</v>
      </c>
      <c r="B4183" s="1">
        <f>IFERROR(INDEX(Preturi!H$2:H$8000, MATCH(A4183, Preturi!G$2:G$8000, 0)), "")*G4183</f>
        <v>10.91</v>
      </c>
      <c r="C4183" t="s">
        <v>688</v>
      </c>
      <c r="D4183" t="s">
        <v>2306</v>
      </c>
      <c r="E4183" t="s">
        <v>16158</v>
      </c>
      <c r="F4183" t="s">
        <v>20442</v>
      </c>
      <c r="G4183" s="146">
        <f t="shared" si="73"/>
        <v>1</v>
      </c>
    </row>
    <row r="4184" spans="1:7">
      <c r="A4184" t="s">
        <v>16159</v>
      </c>
      <c r="B4184" s="1">
        <f>IFERROR(INDEX(Preturi!H$2:H$8000, MATCH(A4184, Preturi!G$2:G$8000, 0)), "")*G4184</f>
        <v>11.22</v>
      </c>
      <c r="C4184" t="s">
        <v>688</v>
      </c>
      <c r="D4184" t="s">
        <v>2306</v>
      </c>
      <c r="E4184" t="s">
        <v>16160</v>
      </c>
      <c r="F4184" t="s">
        <v>20442</v>
      </c>
      <c r="G4184" s="146">
        <f t="shared" si="73"/>
        <v>1</v>
      </c>
    </row>
    <row r="4185" spans="1:7">
      <c r="A4185" t="s">
        <v>16161</v>
      </c>
      <c r="B4185" s="1">
        <f>IFERROR(INDEX(Preturi!H$2:H$8000, MATCH(A4185, Preturi!G$2:G$8000, 0)), "")*G4185</f>
        <v>11.53</v>
      </c>
      <c r="C4185" t="s">
        <v>688</v>
      </c>
      <c r="D4185" t="s">
        <v>2306</v>
      </c>
      <c r="E4185" t="s">
        <v>16162</v>
      </c>
      <c r="F4185" t="s">
        <v>20442</v>
      </c>
      <c r="G4185" s="146">
        <f t="shared" si="73"/>
        <v>1</v>
      </c>
    </row>
    <row r="4186" spans="1:7">
      <c r="A4186" t="s">
        <v>16163</v>
      </c>
      <c r="B4186" s="1">
        <f>IFERROR(INDEX(Preturi!H$2:H$8000, MATCH(A4186, Preturi!G$2:G$8000, 0)), "")*G4186</f>
        <v>11.84</v>
      </c>
      <c r="C4186" t="s">
        <v>688</v>
      </c>
      <c r="D4186" t="s">
        <v>2306</v>
      </c>
      <c r="E4186" t="s">
        <v>16164</v>
      </c>
      <c r="F4186" t="s">
        <v>20442</v>
      </c>
      <c r="G4186" s="146">
        <f t="shared" si="73"/>
        <v>1</v>
      </c>
    </row>
    <row r="4187" spans="1:7">
      <c r="A4187" t="s">
        <v>16165</v>
      </c>
      <c r="B4187" s="1">
        <f>IFERROR(INDEX(Preturi!H$2:H$8000, MATCH(A4187, Preturi!G$2:G$8000, 0)), "")*G4187</f>
        <v>12.16</v>
      </c>
      <c r="C4187" t="s">
        <v>688</v>
      </c>
      <c r="D4187" t="s">
        <v>2306</v>
      </c>
      <c r="E4187" t="s">
        <v>16166</v>
      </c>
      <c r="F4187" t="s">
        <v>20442</v>
      </c>
      <c r="G4187" s="146">
        <f t="shared" si="73"/>
        <v>1</v>
      </c>
    </row>
    <row r="4188" spans="1:7">
      <c r="A4188" t="s">
        <v>16167</v>
      </c>
      <c r="B4188" s="1">
        <f>IFERROR(INDEX(Preturi!H$2:H$8000, MATCH(A4188, Preturi!G$2:G$8000, 0)), "")*G4188</f>
        <v>12.47</v>
      </c>
      <c r="C4188" t="s">
        <v>688</v>
      </c>
      <c r="D4188" t="s">
        <v>2306</v>
      </c>
      <c r="E4188" t="s">
        <v>16168</v>
      </c>
      <c r="F4188" t="s">
        <v>20442</v>
      </c>
      <c r="G4188" s="146">
        <f t="shared" si="73"/>
        <v>1</v>
      </c>
    </row>
    <row r="4189" spans="1:7">
      <c r="A4189" t="s">
        <v>16169</v>
      </c>
      <c r="B4189" s="1">
        <f>IFERROR(INDEX(Preturi!H$2:H$8000, MATCH(A4189, Preturi!G$2:G$8000, 0)), "")*G4189</f>
        <v>12.77</v>
      </c>
      <c r="C4189" t="s">
        <v>688</v>
      </c>
      <c r="D4189" t="s">
        <v>2306</v>
      </c>
      <c r="E4189" t="s">
        <v>16170</v>
      </c>
      <c r="F4189" t="s">
        <v>20442</v>
      </c>
      <c r="G4189" s="146">
        <f t="shared" si="73"/>
        <v>1</v>
      </c>
    </row>
    <row r="4190" spans="1:7">
      <c r="A4190" t="s">
        <v>16171</v>
      </c>
      <c r="B4190" s="1">
        <f>IFERROR(INDEX(Preturi!H$2:H$8000, MATCH(A4190, Preturi!G$2:G$8000, 0)), "")*G4190</f>
        <v>13.08</v>
      </c>
      <c r="C4190" t="s">
        <v>688</v>
      </c>
      <c r="D4190" t="s">
        <v>2306</v>
      </c>
      <c r="E4190" t="s">
        <v>16172</v>
      </c>
      <c r="F4190" t="s">
        <v>20442</v>
      </c>
      <c r="G4190" s="146">
        <f t="shared" si="73"/>
        <v>1</v>
      </c>
    </row>
    <row r="4191" spans="1:7">
      <c r="A4191" t="s">
        <v>16173</v>
      </c>
      <c r="B4191" s="1">
        <f>IFERROR(INDEX(Preturi!H$2:H$8000, MATCH(A4191, Preturi!G$2:G$8000, 0)), "")*G4191</f>
        <v>13.39</v>
      </c>
      <c r="C4191" t="s">
        <v>688</v>
      </c>
      <c r="D4191" t="s">
        <v>2306</v>
      </c>
      <c r="E4191" t="s">
        <v>16174</v>
      </c>
      <c r="F4191" t="s">
        <v>20442</v>
      </c>
      <c r="G4191" s="146">
        <f t="shared" si="73"/>
        <v>1</v>
      </c>
    </row>
    <row r="4192" spans="1:7">
      <c r="A4192" t="s">
        <v>16175</v>
      </c>
      <c r="B4192" s="1">
        <f>IFERROR(INDEX(Preturi!H$2:H$8000, MATCH(A4192, Preturi!G$2:G$8000, 0)), "")*G4192</f>
        <v>13.7</v>
      </c>
      <c r="C4192" t="s">
        <v>688</v>
      </c>
      <c r="D4192" t="s">
        <v>2306</v>
      </c>
      <c r="E4192" t="s">
        <v>16176</v>
      </c>
      <c r="F4192" t="s">
        <v>20442</v>
      </c>
      <c r="G4192" s="146">
        <f t="shared" si="73"/>
        <v>1</v>
      </c>
    </row>
    <row r="4193" spans="1:7">
      <c r="A4193" t="s">
        <v>16177</v>
      </c>
      <c r="B4193" s="1">
        <f>IFERROR(INDEX(Preturi!H$2:H$8000, MATCH(A4193, Preturi!G$2:G$8000, 0)), "")*G4193</f>
        <v>10.28</v>
      </c>
      <c r="C4193" t="s">
        <v>688</v>
      </c>
      <c r="D4193" t="s">
        <v>2306</v>
      </c>
      <c r="E4193" t="s">
        <v>16178</v>
      </c>
      <c r="F4193" t="s">
        <v>20442</v>
      </c>
      <c r="G4193" s="146">
        <f t="shared" si="73"/>
        <v>1</v>
      </c>
    </row>
    <row r="4194" spans="1:7">
      <c r="A4194" t="s">
        <v>16179</v>
      </c>
      <c r="B4194" s="1">
        <f>IFERROR(INDEX(Preturi!H$2:H$8000, MATCH(A4194, Preturi!G$2:G$8000, 0)), "")*G4194</f>
        <v>10.6</v>
      </c>
      <c r="C4194" t="s">
        <v>688</v>
      </c>
      <c r="D4194" t="s">
        <v>2306</v>
      </c>
      <c r="E4194" t="s">
        <v>16180</v>
      </c>
      <c r="F4194" t="s">
        <v>20442</v>
      </c>
      <c r="G4194" s="146">
        <f t="shared" si="73"/>
        <v>1</v>
      </c>
    </row>
    <row r="4195" spans="1:7">
      <c r="A4195" t="s">
        <v>16181</v>
      </c>
      <c r="B4195" s="1">
        <f>IFERROR(INDEX(Preturi!H$2:H$8000, MATCH(A4195, Preturi!G$2:G$8000, 0)), "")*G4195</f>
        <v>10.91</v>
      </c>
      <c r="C4195" t="s">
        <v>688</v>
      </c>
      <c r="D4195" t="s">
        <v>2306</v>
      </c>
      <c r="E4195" t="s">
        <v>16182</v>
      </c>
      <c r="F4195" t="s">
        <v>20442</v>
      </c>
      <c r="G4195" s="146">
        <f t="shared" si="73"/>
        <v>1</v>
      </c>
    </row>
    <row r="4196" spans="1:7">
      <c r="A4196" t="s">
        <v>16183</v>
      </c>
      <c r="B4196" s="1">
        <f>IFERROR(INDEX(Preturi!H$2:H$8000, MATCH(A4196, Preturi!G$2:G$8000, 0)), "")*G4196</f>
        <v>11.22</v>
      </c>
      <c r="C4196" t="s">
        <v>688</v>
      </c>
      <c r="D4196" t="s">
        <v>2306</v>
      </c>
      <c r="E4196" t="s">
        <v>16184</v>
      </c>
      <c r="F4196" t="s">
        <v>20442</v>
      </c>
      <c r="G4196" s="146">
        <f t="shared" si="73"/>
        <v>1</v>
      </c>
    </row>
    <row r="4197" spans="1:7">
      <c r="A4197" t="s">
        <v>16185</v>
      </c>
      <c r="B4197" s="1">
        <f>IFERROR(INDEX(Preturi!H$2:H$8000, MATCH(A4197, Preturi!G$2:G$8000, 0)), "")*G4197</f>
        <v>11.53</v>
      </c>
      <c r="C4197" t="s">
        <v>688</v>
      </c>
      <c r="D4197" t="s">
        <v>2306</v>
      </c>
      <c r="E4197" t="s">
        <v>16186</v>
      </c>
      <c r="F4197" t="s">
        <v>20442</v>
      </c>
      <c r="G4197" s="146">
        <f t="shared" si="73"/>
        <v>1</v>
      </c>
    </row>
    <row r="4198" spans="1:7">
      <c r="A4198" t="s">
        <v>16187</v>
      </c>
      <c r="B4198" s="1">
        <f>IFERROR(INDEX(Preturi!H$2:H$8000, MATCH(A4198, Preturi!G$2:G$8000, 0)), "")*G4198</f>
        <v>11.84</v>
      </c>
      <c r="C4198" t="s">
        <v>688</v>
      </c>
      <c r="D4198" t="s">
        <v>2306</v>
      </c>
      <c r="E4198" t="s">
        <v>16188</v>
      </c>
      <c r="F4198" t="s">
        <v>20442</v>
      </c>
      <c r="G4198" s="146">
        <f t="shared" si="73"/>
        <v>1</v>
      </c>
    </row>
    <row r="4199" spans="1:7">
      <c r="A4199" t="s">
        <v>16189</v>
      </c>
      <c r="B4199" s="1">
        <f>IFERROR(INDEX(Preturi!H$2:H$8000, MATCH(A4199, Preturi!G$2:G$8000, 0)), "")*G4199</f>
        <v>12.16</v>
      </c>
      <c r="C4199" t="s">
        <v>688</v>
      </c>
      <c r="D4199" t="s">
        <v>2306</v>
      </c>
      <c r="E4199" t="s">
        <v>16190</v>
      </c>
      <c r="F4199" t="s">
        <v>20442</v>
      </c>
      <c r="G4199" s="146">
        <f t="shared" si="73"/>
        <v>1</v>
      </c>
    </row>
    <row r="4200" spans="1:7">
      <c r="A4200" t="s">
        <v>16191</v>
      </c>
      <c r="B4200" s="1">
        <f>IFERROR(INDEX(Preturi!H$2:H$8000, MATCH(A4200, Preturi!G$2:G$8000, 0)), "")*G4200</f>
        <v>12.47</v>
      </c>
      <c r="C4200" t="s">
        <v>688</v>
      </c>
      <c r="D4200" t="s">
        <v>2306</v>
      </c>
      <c r="E4200" t="s">
        <v>16192</v>
      </c>
      <c r="F4200" t="s">
        <v>20442</v>
      </c>
      <c r="G4200" s="146">
        <f t="shared" si="73"/>
        <v>1</v>
      </c>
    </row>
    <row r="4201" spans="1:7">
      <c r="A4201" t="s">
        <v>16193</v>
      </c>
      <c r="B4201" s="1">
        <f>IFERROR(INDEX(Preturi!H$2:H$8000, MATCH(A4201, Preturi!G$2:G$8000, 0)), "")*G4201</f>
        <v>12.77</v>
      </c>
      <c r="C4201" t="s">
        <v>688</v>
      </c>
      <c r="D4201" t="s">
        <v>2306</v>
      </c>
      <c r="E4201" t="s">
        <v>16194</v>
      </c>
      <c r="F4201" t="s">
        <v>20442</v>
      </c>
      <c r="G4201" s="146">
        <f t="shared" si="73"/>
        <v>1</v>
      </c>
    </row>
    <row r="4202" spans="1:7">
      <c r="A4202" t="s">
        <v>16195</v>
      </c>
      <c r="B4202" s="1">
        <f>IFERROR(INDEX(Preturi!H$2:H$8000, MATCH(A4202, Preturi!G$2:G$8000, 0)), "")*G4202</f>
        <v>13.08</v>
      </c>
      <c r="C4202" t="s">
        <v>688</v>
      </c>
      <c r="D4202" t="s">
        <v>2306</v>
      </c>
      <c r="E4202" t="s">
        <v>16196</v>
      </c>
      <c r="F4202" t="s">
        <v>20442</v>
      </c>
      <c r="G4202" s="146">
        <f t="shared" si="73"/>
        <v>1</v>
      </c>
    </row>
    <row r="4203" spans="1:7">
      <c r="A4203" t="s">
        <v>16197</v>
      </c>
      <c r="B4203" s="1">
        <f>IFERROR(INDEX(Preturi!H$2:H$8000, MATCH(A4203, Preturi!G$2:G$8000, 0)), "")*G4203</f>
        <v>13.39</v>
      </c>
      <c r="C4203" t="s">
        <v>688</v>
      </c>
      <c r="D4203" t="s">
        <v>2306</v>
      </c>
      <c r="E4203" t="s">
        <v>16198</v>
      </c>
      <c r="F4203" t="s">
        <v>20442</v>
      </c>
      <c r="G4203" s="146">
        <f t="shared" si="73"/>
        <v>1</v>
      </c>
    </row>
    <row r="4204" spans="1:7">
      <c r="A4204" t="s">
        <v>16199</v>
      </c>
      <c r="B4204" s="1">
        <f>IFERROR(INDEX(Preturi!H$2:H$8000, MATCH(A4204, Preturi!G$2:G$8000, 0)), "")*G4204</f>
        <v>13.7</v>
      </c>
      <c r="C4204" t="s">
        <v>688</v>
      </c>
      <c r="D4204" t="s">
        <v>2306</v>
      </c>
      <c r="E4204" t="s">
        <v>16200</v>
      </c>
      <c r="F4204" t="s">
        <v>20442</v>
      </c>
      <c r="G4204" s="146">
        <f t="shared" si="73"/>
        <v>1</v>
      </c>
    </row>
    <row r="4205" spans="1:7">
      <c r="A4205" t="s">
        <v>16201</v>
      </c>
      <c r="B4205" s="1">
        <f>IFERROR(INDEX(Preturi!H$2:H$8000, MATCH(A4205, Preturi!G$2:G$8000, 0)), "")*G4205</f>
        <v>16.29</v>
      </c>
      <c r="C4205" t="s">
        <v>688</v>
      </c>
      <c r="D4205" t="s">
        <v>2306</v>
      </c>
      <c r="E4205" t="s">
        <v>16203</v>
      </c>
      <c r="F4205" t="s">
        <v>20442</v>
      </c>
      <c r="G4205" s="146">
        <f t="shared" si="73"/>
        <v>1</v>
      </c>
    </row>
    <row r="4206" spans="1:7">
      <c r="A4206" t="s">
        <v>16204</v>
      </c>
      <c r="B4206" s="1">
        <f>IFERROR(INDEX(Preturi!H$2:H$8000, MATCH(A4206, Preturi!G$2:G$8000, 0)), "")*G4206</f>
        <v>11.93</v>
      </c>
      <c r="C4206" t="s">
        <v>688</v>
      </c>
      <c r="D4206" t="s">
        <v>2306</v>
      </c>
      <c r="E4206" t="s">
        <v>16205</v>
      </c>
      <c r="F4206" t="s">
        <v>20442</v>
      </c>
      <c r="G4206" s="146">
        <f t="shared" si="73"/>
        <v>1</v>
      </c>
    </row>
    <row r="4207" spans="1:7">
      <c r="A4207" t="s">
        <v>16206</v>
      </c>
      <c r="B4207" s="1">
        <f>IFERROR(INDEX(Preturi!H$2:H$8000, MATCH(A4207, Preturi!G$2:G$8000, 0)), "")*G4207</f>
        <v>12.3</v>
      </c>
      <c r="C4207" t="s">
        <v>688</v>
      </c>
      <c r="D4207" t="s">
        <v>2306</v>
      </c>
      <c r="E4207" t="s">
        <v>16207</v>
      </c>
      <c r="F4207" t="s">
        <v>20442</v>
      </c>
      <c r="G4207" s="146">
        <f t="shared" si="73"/>
        <v>1</v>
      </c>
    </row>
    <row r="4208" spans="1:7">
      <c r="A4208" t="s">
        <v>16208</v>
      </c>
      <c r="B4208" s="1">
        <f>IFERROR(INDEX(Preturi!H$2:H$8000, MATCH(A4208, Preturi!G$2:G$8000, 0)), "")*G4208</f>
        <v>12.66</v>
      </c>
      <c r="C4208" t="s">
        <v>688</v>
      </c>
      <c r="D4208" t="s">
        <v>2306</v>
      </c>
      <c r="E4208" t="s">
        <v>16209</v>
      </c>
      <c r="F4208" t="s">
        <v>20442</v>
      </c>
      <c r="G4208" s="146">
        <f t="shared" si="73"/>
        <v>1</v>
      </c>
    </row>
    <row r="4209" spans="1:7">
      <c r="A4209" t="s">
        <v>16210</v>
      </c>
      <c r="B4209" s="1">
        <f>IFERROR(INDEX(Preturi!H$2:H$8000, MATCH(A4209, Preturi!G$2:G$8000, 0)), "")*G4209</f>
        <v>13.03</v>
      </c>
      <c r="C4209" t="s">
        <v>688</v>
      </c>
      <c r="D4209" t="s">
        <v>2306</v>
      </c>
      <c r="E4209" t="s">
        <v>16211</v>
      </c>
      <c r="F4209" t="s">
        <v>20442</v>
      </c>
      <c r="G4209" s="146">
        <f t="shared" si="73"/>
        <v>1</v>
      </c>
    </row>
    <row r="4210" spans="1:7">
      <c r="A4210" t="s">
        <v>16212</v>
      </c>
      <c r="B4210" s="1">
        <f>IFERROR(INDEX(Preturi!H$2:H$8000, MATCH(A4210, Preturi!G$2:G$8000, 0)), "")*G4210</f>
        <v>13.39</v>
      </c>
      <c r="C4210" t="s">
        <v>688</v>
      </c>
      <c r="D4210" t="s">
        <v>2306</v>
      </c>
      <c r="E4210" t="s">
        <v>16213</v>
      </c>
      <c r="F4210" t="s">
        <v>20442</v>
      </c>
      <c r="G4210" s="146">
        <f t="shared" si="73"/>
        <v>1</v>
      </c>
    </row>
    <row r="4211" spans="1:7">
      <c r="A4211" t="s">
        <v>16214</v>
      </c>
      <c r="B4211" s="1">
        <f>IFERROR(INDEX(Preturi!H$2:H$8000, MATCH(A4211, Preturi!G$2:G$8000, 0)), "")*G4211</f>
        <v>13.75</v>
      </c>
      <c r="C4211" t="s">
        <v>688</v>
      </c>
      <c r="D4211" t="s">
        <v>2306</v>
      </c>
      <c r="E4211" t="s">
        <v>16215</v>
      </c>
      <c r="F4211" t="s">
        <v>20442</v>
      </c>
      <c r="G4211" s="146">
        <f t="shared" si="73"/>
        <v>1</v>
      </c>
    </row>
    <row r="4212" spans="1:7">
      <c r="A4212" t="s">
        <v>16216</v>
      </c>
      <c r="B4212" s="1">
        <f>IFERROR(INDEX(Preturi!H$2:H$8000, MATCH(A4212, Preturi!G$2:G$8000, 0)), "")*G4212</f>
        <v>14.12</v>
      </c>
      <c r="C4212" t="s">
        <v>688</v>
      </c>
      <c r="D4212" t="s">
        <v>2306</v>
      </c>
      <c r="E4212" t="s">
        <v>16217</v>
      </c>
      <c r="F4212" t="s">
        <v>20442</v>
      </c>
      <c r="G4212" s="146">
        <f t="shared" si="73"/>
        <v>1</v>
      </c>
    </row>
    <row r="4213" spans="1:7">
      <c r="A4213" t="s">
        <v>16218</v>
      </c>
      <c r="B4213" s="1">
        <f>IFERROR(INDEX(Preturi!H$2:H$8000, MATCH(A4213, Preturi!G$2:G$8000, 0)), "")*G4213</f>
        <v>14.47</v>
      </c>
      <c r="C4213" t="s">
        <v>688</v>
      </c>
      <c r="D4213" t="s">
        <v>2306</v>
      </c>
      <c r="E4213" t="s">
        <v>16219</v>
      </c>
      <c r="F4213" t="s">
        <v>20442</v>
      </c>
      <c r="G4213" s="146">
        <f t="shared" si="73"/>
        <v>1</v>
      </c>
    </row>
    <row r="4214" spans="1:7">
      <c r="A4214" t="s">
        <v>16220</v>
      </c>
      <c r="B4214" s="1">
        <f>IFERROR(INDEX(Preturi!H$2:H$8000, MATCH(A4214, Preturi!G$2:G$8000, 0)), "")*G4214</f>
        <v>14.83</v>
      </c>
      <c r="C4214" t="s">
        <v>688</v>
      </c>
      <c r="D4214" t="s">
        <v>2306</v>
      </c>
      <c r="E4214" t="s">
        <v>16221</v>
      </c>
      <c r="F4214" t="s">
        <v>20442</v>
      </c>
      <c r="G4214" s="146">
        <f t="shared" si="73"/>
        <v>1</v>
      </c>
    </row>
    <row r="4215" spans="1:7">
      <c r="A4215" t="s">
        <v>16222</v>
      </c>
      <c r="B4215" s="1">
        <f>IFERROR(INDEX(Preturi!H$2:H$8000, MATCH(A4215, Preturi!G$2:G$8000, 0)), "")*G4215</f>
        <v>15.2</v>
      </c>
      <c r="C4215" t="s">
        <v>688</v>
      </c>
      <c r="D4215" t="s">
        <v>2306</v>
      </c>
      <c r="E4215" t="s">
        <v>16223</v>
      </c>
      <c r="F4215" t="s">
        <v>20442</v>
      </c>
      <c r="G4215" s="146">
        <f t="shared" si="73"/>
        <v>1</v>
      </c>
    </row>
    <row r="4216" spans="1:7">
      <c r="A4216" t="s">
        <v>16224</v>
      </c>
      <c r="B4216" s="1">
        <f>IFERROR(INDEX(Preturi!H$2:H$8000, MATCH(A4216, Preturi!G$2:G$8000, 0)), "")*G4216</f>
        <v>15.56</v>
      </c>
      <c r="C4216" t="s">
        <v>688</v>
      </c>
      <c r="D4216" t="s">
        <v>2306</v>
      </c>
      <c r="E4216" t="s">
        <v>16225</v>
      </c>
      <c r="F4216" t="s">
        <v>20442</v>
      </c>
      <c r="G4216" s="146">
        <f t="shared" si="73"/>
        <v>1</v>
      </c>
    </row>
    <row r="4217" spans="1:7">
      <c r="A4217" t="s">
        <v>16226</v>
      </c>
      <c r="B4217" s="1">
        <f>IFERROR(INDEX(Preturi!H$2:H$8000, MATCH(A4217, Preturi!G$2:G$8000, 0)), "")*G4217</f>
        <v>15.93</v>
      </c>
      <c r="C4217" t="s">
        <v>688</v>
      </c>
      <c r="D4217" t="s">
        <v>2306</v>
      </c>
      <c r="E4217" t="s">
        <v>16227</v>
      </c>
      <c r="F4217" t="s">
        <v>20442</v>
      </c>
      <c r="G4217" s="146">
        <f t="shared" si="73"/>
        <v>1</v>
      </c>
    </row>
    <row r="4218" spans="1:7">
      <c r="A4218" t="s">
        <v>16228</v>
      </c>
      <c r="B4218" s="1">
        <f>IFERROR(INDEX(Preturi!H$2:H$8000, MATCH(A4218, Preturi!G$2:G$8000, 0)), "")*G4218</f>
        <v>11.93</v>
      </c>
      <c r="C4218" t="s">
        <v>688</v>
      </c>
      <c r="D4218" t="s">
        <v>2306</v>
      </c>
      <c r="E4218" t="s">
        <v>16229</v>
      </c>
      <c r="F4218" t="s">
        <v>20442</v>
      </c>
      <c r="G4218" s="146">
        <f t="shared" si="73"/>
        <v>1</v>
      </c>
    </row>
    <row r="4219" spans="1:7">
      <c r="A4219" t="s">
        <v>16230</v>
      </c>
      <c r="B4219" s="1">
        <f>IFERROR(INDEX(Preturi!H$2:H$8000, MATCH(A4219, Preturi!G$2:G$8000, 0)), "")*G4219</f>
        <v>12.3</v>
      </c>
      <c r="C4219" t="s">
        <v>688</v>
      </c>
      <c r="D4219" t="s">
        <v>2306</v>
      </c>
      <c r="E4219" t="s">
        <v>16231</v>
      </c>
      <c r="F4219" t="s">
        <v>20442</v>
      </c>
      <c r="G4219" s="146">
        <f t="shared" si="73"/>
        <v>1</v>
      </c>
    </row>
    <row r="4220" spans="1:7">
      <c r="A4220" t="s">
        <v>16232</v>
      </c>
      <c r="B4220" s="1">
        <f>IFERROR(INDEX(Preturi!H$2:H$8000, MATCH(A4220, Preturi!G$2:G$8000, 0)), "")*G4220</f>
        <v>12.66</v>
      </c>
      <c r="C4220" t="s">
        <v>688</v>
      </c>
      <c r="D4220" t="s">
        <v>2306</v>
      </c>
      <c r="E4220" t="s">
        <v>16233</v>
      </c>
      <c r="F4220" t="s">
        <v>20442</v>
      </c>
      <c r="G4220" s="146">
        <f t="shared" si="73"/>
        <v>1</v>
      </c>
    </row>
    <row r="4221" spans="1:7">
      <c r="A4221" t="s">
        <v>16234</v>
      </c>
      <c r="B4221" s="1">
        <f>IFERROR(INDEX(Preturi!H$2:H$8000, MATCH(A4221, Preturi!G$2:G$8000, 0)), "")*G4221</f>
        <v>13.03</v>
      </c>
      <c r="C4221" t="s">
        <v>688</v>
      </c>
      <c r="D4221" t="s">
        <v>2306</v>
      </c>
      <c r="E4221" t="s">
        <v>16235</v>
      </c>
      <c r="F4221" t="s">
        <v>20442</v>
      </c>
      <c r="G4221" s="146">
        <f t="shared" si="73"/>
        <v>1</v>
      </c>
    </row>
    <row r="4222" spans="1:7">
      <c r="A4222" t="s">
        <v>16236</v>
      </c>
      <c r="B4222" s="1">
        <f>IFERROR(INDEX(Preturi!H$2:H$8000, MATCH(A4222, Preturi!G$2:G$8000, 0)), "")*G4222</f>
        <v>13.39</v>
      </c>
      <c r="C4222" t="s">
        <v>688</v>
      </c>
      <c r="D4222" t="s">
        <v>2306</v>
      </c>
      <c r="E4222" t="s">
        <v>16237</v>
      </c>
      <c r="F4222" t="s">
        <v>20442</v>
      </c>
      <c r="G4222" s="146">
        <f t="shared" si="73"/>
        <v>1</v>
      </c>
    </row>
    <row r="4223" spans="1:7">
      <c r="A4223" t="s">
        <v>16238</v>
      </c>
      <c r="B4223" s="1">
        <f>IFERROR(INDEX(Preturi!H$2:H$8000, MATCH(A4223, Preturi!G$2:G$8000, 0)), "")*G4223</f>
        <v>13.75</v>
      </c>
      <c r="C4223" t="s">
        <v>688</v>
      </c>
      <c r="D4223" t="s">
        <v>2306</v>
      </c>
      <c r="E4223" t="s">
        <v>16239</v>
      </c>
      <c r="F4223" t="s">
        <v>20442</v>
      </c>
      <c r="G4223" s="146">
        <f t="shared" si="73"/>
        <v>1</v>
      </c>
    </row>
    <row r="4224" spans="1:7">
      <c r="A4224" t="s">
        <v>16240</v>
      </c>
      <c r="B4224" s="1">
        <f>IFERROR(INDEX(Preturi!H$2:H$8000, MATCH(A4224, Preturi!G$2:G$8000, 0)), "")*G4224</f>
        <v>14.12</v>
      </c>
      <c r="C4224" t="s">
        <v>688</v>
      </c>
      <c r="D4224" t="s">
        <v>2306</v>
      </c>
      <c r="E4224" t="s">
        <v>16241</v>
      </c>
      <c r="F4224" t="s">
        <v>20442</v>
      </c>
      <c r="G4224" s="146">
        <f t="shared" si="73"/>
        <v>1</v>
      </c>
    </row>
    <row r="4225" spans="1:7">
      <c r="A4225" t="s">
        <v>16242</v>
      </c>
      <c r="B4225" s="1">
        <f>IFERROR(INDEX(Preturi!H$2:H$8000, MATCH(A4225, Preturi!G$2:G$8000, 0)), "")*G4225</f>
        <v>14.47</v>
      </c>
      <c r="C4225" t="s">
        <v>688</v>
      </c>
      <c r="D4225" t="s">
        <v>2306</v>
      </c>
      <c r="E4225" t="s">
        <v>16243</v>
      </c>
      <c r="F4225" t="s">
        <v>20442</v>
      </c>
      <c r="G4225" s="146">
        <f t="shared" si="73"/>
        <v>1</v>
      </c>
    </row>
    <row r="4226" spans="1:7">
      <c r="A4226" t="s">
        <v>16244</v>
      </c>
      <c r="B4226" s="1">
        <f>IFERROR(INDEX(Preturi!H$2:H$8000, MATCH(A4226, Preturi!G$2:G$8000, 0)), "")*G4226</f>
        <v>14.83</v>
      </c>
      <c r="C4226" t="s">
        <v>688</v>
      </c>
      <c r="D4226" t="s">
        <v>2306</v>
      </c>
      <c r="E4226" t="s">
        <v>16245</v>
      </c>
      <c r="F4226" t="s">
        <v>20442</v>
      </c>
      <c r="G4226" s="146">
        <f t="shared" si="73"/>
        <v>1</v>
      </c>
    </row>
    <row r="4227" spans="1:7">
      <c r="A4227" t="s">
        <v>16246</v>
      </c>
      <c r="B4227" s="1">
        <f>IFERROR(INDEX(Preturi!H$2:H$8000, MATCH(A4227, Preturi!G$2:G$8000, 0)), "")*G4227</f>
        <v>15.2</v>
      </c>
      <c r="C4227" t="s">
        <v>688</v>
      </c>
      <c r="D4227" t="s">
        <v>2306</v>
      </c>
      <c r="E4227" t="s">
        <v>16247</v>
      </c>
      <c r="F4227" t="s">
        <v>20442</v>
      </c>
      <c r="G4227" s="146">
        <f t="shared" si="73"/>
        <v>1</v>
      </c>
    </row>
    <row r="4228" spans="1:7">
      <c r="A4228" t="s">
        <v>16248</v>
      </c>
      <c r="B4228" s="1">
        <f>IFERROR(INDEX(Preturi!H$2:H$8000, MATCH(A4228, Preturi!G$2:G$8000, 0)), "")*G4228</f>
        <v>15.56</v>
      </c>
      <c r="C4228" t="s">
        <v>688</v>
      </c>
      <c r="D4228" t="s">
        <v>2306</v>
      </c>
      <c r="E4228" t="s">
        <v>16249</v>
      </c>
      <c r="F4228" t="s">
        <v>20442</v>
      </c>
      <c r="G4228" s="146">
        <f t="shared" si="73"/>
        <v>1</v>
      </c>
    </row>
    <row r="4229" spans="1:7">
      <c r="A4229" t="s">
        <v>16250</v>
      </c>
      <c r="B4229" s="1">
        <f>IFERROR(INDEX(Preturi!H$2:H$8000, MATCH(A4229, Preturi!G$2:G$8000, 0)), "")*G4229</f>
        <v>15.93</v>
      </c>
      <c r="C4229" t="s">
        <v>688</v>
      </c>
      <c r="D4229" t="s">
        <v>2306</v>
      </c>
      <c r="E4229" t="s">
        <v>16251</v>
      </c>
      <c r="F4229" t="s">
        <v>20442</v>
      </c>
      <c r="G4229" s="146">
        <f t="shared" si="73"/>
        <v>1</v>
      </c>
    </row>
    <row r="4230" spans="1:7">
      <c r="A4230" t="s">
        <v>16252</v>
      </c>
      <c r="B4230" s="1">
        <f>IFERROR(INDEX(Preturi!H$2:H$8000, MATCH(A4230, Preturi!G$2:G$8000, 0)), "")*G4230</f>
        <v>7.24</v>
      </c>
      <c r="C4230" t="s">
        <v>688</v>
      </c>
      <c r="D4230" t="s">
        <v>2306</v>
      </c>
      <c r="E4230" t="s">
        <v>16253</v>
      </c>
      <c r="F4230" t="s">
        <v>20442</v>
      </c>
      <c r="G4230" s="146">
        <f t="shared" si="73"/>
        <v>1</v>
      </c>
    </row>
    <row r="4231" spans="1:7">
      <c r="A4231" t="s">
        <v>16254</v>
      </c>
      <c r="B4231" s="1">
        <f>IFERROR(INDEX(Preturi!H$2:H$8000, MATCH(A4231, Preturi!G$2:G$8000, 0)), "")*G4231</f>
        <v>5.38</v>
      </c>
      <c r="C4231" t="s">
        <v>688</v>
      </c>
      <c r="D4231" t="s">
        <v>2306</v>
      </c>
      <c r="E4231" t="s">
        <v>16255</v>
      </c>
      <c r="F4231" t="s">
        <v>20442</v>
      </c>
      <c r="G4231" s="146">
        <f t="shared" si="73"/>
        <v>1</v>
      </c>
    </row>
    <row r="4232" spans="1:7">
      <c r="A4232" t="s">
        <v>16256</v>
      </c>
      <c r="B4232" s="1">
        <f>IFERROR(INDEX(Preturi!H$2:H$8000, MATCH(A4232, Preturi!G$2:G$8000, 0)), "")*G4232</f>
        <v>5.54</v>
      </c>
      <c r="C4232" t="s">
        <v>688</v>
      </c>
      <c r="D4232" t="s">
        <v>2306</v>
      </c>
      <c r="E4232" t="s">
        <v>16257</v>
      </c>
      <c r="F4232" t="s">
        <v>20442</v>
      </c>
      <c r="G4232" s="146">
        <f t="shared" si="73"/>
        <v>1</v>
      </c>
    </row>
    <row r="4233" spans="1:7">
      <c r="A4233" t="s">
        <v>16258</v>
      </c>
      <c r="B4233" s="1">
        <f>IFERROR(INDEX(Preturi!H$2:H$8000, MATCH(A4233, Preturi!G$2:G$8000, 0)), "")*G4233</f>
        <v>5.69</v>
      </c>
      <c r="C4233" t="s">
        <v>688</v>
      </c>
      <c r="D4233" t="s">
        <v>2306</v>
      </c>
      <c r="E4233" t="s">
        <v>16259</v>
      </c>
      <c r="F4233" t="s">
        <v>20442</v>
      </c>
      <c r="G4233" s="146">
        <f t="shared" si="73"/>
        <v>1</v>
      </c>
    </row>
    <row r="4234" spans="1:7">
      <c r="A4234" t="s">
        <v>16260</v>
      </c>
      <c r="B4234" s="1">
        <f>IFERROR(INDEX(Preturi!H$2:H$8000, MATCH(A4234, Preturi!G$2:G$8000, 0)), "")*G4234</f>
        <v>5.85</v>
      </c>
      <c r="C4234" t="s">
        <v>688</v>
      </c>
      <c r="D4234" t="s">
        <v>2306</v>
      </c>
      <c r="E4234" t="s">
        <v>16261</v>
      </c>
      <c r="F4234" t="s">
        <v>20442</v>
      </c>
      <c r="G4234" s="146">
        <f t="shared" si="73"/>
        <v>1</v>
      </c>
    </row>
    <row r="4235" spans="1:7">
      <c r="A4235" t="s">
        <v>16262</v>
      </c>
      <c r="B4235" s="1">
        <f>IFERROR(INDEX(Preturi!H$2:H$8000, MATCH(A4235, Preturi!G$2:G$8000, 0)), "")*G4235</f>
        <v>6.01</v>
      </c>
      <c r="C4235" t="s">
        <v>688</v>
      </c>
      <c r="D4235" t="s">
        <v>2306</v>
      </c>
      <c r="E4235" t="s">
        <v>16263</v>
      </c>
      <c r="F4235" t="s">
        <v>20442</v>
      </c>
      <c r="G4235" s="146">
        <f t="shared" si="73"/>
        <v>1</v>
      </c>
    </row>
    <row r="4236" spans="1:7">
      <c r="A4236" t="s">
        <v>16264</v>
      </c>
      <c r="B4236" s="1">
        <f>IFERROR(INDEX(Preturi!H$2:H$8000, MATCH(A4236, Preturi!G$2:G$8000, 0)), "")*G4236</f>
        <v>6.16</v>
      </c>
      <c r="C4236" t="s">
        <v>688</v>
      </c>
      <c r="D4236" t="s">
        <v>2306</v>
      </c>
      <c r="E4236" t="s">
        <v>16265</v>
      </c>
      <c r="F4236" t="s">
        <v>20442</v>
      </c>
      <c r="G4236" s="146">
        <f t="shared" si="73"/>
        <v>1</v>
      </c>
    </row>
    <row r="4237" spans="1:7">
      <c r="A4237" t="s">
        <v>16266</v>
      </c>
      <c r="B4237" s="1">
        <f>IFERROR(INDEX(Preturi!H$2:H$8000, MATCH(A4237, Preturi!G$2:G$8000, 0)), "")*G4237</f>
        <v>6.31</v>
      </c>
      <c r="C4237" t="s">
        <v>688</v>
      </c>
      <c r="D4237" t="s">
        <v>2306</v>
      </c>
      <c r="E4237" t="s">
        <v>16267</v>
      </c>
      <c r="F4237" t="s">
        <v>20442</v>
      </c>
      <c r="G4237" s="146">
        <f t="shared" si="73"/>
        <v>1</v>
      </c>
    </row>
    <row r="4238" spans="1:7">
      <c r="A4238" t="s">
        <v>16268</v>
      </c>
      <c r="B4238" s="1">
        <f>IFERROR(INDEX(Preturi!H$2:H$8000, MATCH(A4238, Preturi!G$2:G$8000, 0)), "")*G4238</f>
        <v>6.46</v>
      </c>
      <c r="C4238" t="s">
        <v>688</v>
      </c>
      <c r="D4238" t="s">
        <v>2306</v>
      </c>
      <c r="E4238" t="s">
        <v>16269</v>
      </c>
      <c r="F4238" t="s">
        <v>20442</v>
      </c>
      <c r="G4238" s="146">
        <f t="shared" si="73"/>
        <v>1</v>
      </c>
    </row>
    <row r="4239" spans="1:7">
      <c r="A4239" t="s">
        <v>16270</v>
      </c>
      <c r="B4239" s="1">
        <f>IFERROR(INDEX(Preturi!H$2:H$8000, MATCH(A4239, Preturi!G$2:G$8000, 0)), "")*G4239</f>
        <v>6.62</v>
      </c>
      <c r="C4239" t="s">
        <v>688</v>
      </c>
      <c r="D4239" t="s">
        <v>2306</v>
      </c>
      <c r="E4239" t="s">
        <v>16271</v>
      </c>
      <c r="F4239" t="s">
        <v>20442</v>
      </c>
      <c r="G4239" s="146">
        <f t="shared" si="73"/>
        <v>1</v>
      </c>
    </row>
    <row r="4240" spans="1:7">
      <c r="A4240" t="s">
        <v>16272</v>
      </c>
      <c r="B4240" s="1">
        <f>IFERROR(INDEX(Preturi!H$2:H$8000, MATCH(A4240, Preturi!G$2:G$8000, 0)), "")*G4240</f>
        <v>6.77</v>
      </c>
      <c r="C4240" t="s">
        <v>688</v>
      </c>
      <c r="D4240" t="s">
        <v>2306</v>
      </c>
      <c r="E4240" t="s">
        <v>16273</v>
      </c>
      <c r="F4240" t="s">
        <v>20442</v>
      </c>
      <c r="G4240" s="146">
        <f t="shared" si="73"/>
        <v>1</v>
      </c>
    </row>
    <row r="4241" spans="1:7">
      <c r="A4241" t="s">
        <v>16274</v>
      </c>
      <c r="B4241" s="1">
        <f>IFERROR(INDEX(Preturi!H$2:H$8000, MATCH(A4241, Preturi!G$2:G$8000, 0)), "")*G4241</f>
        <v>6.93</v>
      </c>
      <c r="C4241" t="s">
        <v>688</v>
      </c>
      <c r="D4241" t="s">
        <v>2306</v>
      </c>
      <c r="E4241" t="s">
        <v>16275</v>
      </c>
      <c r="F4241" t="s">
        <v>20442</v>
      </c>
      <c r="G4241" s="146">
        <f t="shared" si="73"/>
        <v>1</v>
      </c>
    </row>
    <row r="4242" spans="1:7">
      <c r="A4242" t="s">
        <v>16276</v>
      </c>
      <c r="B4242" s="1">
        <f>IFERROR(INDEX(Preturi!H$2:H$8000, MATCH(A4242, Preturi!G$2:G$8000, 0)), "")*G4242</f>
        <v>7.09</v>
      </c>
      <c r="C4242" t="s">
        <v>688</v>
      </c>
      <c r="D4242" t="s">
        <v>2306</v>
      </c>
      <c r="E4242" t="s">
        <v>16277</v>
      </c>
      <c r="F4242" t="s">
        <v>20442</v>
      </c>
      <c r="G4242" s="146">
        <f t="shared" si="73"/>
        <v>1</v>
      </c>
    </row>
    <row r="4243" spans="1:7">
      <c r="A4243" t="s">
        <v>16278</v>
      </c>
      <c r="B4243" s="1">
        <f>IFERROR(INDEX(Preturi!H$2:H$8000, MATCH(A4243, Preturi!G$2:G$8000, 0)), "")*G4243</f>
        <v>5.38</v>
      </c>
      <c r="C4243" t="s">
        <v>688</v>
      </c>
      <c r="D4243" t="s">
        <v>2306</v>
      </c>
      <c r="E4243" t="s">
        <v>16279</v>
      </c>
      <c r="F4243" t="s">
        <v>20442</v>
      </c>
      <c r="G4243" s="146">
        <f t="shared" si="73"/>
        <v>1</v>
      </c>
    </row>
    <row r="4244" spans="1:7">
      <c r="A4244" t="s">
        <v>16280</v>
      </c>
      <c r="B4244" s="1">
        <f>IFERROR(INDEX(Preturi!H$2:H$8000, MATCH(A4244, Preturi!G$2:G$8000, 0)), "")*G4244</f>
        <v>5.54</v>
      </c>
      <c r="C4244" t="s">
        <v>688</v>
      </c>
      <c r="D4244" t="s">
        <v>2306</v>
      </c>
      <c r="E4244" t="s">
        <v>16281</v>
      </c>
      <c r="F4244" t="s">
        <v>20442</v>
      </c>
      <c r="G4244" s="146">
        <f t="shared" si="73"/>
        <v>1</v>
      </c>
    </row>
    <row r="4245" spans="1:7">
      <c r="A4245" t="s">
        <v>16282</v>
      </c>
      <c r="B4245" s="1">
        <f>IFERROR(INDEX(Preturi!H$2:H$8000, MATCH(A4245, Preturi!G$2:G$8000, 0)), "")*G4245</f>
        <v>5.69</v>
      </c>
      <c r="C4245" t="s">
        <v>688</v>
      </c>
      <c r="D4245" t="s">
        <v>2306</v>
      </c>
      <c r="E4245" t="s">
        <v>16283</v>
      </c>
      <c r="F4245" t="s">
        <v>20442</v>
      </c>
      <c r="G4245" s="146">
        <f t="shared" si="73"/>
        <v>1</v>
      </c>
    </row>
    <row r="4246" spans="1:7">
      <c r="A4246" t="s">
        <v>16284</v>
      </c>
      <c r="B4246" s="1">
        <f>IFERROR(INDEX(Preturi!H$2:H$8000, MATCH(A4246, Preturi!G$2:G$8000, 0)), "")*G4246</f>
        <v>5.85</v>
      </c>
      <c r="C4246" t="s">
        <v>688</v>
      </c>
      <c r="D4246" t="s">
        <v>2306</v>
      </c>
      <c r="E4246" t="s">
        <v>16285</v>
      </c>
      <c r="F4246" t="s">
        <v>20442</v>
      </c>
      <c r="G4246" s="146">
        <f t="shared" ref="G4246:G4309" si="74">1+Adaosuri23</f>
        <v>1</v>
      </c>
    </row>
    <row r="4247" spans="1:7">
      <c r="A4247" t="s">
        <v>16286</v>
      </c>
      <c r="B4247" s="1">
        <f>IFERROR(INDEX(Preturi!H$2:H$8000, MATCH(A4247, Preturi!G$2:G$8000, 0)), "")*G4247</f>
        <v>6.01</v>
      </c>
      <c r="C4247" t="s">
        <v>688</v>
      </c>
      <c r="D4247" t="s">
        <v>2306</v>
      </c>
      <c r="E4247" t="s">
        <v>16287</v>
      </c>
      <c r="F4247" t="s">
        <v>20442</v>
      </c>
      <c r="G4247" s="146">
        <f t="shared" si="74"/>
        <v>1</v>
      </c>
    </row>
    <row r="4248" spans="1:7">
      <c r="A4248" t="s">
        <v>16288</v>
      </c>
      <c r="B4248" s="1">
        <f>IFERROR(INDEX(Preturi!H$2:H$8000, MATCH(A4248, Preturi!G$2:G$8000, 0)), "")*G4248</f>
        <v>6.16</v>
      </c>
      <c r="C4248" t="s">
        <v>688</v>
      </c>
      <c r="D4248" t="s">
        <v>2306</v>
      </c>
      <c r="E4248" t="s">
        <v>16289</v>
      </c>
      <c r="F4248" t="s">
        <v>20442</v>
      </c>
      <c r="G4248" s="146">
        <f t="shared" si="74"/>
        <v>1</v>
      </c>
    </row>
    <row r="4249" spans="1:7">
      <c r="A4249" t="s">
        <v>16290</v>
      </c>
      <c r="B4249" s="1">
        <f>IFERROR(INDEX(Preturi!H$2:H$8000, MATCH(A4249, Preturi!G$2:G$8000, 0)), "")*G4249</f>
        <v>6.31</v>
      </c>
      <c r="C4249" t="s">
        <v>688</v>
      </c>
      <c r="D4249" t="s">
        <v>2306</v>
      </c>
      <c r="E4249" t="s">
        <v>16291</v>
      </c>
      <c r="F4249" t="s">
        <v>20442</v>
      </c>
      <c r="G4249" s="146">
        <f t="shared" si="74"/>
        <v>1</v>
      </c>
    </row>
    <row r="4250" spans="1:7">
      <c r="A4250" t="s">
        <v>16292</v>
      </c>
      <c r="B4250" s="1">
        <f>IFERROR(INDEX(Preturi!H$2:H$8000, MATCH(A4250, Preturi!G$2:G$8000, 0)), "")*G4250</f>
        <v>6.46</v>
      </c>
      <c r="C4250" t="s">
        <v>688</v>
      </c>
      <c r="D4250" t="s">
        <v>2306</v>
      </c>
      <c r="E4250" t="s">
        <v>16293</v>
      </c>
      <c r="F4250" t="s">
        <v>20442</v>
      </c>
      <c r="G4250" s="146">
        <f t="shared" si="74"/>
        <v>1</v>
      </c>
    </row>
    <row r="4251" spans="1:7">
      <c r="A4251" t="s">
        <v>16294</v>
      </c>
      <c r="B4251" s="1">
        <f>IFERROR(INDEX(Preturi!H$2:H$8000, MATCH(A4251, Preturi!G$2:G$8000, 0)), "")*G4251</f>
        <v>6.62</v>
      </c>
      <c r="C4251" t="s">
        <v>688</v>
      </c>
      <c r="D4251" t="s">
        <v>2306</v>
      </c>
      <c r="E4251" t="s">
        <v>16295</v>
      </c>
      <c r="F4251" t="s">
        <v>20442</v>
      </c>
      <c r="G4251" s="146">
        <f t="shared" si="74"/>
        <v>1</v>
      </c>
    </row>
    <row r="4252" spans="1:7">
      <c r="A4252" t="s">
        <v>16296</v>
      </c>
      <c r="B4252" s="1">
        <f>IFERROR(INDEX(Preturi!H$2:H$8000, MATCH(A4252, Preturi!G$2:G$8000, 0)), "")*G4252</f>
        <v>6.77</v>
      </c>
      <c r="C4252" t="s">
        <v>688</v>
      </c>
      <c r="D4252" t="s">
        <v>2306</v>
      </c>
      <c r="E4252" t="s">
        <v>16297</v>
      </c>
      <c r="F4252" t="s">
        <v>20442</v>
      </c>
      <c r="G4252" s="146">
        <f t="shared" si="74"/>
        <v>1</v>
      </c>
    </row>
    <row r="4253" spans="1:7">
      <c r="A4253" t="s">
        <v>16298</v>
      </c>
      <c r="B4253" s="1">
        <f>IFERROR(INDEX(Preturi!H$2:H$8000, MATCH(A4253, Preturi!G$2:G$8000, 0)), "")*G4253</f>
        <v>6.93</v>
      </c>
      <c r="C4253" t="s">
        <v>688</v>
      </c>
      <c r="D4253" t="s">
        <v>2306</v>
      </c>
      <c r="E4253" t="s">
        <v>16299</v>
      </c>
      <c r="F4253" t="s">
        <v>20442</v>
      </c>
      <c r="G4253" s="146">
        <f t="shared" si="74"/>
        <v>1</v>
      </c>
    </row>
    <row r="4254" spans="1:7">
      <c r="A4254" t="s">
        <v>16300</v>
      </c>
      <c r="B4254" s="1">
        <f>IFERROR(INDEX(Preturi!H$2:H$8000, MATCH(A4254, Preturi!G$2:G$8000, 0)), "")*G4254</f>
        <v>7.09</v>
      </c>
      <c r="C4254" t="s">
        <v>688</v>
      </c>
      <c r="D4254" t="s">
        <v>2306</v>
      </c>
      <c r="E4254" t="s">
        <v>16301</v>
      </c>
      <c r="F4254" t="s">
        <v>20442</v>
      </c>
      <c r="G4254" s="146">
        <f t="shared" si="74"/>
        <v>1</v>
      </c>
    </row>
    <row r="4255" spans="1:7">
      <c r="A4255" t="s">
        <v>16302</v>
      </c>
      <c r="B4255" s="1">
        <f>IFERROR(INDEX(Preturi!H$2:H$8000, MATCH(A4255, Preturi!G$2:G$8000, 0)), "")*G4255</f>
        <v>9.6199999999999992</v>
      </c>
      <c r="C4255" t="s">
        <v>688</v>
      </c>
      <c r="D4255" t="s">
        <v>2306</v>
      </c>
      <c r="E4255" t="s">
        <v>16303</v>
      </c>
      <c r="F4255" t="s">
        <v>20442</v>
      </c>
      <c r="G4255" s="146">
        <f t="shared" si="74"/>
        <v>1</v>
      </c>
    </row>
    <row r="4256" spans="1:7">
      <c r="A4256" t="s">
        <v>16304</v>
      </c>
      <c r="B4256" s="1">
        <f>IFERROR(INDEX(Preturi!H$2:H$8000, MATCH(A4256, Preturi!G$2:G$8000, 0)), "")*G4256</f>
        <v>7.14</v>
      </c>
      <c r="C4256" t="s">
        <v>688</v>
      </c>
      <c r="D4256" t="s">
        <v>2306</v>
      </c>
      <c r="E4256" t="s">
        <v>16305</v>
      </c>
      <c r="F4256" t="s">
        <v>20442</v>
      </c>
      <c r="G4256" s="146">
        <f t="shared" si="74"/>
        <v>1</v>
      </c>
    </row>
    <row r="4257" spans="1:7">
      <c r="A4257" t="s">
        <v>16306</v>
      </c>
      <c r="B4257" s="1">
        <f>IFERROR(INDEX(Preturi!H$2:H$8000, MATCH(A4257, Preturi!G$2:G$8000, 0)), "")*G4257</f>
        <v>7.35</v>
      </c>
      <c r="C4257" t="s">
        <v>688</v>
      </c>
      <c r="D4257" t="s">
        <v>2306</v>
      </c>
      <c r="E4257" t="s">
        <v>16307</v>
      </c>
      <c r="F4257" t="s">
        <v>20442</v>
      </c>
      <c r="G4257" s="146">
        <f t="shared" si="74"/>
        <v>1</v>
      </c>
    </row>
    <row r="4258" spans="1:7">
      <c r="A4258" t="s">
        <v>16308</v>
      </c>
      <c r="B4258" s="1">
        <f>IFERROR(INDEX(Preturi!H$2:H$8000, MATCH(A4258, Preturi!G$2:G$8000, 0)), "")*G4258</f>
        <v>7.55</v>
      </c>
      <c r="C4258" t="s">
        <v>688</v>
      </c>
      <c r="D4258" t="s">
        <v>2306</v>
      </c>
      <c r="E4258" t="s">
        <v>16309</v>
      </c>
      <c r="F4258" t="s">
        <v>20442</v>
      </c>
      <c r="G4258" s="146">
        <f t="shared" si="74"/>
        <v>1</v>
      </c>
    </row>
    <row r="4259" spans="1:7">
      <c r="A4259" t="s">
        <v>16310</v>
      </c>
      <c r="B4259" s="1">
        <f>IFERROR(INDEX(Preturi!H$2:H$8000, MATCH(A4259, Preturi!G$2:G$8000, 0)), "")*G4259</f>
        <v>7.76</v>
      </c>
      <c r="C4259" t="s">
        <v>688</v>
      </c>
      <c r="D4259" t="s">
        <v>2306</v>
      </c>
      <c r="E4259" t="s">
        <v>16311</v>
      </c>
      <c r="F4259" t="s">
        <v>20442</v>
      </c>
      <c r="G4259" s="146">
        <f t="shared" si="74"/>
        <v>1</v>
      </c>
    </row>
    <row r="4260" spans="1:7">
      <c r="A4260" t="s">
        <v>16312</v>
      </c>
      <c r="B4260" s="1">
        <f>IFERROR(INDEX(Preturi!H$2:H$8000, MATCH(A4260, Preturi!G$2:G$8000, 0)), "")*G4260</f>
        <v>7.97</v>
      </c>
      <c r="C4260" t="s">
        <v>688</v>
      </c>
      <c r="D4260" t="s">
        <v>2306</v>
      </c>
      <c r="E4260" t="s">
        <v>16313</v>
      </c>
      <c r="F4260" t="s">
        <v>20442</v>
      </c>
      <c r="G4260" s="146">
        <f t="shared" si="74"/>
        <v>1</v>
      </c>
    </row>
    <row r="4261" spans="1:7">
      <c r="A4261" t="s">
        <v>16314</v>
      </c>
      <c r="B4261" s="1">
        <f>IFERROR(INDEX(Preturi!H$2:H$8000, MATCH(A4261, Preturi!G$2:G$8000, 0)), "")*G4261</f>
        <v>8.18</v>
      </c>
      <c r="C4261" t="s">
        <v>688</v>
      </c>
      <c r="D4261" t="s">
        <v>2306</v>
      </c>
      <c r="E4261" t="s">
        <v>16315</v>
      </c>
      <c r="F4261" t="s">
        <v>20442</v>
      </c>
      <c r="G4261" s="146">
        <f t="shared" si="74"/>
        <v>1</v>
      </c>
    </row>
    <row r="4262" spans="1:7">
      <c r="A4262" t="s">
        <v>16316</v>
      </c>
      <c r="B4262" s="1">
        <f>IFERROR(INDEX(Preturi!H$2:H$8000, MATCH(A4262, Preturi!G$2:G$8000, 0)), "")*G4262</f>
        <v>8.39</v>
      </c>
      <c r="C4262" t="s">
        <v>688</v>
      </c>
      <c r="D4262" t="s">
        <v>2306</v>
      </c>
      <c r="E4262" t="s">
        <v>16317</v>
      </c>
      <c r="F4262" t="s">
        <v>20442</v>
      </c>
      <c r="G4262" s="146">
        <f t="shared" si="74"/>
        <v>1</v>
      </c>
    </row>
    <row r="4263" spans="1:7">
      <c r="A4263" t="s">
        <v>16318</v>
      </c>
      <c r="B4263" s="1">
        <f>IFERROR(INDEX(Preturi!H$2:H$8000, MATCH(A4263, Preturi!G$2:G$8000, 0)), "")*G4263</f>
        <v>8.58</v>
      </c>
      <c r="C4263" t="s">
        <v>688</v>
      </c>
      <c r="D4263" t="s">
        <v>2306</v>
      </c>
      <c r="E4263" t="s">
        <v>16319</v>
      </c>
      <c r="F4263" t="s">
        <v>20442</v>
      </c>
      <c r="G4263" s="146">
        <f t="shared" si="74"/>
        <v>1</v>
      </c>
    </row>
    <row r="4264" spans="1:7">
      <c r="A4264" t="s">
        <v>16320</v>
      </c>
      <c r="B4264" s="1">
        <f>IFERROR(INDEX(Preturi!H$2:H$8000, MATCH(A4264, Preturi!G$2:G$8000, 0)), "")*G4264</f>
        <v>8.7899999999999991</v>
      </c>
      <c r="C4264" t="s">
        <v>688</v>
      </c>
      <c r="D4264" t="s">
        <v>2306</v>
      </c>
      <c r="E4264" t="s">
        <v>16321</v>
      </c>
      <c r="F4264" t="s">
        <v>20442</v>
      </c>
      <c r="G4264" s="146">
        <f t="shared" si="74"/>
        <v>1</v>
      </c>
    </row>
    <row r="4265" spans="1:7">
      <c r="A4265" t="s">
        <v>16322</v>
      </c>
      <c r="B4265" s="1">
        <f>IFERROR(INDEX(Preturi!H$2:H$8000, MATCH(A4265, Preturi!G$2:G$8000, 0)), "")*G4265</f>
        <v>9</v>
      </c>
      <c r="C4265" t="s">
        <v>688</v>
      </c>
      <c r="D4265" t="s">
        <v>2306</v>
      </c>
      <c r="E4265" t="s">
        <v>16323</v>
      </c>
      <c r="F4265" t="s">
        <v>20442</v>
      </c>
      <c r="G4265" s="146">
        <f t="shared" si="74"/>
        <v>1</v>
      </c>
    </row>
    <row r="4266" spans="1:7">
      <c r="A4266" t="s">
        <v>16324</v>
      </c>
      <c r="B4266" s="1">
        <f>IFERROR(INDEX(Preturi!H$2:H$8000, MATCH(A4266, Preturi!G$2:G$8000, 0)), "")*G4266</f>
        <v>9.1999999999999993</v>
      </c>
      <c r="C4266" t="s">
        <v>688</v>
      </c>
      <c r="D4266" t="s">
        <v>2306</v>
      </c>
      <c r="E4266" t="s">
        <v>16325</v>
      </c>
      <c r="F4266" t="s">
        <v>20442</v>
      </c>
      <c r="G4266" s="146">
        <f t="shared" si="74"/>
        <v>1</v>
      </c>
    </row>
    <row r="4267" spans="1:7">
      <c r="A4267" t="s">
        <v>16326</v>
      </c>
      <c r="B4267" s="1">
        <f>IFERROR(INDEX(Preturi!H$2:H$8000, MATCH(A4267, Preturi!G$2:G$8000, 0)), "")*G4267</f>
        <v>9.41</v>
      </c>
      <c r="C4267" t="s">
        <v>688</v>
      </c>
      <c r="D4267" t="s">
        <v>2306</v>
      </c>
      <c r="E4267" t="s">
        <v>16327</v>
      </c>
      <c r="F4267" t="s">
        <v>20442</v>
      </c>
      <c r="G4267" s="146">
        <f t="shared" si="74"/>
        <v>1</v>
      </c>
    </row>
    <row r="4268" spans="1:7">
      <c r="A4268" t="s">
        <v>16328</v>
      </c>
      <c r="B4268" s="1">
        <f>IFERROR(INDEX(Preturi!H$2:H$8000, MATCH(A4268, Preturi!G$2:G$8000, 0)), "")*G4268</f>
        <v>7.14</v>
      </c>
      <c r="C4268" t="s">
        <v>688</v>
      </c>
      <c r="D4268" t="s">
        <v>2306</v>
      </c>
      <c r="E4268" t="s">
        <v>16329</v>
      </c>
      <c r="F4268" t="s">
        <v>20442</v>
      </c>
      <c r="G4268" s="146">
        <f t="shared" si="74"/>
        <v>1</v>
      </c>
    </row>
    <row r="4269" spans="1:7">
      <c r="A4269" t="s">
        <v>16330</v>
      </c>
      <c r="B4269" s="1">
        <f>IFERROR(INDEX(Preturi!H$2:H$8000, MATCH(A4269, Preturi!G$2:G$8000, 0)), "")*G4269</f>
        <v>7.35</v>
      </c>
      <c r="C4269" t="s">
        <v>688</v>
      </c>
      <c r="D4269" t="s">
        <v>2306</v>
      </c>
      <c r="E4269" t="s">
        <v>16331</v>
      </c>
      <c r="F4269" t="s">
        <v>20442</v>
      </c>
      <c r="G4269" s="146">
        <f t="shared" si="74"/>
        <v>1</v>
      </c>
    </row>
    <row r="4270" spans="1:7">
      <c r="A4270" t="s">
        <v>16332</v>
      </c>
      <c r="B4270" s="1">
        <f>IFERROR(INDEX(Preturi!H$2:H$8000, MATCH(A4270, Preturi!G$2:G$8000, 0)), "")*G4270</f>
        <v>7.55</v>
      </c>
      <c r="C4270" t="s">
        <v>688</v>
      </c>
      <c r="D4270" t="s">
        <v>2306</v>
      </c>
      <c r="E4270" t="s">
        <v>16333</v>
      </c>
      <c r="F4270" t="s">
        <v>20442</v>
      </c>
      <c r="G4270" s="146">
        <f t="shared" si="74"/>
        <v>1</v>
      </c>
    </row>
    <row r="4271" spans="1:7">
      <c r="A4271" t="s">
        <v>16334</v>
      </c>
      <c r="B4271" s="1">
        <f>IFERROR(INDEX(Preturi!H$2:H$8000, MATCH(A4271, Preturi!G$2:G$8000, 0)), "")*G4271</f>
        <v>7.76</v>
      </c>
      <c r="C4271" t="s">
        <v>688</v>
      </c>
      <c r="D4271" t="s">
        <v>2306</v>
      </c>
      <c r="E4271" t="s">
        <v>16335</v>
      </c>
      <c r="F4271" t="s">
        <v>20442</v>
      </c>
      <c r="G4271" s="146">
        <f t="shared" si="74"/>
        <v>1</v>
      </c>
    </row>
    <row r="4272" spans="1:7">
      <c r="A4272" t="s">
        <v>16336</v>
      </c>
      <c r="B4272" s="1">
        <f>IFERROR(INDEX(Preturi!H$2:H$8000, MATCH(A4272, Preturi!G$2:G$8000, 0)), "")*G4272</f>
        <v>7.97</v>
      </c>
      <c r="C4272" t="s">
        <v>688</v>
      </c>
      <c r="D4272" t="s">
        <v>2306</v>
      </c>
      <c r="E4272" t="s">
        <v>16337</v>
      </c>
      <c r="F4272" t="s">
        <v>20442</v>
      </c>
      <c r="G4272" s="146">
        <f t="shared" si="74"/>
        <v>1</v>
      </c>
    </row>
    <row r="4273" spans="1:7">
      <c r="A4273" t="s">
        <v>16338</v>
      </c>
      <c r="B4273" s="1">
        <f>IFERROR(INDEX(Preturi!H$2:H$8000, MATCH(A4273, Preturi!G$2:G$8000, 0)), "")*G4273</f>
        <v>8.18</v>
      </c>
      <c r="C4273" t="s">
        <v>688</v>
      </c>
      <c r="D4273" t="s">
        <v>2306</v>
      </c>
      <c r="E4273" t="s">
        <v>16339</v>
      </c>
      <c r="F4273" t="s">
        <v>20442</v>
      </c>
      <c r="G4273" s="146">
        <f t="shared" si="74"/>
        <v>1</v>
      </c>
    </row>
    <row r="4274" spans="1:7">
      <c r="A4274" t="s">
        <v>16340</v>
      </c>
      <c r="B4274" s="1">
        <f>IFERROR(INDEX(Preturi!H$2:H$8000, MATCH(A4274, Preturi!G$2:G$8000, 0)), "")*G4274</f>
        <v>8.39</v>
      </c>
      <c r="C4274" t="s">
        <v>688</v>
      </c>
      <c r="D4274" t="s">
        <v>2306</v>
      </c>
      <c r="E4274" t="s">
        <v>16341</v>
      </c>
      <c r="F4274" t="s">
        <v>20442</v>
      </c>
      <c r="G4274" s="146">
        <f t="shared" si="74"/>
        <v>1</v>
      </c>
    </row>
    <row r="4275" spans="1:7">
      <c r="A4275" t="s">
        <v>16342</v>
      </c>
      <c r="B4275" s="1">
        <f>IFERROR(INDEX(Preturi!H$2:H$8000, MATCH(A4275, Preturi!G$2:G$8000, 0)), "")*G4275</f>
        <v>8.58</v>
      </c>
      <c r="C4275" t="s">
        <v>688</v>
      </c>
      <c r="D4275" t="s">
        <v>2306</v>
      </c>
      <c r="E4275" t="s">
        <v>16343</v>
      </c>
      <c r="F4275" t="s">
        <v>20442</v>
      </c>
      <c r="G4275" s="146">
        <f t="shared" si="74"/>
        <v>1</v>
      </c>
    </row>
    <row r="4276" spans="1:7">
      <c r="A4276" t="s">
        <v>16344</v>
      </c>
      <c r="B4276" s="1">
        <f>IFERROR(INDEX(Preturi!H$2:H$8000, MATCH(A4276, Preturi!G$2:G$8000, 0)), "")*G4276</f>
        <v>8.7899999999999991</v>
      </c>
      <c r="C4276" t="s">
        <v>688</v>
      </c>
      <c r="D4276" t="s">
        <v>2306</v>
      </c>
      <c r="E4276" t="s">
        <v>16345</v>
      </c>
      <c r="F4276" t="s">
        <v>20442</v>
      </c>
      <c r="G4276" s="146">
        <f t="shared" si="74"/>
        <v>1</v>
      </c>
    </row>
    <row r="4277" spans="1:7">
      <c r="A4277" t="s">
        <v>16346</v>
      </c>
      <c r="B4277" s="1">
        <f>IFERROR(INDEX(Preturi!H$2:H$8000, MATCH(A4277, Preturi!G$2:G$8000, 0)), "")*G4277</f>
        <v>9</v>
      </c>
      <c r="C4277" t="s">
        <v>688</v>
      </c>
      <c r="D4277" t="s">
        <v>2306</v>
      </c>
      <c r="E4277" t="s">
        <v>16347</v>
      </c>
      <c r="F4277" t="s">
        <v>20442</v>
      </c>
      <c r="G4277" s="146">
        <f t="shared" si="74"/>
        <v>1</v>
      </c>
    </row>
    <row r="4278" spans="1:7">
      <c r="A4278" t="s">
        <v>16348</v>
      </c>
      <c r="B4278" s="1">
        <f>IFERROR(INDEX(Preturi!H$2:H$8000, MATCH(A4278, Preturi!G$2:G$8000, 0)), "")*G4278</f>
        <v>9.1999999999999993</v>
      </c>
      <c r="C4278" t="s">
        <v>688</v>
      </c>
      <c r="D4278" t="s">
        <v>2306</v>
      </c>
      <c r="E4278" t="s">
        <v>16349</v>
      </c>
      <c r="F4278" t="s">
        <v>20442</v>
      </c>
      <c r="G4278" s="146">
        <f t="shared" si="74"/>
        <v>1</v>
      </c>
    </row>
    <row r="4279" spans="1:7">
      <c r="A4279" t="s">
        <v>16350</v>
      </c>
      <c r="B4279" s="1">
        <f>IFERROR(INDEX(Preturi!H$2:H$8000, MATCH(A4279, Preturi!G$2:G$8000, 0)), "")*G4279</f>
        <v>9.41</v>
      </c>
      <c r="C4279" t="s">
        <v>688</v>
      </c>
      <c r="D4279" t="s">
        <v>2306</v>
      </c>
      <c r="E4279" t="s">
        <v>16351</v>
      </c>
      <c r="F4279" t="s">
        <v>20442</v>
      </c>
      <c r="G4279" s="146">
        <f t="shared" si="74"/>
        <v>1</v>
      </c>
    </row>
    <row r="4280" spans="1:7">
      <c r="A4280" t="s">
        <v>16352</v>
      </c>
      <c r="B4280" s="1">
        <f>IFERROR(INDEX(Preturi!H$2:H$8000, MATCH(A4280, Preturi!G$2:G$8000, 0)), "")*G4280</f>
        <v>11.99</v>
      </c>
      <c r="C4280" t="s">
        <v>688</v>
      </c>
      <c r="D4280" t="s">
        <v>2306</v>
      </c>
      <c r="E4280" t="s">
        <v>16354</v>
      </c>
      <c r="F4280" t="s">
        <v>20442</v>
      </c>
      <c r="G4280" s="146">
        <f t="shared" si="74"/>
        <v>1</v>
      </c>
    </row>
    <row r="4281" spans="1:7">
      <c r="A4281" t="s">
        <v>16355</v>
      </c>
      <c r="B4281" s="1">
        <f>IFERROR(INDEX(Preturi!H$2:H$8000, MATCH(A4281, Preturi!G$2:G$8000, 0)), "")*G4281</f>
        <v>8.8800000000000008</v>
      </c>
      <c r="C4281" t="s">
        <v>688</v>
      </c>
      <c r="D4281" t="s">
        <v>2306</v>
      </c>
      <c r="E4281" t="s">
        <v>16356</v>
      </c>
      <c r="F4281" t="s">
        <v>20442</v>
      </c>
      <c r="G4281" s="146">
        <f t="shared" si="74"/>
        <v>1</v>
      </c>
    </row>
    <row r="4282" spans="1:7">
      <c r="A4282" t="s">
        <v>16357</v>
      </c>
      <c r="B4282" s="1">
        <f>IFERROR(INDEX(Preturi!H$2:H$8000, MATCH(A4282, Preturi!G$2:G$8000, 0)), "")*G4282</f>
        <v>9.14</v>
      </c>
      <c r="C4282" t="s">
        <v>688</v>
      </c>
      <c r="D4282" t="s">
        <v>2306</v>
      </c>
      <c r="E4282" t="s">
        <v>16358</v>
      </c>
      <c r="F4282" t="s">
        <v>20442</v>
      </c>
      <c r="G4282" s="146">
        <f t="shared" si="74"/>
        <v>1</v>
      </c>
    </row>
    <row r="4283" spans="1:7">
      <c r="A4283" t="s">
        <v>16359</v>
      </c>
      <c r="B4283" s="1">
        <f>IFERROR(INDEX(Preturi!H$2:H$8000, MATCH(A4283, Preturi!G$2:G$8000, 0)), "")*G4283</f>
        <v>9.4</v>
      </c>
      <c r="C4283" t="s">
        <v>688</v>
      </c>
      <c r="D4283" t="s">
        <v>2306</v>
      </c>
      <c r="E4283" t="s">
        <v>16360</v>
      </c>
      <c r="F4283" t="s">
        <v>20442</v>
      </c>
      <c r="G4283" s="146">
        <f t="shared" si="74"/>
        <v>1</v>
      </c>
    </row>
    <row r="4284" spans="1:7">
      <c r="A4284" t="s">
        <v>16361</v>
      </c>
      <c r="B4284" s="1">
        <f>IFERROR(INDEX(Preturi!H$2:H$8000, MATCH(A4284, Preturi!G$2:G$8000, 0)), "")*G4284</f>
        <v>9.66</v>
      </c>
      <c r="C4284" t="s">
        <v>688</v>
      </c>
      <c r="D4284" t="s">
        <v>2306</v>
      </c>
      <c r="E4284" t="s">
        <v>16362</v>
      </c>
      <c r="F4284" t="s">
        <v>20442</v>
      </c>
      <c r="G4284" s="146">
        <f t="shared" si="74"/>
        <v>1</v>
      </c>
    </row>
    <row r="4285" spans="1:7">
      <c r="A4285" t="s">
        <v>16363</v>
      </c>
      <c r="B4285" s="1">
        <f>IFERROR(INDEX(Preturi!H$2:H$8000, MATCH(A4285, Preturi!G$2:G$8000, 0)), "")*G4285</f>
        <v>9.91</v>
      </c>
      <c r="C4285" t="s">
        <v>688</v>
      </c>
      <c r="D4285" t="s">
        <v>2306</v>
      </c>
      <c r="E4285" t="s">
        <v>16364</v>
      </c>
      <c r="F4285" t="s">
        <v>20442</v>
      </c>
      <c r="G4285" s="146">
        <f t="shared" si="74"/>
        <v>1</v>
      </c>
    </row>
    <row r="4286" spans="1:7">
      <c r="A4286" t="s">
        <v>16365</v>
      </c>
      <c r="B4286" s="1">
        <f>IFERROR(INDEX(Preturi!H$2:H$8000, MATCH(A4286, Preturi!G$2:G$8000, 0)), "")*G4286</f>
        <v>10.17</v>
      </c>
      <c r="C4286" t="s">
        <v>688</v>
      </c>
      <c r="D4286" t="s">
        <v>2306</v>
      </c>
      <c r="E4286" t="s">
        <v>16366</v>
      </c>
      <c r="F4286" t="s">
        <v>20442</v>
      </c>
      <c r="G4286" s="146">
        <f t="shared" si="74"/>
        <v>1</v>
      </c>
    </row>
    <row r="4287" spans="1:7">
      <c r="A4287" t="s">
        <v>16367</v>
      </c>
      <c r="B4287" s="1">
        <f>IFERROR(INDEX(Preturi!H$2:H$8000, MATCH(A4287, Preturi!G$2:G$8000, 0)), "")*G4287</f>
        <v>10.43</v>
      </c>
      <c r="C4287" t="s">
        <v>688</v>
      </c>
      <c r="D4287" t="s">
        <v>2306</v>
      </c>
      <c r="E4287" t="s">
        <v>16368</v>
      </c>
      <c r="F4287" t="s">
        <v>20442</v>
      </c>
      <c r="G4287" s="146">
        <f t="shared" si="74"/>
        <v>1</v>
      </c>
    </row>
    <row r="4288" spans="1:7">
      <c r="A4288" t="s">
        <v>16369</v>
      </c>
      <c r="B4288" s="1">
        <f>IFERROR(INDEX(Preturi!H$2:H$8000, MATCH(A4288, Preturi!G$2:G$8000, 0)), "")*G4288</f>
        <v>10.69</v>
      </c>
      <c r="C4288" t="s">
        <v>688</v>
      </c>
      <c r="D4288" t="s">
        <v>2306</v>
      </c>
      <c r="E4288" t="s">
        <v>16370</v>
      </c>
      <c r="F4288" t="s">
        <v>20442</v>
      </c>
      <c r="G4288" s="146">
        <f t="shared" si="74"/>
        <v>1</v>
      </c>
    </row>
    <row r="4289" spans="1:7">
      <c r="A4289" t="s">
        <v>16371</v>
      </c>
      <c r="B4289" s="1">
        <f>IFERROR(INDEX(Preturi!H$2:H$8000, MATCH(A4289, Preturi!G$2:G$8000, 0)), "")*G4289</f>
        <v>10.95</v>
      </c>
      <c r="C4289" t="s">
        <v>688</v>
      </c>
      <c r="D4289" t="s">
        <v>2306</v>
      </c>
      <c r="E4289" t="s">
        <v>16372</v>
      </c>
      <c r="F4289" t="s">
        <v>20442</v>
      </c>
      <c r="G4289" s="146">
        <f t="shared" si="74"/>
        <v>1</v>
      </c>
    </row>
    <row r="4290" spans="1:7">
      <c r="A4290" t="s">
        <v>16373</v>
      </c>
      <c r="B4290" s="1">
        <f>IFERROR(INDEX(Preturi!H$2:H$8000, MATCH(A4290, Preturi!G$2:G$8000, 0)), "")*G4290</f>
        <v>11.21</v>
      </c>
      <c r="C4290" t="s">
        <v>688</v>
      </c>
      <c r="D4290" t="s">
        <v>2306</v>
      </c>
      <c r="E4290" t="s">
        <v>16374</v>
      </c>
      <c r="F4290" t="s">
        <v>20442</v>
      </c>
      <c r="G4290" s="146">
        <f t="shared" si="74"/>
        <v>1</v>
      </c>
    </row>
    <row r="4291" spans="1:7">
      <c r="A4291" t="s">
        <v>16375</v>
      </c>
      <c r="B4291" s="1">
        <f>IFERROR(INDEX(Preturi!H$2:H$8000, MATCH(A4291, Preturi!G$2:G$8000, 0)), "")*G4291</f>
        <v>11.47</v>
      </c>
      <c r="C4291" t="s">
        <v>688</v>
      </c>
      <c r="D4291" t="s">
        <v>2306</v>
      </c>
      <c r="E4291" t="s">
        <v>16376</v>
      </c>
      <c r="F4291" t="s">
        <v>20442</v>
      </c>
      <c r="G4291" s="146">
        <f t="shared" si="74"/>
        <v>1</v>
      </c>
    </row>
    <row r="4292" spans="1:7">
      <c r="A4292" t="s">
        <v>16377</v>
      </c>
      <c r="B4292" s="1">
        <f>IFERROR(INDEX(Preturi!H$2:H$8000, MATCH(A4292, Preturi!G$2:G$8000, 0)), "")*G4292</f>
        <v>11.73</v>
      </c>
      <c r="C4292" t="s">
        <v>688</v>
      </c>
      <c r="D4292" t="s">
        <v>2306</v>
      </c>
      <c r="E4292" t="s">
        <v>16378</v>
      </c>
      <c r="F4292" t="s">
        <v>20442</v>
      </c>
      <c r="G4292" s="146">
        <f t="shared" si="74"/>
        <v>1</v>
      </c>
    </row>
    <row r="4293" spans="1:7">
      <c r="A4293" t="s">
        <v>16379</v>
      </c>
      <c r="B4293" s="1">
        <f>IFERROR(INDEX(Preturi!H$2:H$8000, MATCH(A4293, Preturi!G$2:G$8000, 0)), "")*G4293</f>
        <v>8.8800000000000008</v>
      </c>
      <c r="C4293" t="s">
        <v>688</v>
      </c>
      <c r="D4293" t="s">
        <v>2306</v>
      </c>
      <c r="E4293" t="s">
        <v>16380</v>
      </c>
      <c r="F4293" t="s">
        <v>20442</v>
      </c>
      <c r="G4293" s="146">
        <f t="shared" si="74"/>
        <v>1</v>
      </c>
    </row>
    <row r="4294" spans="1:7">
      <c r="A4294" t="s">
        <v>16381</v>
      </c>
      <c r="B4294" s="1">
        <f>IFERROR(INDEX(Preturi!H$2:H$8000, MATCH(A4294, Preturi!G$2:G$8000, 0)), "")*G4294</f>
        <v>9.14</v>
      </c>
      <c r="C4294" t="s">
        <v>688</v>
      </c>
      <c r="D4294" t="s">
        <v>2306</v>
      </c>
      <c r="E4294" t="s">
        <v>16382</v>
      </c>
      <c r="F4294" t="s">
        <v>20442</v>
      </c>
      <c r="G4294" s="146">
        <f t="shared" si="74"/>
        <v>1</v>
      </c>
    </row>
    <row r="4295" spans="1:7">
      <c r="A4295" t="s">
        <v>16383</v>
      </c>
      <c r="B4295" s="1">
        <f>IFERROR(INDEX(Preturi!H$2:H$8000, MATCH(A4295, Preturi!G$2:G$8000, 0)), "")*G4295</f>
        <v>9.4</v>
      </c>
      <c r="C4295" t="s">
        <v>688</v>
      </c>
      <c r="D4295" t="s">
        <v>2306</v>
      </c>
      <c r="E4295" t="s">
        <v>16384</v>
      </c>
      <c r="F4295" t="s">
        <v>20442</v>
      </c>
      <c r="G4295" s="146">
        <f t="shared" si="74"/>
        <v>1</v>
      </c>
    </row>
    <row r="4296" spans="1:7">
      <c r="A4296" t="s">
        <v>16385</v>
      </c>
      <c r="B4296" s="1">
        <f>IFERROR(INDEX(Preturi!H$2:H$8000, MATCH(A4296, Preturi!G$2:G$8000, 0)), "")*G4296</f>
        <v>9.66</v>
      </c>
      <c r="C4296" t="s">
        <v>688</v>
      </c>
      <c r="D4296" t="s">
        <v>2306</v>
      </c>
      <c r="E4296" t="s">
        <v>16386</v>
      </c>
      <c r="F4296" t="s">
        <v>20442</v>
      </c>
      <c r="G4296" s="146">
        <f t="shared" si="74"/>
        <v>1</v>
      </c>
    </row>
    <row r="4297" spans="1:7">
      <c r="A4297" t="s">
        <v>16387</v>
      </c>
      <c r="B4297" s="1">
        <f>IFERROR(INDEX(Preturi!H$2:H$8000, MATCH(A4297, Preturi!G$2:G$8000, 0)), "")*G4297</f>
        <v>9.91</v>
      </c>
      <c r="C4297" t="s">
        <v>688</v>
      </c>
      <c r="D4297" t="s">
        <v>2306</v>
      </c>
      <c r="E4297" t="s">
        <v>16388</v>
      </c>
      <c r="F4297" t="s">
        <v>20442</v>
      </c>
      <c r="G4297" s="146">
        <f t="shared" si="74"/>
        <v>1</v>
      </c>
    </row>
    <row r="4298" spans="1:7">
      <c r="A4298" t="s">
        <v>16389</v>
      </c>
      <c r="B4298" s="1">
        <f>IFERROR(INDEX(Preturi!H$2:H$8000, MATCH(A4298, Preturi!G$2:G$8000, 0)), "")*G4298</f>
        <v>10.17</v>
      </c>
      <c r="C4298" t="s">
        <v>688</v>
      </c>
      <c r="D4298" t="s">
        <v>2306</v>
      </c>
      <c r="E4298" t="s">
        <v>16390</v>
      </c>
      <c r="F4298" t="s">
        <v>20442</v>
      </c>
      <c r="G4298" s="146">
        <f t="shared" si="74"/>
        <v>1</v>
      </c>
    </row>
    <row r="4299" spans="1:7">
      <c r="A4299" t="s">
        <v>16391</v>
      </c>
      <c r="B4299" s="1">
        <f>IFERROR(INDEX(Preturi!H$2:H$8000, MATCH(A4299, Preturi!G$2:G$8000, 0)), "")*G4299</f>
        <v>10.43</v>
      </c>
      <c r="C4299" t="s">
        <v>688</v>
      </c>
      <c r="D4299" t="s">
        <v>2306</v>
      </c>
      <c r="E4299" t="s">
        <v>16392</v>
      </c>
      <c r="F4299" t="s">
        <v>20442</v>
      </c>
      <c r="G4299" s="146">
        <f t="shared" si="74"/>
        <v>1</v>
      </c>
    </row>
    <row r="4300" spans="1:7">
      <c r="A4300" t="s">
        <v>16393</v>
      </c>
      <c r="B4300" s="1">
        <f>IFERROR(INDEX(Preturi!H$2:H$8000, MATCH(A4300, Preturi!G$2:G$8000, 0)), "")*G4300</f>
        <v>10.69</v>
      </c>
      <c r="C4300" t="s">
        <v>688</v>
      </c>
      <c r="D4300" t="s">
        <v>2306</v>
      </c>
      <c r="E4300" t="s">
        <v>16394</v>
      </c>
      <c r="F4300" t="s">
        <v>20442</v>
      </c>
      <c r="G4300" s="146">
        <f t="shared" si="74"/>
        <v>1</v>
      </c>
    </row>
    <row r="4301" spans="1:7">
      <c r="A4301" t="s">
        <v>16395</v>
      </c>
      <c r="B4301" s="1">
        <f>IFERROR(INDEX(Preturi!H$2:H$8000, MATCH(A4301, Preturi!G$2:G$8000, 0)), "")*G4301</f>
        <v>10.95</v>
      </c>
      <c r="C4301" t="s">
        <v>688</v>
      </c>
      <c r="D4301" t="s">
        <v>2306</v>
      </c>
      <c r="E4301" t="s">
        <v>16396</v>
      </c>
      <c r="F4301" t="s">
        <v>20442</v>
      </c>
      <c r="G4301" s="146">
        <f t="shared" si="74"/>
        <v>1</v>
      </c>
    </row>
    <row r="4302" spans="1:7">
      <c r="A4302" t="s">
        <v>16397</v>
      </c>
      <c r="B4302" s="1">
        <f>IFERROR(INDEX(Preturi!H$2:H$8000, MATCH(A4302, Preturi!G$2:G$8000, 0)), "")*G4302</f>
        <v>11.21</v>
      </c>
      <c r="C4302" t="s">
        <v>688</v>
      </c>
      <c r="D4302" t="s">
        <v>2306</v>
      </c>
      <c r="E4302" t="s">
        <v>16398</v>
      </c>
      <c r="F4302" t="s">
        <v>20442</v>
      </c>
      <c r="G4302" s="146">
        <f t="shared" si="74"/>
        <v>1</v>
      </c>
    </row>
    <row r="4303" spans="1:7">
      <c r="A4303" t="s">
        <v>16399</v>
      </c>
      <c r="B4303" s="1">
        <f>IFERROR(INDEX(Preturi!H$2:H$8000, MATCH(A4303, Preturi!G$2:G$8000, 0)), "")*G4303</f>
        <v>11.47</v>
      </c>
      <c r="C4303" t="s">
        <v>688</v>
      </c>
      <c r="D4303" t="s">
        <v>2306</v>
      </c>
      <c r="E4303" t="s">
        <v>16400</v>
      </c>
      <c r="F4303" t="s">
        <v>20442</v>
      </c>
      <c r="G4303" s="146">
        <f t="shared" si="74"/>
        <v>1</v>
      </c>
    </row>
    <row r="4304" spans="1:7">
      <c r="A4304" t="s">
        <v>16401</v>
      </c>
      <c r="B4304" s="1">
        <f>IFERROR(INDEX(Preturi!H$2:H$8000, MATCH(A4304, Preturi!G$2:G$8000, 0)), "")*G4304</f>
        <v>11.73</v>
      </c>
      <c r="C4304" t="s">
        <v>688</v>
      </c>
      <c r="D4304" t="s">
        <v>2306</v>
      </c>
      <c r="E4304" t="s">
        <v>16402</v>
      </c>
      <c r="F4304" t="s">
        <v>20442</v>
      </c>
      <c r="G4304" s="146">
        <f t="shared" si="74"/>
        <v>1</v>
      </c>
    </row>
    <row r="4305" spans="1:7">
      <c r="A4305" t="s">
        <v>16403</v>
      </c>
      <c r="B4305" s="1">
        <f>IFERROR(INDEX(Preturi!H$2:H$8000, MATCH(A4305, Preturi!G$2:G$8000, 0)), "")*G4305</f>
        <v>14.33</v>
      </c>
      <c r="C4305" t="s">
        <v>688</v>
      </c>
      <c r="D4305" t="s">
        <v>2306</v>
      </c>
      <c r="E4305" t="s">
        <v>16405</v>
      </c>
      <c r="F4305" t="s">
        <v>20442</v>
      </c>
      <c r="G4305" s="146">
        <f t="shared" si="74"/>
        <v>1</v>
      </c>
    </row>
    <row r="4306" spans="1:7">
      <c r="A4306" t="s">
        <v>16406</v>
      </c>
      <c r="B4306" s="1">
        <f>IFERROR(INDEX(Preturi!H$2:H$8000, MATCH(A4306, Preturi!G$2:G$8000, 0)), "")*G4306</f>
        <v>10.6</v>
      </c>
      <c r="C4306" t="s">
        <v>688</v>
      </c>
      <c r="D4306" t="s">
        <v>2306</v>
      </c>
      <c r="E4306" t="s">
        <v>16407</v>
      </c>
      <c r="F4306" t="s">
        <v>20442</v>
      </c>
      <c r="G4306" s="146">
        <f t="shared" si="74"/>
        <v>1</v>
      </c>
    </row>
    <row r="4307" spans="1:7">
      <c r="A4307" t="s">
        <v>16408</v>
      </c>
      <c r="B4307" s="1">
        <f>IFERROR(INDEX(Preturi!H$2:H$8000, MATCH(A4307, Preturi!G$2:G$8000, 0)), "")*G4307</f>
        <v>10.91</v>
      </c>
      <c r="C4307" t="s">
        <v>688</v>
      </c>
      <c r="D4307" t="s">
        <v>2306</v>
      </c>
      <c r="E4307" t="s">
        <v>16409</v>
      </c>
      <c r="F4307" t="s">
        <v>20442</v>
      </c>
      <c r="G4307" s="146">
        <f t="shared" si="74"/>
        <v>1</v>
      </c>
    </row>
    <row r="4308" spans="1:7">
      <c r="A4308" t="s">
        <v>16410</v>
      </c>
      <c r="B4308" s="1">
        <f>IFERROR(INDEX(Preturi!H$2:H$8000, MATCH(A4308, Preturi!G$2:G$8000, 0)), "")*G4308</f>
        <v>11.22</v>
      </c>
      <c r="C4308" t="s">
        <v>688</v>
      </c>
      <c r="D4308" t="s">
        <v>2306</v>
      </c>
      <c r="E4308" t="s">
        <v>16411</v>
      </c>
      <c r="F4308" t="s">
        <v>20442</v>
      </c>
      <c r="G4308" s="146">
        <f t="shared" si="74"/>
        <v>1</v>
      </c>
    </row>
    <row r="4309" spans="1:7">
      <c r="A4309" t="s">
        <v>16412</v>
      </c>
      <c r="B4309" s="1">
        <f>IFERROR(INDEX(Preturi!H$2:H$8000, MATCH(A4309, Preturi!G$2:G$8000, 0)), "")*G4309</f>
        <v>11.53</v>
      </c>
      <c r="C4309" t="s">
        <v>688</v>
      </c>
      <c r="D4309" t="s">
        <v>2306</v>
      </c>
      <c r="E4309" t="s">
        <v>16413</v>
      </c>
      <c r="F4309" t="s">
        <v>20442</v>
      </c>
      <c r="G4309" s="146">
        <f t="shared" si="74"/>
        <v>1</v>
      </c>
    </row>
    <row r="4310" spans="1:7">
      <c r="A4310" t="s">
        <v>16414</v>
      </c>
      <c r="B4310" s="1">
        <f>IFERROR(INDEX(Preturi!H$2:H$8000, MATCH(A4310, Preturi!G$2:G$8000, 0)), "")*G4310</f>
        <v>11.84</v>
      </c>
      <c r="C4310" t="s">
        <v>688</v>
      </c>
      <c r="D4310" t="s">
        <v>2306</v>
      </c>
      <c r="E4310" t="s">
        <v>16415</v>
      </c>
      <c r="F4310" t="s">
        <v>20442</v>
      </c>
      <c r="G4310" s="146">
        <f t="shared" ref="G4310:G4373" si="75">1+Adaosuri23</f>
        <v>1</v>
      </c>
    </row>
    <row r="4311" spans="1:7">
      <c r="A4311" t="s">
        <v>16416</v>
      </c>
      <c r="B4311" s="1">
        <f>IFERROR(INDEX(Preturi!H$2:H$8000, MATCH(A4311, Preturi!G$2:G$8000, 0)), "")*G4311</f>
        <v>12.16</v>
      </c>
      <c r="C4311" t="s">
        <v>688</v>
      </c>
      <c r="D4311" t="s">
        <v>2306</v>
      </c>
      <c r="E4311" t="s">
        <v>16417</v>
      </c>
      <c r="F4311" t="s">
        <v>20442</v>
      </c>
      <c r="G4311" s="146">
        <f t="shared" si="75"/>
        <v>1</v>
      </c>
    </row>
    <row r="4312" spans="1:7">
      <c r="A4312" t="s">
        <v>16418</v>
      </c>
      <c r="B4312" s="1">
        <f>IFERROR(INDEX(Preturi!H$2:H$8000, MATCH(A4312, Preturi!G$2:G$8000, 0)), "")*G4312</f>
        <v>12.47</v>
      </c>
      <c r="C4312" t="s">
        <v>688</v>
      </c>
      <c r="D4312" t="s">
        <v>2306</v>
      </c>
      <c r="E4312" t="s">
        <v>16419</v>
      </c>
      <c r="F4312" t="s">
        <v>20442</v>
      </c>
      <c r="G4312" s="146">
        <f t="shared" si="75"/>
        <v>1</v>
      </c>
    </row>
    <row r="4313" spans="1:7">
      <c r="A4313" t="s">
        <v>16420</v>
      </c>
      <c r="B4313" s="1">
        <f>IFERROR(INDEX(Preturi!H$2:H$8000, MATCH(A4313, Preturi!G$2:G$8000, 0)), "")*G4313</f>
        <v>12.77</v>
      </c>
      <c r="C4313" t="s">
        <v>688</v>
      </c>
      <c r="D4313" t="s">
        <v>2306</v>
      </c>
      <c r="E4313" t="s">
        <v>16421</v>
      </c>
      <c r="F4313" t="s">
        <v>20442</v>
      </c>
      <c r="G4313" s="146">
        <f t="shared" si="75"/>
        <v>1</v>
      </c>
    </row>
    <row r="4314" spans="1:7">
      <c r="A4314" t="s">
        <v>16422</v>
      </c>
      <c r="B4314" s="1">
        <f>IFERROR(INDEX(Preturi!H$2:H$8000, MATCH(A4314, Preturi!G$2:G$8000, 0)), "")*G4314</f>
        <v>13.08</v>
      </c>
      <c r="C4314" t="s">
        <v>688</v>
      </c>
      <c r="D4314" t="s">
        <v>2306</v>
      </c>
      <c r="E4314" t="s">
        <v>16423</v>
      </c>
      <c r="F4314" t="s">
        <v>20442</v>
      </c>
      <c r="G4314" s="146">
        <f t="shared" si="75"/>
        <v>1</v>
      </c>
    </row>
    <row r="4315" spans="1:7">
      <c r="A4315" t="s">
        <v>16424</v>
      </c>
      <c r="B4315" s="1">
        <f>IFERROR(INDEX(Preturi!H$2:H$8000, MATCH(A4315, Preturi!G$2:G$8000, 0)), "")*G4315</f>
        <v>13.39</v>
      </c>
      <c r="C4315" t="s">
        <v>688</v>
      </c>
      <c r="D4315" t="s">
        <v>2306</v>
      </c>
      <c r="E4315" t="s">
        <v>16425</v>
      </c>
      <c r="F4315" t="s">
        <v>20442</v>
      </c>
      <c r="G4315" s="146">
        <f t="shared" si="75"/>
        <v>1</v>
      </c>
    </row>
    <row r="4316" spans="1:7">
      <c r="A4316" t="s">
        <v>16426</v>
      </c>
      <c r="B4316" s="1">
        <f>IFERROR(INDEX(Preturi!H$2:H$8000, MATCH(A4316, Preturi!G$2:G$8000, 0)), "")*G4316</f>
        <v>13.7</v>
      </c>
      <c r="C4316" t="s">
        <v>688</v>
      </c>
      <c r="D4316" t="s">
        <v>2306</v>
      </c>
      <c r="E4316" t="s">
        <v>16427</v>
      </c>
      <c r="F4316" t="s">
        <v>20442</v>
      </c>
      <c r="G4316" s="146">
        <f t="shared" si="75"/>
        <v>1</v>
      </c>
    </row>
    <row r="4317" spans="1:7">
      <c r="A4317" t="s">
        <v>16428</v>
      </c>
      <c r="B4317" s="1">
        <f>IFERROR(INDEX(Preturi!H$2:H$8000, MATCH(A4317, Preturi!G$2:G$8000, 0)), "")*G4317</f>
        <v>14.01</v>
      </c>
      <c r="C4317" t="s">
        <v>688</v>
      </c>
      <c r="D4317" t="s">
        <v>2306</v>
      </c>
      <c r="E4317" t="s">
        <v>16429</v>
      </c>
      <c r="F4317" t="s">
        <v>20442</v>
      </c>
      <c r="G4317" s="146">
        <f t="shared" si="75"/>
        <v>1</v>
      </c>
    </row>
    <row r="4318" spans="1:7">
      <c r="A4318" t="s">
        <v>16430</v>
      </c>
      <c r="B4318" s="1">
        <f>IFERROR(INDEX(Preturi!H$2:H$8000, MATCH(A4318, Preturi!G$2:G$8000, 0)), "")*G4318</f>
        <v>10.6</v>
      </c>
      <c r="C4318" t="s">
        <v>688</v>
      </c>
      <c r="D4318" t="s">
        <v>2306</v>
      </c>
      <c r="E4318" t="s">
        <v>16431</v>
      </c>
      <c r="F4318" t="s">
        <v>20442</v>
      </c>
      <c r="G4318" s="146">
        <f t="shared" si="75"/>
        <v>1</v>
      </c>
    </row>
    <row r="4319" spans="1:7">
      <c r="A4319" t="s">
        <v>16432</v>
      </c>
      <c r="B4319" s="1">
        <f>IFERROR(INDEX(Preturi!H$2:H$8000, MATCH(A4319, Preturi!G$2:G$8000, 0)), "")*G4319</f>
        <v>10.91</v>
      </c>
      <c r="C4319" t="s">
        <v>688</v>
      </c>
      <c r="D4319" t="s">
        <v>2306</v>
      </c>
      <c r="E4319" t="s">
        <v>16433</v>
      </c>
      <c r="F4319" t="s">
        <v>20442</v>
      </c>
      <c r="G4319" s="146">
        <f t="shared" si="75"/>
        <v>1</v>
      </c>
    </row>
    <row r="4320" spans="1:7">
      <c r="A4320" t="s">
        <v>16434</v>
      </c>
      <c r="B4320" s="1">
        <f>IFERROR(INDEX(Preturi!H$2:H$8000, MATCH(A4320, Preturi!G$2:G$8000, 0)), "")*G4320</f>
        <v>11.22</v>
      </c>
      <c r="C4320" t="s">
        <v>688</v>
      </c>
      <c r="D4320" t="s">
        <v>2306</v>
      </c>
      <c r="E4320" t="s">
        <v>16435</v>
      </c>
      <c r="F4320" t="s">
        <v>20442</v>
      </c>
      <c r="G4320" s="146">
        <f t="shared" si="75"/>
        <v>1</v>
      </c>
    </row>
    <row r="4321" spans="1:7">
      <c r="A4321" t="s">
        <v>16436</v>
      </c>
      <c r="B4321" s="1">
        <f>IFERROR(INDEX(Preturi!H$2:H$8000, MATCH(A4321, Preturi!G$2:G$8000, 0)), "")*G4321</f>
        <v>11.53</v>
      </c>
      <c r="C4321" t="s">
        <v>688</v>
      </c>
      <c r="D4321" t="s">
        <v>2306</v>
      </c>
      <c r="E4321" t="s">
        <v>16437</v>
      </c>
      <c r="F4321" t="s">
        <v>20442</v>
      </c>
      <c r="G4321" s="146">
        <f t="shared" si="75"/>
        <v>1</v>
      </c>
    </row>
    <row r="4322" spans="1:7">
      <c r="A4322" t="s">
        <v>16438</v>
      </c>
      <c r="B4322" s="1">
        <f>IFERROR(INDEX(Preturi!H$2:H$8000, MATCH(A4322, Preturi!G$2:G$8000, 0)), "")*G4322</f>
        <v>11.84</v>
      </c>
      <c r="C4322" t="s">
        <v>688</v>
      </c>
      <c r="D4322" t="s">
        <v>2306</v>
      </c>
      <c r="E4322" t="s">
        <v>16439</v>
      </c>
      <c r="F4322" t="s">
        <v>20442</v>
      </c>
      <c r="G4322" s="146">
        <f t="shared" si="75"/>
        <v>1</v>
      </c>
    </row>
    <row r="4323" spans="1:7">
      <c r="A4323" t="s">
        <v>16440</v>
      </c>
      <c r="B4323" s="1">
        <f>IFERROR(INDEX(Preturi!H$2:H$8000, MATCH(A4323, Preturi!G$2:G$8000, 0)), "")*G4323</f>
        <v>12.16</v>
      </c>
      <c r="C4323" t="s">
        <v>688</v>
      </c>
      <c r="D4323" t="s">
        <v>2306</v>
      </c>
      <c r="E4323" t="s">
        <v>16441</v>
      </c>
      <c r="F4323" t="s">
        <v>20442</v>
      </c>
      <c r="G4323" s="146">
        <f t="shared" si="75"/>
        <v>1</v>
      </c>
    </row>
    <row r="4324" spans="1:7">
      <c r="A4324" t="s">
        <v>16442</v>
      </c>
      <c r="B4324" s="1">
        <f>IFERROR(INDEX(Preturi!H$2:H$8000, MATCH(A4324, Preturi!G$2:G$8000, 0)), "")*G4324</f>
        <v>12.47</v>
      </c>
      <c r="C4324" t="s">
        <v>688</v>
      </c>
      <c r="D4324" t="s">
        <v>2306</v>
      </c>
      <c r="E4324" t="s">
        <v>16443</v>
      </c>
      <c r="F4324" t="s">
        <v>20442</v>
      </c>
      <c r="G4324" s="146">
        <f t="shared" si="75"/>
        <v>1</v>
      </c>
    </row>
    <row r="4325" spans="1:7">
      <c r="A4325" t="s">
        <v>16444</v>
      </c>
      <c r="B4325" s="1">
        <f>IFERROR(INDEX(Preturi!H$2:H$8000, MATCH(A4325, Preturi!G$2:G$8000, 0)), "")*G4325</f>
        <v>12.77</v>
      </c>
      <c r="C4325" t="s">
        <v>688</v>
      </c>
      <c r="D4325" t="s">
        <v>2306</v>
      </c>
      <c r="E4325" t="s">
        <v>16445</v>
      </c>
      <c r="F4325" t="s">
        <v>20442</v>
      </c>
      <c r="G4325" s="146">
        <f t="shared" si="75"/>
        <v>1</v>
      </c>
    </row>
    <row r="4326" spans="1:7">
      <c r="A4326" t="s">
        <v>16446</v>
      </c>
      <c r="B4326" s="1">
        <f>IFERROR(INDEX(Preturi!H$2:H$8000, MATCH(A4326, Preturi!G$2:G$8000, 0)), "")*G4326</f>
        <v>13.08</v>
      </c>
      <c r="C4326" t="s">
        <v>688</v>
      </c>
      <c r="D4326" t="s">
        <v>2306</v>
      </c>
      <c r="E4326" t="s">
        <v>16447</v>
      </c>
      <c r="F4326" t="s">
        <v>20442</v>
      </c>
      <c r="G4326" s="146">
        <f t="shared" si="75"/>
        <v>1</v>
      </c>
    </row>
    <row r="4327" spans="1:7">
      <c r="A4327" t="s">
        <v>16448</v>
      </c>
      <c r="B4327" s="1">
        <f>IFERROR(INDEX(Preturi!H$2:H$8000, MATCH(A4327, Preturi!G$2:G$8000, 0)), "")*G4327</f>
        <v>13.39</v>
      </c>
      <c r="C4327" t="s">
        <v>688</v>
      </c>
      <c r="D4327" t="s">
        <v>2306</v>
      </c>
      <c r="E4327" t="s">
        <v>16449</v>
      </c>
      <c r="F4327" t="s">
        <v>20442</v>
      </c>
      <c r="G4327" s="146">
        <f t="shared" si="75"/>
        <v>1</v>
      </c>
    </row>
    <row r="4328" spans="1:7">
      <c r="A4328" t="s">
        <v>16450</v>
      </c>
      <c r="B4328" s="1">
        <f>IFERROR(INDEX(Preturi!H$2:H$8000, MATCH(A4328, Preturi!G$2:G$8000, 0)), "")*G4328</f>
        <v>13.7</v>
      </c>
      <c r="C4328" t="s">
        <v>688</v>
      </c>
      <c r="D4328" t="s">
        <v>2306</v>
      </c>
      <c r="E4328" t="s">
        <v>16451</v>
      </c>
      <c r="F4328" t="s">
        <v>20442</v>
      </c>
      <c r="G4328" s="146">
        <f t="shared" si="75"/>
        <v>1</v>
      </c>
    </row>
    <row r="4329" spans="1:7">
      <c r="A4329" t="s">
        <v>16452</v>
      </c>
      <c r="B4329" s="1">
        <f>IFERROR(INDEX(Preturi!H$2:H$8000, MATCH(A4329, Preturi!G$2:G$8000, 0)), "")*G4329</f>
        <v>14.01</v>
      </c>
      <c r="C4329" t="s">
        <v>688</v>
      </c>
      <c r="D4329" t="s">
        <v>2306</v>
      </c>
      <c r="E4329" t="s">
        <v>16453</v>
      </c>
      <c r="F4329" t="s">
        <v>20442</v>
      </c>
      <c r="G4329" s="146">
        <f t="shared" si="75"/>
        <v>1</v>
      </c>
    </row>
    <row r="4330" spans="1:7">
      <c r="A4330" t="s">
        <v>16454</v>
      </c>
      <c r="B4330" s="1">
        <f>IFERROR(INDEX(Preturi!H$2:H$8000, MATCH(A4330, Preturi!G$2:G$8000, 0)), "")*G4330</f>
        <v>16.649999999999999</v>
      </c>
      <c r="C4330" t="s">
        <v>688</v>
      </c>
      <c r="D4330" t="s">
        <v>2306</v>
      </c>
      <c r="E4330" t="s">
        <v>16456</v>
      </c>
      <c r="F4330" t="s">
        <v>20442</v>
      </c>
      <c r="G4330" s="146">
        <f t="shared" si="75"/>
        <v>1</v>
      </c>
    </row>
    <row r="4331" spans="1:7">
      <c r="A4331" t="s">
        <v>16457</v>
      </c>
      <c r="B4331" s="1">
        <f>IFERROR(INDEX(Preturi!H$2:H$8000, MATCH(A4331, Preturi!G$2:G$8000, 0)), "")*G4331</f>
        <v>12.3</v>
      </c>
      <c r="C4331" t="s">
        <v>688</v>
      </c>
      <c r="D4331" t="s">
        <v>2306</v>
      </c>
      <c r="E4331" t="s">
        <v>16458</v>
      </c>
      <c r="F4331" t="s">
        <v>20442</v>
      </c>
      <c r="G4331" s="146">
        <f t="shared" si="75"/>
        <v>1</v>
      </c>
    </row>
    <row r="4332" spans="1:7">
      <c r="A4332" t="s">
        <v>16459</v>
      </c>
      <c r="B4332" s="1">
        <f>IFERROR(INDEX(Preturi!H$2:H$8000, MATCH(A4332, Preturi!G$2:G$8000, 0)), "")*G4332</f>
        <v>12.66</v>
      </c>
      <c r="C4332" t="s">
        <v>688</v>
      </c>
      <c r="D4332" t="s">
        <v>2306</v>
      </c>
      <c r="E4332" t="s">
        <v>16460</v>
      </c>
      <c r="F4332" t="s">
        <v>20442</v>
      </c>
      <c r="G4332" s="146">
        <f t="shared" si="75"/>
        <v>1</v>
      </c>
    </row>
    <row r="4333" spans="1:7">
      <c r="A4333" t="s">
        <v>16461</v>
      </c>
      <c r="B4333" s="1">
        <f>IFERROR(INDEX(Preturi!H$2:H$8000, MATCH(A4333, Preturi!G$2:G$8000, 0)), "")*G4333</f>
        <v>13.03</v>
      </c>
      <c r="C4333" t="s">
        <v>688</v>
      </c>
      <c r="D4333" t="s">
        <v>2306</v>
      </c>
      <c r="E4333" t="s">
        <v>16462</v>
      </c>
      <c r="F4333" t="s">
        <v>20442</v>
      </c>
      <c r="G4333" s="146">
        <f t="shared" si="75"/>
        <v>1</v>
      </c>
    </row>
    <row r="4334" spans="1:7">
      <c r="A4334" t="s">
        <v>16463</v>
      </c>
      <c r="B4334" s="1">
        <f>IFERROR(INDEX(Preturi!H$2:H$8000, MATCH(A4334, Preturi!G$2:G$8000, 0)), "")*G4334</f>
        <v>13.39</v>
      </c>
      <c r="C4334" t="s">
        <v>688</v>
      </c>
      <c r="D4334" t="s">
        <v>2306</v>
      </c>
      <c r="E4334" t="s">
        <v>16464</v>
      </c>
      <c r="F4334" t="s">
        <v>20442</v>
      </c>
      <c r="G4334" s="146">
        <f t="shared" si="75"/>
        <v>1</v>
      </c>
    </row>
    <row r="4335" spans="1:7">
      <c r="A4335" t="s">
        <v>16465</v>
      </c>
      <c r="B4335" s="1">
        <f>IFERROR(INDEX(Preturi!H$2:H$8000, MATCH(A4335, Preturi!G$2:G$8000, 0)), "")*G4335</f>
        <v>13.75</v>
      </c>
      <c r="C4335" t="s">
        <v>688</v>
      </c>
      <c r="D4335" t="s">
        <v>2306</v>
      </c>
      <c r="E4335" t="s">
        <v>16466</v>
      </c>
      <c r="F4335" t="s">
        <v>20442</v>
      </c>
      <c r="G4335" s="146">
        <f t="shared" si="75"/>
        <v>1</v>
      </c>
    </row>
    <row r="4336" spans="1:7">
      <c r="A4336" t="s">
        <v>16467</v>
      </c>
      <c r="B4336" s="1">
        <f>IFERROR(INDEX(Preturi!H$2:H$8000, MATCH(A4336, Preturi!G$2:G$8000, 0)), "")*G4336</f>
        <v>14.12</v>
      </c>
      <c r="C4336" t="s">
        <v>688</v>
      </c>
      <c r="D4336" t="s">
        <v>2306</v>
      </c>
      <c r="E4336" t="s">
        <v>16468</v>
      </c>
      <c r="F4336" t="s">
        <v>20442</v>
      </c>
      <c r="G4336" s="146">
        <f t="shared" si="75"/>
        <v>1</v>
      </c>
    </row>
    <row r="4337" spans="1:7">
      <c r="A4337" t="s">
        <v>16469</v>
      </c>
      <c r="B4337" s="1">
        <f>IFERROR(INDEX(Preturi!H$2:H$8000, MATCH(A4337, Preturi!G$2:G$8000, 0)), "")*G4337</f>
        <v>14.47</v>
      </c>
      <c r="C4337" t="s">
        <v>688</v>
      </c>
      <c r="D4337" t="s">
        <v>2306</v>
      </c>
      <c r="E4337" t="s">
        <v>16470</v>
      </c>
      <c r="F4337" t="s">
        <v>20442</v>
      </c>
      <c r="G4337" s="146">
        <f t="shared" si="75"/>
        <v>1</v>
      </c>
    </row>
    <row r="4338" spans="1:7">
      <c r="A4338" t="s">
        <v>16471</v>
      </c>
      <c r="B4338" s="1">
        <f>IFERROR(INDEX(Preturi!H$2:H$8000, MATCH(A4338, Preturi!G$2:G$8000, 0)), "")*G4338</f>
        <v>14.83</v>
      </c>
      <c r="C4338" t="s">
        <v>688</v>
      </c>
      <c r="D4338" t="s">
        <v>2306</v>
      </c>
      <c r="E4338" t="s">
        <v>16472</v>
      </c>
      <c r="F4338" t="s">
        <v>20442</v>
      </c>
      <c r="G4338" s="146">
        <f t="shared" si="75"/>
        <v>1</v>
      </c>
    </row>
    <row r="4339" spans="1:7">
      <c r="A4339" t="s">
        <v>16473</v>
      </c>
      <c r="B4339" s="1">
        <f>IFERROR(INDEX(Preturi!H$2:H$8000, MATCH(A4339, Preturi!G$2:G$8000, 0)), "")*G4339</f>
        <v>15.2</v>
      </c>
      <c r="C4339" t="s">
        <v>688</v>
      </c>
      <c r="D4339" t="s">
        <v>2306</v>
      </c>
      <c r="E4339" t="s">
        <v>16474</v>
      </c>
      <c r="F4339" t="s">
        <v>20442</v>
      </c>
      <c r="G4339" s="146">
        <f t="shared" si="75"/>
        <v>1</v>
      </c>
    </row>
    <row r="4340" spans="1:7">
      <c r="A4340" t="s">
        <v>16475</v>
      </c>
      <c r="B4340" s="1">
        <f>IFERROR(INDEX(Preturi!H$2:H$8000, MATCH(A4340, Preturi!G$2:G$8000, 0)), "")*G4340</f>
        <v>15.56</v>
      </c>
      <c r="C4340" t="s">
        <v>688</v>
      </c>
      <c r="D4340" t="s">
        <v>2306</v>
      </c>
      <c r="E4340" t="s">
        <v>16476</v>
      </c>
      <c r="F4340" t="s">
        <v>20442</v>
      </c>
      <c r="G4340" s="146">
        <f t="shared" si="75"/>
        <v>1</v>
      </c>
    </row>
    <row r="4341" spans="1:7">
      <c r="A4341" t="s">
        <v>16477</v>
      </c>
      <c r="B4341" s="1">
        <f>IFERROR(INDEX(Preturi!H$2:H$8000, MATCH(A4341, Preturi!G$2:G$8000, 0)), "")*G4341</f>
        <v>15.93</v>
      </c>
      <c r="C4341" t="s">
        <v>688</v>
      </c>
      <c r="D4341" t="s">
        <v>2306</v>
      </c>
      <c r="E4341" t="s">
        <v>16478</v>
      </c>
      <c r="F4341" t="s">
        <v>20442</v>
      </c>
      <c r="G4341" s="146">
        <f t="shared" si="75"/>
        <v>1</v>
      </c>
    </row>
    <row r="4342" spans="1:7">
      <c r="A4342" t="s">
        <v>16479</v>
      </c>
      <c r="B4342" s="1">
        <f>IFERROR(INDEX(Preturi!H$2:H$8000, MATCH(A4342, Preturi!G$2:G$8000, 0)), "")*G4342</f>
        <v>16.29</v>
      </c>
      <c r="C4342" t="s">
        <v>688</v>
      </c>
      <c r="D4342" t="s">
        <v>2306</v>
      </c>
      <c r="E4342" t="s">
        <v>16480</v>
      </c>
      <c r="F4342" t="s">
        <v>20442</v>
      </c>
      <c r="G4342" s="146">
        <f t="shared" si="75"/>
        <v>1</v>
      </c>
    </row>
    <row r="4343" spans="1:7">
      <c r="A4343" t="s">
        <v>16481</v>
      </c>
      <c r="B4343" s="1">
        <f>IFERROR(INDEX(Preturi!H$2:H$8000, MATCH(A4343, Preturi!G$2:G$8000, 0)), "")*G4343</f>
        <v>12.3</v>
      </c>
      <c r="C4343" t="s">
        <v>688</v>
      </c>
      <c r="D4343" t="s">
        <v>2306</v>
      </c>
      <c r="E4343" t="s">
        <v>16482</v>
      </c>
      <c r="F4343" t="s">
        <v>20442</v>
      </c>
      <c r="G4343" s="146">
        <f t="shared" si="75"/>
        <v>1</v>
      </c>
    </row>
    <row r="4344" spans="1:7">
      <c r="A4344" t="s">
        <v>16483</v>
      </c>
      <c r="B4344" s="1">
        <f>IFERROR(INDEX(Preturi!H$2:H$8000, MATCH(A4344, Preturi!G$2:G$8000, 0)), "")*G4344</f>
        <v>12.66</v>
      </c>
      <c r="C4344" t="s">
        <v>688</v>
      </c>
      <c r="D4344" t="s">
        <v>2306</v>
      </c>
      <c r="E4344" t="s">
        <v>16484</v>
      </c>
      <c r="F4344" t="s">
        <v>20442</v>
      </c>
      <c r="G4344" s="146">
        <f t="shared" si="75"/>
        <v>1</v>
      </c>
    </row>
    <row r="4345" spans="1:7">
      <c r="A4345" t="s">
        <v>16485</v>
      </c>
      <c r="B4345" s="1">
        <f>IFERROR(INDEX(Preturi!H$2:H$8000, MATCH(A4345, Preturi!G$2:G$8000, 0)), "")*G4345</f>
        <v>13.03</v>
      </c>
      <c r="C4345" t="s">
        <v>688</v>
      </c>
      <c r="D4345" t="s">
        <v>2306</v>
      </c>
      <c r="E4345" t="s">
        <v>16486</v>
      </c>
      <c r="F4345" t="s">
        <v>20442</v>
      </c>
      <c r="G4345" s="146">
        <f t="shared" si="75"/>
        <v>1</v>
      </c>
    </row>
    <row r="4346" spans="1:7">
      <c r="A4346" t="s">
        <v>16487</v>
      </c>
      <c r="B4346" s="1">
        <f>IFERROR(INDEX(Preturi!H$2:H$8000, MATCH(A4346, Preturi!G$2:G$8000, 0)), "")*G4346</f>
        <v>13.39</v>
      </c>
      <c r="C4346" t="s">
        <v>688</v>
      </c>
      <c r="D4346" t="s">
        <v>2306</v>
      </c>
      <c r="E4346" t="s">
        <v>16488</v>
      </c>
      <c r="F4346" t="s">
        <v>20442</v>
      </c>
      <c r="G4346" s="146">
        <f t="shared" si="75"/>
        <v>1</v>
      </c>
    </row>
    <row r="4347" spans="1:7">
      <c r="A4347" t="s">
        <v>16489</v>
      </c>
      <c r="B4347" s="1">
        <f>IFERROR(INDEX(Preturi!H$2:H$8000, MATCH(A4347, Preturi!G$2:G$8000, 0)), "")*G4347</f>
        <v>13.75</v>
      </c>
      <c r="C4347" t="s">
        <v>688</v>
      </c>
      <c r="D4347" t="s">
        <v>2306</v>
      </c>
      <c r="E4347" t="s">
        <v>16490</v>
      </c>
      <c r="F4347" t="s">
        <v>20442</v>
      </c>
      <c r="G4347" s="146">
        <f t="shared" si="75"/>
        <v>1</v>
      </c>
    </row>
    <row r="4348" spans="1:7">
      <c r="A4348" t="s">
        <v>16491</v>
      </c>
      <c r="B4348" s="1">
        <f>IFERROR(INDEX(Preturi!H$2:H$8000, MATCH(A4348, Preturi!G$2:G$8000, 0)), "")*G4348</f>
        <v>14.12</v>
      </c>
      <c r="C4348" t="s">
        <v>688</v>
      </c>
      <c r="D4348" t="s">
        <v>2306</v>
      </c>
      <c r="E4348" t="s">
        <v>16492</v>
      </c>
      <c r="F4348" t="s">
        <v>20442</v>
      </c>
      <c r="G4348" s="146">
        <f t="shared" si="75"/>
        <v>1</v>
      </c>
    </row>
    <row r="4349" spans="1:7">
      <c r="A4349" t="s">
        <v>16493</v>
      </c>
      <c r="B4349" s="1">
        <f>IFERROR(INDEX(Preturi!H$2:H$8000, MATCH(A4349, Preturi!G$2:G$8000, 0)), "")*G4349</f>
        <v>14.47</v>
      </c>
      <c r="C4349" t="s">
        <v>688</v>
      </c>
      <c r="D4349" t="s">
        <v>2306</v>
      </c>
      <c r="E4349" t="s">
        <v>16494</v>
      </c>
      <c r="F4349" t="s">
        <v>20442</v>
      </c>
      <c r="G4349" s="146">
        <f t="shared" si="75"/>
        <v>1</v>
      </c>
    </row>
    <row r="4350" spans="1:7">
      <c r="A4350" t="s">
        <v>16495</v>
      </c>
      <c r="B4350" s="1">
        <f>IFERROR(INDEX(Preturi!H$2:H$8000, MATCH(A4350, Preturi!G$2:G$8000, 0)), "")*G4350</f>
        <v>14.83</v>
      </c>
      <c r="C4350" t="s">
        <v>688</v>
      </c>
      <c r="D4350" t="s">
        <v>2306</v>
      </c>
      <c r="E4350" t="s">
        <v>16496</v>
      </c>
      <c r="F4350" t="s">
        <v>20442</v>
      </c>
      <c r="G4350" s="146">
        <f t="shared" si="75"/>
        <v>1</v>
      </c>
    </row>
    <row r="4351" spans="1:7">
      <c r="A4351" t="s">
        <v>16497</v>
      </c>
      <c r="B4351" s="1">
        <f>IFERROR(INDEX(Preturi!H$2:H$8000, MATCH(A4351, Preturi!G$2:G$8000, 0)), "")*G4351</f>
        <v>15.2</v>
      </c>
      <c r="C4351" t="s">
        <v>688</v>
      </c>
      <c r="D4351" t="s">
        <v>2306</v>
      </c>
      <c r="E4351" t="s">
        <v>16498</v>
      </c>
      <c r="F4351" t="s">
        <v>20442</v>
      </c>
      <c r="G4351" s="146">
        <f t="shared" si="75"/>
        <v>1</v>
      </c>
    </row>
    <row r="4352" spans="1:7">
      <c r="A4352" t="s">
        <v>16499</v>
      </c>
      <c r="B4352" s="1">
        <f>IFERROR(INDEX(Preturi!H$2:H$8000, MATCH(A4352, Preturi!G$2:G$8000, 0)), "")*G4352</f>
        <v>15.56</v>
      </c>
      <c r="C4352" t="s">
        <v>688</v>
      </c>
      <c r="D4352" t="s">
        <v>2306</v>
      </c>
      <c r="E4352" t="s">
        <v>16500</v>
      </c>
      <c r="F4352" t="s">
        <v>20442</v>
      </c>
      <c r="G4352" s="146">
        <f t="shared" si="75"/>
        <v>1</v>
      </c>
    </row>
    <row r="4353" spans="1:7">
      <c r="A4353" t="s">
        <v>16501</v>
      </c>
      <c r="B4353" s="1">
        <f>IFERROR(INDEX(Preturi!H$2:H$8000, MATCH(A4353, Preturi!G$2:G$8000, 0)), "")*G4353</f>
        <v>15.93</v>
      </c>
      <c r="C4353" t="s">
        <v>688</v>
      </c>
      <c r="D4353" t="s">
        <v>2306</v>
      </c>
      <c r="E4353" t="s">
        <v>16502</v>
      </c>
      <c r="F4353" t="s">
        <v>20442</v>
      </c>
      <c r="G4353" s="146">
        <f t="shared" si="75"/>
        <v>1</v>
      </c>
    </row>
    <row r="4354" spans="1:7">
      <c r="A4354" t="s">
        <v>16503</v>
      </c>
      <c r="B4354" s="1">
        <f>IFERROR(INDEX(Preturi!H$2:H$8000, MATCH(A4354, Preturi!G$2:G$8000, 0)), "")*G4354</f>
        <v>16.29</v>
      </c>
      <c r="C4354" t="s">
        <v>688</v>
      </c>
      <c r="D4354" t="s">
        <v>2306</v>
      </c>
      <c r="E4354" t="s">
        <v>16504</v>
      </c>
      <c r="F4354" t="s">
        <v>20442</v>
      </c>
      <c r="G4354" s="146">
        <f t="shared" si="75"/>
        <v>1</v>
      </c>
    </row>
    <row r="4355" spans="1:7">
      <c r="A4355" t="s">
        <v>16505</v>
      </c>
      <c r="B4355" s="1">
        <f>IFERROR(INDEX(Preturi!H$2:H$8000, MATCH(A4355, Preturi!G$2:G$8000, 0)), "")*G4355</f>
        <v>7.4</v>
      </c>
      <c r="C4355" t="s">
        <v>688</v>
      </c>
      <c r="D4355" t="s">
        <v>2306</v>
      </c>
      <c r="E4355" t="s">
        <v>16506</v>
      </c>
      <c r="F4355" t="s">
        <v>20442</v>
      </c>
      <c r="G4355" s="146">
        <f t="shared" si="75"/>
        <v>1</v>
      </c>
    </row>
    <row r="4356" spans="1:7">
      <c r="A4356" t="s">
        <v>16507</v>
      </c>
      <c r="B4356" s="1">
        <f>IFERROR(INDEX(Preturi!H$2:H$8000, MATCH(A4356, Preturi!G$2:G$8000, 0)), "")*G4356</f>
        <v>5.54</v>
      </c>
      <c r="C4356" t="s">
        <v>688</v>
      </c>
      <c r="D4356" t="s">
        <v>2306</v>
      </c>
      <c r="E4356" t="s">
        <v>16508</v>
      </c>
      <c r="F4356" t="s">
        <v>20442</v>
      </c>
      <c r="G4356" s="146">
        <f t="shared" si="75"/>
        <v>1</v>
      </c>
    </row>
    <row r="4357" spans="1:7">
      <c r="A4357" t="s">
        <v>16509</v>
      </c>
      <c r="B4357" s="1">
        <f>IFERROR(INDEX(Preturi!H$2:H$8000, MATCH(A4357, Preturi!G$2:G$8000, 0)), "")*G4357</f>
        <v>5.69</v>
      </c>
      <c r="C4357" t="s">
        <v>688</v>
      </c>
      <c r="D4357" t="s">
        <v>2306</v>
      </c>
      <c r="E4357" t="s">
        <v>16510</v>
      </c>
      <c r="F4357" t="s">
        <v>20442</v>
      </c>
      <c r="G4357" s="146">
        <f t="shared" si="75"/>
        <v>1</v>
      </c>
    </row>
    <row r="4358" spans="1:7">
      <c r="A4358" t="s">
        <v>16511</v>
      </c>
      <c r="B4358" s="1">
        <f>IFERROR(INDEX(Preturi!H$2:H$8000, MATCH(A4358, Preturi!G$2:G$8000, 0)), "")*G4358</f>
        <v>5.85</v>
      </c>
      <c r="C4358" t="s">
        <v>688</v>
      </c>
      <c r="D4358" t="s">
        <v>2306</v>
      </c>
      <c r="E4358" t="s">
        <v>16512</v>
      </c>
      <c r="F4358" t="s">
        <v>20442</v>
      </c>
      <c r="G4358" s="146">
        <f t="shared" si="75"/>
        <v>1</v>
      </c>
    </row>
    <row r="4359" spans="1:7">
      <c r="A4359" t="s">
        <v>16513</v>
      </c>
      <c r="B4359" s="1">
        <f>IFERROR(INDEX(Preturi!H$2:H$8000, MATCH(A4359, Preturi!G$2:G$8000, 0)), "")*G4359</f>
        <v>6.01</v>
      </c>
      <c r="C4359" t="s">
        <v>688</v>
      </c>
      <c r="D4359" t="s">
        <v>2306</v>
      </c>
      <c r="E4359" t="s">
        <v>16514</v>
      </c>
      <c r="F4359" t="s">
        <v>20442</v>
      </c>
      <c r="G4359" s="146">
        <f t="shared" si="75"/>
        <v>1</v>
      </c>
    </row>
    <row r="4360" spans="1:7">
      <c r="A4360" t="s">
        <v>16515</v>
      </c>
      <c r="B4360" s="1">
        <f>IFERROR(INDEX(Preturi!H$2:H$8000, MATCH(A4360, Preturi!G$2:G$8000, 0)), "")*G4360</f>
        <v>6.16</v>
      </c>
      <c r="C4360" t="s">
        <v>688</v>
      </c>
      <c r="D4360" t="s">
        <v>2306</v>
      </c>
      <c r="E4360" t="s">
        <v>16516</v>
      </c>
      <c r="F4360" t="s">
        <v>20442</v>
      </c>
      <c r="G4360" s="146">
        <f t="shared" si="75"/>
        <v>1</v>
      </c>
    </row>
    <row r="4361" spans="1:7">
      <c r="A4361" t="s">
        <v>16517</v>
      </c>
      <c r="B4361" s="1">
        <f>IFERROR(INDEX(Preturi!H$2:H$8000, MATCH(A4361, Preturi!G$2:G$8000, 0)), "")*G4361</f>
        <v>6.31</v>
      </c>
      <c r="C4361" t="s">
        <v>688</v>
      </c>
      <c r="D4361" t="s">
        <v>2306</v>
      </c>
      <c r="E4361" t="s">
        <v>16518</v>
      </c>
      <c r="F4361" t="s">
        <v>20442</v>
      </c>
      <c r="G4361" s="146">
        <f t="shared" si="75"/>
        <v>1</v>
      </c>
    </row>
    <row r="4362" spans="1:7">
      <c r="A4362" t="s">
        <v>16519</v>
      </c>
      <c r="B4362" s="1">
        <f>IFERROR(INDEX(Preturi!H$2:H$8000, MATCH(A4362, Preturi!G$2:G$8000, 0)), "")*G4362</f>
        <v>6.46</v>
      </c>
      <c r="C4362" t="s">
        <v>688</v>
      </c>
      <c r="D4362" t="s">
        <v>2306</v>
      </c>
      <c r="E4362" t="s">
        <v>16520</v>
      </c>
      <c r="F4362" t="s">
        <v>20442</v>
      </c>
      <c r="G4362" s="146">
        <f t="shared" si="75"/>
        <v>1</v>
      </c>
    </row>
    <row r="4363" spans="1:7">
      <c r="A4363" t="s">
        <v>16521</v>
      </c>
      <c r="B4363" s="1">
        <f>IFERROR(INDEX(Preturi!H$2:H$8000, MATCH(A4363, Preturi!G$2:G$8000, 0)), "")*G4363</f>
        <v>6.62</v>
      </c>
      <c r="C4363" t="s">
        <v>688</v>
      </c>
      <c r="D4363" t="s">
        <v>2306</v>
      </c>
      <c r="E4363" t="s">
        <v>16522</v>
      </c>
      <c r="F4363" t="s">
        <v>20442</v>
      </c>
      <c r="G4363" s="146">
        <f t="shared" si="75"/>
        <v>1</v>
      </c>
    </row>
    <row r="4364" spans="1:7">
      <c r="A4364" t="s">
        <v>16523</v>
      </c>
      <c r="B4364" s="1">
        <f>IFERROR(INDEX(Preturi!H$2:H$8000, MATCH(A4364, Preturi!G$2:G$8000, 0)), "")*G4364</f>
        <v>6.77</v>
      </c>
      <c r="C4364" t="s">
        <v>688</v>
      </c>
      <c r="D4364" t="s">
        <v>2306</v>
      </c>
      <c r="E4364" t="s">
        <v>16524</v>
      </c>
      <c r="F4364" t="s">
        <v>20442</v>
      </c>
      <c r="G4364" s="146">
        <f t="shared" si="75"/>
        <v>1</v>
      </c>
    </row>
    <row r="4365" spans="1:7">
      <c r="A4365" t="s">
        <v>16525</v>
      </c>
      <c r="B4365" s="1">
        <f>IFERROR(INDEX(Preturi!H$2:H$8000, MATCH(A4365, Preturi!G$2:G$8000, 0)), "")*G4365</f>
        <v>6.93</v>
      </c>
      <c r="C4365" t="s">
        <v>688</v>
      </c>
      <c r="D4365" t="s">
        <v>2306</v>
      </c>
      <c r="E4365" t="s">
        <v>16526</v>
      </c>
      <c r="F4365" t="s">
        <v>20442</v>
      </c>
      <c r="G4365" s="146">
        <f t="shared" si="75"/>
        <v>1</v>
      </c>
    </row>
    <row r="4366" spans="1:7">
      <c r="A4366" t="s">
        <v>16527</v>
      </c>
      <c r="B4366" s="1">
        <f>IFERROR(INDEX(Preturi!H$2:H$8000, MATCH(A4366, Preturi!G$2:G$8000, 0)), "")*G4366</f>
        <v>7.09</v>
      </c>
      <c r="C4366" t="s">
        <v>688</v>
      </c>
      <c r="D4366" t="s">
        <v>2306</v>
      </c>
      <c r="E4366" t="s">
        <v>16528</v>
      </c>
      <c r="F4366" t="s">
        <v>20442</v>
      </c>
      <c r="G4366" s="146">
        <f t="shared" si="75"/>
        <v>1</v>
      </c>
    </row>
    <row r="4367" spans="1:7">
      <c r="A4367" t="s">
        <v>16529</v>
      </c>
      <c r="B4367" s="1">
        <f>IFERROR(INDEX(Preturi!H$2:H$8000, MATCH(A4367, Preturi!G$2:G$8000, 0)), "")*G4367</f>
        <v>7.24</v>
      </c>
      <c r="C4367" t="s">
        <v>688</v>
      </c>
      <c r="D4367" t="s">
        <v>2306</v>
      </c>
      <c r="E4367" t="s">
        <v>16530</v>
      </c>
      <c r="F4367" t="s">
        <v>20442</v>
      </c>
      <c r="G4367" s="146">
        <f t="shared" si="75"/>
        <v>1</v>
      </c>
    </row>
    <row r="4368" spans="1:7">
      <c r="A4368" t="s">
        <v>16531</v>
      </c>
      <c r="B4368" s="1">
        <f>IFERROR(INDEX(Preturi!H$2:H$8000, MATCH(A4368, Preturi!G$2:G$8000, 0)), "")*G4368</f>
        <v>5.54</v>
      </c>
      <c r="C4368" t="s">
        <v>688</v>
      </c>
      <c r="D4368" t="s">
        <v>2306</v>
      </c>
      <c r="E4368" t="s">
        <v>16532</v>
      </c>
      <c r="F4368" t="s">
        <v>20442</v>
      </c>
      <c r="G4368" s="146">
        <f t="shared" si="75"/>
        <v>1</v>
      </c>
    </row>
    <row r="4369" spans="1:7">
      <c r="A4369" t="s">
        <v>16533</v>
      </c>
      <c r="B4369" s="1">
        <f>IFERROR(INDEX(Preturi!H$2:H$8000, MATCH(A4369, Preturi!G$2:G$8000, 0)), "")*G4369</f>
        <v>5.69</v>
      </c>
      <c r="C4369" t="s">
        <v>688</v>
      </c>
      <c r="D4369" t="s">
        <v>2306</v>
      </c>
      <c r="E4369" t="s">
        <v>16534</v>
      </c>
      <c r="F4369" t="s">
        <v>20442</v>
      </c>
      <c r="G4369" s="146">
        <f t="shared" si="75"/>
        <v>1</v>
      </c>
    </row>
    <row r="4370" spans="1:7">
      <c r="A4370" t="s">
        <v>16535</v>
      </c>
      <c r="B4370" s="1">
        <f>IFERROR(INDEX(Preturi!H$2:H$8000, MATCH(A4370, Preturi!G$2:G$8000, 0)), "")*G4370</f>
        <v>5.85</v>
      </c>
      <c r="C4370" t="s">
        <v>688</v>
      </c>
      <c r="D4370" t="s">
        <v>2306</v>
      </c>
      <c r="E4370" t="s">
        <v>16536</v>
      </c>
      <c r="F4370" t="s">
        <v>20442</v>
      </c>
      <c r="G4370" s="146">
        <f t="shared" si="75"/>
        <v>1</v>
      </c>
    </row>
    <row r="4371" spans="1:7">
      <c r="A4371" t="s">
        <v>16537</v>
      </c>
      <c r="B4371" s="1">
        <f>IFERROR(INDEX(Preturi!H$2:H$8000, MATCH(A4371, Preturi!G$2:G$8000, 0)), "")*G4371</f>
        <v>6.01</v>
      </c>
      <c r="C4371" t="s">
        <v>688</v>
      </c>
      <c r="D4371" t="s">
        <v>2306</v>
      </c>
      <c r="E4371" t="s">
        <v>16538</v>
      </c>
      <c r="F4371" t="s">
        <v>20442</v>
      </c>
      <c r="G4371" s="146">
        <f t="shared" si="75"/>
        <v>1</v>
      </c>
    </row>
    <row r="4372" spans="1:7">
      <c r="A4372" t="s">
        <v>16539</v>
      </c>
      <c r="B4372" s="1">
        <f>IFERROR(INDEX(Preturi!H$2:H$8000, MATCH(A4372, Preturi!G$2:G$8000, 0)), "")*G4372</f>
        <v>6.16</v>
      </c>
      <c r="C4372" t="s">
        <v>688</v>
      </c>
      <c r="D4372" t="s">
        <v>2306</v>
      </c>
      <c r="E4372" t="s">
        <v>16540</v>
      </c>
      <c r="F4372" t="s">
        <v>20442</v>
      </c>
      <c r="G4372" s="146">
        <f t="shared" si="75"/>
        <v>1</v>
      </c>
    </row>
    <row r="4373" spans="1:7">
      <c r="A4373" t="s">
        <v>16541</v>
      </c>
      <c r="B4373" s="1">
        <f>IFERROR(INDEX(Preturi!H$2:H$8000, MATCH(A4373, Preturi!G$2:G$8000, 0)), "")*G4373</f>
        <v>6.31</v>
      </c>
      <c r="C4373" t="s">
        <v>688</v>
      </c>
      <c r="D4373" t="s">
        <v>2306</v>
      </c>
      <c r="E4373" t="s">
        <v>16542</v>
      </c>
      <c r="F4373" t="s">
        <v>20442</v>
      </c>
      <c r="G4373" s="146">
        <f t="shared" si="75"/>
        <v>1</v>
      </c>
    </row>
    <row r="4374" spans="1:7">
      <c r="A4374" t="s">
        <v>16543</v>
      </c>
      <c r="B4374" s="1">
        <f>IFERROR(INDEX(Preturi!H$2:H$8000, MATCH(A4374, Preturi!G$2:G$8000, 0)), "")*G4374</f>
        <v>6.46</v>
      </c>
      <c r="C4374" t="s">
        <v>688</v>
      </c>
      <c r="D4374" t="s">
        <v>2306</v>
      </c>
      <c r="E4374" t="s">
        <v>16544</v>
      </c>
      <c r="F4374" t="s">
        <v>20442</v>
      </c>
      <c r="G4374" s="146">
        <f t="shared" ref="G4374:G4437" si="76">1+Adaosuri23</f>
        <v>1</v>
      </c>
    </row>
    <row r="4375" spans="1:7">
      <c r="A4375" t="s">
        <v>16545</v>
      </c>
      <c r="B4375" s="1">
        <f>IFERROR(INDEX(Preturi!H$2:H$8000, MATCH(A4375, Preturi!G$2:G$8000, 0)), "")*G4375</f>
        <v>6.62</v>
      </c>
      <c r="C4375" t="s">
        <v>688</v>
      </c>
      <c r="D4375" t="s">
        <v>2306</v>
      </c>
      <c r="E4375" t="s">
        <v>16546</v>
      </c>
      <c r="F4375" t="s">
        <v>20442</v>
      </c>
      <c r="G4375" s="146">
        <f t="shared" si="76"/>
        <v>1</v>
      </c>
    </row>
    <row r="4376" spans="1:7">
      <c r="A4376" t="s">
        <v>16547</v>
      </c>
      <c r="B4376" s="1">
        <f>IFERROR(INDEX(Preturi!H$2:H$8000, MATCH(A4376, Preturi!G$2:G$8000, 0)), "")*G4376</f>
        <v>6.77</v>
      </c>
      <c r="C4376" t="s">
        <v>688</v>
      </c>
      <c r="D4376" t="s">
        <v>2306</v>
      </c>
      <c r="E4376" t="s">
        <v>16548</v>
      </c>
      <c r="F4376" t="s">
        <v>20442</v>
      </c>
      <c r="G4376" s="146">
        <f t="shared" si="76"/>
        <v>1</v>
      </c>
    </row>
    <row r="4377" spans="1:7">
      <c r="A4377" t="s">
        <v>16549</v>
      </c>
      <c r="B4377" s="1">
        <f>IFERROR(INDEX(Preturi!H$2:H$8000, MATCH(A4377, Preturi!G$2:G$8000, 0)), "")*G4377</f>
        <v>6.93</v>
      </c>
      <c r="C4377" t="s">
        <v>688</v>
      </c>
      <c r="D4377" t="s">
        <v>2306</v>
      </c>
      <c r="E4377" t="s">
        <v>16550</v>
      </c>
      <c r="F4377" t="s">
        <v>20442</v>
      </c>
      <c r="G4377" s="146">
        <f t="shared" si="76"/>
        <v>1</v>
      </c>
    </row>
    <row r="4378" spans="1:7">
      <c r="A4378" t="s">
        <v>16551</v>
      </c>
      <c r="B4378" s="1">
        <f>IFERROR(INDEX(Preturi!H$2:H$8000, MATCH(A4378, Preturi!G$2:G$8000, 0)), "")*G4378</f>
        <v>7.09</v>
      </c>
      <c r="C4378" t="s">
        <v>688</v>
      </c>
      <c r="D4378" t="s">
        <v>2306</v>
      </c>
      <c r="E4378" t="s">
        <v>16552</v>
      </c>
      <c r="F4378" t="s">
        <v>20442</v>
      </c>
      <c r="G4378" s="146">
        <f t="shared" si="76"/>
        <v>1</v>
      </c>
    </row>
    <row r="4379" spans="1:7">
      <c r="A4379" t="s">
        <v>16553</v>
      </c>
      <c r="B4379" s="1">
        <f>IFERROR(INDEX(Preturi!H$2:H$8000, MATCH(A4379, Preturi!G$2:G$8000, 0)), "")*G4379</f>
        <v>7.24</v>
      </c>
      <c r="C4379" t="s">
        <v>688</v>
      </c>
      <c r="D4379" t="s">
        <v>2306</v>
      </c>
      <c r="E4379" t="s">
        <v>16554</v>
      </c>
      <c r="F4379" t="s">
        <v>20442</v>
      </c>
      <c r="G4379" s="146">
        <f t="shared" si="76"/>
        <v>1</v>
      </c>
    </row>
    <row r="4380" spans="1:7">
      <c r="A4380" t="s">
        <v>16555</v>
      </c>
      <c r="B4380" s="1">
        <f>IFERROR(INDEX(Preturi!H$2:H$8000, MATCH(A4380, Preturi!G$2:G$8000, 0)), "")*G4380</f>
        <v>9.83</v>
      </c>
      <c r="C4380" t="s">
        <v>688</v>
      </c>
      <c r="D4380" t="s">
        <v>2306</v>
      </c>
      <c r="E4380" t="s">
        <v>16556</v>
      </c>
      <c r="F4380" t="s">
        <v>20442</v>
      </c>
      <c r="G4380" s="146">
        <f t="shared" si="76"/>
        <v>1</v>
      </c>
    </row>
    <row r="4381" spans="1:7">
      <c r="A4381" t="s">
        <v>16557</v>
      </c>
      <c r="B4381" s="1">
        <f>IFERROR(INDEX(Preturi!H$2:H$8000, MATCH(A4381, Preturi!G$2:G$8000, 0)), "")*G4381</f>
        <v>7.35</v>
      </c>
      <c r="C4381" t="s">
        <v>688</v>
      </c>
      <c r="D4381" t="s">
        <v>2306</v>
      </c>
      <c r="E4381" t="s">
        <v>16558</v>
      </c>
      <c r="F4381" t="s">
        <v>20442</v>
      </c>
      <c r="G4381" s="146">
        <f t="shared" si="76"/>
        <v>1</v>
      </c>
    </row>
    <row r="4382" spans="1:7">
      <c r="A4382" t="s">
        <v>16559</v>
      </c>
      <c r="B4382" s="1">
        <f>IFERROR(INDEX(Preturi!H$2:H$8000, MATCH(A4382, Preturi!G$2:G$8000, 0)), "")*G4382</f>
        <v>7.55</v>
      </c>
      <c r="C4382" t="s">
        <v>688</v>
      </c>
      <c r="D4382" t="s">
        <v>2306</v>
      </c>
      <c r="E4382" t="s">
        <v>16560</v>
      </c>
      <c r="F4382" t="s">
        <v>20442</v>
      </c>
      <c r="G4382" s="146">
        <f t="shared" si="76"/>
        <v>1</v>
      </c>
    </row>
    <row r="4383" spans="1:7">
      <c r="A4383" t="s">
        <v>16561</v>
      </c>
      <c r="B4383" s="1">
        <f>IFERROR(INDEX(Preturi!H$2:H$8000, MATCH(A4383, Preturi!G$2:G$8000, 0)), "")*G4383</f>
        <v>7.76</v>
      </c>
      <c r="C4383" t="s">
        <v>688</v>
      </c>
      <c r="D4383" t="s">
        <v>2306</v>
      </c>
      <c r="E4383" t="s">
        <v>16562</v>
      </c>
      <c r="F4383" t="s">
        <v>20442</v>
      </c>
      <c r="G4383" s="146">
        <f t="shared" si="76"/>
        <v>1</v>
      </c>
    </row>
    <row r="4384" spans="1:7">
      <c r="A4384" t="s">
        <v>16563</v>
      </c>
      <c r="B4384" s="1">
        <f>IFERROR(INDEX(Preturi!H$2:H$8000, MATCH(A4384, Preturi!G$2:G$8000, 0)), "")*G4384</f>
        <v>7.97</v>
      </c>
      <c r="C4384" t="s">
        <v>688</v>
      </c>
      <c r="D4384" t="s">
        <v>2306</v>
      </c>
      <c r="E4384" t="s">
        <v>16564</v>
      </c>
      <c r="F4384" t="s">
        <v>20442</v>
      </c>
      <c r="G4384" s="146">
        <f t="shared" si="76"/>
        <v>1</v>
      </c>
    </row>
    <row r="4385" spans="1:7">
      <c r="A4385" t="s">
        <v>16565</v>
      </c>
      <c r="B4385" s="1">
        <f>IFERROR(INDEX(Preturi!H$2:H$8000, MATCH(A4385, Preturi!G$2:G$8000, 0)), "")*G4385</f>
        <v>8.18</v>
      </c>
      <c r="C4385" t="s">
        <v>688</v>
      </c>
      <c r="D4385" t="s">
        <v>2306</v>
      </c>
      <c r="E4385" t="s">
        <v>16566</v>
      </c>
      <c r="F4385" t="s">
        <v>20442</v>
      </c>
      <c r="G4385" s="146">
        <f t="shared" si="76"/>
        <v>1</v>
      </c>
    </row>
    <row r="4386" spans="1:7">
      <c r="A4386" t="s">
        <v>16567</v>
      </c>
      <c r="B4386" s="1">
        <f>IFERROR(INDEX(Preturi!H$2:H$8000, MATCH(A4386, Preturi!G$2:G$8000, 0)), "")*G4386</f>
        <v>8.39</v>
      </c>
      <c r="C4386" t="s">
        <v>688</v>
      </c>
      <c r="D4386" t="s">
        <v>2306</v>
      </c>
      <c r="E4386" t="s">
        <v>16568</v>
      </c>
      <c r="F4386" t="s">
        <v>20442</v>
      </c>
      <c r="G4386" s="146">
        <f t="shared" si="76"/>
        <v>1</v>
      </c>
    </row>
    <row r="4387" spans="1:7">
      <c r="A4387" t="s">
        <v>16569</v>
      </c>
      <c r="B4387" s="1">
        <f>IFERROR(INDEX(Preturi!H$2:H$8000, MATCH(A4387, Preturi!G$2:G$8000, 0)), "")*G4387</f>
        <v>8.58</v>
      </c>
      <c r="C4387" t="s">
        <v>688</v>
      </c>
      <c r="D4387" t="s">
        <v>2306</v>
      </c>
      <c r="E4387" t="s">
        <v>16570</v>
      </c>
      <c r="F4387" t="s">
        <v>20442</v>
      </c>
      <c r="G4387" s="146">
        <f t="shared" si="76"/>
        <v>1</v>
      </c>
    </row>
    <row r="4388" spans="1:7">
      <c r="A4388" t="s">
        <v>16571</v>
      </c>
      <c r="B4388" s="1">
        <f>IFERROR(INDEX(Preturi!H$2:H$8000, MATCH(A4388, Preturi!G$2:G$8000, 0)), "")*G4388</f>
        <v>8.7899999999999991</v>
      </c>
      <c r="C4388" t="s">
        <v>688</v>
      </c>
      <c r="D4388" t="s">
        <v>2306</v>
      </c>
      <c r="E4388" t="s">
        <v>16572</v>
      </c>
      <c r="F4388" t="s">
        <v>20442</v>
      </c>
      <c r="G4388" s="146">
        <f t="shared" si="76"/>
        <v>1</v>
      </c>
    </row>
    <row r="4389" spans="1:7">
      <c r="A4389" t="s">
        <v>16573</v>
      </c>
      <c r="B4389" s="1">
        <f>IFERROR(INDEX(Preturi!H$2:H$8000, MATCH(A4389, Preturi!G$2:G$8000, 0)), "")*G4389</f>
        <v>9</v>
      </c>
      <c r="C4389" t="s">
        <v>688</v>
      </c>
      <c r="D4389" t="s">
        <v>2306</v>
      </c>
      <c r="E4389" t="s">
        <v>16574</v>
      </c>
      <c r="F4389" t="s">
        <v>20442</v>
      </c>
      <c r="G4389" s="146">
        <f t="shared" si="76"/>
        <v>1</v>
      </c>
    </row>
    <row r="4390" spans="1:7">
      <c r="A4390" t="s">
        <v>16575</v>
      </c>
      <c r="B4390" s="1">
        <f>IFERROR(INDEX(Preturi!H$2:H$8000, MATCH(A4390, Preturi!G$2:G$8000, 0)), "")*G4390</f>
        <v>9.1999999999999993</v>
      </c>
      <c r="C4390" t="s">
        <v>688</v>
      </c>
      <c r="D4390" t="s">
        <v>2306</v>
      </c>
      <c r="E4390" t="s">
        <v>16576</v>
      </c>
      <c r="F4390" t="s">
        <v>20442</v>
      </c>
      <c r="G4390" s="146">
        <f t="shared" si="76"/>
        <v>1</v>
      </c>
    </row>
    <row r="4391" spans="1:7">
      <c r="A4391" t="s">
        <v>16577</v>
      </c>
      <c r="B4391" s="1">
        <f>IFERROR(INDEX(Preturi!H$2:H$8000, MATCH(A4391, Preturi!G$2:G$8000, 0)), "")*G4391</f>
        <v>9.41</v>
      </c>
      <c r="C4391" t="s">
        <v>688</v>
      </c>
      <c r="D4391" t="s">
        <v>2306</v>
      </c>
      <c r="E4391" t="s">
        <v>16578</v>
      </c>
      <c r="F4391" t="s">
        <v>20442</v>
      </c>
      <c r="G4391" s="146">
        <f t="shared" si="76"/>
        <v>1</v>
      </c>
    </row>
    <row r="4392" spans="1:7">
      <c r="A4392" t="s">
        <v>16579</v>
      </c>
      <c r="B4392" s="1">
        <f>IFERROR(INDEX(Preturi!H$2:H$8000, MATCH(A4392, Preturi!G$2:G$8000, 0)), "")*G4392</f>
        <v>9.6199999999999992</v>
      </c>
      <c r="C4392" t="s">
        <v>688</v>
      </c>
      <c r="D4392" t="s">
        <v>2306</v>
      </c>
      <c r="E4392" t="s">
        <v>16580</v>
      </c>
      <c r="F4392" t="s">
        <v>20442</v>
      </c>
      <c r="G4392" s="146">
        <f t="shared" si="76"/>
        <v>1</v>
      </c>
    </row>
    <row r="4393" spans="1:7">
      <c r="A4393" t="s">
        <v>16581</v>
      </c>
      <c r="B4393" s="1">
        <f>IFERROR(INDEX(Preturi!H$2:H$8000, MATCH(A4393, Preturi!G$2:G$8000, 0)), "")*G4393</f>
        <v>7.35</v>
      </c>
      <c r="C4393" t="s">
        <v>688</v>
      </c>
      <c r="D4393" t="s">
        <v>2306</v>
      </c>
      <c r="E4393" t="s">
        <v>16582</v>
      </c>
      <c r="F4393" t="s">
        <v>20442</v>
      </c>
      <c r="G4393" s="146">
        <f t="shared" si="76"/>
        <v>1</v>
      </c>
    </row>
    <row r="4394" spans="1:7">
      <c r="A4394" t="s">
        <v>16583</v>
      </c>
      <c r="B4394" s="1">
        <f>IFERROR(INDEX(Preturi!H$2:H$8000, MATCH(A4394, Preturi!G$2:G$8000, 0)), "")*G4394</f>
        <v>7.55</v>
      </c>
      <c r="C4394" t="s">
        <v>688</v>
      </c>
      <c r="D4394" t="s">
        <v>2306</v>
      </c>
      <c r="E4394" t="s">
        <v>16584</v>
      </c>
      <c r="F4394" t="s">
        <v>20442</v>
      </c>
      <c r="G4394" s="146">
        <f t="shared" si="76"/>
        <v>1</v>
      </c>
    </row>
    <row r="4395" spans="1:7">
      <c r="A4395" t="s">
        <v>16585</v>
      </c>
      <c r="B4395" s="1">
        <f>IFERROR(INDEX(Preturi!H$2:H$8000, MATCH(A4395, Preturi!G$2:G$8000, 0)), "")*G4395</f>
        <v>7.76</v>
      </c>
      <c r="C4395" t="s">
        <v>688</v>
      </c>
      <c r="D4395" t="s">
        <v>2306</v>
      </c>
      <c r="E4395" t="s">
        <v>16586</v>
      </c>
      <c r="F4395" t="s">
        <v>20442</v>
      </c>
      <c r="G4395" s="146">
        <f t="shared" si="76"/>
        <v>1</v>
      </c>
    </row>
    <row r="4396" spans="1:7">
      <c r="A4396" t="s">
        <v>16587</v>
      </c>
      <c r="B4396" s="1">
        <f>IFERROR(INDEX(Preturi!H$2:H$8000, MATCH(A4396, Preturi!G$2:G$8000, 0)), "")*G4396</f>
        <v>7.97</v>
      </c>
      <c r="C4396" t="s">
        <v>688</v>
      </c>
      <c r="D4396" t="s">
        <v>2306</v>
      </c>
      <c r="E4396" t="s">
        <v>16588</v>
      </c>
      <c r="F4396" t="s">
        <v>20442</v>
      </c>
      <c r="G4396" s="146">
        <f t="shared" si="76"/>
        <v>1</v>
      </c>
    </row>
    <row r="4397" spans="1:7">
      <c r="A4397" t="s">
        <v>16589</v>
      </c>
      <c r="B4397" s="1">
        <f>IFERROR(INDEX(Preturi!H$2:H$8000, MATCH(A4397, Preturi!G$2:G$8000, 0)), "")*G4397</f>
        <v>8.18</v>
      </c>
      <c r="C4397" t="s">
        <v>688</v>
      </c>
      <c r="D4397" t="s">
        <v>2306</v>
      </c>
      <c r="E4397" t="s">
        <v>16590</v>
      </c>
      <c r="F4397" t="s">
        <v>20442</v>
      </c>
      <c r="G4397" s="146">
        <f t="shared" si="76"/>
        <v>1</v>
      </c>
    </row>
    <row r="4398" spans="1:7">
      <c r="A4398" t="s">
        <v>16591</v>
      </c>
      <c r="B4398" s="1">
        <f>IFERROR(INDEX(Preturi!H$2:H$8000, MATCH(A4398, Preturi!G$2:G$8000, 0)), "")*G4398</f>
        <v>8.39</v>
      </c>
      <c r="C4398" t="s">
        <v>688</v>
      </c>
      <c r="D4398" t="s">
        <v>2306</v>
      </c>
      <c r="E4398" t="s">
        <v>16592</v>
      </c>
      <c r="F4398" t="s">
        <v>20442</v>
      </c>
      <c r="G4398" s="146">
        <f t="shared" si="76"/>
        <v>1</v>
      </c>
    </row>
    <row r="4399" spans="1:7">
      <c r="A4399" t="s">
        <v>16593</v>
      </c>
      <c r="B4399" s="1">
        <f>IFERROR(INDEX(Preturi!H$2:H$8000, MATCH(A4399, Preturi!G$2:G$8000, 0)), "")*G4399</f>
        <v>8.58</v>
      </c>
      <c r="C4399" t="s">
        <v>688</v>
      </c>
      <c r="D4399" t="s">
        <v>2306</v>
      </c>
      <c r="E4399" t="s">
        <v>16594</v>
      </c>
      <c r="F4399" t="s">
        <v>20442</v>
      </c>
      <c r="G4399" s="146">
        <f t="shared" si="76"/>
        <v>1</v>
      </c>
    </row>
    <row r="4400" spans="1:7">
      <c r="A4400" t="s">
        <v>16595</v>
      </c>
      <c r="B4400" s="1">
        <f>IFERROR(INDEX(Preturi!H$2:H$8000, MATCH(A4400, Preturi!G$2:G$8000, 0)), "")*G4400</f>
        <v>8.7899999999999991</v>
      </c>
      <c r="C4400" t="s">
        <v>688</v>
      </c>
      <c r="D4400" t="s">
        <v>2306</v>
      </c>
      <c r="E4400" t="s">
        <v>16596</v>
      </c>
      <c r="F4400" t="s">
        <v>20442</v>
      </c>
      <c r="G4400" s="146">
        <f t="shared" si="76"/>
        <v>1</v>
      </c>
    </row>
    <row r="4401" spans="1:7">
      <c r="A4401" t="s">
        <v>16597</v>
      </c>
      <c r="B4401" s="1">
        <f>IFERROR(INDEX(Preturi!H$2:H$8000, MATCH(A4401, Preturi!G$2:G$8000, 0)), "")*G4401</f>
        <v>9</v>
      </c>
      <c r="C4401" t="s">
        <v>688</v>
      </c>
      <c r="D4401" t="s">
        <v>2306</v>
      </c>
      <c r="E4401" t="s">
        <v>16598</v>
      </c>
      <c r="F4401" t="s">
        <v>20442</v>
      </c>
      <c r="G4401" s="146">
        <f t="shared" si="76"/>
        <v>1</v>
      </c>
    </row>
    <row r="4402" spans="1:7">
      <c r="A4402" t="s">
        <v>16599</v>
      </c>
      <c r="B4402" s="1">
        <f>IFERROR(INDEX(Preturi!H$2:H$8000, MATCH(A4402, Preturi!G$2:G$8000, 0)), "")*G4402</f>
        <v>9.1999999999999993</v>
      </c>
      <c r="C4402" t="s">
        <v>688</v>
      </c>
      <c r="D4402" t="s">
        <v>2306</v>
      </c>
      <c r="E4402" t="s">
        <v>16600</v>
      </c>
      <c r="F4402" t="s">
        <v>20442</v>
      </c>
      <c r="G4402" s="146">
        <f t="shared" si="76"/>
        <v>1</v>
      </c>
    </row>
    <row r="4403" spans="1:7">
      <c r="A4403" t="s">
        <v>16601</v>
      </c>
      <c r="B4403" s="1">
        <f>IFERROR(INDEX(Preturi!H$2:H$8000, MATCH(A4403, Preturi!G$2:G$8000, 0)), "")*G4403</f>
        <v>9.41</v>
      </c>
      <c r="C4403" t="s">
        <v>688</v>
      </c>
      <c r="D4403" t="s">
        <v>2306</v>
      </c>
      <c r="E4403" t="s">
        <v>16602</v>
      </c>
      <c r="F4403" t="s">
        <v>20442</v>
      </c>
      <c r="G4403" s="146">
        <f t="shared" si="76"/>
        <v>1</v>
      </c>
    </row>
    <row r="4404" spans="1:7">
      <c r="A4404" t="s">
        <v>16603</v>
      </c>
      <c r="B4404" s="1">
        <f>IFERROR(INDEX(Preturi!H$2:H$8000, MATCH(A4404, Preturi!G$2:G$8000, 0)), "")*G4404</f>
        <v>9.6199999999999992</v>
      </c>
      <c r="C4404" t="s">
        <v>688</v>
      </c>
      <c r="D4404" t="s">
        <v>2306</v>
      </c>
      <c r="E4404" t="s">
        <v>16604</v>
      </c>
      <c r="F4404" t="s">
        <v>20442</v>
      </c>
      <c r="G4404" s="146">
        <f t="shared" si="76"/>
        <v>1</v>
      </c>
    </row>
    <row r="4405" spans="1:7">
      <c r="A4405" t="s">
        <v>16605</v>
      </c>
      <c r="B4405" s="1">
        <f>IFERROR(INDEX(Preturi!H$2:H$8000, MATCH(A4405, Preturi!G$2:G$8000, 0)), "")*G4405</f>
        <v>12.25</v>
      </c>
      <c r="C4405" t="s">
        <v>688</v>
      </c>
      <c r="D4405" t="s">
        <v>2306</v>
      </c>
      <c r="E4405" t="s">
        <v>16606</v>
      </c>
      <c r="F4405" t="s">
        <v>20442</v>
      </c>
      <c r="G4405" s="146">
        <f t="shared" si="76"/>
        <v>1</v>
      </c>
    </row>
    <row r="4406" spans="1:7">
      <c r="A4406" t="s">
        <v>16607</v>
      </c>
      <c r="B4406" s="1">
        <f>IFERROR(INDEX(Preturi!H$2:H$8000, MATCH(A4406, Preturi!G$2:G$8000, 0)), "")*G4406</f>
        <v>9.14</v>
      </c>
      <c r="C4406" t="s">
        <v>688</v>
      </c>
      <c r="D4406" t="s">
        <v>2306</v>
      </c>
      <c r="E4406" t="s">
        <v>16608</v>
      </c>
      <c r="F4406" t="s">
        <v>20442</v>
      </c>
      <c r="G4406" s="146">
        <f t="shared" si="76"/>
        <v>1</v>
      </c>
    </row>
    <row r="4407" spans="1:7">
      <c r="A4407" t="s">
        <v>16609</v>
      </c>
      <c r="B4407" s="1">
        <f>IFERROR(INDEX(Preturi!H$2:H$8000, MATCH(A4407, Preturi!G$2:G$8000, 0)), "")*G4407</f>
        <v>9.4</v>
      </c>
      <c r="C4407" t="s">
        <v>688</v>
      </c>
      <c r="D4407" t="s">
        <v>2306</v>
      </c>
      <c r="E4407" t="s">
        <v>16610</v>
      </c>
      <c r="F4407" t="s">
        <v>20442</v>
      </c>
      <c r="G4407" s="146">
        <f t="shared" si="76"/>
        <v>1</v>
      </c>
    </row>
    <row r="4408" spans="1:7">
      <c r="A4408" t="s">
        <v>16611</v>
      </c>
      <c r="B4408" s="1">
        <f>IFERROR(INDEX(Preturi!H$2:H$8000, MATCH(A4408, Preturi!G$2:G$8000, 0)), "")*G4408</f>
        <v>9.66</v>
      </c>
      <c r="C4408" t="s">
        <v>688</v>
      </c>
      <c r="D4408" t="s">
        <v>2306</v>
      </c>
      <c r="E4408" t="s">
        <v>16612</v>
      </c>
      <c r="F4408" t="s">
        <v>20442</v>
      </c>
      <c r="G4408" s="146">
        <f t="shared" si="76"/>
        <v>1</v>
      </c>
    </row>
    <row r="4409" spans="1:7">
      <c r="A4409" t="s">
        <v>16613</v>
      </c>
      <c r="B4409" s="1">
        <f>IFERROR(INDEX(Preturi!H$2:H$8000, MATCH(A4409, Preturi!G$2:G$8000, 0)), "")*G4409</f>
        <v>9.91</v>
      </c>
      <c r="C4409" t="s">
        <v>688</v>
      </c>
      <c r="D4409" t="s">
        <v>2306</v>
      </c>
      <c r="E4409" t="s">
        <v>16614</v>
      </c>
      <c r="F4409" t="s">
        <v>20442</v>
      </c>
      <c r="G4409" s="146">
        <f t="shared" si="76"/>
        <v>1</v>
      </c>
    </row>
    <row r="4410" spans="1:7">
      <c r="A4410" t="s">
        <v>16615</v>
      </c>
      <c r="B4410" s="1">
        <f>IFERROR(INDEX(Preturi!H$2:H$8000, MATCH(A4410, Preturi!G$2:G$8000, 0)), "")*G4410</f>
        <v>10.17</v>
      </c>
      <c r="C4410" t="s">
        <v>688</v>
      </c>
      <c r="D4410" t="s">
        <v>2306</v>
      </c>
      <c r="E4410" t="s">
        <v>16616</v>
      </c>
      <c r="F4410" t="s">
        <v>20442</v>
      </c>
      <c r="G4410" s="146">
        <f t="shared" si="76"/>
        <v>1</v>
      </c>
    </row>
    <row r="4411" spans="1:7">
      <c r="A4411" t="s">
        <v>16617</v>
      </c>
      <c r="B4411" s="1">
        <f>IFERROR(INDEX(Preturi!H$2:H$8000, MATCH(A4411, Preturi!G$2:G$8000, 0)), "")*G4411</f>
        <v>10.43</v>
      </c>
      <c r="C4411" t="s">
        <v>688</v>
      </c>
      <c r="D4411" t="s">
        <v>2306</v>
      </c>
      <c r="E4411" t="s">
        <v>16618</v>
      </c>
      <c r="F4411" t="s">
        <v>20442</v>
      </c>
      <c r="G4411" s="146">
        <f t="shared" si="76"/>
        <v>1</v>
      </c>
    </row>
    <row r="4412" spans="1:7">
      <c r="A4412" t="s">
        <v>16619</v>
      </c>
      <c r="B4412" s="1">
        <f>IFERROR(INDEX(Preturi!H$2:H$8000, MATCH(A4412, Preturi!G$2:G$8000, 0)), "")*G4412</f>
        <v>10.69</v>
      </c>
      <c r="C4412" t="s">
        <v>688</v>
      </c>
      <c r="D4412" t="s">
        <v>2306</v>
      </c>
      <c r="E4412" t="s">
        <v>16620</v>
      </c>
      <c r="F4412" t="s">
        <v>20442</v>
      </c>
      <c r="G4412" s="146">
        <f t="shared" si="76"/>
        <v>1</v>
      </c>
    </row>
    <row r="4413" spans="1:7">
      <c r="A4413" t="s">
        <v>16621</v>
      </c>
      <c r="B4413" s="1">
        <f>IFERROR(INDEX(Preturi!H$2:H$8000, MATCH(A4413, Preturi!G$2:G$8000, 0)), "")*G4413</f>
        <v>10.95</v>
      </c>
      <c r="C4413" t="s">
        <v>688</v>
      </c>
      <c r="D4413" t="s">
        <v>2306</v>
      </c>
      <c r="E4413" t="s">
        <v>16622</v>
      </c>
      <c r="F4413" t="s">
        <v>20442</v>
      </c>
      <c r="G4413" s="146">
        <f t="shared" si="76"/>
        <v>1</v>
      </c>
    </row>
    <row r="4414" spans="1:7">
      <c r="A4414" t="s">
        <v>16623</v>
      </c>
      <c r="B4414" s="1">
        <f>IFERROR(INDEX(Preturi!H$2:H$8000, MATCH(A4414, Preturi!G$2:G$8000, 0)), "")*G4414</f>
        <v>11.21</v>
      </c>
      <c r="C4414" t="s">
        <v>688</v>
      </c>
      <c r="D4414" t="s">
        <v>2306</v>
      </c>
      <c r="E4414" t="s">
        <v>16624</v>
      </c>
      <c r="F4414" t="s">
        <v>20442</v>
      </c>
      <c r="G4414" s="146">
        <f t="shared" si="76"/>
        <v>1</v>
      </c>
    </row>
    <row r="4415" spans="1:7">
      <c r="A4415" t="s">
        <v>16625</v>
      </c>
      <c r="B4415" s="1">
        <f>IFERROR(INDEX(Preturi!H$2:H$8000, MATCH(A4415, Preturi!G$2:G$8000, 0)), "")*G4415</f>
        <v>11.47</v>
      </c>
      <c r="C4415" t="s">
        <v>688</v>
      </c>
      <c r="D4415" t="s">
        <v>2306</v>
      </c>
      <c r="E4415" t="s">
        <v>16626</v>
      </c>
      <c r="F4415" t="s">
        <v>20442</v>
      </c>
      <c r="G4415" s="146">
        <f t="shared" si="76"/>
        <v>1</v>
      </c>
    </row>
    <row r="4416" spans="1:7">
      <c r="A4416" t="s">
        <v>16627</v>
      </c>
      <c r="B4416" s="1">
        <f>IFERROR(INDEX(Preturi!H$2:H$8000, MATCH(A4416, Preturi!G$2:G$8000, 0)), "")*G4416</f>
        <v>11.73</v>
      </c>
      <c r="C4416" t="s">
        <v>688</v>
      </c>
      <c r="D4416" t="s">
        <v>2306</v>
      </c>
      <c r="E4416" t="s">
        <v>16628</v>
      </c>
      <c r="F4416" t="s">
        <v>20442</v>
      </c>
      <c r="G4416" s="146">
        <f t="shared" si="76"/>
        <v>1</v>
      </c>
    </row>
    <row r="4417" spans="1:7">
      <c r="A4417" t="s">
        <v>16629</v>
      </c>
      <c r="B4417" s="1">
        <f>IFERROR(INDEX(Preturi!H$2:H$8000, MATCH(A4417, Preturi!G$2:G$8000, 0)), "")*G4417</f>
        <v>11.99</v>
      </c>
      <c r="C4417" t="s">
        <v>688</v>
      </c>
      <c r="D4417" t="s">
        <v>2306</v>
      </c>
      <c r="E4417" t="s">
        <v>16630</v>
      </c>
      <c r="F4417" t="s">
        <v>20442</v>
      </c>
      <c r="G4417" s="146">
        <f t="shared" si="76"/>
        <v>1</v>
      </c>
    </row>
    <row r="4418" spans="1:7">
      <c r="A4418" t="s">
        <v>16631</v>
      </c>
      <c r="B4418" s="1">
        <f>IFERROR(INDEX(Preturi!H$2:H$8000, MATCH(A4418, Preturi!G$2:G$8000, 0)), "")*G4418</f>
        <v>9.14</v>
      </c>
      <c r="C4418" t="s">
        <v>688</v>
      </c>
      <c r="D4418" t="s">
        <v>2306</v>
      </c>
      <c r="E4418" t="s">
        <v>16632</v>
      </c>
      <c r="F4418" t="s">
        <v>20442</v>
      </c>
      <c r="G4418" s="146">
        <f t="shared" si="76"/>
        <v>1</v>
      </c>
    </row>
    <row r="4419" spans="1:7">
      <c r="A4419" t="s">
        <v>16633</v>
      </c>
      <c r="B4419" s="1">
        <f>IFERROR(INDEX(Preturi!H$2:H$8000, MATCH(A4419, Preturi!G$2:G$8000, 0)), "")*G4419</f>
        <v>9.4</v>
      </c>
      <c r="C4419" t="s">
        <v>688</v>
      </c>
      <c r="D4419" t="s">
        <v>2306</v>
      </c>
      <c r="E4419" t="s">
        <v>16634</v>
      </c>
      <c r="F4419" t="s">
        <v>20442</v>
      </c>
      <c r="G4419" s="146">
        <f t="shared" si="76"/>
        <v>1</v>
      </c>
    </row>
    <row r="4420" spans="1:7">
      <c r="A4420" t="s">
        <v>16635</v>
      </c>
      <c r="B4420" s="1">
        <f>IFERROR(INDEX(Preturi!H$2:H$8000, MATCH(A4420, Preturi!G$2:G$8000, 0)), "")*G4420</f>
        <v>9.66</v>
      </c>
      <c r="C4420" t="s">
        <v>688</v>
      </c>
      <c r="D4420" t="s">
        <v>2306</v>
      </c>
      <c r="E4420" t="s">
        <v>16636</v>
      </c>
      <c r="F4420" t="s">
        <v>20442</v>
      </c>
      <c r="G4420" s="146">
        <f t="shared" si="76"/>
        <v>1</v>
      </c>
    </row>
    <row r="4421" spans="1:7">
      <c r="A4421" t="s">
        <v>16637</v>
      </c>
      <c r="B4421" s="1">
        <f>IFERROR(INDEX(Preturi!H$2:H$8000, MATCH(A4421, Preturi!G$2:G$8000, 0)), "")*G4421</f>
        <v>9.91</v>
      </c>
      <c r="C4421" t="s">
        <v>688</v>
      </c>
      <c r="D4421" t="s">
        <v>2306</v>
      </c>
      <c r="E4421" t="s">
        <v>16638</v>
      </c>
      <c r="F4421" t="s">
        <v>20442</v>
      </c>
      <c r="G4421" s="146">
        <f t="shared" si="76"/>
        <v>1</v>
      </c>
    </row>
    <row r="4422" spans="1:7">
      <c r="A4422" t="s">
        <v>16639</v>
      </c>
      <c r="B4422" s="1">
        <f>IFERROR(INDEX(Preturi!H$2:H$8000, MATCH(A4422, Preturi!G$2:G$8000, 0)), "")*G4422</f>
        <v>10.17</v>
      </c>
      <c r="C4422" t="s">
        <v>688</v>
      </c>
      <c r="D4422" t="s">
        <v>2306</v>
      </c>
      <c r="E4422" t="s">
        <v>16640</v>
      </c>
      <c r="F4422" t="s">
        <v>20442</v>
      </c>
      <c r="G4422" s="146">
        <f t="shared" si="76"/>
        <v>1</v>
      </c>
    </row>
    <row r="4423" spans="1:7">
      <c r="A4423" t="s">
        <v>16641</v>
      </c>
      <c r="B4423" s="1">
        <f>IFERROR(INDEX(Preturi!H$2:H$8000, MATCH(A4423, Preturi!G$2:G$8000, 0)), "")*G4423</f>
        <v>10.43</v>
      </c>
      <c r="C4423" t="s">
        <v>688</v>
      </c>
      <c r="D4423" t="s">
        <v>2306</v>
      </c>
      <c r="E4423" t="s">
        <v>16642</v>
      </c>
      <c r="F4423" t="s">
        <v>20442</v>
      </c>
      <c r="G4423" s="146">
        <f t="shared" si="76"/>
        <v>1</v>
      </c>
    </row>
    <row r="4424" spans="1:7">
      <c r="A4424" t="s">
        <v>16643</v>
      </c>
      <c r="B4424" s="1">
        <f>IFERROR(INDEX(Preturi!H$2:H$8000, MATCH(A4424, Preturi!G$2:G$8000, 0)), "")*G4424</f>
        <v>10.69</v>
      </c>
      <c r="C4424" t="s">
        <v>688</v>
      </c>
      <c r="D4424" t="s">
        <v>2306</v>
      </c>
      <c r="E4424" t="s">
        <v>16644</v>
      </c>
      <c r="F4424" t="s">
        <v>20442</v>
      </c>
      <c r="G4424" s="146">
        <f t="shared" si="76"/>
        <v>1</v>
      </c>
    </row>
    <row r="4425" spans="1:7">
      <c r="A4425" t="s">
        <v>16645</v>
      </c>
      <c r="B4425" s="1">
        <f>IFERROR(INDEX(Preturi!H$2:H$8000, MATCH(A4425, Preturi!G$2:G$8000, 0)), "")*G4425</f>
        <v>10.95</v>
      </c>
      <c r="C4425" t="s">
        <v>688</v>
      </c>
      <c r="D4425" t="s">
        <v>2306</v>
      </c>
      <c r="E4425" t="s">
        <v>16646</v>
      </c>
      <c r="F4425" t="s">
        <v>20442</v>
      </c>
      <c r="G4425" s="146">
        <f t="shared" si="76"/>
        <v>1</v>
      </c>
    </row>
    <row r="4426" spans="1:7">
      <c r="A4426" t="s">
        <v>16647</v>
      </c>
      <c r="B4426" s="1">
        <f>IFERROR(INDEX(Preturi!H$2:H$8000, MATCH(A4426, Preturi!G$2:G$8000, 0)), "")*G4426</f>
        <v>11.21</v>
      </c>
      <c r="C4426" t="s">
        <v>688</v>
      </c>
      <c r="D4426" t="s">
        <v>2306</v>
      </c>
      <c r="E4426" t="s">
        <v>16648</v>
      </c>
      <c r="F4426" t="s">
        <v>20442</v>
      </c>
      <c r="G4426" s="146">
        <f t="shared" si="76"/>
        <v>1</v>
      </c>
    </row>
    <row r="4427" spans="1:7">
      <c r="A4427" t="s">
        <v>16649</v>
      </c>
      <c r="B4427" s="1">
        <f>IFERROR(INDEX(Preturi!H$2:H$8000, MATCH(A4427, Preturi!G$2:G$8000, 0)), "")*G4427</f>
        <v>11.47</v>
      </c>
      <c r="C4427" t="s">
        <v>688</v>
      </c>
      <c r="D4427" t="s">
        <v>2306</v>
      </c>
      <c r="E4427" t="s">
        <v>16650</v>
      </c>
      <c r="F4427" t="s">
        <v>20442</v>
      </c>
      <c r="G4427" s="146">
        <f t="shared" si="76"/>
        <v>1</v>
      </c>
    </row>
    <row r="4428" spans="1:7">
      <c r="A4428" t="s">
        <v>16651</v>
      </c>
      <c r="B4428" s="1">
        <f>IFERROR(INDEX(Preturi!H$2:H$8000, MATCH(A4428, Preturi!G$2:G$8000, 0)), "")*G4428</f>
        <v>11.73</v>
      </c>
      <c r="C4428" t="s">
        <v>688</v>
      </c>
      <c r="D4428" t="s">
        <v>2306</v>
      </c>
      <c r="E4428" t="s">
        <v>16652</v>
      </c>
      <c r="F4428" t="s">
        <v>20442</v>
      </c>
      <c r="G4428" s="146">
        <f t="shared" si="76"/>
        <v>1</v>
      </c>
    </row>
    <row r="4429" spans="1:7">
      <c r="A4429" t="s">
        <v>16653</v>
      </c>
      <c r="B4429" s="1">
        <f>IFERROR(INDEX(Preturi!H$2:H$8000, MATCH(A4429, Preturi!G$2:G$8000, 0)), "")*G4429</f>
        <v>11.99</v>
      </c>
      <c r="C4429" t="s">
        <v>688</v>
      </c>
      <c r="D4429" t="s">
        <v>2306</v>
      </c>
      <c r="E4429" t="s">
        <v>16654</v>
      </c>
      <c r="F4429" t="s">
        <v>20442</v>
      </c>
      <c r="G4429" s="146">
        <f t="shared" si="76"/>
        <v>1</v>
      </c>
    </row>
    <row r="4430" spans="1:7">
      <c r="A4430" t="s">
        <v>16655</v>
      </c>
      <c r="B4430" s="1">
        <f>IFERROR(INDEX(Preturi!H$2:H$8000, MATCH(A4430, Preturi!G$2:G$8000, 0)), "")*G4430</f>
        <v>14.64</v>
      </c>
      <c r="C4430" t="s">
        <v>688</v>
      </c>
      <c r="D4430" t="s">
        <v>2306</v>
      </c>
      <c r="E4430" t="s">
        <v>16656</v>
      </c>
      <c r="F4430" t="s">
        <v>20442</v>
      </c>
      <c r="G4430" s="146">
        <f t="shared" si="76"/>
        <v>1</v>
      </c>
    </row>
    <row r="4431" spans="1:7">
      <c r="A4431" t="s">
        <v>16657</v>
      </c>
      <c r="B4431" s="1">
        <f>IFERROR(INDEX(Preturi!H$2:H$8000, MATCH(A4431, Preturi!G$2:G$8000, 0)), "")*G4431</f>
        <v>10.91</v>
      </c>
      <c r="C4431" t="s">
        <v>688</v>
      </c>
      <c r="D4431" t="s">
        <v>2306</v>
      </c>
      <c r="E4431" t="s">
        <v>16658</v>
      </c>
      <c r="F4431" t="s">
        <v>20442</v>
      </c>
      <c r="G4431" s="146">
        <f t="shared" si="76"/>
        <v>1</v>
      </c>
    </row>
    <row r="4432" spans="1:7">
      <c r="A4432" t="s">
        <v>16659</v>
      </c>
      <c r="B4432" s="1">
        <f>IFERROR(INDEX(Preturi!H$2:H$8000, MATCH(A4432, Preturi!G$2:G$8000, 0)), "")*G4432</f>
        <v>11.22</v>
      </c>
      <c r="C4432" t="s">
        <v>688</v>
      </c>
      <c r="D4432" t="s">
        <v>2306</v>
      </c>
      <c r="E4432" t="s">
        <v>16660</v>
      </c>
      <c r="F4432" t="s">
        <v>20442</v>
      </c>
      <c r="G4432" s="146">
        <f t="shared" si="76"/>
        <v>1</v>
      </c>
    </row>
    <row r="4433" spans="1:7">
      <c r="A4433" t="s">
        <v>16661</v>
      </c>
      <c r="B4433" s="1">
        <f>IFERROR(INDEX(Preturi!H$2:H$8000, MATCH(A4433, Preturi!G$2:G$8000, 0)), "")*G4433</f>
        <v>11.53</v>
      </c>
      <c r="C4433" t="s">
        <v>688</v>
      </c>
      <c r="D4433" t="s">
        <v>2306</v>
      </c>
      <c r="E4433" t="s">
        <v>16662</v>
      </c>
      <c r="F4433" t="s">
        <v>20442</v>
      </c>
      <c r="G4433" s="146">
        <f t="shared" si="76"/>
        <v>1</v>
      </c>
    </row>
    <row r="4434" spans="1:7">
      <c r="A4434" t="s">
        <v>16663</v>
      </c>
      <c r="B4434" s="1">
        <f>IFERROR(INDEX(Preturi!H$2:H$8000, MATCH(A4434, Preturi!G$2:G$8000, 0)), "")*G4434</f>
        <v>11.84</v>
      </c>
      <c r="C4434" t="s">
        <v>688</v>
      </c>
      <c r="D4434" t="s">
        <v>2306</v>
      </c>
      <c r="E4434" t="s">
        <v>16664</v>
      </c>
      <c r="F4434" t="s">
        <v>20442</v>
      </c>
      <c r="G4434" s="146">
        <f t="shared" si="76"/>
        <v>1</v>
      </c>
    </row>
    <row r="4435" spans="1:7">
      <c r="A4435" t="s">
        <v>16665</v>
      </c>
      <c r="B4435" s="1">
        <f>IFERROR(INDEX(Preturi!H$2:H$8000, MATCH(A4435, Preturi!G$2:G$8000, 0)), "")*G4435</f>
        <v>12.16</v>
      </c>
      <c r="C4435" t="s">
        <v>688</v>
      </c>
      <c r="D4435" t="s">
        <v>2306</v>
      </c>
      <c r="E4435" t="s">
        <v>16666</v>
      </c>
      <c r="F4435" t="s">
        <v>20442</v>
      </c>
      <c r="G4435" s="146">
        <f t="shared" si="76"/>
        <v>1</v>
      </c>
    </row>
    <row r="4436" spans="1:7">
      <c r="A4436" t="s">
        <v>16667</v>
      </c>
      <c r="B4436" s="1">
        <f>IFERROR(INDEX(Preturi!H$2:H$8000, MATCH(A4436, Preturi!G$2:G$8000, 0)), "")*G4436</f>
        <v>12.47</v>
      </c>
      <c r="C4436" t="s">
        <v>688</v>
      </c>
      <c r="D4436" t="s">
        <v>2306</v>
      </c>
      <c r="E4436" t="s">
        <v>16668</v>
      </c>
      <c r="F4436" t="s">
        <v>20442</v>
      </c>
      <c r="G4436" s="146">
        <f t="shared" si="76"/>
        <v>1</v>
      </c>
    </row>
    <row r="4437" spans="1:7">
      <c r="A4437" t="s">
        <v>16669</v>
      </c>
      <c r="B4437" s="1">
        <f>IFERROR(INDEX(Preturi!H$2:H$8000, MATCH(A4437, Preturi!G$2:G$8000, 0)), "")*G4437</f>
        <v>12.77</v>
      </c>
      <c r="C4437" t="s">
        <v>688</v>
      </c>
      <c r="D4437" t="s">
        <v>2306</v>
      </c>
      <c r="E4437" t="s">
        <v>16670</v>
      </c>
      <c r="F4437" t="s">
        <v>20442</v>
      </c>
      <c r="G4437" s="146">
        <f t="shared" si="76"/>
        <v>1</v>
      </c>
    </row>
    <row r="4438" spans="1:7">
      <c r="A4438" t="s">
        <v>16671</v>
      </c>
      <c r="B4438" s="1">
        <f>IFERROR(INDEX(Preturi!H$2:H$8000, MATCH(A4438, Preturi!G$2:G$8000, 0)), "")*G4438</f>
        <v>13.08</v>
      </c>
      <c r="C4438" t="s">
        <v>688</v>
      </c>
      <c r="D4438" t="s">
        <v>2306</v>
      </c>
      <c r="E4438" t="s">
        <v>16672</v>
      </c>
      <c r="F4438" t="s">
        <v>20442</v>
      </c>
      <c r="G4438" s="146">
        <f t="shared" ref="G4438:G4501" si="77">1+Adaosuri23</f>
        <v>1</v>
      </c>
    </row>
    <row r="4439" spans="1:7">
      <c r="A4439" t="s">
        <v>16673</v>
      </c>
      <c r="B4439" s="1">
        <f>IFERROR(INDEX(Preturi!H$2:H$8000, MATCH(A4439, Preturi!G$2:G$8000, 0)), "")*G4439</f>
        <v>13.39</v>
      </c>
      <c r="C4439" t="s">
        <v>688</v>
      </c>
      <c r="D4439" t="s">
        <v>2306</v>
      </c>
      <c r="E4439" t="s">
        <v>16674</v>
      </c>
      <c r="F4439" t="s">
        <v>20442</v>
      </c>
      <c r="G4439" s="146">
        <f t="shared" si="77"/>
        <v>1</v>
      </c>
    </row>
    <row r="4440" spans="1:7">
      <c r="A4440" t="s">
        <v>16675</v>
      </c>
      <c r="B4440" s="1">
        <f>IFERROR(INDEX(Preturi!H$2:H$8000, MATCH(A4440, Preturi!G$2:G$8000, 0)), "")*G4440</f>
        <v>13.7</v>
      </c>
      <c r="C4440" t="s">
        <v>688</v>
      </c>
      <c r="D4440" t="s">
        <v>2306</v>
      </c>
      <c r="E4440" t="s">
        <v>16676</v>
      </c>
      <c r="F4440" t="s">
        <v>20442</v>
      </c>
      <c r="G4440" s="146">
        <f t="shared" si="77"/>
        <v>1</v>
      </c>
    </row>
    <row r="4441" spans="1:7">
      <c r="A4441" t="s">
        <v>16677</v>
      </c>
      <c r="B4441" s="1">
        <f>IFERROR(INDEX(Preturi!H$2:H$8000, MATCH(A4441, Preturi!G$2:G$8000, 0)), "")*G4441</f>
        <v>14.01</v>
      </c>
      <c r="C4441" t="s">
        <v>688</v>
      </c>
      <c r="D4441" t="s">
        <v>2306</v>
      </c>
      <c r="E4441" t="s">
        <v>16678</v>
      </c>
      <c r="F4441" t="s">
        <v>20442</v>
      </c>
      <c r="G4441" s="146">
        <f t="shared" si="77"/>
        <v>1</v>
      </c>
    </row>
    <row r="4442" spans="1:7">
      <c r="A4442" t="s">
        <v>16679</v>
      </c>
      <c r="B4442" s="1">
        <f>IFERROR(INDEX(Preturi!H$2:H$8000, MATCH(A4442, Preturi!G$2:G$8000, 0)), "")*G4442</f>
        <v>14.33</v>
      </c>
      <c r="C4442" t="s">
        <v>688</v>
      </c>
      <c r="D4442" t="s">
        <v>2306</v>
      </c>
      <c r="E4442" t="s">
        <v>16680</v>
      </c>
      <c r="F4442" t="s">
        <v>20442</v>
      </c>
      <c r="G4442" s="146">
        <f t="shared" si="77"/>
        <v>1</v>
      </c>
    </row>
    <row r="4443" spans="1:7">
      <c r="A4443" t="s">
        <v>16681</v>
      </c>
      <c r="B4443" s="1">
        <f>IFERROR(INDEX(Preturi!H$2:H$8000, MATCH(A4443, Preturi!G$2:G$8000, 0)), "")*G4443</f>
        <v>10.91</v>
      </c>
      <c r="C4443" t="s">
        <v>688</v>
      </c>
      <c r="D4443" t="s">
        <v>2306</v>
      </c>
      <c r="E4443" t="s">
        <v>16682</v>
      </c>
      <c r="F4443" t="s">
        <v>20442</v>
      </c>
      <c r="G4443" s="146">
        <f t="shared" si="77"/>
        <v>1</v>
      </c>
    </row>
    <row r="4444" spans="1:7">
      <c r="A4444" t="s">
        <v>16683</v>
      </c>
      <c r="B4444" s="1">
        <f>IFERROR(INDEX(Preturi!H$2:H$8000, MATCH(A4444, Preturi!G$2:G$8000, 0)), "")*G4444</f>
        <v>11.22</v>
      </c>
      <c r="C4444" t="s">
        <v>688</v>
      </c>
      <c r="D4444" t="s">
        <v>2306</v>
      </c>
      <c r="E4444" t="s">
        <v>16684</v>
      </c>
      <c r="F4444" t="s">
        <v>20442</v>
      </c>
      <c r="G4444" s="146">
        <f t="shared" si="77"/>
        <v>1</v>
      </c>
    </row>
    <row r="4445" spans="1:7">
      <c r="A4445" t="s">
        <v>16685</v>
      </c>
      <c r="B4445" s="1">
        <f>IFERROR(INDEX(Preturi!H$2:H$8000, MATCH(A4445, Preturi!G$2:G$8000, 0)), "")*G4445</f>
        <v>11.53</v>
      </c>
      <c r="C4445" t="s">
        <v>688</v>
      </c>
      <c r="D4445" t="s">
        <v>2306</v>
      </c>
      <c r="E4445" t="s">
        <v>16686</v>
      </c>
      <c r="F4445" t="s">
        <v>20442</v>
      </c>
      <c r="G4445" s="146">
        <f t="shared" si="77"/>
        <v>1</v>
      </c>
    </row>
    <row r="4446" spans="1:7">
      <c r="A4446" t="s">
        <v>16687</v>
      </c>
      <c r="B4446" s="1">
        <f>IFERROR(INDEX(Preturi!H$2:H$8000, MATCH(A4446, Preturi!G$2:G$8000, 0)), "")*G4446</f>
        <v>11.84</v>
      </c>
      <c r="C4446" t="s">
        <v>688</v>
      </c>
      <c r="D4446" t="s">
        <v>2306</v>
      </c>
      <c r="E4446" t="s">
        <v>16688</v>
      </c>
      <c r="F4446" t="s">
        <v>20442</v>
      </c>
      <c r="G4446" s="146">
        <f t="shared" si="77"/>
        <v>1</v>
      </c>
    </row>
    <row r="4447" spans="1:7">
      <c r="A4447" t="s">
        <v>16689</v>
      </c>
      <c r="B4447" s="1">
        <f>IFERROR(INDEX(Preturi!H$2:H$8000, MATCH(A4447, Preturi!G$2:G$8000, 0)), "")*G4447</f>
        <v>12.16</v>
      </c>
      <c r="C4447" t="s">
        <v>688</v>
      </c>
      <c r="D4447" t="s">
        <v>2306</v>
      </c>
      <c r="E4447" t="s">
        <v>16690</v>
      </c>
      <c r="F4447" t="s">
        <v>20442</v>
      </c>
      <c r="G4447" s="146">
        <f t="shared" si="77"/>
        <v>1</v>
      </c>
    </row>
    <row r="4448" spans="1:7">
      <c r="A4448" t="s">
        <v>16691</v>
      </c>
      <c r="B4448" s="1">
        <f>IFERROR(INDEX(Preturi!H$2:H$8000, MATCH(A4448, Preturi!G$2:G$8000, 0)), "")*G4448</f>
        <v>12.47</v>
      </c>
      <c r="C4448" t="s">
        <v>688</v>
      </c>
      <c r="D4448" t="s">
        <v>2306</v>
      </c>
      <c r="E4448" t="s">
        <v>16692</v>
      </c>
      <c r="F4448" t="s">
        <v>20442</v>
      </c>
      <c r="G4448" s="146">
        <f t="shared" si="77"/>
        <v>1</v>
      </c>
    </row>
    <row r="4449" spans="1:7">
      <c r="A4449" t="s">
        <v>16693</v>
      </c>
      <c r="B4449" s="1">
        <f>IFERROR(INDEX(Preturi!H$2:H$8000, MATCH(A4449, Preturi!G$2:G$8000, 0)), "")*G4449</f>
        <v>12.77</v>
      </c>
      <c r="C4449" t="s">
        <v>688</v>
      </c>
      <c r="D4449" t="s">
        <v>2306</v>
      </c>
      <c r="E4449" t="s">
        <v>16694</v>
      </c>
      <c r="F4449" t="s">
        <v>20442</v>
      </c>
      <c r="G4449" s="146">
        <f t="shared" si="77"/>
        <v>1</v>
      </c>
    </row>
    <row r="4450" spans="1:7">
      <c r="A4450" t="s">
        <v>16695</v>
      </c>
      <c r="B4450" s="1">
        <f>IFERROR(INDEX(Preturi!H$2:H$8000, MATCH(A4450, Preturi!G$2:G$8000, 0)), "")*G4450</f>
        <v>13.08</v>
      </c>
      <c r="C4450" t="s">
        <v>688</v>
      </c>
      <c r="D4450" t="s">
        <v>2306</v>
      </c>
      <c r="E4450" t="s">
        <v>16696</v>
      </c>
      <c r="F4450" t="s">
        <v>20442</v>
      </c>
      <c r="G4450" s="146">
        <f t="shared" si="77"/>
        <v>1</v>
      </c>
    </row>
    <row r="4451" spans="1:7">
      <c r="A4451" t="s">
        <v>16697</v>
      </c>
      <c r="B4451" s="1">
        <f>IFERROR(INDEX(Preturi!H$2:H$8000, MATCH(A4451, Preturi!G$2:G$8000, 0)), "")*G4451</f>
        <v>13.39</v>
      </c>
      <c r="C4451" t="s">
        <v>688</v>
      </c>
      <c r="D4451" t="s">
        <v>2306</v>
      </c>
      <c r="E4451" t="s">
        <v>16698</v>
      </c>
      <c r="F4451" t="s">
        <v>20442</v>
      </c>
      <c r="G4451" s="146">
        <f t="shared" si="77"/>
        <v>1</v>
      </c>
    </row>
    <row r="4452" spans="1:7">
      <c r="A4452" t="s">
        <v>16699</v>
      </c>
      <c r="B4452" s="1">
        <f>IFERROR(INDEX(Preturi!H$2:H$8000, MATCH(A4452, Preturi!G$2:G$8000, 0)), "")*G4452</f>
        <v>13.7</v>
      </c>
      <c r="C4452" t="s">
        <v>688</v>
      </c>
      <c r="D4452" t="s">
        <v>2306</v>
      </c>
      <c r="E4452" t="s">
        <v>16700</v>
      </c>
      <c r="F4452" t="s">
        <v>20442</v>
      </c>
      <c r="G4452" s="146">
        <f t="shared" si="77"/>
        <v>1</v>
      </c>
    </row>
    <row r="4453" spans="1:7">
      <c r="A4453" t="s">
        <v>16701</v>
      </c>
      <c r="B4453" s="1">
        <f>IFERROR(INDEX(Preturi!H$2:H$8000, MATCH(A4453, Preturi!G$2:G$8000, 0)), "")*G4453</f>
        <v>14.01</v>
      </c>
      <c r="C4453" t="s">
        <v>688</v>
      </c>
      <c r="D4453" t="s">
        <v>2306</v>
      </c>
      <c r="E4453" t="s">
        <v>16702</v>
      </c>
      <c r="F4453" t="s">
        <v>20442</v>
      </c>
      <c r="G4453" s="146">
        <f t="shared" si="77"/>
        <v>1</v>
      </c>
    </row>
    <row r="4454" spans="1:7">
      <c r="A4454" t="s">
        <v>16703</v>
      </c>
      <c r="B4454" s="1">
        <f>IFERROR(INDEX(Preturi!H$2:H$8000, MATCH(A4454, Preturi!G$2:G$8000, 0)), "")*G4454</f>
        <v>14.33</v>
      </c>
      <c r="C4454" t="s">
        <v>688</v>
      </c>
      <c r="D4454" t="s">
        <v>2306</v>
      </c>
      <c r="E4454" t="s">
        <v>16704</v>
      </c>
      <c r="F4454" t="s">
        <v>20442</v>
      </c>
      <c r="G4454" s="146">
        <f t="shared" si="77"/>
        <v>1</v>
      </c>
    </row>
    <row r="4455" spans="1:7">
      <c r="A4455" t="s">
        <v>16705</v>
      </c>
      <c r="B4455" s="1">
        <f>IFERROR(INDEX(Preturi!H$2:H$8000, MATCH(A4455, Preturi!G$2:G$8000, 0)), "")*G4455</f>
        <v>17</v>
      </c>
      <c r="C4455" t="s">
        <v>688</v>
      </c>
      <c r="D4455" t="s">
        <v>2306</v>
      </c>
      <c r="E4455" t="s">
        <v>16706</v>
      </c>
      <c r="F4455" t="s">
        <v>20442</v>
      </c>
      <c r="G4455" s="146">
        <f t="shared" si="77"/>
        <v>1</v>
      </c>
    </row>
    <row r="4456" spans="1:7">
      <c r="A4456" t="s">
        <v>16707</v>
      </c>
      <c r="B4456" s="1">
        <f>IFERROR(INDEX(Preturi!H$2:H$8000, MATCH(A4456, Preturi!G$2:G$8000, 0)), "")*G4456</f>
        <v>12.66</v>
      </c>
      <c r="C4456" t="s">
        <v>688</v>
      </c>
      <c r="D4456" t="s">
        <v>2306</v>
      </c>
      <c r="E4456" t="s">
        <v>16708</v>
      </c>
      <c r="F4456" t="s">
        <v>20442</v>
      </c>
      <c r="G4456" s="146">
        <f t="shared" si="77"/>
        <v>1</v>
      </c>
    </row>
    <row r="4457" spans="1:7">
      <c r="A4457" t="s">
        <v>16709</v>
      </c>
      <c r="B4457" s="1">
        <f>IFERROR(INDEX(Preturi!H$2:H$8000, MATCH(A4457, Preturi!G$2:G$8000, 0)), "")*G4457</f>
        <v>13.03</v>
      </c>
      <c r="C4457" t="s">
        <v>688</v>
      </c>
      <c r="D4457" t="s">
        <v>2306</v>
      </c>
      <c r="E4457" t="s">
        <v>16710</v>
      </c>
      <c r="F4457" t="s">
        <v>20442</v>
      </c>
      <c r="G4457" s="146">
        <f t="shared" si="77"/>
        <v>1</v>
      </c>
    </row>
    <row r="4458" spans="1:7">
      <c r="A4458" t="s">
        <v>16711</v>
      </c>
      <c r="B4458" s="1">
        <f>IFERROR(INDEX(Preturi!H$2:H$8000, MATCH(A4458, Preturi!G$2:G$8000, 0)), "")*G4458</f>
        <v>13.39</v>
      </c>
      <c r="C4458" t="s">
        <v>688</v>
      </c>
      <c r="D4458" t="s">
        <v>2306</v>
      </c>
      <c r="E4458" t="s">
        <v>16712</v>
      </c>
      <c r="F4458" t="s">
        <v>20442</v>
      </c>
      <c r="G4458" s="146">
        <f t="shared" si="77"/>
        <v>1</v>
      </c>
    </row>
    <row r="4459" spans="1:7">
      <c r="A4459" t="s">
        <v>16713</v>
      </c>
      <c r="B4459" s="1">
        <f>IFERROR(INDEX(Preturi!H$2:H$8000, MATCH(A4459, Preturi!G$2:G$8000, 0)), "")*G4459</f>
        <v>13.75</v>
      </c>
      <c r="C4459" t="s">
        <v>688</v>
      </c>
      <c r="D4459" t="s">
        <v>2306</v>
      </c>
      <c r="E4459" t="s">
        <v>16714</v>
      </c>
      <c r="F4459" t="s">
        <v>20442</v>
      </c>
      <c r="G4459" s="146">
        <f t="shared" si="77"/>
        <v>1</v>
      </c>
    </row>
    <row r="4460" spans="1:7">
      <c r="A4460" t="s">
        <v>16715</v>
      </c>
      <c r="B4460" s="1">
        <f>IFERROR(INDEX(Preturi!H$2:H$8000, MATCH(A4460, Preturi!G$2:G$8000, 0)), "")*G4460</f>
        <v>14.12</v>
      </c>
      <c r="C4460" t="s">
        <v>688</v>
      </c>
      <c r="D4460" t="s">
        <v>2306</v>
      </c>
      <c r="E4460" t="s">
        <v>16716</v>
      </c>
      <c r="F4460" t="s">
        <v>20442</v>
      </c>
      <c r="G4460" s="146">
        <f t="shared" si="77"/>
        <v>1</v>
      </c>
    </row>
    <row r="4461" spans="1:7">
      <c r="A4461" t="s">
        <v>16717</v>
      </c>
      <c r="B4461" s="1">
        <f>IFERROR(INDEX(Preturi!H$2:H$8000, MATCH(A4461, Preturi!G$2:G$8000, 0)), "")*G4461</f>
        <v>14.47</v>
      </c>
      <c r="C4461" t="s">
        <v>688</v>
      </c>
      <c r="D4461" t="s">
        <v>2306</v>
      </c>
      <c r="E4461" t="s">
        <v>16718</v>
      </c>
      <c r="F4461" t="s">
        <v>20442</v>
      </c>
      <c r="G4461" s="146">
        <f t="shared" si="77"/>
        <v>1</v>
      </c>
    </row>
    <row r="4462" spans="1:7">
      <c r="A4462" t="s">
        <v>16719</v>
      </c>
      <c r="B4462" s="1">
        <f>IFERROR(INDEX(Preturi!H$2:H$8000, MATCH(A4462, Preturi!G$2:G$8000, 0)), "")*G4462</f>
        <v>14.83</v>
      </c>
      <c r="C4462" t="s">
        <v>688</v>
      </c>
      <c r="D4462" t="s">
        <v>2306</v>
      </c>
      <c r="E4462" t="s">
        <v>16720</v>
      </c>
      <c r="F4462" t="s">
        <v>20442</v>
      </c>
      <c r="G4462" s="146">
        <f t="shared" si="77"/>
        <v>1</v>
      </c>
    </row>
    <row r="4463" spans="1:7">
      <c r="A4463" t="s">
        <v>16721</v>
      </c>
      <c r="B4463" s="1">
        <f>IFERROR(INDEX(Preturi!H$2:H$8000, MATCH(A4463, Preturi!G$2:G$8000, 0)), "")*G4463</f>
        <v>15.2</v>
      </c>
      <c r="C4463" t="s">
        <v>688</v>
      </c>
      <c r="D4463" t="s">
        <v>2306</v>
      </c>
      <c r="E4463" t="s">
        <v>16722</v>
      </c>
      <c r="F4463" t="s">
        <v>20442</v>
      </c>
      <c r="G4463" s="146">
        <f t="shared" si="77"/>
        <v>1</v>
      </c>
    </row>
    <row r="4464" spans="1:7">
      <c r="A4464" t="s">
        <v>16723</v>
      </c>
      <c r="B4464" s="1">
        <f>IFERROR(INDEX(Preturi!H$2:H$8000, MATCH(A4464, Preturi!G$2:G$8000, 0)), "")*G4464</f>
        <v>15.56</v>
      </c>
      <c r="C4464" t="s">
        <v>688</v>
      </c>
      <c r="D4464" t="s">
        <v>2306</v>
      </c>
      <c r="E4464" t="s">
        <v>16724</v>
      </c>
      <c r="F4464" t="s">
        <v>20442</v>
      </c>
      <c r="G4464" s="146">
        <f t="shared" si="77"/>
        <v>1</v>
      </c>
    </row>
    <row r="4465" spans="1:7">
      <c r="A4465" t="s">
        <v>16725</v>
      </c>
      <c r="B4465" s="1">
        <f>IFERROR(INDEX(Preturi!H$2:H$8000, MATCH(A4465, Preturi!G$2:G$8000, 0)), "")*G4465</f>
        <v>15.93</v>
      </c>
      <c r="C4465" t="s">
        <v>688</v>
      </c>
      <c r="D4465" t="s">
        <v>2306</v>
      </c>
      <c r="E4465" t="s">
        <v>16726</v>
      </c>
      <c r="F4465" t="s">
        <v>20442</v>
      </c>
      <c r="G4465" s="146">
        <f t="shared" si="77"/>
        <v>1</v>
      </c>
    </row>
    <row r="4466" spans="1:7">
      <c r="A4466" t="s">
        <v>16727</v>
      </c>
      <c r="B4466" s="1">
        <f>IFERROR(INDEX(Preturi!H$2:H$8000, MATCH(A4466, Preturi!G$2:G$8000, 0)), "")*G4466</f>
        <v>16.29</v>
      </c>
      <c r="C4466" t="s">
        <v>688</v>
      </c>
      <c r="D4466" t="s">
        <v>2306</v>
      </c>
      <c r="E4466" t="s">
        <v>16728</v>
      </c>
      <c r="F4466" t="s">
        <v>20442</v>
      </c>
      <c r="G4466" s="146">
        <f t="shared" si="77"/>
        <v>1</v>
      </c>
    </row>
    <row r="4467" spans="1:7">
      <c r="A4467" t="s">
        <v>16729</v>
      </c>
      <c r="B4467" s="1">
        <f>IFERROR(INDEX(Preturi!H$2:H$8000, MATCH(A4467, Preturi!G$2:G$8000, 0)), "")*G4467</f>
        <v>16.649999999999999</v>
      </c>
      <c r="C4467" t="s">
        <v>688</v>
      </c>
      <c r="D4467" t="s">
        <v>2306</v>
      </c>
      <c r="E4467" t="s">
        <v>16730</v>
      </c>
      <c r="F4467" t="s">
        <v>20442</v>
      </c>
      <c r="G4467" s="146">
        <f t="shared" si="77"/>
        <v>1</v>
      </c>
    </row>
    <row r="4468" spans="1:7">
      <c r="A4468" t="s">
        <v>16731</v>
      </c>
      <c r="B4468" s="1">
        <f>IFERROR(INDEX(Preturi!H$2:H$8000, MATCH(A4468, Preturi!G$2:G$8000, 0)), "")*G4468</f>
        <v>12.66</v>
      </c>
      <c r="C4468" t="s">
        <v>688</v>
      </c>
      <c r="D4468" t="s">
        <v>2306</v>
      </c>
      <c r="E4468" t="s">
        <v>16732</v>
      </c>
      <c r="F4468" t="s">
        <v>20442</v>
      </c>
      <c r="G4468" s="146">
        <f t="shared" si="77"/>
        <v>1</v>
      </c>
    </row>
    <row r="4469" spans="1:7">
      <c r="A4469" t="s">
        <v>16733</v>
      </c>
      <c r="B4469" s="1">
        <f>IFERROR(INDEX(Preturi!H$2:H$8000, MATCH(A4469, Preturi!G$2:G$8000, 0)), "")*G4469</f>
        <v>13.03</v>
      </c>
      <c r="C4469" t="s">
        <v>688</v>
      </c>
      <c r="D4469" t="s">
        <v>2306</v>
      </c>
      <c r="E4469" t="s">
        <v>16734</v>
      </c>
      <c r="F4469" t="s">
        <v>20442</v>
      </c>
      <c r="G4469" s="146">
        <f t="shared" si="77"/>
        <v>1</v>
      </c>
    </row>
    <row r="4470" spans="1:7">
      <c r="A4470" t="s">
        <v>16735</v>
      </c>
      <c r="B4470" s="1">
        <f>IFERROR(INDEX(Preturi!H$2:H$8000, MATCH(A4470, Preturi!G$2:G$8000, 0)), "")*G4470</f>
        <v>13.39</v>
      </c>
      <c r="C4470" t="s">
        <v>688</v>
      </c>
      <c r="D4470" t="s">
        <v>2306</v>
      </c>
      <c r="E4470" t="s">
        <v>16736</v>
      </c>
      <c r="F4470" t="s">
        <v>20442</v>
      </c>
      <c r="G4470" s="146">
        <f t="shared" si="77"/>
        <v>1</v>
      </c>
    </row>
    <row r="4471" spans="1:7">
      <c r="A4471" t="s">
        <v>16737</v>
      </c>
      <c r="B4471" s="1">
        <f>IFERROR(INDEX(Preturi!H$2:H$8000, MATCH(A4471, Preturi!G$2:G$8000, 0)), "")*G4471</f>
        <v>13.75</v>
      </c>
      <c r="C4471" t="s">
        <v>688</v>
      </c>
      <c r="D4471" t="s">
        <v>2306</v>
      </c>
      <c r="E4471" t="s">
        <v>16738</v>
      </c>
      <c r="F4471" t="s">
        <v>20442</v>
      </c>
      <c r="G4471" s="146">
        <f t="shared" si="77"/>
        <v>1</v>
      </c>
    </row>
    <row r="4472" spans="1:7">
      <c r="A4472" t="s">
        <v>16739</v>
      </c>
      <c r="B4472" s="1">
        <f>IFERROR(INDEX(Preturi!H$2:H$8000, MATCH(A4472, Preturi!G$2:G$8000, 0)), "")*G4472</f>
        <v>14.12</v>
      </c>
      <c r="C4472" t="s">
        <v>688</v>
      </c>
      <c r="D4472" t="s">
        <v>2306</v>
      </c>
      <c r="E4472" t="s">
        <v>16740</v>
      </c>
      <c r="F4472" t="s">
        <v>20442</v>
      </c>
      <c r="G4472" s="146">
        <f t="shared" si="77"/>
        <v>1</v>
      </c>
    </row>
    <row r="4473" spans="1:7">
      <c r="A4473" t="s">
        <v>16741</v>
      </c>
      <c r="B4473" s="1">
        <f>IFERROR(INDEX(Preturi!H$2:H$8000, MATCH(A4473, Preturi!G$2:G$8000, 0)), "")*G4473</f>
        <v>14.47</v>
      </c>
      <c r="C4473" t="s">
        <v>688</v>
      </c>
      <c r="D4473" t="s">
        <v>2306</v>
      </c>
      <c r="E4473" t="s">
        <v>16742</v>
      </c>
      <c r="F4473" t="s">
        <v>20442</v>
      </c>
      <c r="G4473" s="146">
        <f t="shared" si="77"/>
        <v>1</v>
      </c>
    </row>
    <row r="4474" spans="1:7">
      <c r="A4474" t="s">
        <v>16743</v>
      </c>
      <c r="B4474" s="1">
        <f>IFERROR(INDEX(Preturi!H$2:H$8000, MATCH(A4474, Preturi!G$2:G$8000, 0)), "")*G4474</f>
        <v>14.83</v>
      </c>
      <c r="C4474" t="s">
        <v>688</v>
      </c>
      <c r="D4474" t="s">
        <v>2306</v>
      </c>
      <c r="E4474" t="s">
        <v>16744</v>
      </c>
      <c r="F4474" t="s">
        <v>20442</v>
      </c>
      <c r="G4474" s="146">
        <f t="shared" si="77"/>
        <v>1</v>
      </c>
    </row>
    <row r="4475" spans="1:7">
      <c r="A4475" t="s">
        <v>16745</v>
      </c>
      <c r="B4475" s="1">
        <f>IFERROR(INDEX(Preturi!H$2:H$8000, MATCH(A4475, Preturi!G$2:G$8000, 0)), "")*G4475</f>
        <v>15.2</v>
      </c>
      <c r="C4475" t="s">
        <v>688</v>
      </c>
      <c r="D4475" t="s">
        <v>2306</v>
      </c>
      <c r="E4475" t="s">
        <v>16746</v>
      </c>
      <c r="F4475" t="s">
        <v>20442</v>
      </c>
      <c r="G4475" s="146">
        <f t="shared" si="77"/>
        <v>1</v>
      </c>
    </row>
    <row r="4476" spans="1:7">
      <c r="A4476" t="s">
        <v>16747</v>
      </c>
      <c r="B4476" s="1">
        <f>IFERROR(INDEX(Preturi!H$2:H$8000, MATCH(A4476, Preturi!G$2:G$8000, 0)), "")*G4476</f>
        <v>15.56</v>
      </c>
      <c r="C4476" t="s">
        <v>688</v>
      </c>
      <c r="D4476" t="s">
        <v>2306</v>
      </c>
      <c r="E4476" t="s">
        <v>16748</v>
      </c>
      <c r="F4476" t="s">
        <v>20442</v>
      </c>
      <c r="G4476" s="146">
        <f t="shared" si="77"/>
        <v>1</v>
      </c>
    </row>
    <row r="4477" spans="1:7">
      <c r="A4477" t="s">
        <v>16749</v>
      </c>
      <c r="B4477" s="1">
        <f>IFERROR(INDEX(Preturi!H$2:H$8000, MATCH(A4477, Preturi!G$2:G$8000, 0)), "")*G4477</f>
        <v>15.93</v>
      </c>
      <c r="C4477" t="s">
        <v>688</v>
      </c>
      <c r="D4477" t="s">
        <v>2306</v>
      </c>
      <c r="E4477" t="s">
        <v>16750</v>
      </c>
      <c r="F4477" t="s">
        <v>20442</v>
      </c>
      <c r="G4477" s="146">
        <f t="shared" si="77"/>
        <v>1</v>
      </c>
    </row>
    <row r="4478" spans="1:7">
      <c r="A4478" t="s">
        <v>16751</v>
      </c>
      <c r="B4478" s="1">
        <f>IFERROR(INDEX(Preturi!H$2:H$8000, MATCH(A4478, Preturi!G$2:G$8000, 0)), "")*G4478</f>
        <v>16.29</v>
      </c>
      <c r="C4478" t="s">
        <v>688</v>
      </c>
      <c r="D4478" t="s">
        <v>2306</v>
      </c>
      <c r="E4478" t="s">
        <v>16752</v>
      </c>
      <c r="F4478" t="s">
        <v>20442</v>
      </c>
      <c r="G4478" s="146">
        <f t="shared" si="77"/>
        <v>1</v>
      </c>
    </row>
    <row r="4479" spans="1:7">
      <c r="A4479" t="s">
        <v>16753</v>
      </c>
      <c r="B4479" s="1">
        <f>IFERROR(INDEX(Preturi!H$2:H$8000, MATCH(A4479, Preturi!G$2:G$8000, 0)), "")*G4479</f>
        <v>16.649999999999999</v>
      </c>
      <c r="C4479" t="s">
        <v>688</v>
      </c>
      <c r="D4479" t="s">
        <v>2306</v>
      </c>
      <c r="E4479" t="s">
        <v>16754</v>
      </c>
      <c r="F4479" t="s">
        <v>20442</v>
      </c>
      <c r="G4479" s="146">
        <f t="shared" si="77"/>
        <v>1</v>
      </c>
    </row>
    <row r="4480" spans="1:7">
      <c r="A4480" t="s">
        <v>16755</v>
      </c>
      <c r="B4480" s="1">
        <f>IFERROR(INDEX(Preturi!H$2:H$8000, MATCH(A4480, Preturi!G$2:G$8000, 0)), "")*G4480</f>
        <v>7.55</v>
      </c>
      <c r="C4480" t="s">
        <v>688</v>
      </c>
      <c r="D4480" t="s">
        <v>2306</v>
      </c>
      <c r="E4480" t="s">
        <v>16756</v>
      </c>
      <c r="F4480" t="s">
        <v>20442</v>
      </c>
      <c r="G4480" s="146">
        <f t="shared" si="77"/>
        <v>1</v>
      </c>
    </row>
    <row r="4481" spans="1:7">
      <c r="A4481" t="s">
        <v>16757</v>
      </c>
      <c r="B4481" s="1">
        <f>IFERROR(INDEX(Preturi!H$2:H$8000, MATCH(A4481, Preturi!G$2:G$8000, 0)), "")*G4481</f>
        <v>5.69</v>
      </c>
      <c r="C4481" t="s">
        <v>688</v>
      </c>
      <c r="D4481" t="s">
        <v>2306</v>
      </c>
      <c r="E4481" t="s">
        <v>16758</v>
      </c>
      <c r="F4481" t="s">
        <v>20442</v>
      </c>
      <c r="G4481" s="146">
        <f t="shared" si="77"/>
        <v>1</v>
      </c>
    </row>
    <row r="4482" spans="1:7">
      <c r="A4482" t="s">
        <v>16759</v>
      </c>
      <c r="B4482" s="1">
        <f>IFERROR(INDEX(Preturi!H$2:H$8000, MATCH(A4482, Preturi!G$2:G$8000, 0)), "")*G4482</f>
        <v>5.85</v>
      </c>
      <c r="C4482" t="s">
        <v>688</v>
      </c>
      <c r="D4482" t="s">
        <v>2306</v>
      </c>
      <c r="E4482" t="s">
        <v>16760</v>
      </c>
      <c r="F4482" t="s">
        <v>20442</v>
      </c>
      <c r="G4482" s="146">
        <f t="shared" si="77"/>
        <v>1</v>
      </c>
    </row>
    <row r="4483" spans="1:7">
      <c r="A4483" t="s">
        <v>16761</v>
      </c>
      <c r="B4483" s="1">
        <f>IFERROR(INDEX(Preturi!H$2:H$8000, MATCH(A4483, Preturi!G$2:G$8000, 0)), "")*G4483</f>
        <v>6.01</v>
      </c>
      <c r="C4483" t="s">
        <v>688</v>
      </c>
      <c r="D4483" t="s">
        <v>2306</v>
      </c>
      <c r="E4483" t="s">
        <v>16762</v>
      </c>
      <c r="F4483" t="s">
        <v>20442</v>
      </c>
      <c r="G4483" s="146">
        <f t="shared" si="77"/>
        <v>1</v>
      </c>
    </row>
    <row r="4484" spans="1:7">
      <c r="A4484" t="s">
        <v>16763</v>
      </c>
      <c r="B4484" s="1">
        <f>IFERROR(INDEX(Preturi!H$2:H$8000, MATCH(A4484, Preturi!G$2:G$8000, 0)), "")*G4484</f>
        <v>6.16</v>
      </c>
      <c r="C4484" t="s">
        <v>688</v>
      </c>
      <c r="D4484" t="s">
        <v>2306</v>
      </c>
      <c r="E4484" t="s">
        <v>16764</v>
      </c>
      <c r="F4484" t="s">
        <v>20442</v>
      </c>
      <c r="G4484" s="146">
        <f t="shared" si="77"/>
        <v>1</v>
      </c>
    </row>
    <row r="4485" spans="1:7">
      <c r="A4485" t="s">
        <v>16765</v>
      </c>
      <c r="B4485" s="1">
        <f>IFERROR(INDEX(Preturi!H$2:H$8000, MATCH(A4485, Preturi!G$2:G$8000, 0)), "")*G4485</f>
        <v>6.31</v>
      </c>
      <c r="C4485" t="s">
        <v>688</v>
      </c>
      <c r="D4485" t="s">
        <v>2306</v>
      </c>
      <c r="E4485" t="s">
        <v>16766</v>
      </c>
      <c r="F4485" t="s">
        <v>20442</v>
      </c>
      <c r="G4485" s="146">
        <f t="shared" si="77"/>
        <v>1</v>
      </c>
    </row>
    <row r="4486" spans="1:7">
      <c r="A4486" t="s">
        <v>16767</v>
      </c>
      <c r="B4486" s="1">
        <f>IFERROR(INDEX(Preturi!H$2:H$8000, MATCH(A4486, Preturi!G$2:G$8000, 0)), "")*G4486</f>
        <v>6.46</v>
      </c>
      <c r="C4486" t="s">
        <v>688</v>
      </c>
      <c r="D4486" t="s">
        <v>2306</v>
      </c>
      <c r="E4486" t="s">
        <v>16768</v>
      </c>
      <c r="F4486" t="s">
        <v>20442</v>
      </c>
      <c r="G4486" s="146">
        <f t="shared" si="77"/>
        <v>1</v>
      </c>
    </row>
    <row r="4487" spans="1:7">
      <c r="A4487" t="s">
        <v>16769</v>
      </c>
      <c r="B4487" s="1">
        <f>IFERROR(INDEX(Preturi!H$2:H$8000, MATCH(A4487, Preturi!G$2:G$8000, 0)), "")*G4487</f>
        <v>6.62</v>
      </c>
      <c r="C4487" t="s">
        <v>688</v>
      </c>
      <c r="D4487" t="s">
        <v>2306</v>
      </c>
      <c r="E4487" t="s">
        <v>16770</v>
      </c>
      <c r="F4487" t="s">
        <v>20442</v>
      </c>
      <c r="G4487" s="146">
        <f t="shared" si="77"/>
        <v>1</v>
      </c>
    </row>
    <row r="4488" spans="1:7">
      <c r="A4488" t="s">
        <v>16771</v>
      </c>
      <c r="B4488" s="1">
        <f>IFERROR(INDEX(Preturi!H$2:H$8000, MATCH(A4488, Preturi!G$2:G$8000, 0)), "")*G4488</f>
        <v>6.77</v>
      </c>
      <c r="C4488" t="s">
        <v>688</v>
      </c>
      <c r="D4488" t="s">
        <v>2306</v>
      </c>
      <c r="E4488" t="s">
        <v>16772</v>
      </c>
      <c r="F4488" t="s">
        <v>20442</v>
      </c>
      <c r="G4488" s="146">
        <f t="shared" si="77"/>
        <v>1</v>
      </c>
    </row>
    <row r="4489" spans="1:7">
      <c r="A4489" t="s">
        <v>16773</v>
      </c>
      <c r="B4489" s="1">
        <f>IFERROR(INDEX(Preturi!H$2:H$8000, MATCH(A4489, Preturi!G$2:G$8000, 0)), "")*G4489</f>
        <v>6.93</v>
      </c>
      <c r="C4489" t="s">
        <v>688</v>
      </c>
      <c r="D4489" t="s">
        <v>2306</v>
      </c>
      <c r="E4489" t="s">
        <v>16774</v>
      </c>
      <c r="F4489" t="s">
        <v>20442</v>
      </c>
      <c r="G4489" s="146">
        <f t="shared" si="77"/>
        <v>1</v>
      </c>
    </row>
    <row r="4490" spans="1:7">
      <c r="A4490" t="s">
        <v>16775</v>
      </c>
      <c r="B4490" s="1">
        <f>IFERROR(INDEX(Preturi!H$2:H$8000, MATCH(A4490, Preturi!G$2:G$8000, 0)), "")*G4490</f>
        <v>7.09</v>
      </c>
      <c r="C4490" t="s">
        <v>688</v>
      </c>
      <c r="D4490" t="s">
        <v>2306</v>
      </c>
      <c r="E4490" t="s">
        <v>16776</v>
      </c>
      <c r="F4490" t="s">
        <v>20442</v>
      </c>
      <c r="G4490" s="146">
        <f t="shared" si="77"/>
        <v>1</v>
      </c>
    </row>
    <row r="4491" spans="1:7">
      <c r="A4491" t="s">
        <v>16777</v>
      </c>
      <c r="B4491" s="1">
        <f>IFERROR(INDEX(Preturi!H$2:H$8000, MATCH(A4491, Preturi!G$2:G$8000, 0)), "")*G4491</f>
        <v>7.24</v>
      </c>
      <c r="C4491" t="s">
        <v>688</v>
      </c>
      <c r="D4491" t="s">
        <v>2306</v>
      </c>
      <c r="E4491" t="s">
        <v>16778</v>
      </c>
      <c r="F4491" t="s">
        <v>20442</v>
      </c>
      <c r="G4491" s="146">
        <f t="shared" si="77"/>
        <v>1</v>
      </c>
    </row>
    <row r="4492" spans="1:7">
      <c r="A4492" t="s">
        <v>16779</v>
      </c>
      <c r="B4492" s="1">
        <f>IFERROR(INDEX(Preturi!H$2:H$8000, MATCH(A4492, Preturi!G$2:G$8000, 0)), "")*G4492</f>
        <v>7.4</v>
      </c>
      <c r="C4492" t="s">
        <v>688</v>
      </c>
      <c r="D4492" t="s">
        <v>2306</v>
      </c>
      <c r="E4492" t="s">
        <v>16780</v>
      </c>
      <c r="F4492" t="s">
        <v>20442</v>
      </c>
      <c r="G4492" s="146">
        <f t="shared" si="77"/>
        <v>1</v>
      </c>
    </row>
    <row r="4493" spans="1:7">
      <c r="A4493" t="s">
        <v>16781</v>
      </c>
      <c r="B4493" s="1">
        <f>IFERROR(INDEX(Preturi!H$2:H$8000, MATCH(A4493, Preturi!G$2:G$8000, 0)), "")*G4493</f>
        <v>5.69</v>
      </c>
      <c r="C4493" t="s">
        <v>688</v>
      </c>
      <c r="D4493" t="s">
        <v>2306</v>
      </c>
      <c r="E4493" t="s">
        <v>16782</v>
      </c>
      <c r="F4493" t="s">
        <v>20442</v>
      </c>
      <c r="G4493" s="146">
        <f t="shared" si="77"/>
        <v>1</v>
      </c>
    </row>
    <row r="4494" spans="1:7">
      <c r="A4494" t="s">
        <v>16783</v>
      </c>
      <c r="B4494" s="1">
        <f>IFERROR(INDEX(Preturi!H$2:H$8000, MATCH(A4494, Preturi!G$2:G$8000, 0)), "")*G4494</f>
        <v>5.85</v>
      </c>
      <c r="C4494" t="s">
        <v>688</v>
      </c>
      <c r="D4494" t="s">
        <v>2306</v>
      </c>
      <c r="E4494" t="s">
        <v>16784</v>
      </c>
      <c r="F4494" t="s">
        <v>20442</v>
      </c>
      <c r="G4494" s="146">
        <f t="shared" si="77"/>
        <v>1</v>
      </c>
    </row>
    <row r="4495" spans="1:7">
      <c r="A4495" t="s">
        <v>16785</v>
      </c>
      <c r="B4495" s="1">
        <f>IFERROR(INDEX(Preturi!H$2:H$8000, MATCH(A4495, Preturi!G$2:G$8000, 0)), "")*G4495</f>
        <v>6.01</v>
      </c>
      <c r="C4495" t="s">
        <v>688</v>
      </c>
      <c r="D4495" t="s">
        <v>2306</v>
      </c>
      <c r="E4495" t="s">
        <v>16786</v>
      </c>
      <c r="F4495" t="s">
        <v>20442</v>
      </c>
      <c r="G4495" s="146">
        <f t="shared" si="77"/>
        <v>1</v>
      </c>
    </row>
    <row r="4496" spans="1:7">
      <c r="A4496" t="s">
        <v>16787</v>
      </c>
      <c r="B4496" s="1">
        <f>IFERROR(INDEX(Preturi!H$2:H$8000, MATCH(A4496, Preturi!G$2:G$8000, 0)), "")*G4496</f>
        <v>6.16</v>
      </c>
      <c r="C4496" t="s">
        <v>688</v>
      </c>
      <c r="D4496" t="s">
        <v>2306</v>
      </c>
      <c r="E4496" t="s">
        <v>16788</v>
      </c>
      <c r="F4496" t="s">
        <v>20442</v>
      </c>
      <c r="G4496" s="146">
        <f t="shared" si="77"/>
        <v>1</v>
      </c>
    </row>
    <row r="4497" spans="1:7">
      <c r="A4497" t="s">
        <v>16789</v>
      </c>
      <c r="B4497" s="1">
        <f>IFERROR(INDEX(Preturi!H$2:H$8000, MATCH(A4497, Preturi!G$2:G$8000, 0)), "")*G4497</f>
        <v>6.31</v>
      </c>
      <c r="C4497" t="s">
        <v>688</v>
      </c>
      <c r="D4497" t="s">
        <v>2306</v>
      </c>
      <c r="E4497" t="s">
        <v>16790</v>
      </c>
      <c r="F4497" t="s">
        <v>20442</v>
      </c>
      <c r="G4497" s="146">
        <f t="shared" si="77"/>
        <v>1</v>
      </c>
    </row>
    <row r="4498" spans="1:7">
      <c r="A4498" t="s">
        <v>16791</v>
      </c>
      <c r="B4498" s="1">
        <f>IFERROR(INDEX(Preturi!H$2:H$8000, MATCH(A4498, Preturi!G$2:G$8000, 0)), "")*G4498</f>
        <v>6.46</v>
      </c>
      <c r="C4498" t="s">
        <v>688</v>
      </c>
      <c r="D4498" t="s">
        <v>2306</v>
      </c>
      <c r="E4498" t="s">
        <v>16792</v>
      </c>
      <c r="F4498" t="s">
        <v>20442</v>
      </c>
      <c r="G4498" s="146">
        <f t="shared" si="77"/>
        <v>1</v>
      </c>
    </row>
    <row r="4499" spans="1:7">
      <c r="A4499" t="s">
        <v>16793</v>
      </c>
      <c r="B4499" s="1">
        <f>IFERROR(INDEX(Preturi!H$2:H$8000, MATCH(A4499, Preturi!G$2:G$8000, 0)), "")*G4499</f>
        <v>6.62</v>
      </c>
      <c r="C4499" t="s">
        <v>688</v>
      </c>
      <c r="D4499" t="s">
        <v>2306</v>
      </c>
      <c r="E4499" t="s">
        <v>16794</v>
      </c>
      <c r="F4499" t="s">
        <v>20442</v>
      </c>
      <c r="G4499" s="146">
        <f t="shared" si="77"/>
        <v>1</v>
      </c>
    </row>
    <row r="4500" spans="1:7">
      <c r="A4500" t="s">
        <v>16795</v>
      </c>
      <c r="B4500" s="1">
        <f>IFERROR(INDEX(Preturi!H$2:H$8000, MATCH(A4500, Preturi!G$2:G$8000, 0)), "")*G4500</f>
        <v>6.77</v>
      </c>
      <c r="C4500" t="s">
        <v>688</v>
      </c>
      <c r="D4500" t="s">
        <v>2306</v>
      </c>
      <c r="E4500" t="s">
        <v>16796</v>
      </c>
      <c r="F4500" t="s">
        <v>20442</v>
      </c>
      <c r="G4500" s="146">
        <f t="shared" si="77"/>
        <v>1</v>
      </c>
    </row>
    <row r="4501" spans="1:7">
      <c r="A4501" t="s">
        <v>16797</v>
      </c>
      <c r="B4501" s="1">
        <f>IFERROR(INDEX(Preturi!H$2:H$8000, MATCH(A4501, Preturi!G$2:G$8000, 0)), "")*G4501</f>
        <v>6.93</v>
      </c>
      <c r="C4501" t="s">
        <v>688</v>
      </c>
      <c r="D4501" t="s">
        <v>2306</v>
      </c>
      <c r="E4501" t="s">
        <v>16798</v>
      </c>
      <c r="F4501" t="s">
        <v>20442</v>
      </c>
      <c r="G4501" s="146">
        <f t="shared" si="77"/>
        <v>1</v>
      </c>
    </row>
    <row r="4502" spans="1:7">
      <c r="A4502" t="s">
        <v>16799</v>
      </c>
      <c r="B4502" s="1">
        <f>IFERROR(INDEX(Preturi!H$2:H$8000, MATCH(A4502, Preturi!G$2:G$8000, 0)), "")*G4502</f>
        <v>7.09</v>
      </c>
      <c r="C4502" t="s">
        <v>688</v>
      </c>
      <c r="D4502" t="s">
        <v>2306</v>
      </c>
      <c r="E4502" t="s">
        <v>16800</v>
      </c>
      <c r="F4502" t="s">
        <v>20442</v>
      </c>
      <c r="G4502" s="146">
        <f t="shared" ref="G4502:G4565" si="78">1+Adaosuri23</f>
        <v>1</v>
      </c>
    </row>
    <row r="4503" spans="1:7">
      <c r="A4503" t="s">
        <v>16801</v>
      </c>
      <c r="B4503" s="1">
        <f>IFERROR(INDEX(Preturi!H$2:H$8000, MATCH(A4503, Preturi!G$2:G$8000, 0)), "")*G4503</f>
        <v>7.24</v>
      </c>
      <c r="C4503" t="s">
        <v>688</v>
      </c>
      <c r="D4503" t="s">
        <v>2306</v>
      </c>
      <c r="E4503" t="s">
        <v>16802</v>
      </c>
      <c r="F4503" t="s">
        <v>20442</v>
      </c>
      <c r="G4503" s="146">
        <f t="shared" si="78"/>
        <v>1</v>
      </c>
    </row>
    <row r="4504" spans="1:7">
      <c r="A4504" t="s">
        <v>16803</v>
      </c>
      <c r="B4504" s="1">
        <f>IFERROR(INDEX(Preturi!H$2:H$8000, MATCH(A4504, Preturi!G$2:G$8000, 0)), "")*G4504</f>
        <v>7.4</v>
      </c>
      <c r="C4504" t="s">
        <v>688</v>
      </c>
      <c r="D4504" t="s">
        <v>2306</v>
      </c>
      <c r="E4504" t="s">
        <v>16804</v>
      </c>
      <c r="F4504" t="s">
        <v>20442</v>
      </c>
      <c r="G4504" s="146">
        <f t="shared" si="78"/>
        <v>1</v>
      </c>
    </row>
    <row r="4505" spans="1:7">
      <c r="A4505" t="s">
        <v>16805</v>
      </c>
      <c r="B4505" s="1">
        <f>IFERROR(INDEX(Preturi!H$2:H$8000, MATCH(A4505, Preturi!G$2:G$8000, 0)), "")*G4505</f>
        <v>10.039999999999999</v>
      </c>
      <c r="C4505" t="s">
        <v>688</v>
      </c>
      <c r="D4505" t="s">
        <v>2306</v>
      </c>
      <c r="E4505" t="s">
        <v>16806</v>
      </c>
      <c r="F4505" t="s">
        <v>20442</v>
      </c>
      <c r="G4505" s="146">
        <f t="shared" si="78"/>
        <v>1</v>
      </c>
    </row>
    <row r="4506" spans="1:7">
      <c r="A4506" t="s">
        <v>16807</v>
      </c>
      <c r="B4506" s="1">
        <f>IFERROR(INDEX(Preturi!H$2:H$8000, MATCH(A4506, Preturi!G$2:G$8000, 0)), "")*G4506</f>
        <v>7.55</v>
      </c>
      <c r="C4506" t="s">
        <v>688</v>
      </c>
      <c r="D4506" t="s">
        <v>2306</v>
      </c>
      <c r="E4506" t="s">
        <v>16808</v>
      </c>
      <c r="F4506" t="s">
        <v>20442</v>
      </c>
      <c r="G4506" s="146">
        <f t="shared" si="78"/>
        <v>1</v>
      </c>
    </row>
    <row r="4507" spans="1:7">
      <c r="A4507" t="s">
        <v>16809</v>
      </c>
      <c r="B4507" s="1">
        <f>IFERROR(INDEX(Preturi!H$2:H$8000, MATCH(A4507, Preturi!G$2:G$8000, 0)), "")*G4507</f>
        <v>7.76</v>
      </c>
      <c r="C4507" t="s">
        <v>688</v>
      </c>
      <c r="D4507" t="s">
        <v>2306</v>
      </c>
      <c r="E4507" t="s">
        <v>16810</v>
      </c>
      <c r="F4507" t="s">
        <v>20442</v>
      </c>
      <c r="G4507" s="146">
        <f t="shared" si="78"/>
        <v>1</v>
      </c>
    </row>
    <row r="4508" spans="1:7">
      <c r="A4508" t="s">
        <v>16811</v>
      </c>
      <c r="B4508" s="1">
        <f>IFERROR(INDEX(Preturi!H$2:H$8000, MATCH(A4508, Preturi!G$2:G$8000, 0)), "")*G4508</f>
        <v>7.97</v>
      </c>
      <c r="C4508" t="s">
        <v>688</v>
      </c>
      <c r="D4508" t="s">
        <v>2306</v>
      </c>
      <c r="E4508" t="s">
        <v>16812</v>
      </c>
      <c r="F4508" t="s">
        <v>20442</v>
      </c>
      <c r="G4508" s="146">
        <f t="shared" si="78"/>
        <v>1</v>
      </c>
    </row>
    <row r="4509" spans="1:7">
      <c r="A4509" t="s">
        <v>16813</v>
      </c>
      <c r="B4509" s="1">
        <f>IFERROR(INDEX(Preturi!H$2:H$8000, MATCH(A4509, Preturi!G$2:G$8000, 0)), "")*G4509</f>
        <v>8.18</v>
      </c>
      <c r="C4509" t="s">
        <v>688</v>
      </c>
      <c r="D4509" t="s">
        <v>2306</v>
      </c>
      <c r="E4509" t="s">
        <v>16814</v>
      </c>
      <c r="F4509" t="s">
        <v>20442</v>
      </c>
      <c r="G4509" s="146">
        <f t="shared" si="78"/>
        <v>1</v>
      </c>
    </row>
    <row r="4510" spans="1:7">
      <c r="A4510" t="s">
        <v>16815</v>
      </c>
      <c r="B4510" s="1">
        <f>IFERROR(INDEX(Preturi!H$2:H$8000, MATCH(A4510, Preturi!G$2:G$8000, 0)), "")*G4510</f>
        <v>8.39</v>
      </c>
      <c r="C4510" t="s">
        <v>688</v>
      </c>
      <c r="D4510" t="s">
        <v>2306</v>
      </c>
      <c r="E4510" t="s">
        <v>16816</v>
      </c>
      <c r="F4510" t="s">
        <v>20442</v>
      </c>
      <c r="G4510" s="146">
        <f t="shared" si="78"/>
        <v>1</v>
      </c>
    </row>
    <row r="4511" spans="1:7">
      <c r="A4511" t="s">
        <v>16817</v>
      </c>
      <c r="B4511" s="1">
        <f>IFERROR(INDEX(Preturi!H$2:H$8000, MATCH(A4511, Preturi!G$2:G$8000, 0)), "")*G4511</f>
        <v>8.58</v>
      </c>
      <c r="C4511" t="s">
        <v>688</v>
      </c>
      <c r="D4511" t="s">
        <v>2306</v>
      </c>
      <c r="E4511" t="s">
        <v>16818</v>
      </c>
      <c r="F4511" t="s">
        <v>20442</v>
      </c>
      <c r="G4511" s="146">
        <f t="shared" si="78"/>
        <v>1</v>
      </c>
    </row>
    <row r="4512" spans="1:7">
      <c r="A4512" t="s">
        <v>16819</v>
      </c>
      <c r="B4512" s="1">
        <f>IFERROR(INDEX(Preturi!H$2:H$8000, MATCH(A4512, Preturi!G$2:G$8000, 0)), "")*G4512</f>
        <v>8.7899999999999991</v>
      </c>
      <c r="C4512" t="s">
        <v>688</v>
      </c>
      <c r="D4512" t="s">
        <v>2306</v>
      </c>
      <c r="E4512" t="s">
        <v>16820</v>
      </c>
      <c r="F4512" t="s">
        <v>20442</v>
      </c>
      <c r="G4512" s="146">
        <f t="shared" si="78"/>
        <v>1</v>
      </c>
    </row>
    <row r="4513" spans="1:7">
      <c r="A4513" t="s">
        <v>16821</v>
      </c>
      <c r="B4513" s="1">
        <f>IFERROR(INDEX(Preturi!H$2:H$8000, MATCH(A4513, Preturi!G$2:G$8000, 0)), "")*G4513</f>
        <v>9</v>
      </c>
      <c r="C4513" t="s">
        <v>688</v>
      </c>
      <c r="D4513" t="s">
        <v>2306</v>
      </c>
      <c r="E4513" t="s">
        <v>16822</v>
      </c>
      <c r="F4513" t="s">
        <v>20442</v>
      </c>
      <c r="G4513" s="146">
        <f t="shared" si="78"/>
        <v>1</v>
      </c>
    </row>
    <row r="4514" spans="1:7">
      <c r="A4514" t="s">
        <v>16823</v>
      </c>
      <c r="B4514" s="1">
        <f>IFERROR(INDEX(Preturi!H$2:H$8000, MATCH(A4514, Preturi!G$2:G$8000, 0)), "")*G4514</f>
        <v>9.1999999999999993</v>
      </c>
      <c r="C4514" t="s">
        <v>688</v>
      </c>
      <c r="D4514" t="s">
        <v>2306</v>
      </c>
      <c r="E4514" t="s">
        <v>16824</v>
      </c>
      <c r="F4514" t="s">
        <v>20442</v>
      </c>
      <c r="G4514" s="146">
        <f t="shared" si="78"/>
        <v>1</v>
      </c>
    </row>
    <row r="4515" spans="1:7">
      <c r="A4515" t="s">
        <v>16825</v>
      </c>
      <c r="B4515" s="1">
        <f>IFERROR(INDEX(Preturi!H$2:H$8000, MATCH(A4515, Preturi!G$2:G$8000, 0)), "")*G4515</f>
        <v>9.41</v>
      </c>
      <c r="C4515" t="s">
        <v>688</v>
      </c>
      <c r="D4515" t="s">
        <v>2306</v>
      </c>
      <c r="E4515" t="s">
        <v>16826</v>
      </c>
      <c r="F4515" t="s">
        <v>20442</v>
      </c>
      <c r="G4515" s="146">
        <f t="shared" si="78"/>
        <v>1</v>
      </c>
    </row>
    <row r="4516" spans="1:7">
      <c r="A4516" t="s">
        <v>16827</v>
      </c>
      <c r="B4516" s="1">
        <f>IFERROR(INDEX(Preturi!H$2:H$8000, MATCH(A4516, Preturi!G$2:G$8000, 0)), "")*G4516</f>
        <v>9.6199999999999992</v>
      </c>
      <c r="C4516" t="s">
        <v>688</v>
      </c>
      <c r="D4516" t="s">
        <v>2306</v>
      </c>
      <c r="E4516" t="s">
        <v>16828</v>
      </c>
      <c r="F4516" t="s">
        <v>20442</v>
      </c>
      <c r="G4516" s="146">
        <f t="shared" si="78"/>
        <v>1</v>
      </c>
    </row>
    <row r="4517" spans="1:7">
      <c r="A4517" t="s">
        <v>16829</v>
      </c>
      <c r="B4517" s="1">
        <f>IFERROR(INDEX(Preturi!H$2:H$8000, MATCH(A4517, Preturi!G$2:G$8000, 0)), "")*G4517</f>
        <v>9.83</v>
      </c>
      <c r="C4517" t="s">
        <v>688</v>
      </c>
      <c r="D4517" t="s">
        <v>2306</v>
      </c>
      <c r="E4517" t="s">
        <v>16830</v>
      </c>
      <c r="F4517" t="s">
        <v>20442</v>
      </c>
      <c r="G4517" s="146">
        <f t="shared" si="78"/>
        <v>1</v>
      </c>
    </row>
    <row r="4518" spans="1:7">
      <c r="A4518" t="s">
        <v>16831</v>
      </c>
      <c r="B4518" s="1">
        <f>IFERROR(INDEX(Preturi!H$2:H$8000, MATCH(A4518, Preturi!G$2:G$8000, 0)), "")*G4518</f>
        <v>7.55</v>
      </c>
      <c r="C4518" t="s">
        <v>688</v>
      </c>
      <c r="D4518" t="s">
        <v>2306</v>
      </c>
      <c r="E4518" t="s">
        <v>16832</v>
      </c>
      <c r="F4518" t="s">
        <v>20442</v>
      </c>
      <c r="G4518" s="146">
        <f t="shared" si="78"/>
        <v>1</v>
      </c>
    </row>
    <row r="4519" spans="1:7">
      <c r="A4519" t="s">
        <v>16833</v>
      </c>
      <c r="B4519" s="1">
        <f>IFERROR(INDEX(Preturi!H$2:H$8000, MATCH(A4519, Preturi!G$2:G$8000, 0)), "")*G4519</f>
        <v>7.76</v>
      </c>
      <c r="C4519" t="s">
        <v>688</v>
      </c>
      <c r="D4519" t="s">
        <v>2306</v>
      </c>
      <c r="E4519" t="s">
        <v>16834</v>
      </c>
      <c r="F4519" t="s">
        <v>20442</v>
      </c>
      <c r="G4519" s="146">
        <f t="shared" si="78"/>
        <v>1</v>
      </c>
    </row>
    <row r="4520" spans="1:7">
      <c r="A4520" t="s">
        <v>16835</v>
      </c>
      <c r="B4520" s="1">
        <f>IFERROR(INDEX(Preturi!H$2:H$8000, MATCH(A4520, Preturi!G$2:G$8000, 0)), "")*G4520</f>
        <v>7.97</v>
      </c>
      <c r="C4520" t="s">
        <v>688</v>
      </c>
      <c r="D4520" t="s">
        <v>2306</v>
      </c>
      <c r="E4520" t="s">
        <v>16836</v>
      </c>
      <c r="F4520" t="s">
        <v>20442</v>
      </c>
      <c r="G4520" s="146">
        <f t="shared" si="78"/>
        <v>1</v>
      </c>
    </row>
    <row r="4521" spans="1:7">
      <c r="A4521" t="s">
        <v>16837</v>
      </c>
      <c r="B4521" s="1">
        <f>IFERROR(INDEX(Preturi!H$2:H$8000, MATCH(A4521, Preturi!G$2:G$8000, 0)), "")*G4521</f>
        <v>8.18</v>
      </c>
      <c r="C4521" t="s">
        <v>688</v>
      </c>
      <c r="D4521" t="s">
        <v>2306</v>
      </c>
      <c r="E4521" t="s">
        <v>16838</v>
      </c>
      <c r="F4521" t="s">
        <v>20442</v>
      </c>
      <c r="G4521" s="146">
        <f t="shared" si="78"/>
        <v>1</v>
      </c>
    </row>
    <row r="4522" spans="1:7">
      <c r="A4522" t="s">
        <v>16839</v>
      </c>
      <c r="B4522" s="1">
        <f>IFERROR(INDEX(Preturi!H$2:H$8000, MATCH(A4522, Preturi!G$2:G$8000, 0)), "")*G4522</f>
        <v>8.39</v>
      </c>
      <c r="C4522" t="s">
        <v>688</v>
      </c>
      <c r="D4522" t="s">
        <v>2306</v>
      </c>
      <c r="E4522" t="s">
        <v>16840</v>
      </c>
      <c r="F4522" t="s">
        <v>20442</v>
      </c>
      <c r="G4522" s="146">
        <f t="shared" si="78"/>
        <v>1</v>
      </c>
    </row>
    <row r="4523" spans="1:7">
      <c r="A4523" t="s">
        <v>16841</v>
      </c>
      <c r="B4523" s="1">
        <f>IFERROR(INDEX(Preturi!H$2:H$8000, MATCH(A4523, Preturi!G$2:G$8000, 0)), "")*G4523</f>
        <v>8.58</v>
      </c>
      <c r="C4523" t="s">
        <v>688</v>
      </c>
      <c r="D4523" t="s">
        <v>2306</v>
      </c>
      <c r="E4523" t="s">
        <v>16842</v>
      </c>
      <c r="F4523" t="s">
        <v>20442</v>
      </c>
      <c r="G4523" s="146">
        <f t="shared" si="78"/>
        <v>1</v>
      </c>
    </row>
    <row r="4524" spans="1:7">
      <c r="A4524" t="s">
        <v>16843</v>
      </c>
      <c r="B4524" s="1">
        <f>IFERROR(INDEX(Preturi!H$2:H$8000, MATCH(A4524, Preturi!G$2:G$8000, 0)), "")*G4524</f>
        <v>8.7899999999999991</v>
      </c>
      <c r="C4524" t="s">
        <v>688</v>
      </c>
      <c r="D4524" t="s">
        <v>2306</v>
      </c>
      <c r="E4524" t="s">
        <v>16844</v>
      </c>
      <c r="F4524" t="s">
        <v>20442</v>
      </c>
      <c r="G4524" s="146">
        <f t="shared" si="78"/>
        <v>1</v>
      </c>
    </row>
    <row r="4525" spans="1:7">
      <c r="A4525" t="s">
        <v>16845</v>
      </c>
      <c r="B4525" s="1">
        <f>IFERROR(INDEX(Preturi!H$2:H$8000, MATCH(A4525, Preturi!G$2:G$8000, 0)), "")*G4525</f>
        <v>9</v>
      </c>
      <c r="C4525" t="s">
        <v>688</v>
      </c>
      <c r="D4525" t="s">
        <v>2306</v>
      </c>
      <c r="E4525" t="s">
        <v>16846</v>
      </c>
      <c r="F4525" t="s">
        <v>20442</v>
      </c>
      <c r="G4525" s="146">
        <f t="shared" si="78"/>
        <v>1</v>
      </c>
    </row>
    <row r="4526" spans="1:7">
      <c r="A4526" t="s">
        <v>16847</v>
      </c>
      <c r="B4526" s="1">
        <f>IFERROR(INDEX(Preturi!H$2:H$8000, MATCH(A4526, Preturi!G$2:G$8000, 0)), "")*G4526</f>
        <v>9.1999999999999993</v>
      </c>
      <c r="C4526" t="s">
        <v>688</v>
      </c>
      <c r="D4526" t="s">
        <v>2306</v>
      </c>
      <c r="E4526" t="s">
        <v>16848</v>
      </c>
      <c r="F4526" t="s">
        <v>20442</v>
      </c>
      <c r="G4526" s="146">
        <f t="shared" si="78"/>
        <v>1</v>
      </c>
    </row>
    <row r="4527" spans="1:7">
      <c r="A4527" t="s">
        <v>16849</v>
      </c>
      <c r="B4527" s="1">
        <f>IFERROR(INDEX(Preturi!H$2:H$8000, MATCH(A4527, Preturi!G$2:G$8000, 0)), "")*G4527</f>
        <v>9.41</v>
      </c>
      <c r="C4527" t="s">
        <v>688</v>
      </c>
      <c r="D4527" t="s">
        <v>2306</v>
      </c>
      <c r="E4527" t="s">
        <v>16850</v>
      </c>
      <c r="F4527" t="s">
        <v>20442</v>
      </c>
      <c r="G4527" s="146">
        <f t="shared" si="78"/>
        <v>1</v>
      </c>
    </row>
    <row r="4528" spans="1:7">
      <c r="A4528" t="s">
        <v>16851</v>
      </c>
      <c r="B4528" s="1">
        <f>IFERROR(INDEX(Preturi!H$2:H$8000, MATCH(A4528, Preturi!G$2:G$8000, 0)), "")*G4528</f>
        <v>9.6199999999999992</v>
      </c>
      <c r="C4528" t="s">
        <v>688</v>
      </c>
      <c r="D4528" t="s">
        <v>2306</v>
      </c>
      <c r="E4528" t="s">
        <v>16852</v>
      </c>
      <c r="F4528" t="s">
        <v>20442</v>
      </c>
      <c r="G4528" s="146">
        <f t="shared" si="78"/>
        <v>1</v>
      </c>
    </row>
    <row r="4529" spans="1:7">
      <c r="A4529" t="s">
        <v>16853</v>
      </c>
      <c r="B4529" s="1">
        <f>IFERROR(INDEX(Preturi!H$2:H$8000, MATCH(A4529, Preturi!G$2:G$8000, 0)), "")*G4529</f>
        <v>9.83</v>
      </c>
      <c r="C4529" t="s">
        <v>688</v>
      </c>
      <c r="D4529" t="s">
        <v>2306</v>
      </c>
      <c r="E4529" t="s">
        <v>16854</v>
      </c>
      <c r="F4529" t="s">
        <v>20442</v>
      </c>
      <c r="G4529" s="146">
        <f t="shared" si="78"/>
        <v>1</v>
      </c>
    </row>
    <row r="4530" spans="1:7">
      <c r="A4530" t="s">
        <v>16855</v>
      </c>
      <c r="B4530" s="1">
        <f>IFERROR(INDEX(Preturi!H$2:H$8000, MATCH(A4530, Preturi!G$2:G$8000, 0)), "")*G4530</f>
        <v>12.49</v>
      </c>
      <c r="C4530" t="s">
        <v>688</v>
      </c>
      <c r="D4530" t="s">
        <v>2306</v>
      </c>
      <c r="E4530" t="s">
        <v>16856</v>
      </c>
      <c r="F4530" t="s">
        <v>20442</v>
      </c>
      <c r="G4530" s="146">
        <f t="shared" si="78"/>
        <v>1</v>
      </c>
    </row>
    <row r="4531" spans="1:7">
      <c r="A4531" t="s">
        <v>16857</v>
      </c>
      <c r="B4531" s="1">
        <f>IFERROR(INDEX(Preturi!H$2:H$8000, MATCH(A4531, Preturi!G$2:G$8000, 0)), "")*G4531</f>
        <v>9.4</v>
      </c>
      <c r="C4531" t="s">
        <v>688</v>
      </c>
      <c r="D4531" t="s">
        <v>2306</v>
      </c>
      <c r="E4531" t="s">
        <v>16858</v>
      </c>
      <c r="F4531" t="s">
        <v>20442</v>
      </c>
      <c r="G4531" s="146">
        <f t="shared" si="78"/>
        <v>1</v>
      </c>
    </row>
    <row r="4532" spans="1:7">
      <c r="A4532" t="s">
        <v>16859</v>
      </c>
      <c r="B4532" s="1">
        <f>IFERROR(INDEX(Preturi!H$2:H$8000, MATCH(A4532, Preturi!G$2:G$8000, 0)), "")*G4532</f>
        <v>9.66</v>
      </c>
      <c r="C4532" t="s">
        <v>688</v>
      </c>
      <c r="D4532" t="s">
        <v>2306</v>
      </c>
      <c r="E4532" t="s">
        <v>16860</v>
      </c>
      <c r="F4532" t="s">
        <v>20442</v>
      </c>
      <c r="G4532" s="146">
        <f t="shared" si="78"/>
        <v>1</v>
      </c>
    </row>
    <row r="4533" spans="1:7">
      <c r="A4533" t="s">
        <v>16861</v>
      </c>
      <c r="B4533" s="1">
        <f>IFERROR(INDEX(Preturi!H$2:H$8000, MATCH(A4533, Preturi!G$2:G$8000, 0)), "")*G4533</f>
        <v>9.91</v>
      </c>
      <c r="C4533" t="s">
        <v>688</v>
      </c>
      <c r="D4533" t="s">
        <v>2306</v>
      </c>
      <c r="E4533" t="s">
        <v>16862</v>
      </c>
      <c r="F4533" t="s">
        <v>20442</v>
      </c>
      <c r="G4533" s="146">
        <f t="shared" si="78"/>
        <v>1</v>
      </c>
    </row>
    <row r="4534" spans="1:7">
      <c r="A4534" t="s">
        <v>16863</v>
      </c>
      <c r="B4534" s="1">
        <f>IFERROR(INDEX(Preturi!H$2:H$8000, MATCH(A4534, Preturi!G$2:G$8000, 0)), "")*G4534</f>
        <v>10.17</v>
      </c>
      <c r="C4534" t="s">
        <v>688</v>
      </c>
      <c r="D4534" t="s">
        <v>2306</v>
      </c>
      <c r="E4534" t="s">
        <v>16864</v>
      </c>
      <c r="F4534" t="s">
        <v>20442</v>
      </c>
      <c r="G4534" s="146">
        <f t="shared" si="78"/>
        <v>1</v>
      </c>
    </row>
    <row r="4535" spans="1:7">
      <c r="A4535" t="s">
        <v>16865</v>
      </c>
      <c r="B4535" s="1">
        <f>IFERROR(INDEX(Preturi!H$2:H$8000, MATCH(A4535, Preturi!G$2:G$8000, 0)), "")*G4535</f>
        <v>10.43</v>
      </c>
      <c r="C4535" t="s">
        <v>688</v>
      </c>
      <c r="D4535" t="s">
        <v>2306</v>
      </c>
      <c r="E4535" t="s">
        <v>16866</v>
      </c>
      <c r="F4535" t="s">
        <v>20442</v>
      </c>
      <c r="G4535" s="146">
        <f t="shared" si="78"/>
        <v>1</v>
      </c>
    </row>
    <row r="4536" spans="1:7">
      <c r="A4536" t="s">
        <v>16867</v>
      </c>
      <c r="B4536" s="1">
        <f>IFERROR(INDEX(Preturi!H$2:H$8000, MATCH(A4536, Preturi!G$2:G$8000, 0)), "")*G4536</f>
        <v>10.69</v>
      </c>
      <c r="C4536" t="s">
        <v>688</v>
      </c>
      <c r="D4536" t="s">
        <v>2306</v>
      </c>
      <c r="E4536" t="s">
        <v>16868</v>
      </c>
      <c r="F4536" t="s">
        <v>20442</v>
      </c>
      <c r="G4536" s="146">
        <f t="shared" si="78"/>
        <v>1</v>
      </c>
    </row>
    <row r="4537" spans="1:7">
      <c r="A4537" t="s">
        <v>16869</v>
      </c>
      <c r="B4537" s="1">
        <f>IFERROR(INDEX(Preturi!H$2:H$8000, MATCH(A4537, Preturi!G$2:G$8000, 0)), "")*G4537</f>
        <v>10.95</v>
      </c>
      <c r="C4537" t="s">
        <v>688</v>
      </c>
      <c r="D4537" t="s">
        <v>2306</v>
      </c>
      <c r="E4537" t="s">
        <v>16870</v>
      </c>
      <c r="F4537" t="s">
        <v>20442</v>
      </c>
      <c r="G4537" s="146">
        <f t="shared" si="78"/>
        <v>1</v>
      </c>
    </row>
    <row r="4538" spans="1:7">
      <c r="A4538" t="s">
        <v>16871</v>
      </c>
      <c r="B4538" s="1">
        <f>IFERROR(INDEX(Preturi!H$2:H$8000, MATCH(A4538, Preturi!G$2:G$8000, 0)), "")*G4538</f>
        <v>11.21</v>
      </c>
      <c r="C4538" t="s">
        <v>688</v>
      </c>
      <c r="D4538" t="s">
        <v>2306</v>
      </c>
      <c r="E4538" t="s">
        <v>16872</v>
      </c>
      <c r="F4538" t="s">
        <v>20442</v>
      </c>
      <c r="G4538" s="146">
        <f t="shared" si="78"/>
        <v>1</v>
      </c>
    </row>
    <row r="4539" spans="1:7">
      <c r="A4539" t="s">
        <v>16873</v>
      </c>
      <c r="B4539" s="1">
        <f>IFERROR(INDEX(Preturi!H$2:H$8000, MATCH(A4539, Preturi!G$2:G$8000, 0)), "")*G4539</f>
        <v>11.47</v>
      </c>
      <c r="C4539" t="s">
        <v>688</v>
      </c>
      <c r="D4539" t="s">
        <v>2306</v>
      </c>
      <c r="E4539" t="s">
        <v>16874</v>
      </c>
      <c r="F4539" t="s">
        <v>20442</v>
      </c>
      <c r="G4539" s="146">
        <f t="shared" si="78"/>
        <v>1</v>
      </c>
    </row>
    <row r="4540" spans="1:7">
      <c r="A4540" t="s">
        <v>16875</v>
      </c>
      <c r="B4540" s="1">
        <f>IFERROR(INDEX(Preturi!H$2:H$8000, MATCH(A4540, Preturi!G$2:G$8000, 0)), "")*G4540</f>
        <v>11.73</v>
      </c>
      <c r="C4540" t="s">
        <v>688</v>
      </c>
      <c r="D4540" t="s">
        <v>2306</v>
      </c>
      <c r="E4540" t="s">
        <v>16876</v>
      </c>
      <c r="F4540" t="s">
        <v>20442</v>
      </c>
      <c r="G4540" s="146">
        <f t="shared" si="78"/>
        <v>1</v>
      </c>
    </row>
    <row r="4541" spans="1:7">
      <c r="A4541" t="s">
        <v>16877</v>
      </c>
      <c r="B4541" s="1">
        <f>IFERROR(INDEX(Preturi!H$2:H$8000, MATCH(A4541, Preturi!G$2:G$8000, 0)), "")*G4541</f>
        <v>11.99</v>
      </c>
      <c r="C4541" t="s">
        <v>688</v>
      </c>
      <c r="D4541" t="s">
        <v>2306</v>
      </c>
      <c r="E4541" t="s">
        <v>16878</v>
      </c>
      <c r="F4541" t="s">
        <v>20442</v>
      </c>
      <c r="G4541" s="146">
        <f t="shared" si="78"/>
        <v>1</v>
      </c>
    </row>
    <row r="4542" spans="1:7">
      <c r="A4542" t="s">
        <v>16879</v>
      </c>
      <c r="B4542" s="1">
        <f>IFERROR(INDEX(Preturi!H$2:H$8000, MATCH(A4542, Preturi!G$2:G$8000, 0)), "")*G4542</f>
        <v>12.25</v>
      </c>
      <c r="C4542" t="s">
        <v>688</v>
      </c>
      <c r="D4542" t="s">
        <v>2306</v>
      </c>
      <c r="E4542" t="s">
        <v>16880</v>
      </c>
      <c r="F4542" t="s">
        <v>20442</v>
      </c>
      <c r="G4542" s="146">
        <f t="shared" si="78"/>
        <v>1</v>
      </c>
    </row>
    <row r="4543" spans="1:7">
      <c r="A4543" t="s">
        <v>16881</v>
      </c>
      <c r="B4543" s="1">
        <f>IFERROR(INDEX(Preturi!H$2:H$8000, MATCH(A4543, Preturi!G$2:G$8000, 0)), "")*G4543</f>
        <v>9.4</v>
      </c>
      <c r="C4543" t="s">
        <v>688</v>
      </c>
      <c r="D4543" t="s">
        <v>2306</v>
      </c>
      <c r="E4543" t="s">
        <v>16882</v>
      </c>
      <c r="F4543" t="s">
        <v>20442</v>
      </c>
      <c r="G4543" s="146">
        <f t="shared" si="78"/>
        <v>1</v>
      </c>
    </row>
    <row r="4544" spans="1:7">
      <c r="A4544" t="s">
        <v>16883</v>
      </c>
      <c r="B4544" s="1">
        <f>IFERROR(INDEX(Preturi!H$2:H$8000, MATCH(A4544, Preturi!G$2:G$8000, 0)), "")*G4544</f>
        <v>9.66</v>
      </c>
      <c r="C4544" t="s">
        <v>688</v>
      </c>
      <c r="D4544" t="s">
        <v>2306</v>
      </c>
      <c r="E4544" t="s">
        <v>16884</v>
      </c>
      <c r="F4544" t="s">
        <v>20442</v>
      </c>
      <c r="G4544" s="146">
        <f t="shared" si="78"/>
        <v>1</v>
      </c>
    </row>
    <row r="4545" spans="1:7">
      <c r="A4545" t="s">
        <v>16885</v>
      </c>
      <c r="B4545" s="1">
        <f>IFERROR(INDEX(Preturi!H$2:H$8000, MATCH(A4545, Preturi!G$2:G$8000, 0)), "")*G4545</f>
        <v>9.91</v>
      </c>
      <c r="C4545" t="s">
        <v>688</v>
      </c>
      <c r="D4545" t="s">
        <v>2306</v>
      </c>
      <c r="E4545" t="s">
        <v>16886</v>
      </c>
      <c r="F4545" t="s">
        <v>20442</v>
      </c>
      <c r="G4545" s="146">
        <f t="shared" si="78"/>
        <v>1</v>
      </c>
    </row>
    <row r="4546" spans="1:7">
      <c r="A4546" t="s">
        <v>16887</v>
      </c>
      <c r="B4546" s="1">
        <f>IFERROR(INDEX(Preturi!H$2:H$8000, MATCH(A4546, Preturi!G$2:G$8000, 0)), "")*G4546</f>
        <v>10.17</v>
      </c>
      <c r="C4546" t="s">
        <v>688</v>
      </c>
      <c r="D4546" t="s">
        <v>2306</v>
      </c>
      <c r="E4546" t="s">
        <v>16888</v>
      </c>
      <c r="F4546" t="s">
        <v>20442</v>
      </c>
      <c r="G4546" s="146">
        <f t="shared" si="78"/>
        <v>1</v>
      </c>
    </row>
    <row r="4547" spans="1:7">
      <c r="A4547" t="s">
        <v>16889</v>
      </c>
      <c r="B4547" s="1">
        <f>IFERROR(INDEX(Preturi!H$2:H$8000, MATCH(A4547, Preturi!G$2:G$8000, 0)), "")*G4547</f>
        <v>10.43</v>
      </c>
      <c r="C4547" t="s">
        <v>688</v>
      </c>
      <c r="D4547" t="s">
        <v>2306</v>
      </c>
      <c r="E4547" t="s">
        <v>16890</v>
      </c>
      <c r="F4547" t="s">
        <v>20442</v>
      </c>
      <c r="G4547" s="146">
        <f t="shared" si="78"/>
        <v>1</v>
      </c>
    </row>
    <row r="4548" spans="1:7">
      <c r="A4548" t="s">
        <v>16891</v>
      </c>
      <c r="B4548" s="1">
        <f>IFERROR(INDEX(Preturi!H$2:H$8000, MATCH(A4548, Preturi!G$2:G$8000, 0)), "")*G4548</f>
        <v>10.69</v>
      </c>
      <c r="C4548" t="s">
        <v>688</v>
      </c>
      <c r="D4548" t="s">
        <v>2306</v>
      </c>
      <c r="E4548" t="s">
        <v>16892</v>
      </c>
      <c r="F4548" t="s">
        <v>20442</v>
      </c>
      <c r="G4548" s="146">
        <f t="shared" si="78"/>
        <v>1</v>
      </c>
    </row>
    <row r="4549" spans="1:7">
      <c r="A4549" t="s">
        <v>16893</v>
      </c>
      <c r="B4549" s="1">
        <f>IFERROR(INDEX(Preturi!H$2:H$8000, MATCH(A4549, Preturi!G$2:G$8000, 0)), "")*G4549</f>
        <v>10.95</v>
      </c>
      <c r="C4549" t="s">
        <v>688</v>
      </c>
      <c r="D4549" t="s">
        <v>2306</v>
      </c>
      <c r="E4549" t="s">
        <v>16894</v>
      </c>
      <c r="F4549" t="s">
        <v>20442</v>
      </c>
      <c r="G4549" s="146">
        <f t="shared" si="78"/>
        <v>1</v>
      </c>
    </row>
    <row r="4550" spans="1:7">
      <c r="A4550" t="s">
        <v>16895</v>
      </c>
      <c r="B4550" s="1">
        <f>IFERROR(INDEX(Preturi!H$2:H$8000, MATCH(A4550, Preturi!G$2:G$8000, 0)), "")*G4550</f>
        <v>11.21</v>
      </c>
      <c r="C4550" t="s">
        <v>688</v>
      </c>
      <c r="D4550" t="s">
        <v>2306</v>
      </c>
      <c r="E4550" t="s">
        <v>16896</v>
      </c>
      <c r="F4550" t="s">
        <v>20442</v>
      </c>
      <c r="G4550" s="146">
        <f t="shared" si="78"/>
        <v>1</v>
      </c>
    </row>
    <row r="4551" spans="1:7">
      <c r="A4551" t="s">
        <v>16897</v>
      </c>
      <c r="B4551" s="1">
        <f>IFERROR(INDEX(Preturi!H$2:H$8000, MATCH(A4551, Preturi!G$2:G$8000, 0)), "")*G4551</f>
        <v>11.47</v>
      </c>
      <c r="C4551" t="s">
        <v>688</v>
      </c>
      <c r="D4551" t="s">
        <v>2306</v>
      </c>
      <c r="E4551" t="s">
        <v>16898</v>
      </c>
      <c r="F4551" t="s">
        <v>20442</v>
      </c>
      <c r="G4551" s="146">
        <f t="shared" si="78"/>
        <v>1</v>
      </c>
    </row>
    <row r="4552" spans="1:7">
      <c r="A4552" t="s">
        <v>16899</v>
      </c>
      <c r="B4552" s="1">
        <f>IFERROR(INDEX(Preturi!H$2:H$8000, MATCH(A4552, Preturi!G$2:G$8000, 0)), "")*G4552</f>
        <v>11.73</v>
      </c>
      <c r="C4552" t="s">
        <v>688</v>
      </c>
      <c r="D4552" t="s">
        <v>2306</v>
      </c>
      <c r="E4552" t="s">
        <v>16900</v>
      </c>
      <c r="F4552" t="s">
        <v>20442</v>
      </c>
      <c r="G4552" s="146">
        <f t="shared" si="78"/>
        <v>1</v>
      </c>
    </row>
    <row r="4553" spans="1:7">
      <c r="A4553" t="s">
        <v>16901</v>
      </c>
      <c r="B4553" s="1">
        <f>IFERROR(INDEX(Preturi!H$2:H$8000, MATCH(A4553, Preturi!G$2:G$8000, 0)), "")*G4553</f>
        <v>11.99</v>
      </c>
      <c r="C4553" t="s">
        <v>688</v>
      </c>
      <c r="D4553" t="s">
        <v>2306</v>
      </c>
      <c r="E4553" t="s">
        <v>16902</v>
      </c>
      <c r="F4553" t="s">
        <v>20442</v>
      </c>
      <c r="G4553" s="146">
        <f t="shared" si="78"/>
        <v>1</v>
      </c>
    </row>
    <row r="4554" spans="1:7">
      <c r="A4554" t="s">
        <v>16903</v>
      </c>
      <c r="B4554" s="1">
        <f>IFERROR(INDEX(Preturi!H$2:H$8000, MATCH(A4554, Preturi!G$2:G$8000, 0)), "")*G4554</f>
        <v>12.25</v>
      </c>
      <c r="C4554" t="s">
        <v>688</v>
      </c>
      <c r="D4554" t="s">
        <v>2306</v>
      </c>
      <c r="E4554" t="s">
        <v>16904</v>
      </c>
      <c r="F4554" t="s">
        <v>20442</v>
      </c>
      <c r="G4554" s="146">
        <f t="shared" si="78"/>
        <v>1</v>
      </c>
    </row>
    <row r="4555" spans="1:7">
      <c r="A4555" t="s">
        <v>16905</v>
      </c>
      <c r="B4555" s="1">
        <f>IFERROR(INDEX(Preturi!H$2:H$8000, MATCH(A4555, Preturi!G$2:G$8000, 0)), "")*G4555</f>
        <v>14.95</v>
      </c>
      <c r="C4555" t="s">
        <v>688</v>
      </c>
      <c r="D4555" t="s">
        <v>2306</v>
      </c>
      <c r="E4555" t="s">
        <v>16907</v>
      </c>
      <c r="F4555" t="s">
        <v>20442</v>
      </c>
      <c r="G4555" s="146">
        <f t="shared" si="78"/>
        <v>1</v>
      </c>
    </row>
    <row r="4556" spans="1:7">
      <c r="A4556" t="s">
        <v>16908</v>
      </c>
      <c r="B4556" s="1">
        <f>IFERROR(INDEX(Preturi!H$2:H$8000, MATCH(A4556, Preturi!G$2:G$8000, 0)), "")*G4556</f>
        <v>11.22</v>
      </c>
      <c r="C4556" t="s">
        <v>688</v>
      </c>
      <c r="D4556" t="s">
        <v>2306</v>
      </c>
      <c r="E4556" t="s">
        <v>16909</v>
      </c>
      <c r="F4556" t="s">
        <v>20442</v>
      </c>
      <c r="G4556" s="146">
        <f t="shared" si="78"/>
        <v>1</v>
      </c>
    </row>
    <row r="4557" spans="1:7">
      <c r="A4557" t="s">
        <v>16910</v>
      </c>
      <c r="B4557" s="1">
        <f>IFERROR(INDEX(Preturi!H$2:H$8000, MATCH(A4557, Preturi!G$2:G$8000, 0)), "")*G4557</f>
        <v>11.53</v>
      </c>
      <c r="C4557" t="s">
        <v>688</v>
      </c>
      <c r="D4557" t="s">
        <v>2306</v>
      </c>
      <c r="E4557" t="s">
        <v>16911</v>
      </c>
      <c r="F4557" t="s">
        <v>20442</v>
      </c>
      <c r="G4557" s="146">
        <f t="shared" si="78"/>
        <v>1</v>
      </c>
    </row>
    <row r="4558" spans="1:7">
      <c r="A4558" t="s">
        <v>16912</v>
      </c>
      <c r="B4558" s="1">
        <f>IFERROR(INDEX(Preturi!H$2:H$8000, MATCH(A4558, Preturi!G$2:G$8000, 0)), "")*G4558</f>
        <v>11.84</v>
      </c>
      <c r="C4558" t="s">
        <v>688</v>
      </c>
      <c r="D4558" t="s">
        <v>2306</v>
      </c>
      <c r="E4558" t="s">
        <v>16913</v>
      </c>
      <c r="F4558" t="s">
        <v>20442</v>
      </c>
      <c r="G4558" s="146">
        <f t="shared" si="78"/>
        <v>1</v>
      </c>
    </row>
    <row r="4559" spans="1:7">
      <c r="A4559" t="s">
        <v>16914</v>
      </c>
      <c r="B4559" s="1">
        <f>IFERROR(INDEX(Preturi!H$2:H$8000, MATCH(A4559, Preturi!G$2:G$8000, 0)), "")*G4559</f>
        <v>12.16</v>
      </c>
      <c r="C4559" t="s">
        <v>688</v>
      </c>
      <c r="D4559" t="s">
        <v>2306</v>
      </c>
      <c r="E4559" t="s">
        <v>16915</v>
      </c>
      <c r="F4559" t="s">
        <v>20442</v>
      </c>
      <c r="G4559" s="146">
        <f t="shared" si="78"/>
        <v>1</v>
      </c>
    </row>
    <row r="4560" spans="1:7">
      <c r="A4560" t="s">
        <v>16916</v>
      </c>
      <c r="B4560" s="1">
        <f>IFERROR(INDEX(Preturi!H$2:H$8000, MATCH(A4560, Preturi!G$2:G$8000, 0)), "")*G4560</f>
        <v>12.47</v>
      </c>
      <c r="C4560" t="s">
        <v>688</v>
      </c>
      <c r="D4560" t="s">
        <v>2306</v>
      </c>
      <c r="E4560" t="s">
        <v>16917</v>
      </c>
      <c r="F4560" t="s">
        <v>20442</v>
      </c>
      <c r="G4560" s="146">
        <f t="shared" si="78"/>
        <v>1</v>
      </c>
    </row>
    <row r="4561" spans="1:7">
      <c r="A4561" t="s">
        <v>16918</v>
      </c>
      <c r="B4561" s="1">
        <f>IFERROR(INDEX(Preturi!H$2:H$8000, MATCH(A4561, Preturi!G$2:G$8000, 0)), "")*G4561</f>
        <v>12.77</v>
      </c>
      <c r="C4561" t="s">
        <v>688</v>
      </c>
      <c r="D4561" t="s">
        <v>2306</v>
      </c>
      <c r="E4561" t="s">
        <v>16919</v>
      </c>
      <c r="F4561" t="s">
        <v>20442</v>
      </c>
      <c r="G4561" s="146">
        <f t="shared" si="78"/>
        <v>1</v>
      </c>
    </row>
    <row r="4562" spans="1:7">
      <c r="A4562" t="s">
        <v>16920</v>
      </c>
      <c r="B4562" s="1">
        <f>IFERROR(INDEX(Preturi!H$2:H$8000, MATCH(A4562, Preturi!G$2:G$8000, 0)), "")*G4562</f>
        <v>13.08</v>
      </c>
      <c r="C4562" t="s">
        <v>688</v>
      </c>
      <c r="D4562" t="s">
        <v>2306</v>
      </c>
      <c r="E4562" t="s">
        <v>16921</v>
      </c>
      <c r="F4562" t="s">
        <v>20442</v>
      </c>
      <c r="G4562" s="146">
        <f t="shared" si="78"/>
        <v>1</v>
      </c>
    </row>
    <row r="4563" spans="1:7">
      <c r="A4563" t="s">
        <v>16922</v>
      </c>
      <c r="B4563" s="1">
        <f>IFERROR(INDEX(Preturi!H$2:H$8000, MATCH(A4563, Preturi!G$2:G$8000, 0)), "")*G4563</f>
        <v>13.39</v>
      </c>
      <c r="C4563" t="s">
        <v>688</v>
      </c>
      <c r="D4563" t="s">
        <v>2306</v>
      </c>
      <c r="E4563" t="s">
        <v>16923</v>
      </c>
      <c r="F4563" t="s">
        <v>20442</v>
      </c>
      <c r="G4563" s="146">
        <f t="shared" si="78"/>
        <v>1</v>
      </c>
    </row>
    <row r="4564" spans="1:7">
      <c r="A4564" t="s">
        <v>16924</v>
      </c>
      <c r="B4564" s="1">
        <f>IFERROR(INDEX(Preturi!H$2:H$8000, MATCH(A4564, Preturi!G$2:G$8000, 0)), "")*G4564</f>
        <v>13.7</v>
      </c>
      <c r="C4564" t="s">
        <v>688</v>
      </c>
      <c r="D4564" t="s">
        <v>2306</v>
      </c>
      <c r="E4564" t="s">
        <v>16925</v>
      </c>
      <c r="F4564" t="s">
        <v>20442</v>
      </c>
      <c r="G4564" s="146">
        <f t="shared" si="78"/>
        <v>1</v>
      </c>
    </row>
    <row r="4565" spans="1:7">
      <c r="A4565" t="s">
        <v>16926</v>
      </c>
      <c r="B4565" s="1">
        <f>IFERROR(INDEX(Preturi!H$2:H$8000, MATCH(A4565, Preturi!G$2:G$8000, 0)), "")*G4565</f>
        <v>14.01</v>
      </c>
      <c r="C4565" t="s">
        <v>688</v>
      </c>
      <c r="D4565" t="s">
        <v>2306</v>
      </c>
      <c r="E4565" t="s">
        <v>16927</v>
      </c>
      <c r="F4565" t="s">
        <v>20442</v>
      </c>
      <c r="G4565" s="146">
        <f t="shared" si="78"/>
        <v>1</v>
      </c>
    </row>
    <row r="4566" spans="1:7">
      <c r="A4566" t="s">
        <v>16928</v>
      </c>
      <c r="B4566" s="1">
        <f>IFERROR(INDEX(Preturi!H$2:H$8000, MATCH(A4566, Preturi!G$2:G$8000, 0)), "")*G4566</f>
        <v>14.33</v>
      </c>
      <c r="C4566" t="s">
        <v>688</v>
      </c>
      <c r="D4566" t="s">
        <v>2306</v>
      </c>
      <c r="E4566" t="s">
        <v>16929</v>
      </c>
      <c r="F4566" t="s">
        <v>20442</v>
      </c>
      <c r="G4566" s="146">
        <f t="shared" ref="G4566:G4629" si="79">1+Adaosuri23</f>
        <v>1</v>
      </c>
    </row>
    <row r="4567" spans="1:7">
      <c r="A4567" t="s">
        <v>16930</v>
      </c>
      <c r="B4567" s="1">
        <f>IFERROR(INDEX(Preturi!H$2:H$8000, MATCH(A4567, Preturi!G$2:G$8000, 0)), "")*G4567</f>
        <v>14.64</v>
      </c>
      <c r="C4567" t="s">
        <v>688</v>
      </c>
      <c r="D4567" t="s">
        <v>2306</v>
      </c>
      <c r="E4567" t="s">
        <v>16931</v>
      </c>
      <c r="F4567" t="s">
        <v>20442</v>
      </c>
      <c r="G4567" s="146">
        <f t="shared" si="79"/>
        <v>1</v>
      </c>
    </row>
    <row r="4568" spans="1:7">
      <c r="A4568" t="s">
        <v>16932</v>
      </c>
      <c r="B4568" s="1">
        <f>IFERROR(INDEX(Preturi!H$2:H$8000, MATCH(A4568, Preturi!G$2:G$8000, 0)), "")*G4568</f>
        <v>11.22</v>
      </c>
      <c r="C4568" t="s">
        <v>688</v>
      </c>
      <c r="D4568" t="s">
        <v>2306</v>
      </c>
      <c r="E4568" t="s">
        <v>16933</v>
      </c>
      <c r="F4568" t="s">
        <v>20442</v>
      </c>
      <c r="G4568" s="146">
        <f t="shared" si="79"/>
        <v>1</v>
      </c>
    </row>
    <row r="4569" spans="1:7">
      <c r="A4569" t="s">
        <v>16934</v>
      </c>
      <c r="B4569" s="1">
        <f>IFERROR(INDEX(Preturi!H$2:H$8000, MATCH(A4569, Preturi!G$2:G$8000, 0)), "")*G4569</f>
        <v>11.53</v>
      </c>
      <c r="C4569" t="s">
        <v>688</v>
      </c>
      <c r="D4569" t="s">
        <v>2306</v>
      </c>
      <c r="E4569" t="s">
        <v>16935</v>
      </c>
      <c r="F4569" t="s">
        <v>20442</v>
      </c>
      <c r="G4569" s="146">
        <f t="shared" si="79"/>
        <v>1</v>
      </c>
    </row>
    <row r="4570" spans="1:7">
      <c r="A4570" t="s">
        <v>16936</v>
      </c>
      <c r="B4570" s="1">
        <f>IFERROR(INDEX(Preturi!H$2:H$8000, MATCH(A4570, Preturi!G$2:G$8000, 0)), "")*G4570</f>
        <v>11.84</v>
      </c>
      <c r="C4570" t="s">
        <v>688</v>
      </c>
      <c r="D4570" t="s">
        <v>2306</v>
      </c>
      <c r="E4570" t="s">
        <v>16937</v>
      </c>
      <c r="F4570" t="s">
        <v>20442</v>
      </c>
      <c r="G4570" s="146">
        <f t="shared" si="79"/>
        <v>1</v>
      </c>
    </row>
    <row r="4571" spans="1:7">
      <c r="A4571" t="s">
        <v>16938</v>
      </c>
      <c r="B4571" s="1">
        <f>IFERROR(INDEX(Preturi!H$2:H$8000, MATCH(A4571, Preturi!G$2:G$8000, 0)), "")*G4571</f>
        <v>12.16</v>
      </c>
      <c r="C4571" t="s">
        <v>688</v>
      </c>
      <c r="D4571" t="s">
        <v>2306</v>
      </c>
      <c r="E4571" t="s">
        <v>16939</v>
      </c>
      <c r="F4571" t="s">
        <v>20442</v>
      </c>
      <c r="G4571" s="146">
        <f t="shared" si="79"/>
        <v>1</v>
      </c>
    </row>
    <row r="4572" spans="1:7">
      <c r="A4572" t="s">
        <v>16940</v>
      </c>
      <c r="B4572" s="1">
        <f>IFERROR(INDEX(Preturi!H$2:H$8000, MATCH(A4572, Preturi!G$2:G$8000, 0)), "")*G4572</f>
        <v>12.47</v>
      </c>
      <c r="C4572" t="s">
        <v>688</v>
      </c>
      <c r="D4572" t="s">
        <v>2306</v>
      </c>
      <c r="E4572" t="s">
        <v>16941</v>
      </c>
      <c r="F4572" t="s">
        <v>20442</v>
      </c>
      <c r="G4572" s="146">
        <f t="shared" si="79"/>
        <v>1</v>
      </c>
    </row>
    <row r="4573" spans="1:7">
      <c r="A4573" t="s">
        <v>16942</v>
      </c>
      <c r="B4573" s="1">
        <f>IFERROR(INDEX(Preturi!H$2:H$8000, MATCH(A4573, Preturi!G$2:G$8000, 0)), "")*G4573</f>
        <v>12.77</v>
      </c>
      <c r="C4573" t="s">
        <v>688</v>
      </c>
      <c r="D4573" t="s">
        <v>2306</v>
      </c>
      <c r="E4573" t="s">
        <v>16943</v>
      </c>
      <c r="F4573" t="s">
        <v>20442</v>
      </c>
      <c r="G4573" s="146">
        <f t="shared" si="79"/>
        <v>1</v>
      </c>
    </row>
    <row r="4574" spans="1:7">
      <c r="A4574" t="s">
        <v>16944</v>
      </c>
      <c r="B4574" s="1">
        <f>IFERROR(INDEX(Preturi!H$2:H$8000, MATCH(A4574, Preturi!G$2:G$8000, 0)), "")*G4574</f>
        <v>13.08</v>
      </c>
      <c r="C4574" t="s">
        <v>688</v>
      </c>
      <c r="D4574" t="s">
        <v>2306</v>
      </c>
      <c r="E4574" t="s">
        <v>16945</v>
      </c>
      <c r="F4574" t="s">
        <v>20442</v>
      </c>
      <c r="G4574" s="146">
        <f t="shared" si="79"/>
        <v>1</v>
      </c>
    </row>
    <row r="4575" spans="1:7">
      <c r="A4575" t="s">
        <v>16946</v>
      </c>
      <c r="B4575" s="1">
        <f>IFERROR(INDEX(Preturi!H$2:H$8000, MATCH(A4575, Preturi!G$2:G$8000, 0)), "")*G4575</f>
        <v>13.39</v>
      </c>
      <c r="C4575" t="s">
        <v>688</v>
      </c>
      <c r="D4575" t="s">
        <v>2306</v>
      </c>
      <c r="E4575" t="s">
        <v>16947</v>
      </c>
      <c r="F4575" t="s">
        <v>20442</v>
      </c>
      <c r="G4575" s="146">
        <f t="shared" si="79"/>
        <v>1</v>
      </c>
    </row>
    <row r="4576" spans="1:7">
      <c r="A4576" t="s">
        <v>16948</v>
      </c>
      <c r="B4576" s="1">
        <f>IFERROR(INDEX(Preturi!H$2:H$8000, MATCH(A4576, Preturi!G$2:G$8000, 0)), "")*G4576</f>
        <v>13.7</v>
      </c>
      <c r="C4576" t="s">
        <v>688</v>
      </c>
      <c r="D4576" t="s">
        <v>2306</v>
      </c>
      <c r="E4576" t="s">
        <v>16949</v>
      </c>
      <c r="F4576" t="s">
        <v>20442</v>
      </c>
      <c r="G4576" s="146">
        <f t="shared" si="79"/>
        <v>1</v>
      </c>
    </row>
    <row r="4577" spans="1:7">
      <c r="A4577" t="s">
        <v>16950</v>
      </c>
      <c r="B4577" s="1">
        <f>IFERROR(INDEX(Preturi!H$2:H$8000, MATCH(A4577, Preturi!G$2:G$8000, 0)), "")*G4577</f>
        <v>14.01</v>
      </c>
      <c r="C4577" t="s">
        <v>688</v>
      </c>
      <c r="D4577" t="s">
        <v>2306</v>
      </c>
      <c r="E4577" t="s">
        <v>16951</v>
      </c>
      <c r="F4577" t="s">
        <v>20442</v>
      </c>
      <c r="G4577" s="146">
        <f t="shared" si="79"/>
        <v>1</v>
      </c>
    </row>
    <row r="4578" spans="1:7">
      <c r="A4578" t="s">
        <v>16952</v>
      </c>
      <c r="B4578" s="1">
        <f>IFERROR(INDEX(Preturi!H$2:H$8000, MATCH(A4578, Preturi!G$2:G$8000, 0)), "")*G4578</f>
        <v>14.33</v>
      </c>
      <c r="C4578" t="s">
        <v>688</v>
      </c>
      <c r="D4578" t="s">
        <v>2306</v>
      </c>
      <c r="E4578" t="s">
        <v>16953</v>
      </c>
      <c r="F4578" t="s">
        <v>20442</v>
      </c>
      <c r="G4578" s="146">
        <f t="shared" si="79"/>
        <v>1</v>
      </c>
    </row>
    <row r="4579" spans="1:7">
      <c r="A4579" t="s">
        <v>16954</v>
      </c>
      <c r="B4579" s="1">
        <f>IFERROR(INDEX(Preturi!H$2:H$8000, MATCH(A4579, Preturi!G$2:G$8000, 0)), "")*G4579</f>
        <v>14.64</v>
      </c>
      <c r="C4579" t="s">
        <v>688</v>
      </c>
      <c r="D4579" t="s">
        <v>2306</v>
      </c>
      <c r="E4579" t="s">
        <v>16955</v>
      </c>
      <c r="F4579" t="s">
        <v>20442</v>
      </c>
      <c r="G4579" s="146">
        <f t="shared" si="79"/>
        <v>1</v>
      </c>
    </row>
    <row r="4580" spans="1:7">
      <c r="A4580" t="s">
        <v>16956</v>
      </c>
      <c r="B4580" s="1">
        <f>IFERROR(INDEX(Preturi!H$2:H$8000, MATCH(A4580, Preturi!G$2:G$8000, 0)), "")*G4580</f>
        <v>17.37</v>
      </c>
      <c r="C4580" t="s">
        <v>688</v>
      </c>
      <c r="D4580" t="s">
        <v>2306</v>
      </c>
      <c r="E4580" t="s">
        <v>16957</v>
      </c>
      <c r="F4580" t="s">
        <v>20442</v>
      </c>
      <c r="G4580" s="146">
        <f t="shared" si="79"/>
        <v>1</v>
      </c>
    </row>
    <row r="4581" spans="1:7">
      <c r="A4581" t="s">
        <v>16958</v>
      </c>
      <c r="B4581" s="1">
        <f>IFERROR(INDEX(Preturi!H$2:H$8000, MATCH(A4581, Preturi!G$2:G$8000, 0)), "")*G4581</f>
        <v>13.03</v>
      </c>
      <c r="C4581" t="s">
        <v>688</v>
      </c>
      <c r="D4581" t="s">
        <v>2306</v>
      </c>
      <c r="E4581" t="s">
        <v>16959</v>
      </c>
      <c r="F4581" t="s">
        <v>20442</v>
      </c>
      <c r="G4581" s="146">
        <f t="shared" si="79"/>
        <v>1</v>
      </c>
    </row>
    <row r="4582" spans="1:7">
      <c r="A4582" t="s">
        <v>16960</v>
      </c>
      <c r="B4582" s="1">
        <f>IFERROR(INDEX(Preturi!H$2:H$8000, MATCH(A4582, Preturi!G$2:G$8000, 0)), "")*G4582</f>
        <v>13.39</v>
      </c>
      <c r="C4582" t="s">
        <v>688</v>
      </c>
      <c r="D4582" t="s">
        <v>2306</v>
      </c>
      <c r="E4582" t="s">
        <v>16961</v>
      </c>
      <c r="F4582" t="s">
        <v>20442</v>
      </c>
      <c r="G4582" s="146">
        <f t="shared" si="79"/>
        <v>1</v>
      </c>
    </row>
    <row r="4583" spans="1:7">
      <c r="A4583" t="s">
        <v>16962</v>
      </c>
      <c r="B4583" s="1">
        <f>IFERROR(INDEX(Preturi!H$2:H$8000, MATCH(A4583, Preturi!G$2:G$8000, 0)), "")*G4583</f>
        <v>13.75</v>
      </c>
      <c r="C4583" t="s">
        <v>688</v>
      </c>
      <c r="D4583" t="s">
        <v>2306</v>
      </c>
      <c r="E4583" t="s">
        <v>16963</v>
      </c>
      <c r="F4583" t="s">
        <v>20442</v>
      </c>
      <c r="G4583" s="146">
        <f t="shared" si="79"/>
        <v>1</v>
      </c>
    </row>
    <row r="4584" spans="1:7">
      <c r="A4584" t="s">
        <v>16964</v>
      </c>
      <c r="B4584" s="1">
        <f>IFERROR(INDEX(Preturi!H$2:H$8000, MATCH(A4584, Preturi!G$2:G$8000, 0)), "")*G4584</f>
        <v>14.12</v>
      </c>
      <c r="C4584" t="s">
        <v>688</v>
      </c>
      <c r="D4584" t="s">
        <v>2306</v>
      </c>
      <c r="E4584" t="s">
        <v>16965</v>
      </c>
      <c r="F4584" t="s">
        <v>20442</v>
      </c>
      <c r="G4584" s="146">
        <f t="shared" si="79"/>
        <v>1</v>
      </c>
    </row>
    <row r="4585" spans="1:7">
      <c r="A4585" t="s">
        <v>16966</v>
      </c>
      <c r="B4585" s="1">
        <f>IFERROR(INDEX(Preturi!H$2:H$8000, MATCH(A4585, Preturi!G$2:G$8000, 0)), "")*G4585</f>
        <v>14.47</v>
      </c>
      <c r="C4585" t="s">
        <v>688</v>
      </c>
      <c r="D4585" t="s">
        <v>2306</v>
      </c>
      <c r="E4585" t="s">
        <v>16967</v>
      </c>
      <c r="F4585" t="s">
        <v>20442</v>
      </c>
      <c r="G4585" s="146">
        <f t="shared" si="79"/>
        <v>1</v>
      </c>
    </row>
    <row r="4586" spans="1:7">
      <c r="A4586" t="s">
        <v>16968</v>
      </c>
      <c r="B4586" s="1">
        <f>IFERROR(INDEX(Preturi!H$2:H$8000, MATCH(A4586, Preturi!G$2:G$8000, 0)), "")*G4586</f>
        <v>14.83</v>
      </c>
      <c r="C4586" t="s">
        <v>688</v>
      </c>
      <c r="D4586" t="s">
        <v>2306</v>
      </c>
      <c r="E4586" t="s">
        <v>16969</v>
      </c>
      <c r="F4586" t="s">
        <v>20442</v>
      </c>
      <c r="G4586" s="146">
        <f t="shared" si="79"/>
        <v>1</v>
      </c>
    </row>
    <row r="4587" spans="1:7">
      <c r="A4587" t="s">
        <v>16970</v>
      </c>
      <c r="B4587" s="1">
        <f>IFERROR(INDEX(Preturi!H$2:H$8000, MATCH(A4587, Preturi!G$2:G$8000, 0)), "")*G4587</f>
        <v>15.2</v>
      </c>
      <c r="C4587" t="s">
        <v>688</v>
      </c>
      <c r="D4587" t="s">
        <v>2306</v>
      </c>
      <c r="E4587" t="s">
        <v>16971</v>
      </c>
      <c r="F4587" t="s">
        <v>20442</v>
      </c>
      <c r="G4587" s="146">
        <f t="shared" si="79"/>
        <v>1</v>
      </c>
    </row>
    <row r="4588" spans="1:7">
      <c r="A4588" t="s">
        <v>16972</v>
      </c>
      <c r="B4588" s="1">
        <f>IFERROR(INDEX(Preturi!H$2:H$8000, MATCH(A4588, Preturi!G$2:G$8000, 0)), "")*G4588</f>
        <v>15.56</v>
      </c>
      <c r="C4588" t="s">
        <v>688</v>
      </c>
      <c r="D4588" t="s">
        <v>2306</v>
      </c>
      <c r="E4588" t="s">
        <v>16973</v>
      </c>
      <c r="F4588" t="s">
        <v>20442</v>
      </c>
      <c r="G4588" s="146">
        <f t="shared" si="79"/>
        <v>1</v>
      </c>
    </row>
    <row r="4589" spans="1:7">
      <c r="A4589" t="s">
        <v>16974</v>
      </c>
      <c r="B4589" s="1">
        <f>IFERROR(INDEX(Preturi!H$2:H$8000, MATCH(A4589, Preturi!G$2:G$8000, 0)), "")*G4589</f>
        <v>15.93</v>
      </c>
      <c r="C4589" t="s">
        <v>688</v>
      </c>
      <c r="D4589" t="s">
        <v>2306</v>
      </c>
      <c r="E4589" t="s">
        <v>16975</v>
      </c>
      <c r="F4589" t="s">
        <v>20442</v>
      </c>
      <c r="G4589" s="146">
        <f t="shared" si="79"/>
        <v>1</v>
      </c>
    </row>
    <row r="4590" spans="1:7">
      <c r="A4590" t="s">
        <v>16976</v>
      </c>
      <c r="B4590" s="1">
        <f>IFERROR(INDEX(Preturi!H$2:H$8000, MATCH(A4590, Preturi!G$2:G$8000, 0)), "")*G4590</f>
        <v>16.29</v>
      </c>
      <c r="C4590" t="s">
        <v>688</v>
      </c>
      <c r="D4590" t="s">
        <v>2306</v>
      </c>
      <c r="E4590" t="s">
        <v>16977</v>
      </c>
      <c r="F4590" t="s">
        <v>20442</v>
      </c>
      <c r="G4590" s="146">
        <f t="shared" si="79"/>
        <v>1</v>
      </c>
    </row>
    <row r="4591" spans="1:7">
      <c r="A4591" t="s">
        <v>16978</v>
      </c>
      <c r="B4591" s="1">
        <f>IFERROR(INDEX(Preturi!H$2:H$8000, MATCH(A4591, Preturi!G$2:G$8000, 0)), "")*G4591</f>
        <v>16.649999999999999</v>
      </c>
      <c r="C4591" t="s">
        <v>688</v>
      </c>
      <c r="D4591" t="s">
        <v>2306</v>
      </c>
      <c r="E4591" t="s">
        <v>16979</v>
      </c>
      <c r="F4591" t="s">
        <v>20442</v>
      </c>
      <c r="G4591" s="146">
        <f t="shared" si="79"/>
        <v>1</v>
      </c>
    </row>
    <row r="4592" spans="1:7">
      <c r="A4592" t="s">
        <v>16980</v>
      </c>
      <c r="B4592" s="1">
        <f>IFERROR(INDEX(Preturi!H$2:H$8000, MATCH(A4592, Preturi!G$2:G$8000, 0)), "")*G4592</f>
        <v>17</v>
      </c>
      <c r="C4592" t="s">
        <v>688</v>
      </c>
      <c r="D4592" t="s">
        <v>2306</v>
      </c>
      <c r="E4592" t="s">
        <v>16981</v>
      </c>
      <c r="F4592" t="s">
        <v>20442</v>
      </c>
      <c r="G4592" s="146">
        <f t="shared" si="79"/>
        <v>1</v>
      </c>
    </row>
    <row r="4593" spans="1:7">
      <c r="A4593" t="s">
        <v>16982</v>
      </c>
      <c r="B4593" s="1">
        <f>IFERROR(INDEX(Preturi!H$2:H$8000, MATCH(A4593, Preturi!G$2:G$8000, 0)), "")*G4593</f>
        <v>13.03</v>
      </c>
      <c r="C4593" t="s">
        <v>688</v>
      </c>
      <c r="D4593" t="s">
        <v>2306</v>
      </c>
      <c r="E4593" t="s">
        <v>16983</v>
      </c>
      <c r="F4593" t="s">
        <v>20442</v>
      </c>
      <c r="G4593" s="146">
        <f t="shared" si="79"/>
        <v>1</v>
      </c>
    </row>
    <row r="4594" spans="1:7">
      <c r="A4594" t="s">
        <v>16984</v>
      </c>
      <c r="B4594" s="1">
        <f>IFERROR(INDEX(Preturi!H$2:H$8000, MATCH(A4594, Preturi!G$2:G$8000, 0)), "")*G4594</f>
        <v>13.39</v>
      </c>
      <c r="C4594" t="s">
        <v>688</v>
      </c>
      <c r="D4594" t="s">
        <v>2306</v>
      </c>
      <c r="E4594" t="s">
        <v>16985</v>
      </c>
      <c r="F4594" t="s">
        <v>20442</v>
      </c>
      <c r="G4594" s="146">
        <f t="shared" si="79"/>
        <v>1</v>
      </c>
    </row>
    <row r="4595" spans="1:7">
      <c r="A4595" t="s">
        <v>16986</v>
      </c>
      <c r="B4595" s="1">
        <f>IFERROR(INDEX(Preturi!H$2:H$8000, MATCH(A4595, Preturi!G$2:G$8000, 0)), "")*G4595</f>
        <v>13.75</v>
      </c>
      <c r="C4595" t="s">
        <v>688</v>
      </c>
      <c r="D4595" t="s">
        <v>2306</v>
      </c>
      <c r="E4595" t="s">
        <v>16987</v>
      </c>
      <c r="F4595" t="s">
        <v>20442</v>
      </c>
      <c r="G4595" s="146">
        <f t="shared" si="79"/>
        <v>1</v>
      </c>
    </row>
    <row r="4596" spans="1:7">
      <c r="A4596" t="s">
        <v>16988</v>
      </c>
      <c r="B4596" s="1">
        <f>IFERROR(INDEX(Preturi!H$2:H$8000, MATCH(A4596, Preturi!G$2:G$8000, 0)), "")*G4596</f>
        <v>14.12</v>
      </c>
      <c r="C4596" t="s">
        <v>688</v>
      </c>
      <c r="D4596" t="s">
        <v>2306</v>
      </c>
      <c r="E4596" t="s">
        <v>16989</v>
      </c>
      <c r="F4596" t="s">
        <v>20442</v>
      </c>
      <c r="G4596" s="146">
        <f t="shared" si="79"/>
        <v>1</v>
      </c>
    </row>
    <row r="4597" spans="1:7">
      <c r="A4597" t="s">
        <v>16990</v>
      </c>
      <c r="B4597" s="1">
        <f>IFERROR(INDEX(Preturi!H$2:H$8000, MATCH(A4597, Preturi!G$2:G$8000, 0)), "")*G4597</f>
        <v>14.47</v>
      </c>
      <c r="C4597" t="s">
        <v>688</v>
      </c>
      <c r="D4597" t="s">
        <v>2306</v>
      </c>
      <c r="E4597" t="s">
        <v>16991</v>
      </c>
      <c r="F4597" t="s">
        <v>20442</v>
      </c>
      <c r="G4597" s="146">
        <f t="shared" si="79"/>
        <v>1</v>
      </c>
    </row>
    <row r="4598" spans="1:7">
      <c r="A4598" t="s">
        <v>16992</v>
      </c>
      <c r="B4598" s="1">
        <f>IFERROR(INDEX(Preturi!H$2:H$8000, MATCH(A4598, Preturi!G$2:G$8000, 0)), "")*G4598</f>
        <v>14.83</v>
      </c>
      <c r="C4598" t="s">
        <v>688</v>
      </c>
      <c r="D4598" t="s">
        <v>2306</v>
      </c>
      <c r="E4598" t="s">
        <v>16993</v>
      </c>
      <c r="F4598" t="s">
        <v>20442</v>
      </c>
      <c r="G4598" s="146">
        <f t="shared" si="79"/>
        <v>1</v>
      </c>
    </row>
    <row r="4599" spans="1:7">
      <c r="A4599" t="s">
        <v>16994</v>
      </c>
      <c r="B4599" s="1">
        <f>IFERROR(INDEX(Preturi!H$2:H$8000, MATCH(A4599, Preturi!G$2:G$8000, 0)), "")*G4599</f>
        <v>15.2</v>
      </c>
      <c r="C4599" t="s">
        <v>688</v>
      </c>
      <c r="D4599" t="s">
        <v>2306</v>
      </c>
      <c r="E4599" t="s">
        <v>16995</v>
      </c>
      <c r="F4599" t="s">
        <v>20442</v>
      </c>
      <c r="G4599" s="146">
        <f t="shared" si="79"/>
        <v>1</v>
      </c>
    </row>
    <row r="4600" spans="1:7">
      <c r="A4600" t="s">
        <v>16996</v>
      </c>
      <c r="B4600" s="1">
        <f>IFERROR(INDEX(Preturi!H$2:H$8000, MATCH(A4600, Preturi!G$2:G$8000, 0)), "")*G4600</f>
        <v>15.56</v>
      </c>
      <c r="C4600" t="s">
        <v>688</v>
      </c>
      <c r="D4600" t="s">
        <v>2306</v>
      </c>
      <c r="E4600" t="s">
        <v>16997</v>
      </c>
      <c r="F4600" t="s">
        <v>20442</v>
      </c>
      <c r="G4600" s="146">
        <f t="shared" si="79"/>
        <v>1</v>
      </c>
    </row>
    <row r="4601" spans="1:7">
      <c r="A4601" t="s">
        <v>16998</v>
      </c>
      <c r="B4601" s="1">
        <f>IFERROR(INDEX(Preturi!H$2:H$8000, MATCH(A4601, Preturi!G$2:G$8000, 0)), "")*G4601</f>
        <v>15.93</v>
      </c>
      <c r="C4601" t="s">
        <v>688</v>
      </c>
      <c r="D4601" t="s">
        <v>2306</v>
      </c>
      <c r="E4601" t="s">
        <v>16999</v>
      </c>
      <c r="F4601" t="s">
        <v>20442</v>
      </c>
      <c r="G4601" s="146">
        <f t="shared" si="79"/>
        <v>1</v>
      </c>
    </row>
    <row r="4602" spans="1:7">
      <c r="A4602" t="s">
        <v>17000</v>
      </c>
      <c r="B4602" s="1">
        <f>IFERROR(INDEX(Preturi!H$2:H$8000, MATCH(A4602, Preturi!G$2:G$8000, 0)), "")*G4602</f>
        <v>16.29</v>
      </c>
      <c r="C4602" t="s">
        <v>688</v>
      </c>
      <c r="D4602" t="s">
        <v>2306</v>
      </c>
      <c r="E4602" t="s">
        <v>17001</v>
      </c>
      <c r="F4602" t="s">
        <v>20442</v>
      </c>
      <c r="G4602" s="146">
        <f t="shared" si="79"/>
        <v>1</v>
      </c>
    </row>
    <row r="4603" spans="1:7">
      <c r="A4603" t="s">
        <v>17002</v>
      </c>
      <c r="B4603" s="1">
        <f>IFERROR(INDEX(Preturi!H$2:H$8000, MATCH(A4603, Preturi!G$2:G$8000, 0)), "")*G4603</f>
        <v>16.649999999999999</v>
      </c>
      <c r="C4603" t="s">
        <v>688</v>
      </c>
      <c r="D4603" t="s">
        <v>2306</v>
      </c>
      <c r="E4603" t="s">
        <v>17003</v>
      </c>
      <c r="F4603" t="s">
        <v>20442</v>
      </c>
      <c r="G4603" s="146">
        <f t="shared" si="79"/>
        <v>1</v>
      </c>
    </row>
    <row r="4604" spans="1:7">
      <c r="A4604" t="s">
        <v>17004</v>
      </c>
      <c r="B4604" s="1">
        <f>IFERROR(INDEX(Preturi!H$2:H$8000, MATCH(A4604, Preturi!G$2:G$8000, 0)), "")*G4604</f>
        <v>17</v>
      </c>
      <c r="C4604" t="s">
        <v>688</v>
      </c>
      <c r="D4604" t="s">
        <v>2306</v>
      </c>
      <c r="E4604" t="s">
        <v>17005</v>
      </c>
      <c r="F4604" t="s">
        <v>20442</v>
      </c>
      <c r="G4604" s="146">
        <f t="shared" si="79"/>
        <v>1</v>
      </c>
    </row>
    <row r="4605" spans="1:7">
      <c r="A4605" t="s">
        <v>17006</v>
      </c>
      <c r="B4605" s="1">
        <f>IFERROR(INDEX(Preturi!H$2:H$8000, MATCH(A4605, Preturi!G$2:G$8000, 0)), "")*G4605</f>
        <v>7.71</v>
      </c>
      <c r="C4605" t="s">
        <v>688</v>
      </c>
      <c r="D4605" t="s">
        <v>2306</v>
      </c>
      <c r="E4605" t="s">
        <v>17007</v>
      </c>
      <c r="F4605" t="s">
        <v>20442</v>
      </c>
      <c r="G4605" s="146">
        <f t="shared" si="79"/>
        <v>1</v>
      </c>
    </row>
    <row r="4606" spans="1:7">
      <c r="A4606" t="s">
        <v>17008</v>
      </c>
      <c r="B4606" s="1">
        <f>IFERROR(INDEX(Preturi!H$2:H$8000, MATCH(A4606, Preturi!G$2:G$8000, 0)), "")*G4606</f>
        <v>5.85</v>
      </c>
      <c r="C4606" t="s">
        <v>688</v>
      </c>
      <c r="D4606" t="s">
        <v>2306</v>
      </c>
      <c r="E4606" t="s">
        <v>17009</v>
      </c>
      <c r="F4606" t="s">
        <v>20442</v>
      </c>
      <c r="G4606" s="146">
        <f t="shared" si="79"/>
        <v>1</v>
      </c>
    </row>
    <row r="4607" spans="1:7">
      <c r="A4607" t="s">
        <v>17010</v>
      </c>
      <c r="B4607" s="1">
        <f>IFERROR(INDEX(Preturi!H$2:H$8000, MATCH(A4607, Preturi!G$2:G$8000, 0)), "")*G4607</f>
        <v>6.01</v>
      </c>
      <c r="C4607" t="s">
        <v>688</v>
      </c>
      <c r="D4607" t="s">
        <v>2306</v>
      </c>
      <c r="E4607" t="s">
        <v>17011</v>
      </c>
      <c r="F4607" t="s">
        <v>20442</v>
      </c>
      <c r="G4607" s="146">
        <f t="shared" si="79"/>
        <v>1</v>
      </c>
    </row>
    <row r="4608" spans="1:7">
      <c r="A4608" t="s">
        <v>17012</v>
      </c>
      <c r="B4608" s="1">
        <f>IFERROR(INDEX(Preturi!H$2:H$8000, MATCH(A4608, Preturi!G$2:G$8000, 0)), "")*G4608</f>
        <v>6.16</v>
      </c>
      <c r="C4608" t="s">
        <v>688</v>
      </c>
      <c r="D4608" t="s">
        <v>2306</v>
      </c>
      <c r="E4608" t="s">
        <v>17013</v>
      </c>
      <c r="F4608" t="s">
        <v>20442</v>
      </c>
      <c r="G4608" s="146">
        <f t="shared" si="79"/>
        <v>1</v>
      </c>
    </row>
    <row r="4609" spans="1:7">
      <c r="A4609" t="s">
        <v>17014</v>
      </c>
      <c r="B4609" s="1">
        <f>IFERROR(INDEX(Preturi!H$2:H$8000, MATCH(A4609, Preturi!G$2:G$8000, 0)), "")*G4609</f>
        <v>6.31</v>
      </c>
      <c r="C4609" t="s">
        <v>688</v>
      </c>
      <c r="D4609" t="s">
        <v>2306</v>
      </c>
      <c r="E4609" t="s">
        <v>17015</v>
      </c>
      <c r="F4609" t="s">
        <v>20442</v>
      </c>
      <c r="G4609" s="146">
        <f t="shared" si="79"/>
        <v>1</v>
      </c>
    </row>
    <row r="4610" spans="1:7">
      <c r="A4610" t="s">
        <v>17016</v>
      </c>
      <c r="B4610" s="1">
        <f>IFERROR(INDEX(Preturi!H$2:H$8000, MATCH(A4610, Preturi!G$2:G$8000, 0)), "")*G4610</f>
        <v>6.46</v>
      </c>
      <c r="C4610" t="s">
        <v>688</v>
      </c>
      <c r="D4610" t="s">
        <v>2306</v>
      </c>
      <c r="E4610" t="s">
        <v>17017</v>
      </c>
      <c r="F4610" t="s">
        <v>20442</v>
      </c>
      <c r="G4610" s="146">
        <f t="shared" si="79"/>
        <v>1</v>
      </c>
    </row>
    <row r="4611" spans="1:7">
      <c r="A4611" t="s">
        <v>17018</v>
      </c>
      <c r="B4611" s="1">
        <f>IFERROR(INDEX(Preturi!H$2:H$8000, MATCH(A4611, Preturi!G$2:G$8000, 0)), "")*G4611</f>
        <v>6.62</v>
      </c>
      <c r="C4611" t="s">
        <v>688</v>
      </c>
      <c r="D4611" t="s">
        <v>2306</v>
      </c>
      <c r="E4611" t="s">
        <v>17019</v>
      </c>
      <c r="F4611" t="s">
        <v>20442</v>
      </c>
      <c r="G4611" s="146">
        <f t="shared" si="79"/>
        <v>1</v>
      </c>
    </row>
    <row r="4612" spans="1:7">
      <c r="A4612" t="s">
        <v>17020</v>
      </c>
      <c r="B4612" s="1">
        <f>IFERROR(INDEX(Preturi!H$2:H$8000, MATCH(A4612, Preturi!G$2:G$8000, 0)), "")*G4612</f>
        <v>6.77</v>
      </c>
      <c r="C4612" t="s">
        <v>688</v>
      </c>
      <c r="D4612" t="s">
        <v>2306</v>
      </c>
      <c r="E4612" t="s">
        <v>17021</v>
      </c>
      <c r="F4612" t="s">
        <v>20442</v>
      </c>
      <c r="G4612" s="146">
        <f t="shared" si="79"/>
        <v>1</v>
      </c>
    </row>
    <row r="4613" spans="1:7">
      <c r="A4613" t="s">
        <v>17022</v>
      </c>
      <c r="B4613" s="1">
        <f>IFERROR(INDEX(Preturi!H$2:H$8000, MATCH(A4613, Preturi!G$2:G$8000, 0)), "")*G4613</f>
        <v>6.93</v>
      </c>
      <c r="C4613" t="s">
        <v>688</v>
      </c>
      <c r="D4613" t="s">
        <v>2306</v>
      </c>
      <c r="E4613" t="s">
        <v>17023</v>
      </c>
      <c r="F4613" t="s">
        <v>20442</v>
      </c>
      <c r="G4613" s="146">
        <f t="shared" si="79"/>
        <v>1</v>
      </c>
    </row>
    <row r="4614" spans="1:7">
      <c r="A4614" t="s">
        <v>17024</v>
      </c>
      <c r="B4614" s="1">
        <f>IFERROR(INDEX(Preturi!H$2:H$8000, MATCH(A4614, Preturi!G$2:G$8000, 0)), "")*G4614</f>
        <v>7.09</v>
      </c>
      <c r="C4614" t="s">
        <v>688</v>
      </c>
      <c r="D4614" t="s">
        <v>2306</v>
      </c>
      <c r="E4614" t="s">
        <v>17025</v>
      </c>
      <c r="F4614" t="s">
        <v>20442</v>
      </c>
      <c r="G4614" s="146">
        <f t="shared" si="79"/>
        <v>1</v>
      </c>
    </row>
    <row r="4615" spans="1:7">
      <c r="A4615" t="s">
        <v>17026</v>
      </c>
      <c r="B4615" s="1">
        <f>IFERROR(INDEX(Preturi!H$2:H$8000, MATCH(A4615, Preturi!G$2:G$8000, 0)), "")*G4615</f>
        <v>7.24</v>
      </c>
      <c r="C4615" t="s">
        <v>688</v>
      </c>
      <c r="D4615" t="s">
        <v>2306</v>
      </c>
      <c r="E4615" t="s">
        <v>17027</v>
      </c>
      <c r="F4615" t="s">
        <v>20442</v>
      </c>
      <c r="G4615" s="146">
        <f t="shared" si="79"/>
        <v>1</v>
      </c>
    </row>
    <row r="4616" spans="1:7">
      <c r="A4616" t="s">
        <v>17028</v>
      </c>
      <c r="B4616" s="1">
        <f>IFERROR(INDEX(Preturi!H$2:H$8000, MATCH(A4616, Preturi!G$2:G$8000, 0)), "")*G4616</f>
        <v>7.4</v>
      </c>
      <c r="C4616" t="s">
        <v>688</v>
      </c>
      <c r="D4616" t="s">
        <v>2306</v>
      </c>
      <c r="E4616" t="s">
        <v>17029</v>
      </c>
      <c r="F4616" t="s">
        <v>20442</v>
      </c>
      <c r="G4616" s="146">
        <f t="shared" si="79"/>
        <v>1</v>
      </c>
    </row>
    <row r="4617" spans="1:7">
      <c r="A4617" t="s">
        <v>17030</v>
      </c>
      <c r="B4617" s="1">
        <f>IFERROR(INDEX(Preturi!H$2:H$8000, MATCH(A4617, Preturi!G$2:G$8000, 0)), "")*G4617</f>
        <v>7.55</v>
      </c>
      <c r="C4617" t="s">
        <v>688</v>
      </c>
      <c r="D4617" t="s">
        <v>2306</v>
      </c>
      <c r="E4617" t="s">
        <v>17031</v>
      </c>
      <c r="F4617" t="s">
        <v>20442</v>
      </c>
      <c r="G4617" s="146">
        <f t="shared" si="79"/>
        <v>1</v>
      </c>
    </row>
    <row r="4618" spans="1:7">
      <c r="A4618" t="s">
        <v>17032</v>
      </c>
      <c r="B4618" s="1">
        <f>IFERROR(INDEX(Preturi!H$2:H$8000, MATCH(A4618, Preturi!G$2:G$8000, 0)), "")*G4618</f>
        <v>5.85</v>
      </c>
      <c r="C4618" t="s">
        <v>688</v>
      </c>
      <c r="D4618" t="s">
        <v>2306</v>
      </c>
      <c r="E4618" t="s">
        <v>17033</v>
      </c>
      <c r="F4618" t="s">
        <v>20442</v>
      </c>
      <c r="G4618" s="146">
        <f t="shared" si="79"/>
        <v>1</v>
      </c>
    </row>
    <row r="4619" spans="1:7">
      <c r="A4619" t="s">
        <v>17034</v>
      </c>
      <c r="B4619" s="1">
        <f>IFERROR(INDEX(Preturi!H$2:H$8000, MATCH(A4619, Preturi!G$2:G$8000, 0)), "")*G4619</f>
        <v>6.01</v>
      </c>
      <c r="C4619" t="s">
        <v>688</v>
      </c>
      <c r="D4619" t="s">
        <v>2306</v>
      </c>
      <c r="E4619" t="s">
        <v>17035</v>
      </c>
      <c r="F4619" t="s">
        <v>20442</v>
      </c>
      <c r="G4619" s="146">
        <f t="shared" si="79"/>
        <v>1</v>
      </c>
    </row>
    <row r="4620" spans="1:7">
      <c r="A4620" t="s">
        <v>17036</v>
      </c>
      <c r="B4620" s="1">
        <f>IFERROR(INDEX(Preturi!H$2:H$8000, MATCH(A4620, Preturi!G$2:G$8000, 0)), "")*G4620</f>
        <v>6.16</v>
      </c>
      <c r="C4620" t="s">
        <v>688</v>
      </c>
      <c r="D4620" t="s">
        <v>2306</v>
      </c>
      <c r="E4620" t="s">
        <v>17037</v>
      </c>
      <c r="F4620" t="s">
        <v>20442</v>
      </c>
      <c r="G4620" s="146">
        <f t="shared" si="79"/>
        <v>1</v>
      </c>
    </row>
    <row r="4621" spans="1:7">
      <c r="A4621" t="s">
        <v>17038</v>
      </c>
      <c r="B4621" s="1">
        <f>IFERROR(INDEX(Preturi!H$2:H$8000, MATCH(A4621, Preturi!G$2:G$8000, 0)), "")*G4621</f>
        <v>6.31</v>
      </c>
      <c r="C4621" t="s">
        <v>688</v>
      </c>
      <c r="D4621" t="s">
        <v>2306</v>
      </c>
      <c r="E4621" t="s">
        <v>17039</v>
      </c>
      <c r="F4621" t="s">
        <v>20442</v>
      </c>
      <c r="G4621" s="146">
        <f t="shared" si="79"/>
        <v>1</v>
      </c>
    </row>
    <row r="4622" spans="1:7">
      <c r="A4622" t="s">
        <v>17040</v>
      </c>
      <c r="B4622" s="1">
        <f>IFERROR(INDEX(Preturi!H$2:H$8000, MATCH(A4622, Preturi!G$2:G$8000, 0)), "")*G4622</f>
        <v>6.46</v>
      </c>
      <c r="C4622" t="s">
        <v>688</v>
      </c>
      <c r="D4622" t="s">
        <v>2306</v>
      </c>
      <c r="E4622" t="s">
        <v>17041</v>
      </c>
      <c r="F4622" t="s">
        <v>20442</v>
      </c>
      <c r="G4622" s="146">
        <f t="shared" si="79"/>
        <v>1</v>
      </c>
    </row>
    <row r="4623" spans="1:7">
      <c r="A4623" t="s">
        <v>17042</v>
      </c>
      <c r="B4623" s="1">
        <f>IFERROR(INDEX(Preturi!H$2:H$8000, MATCH(A4623, Preturi!G$2:G$8000, 0)), "")*G4623</f>
        <v>6.62</v>
      </c>
      <c r="C4623" t="s">
        <v>688</v>
      </c>
      <c r="D4623" t="s">
        <v>2306</v>
      </c>
      <c r="E4623" t="s">
        <v>17043</v>
      </c>
      <c r="F4623" t="s">
        <v>20442</v>
      </c>
      <c r="G4623" s="146">
        <f t="shared" si="79"/>
        <v>1</v>
      </c>
    </row>
    <row r="4624" spans="1:7">
      <c r="A4624" t="s">
        <v>17044</v>
      </c>
      <c r="B4624" s="1">
        <f>IFERROR(INDEX(Preturi!H$2:H$8000, MATCH(A4624, Preturi!G$2:G$8000, 0)), "")*G4624</f>
        <v>6.77</v>
      </c>
      <c r="C4624" t="s">
        <v>688</v>
      </c>
      <c r="D4624" t="s">
        <v>2306</v>
      </c>
      <c r="E4624" t="s">
        <v>17045</v>
      </c>
      <c r="F4624" t="s">
        <v>20442</v>
      </c>
      <c r="G4624" s="146">
        <f t="shared" si="79"/>
        <v>1</v>
      </c>
    </row>
    <row r="4625" spans="1:7">
      <c r="A4625" t="s">
        <v>17046</v>
      </c>
      <c r="B4625" s="1">
        <f>IFERROR(INDEX(Preturi!H$2:H$8000, MATCH(A4625, Preturi!G$2:G$8000, 0)), "")*G4625</f>
        <v>6.93</v>
      </c>
      <c r="C4625" t="s">
        <v>688</v>
      </c>
      <c r="D4625" t="s">
        <v>2306</v>
      </c>
      <c r="E4625" t="s">
        <v>17047</v>
      </c>
      <c r="F4625" t="s">
        <v>20442</v>
      </c>
      <c r="G4625" s="146">
        <f t="shared" si="79"/>
        <v>1</v>
      </c>
    </row>
    <row r="4626" spans="1:7">
      <c r="A4626" t="s">
        <v>17048</v>
      </c>
      <c r="B4626" s="1">
        <f>IFERROR(INDEX(Preturi!H$2:H$8000, MATCH(A4626, Preturi!G$2:G$8000, 0)), "")*G4626</f>
        <v>7.09</v>
      </c>
      <c r="C4626" t="s">
        <v>688</v>
      </c>
      <c r="D4626" t="s">
        <v>2306</v>
      </c>
      <c r="E4626" t="s">
        <v>17049</v>
      </c>
      <c r="F4626" t="s">
        <v>20442</v>
      </c>
      <c r="G4626" s="146">
        <f t="shared" si="79"/>
        <v>1</v>
      </c>
    </row>
    <row r="4627" spans="1:7">
      <c r="A4627" t="s">
        <v>17050</v>
      </c>
      <c r="B4627" s="1">
        <f>IFERROR(INDEX(Preturi!H$2:H$8000, MATCH(A4627, Preturi!G$2:G$8000, 0)), "")*G4627</f>
        <v>7.24</v>
      </c>
      <c r="C4627" t="s">
        <v>688</v>
      </c>
      <c r="D4627" t="s">
        <v>2306</v>
      </c>
      <c r="E4627" t="s">
        <v>17051</v>
      </c>
      <c r="F4627" t="s">
        <v>20442</v>
      </c>
      <c r="G4627" s="146">
        <f t="shared" si="79"/>
        <v>1</v>
      </c>
    </row>
    <row r="4628" spans="1:7">
      <c r="A4628" t="s">
        <v>17052</v>
      </c>
      <c r="B4628" s="1">
        <f>IFERROR(INDEX(Preturi!H$2:H$8000, MATCH(A4628, Preturi!G$2:G$8000, 0)), "")*G4628</f>
        <v>7.4</v>
      </c>
      <c r="C4628" t="s">
        <v>688</v>
      </c>
      <c r="D4628" t="s">
        <v>2306</v>
      </c>
      <c r="E4628" t="s">
        <v>17053</v>
      </c>
      <c r="F4628" t="s">
        <v>20442</v>
      </c>
      <c r="G4628" s="146">
        <f t="shared" si="79"/>
        <v>1</v>
      </c>
    </row>
    <row r="4629" spans="1:7">
      <c r="A4629" t="s">
        <v>17054</v>
      </c>
      <c r="B4629" s="1">
        <f>IFERROR(INDEX(Preturi!H$2:H$8000, MATCH(A4629, Preturi!G$2:G$8000, 0)), "")*G4629</f>
        <v>7.55</v>
      </c>
      <c r="C4629" t="s">
        <v>688</v>
      </c>
      <c r="D4629" t="s">
        <v>2306</v>
      </c>
      <c r="E4629" t="s">
        <v>17055</v>
      </c>
      <c r="F4629" t="s">
        <v>20442</v>
      </c>
      <c r="G4629" s="146">
        <f t="shared" si="79"/>
        <v>1</v>
      </c>
    </row>
    <row r="4630" spans="1:7">
      <c r="A4630" t="s">
        <v>17056</v>
      </c>
      <c r="B4630" s="1">
        <f>IFERROR(INDEX(Preturi!H$2:H$8000, MATCH(A4630, Preturi!G$2:G$8000, 0)), "")*G4630</f>
        <v>10.24</v>
      </c>
      <c r="C4630" t="s">
        <v>688</v>
      </c>
      <c r="D4630" t="s">
        <v>2306</v>
      </c>
      <c r="E4630" t="s">
        <v>17057</v>
      </c>
      <c r="F4630" t="s">
        <v>20442</v>
      </c>
      <c r="G4630" s="146">
        <f t="shared" ref="G4630:G4693" si="80">1+Adaosuri23</f>
        <v>1</v>
      </c>
    </row>
    <row r="4631" spans="1:7">
      <c r="A4631" t="s">
        <v>17058</v>
      </c>
      <c r="B4631" s="1">
        <f>IFERROR(INDEX(Preturi!H$2:H$8000, MATCH(A4631, Preturi!G$2:G$8000, 0)), "")*G4631</f>
        <v>7.76</v>
      </c>
      <c r="C4631" t="s">
        <v>688</v>
      </c>
      <c r="D4631" t="s">
        <v>2306</v>
      </c>
      <c r="E4631" t="s">
        <v>17059</v>
      </c>
      <c r="F4631" t="s">
        <v>20442</v>
      </c>
      <c r="G4631" s="146">
        <f t="shared" si="80"/>
        <v>1</v>
      </c>
    </row>
    <row r="4632" spans="1:7">
      <c r="A4632" t="s">
        <v>17060</v>
      </c>
      <c r="B4632" s="1">
        <f>IFERROR(INDEX(Preturi!H$2:H$8000, MATCH(A4632, Preturi!G$2:G$8000, 0)), "")*G4632</f>
        <v>7.97</v>
      </c>
      <c r="C4632" t="s">
        <v>688</v>
      </c>
      <c r="D4632" t="s">
        <v>2306</v>
      </c>
      <c r="E4632" t="s">
        <v>17061</v>
      </c>
      <c r="F4632" t="s">
        <v>20442</v>
      </c>
      <c r="G4632" s="146">
        <f t="shared" si="80"/>
        <v>1</v>
      </c>
    </row>
    <row r="4633" spans="1:7">
      <c r="A4633" t="s">
        <v>17062</v>
      </c>
      <c r="B4633" s="1">
        <f>IFERROR(INDEX(Preturi!H$2:H$8000, MATCH(A4633, Preturi!G$2:G$8000, 0)), "")*G4633</f>
        <v>8.18</v>
      </c>
      <c r="C4633" t="s">
        <v>688</v>
      </c>
      <c r="D4633" t="s">
        <v>2306</v>
      </c>
      <c r="E4633" t="s">
        <v>17063</v>
      </c>
      <c r="F4633" t="s">
        <v>20442</v>
      </c>
      <c r="G4633" s="146">
        <f t="shared" si="80"/>
        <v>1</v>
      </c>
    </row>
    <row r="4634" spans="1:7">
      <c r="A4634" t="s">
        <v>17064</v>
      </c>
      <c r="B4634" s="1">
        <f>IFERROR(INDEX(Preturi!H$2:H$8000, MATCH(A4634, Preturi!G$2:G$8000, 0)), "")*G4634</f>
        <v>8.39</v>
      </c>
      <c r="C4634" t="s">
        <v>688</v>
      </c>
      <c r="D4634" t="s">
        <v>2306</v>
      </c>
      <c r="E4634" t="s">
        <v>17065</v>
      </c>
      <c r="F4634" t="s">
        <v>20442</v>
      </c>
      <c r="G4634" s="146">
        <f t="shared" si="80"/>
        <v>1</v>
      </c>
    </row>
    <row r="4635" spans="1:7">
      <c r="A4635" t="s">
        <v>17066</v>
      </c>
      <c r="B4635" s="1">
        <f>IFERROR(INDEX(Preturi!H$2:H$8000, MATCH(A4635, Preturi!G$2:G$8000, 0)), "")*G4635</f>
        <v>8.58</v>
      </c>
      <c r="C4635" t="s">
        <v>688</v>
      </c>
      <c r="D4635" t="s">
        <v>2306</v>
      </c>
      <c r="E4635" t="s">
        <v>17067</v>
      </c>
      <c r="F4635" t="s">
        <v>20442</v>
      </c>
      <c r="G4635" s="146">
        <f t="shared" si="80"/>
        <v>1</v>
      </c>
    </row>
    <row r="4636" spans="1:7">
      <c r="A4636" t="s">
        <v>17068</v>
      </c>
      <c r="B4636" s="1">
        <f>IFERROR(INDEX(Preturi!H$2:H$8000, MATCH(A4636, Preturi!G$2:G$8000, 0)), "")*G4636</f>
        <v>8.7899999999999991</v>
      </c>
      <c r="C4636" t="s">
        <v>688</v>
      </c>
      <c r="D4636" t="s">
        <v>2306</v>
      </c>
      <c r="E4636" t="s">
        <v>17069</v>
      </c>
      <c r="F4636" t="s">
        <v>20442</v>
      </c>
      <c r="G4636" s="146">
        <f t="shared" si="80"/>
        <v>1</v>
      </c>
    </row>
    <row r="4637" spans="1:7">
      <c r="A4637" t="s">
        <v>17070</v>
      </c>
      <c r="B4637" s="1">
        <f>IFERROR(INDEX(Preturi!H$2:H$8000, MATCH(A4637, Preturi!G$2:G$8000, 0)), "")*G4637</f>
        <v>9</v>
      </c>
      <c r="C4637" t="s">
        <v>688</v>
      </c>
      <c r="D4637" t="s">
        <v>2306</v>
      </c>
      <c r="E4637" t="s">
        <v>17071</v>
      </c>
      <c r="F4637" t="s">
        <v>20442</v>
      </c>
      <c r="G4637" s="146">
        <f t="shared" si="80"/>
        <v>1</v>
      </c>
    </row>
    <row r="4638" spans="1:7">
      <c r="A4638" t="s">
        <v>17072</v>
      </c>
      <c r="B4638" s="1">
        <f>IFERROR(INDEX(Preturi!H$2:H$8000, MATCH(A4638, Preturi!G$2:G$8000, 0)), "")*G4638</f>
        <v>9.1999999999999993</v>
      </c>
      <c r="C4638" t="s">
        <v>688</v>
      </c>
      <c r="D4638" t="s">
        <v>2306</v>
      </c>
      <c r="E4638" t="s">
        <v>17073</v>
      </c>
      <c r="F4638" t="s">
        <v>20442</v>
      </c>
      <c r="G4638" s="146">
        <f t="shared" si="80"/>
        <v>1</v>
      </c>
    </row>
    <row r="4639" spans="1:7">
      <c r="A4639" t="s">
        <v>17074</v>
      </c>
      <c r="B4639" s="1">
        <f>IFERROR(INDEX(Preturi!H$2:H$8000, MATCH(A4639, Preturi!G$2:G$8000, 0)), "")*G4639</f>
        <v>9.41</v>
      </c>
      <c r="C4639" t="s">
        <v>688</v>
      </c>
      <c r="D4639" t="s">
        <v>2306</v>
      </c>
      <c r="E4639" t="s">
        <v>17075</v>
      </c>
      <c r="F4639" t="s">
        <v>20442</v>
      </c>
      <c r="G4639" s="146">
        <f t="shared" si="80"/>
        <v>1</v>
      </c>
    </row>
    <row r="4640" spans="1:7">
      <c r="A4640" t="s">
        <v>17076</v>
      </c>
      <c r="B4640" s="1">
        <f>IFERROR(INDEX(Preturi!H$2:H$8000, MATCH(A4640, Preturi!G$2:G$8000, 0)), "")*G4640</f>
        <v>9.6199999999999992</v>
      </c>
      <c r="C4640" t="s">
        <v>688</v>
      </c>
      <c r="D4640" t="s">
        <v>2306</v>
      </c>
      <c r="E4640" t="s">
        <v>17077</v>
      </c>
      <c r="F4640" t="s">
        <v>20442</v>
      </c>
      <c r="G4640" s="146">
        <f t="shared" si="80"/>
        <v>1</v>
      </c>
    </row>
    <row r="4641" spans="1:7">
      <c r="A4641" t="s">
        <v>17078</v>
      </c>
      <c r="B4641" s="1">
        <f>IFERROR(INDEX(Preturi!H$2:H$8000, MATCH(A4641, Preturi!G$2:G$8000, 0)), "")*G4641</f>
        <v>9.83</v>
      </c>
      <c r="C4641" t="s">
        <v>688</v>
      </c>
      <c r="D4641" t="s">
        <v>2306</v>
      </c>
      <c r="E4641" t="s">
        <v>17079</v>
      </c>
      <c r="F4641" t="s">
        <v>20442</v>
      </c>
      <c r="G4641" s="146">
        <f t="shared" si="80"/>
        <v>1</v>
      </c>
    </row>
    <row r="4642" spans="1:7">
      <c r="A4642" t="s">
        <v>17080</v>
      </c>
      <c r="B4642" s="1">
        <f>IFERROR(INDEX(Preturi!H$2:H$8000, MATCH(A4642, Preturi!G$2:G$8000, 0)), "")*G4642</f>
        <v>10.039999999999999</v>
      </c>
      <c r="C4642" t="s">
        <v>688</v>
      </c>
      <c r="D4642" t="s">
        <v>2306</v>
      </c>
      <c r="E4642" t="s">
        <v>17081</v>
      </c>
      <c r="F4642" t="s">
        <v>20442</v>
      </c>
      <c r="G4642" s="146">
        <f t="shared" si="80"/>
        <v>1</v>
      </c>
    </row>
    <row r="4643" spans="1:7">
      <c r="A4643" t="s">
        <v>17082</v>
      </c>
      <c r="B4643" s="1">
        <f>IFERROR(INDEX(Preturi!H$2:H$8000, MATCH(A4643, Preturi!G$2:G$8000, 0)), "")*G4643</f>
        <v>7.76</v>
      </c>
      <c r="C4643" t="s">
        <v>688</v>
      </c>
      <c r="D4643" t="s">
        <v>2306</v>
      </c>
      <c r="E4643" t="s">
        <v>17083</v>
      </c>
      <c r="F4643" t="s">
        <v>20442</v>
      </c>
      <c r="G4643" s="146">
        <f t="shared" si="80"/>
        <v>1</v>
      </c>
    </row>
    <row r="4644" spans="1:7">
      <c r="A4644" t="s">
        <v>17084</v>
      </c>
      <c r="B4644" s="1">
        <f>IFERROR(INDEX(Preturi!H$2:H$8000, MATCH(A4644, Preturi!G$2:G$8000, 0)), "")*G4644</f>
        <v>7.97</v>
      </c>
      <c r="C4644" t="s">
        <v>688</v>
      </c>
      <c r="D4644" t="s">
        <v>2306</v>
      </c>
      <c r="E4644" t="s">
        <v>17085</v>
      </c>
      <c r="F4644" t="s">
        <v>20442</v>
      </c>
      <c r="G4644" s="146">
        <f t="shared" si="80"/>
        <v>1</v>
      </c>
    </row>
    <row r="4645" spans="1:7">
      <c r="A4645" t="s">
        <v>17086</v>
      </c>
      <c r="B4645" s="1">
        <f>IFERROR(INDEX(Preturi!H$2:H$8000, MATCH(A4645, Preturi!G$2:G$8000, 0)), "")*G4645</f>
        <v>8.18</v>
      </c>
      <c r="C4645" t="s">
        <v>688</v>
      </c>
      <c r="D4645" t="s">
        <v>2306</v>
      </c>
      <c r="E4645" t="s">
        <v>17087</v>
      </c>
      <c r="F4645" t="s">
        <v>20442</v>
      </c>
      <c r="G4645" s="146">
        <f t="shared" si="80"/>
        <v>1</v>
      </c>
    </row>
    <row r="4646" spans="1:7">
      <c r="A4646" t="s">
        <v>17088</v>
      </c>
      <c r="B4646" s="1">
        <f>IFERROR(INDEX(Preturi!H$2:H$8000, MATCH(A4646, Preturi!G$2:G$8000, 0)), "")*G4646</f>
        <v>8.39</v>
      </c>
      <c r="C4646" t="s">
        <v>688</v>
      </c>
      <c r="D4646" t="s">
        <v>2306</v>
      </c>
      <c r="E4646" t="s">
        <v>17089</v>
      </c>
      <c r="F4646" t="s">
        <v>20442</v>
      </c>
      <c r="G4646" s="146">
        <f t="shared" si="80"/>
        <v>1</v>
      </c>
    </row>
    <row r="4647" spans="1:7">
      <c r="A4647" t="s">
        <v>17090</v>
      </c>
      <c r="B4647" s="1">
        <f>IFERROR(INDEX(Preturi!H$2:H$8000, MATCH(A4647, Preturi!G$2:G$8000, 0)), "")*G4647</f>
        <v>8.58</v>
      </c>
      <c r="C4647" t="s">
        <v>688</v>
      </c>
      <c r="D4647" t="s">
        <v>2306</v>
      </c>
      <c r="E4647" t="s">
        <v>17091</v>
      </c>
      <c r="F4647" t="s">
        <v>20442</v>
      </c>
      <c r="G4647" s="146">
        <f t="shared" si="80"/>
        <v>1</v>
      </c>
    </row>
    <row r="4648" spans="1:7">
      <c r="A4648" t="s">
        <v>17092</v>
      </c>
      <c r="B4648" s="1">
        <f>IFERROR(INDEX(Preturi!H$2:H$8000, MATCH(A4648, Preturi!G$2:G$8000, 0)), "")*G4648</f>
        <v>8.7899999999999991</v>
      </c>
      <c r="C4648" t="s">
        <v>688</v>
      </c>
      <c r="D4648" t="s">
        <v>2306</v>
      </c>
      <c r="E4648" t="s">
        <v>17093</v>
      </c>
      <c r="F4648" t="s">
        <v>20442</v>
      </c>
      <c r="G4648" s="146">
        <f t="shared" si="80"/>
        <v>1</v>
      </c>
    </row>
    <row r="4649" spans="1:7">
      <c r="A4649" t="s">
        <v>17094</v>
      </c>
      <c r="B4649" s="1">
        <f>IFERROR(INDEX(Preturi!H$2:H$8000, MATCH(A4649, Preturi!G$2:G$8000, 0)), "")*G4649</f>
        <v>9</v>
      </c>
      <c r="C4649" t="s">
        <v>688</v>
      </c>
      <c r="D4649" t="s">
        <v>2306</v>
      </c>
      <c r="E4649" t="s">
        <v>17095</v>
      </c>
      <c r="F4649" t="s">
        <v>20442</v>
      </c>
      <c r="G4649" s="146">
        <f t="shared" si="80"/>
        <v>1</v>
      </c>
    </row>
    <row r="4650" spans="1:7">
      <c r="A4650" t="s">
        <v>17096</v>
      </c>
      <c r="B4650" s="1">
        <f>IFERROR(INDEX(Preturi!H$2:H$8000, MATCH(A4650, Preturi!G$2:G$8000, 0)), "")*G4650</f>
        <v>9.1999999999999993</v>
      </c>
      <c r="C4650" t="s">
        <v>688</v>
      </c>
      <c r="D4650" t="s">
        <v>2306</v>
      </c>
      <c r="E4650" t="s">
        <v>17097</v>
      </c>
      <c r="F4650" t="s">
        <v>20442</v>
      </c>
      <c r="G4650" s="146">
        <f t="shared" si="80"/>
        <v>1</v>
      </c>
    </row>
    <row r="4651" spans="1:7">
      <c r="A4651" t="s">
        <v>17098</v>
      </c>
      <c r="B4651" s="1">
        <f>IFERROR(INDEX(Preturi!H$2:H$8000, MATCH(A4651, Preturi!G$2:G$8000, 0)), "")*G4651</f>
        <v>9.41</v>
      </c>
      <c r="C4651" t="s">
        <v>688</v>
      </c>
      <c r="D4651" t="s">
        <v>2306</v>
      </c>
      <c r="E4651" t="s">
        <v>17099</v>
      </c>
      <c r="F4651" t="s">
        <v>20442</v>
      </c>
      <c r="G4651" s="146">
        <f t="shared" si="80"/>
        <v>1</v>
      </c>
    </row>
    <row r="4652" spans="1:7">
      <c r="A4652" t="s">
        <v>17100</v>
      </c>
      <c r="B4652" s="1">
        <f>IFERROR(INDEX(Preturi!H$2:H$8000, MATCH(A4652, Preturi!G$2:G$8000, 0)), "")*G4652</f>
        <v>9.6199999999999992</v>
      </c>
      <c r="C4652" t="s">
        <v>688</v>
      </c>
      <c r="D4652" t="s">
        <v>2306</v>
      </c>
      <c r="E4652" t="s">
        <v>17101</v>
      </c>
      <c r="F4652" t="s">
        <v>20442</v>
      </c>
      <c r="G4652" s="146">
        <f t="shared" si="80"/>
        <v>1</v>
      </c>
    </row>
    <row r="4653" spans="1:7">
      <c r="A4653" t="s">
        <v>17102</v>
      </c>
      <c r="B4653" s="1">
        <f>IFERROR(INDEX(Preturi!H$2:H$8000, MATCH(A4653, Preturi!G$2:G$8000, 0)), "")*G4653</f>
        <v>9.83</v>
      </c>
      <c r="C4653" t="s">
        <v>688</v>
      </c>
      <c r="D4653" t="s">
        <v>2306</v>
      </c>
      <c r="E4653" t="s">
        <v>17103</v>
      </c>
      <c r="F4653" t="s">
        <v>20442</v>
      </c>
      <c r="G4653" s="146">
        <f t="shared" si="80"/>
        <v>1</v>
      </c>
    </row>
    <row r="4654" spans="1:7">
      <c r="A4654" t="s">
        <v>17104</v>
      </c>
      <c r="B4654" s="1">
        <f>IFERROR(INDEX(Preturi!H$2:H$8000, MATCH(A4654, Preturi!G$2:G$8000, 0)), "")*G4654</f>
        <v>10.039999999999999</v>
      </c>
      <c r="C4654" t="s">
        <v>688</v>
      </c>
      <c r="D4654" t="s">
        <v>2306</v>
      </c>
      <c r="E4654" t="s">
        <v>17105</v>
      </c>
      <c r="F4654" t="s">
        <v>20442</v>
      </c>
      <c r="G4654" s="146">
        <f t="shared" si="80"/>
        <v>1</v>
      </c>
    </row>
    <row r="4655" spans="1:7">
      <c r="A4655" t="s">
        <v>17106</v>
      </c>
      <c r="B4655" s="1">
        <f>IFERROR(INDEX(Preturi!H$2:H$8000, MATCH(A4655, Preturi!G$2:G$8000, 0)), "")*G4655</f>
        <v>12.75</v>
      </c>
      <c r="C4655" t="s">
        <v>688</v>
      </c>
      <c r="D4655" t="s">
        <v>2306</v>
      </c>
      <c r="E4655" t="s">
        <v>17108</v>
      </c>
      <c r="F4655" t="s">
        <v>20442</v>
      </c>
      <c r="G4655" s="146">
        <f t="shared" si="80"/>
        <v>1</v>
      </c>
    </row>
    <row r="4656" spans="1:7">
      <c r="A4656" t="s">
        <v>17109</v>
      </c>
      <c r="B4656" s="1">
        <f>IFERROR(INDEX(Preturi!H$2:H$8000, MATCH(A4656, Preturi!G$2:G$8000, 0)), "")*G4656</f>
        <v>9.66</v>
      </c>
      <c r="C4656" t="s">
        <v>688</v>
      </c>
      <c r="D4656" t="s">
        <v>2306</v>
      </c>
      <c r="E4656" t="s">
        <v>17110</v>
      </c>
      <c r="F4656" t="s">
        <v>20442</v>
      </c>
      <c r="G4656" s="146">
        <f t="shared" si="80"/>
        <v>1</v>
      </c>
    </row>
    <row r="4657" spans="1:7">
      <c r="A4657" t="s">
        <v>17111</v>
      </c>
      <c r="B4657" s="1">
        <f>IFERROR(INDEX(Preturi!H$2:H$8000, MATCH(A4657, Preturi!G$2:G$8000, 0)), "")*G4657</f>
        <v>9.91</v>
      </c>
      <c r="C4657" t="s">
        <v>688</v>
      </c>
      <c r="D4657" t="s">
        <v>2306</v>
      </c>
      <c r="E4657" t="s">
        <v>17112</v>
      </c>
      <c r="F4657" t="s">
        <v>20442</v>
      </c>
      <c r="G4657" s="146">
        <f t="shared" si="80"/>
        <v>1</v>
      </c>
    </row>
    <row r="4658" spans="1:7">
      <c r="A4658" t="s">
        <v>17113</v>
      </c>
      <c r="B4658" s="1">
        <f>IFERROR(INDEX(Preturi!H$2:H$8000, MATCH(A4658, Preturi!G$2:G$8000, 0)), "")*G4658</f>
        <v>10.17</v>
      </c>
      <c r="C4658" t="s">
        <v>688</v>
      </c>
      <c r="D4658" t="s">
        <v>2306</v>
      </c>
      <c r="E4658" t="s">
        <v>17114</v>
      </c>
      <c r="F4658" t="s">
        <v>20442</v>
      </c>
      <c r="G4658" s="146">
        <f t="shared" si="80"/>
        <v>1</v>
      </c>
    </row>
    <row r="4659" spans="1:7">
      <c r="A4659" t="s">
        <v>17115</v>
      </c>
      <c r="B4659" s="1">
        <f>IFERROR(INDEX(Preturi!H$2:H$8000, MATCH(A4659, Preturi!G$2:G$8000, 0)), "")*G4659</f>
        <v>10.43</v>
      </c>
      <c r="C4659" t="s">
        <v>688</v>
      </c>
      <c r="D4659" t="s">
        <v>2306</v>
      </c>
      <c r="E4659" t="s">
        <v>17116</v>
      </c>
      <c r="F4659" t="s">
        <v>20442</v>
      </c>
      <c r="G4659" s="146">
        <f t="shared" si="80"/>
        <v>1</v>
      </c>
    </row>
    <row r="4660" spans="1:7">
      <c r="A4660" t="s">
        <v>17117</v>
      </c>
      <c r="B4660" s="1">
        <f>IFERROR(INDEX(Preturi!H$2:H$8000, MATCH(A4660, Preturi!G$2:G$8000, 0)), "")*G4660</f>
        <v>10.69</v>
      </c>
      <c r="C4660" t="s">
        <v>688</v>
      </c>
      <c r="D4660" t="s">
        <v>2306</v>
      </c>
      <c r="E4660" t="s">
        <v>17118</v>
      </c>
      <c r="F4660" t="s">
        <v>20442</v>
      </c>
      <c r="G4660" s="146">
        <f t="shared" si="80"/>
        <v>1</v>
      </c>
    </row>
    <row r="4661" spans="1:7">
      <c r="A4661" t="s">
        <v>17119</v>
      </c>
      <c r="B4661" s="1">
        <f>IFERROR(INDEX(Preturi!H$2:H$8000, MATCH(A4661, Preturi!G$2:G$8000, 0)), "")*G4661</f>
        <v>10.95</v>
      </c>
      <c r="C4661" t="s">
        <v>688</v>
      </c>
      <c r="D4661" t="s">
        <v>2306</v>
      </c>
      <c r="E4661" t="s">
        <v>17120</v>
      </c>
      <c r="F4661" t="s">
        <v>20442</v>
      </c>
      <c r="G4661" s="146">
        <f t="shared" si="80"/>
        <v>1</v>
      </c>
    </row>
    <row r="4662" spans="1:7">
      <c r="A4662" t="s">
        <v>17121</v>
      </c>
      <c r="B4662" s="1">
        <f>IFERROR(INDEX(Preturi!H$2:H$8000, MATCH(A4662, Preturi!G$2:G$8000, 0)), "")*G4662</f>
        <v>11.21</v>
      </c>
      <c r="C4662" t="s">
        <v>688</v>
      </c>
      <c r="D4662" t="s">
        <v>2306</v>
      </c>
      <c r="E4662" t="s">
        <v>17122</v>
      </c>
      <c r="F4662" t="s">
        <v>20442</v>
      </c>
      <c r="G4662" s="146">
        <f t="shared" si="80"/>
        <v>1</v>
      </c>
    </row>
    <row r="4663" spans="1:7">
      <c r="A4663" t="s">
        <v>17123</v>
      </c>
      <c r="B4663" s="1">
        <f>IFERROR(INDEX(Preturi!H$2:H$8000, MATCH(A4663, Preturi!G$2:G$8000, 0)), "")*G4663</f>
        <v>11.47</v>
      </c>
      <c r="C4663" t="s">
        <v>688</v>
      </c>
      <c r="D4663" t="s">
        <v>2306</v>
      </c>
      <c r="E4663" t="s">
        <v>17124</v>
      </c>
      <c r="F4663" t="s">
        <v>20442</v>
      </c>
      <c r="G4663" s="146">
        <f t="shared" si="80"/>
        <v>1</v>
      </c>
    </row>
    <row r="4664" spans="1:7">
      <c r="A4664" t="s">
        <v>17125</v>
      </c>
      <c r="B4664" s="1">
        <f>IFERROR(INDEX(Preturi!H$2:H$8000, MATCH(A4664, Preturi!G$2:G$8000, 0)), "")*G4664</f>
        <v>11.73</v>
      </c>
      <c r="C4664" t="s">
        <v>688</v>
      </c>
      <c r="D4664" t="s">
        <v>2306</v>
      </c>
      <c r="E4664" t="s">
        <v>17126</v>
      </c>
      <c r="F4664" t="s">
        <v>20442</v>
      </c>
      <c r="G4664" s="146">
        <f t="shared" si="80"/>
        <v>1</v>
      </c>
    </row>
    <row r="4665" spans="1:7">
      <c r="A4665" t="s">
        <v>17127</v>
      </c>
      <c r="B4665" s="1">
        <f>IFERROR(INDEX(Preturi!H$2:H$8000, MATCH(A4665, Preturi!G$2:G$8000, 0)), "")*G4665</f>
        <v>11.99</v>
      </c>
      <c r="C4665" t="s">
        <v>688</v>
      </c>
      <c r="D4665" t="s">
        <v>2306</v>
      </c>
      <c r="E4665" t="s">
        <v>17128</v>
      </c>
      <c r="F4665" t="s">
        <v>20442</v>
      </c>
      <c r="G4665" s="146">
        <f t="shared" si="80"/>
        <v>1</v>
      </c>
    </row>
    <row r="4666" spans="1:7">
      <c r="A4666" t="s">
        <v>17129</v>
      </c>
      <c r="B4666" s="1">
        <f>IFERROR(INDEX(Preturi!H$2:H$8000, MATCH(A4666, Preturi!G$2:G$8000, 0)), "")*G4666</f>
        <v>12.25</v>
      </c>
      <c r="C4666" t="s">
        <v>688</v>
      </c>
      <c r="D4666" t="s">
        <v>2306</v>
      </c>
      <c r="E4666" t="s">
        <v>17130</v>
      </c>
      <c r="F4666" t="s">
        <v>20442</v>
      </c>
      <c r="G4666" s="146">
        <f t="shared" si="80"/>
        <v>1</v>
      </c>
    </row>
    <row r="4667" spans="1:7">
      <c r="A4667" t="s">
        <v>17131</v>
      </c>
      <c r="B4667" s="1">
        <f>IFERROR(INDEX(Preturi!H$2:H$8000, MATCH(A4667, Preturi!G$2:G$8000, 0)), "")*G4667</f>
        <v>12.49</v>
      </c>
      <c r="C4667" t="s">
        <v>688</v>
      </c>
      <c r="D4667" t="s">
        <v>2306</v>
      </c>
      <c r="E4667" t="s">
        <v>17132</v>
      </c>
      <c r="F4667" t="s">
        <v>20442</v>
      </c>
      <c r="G4667" s="146">
        <f t="shared" si="80"/>
        <v>1</v>
      </c>
    </row>
    <row r="4668" spans="1:7">
      <c r="A4668" t="s">
        <v>17133</v>
      </c>
      <c r="B4668" s="1">
        <f>IFERROR(INDEX(Preturi!H$2:H$8000, MATCH(A4668, Preturi!G$2:G$8000, 0)), "")*G4668</f>
        <v>9.66</v>
      </c>
      <c r="C4668" t="s">
        <v>688</v>
      </c>
      <c r="D4668" t="s">
        <v>2306</v>
      </c>
      <c r="E4668" t="s">
        <v>17134</v>
      </c>
      <c r="F4668" t="s">
        <v>20442</v>
      </c>
      <c r="G4668" s="146">
        <f t="shared" si="80"/>
        <v>1</v>
      </c>
    </row>
    <row r="4669" spans="1:7">
      <c r="A4669" t="s">
        <v>17135</v>
      </c>
      <c r="B4669" s="1">
        <f>IFERROR(INDEX(Preturi!H$2:H$8000, MATCH(A4669, Preturi!G$2:G$8000, 0)), "")*G4669</f>
        <v>9.91</v>
      </c>
      <c r="C4669" t="s">
        <v>688</v>
      </c>
      <c r="D4669" t="s">
        <v>2306</v>
      </c>
      <c r="E4669" t="s">
        <v>17136</v>
      </c>
      <c r="F4669" t="s">
        <v>20442</v>
      </c>
      <c r="G4669" s="146">
        <f t="shared" si="80"/>
        <v>1</v>
      </c>
    </row>
    <row r="4670" spans="1:7">
      <c r="A4670" t="s">
        <v>17137</v>
      </c>
      <c r="B4670" s="1">
        <f>IFERROR(INDEX(Preturi!H$2:H$8000, MATCH(A4670, Preturi!G$2:G$8000, 0)), "")*G4670</f>
        <v>10.17</v>
      </c>
      <c r="C4670" t="s">
        <v>688</v>
      </c>
      <c r="D4670" t="s">
        <v>2306</v>
      </c>
      <c r="E4670" t="s">
        <v>17138</v>
      </c>
      <c r="F4670" t="s">
        <v>20442</v>
      </c>
      <c r="G4670" s="146">
        <f t="shared" si="80"/>
        <v>1</v>
      </c>
    </row>
    <row r="4671" spans="1:7">
      <c r="A4671" t="s">
        <v>17139</v>
      </c>
      <c r="B4671" s="1">
        <f>IFERROR(INDEX(Preturi!H$2:H$8000, MATCH(A4671, Preturi!G$2:G$8000, 0)), "")*G4671</f>
        <v>10.43</v>
      </c>
      <c r="C4671" t="s">
        <v>688</v>
      </c>
      <c r="D4671" t="s">
        <v>2306</v>
      </c>
      <c r="E4671" t="s">
        <v>17140</v>
      </c>
      <c r="F4671" t="s">
        <v>20442</v>
      </c>
      <c r="G4671" s="146">
        <f t="shared" si="80"/>
        <v>1</v>
      </c>
    </row>
    <row r="4672" spans="1:7">
      <c r="A4672" t="s">
        <v>17141</v>
      </c>
      <c r="B4672" s="1">
        <f>IFERROR(INDEX(Preturi!H$2:H$8000, MATCH(A4672, Preturi!G$2:G$8000, 0)), "")*G4672</f>
        <v>10.69</v>
      </c>
      <c r="C4672" t="s">
        <v>688</v>
      </c>
      <c r="D4672" t="s">
        <v>2306</v>
      </c>
      <c r="E4672" t="s">
        <v>17142</v>
      </c>
      <c r="F4672" t="s">
        <v>20442</v>
      </c>
      <c r="G4672" s="146">
        <f t="shared" si="80"/>
        <v>1</v>
      </c>
    </row>
    <row r="4673" spans="1:7">
      <c r="A4673" t="s">
        <v>17143</v>
      </c>
      <c r="B4673" s="1">
        <f>IFERROR(INDEX(Preturi!H$2:H$8000, MATCH(A4673, Preturi!G$2:G$8000, 0)), "")*G4673</f>
        <v>10.95</v>
      </c>
      <c r="C4673" t="s">
        <v>688</v>
      </c>
      <c r="D4673" t="s">
        <v>2306</v>
      </c>
      <c r="E4673" t="s">
        <v>17144</v>
      </c>
      <c r="F4673" t="s">
        <v>20442</v>
      </c>
      <c r="G4673" s="146">
        <f t="shared" si="80"/>
        <v>1</v>
      </c>
    </row>
    <row r="4674" spans="1:7">
      <c r="A4674" t="s">
        <v>17145</v>
      </c>
      <c r="B4674" s="1">
        <f>IFERROR(INDEX(Preturi!H$2:H$8000, MATCH(A4674, Preturi!G$2:G$8000, 0)), "")*G4674</f>
        <v>11.21</v>
      </c>
      <c r="C4674" t="s">
        <v>688</v>
      </c>
      <c r="D4674" t="s">
        <v>2306</v>
      </c>
      <c r="E4674" t="s">
        <v>17146</v>
      </c>
      <c r="F4674" t="s">
        <v>20442</v>
      </c>
      <c r="G4674" s="146">
        <f t="shared" si="80"/>
        <v>1</v>
      </c>
    </row>
    <row r="4675" spans="1:7">
      <c r="A4675" t="s">
        <v>17147</v>
      </c>
      <c r="B4675" s="1">
        <f>IFERROR(INDEX(Preturi!H$2:H$8000, MATCH(A4675, Preturi!G$2:G$8000, 0)), "")*G4675</f>
        <v>11.47</v>
      </c>
      <c r="C4675" t="s">
        <v>688</v>
      </c>
      <c r="D4675" t="s">
        <v>2306</v>
      </c>
      <c r="E4675" t="s">
        <v>17148</v>
      </c>
      <c r="F4675" t="s">
        <v>20442</v>
      </c>
      <c r="G4675" s="146">
        <f t="shared" si="80"/>
        <v>1</v>
      </c>
    </row>
    <row r="4676" spans="1:7">
      <c r="A4676" t="s">
        <v>17149</v>
      </c>
      <c r="B4676" s="1">
        <f>IFERROR(INDEX(Preturi!H$2:H$8000, MATCH(A4676, Preturi!G$2:G$8000, 0)), "")*G4676</f>
        <v>11.73</v>
      </c>
      <c r="C4676" t="s">
        <v>688</v>
      </c>
      <c r="D4676" t="s">
        <v>2306</v>
      </c>
      <c r="E4676" t="s">
        <v>17150</v>
      </c>
      <c r="F4676" t="s">
        <v>20442</v>
      </c>
      <c r="G4676" s="146">
        <f t="shared" si="80"/>
        <v>1</v>
      </c>
    </row>
    <row r="4677" spans="1:7">
      <c r="A4677" t="s">
        <v>17151</v>
      </c>
      <c r="B4677" s="1">
        <f>IFERROR(INDEX(Preturi!H$2:H$8000, MATCH(A4677, Preturi!G$2:G$8000, 0)), "")*G4677</f>
        <v>11.99</v>
      </c>
      <c r="C4677" t="s">
        <v>688</v>
      </c>
      <c r="D4677" t="s">
        <v>2306</v>
      </c>
      <c r="E4677" t="s">
        <v>17152</v>
      </c>
      <c r="F4677" t="s">
        <v>20442</v>
      </c>
      <c r="G4677" s="146">
        <f t="shared" si="80"/>
        <v>1</v>
      </c>
    </row>
    <row r="4678" spans="1:7">
      <c r="A4678" t="s">
        <v>17153</v>
      </c>
      <c r="B4678" s="1">
        <f>IFERROR(INDEX(Preturi!H$2:H$8000, MATCH(A4678, Preturi!G$2:G$8000, 0)), "")*G4678</f>
        <v>12.25</v>
      </c>
      <c r="C4678" t="s">
        <v>688</v>
      </c>
      <c r="D4678" t="s">
        <v>2306</v>
      </c>
      <c r="E4678" t="s">
        <v>17154</v>
      </c>
      <c r="F4678" t="s">
        <v>20442</v>
      </c>
      <c r="G4678" s="146">
        <f t="shared" si="80"/>
        <v>1</v>
      </c>
    </row>
    <row r="4679" spans="1:7">
      <c r="A4679" t="s">
        <v>17155</v>
      </c>
      <c r="B4679" s="1">
        <f>IFERROR(INDEX(Preturi!H$2:H$8000, MATCH(A4679, Preturi!G$2:G$8000, 0)), "")*G4679</f>
        <v>12.49</v>
      </c>
      <c r="C4679" t="s">
        <v>688</v>
      </c>
      <c r="D4679" t="s">
        <v>2306</v>
      </c>
      <c r="E4679" t="s">
        <v>17156</v>
      </c>
      <c r="F4679" t="s">
        <v>20442</v>
      </c>
      <c r="G4679" s="146">
        <f t="shared" si="80"/>
        <v>1</v>
      </c>
    </row>
    <row r="4680" spans="1:7">
      <c r="A4680" t="s">
        <v>17157</v>
      </c>
      <c r="B4680" s="1">
        <f>IFERROR(INDEX(Preturi!H$2:H$8000, MATCH(A4680, Preturi!G$2:G$8000, 0)), "")*G4680</f>
        <v>15.25</v>
      </c>
      <c r="C4680" t="s">
        <v>688</v>
      </c>
      <c r="D4680" t="s">
        <v>2306</v>
      </c>
      <c r="E4680" t="s">
        <v>17159</v>
      </c>
      <c r="F4680" t="s">
        <v>20442</v>
      </c>
      <c r="G4680" s="146">
        <f t="shared" si="80"/>
        <v>1</v>
      </c>
    </row>
    <row r="4681" spans="1:7">
      <c r="A4681" t="s">
        <v>17160</v>
      </c>
      <c r="B4681" s="1">
        <f>IFERROR(INDEX(Preturi!H$2:H$8000, MATCH(A4681, Preturi!G$2:G$8000, 0)), "")*G4681</f>
        <v>11.53</v>
      </c>
      <c r="C4681" t="s">
        <v>688</v>
      </c>
      <c r="D4681" t="s">
        <v>2306</v>
      </c>
      <c r="E4681" t="s">
        <v>17161</v>
      </c>
      <c r="F4681" t="s">
        <v>20442</v>
      </c>
      <c r="G4681" s="146">
        <f t="shared" si="80"/>
        <v>1</v>
      </c>
    </row>
    <row r="4682" spans="1:7">
      <c r="A4682" t="s">
        <v>17162</v>
      </c>
      <c r="B4682" s="1">
        <f>IFERROR(INDEX(Preturi!H$2:H$8000, MATCH(A4682, Preturi!G$2:G$8000, 0)), "")*G4682</f>
        <v>11.84</v>
      </c>
      <c r="C4682" t="s">
        <v>688</v>
      </c>
      <c r="D4682" t="s">
        <v>2306</v>
      </c>
      <c r="E4682" t="s">
        <v>17163</v>
      </c>
      <c r="F4682" t="s">
        <v>20442</v>
      </c>
      <c r="G4682" s="146">
        <f t="shared" si="80"/>
        <v>1</v>
      </c>
    </row>
    <row r="4683" spans="1:7">
      <c r="A4683" t="s">
        <v>17164</v>
      </c>
      <c r="B4683" s="1">
        <f>IFERROR(INDEX(Preturi!H$2:H$8000, MATCH(A4683, Preturi!G$2:G$8000, 0)), "")*G4683</f>
        <v>12.16</v>
      </c>
      <c r="C4683" t="s">
        <v>688</v>
      </c>
      <c r="D4683" t="s">
        <v>2306</v>
      </c>
      <c r="E4683" t="s">
        <v>17165</v>
      </c>
      <c r="F4683" t="s">
        <v>20442</v>
      </c>
      <c r="G4683" s="146">
        <f t="shared" si="80"/>
        <v>1</v>
      </c>
    </row>
    <row r="4684" spans="1:7">
      <c r="A4684" t="s">
        <v>17166</v>
      </c>
      <c r="B4684" s="1">
        <f>IFERROR(INDEX(Preturi!H$2:H$8000, MATCH(A4684, Preturi!G$2:G$8000, 0)), "")*G4684</f>
        <v>12.47</v>
      </c>
      <c r="C4684" t="s">
        <v>688</v>
      </c>
      <c r="D4684" t="s">
        <v>2306</v>
      </c>
      <c r="E4684" t="s">
        <v>17167</v>
      </c>
      <c r="F4684" t="s">
        <v>20442</v>
      </c>
      <c r="G4684" s="146">
        <f t="shared" si="80"/>
        <v>1</v>
      </c>
    </row>
    <row r="4685" spans="1:7">
      <c r="A4685" t="s">
        <v>17168</v>
      </c>
      <c r="B4685" s="1">
        <f>IFERROR(INDEX(Preturi!H$2:H$8000, MATCH(A4685, Preturi!G$2:G$8000, 0)), "")*G4685</f>
        <v>12.77</v>
      </c>
      <c r="C4685" t="s">
        <v>688</v>
      </c>
      <c r="D4685" t="s">
        <v>2306</v>
      </c>
      <c r="E4685" t="s">
        <v>17169</v>
      </c>
      <c r="F4685" t="s">
        <v>20442</v>
      </c>
      <c r="G4685" s="146">
        <f t="shared" si="80"/>
        <v>1</v>
      </c>
    </row>
    <row r="4686" spans="1:7">
      <c r="A4686" t="s">
        <v>17170</v>
      </c>
      <c r="B4686" s="1">
        <f>IFERROR(INDEX(Preturi!H$2:H$8000, MATCH(A4686, Preturi!G$2:G$8000, 0)), "")*G4686</f>
        <v>13.08</v>
      </c>
      <c r="C4686" t="s">
        <v>688</v>
      </c>
      <c r="D4686" t="s">
        <v>2306</v>
      </c>
      <c r="E4686" t="s">
        <v>17171</v>
      </c>
      <c r="F4686" t="s">
        <v>20442</v>
      </c>
      <c r="G4686" s="146">
        <f t="shared" si="80"/>
        <v>1</v>
      </c>
    </row>
    <row r="4687" spans="1:7">
      <c r="A4687" t="s">
        <v>17172</v>
      </c>
      <c r="B4687" s="1">
        <f>IFERROR(INDEX(Preturi!H$2:H$8000, MATCH(A4687, Preturi!G$2:G$8000, 0)), "")*G4687</f>
        <v>13.39</v>
      </c>
      <c r="C4687" t="s">
        <v>688</v>
      </c>
      <c r="D4687" t="s">
        <v>2306</v>
      </c>
      <c r="E4687" t="s">
        <v>17173</v>
      </c>
      <c r="F4687" t="s">
        <v>20442</v>
      </c>
      <c r="G4687" s="146">
        <f t="shared" si="80"/>
        <v>1</v>
      </c>
    </row>
    <row r="4688" spans="1:7">
      <c r="A4688" t="s">
        <v>17174</v>
      </c>
      <c r="B4688" s="1">
        <f>IFERROR(INDEX(Preturi!H$2:H$8000, MATCH(A4688, Preturi!G$2:G$8000, 0)), "")*G4688</f>
        <v>13.7</v>
      </c>
      <c r="C4688" t="s">
        <v>688</v>
      </c>
      <c r="D4688" t="s">
        <v>2306</v>
      </c>
      <c r="E4688" t="s">
        <v>17175</v>
      </c>
      <c r="F4688" t="s">
        <v>20442</v>
      </c>
      <c r="G4688" s="146">
        <f t="shared" si="80"/>
        <v>1</v>
      </c>
    </row>
    <row r="4689" spans="1:7">
      <c r="A4689" t="s">
        <v>17176</v>
      </c>
      <c r="B4689" s="1">
        <f>IFERROR(INDEX(Preturi!H$2:H$8000, MATCH(A4689, Preturi!G$2:G$8000, 0)), "")*G4689</f>
        <v>14.01</v>
      </c>
      <c r="C4689" t="s">
        <v>688</v>
      </c>
      <c r="D4689" t="s">
        <v>2306</v>
      </c>
      <c r="E4689" t="s">
        <v>17177</v>
      </c>
      <c r="F4689" t="s">
        <v>20442</v>
      </c>
      <c r="G4689" s="146">
        <f t="shared" si="80"/>
        <v>1</v>
      </c>
    </row>
    <row r="4690" spans="1:7">
      <c r="A4690" t="s">
        <v>17178</v>
      </c>
      <c r="B4690" s="1">
        <f>IFERROR(INDEX(Preturi!H$2:H$8000, MATCH(A4690, Preturi!G$2:G$8000, 0)), "")*G4690</f>
        <v>14.33</v>
      </c>
      <c r="C4690" t="s">
        <v>688</v>
      </c>
      <c r="D4690" t="s">
        <v>2306</v>
      </c>
      <c r="E4690" t="s">
        <v>17179</v>
      </c>
      <c r="F4690" t="s">
        <v>20442</v>
      </c>
      <c r="G4690" s="146">
        <f t="shared" si="80"/>
        <v>1</v>
      </c>
    </row>
    <row r="4691" spans="1:7">
      <c r="A4691" t="s">
        <v>17180</v>
      </c>
      <c r="B4691" s="1">
        <f>IFERROR(INDEX(Preturi!H$2:H$8000, MATCH(A4691, Preturi!G$2:G$8000, 0)), "")*G4691</f>
        <v>14.64</v>
      </c>
      <c r="C4691" t="s">
        <v>688</v>
      </c>
      <c r="D4691" t="s">
        <v>2306</v>
      </c>
      <c r="E4691" t="s">
        <v>17181</v>
      </c>
      <c r="F4691" t="s">
        <v>20442</v>
      </c>
      <c r="G4691" s="146">
        <f t="shared" si="80"/>
        <v>1</v>
      </c>
    </row>
    <row r="4692" spans="1:7">
      <c r="A4692" t="s">
        <v>17182</v>
      </c>
      <c r="B4692" s="1">
        <f>IFERROR(INDEX(Preturi!H$2:H$8000, MATCH(A4692, Preturi!G$2:G$8000, 0)), "")*G4692</f>
        <v>14.95</v>
      </c>
      <c r="C4692" t="s">
        <v>688</v>
      </c>
      <c r="D4692" t="s">
        <v>2306</v>
      </c>
      <c r="E4692" t="s">
        <v>17183</v>
      </c>
      <c r="F4692" t="s">
        <v>20442</v>
      </c>
      <c r="G4692" s="146">
        <f t="shared" si="80"/>
        <v>1</v>
      </c>
    </row>
    <row r="4693" spans="1:7">
      <c r="A4693" t="s">
        <v>17184</v>
      </c>
      <c r="B4693" s="1">
        <f>IFERROR(INDEX(Preturi!H$2:H$8000, MATCH(A4693, Preturi!G$2:G$8000, 0)), "")*G4693</f>
        <v>11.53</v>
      </c>
      <c r="C4693" t="s">
        <v>688</v>
      </c>
      <c r="D4693" t="s">
        <v>2306</v>
      </c>
      <c r="E4693" t="s">
        <v>17185</v>
      </c>
      <c r="F4693" t="s">
        <v>20442</v>
      </c>
      <c r="G4693" s="146">
        <f t="shared" si="80"/>
        <v>1</v>
      </c>
    </row>
    <row r="4694" spans="1:7">
      <c r="A4694" t="s">
        <v>17186</v>
      </c>
      <c r="B4694" s="1">
        <f>IFERROR(INDEX(Preturi!H$2:H$8000, MATCH(A4694, Preturi!G$2:G$8000, 0)), "")*G4694</f>
        <v>11.84</v>
      </c>
      <c r="C4694" t="s">
        <v>688</v>
      </c>
      <c r="D4694" t="s">
        <v>2306</v>
      </c>
      <c r="E4694" t="s">
        <v>17187</v>
      </c>
      <c r="F4694" t="s">
        <v>20442</v>
      </c>
      <c r="G4694" s="146">
        <f t="shared" ref="G4694:G4757" si="81">1+Adaosuri23</f>
        <v>1</v>
      </c>
    </row>
    <row r="4695" spans="1:7">
      <c r="A4695" t="s">
        <v>17188</v>
      </c>
      <c r="B4695" s="1">
        <f>IFERROR(INDEX(Preturi!H$2:H$8000, MATCH(A4695, Preturi!G$2:G$8000, 0)), "")*G4695</f>
        <v>12.16</v>
      </c>
      <c r="C4695" t="s">
        <v>688</v>
      </c>
      <c r="D4695" t="s">
        <v>2306</v>
      </c>
      <c r="E4695" t="s">
        <v>17189</v>
      </c>
      <c r="F4695" t="s">
        <v>20442</v>
      </c>
      <c r="G4695" s="146">
        <f t="shared" si="81"/>
        <v>1</v>
      </c>
    </row>
    <row r="4696" spans="1:7">
      <c r="A4696" t="s">
        <v>17190</v>
      </c>
      <c r="B4696" s="1">
        <f>IFERROR(INDEX(Preturi!H$2:H$8000, MATCH(A4696, Preturi!G$2:G$8000, 0)), "")*G4696</f>
        <v>12.47</v>
      </c>
      <c r="C4696" t="s">
        <v>688</v>
      </c>
      <c r="D4696" t="s">
        <v>2306</v>
      </c>
      <c r="E4696" t="s">
        <v>17191</v>
      </c>
      <c r="F4696" t="s">
        <v>20442</v>
      </c>
      <c r="G4696" s="146">
        <f t="shared" si="81"/>
        <v>1</v>
      </c>
    </row>
    <row r="4697" spans="1:7">
      <c r="A4697" t="s">
        <v>17192</v>
      </c>
      <c r="B4697" s="1">
        <f>IFERROR(INDEX(Preturi!H$2:H$8000, MATCH(A4697, Preturi!G$2:G$8000, 0)), "")*G4697</f>
        <v>12.77</v>
      </c>
      <c r="C4697" t="s">
        <v>688</v>
      </c>
      <c r="D4697" t="s">
        <v>2306</v>
      </c>
      <c r="E4697" t="s">
        <v>17193</v>
      </c>
      <c r="F4697" t="s">
        <v>20442</v>
      </c>
      <c r="G4697" s="146">
        <f t="shared" si="81"/>
        <v>1</v>
      </c>
    </row>
    <row r="4698" spans="1:7">
      <c r="A4698" t="s">
        <v>17194</v>
      </c>
      <c r="B4698" s="1">
        <f>IFERROR(INDEX(Preturi!H$2:H$8000, MATCH(A4698, Preturi!G$2:G$8000, 0)), "")*G4698</f>
        <v>13.08</v>
      </c>
      <c r="C4698" t="s">
        <v>688</v>
      </c>
      <c r="D4698" t="s">
        <v>2306</v>
      </c>
      <c r="E4698" t="s">
        <v>17195</v>
      </c>
      <c r="F4698" t="s">
        <v>20442</v>
      </c>
      <c r="G4698" s="146">
        <f t="shared" si="81"/>
        <v>1</v>
      </c>
    </row>
    <row r="4699" spans="1:7">
      <c r="A4699" t="s">
        <v>17196</v>
      </c>
      <c r="B4699" s="1">
        <f>IFERROR(INDEX(Preturi!H$2:H$8000, MATCH(A4699, Preturi!G$2:G$8000, 0)), "")*G4699</f>
        <v>13.39</v>
      </c>
      <c r="C4699" t="s">
        <v>688</v>
      </c>
      <c r="D4699" t="s">
        <v>2306</v>
      </c>
      <c r="E4699" t="s">
        <v>17197</v>
      </c>
      <c r="F4699" t="s">
        <v>20442</v>
      </c>
      <c r="G4699" s="146">
        <f t="shared" si="81"/>
        <v>1</v>
      </c>
    </row>
    <row r="4700" spans="1:7">
      <c r="A4700" t="s">
        <v>17198</v>
      </c>
      <c r="B4700" s="1">
        <f>IFERROR(INDEX(Preturi!H$2:H$8000, MATCH(A4700, Preturi!G$2:G$8000, 0)), "")*G4700</f>
        <v>13.7</v>
      </c>
      <c r="C4700" t="s">
        <v>688</v>
      </c>
      <c r="D4700" t="s">
        <v>2306</v>
      </c>
      <c r="E4700" t="s">
        <v>17199</v>
      </c>
      <c r="F4700" t="s">
        <v>20442</v>
      </c>
      <c r="G4700" s="146">
        <f t="shared" si="81"/>
        <v>1</v>
      </c>
    </row>
    <row r="4701" spans="1:7">
      <c r="A4701" t="s">
        <v>17200</v>
      </c>
      <c r="B4701" s="1">
        <f>IFERROR(INDEX(Preturi!H$2:H$8000, MATCH(A4701, Preturi!G$2:G$8000, 0)), "")*G4701</f>
        <v>14.01</v>
      </c>
      <c r="C4701" t="s">
        <v>688</v>
      </c>
      <c r="D4701" t="s">
        <v>2306</v>
      </c>
      <c r="E4701" t="s">
        <v>17201</v>
      </c>
      <c r="F4701" t="s">
        <v>20442</v>
      </c>
      <c r="G4701" s="146">
        <f t="shared" si="81"/>
        <v>1</v>
      </c>
    </row>
    <row r="4702" spans="1:7">
      <c r="A4702" t="s">
        <v>17202</v>
      </c>
      <c r="B4702" s="1">
        <f>IFERROR(INDEX(Preturi!H$2:H$8000, MATCH(A4702, Preturi!G$2:G$8000, 0)), "")*G4702</f>
        <v>14.33</v>
      </c>
      <c r="C4702" t="s">
        <v>688</v>
      </c>
      <c r="D4702" t="s">
        <v>2306</v>
      </c>
      <c r="E4702" t="s">
        <v>17203</v>
      </c>
      <c r="F4702" t="s">
        <v>20442</v>
      </c>
      <c r="G4702" s="146">
        <f t="shared" si="81"/>
        <v>1</v>
      </c>
    </row>
    <row r="4703" spans="1:7">
      <c r="A4703" t="s">
        <v>17204</v>
      </c>
      <c r="B4703" s="1">
        <f>IFERROR(INDEX(Preturi!H$2:H$8000, MATCH(A4703, Preturi!G$2:G$8000, 0)), "")*G4703</f>
        <v>14.64</v>
      </c>
      <c r="C4703" t="s">
        <v>688</v>
      </c>
      <c r="D4703" t="s">
        <v>2306</v>
      </c>
      <c r="E4703" t="s">
        <v>17205</v>
      </c>
      <c r="F4703" t="s">
        <v>20442</v>
      </c>
      <c r="G4703" s="146">
        <f t="shared" si="81"/>
        <v>1</v>
      </c>
    </row>
    <row r="4704" spans="1:7">
      <c r="A4704" t="s">
        <v>17206</v>
      </c>
      <c r="B4704" s="1">
        <f>IFERROR(INDEX(Preturi!H$2:H$8000, MATCH(A4704, Preturi!G$2:G$8000, 0)), "")*G4704</f>
        <v>14.95</v>
      </c>
      <c r="C4704" t="s">
        <v>688</v>
      </c>
      <c r="D4704" t="s">
        <v>2306</v>
      </c>
      <c r="E4704" t="s">
        <v>17207</v>
      </c>
      <c r="F4704" t="s">
        <v>20442</v>
      </c>
      <c r="G4704" s="146">
        <f t="shared" si="81"/>
        <v>1</v>
      </c>
    </row>
    <row r="4705" spans="1:7">
      <c r="A4705" t="s">
        <v>17208</v>
      </c>
      <c r="B4705" s="1">
        <f>IFERROR(INDEX(Preturi!H$2:H$8000, MATCH(A4705, Preturi!G$2:G$8000, 0)), "")*G4705</f>
        <v>17.73</v>
      </c>
      <c r="C4705" t="s">
        <v>688</v>
      </c>
      <c r="D4705" t="s">
        <v>2306</v>
      </c>
      <c r="E4705" t="s">
        <v>17209</v>
      </c>
      <c r="F4705" t="s">
        <v>20442</v>
      </c>
      <c r="G4705" s="146">
        <f t="shared" si="81"/>
        <v>1</v>
      </c>
    </row>
    <row r="4706" spans="1:7">
      <c r="A4706" t="s">
        <v>17210</v>
      </c>
      <c r="B4706" s="1">
        <f>IFERROR(INDEX(Preturi!H$2:H$8000, MATCH(A4706, Preturi!G$2:G$8000, 0)), "")*G4706</f>
        <v>13.39</v>
      </c>
      <c r="C4706" t="s">
        <v>688</v>
      </c>
      <c r="D4706" t="s">
        <v>2306</v>
      </c>
      <c r="E4706" t="s">
        <v>17211</v>
      </c>
      <c r="F4706" t="s">
        <v>20442</v>
      </c>
      <c r="G4706" s="146">
        <f t="shared" si="81"/>
        <v>1</v>
      </c>
    </row>
    <row r="4707" spans="1:7">
      <c r="A4707" t="s">
        <v>17212</v>
      </c>
      <c r="B4707" s="1">
        <f>IFERROR(INDEX(Preturi!H$2:H$8000, MATCH(A4707, Preturi!G$2:G$8000, 0)), "")*G4707</f>
        <v>13.75</v>
      </c>
      <c r="C4707" t="s">
        <v>688</v>
      </c>
      <c r="D4707" t="s">
        <v>2306</v>
      </c>
      <c r="E4707" t="s">
        <v>17213</v>
      </c>
      <c r="F4707" t="s">
        <v>20442</v>
      </c>
      <c r="G4707" s="146">
        <f t="shared" si="81"/>
        <v>1</v>
      </c>
    </row>
    <row r="4708" spans="1:7">
      <c r="A4708" t="s">
        <v>17214</v>
      </c>
      <c r="B4708" s="1">
        <f>IFERROR(INDEX(Preturi!H$2:H$8000, MATCH(A4708, Preturi!G$2:G$8000, 0)), "")*G4708</f>
        <v>14.12</v>
      </c>
      <c r="C4708" t="s">
        <v>688</v>
      </c>
      <c r="D4708" t="s">
        <v>2306</v>
      </c>
      <c r="E4708" t="s">
        <v>17215</v>
      </c>
      <c r="F4708" t="s">
        <v>20442</v>
      </c>
      <c r="G4708" s="146">
        <f t="shared" si="81"/>
        <v>1</v>
      </c>
    </row>
    <row r="4709" spans="1:7">
      <c r="A4709" t="s">
        <v>17216</v>
      </c>
      <c r="B4709" s="1">
        <f>IFERROR(INDEX(Preturi!H$2:H$8000, MATCH(A4709, Preturi!G$2:G$8000, 0)), "")*G4709</f>
        <v>14.47</v>
      </c>
      <c r="C4709" t="s">
        <v>688</v>
      </c>
      <c r="D4709" t="s">
        <v>2306</v>
      </c>
      <c r="E4709" t="s">
        <v>17217</v>
      </c>
      <c r="F4709" t="s">
        <v>20442</v>
      </c>
      <c r="G4709" s="146">
        <f t="shared" si="81"/>
        <v>1</v>
      </c>
    </row>
    <row r="4710" spans="1:7">
      <c r="A4710" t="s">
        <v>17218</v>
      </c>
      <c r="B4710" s="1">
        <f>IFERROR(INDEX(Preturi!H$2:H$8000, MATCH(A4710, Preturi!G$2:G$8000, 0)), "")*G4710</f>
        <v>14.83</v>
      </c>
      <c r="C4710" t="s">
        <v>688</v>
      </c>
      <c r="D4710" t="s">
        <v>2306</v>
      </c>
      <c r="E4710" t="s">
        <v>17219</v>
      </c>
      <c r="F4710" t="s">
        <v>20442</v>
      </c>
      <c r="G4710" s="146">
        <f t="shared" si="81"/>
        <v>1</v>
      </c>
    </row>
    <row r="4711" spans="1:7">
      <c r="A4711" t="s">
        <v>17220</v>
      </c>
      <c r="B4711" s="1">
        <f>IFERROR(INDEX(Preturi!H$2:H$8000, MATCH(A4711, Preturi!G$2:G$8000, 0)), "")*G4711</f>
        <v>15.2</v>
      </c>
      <c r="C4711" t="s">
        <v>688</v>
      </c>
      <c r="D4711" t="s">
        <v>2306</v>
      </c>
      <c r="E4711" t="s">
        <v>17221</v>
      </c>
      <c r="F4711" t="s">
        <v>20442</v>
      </c>
      <c r="G4711" s="146">
        <f t="shared" si="81"/>
        <v>1</v>
      </c>
    </row>
    <row r="4712" spans="1:7">
      <c r="A4712" t="s">
        <v>17222</v>
      </c>
      <c r="B4712" s="1">
        <f>IFERROR(INDEX(Preturi!H$2:H$8000, MATCH(A4712, Preturi!G$2:G$8000, 0)), "")*G4712</f>
        <v>15.56</v>
      </c>
      <c r="C4712" t="s">
        <v>688</v>
      </c>
      <c r="D4712" t="s">
        <v>2306</v>
      </c>
      <c r="E4712" t="s">
        <v>17223</v>
      </c>
      <c r="F4712" t="s">
        <v>20442</v>
      </c>
      <c r="G4712" s="146">
        <f t="shared" si="81"/>
        <v>1</v>
      </c>
    </row>
    <row r="4713" spans="1:7">
      <c r="A4713" t="s">
        <v>17224</v>
      </c>
      <c r="B4713" s="1">
        <f>IFERROR(INDEX(Preturi!H$2:H$8000, MATCH(A4713, Preturi!G$2:G$8000, 0)), "")*G4713</f>
        <v>15.93</v>
      </c>
      <c r="C4713" t="s">
        <v>688</v>
      </c>
      <c r="D4713" t="s">
        <v>2306</v>
      </c>
      <c r="E4713" t="s">
        <v>17225</v>
      </c>
      <c r="F4713" t="s">
        <v>20442</v>
      </c>
      <c r="G4713" s="146">
        <f t="shared" si="81"/>
        <v>1</v>
      </c>
    </row>
    <row r="4714" spans="1:7">
      <c r="A4714" t="s">
        <v>17226</v>
      </c>
      <c r="B4714" s="1">
        <f>IFERROR(INDEX(Preturi!H$2:H$8000, MATCH(A4714, Preturi!G$2:G$8000, 0)), "")*G4714</f>
        <v>16.29</v>
      </c>
      <c r="C4714" t="s">
        <v>688</v>
      </c>
      <c r="D4714" t="s">
        <v>2306</v>
      </c>
      <c r="E4714" t="s">
        <v>17227</v>
      </c>
      <c r="F4714" t="s">
        <v>20442</v>
      </c>
      <c r="G4714" s="146">
        <f t="shared" si="81"/>
        <v>1</v>
      </c>
    </row>
    <row r="4715" spans="1:7">
      <c r="A4715" t="s">
        <v>17228</v>
      </c>
      <c r="B4715" s="1">
        <f>IFERROR(INDEX(Preturi!H$2:H$8000, MATCH(A4715, Preturi!G$2:G$8000, 0)), "")*G4715</f>
        <v>16.649999999999999</v>
      </c>
      <c r="C4715" t="s">
        <v>688</v>
      </c>
      <c r="D4715" t="s">
        <v>2306</v>
      </c>
      <c r="E4715" t="s">
        <v>17229</v>
      </c>
      <c r="F4715" t="s">
        <v>20442</v>
      </c>
      <c r="G4715" s="146">
        <f t="shared" si="81"/>
        <v>1</v>
      </c>
    </row>
    <row r="4716" spans="1:7">
      <c r="A4716" t="s">
        <v>17230</v>
      </c>
      <c r="B4716" s="1">
        <f>IFERROR(INDEX(Preturi!H$2:H$8000, MATCH(A4716, Preturi!G$2:G$8000, 0)), "")*G4716</f>
        <v>17</v>
      </c>
      <c r="C4716" t="s">
        <v>688</v>
      </c>
      <c r="D4716" t="s">
        <v>2306</v>
      </c>
      <c r="E4716" t="s">
        <v>17231</v>
      </c>
      <c r="F4716" t="s">
        <v>20442</v>
      </c>
      <c r="G4716" s="146">
        <f t="shared" si="81"/>
        <v>1</v>
      </c>
    </row>
    <row r="4717" spans="1:7">
      <c r="A4717" t="s">
        <v>17232</v>
      </c>
      <c r="B4717" s="1">
        <f>IFERROR(INDEX(Preturi!H$2:H$8000, MATCH(A4717, Preturi!G$2:G$8000, 0)), "")*G4717</f>
        <v>17.37</v>
      </c>
      <c r="C4717" t="s">
        <v>688</v>
      </c>
      <c r="D4717" t="s">
        <v>2306</v>
      </c>
      <c r="E4717" t="s">
        <v>17233</v>
      </c>
      <c r="F4717" t="s">
        <v>20442</v>
      </c>
      <c r="G4717" s="146">
        <f t="shared" si="81"/>
        <v>1</v>
      </c>
    </row>
    <row r="4718" spans="1:7">
      <c r="A4718" t="s">
        <v>17234</v>
      </c>
      <c r="B4718" s="1">
        <f>IFERROR(INDEX(Preturi!H$2:H$8000, MATCH(A4718, Preturi!G$2:G$8000, 0)), "")*G4718</f>
        <v>13.39</v>
      </c>
      <c r="C4718" t="s">
        <v>688</v>
      </c>
      <c r="D4718" t="s">
        <v>2306</v>
      </c>
      <c r="E4718" t="s">
        <v>17235</v>
      </c>
      <c r="F4718" t="s">
        <v>20442</v>
      </c>
      <c r="G4718" s="146">
        <f t="shared" si="81"/>
        <v>1</v>
      </c>
    </row>
    <row r="4719" spans="1:7">
      <c r="A4719" t="s">
        <v>17236</v>
      </c>
      <c r="B4719" s="1">
        <f>IFERROR(INDEX(Preturi!H$2:H$8000, MATCH(A4719, Preturi!G$2:G$8000, 0)), "")*G4719</f>
        <v>13.75</v>
      </c>
      <c r="C4719" t="s">
        <v>688</v>
      </c>
      <c r="D4719" t="s">
        <v>2306</v>
      </c>
      <c r="E4719" t="s">
        <v>17237</v>
      </c>
      <c r="F4719" t="s">
        <v>20442</v>
      </c>
      <c r="G4719" s="146">
        <f t="shared" si="81"/>
        <v>1</v>
      </c>
    </row>
    <row r="4720" spans="1:7">
      <c r="A4720" t="s">
        <v>17238</v>
      </c>
      <c r="B4720" s="1">
        <f>IFERROR(INDEX(Preturi!H$2:H$8000, MATCH(A4720, Preturi!G$2:G$8000, 0)), "")*G4720</f>
        <v>14.12</v>
      </c>
      <c r="C4720" t="s">
        <v>688</v>
      </c>
      <c r="D4720" t="s">
        <v>2306</v>
      </c>
      <c r="E4720" t="s">
        <v>17239</v>
      </c>
      <c r="F4720" t="s">
        <v>20442</v>
      </c>
      <c r="G4720" s="146">
        <f t="shared" si="81"/>
        <v>1</v>
      </c>
    </row>
    <row r="4721" spans="1:7">
      <c r="A4721" t="s">
        <v>17240</v>
      </c>
      <c r="B4721" s="1">
        <f>IFERROR(INDEX(Preturi!H$2:H$8000, MATCH(A4721, Preturi!G$2:G$8000, 0)), "")*G4721</f>
        <v>14.47</v>
      </c>
      <c r="C4721" t="s">
        <v>688</v>
      </c>
      <c r="D4721" t="s">
        <v>2306</v>
      </c>
      <c r="E4721" t="s">
        <v>17241</v>
      </c>
      <c r="F4721" t="s">
        <v>20442</v>
      </c>
      <c r="G4721" s="146">
        <f t="shared" si="81"/>
        <v>1</v>
      </c>
    </row>
    <row r="4722" spans="1:7">
      <c r="A4722" t="s">
        <v>17242</v>
      </c>
      <c r="B4722" s="1">
        <f>IFERROR(INDEX(Preturi!H$2:H$8000, MATCH(A4722, Preturi!G$2:G$8000, 0)), "")*G4722</f>
        <v>14.83</v>
      </c>
      <c r="C4722" t="s">
        <v>688</v>
      </c>
      <c r="D4722" t="s">
        <v>2306</v>
      </c>
      <c r="E4722" t="s">
        <v>17243</v>
      </c>
      <c r="F4722" t="s">
        <v>20442</v>
      </c>
      <c r="G4722" s="146">
        <f t="shared" si="81"/>
        <v>1</v>
      </c>
    </row>
    <row r="4723" spans="1:7">
      <c r="A4723" t="s">
        <v>17244</v>
      </c>
      <c r="B4723" s="1">
        <f>IFERROR(INDEX(Preturi!H$2:H$8000, MATCH(A4723, Preturi!G$2:G$8000, 0)), "")*G4723</f>
        <v>15.2</v>
      </c>
      <c r="C4723" t="s">
        <v>688</v>
      </c>
      <c r="D4723" t="s">
        <v>2306</v>
      </c>
      <c r="E4723" t="s">
        <v>17245</v>
      </c>
      <c r="F4723" t="s">
        <v>20442</v>
      </c>
      <c r="G4723" s="146">
        <f t="shared" si="81"/>
        <v>1</v>
      </c>
    </row>
    <row r="4724" spans="1:7">
      <c r="A4724" t="s">
        <v>17246</v>
      </c>
      <c r="B4724" s="1">
        <f>IFERROR(INDEX(Preturi!H$2:H$8000, MATCH(A4724, Preturi!G$2:G$8000, 0)), "")*G4724</f>
        <v>15.56</v>
      </c>
      <c r="C4724" t="s">
        <v>688</v>
      </c>
      <c r="D4724" t="s">
        <v>2306</v>
      </c>
      <c r="E4724" t="s">
        <v>17247</v>
      </c>
      <c r="F4724" t="s">
        <v>20442</v>
      </c>
      <c r="G4724" s="146">
        <f t="shared" si="81"/>
        <v>1</v>
      </c>
    </row>
    <row r="4725" spans="1:7">
      <c r="A4725" t="s">
        <v>17248</v>
      </c>
      <c r="B4725" s="1">
        <f>IFERROR(INDEX(Preturi!H$2:H$8000, MATCH(A4725, Preturi!G$2:G$8000, 0)), "")*G4725</f>
        <v>15.93</v>
      </c>
      <c r="C4725" t="s">
        <v>688</v>
      </c>
      <c r="D4725" t="s">
        <v>2306</v>
      </c>
      <c r="E4725" t="s">
        <v>17249</v>
      </c>
      <c r="F4725" t="s">
        <v>20442</v>
      </c>
      <c r="G4725" s="146">
        <f t="shared" si="81"/>
        <v>1</v>
      </c>
    </row>
    <row r="4726" spans="1:7">
      <c r="A4726" t="s">
        <v>17250</v>
      </c>
      <c r="B4726" s="1">
        <f>IFERROR(INDEX(Preturi!H$2:H$8000, MATCH(A4726, Preturi!G$2:G$8000, 0)), "")*G4726</f>
        <v>16.29</v>
      </c>
      <c r="C4726" t="s">
        <v>688</v>
      </c>
      <c r="D4726" t="s">
        <v>2306</v>
      </c>
      <c r="E4726" t="s">
        <v>17251</v>
      </c>
      <c r="F4726" t="s">
        <v>20442</v>
      </c>
      <c r="G4726" s="146">
        <f t="shared" si="81"/>
        <v>1</v>
      </c>
    </row>
    <row r="4727" spans="1:7">
      <c r="A4727" t="s">
        <v>17252</v>
      </c>
      <c r="B4727" s="1">
        <f>IFERROR(INDEX(Preturi!H$2:H$8000, MATCH(A4727, Preturi!G$2:G$8000, 0)), "")*G4727</f>
        <v>16.649999999999999</v>
      </c>
      <c r="C4727" t="s">
        <v>688</v>
      </c>
      <c r="D4727" t="s">
        <v>2306</v>
      </c>
      <c r="E4727" t="s">
        <v>17253</v>
      </c>
      <c r="F4727" t="s">
        <v>20442</v>
      </c>
      <c r="G4727" s="146">
        <f t="shared" si="81"/>
        <v>1</v>
      </c>
    </row>
    <row r="4728" spans="1:7">
      <c r="A4728" t="s">
        <v>17254</v>
      </c>
      <c r="B4728" s="1">
        <f>IFERROR(INDEX(Preturi!H$2:H$8000, MATCH(A4728, Preturi!G$2:G$8000, 0)), "")*G4728</f>
        <v>17</v>
      </c>
      <c r="C4728" t="s">
        <v>688</v>
      </c>
      <c r="D4728" t="s">
        <v>2306</v>
      </c>
      <c r="E4728" t="s">
        <v>17255</v>
      </c>
      <c r="F4728" t="s">
        <v>20442</v>
      </c>
      <c r="G4728" s="146">
        <f t="shared" si="81"/>
        <v>1</v>
      </c>
    </row>
    <row r="4729" spans="1:7">
      <c r="A4729" t="s">
        <v>17256</v>
      </c>
      <c r="B4729" s="1">
        <f>IFERROR(INDEX(Preturi!H$2:H$8000, MATCH(A4729, Preturi!G$2:G$8000, 0)), "")*G4729</f>
        <v>17.37</v>
      </c>
      <c r="C4729" t="s">
        <v>688</v>
      </c>
      <c r="D4729" t="s">
        <v>2306</v>
      </c>
      <c r="E4729" t="s">
        <v>17257</v>
      </c>
      <c r="F4729" t="s">
        <v>20442</v>
      </c>
      <c r="G4729" s="146">
        <f t="shared" si="81"/>
        <v>1</v>
      </c>
    </row>
    <row r="4730" spans="1:7">
      <c r="A4730" t="s">
        <v>17258</v>
      </c>
      <c r="B4730" s="1">
        <f>IFERROR(INDEX(Preturi!H$2:H$8000, MATCH(A4730, Preturi!G$2:G$8000, 0)), "")*G4730</f>
        <v>7.87</v>
      </c>
      <c r="C4730" t="s">
        <v>688</v>
      </c>
      <c r="D4730" t="s">
        <v>2306</v>
      </c>
      <c r="E4730" t="s">
        <v>17259</v>
      </c>
      <c r="F4730" t="s">
        <v>20442</v>
      </c>
      <c r="G4730" s="146">
        <f t="shared" si="81"/>
        <v>1</v>
      </c>
    </row>
    <row r="4731" spans="1:7">
      <c r="A4731" t="s">
        <v>17260</v>
      </c>
      <c r="B4731" s="1">
        <f>IFERROR(INDEX(Preturi!H$2:H$8000, MATCH(A4731, Preturi!G$2:G$8000, 0)), "")*G4731</f>
        <v>6.01</v>
      </c>
      <c r="C4731" t="s">
        <v>688</v>
      </c>
      <c r="D4731" t="s">
        <v>2306</v>
      </c>
      <c r="E4731" t="s">
        <v>17261</v>
      </c>
      <c r="F4731" t="s">
        <v>20442</v>
      </c>
      <c r="G4731" s="146">
        <f t="shared" si="81"/>
        <v>1</v>
      </c>
    </row>
    <row r="4732" spans="1:7">
      <c r="A4732" t="s">
        <v>17262</v>
      </c>
      <c r="B4732" s="1">
        <f>IFERROR(INDEX(Preturi!H$2:H$8000, MATCH(A4732, Preturi!G$2:G$8000, 0)), "")*G4732</f>
        <v>6.16</v>
      </c>
      <c r="C4732" t="s">
        <v>688</v>
      </c>
      <c r="D4732" t="s">
        <v>2306</v>
      </c>
      <c r="E4732" t="s">
        <v>17263</v>
      </c>
      <c r="F4732" t="s">
        <v>20442</v>
      </c>
      <c r="G4732" s="146">
        <f t="shared" si="81"/>
        <v>1</v>
      </c>
    </row>
    <row r="4733" spans="1:7">
      <c r="A4733" t="s">
        <v>17264</v>
      </c>
      <c r="B4733" s="1">
        <f>IFERROR(INDEX(Preturi!H$2:H$8000, MATCH(A4733, Preturi!G$2:G$8000, 0)), "")*G4733</f>
        <v>6.31</v>
      </c>
      <c r="C4733" t="s">
        <v>688</v>
      </c>
      <c r="D4733" t="s">
        <v>2306</v>
      </c>
      <c r="E4733" t="s">
        <v>17265</v>
      </c>
      <c r="F4733" t="s">
        <v>20442</v>
      </c>
      <c r="G4733" s="146">
        <f t="shared" si="81"/>
        <v>1</v>
      </c>
    </row>
    <row r="4734" spans="1:7">
      <c r="A4734" t="s">
        <v>17266</v>
      </c>
      <c r="B4734" s="1">
        <f>IFERROR(INDEX(Preturi!H$2:H$8000, MATCH(A4734, Preturi!G$2:G$8000, 0)), "")*G4734</f>
        <v>6.46</v>
      </c>
      <c r="C4734" t="s">
        <v>688</v>
      </c>
      <c r="D4734" t="s">
        <v>2306</v>
      </c>
      <c r="E4734" t="s">
        <v>17267</v>
      </c>
      <c r="F4734" t="s">
        <v>20442</v>
      </c>
      <c r="G4734" s="146">
        <f t="shared" si="81"/>
        <v>1</v>
      </c>
    </row>
    <row r="4735" spans="1:7">
      <c r="A4735" t="s">
        <v>17268</v>
      </c>
      <c r="B4735" s="1">
        <f>IFERROR(INDEX(Preturi!H$2:H$8000, MATCH(A4735, Preturi!G$2:G$8000, 0)), "")*G4735</f>
        <v>6.62</v>
      </c>
      <c r="C4735" t="s">
        <v>688</v>
      </c>
      <c r="D4735" t="s">
        <v>2306</v>
      </c>
      <c r="E4735" t="s">
        <v>17269</v>
      </c>
      <c r="F4735" t="s">
        <v>20442</v>
      </c>
      <c r="G4735" s="146">
        <f t="shared" si="81"/>
        <v>1</v>
      </c>
    </row>
    <row r="4736" spans="1:7">
      <c r="A4736" t="s">
        <v>17270</v>
      </c>
      <c r="B4736" s="1">
        <f>IFERROR(INDEX(Preturi!H$2:H$8000, MATCH(A4736, Preturi!G$2:G$8000, 0)), "")*G4736</f>
        <v>6.77</v>
      </c>
      <c r="C4736" t="s">
        <v>688</v>
      </c>
      <c r="D4736" t="s">
        <v>2306</v>
      </c>
      <c r="E4736" t="s">
        <v>17271</v>
      </c>
      <c r="F4736" t="s">
        <v>20442</v>
      </c>
      <c r="G4736" s="146">
        <f t="shared" si="81"/>
        <v>1</v>
      </c>
    </row>
    <row r="4737" spans="1:7">
      <c r="A4737" t="s">
        <v>17272</v>
      </c>
      <c r="B4737" s="1">
        <f>IFERROR(INDEX(Preturi!H$2:H$8000, MATCH(A4737, Preturi!G$2:G$8000, 0)), "")*G4737</f>
        <v>6.93</v>
      </c>
      <c r="C4737" t="s">
        <v>688</v>
      </c>
      <c r="D4737" t="s">
        <v>2306</v>
      </c>
      <c r="E4737" t="s">
        <v>17273</v>
      </c>
      <c r="F4737" t="s">
        <v>20442</v>
      </c>
      <c r="G4737" s="146">
        <f t="shared" si="81"/>
        <v>1</v>
      </c>
    </row>
    <row r="4738" spans="1:7">
      <c r="A4738" t="s">
        <v>17274</v>
      </c>
      <c r="B4738" s="1">
        <f>IFERROR(INDEX(Preturi!H$2:H$8000, MATCH(A4738, Preturi!G$2:G$8000, 0)), "")*G4738</f>
        <v>7.09</v>
      </c>
      <c r="C4738" t="s">
        <v>688</v>
      </c>
      <c r="D4738" t="s">
        <v>2306</v>
      </c>
      <c r="E4738" t="s">
        <v>17275</v>
      </c>
      <c r="F4738" t="s">
        <v>20442</v>
      </c>
      <c r="G4738" s="146">
        <f t="shared" si="81"/>
        <v>1</v>
      </c>
    </row>
    <row r="4739" spans="1:7">
      <c r="A4739" t="s">
        <v>17276</v>
      </c>
      <c r="B4739" s="1">
        <f>IFERROR(INDEX(Preturi!H$2:H$8000, MATCH(A4739, Preturi!G$2:G$8000, 0)), "")*G4739</f>
        <v>7.24</v>
      </c>
      <c r="C4739" t="s">
        <v>688</v>
      </c>
      <c r="D4739" t="s">
        <v>2306</v>
      </c>
      <c r="E4739" t="s">
        <v>17277</v>
      </c>
      <c r="F4739" t="s">
        <v>20442</v>
      </c>
      <c r="G4739" s="146">
        <f t="shared" si="81"/>
        <v>1</v>
      </c>
    </row>
    <row r="4740" spans="1:7">
      <c r="A4740" t="s">
        <v>17278</v>
      </c>
      <c r="B4740" s="1">
        <f>IFERROR(INDEX(Preturi!H$2:H$8000, MATCH(A4740, Preturi!G$2:G$8000, 0)), "")*G4740</f>
        <v>7.4</v>
      </c>
      <c r="C4740" t="s">
        <v>688</v>
      </c>
      <c r="D4740" t="s">
        <v>2306</v>
      </c>
      <c r="E4740" t="s">
        <v>17279</v>
      </c>
      <c r="F4740" t="s">
        <v>20442</v>
      </c>
      <c r="G4740" s="146">
        <f t="shared" si="81"/>
        <v>1</v>
      </c>
    </row>
    <row r="4741" spans="1:7">
      <c r="A4741" t="s">
        <v>17280</v>
      </c>
      <c r="B4741" s="1">
        <f>IFERROR(INDEX(Preturi!H$2:H$8000, MATCH(A4741, Preturi!G$2:G$8000, 0)), "")*G4741</f>
        <v>7.55</v>
      </c>
      <c r="C4741" t="s">
        <v>688</v>
      </c>
      <c r="D4741" t="s">
        <v>2306</v>
      </c>
      <c r="E4741" t="s">
        <v>17281</v>
      </c>
      <c r="F4741" t="s">
        <v>20442</v>
      </c>
      <c r="G4741" s="146">
        <f t="shared" si="81"/>
        <v>1</v>
      </c>
    </row>
    <row r="4742" spans="1:7">
      <c r="A4742" t="s">
        <v>17282</v>
      </c>
      <c r="B4742" s="1">
        <f>IFERROR(INDEX(Preturi!H$2:H$8000, MATCH(A4742, Preturi!G$2:G$8000, 0)), "")*G4742</f>
        <v>7.71</v>
      </c>
      <c r="C4742" t="s">
        <v>688</v>
      </c>
      <c r="D4742" t="s">
        <v>2306</v>
      </c>
      <c r="E4742" t="s">
        <v>17283</v>
      </c>
      <c r="F4742" t="s">
        <v>20442</v>
      </c>
      <c r="G4742" s="146">
        <f t="shared" si="81"/>
        <v>1</v>
      </c>
    </row>
    <row r="4743" spans="1:7">
      <c r="A4743" t="s">
        <v>17284</v>
      </c>
      <c r="B4743" s="1">
        <f>IFERROR(INDEX(Preturi!H$2:H$8000, MATCH(A4743, Preturi!G$2:G$8000, 0)), "")*G4743</f>
        <v>6.01</v>
      </c>
      <c r="C4743" t="s">
        <v>688</v>
      </c>
      <c r="D4743" t="s">
        <v>2306</v>
      </c>
      <c r="E4743" t="s">
        <v>17285</v>
      </c>
      <c r="F4743" t="s">
        <v>20442</v>
      </c>
      <c r="G4743" s="146">
        <f t="shared" si="81"/>
        <v>1</v>
      </c>
    </row>
    <row r="4744" spans="1:7">
      <c r="A4744" t="s">
        <v>17286</v>
      </c>
      <c r="B4744" s="1">
        <f>IFERROR(INDEX(Preturi!H$2:H$8000, MATCH(A4744, Preturi!G$2:G$8000, 0)), "")*G4744</f>
        <v>6.16</v>
      </c>
      <c r="C4744" t="s">
        <v>688</v>
      </c>
      <c r="D4744" t="s">
        <v>2306</v>
      </c>
      <c r="E4744" t="s">
        <v>17287</v>
      </c>
      <c r="F4744" t="s">
        <v>20442</v>
      </c>
      <c r="G4744" s="146">
        <f t="shared" si="81"/>
        <v>1</v>
      </c>
    </row>
    <row r="4745" spans="1:7">
      <c r="A4745" t="s">
        <v>17288</v>
      </c>
      <c r="B4745" s="1">
        <f>IFERROR(INDEX(Preturi!H$2:H$8000, MATCH(A4745, Preturi!G$2:G$8000, 0)), "")*G4745</f>
        <v>6.31</v>
      </c>
      <c r="C4745" t="s">
        <v>688</v>
      </c>
      <c r="D4745" t="s">
        <v>2306</v>
      </c>
      <c r="E4745" t="s">
        <v>17289</v>
      </c>
      <c r="F4745" t="s">
        <v>20442</v>
      </c>
      <c r="G4745" s="146">
        <f t="shared" si="81"/>
        <v>1</v>
      </c>
    </row>
    <row r="4746" spans="1:7">
      <c r="A4746" t="s">
        <v>17290</v>
      </c>
      <c r="B4746" s="1">
        <f>IFERROR(INDEX(Preturi!H$2:H$8000, MATCH(A4746, Preturi!G$2:G$8000, 0)), "")*G4746</f>
        <v>6.46</v>
      </c>
      <c r="C4746" t="s">
        <v>688</v>
      </c>
      <c r="D4746" t="s">
        <v>2306</v>
      </c>
      <c r="E4746" t="s">
        <v>17291</v>
      </c>
      <c r="F4746" t="s">
        <v>20442</v>
      </c>
      <c r="G4746" s="146">
        <f t="shared" si="81"/>
        <v>1</v>
      </c>
    </row>
    <row r="4747" spans="1:7">
      <c r="A4747" t="s">
        <v>17292</v>
      </c>
      <c r="B4747" s="1">
        <f>IFERROR(INDEX(Preturi!H$2:H$8000, MATCH(A4747, Preturi!G$2:G$8000, 0)), "")*G4747</f>
        <v>6.62</v>
      </c>
      <c r="C4747" t="s">
        <v>688</v>
      </c>
      <c r="D4747" t="s">
        <v>2306</v>
      </c>
      <c r="E4747" t="s">
        <v>17293</v>
      </c>
      <c r="F4747" t="s">
        <v>20442</v>
      </c>
      <c r="G4747" s="146">
        <f t="shared" si="81"/>
        <v>1</v>
      </c>
    </row>
    <row r="4748" spans="1:7">
      <c r="A4748" t="s">
        <v>17294</v>
      </c>
      <c r="B4748" s="1">
        <f>IFERROR(INDEX(Preturi!H$2:H$8000, MATCH(A4748, Preturi!G$2:G$8000, 0)), "")*G4748</f>
        <v>6.77</v>
      </c>
      <c r="C4748" t="s">
        <v>688</v>
      </c>
      <c r="D4748" t="s">
        <v>2306</v>
      </c>
      <c r="E4748" t="s">
        <v>17295</v>
      </c>
      <c r="F4748" t="s">
        <v>20442</v>
      </c>
      <c r="G4748" s="146">
        <f t="shared" si="81"/>
        <v>1</v>
      </c>
    </row>
    <row r="4749" spans="1:7">
      <c r="A4749" t="s">
        <v>17296</v>
      </c>
      <c r="B4749" s="1">
        <f>IFERROR(INDEX(Preturi!H$2:H$8000, MATCH(A4749, Preturi!G$2:G$8000, 0)), "")*G4749</f>
        <v>6.93</v>
      </c>
      <c r="C4749" t="s">
        <v>688</v>
      </c>
      <c r="D4749" t="s">
        <v>2306</v>
      </c>
      <c r="E4749" t="s">
        <v>17297</v>
      </c>
      <c r="F4749" t="s">
        <v>20442</v>
      </c>
      <c r="G4749" s="146">
        <f t="shared" si="81"/>
        <v>1</v>
      </c>
    </row>
    <row r="4750" spans="1:7">
      <c r="A4750" t="s">
        <v>17298</v>
      </c>
      <c r="B4750" s="1">
        <f>IFERROR(INDEX(Preturi!H$2:H$8000, MATCH(A4750, Preturi!G$2:G$8000, 0)), "")*G4750</f>
        <v>7.09</v>
      </c>
      <c r="C4750" t="s">
        <v>688</v>
      </c>
      <c r="D4750" t="s">
        <v>2306</v>
      </c>
      <c r="E4750" t="s">
        <v>17299</v>
      </c>
      <c r="F4750" t="s">
        <v>20442</v>
      </c>
      <c r="G4750" s="146">
        <f t="shared" si="81"/>
        <v>1</v>
      </c>
    </row>
    <row r="4751" spans="1:7">
      <c r="A4751" t="s">
        <v>17300</v>
      </c>
      <c r="B4751" s="1">
        <f>IFERROR(INDEX(Preturi!H$2:H$8000, MATCH(A4751, Preturi!G$2:G$8000, 0)), "")*G4751</f>
        <v>7.24</v>
      </c>
      <c r="C4751" t="s">
        <v>688</v>
      </c>
      <c r="D4751" t="s">
        <v>2306</v>
      </c>
      <c r="E4751" t="s">
        <v>17301</v>
      </c>
      <c r="F4751" t="s">
        <v>20442</v>
      </c>
      <c r="G4751" s="146">
        <f t="shared" si="81"/>
        <v>1</v>
      </c>
    </row>
    <row r="4752" spans="1:7">
      <c r="A4752" t="s">
        <v>17302</v>
      </c>
      <c r="B4752" s="1">
        <f>IFERROR(INDEX(Preturi!H$2:H$8000, MATCH(A4752, Preturi!G$2:G$8000, 0)), "")*G4752</f>
        <v>7.4</v>
      </c>
      <c r="C4752" t="s">
        <v>688</v>
      </c>
      <c r="D4752" t="s">
        <v>2306</v>
      </c>
      <c r="E4752" t="s">
        <v>17303</v>
      </c>
      <c r="F4752" t="s">
        <v>20442</v>
      </c>
      <c r="G4752" s="146">
        <f t="shared" si="81"/>
        <v>1</v>
      </c>
    </row>
    <row r="4753" spans="1:7">
      <c r="A4753" t="s">
        <v>17304</v>
      </c>
      <c r="B4753" s="1">
        <f>IFERROR(INDEX(Preturi!H$2:H$8000, MATCH(A4753, Preturi!G$2:G$8000, 0)), "")*G4753</f>
        <v>7.55</v>
      </c>
      <c r="C4753" t="s">
        <v>688</v>
      </c>
      <c r="D4753" t="s">
        <v>2306</v>
      </c>
      <c r="E4753" t="s">
        <v>17305</v>
      </c>
      <c r="F4753" t="s">
        <v>20442</v>
      </c>
      <c r="G4753" s="146">
        <f t="shared" si="81"/>
        <v>1</v>
      </c>
    </row>
    <row r="4754" spans="1:7">
      <c r="A4754" t="s">
        <v>17306</v>
      </c>
      <c r="B4754" s="1">
        <f>IFERROR(INDEX(Preturi!H$2:H$8000, MATCH(A4754, Preturi!G$2:G$8000, 0)), "")*G4754</f>
        <v>7.71</v>
      </c>
      <c r="C4754" t="s">
        <v>688</v>
      </c>
      <c r="D4754" t="s">
        <v>2306</v>
      </c>
      <c r="E4754" t="s">
        <v>17307</v>
      </c>
      <c r="F4754" t="s">
        <v>20442</v>
      </c>
      <c r="G4754" s="146">
        <f t="shared" si="81"/>
        <v>1</v>
      </c>
    </row>
    <row r="4755" spans="1:7">
      <c r="A4755" t="s">
        <v>17308</v>
      </c>
      <c r="B4755" s="1">
        <f>IFERROR(INDEX(Preturi!H$2:H$8000, MATCH(A4755, Preturi!G$2:G$8000, 0)), "")*G4755</f>
        <v>10.45</v>
      </c>
      <c r="C4755" t="s">
        <v>688</v>
      </c>
      <c r="D4755" t="s">
        <v>2306</v>
      </c>
      <c r="E4755" t="s">
        <v>17310</v>
      </c>
      <c r="F4755" t="s">
        <v>20442</v>
      </c>
      <c r="G4755" s="146">
        <f t="shared" si="81"/>
        <v>1</v>
      </c>
    </row>
    <row r="4756" spans="1:7">
      <c r="A4756" t="s">
        <v>17311</v>
      </c>
      <c r="B4756" s="1">
        <f>IFERROR(INDEX(Preturi!H$2:H$8000, MATCH(A4756, Preturi!G$2:G$8000, 0)), "")*G4756</f>
        <v>7.97</v>
      </c>
      <c r="C4756" t="s">
        <v>688</v>
      </c>
      <c r="D4756" t="s">
        <v>2306</v>
      </c>
      <c r="E4756" t="s">
        <v>17312</v>
      </c>
      <c r="F4756" t="s">
        <v>20442</v>
      </c>
      <c r="G4756" s="146">
        <f t="shared" si="81"/>
        <v>1</v>
      </c>
    </row>
    <row r="4757" spans="1:7">
      <c r="A4757" t="s">
        <v>17313</v>
      </c>
      <c r="B4757" s="1">
        <f>IFERROR(INDEX(Preturi!H$2:H$8000, MATCH(A4757, Preturi!G$2:G$8000, 0)), "")*G4757</f>
        <v>8.18</v>
      </c>
      <c r="C4757" t="s">
        <v>688</v>
      </c>
      <c r="D4757" t="s">
        <v>2306</v>
      </c>
      <c r="E4757" t="s">
        <v>17314</v>
      </c>
      <c r="F4757" t="s">
        <v>20442</v>
      </c>
      <c r="G4757" s="146">
        <f t="shared" si="81"/>
        <v>1</v>
      </c>
    </row>
    <row r="4758" spans="1:7">
      <c r="A4758" t="s">
        <v>17315</v>
      </c>
      <c r="B4758" s="1">
        <f>IFERROR(INDEX(Preturi!H$2:H$8000, MATCH(A4758, Preturi!G$2:G$8000, 0)), "")*G4758</f>
        <v>8.39</v>
      </c>
      <c r="C4758" t="s">
        <v>688</v>
      </c>
      <c r="D4758" t="s">
        <v>2306</v>
      </c>
      <c r="E4758" t="s">
        <v>17316</v>
      </c>
      <c r="F4758" t="s">
        <v>20442</v>
      </c>
      <c r="G4758" s="146">
        <f t="shared" ref="G4758:G4821" si="82">1+Adaosuri23</f>
        <v>1</v>
      </c>
    </row>
    <row r="4759" spans="1:7">
      <c r="A4759" t="s">
        <v>17317</v>
      </c>
      <c r="B4759" s="1">
        <f>IFERROR(INDEX(Preturi!H$2:H$8000, MATCH(A4759, Preturi!G$2:G$8000, 0)), "")*G4759</f>
        <v>8.58</v>
      </c>
      <c r="C4759" t="s">
        <v>688</v>
      </c>
      <c r="D4759" t="s">
        <v>2306</v>
      </c>
      <c r="E4759" t="s">
        <v>17318</v>
      </c>
      <c r="F4759" t="s">
        <v>20442</v>
      </c>
      <c r="G4759" s="146">
        <f t="shared" si="82"/>
        <v>1</v>
      </c>
    </row>
    <row r="4760" spans="1:7">
      <c r="A4760" t="s">
        <v>17319</v>
      </c>
      <c r="B4760" s="1">
        <f>IFERROR(INDEX(Preturi!H$2:H$8000, MATCH(A4760, Preturi!G$2:G$8000, 0)), "")*G4760</f>
        <v>8.7899999999999991</v>
      </c>
      <c r="C4760" t="s">
        <v>688</v>
      </c>
      <c r="D4760" t="s">
        <v>2306</v>
      </c>
      <c r="E4760" t="s">
        <v>17320</v>
      </c>
      <c r="F4760" t="s">
        <v>20442</v>
      </c>
      <c r="G4760" s="146">
        <f t="shared" si="82"/>
        <v>1</v>
      </c>
    </row>
    <row r="4761" spans="1:7">
      <c r="A4761" t="s">
        <v>17321</v>
      </c>
      <c r="B4761" s="1">
        <f>IFERROR(INDEX(Preturi!H$2:H$8000, MATCH(A4761, Preturi!G$2:G$8000, 0)), "")*G4761</f>
        <v>9</v>
      </c>
      <c r="C4761" t="s">
        <v>688</v>
      </c>
      <c r="D4761" t="s">
        <v>2306</v>
      </c>
      <c r="E4761" t="s">
        <v>17322</v>
      </c>
      <c r="F4761" t="s">
        <v>20442</v>
      </c>
      <c r="G4761" s="146">
        <f t="shared" si="82"/>
        <v>1</v>
      </c>
    </row>
    <row r="4762" spans="1:7">
      <c r="A4762" t="s">
        <v>17323</v>
      </c>
      <c r="B4762" s="1">
        <f>IFERROR(INDEX(Preturi!H$2:H$8000, MATCH(A4762, Preturi!G$2:G$8000, 0)), "")*G4762</f>
        <v>9.1999999999999993</v>
      </c>
      <c r="C4762" t="s">
        <v>688</v>
      </c>
      <c r="D4762" t="s">
        <v>2306</v>
      </c>
      <c r="E4762" t="s">
        <v>17324</v>
      </c>
      <c r="F4762" t="s">
        <v>20442</v>
      </c>
      <c r="G4762" s="146">
        <f t="shared" si="82"/>
        <v>1</v>
      </c>
    </row>
    <row r="4763" spans="1:7">
      <c r="A4763" t="s">
        <v>17325</v>
      </c>
      <c r="B4763" s="1">
        <f>IFERROR(INDEX(Preturi!H$2:H$8000, MATCH(A4763, Preturi!G$2:G$8000, 0)), "")*G4763</f>
        <v>9.41</v>
      </c>
      <c r="C4763" t="s">
        <v>688</v>
      </c>
      <c r="D4763" t="s">
        <v>2306</v>
      </c>
      <c r="E4763" t="s">
        <v>17326</v>
      </c>
      <c r="F4763" t="s">
        <v>20442</v>
      </c>
      <c r="G4763" s="146">
        <f t="shared" si="82"/>
        <v>1</v>
      </c>
    </row>
    <row r="4764" spans="1:7">
      <c r="A4764" t="s">
        <v>17327</v>
      </c>
      <c r="B4764" s="1">
        <f>IFERROR(INDEX(Preturi!H$2:H$8000, MATCH(A4764, Preturi!G$2:G$8000, 0)), "")*G4764</f>
        <v>9.6199999999999992</v>
      </c>
      <c r="C4764" t="s">
        <v>688</v>
      </c>
      <c r="D4764" t="s">
        <v>2306</v>
      </c>
      <c r="E4764" t="s">
        <v>17328</v>
      </c>
      <c r="F4764" t="s">
        <v>20442</v>
      </c>
      <c r="G4764" s="146">
        <f t="shared" si="82"/>
        <v>1</v>
      </c>
    </row>
    <row r="4765" spans="1:7">
      <c r="A4765" t="s">
        <v>17329</v>
      </c>
      <c r="B4765" s="1">
        <f>IFERROR(INDEX(Preturi!H$2:H$8000, MATCH(A4765, Preturi!G$2:G$8000, 0)), "")*G4765</f>
        <v>9.83</v>
      </c>
      <c r="C4765" t="s">
        <v>688</v>
      </c>
      <c r="D4765" t="s">
        <v>2306</v>
      </c>
      <c r="E4765" t="s">
        <v>17330</v>
      </c>
      <c r="F4765" t="s">
        <v>20442</v>
      </c>
      <c r="G4765" s="146">
        <f t="shared" si="82"/>
        <v>1</v>
      </c>
    </row>
    <row r="4766" spans="1:7">
      <c r="A4766" t="s">
        <v>17331</v>
      </c>
      <c r="B4766" s="1">
        <f>IFERROR(INDEX(Preturi!H$2:H$8000, MATCH(A4766, Preturi!G$2:G$8000, 0)), "")*G4766</f>
        <v>10.039999999999999</v>
      </c>
      <c r="C4766" t="s">
        <v>688</v>
      </c>
      <c r="D4766" t="s">
        <v>2306</v>
      </c>
      <c r="E4766" t="s">
        <v>17332</v>
      </c>
      <c r="F4766" t="s">
        <v>20442</v>
      </c>
      <c r="G4766" s="146">
        <f t="shared" si="82"/>
        <v>1</v>
      </c>
    </row>
    <row r="4767" spans="1:7">
      <c r="A4767" t="s">
        <v>17333</v>
      </c>
      <c r="B4767" s="1">
        <f>IFERROR(INDEX(Preturi!H$2:H$8000, MATCH(A4767, Preturi!G$2:G$8000, 0)), "")*G4767</f>
        <v>10.24</v>
      </c>
      <c r="C4767" t="s">
        <v>688</v>
      </c>
      <c r="D4767" t="s">
        <v>2306</v>
      </c>
      <c r="E4767" t="s">
        <v>17334</v>
      </c>
      <c r="F4767" t="s">
        <v>20442</v>
      </c>
      <c r="G4767" s="146">
        <f t="shared" si="82"/>
        <v>1</v>
      </c>
    </row>
    <row r="4768" spans="1:7">
      <c r="A4768" t="s">
        <v>17335</v>
      </c>
      <c r="B4768" s="1">
        <f>IFERROR(INDEX(Preturi!H$2:H$8000, MATCH(A4768, Preturi!G$2:G$8000, 0)), "")*G4768</f>
        <v>7.97</v>
      </c>
      <c r="C4768" t="s">
        <v>688</v>
      </c>
      <c r="D4768" t="s">
        <v>2306</v>
      </c>
      <c r="E4768" t="s">
        <v>17336</v>
      </c>
      <c r="F4768" t="s">
        <v>20442</v>
      </c>
      <c r="G4768" s="146">
        <f t="shared" si="82"/>
        <v>1</v>
      </c>
    </row>
    <row r="4769" spans="1:7">
      <c r="A4769" t="s">
        <v>17337</v>
      </c>
      <c r="B4769" s="1">
        <f>IFERROR(INDEX(Preturi!H$2:H$8000, MATCH(A4769, Preturi!G$2:G$8000, 0)), "")*G4769</f>
        <v>8.18</v>
      </c>
      <c r="C4769" t="s">
        <v>688</v>
      </c>
      <c r="D4769" t="s">
        <v>2306</v>
      </c>
      <c r="E4769" t="s">
        <v>17338</v>
      </c>
      <c r="F4769" t="s">
        <v>20442</v>
      </c>
      <c r="G4769" s="146">
        <f t="shared" si="82"/>
        <v>1</v>
      </c>
    </row>
    <row r="4770" spans="1:7">
      <c r="A4770" t="s">
        <v>17339</v>
      </c>
      <c r="B4770" s="1">
        <f>IFERROR(INDEX(Preturi!H$2:H$8000, MATCH(A4770, Preturi!G$2:G$8000, 0)), "")*G4770</f>
        <v>8.39</v>
      </c>
      <c r="C4770" t="s">
        <v>688</v>
      </c>
      <c r="D4770" t="s">
        <v>2306</v>
      </c>
      <c r="E4770" t="s">
        <v>17340</v>
      </c>
      <c r="F4770" t="s">
        <v>20442</v>
      </c>
      <c r="G4770" s="146">
        <f t="shared" si="82"/>
        <v>1</v>
      </c>
    </row>
    <row r="4771" spans="1:7">
      <c r="A4771" t="s">
        <v>17341</v>
      </c>
      <c r="B4771" s="1">
        <f>IFERROR(INDEX(Preturi!H$2:H$8000, MATCH(A4771, Preturi!G$2:G$8000, 0)), "")*G4771</f>
        <v>8.58</v>
      </c>
      <c r="C4771" t="s">
        <v>688</v>
      </c>
      <c r="D4771" t="s">
        <v>2306</v>
      </c>
      <c r="E4771" t="s">
        <v>17342</v>
      </c>
      <c r="F4771" t="s">
        <v>20442</v>
      </c>
      <c r="G4771" s="146">
        <f t="shared" si="82"/>
        <v>1</v>
      </c>
    </row>
    <row r="4772" spans="1:7">
      <c r="A4772" t="s">
        <v>17343</v>
      </c>
      <c r="B4772" s="1">
        <f>IFERROR(INDEX(Preturi!H$2:H$8000, MATCH(A4772, Preturi!G$2:G$8000, 0)), "")*G4772</f>
        <v>8.7899999999999991</v>
      </c>
      <c r="C4772" t="s">
        <v>688</v>
      </c>
      <c r="D4772" t="s">
        <v>2306</v>
      </c>
      <c r="E4772" t="s">
        <v>17344</v>
      </c>
      <c r="F4772" t="s">
        <v>20442</v>
      </c>
      <c r="G4772" s="146">
        <f t="shared" si="82"/>
        <v>1</v>
      </c>
    </row>
    <row r="4773" spans="1:7">
      <c r="A4773" t="s">
        <v>17345</v>
      </c>
      <c r="B4773" s="1">
        <f>IFERROR(INDEX(Preturi!H$2:H$8000, MATCH(A4773, Preturi!G$2:G$8000, 0)), "")*G4773</f>
        <v>9</v>
      </c>
      <c r="C4773" t="s">
        <v>688</v>
      </c>
      <c r="D4773" t="s">
        <v>2306</v>
      </c>
      <c r="E4773" t="s">
        <v>17346</v>
      </c>
      <c r="F4773" t="s">
        <v>20442</v>
      </c>
      <c r="G4773" s="146">
        <f t="shared" si="82"/>
        <v>1</v>
      </c>
    </row>
    <row r="4774" spans="1:7">
      <c r="A4774" t="s">
        <v>17347</v>
      </c>
      <c r="B4774" s="1">
        <f>IFERROR(INDEX(Preturi!H$2:H$8000, MATCH(A4774, Preturi!G$2:G$8000, 0)), "")*G4774</f>
        <v>9.1999999999999993</v>
      </c>
      <c r="C4774" t="s">
        <v>688</v>
      </c>
      <c r="D4774" t="s">
        <v>2306</v>
      </c>
      <c r="E4774" t="s">
        <v>17348</v>
      </c>
      <c r="F4774" t="s">
        <v>20442</v>
      </c>
      <c r="G4774" s="146">
        <f t="shared" si="82"/>
        <v>1</v>
      </c>
    </row>
    <row r="4775" spans="1:7">
      <c r="A4775" t="s">
        <v>17349</v>
      </c>
      <c r="B4775" s="1">
        <f>IFERROR(INDEX(Preturi!H$2:H$8000, MATCH(A4775, Preturi!G$2:G$8000, 0)), "")*G4775</f>
        <v>9.41</v>
      </c>
      <c r="C4775" t="s">
        <v>688</v>
      </c>
      <c r="D4775" t="s">
        <v>2306</v>
      </c>
      <c r="E4775" t="s">
        <v>17350</v>
      </c>
      <c r="F4775" t="s">
        <v>20442</v>
      </c>
      <c r="G4775" s="146">
        <f t="shared" si="82"/>
        <v>1</v>
      </c>
    </row>
    <row r="4776" spans="1:7">
      <c r="A4776" t="s">
        <v>17351</v>
      </c>
      <c r="B4776" s="1">
        <f>IFERROR(INDEX(Preturi!H$2:H$8000, MATCH(A4776, Preturi!G$2:G$8000, 0)), "")*G4776</f>
        <v>9.6199999999999992</v>
      </c>
      <c r="C4776" t="s">
        <v>688</v>
      </c>
      <c r="D4776" t="s">
        <v>2306</v>
      </c>
      <c r="E4776" t="s">
        <v>17352</v>
      </c>
      <c r="F4776" t="s">
        <v>20442</v>
      </c>
      <c r="G4776" s="146">
        <f t="shared" si="82"/>
        <v>1</v>
      </c>
    </row>
    <row r="4777" spans="1:7">
      <c r="A4777" t="s">
        <v>17353</v>
      </c>
      <c r="B4777" s="1">
        <f>IFERROR(INDEX(Preturi!H$2:H$8000, MATCH(A4777, Preturi!G$2:G$8000, 0)), "")*G4777</f>
        <v>9.83</v>
      </c>
      <c r="C4777" t="s">
        <v>688</v>
      </c>
      <c r="D4777" t="s">
        <v>2306</v>
      </c>
      <c r="E4777" t="s">
        <v>17354</v>
      </c>
      <c r="F4777" t="s">
        <v>20442</v>
      </c>
      <c r="G4777" s="146">
        <f t="shared" si="82"/>
        <v>1</v>
      </c>
    </row>
    <row r="4778" spans="1:7">
      <c r="A4778" t="s">
        <v>17355</v>
      </c>
      <c r="B4778" s="1">
        <f>IFERROR(INDEX(Preturi!H$2:H$8000, MATCH(A4778, Preturi!G$2:G$8000, 0)), "")*G4778</f>
        <v>10.039999999999999</v>
      </c>
      <c r="C4778" t="s">
        <v>688</v>
      </c>
      <c r="D4778" t="s">
        <v>2306</v>
      </c>
      <c r="E4778" t="s">
        <v>17356</v>
      </c>
      <c r="F4778" t="s">
        <v>20442</v>
      </c>
      <c r="G4778" s="146">
        <f t="shared" si="82"/>
        <v>1</v>
      </c>
    </row>
    <row r="4779" spans="1:7">
      <c r="A4779" t="s">
        <v>17357</v>
      </c>
      <c r="B4779" s="1">
        <f>IFERROR(INDEX(Preturi!H$2:H$8000, MATCH(A4779, Preturi!G$2:G$8000, 0)), "")*G4779</f>
        <v>10.24</v>
      </c>
      <c r="C4779" t="s">
        <v>688</v>
      </c>
      <c r="D4779" t="s">
        <v>2306</v>
      </c>
      <c r="E4779" t="s">
        <v>17358</v>
      </c>
      <c r="F4779" t="s">
        <v>20442</v>
      </c>
      <c r="G4779" s="146">
        <f t="shared" si="82"/>
        <v>1</v>
      </c>
    </row>
    <row r="4780" spans="1:7">
      <c r="A4780" t="s">
        <v>17359</v>
      </c>
      <c r="B4780" s="1">
        <f>IFERROR(INDEX(Preturi!H$2:H$8000, MATCH(A4780, Preturi!G$2:G$8000, 0)), "")*G4780</f>
        <v>13.01</v>
      </c>
      <c r="C4780" t="s">
        <v>688</v>
      </c>
      <c r="D4780" t="s">
        <v>2306</v>
      </c>
      <c r="E4780" t="s">
        <v>17360</v>
      </c>
      <c r="F4780" t="s">
        <v>20442</v>
      </c>
      <c r="G4780" s="146">
        <f t="shared" si="82"/>
        <v>1</v>
      </c>
    </row>
    <row r="4781" spans="1:7">
      <c r="A4781" t="s">
        <v>17361</v>
      </c>
      <c r="B4781" s="1">
        <f>IFERROR(INDEX(Preturi!H$2:H$8000, MATCH(A4781, Preturi!G$2:G$8000, 0)), "")*G4781</f>
        <v>9.91</v>
      </c>
      <c r="C4781" t="s">
        <v>688</v>
      </c>
      <c r="D4781" t="s">
        <v>2306</v>
      </c>
      <c r="E4781" t="s">
        <v>17362</v>
      </c>
      <c r="F4781" t="s">
        <v>20442</v>
      </c>
      <c r="G4781" s="146">
        <f t="shared" si="82"/>
        <v>1</v>
      </c>
    </row>
    <row r="4782" spans="1:7">
      <c r="A4782" t="s">
        <v>17363</v>
      </c>
      <c r="B4782" s="1">
        <f>IFERROR(INDEX(Preturi!H$2:H$8000, MATCH(A4782, Preturi!G$2:G$8000, 0)), "")*G4782</f>
        <v>10.17</v>
      </c>
      <c r="C4782" t="s">
        <v>688</v>
      </c>
      <c r="D4782" t="s">
        <v>2306</v>
      </c>
      <c r="E4782" t="s">
        <v>17364</v>
      </c>
      <c r="F4782" t="s">
        <v>20442</v>
      </c>
      <c r="G4782" s="146">
        <f t="shared" si="82"/>
        <v>1</v>
      </c>
    </row>
    <row r="4783" spans="1:7">
      <c r="A4783" t="s">
        <v>17365</v>
      </c>
      <c r="B4783" s="1">
        <f>IFERROR(INDEX(Preturi!H$2:H$8000, MATCH(A4783, Preturi!G$2:G$8000, 0)), "")*G4783</f>
        <v>10.43</v>
      </c>
      <c r="C4783" t="s">
        <v>688</v>
      </c>
      <c r="D4783" t="s">
        <v>2306</v>
      </c>
      <c r="E4783" t="s">
        <v>17366</v>
      </c>
      <c r="F4783" t="s">
        <v>20442</v>
      </c>
      <c r="G4783" s="146">
        <f t="shared" si="82"/>
        <v>1</v>
      </c>
    </row>
    <row r="4784" spans="1:7">
      <c r="A4784" t="s">
        <v>17367</v>
      </c>
      <c r="B4784" s="1">
        <f>IFERROR(INDEX(Preturi!H$2:H$8000, MATCH(A4784, Preturi!G$2:G$8000, 0)), "")*G4784</f>
        <v>10.69</v>
      </c>
      <c r="C4784" t="s">
        <v>688</v>
      </c>
      <c r="D4784" t="s">
        <v>2306</v>
      </c>
      <c r="E4784" t="s">
        <v>17368</v>
      </c>
      <c r="F4784" t="s">
        <v>20442</v>
      </c>
      <c r="G4784" s="146">
        <f t="shared" si="82"/>
        <v>1</v>
      </c>
    </row>
    <row r="4785" spans="1:7">
      <c r="A4785" t="s">
        <v>17369</v>
      </c>
      <c r="B4785" s="1">
        <f>IFERROR(INDEX(Preturi!H$2:H$8000, MATCH(A4785, Preturi!G$2:G$8000, 0)), "")*G4785</f>
        <v>10.95</v>
      </c>
      <c r="C4785" t="s">
        <v>688</v>
      </c>
      <c r="D4785" t="s">
        <v>2306</v>
      </c>
      <c r="E4785" t="s">
        <v>17370</v>
      </c>
      <c r="F4785" t="s">
        <v>20442</v>
      </c>
      <c r="G4785" s="146">
        <f t="shared" si="82"/>
        <v>1</v>
      </c>
    </row>
    <row r="4786" spans="1:7">
      <c r="A4786" t="s">
        <v>17371</v>
      </c>
      <c r="B4786" s="1">
        <f>IFERROR(INDEX(Preturi!H$2:H$8000, MATCH(A4786, Preturi!G$2:G$8000, 0)), "")*G4786</f>
        <v>11.21</v>
      </c>
      <c r="C4786" t="s">
        <v>688</v>
      </c>
      <c r="D4786" t="s">
        <v>2306</v>
      </c>
      <c r="E4786" t="s">
        <v>17372</v>
      </c>
      <c r="F4786" t="s">
        <v>20442</v>
      </c>
      <c r="G4786" s="146">
        <f t="shared" si="82"/>
        <v>1</v>
      </c>
    </row>
    <row r="4787" spans="1:7">
      <c r="A4787" t="s">
        <v>17373</v>
      </c>
      <c r="B4787" s="1">
        <f>IFERROR(INDEX(Preturi!H$2:H$8000, MATCH(A4787, Preturi!G$2:G$8000, 0)), "")*G4787</f>
        <v>11.47</v>
      </c>
      <c r="C4787" t="s">
        <v>688</v>
      </c>
      <c r="D4787" t="s">
        <v>2306</v>
      </c>
      <c r="E4787" t="s">
        <v>17374</v>
      </c>
      <c r="F4787" t="s">
        <v>20442</v>
      </c>
      <c r="G4787" s="146">
        <f t="shared" si="82"/>
        <v>1</v>
      </c>
    </row>
    <row r="4788" spans="1:7">
      <c r="A4788" t="s">
        <v>17375</v>
      </c>
      <c r="B4788" s="1">
        <f>IFERROR(INDEX(Preturi!H$2:H$8000, MATCH(A4788, Preturi!G$2:G$8000, 0)), "")*G4788</f>
        <v>11.73</v>
      </c>
      <c r="C4788" t="s">
        <v>688</v>
      </c>
      <c r="D4788" t="s">
        <v>2306</v>
      </c>
      <c r="E4788" t="s">
        <v>17376</v>
      </c>
      <c r="F4788" t="s">
        <v>20442</v>
      </c>
      <c r="G4788" s="146">
        <f t="shared" si="82"/>
        <v>1</v>
      </c>
    </row>
    <row r="4789" spans="1:7">
      <c r="A4789" t="s">
        <v>17377</v>
      </c>
      <c r="B4789" s="1">
        <f>IFERROR(INDEX(Preturi!H$2:H$8000, MATCH(A4789, Preturi!G$2:G$8000, 0)), "")*G4789</f>
        <v>11.99</v>
      </c>
      <c r="C4789" t="s">
        <v>688</v>
      </c>
      <c r="D4789" t="s">
        <v>2306</v>
      </c>
      <c r="E4789" t="s">
        <v>17378</v>
      </c>
      <c r="F4789" t="s">
        <v>20442</v>
      </c>
      <c r="G4789" s="146">
        <f t="shared" si="82"/>
        <v>1</v>
      </c>
    </row>
    <row r="4790" spans="1:7">
      <c r="A4790" t="s">
        <v>17379</v>
      </c>
      <c r="B4790" s="1">
        <f>IFERROR(INDEX(Preturi!H$2:H$8000, MATCH(A4790, Preturi!G$2:G$8000, 0)), "")*G4790</f>
        <v>12.25</v>
      </c>
      <c r="C4790" t="s">
        <v>688</v>
      </c>
      <c r="D4790" t="s">
        <v>2306</v>
      </c>
      <c r="E4790" t="s">
        <v>17380</v>
      </c>
      <c r="F4790" t="s">
        <v>20442</v>
      </c>
      <c r="G4790" s="146">
        <f t="shared" si="82"/>
        <v>1</v>
      </c>
    </row>
    <row r="4791" spans="1:7">
      <c r="A4791" t="s">
        <v>17381</v>
      </c>
      <c r="B4791" s="1">
        <f>IFERROR(INDEX(Preturi!H$2:H$8000, MATCH(A4791, Preturi!G$2:G$8000, 0)), "")*G4791</f>
        <v>12.49</v>
      </c>
      <c r="C4791" t="s">
        <v>688</v>
      </c>
      <c r="D4791" t="s">
        <v>2306</v>
      </c>
      <c r="E4791" t="s">
        <v>17382</v>
      </c>
      <c r="F4791" t="s">
        <v>20442</v>
      </c>
      <c r="G4791" s="146">
        <f t="shared" si="82"/>
        <v>1</v>
      </c>
    </row>
    <row r="4792" spans="1:7">
      <c r="A4792" t="s">
        <v>17383</v>
      </c>
      <c r="B4792" s="1">
        <f>IFERROR(INDEX(Preturi!H$2:H$8000, MATCH(A4792, Preturi!G$2:G$8000, 0)), "")*G4792</f>
        <v>12.75</v>
      </c>
      <c r="C4792" t="s">
        <v>688</v>
      </c>
      <c r="D4792" t="s">
        <v>2306</v>
      </c>
      <c r="E4792" t="s">
        <v>17384</v>
      </c>
      <c r="F4792" t="s">
        <v>20442</v>
      </c>
      <c r="G4792" s="146">
        <f t="shared" si="82"/>
        <v>1</v>
      </c>
    </row>
    <row r="4793" spans="1:7">
      <c r="A4793" t="s">
        <v>17385</v>
      </c>
      <c r="B4793" s="1">
        <f>IFERROR(INDEX(Preturi!H$2:H$8000, MATCH(A4793, Preturi!G$2:G$8000, 0)), "")*G4793</f>
        <v>9.91</v>
      </c>
      <c r="C4793" t="s">
        <v>688</v>
      </c>
      <c r="D4793" t="s">
        <v>2306</v>
      </c>
      <c r="E4793" t="s">
        <v>17386</v>
      </c>
      <c r="F4793" t="s">
        <v>20442</v>
      </c>
      <c r="G4793" s="146">
        <f t="shared" si="82"/>
        <v>1</v>
      </c>
    </row>
    <row r="4794" spans="1:7">
      <c r="A4794" t="s">
        <v>17387</v>
      </c>
      <c r="B4794" s="1">
        <f>IFERROR(INDEX(Preturi!H$2:H$8000, MATCH(A4794, Preturi!G$2:G$8000, 0)), "")*G4794</f>
        <v>10.17</v>
      </c>
      <c r="C4794" t="s">
        <v>688</v>
      </c>
      <c r="D4794" t="s">
        <v>2306</v>
      </c>
      <c r="E4794" t="s">
        <v>17388</v>
      </c>
      <c r="F4794" t="s">
        <v>20442</v>
      </c>
      <c r="G4794" s="146">
        <f t="shared" si="82"/>
        <v>1</v>
      </c>
    </row>
    <row r="4795" spans="1:7">
      <c r="A4795" t="s">
        <v>17389</v>
      </c>
      <c r="B4795" s="1">
        <f>IFERROR(INDEX(Preturi!H$2:H$8000, MATCH(A4795, Preturi!G$2:G$8000, 0)), "")*G4795</f>
        <v>10.43</v>
      </c>
      <c r="C4795" t="s">
        <v>688</v>
      </c>
      <c r="D4795" t="s">
        <v>2306</v>
      </c>
      <c r="E4795" t="s">
        <v>17390</v>
      </c>
      <c r="F4795" t="s">
        <v>20442</v>
      </c>
      <c r="G4795" s="146">
        <f t="shared" si="82"/>
        <v>1</v>
      </c>
    </row>
    <row r="4796" spans="1:7">
      <c r="A4796" t="s">
        <v>17391</v>
      </c>
      <c r="B4796" s="1">
        <f>IFERROR(INDEX(Preturi!H$2:H$8000, MATCH(A4796, Preturi!G$2:G$8000, 0)), "")*G4796</f>
        <v>10.69</v>
      </c>
      <c r="C4796" t="s">
        <v>688</v>
      </c>
      <c r="D4796" t="s">
        <v>2306</v>
      </c>
      <c r="E4796" t="s">
        <v>17392</v>
      </c>
      <c r="F4796" t="s">
        <v>20442</v>
      </c>
      <c r="G4796" s="146">
        <f t="shared" si="82"/>
        <v>1</v>
      </c>
    </row>
    <row r="4797" spans="1:7">
      <c r="A4797" t="s">
        <v>17393</v>
      </c>
      <c r="B4797" s="1">
        <f>IFERROR(INDEX(Preturi!H$2:H$8000, MATCH(A4797, Preturi!G$2:G$8000, 0)), "")*G4797</f>
        <v>10.95</v>
      </c>
      <c r="C4797" t="s">
        <v>688</v>
      </c>
      <c r="D4797" t="s">
        <v>2306</v>
      </c>
      <c r="E4797" t="s">
        <v>17394</v>
      </c>
      <c r="F4797" t="s">
        <v>20442</v>
      </c>
      <c r="G4797" s="146">
        <f t="shared" si="82"/>
        <v>1</v>
      </c>
    </row>
    <row r="4798" spans="1:7">
      <c r="A4798" t="s">
        <v>17395</v>
      </c>
      <c r="B4798" s="1">
        <f>IFERROR(INDEX(Preturi!H$2:H$8000, MATCH(A4798, Preturi!G$2:G$8000, 0)), "")*G4798</f>
        <v>11.21</v>
      </c>
      <c r="C4798" t="s">
        <v>688</v>
      </c>
      <c r="D4798" t="s">
        <v>2306</v>
      </c>
      <c r="E4798" t="s">
        <v>17396</v>
      </c>
      <c r="F4798" t="s">
        <v>20442</v>
      </c>
      <c r="G4798" s="146">
        <f t="shared" si="82"/>
        <v>1</v>
      </c>
    </row>
    <row r="4799" spans="1:7">
      <c r="A4799" t="s">
        <v>17397</v>
      </c>
      <c r="B4799" s="1">
        <f>IFERROR(INDEX(Preturi!H$2:H$8000, MATCH(A4799, Preturi!G$2:G$8000, 0)), "")*G4799</f>
        <v>11.47</v>
      </c>
      <c r="C4799" t="s">
        <v>688</v>
      </c>
      <c r="D4799" t="s">
        <v>2306</v>
      </c>
      <c r="E4799" t="s">
        <v>17398</v>
      </c>
      <c r="F4799" t="s">
        <v>20442</v>
      </c>
      <c r="G4799" s="146">
        <f t="shared" si="82"/>
        <v>1</v>
      </c>
    </row>
    <row r="4800" spans="1:7">
      <c r="A4800" t="s">
        <v>17399</v>
      </c>
      <c r="B4800" s="1">
        <f>IFERROR(INDEX(Preturi!H$2:H$8000, MATCH(A4800, Preturi!G$2:G$8000, 0)), "")*G4800</f>
        <v>11.73</v>
      </c>
      <c r="C4800" t="s">
        <v>688</v>
      </c>
      <c r="D4800" t="s">
        <v>2306</v>
      </c>
      <c r="E4800" t="s">
        <v>17400</v>
      </c>
      <c r="F4800" t="s">
        <v>20442</v>
      </c>
      <c r="G4800" s="146">
        <f t="shared" si="82"/>
        <v>1</v>
      </c>
    </row>
    <row r="4801" spans="1:7">
      <c r="A4801" t="s">
        <v>17401</v>
      </c>
      <c r="B4801" s="1">
        <f>IFERROR(INDEX(Preturi!H$2:H$8000, MATCH(A4801, Preturi!G$2:G$8000, 0)), "")*G4801</f>
        <v>11.99</v>
      </c>
      <c r="C4801" t="s">
        <v>688</v>
      </c>
      <c r="D4801" t="s">
        <v>2306</v>
      </c>
      <c r="E4801" t="s">
        <v>17402</v>
      </c>
      <c r="F4801" t="s">
        <v>20442</v>
      </c>
      <c r="G4801" s="146">
        <f t="shared" si="82"/>
        <v>1</v>
      </c>
    </row>
    <row r="4802" spans="1:7">
      <c r="A4802" t="s">
        <v>17403</v>
      </c>
      <c r="B4802" s="1">
        <f>IFERROR(INDEX(Preturi!H$2:H$8000, MATCH(A4802, Preturi!G$2:G$8000, 0)), "")*G4802</f>
        <v>12.25</v>
      </c>
      <c r="C4802" t="s">
        <v>688</v>
      </c>
      <c r="D4802" t="s">
        <v>2306</v>
      </c>
      <c r="E4802" t="s">
        <v>17404</v>
      </c>
      <c r="F4802" t="s">
        <v>20442</v>
      </c>
      <c r="G4802" s="146">
        <f t="shared" si="82"/>
        <v>1</v>
      </c>
    </row>
    <row r="4803" spans="1:7">
      <c r="A4803" t="s">
        <v>17405</v>
      </c>
      <c r="B4803" s="1">
        <f>IFERROR(INDEX(Preturi!H$2:H$8000, MATCH(A4803, Preturi!G$2:G$8000, 0)), "")*G4803</f>
        <v>12.49</v>
      </c>
      <c r="C4803" t="s">
        <v>688</v>
      </c>
      <c r="D4803" t="s">
        <v>2306</v>
      </c>
      <c r="E4803" t="s">
        <v>17406</v>
      </c>
      <c r="F4803" t="s">
        <v>20442</v>
      </c>
      <c r="G4803" s="146">
        <f t="shared" si="82"/>
        <v>1</v>
      </c>
    </row>
    <row r="4804" spans="1:7">
      <c r="A4804" t="s">
        <v>17407</v>
      </c>
      <c r="B4804" s="1">
        <f>IFERROR(INDEX(Preturi!H$2:H$8000, MATCH(A4804, Preturi!G$2:G$8000, 0)), "")*G4804</f>
        <v>12.75</v>
      </c>
      <c r="C4804" t="s">
        <v>688</v>
      </c>
      <c r="D4804" t="s">
        <v>2306</v>
      </c>
      <c r="E4804" t="s">
        <v>17408</v>
      </c>
      <c r="F4804" t="s">
        <v>20442</v>
      </c>
      <c r="G4804" s="146">
        <f t="shared" si="82"/>
        <v>1</v>
      </c>
    </row>
    <row r="4805" spans="1:7">
      <c r="A4805" t="s">
        <v>17409</v>
      </c>
      <c r="B4805" s="1">
        <f>IFERROR(INDEX(Preturi!H$2:H$8000, MATCH(A4805, Preturi!G$2:G$8000, 0)), "")*G4805</f>
        <v>15.56</v>
      </c>
      <c r="C4805" t="s">
        <v>688</v>
      </c>
      <c r="D4805" t="s">
        <v>2306</v>
      </c>
      <c r="E4805" t="s">
        <v>17410</v>
      </c>
      <c r="F4805" t="s">
        <v>20442</v>
      </c>
      <c r="G4805" s="146">
        <f t="shared" si="82"/>
        <v>1</v>
      </c>
    </row>
    <row r="4806" spans="1:7">
      <c r="A4806" t="s">
        <v>17411</v>
      </c>
      <c r="B4806" s="1">
        <f>IFERROR(INDEX(Preturi!H$2:H$8000, MATCH(A4806, Preturi!G$2:G$8000, 0)), "")*G4806</f>
        <v>11.84</v>
      </c>
      <c r="C4806" t="s">
        <v>688</v>
      </c>
      <c r="D4806" t="s">
        <v>2306</v>
      </c>
      <c r="E4806" t="s">
        <v>17412</v>
      </c>
      <c r="F4806" t="s">
        <v>20442</v>
      </c>
      <c r="G4806" s="146">
        <f t="shared" si="82"/>
        <v>1</v>
      </c>
    </row>
    <row r="4807" spans="1:7">
      <c r="A4807" t="s">
        <v>17413</v>
      </c>
      <c r="B4807" s="1">
        <f>IFERROR(INDEX(Preturi!H$2:H$8000, MATCH(A4807, Preturi!G$2:G$8000, 0)), "")*G4807</f>
        <v>12.16</v>
      </c>
      <c r="C4807" t="s">
        <v>688</v>
      </c>
      <c r="D4807" t="s">
        <v>2306</v>
      </c>
      <c r="E4807" t="s">
        <v>17414</v>
      </c>
      <c r="F4807" t="s">
        <v>20442</v>
      </c>
      <c r="G4807" s="146">
        <f t="shared" si="82"/>
        <v>1</v>
      </c>
    </row>
    <row r="4808" spans="1:7">
      <c r="A4808" t="s">
        <v>17415</v>
      </c>
      <c r="B4808" s="1">
        <f>IFERROR(INDEX(Preturi!H$2:H$8000, MATCH(A4808, Preturi!G$2:G$8000, 0)), "")*G4808</f>
        <v>12.47</v>
      </c>
      <c r="C4808" t="s">
        <v>688</v>
      </c>
      <c r="D4808" t="s">
        <v>2306</v>
      </c>
      <c r="E4808" t="s">
        <v>17416</v>
      </c>
      <c r="F4808" t="s">
        <v>20442</v>
      </c>
      <c r="G4808" s="146">
        <f t="shared" si="82"/>
        <v>1</v>
      </c>
    </row>
    <row r="4809" spans="1:7">
      <c r="A4809" t="s">
        <v>17417</v>
      </c>
      <c r="B4809" s="1">
        <f>IFERROR(INDEX(Preturi!H$2:H$8000, MATCH(A4809, Preturi!G$2:G$8000, 0)), "")*G4809</f>
        <v>12.77</v>
      </c>
      <c r="C4809" t="s">
        <v>688</v>
      </c>
      <c r="D4809" t="s">
        <v>2306</v>
      </c>
      <c r="E4809" t="s">
        <v>17418</v>
      </c>
      <c r="F4809" t="s">
        <v>20442</v>
      </c>
      <c r="G4809" s="146">
        <f t="shared" si="82"/>
        <v>1</v>
      </c>
    </row>
    <row r="4810" spans="1:7">
      <c r="A4810" t="s">
        <v>17419</v>
      </c>
      <c r="B4810" s="1">
        <f>IFERROR(INDEX(Preturi!H$2:H$8000, MATCH(A4810, Preturi!G$2:G$8000, 0)), "")*G4810</f>
        <v>13.08</v>
      </c>
      <c r="C4810" t="s">
        <v>688</v>
      </c>
      <c r="D4810" t="s">
        <v>2306</v>
      </c>
      <c r="E4810" t="s">
        <v>17420</v>
      </c>
      <c r="F4810" t="s">
        <v>20442</v>
      </c>
      <c r="G4810" s="146">
        <f t="shared" si="82"/>
        <v>1</v>
      </c>
    </row>
    <row r="4811" spans="1:7">
      <c r="A4811" t="s">
        <v>17421</v>
      </c>
      <c r="B4811" s="1">
        <f>IFERROR(INDEX(Preturi!H$2:H$8000, MATCH(A4811, Preturi!G$2:G$8000, 0)), "")*G4811</f>
        <v>13.39</v>
      </c>
      <c r="C4811" t="s">
        <v>688</v>
      </c>
      <c r="D4811" t="s">
        <v>2306</v>
      </c>
      <c r="E4811" t="s">
        <v>17422</v>
      </c>
      <c r="F4811" t="s">
        <v>20442</v>
      </c>
      <c r="G4811" s="146">
        <f t="shared" si="82"/>
        <v>1</v>
      </c>
    </row>
    <row r="4812" spans="1:7">
      <c r="A4812" t="s">
        <v>17423</v>
      </c>
      <c r="B4812" s="1">
        <f>IFERROR(INDEX(Preturi!H$2:H$8000, MATCH(A4812, Preturi!G$2:G$8000, 0)), "")*G4812</f>
        <v>13.7</v>
      </c>
      <c r="C4812" t="s">
        <v>688</v>
      </c>
      <c r="D4812" t="s">
        <v>2306</v>
      </c>
      <c r="E4812" t="s">
        <v>17424</v>
      </c>
      <c r="F4812" t="s">
        <v>20442</v>
      </c>
      <c r="G4812" s="146">
        <f t="shared" si="82"/>
        <v>1</v>
      </c>
    </row>
    <row r="4813" spans="1:7">
      <c r="A4813" t="s">
        <v>17425</v>
      </c>
      <c r="B4813" s="1">
        <f>IFERROR(INDEX(Preturi!H$2:H$8000, MATCH(A4813, Preturi!G$2:G$8000, 0)), "")*G4813</f>
        <v>14.01</v>
      </c>
      <c r="C4813" t="s">
        <v>688</v>
      </c>
      <c r="D4813" t="s">
        <v>2306</v>
      </c>
      <c r="E4813" t="s">
        <v>17426</v>
      </c>
      <c r="F4813" t="s">
        <v>20442</v>
      </c>
      <c r="G4813" s="146">
        <f t="shared" si="82"/>
        <v>1</v>
      </c>
    </row>
    <row r="4814" spans="1:7">
      <c r="A4814" t="s">
        <v>17427</v>
      </c>
      <c r="B4814" s="1">
        <f>IFERROR(INDEX(Preturi!H$2:H$8000, MATCH(A4814, Preturi!G$2:G$8000, 0)), "")*G4814</f>
        <v>14.33</v>
      </c>
      <c r="C4814" t="s">
        <v>688</v>
      </c>
      <c r="D4814" t="s">
        <v>2306</v>
      </c>
      <c r="E4814" t="s">
        <v>17428</v>
      </c>
      <c r="F4814" t="s">
        <v>20442</v>
      </c>
      <c r="G4814" s="146">
        <f t="shared" si="82"/>
        <v>1</v>
      </c>
    </row>
    <row r="4815" spans="1:7">
      <c r="A4815" t="s">
        <v>17429</v>
      </c>
      <c r="B4815" s="1">
        <f>IFERROR(INDEX(Preturi!H$2:H$8000, MATCH(A4815, Preturi!G$2:G$8000, 0)), "")*G4815</f>
        <v>14.64</v>
      </c>
      <c r="C4815" t="s">
        <v>688</v>
      </c>
      <c r="D4815" t="s">
        <v>2306</v>
      </c>
      <c r="E4815" t="s">
        <v>17430</v>
      </c>
      <c r="F4815" t="s">
        <v>20442</v>
      </c>
      <c r="G4815" s="146">
        <f t="shared" si="82"/>
        <v>1</v>
      </c>
    </row>
    <row r="4816" spans="1:7">
      <c r="A4816" t="s">
        <v>17431</v>
      </c>
      <c r="B4816" s="1">
        <f>IFERROR(INDEX(Preturi!H$2:H$8000, MATCH(A4816, Preturi!G$2:G$8000, 0)), "")*G4816</f>
        <v>14.95</v>
      </c>
      <c r="C4816" t="s">
        <v>688</v>
      </c>
      <c r="D4816" t="s">
        <v>2306</v>
      </c>
      <c r="E4816" t="s">
        <v>17432</v>
      </c>
      <c r="F4816" t="s">
        <v>20442</v>
      </c>
      <c r="G4816" s="146">
        <f t="shared" si="82"/>
        <v>1</v>
      </c>
    </row>
    <row r="4817" spans="1:7">
      <c r="A4817" t="s">
        <v>17433</v>
      </c>
      <c r="B4817" s="1">
        <f>IFERROR(INDEX(Preturi!H$2:H$8000, MATCH(A4817, Preturi!G$2:G$8000, 0)), "")*G4817</f>
        <v>15.25</v>
      </c>
      <c r="C4817" t="s">
        <v>688</v>
      </c>
      <c r="D4817" t="s">
        <v>2306</v>
      </c>
      <c r="E4817" t="s">
        <v>17434</v>
      </c>
      <c r="F4817" t="s">
        <v>20442</v>
      </c>
      <c r="G4817" s="146">
        <f t="shared" si="82"/>
        <v>1</v>
      </c>
    </row>
    <row r="4818" spans="1:7">
      <c r="A4818" t="s">
        <v>17435</v>
      </c>
      <c r="B4818" s="1">
        <f>IFERROR(INDEX(Preturi!H$2:H$8000, MATCH(A4818, Preturi!G$2:G$8000, 0)), "")*G4818</f>
        <v>11.84</v>
      </c>
      <c r="C4818" t="s">
        <v>688</v>
      </c>
      <c r="D4818" t="s">
        <v>2306</v>
      </c>
      <c r="E4818" t="s">
        <v>17436</v>
      </c>
      <c r="F4818" t="s">
        <v>20442</v>
      </c>
      <c r="G4818" s="146">
        <f t="shared" si="82"/>
        <v>1</v>
      </c>
    </row>
    <row r="4819" spans="1:7">
      <c r="A4819" t="s">
        <v>17437</v>
      </c>
      <c r="B4819" s="1">
        <f>IFERROR(INDEX(Preturi!H$2:H$8000, MATCH(A4819, Preturi!G$2:G$8000, 0)), "")*G4819</f>
        <v>12.16</v>
      </c>
      <c r="C4819" t="s">
        <v>688</v>
      </c>
      <c r="D4819" t="s">
        <v>2306</v>
      </c>
      <c r="E4819" t="s">
        <v>17438</v>
      </c>
      <c r="F4819" t="s">
        <v>20442</v>
      </c>
      <c r="G4819" s="146">
        <f t="shared" si="82"/>
        <v>1</v>
      </c>
    </row>
    <row r="4820" spans="1:7">
      <c r="A4820" t="s">
        <v>17439</v>
      </c>
      <c r="B4820" s="1">
        <f>IFERROR(INDEX(Preturi!H$2:H$8000, MATCH(A4820, Preturi!G$2:G$8000, 0)), "")*G4820</f>
        <v>12.47</v>
      </c>
      <c r="C4820" t="s">
        <v>688</v>
      </c>
      <c r="D4820" t="s">
        <v>2306</v>
      </c>
      <c r="E4820" t="s">
        <v>17440</v>
      </c>
      <c r="F4820" t="s">
        <v>20442</v>
      </c>
      <c r="G4820" s="146">
        <f t="shared" si="82"/>
        <v>1</v>
      </c>
    </row>
    <row r="4821" spans="1:7">
      <c r="A4821" t="s">
        <v>17441</v>
      </c>
      <c r="B4821" s="1">
        <f>IFERROR(INDEX(Preturi!H$2:H$8000, MATCH(A4821, Preturi!G$2:G$8000, 0)), "")*G4821</f>
        <v>12.77</v>
      </c>
      <c r="C4821" t="s">
        <v>688</v>
      </c>
      <c r="D4821" t="s">
        <v>2306</v>
      </c>
      <c r="E4821" t="s">
        <v>17442</v>
      </c>
      <c r="F4821" t="s">
        <v>20442</v>
      </c>
      <c r="G4821" s="146">
        <f t="shared" si="82"/>
        <v>1</v>
      </c>
    </row>
    <row r="4822" spans="1:7">
      <c r="A4822" t="s">
        <v>17443</v>
      </c>
      <c r="B4822" s="1">
        <f>IFERROR(INDEX(Preturi!H$2:H$8000, MATCH(A4822, Preturi!G$2:G$8000, 0)), "")*G4822</f>
        <v>13.08</v>
      </c>
      <c r="C4822" t="s">
        <v>688</v>
      </c>
      <c r="D4822" t="s">
        <v>2306</v>
      </c>
      <c r="E4822" t="s">
        <v>17444</v>
      </c>
      <c r="F4822" t="s">
        <v>20442</v>
      </c>
      <c r="G4822" s="146">
        <f t="shared" ref="G4822:G4885" si="83">1+Adaosuri23</f>
        <v>1</v>
      </c>
    </row>
    <row r="4823" spans="1:7">
      <c r="A4823" t="s">
        <v>17445</v>
      </c>
      <c r="B4823" s="1">
        <f>IFERROR(INDEX(Preturi!H$2:H$8000, MATCH(A4823, Preturi!G$2:G$8000, 0)), "")*G4823</f>
        <v>13.39</v>
      </c>
      <c r="C4823" t="s">
        <v>688</v>
      </c>
      <c r="D4823" t="s">
        <v>2306</v>
      </c>
      <c r="E4823" t="s">
        <v>17446</v>
      </c>
      <c r="F4823" t="s">
        <v>20442</v>
      </c>
      <c r="G4823" s="146">
        <f t="shared" si="83"/>
        <v>1</v>
      </c>
    </row>
    <row r="4824" spans="1:7">
      <c r="A4824" t="s">
        <v>17447</v>
      </c>
      <c r="B4824" s="1">
        <f>IFERROR(INDEX(Preturi!H$2:H$8000, MATCH(A4824, Preturi!G$2:G$8000, 0)), "")*G4824</f>
        <v>13.7</v>
      </c>
      <c r="C4824" t="s">
        <v>688</v>
      </c>
      <c r="D4824" t="s">
        <v>2306</v>
      </c>
      <c r="E4824" t="s">
        <v>17448</v>
      </c>
      <c r="F4824" t="s">
        <v>20442</v>
      </c>
      <c r="G4824" s="146">
        <f t="shared" si="83"/>
        <v>1</v>
      </c>
    </row>
    <row r="4825" spans="1:7">
      <c r="A4825" t="s">
        <v>17449</v>
      </c>
      <c r="B4825" s="1">
        <f>IFERROR(INDEX(Preturi!H$2:H$8000, MATCH(A4825, Preturi!G$2:G$8000, 0)), "")*G4825</f>
        <v>14.01</v>
      </c>
      <c r="C4825" t="s">
        <v>688</v>
      </c>
      <c r="D4825" t="s">
        <v>2306</v>
      </c>
      <c r="E4825" t="s">
        <v>17450</v>
      </c>
      <c r="F4825" t="s">
        <v>20442</v>
      </c>
      <c r="G4825" s="146">
        <f t="shared" si="83"/>
        <v>1</v>
      </c>
    </row>
    <row r="4826" spans="1:7">
      <c r="A4826" t="s">
        <v>17451</v>
      </c>
      <c r="B4826" s="1">
        <f>IFERROR(INDEX(Preturi!H$2:H$8000, MATCH(A4826, Preturi!G$2:G$8000, 0)), "")*G4826</f>
        <v>14.33</v>
      </c>
      <c r="C4826" t="s">
        <v>688</v>
      </c>
      <c r="D4826" t="s">
        <v>2306</v>
      </c>
      <c r="E4826" t="s">
        <v>17452</v>
      </c>
      <c r="F4826" t="s">
        <v>20442</v>
      </c>
      <c r="G4826" s="146">
        <f t="shared" si="83"/>
        <v>1</v>
      </c>
    </row>
    <row r="4827" spans="1:7">
      <c r="A4827" t="s">
        <v>17453</v>
      </c>
      <c r="B4827" s="1">
        <f>IFERROR(INDEX(Preturi!H$2:H$8000, MATCH(A4827, Preturi!G$2:G$8000, 0)), "")*G4827</f>
        <v>14.64</v>
      </c>
      <c r="C4827" t="s">
        <v>688</v>
      </c>
      <c r="D4827" t="s">
        <v>2306</v>
      </c>
      <c r="E4827" t="s">
        <v>17454</v>
      </c>
      <c r="F4827" t="s">
        <v>20442</v>
      </c>
      <c r="G4827" s="146">
        <f t="shared" si="83"/>
        <v>1</v>
      </c>
    </row>
    <row r="4828" spans="1:7">
      <c r="A4828" t="s">
        <v>17455</v>
      </c>
      <c r="B4828" s="1">
        <f>IFERROR(INDEX(Preturi!H$2:H$8000, MATCH(A4828, Preturi!G$2:G$8000, 0)), "")*G4828</f>
        <v>14.95</v>
      </c>
      <c r="C4828" t="s">
        <v>688</v>
      </c>
      <c r="D4828" t="s">
        <v>2306</v>
      </c>
      <c r="E4828" t="s">
        <v>17456</v>
      </c>
      <c r="F4828" t="s">
        <v>20442</v>
      </c>
      <c r="G4828" s="146">
        <f t="shared" si="83"/>
        <v>1</v>
      </c>
    </row>
    <row r="4829" spans="1:7">
      <c r="A4829" t="s">
        <v>17457</v>
      </c>
      <c r="B4829" s="1">
        <f>IFERROR(INDEX(Preturi!H$2:H$8000, MATCH(A4829, Preturi!G$2:G$8000, 0)), "")*G4829</f>
        <v>15.25</v>
      </c>
      <c r="C4829" t="s">
        <v>688</v>
      </c>
      <c r="D4829" t="s">
        <v>2306</v>
      </c>
      <c r="E4829" t="s">
        <v>17458</v>
      </c>
      <c r="F4829" t="s">
        <v>20442</v>
      </c>
      <c r="G4829" s="146">
        <f t="shared" si="83"/>
        <v>1</v>
      </c>
    </row>
    <row r="4830" spans="1:7">
      <c r="A4830" t="s">
        <v>17459</v>
      </c>
      <c r="B4830" s="1">
        <f>IFERROR(INDEX(Preturi!H$2:H$8000, MATCH(A4830, Preturi!G$2:G$8000, 0)), "")*G4830</f>
        <v>18.100000000000001</v>
      </c>
      <c r="C4830" t="s">
        <v>688</v>
      </c>
      <c r="D4830" t="s">
        <v>2306</v>
      </c>
      <c r="E4830" t="s">
        <v>17461</v>
      </c>
      <c r="F4830" t="s">
        <v>20442</v>
      </c>
      <c r="G4830" s="146">
        <f t="shared" si="83"/>
        <v>1</v>
      </c>
    </row>
    <row r="4831" spans="1:7">
      <c r="A4831" t="s">
        <v>17462</v>
      </c>
      <c r="B4831" s="1">
        <f>IFERROR(INDEX(Preturi!H$2:H$8000, MATCH(A4831, Preturi!G$2:G$8000, 0)), "")*G4831</f>
        <v>13.75</v>
      </c>
      <c r="C4831" t="s">
        <v>688</v>
      </c>
      <c r="D4831" t="s">
        <v>2306</v>
      </c>
      <c r="E4831" t="s">
        <v>17463</v>
      </c>
      <c r="F4831" t="s">
        <v>20442</v>
      </c>
      <c r="G4831" s="146">
        <f t="shared" si="83"/>
        <v>1</v>
      </c>
    </row>
    <row r="4832" spans="1:7">
      <c r="A4832" t="s">
        <v>17464</v>
      </c>
      <c r="B4832" s="1">
        <f>IFERROR(INDEX(Preturi!H$2:H$8000, MATCH(A4832, Preturi!G$2:G$8000, 0)), "")*G4832</f>
        <v>14.12</v>
      </c>
      <c r="C4832" t="s">
        <v>688</v>
      </c>
      <c r="D4832" t="s">
        <v>2306</v>
      </c>
      <c r="E4832" t="s">
        <v>17465</v>
      </c>
      <c r="F4832" t="s">
        <v>20442</v>
      </c>
      <c r="G4832" s="146">
        <f t="shared" si="83"/>
        <v>1</v>
      </c>
    </row>
    <row r="4833" spans="1:7">
      <c r="A4833" t="s">
        <v>17466</v>
      </c>
      <c r="B4833" s="1">
        <f>IFERROR(INDEX(Preturi!H$2:H$8000, MATCH(A4833, Preturi!G$2:G$8000, 0)), "")*G4833</f>
        <v>14.47</v>
      </c>
      <c r="C4833" t="s">
        <v>688</v>
      </c>
      <c r="D4833" t="s">
        <v>2306</v>
      </c>
      <c r="E4833" t="s">
        <v>17467</v>
      </c>
      <c r="F4833" t="s">
        <v>20442</v>
      </c>
      <c r="G4833" s="146">
        <f t="shared" si="83"/>
        <v>1</v>
      </c>
    </row>
    <row r="4834" spans="1:7">
      <c r="A4834" t="s">
        <v>17468</v>
      </c>
      <c r="B4834" s="1">
        <f>IFERROR(INDEX(Preturi!H$2:H$8000, MATCH(A4834, Preturi!G$2:G$8000, 0)), "")*G4834</f>
        <v>14.83</v>
      </c>
      <c r="C4834" t="s">
        <v>688</v>
      </c>
      <c r="D4834" t="s">
        <v>2306</v>
      </c>
      <c r="E4834" t="s">
        <v>17469</v>
      </c>
      <c r="F4834" t="s">
        <v>20442</v>
      </c>
      <c r="G4834" s="146">
        <f t="shared" si="83"/>
        <v>1</v>
      </c>
    </row>
    <row r="4835" spans="1:7">
      <c r="A4835" t="s">
        <v>17470</v>
      </c>
      <c r="B4835" s="1">
        <f>IFERROR(INDEX(Preturi!H$2:H$8000, MATCH(A4835, Preturi!G$2:G$8000, 0)), "")*G4835</f>
        <v>15.2</v>
      </c>
      <c r="C4835" t="s">
        <v>688</v>
      </c>
      <c r="D4835" t="s">
        <v>2306</v>
      </c>
      <c r="E4835" t="s">
        <v>17471</v>
      </c>
      <c r="F4835" t="s">
        <v>20442</v>
      </c>
      <c r="G4835" s="146">
        <f t="shared" si="83"/>
        <v>1</v>
      </c>
    </row>
    <row r="4836" spans="1:7">
      <c r="A4836" t="s">
        <v>17472</v>
      </c>
      <c r="B4836" s="1">
        <f>IFERROR(INDEX(Preturi!H$2:H$8000, MATCH(A4836, Preturi!G$2:G$8000, 0)), "")*G4836</f>
        <v>15.56</v>
      </c>
      <c r="C4836" t="s">
        <v>688</v>
      </c>
      <c r="D4836" t="s">
        <v>2306</v>
      </c>
      <c r="E4836" t="s">
        <v>17473</v>
      </c>
      <c r="F4836" t="s">
        <v>20442</v>
      </c>
      <c r="G4836" s="146">
        <f t="shared" si="83"/>
        <v>1</v>
      </c>
    </row>
    <row r="4837" spans="1:7">
      <c r="A4837" t="s">
        <v>17474</v>
      </c>
      <c r="B4837" s="1">
        <f>IFERROR(INDEX(Preturi!H$2:H$8000, MATCH(A4837, Preturi!G$2:G$8000, 0)), "")*G4837</f>
        <v>15.93</v>
      </c>
      <c r="C4837" t="s">
        <v>688</v>
      </c>
      <c r="D4837" t="s">
        <v>2306</v>
      </c>
      <c r="E4837" t="s">
        <v>17475</v>
      </c>
      <c r="F4837" t="s">
        <v>20442</v>
      </c>
      <c r="G4837" s="146">
        <f t="shared" si="83"/>
        <v>1</v>
      </c>
    </row>
    <row r="4838" spans="1:7">
      <c r="A4838" t="s">
        <v>17476</v>
      </c>
      <c r="B4838" s="1">
        <f>IFERROR(INDEX(Preturi!H$2:H$8000, MATCH(A4838, Preturi!G$2:G$8000, 0)), "")*G4838</f>
        <v>16.29</v>
      </c>
      <c r="C4838" t="s">
        <v>688</v>
      </c>
      <c r="D4838" t="s">
        <v>2306</v>
      </c>
      <c r="E4838" t="s">
        <v>17477</v>
      </c>
      <c r="F4838" t="s">
        <v>20442</v>
      </c>
      <c r="G4838" s="146">
        <f t="shared" si="83"/>
        <v>1</v>
      </c>
    </row>
    <row r="4839" spans="1:7">
      <c r="A4839" t="s">
        <v>17478</v>
      </c>
      <c r="B4839" s="1">
        <f>IFERROR(INDEX(Preturi!H$2:H$8000, MATCH(A4839, Preturi!G$2:G$8000, 0)), "")*G4839</f>
        <v>16.649999999999999</v>
      </c>
      <c r="C4839" t="s">
        <v>688</v>
      </c>
      <c r="D4839" t="s">
        <v>2306</v>
      </c>
      <c r="E4839" t="s">
        <v>17479</v>
      </c>
      <c r="F4839" t="s">
        <v>20442</v>
      </c>
      <c r="G4839" s="146">
        <f t="shared" si="83"/>
        <v>1</v>
      </c>
    </row>
    <row r="4840" spans="1:7">
      <c r="A4840" t="s">
        <v>17480</v>
      </c>
      <c r="B4840" s="1">
        <f>IFERROR(INDEX(Preturi!H$2:H$8000, MATCH(A4840, Preturi!G$2:G$8000, 0)), "")*G4840</f>
        <v>17</v>
      </c>
      <c r="C4840" t="s">
        <v>688</v>
      </c>
      <c r="D4840" t="s">
        <v>2306</v>
      </c>
      <c r="E4840" t="s">
        <v>17481</v>
      </c>
      <c r="F4840" t="s">
        <v>20442</v>
      </c>
      <c r="G4840" s="146">
        <f t="shared" si="83"/>
        <v>1</v>
      </c>
    </row>
    <row r="4841" spans="1:7">
      <c r="A4841" t="s">
        <v>17482</v>
      </c>
      <c r="B4841" s="1">
        <f>IFERROR(INDEX(Preturi!H$2:H$8000, MATCH(A4841, Preturi!G$2:G$8000, 0)), "")*G4841</f>
        <v>17.37</v>
      </c>
      <c r="C4841" t="s">
        <v>688</v>
      </c>
      <c r="D4841" t="s">
        <v>2306</v>
      </c>
      <c r="E4841" t="s">
        <v>17483</v>
      </c>
      <c r="F4841" t="s">
        <v>20442</v>
      </c>
      <c r="G4841" s="146">
        <f t="shared" si="83"/>
        <v>1</v>
      </c>
    </row>
    <row r="4842" spans="1:7">
      <c r="A4842" t="s">
        <v>17484</v>
      </c>
      <c r="B4842" s="1">
        <f>IFERROR(INDEX(Preturi!H$2:H$8000, MATCH(A4842, Preturi!G$2:G$8000, 0)), "")*G4842</f>
        <v>17.73</v>
      </c>
      <c r="C4842" t="s">
        <v>688</v>
      </c>
      <c r="D4842" t="s">
        <v>2306</v>
      </c>
      <c r="E4842" t="s">
        <v>17485</v>
      </c>
      <c r="F4842" t="s">
        <v>20442</v>
      </c>
      <c r="G4842" s="146">
        <f t="shared" si="83"/>
        <v>1</v>
      </c>
    </row>
    <row r="4843" spans="1:7">
      <c r="A4843" t="s">
        <v>17486</v>
      </c>
      <c r="B4843" s="1">
        <f>IFERROR(INDEX(Preturi!H$2:H$8000, MATCH(A4843, Preturi!G$2:G$8000, 0)), "")*G4843</f>
        <v>13.75</v>
      </c>
      <c r="C4843" t="s">
        <v>688</v>
      </c>
      <c r="D4843" t="s">
        <v>2306</v>
      </c>
      <c r="E4843" t="s">
        <v>17487</v>
      </c>
      <c r="F4843" t="s">
        <v>20442</v>
      </c>
      <c r="G4843" s="146">
        <f t="shared" si="83"/>
        <v>1</v>
      </c>
    </row>
    <row r="4844" spans="1:7">
      <c r="A4844" t="s">
        <v>17488</v>
      </c>
      <c r="B4844" s="1">
        <f>IFERROR(INDEX(Preturi!H$2:H$8000, MATCH(A4844, Preturi!G$2:G$8000, 0)), "")*G4844</f>
        <v>14.12</v>
      </c>
      <c r="C4844" t="s">
        <v>688</v>
      </c>
      <c r="D4844" t="s">
        <v>2306</v>
      </c>
      <c r="E4844" t="s">
        <v>17489</v>
      </c>
      <c r="F4844" t="s">
        <v>20442</v>
      </c>
      <c r="G4844" s="146">
        <f t="shared" si="83"/>
        <v>1</v>
      </c>
    </row>
    <row r="4845" spans="1:7">
      <c r="A4845" t="s">
        <v>17490</v>
      </c>
      <c r="B4845" s="1">
        <f>IFERROR(INDEX(Preturi!H$2:H$8000, MATCH(A4845, Preturi!G$2:G$8000, 0)), "")*G4845</f>
        <v>14.47</v>
      </c>
      <c r="C4845" t="s">
        <v>688</v>
      </c>
      <c r="D4845" t="s">
        <v>2306</v>
      </c>
      <c r="E4845" t="s">
        <v>17491</v>
      </c>
      <c r="F4845" t="s">
        <v>20442</v>
      </c>
      <c r="G4845" s="146">
        <f t="shared" si="83"/>
        <v>1</v>
      </c>
    </row>
    <row r="4846" spans="1:7">
      <c r="A4846" t="s">
        <v>17492</v>
      </c>
      <c r="B4846" s="1">
        <f>IFERROR(INDEX(Preturi!H$2:H$8000, MATCH(A4846, Preturi!G$2:G$8000, 0)), "")*G4846</f>
        <v>14.83</v>
      </c>
      <c r="C4846" t="s">
        <v>688</v>
      </c>
      <c r="D4846" t="s">
        <v>2306</v>
      </c>
      <c r="E4846" t="s">
        <v>17493</v>
      </c>
      <c r="F4846" t="s">
        <v>20442</v>
      </c>
      <c r="G4846" s="146">
        <f t="shared" si="83"/>
        <v>1</v>
      </c>
    </row>
    <row r="4847" spans="1:7">
      <c r="A4847" t="s">
        <v>17494</v>
      </c>
      <c r="B4847" s="1">
        <f>IFERROR(INDEX(Preturi!H$2:H$8000, MATCH(A4847, Preturi!G$2:G$8000, 0)), "")*G4847</f>
        <v>15.2</v>
      </c>
      <c r="C4847" t="s">
        <v>688</v>
      </c>
      <c r="D4847" t="s">
        <v>2306</v>
      </c>
      <c r="E4847" t="s">
        <v>17495</v>
      </c>
      <c r="F4847" t="s">
        <v>20442</v>
      </c>
      <c r="G4847" s="146">
        <f t="shared" si="83"/>
        <v>1</v>
      </c>
    </row>
    <row r="4848" spans="1:7">
      <c r="A4848" t="s">
        <v>17496</v>
      </c>
      <c r="B4848" s="1">
        <f>IFERROR(INDEX(Preturi!H$2:H$8000, MATCH(A4848, Preturi!G$2:G$8000, 0)), "")*G4848</f>
        <v>15.56</v>
      </c>
      <c r="C4848" t="s">
        <v>688</v>
      </c>
      <c r="D4848" t="s">
        <v>2306</v>
      </c>
      <c r="E4848" t="s">
        <v>17497</v>
      </c>
      <c r="F4848" t="s">
        <v>20442</v>
      </c>
      <c r="G4848" s="146">
        <f t="shared" si="83"/>
        <v>1</v>
      </c>
    </row>
    <row r="4849" spans="1:7">
      <c r="A4849" t="s">
        <v>17498</v>
      </c>
      <c r="B4849" s="1">
        <f>IFERROR(INDEX(Preturi!H$2:H$8000, MATCH(A4849, Preturi!G$2:G$8000, 0)), "")*G4849</f>
        <v>15.93</v>
      </c>
      <c r="C4849" t="s">
        <v>688</v>
      </c>
      <c r="D4849" t="s">
        <v>2306</v>
      </c>
      <c r="E4849" t="s">
        <v>17499</v>
      </c>
      <c r="F4849" t="s">
        <v>20442</v>
      </c>
      <c r="G4849" s="146">
        <f t="shared" si="83"/>
        <v>1</v>
      </c>
    </row>
    <row r="4850" spans="1:7">
      <c r="A4850" t="s">
        <v>17500</v>
      </c>
      <c r="B4850" s="1">
        <f>IFERROR(INDEX(Preturi!H$2:H$8000, MATCH(A4850, Preturi!G$2:G$8000, 0)), "")*G4850</f>
        <v>16.29</v>
      </c>
      <c r="C4850" t="s">
        <v>688</v>
      </c>
      <c r="D4850" t="s">
        <v>2306</v>
      </c>
      <c r="E4850" t="s">
        <v>17501</v>
      </c>
      <c r="F4850" t="s">
        <v>20442</v>
      </c>
      <c r="G4850" s="146">
        <f t="shared" si="83"/>
        <v>1</v>
      </c>
    </row>
    <row r="4851" spans="1:7">
      <c r="A4851" t="s">
        <v>17502</v>
      </c>
      <c r="B4851" s="1">
        <f>IFERROR(INDEX(Preturi!H$2:H$8000, MATCH(A4851, Preturi!G$2:G$8000, 0)), "")*G4851</f>
        <v>16.649999999999999</v>
      </c>
      <c r="C4851" t="s">
        <v>688</v>
      </c>
      <c r="D4851" t="s">
        <v>2306</v>
      </c>
      <c r="E4851" t="s">
        <v>17503</v>
      </c>
      <c r="F4851" t="s">
        <v>20442</v>
      </c>
      <c r="G4851" s="146">
        <f t="shared" si="83"/>
        <v>1</v>
      </c>
    </row>
    <row r="4852" spans="1:7">
      <c r="A4852" t="s">
        <v>17504</v>
      </c>
      <c r="B4852" s="1">
        <f>IFERROR(INDEX(Preturi!H$2:H$8000, MATCH(A4852, Preturi!G$2:G$8000, 0)), "")*G4852</f>
        <v>17</v>
      </c>
      <c r="C4852" t="s">
        <v>688</v>
      </c>
      <c r="D4852" t="s">
        <v>2306</v>
      </c>
      <c r="E4852" t="s">
        <v>17505</v>
      </c>
      <c r="F4852" t="s">
        <v>20442</v>
      </c>
      <c r="G4852" s="146">
        <f t="shared" si="83"/>
        <v>1</v>
      </c>
    </row>
    <row r="4853" spans="1:7">
      <c r="A4853" t="s">
        <v>17506</v>
      </c>
      <c r="B4853" s="1">
        <f>IFERROR(INDEX(Preturi!H$2:H$8000, MATCH(A4853, Preturi!G$2:G$8000, 0)), "")*G4853</f>
        <v>17.37</v>
      </c>
      <c r="C4853" t="s">
        <v>688</v>
      </c>
      <c r="D4853" t="s">
        <v>2306</v>
      </c>
      <c r="E4853" t="s">
        <v>17507</v>
      </c>
      <c r="F4853" t="s">
        <v>20442</v>
      </c>
      <c r="G4853" s="146">
        <f t="shared" si="83"/>
        <v>1</v>
      </c>
    </row>
    <row r="4854" spans="1:7">
      <c r="A4854" t="s">
        <v>17508</v>
      </c>
      <c r="B4854" s="1">
        <f>IFERROR(INDEX(Preturi!H$2:H$8000, MATCH(A4854, Preturi!G$2:G$8000, 0)), "")*G4854</f>
        <v>17.73</v>
      </c>
      <c r="C4854" t="s">
        <v>688</v>
      </c>
      <c r="D4854" t="s">
        <v>2306</v>
      </c>
      <c r="E4854" t="s">
        <v>17509</v>
      </c>
      <c r="F4854" t="s">
        <v>20442</v>
      </c>
      <c r="G4854" s="146">
        <f t="shared" si="83"/>
        <v>1</v>
      </c>
    </row>
    <row r="4855" spans="1:7">
      <c r="A4855" t="s">
        <v>17510</v>
      </c>
      <c r="B4855" s="1">
        <f>IFERROR(INDEX(Preturi!H$2:H$8000, MATCH(A4855, Preturi!G$2:G$8000, 0)), "")*G4855</f>
        <v>8.02</v>
      </c>
      <c r="C4855" t="s">
        <v>688</v>
      </c>
      <c r="D4855" t="s">
        <v>2306</v>
      </c>
      <c r="E4855" t="s">
        <v>17511</v>
      </c>
      <c r="F4855" t="s">
        <v>20442</v>
      </c>
      <c r="G4855" s="146">
        <f t="shared" si="83"/>
        <v>1</v>
      </c>
    </row>
    <row r="4856" spans="1:7">
      <c r="A4856" t="s">
        <v>17512</v>
      </c>
      <c r="B4856" s="1">
        <f>IFERROR(INDEX(Preturi!H$2:H$8000, MATCH(A4856, Preturi!G$2:G$8000, 0)), "")*G4856</f>
        <v>6.16</v>
      </c>
      <c r="C4856" t="s">
        <v>688</v>
      </c>
      <c r="D4856" t="s">
        <v>2306</v>
      </c>
      <c r="E4856" t="s">
        <v>17513</v>
      </c>
      <c r="F4856" t="s">
        <v>20442</v>
      </c>
      <c r="G4856" s="146">
        <f t="shared" si="83"/>
        <v>1</v>
      </c>
    </row>
    <row r="4857" spans="1:7">
      <c r="A4857" t="s">
        <v>17514</v>
      </c>
      <c r="B4857" s="1">
        <f>IFERROR(INDEX(Preturi!H$2:H$8000, MATCH(A4857, Preturi!G$2:G$8000, 0)), "")*G4857</f>
        <v>6.31</v>
      </c>
      <c r="C4857" t="s">
        <v>688</v>
      </c>
      <c r="D4857" t="s">
        <v>2306</v>
      </c>
      <c r="E4857" t="s">
        <v>17515</v>
      </c>
      <c r="F4857" t="s">
        <v>20442</v>
      </c>
      <c r="G4857" s="146">
        <f t="shared" si="83"/>
        <v>1</v>
      </c>
    </row>
    <row r="4858" spans="1:7">
      <c r="A4858" t="s">
        <v>17516</v>
      </c>
      <c r="B4858" s="1">
        <f>IFERROR(INDEX(Preturi!H$2:H$8000, MATCH(A4858, Preturi!G$2:G$8000, 0)), "")*G4858</f>
        <v>6.46</v>
      </c>
      <c r="C4858" t="s">
        <v>688</v>
      </c>
      <c r="D4858" t="s">
        <v>2306</v>
      </c>
      <c r="E4858" t="s">
        <v>17517</v>
      </c>
      <c r="F4858" t="s">
        <v>20442</v>
      </c>
      <c r="G4858" s="146">
        <f t="shared" si="83"/>
        <v>1</v>
      </c>
    </row>
    <row r="4859" spans="1:7">
      <c r="A4859" t="s">
        <v>17518</v>
      </c>
      <c r="B4859" s="1">
        <f>IFERROR(INDEX(Preturi!H$2:H$8000, MATCH(A4859, Preturi!G$2:G$8000, 0)), "")*G4859</f>
        <v>6.62</v>
      </c>
      <c r="C4859" t="s">
        <v>688</v>
      </c>
      <c r="D4859" t="s">
        <v>2306</v>
      </c>
      <c r="E4859" t="s">
        <v>17519</v>
      </c>
      <c r="F4859" t="s">
        <v>20442</v>
      </c>
      <c r="G4859" s="146">
        <f t="shared" si="83"/>
        <v>1</v>
      </c>
    </row>
    <row r="4860" spans="1:7">
      <c r="A4860" t="s">
        <v>17520</v>
      </c>
      <c r="B4860" s="1">
        <f>IFERROR(INDEX(Preturi!H$2:H$8000, MATCH(A4860, Preturi!G$2:G$8000, 0)), "")*G4860</f>
        <v>6.77</v>
      </c>
      <c r="C4860" t="s">
        <v>688</v>
      </c>
      <c r="D4860" t="s">
        <v>2306</v>
      </c>
      <c r="E4860" t="s">
        <v>17521</v>
      </c>
      <c r="F4860" t="s">
        <v>20442</v>
      </c>
      <c r="G4860" s="146">
        <f t="shared" si="83"/>
        <v>1</v>
      </c>
    </row>
    <row r="4861" spans="1:7">
      <c r="A4861" t="s">
        <v>17522</v>
      </c>
      <c r="B4861" s="1">
        <f>IFERROR(INDEX(Preturi!H$2:H$8000, MATCH(A4861, Preturi!G$2:G$8000, 0)), "")*G4861</f>
        <v>6.93</v>
      </c>
      <c r="C4861" t="s">
        <v>688</v>
      </c>
      <c r="D4861" t="s">
        <v>2306</v>
      </c>
      <c r="E4861" t="s">
        <v>17523</v>
      </c>
      <c r="F4861" t="s">
        <v>20442</v>
      </c>
      <c r="G4861" s="146">
        <f t="shared" si="83"/>
        <v>1</v>
      </c>
    </row>
    <row r="4862" spans="1:7">
      <c r="A4862" t="s">
        <v>17524</v>
      </c>
      <c r="B4862" s="1">
        <f>IFERROR(INDEX(Preturi!H$2:H$8000, MATCH(A4862, Preturi!G$2:G$8000, 0)), "")*G4862</f>
        <v>7.09</v>
      </c>
      <c r="C4862" t="s">
        <v>688</v>
      </c>
      <c r="D4862" t="s">
        <v>2306</v>
      </c>
      <c r="E4862" t="s">
        <v>17525</v>
      </c>
      <c r="F4862" t="s">
        <v>20442</v>
      </c>
      <c r="G4862" s="146">
        <f t="shared" si="83"/>
        <v>1</v>
      </c>
    </row>
    <row r="4863" spans="1:7">
      <c r="A4863" t="s">
        <v>17526</v>
      </c>
      <c r="B4863" s="1">
        <f>IFERROR(INDEX(Preturi!H$2:H$8000, MATCH(A4863, Preturi!G$2:G$8000, 0)), "")*G4863</f>
        <v>7.24</v>
      </c>
      <c r="C4863" t="s">
        <v>688</v>
      </c>
      <c r="D4863" t="s">
        <v>2306</v>
      </c>
      <c r="E4863" t="s">
        <v>17527</v>
      </c>
      <c r="F4863" t="s">
        <v>20442</v>
      </c>
      <c r="G4863" s="146">
        <f t="shared" si="83"/>
        <v>1</v>
      </c>
    </row>
    <row r="4864" spans="1:7">
      <c r="A4864" t="s">
        <v>17528</v>
      </c>
      <c r="B4864" s="1">
        <f>IFERROR(INDEX(Preturi!H$2:H$8000, MATCH(A4864, Preturi!G$2:G$8000, 0)), "")*G4864</f>
        <v>7.4</v>
      </c>
      <c r="C4864" t="s">
        <v>688</v>
      </c>
      <c r="D4864" t="s">
        <v>2306</v>
      </c>
      <c r="E4864" t="s">
        <v>17529</v>
      </c>
      <c r="F4864" t="s">
        <v>20442</v>
      </c>
      <c r="G4864" s="146">
        <f t="shared" si="83"/>
        <v>1</v>
      </c>
    </row>
    <row r="4865" spans="1:7">
      <c r="A4865" t="s">
        <v>17530</v>
      </c>
      <c r="B4865" s="1">
        <f>IFERROR(INDEX(Preturi!H$2:H$8000, MATCH(A4865, Preturi!G$2:G$8000, 0)), "")*G4865</f>
        <v>7.55</v>
      </c>
      <c r="C4865" t="s">
        <v>688</v>
      </c>
      <c r="D4865" t="s">
        <v>2306</v>
      </c>
      <c r="E4865" t="s">
        <v>17531</v>
      </c>
      <c r="F4865" t="s">
        <v>20442</v>
      </c>
      <c r="G4865" s="146">
        <f t="shared" si="83"/>
        <v>1</v>
      </c>
    </row>
    <row r="4866" spans="1:7">
      <c r="A4866" t="s">
        <v>17532</v>
      </c>
      <c r="B4866" s="1">
        <f>IFERROR(INDEX(Preturi!H$2:H$8000, MATCH(A4866, Preturi!G$2:G$8000, 0)), "")*G4866</f>
        <v>7.71</v>
      </c>
      <c r="C4866" t="s">
        <v>688</v>
      </c>
      <c r="D4866" t="s">
        <v>2306</v>
      </c>
      <c r="E4866" t="s">
        <v>17533</v>
      </c>
      <c r="F4866" t="s">
        <v>20442</v>
      </c>
      <c r="G4866" s="146">
        <f t="shared" si="83"/>
        <v>1</v>
      </c>
    </row>
    <row r="4867" spans="1:7">
      <c r="A4867" t="s">
        <v>17534</v>
      </c>
      <c r="B4867" s="1">
        <f>IFERROR(INDEX(Preturi!H$2:H$8000, MATCH(A4867, Preturi!G$2:G$8000, 0)), "")*G4867</f>
        <v>7.87</v>
      </c>
      <c r="C4867" t="s">
        <v>688</v>
      </c>
      <c r="D4867" t="s">
        <v>2306</v>
      </c>
      <c r="E4867" t="s">
        <v>17535</v>
      </c>
      <c r="F4867" t="s">
        <v>20442</v>
      </c>
      <c r="G4867" s="146">
        <f t="shared" si="83"/>
        <v>1</v>
      </c>
    </row>
    <row r="4868" spans="1:7">
      <c r="A4868" t="s">
        <v>17536</v>
      </c>
      <c r="B4868" s="1">
        <f>IFERROR(INDEX(Preturi!H$2:H$8000, MATCH(A4868, Preturi!G$2:G$8000, 0)), "")*G4868</f>
        <v>6.16</v>
      </c>
      <c r="C4868" t="s">
        <v>688</v>
      </c>
      <c r="D4868" t="s">
        <v>2306</v>
      </c>
      <c r="E4868" t="s">
        <v>17537</v>
      </c>
      <c r="F4868" t="s">
        <v>20442</v>
      </c>
      <c r="G4868" s="146">
        <f t="shared" si="83"/>
        <v>1</v>
      </c>
    </row>
    <row r="4869" spans="1:7">
      <c r="A4869" t="s">
        <v>17538</v>
      </c>
      <c r="B4869" s="1">
        <f>IFERROR(INDEX(Preturi!H$2:H$8000, MATCH(A4869, Preturi!G$2:G$8000, 0)), "")*G4869</f>
        <v>6.31</v>
      </c>
      <c r="C4869" t="s">
        <v>688</v>
      </c>
      <c r="D4869" t="s">
        <v>2306</v>
      </c>
      <c r="E4869" t="s">
        <v>17539</v>
      </c>
      <c r="F4869" t="s">
        <v>20442</v>
      </c>
      <c r="G4869" s="146">
        <f t="shared" si="83"/>
        <v>1</v>
      </c>
    </row>
    <row r="4870" spans="1:7">
      <c r="A4870" t="s">
        <v>17540</v>
      </c>
      <c r="B4870" s="1">
        <f>IFERROR(INDEX(Preturi!H$2:H$8000, MATCH(A4870, Preturi!G$2:G$8000, 0)), "")*G4870</f>
        <v>6.46</v>
      </c>
      <c r="C4870" t="s">
        <v>688</v>
      </c>
      <c r="D4870" t="s">
        <v>2306</v>
      </c>
      <c r="E4870" t="s">
        <v>17541</v>
      </c>
      <c r="F4870" t="s">
        <v>20442</v>
      </c>
      <c r="G4870" s="146">
        <f t="shared" si="83"/>
        <v>1</v>
      </c>
    </row>
    <row r="4871" spans="1:7">
      <c r="A4871" t="s">
        <v>17542</v>
      </c>
      <c r="B4871" s="1">
        <f>IFERROR(INDEX(Preturi!H$2:H$8000, MATCH(A4871, Preturi!G$2:G$8000, 0)), "")*G4871</f>
        <v>6.62</v>
      </c>
      <c r="C4871" t="s">
        <v>688</v>
      </c>
      <c r="D4871" t="s">
        <v>2306</v>
      </c>
      <c r="E4871" t="s">
        <v>17543</v>
      </c>
      <c r="F4871" t="s">
        <v>20442</v>
      </c>
      <c r="G4871" s="146">
        <f t="shared" si="83"/>
        <v>1</v>
      </c>
    </row>
    <row r="4872" spans="1:7">
      <c r="A4872" t="s">
        <v>17544</v>
      </c>
      <c r="B4872" s="1">
        <f>IFERROR(INDEX(Preturi!H$2:H$8000, MATCH(A4872, Preturi!G$2:G$8000, 0)), "")*G4872</f>
        <v>6.77</v>
      </c>
      <c r="C4872" t="s">
        <v>688</v>
      </c>
      <c r="D4872" t="s">
        <v>2306</v>
      </c>
      <c r="E4872" t="s">
        <v>17545</v>
      </c>
      <c r="F4872" t="s">
        <v>20442</v>
      </c>
      <c r="G4872" s="146">
        <f t="shared" si="83"/>
        <v>1</v>
      </c>
    </row>
    <row r="4873" spans="1:7">
      <c r="A4873" t="s">
        <v>17546</v>
      </c>
      <c r="B4873" s="1">
        <f>IFERROR(INDEX(Preturi!H$2:H$8000, MATCH(A4873, Preturi!G$2:G$8000, 0)), "")*G4873</f>
        <v>6.93</v>
      </c>
      <c r="C4873" t="s">
        <v>688</v>
      </c>
      <c r="D4873" t="s">
        <v>2306</v>
      </c>
      <c r="E4873" t="s">
        <v>17547</v>
      </c>
      <c r="F4873" t="s">
        <v>20442</v>
      </c>
      <c r="G4873" s="146">
        <f t="shared" si="83"/>
        <v>1</v>
      </c>
    </row>
    <row r="4874" spans="1:7">
      <c r="A4874" t="s">
        <v>17548</v>
      </c>
      <c r="B4874" s="1">
        <f>IFERROR(INDEX(Preturi!H$2:H$8000, MATCH(A4874, Preturi!G$2:G$8000, 0)), "")*G4874</f>
        <v>7.09</v>
      </c>
      <c r="C4874" t="s">
        <v>688</v>
      </c>
      <c r="D4874" t="s">
        <v>2306</v>
      </c>
      <c r="E4874" t="s">
        <v>17549</v>
      </c>
      <c r="F4874" t="s">
        <v>20442</v>
      </c>
      <c r="G4874" s="146">
        <f t="shared" si="83"/>
        <v>1</v>
      </c>
    </row>
    <row r="4875" spans="1:7">
      <c r="A4875" t="s">
        <v>17550</v>
      </c>
      <c r="B4875" s="1">
        <f>IFERROR(INDEX(Preturi!H$2:H$8000, MATCH(A4875, Preturi!G$2:G$8000, 0)), "")*G4875</f>
        <v>7.24</v>
      </c>
      <c r="C4875" t="s">
        <v>688</v>
      </c>
      <c r="D4875" t="s">
        <v>2306</v>
      </c>
      <c r="E4875" t="s">
        <v>17551</v>
      </c>
      <c r="F4875" t="s">
        <v>20442</v>
      </c>
      <c r="G4875" s="146">
        <f t="shared" si="83"/>
        <v>1</v>
      </c>
    </row>
    <row r="4876" spans="1:7">
      <c r="A4876" t="s">
        <v>17552</v>
      </c>
      <c r="B4876" s="1">
        <f>IFERROR(INDEX(Preturi!H$2:H$8000, MATCH(A4876, Preturi!G$2:G$8000, 0)), "")*G4876</f>
        <v>7.4</v>
      </c>
      <c r="C4876" t="s">
        <v>688</v>
      </c>
      <c r="D4876" t="s">
        <v>2306</v>
      </c>
      <c r="E4876" t="s">
        <v>17553</v>
      </c>
      <c r="F4876" t="s">
        <v>20442</v>
      </c>
      <c r="G4876" s="146">
        <f t="shared" si="83"/>
        <v>1</v>
      </c>
    </row>
    <row r="4877" spans="1:7">
      <c r="A4877" t="s">
        <v>17554</v>
      </c>
      <c r="B4877" s="1">
        <f>IFERROR(INDEX(Preturi!H$2:H$8000, MATCH(A4877, Preturi!G$2:G$8000, 0)), "")*G4877</f>
        <v>7.55</v>
      </c>
      <c r="C4877" t="s">
        <v>688</v>
      </c>
      <c r="D4877" t="s">
        <v>2306</v>
      </c>
      <c r="E4877" t="s">
        <v>17555</v>
      </c>
      <c r="F4877" t="s">
        <v>20442</v>
      </c>
      <c r="G4877" s="146">
        <f t="shared" si="83"/>
        <v>1</v>
      </c>
    </row>
    <row r="4878" spans="1:7">
      <c r="A4878" t="s">
        <v>17556</v>
      </c>
      <c r="B4878" s="1">
        <f>IFERROR(INDEX(Preturi!H$2:H$8000, MATCH(A4878, Preturi!G$2:G$8000, 0)), "")*G4878</f>
        <v>7.71</v>
      </c>
      <c r="C4878" t="s">
        <v>688</v>
      </c>
      <c r="D4878" t="s">
        <v>2306</v>
      </c>
      <c r="E4878" t="s">
        <v>17557</v>
      </c>
      <c r="F4878" t="s">
        <v>20442</v>
      </c>
      <c r="G4878" s="146">
        <f t="shared" si="83"/>
        <v>1</v>
      </c>
    </row>
    <row r="4879" spans="1:7">
      <c r="A4879" t="s">
        <v>17558</v>
      </c>
      <c r="B4879" s="1">
        <f>IFERROR(INDEX(Preturi!H$2:H$8000, MATCH(A4879, Preturi!G$2:G$8000, 0)), "")*G4879</f>
        <v>7.87</v>
      </c>
      <c r="C4879" t="s">
        <v>688</v>
      </c>
      <c r="D4879" t="s">
        <v>2306</v>
      </c>
      <c r="E4879" t="s">
        <v>17559</v>
      </c>
      <c r="F4879" t="s">
        <v>20442</v>
      </c>
      <c r="G4879" s="146">
        <f t="shared" si="83"/>
        <v>1</v>
      </c>
    </row>
    <row r="4880" spans="1:7">
      <c r="A4880" t="s">
        <v>17560</v>
      </c>
      <c r="B4880" s="1">
        <f>IFERROR(INDEX(Preturi!H$2:H$8000, MATCH(A4880, Preturi!G$2:G$8000, 0)), "")*G4880</f>
        <v>10.66</v>
      </c>
      <c r="C4880" t="s">
        <v>688</v>
      </c>
      <c r="D4880" t="s">
        <v>2306</v>
      </c>
      <c r="E4880" t="s">
        <v>17561</v>
      </c>
      <c r="F4880" t="s">
        <v>20442</v>
      </c>
      <c r="G4880" s="146">
        <f t="shared" si="83"/>
        <v>1</v>
      </c>
    </row>
    <row r="4881" spans="1:7">
      <c r="A4881" t="s">
        <v>17562</v>
      </c>
      <c r="B4881" s="1">
        <f>IFERROR(INDEX(Preturi!H$2:H$8000, MATCH(A4881, Preturi!G$2:G$8000, 0)), "")*G4881</f>
        <v>8.18</v>
      </c>
      <c r="C4881" t="s">
        <v>688</v>
      </c>
      <c r="D4881" t="s">
        <v>2306</v>
      </c>
      <c r="E4881" t="s">
        <v>17563</v>
      </c>
      <c r="F4881" t="s">
        <v>20442</v>
      </c>
      <c r="G4881" s="146">
        <f t="shared" si="83"/>
        <v>1</v>
      </c>
    </row>
    <row r="4882" spans="1:7">
      <c r="A4882" t="s">
        <v>17564</v>
      </c>
      <c r="B4882" s="1">
        <f>IFERROR(INDEX(Preturi!H$2:H$8000, MATCH(A4882, Preturi!G$2:G$8000, 0)), "")*G4882</f>
        <v>8.39</v>
      </c>
      <c r="C4882" t="s">
        <v>688</v>
      </c>
      <c r="D4882" t="s">
        <v>2306</v>
      </c>
      <c r="E4882" t="s">
        <v>17565</v>
      </c>
      <c r="F4882" t="s">
        <v>20442</v>
      </c>
      <c r="G4882" s="146">
        <f t="shared" si="83"/>
        <v>1</v>
      </c>
    </row>
    <row r="4883" spans="1:7">
      <c r="A4883" t="s">
        <v>17566</v>
      </c>
      <c r="B4883" s="1">
        <f>IFERROR(INDEX(Preturi!H$2:H$8000, MATCH(A4883, Preturi!G$2:G$8000, 0)), "")*G4883</f>
        <v>8.58</v>
      </c>
      <c r="C4883" t="s">
        <v>688</v>
      </c>
      <c r="D4883" t="s">
        <v>2306</v>
      </c>
      <c r="E4883" t="s">
        <v>17567</v>
      </c>
      <c r="F4883" t="s">
        <v>20442</v>
      </c>
      <c r="G4883" s="146">
        <f t="shared" si="83"/>
        <v>1</v>
      </c>
    </row>
    <row r="4884" spans="1:7">
      <c r="A4884" t="s">
        <v>17568</v>
      </c>
      <c r="B4884" s="1">
        <f>IFERROR(INDEX(Preturi!H$2:H$8000, MATCH(A4884, Preturi!G$2:G$8000, 0)), "")*G4884</f>
        <v>8.7899999999999991</v>
      </c>
      <c r="C4884" t="s">
        <v>688</v>
      </c>
      <c r="D4884" t="s">
        <v>2306</v>
      </c>
      <c r="E4884" t="s">
        <v>17569</v>
      </c>
      <c r="F4884" t="s">
        <v>20442</v>
      </c>
      <c r="G4884" s="146">
        <f t="shared" si="83"/>
        <v>1</v>
      </c>
    </row>
    <row r="4885" spans="1:7">
      <c r="A4885" t="s">
        <v>17570</v>
      </c>
      <c r="B4885" s="1">
        <f>IFERROR(INDEX(Preturi!H$2:H$8000, MATCH(A4885, Preturi!G$2:G$8000, 0)), "")*G4885</f>
        <v>9</v>
      </c>
      <c r="C4885" t="s">
        <v>688</v>
      </c>
      <c r="D4885" t="s">
        <v>2306</v>
      </c>
      <c r="E4885" t="s">
        <v>17571</v>
      </c>
      <c r="F4885" t="s">
        <v>20442</v>
      </c>
      <c r="G4885" s="146">
        <f t="shared" si="83"/>
        <v>1</v>
      </c>
    </row>
    <row r="4886" spans="1:7">
      <c r="A4886" t="s">
        <v>17572</v>
      </c>
      <c r="B4886" s="1">
        <f>IFERROR(INDEX(Preturi!H$2:H$8000, MATCH(A4886, Preturi!G$2:G$8000, 0)), "")*G4886</f>
        <v>9.1999999999999993</v>
      </c>
      <c r="C4886" t="s">
        <v>688</v>
      </c>
      <c r="D4886" t="s">
        <v>2306</v>
      </c>
      <c r="E4886" t="s">
        <v>17573</v>
      </c>
      <c r="F4886" t="s">
        <v>20442</v>
      </c>
      <c r="G4886" s="146">
        <f t="shared" ref="G4886:G4949" si="84">1+Adaosuri23</f>
        <v>1</v>
      </c>
    </row>
    <row r="4887" spans="1:7">
      <c r="A4887" t="s">
        <v>17574</v>
      </c>
      <c r="B4887" s="1">
        <f>IFERROR(INDEX(Preturi!H$2:H$8000, MATCH(A4887, Preturi!G$2:G$8000, 0)), "")*G4887</f>
        <v>9.41</v>
      </c>
      <c r="C4887" t="s">
        <v>688</v>
      </c>
      <c r="D4887" t="s">
        <v>2306</v>
      </c>
      <c r="E4887" t="s">
        <v>17575</v>
      </c>
      <c r="F4887" t="s">
        <v>20442</v>
      </c>
      <c r="G4887" s="146">
        <f t="shared" si="84"/>
        <v>1</v>
      </c>
    </row>
    <row r="4888" spans="1:7">
      <c r="A4888" t="s">
        <v>17576</v>
      </c>
      <c r="B4888" s="1">
        <f>IFERROR(INDEX(Preturi!H$2:H$8000, MATCH(A4888, Preturi!G$2:G$8000, 0)), "")*G4888</f>
        <v>9.6199999999999992</v>
      </c>
      <c r="C4888" t="s">
        <v>688</v>
      </c>
      <c r="D4888" t="s">
        <v>2306</v>
      </c>
      <c r="E4888" t="s">
        <v>17577</v>
      </c>
      <c r="F4888" t="s">
        <v>20442</v>
      </c>
      <c r="G4888" s="146">
        <f t="shared" si="84"/>
        <v>1</v>
      </c>
    </row>
    <row r="4889" spans="1:7">
      <c r="A4889" t="s">
        <v>17578</v>
      </c>
      <c r="B4889" s="1">
        <f>IFERROR(INDEX(Preturi!H$2:H$8000, MATCH(A4889, Preturi!G$2:G$8000, 0)), "")*G4889</f>
        <v>9.83</v>
      </c>
      <c r="C4889" t="s">
        <v>688</v>
      </c>
      <c r="D4889" t="s">
        <v>2306</v>
      </c>
      <c r="E4889" t="s">
        <v>17579</v>
      </c>
      <c r="F4889" t="s">
        <v>20442</v>
      </c>
      <c r="G4889" s="146">
        <f t="shared" si="84"/>
        <v>1</v>
      </c>
    </row>
    <row r="4890" spans="1:7">
      <c r="A4890" t="s">
        <v>17580</v>
      </c>
      <c r="B4890" s="1">
        <f>IFERROR(INDEX(Preturi!H$2:H$8000, MATCH(A4890, Preturi!G$2:G$8000, 0)), "")*G4890</f>
        <v>10.039999999999999</v>
      </c>
      <c r="C4890" t="s">
        <v>688</v>
      </c>
      <c r="D4890" t="s">
        <v>2306</v>
      </c>
      <c r="E4890" t="s">
        <v>17581</v>
      </c>
      <c r="F4890" t="s">
        <v>20442</v>
      </c>
      <c r="G4890" s="146">
        <f t="shared" si="84"/>
        <v>1</v>
      </c>
    </row>
    <row r="4891" spans="1:7">
      <c r="A4891" t="s">
        <v>17582</v>
      </c>
      <c r="B4891" s="1">
        <f>IFERROR(INDEX(Preturi!H$2:H$8000, MATCH(A4891, Preturi!G$2:G$8000, 0)), "")*G4891</f>
        <v>10.24</v>
      </c>
      <c r="C4891" t="s">
        <v>688</v>
      </c>
      <c r="D4891" t="s">
        <v>2306</v>
      </c>
      <c r="E4891" t="s">
        <v>17583</v>
      </c>
      <c r="F4891" t="s">
        <v>20442</v>
      </c>
      <c r="G4891" s="146">
        <f t="shared" si="84"/>
        <v>1</v>
      </c>
    </row>
    <row r="4892" spans="1:7">
      <c r="A4892" t="s">
        <v>17584</v>
      </c>
      <c r="B4892" s="1">
        <f>IFERROR(INDEX(Preturi!H$2:H$8000, MATCH(A4892, Preturi!G$2:G$8000, 0)), "")*G4892</f>
        <v>10.45</v>
      </c>
      <c r="C4892" t="s">
        <v>688</v>
      </c>
      <c r="D4892" t="s">
        <v>2306</v>
      </c>
      <c r="E4892" t="s">
        <v>17585</v>
      </c>
      <c r="F4892" t="s">
        <v>20442</v>
      </c>
      <c r="G4892" s="146">
        <f t="shared" si="84"/>
        <v>1</v>
      </c>
    </row>
    <row r="4893" spans="1:7">
      <c r="A4893" t="s">
        <v>17586</v>
      </c>
      <c r="B4893" s="1">
        <f>IFERROR(INDEX(Preturi!H$2:H$8000, MATCH(A4893, Preturi!G$2:G$8000, 0)), "")*G4893</f>
        <v>8.18</v>
      </c>
      <c r="C4893" t="s">
        <v>688</v>
      </c>
      <c r="D4893" t="s">
        <v>2306</v>
      </c>
      <c r="E4893" t="s">
        <v>17587</v>
      </c>
      <c r="F4893" t="s">
        <v>20442</v>
      </c>
      <c r="G4893" s="146">
        <f t="shared" si="84"/>
        <v>1</v>
      </c>
    </row>
    <row r="4894" spans="1:7">
      <c r="A4894" t="s">
        <v>17588</v>
      </c>
      <c r="B4894" s="1">
        <f>IFERROR(INDEX(Preturi!H$2:H$8000, MATCH(A4894, Preturi!G$2:G$8000, 0)), "")*G4894</f>
        <v>8.39</v>
      </c>
      <c r="C4894" t="s">
        <v>688</v>
      </c>
      <c r="D4894" t="s">
        <v>2306</v>
      </c>
      <c r="E4894" t="s">
        <v>17589</v>
      </c>
      <c r="F4894" t="s">
        <v>20442</v>
      </c>
      <c r="G4894" s="146">
        <f t="shared" si="84"/>
        <v>1</v>
      </c>
    </row>
    <row r="4895" spans="1:7">
      <c r="A4895" t="s">
        <v>17590</v>
      </c>
      <c r="B4895" s="1">
        <f>IFERROR(INDEX(Preturi!H$2:H$8000, MATCH(A4895, Preturi!G$2:G$8000, 0)), "")*G4895</f>
        <v>8.58</v>
      </c>
      <c r="C4895" t="s">
        <v>688</v>
      </c>
      <c r="D4895" t="s">
        <v>2306</v>
      </c>
      <c r="E4895" t="s">
        <v>17591</v>
      </c>
      <c r="F4895" t="s">
        <v>20442</v>
      </c>
      <c r="G4895" s="146">
        <f t="shared" si="84"/>
        <v>1</v>
      </c>
    </row>
    <row r="4896" spans="1:7">
      <c r="A4896" t="s">
        <v>17592</v>
      </c>
      <c r="B4896" s="1">
        <f>IFERROR(INDEX(Preturi!H$2:H$8000, MATCH(A4896, Preturi!G$2:G$8000, 0)), "")*G4896</f>
        <v>8.7899999999999991</v>
      </c>
      <c r="C4896" t="s">
        <v>688</v>
      </c>
      <c r="D4896" t="s">
        <v>2306</v>
      </c>
      <c r="E4896" t="s">
        <v>17593</v>
      </c>
      <c r="F4896" t="s">
        <v>20442</v>
      </c>
      <c r="G4896" s="146">
        <f t="shared" si="84"/>
        <v>1</v>
      </c>
    </row>
    <row r="4897" spans="1:7">
      <c r="A4897" t="s">
        <v>17594</v>
      </c>
      <c r="B4897" s="1">
        <f>IFERROR(INDEX(Preturi!H$2:H$8000, MATCH(A4897, Preturi!G$2:G$8000, 0)), "")*G4897</f>
        <v>9</v>
      </c>
      <c r="C4897" t="s">
        <v>688</v>
      </c>
      <c r="D4897" t="s">
        <v>2306</v>
      </c>
      <c r="E4897" t="s">
        <v>17595</v>
      </c>
      <c r="F4897" t="s">
        <v>20442</v>
      </c>
      <c r="G4897" s="146">
        <f t="shared" si="84"/>
        <v>1</v>
      </c>
    </row>
    <row r="4898" spans="1:7">
      <c r="A4898" t="s">
        <v>17596</v>
      </c>
      <c r="B4898" s="1">
        <f>IFERROR(INDEX(Preturi!H$2:H$8000, MATCH(A4898, Preturi!G$2:G$8000, 0)), "")*G4898</f>
        <v>9.1999999999999993</v>
      </c>
      <c r="C4898" t="s">
        <v>688</v>
      </c>
      <c r="D4898" t="s">
        <v>2306</v>
      </c>
      <c r="E4898" t="s">
        <v>17597</v>
      </c>
      <c r="F4898" t="s">
        <v>20442</v>
      </c>
      <c r="G4898" s="146">
        <f t="shared" si="84"/>
        <v>1</v>
      </c>
    </row>
    <row r="4899" spans="1:7">
      <c r="A4899" t="s">
        <v>17598</v>
      </c>
      <c r="B4899" s="1">
        <f>IFERROR(INDEX(Preturi!H$2:H$8000, MATCH(A4899, Preturi!G$2:G$8000, 0)), "")*G4899</f>
        <v>9.41</v>
      </c>
      <c r="C4899" t="s">
        <v>688</v>
      </c>
      <c r="D4899" t="s">
        <v>2306</v>
      </c>
      <c r="E4899" t="s">
        <v>17599</v>
      </c>
      <c r="F4899" t="s">
        <v>20442</v>
      </c>
      <c r="G4899" s="146">
        <f t="shared" si="84"/>
        <v>1</v>
      </c>
    </row>
    <row r="4900" spans="1:7">
      <c r="A4900" t="s">
        <v>17600</v>
      </c>
      <c r="B4900" s="1">
        <f>IFERROR(INDEX(Preturi!H$2:H$8000, MATCH(A4900, Preturi!G$2:G$8000, 0)), "")*G4900</f>
        <v>9.6199999999999992</v>
      </c>
      <c r="C4900" t="s">
        <v>688</v>
      </c>
      <c r="D4900" t="s">
        <v>2306</v>
      </c>
      <c r="E4900" t="s">
        <v>17601</v>
      </c>
      <c r="F4900" t="s">
        <v>20442</v>
      </c>
      <c r="G4900" s="146">
        <f t="shared" si="84"/>
        <v>1</v>
      </c>
    </row>
    <row r="4901" spans="1:7">
      <c r="A4901" t="s">
        <v>17602</v>
      </c>
      <c r="B4901" s="1">
        <f>IFERROR(INDEX(Preturi!H$2:H$8000, MATCH(A4901, Preturi!G$2:G$8000, 0)), "")*G4901</f>
        <v>9.83</v>
      </c>
      <c r="C4901" t="s">
        <v>688</v>
      </c>
      <c r="D4901" t="s">
        <v>2306</v>
      </c>
      <c r="E4901" t="s">
        <v>17603</v>
      </c>
      <c r="F4901" t="s">
        <v>20442</v>
      </c>
      <c r="G4901" s="146">
        <f t="shared" si="84"/>
        <v>1</v>
      </c>
    </row>
    <row r="4902" spans="1:7">
      <c r="A4902" t="s">
        <v>17604</v>
      </c>
      <c r="B4902" s="1">
        <f>IFERROR(INDEX(Preturi!H$2:H$8000, MATCH(A4902, Preturi!G$2:G$8000, 0)), "")*G4902</f>
        <v>10.039999999999999</v>
      </c>
      <c r="C4902" t="s">
        <v>688</v>
      </c>
      <c r="D4902" t="s">
        <v>2306</v>
      </c>
      <c r="E4902" t="s">
        <v>17605</v>
      </c>
      <c r="F4902" t="s">
        <v>20442</v>
      </c>
      <c r="G4902" s="146">
        <f t="shared" si="84"/>
        <v>1</v>
      </c>
    </row>
    <row r="4903" spans="1:7">
      <c r="A4903" t="s">
        <v>17606</v>
      </c>
      <c r="B4903" s="1">
        <f>IFERROR(INDEX(Preturi!H$2:H$8000, MATCH(A4903, Preturi!G$2:G$8000, 0)), "")*G4903</f>
        <v>10.24</v>
      </c>
      <c r="C4903" t="s">
        <v>688</v>
      </c>
      <c r="D4903" t="s">
        <v>2306</v>
      </c>
      <c r="E4903" t="s">
        <v>17607</v>
      </c>
      <c r="F4903" t="s">
        <v>20442</v>
      </c>
      <c r="G4903" s="146">
        <f t="shared" si="84"/>
        <v>1</v>
      </c>
    </row>
    <row r="4904" spans="1:7">
      <c r="A4904" t="s">
        <v>17608</v>
      </c>
      <c r="B4904" s="1">
        <f>IFERROR(INDEX(Preturi!H$2:H$8000, MATCH(A4904, Preturi!G$2:G$8000, 0)), "")*G4904</f>
        <v>10.45</v>
      </c>
      <c r="C4904" t="s">
        <v>688</v>
      </c>
      <c r="D4904" t="s">
        <v>2306</v>
      </c>
      <c r="E4904" t="s">
        <v>17609</v>
      </c>
      <c r="F4904" t="s">
        <v>20442</v>
      </c>
      <c r="G4904" s="146">
        <f t="shared" si="84"/>
        <v>1</v>
      </c>
    </row>
    <row r="4905" spans="1:7">
      <c r="A4905" t="s">
        <v>17610</v>
      </c>
      <c r="B4905" s="1">
        <f>IFERROR(INDEX(Preturi!H$2:H$8000, MATCH(A4905, Preturi!G$2:G$8000, 0)), "")*G4905</f>
        <v>13.27</v>
      </c>
      <c r="C4905" t="s">
        <v>688</v>
      </c>
      <c r="D4905" t="s">
        <v>2306</v>
      </c>
      <c r="E4905" t="s">
        <v>17612</v>
      </c>
      <c r="F4905" t="s">
        <v>20442</v>
      </c>
      <c r="G4905" s="146">
        <f t="shared" si="84"/>
        <v>1</v>
      </c>
    </row>
    <row r="4906" spans="1:7">
      <c r="A4906" t="s">
        <v>17613</v>
      </c>
      <c r="B4906" s="1">
        <f>IFERROR(INDEX(Preturi!H$2:H$8000, MATCH(A4906, Preturi!G$2:G$8000, 0)), "")*G4906</f>
        <v>10.17</v>
      </c>
      <c r="C4906" t="s">
        <v>688</v>
      </c>
      <c r="D4906" t="s">
        <v>2306</v>
      </c>
      <c r="E4906" t="s">
        <v>17614</v>
      </c>
      <c r="F4906" t="s">
        <v>20442</v>
      </c>
      <c r="G4906" s="146">
        <f t="shared" si="84"/>
        <v>1</v>
      </c>
    </row>
    <row r="4907" spans="1:7">
      <c r="A4907" t="s">
        <v>17615</v>
      </c>
      <c r="B4907" s="1">
        <f>IFERROR(INDEX(Preturi!H$2:H$8000, MATCH(A4907, Preturi!G$2:G$8000, 0)), "")*G4907</f>
        <v>10.43</v>
      </c>
      <c r="C4907" t="s">
        <v>688</v>
      </c>
      <c r="D4907" t="s">
        <v>2306</v>
      </c>
      <c r="E4907" t="s">
        <v>17616</v>
      </c>
      <c r="F4907" t="s">
        <v>20442</v>
      </c>
      <c r="G4907" s="146">
        <f t="shared" si="84"/>
        <v>1</v>
      </c>
    </row>
    <row r="4908" spans="1:7">
      <c r="A4908" t="s">
        <v>17617</v>
      </c>
      <c r="B4908" s="1">
        <f>IFERROR(INDEX(Preturi!H$2:H$8000, MATCH(A4908, Preturi!G$2:G$8000, 0)), "")*G4908</f>
        <v>10.69</v>
      </c>
      <c r="C4908" t="s">
        <v>688</v>
      </c>
      <c r="D4908" t="s">
        <v>2306</v>
      </c>
      <c r="E4908" t="s">
        <v>17618</v>
      </c>
      <c r="F4908" t="s">
        <v>20442</v>
      </c>
      <c r="G4908" s="146">
        <f t="shared" si="84"/>
        <v>1</v>
      </c>
    </row>
    <row r="4909" spans="1:7">
      <c r="A4909" t="s">
        <v>17619</v>
      </c>
      <c r="B4909" s="1">
        <f>IFERROR(INDEX(Preturi!H$2:H$8000, MATCH(A4909, Preturi!G$2:G$8000, 0)), "")*G4909</f>
        <v>10.95</v>
      </c>
      <c r="C4909" t="s">
        <v>688</v>
      </c>
      <c r="D4909" t="s">
        <v>2306</v>
      </c>
      <c r="E4909" t="s">
        <v>17620</v>
      </c>
      <c r="F4909" t="s">
        <v>20442</v>
      </c>
      <c r="G4909" s="146">
        <f t="shared" si="84"/>
        <v>1</v>
      </c>
    </row>
    <row r="4910" spans="1:7">
      <c r="A4910" t="s">
        <v>17621</v>
      </c>
      <c r="B4910" s="1">
        <f>IFERROR(INDEX(Preturi!H$2:H$8000, MATCH(A4910, Preturi!G$2:G$8000, 0)), "")*G4910</f>
        <v>11.21</v>
      </c>
      <c r="C4910" t="s">
        <v>688</v>
      </c>
      <c r="D4910" t="s">
        <v>2306</v>
      </c>
      <c r="E4910" t="s">
        <v>17622</v>
      </c>
      <c r="F4910" t="s">
        <v>20442</v>
      </c>
      <c r="G4910" s="146">
        <f t="shared" si="84"/>
        <v>1</v>
      </c>
    </row>
    <row r="4911" spans="1:7">
      <c r="A4911" t="s">
        <v>17623</v>
      </c>
      <c r="B4911" s="1">
        <f>IFERROR(INDEX(Preturi!H$2:H$8000, MATCH(A4911, Preturi!G$2:G$8000, 0)), "")*G4911</f>
        <v>11.47</v>
      </c>
      <c r="C4911" t="s">
        <v>688</v>
      </c>
      <c r="D4911" t="s">
        <v>2306</v>
      </c>
      <c r="E4911" t="s">
        <v>17624</v>
      </c>
      <c r="F4911" t="s">
        <v>20442</v>
      </c>
      <c r="G4911" s="146">
        <f t="shared" si="84"/>
        <v>1</v>
      </c>
    </row>
    <row r="4912" spans="1:7">
      <c r="A4912" t="s">
        <v>17625</v>
      </c>
      <c r="B4912" s="1">
        <f>IFERROR(INDEX(Preturi!H$2:H$8000, MATCH(A4912, Preturi!G$2:G$8000, 0)), "")*G4912</f>
        <v>11.73</v>
      </c>
      <c r="C4912" t="s">
        <v>688</v>
      </c>
      <c r="D4912" t="s">
        <v>2306</v>
      </c>
      <c r="E4912" t="s">
        <v>17626</v>
      </c>
      <c r="F4912" t="s">
        <v>20442</v>
      </c>
      <c r="G4912" s="146">
        <f t="shared" si="84"/>
        <v>1</v>
      </c>
    </row>
    <row r="4913" spans="1:7">
      <c r="A4913" t="s">
        <v>17627</v>
      </c>
      <c r="B4913" s="1">
        <f>IFERROR(INDEX(Preturi!H$2:H$8000, MATCH(A4913, Preturi!G$2:G$8000, 0)), "")*G4913</f>
        <v>11.99</v>
      </c>
      <c r="C4913" t="s">
        <v>688</v>
      </c>
      <c r="D4913" t="s">
        <v>2306</v>
      </c>
      <c r="E4913" t="s">
        <v>17628</v>
      </c>
      <c r="F4913" t="s">
        <v>20442</v>
      </c>
      <c r="G4913" s="146">
        <f t="shared" si="84"/>
        <v>1</v>
      </c>
    </row>
    <row r="4914" spans="1:7">
      <c r="A4914" t="s">
        <v>17629</v>
      </c>
      <c r="B4914" s="1">
        <f>IFERROR(INDEX(Preturi!H$2:H$8000, MATCH(A4914, Preturi!G$2:G$8000, 0)), "")*G4914</f>
        <v>12.25</v>
      </c>
      <c r="C4914" t="s">
        <v>688</v>
      </c>
      <c r="D4914" t="s">
        <v>2306</v>
      </c>
      <c r="E4914" t="s">
        <v>17630</v>
      </c>
      <c r="F4914" t="s">
        <v>20442</v>
      </c>
      <c r="G4914" s="146">
        <f t="shared" si="84"/>
        <v>1</v>
      </c>
    </row>
    <row r="4915" spans="1:7">
      <c r="A4915" t="s">
        <v>17631</v>
      </c>
      <c r="B4915" s="1">
        <f>IFERROR(INDEX(Preturi!H$2:H$8000, MATCH(A4915, Preturi!G$2:G$8000, 0)), "")*G4915</f>
        <v>12.49</v>
      </c>
      <c r="C4915" t="s">
        <v>688</v>
      </c>
      <c r="D4915" t="s">
        <v>2306</v>
      </c>
      <c r="E4915" t="s">
        <v>17632</v>
      </c>
      <c r="F4915" t="s">
        <v>20442</v>
      </c>
      <c r="G4915" s="146">
        <f t="shared" si="84"/>
        <v>1</v>
      </c>
    </row>
    <row r="4916" spans="1:7">
      <c r="A4916" t="s">
        <v>17633</v>
      </c>
      <c r="B4916" s="1">
        <f>IFERROR(INDEX(Preturi!H$2:H$8000, MATCH(A4916, Preturi!G$2:G$8000, 0)), "")*G4916</f>
        <v>12.75</v>
      </c>
      <c r="C4916" t="s">
        <v>688</v>
      </c>
      <c r="D4916" t="s">
        <v>2306</v>
      </c>
      <c r="E4916" t="s">
        <v>17634</v>
      </c>
      <c r="F4916" t="s">
        <v>20442</v>
      </c>
      <c r="G4916" s="146">
        <f t="shared" si="84"/>
        <v>1</v>
      </c>
    </row>
    <row r="4917" spans="1:7">
      <c r="A4917" t="s">
        <v>17635</v>
      </c>
      <c r="B4917" s="1">
        <f>IFERROR(INDEX(Preturi!H$2:H$8000, MATCH(A4917, Preturi!G$2:G$8000, 0)), "")*G4917</f>
        <v>13.01</v>
      </c>
      <c r="C4917" t="s">
        <v>688</v>
      </c>
      <c r="D4917" t="s">
        <v>2306</v>
      </c>
      <c r="E4917" t="s">
        <v>17636</v>
      </c>
      <c r="F4917" t="s">
        <v>20442</v>
      </c>
      <c r="G4917" s="146">
        <f t="shared" si="84"/>
        <v>1</v>
      </c>
    </row>
    <row r="4918" spans="1:7">
      <c r="A4918" t="s">
        <v>17637</v>
      </c>
      <c r="B4918" s="1">
        <f>IFERROR(INDEX(Preturi!H$2:H$8000, MATCH(A4918, Preturi!G$2:G$8000, 0)), "")*G4918</f>
        <v>10.17</v>
      </c>
      <c r="C4918" t="s">
        <v>688</v>
      </c>
      <c r="D4918" t="s">
        <v>2306</v>
      </c>
      <c r="E4918" t="s">
        <v>17638</v>
      </c>
      <c r="F4918" t="s">
        <v>20442</v>
      </c>
      <c r="G4918" s="146">
        <f t="shared" si="84"/>
        <v>1</v>
      </c>
    </row>
    <row r="4919" spans="1:7">
      <c r="A4919" t="s">
        <v>17639</v>
      </c>
      <c r="B4919" s="1">
        <f>IFERROR(INDEX(Preturi!H$2:H$8000, MATCH(A4919, Preturi!G$2:G$8000, 0)), "")*G4919</f>
        <v>10.43</v>
      </c>
      <c r="C4919" t="s">
        <v>688</v>
      </c>
      <c r="D4919" t="s">
        <v>2306</v>
      </c>
      <c r="E4919" t="s">
        <v>17640</v>
      </c>
      <c r="F4919" t="s">
        <v>20442</v>
      </c>
      <c r="G4919" s="146">
        <f t="shared" si="84"/>
        <v>1</v>
      </c>
    </row>
    <row r="4920" spans="1:7">
      <c r="A4920" t="s">
        <v>17641</v>
      </c>
      <c r="B4920" s="1">
        <f>IFERROR(INDEX(Preturi!H$2:H$8000, MATCH(A4920, Preturi!G$2:G$8000, 0)), "")*G4920</f>
        <v>10.69</v>
      </c>
      <c r="C4920" t="s">
        <v>688</v>
      </c>
      <c r="D4920" t="s">
        <v>2306</v>
      </c>
      <c r="E4920" t="s">
        <v>17642</v>
      </c>
      <c r="F4920" t="s">
        <v>20442</v>
      </c>
      <c r="G4920" s="146">
        <f t="shared" si="84"/>
        <v>1</v>
      </c>
    </row>
    <row r="4921" spans="1:7">
      <c r="A4921" t="s">
        <v>17643</v>
      </c>
      <c r="B4921" s="1">
        <f>IFERROR(INDEX(Preturi!H$2:H$8000, MATCH(A4921, Preturi!G$2:G$8000, 0)), "")*G4921</f>
        <v>10.95</v>
      </c>
      <c r="C4921" t="s">
        <v>688</v>
      </c>
      <c r="D4921" t="s">
        <v>2306</v>
      </c>
      <c r="E4921" t="s">
        <v>17644</v>
      </c>
      <c r="F4921" t="s">
        <v>20442</v>
      </c>
      <c r="G4921" s="146">
        <f t="shared" si="84"/>
        <v>1</v>
      </c>
    </row>
    <row r="4922" spans="1:7">
      <c r="A4922" t="s">
        <v>17645</v>
      </c>
      <c r="B4922" s="1">
        <f>IFERROR(INDEX(Preturi!H$2:H$8000, MATCH(A4922, Preturi!G$2:G$8000, 0)), "")*G4922</f>
        <v>11.21</v>
      </c>
      <c r="C4922" t="s">
        <v>688</v>
      </c>
      <c r="D4922" t="s">
        <v>2306</v>
      </c>
      <c r="E4922" t="s">
        <v>17646</v>
      </c>
      <c r="F4922" t="s">
        <v>20442</v>
      </c>
      <c r="G4922" s="146">
        <f t="shared" si="84"/>
        <v>1</v>
      </c>
    </row>
    <row r="4923" spans="1:7">
      <c r="A4923" t="s">
        <v>17647</v>
      </c>
      <c r="B4923" s="1">
        <f>IFERROR(INDEX(Preturi!H$2:H$8000, MATCH(A4923, Preturi!G$2:G$8000, 0)), "")*G4923</f>
        <v>11.47</v>
      </c>
      <c r="C4923" t="s">
        <v>688</v>
      </c>
      <c r="D4923" t="s">
        <v>2306</v>
      </c>
      <c r="E4923" t="s">
        <v>17648</v>
      </c>
      <c r="F4923" t="s">
        <v>20442</v>
      </c>
      <c r="G4923" s="146">
        <f t="shared" si="84"/>
        <v>1</v>
      </c>
    </row>
    <row r="4924" spans="1:7">
      <c r="A4924" t="s">
        <v>17649</v>
      </c>
      <c r="B4924" s="1">
        <f>IFERROR(INDEX(Preturi!H$2:H$8000, MATCH(A4924, Preturi!G$2:G$8000, 0)), "")*G4924</f>
        <v>11.73</v>
      </c>
      <c r="C4924" t="s">
        <v>688</v>
      </c>
      <c r="D4924" t="s">
        <v>2306</v>
      </c>
      <c r="E4924" t="s">
        <v>17650</v>
      </c>
      <c r="F4924" t="s">
        <v>20442</v>
      </c>
      <c r="G4924" s="146">
        <f t="shared" si="84"/>
        <v>1</v>
      </c>
    </row>
    <row r="4925" spans="1:7">
      <c r="A4925" t="s">
        <v>17651</v>
      </c>
      <c r="B4925" s="1">
        <f>IFERROR(INDEX(Preturi!H$2:H$8000, MATCH(A4925, Preturi!G$2:G$8000, 0)), "")*G4925</f>
        <v>11.99</v>
      </c>
      <c r="C4925" t="s">
        <v>688</v>
      </c>
      <c r="D4925" t="s">
        <v>2306</v>
      </c>
      <c r="E4925" t="s">
        <v>17652</v>
      </c>
      <c r="F4925" t="s">
        <v>20442</v>
      </c>
      <c r="G4925" s="146">
        <f t="shared" si="84"/>
        <v>1</v>
      </c>
    </row>
    <row r="4926" spans="1:7">
      <c r="A4926" t="s">
        <v>17653</v>
      </c>
      <c r="B4926" s="1">
        <f>IFERROR(INDEX(Preturi!H$2:H$8000, MATCH(A4926, Preturi!G$2:G$8000, 0)), "")*G4926</f>
        <v>12.25</v>
      </c>
      <c r="C4926" t="s">
        <v>688</v>
      </c>
      <c r="D4926" t="s">
        <v>2306</v>
      </c>
      <c r="E4926" t="s">
        <v>17654</v>
      </c>
      <c r="F4926" t="s">
        <v>20442</v>
      </c>
      <c r="G4926" s="146">
        <f t="shared" si="84"/>
        <v>1</v>
      </c>
    </row>
    <row r="4927" spans="1:7">
      <c r="A4927" t="s">
        <v>17655</v>
      </c>
      <c r="B4927" s="1">
        <f>IFERROR(INDEX(Preturi!H$2:H$8000, MATCH(A4927, Preturi!G$2:G$8000, 0)), "")*G4927</f>
        <v>12.49</v>
      </c>
      <c r="C4927" t="s">
        <v>688</v>
      </c>
      <c r="D4927" t="s">
        <v>2306</v>
      </c>
      <c r="E4927" t="s">
        <v>17656</v>
      </c>
      <c r="F4927" t="s">
        <v>20442</v>
      </c>
      <c r="G4927" s="146">
        <f t="shared" si="84"/>
        <v>1</v>
      </c>
    </row>
    <row r="4928" spans="1:7">
      <c r="A4928" t="s">
        <v>17657</v>
      </c>
      <c r="B4928" s="1">
        <f>IFERROR(INDEX(Preturi!H$2:H$8000, MATCH(A4928, Preturi!G$2:G$8000, 0)), "")*G4928</f>
        <v>12.75</v>
      </c>
      <c r="C4928" t="s">
        <v>688</v>
      </c>
      <c r="D4928" t="s">
        <v>2306</v>
      </c>
      <c r="E4928" t="s">
        <v>17658</v>
      </c>
      <c r="F4928" t="s">
        <v>20442</v>
      </c>
      <c r="G4928" s="146">
        <f t="shared" si="84"/>
        <v>1</v>
      </c>
    </row>
    <row r="4929" spans="1:7">
      <c r="A4929" t="s">
        <v>17659</v>
      </c>
      <c r="B4929" s="1">
        <f>IFERROR(INDEX(Preturi!H$2:H$8000, MATCH(A4929, Preturi!G$2:G$8000, 0)), "")*G4929</f>
        <v>13.01</v>
      </c>
      <c r="C4929" t="s">
        <v>688</v>
      </c>
      <c r="D4929" t="s">
        <v>2306</v>
      </c>
      <c r="E4929" t="s">
        <v>17660</v>
      </c>
      <c r="F4929" t="s">
        <v>20442</v>
      </c>
      <c r="G4929" s="146">
        <f t="shared" si="84"/>
        <v>1</v>
      </c>
    </row>
    <row r="4930" spans="1:7">
      <c r="A4930" t="s">
        <v>17661</v>
      </c>
      <c r="B4930" s="1">
        <f>IFERROR(INDEX(Preturi!H$2:H$8000, MATCH(A4930, Preturi!G$2:G$8000, 0)), "")*G4930</f>
        <v>15.87</v>
      </c>
      <c r="C4930" t="s">
        <v>688</v>
      </c>
      <c r="D4930" t="s">
        <v>2306</v>
      </c>
      <c r="E4930" t="s">
        <v>17662</v>
      </c>
      <c r="F4930" t="s">
        <v>20442</v>
      </c>
      <c r="G4930" s="146">
        <f t="shared" si="84"/>
        <v>1</v>
      </c>
    </row>
    <row r="4931" spans="1:7">
      <c r="A4931" t="s">
        <v>17663</v>
      </c>
      <c r="B4931" s="1">
        <f>IFERROR(INDEX(Preturi!H$2:H$8000, MATCH(A4931, Preturi!G$2:G$8000, 0)), "")*G4931</f>
        <v>12.16</v>
      </c>
      <c r="C4931" t="s">
        <v>688</v>
      </c>
      <c r="D4931" t="s">
        <v>2306</v>
      </c>
      <c r="E4931" t="s">
        <v>17664</v>
      </c>
      <c r="F4931" t="s">
        <v>20442</v>
      </c>
      <c r="G4931" s="146">
        <f t="shared" si="84"/>
        <v>1</v>
      </c>
    </row>
    <row r="4932" spans="1:7">
      <c r="A4932" t="s">
        <v>17665</v>
      </c>
      <c r="B4932" s="1">
        <f>IFERROR(INDEX(Preturi!H$2:H$8000, MATCH(A4932, Preturi!G$2:G$8000, 0)), "")*G4932</f>
        <v>12.47</v>
      </c>
      <c r="C4932" t="s">
        <v>688</v>
      </c>
      <c r="D4932" t="s">
        <v>2306</v>
      </c>
      <c r="E4932" t="s">
        <v>17666</v>
      </c>
      <c r="F4932" t="s">
        <v>20442</v>
      </c>
      <c r="G4932" s="146">
        <f t="shared" si="84"/>
        <v>1</v>
      </c>
    </row>
    <row r="4933" spans="1:7">
      <c r="A4933" t="s">
        <v>17667</v>
      </c>
      <c r="B4933" s="1">
        <f>IFERROR(INDEX(Preturi!H$2:H$8000, MATCH(A4933, Preturi!G$2:G$8000, 0)), "")*G4933</f>
        <v>12.77</v>
      </c>
      <c r="C4933" t="s">
        <v>688</v>
      </c>
      <c r="D4933" t="s">
        <v>2306</v>
      </c>
      <c r="E4933" t="s">
        <v>17668</v>
      </c>
      <c r="F4933" t="s">
        <v>20442</v>
      </c>
      <c r="G4933" s="146">
        <f t="shared" si="84"/>
        <v>1</v>
      </c>
    </row>
    <row r="4934" spans="1:7">
      <c r="A4934" t="s">
        <v>17669</v>
      </c>
      <c r="B4934" s="1">
        <f>IFERROR(INDEX(Preturi!H$2:H$8000, MATCH(A4934, Preturi!G$2:G$8000, 0)), "")*G4934</f>
        <v>13.08</v>
      </c>
      <c r="C4934" t="s">
        <v>688</v>
      </c>
      <c r="D4934" t="s">
        <v>2306</v>
      </c>
      <c r="E4934" t="s">
        <v>17670</v>
      </c>
      <c r="F4934" t="s">
        <v>20442</v>
      </c>
      <c r="G4934" s="146">
        <f t="shared" si="84"/>
        <v>1</v>
      </c>
    </row>
    <row r="4935" spans="1:7">
      <c r="A4935" t="s">
        <v>17671</v>
      </c>
      <c r="B4935" s="1">
        <f>IFERROR(INDEX(Preturi!H$2:H$8000, MATCH(A4935, Preturi!G$2:G$8000, 0)), "")*G4935</f>
        <v>13.39</v>
      </c>
      <c r="C4935" t="s">
        <v>688</v>
      </c>
      <c r="D4935" t="s">
        <v>2306</v>
      </c>
      <c r="E4935" t="s">
        <v>17672</v>
      </c>
      <c r="F4935" t="s">
        <v>20442</v>
      </c>
      <c r="G4935" s="146">
        <f t="shared" si="84"/>
        <v>1</v>
      </c>
    </row>
    <row r="4936" spans="1:7">
      <c r="A4936" t="s">
        <v>17673</v>
      </c>
      <c r="B4936" s="1">
        <f>IFERROR(INDEX(Preturi!H$2:H$8000, MATCH(A4936, Preturi!G$2:G$8000, 0)), "")*G4936</f>
        <v>13.7</v>
      </c>
      <c r="C4936" t="s">
        <v>688</v>
      </c>
      <c r="D4936" t="s">
        <v>2306</v>
      </c>
      <c r="E4936" t="s">
        <v>17674</v>
      </c>
      <c r="F4936" t="s">
        <v>20442</v>
      </c>
      <c r="G4936" s="146">
        <f t="shared" si="84"/>
        <v>1</v>
      </c>
    </row>
    <row r="4937" spans="1:7">
      <c r="A4937" t="s">
        <v>17675</v>
      </c>
      <c r="B4937" s="1">
        <f>IFERROR(INDEX(Preturi!H$2:H$8000, MATCH(A4937, Preturi!G$2:G$8000, 0)), "")*G4937</f>
        <v>14.01</v>
      </c>
      <c r="C4937" t="s">
        <v>688</v>
      </c>
      <c r="D4937" t="s">
        <v>2306</v>
      </c>
      <c r="E4937" t="s">
        <v>17676</v>
      </c>
      <c r="F4937" t="s">
        <v>20442</v>
      </c>
      <c r="G4937" s="146">
        <f t="shared" si="84"/>
        <v>1</v>
      </c>
    </row>
    <row r="4938" spans="1:7">
      <c r="A4938" t="s">
        <v>17677</v>
      </c>
      <c r="B4938" s="1">
        <f>IFERROR(INDEX(Preturi!H$2:H$8000, MATCH(A4938, Preturi!G$2:G$8000, 0)), "")*G4938</f>
        <v>14.33</v>
      </c>
      <c r="C4938" t="s">
        <v>688</v>
      </c>
      <c r="D4938" t="s">
        <v>2306</v>
      </c>
      <c r="E4938" t="s">
        <v>17678</v>
      </c>
      <c r="F4938" t="s">
        <v>20442</v>
      </c>
      <c r="G4938" s="146">
        <f t="shared" si="84"/>
        <v>1</v>
      </c>
    </row>
    <row r="4939" spans="1:7">
      <c r="A4939" t="s">
        <v>17679</v>
      </c>
      <c r="B4939" s="1">
        <f>IFERROR(INDEX(Preturi!H$2:H$8000, MATCH(A4939, Preturi!G$2:G$8000, 0)), "")*G4939</f>
        <v>14.64</v>
      </c>
      <c r="C4939" t="s">
        <v>688</v>
      </c>
      <c r="D4939" t="s">
        <v>2306</v>
      </c>
      <c r="E4939" t="s">
        <v>17680</v>
      </c>
      <c r="F4939" t="s">
        <v>20442</v>
      </c>
      <c r="G4939" s="146">
        <f t="shared" si="84"/>
        <v>1</v>
      </c>
    </row>
    <row r="4940" spans="1:7">
      <c r="A4940" t="s">
        <v>17681</v>
      </c>
      <c r="B4940" s="1">
        <f>IFERROR(INDEX(Preturi!H$2:H$8000, MATCH(A4940, Preturi!G$2:G$8000, 0)), "")*G4940</f>
        <v>14.95</v>
      </c>
      <c r="C4940" t="s">
        <v>688</v>
      </c>
      <c r="D4940" t="s">
        <v>2306</v>
      </c>
      <c r="E4940" t="s">
        <v>17682</v>
      </c>
      <c r="F4940" t="s">
        <v>20442</v>
      </c>
      <c r="G4940" s="146">
        <f t="shared" si="84"/>
        <v>1</v>
      </c>
    </row>
    <row r="4941" spans="1:7">
      <c r="A4941" t="s">
        <v>17683</v>
      </c>
      <c r="B4941" s="1">
        <f>IFERROR(INDEX(Preturi!H$2:H$8000, MATCH(A4941, Preturi!G$2:G$8000, 0)), "")*G4941</f>
        <v>15.25</v>
      </c>
      <c r="C4941" t="s">
        <v>688</v>
      </c>
      <c r="D4941" t="s">
        <v>2306</v>
      </c>
      <c r="E4941" t="s">
        <v>17684</v>
      </c>
      <c r="F4941" t="s">
        <v>20442</v>
      </c>
      <c r="G4941" s="146">
        <f t="shared" si="84"/>
        <v>1</v>
      </c>
    </row>
    <row r="4942" spans="1:7">
      <c r="A4942" t="s">
        <v>17685</v>
      </c>
      <c r="B4942" s="1">
        <f>IFERROR(INDEX(Preturi!H$2:H$8000, MATCH(A4942, Preturi!G$2:G$8000, 0)), "")*G4942</f>
        <v>15.56</v>
      </c>
      <c r="C4942" t="s">
        <v>688</v>
      </c>
      <c r="D4942" t="s">
        <v>2306</v>
      </c>
      <c r="E4942" t="s">
        <v>17686</v>
      </c>
      <c r="F4942" t="s">
        <v>20442</v>
      </c>
      <c r="G4942" s="146">
        <f t="shared" si="84"/>
        <v>1</v>
      </c>
    </row>
    <row r="4943" spans="1:7">
      <c r="A4943" t="s">
        <v>17687</v>
      </c>
      <c r="B4943" s="1">
        <f>IFERROR(INDEX(Preturi!H$2:H$8000, MATCH(A4943, Preturi!G$2:G$8000, 0)), "")*G4943</f>
        <v>12.16</v>
      </c>
      <c r="C4943" t="s">
        <v>688</v>
      </c>
      <c r="D4943" t="s">
        <v>2306</v>
      </c>
      <c r="E4943" t="s">
        <v>17688</v>
      </c>
      <c r="F4943" t="s">
        <v>20442</v>
      </c>
      <c r="G4943" s="146">
        <f t="shared" si="84"/>
        <v>1</v>
      </c>
    </row>
    <row r="4944" spans="1:7">
      <c r="A4944" t="s">
        <v>17689</v>
      </c>
      <c r="B4944" s="1">
        <f>IFERROR(INDEX(Preturi!H$2:H$8000, MATCH(A4944, Preturi!G$2:G$8000, 0)), "")*G4944</f>
        <v>12.47</v>
      </c>
      <c r="C4944" t="s">
        <v>688</v>
      </c>
      <c r="D4944" t="s">
        <v>2306</v>
      </c>
      <c r="E4944" t="s">
        <v>17690</v>
      </c>
      <c r="F4944" t="s">
        <v>20442</v>
      </c>
      <c r="G4944" s="146">
        <f t="shared" si="84"/>
        <v>1</v>
      </c>
    </row>
    <row r="4945" spans="1:7">
      <c r="A4945" t="s">
        <v>17691</v>
      </c>
      <c r="B4945" s="1">
        <f>IFERROR(INDEX(Preturi!H$2:H$8000, MATCH(A4945, Preturi!G$2:G$8000, 0)), "")*G4945</f>
        <v>12.77</v>
      </c>
      <c r="C4945" t="s">
        <v>688</v>
      </c>
      <c r="D4945" t="s">
        <v>2306</v>
      </c>
      <c r="E4945" t="s">
        <v>17692</v>
      </c>
      <c r="F4945" t="s">
        <v>20442</v>
      </c>
      <c r="G4945" s="146">
        <f t="shared" si="84"/>
        <v>1</v>
      </c>
    </row>
    <row r="4946" spans="1:7">
      <c r="A4946" t="s">
        <v>17693</v>
      </c>
      <c r="B4946" s="1">
        <f>IFERROR(INDEX(Preturi!H$2:H$8000, MATCH(A4946, Preturi!G$2:G$8000, 0)), "")*G4946</f>
        <v>13.08</v>
      </c>
      <c r="C4946" t="s">
        <v>688</v>
      </c>
      <c r="D4946" t="s">
        <v>2306</v>
      </c>
      <c r="E4946" t="s">
        <v>17694</v>
      </c>
      <c r="F4946" t="s">
        <v>20442</v>
      </c>
      <c r="G4946" s="146">
        <f t="shared" si="84"/>
        <v>1</v>
      </c>
    </row>
    <row r="4947" spans="1:7">
      <c r="A4947" t="s">
        <v>17695</v>
      </c>
      <c r="B4947" s="1">
        <f>IFERROR(INDEX(Preturi!H$2:H$8000, MATCH(A4947, Preturi!G$2:G$8000, 0)), "")*G4947</f>
        <v>13.39</v>
      </c>
      <c r="C4947" t="s">
        <v>688</v>
      </c>
      <c r="D4947" t="s">
        <v>2306</v>
      </c>
      <c r="E4947" t="s">
        <v>17696</v>
      </c>
      <c r="F4947" t="s">
        <v>20442</v>
      </c>
      <c r="G4947" s="146">
        <f t="shared" si="84"/>
        <v>1</v>
      </c>
    </row>
    <row r="4948" spans="1:7">
      <c r="A4948" t="s">
        <v>17697</v>
      </c>
      <c r="B4948" s="1">
        <f>IFERROR(INDEX(Preturi!H$2:H$8000, MATCH(A4948, Preturi!G$2:G$8000, 0)), "")*G4948</f>
        <v>13.7</v>
      </c>
      <c r="C4948" t="s">
        <v>688</v>
      </c>
      <c r="D4948" t="s">
        <v>2306</v>
      </c>
      <c r="E4948" t="s">
        <v>17698</v>
      </c>
      <c r="F4948" t="s">
        <v>20442</v>
      </c>
      <c r="G4948" s="146">
        <f t="shared" si="84"/>
        <v>1</v>
      </c>
    </row>
    <row r="4949" spans="1:7">
      <c r="A4949" t="s">
        <v>17699</v>
      </c>
      <c r="B4949" s="1">
        <f>IFERROR(INDEX(Preturi!H$2:H$8000, MATCH(A4949, Preturi!G$2:G$8000, 0)), "")*G4949</f>
        <v>14.01</v>
      </c>
      <c r="C4949" t="s">
        <v>688</v>
      </c>
      <c r="D4949" t="s">
        <v>2306</v>
      </c>
      <c r="E4949" t="s">
        <v>17700</v>
      </c>
      <c r="F4949" t="s">
        <v>20442</v>
      </c>
      <c r="G4949" s="146">
        <f t="shared" si="84"/>
        <v>1</v>
      </c>
    </row>
    <row r="4950" spans="1:7">
      <c r="A4950" t="s">
        <v>17701</v>
      </c>
      <c r="B4950" s="1">
        <f>IFERROR(INDEX(Preturi!H$2:H$8000, MATCH(A4950, Preturi!G$2:G$8000, 0)), "")*G4950</f>
        <v>14.33</v>
      </c>
      <c r="C4950" t="s">
        <v>688</v>
      </c>
      <c r="D4950" t="s">
        <v>2306</v>
      </c>
      <c r="E4950" t="s">
        <v>17702</v>
      </c>
      <c r="F4950" t="s">
        <v>20442</v>
      </c>
      <c r="G4950" s="146">
        <f t="shared" ref="G4950:G5013" si="85">1+Adaosuri23</f>
        <v>1</v>
      </c>
    </row>
    <row r="4951" spans="1:7">
      <c r="A4951" t="s">
        <v>17703</v>
      </c>
      <c r="B4951" s="1">
        <f>IFERROR(INDEX(Preturi!H$2:H$8000, MATCH(A4951, Preturi!G$2:G$8000, 0)), "")*G4951</f>
        <v>14.64</v>
      </c>
      <c r="C4951" t="s">
        <v>688</v>
      </c>
      <c r="D4951" t="s">
        <v>2306</v>
      </c>
      <c r="E4951" t="s">
        <v>17704</v>
      </c>
      <c r="F4951" t="s">
        <v>20442</v>
      </c>
      <c r="G4951" s="146">
        <f t="shared" si="85"/>
        <v>1</v>
      </c>
    </row>
    <row r="4952" spans="1:7">
      <c r="A4952" t="s">
        <v>17705</v>
      </c>
      <c r="B4952" s="1">
        <f>IFERROR(INDEX(Preturi!H$2:H$8000, MATCH(A4952, Preturi!G$2:G$8000, 0)), "")*G4952</f>
        <v>14.95</v>
      </c>
      <c r="C4952" t="s">
        <v>688</v>
      </c>
      <c r="D4952" t="s">
        <v>2306</v>
      </c>
      <c r="E4952" t="s">
        <v>17706</v>
      </c>
      <c r="F4952" t="s">
        <v>20442</v>
      </c>
      <c r="G4952" s="146">
        <f t="shared" si="85"/>
        <v>1</v>
      </c>
    </row>
    <row r="4953" spans="1:7">
      <c r="A4953" t="s">
        <v>17707</v>
      </c>
      <c r="B4953" s="1">
        <f>IFERROR(INDEX(Preturi!H$2:H$8000, MATCH(A4953, Preturi!G$2:G$8000, 0)), "")*G4953</f>
        <v>15.25</v>
      </c>
      <c r="C4953" t="s">
        <v>688</v>
      </c>
      <c r="D4953" t="s">
        <v>2306</v>
      </c>
      <c r="E4953" t="s">
        <v>17708</v>
      </c>
      <c r="F4953" t="s">
        <v>20442</v>
      </c>
      <c r="G4953" s="146">
        <f t="shared" si="85"/>
        <v>1</v>
      </c>
    </row>
    <row r="4954" spans="1:7">
      <c r="A4954" t="s">
        <v>17709</v>
      </c>
      <c r="B4954" s="1">
        <f>IFERROR(INDEX(Preturi!H$2:H$8000, MATCH(A4954, Preturi!G$2:G$8000, 0)), "")*G4954</f>
        <v>15.56</v>
      </c>
      <c r="C4954" t="s">
        <v>688</v>
      </c>
      <c r="D4954" t="s">
        <v>2306</v>
      </c>
      <c r="E4954" t="s">
        <v>17710</v>
      </c>
      <c r="F4954" t="s">
        <v>20442</v>
      </c>
      <c r="G4954" s="146">
        <f t="shared" si="85"/>
        <v>1</v>
      </c>
    </row>
    <row r="4955" spans="1:7">
      <c r="A4955" t="s">
        <v>17711</v>
      </c>
      <c r="B4955" s="1">
        <f>IFERROR(INDEX(Preturi!H$2:H$8000, MATCH(A4955, Preturi!G$2:G$8000, 0)), "")*G4955</f>
        <v>18.46</v>
      </c>
      <c r="C4955" t="s">
        <v>688</v>
      </c>
      <c r="D4955" t="s">
        <v>2306</v>
      </c>
      <c r="E4955" t="s">
        <v>17713</v>
      </c>
      <c r="F4955" t="s">
        <v>20442</v>
      </c>
      <c r="G4955" s="146">
        <f t="shared" si="85"/>
        <v>1</v>
      </c>
    </row>
    <row r="4956" spans="1:7">
      <c r="A4956" t="s">
        <v>17714</v>
      </c>
      <c r="B4956" s="1">
        <f>IFERROR(INDEX(Preturi!H$2:H$8000, MATCH(A4956, Preturi!G$2:G$8000, 0)), "")*G4956</f>
        <v>14.12</v>
      </c>
      <c r="C4956" t="s">
        <v>688</v>
      </c>
      <c r="D4956" t="s">
        <v>2306</v>
      </c>
      <c r="E4956" t="s">
        <v>17715</v>
      </c>
      <c r="F4956" t="s">
        <v>20442</v>
      </c>
      <c r="G4956" s="146">
        <f t="shared" si="85"/>
        <v>1</v>
      </c>
    </row>
    <row r="4957" spans="1:7">
      <c r="A4957" t="s">
        <v>17716</v>
      </c>
      <c r="B4957" s="1">
        <f>IFERROR(INDEX(Preturi!H$2:H$8000, MATCH(A4957, Preturi!G$2:G$8000, 0)), "")*G4957</f>
        <v>14.47</v>
      </c>
      <c r="C4957" t="s">
        <v>688</v>
      </c>
      <c r="D4957" t="s">
        <v>2306</v>
      </c>
      <c r="E4957" t="s">
        <v>17717</v>
      </c>
      <c r="F4957" t="s">
        <v>20442</v>
      </c>
      <c r="G4957" s="146">
        <f t="shared" si="85"/>
        <v>1</v>
      </c>
    </row>
    <row r="4958" spans="1:7">
      <c r="A4958" t="s">
        <v>17718</v>
      </c>
      <c r="B4958" s="1">
        <f>IFERROR(INDEX(Preturi!H$2:H$8000, MATCH(A4958, Preturi!G$2:G$8000, 0)), "")*G4958</f>
        <v>14.83</v>
      </c>
      <c r="C4958" t="s">
        <v>688</v>
      </c>
      <c r="D4958" t="s">
        <v>2306</v>
      </c>
      <c r="E4958" t="s">
        <v>17719</v>
      </c>
      <c r="F4958" t="s">
        <v>20442</v>
      </c>
      <c r="G4958" s="146">
        <f t="shared" si="85"/>
        <v>1</v>
      </c>
    </row>
    <row r="4959" spans="1:7">
      <c r="A4959" t="s">
        <v>17720</v>
      </c>
      <c r="B4959" s="1">
        <f>IFERROR(INDEX(Preturi!H$2:H$8000, MATCH(A4959, Preturi!G$2:G$8000, 0)), "")*G4959</f>
        <v>15.2</v>
      </c>
      <c r="C4959" t="s">
        <v>688</v>
      </c>
      <c r="D4959" t="s">
        <v>2306</v>
      </c>
      <c r="E4959" t="s">
        <v>17721</v>
      </c>
      <c r="F4959" t="s">
        <v>20442</v>
      </c>
      <c r="G4959" s="146">
        <f t="shared" si="85"/>
        <v>1</v>
      </c>
    </row>
    <row r="4960" spans="1:7">
      <c r="A4960" t="s">
        <v>17722</v>
      </c>
      <c r="B4960" s="1">
        <f>IFERROR(INDEX(Preturi!H$2:H$8000, MATCH(A4960, Preturi!G$2:G$8000, 0)), "")*G4960</f>
        <v>15.56</v>
      </c>
      <c r="C4960" t="s">
        <v>688</v>
      </c>
      <c r="D4960" t="s">
        <v>2306</v>
      </c>
      <c r="E4960" t="s">
        <v>17723</v>
      </c>
      <c r="F4960" t="s">
        <v>20442</v>
      </c>
      <c r="G4960" s="146">
        <f t="shared" si="85"/>
        <v>1</v>
      </c>
    </row>
    <row r="4961" spans="1:7">
      <c r="A4961" t="s">
        <v>17724</v>
      </c>
      <c r="B4961" s="1">
        <f>IFERROR(INDEX(Preturi!H$2:H$8000, MATCH(A4961, Preturi!G$2:G$8000, 0)), "")*G4961</f>
        <v>15.93</v>
      </c>
      <c r="C4961" t="s">
        <v>688</v>
      </c>
      <c r="D4961" t="s">
        <v>2306</v>
      </c>
      <c r="E4961" t="s">
        <v>17725</v>
      </c>
      <c r="F4961" t="s">
        <v>20442</v>
      </c>
      <c r="G4961" s="146">
        <f t="shared" si="85"/>
        <v>1</v>
      </c>
    </row>
    <row r="4962" spans="1:7">
      <c r="A4962" t="s">
        <v>17726</v>
      </c>
      <c r="B4962" s="1">
        <f>IFERROR(INDEX(Preturi!H$2:H$8000, MATCH(A4962, Preturi!G$2:G$8000, 0)), "")*G4962</f>
        <v>16.29</v>
      </c>
      <c r="C4962" t="s">
        <v>688</v>
      </c>
      <c r="D4962" t="s">
        <v>2306</v>
      </c>
      <c r="E4962" t="s">
        <v>17727</v>
      </c>
      <c r="F4962" t="s">
        <v>20442</v>
      </c>
      <c r="G4962" s="146">
        <f t="shared" si="85"/>
        <v>1</v>
      </c>
    </row>
    <row r="4963" spans="1:7">
      <c r="A4963" t="s">
        <v>17728</v>
      </c>
      <c r="B4963" s="1">
        <f>IFERROR(INDEX(Preturi!H$2:H$8000, MATCH(A4963, Preturi!G$2:G$8000, 0)), "")*G4963</f>
        <v>16.649999999999999</v>
      </c>
      <c r="C4963" t="s">
        <v>688</v>
      </c>
      <c r="D4963" t="s">
        <v>2306</v>
      </c>
      <c r="E4963" t="s">
        <v>17729</v>
      </c>
      <c r="F4963" t="s">
        <v>20442</v>
      </c>
      <c r="G4963" s="146">
        <f t="shared" si="85"/>
        <v>1</v>
      </c>
    </row>
    <row r="4964" spans="1:7">
      <c r="A4964" t="s">
        <v>17730</v>
      </c>
      <c r="B4964" s="1">
        <f>IFERROR(INDEX(Preturi!H$2:H$8000, MATCH(A4964, Preturi!G$2:G$8000, 0)), "")*G4964</f>
        <v>17</v>
      </c>
      <c r="C4964" t="s">
        <v>688</v>
      </c>
      <c r="D4964" t="s">
        <v>2306</v>
      </c>
      <c r="E4964" t="s">
        <v>17731</v>
      </c>
      <c r="F4964" t="s">
        <v>20442</v>
      </c>
      <c r="G4964" s="146">
        <f t="shared" si="85"/>
        <v>1</v>
      </c>
    </row>
    <row r="4965" spans="1:7">
      <c r="A4965" t="s">
        <v>17732</v>
      </c>
      <c r="B4965" s="1">
        <f>IFERROR(INDEX(Preturi!H$2:H$8000, MATCH(A4965, Preturi!G$2:G$8000, 0)), "")*G4965</f>
        <v>17.37</v>
      </c>
      <c r="C4965" t="s">
        <v>688</v>
      </c>
      <c r="D4965" t="s">
        <v>2306</v>
      </c>
      <c r="E4965" t="s">
        <v>17733</v>
      </c>
      <c r="F4965" t="s">
        <v>20442</v>
      </c>
      <c r="G4965" s="146">
        <f t="shared" si="85"/>
        <v>1</v>
      </c>
    </row>
    <row r="4966" spans="1:7">
      <c r="A4966" t="s">
        <v>17734</v>
      </c>
      <c r="B4966" s="1">
        <f>IFERROR(INDEX(Preturi!H$2:H$8000, MATCH(A4966, Preturi!G$2:G$8000, 0)), "")*G4966</f>
        <v>17.73</v>
      </c>
      <c r="C4966" t="s">
        <v>688</v>
      </c>
      <c r="D4966" t="s">
        <v>2306</v>
      </c>
      <c r="E4966" t="s">
        <v>17735</v>
      </c>
      <c r="F4966" t="s">
        <v>20442</v>
      </c>
      <c r="G4966" s="146">
        <f t="shared" si="85"/>
        <v>1</v>
      </c>
    </row>
    <row r="4967" spans="1:7">
      <c r="A4967" t="s">
        <v>17736</v>
      </c>
      <c r="B4967" s="1">
        <f>IFERROR(INDEX(Preturi!H$2:H$8000, MATCH(A4967, Preturi!G$2:G$8000, 0)), "")*G4967</f>
        <v>18.100000000000001</v>
      </c>
      <c r="C4967" t="s">
        <v>688</v>
      </c>
      <c r="D4967" t="s">
        <v>2306</v>
      </c>
      <c r="E4967" t="s">
        <v>17737</v>
      </c>
      <c r="F4967" t="s">
        <v>20442</v>
      </c>
      <c r="G4967" s="146">
        <f t="shared" si="85"/>
        <v>1</v>
      </c>
    </row>
    <row r="4968" spans="1:7">
      <c r="A4968" t="s">
        <v>17738</v>
      </c>
      <c r="B4968" s="1">
        <f>IFERROR(INDEX(Preturi!H$2:H$8000, MATCH(A4968, Preturi!G$2:G$8000, 0)), "")*G4968</f>
        <v>14.12</v>
      </c>
      <c r="C4968" t="s">
        <v>688</v>
      </c>
      <c r="D4968" t="s">
        <v>2306</v>
      </c>
      <c r="E4968" t="s">
        <v>17739</v>
      </c>
      <c r="F4968" t="s">
        <v>20442</v>
      </c>
      <c r="G4968" s="146">
        <f t="shared" si="85"/>
        <v>1</v>
      </c>
    </row>
    <row r="4969" spans="1:7">
      <c r="A4969" t="s">
        <v>17740</v>
      </c>
      <c r="B4969" s="1">
        <f>IFERROR(INDEX(Preturi!H$2:H$8000, MATCH(A4969, Preturi!G$2:G$8000, 0)), "")*G4969</f>
        <v>14.47</v>
      </c>
      <c r="C4969" t="s">
        <v>688</v>
      </c>
      <c r="D4969" t="s">
        <v>2306</v>
      </c>
      <c r="E4969" t="s">
        <v>17741</v>
      </c>
      <c r="F4969" t="s">
        <v>20442</v>
      </c>
      <c r="G4969" s="146">
        <f t="shared" si="85"/>
        <v>1</v>
      </c>
    </row>
    <row r="4970" spans="1:7">
      <c r="A4970" t="s">
        <v>17742</v>
      </c>
      <c r="B4970" s="1">
        <f>IFERROR(INDEX(Preturi!H$2:H$8000, MATCH(A4970, Preturi!G$2:G$8000, 0)), "")*G4970</f>
        <v>14.83</v>
      </c>
      <c r="C4970" t="s">
        <v>688</v>
      </c>
      <c r="D4970" t="s">
        <v>2306</v>
      </c>
      <c r="E4970" t="s">
        <v>17743</v>
      </c>
      <c r="F4970" t="s">
        <v>20442</v>
      </c>
      <c r="G4970" s="146">
        <f t="shared" si="85"/>
        <v>1</v>
      </c>
    </row>
    <row r="4971" spans="1:7">
      <c r="A4971" t="s">
        <v>17744</v>
      </c>
      <c r="B4971" s="1">
        <f>IFERROR(INDEX(Preturi!H$2:H$8000, MATCH(A4971, Preturi!G$2:G$8000, 0)), "")*G4971</f>
        <v>15.2</v>
      </c>
      <c r="C4971" t="s">
        <v>688</v>
      </c>
      <c r="D4971" t="s">
        <v>2306</v>
      </c>
      <c r="E4971" t="s">
        <v>17745</v>
      </c>
      <c r="F4971" t="s">
        <v>20442</v>
      </c>
      <c r="G4971" s="146">
        <f t="shared" si="85"/>
        <v>1</v>
      </c>
    </row>
    <row r="4972" spans="1:7">
      <c r="A4972" t="s">
        <v>17746</v>
      </c>
      <c r="B4972" s="1">
        <f>IFERROR(INDEX(Preturi!H$2:H$8000, MATCH(A4972, Preturi!G$2:G$8000, 0)), "")*G4972</f>
        <v>15.56</v>
      </c>
      <c r="C4972" t="s">
        <v>688</v>
      </c>
      <c r="D4972" t="s">
        <v>2306</v>
      </c>
      <c r="E4972" t="s">
        <v>17747</v>
      </c>
      <c r="F4972" t="s">
        <v>20442</v>
      </c>
      <c r="G4972" s="146">
        <f t="shared" si="85"/>
        <v>1</v>
      </c>
    </row>
    <row r="4973" spans="1:7">
      <c r="A4973" t="s">
        <v>17748</v>
      </c>
      <c r="B4973" s="1">
        <f>IFERROR(INDEX(Preturi!H$2:H$8000, MATCH(A4973, Preturi!G$2:G$8000, 0)), "")*G4973</f>
        <v>15.93</v>
      </c>
      <c r="C4973" t="s">
        <v>688</v>
      </c>
      <c r="D4973" t="s">
        <v>2306</v>
      </c>
      <c r="E4973" t="s">
        <v>17749</v>
      </c>
      <c r="F4973" t="s">
        <v>20442</v>
      </c>
      <c r="G4973" s="146">
        <f t="shared" si="85"/>
        <v>1</v>
      </c>
    </row>
    <row r="4974" spans="1:7">
      <c r="A4974" t="s">
        <v>17750</v>
      </c>
      <c r="B4974" s="1">
        <f>IFERROR(INDEX(Preturi!H$2:H$8000, MATCH(A4974, Preturi!G$2:G$8000, 0)), "")*G4974</f>
        <v>16.29</v>
      </c>
      <c r="C4974" t="s">
        <v>688</v>
      </c>
      <c r="D4974" t="s">
        <v>2306</v>
      </c>
      <c r="E4974" t="s">
        <v>17751</v>
      </c>
      <c r="F4974" t="s">
        <v>20442</v>
      </c>
      <c r="G4974" s="146">
        <f t="shared" si="85"/>
        <v>1</v>
      </c>
    </row>
    <row r="4975" spans="1:7">
      <c r="A4975" t="s">
        <v>17752</v>
      </c>
      <c r="B4975" s="1">
        <f>IFERROR(INDEX(Preturi!H$2:H$8000, MATCH(A4975, Preturi!G$2:G$8000, 0)), "")*G4975</f>
        <v>16.649999999999999</v>
      </c>
      <c r="C4975" t="s">
        <v>688</v>
      </c>
      <c r="D4975" t="s">
        <v>2306</v>
      </c>
      <c r="E4975" t="s">
        <v>17753</v>
      </c>
      <c r="F4975" t="s">
        <v>20442</v>
      </c>
      <c r="G4975" s="146">
        <f t="shared" si="85"/>
        <v>1</v>
      </c>
    </row>
    <row r="4976" spans="1:7">
      <c r="A4976" t="s">
        <v>17754</v>
      </c>
      <c r="B4976" s="1">
        <f>IFERROR(INDEX(Preturi!H$2:H$8000, MATCH(A4976, Preturi!G$2:G$8000, 0)), "")*G4976</f>
        <v>17</v>
      </c>
      <c r="C4976" t="s">
        <v>688</v>
      </c>
      <c r="D4976" t="s">
        <v>2306</v>
      </c>
      <c r="E4976" t="s">
        <v>17755</v>
      </c>
      <c r="F4976" t="s">
        <v>20442</v>
      </c>
      <c r="G4976" s="146">
        <f t="shared" si="85"/>
        <v>1</v>
      </c>
    </row>
    <row r="4977" spans="1:7">
      <c r="A4977" t="s">
        <v>17756</v>
      </c>
      <c r="B4977" s="1">
        <f>IFERROR(INDEX(Preturi!H$2:H$8000, MATCH(A4977, Preturi!G$2:G$8000, 0)), "")*G4977</f>
        <v>17.37</v>
      </c>
      <c r="C4977" t="s">
        <v>688</v>
      </c>
      <c r="D4977" t="s">
        <v>2306</v>
      </c>
      <c r="E4977" t="s">
        <v>17757</v>
      </c>
      <c r="F4977" t="s">
        <v>20442</v>
      </c>
      <c r="G4977" s="146">
        <f t="shared" si="85"/>
        <v>1</v>
      </c>
    </row>
    <row r="4978" spans="1:7">
      <c r="A4978" t="s">
        <v>17758</v>
      </c>
      <c r="B4978" s="1">
        <f>IFERROR(INDEX(Preturi!H$2:H$8000, MATCH(A4978, Preturi!G$2:G$8000, 0)), "")*G4978</f>
        <v>17.73</v>
      </c>
      <c r="C4978" t="s">
        <v>688</v>
      </c>
      <c r="D4978" t="s">
        <v>2306</v>
      </c>
      <c r="E4978" t="s">
        <v>17759</v>
      </c>
      <c r="F4978" t="s">
        <v>20442</v>
      </c>
      <c r="G4978" s="146">
        <f t="shared" si="85"/>
        <v>1</v>
      </c>
    </row>
    <row r="4979" spans="1:7">
      <c r="A4979" t="s">
        <v>17760</v>
      </c>
      <c r="B4979" s="1">
        <f>IFERROR(INDEX(Preturi!H$2:H$8000, MATCH(A4979, Preturi!G$2:G$8000, 0)), "")*G4979</f>
        <v>18.100000000000001</v>
      </c>
      <c r="C4979" t="s">
        <v>688</v>
      </c>
      <c r="D4979" t="s">
        <v>2306</v>
      </c>
      <c r="E4979" t="s">
        <v>17761</v>
      </c>
      <c r="F4979" t="s">
        <v>20442</v>
      </c>
      <c r="G4979" s="146">
        <f t="shared" si="85"/>
        <v>1</v>
      </c>
    </row>
    <row r="4980" spans="1:7">
      <c r="A4980" t="s">
        <v>17762</v>
      </c>
      <c r="B4980" s="1">
        <f>IFERROR(INDEX(Preturi!H$2:H$8000, MATCH(A4980, Preturi!G$2:G$8000, 0)), "")*G4980</f>
        <v>8.18</v>
      </c>
      <c r="C4980" t="s">
        <v>688</v>
      </c>
      <c r="D4980" t="s">
        <v>2306</v>
      </c>
      <c r="E4980" t="s">
        <v>17763</v>
      </c>
      <c r="F4980" t="s">
        <v>20442</v>
      </c>
      <c r="G4980" s="146">
        <f t="shared" si="85"/>
        <v>1</v>
      </c>
    </row>
    <row r="4981" spans="1:7">
      <c r="A4981" t="s">
        <v>17764</v>
      </c>
      <c r="B4981" s="1">
        <f>IFERROR(INDEX(Preturi!H$2:H$8000, MATCH(A4981, Preturi!G$2:G$8000, 0)), "")*G4981</f>
        <v>6.31</v>
      </c>
      <c r="C4981" t="s">
        <v>688</v>
      </c>
      <c r="D4981" t="s">
        <v>2306</v>
      </c>
      <c r="E4981" t="s">
        <v>17765</v>
      </c>
      <c r="F4981" t="s">
        <v>20442</v>
      </c>
      <c r="G4981" s="146">
        <f t="shared" si="85"/>
        <v>1</v>
      </c>
    </row>
    <row r="4982" spans="1:7">
      <c r="A4982" t="s">
        <v>17766</v>
      </c>
      <c r="B4982" s="1">
        <f>IFERROR(INDEX(Preturi!H$2:H$8000, MATCH(A4982, Preturi!G$2:G$8000, 0)), "")*G4982</f>
        <v>6.46</v>
      </c>
      <c r="C4982" t="s">
        <v>688</v>
      </c>
      <c r="D4982" t="s">
        <v>2306</v>
      </c>
      <c r="E4982" t="s">
        <v>17767</v>
      </c>
      <c r="F4982" t="s">
        <v>20442</v>
      </c>
      <c r="G4982" s="146">
        <f t="shared" si="85"/>
        <v>1</v>
      </c>
    </row>
    <row r="4983" spans="1:7">
      <c r="A4983" t="s">
        <v>17768</v>
      </c>
      <c r="B4983" s="1">
        <f>IFERROR(INDEX(Preturi!H$2:H$8000, MATCH(A4983, Preturi!G$2:G$8000, 0)), "")*G4983</f>
        <v>6.62</v>
      </c>
      <c r="C4983" t="s">
        <v>688</v>
      </c>
      <c r="D4983" t="s">
        <v>2306</v>
      </c>
      <c r="E4983" t="s">
        <v>17769</v>
      </c>
      <c r="F4983" t="s">
        <v>20442</v>
      </c>
      <c r="G4983" s="146">
        <f t="shared" si="85"/>
        <v>1</v>
      </c>
    </row>
    <row r="4984" spans="1:7">
      <c r="A4984" t="s">
        <v>17770</v>
      </c>
      <c r="B4984" s="1">
        <f>IFERROR(INDEX(Preturi!H$2:H$8000, MATCH(A4984, Preturi!G$2:G$8000, 0)), "")*G4984</f>
        <v>6.77</v>
      </c>
      <c r="C4984" t="s">
        <v>688</v>
      </c>
      <c r="D4984" t="s">
        <v>2306</v>
      </c>
      <c r="E4984" t="s">
        <v>17771</v>
      </c>
      <c r="F4984" t="s">
        <v>20442</v>
      </c>
      <c r="G4984" s="146">
        <f t="shared" si="85"/>
        <v>1</v>
      </c>
    </row>
    <row r="4985" spans="1:7">
      <c r="A4985" t="s">
        <v>17772</v>
      </c>
      <c r="B4985" s="1">
        <f>IFERROR(INDEX(Preturi!H$2:H$8000, MATCH(A4985, Preturi!G$2:G$8000, 0)), "")*G4985</f>
        <v>6.93</v>
      </c>
      <c r="C4985" t="s">
        <v>688</v>
      </c>
      <c r="D4985" t="s">
        <v>2306</v>
      </c>
      <c r="E4985" t="s">
        <v>17773</v>
      </c>
      <c r="F4985" t="s">
        <v>20442</v>
      </c>
      <c r="G4985" s="146">
        <f t="shared" si="85"/>
        <v>1</v>
      </c>
    </row>
    <row r="4986" spans="1:7">
      <c r="A4986" t="s">
        <v>17774</v>
      </c>
      <c r="B4986" s="1">
        <f>IFERROR(INDEX(Preturi!H$2:H$8000, MATCH(A4986, Preturi!G$2:G$8000, 0)), "")*G4986</f>
        <v>7.09</v>
      </c>
      <c r="C4986" t="s">
        <v>688</v>
      </c>
      <c r="D4986" t="s">
        <v>2306</v>
      </c>
      <c r="E4986" t="s">
        <v>17775</v>
      </c>
      <c r="F4986" t="s">
        <v>20442</v>
      </c>
      <c r="G4986" s="146">
        <f t="shared" si="85"/>
        <v>1</v>
      </c>
    </row>
    <row r="4987" spans="1:7">
      <c r="A4987" t="s">
        <v>17776</v>
      </c>
      <c r="B4987" s="1">
        <f>IFERROR(INDEX(Preturi!H$2:H$8000, MATCH(A4987, Preturi!G$2:G$8000, 0)), "")*G4987</f>
        <v>7.24</v>
      </c>
      <c r="C4987" t="s">
        <v>688</v>
      </c>
      <c r="D4987" t="s">
        <v>2306</v>
      </c>
      <c r="E4987" t="s">
        <v>17777</v>
      </c>
      <c r="F4987" t="s">
        <v>20442</v>
      </c>
      <c r="G4987" s="146">
        <f t="shared" si="85"/>
        <v>1</v>
      </c>
    </row>
    <row r="4988" spans="1:7">
      <c r="A4988" t="s">
        <v>17778</v>
      </c>
      <c r="B4988" s="1">
        <f>IFERROR(INDEX(Preturi!H$2:H$8000, MATCH(A4988, Preturi!G$2:G$8000, 0)), "")*G4988</f>
        <v>7.4</v>
      </c>
      <c r="C4988" t="s">
        <v>688</v>
      </c>
      <c r="D4988" t="s">
        <v>2306</v>
      </c>
      <c r="E4988" t="s">
        <v>17779</v>
      </c>
      <c r="F4988" t="s">
        <v>20442</v>
      </c>
      <c r="G4988" s="146">
        <f t="shared" si="85"/>
        <v>1</v>
      </c>
    </row>
    <row r="4989" spans="1:7">
      <c r="A4989" t="s">
        <v>17780</v>
      </c>
      <c r="B4989" s="1">
        <f>IFERROR(INDEX(Preturi!H$2:H$8000, MATCH(A4989, Preturi!G$2:G$8000, 0)), "")*G4989</f>
        <v>7.55</v>
      </c>
      <c r="C4989" t="s">
        <v>688</v>
      </c>
      <c r="D4989" t="s">
        <v>2306</v>
      </c>
      <c r="E4989" t="s">
        <v>17781</v>
      </c>
      <c r="F4989" t="s">
        <v>20442</v>
      </c>
      <c r="G4989" s="146">
        <f t="shared" si="85"/>
        <v>1</v>
      </c>
    </row>
    <row r="4990" spans="1:7">
      <c r="A4990" t="s">
        <v>17782</v>
      </c>
      <c r="B4990" s="1">
        <f>IFERROR(INDEX(Preturi!H$2:H$8000, MATCH(A4990, Preturi!G$2:G$8000, 0)), "")*G4990</f>
        <v>7.71</v>
      </c>
      <c r="C4990" t="s">
        <v>688</v>
      </c>
      <c r="D4990" t="s">
        <v>2306</v>
      </c>
      <c r="E4990" t="s">
        <v>17783</v>
      </c>
      <c r="F4990" t="s">
        <v>20442</v>
      </c>
      <c r="G4990" s="146">
        <f t="shared" si="85"/>
        <v>1</v>
      </c>
    </row>
    <row r="4991" spans="1:7">
      <c r="A4991" t="s">
        <v>17784</v>
      </c>
      <c r="B4991" s="1">
        <f>IFERROR(INDEX(Preturi!H$2:H$8000, MATCH(A4991, Preturi!G$2:G$8000, 0)), "")*G4991</f>
        <v>7.87</v>
      </c>
      <c r="C4991" t="s">
        <v>688</v>
      </c>
      <c r="D4991" t="s">
        <v>2306</v>
      </c>
      <c r="E4991" t="s">
        <v>17785</v>
      </c>
      <c r="F4991" t="s">
        <v>20442</v>
      </c>
      <c r="G4991" s="146">
        <f t="shared" si="85"/>
        <v>1</v>
      </c>
    </row>
    <row r="4992" spans="1:7">
      <c r="A4992" t="s">
        <v>17786</v>
      </c>
      <c r="B4992" s="1">
        <f>IFERROR(INDEX(Preturi!H$2:H$8000, MATCH(A4992, Preturi!G$2:G$8000, 0)), "")*G4992</f>
        <v>8.02</v>
      </c>
      <c r="C4992" t="s">
        <v>688</v>
      </c>
      <c r="D4992" t="s">
        <v>2306</v>
      </c>
      <c r="E4992" t="s">
        <v>17787</v>
      </c>
      <c r="F4992" t="s">
        <v>20442</v>
      </c>
      <c r="G4992" s="146">
        <f t="shared" si="85"/>
        <v>1</v>
      </c>
    </row>
    <row r="4993" spans="1:7">
      <c r="A4993" t="s">
        <v>17788</v>
      </c>
      <c r="B4993" s="1">
        <f>IFERROR(INDEX(Preturi!H$2:H$8000, MATCH(A4993, Preturi!G$2:G$8000, 0)), "")*G4993</f>
        <v>6.31</v>
      </c>
      <c r="C4993" t="s">
        <v>688</v>
      </c>
      <c r="D4993" t="s">
        <v>2306</v>
      </c>
      <c r="E4993" t="s">
        <v>17789</v>
      </c>
      <c r="F4993" t="s">
        <v>20442</v>
      </c>
      <c r="G4993" s="146">
        <f t="shared" si="85"/>
        <v>1</v>
      </c>
    </row>
    <row r="4994" spans="1:7">
      <c r="A4994" t="s">
        <v>17790</v>
      </c>
      <c r="B4994" s="1">
        <f>IFERROR(INDEX(Preturi!H$2:H$8000, MATCH(A4994, Preturi!G$2:G$8000, 0)), "")*G4994</f>
        <v>6.46</v>
      </c>
      <c r="C4994" t="s">
        <v>688</v>
      </c>
      <c r="D4994" t="s">
        <v>2306</v>
      </c>
      <c r="E4994" t="s">
        <v>17791</v>
      </c>
      <c r="F4994" t="s">
        <v>20442</v>
      </c>
      <c r="G4994" s="146">
        <f t="shared" si="85"/>
        <v>1</v>
      </c>
    </row>
    <row r="4995" spans="1:7">
      <c r="A4995" t="s">
        <v>17792</v>
      </c>
      <c r="B4995" s="1">
        <f>IFERROR(INDEX(Preturi!H$2:H$8000, MATCH(A4995, Preturi!G$2:G$8000, 0)), "")*G4995</f>
        <v>6.62</v>
      </c>
      <c r="C4995" t="s">
        <v>688</v>
      </c>
      <c r="D4995" t="s">
        <v>2306</v>
      </c>
      <c r="E4995" t="s">
        <v>17793</v>
      </c>
      <c r="F4995" t="s">
        <v>20442</v>
      </c>
      <c r="G4995" s="146">
        <f t="shared" si="85"/>
        <v>1</v>
      </c>
    </row>
    <row r="4996" spans="1:7">
      <c r="A4996" t="s">
        <v>17794</v>
      </c>
      <c r="B4996" s="1">
        <f>IFERROR(INDEX(Preturi!H$2:H$8000, MATCH(A4996, Preturi!G$2:G$8000, 0)), "")*G4996</f>
        <v>6.77</v>
      </c>
      <c r="C4996" t="s">
        <v>688</v>
      </c>
      <c r="D4996" t="s">
        <v>2306</v>
      </c>
      <c r="E4996" t="s">
        <v>17795</v>
      </c>
      <c r="F4996" t="s">
        <v>20442</v>
      </c>
      <c r="G4996" s="146">
        <f t="shared" si="85"/>
        <v>1</v>
      </c>
    </row>
    <row r="4997" spans="1:7">
      <c r="A4997" t="s">
        <v>17796</v>
      </c>
      <c r="B4997" s="1">
        <f>IFERROR(INDEX(Preturi!H$2:H$8000, MATCH(A4997, Preturi!G$2:G$8000, 0)), "")*G4997</f>
        <v>6.93</v>
      </c>
      <c r="C4997" t="s">
        <v>688</v>
      </c>
      <c r="D4997" t="s">
        <v>2306</v>
      </c>
      <c r="E4997" t="s">
        <v>17797</v>
      </c>
      <c r="F4997" t="s">
        <v>20442</v>
      </c>
      <c r="G4997" s="146">
        <f t="shared" si="85"/>
        <v>1</v>
      </c>
    </row>
    <row r="4998" spans="1:7">
      <c r="A4998" t="s">
        <v>17798</v>
      </c>
      <c r="B4998" s="1">
        <f>IFERROR(INDEX(Preturi!H$2:H$8000, MATCH(A4998, Preturi!G$2:G$8000, 0)), "")*G4998</f>
        <v>7.09</v>
      </c>
      <c r="C4998" t="s">
        <v>688</v>
      </c>
      <c r="D4998" t="s">
        <v>2306</v>
      </c>
      <c r="E4998" t="s">
        <v>17799</v>
      </c>
      <c r="F4998" t="s">
        <v>20442</v>
      </c>
      <c r="G4998" s="146">
        <f t="shared" si="85"/>
        <v>1</v>
      </c>
    </row>
    <row r="4999" spans="1:7">
      <c r="A4999" t="s">
        <v>17800</v>
      </c>
      <c r="B4999" s="1">
        <f>IFERROR(INDEX(Preturi!H$2:H$8000, MATCH(A4999, Preturi!G$2:G$8000, 0)), "")*G4999</f>
        <v>7.24</v>
      </c>
      <c r="C4999" t="s">
        <v>688</v>
      </c>
      <c r="D4999" t="s">
        <v>2306</v>
      </c>
      <c r="E4999" t="s">
        <v>17801</v>
      </c>
      <c r="F4999" t="s">
        <v>20442</v>
      </c>
      <c r="G4999" s="146">
        <f t="shared" si="85"/>
        <v>1</v>
      </c>
    </row>
    <row r="5000" spans="1:7">
      <c r="A5000" t="s">
        <v>17802</v>
      </c>
      <c r="B5000" s="1">
        <f>IFERROR(INDEX(Preturi!H$2:H$8000, MATCH(A5000, Preturi!G$2:G$8000, 0)), "")*G5000</f>
        <v>7.4</v>
      </c>
      <c r="C5000" t="s">
        <v>688</v>
      </c>
      <c r="D5000" t="s">
        <v>2306</v>
      </c>
      <c r="E5000" t="s">
        <v>17803</v>
      </c>
      <c r="F5000" t="s">
        <v>20442</v>
      </c>
      <c r="G5000" s="146">
        <f t="shared" si="85"/>
        <v>1</v>
      </c>
    </row>
    <row r="5001" spans="1:7">
      <c r="A5001" t="s">
        <v>17804</v>
      </c>
      <c r="B5001" s="1">
        <f>IFERROR(INDEX(Preturi!H$2:H$8000, MATCH(A5001, Preturi!G$2:G$8000, 0)), "")*G5001</f>
        <v>7.55</v>
      </c>
      <c r="C5001" t="s">
        <v>688</v>
      </c>
      <c r="D5001" t="s">
        <v>2306</v>
      </c>
      <c r="E5001" t="s">
        <v>17805</v>
      </c>
      <c r="F5001" t="s">
        <v>20442</v>
      </c>
      <c r="G5001" s="146">
        <f t="shared" si="85"/>
        <v>1</v>
      </c>
    </row>
    <row r="5002" spans="1:7">
      <c r="A5002" t="s">
        <v>17806</v>
      </c>
      <c r="B5002" s="1">
        <f>IFERROR(INDEX(Preturi!H$2:H$8000, MATCH(A5002, Preturi!G$2:G$8000, 0)), "")*G5002</f>
        <v>7.71</v>
      </c>
      <c r="C5002" t="s">
        <v>688</v>
      </c>
      <c r="D5002" t="s">
        <v>2306</v>
      </c>
      <c r="E5002" t="s">
        <v>17807</v>
      </c>
      <c r="F5002" t="s">
        <v>20442</v>
      </c>
      <c r="G5002" s="146">
        <f t="shared" si="85"/>
        <v>1</v>
      </c>
    </row>
    <row r="5003" spans="1:7">
      <c r="A5003" t="s">
        <v>17808</v>
      </c>
      <c r="B5003" s="1">
        <f>IFERROR(INDEX(Preturi!H$2:H$8000, MATCH(A5003, Preturi!G$2:G$8000, 0)), "")*G5003</f>
        <v>7.87</v>
      </c>
      <c r="C5003" t="s">
        <v>688</v>
      </c>
      <c r="D5003" t="s">
        <v>2306</v>
      </c>
      <c r="E5003" t="s">
        <v>17809</v>
      </c>
      <c r="F5003" t="s">
        <v>20442</v>
      </c>
      <c r="G5003" s="146">
        <f t="shared" si="85"/>
        <v>1</v>
      </c>
    </row>
    <row r="5004" spans="1:7">
      <c r="A5004" t="s">
        <v>17810</v>
      </c>
      <c r="B5004" s="1">
        <f>IFERROR(INDEX(Preturi!H$2:H$8000, MATCH(A5004, Preturi!G$2:G$8000, 0)), "")*G5004</f>
        <v>8.02</v>
      </c>
      <c r="C5004" t="s">
        <v>688</v>
      </c>
      <c r="D5004" t="s">
        <v>2306</v>
      </c>
      <c r="E5004" t="s">
        <v>17811</v>
      </c>
      <c r="F5004" t="s">
        <v>20442</v>
      </c>
      <c r="G5004" s="146">
        <f t="shared" si="85"/>
        <v>1</v>
      </c>
    </row>
    <row r="5005" spans="1:7">
      <c r="A5005" t="s">
        <v>17812</v>
      </c>
      <c r="B5005" s="1">
        <f>IFERROR(INDEX(Preturi!H$2:H$8000, MATCH(A5005, Preturi!G$2:G$8000, 0)), "")*G5005</f>
        <v>10.87</v>
      </c>
      <c r="C5005" t="s">
        <v>688</v>
      </c>
      <c r="D5005" t="s">
        <v>2306</v>
      </c>
      <c r="E5005" t="s">
        <v>17814</v>
      </c>
      <c r="F5005" t="s">
        <v>20442</v>
      </c>
      <c r="G5005" s="146">
        <f t="shared" si="85"/>
        <v>1</v>
      </c>
    </row>
    <row r="5006" spans="1:7">
      <c r="A5006" t="s">
        <v>17815</v>
      </c>
      <c r="B5006" s="1">
        <f>IFERROR(INDEX(Preturi!H$2:H$8000, MATCH(A5006, Preturi!G$2:G$8000, 0)), "")*G5006</f>
        <v>8.39</v>
      </c>
      <c r="C5006" t="s">
        <v>688</v>
      </c>
      <c r="D5006" t="s">
        <v>2306</v>
      </c>
      <c r="E5006" t="s">
        <v>17816</v>
      </c>
      <c r="F5006" t="s">
        <v>20442</v>
      </c>
      <c r="G5006" s="146">
        <f t="shared" si="85"/>
        <v>1</v>
      </c>
    </row>
    <row r="5007" spans="1:7">
      <c r="A5007" t="s">
        <v>17817</v>
      </c>
      <c r="B5007" s="1">
        <f>IFERROR(INDEX(Preturi!H$2:H$8000, MATCH(A5007, Preturi!G$2:G$8000, 0)), "")*G5007</f>
        <v>8.58</v>
      </c>
      <c r="C5007" t="s">
        <v>688</v>
      </c>
      <c r="D5007" t="s">
        <v>2306</v>
      </c>
      <c r="E5007" t="s">
        <v>17818</v>
      </c>
      <c r="F5007" t="s">
        <v>20442</v>
      </c>
      <c r="G5007" s="146">
        <f t="shared" si="85"/>
        <v>1</v>
      </c>
    </row>
    <row r="5008" spans="1:7">
      <c r="A5008" t="s">
        <v>17819</v>
      </c>
      <c r="B5008" s="1">
        <f>IFERROR(INDEX(Preturi!H$2:H$8000, MATCH(A5008, Preturi!G$2:G$8000, 0)), "")*G5008</f>
        <v>8.7899999999999991</v>
      </c>
      <c r="C5008" t="s">
        <v>688</v>
      </c>
      <c r="D5008" t="s">
        <v>2306</v>
      </c>
      <c r="E5008" t="s">
        <v>17820</v>
      </c>
      <c r="F5008" t="s">
        <v>20442</v>
      </c>
      <c r="G5008" s="146">
        <f t="shared" si="85"/>
        <v>1</v>
      </c>
    </row>
    <row r="5009" spans="1:7">
      <c r="A5009" t="s">
        <v>17821</v>
      </c>
      <c r="B5009" s="1">
        <f>IFERROR(INDEX(Preturi!H$2:H$8000, MATCH(A5009, Preturi!G$2:G$8000, 0)), "")*G5009</f>
        <v>9</v>
      </c>
      <c r="C5009" t="s">
        <v>688</v>
      </c>
      <c r="D5009" t="s">
        <v>2306</v>
      </c>
      <c r="E5009" t="s">
        <v>17822</v>
      </c>
      <c r="F5009" t="s">
        <v>20442</v>
      </c>
      <c r="G5009" s="146">
        <f t="shared" si="85"/>
        <v>1</v>
      </c>
    </row>
    <row r="5010" spans="1:7">
      <c r="A5010" t="s">
        <v>17823</v>
      </c>
      <c r="B5010" s="1">
        <f>IFERROR(INDEX(Preturi!H$2:H$8000, MATCH(A5010, Preturi!G$2:G$8000, 0)), "")*G5010</f>
        <v>9.1999999999999993</v>
      </c>
      <c r="C5010" t="s">
        <v>688</v>
      </c>
      <c r="D5010" t="s">
        <v>2306</v>
      </c>
      <c r="E5010" t="s">
        <v>17824</v>
      </c>
      <c r="F5010" t="s">
        <v>20442</v>
      </c>
      <c r="G5010" s="146">
        <f t="shared" si="85"/>
        <v>1</v>
      </c>
    </row>
    <row r="5011" spans="1:7">
      <c r="A5011" t="s">
        <v>17825</v>
      </c>
      <c r="B5011" s="1">
        <f>IFERROR(INDEX(Preturi!H$2:H$8000, MATCH(A5011, Preturi!G$2:G$8000, 0)), "")*G5011</f>
        <v>9.41</v>
      </c>
      <c r="C5011" t="s">
        <v>688</v>
      </c>
      <c r="D5011" t="s">
        <v>2306</v>
      </c>
      <c r="E5011" t="s">
        <v>17826</v>
      </c>
      <c r="F5011" t="s">
        <v>20442</v>
      </c>
      <c r="G5011" s="146">
        <f t="shared" si="85"/>
        <v>1</v>
      </c>
    </row>
    <row r="5012" spans="1:7">
      <c r="A5012" t="s">
        <v>17827</v>
      </c>
      <c r="B5012" s="1">
        <f>IFERROR(INDEX(Preturi!H$2:H$8000, MATCH(A5012, Preturi!G$2:G$8000, 0)), "")*G5012</f>
        <v>9.6199999999999992</v>
      </c>
      <c r="C5012" t="s">
        <v>688</v>
      </c>
      <c r="D5012" t="s">
        <v>2306</v>
      </c>
      <c r="E5012" t="s">
        <v>17828</v>
      </c>
      <c r="F5012" t="s">
        <v>20442</v>
      </c>
      <c r="G5012" s="146">
        <f t="shared" si="85"/>
        <v>1</v>
      </c>
    </row>
    <row r="5013" spans="1:7">
      <c r="A5013" t="s">
        <v>17829</v>
      </c>
      <c r="B5013" s="1">
        <f>IFERROR(INDEX(Preturi!H$2:H$8000, MATCH(A5013, Preturi!G$2:G$8000, 0)), "")*G5013</f>
        <v>9.83</v>
      </c>
      <c r="C5013" t="s">
        <v>688</v>
      </c>
      <c r="D5013" t="s">
        <v>2306</v>
      </c>
      <c r="E5013" t="s">
        <v>17830</v>
      </c>
      <c r="F5013" t="s">
        <v>20442</v>
      </c>
      <c r="G5013" s="146">
        <f t="shared" si="85"/>
        <v>1</v>
      </c>
    </row>
    <row r="5014" spans="1:7">
      <c r="A5014" t="s">
        <v>17831</v>
      </c>
      <c r="B5014" s="1">
        <f>IFERROR(INDEX(Preturi!H$2:H$8000, MATCH(A5014, Preturi!G$2:G$8000, 0)), "")*G5014</f>
        <v>10.039999999999999</v>
      </c>
      <c r="C5014" t="s">
        <v>688</v>
      </c>
      <c r="D5014" t="s">
        <v>2306</v>
      </c>
      <c r="E5014" t="s">
        <v>17832</v>
      </c>
      <c r="F5014" t="s">
        <v>20442</v>
      </c>
      <c r="G5014" s="146">
        <f t="shared" ref="G5014:G5077" si="86">1+Adaosuri23</f>
        <v>1</v>
      </c>
    </row>
    <row r="5015" spans="1:7">
      <c r="A5015" t="s">
        <v>17833</v>
      </c>
      <c r="B5015" s="1">
        <f>IFERROR(INDEX(Preturi!H$2:H$8000, MATCH(A5015, Preturi!G$2:G$8000, 0)), "")*G5015</f>
        <v>10.24</v>
      </c>
      <c r="C5015" t="s">
        <v>688</v>
      </c>
      <c r="D5015" t="s">
        <v>2306</v>
      </c>
      <c r="E5015" t="s">
        <v>17834</v>
      </c>
      <c r="F5015" t="s">
        <v>20442</v>
      </c>
      <c r="G5015" s="146">
        <f t="shared" si="86"/>
        <v>1</v>
      </c>
    </row>
    <row r="5016" spans="1:7">
      <c r="A5016" t="s">
        <v>17835</v>
      </c>
      <c r="B5016" s="1">
        <f>IFERROR(INDEX(Preturi!H$2:H$8000, MATCH(A5016, Preturi!G$2:G$8000, 0)), "")*G5016</f>
        <v>10.45</v>
      </c>
      <c r="C5016" t="s">
        <v>688</v>
      </c>
      <c r="D5016" t="s">
        <v>2306</v>
      </c>
      <c r="E5016" t="s">
        <v>17836</v>
      </c>
      <c r="F5016" t="s">
        <v>20442</v>
      </c>
      <c r="G5016" s="146">
        <f t="shared" si="86"/>
        <v>1</v>
      </c>
    </row>
    <row r="5017" spans="1:7">
      <c r="A5017" t="s">
        <v>17837</v>
      </c>
      <c r="B5017" s="1">
        <f>IFERROR(INDEX(Preturi!H$2:H$8000, MATCH(A5017, Preturi!G$2:G$8000, 0)), "")*G5017</f>
        <v>10.66</v>
      </c>
      <c r="C5017" t="s">
        <v>688</v>
      </c>
      <c r="D5017" t="s">
        <v>2306</v>
      </c>
      <c r="E5017" t="s">
        <v>17838</v>
      </c>
      <c r="F5017" t="s">
        <v>20442</v>
      </c>
      <c r="G5017" s="146">
        <f t="shared" si="86"/>
        <v>1</v>
      </c>
    </row>
    <row r="5018" spans="1:7">
      <c r="A5018" t="s">
        <v>17839</v>
      </c>
      <c r="B5018" s="1">
        <f>IFERROR(INDEX(Preturi!H$2:H$8000, MATCH(A5018, Preturi!G$2:G$8000, 0)), "")*G5018</f>
        <v>8.39</v>
      </c>
      <c r="C5018" t="s">
        <v>688</v>
      </c>
      <c r="D5018" t="s">
        <v>2306</v>
      </c>
      <c r="E5018" t="s">
        <v>17840</v>
      </c>
      <c r="F5018" t="s">
        <v>20442</v>
      </c>
      <c r="G5018" s="146">
        <f t="shared" si="86"/>
        <v>1</v>
      </c>
    </row>
    <row r="5019" spans="1:7">
      <c r="A5019" t="s">
        <v>17841</v>
      </c>
      <c r="B5019" s="1">
        <f>IFERROR(INDEX(Preturi!H$2:H$8000, MATCH(A5019, Preturi!G$2:G$8000, 0)), "")*G5019</f>
        <v>8.58</v>
      </c>
      <c r="C5019" t="s">
        <v>688</v>
      </c>
      <c r="D5019" t="s">
        <v>2306</v>
      </c>
      <c r="E5019" t="s">
        <v>17842</v>
      </c>
      <c r="F5019" t="s">
        <v>20442</v>
      </c>
      <c r="G5019" s="146">
        <f t="shared" si="86"/>
        <v>1</v>
      </c>
    </row>
    <row r="5020" spans="1:7">
      <c r="A5020" t="s">
        <v>17843</v>
      </c>
      <c r="B5020" s="1">
        <f>IFERROR(INDEX(Preturi!H$2:H$8000, MATCH(A5020, Preturi!G$2:G$8000, 0)), "")*G5020</f>
        <v>8.7899999999999991</v>
      </c>
      <c r="C5020" t="s">
        <v>688</v>
      </c>
      <c r="D5020" t="s">
        <v>2306</v>
      </c>
      <c r="E5020" t="s">
        <v>17844</v>
      </c>
      <c r="F5020" t="s">
        <v>20442</v>
      </c>
      <c r="G5020" s="146">
        <f t="shared" si="86"/>
        <v>1</v>
      </c>
    </row>
    <row r="5021" spans="1:7">
      <c r="A5021" t="s">
        <v>17845</v>
      </c>
      <c r="B5021" s="1">
        <f>IFERROR(INDEX(Preturi!H$2:H$8000, MATCH(A5021, Preturi!G$2:G$8000, 0)), "")*G5021</f>
        <v>9</v>
      </c>
      <c r="C5021" t="s">
        <v>688</v>
      </c>
      <c r="D5021" t="s">
        <v>2306</v>
      </c>
      <c r="E5021" t="s">
        <v>17846</v>
      </c>
      <c r="F5021" t="s">
        <v>20442</v>
      </c>
      <c r="G5021" s="146">
        <f t="shared" si="86"/>
        <v>1</v>
      </c>
    </row>
    <row r="5022" spans="1:7">
      <c r="A5022" t="s">
        <v>17847</v>
      </c>
      <c r="B5022" s="1">
        <f>IFERROR(INDEX(Preturi!H$2:H$8000, MATCH(A5022, Preturi!G$2:G$8000, 0)), "")*G5022</f>
        <v>9.1999999999999993</v>
      </c>
      <c r="C5022" t="s">
        <v>688</v>
      </c>
      <c r="D5022" t="s">
        <v>2306</v>
      </c>
      <c r="E5022" t="s">
        <v>17848</v>
      </c>
      <c r="F5022" t="s">
        <v>20442</v>
      </c>
      <c r="G5022" s="146">
        <f t="shared" si="86"/>
        <v>1</v>
      </c>
    </row>
    <row r="5023" spans="1:7">
      <c r="A5023" t="s">
        <v>17849</v>
      </c>
      <c r="B5023" s="1">
        <f>IFERROR(INDEX(Preturi!H$2:H$8000, MATCH(A5023, Preturi!G$2:G$8000, 0)), "")*G5023</f>
        <v>9.41</v>
      </c>
      <c r="C5023" t="s">
        <v>688</v>
      </c>
      <c r="D5023" t="s">
        <v>2306</v>
      </c>
      <c r="E5023" t="s">
        <v>17850</v>
      </c>
      <c r="F5023" t="s">
        <v>20442</v>
      </c>
      <c r="G5023" s="146">
        <f t="shared" si="86"/>
        <v>1</v>
      </c>
    </row>
    <row r="5024" spans="1:7">
      <c r="A5024" t="s">
        <v>17851</v>
      </c>
      <c r="B5024" s="1">
        <f>IFERROR(INDEX(Preturi!H$2:H$8000, MATCH(A5024, Preturi!G$2:G$8000, 0)), "")*G5024</f>
        <v>9.6199999999999992</v>
      </c>
      <c r="C5024" t="s">
        <v>688</v>
      </c>
      <c r="D5024" t="s">
        <v>2306</v>
      </c>
      <c r="E5024" t="s">
        <v>17852</v>
      </c>
      <c r="F5024" t="s">
        <v>20442</v>
      </c>
      <c r="G5024" s="146">
        <f t="shared" si="86"/>
        <v>1</v>
      </c>
    </row>
    <row r="5025" spans="1:7">
      <c r="A5025" t="s">
        <v>17853</v>
      </c>
      <c r="B5025" s="1">
        <f>IFERROR(INDEX(Preturi!H$2:H$8000, MATCH(A5025, Preturi!G$2:G$8000, 0)), "")*G5025</f>
        <v>9.83</v>
      </c>
      <c r="C5025" t="s">
        <v>688</v>
      </c>
      <c r="D5025" t="s">
        <v>2306</v>
      </c>
      <c r="E5025" t="s">
        <v>17854</v>
      </c>
      <c r="F5025" t="s">
        <v>20442</v>
      </c>
      <c r="G5025" s="146">
        <f t="shared" si="86"/>
        <v>1</v>
      </c>
    </row>
    <row r="5026" spans="1:7">
      <c r="A5026" t="s">
        <v>17855</v>
      </c>
      <c r="B5026" s="1">
        <f>IFERROR(INDEX(Preturi!H$2:H$8000, MATCH(A5026, Preturi!G$2:G$8000, 0)), "")*G5026</f>
        <v>10.039999999999999</v>
      </c>
      <c r="C5026" t="s">
        <v>688</v>
      </c>
      <c r="D5026" t="s">
        <v>2306</v>
      </c>
      <c r="E5026" t="s">
        <v>17856</v>
      </c>
      <c r="F5026" t="s">
        <v>20442</v>
      </c>
      <c r="G5026" s="146">
        <f t="shared" si="86"/>
        <v>1</v>
      </c>
    </row>
    <row r="5027" spans="1:7">
      <c r="A5027" t="s">
        <v>17857</v>
      </c>
      <c r="B5027" s="1">
        <f>IFERROR(INDEX(Preturi!H$2:H$8000, MATCH(A5027, Preturi!G$2:G$8000, 0)), "")*G5027</f>
        <v>10.24</v>
      </c>
      <c r="C5027" t="s">
        <v>688</v>
      </c>
      <c r="D5027" t="s">
        <v>2306</v>
      </c>
      <c r="E5027" t="s">
        <v>17858</v>
      </c>
      <c r="F5027" t="s">
        <v>20442</v>
      </c>
      <c r="G5027" s="146">
        <f t="shared" si="86"/>
        <v>1</v>
      </c>
    </row>
    <row r="5028" spans="1:7">
      <c r="A5028" t="s">
        <v>17859</v>
      </c>
      <c r="B5028" s="1">
        <f>IFERROR(INDEX(Preturi!H$2:H$8000, MATCH(A5028, Preturi!G$2:G$8000, 0)), "")*G5028</f>
        <v>10.45</v>
      </c>
      <c r="C5028" t="s">
        <v>688</v>
      </c>
      <c r="D5028" t="s">
        <v>2306</v>
      </c>
      <c r="E5028" t="s">
        <v>17860</v>
      </c>
      <c r="F5028" t="s">
        <v>20442</v>
      </c>
      <c r="G5028" s="146">
        <f t="shared" si="86"/>
        <v>1</v>
      </c>
    </row>
    <row r="5029" spans="1:7">
      <c r="A5029" t="s">
        <v>17861</v>
      </c>
      <c r="B5029" s="1">
        <f>IFERROR(INDEX(Preturi!H$2:H$8000, MATCH(A5029, Preturi!G$2:G$8000, 0)), "")*G5029</f>
        <v>10.66</v>
      </c>
      <c r="C5029" t="s">
        <v>688</v>
      </c>
      <c r="D5029" t="s">
        <v>2306</v>
      </c>
      <c r="E5029" t="s">
        <v>17862</v>
      </c>
      <c r="F5029" t="s">
        <v>20442</v>
      </c>
      <c r="G5029" s="146">
        <f t="shared" si="86"/>
        <v>1</v>
      </c>
    </row>
    <row r="5030" spans="1:7">
      <c r="A5030" t="s">
        <v>17863</v>
      </c>
      <c r="B5030" s="1">
        <f>IFERROR(INDEX(Preturi!H$2:H$8000, MATCH(A5030, Preturi!G$2:G$8000, 0)), "")*G5030</f>
        <v>13.53</v>
      </c>
      <c r="C5030" t="s">
        <v>688</v>
      </c>
      <c r="D5030" t="s">
        <v>2306</v>
      </c>
      <c r="E5030" t="s">
        <v>17864</v>
      </c>
      <c r="F5030" t="s">
        <v>20442</v>
      </c>
      <c r="G5030" s="146">
        <f t="shared" si="86"/>
        <v>1</v>
      </c>
    </row>
    <row r="5031" spans="1:7">
      <c r="A5031" t="s">
        <v>17865</v>
      </c>
      <c r="B5031" s="1">
        <f>IFERROR(INDEX(Preturi!H$2:H$8000, MATCH(A5031, Preturi!G$2:G$8000, 0)), "")*G5031</f>
        <v>10.43</v>
      </c>
      <c r="C5031" t="s">
        <v>688</v>
      </c>
      <c r="D5031" t="s">
        <v>2306</v>
      </c>
      <c r="E5031" t="s">
        <v>17866</v>
      </c>
      <c r="F5031" t="s">
        <v>20442</v>
      </c>
      <c r="G5031" s="146">
        <f t="shared" si="86"/>
        <v>1</v>
      </c>
    </row>
    <row r="5032" spans="1:7">
      <c r="A5032" t="s">
        <v>17867</v>
      </c>
      <c r="B5032" s="1">
        <f>IFERROR(INDEX(Preturi!H$2:H$8000, MATCH(A5032, Preturi!G$2:G$8000, 0)), "")*G5032</f>
        <v>10.69</v>
      </c>
      <c r="C5032" t="s">
        <v>688</v>
      </c>
      <c r="D5032" t="s">
        <v>2306</v>
      </c>
      <c r="E5032" t="s">
        <v>17868</v>
      </c>
      <c r="F5032" t="s">
        <v>20442</v>
      </c>
      <c r="G5032" s="146">
        <f t="shared" si="86"/>
        <v>1</v>
      </c>
    </row>
    <row r="5033" spans="1:7">
      <c r="A5033" t="s">
        <v>17869</v>
      </c>
      <c r="B5033" s="1">
        <f>IFERROR(INDEX(Preturi!H$2:H$8000, MATCH(A5033, Preturi!G$2:G$8000, 0)), "")*G5033</f>
        <v>10.95</v>
      </c>
      <c r="C5033" t="s">
        <v>688</v>
      </c>
      <c r="D5033" t="s">
        <v>2306</v>
      </c>
      <c r="E5033" t="s">
        <v>17870</v>
      </c>
      <c r="F5033" t="s">
        <v>20442</v>
      </c>
      <c r="G5033" s="146">
        <f t="shared" si="86"/>
        <v>1</v>
      </c>
    </row>
    <row r="5034" spans="1:7">
      <c r="A5034" t="s">
        <v>17871</v>
      </c>
      <c r="B5034" s="1">
        <f>IFERROR(INDEX(Preturi!H$2:H$8000, MATCH(A5034, Preturi!G$2:G$8000, 0)), "")*G5034</f>
        <v>11.21</v>
      </c>
      <c r="C5034" t="s">
        <v>688</v>
      </c>
      <c r="D5034" t="s">
        <v>2306</v>
      </c>
      <c r="E5034" t="s">
        <v>17872</v>
      </c>
      <c r="F5034" t="s">
        <v>20442</v>
      </c>
      <c r="G5034" s="146">
        <f t="shared" si="86"/>
        <v>1</v>
      </c>
    </row>
    <row r="5035" spans="1:7">
      <c r="A5035" t="s">
        <v>17873</v>
      </c>
      <c r="B5035" s="1">
        <f>IFERROR(INDEX(Preturi!H$2:H$8000, MATCH(A5035, Preturi!G$2:G$8000, 0)), "")*G5035</f>
        <v>11.47</v>
      </c>
      <c r="C5035" t="s">
        <v>688</v>
      </c>
      <c r="D5035" t="s">
        <v>2306</v>
      </c>
      <c r="E5035" t="s">
        <v>17874</v>
      </c>
      <c r="F5035" t="s">
        <v>20442</v>
      </c>
      <c r="G5035" s="146">
        <f t="shared" si="86"/>
        <v>1</v>
      </c>
    </row>
    <row r="5036" spans="1:7">
      <c r="A5036" t="s">
        <v>17875</v>
      </c>
      <c r="B5036" s="1">
        <f>IFERROR(INDEX(Preturi!H$2:H$8000, MATCH(A5036, Preturi!G$2:G$8000, 0)), "")*G5036</f>
        <v>11.73</v>
      </c>
      <c r="C5036" t="s">
        <v>688</v>
      </c>
      <c r="D5036" t="s">
        <v>2306</v>
      </c>
      <c r="E5036" t="s">
        <v>17876</v>
      </c>
      <c r="F5036" t="s">
        <v>20442</v>
      </c>
      <c r="G5036" s="146">
        <f t="shared" si="86"/>
        <v>1</v>
      </c>
    </row>
    <row r="5037" spans="1:7">
      <c r="A5037" t="s">
        <v>17877</v>
      </c>
      <c r="B5037" s="1">
        <f>IFERROR(INDEX(Preturi!H$2:H$8000, MATCH(A5037, Preturi!G$2:G$8000, 0)), "")*G5037</f>
        <v>11.99</v>
      </c>
      <c r="C5037" t="s">
        <v>688</v>
      </c>
      <c r="D5037" t="s">
        <v>2306</v>
      </c>
      <c r="E5037" t="s">
        <v>17878</v>
      </c>
      <c r="F5037" t="s">
        <v>20442</v>
      </c>
      <c r="G5037" s="146">
        <f t="shared" si="86"/>
        <v>1</v>
      </c>
    </row>
    <row r="5038" spans="1:7">
      <c r="A5038" t="s">
        <v>17879</v>
      </c>
      <c r="B5038" s="1">
        <f>IFERROR(INDEX(Preturi!H$2:H$8000, MATCH(A5038, Preturi!G$2:G$8000, 0)), "")*G5038</f>
        <v>12.25</v>
      </c>
      <c r="C5038" t="s">
        <v>688</v>
      </c>
      <c r="D5038" t="s">
        <v>2306</v>
      </c>
      <c r="E5038" t="s">
        <v>17880</v>
      </c>
      <c r="F5038" t="s">
        <v>20442</v>
      </c>
      <c r="G5038" s="146">
        <f t="shared" si="86"/>
        <v>1</v>
      </c>
    </row>
    <row r="5039" spans="1:7">
      <c r="A5039" t="s">
        <v>17881</v>
      </c>
      <c r="B5039" s="1">
        <f>IFERROR(INDEX(Preturi!H$2:H$8000, MATCH(A5039, Preturi!G$2:G$8000, 0)), "")*G5039</f>
        <v>12.49</v>
      </c>
      <c r="C5039" t="s">
        <v>688</v>
      </c>
      <c r="D5039" t="s">
        <v>2306</v>
      </c>
      <c r="E5039" t="s">
        <v>17882</v>
      </c>
      <c r="F5039" t="s">
        <v>20442</v>
      </c>
      <c r="G5039" s="146">
        <f t="shared" si="86"/>
        <v>1</v>
      </c>
    </row>
    <row r="5040" spans="1:7">
      <c r="A5040" t="s">
        <v>17883</v>
      </c>
      <c r="B5040" s="1">
        <f>IFERROR(INDEX(Preturi!H$2:H$8000, MATCH(A5040, Preturi!G$2:G$8000, 0)), "")*G5040</f>
        <v>12.75</v>
      </c>
      <c r="C5040" t="s">
        <v>688</v>
      </c>
      <c r="D5040" t="s">
        <v>2306</v>
      </c>
      <c r="E5040" t="s">
        <v>17884</v>
      </c>
      <c r="F5040" t="s">
        <v>20442</v>
      </c>
      <c r="G5040" s="146">
        <f t="shared" si="86"/>
        <v>1</v>
      </c>
    </row>
    <row r="5041" spans="1:7">
      <c r="A5041" t="s">
        <v>17885</v>
      </c>
      <c r="B5041" s="1">
        <f>IFERROR(INDEX(Preturi!H$2:H$8000, MATCH(A5041, Preturi!G$2:G$8000, 0)), "")*G5041</f>
        <v>13.01</v>
      </c>
      <c r="C5041" t="s">
        <v>688</v>
      </c>
      <c r="D5041" t="s">
        <v>2306</v>
      </c>
      <c r="E5041" t="s">
        <v>17886</v>
      </c>
      <c r="F5041" t="s">
        <v>20442</v>
      </c>
      <c r="G5041" s="146">
        <f t="shared" si="86"/>
        <v>1</v>
      </c>
    </row>
    <row r="5042" spans="1:7">
      <c r="A5042" t="s">
        <v>17887</v>
      </c>
      <c r="B5042" s="1">
        <f>IFERROR(INDEX(Preturi!H$2:H$8000, MATCH(A5042, Preturi!G$2:G$8000, 0)), "")*G5042</f>
        <v>13.27</v>
      </c>
      <c r="C5042" t="s">
        <v>688</v>
      </c>
      <c r="D5042" t="s">
        <v>2306</v>
      </c>
      <c r="E5042" t="s">
        <v>17888</v>
      </c>
      <c r="F5042" t="s">
        <v>20442</v>
      </c>
      <c r="G5042" s="146">
        <f t="shared" si="86"/>
        <v>1</v>
      </c>
    </row>
    <row r="5043" spans="1:7">
      <c r="A5043" t="s">
        <v>17889</v>
      </c>
      <c r="B5043" s="1">
        <f>IFERROR(INDEX(Preturi!H$2:H$8000, MATCH(A5043, Preturi!G$2:G$8000, 0)), "")*G5043</f>
        <v>10.43</v>
      </c>
      <c r="C5043" t="s">
        <v>688</v>
      </c>
      <c r="D5043" t="s">
        <v>2306</v>
      </c>
      <c r="E5043" t="s">
        <v>17890</v>
      </c>
      <c r="F5043" t="s">
        <v>20442</v>
      </c>
      <c r="G5043" s="146">
        <f t="shared" si="86"/>
        <v>1</v>
      </c>
    </row>
    <row r="5044" spans="1:7">
      <c r="A5044" t="s">
        <v>17891</v>
      </c>
      <c r="B5044" s="1">
        <f>IFERROR(INDEX(Preturi!H$2:H$8000, MATCH(A5044, Preturi!G$2:G$8000, 0)), "")*G5044</f>
        <v>10.69</v>
      </c>
      <c r="C5044" t="s">
        <v>688</v>
      </c>
      <c r="D5044" t="s">
        <v>2306</v>
      </c>
      <c r="E5044" t="s">
        <v>17892</v>
      </c>
      <c r="F5044" t="s">
        <v>20442</v>
      </c>
      <c r="G5044" s="146">
        <f t="shared" si="86"/>
        <v>1</v>
      </c>
    </row>
    <row r="5045" spans="1:7">
      <c r="A5045" t="s">
        <v>17893</v>
      </c>
      <c r="B5045" s="1">
        <f>IFERROR(INDEX(Preturi!H$2:H$8000, MATCH(A5045, Preturi!G$2:G$8000, 0)), "")*G5045</f>
        <v>10.95</v>
      </c>
      <c r="C5045" t="s">
        <v>688</v>
      </c>
      <c r="D5045" t="s">
        <v>2306</v>
      </c>
      <c r="E5045" t="s">
        <v>17894</v>
      </c>
      <c r="F5045" t="s">
        <v>20442</v>
      </c>
      <c r="G5045" s="146">
        <f t="shared" si="86"/>
        <v>1</v>
      </c>
    </row>
    <row r="5046" spans="1:7">
      <c r="A5046" t="s">
        <v>17895</v>
      </c>
      <c r="B5046" s="1">
        <f>IFERROR(INDEX(Preturi!H$2:H$8000, MATCH(A5046, Preturi!G$2:G$8000, 0)), "")*G5046</f>
        <v>11.21</v>
      </c>
      <c r="C5046" t="s">
        <v>688</v>
      </c>
      <c r="D5046" t="s">
        <v>2306</v>
      </c>
      <c r="E5046" t="s">
        <v>17896</v>
      </c>
      <c r="F5046" t="s">
        <v>20442</v>
      </c>
      <c r="G5046" s="146">
        <f t="shared" si="86"/>
        <v>1</v>
      </c>
    </row>
    <row r="5047" spans="1:7">
      <c r="A5047" t="s">
        <v>17897</v>
      </c>
      <c r="B5047" s="1">
        <f>IFERROR(INDEX(Preturi!H$2:H$8000, MATCH(A5047, Preturi!G$2:G$8000, 0)), "")*G5047</f>
        <v>11.47</v>
      </c>
      <c r="C5047" t="s">
        <v>688</v>
      </c>
      <c r="D5047" t="s">
        <v>2306</v>
      </c>
      <c r="E5047" t="s">
        <v>17898</v>
      </c>
      <c r="F5047" t="s">
        <v>20442</v>
      </c>
      <c r="G5047" s="146">
        <f t="shared" si="86"/>
        <v>1</v>
      </c>
    </row>
    <row r="5048" spans="1:7">
      <c r="A5048" t="s">
        <v>17899</v>
      </c>
      <c r="B5048" s="1">
        <f>IFERROR(INDEX(Preturi!H$2:H$8000, MATCH(A5048, Preturi!G$2:G$8000, 0)), "")*G5048</f>
        <v>11.73</v>
      </c>
      <c r="C5048" t="s">
        <v>688</v>
      </c>
      <c r="D5048" t="s">
        <v>2306</v>
      </c>
      <c r="E5048" t="s">
        <v>17900</v>
      </c>
      <c r="F5048" t="s">
        <v>20442</v>
      </c>
      <c r="G5048" s="146">
        <f t="shared" si="86"/>
        <v>1</v>
      </c>
    </row>
    <row r="5049" spans="1:7">
      <c r="A5049" t="s">
        <v>17901</v>
      </c>
      <c r="B5049" s="1">
        <f>IFERROR(INDEX(Preturi!H$2:H$8000, MATCH(A5049, Preturi!G$2:G$8000, 0)), "")*G5049</f>
        <v>11.99</v>
      </c>
      <c r="C5049" t="s">
        <v>688</v>
      </c>
      <c r="D5049" t="s">
        <v>2306</v>
      </c>
      <c r="E5049" t="s">
        <v>17902</v>
      </c>
      <c r="F5049" t="s">
        <v>20442</v>
      </c>
      <c r="G5049" s="146">
        <f t="shared" si="86"/>
        <v>1</v>
      </c>
    </row>
    <row r="5050" spans="1:7">
      <c r="A5050" t="s">
        <v>17903</v>
      </c>
      <c r="B5050" s="1">
        <f>IFERROR(INDEX(Preturi!H$2:H$8000, MATCH(A5050, Preturi!G$2:G$8000, 0)), "")*G5050</f>
        <v>12.25</v>
      </c>
      <c r="C5050" t="s">
        <v>688</v>
      </c>
      <c r="D5050" t="s">
        <v>2306</v>
      </c>
      <c r="E5050" t="s">
        <v>17904</v>
      </c>
      <c r="F5050" t="s">
        <v>20442</v>
      </c>
      <c r="G5050" s="146">
        <f t="shared" si="86"/>
        <v>1</v>
      </c>
    </row>
    <row r="5051" spans="1:7">
      <c r="A5051" t="s">
        <v>17905</v>
      </c>
      <c r="B5051" s="1">
        <f>IFERROR(INDEX(Preturi!H$2:H$8000, MATCH(A5051, Preturi!G$2:G$8000, 0)), "")*G5051</f>
        <v>12.49</v>
      </c>
      <c r="C5051" t="s">
        <v>688</v>
      </c>
      <c r="D5051" t="s">
        <v>2306</v>
      </c>
      <c r="E5051" t="s">
        <v>17906</v>
      </c>
      <c r="F5051" t="s">
        <v>20442</v>
      </c>
      <c r="G5051" s="146">
        <f t="shared" si="86"/>
        <v>1</v>
      </c>
    </row>
    <row r="5052" spans="1:7">
      <c r="A5052" t="s">
        <v>17907</v>
      </c>
      <c r="B5052" s="1">
        <f>IFERROR(INDEX(Preturi!H$2:H$8000, MATCH(A5052, Preturi!G$2:G$8000, 0)), "")*G5052</f>
        <v>12.75</v>
      </c>
      <c r="C5052" t="s">
        <v>688</v>
      </c>
      <c r="D5052" t="s">
        <v>2306</v>
      </c>
      <c r="E5052" t="s">
        <v>17908</v>
      </c>
      <c r="F5052" t="s">
        <v>20442</v>
      </c>
      <c r="G5052" s="146">
        <f t="shared" si="86"/>
        <v>1</v>
      </c>
    </row>
    <row r="5053" spans="1:7">
      <c r="A5053" t="s">
        <v>17909</v>
      </c>
      <c r="B5053" s="1">
        <f>IFERROR(INDEX(Preturi!H$2:H$8000, MATCH(A5053, Preturi!G$2:G$8000, 0)), "")*G5053</f>
        <v>13.01</v>
      </c>
      <c r="C5053" t="s">
        <v>688</v>
      </c>
      <c r="D5053" t="s">
        <v>2306</v>
      </c>
      <c r="E5053" t="s">
        <v>17910</v>
      </c>
      <c r="F5053" t="s">
        <v>20442</v>
      </c>
      <c r="G5053" s="146">
        <f t="shared" si="86"/>
        <v>1</v>
      </c>
    </row>
    <row r="5054" spans="1:7">
      <c r="A5054" t="s">
        <v>17911</v>
      </c>
      <c r="B5054" s="1">
        <f>IFERROR(INDEX(Preturi!H$2:H$8000, MATCH(A5054, Preturi!G$2:G$8000, 0)), "")*G5054</f>
        <v>13.27</v>
      </c>
      <c r="C5054" t="s">
        <v>688</v>
      </c>
      <c r="D5054" t="s">
        <v>2306</v>
      </c>
      <c r="E5054" t="s">
        <v>17912</v>
      </c>
      <c r="F5054" t="s">
        <v>20442</v>
      </c>
      <c r="G5054" s="146">
        <f t="shared" si="86"/>
        <v>1</v>
      </c>
    </row>
    <row r="5055" spans="1:7">
      <c r="A5055" t="s">
        <v>17913</v>
      </c>
      <c r="B5055" s="1">
        <f>IFERROR(INDEX(Preturi!H$2:H$8000, MATCH(A5055, Preturi!G$2:G$8000, 0)), "")*G5055</f>
        <v>16.190000000000001</v>
      </c>
      <c r="C5055" t="s">
        <v>688</v>
      </c>
      <c r="D5055" t="s">
        <v>2306</v>
      </c>
      <c r="E5055" t="s">
        <v>17914</v>
      </c>
      <c r="F5055" t="s">
        <v>20442</v>
      </c>
      <c r="G5055" s="146">
        <f t="shared" si="86"/>
        <v>1</v>
      </c>
    </row>
    <row r="5056" spans="1:7">
      <c r="A5056" t="s">
        <v>17915</v>
      </c>
      <c r="B5056" s="1">
        <f>IFERROR(INDEX(Preturi!H$2:H$8000, MATCH(A5056, Preturi!G$2:G$8000, 0)), "")*G5056</f>
        <v>12.47</v>
      </c>
      <c r="C5056" t="s">
        <v>688</v>
      </c>
      <c r="D5056" t="s">
        <v>2306</v>
      </c>
      <c r="E5056" t="s">
        <v>17916</v>
      </c>
      <c r="F5056" t="s">
        <v>20442</v>
      </c>
      <c r="G5056" s="146">
        <f t="shared" si="86"/>
        <v>1</v>
      </c>
    </row>
    <row r="5057" spans="1:7">
      <c r="A5057" t="s">
        <v>17917</v>
      </c>
      <c r="B5057" s="1">
        <f>IFERROR(INDEX(Preturi!H$2:H$8000, MATCH(A5057, Preturi!G$2:G$8000, 0)), "")*G5057</f>
        <v>12.77</v>
      </c>
      <c r="C5057" t="s">
        <v>688</v>
      </c>
      <c r="D5057" t="s">
        <v>2306</v>
      </c>
      <c r="E5057" t="s">
        <v>17918</v>
      </c>
      <c r="F5057" t="s">
        <v>20442</v>
      </c>
      <c r="G5057" s="146">
        <f t="shared" si="86"/>
        <v>1</v>
      </c>
    </row>
    <row r="5058" spans="1:7">
      <c r="A5058" t="s">
        <v>17919</v>
      </c>
      <c r="B5058" s="1">
        <f>IFERROR(INDEX(Preturi!H$2:H$8000, MATCH(A5058, Preturi!G$2:G$8000, 0)), "")*G5058</f>
        <v>13.08</v>
      </c>
      <c r="C5058" t="s">
        <v>688</v>
      </c>
      <c r="D5058" t="s">
        <v>2306</v>
      </c>
      <c r="E5058" t="s">
        <v>17920</v>
      </c>
      <c r="F5058" t="s">
        <v>20442</v>
      </c>
      <c r="G5058" s="146">
        <f t="shared" si="86"/>
        <v>1</v>
      </c>
    </row>
    <row r="5059" spans="1:7">
      <c r="A5059" t="s">
        <v>17921</v>
      </c>
      <c r="B5059" s="1">
        <f>IFERROR(INDEX(Preturi!H$2:H$8000, MATCH(A5059, Preturi!G$2:G$8000, 0)), "")*G5059</f>
        <v>13.39</v>
      </c>
      <c r="C5059" t="s">
        <v>688</v>
      </c>
      <c r="D5059" t="s">
        <v>2306</v>
      </c>
      <c r="E5059" t="s">
        <v>17922</v>
      </c>
      <c r="F5059" t="s">
        <v>20442</v>
      </c>
      <c r="G5059" s="146">
        <f t="shared" si="86"/>
        <v>1</v>
      </c>
    </row>
    <row r="5060" spans="1:7">
      <c r="A5060" t="s">
        <v>17923</v>
      </c>
      <c r="B5060" s="1">
        <f>IFERROR(INDEX(Preturi!H$2:H$8000, MATCH(A5060, Preturi!G$2:G$8000, 0)), "")*G5060</f>
        <v>13.7</v>
      </c>
      <c r="C5060" t="s">
        <v>688</v>
      </c>
      <c r="D5060" t="s">
        <v>2306</v>
      </c>
      <c r="E5060" t="s">
        <v>17924</v>
      </c>
      <c r="F5060" t="s">
        <v>20442</v>
      </c>
      <c r="G5060" s="146">
        <f t="shared" si="86"/>
        <v>1</v>
      </c>
    </row>
    <row r="5061" spans="1:7">
      <c r="A5061" t="s">
        <v>17925</v>
      </c>
      <c r="B5061" s="1">
        <f>IFERROR(INDEX(Preturi!H$2:H$8000, MATCH(A5061, Preturi!G$2:G$8000, 0)), "")*G5061</f>
        <v>14.01</v>
      </c>
      <c r="C5061" t="s">
        <v>688</v>
      </c>
      <c r="D5061" t="s">
        <v>2306</v>
      </c>
      <c r="E5061" t="s">
        <v>17926</v>
      </c>
      <c r="F5061" t="s">
        <v>20442</v>
      </c>
      <c r="G5061" s="146">
        <f t="shared" si="86"/>
        <v>1</v>
      </c>
    </row>
    <row r="5062" spans="1:7">
      <c r="A5062" t="s">
        <v>17927</v>
      </c>
      <c r="B5062" s="1">
        <f>IFERROR(INDEX(Preturi!H$2:H$8000, MATCH(A5062, Preturi!G$2:G$8000, 0)), "")*G5062</f>
        <v>14.33</v>
      </c>
      <c r="C5062" t="s">
        <v>688</v>
      </c>
      <c r="D5062" t="s">
        <v>2306</v>
      </c>
      <c r="E5062" t="s">
        <v>17928</v>
      </c>
      <c r="F5062" t="s">
        <v>20442</v>
      </c>
      <c r="G5062" s="146">
        <f t="shared" si="86"/>
        <v>1</v>
      </c>
    </row>
    <row r="5063" spans="1:7">
      <c r="A5063" t="s">
        <v>17929</v>
      </c>
      <c r="B5063" s="1">
        <f>IFERROR(INDEX(Preturi!H$2:H$8000, MATCH(A5063, Preturi!G$2:G$8000, 0)), "")*G5063</f>
        <v>14.64</v>
      </c>
      <c r="C5063" t="s">
        <v>688</v>
      </c>
      <c r="D5063" t="s">
        <v>2306</v>
      </c>
      <c r="E5063" t="s">
        <v>17930</v>
      </c>
      <c r="F5063" t="s">
        <v>20442</v>
      </c>
      <c r="G5063" s="146">
        <f t="shared" si="86"/>
        <v>1</v>
      </c>
    </row>
    <row r="5064" spans="1:7">
      <c r="A5064" t="s">
        <v>17931</v>
      </c>
      <c r="B5064" s="1">
        <f>IFERROR(INDEX(Preturi!H$2:H$8000, MATCH(A5064, Preturi!G$2:G$8000, 0)), "")*G5064</f>
        <v>14.95</v>
      </c>
      <c r="C5064" t="s">
        <v>688</v>
      </c>
      <c r="D5064" t="s">
        <v>2306</v>
      </c>
      <c r="E5064" t="s">
        <v>17932</v>
      </c>
      <c r="F5064" t="s">
        <v>20442</v>
      </c>
      <c r="G5064" s="146">
        <f t="shared" si="86"/>
        <v>1</v>
      </c>
    </row>
    <row r="5065" spans="1:7">
      <c r="A5065" t="s">
        <v>17933</v>
      </c>
      <c r="B5065" s="1">
        <f>IFERROR(INDEX(Preturi!H$2:H$8000, MATCH(A5065, Preturi!G$2:G$8000, 0)), "")*G5065</f>
        <v>15.25</v>
      </c>
      <c r="C5065" t="s">
        <v>688</v>
      </c>
      <c r="D5065" t="s">
        <v>2306</v>
      </c>
      <c r="E5065" t="s">
        <v>17934</v>
      </c>
      <c r="F5065" t="s">
        <v>20442</v>
      </c>
      <c r="G5065" s="146">
        <f t="shared" si="86"/>
        <v>1</v>
      </c>
    </row>
    <row r="5066" spans="1:7">
      <c r="A5066" t="s">
        <v>17935</v>
      </c>
      <c r="B5066" s="1">
        <f>IFERROR(INDEX(Preturi!H$2:H$8000, MATCH(A5066, Preturi!G$2:G$8000, 0)), "")*G5066</f>
        <v>15.56</v>
      </c>
      <c r="C5066" t="s">
        <v>688</v>
      </c>
      <c r="D5066" t="s">
        <v>2306</v>
      </c>
      <c r="E5066" t="s">
        <v>17936</v>
      </c>
      <c r="F5066" t="s">
        <v>20442</v>
      </c>
      <c r="G5066" s="146">
        <f t="shared" si="86"/>
        <v>1</v>
      </c>
    </row>
    <row r="5067" spans="1:7">
      <c r="A5067" t="s">
        <v>17937</v>
      </c>
      <c r="B5067" s="1">
        <f>IFERROR(INDEX(Preturi!H$2:H$8000, MATCH(A5067, Preturi!G$2:G$8000, 0)), "")*G5067</f>
        <v>15.87</v>
      </c>
      <c r="C5067" t="s">
        <v>688</v>
      </c>
      <c r="D5067" t="s">
        <v>2306</v>
      </c>
      <c r="E5067" t="s">
        <v>17938</v>
      </c>
      <c r="F5067" t="s">
        <v>20442</v>
      </c>
      <c r="G5067" s="146">
        <f t="shared" si="86"/>
        <v>1</v>
      </c>
    </row>
    <row r="5068" spans="1:7">
      <c r="A5068" t="s">
        <v>17939</v>
      </c>
      <c r="B5068" s="1">
        <f>IFERROR(INDEX(Preturi!H$2:H$8000, MATCH(A5068, Preturi!G$2:G$8000, 0)), "")*G5068</f>
        <v>12.47</v>
      </c>
      <c r="C5068" t="s">
        <v>688</v>
      </c>
      <c r="D5068" t="s">
        <v>2306</v>
      </c>
      <c r="E5068" t="s">
        <v>17940</v>
      </c>
      <c r="F5068" t="s">
        <v>20442</v>
      </c>
      <c r="G5068" s="146">
        <f t="shared" si="86"/>
        <v>1</v>
      </c>
    </row>
    <row r="5069" spans="1:7">
      <c r="A5069" t="s">
        <v>17941</v>
      </c>
      <c r="B5069" s="1">
        <f>IFERROR(INDEX(Preturi!H$2:H$8000, MATCH(A5069, Preturi!G$2:G$8000, 0)), "")*G5069</f>
        <v>12.77</v>
      </c>
      <c r="C5069" t="s">
        <v>688</v>
      </c>
      <c r="D5069" t="s">
        <v>2306</v>
      </c>
      <c r="E5069" t="s">
        <v>17942</v>
      </c>
      <c r="F5069" t="s">
        <v>20442</v>
      </c>
      <c r="G5069" s="146">
        <f t="shared" si="86"/>
        <v>1</v>
      </c>
    </row>
    <row r="5070" spans="1:7">
      <c r="A5070" t="s">
        <v>17943</v>
      </c>
      <c r="B5070" s="1">
        <f>IFERROR(INDEX(Preturi!H$2:H$8000, MATCH(A5070, Preturi!G$2:G$8000, 0)), "")*G5070</f>
        <v>13.08</v>
      </c>
      <c r="C5070" t="s">
        <v>688</v>
      </c>
      <c r="D5070" t="s">
        <v>2306</v>
      </c>
      <c r="E5070" t="s">
        <v>17944</v>
      </c>
      <c r="F5070" t="s">
        <v>20442</v>
      </c>
      <c r="G5070" s="146">
        <f t="shared" si="86"/>
        <v>1</v>
      </c>
    </row>
    <row r="5071" spans="1:7">
      <c r="A5071" t="s">
        <v>17945</v>
      </c>
      <c r="B5071" s="1">
        <f>IFERROR(INDEX(Preturi!H$2:H$8000, MATCH(A5071, Preturi!G$2:G$8000, 0)), "")*G5071</f>
        <v>13.39</v>
      </c>
      <c r="C5071" t="s">
        <v>688</v>
      </c>
      <c r="D5071" t="s">
        <v>2306</v>
      </c>
      <c r="E5071" t="s">
        <v>17946</v>
      </c>
      <c r="F5071" t="s">
        <v>20442</v>
      </c>
      <c r="G5071" s="146">
        <f t="shared" si="86"/>
        <v>1</v>
      </c>
    </row>
    <row r="5072" spans="1:7">
      <c r="A5072" t="s">
        <v>17947</v>
      </c>
      <c r="B5072" s="1">
        <f>IFERROR(INDEX(Preturi!H$2:H$8000, MATCH(A5072, Preturi!G$2:G$8000, 0)), "")*G5072</f>
        <v>13.7</v>
      </c>
      <c r="C5072" t="s">
        <v>688</v>
      </c>
      <c r="D5072" t="s">
        <v>2306</v>
      </c>
      <c r="E5072" t="s">
        <v>17948</v>
      </c>
      <c r="F5072" t="s">
        <v>20442</v>
      </c>
      <c r="G5072" s="146">
        <f t="shared" si="86"/>
        <v>1</v>
      </c>
    </row>
    <row r="5073" spans="1:7">
      <c r="A5073" t="s">
        <v>17949</v>
      </c>
      <c r="B5073" s="1">
        <f>IFERROR(INDEX(Preturi!H$2:H$8000, MATCH(A5073, Preturi!G$2:G$8000, 0)), "")*G5073</f>
        <v>14.01</v>
      </c>
      <c r="C5073" t="s">
        <v>688</v>
      </c>
      <c r="D5073" t="s">
        <v>2306</v>
      </c>
      <c r="E5073" t="s">
        <v>17950</v>
      </c>
      <c r="F5073" t="s">
        <v>20442</v>
      </c>
      <c r="G5073" s="146">
        <f t="shared" si="86"/>
        <v>1</v>
      </c>
    </row>
    <row r="5074" spans="1:7">
      <c r="A5074" t="s">
        <v>17951</v>
      </c>
      <c r="B5074" s="1">
        <f>IFERROR(INDEX(Preturi!H$2:H$8000, MATCH(A5074, Preturi!G$2:G$8000, 0)), "")*G5074</f>
        <v>14.33</v>
      </c>
      <c r="C5074" t="s">
        <v>688</v>
      </c>
      <c r="D5074" t="s">
        <v>2306</v>
      </c>
      <c r="E5074" t="s">
        <v>17952</v>
      </c>
      <c r="F5074" t="s">
        <v>20442</v>
      </c>
      <c r="G5074" s="146">
        <f t="shared" si="86"/>
        <v>1</v>
      </c>
    </row>
    <row r="5075" spans="1:7">
      <c r="A5075" t="s">
        <v>17953</v>
      </c>
      <c r="B5075" s="1">
        <f>IFERROR(INDEX(Preturi!H$2:H$8000, MATCH(A5075, Preturi!G$2:G$8000, 0)), "")*G5075</f>
        <v>14.64</v>
      </c>
      <c r="C5075" t="s">
        <v>688</v>
      </c>
      <c r="D5075" t="s">
        <v>2306</v>
      </c>
      <c r="E5075" t="s">
        <v>17954</v>
      </c>
      <c r="F5075" t="s">
        <v>20442</v>
      </c>
      <c r="G5075" s="146">
        <f t="shared" si="86"/>
        <v>1</v>
      </c>
    </row>
    <row r="5076" spans="1:7">
      <c r="A5076" t="s">
        <v>17955</v>
      </c>
      <c r="B5076" s="1">
        <f>IFERROR(INDEX(Preturi!H$2:H$8000, MATCH(A5076, Preturi!G$2:G$8000, 0)), "")*G5076</f>
        <v>14.95</v>
      </c>
      <c r="C5076" t="s">
        <v>688</v>
      </c>
      <c r="D5076" t="s">
        <v>2306</v>
      </c>
      <c r="E5076" t="s">
        <v>17956</v>
      </c>
      <c r="F5076" t="s">
        <v>20442</v>
      </c>
      <c r="G5076" s="146">
        <f t="shared" si="86"/>
        <v>1</v>
      </c>
    </row>
    <row r="5077" spans="1:7">
      <c r="A5077" t="s">
        <v>17957</v>
      </c>
      <c r="B5077" s="1">
        <f>IFERROR(INDEX(Preturi!H$2:H$8000, MATCH(A5077, Preturi!G$2:G$8000, 0)), "")*G5077</f>
        <v>15.25</v>
      </c>
      <c r="C5077" t="s">
        <v>688</v>
      </c>
      <c r="D5077" t="s">
        <v>2306</v>
      </c>
      <c r="E5077" t="s">
        <v>17958</v>
      </c>
      <c r="F5077" t="s">
        <v>20442</v>
      </c>
      <c r="G5077" s="146">
        <f t="shared" si="86"/>
        <v>1</v>
      </c>
    </row>
    <row r="5078" spans="1:7">
      <c r="A5078" t="s">
        <v>17959</v>
      </c>
      <c r="B5078" s="1">
        <f>IFERROR(INDEX(Preturi!H$2:H$8000, MATCH(A5078, Preturi!G$2:G$8000, 0)), "")*G5078</f>
        <v>15.56</v>
      </c>
      <c r="C5078" t="s">
        <v>688</v>
      </c>
      <c r="D5078" t="s">
        <v>2306</v>
      </c>
      <c r="E5078" t="s">
        <v>17960</v>
      </c>
      <c r="F5078" t="s">
        <v>20442</v>
      </c>
      <c r="G5078" s="146">
        <f t="shared" ref="G5078:G5141" si="87">1+Adaosuri23</f>
        <v>1</v>
      </c>
    </row>
    <row r="5079" spans="1:7">
      <c r="A5079" t="s">
        <v>17961</v>
      </c>
      <c r="B5079" s="1">
        <f>IFERROR(INDEX(Preturi!H$2:H$8000, MATCH(A5079, Preturi!G$2:G$8000, 0)), "")*G5079</f>
        <v>15.87</v>
      </c>
      <c r="C5079" t="s">
        <v>688</v>
      </c>
      <c r="D5079" t="s">
        <v>2306</v>
      </c>
      <c r="E5079" t="s">
        <v>17962</v>
      </c>
      <c r="F5079" t="s">
        <v>20442</v>
      </c>
      <c r="G5079" s="146">
        <f t="shared" si="87"/>
        <v>1</v>
      </c>
    </row>
    <row r="5080" spans="1:7">
      <c r="A5080" t="s">
        <v>17963</v>
      </c>
      <c r="B5080" s="1">
        <f>IFERROR(INDEX(Preturi!H$2:H$8000, MATCH(A5080, Preturi!G$2:G$8000, 0)), "")*G5080</f>
        <v>18.82</v>
      </c>
      <c r="C5080" t="s">
        <v>688</v>
      </c>
      <c r="D5080" t="s">
        <v>2306</v>
      </c>
      <c r="E5080" t="s">
        <v>17965</v>
      </c>
      <c r="F5080" t="s">
        <v>20442</v>
      </c>
      <c r="G5080" s="146">
        <f t="shared" si="87"/>
        <v>1</v>
      </c>
    </row>
    <row r="5081" spans="1:7">
      <c r="A5081" t="s">
        <v>17966</v>
      </c>
      <c r="B5081" s="1">
        <f>IFERROR(INDEX(Preturi!H$2:H$8000, MATCH(A5081, Preturi!G$2:G$8000, 0)), "")*G5081</f>
        <v>14.47</v>
      </c>
      <c r="C5081" t="s">
        <v>688</v>
      </c>
      <c r="D5081" t="s">
        <v>2306</v>
      </c>
      <c r="E5081" t="s">
        <v>17967</v>
      </c>
      <c r="F5081" t="s">
        <v>20442</v>
      </c>
      <c r="G5081" s="146">
        <f t="shared" si="87"/>
        <v>1</v>
      </c>
    </row>
    <row r="5082" spans="1:7">
      <c r="A5082" t="s">
        <v>17968</v>
      </c>
      <c r="B5082" s="1">
        <f>IFERROR(INDEX(Preturi!H$2:H$8000, MATCH(A5082, Preturi!G$2:G$8000, 0)), "")*G5082</f>
        <v>14.83</v>
      </c>
      <c r="C5082" t="s">
        <v>688</v>
      </c>
      <c r="D5082" t="s">
        <v>2306</v>
      </c>
      <c r="E5082" t="s">
        <v>17969</v>
      </c>
      <c r="F5082" t="s">
        <v>20442</v>
      </c>
      <c r="G5082" s="146">
        <f t="shared" si="87"/>
        <v>1</v>
      </c>
    </row>
    <row r="5083" spans="1:7">
      <c r="A5083" t="s">
        <v>17970</v>
      </c>
      <c r="B5083" s="1">
        <f>IFERROR(INDEX(Preturi!H$2:H$8000, MATCH(A5083, Preturi!G$2:G$8000, 0)), "")*G5083</f>
        <v>15.2</v>
      </c>
      <c r="C5083" t="s">
        <v>688</v>
      </c>
      <c r="D5083" t="s">
        <v>2306</v>
      </c>
      <c r="E5083" t="s">
        <v>17971</v>
      </c>
      <c r="F5083" t="s">
        <v>20442</v>
      </c>
      <c r="G5083" s="146">
        <f t="shared" si="87"/>
        <v>1</v>
      </c>
    </row>
    <row r="5084" spans="1:7">
      <c r="A5084" t="s">
        <v>17972</v>
      </c>
      <c r="B5084" s="1">
        <f>IFERROR(INDEX(Preturi!H$2:H$8000, MATCH(A5084, Preturi!G$2:G$8000, 0)), "")*G5084</f>
        <v>15.56</v>
      </c>
      <c r="C5084" t="s">
        <v>688</v>
      </c>
      <c r="D5084" t="s">
        <v>2306</v>
      </c>
      <c r="E5084" t="s">
        <v>17973</v>
      </c>
      <c r="F5084" t="s">
        <v>20442</v>
      </c>
      <c r="G5084" s="146">
        <f t="shared" si="87"/>
        <v>1</v>
      </c>
    </row>
    <row r="5085" spans="1:7">
      <c r="A5085" t="s">
        <v>17974</v>
      </c>
      <c r="B5085" s="1">
        <f>IFERROR(INDEX(Preturi!H$2:H$8000, MATCH(A5085, Preturi!G$2:G$8000, 0)), "")*G5085</f>
        <v>15.93</v>
      </c>
      <c r="C5085" t="s">
        <v>688</v>
      </c>
      <c r="D5085" t="s">
        <v>2306</v>
      </c>
      <c r="E5085" t="s">
        <v>17975</v>
      </c>
      <c r="F5085" t="s">
        <v>20442</v>
      </c>
      <c r="G5085" s="146">
        <f t="shared" si="87"/>
        <v>1</v>
      </c>
    </row>
    <row r="5086" spans="1:7">
      <c r="A5086" t="s">
        <v>17976</v>
      </c>
      <c r="B5086" s="1">
        <f>IFERROR(INDEX(Preturi!H$2:H$8000, MATCH(A5086, Preturi!G$2:G$8000, 0)), "")*G5086</f>
        <v>16.29</v>
      </c>
      <c r="C5086" t="s">
        <v>688</v>
      </c>
      <c r="D5086" t="s">
        <v>2306</v>
      </c>
      <c r="E5086" t="s">
        <v>17977</v>
      </c>
      <c r="F5086" t="s">
        <v>20442</v>
      </c>
      <c r="G5086" s="146">
        <f t="shared" si="87"/>
        <v>1</v>
      </c>
    </row>
    <row r="5087" spans="1:7">
      <c r="A5087" t="s">
        <v>17978</v>
      </c>
      <c r="B5087" s="1">
        <f>IFERROR(INDEX(Preturi!H$2:H$8000, MATCH(A5087, Preturi!G$2:G$8000, 0)), "")*G5087</f>
        <v>16.649999999999999</v>
      </c>
      <c r="C5087" t="s">
        <v>688</v>
      </c>
      <c r="D5087" t="s">
        <v>2306</v>
      </c>
      <c r="E5087" t="s">
        <v>17979</v>
      </c>
      <c r="F5087" t="s">
        <v>20442</v>
      </c>
      <c r="G5087" s="146">
        <f t="shared" si="87"/>
        <v>1</v>
      </c>
    </row>
    <row r="5088" spans="1:7">
      <c r="A5088" t="s">
        <v>17980</v>
      </c>
      <c r="B5088" s="1">
        <f>IFERROR(INDEX(Preturi!H$2:H$8000, MATCH(A5088, Preturi!G$2:G$8000, 0)), "")*G5088</f>
        <v>17</v>
      </c>
      <c r="C5088" t="s">
        <v>688</v>
      </c>
      <c r="D5088" t="s">
        <v>2306</v>
      </c>
      <c r="E5088" t="s">
        <v>17981</v>
      </c>
      <c r="F5088" t="s">
        <v>20442</v>
      </c>
      <c r="G5088" s="146">
        <f t="shared" si="87"/>
        <v>1</v>
      </c>
    </row>
    <row r="5089" spans="1:7">
      <c r="A5089" t="s">
        <v>17982</v>
      </c>
      <c r="B5089" s="1">
        <f>IFERROR(INDEX(Preturi!H$2:H$8000, MATCH(A5089, Preturi!G$2:G$8000, 0)), "")*G5089</f>
        <v>17.37</v>
      </c>
      <c r="C5089" t="s">
        <v>688</v>
      </c>
      <c r="D5089" t="s">
        <v>2306</v>
      </c>
      <c r="E5089" t="s">
        <v>17983</v>
      </c>
      <c r="F5089" t="s">
        <v>20442</v>
      </c>
      <c r="G5089" s="146">
        <f t="shared" si="87"/>
        <v>1</v>
      </c>
    </row>
    <row r="5090" spans="1:7">
      <c r="A5090" t="s">
        <v>17984</v>
      </c>
      <c r="B5090" s="1">
        <f>IFERROR(INDEX(Preturi!H$2:H$8000, MATCH(A5090, Preturi!G$2:G$8000, 0)), "")*G5090</f>
        <v>17.73</v>
      </c>
      <c r="C5090" t="s">
        <v>688</v>
      </c>
      <c r="D5090" t="s">
        <v>2306</v>
      </c>
      <c r="E5090" t="s">
        <v>17985</v>
      </c>
      <c r="F5090" t="s">
        <v>20442</v>
      </c>
      <c r="G5090" s="146">
        <f t="shared" si="87"/>
        <v>1</v>
      </c>
    </row>
    <row r="5091" spans="1:7">
      <c r="A5091" t="s">
        <v>17986</v>
      </c>
      <c r="B5091" s="1">
        <f>IFERROR(INDEX(Preturi!H$2:H$8000, MATCH(A5091, Preturi!G$2:G$8000, 0)), "")*G5091</f>
        <v>18.100000000000001</v>
      </c>
      <c r="C5091" t="s">
        <v>688</v>
      </c>
      <c r="D5091" t="s">
        <v>2306</v>
      </c>
      <c r="E5091" t="s">
        <v>17987</v>
      </c>
      <c r="F5091" t="s">
        <v>20442</v>
      </c>
      <c r="G5091" s="146">
        <f t="shared" si="87"/>
        <v>1</v>
      </c>
    </row>
    <row r="5092" spans="1:7">
      <c r="A5092" t="s">
        <v>17988</v>
      </c>
      <c r="B5092" s="1">
        <f>IFERROR(INDEX(Preturi!H$2:H$8000, MATCH(A5092, Preturi!G$2:G$8000, 0)), "")*G5092</f>
        <v>18.46</v>
      </c>
      <c r="C5092" t="s">
        <v>688</v>
      </c>
      <c r="D5092" t="s">
        <v>2306</v>
      </c>
      <c r="E5092" t="s">
        <v>17989</v>
      </c>
      <c r="F5092" t="s">
        <v>20442</v>
      </c>
      <c r="G5092" s="146">
        <f t="shared" si="87"/>
        <v>1</v>
      </c>
    </row>
    <row r="5093" spans="1:7">
      <c r="A5093" t="s">
        <v>17990</v>
      </c>
      <c r="B5093" s="1">
        <f>IFERROR(INDEX(Preturi!H$2:H$8000, MATCH(A5093, Preturi!G$2:G$8000, 0)), "")*G5093</f>
        <v>14.47</v>
      </c>
      <c r="C5093" t="s">
        <v>688</v>
      </c>
      <c r="D5093" t="s">
        <v>2306</v>
      </c>
      <c r="E5093" t="s">
        <v>17991</v>
      </c>
      <c r="F5093" t="s">
        <v>20442</v>
      </c>
      <c r="G5093" s="146">
        <f t="shared" si="87"/>
        <v>1</v>
      </c>
    </row>
    <row r="5094" spans="1:7">
      <c r="A5094" t="s">
        <v>17992</v>
      </c>
      <c r="B5094" s="1">
        <f>IFERROR(INDEX(Preturi!H$2:H$8000, MATCH(A5094, Preturi!G$2:G$8000, 0)), "")*G5094</f>
        <v>14.83</v>
      </c>
      <c r="C5094" t="s">
        <v>688</v>
      </c>
      <c r="D5094" t="s">
        <v>2306</v>
      </c>
      <c r="E5094" t="s">
        <v>17993</v>
      </c>
      <c r="F5094" t="s">
        <v>20442</v>
      </c>
      <c r="G5094" s="146">
        <f t="shared" si="87"/>
        <v>1</v>
      </c>
    </row>
    <row r="5095" spans="1:7">
      <c r="A5095" t="s">
        <v>17994</v>
      </c>
      <c r="B5095" s="1">
        <f>IFERROR(INDEX(Preturi!H$2:H$8000, MATCH(A5095, Preturi!G$2:G$8000, 0)), "")*G5095</f>
        <v>15.2</v>
      </c>
      <c r="C5095" t="s">
        <v>688</v>
      </c>
      <c r="D5095" t="s">
        <v>2306</v>
      </c>
      <c r="E5095" t="s">
        <v>17995</v>
      </c>
      <c r="F5095" t="s">
        <v>20442</v>
      </c>
      <c r="G5095" s="146">
        <f t="shared" si="87"/>
        <v>1</v>
      </c>
    </row>
    <row r="5096" spans="1:7">
      <c r="A5096" t="s">
        <v>17996</v>
      </c>
      <c r="B5096" s="1">
        <f>IFERROR(INDEX(Preturi!H$2:H$8000, MATCH(A5096, Preturi!G$2:G$8000, 0)), "")*G5096</f>
        <v>15.56</v>
      </c>
      <c r="C5096" t="s">
        <v>688</v>
      </c>
      <c r="D5096" t="s">
        <v>2306</v>
      </c>
      <c r="E5096" t="s">
        <v>17997</v>
      </c>
      <c r="F5096" t="s">
        <v>20442</v>
      </c>
      <c r="G5096" s="146">
        <f t="shared" si="87"/>
        <v>1</v>
      </c>
    </row>
    <row r="5097" spans="1:7">
      <c r="A5097" t="s">
        <v>17998</v>
      </c>
      <c r="B5097" s="1">
        <f>IFERROR(INDEX(Preturi!H$2:H$8000, MATCH(A5097, Preturi!G$2:G$8000, 0)), "")*G5097</f>
        <v>15.93</v>
      </c>
      <c r="C5097" t="s">
        <v>688</v>
      </c>
      <c r="D5097" t="s">
        <v>2306</v>
      </c>
      <c r="E5097" t="s">
        <v>17999</v>
      </c>
      <c r="F5097" t="s">
        <v>20442</v>
      </c>
      <c r="G5097" s="146">
        <f t="shared" si="87"/>
        <v>1</v>
      </c>
    </row>
    <row r="5098" spans="1:7">
      <c r="A5098" t="s">
        <v>18000</v>
      </c>
      <c r="B5098" s="1">
        <f>IFERROR(INDEX(Preturi!H$2:H$8000, MATCH(A5098, Preturi!G$2:G$8000, 0)), "")*G5098</f>
        <v>16.29</v>
      </c>
      <c r="C5098" t="s">
        <v>688</v>
      </c>
      <c r="D5098" t="s">
        <v>2306</v>
      </c>
      <c r="E5098" t="s">
        <v>18001</v>
      </c>
      <c r="F5098" t="s">
        <v>20442</v>
      </c>
      <c r="G5098" s="146">
        <f t="shared" si="87"/>
        <v>1</v>
      </c>
    </row>
    <row r="5099" spans="1:7">
      <c r="A5099" t="s">
        <v>18002</v>
      </c>
      <c r="B5099" s="1">
        <f>IFERROR(INDEX(Preturi!H$2:H$8000, MATCH(A5099, Preturi!G$2:G$8000, 0)), "")*G5099</f>
        <v>16.649999999999999</v>
      </c>
      <c r="C5099" t="s">
        <v>688</v>
      </c>
      <c r="D5099" t="s">
        <v>2306</v>
      </c>
      <c r="E5099" t="s">
        <v>18003</v>
      </c>
      <c r="F5099" t="s">
        <v>20442</v>
      </c>
      <c r="G5099" s="146">
        <f t="shared" si="87"/>
        <v>1</v>
      </c>
    </row>
    <row r="5100" spans="1:7">
      <c r="A5100" t="s">
        <v>18004</v>
      </c>
      <c r="B5100" s="1">
        <f>IFERROR(INDEX(Preturi!H$2:H$8000, MATCH(A5100, Preturi!G$2:G$8000, 0)), "")*G5100</f>
        <v>17</v>
      </c>
      <c r="C5100" t="s">
        <v>688</v>
      </c>
      <c r="D5100" t="s">
        <v>2306</v>
      </c>
      <c r="E5100" t="s">
        <v>18005</v>
      </c>
      <c r="F5100" t="s">
        <v>20442</v>
      </c>
      <c r="G5100" s="146">
        <f t="shared" si="87"/>
        <v>1</v>
      </c>
    </row>
    <row r="5101" spans="1:7">
      <c r="A5101" t="s">
        <v>18006</v>
      </c>
      <c r="B5101" s="1">
        <f>IFERROR(INDEX(Preturi!H$2:H$8000, MATCH(A5101, Preturi!G$2:G$8000, 0)), "")*G5101</f>
        <v>17.37</v>
      </c>
      <c r="C5101" t="s">
        <v>688</v>
      </c>
      <c r="D5101" t="s">
        <v>2306</v>
      </c>
      <c r="E5101" t="s">
        <v>18007</v>
      </c>
      <c r="F5101" t="s">
        <v>20442</v>
      </c>
      <c r="G5101" s="146">
        <f t="shared" si="87"/>
        <v>1</v>
      </c>
    </row>
    <row r="5102" spans="1:7">
      <c r="A5102" t="s">
        <v>18008</v>
      </c>
      <c r="B5102" s="1">
        <f>IFERROR(INDEX(Preturi!H$2:H$8000, MATCH(A5102, Preturi!G$2:G$8000, 0)), "")*G5102</f>
        <v>17.73</v>
      </c>
      <c r="C5102" t="s">
        <v>688</v>
      </c>
      <c r="D5102" t="s">
        <v>2306</v>
      </c>
      <c r="E5102" t="s">
        <v>18009</v>
      </c>
      <c r="F5102" t="s">
        <v>20442</v>
      </c>
      <c r="G5102" s="146">
        <f t="shared" si="87"/>
        <v>1</v>
      </c>
    </row>
    <row r="5103" spans="1:7">
      <c r="A5103" t="s">
        <v>18010</v>
      </c>
      <c r="B5103" s="1">
        <f>IFERROR(INDEX(Preturi!H$2:H$8000, MATCH(A5103, Preturi!G$2:G$8000, 0)), "")*G5103</f>
        <v>18.100000000000001</v>
      </c>
      <c r="C5103" t="s">
        <v>688</v>
      </c>
      <c r="D5103" t="s">
        <v>2306</v>
      </c>
      <c r="E5103" t="s">
        <v>18011</v>
      </c>
      <c r="F5103" t="s">
        <v>20442</v>
      </c>
      <c r="G5103" s="146">
        <f t="shared" si="87"/>
        <v>1</v>
      </c>
    </row>
    <row r="5104" spans="1:7">
      <c r="A5104" t="s">
        <v>18012</v>
      </c>
      <c r="B5104" s="1">
        <f>IFERROR(INDEX(Preturi!H$2:H$8000, MATCH(A5104, Preturi!G$2:G$8000, 0)), "")*G5104</f>
        <v>18.46</v>
      </c>
      <c r="C5104" t="s">
        <v>688</v>
      </c>
      <c r="D5104" t="s">
        <v>2306</v>
      </c>
      <c r="E5104" t="s">
        <v>18013</v>
      </c>
      <c r="F5104" t="s">
        <v>20442</v>
      </c>
      <c r="G5104" s="146">
        <f t="shared" si="87"/>
        <v>1</v>
      </c>
    </row>
    <row r="5105" spans="1:7">
      <c r="A5105" t="s">
        <v>18014</v>
      </c>
      <c r="B5105" s="1">
        <f>IFERROR(INDEX(Preturi!H$2:H$8000, MATCH(A5105, Preturi!G$2:G$8000, 0)), "")*G5105</f>
        <v>8.33</v>
      </c>
      <c r="C5105" t="s">
        <v>688</v>
      </c>
      <c r="D5105" t="s">
        <v>2306</v>
      </c>
      <c r="E5105" t="s">
        <v>18015</v>
      </c>
      <c r="F5105" t="s">
        <v>20442</v>
      </c>
      <c r="G5105" s="146">
        <f t="shared" si="87"/>
        <v>1</v>
      </c>
    </row>
    <row r="5106" spans="1:7">
      <c r="A5106" t="s">
        <v>18016</v>
      </c>
      <c r="B5106" s="1">
        <f>IFERROR(INDEX(Preturi!H$2:H$8000, MATCH(A5106, Preturi!G$2:G$8000, 0)), "")*G5106</f>
        <v>6.46</v>
      </c>
      <c r="C5106" t="s">
        <v>688</v>
      </c>
      <c r="D5106" t="s">
        <v>2306</v>
      </c>
      <c r="E5106" t="s">
        <v>18017</v>
      </c>
      <c r="F5106" t="s">
        <v>20442</v>
      </c>
      <c r="G5106" s="146">
        <f t="shared" si="87"/>
        <v>1</v>
      </c>
    </row>
    <row r="5107" spans="1:7">
      <c r="A5107" t="s">
        <v>18018</v>
      </c>
      <c r="B5107" s="1">
        <f>IFERROR(INDEX(Preturi!H$2:H$8000, MATCH(A5107, Preturi!G$2:G$8000, 0)), "")*G5107</f>
        <v>6.62</v>
      </c>
      <c r="C5107" t="s">
        <v>688</v>
      </c>
      <c r="D5107" t="s">
        <v>2306</v>
      </c>
      <c r="E5107" t="s">
        <v>18019</v>
      </c>
      <c r="F5107" t="s">
        <v>20442</v>
      </c>
      <c r="G5107" s="146">
        <f t="shared" si="87"/>
        <v>1</v>
      </c>
    </row>
    <row r="5108" spans="1:7">
      <c r="A5108" t="s">
        <v>18020</v>
      </c>
      <c r="B5108" s="1">
        <f>IFERROR(INDEX(Preturi!H$2:H$8000, MATCH(A5108, Preturi!G$2:G$8000, 0)), "")*G5108</f>
        <v>6.77</v>
      </c>
      <c r="C5108" t="s">
        <v>688</v>
      </c>
      <c r="D5108" t="s">
        <v>2306</v>
      </c>
      <c r="E5108" t="s">
        <v>18021</v>
      </c>
      <c r="F5108" t="s">
        <v>20442</v>
      </c>
      <c r="G5108" s="146">
        <f t="shared" si="87"/>
        <v>1</v>
      </c>
    </row>
    <row r="5109" spans="1:7">
      <c r="A5109" t="s">
        <v>18022</v>
      </c>
      <c r="B5109" s="1">
        <f>IFERROR(INDEX(Preturi!H$2:H$8000, MATCH(A5109, Preturi!G$2:G$8000, 0)), "")*G5109</f>
        <v>6.93</v>
      </c>
      <c r="C5109" t="s">
        <v>688</v>
      </c>
      <c r="D5109" t="s">
        <v>2306</v>
      </c>
      <c r="E5109" t="s">
        <v>18023</v>
      </c>
      <c r="F5109" t="s">
        <v>20442</v>
      </c>
      <c r="G5109" s="146">
        <f t="shared" si="87"/>
        <v>1</v>
      </c>
    </row>
    <row r="5110" spans="1:7">
      <c r="A5110" t="s">
        <v>18024</v>
      </c>
      <c r="B5110" s="1">
        <f>IFERROR(INDEX(Preturi!H$2:H$8000, MATCH(A5110, Preturi!G$2:G$8000, 0)), "")*G5110</f>
        <v>7.09</v>
      </c>
      <c r="C5110" t="s">
        <v>688</v>
      </c>
      <c r="D5110" t="s">
        <v>2306</v>
      </c>
      <c r="E5110" t="s">
        <v>18025</v>
      </c>
      <c r="F5110" t="s">
        <v>20442</v>
      </c>
      <c r="G5110" s="146">
        <f t="shared" si="87"/>
        <v>1</v>
      </c>
    </row>
    <row r="5111" spans="1:7">
      <c r="A5111" t="s">
        <v>18026</v>
      </c>
      <c r="B5111" s="1">
        <f>IFERROR(INDEX(Preturi!H$2:H$8000, MATCH(A5111, Preturi!G$2:G$8000, 0)), "")*G5111</f>
        <v>7.24</v>
      </c>
      <c r="C5111" t="s">
        <v>688</v>
      </c>
      <c r="D5111" t="s">
        <v>2306</v>
      </c>
      <c r="E5111" t="s">
        <v>18027</v>
      </c>
      <c r="F5111" t="s">
        <v>20442</v>
      </c>
      <c r="G5111" s="146">
        <f t="shared" si="87"/>
        <v>1</v>
      </c>
    </row>
    <row r="5112" spans="1:7">
      <c r="A5112" t="s">
        <v>18028</v>
      </c>
      <c r="B5112" s="1">
        <f>IFERROR(INDEX(Preturi!H$2:H$8000, MATCH(A5112, Preturi!G$2:G$8000, 0)), "")*G5112</f>
        <v>7.4</v>
      </c>
      <c r="C5112" t="s">
        <v>688</v>
      </c>
      <c r="D5112" t="s">
        <v>2306</v>
      </c>
      <c r="E5112" t="s">
        <v>18029</v>
      </c>
      <c r="F5112" t="s">
        <v>20442</v>
      </c>
      <c r="G5112" s="146">
        <f t="shared" si="87"/>
        <v>1</v>
      </c>
    </row>
    <row r="5113" spans="1:7">
      <c r="A5113" t="s">
        <v>18030</v>
      </c>
      <c r="B5113" s="1">
        <f>IFERROR(INDEX(Preturi!H$2:H$8000, MATCH(A5113, Preturi!G$2:G$8000, 0)), "")*G5113</f>
        <v>7.55</v>
      </c>
      <c r="C5113" t="s">
        <v>688</v>
      </c>
      <c r="D5113" t="s">
        <v>2306</v>
      </c>
      <c r="E5113" t="s">
        <v>18031</v>
      </c>
      <c r="F5113" t="s">
        <v>20442</v>
      </c>
      <c r="G5113" s="146">
        <f t="shared" si="87"/>
        <v>1</v>
      </c>
    </row>
    <row r="5114" spans="1:7">
      <c r="A5114" t="s">
        <v>18032</v>
      </c>
      <c r="B5114" s="1">
        <f>IFERROR(INDEX(Preturi!H$2:H$8000, MATCH(A5114, Preturi!G$2:G$8000, 0)), "")*G5114</f>
        <v>7.71</v>
      </c>
      <c r="C5114" t="s">
        <v>688</v>
      </c>
      <c r="D5114" t="s">
        <v>2306</v>
      </c>
      <c r="E5114" t="s">
        <v>18033</v>
      </c>
      <c r="F5114" t="s">
        <v>20442</v>
      </c>
      <c r="G5114" s="146">
        <f t="shared" si="87"/>
        <v>1</v>
      </c>
    </row>
    <row r="5115" spans="1:7">
      <c r="A5115" t="s">
        <v>18034</v>
      </c>
      <c r="B5115" s="1">
        <f>IFERROR(INDEX(Preturi!H$2:H$8000, MATCH(A5115, Preturi!G$2:G$8000, 0)), "")*G5115</f>
        <v>7.87</v>
      </c>
      <c r="C5115" t="s">
        <v>688</v>
      </c>
      <c r="D5115" t="s">
        <v>2306</v>
      </c>
      <c r="E5115" t="s">
        <v>18035</v>
      </c>
      <c r="F5115" t="s">
        <v>20442</v>
      </c>
      <c r="G5115" s="146">
        <f t="shared" si="87"/>
        <v>1</v>
      </c>
    </row>
    <row r="5116" spans="1:7">
      <c r="A5116" t="s">
        <v>18036</v>
      </c>
      <c r="B5116" s="1">
        <f>IFERROR(INDEX(Preturi!H$2:H$8000, MATCH(A5116, Preturi!G$2:G$8000, 0)), "")*G5116</f>
        <v>8.02</v>
      </c>
      <c r="C5116" t="s">
        <v>688</v>
      </c>
      <c r="D5116" t="s">
        <v>2306</v>
      </c>
      <c r="E5116" t="s">
        <v>18037</v>
      </c>
      <c r="F5116" t="s">
        <v>20442</v>
      </c>
      <c r="G5116" s="146">
        <f t="shared" si="87"/>
        <v>1</v>
      </c>
    </row>
    <row r="5117" spans="1:7">
      <c r="A5117" t="s">
        <v>18038</v>
      </c>
      <c r="B5117" s="1">
        <f>IFERROR(INDEX(Preturi!H$2:H$8000, MATCH(A5117, Preturi!G$2:G$8000, 0)), "")*G5117</f>
        <v>8.18</v>
      </c>
      <c r="C5117" t="s">
        <v>688</v>
      </c>
      <c r="D5117" t="s">
        <v>2306</v>
      </c>
      <c r="E5117" t="s">
        <v>18039</v>
      </c>
      <c r="F5117" t="s">
        <v>20442</v>
      </c>
      <c r="G5117" s="146">
        <f t="shared" si="87"/>
        <v>1</v>
      </c>
    </row>
    <row r="5118" spans="1:7">
      <c r="A5118" t="s">
        <v>18040</v>
      </c>
      <c r="B5118" s="1">
        <f>IFERROR(INDEX(Preturi!H$2:H$8000, MATCH(A5118, Preturi!G$2:G$8000, 0)), "")*G5118</f>
        <v>6.46</v>
      </c>
      <c r="C5118" t="s">
        <v>688</v>
      </c>
      <c r="D5118" t="s">
        <v>2306</v>
      </c>
      <c r="E5118" t="s">
        <v>18041</v>
      </c>
      <c r="F5118" t="s">
        <v>20442</v>
      </c>
      <c r="G5118" s="146">
        <f t="shared" si="87"/>
        <v>1</v>
      </c>
    </row>
    <row r="5119" spans="1:7">
      <c r="A5119" t="s">
        <v>18042</v>
      </c>
      <c r="B5119" s="1">
        <f>IFERROR(INDEX(Preturi!H$2:H$8000, MATCH(A5119, Preturi!G$2:G$8000, 0)), "")*G5119</f>
        <v>6.62</v>
      </c>
      <c r="C5119" t="s">
        <v>688</v>
      </c>
      <c r="D5119" t="s">
        <v>2306</v>
      </c>
      <c r="E5119" t="s">
        <v>18043</v>
      </c>
      <c r="F5119" t="s">
        <v>20442</v>
      </c>
      <c r="G5119" s="146">
        <f t="shared" si="87"/>
        <v>1</v>
      </c>
    </row>
    <row r="5120" spans="1:7">
      <c r="A5120" t="s">
        <v>18044</v>
      </c>
      <c r="B5120" s="1">
        <f>IFERROR(INDEX(Preturi!H$2:H$8000, MATCH(A5120, Preturi!G$2:G$8000, 0)), "")*G5120</f>
        <v>6.77</v>
      </c>
      <c r="C5120" t="s">
        <v>688</v>
      </c>
      <c r="D5120" t="s">
        <v>2306</v>
      </c>
      <c r="E5120" t="s">
        <v>18045</v>
      </c>
      <c r="F5120" t="s">
        <v>20442</v>
      </c>
      <c r="G5120" s="146">
        <f t="shared" si="87"/>
        <v>1</v>
      </c>
    </row>
    <row r="5121" spans="1:7">
      <c r="A5121" t="s">
        <v>18046</v>
      </c>
      <c r="B5121" s="1">
        <f>IFERROR(INDEX(Preturi!H$2:H$8000, MATCH(A5121, Preturi!G$2:G$8000, 0)), "")*G5121</f>
        <v>6.93</v>
      </c>
      <c r="C5121" t="s">
        <v>688</v>
      </c>
      <c r="D5121" t="s">
        <v>2306</v>
      </c>
      <c r="E5121" t="s">
        <v>18047</v>
      </c>
      <c r="F5121" t="s">
        <v>20442</v>
      </c>
      <c r="G5121" s="146">
        <f t="shared" si="87"/>
        <v>1</v>
      </c>
    </row>
    <row r="5122" spans="1:7">
      <c r="A5122" t="s">
        <v>18048</v>
      </c>
      <c r="B5122" s="1">
        <f>IFERROR(INDEX(Preturi!H$2:H$8000, MATCH(A5122, Preturi!G$2:G$8000, 0)), "")*G5122</f>
        <v>7.09</v>
      </c>
      <c r="C5122" t="s">
        <v>688</v>
      </c>
      <c r="D5122" t="s">
        <v>2306</v>
      </c>
      <c r="E5122" t="s">
        <v>18049</v>
      </c>
      <c r="F5122" t="s">
        <v>20442</v>
      </c>
      <c r="G5122" s="146">
        <f t="shared" si="87"/>
        <v>1</v>
      </c>
    </row>
    <row r="5123" spans="1:7">
      <c r="A5123" t="s">
        <v>18050</v>
      </c>
      <c r="B5123" s="1">
        <f>IFERROR(INDEX(Preturi!H$2:H$8000, MATCH(A5123, Preturi!G$2:G$8000, 0)), "")*G5123</f>
        <v>7.24</v>
      </c>
      <c r="C5123" t="s">
        <v>688</v>
      </c>
      <c r="D5123" t="s">
        <v>2306</v>
      </c>
      <c r="E5123" t="s">
        <v>18051</v>
      </c>
      <c r="F5123" t="s">
        <v>20442</v>
      </c>
      <c r="G5123" s="146">
        <f t="shared" si="87"/>
        <v>1</v>
      </c>
    </row>
    <row r="5124" spans="1:7">
      <c r="A5124" t="s">
        <v>18052</v>
      </c>
      <c r="B5124" s="1">
        <f>IFERROR(INDEX(Preturi!H$2:H$8000, MATCH(A5124, Preturi!G$2:G$8000, 0)), "")*G5124</f>
        <v>7.4</v>
      </c>
      <c r="C5124" t="s">
        <v>688</v>
      </c>
      <c r="D5124" t="s">
        <v>2306</v>
      </c>
      <c r="E5124" t="s">
        <v>18053</v>
      </c>
      <c r="F5124" t="s">
        <v>20442</v>
      </c>
      <c r="G5124" s="146">
        <f t="shared" si="87"/>
        <v>1</v>
      </c>
    </row>
    <row r="5125" spans="1:7">
      <c r="A5125" t="s">
        <v>18054</v>
      </c>
      <c r="B5125" s="1">
        <f>IFERROR(INDEX(Preturi!H$2:H$8000, MATCH(A5125, Preturi!G$2:G$8000, 0)), "")*G5125</f>
        <v>7.55</v>
      </c>
      <c r="C5125" t="s">
        <v>688</v>
      </c>
      <c r="D5125" t="s">
        <v>2306</v>
      </c>
      <c r="E5125" t="s">
        <v>18055</v>
      </c>
      <c r="F5125" t="s">
        <v>20442</v>
      </c>
      <c r="G5125" s="146">
        <f t="shared" si="87"/>
        <v>1</v>
      </c>
    </row>
    <row r="5126" spans="1:7">
      <c r="A5126" t="s">
        <v>18056</v>
      </c>
      <c r="B5126" s="1">
        <f>IFERROR(INDEX(Preturi!H$2:H$8000, MATCH(A5126, Preturi!G$2:G$8000, 0)), "")*G5126</f>
        <v>7.71</v>
      </c>
      <c r="C5126" t="s">
        <v>688</v>
      </c>
      <c r="D5126" t="s">
        <v>2306</v>
      </c>
      <c r="E5126" t="s">
        <v>18057</v>
      </c>
      <c r="F5126" t="s">
        <v>20442</v>
      </c>
      <c r="G5126" s="146">
        <f t="shared" si="87"/>
        <v>1</v>
      </c>
    </row>
    <row r="5127" spans="1:7">
      <c r="A5127" t="s">
        <v>18058</v>
      </c>
      <c r="B5127" s="1">
        <f>IFERROR(INDEX(Preturi!H$2:H$8000, MATCH(A5127, Preturi!G$2:G$8000, 0)), "")*G5127</f>
        <v>7.87</v>
      </c>
      <c r="C5127" t="s">
        <v>688</v>
      </c>
      <c r="D5127" t="s">
        <v>2306</v>
      </c>
      <c r="E5127" t="s">
        <v>18059</v>
      </c>
      <c r="F5127" t="s">
        <v>20442</v>
      </c>
      <c r="G5127" s="146">
        <f t="shared" si="87"/>
        <v>1</v>
      </c>
    </row>
    <row r="5128" spans="1:7">
      <c r="A5128" t="s">
        <v>18060</v>
      </c>
      <c r="B5128" s="1">
        <f>IFERROR(INDEX(Preturi!H$2:H$8000, MATCH(A5128, Preturi!G$2:G$8000, 0)), "")*G5128</f>
        <v>8.02</v>
      </c>
      <c r="C5128" t="s">
        <v>688</v>
      </c>
      <c r="D5128" t="s">
        <v>2306</v>
      </c>
      <c r="E5128" t="s">
        <v>18061</v>
      </c>
      <c r="F5128" t="s">
        <v>20442</v>
      </c>
      <c r="G5128" s="146">
        <f t="shared" si="87"/>
        <v>1</v>
      </c>
    </row>
    <row r="5129" spans="1:7">
      <c r="A5129" t="s">
        <v>18062</v>
      </c>
      <c r="B5129" s="1">
        <f>IFERROR(INDEX(Preturi!H$2:H$8000, MATCH(A5129, Preturi!G$2:G$8000, 0)), "")*G5129</f>
        <v>8.18</v>
      </c>
      <c r="C5129" t="s">
        <v>688</v>
      </c>
      <c r="D5129" t="s">
        <v>2306</v>
      </c>
      <c r="E5129" t="s">
        <v>18063</v>
      </c>
      <c r="F5129" t="s">
        <v>20442</v>
      </c>
      <c r="G5129" s="146">
        <f t="shared" si="87"/>
        <v>1</v>
      </c>
    </row>
    <row r="5130" spans="1:7">
      <c r="A5130" t="s">
        <v>18064</v>
      </c>
      <c r="B5130" s="1">
        <f>IFERROR(INDEX(Preturi!H$2:H$8000, MATCH(A5130, Preturi!G$2:G$8000, 0)), "")*G5130</f>
        <v>11.08</v>
      </c>
      <c r="C5130" t="s">
        <v>688</v>
      </c>
      <c r="D5130" t="s">
        <v>2306</v>
      </c>
      <c r="E5130" t="s">
        <v>18065</v>
      </c>
      <c r="F5130" t="s">
        <v>20442</v>
      </c>
      <c r="G5130" s="146">
        <f t="shared" si="87"/>
        <v>1</v>
      </c>
    </row>
    <row r="5131" spans="1:7">
      <c r="A5131" t="s">
        <v>18066</v>
      </c>
      <c r="B5131" s="1">
        <f>IFERROR(INDEX(Preturi!H$2:H$8000, MATCH(A5131, Preturi!G$2:G$8000, 0)), "")*G5131</f>
        <v>8.58</v>
      </c>
      <c r="C5131" t="s">
        <v>688</v>
      </c>
      <c r="D5131" t="s">
        <v>2306</v>
      </c>
      <c r="E5131" t="s">
        <v>18067</v>
      </c>
      <c r="F5131" t="s">
        <v>20442</v>
      </c>
      <c r="G5131" s="146">
        <f t="shared" si="87"/>
        <v>1</v>
      </c>
    </row>
    <row r="5132" spans="1:7">
      <c r="A5132" t="s">
        <v>18068</v>
      </c>
      <c r="B5132" s="1">
        <f>IFERROR(INDEX(Preturi!H$2:H$8000, MATCH(A5132, Preturi!G$2:G$8000, 0)), "")*G5132</f>
        <v>8.7899999999999991</v>
      </c>
      <c r="C5132" t="s">
        <v>688</v>
      </c>
      <c r="D5132" t="s">
        <v>2306</v>
      </c>
      <c r="E5132" t="s">
        <v>18069</v>
      </c>
      <c r="F5132" t="s">
        <v>20442</v>
      </c>
      <c r="G5132" s="146">
        <f t="shared" si="87"/>
        <v>1</v>
      </c>
    </row>
    <row r="5133" spans="1:7">
      <c r="A5133" t="s">
        <v>18070</v>
      </c>
      <c r="B5133" s="1">
        <f>IFERROR(INDEX(Preturi!H$2:H$8000, MATCH(A5133, Preturi!G$2:G$8000, 0)), "")*G5133</f>
        <v>9</v>
      </c>
      <c r="C5133" t="s">
        <v>688</v>
      </c>
      <c r="D5133" t="s">
        <v>2306</v>
      </c>
      <c r="E5133" t="s">
        <v>18071</v>
      </c>
      <c r="F5133" t="s">
        <v>20442</v>
      </c>
      <c r="G5133" s="146">
        <f t="shared" si="87"/>
        <v>1</v>
      </c>
    </row>
    <row r="5134" spans="1:7">
      <c r="A5134" t="s">
        <v>18072</v>
      </c>
      <c r="B5134" s="1">
        <f>IFERROR(INDEX(Preturi!H$2:H$8000, MATCH(A5134, Preturi!G$2:G$8000, 0)), "")*G5134</f>
        <v>9.1999999999999993</v>
      </c>
      <c r="C5134" t="s">
        <v>688</v>
      </c>
      <c r="D5134" t="s">
        <v>2306</v>
      </c>
      <c r="E5134" t="s">
        <v>18073</v>
      </c>
      <c r="F5134" t="s">
        <v>20442</v>
      </c>
      <c r="G5134" s="146">
        <f t="shared" si="87"/>
        <v>1</v>
      </c>
    </row>
    <row r="5135" spans="1:7">
      <c r="A5135" t="s">
        <v>18074</v>
      </c>
      <c r="B5135" s="1">
        <f>IFERROR(INDEX(Preturi!H$2:H$8000, MATCH(A5135, Preturi!G$2:G$8000, 0)), "")*G5135</f>
        <v>9.41</v>
      </c>
      <c r="C5135" t="s">
        <v>688</v>
      </c>
      <c r="D5135" t="s">
        <v>2306</v>
      </c>
      <c r="E5135" t="s">
        <v>18075</v>
      </c>
      <c r="F5135" t="s">
        <v>20442</v>
      </c>
      <c r="G5135" s="146">
        <f t="shared" si="87"/>
        <v>1</v>
      </c>
    </row>
    <row r="5136" spans="1:7">
      <c r="A5136" t="s">
        <v>18076</v>
      </c>
      <c r="B5136" s="1">
        <f>IFERROR(INDEX(Preturi!H$2:H$8000, MATCH(A5136, Preturi!G$2:G$8000, 0)), "")*G5136</f>
        <v>9.6199999999999992</v>
      </c>
      <c r="C5136" t="s">
        <v>688</v>
      </c>
      <c r="D5136" t="s">
        <v>2306</v>
      </c>
      <c r="E5136" t="s">
        <v>18077</v>
      </c>
      <c r="F5136" t="s">
        <v>20442</v>
      </c>
      <c r="G5136" s="146">
        <f t="shared" si="87"/>
        <v>1</v>
      </c>
    </row>
    <row r="5137" spans="1:7">
      <c r="A5137" t="s">
        <v>18078</v>
      </c>
      <c r="B5137" s="1">
        <f>IFERROR(INDEX(Preturi!H$2:H$8000, MATCH(A5137, Preturi!G$2:G$8000, 0)), "")*G5137</f>
        <v>9.83</v>
      </c>
      <c r="C5137" t="s">
        <v>688</v>
      </c>
      <c r="D5137" t="s">
        <v>2306</v>
      </c>
      <c r="E5137" t="s">
        <v>18079</v>
      </c>
      <c r="F5137" t="s">
        <v>20442</v>
      </c>
      <c r="G5137" s="146">
        <f t="shared" si="87"/>
        <v>1</v>
      </c>
    </row>
    <row r="5138" spans="1:7">
      <c r="A5138" t="s">
        <v>18080</v>
      </c>
      <c r="B5138" s="1">
        <f>IFERROR(INDEX(Preturi!H$2:H$8000, MATCH(A5138, Preturi!G$2:G$8000, 0)), "")*G5138</f>
        <v>10.039999999999999</v>
      </c>
      <c r="C5138" t="s">
        <v>688</v>
      </c>
      <c r="D5138" t="s">
        <v>2306</v>
      </c>
      <c r="E5138" t="s">
        <v>18081</v>
      </c>
      <c r="F5138" t="s">
        <v>20442</v>
      </c>
      <c r="G5138" s="146">
        <f t="shared" si="87"/>
        <v>1</v>
      </c>
    </row>
    <row r="5139" spans="1:7">
      <c r="A5139" t="s">
        <v>18082</v>
      </c>
      <c r="B5139" s="1">
        <f>IFERROR(INDEX(Preturi!H$2:H$8000, MATCH(A5139, Preturi!G$2:G$8000, 0)), "")*G5139</f>
        <v>10.24</v>
      </c>
      <c r="C5139" t="s">
        <v>688</v>
      </c>
      <c r="D5139" t="s">
        <v>2306</v>
      </c>
      <c r="E5139" t="s">
        <v>18083</v>
      </c>
      <c r="F5139" t="s">
        <v>20442</v>
      </c>
      <c r="G5139" s="146">
        <f t="shared" si="87"/>
        <v>1</v>
      </c>
    </row>
    <row r="5140" spans="1:7">
      <c r="A5140" t="s">
        <v>18084</v>
      </c>
      <c r="B5140" s="1">
        <f>IFERROR(INDEX(Preturi!H$2:H$8000, MATCH(A5140, Preturi!G$2:G$8000, 0)), "")*G5140</f>
        <v>10.45</v>
      </c>
      <c r="C5140" t="s">
        <v>688</v>
      </c>
      <c r="D5140" t="s">
        <v>2306</v>
      </c>
      <c r="E5140" t="s">
        <v>18085</v>
      </c>
      <c r="F5140" t="s">
        <v>20442</v>
      </c>
      <c r="G5140" s="146">
        <f t="shared" si="87"/>
        <v>1</v>
      </c>
    </row>
    <row r="5141" spans="1:7">
      <c r="A5141" t="s">
        <v>18086</v>
      </c>
      <c r="B5141" s="1">
        <f>IFERROR(INDEX(Preturi!H$2:H$8000, MATCH(A5141, Preturi!G$2:G$8000, 0)), "")*G5141</f>
        <v>10.66</v>
      </c>
      <c r="C5141" t="s">
        <v>688</v>
      </c>
      <c r="D5141" t="s">
        <v>2306</v>
      </c>
      <c r="E5141" t="s">
        <v>18087</v>
      </c>
      <c r="F5141" t="s">
        <v>20442</v>
      </c>
      <c r="G5141" s="146">
        <f t="shared" si="87"/>
        <v>1</v>
      </c>
    </row>
    <row r="5142" spans="1:7">
      <c r="A5142" t="s">
        <v>18088</v>
      </c>
      <c r="B5142" s="1">
        <f>IFERROR(INDEX(Preturi!H$2:H$8000, MATCH(A5142, Preturi!G$2:G$8000, 0)), "")*G5142</f>
        <v>10.87</v>
      </c>
      <c r="C5142" t="s">
        <v>688</v>
      </c>
      <c r="D5142" t="s">
        <v>2306</v>
      </c>
      <c r="E5142" t="s">
        <v>18089</v>
      </c>
      <c r="F5142" t="s">
        <v>20442</v>
      </c>
      <c r="G5142" s="146">
        <f t="shared" ref="G5142:G5205" si="88">1+Adaosuri23</f>
        <v>1</v>
      </c>
    </row>
    <row r="5143" spans="1:7">
      <c r="A5143" t="s">
        <v>18090</v>
      </c>
      <c r="B5143" s="1">
        <f>IFERROR(INDEX(Preturi!H$2:H$8000, MATCH(A5143, Preturi!G$2:G$8000, 0)), "")*G5143</f>
        <v>8.58</v>
      </c>
      <c r="C5143" t="s">
        <v>688</v>
      </c>
      <c r="D5143" t="s">
        <v>2306</v>
      </c>
      <c r="E5143" t="s">
        <v>18091</v>
      </c>
      <c r="F5143" t="s">
        <v>20442</v>
      </c>
      <c r="G5143" s="146">
        <f t="shared" si="88"/>
        <v>1</v>
      </c>
    </row>
    <row r="5144" spans="1:7">
      <c r="A5144" t="s">
        <v>18092</v>
      </c>
      <c r="B5144" s="1">
        <f>IFERROR(INDEX(Preturi!H$2:H$8000, MATCH(A5144, Preturi!G$2:G$8000, 0)), "")*G5144</f>
        <v>8.7899999999999991</v>
      </c>
      <c r="C5144" t="s">
        <v>688</v>
      </c>
      <c r="D5144" t="s">
        <v>2306</v>
      </c>
      <c r="E5144" t="s">
        <v>18093</v>
      </c>
      <c r="F5144" t="s">
        <v>20442</v>
      </c>
      <c r="G5144" s="146">
        <f t="shared" si="88"/>
        <v>1</v>
      </c>
    </row>
    <row r="5145" spans="1:7">
      <c r="A5145" t="s">
        <v>18094</v>
      </c>
      <c r="B5145" s="1">
        <f>IFERROR(INDEX(Preturi!H$2:H$8000, MATCH(A5145, Preturi!G$2:G$8000, 0)), "")*G5145</f>
        <v>9</v>
      </c>
      <c r="C5145" t="s">
        <v>688</v>
      </c>
      <c r="D5145" t="s">
        <v>2306</v>
      </c>
      <c r="E5145" t="s">
        <v>18095</v>
      </c>
      <c r="F5145" t="s">
        <v>20442</v>
      </c>
      <c r="G5145" s="146">
        <f t="shared" si="88"/>
        <v>1</v>
      </c>
    </row>
    <row r="5146" spans="1:7">
      <c r="A5146" t="s">
        <v>18096</v>
      </c>
      <c r="B5146" s="1">
        <f>IFERROR(INDEX(Preturi!H$2:H$8000, MATCH(A5146, Preturi!G$2:G$8000, 0)), "")*G5146</f>
        <v>9.1999999999999993</v>
      </c>
      <c r="C5146" t="s">
        <v>688</v>
      </c>
      <c r="D5146" t="s">
        <v>2306</v>
      </c>
      <c r="E5146" t="s">
        <v>18097</v>
      </c>
      <c r="F5146" t="s">
        <v>20442</v>
      </c>
      <c r="G5146" s="146">
        <f t="shared" si="88"/>
        <v>1</v>
      </c>
    </row>
    <row r="5147" spans="1:7">
      <c r="A5147" t="s">
        <v>18098</v>
      </c>
      <c r="B5147" s="1">
        <f>IFERROR(INDEX(Preturi!H$2:H$8000, MATCH(A5147, Preturi!G$2:G$8000, 0)), "")*G5147</f>
        <v>9.41</v>
      </c>
      <c r="C5147" t="s">
        <v>688</v>
      </c>
      <c r="D5147" t="s">
        <v>2306</v>
      </c>
      <c r="E5147" t="s">
        <v>18099</v>
      </c>
      <c r="F5147" t="s">
        <v>20442</v>
      </c>
      <c r="G5147" s="146">
        <f t="shared" si="88"/>
        <v>1</v>
      </c>
    </row>
    <row r="5148" spans="1:7">
      <c r="A5148" t="s">
        <v>18100</v>
      </c>
      <c r="B5148" s="1">
        <f>IFERROR(INDEX(Preturi!H$2:H$8000, MATCH(A5148, Preturi!G$2:G$8000, 0)), "")*G5148</f>
        <v>9.6199999999999992</v>
      </c>
      <c r="C5148" t="s">
        <v>688</v>
      </c>
      <c r="D5148" t="s">
        <v>2306</v>
      </c>
      <c r="E5148" t="s">
        <v>18101</v>
      </c>
      <c r="F5148" t="s">
        <v>20442</v>
      </c>
      <c r="G5148" s="146">
        <f t="shared" si="88"/>
        <v>1</v>
      </c>
    </row>
    <row r="5149" spans="1:7">
      <c r="A5149" t="s">
        <v>18102</v>
      </c>
      <c r="B5149" s="1">
        <f>IFERROR(INDEX(Preturi!H$2:H$8000, MATCH(A5149, Preturi!G$2:G$8000, 0)), "")*G5149</f>
        <v>9.83</v>
      </c>
      <c r="C5149" t="s">
        <v>688</v>
      </c>
      <c r="D5149" t="s">
        <v>2306</v>
      </c>
      <c r="E5149" t="s">
        <v>18103</v>
      </c>
      <c r="F5149" t="s">
        <v>20442</v>
      </c>
      <c r="G5149" s="146">
        <f t="shared" si="88"/>
        <v>1</v>
      </c>
    </row>
    <row r="5150" spans="1:7">
      <c r="A5150" t="s">
        <v>18104</v>
      </c>
      <c r="B5150" s="1">
        <f>IFERROR(INDEX(Preturi!H$2:H$8000, MATCH(A5150, Preturi!G$2:G$8000, 0)), "")*G5150</f>
        <v>10.039999999999999</v>
      </c>
      <c r="C5150" t="s">
        <v>688</v>
      </c>
      <c r="D5150" t="s">
        <v>2306</v>
      </c>
      <c r="E5150" t="s">
        <v>18105</v>
      </c>
      <c r="F5150" t="s">
        <v>20442</v>
      </c>
      <c r="G5150" s="146">
        <f t="shared" si="88"/>
        <v>1</v>
      </c>
    </row>
    <row r="5151" spans="1:7">
      <c r="A5151" t="s">
        <v>18106</v>
      </c>
      <c r="B5151" s="1">
        <f>IFERROR(INDEX(Preturi!H$2:H$8000, MATCH(A5151, Preturi!G$2:G$8000, 0)), "")*G5151</f>
        <v>10.24</v>
      </c>
      <c r="C5151" t="s">
        <v>688</v>
      </c>
      <c r="D5151" t="s">
        <v>2306</v>
      </c>
      <c r="E5151" t="s">
        <v>18107</v>
      </c>
      <c r="F5151" t="s">
        <v>20442</v>
      </c>
      <c r="G5151" s="146">
        <f t="shared" si="88"/>
        <v>1</v>
      </c>
    </row>
    <row r="5152" spans="1:7">
      <c r="A5152" t="s">
        <v>18108</v>
      </c>
      <c r="B5152" s="1">
        <f>IFERROR(INDEX(Preturi!H$2:H$8000, MATCH(A5152, Preturi!G$2:G$8000, 0)), "")*G5152</f>
        <v>10.45</v>
      </c>
      <c r="C5152" t="s">
        <v>688</v>
      </c>
      <c r="D5152" t="s">
        <v>2306</v>
      </c>
      <c r="E5152" t="s">
        <v>18109</v>
      </c>
      <c r="F5152" t="s">
        <v>20442</v>
      </c>
      <c r="G5152" s="146">
        <f t="shared" si="88"/>
        <v>1</v>
      </c>
    </row>
    <row r="5153" spans="1:7">
      <c r="A5153" t="s">
        <v>18110</v>
      </c>
      <c r="B5153" s="1">
        <f>IFERROR(INDEX(Preturi!H$2:H$8000, MATCH(A5153, Preturi!G$2:G$8000, 0)), "")*G5153</f>
        <v>10.66</v>
      </c>
      <c r="C5153" t="s">
        <v>688</v>
      </c>
      <c r="D5153" t="s">
        <v>2306</v>
      </c>
      <c r="E5153" t="s">
        <v>18111</v>
      </c>
      <c r="F5153" t="s">
        <v>20442</v>
      </c>
      <c r="G5153" s="146">
        <f t="shared" si="88"/>
        <v>1</v>
      </c>
    </row>
    <row r="5154" spans="1:7">
      <c r="A5154" t="s">
        <v>18112</v>
      </c>
      <c r="B5154" s="1">
        <f>IFERROR(INDEX(Preturi!H$2:H$8000, MATCH(A5154, Preturi!G$2:G$8000, 0)), "")*G5154</f>
        <v>10.87</v>
      </c>
      <c r="C5154" t="s">
        <v>688</v>
      </c>
      <c r="D5154" t="s">
        <v>2306</v>
      </c>
      <c r="E5154" t="s">
        <v>18113</v>
      </c>
      <c r="F5154" t="s">
        <v>20442</v>
      </c>
      <c r="G5154" s="146">
        <f t="shared" si="88"/>
        <v>1</v>
      </c>
    </row>
    <row r="5155" spans="1:7">
      <c r="A5155" t="s">
        <v>18114</v>
      </c>
      <c r="B5155" s="1">
        <f>IFERROR(INDEX(Preturi!H$2:H$8000, MATCH(A5155, Preturi!G$2:G$8000, 0)), "")*G5155</f>
        <v>13.79</v>
      </c>
      <c r="C5155" t="s">
        <v>688</v>
      </c>
      <c r="D5155" t="s">
        <v>2306</v>
      </c>
      <c r="E5155" t="s">
        <v>18115</v>
      </c>
      <c r="F5155" t="s">
        <v>20442</v>
      </c>
      <c r="G5155" s="146">
        <f t="shared" si="88"/>
        <v>1</v>
      </c>
    </row>
    <row r="5156" spans="1:7">
      <c r="A5156" t="s">
        <v>18116</v>
      </c>
      <c r="B5156" s="1">
        <f>IFERROR(INDEX(Preturi!H$2:H$8000, MATCH(A5156, Preturi!G$2:G$8000, 0)), "")*G5156</f>
        <v>10.69</v>
      </c>
      <c r="C5156" t="s">
        <v>688</v>
      </c>
      <c r="D5156" t="s">
        <v>2306</v>
      </c>
      <c r="E5156" t="s">
        <v>18117</v>
      </c>
      <c r="F5156" t="s">
        <v>20442</v>
      </c>
      <c r="G5156" s="146">
        <f t="shared" si="88"/>
        <v>1</v>
      </c>
    </row>
    <row r="5157" spans="1:7">
      <c r="A5157" t="s">
        <v>18118</v>
      </c>
      <c r="B5157" s="1">
        <f>IFERROR(INDEX(Preturi!H$2:H$8000, MATCH(A5157, Preturi!G$2:G$8000, 0)), "")*G5157</f>
        <v>10.95</v>
      </c>
      <c r="C5157" t="s">
        <v>688</v>
      </c>
      <c r="D5157" t="s">
        <v>2306</v>
      </c>
      <c r="E5157" t="s">
        <v>18119</v>
      </c>
      <c r="F5157" t="s">
        <v>20442</v>
      </c>
      <c r="G5157" s="146">
        <f t="shared" si="88"/>
        <v>1</v>
      </c>
    </row>
    <row r="5158" spans="1:7">
      <c r="A5158" t="s">
        <v>18120</v>
      </c>
      <c r="B5158" s="1">
        <f>IFERROR(INDEX(Preturi!H$2:H$8000, MATCH(A5158, Preturi!G$2:G$8000, 0)), "")*G5158</f>
        <v>11.21</v>
      </c>
      <c r="C5158" t="s">
        <v>688</v>
      </c>
      <c r="D5158" t="s">
        <v>2306</v>
      </c>
      <c r="E5158" t="s">
        <v>18121</v>
      </c>
      <c r="F5158" t="s">
        <v>20442</v>
      </c>
      <c r="G5158" s="146">
        <f t="shared" si="88"/>
        <v>1</v>
      </c>
    </row>
    <row r="5159" spans="1:7">
      <c r="A5159" t="s">
        <v>18122</v>
      </c>
      <c r="B5159" s="1">
        <f>IFERROR(INDEX(Preturi!H$2:H$8000, MATCH(A5159, Preturi!G$2:G$8000, 0)), "")*G5159</f>
        <v>11.47</v>
      </c>
      <c r="C5159" t="s">
        <v>688</v>
      </c>
      <c r="D5159" t="s">
        <v>2306</v>
      </c>
      <c r="E5159" t="s">
        <v>18123</v>
      </c>
      <c r="F5159" t="s">
        <v>20442</v>
      </c>
      <c r="G5159" s="146">
        <f t="shared" si="88"/>
        <v>1</v>
      </c>
    </row>
    <row r="5160" spans="1:7">
      <c r="A5160" t="s">
        <v>18124</v>
      </c>
      <c r="B5160" s="1">
        <f>IFERROR(INDEX(Preturi!H$2:H$8000, MATCH(A5160, Preturi!G$2:G$8000, 0)), "")*G5160</f>
        <v>11.73</v>
      </c>
      <c r="C5160" t="s">
        <v>688</v>
      </c>
      <c r="D5160" t="s">
        <v>2306</v>
      </c>
      <c r="E5160" t="s">
        <v>18125</v>
      </c>
      <c r="F5160" t="s">
        <v>20442</v>
      </c>
      <c r="G5160" s="146">
        <f t="shared" si="88"/>
        <v>1</v>
      </c>
    </row>
    <row r="5161" spans="1:7">
      <c r="A5161" t="s">
        <v>18126</v>
      </c>
      <c r="B5161" s="1">
        <f>IFERROR(INDEX(Preturi!H$2:H$8000, MATCH(A5161, Preturi!G$2:G$8000, 0)), "")*G5161</f>
        <v>11.99</v>
      </c>
      <c r="C5161" t="s">
        <v>688</v>
      </c>
      <c r="D5161" t="s">
        <v>2306</v>
      </c>
      <c r="E5161" t="s">
        <v>18127</v>
      </c>
      <c r="F5161" t="s">
        <v>20442</v>
      </c>
      <c r="G5161" s="146">
        <f t="shared" si="88"/>
        <v>1</v>
      </c>
    </row>
    <row r="5162" spans="1:7">
      <c r="A5162" t="s">
        <v>18128</v>
      </c>
      <c r="B5162" s="1">
        <f>IFERROR(INDEX(Preturi!H$2:H$8000, MATCH(A5162, Preturi!G$2:G$8000, 0)), "")*G5162</f>
        <v>12.25</v>
      </c>
      <c r="C5162" t="s">
        <v>688</v>
      </c>
      <c r="D5162" t="s">
        <v>2306</v>
      </c>
      <c r="E5162" t="s">
        <v>18129</v>
      </c>
      <c r="F5162" t="s">
        <v>20442</v>
      </c>
      <c r="G5162" s="146">
        <f t="shared" si="88"/>
        <v>1</v>
      </c>
    </row>
    <row r="5163" spans="1:7">
      <c r="A5163" t="s">
        <v>18130</v>
      </c>
      <c r="B5163" s="1">
        <f>IFERROR(INDEX(Preturi!H$2:H$8000, MATCH(A5163, Preturi!G$2:G$8000, 0)), "")*G5163</f>
        <v>12.49</v>
      </c>
      <c r="C5163" t="s">
        <v>688</v>
      </c>
      <c r="D5163" t="s">
        <v>2306</v>
      </c>
      <c r="E5163" t="s">
        <v>18131</v>
      </c>
      <c r="F5163" t="s">
        <v>20442</v>
      </c>
      <c r="G5163" s="146">
        <f t="shared" si="88"/>
        <v>1</v>
      </c>
    </row>
    <row r="5164" spans="1:7">
      <c r="A5164" t="s">
        <v>18132</v>
      </c>
      <c r="B5164" s="1">
        <f>IFERROR(INDEX(Preturi!H$2:H$8000, MATCH(A5164, Preturi!G$2:G$8000, 0)), "")*G5164</f>
        <v>12.75</v>
      </c>
      <c r="C5164" t="s">
        <v>688</v>
      </c>
      <c r="D5164" t="s">
        <v>2306</v>
      </c>
      <c r="E5164" t="s">
        <v>18133</v>
      </c>
      <c r="F5164" t="s">
        <v>20442</v>
      </c>
      <c r="G5164" s="146">
        <f t="shared" si="88"/>
        <v>1</v>
      </c>
    </row>
    <row r="5165" spans="1:7">
      <c r="A5165" t="s">
        <v>18134</v>
      </c>
      <c r="B5165" s="1">
        <f>IFERROR(INDEX(Preturi!H$2:H$8000, MATCH(A5165, Preturi!G$2:G$8000, 0)), "")*G5165</f>
        <v>13.01</v>
      </c>
      <c r="C5165" t="s">
        <v>688</v>
      </c>
      <c r="D5165" t="s">
        <v>2306</v>
      </c>
      <c r="E5165" t="s">
        <v>18135</v>
      </c>
      <c r="F5165" t="s">
        <v>20442</v>
      </c>
      <c r="G5165" s="146">
        <f t="shared" si="88"/>
        <v>1</v>
      </c>
    </row>
    <row r="5166" spans="1:7">
      <c r="A5166" t="s">
        <v>18136</v>
      </c>
      <c r="B5166" s="1">
        <f>IFERROR(INDEX(Preturi!H$2:H$8000, MATCH(A5166, Preturi!G$2:G$8000, 0)), "")*G5166</f>
        <v>13.27</v>
      </c>
      <c r="C5166" t="s">
        <v>688</v>
      </c>
      <c r="D5166" t="s">
        <v>2306</v>
      </c>
      <c r="E5166" t="s">
        <v>18137</v>
      </c>
      <c r="F5166" t="s">
        <v>20442</v>
      </c>
      <c r="G5166" s="146">
        <f t="shared" si="88"/>
        <v>1</v>
      </c>
    </row>
    <row r="5167" spans="1:7">
      <c r="A5167" t="s">
        <v>18138</v>
      </c>
      <c r="B5167" s="1">
        <f>IFERROR(INDEX(Preturi!H$2:H$8000, MATCH(A5167, Preturi!G$2:G$8000, 0)), "")*G5167</f>
        <v>13.53</v>
      </c>
      <c r="C5167" t="s">
        <v>688</v>
      </c>
      <c r="D5167" t="s">
        <v>2306</v>
      </c>
      <c r="E5167" t="s">
        <v>18139</v>
      </c>
      <c r="F5167" t="s">
        <v>20442</v>
      </c>
      <c r="G5167" s="146">
        <f t="shared" si="88"/>
        <v>1</v>
      </c>
    </row>
    <row r="5168" spans="1:7">
      <c r="A5168" t="s">
        <v>18140</v>
      </c>
      <c r="B5168" s="1">
        <f>IFERROR(INDEX(Preturi!H$2:H$8000, MATCH(A5168, Preturi!G$2:G$8000, 0)), "")*G5168</f>
        <v>10.69</v>
      </c>
      <c r="C5168" t="s">
        <v>688</v>
      </c>
      <c r="D5168" t="s">
        <v>2306</v>
      </c>
      <c r="E5168" t="s">
        <v>18141</v>
      </c>
      <c r="F5168" t="s">
        <v>20442</v>
      </c>
      <c r="G5168" s="146">
        <f t="shared" si="88"/>
        <v>1</v>
      </c>
    </row>
    <row r="5169" spans="1:7">
      <c r="A5169" t="s">
        <v>18142</v>
      </c>
      <c r="B5169" s="1">
        <f>IFERROR(INDEX(Preturi!H$2:H$8000, MATCH(A5169, Preturi!G$2:G$8000, 0)), "")*G5169</f>
        <v>10.95</v>
      </c>
      <c r="C5169" t="s">
        <v>688</v>
      </c>
      <c r="D5169" t="s">
        <v>2306</v>
      </c>
      <c r="E5169" t="s">
        <v>18143</v>
      </c>
      <c r="F5169" t="s">
        <v>20442</v>
      </c>
      <c r="G5169" s="146">
        <f t="shared" si="88"/>
        <v>1</v>
      </c>
    </row>
    <row r="5170" spans="1:7">
      <c r="A5170" t="s">
        <v>18144</v>
      </c>
      <c r="B5170" s="1">
        <f>IFERROR(INDEX(Preturi!H$2:H$8000, MATCH(A5170, Preturi!G$2:G$8000, 0)), "")*G5170</f>
        <v>11.21</v>
      </c>
      <c r="C5170" t="s">
        <v>688</v>
      </c>
      <c r="D5170" t="s">
        <v>2306</v>
      </c>
      <c r="E5170" t="s">
        <v>18145</v>
      </c>
      <c r="F5170" t="s">
        <v>20442</v>
      </c>
      <c r="G5170" s="146">
        <f t="shared" si="88"/>
        <v>1</v>
      </c>
    </row>
    <row r="5171" spans="1:7">
      <c r="A5171" t="s">
        <v>18146</v>
      </c>
      <c r="B5171" s="1">
        <f>IFERROR(INDEX(Preturi!H$2:H$8000, MATCH(A5171, Preturi!G$2:G$8000, 0)), "")*G5171</f>
        <v>11.47</v>
      </c>
      <c r="C5171" t="s">
        <v>688</v>
      </c>
      <c r="D5171" t="s">
        <v>2306</v>
      </c>
      <c r="E5171" t="s">
        <v>18147</v>
      </c>
      <c r="F5171" t="s">
        <v>20442</v>
      </c>
      <c r="G5171" s="146">
        <f t="shared" si="88"/>
        <v>1</v>
      </c>
    </row>
    <row r="5172" spans="1:7">
      <c r="A5172" t="s">
        <v>18148</v>
      </c>
      <c r="B5172" s="1">
        <f>IFERROR(INDEX(Preturi!H$2:H$8000, MATCH(A5172, Preturi!G$2:G$8000, 0)), "")*G5172</f>
        <v>11.73</v>
      </c>
      <c r="C5172" t="s">
        <v>688</v>
      </c>
      <c r="D5172" t="s">
        <v>2306</v>
      </c>
      <c r="E5172" t="s">
        <v>18149</v>
      </c>
      <c r="F5172" t="s">
        <v>20442</v>
      </c>
      <c r="G5172" s="146">
        <f t="shared" si="88"/>
        <v>1</v>
      </c>
    </row>
    <row r="5173" spans="1:7">
      <c r="A5173" t="s">
        <v>18150</v>
      </c>
      <c r="B5173" s="1">
        <f>IFERROR(INDEX(Preturi!H$2:H$8000, MATCH(A5173, Preturi!G$2:G$8000, 0)), "")*G5173</f>
        <v>11.99</v>
      </c>
      <c r="C5173" t="s">
        <v>688</v>
      </c>
      <c r="D5173" t="s">
        <v>2306</v>
      </c>
      <c r="E5173" t="s">
        <v>18151</v>
      </c>
      <c r="F5173" t="s">
        <v>20442</v>
      </c>
      <c r="G5173" s="146">
        <f t="shared" si="88"/>
        <v>1</v>
      </c>
    </row>
    <row r="5174" spans="1:7">
      <c r="A5174" t="s">
        <v>18152</v>
      </c>
      <c r="B5174" s="1">
        <f>IFERROR(INDEX(Preturi!H$2:H$8000, MATCH(A5174, Preturi!G$2:G$8000, 0)), "")*G5174</f>
        <v>12.25</v>
      </c>
      <c r="C5174" t="s">
        <v>688</v>
      </c>
      <c r="D5174" t="s">
        <v>2306</v>
      </c>
      <c r="E5174" t="s">
        <v>18153</v>
      </c>
      <c r="F5174" t="s">
        <v>20442</v>
      </c>
      <c r="G5174" s="146">
        <f t="shared" si="88"/>
        <v>1</v>
      </c>
    </row>
    <row r="5175" spans="1:7">
      <c r="A5175" t="s">
        <v>18154</v>
      </c>
      <c r="B5175" s="1">
        <f>IFERROR(INDEX(Preturi!H$2:H$8000, MATCH(A5175, Preturi!G$2:G$8000, 0)), "")*G5175</f>
        <v>12.49</v>
      </c>
      <c r="C5175" t="s">
        <v>688</v>
      </c>
      <c r="D5175" t="s">
        <v>2306</v>
      </c>
      <c r="E5175" t="s">
        <v>18155</v>
      </c>
      <c r="F5175" t="s">
        <v>20442</v>
      </c>
      <c r="G5175" s="146">
        <f t="shared" si="88"/>
        <v>1</v>
      </c>
    </row>
    <row r="5176" spans="1:7">
      <c r="A5176" t="s">
        <v>18156</v>
      </c>
      <c r="B5176" s="1">
        <f>IFERROR(INDEX(Preturi!H$2:H$8000, MATCH(A5176, Preturi!G$2:G$8000, 0)), "")*G5176</f>
        <v>12.75</v>
      </c>
      <c r="C5176" t="s">
        <v>688</v>
      </c>
      <c r="D5176" t="s">
        <v>2306</v>
      </c>
      <c r="E5176" t="s">
        <v>18157</v>
      </c>
      <c r="F5176" t="s">
        <v>20442</v>
      </c>
      <c r="G5176" s="146">
        <f t="shared" si="88"/>
        <v>1</v>
      </c>
    </row>
    <row r="5177" spans="1:7">
      <c r="A5177" t="s">
        <v>18158</v>
      </c>
      <c r="B5177" s="1">
        <f>IFERROR(INDEX(Preturi!H$2:H$8000, MATCH(A5177, Preturi!G$2:G$8000, 0)), "")*G5177</f>
        <v>13.01</v>
      </c>
      <c r="C5177" t="s">
        <v>688</v>
      </c>
      <c r="D5177" t="s">
        <v>2306</v>
      </c>
      <c r="E5177" t="s">
        <v>18159</v>
      </c>
      <c r="F5177" t="s">
        <v>20442</v>
      </c>
      <c r="G5177" s="146">
        <f t="shared" si="88"/>
        <v>1</v>
      </c>
    </row>
    <row r="5178" spans="1:7">
      <c r="A5178" t="s">
        <v>18160</v>
      </c>
      <c r="B5178" s="1">
        <f>IFERROR(INDEX(Preturi!H$2:H$8000, MATCH(A5178, Preturi!G$2:G$8000, 0)), "")*G5178</f>
        <v>13.27</v>
      </c>
      <c r="C5178" t="s">
        <v>688</v>
      </c>
      <c r="D5178" t="s">
        <v>2306</v>
      </c>
      <c r="E5178" t="s">
        <v>18161</v>
      </c>
      <c r="F5178" t="s">
        <v>20442</v>
      </c>
      <c r="G5178" s="146">
        <f t="shared" si="88"/>
        <v>1</v>
      </c>
    </row>
    <row r="5179" spans="1:7">
      <c r="A5179" t="s">
        <v>18162</v>
      </c>
      <c r="B5179" s="1">
        <f>IFERROR(INDEX(Preturi!H$2:H$8000, MATCH(A5179, Preturi!G$2:G$8000, 0)), "")*G5179</f>
        <v>13.53</v>
      </c>
      <c r="C5179" t="s">
        <v>688</v>
      </c>
      <c r="D5179" t="s">
        <v>2306</v>
      </c>
      <c r="E5179" t="s">
        <v>18163</v>
      </c>
      <c r="F5179" t="s">
        <v>20442</v>
      </c>
      <c r="G5179" s="146">
        <f t="shared" si="88"/>
        <v>1</v>
      </c>
    </row>
    <row r="5180" spans="1:7">
      <c r="A5180" t="s">
        <v>18164</v>
      </c>
      <c r="B5180" s="1">
        <f>IFERROR(INDEX(Preturi!H$2:H$8000, MATCH(A5180, Preturi!G$2:G$8000, 0)), "")*G5180</f>
        <v>16.5</v>
      </c>
      <c r="C5180" t="s">
        <v>688</v>
      </c>
      <c r="D5180" t="s">
        <v>2306</v>
      </c>
      <c r="E5180" t="s">
        <v>18166</v>
      </c>
      <c r="F5180" t="s">
        <v>20442</v>
      </c>
      <c r="G5180" s="146">
        <f t="shared" si="88"/>
        <v>1</v>
      </c>
    </row>
    <row r="5181" spans="1:7">
      <c r="A5181" t="s">
        <v>18167</v>
      </c>
      <c r="B5181" s="1">
        <f>IFERROR(INDEX(Preturi!H$2:H$8000, MATCH(A5181, Preturi!G$2:G$8000, 0)), "")*G5181</f>
        <v>12.77</v>
      </c>
      <c r="C5181" t="s">
        <v>688</v>
      </c>
      <c r="D5181" t="s">
        <v>2306</v>
      </c>
      <c r="E5181" t="s">
        <v>18168</v>
      </c>
      <c r="F5181" t="s">
        <v>20442</v>
      </c>
      <c r="G5181" s="146">
        <f t="shared" si="88"/>
        <v>1</v>
      </c>
    </row>
    <row r="5182" spans="1:7">
      <c r="A5182" t="s">
        <v>18169</v>
      </c>
      <c r="B5182" s="1">
        <f>IFERROR(INDEX(Preturi!H$2:H$8000, MATCH(A5182, Preturi!G$2:G$8000, 0)), "")*G5182</f>
        <v>13.08</v>
      </c>
      <c r="C5182" t="s">
        <v>688</v>
      </c>
      <c r="D5182" t="s">
        <v>2306</v>
      </c>
      <c r="E5182" t="s">
        <v>18170</v>
      </c>
      <c r="F5182" t="s">
        <v>20442</v>
      </c>
      <c r="G5182" s="146">
        <f t="shared" si="88"/>
        <v>1</v>
      </c>
    </row>
    <row r="5183" spans="1:7">
      <c r="A5183" t="s">
        <v>18171</v>
      </c>
      <c r="B5183" s="1">
        <f>IFERROR(INDEX(Preturi!H$2:H$8000, MATCH(A5183, Preturi!G$2:G$8000, 0)), "")*G5183</f>
        <v>13.39</v>
      </c>
      <c r="C5183" t="s">
        <v>688</v>
      </c>
      <c r="D5183" t="s">
        <v>2306</v>
      </c>
      <c r="E5183" t="s">
        <v>18172</v>
      </c>
      <c r="F5183" t="s">
        <v>20442</v>
      </c>
      <c r="G5183" s="146">
        <f t="shared" si="88"/>
        <v>1</v>
      </c>
    </row>
    <row r="5184" spans="1:7">
      <c r="A5184" t="s">
        <v>18173</v>
      </c>
      <c r="B5184" s="1">
        <f>IFERROR(INDEX(Preturi!H$2:H$8000, MATCH(A5184, Preturi!G$2:G$8000, 0)), "")*G5184</f>
        <v>13.7</v>
      </c>
      <c r="C5184" t="s">
        <v>688</v>
      </c>
      <c r="D5184" t="s">
        <v>2306</v>
      </c>
      <c r="E5184" t="s">
        <v>18174</v>
      </c>
      <c r="F5184" t="s">
        <v>20442</v>
      </c>
      <c r="G5184" s="146">
        <f t="shared" si="88"/>
        <v>1</v>
      </c>
    </row>
    <row r="5185" spans="1:7">
      <c r="A5185" t="s">
        <v>18175</v>
      </c>
      <c r="B5185" s="1">
        <f>IFERROR(INDEX(Preturi!H$2:H$8000, MATCH(A5185, Preturi!G$2:G$8000, 0)), "")*G5185</f>
        <v>14.01</v>
      </c>
      <c r="C5185" t="s">
        <v>688</v>
      </c>
      <c r="D5185" t="s">
        <v>2306</v>
      </c>
      <c r="E5185" t="s">
        <v>18176</v>
      </c>
      <c r="F5185" t="s">
        <v>20442</v>
      </c>
      <c r="G5185" s="146">
        <f t="shared" si="88"/>
        <v>1</v>
      </c>
    </row>
    <row r="5186" spans="1:7">
      <c r="A5186" t="s">
        <v>18177</v>
      </c>
      <c r="B5186" s="1">
        <f>IFERROR(INDEX(Preturi!H$2:H$8000, MATCH(A5186, Preturi!G$2:G$8000, 0)), "")*G5186</f>
        <v>14.33</v>
      </c>
      <c r="C5186" t="s">
        <v>688</v>
      </c>
      <c r="D5186" t="s">
        <v>2306</v>
      </c>
      <c r="E5186" t="s">
        <v>18178</v>
      </c>
      <c r="F5186" t="s">
        <v>20442</v>
      </c>
      <c r="G5186" s="146">
        <f t="shared" si="88"/>
        <v>1</v>
      </c>
    </row>
    <row r="5187" spans="1:7">
      <c r="A5187" t="s">
        <v>18179</v>
      </c>
      <c r="B5187" s="1">
        <f>IFERROR(INDEX(Preturi!H$2:H$8000, MATCH(A5187, Preturi!G$2:G$8000, 0)), "")*G5187</f>
        <v>14.64</v>
      </c>
      <c r="C5187" t="s">
        <v>688</v>
      </c>
      <c r="D5187" t="s">
        <v>2306</v>
      </c>
      <c r="E5187" t="s">
        <v>18180</v>
      </c>
      <c r="F5187" t="s">
        <v>20442</v>
      </c>
      <c r="G5187" s="146">
        <f t="shared" si="88"/>
        <v>1</v>
      </c>
    </row>
    <row r="5188" spans="1:7">
      <c r="A5188" t="s">
        <v>18181</v>
      </c>
      <c r="B5188" s="1">
        <f>IFERROR(INDEX(Preturi!H$2:H$8000, MATCH(A5188, Preturi!G$2:G$8000, 0)), "")*G5188</f>
        <v>14.95</v>
      </c>
      <c r="C5188" t="s">
        <v>688</v>
      </c>
      <c r="D5188" t="s">
        <v>2306</v>
      </c>
      <c r="E5188" t="s">
        <v>18182</v>
      </c>
      <c r="F5188" t="s">
        <v>20442</v>
      </c>
      <c r="G5188" s="146">
        <f t="shared" si="88"/>
        <v>1</v>
      </c>
    </row>
    <row r="5189" spans="1:7">
      <c r="A5189" t="s">
        <v>18183</v>
      </c>
      <c r="B5189" s="1">
        <f>IFERROR(INDEX(Preturi!H$2:H$8000, MATCH(A5189, Preturi!G$2:G$8000, 0)), "")*G5189</f>
        <v>15.25</v>
      </c>
      <c r="C5189" t="s">
        <v>688</v>
      </c>
      <c r="D5189" t="s">
        <v>2306</v>
      </c>
      <c r="E5189" t="s">
        <v>18184</v>
      </c>
      <c r="F5189" t="s">
        <v>20442</v>
      </c>
      <c r="G5189" s="146">
        <f t="shared" si="88"/>
        <v>1</v>
      </c>
    </row>
    <row r="5190" spans="1:7">
      <c r="A5190" t="s">
        <v>18185</v>
      </c>
      <c r="B5190" s="1">
        <f>IFERROR(INDEX(Preturi!H$2:H$8000, MATCH(A5190, Preturi!G$2:G$8000, 0)), "")*G5190</f>
        <v>15.56</v>
      </c>
      <c r="C5190" t="s">
        <v>688</v>
      </c>
      <c r="D5190" t="s">
        <v>2306</v>
      </c>
      <c r="E5190" t="s">
        <v>18186</v>
      </c>
      <c r="F5190" t="s">
        <v>20442</v>
      </c>
      <c r="G5190" s="146">
        <f t="shared" si="88"/>
        <v>1</v>
      </c>
    </row>
    <row r="5191" spans="1:7">
      <c r="A5191" t="s">
        <v>18187</v>
      </c>
      <c r="B5191" s="1">
        <f>IFERROR(INDEX(Preturi!H$2:H$8000, MATCH(A5191, Preturi!G$2:G$8000, 0)), "")*G5191</f>
        <v>15.87</v>
      </c>
      <c r="C5191" t="s">
        <v>688</v>
      </c>
      <c r="D5191" t="s">
        <v>2306</v>
      </c>
      <c r="E5191" t="s">
        <v>18188</v>
      </c>
      <c r="F5191" t="s">
        <v>20442</v>
      </c>
      <c r="G5191" s="146">
        <f t="shared" si="88"/>
        <v>1</v>
      </c>
    </row>
    <row r="5192" spans="1:7">
      <c r="A5192" t="s">
        <v>18189</v>
      </c>
      <c r="B5192" s="1">
        <f>IFERROR(INDEX(Preturi!H$2:H$8000, MATCH(A5192, Preturi!G$2:G$8000, 0)), "")*G5192</f>
        <v>16.190000000000001</v>
      </c>
      <c r="C5192" t="s">
        <v>688</v>
      </c>
      <c r="D5192" t="s">
        <v>2306</v>
      </c>
      <c r="E5192" t="s">
        <v>18190</v>
      </c>
      <c r="F5192" t="s">
        <v>20442</v>
      </c>
      <c r="G5192" s="146">
        <f t="shared" si="88"/>
        <v>1</v>
      </c>
    </row>
    <row r="5193" spans="1:7">
      <c r="A5193" t="s">
        <v>18191</v>
      </c>
      <c r="B5193" s="1">
        <f>IFERROR(INDEX(Preturi!H$2:H$8000, MATCH(A5193, Preturi!G$2:G$8000, 0)), "")*G5193</f>
        <v>12.77</v>
      </c>
      <c r="C5193" t="s">
        <v>688</v>
      </c>
      <c r="D5193" t="s">
        <v>2306</v>
      </c>
      <c r="E5193" t="s">
        <v>18192</v>
      </c>
      <c r="F5193" t="s">
        <v>20442</v>
      </c>
      <c r="G5193" s="146">
        <f t="shared" si="88"/>
        <v>1</v>
      </c>
    </row>
    <row r="5194" spans="1:7">
      <c r="A5194" t="s">
        <v>18193</v>
      </c>
      <c r="B5194" s="1">
        <f>IFERROR(INDEX(Preturi!H$2:H$8000, MATCH(A5194, Preturi!G$2:G$8000, 0)), "")*G5194</f>
        <v>13.08</v>
      </c>
      <c r="C5194" t="s">
        <v>688</v>
      </c>
      <c r="D5194" t="s">
        <v>2306</v>
      </c>
      <c r="E5194" t="s">
        <v>18194</v>
      </c>
      <c r="F5194" t="s">
        <v>20442</v>
      </c>
      <c r="G5194" s="146">
        <f t="shared" si="88"/>
        <v>1</v>
      </c>
    </row>
    <row r="5195" spans="1:7">
      <c r="A5195" t="s">
        <v>18195</v>
      </c>
      <c r="B5195" s="1">
        <f>IFERROR(INDEX(Preturi!H$2:H$8000, MATCH(A5195, Preturi!G$2:G$8000, 0)), "")*G5195</f>
        <v>13.39</v>
      </c>
      <c r="C5195" t="s">
        <v>688</v>
      </c>
      <c r="D5195" t="s">
        <v>2306</v>
      </c>
      <c r="E5195" t="s">
        <v>18196</v>
      </c>
      <c r="F5195" t="s">
        <v>20442</v>
      </c>
      <c r="G5195" s="146">
        <f t="shared" si="88"/>
        <v>1</v>
      </c>
    </row>
    <row r="5196" spans="1:7">
      <c r="A5196" t="s">
        <v>18197</v>
      </c>
      <c r="B5196" s="1">
        <f>IFERROR(INDEX(Preturi!H$2:H$8000, MATCH(A5196, Preturi!G$2:G$8000, 0)), "")*G5196</f>
        <v>13.7</v>
      </c>
      <c r="C5196" t="s">
        <v>688</v>
      </c>
      <c r="D5196" t="s">
        <v>2306</v>
      </c>
      <c r="E5196" t="s">
        <v>18198</v>
      </c>
      <c r="F5196" t="s">
        <v>20442</v>
      </c>
      <c r="G5196" s="146">
        <f t="shared" si="88"/>
        <v>1</v>
      </c>
    </row>
    <row r="5197" spans="1:7">
      <c r="A5197" t="s">
        <v>18199</v>
      </c>
      <c r="B5197" s="1">
        <f>IFERROR(INDEX(Preturi!H$2:H$8000, MATCH(A5197, Preturi!G$2:G$8000, 0)), "")*G5197</f>
        <v>14.01</v>
      </c>
      <c r="C5197" t="s">
        <v>688</v>
      </c>
      <c r="D5197" t="s">
        <v>2306</v>
      </c>
      <c r="E5197" t="s">
        <v>18200</v>
      </c>
      <c r="F5197" t="s">
        <v>20442</v>
      </c>
      <c r="G5197" s="146">
        <f t="shared" si="88"/>
        <v>1</v>
      </c>
    </row>
    <row r="5198" spans="1:7">
      <c r="A5198" t="s">
        <v>18201</v>
      </c>
      <c r="B5198" s="1">
        <f>IFERROR(INDEX(Preturi!H$2:H$8000, MATCH(A5198, Preturi!G$2:G$8000, 0)), "")*G5198</f>
        <v>14.33</v>
      </c>
      <c r="C5198" t="s">
        <v>688</v>
      </c>
      <c r="D5198" t="s">
        <v>2306</v>
      </c>
      <c r="E5198" t="s">
        <v>18202</v>
      </c>
      <c r="F5198" t="s">
        <v>20442</v>
      </c>
      <c r="G5198" s="146">
        <f t="shared" si="88"/>
        <v>1</v>
      </c>
    </row>
    <row r="5199" spans="1:7">
      <c r="A5199" t="s">
        <v>18203</v>
      </c>
      <c r="B5199" s="1">
        <f>IFERROR(INDEX(Preturi!H$2:H$8000, MATCH(A5199, Preturi!G$2:G$8000, 0)), "")*G5199</f>
        <v>14.64</v>
      </c>
      <c r="C5199" t="s">
        <v>688</v>
      </c>
      <c r="D5199" t="s">
        <v>2306</v>
      </c>
      <c r="E5199" t="s">
        <v>18204</v>
      </c>
      <c r="F5199" t="s">
        <v>20442</v>
      </c>
      <c r="G5199" s="146">
        <f t="shared" si="88"/>
        <v>1</v>
      </c>
    </row>
    <row r="5200" spans="1:7">
      <c r="A5200" t="s">
        <v>18205</v>
      </c>
      <c r="B5200" s="1">
        <f>IFERROR(INDEX(Preturi!H$2:H$8000, MATCH(A5200, Preturi!G$2:G$8000, 0)), "")*G5200</f>
        <v>14.95</v>
      </c>
      <c r="C5200" t="s">
        <v>688</v>
      </c>
      <c r="D5200" t="s">
        <v>2306</v>
      </c>
      <c r="E5200" t="s">
        <v>18206</v>
      </c>
      <c r="F5200" t="s">
        <v>20442</v>
      </c>
      <c r="G5200" s="146">
        <f t="shared" si="88"/>
        <v>1</v>
      </c>
    </row>
    <row r="5201" spans="1:7">
      <c r="A5201" t="s">
        <v>18207</v>
      </c>
      <c r="B5201" s="1">
        <f>IFERROR(INDEX(Preturi!H$2:H$8000, MATCH(A5201, Preturi!G$2:G$8000, 0)), "")*G5201</f>
        <v>15.25</v>
      </c>
      <c r="C5201" t="s">
        <v>688</v>
      </c>
      <c r="D5201" t="s">
        <v>2306</v>
      </c>
      <c r="E5201" t="s">
        <v>18208</v>
      </c>
      <c r="F5201" t="s">
        <v>20442</v>
      </c>
      <c r="G5201" s="146">
        <f t="shared" si="88"/>
        <v>1</v>
      </c>
    </row>
    <row r="5202" spans="1:7">
      <c r="A5202" t="s">
        <v>18209</v>
      </c>
      <c r="B5202" s="1">
        <f>IFERROR(INDEX(Preturi!H$2:H$8000, MATCH(A5202, Preturi!G$2:G$8000, 0)), "")*G5202</f>
        <v>15.56</v>
      </c>
      <c r="C5202" t="s">
        <v>688</v>
      </c>
      <c r="D5202" t="s">
        <v>2306</v>
      </c>
      <c r="E5202" t="s">
        <v>18210</v>
      </c>
      <c r="F5202" t="s">
        <v>20442</v>
      </c>
      <c r="G5202" s="146">
        <f t="shared" si="88"/>
        <v>1</v>
      </c>
    </row>
    <row r="5203" spans="1:7">
      <c r="A5203" t="s">
        <v>18211</v>
      </c>
      <c r="B5203" s="1">
        <f>IFERROR(INDEX(Preturi!H$2:H$8000, MATCH(A5203, Preturi!G$2:G$8000, 0)), "")*G5203</f>
        <v>15.87</v>
      </c>
      <c r="C5203" t="s">
        <v>688</v>
      </c>
      <c r="D5203" t="s">
        <v>2306</v>
      </c>
      <c r="E5203" t="s">
        <v>18212</v>
      </c>
      <c r="F5203" t="s">
        <v>20442</v>
      </c>
      <c r="G5203" s="146">
        <f t="shared" si="88"/>
        <v>1</v>
      </c>
    </row>
    <row r="5204" spans="1:7">
      <c r="A5204" t="s">
        <v>18213</v>
      </c>
      <c r="B5204" s="1">
        <f>IFERROR(INDEX(Preturi!H$2:H$8000, MATCH(A5204, Preturi!G$2:G$8000, 0)), "")*G5204</f>
        <v>16.190000000000001</v>
      </c>
      <c r="C5204" t="s">
        <v>688</v>
      </c>
      <c r="D5204" t="s">
        <v>2306</v>
      </c>
      <c r="E5204" t="s">
        <v>18214</v>
      </c>
      <c r="F5204" t="s">
        <v>20442</v>
      </c>
      <c r="G5204" s="146">
        <f t="shared" si="88"/>
        <v>1</v>
      </c>
    </row>
    <row r="5205" spans="1:7">
      <c r="A5205" t="s">
        <v>18215</v>
      </c>
      <c r="B5205" s="1">
        <f>IFERROR(INDEX(Preturi!H$2:H$8000, MATCH(A5205, Preturi!G$2:G$8000, 0)), "")*G5205</f>
        <v>19.190000000000001</v>
      </c>
      <c r="C5205" t="s">
        <v>688</v>
      </c>
      <c r="D5205" t="s">
        <v>2306</v>
      </c>
      <c r="E5205" t="s">
        <v>18217</v>
      </c>
      <c r="F5205" t="s">
        <v>20442</v>
      </c>
      <c r="G5205" s="146">
        <f t="shared" si="88"/>
        <v>1</v>
      </c>
    </row>
    <row r="5206" spans="1:7">
      <c r="A5206" t="s">
        <v>18218</v>
      </c>
      <c r="B5206" s="1">
        <f>IFERROR(INDEX(Preturi!H$2:H$8000, MATCH(A5206, Preturi!G$2:G$8000, 0)), "")*G5206</f>
        <v>14.83</v>
      </c>
      <c r="C5206" t="s">
        <v>688</v>
      </c>
      <c r="D5206" t="s">
        <v>2306</v>
      </c>
      <c r="E5206" t="s">
        <v>18219</v>
      </c>
      <c r="F5206" t="s">
        <v>20442</v>
      </c>
      <c r="G5206" s="146">
        <f t="shared" ref="G5206:G5269" si="89">1+Adaosuri23</f>
        <v>1</v>
      </c>
    </row>
    <row r="5207" spans="1:7">
      <c r="A5207" t="s">
        <v>18220</v>
      </c>
      <c r="B5207" s="1">
        <f>IFERROR(INDEX(Preturi!H$2:H$8000, MATCH(A5207, Preturi!G$2:G$8000, 0)), "")*G5207</f>
        <v>15.2</v>
      </c>
      <c r="C5207" t="s">
        <v>688</v>
      </c>
      <c r="D5207" t="s">
        <v>2306</v>
      </c>
      <c r="E5207" t="s">
        <v>18221</v>
      </c>
      <c r="F5207" t="s">
        <v>20442</v>
      </c>
      <c r="G5207" s="146">
        <f t="shared" si="89"/>
        <v>1</v>
      </c>
    </row>
    <row r="5208" spans="1:7">
      <c r="A5208" t="s">
        <v>18222</v>
      </c>
      <c r="B5208" s="1">
        <f>IFERROR(INDEX(Preturi!H$2:H$8000, MATCH(A5208, Preturi!G$2:G$8000, 0)), "")*G5208</f>
        <v>15.56</v>
      </c>
      <c r="C5208" t="s">
        <v>688</v>
      </c>
      <c r="D5208" t="s">
        <v>2306</v>
      </c>
      <c r="E5208" t="s">
        <v>18223</v>
      </c>
      <c r="F5208" t="s">
        <v>20442</v>
      </c>
      <c r="G5208" s="146">
        <f t="shared" si="89"/>
        <v>1</v>
      </c>
    </row>
    <row r="5209" spans="1:7">
      <c r="A5209" t="s">
        <v>18224</v>
      </c>
      <c r="B5209" s="1">
        <f>IFERROR(INDEX(Preturi!H$2:H$8000, MATCH(A5209, Preturi!G$2:G$8000, 0)), "")*G5209</f>
        <v>15.93</v>
      </c>
      <c r="C5209" t="s">
        <v>688</v>
      </c>
      <c r="D5209" t="s">
        <v>2306</v>
      </c>
      <c r="E5209" t="s">
        <v>18225</v>
      </c>
      <c r="F5209" t="s">
        <v>20442</v>
      </c>
      <c r="G5209" s="146">
        <f t="shared" si="89"/>
        <v>1</v>
      </c>
    </row>
    <row r="5210" spans="1:7">
      <c r="A5210" t="s">
        <v>18226</v>
      </c>
      <c r="B5210" s="1">
        <f>IFERROR(INDEX(Preturi!H$2:H$8000, MATCH(A5210, Preturi!G$2:G$8000, 0)), "")*G5210</f>
        <v>16.29</v>
      </c>
      <c r="C5210" t="s">
        <v>688</v>
      </c>
      <c r="D5210" t="s">
        <v>2306</v>
      </c>
      <c r="E5210" t="s">
        <v>18227</v>
      </c>
      <c r="F5210" t="s">
        <v>20442</v>
      </c>
      <c r="G5210" s="146">
        <f t="shared" si="89"/>
        <v>1</v>
      </c>
    </row>
    <row r="5211" spans="1:7">
      <c r="A5211" t="s">
        <v>18228</v>
      </c>
      <c r="B5211" s="1">
        <f>IFERROR(INDEX(Preturi!H$2:H$8000, MATCH(A5211, Preturi!G$2:G$8000, 0)), "")*G5211</f>
        <v>16.649999999999999</v>
      </c>
      <c r="C5211" t="s">
        <v>688</v>
      </c>
      <c r="D5211" t="s">
        <v>2306</v>
      </c>
      <c r="E5211" t="s">
        <v>18229</v>
      </c>
      <c r="F5211" t="s">
        <v>20442</v>
      </c>
      <c r="G5211" s="146">
        <f t="shared" si="89"/>
        <v>1</v>
      </c>
    </row>
    <row r="5212" spans="1:7">
      <c r="A5212" t="s">
        <v>18230</v>
      </c>
      <c r="B5212" s="1">
        <f>IFERROR(INDEX(Preturi!H$2:H$8000, MATCH(A5212, Preturi!G$2:G$8000, 0)), "")*G5212</f>
        <v>17</v>
      </c>
      <c r="C5212" t="s">
        <v>688</v>
      </c>
      <c r="D5212" t="s">
        <v>2306</v>
      </c>
      <c r="E5212" t="s">
        <v>18231</v>
      </c>
      <c r="F5212" t="s">
        <v>20442</v>
      </c>
      <c r="G5212" s="146">
        <f t="shared" si="89"/>
        <v>1</v>
      </c>
    </row>
    <row r="5213" spans="1:7">
      <c r="A5213" t="s">
        <v>18232</v>
      </c>
      <c r="B5213" s="1">
        <f>IFERROR(INDEX(Preturi!H$2:H$8000, MATCH(A5213, Preturi!G$2:G$8000, 0)), "")*G5213</f>
        <v>17.37</v>
      </c>
      <c r="C5213" t="s">
        <v>688</v>
      </c>
      <c r="D5213" t="s">
        <v>2306</v>
      </c>
      <c r="E5213" t="s">
        <v>18233</v>
      </c>
      <c r="F5213" t="s">
        <v>20442</v>
      </c>
      <c r="G5213" s="146">
        <f t="shared" si="89"/>
        <v>1</v>
      </c>
    </row>
    <row r="5214" spans="1:7">
      <c r="A5214" t="s">
        <v>18234</v>
      </c>
      <c r="B5214" s="1">
        <f>IFERROR(INDEX(Preturi!H$2:H$8000, MATCH(A5214, Preturi!G$2:G$8000, 0)), "")*G5214</f>
        <v>17.73</v>
      </c>
      <c r="C5214" t="s">
        <v>688</v>
      </c>
      <c r="D5214" t="s">
        <v>2306</v>
      </c>
      <c r="E5214" t="s">
        <v>18235</v>
      </c>
      <c r="F5214" t="s">
        <v>20442</v>
      </c>
      <c r="G5214" s="146">
        <f t="shared" si="89"/>
        <v>1</v>
      </c>
    </row>
    <row r="5215" spans="1:7">
      <c r="A5215" t="s">
        <v>18236</v>
      </c>
      <c r="B5215" s="1">
        <f>IFERROR(INDEX(Preturi!H$2:H$8000, MATCH(A5215, Preturi!G$2:G$8000, 0)), "")*G5215</f>
        <v>18.100000000000001</v>
      </c>
      <c r="C5215" t="s">
        <v>688</v>
      </c>
      <c r="D5215" t="s">
        <v>2306</v>
      </c>
      <c r="E5215" t="s">
        <v>18237</v>
      </c>
      <c r="F5215" t="s">
        <v>20442</v>
      </c>
      <c r="G5215" s="146">
        <f t="shared" si="89"/>
        <v>1</v>
      </c>
    </row>
    <row r="5216" spans="1:7">
      <c r="A5216" t="s">
        <v>18238</v>
      </c>
      <c r="B5216" s="1">
        <f>IFERROR(INDEX(Preturi!H$2:H$8000, MATCH(A5216, Preturi!G$2:G$8000, 0)), "")*G5216</f>
        <v>18.46</v>
      </c>
      <c r="C5216" t="s">
        <v>688</v>
      </c>
      <c r="D5216" t="s">
        <v>2306</v>
      </c>
      <c r="E5216" t="s">
        <v>18239</v>
      </c>
      <c r="F5216" t="s">
        <v>20442</v>
      </c>
      <c r="G5216" s="146">
        <f t="shared" si="89"/>
        <v>1</v>
      </c>
    </row>
    <row r="5217" spans="1:7">
      <c r="A5217" t="s">
        <v>18240</v>
      </c>
      <c r="B5217" s="1">
        <f>IFERROR(INDEX(Preturi!H$2:H$8000, MATCH(A5217, Preturi!G$2:G$8000, 0)), "")*G5217</f>
        <v>18.82</v>
      </c>
      <c r="C5217" t="s">
        <v>688</v>
      </c>
      <c r="D5217" t="s">
        <v>2306</v>
      </c>
      <c r="E5217" t="s">
        <v>18241</v>
      </c>
      <c r="F5217" t="s">
        <v>20442</v>
      </c>
      <c r="G5217" s="146">
        <f t="shared" si="89"/>
        <v>1</v>
      </c>
    </row>
    <row r="5218" spans="1:7">
      <c r="A5218" t="s">
        <v>18242</v>
      </c>
      <c r="B5218" s="1">
        <f>IFERROR(INDEX(Preturi!H$2:H$8000, MATCH(A5218, Preturi!G$2:G$8000, 0)), "")*G5218</f>
        <v>14.83</v>
      </c>
      <c r="C5218" t="s">
        <v>688</v>
      </c>
      <c r="D5218" t="s">
        <v>2306</v>
      </c>
      <c r="E5218" t="s">
        <v>18243</v>
      </c>
      <c r="F5218" t="s">
        <v>20442</v>
      </c>
      <c r="G5218" s="146">
        <f t="shared" si="89"/>
        <v>1</v>
      </c>
    </row>
    <row r="5219" spans="1:7">
      <c r="A5219" t="s">
        <v>18244</v>
      </c>
      <c r="B5219" s="1">
        <f>IFERROR(INDEX(Preturi!H$2:H$8000, MATCH(A5219, Preturi!G$2:G$8000, 0)), "")*G5219</f>
        <v>15.2</v>
      </c>
      <c r="C5219" t="s">
        <v>688</v>
      </c>
      <c r="D5219" t="s">
        <v>2306</v>
      </c>
      <c r="E5219" t="s">
        <v>18245</v>
      </c>
      <c r="F5219" t="s">
        <v>20442</v>
      </c>
      <c r="G5219" s="146">
        <f t="shared" si="89"/>
        <v>1</v>
      </c>
    </row>
    <row r="5220" spans="1:7">
      <c r="A5220" t="s">
        <v>18246</v>
      </c>
      <c r="B5220" s="1">
        <f>IFERROR(INDEX(Preturi!H$2:H$8000, MATCH(A5220, Preturi!G$2:G$8000, 0)), "")*G5220</f>
        <v>15.56</v>
      </c>
      <c r="C5220" t="s">
        <v>688</v>
      </c>
      <c r="D5220" t="s">
        <v>2306</v>
      </c>
      <c r="E5220" t="s">
        <v>18247</v>
      </c>
      <c r="F5220" t="s">
        <v>20442</v>
      </c>
      <c r="G5220" s="146">
        <f t="shared" si="89"/>
        <v>1</v>
      </c>
    </row>
    <row r="5221" spans="1:7">
      <c r="A5221" t="s">
        <v>18248</v>
      </c>
      <c r="B5221" s="1">
        <f>IFERROR(INDEX(Preturi!H$2:H$8000, MATCH(A5221, Preturi!G$2:G$8000, 0)), "")*G5221</f>
        <v>15.93</v>
      </c>
      <c r="C5221" t="s">
        <v>688</v>
      </c>
      <c r="D5221" t="s">
        <v>2306</v>
      </c>
      <c r="E5221" t="s">
        <v>18249</v>
      </c>
      <c r="F5221" t="s">
        <v>20442</v>
      </c>
      <c r="G5221" s="146">
        <f t="shared" si="89"/>
        <v>1</v>
      </c>
    </row>
    <row r="5222" spans="1:7">
      <c r="A5222" t="s">
        <v>18250</v>
      </c>
      <c r="B5222" s="1">
        <f>IFERROR(INDEX(Preturi!H$2:H$8000, MATCH(A5222, Preturi!G$2:G$8000, 0)), "")*G5222</f>
        <v>16.29</v>
      </c>
      <c r="C5222" t="s">
        <v>688</v>
      </c>
      <c r="D5222" t="s">
        <v>2306</v>
      </c>
      <c r="E5222" t="s">
        <v>18251</v>
      </c>
      <c r="F5222" t="s">
        <v>20442</v>
      </c>
      <c r="G5222" s="146">
        <f t="shared" si="89"/>
        <v>1</v>
      </c>
    </row>
    <row r="5223" spans="1:7">
      <c r="A5223" t="s">
        <v>18252</v>
      </c>
      <c r="B5223" s="1">
        <f>IFERROR(INDEX(Preturi!H$2:H$8000, MATCH(A5223, Preturi!G$2:G$8000, 0)), "")*G5223</f>
        <v>16.649999999999999</v>
      </c>
      <c r="C5223" t="s">
        <v>688</v>
      </c>
      <c r="D5223" t="s">
        <v>2306</v>
      </c>
      <c r="E5223" t="s">
        <v>18253</v>
      </c>
      <c r="F5223" t="s">
        <v>20442</v>
      </c>
      <c r="G5223" s="146">
        <f t="shared" si="89"/>
        <v>1</v>
      </c>
    </row>
    <row r="5224" spans="1:7">
      <c r="A5224" t="s">
        <v>18254</v>
      </c>
      <c r="B5224" s="1">
        <f>IFERROR(INDEX(Preturi!H$2:H$8000, MATCH(A5224, Preturi!G$2:G$8000, 0)), "")*G5224</f>
        <v>17</v>
      </c>
      <c r="C5224" t="s">
        <v>688</v>
      </c>
      <c r="D5224" t="s">
        <v>2306</v>
      </c>
      <c r="E5224" t="s">
        <v>18255</v>
      </c>
      <c r="F5224" t="s">
        <v>20442</v>
      </c>
      <c r="G5224" s="146">
        <f t="shared" si="89"/>
        <v>1</v>
      </c>
    </row>
    <row r="5225" spans="1:7">
      <c r="A5225" t="s">
        <v>18256</v>
      </c>
      <c r="B5225" s="1">
        <f>IFERROR(INDEX(Preturi!H$2:H$8000, MATCH(A5225, Preturi!G$2:G$8000, 0)), "")*G5225</f>
        <v>17.37</v>
      </c>
      <c r="C5225" t="s">
        <v>688</v>
      </c>
      <c r="D5225" t="s">
        <v>2306</v>
      </c>
      <c r="E5225" t="s">
        <v>18257</v>
      </c>
      <c r="F5225" t="s">
        <v>20442</v>
      </c>
      <c r="G5225" s="146">
        <f t="shared" si="89"/>
        <v>1</v>
      </c>
    </row>
    <row r="5226" spans="1:7">
      <c r="A5226" t="s">
        <v>18258</v>
      </c>
      <c r="B5226" s="1">
        <f>IFERROR(INDEX(Preturi!H$2:H$8000, MATCH(A5226, Preturi!G$2:G$8000, 0)), "")*G5226</f>
        <v>17.73</v>
      </c>
      <c r="C5226" t="s">
        <v>688</v>
      </c>
      <c r="D5226" t="s">
        <v>2306</v>
      </c>
      <c r="E5226" t="s">
        <v>18259</v>
      </c>
      <c r="F5226" t="s">
        <v>20442</v>
      </c>
      <c r="G5226" s="146">
        <f t="shared" si="89"/>
        <v>1</v>
      </c>
    </row>
    <row r="5227" spans="1:7">
      <c r="A5227" t="s">
        <v>18260</v>
      </c>
      <c r="B5227" s="1">
        <f>IFERROR(INDEX(Preturi!H$2:H$8000, MATCH(A5227, Preturi!G$2:G$8000, 0)), "")*G5227</f>
        <v>18.100000000000001</v>
      </c>
      <c r="C5227" t="s">
        <v>688</v>
      </c>
      <c r="D5227" t="s">
        <v>2306</v>
      </c>
      <c r="E5227" t="s">
        <v>18261</v>
      </c>
      <c r="F5227" t="s">
        <v>20442</v>
      </c>
      <c r="G5227" s="146">
        <f t="shared" si="89"/>
        <v>1</v>
      </c>
    </row>
    <row r="5228" spans="1:7">
      <c r="A5228" t="s">
        <v>18262</v>
      </c>
      <c r="B5228" s="1">
        <f>IFERROR(INDEX(Preturi!H$2:H$8000, MATCH(A5228, Preturi!G$2:G$8000, 0)), "")*G5228</f>
        <v>18.46</v>
      </c>
      <c r="C5228" t="s">
        <v>688</v>
      </c>
      <c r="D5228" t="s">
        <v>2306</v>
      </c>
      <c r="E5228" t="s">
        <v>18263</v>
      </c>
      <c r="F5228" t="s">
        <v>20442</v>
      </c>
      <c r="G5228" s="146">
        <f t="shared" si="89"/>
        <v>1</v>
      </c>
    </row>
    <row r="5229" spans="1:7">
      <c r="A5229" t="s">
        <v>18264</v>
      </c>
      <c r="B5229" s="1">
        <f>IFERROR(INDEX(Preturi!H$2:H$8000, MATCH(A5229, Preturi!G$2:G$8000, 0)), "")*G5229</f>
        <v>18.82</v>
      </c>
      <c r="C5229" t="s">
        <v>688</v>
      </c>
      <c r="D5229" t="s">
        <v>2306</v>
      </c>
      <c r="E5229" t="s">
        <v>18265</v>
      </c>
      <c r="F5229" t="s">
        <v>20442</v>
      </c>
      <c r="G5229" s="146">
        <f t="shared" si="89"/>
        <v>1</v>
      </c>
    </row>
    <row r="5230" spans="1:7">
      <c r="A5230" t="s">
        <v>18266</v>
      </c>
      <c r="B5230" s="1">
        <f>IFERROR(INDEX(Preturi!H$2:H$8000, MATCH(A5230, Preturi!G$2:G$8000, 0)), "")*G5230</f>
        <v>8.49</v>
      </c>
      <c r="C5230" t="s">
        <v>688</v>
      </c>
      <c r="D5230" t="s">
        <v>2306</v>
      </c>
      <c r="E5230" t="s">
        <v>18267</v>
      </c>
      <c r="F5230" t="s">
        <v>20442</v>
      </c>
      <c r="G5230" s="146">
        <f t="shared" si="89"/>
        <v>1</v>
      </c>
    </row>
    <row r="5231" spans="1:7">
      <c r="A5231" t="s">
        <v>18268</v>
      </c>
      <c r="B5231" s="1">
        <f>IFERROR(INDEX(Preturi!H$2:H$8000, MATCH(A5231, Preturi!G$2:G$8000, 0)), "")*G5231</f>
        <v>6.62</v>
      </c>
      <c r="C5231" t="s">
        <v>688</v>
      </c>
      <c r="D5231" t="s">
        <v>2306</v>
      </c>
      <c r="E5231" t="s">
        <v>18269</v>
      </c>
      <c r="F5231" t="s">
        <v>20442</v>
      </c>
      <c r="G5231" s="146">
        <f t="shared" si="89"/>
        <v>1</v>
      </c>
    </row>
    <row r="5232" spans="1:7">
      <c r="A5232" t="s">
        <v>18270</v>
      </c>
      <c r="B5232" s="1">
        <f>IFERROR(INDEX(Preturi!H$2:H$8000, MATCH(A5232, Preturi!G$2:G$8000, 0)), "")*G5232</f>
        <v>6.77</v>
      </c>
      <c r="C5232" t="s">
        <v>688</v>
      </c>
      <c r="D5232" t="s">
        <v>2306</v>
      </c>
      <c r="E5232" t="s">
        <v>18271</v>
      </c>
      <c r="F5232" t="s">
        <v>20442</v>
      </c>
      <c r="G5232" s="146">
        <f t="shared" si="89"/>
        <v>1</v>
      </c>
    </row>
    <row r="5233" spans="1:7">
      <c r="A5233" t="s">
        <v>18272</v>
      </c>
      <c r="B5233" s="1">
        <f>IFERROR(INDEX(Preturi!H$2:H$8000, MATCH(A5233, Preturi!G$2:G$8000, 0)), "")*G5233</f>
        <v>6.93</v>
      </c>
      <c r="C5233" t="s">
        <v>688</v>
      </c>
      <c r="D5233" t="s">
        <v>2306</v>
      </c>
      <c r="E5233" t="s">
        <v>18273</v>
      </c>
      <c r="F5233" t="s">
        <v>20442</v>
      </c>
      <c r="G5233" s="146">
        <f t="shared" si="89"/>
        <v>1</v>
      </c>
    </row>
    <row r="5234" spans="1:7">
      <c r="A5234" t="s">
        <v>18274</v>
      </c>
      <c r="B5234" s="1">
        <f>IFERROR(INDEX(Preturi!H$2:H$8000, MATCH(A5234, Preturi!G$2:G$8000, 0)), "")*G5234</f>
        <v>7.09</v>
      </c>
      <c r="C5234" t="s">
        <v>688</v>
      </c>
      <c r="D5234" t="s">
        <v>2306</v>
      </c>
      <c r="E5234" t="s">
        <v>18275</v>
      </c>
      <c r="F5234" t="s">
        <v>20442</v>
      </c>
      <c r="G5234" s="146">
        <f t="shared" si="89"/>
        <v>1</v>
      </c>
    </row>
    <row r="5235" spans="1:7">
      <c r="A5235" t="s">
        <v>18276</v>
      </c>
      <c r="B5235" s="1">
        <f>IFERROR(INDEX(Preturi!H$2:H$8000, MATCH(A5235, Preturi!G$2:G$8000, 0)), "")*G5235</f>
        <v>7.24</v>
      </c>
      <c r="C5235" t="s">
        <v>688</v>
      </c>
      <c r="D5235" t="s">
        <v>2306</v>
      </c>
      <c r="E5235" t="s">
        <v>18277</v>
      </c>
      <c r="F5235" t="s">
        <v>20442</v>
      </c>
      <c r="G5235" s="146">
        <f t="shared" si="89"/>
        <v>1</v>
      </c>
    </row>
    <row r="5236" spans="1:7">
      <c r="A5236" t="s">
        <v>18278</v>
      </c>
      <c r="B5236" s="1">
        <f>IFERROR(INDEX(Preturi!H$2:H$8000, MATCH(A5236, Preturi!G$2:G$8000, 0)), "")*G5236</f>
        <v>7.4</v>
      </c>
      <c r="C5236" t="s">
        <v>688</v>
      </c>
      <c r="D5236" t="s">
        <v>2306</v>
      </c>
      <c r="E5236" t="s">
        <v>18279</v>
      </c>
      <c r="F5236" t="s">
        <v>20442</v>
      </c>
      <c r="G5236" s="146">
        <f t="shared" si="89"/>
        <v>1</v>
      </c>
    </row>
    <row r="5237" spans="1:7">
      <c r="A5237" t="s">
        <v>18280</v>
      </c>
      <c r="B5237" s="1">
        <f>IFERROR(INDEX(Preturi!H$2:H$8000, MATCH(A5237, Preturi!G$2:G$8000, 0)), "")*G5237</f>
        <v>7.55</v>
      </c>
      <c r="C5237" t="s">
        <v>688</v>
      </c>
      <c r="D5237" t="s">
        <v>2306</v>
      </c>
      <c r="E5237" t="s">
        <v>18281</v>
      </c>
      <c r="F5237" t="s">
        <v>20442</v>
      </c>
      <c r="G5237" s="146">
        <f t="shared" si="89"/>
        <v>1</v>
      </c>
    </row>
    <row r="5238" spans="1:7">
      <c r="A5238" t="s">
        <v>18282</v>
      </c>
      <c r="B5238" s="1">
        <f>IFERROR(INDEX(Preturi!H$2:H$8000, MATCH(A5238, Preturi!G$2:G$8000, 0)), "")*G5238</f>
        <v>7.71</v>
      </c>
      <c r="C5238" t="s">
        <v>688</v>
      </c>
      <c r="D5238" t="s">
        <v>2306</v>
      </c>
      <c r="E5238" t="s">
        <v>18283</v>
      </c>
      <c r="F5238" t="s">
        <v>20442</v>
      </c>
      <c r="G5238" s="146">
        <f t="shared" si="89"/>
        <v>1</v>
      </c>
    </row>
    <row r="5239" spans="1:7">
      <c r="A5239" t="s">
        <v>18284</v>
      </c>
      <c r="B5239" s="1">
        <f>IFERROR(INDEX(Preturi!H$2:H$8000, MATCH(A5239, Preturi!G$2:G$8000, 0)), "")*G5239</f>
        <v>7.87</v>
      </c>
      <c r="C5239" t="s">
        <v>688</v>
      </c>
      <c r="D5239" t="s">
        <v>2306</v>
      </c>
      <c r="E5239" t="s">
        <v>18285</v>
      </c>
      <c r="F5239" t="s">
        <v>20442</v>
      </c>
      <c r="G5239" s="146">
        <f t="shared" si="89"/>
        <v>1</v>
      </c>
    </row>
    <row r="5240" spans="1:7">
      <c r="A5240" t="s">
        <v>18286</v>
      </c>
      <c r="B5240" s="1">
        <f>IFERROR(INDEX(Preturi!H$2:H$8000, MATCH(A5240, Preturi!G$2:G$8000, 0)), "")*G5240</f>
        <v>8.02</v>
      </c>
      <c r="C5240" t="s">
        <v>688</v>
      </c>
      <c r="D5240" t="s">
        <v>2306</v>
      </c>
      <c r="E5240" t="s">
        <v>18287</v>
      </c>
      <c r="F5240" t="s">
        <v>20442</v>
      </c>
      <c r="G5240" s="146">
        <f t="shared" si="89"/>
        <v>1</v>
      </c>
    </row>
    <row r="5241" spans="1:7">
      <c r="A5241" t="s">
        <v>18288</v>
      </c>
      <c r="B5241" s="1">
        <f>IFERROR(INDEX(Preturi!H$2:H$8000, MATCH(A5241, Preturi!G$2:G$8000, 0)), "")*G5241</f>
        <v>8.18</v>
      </c>
      <c r="C5241" t="s">
        <v>688</v>
      </c>
      <c r="D5241" t="s">
        <v>2306</v>
      </c>
      <c r="E5241" t="s">
        <v>18289</v>
      </c>
      <c r="F5241" t="s">
        <v>20442</v>
      </c>
      <c r="G5241" s="146">
        <f t="shared" si="89"/>
        <v>1</v>
      </c>
    </row>
    <row r="5242" spans="1:7">
      <c r="A5242" t="s">
        <v>18290</v>
      </c>
      <c r="B5242" s="1">
        <f>IFERROR(INDEX(Preturi!H$2:H$8000, MATCH(A5242, Preturi!G$2:G$8000, 0)), "")*G5242</f>
        <v>8.33</v>
      </c>
      <c r="C5242" t="s">
        <v>688</v>
      </c>
      <c r="D5242" t="s">
        <v>2306</v>
      </c>
      <c r="E5242" t="s">
        <v>18291</v>
      </c>
      <c r="F5242" t="s">
        <v>20442</v>
      </c>
      <c r="G5242" s="146">
        <f t="shared" si="89"/>
        <v>1</v>
      </c>
    </row>
    <row r="5243" spans="1:7">
      <c r="A5243" t="s">
        <v>18292</v>
      </c>
      <c r="B5243" s="1">
        <f>IFERROR(INDEX(Preturi!H$2:H$8000, MATCH(A5243, Preturi!G$2:G$8000, 0)), "")*G5243</f>
        <v>6.62</v>
      </c>
      <c r="C5243" t="s">
        <v>688</v>
      </c>
      <c r="D5243" t="s">
        <v>2306</v>
      </c>
      <c r="E5243" t="s">
        <v>18293</v>
      </c>
      <c r="F5243" t="s">
        <v>20442</v>
      </c>
      <c r="G5243" s="146">
        <f t="shared" si="89"/>
        <v>1</v>
      </c>
    </row>
    <row r="5244" spans="1:7">
      <c r="A5244" t="s">
        <v>18294</v>
      </c>
      <c r="B5244" s="1">
        <f>IFERROR(INDEX(Preturi!H$2:H$8000, MATCH(A5244, Preturi!G$2:G$8000, 0)), "")*G5244</f>
        <v>6.77</v>
      </c>
      <c r="C5244" t="s">
        <v>688</v>
      </c>
      <c r="D5244" t="s">
        <v>2306</v>
      </c>
      <c r="E5244" t="s">
        <v>18295</v>
      </c>
      <c r="F5244" t="s">
        <v>20442</v>
      </c>
      <c r="G5244" s="146">
        <f t="shared" si="89"/>
        <v>1</v>
      </c>
    </row>
    <row r="5245" spans="1:7">
      <c r="A5245" t="s">
        <v>18296</v>
      </c>
      <c r="B5245" s="1">
        <f>IFERROR(INDEX(Preturi!H$2:H$8000, MATCH(A5245, Preturi!G$2:G$8000, 0)), "")*G5245</f>
        <v>6.93</v>
      </c>
      <c r="C5245" t="s">
        <v>688</v>
      </c>
      <c r="D5245" t="s">
        <v>2306</v>
      </c>
      <c r="E5245" t="s">
        <v>18297</v>
      </c>
      <c r="F5245" t="s">
        <v>20442</v>
      </c>
      <c r="G5245" s="146">
        <f t="shared" si="89"/>
        <v>1</v>
      </c>
    </row>
    <row r="5246" spans="1:7">
      <c r="A5246" t="s">
        <v>18298</v>
      </c>
      <c r="B5246" s="1">
        <f>IFERROR(INDEX(Preturi!H$2:H$8000, MATCH(A5246, Preturi!G$2:G$8000, 0)), "")*G5246</f>
        <v>7.09</v>
      </c>
      <c r="C5246" t="s">
        <v>688</v>
      </c>
      <c r="D5246" t="s">
        <v>2306</v>
      </c>
      <c r="E5246" t="s">
        <v>18299</v>
      </c>
      <c r="F5246" t="s">
        <v>20442</v>
      </c>
      <c r="G5246" s="146">
        <f t="shared" si="89"/>
        <v>1</v>
      </c>
    </row>
    <row r="5247" spans="1:7">
      <c r="A5247" t="s">
        <v>18300</v>
      </c>
      <c r="B5247" s="1">
        <f>IFERROR(INDEX(Preturi!H$2:H$8000, MATCH(A5247, Preturi!G$2:G$8000, 0)), "")*G5247</f>
        <v>7.24</v>
      </c>
      <c r="C5247" t="s">
        <v>688</v>
      </c>
      <c r="D5247" t="s">
        <v>2306</v>
      </c>
      <c r="E5247" t="s">
        <v>18301</v>
      </c>
      <c r="F5247" t="s">
        <v>20442</v>
      </c>
      <c r="G5247" s="146">
        <f t="shared" si="89"/>
        <v>1</v>
      </c>
    </row>
    <row r="5248" spans="1:7">
      <c r="A5248" t="s">
        <v>18302</v>
      </c>
      <c r="B5248" s="1">
        <f>IFERROR(INDEX(Preturi!H$2:H$8000, MATCH(A5248, Preturi!G$2:G$8000, 0)), "")*G5248</f>
        <v>7.4</v>
      </c>
      <c r="C5248" t="s">
        <v>688</v>
      </c>
      <c r="D5248" t="s">
        <v>2306</v>
      </c>
      <c r="E5248" t="s">
        <v>18303</v>
      </c>
      <c r="F5248" t="s">
        <v>20442</v>
      </c>
      <c r="G5248" s="146">
        <f t="shared" si="89"/>
        <v>1</v>
      </c>
    </row>
    <row r="5249" spans="1:7">
      <c r="A5249" t="s">
        <v>18304</v>
      </c>
      <c r="B5249" s="1">
        <f>IFERROR(INDEX(Preturi!H$2:H$8000, MATCH(A5249, Preturi!G$2:G$8000, 0)), "")*G5249</f>
        <v>7.55</v>
      </c>
      <c r="C5249" t="s">
        <v>688</v>
      </c>
      <c r="D5249" t="s">
        <v>2306</v>
      </c>
      <c r="E5249" t="s">
        <v>18305</v>
      </c>
      <c r="F5249" t="s">
        <v>20442</v>
      </c>
      <c r="G5249" s="146">
        <f t="shared" si="89"/>
        <v>1</v>
      </c>
    </row>
    <row r="5250" spans="1:7">
      <c r="A5250" t="s">
        <v>18306</v>
      </c>
      <c r="B5250" s="1">
        <f>IFERROR(INDEX(Preturi!H$2:H$8000, MATCH(A5250, Preturi!G$2:G$8000, 0)), "")*G5250</f>
        <v>7.71</v>
      </c>
      <c r="C5250" t="s">
        <v>688</v>
      </c>
      <c r="D5250" t="s">
        <v>2306</v>
      </c>
      <c r="E5250" t="s">
        <v>18307</v>
      </c>
      <c r="F5250" t="s">
        <v>20442</v>
      </c>
      <c r="G5250" s="146">
        <f t="shared" si="89"/>
        <v>1</v>
      </c>
    </row>
    <row r="5251" spans="1:7">
      <c r="A5251" t="s">
        <v>18308</v>
      </c>
      <c r="B5251" s="1">
        <f>IFERROR(INDEX(Preturi!H$2:H$8000, MATCH(A5251, Preturi!G$2:G$8000, 0)), "")*G5251</f>
        <v>7.87</v>
      </c>
      <c r="C5251" t="s">
        <v>688</v>
      </c>
      <c r="D5251" t="s">
        <v>2306</v>
      </c>
      <c r="E5251" t="s">
        <v>18309</v>
      </c>
      <c r="F5251" t="s">
        <v>20442</v>
      </c>
      <c r="G5251" s="146">
        <f t="shared" si="89"/>
        <v>1</v>
      </c>
    </row>
    <row r="5252" spans="1:7">
      <c r="A5252" t="s">
        <v>18310</v>
      </c>
      <c r="B5252" s="1">
        <f>IFERROR(INDEX(Preturi!H$2:H$8000, MATCH(A5252, Preturi!G$2:G$8000, 0)), "")*G5252</f>
        <v>8.02</v>
      </c>
      <c r="C5252" t="s">
        <v>688</v>
      </c>
      <c r="D5252" t="s">
        <v>2306</v>
      </c>
      <c r="E5252" t="s">
        <v>18311</v>
      </c>
      <c r="F5252" t="s">
        <v>20442</v>
      </c>
      <c r="G5252" s="146">
        <f t="shared" si="89"/>
        <v>1</v>
      </c>
    </row>
    <row r="5253" spans="1:7">
      <c r="A5253" t="s">
        <v>18312</v>
      </c>
      <c r="B5253" s="1">
        <f>IFERROR(INDEX(Preturi!H$2:H$8000, MATCH(A5253, Preturi!G$2:G$8000, 0)), "")*G5253</f>
        <v>8.18</v>
      </c>
      <c r="C5253" t="s">
        <v>688</v>
      </c>
      <c r="D5253" t="s">
        <v>2306</v>
      </c>
      <c r="E5253" t="s">
        <v>18313</v>
      </c>
      <c r="F5253" t="s">
        <v>20442</v>
      </c>
      <c r="G5253" s="146">
        <f t="shared" si="89"/>
        <v>1</v>
      </c>
    </row>
    <row r="5254" spans="1:7">
      <c r="A5254" t="s">
        <v>18314</v>
      </c>
      <c r="B5254" s="1">
        <f>IFERROR(INDEX(Preturi!H$2:H$8000, MATCH(A5254, Preturi!G$2:G$8000, 0)), "")*G5254</f>
        <v>8.33</v>
      </c>
      <c r="C5254" t="s">
        <v>688</v>
      </c>
      <c r="D5254" t="s">
        <v>2306</v>
      </c>
      <c r="E5254" t="s">
        <v>18315</v>
      </c>
      <c r="F5254" t="s">
        <v>20442</v>
      </c>
      <c r="G5254" s="146">
        <f t="shared" si="89"/>
        <v>1</v>
      </c>
    </row>
    <row r="5255" spans="1:7">
      <c r="A5255" t="s">
        <v>18316</v>
      </c>
      <c r="B5255" s="1">
        <f>IFERROR(INDEX(Preturi!H$2:H$8000, MATCH(A5255, Preturi!G$2:G$8000, 0)), "")*G5255</f>
        <v>11.27</v>
      </c>
      <c r="C5255" t="s">
        <v>688</v>
      </c>
      <c r="D5255" t="s">
        <v>2306</v>
      </c>
      <c r="E5255" t="s">
        <v>18317</v>
      </c>
      <c r="F5255" t="s">
        <v>20442</v>
      </c>
      <c r="G5255" s="146">
        <f t="shared" si="89"/>
        <v>1</v>
      </c>
    </row>
    <row r="5256" spans="1:7">
      <c r="A5256" t="s">
        <v>18318</v>
      </c>
      <c r="B5256" s="1">
        <f>IFERROR(INDEX(Preturi!H$2:H$8000, MATCH(A5256, Preturi!G$2:G$8000, 0)), "")*G5256</f>
        <v>8.7899999999999991</v>
      </c>
      <c r="C5256" t="s">
        <v>688</v>
      </c>
      <c r="D5256" t="s">
        <v>2306</v>
      </c>
      <c r="E5256" t="s">
        <v>18319</v>
      </c>
      <c r="F5256" t="s">
        <v>20442</v>
      </c>
      <c r="G5256" s="146">
        <f t="shared" si="89"/>
        <v>1</v>
      </c>
    </row>
    <row r="5257" spans="1:7">
      <c r="A5257" t="s">
        <v>18320</v>
      </c>
      <c r="B5257" s="1">
        <f>IFERROR(INDEX(Preturi!H$2:H$8000, MATCH(A5257, Preturi!G$2:G$8000, 0)), "")*G5257</f>
        <v>9</v>
      </c>
      <c r="C5257" t="s">
        <v>688</v>
      </c>
      <c r="D5257" t="s">
        <v>2306</v>
      </c>
      <c r="E5257" t="s">
        <v>18321</v>
      </c>
      <c r="F5257" t="s">
        <v>20442</v>
      </c>
      <c r="G5257" s="146">
        <f t="shared" si="89"/>
        <v>1</v>
      </c>
    </row>
    <row r="5258" spans="1:7">
      <c r="A5258" t="s">
        <v>18322</v>
      </c>
      <c r="B5258" s="1">
        <f>IFERROR(INDEX(Preturi!H$2:H$8000, MATCH(A5258, Preturi!G$2:G$8000, 0)), "")*G5258</f>
        <v>9.1999999999999993</v>
      </c>
      <c r="C5258" t="s">
        <v>688</v>
      </c>
      <c r="D5258" t="s">
        <v>2306</v>
      </c>
      <c r="E5258" t="s">
        <v>18323</v>
      </c>
      <c r="F5258" t="s">
        <v>20442</v>
      </c>
      <c r="G5258" s="146">
        <f t="shared" si="89"/>
        <v>1</v>
      </c>
    </row>
    <row r="5259" spans="1:7">
      <c r="A5259" t="s">
        <v>18324</v>
      </c>
      <c r="B5259" s="1">
        <f>IFERROR(INDEX(Preturi!H$2:H$8000, MATCH(A5259, Preturi!G$2:G$8000, 0)), "")*G5259</f>
        <v>9.41</v>
      </c>
      <c r="C5259" t="s">
        <v>688</v>
      </c>
      <c r="D5259" t="s">
        <v>2306</v>
      </c>
      <c r="E5259" t="s">
        <v>18325</v>
      </c>
      <c r="F5259" t="s">
        <v>20442</v>
      </c>
      <c r="G5259" s="146">
        <f t="shared" si="89"/>
        <v>1</v>
      </c>
    </row>
    <row r="5260" spans="1:7">
      <c r="A5260" t="s">
        <v>18326</v>
      </c>
      <c r="B5260" s="1">
        <f>IFERROR(INDEX(Preturi!H$2:H$8000, MATCH(A5260, Preturi!G$2:G$8000, 0)), "")*G5260</f>
        <v>9.6199999999999992</v>
      </c>
      <c r="C5260" t="s">
        <v>688</v>
      </c>
      <c r="D5260" t="s">
        <v>2306</v>
      </c>
      <c r="E5260" t="s">
        <v>18327</v>
      </c>
      <c r="F5260" t="s">
        <v>20442</v>
      </c>
      <c r="G5260" s="146">
        <f t="shared" si="89"/>
        <v>1</v>
      </c>
    </row>
    <row r="5261" spans="1:7">
      <c r="A5261" t="s">
        <v>18328</v>
      </c>
      <c r="B5261" s="1">
        <f>IFERROR(INDEX(Preturi!H$2:H$8000, MATCH(A5261, Preturi!G$2:G$8000, 0)), "")*G5261</f>
        <v>9.83</v>
      </c>
      <c r="C5261" t="s">
        <v>688</v>
      </c>
      <c r="D5261" t="s">
        <v>2306</v>
      </c>
      <c r="E5261" t="s">
        <v>18329</v>
      </c>
      <c r="F5261" t="s">
        <v>20442</v>
      </c>
      <c r="G5261" s="146">
        <f t="shared" si="89"/>
        <v>1</v>
      </c>
    </row>
    <row r="5262" spans="1:7">
      <c r="A5262" t="s">
        <v>18330</v>
      </c>
      <c r="B5262" s="1">
        <f>IFERROR(INDEX(Preturi!H$2:H$8000, MATCH(A5262, Preturi!G$2:G$8000, 0)), "")*G5262</f>
        <v>10.039999999999999</v>
      </c>
      <c r="C5262" t="s">
        <v>688</v>
      </c>
      <c r="D5262" t="s">
        <v>2306</v>
      </c>
      <c r="E5262" t="s">
        <v>18331</v>
      </c>
      <c r="F5262" t="s">
        <v>20442</v>
      </c>
      <c r="G5262" s="146">
        <f t="shared" si="89"/>
        <v>1</v>
      </c>
    </row>
    <row r="5263" spans="1:7">
      <c r="A5263" t="s">
        <v>18332</v>
      </c>
      <c r="B5263" s="1">
        <f>IFERROR(INDEX(Preturi!H$2:H$8000, MATCH(A5263, Preturi!G$2:G$8000, 0)), "")*G5263</f>
        <v>10.24</v>
      </c>
      <c r="C5263" t="s">
        <v>688</v>
      </c>
      <c r="D5263" t="s">
        <v>2306</v>
      </c>
      <c r="E5263" t="s">
        <v>18333</v>
      </c>
      <c r="F5263" t="s">
        <v>20442</v>
      </c>
      <c r="G5263" s="146">
        <f t="shared" si="89"/>
        <v>1</v>
      </c>
    </row>
    <row r="5264" spans="1:7">
      <c r="A5264" t="s">
        <v>18334</v>
      </c>
      <c r="B5264" s="1">
        <f>IFERROR(INDEX(Preturi!H$2:H$8000, MATCH(A5264, Preturi!G$2:G$8000, 0)), "")*G5264</f>
        <v>10.45</v>
      </c>
      <c r="C5264" t="s">
        <v>688</v>
      </c>
      <c r="D5264" t="s">
        <v>2306</v>
      </c>
      <c r="E5264" t="s">
        <v>18335</v>
      </c>
      <c r="F5264" t="s">
        <v>20442</v>
      </c>
      <c r="G5264" s="146">
        <f t="shared" si="89"/>
        <v>1</v>
      </c>
    </row>
    <row r="5265" spans="1:7">
      <c r="A5265" t="s">
        <v>18336</v>
      </c>
      <c r="B5265" s="1">
        <f>IFERROR(INDEX(Preturi!H$2:H$8000, MATCH(A5265, Preturi!G$2:G$8000, 0)), "")*G5265</f>
        <v>10.66</v>
      </c>
      <c r="C5265" t="s">
        <v>688</v>
      </c>
      <c r="D5265" t="s">
        <v>2306</v>
      </c>
      <c r="E5265" t="s">
        <v>18337</v>
      </c>
      <c r="F5265" t="s">
        <v>20442</v>
      </c>
      <c r="G5265" s="146">
        <f t="shared" si="89"/>
        <v>1</v>
      </c>
    </row>
    <row r="5266" spans="1:7">
      <c r="A5266" t="s">
        <v>18338</v>
      </c>
      <c r="B5266" s="1">
        <f>IFERROR(INDEX(Preturi!H$2:H$8000, MATCH(A5266, Preturi!G$2:G$8000, 0)), "")*G5266</f>
        <v>10.87</v>
      </c>
      <c r="C5266" t="s">
        <v>688</v>
      </c>
      <c r="D5266" t="s">
        <v>2306</v>
      </c>
      <c r="E5266" t="s">
        <v>18339</v>
      </c>
      <c r="F5266" t="s">
        <v>20442</v>
      </c>
      <c r="G5266" s="146">
        <f t="shared" si="89"/>
        <v>1</v>
      </c>
    </row>
    <row r="5267" spans="1:7">
      <c r="A5267" t="s">
        <v>18340</v>
      </c>
      <c r="B5267" s="1">
        <f>IFERROR(INDEX(Preturi!H$2:H$8000, MATCH(A5267, Preturi!G$2:G$8000, 0)), "")*G5267</f>
        <v>11.08</v>
      </c>
      <c r="C5267" t="s">
        <v>688</v>
      </c>
      <c r="D5267" t="s">
        <v>2306</v>
      </c>
      <c r="E5267" t="s">
        <v>18341</v>
      </c>
      <c r="F5267" t="s">
        <v>20442</v>
      </c>
      <c r="G5267" s="146">
        <f t="shared" si="89"/>
        <v>1</v>
      </c>
    </row>
    <row r="5268" spans="1:7">
      <c r="A5268" t="s">
        <v>18342</v>
      </c>
      <c r="B5268" s="1">
        <f>IFERROR(INDEX(Preturi!H$2:H$8000, MATCH(A5268, Preturi!G$2:G$8000, 0)), "")*G5268</f>
        <v>8.7899999999999991</v>
      </c>
      <c r="C5268" t="s">
        <v>688</v>
      </c>
      <c r="D5268" t="s">
        <v>2306</v>
      </c>
      <c r="E5268" t="s">
        <v>18343</v>
      </c>
      <c r="F5268" t="s">
        <v>20442</v>
      </c>
      <c r="G5268" s="146">
        <f t="shared" si="89"/>
        <v>1</v>
      </c>
    </row>
    <row r="5269" spans="1:7">
      <c r="A5269" t="s">
        <v>18344</v>
      </c>
      <c r="B5269" s="1">
        <f>IFERROR(INDEX(Preturi!H$2:H$8000, MATCH(A5269, Preturi!G$2:G$8000, 0)), "")*G5269</f>
        <v>9</v>
      </c>
      <c r="C5269" t="s">
        <v>688</v>
      </c>
      <c r="D5269" t="s">
        <v>2306</v>
      </c>
      <c r="E5269" t="s">
        <v>18345</v>
      </c>
      <c r="F5269" t="s">
        <v>20442</v>
      </c>
      <c r="G5269" s="146">
        <f t="shared" si="89"/>
        <v>1</v>
      </c>
    </row>
    <row r="5270" spans="1:7">
      <c r="A5270" t="s">
        <v>18346</v>
      </c>
      <c r="B5270" s="1">
        <f>IFERROR(INDEX(Preturi!H$2:H$8000, MATCH(A5270, Preturi!G$2:G$8000, 0)), "")*G5270</f>
        <v>9.1999999999999993</v>
      </c>
      <c r="C5270" t="s">
        <v>688</v>
      </c>
      <c r="D5270" t="s">
        <v>2306</v>
      </c>
      <c r="E5270" t="s">
        <v>18347</v>
      </c>
      <c r="F5270" t="s">
        <v>20442</v>
      </c>
      <c r="G5270" s="146">
        <f t="shared" ref="G5270:G5333" si="90">1+Adaosuri23</f>
        <v>1</v>
      </c>
    </row>
    <row r="5271" spans="1:7">
      <c r="A5271" t="s">
        <v>18348</v>
      </c>
      <c r="B5271" s="1">
        <f>IFERROR(INDEX(Preturi!H$2:H$8000, MATCH(A5271, Preturi!G$2:G$8000, 0)), "")*G5271</f>
        <v>9.41</v>
      </c>
      <c r="C5271" t="s">
        <v>688</v>
      </c>
      <c r="D5271" t="s">
        <v>2306</v>
      </c>
      <c r="E5271" t="s">
        <v>18349</v>
      </c>
      <c r="F5271" t="s">
        <v>20442</v>
      </c>
      <c r="G5271" s="146">
        <f t="shared" si="90"/>
        <v>1</v>
      </c>
    </row>
    <row r="5272" spans="1:7">
      <c r="A5272" t="s">
        <v>18350</v>
      </c>
      <c r="B5272" s="1">
        <f>IFERROR(INDEX(Preturi!H$2:H$8000, MATCH(A5272, Preturi!G$2:G$8000, 0)), "")*G5272</f>
        <v>9.6199999999999992</v>
      </c>
      <c r="C5272" t="s">
        <v>688</v>
      </c>
      <c r="D5272" t="s">
        <v>2306</v>
      </c>
      <c r="E5272" t="s">
        <v>18351</v>
      </c>
      <c r="F5272" t="s">
        <v>20442</v>
      </c>
      <c r="G5272" s="146">
        <f t="shared" si="90"/>
        <v>1</v>
      </c>
    </row>
    <row r="5273" spans="1:7">
      <c r="A5273" t="s">
        <v>18352</v>
      </c>
      <c r="B5273" s="1">
        <f>IFERROR(INDEX(Preturi!H$2:H$8000, MATCH(A5273, Preturi!G$2:G$8000, 0)), "")*G5273</f>
        <v>9.83</v>
      </c>
      <c r="C5273" t="s">
        <v>688</v>
      </c>
      <c r="D5273" t="s">
        <v>2306</v>
      </c>
      <c r="E5273" t="s">
        <v>18353</v>
      </c>
      <c r="F5273" t="s">
        <v>20442</v>
      </c>
      <c r="G5273" s="146">
        <f t="shared" si="90"/>
        <v>1</v>
      </c>
    </row>
    <row r="5274" spans="1:7">
      <c r="A5274" t="s">
        <v>18354</v>
      </c>
      <c r="B5274" s="1">
        <f>IFERROR(INDEX(Preturi!H$2:H$8000, MATCH(A5274, Preturi!G$2:G$8000, 0)), "")*G5274</f>
        <v>10.039999999999999</v>
      </c>
      <c r="C5274" t="s">
        <v>688</v>
      </c>
      <c r="D5274" t="s">
        <v>2306</v>
      </c>
      <c r="E5274" t="s">
        <v>18355</v>
      </c>
      <c r="F5274" t="s">
        <v>20442</v>
      </c>
      <c r="G5274" s="146">
        <f t="shared" si="90"/>
        <v>1</v>
      </c>
    </row>
    <row r="5275" spans="1:7">
      <c r="A5275" t="s">
        <v>18356</v>
      </c>
      <c r="B5275" s="1">
        <f>IFERROR(INDEX(Preturi!H$2:H$8000, MATCH(A5275, Preturi!G$2:G$8000, 0)), "")*G5275</f>
        <v>10.24</v>
      </c>
      <c r="C5275" t="s">
        <v>688</v>
      </c>
      <c r="D5275" t="s">
        <v>2306</v>
      </c>
      <c r="E5275" t="s">
        <v>18357</v>
      </c>
      <c r="F5275" t="s">
        <v>20442</v>
      </c>
      <c r="G5275" s="146">
        <f t="shared" si="90"/>
        <v>1</v>
      </c>
    </row>
    <row r="5276" spans="1:7">
      <c r="A5276" t="s">
        <v>18358</v>
      </c>
      <c r="B5276" s="1">
        <f>IFERROR(INDEX(Preturi!H$2:H$8000, MATCH(A5276, Preturi!G$2:G$8000, 0)), "")*G5276</f>
        <v>10.45</v>
      </c>
      <c r="C5276" t="s">
        <v>688</v>
      </c>
      <c r="D5276" t="s">
        <v>2306</v>
      </c>
      <c r="E5276" t="s">
        <v>18359</v>
      </c>
      <c r="F5276" t="s">
        <v>20442</v>
      </c>
      <c r="G5276" s="146">
        <f t="shared" si="90"/>
        <v>1</v>
      </c>
    </row>
    <row r="5277" spans="1:7">
      <c r="A5277" t="s">
        <v>18360</v>
      </c>
      <c r="B5277" s="1">
        <f>IFERROR(INDEX(Preturi!H$2:H$8000, MATCH(A5277, Preturi!G$2:G$8000, 0)), "")*G5277</f>
        <v>10.66</v>
      </c>
      <c r="C5277" t="s">
        <v>688</v>
      </c>
      <c r="D5277" t="s">
        <v>2306</v>
      </c>
      <c r="E5277" t="s">
        <v>18361</v>
      </c>
      <c r="F5277" t="s">
        <v>20442</v>
      </c>
      <c r="G5277" s="146">
        <f t="shared" si="90"/>
        <v>1</v>
      </c>
    </row>
    <row r="5278" spans="1:7">
      <c r="A5278" t="s">
        <v>18362</v>
      </c>
      <c r="B5278" s="1">
        <f>IFERROR(INDEX(Preturi!H$2:H$8000, MATCH(A5278, Preturi!G$2:G$8000, 0)), "")*G5278</f>
        <v>10.87</v>
      </c>
      <c r="C5278" t="s">
        <v>688</v>
      </c>
      <c r="D5278" t="s">
        <v>2306</v>
      </c>
      <c r="E5278" t="s">
        <v>18363</v>
      </c>
      <c r="F5278" t="s">
        <v>20442</v>
      </c>
      <c r="G5278" s="146">
        <f t="shared" si="90"/>
        <v>1</v>
      </c>
    </row>
    <row r="5279" spans="1:7">
      <c r="A5279" t="s">
        <v>18364</v>
      </c>
      <c r="B5279" s="1">
        <f>IFERROR(INDEX(Preturi!H$2:H$8000, MATCH(A5279, Preturi!G$2:G$8000, 0)), "")*G5279</f>
        <v>11.08</v>
      </c>
      <c r="C5279" t="s">
        <v>688</v>
      </c>
      <c r="D5279" t="s">
        <v>2306</v>
      </c>
      <c r="E5279" t="s">
        <v>18365</v>
      </c>
      <c r="F5279" t="s">
        <v>20442</v>
      </c>
      <c r="G5279" s="146">
        <f t="shared" si="90"/>
        <v>1</v>
      </c>
    </row>
    <row r="5280" spans="1:7">
      <c r="A5280" t="s">
        <v>18366</v>
      </c>
      <c r="B5280" s="1">
        <f>IFERROR(INDEX(Preturi!H$2:H$8000, MATCH(A5280, Preturi!G$2:G$8000, 0)), "")*G5280</f>
        <v>14.05</v>
      </c>
      <c r="C5280" t="s">
        <v>688</v>
      </c>
      <c r="D5280" t="s">
        <v>2306</v>
      </c>
      <c r="E5280" t="s">
        <v>18368</v>
      </c>
      <c r="F5280" t="s">
        <v>20442</v>
      </c>
      <c r="G5280" s="146">
        <f t="shared" si="90"/>
        <v>1</v>
      </c>
    </row>
    <row r="5281" spans="1:7">
      <c r="A5281" t="s">
        <v>18369</v>
      </c>
      <c r="B5281" s="1">
        <f>IFERROR(INDEX(Preturi!H$2:H$8000, MATCH(A5281, Preturi!G$2:G$8000, 0)), "")*G5281</f>
        <v>10.95</v>
      </c>
      <c r="C5281" t="s">
        <v>688</v>
      </c>
      <c r="D5281" t="s">
        <v>2306</v>
      </c>
      <c r="E5281" t="s">
        <v>18370</v>
      </c>
      <c r="F5281" t="s">
        <v>20442</v>
      </c>
      <c r="G5281" s="146">
        <f t="shared" si="90"/>
        <v>1</v>
      </c>
    </row>
    <row r="5282" spans="1:7">
      <c r="A5282" t="s">
        <v>18371</v>
      </c>
      <c r="B5282" s="1">
        <f>IFERROR(INDEX(Preturi!H$2:H$8000, MATCH(A5282, Preturi!G$2:G$8000, 0)), "")*G5282</f>
        <v>11.21</v>
      </c>
      <c r="C5282" t="s">
        <v>688</v>
      </c>
      <c r="D5282" t="s">
        <v>2306</v>
      </c>
      <c r="E5282" t="s">
        <v>18372</v>
      </c>
      <c r="F5282" t="s">
        <v>20442</v>
      </c>
      <c r="G5282" s="146">
        <f t="shared" si="90"/>
        <v>1</v>
      </c>
    </row>
    <row r="5283" spans="1:7">
      <c r="A5283" t="s">
        <v>18373</v>
      </c>
      <c r="B5283" s="1">
        <f>IFERROR(INDEX(Preturi!H$2:H$8000, MATCH(A5283, Preturi!G$2:G$8000, 0)), "")*G5283</f>
        <v>11.47</v>
      </c>
      <c r="C5283" t="s">
        <v>688</v>
      </c>
      <c r="D5283" t="s">
        <v>2306</v>
      </c>
      <c r="E5283" t="s">
        <v>18374</v>
      </c>
      <c r="F5283" t="s">
        <v>20442</v>
      </c>
      <c r="G5283" s="146">
        <f t="shared" si="90"/>
        <v>1</v>
      </c>
    </row>
    <row r="5284" spans="1:7">
      <c r="A5284" t="s">
        <v>18375</v>
      </c>
      <c r="B5284" s="1">
        <f>IFERROR(INDEX(Preturi!H$2:H$8000, MATCH(A5284, Preturi!G$2:G$8000, 0)), "")*G5284</f>
        <v>11.73</v>
      </c>
      <c r="C5284" t="s">
        <v>688</v>
      </c>
      <c r="D5284" t="s">
        <v>2306</v>
      </c>
      <c r="E5284" t="s">
        <v>18376</v>
      </c>
      <c r="F5284" t="s">
        <v>20442</v>
      </c>
      <c r="G5284" s="146">
        <f t="shared" si="90"/>
        <v>1</v>
      </c>
    </row>
    <row r="5285" spans="1:7">
      <c r="A5285" t="s">
        <v>18377</v>
      </c>
      <c r="B5285" s="1">
        <f>IFERROR(INDEX(Preturi!H$2:H$8000, MATCH(A5285, Preturi!G$2:G$8000, 0)), "")*G5285</f>
        <v>11.99</v>
      </c>
      <c r="C5285" t="s">
        <v>688</v>
      </c>
      <c r="D5285" t="s">
        <v>2306</v>
      </c>
      <c r="E5285" t="s">
        <v>18378</v>
      </c>
      <c r="F5285" t="s">
        <v>20442</v>
      </c>
      <c r="G5285" s="146">
        <f t="shared" si="90"/>
        <v>1</v>
      </c>
    </row>
    <row r="5286" spans="1:7">
      <c r="A5286" t="s">
        <v>18379</v>
      </c>
      <c r="B5286" s="1">
        <f>IFERROR(INDEX(Preturi!H$2:H$8000, MATCH(A5286, Preturi!G$2:G$8000, 0)), "")*G5286</f>
        <v>12.25</v>
      </c>
      <c r="C5286" t="s">
        <v>688</v>
      </c>
      <c r="D5286" t="s">
        <v>2306</v>
      </c>
      <c r="E5286" t="s">
        <v>18380</v>
      </c>
      <c r="F5286" t="s">
        <v>20442</v>
      </c>
      <c r="G5286" s="146">
        <f t="shared" si="90"/>
        <v>1</v>
      </c>
    </row>
    <row r="5287" spans="1:7">
      <c r="A5287" t="s">
        <v>18381</v>
      </c>
      <c r="B5287" s="1">
        <f>IFERROR(INDEX(Preturi!H$2:H$8000, MATCH(A5287, Preturi!G$2:G$8000, 0)), "")*G5287</f>
        <v>12.49</v>
      </c>
      <c r="C5287" t="s">
        <v>688</v>
      </c>
      <c r="D5287" t="s">
        <v>2306</v>
      </c>
      <c r="E5287" t="s">
        <v>18382</v>
      </c>
      <c r="F5287" t="s">
        <v>20442</v>
      </c>
      <c r="G5287" s="146">
        <f t="shared" si="90"/>
        <v>1</v>
      </c>
    </row>
    <row r="5288" spans="1:7">
      <c r="A5288" t="s">
        <v>18383</v>
      </c>
      <c r="B5288" s="1">
        <f>IFERROR(INDEX(Preturi!H$2:H$8000, MATCH(A5288, Preturi!G$2:G$8000, 0)), "")*G5288</f>
        <v>12.75</v>
      </c>
      <c r="C5288" t="s">
        <v>688</v>
      </c>
      <c r="D5288" t="s">
        <v>2306</v>
      </c>
      <c r="E5288" t="s">
        <v>18384</v>
      </c>
      <c r="F5288" t="s">
        <v>20442</v>
      </c>
      <c r="G5288" s="146">
        <f t="shared" si="90"/>
        <v>1</v>
      </c>
    </row>
    <row r="5289" spans="1:7">
      <c r="A5289" t="s">
        <v>18385</v>
      </c>
      <c r="B5289" s="1">
        <f>IFERROR(INDEX(Preturi!H$2:H$8000, MATCH(A5289, Preturi!G$2:G$8000, 0)), "")*G5289</f>
        <v>13.01</v>
      </c>
      <c r="C5289" t="s">
        <v>688</v>
      </c>
      <c r="D5289" t="s">
        <v>2306</v>
      </c>
      <c r="E5289" t="s">
        <v>18386</v>
      </c>
      <c r="F5289" t="s">
        <v>20442</v>
      </c>
      <c r="G5289" s="146">
        <f t="shared" si="90"/>
        <v>1</v>
      </c>
    </row>
    <row r="5290" spans="1:7">
      <c r="A5290" t="s">
        <v>18387</v>
      </c>
      <c r="B5290" s="1">
        <f>IFERROR(INDEX(Preturi!H$2:H$8000, MATCH(A5290, Preturi!G$2:G$8000, 0)), "")*G5290</f>
        <v>13.27</v>
      </c>
      <c r="C5290" t="s">
        <v>688</v>
      </c>
      <c r="D5290" t="s">
        <v>2306</v>
      </c>
      <c r="E5290" t="s">
        <v>18388</v>
      </c>
      <c r="F5290" t="s">
        <v>20442</v>
      </c>
      <c r="G5290" s="146">
        <f t="shared" si="90"/>
        <v>1</v>
      </c>
    </row>
    <row r="5291" spans="1:7">
      <c r="A5291" t="s">
        <v>18389</v>
      </c>
      <c r="B5291" s="1">
        <f>IFERROR(INDEX(Preturi!H$2:H$8000, MATCH(A5291, Preturi!G$2:G$8000, 0)), "")*G5291</f>
        <v>13.53</v>
      </c>
      <c r="C5291" t="s">
        <v>688</v>
      </c>
      <c r="D5291" t="s">
        <v>2306</v>
      </c>
      <c r="E5291" t="s">
        <v>18390</v>
      </c>
      <c r="F5291" t="s">
        <v>20442</v>
      </c>
      <c r="G5291" s="146">
        <f t="shared" si="90"/>
        <v>1</v>
      </c>
    </row>
    <row r="5292" spans="1:7">
      <c r="A5292" t="s">
        <v>18391</v>
      </c>
      <c r="B5292" s="1">
        <f>IFERROR(INDEX(Preturi!H$2:H$8000, MATCH(A5292, Preturi!G$2:G$8000, 0)), "")*G5292</f>
        <v>13.79</v>
      </c>
      <c r="C5292" t="s">
        <v>688</v>
      </c>
      <c r="D5292" t="s">
        <v>2306</v>
      </c>
      <c r="E5292" t="s">
        <v>18392</v>
      </c>
      <c r="F5292" t="s">
        <v>20442</v>
      </c>
      <c r="G5292" s="146">
        <f t="shared" si="90"/>
        <v>1</v>
      </c>
    </row>
    <row r="5293" spans="1:7">
      <c r="A5293" t="s">
        <v>18393</v>
      </c>
      <c r="B5293" s="1">
        <f>IFERROR(INDEX(Preturi!H$2:H$8000, MATCH(A5293, Preturi!G$2:G$8000, 0)), "")*G5293</f>
        <v>10.95</v>
      </c>
      <c r="C5293" t="s">
        <v>688</v>
      </c>
      <c r="D5293" t="s">
        <v>2306</v>
      </c>
      <c r="E5293" t="s">
        <v>18394</v>
      </c>
      <c r="F5293" t="s">
        <v>20442</v>
      </c>
      <c r="G5293" s="146">
        <f t="shared" si="90"/>
        <v>1</v>
      </c>
    </row>
    <row r="5294" spans="1:7">
      <c r="A5294" t="s">
        <v>18395</v>
      </c>
      <c r="B5294" s="1">
        <f>IFERROR(INDEX(Preturi!H$2:H$8000, MATCH(A5294, Preturi!G$2:G$8000, 0)), "")*G5294</f>
        <v>11.21</v>
      </c>
      <c r="C5294" t="s">
        <v>688</v>
      </c>
      <c r="D5294" t="s">
        <v>2306</v>
      </c>
      <c r="E5294" t="s">
        <v>18396</v>
      </c>
      <c r="F5294" t="s">
        <v>20442</v>
      </c>
      <c r="G5294" s="146">
        <f t="shared" si="90"/>
        <v>1</v>
      </c>
    </row>
    <row r="5295" spans="1:7">
      <c r="A5295" t="s">
        <v>18397</v>
      </c>
      <c r="B5295" s="1">
        <f>IFERROR(INDEX(Preturi!H$2:H$8000, MATCH(A5295, Preturi!G$2:G$8000, 0)), "")*G5295</f>
        <v>11.47</v>
      </c>
      <c r="C5295" t="s">
        <v>688</v>
      </c>
      <c r="D5295" t="s">
        <v>2306</v>
      </c>
      <c r="E5295" t="s">
        <v>18398</v>
      </c>
      <c r="F5295" t="s">
        <v>20442</v>
      </c>
      <c r="G5295" s="146">
        <f t="shared" si="90"/>
        <v>1</v>
      </c>
    </row>
    <row r="5296" spans="1:7">
      <c r="A5296" t="s">
        <v>18399</v>
      </c>
      <c r="B5296" s="1">
        <f>IFERROR(INDEX(Preturi!H$2:H$8000, MATCH(A5296, Preturi!G$2:G$8000, 0)), "")*G5296</f>
        <v>11.73</v>
      </c>
      <c r="C5296" t="s">
        <v>688</v>
      </c>
      <c r="D5296" t="s">
        <v>2306</v>
      </c>
      <c r="E5296" t="s">
        <v>18400</v>
      </c>
      <c r="F5296" t="s">
        <v>20442</v>
      </c>
      <c r="G5296" s="146">
        <f t="shared" si="90"/>
        <v>1</v>
      </c>
    </row>
    <row r="5297" spans="1:7">
      <c r="A5297" t="s">
        <v>18401</v>
      </c>
      <c r="B5297" s="1">
        <f>IFERROR(INDEX(Preturi!H$2:H$8000, MATCH(A5297, Preturi!G$2:G$8000, 0)), "")*G5297</f>
        <v>11.99</v>
      </c>
      <c r="C5297" t="s">
        <v>688</v>
      </c>
      <c r="D5297" t="s">
        <v>2306</v>
      </c>
      <c r="E5297" t="s">
        <v>18402</v>
      </c>
      <c r="F5297" t="s">
        <v>20442</v>
      </c>
      <c r="G5297" s="146">
        <f t="shared" si="90"/>
        <v>1</v>
      </c>
    </row>
    <row r="5298" spans="1:7">
      <c r="A5298" t="s">
        <v>18403</v>
      </c>
      <c r="B5298" s="1">
        <f>IFERROR(INDEX(Preturi!H$2:H$8000, MATCH(A5298, Preturi!G$2:G$8000, 0)), "")*G5298</f>
        <v>12.25</v>
      </c>
      <c r="C5298" t="s">
        <v>688</v>
      </c>
      <c r="D5298" t="s">
        <v>2306</v>
      </c>
      <c r="E5298" t="s">
        <v>18404</v>
      </c>
      <c r="F5298" t="s">
        <v>20442</v>
      </c>
      <c r="G5298" s="146">
        <f t="shared" si="90"/>
        <v>1</v>
      </c>
    </row>
    <row r="5299" spans="1:7">
      <c r="A5299" t="s">
        <v>18405</v>
      </c>
      <c r="B5299" s="1">
        <f>IFERROR(INDEX(Preturi!H$2:H$8000, MATCH(A5299, Preturi!G$2:G$8000, 0)), "")*G5299</f>
        <v>12.49</v>
      </c>
      <c r="C5299" t="s">
        <v>688</v>
      </c>
      <c r="D5299" t="s">
        <v>2306</v>
      </c>
      <c r="E5299" t="s">
        <v>18406</v>
      </c>
      <c r="F5299" t="s">
        <v>20442</v>
      </c>
      <c r="G5299" s="146">
        <f t="shared" si="90"/>
        <v>1</v>
      </c>
    </row>
    <row r="5300" spans="1:7">
      <c r="A5300" t="s">
        <v>18407</v>
      </c>
      <c r="B5300" s="1">
        <f>IFERROR(INDEX(Preturi!H$2:H$8000, MATCH(A5300, Preturi!G$2:G$8000, 0)), "")*G5300</f>
        <v>12.75</v>
      </c>
      <c r="C5300" t="s">
        <v>688</v>
      </c>
      <c r="D5300" t="s">
        <v>2306</v>
      </c>
      <c r="E5300" t="s">
        <v>18408</v>
      </c>
      <c r="F5300" t="s">
        <v>20442</v>
      </c>
      <c r="G5300" s="146">
        <f t="shared" si="90"/>
        <v>1</v>
      </c>
    </row>
    <row r="5301" spans="1:7">
      <c r="A5301" t="s">
        <v>18409</v>
      </c>
      <c r="B5301" s="1">
        <f>IFERROR(INDEX(Preturi!H$2:H$8000, MATCH(A5301, Preturi!G$2:G$8000, 0)), "")*G5301</f>
        <v>13.01</v>
      </c>
      <c r="C5301" t="s">
        <v>688</v>
      </c>
      <c r="D5301" t="s">
        <v>2306</v>
      </c>
      <c r="E5301" t="s">
        <v>18410</v>
      </c>
      <c r="F5301" t="s">
        <v>20442</v>
      </c>
      <c r="G5301" s="146">
        <f t="shared" si="90"/>
        <v>1</v>
      </c>
    </row>
    <row r="5302" spans="1:7">
      <c r="A5302" t="s">
        <v>18411</v>
      </c>
      <c r="B5302" s="1">
        <f>IFERROR(INDEX(Preturi!H$2:H$8000, MATCH(A5302, Preturi!G$2:G$8000, 0)), "")*G5302</f>
        <v>13.27</v>
      </c>
      <c r="C5302" t="s">
        <v>688</v>
      </c>
      <c r="D5302" t="s">
        <v>2306</v>
      </c>
      <c r="E5302" t="s">
        <v>18412</v>
      </c>
      <c r="F5302" t="s">
        <v>20442</v>
      </c>
      <c r="G5302" s="146">
        <f t="shared" si="90"/>
        <v>1</v>
      </c>
    </row>
    <row r="5303" spans="1:7">
      <c r="A5303" t="s">
        <v>18413</v>
      </c>
      <c r="B5303" s="1">
        <f>IFERROR(INDEX(Preturi!H$2:H$8000, MATCH(A5303, Preturi!G$2:G$8000, 0)), "")*G5303</f>
        <v>13.53</v>
      </c>
      <c r="C5303" t="s">
        <v>688</v>
      </c>
      <c r="D5303" t="s">
        <v>2306</v>
      </c>
      <c r="E5303" t="s">
        <v>18414</v>
      </c>
      <c r="F5303" t="s">
        <v>20442</v>
      </c>
      <c r="G5303" s="146">
        <f t="shared" si="90"/>
        <v>1</v>
      </c>
    </row>
    <row r="5304" spans="1:7">
      <c r="A5304" t="s">
        <v>18415</v>
      </c>
      <c r="B5304" s="1">
        <f>IFERROR(INDEX(Preturi!H$2:H$8000, MATCH(A5304, Preturi!G$2:G$8000, 0)), "")*G5304</f>
        <v>13.79</v>
      </c>
      <c r="C5304" t="s">
        <v>688</v>
      </c>
      <c r="D5304" t="s">
        <v>2306</v>
      </c>
      <c r="E5304" t="s">
        <v>18416</v>
      </c>
      <c r="F5304" t="s">
        <v>20442</v>
      </c>
      <c r="G5304" s="146">
        <f t="shared" si="90"/>
        <v>1</v>
      </c>
    </row>
    <row r="5305" spans="1:7">
      <c r="A5305" t="s">
        <v>18417</v>
      </c>
      <c r="B5305" s="1">
        <f>IFERROR(INDEX(Preturi!H$2:H$8000, MATCH(A5305, Preturi!G$2:G$8000, 0)), "")*G5305</f>
        <v>16.809999999999999</v>
      </c>
      <c r="C5305" t="s">
        <v>688</v>
      </c>
      <c r="D5305" t="s">
        <v>2306</v>
      </c>
      <c r="E5305" t="s">
        <v>18419</v>
      </c>
      <c r="F5305" t="s">
        <v>20442</v>
      </c>
      <c r="G5305" s="146">
        <f t="shared" si="90"/>
        <v>1</v>
      </c>
    </row>
    <row r="5306" spans="1:7">
      <c r="A5306" t="s">
        <v>18420</v>
      </c>
      <c r="B5306" s="1">
        <f>IFERROR(INDEX(Preturi!H$2:H$8000, MATCH(A5306, Preturi!G$2:G$8000, 0)), "")*G5306</f>
        <v>13.08</v>
      </c>
      <c r="C5306" t="s">
        <v>688</v>
      </c>
      <c r="D5306" t="s">
        <v>2306</v>
      </c>
      <c r="E5306" t="s">
        <v>18421</v>
      </c>
      <c r="F5306" t="s">
        <v>20442</v>
      </c>
      <c r="G5306" s="146">
        <f t="shared" si="90"/>
        <v>1</v>
      </c>
    </row>
    <row r="5307" spans="1:7">
      <c r="A5307" t="s">
        <v>18422</v>
      </c>
      <c r="B5307" s="1">
        <f>IFERROR(INDEX(Preturi!H$2:H$8000, MATCH(A5307, Preturi!G$2:G$8000, 0)), "")*G5307</f>
        <v>13.39</v>
      </c>
      <c r="C5307" t="s">
        <v>688</v>
      </c>
      <c r="D5307" t="s">
        <v>2306</v>
      </c>
      <c r="E5307" t="s">
        <v>18423</v>
      </c>
      <c r="F5307" t="s">
        <v>20442</v>
      </c>
      <c r="G5307" s="146">
        <f t="shared" si="90"/>
        <v>1</v>
      </c>
    </row>
    <row r="5308" spans="1:7">
      <c r="A5308" t="s">
        <v>18424</v>
      </c>
      <c r="B5308" s="1">
        <f>IFERROR(INDEX(Preturi!H$2:H$8000, MATCH(A5308, Preturi!G$2:G$8000, 0)), "")*G5308</f>
        <v>13.7</v>
      </c>
      <c r="C5308" t="s">
        <v>688</v>
      </c>
      <c r="D5308" t="s">
        <v>2306</v>
      </c>
      <c r="E5308" t="s">
        <v>18425</v>
      </c>
      <c r="F5308" t="s">
        <v>20442</v>
      </c>
      <c r="G5308" s="146">
        <f t="shared" si="90"/>
        <v>1</v>
      </c>
    </row>
    <row r="5309" spans="1:7">
      <c r="A5309" t="s">
        <v>18426</v>
      </c>
      <c r="B5309" s="1">
        <f>IFERROR(INDEX(Preturi!H$2:H$8000, MATCH(A5309, Preturi!G$2:G$8000, 0)), "")*G5309</f>
        <v>14.01</v>
      </c>
      <c r="C5309" t="s">
        <v>688</v>
      </c>
      <c r="D5309" t="s">
        <v>2306</v>
      </c>
      <c r="E5309" t="s">
        <v>18427</v>
      </c>
      <c r="F5309" t="s">
        <v>20442</v>
      </c>
      <c r="G5309" s="146">
        <f t="shared" si="90"/>
        <v>1</v>
      </c>
    </row>
    <row r="5310" spans="1:7">
      <c r="A5310" t="s">
        <v>18428</v>
      </c>
      <c r="B5310" s="1">
        <f>IFERROR(INDEX(Preturi!H$2:H$8000, MATCH(A5310, Preturi!G$2:G$8000, 0)), "")*G5310</f>
        <v>14.33</v>
      </c>
      <c r="C5310" t="s">
        <v>688</v>
      </c>
      <c r="D5310" t="s">
        <v>2306</v>
      </c>
      <c r="E5310" t="s">
        <v>18429</v>
      </c>
      <c r="F5310" t="s">
        <v>20442</v>
      </c>
      <c r="G5310" s="146">
        <f t="shared" si="90"/>
        <v>1</v>
      </c>
    </row>
    <row r="5311" spans="1:7">
      <c r="A5311" t="s">
        <v>18430</v>
      </c>
      <c r="B5311" s="1">
        <f>IFERROR(INDEX(Preturi!H$2:H$8000, MATCH(A5311, Preturi!G$2:G$8000, 0)), "")*G5311</f>
        <v>14.64</v>
      </c>
      <c r="C5311" t="s">
        <v>688</v>
      </c>
      <c r="D5311" t="s">
        <v>2306</v>
      </c>
      <c r="E5311" t="s">
        <v>18431</v>
      </c>
      <c r="F5311" t="s">
        <v>20442</v>
      </c>
      <c r="G5311" s="146">
        <f t="shared" si="90"/>
        <v>1</v>
      </c>
    </row>
    <row r="5312" spans="1:7">
      <c r="A5312" t="s">
        <v>18432</v>
      </c>
      <c r="B5312" s="1">
        <f>IFERROR(INDEX(Preturi!H$2:H$8000, MATCH(A5312, Preturi!G$2:G$8000, 0)), "")*G5312</f>
        <v>14.95</v>
      </c>
      <c r="C5312" t="s">
        <v>688</v>
      </c>
      <c r="D5312" t="s">
        <v>2306</v>
      </c>
      <c r="E5312" t="s">
        <v>18433</v>
      </c>
      <c r="F5312" t="s">
        <v>20442</v>
      </c>
      <c r="G5312" s="146">
        <f t="shared" si="90"/>
        <v>1</v>
      </c>
    </row>
    <row r="5313" spans="1:7">
      <c r="A5313" t="s">
        <v>18434</v>
      </c>
      <c r="B5313" s="1">
        <f>IFERROR(INDEX(Preturi!H$2:H$8000, MATCH(A5313, Preturi!G$2:G$8000, 0)), "")*G5313</f>
        <v>15.25</v>
      </c>
      <c r="C5313" t="s">
        <v>688</v>
      </c>
      <c r="D5313" t="s">
        <v>2306</v>
      </c>
      <c r="E5313" t="s">
        <v>18435</v>
      </c>
      <c r="F5313" t="s">
        <v>20442</v>
      </c>
      <c r="G5313" s="146">
        <f t="shared" si="90"/>
        <v>1</v>
      </c>
    </row>
    <row r="5314" spans="1:7">
      <c r="A5314" t="s">
        <v>18436</v>
      </c>
      <c r="B5314" s="1">
        <f>IFERROR(INDEX(Preturi!H$2:H$8000, MATCH(A5314, Preturi!G$2:G$8000, 0)), "")*G5314</f>
        <v>15.56</v>
      </c>
      <c r="C5314" t="s">
        <v>688</v>
      </c>
      <c r="D5314" t="s">
        <v>2306</v>
      </c>
      <c r="E5314" t="s">
        <v>18437</v>
      </c>
      <c r="F5314" t="s">
        <v>20442</v>
      </c>
      <c r="G5314" s="146">
        <f t="shared" si="90"/>
        <v>1</v>
      </c>
    </row>
    <row r="5315" spans="1:7">
      <c r="A5315" t="s">
        <v>18438</v>
      </c>
      <c r="B5315" s="1">
        <f>IFERROR(INDEX(Preturi!H$2:H$8000, MATCH(A5315, Preturi!G$2:G$8000, 0)), "")*G5315</f>
        <v>15.87</v>
      </c>
      <c r="C5315" t="s">
        <v>688</v>
      </c>
      <c r="D5315" t="s">
        <v>2306</v>
      </c>
      <c r="E5315" t="s">
        <v>18439</v>
      </c>
      <c r="F5315" t="s">
        <v>20442</v>
      </c>
      <c r="G5315" s="146">
        <f t="shared" si="90"/>
        <v>1</v>
      </c>
    </row>
    <row r="5316" spans="1:7">
      <c r="A5316" t="s">
        <v>18440</v>
      </c>
      <c r="B5316" s="1">
        <f>IFERROR(INDEX(Preturi!H$2:H$8000, MATCH(A5316, Preturi!G$2:G$8000, 0)), "")*G5316</f>
        <v>16.190000000000001</v>
      </c>
      <c r="C5316" t="s">
        <v>688</v>
      </c>
      <c r="D5316" t="s">
        <v>2306</v>
      </c>
      <c r="E5316" t="s">
        <v>18441</v>
      </c>
      <c r="F5316" t="s">
        <v>20442</v>
      </c>
      <c r="G5316" s="146">
        <f t="shared" si="90"/>
        <v>1</v>
      </c>
    </row>
    <row r="5317" spans="1:7">
      <c r="A5317" t="s">
        <v>18442</v>
      </c>
      <c r="B5317" s="1">
        <f>IFERROR(INDEX(Preturi!H$2:H$8000, MATCH(A5317, Preturi!G$2:G$8000, 0)), "")*G5317</f>
        <v>16.5</v>
      </c>
      <c r="C5317" t="s">
        <v>688</v>
      </c>
      <c r="D5317" t="s">
        <v>2306</v>
      </c>
      <c r="E5317" t="s">
        <v>18443</v>
      </c>
      <c r="F5317" t="s">
        <v>20442</v>
      </c>
      <c r="G5317" s="146">
        <f t="shared" si="90"/>
        <v>1</v>
      </c>
    </row>
    <row r="5318" spans="1:7">
      <c r="A5318" t="s">
        <v>18444</v>
      </c>
      <c r="B5318" s="1">
        <f>IFERROR(INDEX(Preturi!H$2:H$8000, MATCH(A5318, Preturi!G$2:G$8000, 0)), "")*G5318</f>
        <v>13.08</v>
      </c>
      <c r="C5318" t="s">
        <v>688</v>
      </c>
      <c r="D5318" t="s">
        <v>2306</v>
      </c>
      <c r="E5318" t="s">
        <v>18445</v>
      </c>
      <c r="F5318" t="s">
        <v>20442</v>
      </c>
      <c r="G5318" s="146">
        <f t="shared" si="90"/>
        <v>1</v>
      </c>
    </row>
    <row r="5319" spans="1:7">
      <c r="A5319" t="s">
        <v>18446</v>
      </c>
      <c r="B5319" s="1">
        <f>IFERROR(INDEX(Preturi!H$2:H$8000, MATCH(A5319, Preturi!G$2:G$8000, 0)), "")*G5319</f>
        <v>13.39</v>
      </c>
      <c r="C5319" t="s">
        <v>688</v>
      </c>
      <c r="D5319" t="s">
        <v>2306</v>
      </c>
      <c r="E5319" t="s">
        <v>18447</v>
      </c>
      <c r="F5319" t="s">
        <v>20442</v>
      </c>
      <c r="G5319" s="146">
        <f t="shared" si="90"/>
        <v>1</v>
      </c>
    </row>
    <row r="5320" spans="1:7">
      <c r="A5320" t="s">
        <v>18448</v>
      </c>
      <c r="B5320" s="1">
        <f>IFERROR(INDEX(Preturi!H$2:H$8000, MATCH(A5320, Preturi!G$2:G$8000, 0)), "")*G5320</f>
        <v>13.7</v>
      </c>
      <c r="C5320" t="s">
        <v>688</v>
      </c>
      <c r="D5320" t="s">
        <v>2306</v>
      </c>
      <c r="E5320" t="s">
        <v>18449</v>
      </c>
      <c r="F5320" t="s">
        <v>20442</v>
      </c>
      <c r="G5320" s="146">
        <f t="shared" si="90"/>
        <v>1</v>
      </c>
    </row>
    <row r="5321" spans="1:7">
      <c r="A5321" t="s">
        <v>18450</v>
      </c>
      <c r="B5321" s="1">
        <f>IFERROR(INDEX(Preturi!H$2:H$8000, MATCH(A5321, Preturi!G$2:G$8000, 0)), "")*G5321</f>
        <v>14.01</v>
      </c>
      <c r="C5321" t="s">
        <v>688</v>
      </c>
      <c r="D5321" t="s">
        <v>2306</v>
      </c>
      <c r="E5321" t="s">
        <v>18451</v>
      </c>
      <c r="F5321" t="s">
        <v>20442</v>
      </c>
      <c r="G5321" s="146">
        <f t="shared" si="90"/>
        <v>1</v>
      </c>
    </row>
    <row r="5322" spans="1:7">
      <c r="A5322" t="s">
        <v>18452</v>
      </c>
      <c r="B5322" s="1">
        <f>IFERROR(INDEX(Preturi!H$2:H$8000, MATCH(A5322, Preturi!G$2:G$8000, 0)), "")*G5322</f>
        <v>14.33</v>
      </c>
      <c r="C5322" t="s">
        <v>688</v>
      </c>
      <c r="D5322" t="s">
        <v>2306</v>
      </c>
      <c r="E5322" t="s">
        <v>18453</v>
      </c>
      <c r="F5322" t="s">
        <v>20442</v>
      </c>
      <c r="G5322" s="146">
        <f t="shared" si="90"/>
        <v>1</v>
      </c>
    </row>
    <row r="5323" spans="1:7">
      <c r="A5323" t="s">
        <v>18454</v>
      </c>
      <c r="B5323" s="1">
        <f>IFERROR(INDEX(Preturi!H$2:H$8000, MATCH(A5323, Preturi!G$2:G$8000, 0)), "")*G5323</f>
        <v>14.64</v>
      </c>
      <c r="C5323" t="s">
        <v>688</v>
      </c>
      <c r="D5323" t="s">
        <v>2306</v>
      </c>
      <c r="E5323" t="s">
        <v>18455</v>
      </c>
      <c r="F5323" t="s">
        <v>20442</v>
      </c>
      <c r="G5323" s="146">
        <f t="shared" si="90"/>
        <v>1</v>
      </c>
    </row>
    <row r="5324" spans="1:7">
      <c r="A5324" t="s">
        <v>18456</v>
      </c>
      <c r="B5324" s="1">
        <f>IFERROR(INDEX(Preturi!H$2:H$8000, MATCH(A5324, Preturi!G$2:G$8000, 0)), "")*G5324</f>
        <v>14.95</v>
      </c>
      <c r="C5324" t="s">
        <v>688</v>
      </c>
      <c r="D5324" t="s">
        <v>2306</v>
      </c>
      <c r="E5324" t="s">
        <v>18457</v>
      </c>
      <c r="F5324" t="s">
        <v>20442</v>
      </c>
      <c r="G5324" s="146">
        <f t="shared" si="90"/>
        <v>1</v>
      </c>
    </row>
    <row r="5325" spans="1:7">
      <c r="A5325" t="s">
        <v>18458</v>
      </c>
      <c r="B5325" s="1">
        <f>IFERROR(INDEX(Preturi!H$2:H$8000, MATCH(A5325, Preturi!G$2:G$8000, 0)), "")*G5325</f>
        <v>15.25</v>
      </c>
      <c r="C5325" t="s">
        <v>688</v>
      </c>
      <c r="D5325" t="s">
        <v>2306</v>
      </c>
      <c r="E5325" t="s">
        <v>18459</v>
      </c>
      <c r="F5325" t="s">
        <v>20442</v>
      </c>
      <c r="G5325" s="146">
        <f t="shared" si="90"/>
        <v>1</v>
      </c>
    </row>
    <row r="5326" spans="1:7">
      <c r="A5326" t="s">
        <v>18460</v>
      </c>
      <c r="B5326" s="1">
        <f>IFERROR(INDEX(Preturi!H$2:H$8000, MATCH(A5326, Preturi!G$2:G$8000, 0)), "")*G5326</f>
        <v>15.56</v>
      </c>
      <c r="C5326" t="s">
        <v>688</v>
      </c>
      <c r="D5326" t="s">
        <v>2306</v>
      </c>
      <c r="E5326" t="s">
        <v>18461</v>
      </c>
      <c r="F5326" t="s">
        <v>20442</v>
      </c>
      <c r="G5326" s="146">
        <f t="shared" si="90"/>
        <v>1</v>
      </c>
    </row>
    <row r="5327" spans="1:7">
      <c r="A5327" t="s">
        <v>18462</v>
      </c>
      <c r="B5327" s="1">
        <f>IFERROR(INDEX(Preturi!H$2:H$8000, MATCH(A5327, Preturi!G$2:G$8000, 0)), "")*G5327</f>
        <v>15.87</v>
      </c>
      <c r="C5327" t="s">
        <v>688</v>
      </c>
      <c r="D5327" t="s">
        <v>2306</v>
      </c>
      <c r="E5327" t="s">
        <v>18463</v>
      </c>
      <c r="F5327" t="s">
        <v>20442</v>
      </c>
      <c r="G5327" s="146">
        <f t="shared" si="90"/>
        <v>1</v>
      </c>
    </row>
    <row r="5328" spans="1:7">
      <c r="A5328" t="s">
        <v>18464</v>
      </c>
      <c r="B5328" s="1">
        <f>IFERROR(INDEX(Preturi!H$2:H$8000, MATCH(A5328, Preturi!G$2:G$8000, 0)), "")*G5328</f>
        <v>16.190000000000001</v>
      </c>
      <c r="C5328" t="s">
        <v>688</v>
      </c>
      <c r="D5328" t="s">
        <v>2306</v>
      </c>
      <c r="E5328" t="s">
        <v>18465</v>
      </c>
      <c r="F5328" t="s">
        <v>20442</v>
      </c>
      <c r="G5328" s="146">
        <f t="shared" si="90"/>
        <v>1</v>
      </c>
    </row>
    <row r="5329" spans="1:7">
      <c r="A5329" t="s">
        <v>18466</v>
      </c>
      <c r="B5329" s="1">
        <f>IFERROR(INDEX(Preturi!H$2:H$8000, MATCH(A5329, Preturi!G$2:G$8000, 0)), "")*G5329</f>
        <v>16.5</v>
      </c>
      <c r="C5329" t="s">
        <v>688</v>
      </c>
      <c r="D5329" t="s">
        <v>2306</v>
      </c>
      <c r="E5329" t="s">
        <v>18467</v>
      </c>
      <c r="F5329" t="s">
        <v>20442</v>
      </c>
      <c r="G5329" s="146">
        <f t="shared" si="90"/>
        <v>1</v>
      </c>
    </row>
    <row r="5330" spans="1:7">
      <c r="A5330" t="s">
        <v>18468</v>
      </c>
      <c r="B5330" s="1">
        <f>IFERROR(INDEX(Preturi!H$2:H$8000, MATCH(A5330, Preturi!G$2:G$8000, 0)), "")*G5330</f>
        <v>19.55</v>
      </c>
      <c r="C5330" t="s">
        <v>688</v>
      </c>
      <c r="D5330" t="s">
        <v>2306</v>
      </c>
      <c r="E5330" t="s">
        <v>18470</v>
      </c>
      <c r="F5330" t="s">
        <v>20442</v>
      </c>
      <c r="G5330" s="146">
        <f t="shared" si="90"/>
        <v>1</v>
      </c>
    </row>
    <row r="5331" spans="1:7">
      <c r="A5331" t="s">
        <v>18471</v>
      </c>
      <c r="B5331" s="1">
        <f>IFERROR(INDEX(Preturi!H$2:H$8000, MATCH(A5331, Preturi!G$2:G$8000, 0)), "")*G5331</f>
        <v>15.2</v>
      </c>
      <c r="C5331" t="s">
        <v>688</v>
      </c>
      <c r="D5331" t="s">
        <v>2306</v>
      </c>
      <c r="E5331" t="s">
        <v>18472</v>
      </c>
      <c r="F5331" t="s">
        <v>20442</v>
      </c>
      <c r="G5331" s="146">
        <f t="shared" si="90"/>
        <v>1</v>
      </c>
    </row>
    <row r="5332" spans="1:7">
      <c r="A5332" t="s">
        <v>18473</v>
      </c>
      <c r="B5332" s="1">
        <f>IFERROR(INDEX(Preturi!H$2:H$8000, MATCH(A5332, Preturi!G$2:G$8000, 0)), "")*G5332</f>
        <v>15.56</v>
      </c>
      <c r="C5332" t="s">
        <v>688</v>
      </c>
      <c r="D5332" t="s">
        <v>2306</v>
      </c>
      <c r="E5332" t="s">
        <v>18474</v>
      </c>
      <c r="F5332" t="s">
        <v>20442</v>
      </c>
      <c r="G5332" s="146">
        <f t="shared" si="90"/>
        <v>1</v>
      </c>
    </row>
    <row r="5333" spans="1:7">
      <c r="A5333" t="s">
        <v>18475</v>
      </c>
      <c r="B5333" s="1">
        <f>IFERROR(INDEX(Preturi!H$2:H$8000, MATCH(A5333, Preturi!G$2:G$8000, 0)), "")*G5333</f>
        <v>15.93</v>
      </c>
      <c r="C5333" t="s">
        <v>688</v>
      </c>
      <c r="D5333" t="s">
        <v>2306</v>
      </c>
      <c r="E5333" t="s">
        <v>18476</v>
      </c>
      <c r="F5333" t="s">
        <v>20442</v>
      </c>
      <c r="G5333" s="146">
        <f t="shared" si="90"/>
        <v>1</v>
      </c>
    </row>
    <row r="5334" spans="1:7">
      <c r="A5334" t="s">
        <v>18477</v>
      </c>
      <c r="B5334" s="1">
        <f>IFERROR(INDEX(Preturi!H$2:H$8000, MATCH(A5334, Preturi!G$2:G$8000, 0)), "")*G5334</f>
        <v>16.29</v>
      </c>
      <c r="C5334" t="s">
        <v>688</v>
      </c>
      <c r="D5334" t="s">
        <v>2306</v>
      </c>
      <c r="E5334" t="s">
        <v>18478</v>
      </c>
      <c r="F5334" t="s">
        <v>20442</v>
      </c>
      <c r="G5334" s="146">
        <f t="shared" ref="G5334:G5397" si="91">1+Adaosuri23</f>
        <v>1</v>
      </c>
    </row>
    <row r="5335" spans="1:7">
      <c r="A5335" t="s">
        <v>18479</v>
      </c>
      <c r="B5335" s="1">
        <f>IFERROR(INDEX(Preturi!H$2:H$8000, MATCH(A5335, Preturi!G$2:G$8000, 0)), "")*G5335</f>
        <v>16.649999999999999</v>
      </c>
      <c r="C5335" t="s">
        <v>688</v>
      </c>
      <c r="D5335" t="s">
        <v>2306</v>
      </c>
      <c r="E5335" t="s">
        <v>18480</v>
      </c>
      <c r="F5335" t="s">
        <v>20442</v>
      </c>
      <c r="G5335" s="146">
        <f t="shared" si="91"/>
        <v>1</v>
      </c>
    </row>
    <row r="5336" spans="1:7">
      <c r="A5336" t="s">
        <v>18481</v>
      </c>
      <c r="B5336" s="1">
        <f>IFERROR(INDEX(Preturi!H$2:H$8000, MATCH(A5336, Preturi!G$2:G$8000, 0)), "")*G5336</f>
        <v>17</v>
      </c>
      <c r="C5336" t="s">
        <v>688</v>
      </c>
      <c r="D5336" t="s">
        <v>2306</v>
      </c>
      <c r="E5336" t="s">
        <v>18482</v>
      </c>
      <c r="F5336" t="s">
        <v>20442</v>
      </c>
      <c r="G5336" s="146">
        <f t="shared" si="91"/>
        <v>1</v>
      </c>
    </row>
    <row r="5337" spans="1:7">
      <c r="A5337" t="s">
        <v>18483</v>
      </c>
      <c r="B5337" s="1">
        <f>IFERROR(INDEX(Preturi!H$2:H$8000, MATCH(A5337, Preturi!G$2:G$8000, 0)), "")*G5337</f>
        <v>17.37</v>
      </c>
      <c r="C5337" t="s">
        <v>688</v>
      </c>
      <c r="D5337" t="s">
        <v>2306</v>
      </c>
      <c r="E5337" t="s">
        <v>18484</v>
      </c>
      <c r="F5337" t="s">
        <v>20442</v>
      </c>
      <c r="G5337" s="146">
        <f t="shared" si="91"/>
        <v>1</v>
      </c>
    </row>
    <row r="5338" spans="1:7">
      <c r="A5338" t="s">
        <v>18485</v>
      </c>
      <c r="B5338" s="1">
        <f>IFERROR(INDEX(Preturi!H$2:H$8000, MATCH(A5338, Preturi!G$2:G$8000, 0)), "")*G5338</f>
        <v>17.73</v>
      </c>
      <c r="C5338" t="s">
        <v>688</v>
      </c>
      <c r="D5338" t="s">
        <v>2306</v>
      </c>
      <c r="E5338" t="s">
        <v>18486</v>
      </c>
      <c r="F5338" t="s">
        <v>20442</v>
      </c>
      <c r="G5338" s="146">
        <f t="shared" si="91"/>
        <v>1</v>
      </c>
    </row>
    <row r="5339" spans="1:7">
      <c r="A5339" t="s">
        <v>18487</v>
      </c>
      <c r="B5339" s="1">
        <f>IFERROR(INDEX(Preturi!H$2:H$8000, MATCH(A5339, Preturi!G$2:G$8000, 0)), "")*G5339</f>
        <v>18.100000000000001</v>
      </c>
      <c r="C5339" t="s">
        <v>688</v>
      </c>
      <c r="D5339" t="s">
        <v>2306</v>
      </c>
      <c r="E5339" t="s">
        <v>18488</v>
      </c>
      <c r="F5339" t="s">
        <v>20442</v>
      </c>
      <c r="G5339" s="146">
        <f t="shared" si="91"/>
        <v>1</v>
      </c>
    </row>
    <row r="5340" spans="1:7">
      <c r="A5340" t="s">
        <v>18489</v>
      </c>
      <c r="B5340" s="1">
        <f>IFERROR(INDEX(Preturi!H$2:H$8000, MATCH(A5340, Preturi!G$2:G$8000, 0)), "")*G5340</f>
        <v>18.46</v>
      </c>
      <c r="C5340" t="s">
        <v>688</v>
      </c>
      <c r="D5340" t="s">
        <v>2306</v>
      </c>
      <c r="E5340" t="s">
        <v>18490</v>
      </c>
      <c r="F5340" t="s">
        <v>20442</v>
      </c>
      <c r="G5340" s="146">
        <f t="shared" si="91"/>
        <v>1</v>
      </c>
    </row>
    <row r="5341" spans="1:7">
      <c r="A5341" t="s">
        <v>18491</v>
      </c>
      <c r="B5341" s="1">
        <f>IFERROR(INDEX(Preturi!H$2:H$8000, MATCH(A5341, Preturi!G$2:G$8000, 0)), "")*G5341</f>
        <v>18.82</v>
      </c>
      <c r="C5341" t="s">
        <v>688</v>
      </c>
      <c r="D5341" t="s">
        <v>2306</v>
      </c>
      <c r="E5341" t="s">
        <v>18492</v>
      </c>
      <c r="F5341" t="s">
        <v>20442</v>
      </c>
      <c r="G5341" s="146">
        <f t="shared" si="91"/>
        <v>1</v>
      </c>
    </row>
    <row r="5342" spans="1:7">
      <c r="A5342" t="s">
        <v>18493</v>
      </c>
      <c r="B5342" s="1">
        <f>IFERROR(INDEX(Preturi!H$2:H$8000, MATCH(A5342, Preturi!G$2:G$8000, 0)), "")*G5342</f>
        <v>19.190000000000001</v>
      </c>
      <c r="C5342" t="s">
        <v>688</v>
      </c>
      <c r="D5342" t="s">
        <v>2306</v>
      </c>
      <c r="E5342" t="s">
        <v>18494</v>
      </c>
      <c r="F5342" t="s">
        <v>20442</v>
      </c>
      <c r="G5342" s="146">
        <f t="shared" si="91"/>
        <v>1</v>
      </c>
    </row>
    <row r="5343" spans="1:7">
      <c r="A5343" t="s">
        <v>18495</v>
      </c>
      <c r="B5343" s="1">
        <f>IFERROR(INDEX(Preturi!H$2:H$8000, MATCH(A5343, Preturi!G$2:G$8000, 0)), "")*G5343</f>
        <v>15.2</v>
      </c>
      <c r="C5343" t="s">
        <v>688</v>
      </c>
      <c r="D5343" t="s">
        <v>2306</v>
      </c>
      <c r="E5343" t="s">
        <v>18496</v>
      </c>
      <c r="F5343" t="s">
        <v>20442</v>
      </c>
      <c r="G5343" s="146">
        <f t="shared" si="91"/>
        <v>1</v>
      </c>
    </row>
    <row r="5344" spans="1:7">
      <c r="A5344" t="s">
        <v>18497</v>
      </c>
      <c r="B5344" s="1">
        <f>IFERROR(INDEX(Preturi!H$2:H$8000, MATCH(A5344, Preturi!G$2:G$8000, 0)), "")*G5344</f>
        <v>15.56</v>
      </c>
      <c r="C5344" t="s">
        <v>688</v>
      </c>
      <c r="D5344" t="s">
        <v>2306</v>
      </c>
      <c r="E5344" t="s">
        <v>18498</v>
      </c>
      <c r="F5344" t="s">
        <v>20442</v>
      </c>
      <c r="G5344" s="146">
        <f t="shared" si="91"/>
        <v>1</v>
      </c>
    </row>
    <row r="5345" spans="1:7">
      <c r="A5345" t="s">
        <v>18499</v>
      </c>
      <c r="B5345" s="1">
        <f>IFERROR(INDEX(Preturi!H$2:H$8000, MATCH(A5345, Preturi!G$2:G$8000, 0)), "")*G5345</f>
        <v>15.93</v>
      </c>
      <c r="C5345" t="s">
        <v>688</v>
      </c>
      <c r="D5345" t="s">
        <v>2306</v>
      </c>
      <c r="E5345" t="s">
        <v>18500</v>
      </c>
      <c r="F5345" t="s">
        <v>20442</v>
      </c>
      <c r="G5345" s="146">
        <f t="shared" si="91"/>
        <v>1</v>
      </c>
    </row>
    <row r="5346" spans="1:7">
      <c r="A5346" t="s">
        <v>18501</v>
      </c>
      <c r="B5346" s="1">
        <f>IFERROR(INDEX(Preturi!H$2:H$8000, MATCH(A5346, Preturi!G$2:G$8000, 0)), "")*G5346</f>
        <v>16.29</v>
      </c>
      <c r="C5346" t="s">
        <v>688</v>
      </c>
      <c r="D5346" t="s">
        <v>2306</v>
      </c>
      <c r="E5346" t="s">
        <v>18502</v>
      </c>
      <c r="F5346" t="s">
        <v>20442</v>
      </c>
      <c r="G5346" s="146">
        <f t="shared" si="91"/>
        <v>1</v>
      </c>
    </row>
    <row r="5347" spans="1:7">
      <c r="A5347" t="s">
        <v>18503</v>
      </c>
      <c r="B5347" s="1">
        <f>IFERROR(INDEX(Preturi!H$2:H$8000, MATCH(A5347, Preturi!G$2:G$8000, 0)), "")*G5347</f>
        <v>16.649999999999999</v>
      </c>
      <c r="C5347" t="s">
        <v>688</v>
      </c>
      <c r="D5347" t="s">
        <v>2306</v>
      </c>
      <c r="E5347" t="s">
        <v>18504</v>
      </c>
      <c r="F5347" t="s">
        <v>20442</v>
      </c>
      <c r="G5347" s="146">
        <f t="shared" si="91"/>
        <v>1</v>
      </c>
    </row>
    <row r="5348" spans="1:7">
      <c r="A5348" t="s">
        <v>18505</v>
      </c>
      <c r="B5348" s="1">
        <f>IFERROR(INDEX(Preturi!H$2:H$8000, MATCH(A5348, Preturi!G$2:G$8000, 0)), "")*G5348</f>
        <v>17</v>
      </c>
      <c r="C5348" t="s">
        <v>688</v>
      </c>
      <c r="D5348" t="s">
        <v>2306</v>
      </c>
      <c r="E5348" t="s">
        <v>18506</v>
      </c>
      <c r="F5348" t="s">
        <v>20442</v>
      </c>
      <c r="G5348" s="146">
        <f t="shared" si="91"/>
        <v>1</v>
      </c>
    </row>
    <row r="5349" spans="1:7">
      <c r="A5349" t="s">
        <v>18507</v>
      </c>
      <c r="B5349" s="1">
        <f>IFERROR(INDEX(Preturi!H$2:H$8000, MATCH(A5349, Preturi!G$2:G$8000, 0)), "")*G5349</f>
        <v>17.37</v>
      </c>
      <c r="C5349" t="s">
        <v>688</v>
      </c>
      <c r="D5349" t="s">
        <v>2306</v>
      </c>
      <c r="E5349" t="s">
        <v>18508</v>
      </c>
      <c r="F5349" t="s">
        <v>20442</v>
      </c>
      <c r="G5349" s="146">
        <f t="shared" si="91"/>
        <v>1</v>
      </c>
    </row>
    <row r="5350" spans="1:7">
      <c r="A5350" t="s">
        <v>18509</v>
      </c>
      <c r="B5350" s="1">
        <f>IFERROR(INDEX(Preturi!H$2:H$8000, MATCH(A5350, Preturi!G$2:G$8000, 0)), "")*G5350</f>
        <v>17.73</v>
      </c>
      <c r="C5350" t="s">
        <v>688</v>
      </c>
      <c r="D5350" t="s">
        <v>2306</v>
      </c>
      <c r="E5350" t="s">
        <v>18510</v>
      </c>
      <c r="F5350" t="s">
        <v>20442</v>
      </c>
      <c r="G5350" s="146">
        <f t="shared" si="91"/>
        <v>1</v>
      </c>
    </row>
    <row r="5351" spans="1:7">
      <c r="A5351" t="s">
        <v>18511</v>
      </c>
      <c r="B5351" s="1">
        <f>IFERROR(INDEX(Preturi!H$2:H$8000, MATCH(A5351, Preturi!G$2:G$8000, 0)), "")*G5351</f>
        <v>18.100000000000001</v>
      </c>
      <c r="C5351" t="s">
        <v>688</v>
      </c>
      <c r="D5351" t="s">
        <v>2306</v>
      </c>
      <c r="E5351" t="s">
        <v>18512</v>
      </c>
      <c r="F5351" t="s">
        <v>20442</v>
      </c>
      <c r="G5351" s="146">
        <f t="shared" si="91"/>
        <v>1</v>
      </c>
    </row>
    <row r="5352" spans="1:7">
      <c r="A5352" t="s">
        <v>18513</v>
      </c>
      <c r="B5352" s="1">
        <f>IFERROR(INDEX(Preturi!H$2:H$8000, MATCH(A5352, Preturi!G$2:G$8000, 0)), "")*G5352</f>
        <v>18.46</v>
      </c>
      <c r="C5352" t="s">
        <v>688</v>
      </c>
      <c r="D5352" t="s">
        <v>2306</v>
      </c>
      <c r="E5352" t="s">
        <v>18514</v>
      </c>
      <c r="F5352" t="s">
        <v>20442</v>
      </c>
      <c r="G5352" s="146">
        <f t="shared" si="91"/>
        <v>1</v>
      </c>
    </row>
    <row r="5353" spans="1:7">
      <c r="A5353" t="s">
        <v>18515</v>
      </c>
      <c r="B5353" s="1">
        <f>IFERROR(INDEX(Preturi!H$2:H$8000, MATCH(A5353, Preturi!G$2:G$8000, 0)), "")*G5353</f>
        <v>18.82</v>
      </c>
      <c r="C5353" t="s">
        <v>688</v>
      </c>
      <c r="D5353" t="s">
        <v>2306</v>
      </c>
      <c r="E5353" t="s">
        <v>18516</v>
      </c>
      <c r="F5353" t="s">
        <v>20442</v>
      </c>
      <c r="G5353" s="146">
        <f t="shared" si="91"/>
        <v>1</v>
      </c>
    </row>
    <row r="5354" spans="1:7">
      <c r="A5354" t="s">
        <v>18517</v>
      </c>
      <c r="B5354" s="1">
        <f>IFERROR(INDEX(Preturi!H$2:H$8000, MATCH(A5354, Preturi!G$2:G$8000, 0)), "")*G5354</f>
        <v>19.190000000000001</v>
      </c>
      <c r="C5354" t="s">
        <v>688</v>
      </c>
      <c r="D5354" t="s">
        <v>2306</v>
      </c>
      <c r="E5354" t="s">
        <v>18518</v>
      </c>
      <c r="F5354" t="s">
        <v>20442</v>
      </c>
      <c r="G5354" s="146">
        <f t="shared" si="91"/>
        <v>1</v>
      </c>
    </row>
    <row r="5355" spans="1:7">
      <c r="A5355" t="s">
        <v>18519</v>
      </c>
      <c r="B5355" s="1">
        <f>IFERROR(INDEX(Preturi!H$2:H$8000, MATCH(A5355, Preturi!G$2:G$8000, 0)), "")*G5355</f>
        <v>8.65</v>
      </c>
      <c r="C5355" t="s">
        <v>688</v>
      </c>
      <c r="D5355" t="s">
        <v>2306</v>
      </c>
      <c r="E5355" t="s">
        <v>18520</v>
      </c>
      <c r="F5355" t="s">
        <v>20442</v>
      </c>
      <c r="G5355" s="146">
        <f t="shared" si="91"/>
        <v>1</v>
      </c>
    </row>
    <row r="5356" spans="1:7">
      <c r="A5356" t="s">
        <v>18521</v>
      </c>
      <c r="B5356" s="1">
        <f>IFERROR(INDEX(Preturi!H$2:H$8000, MATCH(A5356, Preturi!G$2:G$8000, 0)), "")*G5356</f>
        <v>6.77</v>
      </c>
      <c r="C5356" t="s">
        <v>688</v>
      </c>
      <c r="D5356" t="s">
        <v>2306</v>
      </c>
      <c r="E5356" t="s">
        <v>18522</v>
      </c>
      <c r="F5356" t="s">
        <v>20442</v>
      </c>
      <c r="G5356" s="146">
        <f t="shared" si="91"/>
        <v>1</v>
      </c>
    </row>
    <row r="5357" spans="1:7">
      <c r="A5357" t="s">
        <v>18523</v>
      </c>
      <c r="B5357" s="1">
        <f>IFERROR(INDEX(Preturi!H$2:H$8000, MATCH(A5357, Preturi!G$2:G$8000, 0)), "")*G5357</f>
        <v>6.93</v>
      </c>
      <c r="C5357" t="s">
        <v>688</v>
      </c>
      <c r="D5357" t="s">
        <v>2306</v>
      </c>
      <c r="E5357" t="s">
        <v>18524</v>
      </c>
      <c r="F5357" t="s">
        <v>20442</v>
      </c>
      <c r="G5357" s="146">
        <f t="shared" si="91"/>
        <v>1</v>
      </c>
    </row>
    <row r="5358" spans="1:7">
      <c r="A5358" t="s">
        <v>18525</v>
      </c>
      <c r="B5358" s="1">
        <f>IFERROR(INDEX(Preturi!H$2:H$8000, MATCH(A5358, Preturi!G$2:G$8000, 0)), "")*G5358</f>
        <v>7.09</v>
      </c>
      <c r="C5358" t="s">
        <v>688</v>
      </c>
      <c r="D5358" t="s">
        <v>2306</v>
      </c>
      <c r="E5358" t="s">
        <v>18526</v>
      </c>
      <c r="F5358" t="s">
        <v>20442</v>
      </c>
      <c r="G5358" s="146">
        <f t="shared" si="91"/>
        <v>1</v>
      </c>
    </row>
    <row r="5359" spans="1:7">
      <c r="A5359" t="s">
        <v>18527</v>
      </c>
      <c r="B5359" s="1">
        <f>IFERROR(INDEX(Preturi!H$2:H$8000, MATCH(A5359, Preturi!G$2:G$8000, 0)), "")*G5359</f>
        <v>7.24</v>
      </c>
      <c r="C5359" t="s">
        <v>688</v>
      </c>
      <c r="D5359" t="s">
        <v>2306</v>
      </c>
      <c r="E5359" t="s">
        <v>18528</v>
      </c>
      <c r="F5359" t="s">
        <v>20442</v>
      </c>
      <c r="G5359" s="146">
        <f t="shared" si="91"/>
        <v>1</v>
      </c>
    </row>
    <row r="5360" spans="1:7">
      <c r="A5360" t="s">
        <v>18529</v>
      </c>
      <c r="B5360" s="1">
        <f>IFERROR(INDEX(Preturi!H$2:H$8000, MATCH(A5360, Preturi!G$2:G$8000, 0)), "")*G5360</f>
        <v>7.4</v>
      </c>
      <c r="C5360" t="s">
        <v>688</v>
      </c>
      <c r="D5360" t="s">
        <v>2306</v>
      </c>
      <c r="E5360" t="s">
        <v>18530</v>
      </c>
      <c r="F5360" t="s">
        <v>20442</v>
      </c>
      <c r="G5360" s="146">
        <f t="shared" si="91"/>
        <v>1</v>
      </c>
    </row>
    <row r="5361" spans="1:7">
      <c r="A5361" t="s">
        <v>18531</v>
      </c>
      <c r="B5361" s="1">
        <f>IFERROR(INDEX(Preturi!H$2:H$8000, MATCH(A5361, Preturi!G$2:G$8000, 0)), "")*G5361</f>
        <v>7.55</v>
      </c>
      <c r="C5361" t="s">
        <v>688</v>
      </c>
      <c r="D5361" t="s">
        <v>2306</v>
      </c>
      <c r="E5361" t="s">
        <v>18532</v>
      </c>
      <c r="F5361" t="s">
        <v>20442</v>
      </c>
      <c r="G5361" s="146">
        <f t="shared" si="91"/>
        <v>1</v>
      </c>
    </row>
    <row r="5362" spans="1:7">
      <c r="A5362" t="s">
        <v>18533</v>
      </c>
      <c r="B5362" s="1">
        <f>IFERROR(INDEX(Preturi!H$2:H$8000, MATCH(A5362, Preturi!G$2:G$8000, 0)), "")*G5362</f>
        <v>7.71</v>
      </c>
      <c r="C5362" t="s">
        <v>688</v>
      </c>
      <c r="D5362" t="s">
        <v>2306</v>
      </c>
      <c r="E5362" t="s">
        <v>18534</v>
      </c>
      <c r="F5362" t="s">
        <v>20442</v>
      </c>
      <c r="G5362" s="146">
        <f t="shared" si="91"/>
        <v>1</v>
      </c>
    </row>
    <row r="5363" spans="1:7">
      <c r="A5363" t="s">
        <v>18535</v>
      </c>
      <c r="B5363" s="1">
        <f>IFERROR(INDEX(Preturi!H$2:H$8000, MATCH(A5363, Preturi!G$2:G$8000, 0)), "")*G5363</f>
        <v>7.87</v>
      </c>
      <c r="C5363" t="s">
        <v>688</v>
      </c>
      <c r="D5363" t="s">
        <v>2306</v>
      </c>
      <c r="E5363" t="s">
        <v>18536</v>
      </c>
      <c r="F5363" t="s">
        <v>20442</v>
      </c>
      <c r="G5363" s="146">
        <f t="shared" si="91"/>
        <v>1</v>
      </c>
    </row>
    <row r="5364" spans="1:7">
      <c r="A5364" t="s">
        <v>18537</v>
      </c>
      <c r="B5364" s="1">
        <f>IFERROR(INDEX(Preturi!H$2:H$8000, MATCH(A5364, Preturi!G$2:G$8000, 0)), "")*G5364</f>
        <v>8.02</v>
      </c>
      <c r="C5364" t="s">
        <v>688</v>
      </c>
      <c r="D5364" t="s">
        <v>2306</v>
      </c>
      <c r="E5364" t="s">
        <v>18538</v>
      </c>
      <c r="F5364" t="s">
        <v>20442</v>
      </c>
      <c r="G5364" s="146">
        <f t="shared" si="91"/>
        <v>1</v>
      </c>
    </row>
    <row r="5365" spans="1:7">
      <c r="A5365" t="s">
        <v>18539</v>
      </c>
      <c r="B5365" s="1">
        <f>IFERROR(INDEX(Preturi!H$2:H$8000, MATCH(A5365, Preturi!G$2:G$8000, 0)), "")*G5365</f>
        <v>8.18</v>
      </c>
      <c r="C5365" t="s">
        <v>688</v>
      </c>
      <c r="D5365" t="s">
        <v>2306</v>
      </c>
      <c r="E5365" t="s">
        <v>18540</v>
      </c>
      <c r="F5365" t="s">
        <v>20442</v>
      </c>
      <c r="G5365" s="146">
        <f t="shared" si="91"/>
        <v>1</v>
      </c>
    </row>
    <row r="5366" spans="1:7">
      <c r="A5366" t="s">
        <v>18541</v>
      </c>
      <c r="B5366" s="1">
        <f>IFERROR(INDEX(Preturi!H$2:H$8000, MATCH(A5366, Preturi!G$2:G$8000, 0)), "")*G5366</f>
        <v>8.33</v>
      </c>
      <c r="C5366" t="s">
        <v>688</v>
      </c>
      <c r="D5366" t="s">
        <v>2306</v>
      </c>
      <c r="E5366" t="s">
        <v>18542</v>
      </c>
      <c r="F5366" t="s">
        <v>20442</v>
      </c>
      <c r="G5366" s="146">
        <f t="shared" si="91"/>
        <v>1</v>
      </c>
    </row>
    <row r="5367" spans="1:7">
      <c r="A5367" t="s">
        <v>18543</v>
      </c>
      <c r="B5367" s="1">
        <f>IFERROR(INDEX(Preturi!H$2:H$8000, MATCH(A5367, Preturi!G$2:G$8000, 0)), "")*G5367</f>
        <v>8.49</v>
      </c>
      <c r="C5367" t="s">
        <v>688</v>
      </c>
      <c r="D5367" t="s">
        <v>2306</v>
      </c>
      <c r="E5367" t="s">
        <v>18544</v>
      </c>
      <c r="F5367" t="s">
        <v>20442</v>
      </c>
      <c r="G5367" s="146">
        <f t="shared" si="91"/>
        <v>1</v>
      </c>
    </row>
    <row r="5368" spans="1:7">
      <c r="A5368" t="s">
        <v>18545</v>
      </c>
      <c r="B5368" s="1">
        <f>IFERROR(INDEX(Preturi!H$2:H$8000, MATCH(A5368, Preturi!G$2:G$8000, 0)), "")*G5368</f>
        <v>6.77</v>
      </c>
      <c r="C5368" t="s">
        <v>688</v>
      </c>
      <c r="D5368" t="s">
        <v>2306</v>
      </c>
      <c r="E5368" t="s">
        <v>18546</v>
      </c>
      <c r="F5368" t="s">
        <v>20442</v>
      </c>
      <c r="G5368" s="146">
        <f t="shared" si="91"/>
        <v>1</v>
      </c>
    </row>
    <row r="5369" spans="1:7">
      <c r="A5369" t="s">
        <v>18547</v>
      </c>
      <c r="B5369" s="1">
        <f>IFERROR(INDEX(Preturi!H$2:H$8000, MATCH(A5369, Preturi!G$2:G$8000, 0)), "")*G5369</f>
        <v>6.93</v>
      </c>
      <c r="C5369" t="s">
        <v>688</v>
      </c>
      <c r="D5369" t="s">
        <v>2306</v>
      </c>
      <c r="E5369" t="s">
        <v>18548</v>
      </c>
      <c r="F5369" t="s">
        <v>20442</v>
      </c>
      <c r="G5369" s="146">
        <f t="shared" si="91"/>
        <v>1</v>
      </c>
    </row>
    <row r="5370" spans="1:7">
      <c r="A5370" t="s">
        <v>18549</v>
      </c>
      <c r="B5370" s="1">
        <f>IFERROR(INDEX(Preturi!H$2:H$8000, MATCH(A5370, Preturi!G$2:G$8000, 0)), "")*G5370</f>
        <v>7.09</v>
      </c>
      <c r="C5370" t="s">
        <v>688</v>
      </c>
      <c r="D5370" t="s">
        <v>2306</v>
      </c>
      <c r="E5370" t="s">
        <v>18550</v>
      </c>
      <c r="F5370" t="s">
        <v>20442</v>
      </c>
      <c r="G5370" s="146">
        <f t="shared" si="91"/>
        <v>1</v>
      </c>
    </row>
    <row r="5371" spans="1:7">
      <c r="A5371" t="s">
        <v>18551</v>
      </c>
      <c r="B5371" s="1">
        <f>IFERROR(INDEX(Preturi!H$2:H$8000, MATCH(A5371, Preturi!G$2:G$8000, 0)), "")*G5371</f>
        <v>7.24</v>
      </c>
      <c r="C5371" t="s">
        <v>688</v>
      </c>
      <c r="D5371" t="s">
        <v>2306</v>
      </c>
      <c r="E5371" t="s">
        <v>18552</v>
      </c>
      <c r="F5371" t="s">
        <v>20442</v>
      </c>
      <c r="G5371" s="146">
        <f t="shared" si="91"/>
        <v>1</v>
      </c>
    </row>
    <row r="5372" spans="1:7">
      <c r="A5372" t="s">
        <v>18553</v>
      </c>
      <c r="B5372" s="1">
        <f>IFERROR(INDEX(Preturi!H$2:H$8000, MATCH(A5372, Preturi!G$2:G$8000, 0)), "")*G5372</f>
        <v>7.4</v>
      </c>
      <c r="C5372" t="s">
        <v>688</v>
      </c>
      <c r="D5372" t="s">
        <v>2306</v>
      </c>
      <c r="E5372" t="s">
        <v>18554</v>
      </c>
      <c r="F5372" t="s">
        <v>20442</v>
      </c>
      <c r="G5372" s="146">
        <f t="shared" si="91"/>
        <v>1</v>
      </c>
    </row>
    <row r="5373" spans="1:7">
      <c r="A5373" t="s">
        <v>18555</v>
      </c>
      <c r="B5373" s="1">
        <f>IFERROR(INDEX(Preturi!H$2:H$8000, MATCH(A5373, Preturi!G$2:G$8000, 0)), "")*G5373</f>
        <v>7.55</v>
      </c>
      <c r="C5373" t="s">
        <v>688</v>
      </c>
      <c r="D5373" t="s">
        <v>2306</v>
      </c>
      <c r="E5373" t="s">
        <v>18556</v>
      </c>
      <c r="F5373" t="s">
        <v>20442</v>
      </c>
      <c r="G5373" s="146">
        <f t="shared" si="91"/>
        <v>1</v>
      </c>
    </row>
    <row r="5374" spans="1:7">
      <c r="A5374" t="s">
        <v>18557</v>
      </c>
      <c r="B5374" s="1">
        <f>IFERROR(INDEX(Preturi!H$2:H$8000, MATCH(A5374, Preturi!G$2:G$8000, 0)), "")*G5374</f>
        <v>7.71</v>
      </c>
      <c r="C5374" t="s">
        <v>688</v>
      </c>
      <c r="D5374" t="s">
        <v>2306</v>
      </c>
      <c r="E5374" t="s">
        <v>18558</v>
      </c>
      <c r="F5374" t="s">
        <v>20442</v>
      </c>
      <c r="G5374" s="146">
        <f t="shared" si="91"/>
        <v>1</v>
      </c>
    </row>
    <row r="5375" spans="1:7">
      <c r="A5375" t="s">
        <v>18559</v>
      </c>
      <c r="B5375" s="1">
        <f>IFERROR(INDEX(Preturi!H$2:H$8000, MATCH(A5375, Preturi!G$2:G$8000, 0)), "")*G5375</f>
        <v>7.87</v>
      </c>
      <c r="C5375" t="s">
        <v>688</v>
      </c>
      <c r="D5375" t="s">
        <v>2306</v>
      </c>
      <c r="E5375" t="s">
        <v>18560</v>
      </c>
      <c r="F5375" t="s">
        <v>20442</v>
      </c>
      <c r="G5375" s="146">
        <f t="shared" si="91"/>
        <v>1</v>
      </c>
    </row>
    <row r="5376" spans="1:7">
      <c r="A5376" t="s">
        <v>18561</v>
      </c>
      <c r="B5376" s="1">
        <f>IFERROR(INDEX(Preturi!H$2:H$8000, MATCH(A5376, Preturi!G$2:G$8000, 0)), "")*G5376</f>
        <v>8.02</v>
      </c>
      <c r="C5376" t="s">
        <v>688</v>
      </c>
      <c r="D5376" t="s">
        <v>2306</v>
      </c>
      <c r="E5376" t="s">
        <v>18562</v>
      </c>
      <c r="F5376" t="s">
        <v>20442</v>
      </c>
      <c r="G5376" s="146">
        <f t="shared" si="91"/>
        <v>1</v>
      </c>
    </row>
    <row r="5377" spans="1:7">
      <c r="A5377" t="s">
        <v>18563</v>
      </c>
      <c r="B5377" s="1">
        <f>IFERROR(INDEX(Preturi!H$2:H$8000, MATCH(A5377, Preturi!G$2:G$8000, 0)), "")*G5377</f>
        <v>8.18</v>
      </c>
      <c r="C5377" t="s">
        <v>688</v>
      </c>
      <c r="D5377" t="s">
        <v>2306</v>
      </c>
      <c r="E5377" t="s">
        <v>18564</v>
      </c>
      <c r="F5377" t="s">
        <v>20442</v>
      </c>
      <c r="G5377" s="146">
        <f t="shared" si="91"/>
        <v>1</v>
      </c>
    </row>
    <row r="5378" spans="1:7">
      <c r="A5378" t="s">
        <v>18565</v>
      </c>
      <c r="B5378" s="1">
        <f>IFERROR(INDEX(Preturi!H$2:H$8000, MATCH(A5378, Preturi!G$2:G$8000, 0)), "")*G5378</f>
        <v>8.33</v>
      </c>
      <c r="C5378" t="s">
        <v>688</v>
      </c>
      <c r="D5378" t="s">
        <v>2306</v>
      </c>
      <c r="E5378" t="s">
        <v>18566</v>
      </c>
      <c r="F5378" t="s">
        <v>20442</v>
      </c>
      <c r="G5378" s="146">
        <f t="shared" si="91"/>
        <v>1</v>
      </c>
    </row>
    <row r="5379" spans="1:7">
      <c r="A5379" t="s">
        <v>18567</v>
      </c>
      <c r="B5379" s="1">
        <f>IFERROR(INDEX(Preturi!H$2:H$8000, MATCH(A5379, Preturi!G$2:G$8000, 0)), "")*G5379</f>
        <v>8.49</v>
      </c>
      <c r="C5379" t="s">
        <v>688</v>
      </c>
      <c r="D5379" t="s">
        <v>2306</v>
      </c>
      <c r="E5379" t="s">
        <v>18568</v>
      </c>
      <c r="F5379" t="s">
        <v>20442</v>
      </c>
      <c r="G5379" s="146">
        <f t="shared" si="91"/>
        <v>1</v>
      </c>
    </row>
    <row r="5380" spans="1:7">
      <c r="A5380" t="s">
        <v>18569</v>
      </c>
      <c r="B5380" s="1">
        <f>IFERROR(INDEX(Preturi!H$2:H$8000, MATCH(A5380, Preturi!G$2:G$8000, 0)), "")*G5380</f>
        <v>11.48</v>
      </c>
      <c r="C5380" t="s">
        <v>688</v>
      </c>
      <c r="D5380" t="s">
        <v>2306</v>
      </c>
      <c r="E5380" t="s">
        <v>18570</v>
      </c>
      <c r="F5380" t="s">
        <v>20442</v>
      </c>
      <c r="G5380" s="146">
        <f t="shared" si="91"/>
        <v>1</v>
      </c>
    </row>
    <row r="5381" spans="1:7">
      <c r="A5381" t="s">
        <v>18571</v>
      </c>
      <c r="B5381" s="1">
        <f>IFERROR(INDEX(Preturi!H$2:H$8000, MATCH(A5381, Preturi!G$2:G$8000, 0)), "")*G5381</f>
        <v>9</v>
      </c>
      <c r="C5381" t="s">
        <v>688</v>
      </c>
      <c r="D5381" t="s">
        <v>2306</v>
      </c>
      <c r="E5381" t="s">
        <v>18572</v>
      </c>
      <c r="F5381" t="s">
        <v>20442</v>
      </c>
      <c r="G5381" s="146">
        <f t="shared" si="91"/>
        <v>1</v>
      </c>
    </row>
    <row r="5382" spans="1:7">
      <c r="A5382" t="s">
        <v>18573</v>
      </c>
      <c r="B5382" s="1">
        <f>IFERROR(INDEX(Preturi!H$2:H$8000, MATCH(A5382, Preturi!G$2:G$8000, 0)), "")*G5382</f>
        <v>9.1999999999999993</v>
      </c>
      <c r="C5382" t="s">
        <v>688</v>
      </c>
      <c r="D5382" t="s">
        <v>2306</v>
      </c>
      <c r="E5382" t="s">
        <v>18574</v>
      </c>
      <c r="F5382" t="s">
        <v>20442</v>
      </c>
      <c r="G5382" s="146">
        <f t="shared" si="91"/>
        <v>1</v>
      </c>
    </row>
    <row r="5383" spans="1:7">
      <c r="A5383" t="s">
        <v>18575</v>
      </c>
      <c r="B5383" s="1">
        <f>IFERROR(INDEX(Preturi!H$2:H$8000, MATCH(A5383, Preturi!G$2:G$8000, 0)), "")*G5383</f>
        <v>9.41</v>
      </c>
      <c r="C5383" t="s">
        <v>688</v>
      </c>
      <c r="D5383" t="s">
        <v>2306</v>
      </c>
      <c r="E5383" t="s">
        <v>18576</v>
      </c>
      <c r="F5383" t="s">
        <v>20442</v>
      </c>
      <c r="G5383" s="146">
        <f t="shared" si="91"/>
        <v>1</v>
      </c>
    </row>
    <row r="5384" spans="1:7">
      <c r="A5384" t="s">
        <v>18577</v>
      </c>
      <c r="B5384" s="1">
        <f>IFERROR(INDEX(Preturi!H$2:H$8000, MATCH(A5384, Preturi!G$2:G$8000, 0)), "")*G5384</f>
        <v>9.6199999999999992</v>
      </c>
      <c r="C5384" t="s">
        <v>688</v>
      </c>
      <c r="D5384" t="s">
        <v>2306</v>
      </c>
      <c r="E5384" t="s">
        <v>18578</v>
      </c>
      <c r="F5384" t="s">
        <v>20442</v>
      </c>
      <c r="G5384" s="146">
        <f t="shared" si="91"/>
        <v>1</v>
      </c>
    </row>
    <row r="5385" spans="1:7">
      <c r="A5385" t="s">
        <v>18579</v>
      </c>
      <c r="B5385" s="1">
        <f>IFERROR(INDEX(Preturi!H$2:H$8000, MATCH(A5385, Preturi!G$2:G$8000, 0)), "")*G5385</f>
        <v>9.83</v>
      </c>
      <c r="C5385" t="s">
        <v>688</v>
      </c>
      <c r="D5385" t="s">
        <v>2306</v>
      </c>
      <c r="E5385" t="s">
        <v>18580</v>
      </c>
      <c r="F5385" t="s">
        <v>20442</v>
      </c>
      <c r="G5385" s="146">
        <f t="shared" si="91"/>
        <v>1</v>
      </c>
    </row>
    <row r="5386" spans="1:7">
      <c r="A5386" t="s">
        <v>18581</v>
      </c>
      <c r="B5386" s="1">
        <f>IFERROR(INDEX(Preturi!H$2:H$8000, MATCH(A5386, Preturi!G$2:G$8000, 0)), "")*G5386</f>
        <v>10.039999999999999</v>
      </c>
      <c r="C5386" t="s">
        <v>688</v>
      </c>
      <c r="D5386" t="s">
        <v>2306</v>
      </c>
      <c r="E5386" t="s">
        <v>18582</v>
      </c>
      <c r="F5386" t="s">
        <v>20442</v>
      </c>
      <c r="G5386" s="146">
        <f t="shared" si="91"/>
        <v>1</v>
      </c>
    </row>
    <row r="5387" spans="1:7">
      <c r="A5387" t="s">
        <v>18583</v>
      </c>
      <c r="B5387" s="1">
        <f>IFERROR(INDEX(Preturi!H$2:H$8000, MATCH(A5387, Preturi!G$2:G$8000, 0)), "")*G5387</f>
        <v>10.24</v>
      </c>
      <c r="C5387" t="s">
        <v>688</v>
      </c>
      <c r="D5387" t="s">
        <v>2306</v>
      </c>
      <c r="E5387" t="s">
        <v>18584</v>
      </c>
      <c r="F5387" t="s">
        <v>20442</v>
      </c>
      <c r="G5387" s="146">
        <f t="shared" si="91"/>
        <v>1</v>
      </c>
    </row>
    <row r="5388" spans="1:7">
      <c r="A5388" t="s">
        <v>18585</v>
      </c>
      <c r="B5388" s="1">
        <f>IFERROR(INDEX(Preturi!H$2:H$8000, MATCH(A5388, Preturi!G$2:G$8000, 0)), "")*G5388</f>
        <v>10.45</v>
      </c>
      <c r="C5388" t="s">
        <v>688</v>
      </c>
      <c r="D5388" t="s">
        <v>2306</v>
      </c>
      <c r="E5388" t="s">
        <v>18586</v>
      </c>
      <c r="F5388" t="s">
        <v>20442</v>
      </c>
      <c r="G5388" s="146">
        <f t="shared" si="91"/>
        <v>1</v>
      </c>
    </row>
    <row r="5389" spans="1:7">
      <c r="A5389" t="s">
        <v>18587</v>
      </c>
      <c r="B5389" s="1">
        <f>IFERROR(INDEX(Preturi!H$2:H$8000, MATCH(A5389, Preturi!G$2:G$8000, 0)), "")*G5389</f>
        <v>10.66</v>
      </c>
      <c r="C5389" t="s">
        <v>688</v>
      </c>
      <c r="D5389" t="s">
        <v>2306</v>
      </c>
      <c r="E5389" t="s">
        <v>18588</v>
      </c>
      <c r="F5389" t="s">
        <v>20442</v>
      </c>
      <c r="G5389" s="146">
        <f t="shared" si="91"/>
        <v>1</v>
      </c>
    </row>
    <row r="5390" spans="1:7">
      <c r="A5390" t="s">
        <v>18589</v>
      </c>
      <c r="B5390" s="1">
        <f>IFERROR(INDEX(Preturi!H$2:H$8000, MATCH(A5390, Preturi!G$2:G$8000, 0)), "")*G5390</f>
        <v>10.87</v>
      </c>
      <c r="C5390" t="s">
        <v>688</v>
      </c>
      <c r="D5390" t="s">
        <v>2306</v>
      </c>
      <c r="E5390" t="s">
        <v>18590</v>
      </c>
      <c r="F5390" t="s">
        <v>20442</v>
      </c>
      <c r="G5390" s="146">
        <f t="shared" si="91"/>
        <v>1</v>
      </c>
    </row>
    <row r="5391" spans="1:7">
      <c r="A5391" t="s">
        <v>18591</v>
      </c>
      <c r="B5391" s="1">
        <f>IFERROR(INDEX(Preturi!H$2:H$8000, MATCH(A5391, Preturi!G$2:G$8000, 0)), "")*G5391</f>
        <v>11.08</v>
      </c>
      <c r="C5391" t="s">
        <v>688</v>
      </c>
      <c r="D5391" t="s">
        <v>2306</v>
      </c>
      <c r="E5391" t="s">
        <v>18592</v>
      </c>
      <c r="F5391" t="s">
        <v>20442</v>
      </c>
      <c r="G5391" s="146">
        <f t="shared" si="91"/>
        <v>1</v>
      </c>
    </row>
    <row r="5392" spans="1:7">
      <c r="A5392" t="s">
        <v>18593</v>
      </c>
      <c r="B5392" s="1">
        <f>IFERROR(INDEX(Preturi!H$2:H$8000, MATCH(A5392, Preturi!G$2:G$8000, 0)), "")*G5392</f>
        <v>11.27</v>
      </c>
      <c r="C5392" t="s">
        <v>688</v>
      </c>
      <c r="D5392" t="s">
        <v>2306</v>
      </c>
      <c r="E5392" t="s">
        <v>18594</v>
      </c>
      <c r="F5392" t="s">
        <v>20442</v>
      </c>
      <c r="G5392" s="146">
        <f t="shared" si="91"/>
        <v>1</v>
      </c>
    </row>
    <row r="5393" spans="1:7">
      <c r="A5393" t="s">
        <v>18595</v>
      </c>
      <c r="B5393" s="1">
        <f>IFERROR(INDEX(Preturi!H$2:H$8000, MATCH(A5393, Preturi!G$2:G$8000, 0)), "")*G5393</f>
        <v>9</v>
      </c>
      <c r="C5393" t="s">
        <v>688</v>
      </c>
      <c r="D5393" t="s">
        <v>2306</v>
      </c>
      <c r="E5393" t="s">
        <v>18596</v>
      </c>
      <c r="F5393" t="s">
        <v>20442</v>
      </c>
      <c r="G5393" s="146">
        <f t="shared" si="91"/>
        <v>1</v>
      </c>
    </row>
    <row r="5394" spans="1:7">
      <c r="A5394" t="s">
        <v>18597</v>
      </c>
      <c r="B5394" s="1">
        <f>IFERROR(INDEX(Preturi!H$2:H$8000, MATCH(A5394, Preturi!G$2:G$8000, 0)), "")*G5394</f>
        <v>9.1999999999999993</v>
      </c>
      <c r="C5394" t="s">
        <v>688</v>
      </c>
      <c r="D5394" t="s">
        <v>2306</v>
      </c>
      <c r="E5394" t="s">
        <v>18598</v>
      </c>
      <c r="F5394" t="s">
        <v>20442</v>
      </c>
      <c r="G5394" s="146">
        <f t="shared" si="91"/>
        <v>1</v>
      </c>
    </row>
    <row r="5395" spans="1:7">
      <c r="A5395" t="s">
        <v>18599</v>
      </c>
      <c r="B5395" s="1">
        <f>IFERROR(INDEX(Preturi!H$2:H$8000, MATCH(A5395, Preturi!G$2:G$8000, 0)), "")*G5395</f>
        <v>9.41</v>
      </c>
      <c r="C5395" t="s">
        <v>688</v>
      </c>
      <c r="D5395" t="s">
        <v>2306</v>
      </c>
      <c r="E5395" t="s">
        <v>18600</v>
      </c>
      <c r="F5395" t="s">
        <v>20442</v>
      </c>
      <c r="G5395" s="146">
        <f t="shared" si="91"/>
        <v>1</v>
      </c>
    </row>
    <row r="5396" spans="1:7">
      <c r="A5396" t="s">
        <v>18601</v>
      </c>
      <c r="B5396" s="1">
        <f>IFERROR(INDEX(Preturi!H$2:H$8000, MATCH(A5396, Preturi!G$2:G$8000, 0)), "")*G5396</f>
        <v>9.6199999999999992</v>
      </c>
      <c r="C5396" t="s">
        <v>688</v>
      </c>
      <c r="D5396" t="s">
        <v>2306</v>
      </c>
      <c r="E5396" t="s">
        <v>18602</v>
      </c>
      <c r="F5396" t="s">
        <v>20442</v>
      </c>
      <c r="G5396" s="146">
        <f t="shared" si="91"/>
        <v>1</v>
      </c>
    </row>
    <row r="5397" spans="1:7">
      <c r="A5397" t="s">
        <v>18603</v>
      </c>
      <c r="B5397" s="1">
        <f>IFERROR(INDEX(Preturi!H$2:H$8000, MATCH(A5397, Preturi!G$2:G$8000, 0)), "")*G5397</f>
        <v>9.83</v>
      </c>
      <c r="C5397" t="s">
        <v>688</v>
      </c>
      <c r="D5397" t="s">
        <v>2306</v>
      </c>
      <c r="E5397" t="s">
        <v>18604</v>
      </c>
      <c r="F5397" t="s">
        <v>20442</v>
      </c>
      <c r="G5397" s="146">
        <f t="shared" si="91"/>
        <v>1</v>
      </c>
    </row>
    <row r="5398" spans="1:7">
      <c r="A5398" t="s">
        <v>18605</v>
      </c>
      <c r="B5398" s="1">
        <f>IFERROR(INDEX(Preturi!H$2:H$8000, MATCH(A5398, Preturi!G$2:G$8000, 0)), "")*G5398</f>
        <v>10.039999999999999</v>
      </c>
      <c r="C5398" t="s">
        <v>688</v>
      </c>
      <c r="D5398" t="s">
        <v>2306</v>
      </c>
      <c r="E5398" t="s">
        <v>18606</v>
      </c>
      <c r="F5398" t="s">
        <v>20442</v>
      </c>
      <c r="G5398" s="146">
        <f t="shared" ref="G5398:G5461" si="92">1+Adaosuri23</f>
        <v>1</v>
      </c>
    </row>
    <row r="5399" spans="1:7">
      <c r="A5399" t="s">
        <v>18607</v>
      </c>
      <c r="B5399" s="1">
        <f>IFERROR(INDEX(Preturi!H$2:H$8000, MATCH(A5399, Preturi!G$2:G$8000, 0)), "")*G5399</f>
        <v>10.24</v>
      </c>
      <c r="C5399" t="s">
        <v>688</v>
      </c>
      <c r="D5399" t="s">
        <v>2306</v>
      </c>
      <c r="E5399" t="s">
        <v>18608</v>
      </c>
      <c r="F5399" t="s">
        <v>20442</v>
      </c>
      <c r="G5399" s="146">
        <f t="shared" si="92"/>
        <v>1</v>
      </c>
    </row>
    <row r="5400" spans="1:7">
      <c r="A5400" t="s">
        <v>18609</v>
      </c>
      <c r="B5400" s="1">
        <f>IFERROR(INDEX(Preturi!H$2:H$8000, MATCH(A5400, Preturi!G$2:G$8000, 0)), "")*G5400</f>
        <v>10.45</v>
      </c>
      <c r="C5400" t="s">
        <v>688</v>
      </c>
      <c r="D5400" t="s">
        <v>2306</v>
      </c>
      <c r="E5400" t="s">
        <v>18610</v>
      </c>
      <c r="F5400" t="s">
        <v>20442</v>
      </c>
      <c r="G5400" s="146">
        <f t="shared" si="92"/>
        <v>1</v>
      </c>
    </row>
    <row r="5401" spans="1:7">
      <c r="A5401" t="s">
        <v>18611</v>
      </c>
      <c r="B5401" s="1">
        <f>IFERROR(INDEX(Preturi!H$2:H$8000, MATCH(A5401, Preturi!G$2:G$8000, 0)), "")*G5401</f>
        <v>10.66</v>
      </c>
      <c r="C5401" t="s">
        <v>688</v>
      </c>
      <c r="D5401" t="s">
        <v>2306</v>
      </c>
      <c r="E5401" t="s">
        <v>18612</v>
      </c>
      <c r="F5401" t="s">
        <v>20442</v>
      </c>
      <c r="G5401" s="146">
        <f t="shared" si="92"/>
        <v>1</v>
      </c>
    </row>
    <row r="5402" spans="1:7">
      <c r="A5402" t="s">
        <v>18613</v>
      </c>
      <c r="B5402" s="1">
        <f>IFERROR(INDEX(Preturi!H$2:H$8000, MATCH(A5402, Preturi!G$2:G$8000, 0)), "")*G5402</f>
        <v>10.87</v>
      </c>
      <c r="C5402" t="s">
        <v>688</v>
      </c>
      <c r="D5402" t="s">
        <v>2306</v>
      </c>
      <c r="E5402" t="s">
        <v>18614</v>
      </c>
      <c r="F5402" t="s">
        <v>20442</v>
      </c>
      <c r="G5402" s="146">
        <f t="shared" si="92"/>
        <v>1</v>
      </c>
    </row>
    <row r="5403" spans="1:7">
      <c r="A5403" t="s">
        <v>18615</v>
      </c>
      <c r="B5403" s="1">
        <f>IFERROR(INDEX(Preturi!H$2:H$8000, MATCH(A5403, Preturi!G$2:G$8000, 0)), "")*G5403</f>
        <v>11.08</v>
      </c>
      <c r="C5403" t="s">
        <v>688</v>
      </c>
      <c r="D5403" t="s">
        <v>2306</v>
      </c>
      <c r="E5403" t="s">
        <v>18616</v>
      </c>
      <c r="F5403" t="s">
        <v>20442</v>
      </c>
      <c r="G5403" s="146">
        <f t="shared" si="92"/>
        <v>1</v>
      </c>
    </row>
    <row r="5404" spans="1:7">
      <c r="A5404" t="s">
        <v>18617</v>
      </c>
      <c r="B5404" s="1">
        <f>IFERROR(INDEX(Preturi!H$2:H$8000, MATCH(A5404, Preturi!G$2:G$8000, 0)), "")*G5404</f>
        <v>11.27</v>
      </c>
      <c r="C5404" t="s">
        <v>688</v>
      </c>
      <c r="D5404" t="s">
        <v>2306</v>
      </c>
      <c r="E5404" t="s">
        <v>18618</v>
      </c>
      <c r="F5404" t="s">
        <v>20442</v>
      </c>
      <c r="G5404" s="146">
        <f t="shared" si="92"/>
        <v>1</v>
      </c>
    </row>
    <row r="5405" spans="1:7">
      <c r="A5405" t="s">
        <v>18619</v>
      </c>
      <c r="B5405" s="1">
        <f>IFERROR(INDEX(Preturi!H$2:H$8000, MATCH(A5405, Preturi!G$2:G$8000, 0)), "")*G5405</f>
        <v>14.31</v>
      </c>
      <c r="C5405" t="s">
        <v>688</v>
      </c>
      <c r="D5405" t="s">
        <v>2306</v>
      </c>
      <c r="E5405" t="s">
        <v>18621</v>
      </c>
      <c r="F5405" t="s">
        <v>20442</v>
      </c>
      <c r="G5405" s="146">
        <f t="shared" si="92"/>
        <v>1</v>
      </c>
    </row>
    <row r="5406" spans="1:7">
      <c r="A5406" t="s">
        <v>18622</v>
      </c>
      <c r="B5406" s="1">
        <f>IFERROR(INDEX(Preturi!H$2:H$8000, MATCH(A5406, Preturi!G$2:G$8000, 0)), "")*G5406</f>
        <v>11.21</v>
      </c>
      <c r="C5406" t="s">
        <v>688</v>
      </c>
      <c r="D5406" t="s">
        <v>2306</v>
      </c>
      <c r="E5406" t="s">
        <v>18623</v>
      </c>
      <c r="F5406" t="s">
        <v>20442</v>
      </c>
      <c r="G5406" s="146">
        <f t="shared" si="92"/>
        <v>1</v>
      </c>
    </row>
    <row r="5407" spans="1:7">
      <c r="A5407" t="s">
        <v>18624</v>
      </c>
      <c r="B5407" s="1">
        <f>IFERROR(INDEX(Preturi!H$2:H$8000, MATCH(A5407, Preturi!G$2:G$8000, 0)), "")*G5407</f>
        <v>11.47</v>
      </c>
      <c r="C5407" t="s">
        <v>688</v>
      </c>
      <c r="D5407" t="s">
        <v>2306</v>
      </c>
      <c r="E5407" t="s">
        <v>18625</v>
      </c>
      <c r="F5407" t="s">
        <v>20442</v>
      </c>
      <c r="G5407" s="146">
        <f t="shared" si="92"/>
        <v>1</v>
      </c>
    </row>
    <row r="5408" spans="1:7">
      <c r="A5408" t="s">
        <v>18626</v>
      </c>
      <c r="B5408" s="1">
        <f>IFERROR(INDEX(Preturi!H$2:H$8000, MATCH(A5408, Preturi!G$2:G$8000, 0)), "")*G5408</f>
        <v>11.73</v>
      </c>
      <c r="C5408" t="s">
        <v>688</v>
      </c>
      <c r="D5408" t="s">
        <v>2306</v>
      </c>
      <c r="E5408" t="s">
        <v>18627</v>
      </c>
      <c r="F5408" t="s">
        <v>20442</v>
      </c>
      <c r="G5408" s="146">
        <f t="shared" si="92"/>
        <v>1</v>
      </c>
    </row>
    <row r="5409" spans="1:7">
      <c r="A5409" t="s">
        <v>18628</v>
      </c>
      <c r="B5409" s="1">
        <f>IFERROR(INDEX(Preturi!H$2:H$8000, MATCH(A5409, Preturi!G$2:G$8000, 0)), "")*G5409</f>
        <v>11.99</v>
      </c>
      <c r="C5409" t="s">
        <v>688</v>
      </c>
      <c r="D5409" t="s">
        <v>2306</v>
      </c>
      <c r="E5409" t="s">
        <v>18629</v>
      </c>
      <c r="F5409" t="s">
        <v>20442</v>
      </c>
      <c r="G5409" s="146">
        <f t="shared" si="92"/>
        <v>1</v>
      </c>
    </row>
    <row r="5410" spans="1:7">
      <c r="A5410" t="s">
        <v>18630</v>
      </c>
      <c r="B5410" s="1">
        <f>IFERROR(INDEX(Preturi!H$2:H$8000, MATCH(A5410, Preturi!G$2:G$8000, 0)), "")*G5410</f>
        <v>12.25</v>
      </c>
      <c r="C5410" t="s">
        <v>688</v>
      </c>
      <c r="D5410" t="s">
        <v>2306</v>
      </c>
      <c r="E5410" t="s">
        <v>18631</v>
      </c>
      <c r="F5410" t="s">
        <v>20442</v>
      </c>
      <c r="G5410" s="146">
        <f t="shared" si="92"/>
        <v>1</v>
      </c>
    </row>
    <row r="5411" spans="1:7">
      <c r="A5411" t="s">
        <v>18632</v>
      </c>
      <c r="B5411" s="1">
        <f>IFERROR(INDEX(Preturi!H$2:H$8000, MATCH(A5411, Preturi!G$2:G$8000, 0)), "")*G5411</f>
        <v>12.49</v>
      </c>
      <c r="C5411" t="s">
        <v>688</v>
      </c>
      <c r="D5411" t="s">
        <v>2306</v>
      </c>
      <c r="E5411" t="s">
        <v>18633</v>
      </c>
      <c r="F5411" t="s">
        <v>20442</v>
      </c>
      <c r="G5411" s="146">
        <f t="shared" si="92"/>
        <v>1</v>
      </c>
    </row>
    <row r="5412" spans="1:7">
      <c r="A5412" t="s">
        <v>18634</v>
      </c>
      <c r="B5412" s="1">
        <f>IFERROR(INDEX(Preturi!H$2:H$8000, MATCH(A5412, Preturi!G$2:G$8000, 0)), "")*G5412</f>
        <v>12.75</v>
      </c>
      <c r="C5412" t="s">
        <v>688</v>
      </c>
      <c r="D5412" t="s">
        <v>2306</v>
      </c>
      <c r="E5412" t="s">
        <v>18635</v>
      </c>
      <c r="F5412" t="s">
        <v>20442</v>
      </c>
      <c r="G5412" s="146">
        <f t="shared" si="92"/>
        <v>1</v>
      </c>
    </row>
    <row r="5413" spans="1:7">
      <c r="A5413" t="s">
        <v>18636</v>
      </c>
      <c r="B5413" s="1">
        <f>IFERROR(INDEX(Preturi!H$2:H$8000, MATCH(A5413, Preturi!G$2:G$8000, 0)), "")*G5413</f>
        <v>13.01</v>
      </c>
      <c r="C5413" t="s">
        <v>688</v>
      </c>
      <c r="D5413" t="s">
        <v>2306</v>
      </c>
      <c r="E5413" t="s">
        <v>18637</v>
      </c>
      <c r="F5413" t="s">
        <v>20442</v>
      </c>
      <c r="G5413" s="146">
        <f t="shared" si="92"/>
        <v>1</v>
      </c>
    </row>
    <row r="5414" spans="1:7">
      <c r="A5414" t="s">
        <v>18638</v>
      </c>
      <c r="B5414" s="1">
        <f>IFERROR(INDEX(Preturi!H$2:H$8000, MATCH(A5414, Preturi!G$2:G$8000, 0)), "")*G5414</f>
        <v>13.27</v>
      </c>
      <c r="C5414" t="s">
        <v>688</v>
      </c>
      <c r="D5414" t="s">
        <v>2306</v>
      </c>
      <c r="E5414" t="s">
        <v>18639</v>
      </c>
      <c r="F5414" t="s">
        <v>20442</v>
      </c>
      <c r="G5414" s="146">
        <f t="shared" si="92"/>
        <v>1</v>
      </c>
    </row>
    <row r="5415" spans="1:7">
      <c r="A5415" t="s">
        <v>18640</v>
      </c>
      <c r="B5415" s="1">
        <f>IFERROR(INDEX(Preturi!H$2:H$8000, MATCH(A5415, Preturi!G$2:G$8000, 0)), "")*G5415</f>
        <v>13.53</v>
      </c>
      <c r="C5415" t="s">
        <v>688</v>
      </c>
      <c r="D5415" t="s">
        <v>2306</v>
      </c>
      <c r="E5415" t="s">
        <v>18641</v>
      </c>
      <c r="F5415" t="s">
        <v>20442</v>
      </c>
      <c r="G5415" s="146">
        <f t="shared" si="92"/>
        <v>1</v>
      </c>
    </row>
    <row r="5416" spans="1:7">
      <c r="A5416" t="s">
        <v>18642</v>
      </c>
      <c r="B5416" s="1">
        <f>IFERROR(INDEX(Preturi!H$2:H$8000, MATCH(A5416, Preturi!G$2:G$8000, 0)), "")*G5416</f>
        <v>13.79</v>
      </c>
      <c r="C5416" t="s">
        <v>688</v>
      </c>
      <c r="D5416" t="s">
        <v>2306</v>
      </c>
      <c r="E5416" t="s">
        <v>18643</v>
      </c>
      <c r="F5416" t="s">
        <v>20442</v>
      </c>
      <c r="G5416" s="146">
        <f t="shared" si="92"/>
        <v>1</v>
      </c>
    </row>
    <row r="5417" spans="1:7">
      <c r="A5417" t="s">
        <v>18644</v>
      </c>
      <c r="B5417" s="1">
        <f>IFERROR(INDEX(Preturi!H$2:H$8000, MATCH(A5417, Preturi!G$2:G$8000, 0)), "")*G5417</f>
        <v>14.05</v>
      </c>
      <c r="C5417" t="s">
        <v>688</v>
      </c>
      <c r="D5417" t="s">
        <v>2306</v>
      </c>
      <c r="E5417" t="s">
        <v>18645</v>
      </c>
      <c r="F5417" t="s">
        <v>20442</v>
      </c>
      <c r="G5417" s="146">
        <f t="shared" si="92"/>
        <v>1</v>
      </c>
    </row>
    <row r="5418" spans="1:7">
      <c r="A5418" t="s">
        <v>18646</v>
      </c>
      <c r="B5418" s="1">
        <f>IFERROR(INDEX(Preturi!H$2:H$8000, MATCH(A5418, Preturi!G$2:G$8000, 0)), "")*G5418</f>
        <v>11.21</v>
      </c>
      <c r="C5418" t="s">
        <v>688</v>
      </c>
      <c r="D5418" t="s">
        <v>2306</v>
      </c>
      <c r="E5418" t="s">
        <v>18647</v>
      </c>
      <c r="F5418" t="s">
        <v>20442</v>
      </c>
      <c r="G5418" s="146">
        <f t="shared" si="92"/>
        <v>1</v>
      </c>
    </row>
    <row r="5419" spans="1:7">
      <c r="A5419" t="s">
        <v>18648</v>
      </c>
      <c r="B5419" s="1">
        <f>IFERROR(INDEX(Preturi!H$2:H$8000, MATCH(A5419, Preturi!G$2:G$8000, 0)), "")*G5419</f>
        <v>11.47</v>
      </c>
      <c r="C5419" t="s">
        <v>688</v>
      </c>
      <c r="D5419" t="s">
        <v>2306</v>
      </c>
      <c r="E5419" t="s">
        <v>18649</v>
      </c>
      <c r="F5419" t="s">
        <v>20442</v>
      </c>
      <c r="G5419" s="146">
        <f t="shared" si="92"/>
        <v>1</v>
      </c>
    </row>
    <row r="5420" spans="1:7">
      <c r="A5420" t="s">
        <v>18650</v>
      </c>
      <c r="B5420" s="1">
        <f>IFERROR(INDEX(Preturi!H$2:H$8000, MATCH(A5420, Preturi!G$2:G$8000, 0)), "")*G5420</f>
        <v>11.73</v>
      </c>
      <c r="C5420" t="s">
        <v>688</v>
      </c>
      <c r="D5420" t="s">
        <v>2306</v>
      </c>
      <c r="E5420" t="s">
        <v>18651</v>
      </c>
      <c r="F5420" t="s">
        <v>20442</v>
      </c>
      <c r="G5420" s="146">
        <f t="shared" si="92"/>
        <v>1</v>
      </c>
    </row>
    <row r="5421" spans="1:7">
      <c r="A5421" t="s">
        <v>18652</v>
      </c>
      <c r="B5421" s="1">
        <f>IFERROR(INDEX(Preturi!H$2:H$8000, MATCH(A5421, Preturi!G$2:G$8000, 0)), "")*G5421</f>
        <v>11.99</v>
      </c>
      <c r="C5421" t="s">
        <v>688</v>
      </c>
      <c r="D5421" t="s">
        <v>2306</v>
      </c>
      <c r="E5421" t="s">
        <v>18653</v>
      </c>
      <c r="F5421" t="s">
        <v>20442</v>
      </c>
      <c r="G5421" s="146">
        <f t="shared" si="92"/>
        <v>1</v>
      </c>
    </row>
    <row r="5422" spans="1:7">
      <c r="A5422" t="s">
        <v>18654</v>
      </c>
      <c r="B5422" s="1">
        <f>IFERROR(INDEX(Preturi!H$2:H$8000, MATCH(A5422, Preturi!G$2:G$8000, 0)), "")*G5422</f>
        <v>12.25</v>
      </c>
      <c r="C5422" t="s">
        <v>688</v>
      </c>
      <c r="D5422" t="s">
        <v>2306</v>
      </c>
      <c r="E5422" t="s">
        <v>18655</v>
      </c>
      <c r="F5422" t="s">
        <v>20442</v>
      </c>
      <c r="G5422" s="146">
        <f t="shared" si="92"/>
        <v>1</v>
      </c>
    </row>
    <row r="5423" spans="1:7">
      <c r="A5423" t="s">
        <v>18656</v>
      </c>
      <c r="B5423" s="1">
        <f>IFERROR(INDEX(Preturi!H$2:H$8000, MATCH(A5423, Preturi!G$2:G$8000, 0)), "")*G5423</f>
        <v>12.49</v>
      </c>
      <c r="C5423" t="s">
        <v>688</v>
      </c>
      <c r="D5423" t="s">
        <v>2306</v>
      </c>
      <c r="E5423" t="s">
        <v>18657</v>
      </c>
      <c r="F5423" t="s">
        <v>20442</v>
      </c>
      <c r="G5423" s="146">
        <f t="shared" si="92"/>
        <v>1</v>
      </c>
    </row>
    <row r="5424" spans="1:7">
      <c r="A5424" t="s">
        <v>18658</v>
      </c>
      <c r="B5424" s="1">
        <f>IFERROR(INDEX(Preturi!H$2:H$8000, MATCH(A5424, Preturi!G$2:G$8000, 0)), "")*G5424</f>
        <v>12.75</v>
      </c>
      <c r="C5424" t="s">
        <v>688</v>
      </c>
      <c r="D5424" t="s">
        <v>2306</v>
      </c>
      <c r="E5424" t="s">
        <v>18659</v>
      </c>
      <c r="F5424" t="s">
        <v>20442</v>
      </c>
      <c r="G5424" s="146">
        <f t="shared" si="92"/>
        <v>1</v>
      </c>
    </row>
    <row r="5425" spans="1:7">
      <c r="A5425" t="s">
        <v>18660</v>
      </c>
      <c r="B5425" s="1">
        <f>IFERROR(INDEX(Preturi!H$2:H$8000, MATCH(A5425, Preturi!G$2:G$8000, 0)), "")*G5425</f>
        <v>13.01</v>
      </c>
      <c r="C5425" t="s">
        <v>688</v>
      </c>
      <c r="D5425" t="s">
        <v>2306</v>
      </c>
      <c r="E5425" t="s">
        <v>18661</v>
      </c>
      <c r="F5425" t="s">
        <v>20442</v>
      </c>
      <c r="G5425" s="146">
        <f t="shared" si="92"/>
        <v>1</v>
      </c>
    </row>
    <row r="5426" spans="1:7">
      <c r="A5426" t="s">
        <v>18662</v>
      </c>
      <c r="B5426" s="1">
        <f>IFERROR(INDEX(Preturi!H$2:H$8000, MATCH(A5426, Preturi!G$2:G$8000, 0)), "")*G5426</f>
        <v>13.27</v>
      </c>
      <c r="C5426" t="s">
        <v>688</v>
      </c>
      <c r="D5426" t="s">
        <v>2306</v>
      </c>
      <c r="E5426" t="s">
        <v>18663</v>
      </c>
      <c r="F5426" t="s">
        <v>20442</v>
      </c>
      <c r="G5426" s="146">
        <f t="shared" si="92"/>
        <v>1</v>
      </c>
    </row>
    <row r="5427" spans="1:7">
      <c r="A5427" t="s">
        <v>18664</v>
      </c>
      <c r="B5427" s="1">
        <f>IFERROR(INDEX(Preturi!H$2:H$8000, MATCH(A5427, Preturi!G$2:G$8000, 0)), "")*G5427</f>
        <v>13.53</v>
      </c>
      <c r="C5427" t="s">
        <v>688</v>
      </c>
      <c r="D5427" t="s">
        <v>2306</v>
      </c>
      <c r="E5427" t="s">
        <v>18665</v>
      </c>
      <c r="F5427" t="s">
        <v>20442</v>
      </c>
      <c r="G5427" s="146">
        <f t="shared" si="92"/>
        <v>1</v>
      </c>
    </row>
    <row r="5428" spans="1:7">
      <c r="A5428" t="s">
        <v>18666</v>
      </c>
      <c r="B5428" s="1">
        <f>IFERROR(INDEX(Preturi!H$2:H$8000, MATCH(A5428, Preturi!G$2:G$8000, 0)), "")*G5428</f>
        <v>13.79</v>
      </c>
      <c r="C5428" t="s">
        <v>688</v>
      </c>
      <c r="D5428" t="s">
        <v>2306</v>
      </c>
      <c r="E5428" t="s">
        <v>18667</v>
      </c>
      <c r="F5428" t="s">
        <v>20442</v>
      </c>
      <c r="G5428" s="146">
        <f t="shared" si="92"/>
        <v>1</v>
      </c>
    </row>
    <row r="5429" spans="1:7">
      <c r="A5429" t="s">
        <v>18668</v>
      </c>
      <c r="B5429" s="1">
        <f>IFERROR(INDEX(Preturi!H$2:H$8000, MATCH(A5429, Preturi!G$2:G$8000, 0)), "")*G5429</f>
        <v>14.05</v>
      </c>
      <c r="C5429" t="s">
        <v>688</v>
      </c>
      <c r="D5429" t="s">
        <v>2306</v>
      </c>
      <c r="E5429" t="s">
        <v>18669</v>
      </c>
      <c r="F5429" t="s">
        <v>20442</v>
      </c>
      <c r="G5429" s="146">
        <f t="shared" si="92"/>
        <v>1</v>
      </c>
    </row>
    <row r="5430" spans="1:7">
      <c r="A5430" t="s">
        <v>18670</v>
      </c>
      <c r="B5430" s="1">
        <f>IFERROR(INDEX(Preturi!H$2:H$8000, MATCH(A5430, Preturi!G$2:G$8000, 0)), "")*G5430</f>
        <v>17.12</v>
      </c>
      <c r="C5430" t="s">
        <v>688</v>
      </c>
      <c r="D5430" t="s">
        <v>2306</v>
      </c>
      <c r="E5430" t="s">
        <v>18672</v>
      </c>
      <c r="F5430" t="s">
        <v>20442</v>
      </c>
      <c r="G5430" s="146">
        <f t="shared" si="92"/>
        <v>1</v>
      </c>
    </row>
    <row r="5431" spans="1:7">
      <c r="A5431" t="s">
        <v>18673</v>
      </c>
      <c r="B5431" s="1">
        <f>IFERROR(INDEX(Preturi!H$2:H$8000, MATCH(A5431, Preturi!G$2:G$8000, 0)), "")*G5431</f>
        <v>13.39</v>
      </c>
      <c r="C5431" t="s">
        <v>688</v>
      </c>
      <c r="D5431" t="s">
        <v>2306</v>
      </c>
      <c r="E5431" t="s">
        <v>18674</v>
      </c>
      <c r="F5431" t="s">
        <v>20442</v>
      </c>
      <c r="G5431" s="146">
        <f t="shared" si="92"/>
        <v>1</v>
      </c>
    </row>
    <row r="5432" spans="1:7">
      <c r="A5432" t="s">
        <v>18675</v>
      </c>
      <c r="B5432" s="1">
        <f>IFERROR(INDEX(Preturi!H$2:H$8000, MATCH(A5432, Preturi!G$2:G$8000, 0)), "")*G5432</f>
        <v>13.7</v>
      </c>
      <c r="C5432" t="s">
        <v>688</v>
      </c>
      <c r="D5432" t="s">
        <v>2306</v>
      </c>
      <c r="E5432" t="s">
        <v>18676</v>
      </c>
      <c r="F5432" t="s">
        <v>20442</v>
      </c>
      <c r="G5432" s="146">
        <f t="shared" si="92"/>
        <v>1</v>
      </c>
    </row>
    <row r="5433" spans="1:7">
      <c r="A5433" t="s">
        <v>18677</v>
      </c>
      <c r="B5433" s="1">
        <f>IFERROR(INDEX(Preturi!H$2:H$8000, MATCH(A5433, Preturi!G$2:G$8000, 0)), "")*G5433</f>
        <v>14.01</v>
      </c>
      <c r="C5433" t="s">
        <v>688</v>
      </c>
      <c r="D5433" t="s">
        <v>2306</v>
      </c>
      <c r="E5433" t="s">
        <v>18678</v>
      </c>
      <c r="F5433" t="s">
        <v>20442</v>
      </c>
      <c r="G5433" s="146">
        <f t="shared" si="92"/>
        <v>1</v>
      </c>
    </row>
    <row r="5434" spans="1:7">
      <c r="A5434" t="s">
        <v>18679</v>
      </c>
      <c r="B5434" s="1">
        <f>IFERROR(INDEX(Preturi!H$2:H$8000, MATCH(A5434, Preturi!G$2:G$8000, 0)), "")*G5434</f>
        <v>14.33</v>
      </c>
      <c r="C5434" t="s">
        <v>688</v>
      </c>
      <c r="D5434" t="s">
        <v>2306</v>
      </c>
      <c r="E5434" t="s">
        <v>18680</v>
      </c>
      <c r="F5434" t="s">
        <v>20442</v>
      </c>
      <c r="G5434" s="146">
        <f t="shared" si="92"/>
        <v>1</v>
      </c>
    </row>
    <row r="5435" spans="1:7">
      <c r="A5435" t="s">
        <v>18681</v>
      </c>
      <c r="B5435" s="1">
        <f>IFERROR(INDEX(Preturi!H$2:H$8000, MATCH(A5435, Preturi!G$2:G$8000, 0)), "")*G5435</f>
        <v>14.64</v>
      </c>
      <c r="C5435" t="s">
        <v>688</v>
      </c>
      <c r="D5435" t="s">
        <v>2306</v>
      </c>
      <c r="E5435" t="s">
        <v>18682</v>
      </c>
      <c r="F5435" t="s">
        <v>20442</v>
      </c>
      <c r="G5435" s="146">
        <f t="shared" si="92"/>
        <v>1</v>
      </c>
    </row>
    <row r="5436" spans="1:7">
      <c r="A5436" t="s">
        <v>18683</v>
      </c>
      <c r="B5436" s="1">
        <f>IFERROR(INDEX(Preturi!H$2:H$8000, MATCH(A5436, Preturi!G$2:G$8000, 0)), "")*G5436</f>
        <v>14.95</v>
      </c>
      <c r="C5436" t="s">
        <v>688</v>
      </c>
      <c r="D5436" t="s">
        <v>2306</v>
      </c>
      <c r="E5436" t="s">
        <v>18684</v>
      </c>
      <c r="F5436" t="s">
        <v>20442</v>
      </c>
      <c r="G5436" s="146">
        <f t="shared" si="92"/>
        <v>1</v>
      </c>
    </row>
    <row r="5437" spans="1:7">
      <c r="A5437" t="s">
        <v>18685</v>
      </c>
      <c r="B5437" s="1">
        <f>IFERROR(INDEX(Preturi!H$2:H$8000, MATCH(A5437, Preturi!G$2:G$8000, 0)), "")*G5437</f>
        <v>15.25</v>
      </c>
      <c r="C5437" t="s">
        <v>688</v>
      </c>
      <c r="D5437" t="s">
        <v>2306</v>
      </c>
      <c r="E5437" t="s">
        <v>18686</v>
      </c>
      <c r="F5437" t="s">
        <v>20442</v>
      </c>
      <c r="G5437" s="146">
        <f t="shared" si="92"/>
        <v>1</v>
      </c>
    </row>
    <row r="5438" spans="1:7">
      <c r="A5438" t="s">
        <v>18687</v>
      </c>
      <c r="B5438" s="1">
        <f>IFERROR(INDEX(Preturi!H$2:H$8000, MATCH(A5438, Preturi!G$2:G$8000, 0)), "")*G5438</f>
        <v>15.56</v>
      </c>
      <c r="C5438" t="s">
        <v>688</v>
      </c>
      <c r="D5438" t="s">
        <v>2306</v>
      </c>
      <c r="E5438" t="s">
        <v>18688</v>
      </c>
      <c r="F5438" t="s">
        <v>20442</v>
      </c>
      <c r="G5438" s="146">
        <f t="shared" si="92"/>
        <v>1</v>
      </c>
    </row>
    <row r="5439" spans="1:7">
      <c r="A5439" t="s">
        <v>18689</v>
      </c>
      <c r="B5439" s="1">
        <f>IFERROR(INDEX(Preturi!H$2:H$8000, MATCH(A5439, Preturi!G$2:G$8000, 0)), "")*G5439</f>
        <v>15.87</v>
      </c>
      <c r="C5439" t="s">
        <v>688</v>
      </c>
      <c r="D5439" t="s">
        <v>2306</v>
      </c>
      <c r="E5439" t="s">
        <v>18690</v>
      </c>
      <c r="F5439" t="s">
        <v>20442</v>
      </c>
      <c r="G5439" s="146">
        <f t="shared" si="92"/>
        <v>1</v>
      </c>
    </row>
    <row r="5440" spans="1:7">
      <c r="A5440" t="s">
        <v>18691</v>
      </c>
      <c r="B5440" s="1">
        <f>IFERROR(INDEX(Preturi!H$2:H$8000, MATCH(A5440, Preturi!G$2:G$8000, 0)), "")*G5440</f>
        <v>16.190000000000001</v>
      </c>
      <c r="C5440" t="s">
        <v>688</v>
      </c>
      <c r="D5440" t="s">
        <v>2306</v>
      </c>
      <c r="E5440" t="s">
        <v>18692</v>
      </c>
      <c r="F5440" t="s">
        <v>20442</v>
      </c>
      <c r="G5440" s="146">
        <f t="shared" si="92"/>
        <v>1</v>
      </c>
    </row>
    <row r="5441" spans="1:7">
      <c r="A5441" t="s">
        <v>18693</v>
      </c>
      <c r="B5441" s="1">
        <f>IFERROR(INDEX(Preturi!H$2:H$8000, MATCH(A5441, Preturi!G$2:G$8000, 0)), "")*G5441</f>
        <v>16.5</v>
      </c>
      <c r="C5441" t="s">
        <v>688</v>
      </c>
      <c r="D5441" t="s">
        <v>2306</v>
      </c>
      <c r="E5441" t="s">
        <v>18694</v>
      </c>
      <c r="F5441" t="s">
        <v>20442</v>
      </c>
      <c r="G5441" s="146">
        <f t="shared" si="92"/>
        <v>1</v>
      </c>
    </row>
    <row r="5442" spans="1:7">
      <c r="A5442" t="s">
        <v>18695</v>
      </c>
      <c r="B5442" s="1">
        <f>IFERROR(INDEX(Preturi!H$2:H$8000, MATCH(A5442, Preturi!G$2:G$8000, 0)), "")*G5442</f>
        <v>16.809999999999999</v>
      </c>
      <c r="C5442" t="s">
        <v>688</v>
      </c>
      <c r="D5442" t="s">
        <v>2306</v>
      </c>
      <c r="E5442" t="s">
        <v>18696</v>
      </c>
      <c r="F5442" t="s">
        <v>20442</v>
      </c>
      <c r="G5442" s="146">
        <f t="shared" si="92"/>
        <v>1</v>
      </c>
    </row>
    <row r="5443" spans="1:7">
      <c r="A5443" t="s">
        <v>18697</v>
      </c>
      <c r="B5443" s="1">
        <f>IFERROR(INDEX(Preturi!H$2:H$8000, MATCH(A5443, Preturi!G$2:G$8000, 0)), "")*G5443</f>
        <v>13.39</v>
      </c>
      <c r="C5443" t="s">
        <v>688</v>
      </c>
      <c r="D5443" t="s">
        <v>2306</v>
      </c>
      <c r="E5443" t="s">
        <v>18698</v>
      </c>
      <c r="F5443" t="s">
        <v>20442</v>
      </c>
      <c r="G5443" s="146">
        <f t="shared" si="92"/>
        <v>1</v>
      </c>
    </row>
    <row r="5444" spans="1:7">
      <c r="A5444" t="s">
        <v>18699</v>
      </c>
      <c r="B5444" s="1">
        <f>IFERROR(INDEX(Preturi!H$2:H$8000, MATCH(A5444, Preturi!G$2:G$8000, 0)), "")*G5444</f>
        <v>13.7</v>
      </c>
      <c r="C5444" t="s">
        <v>688</v>
      </c>
      <c r="D5444" t="s">
        <v>2306</v>
      </c>
      <c r="E5444" t="s">
        <v>18700</v>
      </c>
      <c r="F5444" t="s">
        <v>20442</v>
      </c>
      <c r="G5444" s="146">
        <f t="shared" si="92"/>
        <v>1</v>
      </c>
    </row>
    <row r="5445" spans="1:7">
      <c r="A5445" t="s">
        <v>18701</v>
      </c>
      <c r="B5445" s="1">
        <f>IFERROR(INDEX(Preturi!H$2:H$8000, MATCH(A5445, Preturi!G$2:G$8000, 0)), "")*G5445</f>
        <v>14.01</v>
      </c>
      <c r="C5445" t="s">
        <v>688</v>
      </c>
      <c r="D5445" t="s">
        <v>2306</v>
      </c>
      <c r="E5445" t="s">
        <v>18702</v>
      </c>
      <c r="F5445" t="s">
        <v>20442</v>
      </c>
      <c r="G5445" s="146">
        <f t="shared" si="92"/>
        <v>1</v>
      </c>
    </row>
    <row r="5446" spans="1:7">
      <c r="A5446" t="s">
        <v>18703</v>
      </c>
      <c r="B5446" s="1">
        <f>IFERROR(INDEX(Preturi!H$2:H$8000, MATCH(A5446, Preturi!G$2:G$8000, 0)), "")*G5446</f>
        <v>14.33</v>
      </c>
      <c r="C5446" t="s">
        <v>688</v>
      </c>
      <c r="D5446" t="s">
        <v>2306</v>
      </c>
      <c r="E5446" t="s">
        <v>18704</v>
      </c>
      <c r="F5446" t="s">
        <v>20442</v>
      </c>
      <c r="G5446" s="146">
        <f t="shared" si="92"/>
        <v>1</v>
      </c>
    </row>
    <row r="5447" spans="1:7">
      <c r="A5447" t="s">
        <v>18705</v>
      </c>
      <c r="B5447" s="1">
        <f>IFERROR(INDEX(Preturi!H$2:H$8000, MATCH(A5447, Preturi!G$2:G$8000, 0)), "")*G5447</f>
        <v>14.64</v>
      </c>
      <c r="C5447" t="s">
        <v>688</v>
      </c>
      <c r="D5447" t="s">
        <v>2306</v>
      </c>
      <c r="E5447" t="s">
        <v>18706</v>
      </c>
      <c r="F5447" t="s">
        <v>20442</v>
      </c>
      <c r="G5447" s="146">
        <f t="shared" si="92"/>
        <v>1</v>
      </c>
    </row>
    <row r="5448" spans="1:7">
      <c r="A5448" t="s">
        <v>18707</v>
      </c>
      <c r="B5448" s="1">
        <f>IFERROR(INDEX(Preturi!H$2:H$8000, MATCH(A5448, Preturi!G$2:G$8000, 0)), "")*G5448</f>
        <v>14.95</v>
      </c>
      <c r="C5448" t="s">
        <v>688</v>
      </c>
      <c r="D5448" t="s">
        <v>2306</v>
      </c>
      <c r="E5448" t="s">
        <v>18708</v>
      </c>
      <c r="F5448" t="s">
        <v>20442</v>
      </c>
      <c r="G5448" s="146">
        <f t="shared" si="92"/>
        <v>1</v>
      </c>
    </row>
    <row r="5449" spans="1:7">
      <c r="A5449" t="s">
        <v>18709</v>
      </c>
      <c r="B5449" s="1">
        <f>IFERROR(INDEX(Preturi!H$2:H$8000, MATCH(A5449, Preturi!G$2:G$8000, 0)), "")*G5449</f>
        <v>15.25</v>
      </c>
      <c r="C5449" t="s">
        <v>688</v>
      </c>
      <c r="D5449" t="s">
        <v>2306</v>
      </c>
      <c r="E5449" t="s">
        <v>18710</v>
      </c>
      <c r="F5449" t="s">
        <v>20442</v>
      </c>
      <c r="G5449" s="146">
        <f t="shared" si="92"/>
        <v>1</v>
      </c>
    </row>
    <row r="5450" spans="1:7">
      <c r="A5450" t="s">
        <v>18711</v>
      </c>
      <c r="B5450" s="1">
        <f>IFERROR(INDEX(Preturi!H$2:H$8000, MATCH(A5450, Preturi!G$2:G$8000, 0)), "")*G5450</f>
        <v>15.56</v>
      </c>
      <c r="C5450" t="s">
        <v>688</v>
      </c>
      <c r="D5450" t="s">
        <v>2306</v>
      </c>
      <c r="E5450" t="s">
        <v>18712</v>
      </c>
      <c r="F5450" t="s">
        <v>20442</v>
      </c>
      <c r="G5450" s="146">
        <f t="shared" si="92"/>
        <v>1</v>
      </c>
    </row>
    <row r="5451" spans="1:7">
      <c r="A5451" t="s">
        <v>18713</v>
      </c>
      <c r="B5451" s="1">
        <f>IFERROR(INDEX(Preturi!H$2:H$8000, MATCH(A5451, Preturi!G$2:G$8000, 0)), "")*G5451</f>
        <v>15.87</v>
      </c>
      <c r="C5451" t="s">
        <v>688</v>
      </c>
      <c r="D5451" t="s">
        <v>2306</v>
      </c>
      <c r="E5451" t="s">
        <v>18714</v>
      </c>
      <c r="F5451" t="s">
        <v>20442</v>
      </c>
      <c r="G5451" s="146">
        <f t="shared" si="92"/>
        <v>1</v>
      </c>
    </row>
    <row r="5452" spans="1:7">
      <c r="A5452" t="s">
        <v>18715</v>
      </c>
      <c r="B5452" s="1">
        <f>IFERROR(INDEX(Preturi!H$2:H$8000, MATCH(A5452, Preturi!G$2:G$8000, 0)), "")*G5452</f>
        <v>16.190000000000001</v>
      </c>
      <c r="C5452" t="s">
        <v>688</v>
      </c>
      <c r="D5452" t="s">
        <v>2306</v>
      </c>
      <c r="E5452" t="s">
        <v>18716</v>
      </c>
      <c r="F5452" t="s">
        <v>20442</v>
      </c>
      <c r="G5452" s="146">
        <f t="shared" si="92"/>
        <v>1</v>
      </c>
    </row>
    <row r="5453" spans="1:7">
      <c r="A5453" t="s">
        <v>18717</v>
      </c>
      <c r="B5453" s="1">
        <f>IFERROR(INDEX(Preturi!H$2:H$8000, MATCH(A5453, Preturi!G$2:G$8000, 0)), "")*G5453</f>
        <v>16.5</v>
      </c>
      <c r="C5453" t="s">
        <v>688</v>
      </c>
      <c r="D5453" t="s">
        <v>2306</v>
      </c>
      <c r="E5453" t="s">
        <v>18718</v>
      </c>
      <c r="F5453" t="s">
        <v>20442</v>
      </c>
      <c r="G5453" s="146">
        <f t="shared" si="92"/>
        <v>1</v>
      </c>
    </row>
    <row r="5454" spans="1:7">
      <c r="A5454" t="s">
        <v>18719</v>
      </c>
      <c r="B5454" s="1">
        <f>IFERROR(INDEX(Preturi!H$2:H$8000, MATCH(A5454, Preturi!G$2:G$8000, 0)), "")*G5454</f>
        <v>16.809999999999999</v>
      </c>
      <c r="C5454" t="s">
        <v>688</v>
      </c>
      <c r="D5454" t="s">
        <v>2306</v>
      </c>
      <c r="E5454" t="s">
        <v>18720</v>
      </c>
      <c r="F5454" t="s">
        <v>20442</v>
      </c>
      <c r="G5454" s="146">
        <f t="shared" si="92"/>
        <v>1</v>
      </c>
    </row>
    <row r="5455" spans="1:7">
      <c r="A5455" t="s">
        <v>18721</v>
      </c>
      <c r="B5455" s="1">
        <f>IFERROR(INDEX(Preturi!H$2:H$8000, MATCH(A5455, Preturi!G$2:G$8000, 0)), "")*G5455</f>
        <v>19.899999999999999</v>
      </c>
      <c r="C5455" t="s">
        <v>688</v>
      </c>
      <c r="D5455" t="s">
        <v>2306</v>
      </c>
      <c r="E5455" t="s">
        <v>18723</v>
      </c>
      <c r="F5455" t="s">
        <v>20442</v>
      </c>
      <c r="G5455" s="146">
        <f t="shared" si="92"/>
        <v>1</v>
      </c>
    </row>
    <row r="5456" spans="1:7">
      <c r="A5456" t="s">
        <v>18724</v>
      </c>
      <c r="B5456" s="1">
        <f>IFERROR(INDEX(Preturi!H$2:H$8000, MATCH(A5456, Preturi!G$2:G$8000, 0)), "")*G5456</f>
        <v>15.56</v>
      </c>
      <c r="C5456" t="s">
        <v>688</v>
      </c>
      <c r="D5456" t="s">
        <v>2306</v>
      </c>
      <c r="E5456" t="s">
        <v>18725</v>
      </c>
      <c r="F5456" t="s">
        <v>20442</v>
      </c>
      <c r="G5456" s="146">
        <f t="shared" si="92"/>
        <v>1</v>
      </c>
    </row>
    <row r="5457" spans="1:7">
      <c r="A5457" t="s">
        <v>18726</v>
      </c>
      <c r="B5457" s="1">
        <f>IFERROR(INDEX(Preturi!H$2:H$8000, MATCH(A5457, Preturi!G$2:G$8000, 0)), "")*G5457</f>
        <v>15.93</v>
      </c>
      <c r="C5457" t="s">
        <v>688</v>
      </c>
      <c r="D5457" t="s">
        <v>2306</v>
      </c>
      <c r="E5457" t="s">
        <v>18727</v>
      </c>
      <c r="F5457" t="s">
        <v>20442</v>
      </c>
      <c r="G5457" s="146">
        <f t="shared" si="92"/>
        <v>1</v>
      </c>
    </row>
    <row r="5458" spans="1:7">
      <c r="A5458" t="s">
        <v>18728</v>
      </c>
      <c r="B5458" s="1">
        <f>IFERROR(INDEX(Preturi!H$2:H$8000, MATCH(A5458, Preturi!G$2:G$8000, 0)), "")*G5458</f>
        <v>16.29</v>
      </c>
      <c r="C5458" t="s">
        <v>688</v>
      </c>
      <c r="D5458" t="s">
        <v>2306</v>
      </c>
      <c r="E5458" t="s">
        <v>18729</v>
      </c>
      <c r="F5458" t="s">
        <v>20442</v>
      </c>
      <c r="G5458" s="146">
        <f t="shared" si="92"/>
        <v>1</v>
      </c>
    </row>
    <row r="5459" spans="1:7">
      <c r="A5459" t="s">
        <v>18730</v>
      </c>
      <c r="B5459" s="1">
        <f>IFERROR(INDEX(Preturi!H$2:H$8000, MATCH(A5459, Preturi!G$2:G$8000, 0)), "")*G5459</f>
        <v>16.649999999999999</v>
      </c>
      <c r="C5459" t="s">
        <v>688</v>
      </c>
      <c r="D5459" t="s">
        <v>2306</v>
      </c>
      <c r="E5459" t="s">
        <v>18731</v>
      </c>
      <c r="F5459" t="s">
        <v>20442</v>
      </c>
      <c r="G5459" s="146">
        <f t="shared" si="92"/>
        <v>1</v>
      </c>
    </row>
    <row r="5460" spans="1:7">
      <c r="A5460" t="s">
        <v>18732</v>
      </c>
      <c r="B5460" s="1">
        <f>IFERROR(INDEX(Preturi!H$2:H$8000, MATCH(A5460, Preturi!G$2:G$8000, 0)), "")*G5460</f>
        <v>17</v>
      </c>
      <c r="C5460" t="s">
        <v>688</v>
      </c>
      <c r="D5460" t="s">
        <v>2306</v>
      </c>
      <c r="E5460" t="s">
        <v>18733</v>
      </c>
      <c r="F5460" t="s">
        <v>20442</v>
      </c>
      <c r="G5460" s="146">
        <f t="shared" si="92"/>
        <v>1</v>
      </c>
    </row>
    <row r="5461" spans="1:7">
      <c r="A5461" t="s">
        <v>18734</v>
      </c>
      <c r="B5461" s="1">
        <f>IFERROR(INDEX(Preturi!H$2:H$8000, MATCH(A5461, Preturi!G$2:G$8000, 0)), "")*G5461</f>
        <v>17.37</v>
      </c>
      <c r="C5461" t="s">
        <v>688</v>
      </c>
      <c r="D5461" t="s">
        <v>2306</v>
      </c>
      <c r="E5461" t="s">
        <v>18735</v>
      </c>
      <c r="F5461" t="s">
        <v>20442</v>
      </c>
      <c r="G5461" s="146">
        <f t="shared" si="92"/>
        <v>1</v>
      </c>
    </row>
    <row r="5462" spans="1:7">
      <c r="A5462" t="s">
        <v>18736</v>
      </c>
      <c r="B5462" s="1">
        <f>IFERROR(INDEX(Preturi!H$2:H$8000, MATCH(A5462, Preturi!G$2:G$8000, 0)), "")*G5462</f>
        <v>17.73</v>
      </c>
      <c r="C5462" t="s">
        <v>688</v>
      </c>
      <c r="D5462" t="s">
        <v>2306</v>
      </c>
      <c r="E5462" t="s">
        <v>18737</v>
      </c>
      <c r="F5462" t="s">
        <v>20442</v>
      </c>
      <c r="G5462" s="146">
        <f t="shared" ref="G5462:G5525" si="93">1+Adaosuri23</f>
        <v>1</v>
      </c>
    </row>
    <row r="5463" spans="1:7">
      <c r="A5463" t="s">
        <v>18738</v>
      </c>
      <c r="B5463" s="1">
        <f>IFERROR(INDEX(Preturi!H$2:H$8000, MATCH(A5463, Preturi!G$2:G$8000, 0)), "")*G5463</f>
        <v>18.100000000000001</v>
      </c>
      <c r="C5463" t="s">
        <v>688</v>
      </c>
      <c r="D5463" t="s">
        <v>2306</v>
      </c>
      <c r="E5463" t="s">
        <v>18739</v>
      </c>
      <c r="F5463" t="s">
        <v>20442</v>
      </c>
      <c r="G5463" s="146">
        <f t="shared" si="93"/>
        <v>1</v>
      </c>
    </row>
    <row r="5464" spans="1:7">
      <c r="A5464" t="s">
        <v>18740</v>
      </c>
      <c r="B5464" s="1">
        <f>IFERROR(INDEX(Preturi!H$2:H$8000, MATCH(A5464, Preturi!G$2:G$8000, 0)), "")*G5464</f>
        <v>18.46</v>
      </c>
      <c r="C5464" t="s">
        <v>688</v>
      </c>
      <c r="D5464" t="s">
        <v>2306</v>
      </c>
      <c r="E5464" t="s">
        <v>18741</v>
      </c>
      <c r="F5464" t="s">
        <v>20442</v>
      </c>
      <c r="G5464" s="146">
        <f t="shared" si="93"/>
        <v>1</v>
      </c>
    </row>
    <row r="5465" spans="1:7">
      <c r="A5465" t="s">
        <v>18742</v>
      </c>
      <c r="B5465" s="1">
        <f>IFERROR(INDEX(Preturi!H$2:H$8000, MATCH(A5465, Preturi!G$2:G$8000, 0)), "")*G5465</f>
        <v>18.82</v>
      </c>
      <c r="C5465" t="s">
        <v>688</v>
      </c>
      <c r="D5465" t="s">
        <v>2306</v>
      </c>
      <c r="E5465" t="s">
        <v>18743</v>
      </c>
      <c r="F5465" t="s">
        <v>20442</v>
      </c>
      <c r="G5465" s="146">
        <f t="shared" si="93"/>
        <v>1</v>
      </c>
    </row>
    <row r="5466" spans="1:7">
      <c r="A5466" t="s">
        <v>18744</v>
      </c>
      <c r="B5466" s="1">
        <f>IFERROR(INDEX(Preturi!H$2:H$8000, MATCH(A5466, Preturi!G$2:G$8000, 0)), "")*G5466</f>
        <v>19.190000000000001</v>
      </c>
      <c r="C5466" t="s">
        <v>688</v>
      </c>
      <c r="D5466" t="s">
        <v>2306</v>
      </c>
      <c r="E5466" t="s">
        <v>18745</v>
      </c>
      <c r="F5466" t="s">
        <v>20442</v>
      </c>
      <c r="G5466" s="146">
        <f t="shared" si="93"/>
        <v>1</v>
      </c>
    </row>
    <row r="5467" spans="1:7">
      <c r="A5467" t="s">
        <v>18746</v>
      </c>
      <c r="B5467" s="1">
        <f>IFERROR(INDEX(Preturi!H$2:H$8000, MATCH(A5467, Preturi!G$2:G$8000, 0)), "")*G5467</f>
        <v>19.55</v>
      </c>
      <c r="C5467" t="s">
        <v>688</v>
      </c>
      <c r="D5467" t="s">
        <v>2306</v>
      </c>
      <c r="E5467" t="s">
        <v>18747</v>
      </c>
      <c r="F5467" t="s">
        <v>20442</v>
      </c>
      <c r="G5467" s="146">
        <f t="shared" si="93"/>
        <v>1</v>
      </c>
    </row>
    <row r="5468" spans="1:7">
      <c r="A5468" t="s">
        <v>18748</v>
      </c>
      <c r="B5468" s="1">
        <f>IFERROR(INDEX(Preturi!H$2:H$8000, MATCH(A5468, Preturi!G$2:G$8000, 0)), "")*G5468</f>
        <v>15.56</v>
      </c>
      <c r="C5468" t="s">
        <v>688</v>
      </c>
      <c r="D5468" t="s">
        <v>2306</v>
      </c>
      <c r="E5468" t="s">
        <v>18749</v>
      </c>
      <c r="F5468" t="s">
        <v>20442</v>
      </c>
      <c r="G5468" s="146">
        <f t="shared" si="93"/>
        <v>1</v>
      </c>
    </row>
    <row r="5469" spans="1:7">
      <c r="A5469" t="s">
        <v>18750</v>
      </c>
      <c r="B5469" s="1">
        <f>IFERROR(INDEX(Preturi!H$2:H$8000, MATCH(A5469, Preturi!G$2:G$8000, 0)), "")*G5469</f>
        <v>15.93</v>
      </c>
      <c r="C5469" t="s">
        <v>688</v>
      </c>
      <c r="D5469" t="s">
        <v>2306</v>
      </c>
      <c r="E5469" t="s">
        <v>18751</v>
      </c>
      <c r="F5469" t="s">
        <v>20442</v>
      </c>
      <c r="G5469" s="146">
        <f t="shared" si="93"/>
        <v>1</v>
      </c>
    </row>
    <row r="5470" spans="1:7">
      <c r="A5470" t="s">
        <v>18752</v>
      </c>
      <c r="B5470" s="1">
        <f>IFERROR(INDEX(Preturi!H$2:H$8000, MATCH(A5470, Preturi!G$2:G$8000, 0)), "")*G5470</f>
        <v>16.29</v>
      </c>
      <c r="C5470" t="s">
        <v>688</v>
      </c>
      <c r="D5470" t="s">
        <v>2306</v>
      </c>
      <c r="E5470" t="s">
        <v>18753</v>
      </c>
      <c r="F5470" t="s">
        <v>20442</v>
      </c>
      <c r="G5470" s="146">
        <f t="shared" si="93"/>
        <v>1</v>
      </c>
    </row>
    <row r="5471" spans="1:7">
      <c r="A5471" t="s">
        <v>18754</v>
      </c>
      <c r="B5471" s="1">
        <f>IFERROR(INDEX(Preturi!H$2:H$8000, MATCH(A5471, Preturi!G$2:G$8000, 0)), "")*G5471</f>
        <v>16.649999999999999</v>
      </c>
      <c r="C5471" t="s">
        <v>688</v>
      </c>
      <c r="D5471" t="s">
        <v>2306</v>
      </c>
      <c r="E5471" t="s">
        <v>18755</v>
      </c>
      <c r="F5471" t="s">
        <v>20442</v>
      </c>
      <c r="G5471" s="146">
        <f t="shared" si="93"/>
        <v>1</v>
      </c>
    </row>
    <row r="5472" spans="1:7">
      <c r="A5472" t="s">
        <v>18756</v>
      </c>
      <c r="B5472" s="1">
        <f>IFERROR(INDEX(Preturi!H$2:H$8000, MATCH(A5472, Preturi!G$2:G$8000, 0)), "")*G5472</f>
        <v>17</v>
      </c>
      <c r="C5472" t="s">
        <v>688</v>
      </c>
      <c r="D5472" t="s">
        <v>2306</v>
      </c>
      <c r="E5472" t="s">
        <v>18757</v>
      </c>
      <c r="F5472" t="s">
        <v>20442</v>
      </c>
      <c r="G5472" s="146">
        <f t="shared" si="93"/>
        <v>1</v>
      </c>
    </row>
    <row r="5473" spans="1:7">
      <c r="A5473" t="s">
        <v>18758</v>
      </c>
      <c r="B5473" s="1">
        <f>IFERROR(INDEX(Preturi!H$2:H$8000, MATCH(A5473, Preturi!G$2:G$8000, 0)), "")*G5473</f>
        <v>17.37</v>
      </c>
      <c r="C5473" t="s">
        <v>688</v>
      </c>
      <c r="D5473" t="s">
        <v>2306</v>
      </c>
      <c r="E5473" t="s">
        <v>18759</v>
      </c>
      <c r="F5473" t="s">
        <v>20442</v>
      </c>
      <c r="G5473" s="146">
        <f t="shared" si="93"/>
        <v>1</v>
      </c>
    </row>
    <row r="5474" spans="1:7">
      <c r="A5474" t="s">
        <v>18760</v>
      </c>
      <c r="B5474" s="1">
        <f>IFERROR(INDEX(Preturi!H$2:H$8000, MATCH(A5474, Preturi!G$2:G$8000, 0)), "")*G5474</f>
        <v>17.73</v>
      </c>
      <c r="C5474" t="s">
        <v>688</v>
      </c>
      <c r="D5474" t="s">
        <v>2306</v>
      </c>
      <c r="E5474" t="s">
        <v>18761</v>
      </c>
      <c r="F5474" t="s">
        <v>20442</v>
      </c>
      <c r="G5474" s="146">
        <f t="shared" si="93"/>
        <v>1</v>
      </c>
    </row>
    <row r="5475" spans="1:7">
      <c r="A5475" t="s">
        <v>18762</v>
      </c>
      <c r="B5475" s="1">
        <f>IFERROR(INDEX(Preturi!H$2:H$8000, MATCH(A5475, Preturi!G$2:G$8000, 0)), "")*G5475</f>
        <v>18.100000000000001</v>
      </c>
      <c r="C5475" t="s">
        <v>688</v>
      </c>
      <c r="D5475" t="s">
        <v>2306</v>
      </c>
      <c r="E5475" t="s">
        <v>18763</v>
      </c>
      <c r="F5475" t="s">
        <v>20442</v>
      </c>
      <c r="G5475" s="146">
        <f t="shared" si="93"/>
        <v>1</v>
      </c>
    </row>
    <row r="5476" spans="1:7">
      <c r="A5476" t="s">
        <v>18764</v>
      </c>
      <c r="B5476" s="1">
        <f>IFERROR(INDEX(Preturi!H$2:H$8000, MATCH(A5476, Preturi!G$2:G$8000, 0)), "")*G5476</f>
        <v>18.46</v>
      </c>
      <c r="C5476" t="s">
        <v>688</v>
      </c>
      <c r="D5476" t="s">
        <v>2306</v>
      </c>
      <c r="E5476" t="s">
        <v>18765</v>
      </c>
      <c r="F5476" t="s">
        <v>20442</v>
      </c>
      <c r="G5476" s="146">
        <f t="shared" si="93"/>
        <v>1</v>
      </c>
    </row>
    <row r="5477" spans="1:7">
      <c r="A5477" t="s">
        <v>18766</v>
      </c>
      <c r="B5477" s="1">
        <f>IFERROR(INDEX(Preturi!H$2:H$8000, MATCH(A5477, Preturi!G$2:G$8000, 0)), "")*G5477</f>
        <v>18.82</v>
      </c>
      <c r="C5477" t="s">
        <v>688</v>
      </c>
      <c r="D5477" t="s">
        <v>2306</v>
      </c>
      <c r="E5477" t="s">
        <v>18767</v>
      </c>
      <c r="F5477" t="s">
        <v>20442</v>
      </c>
      <c r="G5477" s="146">
        <f t="shared" si="93"/>
        <v>1</v>
      </c>
    </row>
    <row r="5478" spans="1:7">
      <c r="A5478" t="s">
        <v>18768</v>
      </c>
      <c r="B5478" s="1">
        <f>IFERROR(INDEX(Preturi!H$2:H$8000, MATCH(A5478, Preturi!G$2:G$8000, 0)), "")*G5478</f>
        <v>19.190000000000001</v>
      </c>
      <c r="C5478" t="s">
        <v>688</v>
      </c>
      <c r="D5478" t="s">
        <v>2306</v>
      </c>
      <c r="E5478" t="s">
        <v>18769</v>
      </c>
      <c r="F5478" t="s">
        <v>20442</v>
      </c>
      <c r="G5478" s="146">
        <f t="shared" si="93"/>
        <v>1</v>
      </c>
    </row>
    <row r="5479" spans="1:7">
      <c r="A5479" t="s">
        <v>18770</v>
      </c>
      <c r="B5479" s="1">
        <f>IFERROR(INDEX(Preturi!H$2:H$8000, MATCH(A5479, Preturi!G$2:G$8000, 0)), "")*G5479</f>
        <v>19.55</v>
      </c>
      <c r="C5479" t="s">
        <v>688</v>
      </c>
      <c r="D5479" t="s">
        <v>2306</v>
      </c>
      <c r="E5479" t="s">
        <v>18771</v>
      </c>
      <c r="F5479" t="s">
        <v>20442</v>
      </c>
      <c r="G5479" s="146">
        <f t="shared" si="93"/>
        <v>1</v>
      </c>
    </row>
    <row r="5480" spans="1:7">
      <c r="A5480" t="s">
        <v>18772</v>
      </c>
      <c r="B5480" s="1">
        <f>IFERROR(INDEX(Preturi!H$2:H$8000, MATCH(A5480, Preturi!G$2:G$8000, 0)), "")*G5480</f>
        <v>8.8000000000000007</v>
      </c>
      <c r="C5480" t="s">
        <v>688</v>
      </c>
      <c r="D5480" t="s">
        <v>2306</v>
      </c>
      <c r="E5480" t="s">
        <v>18774</v>
      </c>
      <c r="F5480" t="s">
        <v>20442</v>
      </c>
      <c r="G5480" s="146">
        <f t="shared" si="93"/>
        <v>1</v>
      </c>
    </row>
    <row r="5481" spans="1:7">
      <c r="A5481" t="s">
        <v>18775</v>
      </c>
      <c r="B5481" s="1">
        <f>IFERROR(INDEX(Preturi!H$2:H$8000, MATCH(A5481, Preturi!G$2:G$8000, 0)), "")*G5481</f>
        <v>6.93</v>
      </c>
      <c r="C5481" t="s">
        <v>688</v>
      </c>
      <c r="D5481" t="s">
        <v>2306</v>
      </c>
      <c r="E5481" t="s">
        <v>18776</v>
      </c>
      <c r="F5481" t="s">
        <v>20442</v>
      </c>
      <c r="G5481" s="146">
        <f t="shared" si="93"/>
        <v>1</v>
      </c>
    </row>
    <row r="5482" spans="1:7">
      <c r="A5482" t="s">
        <v>18777</v>
      </c>
      <c r="B5482" s="1">
        <f>IFERROR(INDEX(Preturi!H$2:H$8000, MATCH(A5482, Preturi!G$2:G$8000, 0)), "")*G5482</f>
        <v>7.09</v>
      </c>
      <c r="C5482" t="s">
        <v>688</v>
      </c>
      <c r="D5482" t="s">
        <v>2306</v>
      </c>
      <c r="E5482" t="s">
        <v>18778</v>
      </c>
      <c r="F5482" t="s">
        <v>20442</v>
      </c>
      <c r="G5482" s="146">
        <f t="shared" si="93"/>
        <v>1</v>
      </c>
    </row>
    <row r="5483" spans="1:7">
      <c r="A5483" t="s">
        <v>18779</v>
      </c>
      <c r="B5483" s="1">
        <f>IFERROR(INDEX(Preturi!H$2:H$8000, MATCH(A5483, Preturi!G$2:G$8000, 0)), "")*G5483</f>
        <v>7.24</v>
      </c>
      <c r="C5483" t="s">
        <v>688</v>
      </c>
      <c r="D5483" t="s">
        <v>2306</v>
      </c>
      <c r="E5483" t="s">
        <v>18780</v>
      </c>
      <c r="F5483" t="s">
        <v>20442</v>
      </c>
      <c r="G5483" s="146">
        <f t="shared" si="93"/>
        <v>1</v>
      </c>
    </row>
    <row r="5484" spans="1:7">
      <c r="A5484" t="s">
        <v>18781</v>
      </c>
      <c r="B5484" s="1">
        <f>IFERROR(INDEX(Preturi!H$2:H$8000, MATCH(A5484, Preturi!G$2:G$8000, 0)), "")*G5484</f>
        <v>7.4</v>
      </c>
      <c r="C5484" t="s">
        <v>688</v>
      </c>
      <c r="D5484" t="s">
        <v>2306</v>
      </c>
      <c r="E5484" t="s">
        <v>18782</v>
      </c>
      <c r="F5484" t="s">
        <v>20442</v>
      </c>
      <c r="G5484" s="146">
        <f t="shared" si="93"/>
        <v>1</v>
      </c>
    </row>
    <row r="5485" spans="1:7">
      <c r="A5485" t="s">
        <v>18783</v>
      </c>
      <c r="B5485" s="1">
        <f>IFERROR(INDEX(Preturi!H$2:H$8000, MATCH(A5485, Preturi!G$2:G$8000, 0)), "")*G5485</f>
        <v>7.55</v>
      </c>
      <c r="C5485" t="s">
        <v>688</v>
      </c>
      <c r="D5485" t="s">
        <v>2306</v>
      </c>
      <c r="E5485" t="s">
        <v>18784</v>
      </c>
      <c r="F5485" t="s">
        <v>20442</v>
      </c>
      <c r="G5485" s="146">
        <f t="shared" si="93"/>
        <v>1</v>
      </c>
    </row>
    <row r="5486" spans="1:7">
      <c r="A5486" t="s">
        <v>18785</v>
      </c>
      <c r="B5486" s="1">
        <f>IFERROR(INDEX(Preturi!H$2:H$8000, MATCH(A5486, Preturi!G$2:G$8000, 0)), "")*G5486</f>
        <v>7.71</v>
      </c>
      <c r="C5486" t="s">
        <v>688</v>
      </c>
      <c r="D5486" t="s">
        <v>2306</v>
      </c>
      <c r="E5486" t="s">
        <v>18786</v>
      </c>
      <c r="F5486" t="s">
        <v>20442</v>
      </c>
      <c r="G5486" s="146">
        <f t="shared" si="93"/>
        <v>1</v>
      </c>
    </row>
    <row r="5487" spans="1:7">
      <c r="A5487" t="s">
        <v>18787</v>
      </c>
      <c r="B5487" s="1">
        <f>IFERROR(INDEX(Preturi!H$2:H$8000, MATCH(A5487, Preturi!G$2:G$8000, 0)), "")*G5487</f>
        <v>7.87</v>
      </c>
      <c r="C5487" t="s">
        <v>688</v>
      </c>
      <c r="D5487" t="s">
        <v>2306</v>
      </c>
      <c r="E5487" t="s">
        <v>18788</v>
      </c>
      <c r="F5487" t="s">
        <v>20442</v>
      </c>
      <c r="G5487" s="146">
        <f t="shared" si="93"/>
        <v>1</v>
      </c>
    </row>
    <row r="5488" spans="1:7">
      <c r="A5488" t="s">
        <v>18789</v>
      </c>
      <c r="B5488" s="1">
        <f>IFERROR(INDEX(Preturi!H$2:H$8000, MATCH(A5488, Preturi!G$2:G$8000, 0)), "")*G5488</f>
        <v>8.02</v>
      </c>
      <c r="C5488" t="s">
        <v>688</v>
      </c>
      <c r="D5488" t="s">
        <v>2306</v>
      </c>
      <c r="E5488" t="s">
        <v>18790</v>
      </c>
      <c r="F5488" t="s">
        <v>20442</v>
      </c>
      <c r="G5488" s="146">
        <f t="shared" si="93"/>
        <v>1</v>
      </c>
    </row>
    <row r="5489" spans="1:7">
      <c r="A5489" t="s">
        <v>18791</v>
      </c>
      <c r="B5489" s="1">
        <f>IFERROR(INDEX(Preturi!H$2:H$8000, MATCH(A5489, Preturi!G$2:G$8000, 0)), "")*G5489</f>
        <v>8.18</v>
      </c>
      <c r="C5489" t="s">
        <v>688</v>
      </c>
      <c r="D5489" t="s">
        <v>2306</v>
      </c>
      <c r="E5489" t="s">
        <v>18792</v>
      </c>
      <c r="F5489" t="s">
        <v>20442</v>
      </c>
      <c r="G5489" s="146">
        <f t="shared" si="93"/>
        <v>1</v>
      </c>
    </row>
    <row r="5490" spans="1:7">
      <c r="A5490" t="s">
        <v>18793</v>
      </c>
      <c r="B5490" s="1">
        <f>IFERROR(INDEX(Preturi!H$2:H$8000, MATCH(A5490, Preturi!G$2:G$8000, 0)), "")*G5490</f>
        <v>8.33</v>
      </c>
      <c r="C5490" t="s">
        <v>688</v>
      </c>
      <c r="D5490" t="s">
        <v>2306</v>
      </c>
      <c r="E5490" t="s">
        <v>18794</v>
      </c>
      <c r="F5490" t="s">
        <v>20442</v>
      </c>
      <c r="G5490" s="146">
        <f t="shared" si="93"/>
        <v>1</v>
      </c>
    </row>
    <row r="5491" spans="1:7">
      <c r="A5491" t="s">
        <v>18795</v>
      </c>
      <c r="B5491" s="1">
        <f>IFERROR(INDEX(Preturi!H$2:H$8000, MATCH(A5491, Preturi!G$2:G$8000, 0)), "")*G5491</f>
        <v>8.49</v>
      </c>
      <c r="C5491" t="s">
        <v>688</v>
      </c>
      <c r="D5491" t="s">
        <v>2306</v>
      </c>
      <c r="E5491" t="s">
        <v>18796</v>
      </c>
      <c r="F5491" t="s">
        <v>20442</v>
      </c>
      <c r="G5491" s="146">
        <f t="shared" si="93"/>
        <v>1</v>
      </c>
    </row>
    <row r="5492" spans="1:7">
      <c r="A5492" t="s">
        <v>18797</v>
      </c>
      <c r="B5492" s="1">
        <f>IFERROR(INDEX(Preturi!H$2:H$8000, MATCH(A5492, Preturi!G$2:G$8000, 0)), "")*G5492</f>
        <v>8.65</v>
      </c>
      <c r="C5492" t="s">
        <v>688</v>
      </c>
      <c r="D5492" t="s">
        <v>2306</v>
      </c>
      <c r="E5492" t="s">
        <v>18798</v>
      </c>
      <c r="F5492" t="s">
        <v>20442</v>
      </c>
      <c r="G5492" s="146">
        <f t="shared" si="93"/>
        <v>1</v>
      </c>
    </row>
    <row r="5493" spans="1:7">
      <c r="A5493" t="s">
        <v>18799</v>
      </c>
      <c r="B5493" s="1">
        <f>IFERROR(INDEX(Preturi!H$2:H$8000, MATCH(A5493, Preturi!G$2:G$8000, 0)), "")*G5493</f>
        <v>6.93</v>
      </c>
      <c r="C5493" t="s">
        <v>688</v>
      </c>
      <c r="D5493" t="s">
        <v>2306</v>
      </c>
      <c r="E5493" t="s">
        <v>18800</v>
      </c>
      <c r="F5493" t="s">
        <v>20442</v>
      </c>
      <c r="G5493" s="146">
        <f t="shared" si="93"/>
        <v>1</v>
      </c>
    </row>
    <row r="5494" spans="1:7">
      <c r="A5494" t="s">
        <v>18801</v>
      </c>
      <c r="B5494" s="1">
        <f>IFERROR(INDEX(Preturi!H$2:H$8000, MATCH(A5494, Preturi!G$2:G$8000, 0)), "")*G5494</f>
        <v>7.09</v>
      </c>
      <c r="C5494" t="s">
        <v>688</v>
      </c>
      <c r="D5494" t="s">
        <v>2306</v>
      </c>
      <c r="E5494" t="s">
        <v>18802</v>
      </c>
      <c r="F5494" t="s">
        <v>20442</v>
      </c>
      <c r="G5494" s="146">
        <f t="shared" si="93"/>
        <v>1</v>
      </c>
    </row>
    <row r="5495" spans="1:7">
      <c r="A5495" t="s">
        <v>18803</v>
      </c>
      <c r="B5495" s="1">
        <f>IFERROR(INDEX(Preturi!H$2:H$8000, MATCH(A5495, Preturi!G$2:G$8000, 0)), "")*G5495</f>
        <v>7.24</v>
      </c>
      <c r="C5495" t="s">
        <v>688</v>
      </c>
      <c r="D5495" t="s">
        <v>2306</v>
      </c>
      <c r="E5495" t="s">
        <v>18804</v>
      </c>
      <c r="F5495" t="s">
        <v>20442</v>
      </c>
      <c r="G5495" s="146">
        <f t="shared" si="93"/>
        <v>1</v>
      </c>
    </row>
    <row r="5496" spans="1:7">
      <c r="A5496" t="s">
        <v>18805</v>
      </c>
      <c r="B5496" s="1">
        <f>IFERROR(INDEX(Preturi!H$2:H$8000, MATCH(A5496, Preturi!G$2:G$8000, 0)), "")*G5496</f>
        <v>7.4</v>
      </c>
      <c r="C5496" t="s">
        <v>688</v>
      </c>
      <c r="D5496" t="s">
        <v>2306</v>
      </c>
      <c r="E5496" t="s">
        <v>18806</v>
      </c>
      <c r="F5496" t="s">
        <v>20442</v>
      </c>
      <c r="G5496" s="146">
        <f t="shared" si="93"/>
        <v>1</v>
      </c>
    </row>
    <row r="5497" spans="1:7">
      <c r="A5497" t="s">
        <v>18807</v>
      </c>
      <c r="B5497" s="1">
        <f>IFERROR(INDEX(Preturi!H$2:H$8000, MATCH(A5497, Preturi!G$2:G$8000, 0)), "")*G5497</f>
        <v>7.55</v>
      </c>
      <c r="C5497" t="s">
        <v>688</v>
      </c>
      <c r="D5497" t="s">
        <v>2306</v>
      </c>
      <c r="E5497" t="s">
        <v>18808</v>
      </c>
      <c r="F5497" t="s">
        <v>20442</v>
      </c>
      <c r="G5497" s="146">
        <f t="shared" si="93"/>
        <v>1</v>
      </c>
    </row>
    <row r="5498" spans="1:7">
      <c r="A5498" t="s">
        <v>18809</v>
      </c>
      <c r="B5498" s="1">
        <f>IFERROR(INDEX(Preturi!H$2:H$8000, MATCH(A5498, Preturi!G$2:G$8000, 0)), "")*G5498</f>
        <v>7.71</v>
      </c>
      <c r="C5498" t="s">
        <v>688</v>
      </c>
      <c r="D5498" t="s">
        <v>2306</v>
      </c>
      <c r="E5498" t="s">
        <v>18810</v>
      </c>
      <c r="F5498" t="s">
        <v>20442</v>
      </c>
      <c r="G5498" s="146">
        <f t="shared" si="93"/>
        <v>1</v>
      </c>
    </row>
    <row r="5499" spans="1:7">
      <c r="A5499" t="s">
        <v>18811</v>
      </c>
      <c r="B5499" s="1">
        <f>IFERROR(INDEX(Preturi!H$2:H$8000, MATCH(A5499, Preturi!G$2:G$8000, 0)), "")*G5499</f>
        <v>7.87</v>
      </c>
      <c r="C5499" t="s">
        <v>688</v>
      </c>
      <c r="D5499" t="s">
        <v>2306</v>
      </c>
      <c r="E5499" t="s">
        <v>18812</v>
      </c>
      <c r="F5499" t="s">
        <v>20442</v>
      </c>
      <c r="G5499" s="146">
        <f t="shared" si="93"/>
        <v>1</v>
      </c>
    </row>
    <row r="5500" spans="1:7">
      <c r="A5500" t="s">
        <v>18813</v>
      </c>
      <c r="B5500" s="1">
        <f>IFERROR(INDEX(Preturi!H$2:H$8000, MATCH(A5500, Preturi!G$2:G$8000, 0)), "")*G5500</f>
        <v>8.02</v>
      </c>
      <c r="C5500" t="s">
        <v>688</v>
      </c>
      <c r="D5500" t="s">
        <v>2306</v>
      </c>
      <c r="E5500" t="s">
        <v>18814</v>
      </c>
      <c r="F5500" t="s">
        <v>20442</v>
      </c>
      <c r="G5500" s="146">
        <f t="shared" si="93"/>
        <v>1</v>
      </c>
    </row>
    <row r="5501" spans="1:7">
      <c r="A5501" t="s">
        <v>18815</v>
      </c>
      <c r="B5501" s="1">
        <f>IFERROR(INDEX(Preturi!H$2:H$8000, MATCH(A5501, Preturi!G$2:G$8000, 0)), "")*G5501</f>
        <v>8.18</v>
      </c>
      <c r="C5501" t="s">
        <v>688</v>
      </c>
      <c r="D5501" t="s">
        <v>2306</v>
      </c>
      <c r="E5501" t="s">
        <v>18816</v>
      </c>
      <c r="F5501" t="s">
        <v>20442</v>
      </c>
      <c r="G5501" s="146">
        <f t="shared" si="93"/>
        <v>1</v>
      </c>
    </row>
    <row r="5502" spans="1:7">
      <c r="A5502" t="s">
        <v>18817</v>
      </c>
      <c r="B5502" s="1">
        <f>IFERROR(INDEX(Preturi!H$2:H$8000, MATCH(A5502, Preturi!G$2:G$8000, 0)), "")*G5502</f>
        <v>8.33</v>
      </c>
      <c r="C5502" t="s">
        <v>688</v>
      </c>
      <c r="D5502" t="s">
        <v>2306</v>
      </c>
      <c r="E5502" t="s">
        <v>18818</v>
      </c>
      <c r="F5502" t="s">
        <v>20442</v>
      </c>
      <c r="G5502" s="146">
        <f t="shared" si="93"/>
        <v>1</v>
      </c>
    </row>
    <row r="5503" spans="1:7">
      <c r="A5503" t="s">
        <v>18819</v>
      </c>
      <c r="B5503" s="1">
        <f>IFERROR(INDEX(Preturi!H$2:H$8000, MATCH(A5503, Preturi!G$2:G$8000, 0)), "")*G5503</f>
        <v>8.49</v>
      </c>
      <c r="C5503" t="s">
        <v>688</v>
      </c>
      <c r="D5503" t="s">
        <v>2306</v>
      </c>
      <c r="E5503" t="s">
        <v>18820</v>
      </c>
      <c r="F5503" t="s">
        <v>20442</v>
      </c>
      <c r="G5503" s="146">
        <f t="shared" si="93"/>
        <v>1</v>
      </c>
    </row>
    <row r="5504" spans="1:7">
      <c r="A5504" t="s">
        <v>18821</v>
      </c>
      <c r="B5504" s="1">
        <f>IFERROR(INDEX(Preturi!H$2:H$8000, MATCH(A5504, Preturi!G$2:G$8000, 0)), "")*G5504</f>
        <v>8.65</v>
      </c>
      <c r="C5504" t="s">
        <v>688</v>
      </c>
      <c r="D5504" t="s">
        <v>2306</v>
      </c>
      <c r="E5504" t="s">
        <v>18822</v>
      </c>
      <c r="F5504" t="s">
        <v>20442</v>
      </c>
      <c r="G5504" s="146">
        <f t="shared" si="93"/>
        <v>1</v>
      </c>
    </row>
    <row r="5505" spans="1:7">
      <c r="A5505" t="s">
        <v>18823</v>
      </c>
      <c r="B5505" s="1">
        <f>IFERROR(INDEX(Preturi!H$2:H$8000, MATCH(A5505, Preturi!G$2:G$8000, 0)), "")*G5505</f>
        <v>11.69</v>
      </c>
      <c r="C5505" t="s">
        <v>688</v>
      </c>
      <c r="D5505" t="s">
        <v>2306</v>
      </c>
      <c r="E5505" t="s">
        <v>18824</v>
      </c>
      <c r="F5505" t="s">
        <v>20442</v>
      </c>
      <c r="G5505" s="146">
        <f t="shared" si="93"/>
        <v>1</v>
      </c>
    </row>
    <row r="5506" spans="1:7">
      <c r="A5506" t="s">
        <v>18825</v>
      </c>
      <c r="B5506" s="1">
        <f>IFERROR(INDEX(Preturi!H$2:H$8000, MATCH(A5506, Preturi!G$2:G$8000, 0)), "")*G5506</f>
        <v>9.1999999999999993</v>
      </c>
      <c r="C5506" t="s">
        <v>688</v>
      </c>
      <c r="D5506" t="s">
        <v>2306</v>
      </c>
      <c r="E5506" t="s">
        <v>18826</v>
      </c>
      <c r="F5506" t="s">
        <v>20442</v>
      </c>
      <c r="G5506" s="146">
        <f t="shared" si="93"/>
        <v>1</v>
      </c>
    </row>
    <row r="5507" spans="1:7">
      <c r="A5507" t="s">
        <v>18827</v>
      </c>
      <c r="B5507" s="1">
        <f>IFERROR(INDEX(Preturi!H$2:H$8000, MATCH(A5507, Preturi!G$2:G$8000, 0)), "")*G5507</f>
        <v>9.41</v>
      </c>
      <c r="C5507" t="s">
        <v>688</v>
      </c>
      <c r="D5507" t="s">
        <v>2306</v>
      </c>
      <c r="E5507" t="s">
        <v>18828</v>
      </c>
      <c r="F5507" t="s">
        <v>20442</v>
      </c>
      <c r="G5507" s="146">
        <f t="shared" si="93"/>
        <v>1</v>
      </c>
    </row>
    <row r="5508" spans="1:7">
      <c r="A5508" t="s">
        <v>18829</v>
      </c>
      <c r="B5508" s="1">
        <f>IFERROR(INDEX(Preturi!H$2:H$8000, MATCH(A5508, Preturi!G$2:G$8000, 0)), "")*G5508</f>
        <v>9.6199999999999992</v>
      </c>
      <c r="C5508" t="s">
        <v>688</v>
      </c>
      <c r="D5508" t="s">
        <v>2306</v>
      </c>
      <c r="E5508" t="s">
        <v>18830</v>
      </c>
      <c r="F5508" t="s">
        <v>20442</v>
      </c>
      <c r="G5508" s="146">
        <f t="shared" si="93"/>
        <v>1</v>
      </c>
    </row>
    <row r="5509" spans="1:7">
      <c r="A5509" t="s">
        <v>18831</v>
      </c>
      <c r="B5509" s="1">
        <f>IFERROR(INDEX(Preturi!H$2:H$8000, MATCH(A5509, Preturi!G$2:G$8000, 0)), "")*G5509</f>
        <v>9.83</v>
      </c>
      <c r="C5509" t="s">
        <v>688</v>
      </c>
      <c r="D5509" t="s">
        <v>2306</v>
      </c>
      <c r="E5509" t="s">
        <v>18832</v>
      </c>
      <c r="F5509" t="s">
        <v>20442</v>
      </c>
      <c r="G5509" s="146">
        <f t="shared" si="93"/>
        <v>1</v>
      </c>
    </row>
    <row r="5510" spans="1:7">
      <c r="A5510" t="s">
        <v>18833</v>
      </c>
      <c r="B5510" s="1">
        <f>IFERROR(INDEX(Preturi!H$2:H$8000, MATCH(A5510, Preturi!G$2:G$8000, 0)), "")*G5510</f>
        <v>10.039999999999999</v>
      </c>
      <c r="C5510" t="s">
        <v>688</v>
      </c>
      <c r="D5510" t="s">
        <v>2306</v>
      </c>
      <c r="E5510" t="s">
        <v>18834</v>
      </c>
      <c r="F5510" t="s">
        <v>20442</v>
      </c>
      <c r="G5510" s="146">
        <f t="shared" si="93"/>
        <v>1</v>
      </c>
    </row>
    <row r="5511" spans="1:7">
      <c r="A5511" t="s">
        <v>18835</v>
      </c>
      <c r="B5511" s="1">
        <f>IFERROR(INDEX(Preturi!H$2:H$8000, MATCH(A5511, Preturi!G$2:G$8000, 0)), "")*G5511</f>
        <v>10.24</v>
      </c>
      <c r="C5511" t="s">
        <v>688</v>
      </c>
      <c r="D5511" t="s">
        <v>2306</v>
      </c>
      <c r="E5511" t="s">
        <v>18836</v>
      </c>
      <c r="F5511" t="s">
        <v>20442</v>
      </c>
      <c r="G5511" s="146">
        <f t="shared" si="93"/>
        <v>1</v>
      </c>
    </row>
    <row r="5512" spans="1:7">
      <c r="A5512" t="s">
        <v>18837</v>
      </c>
      <c r="B5512" s="1">
        <f>IFERROR(INDEX(Preturi!H$2:H$8000, MATCH(A5512, Preturi!G$2:G$8000, 0)), "")*G5512</f>
        <v>10.45</v>
      </c>
      <c r="C5512" t="s">
        <v>688</v>
      </c>
      <c r="D5512" t="s">
        <v>2306</v>
      </c>
      <c r="E5512" t="s">
        <v>18838</v>
      </c>
      <c r="F5512" t="s">
        <v>20442</v>
      </c>
      <c r="G5512" s="146">
        <f t="shared" si="93"/>
        <v>1</v>
      </c>
    </row>
    <row r="5513" spans="1:7">
      <c r="A5513" t="s">
        <v>18839</v>
      </c>
      <c r="B5513" s="1">
        <f>IFERROR(INDEX(Preturi!H$2:H$8000, MATCH(A5513, Preturi!G$2:G$8000, 0)), "")*G5513</f>
        <v>10.66</v>
      </c>
      <c r="C5513" t="s">
        <v>688</v>
      </c>
      <c r="D5513" t="s">
        <v>2306</v>
      </c>
      <c r="E5513" t="s">
        <v>18840</v>
      </c>
      <c r="F5513" t="s">
        <v>20442</v>
      </c>
      <c r="G5513" s="146">
        <f t="shared" si="93"/>
        <v>1</v>
      </c>
    </row>
    <row r="5514" spans="1:7">
      <c r="A5514" t="s">
        <v>18841</v>
      </c>
      <c r="B5514" s="1">
        <f>IFERROR(INDEX(Preturi!H$2:H$8000, MATCH(A5514, Preturi!G$2:G$8000, 0)), "")*G5514</f>
        <v>10.87</v>
      </c>
      <c r="C5514" t="s">
        <v>688</v>
      </c>
      <c r="D5514" t="s">
        <v>2306</v>
      </c>
      <c r="E5514" t="s">
        <v>18842</v>
      </c>
      <c r="F5514" t="s">
        <v>20442</v>
      </c>
      <c r="G5514" s="146">
        <f t="shared" si="93"/>
        <v>1</v>
      </c>
    </row>
    <row r="5515" spans="1:7">
      <c r="A5515" t="s">
        <v>18843</v>
      </c>
      <c r="B5515" s="1">
        <f>IFERROR(INDEX(Preturi!H$2:H$8000, MATCH(A5515, Preturi!G$2:G$8000, 0)), "")*G5515</f>
        <v>11.08</v>
      </c>
      <c r="C5515" t="s">
        <v>688</v>
      </c>
      <c r="D5515" t="s">
        <v>2306</v>
      </c>
      <c r="E5515" t="s">
        <v>18844</v>
      </c>
      <c r="F5515" t="s">
        <v>20442</v>
      </c>
      <c r="G5515" s="146">
        <f t="shared" si="93"/>
        <v>1</v>
      </c>
    </row>
    <row r="5516" spans="1:7">
      <c r="A5516" t="s">
        <v>18845</v>
      </c>
      <c r="B5516" s="1">
        <f>IFERROR(INDEX(Preturi!H$2:H$8000, MATCH(A5516, Preturi!G$2:G$8000, 0)), "")*G5516</f>
        <v>11.27</v>
      </c>
      <c r="C5516" t="s">
        <v>688</v>
      </c>
      <c r="D5516" t="s">
        <v>2306</v>
      </c>
      <c r="E5516" t="s">
        <v>18846</v>
      </c>
      <c r="F5516" t="s">
        <v>20442</v>
      </c>
      <c r="G5516" s="146">
        <f t="shared" si="93"/>
        <v>1</v>
      </c>
    </row>
    <row r="5517" spans="1:7">
      <c r="A5517" t="s">
        <v>18847</v>
      </c>
      <c r="B5517" s="1">
        <f>IFERROR(INDEX(Preturi!H$2:H$8000, MATCH(A5517, Preturi!G$2:G$8000, 0)), "")*G5517</f>
        <v>11.48</v>
      </c>
      <c r="C5517" t="s">
        <v>688</v>
      </c>
      <c r="D5517" t="s">
        <v>2306</v>
      </c>
      <c r="E5517" t="s">
        <v>18848</v>
      </c>
      <c r="F5517" t="s">
        <v>20442</v>
      </c>
      <c r="G5517" s="146">
        <f t="shared" si="93"/>
        <v>1</v>
      </c>
    </row>
    <row r="5518" spans="1:7">
      <c r="A5518" t="s">
        <v>18849</v>
      </c>
      <c r="B5518" s="1">
        <f>IFERROR(INDEX(Preturi!H$2:H$8000, MATCH(A5518, Preturi!G$2:G$8000, 0)), "")*G5518</f>
        <v>9.1999999999999993</v>
      </c>
      <c r="C5518" t="s">
        <v>688</v>
      </c>
      <c r="D5518" t="s">
        <v>2306</v>
      </c>
      <c r="E5518" t="s">
        <v>18850</v>
      </c>
      <c r="F5518" t="s">
        <v>20442</v>
      </c>
      <c r="G5518" s="146">
        <f t="shared" si="93"/>
        <v>1</v>
      </c>
    </row>
    <row r="5519" spans="1:7">
      <c r="A5519" t="s">
        <v>18851</v>
      </c>
      <c r="B5519" s="1">
        <f>IFERROR(INDEX(Preturi!H$2:H$8000, MATCH(A5519, Preturi!G$2:G$8000, 0)), "")*G5519</f>
        <v>9.41</v>
      </c>
      <c r="C5519" t="s">
        <v>688</v>
      </c>
      <c r="D5519" t="s">
        <v>2306</v>
      </c>
      <c r="E5519" t="s">
        <v>18852</v>
      </c>
      <c r="F5519" t="s">
        <v>20442</v>
      </c>
      <c r="G5519" s="146">
        <f t="shared" si="93"/>
        <v>1</v>
      </c>
    </row>
    <row r="5520" spans="1:7">
      <c r="A5520" t="s">
        <v>18853</v>
      </c>
      <c r="B5520" s="1">
        <f>IFERROR(INDEX(Preturi!H$2:H$8000, MATCH(A5520, Preturi!G$2:G$8000, 0)), "")*G5520</f>
        <v>9.6199999999999992</v>
      </c>
      <c r="C5520" t="s">
        <v>688</v>
      </c>
      <c r="D5520" t="s">
        <v>2306</v>
      </c>
      <c r="E5520" t="s">
        <v>18854</v>
      </c>
      <c r="F5520" t="s">
        <v>20442</v>
      </c>
      <c r="G5520" s="146">
        <f t="shared" si="93"/>
        <v>1</v>
      </c>
    </row>
    <row r="5521" spans="1:7">
      <c r="A5521" t="s">
        <v>18855</v>
      </c>
      <c r="B5521" s="1">
        <f>IFERROR(INDEX(Preturi!H$2:H$8000, MATCH(A5521, Preturi!G$2:G$8000, 0)), "")*G5521</f>
        <v>9.83</v>
      </c>
      <c r="C5521" t="s">
        <v>688</v>
      </c>
      <c r="D5521" t="s">
        <v>2306</v>
      </c>
      <c r="E5521" t="s">
        <v>18856</v>
      </c>
      <c r="F5521" t="s">
        <v>20442</v>
      </c>
      <c r="G5521" s="146">
        <f t="shared" si="93"/>
        <v>1</v>
      </c>
    </row>
    <row r="5522" spans="1:7">
      <c r="A5522" t="s">
        <v>18857</v>
      </c>
      <c r="B5522" s="1">
        <f>IFERROR(INDEX(Preturi!H$2:H$8000, MATCH(A5522, Preturi!G$2:G$8000, 0)), "")*G5522</f>
        <v>10.039999999999999</v>
      </c>
      <c r="C5522" t="s">
        <v>688</v>
      </c>
      <c r="D5522" t="s">
        <v>2306</v>
      </c>
      <c r="E5522" t="s">
        <v>18858</v>
      </c>
      <c r="F5522" t="s">
        <v>20442</v>
      </c>
      <c r="G5522" s="146">
        <f t="shared" si="93"/>
        <v>1</v>
      </c>
    </row>
    <row r="5523" spans="1:7">
      <c r="A5523" t="s">
        <v>18859</v>
      </c>
      <c r="B5523" s="1">
        <f>IFERROR(INDEX(Preturi!H$2:H$8000, MATCH(A5523, Preturi!G$2:G$8000, 0)), "")*G5523</f>
        <v>10.24</v>
      </c>
      <c r="C5523" t="s">
        <v>688</v>
      </c>
      <c r="D5523" t="s">
        <v>2306</v>
      </c>
      <c r="E5523" t="s">
        <v>18860</v>
      </c>
      <c r="F5523" t="s">
        <v>20442</v>
      </c>
      <c r="G5523" s="146">
        <f t="shared" si="93"/>
        <v>1</v>
      </c>
    </row>
    <row r="5524" spans="1:7">
      <c r="A5524" t="s">
        <v>18861</v>
      </c>
      <c r="B5524" s="1">
        <f>IFERROR(INDEX(Preturi!H$2:H$8000, MATCH(A5524, Preturi!G$2:G$8000, 0)), "")*G5524</f>
        <v>10.45</v>
      </c>
      <c r="C5524" t="s">
        <v>688</v>
      </c>
      <c r="D5524" t="s">
        <v>2306</v>
      </c>
      <c r="E5524" t="s">
        <v>18862</v>
      </c>
      <c r="F5524" t="s">
        <v>20442</v>
      </c>
      <c r="G5524" s="146">
        <f t="shared" si="93"/>
        <v>1</v>
      </c>
    </row>
    <row r="5525" spans="1:7">
      <c r="A5525" t="s">
        <v>18863</v>
      </c>
      <c r="B5525" s="1">
        <f>IFERROR(INDEX(Preturi!H$2:H$8000, MATCH(A5525, Preturi!G$2:G$8000, 0)), "")*G5525</f>
        <v>10.66</v>
      </c>
      <c r="C5525" t="s">
        <v>688</v>
      </c>
      <c r="D5525" t="s">
        <v>2306</v>
      </c>
      <c r="E5525" t="s">
        <v>18864</v>
      </c>
      <c r="F5525" t="s">
        <v>20442</v>
      </c>
      <c r="G5525" s="146">
        <f t="shared" si="93"/>
        <v>1</v>
      </c>
    </row>
    <row r="5526" spans="1:7">
      <c r="A5526" t="s">
        <v>18865</v>
      </c>
      <c r="B5526" s="1">
        <f>IFERROR(INDEX(Preturi!H$2:H$8000, MATCH(A5526, Preturi!G$2:G$8000, 0)), "")*G5526</f>
        <v>10.87</v>
      </c>
      <c r="C5526" t="s">
        <v>688</v>
      </c>
      <c r="D5526" t="s">
        <v>2306</v>
      </c>
      <c r="E5526" t="s">
        <v>18866</v>
      </c>
      <c r="F5526" t="s">
        <v>20442</v>
      </c>
      <c r="G5526" s="146">
        <f t="shared" ref="G5526:G5589" si="94">1+Adaosuri23</f>
        <v>1</v>
      </c>
    </row>
    <row r="5527" spans="1:7">
      <c r="A5527" t="s">
        <v>18867</v>
      </c>
      <c r="B5527" s="1">
        <f>IFERROR(INDEX(Preturi!H$2:H$8000, MATCH(A5527, Preturi!G$2:G$8000, 0)), "")*G5527</f>
        <v>11.08</v>
      </c>
      <c r="C5527" t="s">
        <v>688</v>
      </c>
      <c r="D5527" t="s">
        <v>2306</v>
      </c>
      <c r="E5527" t="s">
        <v>18868</v>
      </c>
      <c r="F5527" t="s">
        <v>20442</v>
      </c>
      <c r="G5527" s="146">
        <f t="shared" si="94"/>
        <v>1</v>
      </c>
    </row>
    <row r="5528" spans="1:7">
      <c r="A5528" t="s">
        <v>18869</v>
      </c>
      <c r="B5528" s="1">
        <f>IFERROR(INDEX(Preturi!H$2:H$8000, MATCH(A5528, Preturi!G$2:G$8000, 0)), "")*G5528</f>
        <v>11.27</v>
      </c>
      <c r="C5528" t="s">
        <v>688</v>
      </c>
      <c r="D5528" t="s">
        <v>2306</v>
      </c>
      <c r="E5528" t="s">
        <v>18870</v>
      </c>
      <c r="F5528" t="s">
        <v>20442</v>
      </c>
      <c r="G5528" s="146">
        <f t="shared" si="94"/>
        <v>1</v>
      </c>
    </row>
    <row r="5529" spans="1:7">
      <c r="A5529" t="s">
        <v>18871</v>
      </c>
      <c r="B5529" s="1">
        <f>IFERROR(INDEX(Preturi!H$2:H$8000, MATCH(A5529, Preturi!G$2:G$8000, 0)), "")*G5529</f>
        <v>11.48</v>
      </c>
      <c r="C5529" t="s">
        <v>688</v>
      </c>
      <c r="D5529" t="s">
        <v>2306</v>
      </c>
      <c r="E5529" t="s">
        <v>18872</v>
      </c>
      <c r="F5529" t="s">
        <v>20442</v>
      </c>
      <c r="G5529" s="146">
        <f t="shared" si="94"/>
        <v>1</v>
      </c>
    </row>
    <row r="5530" spans="1:7">
      <c r="A5530" t="s">
        <v>18873</v>
      </c>
      <c r="B5530" s="1">
        <f>IFERROR(INDEX(Preturi!H$2:H$8000, MATCH(A5530, Preturi!G$2:G$8000, 0)), "")*G5530</f>
        <v>14.57</v>
      </c>
      <c r="C5530" t="s">
        <v>688</v>
      </c>
      <c r="D5530" t="s">
        <v>2306</v>
      </c>
      <c r="E5530" t="s">
        <v>18875</v>
      </c>
      <c r="F5530" t="s">
        <v>20442</v>
      </c>
      <c r="G5530" s="146">
        <f t="shared" si="94"/>
        <v>1</v>
      </c>
    </row>
    <row r="5531" spans="1:7">
      <c r="A5531" t="s">
        <v>18876</v>
      </c>
      <c r="B5531" s="1">
        <f>IFERROR(INDEX(Preturi!H$2:H$8000, MATCH(A5531, Preturi!G$2:G$8000, 0)), "")*G5531</f>
        <v>11.47</v>
      </c>
      <c r="C5531" t="s">
        <v>688</v>
      </c>
      <c r="D5531" t="s">
        <v>2306</v>
      </c>
      <c r="E5531" t="s">
        <v>18877</v>
      </c>
      <c r="F5531" t="s">
        <v>20442</v>
      </c>
      <c r="G5531" s="146">
        <f t="shared" si="94"/>
        <v>1</v>
      </c>
    </row>
    <row r="5532" spans="1:7">
      <c r="A5532" t="s">
        <v>18878</v>
      </c>
      <c r="B5532" s="1">
        <f>IFERROR(INDEX(Preturi!H$2:H$8000, MATCH(A5532, Preturi!G$2:G$8000, 0)), "")*G5532</f>
        <v>11.73</v>
      </c>
      <c r="C5532" t="s">
        <v>688</v>
      </c>
      <c r="D5532" t="s">
        <v>2306</v>
      </c>
      <c r="E5532" t="s">
        <v>18879</v>
      </c>
      <c r="F5532" t="s">
        <v>20442</v>
      </c>
      <c r="G5532" s="146">
        <f t="shared" si="94"/>
        <v>1</v>
      </c>
    </row>
    <row r="5533" spans="1:7">
      <c r="A5533" t="s">
        <v>18880</v>
      </c>
      <c r="B5533" s="1">
        <f>IFERROR(INDEX(Preturi!H$2:H$8000, MATCH(A5533, Preturi!G$2:G$8000, 0)), "")*G5533</f>
        <v>11.99</v>
      </c>
      <c r="C5533" t="s">
        <v>688</v>
      </c>
      <c r="D5533" t="s">
        <v>2306</v>
      </c>
      <c r="E5533" t="s">
        <v>18881</v>
      </c>
      <c r="F5533" t="s">
        <v>20442</v>
      </c>
      <c r="G5533" s="146">
        <f t="shared" si="94"/>
        <v>1</v>
      </c>
    </row>
    <row r="5534" spans="1:7">
      <c r="A5534" t="s">
        <v>18882</v>
      </c>
      <c r="B5534" s="1">
        <f>IFERROR(INDEX(Preturi!H$2:H$8000, MATCH(A5534, Preturi!G$2:G$8000, 0)), "")*G5534</f>
        <v>12.25</v>
      </c>
      <c r="C5534" t="s">
        <v>688</v>
      </c>
      <c r="D5534" t="s">
        <v>2306</v>
      </c>
      <c r="E5534" t="s">
        <v>18883</v>
      </c>
      <c r="F5534" t="s">
        <v>20442</v>
      </c>
      <c r="G5534" s="146">
        <f t="shared" si="94"/>
        <v>1</v>
      </c>
    </row>
    <row r="5535" spans="1:7">
      <c r="A5535" t="s">
        <v>18884</v>
      </c>
      <c r="B5535" s="1">
        <f>IFERROR(INDEX(Preturi!H$2:H$8000, MATCH(A5535, Preturi!G$2:G$8000, 0)), "")*G5535</f>
        <v>12.49</v>
      </c>
      <c r="C5535" t="s">
        <v>688</v>
      </c>
      <c r="D5535" t="s">
        <v>2306</v>
      </c>
      <c r="E5535" t="s">
        <v>18885</v>
      </c>
      <c r="F5535" t="s">
        <v>20442</v>
      </c>
      <c r="G5535" s="146">
        <f t="shared" si="94"/>
        <v>1</v>
      </c>
    </row>
    <row r="5536" spans="1:7">
      <c r="A5536" t="s">
        <v>18886</v>
      </c>
      <c r="B5536" s="1">
        <f>IFERROR(INDEX(Preturi!H$2:H$8000, MATCH(A5536, Preturi!G$2:G$8000, 0)), "")*G5536</f>
        <v>12.75</v>
      </c>
      <c r="C5536" t="s">
        <v>688</v>
      </c>
      <c r="D5536" t="s">
        <v>2306</v>
      </c>
      <c r="E5536" t="s">
        <v>18887</v>
      </c>
      <c r="F5536" t="s">
        <v>20442</v>
      </c>
      <c r="G5536" s="146">
        <f t="shared" si="94"/>
        <v>1</v>
      </c>
    </row>
    <row r="5537" spans="1:7">
      <c r="A5537" t="s">
        <v>18888</v>
      </c>
      <c r="B5537" s="1">
        <f>IFERROR(INDEX(Preturi!H$2:H$8000, MATCH(A5537, Preturi!G$2:G$8000, 0)), "")*G5537</f>
        <v>13.01</v>
      </c>
      <c r="C5537" t="s">
        <v>688</v>
      </c>
      <c r="D5537" t="s">
        <v>2306</v>
      </c>
      <c r="E5537" t="s">
        <v>18889</v>
      </c>
      <c r="F5537" t="s">
        <v>20442</v>
      </c>
      <c r="G5537" s="146">
        <f t="shared" si="94"/>
        <v>1</v>
      </c>
    </row>
    <row r="5538" spans="1:7">
      <c r="A5538" t="s">
        <v>18890</v>
      </c>
      <c r="B5538" s="1">
        <f>IFERROR(INDEX(Preturi!H$2:H$8000, MATCH(A5538, Preturi!G$2:G$8000, 0)), "")*G5538</f>
        <v>13.27</v>
      </c>
      <c r="C5538" t="s">
        <v>688</v>
      </c>
      <c r="D5538" t="s">
        <v>2306</v>
      </c>
      <c r="E5538" t="s">
        <v>18891</v>
      </c>
      <c r="F5538" t="s">
        <v>20442</v>
      </c>
      <c r="G5538" s="146">
        <f t="shared" si="94"/>
        <v>1</v>
      </c>
    </row>
    <row r="5539" spans="1:7">
      <c r="A5539" t="s">
        <v>18892</v>
      </c>
      <c r="B5539" s="1">
        <f>IFERROR(INDEX(Preturi!H$2:H$8000, MATCH(A5539, Preturi!G$2:G$8000, 0)), "")*G5539</f>
        <v>13.53</v>
      </c>
      <c r="C5539" t="s">
        <v>688</v>
      </c>
      <c r="D5539" t="s">
        <v>2306</v>
      </c>
      <c r="E5539" t="s">
        <v>18893</v>
      </c>
      <c r="F5539" t="s">
        <v>20442</v>
      </c>
      <c r="G5539" s="146">
        <f t="shared" si="94"/>
        <v>1</v>
      </c>
    </row>
    <row r="5540" spans="1:7">
      <c r="A5540" t="s">
        <v>18894</v>
      </c>
      <c r="B5540" s="1">
        <f>IFERROR(INDEX(Preturi!H$2:H$8000, MATCH(A5540, Preturi!G$2:G$8000, 0)), "")*G5540</f>
        <v>13.79</v>
      </c>
      <c r="C5540" t="s">
        <v>688</v>
      </c>
      <c r="D5540" t="s">
        <v>2306</v>
      </c>
      <c r="E5540" t="s">
        <v>18895</v>
      </c>
      <c r="F5540" t="s">
        <v>20442</v>
      </c>
      <c r="G5540" s="146">
        <f t="shared" si="94"/>
        <v>1</v>
      </c>
    </row>
    <row r="5541" spans="1:7">
      <c r="A5541" t="s">
        <v>18896</v>
      </c>
      <c r="B5541" s="1">
        <f>IFERROR(INDEX(Preturi!H$2:H$8000, MATCH(A5541, Preturi!G$2:G$8000, 0)), "")*G5541</f>
        <v>14.05</v>
      </c>
      <c r="C5541" t="s">
        <v>688</v>
      </c>
      <c r="D5541" t="s">
        <v>2306</v>
      </c>
      <c r="E5541" t="s">
        <v>18897</v>
      </c>
      <c r="F5541" t="s">
        <v>20442</v>
      </c>
      <c r="G5541" s="146">
        <f t="shared" si="94"/>
        <v>1</v>
      </c>
    </row>
    <row r="5542" spans="1:7">
      <c r="A5542" t="s">
        <v>18898</v>
      </c>
      <c r="B5542" s="1">
        <f>IFERROR(INDEX(Preturi!H$2:H$8000, MATCH(A5542, Preturi!G$2:G$8000, 0)), "")*G5542</f>
        <v>14.31</v>
      </c>
      <c r="C5542" t="s">
        <v>688</v>
      </c>
      <c r="D5542" t="s">
        <v>2306</v>
      </c>
      <c r="E5542" t="s">
        <v>18899</v>
      </c>
      <c r="F5542" t="s">
        <v>20442</v>
      </c>
      <c r="G5542" s="146">
        <f t="shared" si="94"/>
        <v>1</v>
      </c>
    </row>
    <row r="5543" spans="1:7">
      <c r="A5543" t="s">
        <v>18900</v>
      </c>
      <c r="B5543" s="1">
        <f>IFERROR(INDEX(Preturi!H$2:H$8000, MATCH(A5543, Preturi!G$2:G$8000, 0)), "")*G5543</f>
        <v>11.47</v>
      </c>
      <c r="C5543" t="s">
        <v>688</v>
      </c>
      <c r="D5543" t="s">
        <v>2306</v>
      </c>
      <c r="E5543" t="s">
        <v>18901</v>
      </c>
      <c r="F5543" t="s">
        <v>20442</v>
      </c>
      <c r="G5543" s="146">
        <f t="shared" si="94"/>
        <v>1</v>
      </c>
    </row>
    <row r="5544" spans="1:7">
      <c r="A5544" t="s">
        <v>18902</v>
      </c>
      <c r="B5544" s="1">
        <f>IFERROR(INDEX(Preturi!H$2:H$8000, MATCH(A5544, Preturi!G$2:G$8000, 0)), "")*G5544</f>
        <v>11.73</v>
      </c>
      <c r="C5544" t="s">
        <v>688</v>
      </c>
      <c r="D5544" t="s">
        <v>2306</v>
      </c>
      <c r="E5544" t="s">
        <v>18903</v>
      </c>
      <c r="F5544" t="s">
        <v>20442</v>
      </c>
      <c r="G5544" s="146">
        <f t="shared" si="94"/>
        <v>1</v>
      </c>
    </row>
    <row r="5545" spans="1:7">
      <c r="A5545" t="s">
        <v>18904</v>
      </c>
      <c r="B5545" s="1">
        <f>IFERROR(INDEX(Preturi!H$2:H$8000, MATCH(A5545, Preturi!G$2:G$8000, 0)), "")*G5545</f>
        <v>11.99</v>
      </c>
      <c r="C5545" t="s">
        <v>688</v>
      </c>
      <c r="D5545" t="s">
        <v>2306</v>
      </c>
      <c r="E5545" t="s">
        <v>18905</v>
      </c>
      <c r="F5545" t="s">
        <v>20442</v>
      </c>
      <c r="G5545" s="146">
        <f t="shared" si="94"/>
        <v>1</v>
      </c>
    </row>
    <row r="5546" spans="1:7">
      <c r="A5546" t="s">
        <v>18906</v>
      </c>
      <c r="B5546" s="1">
        <f>IFERROR(INDEX(Preturi!H$2:H$8000, MATCH(A5546, Preturi!G$2:G$8000, 0)), "")*G5546</f>
        <v>12.25</v>
      </c>
      <c r="C5546" t="s">
        <v>688</v>
      </c>
      <c r="D5546" t="s">
        <v>2306</v>
      </c>
      <c r="E5546" t="s">
        <v>18907</v>
      </c>
      <c r="F5546" t="s">
        <v>20442</v>
      </c>
      <c r="G5546" s="146">
        <f t="shared" si="94"/>
        <v>1</v>
      </c>
    </row>
    <row r="5547" spans="1:7">
      <c r="A5547" t="s">
        <v>18908</v>
      </c>
      <c r="B5547" s="1">
        <f>IFERROR(INDEX(Preturi!H$2:H$8000, MATCH(A5547, Preturi!G$2:G$8000, 0)), "")*G5547</f>
        <v>12.49</v>
      </c>
      <c r="C5547" t="s">
        <v>688</v>
      </c>
      <c r="D5547" t="s">
        <v>2306</v>
      </c>
      <c r="E5547" t="s">
        <v>18909</v>
      </c>
      <c r="F5547" t="s">
        <v>20442</v>
      </c>
      <c r="G5547" s="146">
        <f t="shared" si="94"/>
        <v>1</v>
      </c>
    </row>
    <row r="5548" spans="1:7">
      <c r="A5548" t="s">
        <v>18910</v>
      </c>
      <c r="B5548" s="1">
        <f>IFERROR(INDEX(Preturi!H$2:H$8000, MATCH(A5548, Preturi!G$2:G$8000, 0)), "")*G5548</f>
        <v>12.75</v>
      </c>
      <c r="C5548" t="s">
        <v>688</v>
      </c>
      <c r="D5548" t="s">
        <v>2306</v>
      </c>
      <c r="E5548" t="s">
        <v>18911</v>
      </c>
      <c r="F5548" t="s">
        <v>20442</v>
      </c>
      <c r="G5548" s="146">
        <f t="shared" si="94"/>
        <v>1</v>
      </c>
    </row>
    <row r="5549" spans="1:7">
      <c r="A5549" t="s">
        <v>18912</v>
      </c>
      <c r="B5549" s="1">
        <f>IFERROR(INDEX(Preturi!H$2:H$8000, MATCH(A5549, Preturi!G$2:G$8000, 0)), "")*G5549</f>
        <v>13.01</v>
      </c>
      <c r="C5549" t="s">
        <v>688</v>
      </c>
      <c r="D5549" t="s">
        <v>2306</v>
      </c>
      <c r="E5549" t="s">
        <v>18913</v>
      </c>
      <c r="F5549" t="s">
        <v>20442</v>
      </c>
      <c r="G5549" s="146">
        <f t="shared" si="94"/>
        <v>1</v>
      </c>
    </row>
    <row r="5550" spans="1:7">
      <c r="A5550" t="s">
        <v>18914</v>
      </c>
      <c r="B5550" s="1">
        <f>IFERROR(INDEX(Preturi!H$2:H$8000, MATCH(A5550, Preturi!G$2:G$8000, 0)), "")*G5550</f>
        <v>13.27</v>
      </c>
      <c r="C5550" t="s">
        <v>688</v>
      </c>
      <c r="D5550" t="s">
        <v>2306</v>
      </c>
      <c r="E5550" t="s">
        <v>18915</v>
      </c>
      <c r="F5550" t="s">
        <v>20442</v>
      </c>
      <c r="G5550" s="146">
        <f t="shared" si="94"/>
        <v>1</v>
      </c>
    </row>
    <row r="5551" spans="1:7">
      <c r="A5551" t="s">
        <v>18916</v>
      </c>
      <c r="B5551" s="1">
        <f>IFERROR(INDEX(Preturi!H$2:H$8000, MATCH(A5551, Preturi!G$2:G$8000, 0)), "")*G5551</f>
        <v>13.53</v>
      </c>
      <c r="C5551" t="s">
        <v>688</v>
      </c>
      <c r="D5551" t="s">
        <v>2306</v>
      </c>
      <c r="E5551" t="s">
        <v>18917</v>
      </c>
      <c r="F5551" t="s">
        <v>20442</v>
      </c>
      <c r="G5551" s="146">
        <f t="shared" si="94"/>
        <v>1</v>
      </c>
    </row>
    <row r="5552" spans="1:7">
      <c r="A5552" t="s">
        <v>18918</v>
      </c>
      <c r="B5552" s="1">
        <f>IFERROR(INDEX(Preturi!H$2:H$8000, MATCH(A5552, Preturi!G$2:G$8000, 0)), "")*G5552</f>
        <v>13.79</v>
      </c>
      <c r="C5552" t="s">
        <v>688</v>
      </c>
      <c r="D5552" t="s">
        <v>2306</v>
      </c>
      <c r="E5552" t="s">
        <v>18919</v>
      </c>
      <c r="F5552" t="s">
        <v>20442</v>
      </c>
      <c r="G5552" s="146">
        <f t="shared" si="94"/>
        <v>1</v>
      </c>
    </row>
    <row r="5553" spans="1:7">
      <c r="A5553" t="s">
        <v>18920</v>
      </c>
      <c r="B5553" s="1">
        <f>IFERROR(INDEX(Preturi!H$2:H$8000, MATCH(A5553, Preturi!G$2:G$8000, 0)), "")*G5553</f>
        <v>14.05</v>
      </c>
      <c r="C5553" t="s">
        <v>688</v>
      </c>
      <c r="D5553" t="s">
        <v>2306</v>
      </c>
      <c r="E5553" t="s">
        <v>18921</v>
      </c>
      <c r="F5553" t="s">
        <v>20442</v>
      </c>
      <c r="G5553" s="146">
        <f t="shared" si="94"/>
        <v>1</v>
      </c>
    </row>
    <row r="5554" spans="1:7">
      <c r="A5554" t="s">
        <v>18922</v>
      </c>
      <c r="B5554" s="1">
        <f>IFERROR(INDEX(Preturi!H$2:H$8000, MATCH(A5554, Preturi!G$2:G$8000, 0)), "")*G5554</f>
        <v>14.31</v>
      </c>
      <c r="C5554" t="s">
        <v>688</v>
      </c>
      <c r="D5554" t="s">
        <v>2306</v>
      </c>
      <c r="E5554" t="s">
        <v>18923</v>
      </c>
      <c r="F5554" t="s">
        <v>20442</v>
      </c>
      <c r="G5554" s="146">
        <f t="shared" si="94"/>
        <v>1</v>
      </c>
    </row>
    <row r="5555" spans="1:7">
      <c r="A5555" t="s">
        <v>18924</v>
      </c>
      <c r="B5555" s="1">
        <f>IFERROR(INDEX(Preturi!H$2:H$8000, MATCH(A5555, Preturi!G$2:G$8000, 0)), "")*G5555</f>
        <v>17.43</v>
      </c>
      <c r="C5555" t="s">
        <v>688</v>
      </c>
      <c r="D5555" t="s">
        <v>2306</v>
      </c>
      <c r="E5555" t="s">
        <v>18926</v>
      </c>
      <c r="F5555" t="s">
        <v>20442</v>
      </c>
      <c r="G5555" s="146">
        <f t="shared" si="94"/>
        <v>1</v>
      </c>
    </row>
    <row r="5556" spans="1:7">
      <c r="A5556" t="s">
        <v>18927</v>
      </c>
      <c r="B5556" s="1">
        <f>IFERROR(INDEX(Preturi!H$2:H$8000, MATCH(A5556, Preturi!G$2:G$8000, 0)), "")*G5556</f>
        <v>13.7</v>
      </c>
      <c r="C5556" t="s">
        <v>688</v>
      </c>
      <c r="D5556" t="s">
        <v>2306</v>
      </c>
      <c r="E5556" t="s">
        <v>18928</v>
      </c>
      <c r="F5556" t="s">
        <v>20442</v>
      </c>
      <c r="G5556" s="146">
        <f t="shared" si="94"/>
        <v>1</v>
      </c>
    </row>
    <row r="5557" spans="1:7">
      <c r="A5557" t="s">
        <v>18929</v>
      </c>
      <c r="B5557" s="1">
        <f>IFERROR(INDEX(Preturi!H$2:H$8000, MATCH(A5557, Preturi!G$2:G$8000, 0)), "")*G5557</f>
        <v>14.01</v>
      </c>
      <c r="C5557" t="s">
        <v>688</v>
      </c>
      <c r="D5557" t="s">
        <v>2306</v>
      </c>
      <c r="E5557" t="s">
        <v>18930</v>
      </c>
      <c r="F5557" t="s">
        <v>20442</v>
      </c>
      <c r="G5557" s="146">
        <f t="shared" si="94"/>
        <v>1</v>
      </c>
    </row>
    <row r="5558" spans="1:7">
      <c r="A5558" t="s">
        <v>18931</v>
      </c>
      <c r="B5558" s="1">
        <f>IFERROR(INDEX(Preturi!H$2:H$8000, MATCH(A5558, Preturi!G$2:G$8000, 0)), "")*G5558</f>
        <v>14.33</v>
      </c>
      <c r="C5558" t="s">
        <v>688</v>
      </c>
      <c r="D5558" t="s">
        <v>2306</v>
      </c>
      <c r="E5558" t="s">
        <v>18932</v>
      </c>
      <c r="F5558" t="s">
        <v>20442</v>
      </c>
      <c r="G5558" s="146">
        <f t="shared" si="94"/>
        <v>1</v>
      </c>
    </row>
    <row r="5559" spans="1:7">
      <c r="A5559" t="s">
        <v>18933</v>
      </c>
      <c r="B5559" s="1">
        <f>IFERROR(INDEX(Preturi!H$2:H$8000, MATCH(A5559, Preturi!G$2:G$8000, 0)), "")*G5559</f>
        <v>14.64</v>
      </c>
      <c r="C5559" t="s">
        <v>688</v>
      </c>
      <c r="D5559" t="s">
        <v>2306</v>
      </c>
      <c r="E5559" t="s">
        <v>18934</v>
      </c>
      <c r="F5559" t="s">
        <v>20442</v>
      </c>
      <c r="G5559" s="146">
        <f t="shared" si="94"/>
        <v>1</v>
      </c>
    </row>
    <row r="5560" spans="1:7">
      <c r="A5560" t="s">
        <v>18935</v>
      </c>
      <c r="B5560" s="1">
        <f>IFERROR(INDEX(Preturi!H$2:H$8000, MATCH(A5560, Preturi!G$2:G$8000, 0)), "")*G5560</f>
        <v>14.95</v>
      </c>
      <c r="C5560" t="s">
        <v>688</v>
      </c>
      <c r="D5560" t="s">
        <v>2306</v>
      </c>
      <c r="E5560" t="s">
        <v>18936</v>
      </c>
      <c r="F5560" t="s">
        <v>20442</v>
      </c>
      <c r="G5560" s="146">
        <f t="shared" si="94"/>
        <v>1</v>
      </c>
    </row>
    <row r="5561" spans="1:7">
      <c r="A5561" t="s">
        <v>18937</v>
      </c>
      <c r="B5561" s="1">
        <f>IFERROR(INDEX(Preturi!H$2:H$8000, MATCH(A5561, Preturi!G$2:G$8000, 0)), "")*G5561</f>
        <v>15.25</v>
      </c>
      <c r="C5561" t="s">
        <v>688</v>
      </c>
      <c r="D5561" t="s">
        <v>2306</v>
      </c>
      <c r="E5561" t="s">
        <v>18938</v>
      </c>
      <c r="F5561" t="s">
        <v>20442</v>
      </c>
      <c r="G5561" s="146">
        <f t="shared" si="94"/>
        <v>1</v>
      </c>
    </row>
    <row r="5562" spans="1:7">
      <c r="A5562" t="s">
        <v>18939</v>
      </c>
      <c r="B5562" s="1">
        <f>IFERROR(INDEX(Preturi!H$2:H$8000, MATCH(A5562, Preturi!G$2:G$8000, 0)), "")*G5562</f>
        <v>15.56</v>
      </c>
      <c r="C5562" t="s">
        <v>688</v>
      </c>
      <c r="D5562" t="s">
        <v>2306</v>
      </c>
      <c r="E5562" t="s">
        <v>18940</v>
      </c>
      <c r="F5562" t="s">
        <v>20442</v>
      </c>
      <c r="G5562" s="146">
        <f t="shared" si="94"/>
        <v>1</v>
      </c>
    </row>
    <row r="5563" spans="1:7">
      <c r="A5563" t="s">
        <v>18941</v>
      </c>
      <c r="B5563" s="1">
        <f>IFERROR(INDEX(Preturi!H$2:H$8000, MATCH(A5563, Preturi!G$2:G$8000, 0)), "")*G5563</f>
        <v>15.87</v>
      </c>
      <c r="C5563" t="s">
        <v>688</v>
      </c>
      <c r="D5563" t="s">
        <v>2306</v>
      </c>
      <c r="E5563" t="s">
        <v>18942</v>
      </c>
      <c r="F5563" t="s">
        <v>20442</v>
      </c>
      <c r="G5563" s="146">
        <f t="shared" si="94"/>
        <v>1</v>
      </c>
    </row>
    <row r="5564" spans="1:7">
      <c r="A5564" t="s">
        <v>18943</v>
      </c>
      <c r="B5564" s="1">
        <f>IFERROR(INDEX(Preturi!H$2:H$8000, MATCH(A5564, Preturi!G$2:G$8000, 0)), "")*G5564</f>
        <v>16.190000000000001</v>
      </c>
      <c r="C5564" t="s">
        <v>688</v>
      </c>
      <c r="D5564" t="s">
        <v>2306</v>
      </c>
      <c r="E5564" t="s">
        <v>18944</v>
      </c>
      <c r="F5564" t="s">
        <v>20442</v>
      </c>
      <c r="G5564" s="146">
        <f t="shared" si="94"/>
        <v>1</v>
      </c>
    </row>
    <row r="5565" spans="1:7">
      <c r="A5565" t="s">
        <v>18945</v>
      </c>
      <c r="B5565" s="1">
        <f>IFERROR(INDEX(Preturi!H$2:H$8000, MATCH(A5565, Preturi!G$2:G$8000, 0)), "")*G5565</f>
        <v>16.5</v>
      </c>
      <c r="C5565" t="s">
        <v>688</v>
      </c>
      <c r="D5565" t="s">
        <v>2306</v>
      </c>
      <c r="E5565" t="s">
        <v>18946</v>
      </c>
      <c r="F5565" t="s">
        <v>20442</v>
      </c>
      <c r="G5565" s="146">
        <f t="shared" si="94"/>
        <v>1</v>
      </c>
    </row>
    <row r="5566" spans="1:7">
      <c r="A5566" t="s">
        <v>18947</v>
      </c>
      <c r="B5566" s="1">
        <f>IFERROR(INDEX(Preturi!H$2:H$8000, MATCH(A5566, Preturi!G$2:G$8000, 0)), "")*G5566</f>
        <v>16.809999999999999</v>
      </c>
      <c r="C5566" t="s">
        <v>688</v>
      </c>
      <c r="D5566" t="s">
        <v>2306</v>
      </c>
      <c r="E5566" t="s">
        <v>18948</v>
      </c>
      <c r="F5566" t="s">
        <v>20442</v>
      </c>
      <c r="G5566" s="146">
        <f t="shared" si="94"/>
        <v>1</v>
      </c>
    </row>
    <row r="5567" spans="1:7">
      <c r="A5567" t="s">
        <v>18949</v>
      </c>
      <c r="B5567" s="1">
        <f>IFERROR(INDEX(Preturi!H$2:H$8000, MATCH(A5567, Preturi!G$2:G$8000, 0)), "")*G5567</f>
        <v>17.12</v>
      </c>
      <c r="C5567" t="s">
        <v>688</v>
      </c>
      <c r="D5567" t="s">
        <v>2306</v>
      </c>
      <c r="E5567" t="s">
        <v>18950</v>
      </c>
      <c r="F5567" t="s">
        <v>20442</v>
      </c>
      <c r="G5567" s="146">
        <f t="shared" si="94"/>
        <v>1</v>
      </c>
    </row>
    <row r="5568" spans="1:7">
      <c r="A5568" t="s">
        <v>18951</v>
      </c>
      <c r="B5568" s="1">
        <f>IFERROR(INDEX(Preturi!H$2:H$8000, MATCH(A5568, Preturi!G$2:G$8000, 0)), "")*G5568</f>
        <v>13.7</v>
      </c>
      <c r="C5568" t="s">
        <v>688</v>
      </c>
      <c r="D5568" t="s">
        <v>2306</v>
      </c>
      <c r="E5568" t="s">
        <v>18952</v>
      </c>
      <c r="F5568" t="s">
        <v>20442</v>
      </c>
      <c r="G5568" s="146">
        <f t="shared" si="94"/>
        <v>1</v>
      </c>
    </row>
    <row r="5569" spans="1:7">
      <c r="A5569" t="s">
        <v>18953</v>
      </c>
      <c r="B5569" s="1">
        <f>IFERROR(INDEX(Preturi!H$2:H$8000, MATCH(A5569, Preturi!G$2:G$8000, 0)), "")*G5569</f>
        <v>14.01</v>
      </c>
      <c r="C5569" t="s">
        <v>688</v>
      </c>
      <c r="D5569" t="s">
        <v>2306</v>
      </c>
      <c r="E5569" t="s">
        <v>18954</v>
      </c>
      <c r="F5569" t="s">
        <v>20442</v>
      </c>
      <c r="G5569" s="146">
        <f t="shared" si="94"/>
        <v>1</v>
      </c>
    </row>
    <row r="5570" spans="1:7">
      <c r="A5570" t="s">
        <v>18955</v>
      </c>
      <c r="B5570" s="1">
        <f>IFERROR(INDEX(Preturi!H$2:H$8000, MATCH(A5570, Preturi!G$2:G$8000, 0)), "")*G5570</f>
        <v>14.33</v>
      </c>
      <c r="C5570" t="s">
        <v>688</v>
      </c>
      <c r="D5570" t="s">
        <v>2306</v>
      </c>
      <c r="E5570" t="s">
        <v>18956</v>
      </c>
      <c r="F5570" t="s">
        <v>20442</v>
      </c>
      <c r="G5570" s="146">
        <f t="shared" si="94"/>
        <v>1</v>
      </c>
    </row>
    <row r="5571" spans="1:7">
      <c r="A5571" t="s">
        <v>18957</v>
      </c>
      <c r="B5571" s="1">
        <f>IFERROR(INDEX(Preturi!H$2:H$8000, MATCH(A5571, Preturi!G$2:G$8000, 0)), "")*G5571</f>
        <v>14.64</v>
      </c>
      <c r="C5571" t="s">
        <v>688</v>
      </c>
      <c r="D5571" t="s">
        <v>2306</v>
      </c>
      <c r="E5571" t="s">
        <v>18958</v>
      </c>
      <c r="F5571" t="s">
        <v>20442</v>
      </c>
      <c r="G5571" s="146">
        <f t="shared" si="94"/>
        <v>1</v>
      </c>
    </row>
    <row r="5572" spans="1:7">
      <c r="A5572" t="s">
        <v>18959</v>
      </c>
      <c r="B5572" s="1">
        <f>IFERROR(INDEX(Preturi!H$2:H$8000, MATCH(A5572, Preturi!G$2:G$8000, 0)), "")*G5572</f>
        <v>14.95</v>
      </c>
      <c r="C5572" t="s">
        <v>688</v>
      </c>
      <c r="D5572" t="s">
        <v>2306</v>
      </c>
      <c r="E5572" t="s">
        <v>18960</v>
      </c>
      <c r="F5572" t="s">
        <v>20442</v>
      </c>
      <c r="G5572" s="146">
        <f t="shared" si="94"/>
        <v>1</v>
      </c>
    </row>
    <row r="5573" spans="1:7">
      <c r="A5573" t="s">
        <v>18961</v>
      </c>
      <c r="B5573" s="1">
        <f>IFERROR(INDEX(Preturi!H$2:H$8000, MATCH(A5573, Preturi!G$2:G$8000, 0)), "")*G5573</f>
        <v>15.25</v>
      </c>
      <c r="C5573" t="s">
        <v>688</v>
      </c>
      <c r="D5573" t="s">
        <v>2306</v>
      </c>
      <c r="E5573" t="s">
        <v>18962</v>
      </c>
      <c r="F5573" t="s">
        <v>20442</v>
      </c>
      <c r="G5573" s="146">
        <f t="shared" si="94"/>
        <v>1</v>
      </c>
    </row>
    <row r="5574" spans="1:7">
      <c r="A5574" t="s">
        <v>18963</v>
      </c>
      <c r="B5574" s="1">
        <f>IFERROR(INDEX(Preturi!H$2:H$8000, MATCH(A5574, Preturi!G$2:G$8000, 0)), "")*G5574</f>
        <v>15.56</v>
      </c>
      <c r="C5574" t="s">
        <v>688</v>
      </c>
      <c r="D5574" t="s">
        <v>2306</v>
      </c>
      <c r="E5574" t="s">
        <v>18964</v>
      </c>
      <c r="F5574" t="s">
        <v>20442</v>
      </c>
      <c r="G5574" s="146">
        <f t="shared" si="94"/>
        <v>1</v>
      </c>
    </row>
    <row r="5575" spans="1:7">
      <c r="A5575" t="s">
        <v>18965</v>
      </c>
      <c r="B5575" s="1">
        <f>IFERROR(INDEX(Preturi!H$2:H$8000, MATCH(A5575, Preturi!G$2:G$8000, 0)), "")*G5575</f>
        <v>15.87</v>
      </c>
      <c r="C5575" t="s">
        <v>688</v>
      </c>
      <c r="D5575" t="s">
        <v>2306</v>
      </c>
      <c r="E5575" t="s">
        <v>18966</v>
      </c>
      <c r="F5575" t="s">
        <v>20442</v>
      </c>
      <c r="G5575" s="146">
        <f t="shared" si="94"/>
        <v>1</v>
      </c>
    </row>
    <row r="5576" spans="1:7">
      <c r="A5576" t="s">
        <v>18967</v>
      </c>
      <c r="B5576" s="1">
        <f>IFERROR(INDEX(Preturi!H$2:H$8000, MATCH(A5576, Preturi!G$2:G$8000, 0)), "")*G5576</f>
        <v>16.190000000000001</v>
      </c>
      <c r="C5576" t="s">
        <v>688</v>
      </c>
      <c r="D5576" t="s">
        <v>2306</v>
      </c>
      <c r="E5576" t="s">
        <v>18968</v>
      </c>
      <c r="F5576" t="s">
        <v>20442</v>
      </c>
      <c r="G5576" s="146">
        <f t="shared" si="94"/>
        <v>1</v>
      </c>
    </row>
    <row r="5577" spans="1:7">
      <c r="A5577" t="s">
        <v>18969</v>
      </c>
      <c r="B5577" s="1">
        <f>IFERROR(INDEX(Preturi!H$2:H$8000, MATCH(A5577, Preturi!G$2:G$8000, 0)), "")*G5577</f>
        <v>16.5</v>
      </c>
      <c r="C5577" t="s">
        <v>688</v>
      </c>
      <c r="D5577" t="s">
        <v>2306</v>
      </c>
      <c r="E5577" t="s">
        <v>18970</v>
      </c>
      <c r="F5577" t="s">
        <v>20442</v>
      </c>
      <c r="G5577" s="146">
        <f t="shared" si="94"/>
        <v>1</v>
      </c>
    </row>
    <row r="5578" spans="1:7">
      <c r="A5578" t="s">
        <v>18971</v>
      </c>
      <c r="B5578" s="1">
        <f>IFERROR(INDEX(Preturi!H$2:H$8000, MATCH(A5578, Preturi!G$2:G$8000, 0)), "")*G5578</f>
        <v>16.809999999999999</v>
      </c>
      <c r="C5578" t="s">
        <v>688</v>
      </c>
      <c r="D5578" t="s">
        <v>2306</v>
      </c>
      <c r="E5578" t="s">
        <v>18972</v>
      </c>
      <c r="F5578" t="s">
        <v>20442</v>
      </c>
      <c r="G5578" s="146">
        <f t="shared" si="94"/>
        <v>1</v>
      </c>
    </row>
    <row r="5579" spans="1:7">
      <c r="A5579" t="s">
        <v>18973</v>
      </c>
      <c r="B5579" s="1">
        <f>IFERROR(INDEX(Preturi!H$2:H$8000, MATCH(A5579, Preturi!G$2:G$8000, 0)), "")*G5579</f>
        <v>17.12</v>
      </c>
      <c r="C5579" t="s">
        <v>688</v>
      </c>
      <c r="D5579" t="s">
        <v>2306</v>
      </c>
      <c r="E5579" t="s">
        <v>18974</v>
      </c>
      <c r="F5579" t="s">
        <v>20442</v>
      </c>
      <c r="G5579" s="146">
        <f t="shared" si="94"/>
        <v>1</v>
      </c>
    </row>
    <row r="5580" spans="1:7">
      <c r="A5580" t="s">
        <v>18975</v>
      </c>
      <c r="B5580" s="1">
        <f>IFERROR(INDEX(Preturi!H$2:H$8000, MATCH(A5580, Preturi!G$2:G$8000, 0)), "")*G5580</f>
        <v>20.27</v>
      </c>
      <c r="C5580" t="s">
        <v>688</v>
      </c>
      <c r="D5580" t="s">
        <v>2306</v>
      </c>
      <c r="E5580" t="s">
        <v>18977</v>
      </c>
      <c r="F5580" t="s">
        <v>20442</v>
      </c>
      <c r="G5580" s="146">
        <f t="shared" si="94"/>
        <v>1</v>
      </c>
    </row>
    <row r="5581" spans="1:7">
      <c r="A5581" t="s">
        <v>18978</v>
      </c>
      <c r="B5581" s="1">
        <f>IFERROR(INDEX(Preturi!H$2:H$8000, MATCH(A5581, Preturi!G$2:G$8000, 0)), "")*G5581</f>
        <v>15.93</v>
      </c>
      <c r="C5581" t="s">
        <v>688</v>
      </c>
      <c r="D5581" t="s">
        <v>2306</v>
      </c>
      <c r="E5581" t="s">
        <v>18979</v>
      </c>
      <c r="F5581" t="s">
        <v>20442</v>
      </c>
      <c r="G5581" s="146">
        <f t="shared" si="94"/>
        <v>1</v>
      </c>
    </row>
    <row r="5582" spans="1:7">
      <c r="A5582" t="s">
        <v>18980</v>
      </c>
      <c r="B5582" s="1">
        <f>IFERROR(INDEX(Preturi!H$2:H$8000, MATCH(A5582, Preturi!G$2:G$8000, 0)), "")*G5582</f>
        <v>16.29</v>
      </c>
      <c r="C5582" t="s">
        <v>688</v>
      </c>
      <c r="D5582" t="s">
        <v>2306</v>
      </c>
      <c r="E5582" t="s">
        <v>18981</v>
      </c>
      <c r="F5582" t="s">
        <v>20442</v>
      </c>
      <c r="G5582" s="146">
        <f t="shared" si="94"/>
        <v>1</v>
      </c>
    </row>
    <row r="5583" spans="1:7">
      <c r="A5583" t="s">
        <v>18982</v>
      </c>
      <c r="B5583" s="1">
        <f>IFERROR(INDEX(Preturi!H$2:H$8000, MATCH(A5583, Preturi!G$2:G$8000, 0)), "")*G5583</f>
        <v>16.649999999999999</v>
      </c>
      <c r="C5583" t="s">
        <v>688</v>
      </c>
      <c r="D5583" t="s">
        <v>2306</v>
      </c>
      <c r="E5583" t="s">
        <v>18983</v>
      </c>
      <c r="F5583" t="s">
        <v>20442</v>
      </c>
      <c r="G5583" s="146">
        <f t="shared" si="94"/>
        <v>1</v>
      </c>
    </row>
    <row r="5584" spans="1:7">
      <c r="A5584" t="s">
        <v>18984</v>
      </c>
      <c r="B5584" s="1">
        <f>IFERROR(INDEX(Preturi!H$2:H$8000, MATCH(A5584, Preturi!G$2:G$8000, 0)), "")*G5584</f>
        <v>17</v>
      </c>
      <c r="C5584" t="s">
        <v>688</v>
      </c>
      <c r="D5584" t="s">
        <v>2306</v>
      </c>
      <c r="E5584" t="s">
        <v>18985</v>
      </c>
      <c r="F5584" t="s">
        <v>20442</v>
      </c>
      <c r="G5584" s="146">
        <f t="shared" si="94"/>
        <v>1</v>
      </c>
    </row>
    <row r="5585" spans="1:7">
      <c r="A5585" t="s">
        <v>18986</v>
      </c>
      <c r="B5585" s="1">
        <f>IFERROR(INDEX(Preturi!H$2:H$8000, MATCH(A5585, Preturi!G$2:G$8000, 0)), "")*G5585</f>
        <v>17.37</v>
      </c>
      <c r="C5585" t="s">
        <v>688</v>
      </c>
      <c r="D5585" t="s">
        <v>2306</v>
      </c>
      <c r="E5585" t="s">
        <v>18987</v>
      </c>
      <c r="F5585" t="s">
        <v>20442</v>
      </c>
      <c r="G5585" s="146">
        <f t="shared" si="94"/>
        <v>1</v>
      </c>
    </row>
    <row r="5586" spans="1:7">
      <c r="A5586" t="s">
        <v>18988</v>
      </c>
      <c r="B5586" s="1">
        <f>IFERROR(INDEX(Preturi!H$2:H$8000, MATCH(A5586, Preturi!G$2:G$8000, 0)), "")*G5586</f>
        <v>17.73</v>
      </c>
      <c r="C5586" t="s">
        <v>688</v>
      </c>
      <c r="D5586" t="s">
        <v>2306</v>
      </c>
      <c r="E5586" t="s">
        <v>18989</v>
      </c>
      <c r="F5586" t="s">
        <v>20442</v>
      </c>
      <c r="G5586" s="146">
        <f t="shared" si="94"/>
        <v>1</v>
      </c>
    </row>
    <row r="5587" spans="1:7">
      <c r="A5587" t="s">
        <v>18990</v>
      </c>
      <c r="B5587" s="1">
        <f>IFERROR(INDEX(Preturi!H$2:H$8000, MATCH(A5587, Preturi!G$2:G$8000, 0)), "")*G5587</f>
        <v>18.100000000000001</v>
      </c>
      <c r="C5587" t="s">
        <v>688</v>
      </c>
      <c r="D5587" t="s">
        <v>2306</v>
      </c>
      <c r="E5587" t="s">
        <v>18991</v>
      </c>
      <c r="F5587" t="s">
        <v>20442</v>
      </c>
      <c r="G5587" s="146">
        <f t="shared" si="94"/>
        <v>1</v>
      </c>
    </row>
    <row r="5588" spans="1:7">
      <c r="A5588" t="s">
        <v>18992</v>
      </c>
      <c r="B5588" s="1">
        <f>IFERROR(INDEX(Preturi!H$2:H$8000, MATCH(A5588, Preturi!G$2:G$8000, 0)), "")*G5588</f>
        <v>18.46</v>
      </c>
      <c r="C5588" t="s">
        <v>688</v>
      </c>
      <c r="D5588" t="s">
        <v>2306</v>
      </c>
      <c r="E5588" t="s">
        <v>18993</v>
      </c>
      <c r="F5588" t="s">
        <v>20442</v>
      </c>
      <c r="G5588" s="146">
        <f t="shared" si="94"/>
        <v>1</v>
      </c>
    </row>
    <row r="5589" spans="1:7">
      <c r="A5589" t="s">
        <v>18994</v>
      </c>
      <c r="B5589" s="1">
        <f>IFERROR(INDEX(Preturi!H$2:H$8000, MATCH(A5589, Preturi!G$2:G$8000, 0)), "")*G5589</f>
        <v>18.82</v>
      </c>
      <c r="C5589" t="s">
        <v>688</v>
      </c>
      <c r="D5589" t="s">
        <v>2306</v>
      </c>
      <c r="E5589" t="s">
        <v>18995</v>
      </c>
      <c r="F5589" t="s">
        <v>20442</v>
      </c>
      <c r="G5589" s="146">
        <f t="shared" si="94"/>
        <v>1</v>
      </c>
    </row>
    <row r="5590" spans="1:7">
      <c r="A5590" t="s">
        <v>18996</v>
      </c>
      <c r="B5590" s="1">
        <f>IFERROR(INDEX(Preturi!H$2:H$8000, MATCH(A5590, Preturi!G$2:G$8000, 0)), "")*G5590</f>
        <v>19.190000000000001</v>
      </c>
      <c r="C5590" t="s">
        <v>688</v>
      </c>
      <c r="D5590" t="s">
        <v>2306</v>
      </c>
      <c r="E5590" t="s">
        <v>18997</v>
      </c>
      <c r="F5590" t="s">
        <v>20442</v>
      </c>
      <c r="G5590" s="146">
        <f t="shared" ref="G5590:G5653" si="95">1+Adaosuri23</f>
        <v>1</v>
      </c>
    </row>
    <row r="5591" spans="1:7">
      <c r="A5591" t="s">
        <v>18998</v>
      </c>
      <c r="B5591" s="1">
        <f>IFERROR(INDEX(Preturi!H$2:H$8000, MATCH(A5591, Preturi!G$2:G$8000, 0)), "")*G5591</f>
        <v>19.55</v>
      </c>
      <c r="C5591" t="s">
        <v>688</v>
      </c>
      <c r="D5591" t="s">
        <v>2306</v>
      </c>
      <c r="E5591" t="s">
        <v>18999</v>
      </c>
      <c r="F5591" t="s">
        <v>20442</v>
      </c>
      <c r="G5591" s="146">
        <f t="shared" si="95"/>
        <v>1</v>
      </c>
    </row>
    <row r="5592" spans="1:7">
      <c r="A5592" t="s">
        <v>19000</v>
      </c>
      <c r="B5592" s="1">
        <f>IFERROR(INDEX(Preturi!H$2:H$8000, MATCH(A5592, Preturi!G$2:G$8000, 0)), "")*G5592</f>
        <v>19.899999999999999</v>
      </c>
      <c r="C5592" t="s">
        <v>688</v>
      </c>
      <c r="D5592" t="s">
        <v>2306</v>
      </c>
      <c r="E5592" t="s">
        <v>19001</v>
      </c>
      <c r="F5592" t="s">
        <v>20442</v>
      </c>
      <c r="G5592" s="146">
        <f t="shared" si="95"/>
        <v>1</v>
      </c>
    </row>
    <row r="5593" spans="1:7">
      <c r="A5593" t="s">
        <v>19002</v>
      </c>
      <c r="B5593" s="1">
        <f>IFERROR(INDEX(Preturi!H$2:H$8000, MATCH(A5593, Preturi!G$2:G$8000, 0)), "")*G5593</f>
        <v>15.93</v>
      </c>
      <c r="C5593" t="s">
        <v>688</v>
      </c>
      <c r="D5593" t="s">
        <v>2306</v>
      </c>
      <c r="E5593" t="s">
        <v>19003</v>
      </c>
      <c r="F5593" t="s">
        <v>20442</v>
      </c>
      <c r="G5593" s="146">
        <f t="shared" si="95"/>
        <v>1</v>
      </c>
    </row>
    <row r="5594" spans="1:7">
      <c r="A5594" t="s">
        <v>19004</v>
      </c>
      <c r="B5594" s="1">
        <f>IFERROR(INDEX(Preturi!H$2:H$8000, MATCH(A5594, Preturi!G$2:G$8000, 0)), "")*G5594</f>
        <v>16.29</v>
      </c>
      <c r="C5594" t="s">
        <v>688</v>
      </c>
      <c r="D5594" t="s">
        <v>2306</v>
      </c>
      <c r="E5594" t="s">
        <v>19005</v>
      </c>
      <c r="F5594" t="s">
        <v>20442</v>
      </c>
      <c r="G5594" s="146">
        <f t="shared" si="95"/>
        <v>1</v>
      </c>
    </row>
    <row r="5595" spans="1:7">
      <c r="A5595" t="s">
        <v>19006</v>
      </c>
      <c r="B5595" s="1">
        <f>IFERROR(INDEX(Preturi!H$2:H$8000, MATCH(A5595, Preturi!G$2:G$8000, 0)), "")*G5595</f>
        <v>16.649999999999999</v>
      </c>
      <c r="C5595" t="s">
        <v>688</v>
      </c>
      <c r="D5595" t="s">
        <v>2306</v>
      </c>
      <c r="E5595" t="s">
        <v>19007</v>
      </c>
      <c r="F5595" t="s">
        <v>20442</v>
      </c>
      <c r="G5595" s="146">
        <f t="shared" si="95"/>
        <v>1</v>
      </c>
    </row>
    <row r="5596" spans="1:7">
      <c r="A5596" t="s">
        <v>19008</v>
      </c>
      <c r="B5596" s="1">
        <f>IFERROR(INDEX(Preturi!H$2:H$8000, MATCH(A5596, Preturi!G$2:G$8000, 0)), "")*G5596</f>
        <v>17</v>
      </c>
      <c r="C5596" t="s">
        <v>688</v>
      </c>
      <c r="D5596" t="s">
        <v>2306</v>
      </c>
      <c r="E5596" t="s">
        <v>19009</v>
      </c>
      <c r="F5596" t="s">
        <v>20442</v>
      </c>
      <c r="G5596" s="146">
        <f t="shared" si="95"/>
        <v>1</v>
      </c>
    </row>
    <row r="5597" spans="1:7">
      <c r="A5597" t="s">
        <v>19010</v>
      </c>
      <c r="B5597" s="1">
        <f>IFERROR(INDEX(Preturi!H$2:H$8000, MATCH(A5597, Preturi!G$2:G$8000, 0)), "")*G5597</f>
        <v>17.37</v>
      </c>
      <c r="C5597" t="s">
        <v>688</v>
      </c>
      <c r="D5597" t="s">
        <v>2306</v>
      </c>
      <c r="E5597" t="s">
        <v>19011</v>
      </c>
      <c r="F5597" t="s">
        <v>20442</v>
      </c>
      <c r="G5597" s="146">
        <f t="shared" si="95"/>
        <v>1</v>
      </c>
    </row>
    <row r="5598" spans="1:7">
      <c r="A5598" t="s">
        <v>19012</v>
      </c>
      <c r="B5598" s="1">
        <f>IFERROR(INDEX(Preturi!H$2:H$8000, MATCH(A5598, Preturi!G$2:G$8000, 0)), "")*G5598</f>
        <v>17.73</v>
      </c>
      <c r="C5598" t="s">
        <v>688</v>
      </c>
      <c r="D5598" t="s">
        <v>2306</v>
      </c>
      <c r="E5598" t="s">
        <v>19013</v>
      </c>
      <c r="F5598" t="s">
        <v>20442</v>
      </c>
      <c r="G5598" s="146">
        <f t="shared" si="95"/>
        <v>1</v>
      </c>
    </row>
    <row r="5599" spans="1:7">
      <c r="A5599" t="s">
        <v>19014</v>
      </c>
      <c r="B5599" s="1">
        <f>IFERROR(INDEX(Preturi!H$2:H$8000, MATCH(A5599, Preturi!G$2:G$8000, 0)), "")*G5599</f>
        <v>18.100000000000001</v>
      </c>
      <c r="C5599" t="s">
        <v>688</v>
      </c>
      <c r="D5599" t="s">
        <v>2306</v>
      </c>
      <c r="E5599" t="s">
        <v>19015</v>
      </c>
      <c r="F5599" t="s">
        <v>20442</v>
      </c>
      <c r="G5599" s="146">
        <f t="shared" si="95"/>
        <v>1</v>
      </c>
    </row>
    <row r="5600" spans="1:7">
      <c r="A5600" t="s">
        <v>19016</v>
      </c>
      <c r="B5600" s="1">
        <f>IFERROR(INDEX(Preturi!H$2:H$8000, MATCH(A5600, Preturi!G$2:G$8000, 0)), "")*G5600</f>
        <v>18.46</v>
      </c>
      <c r="C5600" t="s">
        <v>688</v>
      </c>
      <c r="D5600" t="s">
        <v>2306</v>
      </c>
      <c r="E5600" t="s">
        <v>19017</v>
      </c>
      <c r="F5600" t="s">
        <v>20442</v>
      </c>
      <c r="G5600" s="146">
        <f t="shared" si="95"/>
        <v>1</v>
      </c>
    </row>
    <row r="5601" spans="1:7">
      <c r="A5601" t="s">
        <v>19018</v>
      </c>
      <c r="B5601" s="1">
        <f>IFERROR(INDEX(Preturi!H$2:H$8000, MATCH(A5601, Preturi!G$2:G$8000, 0)), "")*G5601</f>
        <v>18.82</v>
      </c>
      <c r="C5601" t="s">
        <v>688</v>
      </c>
      <c r="D5601" t="s">
        <v>2306</v>
      </c>
      <c r="E5601" t="s">
        <v>19019</v>
      </c>
      <c r="F5601" t="s">
        <v>20442</v>
      </c>
      <c r="G5601" s="146">
        <f t="shared" si="95"/>
        <v>1</v>
      </c>
    </row>
    <row r="5602" spans="1:7">
      <c r="A5602" t="s">
        <v>19020</v>
      </c>
      <c r="B5602" s="1">
        <f>IFERROR(INDEX(Preturi!H$2:H$8000, MATCH(A5602, Preturi!G$2:G$8000, 0)), "")*G5602</f>
        <v>19.190000000000001</v>
      </c>
      <c r="C5602" t="s">
        <v>688</v>
      </c>
      <c r="D5602" t="s">
        <v>2306</v>
      </c>
      <c r="E5602" t="s">
        <v>19021</v>
      </c>
      <c r="F5602" t="s">
        <v>20442</v>
      </c>
      <c r="G5602" s="146">
        <f t="shared" si="95"/>
        <v>1</v>
      </c>
    </row>
    <row r="5603" spans="1:7">
      <c r="A5603" t="s">
        <v>19022</v>
      </c>
      <c r="B5603" s="1">
        <f>IFERROR(INDEX(Preturi!H$2:H$8000, MATCH(A5603, Preturi!G$2:G$8000, 0)), "")*G5603</f>
        <v>19.55</v>
      </c>
      <c r="C5603" t="s">
        <v>688</v>
      </c>
      <c r="D5603" t="s">
        <v>2306</v>
      </c>
      <c r="E5603" t="s">
        <v>19023</v>
      </c>
      <c r="F5603" t="s">
        <v>20442</v>
      </c>
      <c r="G5603" s="146">
        <f t="shared" si="95"/>
        <v>1</v>
      </c>
    </row>
    <row r="5604" spans="1:7">
      <c r="A5604" t="s">
        <v>19024</v>
      </c>
      <c r="B5604" s="1">
        <f>IFERROR(INDEX(Preturi!H$2:H$8000, MATCH(A5604, Preturi!G$2:G$8000, 0)), "")*G5604</f>
        <v>19.899999999999999</v>
      </c>
      <c r="C5604" t="s">
        <v>688</v>
      </c>
      <c r="D5604" t="s">
        <v>2306</v>
      </c>
      <c r="E5604" t="s">
        <v>19025</v>
      </c>
      <c r="F5604" t="s">
        <v>20442</v>
      </c>
      <c r="G5604" s="146">
        <f t="shared" si="95"/>
        <v>1</v>
      </c>
    </row>
    <row r="5605" spans="1:7">
      <c r="A5605" t="s">
        <v>19026</v>
      </c>
      <c r="B5605" s="1">
        <f>IFERROR(INDEX(Preturi!H$2:H$8000, MATCH(A5605, Preturi!G$2:G$8000, 0)), "")*G5605</f>
        <v>8.94</v>
      </c>
      <c r="C5605" t="s">
        <v>688</v>
      </c>
      <c r="D5605" t="s">
        <v>2306</v>
      </c>
      <c r="E5605" t="s">
        <v>19028</v>
      </c>
      <c r="F5605" t="s">
        <v>20442</v>
      </c>
      <c r="G5605" s="146">
        <f t="shared" si="95"/>
        <v>1</v>
      </c>
    </row>
    <row r="5606" spans="1:7">
      <c r="A5606" t="s">
        <v>19029</v>
      </c>
      <c r="B5606" s="1">
        <f>IFERROR(INDEX(Preturi!H$2:H$8000, MATCH(A5606, Preturi!G$2:G$8000, 0)), "")*G5606</f>
        <v>7.09</v>
      </c>
      <c r="C5606" t="s">
        <v>688</v>
      </c>
      <c r="D5606" t="s">
        <v>2306</v>
      </c>
      <c r="E5606" t="s">
        <v>19030</v>
      </c>
      <c r="F5606" t="s">
        <v>20442</v>
      </c>
      <c r="G5606" s="146">
        <f t="shared" si="95"/>
        <v>1</v>
      </c>
    </row>
    <row r="5607" spans="1:7">
      <c r="A5607" t="s">
        <v>19031</v>
      </c>
      <c r="B5607" s="1">
        <f>IFERROR(INDEX(Preturi!H$2:H$8000, MATCH(A5607, Preturi!G$2:G$8000, 0)), "")*G5607</f>
        <v>7.24</v>
      </c>
      <c r="C5607" t="s">
        <v>688</v>
      </c>
      <c r="D5607" t="s">
        <v>2306</v>
      </c>
      <c r="E5607" t="s">
        <v>19032</v>
      </c>
      <c r="F5607" t="s">
        <v>20442</v>
      </c>
      <c r="G5607" s="146">
        <f t="shared" si="95"/>
        <v>1</v>
      </c>
    </row>
    <row r="5608" spans="1:7">
      <c r="A5608" t="s">
        <v>19033</v>
      </c>
      <c r="B5608" s="1">
        <f>IFERROR(INDEX(Preturi!H$2:H$8000, MATCH(A5608, Preturi!G$2:G$8000, 0)), "")*G5608</f>
        <v>7.4</v>
      </c>
      <c r="C5608" t="s">
        <v>688</v>
      </c>
      <c r="D5608" t="s">
        <v>2306</v>
      </c>
      <c r="E5608" t="s">
        <v>19034</v>
      </c>
      <c r="F5608" t="s">
        <v>20442</v>
      </c>
      <c r="G5608" s="146">
        <f t="shared" si="95"/>
        <v>1</v>
      </c>
    </row>
    <row r="5609" spans="1:7">
      <c r="A5609" t="s">
        <v>19035</v>
      </c>
      <c r="B5609" s="1">
        <f>IFERROR(INDEX(Preturi!H$2:H$8000, MATCH(A5609, Preturi!G$2:G$8000, 0)), "")*G5609</f>
        <v>7.55</v>
      </c>
      <c r="C5609" t="s">
        <v>688</v>
      </c>
      <c r="D5609" t="s">
        <v>2306</v>
      </c>
      <c r="E5609" t="s">
        <v>19036</v>
      </c>
      <c r="F5609" t="s">
        <v>20442</v>
      </c>
      <c r="G5609" s="146">
        <f t="shared" si="95"/>
        <v>1</v>
      </c>
    </row>
    <row r="5610" spans="1:7">
      <c r="A5610" t="s">
        <v>19037</v>
      </c>
      <c r="B5610" s="1">
        <f>IFERROR(INDEX(Preturi!H$2:H$8000, MATCH(A5610, Preturi!G$2:G$8000, 0)), "")*G5610</f>
        <v>7.71</v>
      </c>
      <c r="C5610" t="s">
        <v>688</v>
      </c>
      <c r="D5610" t="s">
        <v>2306</v>
      </c>
      <c r="E5610" t="s">
        <v>19038</v>
      </c>
      <c r="F5610" t="s">
        <v>20442</v>
      </c>
      <c r="G5610" s="146">
        <f t="shared" si="95"/>
        <v>1</v>
      </c>
    </row>
    <row r="5611" spans="1:7">
      <c r="A5611" t="s">
        <v>19039</v>
      </c>
      <c r="B5611" s="1">
        <f>IFERROR(INDEX(Preturi!H$2:H$8000, MATCH(A5611, Preturi!G$2:G$8000, 0)), "")*G5611</f>
        <v>7.87</v>
      </c>
      <c r="C5611" t="s">
        <v>688</v>
      </c>
      <c r="D5611" t="s">
        <v>2306</v>
      </c>
      <c r="E5611" t="s">
        <v>19040</v>
      </c>
      <c r="F5611" t="s">
        <v>20442</v>
      </c>
      <c r="G5611" s="146">
        <f t="shared" si="95"/>
        <v>1</v>
      </c>
    </row>
    <row r="5612" spans="1:7">
      <c r="A5612" t="s">
        <v>19041</v>
      </c>
      <c r="B5612" s="1">
        <f>IFERROR(INDEX(Preturi!H$2:H$8000, MATCH(A5612, Preturi!G$2:G$8000, 0)), "")*G5612</f>
        <v>8.02</v>
      </c>
      <c r="C5612" t="s">
        <v>688</v>
      </c>
      <c r="D5612" t="s">
        <v>2306</v>
      </c>
      <c r="E5612" t="s">
        <v>19042</v>
      </c>
      <c r="F5612" t="s">
        <v>20442</v>
      </c>
      <c r="G5612" s="146">
        <f t="shared" si="95"/>
        <v>1</v>
      </c>
    </row>
    <row r="5613" spans="1:7">
      <c r="A5613" t="s">
        <v>19043</v>
      </c>
      <c r="B5613" s="1">
        <f>IFERROR(INDEX(Preturi!H$2:H$8000, MATCH(A5613, Preturi!G$2:G$8000, 0)), "")*G5613</f>
        <v>8.18</v>
      </c>
      <c r="C5613" t="s">
        <v>688</v>
      </c>
      <c r="D5613" t="s">
        <v>2306</v>
      </c>
      <c r="E5613" t="s">
        <v>19044</v>
      </c>
      <c r="F5613" t="s">
        <v>20442</v>
      </c>
      <c r="G5613" s="146">
        <f t="shared" si="95"/>
        <v>1</v>
      </c>
    </row>
    <row r="5614" spans="1:7">
      <c r="A5614" t="s">
        <v>19045</v>
      </c>
      <c r="B5614" s="1">
        <f>IFERROR(INDEX(Preturi!H$2:H$8000, MATCH(A5614, Preturi!G$2:G$8000, 0)), "")*G5614</f>
        <v>8.33</v>
      </c>
      <c r="C5614" t="s">
        <v>688</v>
      </c>
      <c r="D5614" t="s">
        <v>2306</v>
      </c>
      <c r="E5614" t="s">
        <v>19046</v>
      </c>
      <c r="F5614" t="s">
        <v>20442</v>
      </c>
      <c r="G5614" s="146">
        <f t="shared" si="95"/>
        <v>1</v>
      </c>
    </row>
    <row r="5615" spans="1:7">
      <c r="A5615" t="s">
        <v>19047</v>
      </c>
      <c r="B5615" s="1">
        <f>IFERROR(INDEX(Preturi!H$2:H$8000, MATCH(A5615, Preturi!G$2:G$8000, 0)), "")*G5615</f>
        <v>8.49</v>
      </c>
      <c r="C5615" t="s">
        <v>688</v>
      </c>
      <c r="D5615" t="s">
        <v>2306</v>
      </c>
      <c r="E5615" t="s">
        <v>19048</v>
      </c>
      <c r="F5615" t="s">
        <v>20442</v>
      </c>
      <c r="G5615" s="146">
        <f t="shared" si="95"/>
        <v>1</v>
      </c>
    </row>
    <row r="5616" spans="1:7">
      <c r="A5616" t="s">
        <v>19049</v>
      </c>
      <c r="B5616" s="1">
        <f>IFERROR(INDEX(Preturi!H$2:H$8000, MATCH(A5616, Preturi!G$2:G$8000, 0)), "")*G5616</f>
        <v>8.65</v>
      </c>
      <c r="C5616" t="s">
        <v>688</v>
      </c>
      <c r="D5616" t="s">
        <v>2306</v>
      </c>
      <c r="E5616" t="s">
        <v>19050</v>
      </c>
      <c r="F5616" t="s">
        <v>20442</v>
      </c>
      <c r="G5616" s="146">
        <f t="shared" si="95"/>
        <v>1</v>
      </c>
    </row>
    <row r="5617" spans="1:7">
      <c r="A5617" t="s">
        <v>19051</v>
      </c>
      <c r="B5617" s="1">
        <f>IFERROR(INDEX(Preturi!H$2:H$8000, MATCH(A5617, Preturi!G$2:G$8000, 0)), "")*G5617</f>
        <v>8.8000000000000007</v>
      </c>
      <c r="C5617" t="s">
        <v>688</v>
      </c>
      <c r="D5617" t="s">
        <v>2306</v>
      </c>
      <c r="E5617" t="s">
        <v>19052</v>
      </c>
      <c r="F5617" t="s">
        <v>20442</v>
      </c>
      <c r="G5617" s="146">
        <f t="shared" si="95"/>
        <v>1</v>
      </c>
    </row>
    <row r="5618" spans="1:7">
      <c r="A5618" t="s">
        <v>19053</v>
      </c>
      <c r="B5618" s="1">
        <f>IFERROR(INDEX(Preturi!H$2:H$8000, MATCH(A5618, Preturi!G$2:G$8000, 0)), "")*G5618</f>
        <v>7.09</v>
      </c>
      <c r="C5618" t="s">
        <v>688</v>
      </c>
      <c r="D5618" t="s">
        <v>2306</v>
      </c>
      <c r="E5618" t="s">
        <v>19054</v>
      </c>
      <c r="F5618" t="s">
        <v>20442</v>
      </c>
      <c r="G5618" s="146">
        <f t="shared" si="95"/>
        <v>1</v>
      </c>
    </row>
    <row r="5619" spans="1:7">
      <c r="A5619" t="s">
        <v>19055</v>
      </c>
      <c r="B5619" s="1">
        <f>IFERROR(INDEX(Preturi!H$2:H$8000, MATCH(A5619, Preturi!G$2:G$8000, 0)), "")*G5619</f>
        <v>7.24</v>
      </c>
      <c r="C5619" t="s">
        <v>688</v>
      </c>
      <c r="D5619" t="s">
        <v>2306</v>
      </c>
      <c r="E5619" t="s">
        <v>19056</v>
      </c>
      <c r="F5619" t="s">
        <v>20442</v>
      </c>
      <c r="G5619" s="146">
        <f t="shared" si="95"/>
        <v>1</v>
      </c>
    </row>
    <row r="5620" spans="1:7">
      <c r="A5620" t="s">
        <v>19057</v>
      </c>
      <c r="B5620" s="1">
        <f>IFERROR(INDEX(Preturi!H$2:H$8000, MATCH(A5620, Preturi!G$2:G$8000, 0)), "")*G5620</f>
        <v>7.4</v>
      </c>
      <c r="C5620" t="s">
        <v>688</v>
      </c>
      <c r="D5620" t="s">
        <v>2306</v>
      </c>
      <c r="E5620" t="s">
        <v>19058</v>
      </c>
      <c r="F5620" t="s">
        <v>20442</v>
      </c>
      <c r="G5620" s="146">
        <f t="shared" si="95"/>
        <v>1</v>
      </c>
    </row>
    <row r="5621" spans="1:7">
      <c r="A5621" t="s">
        <v>19059</v>
      </c>
      <c r="B5621" s="1">
        <f>IFERROR(INDEX(Preturi!H$2:H$8000, MATCH(A5621, Preturi!G$2:G$8000, 0)), "")*G5621</f>
        <v>7.55</v>
      </c>
      <c r="C5621" t="s">
        <v>688</v>
      </c>
      <c r="D5621" t="s">
        <v>2306</v>
      </c>
      <c r="E5621" t="s">
        <v>19060</v>
      </c>
      <c r="F5621" t="s">
        <v>20442</v>
      </c>
      <c r="G5621" s="146">
        <f t="shared" si="95"/>
        <v>1</v>
      </c>
    </row>
    <row r="5622" spans="1:7">
      <c r="A5622" t="s">
        <v>19061</v>
      </c>
      <c r="B5622" s="1">
        <f>IFERROR(INDEX(Preturi!H$2:H$8000, MATCH(A5622, Preturi!G$2:G$8000, 0)), "")*G5622</f>
        <v>7.71</v>
      </c>
      <c r="C5622" t="s">
        <v>688</v>
      </c>
      <c r="D5622" t="s">
        <v>2306</v>
      </c>
      <c r="E5622" t="s">
        <v>19062</v>
      </c>
      <c r="F5622" t="s">
        <v>20442</v>
      </c>
      <c r="G5622" s="146">
        <f t="shared" si="95"/>
        <v>1</v>
      </c>
    </row>
    <row r="5623" spans="1:7">
      <c r="A5623" t="s">
        <v>19063</v>
      </c>
      <c r="B5623" s="1">
        <f>IFERROR(INDEX(Preturi!H$2:H$8000, MATCH(A5623, Preturi!G$2:G$8000, 0)), "")*G5623</f>
        <v>7.87</v>
      </c>
      <c r="C5623" t="s">
        <v>688</v>
      </c>
      <c r="D5623" t="s">
        <v>2306</v>
      </c>
      <c r="E5623" t="s">
        <v>19064</v>
      </c>
      <c r="F5623" t="s">
        <v>20442</v>
      </c>
      <c r="G5623" s="146">
        <f t="shared" si="95"/>
        <v>1</v>
      </c>
    </row>
    <row r="5624" spans="1:7">
      <c r="A5624" t="s">
        <v>19065</v>
      </c>
      <c r="B5624" s="1">
        <f>IFERROR(INDEX(Preturi!H$2:H$8000, MATCH(A5624, Preturi!G$2:G$8000, 0)), "")*G5624</f>
        <v>8.02</v>
      </c>
      <c r="C5624" t="s">
        <v>688</v>
      </c>
      <c r="D5624" t="s">
        <v>2306</v>
      </c>
      <c r="E5624" t="s">
        <v>19066</v>
      </c>
      <c r="F5624" t="s">
        <v>20442</v>
      </c>
      <c r="G5624" s="146">
        <f t="shared" si="95"/>
        <v>1</v>
      </c>
    </row>
    <row r="5625" spans="1:7">
      <c r="A5625" t="s">
        <v>19067</v>
      </c>
      <c r="B5625" s="1">
        <f>IFERROR(INDEX(Preturi!H$2:H$8000, MATCH(A5625, Preturi!G$2:G$8000, 0)), "")*G5625</f>
        <v>8.18</v>
      </c>
      <c r="C5625" t="s">
        <v>688</v>
      </c>
      <c r="D5625" t="s">
        <v>2306</v>
      </c>
      <c r="E5625" t="s">
        <v>19068</v>
      </c>
      <c r="F5625" t="s">
        <v>20442</v>
      </c>
      <c r="G5625" s="146">
        <f t="shared" si="95"/>
        <v>1</v>
      </c>
    </row>
    <row r="5626" spans="1:7">
      <c r="A5626" t="s">
        <v>19069</v>
      </c>
      <c r="B5626" s="1">
        <f>IFERROR(INDEX(Preturi!H$2:H$8000, MATCH(A5626, Preturi!G$2:G$8000, 0)), "")*G5626</f>
        <v>8.33</v>
      </c>
      <c r="C5626" t="s">
        <v>688</v>
      </c>
      <c r="D5626" t="s">
        <v>2306</v>
      </c>
      <c r="E5626" t="s">
        <v>19070</v>
      </c>
      <c r="F5626" t="s">
        <v>20442</v>
      </c>
      <c r="G5626" s="146">
        <f t="shared" si="95"/>
        <v>1</v>
      </c>
    </row>
    <row r="5627" spans="1:7">
      <c r="A5627" t="s">
        <v>19071</v>
      </c>
      <c r="B5627" s="1">
        <f>IFERROR(INDEX(Preturi!H$2:H$8000, MATCH(A5627, Preturi!G$2:G$8000, 0)), "")*G5627</f>
        <v>8.49</v>
      </c>
      <c r="C5627" t="s">
        <v>688</v>
      </c>
      <c r="D5627" t="s">
        <v>2306</v>
      </c>
      <c r="E5627" t="s">
        <v>19072</v>
      </c>
      <c r="F5627" t="s">
        <v>20442</v>
      </c>
      <c r="G5627" s="146">
        <f t="shared" si="95"/>
        <v>1</v>
      </c>
    </row>
    <row r="5628" spans="1:7">
      <c r="A5628" t="s">
        <v>19073</v>
      </c>
      <c r="B5628" s="1">
        <f>IFERROR(INDEX(Preturi!H$2:H$8000, MATCH(A5628, Preturi!G$2:G$8000, 0)), "")*G5628</f>
        <v>8.65</v>
      </c>
      <c r="C5628" t="s">
        <v>688</v>
      </c>
      <c r="D5628" t="s">
        <v>2306</v>
      </c>
      <c r="E5628" t="s">
        <v>19074</v>
      </c>
      <c r="F5628" t="s">
        <v>20442</v>
      </c>
      <c r="G5628" s="146">
        <f t="shared" si="95"/>
        <v>1</v>
      </c>
    </row>
    <row r="5629" spans="1:7">
      <c r="A5629" t="s">
        <v>19075</v>
      </c>
      <c r="B5629" s="1">
        <f>IFERROR(INDEX(Preturi!H$2:H$8000, MATCH(A5629, Preturi!G$2:G$8000, 0)), "")*G5629</f>
        <v>8.8000000000000007</v>
      </c>
      <c r="C5629" t="s">
        <v>688</v>
      </c>
      <c r="D5629" t="s">
        <v>2306</v>
      </c>
      <c r="E5629" t="s">
        <v>19076</v>
      </c>
      <c r="F5629" t="s">
        <v>20442</v>
      </c>
      <c r="G5629" s="146">
        <f t="shared" si="95"/>
        <v>1</v>
      </c>
    </row>
    <row r="5630" spans="1:7">
      <c r="A5630" t="s">
        <v>19077</v>
      </c>
      <c r="B5630" s="1">
        <f>IFERROR(INDEX(Preturi!H$2:H$8000, MATCH(A5630, Preturi!G$2:G$8000, 0)), "")*G5630</f>
        <v>11.9</v>
      </c>
      <c r="C5630" t="s">
        <v>688</v>
      </c>
      <c r="D5630" t="s">
        <v>2306</v>
      </c>
      <c r="E5630" t="s">
        <v>19079</v>
      </c>
      <c r="F5630" t="s">
        <v>20442</v>
      </c>
      <c r="G5630" s="146">
        <f t="shared" si="95"/>
        <v>1</v>
      </c>
    </row>
    <row r="5631" spans="1:7">
      <c r="A5631" t="s">
        <v>19080</v>
      </c>
      <c r="B5631" s="1">
        <f>IFERROR(INDEX(Preturi!H$2:H$8000, MATCH(A5631, Preturi!G$2:G$8000, 0)), "")*G5631</f>
        <v>9.41</v>
      </c>
      <c r="C5631" t="s">
        <v>688</v>
      </c>
      <c r="D5631" t="s">
        <v>2306</v>
      </c>
      <c r="E5631" t="s">
        <v>19081</v>
      </c>
      <c r="F5631" t="s">
        <v>20442</v>
      </c>
      <c r="G5631" s="146">
        <f t="shared" si="95"/>
        <v>1</v>
      </c>
    </row>
    <row r="5632" spans="1:7">
      <c r="A5632" t="s">
        <v>19082</v>
      </c>
      <c r="B5632" s="1">
        <f>IFERROR(INDEX(Preturi!H$2:H$8000, MATCH(A5632, Preturi!G$2:G$8000, 0)), "")*G5632</f>
        <v>9.6199999999999992</v>
      </c>
      <c r="C5632" t="s">
        <v>688</v>
      </c>
      <c r="D5632" t="s">
        <v>2306</v>
      </c>
      <c r="E5632" t="s">
        <v>19083</v>
      </c>
      <c r="F5632" t="s">
        <v>20442</v>
      </c>
      <c r="G5632" s="146">
        <f t="shared" si="95"/>
        <v>1</v>
      </c>
    </row>
    <row r="5633" spans="1:7">
      <c r="A5633" t="s">
        <v>19084</v>
      </c>
      <c r="B5633" s="1">
        <f>IFERROR(INDEX(Preturi!H$2:H$8000, MATCH(A5633, Preturi!G$2:G$8000, 0)), "")*G5633</f>
        <v>9.83</v>
      </c>
      <c r="C5633" t="s">
        <v>688</v>
      </c>
      <c r="D5633" t="s">
        <v>2306</v>
      </c>
      <c r="E5633" t="s">
        <v>19085</v>
      </c>
      <c r="F5633" t="s">
        <v>20442</v>
      </c>
      <c r="G5633" s="146">
        <f t="shared" si="95"/>
        <v>1</v>
      </c>
    </row>
    <row r="5634" spans="1:7">
      <c r="A5634" t="s">
        <v>19086</v>
      </c>
      <c r="B5634" s="1">
        <f>IFERROR(INDEX(Preturi!H$2:H$8000, MATCH(A5634, Preturi!G$2:G$8000, 0)), "")*G5634</f>
        <v>10.039999999999999</v>
      </c>
      <c r="C5634" t="s">
        <v>688</v>
      </c>
      <c r="D5634" t="s">
        <v>2306</v>
      </c>
      <c r="E5634" t="s">
        <v>19087</v>
      </c>
      <c r="F5634" t="s">
        <v>20442</v>
      </c>
      <c r="G5634" s="146">
        <f t="shared" si="95"/>
        <v>1</v>
      </c>
    </row>
    <row r="5635" spans="1:7">
      <c r="A5635" t="s">
        <v>19088</v>
      </c>
      <c r="B5635" s="1">
        <f>IFERROR(INDEX(Preturi!H$2:H$8000, MATCH(A5635, Preturi!G$2:G$8000, 0)), "")*G5635</f>
        <v>10.24</v>
      </c>
      <c r="C5635" t="s">
        <v>688</v>
      </c>
      <c r="D5635" t="s">
        <v>2306</v>
      </c>
      <c r="E5635" t="s">
        <v>19089</v>
      </c>
      <c r="F5635" t="s">
        <v>20442</v>
      </c>
      <c r="G5635" s="146">
        <f t="shared" si="95"/>
        <v>1</v>
      </c>
    </row>
    <row r="5636" spans="1:7">
      <c r="A5636" t="s">
        <v>19090</v>
      </c>
      <c r="B5636" s="1">
        <f>IFERROR(INDEX(Preturi!H$2:H$8000, MATCH(A5636, Preturi!G$2:G$8000, 0)), "")*G5636</f>
        <v>10.45</v>
      </c>
      <c r="C5636" t="s">
        <v>688</v>
      </c>
      <c r="D5636" t="s">
        <v>2306</v>
      </c>
      <c r="E5636" t="s">
        <v>19091</v>
      </c>
      <c r="F5636" t="s">
        <v>20442</v>
      </c>
      <c r="G5636" s="146">
        <f t="shared" si="95"/>
        <v>1</v>
      </c>
    </row>
    <row r="5637" spans="1:7">
      <c r="A5637" t="s">
        <v>19092</v>
      </c>
      <c r="B5637" s="1">
        <f>IFERROR(INDEX(Preturi!H$2:H$8000, MATCH(A5637, Preturi!G$2:G$8000, 0)), "")*G5637</f>
        <v>10.66</v>
      </c>
      <c r="C5637" t="s">
        <v>688</v>
      </c>
      <c r="D5637" t="s">
        <v>2306</v>
      </c>
      <c r="E5637" t="s">
        <v>19093</v>
      </c>
      <c r="F5637" t="s">
        <v>20442</v>
      </c>
      <c r="G5637" s="146">
        <f t="shared" si="95"/>
        <v>1</v>
      </c>
    </row>
    <row r="5638" spans="1:7">
      <c r="A5638" t="s">
        <v>19094</v>
      </c>
      <c r="B5638" s="1">
        <f>IFERROR(INDEX(Preturi!H$2:H$8000, MATCH(A5638, Preturi!G$2:G$8000, 0)), "")*G5638</f>
        <v>10.87</v>
      </c>
      <c r="C5638" t="s">
        <v>688</v>
      </c>
      <c r="D5638" t="s">
        <v>2306</v>
      </c>
      <c r="E5638" t="s">
        <v>19095</v>
      </c>
      <c r="F5638" t="s">
        <v>20442</v>
      </c>
      <c r="G5638" s="146">
        <f t="shared" si="95"/>
        <v>1</v>
      </c>
    </row>
    <row r="5639" spans="1:7">
      <c r="A5639" t="s">
        <v>19096</v>
      </c>
      <c r="B5639" s="1">
        <f>IFERROR(INDEX(Preturi!H$2:H$8000, MATCH(A5639, Preturi!G$2:G$8000, 0)), "")*G5639</f>
        <v>11.08</v>
      </c>
      <c r="C5639" t="s">
        <v>688</v>
      </c>
      <c r="D5639" t="s">
        <v>2306</v>
      </c>
      <c r="E5639" t="s">
        <v>19097</v>
      </c>
      <c r="F5639" t="s">
        <v>20442</v>
      </c>
      <c r="G5639" s="146">
        <f t="shared" si="95"/>
        <v>1</v>
      </c>
    </row>
    <row r="5640" spans="1:7">
      <c r="A5640" t="s">
        <v>19098</v>
      </c>
      <c r="B5640" s="1">
        <f>IFERROR(INDEX(Preturi!H$2:H$8000, MATCH(A5640, Preturi!G$2:G$8000, 0)), "")*G5640</f>
        <v>11.27</v>
      </c>
      <c r="C5640" t="s">
        <v>688</v>
      </c>
      <c r="D5640" t="s">
        <v>2306</v>
      </c>
      <c r="E5640" t="s">
        <v>19099</v>
      </c>
      <c r="F5640" t="s">
        <v>20442</v>
      </c>
      <c r="G5640" s="146">
        <f t="shared" si="95"/>
        <v>1</v>
      </c>
    </row>
    <row r="5641" spans="1:7">
      <c r="A5641" t="s">
        <v>19100</v>
      </c>
      <c r="B5641" s="1">
        <f>IFERROR(INDEX(Preturi!H$2:H$8000, MATCH(A5641, Preturi!G$2:G$8000, 0)), "")*G5641</f>
        <v>11.48</v>
      </c>
      <c r="C5641" t="s">
        <v>688</v>
      </c>
      <c r="D5641" t="s">
        <v>2306</v>
      </c>
      <c r="E5641" t="s">
        <v>19101</v>
      </c>
      <c r="F5641" t="s">
        <v>20442</v>
      </c>
      <c r="G5641" s="146">
        <f t="shared" si="95"/>
        <v>1</v>
      </c>
    </row>
    <row r="5642" spans="1:7">
      <c r="A5642" t="s">
        <v>19102</v>
      </c>
      <c r="B5642" s="1">
        <f>IFERROR(INDEX(Preturi!H$2:H$8000, MATCH(A5642, Preturi!G$2:G$8000, 0)), "")*G5642</f>
        <v>11.69</v>
      </c>
      <c r="C5642" t="s">
        <v>688</v>
      </c>
      <c r="D5642" t="s">
        <v>2306</v>
      </c>
      <c r="E5642" t="s">
        <v>19103</v>
      </c>
      <c r="F5642" t="s">
        <v>20442</v>
      </c>
      <c r="G5642" s="146">
        <f t="shared" si="95"/>
        <v>1</v>
      </c>
    </row>
    <row r="5643" spans="1:7">
      <c r="A5643" t="s">
        <v>19104</v>
      </c>
      <c r="B5643" s="1">
        <f>IFERROR(INDEX(Preturi!H$2:H$8000, MATCH(A5643, Preturi!G$2:G$8000, 0)), "")*G5643</f>
        <v>9.41</v>
      </c>
      <c r="C5643" t="s">
        <v>688</v>
      </c>
      <c r="D5643" t="s">
        <v>2306</v>
      </c>
      <c r="E5643" t="s">
        <v>19105</v>
      </c>
      <c r="F5643" t="s">
        <v>20442</v>
      </c>
      <c r="G5643" s="146">
        <f t="shared" si="95"/>
        <v>1</v>
      </c>
    </row>
    <row r="5644" spans="1:7">
      <c r="A5644" t="s">
        <v>19106</v>
      </c>
      <c r="B5644" s="1">
        <f>IFERROR(INDEX(Preturi!H$2:H$8000, MATCH(A5644, Preturi!G$2:G$8000, 0)), "")*G5644</f>
        <v>9.6199999999999992</v>
      </c>
      <c r="C5644" t="s">
        <v>688</v>
      </c>
      <c r="D5644" t="s">
        <v>2306</v>
      </c>
      <c r="E5644" t="s">
        <v>19107</v>
      </c>
      <c r="F5644" t="s">
        <v>20442</v>
      </c>
      <c r="G5644" s="146">
        <f t="shared" si="95"/>
        <v>1</v>
      </c>
    </row>
    <row r="5645" spans="1:7">
      <c r="A5645" t="s">
        <v>19108</v>
      </c>
      <c r="B5645" s="1">
        <f>IFERROR(INDEX(Preturi!H$2:H$8000, MATCH(A5645, Preturi!G$2:G$8000, 0)), "")*G5645</f>
        <v>9.83</v>
      </c>
      <c r="C5645" t="s">
        <v>688</v>
      </c>
      <c r="D5645" t="s">
        <v>2306</v>
      </c>
      <c r="E5645" t="s">
        <v>19109</v>
      </c>
      <c r="F5645" t="s">
        <v>20442</v>
      </c>
      <c r="G5645" s="146">
        <f t="shared" si="95"/>
        <v>1</v>
      </c>
    </row>
    <row r="5646" spans="1:7">
      <c r="A5646" t="s">
        <v>19110</v>
      </c>
      <c r="B5646" s="1">
        <f>IFERROR(INDEX(Preturi!H$2:H$8000, MATCH(A5646, Preturi!G$2:G$8000, 0)), "")*G5646</f>
        <v>10.039999999999999</v>
      </c>
      <c r="C5646" t="s">
        <v>688</v>
      </c>
      <c r="D5646" t="s">
        <v>2306</v>
      </c>
      <c r="E5646" t="s">
        <v>19111</v>
      </c>
      <c r="F5646" t="s">
        <v>20442</v>
      </c>
      <c r="G5646" s="146">
        <f t="shared" si="95"/>
        <v>1</v>
      </c>
    </row>
    <row r="5647" spans="1:7">
      <c r="A5647" t="s">
        <v>19112</v>
      </c>
      <c r="B5647" s="1">
        <f>IFERROR(INDEX(Preturi!H$2:H$8000, MATCH(A5647, Preturi!G$2:G$8000, 0)), "")*G5647</f>
        <v>10.24</v>
      </c>
      <c r="C5647" t="s">
        <v>688</v>
      </c>
      <c r="D5647" t="s">
        <v>2306</v>
      </c>
      <c r="E5647" t="s">
        <v>19113</v>
      </c>
      <c r="F5647" t="s">
        <v>20442</v>
      </c>
      <c r="G5647" s="146">
        <f t="shared" si="95"/>
        <v>1</v>
      </c>
    </row>
    <row r="5648" spans="1:7">
      <c r="A5648" t="s">
        <v>19114</v>
      </c>
      <c r="B5648" s="1">
        <f>IFERROR(INDEX(Preturi!H$2:H$8000, MATCH(A5648, Preturi!G$2:G$8000, 0)), "")*G5648</f>
        <v>10.45</v>
      </c>
      <c r="C5648" t="s">
        <v>688</v>
      </c>
      <c r="D5648" t="s">
        <v>2306</v>
      </c>
      <c r="E5648" t="s">
        <v>19115</v>
      </c>
      <c r="F5648" t="s">
        <v>20442</v>
      </c>
      <c r="G5648" s="146">
        <f t="shared" si="95"/>
        <v>1</v>
      </c>
    </row>
    <row r="5649" spans="1:7">
      <c r="A5649" t="s">
        <v>19116</v>
      </c>
      <c r="B5649" s="1">
        <f>IFERROR(INDEX(Preturi!H$2:H$8000, MATCH(A5649, Preturi!G$2:G$8000, 0)), "")*G5649</f>
        <v>10.66</v>
      </c>
      <c r="C5649" t="s">
        <v>688</v>
      </c>
      <c r="D5649" t="s">
        <v>2306</v>
      </c>
      <c r="E5649" t="s">
        <v>19117</v>
      </c>
      <c r="F5649" t="s">
        <v>20442</v>
      </c>
      <c r="G5649" s="146">
        <f t="shared" si="95"/>
        <v>1</v>
      </c>
    </row>
    <row r="5650" spans="1:7">
      <c r="A5650" t="s">
        <v>19118</v>
      </c>
      <c r="B5650" s="1">
        <f>IFERROR(INDEX(Preturi!H$2:H$8000, MATCH(A5650, Preturi!G$2:G$8000, 0)), "")*G5650</f>
        <v>10.87</v>
      </c>
      <c r="C5650" t="s">
        <v>688</v>
      </c>
      <c r="D5650" t="s">
        <v>2306</v>
      </c>
      <c r="E5650" t="s">
        <v>19119</v>
      </c>
      <c r="F5650" t="s">
        <v>20442</v>
      </c>
      <c r="G5650" s="146">
        <f t="shared" si="95"/>
        <v>1</v>
      </c>
    </row>
    <row r="5651" spans="1:7">
      <c r="A5651" t="s">
        <v>19120</v>
      </c>
      <c r="B5651" s="1">
        <f>IFERROR(INDEX(Preturi!H$2:H$8000, MATCH(A5651, Preturi!G$2:G$8000, 0)), "")*G5651</f>
        <v>11.08</v>
      </c>
      <c r="C5651" t="s">
        <v>688</v>
      </c>
      <c r="D5651" t="s">
        <v>2306</v>
      </c>
      <c r="E5651" t="s">
        <v>19121</v>
      </c>
      <c r="F5651" t="s">
        <v>20442</v>
      </c>
      <c r="G5651" s="146">
        <f t="shared" si="95"/>
        <v>1</v>
      </c>
    </row>
    <row r="5652" spans="1:7">
      <c r="A5652" t="s">
        <v>19122</v>
      </c>
      <c r="B5652" s="1">
        <f>IFERROR(INDEX(Preturi!H$2:H$8000, MATCH(A5652, Preturi!G$2:G$8000, 0)), "")*G5652</f>
        <v>11.27</v>
      </c>
      <c r="C5652" t="s">
        <v>688</v>
      </c>
      <c r="D5652" t="s">
        <v>2306</v>
      </c>
      <c r="E5652" t="s">
        <v>19123</v>
      </c>
      <c r="F5652" t="s">
        <v>20442</v>
      </c>
      <c r="G5652" s="146">
        <f t="shared" si="95"/>
        <v>1</v>
      </c>
    </row>
    <row r="5653" spans="1:7">
      <c r="A5653" t="s">
        <v>19124</v>
      </c>
      <c r="B5653" s="1">
        <f>IFERROR(INDEX(Preturi!H$2:H$8000, MATCH(A5653, Preturi!G$2:G$8000, 0)), "")*G5653</f>
        <v>11.48</v>
      </c>
      <c r="C5653" t="s">
        <v>688</v>
      </c>
      <c r="D5653" t="s">
        <v>2306</v>
      </c>
      <c r="E5653" t="s">
        <v>19125</v>
      </c>
      <c r="F5653" t="s">
        <v>20442</v>
      </c>
      <c r="G5653" s="146">
        <f t="shared" si="95"/>
        <v>1</v>
      </c>
    </row>
    <row r="5654" spans="1:7">
      <c r="A5654" t="s">
        <v>19126</v>
      </c>
      <c r="B5654" s="1">
        <f>IFERROR(INDEX(Preturi!H$2:H$8000, MATCH(A5654, Preturi!G$2:G$8000, 0)), "")*G5654</f>
        <v>11.69</v>
      </c>
      <c r="C5654" t="s">
        <v>688</v>
      </c>
      <c r="D5654" t="s">
        <v>2306</v>
      </c>
      <c r="E5654" t="s">
        <v>19127</v>
      </c>
      <c r="F5654" t="s">
        <v>20442</v>
      </c>
      <c r="G5654" s="146">
        <f t="shared" ref="G5654:G5717" si="96">1+Adaosuri23</f>
        <v>1</v>
      </c>
    </row>
    <row r="5655" spans="1:7">
      <c r="A5655" t="s">
        <v>19128</v>
      </c>
      <c r="B5655" s="1">
        <f>IFERROR(INDEX(Preturi!H$2:H$8000, MATCH(A5655, Preturi!G$2:G$8000, 0)), "")*G5655</f>
        <v>14.83</v>
      </c>
      <c r="C5655" t="s">
        <v>688</v>
      </c>
      <c r="D5655" t="s">
        <v>2306</v>
      </c>
      <c r="E5655" t="s">
        <v>19129</v>
      </c>
      <c r="F5655" t="s">
        <v>20442</v>
      </c>
      <c r="G5655" s="146">
        <f t="shared" si="96"/>
        <v>1</v>
      </c>
    </row>
    <row r="5656" spans="1:7">
      <c r="A5656" t="s">
        <v>19130</v>
      </c>
      <c r="B5656" s="1">
        <f>IFERROR(INDEX(Preturi!H$2:H$8000, MATCH(A5656, Preturi!G$2:G$8000, 0)), "")*G5656</f>
        <v>11.73</v>
      </c>
      <c r="C5656" t="s">
        <v>688</v>
      </c>
      <c r="D5656" t="s">
        <v>2306</v>
      </c>
      <c r="E5656" t="s">
        <v>19131</v>
      </c>
      <c r="F5656" t="s">
        <v>20442</v>
      </c>
      <c r="G5656" s="146">
        <f t="shared" si="96"/>
        <v>1</v>
      </c>
    </row>
    <row r="5657" spans="1:7">
      <c r="A5657" t="s">
        <v>19132</v>
      </c>
      <c r="B5657" s="1">
        <f>IFERROR(INDEX(Preturi!H$2:H$8000, MATCH(A5657, Preturi!G$2:G$8000, 0)), "")*G5657</f>
        <v>11.99</v>
      </c>
      <c r="C5657" t="s">
        <v>688</v>
      </c>
      <c r="D5657" t="s">
        <v>2306</v>
      </c>
      <c r="E5657" t="s">
        <v>19133</v>
      </c>
      <c r="F5657" t="s">
        <v>20442</v>
      </c>
      <c r="G5657" s="146">
        <f t="shared" si="96"/>
        <v>1</v>
      </c>
    </row>
    <row r="5658" spans="1:7">
      <c r="A5658" t="s">
        <v>19134</v>
      </c>
      <c r="B5658" s="1">
        <f>IFERROR(INDEX(Preturi!H$2:H$8000, MATCH(A5658, Preturi!G$2:G$8000, 0)), "")*G5658</f>
        <v>12.25</v>
      </c>
      <c r="C5658" t="s">
        <v>688</v>
      </c>
      <c r="D5658" t="s">
        <v>2306</v>
      </c>
      <c r="E5658" t="s">
        <v>19135</v>
      </c>
      <c r="F5658" t="s">
        <v>20442</v>
      </c>
      <c r="G5658" s="146">
        <f t="shared" si="96"/>
        <v>1</v>
      </c>
    </row>
    <row r="5659" spans="1:7">
      <c r="A5659" t="s">
        <v>19136</v>
      </c>
      <c r="B5659" s="1">
        <f>IFERROR(INDEX(Preturi!H$2:H$8000, MATCH(A5659, Preturi!G$2:G$8000, 0)), "")*G5659</f>
        <v>12.49</v>
      </c>
      <c r="C5659" t="s">
        <v>688</v>
      </c>
      <c r="D5659" t="s">
        <v>2306</v>
      </c>
      <c r="E5659" t="s">
        <v>19137</v>
      </c>
      <c r="F5659" t="s">
        <v>20442</v>
      </c>
      <c r="G5659" s="146">
        <f t="shared" si="96"/>
        <v>1</v>
      </c>
    </row>
    <row r="5660" spans="1:7">
      <c r="A5660" t="s">
        <v>19138</v>
      </c>
      <c r="B5660" s="1">
        <f>IFERROR(INDEX(Preturi!H$2:H$8000, MATCH(A5660, Preturi!G$2:G$8000, 0)), "")*G5660</f>
        <v>12.75</v>
      </c>
      <c r="C5660" t="s">
        <v>688</v>
      </c>
      <c r="D5660" t="s">
        <v>2306</v>
      </c>
      <c r="E5660" t="s">
        <v>19139</v>
      </c>
      <c r="F5660" t="s">
        <v>20442</v>
      </c>
      <c r="G5660" s="146">
        <f t="shared" si="96"/>
        <v>1</v>
      </c>
    </row>
    <row r="5661" spans="1:7">
      <c r="A5661" t="s">
        <v>19140</v>
      </c>
      <c r="B5661" s="1">
        <f>IFERROR(INDEX(Preturi!H$2:H$8000, MATCH(A5661, Preturi!G$2:G$8000, 0)), "")*G5661</f>
        <v>13.01</v>
      </c>
      <c r="C5661" t="s">
        <v>688</v>
      </c>
      <c r="D5661" t="s">
        <v>2306</v>
      </c>
      <c r="E5661" t="s">
        <v>19141</v>
      </c>
      <c r="F5661" t="s">
        <v>20442</v>
      </c>
      <c r="G5661" s="146">
        <f t="shared" si="96"/>
        <v>1</v>
      </c>
    </row>
    <row r="5662" spans="1:7">
      <c r="A5662" t="s">
        <v>19142</v>
      </c>
      <c r="B5662" s="1">
        <f>IFERROR(INDEX(Preturi!H$2:H$8000, MATCH(A5662, Preturi!G$2:G$8000, 0)), "")*G5662</f>
        <v>13.27</v>
      </c>
      <c r="C5662" t="s">
        <v>688</v>
      </c>
      <c r="D5662" t="s">
        <v>2306</v>
      </c>
      <c r="E5662" t="s">
        <v>19143</v>
      </c>
      <c r="F5662" t="s">
        <v>20442</v>
      </c>
      <c r="G5662" s="146">
        <f t="shared" si="96"/>
        <v>1</v>
      </c>
    </row>
    <row r="5663" spans="1:7">
      <c r="A5663" t="s">
        <v>19144</v>
      </c>
      <c r="B5663" s="1">
        <f>IFERROR(INDEX(Preturi!H$2:H$8000, MATCH(A5663, Preturi!G$2:G$8000, 0)), "")*G5663</f>
        <v>13.53</v>
      </c>
      <c r="C5663" t="s">
        <v>688</v>
      </c>
      <c r="D5663" t="s">
        <v>2306</v>
      </c>
      <c r="E5663" t="s">
        <v>19145</v>
      </c>
      <c r="F5663" t="s">
        <v>20442</v>
      </c>
      <c r="G5663" s="146">
        <f t="shared" si="96"/>
        <v>1</v>
      </c>
    </row>
    <row r="5664" spans="1:7">
      <c r="A5664" t="s">
        <v>19146</v>
      </c>
      <c r="B5664" s="1">
        <f>IFERROR(INDEX(Preturi!H$2:H$8000, MATCH(A5664, Preturi!G$2:G$8000, 0)), "")*G5664</f>
        <v>13.79</v>
      </c>
      <c r="C5664" t="s">
        <v>688</v>
      </c>
      <c r="D5664" t="s">
        <v>2306</v>
      </c>
      <c r="E5664" t="s">
        <v>19147</v>
      </c>
      <c r="F5664" t="s">
        <v>20442</v>
      </c>
      <c r="G5664" s="146">
        <f t="shared" si="96"/>
        <v>1</v>
      </c>
    </row>
    <row r="5665" spans="1:7">
      <c r="A5665" t="s">
        <v>19148</v>
      </c>
      <c r="B5665" s="1">
        <f>IFERROR(INDEX(Preturi!H$2:H$8000, MATCH(A5665, Preturi!G$2:G$8000, 0)), "")*G5665</f>
        <v>14.05</v>
      </c>
      <c r="C5665" t="s">
        <v>688</v>
      </c>
      <c r="D5665" t="s">
        <v>2306</v>
      </c>
      <c r="E5665" t="s">
        <v>19149</v>
      </c>
      <c r="F5665" t="s">
        <v>20442</v>
      </c>
      <c r="G5665" s="146">
        <f t="shared" si="96"/>
        <v>1</v>
      </c>
    </row>
    <row r="5666" spans="1:7">
      <c r="A5666" t="s">
        <v>19150</v>
      </c>
      <c r="B5666" s="1">
        <f>IFERROR(INDEX(Preturi!H$2:H$8000, MATCH(A5666, Preturi!G$2:G$8000, 0)), "")*G5666</f>
        <v>14.31</v>
      </c>
      <c r="C5666" t="s">
        <v>688</v>
      </c>
      <c r="D5666" t="s">
        <v>2306</v>
      </c>
      <c r="E5666" t="s">
        <v>19151</v>
      </c>
      <c r="F5666" t="s">
        <v>20442</v>
      </c>
      <c r="G5666" s="146">
        <f t="shared" si="96"/>
        <v>1</v>
      </c>
    </row>
    <row r="5667" spans="1:7">
      <c r="A5667" t="s">
        <v>19152</v>
      </c>
      <c r="B5667" s="1">
        <f>IFERROR(INDEX(Preturi!H$2:H$8000, MATCH(A5667, Preturi!G$2:G$8000, 0)), "")*G5667</f>
        <v>14.57</v>
      </c>
      <c r="C5667" t="s">
        <v>688</v>
      </c>
      <c r="D5667" t="s">
        <v>2306</v>
      </c>
      <c r="E5667" t="s">
        <v>19153</v>
      </c>
      <c r="F5667" t="s">
        <v>20442</v>
      </c>
      <c r="G5667" s="146">
        <f t="shared" si="96"/>
        <v>1</v>
      </c>
    </row>
    <row r="5668" spans="1:7">
      <c r="A5668" t="s">
        <v>19154</v>
      </c>
      <c r="B5668" s="1">
        <f>IFERROR(INDEX(Preturi!H$2:H$8000, MATCH(A5668, Preturi!G$2:G$8000, 0)), "")*G5668</f>
        <v>11.73</v>
      </c>
      <c r="C5668" t="s">
        <v>688</v>
      </c>
      <c r="D5668" t="s">
        <v>2306</v>
      </c>
      <c r="E5668" t="s">
        <v>19155</v>
      </c>
      <c r="F5668" t="s">
        <v>20442</v>
      </c>
      <c r="G5668" s="146">
        <f t="shared" si="96"/>
        <v>1</v>
      </c>
    </row>
    <row r="5669" spans="1:7">
      <c r="A5669" t="s">
        <v>19156</v>
      </c>
      <c r="B5669" s="1">
        <f>IFERROR(INDEX(Preturi!H$2:H$8000, MATCH(A5669, Preturi!G$2:G$8000, 0)), "")*G5669</f>
        <v>11.99</v>
      </c>
      <c r="C5669" t="s">
        <v>688</v>
      </c>
      <c r="D5669" t="s">
        <v>2306</v>
      </c>
      <c r="E5669" t="s">
        <v>19157</v>
      </c>
      <c r="F5669" t="s">
        <v>20442</v>
      </c>
      <c r="G5669" s="146">
        <f t="shared" si="96"/>
        <v>1</v>
      </c>
    </row>
    <row r="5670" spans="1:7">
      <c r="A5670" t="s">
        <v>19158</v>
      </c>
      <c r="B5670" s="1">
        <f>IFERROR(INDEX(Preturi!H$2:H$8000, MATCH(A5670, Preturi!G$2:G$8000, 0)), "")*G5670</f>
        <v>12.25</v>
      </c>
      <c r="C5670" t="s">
        <v>688</v>
      </c>
      <c r="D5670" t="s">
        <v>2306</v>
      </c>
      <c r="E5670" t="s">
        <v>19159</v>
      </c>
      <c r="F5670" t="s">
        <v>20442</v>
      </c>
      <c r="G5670" s="146">
        <f t="shared" si="96"/>
        <v>1</v>
      </c>
    </row>
    <row r="5671" spans="1:7">
      <c r="A5671" t="s">
        <v>19160</v>
      </c>
      <c r="B5671" s="1">
        <f>IFERROR(INDEX(Preturi!H$2:H$8000, MATCH(A5671, Preturi!G$2:G$8000, 0)), "")*G5671</f>
        <v>12.49</v>
      </c>
      <c r="C5671" t="s">
        <v>688</v>
      </c>
      <c r="D5671" t="s">
        <v>2306</v>
      </c>
      <c r="E5671" t="s">
        <v>19161</v>
      </c>
      <c r="F5671" t="s">
        <v>20442</v>
      </c>
      <c r="G5671" s="146">
        <f t="shared" si="96"/>
        <v>1</v>
      </c>
    </row>
    <row r="5672" spans="1:7">
      <c r="A5672" t="s">
        <v>19162</v>
      </c>
      <c r="B5672" s="1">
        <f>IFERROR(INDEX(Preturi!H$2:H$8000, MATCH(A5672, Preturi!G$2:G$8000, 0)), "")*G5672</f>
        <v>12.75</v>
      </c>
      <c r="C5672" t="s">
        <v>688</v>
      </c>
      <c r="D5672" t="s">
        <v>2306</v>
      </c>
      <c r="E5672" t="s">
        <v>19163</v>
      </c>
      <c r="F5672" t="s">
        <v>20442</v>
      </c>
      <c r="G5672" s="146">
        <f t="shared" si="96"/>
        <v>1</v>
      </c>
    </row>
    <row r="5673" spans="1:7">
      <c r="A5673" t="s">
        <v>19164</v>
      </c>
      <c r="B5673" s="1">
        <f>IFERROR(INDEX(Preturi!H$2:H$8000, MATCH(A5673, Preturi!G$2:G$8000, 0)), "")*G5673</f>
        <v>13.01</v>
      </c>
      <c r="C5673" t="s">
        <v>688</v>
      </c>
      <c r="D5673" t="s">
        <v>2306</v>
      </c>
      <c r="E5673" t="s">
        <v>19165</v>
      </c>
      <c r="F5673" t="s">
        <v>20442</v>
      </c>
      <c r="G5673" s="146">
        <f t="shared" si="96"/>
        <v>1</v>
      </c>
    </row>
    <row r="5674" spans="1:7">
      <c r="A5674" t="s">
        <v>19166</v>
      </c>
      <c r="B5674" s="1">
        <f>IFERROR(INDEX(Preturi!H$2:H$8000, MATCH(A5674, Preturi!G$2:G$8000, 0)), "")*G5674</f>
        <v>13.27</v>
      </c>
      <c r="C5674" t="s">
        <v>688</v>
      </c>
      <c r="D5674" t="s">
        <v>2306</v>
      </c>
      <c r="E5674" t="s">
        <v>19167</v>
      </c>
      <c r="F5674" t="s">
        <v>20442</v>
      </c>
      <c r="G5674" s="146">
        <f t="shared" si="96"/>
        <v>1</v>
      </c>
    </row>
    <row r="5675" spans="1:7">
      <c r="A5675" t="s">
        <v>19168</v>
      </c>
      <c r="B5675" s="1">
        <f>IFERROR(INDEX(Preturi!H$2:H$8000, MATCH(A5675, Preturi!G$2:G$8000, 0)), "")*G5675</f>
        <v>13.53</v>
      </c>
      <c r="C5675" t="s">
        <v>688</v>
      </c>
      <c r="D5675" t="s">
        <v>2306</v>
      </c>
      <c r="E5675" t="s">
        <v>19169</v>
      </c>
      <c r="F5675" t="s">
        <v>20442</v>
      </c>
      <c r="G5675" s="146">
        <f t="shared" si="96"/>
        <v>1</v>
      </c>
    </row>
    <row r="5676" spans="1:7">
      <c r="A5676" t="s">
        <v>19170</v>
      </c>
      <c r="B5676" s="1">
        <f>IFERROR(INDEX(Preturi!H$2:H$8000, MATCH(A5676, Preturi!G$2:G$8000, 0)), "")*G5676</f>
        <v>13.79</v>
      </c>
      <c r="C5676" t="s">
        <v>688</v>
      </c>
      <c r="D5676" t="s">
        <v>2306</v>
      </c>
      <c r="E5676" t="s">
        <v>19171</v>
      </c>
      <c r="F5676" t="s">
        <v>20442</v>
      </c>
      <c r="G5676" s="146">
        <f t="shared" si="96"/>
        <v>1</v>
      </c>
    </row>
    <row r="5677" spans="1:7">
      <c r="A5677" t="s">
        <v>19172</v>
      </c>
      <c r="B5677" s="1">
        <f>IFERROR(INDEX(Preturi!H$2:H$8000, MATCH(A5677, Preturi!G$2:G$8000, 0)), "")*G5677</f>
        <v>14.05</v>
      </c>
      <c r="C5677" t="s">
        <v>688</v>
      </c>
      <c r="D5677" t="s">
        <v>2306</v>
      </c>
      <c r="E5677" t="s">
        <v>19173</v>
      </c>
      <c r="F5677" t="s">
        <v>20442</v>
      </c>
      <c r="G5677" s="146">
        <f t="shared" si="96"/>
        <v>1</v>
      </c>
    </row>
    <row r="5678" spans="1:7">
      <c r="A5678" t="s">
        <v>19174</v>
      </c>
      <c r="B5678" s="1">
        <f>IFERROR(INDEX(Preturi!H$2:H$8000, MATCH(A5678, Preturi!G$2:G$8000, 0)), "")*G5678</f>
        <v>14.31</v>
      </c>
      <c r="C5678" t="s">
        <v>688</v>
      </c>
      <c r="D5678" t="s">
        <v>2306</v>
      </c>
      <c r="E5678" t="s">
        <v>19175</v>
      </c>
      <c r="F5678" t="s">
        <v>20442</v>
      </c>
      <c r="G5678" s="146">
        <f t="shared" si="96"/>
        <v>1</v>
      </c>
    </row>
    <row r="5679" spans="1:7">
      <c r="A5679" t="s">
        <v>19176</v>
      </c>
      <c r="B5679" s="1">
        <f>IFERROR(INDEX(Preturi!H$2:H$8000, MATCH(A5679, Preturi!G$2:G$8000, 0)), "")*G5679</f>
        <v>14.57</v>
      </c>
      <c r="C5679" t="s">
        <v>688</v>
      </c>
      <c r="D5679" t="s">
        <v>2306</v>
      </c>
      <c r="E5679" t="s">
        <v>19177</v>
      </c>
      <c r="F5679" t="s">
        <v>20442</v>
      </c>
      <c r="G5679" s="146">
        <f t="shared" si="96"/>
        <v>1</v>
      </c>
    </row>
    <row r="5680" spans="1:7">
      <c r="A5680" t="s">
        <v>19178</v>
      </c>
      <c r="B5680" s="1">
        <f>IFERROR(INDEX(Preturi!H$2:H$8000, MATCH(A5680, Preturi!G$2:G$8000, 0)), "")*G5680</f>
        <v>17.75</v>
      </c>
      <c r="C5680" t="s">
        <v>688</v>
      </c>
      <c r="D5680" t="s">
        <v>2306</v>
      </c>
      <c r="E5680" t="s">
        <v>19180</v>
      </c>
      <c r="F5680" t="s">
        <v>20442</v>
      </c>
      <c r="G5680" s="146">
        <f t="shared" si="96"/>
        <v>1</v>
      </c>
    </row>
    <row r="5681" spans="1:7">
      <c r="A5681" t="s">
        <v>19181</v>
      </c>
      <c r="B5681" s="1">
        <f>IFERROR(INDEX(Preturi!H$2:H$8000, MATCH(A5681, Preturi!G$2:G$8000, 0)), "")*G5681</f>
        <v>14.01</v>
      </c>
      <c r="C5681" t="s">
        <v>688</v>
      </c>
      <c r="D5681" t="s">
        <v>2306</v>
      </c>
      <c r="E5681" t="s">
        <v>19182</v>
      </c>
      <c r="F5681" t="s">
        <v>20442</v>
      </c>
      <c r="G5681" s="146">
        <f t="shared" si="96"/>
        <v>1</v>
      </c>
    </row>
    <row r="5682" spans="1:7">
      <c r="A5682" t="s">
        <v>19183</v>
      </c>
      <c r="B5682" s="1">
        <f>IFERROR(INDEX(Preturi!H$2:H$8000, MATCH(A5682, Preturi!G$2:G$8000, 0)), "")*G5682</f>
        <v>14.33</v>
      </c>
      <c r="C5682" t="s">
        <v>688</v>
      </c>
      <c r="D5682" t="s">
        <v>2306</v>
      </c>
      <c r="E5682" t="s">
        <v>19184</v>
      </c>
      <c r="F5682" t="s">
        <v>20442</v>
      </c>
      <c r="G5682" s="146">
        <f t="shared" si="96"/>
        <v>1</v>
      </c>
    </row>
    <row r="5683" spans="1:7">
      <c r="A5683" t="s">
        <v>19185</v>
      </c>
      <c r="B5683" s="1">
        <f>IFERROR(INDEX(Preturi!H$2:H$8000, MATCH(A5683, Preturi!G$2:G$8000, 0)), "")*G5683</f>
        <v>14.64</v>
      </c>
      <c r="C5683" t="s">
        <v>688</v>
      </c>
      <c r="D5683" t="s">
        <v>2306</v>
      </c>
      <c r="E5683" t="s">
        <v>19186</v>
      </c>
      <c r="F5683" t="s">
        <v>20442</v>
      </c>
      <c r="G5683" s="146">
        <f t="shared" si="96"/>
        <v>1</v>
      </c>
    </row>
    <row r="5684" spans="1:7">
      <c r="A5684" t="s">
        <v>19187</v>
      </c>
      <c r="B5684" s="1">
        <f>IFERROR(INDEX(Preturi!H$2:H$8000, MATCH(A5684, Preturi!G$2:G$8000, 0)), "")*G5684</f>
        <v>14.95</v>
      </c>
      <c r="C5684" t="s">
        <v>688</v>
      </c>
      <c r="D5684" t="s">
        <v>2306</v>
      </c>
      <c r="E5684" t="s">
        <v>19188</v>
      </c>
      <c r="F5684" t="s">
        <v>20442</v>
      </c>
      <c r="G5684" s="146">
        <f t="shared" si="96"/>
        <v>1</v>
      </c>
    </row>
    <row r="5685" spans="1:7">
      <c r="A5685" t="s">
        <v>19189</v>
      </c>
      <c r="B5685" s="1">
        <f>IFERROR(INDEX(Preturi!H$2:H$8000, MATCH(A5685, Preturi!G$2:G$8000, 0)), "")*G5685</f>
        <v>15.25</v>
      </c>
      <c r="C5685" t="s">
        <v>688</v>
      </c>
      <c r="D5685" t="s">
        <v>2306</v>
      </c>
      <c r="E5685" t="s">
        <v>19190</v>
      </c>
      <c r="F5685" t="s">
        <v>20442</v>
      </c>
      <c r="G5685" s="146">
        <f t="shared" si="96"/>
        <v>1</v>
      </c>
    </row>
    <row r="5686" spans="1:7">
      <c r="A5686" t="s">
        <v>19191</v>
      </c>
      <c r="B5686" s="1">
        <f>IFERROR(INDEX(Preturi!H$2:H$8000, MATCH(A5686, Preturi!G$2:G$8000, 0)), "")*G5686</f>
        <v>15.56</v>
      </c>
      <c r="C5686" t="s">
        <v>688</v>
      </c>
      <c r="D5686" t="s">
        <v>2306</v>
      </c>
      <c r="E5686" t="s">
        <v>19192</v>
      </c>
      <c r="F5686" t="s">
        <v>20442</v>
      </c>
      <c r="G5686" s="146">
        <f t="shared" si="96"/>
        <v>1</v>
      </c>
    </row>
    <row r="5687" spans="1:7">
      <c r="A5687" t="s">
        <v>19193</v>
      </c>
      <c r="B5687" s="1">
        <f>IFERROR(INDEX(Preturi!H$2:H$8000, MATCH(A5687, Preturi!G$2:G$8000, 0)), "")*G5687</f>
        <v>15.87</v>
      </c>
      <c r="C5687" t="s">
        <v>688</v>
      </c>
      <c r="D5687" t="s">
        <v>2306</v>
      </c>
      <c r="E5687" t="s">
        <v>19194</v>
      </c>
      <c r="F5687" t="s">
        <v>20442</v>
      </c>
      <c r="G5687" s="146">
        <f t="shared" si="96"/>
        <v>1</v>
      </c>
    </row>
    <row r="5688" spans="1:7">
      <c r="A5688" t="s">
        <v>19195</v>
      </c>
      <c r="B5688" s="1">
        <f>IFERROR(INDEX(Preturi!H$2:H$8000, MATCH(A5688, Preturi!G$2:G$8000, 0)), "")*G5688</f>
        <v>16.190000000000001</v>
      </c>
      <c r="C5688" t="s">
        <v>688</v>
      </c>
      <c r="D5688" t="s">
        <v>2306</v>
      </c>
      <c r="E5688" t="s">
        <v>19196</v>
      </c>
      <c r="F5688" t="s">
        <v>20442</v>
      </c>
      <c r="G5688" s="146">
        <f t="shared" si="96"/>
        <v>1</v>
      </c>
    </row>
    <row r="5689" spans="1:7">
      <c r="A5689" t="s">
        <v>19197</v>
      </c>
      <c r="B5689" s="1">
        <f>IFERROR(INDEX(Preturi!H$2:H$8000, MATCH(A5689, Preturi!G$2:G$8000, 0)), "")*G5689</f>
        <v>16.5</v>
      </c>
      <c r="C5689" t="s">
        <v>688</v>
      </c>
      <c r="D5689" t="s">
        <v>2306</v>
      </c>
      <c r="E5689" t="s">
        <v>19198</v>
      </c>
      <c r="F5689" t="s">
        <v>20442</v>
      </c>
      <c r="G5689" s="146">
        <f t="shared" si="96"/>
        <v>1</v>
      </c>
    </row>
    <row r="5690" spans="1:7">
      <c r="A5690" t="s">
        <v>19199</v>
      </c>
      <c r="B5690" s="1">
        <f>IFERROR(INDEX(Preturi!H$2:H$8000, MATCH(A5690, Preturi!G$2:G$8000, 0)), "")*G5690</f>
        <v>16.809999999999999</v>
      </c>
      <c r="C5690" t="s">
        <v>688</v>
      </c>
      <c r="D5690" t="s">
        <v>2306</v>
      </c>
      <c r="E5690" t="s">
        <v>19200</v>
      </c>
      <c r="F5690" t="s">
        <v>20442</v>
      </c>
      <c r="G5690" s="146">
        <f t="shared" si="96"/>
        <v>1</v>
      </c>
    </row>
    <row r="5691" spans="1:7">
      <c r="A5691" t="s">
        <v>19201</v>
      </c>
      <c r="B5691" s="1">
        <f>IFERROR(INDEX(Preturi!H$2:H$8000, MATCH(A5691, Preturi!G$2:G$8000, 0)), "")*G5691</f>
        <v>17.12</v>
      </c>
      <c r="C5691" t="s">
        <v>688</v>
      </c>
      <c r="D5691" t="s">
        <v>2306</v>
      </c>
      <c r="E5691" t="s">
        <v>19202</v>
      </c>
      <c r="F5691" t="s">
        <v>20442</v>
      </c>
      <c r="G5691" s="146">
        <f t="shared" si="96"/>
        <v>1</v>
      </c>
    </row>
    <row r="5692" spans="1:7">
      <c r="A5692" t="s">
        <v>19203</v>
      </c>
      <c r="B5692" s="1">
        <f>IFERROR(INDEX(Preturi!H$2:H$8000, MATCH(A5692, Preturi!G$2:G$8000, 0)), "")*G5692</f>
        <v>17.43</v>
      </c>
      <c r="C5692" t="s">
        <v>688</v>
      </c>
      <c r="D5692" t="s">
        <v>2306</v>
      </c>
      <c r="E5692" t="s">
        <v>19204</v>
      </c>
      <c r="F5692" t="s">
        <v>20442</v>
      </c>
      <c r="G5692" s="146">
        <f t="shared" si="96"/>
        <v>1</v>
      </c>
    </row>
    <row r="5693" spans="1:7">
      <c r="A5693" t="s">
        <v>19205</v>
      </c>
      <c r="B5693" s="1">
        <f>IFERROR(INDEX(Preturi!H$2:H$8000, MATCH(A5693, Preturi!G$2:G$8000, 0)), "")*G5693</f>
        <v>14.01</v>
      </c>
      <c r="C5693" t="s">
        <v>688</v>
      </c>
      <c r="D5693" t="s">
        <v>2306</v>
      </c>
      <c r="E5693" t="s">
        <v>19206</v>
      </c>
      <c r="F5693" t="s">
        <v>20442</v>
      </c>
      <c r="G5693" s="146">
        <f t="shared" si="96"/>
        <v>1</v>
      </c>
    </row>
    <row r="5694" spans="1:7">
      <c r="A5694" t="s">
        <v>19207</v>
      </c>
      <c r="B5694" s="1">
        <f>IFERROR(INDEX(Preturi!H$2:H$8000, MATCH(A5694, Preturi!G$2:G$8000, 0)), "")*G5694</f>
        <v>14.33</v>
      </c>
      <c r="C5694" t="s">
        <v>688</v>
      </c>
      <c r="D5694" t="s">
        <v>2306</v>
      </c>
      <c r="E5694" t="s">
        <v>19208</v>
      </c>
      <c r="F5694" t="s">
        <v>20442</v>
      </c>
      <c r="G5694" s="146">
        <f t="shared" si="96"/>
        <v>1</v>
      </c>
    </row>
    <row r="5695" spans="1:7">
      <c r="A5695" t="s">
        <v>19209</v>
      </c>
      <c r="B5695" s="1">
        <f>IFERROR(INDEX(Preturi!H$2:H$8000, MATCH(A5695, Preturi!G$2:G$8000, 0)), "")*G5695</f>
        <v>14.64</v>
      </c>
      <c r="C5695" t="s">
        <v>688</v>
      </c>
      <c r="D5695" t="s">
        <v>2306</v>
      </c>
      <c r="E5695" t="s">
        <v>19210</v>
      </c>
      <c r="F5695" t="s">
        <v>20442</v>
      </c>
      <c r="G5695" s="146">
        <f t="shared" si="96"/>
        <v>1</v>
      </c>
    </row>
    <row r="5696" spans="1:7">
      <c r="A5696" t="s">
        <v>19211</v>
      </c>
      <c r="B5696" s="1">
        <f>IFERROR(INDEX(Preturi!H$2:H$8000, MATCH(A5696, Preturi!G$2:G$8000, 0)), "")*G5696</f>
        <v>14.95</v>
      </c>
      <c r="C5696" t="s">
        <v>688</v>
      </c>
      <c r="D5696" t="s">
        <v>2306</v>
      </c>
      <c r="E5696" t="s">
        <v>19212</v>
      </c>
      <c r="F5696" t="s">
        <v>20442</v>
      </c>
      <c r="G5696" s="146">
        <f t="shared" si="96"/>
        <v>1</v>
      </c>
    </row>
    <row r="5697" spans="1:7">
      <c r="A5697" t="s">
        <v>19213</v>
      </c>
      <c r="B5697" s="1">
        <f>IFERROR(INDEX(Preturi!H$2:H$8000, MATCH(A5697, Preturi!G$2:G$8000, 0)), "")*G5697</f>
        <v>15.25</v>
      </c>
      <c r="C5697" t="s">
        <v>688</v>
      </c>
      <c r="D5697" t="s">
        <v>2306</v>
      </c>
      <c r="E5697" t="s">
        <v>19214</v>
      </c>
      <c r="F5697" t="s">
        <v>20442</v>
      </c>
      <c r="G5697" s="146">
        <f t="shared" si="96"/>
        <v>1</v>
      </c>
    </row>
    <row r="5698" spans="1:7">
      <c r="A5698" t="s">
        <v>19215</v>
      </c>
      <c r="B5698" s="1">
        <f>IFERROR(INDEX(Preturi!H$2:H$8000, MATCH(A5698, Preturi!G$2:G$8000, 0)), "")*G5698</f>
        <v>15.56</v>
      </c>
      <c r="C5698" t="s">
        <v>688</v>
      </c>
      <c r="D5698" t="s">
        <v>2306</v>
      </c>
      <c r="E5698" t="s">
        <v>19216</v>
      </c>
      <c r="F5698" t="s">
        <v>20442</v>
      </c>
      <c r="G5698" s="146">
        <f t="shared" si="96"/>
        <v>1</v>
      </c>
    </row>
    <row r="5699" spans="1:7">
      <c r="A5699" t="s">
        <v>19217</v>
      </c>
      <c r="B5699" s="1">
        <f>IFERROR(INDEX(Preturi!H$2:H$8000, MATCH(A5699, Preturi!G$2:G$8000, 0)), "")*G5699</f>
        <v>15.87</v>
      </c>
      <c r="C5699" t="s">
        <v>688</v>
      </c>
      <c r="D5699" t="s">
        <v>2306</v>
      </c>
      <c r="E5699" t="s">
        <v>19218</v>
      </c>
      <c r="F5699" t="s">
        <v>20442</v>
      </c>
      <c r="G5699" s="146">
        <f t="shared" si="96"/>
        <v>1</v>
      </c>
    </row>
    <row r="5700" spans="1:7">
      <c r="A5700" t="s">
        <v>19219</v>
      </c>
      <c r="B5700" s="1">
        <f>IFERROR(INDEX(Preturi!H$2:H$8000, MATCH(A5700, Preturi!G$2:G$8000, 0)), "")*G5700</f>
        <v>16.190000000000001</v>
      </c>
      <c r="C5700" t="s">
        <v>688</v>
      </c>
      <c r="D5700" t="s">
        <v>2306</v>
      </c>
      <c r="E5700" t="s">
        <v>19220</v>
      </c>
      <c r="F5700" t="s">
        <v>20442</v>
      </c>
      <c r="G5700" s="146">
        <f t="shared" si="96"/>
        <v>1</v>
      </c>
    </row>
    <row r="5701" spans="1:7">
      <c r="A5701" t="s">
        <v>19221</v>
      </c>
      <c r="B5701" s="1">
        <f>IFERROR(INDEX(Preturi!H$2:H$8000, MATCH(A5701, Preturi!G$2:G$8000, 0)), "")*G5701</f>
        <v>16.5</v>
      </c>
      <c r="C5701" t="s">
        <v>688</v>
      </c>
      <c r="D5701" t="s">
        <v>2306</v>
      </c>
      <c r="E5701" t="s">
        <v>19222</v>
      </c>
      <c r="F5701" t="s">
        <v>20442</v>
      </c>
      <c r="G5701" s="146">
        <f t="shared" si="96"/>
        <v>1</v>
      </c>
    </row>
    <row r="5702" spans="1:7">
      <c r="A5702" t="s">
        <v>19223</v>
      </c>
      <c r="B5702" s="1">
        <f>IFERROR(INDEX(Preturi!H$2:H$8000, MATCH(A5702, Preturi!G$2:G$8000, 0)), "")*G5702</f>
        <v>16.809999999999999</v>
      </c>
      <c r="C5702" t="s">
        <v>688</v>
      </c>
      <c r="D5702" t="s">
        <v>2306</v>
      </c>
      <c r="E5702" t="s">
        <v>19224</v>
      </c>
      <c r="F5702" t="s">
        <v>20442</v>
      </c>
      <c r="G5702" s="146">
        <f t="shared" si="96"/>
        <v>1</v>
      </c>
    </row>
    <row r="5703" spans="1:7">
      <c r="A5703" t="s">
        <v>19225</v>
      </c>
      <c r="B5703" s="1">
        <f>IFERROR(INDEX(Preturi!H$2:H$8000, MATCH(A5703, Preturi!G$2:G$8000, 0)), "")*G5703</f>
        <v>17.12</v>
      </c>
      <c r="C5703" t="s">
        <v>688</v>
      </c>
      <c r="D5703" t="s">
        <v>2306</v>
      </c>
      <c r="E5703" t="s">
        <v>19226</v>
      </c>
      <c r="F5703" t="s">
        <v>20442</v>
      </c>
      <c r="G5703" s="146">
        <f t="shared" si="96"/>
        <v>1</v>
      </c>
    </row>
    <row r="5704" spans="1:7">
      <c r="A5704" t="s">
        <v>19227</v>
      </c>
      <c r="B5704" s="1">
        <f>IFERROR(INDEX(Preturi!H$2:H$8000, MATCH(A5704, Preturi!G$2:G$8000, 0)), "")*G5704</f>
        <v>17.43</v>
      </c>
      <c r="C5704" t="s">
        <v>688</v>
      </c>
      <c r="D5704" t="s">
        <v>2306</v>
      </c>
      <c r="E5704" t="s">
        <v>19228</v>
      </c>
      <c r="F5704" t="s">
        <v>20442</v>
      </c>
      <c r="G5704" s="146">
        <f t="shared" si="96"/>
        <v>1</v>
      </c>
    </row>
    <row r="5705" spans="1:7">
      <c r="A5705" t="s">
        <v>19229</v>
      </c>
      <c r="B5705" s="1">
        <f>IFERROR(INDEX(Preturi!H$2:H$8000, MATCH(A5705, Preturi!G$2:G$8000, 0)), "")*G5705</f>
        <v>20.63</v>
      </c>
      <c r="C5705" t="s">
        <v>688</v>
      </c>
      <c r="D5705" t="s">
        <v>2306</v>
      </c>
      <c r="E5705" t="s">
        <v>19231</v>
      </c>
      <c r="F5705" t="s">
        <v>20442</v>
      </c>
      <c r="G5705" s="146">
        <f t="shared" si="96"/>
        <v>1</v>
      </c>
    </row>
    <row r="5706" spans="1:7">
      <c r="A5706" t="s">
        <v>19232</v>
      </c>
      <c r="B5706" s="1">
        <f>IFERROR(INDEX(Preturi!H$2:H$8000, MATCH(A5706, Preturi!G$2:G$8000, 0)), "")*G5706</f>
        <v>16.29</v>
      </c>
      <c r="C5706" t="s">
        <v>688</v>
      </c>
      <c r="D5706" t="s">
        <v>2306</v>
      </c>
      <c r="E5706" t="s">
        <v>19233</v>
      </c>
      <c r="F5706" t="s">
        <v>20442</v>
      </c>
      <c r="G5706" s="146">
        <f t="shared" si="96"/>
        <v>1</v>
      </c>
    </row>
    <row r="5707" spans="1:7">
      <c r="A5707" t="s">
        <v>19234</v>
      </c>
      <c r="B5707" s="1">
        <f>IFERROR(INDEX(Preturi!H$2:H$8000, MATCH(A5707, Preturi!G$2:G$8000, 0)), "")*G5707</f>
        <v>16.649999999999999</v>
      </c>
      <c r="C5707" t="s">
        <v>688</v>
      </c>
      <c r="D5707" t="s">
        <v>2306</v>
      </c>
      <c r="E5707" t="s">
        <v>19235</v>
      </c>
      <c r="F5707" t="s">
        <v>20442</v>
      </c>
      <c r="G5707" s="146">
        <f t="shared" si="96"/>
        <v>1</v>
      </c>
    </row>
    <row r="5708" spans="1:7">
      <c r="A5708" t="s">
        <v>19236</v>
      </c>
      <c r="B5708" s="1">
        <f>IFERROR(INDEX(Preturi!H$2:H$8000, MATCH(A5708, Preturi!G$2:G$8000, 0)), "")*G5708</f>
        <v>17</v>
      </c>
      <c r="C5708" t="s">
        <v>688</v>
      </c>
      <c r="D5708" t="s">
        <v>2306</v>
      </c>
      <c r="E5708" t="s">
        <v>19237</v>
      </c>
      <c r="F5708" t="s">
        <v>20442</v>
      </c>
      <c r="G5708" s="146">
        <f t="shared" si="96"/>
        <v>1</v>
      </c>
    </row>
    <row r="5709" spans="1:7">
      <c r="A5709" t="s">
        <v>19238</v>
      </c>
      <c r="B5709" s="1">
        <f>IFERROR(INDEX(Preturi!H$2:H$8000, MATCH(A5709, Preturi!G$2:G$8000, 0)), "")*G5709</f>
        <v>17.37</v>
      </c>
      <c r="C5709" t="s">
        <v>688</v>
      </c>
      <c r="D5709" t="s">
        <v>2306</v>
      </c>
      <c r="E5709" t="s">
        <v>19239</v>
      </c>
      <c r="F5709" t="s">
        <v>20442</v>
      </c>
      <c r="G5709" s="146">
        <f t="shared" si="96"/>
        <v>1</v>
      </c>
    </row>
    <row r="5710" spans="1:7">
      <c r="A5710" t="s">
        <v>19240</v>
      </c>
      <c r="B5710" s="1">
        <f>IFERROR(INDEX(Preturi!H$2:H$8000, MATCH(A5710, Preturi!G$2:G$8000, 0)), "")*G5710</f>
        <v>17.73</v>
      </c>
      <c r="C5710" t="s">
        <v>688</v>
      </c>
      <c r="D5710" t="s">
        <v>2306</v>
      </c>
      <c r="E5710" t="s">
        <v>19241</v>
      </c>
      <c r="F5710" t="s">
        <v>20442</v>
      </c>
      <c r="G5710" s="146">
        <f t="shared" si="96"/>
        <v>1</v>
      </c>
    </row>
    <row r="5711" spans="1:7">
      <c r="A5711" t="s">
        <v>19242</v>
      </c>
      <c r="B5711" s="1">
        <f>IFERROR(INDEX(Preturi!H$2:H$8000, MATCH(A5711, Preturi!G$2:G$8000, 0)), "")*G5711</f>
        <v>18.100000000000001</v>
      </c>
      <c r="C5711" t="s">
        <v>688</v>
      </c>
      <c r="D5711" t="s">
        <v>2306</v>
      </c>
      <c r="E5711" t="s">
        <v>19243</v>
      </c>
      <c r="F5711" t="s">
        <v>20442</v>
      </c>
      <c r="G5711" s="146">
        <f t="shared" si="96"/>
        <v>1</v>
      </c>
    </row>
    <row r="5712" spans="1:7">
      <c r="A5712" t="s">
        <v>19244</v>
      </c>
      <c r="B5712" s="1">
        <f>IFERROR(INDEX(Preturi!H$2:H$8000, MATCH(A5712, Preturi!G$2:G$8000, 0)), "")*G5712</f>
        <v>18.46</v>
      </c>
      <c r="C5712" t="s">
        <v>688</v>
      </c>
      <c r="D5712" t="s">
        <v>2306</v>
      </c>
      <c r="E5712" t="s">
        <v>19245</v>
      </c>
      <c r="F5712" t="s">
        <v>20442</v>
      </c>
      <c r="G5712" s="146">
        <f t="shared" si="96"/>
        <v>1</v>
      </c>
    </row>
    <row r="5713" spans="1:7">
      <c r="A5713" t="s">
        <v>19246</v>
      </c>
      <c r="B5713" s="1">
        <f>IFERROR(INDEX(Preturi!H$2:H$8000, MATCH(A5713, Preturi!G$2:G$8000, 0)), "")*G5713</f>
        <v>18.82</v>
      </c>
      <c r="C5713" t="s">
        <v>688</v>
      </c>
      <c r="D5713" t="s">
        <v>2306</v>
      </c>
      <c r="E5713" t="s">
        <v>19247</v>
      </c>
      <c r="F5713" t="s">
        <v>20442</v>
      </c>
      <c r="G5713" s="146">
        <f t="shared" si="96"/>
        <v>1</v>
      </c>
    </row>
    <row r="5714" spans="1:7">
      <c r="A5714" t="s">
        <v>19248</v>
      </c>
      <c r="B5714" s="1">
        <f>IFERROR(INDEX(Preturi!H$2:H$8000, MATCH(A5714, Preturi!G$2:G$8000, 0)), "")*G5714</f>
        <v>19.190000000000001</v>
      </c>
      <c r="C5714" t="s">
        <v>688</v>
      </c>
      <c r="D5714" t="s">
        <v>2306</v>
      </c>
      <c r="E5714" t="s">
        <v>19249</v>
      </c>
      <c r="F5714" t="s">
        <v>20442</v>
      </c>
      <c r="G5714" s="146">
        <f t="shared" si="96"/>
        <v>1</v>
      </c>
    </row>
    <row r="5715" spans="1:7">
      <c r="A5715" t="s">
        <v>19250</v>
      </c>
      <c r="B5715" s="1">
        <f>IFERROR(INDEX(Preturi!H$2:H$8000, MATCH(A5715, Preturi!G$2:G$8000, 0)), "")*G5715</f>
        <v>19.55</v>
      </c>
      <c r="C5715" t="s">
        <v>688</v>
      </c>
      <c r="D5715" t="s">
        <v>2306</v>
      </c>
      <c r="E5715" t="s">
        <v>19251</v>
      </c>
      <c r="F5715" t="s">
        <v>20442</v>
      </c>
      <c r="G5715" s="146">
        <f t="shared" si="96"/>
        <v>1</v>
      </c>
    </row>
    <row r="5716" spans="1:7">
      <c r="A5716" t="s">
        <v>19252</v>
      </c>
      <c r="B5716" s="1">
        <f>IFERROR(INDEX(Preturi!H$2:H$8000, MATCH(A5716, Preturi!G$2:G$8000, 0)), "")*G5716</f>
        <v>19.899999999999999</v>
      </c>
      <c r="C5716" t="s">
        <v>688</v>
      </c>
      <c r="D5716" t="s">
        <v>2306</v>
      </c>
      <c r="E5716" t="s">
        <v>19253</v>
      </c>
      <c r="F5716" t="s">
        <v>20442</v>
      </c>
      <c r="G5716" s="146">
        <f t="shared" si="96"/>
        <v>1</v>
      </c>
    </row>
    <row r="5717" spans="1:7">
      <c r="A5717" t="s">
        <v>19254</v>
      </c>
      <c r="B5717" s="1">
        <f>IFERROR(INDEX(Preturi!H$2:H$8000, MATCH(A5717, Preturi!G$2:G$8000, 0)), "")*G5717</f>
        <v>20.27</v>
      </c>
      <c r="C5717" t="s">
        <v>688</v>
      </c>
      <c r="D5717" t="s">
        <v>2306</v>
      </c>
      <c r="E5717" t="s">
        <v>19255</v>
      </c>
      <c r="F5717" t="s">
        <v>20442</v>
      </c>
      <c r="G5717" s="146">
        <f t="shared" si="96"/>
        <v>1</v>
      </c>
    </row>
    <row r="5718" spans="1:7">
      <c r="A5718" t="s">
        <v>19256</v>
      </c>
      <c r="B5718" s="1">
        <f>IFERROR(INDEX(Preturi!H$2:H$8000, MATCH(A5718, Preturi!G$2:G$8000, 0)), "")*G5718</f>
        <v>16.29</v>
      </c>
      <c r="C5718" t="s">
        <v>688</v>
      </c>
      <c r="D5718" t="s">
        <v>2306</v>
      </c>
      <c r="E5718" t="s">
        <v>19257</v>
      </c>
      <c r="F5718" t="s">
        <v>20442</v>
      </c>
      <c r="G5718" s="146">
        <f t="shared" ref="G5718:G5781" si="97">1+Adaosuri23</f>
        <v>1</v>
      </c>
    </row>
    <row r="5719" spans="1:7">
      <c r="A5719" t="s">
        <v>19258</v>
      </c>
      <c r="B5719" s="1">
        <f>IFERROR(INDEX(Preturi!H$2:H$8000, MATCH(A5719, Preturi!G$2:G$8000, 0)), "")*G5719</f>
        <v>16.649999999999999</v>
      </c>
      <c r="C5719" t="s">
        <v>688</v>
      </c>
      <c r="D5719" t="s">
        <v>2306</v>
      </c>
      <c r="E5719" t="s">
        <v>19259</v>
      </c>
      <c r="F5719" t="s">
        <v>20442</v>
      </c>
      <c r="G5719" s="146">
        <f t="shared" si="97"/>
        <v>1</v>
      </c>
    </row>
    <row r="5720" spans="1:7">
      <c r="A5720" t="s">
        <v>19260</v>
      </c>
      <c r="B5720" s="1">
        <f>IFERROR(INDEX(Preturi!H$2:H$8000, MATCH(A5720, Preturi!G$2:G$8000, 0)), "")*G5720</f>
        <v>17</v>
      </c>
      <c r="C5720" t="s">
        <v>688</v>
      </c>
      <c r="D5720" t="s">
        <v>2306</v>
      </c>
      <c r="E5720" t="s">
        <v>19261</v>
      </c>
      <c r="F5720" t="s">
        <v>20442</v>
      </c>
      <c r="G5720" s="146">
        <f t="shared" si="97"/>
        <v>1</v>
      </c>
    </row>
    <row r="5721" spans="1:7">
      <c r="A5721" t="s">
        <v>19262</v>
      </c>
      <c r="B5721" s="1">
        <f>IFERROR(INDEX(Preturi!H$2:H$8000, MATCH(A5721, Preturi!G$2:G$8000, 0)), "")*G5721</f>
        <v>17.37</v>
      </c>
      <c r="C5721" t="s">
        <v>688</v>
      </c>
      <c r="D5721" t="s">
        <v>2306</v>
      </c>
      <c r="E5721" t="s">
        <v>19263</v>
      </c>
      <c r="F5721" t="s">
        <v>20442</v>
      </c>
      <c r="G5721" s="146">
        <f t="shared" si="97"/>
        <v>1</v>
      </c>
    </row>
    <row r="5722" spans="1:7">
      <c r="A5722" t="s">
        <v>19264</v>
      </c>
      <c r="B5722" s="1">
        <f>IFERROR(INDEX(Preturi!H$2:H$8000, MATCH(A5722, Preturi!G$2:G$8000, 0)), "")*G5722</f>
        <v>17.73</v>
      </c>
      <c r="C5722" t="s">
        <v>688</v>
      </c>
      <c r="D5722" t="s">
        <v>2306</v>
      </c>
      <c r="E5722" t="s">
        <v>19265</v>
      </c>
      <c r="F5722" t="s">
        <v>20442</v>
      </c>
      <c r="G5722" s="146">
        <f t="shared" si="97"/>
        <v>1</v>
      </c>
    </row>
    <row r="5723" spans="1:7">
      <c r="A5723" t="s">
        <v>19266</v>
      </c>
      <c r="B5723" s="1">
        <f>IFERROR(INDEX(Preturi!H$2:H$8000, MATCH(A5723, Preturi!G$2:G$8000, 0)), "")*G5723</f>
        <v>18.100000000000001</v>
      </c>
      <c r="C5723" t="s">
        <v>688</v>
      </c>
      <c r="D5723" t="s">
        <v>2306</v>
      </c>
      <c r="E5723" t="s">
        <v>19267</v>
      </c>
      <c r="F5723" t="s">
        <v>20442</v>
      </c>
      <c r="G5723" s="146">
        <f t="shared" si="97"/>
        <v>1</v>
      </c>
    </row>
    <row r="5724" spans="1:7">
      <c r="A5724" t="s">
        <v>19268</v>
      </c>
      <c r="B5724" s="1">
        <f>IFERROR(INDEX(Preturi!H$2:H$8000, MATCH(A5724, Preturi!G$2:G$8000, 0)), "")*G5724</f>
        <v>18.46</v>
      </c>
      <c r="C5724" t="s">
        <v>688</v>
      </c>
      <c r="D5724" t="s">
        <v>2306</v>
      </c>
      <c r="E5724" t="s">
        <v>19269</v>
      </c>
      <c r="F5724" t="s">
        <v>20442</v>
      </c>
      <c r="G5724" s="146">
        <f t="shared" si="97"/>
        <v>1</v>
      </c>
    </row>
    <row r="5725" spans="1:7">
      <c r="A5725" t="s">
        <v>19270</v>
      </c>
      <c r="B5725" s="1">
        <f>IFERROR(INDEX(Preturi!H$2:H$8000, MATCH(A5725, Preturi!G$2:G$8000, 0)), "")*G5725</f>
        <v>18.82</v>
      </c>
      <c r="C5725" t="s">
        <v>688</v>
      </c>
      <c r="D5725" t="s">
        <v>2306</v>
      </c>
      <c r="E5725" t="s">
        <v>19271</v>
      </c>
      <c r="F5725" t="s">
        <v>20442</v>
      </c>
      <c r="G5725" s="146">
        <f t="shared" si="97"/>
        <v>1</v>
      </c>
    </row>
    <row r="5726" spans="1:7">
      <c r="A5726" t="s">
        <v>19272</v>
      </c>
      <c r="B5726" s="1">
        <f>IFERROR(INDEX(Preturi!H$2:H$8000, MATCH(A5726, Preturi!G$2:G$8000, 0)), "")*G5726</f>
        <v>19.190000000000001</v>
      </c>
      <c r="C5726" t="s">
        <v>688</v>
      </c>
      <c r="D5726" t="s">
        <v>2306</v>
      </c>
      <c r="E5726" t="s">
        <v>19273</v>
      </c>
      <c r="F5726" t="s">
        <v>20442</v>
      </c>
      <c r="G5726" s="146">
        <f t="shared" si="97"/>
        <v>1</v>
      </c>
    </row>
    <row r="5727" spans="1:7">
      <c r="A5727" t="s">
        <v>19274</v>
      </c>
      <c r="B5727" s="1">
        <f>IFERROR(INDEX(Preturi!H$2:H$8000, MATCH(A5727, Preturi!G$2:G$8000, 0)), "")*G5727</f>
        <v>19.55</v>
      </c>
      <c r="C5727" t="s">
        <v>688</v>
      </c>
      <c r="D5727" t="s">
        <v>2306</v>
      </c>
      <c r="E5727" t="s">
        <v>19275</v>
      </c>
      <c r="F5727" t="s">
        <v>20442</v>
      </c>
      <c r="G5727" s="146">
        <f t="shared" si="97"/>
        <v>1</v>
      </c>
    </row>
    <row r="5728" spans="1:7">
      <c r="A5728" t="s">
        <v>19276</v>
      </c>
      <c r="B5728" s="1">
        <f>IFERROR(INDEX(Preturi!H$2:H$8000, MATCH(A5728, Preturi!G$2:G$8000, 0)), "")*G5728</f>
        <v>19.899999999999999</v>
      </c>
      <c r="C5728" t="s">
        <v>688</v>
      </c>
      <c r="D5728" t="s">
        <v>2306</v>
      </c>
      <c r="E5728" t="s">
        <v>19277</v>
      </c>
      <c r="F5728" t="s">
        <v>20442</v>
      </c>
      <c r="G5728" s="146">
        <f t="shared" si="97"/>
        <v>1</v>
      </c>
    </row>
    <row r="5729" spans="1:7">
      <c r="A5729" t="s">
        <v>19278</v>
      </c>
      <c r="B5729" s="1">
        <f>IFERROR(INDEX(Preturi!H$2:H$8000, MATCH(A5729, Preturi!G$2:G$8000, 0)), "")*G5729</f>
        <v>20.27</v>
      </c>
      <c r="C5729" t="s">
        <v>688</v>
      </c>
      <c r="D5729" t="s">
        <v>2306</v>
      </c>
      <c r="E5729" t="s">
        <v>19279</v>
      </c>
      <c r="F5729" t="s">
        <v>20442</v>
      </c>
      <c r="G5729" s="146">
        <f t="shared" si="97"/>
        <v>1</v>
      </c>
    </row>
    <row r="5730" spans="1:7">
      <c r="A5730" t="s">
        <v>19280</v>
      </c>
      <c r="B5730" s="1">
        <f>IFERROR(INDEX(Preturi!H$2:H$8000, MATCH(A5730, Preturi!G$2:G$8000, 0)), "")*G5730</f>
        <v>9.1</v>
      </c>
      <c r="C5730" t="s">
        <v>688</v>
      </c>
      <c r="D5730" t="s">
        <v>2306</v>
      </c>
      <c r="E5730" t="s">
        <v>19282</v>
      </c>
      <c r="F5730" t="s">
        <v>20442</v>
      </c>
      <c r="G5730" s="146">
        <f t="shared" si="97"/>
        <v>1</v>
      </c>
    </row>
    <row r="5731" spans="1:7">
      <c r="A5731" t="s">
        <v>19283</v>
      </c>
      <c r="B5731" s="1">
        <f>IFERROR(INDEX(Preturi!H$2:H$8000, MATCH(A5731, Preturi!G$2:G$8000, 0)), "")*G5731</f>
        <v>7.24</v>
      </c>
      <c r="C5731" t="s">
        <v>688</v>
      </c>
      <c r="D5731" t="s">
        <v>2306</v>
      </c>
      <c r="E5731" t="s">
        <v>19284</v>
      </c>
      <c r="F5731" t="s">
        <v>20442</v>
      </c>
      <c r="G5731" s="146">
        <f t="shared" si="97"/>
        <v>1</v>
      </c>
    </row>
    <row r="5732" spans="1:7">
      <c r="A5732" t="s">
        <v>19285</v>
      </c>
      <c r="B5732" s="1">
        <f>IFERROR(INDEX(Preturi!H$2:H$8000, MATCH(A5732, Preturi!G$2:G$8000, 0)), "")*G5732</f>
        <v>7.4</v>
      </c>
      <c r="C5732" t="s">
        <v>688</v>
      </c>
      <c r="D5732" t="s">
        <v>2306</v>
      </c>
      <c r="E5732" t="s">
        <v>19286</v>
      </c>
      <c r="F5732" t="s">
        <v>20442</v>
      </c>
      <c r="G5732" s="146">
        <f t="shared" si="97"/>
        <v>1</v>
      </c>
    </row>
    <row r="5733" spans="1:7">
      <c r="A5733" t="s">
        <v>19287</v>
      </c>
      <c r="B5733" s="1">
        <f>IFERROR(INDEX(Preturi!H$2:H$8000, MATCH(A5733, Preturi!G$2:G$8000, 0)), "")*G5733</f>
        <v>7.55</v>
      </c>
      <c r="C5733" t="s">
        <v>688</v>
      </c>
      <c r="D5733" t="s">
        <v>2306</v>
      </c>
      <c r="E5733" t="s">
        <v>19288</v>
      </c>
      <c r="F5733" t="s">
        <v>20442</v>
      </c>
      <c r="G5733" s="146">
        <f t="shared" si="97"/>
        <v>1</v>
      </c>
    </row>
    <row r="5734" spans="1:7">
      <c r="A5734" t="s">
        <v>19289</v>
      </c>
      <c r="B5734" s="1">
        <f>IFERROR(INDEX(Preturi!H$2:H$8000, MATCH(A5734, Preturi!G$2:G$8000, 0)), "")*G5734</f>
        <v>7.71</v>
      </c>
      <c r="C5734" t="s">
        <v>688</v>
      </c>
      <c r="D5734" t="s">
        <v>2306</v>
      </c>
      <c r="E5734" t="s">
        <v>19290</v>
      </c>
      <c r="F5734" t="s">
        <v>20442</v>
      </c>
      <c r="G5734" s="146">
        <f t="shared" si="97"/>
        <v>1</v>
      </c>
    </row>
    <row r="5735" spans="1:7">
      <c r="A5735" t="s">
        <v>19291</v>
      </c>
      <c r="B5735" s="1">
        <f>IFERROR(INDEX(Preturi!H$2:H$8000, MATCH(A5735, Preturi!G$2:G$8000, 0)), "")*G5735</f>
        <v>7.87</v>
      </c>
      <c r="C5735" t="s">
        <v>688</v>
      </c>
      <c r="D5735" t="s">
        <v>2306</v>
      </c>
      <c r="E5735" t="s">
        <v>19292</v>
      </c>
      <c r="F5735" t="s">
        <v>20442</v>
      </c>
      <c r="G5735" s="146">
        <f t="shared" si="97"/>
        <v>1</v>
      </c>
    </row>
    <row r="5736" spans="1:7">
      <c r="A5736" t="s">
        <v>19293</v>
      </c>
      <c r="B5736" s="1">
        <f>IFERROR(INDEX(Preturi!H$2:H$8000, MATCH(A5736, Preturi!G$2:G$8000, 0)), "")*G5736</f>
        <v>8.02</v>
      </c>
      <c r="C5736" t="s">
        <v>688</v>
      </c>
      <c r="D5736" t="s">
        <v>2306</v>
      </c>
      <c r="E5736" t="s">
        <v>19294</v>
      </c>
      <c r="F5736" t="s">
        <v>20442</v>
      </c>
      <c r="G5736" s="146">
        <f t="shared" si="97"/>
        <v>1</v>
      </c>
    </row>
    <row r="5737" spans="1:7">
      <c r="A5737" t="s">
        <v>19295</v>
      </c>
      <c r="B5737" s="1">
        <f>IFERROR(INDEX(Preturi!H$2:H$8000, MATCH(A5737, Preturi!G$2:G$8000, 0)), "")*G5737</f>
        <v>8.18</v>
      </c>
      <c r="C5737" t="s">
        <v>688</v>
      </c>
      <c r="D5737" t="s">
        <v>2306</v>
      </c>
      <c r="E5737" t="s">
        <v>19296</v>
      </c>
      <c r="F5737" t="s">
        <v>20442</v>
      </c>
      <c r="G5737" s="146">
        <f t="shared" si="97"/>
        <v>1</v>
      </c>
    </row>
    <row r="5738" spans="1:7">
      <c r="A5738" t="s">
        <v>19297</v>
      </c>
      <c r="B5738" s="1">
        <f>IFERROR(INDEX(Preturi!H$2:H$8000, MATCH(A5738, Preturi!G$2:G$8000, 0)), "")*G5738</f>
        <v>8.33</v>
      </c>
      <c r="C5738" t="s">
        <v>688</v>
      </c>
      <c r="D5738" t="s">
        <v>2306</v>
      </c>
      <c r="E5738" t="s">
        <v>19298</v>
      </c>
      <c r="F5738" t="s">
        <v>20442</v>
      </c>
      <c r="G5738" s="146">
        <f t="shared" si="97"/>
        <v>1</v>
      </c>
    </row>
    <row r="5739" spans="1:7">
      <c r="A5739" t="s">
        <v>19299</v>
      </c>
      <c r="B5739" s="1">
        <f>IFERROR(INDEX(Preturi!H$2:H$8000, MATCH(A5739, Preturi!G$2:G$8000, 0)), "")*G5739</f>
        <v>8.49</v>
      </c>
      <c r="C5739" t="s">
        <v>688</v>
      </c>
      <c r="D5739" t="s">
        <v>2306</v>
      </c>
      <c r="E5739" t="s">
        <v>19300</v>
      </c>
      <c r="F5739" t="s">
        <v>20442</v>
      </c>
      <c r="G5739" s="146">
        <f t="shared" si="97"/>
        <v>1</v>
      </c>
    </row>
    <row r="5740" spans="1:7">
      <c r="A5740" t="s">
        <v>19301</v>
      </c>
      <c r="B5740" s="1">
        <f>IFERROR(INDEX(Preturi!H$2:H$8000, MATCH(A5740, Preturi!G$2:G$8000, 0)), "")*G5740</f>
        <v>8.65</v>
      </c>
      <c r="C5740" t="s">
        <v>688</v>
      </c>
      <c r="D5740" t="s">
        <v>2306</v>
      </c>
      <c r="E5740" t="s">
        <v>19302</v>
      </c>
      <c r="F5740" t="s">
        <v>20442</v>
      </c>
      <c r="G5740" s="146">
        <f t="shared" si="97"/>
        <v>1</v>
      </c>
    </row>
    <row r="5741" spans="1:7">
      <c r="A5741" t="s">
        <v>19303</v>
      </c>
      <c r="B5741" s="1">
        <f>IFERROR(INDEX(Preturi!H$2:H$8000, MATCH(A5741, Preturi!G$2:G$8000, 0)), "")*G5741</f>
        <v>8.8000000000000007</v>
      </c>
      <c r="C5741" t="s">
        <v>688</v>
      </c>
      <c r="D5741" t="s">
        <v>2306</v>
      </c>
      <c r="E5741" t="s">
        <v>19304</v>
      </c>
      <c r="F5741" t="s">
        <v>20442</v>
      </c>
      <c r="G5741" s="146">
        <f t="shared" si="97"/>
        <v>1</v>
      </c>
    </row>
    <row r="5742" spans="1:7">
      <c r="A5742" t="s">
        <v>19305</v>
      </c>
      <c r="B5742" s="1">
        <f>IFERROR(INDEX(Preturi!H$2:H$8000, MATCH(A5742, Preturi!G$2:G$8000, 0)), "")*G5742</f>
        <v>8.94</v>
      </c>
      <c r="C5742" t="s">
        <v>688</v>
      </c>
      <c r="D5742" t="s">
        <v>2306</v>
      </c>
      <c r="E5742" t="s">
        <v>19306</v>
      </c>
      <c r="F5742" t="s">
        <v>20442</v>
      </c>
      <c r="G5742" s="146">
        <f t="shared" si="97"/>
        <v>1</v>
      </c>
    </row>
    <row r="5743" spans="1:7">
      <c r="A5743" t="s">
        <v>19307</v>
      </c>
      <c r="B5743" s="1">
        <f>IFERROR(INDEX(Preturi!H$2:H$8000, MATCH(A5743, Preturi!G$2:G$8000, 0)), "")*G5743</f>
        <v>7.24</v>
      </c>
      <c r="C5743" t="s">
        <v>688</v>
      </c>
      <c r="D5743" t="s">
        <v>2306</v>
      </c>
      <c r="E5743" t="s">
        <v>19308</v>
      </c>
      <c r="F5743" t="s">
        <v>20442</v>
      </c>
      <c r="G5743" s="146">
        <f t="shared" si="97"/>
        <v>1</v>
      </c>
    </row>
    <row r="5744" spans="1:7">
      <c r="A5744" t="s">
        <v>19309</v>
      </c>
      <c r="B5744" s="1">
        <f>IFERROR(INDEX(Preturi!H$2:H$8000, MATCH(A5744, Preturi!G$2:G$8000, 0)), "")*G5744</f>
        <v>7.4</v>
      </c>
      <c r="C5744" t="s">
        <v>688</v>
      </c>
      <c r="D5744" t="s">
        <v>2306</v>
      </c>
      <c r="E5744" t="s">
        <v>19310</v>
      </c>
      <c r="F5744" t="s">
        <v>20442</v>
      </c>
      <c r="G5744" s="146">
        <f t="shared" si="97"/>
        <v>1</v>
      </c>
    </row>
    <row r="5745" spans="1:7">
      <c r="A5745" t="s">
        <v>19311</v>
      </c>
      <c r="B5745" s="1">
        <f>IFERROR(INDEX(Preturi!H$2:H$8000, MATCH(A5745, Preturi!G$2:G$8000, 0)), "")*G5745</f>
        <v>7.55</v>
      </c>
      <c r="C5745" t="s">
        <v>688</v>
      </c>
      <c r="D5745" t="s">
        <v>2306</v>
      </c>
      <c r="E5745" t="s">
        <v>19312</v>
      </c>
      <c r="F5745" t="s">
        <v>20442</v>
      </c>
      <c r="G5745" s="146">
        <f t="shared" si="97"/>
        <v>1</v>
      </c>
    </row>
    <row r="5746" spans="1:7">
      <c r="A5746" t="s">
        <v>19313</v>
      </c>
      <c r="B5746" s="1">
        <f>IFERROR(INDEX(Preturi!H$2:H$8000, MATCH(A5746, Preturi!G$2:G$8000, 0)), "")*G5746</f>
        <v>7.71</v>
      </c>
      <c r="C5746" t="s">
        <v>688</v>
      </c>
      <c r="D5746" t="s">
        <v>2306</v>
      </c>
      <c r="E5746" t="s">
        <v>19314</v>
      </c>
      <c r="F5746" t="s">
        <v>20442</v>
      </c>
      <c r="G5746" s="146">
        <f t="shared" si="97"/>
        <v>1</v>
      </c>
    </row>
    <row r="5747" spans="1:7">
      <c r="A5747" t="s">
        <v>19315</v>
      </c>
      <c r="B5747" s="1">
        <f>IFERROR(INDEX(Preturi!H$2:H$8000, MATCH(A5747, Preturi!G$2:G$8000, 0)), "")*G5747</f>
        <v>7.87</v>
      </c>
      <c r="C5747" t="s">
        <v>688</v>
      </c>
      <c r="D5747" t="s">
        <v>2306</v>
      </c>
      <c r="E5747" t="s">
        <v>19316</v>
      </c>
      <c r="F5747" t="s">
        <v>20442</v>
      </c>
      <c r="G5747" s="146">
        <f t="shared" si="97"/>
        <v>1</v>
      </c>
    </row>
    <row r="5748" spans="1:7">
      <c r="A5748" t="s">
        <v>19317</v>
      </c>
      <c r="B5748" s="1">
        <f>IFERROR(INDEX(Preturi!H$2:H$8000, MATCH(A5748, Preturi!G$2:G$8000, 0)), "")*G5748</f>
        <v>8.02</v>
      </c>
      <c r="C5748" t="s">
        <v>688</v>
      </c>
      <c r="D5748" t="s">
        <v>2306</v>
      </c>
      <c r="E5748" t="s">
        <v>19318</v>
      </c>
      <c r="F5748" t="s">
        <v>20442</v>
      </c>
      <c r="G5748" s="146">
        <f t="shared" si="97"/>
        <v>1</v>
      </c>
    </row>
    <row r="5749" spans="1:7">
      <c r="A5749" t="s">
        <v>19319</v>
      </c>
      <c r="B5749" s="1">
        <f>IFERROR(INDEX(Preturi!H$2:H$8000, MATCH(A5749, Preturi!G$2:G$8000, 0)), "")*G5749</f>
        <v>8.18</v>
      </c>
      <c r="C5749" t="s">
        <v>688</v>
      </c>
      <c r="D5749" t="s">
        <v>2306</v>
      </c>
      <c r="E5749" t="s">
        <v>19320</v>
      </c>
      <c r="F5749" t="s">
        <v>20442</v>
      </c>
      <c r="G5749" s="146">
        <f t="shared" si="97"/>
        <v>1</v>
      </c>
    </row>
    <row r="5750" spans="1:7">
      <c r="A5750" t="s">
        <v>19321</v>
      </c>
      <c r="B5750" s="1">
        <f>IFERROR(INDEX(Preturi!H$2:H$8000, MATCH(A5750, Preturi!G$2:G$8000, 0)), "")*G5750</f>
        <v>8.33</v>
      </c>
      <c r="C5750" t="s">
        <v>688</v>
      </c>
      <c r="D5750" t="s">
        <v>2306</v>
      </c>
      <c r="E5750" t="s">
        <v>19322</v>
      </c>
      <c r="F5750" t="s">
        <v>20442</v>
      </c>
      <c r="G5750" s="146">
        <f t="shared" si="97"/>
        <v>1</v>
      </c>
    </row>
    <row r="5751" spans="1:7">
      <c r="A5751" t="s">
        <v>19323</v>
      </c>
      <c r="B5751" s="1">
        <f>IFERROR(INDEX(Preturi!H$2:H$8000, MATCH(A5751, Preturi!G$2:G$8000, 0)), "")*G5751</f>
        <v>8.49</v>
      </c>
      <c r="C5751" t="s">
        <v>688</v>
      </c>
      <c r="D5751" t="s">
        <v>2306</v>
      </c>
      <c r="E5751" t="s">
        <v>19324</v>
      </c>
      <c r="F5751" t="s">
        <v>20442</v>
      </c>
      <c r="G5751" s="146">
        <f t="shared" si="97"/>
        <v>1</v>
      </c>
    </row>
    <row r="5752" spans="1:7">
      <c r="A5752" t="s">
        <v>19325</v>
      </c>
      <c r="B5752" s="1">
        <f>IFERROR(INDEX(Preturi!H$2:H$8000, MATCH(A5752, Preturi!G$2:G$8000, 0)), "")*G5752</f>
        <v>8.65</v>
      </c>
      <c r="C5752" t="s">
        <v>688</v>
      </c>
      <c r="D5752" t="s">
        <v>2306</v>
      </c>
      <c r="E5752" t="s">
        <v>19326</v>
      </c>
      <c r="F5752" t="s">
        <v>20442</v>
      </c>
      <c r="G5752" s="146">
        <f t="shared" si="97"/>
        <v>1</v>
      </c>
    </row>
    <row r="5753" spans="1:7">
      <c r="A5753" t="s">
        <v>19327</v>
      </c>
      <c r="B5753" s="1">
        <f>IFERROR(INDEX(Preturi!H$2:H$8000, MATCH(A5753, Preturi!G$2:G$8000, 0)), "")*G5753</f>
        <v>8.8000000000000007</v>
      </c>
      <c r="C5753" t="s">
        <v>688</v>
      </c>
      <c r="D5753" t="s">
        <v>2306</v>
      </c>
      <c r="E5753" t="s">
        <v>19328</v>
      </c>
      <c r="F5753" t="s">
        <v>20442</v>
      </c>
      <c r="G5753" s="146">
        <f t="shared" si="97"/>
        <v>1</v>
      </c>
    </row>
    <row r="5754" spans="1:7">
      <c r="A5754" t="s">
        <v>19329</v>
      </c>
      <c r="B5754" s="1">
        <f>IFERROR(INDEX(Preturi!H$2:H$8000, MATCH(A5754, Preturi!G$2:G$8000, 0)), "")*G5754</f>
        <v>8.94</v>
      </c>
      <c r="C5754" t="s">
        <v>688</v>
      </c>
      <c r="D5754" t="s">
        <v>2306</v>
      </c>
      <c r="E5754" t="s">
        <v>19330</v>
      </c>
      <c r="F5754" t="s">
        <v>20442</v>
      </c>
      <c r="G5754" s="146">
        <f t="shared" si="97"/>
        <v>1</v>
      </c>
    </row>
    <row r="5755" spans="1:7">
      <c r="A5755" t="s">
        <v>19331</v>
      </c>
      <c r="B5755" s="1">
        <f>IFERROR(INDEX(Preturi!H$2:H$8000, MATCH(A5755, Preturi!G$2:G$8000, 0)), "")*G5755</f>
        <v>12.1</v>
      </c>
      <c r="C5755" t="s">
        <v>688</v>
      </c>
      <c r="D5755" t="s">
        <v>2306</v>
      </c>
      <c r="E5755" t="s">
        <v>19332</v>
      </c>
      <c r="F5755" t="s">
        <v>20442</v>
      </c>
      <c r="G5755" s="146">
        <f t="shared" si="97"/>
        <v>1</v>
      </c>
    </row>
    <row r="5756" spans="1:7">
      <c r="A5756" t="s">
        <v>19333</v>
      </c>
      <c r="B5756" s="1">
        <f>IFERROR(INDEX(Preturi!H$2:H$8000, MATCH(A5756, Preturi!G$2:G$8000, 0)), "")*G5756</f>
        <v>9.6199999999999992</v>
      </c>
      <c r="C5756" t="s">
        <v>688</v>
      </c>
      <c r="D5756" t="s">
        <v>2306</v>
      </c>
      <c r="E5756" t="s">
        <v>19334</v>
      </c>
      <c r="F5756" t="s">
        <v>20442</v>
      </c>
      <c r="G5756" s="146">
        <f t="shared" si="97"/>
        <v>1</v>
      </c>
    </row>
    <row r="5757" spans="1:7">
      <c r="A5757" t="s">
        <v>19335</v>
      </c>
      <c r="B5757" s="1">
        <f>IFERROR(INDEX(Preturi!H$2:H$8000, MATCH(A5757, Preturi!G$2:G$8000, 0)), "")*G5757</f>
        <v>9.83</v>
      </c>
      <c r="C5757" t="s">
        <v>688</v>
      </c>
      <c r="D5757" t="s">
        <v>2306</v>
      </c>
      <c r="E5757" t="s">
        <v>19336</v>
      </c>
      <c r="F5757" t="s">
        <v>20442</v>
      </c>
      <c r="G5757" s="146">
        <f t="shared" si="97"/>
        <v>1</v>
      </c>
    </row>
    <row r="5758" spans="1:7">
      <c r="A5758" t="s">
        <v>19337</v>
      </c>
      <c r="B5758" s="1">
        <f>IFERROR(INDEX(Preturi!H$2:H$8000, MATCH(A5758, Preturi!G$2:G$8000, 0)), "")*G5758</f>
        <v>10.039999999999999</v>
      </c>
      <c r="C5758" t="s">
        <v>688</v>
      </c>
      <c r="D5758" t="s">
        <v>2306</v>
      </c>
      <c r="E5758" t="s">
        <v>19338</v>
      </c>
      <c r="F5758" t="s">
        <v>20442</v>
      </c>
      <c r="G5758" s="146">
        <f t="shared" si="97"/>
        <v>1</v>
      </c>
    </row>
    <row r="5759" spans="1:7">
      <c r="A5759" t="s">
        <v>19339</v>
      </c>
      <c r="B5759" s="1">
        <f>IFERROR(INDEX(Preturi!H$2:H$8000, MATCH(A5759, Preturi!G$2:G$8000, 0)), "")*G5759</f>
        <v>10.24</v>
      </c>
      <c r="C5759" t="s">
        <v>688</v>
      </c>
      <c r="D5759" t="s">
        <v>2306</v>
      </c>
      <c r="E5759" t="s">
        <v>19340</v>
      </c>
      <c r="F5759" t="s">
        <v>20442</v>
      </c>
      <c r="G5759" s="146">
        <f t="shared" si="97"/>
        <v>1</v>
      </c>
    </row>
    <row r="5760" spans="1:7">
      <c r="A5760" t="s">
        <v>19341</v>
      </c>
      <c r="B5760" s="1">
        <f>IFERROR(INDEX(Preturi!H$2:H$8000, MATCH(A5760, Preturi!G$2:G$8000, 0)), "")*G5760</f>
        <v>10.45</v>
      </c>
      <c r="C5760" t="s">
        <v>688</v>
      </c>
      <c r="D5760" t="s">
        <v>2306</v>
      </c>
      <c r="E5760" t="s">
        <v>19342</v>
      </c>
      <c r="F5760" t="s">
        <v>20442</v>
      </c>
      <c r="G5760" s="146">
        <f t="shared" si="97"/>
        <v>1</v>
      </c>
    </row>
    <row r="5761" spans="1:7">
      <c r="A5761" t="s">
        <v>19343</v>
      </c>
      <c r="B5761" s="1">
        <f>IFERROR(INDEX(Preturi!H$2:H$8000, MATCH(A5761, Preturi!G$2:G$8000, 0)), "")*G5761</f>
        <v>10.66</v>
      </c>
      <c r="C5761" t="s">
        <v>688</v>
      </c>
      <c r="D5761" t="s">
        <v>2306</v>
      </c>
      <c r="E5761" t="s">
        <v>19344</v>
      </c>
      <c r="F5761" t="s">
        <v>20442</v>
      </c>
      <c r="G5761" s="146">
        <f t="shared" si="97"/>
        <v>1</v>
      </c>
    </row>
    <row r="5762" spans="1:7">
      <c r="A5762" t="s">
        <v>19345</v>
      </c>
      <c r="B5762" s="1">
        <f>IFERROR(INDEX(Preturi!H$2:H$8000, MATCH(A5762, Preturi!G$2:G$8000, 0)), "")*G5762</f>
        <v>10.87</v>
      </c>
      <c r="C5762" t="s">
        <v>688</v>
      </c>
      <c r="D5762" t="s">
        <v>2306</v>
      </c>
      <c r="E5762" t="s">
        <v>19346</v>
      </c>
      <c r="F5762" t="s">
        <v>20442</v>
      </c>
      <c r="G5762" s="146">
        <f t="shared" si="97"/>
        <v>1</v>
      </c>
    </row>
    <row r="5763" spans="1:7">
      <c r="A5763" t="s">
        <v>19347</v>
      </c>
      <c r="B5763" s="1">
        <f>IFERROR(INDEX(Preturi!H$2:H$8000, MATCH(A5763, Preturi!G$2:G$8000, 0)), "")*G5763</f>
        <v>11.08</v>
      </c>
      <c r="C5763" t="s">
        <v>688</v>
      </c>
      <c r="D5763" t="s">
        <v>2306</v>
      </c>
      <c r="E5763" t="s">
        <v>19348</v>
      </c>
      <c r="F5763" t="s">
        <v>20442</v>
      </c>
      <c r="G5763" s="146">
        <f t="shared" si="97"/>
        <v>1</v>
      </c>
    </row>
    <row r="5764" spans="1:7">
      <c r="A5764" t="s">
        <v>19349</v>
      </c>
      <c r="B5764" s="1">
        <f>IFERROR(INDEX(Preturi!H$2:H$8000, MATCH(A5764, Preturi!G$2:G$8000, 0)), "")*G5764</f>
        <v>11.27</v>
      </c>
      <c r="C5764" t="s">
        <v>688</v>
      </c>
      <c r="D5764" t="s">
        <v>2306</v>
      </c>
      <c r="E5764" t="s">
        <v>19350</v>
      </c>
      <c r="F5764" t="s">
        <v>20442</v>
      </c>
      <c r="G5764" s="146">
        <f t="shared" si="97"/>
        <v>1</v>
      </c>
    </row>
    <row r="5765" spans="1:7">
      <c r="A5765" t="s">
        <v>19351</v>
      </c>
      <c r="B5765" s="1">
        <f>IFERROR(INDEX(Preturi!H$2:H$8000, MATCH(A5765, Preturi!G$2:G$8000, 0)), "")*G5765</f>
        <v>11.48</v>
      </c>
      <c r="C5765" t="s">
        <v>688</v>
      </c>
      <c r="D5765" t="s">
        <v>2306</v>
      </c>
      <c r="E5765" t="s">
        <v>19352</v>
      </c>
      <c r="F5765" t="s">
        <v>20442</v>
      </c>
      <c r="G5765" s="146">
        <f t="shared" si="97"/>
        <v>1</v>
      </c>
    </row>
    <row r="5766" spans="1:7">
      <c r="A5766" t="s">
        <v>19353</v>
      </c>
      <c r="B5766" s="1">
        <f>IFERROR(INDEX(Preturi!H$2:H$8000, MATCH(A5766, Preturi!G$2:G$8000, 0)), "")*G5766</f>
        <v>11.69</v>
      </c>
      <c r="C5766" t="s">
        <v>688</v>
      </c>
      <c r="D5766" t="s">
        <v>2306</v>
      </c>
      <c r="E5766" t="s">
        <v>19354</v>
      </c>
      <c r="F5766" t="s">
        <v>20442</v>
      </c>
      <c r="G5766" s="146">
        <f t="shared" si="97"/>
        <v>1</v>
      </c>
    </row>
    <row r="5767" spans="1:7">
      <c r="A5767" t="s">
        <v>19355</v>
      </c>
      <c r="B5767" s="1">
        <f>IFERROR(INDEX(Preturi!H$2:H$8000, MATCH(A5767, Preturi!G$2:G$8000, 0)), "")*G5767</f>
        <v>11.9</v>
      </c>
      <c r="C5767" t="s">
        <v>688</v>
      </c>
      <c r="D5767" t="s">
        <v>2306</v>
      </c>
      <c r="E5767" t="s">
        <v>19356</v>
      </c>
      <c r="F5767" t="s">
        <v>20442</v>
      </c>
      <c r="G5767" s="146">
        <f t="shared" si="97"/>
        <v>1</v>
      </c>
    </row>
    <row r="5768" spans="1:7">
      <c r="A5768" t="s">
        <v>19357</v>
      </c>
      <c r="B5768" s="1">
        <f>IFERROR(INDEX(Preturi!H$2:H$8000, MATCH(A5768, Preturi!G$2:G$8000, 0)), "")*G5768</f>
        <v>9.6199999999999992</v>
      </c>
      <c r="C5768" t="s">
        <v>688</v>
      </c>
      <c r="D5768" t="s">
        <v>2306</v>
      </c>
      <c r="E5768" t="s">
        <v>19358</v>
      </c>
      <c r="F5768" t="s">
        <v>20442</v>
      </c>
      <c r="G5768" s="146">
        <f t="shared" si="97"/>
        <v>1</v>
      </c>
    </row>
    <row r="5769" spans="1:7">
      <c r="A5769" t="s">
        <v>19359</v>
      </c>
      <c r="B5769" s="1">
        <f>IFERROR(INDEX(Preturi!H$2:H$8000, MATCH(A5769, Preturi!G$2:G$8000, 0)), "")*G5769</f>
        <v>9.83</v>
      </c>
      <c r="C5769" t="s">
        <v>688</v>
      </c>
      <c r="D5769" t="s">
        <v>2306</v>
      </c>
      <c r="E5769" t="s">
        <v>19360</v>
      </c>
      <c r="F5769" t="s">
        <v>20442</v>
      </c>
      <c r="G5769" s="146">
        <f t="shared" si="97"/>
        <v>1</v>
      </c>
    </row>
    <row r="5770" spans="1:7">
      <c r="A5770" t="s">
        <v>19361</v>
      </c>
      <c r="B5770" s="1">
        <f>IFERROR(INDEX(Preturi!H$2:H$8000, MATCH(A5770, Preturi!G$2:G$8000, 0)), "")*G5770</f>
        <v>10.039999999999999</v>
      </c>
      <c r="C5770" t="s">
        <v>688</v>
      </c>
      <c r="D5770" t="s">
        <v>2306</v>
      </c>
      <c r="E5770" t="s">
        <v>19362</v>
      </c>
      <c r="F5770" t="s">
        <v>20442</v>
      </c>
      <c r="G5770" s="146">
        <f t="shared" si="97"/>
        <v>1</v>
      </c>
    </row>
    <row r="5771" spans="1:7">
      <c r="A5771" t="s">
        <v>19363</v>
      </c>
      <c r="B5771" s="1">
        <f>IFERROR(INDEX(Preturi!H$2:H$8000, MATCH(A5771, Preturi!G$2:G$8000, 0)), "")*G5771</f>
        <v>10.24</v>
      </c>
      <c r="C5771" t="s">
        <v>688</v>
      </c>
      <c r="D5771" t="s">
        <v>2306</v>
      </c>
      <c r="E5771" t="s">
        <v>19364</v>
      </c>
      <c r="F5771" t="s">
        <v>20442</v>
      </c>
      <c r="G5771" s="146">
        <f t="shared" si="97"/>
        <v>1</v>
      </c>
    </row>
    <row r="5772" spans="1:7">
      <c r="A5772" t="s">
        <v>19365</v>
      </c>
      <c r="B5772" s="1">
        <f>IFERROR(INDEX(Preturi!H$2:H$8000, MATCH(A5772, Preturi!G$2:G$8000, 0)), "")*G5772</f>
        <v>10.45</v>
      </c>
      <c r="C5772" t="s">
        <v>688</v>
      </c>
      <c r="D5772" t="s">
        <v>2306</v>
      </c>
      <c r="E5772" t="s">
        <v>19366</v>
      </c>
      <c r="F5772" t="s">
        <v>20442</v>
      </c>
      <c r="G5772" s="146">
        <f t="shared" si="97"/>
        <v>1</v>
      </c>
    </row>
    <row r="5773" spans="1:7">
      <c r="A5773" t="s">
        <v>19367</v>
      </c>
      <c r="B5773" s="1">
        <f>IFERROR(INDEX(Preturi!H$2:H$8000, MATCH(A5773, Preturi!G$2:G$8000, 0)), "")*G5773</f>
        <v>10.66</v>
      </c>
      <c r="C5773" t="s">
        <v>688</v>
      </c>
      <c r="D5773" t="s">
        <v>2306</v>
      </c>
      <c r="E5773" t="s">
        <v>19368</v>
      </c>
      <c r="F5773" t="s">
        <v>20442</v>
      </c>
      <c r="G5773" s="146">
        <f t="shared" si="97"/>
        <v>1</v>
      </c>
    </row>
    <row r="5774" spans="1:7">
      <c r="A5774" t="s">
        <v>19369</v>
      </c>
      <c r="B5774" s="1">
        <f>IFERROR(INDEX(Preturi!H$2:H$8000, MATCH(A5774, Preturi!G$2:G$8000, 0)), "")*G5774</f>
        <v>10.87</v>
      </c>
      <c r="C5774" t="s">
        <v>688</v>
      </c>
      <c r="D5774" t="s">
        <v>2306</v>
      </c>
      <c r="E5774" t="s">
        <v>19370</v>
      </c>
      <c r="F5774" t="s">
        <v>20442</v>
      </c>
      <c r="G5774" s="146">
        <f t="shared" si="97"/>
        <v>1</v>
      </c>
    </row>
    <row r="5775" spans="1:7">
      <c r="A5775" t="s">
        <v>19371</v>
      </c>
      <c r="B5775" s="1">
        <f>IFERROR(INDEX(Preturi!H$2:H$8000, MATCH(A5775, Preturi!G$2:G$8000, 0)), "")*G5775</f>
        <v>11.08</v>
      </c>
      <c r="C5775" t="s">
        <v>688</v>
      </c>
      <c r="D5775" t="s">
        <v>2306</v>
      </c>
      <c r="E5775" t="s">
        <v>19372</v>
      </c>
      <c r="F5775" t="s">
        <v>20442</v>
      </c>
      <c r="G5775" s="146">
        <f t="shared" si="97"/>
        <v>1</v>
      </c>
    </row>
    <row r="5776" spans="1:7">
      <c r="A5776" t="s">
        <v>19373</v>
      </c>
      <c r="B5776" s="1">
        <f>IFERROR(INDEX(Preturi!H$2:H$8000, MATCH(A5776, Preturi!G$2:G$8000, 0)), "")*G5776</f>
        <v>11.27</v>
      </c>
      <c r="C5776" t="s">
        <v>688</v>
      </c>
      <c r="D5776" t="s">
        <v>2306</v>
      </c>
      <c r="E5776" t="s">
        <v>19374</v>
      </c>
      <c r="F5776" t="s">
        <v>20442</v>
      </c>
      <c r="G5776" s="146">
        <f t="shared" si="97"/>
        <v>1</v>
      </c>
    </row>
    <row r="5777" spans="1:7">
      <c r="A5777" t="s">
        <v>19375</v>
      </c>
      <c r="B5777" s="1">
        <f>IFERROR(INDEX(Preturi!H$2:H$8000, MATCH(A5777, Preturi!G$2:G$8000, 0)), "")*G5777</f>
        <v>11.48</v>
      </c>
      <c r="C5777" t="s">
        <v>688</v>
      </c>
      <c r="D5777" t="s">
        <v>2306</v>
      </c>
      <c r="E5777" t="s">
        <v>19376</v>
      </c>
      <c r="F5777" t="s">
        <v>20442</v>
      </c>
      <c r="G5777" s="146">
        <f t="shared" si="97"/>
        <v>1</v>
      </c>
    </row>
    <row r="5778" spans="1:7">
      <c r="A5778" t="s">
        <v>19377</v>
      </c>
      <c r="B5778" s="1">
        <f>IFERROR(INDEX(Preturi!H$2:H$8000, MATCH(A5778, Preturi!G$2:G$8000, 0)), "")*G5778</f>
        <v>11.69</v>
      </c>
      <c r="C5778" t="s">
        <v>688</v>
      </c>
      <c r="D5778" t="s">
        <v>2306</v>
      </c>
      <c r="E5778" t="s">
        <v>19378</v>
      </c>
      <c r="F5778" t="s">
        <v>20442</v>
      </c>
      <c r="G5778" s="146">
        <f t="shared" si="97"/>
        <v>1</v>
      </c>
    </row>
    <row r="5779" spans="1:7">
      <c r="A5779" t="s">
        <v>19379</v>
      </c>
      <c r="B5779" s="1">
        <f>IFERROR(INDEX(Preturi!H$2:H$8000, MATCH(A5779, Preturi!G$2:G$8000, 0)), "")*G5779</f>
        <v>11.9</v>
      </c>
      <c r="C5779" t="s">
        <v>688</v>
      </c>
      <c r="D5779" t="s">
        <v>2306</v>
      </c>
      <c r="E5779" t="s">
        <v>19380</v>
      </c>
      <c r="F5779" t="s">
        <v>20442</v>
      </c>
      <c r="G5779" s="146">
        <f t="shared" si="97"/>
        <v>1</v>
      </c>
    </row>
    <row r="5780" spans="1:7">
      <c r="A5780" t="s">
        <v>19381</v>
      </c>
      <c r="B5780" s="1">
        <f>IFERROR(INDEX(Preturi!H$2:H$8000, MATCH(A5780, Preturi!G$2:G$8000, 0)), "")*G5780</f>
        <v>15.08</v>
      </c>
      <c r="C5780" t="s">
        <v>688</v>
      </c>
      <c r="D5780" t="s">
        <v>2306</v>
      </c>
      <c r="E5780" t="s">
        <v>19383</v>
      </c>
      <c r="F5780" t="s">
        <v>20442</v>
      </c>
      <c r="G5780" s="146">
        <f t="shared" si="97"/>
        <v>1</v>
      </c>
    </row>
    <row r="5781" spans="1:7">
      <c r="A5781" t="s">
        <v>19384</v>
      </c>
      <c r="B5781" s="1">
        <f>IFERROR(INDEX(Preturi!H$2:H$8000, MATCH(A5781, Preturi!G$2:G$8000, 0)), "")*G5781</f>
        <v>11.99</v>
      </c>
      <c r="C5781" t="s">
        <v>688</v>
      </c>
      <c r="D5781" t="s">
        <v>2306</v>
      </c>
      <c r="E5781" t="s">
        <v>19385</v>
      </c>
      <c r="F5781" t="s">
        <v>20442</v>
      </c>
      <c r="G5781" s="146">
        <f t="shared" si="97"/>
        <v>1</v>
      </c>
    </row>
    <row r="5782" spans="1:7">
      <c r="A5782" t="s">
        <v>19386</v>
      </c>
      <c r="B5782" s="1">
        <f>IFERROR(INDEX(Preturi!H$2:H$8000, MATCH(A5782, Preturi!G$2:G$8000, 0)), "")*G5782</f>
        <v>12.25</v>
      </c>
      <c r="C5782" t="s">
        <v>688</v>
      </c>
      <c r="D5782" t="s">
        <v>2306</v>
      </c>
      <c r="E5782" t="s">
        <v>19387</v>
      </c>
      <c r="F5782" t="s">
        <v>20442</v>
      </c>
      <c r="G5782" s="146">
        <f t="shared" ref="G5782:G5845" si="98">1+Adaosuri23</f>
        <v>1</v>
      </c>
    </row>
    <row r="5783" spans="1:7">
      <c r="A5783" t="s">
        <v>19388</v>
      </c>
      <c r="B5783" s="1">
        <f>IFERROR(INDEX(Preturi!H$2:H$8000, MATCH(A5783, Preturi!G$2:G$8000, 0)), "")*G5783</f>
        <v>12.49</v>
      </c>
      <c r="C5783" t="s">
        <v>688</v>
      </c>
      <c r="D5783" t="s">
        <v>2306</v>
      </c>
      <c r="E5783" t="s">
        <v>19389</v>
      </c>
      <c r="F5783" t="s">
        <v>20442</v>
      </c>
      <c r="G5783" s="146">
        <f t="shared" si="98"/>
        <v>1</v>
      </c>
    </row>
    <row r="5784" spans="1:7">
      <c r="A5784" t="s">
        <v>19390</v>
      </c>
      <c r="B5784" s="1">
        <f>IFERROR(INDEX(Preturi!H$2:H$8000, MATCH(A5784, Preturi!G$2:G$8000, 0)), "")*G5784</f>
        <v>12.75</v>
      </c>
      <c r="C5784" t="s">
        <v>688</v>
      </c>
      <c r="D5784" t="s">
        <v>2306</v>
      </c>
      <c r="E5784" t="s">
        <v>19391</v>
      </c>
      <c r="F5784" t="s">
        <v>20442</v>
      </c>
      <c r="G5784" s="146">
        <f t="shared" si="98"/>
        <v>1</v>
      </c>
    </row>
    <row r="5785" spans="1:7">
      <c r="A5785" t="s">
        <v>19392</v>
      </c>
      <c r="B5785" s="1">
        <f>IFERROR(INDEX(Preturi!H$2:H$8000, MATCH(A5785, Preturi!G$2:G$8000, 0)), "")*G5785</f>
        <v>13.01</v>
      </c>
      <c r="C5785" t="s">
        <v>688</v>
      </c>
      <c r="D5785" t="s">
        <v>2306</v>
      </c>
      <c r="E5785" t="s">
        <v>19393</v>
      </c>
      <c r="F5785" t="s">
        <v>20442</v>
      </c>
      <c r="G5785" s="146">
        <f t="shared" si="98"/>
        <v>1</v>
      </c>
    </row>
    <row r="5786" spans="1:7">
      <c r="A5786" t="s">
        <v>19394</v>
      </c>
      <c r="B5786" s="1">
        <f>IFERROR(INDEX(Preturi!H$2:H$8000, MATCH(A5786, Preturi!G$2:G$8000, 0)), "")*G5786</f>
        <v>13.27</v>
      </c>
      <c r="C5786" t="s">
        <v>688</v>
      </c>
      <c r="D5786" t="s">
        <v>2306</v>
      </c>
      <c r="E5786" t="s">
        <v>19395</v>
      </c>
      <c r="F5786" t="s">
        <v>20442</v>
      </c>
      <c r="G5786" s="146">
        <f t="shared" si="98"/>
        <v>1</v>
      </c>
    </row>
    <row r="5787" spans="1:7">
      <c r="A5787" t="s">
        <v>19396</v>
      </c>
      <c r="B5787" s="1">
        <f>IFERROR(INDEX(Preturi!H$2:H$8000, MATCH(A5787, Preturi!G$2:G$8000, 0)), "")*G5787</f>
        <v>13.53</v>
      </c>
      <c r="C5787" t="s">
        <v>688</v>
      </c>
      <c r="D5787" t="s">
        <v>2306</v>
      </c>
      <c r="E5787" t="s">
        <v>19397</v>
      </c>
      <c r="F5787" t="s">
        <v>20442</v>
      </c>
      <c r="G5787" s="146">
        <f t="shared" si="98"/>
        <v>1</v>
      </c>
    </row>
    <row r="5788" spans="1:7">
      <c r="A5788" t="s">
        <v>19398</v>
      </c>
      <c r="B5788" s="1">
        <f>IFERROR(INDEX(Preturi!H$2:H$8000, MATCH(A5788, Preturi!G$2:G$8000, 0)), "")*G5788</f>
        <v>13.79</v>
      </c>
      <c r="C5788" t="s">
        <v>688</v>
      </c>
      <c r="D5788" t="s">
        <v>2306</v>
      </c>
      <c r="E5788" t="s">
        <v>19399</v>
      </c>
      <c r="F5788" t="s">
        <v>20442</v>
      </c>
      <c r="G5788" s="146">
        <f t="shared" si="98"/>
        <v>1</v>
      </c>
    </row>
    <row r="5789" spans="1:7">
      <c r="A5789" t="s">
        <v>19400</v>
      </c>
      <c r="B5789" s="1">
        <f>IFERROR(INDEX(Preturi!H$2:H$8000, MATCH(A5789, Preturi!G$2:G$8000, 0)), "")*G5789</f>
        <v>14.05</v>
      </c>
      <c r="C5789" t="s">
        <v>688</v>
      </c>
      <c r="D5789" t="s">
        <v>2306</v>
      </c>
      <c r="E5789" t="s">
        <v>19401</v>
      </c>
      <c r="F5789" t="s">
        <v>20442</v>
      </c>
      <c r="G5789" s="146">
        <f t="shared" si="98"/>
        <v>1</v>
      </c>
    </row>
    <row r="5790" spans="1:7">
      <c r="A5790" t="s">
        <v>19402</v>
      </c>
      <c r="B5790" s="1">
        <f>IFERROR(INDEX(Preturi!H$2:H$8000, MATCH(A5790, Preturi!G$2:G$8000, 0)), "")*G5790</f>
        <v>14.31</v>
      </c>
      <c r="C5790" t="s">
        <v>688</v>
      </c>
      <c r="D5790" t="s">
        <v>2306</v>
      </c>
      <c r="E5790" t="s">
        <v>19403</v>
      </c>
      <c r="F5790" t="s">
        <v>20442</v>
      </c>
      <c r="G5790" s="146">
        <f t="shared" si="98"/>
        <v>1</v>
      </c>
    </row>
    <row r="5791" spans="1:7">
      <c r="A5791" t="s">
        <v>19404</v>
      </c>
      <c r="B5791" s="1">
        <f>IFERROR(INDEX(Preturi!H$2:H$8000, MATCH(A5791, Preturi!G$2:G$8000, 0)), "")*G5791</f>
        <v>14.57</v>
      </c>
      <c r="C5791" t="s">
        <v>688</v>
      </c>
      <c r="D5791" t="s">
        <v>2306</v>
      </c>
      <c r="E5791" t="s">
        <v>19405</v>
      </c>
      <c r="F5791" t="s">
        <v>20442</v>
      </c>
      <c r="G5791" s="146">
        <f t="shared" si="98"/>
        <v>1</v>
      </c>
    </row>
    <row r="5792" spans="1:7">
      <c r="A5792" t="s">
        <v>19406</v>
      </c>
      <c r="B5792" s="1">
        <f>IFERROR(INDEX(Preturi!H$2:H$8000, MATCH(A5792, Preturi!G$2:G$8000, 0)), "")*G5792</f>
        <v>14.83</v>
      </c>
      <c r="C5792" t="s">
        <v>688</v>
      </c>
      <c r="D5792" t="s">
        <v>2306</v>
      </c>
      <c r="E5792" t="s">
        <v>19407</v>
      </c>
      <c r="F5792" t="s">
        <v>20442</v>
      </c>
      <c r="G5792" s="146">
        <f t="shared" si="98"/>
        <v>1</v>
      </c>
    </row>
    <row r="5793" spans="1:7">
      <c r="A5793" t="s">
        <v>19408</v>
      </c>
      <c r="B5793" s="1">
        <f>IFERROR(INDEX(Preturi!H$2:H$8000, MATCH(A5793, Preturi!G$2:G$8000, 0)), "")*G5793</f>
        <v>11.99</v>
      </c>
      <c r="C5793" t="s">
        <v>688</v>
      </c>
      <c r="D5793" t="s">
        <v>2306</v>
      </c>
      <c r="E5793" t="s">
        <v>19409</v>
      </c>
      <c r="F5793" t="s">
        <v>20442</v>
      </c>
      <c r="G5793" s="146">
        <f t="shared" si="98"/>
        <v>1</v>
      </c>
    </row>
    <row r="5794" spans="1:7">
      <c r="A5794" t="s">
        <v>19410</v>
      </c>
      <c r="B5794" s="1">
        <f>IFERROR(INDEX(Preturi!H$2:H$8000, MATCH(A5794, Preturi!G$2:G$8000, 0)), "")*G5794</f>
        <v>12.25</v>
      </c>
      <c r="C5794" t="s">
        <v>688</v>
      </c>
      <c r="D5794" t="s">
        <v>2306</v>
      </c>
      <c r="E5794" t="s">
        <v>19411</v>
      </c>
      <c r="F5794" t="s">
        <v>20442</v>
      </c>
      <c r="G5794" s="146">
        <f t="shared" si="98"/>
        <v>1</v>
      </c>
    </row>
    <row r="5795" spans="1:7">
      <c r="A5795" t="s">
        <v>19412</v>
      </c>
      <c r="B5795" s="1">
        <f>IFERROR(INDEX(Preturi!H$2:H$8000, MATCH(A5795, Preturi!G$2:G$8000, 0)), "")*G5795</f>
        <v>12.49</v>
      </c>
      <c r="C5795" t="s">
        <v>688</v>
      </c>
      <c r="D5795" t="s">
        <v>2306</v>
      </c>
      <c r="E5795" t="s">
        <v>19413</v>
      </c>
      <c r="F5795" t="s">
        <v>20442</v>
      </c>
      <c r="G5795" s="146">
        <f t="shared" si="98"/>
        <v>1</v>
      </c>
    </row>
    <row r="5796" spans="1:7">
      <c r="A5796" t="s">
        <v>19414</v>
      </c>
      <c r="B5796" s="1">
        <f>IFERROR(INDEX(Preturi!H$2:H$8000, MATCH(A5796, Preturi!G$2:G$8000, 0)), "")*G5796</f>
        <v>12.75</v>
      </c>
      <c r="C5796" t="s">
        <v>688</v>
      </c>
      <c r="D5796" t="s">
        <v>2306</v>
      </c>
      <c r="E5796" t="s">
        <v>19415</v>
      </c>
      <c r="F5796" t="s">
        <v>20442</v>
      </c>
      <c r="G5796" s="146">
        <f t="shared" si="98"/>
        <v>1</v>
      </c>
    </row>
    <row r="5797" spans="1:7">
      <c r="A5797" t="s">
        <v>19416</v>
      </c>
      <c r="B5797" s="1">
        <f>IFERROR(INDEX(Preturi!H$2:H$8000, MATCH(A5797, Preturi!G$2:G$8000, 0)), "")*G5797</f>
        <v>13.01</v>
      </c>
      <c r="C5797" t="s">
        <v>688</v>
      </c>
      <c r="D5797" t="s">
        <v>2306</v>
      </c>
      <c r="E5797" t="s">
        <v>19417</v>
      </c>
      <c r="F5797" t="s">
        <v>20442</v>
      </c>
      <c r="G5797" s="146">
        <f t="shared" si="98"/>
        <v>1</v>
      </c>
    </row>
    <row r="5798" spans="1:7">
      <c r="A5798" t="s">
        <v>19418</v>
      </c>
      <c r="B5798" s="1">
        <f>IFERROR(INDEX(Preturi!H$2:H$8000, MATCH(A5798, Preturi!G$2:G$8000, 0)), "")*G5798</f>
        <v>13.27</v>
      </c>
      <c r="C5798" t="s">
        <v>688</v>
      </c>
      <c r="D5798" t="s">
        <v>2306</v>
      </c>
      <c r="E5798" t="s">
        <v>19419</v>
      </c>
      <c r="F5798" t="s">
        <v>20442</v>
      </c>
      <c r="G5798" s="146">
        <f t="shared" si="98"/>
        <v>1</v>
      </c>
    </row>
    <row r="5799" spans="1:7">
      <c r="A5799" t="s">
        <v>19420</v>
      </c>
      <c r="B5799" s="1">
        <f>IFERROR(INDEX(Preturi!H$2:H$8000, MATCH(A5799, Preturi!G$2:G$8000, 0)), "")*G5799</f>
        <v>13.53</v>
      </c>
      <c r="C5799" t="s">
        <v>688</v>
      </c>
      <c r="D5799" t="s">
        <v>2306</v>
      </c>
      <c r="E5799" t="s">
        <v>19421</v>
      </c>
      <c r="F5799" t="s">
        <v>20442</v>
      </c>
      <c r="G5799" s="146">
        <f t="shared" si="98"/>
        <v>1</v>
      </c>
    </row>
    <row r="5800" spans="1:7">
      <c r="A5800" t="s">
        <v>19422</v>
      </c>
      <c r="B5800" s="1">
        <f>IFERROR(INDEX(Preturi!H$2:H$8000, MATCH(A5800, Preturi!G$2:G$8000, 0)), "")*G5800</f>
        <v>13.79</v>
      </c>
      <c r="C5800" t="s">
        <v>688</v>
      </c>
      <c r="D5800" t="s">
        <v>2306</v>
      </c>
      <c r="E5800" t="s">
        <v>19423</v>
      </c>
      <c r="F5800" t="s">
        <v>20442</v>
      </c>
      <c r="G5800" s="146">
        <f t="shared" si="98"/>
        <v>1</v>
      </c>
    </row>
    <row r="5801" spans="1:7">
      <c r="A5801" t="s">
        <v>19424</v>
      </c>
      <c r="B5801" s="1">
        <f>IFERROR(INDEX(Preturi!H$2:H$8000, MATCH(A5801, Preturi!G$2:G$8000, 0)), "")*G5801</f>
        <v>14.05</v>
      </c>
      <c r="C5801" t="s">
        <v>688</v>
      </c>
      <c r="D5801" t="s">
        <v>2306</v>
      </c>
      <c r="E5801" t="s">
        <v>19425</v>
      </c>
      <c r="F5801" t="s">
        <v>20442</v>
      </c>
      <c r="G5801" s="146">
        <f t="shared" si="98"/>
        <v>1</v>
      </c>
    </row>
    <row r="5802" spans="1:7">
      <c r="A5802" t="s">
        <v>19426</v>
      </c>
      <c r="B5802" s="1">
        <f>IFERROR(INDEX(Preturi!H$2:H$8000, MATCH(A5802, Preturi!G$2:G$8000, 0)), "")*G5802</f>
        <v>14.31</v>
      </c>
      <c r="C5802" t="s">
        <v>688</v>
      </c>
      <c r="D5802" t="s">
        <v>2306</v>
      </c>
      <c r="E5802" t="s">
        <v>19427</v>
      </c>
      <c r="F5802" t="s">
        <v>20442</v>
      </c>
      <c r="G5802" s="146">
        <f t="shared" si="98"/>
        <v>1</v>
      </c>
    </row>
    <row r="5803" spans="1:7">
      <c r="A5803" t="s">
        <v>19428</v>
      </c>
      <c r="B5803" s="1">
        <f>IFERROR(INDEX(Preturi!H$2:H$8000, MATCH(A5803, Preturi!G$2:G$8000, 0)), "")*G5803</f>
        <v>14.57</v>
      </c>
      <c r="C5803" t="s">
        <v>688</v>
      </c>
      <c r="D5803" t="s">
        <v>2306</v>
      </c>
      <c r="E5803" t="s">
        <v>19429</v>
      </c>
      <c r="F5803" t="s">
        <v>20442</v>
      </c>
      <c r="G5803" s="146">
        <f t="shared" si="98"/>
        <v>1</v>
      </c>
    </row>
    <row r="5804" spans="1:7">
      <c r="A5804" t="s">
        <v>19430</v>
      </c>
      <c r="B5804" s="1">
        <f>IFERROR(INDEX(Preturi!H$2:H$8000, MATCH(A5804, Preturi!G$2:G$8000, 0)), "")*G5804</f>
        <v>14.83</v>
      </c>
      <c r="C5804" t="s">
        <v>688</v>
      </c>
      <c r="D5804" t="s">
        <v>2306</v>
      </c>
      <c r="E5804" t="s">
        <v>19431</v>
      </c>
      <c r="F5804" t="s">
        <v>20442</v>
      </c>
      <c r="G5804" s="146">
        <f t="shared" si="98"/>
        <v>1</v>
      </c>
    </row>
    <row r="5805" spans="1:7">
      <c r="A5805" t="s">
        <v>19432</v>
      </c>
      <c r="B5805" s="1">
        <f>IFERROR(INDEX(Preturi!H$2:H$8000, MATCH(A5805, Preturi!G$2:G$8000, 0)), "")*G5805</f>
        <v>18.04</v>
      </c>
      <c r="C5805" t="s">
        <v>688</v>
      </c>
      <c r="D5805" t="s">
        <v>2306</v>
      </c>
      <c r="E5805" t="s">
        <v>19433</v>
      </c>
      <c r="F5805" t="s">
        <v>20442</v>
      </c>
      <c r="G5805" s="146">
        <f t="shared" si="98"/>
        <v>1</v>
      </c>
    </row>
    <row r="5806" spans="1:7">
      <c r="A5806" t="s">
        <v>19434</v>
      </c>
      <c r="B5806" s="1">
        <f>IFERROR(INDEX(Preturi!H$2:H$8000, MATCH(A5806, Preturi!G$2:G$8000, 0)), "")*G5806</f>
        <v>14.33</v>
      </c>
      <c r="C5806" t="s">
        <v>688</v>
      </c>
      <c r="D5806" t="s">
        <v>2306</v>
      </c>
      <c r="E5806" t="s">
        <v>19435</v>
      </c>
      <c r="F5806" t="s">
        <v>20442</v>
      </c>
      <c r="G5806" s="146">
        <f t="shared" si="98"/>
        <v>1</v>
      </c>
    </row>
    <row r="5807" spans="1:7">
      <c r="A5807" t="s">
        <v>19436</v>
      </c>
      <c r="B5807" s="1">
        <f>IFERROR(INDEX(Preturi!H$2:H$8000, MATCH(A5807, Preturi!G$2:G$8000, 0)), "")*G5807</f>
        <v>14.64</v>
      </c>
      <c r="C5807" t="s">
        <v>688</v>
      </c>
      <c r="D5807" t="s">
        <v>2306</v>
      </c>
      <c r="E5807" t="s">
        <v>19437</v>
      </c>
      <c r="F5807" t="s">
        <v>20442</v>
      </c>
      <c r="G5807" s="146">
        <f t="shared" si="98"/>
        <v>1</v>
      </c>
    </row>
    <row r="5808" spans="1:7">
      <c r="A5808" t="s">
        <v>19438</v>
      </c>
      <c r="B5808" s="1">
        <f>IFERROR(INDEX(Preturi!H$2:H$8000, MATCH(A5808, Preturi!G$2:G$8000, 0)), "")*G5808</f>
        <v>14.95</v>
      </c>
      <c r="C5808" t="s">
        <v>688</v>
      </c>
      <c r="D5808" t="s">
        <v>2306</v>
      </c>
      <c r="E5808" t="s">
        <v>19439</v>
      </c>
      <c r="F5808" t="s">
        <v>20442</v>
      </c>
      <c r="G5808" s="146">
        <f t="shared" si="98"/>
        <v>1</v>
      </c>
    </row>
    <row r="5809" spans="1:7">
      <c r="A5809" t="s">
        <v>19440</v>
      </c>
      <c r="B5809" s="1">
        <f>IFERROR(INDEX(Preturi!H$2:H$8000, MATCH(A5809, Preturi!G$2:G$8000, 0)), "")*G5809</f>
        <v>15.25</v>
      </c>
      <c r="C5809" t="s">
        <v>688</v>
      </c>
      <c r="D5809" t="s">
        <v>2306</v>
      </c>
      <c r="E5809" t="s">
        <v>19441</v>
      </c>
      <c r="F5809" t="s">
        <v>20442</v>
      </c>
      <c r="G5809" s="146">
        <f t="shared" si="98"/>
        <v>1</v>
      </c>
    </row>
    <row r="5810" spans="1:7">
      <c r="A5810" t="s">
        <v>19442</v>
      </c>
      <c r="B5810" s="1">
        <f>IFERROR(INDEX(Preturi!H$2:H$8000, MATCH(A5810, Preturi!G$2:G$8000, 0)), "")*G5810</f>
        <v>15.56</v>
      </c>
      <c r="C5810" t="s">
        <v>688</v>
      </c>
      <c r="D5810" t="s">
        <v>2306</v>
      </c>
      <c r="E5810" t="s">
        <v>19443</v>
      </c>
      <c r="F5810" t="s">
        <v>20442</v>
      </c>
      <c r="G5810" s="146">
        <f t="shared" si="98"/>
        <v>1</v>
      </c>
    </row>
    <row r="5811" spans="1:7">
      <c r="A5811" t="s">
        <v>19444</v>
      </c>
      <c r="B5811" s="1">
        <f>IFERROR(INDEX(Preturi!H$2:H$8000, MATCH(A5811, Preturi!G$2:G$8000, 0)), "")*G5811</f>
        <v>15.87</v>
      </c>
      <c r="C5811" t="s">
        <v>688</v>
      </c>
      <c r="D5811" t="s">
        <v>2306</v>
      </c>
      <c r="E5811" t="s">
        <v>19445</v>
      </c>
      <c r="F5811" t="s">
        <v>20442</v>
      </c>
      <c r="G5811" s="146">
        <f t="shared" si="98"/>
        <v>1</v>
      </c>
    </row>
    <row r="5812" spans="1:7">
      <c r="A5812" t="s">
        <v>19446</v>
      </c>
      <c r="B5812" s="1">
        <f>IFERROR(INDEX(Preturi!H$2:H$8000, MATCH(A5812, Preturi!G$2:G$8000, 0)), "")*G5812</f>
        <v>16.190000000000001</v>
      </c>
      <c r="C5812" t="s">
        <v>688</v>
      </c>
      <c r="D5812" t="s">
        <v>2306</v>
      </c>
      <c r="E5812" t="s">
        <v>19447</v>
      </c>
      <c r="F5812" t="s">
        <v>20442</v>
      </c>
      <c r="G5812" s="146">
        <f t="shared" si="98"/>
        <v>1</v>
      </c>
    </row>
    <row r="5813" spans="1:7">
      <c r="A5813" t="s">
        <v>19448</v>
      </c>
      <c r="B5813" s="1">
        <f>IFERROR(INDEX(Preturi!H$2:H$8000, MATCH(A5813, Preturi!G$2:G$8000, 0)), "")*G5813</f>
        <v>16.5</v>
      </c>
      <c r="C5813" t="s">
        <v>688</v>
      </c>
      <c r="D5813" t="s">
        <v>2306</v>
      </c>
      <c r="E5813" t="s">
        <v>19449</v>
      </c>
      <c r="F5813" t="s">
        <v>20442</v>
      </c>
      <c r="G5813" s="146">
        <f t="shared" si="98"/>
        <v>1</v>
      </c>
    </row>
    <row r="5814" spans="1:7">
      <c r="A5814" t="s">
        <v>19450</v>
      </c>
      <c r="B5814" s="1">
        <f>IFERROR(INDEX(Preturi!H$2:H$8000, MATCH(A5814, Preturi!G$2:G$8000, 0)), "")*G5814</f>
        <v>16.809999999999999</v>
      </c>
      <c r="C5814" t="s">
        <v>688</v>
      </c>
      <c r="D5814" t="s">
        <v>2306</v>
      </c>
      <c r="E5814" t="s">
        <v>19451</v>
      </c>
      <c r="F5814" t="s">
        <v>20442</v>
      </c>
      <c r="G5814" s="146">
        <f t="shared" si="98"/>
        <v>1</v>
      </c>
    </row>
    <row r="5815" spans="1:7">
      <c r="A5815" t="s">
        <v>19452</v>
      </c>
      <c r="B5815" s="1">
        <f>IFERROR(INDEX(Preturi!H$2:H$8000, MATCH(A5815, Preturi!G$2:G$8000, 0)), "")*G5815</f>
        <v>17.12</v>
      </c>
      <c r="C5815" t="s">
        <v>688</v>
      </c>
      <c r="D5815" t="s">
        <v>2306</v>
      </c>
      <c r="E5815" t="s">
        <v>19453</v>
      </c>
      <c r="F5815" t="s">
        <v>20442</v>
      </c>
      <c r="G5815" s="146">
        <f t="shared" si="98"/>
        <v>1</v>
      </c>
    </row>
    <row r="5816" spans="1:7">
      <c r="A5816" t="s">
        <v>19454</v>
      </c>
      <c r="B5816" s="1">
        <f>IFERROR(INDEX(Preturi!H$2:H$8000, MATCH(A5816, Preturi!G$2:G$8000, 0)), "")*G5816</f>
        <v>17.43</v>
      </c>
      <c r="C5816" t="s">
        <v>688</v>
      </c>
      <c r="D5816" t="s">
        <v>2306</v>
      </c>
      <c r="E5816" t="s">
        <v>19455</v>
      </c>
      <c r="F5816" t="s">
        <v>20442</v>
      </c>
      <c r="G5816" s="146">
        <f t="shared" si="98"/>
        <v>1</v>
      </c>
    </row>
    <row r="5817" spans="1:7">
      <c r="A5817" t="s">
        <v>19456</v>
      </c>
      <c r="B5817" s="1">
        <f>IFERROR(INDEX(Preturi!H$2:H$8000, MATCH(A5817, Preturi!G$2:G$8000, 0)), "")*G5817</f>
        <v>17.75</v>
      </c>
      <c r="C5817" t="s">
        <v>688</v>
      </c>
      <c r="D5817" t="s">
        <v>2306</v>
      </c>
      <c r="E5817" t="s">
        <v>19457</v>
      </c>
      <c r="F5817" t="s">
        <v>20442</v>
      </c>
      <c r="G5817" s="146">
        <f t="shared" si="98"/>
        <v>1</v>
      </c>
    </row>
    <row r="5818" spans="1:7">
      <c r="A5818" t="s">
        <v>19458</v>
      </c>
      <c r="B5818" s="1">
        <f>IFERROR(INDEX(Preturi!H$2:H$8000, MATCH(A5818, Preturi!G$2:G$8000, 0)), "")*G5818</f>
        <v>14.33</v>
      </c>
      <c r="C5818" t="s">
        <v>688</v>
      </c>
      <c r="D5818" t="s">
        <v>2306</v>
      </c>
      <c r="E5818" t="s">
        <v>19459</v>
      </c>
      <c r="F5818" t="s">
        <v>20442</v>
      </c>
      <c r="G5818" s="146">
        <f t="shared" si="98"/>
        <v>1</v>
      </c>
    </row>
    <row r="5819" spans="1:7">
      <c r="A5819" t="s">
        <v>19460</v>
      </c>
      <c r="B5819" s="1">
        <f>IFERROR(INDEX(Preturi!H$2:H$8000, MATCH(A5819, Preturi!G$2:G$8000, 0)), "")*G5819</f>
        <v>14.64</v>
      </c>
      <c r="C5819" t="s">
        <v>688</v>
      </c>
      <c r="D5819" t="s">
        <v>2306</v>
      </c>
      <c r="E5819" t="s">
        <v>19461</v>
      </c>
      <c r="F5819" t="s">
        <v>20442</v>
      </c>
      <c r="G5819" s="146">
        <f t="shared" si="98"/>
        <v>1</v>
      </c>
    </row>
    <row r="5820" spans="1:7">
      <c r="A5820" t="s">
        <v>19462</v>
      </c>
      <c r="B5820" s="1">
        <f>IFERROR(INDEX(Preturi!H$2:H$8000, MATCH(A5820, Preturi!G$2:G$8000, 0)), "")*G5820</f>
        <v>14.95</v>
      </c>
      <c r="C5820" t="s">
        <v>688</v>
      </c>
      <c r="D5820" t="s">
        <v>2306</v>
      </c>
      <c r="E5820" t="s">
        <v>19463</v>
      </c>
      <c r="F5820" t="s">
        <v>20442</v>
      </c>
      <c r="G5820" s="146">
        <f t="shared" si="98"/>
        <v>1</v>
      </c>
    </row>
    <row r="5821" spans="1:7">
      <c r="A5821" t="s">
        <v>19464</v>
      </c>
      <c r="B5821" s="1">
        <f>IFERROR(INDEX(Preturi!H$2:H$8000, MATCH(A5821, Preturi!G$2:G$8000, 0)), "")*G5821</f>
        <v>15.25</v>
      </c>
      <c r="C5821" t="s">
        <v>688</v>
      </c>
      <c r="D5821" t="s">
        <v>2306</v>
      </c>
      <c r="E5821" t="s">
        <v>19465</v>
      </c>
      <c r="F5821" t="s">
        <v>20442</v>
      </c>
      <c r="G5821" s="146">
        <f t="shared" si="98"/>
        <v>1</v>
      </c>
    </row>
    <row r="5822" spans="1:7">
      <c r="A5822" t="s">
        <v>19466</v>
      </c>
      <c r="B5822" s="1">
        <f>IFERROR(INDEX(Preturi!H$2:H$8000, MATCH(A5822, Preturi!G$2:G$8000, 0)), "")*G5822</f>
        <v>15.56</v>
      </c>
      <c r="C5822" t="s">
        <v>688</v>
      </c>
      <c r="D5822" t="s">
        <v>2306</v>
      </c>
      <c r="E5822" t="s">
        <v>19467</v>
      </c>
      <c r="F5822" t="s">
        <v>20442</v>
      </c>
      <c r="G5822" s="146">
        <f t="shared" si="98"/>
        <v>1</v>
      </c>
    </row>
    <row r="5823" spans="1:7">
      <c r="A5823" t="s">
        <v>19468</v>
      </c>
      <c r="B5823" s="1">
        <f>IFERROR(INDEX(Preturi!H$2:H$8000, MATCH(A5823, Preturi!G$2:G$8000, 0)), "")*G5823</f>
        <v>15.87</v>
      </c>
      <c r="C5823" t="s">
        <v>688</v>
      </c>
      <c r="D5823" t="s">
        <v>2306</v>
      </c>
      <c r="E5823" t="s">
        <v>19469</v>
      </c>
      <c r="F5823" t="s">
        <v>20442</v>
      </c>
      <c r="G5823" s="146">
        <f t="shared" si="98"/>
        <v>1</v>
      </c>
    </row>
    <row r="5824" spans="1:7">
      <c r="A5824" t="s">
        <v>19470</v>
      </c>
      <c r="B5824" s="1">
        <f>IFERROR(INDEX(Preturi!H$2:H$8000, MATCH(A5824, Preturi!G$2:G$8000, 0)), "")*G5824</f>
        <v>16.190000000000001</v>
      </c>
      <c r="C5824" t="s">
        <v>688</v>
      </c>
      <c r="D5824" t="s">
        <v>2306</v>
      </c>
      <c r="E5824" t="s">
        <v>19471</v>
      </c>
      <c r="F5824" t="s">
        <v>20442</v>
      </c>
      <c r="G5824" s="146">
        <f t="shared" si="98"/>
        <v>1</v>
      </c>
    </row>
    <row r="5825" spans="1:7">
      <c r="A5825" t="s">
        <v>19472</v>
      </c>
      <c r="B5825" s="1">
        <f>IFERROR(INDEX(Preturi!H$2:H$8000, MATCH(A5825, Preturi!G$2:G$8000, 0)), "")*G5825</f>
        <v>16.5</v>
      </c>
      <c r="C5825" t="s">
        <v>688</v>
      </c>
      <c r="D5825" t="s">
        <v>2306</v>
      </c>
      <c r="E5825" t="s">
        <v>19473</v>
      </c>
      <c r="F5825" t="s">
        <v>20442</v>
      </c>
      <c r="G5825" s="146">
        <f t="shared" si="98"/>
        <v>1</v>
      </c>
    </row>
    <row r="5826" spans="1:7">
      <c r="A5826" t="s">
        <v>19474</v>
      </c>
      <c r="B5826" s="1">
        <f>IFERROR(INDEX(Preturi!H$2:H$8000, MATCH(A5826, Preturi!G$2:G$8000, 0)), "")*G5826</f>
        <v>16.809999999999999</v>
      </c>
      <c r="C5826" t="s">
        <v>688</v>
      </c>
      <c r="D5826" t="s">
        <v>2306</v>
      </c>
      <c r="E5826" t="s">
        <v>19475</v>
      </c>
      <c r="F5826" t="s">
        <v>20442</v>
      </c>
      <c r="G5826" s="146">
        <f t="shared" si="98"/>
        <v>1</v>
      </c>
    </row>
    <row r="5827" spans="1:7">
      <c r="A5827" t="s">
        <v>19476</v>
      </c>
      <c r="B5827" s="1">
        <f>IFERROR(INDEX(Preturi!H$2:H$8000, MATCH(A5827, Preturi!G$2:G$8000, 0)), "")*G5827</f>
        <v>17.12</v>
      </c>
      <c r="C5827" t="s">
        <v>688</v>
      </c>
      <c r="D5827" t="s">
        <v>2306</v>
      </c>
      <c r="E5827" t="s">
        <v>19477</v>
      </c>
      <c r="F5827" t="s">
        <v>20442</v>
      </c>
      <c r="G5827" s="146">
        <f t="shared" si="98"/>
        <v>1</v>
      </c>
    </row>
    <row r="5828" spans="1:7">
      <c r="A5828" t="s">
        <v>19478</v>
      </c>
      <c r="B5828" s="1">
        <f>IFERROR(INDEX(Preturi!H$2:H$8000, MATCH(A5828, Preturi!G$2:G$8000, 0)), "")*G5828</f>
        <v>17.43</v>
      </c>
      <c r="C5828" t="s">
        <v>688</v>
      </c>
      <c r="D5828" t="s">
        <v>2306</v>
      </c>
      <c r="E5828" t="s">
        <v>19479</v>
      </c>
      <c r="F5828" t="s">
        <v>20442</v>
      </c>
      <c r="G5828" s="146">
        <f t="shared" si="98"/>
        <v>1</v>
      </c>
    </row>
    <row r="5829" spans="1:7">
      <c r="A5829" t="s">
        <v>19480</v>
      </c>
      <c r="B5829" s="1">
        <f>IFERROR(INDEX(Preturi!H$2:H$8000, MATCH(A5829, Preturi!G$2:G$8000, 0)), "")*G5829</f>
        <v>17.75</v>
      </c>
      <c r="C5829" t="s">
        <v>688</v>
      </c>
      <c r="D5829" t="s">
        <v>2306</v>
      </c>
      <c r="E5829" t="s">
        <v>19481</v>
      </c>
      <c r="F5829" t="s">
        <v>20442</v>
      </c>
      <c r="G5829" s="146">
        <f t="shared" si="98"/>
        <v>1</v>
      </c>
    </row>
    <row r="5830" spans="1:7">
      <c r="A5830" t="s">
        <v>19482</v>
      </c>
      <c r="B5830" s="1">
        <f>IFERROR(INDEX(Preturi!H$2:H$8000, MATCH(A5830, Preturi!G$2:G$8000, 0)), "")*G5830</f>
        <v>21</v>
      </c>
      <c r="C5830" t="s">
        <v>688</v>
      </c>
      <c r="D5830" t="s">
        <v>2306</v>
      </c>
      <c r="E5830" t="s">
        <v>19483</v>
      </c>
      <c r="F5830" t="s">
        <v>20442</v>
      </c>
      <c r="G5830" s="146">
        <f t="shared" si="98"/>
        <v>1</v>
      </c>
    </row>
    <row r="5831" spans="1:7">
      <c r="A5831" t="s">
        <v>19484</v>
      </c>
      <c r="B5831" s="1">
        <f>IFERROR(INDEX(Preturi!H$2:H$8000, MATCH(A5831, Preturi!G$2:G$8000, 0)), "")*G5831</f>
        <v>16.649999999999999</v>
      </c>
      <c r="C5831" t="s">
        <v>688</v>
      </c>
      <c r="D5831" t="s">
        <v>2306</v>
      </c>
      <c r="E5831" t="s">
        <v>19485</v>
      </c>
      <c r="F5831" t="s">
        <v>20442</v>
      </c>
      <c r="G5831" s="146">
        <f t="shared" si="98"/>
        <v>1</v>
      </c>
    </row>
    <row r="5832" spans="1:7">
      <c r="A5832" t="s">
        <v>19486</v>
      </c>
      <c r="B5832" s="1">
        <f>IFERROR(INDEX(Preturi!H$2:H$8000, MATCH(A5832, Preturi!G$2:G$8000, 0)), "")*G5832</f>
        <v>17</v>
      </c>
      <c r="C5832" t="s">
        <v>688</v>
      </c>
      <c r="D5832" t="s">
        <v>2306</v>
      </c>
      <c r="E5832" t="s">
        <v>19487</v>
      </c>
      <c r="F5832" t="s">
        <v>20442</v>
      </c>
      <c r="G5832" s="146">
        <f t="shared" si="98"/>
        <v>1</v>
      </c>
    </row>
    <row r="5833" spans="1:7">
      <c r="A5833" t="s">
        <v>19488</v>
      </c>
      <c r="B5833" s="1">
        <f>IFERROR(INDEX(Preturi!H$2:H$8000, MATCH(A5833, Preturi!G$2:G$8000, 0)), "")*G5833</f>
        <v>17.37</v>
      </c>
      <c r="C5833" t="s">
        <v>688</v>
      </c>
      <c r="D5833" t="s">
        <v>2306</v>
      </c>
      <c r="E5833" t="s">
        <v>19489</v>
      </c>
      <c r="F5833" t="s">
        <v>20442</v>
      </c>
      <c r="G5833" s="146">
        <f t="shared" si="98"/>
        <v>1</v>
      </c>
    </row>
    <row r="5834" spans="1:7">
      <c r="A5834" t="s">
        <v>19490</v>
      </c>
      <c r="B5834" s="1">
        <f>IFERROR(INDEX(Preturi!H$2:H$8000, MATCH(A5834, Preturi!G$2:G$8000, 0)), "")*G5834</f>
        <v>17.73</v>
      </c>
      <c r="C5834" t="s">
        <v>688</v>
      </c>
      <c r="D5834" t="s">
        <v>2306</v>
      </c>
      <c r="E5834" t="s">
        <v>19491</v>
      </c>
      <c r="F5834" t="s">
        <v>20442</v>
      </c>
      <c r="G5834" s="146">
        <f t="shared" si="98"/>
        <v>1</v>
      </c>
    </row>
    <row r="5835" spans="1:7">
      <c r="A5835" t="s">
        <v>19492</v>
      </c>
      <c r="B5835" s="1">
        <f>IFERROR(INDEX(Preturi!H$2:H$8000, MATCH(A5835, Preturi!G$2:G$8000, 0)), "")*G5835</f>
        <v>18.100000000000001</v>
      </c>
      <c r="C5835" t="s">
        <v>688</v>
      </c>
      <c r="D5835" t="s">
        <v>2306</v>
      </c>
      <c r="E5835" t="s">
        <v>19493</v>
      </c>
      <c r="F5835" t="s">
        <v>20442</v>
      </c>
      <c r="G5835" s="146">
        <f t="shared" si="98"/>
        <v>1</v>
      </c>
    </row>
    <row r="5836" spans="1:7">
      <c r="A5836" t="s">
        <v>19494</v>
      </c>
      <c r="B5836" s="1">
        <f>IFERROR(INDEX(Preturi!H$2:H$8000, MATCH(A5836, Preturi!G$2:G$8000, 0)), "")*G5836</f>
        <v>18.46</v>
      </c>
      <c r="C5836" t="s">
        <v>688</v>
      </c>
      <c r="D5836" t="s">
        <v>2306</v>
      </c>
      <c r="E5836" t="s">
        <v>19495</v>
      </c>
      <c r="F5836" t="s">
        <v>20442</v>
      </c>
      <c r="G5836" s="146">
        <f t="shared" si="98"/>
        <v>1</v>
      </c>
    </row>
    <row r="5837" spans="1:7">
      <c r="A5837" t="s">
        <v>19496</v>
      </c>
      <c r="B5837" s="1">
        <f>IFERROR(INDEX(Preturi!H$2:H$8000, MATCH(A5837, Preturi!G$2:G$8000, 0)), "")*G5837</f>
        <v>18.82</v>
      </c>
      <c r="C5837" t="s">
        <v>688</v>
      </c>
      <c r="D5837" t="s">
        <v>2306</v>
      </c>
      <c r="E5837" t="s">
        <v>19497</v>
      </c>
      <c r="F5837" t="s">
        <v>20442</v>
      </c>
      <c r="G5837" s="146">
        <f t="shared" si="98"/>
        <v>1</v>
      </c>
    </row>
    <row r="5838" spans="1:7">
      <c r="A5838" t="s">
        <v>19498</v>
      </c>
      <c r="B5838" s="1">
        <f>IFERROR(INDEX(Preturi!H$2:H$8000, MATCH(A5838, Preturi!G$2:G$8000, 0)), "")*G5838</f>
        <v>19.190000000000001</v>
      </c>
      <c r="C5838" t="s">
        <v>688</v>
      </c>
      <c r="D5838" t="s">
        <v>2306</v>
      </c>
      <c r="E5838" t="s">
        <v>19499</v>
      </c>
      <c r="F5838" t="s">
        <v>20442</v>
      </c>
      <c r="G5838" s="146">
        <f t="shared" si="98"/>
        <v>1</v>
      </c>
    </row>
    <row r="5839" spans="1:7">
      <c r="A5839" t="s">
        <v>19500</v>
      </c>
      <c r="B5839" s="1">
        <f>IFERROR(INDEX(Preturi!H$2:H$8000, MATCH(A5839, Preturi!G$2:G$8000, 0)), "")*G5839</f>
        <v>19.55</v>
      </c>
      <c r="C5839" t="s">
        <v>688</v>
      </c>
      <c r="D5839" t="s">
        <v>2306</v>
      </c>
      <c r="E5839" t="s">
        <v>19501</v>
      </c>
      <c r="F5839" t="s">
        <v>20442</v>
      </c>
      <c r="G5839" s="146">
        <f t="shared" si="98"/>
        <v>1</v>
      </c>
    </row>
    <row r="5840" spans="1:7">
      <c r="A5840" t="s">
        <v>19502</v>
      </c>
      <c r="B5840" s="1">
        <f>IFERROR(INDEX(Preturi!H$2:H$8000, MATCH(A5840, Preturi!G$2:G$8000, 0)), "")*G5840</f>
        <v>19.899999999999999</v>
      </c>
      <c r="C5840" t="s">
        <v>688</v>
      </c>
      <c r="D5840" t="s">
        <v>2306</v>
      </c>
      <c r="E5840" t="s">
        <v>19503</v>
      </c>
      <c r="F5840" t="s">
        <v>20442</v>
      </c>
      <c r="G5840" s="146">
        <f t="shared" si="98"/>
        <v>1</v>
      </c>
    </row>
    <row r="5841" spans="1:7">
      <c r="A5841" t="s">
        <v>19504</v>
      </c>
      <c r="B5841" s="1">
        <f>IFERROR(INDEX(Preturi!H$2:H$8000, MATCH(A5841, Preturi!G$2:G$8000, 0)), "")*G5841</f>
        <v>20.27</v>
      </c>
      <c r="C5841" t="s">
        <v>688</v>
      </c>
      <c r="D5841" t="s">
        <v>2306</v>
      </c>
      <c r="E5841" t="s">
        <v>19505</v>
      </c>
      <c r="F5841" t="s">
        <v>20442</v>
      </c>
      <c r="G5841" s="146">
        <f t="shared" si="98"/>
        <v>1</v>
      </c>
    </row>
    <row r="5842" spans="1:7">
      <c r="A5842" t="s">
        <v>19506</v>
      </c>
      <c r="B5842" s="1">
        <f>IFERROR(INDEX(Preturi!H$2:H$8000, MATCH(A5842, Preturi!G$2:G$8000, 0)), "")*G5842</f>
        <v>20.63</v>
      </c>
      <c r="C5842" t="s">
        <v>688</v>
      </c>
      <c r="D5842" t="s">
        <v>2306</v>
      </c>
      <c r="E5842" t="s">
        <v>19507</v>
      </c>
      <c r="F5842" t="s">
        <v>20442</v>
      </c>
      <c r="G5842" s="146">
        <f t="shared" si="98"/>
        <v>1</v>
      </c>
    </row>
    <row r="5843" spans="1:7">
      <c r="A5843" t="s">
        <v>19508</v>
      </c>
      <c r="B5843" s="1">
        <f>IFERROR(INDEX(Preturi!H$2:H$8000, MATCH(A5843, Preturi!G$2:G$8000, 0)), "")*G5843</f>
        <v>16.649999999999999</v>
      </c>
      <c r="C5843" t="s">
        <v>688</v>
      </c>
      <c r="D5843" t="s">
        <v>2306</v>
      </c>
      <c r="E5843" t="s">
        <v>19509</v>
      </c>
      <c r="F5843" t="s">
        <v>20442</v>
      </c>
      <c r="G5843" s="146">
        <f t="shared" si="98"/>
        <v>1</v>
      </c>
    </row>
    <row r="5844" spans="1:7">
      <c r="A5844" t="s">
        <v>19510</v>
      </c>
      <c r="B5844" s="1">
        <f>IFERROR(INDEX(Preturi!H$2:H$8000, MATCH(A5844, Preturi!G$2:G$8000, 0)), "")*G5844</f>
        <v>17</v>
      </c>
      <c r="C5844" t="s">
        <v>688</v>
      </c>
      <c r="D5844" t="s">
        <v>2306</v>
      </c>
      <c r="E5844" t="s">
        <v>19511</v>
      </c>
      <c r="F5844" t="s">
        <v>20442</v>
      </c>
      <c r="G5844" s="146">
        <f t="shared" si="98"/>
        <v>1</v>
      </c>
    </row>
    <row r="5845" spans="1:7">
      <c r="A5845" t="s">
        <v>19512</v>
      </c>
      <c r="B5845" s="1">
        <f>IFERROR(INDEX(Preturi!H$2:H$8000, MATCH(A5845, Preturi!G$2:G$8000, 0)), "")*G5845</f>
        <v>17.37</v>
      </c>
      <c r="C5845" t="s">
        <v>688</v>
      </c>
      <c r="D5845" t="s">
        <v>2306</v>
      </c>
      <c r="E5845" t="s">
        <v>19513</v>
      </c>
      <c r="F5845" t="s">
        <v>20442</v>
      </c>
      <c r="G5845" s="146">
        <f t="shared" si="98"/>
        <v>1</v>
      </c>
    </row>
    <row r="5846" spans="1:7">
      <c r="A5846" t="s">
        <v>19514</v>
      </c>
      <c r="B5846" s="1">
        <f>IFERROR(INDEX(Preturi!H$2:H$8000, MATCH(A5846, Preturi!G$2:G$8000, 0)), "")*G5846</f>
        <v>17.73</v>
      </c>
      <c r="C5846" t="s">
        <v>688</v>
      </c>
      <c r="D5846" t="s">
        <v>2306</v>
      </c>
      <c r="E5846" t="s">
        <v>19515</v>
      </c>
      <c r="F5846" t="s">
        <v>20442</v>
      </c>
      <c r="G5846" s="146">
        <f t="shared" ref="G5846:G5909" si="99">1+Adaosuri23</f>
        <v>1</v>
      </c>
    </row>
    <row r="5847" spans="1:7">
      <c r="A5847" t="s">
        <v>19516</v>
      </c>
      <c r="B5847" s="1">
        <f>IFERROR(INDEX(Preturi!H$2:H$8000, MATCH(A5847, Preturi!G$2:G$8000, 0)), "")*G5847</f>
        <v>18.100000000000001</v>
      </c>
      <c r="C5847" t="s">
        <v>688</v>
      </c>
      <c r="D5847" t="s">
        <v>2306</v>
      </c>
      <c r="E5847" t="s">
        <v>19517</v>
      </c>
      <c r="F5847" t="s">
        <v>20442</v>
      </c>
      <c r="G5847" s="146">
        <f t="shared" si="99"/>
        <v>1</v>
      </c>
    </row>
    <row r="5848" spans="1:7">
      <c r="A5848" t="s">
        <v>19518</v>
      </c>
      <c r="B5848" s="1">
        <f>IFERROR(INDEX(Preturi!H$2:H$8000, MATCH(A5848, Preturi!G$2:G$8000, 0)), "")*G5848</f>
        <v>18.46</v>
      </c>
      <c r="C5848" t="s">
        <v>688</v>
      </c>
      <c r="D5848" t="s">
        <v>2306</v>
      </c>
      <c r="E5848" t="s">
        <v>19519</v>
      </c>
      <c r="F5848" t="s">
        <v>20442</v>
      </c>
      <c r="G5848" s="146">
        <f t="shared" si="99"/>
        <v>1</v>
      </c>
    </row>
    <row r="5849" spans="1:7">
      <c r="A5849" t="s">
        <v>19520</v>
      </c>
      <c r="B5849" s="1">
        <f>IFERROR(INDEX(Preturi!H$2:H$8000, MATCH(A5849, Preturi!G$2:G$8000, 0)), "")*G5849</f>
        <v>18.82</v>
      </c>
      <c r="C5849" t="s">
        <v>688</v>
      </c>
      <c r="D5849" t="s">
        <v>2306</v>
      </c>
      <c r="E5849" t="s">
        <v>19521</v>
      </c>
      <c r="F5849" t="s">
        <v>20442</v>
      </c>
      <c r="G5849" s="146">
        <f t="shared" si="99"/>
        <v>1</v>
      </c>
    </row>
    <row r="5850" spans="1:7">
      <c r="A5850" t="s">
        <v>19522</v>
      </c>
      <c r="B5850" s="1">
        <f>IFERROR(INDEX(Preturi!H$2:H$8000, MATCH(A5850, Preturi!G$2:G$8000, 0)), "")*G5850</f>
        <v>19.190000000000001</v>
      </c>
      <c r="C5850" t="s">
        <v>688</v>
      </c>
      <c r="D5850" t="s">
        <v>2306</v>
      </c>
      <c r="E5850" t="s">
        <v>19523</v>
      </c>
      <c r="F5850" t="s">
        <v>20442</v>
      </c>
      <c r="G5850" s="146">
        <f t="shared" si="99"/>
        <v>1</v>
      </c>
    </row>
    <row r="5851" spans="1:7">
      <c r="A5851" t="s">
        <v>19524</v>
      </c>
      <c r="B5851" s="1">
        <f>IFERROR(INDEX(Preturi!H$2:H$8000, MATCH(A5851, Preturi!G$2:G$8000, 0)), "")*G5851</f>
        <v>19.55</v>
      </c>
      <c r="C5851" t="s">
        <v>688</v>
      </c>
      <c r="D5851" t="s">
        <v>2306</v>
      </c>
      <c r="E5851" t="s">
        <v>19525</v>
      </c>
      <c r="F5851" t="s">
        <v>20442</v>
      </c>
      <c r="G5851" s="146">
        <f t="shared" si="99"/>
        <v>1</v>
      </c>
    </row>
    <row r="5852" spans="1:7">
      <c r="A5852" t="s">
        <v>19526</v>
      </c>
      <c r="B5852" s="1">
        <f>IFERROR(INDEX(Preturi!H$2:H$8000, MATCH(A5852, Preturi!G$2:G$8000, 0)), "")*G5852</f>
        <v>19.899999999999999</v>
      </c>
      <c r="C5852" t="s">
        <v>688</v>
      </c>
      <c r="D5852" t="s">
        <v>2306</v>
      </c>
      <c r="E5852" t="s">
        <v>19527</v>
      </c>
      <c r="F5852" t="s">
        <v>20442</v>
      </c>
      <c r="G5852" s="146">
        <f t="shared" si="99"/>
        <v>1</v>
      </c>
    </row>
    <row r="5853" spans="1:7">
      <c r="A5853" t="s">
        <v>19528</v>
      </c>
      <c r="B5853" s="1">
        <f>IFERROR(INDEX(Preturi!H$2:H$8000, MATCH(A5853, Preturi!G$2:G$8000, 0)), "")*G5853</f>
        <v>20.27</v>
      </c>
      <c r="C5853" t="s">
        <v>688</v>
      </c>
      <c r="D5853" t="s">
        <v>2306</v>
      </c>
      <c r="E5853" t="s">
        <v>19529</v>
      </c>
      <c r="F5853" t="s">
        <v>20442</v>
      </c>
      <c r="G5853" s="146">
        <f t="shared" si="99"/>
        <v>1</v>
      </c>
    </row>
    <row r="5854" spans="1:7">
      <c r="A5854" t="s">
        <v>19530</v>
      </c>
      <c r="B5854" s="1">
        <f>IFERROR(INDEX(Preturi!H$2:H$8000, MATCH(A5854, Preturi!G$2:G$8000, 0)), "")*G5854</f>
        <v>20.63</v>
      </c>
      <c r="C5854" t="s">
        <v>688</v>
      </c>
      <c r="D5854" t="s">
        <v>2306</v>
      </c>
      <c r="E5854" t="s">
        <v>19531</v>
      </c>
      <c r="F5854" t="s">
        <v>20442</v>
      </c>
      <c r="G5854" s="146">
        <f t="shared" si="99"/>
        <v>1</v>
      </c>
    </row>
    <row r="5855" spans="1:7">
      <c r="A5855" t="s">
        <v>19532</v>
      </c>
      <c r="B5855" s="1">
        <f>IFERROR(INDEX(Preturi!H$2:H$8000, MATCH(A5855, Preturi!G$2:G$8000, 0)), "")*G5855</f>
        <v>9.26</v>
      </c>
      <c r="C5855" t="s">
        <v>688</v>
      </c>
      <c r="D5855" t="s">
        <v>2306</v>
      </c>
      <c r="E5855" t="s">
        <v>19533</v>
      </c>
      <c r="F5855" t="s">
        <v>20442</v>
      </c>
      <c r="G5855" s="146">
        <f t="shared" si="99"/>
        <v>1</v>
      </c>
    </row>
    <row r="5856" spans="1:7">
      <c r="A5856" t="s">
        <v>19534</v>
      </c>
      <c r="B5856" s="1">
        <f>IFERROR(INDEX(Preturi!H$2:H$8000, MATCH(A5856, Preturi!G$2:G$8000, 0)), "")*G5856</f>
        <v>7.4</v>
      </c>
      <c r="C5856" t="s">
        <v>688</v>
      </c>
      <c r="D5856" t="s">
        <v>2306</v>
      </c>
      <c r="E5856" t="s">
        <v>19535</v>
      </c>
      <c r="F5856" t="s">
        <v>20442</v>
      </c>
      <c r="G5856" s="146">
        <f t="shared" si="99"/>
        <v>1</v>
      </c>
    </row>
    <row r="5857" spans="1:7">
      <c r="A5857" t="s">
        <v>19536</v>
      </c>
      <c r="B5857" s="1">
        <f>IFERROR(INDEX(Preturi!H$2:H$8000, MATCH(A5857, Preturi!G$2:G$8000, 0)), "")*G5857</f>
        <v>7.55</v>
      </c>
      <c r="C5857" t="s">
        <v>688</v>
      </c>
      <c r="D5857" t="s">
        <v>2306</v>
      </c>
      <c r="E5857" t="s">
        <v>19537</v>
      </c>
      <c r="F5857" t="s">
        <v>20442</v>
      </c>
      <c r="G5857" s="146">
        <f t="shared" si="99"/>
        <v>1</v>
      </c>
    </row>
    <row r="5858" spans="1:7">
      <c r="A5858" t="s">
        <v>19538</v>
      </c>
      <c r="B5858" s="1">
        <f>IFERROR(INDEX(Preturi!H$2:H$8000, MATCH(A5858, Preturi!G$2:G$8000, 0)), "")*G5858</f>
        <v>7.71</v>
      </c>
      <c r="C5858" t="s">
        <v>688</v>
      </c>
      <c r="D5858" t="s">
        <v>2306</v>
      </c>
      <c r="E5858" t="s">
        <v>19539</v>
      </c>
      <c r="F5858" t="s">
        <v>20442</v>
      </c>
      <c r="G5858" s="146">
        <f t="shared" si="99"/>
        <v>1</v>
      </c>
    </row>
    <row r="5859" spans="1:7">
      <c r="A5859" t="s">
        <v>19540</v>
      </c>
      <c r="B5859" s="1">
        <f>IFERROR(INDEX(Preturi!H$2:H$8000, MATCH(A5859, Preturi!G$2:G$8000, 0)), "")*G5859</f>
        <v>7.87</v>
      </c>
      <c r="C5859" t="s">
        <v>688</v>
      </c>
      <c r="D5859" t="s">
        <v>2306</v>
      </c>
      <c r="E5859" t="s">
        <v>19541</v>
      </c>
      <c r="F5859" t="s">
        <v>20442</v>
      </c>
      <c r="G5859" s="146">
        <f t="shared" si="99"/>
        <v>1</v>
      </c>
    </row>
    <row r="5860" spans="1:7">
      <c r="A5860" t="s">
        <v>19542</v>
      </c>
      <c r="B5860" s="1">
        <f>IFERROR(INDEX(Preturi!H$2:H$8000, MATCH(A5860, Preturi!G$2:G$8000, 0)), "")*G5860</f>
        <v>8.02</v>
      </c>
      <c r="C5860" t="s">
        <v>688</v>
      </c>
      <c r="D5860" t="s">
        <v>2306</v>
      </c>
      <c r="E5860" t="s">
        <v>19543</v>
      </c>
      <c r="F5860" t="s">
        <v>20442</v>
      </c>
      <c r="G5860" s="146">
        <f t="shared" si="99"/>
        <v>1</v>
      </c>
    </row>
    <row r="5861" spans="1:7">
      <c r="A5861" t="s">
        <v>19544</v>
      </c>
      <c r="B5861" s="1">
        <f>IFERROR(INDEX(Preturi!H$2:H$8000, MATCH(A5861, Preturi!G$2:G$8000, 0)), "")*G5861</f>
        <v>8.18</v>
      </c>
      <c r="C5861" t="s">
        <v>688</v>
      </c>
      <c r="D5861" t="s">
        <v>2306</v>
      </c>
      <c r="E5861" t="s">
        <v>19545</v>
      </c>
      <c r="F5861" t="s">
        <v>20442</v>
      </c>
      <c r="G5861" s="146">
        <f t="shared" si="99"/>
        <v>1</v>
      </c>
    </row>
    <row r="5862" spans="1:7">
      <c r="A5862" t="s">
        <v>19546</v>
      </c>
      <c r="B5862" s="1">
        <f>IFERROR(INDEX(Preturi!H$2:H$8000, MATCH(A5862, Preturi!G$2:G$8000, 0)), "")*G5862</f>
        <v>8.33</v>
      </c>
      <c r="C5862" t="s">
        <v>688</v>
      </c>
      <c r="D5862" t="s">
        <v>2306</v>
      </c>
      <c r="E5862" t="s">
        <v>19547</v>
      </c>
      <c r="F5862" t="s">
        <v>20442</v>
      </c>
      <c r="G5862" s="146">
        <f t="shared" si="99"/>
        <v>1</v>
      </c>
    </row>
    <row r="5863" spans="1:7">
      <c r="A5863" t="s">
        <v>19548</v>
      </c>
      <c r="B5863" s="1">
        <f>IFERROR(INDEX(Preturi!H$2:H$8000, MATCH(A5863, Preturi!G$2:G$8000, 0)), "")*G5863</f>
        <v>8.49</v>
      </c>
      <c r="C5863" t="s">
        <v>688</v>
      </c>
      <c r="D5863" t="s">
        <v>2306</v>
      </c>
      <c r="E5863" t="s">
        <v>19549</v>
      </c>
      <c r="F5863" t="s">
        <v>20442</v>
      </c>
      <c r="G5863" s="146">
        <f t="shared" si="99"/>
        <v>1</v>
      </c>
    </row>
    <row r="5864" spans="1:7">
      <c r="A5864" t="s">
        <v>19550</v>
      </c>
      <c r="B5864" s="1">
        <f>IFERROR(INDEX(Preturi!H$2:H$8000, MATCH(A5864, Preturi!G$2:G$8000, 0)), "")*G5864</f>
        <v>8.65</v>
      </c>
      <c r="C5864" t="s">
        <v>688</v>
      </c>
      <c r="D5864" t="s">
        <v>2306</v>
      </c>
      <c r="E5864" t="s">
        <v>19551</v>
      </c>
      <c r="F5864" t="s">
        <v>20442</v>
      </c>
      <c r="G5864" s="146">
        <f t="shared" si="99"/>
        <v>1</v>
      </c>
    </row>
    <row r="5865" spans="1:7">
      <c r="A5865" t="s">
        <v>19552</v>
      </c>
      <c r="B5865" s="1">
        <f>IFERROR(INDEX(Preturi!H$2:H$8000, MATCH(A5865, Preturi!G$2:G$8000, 0)), "")*G5865</f>
        <v>8.8000000000000007</v>
      </c>
      <c r="C5865" t="s">
        <v>688</v>
      </c>
      <c r="D5865" t="s">
        <v>2306</v>
      </c>
      <c r="E5865" t="s">
        <v>19553</v>
      </c>
      <c r="F5865" t="s">
        <v>20442</v>
      </c>
      <c r="G5865" s="146">
        <f t="shared" si="99"/>
        <v>1</v>
      </c>
    </row>
    <row r="5866" spans="1:7">
      <c r="A5866" t="s">
        <v>19554</v>
      </c>
      <c r="B5866" s="1">
        <f>IFERROR(INDEX(Preturi!H$2:H$8000, MATCH(A5866, Preturi!G$2:G$8000, 0)), "")*G5866</f>
        <v>8.94</v>
      </c>
      <c r="C5866" t="s">
        <v>688</v>
      </c>
      <c r="D5866" t="s">
        <v>2306</v>
      </c>
      <c r="E5866" t="s">
        <v>19555</v>
      </c>
      <c r="F5866" t="s">
        <v>20442</v>
      </c>
      <c r="G5866" s="146">
        <f t="shared" si="99"/>
        <v>1</v>
      </c>
    </row>
    <row r="5867" spans="1:7">
      <c r="A5867" t="s">
        <v>19556</v>
      </c>
      <c r="B5867" s="1">
        <f>IFERROR(INDEX(Preturi!H$2:H$8000, MATCH(A5867, Preturi!G$2:G$8000, 0)), "")*G5867</f>
        <v>9.1</v>
      </c>
      <c r="C5867" t="s">
        <v>688</v>
      </c>
      <c r="D5867" t="s">
        <v>2306</v>
      </c>
      <c r="E5867" t="s">
        <v>19557</v>
      </c>
      <c r="F5867" t="s">
        <v>20442</v>
      </c>
      <c r="G5867" s="146">
        <f t="shared" si="99"/>
        <v>1</v>
      </c>
    </row>
    <row r="5868" spans="1:7">
      <c r="A5868" t="s">
        <v>19558</v>
      </c>
      <c r="B5868" s="1">
        <f>IFERROR(INDEX(Preturi!H$2:H$8000, MATCH(A5868, Preturi!G$2:G$8000, 0)), "")*G5868</f>
        <v>7.4</v>
      </c>
      <c r="C5868" t="s">
        <v>688</v>
      </c>
      <c r="D5868" t="s">
        <v>2306</v>
      </c>
      <c r="E5868" t="s">
        <v>19559</v>
      </c>
      <c r="F5868" t="s">
        <v>20442</v>
      </c>
      <c r="G5868" s="146">
        <f t="shared" si="99"/>
        <v>1</v>
      </c>
    </row>
    <row r="5869" spans="1:7">
      <c r="A5869" t="s">
        <v>19560</v>
      </c>
      <c r="B5869" s="1">
        <f>IFERROR(INDEX(Preturi!H$2:H$8000, MATCH(A5869, Preturi!G$2:G$8000, 0)), "")*G5869</f>
        <v>7.55</v>
      </c>
      <c r="C5869" t="s">
        <v>688</v>
      </c>
      <c r="D5869" t="s">
        <v>2306</v>
      </c>
      <c r="E5869" t="s">
        <v>19561</v>
      </c>
      <c r="F5869" t="s">
        <v>20442</v>
      </c>
      <c r="G5869" s="146">
        <f t="shared" si="99"/>
        <v>1</v>
      </c>
    </row>
    <row r="5870" spans="1:7">
      <c r="A5870" t="s">
        <v>19562</v>
      </c>
      <c r="B5870" s="1">
        <f>IFERROR(INDEX(Preturi!H$2:H$8000, MATCH(A5870, Preturi!G$2:G$8000, 0)), "")*G5870</f>
        <v>7.71</v>
      </c>
      <c r="C5870" t="s">
        <v>688</v>
      </c>
      <c r="D5870" t="s">
        <v>2306</v>
      </c>
      <c r="E5870" t="s">
        <v>19563</v>
      </c>
      <c r="F5870" t="s">
        <v>20442</v>
      </c>
      <c r="G5870" s="146">
        <f t="shared" si="99"/>
        <v>1</v>
      </c>
    </row>
    <row r="5871" spans="1:7">
      <c r="A5871" t="s">
        <v>19564</v>
      </c>
      <c r="B5871" s="1">
        <f>IFERROR(INDEX(Preturi!H$2:H$8000, MATCH(A5871, Preturi!G$2:G$8000, 0)), "")*G5871</f>
        <v>7.87</v>
      </c>
      <c r="C5871" t="s">
        <v>688</v>
      </c>
      <c r="D5871" t="s">
        <v>2306</v>
      </c>
      <c r="E5871" t="s">
        <v>19565</v>
      </c>
      <c r="F5871" t="s">
        <v>20442</v>
      </c>
      <c r="G5871" s="146">
        <f t="shared" si="99"/>
        <v>1</v>
      </c>
    </row>
    <row r="5872" spans="1:7">
      <c r="A5872" t="s">
        <v>19566</v>
      </c>
      <c r="B5872" s="1">
        <f>IFERROR(INDEX(Preturi!H$2:H$8000, MATCH(A5872, Preturi!G$2:G$8000, 0)), "")*G5872</f>
        <v>8.02</v>
      </c>
      <c r="C5872" t="s">
        <v>688</v>
      </c>
      <c r="D5872" t="s">
        <v>2306</v>
      </c>
      <c r="E5872" t="s">
        <v>19567</v>
      </c>
      <c r="F5872" t="s">
        <v>20442</v>
      </c>
      <c r="G5872" s="146">
        <f t="shared" si="99"/>
        <v>1</v>
      </c>
    </row>
    <row r="5873" spans="1:7">
      <c r="A5873" t="s">
        <v>19568</v>
      </c>
      <c r="B5873" s="1">
        <f>IFERROR(INDEX(Preturi!H$2:H$8000, MATCH(A5873, Preturi!G$2:G$8000, 0)), "")*G5873</f>
        <v>8.18</v>
      </c>
      <c r="C5873" t="s">
        <v>688</v>
      </c>
      <c r="D5873" t="s">
        <v>2306</v>
      </c>
      <c r="E5873" t="s">
        <v>19569</v>
      </c>
      <c r="F5873" t="s">
        <v>20442</v>
      </c>
      <c r="G5873" s="146">
        <f t="shared" si="99"/>
        <v>1</v>
      </c>
    </row>
    <row r="5874" spans="1:7">
      <c r="A5874" t="s">
        <v>19570</v>
      </c>
      <c r="B5874" s="1">
        <f>IFERROR(INDEX(Preturi!H$2:H$8000, MATCH(A5874, Preturi!G$2:G$8000, 0)), "")*G5874</f>
        <v>8.33</v>
      </c>
      <c r="C5874" t="s">
        <v>688</v>
      </c>
      <c r="D5874" t="s">
        <v>2306</v>
      </c>
      <c r="E5874" t="s">
        <v>19571</v>
      </c>
      <c r="F5874" t="s">
        <v>20442</v>
      </c>
      <c r="G5874" s="146">
        <f t="shared" si="99"/>
        <v>1</v>
      </c>
    </row>
    <row r="5875" spans="1:7">
      <c r="A5875" t="s">
        <v>19572</v>
      </c>
      <c r="B5875" s="1">
        <f>IFERROR(INDEX(Preturi!H$2:H$8000, MATCH(A5875, Preturi!G$2:G$8000, 0)), "")*G5875</f>
        <v>8.49</v>
      </c>
      <c r="C5875" t="s">
        <v>688</v>
      </c>
      <c r="D5875" t="s">
        <v>2306</v>
      </c>
      <c r="E5875" t="s">
        <v>19573</v>
      </c>
      <c r="F5875" t="s">
        <v>20442</v>
      </c>
      <c r="G5875" s="146">
        <f t="shared" si="99"/>
        <v>1</v>
      </c>
    </row>
    <row r="5876" spans="1:7">
      <c r="A5876" t="s">
        <v>19574</v>
      </c>
      <c r="B5876" s="1">
        <f>IFERROR(INDEX(Preturi!H$2:H$8000, MATCH(A5876, Preturi!G$2:G$8000, 0)), "")*G5876</f>
        <v>8.65</v>
      </c>
      <c r="C5876" t="s">
        <v>688</v>
      </c>
      <c r="D5876" t="s">
        <v>2306</v>
      </c>
      <c r="E5876" t="s">
        <v>19575</v>
      </c>
      <c r="F5876" t="s">
        <v>20442</v>
      </c>
      <c r="G5876" s="146">
        <f t="shared" si="99"/>
        <v>1</v>
      </c>
    </row>
    <row r="5877" spans="1:7">
      <c r="A5877" t="s">
        <v>19576</v>
      </c>
      <c r="B5877" s="1">
        <f>IFERROR(INDEX(Preturi!H$2:H$8000, MATCH(A5877, Preturi!G$2:G$8000, 0)), "")*G5877</f>
        <v>8.8000000000000007</v>
      </c>
      <c r="C5877" t="s">
        <v>688</v>
      </c>
      <c r="D5877" t="s">
        <v>2306</v>
      </c>
      <c r="E5877" t="s">
        <v>19577</v>
      </c>
      <c r="F5877" t="s">
        <v>20442</v>
      </c>
      <c r="G5877" s="146">
        <f t="shared" si="99"/>
        <v>1</v>
      </c>
    </row>
    <row r="5878" spans="1:7">
      <c r="A5878" t="s">
        <v>19578</v>
      </c>
      <c r="B5878" s="1">
        <f>IFERROR(INDEX(Preturi!H$2:H$8000, MATCH(A5878, Preturi!G$2:G$8000, 0)), "")*G5878</f>
        <v>8.94</v>
      </c>
      <c r="C5878" t="s">
        <v>688</v>
      </c>
      <c r="D5878" t="s">
        <v>2306</v>
      </c>
      <c r="E5878" t="s">
        <v>19579</v>
      </c>
      <c r="F5878" t="s">
        <v>20442</v>
      </c>
      <c r="G5878" s="146">
        <f t="shared" si="99"/>
        <v>1</v>
      </c>
    </row>
    <row r="5879" spans="1:7">
      <c r="A5879" t="s">
        <v>19580</v>
      </c>
      <c r="B5879" s="1">
        <f>IFERROR(INDEX(Preturi!H$2:H$8000, MATCH(A5879, Preturi!G$2:G$8000, 0)), "")*G5879</f>
        <v>9.1</v>
      </c>
      <c r="C5879" t="s">
        <v>688</v>
      </c>
      <c r="D5879" t="s">
        <v>2306</v>
      </c>
      <c r="E5879" t="s">
        <v>19581</v>
      </c>
      <c r="F5879" t="s">
        <v>20442</v>
      </c>
      <c r="G5879" s="146">
        <f t="shared" si="99"/>
        <v>1</v>
      </c>
    </row>
    <row r="5880" spans="1:7">
      <c r="A5880" t="s">
        <v>19582</v>
      </c>
      <c r="B5880" s="1">
        <f>IFERROR(INDEX(Preturi!H$2:H$8000, MATCH(A5880, Preturi!G$2:G$8000, 0)), "")*G5880</f>
        <v>12.31</v>
      </c>
      <c r="C5880" t="s">
        <v>688</v>
      </c>
      <c r="D5880" t="s">
        <v>2306</v>
      </c>
      <c r="E5880" t="s">
        <v>19583</v>
      </c>
      <c r="F5880" t="s">
        <v>20442</v>
      </c>
      <c r="G5880" s="146">
        <f t="shared" si="99"/>
        <v>1</v>
      </c>
    </row>
    <row r="5881" spans="1:7">
      <c r="A5881" t="s">
        <v>19584</v>
      </c>
      <c r="B5881" s="1">
        <f>IFERROR(INDEX(Preturi!H$2:H$8000, MATCH(A5881, Preturi!G$2:G$8000, 0)), "")*G5881</f>
        <v>9.83</v>
      </c>
      <c r="C5881" t="s">
        <v>688</v>
      </c>
      <c r="D5881" t="s">
        <v>2306</v>
      </c>
      <c r="E5881" t="s">
        <v>19585</v>
      </c>
      <c r="F5881" t="s">
        <v>20442</v>
      </c>
      <c r="G5881" s="146">
        <f t="shared" si="99"/>
        <v>1</v>
      </c>
    </row>
    <row r="5882" spans="1:7">
      <c r="A5882" t="s">
        <v>19586</v>
      </c>
      <c r="B5882" s="1">
        <f>IFERROR(INDEX(Preturi!H$2:H$8000, MATCH(A5882, Preturi!G$2:G$8000, 0)), "")*G5882</f>
        <v>10.039999999999999</v>
      </c>
      <c r="C5882" t="s">
        <v>688</v>
      </c>
      <c r="D5882" t="s">
        <v>2306</v>
      </c>
      <c r="E5882" t="s">
        <v>19587</v>
      </c>
      <c r="F5882" t="s">
        <v>20442</v>
      </c>
      <c r="G5882" s="146">
        <f t="shared" si="99"/>
        <v>1</v>
      </c>
    </row>
    <row r="5883" spans="1:7">
      <c r="A5883" t="s">
        <v>19588</v>
      </c>
      <c r="B5883" s="1">
        <f>IFERROR(INDEX(Preturi!H$2:H$8000, MATCH(A5883, Preturi!G$2:G$8000, 0)), "")*G5883</f>
        <v>10.24</v>
      </c>
      <c r="C5883" t="s">
        <v>688</v>
      </c>
      <c r="D5883" t="s">
        <v>2306</v>
      </c>
      <c r="E5883" t="s">
        <v>19589</v>
      </c>
      <c r="F5883" t="s">
        <v>20442</v>
      </c>
      <c r="G5883" s="146">
        <f t="shared" si="99"/>
        <v>1</v>
      </c>
    </row>
    <row r="5884" spans="1:7">
      <c r="A5884" t="s">
        <v>19590</v>
      </c>
      <c r="B5884" s="1">
        <f>IFERROR(INDEX(Preturi!H$2:H$8000, MATCH(A5884, Preturi!G$2:G$8000, 0)), "")*G5884</f>
        <v>10.45</v>
      </c>
      <c r="C5884" t="s">
        <v>688</v>
      </c>
      <c r="D5884" t="s">
        <v>2306</v>
      </c>
      <c r="E5884" t="s">
        <v>19591</v>
      </c>
      <c r="F5884" t="s">
        <v>20442</v>
      </c>
      <c r="G5884" s="146">
        <f t="shared" si="99"/>
        <v>1</v>
      </c>
    </row>
    <row r="5885" spans="1:7">
      <c r="A5885" t="s">
        <v>19592</v>
      </c>
      <c r="B5885" s="1">
        <f>IFERROR(INDEX(Preturi!H$2:H$8000, MATCH(A5885, Preturi!G$2:G$8000, 0)), "")*G5885</f>
        <v>10.66</v>
      </c>
      <c r="C5885" t="s">
        <v>688</v>
      </c>
      <c r="D5885" t="s">
        <v>2306</v>
      </c>
      <c r="E5885" t="s">
        <v>19593</v>
      </c>
      <c r="F5885" t="s">
        <v>20442</v>
      </c>
      <c r="G5885" s="146">
        <f t="shared" si="99"/>
        <v>1</v>
      </c>
    </row>
    <row r="5886" spans="1:7">
      <c r="A5886" t="s">
        <v>19594</v>
      </c>
      <c r="B5886" s="1">
        <f>IFERROR(INDEX(Preturi!H$2:H$8000, MATCH(A5886, Preturi!G$2:G$8000, 0)), "")*G5886</f>
        <v>10.87</v>
      </c>
      <c r="C5886" t="s">
        <v>688</v>
      </c>
      <c r="D5886" t="s">
        <v>2306</v>
      </c>
      <c r="E5886" t="s">
        <v>19595</v>
      </c>
      <c r="F5886" t="s">
        <v>20442</v>
      </c>
      <c r="G5886" s="146">
        <f t="shared" si="99"/>
        <v>1</v>
      </c>
    </row>
    <row r="5887" spans="1:7">
      <c r="A5887" t="s">
        <v>19596</v>
      </c>
      <c r="B5887" s="1">
        <f>IFERROR(INDEX(Preturi!H$2:H$8000, MATCH(A5887, Preturi!G$2:G$8000, 0)), "")*G5887</f>
        <v>11.08</v>
      </c>
      <c r="C5887" t="s">
        <v>688</v>
      </c>
      <c r="D5887" t="s">
        <v>2306</v>
      </c>
      <c r="E5887" t="s">
        <v>19597</v>
      </c>
      <c r="F5887" t="s">
        <v>20442</v>
      </c>
      <c r="G5887" s="146">
        <f t="shared" si="99"/>
        <v>1</v>
      </c>
    </row>
    <row r="5888" spans="1:7">
      <c r="A5888" t="s">
        <v>19598</v>
      </c>
      <c r="B5888" s="1">
        <f>IFERROR(INDEX(Preturi!H$2:H$8000, MATCH(A5888, Preturi!G$2:G$8000, 0)), "")*G5888</f>
        <v>11.27</v>
      </c>
      <c r="C5888" t="s">
        <v>688</v>
      </c>
      <c r="D5888" t="s">
        <v>2306</v>
      </c>
      <c r="E5888" t="s">
        <v>19599</v>
      </c>
      <c r="F5888" t="s">
        <v>20442</v>
      </c>
      <c r="G5888" s="146">
        <f t="shared" si="99"/>
        <v>1</v>
      </c>
    </row>
    <row r="5889" spans="1:7">
      <c r="A5889" t="s">
        <v>19600</v>
      </c>
      <c r="B5889" s="1">
        <f>IFERROR(INDEX(Preturi!H$2:H$8000, MATCH(A5889, Preturi!G$2:G$8000, 0)), "")*G5889</f>
        <v>11.48</v>
      </c>
      <c r="C5889" t="s">
        <v>688</v>
      </c>
      <c r="D5889" t="s">
        <v>2306</v>
      </c>
      <c r="E5889" t="s">
        <v>19601</v>
      </c>
      <c r="F5889" t="s">
        <v>20442</v>
      </c>
      <c r="G5889" s="146">
        <f t="shared" si="99"/>
        <v>1</v>
      </c>
    </row>
    <row r="5890" spans="1:7">
      <c r="A5890" t="s">
        <v>19602</v>
      </c>
      <c r="B5890" s="1">
        <f>IFERROR(INDEX(Preturi!H$2:H$8000, MATCH(A5890, Preturi!G$2:G$8000, 0)), "")*G5890</f>
        <v>11.69</v>
      </c>
      <c r="C5890" t="s">
        <v>688</v>
      </c>
      <c r="D5890" t="s">
        <v>2306</v>
      </c>
      <c r="E5890" t="s">
        <v>19603</v>
      </c>
      <c r="F5890" t="s">
        <v>20442</v>
      </c>
      <c r="G5890" s="146">
        <f t="shared" si="99"/>
        <v>1</v>
      </c>
    </row>
    <row r="5891" spans="1:7">
      <c r="A5891" t="s">
        <v>19604</v>
      </c>
      <c r="B5891" s="1">
        <f>IFERROR(INDEX(Preturi!H$2:H$8000, MATCH(A5891, Preturi!G$2:G$8000, 0)), "")*G5891</f>
        <v>11.9</v>
      </c>
      <c r="C5891" t="s">
        <v>688</v>
      </c>
      <c r="D5891" t="s">
        <v>2306</v>
      </c>
      <c r="E5891" t="s">
        <v>19605</v>
      </c>
      <c r="F5891" t="s">
        <v>20442</v>
      </c>
      <c r="G5891" s="146">
        <f t="shared" si="99"/>
        <v>1</v>
      </c>
    </row>
    <row r="5892" spans="1:7">
      <c r="A5892" t="s">
        <v>19606</v>
      </c>
      <c r="B5892" s="1">
        <f>IFERROR(INDEX(Preturi!H$2:H$8000, MATCH(A5892, Preturi!G$2:G$8000, 0)), "")*G5892</f>
        <v>12.1</v>
      </c>
      <c r="C5892" t="s">
        <v>688</v>
      </c>
      <c r="D5892" t="s">
        <v>2306</v>
      </c>
      <c r="E5892" t="s">
        <v>19607</v>
      </c>
      <c r="F5892" t="s">
        <v>20442</v>
      </c>
      <c r="G5892" s="146">
        <f t="shared" si="99"/>
        <v>1</v>
      </c>
    </row>
    <row r="5893" spans="1:7">
      <c r="A5893" t="s">
        <v>19608</v>
      </c>
      <c r="B5893" s="1">
        <f>IFERROR(INDEX(Preturi!H$2:H$8000, MATCH(A5893, Preturi!G$2:G$8000, 0)), "")*G5893</f>
        <v>9.83</v>
      </c>
      <c r="C5893" t="s">
        <v>688</v>
      </c>
      <c r="D5893" t="s">
        <v>2306</v>
      </c>
      <c r="E5893" t="s">
        <v>19609</v>
      </c>
      <c r="F5893" t="s">
        <v>20442</v>
      </c>
      <c r="G5893" s="146">
        <f t="shared" si="99"/>
        <v>1</v>
      </c>
    </row>
    <row r="5894" spans="1:7">
      <c r="A5894" t="s">
        <v>19610</v>
      </c>
      <c r="B5894" s="1">
        <f>IFERROR(INDEX(Preturi!H$2:H$8000, MATCH(A5894, Preturi!G$2:G$8000, 0)), "")*G5894</f>
        <v>10.039999999999999</v>
      </c>
      <c r="C5894" t="s">
        <v>688</v>
      </c>
      <c r="D5894" t="s">
        <v>2306</v>
      </c>
      <c r="E5894" t="s">
        <v>19611</v>
      </c>
      <c r="F5894" t="s">
        <v>20442</v>
      </c>
      <c r="G5894" s="146">
        <f t="shared" si="99"/>
        <v>1</v>
      </c>
    </row>
    <row r="5895" spans="1:7">
      <c r="A5895" t="s">
        <v>19612</v>
      </c>
      <c r="B5895" s="1">
        <f>IFERROR(INDEX(Preturi!H$2:H$8000, MATCH(A5895, Preturi!G$2:G$8000, 0)), "")*G5895</f>
        <v>10.24</v>
      </c>
      <c r="C5895" t="s">
        <v>688</v>
      </c>
      <c r="D5895" t="s">
        <v>2306</v>
      </c>
      <c r="E5895" t="s">
        <v>19613</v>
      </c>
      <c r="F5895" t="s">
        <v>20442</v>
      </c>
      <c r="G5895" s="146">
        <f t="shared" si="99"/>
        <v>1</v>
      </c>
    </row>
    <row r="5896" spans="1:7">
      <c r="A5896" t="s">
        <v>19614</v>
      </c>
      <c r="B5896" s="1">
        <f>IFERROR(INDEX(Preturi!H$2:H$8000, MATCH(A5896, Preturi!G$2:G$8000, 0)), "")*G5896</f>
        <v>10.45</v>
      </c>
      <c r="C5896" t="s">
        <v>688</v>
      </c>
      <c r="D5896" t="s">
        <v>2306</v>
      </c>
      <c r="E5896" t="s">
        <v>19615</v>
      </c>
      <c r="F5896" t="s">
        <v>20442</v>
      </c>
      <c r="G5896" s="146">
        <f t="shared" si="99"/>
        <v>1</v>
      </c>
    </row>
    <row r="5897" spans="1:7">
      <c r="A5897" t="s">
        <v>19616</v>
      </c>
      <c r="B5897" s="1">
        <f>IFERROR(INDEX(Preturi!H$2:H$8000, MATCH(A5897, Preturi!G$2:G$8000, 0)), "")*G5897</f>
        <v>10.66</v>
      </c>
      <c r="C5897" t="s">
        <v>688</v>
      </c>
      <c r="D5897" t="s">
        <v>2306</v>
      </c>
      <c r="E5897" t="s">
        <v>19617</v>
      </c>
      <c r="F5897" t="s">
        <v>20442</v>
      </c>
      <c r="G5897" s="146">
        <f t="shared" si="99"/>
        <v>1</v>
      </c>
    </row>
    <row r="5898" spans="1:7">
      <c r="A5898" t="s">
        <v>19618</v>
      </c>
      <c r="B5898" s="1">
        <f>IFERROR(INDEX(Preturi!H$2:H$8000, MATCH(A5898, Preturi!G$2:G$8000, 0)), "")*G5898</f>
        <v>10.87</v>
      </c>
      <c r="C5898" t="s">
        <v>688</v>
      </c>
      <c r="D5898" t="s">
        <v>2306</v>
      </c>
      <c r="E5898" t="s">
        <v>19619</v>
      </c>
      <c r="F5898" t="s">
        <v>20442</v>
      </c>
      <c r="G5898" s="146">
        <f t="shared" si="99"/>
        <v>1</v>
      </c>
    </row>
    <row r="5899" spans="1:7">
      <c r="A5899" t="s">
        <v>19620</v>
      </c>
      <c r="B5899" s="1">
        <f>IFERROR(INDEX(Preturi!H$2:H$8000, MATCH(A5899, Preturi!G$2:G$8000, 0)), "")*G5899</f>
        <v>11.08</v>
      </c>
      <c r="C5899" t="s">
        <v>688</v>
      </c>
      <c r="D5899" t="s">
        <v>2306</v>
      </c>
      <c r="E5899" t="s">
        <v>19621</v>
      </c>
      <c r="F5899" t="s">
        <v>20442</v>
      </c>
      <c r="G5899" s="146">
        <f t="shared" si="99"/>
        <v>1</v>
      </c>
    </row>
    <row r="5900" spans="1:7">
      <c r="A5900" t="s">
        <v>19622</v>
      </c>
      <c r="B5900" s="1">
        <f>IFERROR(INDEX(Preturi!H$2:H$8000, MATCH(A5900, Preturi!G$2:G$8000, 0)), "")*G5900</f>
        <v>11.27</v>
      </c>
      <c r="C5900" t="s">
        <v>688</v>
      </c>
      <c r="D5900" t="s">
        <v>2306</v>
      </c>
      <c r="E5900" t="s">
        <v>19623</v>
      </c>
      <c r="F5900" t="s">
        <v>20442</v>
      </c>
      <c r="G5900" s="146">
        <f t="shared" si="99"/>
        <v>1</v>
      </c>
    </row>
    <row r="5901" spans="1:7">
      <c r="A5901" t="s">
        <v>19624</v>
      </c>
      <c r="B5901" s="1">
        <f>IFERROR(INDEX(Preturi!H$2:H$8000, MATCH(A5901, Preturi!G$2:G$8000, 0)), "")*G5901</f>
        <v>11.48</v>
      </c>
      <c r="C5901" t="s">
        <v>688</v>
      </c>
      <c r="D5901" t="s">
        <v>2306</v>
      </c>
      <c r="E5901" t="s">
        <v>19625</v>
      </c>
      <c r="F5901" t="s">
        <v>20442</v>
      </c>
      <c r="G5901" s="146">
        <f t="shared" si="99"/>
        <v>1</v>
      </c>
    </row>
    <row r="5902" spans="1:7">
      <c r="A5902" t="s">
        <v>19626</v>
      </c>
      <c r="B5902" s="1">
        <f>IFERROR(INDEX(Preturi!H$2:H$8000, MATCH(A5902, Preturi!G$2:G$8000, 0)), "")*G5902</f>
        <v>11.69</v>
      </c>
      <c r="C5902" t="s">
        <v>688</v>
      </c>
      <c r="D5902" t="s">
        <v>2306</v>
      </c>
      <c r="E5902" t="s">
        <v>19627</v>
      </c>
      <c r="F5902" t="s">
        <v>20442</v>
      </c>
      <c r="G5902" s="146">
        <f t="shared" si="99"/>
        <v>1</v>
      </c>
    </row>
    <row r="5903" spans="1:7">
      <c r="A5903" t="s">
        <v>19628</v>
      </c>
      <c r="B5903" s="1">
        <f>IFERROR(INDEX(Preturi!H$2:H$8000, MATCH(A5903, Preturi!G$2:G$8000, 0)), "")*G5903</f>
        <v>11.9</v>
      </c>
      <c r="C5903" t="s">
        <v>688</v>
      </c>
      <c r="D5903" t="s">
        <v>2306</v>
      </c>
      <c r="E5903" t="s">
        <v>19629</v>
      </c>
      <c r="F5903" t="s">
        <v>20442</v>
      </c>
      <c r="G5903" s="146">
        <f t="shared" si="99"/>
        <v>1</v>
      </c>
    </row>
    <row r="5904" spans="1:7">
      <c r="A5904" t="s">
        <v>19630</v>
      </c>
      <c r="B5904" s="1">
        <f>IFERROR(INDEX(Preturi!H$2:H$8000, MATCH(A5904, Preturi!G$2:G$8000, 0)), "")*G5904</f>
        <v>12.1</v>
      </c>
      <c r="C5904" t="s">
        <v>688</v>
      </c>
      <c r="D5904" t="s">
        <v>2306</v>
      </c>
      <c r="E5904" t="s">
        <v>19631</v>
      </c>
      <c r="F5904" t="s">
        <v>20442</v>
      </c>
      <c r="G5904" s="146">
        <f t="shared" si="99"/>
        <v>1</v>
      </c>
    </row>
    <row r="5905" spans="1:7">
      <c r="A5905" t="s">
        <v>19632</v>
      </c>
      <c r="B5905" s="1">
        <f>IFERROR(INDEX(Preturi!H$2:H$8000, MATCH(A5905, Preturi!G$2:G$8000, 0)), "")*G5905</f>
        <v>15.34</v>
      </c>
      <c r="C5905" t="s">
        <v>688</v>
      </c>
      <c r="D5905" t="s">
        <v>2306</v>
      </c>
      <c r="E5905" t="s">
        <v>19634</v>
      </c>
      <c r="F5905" t="s">
        <v>20442</v>
      </c>
      <c r="G5905" s="146">
        <f t="shared" si="99"/>
        <v>1</v>
      </c>
    </row>
    <row r="5906" spans="1:7">
      <c r="A5906" t="s">
        <v>19635</v>
      </c>
      <c r="B5906" s="1">
        <f>IFERROR(INDEX(Preturi!H$2:H$8000, MATCH(A5906, Preturi!G$2:G$8000, 0)), "")*G5906</f>
        <v>12.25</v>
      </c>
      <c r="C5906" t="s">
        <v>688</v>
      </c>
      <c r="D5906" t="s">
        <v>2306</v>
      </c>
      <c r="E5906" t="s">
        <v>19636</v>
      </c>
      <c r="F5906" t="s">
        <v>20442</v>
      </c>
      <c r="G5906" s="146">
        <f t="shared" si="99"/>
        <v>1</v>
      </c>
    </row>
    <row r="5907" spans="1:7">
      <c r="A5907" t="s">
        <v>19637</v>
      </c>
      <c r="B5907" s="1">
        <f>IFERROR(INDEX(Preturi!H$2:H$8000, MATCH(A5907, Preturi!G$2:G$8000, 0)), "")*G5907</f>
        <v>12.49</v>
      </c>
      <c r="C5907" t="s">
        <v>688</v>
      </c>
      <c r="D5907" t="s">
        <v>2306</v>
      </c>
      <c r="E5907" t="s">
        <v>19638</v>
      </c>
      <c r="F5907" t="s">
        <v>20442</v>
      </c>
      <c r="G5907" s="146">
        <f t="shared" si="99"/>
        <v>1</v>
      </c>
    </row>
    <row r="5908" spans="1:7">
      <c r="A5908" t="s">
        <v>19639</v>
      </c>
      <c r="B5908" s="1">
        <f>IFERROR(INDEX(Preturi!H$2:H$8000, MATCH(A5908, Preturi!G$2:G$8000, 0)), "")*G5908</f>
        <v>12.75</v>
      </c>
      <c r="C5908" t="s">
        <v>688</v>
      </c>
      <c r="D5908" t="s">
        <v>2306</v>
      </c>
      <c r="E5908" t="s">
        <v>19640</v>
      </c>
      <c r="F5908" t="s">
        <v>20442</v>
      </c>
      <c r="G5908" s="146">
        <f t="shared" si="99"/>
        <v>1</v>
      </c>
    </row>
    <row r="5909" spans="1:7">
      <c r="A5909" t="s">
        <v>19641</v>
      </c>
      <c r="B5909" s="1">
        <f>IFERROR(INDEX(Preturi!H$2:H$8000, MATCH(A5909, Preturi!G$2:G$8000, 0)), "")*G5909</f>
        <v>13.01</v>
      </c>
      <c r="C5909" t="s">
        <v>688</v>
      </c>
      <c r="D5909" t="s">
        <v>2306</v>
      </c>
      <c r="E5909" t="s">
        <v>19642</v>
      </c>
      <c r="F5909" t="s">
        <v>20442</v>
      </c>
      <c r="G5909" s="146">
        <f t="shared" si="99"/>
        <v>1</v>
      </c>
    </row>
    <row r="5910" spans="1:7">
      <c r="A5910" t="s">
        <v>19643</v>
      </c>
      <c r="B5910" s="1">
        <f>IFERROR(INDEX(Preturi!H$2:H$8000, MATCH(A5910, Preturi!G$2:G$8000, 0)), "")*G5910</f>
        <v>13.27</v>
      </c>
      <c r="C5910" t="s">
        <v>688</v>
      </c>
      <c r="D5910" t="s">
        <v>2306</v>
      </c>
      <c r="E5910" t="s">
        <v>19644</v>
      </c>
      <c r="F5910" t="s">
        <v>20442</v>
      </c>
      <c r="G5910" s="146">
        <f t="shared" ref="G5910:G5973" si="100">1+Adaosuri23</f>
        <v>1</v>
      </c>
    </row>
    <row r="5911" spans="1:7">
      <c r="A5911" t="s">
        <v>19645</v>
      </c>
      <c r="B5911" s="1">
        <f>IFERROR(INDEX(Preturi!H$2:H$8000, MATCH(A5911, Preturi!G$2:G$8000, 0)), "")*G5911</f>
        <v>13.53</v>
      </c>
      <c r="C5911" t="s">
        <v>688</v>
      </c>
      <c r="D5911" t="s">
        <v>2306</v>
      </c>
      <c r="E5911" t="s">
        <v>19646</v>
      </c>
      <c r="F5911" t="s">
        <v>20442</v>
      </c>
      <c r="G5911" s="146">
        <f t="shared" si="100"/>
        <v>1</v>
      </c>
    </row>
    <row r="5912" spans="1:7">
      <c r="A5912" t="s">
        <v>19647</v>
      </c>
      <c r="B5912" s="1">
        <f>IFERROR(INDEX(Preturi!H$2:H$8000, MATCH(A5912, Preturi!G$2:G$8000, 0)), "")*G5912</f>
        <v>13.79</v>
      </c>
      <c r="C5912" t="s">
        <v>688</v>
      </c>
      <c r="D5912" t="s">
        <v>2306</v>
      </c>
      <c r="E5912" t="s">
        <v>19648</v>
      </c>
      <c r="F5912" t="s">
        <v>20442</v>
      </c>
      <c r="G5912" s="146">
        <f t="shared" si="100"/>
        <v>1</v>
      </c>
    </row>
    <row r="5913" spans="1:7">
      <c r="A5913" t="s">
        <v>19649</v>
      </c>
      <c r="B5913" s="1">
        <f>IFERROR(INDEX(Preturi!H$2:H$8000, MATCH(A5913, Preturi!G$2:G$8000, 0)), "")*G5913</f>
        <v>14.05</v>
      </c>
      <c r="C5913" t="s">
        <v>688</v>
      </c>
      <c r="D5913" t="s">
        <v>2306</v>
      </c>
      <c r="E5913" t="s">
        <v>19650</v>
      </c>
      <c r="F5913" t="s">
        <v>20442</v>
      </c>
      <c r="G5913" s="146">
        <f t="shared" si="100"/>
        <v>1</v>
      </c>
    </row>
    <row r="5914" spans="1:7">
      <c r="A5914" t="s">
        <v>19651</v>
      </c>
      <c r="B5914" s="1">
        <f>IFERROR(INDEX(Preturi!H$2:H$8000, MATCH(A5914, Preturi!G$2:G$8000, 0)), "")*G5914</f>
        <v>14.31</v>
      </c>
      <c r="C5914" t="s">
        <v>688</v>
      </c>
      <c r="D5914" t="s">
        <v>2306</v>
      </c>
      <c r="E5914" t="s">
        <v>19652</v>
      </c>
      <c r="F5914" t="s">
        <v>20442</v>
      </c>
      <c r="G5914" s="146">
        <f t="shared" si="100"/>
        <v>1</v>
      </c>
    </row>
    <row r="5915" spans="1:7">
      <c r="A5915" t="s">
        <v>19653</v>
      </c>
      <c r="B5915" s="1">
        <f>IFERROR(INDEX(Preturi!H$2:H$8000, MATCH(A5915, Preturi!G$2:G$8000, 0)), "")*G5915</f>
        <v>14.57</v>
      </c>
      <c r="C5915" t="s">
        <v>688</v>
      </c>
      <c r="D5915" t="s">
        <v>2306</v>
      </c>
      <c r="E5915" t="s">
        <v>19654</v>
      </c>
      <c r="F5915" t="s">
        <v>20442</v>
      </c>
      <c r="G5915" s="146">
        <f t="shared" si="100"/>
        <v>1</v>
      </c>
    </row>
    <row r="5916" spans="1:7">
      <c r="A5916" t="s">
        <v>19655</v>
      </c>
      <c r="B5916" s="1">
        <f>IFERROR(INDEX(Preturi!H$2:H$8000, MATCH(A5916, Preturi!G$2:G$8000, 0)), "")*G5916</f>
        <v>14.83</v>
      </c>
      <c r="C5916" t="s">
        <v>688</v>
      </c>
      <c r="D5916" t="s">
        <v>2306</v>
      </c>
      <c r="E5916" t="s">
        <v>19656</v>
      </c>
      <c r="F5916" t="s">
        <v>20442</v>
      </c>
      <c r="G5916" s="146">
        <f t="shared" si="100"/>
        <v>1</v>
      </c>
    </row>
    <row r="5917" spans="1:7">
      <c r="A5917" t="s">
        <v>19657</v>
      </c>
      <c r="B5917" s="1">
        <f>IFERROR(INDEX(Preturi!H$2:H$8000, MATCH(A5917, Preturi!G$2:G$8000, 0)), "")*G5917</f>
        <v>15.08</v>
      </c>
      <c r="C5917" t="s">
        <v>688</v>
      </c>
      <c r="D5917" t="s">
        <v>2306</v>
      </c>
      <c r="E5917" t="s">
        <v>19658</v>
      </c>
      <c r="F5917" t="s">
        <v>20442</v>
      </c>
      <c r="G5917" s="146">
        <f t="shared" si="100"/>
        <v>1</v>
      </c>
    </row>
    <row r="5918" spans="1:7">
      <c r="A5918" t="s">
        <v>19659</v>
      </c>
      <c r="B5918" s="1">
        <f>IFERROR(INDEX(Preturi!H$2:H$8000, MATCH(A5918, Preturi!G$2:G$8000, 0)), "")*G5918</f>
        <v>12.25</v>
      </c>
      <c r="C5918" t="s">
        <v>688</v>
      </c>
      <c r="D5918" t="s">
        <v>2306</v>
      </c>
      <c r="E5918" t="s">
        <v>19660</v>
      </c>
      <c r="F5918" t="s">
        <v>20442</v>
      </c>
      <c r="G5918" s="146">
        <f t="shared" si="100"/>
        <v>1</v>
      </c>
    </row>
    <row r="5919" spans="1:7">
      <c r="A5919" t="s">
        <v>19661</v>
      </c>
      <c r="B5919" s="1">
        <f>IFERROR(INDEX(Preturi!H$2:H$8000, MATCH(A5919, Preturi!G$2:G$8000, 0)), "")*G5919</f>
        <v>12.49</v>
      </c>
      <c r="C5919" t="s">
        <v>688</v>
      </c>
      <c r="D5919" t="s">
        <v>2306</v>
      </c>
      <c r="E5919" t="s">
        <v>19662</v>
      </c>
      <c r="F5919" t="s">
        <v>20442</v>
      </c>
      <c r="G5919" s="146">
        <f t="shared" si="100"/>
        <v>1</v>
      </c>
    </row>
    <row r="5920" spans="1:7">
      <c r="A5920" t="s">
        <v>19663</v>
      </c>
      <c r="B5920" s="1">
        <f>IFERROR(INDEX(Preturi!H$2:H$8000, MATCH(A5920, Preturi!G$2:G$8000, 0)), "")*G5920</f>
        <v>12.75</v>
      </c>
      <c r="C5920" t="s">
        <v>688</v>
      </c>
      <c r="D5920" t="s">
        <v>2306</v>
      </c>
      <c r="E5920" t="s">
        <v>19664</v>
      </c>
      <c r="F5920" t="s">
        <v>20442</v>
      </c>
      <c r="G5920" s="146">
        <f t="shared" si="100"/>
        <v>1</v>
      </c>
    </row>
    <row r="5921" spans="1:7">
      <c r="A5921" t="s">
        <v>19665</v>
      </c>
      <c r="B5921" s="1">
        <f>IFERROR(INDEX(Preturi!H$2:H$8000, MATCH(A5921, Preturi!G$2:G$8000, 0)), "")*G5921</f>
        <v>13.01</v>
      </c>
      <c r="C5921" t="s">
        <v>688</v>
      </c>
      <c r="D5921" t="s">
        <v>2306</v>
      </c>
      <c r="E5921" t="s">
        <v>19666</v>
      </c>
      <c r="F5921" t="s">
        <v>20442</v>
      </c>
      <c r="G5921" s="146">
        <f t="shared" si="100"/>
        <v>1</v>
      </c>
    </row>
    <row r="5922" spans="1:7">
      <c r="A5922" t="s">
        <v>19667</v>
      </c>
      <c r="B5922" s="1">
        <f>IFERROR(INDEX(Preturi!H$2:H$8000, MATCH(A5922, Preturi!G$2:G$8000, 0)), "")*G5922</f>
        <v>13.27</v>
      </c>
      <c r="C5922" t="s">
        <v>688</v>
      </c>
      <c r="D5922" t="s">
        <v>2306</v>
      </c>
      <c r="E5922" t="s">
        <v>19668</v>
      </c>
      <c r="F5922" t="s">
        <v>20442</v>
      </c>
      <c r="G5922" s="146">
        <f t="shared" si="100"/>
        <v>1</v>
      </c>
    </row>
    <row r="5923" spans="1:7">
      <c r="A5923" t="s">
        <v>19669</v>
      </c>
      <c r="B5923" s="1">
        <f>IFERROR(INDEX(Preturi!H$2:H$8000, MATCH(A5923, Preturi!G$2:G$8000, 0)), "")*G5923</f>
        <v>13.53</v>
      </c>
      <c r="C5923" t="s">
        <v>688</v>
      </c>
      <c r="D5923" t="s">
        <v>2306</v>
      </c>
      <c r="E5923" t="s">
        <v>19670</v>
      </c>
      <c r="F5923" t="s">
        <v>20442</v>
      </c>
      <c r="G5923" s="146">
        <f t="shared" si="100"/>
        <v>1</v>
      </c>
    </row>
    <row r="5924" spans="1:7">
      <c r="A5924" t="s">
        <v>19671</v>
      </c>
      <c r="B5924" s="1">
        <f>IFERROR(INDEX(Preturi!H$2:H$8000, MATCH(A5924, Preturi!G$2:G$8000, 0)), "")*G5924</f>
        <v>13.79</v>
      </c>
      <c r="C5924" t="s">
        <v>688</v>
      </c>
      <c r="D5924" t="s">
        <v>2306</v>
      </c>
      <c r="E5924" t="s">
        <v>19672</v>
      </c>
      <c r="F5924" t="s">
        <v>20442</v>
      </c>
      <c r="G5924" s="146">
        <f t="shared" si="100"/>
        <v>1</v>
      </c>
    </row>
    <row r="5925" spans="1:7">
      <c r="A5925" t="s">
        <v>19673</v>
      </c>
      <c r="B5925" s="1">
        <f>IFERROR(INDEX(Preturi!H$2:H$8000, MATCH(A5925, Preturi!G$2:G$8000, 0)), "")*G5925</f>
        <v>14.05</v>
      </c>
      <c r="C5925" t="s">
        <v>688</v>
      </c>
      <c r="D5925" t="s">
        <v>2306</v>
      </c>
      <c r="E5925" t="s">
        <v>19674</v>
      </c>
      <c r="F5925" t="s">
        <v>20442</v>
      </c>
      <c r="G5925" s="146">
        <f t="shared" si="100"/>
        <v>1</v>
      </c>
    </row>
    <row r="5926" spans="1:7">
      <c r="A5926" t="s">
        <v>19675</v>
      </c>
      <c r="B5926" s="1">
        <f>IFERROR(INDEX(Preturi!H$2:H$8000, MATCH(A5926, Preturi!G$2:G$8000, 0)), "")*G5926</f>
        <v>14.31</v>
      </c>
      <c r="C5926" t="s">
        <v>688</v>
      </c>
      <c r="D5926" t="s">
        <v>2306</v>
      </c>
      <c r="E5926" t="s">
        <v>19676</v>
      </c>
      <c r="F5926" t="s">
        <v>20442</v>
      </c>
      <c r="G5926" s="146">
        <f t="shared" si="100"/>
        <v>1</v>
      </c>
    </row>
    <row r="5927" spans="1:7">
      <c r="A5927" t="s">
        <v>19677</v>
      </c>
      <c r="B5927" s="1">
        <f>IFERROR(INDEX(Preturi!H$2:H$8000, MATCH(A5927, Preturi!G$2:G$8000, 0)), "")*G5927</f>
        <v>14.57</v>
      </c>
      <c r="C5927" t="s">
        <v>688</v>
      </c>
      <c r="D5927" t="s">
        <v>2306</v>
      </c>
      <c r="E5927" t="s">
        <v>19678</v>
      </c>
      <c r="F5927" t="s">
        <v>20442</v>
      </c>
      <c r="G5927" s="146">
        <f t="shared" si="100"/>
        <v>1</v>
      </c>
    </row>
    <row r="5928" spans="1:7">
      <c r="A5928" t="s">
        <v>19679</v>
      </c>
      <c r="B5928" s="1">
        <f>IFERROR(INDEX(Preturi!H$2:H$8000, MATCH(A5928, Preturi!G$2:G$8000, 0)), "")*G5928</f>
        <v>14.83</v>
      </c>
      <c r="C5928" t="s">
        <v>688</v>
      </c>
      <c r="D5928" t="s">
        <v>2306</v>
      </c>
      <c r="E5928" t="s">
        <v>19680</v>
      </c>
      <c r="F5928" t="s">
        <v>20442</v>
      </c>
      <c r="G5928" s="146">
        <f t="shared" si="100"/>
        <v>1</v>
      </c>
    </row>
    <row r="5929" spans="1:7">
      <c r="A5929" t="s">
        <v>19681</v>
      </c>
      <c r="B5929" s="1">
        <f>IFERROR(INDEX(Preturi!H$2:H$8000, MATCH(A5929, Preturi!G$2:G$8000, 0)), "")*G5929</f>
        <v>15.08</v>
      </c>
      <c r="C5929" t="s">
        <v>688</v>
      </c>
      <c r="D5929" t="s">
        <v>2306</v>
      </c>
      <c r="E5929" t="s">
        <v>19682</v>
      </c>
      <c r="F5929" t="s">
        <v>20442</v>
      </c>
      <c r="G5929" s="146">
        <f t="shared" si="100"/>
        <v>1</v>
      </c>
    </row>
    <row r="5930" spans="1:7">
      <c r="A5930" t="s">
        <v>19683</v>
      </c>
      <c r="B5930" s="1">
        <f>IFERROR(INDEX(Preturi!H$2:H$8000, MATCH(A5930, Preturi!G$2:G$8000, 0)), "")*G5930</f>
        <v>18.36</v>
      </c>
      <c r="C5930" t="s">
        <v>688</v>
      </c>
      <c r="D5930" t="s">
        <v>2306</v>
      </c>
      <c r="E5930" t="s">
        <v>19685</v>
      </c>
      <c r="F5930" t="s">
        <v>20442</v>
      </c>
      <c r="G5930" s="146">
        <f t="shared" si="100"/>
        <v>1</v>
      </c>
    </row>
    <row r="5931" spans="1:7">
      <c r="A5931" t="s">
        <v>19686</v>
      </c>
      <c r="B5931" s="1">
        <f>IFERROR(INDEX(Preturi!H$2:H$8000, MATCH(A5931, Preturi!G$2:G$8000, 0)), "")*G5931</f>
        <v>14.64</v>
      </c>
      <c r="C5931" t="s">
        <v>688</v>
      </c>
      <c r="D5931" t="s">
        <v>2306</v>
      </c>
      <c r="E5931" t="s">
        <v>19687</v>
      </c>
      <c r="F5931" t="s">
        <v>20442</v>
      </c>
      <c r="G5931" s="146">
        <f t="shared" si="100"/>
        <v>1</v>
      </c>
    </row>
    <row r="5932" spans="1:7">
      <c r="A5932" t="s">
        <v>19688</v>
      </c>
      <c r="B5932" s="1">
        <f>IFERROR(INDEX(Preturi!H$2:H$8000, MATCH(A5932, Preturi!G$2:G$8000, 0)), "")*G5932</f>
        <v>14.95</v>
      </c>
      <c r="C5932" t="s">
        <v>688</v>
      </c>
      <c r="D5932" t="s">
        <v>2306</v>
      </c>
      <c r="E5932" t="s">
        <v>19689</v>
      </c>
      <c r="F5932" t="s">
        <v>20442</v>
      </c>
      <c r="G5932" s="146">
        <f t="shared" si="100"/>
        <v>1</v>
      </c>
    </row>
    <row r="5933" spans="1:7">
      <c r="A5933" t="s">
        <v>19690</v>
      </c>
      <c r="B5933" s="1">
        <f>IFERROR(INDEX(Preturi!H$2:H$8000, MATCH(A5933, Preturi!G$2:G$8000, 0)), "")*G5933</f>
        <v>15.25</v>
      </c>
      <c r="C5933" t="s">
        <v>688</v>
      </c>
      <c r="D5933" t="s">
        <v>2306</v>
      </c>
      <c r="E5933" t="s">
        <v>19691</v>
      </c>
      <c r="F5933" t="s">
        <v>20442</v>
      </c>
      <c r="G5933" s="146">
        <f t="shared" si="100"/>
        <v>1</v>
      </c>
    </row>
    <row r="5934" spans="1:7">
      <c r="A5934" t="s">
        <v>19692</v>
      </c>
      <c r="B5934" s="1">
        <f>IFERROR(INDEX(Preturi!H$2:H$8000, MATCH(A5934, Preturi!G$2:G$8000, 0)), "")*G5934</f>
        <v>15.56</v>
      </c>
      <c r="C5934" t="s">
        <v>688</v>
      </c>
      <c r="D5934" t="s">
        <v>2306</v>
      </c>
      <c r="E5934" t="s">
        <v>19693</v>
      </c>
      <c r="F5934" t="s">
        <v>20442</v>
      </c>
      <c r="G5934" s="146">
        <f t="shared" si="100"/>
        <v>1</v>
      </c>
    </row>
    <row r="5935" spans="1:7">
      <c r="A5935" t="s">
        <v>19694</v>
      </c>
      <c r="B5935" s="1">
        <f>IFERROR(INDEX(Preturi!H$2:H$8000, MATCH(A5935, Preturi!G$2:G$8000, 0)), "")*G5935</f>
        <v>15.87</v>
      </c>
      <c r="C5935" t="s">
        <v>688</v>
      </c>
      <c r="D5935" t="s">
        <v>2306</v>
      </c>
      <c r="E5935" t="s">
        <v>19695</v>
      </c>
      <c r="F5935" t="s">
        <v>20442</v>
      </c>
      <c r="G5935" s="146">
        <f t="shared" si="100"/>
        <v>1</v>
      </c>
    </row>
    <row r="5936" spans="1:7">
      <c r="A5936" t="s">
        <v>19696</v>
      </c>
      <c r="B5936" s="1">
        <f>IFERROR(INDEX(Preturi!H$2:H$8000, MATCH(A5936, Preturi!G$2:G$8000, 0)), "")*G5936</f>
        <v>16.190000000000001</v>
      </c>
      <c r="C5936" t="s">
        <v>688</v>
      </c>
      <c r="D5936" t="s">
        <v>2306</v>
      </c>
      <c r="E5936" t="s">
        <v>19697</v>
      </c>
      <c r="F5936" t="s">
        <v>20442</v>
      </c>
      <c r="G5936" s="146">
        <f t="shared" si="100"/>
        <v>1</v>
      </c>
    </row>
    <row r="5937" spans="1:7">
      <c r="A5937" t="s">
        <v>19698</v>
      </c>
      <c r="B5937" s="1">
        <f>IFERROR(INDEX(Preturi!H$2:H$8000, MATCH(A5937, Preturi!G$2:G$8000, 0)), "")*G5937</f>
        <v>16.5</v>
      </c>
      <c r="C5937" t="s">
        <v>688</v>
      </c>
      <c r="D5937" t="s">
        <v>2306</v>
      </c>
      <c r="E5937" t="s">
        <v>19699</v>
      </c>
      <c r="F5937" t="s">
        <v>20442</v>
      </c>
      <c r="G5937" s="146">
        <f t="shared" si="100"/>
        <v>1</v>
      </c>
    </row>
    <row r="5938" spans="1:7">
      <c r="A5938" t="s">
        <v>19700</v>
      </c>
      <c r="B5938" s="1">
        <f>IFERROR(INDEX(Preturi!H$2:H$8000, MATCH(A5938, Preturi!G$2:G$8000, 0)), "")*G5938</f>
        <v>16.809999999999999</v>
      </c>
      <c r="C5938" t="s">
        <v>688</v>
      </c>
      <c r="D5938" t="s">
        <v>2306</v>
      </c>
      <c r="E5938" t="s">
        <v>19701</v>
      </c>
      <c r="F5938" t="s">
        <v>20442</v>
      </c>
      <c r="G5938" s="146">
        <f t="shared" si="100"/>
        <v>1</v>
      </c>
    </row>
    <row r="5939" spans="1:7">
      <c r="A5939" t="s">
        <v>19702</v>
      </c>
      <c r="B5939" s="1">
        <f>IFERROR(INDEX(Preturi!H$2:H$8000, MATCH(A5939, Preturi!G$2:G$8000, 0)), "")*G5939</f>
        <v>17.12</v>
      </c>
      <c r="C5939" t="s">
        <v>688</v>
      </c>
      <c r="D5939" t="s">
        <v>2306</v>
      </c>
      <c r="E5939" t="s">
        <v>19703</v>
      </c>
      <c r="F5939" t="s">
        <v>20442</v>
      </c>
      <c r="G5939" s="146">
        <f t="shared" si="100"/>
        <v>1</v>
      </c>
    </row>
    <row r="5940" spans="1:7">
      <c r="A5940" t="s">
        <v>19704</v>
      </c>
      <c r="B5940" s="1">
        <f>IFERROR(INDEX(Preturi!H$2:H$8000, MATCH(A5940, Preturi!G$2:G$8000, 0)), "")*G5940</f>
        <v>17.43</v>
      </c>
      <c r="C5940" t="s">
        <v>688</v>
      </c>
      <c r="D5940" t="s">
        <v>2306</v>
      </c>
      <c r="E5940" t="s">
        <v>19705</v>
      </c>
      <c r="F5940" t="s">
        <v>20442</v>
      </c>
      <c r="G5940" s="146">
        <f t="shared" si="100"/>
        <v>1</v>
      </c>
    </row>
    <row r="5941" spans="1:7">
      <c r="A5941" t="s">
        <v>19706</v>
      </c>
      <c r="B5941" s="1">
        <f>IFERROR(INDEX(Preturi!H$2:H$8000, MATCH(A5941, Preturi!G$2:G$8000, 0)), "")*G5941</f>
        <v>17.75</v>
      </c>
      <c r="C5941" t="s">
        <v>688</v>
      </c>
      <c r="D5941" t="s">
        <v>2306</v>
      </c>
      <c r="E5941" t="s">
        <v>19707</v>
      </c>
      <c r="F5941" t="s">
        <v>20442</v>
      </c>
      <c r="G5941" s="146">
        <f t="shared" si="100"/>
        <v>1</v>
      </c>
    </row>
    <row r="5942" spans="1:7">
      <c r="A5942" t="s">
        <v>19708</v>
      </c>
      <c r="B5942" s="1">
        <f>IFERROR(INDEX(Preturi!H$2:H$8000, MATCH(A5942, Preturi!G$2:G$8000, 0)), "")*G5942</f>
        <v>18.04</v>
      </c>
      <c r="C5942" t="s">
        <v>688</v>
      </c>
      <c r="D5942" t="s">
        <v>2306</v>
      </c>
      <c r="E5942" t="s">
        <v>19709</v>
      </c>
      <c r="F5942" t="s">
        <v>20442</v>
      </c>
      <c r="G5942" s="146">
        <f t="shared" si="100"/>
        <v>1</v>
      </c>
    </row>
    <row r="5943" spans="1:7">
      <c r="A5943" t="s">
        <v>19710</v>
      </c>
      <c r="B5943" s="1">
        <f>IFERROR(INDEX(Preturi!H$2:H$8000, MATCH(A5943, Preturi!G$2:G$8000, 0)), "")*G5943</f>
        <v>14.64</v>
      </c>
      <c r="C5943" t="s">
        <v>688</v>
      </c>
      <c r="D5943" t="s">
        <v>2306</v>
      </c>
      <c r="E5943" t="s">
        <v>19711</v>
      </c>
      <c r="F5943" t="s">
        <v>20442</v>
      </c>
      <c r="G5943" s="146">
        <f t="shared" si="100"/>
        <v>1</v>
      </c>
    </row>
    <row r="5944" spans="1:7">
      <c r="A5944" t="s">
        <v>19712</v>
      </c>
      <c r="B5944" s="1">
        <f>IFERROR(INDEX(Preturi!H$2:H$8000, MATCH(A5944, Preturi!G$2:G$8000, 0)), "")*G5944</f>
        <v>14.95</v>
      </c>
      <c r="C5944" t="s">
        <v>688</v>
      </c>
      <c r="D5944" t="s">
        <v>2306</v>
      </c>
      <c r="E5944" t="s">
        <v>19713</v>
      </c>
      <c r="F5944" t="s">
        <v>20442</v>
      </c>
      <c r="G5944" s="146">
        <f t="shared" si="100"/>
        <v>1</v>
      </c>
    </row>
    <row r="5945" spans="1:7">
      <c r="A5945" t="s">
        <v>19714</v>
      </c>
      <c r="B5945" s="1">
        <f>IFERROR(INDEX(Preturi!H$2:H$8000, MATCH(A5945, Preturi!G$2:G$8000, 0)), "")*G5945</f>
        <v>15.25</v>
      </c>
      <c r="C5945" t="s">
        <v>688</v>
      </c>
      <c r="D5945" t="s">
        <v>2306</v>
      </c>
      <c r="E5945" t="s">
        <v>19715</v>
      </c>
      <c r="F5945" t="s">
        <v>20442</v>
      </c>
      <c r="G5945" s="146">
        <f t="shared" si="100"/>
        <v>1</v>
      </c>
    </row>
    <row r="5946" spans="1:7">
      <c r="A5946" t="s">
        <v>19716</v>
      </c>
      <c r="B5946" s="1">
        <f>IFERROR(INDEX(Preturi!H$2:H$8000, MATCH(A5946, Preturi!G$2:G$8000, 0)), "")*G5946</f>
        <v>15.56</v>
      </c>
      <c r="C5946" t="s">
        <v>688</v>
      </c>
      <c r="D5946" t="s">
        <v>2306</v>
      </c>
      <c r="E5946" t="s">
        <v>19717</v>
      </c>
      <c r="F5946" t="s">
        <v>20442</v>
      </c>
      <c r="G5946" s="146">
        <f t="shared" si="100"/>
        <v>1</v>
      </c>
    </row>
    <row r="5947" spans="1:7">
      <c r="A5947" t="s">
        <v>19718</v>
      </c>
      <c r="B5947" s="1">
        <f>IFERROR(INDEX(Preturi!H$2:H$8000, MATCH(A5947, Preturi!G$2:G$8000, 0)), "")*G5947</f>
        <v>15.87</v>
      </c>
      <c r="C5947" t="s">
        <v>688</v>
      </c>
      <c r="D5947" t="s">
        <v>2306</v>
      </c>
      <c r="E5947" t="s">
        <v>19719</v>
      </c>
      <c r="F5947" t="s">
        <v>20442</v>
      </c>
      <c r="G5947" s="146">
        <f t="shared" si="100"/>
        <v>1</v>
      </c>
    </row>
    <row r="5948" spans="1:7">
      <c r="A5948" t="s">
        <v>19720</v>
      </c>
      <c r="B5948" s="1">
        <f>IFERROR(INDEX(Preturi!H$2:H$8000, MATCH(A5948, Preturi!G$2:G$8000, 0)), "")*G5948</f>
        <v>16.190000000000001</v>
      </c>
      <c r="C5948" t="s">
        <v>688</v>
      </c>
      <c r="D5948" t="s">
        <v>2306</v>
      </c>
      <c r="E5948" t="s">
        <v>19721</v>
      </c>
      <c r="F5948" t="s">
        <v>20442</v>
      </c>
      <c r="G5948" s="146">
        <f t="shared" si="100"/>
        <v>1</v>
      </c>
    </row>
    <row r="5949" spans="1:7">
      <c r="A5949" t="s">
        <v>19722</v>
      </c>
      <c r="B5949" s="1">
        <f>IFERROR(INDEX(Preturi!H$2:H$8000, MATCH(A5949, Preturi!G$2:G$8000, 0)), "")*G5949</f>
        <v>16.5</v>
      </c>
      <c r="C5949" t="s">
        <v>688</v>
      </c>
      <c r="D5949" t="s">
        <v>2306</v>
      </c>
      <c r="E5949" t="s">
        <v>19723</v>
      </c>
      <c r="F5949" t="s">
        <v>20442</v>
      </c>
      <c r="G5949" s="146">
        <f t="shared" si="100"/>
        <v>1</v>
      </c>
    </row>
    <row r="5950" spans="1:7">
      <c r="A5950" t="s">
        <v>19724</v>
      </c>
      <c r="B5950" s="1">
        <f>IFERROR(INDEX(Preturi!H$2:H$8000, MATCH(A5950, Preturi!G$2:G$8000, 0)), "")*G5950</f>
        <v>16.809999999999999</v>
      </c>
      <c r="C5950" t="s">
        <v>688</v>
      </c>
      <c r="D5950" t="s">
        <v>2306</v>
      </c>
      <c r="E5950" t="s">
        <v>19725</v>
      </c>
      <c r="F5950" t="s">
        <v>20442</v>
      </c>
      <c r="G5950" s="146">
        <f t="shared" si="100"/>
        <v>1</v>
      </c>
    </row>
    <row r="5951" spans="1:7">
      <c r="A5951" t="s">
        <v>19726</v>
      </c>
      <c r="B5951" s="1">
        <f>IFERROR(INDEX(Preturi!H$2:H$8000, MATCH(A5951, Preturi!G$2:G$8000, 0)), "")*G5951</f>
        <v>17.12</v>
      </c>
      <c r="C5951" t="s">
        <v>688</v>
      </c>
      <c r="D5951" t="s">
        <v>2306</v>
      </c>
      <c r="E5951" t="s">
        <v>19727</v>
      </c>
      <c r="F5951" t="s">
        <v>20442</v>
      </c>
      <c r="G5951" s="146">
        <f t="shared" si="100"/>
        <v>1</v>
      </c>
    </row>
    <row r="5952" spans="1:7">
      <c r="A5952" t="s">
        <v>19728</v>
      </c>
      <c r="B5952" s="1">
        <f>IFERROR(INDEX(Preturi!H$2:H$8000, MATCH(A5952, Preturi!G$2:G$8000, 0)), "")*G5952</f>
        <v>17.43</v>
      </c>
      <c r="C5952" t="s">
        <v>688</v>
      </c>
      <c r="D5952" t="s">
        <v>2306</v>
      </c>
      <c r="E5952" t="s">
        <v>19729</v>
      </c>
      <c r="F5952" t="s">
        <v>20442</v>
      </c>
      <c r="G5952" s="146">
        <f t="shared" si="100"/>
        <v>1</v>
      </c>
    </row>
    <row r="5953" spans="1:7">
      <c r="A5953" t="s">
        <v>19730</v>
      </c>
      <c r="B5953" s="1">
        <f>IFERROR(INDEX(Preturi!H$2:H$8000, MATCH(A5953, Preturi!G$2:G$8000, 0)), "")*G5953</f>
        <v>17.75</v>
      </c>
      <c r="C5953" t="s">
        <v>688</v>
      </c>
      <c r="D5953" t="s">
        <v>2306</v>
      </c>
      <c r="E5953" t="s">
        <v>19731</v>
      </c>
      <c r="F5953" t="s">
        <v>20442</v>
      </c>
      <c r="G5953" s="146">
        <f t="shared" si="100"/>
        <v>1</v>
      </c>
    </row>
    <row r="5954" spans="1:7">
      <c r="A5954" t="s">
        <v>19732</v>
      </c>
      <c r="B5954" s="1">
        <f>IFERROR(INDEX(Preturi!H$2:H$8000, MATCH(A5954, Preturi!G$2:G$8000, 0)), "")*G5954</f>
        <v>18.04</v>
      </c>
      <c r="C5954" t="s">
        <v>688</v>
      </c>
      <c r="D5954" t="s">
        <v>2306</v>
      </c>
      <c r="E5954" t="s">
        <v>19733</v>
      </c>
      <c r="F5954" t="s">
        <v>20442</v>
      </c>
      <c r="G5954" s="146">
        <f t="shared" si="100"/>
        <v>1</v>
      </c>
    </row>
    <row r="5955" spans="1:7">
      <c r="A5955" t="s">
        <v>19734</v>
      </c>
      <c r="B5955" s="1">
        <f>IFERROR(INDEX(Preturi!H$2:H$8000, MATCH(A5955, Preturi!G$2:G$8000, 0)), "")*G5955</f>
        <v>21.36</v>
      </c>
      <c r="C5955" t="s">
        <v>688</v>
      </c>
      <c r="D5955" t="s">
        <v>2306</v>
      </c>
      <c r="E5955" t="s">
        <v>19735</v>
      </c>
      <c r="F5955" t="s">
        <v>20442</v>
      </c>
      <c r="G5955" s="146">
        <f t="shared" si="100"/>
        <v>1</v>
      </c>
    </row>
    <row r="5956" spans="1:7">
      <c r="A5956" t="s">
        <v>19736</v>
      </c>
      <c r="B5956" s="1">
        <f>IFERROR(INDEX(Preturi!H$2:H$8000, MATCH(A5956, Preturi!G$2:G$8000, 0)), "")*G5956</f>
        <v>17</v>
      </c>
      <c r="C5956" t="s">
        <v>688</v>
      </c>
      <c r="D5956" t="s">
        <v>2306</v>
      </c>
      <c r="E5956" t="s">
        <v>19737</v>
      </c>
      <c r="F5956" t="s">
        <v>20442</v>
      </c>
      <c r="G5956" s="146">
        <f t="shared" si="100"/>
        <v>1</v>
      </c>
    </row>
    <row r="5957" spans="1:7">
      <c r="A5957" t="s">
        <v>19738</v>
      </c>
      <c r="B5957" s="1">
        <f>IFERROR(INDEX(Preturi!H$2:H$8000, MATCH(A5957, Preturi!G$2:G$8000, 0)), "")*G5957</f>
        <v>17.37</v>
      </c>
      <c r="C5957" t="s">
        <v>688</v>
      </c>
      <c r="D5957" t="s">
        <v>2306</v>
      </c>
      <c r="E5957" t="s">
        <v>19739</v>
      </c>
      <c r="F5957" t="s">
        <v>20442</v>
      </c>
      <c r="G5957" s="146">
        <f t="shared" si="100"/>
        <v>1</v>
      </c>
    </row>
    <row r="5958" spans="1:7">
      <c r="A5958" t="s">
        <v>19740</v>
      </c>
      <c r="B5958" s="1">
        <f>IFERROR(INDEX(Preturi!H$2:H$8000, MATCH(A5958, Preturi!G$2:G$8000, 0)), "")*G5958</f>
        <v>17.73</v>
      </c>
      <c r="C5958" t="s">
        <v>688</v>
      </c>
      <c r="D5958" t="s">
        <v>2306</v>
      </c>
      <c r="E5958" t="s">
        <v>19741</v>
      </c>
      <c r="F5958" t="s">
        <v>20442</v>
      </c>
      <c r="G5958" s="146">
        <f t="shared" si="100"/>
        <v>1</v>
      </c>
    </row>
    <row r="5959" spans="1:7">
      <c r="A5959" t="s">
        <v>19742</v>
      </c>
      <c r="B5959" s="1">
        <f>IFERROR(INDEX(Preturi!H$2:H$8000, MATCH(A5959, Preturi!G$2:G$8000, 0)), "")*G5959</f>
        <v>18.100000000000001</v>
      </c>
      <c r="C5959" t="s">
        <v>688</v>
      </c>
      <c r="D5959" t="s">
        <v>2306</v>
      </c>
      <c r="E5959" t="s">
        <v>19743</v>
      </c>
      <c r="F5959" t="s">
        <v>20442</v>
      </c>
      <c r="G5959" s="146">
        <f t="shared" si="100"/>
        <v>1</v>
      </c>
    </row>
    <row r="5960" spans="1:7">
      <c r="A5960" t="s">
        <v>19744</v>
      </c>
      <c r="B5960" s="1">
        <f>IFERROR(INDEX(Preturi!H$2:H$8000, MATCH(A5960, Preturi!G$2:G$8000, 0)), "")*G5960</f>
        <v>18.46</v>
      </c>
      <c r="C5960" t="s">
        <v>688</v>
      </c>
      <c r="D5960" t="s">
        <v>2306</v>
      </c>
      <c r="E5960" t="s">
        <v>19745</v>
      </c>
      <c r="F5960" t="s">
        <v>20442</v>
      </c>
      <c r="G5960" s="146">
        <f t="shared" si="100"/>
        <v>1</v>
      </c>
    </row>
    <row r="5961" spans="1:7">
      <c r="A5961" t="s">
        <v>19746</v>
      </c>
      <c r="B5961" s="1">
        <f>IFERROR(INDEX(Preturi!H$2:H$8000, MATCH(A5961, Preturi!G$2:G$8000, 0)), "")*G5961</f>
        <v>18.82</v>
      </c>
      <c r="C5961" t="s">
        <v>688</v>
      </c>
      <c r="D5961" t="s">
        <v>2306</v>
      </c>
      <c r="E5961" t="s">
        <v>19747</v>
      </c>
      <c r="F5961" t="s">
        <v>20442</v>
      </c>
      <c r="G5961" s="146">
        <f t="shared" si="100"/>
        <v>1</v>
      </c>
    </row>
    <row r="5962" spans="1:7">
      <c r="A5962" t="s">
        <v>19748</v>
      </c>
      <c r="B5962" s="1">
        <f>IFERROR(INDEX(Preturi!H$2:H$8000, MATCH(A5962, Preturi!G$2:G$8000, 0)), "")*G5962</f>
        <v>19.190000000000001</v>
      </c>
      <c r="C5962" t="s">
        <v>688</v>
      </c>
      <c r="D5962" t="s">
        <v>2306</v>
      </c>
      <c r="E5962" t="s">
        <v>19749</v>
      </c>
      <c r="F5962" t="s">
        <v>20442</v>
      </c>
      <c r="G5962" s="146">
        <f t="shared" si="100"/>
        <v>1</v>
      </c>
    </row>
    <row r="5963" spans="1:7">
      <c r="A5963" t="s">
        <v>19750</v>
      </c>
      <c r="B5963" s="1">
        <f>IFERROR(INDEX(Preturi!H$2:H$8000, MATCH(A5963, Preturi!G$2:G$8000, 0)), "")*G5963</f>
        <v>19.55</v>
      </c>
      <c r="C5963" t="s">
        <v>688</v>
      </c>
      <c r="D5963" t="s">
        <v>2306</v>
      </c>
      <c r="E5963" t="s">
        <v>19751</v>
      </c>
      <c r="F5963" t="s">
        <v>20442</v>
      </c>
      <c r="G5963" s="146">
        <f t="shared" si="100"/>
        <v>1</v>
      </c>
    </row>
    <row r="5964" spans="1:7">
      <c r="A5964" t="s">
        <v>19752</v>
      </c>
      <c r="B5964" s="1">
        <f>IFERROR(INDEX(Preturi!H$2:H$8000, MATCH(A5964, Preturi!G$2:G$8000, 0)), "")*G5964</f>
        <v>19.899999999999999</v>
      </c>
      <c r="C5964" t="s">
        <v>688</v>
      </c>
      <c r="D5964" t="s">
        <v>2306</v>
      </c>
      <c r="E5964" t="s">
        <v>19753</v>
      </c>
      <c r="F5964" t="s">
        <v>20442</v>
      </c>
      <c r="G5964" s="146">
        <f t="shared" si="100"/>
        <v>1</v>
      </c>
    </row>
    <row r="5965" spans="1:7">
      <c r="A5965" t="s">
        <v>19754</v>
      </c>
      <c r="B5965" s="1">
        <f>IFERROR(INDEX(Preturi!H$2:H$8000, MATCH(A5965, Preturi!G$2:G$8000, 0)), "")*G5965</f>
        <v>20.27</v>
      </c>
      <c r="C5965" t="s">
        <v>688</v>
      </c>
      <c r="D5965" t="s">
        <v>2306</v>
      </c>
      <c r="E5965" t="s">
        <v>19755</v>
      </c>
      <c r="F5965" t="s">
        <v>20442</v>
      </c>
      <c r="G5965" s="146">
        <f t="shared" si="100"/>
        <v>1</v>
      </c>
    </row>
    <row r="5966" spans="1:7">
      <c r="A5966" t="s">
        <v>19756</v>
      </c>
      <c r="B5966" s="1">
        <f>IFERROR(INDEX(Preturi!H$2:H$8000, MATCH(A5966, Preturi!G$2:G$8000, 0)), "")*G5966</f>
        <v>20.63</v>
      </c>
      <c r="C5966" t="s">
        <v>688</v>
      </c>
      <c r="D5966" t="s">
        <v>2306</v>
      </c>
      <c r="E5966" t="s">
        <v>19757</v>
      </c>
      <c r="F5966" t="s">
        <v>20442</v>
      </c>
      <c r="G5966" s="146">
        <f t="shared" si="100"/>
        <v>1</v>
      </c>
    </row>
    <row r="5967" spans="1:7">
      <c r="A5967" t="s">
        <v>19758</v>
      </c>
      <c r="B5967" s="1">
        <f>IFERROR(INDEX(Preturi!H$2:H$8000, MATCH(A5967, Preturi!G$2:G$8000, 0)), "")*G5967</f>
        <v>21</v>
      </c>
      <c r="C5967" t="s">
        <v>688</v>
      </c>
      <c r="D5967" t="s">
        <v>2306</v>
      </c>
      <c r="E5967" t="s">
        <v>19759</v>
      </c>
      <c r="F5967" t="s">
        <v>20442</v>
      </c>
      <c r="G5967" s="146">
        <f t="shared" si="100"/>
        <v>1</v>
      </c>
    </row>
    <row r="5968" spans="1:7">
      <c r="A5968" t="s">
        <v>19760</v>
      </c>
      <c r="B5968" s="1">
        <f>IFERROR(INDEX(Preturi!H$2:H$8000, MATCH(A5968, Preturi!G$2:G$8000, 0)), "")*G5968</f>
        <v>17</v>
      </c>
      <c r="C5968" t="s">
        <v>688</v>
      </c>
      <c r="D5968" t="s">
        <v>2306</v>
      </c>
      <c r="E5968" t="s">
        <v>19761</v>
      </c>
      <c r="F5968" t="s">
        <v>20442</v>
      </c>
      <c r="G5968" s="146">
        <f t="shared" si="100"/>
        <v>1</v>
      </c>
    </row>
    <row r="5969" spans="1:7">
      <c r="A5969" t="s">
        <v>19762</v>
      </c>
      <c r="B5969" s="1">
        <f>IFERROR(INDEX(Preturi!H$2:H$8000, MATCH(A5969, Preturi!G$2:G$8000, 0)), "")*G5969</f>
        <v>17.37</v>
      </c>
      <c r="C5969" t="s">
        <v>688</v>
      </c>
      <c r="D5969" t="s">
        <v>2306</v>
      </c>
      <c r="E5969" t="s">
        <v>19763</v>
      </c>
      <c r="F5969" t="s">
        <v>20442</v>
      </c>
      <c r="G5969" s="146">
        <f t="shared" si="100"/>
        <v>1</v>
      </c>
    </row>
    <row r="5970" spans="1:7">
      <c r="A5970" t="s">
        <v>19764</v>
      </c>
      <c r="B5970" s="1">
        <f>IFERROR(INDEX(Preturi!H$2:H$8000, MATCH(A5970, Preturi!G$2:G$8000, 0)), "")*G5970</f>
        <v>17.73</v>
      </c>
      <c r="C5970" t="s">
        <v>688</v>
      </c>
      <c r="D5970" t="s">
        <v>2306</v>
      </c>
      <c r="E5970" t="s">
        <v>19765</v>
      </c>
      <c r="F5970" t="s">
        <v>20442</v>
      </c>
      <c r="G5970" s="146">
        <f t="shared" si="100"/>
        <v>1</v>
      </c>
    </row>
    <row r="5971" spans="1:7">
      <c r="A5971" t="s">
        <v>19766</v>
      </c>
      <c r="B5971" s="1">
        <f>IFERROR(INDEX(Preturi!H$2:H$8000, MATCH(A5971, Preturi!G$2:G$8000, 0)), "")*G5971</f>
        <v>18.100000000000001</v>
      </c>
      <c r="C5971" t="s">
        <v>688</v>
      </c>
      <c r="D5971" t="s">
        <v>2306</v>
      </c>
      <c r="E5971" t="s">
        <v>19767</v>
      </c>
      <c r="F5971" t="s">
        <v>20442</v>
      </c>
      <c r="G5971" s="146">
        <f t="shared" si="100"/>
        <v>1</v>
      </c>
    </row>
    <row r="5972" spans="1:7">
      <c r="A5972" t="s">
        <v>19768</v>
      </c>
      <c r="B5972" s="1">
        <f>IFERROR(INDEX(Preturi!H$2:H$8000, MATCH(A5972, Preturi!G$2:G$8000, 0)), "")*G5972</f>
        <v>18.46</v>
      </c>
      <c r="C5972" t="s">
        <v>688</v>
      </c>
      <c r="D5972" t="s">
        <v>2306</v>
      </c>
      <c r="E5972" t="s">
        <v>19769</v>
      </c>
      <c r="F5972" t="s">
        <v>20442</v>
      </c>
      <c r="G5972" s="146">
        <f t="shared" si="100"/>
        <v>1</v>
      </c>
    </row>
    <row r="5973" spans="1:7">
      <c r="A5973" t="s">
        <v>19770</v>
      </c>
      <c r="B5973" s="1">
        <f>IFERROR(INDEX(Preturi!H$2:H$8000, MATCH(A5973, Preturi!G$2:G$8000, 0)), "")*G5973</f>
        <v>18.82</v>
      </c>
      <c r="C5973" t="s">
        <v>688</v>
      </c>
      <c r="D5973" t="s">
        <v>2306</v>
      </c>
      <c r="E5973" t="s">
        <v>19771</v>
      </c>
      <c r="F5973" t="s">
        <v>20442</v>
      </c>
      <c r="G5973" s="146">
        <f t="shared" si="100"/>
        <v>1</v>
      </c>
    </row>
    <row r="5974" spans="1:7">
      <c r="A5974" t="s">
        <v>19772</v>
      </c>
      <c r="B5974" s="1">
        <f>IFERROR(INDEX(Preturi!H$2:H$8000, MATCH(A5974, Preturi!G$2:G$8000, 0)), "")*G5974</f>
        <v>19.190000000000001</v>
      </c>
      <c r="C5974" t="s">
        <v>688</v>
      </c>
      <c r="D5974" t="s">
        <v>2306</v>
      </c>
      <c r="E5974" t="s">
        <v>19773</v>
      </c>
      <c r="F5974" t="s">
        <v>20442</v>
      </c>
      <c r="G5974" s="146">
        <f t="shared" ref="G5974:G5979" si="101">1+Adaosuri23</f>
        <v>1</v>
      </c>
    </row>
    <row r="5975" spans="1:7">
      <c r="A5975" t="s">
        <v>19774</v>
      </c>
      <c r="B5975" s="1">
        <f>IFERROR(INDEX(Preturi!H$2:H$8000, MATCH(A5975, Preturi!G$2:G$8000, 0)), "")*G5975</f>
        <v>19.55</v>
      </c>
      <c r="C5975" t="s">
        <v>688</v>
      </c>
      <c r="D5975" t="s">
        <v>2306</v>
      </c>
      <c r="E5975" t="s">
        <v>19775</v>
      </c>
      <c r="F5975" t="s">
        <v>20442</v>
      </c>
      <c r="G5975" s="146">
        <f t="shared" si="101"/>
        <v>1</v>
      </c>
    </row>
    <row r="5976" spans="1:7">
      <c r="A5976" t="s">
        <v>19776</v>
      </c>
      <c r="B5976" s="1">
        <f>IFERROR(INDEX(Preturi!H$2:H$8000, MATCH(A5976, Preturi!G$2:G$8000, 0)), "")*G5976</f>
        <v>19.899999999999999</v>
      </c>
      <c r="C5976" t="s">
        <v>688</v>
      </c>
      <c r="D5976" t="s">
        <v>2306</v>
      </c>
      <c r="E5976" t="s">
        <v>19777</v>
      </c>
      <c r="F5976" t="s">
        <v>20442</v>
      </c>
      <c r="G5976" s="146">
        <f t="shared" si="101"/>
        <v>1</v>
      </c>
    </row>
    <row r="5977" spans="1:7">
      <c r="A5977" t="s">
        <v>19778</v>
      </c>
      <c r="B5977" s="1">
        <f>IFERROR(INDEX(Preturi!H$2:H$8000, MATCH(A5977, Preturi!G$2:G$8000, 0)), "")*G5977</f>
        <v>20.27</v>
      </c>
      <c r="C5977" t="s">
        <v>688</v>
      </c>
      <c r="D5977" t="s">
        <v>2306</v>
      </c>
      <c r="E5977" t="s">
        <v>19779</v>
      </c>
      <c r="F5977" t="s">
        <v>20442</v>
      </c>
      <c r="G5977" s="146">
        <f t="shared" si="101"/>
        <v>1</v>
      </c>
    </row>
    <row r="5978" spans="1:7">
      <c r="A5978" t="s">
        <v>19780</v>
      </c>
      <c r="B5978" s="1">
        <f>IFERROR(INDEX(Preturi!H$2:H$8000, MATCH(A5978, Preturi!G$2:G$8000, 0)), "")*G5978</f>
        <v>20.63</v>
      </c>
      <c r="C5978" t="s">
        <v>688</v>
      </c>
      <c r="D5978" t="s">
        <v>2306</v>
      </c>
      <c r="E5978" t="s">
        <v>19781</v>
      </c>
      <c r="F5978" t="s">
        <v>20442</v>
      </c>
      <c r="G5978" s="146">
        <f t="shared" si="101"/>
        <v>1</v>
      </c>
    </row>
    <row r="5979" spans="1:7">
      <c r="A5979" t="s">
        <v>19782</v>
      </c>
      <c r="B5979" s="1">
        <f>IFERROR(INDEX(Preturi!H$2:H$8000, MATCH(A5979, Preturi!G$2:G$8000, 0)), "")*G5979</f>
        <v>21</v>
      </c>
      <c r="C5979" t="s">
        <v>688</v>
      </c>
      <c r="D5979" t="s">
        <v>2306</v>
      </c>
      <c r="E5979" t="s">
        <v>19783</v>
      </c>
      <c r="F5979" t="s">
        <v>20442</v>
      </c>
      <c r="G5979" s="146">
        <f t="shared" si="101"/>
        <v>1</v>
      </c>
    </row>
    <row r="5980" spans="1:7">
      <c r="A5980" t="s">
        <v>3721</v>
      </c>
      <c r="B5980" s="1">
        <f>IFERROR(INDEX(Preturi!H$2:H$8000, MATCH(A5980, Preturi!G$2:G$8000, 0)), "")*G5980</f>
        <v>10.6</v>
      </c>
      <c r="C5980" t="s">
        <v>688</v>
      </c>
      <c r="D5980" t="s">
        <v>725</v>
      </c>
      <c r="E5980" t="s">
        <v>6223</v>
      </c>
      <c r="F5980" t="s">
        <v>20419</v>
      </c>
      <c r="G5980" s="146">
        <f t="shared" ref="G5980:G6011" si="102">1+Adaosuri1</f>
        <v>1</v>
      </c>
    </row>
    <row r="5981" spans="1:7">
      <c r="A5981" t="s">
        <v>3604</v>
      </c>
      <c r="B5981" s="1">
        <f>IFERROR(INDEX(Preturi!H$2:H$8000, MATCH(A5981, Preturi!G$2:G$8000, 0)), "")*G5981</f>
        <v>10.72</v>
      </c>
      <c r="C5981" t="s">
        <v>688</v>
      </c>
      <c r="D5981" t="s">
        <v>725</v>
      </c>
      <c r="E5981" t="s">
        <v>6224</v>
      </c>
      <c r="F5981" t="s">
        <v>20419</v>
      </c>
      <c r="G5981" s="146">
        <f t="shared" si="102"/>
        <v>1</v>
      </c>
    </row>
    <row r="5982" spans="1:7">
      <c r="A5982" t="s">
        <v>3605</v>
      </c>
      <c r="B5982" s="1">
        <f>IFERROR(INDEX(Preturi!H$2:H$8000, MATCH(A5982, Preturi!G$2:G$8000, 0)), "")*G5982</f>
        <v>7.94</v>
      </c>
      <c r="C5982" t="s">
        <v>688</v>
      </c>
      <c r="D5982" t="s">
        <v>725</v>
      </c>
      <c r="E5982" t="s">
        <v>6225</v>
      </c>
      <c r="F5982" t="s">
        <v>20419</v>
      </c>
      <c r="G5982" s="146">
        <f t="shared" si="102"/>
        <v>1</v>
      </c>
    </row>
    <row r="5983" spans="1:7">
      <c r="A5983" t="s">
        <v>3606</v>
      </c>
      <c r="B5983" s="1">
        <f>IFERROR(INDEX(Preturi!H$2:H$8000, MATCH(A5983, Preturi!G$2:G$8000, 0)), "")*G5983</f>
        <v>8.3699999999999992</v>
      </c>
      <c r="C5983" t="s">
        <v>688</v>
      </c>
      <c r="D5983" t="s">
        <v>725</v>
      </c>
      <c r="E5983" t="s">
        <v>6226</v>
      </c>
      <c r="F5983" t="s">
        <v>20419</v>
      </c>
      <c r="G5983" s="146">
        <f t="shared" si="102"/>
        <v>1</v>
      </c>
    </row>
    <row r="5984" spans="1:7">
      <c r="A5984" t="s">
        <v>4109</v>
      </c>
      <c r="B5984" s="1">
        <f>IFERROR(INDEX(Preturi!H$2:H$8000, MATCH(A5984, Preturi!G$2:G$8000, 0)), "")*G5984</f>
        <v>9.23</v>
      </c>
      <c r="C5984" t="s">
        <v>688</v>
      </c>
      <c r="D5984" t="s">
        <v>725</v>
      </c>
      <c r="E5984" t="s">
        <v>6227</v>
      </c>
      <c r="F5984" t="s">
        <v>20419</v>
      </c>
      <c r="G5984" s="146">
        <f t="shared" si="102"/>
        <v>1</v>
      </c>
    </row>
    <row r="5985" spans="1:7">
      <c r="A5985" t="s">
        <v>3607</v>
      </c>
      <c r="B5985" s="1">
        <f>IFERROR(INDEX(Preturi!H$2:H$8000, MATCH(A5985, Preturi!G$2:G$8000, 0)), "")*G5985</f>
        <v>8.35</v>
      </c>
      <c r="C5985" t="s">
        <v>688</v>
      </c>
      <c r="D5985" t="s">
        <v>725</v>
      </c>
      <c r="E5985" t="s">
        <v>6228</v>
      </c>
      <c r="F5985" t="s">
        <v>20419</v>
      </c>
      <c r="G5985" s="146">
        <f t="shared" si="102"/>
        <v>1</v>
      </c>
    </row>
    <row r="5986" spans="1:7">
      <c r="A5986" t="s">
        <v>3608</v>
      </c>
      <c r="B5986" s="1">
        <f>IFERROR(INDEX(Preturi!H$2:H$8000, MATCH(A5986, Preturi!G$2:G$8000, 0)), "")*G5986</f>
        <v>8.6300000000000008</v>
      </c>
      <c r="C5986" t="s">
        <v>688</v>
      </c>
      <c r="D5986" t="s">
        <v>725</v>
      </c>
      <c r="E5986" t="s">
        <v>6229</v>
      </c>
      <c r="F5986" t="s">
        <v>20419</v>
      </c>
      <c r="G5986" s="146">
        <f t="shared" si="102"/>
        <v>1</v>
      </c>
    </row>
    <row r="5987" spans="1:7">
      <c r="A5987" t="s">
        <v>3609</v>
      </c>
      <c r="B5987" s="1">
        <f>IFERROR(INDEX(Preturi!H$2:H$8000, MATCH(A5987, Preturi!G$2:G$8000, 0)), "")*G5987</f>
        <v>9.52</v>
      </c>
      <c r="C5987" t="s">
        <v>688</v>
      </c>
      <c r="D5987" t="s">
        <v>725</v>
      </c>
      <c r="E5987" t="s">
        <v>6230</v>
      </c>
      <c r="F5987" t="s">
        <v>20419</v>
      </c>
      <c r="G5987" s="146">
        <f t="shared" si="102"/>
        <v>1</v>
      </c>
    </row>
    <row r="5988" spans="1:7">
      <c r="A5988" t="s">
        <v>3610</v>
      </c>
      <c r="B5988" s="1">
        <f>IFERROR(INDEX(Preturi!H$2:H$8000, MATCH(A5988, Preturi!G$2:G$8000, 0)), "")*G5988</f>
        <v>10.61</v>
      </c>
      <c r="C5988" t="s">
        <v>688</v>
      </c>
      <c r="D5988" t="s">
        <v>725</v>
      </c>
      <c r="E5988" t="s">
        <v>6231</v>
      </c>
      <c r="F5988" t="s">
        <v>20419</v>
      </c>
      <c r="G5988" s="146">
        <f t="shared" si="102"/>
        <v>1</v>
      </c>
    </row>
    <row r="5989" spans="1:7">
      <c r="A5989" t="s">
        <v>7560</v>
      </c>
      <c r="B5989" s="1">
        <f>IFERROR(INDEX(Preturi!H$2:H$8000, MATCH(A5989, Preturi!G$2:G$8000, 0)), "")*G5989</f>
        <v>10.72</v>
      </c>
      <c r="C5989" t="s">
        <v>688</v>
      </c>
      <c r="D5989" t="s">
        <v>725</v>
      </c>
      <c r="E5989" t="s">
        <v>7561</v>
      </c>
      <c r="F5989" t="s">
        <v>20419</v>
      </c>
      <c r="G5989" s="146">
        <f t="shared" si="102"/>
        <v>1</v>
      </c>
    </row>
    <row r="5990" spans="1:7">
      <c r="A5990" t="s">
        <v>3611</v>
      </c>
      <c r="B5990" s="1">
        <f>IFERROR(INDEX(Preturi!H$2:H$8000, MATCH(A5990, Preturi!G$2:G$8000, 0)), "")*G5990</f>
        <v>9.1</v>
      </c>
      <c r="C5990" t="s">
        <v>688</v>
      </c>
      <c r="D5990" t="s">
        <v>725</v>
      </c>
      <c r="E5990" t="s">
        <v>6232</v>
      </c>
      <c r="F5990" t="s">
        <v>20419</v>
      </c>
      <c r="G5990" s="146">
        <f t="shared" si="102"/>
        <v>1</v>
      </c>
    </row>
    <row r="5991" spans="1:7">
      <c r="A5991" t="s">
        <v>3612</v>
      </c>
      <c r="B5991" s="1">
        <f>IFERROR(INDEX(Preturi!H$2:H$8000, MATCH(A5991, Preturi!G$2:G$8000, 0)), "")*G5991</f>
        <v>9.2200000000000006</v>
      </c>
      <c r="C5991" t="s">
        <v>688</v>
      </c>
      <c r="D5991" t="s">
        <v>725</v>
      </c>
      <c r="E5991" t="s">
        <v>6233</v>
      </c>
      <c r="F5991" t="s">
        <v>20419</v>
      </c>
      <c r="G5991" s="146">
        <f t="shared" si="102"/>
        <v>1</v>
      </c>
    </row>
    <row r="5992" spans="1:7">
      <c r="A5992" t="s">
        <v>3613</v>
      </c>
      <c r="B5992" s="1">
        <f>IFERROR(INDEX(Preturi!H$2:H$8000, MATCH(A5992, Preturi!G$2:G$8000, 0)), "")*G5992</f>
        <v>6.44</v>
      </c>
      <c r="C5992" t="s">
        <v>688</v>
      </c>
      <c r="D5992" t="s">
        <v>725</v>
      </c>
      <c r="E5992" t="s">
        <v>6234</v>
      </c>
      <c r="F5992" t="s">
        <v>20419</v>
      </c>
      <c r="G5992" s="146">
        <f t="shared" si="102"/>
        <v>1</v>
      </c>
    </row>
    <row r="5993" spans="1:7">
      <c r="A5993" t="s">
        <v>3614</v>
      </c>
      <c r="B5993" s="1">
        <f>IFERROR(INDEX(Preturi!H$2:H$8000, MATCH(A5993, Preturi!G$2:G$8000, 0)), "")*G5993</f>
        <v>6.87</v>
      </c>
      <c r="C5993" t="s">
        <v>688</v>
      </c>
      <c r="D5993" t="s">
        <v>725</v>
      </c>
      <c r="E5993" t="s">
        <v>6235</v>
      </c>
      <c r="F5993" t="s">
        <v>20419</v>
      </c>
      <c r="G5993" s="146">
        <f t="shared" si="102"/>
        <v>1</v>
      </c>
    </row>
    <row r="5994" spans="1:7">
      <c r="A5994" t="s">
        <v>4110</v>
      </c>
      <c r="B5994" s="1">
        <f>IFERROR(INDEX(Preturi!H$2:H$8000, MATCH(A5994, Preturi!G$2:G$8000, 0)), "")*G5994</f>
        <v>7.73</v>
      </c>
      <c r="C5994" t="s">
        <v>688</v>
      </c>
      <c r="D5994" t="s">
        <v>725</v>
      </c>
      <c r="E5994" t="s">
        <v>6236</v>
      </c>
      <c r="F5994" t="s">
        <v>20419</v>
      </c>
      <c r="G5994" s="146">
        <f t="shared" si="102"/>
        <v>1</v>
      </c>
    </row>
    <row r="5995" spans="1:7">
      <c r="A5995" t="s">
        <v>3615</v>
      </c>
      <c r="B5995" s="1">
        <f>IFERROR(INDEX(Preturi!H$2:H$8000, MATCH(A5995, Preturi!G$2:G$8000, 0)), "")*G5995</f>
        <v>6.85</v>
      </c>
      <c r="C5995" t="s">
        <v>688</v>
      </c>
      <c r="D5995" t="s">
        <v>725</v>
      </c>
      <c r="E5995" t="s">
        <v>6237</v>
      </c>
      <c r="F5995" t="s">
        <v>20419</v>
      </c>
      <c r="G5995" s="146">
        <f t="shared" si="102"/>
        <v>1</v>
      </c>
    </row>
    <row r="5996" spans="1:7">
      <c r="A5996" t="s">
        <v>3616</v>
      </c>
      <c r="B5996" s="1">
        <f>IFERROR(INDEX(Preturi!H$2:H$8000, MATCH(A5996, Preturi!G$2:G$8000, 0)), "")*G5996</f>
        <v>7.13</v>
      </c>
      <c r="C5996" t="s">
        <v>688</v>
      </c>
      <c r="D5996" t="s">
        <v>725</v>
      </c>
      <c r="E5996" t="s">
        <v>6238</v>
      </c>
      <c r="F5996" t="s">
        <v>20419</v>
      </c>
      <c r="G5996" s="146">
        <f t="shared" si="102"/>
        <v>1</v>
      </c>
    </row>
    <row r="5997" spans="1:7">
      <c r="A5997" t="s">
        <v>3617</v>
      </c>
      <c r="B5997" s="1">
        <f>IFERROR(INDEX(Preturi!H$2:H$8000, MATCH(A5997, Preturi!G$2:G$8000, 0)), "")*G5997</f>
        <v>8.02</v>
      </c>
      <c r="C5997" t="s">
        <v>688</v>
      </c>
      <c r="D5997" t="s">
        <v>725</v>
      </c>
      <c r="E5997" t="s">
        <v>6239</v>
      </c>
      <c r="F5997" t="s">
        <v>20419</v>
      </c>
      <c r="G5997" s="146">
        <f t="shared" si="102"/>
        <v>1</v>
      </c>
    </row>
    <row r="5998" spans="1:7">
      <c r="A5998" t="s">
        <v>3618</v>
      </c>
      <c r="B5998" s="1">
        <f>IFERROR(INDEX(Preturi!H$2:H$8000, MATCH(A5998, Preturi!G$2:G$8000, 0)), "")*G5998</f>
        <v>9.11</v>
      </c>
      <c r="C5998" t="s">
        <v>688</v>
      </c>
      <c r="D5998" t="s">
        <v>725</v>
      </c>
      <c r="E5998" t="s">
        <v>6240</v>
      </c>
      <c r="F5998" t="s">
        <v>20419</v>
      </c>
      <c r="G5998" s="146">
        <f t="shared" si="102"/>
        <v>1</v>
      </c>
    </row>
    <row r="5999" spans="1:7">
      <c r="A5999" t="s">
        <v>7562</v>
      </c>
      <c r="B5999" s="1">
        <f>IFERROR(INDEX(Preturi!H$2:H$8000, MATCH(A5999, Preturi!G$2:G$8000, 0)), "")*G5999</f>
        <v>9.2200000000000006</v>
      </c>
      <c r="C5999" t="s">
        <v>688</v>
      </c>
      <c r="D5999" t="s">
        <v>725</v>
      </c>
      <c r="E5999" t="s">
        <v>7563</v>
      </c>
      <c r="F5999" t="s">
        <v>20419</v>
      </c>
      <c r="G5999" s="146">
        <f t="shared" si="102"/>
        <v>1</v>
      </c>
    </row>
    <row r="6000" spans="1:7">
      <c r="A6000" t="s">
        <v>11703</v>
      </c>
      <c r="B6000" s="1">
        <f>IFERROR(INDEX(Preturi!H$2:H$8000, MATCH(A6000, Preturi!G$2:G$8000, 0)), "")*G6000</f>
        <v>11.47</v>
      </c>
      <c r="C6000" t="s">
        <v>688</v>
      </c>
      <c r="D6000" t="s">
        <v>725</v>
      </c>
      <c r="E6000" t="s">
        <v>11704</v>
      </c>
      <c r="F6000" t="s">
        <v>20419</v>
      </c>
      <c r="G6000" s="146">
        <f t="shared" si="102"/>
        <v>1</v>
      </c>
    </row>
    <row r="6001" spans="1:7">
      <c r="A6001" t="s">
        <v>11705</v>
      </c>
      <c r="B6001" s="1">
        <f>IFERROR(INDEX(Preturi!H$2:H$8000, MATCH(A6001, Preturi!G$2:G$8000, 0)), "")*G6001</f>
        <v>11.58</v>
      </c>
      <c r="C6001" t="s">
        <v>688</v>
      </c>
      <c r="D6001" t="s">
        <v>725</v>
      </c>
      <c r="E6001" t="s">
        <v>11706</v>
      </c>
      <c r="F6001" t="s">
        <v>20419</v>
      </c>
      <c r="G6001" s="146">
        <f t="shared" si="102"/>
        <v>1</v>
      </c>
    </row>
    <row r="6002" spans="1:7">
      <c r="A6002" t="s">
        <v>11707</v>
      </c>
      <c r="B6002" s="1">
        <f>IFERROR(INDEX(Preturi!H$2:H$8000, MATCH(A6002, Preturi!G$2:G$8000, 0)), "")*G6002</f>
        <v>8.93</v>
      </c>
      <c r="C6002" t="s">
        <v>688</v>
      </c>
      <c r="D6002" t="s">
        <v>725</v>
      </c>
      <c r="E6002" t="s">
        <v>11708</v>
      </c>
      <c r="F6002" t="s">
        <v>20419</v>
      </c>
      <c r="G6002" s="146">
        <f t="shared" si="102"/>
        <v>1</v>
      </c>
    </row>
    <row r="6003" spans="1:7">
      <c r="A6003" t="s">
        <v>11709</v>
      </c>
      <c r="B6003" s="1">
        <f>IFERROR(INDEX(Preturi!H$2:H$8000, MATCH(A6003, Preturi!G$2:G$8000, 0)), "")*G6003</f>
        <v>9.34</v>
      </c>
      <c r="C6003" t="s">
        <v>688</v>
      </c>
      <c r="D6003" t="s">
        <v>725</v>
      </c>
      <c r="E6003" t="s">
        <v>11711</v>
      </c>
      <c r="F6003" t="s">
        <v>20419</v>
      </c>
      <c r="G6003" s="146">
        <f t="shared" si="102"/>
        <v>1</v>
      </c>
    </row>
    <row r="6004" spans="1:7">
      <c r="A6004" t="s">
        <v>11712</v>
      </c>
      <c r="B6004" s="1">
        <f>IFERROR(INDEX(Preturi!H$2:H$8000, MATCH(A6004, Preturi!G$2:G$8000, 0)), "")*G6004</f>
        <v>10.16</v>
      </c>
      <c r="C6004" t="s">
        <v>688</v>
      </c>
      <c r="D6004" t="s">
        <v>725</v>
      </c>
      <c r="E6004" t="s">
        <v>11713</v>
      </c>
      <c r="F6004" t="s">
        <v>20419</v>
      </c>
      <c r="G6004" s="146">
        <f t="shared" si="102"/>
        <v>1</v>
      </c>
    </row>
    <row r="6005" spans="1:7">
      <c r="A6005" t="s">
        <v>11714</v>
      </c>
      <c r="B6005" s="1">
        <f>IFERROR(INDEX(Preturi!H$2:H$8000, MATCH(A6005, Preturi!G$2:G$8000, 0)), "")*G6005</f>
        <v>9.32</v>
      </c>
      <c r="C6005" t="s">
        <v>688</v>
      </c>
      <c r="D6005" t="s">
        <v>725</v>
      </c>
      <c r="E6005" t="s">
        <v>11716</v>
      </c>
      <c r="F6005" t="s">
        <v>20419</v>
      </c>
      <c r="G6005" s="146">
        <f t="shared" si="102"/>
        <v>1</v>
      </c>
    </row>
    <row r="6006" spans="1:7">
      <c r="A6006" t="s">
        <v>11717</v>
      </c>
      <c r="B6006" s="1">
        <f>IFERROR(INDEX(Preturi!H$2:H$8000, MATCH(A6006, Preturi!G$2:G$8000, 0)), "")*G6006</f>
        <v>9.59</v>
      </c>
      <c r="C6006" t="s">
        <v>688</v>
      </c>
      <c r="D6006" t="s">
        <v>725</v>
      </c>
      <c r="E6006" t="s">
        <v>11718</v>
      </c>
      <c r="F6006" t="s">
        <v>20419</v>
      </c>
      <c r="G6006" s="146">
        <f t="shared" si="102"/>
        <v>1</v>
      </c>
    </row>
    <row r="6007" spans="1:7">
      <c r="A6007" t="s">
        <v>11719</v>
      </c>
      <c r="B6007" s="1">
        <f>IFERROR(INDEX(Preturi!H$2:H$8000, MATCH(A6007, Preturi!G$2:G$8000, 0)), "")*G6007</f>
        <v>10.44</v>
      </c>
      <c r="C6007" t="s">
        <v>688</v>
      </c>
      <c r="D6007" t="s">
        <v>725</v>
      </c>
      <c r="E6007" t="s">
        <v>11720</v>
      </c>
      <c r="F6007" t="s">
        <v>20419</v>
      </c>
      <c r="G6007" s="146">
        <f t="shared" si="102"/>
        <v>1</v>
      </c>
    </row>
    <row r="6008" spans="1:7">
      <c r="A6008" t="s">
        <v>11721</v>
      </c>
      <c r="B6008" s="1">
        <f>IFERROR(INDEX(Preturi!H$2:H$8000, MATCH(A6008, Preturi!G$2:G$8000, 0)), "")*G6008</f>
        <v>11.48</v>
      </c>
      <c r="C6008" t="s">
        <v>688</v>
      </c>
      <c r="D6008" t="s">
        <v>725</v>
      </c>
      <c r="E6008" t="s">
        <v>11722</v>
      </c>
      <c r="F6008" t="s">
        <v>20419</v>
      </c>
      <c r="G6008" s="146">
        <f t="shared" si="102"/>
        <v>1</v>
      </c>
    </row>
    <row r="6009" spans="1:7">
      <c r="A6009" t="s">
        <v>11723</v>
      </c>
      <c r="B6009" s="1">
        <f>IFERROR(INDEX(Preturi!H$2:H$8000, MATCH(A6009, Preturi!G$2:G$8000, 0)), "")*G6009</f>
        <v>11.58</v>
      </c>
      <c r="C6009" t="s">
        <v>688</v>
      </c>
      <c r="D6009" t="s">
        <v>725</v>
      </c>
      <c r="E6009" t="s">
        <v>11724</v>
      </c>
      <c r="F6009" t="s">
        <v>20419</v>
      </c>
      <c r="G6009" s="146">
        <f t="shared" si="102"/>
        <v>1</v>
      </c>
    </row>
    <row r="6010" spans="1:7">
      <c r="A6010" t="s">
        <v>11725</v>
      </c>
      <c r="B6010" s="1">
        <f>IFERROR(INDEX(Preturi!H$2:H$8000, MATCH(A6010, Preturi!G$2:G$8000, 0)), "")*G6010</f>
        <v>9.9700000000000006</v>
      </c>
      <c r="C6010" t="s">
        <v>688</v>
      </c>
      <c r="D6010" t="s">
        <v>725</v>
      </c>
      <c r="E6010" t="s">
        <v>11726</v>
      </c>
      <c r="F6010" t="s">
        <v>20419</v>
      </c>
      <c r="G6010" s="146">
        <f t="shared" si="102"/>
        <v>1</v>
      </c>
    </row>
    <row r="6011" spans="1:7">
      <c r="A6011" t="s">
        <v>11727</v>
      </c>
      <c r="B6011" s="1">
        <f>IFERROR(INDEX(Preturi!H$2:H$8000, MATCH(A6011, Preturi!G$2:G$8000, 0)), "")*G6011</f>
        <v>8.4499999999999993</v>
      </c>
      <c r="C6011" t="s">
        <v>688</v>
      </c>
      <c r="D6011" t="s">
        <v>725</v>
      </c>
      <c r="E6011" t="s">
        <v>11728</v>
      </c>
      <c r="F6011" t="s">
        <v>20419</v>
      </c>
      <c r="G6011" s="146">
        <f t="shared" si="102"/>
        <v>1</v>
      </c>
    </row>
    <row r="6012" spans="1:7">
      <c r="A6012" t="s">
        <v>11729</v>
      </c>
      <c r="B6012" s="1">
        <f>IFERROR(INDEX(Preturi!H$2:H$8000, MATCH(A6012, Preturi!G$2:G$8000, 0)), "")*G6012</f>
        <v>8.73</v>
      </c>
      <c r="C6012" t="s">
        <v>688</v>
      </c>
      <c r="D6012" t="s">
        <v>725</v>
      </c>
      <c r="E6012" t="s">
        <v>11731</v>
      </c>
      <c r="F6012" t="s">
        <v>20419</v>
      </c>
      <c r="G6012" s="146">
        <f t="shared" ref="G6012:G6043" si="103">1+Adaosuri1</f>
        <v>1</v>
      </c>
    </row>
    <row r="6013" spans="1:7">
      <c r="A6013" t="s">
        <v>11732</v>
      </c>
      <c r="B6013" s="1">
        <f>IFERROR(INDEX(Preturi!H$2:H$8000, MATCH(A6013, Preturi!G$2:G$8000, 0)), "")*G6013</f>
        <v>10.08</v>
      </c>
      <c r="C6013" t="s">
        <v>688</v>
      </c>
      <c r="D6013" t="s">
        <v>725</v>
      </c>
      <c r="E6013" t="s">
        <v>11733</v>
      </c>
      <c r="F6013" t="s">
        <v>20419</v>
      </c>
      <c r="G6013" s="146">
        <f t="shared" si="103"/>
        <v>1</v>
      </c>
    </row>
    <row r="6014" spans="1:7">
      <c r="A6014" t="s">
        <v>11734</v>
      </c>
      <c r="B6014" s="1">
        <f>IFERROR(INDEX(Preturi!H$2:H$8000, MATCH(A6014, Preturi!G$2:G$8000, 0)), "")*G6014</f>
        <v>7.43</v>
      </c>
      <c r="C6014" t="s">
        <v>688</v>
      </c>
      <c r="D6014" t="s">
        <v>725</v>
      </c>
      <c r="E6014" t="s">
        <v>11735</v>
      </c>
      <c r="F6014" t="s">
        <v>20419</v>
      </c>
      <c r="G6014" s="146">
        <f t="shared" si="103"/>
        <v>1</v>
      </c>
    </row>
    <row r="6015" spans="1:7">
      <c r="A6015" t="s">
        <v>11736</v>
      </c>
      <c r="B6015" s="1">
        <f>IFERROR(INDEX(Preturi!H$2:H$8000, MATCH(A6015, Preturi!G$2:G$8000, 0)), "")*G6015</f>
        <v>7.84</v>
      </c>
      <c r="C6015" t="s">
        <v>688</v>
      </c>
      <c r="D6015" t="s">
        <v>725</v>
      </c>
      <c r="E6015" t="s">
        <v>11738</v>
      </c>
      <c r="F6015" t="s">
        <v>20419</v>
      </c>
      <c r="G6015" s="146">
        <f t="shared" si="103"/>
        <v>1</v>
      </c>
    </row>
    <row r="6016" spans="1:7">
      <c r="A6016" t="s">
        <v>11739</v>
      </c>
      <c r="B6016" s="1">
        <f>IFERROR(INDEX(Preturi!H$2:H$8000, MATCH(A6016, Preturi!G$2:G$8000, 0)), "")*G6016</f>
        <v>8.66</v>
      </c>
      <c r="C6016" t="s">
        <v>688</v>
      </c>
      <c r="D6016" t="s">
        <v>725</v>
      </c>
      <c r="E6016" t="s">
        <v>11740</v>
      </c>
      <c r="F6016" t="s">
        <v>20419</v>
      </c>
      <c r="G6016" s="146">
        <f t="shared" si="103"/>
        <v>1</v>
      </c>
    </row>
    <row r="6017" spans="1:7">
      <c r="A6017" t="s">
        <v>11741</v>
      </c>
      <c r="B6017" s="1">
        <f>IFERROR(INDEX(Preturi!H$2:H$8000, MATCH(A6017, Preturi!G$2:G$8000, 0)), "")*G6017</f>
        <v>7.82</v>
      </c>
      <c r="C6017" t="s">
        <v>688</v>
      </c>
      <c r="D6017" t="s">
        <v>725</v>
      </c>
      <c r="E6017" t="s">
        <v>11742</v>
      </c>
      <c r="F6017" t="s">
        <v>20419</v>
      </c>
      <c r="G6017" s="146">
        <f t="shared" si="103"/>
        <v>1</v>
      </c>
    </row>
    <row r="6018" spans="1:7">
      <c r="A6018" t="s">
        <v>11743</v>
      </c>
      <c r="B6018" s="1">
        <f>IFERROR(INDEX(Preturi!H$2:H$8000, MATCH(A6018, Preturi!G$2:G$8000, 0)), "")*G6018</f>
        <v>8.09</v>
      </c>
      <c r="C6018" t="s">
        <v>688</v>
      </c>
      <c r="D6018" t="s">
        <v>725</v>
      </c>
      <c r="E6018" t="s">
        <v>11744</v>
      </c>
      <c r="F6018" t="s">
        <v>20419</v>
      </c>
      <c r="G6018" s="146">
        <f t="shared" si="103"/>
        <v>1</v>
      </c>
    </row>
    <row r="6019" spans="1:7">
      <c r="A6019" t="s">
        <v>11745</v>
      </c>
      <c r="B6019" s="1">
        <f>IFERROR(INDEX(Preturi!H$2:H$8000, MATCH(A6019, Preturi!G$2:G$8000, 0)), "")*G6019</f>
        <v>8.94</v>
      </c>
      <c r="C6019" t="s">
        <v>688</v>
      </c>
      <c r="D6019" t="s">
        <v>725</v>
      </c>
      <c r="E6019" t="s">
        <v>11746</v>
      </c>
      <c r="F6019" t="s">
        <v>20419</v>
      </c>
      <c r="G6019" s="146">
        <f t="shared" si="103"/>
        <v>1</v>
      </c>
    </row>
    <row r="6020" spans="1:7">
      <c r="A6020" t="s">
        <v>11747</v>
      </c>
      <c r="B6020" s="1">
        <f>IFERROR(INDEX(Preturi!H$2:H$8000, MATCH(A6020, Preturi!G$2:G$8000, 0)), "")*G6020</f>
        <v>8.35</v>
      </c>
      <c r="C6020" t="s">
        <v>688</v>
      </c>
      <c r="D6020" t="s">
        <v>725</v>
      </c>
      <c r="E6020" t="s">
        <v>11748</v>
      </c>
      <c r="F6020" t="s">
        <v>20419</v>
      </c>
      <c r="G6020" s="146">
        <f t="shared" si="103"/>
        <v>1</v>
      </c>
    </row>
    <row r="6021" spans="1:7">
      <c r="A6021" t="s">
        <v>11749</v>
      </c>
      <c r="B6021" s="1">
        <f>IFERROR(INDEX(Preturi!H$2:H$8000, MATCH(A6021, Preturi!G$2:G$8000, 0)), "")*G6021</f>
        <v>16.059999999999999</v>
      </c>
      <c r="C6021" t="s">
        <v>688</v>
      </c>
      <c r="D6021" t="s">
        <v>725</v>
      </c>
      <c r="E6021" t="s">
        <v>11751</v>
      </c>
      <c r="F6021" t="s">
        <v>20419</v>
      </c>
      <c r="G6021" s="146">
        <f t="shared" si="103"/>
        <v>1</v>
      </c>
    </row>
    <row r="6022" spans="1:7">
      <c r="A6022" t="s">
        <v>12211</v>
      </c>
      <c r="B6022" s="1">
        <f>IFERROR(INDEX(Preturi!H$2:H$8000, MATCH(A6022, Preturi!G$2:G$8000, 0)), "")*G6022</f>
        <v>11.76</v>
      </c>
      <c r="C6022" t="s">
        <v>688</v>
      </c>
      <c r="D6022" t="s">
        <v>725</v>
      </c>
      <c r="E6022" t="s">
        <v>12212</v>
      </c>
      <c r="F6022" t="s">
        <v>20419</v>
      </c>
      <c r="G6022" s="146">
        <f t="shared" si="103"/>
        <v>1</v>
      </c>
    </row>
    <row r="6023" spans="1:7">
      <c r="A6023" t="s">
        <v>11752</v>
      </c>
      <c r="B6023" s="1" t="e">
        <f>IFERROR(INDEX(Preturi!H$2:H$8000, MATCH(A6023, Preturi!G$2:G$8000, 0)), "")*G6023</f>
        <v>#VALUE!</v>
      </c>
      <c r="C6023" t="s">
        <v>688</v>
      </c>
      <c r="D6023" t="s">
        <v>725</v>
      </c>
      <c r="E6023" t="s">
        <v>11753</v>
      </c>
      <c r="F6023" t="s">
        <v>20419</v>
      </c>
      <c r="G6023" s="146">
        <f t="shared" si="103"/>
        <v>1</v>
      </c>
    </row>
    <row r="6024" spans="1:7">
      <c r="A6024" t="s">
        <v>11754</v>
      </c>
      <c r="B6024" s="1">
        <f>IFERROR(INDEX(Preturi!H$2:H$8000, MATCH(A6024, Preturi!G$2:G$8000, 0)), "")*G6024</f>
        <v>9.98</v>
      </c>
      <c r="C6024" t="s">
        <v>688</v>
      </c>
      <c r="D6024" t="s">
        <v>725</v>
      </c>
      <c r="E6024" t="s">
        <v>11755</v>
      </c>
      <c r="F6024" t="s">
        <v>20419</v>
      </c>
      <c r="G6024" s="146">
        <f t="shared" si="103"/>
        <v>1</v>
      </c>
    </row>
    <row r="6025" spans="1:7">
      <c r="A6025" t="s">
        <v>11756</v>
      </c>
      <c r="B6025" s="1">
        <f>IFERROR(INDEX(Preturi!H$2:H$8000, MATCH(A6025, Preturi!G$2:G$8000, 0)), "")*G6025</f>
        <v>10.08</v>
      </c>
      <c r="C6025" t="s">
        <v>688</v>
      </c>
      <c r="D6025" t="s">
        <v>725</v>
      </c>
      <c r="E6025" t="s">
        <v>11757</v>
      </c>
      <c r="F6025" t="s">
        <v>20419</v>
      </c>
      <c r="G6025" s="146">
        <f t="shared" si="103"/>
        <v>1</v>
      </c>
    </row>
    <row r="6026" spans="1:7">
      <c r="A6026" t="s">
        <v>11758</v>
      </c>
      <c r="B6026" s="1">
        <f>IFERROR(INDEX(Preturi!H$2:H$8000, MATCH(A6026, Preturi!G$2:G$8000, 0)), "")*G6026</f>
        <v>12.47</v>
      </c>
      <c r="C6026" t="s">
        <v>688</v>
      </c>
      <c r="D6026" t="s">
        <v>725</v>
      </c>
      <c r="E6026" t="s">
        <v>11759</v>
      </c>
      <c r="F6026" t="s">
        <v>20419</v>
      </c>
      <c r="G6026" s="146">
        <f t="shared" si="103"/>
        <v>1</v>
      </c>
    </row>
    <row r="6027" spans="1:7">
      <c r="A6027" t="s">
        <v>11760</v>
      </c>
      <c r="B6027" s="1">
        <f>IFERROR(INDEX(Preturi!H$2:H$8000, MATCH(A6027, Preturi!G$2:G$8000, 0)), "")*G6027</f>
        <v>12.58</v>
      </c>
      <c r="C6027" t="s">
        <v>688</v>
      </c>
      <c r="D6027" t="s">
        <v>725</v>
      </c>
      <c r="E6027" t="s">
        <v>11761</v>
      </c>
      <c r="F6027" t="s">
        <v>20419</v>
      </c>
      <c r="G6027" s="146">
        <f t="shared" si="103"/>
        <v>1</v>
      </c>
    </row>
    <row r="6028" spans="1:7">
      <c r="A6028" t="s">
        <v>11762</v>
      </c>
      <c r="B6028" s="1">
        <f>IFERROR(INDEX(Preturi!H$2:H$8000, MATCH(A6028, Preturi!G$2:G$8000, 0)), "")*G6028</f>
        <v>9.93</v>
      </c>
      <c r="C6028" t="s">
        <v>688</v>
      </c>
      <c r="D6028" t="s">
        <v>725</v>
      </c>
      <c r="E6028" t="s">
        <v>11763</v>
      </c>
      <c r="F6028" t="s">
        <v>20419</v>
      </c>
      <c r="G6028" s="146">
        <f t="shared" si="103"/>
        <v>1</v>
      </c>
    </row>
    <row r="6029" spans="1:7">
      <c r="A6029" t="s">
        <v>11764</v>
      </c>
      <c r="B6029" s="1">
        <f>IFERROR(INDEX(Preturi!H$2:H$8000, MATCH(A6029, Preturi!G$2:G$8000, 0)), "")*G6029</f>
        <v>10.34</v>
      </c>
      <c r="C6029" t="s">
        <v>688</v>
      </c>
      <c r="D6029" t="s">
        <v>725</v>
      </c>
      <c r="E6029" t="s">
        <v>11765</v>
      </c>
      <c r="F6029" t="s">
        <v>20419</v>
      </c>
      <c r="G6029" s="146">
        <f t="shared" si="103"/>
        <v>1</v>
      </c>
    </row>
    <row r="6030" spans="1:7">
      <c r="A6030" t="s">
        <v>11766</v>
      </c>
      <c r="B6030" s="1">
        <f>IFERROR(INDEX(Preturi!H$2:H$8000, MATCH(A6030, Preturi!G$2:G$8000, 0)), "")*G6030</f>
        <v>11.16</v>
      </c>
      <c r="C6030" t="s">
        <v>688</v>
      </c>
      <c r="D6030" t="s">
        <v>725</v>
      </c>
      <c r="E6030" t="s">
        <v>11767</v>
      </c>
      <c r="F6030" t="s">
        <v>20419</v>
      </c>
      <c r="G6030" s="146">
        <f t="shared" si="103"/>
        <v>1</v>
      </c>
    </row>
    <row r="6031" spans="1:7">
      <c r="A6031" t="s">
        <v>11768</v>
      </c>
      <c r="B6031" s="1">
        <f>IFERROR(INDEX(Preturi!H$2:H$8000, MATCH(A6031, Preturi!G$2:G$8000, 0)), "")*G6031</f>
        <v>10.32</v>
      </c>
      <c r="C6031" t="s">
        <v>688</v>
      </c>
      <c r="D6031" t="s">
        <v>725</v>
      </c>
      <c r="E6031" t="s">
        <v>11769</v>
      </c>
      <c r="F6031" t="s">
        <v>20419</v>
      </c>
      <c r="G6031" s="146">
        <f t="shared" si="103"/>
        <v>1</v>
      </c>
    </row>
    <row r="6032" spans="1:7">
      <c r="A6032" t="s">
        <v>11770</v>
      </c>
      <c r="B6032" s="1">
        <f>IFERROR(INDEX(Preturi!H$2:H$8000, MATCH(A6032, Preturi!G$2:G$8000, 0)), "")*G6032</f>
        <v>10.59</v>
      </c>
      <c r="C6032" t="s">
        <v>688</v>
      </c>
      <c r="D6032" t="s">
        <v>725</v>
      </c>
      <c r="E6032" t="s">
        <v>11771</v>
      </c>
      <c r="F6032" t="s">
        <v>20419</v>
      </c>
      <c r="G6032" s="146">
        <f t="shared" si="103"/>
        <v>1</v>
      </c>
    </row>
    <row r="6033" spans="1:7">
      <c r="A6033" t="s">
        <v>11772</v>
      </c>
      <c r="B6033" s="1">
        <f>IFERROR(INDEX(Preturi!H$2:H$8000, MATCH(A6033, Preturi!G$2:G$8000, 0)), "")*G6033</f>
        <v>11.44</v>
      </c>
      <c r="C6033" t="s">
        <v>688</v>
      </c>
      <c r="D6033" t="s">
        <v>725</v>
      </c>
      <c r="E6033" t="s">
        <v>11773</v>
      </c>
      <c r="F6033" t="s">
        <v>20419</v>
      </c>
      <c r="G6033" s="146">
        <f t="shared" si="103"/>
        <v>1</v>
      </c>
    </row>
    <row r="6034" spans="1:7">
      <c r="A6034" t="s">
        <v>11774</v>
      </c>
      <c r="B6034" s="1">
        <f>IFERROR(INDEX(Preturi!H$2:H$8000, MATCH(A6034, Preturi!G$2:G$8000, 0)), "")*G6034</f>
        <v>12.48</v>
      </c>
      <c r="C6034" t="s">
        <v>688</v>
      </c>
      <c r="D6034" t="s">
        <v>725</v>
      </c>
      <c r="E6034" t="s">
        <v>11775</v>
      </c>
      <c r="F6034" t="s">
        <v>20419</v>
      </c>
      <c r="G6034" s="146">
        <f t="shared" si="103"/>
        <v>1</v>
      </c>
    </row>
    <row r="6035" spans="1:7">
      <c r="A6035" t="s">
        <v>11776</v>
      </c>
      <c r="B6035" s="1">
        <f>IFERROR(INDEX(Preturi!H$2:H$8000, MATCH(A6035, Preturi!G$2:G$8000, 0)), "")*G6035</f>
        <v>12.58</v>
      </c>
      <c r="C6035" t="s">
        <v>688</v>
      </c>
      <c r="D6035" t="s">
        <v>725</v>
      </c>
      <c r="E6035" t="s">
        <v>11777</v>
      </c>
      <c r="F6035" t="s">
        <v>20419</v>
      </c>
      <c r="G6035" s="146">
        <f t="shared" si="103"/>
        <v>1</v>
      </c>
    </row>
    <row r="6036" spans="1:7">
      <c r="A6036" t="s">
        <v>1933</v>
      </c>
      <c r="B6036" s="1">
        <f>IFERROR(INDEX(Preturi!H$2:H$8000, MATCH(A6036, Preturi!G$2:G$8000, 0)), "")*G6036</f>
        <v>11.47</v>
      </c>
      <c r="C6036" t="s">
        <v>688</v>
      </c>
      <c r="D6036" t="s">
        <v>725</v>
      </c>
      <c r="E6036" t="s">
        <v>6241</v>
      </c>
      <c r="F6036" t="s">
        <v>20419</v>
      </c>
      <c r="G6036" s="146">
        <f t="shared" si="103"/>
        <v>1</v>
      </c>
    </row>
    <row r="6037" spans="1:7">
      <c r="A6037" t="s">
        <v>1934</v>
      </c>
      <c r="B6037" s="1">
        <f>IFERROR(INDEX(Preturi!H$2:H$8000, MATCH(A6037, Preturi!G$2:G$8000, 0)), "")*G6037</f>
        <v>11.58</v>
      </c>
      <c r="C6037" t="s">
        <v>688</v>
      </c>
      <c r="D6037" t="s">
        <v>725</v>
      </c>
      <c r="E6037" t="s">
        <v>6242</v>
      </c>
      <c r="F6037" t="s">
        <v>20419</v>
      </c>
      <c r="G6037" s="146">
        <f t="shared" si="103"/>
        <v>1</v>
      </c>
    </row>
    <row r="6038" spans="1:7">
      <c r="A6038" t="s">
        <v>1935</v>
      </c>
      <c r="B6038" s="1">
        <f>IFERROR(INDEX(Preturi!H$2:H$8000, MATCH(A6038, Preturi!G$2:G$8000, 0)), "")*G6038</f>
        <v>8.93</v>
      </c>
      <c r="C6038" t="s">
        <v>688</v>
      </c>
      <c r="D6038" t="s">
        <v>725</v>
      </c>
      <c r="E6038" t="s">
        <v>6243</v>
      </c>
      <c r="F6038" t="s">
        <v>20419</v>
      </c>
      <c r="G6038" s="146">
        <f t="shared" si="103"/>
        <v>1</v>
      </c>
    </row>
    <row r="6039" spans="1:7">
      <c r="A6039" t="s">
        <v>1936</v>
      </c>
      <c r="B6039" s="1">
        <f>IFERROR(INDEX(Preturi!H$2:H$8000, MATCH(A6039, Preturi!G$2:G$8000, 0)), "")*G6039</f>
        <v>9.34</v>
      </c>
      <c r="C6039" t="s">
        <v>688</v>
      </c>
      <c r="D6039" t="s">
        <v>725</v>
      </c>
      <c r="E6039" t="s">
        <v>6244</v>
      </c>
      <c r="F6039" t="s">
        <v>20419</v>
      </c>
      <c r="G6039" s="146">
        <f t="shared" si="103"/>
        <v>1</v>
      </c>
    </row>
    <row r="6040" spans="1:7">
      <c r="A6040" t="s">
        <v>4111</v>
      </c>
      <c r="B6040" s="1">
        <f>IFERROR(INDEX(Preturi!H$2:H$8000, MATCH(A6040, Preturi!G$2:G$8000, 0)), "")*G6040</f>
        <v>10.16</v>
      </c>
      <c r="C6040" t="s">
        <v>688</v>
      </c>
      <c r="D6040" t="s">
        <v>725</v>
      </c>
      <c r="E6040" t="s">
        <v>6245</v>
      </c>
      <c r="F6040" t="s">
        <v>20419</v>
      </c>
      <c r="G6040" s="146">
        <f t="shared" si="103"/>
        <v>1</v>
      </c>
    </row>
    <row r="6041" spans="1:7">
      <c r="A6041" t="s">
        <v>1937</v>
      </c>
      <c r="B6041" s="1">
        <f>IFERROR(INDEX(Preturi!H$2:H$8000, MATCH(A6041, Preturi!G$2:G$8000, 0)), "")*G6041</f>
        <v>9.32</v>
      </c>
      <c r="C6041" t="s">
        <v>688</v>
      </c>
      <c r="D6041" t="s">
        <v>725</v>
      </c>
      <c r="E6041" t="s">
        <v>6246</v>
      </c>
      <c r="F6041" t="s">
        <v>20419</v>
      </c>
      <c r="G6041" s="146">
        <f t="shared" si="103"/>
        <v>1</v>
      </c>
    </row>
    <row r="6042" spans="1:7">
      <c r="A6042" t="s">
        <v>1938</v>
      </c>
      <c r="B6042" s="1">
        <f>IFERROR(INDEX(Preturi!H$2:H$8000, MATCH(A6042, Preturi!G$2:G$8000, 0)), "")*G6042</f>
        <v>9.59</v>
      </c>
      <c r="C6042" t="s">
        <v>688</v>
      </c>
      <c r="D6042" t="s">
        <v>725</v>
      </c>
      <c r="E6042" t="s">
        <v>6247</v>
      </c>
      <c r="F6042" t="s">
        <v>20419</v>
      </c>
      <c r="G6042" s="146">
        <f t="shared" si="103"/>
        <v>1</v>
      </c>
    </row>
    <row r="6043" spans="1:7">
      <c r="A6043" t="s">
        <v>1939</v>
      </c>
      <c r="B6043" s="1">
        <f>IFERROR(INDEX(Preturi!H$2:H$8000, MATCH(A6043, Preturi!G$2:G$8000, 0)), "")*G6043</f>
        <v>10.44</v>
      </c>
      <c r="C6043" t="s">
        <v>688</v>
      </c>
      <c r="D6043" t="s">
        <v>725</v>
      </c>
      <c r="E6043" t="s">
        <v>6248</v>
      </c>
      <c r="F6043" t="s">
        <v>20419</v>
      </c>
      <c r="G6043" s="146">
        <f t="shared" si="103"/>
        <v>1</v>
      </c>
    </row>
    <row r="6044" spans="1:7">
      <c r="A6044" t="s">
        <v>2594</v>
      </c>
      <c r="B6044" s="1">
        <f>IFERROR(INDEX(Preturi!H$2:H$8000, MATCH(A6044, Preturi!G$2:G$8000, 0)), "")*G6044</f>
        <v>11.48</v>
      </c>
      <c r="C6044" t="s">
        <v>688</v>
      </c>
      <c r="D6044" t="s">
        <v>725</v>
      </c>
      <c r="E6044" t="s">
        <v>6249</v>
      </c>
      <c r="F6044" t="s">
        <v>20419</v>
      </c>
      <c r="G6044" s="146">
        <f t="shared" ref="G6044:G6070" si="104">1+Adaosuri1</f>
        <v>1</v>
      </c>
    </row>
    <row r="6045" spans="1:7">
      <c r="A6045" t="s">
        <v>7564</v>
      </c>
      <c r="B6045" s="1">
        <f>IFERROR(INDEX(Preturi!H$2:H$8000, MATCH(A6045, Preturi!G$2:G$8000, 0)), "")*G6045</f>
        <v>11.58</v>
      </c>
      <c r="C6045" t="s">
        <v>688</v>
      </c>
      <c r="D6045" t="s">
        <v>725</v>
      </c>
      <c r="E6045" t="s">
        <v>7565</v>
      </c>
      <c r="F6045" t="s">
        <v>20419</v>
      </c>
      <c r="G6045" s="146">
        <f t="shared" si="104"/>
        <v>1</v>
      </c>
    </row>
    <row r="6046" spans="1:7">
      <c r="A6046" t="s">
        <v>1940</v>
      </c>
      <c r="B6046" s="1">
        <f>IFERROR(INDEX(Preturi!H$2:H$8000, MATCH(A6046, Preturi!G$2:G$8000, 0)), "")*G6046</f>
        <v>9.9700000000000006</v>
      </c>
      <c r="C6046" t="s">
        <v>688</v>
      </c>
      <c r="D6046" t="s">
        <v>725</v>
      </c>
      <c r="E6046" t="s">
        <v>6250</v>
      </c>
      <c r="F6046" t="s">
        <v>20419</v>
      </c>
      <c r="G6046" s="146">
        <f t="shared" si="104"/>
        <v>1</v>
      </c>
    </row>
    <row r="6047" spans="1:7">
      <c r="A6047" t="s">
        <v>7973</v>
      </c>
      <c r="B6047" s="1">
        <f>IFERROR(INDEX(Preturi!H$2:H$8000, MATCH(A6047, Preturi!G$2:G$8000, 0)), "")*G6047</f>
        <v>8.4499999999999993</v>
      </c>
      <c r="C6047" t="s">
        <v>688</v>
      </c>
      <c r="D6047" t="s">
        <v>725</v>
      </c>
      <c r="E6047" t="s">
        <v>7974</v>
      </c>
      <c r="F6047" t="s">
        <v>20419</v>
      </c>
      <c r="G6047" s="146">
        <f t="shared" si="104"/>
        <v>1</v>
      </c>
    </row>
    <row r="6048" spans="1:7">
      <c r="A6048" t="s">
        <v>7975</v>
      </c>
      <c r="B6048" s="1">
        <f>IFERROR(INDEX(Preturi!H$2:H$8000, MATCH(A6048, Preturi!G$2:G$8000, 0)), "")*G6048</f>
        <v>8.73</v>
      </c>
      <c r="C6048" t="s">
        <v>688</v>
      </c>
      <c r="D6048" t="s">
        <v>725</v>
      </c>
      <c r="E6048" t="s">
        <v>7976</v>
      </c>
      <c r="F6048" t="s">
        <v>20419</v>
      </c>
      <c r="G6048" s="146">
        <f t="shared" si="104"/>
        <v>1</v>
      </c>
    </row>
    <row r="6049" spans="1:7">
      <c r="A6049" t="s">
        <v>1941</v>
      </c>
      <c r="B6049" s="1">
        <f>IFERROR(INDEX(Preturi!H$2:H$8000, MATCH(A6049, Preturi!G$2:G$8000, 0)), "")*G6049</f>
        <v>10.08</v>
      </c>
      <c r="C6049" t="s">
        <v>688</v>
      </c>
      <c r="D6049" t="s">
        <v>725</v>
      </c>
      <c r="E6049" t="s">
        <v>6251</v>
      </c>
      <c r="F6049" t="s">
        <v>20419</v>
      </c>
      <c r="G6049" s="146">
        <f t="shared" si="104"/>
        <v>1</v>
      </c>
    </row>
    <row r="6050" spans="1:7">
      <c r="A6050" t="s">
        <v>1942</v>
      </c>
      <c r="B6050" s="1">
        <f>IFERROR(INDEX(Preturi!H$2:H$8000, MATCH(A6050, Preturi!G$2:G$8000, 0)), "")*G6050</f>
        <v>7.43</v>
      </c>
      <c r="C6050" t="s">
        <v>688</v>
      </c>
      <c r="D6050" t="s">
        <v>725</v>
      </c>
      <c r="E6050" t="s">
        <v>6252</v>
      </c>
      <c r="F6050" t="s">
        <v>20419</v>
      </c>
      <c r="G6050" s="146">
        <f t="shared" si="104"/>
        <v>1</v>
      </c>
    </row>
    <row r="6051" spans="1:7">
      <c r="A6051" t="s">
        <v>1943</v>
      </c>
      <c r="B6051" s="1">
        <f>IFERROR(INDEX(Preturi!H$2:H$8000, MATCH(A6051, Preturi!G$2:G$8000, 0)), "")*G6051</f>
        <v>7.84</v>
      </c>
      <c r="C6051" t="s">
        <v>688</v>
      </c>
      <c r="D6051" t="s">
        <v>725</v>
      </c>
      <c r="E6051" t="s">
        <v>6253</v>
      </c>
      <c r="F6051" t="s">
        <v>20419</v>
      </c>
      <c r="G6051" s="146">
        <f t="shared" si="104"/>
        <v>1</v>
      </c>
    </row>
    <row r="6052" spans="1:7">
      <c r="A6052" t="s">
        <v>4112</v>
      </c>
      <c r="B6052" s="1">
        <f>IFERROR(INDEX(Preturi!H$2:H$8000, MATCH(A6052, Preturi!G$2:G$8000, 0)), "")*G6052</f>
        <v>8.66</v>
      </c>
      <c r="C6052" t="s">
        <v>688</v>
      </c>
      <c r="D6052" t="s">
        <v>725</v>
      </c>
      <c r="E6052" t="s">
        <v>6254</v>
      </c>
      <c r="F6052" t="s">
        <v>20419</v>
      </c>
      <c r="G6052" s="146">
        <f t="shared" si="104"/>
        <v>1</v>
      </c>
    </row>
    <row r="6053" spans="1:7">
      <c r="A6053" t="s">
        <v>1944</v>
      </c>
      <c r="B6053" s="1">
        <f>IFERROR(INDEX(Preturi!H$2:H$8000, MATCH(A6053, Preturi!G$2:G$8000, 0)), "")*G6053</f>
        <v>7.82</v>
      </c>
      <c r="C6053" t="s">
        <v>688</v>
      </c>
      <c r="D6053" t="s">
        <v>725</v>
      </c>
      <c r="E6053" t="s">
        <v>6255</v>
      </c>
      <c r="F6053" t="s">
        <v>20419</v>
      </c>
      <c r="G6053" s="146">
        <f t="shared" si="104"/>
        <v>1</v>
      </c>
    </row>
    <row r="6054" spans="1:7">
      <c r="A6054" t="s">
        <v>1945</v>
      </c>
      <c r="B6054" s="1">
        <f>IFERROR(INDEX(Preturi!H$2:H$8000, MATCH(A6054, Preturi!G$2:G$8000, 0)), "")*G6054</f>
        <v>8.09</v>
      </c>
      <c r="C6054" t="s">
        <v>688</v>
      </c>
      <c r="D6054" t="s">
        <v>725</v>
      </c>
      <c r="E6054" t="s">
        <v>6256</v>
      </c>
      <c r="F6054" t="s">
        <v>20419</v>
      </c>
      <c r="G6054" s="146">
        <f t="shared" si="104"/>
        <v>1</v>
      </c>
    </row>
    <row r="6055" spans="1:7">
      <c r="A6055" t="s">
        <v>1946</v>
      </c>
      <c r="B6055" s="1">
        <f>IFERROR(INDEX(Preturi!H$2:H$8000, MATCH(A6055, Preturi!G$2:G$8000, 0)), "")*G6055</f>
        <v>8.94</v>
      </c>
      <c r="C6055" t="s">
        <v>688</v>
      </c>
      <c r="D6055" t="s">
        <v>725</v>
      </c>
      <c r="E6055" t="s">
        <v>6257</v>
      </c>
      <c r="F6055" t="s">
        <v>20419</v>
      </c>
      <c r="G6055" s="146">
        <f t="shared" si="104"/>
        <v>1</v>
      </c>
    </row>
    <row r="6056" spans="1:7">
      <c r="A6056" t="s">
        <v>7977</v>
      </c>
      <c r="B6056" s="1">
        <f>IFERROR(INDEX(Preturi!H$2:H$8000, MATCH(A6056, Preturi!G$2:G$8000, 0)), "")*G6056</f>
        <v>8.35</v>
      </c>
      <c r="C6056" t="s">
        <v>688</v>
      </c>
      <c r="D6056" t="s">
        <v>725</v>
      </c>
      <c r="E6056" t="s">
        <v>7978</v>
      </c>
      <c r="F6056" t="s">
        <v>20419</v>
      </c>
      <c r="G6056" s="146">
        <f t="shared" si="104"/>
        <v>1</v>
      </c>
    </row>
    <row r="6057" spans="1:7">
      <c r="A6057" t="s">
        <v>7979</v>
      </c>
      <c r="B6057" s="1">
        <f>IFERROR(INDEX(Preturi!H$2:H$8000, MATCH(A6057, Preturi!G$2:G$8000, 0)), "")*G6057</f>
        <v>16.059999999999999</v>
      </c>
      <c r="C6057" t="s">
        <v>688</v>
      </c>
      <c r="D6057" t="s">
        <v>725</v>
      </c>
      <c r="E6057" t="s">
        <v>7980</v>
      </c>
      <c r="F6057" t="s">
        <v>20419</v>
      </c>
      <c r="G6057" s="146">
        <f t="shared" si="104"/>
        <v>1</v>
      </c>
    </row>
    <row r="6058" spans="1:7">
      <c r="A6058" t="s">
        <v>7981</v>
      </c>
      <c r="B6058" s="1">
        <f>IFERROR(INDEX(Preturi!H$2:H$8000, MATCH(A6058, Preturi!G$2:G$8000, 0)), "")*G6058</f>
        <v>11.76</v>
      </c>
      <c r="C6058" t="s">
        <v>688</v>
      </c>
      <c r="D6058" t="s">
        <v>725</v>
      </c>
      <c r="E6058" t="s">
        <v>7982</v>
      </c>
      <c r="F6058" t="s">
        <v>20419</v>
      </c>
      <c r="G6058" s="146">
        <f t="shared" si="104"/>
        <v>1</v>
      </c>
    </row>
    <row r="6059" spans="1:7">
      <c r="A6059" t="s">
        <v>2595</v>
      </c>
      <c r="B6059" s="1">
        <f>IFERROR(INDEX(Preturi!H$2:H$8000, MATCH(A6059, Preturi!G$2:G$8000, 0)), "")*G6059</f>
        <v>9.98</v>
      </c>
      <c r="C6059" t="s">
        <v>688</v>
      </c>
      <c r="D6059" t="s">
        <v>725</v>
      </c>
      <c r="E6059" t="s">
        <v>6258</v>
      </c>
      <c r="F6059" t="s">
        <v>20419</v>
      </c>
      <c r="G6059" s="146">
        <f t="shared" si="104"/>
        <v>1</v>
      </c>
    </row>
    <row r="6060" spans="1:7">
      <c r="A6060" t="s">
        <v>7566</v>
      </c>
      <c r="B6060" s="1">
        <f>IFERROR(INDEX(Preturi!H$2:H$8000, MATCH(A6060, Preturi!G$2:G$8000, 0)), "")*G6060</f>
        <v>10.08</v>
      </c>
      <c r="C6060" t="s">
        <v>688</v>
      </c>
      <c r="D6060" t="s">
        <v>725</v>
      </c>
      <c r="E6060" t="s">
        <v>7567</v>
      </c>
      <c r="F6060" t="s">
        <v>20419</v>
      </c>
      <c r="G6060" s="146">
        <f t="shared" si="104"/>
        <v>1</v>
      </c>
    </row>
    <row r="6061" spans="1:7">
      <c r="A6061" t="s">
        <v>2596</v>
      </c>
      <c r="B6061" s="1">
        <f>IFERROR(INDEX(Preturi!H$2:H$8000, MATCH(A6061, Preturi!G$2:G$8000, 0)), "")*G6061</f>
        <v>12.47</v>
      </c>
      <c r="C6061" t="s">
        <v>688</v>
      </c>
      <c r="D6061" t="s">
        <v>725</v>
      </c>
      <c r="E6061" t="s">
        <v>6259</v>
      </c>
      <c r="F6061" t="s">
        <v>20419</v>
      </c>
      <c r="G6061" s="146">
        <f t="shared" si="104"/>
        <v>1</v>
      </c>
    </row>
    <row r="6062" spans="1:7">
      <c r="A6062" t="s">
        <v>2597</v>
      </c>
      <c r="B6062" s="1">
        <f>IFERROR(INDEX(Preturi!H$2:H$8000, MATCH(A6062, Preturi!G$2:G$8000, 0)), "")*G6062</f>
        <v>12.58</v>
      </c>
      <c r="C6062" t="s">
        <v>688</v>
      </c>
      <c r="D6062" t="s">
        <v>725</v>
      </c>
      <c r="E6062" t="s">
        <v>6260</v>
      </c>
      <c r="F6062" t="s">
        <v>20419</v>
      </c>
      <c r="G6062" s="146">
        <f t="shared" si="104"/>
        <v>1</v>
      </c>
    </row>
    <row r="6063" spans="1:7">
      <c r="A6063" t="s">
        <v>2598</v>
      </c>
      <c r="B6063" s="1">
        <f>IFERROR(INDEX(Preturi!H$2:H$8000, MATCH(A6063, Preturi!G$2:G$8000, 0)), "")*G6063</f>
        <v>9.93</v>
      </c>
      <c r="C6063" t="s">
        <v>688</v>
      </c>
      <c r="D6063" t="s">
        <v>725</v>
      </c>
      <c r="E6063" t="s">
        <v>6261</v>
      </c>
      <c r="F6063" t="s">
        <v>20419</v>
      </c>
      <c r="G6063" s="146">
        <f t="shared" si="104"/>
        <v>1</v>
      </c>
    </row>
    <row r="6064" spans="1:7">
      <c r="A6064" t="s">
        <v>2599</v>
      </c>
      <c r="B6064" s="1">
        <f>IFERROR(INDEX(Preturi!H$2:H$8000, MATCH(A6064, Preturi!G$2:G$8000, 0)), "")*G6064</f>
        <v>10.34</v>
      </c>
      <c r="C6064" t="s">
        <v>688</v>
      </c>
      <c r="D6064" t="s">
        <v>725</v>
      </c>
      <c r="E6064" t="s">
        <v>6262</v>
      </c>
      <c r="F6064" t="s">
        <v>20419</v>
      </c>
      <c r="G6064" s="146">
        <f t="shared" si="104"/>
        <v>1</v>
      </c>
    </row>
    <row r="6065" spans="1:7">
      <c r="A6065" t="s">
        <v>4113</v>
      </c>
      <c r="B6065" s="1">
        <f>IFERROR(INDEX(Preturi!H$2:H$8000, MATCH(A6065, Preturi!G$2:G$8000, 0)), "")*G6065</f>
        <v>11.16</v>
      </c>
      <c r="C6065" t="s">
        <v>688</v>
      </c>
      <c r="D6065" t="s">
        <v>725</v>
      </c>
      <c r="E6065" t="s">
        <v>6263</v>
      </c>
      <c r="F6065" t="s">
        <v>20419</v>
      </c>
      <c r="G6065" s="146">
        <f t="shared" si="104"/>
        <v>1</v>
      </c>
    </row>
    <row r="6066" spans="1:7">
      <c r="A6066" t="s">
        <v>2600</v>
      </c>
      <c r="B6066" s="1">
        <f>IFERROR(INDEX(Preturi!H$2:H$8000, MATCH(A6066, Preturi!G$2:G$8000, 0)), "")*G6066</f>
        <v>10.32</v>
      </c>
      <c r="C6066" t="s">
        <v>688</v>
      </c>
      <c r="D6066" t="s">
        <v>725</v>
      </c>
      <c r="E6066" t="s">
        <v>6264</v>
      </c>
      <c r="F6066" t="s">
        <v>20419</v>
      </c>
      <c r="G6066" s="146">
        <f t="shared" si="104"/>
        <v>1</v>
      </c>
    </row>
    <row r="6067" spans="1:7">
      <c r="A6067" t="s">
        <v>2601</v>
      </c>
      <c r="B6067" s="1">
        <f>IFERROR(INDEX(Preturi!H$2:H$8000, MATCH(A6067, Preturi!G$2:G$8000, 0)), "")*G6067</f>
        <v>10.59</v>
      </c>
      <c r="C6067" t="s">
        <v>688</v>
      </c>
      <c r="D6067" t="s">
        <v>725</v>
      </c>
      <c r="E6067" t="s">
        <v>6265</v>
      </c>
      <c r="F6067" t="s">
        <v>20419</v>
      </c>
      <c r="G6067" s="146">
        <f t="shared" si="104"/>
        <v>1</v>
      </c>
    </row>
    <row r="6068" spans="1:7">
      <c r="A6068" t="s">
        <v>2602</v>
      </c>
      <c r="B6068" s="1">
        <f>IFERROR(INDEX(Preturi!H$2:H$8000, MATCH(A6068, Preturi!G$2:G$8000, 0)), "")*G6068</f>
        <v>11.44</v>
      </c>
      <c r="C6068" t="s">
        <v>688</v>
      </c>
      <c r="D6068" t="s">
        <v>725</v>
      </c>
      <c r="E6068" t="s">
        <v>6266</v>
      </c>
      <c r="F6068" t="s">
        <v>20419</v>
      </c>
      <c r="G6068" s="146">
        <f t="shared" si="104"/>
        <v>1</v>
      </c>
    </row>
    <row r="6069" spans="1:7">
      <c r="A6069" t="s">
        <v>2603</v>
      </c>
      <c r="B6069" s="1">
        <f>IFERROR(INDEX(Preturi!H$2:H$8000, MATCH(A6069, Preturi!G$2:G$8000, 0)), "")*G6069</f>
        <v>12.48</v>
      </c>
      <c r="C6069" t="s">
        <v>688</v>
      </c>
      <c r="D6069" t="s">
        <v>725</v>
      </c>
      <c r="E6069" t="s">
        <v>6267</v>
      </c>
      <c r="F6069" t="s">
        <v>20419</v>
      </c>
      <c r="G6069" s="146">
        <f t="shared" si="104"/>
        <v>1</v>
      </c>
    </row>
    <row r="6070" spans="1:7">
      <c r="A6070" t="s">
        <v>7568</v>
      </c>
      <c r="B6070" s="1">
        <f>IFERROR(INDEX(Preturi!H$2:H$8000, MATCH(A6070, Preturi!G$2:G$8000, 0)), "")*G6070</f>
        <v>12.58</v>
      </c>
      <c r="C6070" t="s">
        <v>688</v>
      </c>
      <c r="D6070" t="s">
        <v>725</v>
      </c>
      <c r="E6070" t="s">
        <v>7569</v>
      </c>
      <c r="F6070" t="s">
        <v>20419</v>
      </c>
      <c r="G6070" s="146">
        <f t="shared" si="104"/>
        <v>1</v>
      </c>
    </row>
    <row r="6071" spans="1:7">
      <c r="A6071" t="s">
        <v>2604</v>
      </c>
      <c r="B6071" s="1">
        <f>IFERROR(INDEX(Preturi!H$2:H$8000, MATCH(A6071, Preturi!G$2:G$8000, 0)), "")*G6071</f>
        <v>0</v>
      </c>
      <c r="C6071" t="s">
        <v>688</v>
      </c>
      <c r="D6071" t="s">
        <v>223</v>
      </c>
      <c r="E6071" t="s">
        <v>6268</v>
      </c>
      <c r="F6071" t="s">
        <v>20425</v>
      </c>
      <c r="G6071" s="146">
        <f>1+Adaosuri9</f>
        <v>1</v>
      </c>
    </row>
    <row r="6072" spans="1:7">
      <c r="A6072" t="s">
        <v>2605</v>
      </c>
      <c r="B6072" s="1">
        <f>IFERROR(INDEX(Preturi!H$2:H$8000, MATCH(A6072, Preturi!G$2:G$8000, 0)), "")*G6072</f>
        <v>0</v>
      </c>
      <c r="C6072" t="s">
        <v>688</v>
      </c>
      <c r="D6072" t="s">
        <v>223</v>
      </c>
      <c r="E6072" t="s">
        <v>6269</v>
      </c>
      <c r="F6072" t="s">
        <v>20425</v>
      </c>
      <c r="G6072" s="146">
        <f>1+Adaosuri9</f>
        <v>1</v>
      </c>
    </row>
    <row r="6073" spans="1:7">
      <c r="A6073" t="s">
        <v>1982</v>
      </c>
      <c r="B6073" s="1">
        <f>IFERROR(INDEX(Preturi!H$2:H$8000, MATCH(A6073, Preturi!G$2:G$8000, 0)), "")*G6073</f>
        <v>61.92</v>
      </c>
      <c r="C6073" t="s">
        <v>688</v>
      </c>
      <c r="D6073" t="s">
        <v>223</v>
      </c>
      <c r="E6073" t="s">
        <v>6270</v>
      </c>
      <c r="F6073" t="s">
        <v>20428</v>
      </c>
      <c r="G6073" s="146">
        <f t="shared" ref="G6073:G6086" si="105">1+Adaosuri12</f>
        <v>1</v>
      </c>
    </row>
    <row r="6074" spans="1:7">
      <c r="A6074" t="s">
        <v>1983</v>
      </c>
      <c r="B6074" s="1">
        <f>IFERROR(INDEX(Preturi!H$2:H$8000, MATCH(A6074, Preturi!G$2:G$8000, 0)), "")*G6074</f>
        <v>61.92</v>
      </c>
      <c r="C6074" t="s">
        <v>688</v>
      </c>
      <c r="D6074" t="s">
        <v>223</v>
      </c>
      <c r="E6074" t="s">
        <v>6271</v>
      </c>
      <c r="F6074" t="s">
        <v>20428</v>
      </c>
      <c r="G6074" s="146">
        <f t="shared" si="105"/>
        <v>1</v>
      </c>
    </row>
    <row r="6075" spans="1:7">
      <c r="A6075" t="s">
        <v>1984</v>
      </c>
      <c r="B6075" s="1">
        <f>IFERROR(INDEX(Preturi!H$2:H$8000, MATCH(A6075, Preturi!G$2:G$8000, 0)), "")*G6075</f>
        <v>50.31</v>
      </c>
      <c r="C6075" t="s">
        <v>688</v>
      </c>
      <c r="D6075" t="s">
        <v>223</v>
      </c>
      <c r="E6075" t="s">
        <v>6272</v>
      </c>
      <c r="F6075" t="s">
        <v>20428</v>
      </c>
      <c r="G6075" s="146">
        <f t="shared" si="105"/>
        <v>1</v>
      </c>
    </row>
    <row r="6076" spans="1:7">
      <c r="A6076" t="s">
        <v>1985</v>
      </c>
      <c r="B6076" s="1">
        <f>IFERROR(INDEX(Preturi!H$2:H$8000, MATCH(A6076, Preturi!G$2:G$8000, 0)), "")*G6076</f>
        <v>92.88</v>
      </c>
      <c r="C6076" t="s">
        <v>688</v>
      </c>
      <c r="D6076" t="s">
        <v>223</v>
      </c>
      <c r="E6076" t="s">
        <v>6273</v>
      </c>
      <c r="F6076" t="s">
        <v>20428</v>
      </c>
      <c r="G6076" s="146">
        <f t="shared" si="105"/>
        <v>1</v>
      </c>
    </row>
    <row r="6077" spans="1:7">
      <c r="A6077" t="s">
        <v>1986</v>
      </c>
      <c r="B6077" s="1">
        <f>IFERROR(INDEX(Preturi!H$2:H$8000, MATCH(A6077, Preturi!G$2:G$8000, 0)), "")*G6077</f>
        <v>58.05</v>
      </c>
      <c r="C6077" t="s">
        <v>688</v>
      </c>
      <c r="D6077" t="s">
        <v>223</v>
      </c>
      <c r="E6077" t="s">
        <v>6274</v>
      </c>
      <c r="F6077" t="s">
        <v>20428</v>
      </c>
      <c r="G6077" s="146">
        <f t="shared" si="105"/>
        <v>1</v>
      </c>
    </row>
    <row r="6078" spans="1:7">
      <c r="A6078" t="s">
        <v>1987</v>
      </c>
      <c r="B6078" s="1">
        <f>IFERROR(INDEX(Preturi!H$2:H$8000, MATCH(A6078, Preturi!G$2:G$8000, 0)), "")*G6078</f>
        <v>23.22</v>
      </c>
      <c r="C6078" t="s">
        <v>688</v>
      </c>
      <c r="D6078" t="s">
        <v>223</v>
      </c>
      <c r="E6078" t="s">
        <v>6275</v>
      </c>
      <c r="F6078" t="s">
        <v>20428</v>
      </c>
      <c r="G6078" s="146">
        <f t="shared" si="105"/>
        <v>1</v>
      </c>
    </row>
    <row r="6079" spans="1:7">
      <c r="A6079" t="s">
        <v>1988</v>
      </c>
      <c r="B6079" s="1">
        <f>IFERROR(INDEX(Preturi!H$2:H$8000, MATCH(A6079, Preturi!G$2:G$8000, 0)), "")*G6079</f>
        <v>23.22</v>
      </c>
      <c r="C6079" t="s">
        <v>688</v>
      </c>
      <c r="D6079" t="s">
        <v>223</v>
      </c>
      <c r="E6079" t="s">
        <v>6276</v>
      </c>
      <c r="F6079" t="s">
        <v>20428</v>
      </c>
      <c r="G6079" s="146">
        <f t="shared" si="105"/>
        <v>1</v>
      </c>
    </row>
    <row r="6080" spans="1:7">
      <c r="A6080" t="s">
        <v>1989</v>
      </c>
      <c r="B6080" s="1">
        <f>IFERROR(INDEX(Preturi!H$2:H$8000, MATCH(A6080, Preturi!G$2:G$8000, 0)), "")*G6080</f>
        <v>23.22</v>
      </c>
      <c r="C6080" t="s">
        <v>688</v>
      </c>
      <c r="D6080" t="s">
        <v>223</v>
      </c>
      <c r="E6080" t="s">
        <v>6277</v>
      </c>
      <c r="F6080" t="s">
        <v>20428</v>
      </c>
      <c r="G6080" s="146">
        <f t="shared" si="105"/>
        <v>1</v>
      </c>
    </row>
    <row r="6081" spans="1:7">
      <c r="A6081" t="s">
        <v>1990</v>
      </c>
      <c r="B6081" s="1">
        <f>IFERROR(INDEX(Preturi!H$2:H$8000, MATCH(A6081, Preturi!G$2:G$8000, 0)), "")*G6081</f>
        <v>38.700000000000003</v>
      </c>
      <c r="C6081" t="s">
        <v>688</v>
      </c>
      <c r="D6081" t="s">
        <v>223</v>
      </c>
      <c r="E6081" t="s">
        <v>6278</v>
      </c>
      <c r="F6081" t="s">
        <v>20428</v>
      </c>
      <c r="G6081" s="146">
        <f t="shared" si="105"/>
        <v>1</v>
      </c>
    </row>
    <row r="6082" spans="1:7">
      <c r="A6082" t="s">
        <v>1991</v>
      </c>
      <c r="B6082" s="1">
        <f>IFERROR(INDEX(Preturi!H$2:H$8000, MATCH(A6082, Preturi!G$2:G$8000, 0)), "")*G6082</f>
        <v>54.18</v>
      </c>
      <c r="C6082" t="s">
        <v>688</v>
      </c>
      <c r="D6082" t="s">
        <v>223</v>
      </c>
      <c r="E6082" t="s">
        <v>6279</v>
      </c>
      <c r="F6082" t="s">
        <v>20428</v>
      </c>
      <c r="G6082" s="146">
        <f t="shared" si="105"/>
        <v>1</v>
      </c>
    </row>
    <row r="6083" spans="1:7">
      <c r="A6083" t="s">
        <v>1992</v>
      </c>
      <c r="B6083" s="1">
        <f>IFERROR(INDEX(Preturi!H$2:H$8000, MATCH(A6083, Preturi!G$2:G$8000, 0)), "")*G6083</f>
        <v>116.1</v>
      </c>
      <c r="C6083" t="s">
        <v>688</v>
      </c>
      <c r="D6083" t="s">
        <v>223</v>
      </c>
      <c r="E6083" t="s">
        <v>6280</v>
      </c>
      <c r="F6083" t="s">
        <v>20428</v>
      </c>
      <c r="G6083" s="146">
        <f t="shared" si="105"/>
        <v>1</v>
      </c>
    </row>
    <row r="6084" spans="1:7">
      <c r="A6084" t="s">
        <v>1993</v>
      </c>
      <c r="B6084" s="1">
        <f>IFERROR(INDEX(Preturi!H$2:H$8000, MATCH(A6084, Preturi!G$2:G$8000, 0)), "")*G6084</f>
        <v>116.1</v>
      </c>
      <c r="C6084" t="s">
        <v>688</v>
      </c>
      <c r="D6084" t="s">
        <v>223</v>
      </c>
      <c r="E6084" t="s">
        <v>6281</v>
      </c>
      <c r="F6084" t="s">
        <v>20428</v>
      </c>
      <c r="G6084" s="146">
        <f t="shared" si="105"/>
        <v>1</v>
      </c>
    </row>
    <row r="6085" spans="1:7">
      <c r="A6085" t="s">
        <v>1994</v>
      </c>
      <c r="B6085" s="1">
        <f>IFERROR(INDEX(Preturi!H$2:H$8000, MATCH(A6085, Preturi!G$2:G$8000, 0)), "")*G6085</f>
        <v>13.16</v>
      </c>
      <c r="C6085" t="s">
        <v>688</v>
      </c>
      <c r="D6085" t="s">
        <v>223</v>
      </c>
      <c r="E6085" t="s">
        <v>6282</v>
      </c>
      <c r="F6085" t="s">
        <v>20428</v>
      </c>
      <c r="G6085" s="146">
        <f t="shared" si="105"/>
        <v>1</v>
      </c>
    </row>
    <row r="6086" spans="1:7">
      <c r="A6086" t="s">
        <v>1995</v>
      </c>
      <c r="B6086" s="1">
        <f>IFERROR(INDEX(Preturi!H$2:H$8000, MATCH(A6086, Preturi!G$2:G$8000, 0)), "")*G6086</f>
        <v>13.16</v>
      </c>
      <c r="C6086" t="s">
        <v>688</v>
      </c>
      <c r="D6086" t="s">
        <v>223</v>
      </c>
      <c r="E6086" t="s">
        <v>6283</v>
      </c>
      <c r="F6086" t="s">
        <v>20428</v>
      </c>
      <c r="G6086" s="146">
        <f t="shared" si="105"/>
        <v>1</v>
      </c>
    </row>
    <row r="6087" spans="1:7">
      <c r="A6087" t="s">
        <v>19784</v>
      </c>
      <c r="B6087" s="1">
        <f>IFERROR(INDEX(Preturi!H$2:H$8000, MATCH(A6087, Preturi!G$2:G$8000, 0)), "")*G6087</f>
        <v>5.36</v>
      </c>
      <c r="C6087" t="s">
        <v>688</v>
      </c>
      <c r="D6087" t="s">
        <v>2306</v>
      </c>
      <c r="E6087" t="s">
        <v>19785</v>
      </c>
      <c r="F6087" t="s">
        <v>20442</v>
      </c>
      <c r="G6087" s="146">
        <f t="shared" ref="G6087:G6118" si="106">1+Adaosuri23</f>
        <v>1</v>
      </c>
    </row>
    <row r="6088" spans="1:7">
      <c r="A6088" t="s">
        <v>19786</v>
      </c>
      <c r="B6088" s="1">
        <f>IFERROR(INDEX(Preturi!H$2:H$8000, MATCH(A6088, Preturi!G$2:G$8000, 0)), "")*G6088</f>
        <v>5.36</v>
      </c>
      <c r="C6088" t="s">
        <v>688</v>
      </c>
      <c r="D6088" t="s">
        <v>2306</v>
      </c>
      <c r="E6088" t="s">
        <v>19787</v>
      </c>
      <c r="F6088" t="s">
        <v>20442</v>
      </c>
      <c r="G6088" s="146">
        <f t="shared" si="106"/>
        <v>1</v>
      </c>
    </row>
    <row r="6089" spans="1:7">
      <c r="A6089" t="s">
        <v>19788</v>
      </c>
      <c r="B6089" s="1">
        <f>IFERROR(INDEX(Preturi!H$2:H$8000, MATCH(A6089, Preturi!G$2:G$8000, 0)), "")*G6089</f>
        <v>7.06</v>
      </c>
      <c r="C6089" t="s">
        <v>688</v>
      </c>
      <c r="D6089" t="s">
        <v>2306</v>
      </c>
      <c r="E6089" t="s">
        <v>19789</v>
      </c>
      <c r="F6089" t="s">
        <v>20442</v>
      </c>
      <c r="G6089" s="146">
        <f t="shared" si="106"/>
        <v>1</v>
      </c>
    </row>
    <row r="6090" spans="1:7">
      <c r="A6090" t="s">
        <v>19790</v>
      </c>
      <c r="B6090" s="1">
        <f>IFERROR(INDEX(Preturi!H$2:H$8000, MATCH(A6090, Preturi!G$2:G$8000, 0)), "")*G6090</f>
        <v>7.06</v>
      </c>
      <c r="C6090" t="s">
        <v>688</v>
      </c>
      <c r="D6090" t="s">
        <v>2306</v>
      </c>
      <c r="E6090" t="s">
        <v>19791</v>
      </c>
      <c r="F6090" t="s">
        <v>20442</v>
      </c>
      <c r="G6090" s="146">
        <f t="shared" si="106"/>
        <v>1</v>
      </c>
    </row>
    <row r="6091" spans="1:7">
      <c r="A6091" t="s">
        <v>19792</v>
      </c>
      <c r="B6091" s="1">
        <f>IFERROR(INDEX(Preturi!H$2:H$8000, MATCH(A6091, Preturi!G$2:G$8000, 0)), "")*G6091</f>
        <v>8.7799999999999994</v>
      </c>
      <c r="C6091" t="s">
        <v>688</v>
      </c>
      <c r="D6091" t="s">
        <v>2306</v>
      </c>
      <c r="E6091" t="s">
        <v>19794</v>
      </c>
      <c r="F6091" t="s">
        <v>20442</v>
      </c>
      <c r="G6091" s="146">
        <f t="shared" si="106"/>
        <v>1</v>
      </c>
    </row>
    <row r="6092" spans="1:7">
      <c r="A6092" t="s">
        <v>19795</v>
      </c>
      <c r="B6092" s="1">
        <f>IFERROR(INDEX(Preturi!H$2:H$8000, MATCH(A6092, Preturi!G$2:G$8000, 0)), "")*G6092</f>
        <v>8.7799999999999994</v>
      </c>
      <c r="C6092" t="s">
        <v>688</v>
      </c>
      <c r="D6092" t="s">
        <v>2306</v>
      </c>
      <c r="E6092" t="s">
        <v>19796</v>
      </c>
      <c r="F6092" t="s">
        <v>20442</v>
      </c>
      <c r="G6092" s="146">
        <f t="shared" si="106"/>
        <v>1</v>
      </c>
    </row>
    <row r="6093" spans="1:7">
      <c r="A6093" t="s">
        <v>19797</v>
      </c>
      <c r="B6093" s="1">
        <f>IFERROR(INDEX(Preturi!H$2:H$8000, MATCH(A6093, Preturi!G$2:G$8000, 0)), "")*G6093</f>
        <v>10.47</v>
      </c>
      <c r="C6093" t="s">
        <v>688</v>
      </c>
      <c r="D6093" t="s">
        <v>2306</v>
      </c>
      <c r="E6093" t="s">
        <v>19798</v>
      </c>
      <c r="F6093" t="s">
        <v>20442</v>
      </c>
      <c r="G6093" s="146">
        <f t="shared" si="106"/>
        <v>1</v>
      </c>
    </row>
    <row r="6094" spans="1:7">
      <c r="A6094" t="s">
        <v>19799</v>
      </c>
      <c r="B6094" s="1">
        <f>IFERROR(INDEX(Preturi!H$2:H$8000, MATCH(A6094, Preturi!G$2:G$8000, 0)), "")*G6094</f>
        <v>10.47</v>
      </c>
      <c r="C6094" t="s">
        <v>688</v>
      </c>
      <c r="D6094" t="s">
        <v>2306</v>
      </c>
      <c r="E6094" t="s">
        <v>19800</v>
      </c>
      <c r="F6094" t="s">
        <v>20442</v>
      </c>
      <c r="G6094" s="146">
        <f t="shared" si="106"/>
        <v>1</v>
      </c>
    </row>
    <row r="6095" spans="1:7">
      <c r="A6095" t="s">
        <v>19801</v>
      </c>
      <c r="B6095" s="1">
        <f>IFERROR(INDEX(Preturi!H$2:H$8000, MATCH(A6095, Preturi!G$2:G$8000, 0)), "")*G6095</f>
        <v>12.14</v>
      </c>
      <c r="C6095" t="s">
        <v>688</v>
      </c>
      <c r="D6095" t="s">
        <v>2306</v>
      </c>
      <c r="E6095" t="s">
        <v>19802</v>
      </c>
      <c r="F6095" t="s">
        <v>20442</v>
      </c>
      <c r="G6095" s="146">
        <f t="shared" si="106"/>
        <v>1</v>
      </c>
    </row>
    <row r="6096" spans="1:7">
      <c r="A6096" t="s">
        <v>19803</v>
      </c>
      <c r="B6096" s="1">
        <f>IFERROR(INDEX(Preturi!H$2:H$8000, MATCH(A6096, Preturi!G$2:G$8000, 0)), "")*G6096</f>
        <v>12.14</v>
      </c>
      <c r="C6096" t="s">
        <v>688</v>
      </c>
      <c r="D6096" t="s">
        <v>2306</v>
      </c>
      <c r="E6096" t="s">
        <v>19804</v>
      </c>
      <c r="F6096" t="s">
        <v>20442</v>
      </c>
      <c r="G6096" s="146">
        <f t="shared" si="106"/>
        <v>1</v>
      </c>
    </row>
    <row r="6097" spans="1:7">
      <c r="A6097" t="s">
        <v>19805</v>
      </c>
      <c r="B6097" s="1">
        <f>IFERROR(INDEX(Preturi!H$2:H$8000, MATCH(A6097, Preturi!G$2:G$8000, 0)), "")*G6097</f>
        <v>6.12</v>
      </c>
      <c r="C6097" t="s">
        <v>688</v>
      </c>
      <c r="D6097" t="s">
        <v>2306</v>
      </c>
      <c r="E6097" t="s">
        <v>19807</v>
      </c>
      <c r="F6097" t="s">
        <v>20442</v>
      </c>
      <c r="G6097" s="146">
        <f t="shared" si="106"/>
        <v>1</v>
      </c>
    </row>
    <row r="6098" spans="1:7">
      <c r="A6098" t="s">
        <v>19808</v>
      </c>
      <c r="B6098" s="1">
        <f>IFERROR(INDEX(Preturi!H$2:H$8000, MATCH(A6098, Preturi!G$2:G$8000, 0)), "")*G6098</f>
        <v>6.12</v>
      </c>
      <c r="C6098" t="s">
        <v>688</v>
      </c>
      <c r="D6098" t="s">
        <v>2306</v>
      </c>
      <c r="E6098" t="s">
        <v>19809</v>
      </c>
      <c r="F6098" t="s">
        <v>20442</v>
      </c>
      <c r="G6098" s="146">
        <f t="shared" si="106"/>
        <v>1</v>
      </c>
    </row>
    <row r="6099" spans="1:7">
      <c r="A6099" t="s">
        <v>19810</v>
      </c>
      <c r="B6099" s="1">
        <f>IFERROR(INDEX(Preturi!H$2:H$8000, MATCH(A6099, Preturi!G$2:G$8000, 0)), "")*G6099</f>
        <v>8.08</v>
      </c>
      <c r="C6099" t="s">
        <v>688</v>
      </c>
      <c r="D6099" t="s">
        <v>2306</v>
      </c>
      <c r="E6099" t="s">
        <v>19811</v>
      </c>
      <c r="F6099" t="s">
        <v>20442</v>
      </c>
      <c r="G6099" s="146">
        <f t="shared" si="106"/>
        <v>1</v>
      </c>
    </row>
    <row r="6100" spans="1:7">
      <c r="A6100" t="s">
        <v>19812</v>
      </c>
      <c r="B6100" s="1">
        <f>IFERROR(INDEX(Preturi!H$2:H$8000, MATCH(A6100, Preturi!G$2:G$8000, 0)), "")*G6100</f>
        <v>8.08</v>
      </c>
      <c r="C6100" t="s">
        <v>688</v>
      </c>
      <c r="D6100" t="s">
        <v>2306</v>
      </c>
      <c r="E6100" t="s">
        <v>19813</v>
      </c>
      <c r="F6100" t="s">
        <v>20442</v>
      </c>
      <c r="G6100" s="146">
        <f t="shared" si="106"/>
        <v>1</v>
      </c>
    </row>
    <row r="6101" spans="1:7">
      <c r="A6101" t="s">
        <v>19814</v>
      </c>
      <c r="B6101" s="1">
        <f>IFERROR(INDEX(Preturi!H$2:H$8000, MATCH(A6101, Preturi!G$2:G$8000, 0)), "")*G6101</f>
        <v>10.050000000000001</v>
      </c>
      <c r="C6101" t="s">
        <v>688</v>
      </c>
      <c r="D6101" t="s">
        <v>2306</v>
      </c>
      <c r="E6101" t="s">
        <v>19815</v>
      </c>
      <c r="F6101" t="s">
        <v>20442</v>
      </c>
      <c r="G6101" s="146">
        <f t="shared" si="106"/>
        <v>1</v>
      </c>
    </row>
    <row r="6102" spans="1:7">
      <c r="A6102" t="s">
        <v>19816</v>
      </c>
      <c r="B6102" s="1">
        <f>IFERROR(INDEX(Preturi!H$2:H$8000, MATCH(A6102, Preturi!G$2:G$8000, 0)), "")*G6102</f>
        <v>10.050000000000001</v>
      </c>
      <c r="C6102" t="s">
        <v>688</v>
      </c>
      <c r="D6102" t="s">
        <v>2306</v>
      </c>
      <c r="E6102" t="s">
        <v>19817</v>
      </c>
      <c r="F6102" t="s">
        <v>20442</v>
      </c>
      <c r="G6102" s="146">
        <f t="shared" si="106"/>
        <v>1</v>
      </c>
    </row>
    <row r="6103" spans="1:7">
      <c r="A6103" t="s">
        <v>19818</v>
      </c>
      <c r="B6103" s="1">
        <f>IFERROR(INDEX(Preturi!H$2:H$8000, MATCH(A6103, Preturi!G$2:G$8000, 0)), "")*G6103</f>
        <v>12</v>
      </c>
      <c r="C6103" t="s">
        <v>688</v>
      </c>
      <c r="D6103" t="s">
        <v>2306</v>
      </c>
      <c r="E6103" t="s">
        <v>19819</v>
      </c>
      <c r="F6103" t="s">
        <v>20442</v>
      </c>
      <c r="G6103" s="146">
        <f t="shared" si="106"/>
        <v>1</v>
      </c>
    </row>
    <row r="6104" spans="1:7">
      <c r="A6104" t="s">
        <v>19820</v>
      </c>
      <c r="B6104" s="1">
        <f>IFERROR(INDEX(Preturi!H$2:H$8000, MATCH(A6104, Preturi!G$2:G$8000, 0)), "")*G6104</f>
        <v>12</v>
      </c>
      <c r="C6104" t="s">
        <v>688</v>
      </c>
      <c r="D6104" t="s">
        <v>2306</v>
      </c>
      <c r="E6104" t="s">
        <v>19821</v>
      </c>
      <c r="F6104" t="s">
        <v>20442</v>
      </c>
      <c r="G6104" s="146">
        <f t="shared" si="106"/>
        <v>1</v>
      </c>
    </row>
    <row r="6105" spans="1:7">
      <c r="A6105" t="s">
        <v>19822</v>
      </c>
      <c r="B6105" s="1">
        <f>IFERROR(INDEX(Preturi!H$2:H$8000, MATCH(A6105, Preturi!G$2:G$8000, 0)), "")*G6105</f>
        <v>13.93</v>
      </c>
      <c r="C6105" t="s">
        <v>688</v>
      </c>
      <c r="D6105" t="s">
        <v>2306</v>
      </c>
      <c r="E6105" t="s">
        <v>19823</v>
      </c>
      <c r="F6105" t="s">
        <v>20442</v>
      </c>
      <c r="G6105" s="146">
        <f t="shared" si="106"/>
        <v>1</v>
      </c>
    </row>
    <row r="6106" spans="1:7">
      <c r="A6106" t="s">
        <v>19824</v>
      </c>
      <c r="B6106" s="1">
        <f>IFERROR(INDEX(Preturi!H$2:H$8000, MATCH(A6106, Preturi!G$2:G$8000, 0)), "")*G6106</f>
        <v>13.93</v>
      </c>
      <c r="C6106" t="s">
        <v>688</v>
      </c>
      <c r="D6106" t="s">
        <v>2306</v>
      </c>
      <c r="E6106" t="s">
        <v>19825</v>
      </c>
      <c r="F6106" t="s">
        <v>20442</v>
      </c>
      <c r="G6106" s="146">
        <f t="shared" si="106"/>
        <v>1</v>
      </c>
    </row>
    <row r="6107" spans="1:7">
      <c r="A6107" t="s">
        <v>19826</v>
      </c>
      <c r="B6107" s="1">
        <f>IFERROR(INDEX(Preturi!H$2:H$8000, MATCH(A6107, Preturi!G$2:G$8000, 0)), "")*G6107</f>
        <v>7.23</v>
      </c>
      <c r="C6107" t="s">
        <v>688</v>
      </c>
      <c r="D6107" t="s">
        <v>2306</v>
      </c>
      <c r="E6107" t="s">
        <v>19827</v>
      </c>
      <c r="F6107" t="s">
        <v>20442</v>
      </c>
      <c r="G6107" s="146">
        <f t="shared" si="106"/>
        <v>1</v>
      </c>
    </row>
    <row r="6108" spans="1:7">
      <c r="A6108" t="s">
        <v>19828</v>
      </c>
      <c r="B6108" s="1">
        <f>IFERROR(INDEX(Preturi!H$2:H$8000, MATCH(A6108, Preturi!G$2:G$8000, 0)), "")*G6108</f>
        <v>7.23</v>
      </c>
      <c r="C6108" t="s">
        <v>688</v>
      </c>
      <c r="D6108" t="s">
        <v>2306</v>
      </c>
      <c r="E6108" t="s">
        <v>19829</v>
      </c>
      <c r="F6108" t="s">
        <v>20442</v>
      </c>
      <c r="G6108" s="146">
        <f t="shared" si="106"/>
        <v>1</v>
      </c>
    </row>
    <row r="6109" spans="1:7">
      <c r="A6109" t="s">
        <v>19830</v>
      </c>
      <c r="B6109" s="1">
        <f>IFERROR(INDEX(Preturi!H$2:H$8000, MATCH(A6109, Preturi!G$2:G$8000, 0)), "")*G6109</f>
        <v>9.5500000000000007</v>
      </c>
      <c r="C6109" t="s">
        <v>688</v>
      </c>
      <c r="D6109" t="s">
        <v>2306</v>
      </c>
      <c r="E6109" t="s">
        <v>19831</v>
      </c>
      <c r="F6109" t="s">
        <v>20442</v>
      </c>
      <c r="G6109" s="146">
        <f t="shared" si="106"/>
        <v>1</v>
      </c>
    </row>
    <row r="6110" spans="1:7">
      <c r="A6110" t="s">
        <v>19832</v>
      </c>
      <c r="B6110" s="1">
        <f>IFERROR(INDEX(Preturi!H$2:H$8000, MATCH(A6110, Preturi!G$2:G$8000, 0)), "")*G6110</f>
        <v>9.5500000000000007</v>
      </c>
      <c r="C6110" t="s">
        <v>688</v>
      </c>
      <c r="D6110" t="s">
        <v>2306</v>
      </c>
      <c r="E6110" t="s">
        <v>19833</v>
      </c>
      <c r="F6110" t="s">
        <v>20442</v>
      </c>
      <c r="G6110" s="146">
        <f t="shared" si="106"/>
        <v>1</v>
      </c>
    </row>
    <row r="6111" spans="1:7">
      <c r="A6111" t="s">
        <v>19834</v>
      </c>
      <c r="B6111" s="1">
        <f>IFERROR(INDEX(Preturi!H$2:H$8000, MATCH(A6111, Preturi!G$2:G$8000, 0)), "")*G6111</f>
        <v>11.89</v>
      </c>
      <c r="C6111" t="s">
        <v>688</v>
      </c>
      <c r="D6111" t="s">
        <v>2306</v>
      </c>
      <c r="E6111" t="s">
        <v>19835</v>
      </c>
      <c r="F6111" t="s">
        <v>20442</v>
      </c>
      <c r="G6111" s="146">
        <f t="shared" si="106"/>
        <v>1</v>
      </c>
    </row>
    <row r="6112" spans="1:7">
      <c r="A6112" t="s">
        <v>19836</v>
      </c>
      <c r="B6112" s="1">
        <f>IFERROR(INDEX(Preturi!H$2:H$8000, MATCH(A6112, Preturi!G$2:G$8000, 0)), "")*G6112</f>
        <v>11.89</v>
      </c>
      <c r="C6112" t="s">
        <v>688</v>
      </c>
      <c r="D6112" t="s">
        <v>2306</v>
      </c>
      <c r="E6112" t="s">
        <v>19837</v>
      </c>
      <c r="F6112" t="s">
        <v>20442</v>
      </c>
      <c r="G6112" s="146">
        <f t="shared" si="106"/>
        <v>1</v>
      </c>
    </row>
    <row r="6113" spans="1:7">
      <c r="A6113" t="s">
        <v>19838</v>
      </c>
      <c r="B6113" s="1">
        <f>IFERROR(INDEX(Preturi!H$2:H$8000, MATCH(A6113, Preturi!G$2:G$8000, 0)), "")*G6113</f>
        <v>14.21</v>
      </c>
      <c r="C6113" t="s">
        <v>688</v>
      </c>
      <c r="D6113" t="s">
        <v>2306</v>
      </c>
      <c r="E6113" t="s">
        <v>19839</v>
      </c>
      <c r="F6113" t="s">
        <v>20442</v>
      </c>
      <c r="G6113" s="146">
        <f t="shared" si="106"/>
        <v>1</v>
      </c>
    </row>
    <row r="6114" spans="1:7">
      <c r="A6114" t="s">
        <v>19840</v>
      </c>
      <c r="B6114" s="1">
        <f>IFERROR(INDEX(Preturi!H$2:H$8000, MATCH(A6114, Preturi!G$2:G$8000, 0)), "")*G6114</f>
        <v>14.21</v>
      </c>
      <c r="C6114" t="s">
        <v>688</v>
      </c>
      <c r="D6114" t="s">
        <v>2306</v>
      </c>
      <c r="E6114" t="s">
        <v>19841</v>
      </c>
      <c r="F6114" t="s">
        <v>20442</v>
      </c>
      <c r="G6114" s="146">
        <f t="shared" si="106"/>
        <v>1</v>
      </c>
    </row>
    <row r="6115" spans="1:7">
      <c r="A6115" t="s">
        <v>19842</v>
      </c>
      <c r="B6115" s="1">
        <f>IFERROR(INDEX(Preturi!H$2:H$8000, MATCH(A6115, Preturi!G$2:G$8000, 0)), "")*G6115</f>
        <v>16.5</v>
      </c>
      <c r="C6115" t="s">
        <v>688</v>
      </c>
      <c r="D6115" t="s">
        <v>2306</v>
      </c>
      <c r="E6115" t="s">
        <v>19843</v>
      </c>
      <c r="F6115" t="s">
        <v>20442</v>
      </c>
      <c r="G6115" s="146">
        <f t="shared" si="106"/>
        <v>1</v>
      </c>
    </row>
    <row r="6116" spans="1:7">
      <c r="A6116" t="s">
        <v>19844</v>
      </c>
      <c r="B6116" s="1">
        <f>IFERROR(INDEX(Preturi!H$2:H$8000, MATCH(A6116, Preturi!G$2:G$8000, 0)), "")*G6116</f>
        <v>16.5</v>
      </c>
      <c r="C6116" t="s">
        <v>688</v>
      </c>
      <c r="D6116" t="s">
        <v>2306</v>
      </c>
      <c r="E6116" t="s">
        <v>19845</v>
      </c>
      <c r="F6116" t="s">
        <v>20442</v>
      </c>
      <c r="G6116" s="146">
        <f t="shared" si="106"/>
        <v>1</v>
      </c>
    </row>
    <row r="6117" spans="1:7">
      <c r="A6117" t="s">
        <v>19846</v>
      </c>
      <c r="B6117" s="1">
        <f>IFERROR(INDEX(Preturi!H$2:H$8000, MATCH(A6117, Preturi!G$2:G$8000, 0)), "")*G6117</f>
        <v>7.99</v>
      </c>
      <c r="C6117" t="s">
        <v>688</v>
      </c>
      <c r="D6117" t="s">
        <v>2306</v>
      </c>
      <c r="E6117" t="s">
        <v>19847</v>
      </c>
      <c r="F6117" t="s">
        <v>20442</v>
      </c>
      <c r="G6117" s="146">
        <f t="shared" si="106"/>
        <v>1</v>
      </c>
    </row>
    <row r="6118" spans="1:7">
      <c r="A6118" t="s">
        <v>19848</v>
      </c>
      <c r="B6118" s="1">
        <f>IFERROR(INDEX(Preturi!H$2:H$8000, MATCH(A6118, Preturi!G$2:G$8000, 0)), "")*G6118</f>
        <v>7.99</v>
      </c>
      <c r="C6118" t="s">
        <v>688</v>
      </c>
      <c r="D6118" t="s">
        <v>2306</v>
      </c>
      <c r="E6118" t="s">
        <v>19849</v>
      </c>
      <c r="F6118" t="s">
        <v>20442</v>
      </c>
      <c r="G6118" s="146">
        <f t="shared" si="106"/>
        <v>1</v>
      </c>
    </row>
    <row r="6119" spans="1:7">
      <c r="A6119" t="s">
        <v>19850</v>
      </c>
      <c r="B6119" s="1">
        <f>IFERROR(INDEX(Preturi!H$2:H$8000, MATCH(A6119, Preturi!G$2:G$8000, 0)), "")*G6119</f>
        <v>10.57</v>
      </c>
      <c r="C6119" t="s">
        <v>688</v>
      </c>
      <c r="D6119" t="s">
        <v>2306</v>
      </c>
      <c r="E6119" t="s">
        <v>19851</v>
      </c>
      <c r="F6119" t="s">
        <v>20442</v>
      </c>
      <c r="G6119" s="146">
        <f t="shared" ref="G6119:G6136" si="107">1+Adaosuri23</f>
        <v>1</v>
      </c>
    </row>
    <row r="6120" spans="1:7">
      <c r="A6120" t="s">
        <v>19852</v>
      </c>
      <c r="B6120" s="1">
        <f>IFERROR(INDEX(Preturi!H$2:H$8000, MATCH(A6120, Preturi!G$2:G$8000, 0)), "")*G6120</f>
        <v>10.57</v>
      </c>
      <c r="C6120" t="s">
        <v>688</v>
      </c>
      <c r="D6120" t="s">
        <v>2306</v>
      </c>
      <c r="E6120" t="s">
        <v>19853</v>
      </c>
      <c r="F6120" t="s">
        <v>20442</v>
      </c>
      <c r="G6120" s="146">
        <f t="shared" si="107"/>
        <v>1</v>
      </c>
    </row>
    <row r="6121" spans="1:7">
      <c r="A6121" t="s">
        <v>19854</v>
      </c>
      <c r="B6121" s="1">
        <f>IFERROR(INDEX(Preturi!H$2:H$8000, MATCH(A6121, Preturi!G$2:G$8000, 0)), "")*G6121</f>
        <v>13.16</v>
      </c>
      <c r="C6121" t="s">
        <v>688</v>
      </c>
      <c r="D6121" t="s">
        <v>2306</v>
      </c>
      <c r="E6121" t="s">
        <v>19856</v>
      </c>
      <c r="F6121" t="s">
        <v>20442</v>
      </c>
      <c r="G6121" s="146">
        <f t="shared" si="107"/>
        <v>1</v>
      </c>
    </row>
    <row r="6122" spans="1:7">
      <c r="A6122" t="s">
        <v>19857</v>
      </c>
      <c r="B6122" s="1">
        <f>IFERROR(INDEX(Preturi!H$2:H$8000, MATCH(A6122, Preturi!G$2:G$8000, 0)), "")*G6122</f>
        <v>13.16</v>
      </c>
      <c r="C6122" t="s">
        <v>688</v>
      </c>
      <c r="D6122" t="s">
        <v>2306</v>
      </c>
      <c r="E6122" t="s">
        <v>19858</v>
      </c>
      <c r="F6122" t="s">
        <v>20442</v>
      </c>
      <c r="G6122" s="146">
        <f t="shared" si="107"/>
        <v>1</v>
      </c>
    </row>
    <row r="6123" spans="1:7">
      <c r="A6123" t="s">
        <v>19859</v>
      </c>
      <c r="B6123" s="1">
        <f>IFERROR(INDEX(Preturi!H$2:H$8000, MATCH(A6123, Preturi!G$2:G$8000, 0)), "")*G6123</f>
        <v>15.74</v>
      </c>
      <c r="C6123" t="s">
        <v>688</v>
      </c>
      <c r="D6123" t="s">
        <v>2306</v>
      </c>
      <c r="E6123" t="s">
        <v>19861</v>
      </c>
      <c r="F6123" t="s">
        <v>20442</v>
      </c>
      <c r="G6123" s="146">
        <f t="shared" si="107"/>
        <v>1</v>
      </c>
    </row>
    <row r="6124" spans="1:7">
      <c r="A6124" t="s">
        <v>19862</v>
      </c>
      <c r="B6124" s="1">
        <f>IFERROR(INDEX(Preturi!H$2:H$8000, MATCH(A6124, Preturi!G$2:G$8000, 0)), "")*G6124</f>
        <v>15.74</v>
      </c>
      <c r="C6124" t="s">
        <v>688</v>
      </c>
      <c r="D6124" t="s">
        <v>2306</v>
      </c>
      <c r="E6124" t="s">
        <v>19863</v>
      </c>
      <c r="F6124" t="s">
        <v>20442</v>
      </c>
      <c r="G6124" s="146">
        <f t="shared" si="107"/>
        <v>1</v>
      </c>
    </row>
    <row r="6125" spans="1:7">
      <c r="A6125" t="s">
        <v>19864</v>
      </c>
      <c r="B6125" s="1">
        <f>IFERROR(INDEX(Preturi!H$2:H$8000, MATCH(A6125, Preturi!G$2:G$8000, 0)), "")*G6125</f>
        <v>18.29</v>
      </c>
      <c r="C6125" t="s">
        <v>688</v>
      </c>
      <c r="D6125" t="s">
        <v>2306</v>
      </c>
      <c r="E6125" t="s">
        <v>19866</v>
      </c>
      <c r="F6125" t="s">
        <v>20442</v>
      </c>
      <c r="G6125" s="146">
        <f t="shared" si="107"/>
        <v>1</v>
      </c>
    </row>
    <row r="6126" spans="1:7">
      <c r="A6126" t="s">
        <v>19867</v>
      </c>
      <c r="B6126" s="1">
        <f>IFERROR(INDEX(Preturi!H$2:H$8000, MATCH(A6126, Preturi!G$2:G$8000, 0)), "")*G6126</f>
        <v>18.29</v>
      </c>
      <c r="C6126" t="s">
        <v>688</v>
      </c>
      <c r="D6126" t="s">
        <v>2306</v>
      </c>
      <c r="E6126" t="s">
        <v>19868</v>
      </c>
      <c r="F6126" t="s">
        <v>20442</v>
      </c>
      <c r="G6126" s="146">
        <f t="shared" si="107"/>
        <v>1</v>
      </c>
    </row>
    <row r="6127" spans="1:7">
      <c r="A6127" t="s">
        <v>19869</v>
      </c>
      <c r="B6127" s="1">
        <f>IFERROR(INDEX(Preturi!H$2:H$8000, MATCH(A6127, Preturi!G$2:G$8000, 0)), "")*G6127</f>
        <v>9.06</v>
      </c>
      <c r="C6127" t="s">
        <v>688</v>
      </c>
      <c r="D6127" t="s">
        <v>2306</v>
      </c>
      <c r="E6127" t="s">
        <v>19871</v>
      </c>
      <c r="F6127" t="s">
        <v>20442</v>
      </c>
      <c r="G6127" s="146">
        <f t="shared" si="107"/>
        <v>1</v>
      </c>
    </row>
    <row r="6128" spans="1:7">
      <c r="A6128" t="s">
        <v>19872</v>
      </c>
      <c r="B6128" s="1">
        <f>IFERROR(INDEX(Preturi!H$2:H$8000, MATCH(A6128, Preturi!G$2:G$8000, 0)), "")*G6128</f>
        <v>9.06</v>
      </c>
      <c r="C6128" t="s">
        <v>688</v>
      </c>
      <c r="D6128" t="s">
        <v>2306</v>
      </c>
      <c r="E6128" t="s">
        <v>19873</v>
      </c>
      <c r="F6128" t="s">
        <v>20442</v>
      </c>
      <c r="G6128" s="146">
        <f t="shared" si="107"/>
        <v>1</v>
      </c>
    </row>
    <row r="6129" spans="1:7">
      <c r="A6129" t="s">
        <v>19874</v>
      </c>
      <c r="B6129" s="1">
        <f>IFERROR(INDEX(Preturi!H$2:H$8000, MATCH(A6129, Preturi!G$2:G$8000, 0)), "")*G6129</f>
        <v>12</v>
      </c>
      <c r="C6129" t="s">
        <v>688</v>
      </c>
      <c r="D6129" t="s">
        <v>2306</v>
      </c>
      <c r="E6129" t="s">
        <v>19875</v>
      </c>
      <c r="F6129" t="s">
        <v>20442</v>
      </c>
      <c r="G6129" s="146">
        <f t="shared" si="107"/>
        <v>1</v>
      </c>
    </row>
    <row r="6130" spans="1:7">
      <c r="A6130" t="s">
        <v>19876</v>
      </c>
      <c r="B6130" s="1">
        <f>IFERROR(INDEX(Preturi!H$2:H$8000, MATCH(A6130, Preturi!G$2:G$8000, 0)), "")*G6130</f>
        <v>12</v>
      </c>
      <c r="C6130" t="s">
        <v>688</v>
      </c>
      <c r="D6130" t="s">
        <v>2306</v>
      </c>
      <c r="E6130" t="s">
        <v>19877</v>
      </c>
      <c r="F6130" t="s">
        <v>20442</v>
      </c>
      <c r="G6130" s="146">
        <f t="shared" si="107"/>
        <v>1</v>
      </c>
    </row>
    <row r="6131" spans="1:7">
      <c r="A6131" t="s">
        <v>19878</v>
      </c>
      <c r="B6131" s="1">
        <f>IFERROR(INDEX(Preturi!H$2:H$8000, MATCH(A6131, Preturi!G$2:G$8000, 0)), "")*G6131</f>
        <v>14.95</v>
      </c>
      <c r="C6131" t="s">
        <v>688</v>
      </c>
      <c r="D6131" t="s">
        <v>2306</v>
      </c>
      <c r="E6131" t="s">
        <v>19879</v>
      </c>
      <c r="F6131" t="s">
        <v>20442</v>
      </c>
      <c r="G6131" s="146">
        <f t="shared" si="107"/>
        <v>1</v>
      </c>
    </row>
    <row r="6132" spans="1:7">
      <c r="A6132" t="s">
        <v>19880</v>
      </c>
      <c r="B6132" s="1">
        <f>IFERROR(INDEX(Preturi!H$2:H$8000, MATCH(A6132, Preturi!G$2:G$8000, 0)), "")*G6132</f>
        <v>14.95</v>
      </c>
      <c r="C6132" t="s">
        <v>688</v>
      </c>
      <c r="D6132" t="s">
        <v>2306</v>
      </c>
      <c r="E6132" t="s">
        <v>19881</v>
      </c>
      <c r="F6132" t="s">
        <v>20442</v>
      </c>
      <c r="G6132" s="146">
        <f t="shared" si="107"/>
        <v>1</v>
      </c>
    </row>
    <row r="6133" spans="1:7">
      <c r="A6133" t="s">
        <v>19882</v>
      </c>
      <c r="B6133" s="1">
        <f>IFERROR(INDEX(Preturi!H$2:H$8000, MATCH(A6133, Preturi!G$2:G$8000, 0)), "")*G6133</f>
        <v>17.88</v>
      </c>
      <c r="C6133" t="s">
        <v>688</v>
      </c>
      <c r="D6133" t="s">
        <v>2306</v>
      </c>
      <c r="E6133" t="s">
        <v>19884</v>
      </c>
      <c r="F6133" t="s">
        <v>20442</v>
      </c>
      <c r="G6133" s="146">
        <f t="shared" si="107"/>
        <v>1</v>
      </c>
    </row>
    <row r="6134" spans="1:7">
      <c r="A6134" t="s">
        <v>19885</v>
      </c>
      <c r="B6134" s="1">
        <f>IFERROR(INDEX(Preturi!H$2:H$8000, MATCH(A6134, Preturi!G$2:G$8000, 0)), "")*G6134</f>
        <v>17.88</v>
      </c>
      <c r="C6134" t="s">
        <v>688</v>
      </c>
      <c r="D6134" t="s">
        <v>2306</v>
      </c>
      <c r="E6134" t="s">
        <v>19886</v>
      </c>
      <c r="F6134" t="s">
        <v>20442</v>
      </c>
      <c r="G6134" s="146">
        <f t="shared" si="107"/>
        <v>1</v>
      </c>
    </row>
    <row r="6135" spans="1:7">
      <c r="A6135" t="s">
        <v>19887</v>
      </c>
      <c r="B6135" s="1">
        <f>IFERROR(INDEX(Preturi!H$2:H$8000, MATCH(A6135, Preturi!G$2:G$8000, 0)), "")*G6135</f>
        <v>20.79</v>
      </c>
      <c r="C6135" t="s">
        <v>688</v>
      </c>
      <c r="D6135" t="s">
        <v>2306</v>
      </c>
      <c r="E6135" t="s">
        <v>19889</v>
      </c>
      <c r="F6135" t="s">
        <v>20442</v>
      </c>
      <c r="G6135" s="146">
        <f t="shared" si="107"/>
        <v>1</v>
      </c>
    </row>
    <row r="6136" spans="1:7">
      <c r="A6136" t="s">
        <v>19890</v>
      </c>
      <c r="B6136" s="1">
        <f>IFERROR(INDEX(Preturi!H$2:H$8000, MATCH(A6136, Preturi!G$2:G$8000, 0)), "")*G6136</f>
        <v>20.79</v>
      </c>
      <c r="C6136" t="s">
        <v>688</v>
      </c>
      <c r="D6136" t="s">
        <v>2306</v>
      </c>
      <c r="E6136" t="s">
        <v>19891</v>
      </c>
      <c r="F6136" t="s">
        <v>20442</v>
      </c>
      <c r="G6136" s="146">
        <f t="shared" si="107"/>
        <v>1</v>
      </c>
    </row>
    <row r="6137" spans="1:7">
      <c r="A6137" t="s">
        <v>27756</v>
      </c>
      <c r="B6137" s="1">
        <f>IFERROR(INDEX(Preturi!H$2:H$8000, MATCH(A6137, Preturi!G$2:G$8000, 0)), "")*G6137</f>
        <v>1.72</v>
      </c>
      <c r="C6137" t="s">
        <v>688</v>
      </c>
      <c r="D6137" t="s">
        <v>2306</v>
      </c>
      <c r="E6137" t="s">
        <v>27790</v>
      </c>
      <c r="F6137" t="s">
        <v>20429</v>
      </c>
      <c r="G6137" s="146">
        <f t="shared" ref="G6137:G6156" si="108">1+Adaosuri13</f>
        <v>1</v>
      </c>
    </row>
    <row r="6138" spans="1:7">
      <c r="A6138" t="s">
        <v>27762</v>
      </c>
      <c r="B6138" s="1">
        <f>IFERROR(INDEX(Preturi!H$2:H$8000, MATCH(A6138, Preturi!G$2:G$8000, 0)), "")*G6138</f>
        <v>1.91</v>
      </c>
      <c r="C6138" t="s">
        <v>688</v>
      </c>
      <c r="D6138" t="s">
        <v>2306</v>
      </c>
      <c r="E6138" t="s">
        <v>27791</v>
      </c>
      <c r="F6138" t="s">
        <v>20429</v>
      </c>
      <c r="G6138" s="146">
        <f t="shared" si="108"/>
        <v>1</v>
      </c>
    </row>
    <row r="6139" spans="1:7">
      <c r="A6139" t="s">
        <v>27770</v>
      </c>
      <c r="B6139" s="1">
        <f>IFERROR(INDEX(Preturi!H$2:H$8000, MATCH(A6139, Preturi!G$2:G$8000, 0)), "")*G6139</f>
        <v>1.0900000000000001</v>
      </c>
      <c r="C6139" t="s">
        <v>688</v>
      </c>
      <c r="D6139" t="s">
        <v>2306</v>
      </c>
      <c r="E6139" t="s">
        <v>27771</v>
      </c>
      <c r="F6139" t="s">
        <v>20429</v>
      </c>
      <c r="G6139" s="146">
        <f t="shared" si="108"/>
        <v>1</v>
      </c>
    </row>
    <row r="6140" spans="1:7">
      <c r="A6140" t="s">
        <v>27768</v>
      </c>
      <c r="B6140" s="1">
        <f>IFERROR(INDEX(Preturi!H$2:H$8000, MATCH(A6140, Preturi!G$2:G$8000, 0)), "")*G6140</f>
        <v>1.06</v>
      </c>
      <c r="C6140" t="s">
        <v>688</v>
      </c>
      <c r="D6140" t="s">
        <v>2306</v>
      </c>
      <c r="E6140" t="s">
        <v>27769</v>
      </c>
      <c r="F6140" t="s">
        <v>20429</v>
      </c>
      <c r="G6140" s="146">
        <f t="shared" si="108"/>
        <v>1</v>
      </c>
    </row>
    <row r="6141" spans="1:7">
      <c r="A6141" t="s">
        <v>27766</v>
      </c>
      <c r="B6141" s="1">
        <f>IFERROR(INDEX(Preturi!H$2:H$8000, MATCH(A6141, Preturi!G$2:G$8000, 0)), "")*G6141</f>
        <v>0.92</v>
      </c>
      <c r="C6141" t="s">
        <v>688</v>
      </c>
      <c r="D6141" t="s">
        <v>2306</v>
      </c>
      <c r="E6141" t="s">
        <v>27767</v>
      </c>
      <c r="F6141" t="s">
        <v>20429</v>
      </c>
      <c r="G6141" s="146">
        <f t="shared" si="108"/>
        <v>1</v>
      </c>
    </row>
    <row r="6142" spans="1:7">
      <c r="A6142" t="s">
        <v>27754</v>
      </c>
      <c r="B6142" s="1">
        <f>IFERROR(INDEX(Preturi!H$2:H$8000, MATCH(A6142, Preturi!G$2:G$8000, 0)), "")*G6142</f>
        <v>1.2</v>
      </c>
      <c r="C6142" t="s">
        <v>688</v>
      </c>
      <c r="D6142" t="s">
        <v>2306</v>
      </c>
      <c r="E6142" t="s">
        <v>27792</v>
      </c>
      <c r="F6142" t="s">
        <v>20429</v>
      </c>
      <c r="G6142" s="146">
        <f t="shared" si="108"/>
        <v>1</v>
      </c>
    </row>
    <row r="6143" spans="1:7">
      <c r="A6143" t="s">
        <v>27752</v>
      </c>
      <c r="B6143" s="1">
        <f>IFERROR(INDEX(Preturi!H$2:H$8000, MATCH(A6143, Preturi!G$2:G$8000, 0)), "")*G6143</f>
        <v>1.01</v>
      </c>
      <c r="C6143" t="s">
        <v>688</v>
      </c>
      <c r="D6143" t="s">
        <v>2306</v>
      </c>
      <c r="E6143" t="s">
        <v>27793</v>
      </c>
      <c r="F6143" t="s">
        <v>20429</v>
      </c>
      <c r="G6143" s="146">
        <f t="shared" si="108"/>
        <v>1</v>
      </c>
    </row>
    <row r="6144" spans="1:7">
      <c r="A6144" t="s">
        <v>27750</v>
      </c>
      <c r="B6144" s="1">
        <f>IFERROR(INDEX(Preturi!H$2:H$8000, MATCH(A6144, Preturi!G$2:G$8000, 0)), "")*G6144</f>
        <v>1.2</v>
      </c>
      <c r="C6144" t="s">
        <v>688</v>
      </c>
      <c r="D6144" t="s">
        <v>2306</v>
      </c>
      <c r="E6144" t="s">
        <v>27751</v>
      </c>
      <c r="F6144" t="s">
        <v>20429</v>
      </c>
      <c r="G6144" s="146">
        <f t="shared" si="108"/>
        <v>1</v>
      </c>
    </row>
    <row r="6145" spans="1:7">
      <c r="A6145" t="s">
        <v>27782</v>
      </c>
      <c r="B6145" s="1">
        <f>IFERROR(INDEX(Preturi!H$2:H$8000, MATCH(A6145, Preturi!G$2:G$8000, 0)), "")*G6145</f>
        <v>1.27</v>
      </c>
      <c r="C6145" t="s">
        <v>688</v>
      </c>
      <c r="D6145" t="s">
        <v>2306</v>
      </c>
      <c r="E6145" t="s">
        <v>27783</v>
      </c>
      <c r="F6145" t="s">
        <v>20429</v>
      </c>
      <c r="G6145" s="146">
        <f t="shared" si="108"/>
        <v>1</v>
      </c>
    </row>
    <row r="6146" spans="1:7">
      <c r="A6146" t="s">
        <v>27780</v>
      </c>
      <c r="B6146" s="1">
        <f>IFERROR(INDEX(Preturi!H$2:H$8000, MATCH(A6146, Preturi!G$2:G$8000, 0)), "")*G6146</f>
        <v>1.1499999999999999</v>
      </c>
      <c r="C6146" t="s">
        <v>688</v>
      </c>
      <c r="D6146" t="s">
        <v>2306</v>
      </c>
      <c r="E6146" t="s">
        <v>27781</v>
      </c>
      <c r="F6146" t="s">
        <v>20429</v>
      </c>
      <c r="G6146" s="146">
        <f t="shared" si="108"/>
        <v>1</v>
      </c>
    </row>
    <row r="6147" spans="1:7">
      <c r="A6147" t="s">
        <v>27776</v>
      </c>
      <c r="B6147" s="1">
        <f>IFERROR(INDEX(Preturi!H$2:H$8000, MATCH(A6147, Preturi!G$2:G$8000, 0)), "")*G6147</f>
        <v>1.1000000000000001</v>
      </c>
      <c r="C6147" t="s">
        <v>688</v>
      </c>
      <c r="D6147" t="s">
        <v>2306</v>
      </c>
      <c r="E6147" t="s">
        <v>27777</v>
      </c>
      <c r="F6147" t="s">
        <v>20429</v>
      </c>
      <c r="G6147" s="146">
        <f t="shared" si="108"/>
        <v>1</v>
      </c>
    </row>
    <row r="6148" spans="1:7">
      <c r="A6148" t="s">
        <v>27774</v>
      </c>
      <c r="B6148" s="1">
        <f>IFERROR(INDEX(Preturi!H$2:H$8000, MATCH(A6148, Preturi!G$2:G$8000, 0)), "")*G6148</f>
        <v>1.08</v>
      </c>
      <c r="C6148" t="s">
        <v>688</v>
      </c>
      <c r="D6148" t="s">
        <v>2306</v>
      </c>
      <c r="E6148" t="s">
        <v>27775</v>
      </c>
      <c r="F6148" t="s">
        <v>20429</v>
      </c>
      <c r="G6148" s="146">
        <f t="shared" si="108"/>
        <v>1</v>
      </c>
    </row>
    <row r="6149" spans="1:7">
      <c r="A6149" t="s">
        <v>27772</v>
      </c>
      <c r="B6149" s="1">
        <f>IFERROR(INDEX(Preturi!H$2:H$8000, MATCH(A6149, Preturi!G$2:G$8000, 0)), "")*G6149</f>
        <v>1.03</v>
      </c>
      <c r="C6149" t="s">
        <v>688</v>
      </c>
      <c r="D6149" t="s">
        <v>2306</v>
      </c>
      <c r="E6149" t="s">
        <v>27773</v>
      </c>
      <c r="F6149" t="s">
        <v>20429</v>
      </c>
      <c r="G6149" s="146">
        <f t="shared" si="108"/>
        <v>1</v>
      </c>
    </row>
    <row r="6150" spans="1:7">
      <c r="A6150" t="s">
        <v>27760</v>
      </c>
      <c r="B6150" s="1">
        <f>IFERROR(INDEX(Preturi!H$2:H$8000, MATCH(A6150, Preturi!G$2:G$8000, 0)), "")*G6150</f>
        <v>1.21</v>
      </c>
      <c r="C6150" t="s">
        <v>688</v>
      </c>
      <c r="D6150" t="s">
        <v>2306</v>
      </c>
      <c r="E6150" t="s">
        <v>27794</v>
      </c>
      <c r="F6150" t="s">
        <v>20429</v>
      </c>
      <c r="G6150" s="146">
        <f t="shared" si="108"/>
        <v>1</v>
      </c>
    </row>
    <row r="6151" spans="1:7">
      <c r="A6151" t="s">
        <v>27758</v>
      </c>
      <c r="B6151" s="1">
        <f>IFERROR(INDEX(Preturi!H$2:H$8000, MATCH(A6151, Preturi!G$2:G$8000, 0)), "")*G6151</f>
        <v>1.1299999999999999</v>
      </c>
      <c r="C6151" t="s">
        <v>688</v>
      </c>
      <c r="D6151" t="s">
        <v>2306</v>
      </c>
      <c r="E6151" t="s">
        <v>27795</v>
      </c>
      <c r="F6151" t="s">
        <v>20429</v>
      </c>
      <c r="G6151" s="146">
        <f t="shared" si="108"/>
        <v>1</v>
      </c>
    </row>
    <row r="6152" spans="1:7">
      <c r="A6152" t="s">
        <v>27764</v>
      </c>
      <c r="B6152" s="1">
        <f>IFERROR(INDEX(Preturi!H$2:H$8000, MATCH(A6152, Preturi!G$2:G$8000, 0)), "")*G6152</f>
        <v>1.27</v>
      </c>
      <c r="C6152" t="s">
        <v>688</v>
      </c>
      <c r="D6152" t="s">
        <v>2306</v>
      </c>
      <c r="E6152" t="s">
        <v>27796</v>
      </c>
      <c r="F6152" t="s">
        <v>20429</v>
      </c>
      <c r="G6152" s="146">
        <f t="shared" si="108"/>
        <v>1</v>
      </c>
    </row>
    <row r="6153" spans="1:7">
      <c r="A6153" t="s">
        <v>27778</v>
      </c>
      <c r="B6153" s="1">
        <f>IFERROR(INDEX(Preturi!H$2:H$8000, MATCH(A6153, Preturi!G$2:G$8000, 0)), "")*G6153</f>
        <v>1.01</v>
      </c>
      <c r="C6153" t="s">
        <v>688</v>
      </c>
      <c r="D6153" t="s">
        <v>2306</v>
      </c>
      <c r="E6153" t="s">
        <v>27779</v>
      </c>
      <c r="F6153" t="s">
        <v>20429</v>
      </c>
      <c r="G6153" s="146">
        <f t="shared" si="108"/>
        <v>1</v>
      </c>
    </row>
    <row r="6154" spans="1:7">
      <c r="A6154" t="s">
        <v>27788</v>
      </c>
      <c r="B6154" s="1">
        <f>IFERROR(INDEX(Preturi!H$2:H$8000, MATCH(A6154, Preturi!G$2:G$8000, 0)), "")*G6154</f>
        <v>0.73</v>
      </c>
      <c r="C6154" t="s">
        <v>688</v>
      </c>
      <c r="D6154" t="s">
        <v>2306</v>
      </c>
      <c r="E6154" t="s">
        <v>27789</v>
      </c>
      <c r="F6154" t="s">
        <v>20429</v>
      </c>
      <c r="G6154" s="146">
        <f t="shared" si="108"/>
        <v>1</v>
      </c>
    </row>
    <row r="6155" spans="1:7">
      <c r="A6155" t="s">
        <v>27786</v>
      </c>
      <c r="B6155" s="1">
        <f>IFERROR(INDEX(Preturi!H$2:H$8000, MATCH(A6155, Preturi!G$2:G$8000, 0)), "")*G6155</f>
        <v>0.67</v>
      </c>
      <c r="C6155" t="s">
        <v>688</v>
      </c>
      <c r="D6155" t="s">
        <v>2306</v>
      </c>
      <c r="E6155" t="s">
        <v>27787</v>
      </c>
      <c r="F6155" t="s">
        <v>20429</v>
      </c>
      <c r="G6155" s="146">
        <f t="shared" si="108"/>
        <v>1</v>
      </c>
    </row>
    <row r="6156" spans="1:7">
      <c r="A6156" t="s">
        <v>27784</v>
      </c>
      <c r="B6156" s="1">
        <f>IFERROR(INDEX(Preturi!H$2:H$8000, MATCH(A6156, Preturi!G$2:G$8000, 0)), "")*G6156</f>
        <v>0.59</v>
      </c>
      <c r="C6156" t="s">
        <v>688</v>
      </c>
      <c r="D6156" t="s">
        <v>2306</v>
      </c>
      <c r="E6156" t="s">
        <v>27785</v>
      </c>
      <c r="F6156" t="s">
        <v>20429</v>
      </c>
      <c r="G6156" s="146">
        <f t="shared" si="108"/>
        <v>1</v>
      </c>
    </row>
    <row r="6157" spans="1:7">
      <c r="A6157" t="s">
        <v>7134</v>
      </c>
      <c r="B6157" s="1">
        <f>IFERROR(INDEX(Preturi!H$2:H$8000, MATCH(A6157, Preturi!G$2:G$8000, 0)), "")*G6157</f>
        <v>1.2</v>
      </c>
      <c r="C6157" t="s">
        <v>688</v>
      </c>
      <c r="D6157" t="s">
        <v>2306</v>
      </c>
      <c r="E6157" t="s">
        <v>7135</v>
      </c>
      <c r="F6157" t="s">
        <v>20429</v>
      </c>
      <c r="G6157" s="146">
        <f t="shared" ref="G6157:G6179" si="109">1+Adaosuri13</f>
        <v>1</v>
      </c>
    </row>
    <row r="6158" spans="1:7">
      <c r="A6158" t="s">
        <v>7136</v>
      </c>
      <c r="B6158" s="1">
        <f>IFERROR(INDEX(Preturi!H$2:H$8000, MATCH(A6158, Preturi!G$2:G$8000, 0)), "")*G6158</f>
        <v>1.01</v>
      </c>
      <c r="C6158" t="s">
        <v>688</v>
      </c>
      <c r="D6158" t="s">
        <v>2306</v>
      </c>
      <c r="E6158" t="s">
        <v>7137</v>
      </c>
      <c r="F6158" t="s">
        <v>20429</v>
      </c>
      <c r="G6158" s="146">
        <f t="shared" si="109"/>
        <v>1</v>
      </c>
    </row>
    <row r="6159" spans="1:7">
      <c r="A6159" t="s">
        <v>7570</v>
      </c>
      <c r="B6159" s="1">
        <f>IFERROR(INDEX(Preturi!H$2:H$8000, MATCH(A6159, Preturi!G$2:G$8000, 0)), "")*G6159</f>
        <v>1.2</v>
      </c>
      <c r="C6159" t="s">
        <v>688</v>
      </c>
      <c r="D6159" t="s">
        <v>2306</v>
      </c>
      <c r="E6159" t="s">
        <v>7571</v>
      </c>
      <c r="F6159" t="s">
        <v>20429</v>
      </c>
      <c r="G6159" s="146">
        <f t="shared" si="109"/>
        <v>1</v>
      </c>
    </row>
    <row r="6160" spans="1:7">
      <c r="A6160" t="s">
        <v>7138</v>
      </c>
      <c r="B6160" s="1">
        <f>IFERROR(INDEX(Preturi!H$2:H$8000, MATCH(A6160, Preturi!G$2:G$8000, 0)), "")*G6160</f>
        <v>1.72</v>
      </c>
      <c r="C6160" t="s">
        <v>688</v>
      </c>
      <c r="D6160" t="s">
        <v>2306</v>
      </c>
      <c r="E6160" t="s">
        <v>7139</v>
      </c>
      <c r="F6160" t="s">
        <v>20429</v>
      </c>
      <c r="G6160" s="146">
        <f t="shared" si="109"/>
        <v>1</v>
      </c>
    </row>
    <row r="6161" spans="1:7">
      <c r="A6161" t="s">
        <v>7140</v>
      </c>
      <c r="B6161" s="1">
        <f>IFERROR(INDEX(Preturi!H$2:H$8000, MATCH(A6161, Preturi!G$2:G$8000, 0)), "")*G6161</f>
        <v>1.1299999999999999</v>
      </c>
      <c r="C6161" t="s">
        <v>688</v>
      </c>
      <c r="D6161" t="s">
        <v>2306</v>
      </c>
      <c r="E6161" t="s">
        <v>7141</v>
      </c>
      <c r="F6161" t="s">
        <v>20429</v>
      </c>
      <c r="G6161" s="146">
        <f t="shared" si="109"/>
        <v>1</v>
      </c>
    </row>
    <row r="6162" spans="1:7">
      <c r="A6162" t="s">
        <v>7572</v>
      </c>
      <c r="B6162" s="1">
        <f>IFERROR(INDEX(Preturi!H$2:H$8000, MATCH(A6162, Preturi!G$2:G$8000, 0)), "")*G6162</f>
        <v>1.21</v>
      </c>
      <c r="C6162" t="s">
        <v>688</v>
      </c>
      <c r="D6162" t="s">
        <v>2306</v>
      </c>
      <c r="E6162" t="s">
        <v>7573</v>
      </c>
      <c r="F6162" t="s">
        <v>20429</v>
      </c>
      <c r="G6162" s="146">
        <f t="shared" si="109"/>
        <v>1</v>
      </c>
    </row>
    <row r="6163" spans="1:7">
      <c r="A6163" t="s">
        <v>7142</v>
      </c>
      <c r="B6163" s="1">
        <f>IFERROR(INDEX(Preturi!H$2:H$8000, MATCH(A6163, Preturi!G$2:G$8000, 0)), "")*G6163</f>
        <v>1.91</v>
      </c>
      <c r="C6163" t="s">
        <v>688</v>
      </c>
      <c r="D6163" t="s">
        <v>2306</v>
      </c>
      <c r="E6163" t="s">
        <v>7143</v>
      </c>
      <c r="F6163" t="s">
        <v>20429</v>
      </c>
      <c r="G6163" s="146">
        <f t="shared" si="109"/>
        <v>1</v>
      </c>
    </row>
    <row r="6164" spans="1:7">
      <c r="A6164" t="s">
        <v>7144</v>
      </c>
      <c r="B6164" s="1">
        <f>IFERROR(INDEX(Preturi!H$2:H$8000, MATCH(A6164, Preturi!G$2:G$8000, 0)), "")*G6164</f>
        <v>1.27</v>
      </c>
      <c r="C6164" t="s">
        <v>688</v>
      </c>
      <c r="D6164" t="s">
        <v>2306</v>
      </c>
      <c r="E6164" t="s">
        <v>7145</v>
      </c>
      <c r="F6164" t="s">
        <v>20429</v>
      </c>
      <c r="G6164" s="146">
        <f t="shared" si="109"/>
        <v>1</v>
      </c>
    </row>
    <row r="6165" spans="1:7">
      <c r="A6165" t="s">
        <v>7146</v>
      </c>
      <c r="B6165" s="1">
        <f>IFERROR(INDEX(Preturi!H$2:H$8000, MATCH(A6165, Preturi!G$2:G$8000, 0)), "")*G6165</f>
        <v>0.92</v>
      </c>
      <c r="C6165" t="s">
        <v>688</v>
      </c>
      <c r="D6165" t="s">
        <v>2306</v>
      </c>
      <c r="E6165" t="s">
        <v>7147</v>
      </c>
      <c r="F6165" t="s">
        <v>20429</v>
      </c>
      <c r="G6165" s="146">
        <f t="shared" si="109"/>
        <v>1</v>
      </c>
    </row>
    <row r="6166" spans="1:7">
      <c r="A6166" t="s">
        <v>7148</v>
      </c>
      <c r="B6166" s="1">
        <f>IFERROR(INDEX(Preturi!H$2:H$8000, MATCH(A6166, Preturi!G$2:G$8000, 0)), "")*G6166</f>
        <v>1.06</v>
      </c>
      <c r="C6166" t="s">
        <v>688</v>
      </c>
      <c r="D6166" t="s">
        <v>2306</v>
      </c>
      <c r="E6166" t="s">
        <v>7149</v>
      </c>
      <c r="F6166" t="s">
        <v>20429</v>
      </c>
      <c r="G6166" s="146">
        <f t="shared" si="109"/>
        <v>1</v>
      </c>
    </row>
    <row r="6167" spans="1:7">
      <c r="A6167" t="s">
        <v>7150</v>
      </c>
      <c r="B6167" s="1">
        <f>IFERROR(INDEX(Preturi!H$2:H$8000, MATCH(A6167, Preturi!G$2:G$8000, 0)), "")*G6167</f>
        <v>1.0900000000000001</v>
      </c>
      <c r="C6167" t="s">
        <v>688</v>
      </c>
      <c r="D6167" t="s">
        <v>2306</v>
      </c>
      <c r="E6167" t="s">
        <v>7151</v>
      </c>
      <c r="F6167" t="s">
        <v>20429</v>
      </c>
      <c r="G6167" s="146">
        <f t="shared" si="109"/>
        <v>1</v>
      </c>
    </row>
    <row r="6168" spans="1:7">
      <c r="A6168" t="s">
        <v>11792</v>
      </c>
      <c r="B6168" s="1">
        <f>IFERROR(INDEX(Preturi!H$2:H$8000, MATCH(A6168, Preturi!G$2:G$8000, 0)), "")*G6168</f>
        <v>1.77</v>
      </c>
      <c r="C6168" t="s">
        <v>688</v>
      </c>
      <c r="D6168" t="s">
        <v>2306</v>
      </c>
      <c r="E6168" t="s">
        <v>11793</v>
      </c>
      <c r="F6168" t="s">
        <v>20429</v>
      </c>
      <c r="G6168" s="146">
        <f t="shared" si="109"/>
        <v>1</v>
      </c>
    </row>
    <row r="6169" spans="1:7">
      <c r="A6169" t="s">
        <v>7152</v>
      </c>
      <c r="B6169" s="1">
        <f>IFERROR(INDEX(Preturi!H$2:H$8000, MATCH(A6169, Preturi!G$2:G$8000, 0)), "")*G6169</f>
        <v>1.03</v>
      </c>
      <c r="C6169" t="s">
        <v>688</v>
      </c>
      <c r="D6169" t="s">
        <v>2306</v>
      </c>
      <c r="E6169" t="s">
        <v>7153</v>
      </c>
      <c r="F6169" t="s">
        <v>20429</v>
      </c>
      <c r="G6169" s="146">
        <f t="shared" si="109"/>
        <v>1</v>
      </c>
    </row>
    <row r="6170" spans="1:7">
      <c r="A6170" t="s">
        <v>7154</v>
      </c>
      <c r="B6170" s="1">
        <f>IFERROR(INDEX(Preturi!H$2:H$8000, MATCH(A6170, Preturi!G$2:G$8000, 0)), "")*G6170</f>
        <v>1.08</v>
      </c>
      <c r="C6170" t="s">
        <v>688</v>
      </c>
      <c r="D6170" t="s">
        <v>2306</v>
      </c>
      <c r="E6170" t="s">
        <v>7156</v>
      </c>
      <c r="F6170" t="s">
        <v>20429</v>
      </c>
      <c r="G6170" s="146">
        <f t="shared" si="109"/>
        <v>1</v>
      </c>
    </row>
    <row r="6171" spans="1:7">
      <c r="A6171" t="s">
        <v>7157</v>
      </c>
      <c r="B6171" s="1">
        <f>IFERROR(INDEX(Preturi!H$2:H$8000, MATCH(A6171, Preturi!G$2:G$8000, 0)), "")*G6171</f>
        <v>1.1000000000000001</v>
      </c>
      <c r="C6171" t="s">
        <v>688</v>
      </c>
      <c r="D6171" t="s">
        <v>2306</v>
      </c>
      <c r="E6171" t="s">
        <v>7158</v>
      </c>
      <c r="F6171" t="s">
        <v>20429</v>
      </c>
      <c r="G6171" s="146">
        <f t="shared" si="109"/>
        <v>1</v>
      </c>
    </row>
    <row r="6172" spans="1:7">
      <c r="A6172" t="s">
        <v>11794</v>
      </c>
      <c r="B6172" s="1">
        <f>IFERROR(INDEX(Preturi!H$2:H$8000, MATCH(A6172, Preturi!G$2:G$8000, 0)), "")*G6172</f>
        <v>1.84</v>
      </c>
      <c r="C6172" t="s">
        <v>688</v>
      </c>
      <c r="D6172" t="s">
        <v>2306</v>
      </c>
      <c r="E6172" t="s">
        <v>11795</v>
      </c>
      <c r="F6172" t="s">
        <v>20429</v>
      </c>
      <c r="G6172" s="146">
        <f t="shared" si="109"/>
        <v>1</v>
      </c>
    </row>
    <row r="6173" spans="1:7">
      <c r="A6173" t="s">
        <v>7159</v>
      </c>
      <c r="B6173" s="1">
        <f>IFERROR(INDEX(Preturi!H$2:H$8000, MATCH(A6173, Preturi!G$2:G$8000, 0)), "")*G6173</f>
        <v>1.01</v>
      </c>
      <c r="C6173" t="s">
        <v>688</v>
      </c>
      <c r="D6173" t="s">
        <v>2306</v>
      </c>
      <c r="E6173" t="s">
        <v>7160</v>
      </c>
      <c r="F6173" t="s">
        <v>20429</v>
      </c>
      <c r="G6173" s="146">
        <f t="shared" si="109"/>
        <v>1</v>
      </c>
    </row>
    <row r="6174" spans="1:7">
      <c r="A6174" t="s">
        <v>7161</v>
      </c>
      <c r="B6174" s="1">
        <f>IFERROR(INDEX(Preturi!H$2:H$8000, MATCH(A6174, Preturi!G$2:G$8000, 0)), "")*G6174</f>
        <v>1.1499999999999999</v>
      </c>
      <c r="C6174" t="s">
        <v>688</v>
      </c>
      <c r="D6174" t="s">
        <v>2306</v>
      </c>
      <c r="E6174" t="s">
        <v>7162</v>
      </c>
      <c r="F6174" t="s">
        <v>20429</v>
      </c>
      <c r="G6174" s="146">
        <f t="shared" si="109"/>
        <v>1</v>
      </c>
    </row>
    <row r="6175" spans="1:7">
      <c r="A6175" t="s">
        <v>7574</v>
      </c>
      <c r="B6175" s="1">
        <f>IFERROR(INDEX(Preturi!H$2:H$8000, MATCH(A6175, Preturi!G$2:G$8000, 0)), "")*G6175</f>
        <v>1.27</v>
      </c>
      <c r="C6175" t="s">
        <v>688</v>
      </c>
      <c r="D6175" t="s">
        <v>2306</v>
      </c>
      <c r="E6175" t="s">
        <v>7575</v>
      </c>
      <c r="F6175" t="s">
        <v>20429</v>
      </c>
      <c r="G6175" s="146">
        <f t="shared" si="109"/>
        <v>1</v>
      </c>
    </row>
    <row r="6176" spans="1:7">
      <c r="A6176" t="s">
        <v>7163</v>
      </c>
      <c r="B6176" s="1">
        <f>IFERROR(INDEX(Preturi!H$2:H$8000, MATCH(A6176, Preturi!G$2:G$8000, 0)), "")*G6176</f>
        <v>0.59</v>
      </c>
      <c r="C6176" t="s">
        <v>688</v>
      </c>
      <c r="D6176" t="s">
        <v>2306</v>
      </c>
      <c r="E6176" t="s">
        <v>7164</v>
      </c>
      <c r="F6176" t="s">
        <v>20429</v>
      </c>
      <c r="G6176" s="146">
        <f t="shared" si="109"/>
        <v>1</v>
      </c>
    </row>
    <row r="6177" spans="1:7">
      <c r="A6177" t="s">
        <v>7165</v>
      </c>
      <c r="B6177" s="1">
        <f>IFERROR(INDEX(Preturi!H$2:H$8000, MATCH(A6177, Preturi!G$2:G$8000, 0)), "")*G6177</f>
        <v>0.67</v>
      </c>
      <c r="C6177" t="s">
        <v>688</v>
      </c>
      <c r="D6177" t="s">
        <v>2306</v>
      </c>
      <c r="E6177" t="s">
        <v>7166</v>
      </c>
      <c r="F6177" t="s">
        <v>20429</v>
      </c>
      <c r="G6177" s="146">
        <f t="shared" si="109"/>
        <v>1</v>
      </c>
    </row>
    <row r="6178" spans="1:7">
      <c r="A6178" t="s">
        <v>7167</v>
      </c>
      <c r="B6178" s="1">
        <f>IFERROR(INDEX(Preturi!H$2:H$8000, MATCH(A6178, Preturi!G$2:G$8000, 0)), "")*G6178</f>
        <v>0.73</v>
      </c>
      <c r="C6178" t="s">
        <v>688</v>
      </c>
      <c r="D6178" t="s">
        <v>2306</v>
      </c>
      <c r="E6178" t="s">
        <v>7168</v>
      </c>
      <c r="F6178" t="s">
        <v>20429</v>
      </c>
      <c r="G6178" s="146">
        <f t="shared" si="109"/>
        <v>1</v>
      </c>
    </row>
    <row r="6179" spans="1:7">
      <c r="A6179" t="s">
        <v>11797</v>
      </c>
      <c r="B6179" s="1">
        <f>IFERROR(INDEX(Preturi!H$2:H$8000, MATCH(A6179, Preturi!G$2:G$8000, 0)), "")*G6179</f>
        <v>1.34</v>
      </c>
      <c r="C6179" t="s">
        <v>688</v>
      </c>
      <c r="D6179" t="s">
        <v>2306</v>
      </c>
      <c r="E6179" t="s">
        <v>11799</v>
      </c>
      <c r="F6179" t="s">
        <v>20429</v>
      </c>
      <c r="G6179" s="146">
        <f t="shared" si="109"/>
        <v>1</v>
      </c>
    </row>
    <row r="6180" spans="1:7">
      <c r="A6180" t="s">
        <v>2606</v>
      </c>
      <c r="B6180" s="1">
        <f>IFERROR(INDEX(Preturi!H$2:H$8000, MATCH(A6180, Preturi!G$2:G$8000, 0)), "")*G6180</f>
        <v>8.8699999999999992</v>
      </c>
      <c r="C6180" t="s">
        <v>688</v>
      </c>
      <c r="D6180" t="s">
        <v>725</v>
      </c>
      <c r="E6180" t="s">
        <v>6284</v>
      </c>
      <c r="F6180" t="s">
        <v>20419</v>
      </c>
      <c r="G6180" s="146">
        <f t="shared" ref="G6180:G6204" si="110">1+Adaosuri1</f>
        <v>1</v>
      </c>
    </row>
    <row r="6181" spans="1:7">
      <c r="A6181" t="s">
        <v>4114</v>
      </c>
      <c r="B6181" s="1">
        <f>IFERROR(INDEX(Preturi!H$2:H$8000, MATCH(A6181, Preturi!G$2:G$8000, 0)), "")*G6181</f>
        <v>6</v>
      </c>
      <c r="C6181" t="s">
        <v>688</v>
      </c>
      <c r="D6181" t="s">
        <v>725</v>
      </c>
      <c r="E6181" t="s">
        <v>6285</v>
      </c>
      <c r="F6181" t="s">
        <v>20419</v>
      </c>
      <c r="G6181" s="146">
        <f t="shared" si="110"/>
        <v>1</v>
      </c>
    </row>
    <row r="6182" spans="1:7">
      <c r="A6182" t="s">
        <v>7576</v>
      </c>
      <c r="B6182" s="1">
        <f>IFERROR(INDEX(Preturi!H$2:H$8000, MATCH(A6182, Preturi!G$2:G$8000, 0)), "")*G6182</f>
        <v>7.35</v>
      </c>
      <c r="C6182" t="s">
        <v>688</v>
      </c>
      <c r="D6182" t="s">
        <v>725</v>
      </c>
      <c r="E6182" t="s">
        <v>7577</v>
      </c>
      <c r="F6182" t="s">
        <v>20419</v>
      </c>
      <c r="G6182" s="146">
        <f t="shared" si="110"/>
        <v>1</v>
      </c>
    </row>
    <row r="6183" spans="1:7">
      <c r="A6183" t="s">
        <v>4115</v>
      </c>
      <c r="B6183" s="1">
        <f>IFERROR(INDEX(Preturi!H$2:H$8000, MATCH(A6183, Preturi!G$2:G$8000, 0)), "")*G6183</f>
        <v>10.66</v>
      </c>
      <c r="C6183" t="s">
        <v>688</v>
      </c>
      <c r="D6183" t="s">
        <v>725</v>
      </c>
      <c r="E6183" t="s">
        <v>6286</v>
      </c>
      <c r="F6183" t="s">
        <v>20419</v>
      </c>
      <c r="G6183" s="146">
        <f t="shared" si="110"/>
        <v>1</v>
      </c>
    </row>
    <row r="6184" spans="1:7">
      <c r="A6184" t="s">
        <v>4116</v>
      </c>
      <c r="B6184" s="1">
        <f>IFERROR(INDEX(Preturi!H$2:H$8000, MATCH(A6184, Preturi!G$2:G$8000, 0)), "")*G6184</f>
        <v>6.5</v>
      </c>
      <c r="C6184" t="s">
        <v>688</v>
      </c>
      <c r="D6184" t="s">
        <v>725</v>
      </c>
      <c r="E6184" t="s">
        <v>6287</v>
      </c>
      <c r="F6184" t="s">
        <v>20419</v>
      </c>
      <c r="G6184" s="146">
        <f t="shared" si="110"/>
        <v>1</v>
      </c>
    </row>
    <row r="6185" spans="1:7">
      <c r="A6185" t="s">
        <v>11045</v>
      </c>
      <c r="B6185" s="1">
        <f>IFERROR(INDEX(Preturi!H$2:H$8000, MATCH(A6185, Preturi!G$2:G$8000, 0)), "")*G6185</f>
        <v>7.63</v>
      </c>
      <c r="C6185" t="s">
        <v>688</v>
      </c>
      <c r="D6185" t="s">
        <v>725</v>
      </c>
      <c r="E6185" t="s">
        <v>11046</v>
      </c>
      <c r="F6185" t="s">
        <v>20419</v>
      </c>
      <c r="G6185" s="146">
        <f t="shared" si="110"/>
        <v>1</v>
      </c>
    </row>
    <row r="6186" spans="1:7">
      <c r="A6186" t="s">
        <v>4118</v>
      </c>
      <c r="B6186" s="1">
        <f>IFERROR(INDEX(Preturi!H$2:H$8000, MATCH(A6186, Preturi!G$2:G$8000, 0)), "")*G6186</f>
        <v>14.96</v>
      </c>
      <c r="C6186" t="s">
        <v>688</v>
      </c>
      <c r="D6186" t="s">
        <v>725</v>
      </c>
      <c r="E6186" t="s">
        <v>6288</v>
      </c>
      <c r="F6186" t="s">
        <v>20419</v>
      </c>
      <c r="G6186" s="146">
        <f t="shared" si="110"/>
        <v>1</v>
      </c>
    </row>
    <row r="6187" spans="1:7">
      <c r="A6187" t="s">
        <v>2607</v>
      </c>
      <c r="B6187" s="1">
        <f>IFERROR(INDEX(Preturi!H$2:H$8000, MATCH(A6187, Preturi!G$2:G$8000, 0)), "")*G6187</f>
        <v>8.98</v>
      </c>
      <c r="C6187" t="s">
        <v>688</v>
      </c>
      <c r="D6187" t="s">
        <v>725</v>
      </c>
      <c r="E6187" t="s">
        <v>6289</v>
      </c>
      <c r="F6187" t="s">
        <v>20419</v>
      </c>
      <c r="G6187" s="146">
        <f t="shared" si="110"/>
        <v>1</v>
      </c>
    </row>
    <row r="6188" spans="1:7">
      <c r="A6188" t="s">
        <v>2608</v>
      </c>
      <c r="B6188" s="1">
        <f>IFERROR(INDEX(Preturi!H$2:H$8000, MATCH(A6188, Preturi!G$2:G$8000, 0)), "")*G6188</f>
        <v>5.51</v>
      </c>
      <c r="C6188" t="s">
        <v>688</v>
      </c>
      <c r="D6188" t="s">
        <v>725</v>
      </c>
      <c r="E6188" t="s">
        <v>6290</v>
      </c>
      <c r="F6188" t="s">
        <v>20419</v>
      </c>
      <c r="G6188" s="146">
        <f t="shared" si="110"/>
        <v>1</v>
      </c>
    </row>
    <row r="6189" spans="1:7">
      <c r="A6189" t="s">
        <v>2609</v>
      </c>
      <c r="B6189" s="1">
        <f>IFERROR(INDEX(Preturi!H$2:H$8000, MATCH(A6189, Preturi!G$2:G$8000, 0)), "")*G6189</f>
        <v>6.33</v>
      </c>
      <c r="C6189" t="s">
        <v>688</v>
      </c>
      <c r="D6189" t="s">
        <v>725</v>
      </c>
      <c r="E6189" t="s">
        <v>6291</v>
      </c>
      <c r="F6189" t="s">
        <v>20419</v>
      </c>
      <c r="G6189" s="146">
        <f t="shared" si="110"/>
        <v>1</v>
      </c>
    </row>
    <row r="6190" spans="1:7">
      <c r="A6190" t="s">
        <v>2610</v>
      </c>
      <c r="B6190" s="1">
        <f>IFERROR(INDEX(Preturi!H$2:H$8000, MATCH(A6190, Preturi!G$2:G$8000, 0)), "")*G6190</f>
        <v>6.74</v>
      </c>
      <c r="C6190" t="s">
        <v>688</v>
      </c>
      <c r="D6190" t="s">
        <v>725</v>
      </c>
      <c r="E6190" t="s">
        <v>6292</v>
      </c>
      <c r="F6190" t="s">
        <v>20419</v>
      </c>
      <c r="G6190" s="146">
        <f t="shared" si="110"/>
        <v>1</v>
      </c>
    </row>
    <row r="6191" spans="1:7">
      <c r="A6191" t="s">
        <v>4119</v>
      </c>
      <c r="B6191" s="1">
        <f>IFERROR(INDEX(Preturi!H$2:H$8000, MATCH(A6191, Preturi!G$2:G$8000, 0)), "")*G6191</f>
        <v>7.56</v>
      </c>
      <c r="C6191" t="s">
        <v>688</v>
      </c>
      <c r="D6191" t="s">
        <v>725</v>
      </c>
      <c r="E6191" t="s">
        <v>6293</v>
      </c>
      <c r="F6191" t="s">
        <v>20419</v>
      </c>
      <c r="G6191" s="146">
        <f t="shared" si="110"/>
        <v>1</v>
      </c>
    </row>
    <row r="6192" spans="1:7">
      <c r="A6192" t="s">
        <v>2611</v>
      </c>
      <c r="B6192" s="1">
        <f>IFERROR(INDEX(Preturi!H$2:H$8000, MATCH(A6192, Preturi!G$2:G$8000, 0)), "")*G6192</f>
        <v>0</v>
      </c>
      <c r="C6192" t="s">
        <v>688</v>
      </c>
      <c r="D6192" t="s">
        <v>725</v>
      </c>
      <c r="E6192" t="s">
        <v>6294</v>
      </c>
      <c r="F6192" t="s">
        <v>20419</v>
      </c>
      <c r="G6192" s="146">
        <f t="shared" si="110"/>
        <v>1</v>
      </c>
    </row>
    <row r="6193" spans="1:7">
      <c r="A6193" t="s">
        <v>3619</v>
      </c>
      <c r="B6193" s="1">
        <f>IFERROR(INDEX(Preturi!H$2:H$8000, MATCH(A6193, Preturi!G$2:G$8000, 0)), "")*G6193</f>
        <v>5.96</v>
      </c>
      <c r="C6193" t="s">
        <v>688</v>
      </c>
      <c r="D6193" t="s">
        <v>725</v>
      </c>
      <c r="E6193" t="s">
        <v>6295</v>
      </c>
      <c r="F6193" t="s">
        <v>20419</v>
      </c>
      <c r="G6193" s="146">
        <f t="shared" si="110"/>
        <v>1</v>
      </c>
    </row>
    <row r="6194" spans="1:7">
      <c r="A6194" t="s">
        <v>2612</v>
      </c>
      <c r="B6194" s="1">
        <f>IFERROR(INDEX(Preturi!H$2:H$8000, MATCH(A6194, Preturi!G$2:G$8000, 0)), "")*G6194</f>
        <v>6.72</v>
      </c>
      <c r="C6194" t="s">
        <v>688</v>
      </c>
      <c r="D6194" t="s">
        <v>725</v>
      </c>
      <c r="E6194" t="s">
        <v>6296</v>
      </c>
      <c r="F6194" t="s">
        <v>20419</v>
      </c>
      <c r="G6194" s="146">
        <f t="shared" si="110"/>
        <v>1</v>
      </c>
    </row>
    <row r="6195" spans="1:7">
      <c r="A6195" t="s">
        <v>2613</v>
      </c>
      <c r="B6195" s="1">
        <f>IFERROR(INDEX(Preturi!H$2:H$8000, MATCH(A6195, Preturi!G$2:G$8000, 0)), "")*G6195</f>
        <v>6.99</v>
      </c>
      <c r="C6195" t="s">
        <v>688</v>
      </c>
      <c r="D6195" t="s">
        <v>725</v>
      </c>
      <c r="E6195" t="s">
        <v>6297</v>
      </c>
      <c r="F6195" t="s">
        <v>20419</v>
      </c>
      <c r="G6195" s="146">
        <f t="shared" si="110"/>
        <v>1</v>
      </c>
    </row>
    <row r="6196" spans="1:7">
      <c r="A6196" t="s">
        <v>2614</v>
      </c>
      <c r="B6196" s="1">
        <f>IFERROR(INDEX(Preturi!H$2:H$8000, MATCH(A6196, Preturi!G$2:G$8000, 0)), "")*G6196</f>
        <v>7.84</v>
      </c>
      <c r="C6196" t="s">
        <v>688</v>
      </c>
      <c r="D6196" t="s">
        <v>725</v>
      </c>
      <c r="E6196" t="s">
        <v>6298</v>
      </c>
      <c r="F6196" t="s">
        <v>20419</v>
      </c>
      <c r="G6196" s="146">
        <f t="shared" si="110"/>
        <v>1</v>
      </c>
    </row>
    <row r="6197" spans="1:7">
      <c r="A6197" t="s">
        <v>2615</v>
      </c>
      <c r="B6197" s="1">
        <f>IFERROR(INDEX(Preturi!H$2:H$8000, MATCH(A6197, Preturi!G$2:G$8000, 0)), "")*G6197</f>
        <v>8.8800000000000008</v>
      </c>
      <c r="C6197" t="s">
        <v>688</v>
      </c>
      <c r="D6197" t="s">
        <v>725</v>
      </c>
      <c r="E6197" t="s">
        <v>6299</v>
      </c>
      <c r="F6197" t="s">
        <v>20419</v>
      </c>
      <c r="G6197" s="146">
        <f t="shared" si="110"/>
        <v>1</v>
      </c>
    </row>
    <row r="6198" spans="1:7">
      <c r="A6198" t="s">
        <v>7578</v>
      </c>
      <c r="B6198" s="1">
        <f>IFERROR(INDEX(Preturi!H$2:H$8000, MATCH(A6198, Preturi!G$2:G$8000, 0)), "")*G6198</f>
        <v>8.98</v>
      </c>
      <c r="C6198" t="s">
        <v>688</v>
      </c>
      <c r="D6198" t="s">
        <v>725</v>
      </c>
      <c r="E6198" t="s">
        <v>7579</v>
      </c>
      <c r="F6198" t="s">
        <v>20419</v>
      </c>
      <c r="G6198" s="146">
        <f t="shared" si="110"/>
        <v>1</v>
      </c>
    </row>
    <row r="6199" spans="1:7">
      <c r="A6199" t="s">
        <v>2616</v>
      </c>
      <c r="B6199" s="1">
        <f>IFERROR(INDEX(Preturi!H$2:H$8000, MATCH(A6199, Preturi!G$2:G$8000, 0)), "")*G6199</f>
        <v>4.63</v>
      </c>
      <c r="C6199" t="s">
        <v>688</v>
      </c>
      <c r="D6199" t="s">
        <v>725</v>
      </c>
      <c r="E6199" t="s">
        <v>6300</v>
      </c>
      <c r="F6199" t="s">
        <v>20419</v>
      </c>
      <c r="G6199" s="146">
        <f t="shared" si="110"/>
        <v>1</v>
      </c>
    </row>
    <row r="6200" spans="1:7">
      <c r="A6200" t="s">
        <v>2617</v>
      </c>
      <c r="B6200" s="1">
        <f>IFERROR(INDEX(Preturi!H$2:H$8000, MATCH(A6200, Preturi!G$2:G$8000, 0)), "")*G6200</f>
        <v>4.72</v>
      </c>
      <c r="C6200" t="s">
        <v>688</v>
      </c>
      <c r="D6200" t="s">
        <v>725</v>
      </c>
      <c r="E6200" t="s">
        <v>6301</v>
      </c>
      <c r="F6200" t="s">
        <v>20419</v>
      </c>
      <c r="G6200" s="146">
        <f t="shared" si="110"/>
        <v>1</v>
      </c>
    </row>
    <row r="6201" spans="1:7">
      <c r="A6201" t="s">
        <v>2618</v>
      </c>
      <c r="B6201" s="1">
        <f>IFERROR(INDEX(Preturi!H$2:H$8000, MATCH(A6201, Preturi!G$2:G$8000, 0)), "")*G6201</f>
        <v>5.75</v>
      </c>
      <c r="C6201" t="s">
        <v>688</v>
      </c>
      <c r="D6201" t="s">
        <v>725</v>
      </c>
      <c r="E6201" t="s">
        <v>6302</v>
      </c>
      <c r="F6201" t="s">
        <v>20419</v>
      </c>
      <c r="G6201" s="146">
        <f t="shared" si="110"/>
        <v>1</v>
      </c>
    </row>
    <row r="6202" spans="1:7">
      <c r="A6202" t="s">
        <v>2619</v>
      </c>
      <c r="B6202" s="1">
        <f>IFERROR(INDEX(Preturi!H$2:H$8000, MATCH(A6202, Preturi!G$2:G$8000, 0)), "")*G6202</f>
        <v>6.22</v>
      </c>
      <c r="C6202" t="s">
        <v>688</v>
      </c>
      <c r="D6202" t="s">
        <v>725</v>
      </c>
      <c r="E6202" t="s">
        <v>6303</v>
      </c>
      <c r="F6202" t="s">
        <v>20419</v>
      </c>
      <c r="G6202" s="146">
        <f t="shared" si="110"/>
        <v>1</v>
      </c>
    </row>
    <row r="6203" spans="1:7">
      <c r="A6203" t="s">
        <v>2620</v>
      </c>
      <c r="B6203" s="1">
        <f>IFERROR(INDEX(Preturi!H$2:H$8000, MATCH(A6203, Preturi!G$2:G$8000, 0)), "")*G6203</f>
        <v>7.52</v>
      </c>
      <c r="C6203" t="s">
        <v>688</v>
      </c>
      <c r="D6203" t="s">
        <v>725</v>
      </c>
      <c r="E6203" t="s">
        <v>6304</v>
      </c>
      <c r="F6203" t="s">
        <v>20419</v>
      </c>
      <c r="G6203" s="146">
        <f t="shared" si="110"/>
        <v>1</v>
      </c>
    </row>
    <row r="6204" spans="1:7">
      <c r="A6204" t="s">
        <v>2621</v>
      </c>
      <c r="B6204" s="1">
        <f>IFERROR(INDEX(Preturi!H$2:H$8000, MATCH(A6204, Preturi!G$2:G$8000, 0)), "")*G6204</f>
        <v>8.7200000000000006</v>
      </c>
      <c r="C6204" t="s">
        <v>688</v>
      </c>
      <c r="D6204" t="s">
        <v>725</v>
      </c>
      <c r="E6204" t="s">
        <v>6305</v>
      </c>
      <c r="F6204" t="s">
        <v>20419</v>
      </c>
      <c r="G6204" s="146">
        <f t="shared" si="110"/>
        <v>1</v>
      </c>
    </row>
    <row r="6205" spans="1:7">
      <c r="A6205" t="s">
        <v>2323</v>
      </c>
      <c r="B6205" s="1">
        <f>IFERROR(INDEX(Preturi!H$2:H$8000, MATCH(A6205, Preturi!G$2:G$8000, 0)), "")*G6205</f>
        <v>1.07</v>
      </c>
      <c r="C6205" t="s">
        <v>688</v>
      </c>
      <c r="D6205" t="s">
        <v>2306</v>
      </c>
      <c r="E6205" t="s">
        <v>6306</v>
      </c>
      <c r="F6205" t="s">
        <v>20429</v>
      </c>
      <c r="G6205" s="146">
        <f t="shared" ref="G6205:G6252" si="111">1+Adaosuri13</f>
        <v>1</v>
      </c>
    </row>
    <row r="6206" spans="1:7">
      <c r="A6206" t="s">
        <v>3988</v>
      </c>
      <c r="B6206" s="1">
        <f>IFERROR(INDEX(Preturi!H$2:H$8000, MATCH(A6206, Preturi!G$2:G$8000, 0)), "")*G6206</f>
        <v>0.9</v>
      </c>
      <c r="C6206" t="s">
        <v>688</v>
      </c>
      <c r="D6206" t="s">
        <v>2306</v>
      </c>
      <c r="E6206" t="s">
        <v>6307</v>
      </c>
      <c r="F6206" t="s">
        <v>20429</v>
      </c>
      <c r="G6206" s="146">
        <f t="shared" si="111"/>
        <v>1</v>
      </c>
    </row>
    <row r="6207" spans="1:7">
      <c r="A6207" t="s">
        <v>7580</v>
      </c>
      <c r="B6207" s="1">
        <f>IFERROR(INDEX(Preturi!H$2:H$8000, MATCH(A6207, Preturi!G$2:G$8000, 0)), "")*G6207</f>
        <v>1.07</v>
      </c>
      <c r="C6207" t="s">
        <v>688</v>
      </c>
      <c r="D6207" t="s">
        <v>2306</v>
      </c>
      <c r="E6207" t="s">
        <v>7581</v>
      </c>
      <c r="F6207" t="s">
        <v>20429</v>
      </c>
      <c r="G6207" s="146">
        <f t="shared" si="111"/>
        <v>1</v>
      </c>
    </row>
    <row r="6208" spans="1:7">
      <c r="A6208" t="s">
        <v>2308</v>
      </c>
      <c r="B6208" s="1">
        <f>IFERROR(INDEX(Preturi!H$2:H$8000, MATCH(A6208, Preturi!G$2:G$8000, 0)), "")*G6208</f>
        <v>1.54</v>
      </c>
      <c r="C6208" t="s">
        <v>688</v>
      </c>
      <c r="D6208" t="s">
        <v>2306</v>
      </c>
      <c r="E6208" t="s">
        <v>6308</v>
      </c>
      <c r="F6208" t="s">
        <v>20429</v>
      </c>
      <c r="G6208" s="146">
        <f t="shared" si="111"/>
        <v>1</v>
      </c>
    </row>
    <row r="6209" spans="1:7">
      <c r="A6209" t="s">
        <v>3989</v>
      </c>
      <c r="B6209" s="1">
        <f>IFERROR(INDEX(Preturi!H$2:H$8000, MATCH(A6209, Preturi!G$2:G$8000, 0)), "")*G6209</f>
        <v>1.01</v>
      </c>
      <c r="C6209" t="s">
        <v>688</v>
      </c>
      <c r="D6209" t="s">
        <v>2306</v>
      </c>
      <c r="E6209" t="s">
        <v>6309</v>
      </c>
      <c r="F6209" t="s">
        <v>20429</v>
      </c>
      <c r="G6209" s="146">
        <f t="shared" si="111"/>
        <v>1</v>
      </c>
    </row>
    <row r="6210" spans="1:7">
      <c r="A6210" t="s">
        <v>7582</v>
      </c>
      <c r="B6210" s="1">
        <f>IFERROR(INDEX(Preturi!H$2:H$8000, MATCH(A6210, Preturi!G$2:G$8000, 0)), "")*G6210</f>
        <v>1.08</v>
      </c>
      <c r="C6210" t="s">
        <v>688</v>
      </c>
      <c r="D6210" t="s">
        <v>2306</v>
      </c>
      <c r="E6210" t="s">
        <v>7583</v>
      </c>
      <c r="F6210" t="s">
        <v>20429</v>
      </c>
      <c r="G6210" s="146">
        <f t="shared" si="111"/>
        <v>1</v>
      </c>
    </row>
    <row r="6211" spans="1:7">
      <c r="A6211" t="s">
        <v>3620</v>
      </c>
      <c r="B6211" s="1">
        <f>IFERROR(INDEX(Preturi!H$2:H$8000, MATCH(A6211, Preturi!G$2:G$8000, 0)), "")*G6211</f>
        <v>1.7</v>
      </c>
      <c r="C6211" t="s">
        <v>688</v>
      </c>
      <c r="D6211" t="s">
        <v>2306</v>
      </c>
      <c r="E6211" t="s">
        <v>6310</v>
      </c>
      <c r="F6211" t="s">
        <v>20429</v>
      </c>
      <c r="G6211" s="146">
        <f t="shared" si="111"/>
        <v>1</v>
      </c>
    </row>
    <row r="6212" spans="1:7">
      <c r="A6212" t="s">
        <v>2309</v>
      </c>
      <c r="B6212" s="1">
        <f>IFERROR(INDEX(Preturi!H$2:H$8000, MATCH(A6212, Preturi!G$2:G$8000, 0)), "")*G6212</f>
        <v>1.1299999999999999</v>
      </c>
      <c r="C6212" t="s">
        <v>688</v>
      </c>
      <c r="D6212" t="s">
        <v>2306</v>
      </c>
      <c r="E6212" t="s">
        <v>6311</v>
      </c>
      <c r="F6212" t="s">
        <v>20429</v>
      </c>
      <c r="G6212" s="146">
        <f t="shared" si="111"/>
        <v>1</v>
      </c>
    </row>
    <row r="6213" spans="1:7">
      <c r="A6213" t="s">
        <v>2310</v>
      </c>
      <c r="B6213" s="1">
        <f>IFERROR(INDEX(Preturi!H$2:H$8000, MATCH(A6213, Preturi!G$2:G$8000, 0)), "")*G6213</f>
        <v>0.82</v>
      </c>
      <c r="C6213" t="s">
        <v>688</v>
      </c>
      <c r="D6213" t="s">
        <v>2306</v>
      </c>
      <c r="E6213" t="s">
        <v>6312</v>
      </c>
      <c r="F6213" t="s">
        <v>20429</v>
      </c>
      <c r="G6213" s="146">
        <f t="shared" si="111"/>
        <v>1</v>
      </c>
    </row>
    <row r="6214" spans="1:7">
      <c r="A6214" t="s">
        <v>2311</v>
      </c>
      <c r="B6214" s="1">
        <f>IFERROR(INDEX(Preturi!H$2:H$8000, MATCH(A6214, Preturi!G$2:G$8000, 0)), "")*G6214</f>
        <v>0.95</v>
      </c>
      <c r="C6214" t="s">
        <v>688</v>
      </c>
      <c r="D6214" t="s">
        <v>2306</v>
      </c>
      <c r="E6214" t="s">
        <v>6313</v>
      </c>
      <c r="F6214" t="s">
        <v>20429</v>
      </c>
      <c r="G6214" s="146">
        <f t="shared" si="111"/>
        <v>1</v>
      </c>
    </row>
    <row r="6215" spans="1:7">
      <c r="A6215" t="s">
        <v>2312</v>
      </c>
      <c r="B6215" s="1">
        <f>IFERROR(INDEX(Preturi!H$2:H$8000, MATCH(A6215, Preturi!G$2:G$8000, 0)), "")*G6215</f>
        <v>0.97</v>
      </c>
      <c r="C6215" t="s">
        <v>688</v>
      </c>
      <c r="D6215" t="s">
        <v>2306</v>
      </c>
      <c r="E6215" t="s">
        <v>6314</v>
      </c>
      <c r="F6215" t="s">
        <v>20429</v>
      </c>
      <c r="G6215" s="146">
        <f t="shared" si="111"/>
        <v>1</v>
      </c>
    </row>
    <row r="6216" spans="1:7">
      <c r="A6216" t="s">
        <v>4120</v>
      </c>
      <c r="B6216" s="1">
        <f>IFERROR(INDEX(Preturi!H$2:H$8000, MATCH(A6216, Preturi!G$2:G$8000, 0)), "")*G6216</f>
        <v>1.07</v>
      </c>
      <c r="C6216" t="s">
        <v>688</v>
      </c>
      <c r="D6216" t="s">
        <v>2306</v>
      </c>
      <c r="E6216" t="s">
        <v>6315</v>
      </c>
      <c r="F6216" t="s">
        <v>20429</v>
      </c>
      <c r="G6216" s="146">
        <f t="shared" si="111"/>
        <v>1</v>
      </c>
    </row>
    <row r="6217" spans="1:7">
      <c r="A6217" t="s">
        <v>2313</v>
      </c>
      <c r="B6217" s="1">
        <f>IFERROR(INDEX(Preturi!H$2:H$8000, MATCH(A6217, Preturi!G$2:G$8000, 0)), "")*G6217</f>
        <v>1.37</v>
      </c>
      <c r="C6217" t="s">
        <v>688</v>
      </c>
      <c r="D6217" t="s">
        <v>2306</v>
      </c>
      <c r="E6217" t="s">
        <v>6316</v>
      </c>
      <c r="F6217" t="s">
        <v>20429</v>
      </c>
      <c r="G6217" s="146">
        <f t="shared" si="111"/>
        <v>1</v>
      </c>
    </row>
    <row r="6218" spans="1:7">
      <c r="A6218" t="s">
        <v>3621</v>
      </c>
      <c r="B6218" s="1">
        <f>IFERROR(INDEX(Preturi!H$2:H$8000, MATCH(A6218, Preturi!G$2:G$8000, 0)), "")*G6218</f>
        <v>0.92</v>
      </c>
      <c r="C6218" t="s">
        <v>688</v>
      </c>
      <c r="D6218" t="s">
        <v>2306</v>
      </c>
      <c r="E6218" t="s">
        <v>6317</v>
      </c>
      <c r="F6218" t="s">
        <v>20429</v>
      </c>
      <c r="G6218" s="146">
        <f t="shared" si="111"/>
        <v>1</v>
      </c>
    </row>
    <row r="6219" spans="1:7">
      <c r="A6219" t="s">
        <v>2314</v>
      </c>
      <c r="B6219" s="1">
        <f>IFERROR(INDEX(Preturi!H$2:H$8000, MATCH(A6219, Preturi!G$2:G$8000, 0)), "")*G6219</f>
        <v>0.96</v>
      </c>
      <c r="C6219" t="s">
        <v>688</v>
      </c>
      <c r="D6219" t="s">
        <v>2306</v>
      </c>
      <c r="E6219" t="s">
        <v>6318</v>
      </c>
      <c r="F6219" t="s">
        <v>20429</v>
      </c>
      <c r="G6219" s="146">
        <f t="shared" si="111"/>
        <v>1</v>
      </c>
    </row>
    <row r="6220" spans="1:7">
      <c r="A6220" t="s">
        <v>2315</v>
      </c>
      <c r="B6220" s="1">
        <f>IFERROR(INDEX(Preturi!H$2:H$8000, MATCH(A6220, Preturi!G$2:G$8000, 0)), "")*G6220</f>
        <v>0.98</v>
      </c>
      <c r="C6220" t="s">
        <v>688</v>
      </c>
      <c r="D6220" t="s">
        <v>2306</v>
      </c>
      <c r="E6220" t="s">
        <v>6319</v>
      </c>
      <c r="F6220" t="s">
        <v>20429</v>
      </c>
      <c r="G6220" s="146">
        <f t="shared" si="111"/>
        <v>1</v>
      </c>
    </row>
    <row r="6221" spans="1:7">
      <c r="A6221" t="s">
        <v>2316</v>
      </c>
      <c r="B6221" s="1">
        <f>IFERROR(INDEX(Preturi!H$2:H$8000, MATCH(A6221, Preturi!G$2:G$8000, 0)), "")*G6221</f>
        <v>1.07</v>
      </c>
      <c r="C6221" t="s">
        <v>688</v>
      </c>
      <c r="D6221" t="s">
        <v>2306</v>
      </c>
      <c r="E6221" t="s">
        <v>6320</v>
      </c>
      <c r="F6221" t="s">
        <v>20429</v>
      </c>
      <c r="G6221" s="146">
        <f t="shared" si="111"/>
        <v>1</v>
      </c>
    </row>
    <row r="6222" spans="1:7">
      <c r="A6222" t="s">
        <v>3622</v>
      </c>
      <c r="B6222" s="1">
        <f>IFERROR(INDEX(Preturi!H$2:H$8000, MATCH(A6222, Preturi!G$2:G$8000, 0)), "")*G6222</f>
        <v>0.9</v>
      </c>
      <c r="C6222" t="s">
        <v>688</v>
      </c>
      <c r="D6222" t="s">
        <v>2306</v>
      </c>
      <c r="E6222" t="s">
        <v>6321</v>
      </c>
      <c r="F6222" t="s">
        <v>20429</v>
      </c>
      <c r="G6222" s="146">
        <f t="shared" si="111"/>
        <v>1</v>
      </c>
    </row>
    <row r="6223" spans="1:7">
      <c r="A6223" t="s">
        <v>2317</v>
      </c>
      <c r="B6223" s="1">
        <f>IFERROR(INDEX(Preturi!H$2:H$8000, MATCH(A6223, Preturi!G$2:G$8000, 0)), "")*G6223</f>
        <v>1.03</v>
      </c>
      <c r="C6223" t="s">
        <v>688</v>
      </c>
      <c r="D6223" t="s">
        <v>2306</v>
      </c>
      <c r="E6223" t="s">
        <v>6322</v>
      </c>
      <c r="F6223" t="s">
        <v>20429</v>
      </c>
      <c r="G6223" s="146">
        <f t="shared" si="111"/>
        <v>1</v>
      </c>
    </row>
    <row r="6224" spans="1:7">
      <c r="A6224" t="s">
        <v>7584</v>
      </c>
      <c r="B6224" s="1">
        <f>IFERROR(INDEX(Preturi!H$2:H$8000, MATCH(A6224, Preturi!G$2:G$8000, 0)), "")*G6224</f>
        <v>1.1299999999999999</v>
      </c>
      <c r="C6224" t="s">
        <v>688</v>
      </c>
      <c r="D6224" t="s">
        <v>2306</v>
      </c>
      <c r="E6224" t="s">
        <v>7585</v>
      </c>
      <c r="F6224" t="s">
        <v>20429</v>
      </c>
      <c r="G6224" s="146">
        <f t="shared" si="111"/>
        <v>1</v>
      </c>
    </row>
    <row r="6225" spans="1:7">
      <c r="A6225" t="s">
        <v>2318</v>
      </c>
      <c r="B6225" s="1">
        <f>IFERROR(INDEX(Preturi!H$2:H$8000, MATCH(A6225, Preturi!G$2:G$8000, 0)), "")*G6225</f>
        <v>0.53</v>
      </c>
      <c r="C6225" t="s">
        <v>688</v>
      </c>
      <c r="D6225" t="s">
        <v>2306</v>
      </c>
      <c r="E6225" t="s">
        <v>6323</v>
      </c>
      <c r="F6225" t="s">
        <v>20429</v>
      </c>
      <c r="G6225" s="146">
        <f t="shared" si="111"/>
        <v>1</v>
      </c>
    </row>
    <row r="6226" spans="1:7">
      <c r="A6226" t="s">
        <v>2319</v>
      </c>
      <c r="B6226" s="1">
        <f>IFERROR(INDEX(Preturi!H$2:H$8000, MATCH(A6226, Preturi!G$2:G$8000, 0)), "")*G6226</f>
        <v>0.6</v>
      </c>
      <c r="C6226" t="s">
        <v>688</v>
      </c>
      <c r="D6226" t="s">
        <v>2306</v>
      </c>
      <c r="E6226" t="s">
        <v>6324</v>
      </c>
      <c r="F6226" t="s">
        <v>20429</v>
      </c>
      <c r="G6226" s="146">
        <f t="shared" si="111"/>
        <v>1</v>
      </c>
    </row>
    <row r="6227" spans="1:7">
      <c r="A6227" t="s">
        <v>2320</v>
      </c>
      <c r="B6227" s="1">
        <f>IFERROR(INDEX(Preturi!H$2:H$8000, MATCH(A6227, Preturi!G$2:G$8000, 0)), "")*G6227</f>
        <v>0.65</v>
      </c>
      <c r="C6227" t="s">
        <v>688</v>
      </c>
      <c r="D6227" t="s">
        <v>2306</v>
      </c>
      <c r="E6227" t="s">
        <v>6325</v>
      </c>
      <c r="F6227" t="s">
        <v>20429</v>
      </c>
      <c r="G6227" s="146">
        <f t="shared" si="111"/>
        <v>1</v>
      </c>
    </row>
    <row r="6228" spans="1:7">
      <c r="A6228" t="s">
        <v>2321</v>
      </c>
      <c r="B6228" s="1">
        <f>IFERROR(INDEX(Preturi!H$2:H$8000, MATCH(A6228, Preturi!G$2:G$8000, 0)), "")*G6228</f>
        <v>0.77</v>
      </c>
      <c r="C6228" t="s">
        <v>688</v>
      </c>
      <c r="D6228" t="s">
        <v>2306</v>
      </c>
      <c r="E6228" t="s">
        <v>6326</v>
      </c>
      <c r="F6228" t="s">
        <v>20429</v>
      </c>
      <c r="G6228" s="146">
        <f t="shared" si="111"/>
        <v>1</v>
      </c>
    </row>
    <row r="6229" spans="1:7">
      <c r="A6229" t="s">
        <v>2322</v>
      </c>
      <c r="B6229" s="1">
        <f>IFERROR(INDEX(Preturi!H$2:H$8000, MATCH(A6229, Preturi!G$2:G$8000, 0)), "")*G6229</f>
        <v>0.89</v>
      </c>
      <c r="C6229" t="s">
        <v>688</v>
      </c>
      <c r="D6229" t="s">
        <v>2306</v>
      </c>
      <c r="E6229" t="s">
        <v>6327</v>
      </c>
      <c r="F6229" t="s">
        <v>20429</v>
      </c>
      <c r="G6229" s="146">
        <f t="shared" si="111"/>
        <v>1</v>
      </c>
    </row>
    <row r="6230" spans="1:7">
      <c r="A6230" t="s">
        <v>7169</v>
      </c>
      <c r="B6230" s="1">
        <f>IFERROR(INDEX(Preturi!H$2:H$8000, MATCH(A6230, Preturi!G$2:G$8000, 0)), "")*G6230</f>
        <v>1.2</v>
      </c>
      <c r="C6230" t="s">
        <v>688</v>
      </c>
      <c r="D6230" t="s">
        <v>2306</v>
      </c>
      <c r="E6230" t="s">
        <v>7170</v>
      </c>
      <c r="F6230" t="s">
        <v>20429</v>
      </c>
      <c r="G6230" s="146">
        <f t="shared" si="111"/>
        <v>1</v>
      </c>
    </row>
    <row r="6231" spans="1:7">
      <c r="A6231" t="s">
        <v>7171</v>
      </c>
      <c r="B6231" s="1">
        <f>IFERROR(INDEX(Preturi!H$2:H$8000, MATCH(A6231, Preturi!G$2:G$8000, 0)), "")*G6231</f>
        <v>1.01</v>
      </c>
      <c r="C6231" t="s">
        <v>688</v>
      </c>
      <c r="D6231" t="s">
        <v>2306</v>
      </c>
      <c r="E6231" t="s">
        <v>7172</v>
      </c>
      <c r="F6231" t="s">
        <v>20429</v>
      </c>
      <c r="G6231" s="146">
        <f t="shared" si="111"/>
        <v>1</v>
      </c>
    </row>
    <row r="6232" spans="1:7">
      <c r="A6232" t="s">
        <v>7586</v>
      </c>
      <c r="B6232" s="1">
        <f>IFERROR(INDEX(Preturi!H$2:H$8000, MATCH(A6232, Preturi!G$2:G$8000, 0)), "")*G6232</f>
        <v>1.2</v>
      </c>
      <c r="C6232" t="s">
        <v>688</v>
      </c>
      <c r="D6232" t="s">
        <v>2306</v>
      </c>
      <c r="E6232" t="s">
        <v>7587</v>
      </c>
      <c r="F6232" t="s">
        <v>20429</v>
      </c>
      <c r="G6232" s="146">
        <f t="shared" si="111"/>
        <v>1</v>
      </c>
    </row>
    <row r="6233" spans="1:7">
      <c r="A6233" t="s">
        <v>7173</v>
      </c>
      <c r="B6233" s="1">
        <f>IFERROR(INDEX(Preturi!H$2:H$8000, MATCH(A6233, Preturi!G$2:G$8000, 0)), "")*G6233</f>
        <v>1.72</v>
      </c>
      <c r="C6233" t="s">
        <v>688</v>
      </c>
      <c r="D6233" t="s">
        <v>2306</v>
      </c>
      <c r="E6233" t="s">
        <v>7174</v>
      </c>
      <c r="F6233" t="s">
        <v>20429</v>
      </c>
      <c r="G6233" s="146">
        <f t="shared" si="111"/>
        <v>1</v>
      </c>
    </row>
    <row r="6234" spans="1:7">
      <c r="A6234" t="s">
        <v>7175</v>
      </c>
      <c r="B6234" s="1">
        <f>IFERROR(INDEX(Preturi!H$2:H$8000, MATCH(A6234, Preturi!G$2:G$8000, 0)), "")*G6234</f>
        <v>1.1299999999999999</v>
      </c>
      <c r="C6234" t="s">
        <v>688</v>
      </c>
      <c r="D6234" t="s">
        <v>2306</v>
      </c>
      <c r="E6234" t="s">
        <v>7176</v>
      </c>
      <c r="F6234" t="s">
        <v>20429</v>
      </c>
      <c r="G6234" s="146">
        <f t="shared" si="111"/>
        <v>1</v>
      </c>
    </row>
    <row r="6235" spans="1:7">
      <c r="A6235" t="s">
        <v>7588</v>
      </c>
      <c r="B6235" s="1">
        <f>IFERROR(INDEX(Preturi!H$2:H$8000, MATCH(A6235, Preturi!G$2:G$8000, 0)), "")*G6235</f>
        <v>1.21</v>
      </c>
      <c r="C6235" t="s">
        <v>688</v>
      </c>
      <c r="D6235" t="s">
        <v>2306</v>
      </c>
      <c r="E6235" t="s">
        <v>7589</v>
      </c>
      <c r="F6235" t="s">
        <v>20429</v>
      </c>
      <c r="G6235" s="146">
        <f t="shared" si="111"/>
        <v>1</v>
      </c>
    </row>
    <row r="6236" spans="1:7">
      <c r="A6236" t="s">
        <v>7177</v>
      </c>
      <c r="B6236" s="1">
        <f>IFERROR(INDEX(Preturi!H$2:H$8000, MATCH(A6236, Preturi!G$2:G$8000, 0)), "")*G6236</f>
        <v>1.91</v>
      </c>
      <c r="C6236" t="s">
        <v>688</v>
      </c>
      <c r="D6236" t="s">
        <v>2306</v>
      </c>
      <c r="E6236" t="s">
        <v>7178</v>
      </c>
      <c r="F6236" t="s">
        <v>20429</v>
      </c>
      <c r="G6236" s="146">
        <f t="shared" si="111"/>
        <v>1</v>
      </c>
    </row>
    <row r="6237" spans="1:7">
      <c r="A6237" t="s">
        <v>7179</v>
      </c>
      <c r="B6237" s="1">
        <f>IFERROR(INDEX(Preturi!H$2:H$8000, MATCH(A6237, Preturi!G$2:G$8000, 0)), "")*G6237</f>
        <v>1.27</v>
      </c>
      <c r="C6237" t="s">
        <v>688</v>
      </c>
      <c r="D6237" t="s">
        <v>2306</v>
      </c>
      <c r="E6237" t="s">
        <v>7180</v>
      </c>
      <c r="F6237" t="s">
        <v>20429</v>
      </c>
      <c r="G6237" s="146">
        <f t="shared" si="111"/>
        <v>1</v>
      </c>
    </row>
    <row r="6238" spans="1:7">
      <c r="A6238" t="s">
        <v>7181</v>
      </c>
      <c r="B6238" s="1">
        <f>IFERROR(INDEX(Preturi!H$2:H$8000, MATCH(A6238, Preturi!G$2:G$8000, 0)), "")*G6238</f>
        <v>0.92</v>
      </c>
      <c r="C6238" t="s">
        <v>688</v>
      </c>
      <c r="D6238" t="s">
        <v>2306</v>
      </c>
      <c r="E6238" t="s">
        <v>7182</v>
      </c>
      <c r="F6238" t="s">
        <v>20429</v>
      </c>
      <c r="G6238" s="146">
        <f t="shared" si="111"/>
        <v>1</v>
      </c>
    </row>
    <row r="6239" spans="1:7">
      <c r="A6239" t="s">
        <v>7183</v>
      </c>
      <c r="B6239" s="1">
        <f>IFERROR(INDEX(Preturi!H$2:H$8000, MATCH(A6239, Preturi!G$2:G$8000, 0)), "")*G6239</f>
        <v>1.06</v>
      </c>
      <c r="C6239" t="s">
        <v>688</v>
      </c>
      <c r="D6239" t="s">
        <v>2306</v>
      </c>
      <c r="E6239" t="s">
        <v>7184</v>
      </c>
      <c r="F6239" t="s">
        <v>20429</v>
      </c>
      <c r="G6239" s="146">
        <f t="shared" si="111"/>
        <v>1</v>
      </c>
    </row>
    <row r="6240" spans="1:7">
      <c r="A6240" t="s">
        <v>7185</v>
      </c>
      <c r="B6240" s="1">
        <f>IFERROR(INDEX(Preturi!H$2:H$8000, MATCH(A6240, Preturi!G$2:G$8000, 0)), "")*G6240</f>
        <v>1.0900000000000001</v>
      </c>
      <c r="C6240" t="s">
        <v>688</v>
      </c>
      <c r="D6240" t="s">
        <v>2306</v>
      </c>
      <c r="E6240" t="s">
        <v>7186</v>
      </c>
      <c r="F6240" t="s">
        <v>20429</v>
      </c>
      <c r="G6240" s="146">
        <f t="shared" si="111"/>
        <v>1</v>
      </c>
    </row>
    <row r="6241" spans="1:7">
      <c r="A6241" t="s">
        <v>11806</v>
      </c>
      <c r="B6241" s="1">
        <f>IFERROR(INDEX(Preturi!H$2:H$8000, MATCH(A6241, Preturi!G$2:G$8000, 0)), "")*G6241</f>
        <v>1.77</v>
      </c>
      <c r="C6241" t="s">
        <v>688</v>
      </c>
      <c r="D6241" t="s">
        <v>2306</v>
      </c>
      <c r="E6241" t="s">
        <v>11807</v>
      </c>
      <c r="F6241" t="s">
        <v>20429</v>
      </c>
      <c r="G6241" s="146">
        <f t="shared" si="111"/>
        <v>1</v>
      </c>
    </row>
    <row r="6242" spans="1:7">
      <c r="A6242" t="s">
        <v>7187</v>
      </c>
      <c r="B6242" s="1">
        <f>IFERROR(INDEX(Preturi!H$2:H$8000, MATCH(A6242, Preturi!G$2:G$8000, 0)), "")*G6242</f>
        <v>1.03</v>
      </c>
      <c r="C6242" t="s">
        <v>688</v>
      </c>
      <c r="D6242" t="s">
        <v>2306</v>
      </c>
      <c r="E6242" t="s">
        <v>7188</v>
      </c>
      <c r="F6242" t="s">
        <v>20429</v>
      </c>
      <c r="G6242" s="146">
        <f t="shared" si="111"/>
        <v>1</v>
      </c>
    </row>
    <row r="6243" spans="1:7">
      <c r="A6243" t="s">
        <v>7189</v>
      </c>
      <c r="B6243" s="1">
        <f>IFERROR(INDEX(Preturi!H$2:H$8000, MATCH(A6243, Preturi!G$2:G$8000, 0)), "")*G6243</f>
        <v>1.08</v>
      </c>
      <c r="C6243" t="s">
        <v>688</v>
      </c>
      <c r="D6243" t="s">
        <v>2306</v>
      </c>
      <c r="E6243" t="s">
        <v>7190</v>
      </c>
      <c r="F6243" t="s">
        <v>20429</v>
      </c>
      <c r="G6243" s="146">
        <f t="shared" si="111"/>
        <v>1</v>
      </c>
    </row>
    <row r="6244" spans="1:7">
      <c r="A6244" t="s">
        <v>7191</v>
      </c>
      <c r="B6244" s="1">
        <f>IFERROR(INDEX(Preturi!H$2:H$8000, MATCH(A6244, Preturi!G$2:G$8000, 0)), "")*G6244</f>
        <v>1.1000000000000001</v>
      </c>
      <c r="C6244" t="s">
        <v>688</v>
      </c>
      <c r="D6244" t="s">
        <v>2306</v>
      </c>
      <c r="E6244" t="s">
        <v>7192</v>
      </c>
      <c r="F6244" t="s">
        <v>20429</v>
      </c>
      <c r="G6244" s="146">
        <f t="shared" si="111"/>
        <v>1</v>
      </c>
    </row>
    <row r="6245" spans="1:7">
      <c r="A6245" t="s">
        <v>11808</v>
      </c>
      <c r="B6245" s="1">
        <f>IFERROR(INDEX(Preturi!H$2:H$8000, MATCH(A6245, Preturi!G$2:G$8000, 0)), "")*G6245</f>
        <v>1.84</v>
      </c>
      <c r="C6245" t="s">
        <v>688</v>
      </c>
      <c r="D6245" t="s">
        <v>2306</v>
      </c>
      <c r="E6245" t="s">
        <v>11809</v>
      </c>
      <c r="F6245" t="s">
        <v>20429</v>
      </c>
      <c r="G6245" s="146">
        <f t="shared" si="111"/>
        <v>1</v>
      </c>
    </row>
    <row r="6246" spans="1:7">
      <c r="A6246" t="s">
        <v>7193</v>
      </c>
      <c r="B6246" s="1">
        <f>IFERROR(INDEX(Preturi!H$2:H$8000, MATCH(A6246, Preturi!G$2:G$8000, 0)), "")*G6246</f>
        <v>1.01</v>
      </c>
      <c r="C6246" t="s">
        <v>688</v>
      </c>
      <c r="D6246" t="s">
        <v>2306</v>
      </c>
      <c r="E6246" t="s">
        <v>7194</v>
      </c>
      <c r="F6246" t="s">
        <v>20429</v>
      </c>
      <c r="G6246" s="146">
        <f t="shared" si="111"/>
        <v>1</v>
      </c>
    </row>
    <row r="6247" spans="1:7">
      <c r="A6247" t="s">
        <v>7195</v>
      </c>
      <c r="B6247" s="1">
        <f>IFERROR(INDEX(Preturi!H$2:H$8000, MATCH(A6247, Preturi!G$2:G$8000, 0)), "")*G6247</f>
        <v>1.1499999999999999</v>
      </c>
      <c r="C6247" t="s">
        <v>688</v>
      </c>
      <c r="D6247" t="s">
        <v>2306</v>
      </c>
      <c r="E6247" t="s">
        <v>7196</v>
      </c>
      <c r="F6247" t="s">
        <v>20429</v>
      </c>
      <c r="G6247" s="146">
        <f t="shared" si="111"/>
        <v>1</v>
      </c>
    </row>
    <row r="6248" spans="1:7">
      <c r="A6248" t="s">
        <v>7590</v>
      </c>
      <c r="B6248" s="1">
        <f>IFERROR(INDEX(Preturi!H$2:H$8000, MATCH(A6248, Preturi!G$2:G$8000, 0)), "")*G6248</f>
        <v>1.27</v>
      </c>
      <c r="C6248" t="s">
        <v>688</v>
      </c>
      <c r="D6248" t="s">
        <v>2306</v>
      </c>
      <c r="E6248" t="s">
        <v>7591</v>
      </c>
      <c r="F6248" t="s">
        <v>20429</v>
      </c>
      <c r="G6248" s="146">
        <f t="shared" si="111"/>
        <v>1</v>
      </c>
    </row>
    <row r="6249" spans="1:7">
      <c r="A6249" t="s">
        <v>7197</v>
      </c>
      <c r="B6249" s="1">
        <f>IFERROR(INDEX(Preturi!H$2:H$8000, MATCH(A6249, Preturi!G$2:G$8000, 0)), "")*G6249</f>
        <v>0.59</v>
      </c>
      <c r="C6249" t="s">
        <v>688</v>
      </c>
      <c r="D6249" t="s">
        <v>2306</v>
      </c>
      <c r="E6249" t="s">
        <v>7198</v>
      </c>
      <c r="F6249" t="s">
        <v>20429</v>
      </c>
      <c r="G6249" s="146">
        <f t="shared" si="111"/>
        <v>1</v>
      </c>
    </row>
    <row r="6250" spans="1:7">
      <c r="A6250" t="s">
        <v>7199</v>
      </c>
      <c r="B6250" s="1">
        <f>IFERROR(INDEX(Preturi!H$2:H$8000, MATCH(A6250, Preturi!G$2:G$8000, 0)), "")*G6250</f>
        <v>0.67</v>
      </c>
      <c r="C6250" t="s">
        <v>688</v>
      </c>
      <c r="D6250" t="s">
        <v>2306</v>
      </c>
      <c r="E6250" t="s">
        <v>7200</v>
      </c>
      <c r="F6250" t="s">
        <v>20429</v>
      </c>
      <c r="G6250" s="146">
        <f t="shared" si="111"/>
        <v>1</v>
      </c>
    </row>
    <row r="6251" spans="1:7">
      <c r="A6251" t="s">
        <v>7201</v>
      </c>
      <c r="B6251" s="1">
        <f>IFERROR(INDEX(Preturi!H$2:H$8000, MATCH(A6251, Preturi!G$2:G$8000, 0)), "")*G6251</f>
        <v>0.73</v>
      </c>
      <c r="C6251" t="s">
        <v>688</v>
      </c>
      <c r="D6251" t="s">
        <v>2306</v>
      </c>
      <c r="E6251" t="s">
        <v>7202</v>
      </c>
      <c r="F6251" t="s">
        <v>20429</v>
      </c>
      <c r="G6251" s="146">
        <f t="shared" si="111"/>
        <v>1</v>
      </c>
    </row>
    <row r="6252" spans="1:7">
      <c r="A6252" t="s">
        <v>11810</v>
      </c>
      <c r="B6252" s="1">
        <f>IFERROR(INDEX(Preturi!H$2:H$8000, MATCH(A6252, Preturi!G$2:G$8000, 0)), "")*G6252</f>
        <v>1.34</v>
      </c>
      <c r="C6252" t="s">
        <v>688</v>
      </c>
      <c r="D6252" t="s">
        <v>2306</v>
      </c>
      <c r="E6252" t="s">
        <v>11811</v>
      </c>
      <c r="F6252" t="s">
        <v>20429</v>
      </c>
      <c r="G6252" s="146">
        <f t="shared" si="111"/>
        <v>1</v>
      </c>
    </row>
    <row r="6253" spans="1:7">
      <c r="A6253" t="s">
        <v>4121</v>
      </c>
      <c r="B6253" s="1">
        <f>IFERROR(INDEX(Preturi!H$2:H$8000, MATCH(A6253, Preturi!G$2:G$8000, 0)), "")*G6253</f>
        <v>1.25</v>
      </c>
      <c r="C6253" t="s">
        <v>688</v>
      </c>
      <c r="D6253" t="s">
        <v>223</v>
      </c>
      <c r="E6253" t="s">
        <v>6328</v>
      </c>
      <c r="F6253" t="s">
        <v>20424</v>
      </c>
      <c r="G6253" s="146">
        <f t="shared" ref="G6253:G6296" si="112">1+Adaosuri8</f>
        <v>1</v>
      </c>
    </row>
    <row r="6254" spans="1:7">
      <c r="A6254" t="s">
        <v>4122</v>
      </c>
      <c r="B6254" s="1">
        <f>IFERROR(INDEX(Preturi!H$2:H$8000, MATCH(A6254, Preturi!G$2:G$8000, 0)), "")*G6254</f>
        <v>1.36</v>
      </c>
      <c r="C6254" t="s">
        <v>688</v>
      </c>
      <c r="D6254" t="s">
        <v>223</v>
      </c>
      <c r="E6254" t="s">
        <v>6329</v>
      </c>
      <c r="F6254" t="s">
        <v>20424</v>
      </c>
      <c r="G6254" s="146">
        <f t="shared" si="112"/>
        <v>1</v>
      </c>
    </row>
    <row r="6255" spans="1:7">
      <c r="A6255" t="s">
        <v>3623</v>
      </c>
      <c r="B6255" s="1">
        <f>IFERROR(INDEX(Preturi!H$2:H$8000, MATCH(A6255, Preturi!G$2:G$8000, 0)), "")*G6255</f>
        <v>0.66</v>
      </c>
      <c r="C6255" t="s">
        <v>688</v>
      </c>
      <c r="D6255" t="s">
        <v>223</v>
      </c>
      <c r="E6255" t="s">
        <v>6330</v>
      </c>
      <c r="F6255" t="s">
        <v>20424</v>
      </c>
      <c r="G6255" s="146">
        <f t="shared" si="112"/>
        <v>1</v>
      </c>
    </row>
    <row r="6256" spans="1:7">
      <c r="A6256" t="s">
        <v>3624</v>
      </c>
      <c r="B6256" s="1">
        <f>IFERROR(INDEX(Preturi!H$2:H$8000, MATCH(A6256, Preturi!G$2:G$8000, 0)), "")*G6256</f>
        <v>7.89</v>
      </c>
      <c r="C6256" t="s">
        <v>688</v>
      </c>
      <c r="D6256" t="s">
        <v>223</v>
      </c>
      <c r="E6256" t="s">
        <v>6331</v>
      </c>
      <c r="F6256" t="s">
        <v>20424</v>
      </c>
      <c r="G6256" s="146">
        <f t="shared" si="112"/>
        <v>1</v>
      </c>
    </row>
    <row r="6257" spans="1:7">
      <c r="A6257" t="s">
        <v>3625</v>
      </c>
      <c r="B6257" s="1">
        <f>IFERROR(INDEX(Preturi!H$2:H$8000, MATCH(A6257, Preturi!G$2:G$8000, 0)), "")*G6257</f>
        <v>10.4</v>
      </c>
      <c r="C6257" t="s">
        <v>688</v>
      </c>
      <c r="D6257" t="s">
        <v>223</v>
      </c>
      <c r="E6257" t="s">
        <v>6332</v>
      </c>
      <c r="F6257" t="s">
        <v>20424</v>
      </c>
      <c r="G6257" s="146">
        <f t="shared" si="112"/>
        <v>1</v>
      </c>
    </row>
    <row r="6258" spans="1:7">
      <c r="A6258" t="s">
        <v>3626</v>
      </c>
      <c r="B6258" s="1">
        <f>IFERROR(INDEX(Preturi!H$2:H$8000, MATCH(A6258, Preturi!G$2:G$8000, 0)), "")*G6258</f>
        <v>1.26</v>
      </c>
      <c r="C6258" t="s">
        <v>688</v>
      </c>
      <c r="D6258" t="s">
        <v>223</v>
      </c>
      <c r="E6258" t="s">
        <v>11047</v>
      </c>
      <c r="F6258" t="s">
        <v>20424</v>
      </c>
      <c r="G6258" s="146">
        <f t="shared" si="112"/>
        <v>1</v>
      </c>
    </row>
    <row r="6259" spans="1:7">
      <c r="A6259" t="s">
        <v>3627</v>
      </c>
      <c r="B6259" s="1">
        <f>IFERROR(INDEX(Preturi!H$2:H$8000, MATCH(A6259, Preturi!G$2:G$8000, 0)), "")*G6259</f>
        <v>1.43</v>
      </c>
      <c r="C6259" t="s">
        <v>688</v>
      </c>
      <c r="D6259" t="s">
        <v>223</v>
      </c>
      <c r="E6259" t="s">
        <v>6333</v>
      </c>
      <c r="F6259" t="s">
        <v>20424</v>
      </c>
      <c r="G6259" s="146">
        <f t="shared" si="112"/>
        <v>1</v>
      </c>
    </row>
    <row r="6260" spans="1:7">
      <c r="A6260" t="s">
        <v>3628</v>
      </c>
      <c r="B6260" s="1">
        <f>IFERROR(INDEX(Preturi!H$2:H$8000, MATCH(A6260, Preturi!G$2:G$8000, 0)), "")*G6260</f>
        <v>1.43</v>
      </c>
      <c r="C6260" t="s">
        <v>688</v>
      </c>
      <c r="D6260" t="s">
        <v>223</v>
      </c>
      <c r="E6260" t="s">
        <v>6334</v>
      </c>
      <c r="F6260" t="s">
        <v>20424</v>
      </c>
      <c r="G6260" s="146">
        <f t="shared" si="112"/>
        <v>1</v>
      </c>
    </row>
    <row r="6261" spans="1:7">
      <c r="A6261" t="s">
        <v>3629</v>
      </c>
      <c r="B6261" s="1">
        <f>IFERROR(INDEX(Preturi!H$2:H$8000, MATCH(A6261, Preturi!G$2:G$8000, 0)), "")*G6261</f>
        <v>1.54</v>
      </c>
      <c r="C6261" t="s">
        <v>688</v>
      </c>
      <c r="D6261" t="s">
        <v>223</v>
      </c>
      <c r="E6261" t="s">
        <v>6335</v>
      </c>
      <c r="F6261" t="s">
        <v>20424</v>
      </c>
      <c r="G6261" s="146">
        <f t="shared" si="112"/>
        <v>1</v>
      </c>
    </row>
    <row r="6262" spans="1:7">
      <c r="A6262" t="s">
        <v>7203</v>
      </c>
      <c r="B6262" s="1">
        <f>IFERROR(INDEX(Preturi!H$2:H$8000, MATCH(A6262, Preturi!G$2:G$8000, 0)), "")*G6262</f>
        <v>2.84</v>
      </c>
      <c r="C6262" t="s">
        <v>688</v>
      </c>
      <c r="D6262" t="s">
        <v>223</v>
      </c>
      <c r="E6262" t="s">
        <v>7204</v>
      </c>
      <c r="F6262" t="s">
        <v>20424</v>
      </c>
      <c r="G6262" s="146">
        <f t="shared" si="112"/>
        <v>1</v>
      </c>
    </row>
    <row r="6263" spans="1:7">
      <c r="A6263" t="s">
        <v>3630</v>
      </c>
      <c r="B6263" s="1">
        <f>IFERROR(INDEX(Preturi!H$2:H$8000, MATCH(A6263, Preturi!G$2:G$8000, 0)), "")*G6263</f>
        <v>0.84</v>
      </c>
      <c r="C6263" t="s">
        <v>688</v>
      </c>
      <c r="D6263" t="s">
        <v>223</v>
      </c>
      <c r="E6263" t="s">
        <v>6336</v>
      </c>
      <c r="F6263" t="s">
        <v>20424</v>
      </c>
      <c r="G6263" s="146">
        <f t="shared" si="112"/>
        <v>1</v>
      </c>
    </row>
    <row r="6264" spans="1:7">
      <c r="A6264" t="s">
        <v>3631</v>
      </c>
      <c r="B6264" s="1">
        <f>IFERROR(INDEX(Preturi!H$2:H$8000, MATCH(A6264, Preturi!G$2:G$8000, 0)), "")*G6264</f>
        <v>1.07</v>
      </c>
      <c r="C6264" t="s">
        <v>688</v>
      </c>
      <c r="D6264" t="s">
        <v>223</v>
      </c>
      <c r="E6264" t="s">
        <v>6337</v>
      </c>
      <c r="F6264" t="s">
        <v>20424</v>
      </c>
      <c r="G6264" s="146">
        <f t="shared" si="112"/>
        <v>1</v>
      </c>
    </row>
    <row r="6265" spans="1:7">
      <c r="A6265" t="s">
        <v>3632</v>
      </c>
      <c r="B6265" s="1">
        <f>IFERROR(INDEX(Preturi!H$2:H$8000, MATCH(A6265, Preturi!G$2:G$8000, 0)), "")*G6265</f>
        <v>1.23</v>
      </c>
      <c r="C6265" t="s">
        <v>688</v>
      </c>
      <c r="D6265" t="s">
        <v>223</v>
      </c>
      <c r="E6265" t="s">
        <v>6338</v>
      </c>
      <c r="F6265" t="s">
        <v>20424</v>
      </c>
      <c r="G6265" s="146">
        <f t="shared" si="112"/>
        <v>1</v>
      </c>
    </row>
    <row r="6266" spans="1:7">
      <c r="A6266" t="s">
        <v>3633</v>
      </c>
      <c r="B6266" s="1">
        <f>IFERROR(INDEX(Preturi!H$2:H$8000, MATCH(A6266, Preturi!G$2:G$8000, 0)), "")*G6266</f>
        <v>1.39</v>
      </c>
      <c r="C6266" t="s">
        <v>688</v>
      </c>
      <c r="D6266" t="s">
        <v>223</v>
      </c>
      <c r="E6266" t="s">
        <v>6339</v>
      </c>
      <c r="F6266" t="s">
        <v>20424</v>
      </c>
      <c r="G6266" s="146">
        <f t="shared" si="112"/>
        <v>1</v>
      </c>
    </row>
    <row r="6267" spans="1:7">
      <c r="A6267" t="s">
        <v>3982</v>
      </c>
      <c r="B6267" s="1">
        <f>IFERROR(INDEX(Preturi!H$2:H$8000, MATCH(A6267, Preturi!G$2:G$8000, 0)), "")*G6267</f>
        <v>1.1299999999999999</v>
      </c>
      <c r="C6267" t="s">
        <v>688</v>
      </c>
      <c r="D6267" t="s">
        <v>223</v>
      </c>
      <c r="E6267" t="s">
        <v>6340</v>
      </c>
      <c r="F6267" t="s">
        <v>20424</v>
      </c>
      <c r="G6267" s="146">
        <f t="shared" si="112"/>
        <v>1</v>
      </c>
    </row>
    <row r="6268" spans="1:7">
      <c r="A6268" t="s">
        <v>3983</v>
      </c>
      <c r="B6268" s="1">
        <f>IFERROR(INDEX(Preturi!H$2:H$8000, MATCH(A6268, Preturi!G$2:G$8000, 0)), "")*G6268</f>
        <v>1.29</v>
      </c>
      <c r="C6268" t="s">
        <v>688</v>
      </c>
      <c r="D6268" t="s">
        <v>223</v>
      </c>
      <c r="E6268" t="s">
        <v>6341</v>
      </c>
      <c r="F6268" t="s">
        <v>20424</v>
      </c>
      <c r="G6268" s="146">
        <f t="shared" si="112"/>
        <v>1</v>
      </c>
    </row>
    <row r="6269" spans="1:7">
      <c r="A6269" t="s">
        <v>3634</v>
      </c>
      <c r="B6269" s="1">
        <f>IFERROR(INDEX(Preturi!H$2:H$8000, MATCH(A6269, Preturi!G$2:G$8000, 0)), "")*G6269</f>
        <v>2.38</v>
      </c>
      <c r="C6269" t="s">
        <v>688</v>
      </c>
      <c r="D6269" t="s">
        <v>223</v>
      </c>
      <c r="E6269" t="s">
        <v>6342</v>
      </c>
      <c r="F6269" t="s">
        <v>20424</v>
      </c>
      <c r="G6269" s="146">
        <f t="shared" si="112"/>
        <v>1</v>
      </c>
    </row>
    <row r="6270" spans="1:7">
      <c r="A6270" t="s">
        <v>3635</v>
      </c>
      <c r="B6270" s="1">
        <f>IFERROR(INDEX(Preturi!H$2:H$8000, MATCH(A6270, Preturi!G$2:G$8000, 0)), "")*G6270</f>
        <v>3.59</v>
      </c>
      <c r="C6270" t="s">
        <v>688</v>
      </c>
      <c r="D6270" t="s">
        <v>223</v>
      </c>
      <c r="E6270" t="s">
        <v>6343</v>
      </c>
      <c r="F6270" t="s">
        <v>20424</v>
      </c>
      <c r="G6270" s="146">
        <f t="shared" si="112"/>
        <v>1</v>
      </c>
    </row>
    <row r="6271" spans="1:7">
      <c r="A6271" t="s">
        <v>3636</v>
      </c>
      <c r="B6271" s="1">
        <f>IFERROR(INDEX(Preturi!H$2:H$8000, MATCH(A6271, Preturi!G$2:G$8000, 0)), "")*G6271</f>
        <v>7.46</v>
      </c>
      <c r="C6271" t="s">
        <v>688</v>
      </c>
      <c r="D6271" t="s">
        <v>223</v>
      </c>
      <c r="E6271" t="s">
        <v>6344</v>
      </c>
      <c r="F6271" t="s">
        <v>20424</v>
      </c>
      <c r="G6271" s="146">
        <f t="shared" si="112"/>
        <v>1</v>
      </c>
    </row>
    <row r="6272" spans="1:7">
      <c r="A6272" t="s">
        <v>3637</v>
      </c>
      <c r="B6272" s="1">
        <f>IFERROR(INDEX(Preturi!H$2:H$8000, MATCH(A6272, Preturi!G$2:G$8000, 0)), "")*G6272</f>
        <v>8.34</v>
      </c>
      <c r="C6272" t="s">
        <v>688</v>
      </c>
      <c r="D6272" t="s">
        <v>223</v>
      </c>
      <c r="E6272" t="s">
        <v>6345</v>
      </c>
      <c r="F6272" t="s">
        <v>20424</v>
      </c>
      <c r="G6272" s="146">
        <f t="shared" si="112"/>
        <v>1</v>
      </c>
    </row>
    <row r="6273" spans="1:7">
      <c r="A6273" t="s">
        <v>3638</v>
      </c>
      <c r="B6273" s="1">
        <f>IFERROR(INDEX(Preturi!H$2:H$8000, MATCH(A6273, Preturi!G$2:G$8000, 0)), "")*G6273</f>
        <v>7.46</v>
      </c>
      <c r="C6273" t="s">
        <v>688</v>
      </c>
      <c r="D6273" t="s">
        <v>223</v>
      </c>
      <c r="E6273" t="s">
        <v>6346</v>
      </c>
      <c r="F6273" t="s">
        <v>20424</v>
      </c>
      <c r="G6273" s="146">
        <f t="shared" si="112"/>
        <v>1</v>
      </c>
    </row>
    <row r="6274" spans="1:7">
      <c r="A6274" t="s">
        <v>3639</v>
      </c>
      <c r="B6274" s="1">
        <f>IFERROR(INDEX(Preturi!H$2:H$8000, MATCH(A6274, Preturi!G$2:G$8000, 0)), "")*G6274</f>
        <v>8.34</v>
      </c>
      <c r="C6274" t="s">
        <v>688</v>
      </c>
      <c r="D6274" t="s">
        <v>223</v>
      </c>
      <c r="E6274" t="s">
        <v>6347</v>
      </c>
      <c r="F6274" t="s">
        <v>20424</v>
      </c>
      <c r="G6274" s="146">
        <f t="shared" si="112"/>
        <v>1</v>
      </c>
    </row>
    <row r="6275" spans="1:7">
      <c r="A6275" t="s">
        <v>3640</v>
      </c>
      <c r="B6275" s="1">
        <f>IFERROR(INDEX(Preturi!H$2:H$8000, MATCH(A6275, Preturi!G$2:G$8000, 0)), "")*G6275</f>
        <v>0.84</v>
      </c>
      <c r="C6275" t="s">
        <v>688</v>
      </c>
      <c r="D6275" t="s">
        <v>223</v>
      </c>
      <c r="E6275" t="s">
        <v>6348</v>
      </c>
      <c r="F6275" t="s">
        <v>20424</v>
      </c>
      <c r="G6275" s="146">
        <f t="shared" si="112"/>
        <v>1</v>
      </c>
    </row>
    <row r="6276" spans="1:7">
      <c r="A6276" t="s">
        <v>3641</v>
      </c>
      <c r="B6276" s="1">
        <f>IFERROR(INDEX(Preturi!H$2:H$8000, MATCH(A6276, Preturi!G$2:G$8000, 0)), "")*G6276</f>
        <v>1.07</v>
      </c>
      <c r="C6276" t="s">
        <v>688</v>
      </c>
      <c r="D6276" t="s">
        <v>223</v>
      </c>
      <c r="E6276" t="s">
        <v>11048</v>
      </c>
      <c r="F6276" t="s">
        <v>20424</v>
      </c>
      <c r="G6276" s="146">
        <f t="shared" si="112"/>
        <v>1</v>
      </c>
    </row>
    <row r="6277" spans="1:7">
      <c r="A6277" t="s">
        <v>3642</v>
      </c>
      <c r="B6277" s="1">
        <f>IFERROR(INDEX(Preturi!H$2:H$8000, MATCH(A6277, Preturi!G$2:G$8000, 0)), "")*G6277</f>
        <v>2.25</v>
      </c>
      <c r="C6277" t="s">
        <v>688</v>
      </c>
      <c r="D6277" t="s">
        <v>223</v>
      </c>
      <c r="E6277" t="s">
        <v>6349</v>
      </c>
      <c r="F6277" t="s">
        <v>20424</v>
      </c>
      <c r="G6277" s="146">
        <f t="shared" si="112"/>
        <v>1</v>
      </c>
    </row>
    <row r="6278" spans="1:7">
      <c r="A6278" t="s">
        <v>3643</v>
      </c>
      <c r="B6278" s="1">
        <f>IFERROR(INDEX(Preturi!H$2:H$8000, MATCH(A6278, Preturi!G$2:G$8000, 0)), "")*G6278</f>
        <v>3.45</v>
      </c>
      <c r="C6278" t="s">
        <v>688</v>
      </c>
      <c r="D6278" t="s">
        <v>223</v>
      </c>
      <c r="E6278" t="s">
        <v>6350</v>
      </c>
      <c r="F6278" t="s">
        <v>20424</v>
      </c>
      <c r="G6278" s="146">
        <f t="shared" si="112"/>
        <v>1</v>
      </c>
    </row>
    <row r="6279" spans="1:7">
      <c r="A6279" t="s">
        <v>3644</v>
      </c>
      <c r="B6279" s="1">
        <f>IFERROR(INDEX(Preturi!H$2:H$8000, MATCH(A6279, Preturi!G$2:G$8000, 0)), "")*G6279</f>
        <v>1.56</v>
      </c>
      <c r="C6279" t="s">
        <v>688</v>
      </c>
      <c r="D6279" t="s">
        <v>223</v>
      </c>
      <c r="E6279" t="s">
        <v>6351</v>
      </c>
      <c r="F6279" t="s">
        <v>20424</v>
      </c>
      <c r="G6279" s="146">
        <f t="shared" si="112"/>
        <v>1</v>
      </c>
    </row>
    <row r="6280" spans="1:7">
      <c r="A6280" t="s">
        <v>3645</v>
      </c>
      <c r="B6280" s="1">
        <f>IFERROR(INDEX(Preturi!H$2:H$8000, MATCH(A6280, Preturi!G$2:G$8000, 0)), "")*G6280</f>
        <v>1.67</v>
      </c>
      <c r="C6280" t="s">
        <v>688</v>
      </c>
      <c r="D6280" t="s">
        <v>223</v>
      </c>
      <c r="E6280" t="s">
        <v>6352</v>
      </c>
      <c r="F6280" t="s">
        <v>20424</v>
      </c>
      <c r="G6280" s="146">
        <f t="shared" si="112"/>
        <v>1</v>
      </c>
    </row>
    <row r="6281" spans="1:7">
      <c r="A6281" t="s">
        <v>3646</v>
      </c>
      <c r="B6281" s="1">
        <f>IFERROR(INDEX(Preturi!H$2:H$8000, MATCH(A6281, Preturi!G$2:G$8000, 0)), "")*G6281</f>
        <v>1.35</v>
      </c>
      <c r="C6281" t="s">
        <v>688</v>
      </c>
      <c r="D6281" t="s">
        <v>223</v>
      </c>
      <c r="E6281" t="s">
        <v>6353</v>
      </c>
      <c r="F6281" t="s">
        <v>20424</v>
      </c>
      <c r="G6281" s="146">
        <f t="shared" si="112"/>
        <v>1</v>
      </c>
    </row>
    <row r="6282" spans="1:7">
      <c r="A6282" t="s">
        <v>3647</v>
      </c>
      <c r="B6282" s="1">
        <f>IFERROR(INDEX(Preturi!H$2:H$8000, MATCH(A6282, Preturi!G$2:G$8000, 0)), "")*G6282</f>
        <v>1.6</v>
      </c>
      <c r="C6282" t="s">
        <v>688</v>
      </c>
      <c r="D6282" t="s">
        <v>223</v>
      </c>
      <c r="E6282" t="s">
        <v>6354</v>
      </c>
      <c r="F6282" t="s">
        <v>20424</v>
      </c>
      <c r="G6282" s="146">
        <f t="shared" si="112"/>
        <v>1</v>
      </c>
    </row>
    <row r="6283" spans="1:7">
      <c r="A6283" t="s">
        <v>3648</v>
      </c>
      <c r="B6283" s="1">
        <f>IFERROR(INDEX(Preturi!H$2:H$8000, MATCH(A6283, Preturi!G$2:G$8000, 0)), "")*G6283</f>
        <v>4.26</v>
      </c>
      <c r="C6283" t="s">
        <v>688</v>
      </c>
      <c r="D6283" t="s">
        <v>223</v>
      </c>
      <c r="E6283" t="s">
        <v>6355</v>
      </c>
      <c r="F6283" t="s">
        <v>20424</v>
      </c>
      <c r="G6283" s="146">
        <f t="shared" si="112"/>
        <v>1</v>
      </c>
    </row>
    <row r="6284" spans="1:7">
      <c r="A6284" t="s">
        <v>10758</v>
      </c>
      <c r="B6284" s="1">
        <f>IFERROR(INDEX(Preturi!H$2:H$8000, MATCH(A6284, Preturi!G$2:G$8000, 0)), "")*G6284</f>
        <v>6.38</v>
      </c>
      <c r="C6284" t="s">
        <v>688</v>
      </c>
      <c r="D6284" t="s">
        <v>223</v>
      </c>
      <c r="E6284" t="s">
        <v>10759</v>
      </c>
      <c r="F6284" t="s">
        <v>20424</v>
      </c>
      <c r="G6284" s="146">
        <f t="shared" si="112"/>
        <v>1</v>
      </c>
    </row>
    <row r="6285" spans="1:7">
      <c r="A6285" t="s">
        <v>3649</v>
      </c>
      <c r="B6285" s="1">
        <f>IFERROR(INDEX(Preturi!H$2:H$8000, MATCH(A6285, Preturi!G$2:G$8000, 0)), "")*G6285</f>
        <v>8.51</v>
      </c>
      <c r="C6285" t="s">
        <v>688</v>
      </c>
      <c r="D6285" t="s">
        <v>223</v>
      </c>
      <c r="E6285" t="s">
        <v>6356</v>
      </c>
      <c r="F6285" t="s">
        <v>20424</v>
      </c>
      <c r="G6285" s="146">
        <f t="shared" si="112"/>
        <v>1</v>
      </c>
    </row>
    <row r="6286" spans="1:7">
      <c r="A6286" t="s">
        <v>3650</v>
      </c>
      <c r="B6286" s="1">
        <f>IFERROR(INDEX(Preturi!H$2:H$8000, MATCH(A6286, Preturi!G$2:G$8000, 0)), "")*G6286</f>
        <v>5.66</v>
      </c>
      <c r="C6286" t="s">
        <v>688</v>
      </c>
      <c r="D6286" t="s">
        <v>223</v>
      </c>
      <c r="E6286" t="s">
        <v>6357</v>
      </c>
      <c r="F6286" t="s">
        <v>20424</v>
      </c>
      <c r="G6286" s="146">
        <f t="shared" si="112"/>
        <v>1</v>
      </c>
    </row>
    <row r="6287" spans="1:7">
      <c r="A6287" t="s">
        <v>10760</v>
      </c>
      <c r="B6287" s="1">
        <f>IFERROR(INDEX(Preturi!H$2:H$8000, MATCH(A6287, Preturi!G$2:G$8000, 0)), "")*G6287</f>
        <v>8.48</v>
      </c>
      <c r="C6287" t="s">
        <v>688</v>
      </c>
      <c r="D6287" t="s">
        <v>223</v>
      </c>
      <c r="E6287" t="s">
        <v>10761</v>
      </c>
      <c r="F6287" t="s">
        <v>20424</v>
      </c>
      <c r="G6287" s="146">
        <f t="shared" si="112"/>
        <v>1</v>
      </c>
    </row>
    <row r="6288" spans="1:7">
      <c r="A6288" t="s">
        <v>3651</v>
      </c>
      <c r="B6288" s="1">
        <f>IFERROR(INDEX(Preturi!H$2:H$8000, MATCH(A6288, Preturi!G$2:G$8000, 0)), "")*G6288</f>
        <v>11.31</v>
      </c>
      <c r="C6288" t="s">
        <v>688</v>
      </c>
      <c r="D6288" t="s">
        <v>223</v>
      </c>
      <c r="E6288" t="s">
        <v>6358</v>
      </c>
      <c r="F6288" t="s">
        <v>20424</v>
      </c>
      <c r="G6288" s="146">
        <f t="shared" si="112"/>
        <v>1</v>
      </c>
    </row>
    <row r="6289" spans="1:7">
      <c r="A6289" t="s">
        <v>3652</v>
      </c>
      <c r="B6289" s="1">
        <f>IFERROR(INDEX(Preturi!H$2:H$8000, MATCH(A6289, Preturi!G$2:G$8000, 0)), "")*G6289</f>
        <v>10.43</v>
      </c>
      <c r="C6289" t="s">
        <v>688</v>
      </c>
      <c r="D6289" t="s">
        <v>223</v>
      </c>
      <c r="E6289" t="s">
        <v>6359</v>
      </c>
      <c r="F6289" t="s">
        <v>20424</v>
      </c>
      <c r="G6289" s="146">
        <f t="shared" si="112"/>
        <v>1</v>
      </c>
    </row>
    <row r="6290" spans="1:7">
      <c r="A6290" t="s">
        <v>3653</v>
      </c>
      <c r="B6290" s="1">
        <f>IFERROR(INDEX(Preturi!H$2:H$8000, MATCH(A6290, Preturi!G$2:G$8000, 0)), "")*G6290</f>
        <v>11.95</v>
      </c>
      <c r="C6290" t="s">
        <v>688</v>
      </c>
      <c r="D6290" t="s">
        <v>223</v>
      </c>
      <c r="E6290" t="s">
        <v>6360</v>
      </c>
      <c r="F6290" t="s">
        <v>20424</v>
      </c>
      <c r="G6290" s="146">
        <f t="shared" si="112"/>
        <v>1</v>
      </c>
    </row>
    <row r="6291" spans="1:7">
      <c r="A6291" t="s">
        <v>3654</v>
      </c>
      <c r="B6291" s="1">
        <f>IFERROR(INDEX(Preturi!H$2:H$8000, MATCH(A6291, Preturi!G$2:G$8000, 0)), "")*G6291</f>
        <v>2.63</v>
      </c>
      <c r="C6291" t="s">
        <v>688</v>
      </c>
      <c r="D6291" t="s">
        <v>223</v>
      </c>
      <c r="E6291" t="s">
        <v>6361</v>
      </c>
      <c r="F6291" t="s">
        <v>20424</v>
      </c>
      <c r="G6291" s="146">
        <f t="shared" si="112"/>
        <v>1</v>
      </c>
    </row>
    <row r="6292" spans="1:7">
      <c r="A6292" t="s">
        <v>3655</v>
      </c>
      <c r="B6292" s="1">
        <f>IFERROR(INDEX(Preturi!H$2:H$8000, MATCH(A6292, Preturi!G$2:G$8000, 0)), "")*G6292</f>
        <v>3.47</v>
      </c>
      <c r="C6292" t="s">
        <v>688</v>
      </c>
      <c r="D6292" t="s">
        <v>223</v>
      </c>
      <c r="E6292" t="s">
        <v>6362</v>
      </c>
      <c r="F6292" t="s">
        <v>20424</v>
      </c>
      <c r="G6292" s="146">
        <f t="shared" si="112"/>
        <v>1</v>
      </c>
    </row>
    <row r="6293" spans="1:7">
      <c r="A6293" t="s">
        <v>3656</v>
      </c>
      <c r="B6293" s="1">
        <f>IFERROR(INDEX(Preturi!H$2:H$8000, MATCH(A6293, Preturi!G$2:G$8000, 0)), "")*G6293</f>
        <v>2.25</v>
      </c>
      <c r="C6293" t="s">
        <v>688</v>
      </c>
      <c r="D6293" t="s">
        <v>223</v>
      </c>
      <c r="E6293" t="s">
        <v>6363</v>
      </c>
      <c r="F6293" t="s">
        <v>20424</v>
      </c>
      <c r="G6293" s="146">
        <f t="shared" si="112"/>
        <v>1</v>
      </c>
    </row>
    <row r="6294" spans="1:7">
      <c r="A6294" t="s">
        <v>3657</v>
      </c>
      <c r="B6294" s="1">
        <f>IFERROR(INDEX(Preturi!H$2:H$8000, MATCH(A6294, Preturi!G$2:G$8000, 0)), "")*G6294</f>
        <v>3.45</v>
      </c>
      <c r="C6294" t="s">
        <v>688</v>
      </c>
      <c r="D6294" t="s">
        <v>223</v>
      </c>
      <c r="E6294" t="s">
        <v>6364</v>
      </c>
      <c r="F6294" t="s">
        <v>20424</v>
      </c>
      <c r="G6294" s="146">
        <f t="shared" si="112"/>
        <v>1</v>
      </c>
    </row>
    <row r="6295" spans="1:7">
      <c r="A6295" t="s">
        <v>3658</v>
      </c>
      <c r="B6295" s="1">
        <f>IFERROR(INDEX(Preturi!H$2:H$8000, MATCH(A6295, Preturi!G$2:G$8000, 0)), "")*G6295</f>
        <v>12.05</v>
      </c>
      <c r="C6295" t="s">
        <v>688</v>
      </c>
      <c r="D6295" t="s">
        <v>223</v>
      </c>
      <c r="E6295" t="s">
        <v>6365</v>
      </c>
      <c r="F6295" t="s">
        <v>20424</v>
      </c>
      <c r="G6295" s="146">
        <f t="shared" si="112"/>
        <v>1</v>
      </c>
    </row>
    <row r="6296" spans="1:7">
      <c r="A6296" t="s">
        <v>3659</v>
      </c>
      <c r="B6296" s="1">
        <f>IFERROR(INDEX(Preturi!H$2:H$8000, MATCH(A6296, Preturi!G$2:G$8000, 0)), "")*G6296</f>
        <v>13.55</v>
      </c>
      <c r="C6296" t="s">
        <v>688</v>
      </c>
      <c r="D6296" t="s">
        <v>223</v>
      </c>
      <c r="E6296" t="s">
        <v>6366</v>
      </c>
      <c r="F6296" t="s">
        <v>20424</v>
      </c>
      <c r="G6296" s="146">
        <f t="shared" si="112"/>
        <v>1</v>
      </c>
    </row>
    <row r="6297" spans="1:7">
      <c r="A6297" t="s">
        <v>4123</v>
      </c>
      <c r="B6297" s="1">
        <f>IFERROR(INDEX(Preturi!H$2:H$8000, MATCH(A6297, Preturi!G$2:G$8000, 0)), "")*G6297</f>
        <v>1.06</v>
      </c>
      <c r="C6297" t="s">
        <v>688</v>
      </c>
      <c r="D6297" t="s">
        <v>223</v>
      </c>
      <c r="E6297" t="s">
        <v>6367</v>
      </c>
      <c r="F6297" t="s">
        <v>20425</v>
      </c>
      <c r="G6297" s="146">
        <f t="shared" ref="G6297:G6340" si="113">1+Adaosuri9</f>
        <v>1</v>
      </c>
    </row>
    <row r="6298" spans="1:7">
      <c r="A6298" t="s">
        <v>4124</v>
      </c>
      <c r="B6298" s="1">
        <f>IFERROR(INDEX(Preturi!H$2:H$8000, MATCH(A6298, Preturi!G$2:G$8000, 0)), "")*G6298</f>
        <v>1.1599999999999999</v>
      </c>
      <c r="C6298" t="s">
        <v>688</v>
      </c>
      <c r="D6298" t="s">
        <v>223</v>
      </c>
      <c r="E6298" t="s">
        <v>6368</v>
      </c>
      <c r="F6298" t="s">
        <v>20425</v>
      </c>
      <c r="G6298" s="146">
        <f t="shared" si="113"/>
        <v>1</v>
      </c>
    </row>
    <row r="6299" spans="1:7">
      <c r="A6299" t="s">
        <v>3660</v>
      </c>
      <c r="B6299" s="1">
        <f>IFERROR(INDEX(Preturi!H$2:H$8000, MATCH(A6299, Preturi!G$2:G$8000, 0)), "")*G6299</f>
        <v>0.56000000000000005</v>
      </c>
      <c r="C6299" t="s">
        <v>688</v>
      </c>
      <c r="D6299" t="s">
        <v>223</v>
      </c>
      <c r="E6299" t="s">
        <v>6369</v>
      </c>
      <c r="F6299" t="s">
        <v>20425</v>
      </c>
      <c r="G6299" s="146">
        <f t="shared" si="113"/>
        <v>1</v>
      </c>
    </row>
    <row r="6300" spans="1:7">
      <c r="A6300" t="s">
        <v>3661</v>
      </c>
      <c r="B6300" s="1">
        <f>IFERROR(INDEX(Preturi!H$2:H$8000, MATCH(A6300, Preturi!G$2:G$8000, 0)), "")*G6300</f>
        <v>6.71</v>
      </c>
      <c r="C6300" t="s">
        <v>688</v>
      </c>
      <c r="D6300" t="s">
        <v>223</v>
      </c>
      <c r="E6300" t="s">
        <v>6370</v>
      </c>
      <c r="F6300" t="s">
        <v>20425</v>
      </c>
      <c r="G6300" s="146">
        <f t="shared" si="113"/>
        <v>1</v>
      </c>
    </row>
    <row r="6301" spans="1:7">
      <c r="A6301" t="s">
        <v>3662</v>
      </c>
      <c r="B6301" s="1">
        <f>IFERROR(INDEX(Preturi!H$2:H$8000, MATCH(A6301, Preturi!G$2:G$8000, 0)), "")*G6301</f>
        <v>8.84</v>
      </c>
      <c r="C6301" t="s">
        <v>688</v>
      </c>
      <c r="D6301" t="s">
        <v>223</v>
      </c>
      <c r="E6301" t="s">
        <v>6371</v>
      </c>
      <c r="F6301" t="s">
        <v>20425</v>
      </c>
      <c r="G6301" s="146">
        <f t="shared" si="113"/>
        <v>1</v>
      </c>
    </row>
    <row r="6302" spans="1:7">
      <c r="A6302" t="s">
        <v>3663</v>
      </c>
      <c r="B6302" s="1">
        <f>IFERROR(INDEX(Preturi!H$2:H$8000, MATCH(A6302, Preturi!G$2:G$8000, 0)), "")*G6302</f>
        <v>1.2</v>
      </c>
      <c r="C6302" t="s">
        <v>688</v>
      </c>
      <c r="D6302" t="s">
        <v>223</v>
      </c>
      <c r="E6302" t="s">
        <v>6372</v>
      </c>
      <c r="F6302" t="s">
        <v>20425</v>
      </c>
      <c r="G6302" s="146">
        <f t="shared" si="113"/>
        <v>1</v>
      </c>
    </row>
    <row r="6303" spans="1:7">
      <c r="A6303" t="s">
        <v>3664</v>
      </c>
      <c r="B6303" s="1">
        <f>IFERROR(INDEX(Preturi!H$2:H$8000, MATCH(A6303, Preturi!G$2:G$8000, 0)), "")*G6303</f>
        <v>1.36</v>
      </c>
      <c r="C6303" t="s">
        <v>688</v>
      </c>
      <c r="D6303" t="s">
        <v>223</v>
      </c>
      <c r="E6303" t="s">
        <v>6373</v>
      </c>
      <c r="F6303" t="s">
        <v>20425</v>
      </c>
      <c r="G6303" s="146">
        <f t="shared" si="113"/>
        <v>1</v>
      </c>
    </row>
    <row r="6304" spans="1:7">
      <c r="A6304" t="s">
        <v>3665</v>
      </c>
      <c r="B6304" s="1">
        <f>IFERROR(INDEX(Preturi!H$2:H$8000, MATCH(A6304, Preturi!G$2:G$8000, 0)), "")*G6304</f>
        <v>1.36</v>
      </c>
      <c r="C6304" t="s">
        <v>688</v>
      </c>
      <c r="D6304" t="s">
        <v>223</v>
      </c>
      <c r="E6304" t="s">
        <v>6374</v>
      </c>
      <c r="F6304" t="s">
        <v>20425</v>
      </c>
      <c r="G6304" s="146">
        <f t="shared" si="113"/>
        <v>1</v>
      </c>
    </row>
    <row r="6305" spans="1:7">
      <c r="A6305" t="s">
        <v>3666</v>
      </c>
      <c r="B6305" s="1">
        <f>IFERROR(INDEX(Preturi!H$2:H$8000, MATCH(A6305, Preturi!G$2:G$8000, 0)), "")*G6305</f>
        <v>1.46</v>
      </c>
      <c r="C6305" t="s">
        <v>688</v>
      </c>
      <c r="D6305" t="s">
        <v>223</v>
      </c>
      <c r="E6305" t="s">
        <v>6375</v>
      </c>
      <c r="F6305" t="s">
        <v>20425</v>
      </c>
      <c r="G6305" s="146">
        <f t="shared" si="113"/>
        <v>1</v>
      </c>
    </row>
    <row r="6306" spans="1:7">
      <c r="A6306" t="s">
        <v>7205</v>
      </c>
      <c r="B6306" s="1">
        <f>IFERROR(INDEX(Preturi!H$2:H$8000, MATCH(A6306, Preturi!G$2:G$8000, 0)), "")*G6306</f>
        <v>2.7</v>
      </c>
      <c r="C6306" t="s">
        <v>688</v>
      </c>
      <c r="D6306" t="s">
        <v>223</v>
      </c>
      <c r="E6306" t="s">
        <v>7206</v>
      </c>
      <c r="F6306" t="s">
        <v>20425</v>
      </c>
      <c r="G6306" s="146">
        <f t="shared" si="113"/>
        <v>1</v>
      </c>
    </row>
    <row r="6307" spans="1:7">
      <c r="A6307" t="s">
        <v>3667</v>
      </c>
      <c r="B6307" s="1">
        <f>IFERROR(INDEX(Preturi!H$2:H$8000, MATCH(A6307, Preturi!G$2:G$8000, 0)), "")*G6307</f>
        <v>0.71</v>
      </c>
      <c r="C6307" t="s">
        <v>688</v>
      </c>
      <c r="D6307" t="s">
        <v>223</v>
      </c>
      <c r="E6307" t="s">
        <v>6376</v>
      </c>
      <c r="F6307" t="s">
        <v>20425</v>
      </c>
      <c r="G6307" s="146">
        <f t="shared" si="113"/>
        <v>1</v>
      </c>
    </row>
    <row r="6308" spans="1:7">
      <c r="A6308" t="s">
        <v>3668</v>
      </c>
      <c r="B6308" s="1">
        <f>IFERROR(INDEX(Preturi!H$2:H$8000, MATCH(A6308, Preturi!G$2:G$8000, 0)), "")*G6308</f>
        <v>0.91</v>
      </c>
      <c r="C6308" t="s">
        <v>688</v>
      </c>
      <c r="D6308" t="s">
        <v>223</v>
      </c>
      <c r="E6308" t="s">
        <v>6377</v>
      </c>
      <c r="F6308" t="s">
        <v>20425</v>
      </c>
      <c r="G6308" s="146">
        <f t="shared" si="113"/>
        <v>1</v>
      </c>
    </row>
    <row r="6309" spans="1:7">
      <c r="A6309" t="s">
        <v>3669</v>
      </c>
      <c r="B6309" s="1">
        <f>IFERROR(INDEX(Preturi!H$2:H$8000, MATCH(A6309, Preturi!G$2:G$8000, 0)), "")*G6309</f>
        <v>1.17</v>
      </c>
      <c r="C6309" t="s">
        <v>688</v>
      </c>
      <c r="D6309" t="s">
        <v>223</v>
      </c>
      <c r="E6309" t="s">
        <v>6378</v>
      </c>
      <c r="F6309" t="s">
        <v>20425</v>
      </c>
      <c r="G6309" s="146">
        <f t="shared" si="113"/>
        <v>1</v>
      </c>
    </row>
    <row r="6310" spans="1:7">
      <c r="A6310" t="s">
        <v>3670</v>
      </c>
      <c r="B6310" s="1">
        <f>IFERROR(INDEX(Preturi!H$2:H$8000, MATCH(A6310, Preturi!G$2:G$8000, 0)), "")*G6310</f>
        <v>1.32</v>
      </c>
      <c r="C6310" t="s">
        <v>688</v>
      </c>
      <c r="D6310" t="s">
        <v>223</v>
      </c>
      <c r="E6310" t="s">
        <v>6379</v>
      </c>
      <c r="F6310" t="s">
        <v>20425</v>
      </c>
      <c r="G6310" s="146">
        <f t="shared" si="113"/>
        <v>1</v>
      </c>
    </row>
    <row r="6311" spans="1:7">
      <c r="A6311" t="s">
        <v>3984</v>
      </c>
      <c r="B6311" s="1">
        <f>IFERROR(INDEX(Preturi!H$2:H$8000, MATCH(A6311, Preturi!G$2:G$8000, 0)), "")*G6311</f>
        <v>1.38</v>
      </c>
      <c r="C6311" t="s">
        <v>688</v>
      </c>
      <c r="D6311" t="s">
        <v>223</v>
      </c>
      <c r="E6311" t="s">
        <v>6380</v>
      </c>
      <c r="F6311" t="s">
        <v>20425</v>
      </c>
      <c r="G6311" s="146">
        <f t="shared" si="113"/>
        <v>1</v>
      </c>
    </row>
    <row r="6312" spans="1:7">
      <c r="A6312" t="s">
        <v>3985</v>
      </c>
      <c r="B6312" s="1">
        <f>IFERROR(INDEX(Preturi!H$2:H$8000, MATCH(A6312, Preturi!G$2:G$8000, 0)), "")*G6312</f>
        <v>1.49</v>
      </c>
      <c r="C6312" t="s">
        <v>688</v>
      </c>
      <c r="D6312" t="s">
        <v>223</v>
      </c>
      <c r="E6312" t="s">
        <v>6381</v>
      </c>
      <c r="F6312" t="s">
        <v>20425</v>
      </c>
      <c r="G6312" s="146">
        <f t="shared" si="113"/>
        <v>1</v>
      </c>
    </row>
    <row r="6313" spans="1:7">
      <c r="A6313" t="s">
        <v>3671</v>
      </c>
      <c r="B6313" s="1">
        <f>IFERROR(INDEX(Preturi!H$2:H$8000, MATCH(A6313, Preturi!G$2:G$8000, 0)), "")*G6313</f>
        <v>2.02</v>
      </c>
      <c r="C6313" t="s">
        <v>688</v>
      </c>
      <c r="D6313" t="s">
        <v>223</v>
      </c>
      <c r="E6313" t="s">
        <v>6382</v>
      </c>
      <c r="F6313" t="s">
        <v>20425</v>
      </c>
      <c r="G6313" s="146">
        <f t="shared" si="113"/>
        <v>1</v>
      </c>
    </row>
    <row r="6314" spans="1:7">
      <c r="A6314" t="s">
        <v>3673</v>
      </c>
      <c r="B6314" s="1">
        <f>IFERROR(INDEX(Preturi!H$2:H$8000, MATCH(A6314, Preturi!G$2:G$8000, 0)), "")*G6314</f>
        <v>3.05</v>
      </c>
      <c r="C6314" t="s">
        <v>688</v>
      </c>
      <c r="D6314" t="s">
        <v>223</v>
      </c>
      <c r="E6314" t="s">
        <v>6383</v>
      </c>
      <c r="F6314" t="s">
        <v>20425</v>
      </c>
      <c r="G6314" s="146">
        <f t="shared" si="113"/>
        <v>1</v>
      </c>
    </row>
    <row r="6315" spans="1:7">
      <c r="A6315" t="s">
        <v>3674</v>
      </c>
      <c r="B6315" s="1">
        <f>IFERROR(INDEX(Preturi!H$2:H$8000, MATCH(A6315, Preturi!G$2:G$8000, 0)), "")*G6315</f>
        <v>6.34</v>
      </c>
      <c r="C6315" t="s">
        <v>688</v>
      </c>
      <c r="D6315" t="s">
        <v>223</v>
      </c>
      <c r="E6315" t="s">
        <v>6384</v>
      </c>
      <c r="F6315" t="s">
        <v>20425</v>
      </c>
      <c r="G6315" s="146">
        <f t="shared" si="113"/>
        <v>1</v>
      </c>
    </row>
    <row r="6316" spans="1:7">
      <c r="A6316" t="s">
        <v>3675</v>
      </c>
      <c r="B6316" s="1">
        <f>IFERROR(INDEX(Preturi!H$2:H$8000, MATCH(A6316, Preturi!G$2:G$8000, 0)), "")*G6316</f>
        <v>7.09</v>
      </c>
      <c r="C6316" t="s">
        <v>688</v>
      </c>
      <c r="D6316" t="s">
        <v>223</v>
      </c>
      <c r="E6316" t="s">
        <v>6385</v>
      </c>
      <c r="F6316" t="s">
        <v>20425</v>
      </c>
      <c r="G6316" s="146">
        <f t="shared" si="113"/>
        <v>1</v>
      </c>
    </row>
    <row r="6317" spans="1:7">
      <c r="A6317" t="s">
        <v>3676</v>
      </c>
      <c r="B6317" s="1">
        <f>IFERROR(INDEX(Preturi!H$2:H$8000, MATCH(A6317, Preturi!G$2:G$8000, 0)), "")*G6317</f>
        <v>6.34</v>
      </c>
      <c r="C6317" t="s">
        <v>688</v>
      </c>
      <c r="D6317" t="s">
        <v>223</v>
      </c>
      <c r="E6317" t="s">
        <v>6386</v>
      </c>
      <c r="F6317" t="s">
        <v>20425</v>
      </c>
      <c r="G6317" s="146">
        <f t="shared" si="113"/>
        <v>1</v>
      </c>
    </row>
    <row r="6318" spans="1:7">
      <c r="A6318" t="s">
        <v>3677</v>
      </c>
      <c r="B6318" s="1">
        <f>IFERROR(INDEX(Preturi!H$2:H$8000, MATCH(A6318, Preturi!G$2:G$8000, 0)), "")*G6318</f>
        <v>7.09</v>
      </c>
      <c r="C6318" t="s">
        <v>688</v>
      </c>
      <c r="D6318" t="s">
        <v>223</v>
      </c>
      <c r="E6318" t="s">
        <v>6387</v>
      </c>
      <c r="F6318" t="s">
        <v>20425</v>
      </c>
      <c r="G6318" s="146">
        <f t="shared" si="113"/>
        <v>1</v>
      </c>
    </row>
    <row r="6319" spans="1:7">
      <c r="A6319" t="s">
        <v>3678</v>
      </c>
      <c r="B6319" s="1">
        <f>IFERROR(INDEX(Preturi!H$2:H$8000, MATCH(A6319, Preturi!G$2:G$8000, 0)), "")*G6319</f>
        <v>0.71</v>
      </c>
      <c r="C6319" t="s">
        <v>688</v>
      </c>
      <c r="D6319" t="s">
        <v>223</v>
      </c>
      <c r="E6319" t="s">
        <v>6388</v>
      </c>
      <c r="F6319" t="s">
        <v>20425</v>
      </c>
      <c r="G6319" s="146">
        <f t="shared" si="113"/>
        <v>1</v>
      </c>
    </row>
    <row r="6320" spans="1:7">
      <c r="A6320" t="s">
        <v>3679</v>
      </c>
      <c r="B6320" s="1">
        <f>IFERROR(INDEX(Preturi!H$2:H$8000, MATCH(A6320, Preturi!G$2:G$8000, 0)), "")*G6320</f>
        <v>0.91</v>
      </c>
      <c r="C6320" t="s">
        <v>688</v>
      </c>
      <c r="D6320" t="s">
        <v>223</v>
      </c>
      <c r="E6320" t="s">
        <v>6389</v>
      </c>
      <c r="F6320" t="s">
        <v>20425</v>
      </c>
      <c r="G6320" s="146">
        <f t="shared" si="113"/>
        <v>1</v>
      </c>
    </row>
    <row r="6321" spans="1:7">
      <c r="A6321" t="s">
        <v>3680</v>
      </c>
      <c r="B6321" s="1">
        <f>IFERROR(INDEX(Preturi!H$2:H$8000, MATCH(A6321, Preturi!G$2:G$8000, 0)), "")*G6321</f>
        <v>1.91</v>
      </c>
      <c r="C6321" t="s">
        <v>688</v>
      </c>
      <c r="D6321" t="s">
        <v>223</v>
      </c>
      <c r="E6321" t="s">
        <v>6390</v>
      </c>
      <c r="F6321" t="s">
        <v>20425</v>
      </c>
      <c r="G6321" s="146">
        <f t="shared" si="113"/>
        <v>1</v>
      </c>
    </row>
    <row r="6322" spans="1:7">
      <c r="A6322" t="s">
        <v>3681</v>
      </c>
      <c r="B6322" s="1">
        <f>IFERROR(INDEX(Preturi!H$2:H$8000, MATCH(A6322, Preturi!G$2:G$8000, 0)), "")*G6322</f>
        <v>2.93</v>
      </c>
      <c r="C6322" t="s">
        <v>688</v>
      </c>
      <c r="D6322" t="s">
        <v>223</v>
      </c>
      <c r="E6322" t="s">
        <v>6391</v>
      </c>
      <c r="F6322" t="s">
        <v>20425</v>
      </c>
      <c r="G6322" s="146">
        <f t="shared" si="113"/>
        <v>1</v>
      </c>
    </row>
    <row r="6323" spans="1:7">
      <c r="A6323" t="s">
        <v>3682</v>
      </c>
      <c r="B6323" s="1">
        <f>IFERROR(INDEX(Preturi!H$2:H$8000, MATCH(A6323, Preturi!G$2:G$8000, 0)), "")*G6323</f>
        <v>1.48</v>
      </c>
      <c r="C6323" t="s">
        <v>688</v>
      </c>
      <c r="D6323" t="s">
        <v>223</v>
      </c>
      <c r="E6323" t="s">
        <v>6392</v>
      </c>
      <c r="F6323" t="s">
        <v>20425</v>
      </c>
      <c r="G6323" s="146">
        <f t="shared" si="113"/>
        <v>1</v>
      </c>
    </row>
    <row r="6324" spans="1:7">
      <c r="A6324" t="s">
        <v>3683</v>
      </c>
      <c r="B6324" s="1">
        <f>IFERROR(INDEX(Preturi!H$2:H$8000, MATCH(A6324, Preturi!G$2:G$8000, 0)), "")*G6324</f>
        <v>1.59</v>
      </c>
      <c r="C6324" t="s">
        <v>688</v>
      </c>
      <c r="D6324" t="s">
        <v>223</v>
      </c>
      <c r="E6324" t="s">
        <v>6393</v>
      </c>
      <c r="F6324" t="s">
        <v>20425</v>
      </c>
      <c r="G6324" s="146">
        <f t="shared" si="113"/>
        <v>1</v>
      </c>
    </row>
    <row r="6325" spans="1:7">
      <c r="A6325" t="s">
        <v>3684</v>
      </c>
      <c r="B6325" s="1">
        <f>IFERROR(INDEX(Preturi!H$2:H$8000, MATCH(A6325, Preturi!G$2:G$8000, 0)), "")*G6325</f>
        <v>1.1499999999999999</v>
      </c>
      <c r="C6325" t="s">
        <v>688</v>
      </c>
      <c r="D6325" t="s">
        <v>223</v>
      </c>
      <c r="E6325" t="s">
        <v>6394</v>
      </c>
      <c r="F6325" t="s">
        <v>20425</v>
      </c>
      <c r="G6325" s="146">
        <f t="shared" si="113"/>
        <v>1</v>
      </c>
    </row>
    <row r="6326" spans="1:7">
      <c r="A6326" t="s">
        <v>3685</v>
      </c>
      <c r="B6326" s="1">
        <f>IFERROR(INDEX(Preturi!H$2:H$8000, MATCH(A6326, Preturi!G$2:G$8000, 0)), "")*G6326</f>
        <v>1.36</v>
      </c>
      <c r="C6326" t="s">
        <v>688</v>
      </c>
      <c r="D6326" t="s">
        <v>223</v>
      </c>
      <c r="E6326" t="s">
        <v>6395</v>
      </c>
      <c r="F6326" t="s">
        <v>20425</v>
      </c>
      <c r="G6326" s="146">
        <f t="shared" si="113"/>
        <v>1</v>
      </c>
    </row>
    <row r="6327" spans="1:7">
      <c r="A6327" t="s">
        <v>3686</v>
      </c>
      <c r="B6327" s="1">
        <f>IFERROR(INDEX(Preturi!H$2:H$8000, MATCH(A6327, Preturi!G$2:G$8000, 0)), "")*G6327</f>
        <v>3.62</v>
      </c>
      <c r="C6327" t="s">
        <v>688</v>
      </c>
      <c r="D6327" t="s">
        <v>223</v>
      </c>
      <c r="E6327" t="s">
        <v>6396</v>
      </c>
      <c r="F6327" t="s">
        <v>20425</v>
      </c>
      <c r="G6327" s="146">
        <f t="shared" si="113"/>
        <v>1</v>
      </c>
    </row>
    <row r="6328" spans="1:7">
      <c r="A6328" t="s">
        <v>10762</v>
      </c>
      <c r="B6328" s="1">
        <f>IFERROR(INDEX(Preturi!H$2:H$8000, MATCH(A6328, Preturi!G$2:G$8000, 0)), "")*G6328</f>
        <v>5.43</v>
      </c>
      <c r="C6328" t="s">
        <v>688</v>
      </c>
      <c r="D6328" t="s">
        <v>223</v>
      </c>
      <c r="E6328" t="s">
        <v>10763</v>
      </c>
      <c r="F6328" t="s">
        <v>20425</v>
      </c>
      <c r="G6328" s="146">
        <f t="shared" si="113"/>
        <v>1</v>
      </c>
    </row>
    <row r="6329" spans="1:7">
      <c r="A6329" t="s">
        <v>3687</v>
      </c>
      <c r="B6329" s="1">
        <f>IFERROR(INDEX(Preturi!H$2:H$8000, MATCH(A6329, Preturi!G$2:G$8000, 0)), "")*G6329</f>
        <v>7.23</v>
      </c>
      <c r="C6329" t="s">
        <v>688</v>
      </c>
      <c r="D6329" t="s">
        <v>223</v>
      </c>
      <c r="E6329" t="s">
        <v>6397</v>
      </c>
      <c r="F6329" t="s">
        <v>20425</v>
      </c>
      <c r="G6329" s="146">
        <f t="shared" si="113"/>
        <v>1</v>
      </c>
    </row>
    <row r="6330" spans="1:7">
      <c r="A6330" t="s">
        <v>3688</v>
      </c>
      <c r="B6330" s="1">
        <f>IFERROR(INDEX(Preturi!H$2:H$8000, MATCH(A6330, Preturi!G$2:G$8000, 0)), "")*G6330</f>
        <v>4.8099999999999996</v>
      </c>
      <c r="C6330" t="s">
        <v>688</v>
      </c>
      <c r="D6330" t="s">
        <v>223</v>
      </c>
      <c r="E6330" t="s">
        <v>6398</v>
      </c>
      <c r="F6330" t="s">
        <v>20425</v>
      </c>
      <c r="G6330" s="146">
        <f t="shared" si="113"/>
        <v>1</v>
      </c>
    </row>
    <row r="6331" spans="1:7">
      <c r="A6331" t="s">
        <v>10764</v>
      </c>
      <c r="B6331" s="1">
        <f>IFERROR(INDEX(Preturi!H$2:H$8000, MATCH(A6331, Preturi!G$2:G$8000, 0)), "")*G6331</f>
        <v>7.21</v>
      </c>
      <c r="C6331" t="s">
        <v>688</v>
      </c>
      <c r="D6331" t="s">
        <v>223</v>
      </c>
      <c r="E6331" t="s">
        <v>10765</v>
      </c>
      <c r="F6331" t="s">
        <v>20425</v>
      </c>
      <c r="G6331" s="146">
        <f t="shared" si="113"/>
        <v>1</v>
      </c>
    </row>
    <row r="6332" spans="1:7">
      <c r="A6332" t="s">
        <v>3689</v>
      </c>
      <c r="B6332" s="1">
        <f>IFERROR(INDEX(Preturi!H$2:H$8000, MATCH(A6332, Preturi!G$2:G$8000, 0)), "")*G6332</f>
        <v>9.61</v>
      </c>
      <c r="C6332" t="s">
        <v>688</v>
      </c>
      <c r="D6332" t="s">
        <v>223</v>
      </c>
      <c r="E6332" t="s">
        <v>6399</v>
      </c>
      <c r="F6332" t="s">
        <v>20425</v>
      </c>
      <c r="G6332" s="146">
        <f t="shared" si="113"/>
        <v>1</v>
      </c>
    </row>
    <row r="6333" spans="1:7">
      <c r="A6333" t="s">
        <v>3690</v>
      </c>
      <c r="B6333" s="1">
        <f>IFERROR(INDEX(Preturi!H$2:H$8000, MATCH(A6333, Preturi!G$2:G$8000, 0)), "")*G6333</f>
        <v>8.8699999999999992</v>
      </c>
      <c r="C6333" t="s">
        <v>688</v>
      </c>
      <c r="D6333" t="s">
        <v>223</v>
      </c>
      <c r="E6333" t="s">
        <v>6400</v>
      </c>
      <c r="F6333" t="s">
        <v>20425</v>
      </c>
      <c r="G6333" s="146">
        <f t="shared" si="113"/>
        <v>1</v>
      </c>
    </row>
    <row r="6334" spans="1:7">
      <c r="A6334" t="s">
        <v>3691</v>
      </c>
      <c r="B6334" s="1">
        <f>IFERROR(INDEX(Preturi!H$2:H$8000, MATCH(A6334, Preturi!G$2:G$8000, 0)), "")*G6334</f>
        <v>10.16</v>
      </c>
      <c r="C6334" t="s">
        <v>688</v>
      </c>
      <c r="D6334" t="s">
        <v>223</v>
      </c>
      <c r="E6334" t="s">
        <v>6401</v>
      </c>
      <c r="F6334" t="s">
        <v>20425</v>
      </c>
      <c r="G6334" s="146">
        <f t="shared" si="113"/>
        <v>1</v>
      </c>
    </row>
    <row r="6335" spans="1:7">
      <c r="A6335" t="s">
        <v>3692</v>
      </c>
      <c r="B6335" s="1">
        <f>IFERROR(INDEX(Preturi!H$2:H$8000, MATCH(A6335, Preturi!G$2:G$8000, 0)), "")*G6335</f>
        <v>2.2200000000000002</v>
      </c>
      <c r="C6335" t="s">
        <v>688</v>
      </c>
      <c r="D6335" t="s">
        <v>223</v>
      </c>
      <c r="E6335" t="s">
        <v>6402</v>
      </c>
      <c r="F6335" t="s">
        <v>20425</v>
      </c>
      <c r="G6335" s="146">
        <f t="shared" si="113"/>
        <v>1</v>
      </c>
    </row>
    <row r="6336" spans="1:7">
      <c r="A6336" t="s">
        <v>3693</v>
      </c>
      <c r="B6336" s="1">
        <f>IFERROR(INDEX(Preturi!H$2:H$8000, MATCH(A6336, Preturi!G$2:G$8000, 0)), "")*G6336</f>
        <v>2.92</v>
      </c>
      <c r="C6336" t="s">
        <v>688</v>
      </c>
      <c r="D6336" t="s">
        <v>223</v>
      </c>
      <c r="E6336" t="s">
        <v>6403</v>
      </c>
      <c r="F6336" t="s">
        <v>20425</v>
      </c>
      <c r="G6336" s="146">
        <f t="shared" si="113"/>
        <v>1</v>
      </c>
    </row>
    <row r="6337" spans="1:7">
      <c r="A6337" t="s">
        <v>3694</v>
      </c>
      <c r="B6337" s="1">
        <f>IFERROR(INDEX(Preturi!H$2:H$8000, MATCH(A6337, Preturi!G$2:G$8000, 0)), "")*G6337</f>
        <v>1.91</v>
      </c>
      <c r="C6337" t="s">
        <v>688</v>
      </c>
      <c r="D6337" t="s">
        <v>223</v>
      </c>
      <c r="E6337" t="s">
        <v>6404</v>
      </c>
      <c r="F6337" t="s">
        <v>20425</v>
      </c>
      <c r="G6337" s="146">
        <f t="shared" si="113"/>
        <v>1</v>
      </c>
    </row>
    <row r="6338" spans="1:7">
      <c r="A6338" t="s">
        <v>3695</v>
      </c>
      <c r="B6338" s="1">
        <f>IFERROR(INDEX(Preturi!H$2:H$8000, MATCH(A6338, Preturi!G$2:G$8000, 0)), "")*G6338</f>
        <v>2.93</v>
      </c>
      <c r="C6338" t="s">
        <v>688</v>
      </c>
      <c r="D6338" t="s">
        <v>223</v>
      </c>
      <c r="E6338" t="s">
        <v>6405</v>
      </c>
      <c r="F6338" t="s">
        <v>20425</v>
      </c>
      <c r="G6338" s="146">
        <f t="shared" si="113"/>
        <v>1</v>
      </c>
    </row>
    <row r="6339" spans="1:7">
      <c r="A6339" t="s">
        <v>3696</v>
      </c>
      <c r="B6339" s="1">
        <f>IFERROR(INDEX(Preturi!H$2:H$8000, MATCH(A6339, Preturi!G$2:G$8000, 0)), "")*G6339</f>
        <v>10.24</v>
      </c>
      <c r="C6339" t="s">
        <v>688</v>
      </c>
      <c r="D6339" t="s">
        <v>223</v>
      </c>
      <c r="E6339" t="s">
        <v>6406</v>
      </c>
      <c r="F6339" t="s">
        <v>20425</v>
      </c>
      <c r="G6339" s="146">
        <f t="shared" si="113"/>
        <v>1</v>
      </c>
    </row>
    <row r="6340" spans="1:7">
      <c r="A6340" t="s">
        <v>3697</v>
      </c>
      <c r="B6340" s="1">
        <f>IFERROR(INDEX(Preturi!H$2:H$8000, MATCH(A6340, Preturi!G$2:G$8000, 0)), "")*G6340</f>
        <v>11.52</v>
      </c>
      <c r="C6340" t="s">
        <v>688</v>
      </c>
      <c r="D6340" t="s">
        <v>223</v>
      </c>
      <c r="E6340" t="s">
        <v>6407</v>
      </c>
      <c r="F6340" t="s">
        <v>20425</v>
      </c>
      <c r="G6340" s="146">
        <f t="shared" si="113"/>
        <v>1</v>
      </c>
    </row>
    <row r="6341" spans="1:7">
      <c r="A6341" t="s">
        <v>19892</v>
      </c>
      <c r="B6341" s="1">
        <f>IFERROR(INDEX(Preturi!H$2:H$8000, MATCH(A6341, Preturi!G$2:G$8000, 0)), "")*G6341</f>
        <v>6.41</v>
      </c>
      <c r="C6341" t="s">
        <v>688</v>
      </c>
      <c r="D6341" t="s">
        <v>2306</v>
      </c>
      <c r="E6341" t="s">
        <v>19893</v>
      </c>
      <c r="F6341" t="s">
        <v>20442</v>
      </c>
      <c r="G6341" s="146">
        <f t="shared" ref="G6341:G6372" si="114">1+Adaosuri23</f>
        <v>1</v>
      </c>
    </row>
    <row r="6342" spans="1:7">
      <c r="A6342" t="s">
        <v>19894</v>
      </c>
      <c r="B6342" s="1">
        <f>IFERROR(INDEX(Preturi!H$2:H$8000, MATCH(A6342, Preturi!G$2:G$8000, 0)), "")*G6342</f>
        <v>6.41</v>
      </c>
      <c r="C6342" t="s">
        <v>688</v>
      </c>
      <c r="D6342" t="s">
        <v>2306</v>
      </c>
      <c r="E6342" t="s">
        <v>19895</v>
      </c>
      <c r="F6342" t="s">
        <v>20442</v>
      </c>
      <c r="G6342" s="146">
        <f t="shared" si="114"/>
        <v>1</v>
      </c>
    </row>
    <row r="6343" spans="1:7">
      <c r="A6343" t="s">
        <v>19896</v>
      </c>
      <c r="B6343" s="1">
        <f>IFERROR(INDEX(Preturi!H$2:H$8000, MATCH(A6343, Preturi!G$2:G$8000, 0)), "")*G6343</f>
        <v>8.43</v>
      </c>
      <c r="C6343" t="s">
        <v>688</v>
      </c>
      <c r="D6343" t="s">
        <v>2306</v>
      </c>
      <c r="E6343" t="s">
        <v>19897</v>
      </c>
      <c r="F6343" t="s">
        <v>20442</v>
      </c>
      <c r="G6343" s="146">
        <f t="shared" si="114"/>
        <v>1</v>
      </c>
    </row>
    <row r="6344" spans="1:7">
      <c r="A6344" t="s">
        <v>19898</v>
      </c>
      <c r="B6344" s="1">
        <f>IFERROR(INDEX(Preturi!H$2:H$8000, MATCH(A6344, Preturi!G$2:G$8000, 0)), "")*G6344</f>
        <v>8.43</v>
      </c>
      <c r="C6344" t="s">
        <v>688</v>
      </c>
      <c r="D6344" t="s">
        <v>2306</v>
      </c>
      <c r="E6344" t="s">
        <v>19899</v>
      </c>
      <c r="F6344" t="s">
        <v>20442</v>
      </c>
      <c r="G6344" s="146">
        <f t="shared" si="114"/>
        <v>1</v>
      </c>
    </row>
    <row r="6345" spans="1:7">
      <c r="A6345" t="s">
        <v>19900</v>
      </c>
      <c r="B6345" s="1">
        <f>IFERROR(INDEX(Preturi!H$2:H$8000, MATCH(A6345, Preturi!G$2:G$8000, 0)), "")*G6345</f>
        <v>10.38</v>
      </c>
      <c r="C6345" t="s">
        <v>688</v>
      </c>
      <c r="D6345" t="s">
        <v>2306</v>
      </c>
      <c r="E6345" t="s">
        <v>19901</v>
      </c>
      <c r="F6345" t="s">
        <v>20442</v>
      </c>
      <c r="G6345" s="146">
        <f t="shared" si="114"/>
        <v>1</v>
      </c>
    </row>
    <row r="6346" spans="1:7">
      <c r="A6346" t="s">
        <v>19902</v>
      </c>
      <c r="B6346" s="1">
        <f>IFERROR(INDEX(Preturi!H$2:H$8000, MATCH(A6346, Preturi!G$2:G$8000, 0)), "")*G6346</f>
        <v>10.38</v>
      </c>
      <c r="C6346" t="s">
        <v>688</v>
      </c>
      <c r="D6346" t="s">
        <v>2306</v>
      </c>
      <c r="E6346" t="s">
        <v>19903</v>
      </c>
      <c r="F6346" t="s">
        <v>20442</v>
      </c>
      <c r="G6346" s="146">
        <f t="shared" si="114"/>
        <v>1</v>
      </c>
    </row>
    <row r="6347" spans="1:7">
      <c r="A6347" t="s">
        <v>19904</v>
      </c>
      <c r="B6347" s="1">
        <f>IFERROR(INDEX(Preturi!H$2:H$8000, MATCH(A6347, Preturi!G$2:G$8000, 0)), "")*G6347</f>
        <v>12.31</v>
      </c>
      <c r="C6347" t="s">
        <v>688</v>
      </c>
      <c r="D6347" t="s">
        <v>2306</v>
      </c>
      <c r="E6347" t="s">
        <v>19905</v>
      </c>
      <c r="F6347" t="s">
        <v>20442</v>
      </c>
      <c r="G6347" s="146">
        <f t="shared" si="114"/>
        <v>1</v>
      </c>
    </row>
    <row r="6348" spans="1:7">
      <c r="A6348" t="s">
        <v>19906</v>
      </c>
      <c r="B6348" s="1">
        <f>IFERROR(INDEX(Preturi!H$2:H$8000, MATCH(A6348, Preturi!G$2:G$8000, 0)), "")*G6348</f>
        <v>12.31</v>
      </c>
      <c r="C6348" t="s">
        <v>688</v>
      </c>
      <c r="D6348" t="s">
        <v>2306</v>
      </c>
      <c r="E6348" t="s">
        <v>19907</v>
      </c>
      <c r="F6348" t="s">
        <v>20442</v>
      </c>
      <c r="G6348" s="146">
        <f t="shared" si="114"/>
        <v>1</v>
      </c>
    </row>
    <row r="6349" spans="1:7">
      <c r="A6349" t="s">
        <v>19908</v>
      </c>
      <c r="B6349" s="1">
        <f>IFERROR(INDEX(Preturi!H$2:H$8000, MATCH(A6349, Preturi!G$2:G$8000, 0)), "")*G6349</f>
        <v>14.14</v>
      </c>
      <c r="C6349" t="s">
        <v>688</v>
      </c>
      <c r="D6349" t="s">
        <v>2306</v>
      </c>
      <c r="E6349" t="s">
        <v>19910</v>
      </c>
      <c r="F6349" t="s">
        <v>20442</v>
      </c>
      <c r="G6349" s="146">
        <f t="shared" si="114"/>
        <v>1</v>
      </c>
    </row>
    <row r="6350" spans="1:7">
      <c r="A6350" t="s">
        <v>19911</v>
      </c>
      <c r="B6350" s="1">
        <f>IFERROR(INDEX(Preturi!H$2:H$8000, MATCH(A6350, Preturi!G$2:G$8000, 0)), "")*G6350</f>
        <v>14.14</v>
      </c>
      <c r="C6350" t="s">
        <v>688</v>
      </c>
      <c r="D6350" t="s">
        <v>2306</v>
      </c>
      <c r="E6350" t="s">
        <v>19912</v>
      </c>
      <c r="F6350" t="s">
        <v>20442</v>
      </c>
      <c r="G6350" s="146">
        <f t="shared" si="114"/>
        <v>1</v>
      </c>
    </row>
    <row r="6351" spans="1:7">
      <c r="A6351" t="s">
        <v>19913</v>
      </c>
      <c r="B6351" s="1">
        <f>IFERROR(INDEX(Preturi!H$2:H$8000, MATCH(A6351, Preturi!G$2:G$8000, 0)), "")*G6351</f>
        <v>7.64</v>
      </c>
      <c r="C6351" t="s">
        <v>688</v>
      </c>
      <c r="D6351" t="s">
        <v>2306</v>
      </c>
      <c r="E6351" t="s">
        <v>19914</v>
      </c>
      <c r="F6351" t="s">
        <v>20442</v>
      </c>
      <c r="G6351" s="146">
        <f t="shared" si="114"/>
        <v>1</v>
      </c>
    </row>
    <row r="6352" spans="1:7">
      <c r="A6352" t="s">
        <v>19915</v>
      </c>
      <c r="B6352" s="1">
        <f>IFERROR(INDEX(Preturi!H$2:H$8000, MATCH(A6352, Preturi!G$2:G$8000, 0)), "")*G6352</f>
        <v>7.64</v>
      </c>
      <c r="C6352" t="s">
        <v>688</v>
      </c>
      <c r="D6352" t="s">
        <v>2306</v>
      </c>
      <c r="E6352" t="s">
        <v>19916</v>
      </c>
      <c r="F6352" t="s">
        <v>20442</v>
      </c>
      <c r="G6352" s="146">
        <f t="shared" si="114"/>
        <v>1</v>
      </c>
    </row>
    <row r="6353" spans="1:7">
      <c r="A6353" t="s">
        <v>19917</v>
      </c>
      <c r="B6353" s="1">
        <f>IFERROR(INDEX(Preturi!H$2:H$8000, MATCH(A6353, Preturi!G$2:G$8000, 0)), "")*G6353</f>
        <v>10.06</v>
      </c>
      <c r="C6353" t="s">
        <v>688</v>
      </c>
      <c r="D6353" t="s">
        <v>2306</v>
      </c>
      <c r="E6353" t="s">
        <v>19919</v>
      </c>
      <c r="F6353" t="s">
        <v>20442</v>
      </c>
      <c r="G6353" s="146">
        <f t="shared" si="114"/>
        <v>1</v>
      </c>
    </row>
    <row r="6354" spans="1:7">
      <c r="A6354" t="s">
        <v>19920</v>
      </c>
      <c r="B6354" s="1">
        <f>IFERROR(INDEX(Preturi!H$2:H$8000, MATCH(A6354, Preturi!G$2:G$8000, 0)), "")*G6354</f>
        <v>10.06</v>
      </c>
      <c r="C6354" t="s">
        <v>688</v>
      </c>
      <c r="D6354" t="s">
        <v>2306</v>
      </c>
      <c r="E6354" t="s">
        <v>19921</v>
      </c>
      <c r="F6354" t="s">
        <v>20442</v>
      </c>
      <c r="G6354" s="146">
        <f t="shared" si="114"/>
        <v>1</v>
      </c>
    </row>
    <row r="6355" spans="1:7">
      <c r="A6355" t="s">
        <v>19922</v>
      </c>
      <c r="B6355" s="1">
        <f>IFERROR(INDEX(Preturi!H$2:H$8000, MATCH(A6355, Preturi!G$2:G$8000, 0)), "")*G6355</f>
        <v>12.45</v>
      </c>
      <c r="C6355" t="s">
        <v>688</v>
      </c>
      <c r="D6355" t="s">
        <v>2306</v>
      </c>
      <c r="E6355" t="s">
        <v>19924</v>
      </c>
      <c r="F6355" t="s">
        <v>20442</v>
      </c>
      <c r="G6355" s="146">
        <f t="shared" si="114"/>
        <v>1</v>
      </c>
    </row>
    <row r="6356" spans="1:7">
      <c r="A6356" t="s">
        <v>19925</v>
      </c>
      <c r="B6356" s="1">
        <f>IFERROR(INDEX(Preturi!H$2:H$8000, MATCH(A6356, Preturi!G$2:G$8000, 0)), "")*G6356</f>
        <v>12.45</v>
      </c>
      <c r="C6356" t="s">
        <v>688</v>
      </c>
      <c r="D6356" t="s">
        <v>2306</v>
      </c>
      <c r="E6356" t="s">
        <v>19926</v>
      </c>
      <c r="F6356" t="s">
        <v>20442</v>
      </c>
      <c r="G6356" s="146">
        <f t="shared" si="114"/>
        <v>1</v>
      </c>
    </row>
    <row r="6357" spans="1:7">
      <c r="A6357" t="s">
        <v>19927</v>
      </c>
      <c r="B6357" s="1">
        <f>IFERROR(INDEX(Preturi!H$2:H$8000, MATCH(A6357, Preturi!G$2:G$8000, 0)), "")*G6357</f>
        <v>14.76</v>
      </c>
      <c r="C6357" t="s">
        <v>688</v>
      </c>
      <c r="D6357" t="s">
        <v>2306</v>
      </c>
      <c r="E6357" t="s">
        <v>19928</v>
      </c>
      <c r="F6357" t="s">
        <v>20442</v>
      </c>
      <c r="G6357" s="146">
        <f t="shared" si="114"/>
        <v>1</v>
      </c>
    </row>
    <row r="6358" spans="1:7">
      <c r="A6358" t="s">
        <v>19929</v>
      </c>
      <c r="B6358" s="1">
        <f>IFERROR(INDEX(Preturi!H$2:H$8000, MATCH(A6358, Preturi!G$2:G$8000, 0)), "")*G6358</f>
        <v>14.76</v>
      </c>
      <c r="C6358" t="s">
        <v>688</v>
      </c>
      <c r="D6358" t="s">
        <v>2306</v>
      </c>
      <c r="E6358" t="s">
        <v>19930</v>
      </c>
      <c r="F6358" t="s">
        <v>20442</v>
      </c>
      <c r="G6358" s="146">
        <f t="shared" si="114"/>
        <v>1</v>
      </c>
    </row>
    <row r="6359" spans="1:7">
      <c r="A6359" t="s">
        <v>19931</v>
      </c>
      <c r="B6359" s="1">
        <f>IFERROR(INDEX(Preturi!H$2:H$8000, MATCH(A6359, Preturi!G$2:G$8000, 0)), "")*G6359</f>
        <v>17</v>
      </c>
      <c r="C6359" t="s">
        <v>688</v>
      </c>
      <c r="D6359" t="s">
        <v>2306</v>
      </c>
      <c r="E6359" t="s">
        <v>19932</v>
      </c>
      <c r="F6359" t="s">
        <v>20442</v>
      </c>
      <c r="G6359" s="146">
        <f t="shared" si="114"/>
        <v>1</v>
      </c>
    </row>
    <row r="6360" spans="1:7">
      <c r="A6360" t="s">
        <v>19933</v>
      </c>
      <c r="B6360" s="1">
        <f>IFERROR(INDEX(Preturi!H$2:H$8000, MATCH(A6360, Preturi!G$2:G$8000, 0)), "")*G6360</f>
        <v>17</v>
      </c>
      <c r="C6360" t="s">
        <v>688</v>
      </c>
      <c r="D6360" t="s">
        <v>2306</v>
      </c>
      <c r="E6360" t="s">
        <v>19934</v>
      </c>
      <c r="F6360" t="s">
        <v>20442</v>
      </c>
      <c r="G6360" s="146">
        <f t="shared" si="114"/>
        <v>1</v>
      </c>
    </row>
    <row r="6361" spans="1:7">
      <c r="A6361" t="s">
        <v>19935</v>
      </c>
      <c r="B6361" s="1">
        <f>IFERROR(INDEX(Preturi!H$2:H$8000, MATCH(A6361, Preturi!G$2:G$8000, 0)), "")*G6361</f>
        <v>8.7100000000000009</v>
      </c>
      <c r="C6361" t="s">
        <v>688</v>
      </c>
      <c r="D6361" t="s">
        <v>2306</v>
      </c>
      <c r="E6361" t="s">
        <v>19937</v>
      </c>
      <c r="F6361" t="s">
        <v>20442</v>
      </c>
      <c r="G6361" s="146">
        <f t="shared" si="114"/>
        <v>1</v>
      </c>
    </row>
    <row r="6362" spans="1:7">
      <c r="A6362" t="s">
        <v>19938</v>
      </c>
      <c r="B6362" s="1">
        <f>IFERROR(INDEX(Preturi!H$2:H$8000, MATCH(A6362, Preturi!G$2:G$8000, 0)), "")*G6362</f>
        <v>8.7100000000000009</v>
      </c>
      <c r="C6362" t="s">
        <v>688</v>
      </c>
      <c r="D6362" t="s">
        <v>2306</v>
      </c>
      <c r="E6362" t="s">
        <v>19939</v>
      </c>
      <c r="F6362" t="s">
        <v>20442</v>
      </c>
      <c r="G6362" s="146">
        <f t="shared" si="114"/>
        <v>1</v>
      </c>
    </row>
    <row r="6363" spans="1:7">
      <c r="A6363" t="s">
        <v>19940</v>
      </c>
      <c r="B6363" s="1">
        <f>IFERROR(INDEX(Preturi!H$2:H$8000, MATCH(A6363, Preturi!G$2:G$8000, 0)), "")*G6363</f>
        <v>11.49</v>
      </c>
      <c r="C6363" t="s">
        <v>688</v>
      </c>
      <c r="D6363" t="s">
        <v>2306</v>
      </c>
      <c r="E6363" t="s">
        <v>19941</v>
      </c>
      <c r="F6363" t="s">
        <v>20442</v>
      </c>
      <c r="G6363" s="146">
        <f t="shared" si="114"/>
        <v>1</v>
      </c>
    </row>
    <row r="6364" spans="1:7">
      <c r="A6364" t="s">
        <v>19942</v>
      </c>
      <c r="B6364" s="1">
        <f>IFERROR(INDEX(Preturi!H$2:H$8000, MATCH(A6364, Preturi!G$2:G$8000, 0)), "")*G6364</f>
        <v>11.49</v>
      </c>
      <c r="C6364" t="s">
        <v>688</v>
      </c>
      <c r="D6364" t="s">
        <v>2306</v>
      </c>
      <c r="E6364" t="s">
        <v>19943</v>
      </c>
      <c r="F6364" t="s">
        <v>20442</v>
      </c>
      <c r="G6364" s="146">
        <f t="shared" si="114"/>
        <v>1</v>
      </c>
    </row>
    <row r="6365" spans="1:7">
      <c r="A6365" t="s">
        <v>19944</v>
      </c>
      <c r="B6365" s="1">
        <f>IFERROR(INDEX(Preturi!H$2:H$8000, MATCH(A6365, Preturi!G$2:G$8000, 0)), "")*G6365</f>
        <v>14.24</v>
      </c>
      <c r="C6365" t="s">
        <v>688</v>
      </c>
      <c r="D6365" t="s">
        <v>2306</v>
      </c>
      <c r="E6365" t="s">
        <v>19946</v>
      </c>
      <c r="F6365" t="s">
        <v>20442</v>
      </c>
      <c r="G6365" s="146">
        <f t="shared" si="114"/>
        <v>1</v>
      </c>
    </row>
    <row r="6366" spans="1:7">
      <c r="A6366" t="s">
        <v>19947</v>
      </c>
      <c r="B6366" s="1">
        <f>IFERROR(INDEX(Preturi!H$2:H$8000, MATCH(A6366, Preturi!G$2:G$8000, 0)), "")*G6366</f>
        <v>14.24</v>
      </c>
      <c r="C6366" t="s">
        <v>688</v>
      </c>
      <c r="D6366" t="s">
        <v>2306</v>
      </c>
      <c r="E6366" t="s">
        <v>19948</v>
      </c>
      <c r="F6366" t="s">
        <v>20442</v>
      </c>
      <c r="G6366" s="146">
        <f t="shared" si="114"/>
        <v>1</v>
      </c>
    </row>
    <row r="6367" spans="1:7">
      <c r="A6367" t="s">
        <v>19949</v>
      </c>
      <c r="B6367" s="1">
        <f>IFERROR(INDEX(Preturi!H$2:H$8000, MATCH(A6367, Preturi!G$2:G$8000, 0)), "")*G6367</f>
        <v>16.899999999999999</v>
      </c>
      <c r="C6367" t="s">
        <v>688</v>
      </c>
      <c r="D6367" t="s">
        <v>2306</v>
      </c>
      <c r="E6367" t="s">
        <v>19951</v>
      </c>
      <c r="F6367" t="s">
        <v>20442</v>
      </c>
      <c r="G6367" s="146">
        <f t="shared" si="114"/>
        <v>1</v>
      </c>
    </row>
    <row r="6368" spans="1:7">
      <c r="A6368" t="s">
        <v>19952</v>
      </c>
      <c r="B6368" s="1">
        <f>IFERROR(INDEX(Preturi!H$2:H$8000, MATCH(A6368, Preturi!G$2:G$8000, 0)), "")*G6368</f>
        <v>16.899999999999999</v>
      </c>
      <c r="C6368" t="s">
        <v>688</v>
      </c>
      <c r="D6368" t="s">
        <v>2306</v>
      </c>
      <c r="E6368" t="s">
        <v>19953</v>
      </c>
      <c r="F6368" t="s">
        <v>20442</v>
      </c>
      <c r="G6368" s="146">
        <f t="shared" si="114"/>
        <v>1</v>
      </c>
    </row>
    <row r="6369" spans="1:7">
      <c r="A6369" t="s">
        <v>19954</v>
      </c>
      <c r="B6369" s="1">
        <f>IFERROR(INDEX(Preturi!H$2:H$8000, MATCH(A6369, Preturi!G$2:G$8000, 0)), "")*G6369</f>
        <v>19.5</v>
      </c>
      <c r="C6369" t="s">
        <v>688</v>
      </c>
      <c r="D6369" t="s">
        <v>2306</v>
      </c>
      <c r="E6369" t="s">
        <v>19956</v>
      </c>
      <c r="F6369" t="s">
        <v>20442</v>
      </c>
      <c r="G6369" s="146">
        <f t="shared" si="114"/>
        <v>1</v>
      </c>
    </row>
    <row r="6370" spans="1:7">
      <c r="A6370" t="s">
        <v>19957</v>
      </c>
      <c r="B6370" s="1">
        <f>IFERROR(INDEX(Preturi!H$2:H$8000, MATCH(A6370, Preturi!G$2:G$8000, 0)), "")*G6370</f>
        <v>19.5</v>
      </c>
      <c r="C6370" t="s">
        <v>688</v>
      </c>
      <c r="D6370" t="s">
        <v>2306</v>
      </c>
      <c r="E6370" t="s">
        <v>19958</v>
      </c>
      <c r="F6370" t="s">
        <v>20442</v>
      </c>
      <c r="G6370" s="146">
        <f t="shared" si="114"/>
        <v>1</v>
      </c>
    </row>
    <row r="6371" spans="1:7">
      <c r="A6371" t="s">
        <v>19959</v>
      </c>
      <c r="B6371" s="1">
        <f>IFERROR(INDEX(Preturi!H$2:H$8000, MATCH(A6371, Preturi!G$2:G$8000, 0)), "")*G6371</f>
        <v>9.6300000000000008</v>
      </c>
      <c r="C6371" t="s">
        <v>688</v>
      </c>
      <c r="D6371" t="s">
        <v>2306</v>
      </c>
      <c r="E6371" t="s">
        <v>19960</v>
      </c>
      <c r="F6371" t="s">
        <v>20442</v>
      </c>
      <c r="G6371" s="146">
        <f t="shared" si="114"/>
        <v>1</v>
      </c>
    </row>
    <row r="6372" spans="1:7">
      <c r="A6372" t="s">
        <v>19961</v>
      </c>
      <c r="B6372" s="1">
        <f>IFERROR(INDEX(Preturi!H$2:H$8000, MATCH(A6372, Preturi!G$2:G$8000, 0)), "")*G6372</f>
        <v>9.6300000000000008</v>
      </c>
      <c r="C6372" t="s">
        <v>688</v>
      </c>
      <c r="D6372" t="s">
        <v>2306</v>
      </c>
      <c r="E6372" t="s">
        <v>19962</v>
      </c>
      <c r="F6372" t="s">
        <v>20442</v>
      </c>
      <c r="G6372" s="146">
        <f t="shared" si="114"/>
        <v>1</v>
      </c>
    </row>
    <row r="6373" spans="1:7">
      <c r="A6373" t="s">
        <v>19963</v>
      </c>
      <c r="B6373" s="1">
        <f>IFERROR(INDEX(Preturi!H$2:H$8000, MATCH(A6373, Preturi!G$2:G$8000, 0)), "")*G6373</f>
        <v>12.72</v>
      </c>
      <c r="C6373" t="s">
        <v>688</v>
      </c>
      <c r="D6373" t="s">
        <v>2306</v>
      </c>
      <c r="E6373" t="s">
        <v>19964</v>
      </c>
      <c r="F6373" t="s">
        <v>20442</v>
      </c>
      <c r="G6373" s="146">
        <f t="shared" ref="G6373:G6390" si="115">1+Adaosuri23</f>
        <v>1</v>
      </c>
    </row>
    <row r="6374" spans="1:7">
      <c r="A6374" t="s">
        <v>19965</v>
      </c>
      <c r="B6374" s="1">
        <f>IFERROR(INDEX(Preturi!H$2:H$8000, MATCH(A6374, Preturi!G$2:G$8000, 0)), "")*G6374</f>
        <v>12.72</v>
      </c>
      <c r="C6374" t="s">
        <v>688</v>
      </c>
      <c r="D6374" t="s">
        <v>2306</v>
      </c>
      <c r="E6374" t="s">
        <v>19966</v>
      </c>
      <c r="F6374" t="s">
        <v>20442</v>
      </c>
      <c r="G6374" s="146">
        <f t="shared" si="115"/>
        <v>1</v>
      </c>
    </row>
    <row r="6375" spans="1:7">
      <c r="A6375" t="s">
        <v>19967</v>
      </c>
      <c r="B6375" s="1">
        <f>IFERROR(INDEX(Preturi!H$2:H$8000, MATCH(A6375, Preturi!G$2:G$8000, 0)), "")*G6375</f>
        <v>15.77</v>
      </c>
      <c r="C6375" t="s">
        <v>688</v>
      </c>
      <c r="D6375" t="s">
        <v>2306</v>
      </c>
      <c r="E6375" t="s">
        <v>19969</v>
      </c>
      <c r="F6375" t="s">
        <v>20442</v>
      </c>
      <c r="G6375" s="146">
        <f t="shared" si="115"/>
        <v>1</v>
      </c>
    </row>
    <row r="6376" spans="1:7">
      <c r="A6376" t="s">
        <v>19970</v>
      </c>
      <c r="B6376" s="1">
        <f>IFERROR(INDEX(Preturi!H$2:H$8000, MATCH(A6376, Preturi!G$2:G$8000, 0)), "")*G6376</f>
        <v>15.77</v>
      </c>
      <c r="C6376" t="s">
        <v>688</v>
      </c>
      <c r="D6376" t="s">
        <v>2306</v>
      </c>
      <c r="E6376" t="s">
        <v>19971</v>
      </c>
      <c r="F6376" t="s">
        <v>20442</v>
      </c>
      <c r="G6376" s="146">
        <f t="shared" si="115"/>
        <v>1</v>
      </c>
    </row>
    <row r="6377" spans="1:7">
      <c r="A6377" t="s">
        <v>19972</v>
      </c>
      <c r="B6377" s="1">
        <f>IFERROR(INDEX(Preturi!H$2:H$8000, MATCH(A6377, Preturi!G$2:G$8000, 0)), "")*G6377</f>
        <v>18.739999999999998</v>
      </c>
      <c r="C6377" t="s">
        <v>688</v>
      </c>
      <c r="D6377" t="s">
        <v>2306</v>
      </c>
      <c r="E6377" t="s">
        <v>19974</v>
      </c>
      <c r="F6377" t="s">
        <v>20442</v>
      </c>
      <c r="G6377" s="146">
        <f t="shared" si="115"/>
        <v>1</v>
      </c>
    </row>
    <row r="6378" spans="1:7">
      <c r="A6378" t="s">
        <v>19975</v>
      </c>
      <c r="B6378" s="1">
        <f>IFERROR(INDEX(Preturi!H$2:H$8000, MATCH(A6378, Preturi!G$2:G$8000, 0)), "")*G6378</f>
        <v>18.739999999999998</v>
      </c>
      <c r="C6378" t="s">
        <v>688</v>
      </c>
      <c r="D6378" t="s">
        <v>2306</v>
      </c>
      <c r="E6378" t="s">
        <v>19976</v>
      </c>
      <c r="F6378" t="s">
        <v>20442</v>
      </c>
      <c r="G6378" s="146">
        <f t="shared" si="115"/>
        <v>1</v>
      </c>
    </row>
    <row r="6379" spans="1:7">
      <c r="A6379" t="s">
        <v>19977</v>
      </c>
      <c r="B6379" s="1">
        <f>IFERROR(INDEX(Preturi!H$2:H$8000, MATCH(A6379, Preturi!G$2:G$8000, 0)), "")*G6379</f>
        <v>21.64</v>
      </c>
      <c r="C6379" t="s">
        <v>688</v>
      </c>
      <c r="D6379" t="s">
        <v>2306</v>
      </c>
      <c r="E6379" t="s">
        <v>19979</v>
      </c>
      <c r="F6379" t="s">
        <v>20442</v>
      </c>
      <c r="G6379" s="146">
        <f t="shared" si="115"/>
        <v>1</v>
      </c>
    </row>
    <row r="6380" spans="1:7">
      <c r="A6380" t="s">
        <v>19980</v>
      </c>
      <c r="B6380" s="1">
        <f>IFERROR(INDEX(Preturi!H$2:H$8000, MATCH(A6380, Preturi!G$2:G$8000, 0)), "")*G6380</f>
        <v>21.64</v>
      </c>
      <c r="C6380" t="s">
        <v>688</v>
      </c>
      <c r="D6380" t="s">
        <v>2306</v>
      </c>
      <c r="E6380" t="s">
        <v>19981</v>
      </c>
      <c r="F6380" t="s">
        <v>20442</v>
      </c>
      <c r="G6380" s="146">
        <f t="shared" si="115"/>
        <v>1</v>
      </c>
    </row>
    <row r="6381" spans="1:7">
      <c r="A6381" t="s">
        <v>19982</v>
      </c>
      <c r="B6381" s="1">
        <f>IFERROR(INDEX(Preturi!H$2:H$8000, MATCH(A6381, Preturi!G$2:G$8000, 0)), "")*G6381</f>
        <v>10.39</v>
      </c>
      <c r="C6381" t="s">
        <v>688</v>
      </c>
      <c r="D6381" t="s">
        <v>2306</v>
      </c>
      <c r="E6381" t="s">
        <v>19983</v>
      </c>
      <c r="F6381" t="s">
        <v>20442</v>
      </c>
      <c r="G6381" s="146">
        <f t="shared" si="115"/>
        <v>1</v>
      </c>
    </row>
    <row r="6382" spans="1:7">
      <c r="A6382" t="s">
        <v>19984</v>
      </c>
      <c r="B6382" s="1">
        <f>IFERROR(INDEX(Preturi!H$2:H$8000, MATCH(A6382, Preturi!G$2:G$8000, 0)), "")*G6382</f>
        <v>10.39</v>
      </c>
      <c r="C6382" t="s">
        <v>688</v>
      </c>
      <c r="D6382" t="s">
        <v>2306</v>
      </c>
      <c r="E6382" t="s">
        <v>19985</v>
      </c>
      <c r="F6382" t="s">
        <v>20442</v>
      </c>
      <c r="G6382" s="146">
        <f t="shared" si="115"/>
        <v>1</v>
      </c>
    </row>
    <row r="6383" spans="1:7">
      <c r="A6383" t="s">
        <v>19986</v>
      </c>
      <c r="B6383" s="1">
        <f>IFERROR(INDEX(Preturi!H$2:H$8000, MATCH(A6383, Preturi!G$2:G$8000, 0)), "")*G6383</f>
        <v>13.74</v>
      </c>
      <c r="C6383" t="s">
        <v>688</v>
      </c>
      <c r="D6383" t="s">
        <v>2306</v>
      </c>
      <c r="E6383" t="s">
        <v>19988</v>
      </c>
      <c r="F6383" t="s">
        <v>20442</v>
      </c>
      <c r="G6383" s="146">
        <f t="shared" si="115"/>
        <v>1</v>
      </c>
    </row>
    <row r="6384" spans="1:7">
      <c r="A6384" t="s">
        <v>19989</v>
      </c>
      <c r="B6384" s="1">
        <f>IFERROR(INDEX(Preturi!H$2:H$8000, MATCH(A6384, Preturi!G$2:G$8000, 0)), "")*G6384</f>
        <v>13.74</v>
      </c>
      <c r="C6384" t="s">
        <v>688</v>
      </c>
      <c r="D6384" t="s">
        <v>2306</v>
      </c>
      <c r="E6384" t="s">
        <v>19990</v>
      </c>
      <c r="F6384" t="s">
        <v>20442</v>
      </c>
      <c r="G6384" s="146">
        <f t="shared" si="115"/>
        <v>1</v>
      </c>
    </row>
    <row r="6385" spans="1:7">
      <c r="A6385" t="s">
        <v>19991</v>
      </c>
      <c r="B6385" s="1">
        <f>IFERROR(INDEX(Preturi!H$2:H$8000, MATCH(A6385, Preturi!G$2:G$8000, 0)), "")*G6385</f>
        <v>17.04</v>
      </c>
      <c r="C6385" t="s">
        <v>688</v>
      </c>
      <c r="D6385" t="s">
        <v>2306</v>
      </c>
      <c r="E6385" t="s">
        <v>19993</v>
      </c>
      <c r="F6385" t="s">
        <v>20442</v>
      </c>
      <c r="G6385" s="146">
        <f t="shared" si="115"/>
        <v>1</v>
      </c>
    </row>
    <row r="6386" spans="1:7">
      <c r="A6386" t="s">
        <v>19994</v>
      </c>
      <c r="B6386" s="1">
        <f>IFERROR(INDEX(Preturi!H$2:H$8000, MATCH(A6386, Preturi!G$2:G$8000, 0)), "")*G6386</f>
        <v>17.04</v>
      </c>
      <c r="C6386" t="s">
        <v>688</v>
      </c>
      <c r="D6386" t="s">
        <v>2306</v>
      </c>
      <c r="E6386" t="s">
        <v>19995</v>
      </c>
      <c r="F6386" t="s">
        <v>20442</v>
      </c>
      <c r="G6386" s="146">
        <f t="shared" si="115"/>
        <v>1</v>
      </c>
    </row>
    <row r="6387" spans="1:7">
      <c r="A6387" t="s">
        <v>19996</v>
      </c>
      <c r="B6387" s="1">
        <f>IFERROR(INDEX(Preturi!H$2:H$8000, MATCH(A6387, Preturi!G$2:G$8000, 0)), "")*G6387</f>
        <v>20.27</v>
      </c>
      <c r="C6387" t="s">
        <v>688</v>
      </c>
      <c r="D6387" t="s">
        <v>2306</v>
      </c>
      <c r="E6387" t="s">
        <v>19997</v>
      </c>
      <c r="F6387" t="s">
        <v>20442</v>
      </c>
      <c r="G6387" s="146">
        <f t="shared" si="115"/>
        <v>1</v>
      </c>
    </row>
    <row r="6388" spans="1:7">
      <c r="A6388" t="s">
        <v>19998</v>
      </c>
      <c r="B6388" s="1">
        <f>IFERROR(INDEX(Preturi!H$2:H$8000, MATCH(A6388, Preturi!G$2:G$8000, 0)), "")*G6388</f>
        <v>20.27</v>
      </c>
      <c r="C6388" t="s">
        <v>688</v>
      </c>
      <c r="D6388" t="s">
        <v>2306</v>
      </c>
      <c r="E6388" t="s">
        <v>19999</v>
      </c>
      <c r="F6388" t="s">
        <v>20442</v>
      </c>
      <c r="G6388" s="146">
        <f t="shared" si="115"/>
        <v>1</v>
      </c>
    </row>
    <row r="6389" spans="1:7">
      <c r="A6389" t="s">
        <v>20000</v>
      </c>
      <c r="B6389" s="1">
        <f>IFERROR(INDEX(Preturi!H$2:H$8000, MATCH(A6389, Preturi!G$2:G$8000, 0)), "")*G6389</f>
        <v>23.43</v>
      </c>
      <c r="C6389" t="s">
        <v>688</v>
      </c>
      <c r="D6389" t="s">
        <v>2306</v>
      </c>
      <c r="E6389" t="s">
        <v>20001</v>
      </c>
      <c r="F6389" t="s">
        <v>20442</v>
      </c>
      <c r="G6389" s="146">
        <f t="shared" si="115"/>
        <v>1</v>
      </c>
    </row>
    <row r="6390" spans="1:7">
      <c r="A6390" t="s">
        <v>20002</v>
      </c>
      <c r="B6390" s="1">
        <f>IFERROR(INDEX(Preturi!H$2:H$8000, MATCH(A6390, Preturi!G$2:G$8000, 0)), "")*G6390</f>
        <v>23.43</v>
      </c>
      <c r="C6390" t="s">
        <v>688</v>
      </c>
      <c r="D6390" t="s">
        <v>2306</v>
      </c>
      <c r="E6390" t="s">
        <v>20003</v>
      </c>
      <c r="F6390" t="s">
        <v>20442</v>
      </c>
      <c r="G6390" s="146">
        <f t="shared" si="115"/>
        <v>1</v>
      </c>
    </row>
    <row r="6391" spans="1:7">
      <c r="A6391" t="s">
        <v>4125</v>
      </c>
      <c r="B6391" s="1">
        <f>IFERROR(INDEX(Preturi!H$2:H$8000, MATCH(A6391, Preturi!G$2:G$8000, 0)), "")*G6391</f>
        <v>1.25</v>
      </c>
      <c r="C6391" t="s">
        <v>688</v>
      </c>
      <c r="D6391" t="s">
        <v>223</v>
      </c>
      <c r="E6391" t="s">
        <v>6408</v>
      </c>
      <c r="F6391" t="s">
        <v>20424</v>
      </c>
      <c r="G6391" s="146">
        <f t="shared" ref="G6391:G6434" si="116">1+Adaosuri8</f>
        <v>1</v>
      </c>
    </row>
    <row r="6392" spans="1:7">
      <c r="A6392" t="s">
        <v>4126</v>
      </c>
      <c r="B6392" s="1">
        <f>IFERROR(INDEX(Preturi!H$2:H$8000, MATCH(A6392, Preturi!G$2:G$8000, 0)), "")*G6392</f>
        <v>1.36</v>
      </c>
      <c r="C6392" t="s">
        <v>688</v>
      </c>
      <c r="D6392" t="s">
        <v>223</v>
      </c>
      <c r="E6392" t="s">
        <v>6409</v>
      </c>
      <c r="F6392" t="s">
        <v>20424</v>
      </c>
      <c r="G6392" s="146">
        <f t="shared" si="116"/>
        <v>1</v>
      </c>
    </row>
    <row r="6393" spans="1:7">
      <c r="A6393" t="s">
        <v>715</v>
      </c>
      <c r="B6393" s="1">
        <f>IFERROR(INDEX(Preturi!H$2:H$8000, MATCH(A6393, Preturi!G$2:G$8000, 0)), "")*G6393</f>
        <v>0.66</v>
      </c>
      <c r="C6393" t="s">
        <v>688</v>
      </c>
      <c r="D6393" t="s">
        <v>223</v>
      </c>
      <c r="E6393" t="s">
        <v>6410</v>
      </c>
      <c r="F6393" t="s">
        <v>20424</v>
      </c>
      <c r="G6393" s="146">
        <f t="shared" si="116"/>
        <v>1</v>
      </c>
    </row>
    <row r="6394" spans="1:7">
      <c r="A6394" t="s">
        <v>716</v>
      </c>
      <c r="B6394" s="1">
        <f>IFERROR(INDEX(Preturi!H$2:H$8000, MATCH(A6394, Preturi!G$2:G$8000, 0)), "")*G6394</f>
        <v>7.89</v>
      </c>
      <c r="C6394" t="s">
        <v>688</v>
      </c>
      <c r="D6394" t="s">
        <v>223</v>
      </c>
      <c r="E6394" t="s">
        <v>6411</v>
      </c>
      <c r="F6394" t="s">
        <v>20424</v>
      </c>
      <c r="G6394" s="146">
        <f t="shared" si="116"/>
        <v>1</v>
      </c>
    </row>
    <row r="6395" spans="1:7">
      <c r="A6395" t="s">
        <v>717</v>
      </c>
      <c r="B6395" s="1">
        <f>IFERROR(INDEX(Preturi!H$2:H$8000, MATCH(A6395, Preturi!G$2:G$8000, 0)), "")*G6395</f>
        <v>10.4</v>
      </c>
      <c r="C6395" t="s">
        <v>688</v>
      </c>
      <c r="D6395" t="s">
        <v>223</v>
      </c>
      <c r="E6395" t="s">
        <v>6412</v>
      </c>
      <c r="F6395" t="s">
        <v>20424</v>
      </c>
      <c r="G6395" s="146">
        <f t="shared" si="116"/>
        <v>1</v>
      </c>
    </row>
    <row r="6396" spans="1:7">
      <c r="A6396" t="s">
        <v>1996</v>
      </c>
      <c r="B6396" s="1">
        <f>IFERROR(INDEX(Preturi!H$2:H$8000, MATCH(A6396, Preturi!G$2:G$8000, 0)), "")*G6396</f>
        <v>1.26</v>
      </c>
      <c r="C6396" t="s">
        <v>688</v>
      </c>
      <c r="D6396" t="s">
        <v>223</v>
      </c>
      <c r="E6396" t="s">
        <v>6413</v>
      </c>
      <c r="F6396" t="s">
        <v>20424</v>
      </c>
      <c r="G6396" s="146">
        <f t="shared" si="116"/>
        <v>1</v>
      </c>
    </row>
    <row r="6397" spans="1:7">
      <c r="A6397" t="s">
        <v>1997</v>
      </c>
      <c r="B6397" s="1">
        <f>IFERROR(INDEX(Preturi!H$2:H$8000, MATCH(A6397, Preturi!G$2:G$8000, 0)), "")*G6397</f>
        <v>1.43</v>
      </c>
      <c r="C6397" t="s">
        <v>688</v>
      </c>
      <c r="D6397" t="s">
        <v>223</v>
      </c>
      <c r="E6397" t="s">
        <v>6414</v>
      </c>
      <c r="F6397" t="s">
        <v>20424</v>
      </c>
      <c r="G6397" s="146">
        <f t="shared" si="116"/>
        <v>1</v>
      </c>
    </row>
    <row r="6398" spans="1:7">
      <c r="A6398" t="s">
        <v>1998</v>
      </c>
      <c r="B6398" s="1">
        <f>IFERROR(INDEX(Preturi!H$2:H$8000, MATCH(A6398, Preturi!G$2:G$8000, 0)), "")*G6398</f>
        <v>1.43</v>
      </c>
      <c r="C6398" t="s">
        <v>688</v>
      </c>
      <c r="D6398" t="s">
        <v>223</v>
      </c>
      <c r="E6398" t="s">
        <v>6415</v>
      </c>
      <c r="F6398" t="s">
        <v>20424</v>
      </c>
      <c r="G6398" s="146">
        <f t="shared" si="116"/>
        <v>1</v>
      </c>
    </row>
    <row r="6399" spans="1:7">
      <c r="A6399" t="s">
        <v>1999</v>
      </c>
      <c r="B6399" s="1">
        <f>IFERROR(INDEX(Preturi!H$2:H$8000, MATCH(A6399, Preturi!G$2:G$8000, 0)), "")*G6399</f>
        <v>1.54</v>
      </c>
      <c r="C6399" t="s">
        <v>688</v>
      </c>
      <c r="D6399" t="s">
        <v>223</v>
      </c>
      <c r="E6399" t="s">
        <v>6416</v>
      </c>
      <c r="F6399" t="s">
        <v>20424</v>
      </c>
      <c r="G6399" s="146">
        <f t="shared" si="116"/>
        <v>1</v>
      </c>
    </row>
    <row r="6400" spans="1:7">
      <c r="A6400" t="s">
        <v>7207</v>
      </c>
      <c r="B6400" s="1">
        <f>IFERROR(INDEX(Preturi!H$2:H$8000, MATCH(A6400, Preturi!G$2:G$8000, 0)), "")*G6400</f>
        <v>2.84</v>
      </c>
      <c r="C6400" t="s">
        <v>688</v>
      </c>
      <c r="D6400" t="s">
        <v>223</v>
      </c>
      <c r="E6400" t="s">
        <v>7208</v>
      </c>
      <c r="F6400" t="s">
        <v>20424</v>
      </c>
      <c r="G6400" s="146">
        <f t="shared" si="116"/>
        <v>1</v>
      </c>
    </row>
    <row r="6401" spans="1:7">
      <c r="A6401" t="s">
        <v>718</v>
      </c>
      <c r="B6401" s="1">
        <f>IFERROR(INDEX(Preturi!H$2:H$8000, MATCH(A6401, Preturi!G$2:G$8000, 0)), "")*G6401</f>
        <v>0.84</v>
      </c>
      <c r="C6401" t="s">
        <v>688</v>
      </c>
      <c r="D6401" t="s">
        <v>223</v>
      </c>
      <c r="E6401" t="s">
        <v>6417</v>
      </c>
      <c r="F6401" t="s">
        <v>20424</v>
      </c>
      <c r="G6401" s="146">
        <f t="shared" si="116"/>
        <v>1</v>
      </c>
    </row>
    <row r="6402" spans="1:7">
      <c r="A6402" t="s">
        <v>719</v>
      </c>
      <c r="B6402" s="1">
        <f>IFERROR(INDEX(Preturi!H$2:H$8000, MATCH(A6402, Preturi!G$2:G$8000, 0)), "")*G6402</f>
        <v>1.07</v>
      </c>
      <c r="C6402" t="s">
        <v>688</v>
      </c>
      <c r="D6402" t="s">
        <v>223</v>
      </c>
      <c r="E6402" t="s">
        <v>6418</v>
      </c>
      <c r="F6402" t="s">
        <v>20424</v>
      </c>
      <c r="G6402" s="146">
        <f t="shared" si="116"/>
        <v>1</v>
      </c>
    </row>
    <row r="6403" spans="1:7">
      <c r="A6403" t="s">
        <v>2000</v>
      </c>
      <c r="B6403" s="1">
        <f>IFERROR(INDEX(Preturi!H$2:H$8000, MATCH(A6403, Preturi!G$2:G$8000, 0)), "")*G6403</f>
        <v>1.23</v>
      </c>
      <c r="C6403" t="s">
        <v>688</v>
      </c>
      <c r="D6403" t="s">
        <v>223</v>
      </c>
      <c r="E6403" t="s">
        <v>6419</v>
      </c>
      <c r="F6403" t="s">
        <v>20424</v>
      </c>
      <c r="G6403" s="146">
        <f t="shared" si="116"/>
        <v>1</v>
      </c>
    </row>
    <row r="6404" spans="1:7">
      <c r="A6404" t="s">
        <v>2001</v>
      </c>
      <c r="B6404" s="1">
        <f>IFERROR(INDEX(Preturi!H$2:H$8000, MATCH(A6404, Preturi!G$2:G$8000, 0)), "")*G6404</f>
        <v>1.39</v>
      </c>
      <c r="C6404" t="s">
        <v>688</v>
      </c>
      <c r="D6404" t="s">
        <v>223</v>
      </c>
      <c r="E6404" t="s">
        <v>6420</v>
      </c>
      <c r="F6404" t="s">
        <v>20424</v>
      </c>
      <c r="G6404" s="146">
        <f t="shared" si="116"/>
        <v>1</v>
      </c>
    </row>
    <row r="6405" spans="1:7">
      <c r="A6405" t="s">
        <v>3986</v>
      </c>
      <c r="B6405" s="1">
        <f>IFERROR(INDEX(Preturi!H$2:H$8000, MATCH(A6405, Preturi!G$2:G$8000, 0)), "")*G6405</f>
        <v>1.1299999999999999</v>
      </c>
      <c r="C6405" t="s">
        <v>688</v>
      </c>
      <c r="D6405" t="s">
        <v>223</v>
      </c>
      <c r="E6405" t="s">
        <v>6421</v>
      </c>
      <c r="F6405" t="s">
        <v>20424</v>
      </c>
      <c r="G6405" s="146">
        <f t="shared" si="116"/>
        <v>1</v>
      </c>
    </row>
    <row r="6406" spans="1:7">
      <c r="A6406" t="s">
        <v>3987</v>
      </c>
      <c r="B6406" s="1">
        <f>IFERROR(INDEX(Preturi!H$2:H$8000, MATCH(A6406, Preturi!G$2:G$8000, 0)), "")*G6406</f>
        <v>1.29</v>
      </c>
      <c r="C6406" t="s">
        <v>688</v>
      </c>
      <c r="D6406" t="s">
        <v>223</v>
      </c>
      <c r="E6406" t="s">
        <v>6422</v>
      </c>
      <c r="F6406" t="s">
        <v>20424</v>
      </c>
      <c r="G6406" s="146">
        <f t="shared" si="116"/>
        <v>1</v>
      </c>
    </row>
    <row r="6407" spans="1:7">
      <c r="A6407" t="s">
        <v>2002</v>
      </c>
      <c r="B6407" s="1">
        <f>IFERROR(INDEX(Preturi!H$2:H$8000, MATCH(A6407, Preturi!G$2:G$8000, 0)), "")*G6407</f>
        <v>2.38</v>
      </c>
      <c r="C6407" t="s">
        <v>688</v>
      </c>
      <c r="D6407" t="s">
        <v>223</v>
      </c>
      <c r="E6407" t="s">
        <v>6423</v>
      </c>
      <c r="F6407" t="s">
        <v>20424</v>
      </c>
      <c r="G6407" s="146">
        <f t="shared" si="116"/>
        <v>1</v>
      </c>
    </row>
    <row r="6408" spans="1:7">
      <c r="A6408" t="s">
        <v>2003</v>
      </c>
      <c r="B6408" s="1">
        <f>IFERROR(INDEX(Preturi!H$2:H$8000, MATCH(A6408, Preturi!G$2:G$8000, 0)), "")*G6408</f>
        <v>3.59</v>
      </c>
      <c r="C6408" t="s">
        <v>688</v>
      </c>
      <c r="D6408" t="s">
        <v>223</v>
      </c>
      <c r="E6408" t="s">
        <v>6424</v>
      </c>
      <c r="F6408" t="s">
        <v>20424</v>
      </c>
      <c r="G6408" s="146">
        <f t="shared" si="116"/>
        <v>1</v>
      </c>
    </row>
    <row r="6409" spans="1:7">
      <c r="A6409" t="s">
        <v>2004</v>
      </c>
      <c r="B6409" s="1">
        <f>IFERROR(INDEX(Preturi!H$2:H$8000, MATCH(A6409, Preturi!G$2:G$8000, 0)), "")*G6409</f>
        <v>7.46</v>
      </c>
      <c r="C6409" t="s">
        <v>688</v>
      </c>
      <c r="D6409" t="s">
        <v>223</v>
      </c>
      <c r="E6409" t="s">
        <v>6425</v>
      </c>
      <c r="F6409" t="s">
        <v>20424</v>
      </c>
      <c r="G6409" s="146">
        <f t="shared" si="116"/>
        <v>1</v>
      </c>
    </row>
    <row r="6410" spans="1:7">
      <c r="A6410" t="s">
        <v>2005</v>
      </c>
      <c r="B6410" s="1">
        <f>IFERROR(INDEX(Preturi!H$2:H$8000, MATCH(A6410, Preturi!G$2:G$8000, 0)), "")*G6410</f>
        <v>8.34</v>
      </c>
      <c r="C6410" t="s">
        <v>688</v>
      </c>
      <c r="D6410" t="s">
        <v>223</v>
      </c>
      <c r="E6410" t="s">
        <v>6426</v>
      </c>
      <c r="F6410" t="s">
        <v>20424</v>
      </c>
      <c r="G6410" s="146">
        <f t="shared" si="116"/>
        <v>1</v>
      </c>
    </row>
    <row r="6411" spans="1:7">
      <c r="A6411" t="s">
        <v>2006</v>
      </c>
      <c r="B6411" s="1">
        <f>IFERROR(INDEX(Preturi!H$2:H$8000, MATCH(A6411, Preturi!G$2:G$8000, 0)), "")*G6411</f>
        <v>7.46</v>
      </c>
      <c r="C6411" t="s">
        <v>688</v>
      </c>
      <c r="D6411" t="s">
        <v>223</v>
      </c>
      <c r="E6411" t="s">
        <v>6427</v>
      </c>
      <c r="F6411" t="s">
        <v>20424</v>
      </c>
      <c r="G6411" s="146">
        <f t="shared" si="116"/>
        <v>1</v>
      </c>
    </row>
    <row r="6412" spans="1:7">
      <c r="A6412" t="s">
        <v>2007</v>
      </c>
      <c r="B6412" s="1">
        <f>IFERROR(INDEX(Preturi!H$2:H$8000, MATCH(A6412, Preturi!G$2:G$8000, 0)), "")*G6412</f>
        <v>8.34</v>
      </c>
      <c r="C6412" t="s">
        <v>688</v>
      </c>
      <c r="D6412" t="s">
        <v>223</v>
      </c>
      <c r="E6412" t="s">
        <v>6428</v>
      </c>
      <c r="F6412" t="s">
        <v>20424</v>
      </c>
      <c r="G6412" s="146">
        <f t="shared" si="116"/>
        <v>1</v>
      </c>
    </row>
    <row r="6413" spans="1:7">
      <c r="A6413" t="s">
        <v>2008</v>
      </c>
      <c r="B6413" s="1">
        <f>IFERROR(INDEX(Preturi!H$2:H$8000, MATCH(A6413, Preturi!G$2:G$8000, 0)), "")*G6413</f>
        <v>0.84</v>
      </c>
      <c r="C6413" t="s">
        <v>688</v>
      </c>
      <c r="D6413" t="s">
        <v>223</v>
      </c>
      <c r="E6413" t="s">
        <v>6429</v>
      </c>
      <c r="F6413" t="s">
        <v>20424</v>
      </c>
      <c r="G6413" s="146">
        <f t="shared" si="116"/>
        <v>1</v>
      </c>
    </row>
    <row r="6414" spans="1:7">
      <c r="A6414" t="s">
        <v>2009</v>
      </c>
      <c r="B6414" s="1">
        <f>IFERROR(INDEX(Preturi!H$2:H$8000, MATCH(A6414, Preturi!G$2:G$8000, 0)), "")*G6414</f>
        <v>1.07</v>
      </c>
      <c r="C6414" t="s">
        <v>688</v>
      </c>
      <c r="D6414" t="s">
        <v>223</v>
      </c>
      <c r="E6414" t="s">
        <v>6430</v>
      </c>
      <c r="F6414" t="s">
        <v>20424</v>
      </c>
      <c r="G6414" s="146">
        <f t="shared" si="116"/>
        <v>1</v>
      </c>
    </row>
    <row r="6415" spans="1:7">
      <c r="A6415" t="s">
        <v>2010</v>
      </c>
      <c r="B6415" s="1">
        <f>IFERROR(INDEX(Preturi!H$2:H$8000, MATCH(A6415, Preturi!G$2:G$8000, 0)), "")*G6415</f>
        <v>2.25</v>
      </c>
      <c r="C6415" t="s">
        <v>688</v>
      </c>
      <c r="D6415" t="s">
        <v>223</v>
      </c>
      <c r="E6415" t="s">
        <v>6431</v>
      </c>
      <c r="F6415" t="s">
        <v>20424</v>
      </c>
      <c r="G6415" s="146">
        <f t="shared" si="116"/>
        <v>1</v>
      </c>
    </row>
    <row r="6416" spans="1:7">
      <c r="A6416" t="s">
        <v>2011</v>
      </c>
      <c r="B6416" s="1">
        <f>IFERROR(INDEX(Preturi!H$2:H$8000, MATCH(A6416, Preturi!G$2:G$8000, 0)), "")*G6416</f>
        <v>3.45</v>
      </c>
      <c r="C6416" t="s">
        <v>688</v>
      </c>
      <c r="D6416" t="s">
        <v>223</v>
      </c>
      <c r="E6416" t="s">
        <v>6432</v>
      </c>
      <c r="F6416" t="s">
        <v>20424</v>
      </c>
      <c r="G6416" s="146">
        <f t="shared" si="116"/>
        <v>1</v>
      </c>
    </row>
    <row r="6417" spans="1:7">
      <c r="A6417" t="s">
        <v>2622</v>
      </c>
      <c r="B6417" s="1">
        <f>IFERROR(INDEX(Preturi!H$2:H$8000, MATCH(A6417, Preturi!G$2:G$8000, 0)), "")*G6417</f>
        <v>1.56</v>
      </c>
      <c r="C6417" t="s">
        <v>688</v>
      </c>
      <c r="D6417" t="s">
        <v>223</v>
      </c>
      <c r="E6417" t="s">
        <v>6433</v>
      </c>
      <c r="F6417" t="s">
        <v>20424</v>
      </c>
      <c r="G6417" s="146">
        <f t="shared" si="116"/>
        <v>1</v>
      </c>
    </row>
    <row r="6418" spans="1:7">
      <c r="A6418" t="s">
        <v>2623</v>
      </c>
      <c r="B6418" s="1">
        <f>IFERROR(INDEX(Preturi!H$2:H$8000, MATCH(A6418, Preturi!G$2:G$8000, 0)), "")*G6418</f>
        <v>1.67</v>
      </c>
      <c r="C6418" t="s">
        <v>688</v>
      </c>
      <c r="D6418" t="s">
        <v>223</v>
      </c>
      <c r="E6418" t="s">
        <v>6434</v>
      </c>
      <c r="F6418" t="s">
        <v>20424</v>
      </c>
      <c r="G6418" s="146">
        <f t="shared" si="116"/>
        <v>1</v>
      </c>
    </row>
    <row r="6419" spans="1:7">
      <c r="A6419" t="s">
        <v>720</v>
      </c>
      <c r="B6419" s="1">
        <f>IFERROR(INDEX(Preturi!H$2:H$8000, MATCH(A6419, Preturi!G$2:G$8000, 0)), "")*G6419</f>
        <v>1.35</v>
      </c>
      <c r="C6419" t="s">
        <v>688</v>
      </c>
      <c r="D6419" t="s">
        <v>223</v>
      </c>
      <c r="E6419" t="s">
        <v>6435</v>
      </c>
      <c r="F6419" t="s">
        <v>20424</v>
      </c>
      <c r="G6419" s="146">
        <f t="shared" si="116"/>
        <v>1</v>
      </c>
    </row>
    <row r="6420" spans="1:7">
      <c r="A6420" t="s">
        <v>721</v>
      </c>
      <c r="B6420" s="1">
        <f>IFERROR(INDEX(Preturi!H$2:H$8000, MATCH(A6420, Preturi!G$2:G$8000, 0)), "")*G6420</f>
        <v>1.6</v>
      </c>
      <c r="C6420" t="s">
        <v>688</v>
      </c>
      <c r="D6420" t="s">
        <v>223</v>
      </c>
      <c r="E6420" t="s">
        <v>6436</v>
      </c>
      <c r="F6420" t="s">
        <v>20424</v>
      </c>
      <c r="G6420" s="146">
        <f t="shared" si="116"/>
        <v>1</v>
      </c>
    </row>
    <row r="6421" spans="1:7">
      <c r="A6421" t="s">
        <v>2012</v>
      </c>
      <c r="B6421" s="1">
        <f>IFERROR(INDEX(Preturi!H$2:H$8000, MATCH(A6421, Preturi!G$2:G$8000, 0)), "")*G6421</f>
        <v>4.26</v>
      </c>
      <c r="C6421" t="s">
        <v>688</v>
      </c>
      <c r="D6421" t="s">
        <v>223</v>
      </c>
      <c r="E6421" t="s">
        <v>6437</v>
      </c>
      <c r="F6421" t="s">
        <v>20424</v>
      </c>
      <c r="G6421" s="146">
        <f t="shared" si="116"/>
        <v>1</v>
      </c>
    </row>
    <row r="6422" spans="1:7">
      <c r="A6422" t="s">
        <v>10766</v>
      </c>
      <c r="B6422" s="1">
        <f>IFERROR(INDEX(Preturi!H$2:H$8000, MATCH(A6422, Preturi!G$2:G$8000, 0)), "")*G6422</f>
        <v>6.38</v>
      </c>
      <c r="C6422" t="s">
        <v>688</v>
      </c>
      <c r="D6422" t="s">
        <v>223</v>
      </c>
      <c r="E6422" t="s">
        <v>10767</v>
      </c>
      <c r="F6422" t="s">
        <v>20424</v>
      </c>
      <c r="G6422" s="146">
        <f t="shared" si="116"/>
        <v>1</v>
      </c>
    </row>
    <row r="6423" spans="1:7">
      <c r="A6423" t="s">
        <v>2013</v>
      </c>
      <c r="B6423" s="1">
        <f>IFERROR(INDEX(Preturi!H$2:H$8000, MATCH(A6423, Preturi!G$2:G$8000, 0)), "")*G6423</f>
        <v>8.51</v>
      </c>
      <c r="C6423" t="s">
        <v>688</v>
      </c>
      <c r="D6423" t="s">
        <v>223</v>
      </c>
      <c r="E6423" t="s">
        <v>6438</v>
      </c>
      <c r="F6423" t="s">
        <v>20424</v>
      </c>
      <c r="G6423" s="146">
        <f t="shared" si="116"/>
        <v>1</v>
      </c>
    </row>
    <row r="6424" spans="1:7">
      <c r="A6424" t="s">
        <v>2014</v>
      </c>
      <c r="B6424" s="1">
        <f>IFERROR(INDEX(Preturi!H$2:H$8000, MATCH(A6424, Preturi!G$2:G$8000, 0)), "")*G6424</f>
        <v>5.66</v>
      </c>
      <c r="C6424" t="s">
        <v>688</v>
      </c>
      <c r="D6424" t="s">
        <v>223</v>
      </c>
      <c r="E6424" t="s">
        <v>6439</v>
      </c>
      <c r="F6424" t="s">
        <v>20424</v>
      </c>
      <c r="G6424" s="146">
        <f t="shared" si="116"/>
        <v>1</v>
      </c>
    </row>
    <row r="6425" spans="1:7">
      <c r="A6425" t="s">
        <v>10768</v>
      </c>
      <c r="B6425" s="1">
        <f>IFERROR(INDEX(Preturi!H$2:H$8000, MATCH(A6425, Preturi!G$2:G$8000, 0)), "")*G6425</f>
        <v>8.48</v>
      </c>
      <c r="C6425" t="s">
        <v>688</v>
      </c>
      <c r="D6425" t="s">
        <v>223</v>
      </c>
      <c r="E6425" t="s">
        <v>10769</v>
      </c>
      <c r="F6425" t="s">
        <v>20424</v>
      </c>
      <c r="G6425" s="146">
        <f t="shared" si="116"/>
        <v>1</v>
      </c>
    </row>
    <row r="6426" spans="1:7">
      <c r="A6426" t="s">
        <v>2015</v>
      </c>
      <c r="B6426" s="1">
        <f>IFERROR(INDEX(Preturi!H$2:H$8000, MATCH(A6426, Preturi!G$2:G$8000, 0)), "")*G6426</f>
        <v>11.31</v>
      </c>
      <c r="C6426" t="s">
        <v>688</v>
      </c>
      <c r="D6426" t="s">
        <v>223</v>
      </c>
      <c r="E6426" t="s">
        <v>6440</v>
      </c>
      <c r="F6426" t="s">
        <v>20424</v>
      </c>
      <c r="G6426" s="146">
        <f t="shared" si="116"/>
        <v>1</v>
      </c>
    </row>
    <row r="6427" spans="1:7">
      <c r="A6427" t="s">
        <v>2016</v>
      </c>
      <c r="B6427" s="1">
        <f>IFERROR(INDEX(Preturi!H$2:H$8000, MATCH(A6427, Preturi!G$2:G$8000, 0)), "")*G6427</f>
        <v>10.43</v>
      </c>
      <c r="C6427" t="s">
        <v>688</v>
      </c>
      <c r="D6427" t="s">
        <v>223</v>
      </c>
      <c r="E6427" t="s">
        <v>6441</v>
      </c>
      <c r="F6427" t="s">
        <v>20424</v>
      </c>
      <c r="G6427" s="146">
        <f t="shared" si="116"/>
        <v>1</v>
      </c>
    </row>
    <row r="6428" spans="1:7">
      <c r="A6428" t="s">
        <v>2017</v>
      </c>
      <c r="B6428" s="1">
        <f>IFERROR(INDEX(Preturi!H$2:H$8000, MATCH(A6428, Preturi!G$2:G$8000, 0)), "")*G6428</f>
        <v>11.95</v>
      </c>
      <c r="C6428" t="s">
        <v>688</v>
      </c>
      <c r="D6428" t="s">
        <v>223</v>
      </c>
      <c r="E6428" t="s">
        <v>6442</v>
      </c>
      <c r="F6428" t="s">
        <v>20424</v>
      </c>
      <c r="G6428" s="146">
        <f t="shared" si="116"/>
        <v>1</v>
      </c>
    </row>
    <row r="6429" spans="1:7">
      <c r="A6429" t="s">
        <v>2018</v>
      </c>
      <c r="B6429" s="1">
        <f>IFERROR(INDEX(Preturi!H$2:H$8000, MATCH(A6429, Preturi!G$2:G$8000, 0)), "")*G6429</f>
        <v>2.61</v>
      </c>
      <c r="C6429" t="s">
        <v>688</v>
      </c>
      <c r="D6429" t="s">
        <v>223</v>
      </c>
      <c r="E6429" t="s">
        <v>6443</v>
      </c>
      <c r="F6429" t="s">
        <v>20424</v>
      </c>
      <c r="G6429" s="146">
        <f t="shared" si="116"/>
        <v>1</v>
      </c>
    </row>
    <row r="6430" spans="1:7">
      <c r="A6430" t="s">
        <v>2019</v>
      </c>
      <c r="B6430" s="1">
        <f>IFERROR(INDEX(Preturi!H$2:H$8000, MATCH(A6430, Preturi!G$2:G$8000, 0)), "")*G6430</f>
        <v>3.44</v>
      </c>
      <c r="C6430" t="s">
        <v>688</v>
      </c>
      <c r="D6430" t="s">
        <v>223</v>
      </c>
      <c r="E6430" t="s">
        <v>6444</v>
      </c>
      <c r="F6430" t="s">
        <v>20424</v>
      </c>
      <c r="G6430" s="146">
        <f t="shared" si="116"/>
        <v>1</v>
      </c>
    </row>
    <row r="6431" spans="1:7">
      <c r="A6431" t="s">
        <v>2020</v>
      </c>
      <c r="B6431" s="1">
        <f>IFERROR(INDEX(Preturi!H$2:H$8000, MATCH(A6431, Preturi!G$2:G$8000, 0)), "")*G6431</f>
        <v>2.25</v>
      </c>
      <c r="C6431" t="s">
        <v>688</v>
      </c>
      <c r="D6431" t="s">
        <v>223</v>
      </c>
      <c r="E6431" t="s">
        <v>6445</v>
      </c>
      <c r="F6431" t="s">
        <v>20424</v>
      </c>
      <c r="G6431" s="146">
        <f t="shared" si="116"/>
        <v>1</v>
      </c>
    </row>
    <row r="6432" spans="1:7">
      <c r="A6432" t="s">
        <v>2021</v>
      </c>
      <c r="B6432" s="1">
        <f>IFERROR(INDEX(Preturi!H$2:H$8000, MATCH(A6432, Preturi!G$2:G$8000, 0)), "")*G6432</f>
        <v>3.45</v>
      </c>
      <c r="C6432" t="s">
        <v>688</v>
      </c>
      <c r="D6432" t="s">
        <v>223</v>
      </c>
      <c r="E6432" t="s">
        <v>6446</v>
      </c>
      <c r="F6432" t="s">
        <v>20424</v>
      </c>
      <c r="G6432" s="146">
        <f t="shared" si="116"/>
        <v>1</v>
      </c>
    </row>
    <row r="6433" spans="1:7">
      <c r="A6433" t="s">
        <v>2022</v>
      </c>
      <c r="B6433" s="1">
        <f>IFERROR(INDEX(Preturi!H$2:H$8000, MATCH(A6433, Preturi!G$2:G$8000, 0)), "")*G6433</f>
        <v>12.05</v>
      </c>
      <c r="C6433" t="s">
        <v>688</v>
      </c>
      <c r="D6433" t="s">
        <v>223</v>
      </c>
      <c r="E6433" t="s">
        <v>6447</v>
      </c>
      <c r="F6433" t="s">
        <v>20424</v>
      </c>
      <c r="G6433" s="146">
        <f t="shared" si="116"/>
        <v>1</v>
      </c>
    </row>
    <row r="6434" spans="1:7">
      <c r="A6434" t="s">
        <v>2023</v>
      </c>
      <c r="B6434" s="1">
        <f>IFERROR(INDEX(Preturi!H$2:H$8000, MATCH(A6434, Preturi!G$2:G$8000, 0)), "")*G6434</f>
        <v>13.55</v>
      </c>
      <c r="C6434" t="s">
        <v>688</v>
      </c>
      <c r="D6434" t="s">
        <v>223</v>
      </c>
      <c r="E6434" t="s">
        <v>6448</v>
      </c>
      <c r="F6434" t="s">
        <v>20424</v>
      </c>
      <c r="G6434" s="146">
        <f t="shared" si="116"/>
        <v>1</v>
      </c>
    </row>
    <row r="6435" spans="1:7">
      <c r="A6435" t="s">
        <v>722</v>
      </c>
      <c r="B6435" s="1">
        <f>IFERROR(INDEX(Preturi!H$2:H$8000, MATCH(A6435, Preturi!G$2:G$8000, 0)), "")*G6435</f>
        <v>5.78</v>
      </c>
      <c r="C6435" t="s">
        <v>688</v>
      </c>
      <c r="D6435" t="s">
        <v>342</v>
      </c>
      <c r="E6435" t="s">
        <v>6449</v>
      </c>
      <c r="F6435" t="s">
        <v>20423</v>
      </c>
      <c r="G6435" s="146">
        <f t="shared" ref="G6435:G6440" si="117">1+Adaosuri5</f>
        <v>1</v>
      </c>
    </row>
    <row r="6436" spans="1:7">
      <c r="A6436" t="s">
        <v>723</v>
      </c>
      <c r="B6436" s="1">
        <f>IFERROR(INDEX(Preturi!H$2:H$8000, MATCH(A6436, Preturi!G$2:G$8000, 0)), "")*G6436</f>
        <v>5.78</v>
      </c>
      <c r="C6436" t="s">
        <v>688</v>
      </c>
      <c r="D6436" t="s">
        <v>342</v>
      </c>
      <c r="E6436" t="s">
        <v>6450</v>
      </c>
      <c r="F6436" t="s">
        <v>20423</v>
      </c>
      <c r="G6436" s="146">
        <f t="shared" si="117"/>
        <v>1</v>
      </c>
    </row>
    <row r="6437" spans="1:7">
      <c r="A6437" t="s">
        <v>2025</v>
      </c>
      <c r="B6437" s="1">
        <f>IFERROR(INDEX(Preturi!H$2:H$8000, MATCH(A6437, Preturi!G$2:G$8000, 0)), "")*G6437</f>
        <v>5.62</v>
      </c>
      <c r="C6437" t="s">
        <v>688</v>
      </c>
      <c r="D6437" t="s">
        <v>342</v>
      </c>
      <c r="E6437" t="s">
        <v>6451</v>
      </c>
      <c r="F6437" t="s">
        <v>20423</v>
      </c>
      <c r="G6437" s="146">
        <f t="shared" si="117"/>
        <v>1</v>
      </c>
    </row>
    <row r="6438" spans="1:7">
      <c r="A6438" t="s">
        <v>2027</v>
      </c>
      <c r="B6438" s="1">
        <f>IFERROR(INDEX(Preturi!H$2:H$8000, MATCH(A6438, Preturi!G$2:G$8000, 0)), "")*G6438</f>
        <v>6.44</v>
      </c>
      <c r="C6438" t="s">
        <v>688</v>
      </c>
      <c r="D6438" t="s">
        <v>342</v>
      </c>
      <c r="E6438" t="s">
        <v>6452</v>
      </c>
      <c r="F6438" t="s">
        <v>20423</v>
      </c>
      <c r="G6438" s="146">
        <f t="shared" si="117"/>
        <v>1</v>
      </c>
    </row>
    <row r="6439" spans="1:7">
      <c r="A6439" t="s">
        <v>2029</v>
      </c>
      <c r="B6439" s="1">
        <f>IFERROR(INDEX(Preturi!H$2:H$8000, MATCH(A6439, Preturi!G$2:G$8000, 0)), "")*G6439</f>
        <v>6.94</v>
      </c>
      <c r="C6439" t="s">
        <v>688</v>
      </c>
      <c r="D6439" t="s">
        <v>342</v>
      </c>
      <c r="E6439" t="s">
        <v>6453</v>
      </c>
      <c r="F6439" t="s">
        <v>20423</v>
      </c>
      <c r="G6439" s="146">
        <f t="shared" si="117"/>
        <v>1</v>
      </c>
    </row>
    <row r="6440" spans="1:7">
      <c r="A6440" t="s">
        <v>2030</v>
      </c>
      <c r="B6440" s="1">
        <f>IFERROR(INDEX(Preturi!H$2:H$8000, MATCH(A6440, Preturi!G$2:G$8000, 0)), "")*G6440</f>
        <v>8.4700000000000006</v>
      </c>
      <c r="C6440" t="s">
        <v>688</v>
      </c>
      <c r="D6440" t="s">
        <v>342</v>
      </c>
      <c r="E6440" t="s">
        <v>6454</v>
      </c>
      <c r="F6440" t="s">
        <v>20423</v>
      </c>
      <c r="G6440" s="146">
        <f t="shared" si="117"/>
        <v>1</v>
      </c>
    </row>
    <row r="6441" spans="1:7">
      <c r="A6441" t="s">
        <v>2031</v>
      </c>
      <c r="B6441" s="1">
        <f>IFERROR(INDEX(Preturi!H$2:H$8000, MATCH(A6441, Preturi!G$2:G$8000, 0)), "")*G6441</f>
        <v>11.56</v>
      </c>
      <c r="C6441" t="s">
        <v>688</v>
      </c>
      <c r="D6441" t="s">
        <v>342</v>
      </c>
      <c r="E6441" t="s">
        <v>6455</v>
      </c>
      <c r="F6441" t="s">
        <v>20426</v>
      </c>
      <c r="G6441" s="146">
        <f>1+Adaosuri10</f>
        <v>1</v>
      </c>
    </row>
    <row r="6442" spans="1:7">
      <c r="A6442" t="s">
        <v>2032</v>
      </c>
      <c r="B6442" s="1">
        <f>IFERROR(INDEX(Preturi!H$2:H$8000, MATCH(A6442, Preturi!G$2:G$8000, 0)), "")*G6442</f>
        <v>5.78</v>
      </c>
      <c r="C6442" t="s">
        <v>688</v>
      </c>
      <c r="D6442" t="s">
        <v>342</v>
      </c>
      <c r="E6442" t="s">
        <v>6456</v>
      </c>
      <c r="F6442" t="s">
        <v>20423</v>
      </c>
      <c r="G6442" s="146">
        <f t="shared" ref="G6442:G6447" si="118">1+Adaosuri5</f>
        <v>1</v>
      </c>
    </row>
    <row r="6443" spans="1:7">
      <c r="A6443" t="s">
        <v>2033</v>
      </c>
      <c r="B6443" s="1">
        <f>IFERROR(INDEX(Preturi!H$2:H$8000, MATCH(A6443, Preturi!G$2:G$8000, 0)), "")*G6443</f>
        <v>5.78</v>
      </c>
      <c r="C6443" t="s">
        <v>688</v>
      </c>
      <c r="D6443" t="s">
        <v>342</v>
      </c>
      <c r="E6443" t="s">
        <v>6457</v>
      </c>
      <c r="F6443" t="s">
        <v>20423</v>
      </c>
      <c r="G6443" s="146">
        <f t="shared" si="118"/>
        <v>1</v>
      </c>
    </row>
    <row r="6444" spans="1:7">
      <c r="A6444" t="s">
        <v>2625</v>
      </c>
      <c r="B6444" s="1">
        <f>IFERROR(INDEX(Preturi!H$2:H$8000, MATCH(A6444, Preturi!G$2:G$8000, 0)), "")*G6444</f>
        <v>5.62</v>
      </c>
      <c r="C6444" t="s">
        <v>688</v>
      </c>
      <c r="D6444" t="s">
        <v>342</v>
      </c>
      <c r="E6444" t="s">
        <v>6458</v>
      </c>
      <c r="F6444" t="s">
        <v>20423</v>
      </c>
      <c r="G6444" s="146">
        <f t="shared" si="118"/>
        <v>1</v>
      </c>
    </row>
    <row r="6445" spans="1:7">
      <c r="A6445" t="s">
        <v>2626</v>
      </c>
      <c r="B6445" s="1">
        <f>IFERROR(INDEX(Preturi!H$2:H$8000, MATCH(A6445, Preturi!G$2:G$8000, 0)), "")*G6445</f>
        <v>6.44</v>
      </c>
      <c r="C6445" t="s">
        <v>688</v>
      </c>
      <c r="D6445" t="s">
        <v>342</v>
      </c>
      <c r="E6445" t="s">
        <v>6459</v>
      </c>
      <c r="F6445" t="s">
        <v>20423</v>
      </c>
      <c r="G6445" s="146">
        <f t="shared" si="118"/>
        <v>1</v>
      </c>
    </row>
    <row r="6446" spans="1:7">
      <c r="A6446" t="s">
        <v>2035</v>
      </c>
      <c r="B6446" s="1">
        <f>IFERROR(INDEX(Preturi!H$2:H$8000, MATCH(A6446, Preturi!G$2:G$8000, 0)), "")*G6446</f>
        <v>6.94</v>
      </c>
      <c r="C6446" t="s">
        <v>688</v>
      </c>
      <c r="D6446" t="s">
        <v>342</v>
      </c>
      <c r="E6446" t="s">
        <v>6460</v>
      </c>
      <c r="F6446" t="s">
        <v>20423</v>
      </c>
      <c r="G6446" s="146">
        <f t="shared" si="118"/>
        <v>1</v>
      </c>
    </row>
    <row r="6447" spans="1:7">
      <c r="A6447" t="s">
        <v>2628</v>
      </c>
      <c r="B6447" s="1">
        <f>IFERROR(INDEX(Preturi!H$2:H$8000, MATCH(A6447, Preturi!G$2:G$8000, 0)), "")*G6447</f>
        <v>8.4700000000000006</v>
      </c>
      <c r="C6447" t="s">
        <v>688</v>
      </c>
      <c r="D6447" t="s">
        <v>342</v>
      </c>
      <c r="E6447" t="s">
        <v>6461</v>
      </c>
      <c r="F6447" t="s">
        <v>20423</v>
      </c>
      <c r="G6447" s="146">
        <f t="shared" si="118"/>
        <v>1</v>
      </c>
    </row>
    <row r="6448" spans="1:7">
      <c r="A6448" t="s">
        <v>20004</v>
      </c>
      <c r="B6448" s="1">
        <f>IFERROR(INDEX(Preturi!H$2:H$8000, MATCH(A6448, Preturi!G$2:G$8000, 0)), "")*G6448</f>
        <v>11</v>
      </c>
      <c r="C6448" t="s">
        <v>688</v>
      </c>
      <c r="D6448" t="s">
        <v>725</v>
      </c>
      <c r="E6448" t="s">
        <v>20005</v>
      </c>
      <c r="F6448" t="s">
        <v>20440</v>
      </c>
      <c r="G6448" s="146">
        <f>1+Adaosuri22</f>
        <v>1</v>
      </c>
    </row>
    <row r="6449" spans="1:7">
      <c r="A6449" t="s">
        <v>20006</v>
      </c>
      <c r="B6449" s="1">
        <f>IFERROR(INDEX(Preturi!H$2:H$8000, MATCH(A6449, Preturi!G$2:G$8000, 0)), "")*G6449</f>
        <v>12</v>
      </c>
      <c r="C6449" t="s">
        <v>688</v>
      </c>
      <c r="D6449" t="s">
        <v>725</v>
      </c>
      <c r="E6449" t="s">
        <v>20007</v>
      </c>
      <c r="F6449" t="s">
        <v>20440</v>
      </c>
      <c r="G6449" s="146">
        <f>1+Adaosuri22</f>
        <v>1</v>
      </c>
    </row>
    <row r="6450" spans="1:7">
      <c r="A6450" t="s">
        <v>20008</v>
      </c>
      <c r="B6450" s="1">
        <f>IFERROR(INDEX(Preturi!H$2:H$8000, MATCH(A6450, Preturi!G$2:G$8000, 0)), "")*G6450</f>
        <v>13</v>
      </c>
      <c r="C6450" t="s">
        <v>688</v>
      </c>
      <c r="D6450" t="s">
        <v>725</v>
      </c>
      <c r="E6450" t="s">
        <v>20010</v>
      </c>
      <c r="F6450" t="s">
        <v>20440</v>
      </c>
      <c r="G6450" s="146">
        <f>1+Adaosuri22</f>
        <v>1</v>
      </c>
    </row>
    <row r="6451" spans="1:7">
      <c r="A6451" t="s">
        <v>20011</v>
      </c>
      <c r="B6451" s="1">
        <f>IFERROR(INDEX(Preturi!H$2:H$8000, MATCH(A6451, Preturi!G$2:G$8000, 0)), "")*G6451</f>
        <v>14</v>
      </c>
      <c r="C6451" t="s">
        <v>688</v>
      </c>
      <c r="D6451" t="s">
        <v>725</v>
      </c>
      <c r="E6451" t="s">
        <v>20012</v>
      </c>
      <c r="F6451" t="s">
        <v>20440</v>
      </c>
      <c r="G6451" s="146">
        <f>1+Adaosuri22</f>
        <v>1</v>
      </c>
    </row>
    <row r="6452" spans="1:7">
      <c r="A6452" t="s">
        <v>2036</v>
      </c>
      <c r="B6452" s="1">
        <f>IFERROR(INDEX(Preturi!H$2:H$8000, MATCH(A6452, Preturi!G$2:G$8000, 0)), "")*G6452</f>
        <v>8.27</v>
      </c>
      <c r="C6452" t="s">
        <v>688</v>
      </c>
      <c r="D6452" t="s">
        <v>725</v>
      </c>
      <c r="E6452" t="s">
        <v>6462</v>
      </c>
      <c r="F6452" t="s">
        <v>20419</v>
      </c>
      <c r="G6452" s="146">
        <f t="shared" ref="G6452:G6476" si="119">1+Adaosuri1</f>
        <v>1</v>
      </c>
    </row>
    <row r="6453" spans="1:7">
      <c r="A6453" t="s">
        <v>4127</v>
      </c>
      <c r="B6453" s="1">
        <f>IFERROR(INDEX(Preturi!H$2:H$8000, MATCH(A6453, Preturi!G$2:G$8000, 0)), "")*G6453</f>
        <v>5.4</v>
      </c>
      <c r="C6453" t="s">
        <v>688</v>
      </c>
      <c r="D6453" t="s">
        <v>725</v>
      </c>
      <c r="E6453" t="s">
        <v>6463</v>
      </c>
      <c r="F6453" t="s">
        <v>20419</v>
      </c>
      <c r="G6453" s="146">
        <f t="shared" si="119"/>
        <v>1</v>
      </c>
    </row>
    <row r="6454" spans="1:7">
      <c r="A6454" t="s">
        <v>7592</v>
      </c>
      <c r="B6454" s="1">
        <f>IFERROR(INDEX(Preturi!H$2:H$8000, MATCH(A6454, Preturi!G$2:G$8000, 0)), "")*G6454</f>
        <v>6.75</v>
      </c>
      <c r="C6454" t="s">
        <v>688</v>
      </c>
      <c r="D6454" t="s">
        <v>725</v>
      </c>
      <c r="E6454" t="s">
        <v>7593</v>
      </c>
      <c r="F6454" t="s">
        <v>20419</v>
      </c>
      <c r="G6454" s="146">
        <f t="shared" si="119"/>
        <v>1</v>
      </c>
    </row>
    <row r="6455" spans="1:7">
      <c r="A6455" t="s">
        <v>4128</v>
      </c>
      <c r="B6455" s="1">
        <f>IFERROR(INDEX(Preturi!H$2:H$8000, MATCH(A6455, Preturi!G$2:G$8000, 0)), "")*G6455</f>
        <v>5.9</v>
      </c>
      <c r="C6455" t="s">
        <v>688</v>
      </c>
      <c r="D6455" t="s">
        <v>725</v>
      </c>
      <c r="E6455" t="s">
        <v>6464</v>
      </c>
      <c r="F6455" t="s">
        <v>20419</v>
      </c>
      <c r="G6455" s="146">
        <f t="shared" si="119"/>
        <v>1</v>
      </c>
    </row>
    <row r="6456" spans="1:7">
      <c r="A6456" t="s">
        <v>7594</v>
      </c>
      <c r="B6456" s="1">
        <f>IFERROR(INDEX(Preturi!H$2:H$8000, MATCH(A6456, Preturi!G$2:G$8000, 0)), "")*G6456</f>
        <v>7.03</v>
      </c>
      <c r="C6456" t="s">
        <v>688</v>
      </c>
      <c r="D6456" t="s">
        <v>725</v>
      </c>
      <c r="E6456" t="s">
        <v>7595</v>
      </c>
      <c r="F6456" t="s">
        <v>20419</v>
      </c>
      <c r="G6456" s="146">
        <f t="shared" si="119"/>
        <v>1</v>
      </c>
    </row>
    <row r="6457" spans="1:7">
      <c r="A6457" t="s">
        <v>2037</v>
      </c>
      <c r="B6457" s="1">
        <f>IFERROR(INDEX(Preturi!H$2:H$8000, MATCH(A6457, Preturi!G$2:G$8000, 0)), "")*G6457</f>
        <v>8.3800000000000008</v>
      </c>
      <c r="C6457" t="s">
        <v>688</v>
      </c>
      <c r="D6457" t="s">
        <v>725</v>
      </c>
      <c r="E6457" t="s">
        <v>6465</v>
      </c>
      <c r="F6457" t="s">
        <v>20419</v>
      </c>
      <c r="G6457" s="146">
        <f t="shared" si="119"/>
        <v>1</v>
      </c>
    </row>
    <row r="6458" spans="1:7">
      <c r="A6458" t="s">
        <v>2038</v>
      </c>
      <c r="B6458" s="1">
        <f>IFERROR(INDEX(Preturi!H$2:H$8000, MATCH(A6458, Preturi!G$2:G$8000, 0)), "")*G6458</f>
        <v>4.91</v>
      </c>
      <c r="C6458" t="s">
        <v>688</v>
      </c>
      <c r="D6458" t="s">
        <v>725</v>
      </c>
      <c r="E6458" t="s">
        <v>6466</v>
      </c>
      <c r="F6458" t="s">
        <v>20419</v>
      </c>
      <c r="G6458" s="146">
        <f t="shared" si="119"/>
        <v>1</v>
      </c>
    </row>
    <row r="6459" spans="1:7">
      <c r="A6459" t="s">
        <v>2039</v>
      </c>
      <c r="B6459" s="1">
        <f>IFERROR(INDEX(Preturi!H$2:H$8000, MATCH(A6459, Preturi!G$2:G$8000, 0)), "")*G6459</f>
        <v>5.73</v>
      </c>
      <c r="C6459" t="s">
        <v>688</v>
      </c>
      <c r="D6459" t="s">
        <v>725</v>
      </c>
      <c r="E6459" t="s">
        <v>6467</v>
      </c>
      <c r="F6459" t="s">
        <v>20419</v>
      </c>
      <c r="G6459" s="146">
        <f t="shared" si="119"/>
        <v>1</v>
      </c>
    </row>
    <row r="6460" spans="1:7">
      <c r="A6460" t="s">
        <v>2040</v>
      </c>
      <c r="B6460" s="1">
        <f>IFERROR(INDEX(Preturi!H$2:H$8000, MATCH(A6460, Preturi!G$2:G$8000, 0)), "")*G6460</f>
        <v>6.14</v>
      </c>
      <c r="C6460" t="s">
        <v>688</v>
      </c>
      <c r="D6460" t="s">
        <v>725</v>
      </c>
      <c r="E6460" t="s">
        <v>6468</v>
      </c>
      <c r="F6460" t="s">
        <v>20419</v>
      </c>
      <c r="G6460" s="146">
        <f t="shared" si="119"/>
        <v>1</v>
      </c>
    </row>
    <row r="6461" spans="1:7">
      <c r="A6461" t="s">
        <v>4129</v>
      </c>
      <c r="B6461" s="1">
        <f>IFERROR(INDEX(Preturi!H$2:H$8000, MATCH(A6461, Preturi!G$2:G$8000, 0)), "")*G6461</f>
        <v>6.96</v>
      </c>
      <c r="C6461" t="s">
        <v>688</v>
      </c>
      <c r="D6461" t="s">
        <v>725</v>
      </c>
      <c r="E6461" t="s">
        <v>6469</v>
      </c>
      <c r="F6461" t="s">
        <v>20419</v>
      </c>
      <c r="G6461" s="146">
        <f t="shared" si="119"/>
        <v>1</v>
      </c>
    </row>
    <row r="6462" spans="1:7">
      <c r="A6462" t="s">
        <v>3699</v>
      </c>
      <c r="B6462" s="1">
        <f>IFERROR(INDEX(Preturi!H$2:H$8000, MATCH(A6462, Preturi!G$2:G$8000, 0)), "")*G6462</f>
        <v>5.36</v>
      </c>
      <c r="C6462" t="s">
        <v>688</v>
      </c>
      <c r="D6462" t="s">
        <v>725</v>
      </c>
      <c r="E6462" t="s">
        <v>6470</v>
      </c>
      <c r="F6462" t="s">
        <v>20419</v>
      </c>
      <c r="G6462" s="146">
        <f t="shared" si="119"/>
        <v>1</v>
      </c>
    </row>
    <row r="6463" spans="1:7">
      <c r="A6463" t="s">
        <v>2041</v>
      </c>
      <c r="B6463" s="1">
        <f>IFERROR(INDEX(Preturi!H$2:H$8000, MATCH(A6463, Preturi!G$2:G$8000, 0)), "")*G6463</f>
        <v>6.12</v>
      </c>
      <c r="C6463" t="s">
        <v>688</v>
      </c>
      <c r="D6463" t="s">
        <v>725</v>
      </c>
      <c r="E6463" t="s">
        <v>6471</v>
      </c>
      <c r="F6463" t="s">
        <v>20419</v>
      </c>
      <c r="G6463" s="146">
        <f t="shared" si="119"/>
        <v>1</v>
      </c>
    </row>
    <row r="6464" spans="1:7">
      <c r="A6464" t="s">
        <v>2042</v>
      </c>
      <c r="B6464" s="1">
        <f>IFERROR(INDEX(Preturi!H$2:H$8000, MATCH(A6464, Preturi!G$2:G$8000, 0)), "")*G6464</f>
        <v>6.39</v>
      </c>
      <c r="C6464" t="s">
        <v>688</v>
      </c>
      <c r="D6464" t="s">
        <v>725</v>
      </c>
      <c r="E6464" t="s">
        <v>6472</v>
      </c>
      <c r="F6464" t="s">
        <v>20419</v>
      </c>
      <c r="G6464" s="146">
        <f t="shared" si="119"/>
        <v>1</v>
      </c>
    </row>
    <row r="6465" spans="1:7">
      <c r="A6465" t="s">
        <v>2043</v>
      </c>
      <c r="B6465" s="1">
        <f>IFERROR(INDEX(Preturi!H$2:H$8000, MATCH(A6465, Preturi!G$2:G$8000, 0)), "")*G6465</f>
        <v>7.24</v>
      </c>
      <c r="C6465" t="s">
        <v>688</v>
      </c>
      <c r="D6465" t="s">
        <v>725</v>
      </c>
      <c r="E6465" t="s">
        <v>6473</v>
      </c>
      <c r="F6465" t="s">
        <v>20419</v>
      </c>
      <c r="G6465" s="146">
        <f t="shared" si="119"/>
        <v>1</v>
      </c>
    </row>
    <row r="6466" spans="1:7">
      <c r="A6466" t="s">
        <v>4130</v>
      </c>
      <c r="B6466" s="1">
        <f>IFERROR(INDEX(Preturi!H$2:H$8000, MATCH(A6466, Preturi!G$2:G$8000, 0)), "")*G6466</f>
        <v>14.36</v>
      </c>
      <c r="C6466" t="s">
        <v>688</v>
      </c>
      <c r="D6466" t="s">
        <v>725</v>
      </c>
      <c r="E6466" t="s">
        <v>6474</v>
      </c>
      <c r="F6466" t="s">
        <v>20419</v>
      </c>
      <c r="G6466" s="146">
        <f t="shared" si="119"/>
        <v>1</v>
      </c>
    </row>
    <row r="6467" spans="1:7">
      <c r="A6467" t="s">
        <v>4131</v>
      </c>
      <c r="B6467" s="1">
        <f>IFERROR(INDEX(Preturi!H$2:H$8000, MATCH(A6467, Preturi!G$2:G$8000, 0)), "")*G6467</f>
        <v>10.06</v>
      </c>
      <c r="C6467" t="s">
        <v>688</v>
      </c>
      <c r="D6467" t="s">
        <v>725</v>
      </c>
      <c r="E6467" t="s">
        <v>6475</v>
      </c>
      <c r="F6467" t="s">
        <v>20419</v>
      </c>
      <c r="G6467" s="146">
        <f t="shared" si="119"/>
        <v>1</v>
      </c>
    </row>
    <row r="6468" spans="1:7">
      <c r="A6468" t="s">
        <v>2284</v>
      </c>
      <c r="B6468" s="1">
        <f>IFERROR(INDEX(Preturi!H$2:H$8000, MATCH(A6468, Preturi!G$2:G$8000, 0)), "")*G6468</f>
        <v>8.2799999999999994</v>
      </c>
      <c r="C6468" t="s">
        <v>688</v>
      </c>
      <c r="D6468" t="s">
        <v>725</v>
      </c>
      <c r="E6468" t="s">
        <v>6476</v>
      </c>
      <c r="F6468" t="s">
        <v>20419</v>
      </c>
      <c r="G6468" s="146">
        <f t="shared" si="119"/>
        <v>1</v>
      </c>
    </row>
    <row r="6469" spans="1:7">
      <c r="A6469" t="s">
        <v>7596</v>
      </c>
      <c r="B6469" s="1">
        <f>IFERROR(INDEX(Preturi!H$2:H$8000, MATCH(A6469, Preturi!G$2:G$8000, 0)), "")*G6469</f>
        <v>8.3800000000000008</v>
      </c>
      <c r="C6469" t="s">
        <v>688</v>
      </c>
      <c r="D6469" t="s">
        <v>725</v>
      </c>
      <c r="E6469" t="s">
        <v>7597</v>
      </c>
      <c r="F6469" t="s">
        <v>20419</v>
      </c>
      <c r="G6469" s="146">
        <f t="shared" si="119"/>
        <v>1</v>
      </c>
    </row>
    <row r="6470" spans="1:7">
      <c r="A6470" t="s">
        <v>2053</v>
      </c>
      <c r="B6470" s="1">
        <f>IFERROR(INDEX(Preturi!H$2:H$8000, MATCH(A6470, Preturi!G$2:G$8000, 0)), "")*G6470</f>
        <v>4.03</v>
      </c>
      <c r="C6470" t="s">
        <v>688</v>
      </c>
      <c r="D6470" t="s">
        <v>725</v>
      </c>
      <c r="E6470" t="s">
        <v>6477</v>
      </c>
      <c r="F6470" t="s">
        <v>20419</v>
      </c>
      <c r="G6470" s="146">
        <f t="shared" si="119"/>
        <v>1</v>
      </c>
    </row>
    <row r="6471" spans="1:7">
      <c r="A6471" t="s">
        <v>2054</v>
      </c>
      <c r="B6471" s="1">
        <f>IFERROR(INDEX(Preturi!H$2:H$8000, MATCH(A6471, Preturi!G$2:G$8000, 0)), "")*G6471</f>
        <v>4.12</v>
      </c>
      <c r="C6471" t="s">
        <v>688</v>
      </c>
      <c r="D6471" t="s">
        <v>725</v>
      </c>
      <c r="E6471" t="s">
        <v>6478</v>
      </c>
      <c r="F6471" t="s">
        <v>20419</v>
      </c>
      <c r="G6471" s="146">
        <f t="shared" si="119"/>
        <v>1</v>
      </c>
    </row>
    <row r="6472" spans="1:7">
      <c r="A6472" t="s">
        <v>2055</v>
      </c>
      <c r="B6472" s="1">
        <f>IFERROR(INDEX(Preturi!H$2:H$8000, MATCH(A6472, Preturi!G$2:G$8000, 0)), "")*G6472</f>
        <v>5.15</v>
      </c>
      <c r="C6472" t="s">
        <v>688</v>
      </c>
      <c r="D6472" t="s">
        <v>725</v>
      </c>
      <c r="E6472" t="s">
        <v>6479</v>
      </c>
      <c r="F6472" t="s">
        <v>20419</v>
      </c>
      <c r="G6472" s="146">
        <f t="shared" si="119"/>
        <v>1</v>
      </c>
    </row>
    <row r="6473" spans="1:7">
      <c r="A6473" t="s">
        <v>2056</v>
      </c>
      <c r="B6473" s="1">
        <f>IFERROR(INDEX(Preturi!H$2:H$8000, MATCH(A6473, Preturi!G$2:G$8000, 0)), "")*G6473</f>
        <v>5.62</v>
      </c>
      <c r="C6473" t="s">
        <v>688</v>
      </c>
      <c r="D6473" t="s">
        <v>725</v>
      </c>
      <c r="E6473" t="s">
        <v>6480</v>
      </c>
      <c r="F6473" t="s">
        <v>20419</v>
      </c>
      <c r="G6473" s="146">
        <f t="shared" si="119"/>
        <v>1</v>
      </c>
    </row>
    <row r="6474" spans="1:7">
      <c r="A6474" t="s">
        <v>4132</v>
      </c>
      <c r="B6474" s="1">
        <f>IFERROR(INDEX(Preturi!H$2:H$8000, MATCH(A6474, Preturi!G$2:G$8000, 0)), "")*G6474</f>
        <v>5.45</v>
      </c>
      <c r="C6474" t="s">
        <v>688</v>
      </c>
      <c r="D6474" t="s">
        <v>725</v>
      </c>
      <c r="E6474" t="s">
        <v>6481</v>
      </c>
      <c r="F6474" t="s">
        <v>20419</v>
      </c>
      <c r="G6474" s="146">
        <f t="shared" si="119"/>
        <v>1</v>
      </c>
    </row>
    <row r="6475" spans="1:7">
      <c r="A6475" t="s">
        <v>4133</v>
      </c>
      <c r="B6475" s="1">
        <f>IFERROR(INDEX(Preturi!H$2:H$8000, MATCH(A6475, Preturi!G$2:G$8000, 0)), "")*G6475</f>
        <v>5.95</v>
      </c>
      <c r="C6475" t="s">
        <v>688</v>
      </c>
      <c r="D6475" t="s">
        <v>725</v>
      </c>
      <c r="E6475" t="s">
        <v>6482</v>
      </c>
      <c r="F6475" t="s">
        <v>20419</v>
      </c>
      <c r="G6475" s="146">
        <f t="shared" si="119"/>
        <v>1</v>
      </c>
    </row>
    <row r="6476" spans="1:7">
      <c r="A6476" t="s">
        <v>2631</v>
      </c>
      <c r="B6476" s="1">
        <f>IFERROR(INDEX(Preturi!H$2:H$8000, MATCH(A6476, Preturi!G$2:G$8000, 0)), "")*G6476</f>
        <v>4.96</v>
      </c>
      <c r="C6476" t="s">
        <v>688</v>
      </c>
      <c r="D6476" t="s">
        <v>725</v>
      </c>
      <c r="E6476" t="s">
        <v>6483</v>
      </c>
      <c r="F6476" t="s">
        <v>20419</v>
      </c>
      <c r="G6476" s="146">
        <f t="shared" si="119"/>
        <v>1</v>
      </c>
    </row>
    <row r="6477" spans="1:7">
      <c r="A6477" t="s">
        <v>4135</v>
      </c>
      <c r="B6477" s="1">
        <f>IFERROR(INDEX(Preturi!H$2:H$8000, MATCH(A6477, Preturi!G$2:G$8000, 0)), "")*G6477</f>
        <v>15.93</v>
      </c>
      <c r="C6477" t="s">
        <v>2045</v>
      </c>
      <c r="D6477" t="s">
        <v>725</v>
      </c>
      <c r="E6477" t="s">
        <v>6484</v>
      </c>
      <c r="F6477" t="s">
        <v>20430</v>
      </c>
      <c r="G6477" s="146">
        <f>1+Adaosuri14</f>
        <v>1</v>
      </c>
    </row>
    <row r="6478" spans="1:7">
      <c r="A6478" t="s">
        <v>4136</v>
      </c>
      <c r="B6478" s="1">
        <f>IFERROR(INDEX(Preturi!H$2:H$8000, MATCH(A6478, Preturi!G$2:G$8000, 0)), "")*G6478</f>
        <v>18.239999999999998</v>
      </c>
      <c r="C6478" t="s">
        <v>2045</v>
      </c>
      <c r="D6478" t="s">
        <v>725</v>
      </c>
      <c r="E6478" t="s">
        <v>6485</v>
      </c>
      <c r="F6478" t="s">
        <v>20430</v>
      </c>
      <c r="G6478" s="146">
        <f>1+Adaosuri14</f>
        <v>1</v>
      </c>
    </row>
    <row r="6479" spans="1:7">
      <c r="A6479" t="s">
        <v>3700</v>
      </c>
      <c r="B6479" s="1">
        <f>IFERROR(INDEX(Preturi!H$2:H$8000, MATCH(A6479, Preturi!G$2:G$8000, 0)), "")*G6479</f>
        <v>5.41</v>
      </c>
      <c r="C6479" t="s">
        <v>688</v>
      </c>
      <c r="D6479" t="s">
        <v>725</v>
      </c>
      <c r="E6479" t="s">
        <v>6486</v>
      </c>
      <c r="F6479" t="s">
        <v>20419</v>
      </c>
      <c r="G6479" s="146">
        <f>1+Adaosuri1</f>
        <v>1</v>
      </c>
    </row>
    <row r="6480" spans="1:7">
      <c r="A6480" t="s">
        <v>2637</v>
      </c>
      <c r="B6480" s="1">
        <f>IFERROR(INDEX(Preturi!H$2:H$8000, MATCH(A6480, Preturi!G$2:G$8000, 0)), "")*G6480</f>
        <v>12.7</v>
      </c>
      <c r="C6480" t="s">
        <v>2045</v>
      </c>
      <c r="D6480" t="s">
        <v>725</v>
      </c>
      <c r="E6480" t="s">
        <v>6487</v>
      </c>
      <c r="F6480" t="s">
        <v>20430</v>
      </c>
      <c r="G6480" s="146">
        <f t="shared" ref="G6480:G6487" si="120">1+Adaosuri14</f>
        <v>1</v>
      </c>
    </row>
    <row r="6481" spans="1:7">
      <c r="A6481" t="s">
        <v>2638</v>
      </c>
      <c r="B6481" s="1">
        <f>IFERROR(INDEX(Preturi!H$2:H$8000, MATCH(A6481, Preturi!G$2:G$8000, 0)), "")*G6481</f>
        <v>15.93</v>
      </c>
      <c r="C6481" t="s">
        <v>2045</v>
      </c>
      <c r="D6481" t="s">
        <v>725</v>
      </c>
      <c r="E6481" t="s">
        <v>6488</v>
      </c>
      <c r="F6481" t="s">
        <v>20430</v>
      </c>
      <c r="G6481" s="146">
        <f t="shared" si="120"/>
        <v>1</v>
      </c>
    </row>
    <row r="6482" spans="1:7">
      <c r="A6482" t="s">
        <v>2639</v>
      </c>
      <c r="B6482" s="1">
        <f>IFERROR(INDEX(Preturi!H$2:H$8000, MATCH(A6482, Preturi!G$2:G$8000, 0)), "")*G6482</f>
        <v>0</v>
      </c>
      <c r="C6482" t="s">
        <v>2045</v>
      </c>
      <c r="D6482" t="s">
        <v>725</v>
      </c>
      <c r="E6482" t="s">
        <v>6489</v>
      </c>
      <c r="F6482" t="s">
        <v>20430</v>
      </c>
      <c r="G6482" s="146">
        <f t="shared" si="120"/>
        <v>1</v>
      </c>
    </row>
    <row r="6483" spans="1:7">
      <c r="A6483" t="s">
        <v>2640</v>
      </c>
      <c r="B6483" s="1">
        <f>IFERROR(INDEX(Preturi!H$2:H$8000, MATCH(A6483, Preturi!G$2:G$8000, 0)), "")*G6483</f>
        <v>28.17</v>
      </c>
      <c r="C6483" t="s">
        <v>2045</v>
      </c>
      <c r="D6483" t="s">
        <v>725</v>
      </c>
      <c r="E6483" t="s">
        <v>6490</v>
      </c>
      <c r="F6483" t="s">
        <v>20430</v>
      </c>
      <c r="G6483" s="146">
        <f t="shared" si="120"/>
        <v>1</v>
      </c>
    </row>
    <row r="6484" spans="1:7">
      <c r="A6484" t="s">
        <v>2642</v>
      </c>
      <c r="B6484" s="1">
        <f>IFERROR(INDEX(Preturi!H$2:H$8000, MATCH(A6484, Preturi!G$2:G$8000, 0)), "")*G6484</f>
        <v>13.62</v>
      </c>
      <c r="C6484" t="s">
        <v>2045</v>
      </c>
      <c r="D6484" t="s">
        <v>725</v>
      </c>
      <c r="E6484" t="s">
        <v>6491</v>
      </c>
      <c r="F6484" t="s">
        <v>20430</v>
      </c>
      <c r="G6484" s="146">
        <f t="shared" si="120"/>
        <v>1</v>
      </c>
    </row>
    <row r="6485" spans="1:7">
      <c r="A6485" t="s">
        <v>2643</v>
      </c>
      <c r="B6485" s="1">
        <f>IFERROR(INDEX(Preturi!H$2:H$8000, MATCH(A6485, Preturi!G$2:G$8000, 0)), "")*G6485</f>
        <v>15.93</v>
      </c>
      <c r="C6485" t="s">
        <v>2045</v>
      </c>
      <c r="D6485" t="s">
        <v>725</v>
      </c>
      <c r="E6485" t="s">
        <v>6492</v>
      </c>
      <c r="F6485" t="s">
        <v>20430</v>
      </c>
      <c r="G6485" s="146">
        <f t="shared" si="120"/>
        <v>1</v>
      </c>
    </row>
    <row r="6486" spans="1:7">
      <c r="A6486" t="s">
        <v>2644</v>
      </c>
      <c r="B6486" s="1">
        <f>IFERROR(INDEX(Preturi!H$2:H$8000, MATCH(A6486, Preturi!G$2:G$8000, 0)), "")*G6486</f>
        <v>18.010000000000002</v>
      </c>
      <c r="C6486" t="s">
        <v>2045</v>
      </c>
      <c r="D6486" t="s">
        <v>725</v>
      </c>
      <c r="E6486" t="s">
        <v>6493</v>
      </c>
      <c r="F6486" t="s">
        <v>20430</v>
      </c>
      <c r="G6486" s="146">
        <f t="shared" si="120"/>
        <v>1</v>
      </c>
    </row>
    <row r="6487" spans="1:7">
      <c r="A6487" t="s">
        <v>2645</v>
      </c>
      <c r="B6487" s="1">
        <f>IFERROR(INDEX(Preturi!H$2:H$8000, MATCH(A6487, Preturi!G$2:G$8000, 0)), "")*G6487</f>
        <v>19.62</v>
      </c>
      <c r="C6487" t="s">
        <v>2045</v>
      </c>
      <c r="D6487" t="s">
        <v>725</v>
      </c>
      <c r="E6487" t="s">
        <v>6494</v>
      </c>
      <c r="F6487" t="s">
        <v>20430</v>
      </c>
      <c r="G6487" s="146">
        <f t="shared" si="120"/>
        <v>1</v>
      </c>
    </row>
    <row r="6488" spans="1:7">
      <c r="A6488" t="s">
        <v>2646</v>
      </c>
      <c r="B6488" s="1">
        <f>IFERROR(INDEX(Preturi!H$2:H$8000, MATCH(A6488, Preturi!G$2:G$8000, 0)), "")*G6488</f>
        <v>4.08</v>
      </c>
      <c r="C6488" t="s">
        <v>688</v>
      </c>
      <c r="D6488" t="s">
        <v>725</v>
      </c>
      <c r="E6488" t="s">
        <v>6495</v>
      </c>
      <c r="F6488" t="s">
        <v>20419</v>
      </c>
      <c r="G6488" s="146">
        <f t="shared" ref="G6488:G6551" si="121">1+Adaosuri1</f>
        <v>1</v>
      </c>
    </row>
    <row r="6489" spans="1:7">
      <c r="A6489" t="s">
        <v>2647</v>
      </c>
      <c r="B6489" s="1">
        <f>IFERROR(INDEX(Preturi!H$2:H$8000, MATCH(A6489, Preturi!G$2:G$8000, 0)), "")*G6489</f>
        <v>4.17</v>
      </c>
      <c r="C6489" t="s">
        <v>688</v>
      </c>
      <c r="D6489" t="s">
        <v>725</v>
      </c>
      <c r="E6489" t="s">
        <v>6496</v>
      </c>
      <c r="F6489" t="s">
        <v>20419</v>
      </c>
      <c r="G6489" s="146">
        <f t="shared" si="121"/>
        <v>1</v>
      </c>
    </row>
    <row r="6490" spans="1:7">
      <c r="A6490" t="s">
        <v>2648</v>
      </c>
      <c r="B6490" s="1">
        <f>IFERROR(INDEX(Preturi!H$2:H$8000, MATCH(A6490, Preturi!G$2:G$8000, 0)), "")*G6490</f>
        <v>5.25</v>
      </c>
      <c r="C6490" t="s">
        <v>688</v>
      </c>
      <c r="D6490" t="s">
        <v>725</v>
      </c>
      <c r="E6490" t="s">
        <v>6497</v>
      </c>
      <c r="F6490" t="s">
        <v>20419</v>
      </c>
      <c r="G6490" s="146">
        <f t="shared" si="121"/>
        <v>1</v>
      </c>
    </row>
    <row r="6491" spans="1:7">
      <c r="A6491" t="s">
        <v>2649</v>
      </c>
      <c r="B6491" s="1">
        <f>IFERROR(INDEX(Preturi!H$2:H$8000, MATCH(A6491, Preturi!G$2:G$8000, 0)), "")*G6491</f>
        <v>5.72</v>
      </c>
      <c r="C6491" t="s">
        <v>688</v>
      </c>
      <c r="D6491" t="s">
        <v>725</v>
      </c>
      <c r="E6491" t="s">
        <v>6498</v>
      </c>
      <c r="F6491" t="s">
        <v>20419</v>
      </c>
      <c r="G6491" s="146">
        <f t="shared" si="121"/>
        <v>1</v>
      </c>
    </row>
    <row r="6492" spans="1:7">
      <c r="A6492" t="s">
        <v>2057</v>
      </c>
      <c r="B6492" s="1">
        <f>IFERROR(INDEX(Preturi!H$2:H$8000, MATCH(A6492, Preturi!G$2:G$8000, 0)), "")*G6492</f>
        <v>8.3699999999999992</v>
      </c>
      <c r="C6492" t="s">
        <v>688</v>
      </c>
      <c r="D6492" t="s">
        <v>725</v>
      </c>
      <c r="E6492" t="s">
        <v>6499</v>
      </c>
      <c r="F6492" t="s">
        <v>20419</v>
      </c>
      <c r="G6492" s="146">
        <f t="shared" si="121"/>
        <v>1</v>
      </c>
    </row>
    <row r="6493" spans="1:7">
      <c r="A6493" t="s">
        <v>4137</v>
      </c>
      <c r="B6493" s="1">
        <f>IFERROR(INDEX(Preturi!H$2:H$8000, MATCH(A6493, Preturi!G$2:G$8000, 0)), "")*G6493</f>
        <v>5.5</v>
      </c>
      <c r="C6493" t="s">
        <v>688</v>
      </c>
      <c r="D6493" t="s">
        <v>725</v>
      </c>
      <c r="E6493" t="s">
        <v>6500</v>
      </c>
      <c r="F6493" t="s">
        <v>20419</v>
      </c>
      <c r="G6493" s="146">
        <f t="shared" si="121"/>
        <v>1</v>
      </c>
    </row>
    <row r="6494" spans="1:7">
      <c r="A6494" t="s">
        <v>7598</v>
      </c>
      <c r="B6494" s="1">
        <f>IFERROR(INDEX(Preturi!H$2:H$8000, MATCH(A6494, Preturi!G$2:G$8000, 0)), "")*G6494</f>
        <v>6.85</v>
      </c>
      <c r="C6494" t="s">
        <v>688</v>
      </c>
      <c r="D6494" t="s">
        <v>725</v>
      </c>
      <c r="E6494" t="s">
        <v>7599</v>
      </c>
      <c r="F6494" t="s">
        <v>20419</v>
      </c>
      <c r="G6494" s="146">
        <f t="shared" si="121"/>
        <v>1</v>
      </c>
    </row>
    <row r="6495" spans="1:7">
      <c r="A6495" t="s">
        <v>4138</v>
      </c>
      <c r="B6495" s="1">
        <f>IFERROR(INDEX(Preturi!H$2:H$8000, MATCH(A6495, Preturi!G$2:G$8000, 0)), "")*G6495</f>
        <v>6</v>
      </c>
      <c r="C6495" t="s">
        <v>688</v>
      </c>
      <c r="D6495" t="s">
        <v>725</v>
      </c>
      <c r="E6495" t="s">
        <v>6501</v>
      </c>
      <c r="F6495" t="s">
        <v>20419</v>
      </c>
      <c r="G6495" s="146">
        <f t="shared" si="121"/>
        <v>1</v>
      </c>
    </row>
    <row r="6496" spans="1:7">
      <c r="A6496" t="s">
        <v>7600</v>
      </c>
      <c r="B6496" s="1">
        <f>IFERROR(INDEX(Preturi!H$2:H$8000, MATCH(A6496, Preturi!G$2:G$8000, 0)), "")*G6496</f>
        <v>7.13</v>
      </c>
      <c r="C6496" t="s">
        <v>688</v>
      </c>
      <c r="D6496" t="s">
        <v>725</v>
      </c>
      <c r="E6496" t="s">
        <v>7602</v>
      </c>
      <c r="F6496" t="s">
        <v>20419</v>
      </c>
      <c r="G6496" s="146">
        <f t="shared" si="121"/>
        <v>1</v>
      </c>
    </row>
    <row r="6497" spans="1:7">
      <c r="A6497" t="s">
        <v>2058</v>
      </c>
      <c r="B6497" s="1">
        <f>IFERROR(INDEX(Preturi!H$2:H$8000, MATCH(A6497, Preturi!G$2:G$8000, 0)), "")*G6497</f>
        <v>8.48</v>
      </c>
      <c r="C6497" t="s">
        <v>688</v>
      </c>
      <c r="D6497" t="s">
        <v>725</v>
      </c>
      <c r="E6497" t="s">
        <v>6502</v>
      </c>
      <c r="F6497" t="s">
        <v>20419</v>
      </c>
      <c r="G6497" s="146">
        <f t="shared" si="121"/>
        <v>1</v>
      </c>
    </row>
    <row r="6498" spans="1:7">
      <c r="A6498" t="s">
        <v>2059</v>
      </c>
      <c r="B6498" s="1">
        <f>IFERROR(INDEX(Preturi!H$2:H$8000, MATCH(A6498, Preturi!G$2:G$8000, 0)), "")*G6498</f>
        <v>5.01</v>
      </c>
      <c r="C6498" t="s">
        <v>688</v>
      </c>
      <c r="D6498" t="s">
        <v>725</v>
      </c>
      <c r="E6498" t="s">
        <v>6503</v>
      </c>
      <c r="F6498" t="s">
        <v>20419</v>
      </c>
      <c r="G6498" s="146">
        <f t="shared" si="121"/>
        <v>1</v>
      </c>
    </row>
    <row r="6499" spans="1:7">
      <c r="A6499" t="s">
        <v>2060</v>
      </c>
      <c r="B6499" s="1">
        <f>IFERROR(INDEX(Preturi!H$2:H$8000, MATCH(A6499, Preturi!G$2:G$8000, 0)), "")*G6499</f>
        <v>5.83</v>
      </c>
      <c r="C6499" t="s">
        <v>688</v>
      </c>
      <c r="D6499" t="s">
        <v>725</v>
      </c>
      <c r="E6499" t="s">
        <v>6504</v>
      </c>
      <c r="F6499" t="s">
        <v>20419</v>
      </c>
      <c r="G6499" s="146">
        <f t="shared" si="121"/>
        <v>1</v>
      </c>
    </row>
    <row r="6500" spans="1:7">
      <c r="A6500" t="s">
        <v>2061</v>
      </c>
      <c r="B6500" s="1">
        <f>IFERROR(INDEX(Preturi!H$2:H$8000, MATCH(A6500, Preturi!G$2:G$8000, 0)), "")*G6500</f>
        <v>6.24</v>
      </c>
      <c r="C6500" t="s">
        <v>688</v>
      </c>
      <c r="D6500" t="s">
        <v>725</v>
      </c>
      <c r="E6500" t="s">
        <v>6505</v>
      </c>
      <c r="F6500" t="s">
        <v>20419</v>
      </c>
      <c r="G6500" s="146">
        <f t="shared" si="121"/>
        <v>1</v>
      </c>
    </row>
    <row r="6501" spans="1:7">
      <c r="A6501" t="s">
        <v>4140</v>
      </c>
      <c r="B6501" s="1">
        <f>IFERROR(INDEX(Preturi!H$2:H$8000, MATCH(A6501, Preturi!G$2:G$8000, 0)), "")*G6501</f>
        <v>7.06</v>
      </c>
      <c r="C6501" t="s">
        <v>688</v>
      </c>
      <c r="D6501" t="s">
        <v>725</v>
      </c>
      <c r="E6501" t="s">
        <v>6506</v>
      </c>
      <c r="F6501" t="s">
        <v>20419</v>
      </c>
      <c r="G6501" s="146">
        <f t="shared" si="121"/>
        <v>1</v>
      </c>
    </row>
    <row r="6502" spans="1:7">
      <c r="A6502" t="s">
        <v>2650</v>
      </c>
      <c r="B6502" s="1">
        <f>IFERROR(INDEX(Preturi!H$2:H$8000, MATCH(A6502, Preturi!G$2:G$8000, 0)), "")*G6502</f>
        <v>8.94</v>
      </c>
      <c r="C6502" t="s">
        <v>688</v>
      </c>
      <c r="D6502" t="s">
        <v>725</v>
      </c>
      <c r="E6502" t="s">
        <v>6507</v>
      </c>
      <c r="F6502" t="s">
        <v>20419</v>
      </c>
      <c r="G6502" s="146">
        <f t="shared" si="121"/>
        <v>1</v>
      </c>
    </row>
    <row r="6503" spans="1:7">
      <c r="A6503" t="s">
        <v>3702</v>
      </c>
      <c r="B6503" s="1">
        <f>IFERROR(INDEX(Preturi!H$2:H$8000, MATCH(A6503, Preturi!G$2:G$8000, 0)), "")*G6503</f>
        <v>5.46</v>
      </c>
      <c r="C6503" t="s">
        <v>688</v>
      </c>
      <c r="D6503" t="s">
        <v>725</v>
      </c>
      <c r="E6503" t="s">
        <v>6508</v>
      </c>
      <c r="F6503" t="s">
        <v>20419</v>
      </c>
      <c r="G6503" s="146">
        <f t="shared" si="121"/>
        <v>1</v>
      </c>
    </row>
    <row r="6504" spans="1:7">
      <c r="A6504" t="s">
        <v>2062</v>
      </c>
      <c r="B6504" s="1">
        <f>IFERROR(INDEX(Preturi!H$2:H$8000, MATCH(A6504, Preturi!G$2:G$8000, 0)), "")*G6504</f>
        <v>6.22</v>
      </c>
      <c r="C6504" t="s">
        <v>688</v>
      </c>
      <c r="D6504" t="s">
        <v>725</v>
      </c>
      <c r="E6504" t="s">
        <v>6509</v>
      </c>
      <c r="F6504" t="s">
        <v>20419</v>
      </c>
      <c r="G6504" s="146">
        <f t="shared" si="121"/>
        <v>1</v>
      </c>
    </row>
    <row r="6505" spans="1:7">
      <c r="A6505" t="s">
        <v>2063</v>
      </c>
      <c r="B6505" s="1">
        <f>IFERROR(INDEX(Preturi!H$2:H$8000, MATCH(A6505, Preturi!G$2:G$8000, 0)), "")*G6505</f>
        <v>6.49</v>
      </c>
      <c r="C6505" t="s">
        <v>688</v>
      </c>
      <c r="D6505" t="s">
        <v>725</v>
      </c>
      <c r="E6505" t="s">
        <v>6510</v>
      </c>
      <c r="F6505" t="s">
        <v>20419</v>
      </c>
      <c r="G6505" s="146">
        <f t="shared" si="121"/>
        <v>1</v>
      </c>
    </row>
    <row r="6506" spans="1:7">
      <c r="A6506" t="s">
        <v>2064</v>
      </c>
      <c r="B6506" s="1">
        <f>IFERROR(INDEX(Preturi!H$2:H$8000, MATCH(A6506, Preturi!G$2:G$8000, 0)), "")*G6506</f>
        <v>7.34</v>
      </c>
      <c r="C6506" t="s">
        <v>688</v>
      </c>
      <c r="D6506" t="s">
        <v>725</v>
      </c>
      <c r="E6506" t="s">
        <v>6511</v>
      </c>
      <c r="F6506" t="s">
        <v>20419</v>
      </c>
      <c r="G6506" s="146">
        <f t="shared" si="121"/>
        <v>1</v>
      </c>
    </row>
    <row r="6507" spans="1:7">
      <c r="A6507" t="s">
        <v>4141</v>
      </c>
      <c r="B6507" s="1">
        <f>IFERROR(INDEX(Preturi!H$2:H$8000, MATCH(A6507, Preturi!G$2:G$8000, 0)), "")*G6507</f>
        <v>14.46</v>
      </c>
      <c r="C6507" t="s">
        <v>688</v>
      </c>
      <c r="D6507" t="s">
        <v>725</v>
      </c>
      <c r="E6507" t="s">
        <v>6512</v>
      </c>
      <c r="F6507" t="s">
        <v>20419</v>
      </c>
      <c r="G6507" s="146">
        <f t="shared" si="121"/>
        <v>1</v>
      </c>
    </row>
    <row r="6508" spans="1:7">
      <c r="A6508" t="s">
        <v>4142</v>
      </c>
      <c r="B6508" s="1">
        <f>IFERROR(INDEX(Preturi!H$2:H$8000, MATCH(A6508, Preturi!G$2:G$8000, 0)), "")*G6508</f>
        <v>10.16</v>
      </c>
      <c r="C6508" t="s">
        <v>688</v>
      </c>
      <c r="D6508" t="s">
        <v>725</v>
      </c>
      <c r="E6508" t="s">
        <v>6513</v>
      </c>
      <c r="F6508" t="s">
        <v>20419</v>
      </c>
      <c r="G6508" s="146">
        <f t="shared" si="121"/>
        <v>1</v>
      </c>
    </row>
    <row r="6509" spans="1:7">
      <c r="A6509" t="s">
        <v>2285</v>
      </c>
      <c r="B6509" s="1">
        <f>IFERROR(INDEX(Preturi!H$2:H$8000, MATCH(A6509, Preturi!G$2:G$8000, 0)), "")*G6509</f>
        <v>8.3800000000000008</v>
      </c>
      <c r="C6509" t="s">
        <v>688</v>
      </c>
      <c r="D6509" t="s">
        <v>725</v>
      </c>
      <c r="E6509" t="s">
        <v>6514</v>
      </c>
      <c r="F6509" t="s">
        <v>20419</v>
      </c>
      <c r="G6509" s="146">
        <f t="shared" si="121"/>
        <v>1</v>
      </c>
    </row>
    <row r="6510" spans="1:7">
      <c r="A6510" t="s">
        <v>7603</v>
      </c>
      <c r="B6510" s="1">
        <f>IFERROR(INDEX(Preturi!H$2:H$8000, MATCH(A6510, Preturi!G$2:G$8000, 0)), "")*G6510</f>
        <v>8.48</v>
      </c>
      <c r="C6510" t="s">
        <v>688</v>
      </c>
      <c r="D6510" t="s">
        <v>725</v>
      </c>
      <c r="E6510" t="s">
        <v>7604</v>
      </c>
      <c r="F6510" t="s">
        <v>20419</v>
      </c>
      <c r="G6510" s="146">
        <f t="shared" si="121"/>
        <v>1</v>
      </c>
    </row>
    <row r="6511" spans="1:7">
      <c r="A6511" t="s">
        <v>2065</v>
      </c>
      <c r="B6511" s="1">
        <f>IFERROR(INDEX(Preturi!H$2:H$8000, MATCH(A6511, Preturi!G$2:G$8000, 0)), "")*G6511</f>
        <v>4.13</v>
      </c>
      <c r="C6511" t="s">
        <v>688</v>
      </c>
      <c r="D6511" t="s">
        <v>725</v>
      </c>
      <c r="E6511" t="s">
        <v>6515</v>
      </c>
      <c r="F6511" t="s">
        <v>20419</v>
      </c>
      <c r="G6511" s="146">
        <f t="shared" si="121"/>
        <v>1</v>
      </c>
    </row>
    <row r="6512" spans="1:7">
      <c r="A6512" t="s">
        <v>2066</v>
      </c>
      <c r="B6512" s="1">
        <f>IFERROR(INDEX(Preturi!H$2:H$8000, MATCH(A6512, Preturi!G$2:G$8000, 0)), "")*G6512</f>
        <v>4.22</v>
      </c>
      <c r="C6512" t="s">
        <v>688</v>
      </c>
      <c r="D6512" t="s">
        <v>725</v>
      </c>
      <c r="E6512" t="s">
        <v>6516</v>
      </c>
      <c r="F6512" t="s">
        <v>20419</v>
      </c>
      <c r="G6512" s="146">
        <f t="shared" si="121"/>
        <v>1</v>
      </c>
    </row>
    <row r="6513" spans="1:7">
      <c r="A6513" t="s">
        <v>2067</v>
      </c>
      <c r="B6513" s="1">
        <f>IFERROR(INDEX(Preturi!H$2:H$8000, MATCH(A6513, Preturi!G$2:G$8000, 0)), "")*G6513</f>
        <v>5.25</v>
      </c>
      <c r="C6513" t="s">
        <v>688</v>
      </c>
      <c r="D6513" t="s">
        <v>725</v>
      </c>
      <c r="E6513" t="s">
        <v>6517</v>
      </c>
      <c r="F6513" t="s">
        <v>20419</v>
      </c>
      <c r="G6513" s="146">
        <f t="shared" si="121"/>
        <v>1</v>
      </c>
    </row>
    <row r="6514" spans="1:7">
      <c r="A6514" t="s">
        <v>2068</v>
      </c>
      <c r="B6514" s="1">
        <f>IFERROR(INDEX(Preturi!H$2:H$8000, MATCH(A6514, Preturi!G$2:G$8000, 0)), "")*G6514</f>
        <v>5.72</v>
      </c>
      <c r="C6514" t="s">
        <v>688</v>
      </c>
      <c r="D6514" t="s">
        <v>725</v>
      </c>
      <c r="E6514" t="s">
        <v>6518</v>
      </c>
      <c r="F6514" t="s">
        <v>20419</v>
      </c>
      <c r="G6514" s="146">
        <f t="shared" si="121"/>
        <v>1</v>
      </c>
    </row>
    <row r="6515" spans="1:7">
      <c r="A6515" t="s">
        <v>2651</v>
      </c>
      <c r="B6515" s="1">
        <f>IFERROR(INDEX(Preturi!H$2:H$8000, MATCH(A6515, Preturi!G$2:G$8000, 0)), "")*G6515</f>
        <v>7.02</v>
      </c>
      <c r="C6515" t="s">
        <v>688</v>
      </c>
      <c r="D6515" t="s">
        <v>725</v>
      </c>
      <c r="E6515" t="s">
        <v>6519</v>
      </c>
      <c r="F6515" t="s">
        <v>20419</v>
      </c>
      <c r="G6515" s="146">
        <f t="shared" si="121"/>
        <v>1</v>
      </c>
    </row>
    <row r="6516" spans="1:7">
      <c r="A6516" t="s">
        <v>2652</v>
      </c>
      <c r="B6516" s="1">
        <f>IFERROR(INDEX(Preturi!H$2:H$8000, MATCH(A6516, Preturi!G$2:G$8000, 0)), "")*G6516</f>
        <v>8.2200000000000006</v>
      </c>
      <c r="C6516" t="s">
        <v>688</v>
      </c>
      <c r="D6516" t="s">
        <v>725</v>
      </c>
      <c r="E6516" t="s">
        <v>6520</v>
      </c>
      <c r="F6516" t="s">
        <v>20419</v>
      </c>
      <c r="G6516" s="146">
        <f t="shared" si="121"/>
        <v>1</v>
      </c>
    </row>
    <row r="6517" spans="1:7">
      <c r="A6517" t="s">
        <v>2069</v>
      </c>
      <c r="B6517" s="1">
        <f>IFERROR(INDEX(Preturi!H$2:H$8000, MATCH(A6517, Preturi!G$2:G$8000, 0)), "")*G6517</f>
        <v>8.67</v>
      </c>
      <c r="C6517" t="s">
        <v>688</v>
      </c>
      <c r="D6517" t="s">
        <v>725</v>
      </c>
      <c r="E6517" t="s">
        <v>6521</v>
      </c>
      <c r="F6517" t="s">
        <v>20419</v>
      </c>
      <c r="G6517" s="146">
        <f t="shared" si="121"/>
        <v>1</v>
      </c>
    </row>
    <row r="6518" spans="1:7">
      <c r="A6518" t="s">
        <v>4143</v>
      </c>
      <c r="B6518" s="1">
        <f>IFERROR(INDEX(Preturi!H$2:H$8000, MATCH(A6518, Preturi!G$2:G$8000, 0)), "")*G6518</f>
        <v>5.8</v>
      </c>
      <c r="C6518" t="s">
        <v>688</v>
      </c>
      <c r="D6518" t="s">
        <v>725</v>
      </c>
      <c r="E6518" t="s">
        <v>6522</v>
      </c>
      <c r="F6518" t="s">
        <v>20419</v>
      </c>
      <c r="G6518" s="146">
        <f t="shared" si="121"/>
        <v>1</v>
      </c>
    </row>
    <row r="6519" spans="1:7">
      <c r="A6519" t="s">
        <v>7605</v>
      </c>
      <c r="B6519" s="1">
        <f>IFERROR(INDEX(Preturi!H$2:H$8000, MATCH(A6519, Preturi!G$2:G$8000, 0)), "")*G6519</f>
        <v>7.15</v>
      </c>
      <c r="C6519" t="s">
        <v>688</v>
      </c>
      <c r="D6519" t="s">
        <v>725</v>
      </c>
      <c r="E6519" t="s">
        <v>7606</v>
      </c>
      <c r="F6519" t="s">
        <v>20419</v>
      </c>
      <c r="G6519" s="146">
        <f t="shared" si="121"/>
        <v>1</v>
      </c>
    </row>
    <row r="6520" spans="1:7">
      <c r="A6520" t="s">
        <v>4144</v>
      </c>
      <c r="B6520" s="1">
        <f>IFERROR(INDEX(Preturi!H$2:H$8000, MATCH(A6520, Preturi!G$2:G$8000, 0)), "")*G6520</f>
        <v>6.3</v>
      </c>
      <c r="C6520" t="s">
        <v>688</v>
      </c>
      <c r="D6520" t="s">
        <v>725</v>
      </c>
      <c r="E6520" t="s">
        <v>6523</v>
      </c>
      <c r="F6520" t="s">
        <v>20419</v>
      </c>
      <c r="G6520" s="146">
        <f t="shared" si="121"/>
        <v>1</v>
      </c>
    </row>
    <row r="6521" spans="1:7">
      <c r="A6521" t="s">
        <v>7607</v>
      </c>
      <c r="B6521" s="1">
        <f>IFERROR(INDEX(Preturi!H$2:H$8000, MATCH(A6521, Preturi!G$2:G$8000, 0)), "")*G6521</f>
        <v>7.43</v>
      </c>
      <c r="C6521" t="s">
        <v>688</v>
      </c>
      <c r="D6521" t="s">
        <v>725</v>
      </c>
      <c r="E6521" t="s">
        <v>7608</v>
      </c>
      <c r="F6521" t="s">
        <v>20419</v>
      </c>
      <c r="G6521" s="146">
        <f t="shared" si="121"/>
        <v>1</v>
      </c>
    </row>
    <row r="6522" spans="1:7">
      <c r="A6522" t="s">
        <v>2070</v>
      </c>
      <c r="B6522" s="1">
        <f>IFERROR(INDEX(Preturi!H$2:H$8000, MATCH(A6522, Preturi!G$2:G$8000, 0)), "")*G6522</f>
        <v>8.7799999999999994</v>
      </c>
      <c r="C6522" t="s">
        <v>688</v>
      </c>
      <c r="D6522" t="s">
        <v>725</v>
      </c>
      <c r="E6522" t="s">
        <v>6524</v>
      </c>
      <c r="F6522" t="s">
        <v>20419</v>
      </c>
      <c r="G6522" s="146">
        <f t="shared" si="121"/>
        <v>1</v>
      </c>
    </row>
    <row r="6523" spans="1:7">
      <c r="A6523" t="s">
        <v>2071</v>
      </c>
      <c r="B6523" s="1">
        <f>IFERROR(INDEX(Preturi!H$2:H$8000, MATCH(A6523, Preturi!G$2:G$8000, 0)), "")*G6523</f>
        <v>5.31</v>
      </c>
      <c r="C6523" t="s">
        <v>688</v>
      </c>
      <c r="D6523" t="s">
        <v>725</v>
      </c>
      <c r="E6523" t="s">
        <v>6525</v>
      </c>
      <c r="F6523" t="s">
        <v>20419</v>
      </c>
      <c r="G6523" s="146">
        <f t="shared" si="121"/>
        <v>1</v>
      </c>
    </row>
    <row r="6524" spans="1:7">
      <c r="A6524" t="s">
        <v>2072</v>
      </c>
      <c r="B6524" s="1">
        <f>IFERROR(INDEX(Preturi!H$2:H$8000, MATCH(A6524, Preturi!G$2:G$8000, 0)), "")*G6524</f>
        <v>6.13</v>
      </c>
      <c r="C6524" t="s">
        <v>688</v>
      </c>
      <c r="D6524" t="s">
        <v>725</v>
      </c>
      <c r="E6524" t="s">
        <v>6526</v>
      </c>
      <c r="F6524" t="s">
        <v>20419</v>
      </c>
      <c r="G6524" s="146">
        <f t="shared" si="121"/>
        <v>1</v>
      </c>
    </row>
    <row r="6525" spans="1:7">
      <c r="A6525" t="s">
        <v>2073</v>
      </c>
      <c r="B6525" s="1">
        <f>IFERROR(INDEX(Preturi!H$2:H$8000, MATCH(A6525, Preturi!G$2:G$8000, 0)), "")*G6525</f>
        <v>6.54</v>
      </c>
      <c r="C6525" t="s">
        <v>688</v>
      </c>
      <c r="D6525" t="s">
        <v>725</v>
      </c>
      <c r="E6525" t="s">
        <v>6527</v>
      </c>
      <c r="F6525" t="s">
        <v>20419</v>
      </c>
      <c r="G6525" s="146">
        <f t="shared" si="121"/>
        <v>1</v>
      </c>
    </row>
    <row r="6526" spans="1:7">
      <c r="A6526" t="s">
        <v>4145</v>
      </c>
      <c r="B6526" s="1">
        <f>IFERROR(INDEX(Preturi!H$2:H$8000, MATCH(A6526, Preturi!G$2:G$8000, 0)), "")*G6526</f>
        <v>7.36</v>
      </c>
      <c r="C6526" t="s">
        <v>688</v>
      </c>
      <c r="D6526" t="s">
        <v>725</v>
      </c>
      <c r="E6526" t="s">
        <v>6528</v>
      </c>
      <c r="F6526" t="s">
        <v>20419</v>
      </c>
      <c r="G6526" s="146">
        <f t="shared" si="121"/>
        <v>1</v>
      </c>
    </row>
    <row r="6527" spans="1:7">
      <c r="A6527" t="s">
        <v>2074</v>
      </c>
      <c r="B6527" s="1">
        <f>IFERROR(INDEX(Preturi!H$2:H$8000, MATCH(A6527, Preturi!G$2:G$8000, 0)), "")*G6527</f>
        <v>9.14</v>
      </c>
      <c r="C6527" t="s">
        <v>688</v>
      </c>
      <c r="D6527" t="s">
        <v>725</v>
      </c>
      <c r="E6527" t="s">
        <v>6529</v>
      </c>
      <c r="F6527" t="s">
        <v>20419</v>
      </c>
      <c r="G6527" s="146">
        <f t="shared" si="121"/>
        <v>1</v>
      </c>
    </row>
    <row r="6528" spans="1:7">
      <c r="A6528" t="s">
        <v>3703</v>
      </c>
      <c r="B6528" s="1">
        <f>IFERROR(INDEX(Preturi!H$2:H$8000, MATCH(A6528, Preturi!G$2:G$8000, 0)), "")*G6528</f>
        <v>5.76</v>
      </c>
      <c r="C6528" t="s">
        <v>688</v>
      </c>
      <c r="D6528" t="s">
        <v>725</v>
      </c>
      <c r="E6528" t="s">
        <v>6530</v>
      </c>
      <c r="F6528" t="s">
        <v>20419</v>
      </c>
      <c r="G6528" s="146">
        <f t="shared" si="121"/>
        <v>1</v>
      </c>
    </row>
    <row r="6529" spans="1:7">
      <c r="A6529" t="s">
        <v>2075</v>
      </c>
      <c r="B6529" s="1">
        <f>IFERROR(INDEX(Preturi!H$2:H$8000, MATCH(A6529, Preturi!G$2:G$8000, 0)), "")*G6529</f>
        <v>6.52</v>
      </c>
      <c r="C6529" t="s">
        <v>688</v>
      </c>
      <c r="D6529" t="s">
        <v>725</v>
      </c>
      <c r="E6529" t="s">
        <v>6531</v>
      </c>
      <c r="F6529" t="s">
        <v>20419</v>
      </c>
      <c r="G6529" s="146">
        <f t="shared" si="121"/>
        <v>1</v>
      </c>
    </row>
    <row r="6530" spans="1:7">
      <c r="A6530" t="s">
        <v>2076</v>
      </c>
      <c r="B6530" s="1">
        <f>IFERROR(INDEX(Preturi!H$2:H$8000, MATCH(A6530, Preturi!G$2:G$8000, 0)), "")*G6530</f>
        <v>6.79</v>
      </c>
      <c r="C6530" t="s">
        <v>688</v>
      </c>
      <c r="D6530" t="s">
        <v>725</v>
      </c>
      <c r="E6530" t="s">
        <v>6532</v>
      </c>
      <c r="F6530" t="s">
        <v>20419</v>
      </c>
      <c r="G6530" s="146">
        <f t="shared" si="121"/>
        <v>1</v>
      </c>
    </row>
    <row r="6531" spans="1:7">
      <c r="A6531" t="s">
        <v>2077</v>
      </c>
      <c r="B6531" s="1">
        <f>IFERROR(INDEX(Preturi!H$2:H$8000, MATCH(A6531, Preturi!G$2:G$8000, 0)), "")*G6531</f>
        <v>7.64</v>
      </c>
      <c r="C6531" t="s">
        <v>688</v>
      </c>
      <c r="D6531" t="s">
        <v>725</v>
      </c>
      <c r="E6531" t="s">
        <v>6533</v>
      </c>
      <c r="F6531" t="s">
        <v>20419</v>
      </c>
      <c r="G6531" s="146">
        <f t="shared" si="121"/>
        <v>1</v>
      </c>
    </row>
    <row r="6532" spans="1:7">
      <c r="A6532" t="s">
        <v>4146</v>
      </c>
      <c r="B6532" s="1">
        <f>IFERROR(INDEX(Preturi!H$2:H$8000, MATCH(A6532, Preturi!G$2:G$8000, 0)), "")*G6532</f>
        <v>14.76</v>
      </c>
      <c r="C6532" t="s">
        <v>688</v>
      </c>
      <c r="D6532" t="s">
        <v>725</v>
      </c>
      <c r="E6532" t="s">
        <v>6534</v>
      </c>
      <c r="F6532" t="s">
        <v>20419</v>
      </c>
      <c r="G6532" s="146">
        <f t="shared" si="121"/>
        <v>1</v>
      </c>
    </row>
    <row r="6533" spans="1:7">
      <c r="A6533" t="s">
        <v>4147</v>
      </c>
      <c r="B6533" s="1">
        <f>IFERROR(INDEX(Preturi!H$2:H$8000, MATCH(A6533, Preturi!G$2:G$8000, 0)), "")*G6533</f>
        <v>10.46</v>
      </c>
      <c r="C6533" t="s">
        <v>688</v>
      </c>
      <c r="D6533" t="s">
        <v>725</v>
      </c>
      <c r="E6533" t="s">
        <v>6535</v>
      </c>
      <c r="F6533" t="s">
        <v>20419</v>
      </c>
      <c r="G6533" s="146">
        <f t="shared" si="121"/>
        <v>1</v>
      </c>
    </row>
    <row r="6534" spans="1:7">
      <c r="A6534" t="s">
        <v>2286</v>
      </c>
      <c r="B6534" s="1">
        <f>IFERROR(INDEX(Preturi!H$2:H$8000, MATCH(A6534, Preturi!G$2:G$8000, 0)), "")*G6534</f>
        <v>8.68</v>
      </c>
      <c r="C6534" t="s">
        <v>688</v>
      </c>
      <c r="D6534" t="s">
        <v>725</v>
      </c>
      <c r="E6534" t="s">
        <v>6536</v>
      </c>
      <c r="F6534" t="s">
        <v>20419</v>
      </c>
      <c r="G6534" s="146">
        <f t="shared" si="121"/>
        <v>1</v>
      </c>
    </row>
    <row r="6535" spans="1:7">
      <c r="A6535" t="s">
        <v>7609</v>
      </c>
      <c r="B6535" s="1">
        <f>IFERROR(INDEX(Preturi!H$2:H$8000, MATCH(A6535, Preturi!G$2:G$8000, 0)), "")*G6535</f>
        <v>8.7799999999999994</v>
      </c>
      <c r="C6535" t="s">
        <v>688</v>
      </c>
      <c r="D6535" t="s">
        <v>725</v>
      </c>
      <c r="E6535" t="s">
        <v>7610</v>
      </c>
      <c r="F6535" t="s">
        <v>20419</v>
      </c>
      <c r="G6535" s="146">
        <f t="shared" si="121"/>
        <v>1</v>
      </c>
    </row>
    <row r="6536" spans="1:7">
      <c r="A6536" t="s">
        <v>2078</v>
      </c>
      <c r="B6536" s="1">
        <f>IFERROR(INDEX(Preturi!H$2:H$8000, MATCH(A6536, Preturi!G$2:G$8000, 0)), "")*G6536</f>
        <v>4.33</v>
      </c>
      <c r="C6536" t="s">
        <v>688</v>
      </c>
      <c r="D6536" t="s">
        <v>725</v>
      </c>
      <c r="E6536" t="s">
        <v>6537</v>
      </c>
      <c r="F6536" t="s">
        <v>20419</v>
      </c>
      <c r="G6536" s="146">
        <f t="shared" si="121"/>
        <v>1</v>
      </c>
    </row>
    <row r="6537" spans="1:7">
      <c r="A6537" t="s">
        <v>2079</v>
      </c>
      <c r="B6537" s="1">
        <f>IFERROR(INDEX(Preturi!H$2:H$8000, MATCH(A6537, Preturi!G$2:G$8000, 0)), "")*G6537</f>
        <v>4.42</v>
      </c>
      <c r="C6537" t="s">
        <v>688</v>
      </c>
      <c r="D6537" t="s">
        <v>725</v>
      </c>
      <c r="E6537" t="s">
        <v>6538</v>
      </c>
      <c r="F6537" t="s">
        <v>20419</v>
      </c>
      <c r="G6537" s="146">
        <f t="shared" si="121"/>
        <v>1</v>
      </c>
    </row>
    <row r="6538" spans="1:7">
      <c r="A6538" t="s">
        <v>2080</v>
      </c>
      <c r="B6538" s="1">
        <f>IFERROR(INDEX(Preturi!H$2:H$8000, MATCH(A6538, Preturi!G$2:G$8000, 0)), "")*G6538</f>
        <v>5.45</v>
      </c>
      <c r="C6538" t="s">
        <v>688</v>
      </c>
      <c r="D6538" t="s">
        <v>725</v>
      </c>
      <c r="E6538" t="s">
        <v>6539</v>
      </c>
      <c r="F6538" t="s">
        <v>20419</v>
      </c>
      <c r="G6538" s="146">
        <f t="shared" si="121"/>
        <v>1</v>
      </c>
    </row>
    <row r="6539" spans="1:7">
      <c r="A6539" t="s">
        <v>2081</v>
      </c>
      <c r="B6539" s="1">
        <f>IFERROR(INDEX(Preturi!H$2:H$8000, MATCH(A6539, Preturi!G$2:G$8000, 0)), "")*G6539</f>
        <v>5.92</v>
      </c>
      <c r="C6539" t="s">
        <v>688</v>
      </c>
      <c r="D6539" t="s">
        <v>725</v>
      </c>
      <c r="E6539" t="s">
        <v>6540</v>
      </c>
      <c r="F6539" t="s">
        <v>20419</v>
      </c>
      <c r="G6539" s="146">
        <f t="shared" si="121"/>
        <v>1</v>
      </c>
    </row>
    <row r="6540" spans="1:7">
      <c r="A6540" t="s">
        <v>2082</v>
      </c>
      <c r="B6540" s="1">
        <f>IFERROR(INDEX(Preturi!H$2:H$8000, MATCH(A6540, Preturi!G$2:G$8000, 0)), "")*G6540</f>
        <v>7.22</v>
      </c>
      <c r="C6540" t="s">
        <v>688</v>
      </c>
      <c r="D6540" t="s">
        <v>725</v>
      </c>
      <c r="E6540" t="s">
        <v>6541</v>
      </c>
      <c r="F6540" t="s">
        <v>20419</v>
      </c>
      <c r="G6540" s="146">
        <f t="shared" si="121"/>
        <v>1</v>
      </c>
    </row>
    <row r="6541" spans="1:7">
      <c r="A6541" t="s">
        <v>2083</v>
      </c>
      <c r="B6541" s="1">
        <f>IFERROR(INDEX(Preturi!H$2:H$8000, MATCH(A6541, Preturi!G$2:G$8000, 0)), "")*G6541</f>
        <v>8.42</v>
      </c>
      <c r="C6541" t="s">
        <v>688</v>
      </c>
      <c r="D6541" t="s">
        <v>725</v>
      </c>
      <c r="E6541" t="s">
        <v>6542</v>
      </c>
      <c r="F6541" t="s">
        <v>20419</v>
      </c>
      <c r="G6541" s="146">
        <f t="shared" si="121"/>
        <v>1</v>
      </c>
    </row>
    <row r="6542" spans="1:7">
      <c r="A6542" t="s">
        <v>2084</v>
      </c>
      <c r="B6542" s="1">
        <f>IFERROR(INDEX(Preturi!H$2:H$8000, MATCH(A6542, Preturi!G$2:G$8000, 0)), "")*G6542</f>
        <v>8.92</v>
      </c>
      <c r="C6542" t="s">
        <v>688</v>
      </c>
      <c r="D6542" t="s">
        <v>725</v>
      </c>
      <c r="E6542" t="s">
        <v>6543</v>
      </c>
      <c r="F6542" t="s">
        <v>20419</v>
      </c>
      <c r="G6542" s="146">
        <f t="shared" si="121"/>
        <v>1</v>
      </c>
    </row>
    <row r="6543" spans="1:7">
      <c r="A6543" t="s">
        <v>4149</v>
      </c>
      <c r="B6543" s="1">
        <f>IFERROR(INDEX(Preturi!H$2:H$8000, MATCH(A6543, Preturi!G$2:G$8000, 0)), "")*G6543</f>
        <v>6.05</v>
      </c>
      <c r="C6543" t="s">
        <v>688</v>
      </c>
      <c r="D6543" t="s">
        <v>725</v>
      </c>
      <c r="E6543" t="s">
        <v>6544</v>
      </c>
      <c r="F6543" t="s">
        <v>20419</v>
      </c>
      <c r="G6543" s="146">
        <f t="shared" si="121"/>
        <v>1</v>
      </c>
    </row>
    <row r="6544" spans="1:7">
      <c r="A6544" t="s">
        <v>7611</v>
      </c>
      <c r="B6544" s="1">
        <f>IFERROR(INDEX(Preturi!H$2:H$8000, MATCH(A6544, Preturi!G$2:G$8000, 0)), "")*G6544</f>
        <v>7.4</v>
      </c>
      <c r="C6544" t="s">
        <v>688</v>
      </c>
      <c r="D6544" t="s">
        <v>725</v>
      </c>
      <c r="E6544" t="s">
        <v>7612</v>
      </c>
      <c r="F6544" t="s">
        <v>20419</v>
      </c>
      <c r="G6544" s="146">
        <f t="shared" si="121"/>
        <v>1</v>
      </c>
    </row>
    <row r="6545" spans="1:7">
      <c r="A6545" t="s">
        <v>4150</v>
      </c>
      <c r="B6545" s="1">
        <f>IFERROR(INDEX(Preturi!H$2:H$8000, MATCH(A6545, Preturi!G$2:G$8000, 0)), "")*G6545</f>
        <v>6.55</v>
      </c>
      <c r="C6545" t="s">
        <v>688</v>
      </c>
      <c r="D6545" t="s">
        <v>725</v>
      </c>
      <c r="E6545" t="s">
        <v>6545</v>
      </c>
      <c r="F6545" t="s">
        <v>20419</v>
      </c>
      <c r="G6545" s="146">
        <f t="shared" si="121"/>
        <v>1</v>
      </c>
    </row>
    <row r="6546" spans="1:7">
      <c r="A6546" t="s">
        <v>7613</v>
      </c>
      <c r="B6546" s="1">
        <f>IFERROR(INDEX(Preturi!H$2:H$8000, MATCH(A6546, Preturi!G$2:G$8000, 0)), "")*G6546</f>
        <v>7.68</v>
      </c>
      <c r="C6546" t="s">
        <v>688</v>
      </c>
      <c r="D6546" t="s">
        <v>725</v>
      </c>
      <c r="E6546" t="s">
        <v>7614</v>
      </c>
      <c r="F6546" t="s">
        <v>20419</v>
      </c>
      <c r="G6546" s="146">
        <f t="shared" si="121"/>
        <v>1</v>
      </c>
    </row>
    <row r="6547" spans="1:7">
      <c r="A6547" t="s">
        <v>4151</v>
      </c>
      <c r="B6547" s="1">
        <f>IFERROR(INDEX(Preturi!H$2:H$8000, MATCH(A6547, Preturi!G$2:G$8000, 0)), "")*G6547</f>
        <v>15.01</v>
      </c>
      <c r="C6547" t="s">
        <v>688</v>
      </c>
      <c r="D6547" t="s">
        <v>725</v>
      </c>
      <c r="E6547" t="s">
        <v>6546</v>
      </c>
      <c r="F6547" t="s">
        <v>20419</v>
      </c>
      <c r="G6547" s="146">
        <f t="shared" si="121"/>
        <v>1</v>
      </c>
    </row>
    <row r="6548" spans="1:7">
      <c r="A6548" t="s">
        <v>2085</v>
      </c>
      <c r="B6548" s="1">
        <f>IFERROR(INDEX(Preturi!H$2:H$8000, MATCH(A6548, Preturi!G$2:G$8000, 0)), "")*G6548</f>
        <v>9.0299999999999994</v>
      </c>
      <c r="C6548" t="s">
        <v>688</v>
      </c>
      <c r="D6548" t="s">
        <v>725</v>
      </c>
      <c r="E6548" t="s">
        <v>6547</v>
      </c>
      <c r="F6548" t="s">
        <v>20419</v>
      </c>
      <c r="G6548" s="146">
        <f t="shared" si="121"/>
        <v>1</v>
      </c>
    </row>
    <row r="6549" spans="1:7">
      <c r="A6549" t="s">
        <v>2086</v>
      </c>
      <c r="B6549" s="1">
        <f>IFERROR(INDEX(Preturi!H$2:H$8000, MATCH(A6549, Preturi!G$2:G$8000, 0)), "")*G6549</f>
        <v>5.56</v>
      </c>
      <c r="C6549" t="s">
        <v>688</v>
      </c>
      <c r="D6549" t="s">
        <v>725</v>
      </c>
      <c r="E6549" t="s">
        <v>6548</v>
      </c>
      <c r="F6549" t="s">
        <v>20419</v>
      </c>
      <c r="G6549" s="146">
        <f t="shared" si="121"/>
        <v>1</v>
      </c>
    </row>
    <row r="6550" spans="1:7">
      <c r="A6550" t="s">
        <v>2087</v>
      </c>
      <c r="B6550" s="1">
        <f>IFERROR(INDEX(Preturi!H$2:H$8000, MATCH(A6550, Preturi!G$2:G$8000, 0)), "")*G6550</f>
        <v>6.38</v>
      </c>
      <c r="C6550" t="s">
        <v>688</v>
      </c>
      <c r="D6550" t="s">
        <v>725</v>
      </c>
      <c r="E6550" t="s">
        <v>6549</v>
      </c>
      <c r="F6550" t="s">
        <v>20419</v>
      </c>
      <c r="G6550" s="146">
        <f t="shared" si="121"/>
        <v>1</v>
      </c>
    </row>
    <row r="6551" spans="1:7">
      <c r="A6551" t="s">
        <v>2088</v>
      </c>
      <c r="B6551" s="1">
        <f>IFERROR(INDEX(Preturi!H$2:H$8000, MATCH(A6551, Preturi!G$2:G$8000, 0)), "")*G6551</f>
        <v>6.79</v>
      </c>
      <c r="C6551" t="s">
        <v>688</v>
      </c>
      <c r="D6551" t="s">
        <v>725</v>
      </c>
      <c r="E6551" t="s">
        <v>6550</v>
      </c>
      <c r="F6551" t="s">
        <v>20419</v>
      </c>
      <c r="G6551" s="146">
        <f t="shared" si="121"/>
        <v>1</v>
      </c>
    </row>
    <row r="6552" spans="1:7">
      <c r="A6552" t="s">
        <v>4152</v>
      </c>
      <c r="B6552" s="1">
        <f>IFERROR(INDEX(Preturi!H$2:H$8000, MATCH(A6552, Preturi!G$2:G$8000, 0)), "")*G6552</f>
        <v>7.61</v>
      </c>
      <c r="C6552" t="s">
        <v>688</v>
      </c>
      <c r="D6552" t="s">
        <v>725</v>
      </c>
      <c r="E6552" t="s">
        <v>6551</v>
      </c>
      <c r="F6552" t="s">
        <v>20419</v>
      </c>
      <c r="G6552" s="146">
        <f t="shared" ref="G6552:G6615" si="122">1+Adaosuri1</f>
        <v>1</v>
      </c>
    </row>
    <row r="6553" spans="1:7">
      <c r="A6553" t="s">
        <v>2089</v>
      </c>
      <c r="B6553" s="1">
        <f>IFERROR(INDEX(Preturi!H$2:H$8000, MATCH(A6553, Preturi!G$2:G$8000, 0)), "")*G6553</f>
        <v>9.39</v>
      </c>
      <c r="C6553" t="s">
        <v>688</v>
      </c>
      <c r="D6553" t="s">
        <v>725</v>
      </c>
      <c r="E6553" t="s">
        <v>6552</v>
      </c>
      <c r="F6553" t="s">
        <v>20419</v>
      </c>
      <c r="G6553" s="146">
        <f t="shared" si="122"/>
        <v>1</v>
      </c>
    </row>
    <row r="6554" spans="1:7">
      <c r="A6554" t="s">
        <v>3704</v>
      </c>
      <c r="B6554" s="1">
        <f>IFERROR(INDEX(Preturi!H$2:H$8000, MATCH(A6554, Preturi!G$2:G$8000, 0)), "")*G6554</f>
        <v>6.01</v>
      </c>
      <c r="C6554" t="s">
        <v>688</v>
      </c>
      <c r="D6554" t="s">
        <v>725</v>
      </c>
      <c r="E6554" t="s">
        <v>6553</v>
      </c>
      <c r="F6554" t="s">
        <v>20419</v>
      </c>
      <c r="G6554" s="146">
        <f t="shared" si="122"/>
        <v>1</v>
      </c>
    </row>
    <row r="6555" spans="1:7">
      <c r="A6555" t="s">
        <v>2090</v>
      </c>
      <c r="B6555" s="1">
        <f>IFERROR(INDEX(Preturi!H$2:H$8000, MATCH(A6555, Preturi!G$2:G$8000, 0)), "")*G6555</f>
        <v>6.77</v>
      </c>
      <c r="C6555" t="s">
        <v>688</v>
      </c>
      <c r="D6555" t="s">
        <v>725</v>
      </c>
      <c r="E6555" t="s">
        <v>6554</v>
      </c>
      <c r="F6555" t="s">
        <v>20419</v>
      </c>
      <c r="G6555" s="146">
        <f t="shared" si="122"/>
        <v>1</v>
      </c>
    </row>
    <row r="6556" spans="1:7">
      <c r="A6556" t="s">
        <v>2091</v>
      </c>
      <c r="B6556" s="1">
        <f>IFERROR(INDEX(Preturi!H$2:H$8000, MATCH(A6556, Preturi!G$2:G$8000, 0)), "")*G6556</f>
        <v>7.04</v>
      </c>
      <c r="C6556" t="s">
        <v>688</v>
      </c>
      <c r="D6556" t="s">
        <v>725</v>
      </c>
      <c r="E6556" t="s">
        <v>6555</v>
      </c>
      <c r="F6556" t="s">
        <v>20419</v>
      </c>
      <c r="G6556" s="146">
        <f t="shared" si="122"/>
        <v>1</v>
      </c>
    </row>
    <row r="6557" spans="1:7">
      <c r="A6557" t="s">
        <v>2092</v>
      </c>
      <c r="B6557" s="1">
        <f>IFERROR(INDEX(Preturi!H$2:H$8000, MATCH(A6557, Preturi!G$2:G$8000, 0)), "")*G6557</f>
        <v>7.89</v>
      </c>
      <c r="C6557" t="s">
        <v>688</v>
      </c>
      <c r="D6557" t="s">
        <v>725</v>
      </c>
      <c r="E6557" t="s">
        <v>6556</v>
      </c>
      <c r="F6557" t="s">
        <v>20419</v>
      </c>
      <c r="G6557" s="146">
        <f t="shared" si="122"/>
        <v>1</v>
      </c>
    </row>
    <row r="6558" spans="1:7">
      <c r="A6558" t="s">
        <v>4153</v>
      </c>
      <c r="B6558" s="1">
        <f>IFERROR(INDEX(Preturi!H$2:H$8000, MATCH(A6558, Preturi!G$2:G$8000, 0)), "")*G6558</f>
        <v>10.71</v>
      </c>
      <c r="C6558" t="s">
        <v>688</v>
      </c>
      <c r="D6558" t="s">
        <v>725</v>
      </c>
      <c r="E6558" t="s">
        <v>6557</v>
      </c>
      <c r="F6558" t="s">
        <v>20419</v>
      </c>
      <c r="G6558" s="146">
        <f t="shared" si="122"/>
        <v>1</v>
      </c>
    </row>
    <row r="6559" spans="1:7">
      <c r="A6559" t="s">
        <v>2287</v>
      </c>
      <c r="B6559" s="1">
        <f>IFERROR(INDEX(Preturi!H$2:H$8000, MATCH(A6559, Preturi!G$2:G$8000, 0)), "")*G6559</f>
        <v>8.93</v>
      </c>
      <c r="C6559" t="s">
        <v>688</v>
      </c>
      <c r="D6559" t="s">
        <v>725</v>
      </c>
      <c r="E6559" t="s">
        <v>6558</v>
      </c>
      <c r="F6559" t="s">
        <v>20419</v>
      </c>
      <c r="G6559" s="146">
        <f t="shared" si="122"/>
        <v>1</v>
      </c>
    </row>
    <row r="6560" spans="1:7">
      <c r="A6560" t="s">
        <v>7615</v>
      </c>
      <c r="B6560" s="1">
        <f>IFERROR(INDEX(Preturi!H$2:H$8000, MATCH(A6560, Preturi!G$2:G$8000, 0)), "")*G6560</f>
        <v>9.0299999999999994</v>
      </c>
      <c r="C6560" t="s">
        <v>688</v>
      </c>
      <c r="D6560" t="s">
        <v>725</v>
      </c>
      <c r="E6560" t="s">
        <v>7616</v>
      </c>
      <c r="F6560" t="s">
        <v>20419</v>
      </c>
      <c r="G6560" s="146">
        <f t="shared" si="122"/>
        <v>1</v>
      </c>
    </row>
    <row r="6561" spans="1:7">
      <c r="A6561" t="s">
        <v>2093</v>
      </c>
      <c r="B6561" s="1">
        <f>IFERROR(INDEX(Preturi!H$2:H$8000, MATCH(A6561, Preturi!G$2:G$8000, 0)), "")*G6561</f>
        <v>4.53</v>
      </c>
      <c r="C6561" t="s">
        <v>688</v>
      </c>
      <c r="D6561" t="s">
        <v>725</v>
      </c>
      <c r="E6561" t="s">
        <v>6559</v>
      </c>
      <c r="F6561" t="s">
        <v>20419</v>
      </c>
      <c r="G6561" s="146">
        <f t="shared" si="122"/>
        <v>1</v>
      </c>
    </row>
    <row r="6562" spans="1:7">
      <c r="A6562" t="s">
        <v>2094</v>
      </c>
      <c r="B6562" s="1">
        <f>IFERROR(INDEX(Preturi!H$2:H$8000, MATCH(A6562, Preturi!G$2:G$8000, 0)), "")*G6562</f>
        <v>4.62</v>
      </c>
      <c r="C6562" t="s">
        <v>688</v>
      </c>
      <c r="D6562" t="s">
        <v>725</v>
      </c>
      <c r="E6562" t="s">
        <v>6560</v>
      </c>
      <c r="F6562" t="s">
        <v>20419</v>
      </c>
      <c r="G6562" s="146">
        <f t="shared" si="122"/>
        <v>1</v>
      </c>
    </row>
    <row r="6563" spans="1:7">
      <c r="A6563" t="s">
        <v>2095</v>
      </c>
      <c r="B6563" s="1">
        <f>IFERROR(INDEX(Preturi!H$2:H$8000, MATCH(A6563, Preturi!G$2:G$8000, 0)), "")*G6563</f>
        <v>5.65</v>
      </c>
      <c r="C6563" t="s">
        <v>688</v>
      </c>
      <c r="D6563" t="s">
        <v>725</v>
      </c>
      <c r="E6563" t="s">
        <v>6561</v>
      </c>
      <c r="F6563" t="s">
        <v>20419</v>
      </c>
      <c r="G6563" s="146">
        <f t="shared" si="122"/>
        <v>1</v>
      </c>
    </row>
    <row r="6564" spans="1:7">
      <c r="A6564" t="s">
        <v>2096</v>
      </c>
      <c r="B6564" s="1">
        <f>IFERROR(INDEX(Preturi!H$2:H$8000, MATCH(A6564, Preturi!G$2:G$8000, 0)), "")*G6564</f>
        <v>6.12</v>
      </c>
      <c r="C6564" t="s">
        <v>688</v>
      </c>
      <c r="D6564" t="s">
        <v>725</v>
      </c>
      <c r="E6564" t="s">
        <v>6562</v>
      </c>
      <c r="F6564" t="s">
        <v>20419</v>
      </c>
      <c r="G6564" s="146">
        <f t="shared" si="122"/>
        <v>1</v>
      </c>
    </row>
    <row r="6565" spans="1:7">
      <c r="A6565" t="s">
        <v>2097</v>
      </c>
      <c r="B6565" s="1">
        <f>IFERROR(INDEX(Preturi!H$2:H$8000, MATCH(A6565, Preturi!G$2:G$8000, 0)), "")*G6565</f>
        <v>7.42</v>
      </c>
      <c r="C6565" t="s">
        <v>688</v>
      </c>
      <c r="D6565" t="s">
        <v>725</v>
      </c>
      <c r="E6565" t="s">
        <v>6563</v>
      </c>
      <c r="F6565" t="s">
        <v>20419</v>
      </c>
      <c r="G6565" s="146">
        <f t="shared" si="122"/>
        <v>1</v>
      </c>
    </row>
    <row r="6566" spans="1:7">
      <c r="A6566" t="s">
        <v>2098</v>
      </c>
      <c r="B6566" s="1">
        <f>IFERROR(INDEX(Preturi!H$2:H$8000, MATCH(A6566, Preturi!G$2:G$8000, 0)), "")*G6566</f>
        <v>8.6199999999999992</v>
      </c>
      <c r="C6566" t="s">
        <v>688</v>
      </c>
      <c r="D6566" t="s">
        <v>725</v>
      </c>
      <c r="E6566" t="s">
        <v>6564</v>
      </c>
      <c r="F6566" t="s">
        <v>20419</v>
      </c>
      <c r="G6566" s="146">
        <f t="shared" si="122"/>
        <v>1</v>
      </c>
    </row>
    <row r="6567" spans="1:7">
      <c r="A6567" t="s">
        <v>7250</v>
      </c>
      <c r="B6567" s="1">
        <f>IFERROR(INDEX(Preturi!H$2:H$8000, MATCH(A6567, Preturi!G$2:G$8000, 0)), "")*G6567</f>
        <v>9.8699999999999992</v>
      </c>
      <c r="C6567" t="s">
        <v>688</v>
      </c>
      <c r="D6567" t="s">
        <v>725</v>
      </c>
      <c r="E6567" t="s">
        <v>7251</v>
      </c>
      <c r="F6567" t="s">
        <v>20419</v>
      </c>
      <c r="G6567" s="146">
        <f t="shared" si="122"/>
        <v>1</v>
      </c>
    </row>
    <row r="6568" spans="1:7">
      <c r="A6568" t="s">
        <v>7252</v>
      </c>
      <c r="B6568" s="1">
        <f>IFERROR(INDEX(Preturi!H$2:H$8000, MATCH(A6568, Preturi!G$2:G$8000, 0)), "")*G6568</f>
        <v>9.98</v>
      </c>
      <c r="C6568" t="s">
        <v>688</v>
      </c>
      <c r="D6568" t="s">
        <v>725</v>
      </c>
      <c r="E6568" t="s">
        <v>7253</v>
      </c>
      <c r="F6568" t="s">
        <v>20419</v>
      </c>
      <c r="G6568" s="146">
        <f t="shared" si="122"/>
        <v>1</v>
      </c>
    </row>
    <row r="6569" spans="1:7">
      <c r="A6569" t="s">
        <v>7254</v>
      </c>
      <c r="B6569" s="1">
        <f>IFERROR(INDEX(Preturi!H$2:H$8000, MATCH(A6569, Preturi!G$2:G$8000, 0)), "")*G6569</f>
        <v>7.33</v>
      </c>
      <c r="C6569" t="s">
        <v>688</v>
      </c>
      <c r="D6569" t="s">
        <v>725</v>
      </c>
      <c r="E6569" t="s">
        <v>7255</v>
      </c>
      <c r="F6569" t="s">
        <v>20419</v>
      </c>
      <c r="G6569" s="146">
        <f t="shared" si="122"/>
        <v>1</v>
      </c>
    </row>
    <row r="6570" spans="1:7">
      <c r="A6570" t="s">
        <v>7256</v>
      </c>
      <c r="B6570" s="1">
        <f>IFERROR(INDEX(Preturi!H$2:H$8000, MATCH(A6570, Preturi!G$2:G$8000, 0)), "")*G6570</f>
        <v>7.74</v>
      </c>
      <c r="C6570" t="s">
        <v>688</v>
      </c>
      <c r="D6570" t="s">
        <v>725</v>
      </c>
      <c r="E6570" t="s">
        <v>7257</v>
      </c>
      <c r="F6570" t="s">
        <v>20419</v>
      </c>
      <c r="G6570" s="146">
        <f t="shared" si="122"/>
        <v>1</v>
      </c>
    </row>
    <row r="6571" spans="1:7">
      <c r="A6571" t="s">
        <v>7258</v>
      </c>
      <c r="B6571" s="1">
        <f>IFERROR(INDEX(Preturi!H$2:H$8000, MATCH(A6571, Preturi!G$2:G$8000, 0)), "")*G6571</f>
        <v>8.56</v>
      </c>
      <c r="C6571" t="s">
        <v>688</v>
      </c>
      <c r="D6571" t="s">
        <v>725</v>
      </c>
      <c r="E6571" t="s">
        <v>7259</v>
      </c>
      <c r="F6571" t="s">
        <v>20419</v>
      </c>
      <c r="G6571" s="146">
        <f t="shared" si="122"/>
        <v>1</v>
      </c>
    </row>
    <row r="6572" spans="1:7">
      <c r="A6572" t="s">
        <v>7260</v>
      </c>
      <c r="B6572" s="1">
        <f>IFERROR(INDEX(Preturi!H$2:H$8000, MATCH(A6572, Preturi!G$2:G$8000, 0)), "")*G6572</f>
        <v>7.72</v>
      </c>
      <c r="C6572" t="s">
        <v>688</v>
      </c>
      <c r="D6572" t="s">
        <v>725</v>
      </c>
      <c r="E6572" t="s">
        <v>7261</v>
      </c>
      <c r="F6572" t="s">
        <v>20419</v>
      </c>
      <c r="G6572" s="146">
        <f t="shared" si="122"/>
        <v>1</v>
      </c>
    </row>
    <row r="6573" spans="1:7">
      <c r="A6573" t="s">
        <v>7262</v>
      </c>
      <c r="B6573" s="1">
        <f>IFERROR(INDEX(Preturi!H$2:H$8000, MATCH(A6573, Preturi!G$2:G$8000, 0)), "")*G6573</f>
        <v>7.99</v>
      </c>
      <c r="C6573" t="s">
        <v>688</v>
      </c>
      <c r="D6573" t="s">
        <v>725</v>
      </c>
      <c r="E6573" t="s">
        <v>7263</v>
      </c>
      <c r="F6573" t="s">
        <v>20419</v>
      </c>
      <c r="G6573" s="146">
        <f t="shared" si="122"/>
        <v>1</v>
      </c>
    </row>
    <row r="6574" spans="1:7">
      <c r="A6574" t="s">
        <v>7264</v>
      </c>
      <c r="B6574" s="1">
        <f>IFERROR(INDEX(Preturi!H$2:H$8000, MATCH(A6574, Preturi!G$2:G$8000, 0)), "")*G6574</f>
        <v>8.84</v>
      </c>
      <c r="C6574" t="s">
        <v>688</v>
      </c>
      <c r="D6574" t="s">
        <v>725</v>
      </c>
      <c r="E6574" t="s">
        <v>7265</v>
      </c>
      <c r="F6574" t="s">
        <v>20419</v>
      </c>
      <c r="G6574" s="146">
        <f t="shared" si="122"/>
        <v>1</v>
      </c>
    </row>
    <row r="6575" spans="1:7">
      <c r="A6575" t="s">
        <v>7266</v>
      </c>
      <c r="B6575" s="1">
        <f>IFERROR(INDEX(Preturi!H$2:H$8000, MATCH(A6575, Preturi!G$2:G$8000, 0)), "")*G6575</f>
        <v>9.8800000000000008</v>
      </c>
      <c r="C6575" t="s">
        <v>688</v>
      </c>
      <c r="D6575" t="s">
        <v>725</v>
      </c>
      <c r="E6575" t="s">
        <v>7267</v>
      </c>
      <c r="F6575" t="s">
        <v>20419</v>
      </c>
      <c r="G6575" s="146">
        <f t="shared" si="122"/>
        <v>1</v>
      </c>
    </row>
    <row r="6576" spans="1:7">
      <c r="A6576" t="s">
        <v>7617</v>
      </c>
      <c r="B6576" s="1">
        <f>IFERROR(INDEX(Preturi!H$2:H$8000, MATCH(A6576, Preturi!G$2:G$8000, 0)), "")*G6576</f>
        <v>9.98</v>
      </c>
      <c r="C6576" t="s">
        <v>688</v>
      </c>
      <c r="D6576" t="s">
        <v>725</v>
      </c>
      <c r="E6576" t="s">
        <v>7618</v>
      </c>
      <c r="F6576" t="s">
        <v>20419</v>
      </c>
      <c r="G6576" s="146">
        <f t="shared" si="122"/>
        <v>1</v>
      </c>
    </row>
    <row r="6577" spans="1:7">
      <c r="A6577" t="s">
        <v>7268</v>
      </c>
      <c r="B6577" s="1">
        <f>IFERROR(INDEX(Preturi!H$2:H$8000, MATCH(A6577, Preturi!G$2:G$8000, 0)), "")*G6577</f>
        <v>9.77</v>
      </c>
      <c r="C6577" t="s">
        <v>688</v>
      </c>
      <c r="D6577" t="s">
        <v>725</v>
      </c>
      <c r="E6577" t="s">
        <v>7269</v>
      </c>
      <c r="F6577" t="s">
        <v>20419</v>
      </c>
      <c r="G6577" s="146">
        <f t="shared" si="122"/>
        <v>1</v>
      </c>
    </row>
    <row r="6578" spans="1:7">
      <c r="A6578" t="s">
        <v>7270</v>
      </c>
      <c r="B6578" s="1">
        <f>IFERROR(INDEX(Preturi!H$2:H$8000, MATCH(A6578, Preturi!G$2:G$8000, 0)), "")*G6578</f>
        <v>9.8800000000000008</v>
      </c>
      <c r="C6578" t="s">
        <v>688</v>
      </c>
      <c r="D6578" t="s">
        <v>725</v>
      </c>
      <c r="E6578" t="s">
        <v>7271</v>
      </c>
      <c r="F6578" t="s">
        <v>20419</v>
      </c>
      <c r="G6578" s="146">
        <f t="shared" si="122"/>
        <v>1</v>
      </c>
    </row>
    <row r="6579" spans="1:7">
      <c r="A6579" t="s">
        <v>7272</v>
      </c>
      <c r="B6579" s="1">
        <f>IFERROR(INDEX(Preturi!H$2:H$8000, MATCH(A6579, Preturi!G$2:G$8000, 0)), "")*G6579</f>
        <v>6.41</v>
      </c>
      <c r="C6579" t="s">
        <v>688</v>
      </c>
      <c r="D6579" t="s">
        <v>725</v>
      </c>
      <c r="E6579" t="s">
        <v>7273</v>
      </c>
      <c r="F6579" t="s">
        <v>20419</v>
      </c>
      <c r="G6579" s="146">
        <f t="shared" si="122"/>
        <v>1</v>
      </c>
    </row>
    <row r="6580" spans="1:7">
      <c r="A6580" t="s">
        <v>7274</v>
      </c>
      <c r="B6580" s="1">
        <f>IFERROR(INDEX(Preturi!H$2:H$8000, MATCH(A6580, Preturi!G$2:G$8000, 0)), "")*G6580</f>
        <v>7.23</v>
      </c>
      <c r="C6580" t="s">
        <v>688</v>
      </c>
      <c r="D6580" t="s">
        <v>725</v>
      </c>
      <c r="E6580" t="s">
        <v>7276</v>
      </c>
      <c r="F6580" t="s">
        <v>20419</v>
      </c>
      <c r="G6580" s="146">
        <f t="shared" si="122"/>
        <v>1</v>
      </c>
    </row>
    <row r="6581" spans="1:7">
      <c r="A6581" t="s">
        <v>7277</v>
      </c>
      <c r="B6581" s="1">
        <f>IFERROR(INDEX(Preturi!H$2:H$8000, MATCH(A6581, Preturi!G$2:G$8000, 0)), "")*G6581</f>
        <v>7.64</v>
      </c>
      <c r="C6581" t="s">
        <v>688</v>
      </c>
      <c r="D6581" t="s">
        <v>725</v>
      </c>
      <c r="E6581" t="s">
        <v>7279</v>
      </c>
      <c r="F6581" t="s">
        <v>20419</v>
      </c>
      <c r="G6581" s="146">
        <f t="shared" si="122"/>
        <v>1</v>
      </c>
    </row>
    <row r="6582" spans="1:7">
      <c r="A6582" t="s">
        <v>7280</v>
      </c>
      <c r="B6582" s="1">
        <f>IFERROR(INDEX(Preturi!H$2:H$8000, MATCH(A6582, Preturi!G$2:G$8000, 0)), "")*G6582</f>
        <v>8.4600000000000009</v>
      </c>
      <c r="C6582" t="s">
        <v>688</v>
      </c>
      <c r="D6582" t="s">
        <v>725</v>
      </c>
      <c r="E6582" t="s">
        <v>7282</v>
      </c>
      <c r="F6582" t="s">
        <v>20419</v>
      </c>
      <c r="G6582" s="146">
        <f t="shared" si="122"/>
        <v>1</v>
      </c>
    </row>
    <row r="6583" spans="1:7">
      <c r="A6583" t="s">
        <v>7283</v>
      </c>
      <c r="B6583" s="1">
        <f>IFERROR(INDEX(Preturi!H$2:H$8000, MATCH(A6583, Preturi!G$2:G$8000, 0)), "")*G6583</f>
        <v>6.86</v>
      </c>
      <c r="C6583" t="s">
        <v>688</v>
      </c>
      <c r="D6583" t="s">
        <v>725</v>
      </c>
      <c r="E6583" t="s">
        <v>7284</v>
      </c>
      <c r="F6583" t="s">
        <v>20419</v>
      </c>
      <c r="G6583" s="146">
        <f t="shared" si="122"/>
        <v>1</v>
      </c>
    </row>
    <row r="6584" spans="1:7">
      <c r="A6584" t="s">
        <v>7285</v>
      </c>
      <c r="B6584" s="1">
        <f>IFERROR(INDEX(Preturi!H$2:H$8000, MATCH(A6584, Preturi!G$2:G$8000, 0)), "")*G6584</f>
        <v>7.62</v>
      </c>
      <c r="C6584" t="s">
        <v>688</v>
      </c>
      <c r="D6584" t="s">
        <v>725</v>
      </c>
      <c r="E6584" t="s">
        <v>7286</v>
      </c>
      <c r="F6584" t="s">
        <v>20419</v>
      </c>
      <c r="G6584" s="146">
        <f t="shared" si="122"/>
        <v>1</v>
      </c>
    </row>
    <row r="6585" spans="1:7">
      <c r="A6585" t="s">
        <v>7287</v>
      </c>
      <c r="B6585" s="1">
        <f>IFERROR(INDEX(Preturi!H$2:H$8000, MATCH(A6585, Preturi!G$2:G$8000, 0)), "")*G6585</f>
        <v>7.89</v>
      </c>
      <c r="C6585" t="s">
        <v>688</v>
      </c>
      <c r="D6585" t="s">
        <v>725</v>
      </c>
      <c r="E6585" t="s">
        <v>7288</v>
      </c>
      <c r="F6585" t="s">
        <v>20419</v>
      </c>
      <c r="G6585" s="146">
        <f t="shared" si="122"/>
        <v>1</v>
      </c>
    </row>
    <row r="6586" spans="1:7">
      <c r="A6586" t="s">
        <v>7289</v>
      </c>
      <c r="B6586" s="1">
        <f>IFERROR(INDEX(Preturi!H$2:H$8000, MATCH(A6586, Preturi!G$2:G$8000, 0)), "")*G6586</f>
        <v>8.74</v>
      </c>
      <c r="C6586" t="s">
        <v>688</v>
      </c>
      <c r="D6586" t="s">
        <v>725</v>
      </c>
      <c r="E6586" t="s">
        <v>7291</v>
      </c>
      <c r="F6586" t="s">
        <v>20419</v>
      </c>
      <c r="G6586" s="146">
        <f t="shared" si="122"/>
        <v>1</v>
      </c>
    </row>
    <row r="6587" spans="1:7">
      <c r="A6587" t="s">
        <v>7292</v>
      </c>
      <c r="B6587" s="1">
        <f>IFERROR(INDEX(Preturi!H$2:H$8000, MATCH(A6587, Preturi!G$2:G$8000, 0)), "")*G6587</f>
        <v>9.7799999999999994</v>
      </c>
      <c r="C6587" t="s">
        <v>688</v>
      </c>
      <c r="D6587" t="s">
        <v>725</v>
      </c>
      <c r="E6587" t="s">
        <v>7293</v>
      </c>
      <c r="F6587" t="s">
        <v>20419</v>
      </c>
      <c r="G6587" s="146">
        <f t="shared" si="122"/>
        <v>1</v>
      </c>
    </row>
    <row r="6588" spans="1:7">
      <c r="A6588" t="s">
        <v>7619</v>
      </c>
      <c r="B6588" s="1">
        <f>IFERROR(INDEX(Preturi!H$2:H$8000, MATCH(A6588, Preturi!G$2:G$8000, 0)), "")*G6588</f>
        <v>9.8800000000000008</v>
      </c>
      <c r="C6588" t="s">
        <v>688</v>
      </c>
      <c r="D6588" t="s">
        <v>725</v>
      </c>
      <c r="E6588" t="s">
        <v>7620</v>
      </c>
      <c r="F6588" t="s">
        <v>20419</v>
      </c>
      <c r="G6588" s="146">
        <f t="shared" si="122"/>
        <v>1</v>
      </c>
    </row>
    <row r="6589" spans="1:7">
      <c r="A6589" t="s">
        <v>7294</v>
      </c>
      <c r="B6589" s="1">
        <f>IFERROR(INDEX(Preturi!H$2:H$8000, MATCH(A6589, Preturi!G$2:G$8000, 0)), "")*G6589</f>
        <v>10.02</v>
      </c>
      <c r="C6589" t="s">
        <v>688</v>
      </c>
      <c r="D6589" t="s">
        <v>725</v>
      </c>
      <c r="E6589" t="s">
        <v>7295</v>
      </c>
      <c r="F6589" t="s">
        <v>20419</v>
      </c>
      <c r="G6589" s="146">
        <f t="shared" si="122"/>
        <v>1</v>
      </c>
    </row>
    <row r="6590" spans="1:7">
      <c r="A6590" t="s">
        <v>7296</v>
      </c>
      <c r="B6590" s="1">
        <f>IFERROR(INDEX(Preturi!H$2:H$8000, MATCH(A6590, Preturi!G$2:G$8000, 0)), "")*G6590</f>
        <v>10.130000000000001</v>
      </c>
      <c r="C6590" t="s">
        <v>688</v>
      </c>
      <c r="D6590" t="s">
        <v>725</v>
      </c>
      <c r="E6590" t="s">
        <v>7298</v>
      </c>
      <c r="F6590" t="s">
        <v>20419</v>
      </c>
      <c r="G6590" s="146">
        <f t="shared" si="122"/>
        <v>1</v>
      </c>
    </row>
    <row r="6591" spans="1:7">
      <c r="A6591" t="s">
        <v>7299</v>
      </c>
      <c r="B6591" s="1">
        <f>IFERROR(INDEX(Preturi!H$2:H$8000, MATCH(A6591, Preturi!G$2:G$8000, 0)), "")*G6591</f>
        <v>7.48</v>
      </c>
      <c r="C6591" t="s">
        <v>688</v>
      </c>
      <c r="D6591" t="s">
        <v>725</v>
      </c>
      <c r="E6591" t="s">
        <v>7300</v>
      </c>
      <c r="F6591" t="s">
        <v>20419</v>
      </c>
      <c r="G6591" s="146">
        <f t="shared" si="122"/>
        <v>1</v>
      </c>
    </row>
    <row r="6592" spans="1:7">
      <c r="A6592" t="s">
        <v>7301</v>
      </c>
      <c r="B6592" s="1">
        <f>IFERROR(INDEX(Preturi!H$2:H$8000, MATCH(A6592, Preturi!G$2:G$8000, 0)), "")*G6592</f>
        <v>7.89</v>
      </c>
      <c r="C6592" t="s">
        <v>688</v>
      </c>
      <c r="D6592" t="s">
        <v>725</v>
      </c>
      <c r="E6592" t="s">
        <v>7302</v>
      </c>
      <c r="F6592" t="s">
        <v>20419</v>
      </c>
      <c r="G6592" s="146">
        <f t="shared" si="122"/>
        <v>1</v>
      </c>
    </row>
    <row r="6593" spans="1:7">
      <c r="A6593" t="s">
        <v>7303</v>
      </c>
      <c r="B6593" s="1">
        <f>IFERROR(INDEX(Preturi!H$2:H$8000, MATCH(A6593, Preturi!G$2:G$8000, 0)), "")*G6593</f>
        <v>8.7100000000000009</v>
      </c>
      <c r="C6593" t="s">
        <v>688</v>
      </c>
      <c r="D6593" t="s">
        <v>725</v>
      </c>
      <c r="E6593" t="s">
        <v>7304</v>
      </c>
      <c r="F6593" t="s">
        <v>20419</v>
      </c>
      <c r="G6593" s="146">
        <f t="shared" si="122"/>
        <v>1</v>
      </c>
    </row>
    <row r="6594" spans="1:7">
      <c r="A6594" t="s">
        <v>7305</v>
      </c>
      <c r="B6594" s="1">
        <f>IFERROR(INDEX(Preturi!H$2:H$8000, MATCH(A6594, Preturi!G$2:G$8000, 0)), "")*G6594</f>
        <v>7.87</v>
      </c>
      <c r="C6594" t="s">
        <v>688</v>
      </c>
      <c r="D6594" t="s">
        <v>725</v>
      </c>
      <c r="E6594" t="s">
        <v>7306</v>
      </c>
      <c r="F6594" t="s">
        <v>20419</v>
      </c>
      <c r="G6594" s="146">
        <f t="shared" si="122"/>
        <v>1</v>
      </c>
    </row>
    <row r="6595" spans="1:7">
      <c r="A6595" t="s">
        <v>7307</v>
      </c>
      <c r="B6595" s="1">
        <f>IFERROR(INDEX(Preturi!H$2:H$8000, MATCH(A6595, Preturi!G$2:G$8000, 0)), "")*G6595</f>
        <v>8.14</v>
      </c>
      <c r="C6595" t="s">
        <v>688</v>
      </c>
      <c r="D6595" t="s">
        <v>725</v>
      </c>
      <c r="E6595" t="s">
        <v>7308</v>
      </c>
      <c r="F6595" t="s">
        <v>20419</v>
      </c>
      <c r="G6595" s="146">
        <f t="shared" si="122"/>
        <v>1</v>
      </c>
    </row>
    <row r="6596" spans="1:7">
      <c r="A6596" t="s">
        <v>7309</v>
      </c>
      <c r="B6596" s="1">
        <f>IFERROR(INDEX(Preturi!H$2:H$8000, MATCH(A6596, Preturi!G$2:G$8000, 0)), "")*G6596</f>
        <v>8.99</v>
      </c>
      <c r="C6596" t="s">
        <v>688</v>
      </c>
      <c r="D6596" t="s">
        <v>725</v>
      </c>
      <c r="E6596" t="s">
        <v>7310</v>
      </c>
      <c r="F6596" t="s">
        <v>20419</v>
      </c>
      <c r="G6596" s="146">
        <f t="shared" si="122"/>
        <v>1</v>
      </c>
    </row>
    <row r="6597" spans="1:7">
      <c r="A6597" t="s">
        <v>7311</v>
      </c>
      <c r="B6597" s="1">
        <f>IFERROR(INDEX(Preturi!H$2:H$8000, MATCH(A6597, Preturi!G$2:G$8000, 0)), "")*G6597</f>
        <v>10.029999999999999</v>
      </c>
      <c r="C6597" t="s">
        <v>688</v>
      </c>
      <c r="D6597" t="s">
        <v>725</v>
      </c>
      <c r="E6597" t="s">
        <v>7312</v>
      </c>
      <c r="F6597" t="s">
        <v>20419</v>
      </c>
      <c r="G6597" s="146">
        <f t="shared" si="122"/>
        <v>1</v>
      </c>
    </row>
    <row r="6598" spans="1:7">
      <c r="A6598" t="s">
        <v>7621</v>
      </c>
      <c r="B6598" s="1">
        <f>IFERROR(INDEX(Preturi!H$2:H$8000, MATCH(A6598, Preturi!G$2:G$8000, 0)), "")*G6598</f>
        <v>10.130000000000001</v>
      </c>
      <c r="C6598" t="s">
        <v>688</v>
      </c>
      <c r="D6598" t="s">
        <v>725</v>
      </c>
      <c r="E6598" t="s">
        <v>7622</v>
      </c>
      <c r="F6598" t="s">
        <v>20419</v>
      </c>
      <c r="G6598" s="146">
        <f t="shared" si="122"/>
        <v>1</v>
      </c>
    </row>
    <row r="6599" spans="1:7">
      <c r="A6599" t="s">
        <v>7313</v>
      </c>
      <c r="B6599" s="1">
        <f>IFERROR(INDEX(Preturi!H$2:H$8000, MATCH(A6599, Preturi!G$2:G$8000, 0)), "")*G6599</f>
        <v>10.02</v>
      </c>
      <c r="C6599" t="s">
        <v>688</v>
      </c>
      <c r="D6599" t="s">
        <v>725</v>
      </c>
      <c r="E6599" t="s">
        <v>7314</v>
      </c>
      <c r="F6599" t="s">
        <v>20419</v>
      </c>
      <c r="G6599" s="146">
        <f t="shared" si="122"/>
        <v>1</v>
      </c>
    </row>
    <row r="6600" spans="1:7">
      <c r="A6600" t="s">
        <v>7315</v>
      </c>
      <c r="B6600" s="1">
        <f>IFERROR(INDEX(Preturi!H$2:H$8000, MATCH(A6600, Preturi!G$2:G$8000, 0)), "")*G6600</f>
        <v>10.130000000000001</v>
      </c>
      <c r="C6600" t="s">
        <v>688</v>
      </c>
      <c r="D6600" t="s">
        <v>725</v>
      </c>
      <c r="E6600" t="s">
        <v>7316</v>
      </c>
      <c r="F6600" t="s">
        <v>20419</v>
      </c>
      <c r="G6600" s="146">
        <f t="shared" si="122"/>
        <v>1</v>
      </c>
    </row>
    <row r="6601" spans="1:7">
      <c r="A6601" t="s">
        <v>7317</v>
      </c>
      <c r="B6601" s="1">
        <f>IFERROR(INDEX(Preturi!H$2:H$8000, MATCH(A6601, Preturi!G$2:G$8000, 0)), "")*G6601</f>
        <v>7.48</v>
      </c>
      <c r="C6601" t="s">
        <v>688</v>
      </c>
      <c r="D6601" t="s">
        <v>725</v>
      </c>
      <c r="E6601" t="s">
        <v>7318</v>
      </c>
      <c r="F6601" t="s">
        <v>20419</v>
      </c>
      <c r="G6601" s="146">
        <f t="shared" si="122"/>
        <v>1</v>
      </c>
    </row>
    <row r="6602" spans="1:7">
      <c r="A6602" t="s">
        <v>7319</v>
      </c>
      <c r="B6602" s="1">
        <f>IFERROR(INDEX(Preturi!H$2:H$8000, MATCH(A6602, Preturi!G$2:G$8000, 0)), "")*G6602</f>
        <v>7.89</v>
      </c>
      <c r="C6602" t="s">
        <v>688</v>
      </c>
      <c r="D6602" t="s">
        <v>725</v>
      </c>
      <c r="E6602" t="s">
        <v>7320</v>
      </c>
      <c r="F6602" t="s">
        <v>20419</v>
      </c>
      <c r="G6602" s="146">
        <f t="shared" si="122"/>
        <v>1</v>
      </c>
    </row>
    <row r="6603" spans="1:7">
      <c r="A6603" t="s">
        <v>7321</v>
      </c>
      <c r="B6603" s="1">
        <f>IFERROR(INDEX(Preturi!H$2:H$8000, MATCH(A6603, Preturi!G$2:G$8000, 0)), "")*G6603</f>
        <v>8.7100000000000009</v>
      </c>
      <c r="C6603" t="s">
        <v>688</v>
      </c>
      <c r="D6603" t="s">
        <v>725</v>
      </c>
      <c r="E6603" t="s">
        <v>7322</v>
      </c>
      <c r="F6603" t="s">
        <v>20419</v>
      </c>
      <c r="G6603" s="146">
        <f t="shared" si="122"/>
        <v>1</v>
      </c>
    </row>
    <row r="6604" spans="1:7">
      <c r="A6604" t="s">
        <v>7323</v>
      </c>
      <c r="B6604" s="1">
        <f>IFERROR(INDEX(Preturi!H$2:H$8000, MATCH(A6604, Preturi!G$2:G$8000, 0)), "")*G6604</f>
        <v>7.87</v>
      </c>
      <c r="C6604" t="s">
        <v>688</v>
      </c>
      <c r="D6604" t="s">
        <v>725</v>
      </c>
      <c r="E6604" t="s">
        <v>7324</v>
      </c>
      <c r="F6604" t="s">
        <v>20419</v>
      </c>
      <c r="G6604" s="146">
        <f t="shared" si="122"/>
        <v>1</v>
      </c>
    </row>
    <row r="6605" spans="1:7">
      <c r="A6605" t="s">
        <v>7325</v>
      </c>
      <c r="B6605" s="1">
        <f>IFERROR(INDEX(Preturi!H$2:H$8000, MATCH(A6605, Preturi!G$2:G$8000, 0)), "")*G6605</f>
        <v>8.14</v>
      </c>
      <c r="C6605" t="s">
        <v>688</v>
      </c>
      <c r="D6605" t="s">
        <v>725</v>
      </c>
      <c r="E6605" t="s">
        <v>7326</v>
      </c>
      <c r="F6605" t="s">
        <v>20419</v>
      </c>
      <c r="G6605" s="146">
        <f t="shared" si="122"/>
        <v>1</v>
      </c>
    </row>
    <row r="6606" spans="1:7">
      <c r="A6606" t="s">
        <v>7327</v>
      </c>
      <c r="B6606" s="1">
        <f>IFERROR(INDEX(Preturi!H$2:H$8000, MATCH(A6606, Preturi!G$2:G$8000, 0)), "")*G6606</f>
        <v>8.99</v>
      </c>
      <c r="C6606" t="s">
        <v>688</v>
      </c>
      <c r="D6606" t="s">
        <v>725</v>
      </c>
      <c r="E6606" t="s">
        <v>7328</v>
      </c>
      <c r="F6606" t="s">
        <v>20419</v>
      </c>
      <c r="G6606" s="146">
        <f t="shared" si="122"/>
        <v>1</v>
      </c>
    </row>
    <row r="6607" spans="1:7">
      <c r="A6607" t="s">
        <v>7329</v>
      </c>
      <c r="B6607" s="1">
        <f>IFERROR(INDEX(Preturi!H$2:H$8000, MATCH(A6607, Preturi!G$2:G$8000, 0)), "")*G6607</f>
        <v>10.029999999999999</v>
      </c>
      <c r="C6607" t="s">
        <v>688</v>
      </c>
      <c r="D6607" t="s">
        <v>725</v>
      </c>
      <c r="E6607" t="s">
        <v>7330</v>
      </c>
      <c r="F6607" t="s">
        <v>20419</v>
      </c>
      <c r="G6607" s="146">
        <f t="shared" si="122"/>
        <v>1</v>
      </c>
    </row>
    <row r="6608" spans="1:7">
      <c r="A6608" t="s">
        <v>7623</v>
      </c>
      <c r="B6608" s="1">
        <f>IFERROR(INDEX(Preturi!H$2:H$8000, MATCH(A6608, Preturi!G$2:G$8000, 0)), "")*G6608</f>
        <v>10.130000000000001</v>
      </c>
      <c r="C6608" t="s">
        <v>688</v>
      </c>
      <c r="D6608" t="s">
        <v>725</v>
      </c>
      <c r="E6608" t="s">
        <v>7624</v>
      </c>
      <c r="F6608" t="s">
        <v>20419</v>
      </c>
      <c r="G6608" s="146">
        <f t="shared" si="122"/>
        <v>1</v>
      </c>
    </row>
    <row r="6609" spans="1:7">
      <c r="A6609" t="s">
        <v>2653</v>
      </c>
      <c r="B6609" s="1">
        <f>IFERROR(INDEX(Preturi!H$2:H$8000, MATCH(A6609, Preturi!G$2:G$8000, 0)), "")*G6609</f>
        <v>9.8699999999999992</v>
      </c>
      <c r="C6609" t="s">
        <v>688</v>
      </c>
      <c r="D6609" t="s">
        <v>725</v>
      </c>
      <c r="E6609" t="s">
        <v>6565</v>
      </c>
      <c r="F6609" t="s">
        <v>20419</v>
      </c>
      <c r="G6609" s="146">
        <f t="shared" si="122"/>
        <v>1</v>
      </c>
    </row>
    <row r="6610" spans="1:7">
      <c r="A6610" t="s">
        <v>2654</v>
      </c>
      <c r="B6610" s="1">
        <f>IFERROR(INDEX(Preturi!H$2:H$8000, MATCH(A6610, Preturi!G$2:G$8000, 0)), "")*G6610</f>
        <v>9.98</v>
      </c>
      <c r="C6610" t="s">
        <v>688</v>
      </c>
      <c r="D6610" t="s">
        <v>725</v>
      </c>
      <c r="E6610" t="s">
        <v>6566</v>
      </c>
      <c r="F6610" t="s">
        <v>20419</v>
      </c>
      <c r="G6610" s="146">
        <f t="shared" si="122"/>
        <v>1</v>
      </c>
    </row>
    <row r="6611" spans="1:7">
      <c r="A6611" t="s">
        <v>2655</v>
      </c>
      <c r="B6611" s="1">
        <f>IFERROR(INDEX(Preturi!H$2:H$8000, MATCH(A6611, Preturi!G$2:G$8000, 0)), "")*G6611</f>
        <v>6.51</v>
      </c>
      <c r="C6611" t="s">
        <v>688</v>
      </c>
      <c r="D6611" t="s">
        <v>725</v>
      </c>
      <c r="E6611" t="s">
        <v>6567</v>
      </c>
      <c r="F6611" t="s">
        <v>20419</v>
      </c>
      <c r="G6611" s="146">
        <f t="shared" si="122"/>
        <v>1</v>
      </c>
    </row>
    <row r="6612" spans="1:7">
      <c r="A6612" t="s">
        <v>2656</v>
      </c>
      <c r="B6612" s="1">
        <f>IFERROR(INDEX(Preturi!H$2:H$8000, MATCH(A6612, Preturi!G$2:G$8000, 0)), "")*G6612</f>
        <v>7.33</v>
      </c>
      <c r="C6612" t="s">
        <v>688</v>
      </c>
      <c r="D6612" t="s">
        <v>725</v>
      </c>
      <c r="E6612" t="s">
        <v>6568</v>
      </c>
      <c r="F6612" t="s">
        <v>20419</v>
      </c>
      <c r="G6612" s="146">
        <f t="shared" si="122"/>
        <v>1</v>
      </c>
    </row>
    <row r="6613" spans="1:7">
      <c r="A6613" t="s">
        <v>2657</v>
      </c>
      <c r="B6613" s="1">
        <f>IFERROR(INDEX(Preturi!H$2:H$8000, MATCH(A6613, Preturi!G$2:G$8000, 0)), "")*G6613</f>
        <v>7.74</v>
      </c>
      <c r="C6613" t="s">
        <v>688</v>
      </c>
      <c r="D6613" t="s">
        <v>725</v>
      </c>
      <c r="E6613" t="s">
        <v>6569</v>
      </c>
      <c r="F6613" t="s">
        <v>20419</v>
      </c>
      <c r="G6613" s="146">
        <f t="shared" si="122"/>
        <v>1</v>
      </c>
    </row>
    <row r="6614" spans="1:7">
      <c r="A6614" t="s">
        <v>4154</v>
      </c>
      <c r="B6614" s="1">
        <f>IFERROR(INDEX(Preturi!H$2:H$8000, MATCH(A6614, Preturi!G$2:G$8000, 0)), "")*G6614</f>
        <v>8.56</v>
      </c>
      <c r="C6614" t="s">
        <v>688</v>
      </c>
      <c r="D6614" t="s">
        <v>725</v>
      </c>
      <c r="E6614" t="s">
        <v>6570</v>
      </c>
      <c r="F6614" t="s">
        <v>20419</v>
      </c>
      <c r="G6614" s="146">
        <f t="shared" si="122"/>
        <v>1</v>
      </c>
    </row>
    <row r="6615" spans="1:7">
      <c r="A6615" t="s">
        <v>2658</v>
      </c>
      <c r="B6615" s="1">
        <f>IFERROR(INDEX(Preturi!H$2:H$8000, MATCH(A6615, Preturi!G$2:G$8000, 0)), "")*G6615</f>
        <v>10.44</v>
      </c>
      <c r="C6615" t="s">
        <v>688</v>
      </c>
      <c r="D6615" t="s">
        <v>725</v>
      </c>
      <c r="E6615" t="s">
        <v>6571</v>
      </c>
      <c r="F6615" t="s">
        <v>20419</v>
      </c>
      <c r="G6615" s="146">
        <f t="shared" si="122"/>
        <v>1</v>
      </c>
    </row>
    <row r="6616" spans="1:7">
      <c r="A6616" t="s">
        <v>3705</v>
      </c>
      <c r="B6616" s="1">
        <f>IFERROR(INDEX(Preturi!H$2:H$8000, MATCH(A6616, Preturi!G$2:G$8000, 0)), "")*G6616</f>
        <v>6.96</v>
      </c>
      <c r="C6616" t="s">
        <v>688</v>
      </c>
      <c r="D6616" t="s">
        <v>725</v>
      </c>
      <c r="E6616" t="s">
        <v>6572</v>
      </c>
      <c r="F6616" t="s">
        <v>20419</v>
      </c>
      <c r="G6616" s="146">
        <f t="shared" ref="G6616:G6679" si="123">1+Adaosuri1</f>
        <v>1</v>
      </c>
    </row>
    <row r="6617" spans="1:7">
      <c r="A6617" t="s">
        <v>2659</v>
      </c>
      <c r="B6617" s="1">
        <f>IFERROR(INDEX(Preturi!H$2:H$8000, MATCH(A6617, Preturi!G$2:G$8000, 0)), "")*G6617</f>
        <v>7.72</v>
      </c>
      <c r="C6617" t="s">
        <v>688</v>
      </c>
      <c r="D6617" t="s">
        <v>725</v>
      </c>
      <c r="E6617" t="s">
        <v>6573</v>
      </c>
      <c r="F6617" t="s">
        <v>20419</v>
      </c>
      <c r="G6617" s="146">
        <f t="shared" si="123"/>
        <v>1</v>
      </c>
    </row>
    <row r="6618" spans="1:7">
      <c r="A6618" t="s">
        <v>2660</v>
      </c>
      <c r="B6618" s="1">
        <f>IFERROR(INDEX(Preturi!H$2:H$8000, MATCH(A6618, Preturi!G$2:G$8000, 0)), "")*G6618</f>
        <v>7.99</v>
      </c>
      <c r="C6618" t="s">
        <v>688</v>
      </c>
      <c r="D6618" t="s">
        <v>725</v>
      </c>
      <c r="E6618" t="s">
        <v>6574</v>
      </c>
      <c r="F6618" t="s">
        <v>20419</v>
      </c>
      <c r="G6618" s="146">
        <f t="shared" si="123"/>
        <v>1</v>
      </c>
    </row>
    <row r="6619" spans="1:7">
      <c r="A6619" t="s">
        <v>2661</v>
      </c>
      <c r="B6619" s="1">
        <f>IFERROR(INDEX(Preturi!H$2:H$8000, MATCH(A6619, Preturi!G$2:G$8000, 0)), "")*G6619</f>
        <v>8.84</v>
      </c>
      <c r="C6619" t="s">
        <v>688</v>
      </c>
      <c r="D6619" t="s">
        <v>725</v>
      </c>
      <c r="E6619" t="s">
        <v>6575</v>
      </c>
      <c r="F6619" t="s">
        <v>20419</v>
      </c>
      <c r="G6619" s="146">
        <f t="shared" si="123"/>
        <v>1</v>
      </c>
    </row>
    <row r="6620" spans="1:7">
      <c r="A6620" t="s">
        <v>2662</v>
      </c>
      <c r="B6620" s="1">
        <f>IFERROR(INDEX(Preturi!H$2:H$8000, MATCH(A6620, Preturi!G$2:G$8000, 0)), "")*G6620</f>
        <v>9.8800000000000008</v>
      </c>
      <c r="C6620" t="s">
        <v>688</v>
      </c>
      <c r="D6620" t="s">
        <v>725</v>
      </c>
      <c r="E6620" t="s">
        <v>6576</v>
      </c>
      <c r="F6620" t="s">
        <v>20419</v>
      </c>
      <c r="G6620" s="146">
        <f t="shared" si="123"/>
        <v>1</v>
      </c>
    </row>
    <row r="6621" spans="1:7">
      <c r="A6621" t="s">
        <v>7625</v>
      </c>
      <c r="B6621" s="1">
        <f>IFERROR(INDEX(Preturi!H$2:H$8000, MATCH(A6621, Preturi!G$2:G$8000, 0)), "")*G6621</f>
        <v>9.98</v>
      </c>
      <c r="C6621" t="s">
        <v>688</v>
      </c>
      <c r="D6621" t="s">
        <v>725</v>
      </c>
      <c r="E6621" t="s">
        <v>7626</v>
      </c>
      <c r="F6621" t="s">
        <v>20419</v>
      </c>
      <c r="G6621" s="146">
        <f t="shared" si="123"/>
        <v>1</v>
      </c>
    </row>
    <row r="6622" spans="1:7">
      <c r="A6622" t="s">
        <v>2099</v>
      </c>
      <c r="B6622" s="1">
        <f>IFERROR(INDEX(Preturi!H$2:H$8000, MATCH(A6622, Preturi!G$2:G$8000, 0)), "")*G6622</f>
        <v>10.17</v>
      </c>
      <c r="C6622" t="s">
        <v>688</v>
      </c>
      <c r="D6622" t="s">
        <v>725</v>
      </c>
      <c r="E6622" t="s">
        <v>6577</v>
      </c>
      <c r="F6622" t="s">
        <v>20419</v>
      </c>
      <c r="G6622" s="146">
        <f t="shared" si="123"/>
        <v>1</v>
      </c>
    </row>
    <row r="6623" spans="1:7">
      <c r="A6623" t="s">
        <v>2100</v>
      </c>
      <c r="B6623" s="1">
        <f>IFERROR(INDEX(Preturi!H$2:H$8000, MATCH(A6623, Preturi!G$2:G$8000, 0)), "")*G6623</f>
        <v>10.28</v>
      </c>
      <c r="C6623" t="s">
        <v>688</v>
      </c>
      <c r="D6623" t="s">
        <v>725</v>
      </c>
      <c r="E6623" t="s">
        <v>6578</v>
      </c>
      <c r="F6623" t="s">
        <v>20419</v>
      </c>
      <c r="G6623" s="146">
        <f t="shared" si="123"/>
        <v>1</v>
      </c>
    </row>
    <row r="6624" spans="1:7">
      <c r="A6624" t="s">
        <v>2101</v>
      </c>
      <c r="B6624" s="1">
        <f>IFERROR(INDEX(Preturi!H$2:H$8000, MATCH(A6624, Preturi!G$2:G$8000, 0)), "")*G6624</f>
        <v>6.81</v>
      </c>
      <c r="C6624" t="s">
        <v>688</v>
      </c>
      <c r="D6624" t="s">
        <v>725</v>
      </c>
      <c r="E6624" t="s">
        <v>6579</v>
      </c>
      <c r="F6624" t="s">
        <v>20419</v>
      </c>
      <c r="G6624" s="146">
        <f t="shared" si="123"/>
        <v>1</v>
      </c>
    </row>
    <row r="6625" spans="1:7">
      <c r="A6625" t="s">
        <v>2102</v>
      </c>
      <c r="B6625" s="1">
        <f>IFERROR(INDEX(Preturi!H$2:H$8000, MATCH(A6625, Preturi!G$2:G$8000, 0)), "")*G6625</f>
        <v>7.63</v>
      </c>
      <c r="C6625" t="s">
        <v>688</v>
      </c>
      <c r="D6625" t="s">
        <v>725</v>
      </c>
      <c r="E6625" t="s">
        <v>6580</v>
      </c>
      <c r="F6625" t="s">
        <v>20419</v>
      </c>
      <c r="G6625" s="146">
        <f t="shared" si="123"/>
        <v>1</v>
      </c>
    </row>
    <row r="6626" spans="1:7">
      <c r="A6626" t="s">
        <v>2103</v>
      </c>
      <c r="B6626" s="1">
        <f>IFERROR(INDEX(Preturi!H$2:H$8000, MATCH(A6626, Preturi!G$2:G$8000, 0)), "")*G6626</f>
        <v>8.0399999999999991</v>
      </c>
      <c r="C6626" t="s">
        <v>688</v>
      </c>
      <c r="D6626" t="s">
        <v>725</v>
      </c>
      <c r="E6626" t="s">
        <v>6581</v>
      </c>
      <c r="F6626" t="s">
        <v>20419</v>
      </c>
      <c r="G6626" s="146">
        <f t="shared" si="123"/>
        <v>1</v>
      </c>
    </row>
    <row r="6627" spans="1:7">
      <c r="A6627" t="s">
        <v>4155</v>
      </c>
      <c r="B6627" s="1">
        <f>IFERROR(INDEX(Preturi!H$2:H$8000, MATCH(A6627, Preturi!G$2:G$8000, 0)), "")*G6627</f>
        <v>8.86</v>
      </c>
      <c r="C6627" t="s">
        <v>688</v>
      </c>
      <c r="D6627" t="s">
        <v>725</v>
      </c>
      <c r="E6627" t="s">
        <v>6582</v>
      </c>
      <c r="F6627" t="s">
        <v>20419</v>
      </c>
      <c r="G6627" s="146">
        <f t="shared" si="123"/>
        <v>1</v>
      </c>
    </row>
    <row r="6628" spans="1:7">
      <c r="A6628" t="s">
        <v>2104</v>
      </c>
      <c r="B6628" s="1">
        <f>IFERROR(INDEX(Preturi!H$2:H$8000, MATCH(A6628, Preturi!G$2:G$8000, 0)), "")*G6628</f>
        <v>10.64</v>
      </c>
      <c r="C6628" t="s">
        <v>688</v>
      </c>
      <c r="D6628" t="s">
        <v>725</v>
      </c>
      <c r="E6628" t="s">
        <v>6583</v>
      </c>
      <c r="F6628" t="s">
        <v>20419</v>
      </c>
      <c r="G6628" s="146">
        <f t="shared" si="123"/>
        <v>1</v>
      </c>
    </row>
    <row r="6629" spans="1:7">
      <c r="A6629" t="s">
        <v>3707</v>
      </c>
      <c r="B6629" s="1">
        <f>IFERROR(INDEX(Preturi!H$2:H$8000, MATCH(A6629, Preturi!G$2:G$8000, 0)), "")*G6629</f>
        <v>7.26</v>
      </c>
      <c r="C6629" t="s">
        <v>688</v>
      </c>
      <c r="D6629" t="s">
        <v>725</v>
      </c>
      <c r="E6629" t="s">
        <v>6584</v>
      </c>
      <c r="F6629" t="s">
        <v>20419</v>
      </c>
      <c r="G6629" s="146">
        <f t="shared" si="123"/>
        <v>1</v>
      </c>
    </row>
    <row r="6630" spans="1:7">
      <c r="A6630" t="s">
        <v>2105</v>
      </c>
      <c r="B6630" s="1">
        <f>IFERROR(INDEX(Preturi!H$2:H$8000, MATCH(A6630, Preturi!G$2:G$8000, 0)), "")*G6630</f>
        <v>8.02</v>
      </c>
      <c r="C6630" t="s">
        <v>688</v>
      </c>
      <c r="D6630" t="s">
        <v>725</v>
      </c>
      <c r="E6630" t="s">
        <v>6585</v>
      </c>
      <c r="F6630" t="s">
        <v>20419</v>
      </c>
      <c r="G6630" s="146">
        <f t="shared" si="123"/>
        <v>1</v>
      </c>
    </row>
    <row r="6631" spans="1:7">
      <c r="A6631" t="s">
        <v>2106</v>
      </c>
      <c r="B6631" s="1">
        <f>IFERROR(INDEX(Preturi!H$2:H$8000, MATCH(A6631, Preturi!G$2:G$8000, 0)), "")*G6631</f>
        <v>8.2899999999999991</v>
      </c>
      <c r="C6631" t="s">
        <v>688</v>
      </c>
      <c r="D6631" t="s">
        <v>725</v>
      </c>
      <c r="E6631" t="s">
        <v>6586</v>
      </c>
      <c r="F6631" t="s">
        <v>20419</v>
      </c>
      <c r="G6631" s="146">
        <f t="shared" si="123"/>
        <v>1</v>
      </c>
    </row>
    <row r="6632" spans="1:7">
      <c r="A6632" t="s">
        <v>2107</v>
      </c>
      <c r="B6632" s="1">
        <f>IFERROR(INDEX(Preturi!H$2:H$8000, MATCH(A6632, Preturi!G$2:G$8000, 0)), "")*G6632</f>
        <v>9.14</v>
      </c>
      <c r="C6632" t="s">
        <v>688</v>
      </c>
      <c r="D6632" t="s">
        <v>725</v>
      </c>
      <c r="E6632" t="s">
        <v>6587</v>
      </c>
      <c r="F6632" t="s">
        <v>20419</v>
      </c>
      <c r="G6632" s="146">
        <f t="shared" si="123"/>
        <v>1</v>
      </c>
    </row>
    <row r="6633" spans="1:7">
      <c r="A6633" t="s">
        <v>2288</v>
      </c>
      <c r="B6633" s="1">
        <f>IFERROR(INDEX(Preturi!H$2:H$8000, MATCH(A6633, Preturi!G$2:G$8000, 0)), "")*G6633</f>
        <v>10.18</v>
      </c>
      <c r="C6633" t="s">
        <v>688</v>
      </c>
      <c r="D6633" t="s">
        <v>725</v>
      </c>
      <c r="E6633" t="s">
        <v>6588</v>
      </c>
      <c r="F6633" t="s">
        <v>20419</v>
      </c>
      <c r="G6633" s="146">
        <f t="shared" si="123"/>
        <v>1</v>
      </c>
    </row>
    <row r="6634" spans="1:7">
      <c r="A6634" t="s">
        <v>7627</v>
      </c>
      <c r="B6634" s="1">
        <f>IFERROR(INDEX(Preturi!H$2:H$8000, MATCH(A6634, Preturi!G$2:G$8000, 0)), "")*G6634</f>
        <v>10.28</v>
      </c>
      <c r="C6634" t="s">
        <v>688</v>
      </c>
      <c r="D6634" t="s">
        <v>725</v>
      </c>
      <c r="E6634" t="s">
        <v>7628</v>
      </c>
      <c r="F6634" t="s">
        <v>20419</v>
      </c>
      <c r="G6634" s="146">
        <f t="shared" si="123"/>
        <v>1</v>
      </c>
    </row>
    <row r="6635" spans="1:7">
      <c r="A6635" t="s">
        <v>2108</v>
      </c>
      <c r="B6635" s="1">
        <f>IFERROR(INDEX(Preturi!H$2:H$8000, MATCH(A6635, Preturi!G$2:G$8000, 0)), "")*G6635</f>
        <v>5.83</v>
      </c>
      <c r="C6635" t="s">
        <v>688</v>
      </c>
      <c r="D6635" t="s">
        <v>725</v>
      </c>
      <c r="E6635" t="s">
        <v>6589</v>
      </c>
      <c r="F6635" t="s">
        <v>20419</v>
      </c>
      <c r="G6635" s="146">
        <f t="shared" si="123"/>
        <v>1</v>
      </c>
    </row>
    <row r="6636" spans="1:7">
      <c r="A6636" t="s">
        <v>2109</v>
      </c>
      <c r="B6636" s="1">
        <f>IFERROR(INDEX(Preturi!H$2:H$8000, MATCH(A6636, Preturi!G$2:G$8000, 0)), "")*G6636</f>
        <v>5.92</v>
      </c>
      <c r="C6636" t="s">
        <v>688</v>
      </c>
      <c r="D6636" t="s">
        <v>725</v>
      </c>
      <c r="E6636" t="s">
        <v>6590</v>
      </c>
      <c r="F6636" t="s">
        <v>20419</v>
      </c>
      <c r="G6636" s="146">
        <f t="shared" si="123"/>
        <v>1</v>
      </c>
    </row>
    <row r="6637" spans="1:7">
      <c r="A6637" t="s">
        <v>2110</v>
      </c>
      <c r="B6637" s="1">
        <f>IFERROR(INDEX(Preturi!H$2:H$8000, MATCH(A6637, Preturi!G$2:G$8000, 0)), "")*G6637</f>
        <v>6.95</v>
      </c>
      <c r="C6637" t="s">
        <v>688</v>
      </c>
      <c r="D6637" t="s">
        <v>725</v>
      </c>
      <c r="E6637" t="s">
        <v>6591</v>
      </c>
      <c r="F6637" t="s">
        <v>20419</v>
      </c>
      <c r="G6637" s="146">
        <f t="shared" si="123"/>
        <v>1</v>
      </c>
    </row>
    <row r="6638" spans="1:7">
      <c r="A6638" t="s">
        <v>2111</v>
      </c>
      <c r="B6638" s="1">
        <f>IFERROR(INDEX(Preturi!H$2:H$8000, MATCH(A6638, Preturi!G$2:G$8000, 0)), "")*G6638</f>
        <v>7.42</v>
      </c>
      <c r="C6638" t="s">
        <v>688</v>
      </c>
      <c r="D6638" t="s">
        <v>725</v>
      </c>
      <c r="E6638" t="s">
        <v>6592</v>
      </c>
      <c r="F6638" t="s">
        <v>20419</v>
      </c>
      <c r="G6638" s="146">
        <f t="shared" si="123"/>
        <v>1</v>
      </c>
    </row>
    <row r="6639" spans="1:7">
      <c r="A6639" t="s">
        <v>2112</v>
      </c>
      <c r="B6639" s="1">
        <f>IFERROR(INDEX(Preturi!H$2:H$8000, MATCH(A6639, Preturi!G$2:G$8000, 0)), "")*G6639</f>
        <v>8.7200000000000006</v>
      </c>
      <c r="C6639" t="s">
        <v>688</v>
      </c>
      <c r="D6639" t="s">
        <v>725</v>
      </c>
      <c r="E6639" t="s">
        <v>6593</v>
      </c>
      <c r="F6639" t="s">
        <v>20419</v>
      </c>
      <c r="G6639" s="146">
        <f t="shared" si="123"/>
        <v>1</v>
      </c>
    </row>
    <row r="6640" spans="1:7">
      <c r="A6640" t="s">
        <v>2113</v>
      </c>
      <c r="B6640" s="1">
        <f>IFERROR(INDEX(Preturi!H$2:H$8000, MATCH(A6640, Preturi!G$2:G$8000, 0)), "")*G6640</f>
        <v>9.92</v>
      </c>
      <c r="C6640" t="s">
        <v>688</v>
      </c>
      <c r="D6640" t="s">
        <v>725</v>
      </c>
      <c r="E6640" t="s">
        <v>6594</v>
      </c>
      <c r="F6640" t="s">
        <v>20419</v>
      </c>
      <c r="G6640" s="146">
        <f t="shared" si="123"/>
        <v>1</v>
      </c>
    </row>
    <row r="6641" spans="1:7">
      <c r="A6641" t="s">
        <v>2663</v>
      </c>
      <c r="B6641" s="1">
        <f>IFERROR(INDEX(Preturi!H$2:H$8000, MATCH(A6641, Preturi!G$2:G$8000, 0)), "")*G6641</f>
        <v>10.42</v>
      </c>
      <c r="C6641" t="s">
        <v>688</v>
      </c>
      <c r="D6641" t="s">
        <v>725</v>
      </c>
      <c r="E6641" t="s">
        <v>6595</v>
      </c>
      <c r="F6641" t="s">
        <v>20419</v>
      </c>
      <c r="G6641" s="146">
        <f t="shared" si="123"/>
        <v>1</v>
      </c>
    </row>
    <row r="6642" spans="1:7">
      <c r="A6642" t="s">
        <v>2664</v>
      </c>
      <c r="B6642" s="1">
        <f>IFERROR(INDEX(Preturi!H$2:H$8000, MATCH(A6642, Preturi!G$2:G$8000, 0)), "")*G6642</f>
        <v>10.53</v>
      </c>
      <c r="C6642" t="s">
        <v>688</v>
      </c>
      <c r="D6642" t="s">
        <v>725</v>
      </c>
      <c r="E6642" t="s">
        <v>6596</v>
      </c>
      <c r="F6642" t="s">
        <v>20419</v>
      </c>
      <c r="G6642" s="146">
        <f t="shared" si="123"/>
        <v>1</v>
      </c>
    </row>
    <row r="6643" spans="1:7">
      <c r="A6643" t="s">
        <v>2665</v>
      </c>
      <c r="B6643" s="1">
        <f>IFERROR(INDEX(Preturi!H$2:H$8000, MATCH(A6643, Preturi!G$2:G$8000, 0)), "")*G6643</f>
        <v>7.06</v>
      </c>
      <c r="C6643" t="s">
        <v>688</v>
      </c>
      <c r="D6643" t="s">
        <v>725</v>
      </c>
      <c r="E6643" t="s">
        <v>6597</v>
      </c>
      <c r="F6643" t="s">
        <v>20419</v>
      </c>
      <c r="G6643" s="146">
        <f t="shared" si="123"/>
        <v>1</v>
      </c>
    </row>
    <row r="6644" spans="1:7">
      <c r="A6644" t="s">
        <v>2666</v>
      </c>
      <c r="B6644" s="1">
        <f>IFERROR(INDEX(Preturi!H$2:H$8000, MATCH(A6644, Preturi!G$2:G$8000, 0)), "")*G6644</f>
        <v>7.88</v>
      </c>
      <c r="C6644" t="s">
        <v>688</v>
      </c>
      <c r="D6644" t="s">
        <v>725</v>
      </c>
      <c r="E6644" t="s">
        <v>6598</v>
      </c>
      <c r="F6644" t="s">
        <v>20419</v>
      </c>
      <c r="G6644" s="146">
        <f t="shared" si="123"/>
        <v>1</v>
      </c>
    </row>
    <row r="6645" spans="1:7">
      <c r="A6645" t="s">
        <v>2667</v>
      </c>
      <c r="B6645" s="1">
        <f>IFERROR(INDEX(Preturi!H$2:H$8000, MATCH(A6645, Preturi!G$2:G$8000, 0)), "")*G6645</f>
        <v>8.2899999999999991</v>
      </c>
      <c r="C6645" t="s">
        <v>688</v>
      </c>
      <c r="D6645" t="s">
        <v>725</v>
      </c>
      <c r="E6645" t="s">
        <v>6599</v>
      </c>
      <c r="F6645" t="s">
        <v>20419</v>
      </c>
      <c r="G6645" s="146">
        <f t="shared" si="123"/>
        <v>1</v>
      </c>
    </row>
    <row r="6646" spans="1:7">
      <c r="A6646" t="s">
        <v>4156</v>
      </c>
      <c r="B6646" s="1">
        <f>IFERROR(INDEX(Preturi!H$2:H$8000, MATCH(A6646, Preturi!G$2:G$8000, 0)), "")*G6646</f>
        <v>9.11</v>
      </c>
      <c r="C6646" t="s">
        <v>688</v>
      </c>
      <c r="D6646" t="s">
        <v>725</v>
      </c>
      <c r="E6646" t="s">
        <v>6600</v>
      </c>
      <c r="F6646" t="s">
        <v>20419</v>
      </c>
      <c r="G6646" s="146">
        <f t="shared" si="123"/>
        <v>1</v>
      </c>
    </row>
    <row r="6647" spans="1:7">
      <c r="A6647" t="s">
        <v>2668</v>
      </c>
      <c r="B6647" s="1">
        <f>IFERROR(INDEX(Preturi!H$2:H$8000, MATCH(A6647, Preturi!G$2:G$8000, 0)), "")*G6647</f>
        <v>10.89</v>
      </c>
      <c r="C6647" t="s">
        <v>688</v>
      </c>
      <c r="D6647" t="s">
        <v>725</v>
      </c>
      <c r="E6647" t="s">
        <v>6601</v>
      </c>
      <c r="F6647" t="s">
        <v>20419</v>
      </c>
      <c r="G6647" s="146">
        <f t="shared" si="123"/>
        <v>1</v>
      </c>
    </row>
    <row r="6648" spans="1:7">
      <c r="A6648" t="s">
        <v>3708</v>
      </c>
      <c r="B6648" s="1">
        <f>IFERROR(INDEX(Preturi!H$2:H$8000, MATCH(A6648, Preturi!G$2:G$8000, 0)), "")*G6648</f>
        <v>7.51</v>
      </c>
      <c r="C6648" t="s">
        <v>688</v>
      </c>
      <c r="D6648" t="s">
        <v>725</v>
      </c>
      <c r="E6648" t="s">
        <v>6602</v>
      </c>
      <c r="F6648" t="s">
        <v>20419</v>
      </c>
      <c r="G6648" s="146">
        <f t="shared" si="123"/>
        <v>1</v>
      </c>
    </row>
    <row r="6649" spans="1:7">
      <c r="A6649" t="s">
        <v>2669</v>
      </c>
      <c r="B6649" s="1">
        <f>IFERROR(INDEX(Preturi!H$2:H$8000, MATCH(A6649, Preturi!G$2:G$8000, 0)), "")*G6649</f>
        <v>8.27</v>
      </c>
      <c r="C6649" t="s">
        <v>688</v>
      </c>
      <c r="D6649" t="s">
        <v>725</v>
      </c>
      <c r="E6649" t="s">
        <v>6603</v>
      </c>
      <c r="F6649" t="s">
        <v>20419</v>
      </c>
      <c r="G6649" s="146">
        <f t="shared" si="123"/>
        <v>1</v>
      </c>
    </row>
    <row r="6650" spans="1:7">
      <c r="A6650" t="s">
        <v>2670</v>
      </c>
      <c r="B6650" s="1">
        <f>IFERROR(INDEX(Preturi!H$2:H$8000, MATCH(A6650, Preturi!G$2:G$8000, 0)), "")*G6650</f>
        <v>8.5399999999999991</v>
      </c>
      <c r="C6650" t="s">
        <v>688</v>
      </c>
      <c r="D6650" t="s">
        <v>725</v>
      </c>
      <c r="E6650" t="s">
        <v>6604</v>
      </c>
      <c r="F6650" t="s">
        <v>20419</v>
      </c>
      <c r="G6650" s="146">
        <f t="shared" si="123"/>
        <v>1</v>
      </c>
    </row>
    <row r="6651" spans="1:7">
      <c r="A6651" t="s">
        <v>2671</v>
      </c>
      <c r="B6651" s="1">
        <f>IFERROR(INDEX(Preturi!H$2:H$8000, MATCH(A6651, Preturi!G$2:G$8000, 0)), "")*G6651</f>
        <v>9.39</v>
      </c>
      <c r="C6651" t="s">
        <v>688</v>
      </c>
      <c r="D6651" t="s">
        <v>725</v>
      </c>
      <c r="E6651" t="s">
        <v>6605</v>
      </c>
      <c r="F6651" t="s">
        <v>20419</v>
      </c>
      <c r="G6651" s="146">
        <f t="shared" si="123"/>
        <v>1</v>
      </c>
    </row>
    <row r="6652" spans="1:7">
      <c r="A6652" t="s">
        <v>2289</v>
      </c>
      <c r="B6652" s="1">
        <f>IFERROR(INDEX(Preturi!H$2:H$8000, MATCH(A6652, Preturi!G$2:G$8000, 0)), "")*G6652</f>
        <v>10.43</v>
      </c>
      <c r="C6652" t="s">
        <v>688</v>
      </c>
      <c r="D6652" t="s">
        <v>725</v>
      </c>
      <c r="E6652" t="s">
        <v>6606</v>
      </c>
      <c r="F6652" t="s">
        <v>20419</v>
      </c>
      <c r="G6652" s="146">
        <f t="shared" si="123"/>
        <v>1</v>
      </c>
    </row>
    <row r="6653" spans="1:7">
      <c r="A6653" t="s">
        <v>7629</v>
      </c>
      <c r="B6653" s="1">
        <f>IFERROR(INDEX(Preturi!H$2:H$8000, MATCH(A6653, Preturi!G$2:G$8000, 0)), "")*G6653</f>
        <v>10.53</v>
      </c>
      <c r="C6653" t="s">
        <v>688</v>
      </c>
      <c r="D6653" t="s">
        <v>725</v>
      </c>
      <c r="E6653" t="s">
        <v>7630</v>
      </c>
      <c r="F6653" t="s">
        <v>20419</v>
      </c>
      <c r="G6653" s="146">
        <f t="shared" si="123"/>
        <v>1</v>
      </c>
    </row>
    <row r="6654" spans="1:7">
      <c r="A6654" t="s">
        <v>2672</v>
      </c>
      <c r="B6654" s="1">
        <f>IFERROR(INDEX(Preturi!H$2:H$8000, MATCH(A6654, Preturi!G$2:G$8000, 0)), "")*G6654</f>
        <v>6.03</v>
      </c>
      <c r="C6654" t="s">
        <v>688</v>
      </c>
      <c r="D6654" t="s">
        <v>725</v>
      </c>
      <c r="E6654" t="s">
        <v>6607</v>
      </c>
      <c r="F6654" t="s">
        <v>20419</v>
      </c>
      <c r="G6654" s="146">
        <f t="shared" si="123"/>
        <v>1</v>
      </c>
    </row>
    <row r="6655" spans="1:7">
      <c r="A6655" t="s">
        <v>2673</v>
      </c>
      <c r="B6655" s="1">
        <f>IFERROR(INDEX(Preturi!H$2:H$8000, MATCH(A6655, Preturi!G$2:G$8000, 0)), "")*G6655</f>
        <v>6.12</v>
      </c>
      <c r="C6655" t="s">
        <v>688</v>
      </c>
      <c r="D6655" t="s">
        <v>725</v>
      </c>
      <c r="E6655" t="s">
        <v>6608</v>
      </c>
      <c r="F6655" t="s">
        <v>20419</v>
      </c>
      <c r="G6655" s="146">
        <f t="shared" si="123"/>
        <v>1</v>
      </c>
    </row>
    <row r="6656" spans="1:7">
      <c r="A6656" t="s">
        <v>2674</v>
      </c>
      <c r="B6656" s="1">
        <f>IFERROR(INDEX(Preturi!H$2:H$8000, MATCH(A6656, Preturi!G$2:G$8000, 0)), "")*G6656</f>
        <v>7.15</v>
      </c>
      <c r="C6656" t="s">
        <v>688</v>
      </c>
      <c r="D6656" t="s">
        <v>725</v>
      </c>
      <c r="E6656" t="s">
        <v>6609</v>
      </c>
      <c r="F6656" t="s">
        <v>20419</v>
      </c>
      <c r="G6656" s="146">
        <f t="shared" si="123"/>
        <v>1</v>
      </c>
    </row>
    <row r="6657" spans="1:7">
      <c r="A6657" t="s">
        <v>2675</v>
      </c>
      <c r="B6657" s="1">
        <f>IFERROR(INDEX(Preturi!H$2:H$8000, MATCH(A6657, Preturi!G$2:G$8000, 0)), "")*G6657</f>
        <v>7.62</v>
      </c>
      <c r="C6657" t="s">
        <v>688</v>
      </c>
      <c r="D6657" t="s">
        <v>725</v>
      </c>
      <c r="E6657" t="s">
        <v>6610</v>
      </c>
      <c r="F6657" t="s">
        <v>20419</v>
      </c>
      <c r="G6657" s="146">
        <f t="shared" si="123"/>
        <v>1</v>
      </c>
    </row>
    <row r="6658" spans="1:7">
      <c r="A6658" t="s">
        <v>2676</v>
      </c>
      <c r="B6658" s="1">
        <f>IFERROR(INDEX(Preturi!H$2:H$8000, MATCH(A6658, Preturi!G$2:G$8000, 0)), "")*G6658</f>
        <v>8.92</v>
      </c>
      <c r="C6658" t="s">
        <v>688</v>
      </c>
      <c r="D6658" t="s">
        <v>725</v>
      </c>
      <c r="E6658" t="s">
        <v>6611</v>
      </c>
      <c r="F6658" t="s">
        <v>20419</v>
      </c>
      <c r="G6658" s="146">
        <f t="shared" si="123"/>
        <v>1</v>
      </c>
    </row>
    <row r="6659" spans="1:7">
      <c r="A6659" t="s">
        <v>2677</v>
      </c>
      <c r="B6659" s="1">
        <f>IFERROR(INDEX(Preturi!H$2:H$8000, MATCH(A6659, Preturi!G$2:G$8000, 0)), "")*G6659</f>
        <v>10.119999999999999</v>
      </c>
      <c r="C6659" t="s">
        <v>688</v>
      </c>
      <c r="D6659" t="s">
        <v>725</v>
      </c>
      <c r="E6659" t="s">
        <v>6612</v>
      </c>
      <c r="F6659" t="s">
        <v>20419</v>
      </c>
      <c r="G6659" s="146">
        <f t="shared" si="123"/>
        <v>1</v>
      </c>
    </row>
    <row r="6660" spans="1:7">
      <c r="A6660" t="s">
        <v>10779</v>
      </c>
      <c r="B6660" s="1">
        <f>IFERROR(INDEX(Preturi!H$2:H$8000, MATCH(A6660, Preturi!G$2:G$8000, 0)), "")*G6660</f>
        <v>9.73</v>
      </c>
      <c r="C6660" t="s">
        <v>688</v>
      </c>
      <c r="D6660" t="s">
        <v>725</v>
      </c>
      <c r="E6660" t="s">
        <v>10780</v>
      </c>
      <c r="F6660" t="s">
        <v>20419</v>
      </c>
      <c r="G6660" s="146">
        <f t="shared" si="123"/>
        <v>1</v>
      </c>
    </row>
    <row r="6661" spans="1:7">
      <c r="A6661" t="s">
        <v>10781</v>
      </c>
      <c r="B6661" s="1">
        <f>IFERROR(INDEX(Preturi!H$2:H$8000, MATCH(A6661, Preturi!G$2:G$8000, 0)), "")*G6661</f>
        <v>8.14</v>
      </c>
      <c r="C6661" t="s">
        <v>688</v>
      </c>
      <c r="D6661" t="s">
        <v>725</v>
      </c>
      <c r="E6661" t="s">
        <v>10782</v>
      </c>
      <c r="F6661" t="s">
        <v>20419</v>
      </c>
      <c r="G6661" s="146">
        <f t="shared" si="123"/>
        <v>1</v>
      </c>
    </row>
    <row r="6662" spans="1:7">
      <c r="A6662" t="s">
        <v>10783</v>
      </c>
      <c r="B6662" s="1">
        <f>IFERROR(INDEX(Preturi!H$2:H$8000, MATCH(A6662, Preturi!G$2:G$8000, 0)), "")*G6662</f>
        <v>8.43</v>
      </c>
      <c r="C6662" t="s">
        <v>688</v>
      </c>
      <c r="D6662" t="s">
        <v>725</v>
      </c>
      <c r="E6662" t="s">
        <v>10784</v>
      </c>
      <c r="F6662" t="s">
        <v>20419</v>
      </c>
      <c r="G6662" s="146">
        <f t="shared" si="123"/>
        <v>1</v>
      </c>
    </row>
    <row r="6663" spans="1:7">
      <c r="A6663" t="s">
        <v>10785</v>
      </c>
      <c r="B6663" s="1">
        <f>IFERROR(INDEX(Preturi!H$2:H$8000, MATCH(A6663, Preturi!G$2:G$8000, 0)), "")*G6663</f>
        <v>9.85</v>
      </c>
      <c r="C6663" t="s">
        <v>688</v>
      </c>
      <c r="D6663" t="s">
        <v>725</v>
      </c>
      <c r="E6663" t="s">
        <v>10786</v>
      </c>
      <c r="F6663" t="s">
        <v>20419</v>
      </c>
      <c r="G6663" s="146">
        <f t="shared" si="123"/>
        <v>1</v>
      </c>
    </row>
    <row r="6664" spans="1:7">
      <c r="A6664" t="s">
        <v>10787</v>
      </c>
      <c r="B6664" s="1">
        <f>IFERROR(INDEX(Preturi!H$2:H$8000, MATCH(A6664, Preturi!G$2:G$8000, 0)), "")*G6664</f>
        <v>7.07</v>
      </c>
      <c r="C6664" t="s">
        <v>688</v>
      </c>
      <c r="D6664" t="s">
        <v>725</v>
      </c>
      <c r="E6664" t="s">
        <v>10788</v>
      </c>
      <c r="F6664" t="s">
        <v>20419</v>
      </c>
      <c r="G6664" s="146">
        <f t="shared" si="123"/>
        <v>1</v>
      </c>
    </row>
    <row r="6665" spans="1:7">
      <c r="A6665" t="s">
        <v>10789</v>
      </c>
      <c r="B6665" s="1">
        <f>IFERROR(INDEX(Preturi!H$2:H$8000, MATCH(A6665, Preturi!G$2:G$8000, 0)), "")*G6665</f>
        <v>7.5</v>
      </c>
      <c r="C6665" t="s">
        <v>688</v>
      </c>
      <c r="D6665" t="s">
        <v>725</v>
      </c>
      <c r="E6665" t="s">
        <v>10790</v>
      </c>
      <c r="F6665" t="s">
        <v>20419</v>
      </c>
      <c r="G6665" s="146">
        <f t="shared" si="123"/>
        <v>1</v>
      </c>
    </row>
    <row r="6666" spans="1:7">
      <c r="A6666" t="s">
        <v>10791</v>
      </c>
      <c r="B6666" s="1">
        <f>IFERROR(INDEX(Preturi!H$2:H$8000, MATCH(A6666, Preturi!G$2:G$8000, 0)), "")*G6666</f>
        <v>8.36</v>
      </c>
      <c r="C6666" t="s">
        <v>688</v>
      </c>
      <c r="D6666" t="s">
        <v>725</v>
      </c>
      <c r="E6666" t="s">
        <v>10792</v>
      </c>
      <c r="F6666" t="s">
        <v>20419</v>
      </c>
      <c r="G6666" s="146">
        <f t="shared" si="123"/>
        <v>1</v>
      </c>
    </row>
    <row r="6667" spans="1:7">
      <c r="A6667" t="s">
        <v>10793</v>
      </c>
      <c r="B6667" s="1">
        <f>IFERROR(INDEX(Preturi!H$2:H$8000, MATCH(A6667, Preturi!G$2:G$8000, 0)), "")*G6667</f>
        <v>7.48</v>
      </c>
      <c r="C6667" t="s">
        <v>688</v>
      </c>
      <c r="D6667" t="s">
        <v>725</v>
      </c>
      <c r="E6667" t="s">
        <v>10794</v>
      </c>
      <c r="F6667" t="s">
        <v>20419</v>
      </c>
      <c r="G6667" s="146">
        <f t="shared" si="123"/>
        <v>1</v>
      </c>
    </row>
    <row r="6668" spans="1:7">
      <c r="A6668" t="s">
        <v>10795</v>
      </c>
      <c r="B6668" s="1">
        <f>IFERROR(INDEX(Preturi!H$2:H$8000, MATCH(A6668, Preturi!G$2:G$8000, 0)), "")*G6668</f>
        <v>7.76</v>
      </c>
      <c r="C6668" t="s">
        <v>688</v>
      </c>
      <c r="D6668" t="s">
        <v>725</v>
      </c>
      <c r="E6668" t="s">
        <v>10796</v>
      </c>
      <c r="F6668" t="s">
        <v>20419</v>
      </c>
      <c r="G6668" s="146">
        <f t="shared" si="123"/>
        <v>1</v>
      </c>
    </row>
    <row r="6669" spans="1:7">
      <c r="A6669" t="s">
        <v>10797</v>
      </c>
      <c r="B6669" s="1">
        <f>IFERROR(INDEX(Preturi!H$2:H$8000, MATCH(A6669, Preturi!G$2:G$8000, 0)), "")*G6669</f>
        <v>8.65</v>
      </c>
      <c r="C6669" t="s">
        <v>688</v>
      </c>
      <c r="D6669" t="s">
        <v>725</v>
      </c>
      <c r="E6669" t="s">
        <v>10798</v>
      </c>
      <c r="F6669" t="s">
        <v>20419</v>
      </c>
      <c r="G6669" s="146">
        <f t="shared" si="123"/>
        <v>1</v>
      </c>
    </row>
    <row r="6670" spans="1:7">
      <c r="A6670" t="s">
        <v>10799</v>
      </c>
      <c r="B6670" s="1">
        <f>IFERROR(INDEX(Preturi!H$2:H$8000, MATCH(A6670, Preturi!G$2:G$8000, 0)), "")*G6670</f>
        <v>8.0399999999999991</v>
      </c>
      <c r="C6670" t="s">
        <v>688</v>
      </c>
      <c r="D6670" t="s">
        <v>725</v>
      </c>
      <c r="E6670" t="s">
        <v>10800</v>
      </c>
      <c r="F6670" t="s">
        <v>20419</v>
      </c>
      <c r="G6670" s="146">
        <f t="shared" si="123"/>
        <v>1</v>
      </c>
    </row>
    <row r="6671" spans="1:7">
      <c r="A6671" t="s">
        <v>10801</v>
      </c>
      <c r="B6671" s="1">
        <f>IFERROR(INDEX(Preturi!H$2:H$8000, MATCH(A6671, Preturi!G$2:G$8000, 0)), "")*G6671</f>
        <v>16.13</v>
      </c>
      <c r="C6671" t="s">
        <v>688</v>
      </c>
      <c r="D6671" t="s">
        <v>725</v>
      </c>
      <c r="E6671" t="s">
        <v>10802</v>
      </c>
      <c r="F6671" t="s">
        <v>20419</v>
      </c>
      <c r="G6671" s="146">
        <f t="shared" si="123"/>
        <v>1</v>
      </c>
    </row>
    <row r="6672" spans="1:7">
      <c r="A6672" t="s">
        <v>10803</v>
      </c>
      <c r="B6672" s="1">
        <f>IFERROR(INDEX(Preturi!H$2:H$8000, MATCH(A6672, Preturi!G$2:G$8000, 0)), "")*G6672</f>
        <v>11.61</v>
      </c>
      <c r="C6672" t="s">
        <v>688</v>
      </c>
      <c r="D6672" t="s">
        <v>725</v>
      </c>
      <c r="E6672" t="s">
        <v>10805</v>
      </c>
      <c r="F6672" t="s">
        <v>20419</v>
      </c>
      <c r="G6672" s="146">
        <f t="shared" si="123"/>
        <v>1</v>
      </c>
    </row>
    <row r="6673" spans="1:7">
      <c r="A6673" t="s">
        <v>10806</v>
      </c>
      <c r="B6673" s="1">
        <f>IFERROR(INDEX(Preturi!H$2:H$8000, MATCH(A6673, Preturi!G$2:G$8000, 0)), "")*G6673</f>
        <v>9.74</v>
      </c>
      <c r="C6673" t="s">
        <v>688</v>
      </c>
      <c r="D6673" t="s">
        <v>725</v>
      </c>
      <c r="E6673" t="s">
        <v>10807</v>
      </c>
      <c r="F6673" t="s">
        <v>20419</v>
      </c>
      <c r="G6673" s="146">
        <f t="shared" si="123"/>
        <v>1</v>
      </c>
    </row>
    <row r="6674" spans="1:7">
      <c r="A6674" t="s">
        <v>10808</v>
      </c>
      <c r="B6674" s="1">
        <f>IFERROR(INDEX(Preturi!H$2:H$8000, MATCH(A6674, Preturi!G$2:G$8000, 0)), "")*G6674</f>
        <v>9.85</v>
      </c>
      <c r="C6674" t="s">
        <v>688</v>
      </c>
      <c r="D6674" t="s">
        <v>725</v>
      </c>
      <c r="E6674" t="s">
        <v>10809</v>
      </c>
      <c r="F6674" t="s">
        <v>20419</v>
      </c>
      <c r="G6674" s="146">
        <f t="shared" si="123"/>
        <v>1</v>
      </c>
    </row>
    <row r="6675" spans="1:7">
      <c r="A6675" t="s">
        <v>2114</v>
      </c>
      <c r="B6675" s="1">
        <f>IFERROR(INDEX(Preturi!H$2:H$8000, MATCH(A6675, Preturi!G$2:G$8000, 0)), "")*G6675</f>
        <v>9.27</v>
      </c>
      <c r="C6675" t="s">
        <v>688</v>
      </c>
      <c r="D6675" t="s">
        <v>725</v>
      </c>
      <c r="E6675" t="s">
        <v>6613</v>
      </c>
      <c r="F6675" t="s">
        <v>20419</v>
      </c>
      <c r="G6675" s="146">
        <f t="shared" si="123"/>
        <v>1</v>
      </c>
    </row>
    <row r="6676" spans="1:7">
      <c r="A6676" t="s">
        <v>7987</v>
      </c>
      <c r="B6676" s="1">
        <f>IFERROR(INDEX(Preturi!H$2:H$8000, MATCH(A6676, Preturi!G$2:G$8000, 0)), "")*G6676</f>
        <v>7.75</v>
      </c>
      <c r="C6676" t="s">
        <v>688</v>
      </c>
      <c r="D6676" t="s">
        <v>725</v>
      </c>
      <c r="E6676" t="s">
        <v>7988</v>
      </c>
      <c r="F6676" t="s">
        <v>20419</v>
      </c>
      <c r="G6676" s="146">
        <f t="shared" si="123"/>
        <v>1</v>
      </c>
    </row>
    <row r="6677" spans="1:7">
      <c r="A6677" t="s">
        <v>7989</v>
      </c>
      <c r="B6677" s="1">
        <f>IFERROR(INDEX(Preturi!H$2:H$8000, MATCH(A6677, Preturi!G$2:G$8000, 0)), "")*G6677</f>
        <v>8.0299999999999994</v>
      </c>
      <c r="C6677" t="s">
        <v>688</v>
      </c>
      <c r="D6677" t="s">
        <v>725</v>
      </c>
      <c r="E6677" t="s">
        <v>7990</v>
      </c>
      <c r="F6677" t="s">
        <v>20419</v>
      </c>
      <c r="G6677" s="146">
        <f t="shared" si="123"/>
        <v>1</v>
      </c>
    </row>
    <row r="6678" spans="1:7">
      <c r="A6678" t="s">
        <v>2115</v>
      </c>
      <c r="B6678" s="1">
        <f>IFERROR(INDEX(Preturi!H$2:H$8000, MATCH(A6678, Preturi!G$2:G$8000, 0)), "")*G6678</f>
        <v>9.3800000000000008</v>
      </c>
      <c r="C6678" t="s">
        <v>688</v>
      </c>
      <c r="D6678" t="s">
        <v>725</v>
      </c>
      <c r="E6678" t="s">
        <v>6614</v>
      </c>
      <c r="F6678" t="s">
        <v>20419</v>
      </c>
      <c r="G6678" s="146">
        <f t="shared" si="123"/>
        <v>1</v>
      </c>
    </row>
    <row r="6679" spans="1:7">
      <c r="A6679" t="s">
        <v>2116</v>
      </c>
      <c r="B6679" s="1">
        <f>IFERROR(INDEX(Preturi!H$2:H$8000, MATCH(A6679, Preturi!G$2:G$8000, 0)), "")*G6679</f>
        <v>6.73</v>
      </c>
      <c r="C6679" t="s">
        <v>688</v>
      </c>
      <c r="D6679" t="s">
        <v>725</v>
      </c>
      <c r="E6679" t="s">
        <v>6615</v>
      </c>
      <c r="F6679" t="s">
        <v>20419</v>
      </c>
      <c r="G6679" s="146">
        <f t="shared" si="123"/>
        <v>1</v>
      </c>
    </row>
    <row r="6680" spans="1:7">
      <c r="A6680" t="s">
        <v>2117</v>
      </c>
      <c r="B6680" s="1">
        <f>IFERROR(INDEX(Preturi!H$2:H$8000, MATCH(A6680, Preturi!G$2:G$8000, 0)), "")*G6680</f>
        <v>7.14</v>
      </c>
      <c r="C6680" t="s">
        <v>688</v>
      </c>
      <c r="D6680" t="s">
        <v>725</v>
      </c>
      <c r="E6680" t="s">
        <v>6616</v>
      </c>
      <c r="F6680" t="s">
        <v>20419</v>
      </c>
      <c r="G6680" s="146">
        <f t="shared" ref="G6680:G6743" si="124">1+Adaosuri1</f>
        <v>1</v>
      </c>
    </row>
    <row r="6681" spans="1:7">
      <c r="A6681" t="s">
        <v>4174</v>
      </c>
      <c r="B6681" s="1">
        <f>IFERROR(INDEX(Preturi!H$2:H$8000, MATCH(A6681, Preturi!G$2:G$8000, 0)), "")*G6681</f>
        <v>7.96</v>
      </c>
      <c r="C6681" t="s">
        <v>688</v>
      </c>
      <c r="D6681" t="s">
        <v>725</v>
      </c>
      <c r="E6681" t="s">
        <v>6617</v>
      </c>
      <c r="F6681" t="s">
        <v>20419</v>
      </c>
      <c r="G6681" s="146">
        <f t="shared" si="124"/>
        <v>1</v>
      </c>
    </row>
    <row r="6682" spans="1:7">
      <c r="A6682" t="s">
        <v>2118</v>
      </c>
      <c r="B6682" s="1">
        <f>IFERROR(INDEX(Preturi!H$2:H$8000, MATCH(A6682, Preturi!G$2:G$8000, 0)), "")*G6682</f>
        <v>7.12</v>
      </c>
      <c r="C6682" t="s">
        <v>688</v>
      </c>
      <c r="D6682" t="s">
        <v>725</v>
      </c>
      <c r="E6682" t="s">
        <v>6618</v>
      </c>
      <c r="F6682" t="s">
        <v>20419</v>
      </c>
      <c r="G6682" s="146">
        <f t="shared" si="124"/>
        <v>1</v>
      </c>
    </row>
    <row r="6683" spans="1:7">
      <c r="A6683" t="s">
        <v>2119</v>
      </c>
      <c r="B6683" s="1">
        <f>IFERROR(INDEX(Preturi!H$2:H$8000, MATCH(A6683, Preturi!G$2:G$8000, 0)), "")*G6683</f>
        <v>7.39</v>
      </c>
      <c r="C6683" t="s">
        <v>688</v>
      </c>
      <c r="D6683" t="s">
        <v>725</v>
      </c>
      <c r="E6683" t="s">
        <v>6619</v>
      </c>
      <c r="F6683" t="s">
        <v>20419</v>
      </c>
      <c r="G6683" s="146">
        <f t="shared" si="124"/>
        <v>1</v>
      </c>
    </row>
    <row r="6684" spans="1:7">
      <c r="A6684" t="s">
        <v>2120</v>
      </c>
      <c r="B6684" s="1">
        <f>IFERROR(INDEX(Preturi!H$2:H$8000, MATCH(A6684, Preturi!G$2:G$8000, 0)), "")*G6684</f>
        <v>8.24</v>
      </c>
      <c r="C6684" t="s">
        <v>688</v>
      </c>
      <c r="D6684" t="s">
        <v>725</v>
      </c>
      <c r="E6684" t="s">
        <v>6620</v>
      </c>
      <c r="F6684" t="s">
        <v>20419</v>
      </c>
      <c r="G6684" s="146">
        <f t="shared" si="124"/>
        <v>1</v>
      </c>
    </row>
    <row r="6685" spans="1:7">
      <c r="A6685" t="s">
        <v>7991</v>
      </c>
      <c r="B6685" s="1">
        <f>IFERROR(INDEX(Preturi!H$2:H$8000, MATCH(A6685, Preturi!G$2:G$8000, 0)), "")*G6685</f>
        <v>7.65</v>
      </c>
      <c r="C6685" t="s">
        <v>688</v>
      </c>
      <c r="D6685" t="s">
        <v>725</v>
      </c>
      <c r="E6685" t="s">
        <v>7992</v>
      </c>
      <c r="F6685" t="s">
        <v>20419</v>
      </c>
      <c r="G6685" s="146">
        <f t="shared" si="124"/>
        <v>1</v>
      </c>
    </row>
    <row r="6686" spans="1:7">
      <c r="A6686" t="s">
        <v>3709</v>
      </c>
      <c r="B6686" s="1">
        <f>IFERROR(INDEX(Preturi!H$2:H$8000, MATCH(A6686, Preturi!G$2:G$8000, 0)), "")*G6686</f>
        <v>15.36</v>
      </c>
      <c r="C6686" t="s">
        <v>688</v>
      </c>
      <c r="D6686" t="s">
        <v>725</v>
      </c>
      <c r="E6686" t="s">
        <v>6621</v>
      </c>
      <c r="F6686" t="s">
        <v>20419</v>
      </c>
      <c r="G6686" s="146">
        <f t="shared" si="124"/>
        <v>1</v>
      </c>
    </row>
    <row r="6687" spans="1:7">
      <c r="A6687" t="s">
        <v>2121</v>
      </c>
      <c r="B6687" s="1">
        <f>IFERROR(INDEX(Preturi!H$2:H$8000, MATCH(A6687, Preturi!G$2:G$8000, 0)), "")*G6687</f>
        <v>11.06</v>
      </c>
      <c r="C6687" t="s">
        <v>688</v>
      </c>
      <c r="D6687" t="s">
        <v>725</v>
      </c>
      <c r="E6687" t="s">
        <v>6622</v>
      </c>
      <c r="F6687" t="s">
        <v>20419</v>
      </c>
      <c r="G6687" s="146">
        <f t="shared" si="124"/>
        <v>1</v>
      </c>
    </row>
    <row r="6688" spans="1:7">
      <c r="A6688" t="s">
        <v>2678</v>
      </c>
      <c r="B6688" s="1">
        <f>IFERROR(INDEX(Preturi!H$2:H$8000, MATCH(A6688, Preturi!G$2:G$8000, 0)), "")*G6688</f>
        <v>9.2799999999999994</v>
      </c>
      <c r="C6688" t="s">
        <v>688</v>
      </c>
      <c r="D6688" t="s">
        <v>725</v>
      </c>
      <c r="E6688" t="s">
        <v>6623</v>
      </c>
      <c r="F6688" t="s">
        <v>20419</v>
      </c>
      <c r="G6688" s="146">
        <f t="shared" si="124"/>
        <v>1</v>
      </c>
    </row>
    <row r="6689" spans="1:7">
      <c r="A6689" t="s">
        <v>7632</v>
      </c>
      <c r="B6689" s="1">
        <f>IFERROR(INDEX(Preturi!H$2:H$8000, MATCH(A6689, Preturi!G$2:G$8000, 0)), "")*G6689</f>
        <v>9.3800000000000008</v>
      </c>
      <c r="C6689" t="s">
        <v>688</v>
      </c>
      <c r="D6689" t="s">
        <v>725</v>
      </c>
      <c r="E6689" t="s">
        <v>7633</v>
      </c>
      <c r="F6689" t="s">
        <v>20419</v>
      </c>
      <c r="G6689" s="146">
        <f t="shared" si="124"/>
        <v>1</v>
      </c>
    </row>
    <row r="6690" spans="1:7">
      <c r="A6690" t="s">
        <v>11866</v>
      </c>
      <c r="B6690" s="1">
        <f>IFERROR(INDEX(Preturi!H$2:H$8000, MATCH(A6690, Preturi!G$2:G$8000, 0)), "")*G6690</f>
        <v>8.27</v>
      </c>
      <c r="C6690" t="s">
        <v>688</v>
      </c>
      <c r="D6690" t="s">
        <v>725</v>
      </c>
      <c r="E6690" t="s">
        <v>11867</v>
      </c>
      <c r="F6690" t="s">
        <v>20419</v>
      </c>
      <c r="G6690" s="146">
        <f t="shared" si="124"/>
        <v>1</v>
      </c>
    </row>
    <row r="6691" spans="1:7">
      <c r="A6691" t="s">
        <v>11868</v>
      </c>
      <c r="B6691" s="1">
        <f>IFERROR(INDEX(Preturi!H$2:H$8000, MATCH(A6691, Preturi!G$2:G$8000, 0)), "")*G6691</f>
        <v>8.3800000000000008</v>
      </c>
      <c r="C6691" t="s">
        <v>688</v>
      </c>
      <c r="D6691" t="s">
        <v>725</v>
      </c>
      <c r="E6691" t="s">
        <v>11869</v>
      </c>
      <c r="F6691" t="s">
        <v>20419</v>
      </c>
      <c r="G6691" s="146">
        <f t="shared" si="124"/>
        <v>1</v>
      </c>
    </row>
    <row r="6692" spans="1:7">
      <c r="A6692" t="s">
        <v>11870</v>
      </c>
      <c r="B6692" s="1">
        <f>IFERROR(INDEX(Preturi!H$2:H$8000, MATCH(A6692, Preturi!G$2:G$8000, 0)), "")*G6692</f>
        <v>5.73</v>
      </c>
      <c r="C6692" t="s">
        <v>688</v>
      </c>
      <c r="D6692" t="s">
        <v>725</v>
      </c>
      <c r="E6692" t="s">
        <v>11871</v>
      </c>
      <c r="F6692" t="s">
        <v>20419</v>
      </c>
      <c r="G6692" s="146">
        <f t="shared" si="124"/>
        <v>1</v>
      </c>
    </row>
    <row r="6693" spans="1:7">
      <c r="A6693" t="s">
        <v>11872</v>
      </c>
      <c r="B6693" s="1">
        <f>IFERROR(INDEX(Preturi!H$2:H$8000, MATCH(A6693, Preturi!G$2:G$8000, 0)), "")*G6693</f>
        <v>6.14</v>
      </c>
      <c r="C6693" t="s">
        <v>688</v>
      </c>
      <c r="D6693" t="s">
        <v>725</v>
      </c>
      <c r="E6693" t="s">
        <v>11873</v>
      </c>
      <c r="F6693" t="s">
        <v>20419</v>
      </c>
      <c r="G6693" s="146">
        <f t="shared" si="124"/>
        <v>1</v>
      </c>
    </row>
    <row r="6694" spans="1:7">
      <c r="A6694" t="s">
        <v>11874</v>
      </c>
      <c r="B6694" s="1">
        <f>IFERROR(INDEX(Preturi!H$2:H$8000, MATCH(A6694, Preturi!G$2:G$8000, 0)), "")*G6694</f>
        <v>6.96</v>
      </c>
      <c r="C6694" t="s">
        <v>688</v>
      </c>
      <c r="D6694" t="s">
        <v>725</v>
      </c>
      <c r="E6694" t="s">
        <v>11875</v>
      </c>
      <c r="F6694" t="s">
        <v>20419</v>
      </c>
      <c r="G6694" s="146">
        <f t="shared" si="124"/>
        <v>1</v>
      </c>
    </row>
    <row r="6695" spans="1:7">
      <c r="A6695" t="s">
        <v>11876</v>
      </c>
      <c r="B6695" s="1">
        <f>IFERROR(INDEX(Preturi!H$2:H$8000, MATCH(A6695, Preturi!G$2:G$8000, 0)), "")*G6695</f>
        <v>6.12</v>
      </c>
      <c r="C6695" t="s">
        <v>688</v>
      </c>
      <c r="D6695" t="s">
        <v>725</v>
      </c>
      <c r="E6695" t="s">
        <v>11877</v>
      </c>
      <c r="F6695" t="s">
        <v>20419</v>
      </c>
      <c r="G6695" s="146">
        <f t="shared" si="124"/>
        <v>1</v>
      </c>
    </row>
    <row r="6696" spans="1:7">
      <c r="A6696" t="s">
        <v>11878</v>
      </c>
      <c r="B6696" s="1">
        <f>IFERROR(INDEX(Preturi!H$2:H$8000, MATCH(A6696, Preturi!G$2:G$8000, 0)), "")*G6696</f>
        <v>6.39</v>
      </c>
      <c r="C6696" t="s">
        <v>688</v>
      </c>
      <c r="D6696" t="s">
        <v>725</v>
      </c>
      <c r="E6696" t="s">
        <v>11879</v>
      </c>
      <c r="F6696" t="s">
        <v>20419</v>
      </c>
      <c r="G6696" s="146">
        <f t="shared" si="124"/>
        <v>1</v>
      </c>
    </row>
    <row r="6697" spans="1:7">
      <c r="A6697" t="s">
        <v>11880</v>
      </c>
      <c r="B6697" s="1">
        <f>IFERROR(INDEX(Preturi!H$2:H$8000, MATCH(A6697, Preturi!G$2:G$8000, 0)), "")*G6697</f>
        <v>7.24</v>
      </c>
      <c r="C6697" t="s">
        <v>688</v>
      </c>
      <c r="D6697" t="s">
        <v>725</v>
      </c>
      <c r="E6697" t="s">
        <v>11882</v>
      </c>
      <c r="F6697" t="s">
        <v>20419</v>
      </c>
      <c r="G6697" s="146">
        <f t="shared" si="124"/>
        <v>1</v>
      </c>
    </row>
    <row r="6698" spans="1:7">
      <c r="A6698" t="s">
        <v>11883</v>
      </c>
      <c r="B6698" s="1">
        <f>IFERROR(INDEX(Preturi!H$2:H$8000, MATCH(A6698, Preturi!G$2:G$8000, 0)), "")*G6698</f>
        <v>8.2799999999999994</v>
      </c>
      <c r="C6698" t="s">
        <v>688</v>
      </c>
      <c r="D6698" t="s">
        <v>725</v>
      </c>
      <c r="E6698" t="s">
        <v>11884</v>
      </c>
      <c r="F6698" t="s">
        <v>20419</v>
      </c>
      <c r="G6698" s="146">
        <f t="shared" si="124"/>
        <v>1</v>
      </c>
    </row>
    <row r="6699" spans="1:7">
      <c r="A6699" t="s">
        <v>11885</v>
      </c>
      <c r="B6699" s="1">
        <f>IFERROR(INDEX(Preturi!H$2:H$8000, MATCH(A6699, Preturi!G$2:G$8000, 0)), "")*G6699</f>
        <v>8.3800000000000008</v>
      </c>
      <c r="C6699" t="s">
        <v>688</v>
      </c>
      <c r="D6699" t="s">
        <v>725</v>
      </c>
      <c r="E6699" t="s">
        <v>11886</v>
      </c>
      <c r="F6699" t="s">
        <v>20419</v>
      </c>
      <c r="G6699" s="146">
        <f t="shared" si="124"/>
        <v>1</v>
      </c>
    </row>
    <row r="6700" spans="1:7">
      <c r="A6700" t="s">
        <v>2122</v>
      </c>
      <c r="B6700" s="1">
        <f>IFERROR(INDEX(Preturi!H$2:H$8000, MATCH(A6700, Preturi!G$2:G$8000, 0)), "")*G6700</f>
        <v>8.3699999999999992</v>
      </c>
      <c r="C6700" t="s">
        <v>688</v>
      </c>
      <c r="D6700" t="s">
        <v>725</v>
      </c>
      <c r="E6700" t="s">
        <v>6624</v>
      </c>
      <c r="F6700" t="s">
        <v>20419</v>
      </c>
      <c r="G6700" s="146">
        <f t="shared" si="124"/>
        <v>1</v>
      </c>
    </row>
    <row r="6701" spans="1:7">
      <c r="A6701" t="s">
        <v>2123</v>
      </c>
      <c r="B6701" s="1">
        <f>IFERROR(INDEX(Preturi!H$2:H$8000, MATCH(A6701, Preturi!G$2:G$8000, 0)), "")*G6701</f>
        <v>8.48</v>
      </c>
      <c r="C6701" t="s">
        <v>688</v>
      </c>
      <c r="D6701" t="s">
        <v>725</v>
      </c>
      <c r="E6701" t="s">
        <v>6625</v>
      </c>
      <c r="F6701" t="s">
        <v>20419</v>
      </c>
      <c r="G6701" s="146">
        <f t="shared" si="124"/>
        <v>1</v>
      </c>
    </row>
    <row r="6702" spans="1:7">
      <c r="A6702" t="s">
        <v>2124</v>
      </c>
      <c r="B6702" s="1">
        <f>IFERROR(INDEX(Preturi!H$2:H$8000, MATCH(A6702, Preturi!G$2:G$8000, 0)), "")*G6702</f>
        <v>5.83</v>
      </c>
      <c r="C6702" t="s">
        <v>688</v>
      </c>
      <c r="D6702" t="s">
        <v>725</v>
      </c>
      <c r="E6702" t="s">
        <v>6626</v>
      </c>
      <c r="F6702" t="s">
        <v>20419</v>
      </c>
      <c r="G6702" s="146">
        <f t="shared" si="124"/>
        <v>1</v>
      </c>
    </row>
    <row r="6703" spans="1:7">
      <c r="A6703" t="s">
        <v>2125</v>
      </c>
      <c r="B6703" s="1">
        <f>IFERROR(INDEX(Preturi!H$2:H$8000, MATCH(A6703, Preturi!G$2:G$8000, 0)), "")*G6703</f>
        <v>6.24</v>
      </c>
      <c r="C6703" t="s">
        <v>688</v>
      </c>
      <c r="D6703" t="s">
        <v>725</v>
      </c>
      <c r="E6703" t="s">
        <v>6627</v>
      </c>
      <c r="F6703" t="s">
        <v>20419</v>
      </c>
      <c r="G6703" s="146">
        <f t="shared" si="124"/>
        <v>1</v>
      </c>
    </row>
    <row r="6704" spans="1:7">
      <c r="A6704" t="s">
        <v>4158</v>
      </c>
      <c r="B6704" s="1">
        <f>IFERROR(INDEX(Preturi!H$2:H$8000, MATCH(A6704, Preturi!G$2:G$8000, 0)), "")*G6704</f>
        <v>7.06</v>
      </c>
      <c r="C6704" t="s">
        <v>688</v>
      </c>
      <c r="D6704" t="s">
        <v>725</v>
      </c>
      <c r="E6704" t="s">
        <v>6628</v>
      </c>
      <c r="F6704" t="s">
        <v>20419</v>
      </c>
      <c r="G6704" s="146">
        <f t="shared" si="124"/>
        <v>1</v>
      </c>
    </row>
    <row r="6705" spans="1:7">
      <c r="A6705" t="s">
        <v>2126</v>
      </c>
      <c r="B6705" s="1">
        <f>IFERROR(INDEX(Preturi!H$2:H$8000, MATCH(A6705, Preturi!G$2:G$8000, 0)), "")*G6705</f>
        <v>6.22</v>
      </c>
      <c r="C6705" t="s">
        <v>688</v>
      </c>
      <c r="D6705" t="s">
        <v>725</v>
      </c>
      <c r="E6705" t="s">
        <v>6629</v>
      </c>
      <c r="F6705" t="s">
        <v>20419</v>
      </c>
      <c r="G6705" s="146">
        <f t="shared" si="124"/>
        <v>1</v>
      </c>
    </row>
    <row r="6706" spans="1:7">
      <c r="A6706" t="s">
        <v>2127</v>
      </c>
      <c r="B6706" s="1">
        <f>IFERROR(INDEX(Preturi!H$2:H$8000, MATCH(A6706, Preturi!G$2:G$8000, 0)), "")*G6706</f>
        <v>6.49</v>
      </c>
      <c r="C6706" t="s">
        <v>688</v>
      </c>
      <c r="D6706" t="s">
        <v>725</v>
      </c>
      <c r="E6706" t="s">
        <v>6630</v>
      </c>
      <c r="F6706" t="s">
        <v>20419</v>
      </c>
      <c r="G6706" s="146">
        <f t="shared" si="124"/>
        <v>1</v>
      </c>
    </row>
    <row r="6707" spans="1:7">
      <c r="A6707" t="s">
        <v>724</v>
      </c>
      <c r="B6707" s="1">
        <f>IFERROR(INDEX(Preturi!H$2:H$8000, MATCH(A6707, Preturi!G$2:G$8000, 0)), "")*G6707</f>
        <v>7.34</v>
      </c>
      <c r="C6707" t="s">
        <v>688</v>
      </c>
      <c r="D6707" t="s">
        <v>725</v>
      </c>
      <c r="E6707" t="s">
        <v>6631</v>
      </c>
      <c r="F6707" t="s">
        <v>20419</v>
      </c>
      <c r="G6707" s="146">
        <f t="shared" si="124"/>
        <v>1</v>
      </c>
    </row>
    <row r="6708" spans="1:7">
      <c r="A6708" t="s">
        <v>2679</v>
      </c>
      <c r="B6708" s="1">
        <f>IFERROR(INDEX(Preturi!H$2:H$8000, MATCH(A6708, Preturi!G$2:G$8000, 0)), "")*G6708</f>
        <v>8.3800000000000008</v>
      </c>
      <c r="C6708" t="s">
        <v>688</v>
      </c>
      <c r="D6708" t="s">
        <v>725</v>
      </c>
      <c r="E6708" t="s">
        <v>6632</v>
      </c>
      <c r="F6708" t="s">
        <v>20419</v>
      </c>
      <c r="G6708" s="146">
        <f t="shared" si="124"/>
        <v>1</v>
      </c>
    </row>
    <row r="6709" spans="1:7">
      <c r="A6709" t="s">
        <v>7634</v>
      </c>
      <c r="B6709" s="1">
        <f>IFERROR(INDEX(Preturi!H$2:H$8000, MATCH(A6709, Preturi!G$2:G$8000, 0)), "")*G6709</f>
        <v>8.48</v>
      </c>
      <c r="C6709" t="s">
        <v>688</v>
      </c>
      <c r="D6709" t="s">
        <v>725</v>
      </c>
      <c r="E6709" t="s">
        <v>7635</v>
      </c>
      <c r="F6709" t="s">
        <v>20419</v>
      </c>
      <c r="G6709" s="146">
        <f t="shared" si="124"/>
        <v>1</v>
      </c>
    </row>
    <row r="6710" spans="1:7">
      <c r="A6710" t="s">
        <v>3761</v>
      </c>
      <c r="B6710" s="1">
        <f>IFERROR(INDEX(Preturi!H$2:H$8000, MATCH(A6710, Preturi!G$2:G$8000, 0)), "")*G6710</f>
        <v>8.27</v>
      </c>
      <c r="C6710" t="s">
        <v>688</v>
      </c>
      <c r="D6710" t="s">
        <v>725</v>
      </c>
      <c r="E6710" t="s">
        <v>6633</v>
      </c>
      <c r="F6710" t="s">
        <v>20419</v>
      </c>
      <c r="G6710" s="146">
        <f t="shared" si="124"/>
        <v>1</v>
      </c>
    </row>
    <row r="6711" spans="1:7">
      <c r="A6711" t="s">
        <v>3762</v>
      </c>
      <c r="B6711" s="1">
        <f>IFERROR(INDEX(Preturi!H$2:H$8000, MATCH(A6711, Preturi!G$2:G$8000, 0)), "")*G6711</f>
        <v>8.3800000000000008</v>
      </c>
      <c r="C6711" t="s">
        <v>688</v>
      </c>
      <c r="D6711" t="s">
        <v>725</v>
      </c>
      <c r="E6711" t="s">
        <v>6634</v>
      </c>
      <c r="F6711" t="s">
        <v>20419</v>
      </c>
      <c r="G6711" s="146">
        <f t="shared" si="124"/>
        <v>1</v>
      </c>
    </row>
    <row r="6712" spans="1:7">
      <c r="A6712" t="s">
        <v>3763</v>
      </c>
      <c r="B6712" s="1">
        <f>IFERROR(INDEX(Preturi!H$2:H$8000, MATCH(A6712, Preturi!G$2:G$8000, 0)), "")*G6712</f>
        <v>5.73</v>
      </c>
      <c r="C6712" t="s">
        <v>688</v>
      </c>
      <c r="D6712" t="s">
        <v>725</v>
      </c>
      <c r="E6712" t="s">
        <v>6635</v>
      </c>
      <c r="F6712" t="s">
        <v>20419</v>
      </c>
      <c r="G6712" s="146">
        <f t="shared" si="124"/>
        <v>1</v>
      </c>
    </row>
    <row r="6713" spans="1:7">
      <c r="A6713" t="s">
        <v>3764</v>
      </c>
      <c r="B6713" s="1">
        <f>IFERROR(INDEX(Preturi!H$2:H$8000, MATCH(A6713, Preturi!G$2:G$8000, 0)), "")*G6713</f>
        <v>6.14</v>
      </c>
      <c r="C6713" t="s">
        <v>688</v>
      </c>
      <c r="D6713" t="s">
        <v>725</v>
      </c>
      <c r="E6713" t="s">
        <v>6636</v>
      </c>
      <c r="F6713" t="s">
        <v>20419</v>
      </c>
      <c r="G6713" s="146">
        <f t="shared" si="124"/>
        <v>1</v>
      </c>
    </row>
    <row r="6714" spans="1:7">
      <c r="A6714" t="s">
        <v>4159</v>
      </c>
      <c r="B6714" s="1">
        <f>IFERROR(INDEX(Preturi!H$2:H$8000, MATCH(A6714, Preturi!G$2:G$8000, 0)), "")*G6714</f>
        <v>6.96</v>
      </c>
      <c r="C6714" t="s">
        <v>688</v>
      </c>
      <c r="D6714" t="s">
        <v>725</v>
      </c>
      <c r="E6714" t="s">
        <v>6637</v>
      </c>
      <c r="F6714" t="s">
        <v>20419</v>
      </c>
      <c r="G6714" s="146">
        <f t="shared" si="124"/>
        <v>1</v>
      </c>
    </row>
    <row r="6715" spans="1:7">
      <c r="A6715" t="s">
        <v>3765</v>
      </c>
      <c r="B6715" s="1">
        <f>IFERROR(INDEX(Preturi!H$2:H$8000, MATCH(A6715, Preturi!G$2:G$8000, 0)), "")*G6715</f>
        <v>6.12</v>
      </c>
      <c r="C6715" t="s">
        <v>688</v>
      </c>
      <c r="D6715" t="s">
        <v>725</v>
      </c>
      <c r="E6715" t="s">
        <v>6638</v>
      </c>
      <c r="F6715" t="s">
        <v>20419</v>
      </c>
      <c r="G6715" s="146">
        <f t="shared" si="124"/>
        <v>1</v>
      </c>
    </row>
    <row r="6716" spans="1:7">
      <c r="A6716" t="s">
        <v>3766</v>
      </c>
      <c r="B6716" s="1">
        <f>IFERROR(INDEX(Preturi!H$2:H$8000, MATCH(A6716, Preturi!G$2:G$8000, 0)), "")*G6716</f>
        <v>6.39</v>
      </c>
      <c r="C6716" t="s">
        <v>688</v>
      </c>
      <c r="D6716" t="s">
        <v>725</v>
      </c>
      <c r="E6716" t="s">
        <v>6639</v>
      </c>
      <c r="F6716" t="s">
        <v>20419</v>
      </c>
      <c r="G6716" s="146">
        <f t="shared" si="124"/>
        <v>1</v>
      </c>
    </row>
    <row r="6717" spans="1:7">
      <c r="A6717" t="s">
        <v>3767</v>
      </c>
      <c r="B6717" s="1">
        <f>IFERROR(INDEX(Preturi!H$2:H$8000, MATCH(A6717, Preturi!G$2:G$8000, 0)), "")*G6717</f>
        <v>7.24</v>
      </c>
      <c r="C6717" t="s">
        <v>688</v>
      </c>
      <c r="D6717" t="s">
        <v>725</v>
      </c>
      <c r="E6717" t="s">
        <v>6640</v>
      </c>
      <c r="F6717" t="s">
        <v>20419</v>
      </c>
      <c r="G6717" s="146">
        <f t="shared" si="124"/>
        <v>1</v>
      </c>
    </row>
    <row r="6718" spans="1:7">
      <c r="A6718" t="s">
        <v>3768</v>
      </c>
      <c r="B6718" s="1">
        <f>IFERROR(INDEX(Preturi!H$2:H$8000, MATCH(A6718, Preturi!G$2:G$8000, 0)), "")*G6718</f>
        <v>8.2799999999999994</v>
      </c>
      <c r="C6718" t="s">
        <v>688</v>
      </c>
      <c r="D6718" t="s">
        <v>725</v>
      </c>
      <c r="E6718" t="s">
        <v>6641</v>
      </c>
      <c r="F6718" t="s">
        <v>20419</v>
      </c>
      <c r="G6718" s="146">
        <f t="shared" si="124"/>
        <v>1</v>
      </c>
    </row>
    <row r="6719" spans="1:7">
      <c r="A6719" t="s">
        <v>7636</v>
      </c>
      <c r="B6719" s="1">
        <f>IFERROR(INDEX(Preturi!H$2:H$8000, MATCH(A6719, Preturi!G$2:G$8000, 0)), "")*G6719</f>
        <v>8.3800000000000008</v>
      </c>
      <c r="C6719" t="s">
        <v>688</v>
      </c>
      <c r="D6719" t="s">
        <v>725</v>
      </c>
      <c r="E6719" t="s">
        <v>7637</v>
      </c>
      <c r="F6719" t="s">
        <v>20419</v>
      </c>
      <c r="G6719" s="146">
        <f t="shared" si="124"/>
        <v>1</v>
      </c>
    </row>
    <row r="6720" spans="1:7">
      <c r="A6720" t="s">
        <v>726</v>
      </c>
      <c r="B6720" s="1">
        <f>IFERROR(INDEX(Preturi!H$2:H$8000, MATCH(A6720, Preturi!G$2:G$8000, 0)), "")*G6720</f>
        <v>8.27</v>
      </c>
      <c r="C6720" t="s">
        <v>688</v>
      </c>
      <c r="D6720" t="s">
        <v>725</v>
      </c>
      <c r="E6720" t="s">
        <v>6642</v>
      </c>
      <c r="F6720" t="s">
        <v>20419</v>
      </c>
      <c r="G6720" s="146">
        <f t="shared" si="124"/>
        <v>1</v>
      </c>
    </row>
    <row r="6721" spans="1:7">
      <c r="A6721" t="s">
        <v>2128</v>
      </c>
      <c r="B6721" s="1">
        <f>IFERROR(INDEX(Preturi!H$2:H$8000, MATCH(A6721, Preturi!G$2:G$8000, 0)), "")*G6721</f>
        <v>8.3800000000000008</v>
      </c>
      <c r="C6721" t="s">
        <v>688</v>
      </c>
      <c r="D6721" t="s">
        <v>725</v>
      </c>
      <c r="E6721" t="s">
        <v>6643</v>
      </c>
      <c r="F6721" t="s">
        <v>20419</v>
      </c>
      <c r="G6721" s="146">
        <f t="shared" si="124"/>
        <v>1</v>
      </c>
    </row>
    <row r="6722" spans="1:7">
      <c r="A6722" t="s">
        <v>727</v>
      </c>
      <c r="B6722" s="1">
        <f>IFERROR(INDEX(Preturi!H$2:H$8000, MATCH(A6722, Preturi!G$2:G$8000, 0)), "")*G6722</f>
        <v>4.91</v>
      </c>
      <c r="C6722" t="s">
        <v>688</v>
      </c>
      <c r="D6722" t="s">
        <v>725</v>
      </c>
      <c r="E6722" t="s">
        <v>6644</v>
      </c>
      <c r="F6722" t="s">
        <v>20419</v>
      </c>
      <c r="G6722" s="146">
        <f t="shared" si="124"/>
        <v>1</v>
      </c>
    </row>
    <row r="6723" spans="1:7">
      <c r="A6723" t="s">
        <v>2129</v>
      </c>
      <c r="B6723" s="1">
        <f>IFERROR(INDEX(Preturi!H$2:H$8000, MATCH(A6723, Preturi!G$2:G$8000, 0)), "")*G6723</f>
        <v>5.73</v>
      </c>
      <c r="C6723" t="s">
        <v>688</v>
      </c>
      <c r="D6723" t="s">
        <v>725</v>
      </c>
      <c r="E6723" t="s">
        <v>6645</v>
      </c>
      <c r="F6723" t="s">
        <v>20419</v>
      </c>
      <c r="G6723" s="146">
        <f t="shared" si="124"/>
        <v>1</v>
      </c>
    </row>
    <row r="6724" spans="1:7">
      <c r="A6724" t="s">
        <v>728</v>
      </c>
      <c r="B6724" s="1">
        <f>IFERROR(INDEX(Preturi!H$2:H$8000, MATCH(A6724, Preturi!G$2:G$8000, 0)), "")*G6724</f>
        <v>6.14</v>
      </c>
      <c r="C6724" t="s">
        <v>688</v>
      </c>
      <c r="D6724" t="s">
        <v>725</v>
      </c>
      <c r="E6724" t="s">
        <v>6646</v>
      </c>
      <c r="F6724" t="s">
        <v>20419</v>
      </c>
      <c r="G6724" s="146">
        <f t="shared" si="124"/>
        <v>1</v>
      </c>
    </row>
    <row r="6725" spans="1:7">
      <c r="A6725" t="s">
        <v>4160</v>
      </c>
      <c r="B6725" s="1">
        <f>IFERROR(INDEX(Preturi!H$2:H$8000, MATCH(A6725, Preturi!G$2:G$8000, 0)), "")*G6725</f>
        <v>6.96</v>
      </c>
      <c r="C6725" t="s">
        <v>688</v>
      </c>
      <c r="D6725" t="s">
        <v>725</v>
      </c>
      <c r="E6725" t="s">
        <v>6647</v>
      </c>
      <c r="F6725" t="s">
        <v>20419</v>
      </c>
      <c r="G6725" s="146">
        <f t="shared" si="124"/>
        <v>1</v>
      </c>
    </row>
    <row r="6726" spans="1:7">
      <c r="A6726" t="s">
        <v>3710</v>
      </c>
      <c r="B6726" s="1">
        <f>IFERROR(INDEX(Preturi!H$2:H$8000, MATCH(A6726, Preturi!G$2:G$8000, 0)), "")*G6726</f>
        <v>5.36</v>
      </c>
      <c r="C6726" t="s">
        <v>688</v>
      </c>
      <c r="D6726" t="s">
        <v>725</v>
      </c>
      <c r="E6726" t="s">
        <v>6648</v>
      </c>
      <c r="F6726" t="s">
        <v>20419</v>
      </c>
      <c r="G6726" s="146">
        <f t="shared" si="124"/>
        <v>1</v>
      </c>
    </row>
    <row r="6727" spans="1:7">
      <c r="A6727" t="s">
        <v>729</v>
      </c>
      <c r="B6727" s="1">
        <f>IFERROR(INDEX(Preturi!H$2:H$8000, MATCH(A6727, Preturi!G$2:G$8000, 0)), "")*G6727</f>
        <v>6.12</v>
      </c>
      <c r="C6727" t="s">
        <v>688</v>
      </c>
      <c r="D6727" t="s">
        <v>725</v>
      </c>
      <c r="E6727" t="s">
        <v>6649</v>
      </c>
      <c r="F6727" t="s">
        <v>20419</v>
      </c>
      <c r="G6727" s="146">
        <f t="shared" si="124"/>
        <v>1</v>
      </c>
    </row>
    <row r="6728" spans="1:7">
      <c r="A6728" t="s">
        <v>730</v>
      </c>
      <c r="B6728" s="1">
        <f>IFERROR(INDEX(Preturi!H$2:H$8000, MATCH(A6728, Preturi!G$2:G$8000, 0)), "")*G6728</f>
        <v>6.39</v>
      </c>
      <c r="C6728" t="s">
        <v>688</v>
      </c>
      <c r="D6728" t="s">
        <v>725</v>
      </c>
      <c r="E6728" t="s">
        <v>6650</v>
      </c>
      <c r="F6728" t="s">
        <v>20419</v>
      </c>
      <c r="G6728" s="146">
        <f t="shared" si="124"/>
        <v>1</v>
      </c>
    </row>
    <row r="6729" spans="1:7">
      <c r="A6729" t="s">
        <v>731</v>
      </c>
      <c r="B6729" s="1">
        <f>IFERROR(INDEX(Preturi!H$2:H$8000, MATCH(A6729, Preturi!G$2:G$8000, 0)), "")*G6729</f>
        <v>7.24</v>
      </c>
      <c r="C6729" t="s">
        <v>688</v>
      </c>
      <c r="D6729" t="s">
        <v>725</v>
      </c>
      <c r="E6729" t="s">
        <v>6651</v>
      </c>
      <c r="F6729" t="s">
        <v>20419</v>
      </c>
      <c r="G6729" s="146">
        <f t="shared" si="124"/>
        <v>1</v>
      </c>
    </row>
    <row r="6730" spans="1:7">
      <c r="A6730" t="s">
        <v>2680</v>
      </c>
      <c r="B6730" s="1">
        <f>IFERROR(INDEX(Preturi!H$2:H$8000, MATCH(A6730, Preturi!G$2:G$8000, 0)), "")*G6730</f>
        <v>8.2799999999999994</v>
      </c>
      <c r="C6730" t="s">
        <v>688</v>
      </c>
      <c r="D6730" t="s">
        <v>725</v>
      </c>
      <c r="E6730" t="s">
        <v>6652</v>
      </c>
      <c r="F6730" t="s">
        <v>20419</v>
      </c>
      <c r="G6730" s="146">
        <f t="shared" si="124"/>
        <v>1</v>
      </c>
    </row>
    <row r="6731" spans="1:7">
      <c r="A6731" t="s">
        <v>7638</v>
      </c>
      <c r="B6731" s="1">
        <f>IFERROR(INDEX(Preturi!H$2:H$8000, MATCH(A6731, Preturi!G$2:G$8000, 0)), "")*G6731</f>
        <v>8.3800000000000008</v>
      </c>
      <c r="C6731" t="s">
        <v>688</v>
      </c>
      <c r="D6731" t="s">
        <v>725</v>
      </c>
      <c r="E6731" t="s">
        <v>7639</v>
      </c>
      <c r="F6731" t="s">
        <v>20419</v>
      </c>
      <c r="G6731" s="146">
        <f t="shared" si="124"/>
        <v>1</v>
      </c>
    </row>
    <row r="6732" spans="1:7">
      <c r="A6732" t="s">
        <v>12238</v>
      </c>
      <c r="B6732" s="1">
        <f>IFERROR(INDEX(Preturi!H$2:H$8000, MATCH(A6732, Preturi!G$2:G$8000, 0)), "")*G6732</f>
        <v>8.52</v>
      </c>
      <c r="C6732" t="s">
        <v>688</v>
      </c>
      <c r="D6732" t="s">
        <v>725</v>
      </c>
      <c r="E6732" t="s">
        <v>12239</v>
      </c>
      <c r="F6732" t="s">
        <v>20419</v>
      </c>
      <c r="G6732" s="146">
        <f t="shared" si="124"/>
        <v>1</v>
      </c>
    </row>
    <row r="6733" spans="1:7">
      <c r="A6733" t="s">
        <v>12240</v>
      </c>
      <c r="B6733" s="1">
        <f>IFERROR(INDEX(Preturi!H$2:H$8000, MATCH(A6733, Preturi!G$2:G$8000, 0)), "")*G6733</f>
        <v>8.6300000000000008</v>
      </c>
      <c r="C6733" t="s">
        <v>688</v>
      </c>
      <c r="D6733" t="s">
        <v>725</v>
      </c>
      <c r="E6733" t="s">
        <v>12241</v>
      </c>
      <c r="F6733" t="s">
        <v>20419</v>
      </c>
      <c r="G6733" s="146">
        <f t="shared" si="124"/>
        <v>1</v>
      </c>
    </row>
    <row r="6734" spans="1:7">
      <c r="A6734" t="s">
        <v>12242</v>
      </c>
      <c r="B6734" s="1">
        <f>IFERROR(INDEX(Preturi!H$2:H$8000, MATCH(A6734, Preturi!G$2:G$8000, 0)), "")*G6734</f>
        <v>5.98</v>
      </c>
      <c r="C6734" t="s">
        <v>688</v>
      </c>
      <c r="D6734" t="s">
        <v>725</v>
      </c>
      <c r="E6734" t="s">
        <v>12243</v>
      </c>
      <c r="F6734" t="s">
        <v>20419</v>
      </c>
      <c r="G6734" s="146">
        <f t="shared" si="124"/>
        <v>1</v>
      </c>
    </row>
    <row r="6735" spans="1:7">
      <c r="A6735" t="s">
        <v>12244</v>
      </c>
      <c r="B6735" s="1">
        <f>IFERROR(INDEX(Preturi!H$2:H$8000, MATCH(A6735, Preturi!G$2:G$8000, 0)), "")*G6735</f>
        <v>6.39</v>
      </c>
      <c r="C6735" t="s">
        <v>688</v>
      </c>
      <c r="D6735" t="s">
        <v>725</v>
      </c>
      <c r="E6735" t="s">
        <v>12245</v>
      </c>
      <c r="F6735" t="s">
        <v>20419</v>
      </c>
      <c r="G6735" s="146">
        <f t="shared" si="124"/>
        <v>1</v>
      </c>
    </row>
    <row r="6736" spans="1:7">
      <c r="A6736" t="s">
        <v>12246</v>
      </c>
      <c r="B6736" s="1">
        <f>IFERROR(INDEX(Preturi!H$2:H$8000, MATCH(A6736, Preturi!G$2:G$8000, 0)), "")*G6736</f>
        <v>7.21</v>
      </c>
      <c r="C6736" t="s">
        <v>688</v>
      </c>
      <c r="D6736" t="s">
        <v>725</v>
      </c>
      <c r="E6736" t="s">
        <v>12247</v>
      </c>
      <c r="F6736" t="s">
        <v>20419</v>
      </c>
      <c r="G6736" s="146">
        <f t="shared" si="124"/>
        <v>1</v>
      </c>
    </row>
    <row r="6737" spans="1:7">
      <c r="A6737" t="s">
        <v>12248</v>
      </c>
      <c r="B6737" s="1">
        <f>IFERROR(INDEX(Preturi!H$2:H$8000, MATCH(A6737, Preturi!G$2:G$8000, 0)), "")*G6737</f>
        <v>6.37</v>
      </c>
      <c r="C6737" t="s">
        <v>688</v>
      </c>
      <c r="D6737" t="s">
        <v>725</v>
      </c>
      <c r="E6737" t="s">
        <v>12249</v>
      </c>
      <c r="F6737" t="s">
        <v>20419</v>
      </c>
      <c r="G6737" s="146">
        <f t="shared" si="124"/>
        <v>1</v>
      </c>
    </row>
    <row r="6738" spans="1:7">
      <c r="A6738" t="s">
        <v>12250</v>
      </c>
      <c r="B6738" s="1">
        <f>IFERROR(INDEX(Preturi!H$2:H$8000, MATCH(A6738, Preturi!G$2:G$8000, 0)), "")*G6738</f>
        <v>6.64</v>
      </c>
      <c r="C6738" t="s">
        <v>688</v>
      </c>
      <c r="D6738" t="s">
        <v>725</v>
      </c>
      <c r="E6738" t="s">
        <v>12251</v>
      </c>
      <c r="F6738" t="s">
        <v>20419</v>
      </c>
      <c r="G6738" s="146">
        <f t="shared" si="124"/>
        <v>1</v>
      </c>
    </row>
    <row r="6739" spans="1:7">
      <c r="A6739" t="s">
        <v>12252</v>
      </c>
      <c r="B6739" s="1">
        <f>IFERROR(INDEX(Preturi!H$2:H$8000, MATCH(A6739, Preturi!G$2:G$8000, 0)), "")*G6739</f>
        <v>7.49</v>
      </c>
      <c r="C6739" t="s">
        <v>688</v>
      </c>
      <c r="D6739" t="s">
        <v>725</v>
      </c>
      <c r="E6739" t="s">
        <v>12253</v>
      </c>
      <c r="F6739" t="s">
        <v>20419</v>
      </c>
      <c r="G6739" s="146">
        <f t="shared" si="124"/>
        <v>1</v>
      </c>
    </row>
    <row r="6740" spans="1:7">
      <c r="A6740" t="s">
        <v>12254</v>
      </c>
      <c r="B6740" s="1">
        <f>IFERROR(INDEX(Preturi!H$2:H$8000, MATCH(A6740, Preturi!G$2:G$8000, 0)), "")*G6740</f>
        <v>8.5299999999999994</v>
      </c>
      <c r="C6740" t="s">
        <v>688</v>
      </c>
      <c r="D6740" t="s">
        <v>725</v>
      </c>
      <c r="E6740" t="s">
        <v>12255</v>
      </c>
      <c r="F6740" t="s">
        <v>20419</v>
      </c>
      <c r="G6740" s="146">
        <f t="shared" si="124"/>
        <v>1</v>
      </c>
    </row>
    <row r="6741" spans="1:7">
      <c r="A6741" t="s">
        <v>12256</v>
      </c>
      <c r="B6741" s="1">
        <f>IFERROR(INDEX(Preturi!H$2:H$8000, MATCH(A6741, Preturi!G$2:G$8000, 0)), "")*G6741</f>
        <v>8.6300000000000008</v>
      </c>
      <c r="C6741" t="s">
        <v>688</v>
      </c>
      <c r="D6741" t="s">
        <v>725</v>
      </c>
      <c r="E6741" t="s">
        <v>12257</v>
      </c>
      <c r="F6741" t="s">
        <v>20419</v>
      </c>
      <c r="G6741" s="146">
        <f t="shared" si="124"/>
        <v>1</v>
      </c>
    </row>
    <row r="6742" spans="1:7">
      <c r="A6742" t="s">
        <v>2130</v>
      </c>
      <c r="B6742" s="1">
        <f>IFERROR(INDEX(Preturi!H$2:H$8000, MATCH(A6742, Preturi!G$2:G$8000, 0)), "")*G6742</f>
        <v>8.52</v>
      </c>
      <c r="C6742" t="s">
        <v>688</v>
      </c>
      <c r="D6742" t="s">
        <v>725</v>
      </c>
      <c r="E6742" t="s">
        <v>6653</v>
      </c>
      <c r="F6742" t="s">
        <v>20419</v>
      </c>
      <c r="G6742" s="146">
        <f t="shared" si="124"/>
        <v>1</v>
      </c>
    </row>
    <row r="6743" spans="1:7">
      <c r="A6743" t="s">
        <v>2131</v>
      </c>
      <c r="B6743" s="1">
        <f>IFERROR(INDEX(Preturi!H$2:H$8000, MATCH(A6743, Preturi!G$2:G$8000, 0)), "")*G6743</f>
        <v>8.6300000000000008</v>
      </c>
      <c r="C6743" t="s">
        <v>688</v>
      </c>
      <c r="D6743" t="s">
        <v>725</v>
      </c>
      <c r="E6743" t="s">
        <v>6654</v>
      </c>
      <c r="F6743" t="s">
        <v>20419</v>
      </c>
      <c r="G6743" s="146">
        <f t="shared" si="124"/>
        <v>1</v>
      </c>
    </row>
    <row r="6744" spans="1:7">
      <c r="A6744" t="s">
        <v>2132</v>
      </c>
      <c r="B6744" s="1">
        <f>IFERROR(INDEX(Preturi!H$2:H$8000, MATCH(A6744, Preturi!G$2:G$8000, 0)), "")*G6744</f>
        <v>5.98</v>
      </c>
      <c r="C6744" t="s">
        <v>688</v>
      </c>
      <c r="D6744" t="s">
        <v>725</v>
      </c>
      <c r="E6744" t="s">
        <v>6655</v>
      </c>
      <c r="F6744" t="s">
        <v>20419</v>
      </c>
      <c r="G6744" s="146">
        <f t="shared" ref="G6744:G6777" si="125">1+Adaosuri1</f>
        <v>1</v>
      </c>
    </row>
    <row r="6745" spans="1:7">
      <c r="A6745" t="s">
        <v>2133</v>
      </c>
      <c r="B6745" s="1">
        <f>IFERROR(INDEX(Preturi!H$2:H$8000, MATCH(A6745, Preturi!G$2:G$8000, 0)), "")*G6745</f>
        <v>6.39</v>
      </c>
      <c r="C6745" t="s">
        <v>688</v>
      </c>
      <c r="D6745" t="s">
        <v>725</v>
      </c>
      <c r="E6745" t="s">
        <v>6656</v>
      </c>
      <c r="F6745" t="s">
        <v>20419</v>
      </c>
      <c r="G6745" s="146">
        <f t="shared" si="125"/>
        <v>1</v>
      </c>
    </row>
    <row r="6746" spans="1:7">
      <c r="A6746" t="s">
        <v>4161</v>
      </c>
      <c r="B6746" s="1">
        <f>IFERROR(INDEX(Preturi!H$2:H$8000, MATCH(A6746, Preturi!G$2:G$8000, 0)), "")*G6746</f>
        <v>7.21</v>
      </c>
      <c r="C6746" t="s">
        <v>688</v>
      </c>
      <c r="D6746" t="s">
        <v>725</v>
      </c>
      <c r="E6746" t="s">
        <v>6657</v>
      </c>
      <c r="F6746" t="s">
        <v>20419</v>
      </c>
      <c r="G6746" s="146">
        <f t="shared" si="125"/>
        <v>1</v>
      </c>
    </row>
    <row r="6747" spans="1:7">
      <c r="A6747" t="s">
        <v>2134</v>
      </c>
      <c r="B6747" s="1">
        <f>IFERROR(INDEX(Preturi!H$2:H$8000, MATCH(A6747, Preturi!G$2:G$8000, 0)), "")*G6747</f>
        <v>6.37</v>
      </c>
      <c r="C6747" t="s">
        <v>688</v>
      </c>
      <c r="D6747" t="s">
        <v>725</v>
      </c>
      <c r="E6747" t="s">
        <v>6658</v>
      </c>
      <c r="F6747" t="s">
        <v>20419</v>
      </c>
      <c r="G6747" s="146">
        <f t="shared" si="125"/>
        <v>1</v>
      </c>
    </row>
    <row r="6748" spans="1:7">
      <c r="A6748" t="s">
        <v>2135</v>
      </c>
      <c r="B6748" s="1">
        <f>IFERROR(INDEX(Preturi!H$2:H$8000, MATCH(A6748, Preturi!G$2:G$8000, 0)), "")*G6748</f>
        <v>6.64</v>
      </c>
      <c r="C6748" t="s">
        <v>688</v>
      </c>
      <c r="D6748" t="s">
        <v>725</v>
      </c>
      <c r="E6748" t="s">
        <v>6659</v>
      </c>
      <c r="F6748" t="s">
        <v>20419</v>
      </c>
      <c r="G6748" s="146">
        <f t="shared" si="125"/>
        <v>1</v>
      </c>
    </row>
    <row r="6749" spans="1:7">
      <c r="A6749" t="s">
        <v>2136</v>
      </c>
      <c r="B6749" s="1">
        <f>IFERROR(INDEX(Preturi!H$2:H$8000, MATCH(A6749, Preturi!G$2:G$8000, 0)), "")*G6749</f>
        <v>7.49</v>
      </c>
      <c r="C6749" t="s">
        <v>688</v>
      </c>
      <c r="D6749" t="s">
        <v>725</v>
      </c>
      <c r="E6749" t="s">
        <v>6660</v>
      </c>
      <c r="F6749" t="s">
        <v>20419</v>
      </c>
      <c r="G6749" s="146">
        <f t="shared" si="125"/>
        <v>1</v>
      </c>
    </row>
    <row r="6750" spans="1:7">
      <c r="A6750" t="s">
        <v>2681</v>
      </c>
      <c r="B6750" s="1">
        <f>IFERROR(INDEX(Preturi!H$2:H$8000, MATCH(A6750, Preturi!G$2:G$8000, 0)), "")*G6750</f>
        <v>8.5299999999999994</v>
      </c>
      <c r="C6750" t="s">
        <v>688</v>
      </c>
      <c r="D6750" t="s">
        <v>725</v>
      </c>
      <c r="E6750" t="s">
        <v>6661</v>
      </c>
      <c r="F6750" t="s">
        <v>20419</v>
      </c>
      <c r="G6750" s="146">
        <f t="shared" si="125"/>
        <v>1</v>
      </c>
    </row>
    <row r="6751" spans="1:7">
      <c r="A6751" t="s">
        <v>7640</v>
      </c>
      <c r="B6751" s="1">
        <f>IFERROR(INDEX(Preturi!H$2:H$8000, MATCH(A6751, Preturi!G$2:G$8000, 0)), "")*G6751</f>
        <v>8.6300000000000008</v>
      </c>
      <c r="C6751" t="s">
        <v>688</v>
      </c>
      <c r="D6751" t="s">
        <v>725</v>
      </c>
      <c r="E6751" t="s">
        <v>7641</v>
      </c>
      <c r="F6751" t="s">
        <v>20419</v>
      </c>
      <c r="G6751" s="146">
        <f t="shared" si="125"/>
        <v>1</v>
      </c>
    </row>
    <row r="6752" spans="1:7">
      <c r="A6752" t="s">
        <v>10652</v>
      </c>
      <c r="B6752" s="1">
        <f>IFERROR(INDEX(Preturi!H$2:H$8000, MATCH(A6752, Preturi!G$2:G$8000, 0)), "")*G6752</f>
        <v>8.27</v>
      </c>
      <c r="C6752" t="s">
        <v>688</v>
      </c>
      <c r="D6752" t="s">
        <v>725</v>
      </c>
      <c r="E6752" t="s">
        <v>10653</v>
      </c>
      <c r="F6752" t="s">
        <v>20419</v>
      </c>
      <c r="G6752" s="146">
        <f t="shared" si="125"/>
        <v>1</v>
      </c>
    </row>
    <row r="6753" spans="1:7">
      <c r="A6753" t="s">
        <v>10654</v>
      </c>
      <c r="B6753" s="1">
        <f>IFERROR(INDEX(Preturi!H$2:H$8000, MATCH(A6753, Preturi!G$2:G$8000, 0)), "")*G6753</f>
        <v>8.3800000000000008</v>
      </c>
      <c r="C6753" t="s">
        <v>688</v>
      </c>
      <c r="D6753" t="s">
        <v>725</v>
      </c>
      <c r="E6753" t="s">
        <v>10655</v>
      </c>
      <c r="F6753" t="s">
        <v>20419</v>
      </c>
      <c r="G6753" s="146">
        <f t="shared" si="125"/>
        <v>1</v>
      </c>
    </row>
    <row r="6754" spans="1:7">
      <c r="A6754" t="s">
        <v>10656</v>
      </c>
      <c r="B6754" s="1">
        <f>IFERROR(INDEX(Preturi!H$2:H$8000, MATCH(A6754, Preturi!G$2:G$8000, 0)), "")*G6754</f>
        <v>5.73</v>
      </c>
      <c r="C6754" t="s">
        <v>688</v>
      </c>
      <c r="D6754" t="s">
        <v>725</v>
      </c>
      <c r="E6754" t="s">
        <v>10657</v>
      </c>
      <c r="F6754" t="s">
        <v>20419</v>
      </c>
      <c r="G6754" s="146">
        <f t="shared" si="125"/>
        <v>1</v>
      </c>
    </row>
    <row r="6755" spans="1:7">
      <c r="A6755" t="s">
        <v>10658</v>
      </c>
      <c r="B6755" s="1">
        <f>IFERROR(INDEX(Preturi!H$2:H$8000, MATCH(A6755, Preturi!G$2:G$8000, 0)), "")*G6755</f>
        <v>6.14</v>
      </c>
      <c r="C6755" t="s">
        <v>688</v>
      </c>
      <c r="D6755" t="s">
        <v>725</v>
      </c>
      <c r="E6755" t="s">
        <v>10659</v>
      </c>
      <c r="F6755" t="s">
        <v>20419</v>
      </c>
      <c r="G6755" s="146">
        <f t="shared" si="125"/>
        <v>1</v>
      </c>
    </row>
    <row r="6756" spans="1:7">
      <c r="A6756" t="s">
        <v>10660</v>
      </c>
      <c r="B6756" s="1">
        <f>IFERROR(INDEX(Preturi!H$2:H$8000, MATCH(A6756, Preturi!G$2:G$8000, 0)), "")*G6756</f>
        <v>6.96</v>
      </c>
      <c r="C6756" t="s">
        <v>688</v>
      </c>
      <c r="D6756" t="s">
        <v>725</v>
      </c>
      <c r="E6756" t="s">
        <v>10661</v>
      </c>
      <c r="F6756" t="s">
        <v>20419</v>
      </c>
      <c r="G6756" s="146">
        <f t="shared" si="125"/>
        <v>1</v>
      </c>
    </row>
    <row r="6757" spans="1:7">
      <c r="A6757" t="s">
        <v>10662</v>
      </c>
      <c r="B6757" s="1">
        <f>IFERROR(INDEX(Preturi!H$2:H$8000, MATCH(A6757, Preturi!G$2:G$8000, 0)), "")*G6757</f>
        <v>6.12</v>
      </c>
      <c r="C6757" t="s">
        <v>688</v>
      </c>
      <c r="D6757" t="s">
        <v>725</v>
      </c>
      <c r="E6757" t="s">
        <v>10663</v>
      </c>
      <c r="F6757" t="s">
        <v>20419</v>
      </c>
      <c r="G6757" s="146">
        <f t="shared" si="125"/>
        <v>1</v>
      </c>
    </row>
    <row r="6758" spans="1:7">
      <c r="A6758" t="s">
        <v>10664</v>
      </c>
      <c r="B6758" s="1">
        <f>IFERROR(INDEX(Preturi!H$2:H$8000, MATCH(A6758, Preturi!G$2:G$8000, 0)), "")*G6758</f>
        <v>6.39</v>
      </c>
      <c r="C6758" t="s">
        <v>688</v>
      </c>
      <c r="D6758" t="s">
        <v>725</v>
      </c>
      <c r="E6758" t="s">
        <v>10665</v>
      </c>
      <c r="F6758" t="s">
        <v>20419</v>
      </c>
      <c r="G6758" s="146">
        <f t="shared" si="125"/>
        <v>1</v>
      </c>
    </row>
    <row r="6759" spans="1:7">
      <c r="A6759" t="s">
        <v>10666</v>
      </c>
      <c r="B6759" s="1">
        <f>IFERROR(INDEX(Preturi!H$2:H$8000, MATCH(A6759, Preturi!G$2:G$8000, 0)), "")*G6759</f>
        <v>7.24</v>
      </c>
      <c r="C6759" t="s">
        <v>688</v>
      </c>
      <c r="D6759" t="s">
        <v>725</v>
      </c>
      <c r="E6759" t="s">
        <v>10667</v>
      </c>
      <c r="F6759" t="s">
        <v>20419</v>
      </c>
      <c r="G6759" s="146">
        <f t="shared" si="125"/>
        <v>1</v>
      </c>
    </row>
    <row r="6760" spans="1:7">
      <c r="A6760" t="s">
        <v>10668</v>
      </c>
      <c r="B6760" s="1">
        <f>IFERROR(INDEX(Preturi!H$2:H$8000, MATCH(A6760, Preturi!G$2:G$8000, 0)), "")*G6760</f>
        <v>8.2799999999999994</v>
      </c>
      <c r="C6760" t="s">
        <v>688</v>
      </c>
      <c r="D6760" t="s">
        <v>725</v>
      </c>
      <c r="E6760" t="s">
        <v>10669</v>
      </c>
      <c r="F6760" t="s">
        <v>20419</v>
      </c>
      <c r="G6760" s="146">
        <f t="shared" si="125"/>
        <v>1</v>
      </c>
    </row>
    <row r="6761" spans="1:7">
      <c r="A6761" t="s">
        <v>10670</v>
      </c>
      <c r="B6761" s="1">
        <f>IFERROR(INDEX(Preturi!H$2:H$8000, MATCH(A6761, Preturi!G$2:G$8000, 0)), "")*G6761</f>
        <v>8.3800000000000008</v>
      </c>
      <c r="C6761" t="s">
        <v>688</v>
      </c>
      <c r="D6761" t="s">
        <v>725</v>
      </c>
      <c r="E6761" t="s">
        <v>10671</v>
      </c>
      <c r="F6761" t="s">
        <v>20419</v>
      </c>
      <c r="G6761" s="146">
        <f t="shared" si="125"/>
        <v>1</v>
      </c>
    </row>
    <row r="6762" spans="1:7">
      <c r="A6762" t="s">
        <v>2137</v>
      </c>
      <c r="B6762" s="1">
        <f>IFERROR(INDEX(Preturi!H$2:H$8000, MATCH(A6762, Preturi!G$2:G$8000, 0)), "")*G6762</f>
        <v>8.52</v>
      </c>
      <c r="C6762" t="s">
        <v>688</v>
      </c>
      <c r="D6762" t="s">
        <v>725</v>
      </c>
      <c r="E6762" t="s">
        <v>6662</v>
      </c>
      <c r="F6762" t="s">
        <v>20419</v>
      </c>
      <c r="G6762" s="146">
        <f t="shared" si="125"/>
        <v>1</v>
      </c>
    </row>
    <row r="6763" spans="1:7">
      <c r="A6763" t="s">
        <v>2138</v>
      </c>
      <c r="B6763" s="1">
        <f>IFERROR(INDEX(Preturi!H$2:H$8000, MATCH(A6763, Preturi!G$2:G$8000, 0)), "")*G6763</f>
        <v>8.6300000000000008</v>
      </c>
      <c r="C6763" t="s">
        <v>688</v>
      </c>
      <c r="D6763" t="s">
        <v>725</v>
      </c>
      <c r="E6763" t="s">
        <v>6663</v>
      </c>
      <c r="F6763" t="s">
        <v>20419</v>
      </c>
      <c r="G6763" s="146">
        <f t="shared" si="125"/>
        <v>1</v>
      </c>
    </row>
    <row r="6764" spans="1:7">
      <c r="A6764" t="s">
        <v>2139</v>
      </c>
      <c r="B6764" s="1">
        <f>IFERROR(INDEX(Preturi!H$2:H$8000, MATCH(A6764, Preturi!G$2:G$8000, 0)), "")*G6764</f>
        <v>5.98</v>
      </c>
      <c r="C6764" t="s">
        <v>688</v>
      </c>
      <c r="D6764" t="s">
        <v>725</v>
      </c>
      <c r="E6764" t="s">
        <v>6664</v>
      </c>
      <c r="F6764" t="s">
        <v>20419</v>
      </c>
      <c r="G6764" s="146">
        <f t="shared" si="125"/>
        <v>1</v>
      </c>
    </row>
    <row r="6765" spans="1:7">
      <c r="A6765" t="s">
        <v>2140</v>
      </c>
      <c r="B6765" s="1">
        <f>IFERROR(INDEX(Preturi!H$2:H$8000, MATCH(A6765, Preturi!G$2:G$8000, 0)), "")*G6765</f>
        <v>6.39</v>
      </c>
      <c r="C6765" t="s">
        <v>688</v>
      </c>
      <c r="D6765" t="s">
        <v>725</v>
      </c>
      <c r="E6765" t="s">
        <v>6665</v>
      </c>
      <c r="F6765" t="s">
        <v>20419</v>
      </c>
      <c r="G6765" s="146">
        <f t="shared" si="125"/>
        <v>1</v>
      </c>
    </row>
    <row r="6766" spans="1:7">
      <c r="A6766" t="s">
        <v>4162</v>
      </c>
      <c r="B6766" s="1">
        <f>IFERROR(INDEX(Preturi!H$2:H$8000, MATCH(A6766, Preturi!G$2:G$8000, 0)), "")*G6766</f>
        <v>7.21</v>
      </c>
      <c r="C6766" t="s">
        <v>688</v>
      </c>
      <c r="D6766" t="s">
        <v>725</v>
      </c>
      <c r="E6766" t="s">
        <v>6666</v>
      </c>
      <c r="F6766" t="s">
        <v>20419</v>
      </c>
      <c r="G6766" s="146">
        <f t="shared" si="125"/>
        <v>1</v>
      </c>
    </row>
    <row r="6767" spans="1:7">
      <c r="A6767" t="s">
        <v>2141</v>
      </c>
      <c r="B6767" s="1">
        <f>IFERROR(INDEX(Preturi!H$2:H$8000, MATCH(A6767, Preturi!G$2:G$8000, 0)), "")*G6767</f>
        <v>6.37</v>
      </c>
      <c r="C6767" t="s">
        <v>688</v>
      </c>
      <c r="D6767" t="s">
        <v>725</v>
      </c>
      <c r="E6767" t="s">
        <v>6667</v>
      </c>
      <c r="F6767" t="s">
        <v>20419</v>
      </c>
      <c r="G6767" s="146">
        <f t="shared" si="125"/>
        <v>1</v>
      </c>
    </row>
    <row r="6768" spans="1:7">
      <c r="A6768" t="s">
        <v>2142</v>
      </c>
      <c r="B6768" s="1">
        <f>IFERROR(INDEX(Preturi!H$2:H$8000, MATCH(A6768, Preturi!G$2:G$8000, 0)), "")*G6768</f>
        <v>6.64</v>
      </c>
      <c r="C6768" t="s">
        <v>688</v>
      </c>
      <c r="D6768" t="s">
        <v>725</v>
      </c>
      <c r="E6768" t="s">
        <v>6668</v>
      </c>
      <c r="F6768" t="s">
        <v>20419</v>
      </c>
      <c r="G6768" s="146">
        <f t="shared" si="125"/>
        <v>1</v>
      </c>
    </row>
    <row r="6769" spans="1:7">
      <c r="A6769" t="s">
        <v>2143</v>
      </c>
      <c r="B6769" s="1">
        <f>IFERROR(INDEX(Preturi!H$2:H$8000, MATCH(A6769, Preturi!G$2:G$8000, 0)), "")*G6769</f>
        <v>7.49</v>
      </c>
      <c r="C6769" t="s">
        <v>688</v>
      </c>
      <c r="D6769" t="s">
        <v>725</v>
      </c>
      <c r="E6769" t="s">
        <v>6669</v>
      </c>
      <c r="F6769" t="s">
        <v>20419</v>
      </c>
      <c r="G6769" s="146">
        <f t="shared" si="125"/>
        <v>1</v>
      </c>
    </row>
    <row r="6770" spans="1:7">
      <c r="A6770" t="s">
        <v>2682</v>
      </c>
      <c r="B6770" s="1">
        <f>IFERROR(INDEX(Preturi!H$2:H$8000, MATCH(A6770, Preturi!G$2:G$8000, 0)), "")*G6770</f>
        <v>8.5299999999999994</v>
      </c>
      <c r="C6770" t="s">
        <v>688</v>
      </c>
      <c r="D6770" t="s">
        <v>725</v>
      </c>
      <c r="E6770" t="s">
        <v>6670</v>
      </c>
      <c r="F6770" t="s">
        <v>20419</v>
      </c>
      <c r="G6770" s="146">
        <f t="shared" si="125"/>
        <v>1</v>
      </c>
    </row>
    <row r="6771" spans="1:7">
      <c r="A6771" t="s">
        <v>7642</v>
      </c>
      <c r="B6771" s="1">
        <f>IFERROR(INDEX(Preturi!H$2:H$8000, MATCH(A6771, Preturi!G$2:G$8000, 0)), "")*G6771</f>
        <v>8.6300000000000008</v>
      </c>
      <c r="C6771" t="s">
        <v>688</v>
      </c>
      <c r="D6771" t="s">
        <v>725</v>
      </c>
      <c r="E6771" t="s">
        <v>7643</v>
      </c>
      <c r="F6771" t="s">
        <v>20419</v>
      </c>
      <c r="G6771" s="146">
        <f t="shared" si="125"/>
        <v>1</v>
      </c>
    </row>
    <row r="6772" spans="1:7">
      <c r="A6772" t="s">
        <v>2144</v>
      </c>
      <c r="B6772" s="1">
        <f>IFERROR(INDEX(Preturi!H$2:H$8000, MATCH(A6772, Preturi!G$2:G$8000, 0)), "")*G6772</f>
        <v>9.2799999999999994</v>
      </c>
      <c r="C6772" t="s">
        <v>688</v>
      </c>
      <c r="D6772" t="s">
        <v>725</v>
      </c>
      <c r="E6772" t="s">
        <v>6671</v>
      </c>
      <c r="F6772" t="s">
        <v>20419</v>
      </c>
      <c r="G6772" s="146">
        <f t="shared" si="125"/>
        <v>1</v>
      </c>
    </row>
    <row r="6773" spans="1:7">
      <c r="A6773" t="s">
        <v>732</v>
      </c>
      <c r="B6773" s="1">
        <f>IFERROR(INDEX(Preturi!H$2:H$8000, MATCH(A6773, Preturi!G$2:G$8000, 0)), "")*G6773</f>
        <v>7.04</v>
      </c>
      <c r="C6773" t="s">
        <v>688</v>
      </c>
      <c r="D6773" t="s">
        <v>725</v>
      </c>
      <c r="E6773" t="s">
        <v>6672</v>
      </c>
      <c r="F6773" t="s">
        <v>20419</v>
      </c>
      <c r="G6773" s="146">
        <f t="shared" si="125"/>
        <v>1</v>
      </c>
    </row>
    <row r="6774" spans="1:7">
      <c r="A6774" t="s">
        <v>4163</v>
      </c>
      <c r="B6774" s="1">
        <f>IFERROR(INDEX(Preturi!H$2:H$8000, MATCH(A6774, Preturi!G$2:G$8000, 0)), "")*G6774</f>
        <v>7.86</v>
      </c>
      <c r="C6774" t="s">
        <v>688</v>
      </c>
      <c r="D6774" t="s">
        <v>725</v>
      </c>
      <c r="E6774" t="s">
        <v>6673</v>
      </c>
      <c r="F6774" t="s">
        <v>20419</v>
      </c>
      <c r="G6774" s="146">
        <f t="shared" si="125"/>
        <v>1</v>
      </c>
    </row>
    <row r="6775" spans="1:7">
      <c r="A6775" t="s">
        <v>733</v>
      </c>
      <c r="B6775" s="1">
        <f>IFERROR(INDEX(Preturi!H$2:H$8000, MATCH(A6775, Preturi!G$2:G$8000, 0)), "")*G6775</f>
        <v>7.29</v>
      </c>
      <c r="C6775" t="s">
        <v>688</v>
      </c>
      <c r="D6775" t="s">
        <v>725</v>
      </c>
      <c r="E6775" t="s">
        <v>6674</v>
      </c>
      <c r="F6775" t="s">
        <v>20419</v>
      </c>
      <c r="G6775" s="146">
        <f t="shared" si="125"/>
        <v>1</v>
      </c>
    </row>
    <row r="6776" spans="1:7">
      <c r="A6776" t="s">
        <v>734</v>
      </c>
      <c r="B6776" s="1">
        <f>IFERROR(INDEX(Preturi!H$2:H$8000, MATCH(A6776, Preturi!G$2:G$8000, 0)), "")*G6776</f>
        <v>8.14</v>
      </c>
      <c r="C6776" t="s">
        <v>688</v>
      </c>
      <c r="D6776" t="s">
        <v>725</v>
      </c>
      <c r="E6776" t="s">
        <v>6675</v>
      </c>
      <c r="F6776" t="s">
        <v>20419</v>
      </c>
      <c r="G6776" s="146">
        <f t="shared" si="125"/>
        <v>1</v>
      </c>
    </row>
    <row r="6777" spans="1:7">
      <c r="A6777" t="s">
        <v>7644</v>
      </c>
      <c r="B6777" s="1">
        <f>IFERROR(INDEX(Preturi!H$2:H$8000, MATCH(A6777, Preturi!G$2:G$8000, 0)), "")*G6777</f>
        <v>9.2799999999999994</v>
      </c>
      <c r="C6777" t="s">
        <v>688</v>
      </c>
      <c r="D6777" t="s">
        <v>725</v>
      </c>
      <c r="E6777" t="s">
        <v>7645</v>
      </c>
      <c r="F6777" t="s">
        <v>20419</v>
      </c>
      <c r="G6777" s="146">
        <f t="shared" si="125"/>
        <v>1</v>
      </c>
    </row>
    <row r="6778" spans="1:7">
      <c r="A6778" t="s">
        <v>2145</v>
      </c>
      <c r="B6778" s="1">
        <f>IFERROR(INDEX(Preturi!H$2:H$8000, MATCH(A6778, Preturi!G$2:G$8000, 0)), "")*G6778</f>
        <v>8.27</v>
      </c>
      <c r="C6778" t="s">
        <v>688</v>
      </c>
      <c r="D6778" t="s">
        <v>725</v>
      </c>
      <c r="E6778" t="s">
        <v>6676</v>
      </c>
      <c r="F6778" t="s">
        <v>20420</v>
      </c>
      <c r="G6778" s="146">
        <f t="shared" ref="G6778:G6813" si="126">1+Adaosuri2</f>
        <v>1</v>
      </c>
    </row>
    <row r="6779" spans="1:7">
      <c r="A6779" t="s">
        <v>4164</v>
      </c>
      <c r="B6779" s="1">
        <f>IFERROR(INDEX(Preturi!H$2:H$8000, MATCH(A6779, Preturi!G$2:G$8000, 0)), "")*G6779</f>
        <v>5.4</v>
      </c>
      <c r="C6779" t="s">
        <v>688</v>
      </c>
      <c r="D6779" t="s">
        <v>725</v>
      </c>
      <c r="E6779" t="s">
        <v>6677</v>
      </c>
      <c r="F6779" t="s">
        <v>20420</v>
      </c>
      <c r="G6779" s="146">
        <f t="shared" si="126"/>
        <v>1</v>
      </c>
    </row>
    <row r="6780" spans="1:7">
      <c r="A6780" t="s">
        <v>7646</v>
      </c>
      <c r="B6780" s="1">
        <f>IFERROR(INDEX(Preturi!H$2:H$8000, MATCH(A6780, Preturi!G$2:G$8000, 0)), "")*G6780</f>
        <v>6.75</v>
      </c>
      <c r="C6780" t="s">
        <v>688</v>
      </c>
      <c r="D6780" t="s">
        <v>725</v>
      </c>
      <c r="E6780" t="s">
        <v>7647</v>
      </c>
      <c r="F6780" t="s">
        <v>20420</v>
      </c>
      <c r="G6780" s="146">
        <f t="shared" si="126"/>
        <v>1</v>
      </c>
    </row>
    <row r="6781" spans="1:7">
      <c r="A6781" t="s">
        <v>4165</v>
      </c>
      <c r="B6781" s="1">
        <f>IFERROR(INDEX(Preturi!H$2:H$8000, MATCH(A6781, Preturi!G$2:G$8000, 0)), "")*G6781</f>
        <v>5.9</v>
      </c>
      <c r="C6781" t="s">
        <v>688</v>
      </c>
      <c r="D6781" t="s">
        <v>725</v>
      </c>
      <c r="E6781" t="s">
        <v>6678</v>
      </c>
      <c r="F6781" t="s">
        <v>20420</v>
      </c>
      <c r="G6781" s="146">
        <f t="shared" si="126"/>
        <v>1</v>
      </c>
    </row>
    <row r="6782" spans="1:7">
      <c r="A6782" t="s">
        <v>7648</v>
      </c>
      <c r="B6782" s="1">
        <f>IFERROR(INDEX(Preturi!H$2:H$8000, MATCH(A6782, Preturi!G$2:G$8000, 0)), "")*G6782</f>
        <v>7.03</v>
      </c>
      <c r="C6782" t="s">
        <v>688</v>
      </c>
      <c r="D6782" t="s">
        <v>725</v>
      </c>
      <c r="E6782" t="s">
        <v>7649</v>
      </c>
      <c r="F6782" t="s">
        <v>20420</v>
      </c>
      <c r="G6782" s="146">
        <f t="shared" si="126"/>
        <v>1</v>
      </c>
    </row>
    <row r="6783" spans="1:7">
      <c r="A6783" t="s">
        <v>2146</v>
      </c>
      <c r="B6783" s="1">
        <f>IFERROR(INDEX(Preturi!H$2:H$8000, MATCH(A6783, Preturi!G$2:G$8000, 0)), "")*G6783</f>
        <v>8.3800000000000008</v>
      </c>
      <c r="C6783" t="s">
        <v>688</v>
      </c>
      <c r="D6783" t="s">
        <v>725</v>
      </c>
      <c r="E6783" t="s">
        <v>6679</v>
      </c>
      <c r="F6783" t="s">
        <v>20420</v>
      </c>
      <c r="G6783" s="146">
        <f t="shared" si="126"/>
        <v>1</v>
      </c>
    </row>
    <row r="6784" spans="1:7">
      <c r="A6784" t="s">
        <v>2147</v>
      </c>
      <c r="B6784" s="1">
        <f>IFERROR(INDEX(Preturi!H$2:H$8000, MATCH(A6784, Preturi!G$2:G$8000, 0)), "")*G6784</f>
        <v>4.91</v>
      </c>
      <c r="C6784" t="s">
        <v>688</v>
      </c>
      <c r="D6784" t="s">
        <v>725</v>
      </c>
      <c r="E6784" t="s">
        <v>6680</v>
      </c>
      <c r="F6784" t="s">
        <v>20420</v>
      </c>
      <c r="G6784" s="146">
        <f t="shared" si="126"/>
        <v>1</v>
      </c>
    </row>
    <row r="6785" spans="1:7">
      <c r="A6785" t="s">
        <v>2148</v>
      </c>
      <c r="B6785" s="1">
        <f>IFERROR(INDEX(Preturi!H$2:H$8000, MATCH(A6785, Preturi!G$2:G$8000, 0)), "")*G6785</f>
        <v>5.73</v>
      </c>
      <c r="C6785" t="s">
        <v>688</v>
      </c>
      <c r="D6785" t="s">
        <v>725</v>
      </c>
      <c r="E6785" t="s">
        <v>6681</v>
      </c>
      <c r="F6785" t="s">
        <v>20420</v>
      </c>
      <c r="G6785" s="146">
        <f t="shared" si="126"/>
        <v>1</v>
      </c>
    </row>
    <row r="6786" spans="1:7">
      <c r="A6786" t="s">
        <v>2149</v>
      </c>
      <c r="B6786" s="1">
        <f>IFERROR(INDEX(Preturi!H$2:H$8000, MATCH(A6786, Preturi!G$2:G$8000, 0)), "")*G6786</f>
        <v>6.14</v>
      </c>
      <c r="C6786" t="s">
        <v>688</v>
      </c>
      <c r="D6786" t="s">
        <v>725</v>
      </c>
      <c r="E6786" t="s">
        <v>6682</v>
      </c>
      <c r="F6786" t="s">
        <v>20420</v>
      </c>
      <c r="G6786" s="146">
        <f t="shared" si="126"/>
        <v>1</v>
      </c>
    </row>
    <row r="6787" spans="1:7">
      <c r="A6787" t="s">
        <v>4166</v>
      </c>
      <c r="B6787" s="1">
        <f>IFERROR(INDEX(Preturi!H$2:H$8000, MATCH(A6787, Preturi!G$2:G$8000, 0)), "")*G6787</f>
        <v>6.96</v>
      </c>
      <c r="C6787" t="s">
        <v>688</v>
      </c>
      <c r="D6787" t="s">
        <v>725</v>
      </c>
      <c r="E6787" t="s">
        <v>6683</v>
      </c>
      <c r="F6787" t="s">
        <v>20420</v>
      </c>
      <c r="G6787" s="146">
        <f t="shared" si="126"/>
        <v>1</v>
      </c>
    </row>
    <row r="6788" spans="1:7">
      <c r="A6788" t="s">
        <v>2150</v>
      </c>
      <c r="B6788" s="1">
        <f>IFERROR(INDEX(Preturi!H$2:H$8000, MATCH(A6788, Preturi!G$2:G$8000, 0)), "")*G6788</f>
        <v>8.84</v>
      </c>
      <c r="C6788" t="s">
        <v>688</v>
      </c>
      <c r="D6788" t="s">
        <v>725</v>
      </c>
      <c r="E6788" t="s">
        <v>6684</v>
      </c>
      <c r="F6788" t="s">
        <v>20420</v>
      </c>
      <c r="G6788" s="146">
        <f t="shared" si="126"/>
        <v>1</v>
      </c>
    </row>
    <row r="6789" spans="1:7">
      <c r="A6789" t="s">
        <v>3711</v>
      </c>
      <c r="B6789" s="1">
        <f>IFERROR(INDEX(Preturi!H$2:H$8000, MATCH(A6789, Preturi!G$2:G$8000, 0)), "")*G6789</f>
        <v>5.36</v>
      </c>
      <c r="C6789" t="s">
        <v>688</v>
      </c>
      <c r="D6789" t="s">
        <v>725</v>
      </c>
      <c r="E6789" t="s">
        <v>6685</v>
      </c>
      <c r="F6789" t="s">
        <v>20420</v>
      </c>
      <c r="G6789" s="146">
        <f t="shared" si="126"/>
        <v>1</v>
      </c>
    </row>
    <row r="6790" spans="1:7">
      <c r="A6790" t="s">
        <v>2151</v>
      </c>
      <c r="B6790" s="1">
        <f>IFERROR(INDEX(Preturi!H$2:H$8000, MATCH(A6790, Preturi!G$2:G$8000, 0)), "")*G6790</f>
        <v>6.12</v>
      </c>
      <c r="C6790" t="s">
        <v>688</v>
      </c>
      <c r="D6790" t="s">
        <v>725</v>
      </c>
      <c r="E6790" t="s">
        <v>6686</v>
      </c>
      <c r="F6790" t="s">
        <v>20420</v>
      </c>
      <c r="G6790" s="146">
        <f t="shared" si="126"/>
        <v>1</v>
      </c>
    </row>
    <row r="6791" spans="1:7">
      <c r="A6791" t="s">
        <v>2152</v>
      </c>
      <c r="B6791" s="1">
        <f>IFERROR(INDEX(Preturi!H$2:H$8000, MATCH(A6791, Preturi!G$2:G$8000, 0)), "")*G6791</f>
        <v>6.39</v>
      </c>
      <c r="C6791" t="s">
        <v>688</v>
      </c>
      <c r="D6791" t="s">
        <v>725</v>
      </c>
      <c r="E6791" t="s">
        <v>6687</v>
      </c>
      <c r="F6791" t="s">
        <v>20420</v>
      </c>
      <c r="G6791" s="146">
        <f t="shared" si="126"/>
        <v>1</v>
      </c>
    </row>
    <row r="6792" spans="1:7">
      <c r="A6792" t="s">
        <v>2153</v>
      </c>
      <c r="B6792" s="1">
        <f>IFERROR(INDEX(Preturi!H$2:H$8000, MATCH(A6792, Preturi!G$2:G$8000, 0)), "")*G6792</f>
        <v>7.24</v>
      </c>
      <c r="C6792" t="s">
        <v>688</v>
      </c>
      <c r="D6792" t="s">
        <v>725</v>
      </c>
      <c r="E6792" t="s">
        <v>6688</v>
      </c>
      <c r="F6792" t="s">
        <v>20420</v>
      </c>
      <c r="G6792" s="146">
        <f t="shared" si="126"/>
        <v>1</v>
      </c>
    </row>
    <row r="6793" spans="1:7">
      <c r="A6793" t="s">
        <v>7993</v>
      </c>
      <c r="B6793" s="1">
        <f>IFERROR(INDEX(Preturi!H$2:H$8000, MATCH(A6793, Preturi!G$2:G$8000, 0)), "")*G6793</f>
        <v>6.65</v>
      </c>
      <c r="C6793" t="s">
        <v>688</v>
      </c>
      <c r="D6793" t="s">
        <v>725</v>
      </c>
      <c r="E6793" t="s">
        <v>7994</v>
      </c>
      <c r="F6793" t="s">
        <v>20420</v>
      </c>
      <c r="G6793" s="146">
        <f t="shared" si="126"/>
        <v>1</v>
      </c>
    </row>
    <row r="6794" spans="1:7">
      <c r="A6794" t="s">
        <v>4167</v>
      </c>
      <c r="B6794" s="1">
        <f>IFERROR(INDEX(Preturi!H$2:H$8000, MATCH(A6794, Preturi!G$2:G$8000, 0)), "")*G6794</f>
        <v>14.36</v>
      </c>
      <c r="C6794" t="s">
        <v>688</v>
      </c>
      <c r="D6794" t="s">
        <v>725</v>
      </c>
      <c r="E6794" t="s">
        <v>6689</v>
      </c>
      <c r="F6794" t="s">
        <v>20420</v>
      </c>
      <c r="G6794" s="146">
        <f t="shared" si="126"/>
        <v>1</v>
      </c>
    </row>
    <row r="6795" spans="1:7">
      <c r="A6795" t="s">
        <v>4168</v>
      </c>
      <c r="B6795" s="1">
        <f>IFERROR(INDEX(Preturi!H$2:H$8000, MATCH(A6795, Preturi!G$2:G$8000, 0)), "")*G6795</f>
        <v>10.06</v>
      </c>
      <c r="C6795" t="s">
        <v>688</v>
      </c>
      <c r="D6795" t="s">
        <v>725</v>
      </c>
      <c r="E6795" t="s">
        <v>6690</v>
      </c>
      <c r="F6795" t="s">
        <v>20420</v>
      </c>
      <c r="G6795" s="146">
        <f t="shared" si="126"/>
        <v>1</v>
      </c>
    </row>
    <row r="6796" spans="1:7">
      <c r="A6796" t="s">
        <v>2154</v>
      </c>
      <c r="B6796" s="1">
        <f>IFERROR(INDEX(Preturi!H$2:H$8000, MATCH(A6796, Preturi!G$2:G$8000, 0)), "")*G6796</f>
        <v>11.56</v>
      </c>
      <c r="C6796" t="s">
        <v>2045</v>
      </c>
      <c r="D6796" t="s">
        <v>725</v>
      </c>
      <c r="E6796" t="s">
        <v>6691</v>
      </c>
      <c r="F6796" t="s">
        <v>20430</v>
      </c>
      <c r="G6796" s="146">
        <f t="shared" si="126"/>
        <v>1</v>
      </c>
    </row>
    <row r="6797" spans="1:7">
      <c r="A6797" t="s">
        <v>2155</v>
      </c>
      <c r="B6797" s="1">
        <f>IFERROR(INDEX(Preturi!H$2:H$8000, MATCH(A6797, Preturi!G$2:G$8000, 0)), "")*G6797</f>
        <v>14.5</v>
      </c>
      <c r="C6797" t="s">
        <v>2045</v>
      </c>
      <c r="D6797" t="s">
        <v>725</v>
      </c>
      <c r="E6797" t="s">
        <v>6692</v>
      </c>
      <c r="F6797" t="s">
        <v>20430</v>
      </c>
      <c r="G6797" s="146">
        <f t="shared" si="126"/>
        <v>1</v>
      </c>
    </row>
    <row r="6798" spans="1:7">
      <c r="A6798" t="s">
        <v>2156</v>
      </c>
      <c r="B6798" s="1">
        <f>IFERROR(INDEX(Preturi!H$2:H$8000, MATCH(A6798, Preturi!G$2:G$8000, 0)), "")*G6798</f>
        <v>0</v>
      </c>
      <c r="C6798" t="s">
        <v>2045</v>
      </c>
      <c r="D6798" t="s">
        <v>725</v>
      </c>
      <c r="E6798" t="s">
        <v>6693</v>
      </c>
      <c r="F6798" t="s">
        <v>20430</v>
      </c>
      <c r="G6798" s="146">
        <f t="shared" si="126"/>
        <v>1</v>
      </c>
    </row>
    <row r="6799" spans="1:7">
      <c r="A6799" t="s">
        <v>2157</v>
      </c>
      <c r="B6799" s="1">
        <f>IFERROR(INDEX(Preturi!H$2:H$8000, MATCH(A6799, Preturi!G$2:G$8000, 0)), "")*G6799</f>
        <v>25.63</v>
      </c>
      <c r="C6799" t="s">
        <v>2045</v>
      </c>
      <c r="D6799" t="s">
        <v>725</v>
      </c>
      <c r="E6799" t="s">
        <v>6694</v>
      </c>
      <c r="F6799" t="s">
        <v>20430</v>
      </c>
      <c r="G6799" s="146">
        <f t="shared" si="126"/>
        <v>1</v>
      </c>
    </row>
    <row r="6800" spans="1:7">
      <c r="A6800" t="s">
        <v>4169</v>
      </c>
      <c r="B6800" s="1">
        <f>IFERROR(INDEX(Preturi!H$2:H$8000, MATCH(A6800, Preturi!G$2:G$8000, 0)), "")*G6800</f>
        <v>14.5</v>
      </c>
      <c r="C6800" t="s">
        <v>2045</v>
      </c>
      <c r="D6800" t="s">
        <v>725</v>
      </c>
      <c r="E6800" t="s">
        <v>6695</v>
      </c>
      <c r="F6800" t="s">
        <v>20430</v>
      </c>
      <c r="G6800" s="146">
        <f t="shared" si="126"/>
        <v>1</v>
      </c>
    </row>
    <row r="6801" spans="1:7">
      <c r="A6801" t="s">
        <v>4170</v>
      </c>
      <c r="B6801" s="1">
        <f>IFERROR(INDEX(Preturi!H$2:H$8000, MATCH(A6801, Preturi!G$2:G$8000, 0)), "")*G6801</f>
        <v>16.600000000000001</v>
      </c>
      <c r="C6801" t="s">
        <v>2045</v>
      </c>
      <c r="D6801" t="s">
        <v>725</v>
      </c>
      <c r="E6801" t="s">
        <v>6696</v>
      </c>
      <c r="F6801" t="s">
        <v>20430</v>
      </c>
      <c r="G6801" s="146">
        <f t="shared" si="126"/>
        <v>1</v>
      </c>
    </row>
    <row r="6802" spans="1:7">
      <c r="A6802" t="s">
        <v>2290</v>
      </c>
      <c r="B6802" s="1">
        <f>IFERROR(INDEX(Preturi!H$2:H$8000, MATCH(A6802, Preturi!G$2:G$8000, 0)), "")*G6802</f>
        <v>8.2799999999999994</v>
      </c>
      <c r="C6802" t="s">
        <v>688</v>
      </c>
      <c r="D6802" t="s">
        <v>725</v>
      </c>
      <c r="E6802" t="s">
        <v>6697</v>
      </c>
      <c r="F6802" t="s">
        <v>20420</v>
      </c>
      <c r="G6802" s="146">
        <f t="shared" si="126"/>
        <v>1</v>
      </c>
    </row>
    <row r="6803" spans="1:7">
      <c r="A6803" t="s">
        <v>7650</v>
      </c>
      <c r="B6803" s="1">
        <f>IFERROR(INDEX(Preturi!H$2:H$8000, MATCH(A6803, Preturi!G$2:G$8000, 0)), "")*G6803</f>
        <v>8.3800000000000008</v>
      </c>
      <c r="C6803" t="s">
        <v>688</v>
      </c>
      <c r="D6803" t="s">
        <v>725</v>
      </c>
      <c r="E6803" t="s">
        <v>7651</v>
      </c>
      <c r="F6803" t="s">
        <v>20420</v>
      </c>
      <c r="G6803" s="146">
        <f t="shared" si="126"/>
        <v>1</v>
      </c>
    </row>
    <row r="6804" spans="1:7">
      <c r="A6804" t="s">
        <v>2158</v>
      </c>
      <c r="B6804" s="1">
        <f>IFERROR(INDEX(Preturi!H$2:H$8000, MATCH(A6804, Preturi!G$2:G$8000, 0)), "")*G6804</f>
        <v>12.4</v>
      </c>
      <c r="C6804" t="s">
        <v>2045</v>
      </c>
      <c r="D6804" t="s">
        <v>725</v>
      </c>
      <c r="E6804" t="s">
        <v>6698</v>
      </c>
      <c r="F6804" t="s">
        <v>20430</v>
      </c>
      <c r="G6804" s="146">
        <f t="shared" si="126"/>
        <v>1</v>
      </c>
    </row>
    <row r="6805" spans="1:7">
      <c r="A6805" t="s">
        <v>2159</v>
      </c>
      <c r="B6805" s="1">
        <f>IFERROR(INDEX(Preturi!H$2:H$8000, MATCH(A6805, Preturi!G$2:G$8000, 0)), "")*G6805</f>
        <v>14.5</v>
      </c>
      <c r="C6805" t="s">
        <v>2045</v>
      </c>
      <c r="D6805" t="s">
        <v>725</v>
      </c>
      <c r="E6805" t="s">
        <v>6699</v>
      </c>
      <c r="F6805" t="s">
        <v>20430</v>
      </c>
      <c r="G6805" s="146">
        <f t="shared" si="126"/>
        <v>1</v>
      </c>
    </row>
    <row r="6806" spans="1:7">
      <c r="A6806" t="s">
        <v>2160</v>
      </c>
      <c r="B6806" s="1">
        <f>IFERROR(INDEX(Preturi!H$2:H$8000, MATCH(A6806, Preturi!G$2:G$8000, 0)), "")*G6806</f>
        <v>16.39</v>
      </c>
      <c r="C6806" t="s">
        <v>2045</v>
      </c>
      <c r="D6806" t="s">
        <v>725</v>
      </c>
      <c r="E6806" t="s">
        <v>6700</v>
      </c>
      <c r="F6806" t="s">
        <v>20430</v>
      </c>
      <c r="G6806" s="146">
        <f t="shared" si="126"/>
        <v>1</v>
      </c>
    </row>
    <row r="6807" spans="1:7">
      <c r="A6807" t="s">
        <v>2161</v>
      </c>
      <c r="B6807" s="1">
        <f>IFERROR(INDEX(Preturi!H$2:H$8000, MATCH(A6807, Preturi!G$2:G$8000, 0)), "")*G6807</f>
        <v>17.86</v>
      </c>
      <c r="C6807" t="s">
        <v>2045</v>
      </c>
      <c r="D6807" t="s">
        <v>725</v>
      </c>
      <c r="E6807" t="s">
        <v>6701</v>
      </c>
      <c r="F6807" t="s">
        <v>20430</v>
      </c>
      <c r="G6807" s="146">
        <f t="shared" si="126"/>
        <v>1</v>
      </c>
    </row>
    <row r="6808" spans="1:7">
      <c r="A6808" t="s">
        <v>2162</v>
      </c>
      <c r="B6808" s="1">
        <f>IFERROR(INDEX(Preturi!H$2:H$8000, MATCH(A6808, Preturi!G$2:G$8000, 0)), "")*G6808</f>
        <v>4.03</v>
      </c>
      <c r="C6808" t="s">
        <v>688</v>
      </c>
      <c r="D6808" t="s">
        <v>725</v>
      </c>
      <c r="E6808" t="s">
        <v>6702</v>
      </c>
      <c r="F6808" t="s">
        <v>20420</v>
      </c>
      <c r="G6808" s="146">
        <f t="shared" si="126"/>
        <v>1</v>
      </c>
    </row>
    <row r="6809" spans="1:7">
      <c r="A6809" t="s">
        <v>2163</v>
      </c>
      <c r="B6809" s="1">
        <f>IFERROR(INDEX(Preturi!H$2:H$8000, MATCH(A6809, Preturi!G$2:G$8000, 0)), "")*G6809</f>
        <v>4.12</v>
      </c>
      <c r="C6809" t="s">
        <v>688</v>
      </c>
      <c r="D6809" t="s">
        <v>725</v>
      </c>
      <c r="E6809" t="s">
        <v>6703</v>
      </c>
      <c r="F6809" t="s">
        <v>20420</v>
      </c>
      <c r="G6809" s="146">
        <f t="shared" si="126"/>
        <v>1</v>
      </c>
    </row>
    <row r="6810" spans="1:7">
      <c r="A6810" t="s">
        <v>2164</v>
      </c>
      <c r="B6810" s="1">
        <f>IFERROR(INDEX(Preturi!H$2:H$8000, MATCH(A6810, Preturi!G$2:G$8000, 0)), "")*G6810</f>
        <v>5.15</v>
      </c>
      <c r="C6810" t="s">
        <v>688</v>
      </c>
      <c r="D6810" t="s">
        <v>725</v>
      </c>
      <c r="E6810" t="s">
        <v>6704</v>
      </c>
      <c r="F6810" t="s">
        <v>20420</v>
      </c>
      <c r="G6810" s="146">
        <f t="shared" si="126"/>
        <v>1</v>
      </c>
    </row>
    <row r="6811" spans="1:7">
      <c r="A6811" t="s">
        <v>2165</v>
      </c>
      <c r="B6811" s="1">
        <f>IFERROR(INDEX(Preturi!H$2:H$8000, MATCH(A6811, Preturi!G$2:G$8000, 0)), "")*G6811</f>
        <v>5.62</v>
      </c>
      <c r="C6811" t="s">
        <v>688</v>
      </c>
      <c r="D6811" t="s">
        <v>725</v>
      </c>
      <c r="E6811" t="s">
        <v>6705</v>
      </c>
      <c r="F6811" t="s">
        <v>20420</v>
      </c>
      <c r="G6811" s="146">
        <f t="shared" si="126"/>
        <v>1</v>
      </c>
    </row>
    <row r="6812" spans="1:7">
      <c r="A6812" t="s">
        <v>2166</v>
      </c>
      <c r="B6812" s="1">
        <f>IFERROR(INDEX(Preturi!H$2:H$8000, MATCH(A6812, Preturi!G$2:G$8000, 0)), "")*G6812</f>
        <v>6.92</v>
      </c>
      <c r="C6812" t="s">
        <v>688</v>
      </c>
      <c r="D6812" t="s">
        <v>725</v>
      </c>
      <c r="E6812" t="s">
        <v>6706</v>
      </c>
      <c r="F6812" t="s">
        <v>20420</v>
      </c>
      <c r="G6812" s="146">
        <f t="shared" si="126"/>
        <v>1</v>
      </c>
    </row>
    <row r="6813" spans="1:7">
      <c r="A6813" t="s">
        <v>2167</v>
      </c>
      <c r="B6813" s="1">
        <f>IFERROR(INDEX(Preturi!H$2:H$8000, MATCH(A6813, Preturi!G$2:G$8000, 0)), "")*G6813</f>
        <v>8.1199999999999992</v>
      </c>
      <c r="C6813" t="s">
        <v>688</v>
      </c>
      <c r="D6813" t="s">
        <v>725</v>
      </c>
      <c r="E6813" t="s">
        <v>6707</v>
      </c>
      <c r="F6813" t="s">
        <v>20420</v>
      </c>
      <c r="G6813" s="146">
        <f t="shared" si="126"/>
        <v>1</v>
      </c>
    </row>
    <row r="6814" spans="1:7">
      <c r="A6814" t="s">
        <v>2168</v>
      </c>
      <c r="B6814" s="1">
        <f>IFERROR(INDEX(Preturi!H$2:H$8000, MATCH(A6814, Preturi!G$2:G$8000, 0)), "")*G6814</f>
        <v>57</v>
      </c>
      <c r="C6814" t="s">
        <v>688</v>
      </c>
      <c r="D6814" t="s">
        <v>223</v>
      </c>
      <c r="E6814" t="s">
        <v>6708</v>
      </c>
      <c r="F6814" t="s">
        <v>20436</v>
      </c>
      <c r="G6814" s="146">
        <f t="shared" ref="G6814:G6845" si="127">1+Adaosuri20</f>
        <v>1</v>
      </c>
    </row>
    <row r="6815" spans="1:7">
      <c r="A6815" t="s">
        <v>2169</v>
      </c>
      <c r="B6815" s="1">
        <f>IFERROR(INDEX(Preturi!H$2:H$8000, MATCH(A6815, Preturi!G$2:G$8000, 0)), "")*G6815</f>
        <v>58</v>
      </c>
      <c r="C6815" t="s">
        <v>688</v>
      </c>
      <c r="D6815" t="s">
        <v>223</v>
      </c>
      <c r="E6815" t="s">
        <v>6709</v>
      </c>
      <c r="F6815" t="s">
        <v>20436</v>
      </c>
      <c r="G6815" s="146">
        <f t="shared" si="127"/>
        <v>1</v>
      </c>
    </row>
    <row r="6816" spans="1:7">
      <c r="A6816" t="s">
        <v>2170</v>
      </c>
      <c r="B6816" s="1">
        <f>IFERROR(INDEX(Preturi!H$2:H$8000, MATCH(A6816, Preturi!G$2:G$8000, 0)), "")*G6816</f>
        <v>60</v>
      </c>
      <c r="C6816" t="s">
        <v>688</v>
      </c>
      <c r="D6816" t="s">
        <v>223</v>
      </c>
      <c r="E6816" t="s">
        <v>6710</v>
      </c>
      <c r="F6816" t="s">
        <v>20436</v>
      </c>
      <c r="G6816" s="146">
        <f t="shared" si="127"/>
        <v>1</v>
      </c>
    </row>
    <row r="6817" spans="1:7">
      <c r="A6817" t="s">
        <v>2171</v>
      </c>
      <c r="B6817" s="1">
        <f>IFERROR(INDEX(Preturi!H$2:H$8000, MATCH(A6817, Preturi!G$2:G$8000, 0)), "")*G6817</f>
        <v>65</v>
      </c>
      <c r="C6817" t="s">
        <v>688</v>
      </c>
      <c r="D6817" t="s">
        <v>223</v>
      </c>
      <c r="E6817" t="s">
        <v>6711</v>
      </c>
      <c r="F6817" t="s">
        <v>20436</v>
      </c>
      <c r="G6817" s="146">
        <f t="shared" si="127"/>
        <v>1</v>
      </c>
    </row>
    <row r="6818" spans="1:7">
      <c r="A6818" t="s">
        <v>2172</v>
      </c>
      <c r="B6818" s="1">
        <f>IFERROR(INDEX(Preturi!H$2:H$8000, MATCH(A6818, Preturi!G$2:G$8000, 0)), "")*G6818</f>
        <v>68</v>
      </c>
      <c r="C6818" t="s">
        <v>688</v>
      </c>
      <c r="D6818" t="s">
        <v>223</v>
      </c>
      <c r="E6818" t="s">
        <v>6712</v>
      </c>
      <c r="F6818" t="s">
        <v>20436</v>
      </c>
      <c r="G6818" s="146">
        <f t="shared" si="127"/>
        <v>1</v>
      </c>
    </row>
    <row r="6819" spans="1:7">
      <c r="A6819" t="s">
        <v>2173</v>
      </c>
      <c r="B6819" s="1">
        <f>IFERROR(INDEX(Preturi!H$2:H$8000, MATCH(A6819, Preturi!G$2:G$8000, 0)), "")*G6819</f>
        <v>65</v>
      </c>
      <c r="C6819" t="s">
        <v>688</v>
      </c>
      <c r="D6819" t="s">
        <v>223</v>
      </c>
      <c r="E6819" t="s">
        <v>6713</v>
      </c>
      <c r="F6819" t="s">
        <v>20436</v>
      </c>
      <c r="G6819" s="146">
        <f t="shared" si="127"/>
        <v>1</v>
      </c>
    </row>
    <row r="6820" spans="1:7">
      <c r="A6820" t="s">
        <v>2174</v>
      </c>
      <c r="B6820" s="1">
        <f>IFERROR(INDEX(Preturi!H$2:H$8000, MATCH(A6820, Preturi!G$2:G$8000, 0)), "")*G6820</f>
        <v>68</v>
      </c>
      <c r="C6820" t="s">
        <v>688</v>
      </c>
      <c r="D6820" t="s">
        <v>223</v>
      </c>
      <c r="E6820" t="s">
        <v>6714</v>
      </c>
      <c r="F6820" t="s">
        <v>20436</v>
      </c>
      <c r="G6820" s="146">
        <f t="shared" si="127"/>
        <v>1</v>
      </c>
    </row>
    <row r="6821" spans="1:7">
      <c r="A6821" t="s">
        <v>2175</v>
      </c>
      <c r="B6821" s="1">
        <f>IFERROR(INDEX(Preturi!H$2:H$8000, MATCH(A6821, Preturi!G$2:G$8000, 0)), "")*G6821</f>
        <v>72</v>
      </c>
      <c r="C6821" t="s">
        <v>688</v>
      </c>
      <c r="D6821" t="s">
        <v>223</v>
      </c>
      <c r="E6821" t="s">
        <v>6715</v>
      </c>
      <c r="F6821" t="s">
        <v>20436</v>
      </c>
      <c r="G6821" s="146">
        <f t="shared" si="127"/>
        <v>1</v>
      </c>
    </row>
    <row r="6822" spans="1:7">
      <c r="A6822" t="s">
        <v>2176</v>
      </c>
      <c r="B6822" s="1">
        <f>IFERROR(INDEX(Preturi!H$2:H$8000, MATCH(A6822, Preturi!G$2:G$8000, 0)), "")*G6822</f>
        <v>80</v>
      </c>
      <c r="C6822" t="s">
        <v>688</v>
      </c>
      <c r="D6822" t="s">
        <v>223</v>
      </c>
      <c r="E6822" t="s">
        <v>6716</v>
      </c>
      <c r="F6822" t="s">
        <v>20436</v>
      </c>
      <c r="G6822" s="146">
        <f t="shared" si="127"/>
        <v>1</v>
      </c>
    </row>
    <row r="6823" spans="1:7">
      <c r="A6823" t="s">
        <v>2177</v>
      </c>
      <c r="B6823" s="1">
        <f>IFERROR(INDEX(Preturi!H$2:H$8000, MATCH(A6823, Preturi!G$2:G$8000, 0)), "")*G6823</f>
        <v>77</v>
      </c>
      <c r="C6823" t="s">
        <v>688</v>
      </c>
      <c r="D6823" t="s">
        <v>223</v>
      </c>
      <c r="E6823" t="s">
        <v>6717</v>
      </c>
      <c r="F6823" t="s">
        <v>20436</v>
      </c>
      <c r="G6823" s="146">
        <f t="shared" si="127"/>
        <v>1</v>
      </c>
    </row>
    <row r="6824" spans="1:7">
      <c r="A6824" t="s">
        <v>2178</v>
      </c>
      <c r="B6824" s="1">
        <f>IFERROR(INDEX(Preturi!H$2:H$8000, MATCH(A6824, Preturi!G$2:G$8000, 0)), "")*G6824</f>
        <v>81</v>
      </c>
      <c r="C6824" t="s">
        <v>688</v>
      </c>
      <c r="D6824" t="s">
        <v>223</v>
      </c>
      <c r="E6824" t="s">
        <v>6718</v>
      </c>
      <c r="F6824" t="s">
        <v>20436</v>
      </c>
      <c r="G6824" s="146">
        <f t="shared" si="127"/>
        <v>1</v>
      </c>
    </row>
    <row r="6825" spans="1:7">
      <c r="A6825" t="s">
        <v>2179</v>
      </c>
      <c r="B6825" s="1">
        <f>IFERROR(INDEX(Preturi!H$2:H$8000, MATCH(A6825, Preturi!G$2:G$8000, 0)), "")*G6825</f>
        <v>81</v>
      </c>
      <c r="C6825" t="s">
        <v>688</v>
      </c>
      <c r="D6825" t="s">
        <v>223</v>
      </c>
      <c r="E6825" t="s">
        <v>6719</v>
      </c>
      <c r="F6825" t="s">
        <v>20436</v>
      </c>
      <c r="G6825" s="146">
        <f t="shared" si="127"/>
        <v>1</v>
      </c>
    </row>
    <row r="6826" spans="1:7">
      <c r="A6826" t="s">
        <v>2180</v>
      </c>
      <c r="B6826" s="1">
        <f>IFERROR(INDEX(Preturi!H$2:H$8000, MATCH(A6826, Preturi!G$2:G$8000, 0)), "")*G6826</f>
        <v>85</v>
      </c>
      <c r="C6826" t="s">
        <v>688</v>
      </c>
      <c r="D6826" t="s">
        <v>223</v>
      </c>
      <c r="E6826" t="s">
        <v>6720</v>
      </c>
      <c r="F6826" t="s">
        <v>20436</v>
      </c>
      <c r="G6826" s="146">
        <f t="shared" si="127"/>
        <v>1</v>
      </c>
    </row>
    <row r="6827" spans="1:7">
      <c r="A6827" t="s">
        <v>2181</v>
      </c>
      <c r="B6827" s="1">
        <f>IFERROR(INDEX(Preturi!H$2:H$8000, MATCH(A6827, Preturi!G$2:G$8000, 0)), "")*G6827</f>
        <v>126</v>
      </c>
      <c r="C6827" t="s">
        <v>688</v>
      </c>
      <c r="D6827" t="s">
        <v>223</v>
      </c>
      <c r="E6827" t="s">
        <v>6721</v>
      </c>
      <c r="F6827" t="s">
        <v>20436</v>
      </c>
      <c r="G6827" s="146">
        <f t="shared" si="127"/>
        <v>1</v>
      </c>
    </row>
    <row r="6828" spans="1:7">
      <c r="A6828" t="s">
        <v>2182</v>
      </c>
      <c r="B6828" s="1">
        <f>IFERROR(INDEX(Preturi!H$2:H$8000, MATCH(A6828, Preturi!G$2:G$8000, 0)), "")*G6828</f>
        <v>129</v>
      </c>
      <c r="C6828" t="s">
        <v>688</v>
      </c>
      <c r="D6828" t="s">
        <v>223</v>
      </c>
      <c r="E6828" t="s">
        <v>6722</v>
      </c>
      <c r="F6828" t="s">
        <v>20436</v>
      </c>
      <c r="G6828" s="146">
        <f t="shared" si="127"/>
        <v>1</v>
      </c>
    </row>
    <row r="6829" spans="1:7">
      <c r="A6829" t="s">
        <v>2183</v>
      </c>
      <c r="B6829" s="1">
        <f>IFERROR(INDEX(Preturi!H$2:H$8000, MATCH(A6829, Preturi!G$2:G$8000, 0)), "")*G6829</f>
        <v>133</v>
      </c>
      <c r="C6829" t="s">
        <v>688</v>
      </c>
      <c r="D6829" t="s">
        <v>223</v>
      </c>
      <c r="E6829" t="s">
        <v>6723</v>
      </c>
      <c r="F6829" t="s">
        <v>20436</v>
      </c>
      <c r="G6829" s="146">
        <f t="shared" si="127"/>
        <v>1</v>
      </c>
    </row>
    <row r="6830" spans="1:7">
      <c r="A6830" t="s">
        <v>2184</v>
      </c>
      <c r="B6830" s="1">
        <f>IFERROR(INDEX(Preturi!H$2:H$8000, MATCH(A6830, Preturi!G$2:G$8000, 0)), "")*G6830</f>
        <v>144</v>
      </c>
      <c r="C6830" t="s">
        <v>688</v>
      </c>
      <c r="D6830" t="s">
        <v>223</v>
      </c>
      <c r="E6830" t="s">
        <v>6724</v>
      </c>
      <c r="F6830" t="s">
        <v>20436</v>
      </c>
      <c r="G6830" s="146">
        <f t="shared" si="127"/>
        <v>1</v>
      </c>
    </row>
    <row r="6831" spans="1:7">
      <c r="A6831" t="s">
        <v>2185</v>
      </c>
      <c r="B6831" s="1">
        <f>IFERROR(INDEX(Preturi!H$2:H$8000, MATCH(A6831, Preturi!G$2:G$8000, 0)), "")*G6831</f>
        <v>151</v>
      </c>
      <c r="C6831" t="s">
        <v>688</v>
      </c>
      <c r="D6831" t="s">
        <v>223</v>
      </c>
      <c r="E6831" t="s">
        <v>6725</v>
      </c>
      <c r="F6831" t="s">
        <v>20436</v>
      </c>
      <c r="G6831" s="146">
        <f t="shared" si="127"/>
        <v>1</v>
      </c>
    </row>
    <row r="6832" spans="1:7">
      <c r="A6832" t="s">
        <v>2186</v>
      </c>
      <c r="B6832" s="1">
        <f>IFERROR(INDEX(Preturi!H$2:H$8000, MATCH(A6832, Preturi!G$2:G$8000, 0)), "")*G6832</f>
        <v>144</v>
      </c>
      <c r="C6832" t="s">
        <v>688</v>
      </c>
      <c r="D6832" t="s">
        <v>223</v>
      </c>
      <c r="E6832" t="s">
        <v>6726</v>
      </c>
      <c r="F6832" t="s">
        <v>20436</v>
      </c>
      <c r="G6832" s="146">
        <f t="shared" si="127"/>
        <v>1</v>
      </c>
    </row>
    <row r="6833" spans="1:7">
      <c r="A6833" t="s">
        <v>2187</v>
      </c>
      <c r="B6833" s="1">
        <f>IFERROR(INDEX(Preturi!H$2:H$8000, MATCH(A6833, Preturi!G$2:G$8000, 0)), "")*G6833</f>
        <v>151</v>
      </c>
      <c r="C6833" t="s">
        <v>688</v>
      </c>
      <c r="D6833" t="s">
        <v>223</v>
      </c>
      <c r="E6833" t="s">
        <v>6727</v>
      </c>
      <c r="F6833" t="s">
        <v>20436</v>
      </c>
      <c r="G6833" s="146">
        <f t="shared" si="127"/>
        <v>1</v>
      </c>
    </row>
    <row r="6834" spans="1:7">
      <c r="A6834" t="s">
        <v>2188</v>
      </c>
      <c r="B6834" s="1">
        <f>IFERROR(INDEX(Preturi!H$2:H$8000, MATCH(A6834, Preturi!G$2:G$8000, 0)), "")*G6834</f>
        <v>160</v>
      </c>
      <c r="C6834" t="s">
        <v>688</v>
      </c>
      <c r="D6834" t="s">
        <v>223</v>
      </c>
      <c r="E6834" t="s">
        <v>6728</v>
      </c>
      <c r="F6834" t="s">
        <v>20436</v>
      </c>
      <c r="G6834" s="146">
        <f t="shared" si="127"/>
        <v>1</v>
      </c>
    </row>
    <row r="6835" spans="1:7">
      <c r="A6835" t="s">
        <v>2189</v>
      </c>
      <c r="B6835" s="1">
        <f>IFERROR(INDEX(Preturi!H$2:H$8000, MATCH(A6835, Preturi!G$2:G$8000, 0)), "")*G6835</f>
        <v>177</v>
      </c>
      <c r="C6835" t="s">
        <v>688</v>
      </c>
      <c r="D6835" t="s">
        <v>223</v>
      </c>
      <c r="E6835" t="s">
        <v>6729</v>
      </c>
      <c r="F6835" t="s">
        <v>20436</v>
      </c>
      <c r="G6835" s="146">
        <f t="shared" si="127"/>
        <v>1</v>
      </c>
    </row>
    <row r="6836" spans="1:7">
      <c r="A6836" t="s">
        <v>2190</v>
      </c>
      <c r="B6836" s="1">
        <f>IFERROR(INDEX(Preturi!H$2:H$8000, MATCH(A6836, Preturi!G$2:G$8000, 0)), "")*G6836</f>
        <v>171</v>
      </c>
      <c r="C6836" t="s">
        <v>688</v>
      </c>
      <c r="D6836" t="s">
        <v>223</v>
      </c>
      <c r="E6836" t="s">
        <v>6730</v>
      </c>
      <c r="F6836" t="s">
        <v>20436</v>
      </c>
      <c r="G6836" s="146">
        <f t="shared" si="127"/>
        <v>1</v>
      </c>
    </row>
    <row r="6837" spans="1:7">
      <c r="A6837" t="s">
        <v>2191</v>
      </c>
      <c r="B6837" s="1">
        <f>IFERROR(INDEX(Preturi!H$2:H$8000, MATCH(A6837, Preturi!G$2:G$8000, 0)), "")*G6837</f>
        <v>180</v>
      </c>
      <c r="C6837" t="s">
        <v>688</v>
      </c>
      <c r="D6837" t="s">
        <v>223</v>
      </c>
      <c r="E6837" t="s">
        <v>6731</v>
      </c>
      <c r="F6837" t="s">
        <v>20436</v>
      </c>
      <c r="G6837" s="146">
        <f t="shared" si="127"/>
        <v>1</v>
      </c>
    </row>
    <row r="6838" spans="1:7">
      <c r="A6838" t="s">
        <v>2192</v>
      </c>
      <c r="B6838" s="1">
        <f>IFERROR(INDEX(Preturi!H$2:H$8000, MATCH(A6838, Preturi!G$2:G$8000, 0)), "")*G6838</f>
        <v>178</v>
      </c>
      <c r="C6838" t="s">
        <v>688</v>
      </c>
      <c r="D6838" t="s">
        <v>223</v>
      </c>
      <c r="E6838" t="s">
        <v>6732</v>
      </c>
      <c r="F6838" t="s">
        <v>20436</v>
      </c>
      <c r="G6838" s="146">
        <f t="shared" si="127"/>
        <v>1</v>
      </c>
    </row>
    <row r="6839" spans="1:7">
      <c r="A6839" t="s">
        <v>2193</v>
      </c>
      <c r="B6839" s="1">
        <f>IFERROR(INDEX(Preturi!H$2:H$8000, MATCH(A6839, Preturi!G$2:G$8000, 0)), "")*G6839</f>
        <v>189</v>
      </c>
      <c r="C6839" t="s">
        <v>688</v>
      </c>
      <c r="D6839" t="s">
        <v>223</v>
      </c>
      <c r="E6839" t="s">
        <v>6733</v>
      </c>
      <c r="F6839" t="s">
        <v>20436</v>
      </c>
      <c r="G6839" s="146">
        <f t="shared" si="127"/>
        <v>1</v>
      </c>
    </row>
    <row r="6840" spans="1:7">
      <c r="A6840" t="s">
        <v>2194</v>
      </c>
      <c r="B6840" s="1">
        <f>IFERROR(INDEX(Preturi!H$2:H$8000, MATCH(A6840, Preturi!G$2:G$8000, 0)), "")*G6840</f>
        <v>126</v>
      </c>
      <c r="C6840" t="s">
        <v>688</v>
      </c>
      <c r="D6840" t="s">
        <v>223</v>
      </c>
      <c r="E6840" t="s">
        <v>6734</v>
      </c>
      <c r="F6840" t="s">
        <v>20436</v>
      </c>
      <c r="G6840" s="146">
        <f t="shared" si="127"/>
        <v>1</v>
      </c>
    </row>
    <row r="6841" spans="1:7">
      <c r="A6841" t="s">
        <v>2195</v>
      </c>
      <c r="B6841" s="1">
        <f>IFERROR(INDEX(Preturi!H$2:H$8000, MATCH(A6841, Preturi!G$2:G$8000, 0)), "")*G6841</f>
        <v>129</v>
      </c>
      <c r="C6841" t="s">
        <v>688</v>
      </c>
      <c r="D6841" t="s">
        <v>223</v>
      </c>
      <c r="E6841" t="s">
        <v>6735</v>
      </c>
      <c r="F6841" t="s">
        <v>20436</v>
      </c>
      <c r="G6841" s="146">
        <f t="shared" si="127"/>
        <v>1</v>
      </c>
    </row>
    <row r="6842" spans="1:7">
      <c r="A6842" t="s">
        <v>2196</v>
      </c>
      <c r="B6842" s="1">
        <f>IFERROR(INDEX(Preturi!H$2:H$8000, MATCH(A6842, Preturi!G$2:G$8000, 0)), "")*G6842</f>
        <v>133</v>
      </c>
      <c r="C6842" t="s">
        <v>688</v>
      </c>
      <c r="D6842" t="s">
        <v>223</v>
      </c>
      <c r="E6842" t="s">
        <v>6736</v>
      </c>
      <c r="F6842" t="s">
        <v>20436</v>
      </c>
      <c r="G6842" s="146">
        <f t="shared" si="127"/>
        <v>1</v>
      </c>
    </row>
    <row r="6843" spans="1:7">
      <c r="A6843" t="s">
        <v>2197</v>
      </c>
      <c r="B6843" s="1">
        <f>IFERROR(INDEX(Preturi!H$2:H$8000, MATCH(A6843, Preturi!G$2:G$8000, 0)), "")*G6843</f>
        <v>144</v>
      </c>
      <c r="C6843" t="s">
        <v>688</v>
      </c>
      <c r="D6843" t="s">
        <v>223</v>
      </c>
      <c r="E6843" t="s">
        <v>6737</v>
      </c>
      <c r="F6843" t="s">
        <v>20436</v>
      </c>
      <c r="G6843" s="146">
        <f t="shared" si="127"/>
        <v>1</v>
      </c>
    </row>
    <row r="6844" spans="1:7">
      <c r="A6844" t="s">
        <v>2198</v>
      </c>
      <c r="B6844" s="1">
        <f>IFERROR(INDEX(Preturi!H$2:H$8000, MATCH(A6844, Preturi!G$2:G$8000, 0)), "")*G6844</f>
        <v>151</v>
      </c>
      <c r="C6844" t="s">
        <v>688</v>
      </c>
      <c r="D6844" t="s">
        <v>223</v>
      </c>
      <c r="E6844" t="s">
        <v>6738</v>
      </c>
      <c r="F6844" t="s">
        <v>20436</v>
      </c>
      <c r="G6844" s="146">
        <f t="shared" si="127"/>
        <v>1</v>
      </c>
    </row>
    <row r="6845" spans="1:7">
      <c r="A6845" t="s">
        <v>2199</v>
      </c>
      <c r="B6845" s="1">
        <f>IFERROR(INDEX(Preturi!H$2:H$8000, MATCH(A6845, Preturi!G$2:G$8000, 0)), "")*G6845</f>
        <v>144</v>
      </c>
      <c r="C6845" t="s">
        <v>688</v>
      </c>
      <c r="D6845" t="s">
        <v>223</v>
      </c>
      <c r="E6845" t="s">
        <v>6739</v>
      </c>
      <c r="F6845" t="s">
        <v>20436</v>
      </c>
      <c r="G6845" s="146">
        <f t="shared" si="127"/>
        <v>1</v>
      </c>
    </row>
    <row r="6846" spans="1:7">
      <c r="A6846" t="s">
        <v>2200</v>
      </c>
      <c r="B6846" s="1">
        <f>IFERROR(INDEX(Preturi!H$2:H$8000, MATCH(A6846, Preturi!G$2:G$8000, 0)), "")*G6846</f>
        <v>151</v>
      </c>
      <c r="C6846" t="s">
        <v>688</v>
      </c>
      <c r="D6846" t="s">
        <v>223</v>
      </c>
      <c r="E6846" t="s">
        <v>6740</v>
      </c>
      <c r="F6846" t="s">
        <v>20436</v>
      </c>
      <c r="G6846" s="146">
        <f t="shared" ref="G6846:G6877" si="128">1+Adaosuri20</f>
        <v>1</v>
      </c>
    </row>
    <row r="6847" spans="1:7">
      <c r="A6847" t="s">
        <v>2201</v>
      </c>
      <c r="B6847" s="1">
        <f>IFERROR(INDEX(Preturi!H$2:H$8000, MATCH(A6847, Preturi!G$2:G$8000, 0)), "")*G6847</f>
        <v>160</v>
      </c>
      <c r="C6847" t="s">
        <v>688</v>
      </c>
      <c r="D6847" t="s">
        <v>223</v>
      </c>
      <c r="E6847" t="s">
        <v>6741</v>
      </c>
      <c r="F6847" t="s">
        <v>20436</v>
      </c>
      <c r="G6847" s="146">
        <f t="shared" si="128"/>
        <v>1</v>
      </c>
    </row>
    <row r="6848" spans="1:7">
      <c r="A6848" t="s">
        <v>2202</v>
      </c>
      <c r="B6848" s="1">
        <f>IFERROR(INDEX(Preturi!H$2:H$8000, MATCH(A6848, Preturi!G$2:G$8000, 0)), "")*G6848</f>
        <v>177</v>
      </c>
      <c r="C6848" t="s">
        <v>688</v>
      </c>
      <c r="D6848" t="s">
        <v>223</v>
      </c>
      <c r="E6848" t="s">
        <v>6742</v>
      </c>
      <c r="F6848" t="s">
        <v>20436</v>
      </c>
      <c r="G6848" s="146">
        <f t="shared" si="128"/>
        <v>1</v>
      </c>
    </row>
    <row r="6849" spans="1:7">
      <c r="A6849" t="s">
        <v>2203</v>
      </c>
      <c r="B6849" s="1">
        <f>IFERROR(INDEX(Preturi!H$2:H$8000, MATCH(A6849, Preturi!G$2:G$8000, 0)), "")*G6849</f>
        <v>171</v>
      </c>
      <c r="C6849" t="s">
        <v>688</v>
      </c>
      <c r="D6849" t="s">
        <v>223</v>
      </c>
      <c r="E6849" t="s">
        <v>6743</v>
      </c>
      <c r="F6849" t="s">
        <v>20436</v>
      </c>
      <c r="G6849" s="146">
        <f t="shared" si="128"/>
        <v>1</v>
      </c>
    </row>
    <row r="6850" spans="1:7">
      <c r="A6850" t="s">
        <v>2204</v>
      </c>
      <c r="B6850" s="1">
        <f>IFERROR(INDEX(Preturi!H$2:H$8000, MATCH(A6850, Preturi!G$2:G$8000, 0)), "")*G6850</f>
        <v>180</v>
      </c>
      <c r="C6850" t="s">
        <v>688</v>
      </c>
      <c r="D6850" t="s">
        <v>223</v>
      </c>
      <c r="E6850" t="s">
        <v>6744</v>
      </c>
      <c r="F6850" t="s">
        <v>20436</v>
      </c>
      <c r="G6850" s="146">
        <f t="shared" si="128"/>
        <v>1</v>
      </c>
    </row>
    <row r="6851" spans="1:7">
      <c r="A6851" t="s">
        <v>2205</v>
      </c>
      <c r="B6851" s="1">
        <f>IFERROR(INDEX(Preturi!H$2:H$8000, MATCH(A6851, Preturi!G$2:G$8000, 0)), "")*G6851</f>
        <v>178</v>
      </c>
      <c r="C6851" t="s">
        <v>688</v>
      </c>
      <c r="D6851" t="s">
        <v>223</v>
      </c>
      <c r="E6851" t="s">
        <v>6745</v>
      </c>
      <c r="F6851" t="s">
        <v>20436</v>
      </c>
      <c r="G6851" s="146">
        <f t="shared" si="128"/>
        <v>1</v>
      </c>
    </row>
    <row r="6852" spans="1:7">
      <c r="A6852" t="s">
        <v>2206</v>
      </c>
      <c r="B6852" s="1">
        <f>IFERROR(INDEX(Preturi!H$2:H$8000, MATCH(A6852, Preturi!G$2:G$8000, 0)), "")*G6852</f>
        <v>189</v>
      </c>
      <c r="C6852" t="s">
        <v>688</v>
      </c>
      <c r="D6852" t="s">
        <v>223</v>
      </c>
      <c r="E6852" t="s">
        <v>6746</v>
      </c>
      <c r="F6852" t="s">
        <v>20436</v>
      </c>
      <c r="G6852" s="146">
        <f t="shared" si="128"/>
        <v>1</v>
      </c>
    </row>
    <row r="6853" spans="1:7">
      <c r="A6853" t="s">
        <v>2683</v>
      </c>
      <c r="B6853" s="1">
        <f>IFERROR(INDEX(Preturi!H$2:H$8000, MATCH(A6853, Preturi!G$2:G$8000, 0)), "")*G6853</f>
        <v>497</v>
      </c>
      <c r="C6853" t="s">
        <v>688</v>
      </c>
      <c r="D6853" t="s">
        <v>223</v>
      </c>
      <c r="E6853" t="s">
        <v>6747</v>
      </c>
      <c r="F6853" t="s">
        <v>20436</v>
      </c>
      <c r="G6853" s="146">
        <f t="shared" si="128"/>
        <v>1</v>
      </c>
    </row>
    <row r="6854" spans="1:7">
      <c r="A6854" t="s">
        <v>2684</v>
      </c>
      <c r="B6854" s="1">
        <f>IFERROR(INDEX(Preturi!H$2:H$8000, MATCH(A6854, Preturi!G$2:G$8000, 0)), "")*G6854</f>
        <v>530</v>
      </c>
      <c r="C6854" t="s">
        <v>688</v>
      </c>
      <c r="D6854" t="s">
        <v>223</v>
      </c>
      <c r="E6854" t="s">
        <v>6748</v>
      </c>
      <c r="F6854" t="s">
        <v>20436</v>
      </c>
      <c r="G6854" s="146">
        <f t="shared" si="128"/>
        <v>1</v>
      </c>
    </row>
    <row r="6855" spans="1:7">
      <c r="A6855" t="s">
        <v>2685</v>
      </c>
      <c r="B6855" s="1">
        <f>IFERROR(INDEX(Preturi!H$2:H$8000, MATCH(A6855, Preturi!G$2:G$8000, 0)), "")*G6855</f>
        <v>589</v>
      </c>
      <c r="C6855" t="s">
        <v>688</v>
      </c>
      <c r="D6855" t="s">
        <v>223</v>
      </c>
      <c r="E6855" t="s">
        <v>6749</v>
      </c>
      <c r="F6855" t="s">
        <v>20436</v>
      </c>
      <c r="G6855" s="146">
        <f t="shared" si="128"/>
        <v>1</v>
      </c>
    </row>
    <row r="6856" spans="1:7">
      <c r="A6856" t="s">
        <v>2686</v>
      </c>
      <c r="B6856" s="1">
        <f>IFERROR(INDEX(Preturi!H$2:H$8000, MATCH(A6856, Preturi!G$2:G$8000, 0)), "")*G6856</f>
        <v>615</v>
      </c>
      <c r="C6856" t="s">
        <v>688</v>
      </c>
      <c r="D6856" t="s">
        <v>223</v>
      </c>
      <c r="E6856" t="s">
        <v>6750</v>
      </c>
      <c r="F6856" t="s">
        <v>20436</v>
      </c>
      <c r="G6856" s="146">
        <f t="shared" si="128"/>
        <v>1</v>
      </c>
    </row>
    <row r="6857" spans="1:7">
      <c r="A6857" t="s">
        <v>2687</v>
      </c>
      <c r="B6857" s="1">
        <f>IFERROR(INDEX(Preturi!H$2:H$8000, MATCH(A6857, Preturi!G$2:G$8000, 0)), "")*G6857</f>
        <v>674</v>
      </c>
      <c r="C6857" t="s">
        <v>688</v>
      </c>
      <c r="D6857" t="s">
        <v>223</v>
      </c>
      <c r="E6857" t="s">
        <v>6751</v>
      </c>
      <c r="F6857" t="s">
        <v>20436</v>
      </c>
      <c r="G6857" s="146">
        <f t="shared" si="128"/>
        <v>1</v>
      </c>
    </row>
    <row r="6858" spans="1:7">
      <c r="A6858" t="s">
        <v>2688</v>
      </c>
      <c r="B6858" s="1">
        <f>IFERROR(INDEX(Preturi!H$2:H$8000, MATCH(A6858, Preturi!G$2:G$8000, 0)), "")*G6858</f>
        <v>602</v>
      </c>
      <c r="C6858" t="s">
        <v>688</v>
      </c>
      <c r="D6858" t="s">
        <v>223</v>
      </c>
      <c r="E6858" t="s">
        <v>6752</v>
      </c>
      <c r="F6858" t="s">
        <v>20436</v>
      </c>
      <c r="G6858" s="146">
        <f t="shared" si="128"/>
        <v>1</v>
      </c>
    </row>
    <row r="6859" spans="1:7">
      <c r="A6859" t="s">
        <v>2689</v>
      </c>
      <c r="B6859" s="1">
        <f>IFERROR(INDEX(Preturi!H$2:H$8000, MATCH(A6859, Preturi!G$2:G$8000, 0)), "")*G6859</f>
        <v>654</v>
      </c>
      <c r="C6859" t="s">
        <v>688</v>
      </c>
      <c r="D6859" t="s">
        <v>223</v>
      </c>
      <c r="E6859" t="s">
        <v>6753</v>
      </c>
      <c r="F6859" t="s">
        <v>20436</v>
      </c>
      <c r="G6859" s="146">
        <f t="shared" si="128"/>
        <v>1</v>
      </c>
    </row>
    <row r="6860" spans="1:7">
      <c r="A6860" t="s">
        <v>2690</v>
      </c>
      <c r="B6860" s="1">
        <f>IFERROR(INDEX(Preturi!H$2:H$8000, MATCH(A6860, Preturi!G$2:G$8000, 0)), "")*G6860</f>
        <v>700</v>
      </c>
      <c r="C6860" t="s">
        <v>688</v>
      </c>
      <c r="D6860" t="s">
        <v>223</v>
      </c>
      <c r="E6860" t="s">
        <v>6754</v>
      </c>
      <c r="F6860" t="s">
        <v>20436</v>
      </c>
      <c r="G6860" s="146">
        <f t="shared" si="128"/>
        <v>1</v>
      </c>
    </row>
    <row r="6861" spans="1:7">
      <c r="A6861" t="s">
        <v>2691</v>
      </c>
      <c r="B6861" s="1">
        <f>IFERROR(INDEX(Preturi!H$2:H$8000, MATCH(A6861, Preturi!G$2:G$8000, 0)), "")*G6861</f>
        <v>811</v>
      </c>
      <c r="C6861" t="s">
        <v>688</v>
      </c>
      <c r="D6861" t="s">
        <v>223</v>
      </c>
      <c r="E6861" t="s">
        <v>6755</v>
      </c>
      <c r="F6861" t="s">
        <v>20436</v>
      </c>
      <c r="G6861" s="146">
        <f t="shared" si="128"/>
        <v>1</v>
      </c>
    </row>
    <row r="6862" spans="1:7">
      <c r="A6862" t="s">
        <v>2692</v>
      </c>
      <c r="B6862" s="1">
        <f>IFERROR(INDEX(Preturi!H$2:H$8000, MATCH(A6862, Preturi!G$2:G$8000, 0)), "")*G6862</f>
        <v>765</v>
      </c>
      <c r="C6862" t="s">
        <v>688</v>
      </c>
      <c r="D6862" t="s">
        <v>223</v>
      </c>
      <c r="E6862" t="s">
        <v>6756</v>
      </c>
      <c r="F6862" t="s">
        <v>20436</v>
      </c>
      <c r="G6862" s="146">
        <f t="shared" si="128"/>
        <v>1</v>
      </c>
    </row>
    <row r="6863" spans="1:7">
      <c r="A6863" t="s">
        <v>2693</v>
      </c>
      <c r="B6863" s="1">
        <f>IFERROR(INDEX(Preturi!H$2:H$8000, MATCH(A6863, Preturi!G$2:G$8000, 0)), "")*G6863</f>
        <v>817</v>
      </c>
      <c r="C6863" t="s">
        <v>688</v>
      </c>
      <c r="D6863" t="s">
        <v>223</v>
      </c>
      <c r="E6863" t="s">
        <v>6757</v>
      </c>
      <c r="F6863" t="s">
        <v>20436</v>
      </c>
      <c r="G6863" s="146">
        <f t="shared" si="128"/>
        <v>1</v>
      </c>
    </row>
    <row r="6864" spans="1:7">
      <c r="A6864" t="s">
        <v>2694</v>
      </c>
      <c r="B6864" s="1">
        <f>IFERROR(INDEX(Preturi!H$2:H$8000, MATCH(A6864, Preturi!G$2:G$8000, 0)), "")*G6864</f>
        <v>804</v>
      </c>
      <c r="C6864" t="s">
        <v>688</v>
      </c>
      <c r="D6864" t="s">
        <v>223</v>
      </c>
      <c r="E6864" t="s">
        <v>6758</v>
      </c>
      <c r="F6864" t="s">
        <v>20436</v>
      </c>
      <c r="G6864" s="146">
        <f t="shared" si="128"/>
        <v>1</v>
      </c>
    </row>
    <row r="6865" spans="1:7">
      <c r="A6865" t="s">
        <v>2695</v>
      </c>
      <c r="B6865" s="1">
        <f>IFERROR(INDEX(Preturi!H$2:H$8000, MATCH(A6865, Preturi!G$2:G$8000, 0)), "")*G6865</f>
        <v>896</v>
      </c>
      <c r="C6865" t="s">
        <v>688</v>
      </c>
      <c r="D6865" t="s">
        <v>223</v>
      </c>
      <c r="E6865" t="s">
        <v>6759</v>
      </c>
      <c r="F6865" t="s">
        <v>20436</v>
      </c>
      <c r="G6865" s="146">
        <f t="shared" si="128"/>
        <v>1</v>
      </c>
    </row>
    <row r="6866" spans="1:7">
      <c r="A6866" t="s">
        <v>2696</v>
      </c>
      <c r="B6866" s="1">
        <f>IFERROR(INDEX(Preturi!H$2:H$8000, MATCH(A6866, Preturi!G$2:G$8000, 0)), "")*G6866</f>
        <v>621</v>
      </c>
      <c r="C6866" t="s">
        <v>688</v>
      </c>
      <c r="D6866" t="s">
        <v>223</v>
      </c>
      <c r="E6866" t="s">
        <v>6760</v>
      </c>
      <c r="F6866" t="s">
        <v>20436</v>
      </c>
      <c r="G6866" s="146">
        <f t="shared" si="128"/>
        <v>1</v>
      </c>
    </row>
    <row r="6867" spans="1:7">
      <c r="A6867" t="s">
        <v>2697</v>
      </c>
      <c r="B6867" s="1">
        <f>IFERROR(INDEX(Preturi!H$2:H$8000, MATCH(A6867, Preturi!G$2:G$8000, 0)), "")*G6867</f>
        <v>662</v>
      </c>
      <c r="C6867" t="s">
        <v>688</v>
      </c>
      <c r="D6867" t="s">
        <v>223</v>
      </c>
      <c r="E6867" t="s">
        <v>6761</v>
      </c>
      <c r="F6867" t="s">
        <v>20436</v>
      </c>
      <c r="G6867" s="146">
        <f t="shared" si="128"/>
        <v>1</v>
      </c>
    </row>
    <row r="6868" spans="1:7">
      <c r="A6868" t="s">
        <v>2698</v>
      </c>
      <c r="B6868" s="1">
        <f>IFERROR(INDEX(Preturi!H$2:H$8000, MATCH(A6868, Preturi!G$2:G$8000, 0)), "")*G6868</f>
        <v>736</v>
      </c>
      <c r="C6868" t="s">
        <v>688</v>
      </c>
      <c r="D6868" t="s">
        <v>223</v>
      </c>
      <c r="E6868" t="s">
        <v>6762</v>
      </c>
      <c r="F6868" t="s">
        <v>20436</v>
      </c>
      <c r="G6868" s="146">
        <f t="shared" si="128"/>
        <v>1</v>
      </c>
    </row>
    <row r="6869" spans="1:7">
      <c r="A6869" t="s">
        <v>2699</v>
      </c>
      <c r="B6869" s="1">
        <f>IFERROR(INDEX(Preturi!H$2:H$8000, MATCH(A6869, Preturi!G$2:G$8000, 0)), "")*G6869</f>
        <v>768</v>
      </c>
      <c r="C6869" t="s">
        <v>688</v>
      </c>
      <c r="D6869" t="s">
        <v>223</v>
      </c>
      <c r="E6869" t="s">
        <v>6763</v>
      </c>
      <c r="F6869" t="s">
        <v>20436</v>
      </c>
      <c r="G6869" s="146">
        <f t="shared" si="128"/>
        <v>1</v>
      </c>
    </row>
    <row r="6870" spans="1:7">
      <c r="A6870" t="s">
        <v>2700</v>
      </c>
      <c r="B6870" s="1">
        <f>IFERROR(INDEX(Preturi!H$2:H$8000, MATCH(A6870, Preturi!G$2:G$8000, 0)), "")*G6870</f>
        <v>842</v>
      </c>
      <c r="C6870" t="s">
        <v>688</v>
      </c>
      <c r="D6870" t="s">
        <v>223</v>
      </c>
      <c r="E6870" t="s">
        <v>6764</v>
      </c>
      <c r="F6870" t="s">
        <v>20436</v>
      </c>
      <c r="G6870" s="146">
        <f t="shared" si="128"/>
        <v>1</v>
      </c>
    </row>
    <row r="6871" spans="1:7">
      <c r="A6871" t="s">
        <v>2701</v>
      </c>
      <c r="B6871" s="1">
        <f>IFERROR(INDEX(Preturi!H$2:H$8000, MATCH(A6871, Preturi!G$2:G$8000, 0)), "")*G6871</f>
        <v>752</v>
      </c>
      <c r="C6871" t="s">
        <v>688</v>
      </c>
      <c r="D6871" t="s">
        <v>223</v>
      </c>
      <c r="E6871" t="s">
        <v>6765</v>
      </c>
      <c r="F6871" t="s">
        <v>20436</v>
      </c>
      <c r="G6871" s="146">
        <f t="shared" si="128"/>
        <v>1</v>
      </c>
    </row>
    <row r="6872" spans="1:7">
      <c r="A6872" t="s">
        <v>2702</v>
      </c>
      <c r="B6872" s="1">
        <f>IFERROR(INDEX(Preturi!H$2:H$8000, MATCH(A6872, Preturi!G$2:G$8000, 0)), "")*G6872</f>
        <v>817</v>
      </c>
      <c r="C6872" t="s">
        <v>688</v>
      </c>
      <c r="D6872" t="s">
        <v>223</v>
      </c>
      <c r="E6872" t="s">
        <v>6766</v>
      </c>
      <c r="F6872" t="s">
        <v>20436</v>
      </c>
      <c r="G6872" s="146">
        <f t="shared" si="128"/>
        <v>1</v>
      </c>
    </row>
    <row r="6873" spans="1:7">
      <c r="A6873" t="s">
        <v>2703</v>
      </c>
      <c r="B6873" s="1">
        <f>IFERROR(INDEX(Preturi!H$2:H$8000, MATCH(A6873, Preturi!G$2:G$8000, 0)), "")*G6873</f>
        <v>874</v>
      </c>
      <c r="C6873" t="s">
        <v>688</v>
      </c>
      <c r="D6873" t="s">
        <v>223</v>
      </c>
      <c r="E6873" t="s">
        <v>6767</v>
      </c>
      <c r="F6873" t="s">
        <v>20436</v>
      </c>
      <c r="G6873" s="146">
        <f t="shared" si="128"/>
        <v>1</v>
      </c>
    </row>
    <row r="6874" spans="1:7">
      <c r="A6874" t="s">
        <v>2704</v>
      </c>
      <c r="B6874" s="1">
        <f>IFERROR(INDEX(Preturi!H$2:H$8000, MATCH(A6874, Preturi!G$2:G$8000, 0)), "")*G6874</f>
        <v>1013</v>
      </c>
      <c r="C6874" t="s">
        <v>688</v>
      </c>
      <c r="D6874" t="s">
        <v>223</v>
      </c>
      <c r="E6874" t="s">
        <v>6768</v>
      </c>
      <c r="F6874" t="s">
        <v>20436</v>
      </c>
      <c r="G6874" s="146">
        <f t="shared" si="128"/>
        <v>1</v>
      </c>
    </row>
    <row r="6875" spans="1:7">
      <c r="A6875" t="s">
        <v>2705</v>
      </c>
      <c r="B6875" s="1">
        <f>IFERROR(INDEX(Preturi!H$2:H$8000, MATCH(A6875, Preturi!G$2:G$8000, 0)), "")*G6875</f>
        <v>956</v>
      </c>
      <c r="C6875" t="s">
        <v>688</v>
      </c>
      <c r="D6875" t="s">
        <v>223</v>
      </c>
      <c r="E6875" t="s">
        <v>6769</v>
      </c>
      <c r="F6875" t="s">
        <v>20436</v>
      </c>
      <c r="G6875" s="146">
        <f t="shared" si="128"/>
        <v>1</v>
      </c>
    </row>
    <row r="6876" spans="1:7">
      <c r="A6876" t="s">
        <v>2706</v>
      </c>
      <c r="B6876" s="1">
        <f>IFERROR(INDEX(Preturi!H$2:H$8000, MATCH(A6876, Preturi!G$2:G$8000, 0)), "")*G6876</f>
        <v>1021</v>
      </c>
      <c r="C6876" t="s">
        <v>688</v>
      </c>
      <c r="D6876" t="s">
        <v>223</v>
      </c>
      <c r="E6876" t="s">
        <v>6770</v>
      </c>
      <c r="F6876" t="s">
        <v>20436</v>
      </c>
      <c r="G6876" s="146">
        <f t="shared" si="128"/>
        <v>1</v>
      </c>
    </row>
    <row r="6877" spans="1:7">
      <c r="A6877" t="s">
        <v>2707</v>
      </c>
      <c r="B6877" s="1">
        <f>IFERROR(INDEX(Preturi!H$2:H$8000, MATCH(A6877, Preturi!G$2:G$8000, 0)), "")*G6877</f>
        <v>1005</v>
      </c>
      <c r="C6877" t="s">
        <v>688</v>
      </c>
      <c r="D6877" t="s">
        <v>223</v>
      </c>
      <c r="E6877" t="s">
        <v>6771</v>
      </c>
      <c r="F6877" t="s">
        <v>20436</v>
      </c>
      <c r="G6877" s="146">
        <f t="shared" si="128"/>
        <v>1</v>
      </c>
    </row>
    <row r="6878" spans="1:7">
      <c r="A6878" t="s">
        <v>2708</v>
      </c>
      <c r="B6878" s="1">
        <f>IFERROR(INDEX(Preturi!H$2:H$8000, MATCH(A6878, Preturi!G$2:G$8000, 0)), "")*G6878</f>
        <v>1120</v>
      </c>
      <c r="C6878" t="s">
        <v>688</v>
      </c>
      <c r="D6878" t="s">
        <v>223</v>
      </c>
      <c r="E6878" t="s">
        <v>6772</v>
      </c>
      <c r="F6878" t="s">
        <v>20436</v>
      </c>
      <c r="G6878" s="146">
        <f t="shared" ref="G6878:G6913" si="129">1+Adaosuri20</f>
        <v>1</v>
      </c>
    </row>
    <row r="6879" spans="1:7">
      <c r="A6879" t="s">
        <v>2207</v>
      </c>
      <c r="B6879" s="1">
        <f>IFERROR(INDEX(Preturi!H$2:H$8000, MATCH(A6879, Preturi!G$2:G$8000, 0)), "")*G6879</f>
        <v>347</v>
      </c>
      <c r="C6879" t="s">
        <v>688</v>
      </c>
      <c r="D6879" t="s">
        <v>223</v>
      </c>
      <c r="E6879" t="s">
        <v>6773</v>
      </c>
      <c r="F6879" t="s">
        <v>20436</v>
      </c>
      <c r="G6879" s="146">
        <f t="shared" si="129"/>
        <v>1</v>
      </c>
    </row>
    <row r="6880" spans="1:7">
      <c r="A6880" t="s">
        <v>2208</v>
      </c>
      <c r="B6880" s="1">
        <f>IFERROR(INDEX(Preturi!H$2:H$8000, MATCH(A6880, Preturi!G$2:G$8000, 0)), "")*G6880</f>
        <v>370</v>
      </c>
      <c r="C6880" t="s">
        <v>688</v>
      </c>
      <c r="D6880" t="s">
        <v>223</v>
      </c>
      <c r="E6880" t="s">
        <v>6774</v>
      </c>
      <c r="F6880" t="s">
        <v>20436</v>
      </c>
      <c r="G6880" s="146">
        <f t="shared" si="129"/>
        <v>1</v>
      </c>
    </row>
    <row r="6881" spans="1:7">
      <c r="A6881" t="s">
        <v>2209</v>
      </c>
      <c r="B6881" s="1">
        <f>IFERROR(INDEX(Preturi!H$2:H$8000, MATCH(A6881, Preturi!G$2:G$8000, 0)), "")*G6881</f>
        <v>413</v>
      </c>
      <c r="C6881" t="s">
        <v>688</v>
      </c>
      <c r="D6881" t="s">
        <v>223</v>
      </c>
      <c r="E6881" t="s">
        <v>6775</v>
      </c>
      <c r="F6881" t="s">
        <v>20436</v>
      </c>
      <c r="G6881" s="146">
        <f t="shared" si="129"/>
        <v>1</v>
      </c>
    </row>
    <row r="6882" spans="1:7">
      <c r="A6882" t="s">
        <v>2210</v>
      </c>
      <c r="B6882" s="1">
        <f>IFERROR(INDEX(Preturi!H$2:H$8000, MATCH(A6882, Preturi!G$2:G$8000, 0)), "")*G6882</f>
        <v>429</v>
      </c>
      <c r="C6882" t="s">
        <v>688</v>
      </c>
      <c r="D6882" t="s">
        <v>223</v>
      </c>
      <c r="E6882" t="s">
        <v>6776</v>
      </c>
      <c r="F6882" t="s">
        <v>20436</v>
      </c>
      <c r="G6882" s="146">
        <f t="shared" si="129"/>
        <v>1</v>
      </c>
    </row>
    <row r="6883" spans="1:7">
      <c r="A6883" t="s">
        <v>2211</v>
      </c>
      <c r="B6883" s="1">
        <f>IFERROR(INDEX(Preturi!H$2:H$8000, MATCH(A6883, Preturi!G$2:G$8000, 0)), "")*G6883</f>
        <v>470</v>
      </c>
      <c r="C6883" t="s">
        <v>688</v>
      </c>
      <c r="D6883" t="s">
        <v>223</v>
      </c>
      <c r="E6883" t="s">
        <v>6777</v>
      </c>
      <c r="F6883" t="s">
        <v>20436</v>
      </c>
      <c r="G6883" s="146">
        <f t="shared" si="129"/>
        <v>1</v>
      </c>
    </row>
    <row r="6884" spans="1:7">
      <c r="A6884" t="s">
        <v>2212</v>
      </c>
      <c r="B6884" s="1">
        <f>IFERROR(INDEX(Preturi!H$2:H$8000, MATCH(A6884, Preturi!G$2:G$8000, 0)), "")*G6884</f>
        <v>420</v>
      </c>
      <c r="C6884" t="s">
        <v>688</v>
      </c>
      <c r="D6884" t="s">
        <v>223</v>
      </c>
      <c r="E6884" t="s">
        <v>6778</v>
      </c>
      <c r="F6884" t="s">
        <v>20436</v>
      </c>
      <c r="G6884" s="146">
        <f t="shared" si="129"/>
        <v>1</v>
      </c>
    </row>
    <row r="6885" spans="1:7">
      <c r="A6885" t="s">
        <v>2213</v>
      </c>
      <c r="B6885" s="1">
        <f>IFERROR(INDEX(Preturi!H$2:H$8000, MATCH(A6885, Preturi!G$2:G$8000, 0)), "")*G6885</f>
        <v>456</v>
      </c>
      <c r="C6885" t="s">
        <v>688</v>
      </c>
      <c r="D6885" t="s">
        <v>223</v>
      </c>
      <c r="E6885" t="s">
        <v>6779</v>
      </c>
      <c r="F6885" t="s">
        <v>20436</v>
      </c>
      <c r="G6885" s="146">
        <f t="shared" si="129"/>
        <v>1</v>
      </c>
    </row>
    <row r="6886" spans="1:7">
      <c r="A6886" t="s">
        <v>2214</v>
      </c>
      <c r="B6886" s="1">
        <f>IFERROR(INDEX(Preturi!H$2:H$8000, MATCH(A6886, Preturi!G$2:G$8000, 0)), "")*G6886</f>
        <v>488</v>
      </c>
      <c r="C6886" t="s">
        <v>688</v>
      </c>
      <c r="D6886" t="s">
        <v>223</v>
      </c>
      <c r="E6886" t="s">
        <v>6780</v>
      </c>
      <c r="F6886" t="s">
        <v>20436</v>
      </c>
      <c r="G6886" s="146">
        <f t="shared" si="129"/>
        <v>1</v>
      </c>
    </row>
    <row r="6887" spans="1:7">
      <c r="A6887" t="s">
        <v>2215</v>
      </c>
      <c r="B6887" s="1">
        <f>IFERROR(INDEX(Preturi!H$2:H$8000, MATCH(A6887, Preturi!G$2:G$8000, 0)), "")*G6887</f>
        <v>566</v>
      </c>
      <c r="C6887" t="s">
        <v>688</v>
      </c>
      <c r="D6887" t="s">
        <v>223</v>
      </c>
      <c r="E6887" t="s">
        <v>6781</v>
      </c>
      <c r="F6887" t="s">
        <v>20436</v>
      </c>
      <c r="G6887" s="146">
        <f t="shared" si="129"/>
        <v>1</v>
      </c>
    </row>
    <row r="6888" spans="1:7">
      <c r="A6888" t="s">
        <v>2216</v>
      </c>
      <c r="B6888" s="1">
        <f>IFERROR(INDEX(Preturi!H$2:H$8000, MATCH(A6888, Preturi!G$2:G$8000, 0)), "")*G6888</f>
        <v>534</v>
      </c>
      <c r="C6888" t="s">
        <v>688</v>
      </c>
      <c r="D6888" t="s">
        <v>223</v>
      </c>
      <c r="E6888" t="s">
        <v>6782</v>
      </c>
      <c r="F6888" t="s">
        <v>20436</v>
      </c>
      <c r="G6888" s="146">
        <f t="shared" si="129"/>
        <v>1</v>
      </c>
    </row>
    <row r="6889" spans="1:7">
      <c r="A6889" t="s">
        <v>2217</v>
      </c>
      <c r="B6889" s="1">
        <f>IFERROR(INDEX(Preturi!H$2:H$8000, MATCH(A6889, Preturi!G$2:G$8000, 0)), "")*G6889</f>
        <v>570</v>
      </c>
      <c r="C6889" t="s">
        <v>688</v>
      </c>
      <c r="D6889" t="s">
        <v>223</v>
      </c>
      <c r="E6889" t="s">
        <v>6783</v>
      </c>
      <c r="F6889" t="s">
        <v>20436</v>
      </c>
      <c r="G6889" s="146">
        <f t="shared" si="129"/>
        <v>1</v>
      </c>
    </row>
    <row r="6890" spans="1:7">
      <c r="A6890" t="s">
        <v>2218</v>
      </c>
      <c r="B6890" s="1">
        <f>IFERROR(INDEX(Preturi!H$2:H$8000, MATCH(A6890, Preturi!G$2:G$8000, 0)), "")*G6890</f>
        <v>561</v>
      </c>
      <c r="C6890" t="s">
        <v>688</v>
      </c>
      <c r="D6890" t="s">
        <v>223</v>
      </c>
      <c r="E6890" t="s">
        <v>6784</v>
      </c>
      <c r="F6890" t="s">
        <v>20436</v>
      </c>
      <c r="G6890" s="146">
        <f t="shared" si="129"/>
        <v>1</v>
      </c>
    </row>
    <row r="6891" spans="1:7">
      <c r="A6891" t="s">
        <v>2219</v>
      </c>
      <c r="B6891" s="1">
        <f>IFERROR(INDEX(Preturi!H$2:H$8000, MATCH(A6891, Preturi!G$2:G$8000, 0)), "")*G6891</f>
        <v>625</v>
      </c>
      <c r="C6891" t="s">
        <v>688</v>
      </c>
      <c r="D6891" t="s">
        <v>223</v>
      </c>
      <c r="E6891" t="s">
        <v>6785</v>
      </c>
      <c r="F6891" t="s">
        <v>20436</v>
      </c>
      <c r="G6891" s="146">
        <f t="shared" si="129"/>
        <v>1</v>
      </c>
    </row>
    <row r="6892" spans="1:7">
      <c r="A6892" t="s">
        <v>2709</v>
      </c>
      <c r="B6892" s="1">
        <f>IFERROR(INDEX(Preturi!H$2:H$8000, MATCH(A6892, Preturi!G$2:G$8000, 0)), "")*G6892</f>
        <v>416</v>
      </c>
      <c r="C6892" t="s">
        <v>688</v>
      </c>
      <c r="D6892" t="s">
        <v>223</v>
      </c>
      <c r="E6892" t="s">
        <v>6786</v>
      </c>
      <c r="F6892" t="s">
        <v>20436</v>
      </c>
      <c r="G6892" s="146">
        <f t="shared" si="129"/>
        <v>1</v>
      </c>
    </row>
    <row r="6893" spans="1:7">
      <c r="A6893" t="s">
        <v>2710</v>
      </c>
      <c r="B6893" s="1">
        <f>IFERROR(INDEX(Preturi!H$2:H$8000, MATCH(A6893, Preturi!G$2:G$8000, 0)), "")*G6893</f>
        <v>515</v>
      </c>
      <c r="C6893" t="s">
        <v>688</v>
      </c>
      <c r="D6893" t="s">
        <v>223</v>
      </c>
      <c r="E6893" t="s">
        <v>6787</v>
      </c>
      <c r="F6893" t="s">
        <v>20436</v>
      </c>
      <c r="G6893" s="146">
        <f t="shared" si="129"/>
        <v>1</v>
      </c>
    </row>
    <row r="6894" spans="1:7">
      <c r="A6894" t="s">
        <v>2711</v>
      </c>
      <c r="B6894" s="1">
        <f>IFERROR(INDEX(Preturi!H$2:H$8000, MATCH(A6894, Preturi!G$2:G$8000, 0)), "")*G6894</f>
        <v>564</v>
      </c>
      <c r="C6894" t="s">
        <v>688</v>
      </c>
      <c r="D6894" t="s">
        <v>223</v>
      </c>
      <c r="E6894" t="s">
        <v>6788</v>
      </c>
      <c r="F6894" t="s">
        <v>20436</v>
      </c>
      <c r="G6894" s="146">
        <f t="shared" si="129"/>
        <v>1</v>
      </c>
    </row>
    <row r="6895" spans="1:7">
      <c r="A6895" t="s">
        <v>2712</v>
      </c>
      <c r="B6895" s="1">
        <f>IFERROR(INDEX(Preturi!H$2:H$8000, MATCH(A6895, Preturi!G$2:G$8000, 0)), "")*G6895</f>
        <v>504</v>
      </c>
      <c r="C6895" t="s">
        <v>688</v>
      </c>
      <c r="D6895" t="s">
        <v>223</v>
      </c>
      <c r="E6895" t="s">
        <v>6789</v>
      </c>
      <c r="F6895" t="s">
        <v>20436</v>
      </c>
      <c r="G6895" s="146">
        <f t="shared" si="129"/>
        <v>1</v>
      </c>
    </row>
    <row r="6896" spans="1:7">
      <c r="A6896" t="s">
        <v>2713</v>
      </c>
      <c r="B6896" s="1">
        <f>IFERROR(INDEX(Preturi!H$2:H$8000, MATCH(A6896, Preturi!G$2:G$8000, 0)), "")*G6896</f>
        <v>548</v>
      </c>
      <c r="C6896" t="s">
        <v>688</v>
      </c>
      <c r="D6896" t="s">
        <v>223</v>
      </c>
      <c r="E6896" t="s">
        <v>6790</v>
      </c>
      <c r="F6896" t="s">
        <v>20436</v>
      </c>
      <c r="G6896" s="146">
        <f t="shared" si="129"/>
        <v>1</v>
      </c>
    </row>
    <row r="6897" spans="1:7">
      <c r="A6897" t="s">
        <v>2714</v>
      </c>
      <c r="B6897" s="1">
        <f>IFERROR(INDEX(Preturi!H$2:H$8000, MATCH(A6897, Preturi!G$2:G$8000, 0)), "")*G6897</f>
        <v>586</v>
      </c>
      <c r="C6897" t="s">
        <v>688</v>
      </c>
      <c r="D6897" t="s">
        <v>223</v>
      </c>
      <c r="E6897" t="s">
        <v>6791</v>
      </c>
      <c r="F6897" t="s">
        <v>20436</v>
      </c>
      <c r="G6897" s="146">
        <f t="shared" si="129"/>
        <v>1</v>
      </c>
    </row>
    <row r="6898" spans="1:7">
      <c r="A6898" t="s">
        <v>2715</v>
      </c>
      <c r="B6898" s="1">
        <f>IFERROR(INDEX(Preturi!H$2:H$8000, MATCH(A6898, Preturi!G$2:G$8000, 0)), "")*G6898</f>
        <v>679</v>
      </c>
      <c r="C6898" t="s">
        <v>688</v>
      </c>
      <c r="D6898" t="s">
        <v>223</v>
      </c>
      <c r="E6898" t="s">
        <v>6792</v>
      </c>
      <c r="F6898" t="s">
        <v>20436</v>
      </c>
      <c r="G6898" s="146">
        <f t="shared" si="129"/>
        <v>1</v>
      </c>
    </row>
    <row r="6899" spans="1:7">
      <c r="A6899" t="s">
        <v>2716</v>
      </c>
      <c r="B6899" s="1">
        <f>IFERROR(INDEX(Preturi!H$2:H$8000, MATCH(A6899, Preturi!G$2:G$8000, 0)), "")*G6899</f>
        <v>685</v>
      </c>
      <c r="C6899" t="s">
        <v>688</v>
      </c>
      <c r="D6899" t="s">
        <v>223</v>
      </c>
      <c r="E6899" t="s">
        <v>6793</v>
      </c>
      <c r="F6899" t="s">
        <v>20436</v>
      </c>
      <c r="G6899" s="146">
        <f t="shared" si="129"/>
        <v>1</v>
      </c>
    </row>
    <row r="6900" spans="1:7">
      <c r="A6900" t="s">
        <v>2717</v>
      </c>
      <c r="B6900" s="1">
        <f>IFERROR(INDEX(Preturi!H$2:H$8000, MATCH(A6900, Preturi!G$2:G$8000, 0)), "")*G6900</f>
        <v>750</v>
      </c>
      <c r="C6900" t="s">
        <v>688</v>
      </c>
      <c r="D6900" t="s">
        <v>223</v>
      </c>
      <c r="E6900" t="s">
        <v>6794</v>
      </c>
      <c r="F6900" t="s">
        <v>20436</v>
      </c>
      <c r="G6900" s="146">
        <f t="shared" si="129"/>
        <v>1</v>
      </c>
    </row>
    <row r="6901" spans="1:7">
      <c r="A6901" t="s">
        <v>2220</v>
      </c>
      <c r="B6901" s="1">
        <f>IFERROR(INDEX(Preturi!H$2:H$8000, MATCH(A6901, Preturi!G$2:G$8000, 0)), "")*G6901</f>
        <v>280</v>
      </c>
      <c r="C6901" t="s">
        <v>688</v>
      </c>
      <c r="D6901" t="s">
        <v>223</v>
      </c>
      <c r="E6901" t="s">
        <v>6795</v>
      </c>
      <c r="F6901" t="s">
        <v>20436</v>
      </c>
      <c r="G6901" s="146">
        <f t="shared" si="129"/>
        <v>1</v>
      </c>
    </row>
    <row r="6902" spans="1:7">
      <c r="A6902" t="s">
        <v>2221</v>
      </c>
      <c r="B6902" s="1">
        <f>IFERROR(INDEX(Preturi!H$2:H$8000, MATCH(A6902, Preturi!G$2:G$8000, 0)), "")*G6902</f>
        <v>300</v>
      </c>
      <c r="C6902" t="s">
        <v>688</v>
      </c>
      <c r="D6902" t="s">
        <v>223</v>
      </c>
      <c r="E6902" t="s">
        <v>6796</v>
      </c>
      <c r="F6902" t="s">
        <v>20436</v>
      </c>
      <c r="G6902" s="146">
        <f t="shared" si="129"/>
        <v>1</v>
      </c>
    </row>
    <row r="6903" spans="1:7">
      <c r="A6903" t="s">
        <v>2222</v>
      </c>
      <c r="B6903" s="1">
        <f>IFERROR(INDEX(Preturi!H$2:H$8000, MATCH(A6903, Preturi!G$2:G$8000, 0)), "")*G6903</f>
        <v>333</v>
      </c>
      <c r="C6903" t="s">
        <v>688</v>
      </c>
      <c r="D6903" t="s">
        <v>223</v>
      </c>
      <c r="E6903" t="s">
        <v>6797</v>
      </c>
      <c r="F6903" t="s">
        <v>20436</v>
      </c>
      <c r="G6903" s="146">
        <f t="shared" si="129"/>
        <v>1</v>
      </c>
    </row>
    <row r="6904" spans="1:7">
      <c r="A6904" t="s">
        <v>2223</v>
      </c>
      <c r="B6904" s="1">
        <f>IFERROR(INDEX(Preturi!H$2:H$8000, MATCH(A6904, Preturi!G$2:G$8000, 0)), "")*G6904</f>
        <v>348</v>
      </c>
      <c r="C6904" t="s">
        <v>688</v>
      </c>
      <c r="D6904" t="s">
        <v>223</v>
      </c>
      <c r="E6904" t="s">
        <v>6798</v>
      </c>
      <c r="F6904" t="s">
        <v>20436</v>
      </c>
      <c r="G6904" s="146">
        <f t="shared" si="129"/>
        <v>1</v>
      </c>
    </row>
    <row r="6905" spans="1:7">
      <c r="A6905" t="s">
        <v>2224</v>
      </c>
      <c r="B6905" s="1">
        <f>IFERROR(INDEX(Preturi!H$2:H$8000, MATCH(A6905, Preturi!G$2:G$8000, 0)), "")*G6905</f>
        <v>381</v>
      </c>
      <c r="C6905" t="s">
        <v>688</v>
      </c>
      <c r="D6905" t="s">
        <v>223</v>
      </c>
      <c r="E6905" t="s">
        <v>6799</v>
      </c>
      <c r="F6905" t="s">
        <v>20436</v>
      </c>
      <c r="G6905" s="146">
        <f t="shared" si="129"/>
        <v>1</v>
      </c>
    </row>
    <row r="6906" spans="1:7">
      <c r="A6906" t="s">
        <v>2225</v>
      </c>
      <c r="B6906" s="1">
        <f>IFERROR(INDEX(Preturi!H$2:H$8000, MATCH(A6906, Preturi!G$2:G$8000, 0)), "")*G6906</f>
        <v>340</v>
      </c>
      <c r="C6906" t="s">
        <v>688</v>
      </c>
      <c r="D6906" t="s">
        <v>223</v>
      </c>
      <c r="E6906" t="s">
        <v>6800</v>
      </c>
      <c r="F6906" t="s">
        <v>20436</v>
      </c>
      <c r="G6906" s="146">
        <f t="shared" si="129"/>
        <v>1</v>
      </c>
    </row>
    <row r="6907" spans="1:7">
      <c r="A6907" t="s">
        <v>2226</v>
      </c>
      <c r="B6907" s="1">
        <f>IFERROR(INDEX(Preturi!H$2:H$8000, MATCH(A6907, Preturi!G$2:G$8000, 0)), "")*G6907</f>
        <v>370</v>
      </c>
      <c r="C6907" t="s">
        <v>688</v>
      </c>
      <c r="D6907" t="s">
        <v>223</v>
      </c>
      <c r="E6907" t="s">
        <v>6801</v>
      </c>
      <c r="F6907" t="s">
        <v>20436</v>
      </c>
      <c r="G6907" s="146">
        <f t="shared" si="129"/>
        <v>1</v>
      </c>
    </row>
    <row r="6908" spans="1:7">
      <c r="A6908" t="s">
        <v>2227</v>
      </c>
      <c r="B6908" s="1">
        <f>IFERROR(INDEX(Preturi!H$2:H$8000, MATCH(A6908, Preturi!G$2:G$8000, 0)), "")*G6908</f>
        <v>396</v>
      </c>
      <c r="C6908" t="s">
        <v>688</v>
      </c>
      <c r="D6908" t="s">
        <v>223</v>
      </c>
      <c r="E6908" t="s">
        <v>6802</v>
      </c>
      <c r="F6908" t="s">
        <v>20436</v>
      </c>
      <c r="G6908" s="146">
        <f t="shared" si="129"/>
        <v>1</v>
      </c>
    </row>
    <row r="6909" spans="1:7">
      <c r="A6909" t="s">
        <v>2228</v>
      </c>
      <c r="B6909" s="1">
        <f>IFERROR(INDEX(Preturi!H$2:H$8000, MATCH(A6909, Preturi!G$2:G$8000, 0)), "")*G6909</f>
        <v>458</v>
      </c>
      <c r="C6909" t="s">
        <v>688</v>
      </c>
      <c r="D6909" t="s">
        <v>223</v>
      </c>
      <c r="E6909" t="s">
        <v>6803</v>
      </c>
      <c r="F6909" t="s">
        <v>20436</v>
      </c>
      <c r="G6909" s="146">
        <f t="shared" si="129"/>
        <v>1</v>
      </c>
    </row>
    <row r="6910" spans="1:7">
      <c r="A6910" t="s">
        <v>2229</v>
      </c>
      <c r="B6910" s="1">
        <f>IFERROR(INDEX(Preturi!H$2:H$8000, MATCH(A6910, Preturi!G$2:G$8000, 0)), "")*G6910</f>
        <v>433</v>
      </c>
      <c r="C6910" t="s">
        <v>688</v>
      </c>
      <c r="D6910" t="s">
        <v>223</v>
      </c>
      <c r="E6910" t="s">
        <v>6804</v>
      </c>
      <c r="F6910" t="s">
        <v>20436</v>
      </c>
      <c r="G6910" s="146">
        <f t="shared" si="129"/>
        <v>1</v>
      </c>
    </row>
    <row r="6911" spans="1:7">
      <c r="A6911" t="s">
        <v>2230</v>
      </c>
      <c r="B6911" s="1">
        <f>IFERROR(INDEX(Preturi!H$2:H$8000, MATCH(A6911, Preturi!G$2:G$8000, 0)), "")*G6911</f>
        <v>462</v>
      </c>
      <c r="C6911" t="s">
        <v>688</v>
      </c>
      <c r="D6911" t="s">
        <v>223</v>
      </c>
      <c r="E6911" t="s">
        <v>6805</v>
      </c>
      <c r="F6911" t="s">
        <v>20436</v>
      </c>
      <c r="G6911" s="146">
        <f t="shared" si="129"/>
        <v>1</v>
      </c>
    </row>
    <row r="6912" spans="1:7">
      <c r="A6912" t="s">
        <v>2231</v>
      </c>
      <c r="B6912" s="1">
        <f>IFERROR(INDEX(Preturi!H$2:H$8000, MATCH(A6912, Preturi!G$2:G$8000, 0)), "")*G6912</f>
        <v>455</v>
      </c>
      <c r="C6912" t="s">
        <v>688</v>
      </c>
      <c r="D6912" t="s">
        <v>223</v>
      </c>
      <c r="E6912" t="s">
        <v>6806</v>
      </c>
      <c r="F6912" t="s">
        <v>20436</v>
      </c>
      <c r="G6912" s="146">
        <f t="shared" si="129"/>
        <v>1</v>
      </c>
    </row>
    <row r="6913" spans="1:7">
      <c r="A6913" t="s">
        <v>2232</v>
      </c>
      <c r="B6913" s="1">
        <f>IFERROR(INDEX(Preturi!H$2:H$8000, MATCH(A6913, Preturi!G$2:G$8000, 0)), "")*G6913</f>
        <v>506</v>
      </c>
      <c r="C6913" t="s">
        <v>688</v>
      </c>
      <c r="D6913" t="s">
        <v>223</v>
      </c>
      <c r="E6913" t="s">
        <v>6807</v>
      </c>
      <c r="F6913" t="s">
        <v>20436</v>
      </c>
      <c r="G6913" s="146">
        <f t="shared" si="129"/>
        <v>1</v>
      </c>
    </row>
    <row r="6914" spans="1:7">
      <c r="A6914" t="s">
        <v>2233</v>
      </c>
      <c r="B6914" s="1">
        <f>IFERROR(INDEX(Preturi!H$2:H$8000, MATCH(A6914, Preturi!G$2:G$8000, 0)), "")*G6914</f>
        <v>124</v>
      </c>
      <c r="C6914" t="s">
        <v>688</v>
      </c>
      <c r="D6914" t="s">
        <v>223</v>
      </c>
      <c r="E6914" t="s">
        <v>6808</v>
      </c>
      <c r="F6914" t="s">
        <v>20437</v>
      </c>
      <c r="G6914" s="146">
        <f>1+Adaosuri21</f>
        <v>1</v>
      </c>
    </row>
    <row r="6915" spans="1:7">
      <c r="A6915" t="s">
        <v>2234</v>
      </c>
      <c r="B6915" s="1">
        <f>IFERROR(INDEX(Preturi!H$2:H$8000, MATCH(A6915, Preturi!G$2:G$8000, 0)), "")*G6915</f>
        <v>136</v>
      </c>
      <c r="C6915" t="s">
        <v>688</v>
      </c>
      <c r="D6915" t="s">
        <v>223</v>
      </c>
      <c r="E6915" t="s">
        <v>6809</v>
      </c>
      <c r="F6915" t="s">
        <v>20437</v>
      </c>
      <c r="G6915" s="146">
        <f>1+Adaosuri21</f>
        <v>1</v>
      </c>
    </row>
    <row r="6916" spans="1:7">
      <c r="A6916" t="s">
        <v>20013</v>
      </c>
      <c r="B6916" s="1">
        <f>IFERROR(INDEX(Preturi!H$2:H$8000, MATCH(A6916, Preturi!G$2:G$8000, 0)), "")*G6916</f>
        <v>3.22</v>
      </c>
      <c r="C6916" t="s">
        <v>688</v>
      </c>
      <c r="D6916" t="s">
        <v>2306</v>
      </c>
      <c r="E6916" t="s">
        <v>20014</v>
      </c>
      <c r="F6916" t="s">
        <v>20442</v>
      </c>
      <c r="G6916" s="146">
        <f t="shared" ref="G6916:G6947" si="130">1+Adaosuri23</f>
        <v>1</v>
      </c>
    </row>
    <row r="6917" spans="1:7">
      <c r="A6917" t="s">
        <v>20015</v>
      </c>
      <c r="B6917" s="1">
        <f>IFERROR(INDEX(Preturi!H$2:H$8000, MATCH(A6917, Preturi!G$2:G$8000, 0)), "")*G6917</f>
        <v>3.22</v>
      </c>
      <c r="C6917" t="s">
        <v>688</v>
      </c>
      <c r="D6917" t="s">
        <v>2306</v>
      </c>
      <c r="E6917" t="s">
        <v>20016</v>
      </c>
      <c r="F6917" t="s">
        <v>20442</v>
      </c>
      <c r="G6917" s="146">
        <f t="shared" si="130"/>
        <v>1</v>
      </c>
    </row>
    <row r="6918" spans="1:7">
      <c r="A6918" t="s">
        <v>20017</v>
      </c>
      <c r="B6918" s="1">
        <f>IFERROR(INDEX(Preturi!H$2:H$8000, MATCH(A6918, Preturi!G$2:G$8000, 0)), "")*G6918</f>
        <v>4.2300000000000004</v>
      </c>
      <c r="C6918" t="s">
        <v>688</v>
      </c>
      <c r="D6918" t="s">
        <v>2306</v>
      </c>
      <c r="E6918" t="s">
        <v>20018</v>
      </c>
      <c r="F6918" t="s">
        <v>20442</v>
      </c>
      <c r="G6918" s="146">
        <f t="shared" si="130"/>
        <v>1</v>
      </c>
    </row>
    <row r="6919" spans="1:7">
      <c r="A6919" t="s">
        <v>20019</v>
      </c>
      <c r="B6919" s="1">
        <f>IFERROR(INDEX(Preturi!H$2:H$8000, MATCH(A6919, Preturi!G$2:G$8000, 0)), "")*G6919</f>
        <v>4.2300000000000004</v>
      </c>
      <c r="C6919" t="s">
        <v>688</v>
      </c>
      <c r="D6919" t="s">
        <v>2306</v>
      </c>
      <c r="E6919" t="s">
        <v>20020</v>
      </c>
      <c r="F6919" t="s">
        <v>20442</v>
      </c>
      <c r="G6919" s="146">
        <f t="shared" si="130"/>
        <v>1</v>
      </c>
    </row>
    <row r="6920" spans="1:7">
      <c r="A6920" t="s">
        <v>20021</v>
      </c>
      <c r="B6920" s="1">
        <f>IFERROR(INDEX(Preturi!H$2:H$8000, MATCH(A6920, Preturi!G$2:G$8000, 0)), "")*G6920</f>
        <v>5.23</v>
      </c>
      <c r="C6920" t="s">
        <v>688</v>
      </c>
      <c r="D6920" t="s">
        <v>2306</v>
      </c>
      <c r="E6920" t="s">
        <v>20022</v>
      </c>
      <c r="F6920" t="s">
        <v>20442</v>
      </c>
      <c r="G6920" s="146">
        <f t="shared" si="130"/>
        <v>1</v>
      </c>
    </row>
    <row r="6921" spans="1:7">
      <c r="A6921" t="s">
        <v>20023</v>
      </c>
      <c r="B6921" s="1">
        <f>IFERROR(INDEX(Preturi!H$2:H$8000, MATCH(A6921, Preturi!G$2:G$8000, 0)), "")*G6921</f>
        <v>5.23</v>
      </c>
      <c r="C6921" t="s">
        <v>688</v>
      </c>
      <c r="D6921" t="s">
        <v>2306</v>
      </c>
      <c r="E6921" t="s">
        <v>20024</v>
      </c>
      <c r="F6921" t="s">
        <v>20442</v>
      </c>
      <c r="G6921" s="146">
        <f t="shared" si="130"/>
        <v>1</v>
      </c>
    </row>
    <row r="6922" spans="1:7">
      <c r="A6922" t="s">
        <v>20025</v>
      </c>
      <c r="B6922" s="1">
        <f>IFERROR(INDEX(Preturi!H$2:H$8000, MATCH(A6922, Preturi!G$2:G$8000, 0)), "")*G6922</f>
        <v>6.1</v>
      </c>
      <c r="C6922" t="s">
        <v>688</v>
      </c>
      <c r="D6922" t="s">
        <v>2306</v>
      </c>
      <c r="E6922" t="s">
        <v>20026</v>
      </c>
      <c r="F6922" t="s">
        <v>20442</v>
      </c>
      <c r="G6922" s="146">
        <f t="shared" si="130"/>
        <v>1</v>
      </c>
    </row>
    <row r="6923" spans="1:7">
      <c r="A6923" t="s">
        <v>20027</v>
      </c>
      <c r="B6923" s="1">
        <f>IFERROR(INDEX(Preturi!H$2:H$8000, MATCH(A6923, Preturi!G$2:G$8000, 0)), "")*G6923</f>
        <v>6.1</v>
      </c>
      <c r="C6923" t="s">
        <v>688</v>
      </c>
      <c r="D6923" t="s">
        <v>2306</v>
      </c>
      <c r="E6923" t="s">
        <v>20028</v>
      </c>
      <c r="F6923" t="s">
        <v>20442</v>
      </c>
      <c r="G6923" s="146">
        <f t="shared" si="130"/>
        <v>1</v>
      </c>
    </row>
    <row r="6924" spans="1:7">
      <c r="A6924" t="s">
        <v>20029</v>
      </c>
      <c r="B6924" s="1">
        <f>IFERROR(INDEX(Preturi!H$2:H$8000, MATCH(A6924, Preturi!G$2:G$8000, 0)), "")*G6924</f>
        <v>6.97</v>
      </c>
      <c r="C6924" t="s">
        <v>688</v>
      </c>
      <c r="D6924" t="s">
        <v>2306</v>
      </c>
      <c r="E6924" t="s">
        <v>20030</v>
      </c>
      <c r="F6924" t="s">
        <v>20442</v>
      </c>
      <c r="G6924" s="146">
        <f t="shared" si="130"/>
        <v>1</v>
      </c>
    </row>
    <row r="6925" spans="1:7">
      <c r="A6925" t="s">
        <v>20031</v>
      </c>
      <c r="B6925" s="1">
        <f>IFERROR(INDEX(Preturi!H$2:H$8000, MATCH(A6925, Preturi!G$2:G$8000, 0)), "")*G6925</f>
        <v>6.97</v>
      </c>
      <c r="C6925" t="s">
        <v>688</v>
      </c>
      <c r="D6925" t="s">
        <v>2306</v>
      </c>
      <c r="E6925" t="s">
        <v>20032</v>
      </c>
      <c r="F6925" t="s">
        <v>20442</v>
      </c>
      <c r="G6925" s="146">
        <f t="shared" si="130"/>
        <v>1</v>
      </c>
    </row>
    <row r="6926" spans="1:7">
      <c r="A6926" t="s">
        <v>20033</v>
      </c>
      <c r="B6926" s="1">
        <f>IFERROR(INDEX(Preturi!H$2:H$8000, MATCH(A6926, Preturi!G$2:G$8000, 0)), "")*G6926</f>
        <v>3.54</v>
      </c>
      <c r="C6926" t="s">
        <v>688</v>
      </c>
      <c r="D6926" t="s">
        <v>2306</v>
      </c>
      <c r="E6926" t="s">
        <v>20034</v>
      </c>
      <c r="F6926" t="s">
        <v>20442</v>
      </c>
      <c r="G6926" s="146">
        <f t="shared" si="130"/>
        <v>1</v>
      </c>
    </row>
    <row r="6927" spans="1:7">
      <c r="A6927" t="s">
        <v>20035</v>
      </c>
      <c r="B6927" s="1">
        <f>IFERROR(INDEX(Preturi!H$2:H$8000, MATCH(A6927, Preturi!G$2:G$8000, 0)), "")*G6927</f>
        <v>3.54</v>
      </c>
      <c r="C6927" t="s">
        <v>688</v>
      </c>
      <c r="D6927" t="s">
        <v>2306</v>
      </c>
      <c r="E6927" t="s">
        <v>20036</v>
      </c>
      <c r="F6927" t="s">
        <v>20442</v>
      </c>
      <c r="G6927" s="146">
        <f t="shared" si="130"/>
        <v>1</v>
      </c>
    </row>
    <row r="6928" spans="1:7">
      <c r="A6928" t="s">
        <v>20037</v>
      </c>
      <c r="B6928" s="1">
        <f>IFERROR(INDEX(Preturi!H$2:H$8000, MATCH(A6928, Preturi!G$2:G$8000, 0)), "")*G6928</f>
        <v>4.63</v>
      </c>
      <c r="C6928" t="s">
        <v>688</v>
      </c>
      <c r="D6928" t="s">
        <v>2306</v>
      </c>
      <c r="E6928" t="s">
        <v>20038</v>
      </c>
      <c r="F6928" t="s">
        <v>20442</v>
      </c>
      <c r="G6928" s="146">
        <f t="shared" si="130"/>
        <v>1</v>
      </c>
    </row>
    <row r="6929" spans="1:7">
      <c r="A6929" t="s">
        <v>20039</v>
      </c>
      <c r="B6929" s="1">
        <f>IFERROR(INDEX(Preturi!H$2:H$8000, MATCH(A6929, Preturi!G$2:G$8000, 0)), "")*G6929</f>
        <v>4.63</v>
      </c>
      <c r="C6929" t="s">
        <v>688</v>
      </c>
      <c r="D6929" t="s">
        <v>2306</v>
      </c>
      <c r="E6929" t="s">
        <v>20040</v>
      </c>
      <c r="F6929" t="s">
        <v>20442</v>
      </c>
      <c r="G6929" s="146">
        <f t="shared" si="130"/>
        <v>1</v>
      </c>
    </row>
    <row r="6930" spans="1:7">
      <c r="A6930" t="s">
        <v>20041</v>
      </c>
      <c r="B6930" s="1">
        <f>IFERROR(INDEX(Preturi!H$2:H$8000, MATCH(A6930, Preturi!G$2:G$8000, 0)), "")*G6930</f>
        <v>5.69</v>
      </c>
      <c r="C6930" t="s">
        <v>688</v>
      </c>
      <c r="D6930" t="s">
        <v>2306</v>
      </c>
      <c r="E6930" t="s">
        <v>20042</v>
      </c>
      <c r="F6930" t="s">
        <v>20442</v>
      </c>
      <c r="G6930" s="146">
        <f t="shared" si="130"/>
        <v>1</v>
      </c>
    </row>
    <row r="6931" spans="1:7">
      <c r="A6931" t="s">
        <v>20043</v>
      </c>
      <c r="B6931" s="1">
        <f>IFERROR(INDEX(Preturi!H$2:H$8000, MATCH(A6931, Preturi!G$2:G$8000, 0)), "")*G6931</f>
        <v>5.69</v>
      </c>
      <c r="C6931" t="s">
        <v>688</v>
      </c>
      <c r="D6931" t="s">
        <v>2306</v>
      </c>
      <c r="E6931" t="s">
        <v>20044</v>
      </c>
      <c r="F6931" t="s">
        <v>20442</v>
      </c>
      <c r="G6931" s="146">
        <f t="shared" si="130"/>
        <v>1</v>
      </c>
    </row>
    <row r="6932" spans="1:7">
      <c r="A6932" t="s">
        <v>20045</v>
      </c>
      <c r="B6932" s="1">
        <f>IFERROR(INDEX(Preturi!H$2:H$8000, MATCH(A6932, Preturi!G$2:G$8000, 0)), "")*G6932</f>
        <v>6.71</v>
      </c>
      <c r="C6932" t="s">
        <v>688</v>
      </c>
      <c r="D6932" t="s">
        <v>2306</v>
      </c>
      <c r="E6932" t="s">
        <v>20046</v>
      </c>
      <c r="F6932" t="s">
        <v>20442</v>
      </c>
      <c r="G6932" s="146">
        <f t="shared" si="130"/>
        <v>1</v>
      </c>
    </row>
    <row r="6933" spans="1:7">
      <c r="A6933" t="s">
        <v>20047</v>
      </c>
      <c r="B6933" s="1">
        <f>IFERROR(INDEX(Preturi!H$2:H$8000, MATCH(A6933, Preturi!G$2:G$8000, 0)), "")*G6933</f>
        <v>6.71</v>
      </c>
      <c r="C6933" t="s">
        <v>688</v>
      </c>
      <c r="D6933" t="s">
        <v>2306</v>
      </c>
      <c r="E6933" t="s">
        <v>20048</v>
      </c>
      <c r="F6933" t="s">
        <v>20442</v>
      </c>
      <c r="G6933" s="146">
        <f t="shared" si="130"/>
        <v>1</v>
      </c>
    </row>
    <row r="6934" spans="1:7">
      <c r="A6934" t="s">
        <v>20049</v>
      </c>
      <c r="B6934" s="1">
        <f>IFERROR(INDEX(Preturi!H$2:H$8000, MATCH(A6934, Preturi!G$2:G$8000, 0)), "")*G6934</f>
        <v>7.68</v>
      </c>
      <c r="C6934" t="s">
        <v>688</v>
      </c>
      <c r="D6934" t="s">
        <v>2306</v>
      </c>
      <c r="E6934" t="s">
        <v>20050</v>
      </c>
      <c r="F6934" t="s">
        <v>20442</v>
      </c>
      <c r="G6934" s="146">
        <f t="shared" si="130"/>
        <v>1</v>
      </c>
    </row>
    <row r="6935" spans="1:7">
      <c r="A6935" t="s">
        <v>20051</v>
      </c>
      <c r="B6935" s="1">
        <f>IFERROR(INDEX(Preturi!H$2:H$8000, MATCH(A6935, Preturi!G$2:G$8000, 0)), "")*G6935</f>
        <v>7.68</v>
      </c>
      <c r="C6935" t="s">
        <v>688</v>
      </c>
      <c r="D6935" t="s">
        <v>2306</v>
      </c>
      <c r="E6935" t="s">
        <v>20052</v>
      </c>
      <c r="F6935" t="s">
        <v>20442</v>
      </c>
      <c r="G6935" s="146">
        <f t="shared" si="130"/>
        <v>1</v>
      </c>
    </row>
    <row r="6936" spans="1:7">
      <c r="A6936" t="s">
        <v>20053</v>
      </c>
      <c r="B6936" s="1">
        <f>IFERROR(INDEX(Preturi!H$2:H$8000, MATCH(A6936, Preturi!G$2:G$8000, 0)), "")*G6936</f>
        <v>3.85</v>
      </c>
      <c r="C6936" t="s">
        <v>688</v>
      </c>
      <c r="D6936" t="s">
        <v>2306</v>
      </c>
      <c r="E6936" t="s">
        <v>20054</v>
      </c>
      <c r="F6936" t="s">
        <v>20442</v>
      </c>
      <c r="G6936" s="146">
        <f t="shared" si="130"/>
        <v>1</v>
      </c>
    </row>
    <row r="6937" spans="1:7">
      <c r="A6937" t="s">
        <v>20055</v>
      </c>
      <c r="B6937" s="1">
        <f>IFERROR(INDEX(Preturi!H$2:H$8000, MATCH(A6937, Preturi!G$2:G$8000, 0)), "")*G6937</f>
        <v>3.85</v>
      </c>
      <c r="C6937" t="s">
        <v>688</v>
      </c>
      <c r="D6937" t="s">
        <v>2306</v>
      </c>
      <c r="E6937" t="s">
        <v>20056</v>
      </c>
      <c r="F6937" t="s">
        <v>20442</v>
      </c>
      <c r="G6937" s="146">
        <f t="shared" si="130"/>
        <v>1</v>
      </c>
    </row>
    <row r="6938" spans="1:7">
      <c r="A6938" t="s">
        <v>20057</v>
      </c>
      <c r="B6938" s="1">
        <f>IFERROR(INDEX(Preturi!H$2:H$8000, MATCH(A6938, Preturi!G$2:G$8000, 0)), "")*G6938</f>
        <v>5.0599999999999996</v>
      </c>
      <c r="C6938" t="s">
        <v>688</v>
      </c>
      <c r="D6938" t="s">
        <v>2306</v>
      </c>
      <c r="E6938" t="s">
        <v>20059</v>
      </c>
      <c r="F6938" t="s">
        <v>20442</v>
      </c>
      <c r="G6938" s="146">
        <f t="shared" si="130"/>
        <v>1</v>
      </c>
    </row>
    <row r="6939" spans="1:7">
      <c r="A6939" t="s">
        <v>20060</v>
      </c>
      <c r="B6939" s="1">
        <f>IFERROR(INDEX(Preturi!H$2:H$8000, MATCH(A6939, Preturi!G$2:G$8000, 0)), "")*G6939</f>
        <v>5.0599999999999996</v>
      </c>
      <c r="C6939" t="s">
        <v>688</v>
      </c>
      <c r="D6939" t="s">
        <v>2306</v>
      </c>
      <c r="E6939" t="s">
        <v>20061</v>
      </c>
      <c r="F6939" t="s">
        <v>20442</v>
      </c>
      <c r="G6939" s="146">
        <f t="shared" si="130"/>
        <v>1</v>
      </c>
    </row>
    <row r="6940" spans="1:7">
      <c r="A6940" t="s">
        <v>20062</v>
      </c>
      <c r="B6940" s="1">
        <f>IFERROR(INDEX(Preturi!H$2:H$8000, MATCH(A6940, Preturi!G$2:G$8000, 0)), "")*G6940</f>
        <v>6.25</v>
      </c>
      <c r="C6940" t="s">
        <v>688</v>
      </c>
      <c r="D6940" t="s">
        <v>2306</v>
      </c>
      <c r="E6940" t="s">
        <v>20063</v>
      </c>
      <c r="F6940" t="s">
        <v>20442</v>
      </c>
      <c r="G6940" s="146">
        <f t="shared" si="130"/>
        <v>1</v>
      </c>
    </row>
    <row r="6941" spans="1:7">
      <c r="A6941" t="s">
        <v>20064</v>
      </c>
      <c r="B6941" s="1">
        <f>IFERROR(INDEX(Preturi!H$2:H$8000, MATCH(A6941, Preturi!G$2:G$8000, 0)), "")*G6941</f>
        <v>6.25</v>
      </c>
      <c r="C6941" t="s">
        <v>688</v>
      </c>
      <c r="D6941" t="s">
        <v>2306</v>
      </c>
      <c r="E6941" t="s">
        <v>20065</v>
      </c>
      <c r="F6941" t="s">
        <v>20442</v>
      </c>
      <c r="G6941" s="146">
        <f t="shared" si="130"/>
        <v>1</v>
      </c>
    </row>
    <row r="6942" spans="1:7">
      <c r="A6942" t="s">
        <v>20066</v>
      </c>
      <c r="B6942" s="1">
        <f>IFERROR(INDEX(Preturi!H$2:H$8000, MATCH(A6942, Preturi!G$2:G$8000, 0)), "")*G6942</f>
        <v>7.38</v>
      </c>
      <c r="C6942" t="s">
        <v>688</v>
      </c>
      <c r="D6942" t="s">
        <v>2306</v>
      </c>
      <c r="E6942" t="s">
        <v>20067</v>
      </c>
      <c r="F6942" t="s">
        <v>20442</v>
      </c>
      <c r="G6942" s="146">
        <f t="shared" si="130"/>
        <v>1</v>
      </c>
    </row>
    <row r="6943" spans="1:7">
      <c r="A6943" t="s">
        <v>20068</v>
      </c>
      <c r="B6943" s="1">
        <f>IFERROR(INDEX(Preturi!H$2:H$8000, MATCH(A6943, Preturi!G$2:G$8000, 0)), "")*G6943</f>
        <v>7.38</v>
      </c>
      <c r="C6943" t="s">
        <v>688</v>
      </c>
      <c r="D6943" t="s">
        <v>2306</v>
      </c>
      <c r="E6943" t="s">
        <v>20069</v>
      </c>
      <c r="F6943" t="s">
        <v>20442</v>
      </c>
      <c r="G6943" s="146">
        <f t="shared" si="130"/>
        <v>1</v>
      </c>
    </row>
    <row r="6944" spans="1:7">
      <c r="A6944" t="s">
        <v>20070</v>
      </c>
      <c r="B6944" s="1">
        <f>IFERROR(INDEX(Preturi!H$2:H$8000, MATCH(A6944, Preturi!G$2:G$8000, 0)), "")*G6944</f>
        <v>8.4600000000000009</v>
      </c>
      <c r="C6944" t="s">
        <v>688</v>
      </c>
      <c r="D6944" t="s">
        <v>2306</v>
      </c>
      <c r="E6944" t="s">
        <v>20071</v>
      </c>
      <c r="F6944" t="s">
        <v>20442</v>
      </c>
      <c r="G6944" s="146">
        <f t="shared" si="130"/>
        <v>1</v>
      </c>
    </row>
    <row r="6945" spans="1:7">
      <c r="A6945" t="s">
        <v>20072</v>
      </c>
      <c r="B6945" s="1">
        <f>IFERROR(INDEX(Preturi!H$2:H$8000, MATCH(A6945, Preturi!G$2:G$8000, 0)), "")*G6945</f>
        <v>8.4600000000000009</v>
      </c>
      <c r="C6945" t="s">
        <v>688</v>
      </c>
      <c r="D6945" t="s">
        <v>2306</v>
      </c>
      <c r="E6945" t="s">
        <v>20073</v>
      </c>
      <c r="F6945" t="s">
        <v>20442</v>
      </c>
      <c r="G6945" s="146">
        <f t="shared" si="130"/>
        <v>1</v>
      </c>
    </row>
    <row r="6946" spans="1:7">
      <c r="A6946" t="s">
        <v>20074</v>
      </c>
      <c r="B6946" s="1">
        <f>IFERROR(INDEX(Preturi!H$2:H$8000, MATCH(A6946, Preturi!G$2:G$8000, 0)), "")*G6946</f>
        <v>3.99</v>
      </c>
      <c r="C6946" t="s">
        <v>688</v>
      </c>
      <c r="D6946" t="s">
        <v>2306</v>
      </c>
      <c r="E6946" t="s">
        <v>20075</v>
      </c>
      <c r="F6946" t="s">
        <v>20442</v>
      </c>
      <c r="G6946" s="146">
        <f t="shared" si="130"/>
        <v>1</v>
      </c>
    </row>
    <row r="6947" spans="1:7">
      <c r="A6947" t="s">
        <v>20076</v>
      </c>
      <c r="B6947" s="1">
        <f>IFERROR(INDEX(Preturi!H$2:H$8000, MATCH(A6947, Preturi!G$2:G$8000, 0)), "")*G6947</f>
        <v>3.99</v>
      </c>
      <c r="C6947" t="s">
        <v>688</v>
      </c>
      <c r="D6947" t="s">
        <v>2306</v>
      </c>
      <c r="E6947" t="s">
        <v>20077</v>
      </c>
      <c r="F6947" t="s">
        <v>20442</v>
      </c>
      <c r="G6947" s="146">
        <f t="shared" si="130"/>
        <v>1</v>
      </c>
    </row>
    <row r="6948" spans="1:7">
      <c r="A6948" t="s">
        <v>20078</v>
      </c>
      <c r="B6948" s="1">
        <f>IFERROR(INDEX(Preturi!H$2:H$8000, MATCH(A6948, Preturi!G$2:G$8000, 0)), "")*G6948</f>
        <v>5.27</v>
      </c>
      <c r="C6948" t="s">
        <v>688</v>
      </c>
      <c r="D6948" t="s">
        <v>2306</v>
      </c>
      <c r="E6948" t="s">
        <v>20080</v>
      </c>
      <c r="F6948" t="s">
        <v>20442</v>
      </c>
      <c r="G6948" s="146">
        <f t="shared" ref="G6948:G6979" si="131">1+Adaosuri23</f>
        <v>1</v>
      </c>
    </row>
    <row r="6949" spans="1:7">
      <c r="A6949" t="s">
        <v>20081</v>
      </c>
      <c r="B6949" s="1">
        <f>IFERROR(INDEX(Preturi!H$2:H$8000, MATCH(A6949, Preturi!G$2:G$8000, 0)), "")*G6949</f>
        <v>5.27</v>
      </c>
      <c r="C6949" t="s">
        <v>688</v>
      </c>
      <c r="D6949" t="s">
        <v>2306</v>
      </c>
      <c r="E6949" t="s">
        <v>20082</v>
      </c>
      <c r="F6949" t="s">
        <v>20442</v>
      </c>
      <c r="G6949" s="146">
        <f t="shared" si="131"/>
        <v>1</v>
      </c>
    </row>
    <row r="6950" spans="1:7">
      <c r="A6950" t="s">
        <v>20083</v>
      </c>
      <c r="B6950" s="1">
        <f>IFERROR(INDEX(Preturi!H$2:H$8000, MATCH(A6950, Preturi!G$2:G$8000, 0)), "")*G6950</f>
        <v>6.55</v>
      </c>
      <c r="C6950" t="s">
        <v>688</v>
      </c>
      <c r="D6950" t="s">
        <v>2306</v>
      </c>
      <c r="E6950" t="s">
        <v>20084</v>
      </c>
      <c r="F6950" t="s">
        <v>20442</v>
      </c>
      <c r="G6950" s="146">
        <f t="shared" si="131"/>
        <v>1</v>
      </c>
    </row>
    <row r="6951" spans="1:7">
      <c r="A6951" t="s">
        <v>20085</v>
      </c>
      <c r="B6951" s="1">
        <f>IFERROR(INDEX(Preturi!H$2:H$8000, MATCH(A6951, Preturi!G$2:G$8000, 0)), "")*G6951</f>
        <v>6.55</v>
      </c>
      <c r="C6951" t="s">
        <v>688</v>
      </c>
      <c r="D6951" t="s">
        <v>2306</v>
      </c>
      <c r="E6951" t="s">
        <v>20086</v>
      </c>
      <c r="F6951" t="s">
        <v>20442</v>
      </c>
      <c r="G6951" s="146">
        <f t="shared" si="131"/>
        <v>1</v>
      </c>
    </row>
    <row r="6952" spans="1:7">
      <c r="A6952" t="s">
        <v>20087</v>
      </c>
      <c r="B6952" s="1">
        <f>IFERROR(INDEX(Preturi!H$2:H$8000, MATCH(A6952, Preturi!G$2:G$8000, 0)), "")*G6952</f>
        <v>7.75</v>
      </c>
      <c r="C6952" t="s">
        <v>688</v>
      </c>
      <c r="D6952" t="s">
        <v>2306</v>
      </c>
      <c r="E6952" t="s">
        <v>20088</v>
      </c>
      <c r="F6952" t="s">
        <v>20442</v>
      </c>
      <c r="G6952" s="146">
        <f t="shared" si="131"/>
        <v>1</v>
      </c>
    </row>
    <row r="6953" spans="1:7">
      <c r="A6953" t="s">
        <v>20089</v>
      </c>
      <c r="B6953" s="1">
        <f>IFERROR(INDEX(Preturi!H$2:H$8000, MATCH(A6953, Preturi!G$2:G$8000, 0)), "")*G6953</f>
        <v>7.75</v>
      </c>
      <c r="C6953" t="s">
        <v>688</v>
      </c>
      <c r="D6953" t="s">
        <v>2306</v>
      </c>
      <c r="E6953" t="s">
        <v>20090</v>
      </c>
      <c r="F6953" t="s">
        <v>20442</v>
      </c>
      <c r="G6953" s="146">
        <f t="shared" si="131"/>
        <v>1</v>
      </c>
    </row>
    <row r="6954" spans="1:7">
      <c r="A6954" t="s">
        <v>20091</v>
      </c>
      <c r="B6954" s="1">
        <f>IFERROR(INDEX(Preturi!H$2:H$8000, MATCH(A6954, Preturi!G$2:G$8000, 0)), "")*G6954</f>
        <v>8.89</v>
      </c>
      <c r="C6954" t="s">
        <v>688</v>
      </c>
      <c r="D6954" t="s">
        <v>2306</v>
      </c>
      <c r="E6954" t="s">
        <v>20092</v>
      </c>
      <c r="F6954" t="s">
        <v>20442</v>
      </c>
      <c r="G6954" s="146">
        <f t="shared" si="131"/>
        <v>1</v>
      </c>
    </row>
    <row r="6955" spans="1:7">
      <c r="A6955" t="s">
        <v>20093</v>
      </c>
      <c r="B6955" s="1">
        <f>IFERROR(INDEX(Preturi!H$2:H$8000, MATCH(A6955, Preturi!G$2:G$8000, 0)), "")*G6955</f>
        <v>8.89</v>
      </c>
      <c r="C6955" t="s">
        <v>688</v>
      </c>
      <c r="D6955" t="s">
        <v>2306</v>
      </c>
      <c r="E6955" t="s">
        <v>20094</v>
      </c>
      <c r="F6955" t="s">
        <v>20442</v>
      </c>
      <c r="G6955" s="146">
        <f t="shared" si="131"/>
        <v>1</v>
      </c>
    </row>
    <row r="6956" spans="1:7">
      <c r="A6956" t="s">
        <v>20095</v>
      </c>
      <c r="B6956" s="1">
        <f>IFERROR(INDEX(Preturi!H$2:H$8000, MATCH(A6956, Preturi!G$2:G$8000, 0)), "")*G6956</f>
        <v>4.1500000000000004</v>
      </c>
      <c r="C6956" t="s">
        <v>688</v>
      </c>
      <c r="D6956" t="s">
        <v>2306</v>
      </c>
      <c r="E6956" t="s">
        <v>20097</v>
      </c>
      <c r="F6956" t="s">
        <v>20442</v>
      </c>
      <c r="G6956" s="146">
        <f t="shared" si="131"/>
        <v>1</v>
      </c>
    </row>
    <row r="6957" spans="1:7">
      <c r="A6957" t="s">
        <v>20098</v>
      </c>
      <c r="B6957" s="1">
        <f>IFERROR(INDEX(Preturi!H$2:H$8000, MATCH(A6957, Preturi!G$2:G$8000, 0)), "")*G6957</f>
        <v>4.1500000000000004</v>
      </c>
      <c r="C6957" t="s">
        <v>688</v>
      </c>
      <c r="D6957" t="s">
        <v>2306</v>
      </c>
      <c r="E6957" t="s">
        <v>20099</v>
      </c>
      <c r="F6957" t="s">
        <v>20442</v>
      </c>
      <c r="G6957" s="146">
        <f t="shared" si="131"/>
        <v>1</v>
      </c>
    </row>
    <row r="6958" spans="1:7">
      <c r="A6958" t="s">
        <v>20100</v>
      </c>
      <c r="B6958" s="1">
        <f>IFERROR(INDEX(Preturi!H$2:H$8000, MATCH(A6958, Preturi!G$2:G$8000, 0)), "")*G6958</f>
        <v>5.47</v>
      </c>
      <c r="C6958" t="s">
        <v>688</v>
      </c>
      <c r="D6958" t="s">
        <v>2306</v>
      </c>
      <c r="E6958" t="s">
        <v>20101</v>
      </c>
      <c r="F6958" t="s">
        <v>20442</v>
      </c>
      <c r="G6958" s="146">
        <f t="shared" si="131"/>
        <v>1</v>
      </c>
    </row>
    <row r="6959" spans="1:7">
      <c r="A6959" t="s">
        <v>20102</v>
      </c>
      <c r="B6959" s="1">
        <f>IFERROR(INDEX(Preturi!H$2:H$8000, MATCH(A6959, Preturi!G$2:G$8000, 0)), "")*G6959</f>
        <v>5.47</v>
      </c>
      <c r="C6959" t="s">
        <v>688</v>
      </c>
      <c r="D6959" t="s">
        <v>2306</v>
      </c>
      <c r="E6959" t="s">
        <v>20103</v>
      </c>
      <c r="F6959" t="s">
        <v>20442</v>
      </c>
      <c r="G6959" s="146">
        <f t="shared" si="131"/>
        <v>1</v>
      </c>
    </row>
    <row r="6960" spans="1:7">
      <c r="A6960" t="s">
        <v>20104</v>
      </c>
      <c r="B6960" s="1">
        <f>IFERROR(INDEX(Preturi!H$2:H$8000, MATCH(A6960, Preturi!G$2:G$8000, 0)), "")*G6960</f>
        <v>6.81</v>
      </c>
      <c r="C6960" t="s">
        <v>688</v>
      </c>
      <c r="D6960" t="s">
        <v>2306</v>
      </c>
      <c r="E6960" t="s">
        <v>20105</v>
      </c>
      <c r="F6960" t="s">
        <v>20442</v>
      </c>
      <c r="G6960" s="146">
        <f t="shared" si="131"/>
        <v>1</v>
      </c>
    </row>
    <row r="6961" spans="1:7">
      <c r="A6961" t="s">
        <v>20106</v>
      </c>
      <c r="B6961" s="1">
        <f>IFERROR(INDEX(Preturi!H$2:H$8000, MATCH(A6961, Preturi!G$2:G$8000, 0)), "")*G6961</f>
        <v>6.81</v>
      </c>
      <c r="C6961" t="s">
        <v>688</v>
      </c>
      <c r="D6961" t="s">
        <v>2306</v>
      </c>
      <c r="E6961" t="s">
        <v>20107</v>
      </c>
      <c r="F6961" t="s">
        <v>20442</v>
      </c>
      <c r="G6961" s="146">
        <f t="shared" si="131"/>
        <v>1</v>
      </c>
    </row>
    <row r="6962" spans="1:7">
      <c r="A6962" t="s">
        <v>20108</v>
      </c>
      <c r="B6962" s="1">
        <f>IFERROR(INDEX(Preturi!H$2:H$8000, MATCH(A6962, Preturi!G$2:G$8000, 0)), "")*G6962</f>
        <v>8.0500000000000007</v>
      </c>
      <c r="C6962" t="s">
        <v>688</v>
      </c>
      <c r="D6962" t="s">
        <v>2306</v>
      </c>
      <c r="E6962" t="s">
        <v>20110</v>
      </c>
      <c r="F6962" t="s">
        <v>20442</v>
      </c>
      <c r="G6962" s="146">
        <f t="shared" si="131"/>
        <v>1</v>
      </c>
    </row>
    <row r="6963" spans="1:7">
      <c r="A6963" t="s">
        <v>20111</v>
      </c>
      <c r="B6963" s="1">
        <f>IFERROR(INDEX(Preturi!H$2:H$8000, MATCH(A6963, Preturi!G$2:G$8000, 0)), "")*G6963</f>
        <v>8.0500000000000007</v>
      </c>
      <c r="C6963" t="s">
        <v>688</v>
      </c>
      <c r="D6963" t="s">
        <v>2306</v>
      </c>
      <c r="E6963" t="s">
        <v>20112</v>
      </c>
      <c r="F6963" t="s">
        <v>20442</v>
      </c>
      <c r="G6963" s="146">
        <f t="shared" si="131"/>
        <v>1</v>
      </c>
    </row>
    <row r="6964" spans="1:7">
      <c r="A6964" t="s">
        <v>20113</v>
      </c>
      <c r="B6964" s="1">
        <f>IFERROR(INDEX(Preturi!H$2:H$8000, MATCH(A6964, Preturi!G$2:G$8000, 0)), "")*G6964</f>
        <v>9.26</v>
      </c>
      <c r="C6964" t="s">
        <v>688</v>
      </c>
      <c r="D6964" t="s">
        <v>2306</v>
      </c>
      <c r="E6964" t="s">
        <v>20114</v>
      </c>
      <c r="F6964" t="s">
        <v>20442</v>
      </c>
      <c r="G6964" s="146">
        <f t="shared" si="131"/>
        <v>1</v>
      </c>
    </row>
    <row r="6965" spans="1:7">
      <c r="A6965" t="s">
        <v>20115</v>
      </c>
      <c r="B6965" s="1">
        <f>IFERROR(INDEX(Preturi!H$2:H$8000, MATCH(A6965, Preturi!G$2:G$8000, 0)), "")*G6965</f>
        <v>9.26</v>
      </c>
      <c r="C6965" t="s">
        <v>688</v>
      </c>
      <c r="D6965" t="s">
        <v>2306</v>
      </c>
      <c r="E6965" t="s">
        <v>20116</v>
      </c>
      <c r="F6965" t="s">
        <v>20442</v>
      </c>
      <c r="G6965" s="146">
        <f t="shared" si="131"/>
        <v>1</v>
      </c>
    </row>
    <row r="6966" spans="1:7">
      <c r="A6966" t="s">
        <v>20117</v>
      </c>
      <c r="B6966" s="1">
        <f>IFERROR(INDEX(Preturi!H$2:H$8000, MATCH(A6966, Preturi!G$2:G$8000, 0)), "")*G6966</f>
        <v>4.91</v>
      </c>
      <c r="C6966" t="s">
        <v>688</v>
      </c>
      <c r="D6966" t="s">
        <v>2306</v>
      </c>
      <c r="E6966" t="s">
        <v>20118</v>
      </c>
      <c r="F6966" t="s">
        <v>20442</v>
      </c>
      <c r="G6966" s="146">
        <f t="shared" si="131"/>
        <v>1</v>
      </c>
    </row>
    <row r="6967" spans="1:7">
      <c r="A6967" t="s">
        <v>20119</v>
      </c>
      <c r="B6967" s="1">
        <f>IFERROR(INDEX(Preturi!H$2:H$8000, MATCH(A6967, Preturi!G$2:G$8000, 0)), "")*G6967</f>
        <v>4.91</v>
      </c>
      <c r="C6967" t="s">
        <v>688</v>
      </c>
      <c r="D6967" t="s">
        <v>2306</v>
      </c>
      <c r="E6967" t="s">
        <v>20120</v>
      </c>
      <c r="F6967" t="s">
        <v>20442</v>
      </c>
      <c r="G6967" s="146">
        <f t="shared" si="131"/>
        <v>1</v>
      </c>
    </row>
    <row r="6968" spans="1:7">
      <c r="A6968" t="s">
        <v>20121</v>
      </c>
      <c r="B6968" s="1">
        <f>IFERROR(INDEX(Preturi!H$2:H$8000, MATCH(A6968, Preturi!G$2:G$8000, 0)), "")*G6968</f>
        <v>6.55</v>
      </c>
      <c r="C6968" t="s">
        <v>688</v>
      </c>
      <c r="D6968" t="s">
        <v>2306</v>
      </c>
      <c r="E6968" t="s">
        <v>20122</v>
      </c>
      <c r="F6968" t="s">
        <v>20442</v>
      </c>
      <c r="G6968" s="146">
        <f t="shared" si="131"/>
        <v>1</v>
      </c>
    </row>
    <row r="6969" spans="1:7">
      <c r="A6969" t="s">
        <v>20123</v>
      </c>
      <c r="B6969" s="1">
        <f>IFERROR(INDEX(Preturi!H$2:H$8000, MATCH(A6969, Preturi!G$2:G$8000, 0)), "")*G6969</f>
        <v>6.55</v>
      </c>
      <c r="C6969" t="s">
        <v>688</v>
      </c>
      <c r="D6969" t="s">
        <v>2306</v>
      </c>
      <c r="E6969" t="s">
        <v>20124</v>
      </c>
      <c r="F6969" t="s">
        <v>20442</v>
      </c>
      <c r="G6969" s="146">
        <f t="shared" si="131"/>
        <v>1</v>
      </c>
    </row>
    <row r="6970" spans="1:7">
      <c r="A6970" t="s">
        <v>20125</v>
      </c>
      <c r="B6970" s="1">
        <f>IFERROR(INDEX(Preturi!H$2:H$8000, MATCH(A6970, Preturi!G$2:G$8000, 0)), "")*G6970</f>
        <v>8.14</v>
      </c>
      <c r="C6970" t="s">
        <v>688</v>
      </c>
      <c r="D6970" t="s">
        <v>2306</v>
      </c>
      <c r="E6970" t="s">
        <v>20126</v>
      </c>
      <c r="F6970" t="s">
        <v>20442</v>
      </c>
      <c r="G6970" s="146">
        <f t="shared" si="131"/>
        <v>1</v>
      </c>
    </row>
    <row r="6971" spans="1:7">
      <c r="A6971" t="s">
        <v>20127</v>
      </c>
      <c r="B6971" s="1">
        <f>IFERROR(INDEX(Preturi!H$2:H$8000, MATCH(A6971, Preturi!G$2:G$8000, 0)), "")*G6971</f>
        <v>8.14</v>
      </c>
      <c r="C6971" t="s">
        <v>688</v>
      </c>
      <c r="D6971" t="s">
        <v>2306</v>
      </c>
      <c r="E6971" t="s">
        <v>20128</v>
      </c>
      <c r="F6971" t="s">
        <v>20442</v>
      </c>
      <c r="G6971" s="146">
        <f t="shared" si="131"/>
        <v>1</v>
      </c>
    </row>
    <row r="6972" spans="1:7">
      <c r="A6972" t="s">
        <v>20129</v>
      </c>
      <c r="B6972" s="1">
        <f>IFERROR(INDEX(Preturi!H$2:H$8000, MATCH(A6972, Preturi!G$2:G$8000, 0)), "")*G6972</f>
        <v>9.65</v>
      </c>
      <c r="C6972" t="s">
        <v>688</v>
      </c>
      <c r="D6972" t="s">
        <v>2306</v>
      </c>
      <c r="E6972" t="s">
        <v>20130</v>
      </c>
      <c r="F6972" t="s">
        <v>20442</v>
      </c>
      <c r="G6972" s="146">
        <f t="shared" si="131"/>
        <v>1</v>
      </c>
    </row>
    <row r="6973" spans="1:7">
      <c r="A6973" t="s">
        <v>20131</v>
      </c>
      <c r="B6973" s="1">
        <f>IFERROR(INDEX(Preturi!H$2:H$8000, MATCH(A6973, Preturi!G$2:G$8000, 0)), "")*G6973</f>
        <v>9.65</v>
      </c>
      <c r="C6973" t="s">
        <v>688</v>
      </c>
      <c r="D6973" t="s">
        <v>2306</v>
      </c>
      <c r="E6973" t="s">
        <v>20132</v>
      </c>
      <c r="F6973" t="s">
        <v>20442</v>
      </c>
      <c r="G6973" s="146">
        <f t="shared" si="131"/>
        <v>1</v>
      </c>
    </row>
    <row r="6974" spans="1:7">
      <c r="A6974" t="s">
        <v>20133</v>
      </c>
      <c r="B6974" s="1">
        <f>IFERROR(INDEX(Preturi!H$2:H$8000, MATCH(A6974, Preturi!G$2:G$8000, 0)), "")*G6974</f>
        <v>11.1</v>
      </c>
      <c r="C6974" t="s">
        <v>688</v>
      </c>
      <c r="D6974" t="s">
        <v>2306</v>
      </c>
      <c r="E6974" t="s">
        <v>20134</v>
      </c>
      <c r="F6974" t="s">
        <v>20442</v>
      </c>
      <c r="G6974" s="146">
        <f t="shared" si="131"/>
        <v>1</v>
      </c>
    </row>
    <row r="6975" spans="1:7">
      <c r="A6975" t="s">
        <v>20135</v>
      </c>
      <c r="B6975" s="1">
        <f>IFERROR(INDEX(Preturi!H$2:H$8000, MATCH(A6975, Preturi!G$2:G$8000, 0)), "")*G6975</f>
        <v>11.1</v>
      </c>
      <c r="C6975" t="s">
        <v>688</v>
      </c>
      <c r="D6975" t="s">
        <v>2306</v>
      </c>
      <c r="E6975" t="s">
        <v>20136</v>
      </c>
      <c r="F6975" t="s">
        <v>20442</v>
      </c>
      <c r="G6975" s="146">
        <f t="shared" si="131"/>
        <v>1</v>
      </c>
    </row>
    <row r="6976" spans="1:7">
      <c r="A6976" t="s">
        <v>20137</v>
      </c>
      <c r="B6976" s="1">
        <f>IFERROR(INDEX(Preturi!H$2:H$8000, MATCH(A6976, Preturi!G$2:G$8000, 0)), "")*G6976</f>
        <v>5.53</v>
      </c>
      <c r="C6976" t="s">
        <v>688</v>
      </c>
      <c r="D6976" t="s">
        <v>2306</v>
      </c>
      <c r="E6976" t="s">
        <v>20138</v>
      </c>
      <c r="F6976" t="s">
        <v>20442</v>
      </c>
      <c r="G6976" s="146">
        <f t="shared" si="131"/>
        <v>1</v>
      </c>
    </row>
    <row r="6977" spans="1:7">
      <c r="A6977" t="s">
        <v>20139</v>
      </c>
      <c r="B6977" s="1">
        <f>IFERROR(INDEX(Preturi!H$2:H$8000, MATCH(A6977, Preturi!G$2:G$8000, 0)), "")*G6977</f>
        <v>5.53</v>
      </c>
      <c r="C6977" t="s">
        <v>688</v>
      </c>
      <c r="D6977" t="s">
        <v>2306</v>
      </c>
      <c r="E6977" t="s">
        <v>20140</v>
      </c>
      <c r="F6977" t="s">
        <v>20442</v>
      </c>
      <c r="G6977" s="146">
        <f t="shared" si="131"/>
        <v>1</v>
      </c>
    </row>
    <row r="6978" spans="1:7">
      <c r="A6978" t="s">
        <v>20141</v>
      </c>
      <c r="B6978" s="1">
        <f>IFERROR(INDEX(Preturi!H$2:H$8000, MATCH(A6978, Preturi!G$2:G$8000, 0)), "")*G6978</f>
        <v>7.31</v>
      </c>
      <c r="C6978" t="s">
        <v>688</v>
      </c>
      <c r="D6978" t="s">
        <v>2306</v>
      </c>
      <c r="E6978" t="s">
        <v>20142</v>
      </c>
      <c r="F6978" t="s">
        <v>20442</v>
      </c>
      <c r="G6978" s="146">
        <f t="shared" si="131"/>
        <v>1</v>
      </c>
    </row>
    <row r="6979" spans="1:7">
      <c r="A6979" t="s">
        <v>20143</v>
      </c>
      <c r="B6979" s="1">
        <f>IFERROR(INDEX(Preturi!H$2:H$8000, MATCH(A6979, Preturi!G$2:G$8000, 0)), "")*G6979</f>
        <v>7.31</v>
      </c>
      <c r="C6979" t="s">
        <v>688</v>
      </c>
      <c r="D6979" t="s">
        <v>2306</v>
      </c>
      <c r="E6979" t="s">
        <v>20144</v>
      </c>
      <c r="F6979" t="s">
        <v>20442</v>
      </c>
      <c r="G6979" s="146">
        <f t="shared" si="131"/>
        <v>1</v>
      </c>
    </row>
    <row r="6980" spans="1:7">
      <c r="A6980" t="s">
        <v>20145</v>
      </c>
      <c r="B6980" s="1">
        <f>IFERROR(INDEX(Preturi!H$2:H$8000, MATCH(A6980, Preturi!G$2:G$8000, 0)), "")*G6980</f>
        <v>9.14</v>
      </c>
      <c r="C6980" t="s">
        <v>688</v>
      </c>
      <c r="D6980" t="s">
        <v>2306</v>
      </c>
      <c r="E6980" t="s">
        <v>20146</v>
      </c>
      <c r="F6980" t="s">
        <v>20442</v>
      </c>
      <c r="G6980" s="146">
        <f t="shared" ref="G6980:G7011" si="132">1+Adaosuri23</f>
        <v>1</v>
      </c>
    </row>
    <row r="6981" spans="1:7">
      <c r="A6981" t="s">
        <v>20147</v>
      </c>
      <c r="B6981" s="1">
        <f>IFERROR(INDEX(Preturi!H$2:H$8000, MATCH(A6981, Preturi!G$2:G$8000, 0)), "")*G6981</f>
        <v>9.14</v>
      </c>
      <c r="C6981" t="s">
        <v>688</v>
      </c>
      <c r="D6981" t="s">
        <v>2306</v>
      </c>
      <c r="E6981" t="s">
        <v>20148</v>
      </c>
      <c r="F6981" t="s">
        <v>20442</v>
      </c>
      <c r="G6981" s="146">
        <f t="shared" si="132"/>
        <v>1</v>
      </c>
    </row>
    <row r="6982" spans="1:7">
      <c r="A6982" t="s">
        <v>20149</v>
      </c>
      <c r="B6982" s="1">
        <f>IFERROR(INDEX(Preturi!H$2:H$8000, MATCH(A6982, Preturi!G$2:G$8000, 0)), "")*G6982</f>
        <v>10.84</v>
      </c>
      <c r="C6982" t="s">
        <v>688</v>
      </c>
      <c r="D6982" t="s">
        <v>2306</v>
      </c>
      <c r="E6982" t="s">
        <v>20150</v>
      </c>
      <c r="F6982" t="s">
        <v>20442</v>
      </c>
      <c r="G6982" s="146">
        <f t="shared" si="132"/>
        <v>1</v>
      </c>
    </row>
    <row r="6983" spans="1:7">
      <c r="A6983" t="s">
        <v>20151</v>
      </c>
      <c r="B6983" s="1">
        <f>IFERROR(INDEX(Preturi!H$2:H$8000, MATCH(A6983, Preturi!G$2:G$8000, 0)), "")*G6983</f>
        <v>10.84</v>
      </c>
      <c r="C6983" t="s">
        <v>688</v>
      </c>
      <c r="D6983" t="s">
        <v>2306</v>
      </c>
      <c r="E6983" t="s">
        <v>20152</v>
      </c>
      <c r="F6983" t="s">
        <v>20442</v>
      </c>
      <c r="G6983" s="146">
        <f t="shared" si="132"/>
        <v>1</v>
      </c>
    </row>
    <row r="6984" spans="1:7">
      <c r="A6984" t="s">
        <v>20153</v>
      </c>
      <c r="B6984" s="1">
        <f>IFERROR(INDEX(Preturi!H$2:H$8000, MATCH(A6984, Preturi!G$2:G$8000, 0)), "")*G6984</f>
        <v>12.51</v>
      </c>
      <c r="C6984" t="s">
        <v>688</v>
      </c>
      <c r="D6984" t="s">
        <v>2306</v>
      </c>
      <c r="E6984" t="s">
        <v>20155</v>
      </c>
      <c r="F6984" t="s">
        <v>20442</v>
      </c>
      <c r="G6984" s="146">
        <f t="shared" si="132"/>
        <v>1</v>
      </c>
    </row>
    <row r="6985" spans="1:7">
      <c r="A6985" t="s">
        <v>20156</v>
      </c>
      <c r="B6985" s="1">
        <f>IFERROR(INDEX(Preturi!H$2:H$8000, MATCH(A6985, Preturi!G$2:G$8000, 0)), "")*G6985</f>
        <v>12.51</v>
      </c>
      <c r="C6985" t="s">
        <v>688</v>
      </c>
      <c r="D6985" t="s">
        <v>2306</v>
      </c>
      <c r="E6985" t="s">
        <v>20157</v>
      </c>
      <c r="F6985" t="s">
        <v>20442</v>
      </c>
      <c r="G6985" s="146">
        <f t="shared" si="132"/>
        <v>1</v>
      </c>
    </row>
    <row r="6986" spans="1:7">
      <c r="A6986" t="s">
        <v>20158</v>
      </c>
      <c r="B6986" s="1">
        <f>IFERROR(INDEX(Preturi!H$2:H$8000, MATCH(A6986, Preturi!G$2:G$8000, 0)), "")*G6986</f>
        <v>6.29</v>
      </c>
      <c r="C6986" t="s">
        <v>688</v>
      </c>
      <c r="D6986" t="s">
        <v>2306</v>
      </c>
      <c r="E6986" t="s">
        <v>20159</v>
      </c>
      <c r="F6986" t="s">
        <v>20442</v>
      </c>
      <c r="G6986" s="146">
        <f t="shared" si="132"/>
        <v>1</v>
      </c>
    </row>
    <row r="6987" spans="1:7">
      <c r="A6987" t="s">
        <v>20160</v>
      </c>
      <c r="B6987" s="1">
        <f>IFERROR(INDEX(Preturi!H$2:H$8000, MATCH(A6987, Preturi!G$2:G$8000, 0)), "")*G6987</f>
        <v>6.29</v>
      </c>
      <c r="C6987" t="s">
        <v>688</v>
      </c>
      <c r="D6987" t="s">
        <v>2306</v>
      </c>
      <c r="E6987" t="s">
        <v>20161</v>
      </c>
      <c r="F6987" t="s">
        <v>20442</v>
      </c>
      <c r="G6987" s="146">
        <f t="shared" si="132"/>
        <v>1</v>
      </c>
    </row>
    <row r="6988" spans="1:7">
      <c r="A6988" t="s">
        <v>20162</v>
      </c>
      <c r="B6988" s="1">
        <f>IFERROR(INDEX(Preturi!H$2:H$8000, MATCH(A6988, Preturi!G$2:G$8000, 0)), "")*G6988</f>
        <v>8.33</v>
      </c>
      <c r="C6988" t="s">
        <v>688</v>
      </c>
      <c r="D6988" t="s">
        <v>2306</v>
      </c>
      <c r="E6988" t="s">
        <v>20163</v>
      </c>
      <c r="F6988" t="s">
        <v>20442</v>
      </c>
      <c r="G6988" s="146">
        <f t="shared" si="132"/>
        <v>1</v>
      </c>
    </row>
    <row r="6989" spans="1:7">
      <c r="A6989" t="s">
        <v>20164</v>
      </c>
      <c r="B6989" s="1">
        <f>IFERROR(INDEX(Preturi!H$2:H$8000, MATCH(A6989, Preturi!G$2:G$8000, 0)), "")*G6989</f>
        <v>8.33</v>
      </c>
      <c r="C6989" t="s">
        <v>688</v>
      </c>
      <c r="D6989" t="s">
        <v>2306</v>
      </c>
      <c r="E6989" t="s">
        <v>20165</v>
      </c>
      <c r="F6989" t="s">
        <v>20442</v>
      </c>
      <c r="G6989" s="146">
        <f t="shared" si="132"/>
        <v>1</v>
      </c>
    </row>
    <row r="6990" spans="1:7">
      <c r="A6990" t="s">
        <v>20166</v>
      </c>
      <c r="B6990" s="1">
        <f>IFERROR(INDEX(Preturi!H$2:H$8000, MATCH(A6990, Preturi!G$2:G$8000, 0)), "")*G6990</f>
        <v>10.41</v>
      </c>
      <c r="C6990" t="s">
        <v>688</v>
      </c>
      <c r="D6990" t="s">
        <v>2306</v>
      </c>
      <c r="E6990" t="s">
        <v>20167</v>
      </c>
      <c r="F6990" t="s">
        <v>20442</v>
      </c>
      <c r="G6990" s="146">
        <f t="shared" si="132"/>
        <v>1</v>
      </c>
    </row>
    <row r="6991" spans="1:7">
      <c r="A6991" t="s">
        <v>20168</v>
      </c>
      <c r="B6991" s="1">
        <f>IFERROR(INDEX(Preturi!H$2:H$8000, MATCH(A6991, Preturi!G$2:G$8000, 0)), "")*G6991</f>
        <v>10.41</v>
      </c>
      <c r="C6991" t="s">
        <v>688</v>
      </c>
      <c r="D6991" t="s">
        <v>2306</v>
      </c>
      <c r="E6991" t="s">
        <v>20169</v>
      </c>
      <c r="F6991" t="s">
        <v>20442</v>
      </c>
      <c r="G6991" s="146">
        <f t="shared" si="132"/>
        <v>1</v>
      </c>
    </row>
    <row r="6992" spans="1:7">
      <c r="A6992" t="s">
        <v>20170</v>
      </c>
      <c r="B6992" s="1">
        <f>IFERROR(INDEX(Preturi!H$2:H$8000, MATCH(A6992, Preturi!G$2:G$8000, 0)), "")*G6992</f>
        <v>12.37</v>
      </c>
      <c r="C6992" t="s">
        <v>688</v>
      </c>
      <c r="D6992" t="s">
        <v>2306</v>
      </c>
      <c r="E6992" t="s">
        <v>20172</v>
      </c>
      <c r="F6992" t="s">
        <v>20442</v>
      </c>
      <c r="G6992" s="146">
        <f t="shared" si="132"/>
        <v>1</v>
      </c>
    </row>
    <row r="6993" spans="1:7">
      <c r="A6993" t="s">
        <v>20173</v>
      </c>
      <c r="B6993" s="1">
        <f>IFERROR(INDEX(Preturi!H$2:H$8000, MATCH(A6993, Preturi!G$2:G$8000, 0)), "")*G6993</f>
        <v>12.37</v>
      </c>
      <c r="C6993" t="s">
        <v>688</v>
      </c>
      <c r="D6993" t="s">
        <v>2306</v>
      </c>
      <c r="E6993" t="s">
        <v>20174</v>
      </c>
      <c r="F6993" t="s">
        <v>20442</v>
      </c>
      <c r="G6993" s="146">
        <f t="shared" si="132"/>
        <v>1</v>
      </c>
    </row>
    <row r="6994" spans="1:7">
      <c r="A6994" t="s">
        <v>20175</v>
      </c>
      <c r="B6994" s="1">
        <f>IFERROR(INDEX(Preturi!H$2:H$8000, MATCH(A6994, Preturi!G$2:G$8000, 0)), "")*G6994</f>
        <v>14.29</v>
      </c>
      <c r="C6994" t="s">
        <v>688</v>
      </c>
      <c r="D6994" t="s">
        <v>2306</v>
      </c>
      <c r="E6994" t="s">
        <v>20176</v>
      </c>
      <c r="F6994" t="s">
        <v>20442</v>
      </c>
      <c r="G6994" s="146">
        <f t="shared" si="132"/>
        <v>1</v>
      </c>
    </row>
    <row r="6995" spans="1:7">
      <c r="A6995" t="s">
        <v>20177</v>
      </c>
      <c r="B6995" s="1">
        <f>IFERROR(INDEX(Preturi!H$2:H$8000, MATCH(A6995, Preturi!G$2:G$8000, 0)), "")*G6995</f>
        <v>14.29</v>
      </c>
      <c r="C6995" t="s">
        <v>688</v>
      </c>
      <c r="D6995" t="s">
        <v>2306</v>
      </c>
      <c r="E6995" t="s">
        <v>20178</v>
      </c>
      <c r="F6995" t="s">
        <v>20442</v>
      </c>
      <c r="G6995" s="146">
        <f t="shared" si="132"/>
        <v>1</v>
      </c>
    </row>
    <row r="6996" spans="1:7">
      <c r="A6996" t="s">
        <v>20179</v>
      </c>
      <c r="B6996" s="1">
        <f>IFERROR(INDEX(Preturi!H$2:H$8000, MATCH(A6996, Preturi!G$2:G$8000, 0)), "")*G6996</f>
        <v>7.39</v>
      </c>
      <c r="C6996" t="s">
        <v>688</v>
      </c>
      <c r="D6996" t="s">
        <v>2306</v>
      </c>
      <c r="E6996" t="s">
        <v>20180</v>
      </c>
      <c r="F6996" t="s">
        <v>20442</v>
      </c>
      <c r="G6996" s="146">
        <f t="shared" si="132"/>
        <v>1</v>
      </c>
    </row>
    <row r="6997" spans="1:7">
      <c r="A6997" t="s">
        <v>20181</v>
      </c>
      <c r="B6997" s="1">
        <f>IFERROR(INDEX(Preturi!H$2:H$8000, MATCH(A6997, Preturi!G$2:G$8000, 0)), "")*G6997</f>
        <v>7.39</v>
      </c>
      <c r="C6997" t="s">
        <v>688</v>
      </c>
      <c r="D6997" t="s">
        <v>2306</v>
      </c>
      <c r="E6997" t="s">
        <v>20182</v>
      </c>
      <c r="F6997" t="s">
        <v>20442</v>
      </c>
      <c r="G6997" s="146">
        <f t="shared" si="132"/>
        <v>1</v>
      </c>
    </row>
    <row r="6998" spans="1:7">
      <c r="A6998" t="s">
        <v>20183</v>
      </c>
      <c r="B6998" s="1">
        <f>IFERROR(INDEX(Preturi!H$2:H$8000, MATCH(A6998, Preturi!G$2:G$8000, 0)), "")*G6998</f>
        <v>9.8000000000000007</v>
      </c>
      <c r="C6998" t="s">
        <v>688</v>
      </c>
      <c r="D6998" t="s">
        <v>2306</v>
      </c>
      <c r="E6998" t="s">
        <v>20185</v>
      </c>
      <c r="F6998" t="s">
        <v>20442</v>
      </c>
      <c r="G6998" s="146">
        <f t="shared" si="132"/>
        <v>1</v>
      </c>
    </row>
    <row r="6999" spans="1:7">
      <c r="A6999" t="s">
        <v>20186</v>
      </c>
      <c r="B6999" s="1">
        <f>IFERROR(INDEX(Preturi!H$2:H$8000, MATCH(A6999, Preturi!G$2:G$8000, 0)), "")*G6999</f>
        <v>9.8000000000000007</v>
      </c>
      <c r="C6999" t="s">
        <v>688</v>
      </c>
      <c r="D6999" t="s">
        <v>2306</v>
      </c>
      <c r="E6999" t="s">
        <v>20187</v>
      </c>
      <c r="F6999" t="s">
        <v>20442</v>
      </c>
      <c r="G6999" s="146">
        <f t="shared" si="132"/>
        <v>1</v>
      </c>
    </row>
    <row r="7000" spans="1:7">
      <c r="A7000" t="s">
        <v>20188</v>
      </c>
      <c r="B7000" s="1">
        <f>IFERROR(INDEX(Preturi!H$2:H$8000, MATCH(A7000, Preturi!G$2:G$8000, 0)), "")*G7000</f>
        <v>12.25</v>
      </c>
      <c r="C7000" t="s">
        <v>688</v>
      </c>
      <c r="D7000" t="s">
        <v>2306</v>
      </c>
      <c r="E7000" t="s">
        <v>20189</v>
      </c>
      <c r="F7000" t="s">
        <v>20442</v>
      </c>
      <c r="G7000" s="146">
        <f t="shared" si="132"/>
        <v>1</v>
      </c>
    </row>
    <row r="7001" spans="1:7">
      <c r="A7001" t="s">
        <v>20190</v>
      </c>
      <c r="B7001" s="1">
        <f>IFERROR(INDEX(Preturi!H$2:H$8000, MATCH(A7001, Preturi!G$2:G$8000, 0)), "")*G7001</f>
        <v>12.25</v>
      </c>
      <c r="C7001" t="s">
        <v>688</v>
      </c>
      <c r="D7001" t="s">
        <v>2306</v>
      </c>
      <c r="E7001" t="s">
        <v>20191</v>
      </c>
      <c r="F7001" t="s">
        <v>20442</v>
      </c>
      <c r="G7001" s="146">
        <f t="shared" si="132"/>
        <v>1</v>
      </c>
    </row>
    <row r="7002" spans="1:7">
      <c r="A7002" t="s">
        <v>20192</v>
      </c>
      <c r="B7002" s="1">
        <f>IFERROR(INDEX(Preturi!H$2:H$8000, MATCH(A7002, Preturi!G$2:G$8000, 0)), "")*G7002</f>
        <v>14.57</v>
      </c>
      <c r="C7002" t="s">
        <v>688</v>
      </c>
      <c r="D7002" t="s">
        <v>2306</v>
      </c>
      <c r="E7002" t="s">
        <v>20193</v>
      </c>
      <c r="F7002" t="s">
        <v>20442</v>
      </c>
      <c r="G7002" s="146">
        <f t="shared" si="132"/>
        <v>1</v>
      </c>
    </row>
    <row r="7003" spans="1:7">
      <c r="A7003" t="s">
        <v>20194</v>
      </c>
      <c r="B7003" s="1">
        <f>IFERROR(INDEX(Preturi!H$2:H$8000, MATCH(A7003, Preturi!G$2:G$8000, 0)), "")*G7003</f>
        <v>14.57</v>
      </c>
      <c r="C7003" t="s">
        <v>688</v>
      </c>
      <c r="D7003" t="s">
        <v>2306</v>
      </c>
      <c r="E7003" t="s">
        <v>20195</v>
      </c>
      <c r="F7003" t="s">
        <v>20442</v>
      </c>
      <c r="G7003" s="146">
        <f t="shared" si="132"/>
        <v>1</v>
      </c>
    </row>
    <row r="7004" spans="1:7">
      <c r="A7004" t="s">
        <v>20196</v>
      </c>
      <c r="B7004" s="1">
        <f>IFERROR(INDEX(Preturi!H$2:H$8000, MATCH(A7004, Preturi!G$2:G$8000, 0)), "")*G7004</f>
        <v>16.86</v>
      </c>
      <c r="C7004" t="s">
        <v>688</v>
      </c>
      <c r="D7004" t="s">
        <v>2306</v>
      </c>
      <c r="E7004" t="s">
        <v>20198</v>
      </c>
      <c r="F7004" t="s">
        <v>20442</v>
      </c>
      <c r="G7004" s="146">
        <f t="shared" si="132"/>
        <v>1</v>
      </c>
    </row>
    <row r="7005" spans="1:7">
      <c r="A7005" t="s">
        <v>20199</v>
      </c>
      <c r="B7005" s="1">
        <f>IFERROR(INDEX(Preturi!H$2:H$8000, MATCH(A7005, Preturi!G$2:G$8000, 0)), "")*G7005</f>
        <v>16.86</v>
      </c>
      <c r="C7005" t="s">
        <v>688</v>
      </c>
      <c r="D7005" t="s">
        <v>2306</v>
      </c>
      <c r="E7005" t="s">
        <v>20200</v>
      </c>
      <c r="F7005" t="s">
        <v>20442</v>
      </c>
      <c r="G7005" s="146">
        <f t="shared" si="132"/>
        <v>1</v>
      </c>
    </row>
    <row r="7006" spans="1:7">
      <c r="A7006" t="s">
        <v>20201</v>
      </c>
      <c r="B7006" s="1">
        <f>IFERROR(INDEX(Preturi!H$2:H$8000, MATCH(A7006, Preturi!G$2:G$8000, 0)), "")*G7006</f>
        <v>8.14</v>
      </c>
      <c r="C7006" t="s">
        <v>688</v>
      </c>
      <c r="D7006" t="s">
        <v>2306</v>
      </c>
      <c r="E7006" t="s">
        <v>20202</v>
      </c>
      <c r="F7006" t="s">
        <v>20442</v>
      </c>
      <c r="G7006" s="146">
        <f t="shared" si="132"/>
        <v>1</v>
      </c>
    </row>
    <row r="7007" spans="1:7">
      <c r="A7007" t="s">
        <v>20203</v>
      </c>
      <c r="B7007" s="1">
        <f>IFERROR(INDEX(Preturi!H$2:H$8000, MATCH(A7007, Preturi!G$2:G$8000, 0)), "")*G7007</f>
        <v>8.14</v>
      </c>
      <c r="C7007" t="s">
        <v>688</v>
      </c>
      <c r="D7007" t="s">
        <v>2306</v>
      </c>
      <c r="E7007" t="s">
        <v>20204</v>
      </c>
      <c r="F7007" t="s">
        <v>20442</v>
      </c>
      <c r="G7007" s="146">
        <f t="shared" si="132"/>
        <v>1</v>
      </c>
    </row>
    <row r="7008" spans="1:7">
      <c r="A7008" t="s">
        <v>20205</v>
      </c>
      <c r="B7008" s="1">
        <f>IFERROR(INDEX(Preturi!H$2:H$8000, MATCH(A7008, Preturi!G$2:G$8000, 0)), "")*G7008</f>
        <v>10.78</v>
      </c>
      <c r="C7008" t="s">
        <v>688</v>
      </c>
      <c r="D7008" t="s">
        <v>2306</v>
      </c>
      <c r="E7008" t="s">
        <v>20207</v>
      </c>
      <c r="F7008" t="s">
        <v>20442</v>
      </c>
      <c r="G7008" s="146">
        <f t="shared" si="132"/>
        <v>1</v>
      </c>
    </row>
    <row r="7009" spans="1:7">
      <c r="A7009" t="s">
        <v>20208</v>
      </c>
      <c r="B7009" s="1">
        <f>IFERROR(INDEX(Preturi!H$2:H$8000, MATCH(A7009, Preturi!G$2:G$8000, 0)), "")*G7009</f>
        <v>10.78</v>
      </c>
      <c r="C7009" t="s">
        <v>688</v>
      </c>
      <c r="D7009" t="s">
        <v>2306</v>
      </c>
      <c r="E7009" t="s">
        <v>20209</v>
      </c>
      <c r="F7009" t="s">
        <v>20442</v>
      </c>
      <c r="G7009" s="146">
        <f t="shared" si="132"/>
        <v>1</v>
      </c>
    </row>
    <row r="7010" spans="1:7">
      <c r="A7010" t="s">
        <v>20210</v>
      </c>
      <c r="B7010" s="1">
        <f>IFERROR(INDEX(Preturi!H$2:H$8000, MATCH(A7010, Preturi!G$2:G$8000, 0)), "")*G7010</f>
        <v>13.47</v>
      </c>
      <c r="C7010" t="s">
        <v>688</v>
      </c>
      <c r="D7010" t="s">
        <v>2306</v>
      </c>
      <c r="E7010" t="s">
        <v>20212</v>
      </c>
      <c r="F7010" t="s">
        <v>20442</v>
      </c>
      <c r="G7010" s="146">
        <f t="shared" si="132"/>
        <v>1</v>
      </c>
    </row>
    <row r="7011" spans="1:7">
      <c r="A7011" t="s">
        <v>20213</v>
      </c>
      <c r="B7011" s="1">
        <f>IFERROR(INDEX(Preturi!H$2:H$8000, MATCH(A7011, Preturi!G$2:G$8000, 0)), "")*G7011</f>
        <v>13.47</v>
      </c>
      <c r="C7011" t="s">
        <v>688</v>
      </c>
      <c r="D7011" t="s">
        <v>2306</v>
      </c>
      <c r="E7011" t="s">
        <v>20214</v>
      </c>
      <c r="F7011" t="s">
        <v>20442</v>
      </c>
      <c r="G7011" s="146">
        <f t="shared" si="132"/>
        <v>1</v>
      </c>
    </row>
    <row r="7012" spans="1:7">
      <c r="A7012" t="s">
        <v>20215</v>
      </c>
      <c r="B7012" s="1">
        <f>IFERROR(INDEX(Preturi!H$2:H$8000, MATCH(A7012, Preturi!G$2:G$8000, 0)), "")*G7012</f>
        <v>16.04</v>
      </c>
      <c r="C7012" t="s">
        <v>688</v>
      </c>
      <c r="D7012" t="s">
        <v>2306</v>
      </c>
      <c r="E7012" t="s">
        <v>20217</v>
      </c>
      <c r="F7012" t="s">
        <v>20442</v>
      </c>
      <c r="G7012" s="146">
        <f t="shared" ref="G7012:G7043" si="133">1+Adaosuri23</f>
        <v>1</v>
      </c>
    </row>
    <row r="7013" spans="1:7">
      <c r="A7013" t="s">
        <v>20218</v>
      </c>
      <c r="B7013" s="1">
        <f>IFERROR(INDEX(Preturi!H$2:H$8000, MATCH(A7013, Preturi!G$2:G$8000, 0)), "")*G7013</f>
        <v>16.04</v>
      </c>
      <c r="C7013" t="s">
        <v>688</v>
      </c>
      <c r="D7013" t="s">
        <v>2306</v>
      </c>
      <c r="E7013" t="s">
        <v>20219</v>
      </c>
      <c r="F7013" t="s">
        <v>20442</v>
      </c>
      <c r="G7013" s="146">
        <f t="shared" si="133"/>
        <v>1</v>
      </c>
    </row>
    <row r="7014" spans="1:7">
      <c r="A7014" t="s">
        <v>20220</v>
      </c>
      <c r="B7014" s="1">
        <f>IFERROR(INDEX(Preturi!H$2:H$8000, MATCH(A7014, Preturi!G$2:G$8000, 0)), "")*G7014</f>
        <v>18.57</v>
      </c>
      <c r="C7014" t="s">
        <v>688</v>
      </c>
      <c r="D7014" t="s">
        <v>2306</v>
      </c>
      <c r="E7014" t="s">
        <v>20221</v>
      </c>
      <c r="F7014" t="s">
        <v>20442</v>
      </c>
      <c r="G7014" s="146">
        <f t="shared" si="133"/>
        <v>1</v>
      </c>
    </row>
    <row r="7015" spans="1:7">
      <c r="A7015" t="s">
        <v>20222</v>
      </c>
      <c r="B7015" s="1">
        <f>IFERROR(INDEX(Preturi!H$2:H$8000, MATCH(A7015, Preturi!G$2:G$8000, 0)), "")*G7015</f>
        <v>18.57</v>
      </c>
      <c r="C7015" t="s">
        <v>688</v>
      </c>
      <c r="D7015" t="s">
        <v>2306</v>
      </c>
      <c r="E7015" t="s">
        <v>20223</v>
      </c>
      <c r="F7015" t="s">
        <v>20442</v>
      </c>
      <c r="G7015" s="146">
        <f t="shared" si="133"/>
        <v>1</v>
      </c>
    </row>
    <row r="7016" spans="1:7">
      <c r="A7016" t="s">
        <v>20224</v>
      </c>
      <c r="B7016" s="1">
        <f>IFERROR(INDEX(Preturi!H$2:H$8000, MATCH(A7016, Preturi!G$2:G$8000, 0)), "")*G7016</f>
        <v>9.2799999999999994</v>
      </c>
      <c r="C7016" t="s">
        <v>688</v>
      </c>
      <c r="D7016" t="s">
        <v>2306</v>
      </c>
      <c r="E7016" t="s">
        <v>20225</v>
      </c>
      <c r="F7016" t="s">
        <v>20442</v>
      </c>
      <c r="G7016" s="146">
        <f t="shared" si="133"/>
        <v>1</v>
      </c>
    </row>
    <row r="7017" spans="1:7">
      <c r="A7017" t="s">
        <v>20226</v>
      </c>
      <c r="B7017" s="1">
        <f>IFERROR(INDEX(Preturi!H$2:H$8000, MATCH(A7017, Preturi!G$2:G$8000, 0)), "")*G7017</f>
        <v>9.2799999999999994</v>
      </c>
      <c r="C7017" t="s">
        <v>688</v>
      </c>
      <c r="D7017" t="s">
        <v>2306</v>
      </c>
      <c r="E7017" t="s">
        <v>20227</v>
      </c>
      <c r="F7017" t="s">
        <v>20442</v>
      </c>
      <c r="G7017" s="146">
        <f t="shared" si="133"/>
        <v>1</v>
      </c>
    </row>
    <row r="7018" spans="1:7">
      <c r="A7018" t="s">
        <v>20228</v>
      </c>
      <c r="B7018" s="1">
        <f>IFERROR(INDEX(Preturi!H$2:H$8000, MATCH(A7018, Preturi!G$2:G$8000, 0)), "")*G7018</f>
        <v>12.33</v>
      </c>
      <c r="C7018" t="s">
        <v>688</v>
      </c>
      <c r="D7018" t="s">
        <v>2306</v>
      </c>
      <c r="E7018" t="s">
        <v>20229</v>
      </c>
      <c r="F7018" t="s">
        <v>20442</v>
      </c>
      <c r="G7018" s="146">
        <f t="shared" si="133"/>
        <v>1</v>
      </c>
    </row>
    <row r="7019" spans="1:7">
      <c r="A7019" t="s">
        <v>20230</v>
      </c>
      <c r="B7019" s="1">
        <f>IFERROR(INDEX(Preturi!H$2:H$8000, MATCH(A7019, Preturi!G$2:G$8000, 0)), "")*G7019</f>
        <v>12.33</v>
      </c>
      <c r="C7019" t="s">
        <v>688</v>
      </c>
      <c r="D7019" t="s">
        <v>2306</v>
      </c>
      <c r="E7019" t="s">
        <v>20231</v>
      </c>
      <c r="F7019" t="s">
        <v>20442</v>
      </c>
      <c r="G7019" s="146">
        <f t="shared" si="133"/>
        <v>1</v>
      </c>
    </row>
    <row r="7020" spans="1:7">
      <c r="A7020" t="s">
        <v>20232</v>
      </c>
      <c r="B7020" s="1">
        <f>IFERROR(INDEX(Preturi!H$2:H$8000, MATCH(A7020, Preturi!G$2:G$8000, 0)), "")*G7020</f>
        <v>15.36</v>
      </c>
      <c r="C7020" t="s">
        <v>688</v>
      </c>
      <c r="D7020" t="s">
        <v>2306</v>
      </c>
      <c r="E7020" t="s">
        <v>20233</v>
      </c>
      <c r="F7020" t="s">
        <v>20442</v>
      </c>
      <c r="G7020" s="146">
        <f t="shared" si="133"/>
        <v>1</v>
      </c>
    </row>
    <row r="7021" spans="1:7">
      <c r="A7021" t="s">
        <v>20234</v>
      </c>
      <c r="B7021" s="1">
        <f>IFERROR(INDEX(Preturi!H$2:H$8000, MATCH(A7021, Preturi!G$2:G$8000, 0)), "")*G7021</f>
        <v>15.36</v>
      </c>
      <c r="C7021" t="s">
        <v>688</v>
      </c>
      <c r="D7021" t="s">
        <v>2306</v>
      </c>
      <c r="E7021" t="s">
        <v>20235</v>
      </c>
      <c r="F7021" t="s">
        <v>20442</v>
      </c>
      <c r="G7021" s="146">
        <f t="shared" si="133"/>
        <v>1</v>
      </c>
    </row>
    <row r="7022" spans="1:7">
      <c r="A7022" t="s">
        <v>20236</v>
      </c>
      <c r="B7022" s="1">
        <f>IFERROR(INDEX(Preturi!H$2:H$8000, MATCH(A7022, Preturi!G$2:G$8000, 0)), "")*G7022</f>
        <v>18.309999999999999</v>
      </c>
      <c r="C7022" t="s">
        <v>688</v>
      </c>
      <c r="D7022" t="s">
        <v>2306</v>
      </c>
      <c r="E7022" t="s">
        <v>20237</v>
      </c>
      <c r="F7022" t="s">
        <v>20442</v>
      </c>
      <c r="G7022" s="146">
        <f t="shared" si="133"/>
        <v>1</v>
      </c>
    </row>
    <row r="7023" spans="1:7">
      <c r="A7023" t="s">
        <v>20238</v>
      </c>
      <c r="B7023" s="1">
        <f>IFERROR(INDEX(Preturi!H$2:H$8000, MATCH(A7023, Preturi!G$2:G$8000, 0)), "")*G7023</f>
        <v>18.309999999999999</v>
      </c>
      <c r="C7023" t="s">
        <v>688</v>
      </c>
      <c r="D7023" t="s">
        <v>2306</v>
      </c>
      <c r="E7023" t="s">
        <v>20239</v>
      </c>
      <c r="F7023" t="s">
        <v>20442</v>
      </c>
      <c r="G7023" s="146">
        <f t="shared" si="133"/>
        <v>1</v>
      </c>
    </row>
    <row r="7024" spans="1:7">
      <c r="A7024" t="s">
        <v>20240</v>
      </c>
      <c r="B7024" s="1">
        <f>IFERROR(INDEX(Preturi!H$2:H$8000, MATCH(A7024, Preturi!G$2:G$8000, 0)), "")*G7024</f>
        <v>21.22</v>
      </c>
      <c r="C7024" t="s">
        <v>688</v>
      </c>
      <c r="D7024" t="s">
        <v>2306</v>
      </c>
      <c r="E7024" t="s">
        <v>20242</v>
      </c>
      <c r="F7024" t="s">
        <v>20442</v>
      </c>
      <c r="G7024" s="146">
        <f t="shared" si="133"/>
        <v>1</v>
      </c>
    </row>
    <row r="7025" spans="1:7">
      <c r="A7025" t="s">
        <v>20243</v>
      </c>
      <c r="B7025" s="1">
        <f>IFERROR(INDEX(Preturi!H$2:H$8000, MATCH(A7025, Preturi!G$2:G$8000, 0)), "")*G7025</f>
        <v>21.22</v>
      </c>
      <c r="C7025" t="s">
        <v>688</v>
      </c>
      <c r="D7025" t="s">
        <v>2306</v>
      </c>
      <c r="E7025" t="s">
        <v>20244</v>
      </c>
      <c r="F7025" t="s">
        <v>20442</v>
      </c>
      <c r="G7025" s="146">
        <f t="shared" si="133"/>
        <v>1</v>
      </c>
    </row>
    <row r="7026" spans="1:7">
      <c r="A7026" t="s">
        <v>20245</v>
      </c>
      <c r="B7026" s="1">
        <f>IFERROR(INDEX(Preturi!H$2:H$8000, MATCH(A7026, Preturi!G$2:G$8000, 0)), "")*G7026</f>
        <v>4.51</v>
      </c>
      <c r="C7026" t="s">
        <v>688</v>
      </c>
      <c r="D7026" t="s">
        <v>2306</v>
      </c>
      <c r="E7026" t="s">
        <v>20246</v>
      </c>
      <c r="F7026" t="s">
        <v>20442</v>
      </c>
      <c r="G7026" s="146">
        <f t="shared" si="133"/>
        <v>1</v>
      </c>
    </row>
    <row r="7027" spans="1:7">
      <c r="A7027" t="s">
        <v>20247</v>
      </c>
      <c r="B7027" s="1">
        <f>IFERROR(INDEX(Preturi!H$2:H$8000, MATCH(A7027, Preturi!G$2:G$8000, 0)), "")*G7027</f>
        <v>4.51</v>
      </c>
      <c r="C7027" t="s">
        <v>688</v>
      </c>
      <c r="D7027" t="s">
        <v>2306</v>
      </c>
      <c r="E7027" t="s">
        <v>20248</v>
      </c>
      <c r="F7027" t="s">
        <v>20442</v>
      </c>
      <c r="G7027" s="146">
        <f t="shared" si="133"/>
        <v>1</v>
      </c>
    </row>
    <row r="7028" spans="1:7">
      <c r="A7028" t="s">
        <v>20249</v>
      </c>
      <c r="B7028" s="1">
        <f>IFERROR(INDEX(Preturi!H$2:H$8000, MATCH(A7028, Preturi!G$2:G$8000, 0)), "")*G7028</f>
        <v>5.95</v>
      </c>
      <c r="C7028" t="s">
        <v>688</v>
      </c>
      <c r="D7028" t="s">
        <v>2306</v>
      </c>
      <c r="E7028" t="s">
        <v>20250</v>
      </c>
      <c r="F7028" t="s">
        <v>20442</v>
      </c>
      <c r="G7028" s="146">
        <f t="shared" si="133"/>
        <v>1</v>
      </c>
    </row>
    <row r="7029" spans="1:7">
      <c r="A7029" t="s">
        <v>20251</v>
      </c>
      <c r="B7029" s="1">
        <f>IFERROR(INDEX(Preturi!H$2:H$8000, MATCH(A7029, Preturi!G$2:G$8000, 0)), "")*G7029</f>
        <v>5.95</v>
      </c>
      <c r="C7029" t="s">
        <v>688</v>
      </c>
      <c r="D7029" t="s">
        <v>2306</v>
      </c>
      <c r="E7029" t="s">
        <v>20252</v>
      </c>
      <c r="F7029" t="s">
        <v>20442</v>
      </c>
      <c r="G7029" s="146">
        <f t="shared" si="133"/>
        <v>1</v>
      </c>
    </row>
    <row r="7030" spans="1:7">
      <c r="A7030" t="s">
        <v>20253</v>
      </c>
      <c r="B7030" s="1">
        <f>IFERROR(INDEX(Preturi!H$2:H$8000, MATCH(A7030, Preturi!G$2:G$8000, 0)), "")*G7030</f>
        <v>7.35</v>
      </c>
      <c r="C7030" t="s">
        <v>688</v>
      </c>
      <c r="D7030" t="s">
        <v>2306</v>
      </c>
      <c r="E7030" t="s">
        <v>20254</v>
      </c>
      <c r="F7030" t="s">
        <v>20442</v>
      </c>
      <c r="G7030" s="146">
        <f t="shared" si="133"/>
        <v>1</v>
      </c>
    </row>
    <row r="7031" spans="1:7">
      <c r="A7031" t="s">
        <v>20255</v>
      </c>
      <c r="B7031" s="1">
        <f>IFERROR(INDEX(Preturi!H$2:H$8000, MATCH(A7031, Preturi!G$2:G$8000, 0)), "")*G7031</f>
        <v>7.35</v>
      </c>
      <c r="C7031" t="s">
        <v>688</v>
      </c>
      <c r="D7031" t="s">
        <v>2306</v>
      </c>
      <c r="E7031" t="s">
        <v>20256</v>
      </c>
      <c r="F7031" t="s">
        <v>20442</v>
      </c>
      <c r="G7031" s="146">
        <f t="shared" si="133"/>
        <v>1</v>
      </c>
    </row>
    <row r="7032" spans="1:7">
      <c r="A7032" t="s">
        <v>20257</v>
      </c>
      <c r="B7032" s="1">
        <f>IFERROR(INDEX(Preturi!H$2:H$8000, MATCH(A7032, Preturi!G$2:G$8000, 0)), "")*G7032</f>
        <v>8.7200000000000006</v>
      </c>
      <c r="C7032" t="s">
        <v>688</v>
      </c>
      <c r="D7032" t="s">
        <v>2306</v>
      </c>
      <c r="E7032" t="s">
        <v>20258</v>
      </c>
      <c r="F7032" t="s">
        <v>20442</v>
      </c>
      <c r="G7032" s="146">
        <f t="shared" si="133"/>
        <v>1</v>
      </c>
    </row>
    <row r="7033" spans="1:7">
      <c r="A7033" t="s">
        <v>20259</v>
      </c>
      <c r="B7033" s="1">
        <f>IFERROR(INDEX(Preturi!H$2:H$8000, MATCH(A7033, Preturi!G$2:G$8000, 0)), "")*G7033</f>
        <v>8.7200000000000006</v>
      </c>
      <c r="C7033" t="s">
        <v>688</v>
      </c>
      <c r="D7033" t="s">
        <v>2306</v>
      </c>
      <c r="E7033" t="s">
        <v>20260</v>
      </c>
      <c r="F7033" t="s">
        <v>20442</v>
      </c>
      <c r="G7033" s="146">
        <f t="shared" si="133"/>
        <v>1</v>
      </c>
    </row>
    <row r="7034" spans="1:7">
      <c r="A7034" t="s">
        <v>20261</v>
      </c>
      <c r="B7034" s="1">
        <f>IFERROR(INDEX(Preturi!H$2:H$8000, MATCH(A7034, Preturi!G$2:G$8000, 0)), "")*G7034</f>
        <v>10.039999999999999</v>
      </c>
      <c r="C7034" t="s">
        <v>688</v>
      </c>
      <c r="D7034" t="s">
        <v>2306</v>
      </c>
      <c r="E7034" t="s">
        <v>20262</v>
      </c>
      <c r="F7034" t="s">
        <v>20442</v>
      </c>
      <c r="G7034" s="146">
        <f t="shared" si="133"/>
        <v>1</v>
      </c>
    </row>
    <row r="7035" spans="1:7">
      <c r="A7035" t="s">
        <v>20263</v>
      </c>
      <c r="B7035" s="1">
        <f>IFERROR(INDEX(Preturi!H$2:H$8000, MATCH(A7035, Preturi!G$2:G$8000, 0)), "")*G7035</f>
        <v>10.039999999999999</v>
      </c>
      <c r="C7035" t="s">
        <v>688</v>
      </c>
      <c r="D7035" t="s">
        <v>2306</v>
      </c>
      <c r="E7035" t="s">
        <v>20264</v>
      </c>
      <c r="F7035" t="s">
        <v>20442</v>
      </c>
      <c r="G7035" s="146">
        <f t="shared" si="133"/>
        <v>1</v>
      </c>
    </row>
    <row r="7036" spans="1:7">
      <c r="A7036" t="s">
        <v>20265</v>
      </c>
      <c r="B7036" s="1">
        <f>IFERROR(INDEX(Preturi!H$2:H$8000, MATCH(A7036, Preturi!G$2:G$8000, 0)), "")*G7036</f>
        <v>4.67</v>
      </c>
      <c r="C7036" t="s">
        <v>688</v>
      </c>
      <c r="D7036" t="s">
        <v>2306</v>
      </c>
      <c r="E7036" t="s">
        <v>20266</v>
      </c>
      <c r="F7036" t="s">
        <v>20442</v>
      </c>
      <c r="G7036" s="146">
        <f t="shared" si="133"/>
        <v>1</v>
      </c>
    </row>
    <row r="7037" spans="1:7">
      <c r="A7037" t="s">
        <v>20267</v>
      </c>
      <c r="B7037" s="1">
        <f>IFERROR(INDEX(Preturi!H$2:H$8000, MATCH(A7037, Preturi!G$2:G$8000, 0)), "")*G7037</f>
        <v>4.67</v>
      </c>
      <c r="C7037" t="s">
        <v>688</v>
      </c>
      <c r="D7037" t="s">
        <v>2306</v>
      </c>
      <c r="E7037" t="s">
        <v>20268</v>
      </c>
      <c r="F7037" t="s">
        <v>20442</v>
      </c>
      <c r="G7037" s="146">
        <f t="shared" si="133"/>
        <v>1</v>
      </c>
    </row>
    <row r="7038" spans="1:7">
      <c r="A7038" t="s">
        <v>20269</v>
      </c>
      <c r="B7038" s="1">
        <f>IFERROR(INDEX(Preturi!H$2:H$8000, MATCH(A7038, Preturi!G$2:G$8000, 0)), "")*G7038</f>
        <v>6.15</v>
      </c>
      <c r="C7038" t="s">
        <v>688</v>
      </c>
      <c r="D7038" t="s">
        <v>2306</v>
      </c>
      <c r="E7038" t="s">
        <v>20270</v>
      </c>
      <c r="F7038" t="s">
        <v>20442</v>
      </c>
      <c r="G7038" s="146">
        <f t="shared" si="133"/>
        <v>1</v>
      </c>
    </row>
    <row r="7039" spans="1:7">
      <c r="A7039" t="s">
        <v>20271</v>
      </c>
      <c r="B7039" s="1">
        <f>IFERROR(INDEX(Preturi!H$2:H$8000, MATCH(A7039, Preturi!G$2:G$8000, 0)), "")*G7039</f>
        <v>6.15</v>
      </c>
      <c r="C7039" t="s">
        <v>688</v>
      </c>
      <c r="D7039" t="s">
        <v>2306</v>
      </c>
      <c r="E7039" t="s">
        <v>20272</v>
      </c>
      <c r="F7039" t="s">
        <v>20442</v>
      </c>
      <c r="G7039" s="146">
        <f t="shared" si="133"/>
        <v>1</v>
      </c>
    </row>
    <row r="7040" spans="1:7">
      <c r="A7040" t="s">
        <v>20273</v>
      </c>
      <c r="B7040" s="1">
        <f>IFERROR(INDEX(Preturi!H$2:H$8000, MATCH(A7040, Preturi!G$2:G$8000, 0)), "")*G7040</f>
        <v>7.61</v>
      </c>
      <c r="C7040" t="s">
        <v>688</v>
      </c>
      <c r="D7040" t="s">
        <v>2306</v>
      </c>
      <c r="E7040" t="s">
        <v>20274</v>
      </c>
      <c r="F7040" t="s">
        <v>20442</v>
      </c>
      <c r="G7040" s="146">
        <f t="shared" si="133"/>
        <v>1</v>
      </c>
    </row>
    <row r="7041" spans="1:7">
      <c r="A7041" t="s">
        <v>20275</v>
      </c>
      <c r="B7041" s="1">
        <f>IFERROR(INDEX(Preturi!H$2:H$8000, MATCH(A7041, Preturi!G$2:G$8000, 0)), "")*G7041</f>
        <v>7.61</v>
      </c>
      <c r="C7041" t="s">
        <v>688</v>
      </c>
      <c r="D7041" t="s">
        <v>2306</v>
      </c>
      <c r="E7041" t="s">
        <v>20276</v>
      </c>
      <c r="F7041" t="s">
        <v>20442</v>
      </c>
      <c r="G7041" s="146">
        <f t="shared" si="133"/>
        <v>1</v>
      </c>
    </row>
    <row r="7042" spans="1:7">
      <c r="A7042" t="s">
        <v>20277</v>
      </c>
      <c r="B7042" s="1">
        <f>IFERROR(INDEX(Preturi!H$2:H$8000, MATCH(A7042, Preturi!G$2:G$8000, 0)), "")*G7042</f>
        <v>9.0399999999999991</v>
      </c>
      <c r="C7042" t="s">
        <v>688</v>
      </c>
      <c r="D7042" t="s">
        <v>2306</v>
      </c>
      <c r="E7042" t="s">
        <v>20278</v>
      </c>
      <c r="F7042" t="s">
        <v>20442</v>
      </c>
      <c r="G7042" s="146">
        <f t="shared" si="133"/>
        <v>1</v>
      </c>
    </row>
    <row r="7043" spans="1:7">
      <c r="A7043" t="s">
        <v>20279</v>
      </c>
      <c r="B7043" s="1">
        <f>IFERROR(INDEX(Preturi!H$2:H$8000, MATCH(A7043, Preturi!G$2:G$8000, 0)), "")*G7043</f>
        <v>9.0399999999999991</v>
      </c>
      <c r="C7043" t="s">
        <v>688</v>
      </c>
      <c r="D7043" t="s">
        <v>2306</v>
      </c>
      <c r="E7043" t="s">
        <v>20280</v>
      </c>
      <c r="F7043" t="s">
        <v>20442</v>
      </c>
      <c r="G7043" s="146">
        <f t="shared" si="133"/>
        <v>1</v>
      </c>
    </row>
    <row r="7044" spans="1:7">
      <c r="A7044" t="s">
        <v>20281</v>
      </c>
      <c r="B7044" s="1">
        <f>IFERROR(INDEX(Preturi!H$2:H$8000, MATCH(A7044, Preturi!G$2:G$8000, 0)), "")*G7044</f>
        <v>10.4</v>
      </c>
      <c r="C7044" t="s">
        <v>688</v>
      </c>
      <c r="D7044" t="s">
        <v>2306</v>
      </c>
      <c r="E7044" t="s">
        <v>20282</v>
      </c>
      <c r="F7044" t="s">
        <v>20442</v>
      </c>
      <c r="G7044" s="146">
        <f t="shared" ref="G7044:G7075" si="134">1+Adaosuri23</f>
        <v>1</v>
      </c>
    </row>
    <row r="7045" spans="1:7">
      <c r="A7045" t="s">
        <v>20283</v>
      </c>
      <c r="B7045" s="1">
        <f>IFERROR(INDEX(Preturi!H$2:H$8000, MATCH(A7045, Preturi!G$2:G$8000, 0)), "")*G7045</f>
        <v>10.4</v>
      </c>
      <c r="C7045" t="s">
        <v>688</v>
      </c>
      <c r="D7045" t="s">
        <v>2306</v>
      </c>
      <c r="E7045" t="s">
        <v>20284</v>
      </c>
      <c r="F7045" t="s">
        <v>20442</v>
      </c>
      <c r="G7045" s="146">
        <f t="shared" si="134"/>
        <v>1</v>
      </c>
    </row>
    <row r="7046" spans="1:7">
      <c r="A7046" t="s">
        <v>20285</v>
      </c>
      <c r="B7046" s="1">
        <f>IFERROR(INDEX(Preturi!H$2:H$8000, MATCH(A7046, Preturi!G$2:G$8000, 0)), "")*G7046</f>
        <v>4.82</v>
      </c>
      <c r="C7046" t="s">
        <v>688</v>
      </c>
      <c r="D7046" t="s">
        <v>2306</v>
      </c>
      <c r="E7046" t="s">
        <v>20286</v>
      </c>
      <c r="F7046" t="s">
        <v>20442</v>
      </c>
      <c r="G7046" s="146">
        <f t="shared" si="134"/>
        <v>1</v>
      </c>
    </row>
    <row r="7047" spans="1:7">
      <c r="A7047" t="s">
        <v>20287</v>
      </c>
      <c r="B7047" s="1">
        <f>IFERROR(INDEX(Preturi!H$2:H$8000, MATCH(A7047, Preturi!G$2:G$8000, 0)), "")*G7047</f>
        <v>4.82</v>
      </c>
      <c r="C7047" t="s">
        <v>688</v>
      </c>
      <c r="D7047" t="s">
        <v>2306</v>
      </c>
      <c r="E7047" t="s">
        <v>20288</v>
      </c>
      <c r="F7047" t="s">
        <v>20442</v>
      </c>
      <c r="G7047" s="146">
        <f t="shared" si="134"/>
        <v>1</v>
      </c>
    </row>
    <row r="7048" spans="1:7">
      <c r="A7048" t="s">
        <v>20289</v>
      </c>
      <c r="B7048" s="1">
        <f>IFERROR(INDEX(Preturi!H$2:H$8000, MATCH(A7048, Preturi!G$2:G$8000, 0)), "")*G7048</f>
        <v>6.36</v>
      </c>
      <c r="C7048" t="s">
        <v>688</v>
      </c>
      <c r="D7048" t="s">
        <v>2306</v>
      </c>
      <c r="E7048" t="s">
        <v>20290</v>
      </c>
      <c r="F7048" t="s">
        <v>20442</v>
      </c>
      <c r="G7048" s="146">
        <f t="shared" si="134"/>
        <v>1</v>
      </c>
    </row>
    <row r="7049" spans="1:7">
      <c r="A7049" t="s">
        <v>20291</v>
      </c>
      <c r="B7049" s="1">
        <f>IFERROR(INDEX(Preturi!H$2:H$8000, MATCH(A7049, Preturi!G$2:G$8000, 0)), "")*G7049</f>
        <v>6.36</v>
      </c>
      <c r="C7049" t="s">
        <v>688</v>
      </c>
      <c r="D7049" t="s">
        <v>2306</v>
      </c>
      <c r="E7049" t="s">
        <v>20292</v>
      </c>
      <c r="F7049" t="s">
        <v>20442</v>
      </c>
      <c r="G7049" s="146">
        <f t="shared" si="134"/>
        <v>1</v>
      </c>
    </row>
    <row r="7050" spans="1:7">
      <c r="A7050" t="s">
        <v>20293</v>
      </c>
      <c r="B7050" s="1">
        <f>IFERROR(INDEX(Preturi!H$2:H$8000, MATCH(A7050, Preturi!G$2:G$8000, 0)), "")*G7050</f>
        <v>7.88</v>
      </c>
      <c r="C7050" t="s">
        <v>688</v>
      </c>
      <c r="D7050" t="s">
        <v>2306</v>
      </c>
      <c r="E7050" t="s">
        <v>20295</v>
      </c>
      <c r="F7050" t="s">
        <v>20442</v>
      </c>
      <c r="G7050" s="146">
        <f t="shared" si="134"/>
        <v>1</v>
      </c>
    </row>
    <row r="7051" spans="1:7">
      <c r="A7051" t="s">
        <v>20296</v>
      </c>
      <c r="B7051" s="1">
        <f>IFERROR(INDEX(Preturi!H$2:H$8000, MATCH(A7051, Preturi!G$2:G$8000, 0)), "")*G7051</f>
        <v>7.88</v>
      </c>
      <c r="C7051" t="s">
        <v>688</v>
      </c>
      <c r="D7051" t="s">
        <v>2306</v>
      </c>
      <c r="E7051" t="s">
        <v>20297</v>
      </c>
      <c r="F7051" t="s">
        <v>20442</v>
      </c>
      <c r="G7051" s="146">
        <f t="shared" si="134"/>
        <v>1</v>
      </c>
    </row>
    <row r="7052" spans="1:7">
      <c r="A7052" t="s">
        <v>20298</v>
      </c>
      <c r="B7052" s="1">
        <f>IFERROR(INDEX(Preturi!H$2:H$8000, MATCH(A7052, Preturi!G$2:G$8000, 0)), "")*G7052</f>
        <v>9.33</v>
      </c>
      <c r="C7052" t="s">
        <v>688</v>
      </c>
      <c r="D7052" t="s">
        <v>2306</v>
      </c>
      <c r="E7052" t="s">
        <v>20299</v>
      </c>
      <c r="F7052" t="s">
        <v>20442</v>
      </c>
      <c r="G7052" s="146">
        <f t="shared" si="134"/>
        <v>1</v>
      </c>
    </row>
    <row r="7053" spans="1:7">
      <c r="A7053" t="s">
        <v>20300</v>
      </c>
      <c r="B7053" s="1">
        <f>IFERROR(INDEX(Preturi!H$2:H$8000, MATCH(A7053, Preturi!G$2:G$8000, 0)), "")*G7053</f>
        <v>9.33</v>
      </c>
      <c r="C7053" t="s">
        <v>688</v>
      </c>
      <c r="D7053" t="s">
        <v>2306</v>
      </c>
      <c r="E7053" t="s">
        <v>20301</v>
      </c>
      <c r="F7053" t="s">
        <v>20442</v>
      </c>
      <c r="G7053" s="146">
        <f t="shared" si="134"/>
        <v>1</v>
      </c>
    </row>
    <row r="7054" spans="1:7">
      <c r="A7054" t="s">
        <v>20302</v>
      </c>
      <c r="B7054" s="1">
        <f>IFERROR(INDEX(Preturi!H$2:H$8000, MATCH(A7054, Preturi!G$2:G$8000, 0)), "")*G7054</f>
        <v>10.75</v>
      </c>
      <c r="C7054" t="s">
        <v>688</v>
      </c>
      <c r="D7054" t="s">
        <v>2306</v>
      </c>
      <c r="E7054" t="s">
        <v>20303</v>
      </c>
      <c r="F7054" t="s">
        <v>20442</v>
      </c>
      <c r="G7054" s="146">
        <f t="shared" si="134"/>
        <v>1</v>
      </c>
    </row>
    <row r="7055" spans="1:7">
      <c r="A7055" t="s">
        <v>20304</v>
      </c>
      <c r="B7055" s="1">
        <f>IFERROR(INDEX(Preturi!H$2:H$8000, MATCH(A7055, Preturi!G$2:G$8000, 0)), "")*G7055</f>
        <v>10.75</v>
      </c>
      <c r="C7055" t="s">
        <v>688</v>
      </c>
      <c r="D7055" t="s">
        <v>2306</v>
      </c>
      <c r="E7055" t="s">
        <v>20305</v>
      </c>
      <c r="F7055" t="s">
        <v>20442</v>
      </c>
      <c r="G7055" s="146">
        <f t="shared" si="134"/>
        <v>1</v>
      </c>
    </row>
    <row r="7056" spans="1:7">
      <c r="A7056" t="s">
        <v>20306</v>
      </c>
      <c r="B7056" s="1">
        <f>IFERROR(INDEX(Preturi!H$2:H$8000, MATCH(A7056, Preturi!G$2:G$8000, 0)), "")*G7056</f>
        <v>5.12</v>
      </c>
      <c r="C7056" t="s">
        <v>688</v>
      </c>
      <c r="D7056" t="s">
        <v>2306</v>
      </c>
      <c r="E7056" t="s">
        <v>20307</v>
      </c>
      <c r="F7056" t="s">
        <v>20442</v>
      </c>
      <c r="G7056" s="146">
        <f t="shared" si="134"/>
        <v>1</v>
      </c>
    </row>
    <row r="7057" spans="1:7">
      <c r="A7057" t="s">
        <v>20308</v>
      </c>
      <c r="B7057" s="1">
        <f>IFERROR(INDEX(Preturi!H$2:H$8000, MATCH(A7057, Preturi!G$2:G$8000, 0)), "")*G7057</f>
        <v>5.12</v>
      </c>
      <c r="C7057" t="s">
        <v>688</v>
      </c>
      <c r="D7057" t="s">
        <v>2306</v>
      </c>
      <c r="E7057" t="s">
        <v>20309</v>
      </c>
      <c r="F7057" t="s">
        <v>20442</v>
      </c>
      <c r="G7057" s="146">
        <f t="shared" si="134"/>
        <v>1</v>
      </c>
    </row>
    <row r="7058" spans="1:7">
      <c r="A7058" t="s">
        <v>20310</v>
      </c>
      <c r="B7058" s="1">
        <f>IFERROR(INDEX(Preturi!H$2:H$8000, MATCH(A7058, Preturi!G$2:G$8000, 0)), "")*G7058</f>
        <v>6.76</v>
      </c>
      <c r="C7058" t="s">
        <v>688</v>
      </c>
      <c r="D7058" t="s">
        <v>2306</v>
      </c>
      <c r="E7058" t="s">
        <v>20311</v>
      </c>
      <c r="F7058" t="s">
        <v>20442</v>
      </c>
      <c r="G7058" s="146">
        <f t="shared" si="134"/>
        <v>1</v>
      </c>
    </row>
    <row r="7059" spans="1:7">
      <c r="A7059" t="s">
        <v>20312</v>
      </c>
      <c r="B7059" s="1">
        <f>IFERROR(INDEX(Preturi!H$2:H$8000, MATCH(A7059, Preturi!G$2:G$8000, 0)), "")*G7059</f>
        <v>6.76</v>
      </c>
      <c r="C7059" t="s">
        <v>688</v>
      </c>
      <c r="D7059" t="s">
        <v>2306</v>
      </c>
      <c r="E7059" t="s">
        <v>20313</v>
      </c>
      <c r="F7059" t="s">
        <v>20442</v>
      </c>
      <c r="G7059" s="146">
        <f t="shared" si="134"/>
        <v>1</v>
      </c>
    </row>
    <row r="7060" spans="1:7">
      <c r="A7060" t="s">
        <v>20314</v>
      </c>
      <c r="B7060" s="1">
        <f>IFERROR(INDEX(Preturi!H$2:H$8000, MATCH(A7060, Preturi!G$2:G$8000, 0)), "")*G7060</f>
        <v>8.3699999999999992</v>
      </c>
      <c r="C7060" t="s">
        <v>688</v>
      </c>
      <c r="D7060" t="s">
        <v>2306</v>
      </c>
      <c r="E7060" t="s">
        <v>20315</v>
      </c>
      <c r="F7060" t="s">
        <v>20442</v>
      </c>
      <c r="G7060" s="146">
        <f t="shared" si="134"/>
        <v>1</v>
      </c>
    </row>
    <row r="7061" spans="1:7">
      <c r="A7061" t="s">
        <v>20316</v>
      </c>
      <c r="B7061" s="1">
        <f>IFERROR(INDEX(Preturi!H$2:H$8000, MATCH(A7061, Preturi!G$2:G$8000, 0)), "")*G7061</f>
        <v>8.3699999999999992</v>
      </c>
      <c r="C7061" t="s">
        <v>688</v>
      </c>
      <c r="D7061" t="s">
        <v>2306</v>
      </c>
      <c r="E7061" t="s">
        <v>20317</v>
      </c>
      <c r="F7061" t="s">
        <v>20442</v>
      </c>
      <c r="G7061" s="146">
        <f t="shared" si="134"/>
        <v>1</v>
      </c>
    </row>
    <row r="7062" spans="1:7">
      <c r="A7062" t="s">
        <v>20318</v>
      </c>
      <c r="B7062" s="1">
        <f>IFERROR(INDEX(Preturi!H$2:H$8000, MATCH(A7062, Preturi!G$2:G$8000, 0)), "")*G7062</f>
        <v>9.9499999999999993</v>
      </c>
      <c r="C7062" t="s">
        <v>688</v>
      </c>
      <c r="D7062" t="s">
        <v>2306</v>
      </c>
      <c r="E7062" t="s">
        <v>20319</v>
      </c>
      <c r="F7062" t="s">
        <v>20442</v>
      </c>
      <c r="G7062" s="146">
        <f t="shared" si="134"/>
        <v>1</v>
      </c>
    </row>
    <row r="7063" spans="1:7">
      <c r="A7063" t="s">
        <v>20320</v>
      </c>
      <c r="B7063" s="1">
        <f>IFERROR(INDEX(Preturi!H$2:H$8000, MATCH(A7063, Preturi!G$2:G$8000, 0)), "")*G7063</f>
        <v>9.9499999999999993</v>
      </c>
      <c r="C7063" t="s">
        <v>688</v>
      </c>
      <c r="D7063" t="s">
        <v>2306</v>
      </c>
      <c r="E7063" t="s">
        <v>20321</v>
      </c>
      <c r="F7063" t="s">
        <v>20442</v>
      </c>
      <c r="G7063" s="146">
        <f t="shared" si="134"/>
        <v>1</v>
      </c>
    </row>
    <row r="7064" spans="1:7">
      <c r="A7064" t="s">
        <v>20322</v>
      </c>
      <c r="B7064" s="1">
        <f>IFERROR(INDEX(Preturi!H$2:H$8000, MATCH(A7064, Preturi!G$2:G$8000, 0)), "")*G7064</f>
        <v>11.47</v>
      </c>
      <c r="C7064" t="s">
        <v>688</v>
      </c>
      <c r="D7064" t="s">
        <v>2306</v>
      </c>
      <c r="E7064" t="s">
        <v>20323</v>
      </c>
      <c r="F7064" t="s">
        <v>20442</v>
      </c>
      <c r="G7064" s="146">
        <f t="shared" si="134"/>
        <v>1</v>
      </c>
    </row>
    <row r="7065" spans="1:7">
      <c r="A7065" t="s">
        <v>20324</v>
      </c>
      <c r="B7065" s="1">
        <f>IFERROR(INDEX(Preturi!H$2:H$8000, MATCH(A7065, Preturi!G$2:G$8000, 0)), "")*G7065</f>
        <v>11.47</v>
      </c>
      <c r="C7065" t="s">
        <v>688</v>
      </c>
      <c r="D7065" t="s">
        <v>2306</v>
      </c>
      <c r="E7065" t="s">
        <v>20325</v>
      </c>
      <c r="F7065" t="s">
        <v>20442</v>
      </c>
      <c r="G7065" s="146">
        <f t="shared" si="134"/>
        <v>1</v>
      </c>
    </row>
    <row r="7066" spans="1:7">
      <c r="A7066" t="s">
        <v>20326</v>
      </c>
      <c r="B7066" s="1">
        <f>IFERROR(INDEX(Preturi!H$2:H$8000, MATCH(A7066, Preturi!G$2:G$8000, 0)), "")*G7066</f>
        <v>5.69</v>
      </c>
      <c r="C7066" t="s">
        <v>688</v>
      </c>
      <c r="D7066" t="s">
        <v>2306</v>
      </c>
      <c r="E7066" t="s">
        <v>20327</v>
      </c>
      <c r="F7066" t="s">
        <v>20442</v>
      </c>
      <c r="G7066" s="146">
        <f t="shared" si="134"/>
        <v>1</v>
      </c>
    </row>
    <row r="7067" spans="1:7">
      <c r="A7067" t="s">
        <v>20328</v>
      </c>
      <c r="B7067" s="1">
        <f>IFERROR(INDEX(Preturi!H$2:H$8000, MATCH(A7067, Preturi!G$2:G$8000, 0)), "")*G7067</f>
        <v>5.69</v>
      </c>
      <c r="C7067" t="s">
        <v>688</v>
      </c>
      <c r="D7067" t="s">
        <v>2306</v>
      </c>
      <c r="E7067" t="s">
        <v>20329</v>
      </c>
      <c r="F7067" t="s">
        <v>20442</v>
      </c>
      <c r="G7067" s="146">
        <f t="shared" si="134"/>
        <v>1</v>
      </c>
    </row>
    <row r="7068" spans="1:7">
      <c r="A7068" t="s">
        <v>20330</v>
      </c>
      <c r="B7068" s="1">
        <f>IFERROR(INDEX(Preturi!H$2:H$8000, MATCH(A7068, Preturi!G$2:G$8000, 0)), "")*G7068</f>
        <v>7.53</v>
      </c>
      <c r="C7068" t="s">
        <v>688</v>
      </c>
      <c r="D7068" t="s">
        <v>2306</v>
      </c>
      <c r="E7068" t="s">
        <v>20331</v>
      </c>
      <c r="F7068" t="s">
        <v>20442</v>
      </c>
      <c r="G7068" s="146">
        <f t="shared" si="134"/>
        <v>1</v>
      </c>
    </row>
    <row r="7069" spans="1:7">
      <c r="A7069" t="s">
        <v>20332</v>
      </c>
      <c r="B7069" s="1">
        <f>IFERROR(INDEX(Preturi!H$2:H$8000, MATCH(A7069, Preturi!G$2:G$8000, 0)), "")*G7069</f>
        <v>7.53</v>
      </c>
      <c r="C7069" t="s">
        <v>688</v>
      </c>
      <c r="D7069" t="s">
        <v>2306</v>
      </c>
      <c r="E7069" t="s">
        <v>20333</v>
      </c>
      <c r="F7069" t="s">
        <v>20442</v>
      </c>
      <c r="G7069" s="146">
        <f t="shared" si="134"/>
        <v>1</v>
      </c>
    </row>
    <row r="7070" spans="1:7">
      <c r="A7070" t="s">
        <v>20334</v>
      </c>
      <c r="B7070" s="1">
        <f>IFERROR(INDEX(Preturi!H$2:H$8000, MATCH(A7070, Preturi!G$2:G$8000, 0)), "")*G7070</f>
        <v>9.41</v>
      </c>
      <c r="C7070" t="s">
        <v>688</v>
      </c>
      <c r="D7070" t="s">
        <v>2306</v>
      </c>
      <c r="E7070" t="s">
        <v>20335</v>
      </c>
      <c r="F7070" t="s">
        <v>20442</v>
      </c>
      <c r="G7070" s="146">
        <f t="shared" si="134"/>
        <v>1</v>
      </c>
    </row>
    <row r="7071" spans="1:7">
      <c r="A7071" t="s">
        <v>20336</v>
      </c>
      <c r="B7071" s="1">
        <f>IFERROR(INDEX(Preturi!H$2:H$8000, MATCH(A7071, Preturi!G$2:G$8000, 0)), "")*G7071</f>
        <v>9.41</v>
      </c>
      <c r="C7071" t="s">
        <v>688</v>
      </c>
      <c r="D7071" t="s">
        <v>2306</v>
      </c>
      <c r="E7071" t="s">
        <v>20337</v>
      </c>
      <c r="F7071" t="s">
        <v>20442</v>
      </c>
      <c r="G7071" s="146">
        <f t="shared" si="134"/>
        <v>1</v>
      </c>
    </row>
    <row r="7072" spans="1:7">
      <c r="A7072" t="s">
        <v>20338</v>
      </c>
      <c r="B7072" s="1">
        <f>IFERROR(INDEX(Preturi!H$2:H$8000, MATCH(A7072, Preturi!G$2:G$8000, 0)), "")*G7072</f>
        <v>11.21</v>
      </c>
      <c r="C7072" t="s">
        <v>688</v>
      </c>
      <c r="D7072" t="s">
        <v>2306</v>
      </c>
      <c r="E7072" t="s">
        <v>20339</v>
      </c>
      <c r="F7072" t="s">
        <v>20442</v>
      </c>
      <c r="G7072" s="146">
        <f t="shared" si="134"/>
        <v>1</v>
      </c>
    </row>
    <row r="7073" spans="1:7">
      <c r="A7073" t="s">
        <v>20340</v>
      </c>
      <c r="B7073" s="1">
        <f>IFERROR(INDEX(Preturi!H$2:H$8000, MATCH(A7073, Preturi!G$2:G$8000, 0)), "")*G7073</f>
        <v>11.21</v>
      </c>
      <c r="C7073" t="s">
        <v>688</v>
      </c>
      <c r="D7073" t="s">
        <v>2306</v>
      </c>
      <c r="E7073" t="s">
        <v>20341</v>
      </c>
      <c r="F7073" t="s">
        <v>20442</v>
      </c>
      <c r="G7073" s="146">
        <f t="shared" si="134"/>
        <v>1</v>
      </c>
    </row>
    <row r="7074" spans="1:7">
      <c r="A7074" t="s">
        <v>20342</v>
      </c>
      <c r="B7074" s="1">
        <f>IFERROR(INDEX(Preturi!H$2:H$8000, MATCH(A7074, Preturi!G$2:G$8000, 0)), "")*G7074</f>
        <v>12.94</v>
      </c>
      <c r="C7074" t="s">
        <v>688</v>
      </c>
      <c r="D7074" t="s">
        <v>2306</v>
      </c>
      <c r="E7074" t="s">
        <v>20343</v>
      </c>
      <c r="F7074" t="s">
        <v>20442</v>
      </c>
      <c r="G7074" s="146">
        <f t="shared" si="134"/>
        <v>1</v>
      </c>
    </row>
    <row r="7075" spans="1:7">
      <c r="A7075" t="s">
        <v>20344</v>
      </c>
      <c r="B7075" s="1">
        <f>IFERROR(INDEX(Preturi!H$2:H$8000, MATCH(A7075, Preturi!G$2:G$8000, 0)), "")*G7075</f>
        <v>12.94</v>
      </c>
      <c r="C7075" t="s">
        <v>688</v>
      </c>
      <c r="D7075" t="s">
        <v>2306</v>
      </c>
      <c r="E7075" t="s">
        <v>20345</v>
      </c>
      <c r="F7075" t="s">
        <v>20442</v>
      </c>
      <c r="G7075" s="146">
        <f t="shared" si="134"/>
        <v>1</v>
      </c>
    </row>
    <row r="7076" spans="1:7">
      <c r="A7076" t="s">
        <v>20346</v>
      </c>
      <c r="B7076" s="1">
        <f>IFERROR(INDEX(Preturi!H$2:H$8000, MATCH(A7076, Preturi!G$2:G$8000, 0)), "")*G7076</f>
        <v>6.46</v>
      </c>
      <c r="C7076" t="s">
        <v>688</v>
      </c>
      <c r="D7076" t="s">
        <v>2306</v>
      </c>
      <c r="E7076" t="s">
        <v>20347</v>
      </c>
      <c r="F7076" t="s">
        <v>20442</v>
      </c>
      <c r="G7076" s="146">
        <f t="shared" ref="G7076:G7109" si="135">1+Adaosuri23</f>
        <v>1</v>
      </c>
    </row>
    <row r="7077" spans="1:7">
      <c r="A7077" t="s">
        <v>20348</v>
      </c>
      <c r="B7077" s="1">
        <f>IFERROR(INDEX(Preturi!H$2:H$8000, MATCH(A7077, Preturi!G$2:G$8000, 0)), "")*G7077</f>
        <v>6.46</v>
      </c>
      <c r="C7077" t="s">
        <v>688</v>
      </c>
      <c r="D7077" t="s">
        <v>2306</v>
      </c>
      <c r="E7077" t="s">
        <v>20349</v>
      </c>
      <c r="F7077" t="s">
        <v>20442</v>
      </c>
      <c r="G7077" s="146">
        <f t="shared" si="135"/>
        <v>1</v>
      </c>
    </row>
    <row r="7078" spans="1:7">
      <c r="A7078" t="s">
        <v>20350</v>
      </c>
      <c r="B7078" s="1">
        <f>IFERROR(INDEX(Preturi!H$2:H$8000, MATCH(A7078, Preturi!G$2:G$8000, 0)), "")*G7078</f>
        <v>8.5399999999999991</v>
      </c>
      <c r="C7078" t="s">
        <v>688</v>
      </c>
      <c r="D7078" t="s">
        <v>2306</v>
      </c>
      <c r="E7078" t="s">
        <v>20351</v>
      </c>
      <c r="F7078" t="s">
        <v>20442</v>
      </c>
      <c r="G7078" s="146">
        <f t="shared" si="135"/>
        <v>1</v>
      </c>
    </row>
    <row r="7079" spans="1:7">
      <c r="A7079" t="s">
        <v>20352</v>
      </c>
      <c r="B7079" s="1">
        <f>IFERROR(INDEX(Preturi!H$2:H$8000, MATCH(A7079, Preturi!G$2:G$8000, 0)), "")*G7079</f>
        <v>8.5399999999999991</v>
      </c>
      <c r="C7079" t="s">
        <v>688</v>
      </c>
      <c r="D7079" t="s">
        <v>2306</v>
      </c>
      <c r="E7079" t="s">
        <v>20353</v>
      </c>
      <c r="F7079" t="s">
        <v>20442</v>
      </c>
      <c r="G7079" s="146">
        <f t="shared" si="135"/>
        <v>1</v>
      </c>
    </row>
    <row r="7080" spans="1:7">
      <c r="A7080" t="s">
        <v>20354</v>
      </c>
      <c r="B7080" s="1">
        <f>IFERROR(INDEX(Preturi!H$2:H$8000, MATCH(A7080, Preturi!G$2:G$8000, 0)), "")*G7080</f>
        <v>10.69</v>
      </c>
      <c r="C7080" t="s">
        <v>688</v>
      </c>
      <c r="D7080" t="s">
        <v>2306</v>
      </c>
      <c r="E7080" t="s">
        <v>20355</v>
      </c>
      <c r="F7080" t="s">
        <v>20442</v>
      </c>
      <c r="G7080" s="146">
        <f t="shared" si="135"/>
        <v>1</v>
      </c>
    </row>
    <row r="7081" spans="1:7">
      <c r="A7081" t="s">
        <v>20356</v>
      </c>
      <c r="B7081" s="1">
        <f>IFERROR(INDEX(Preturi!H$2:H$8000, MATCH(A7081, Preturi!G$2:G$8000, 0)), "")*G7081</f>
        <v>10.69</v>
      </c>
      <c r="C7081" t="s">
        <v>688</v>
      </c>
      <c r="D7081" t="s">
        <v>2306</v>
      </c>
      <c r="E7081" t="s">
        <v>20357</v>
      </c>
      <c r="F7081" t="s">
        <v>20442</v>
      </c>
      <c r="G7081" s="146">
        <f t="shared" si="135"/>
        <v>1</v>
      </c>
    </row>
    <row r="7082" spans="1:7">
      <c r="A7082" t="s">
        <v>20358</v>
      </c>
      <c r="B7082" s="1">
        <f>IFERROR(INDEX(Preturi!H$2:H$8000, MATCH(A7082, Preturi!G$2:G$8000, 0)), "")*G7082</f>
        <v>12.74</v>
      </c>
      <c r="C7082" t="s">
        <v>688</v>
      </c>
      <c r="D7082" t="s">
        <v>2306</v>
      </c>
      <c r="E7082" t="s">
        <v>20360</v>
      </c>
      <c r="F7082" t="s">
        <v>20442</v>
      </c>
      <c r="G7082" s="146">
        <f t="shared" si="135"/>
        <v>1</v>
      </c>
    </row>
    <row r="7083" spans="1:7">
      <c r="A7083" t="s">
        <v>20361</v>
      </c>
      <c r="B7083" s="1">
        <f>IFERROR(INDEX(Preturi!H$2:H$8000, MATCH(A7083, Preturi!G$2:G$8000, 0)), "")*G7083</f>
        <v>12.74</v>
      </c>
      <c r="C7083" t="s">
        <v>688</v>
      </c>
      <c r="D7083" t="s">
        <v>2306</v>
      </c>
      <c r="E7083" t="s">
        <v>20362</v>
      </c>
      <c r="F7083" t="s">
        <v>20442</v>
      </c>
      <c r="G7083" s="146">
        <f t="shared" si="135"/>
        <v>1</v>
      </c>
    </row>
    <row r="7084" spans="1:7">
      <c r="A7084" t="s">
        <v>20363</v>
      </c>
      <c r="B7084" s="1">
        <f>IFERROR(INDEX(Preturi!H$2:H$8000, MATCH(A7084, Preturi!G$2:G$8000, 0)), "")*G7084</f>
        <v>14.72</v>
      </c>
      <c r="C7084" t="s">
        <v>688</v>
      </c>
      <c r="D7084" t="s">
        <v>2306</v>
      </c>
      <c r="E7084" t="s">
        <v>20365</v>
      </c>
      <c r="F7084" t="s">
        <v>20442</v>
      </c>
      <c r="G7084" s="146">
        <f t="shared" si="135"/>
        <v>1</v>
      </c>
    </row>
    <row r="7085" spans="1:7">
      <c r="A7085" t="s">
        <v>20366</v>
      </c>
      <c r="B7085" s="1">
        <f>IFERROR(INDEX(Preturi!H$2:H$8000, MATCH(A7085, Preturi!G$2:G$8000, 0)), "")*G7085</f>
        <v>14.72</v>
      </c>
      <c r="C7085" t="s">
        <v>688</v>
      </c>
      <c r="D7085" t="s">
        <v>2306</v>
      </c>
      <c r="E7085" t="s">
        <v>20367</v>
      </c>
      <c r="F7085" t="s">
        <v>20442</v>
      </c>
      <c r="G7085" s="146">
        <f t="shared" si="135"/>
        <v>1</v>
      </c>
    </row>
    <row r="7086" spans="1:7">
      <c r="A7086" t="s">
        <v>20368</v>
      </c>
      <c r="B7086" s="1">
        <f>IFERROR(INDEX(Preturi!H$2:H$8000, MATCH(A7086, Preturi!G$2:G$8000, 0)), "")*G7086</f>
        <v>10.220000000000001</v>
      </c>
      <c r="C7086" t="s">
        <v>688</v>
      </c>
      <c r="D7086" t="s">
        <v>2306</v>
      </c>
      <c r="E7086" t="s">
        <v>20369</v>
      </c>
      <c r="F7086" t="s">
        <v>20442</v>
      </c>
      <c r="G7086" s="146">
        <f t="shared" si="135"/>
        <v>1</v>
      </c>
    </row>
    <row r="7087" spans="1:7">
      <c r="A7087" t="s">
        <v>20370</v>
      </c>
      <c r="B7087" s="1">
        <f>IFERROR(INDEX(Preturi!H$2:H$8000, MATCH(A7087, Preturi!G$2:G$8000, 0)), "")*G7087</f>
        <v>10.220000000000001</v>
      </c>
      <c r="C7087" t="s">
        <v>688</v>
      </c>
      <c r="D7087" t="s">
        <v>2306</v>
      </c>
      <c r="E7087" t="s">
        <v>20371</v>
      </c>
      <c r="F7087" t="s">
        <v>20442</v>
      </c>
      <c r="G7087" s="146">
        <f t="shared" si="135"/>
        <v>1</v>
      </c>
    </row>
    <row r="7088" spans="1:7">
      <c r="A7088" t="s">
        <v>20372</v>
      </c>
      <c r="B7088" s="1">
        <f>IFERROR(INDEX(Preturi!H$2:H$8000, MATCH(A7088, Preturi!G$2:G$8000, 0)), "")*G7088</f>
        <v>12.68</v>
      </c>
      <c r="C7088" t="s">
        <v>688</v>
      </c>
      <c r="D7088" t="s">
        <v>2306</v>
      </c>
      <c r="E7088" t="s">
        <v>20374</v>
      </c>
      <c r="F7088" t="s">
        <v>20442</v>
      </c>
      <c r="G7088" s="146">
        <f t="shared" si="135"/>
        <v>1</v>
      </c>
    </row>
    <row r="7089" spans="1:7">
      <c r="A7089" t="s">
        <v>20375</v>
      </c>
      <c r="B7089" s="1">
        <f>IFERROR(INDEX(Preturi!H$2:H$8000, MATCH(A7089, Preturi!G$2:G$8000, 0)), "")*G7089</f>
        <v>12.68</v>
      </c>
      <c r="C7089" t="s">
        <v>688</v>
      </c>
      <c r="D7089" t="s">
        <v>2306</v>
      </c>
      <c r="E7089" t="s">
        <v>20376</v>
      </c>
      <c r="F7089" t="s">
        <v>20442</v>
      </c>
      <c r="G7089" s="146">
        <f t="shared" si="135"/>
        <v>1</v>
      </c>
    </row>
    <row r="7090" spans="1:7">
      <c r="A7090" t="s">
        <v>20377</v>
      </c>
      <c r="B7090" s="1">
        <f>IFERROR(INDEX(Preturi!H$2:H$8000, MATCH(A7090, Preturi!G$2:G$8000, 0)), "")*G7090</f>
        <v>15.25</v>
      </c>
      <c r="C7090" t="s">
        <v>688</v>
      </c>
      <c r="D7090" t="s">
        <v>2306</v>
      </c>
      <c r="E7090" t="s">
        <v>20378</v>
      </c>
      <c r="F7090" t="s">
        <v>20442</v>
      </c>
      <c r="G7090" s="146">
        <f t="shared" si="135"/>
        <v>1</v>
      </c>
    </row>
    <row r="7091" spans="1:7">
      <c r="A7091" t="s">
        <v>20379</v>
      </c>
      <c r="B7091" s="1">
        <f>IFERROR(INDEX(Preturi!H$2:H$8000, MATCH(A7091, Preturi!G$2:G$8000, 0)), "")*G7091</f>
        <v>15.25</v>
      </c>
      <c r="C7091" t="s">
        <v>688</v>
      </c>
      <c r="D7091" t="s">
        <v>2306</v>
      </c>
      <c r="E7091" t="s">
        <v>20380</v>
      </c>
      <c r="F7091" t="s">
        <v>20442</v>
      </c>
      <c r="G7091" s="146">
        <f t="shared" si="135"/>
        <v>1</v>
      </c>
    </row>
    <row r="7092" spans="1:7">
      <c r="A7092" t="s">
        <v>20381</v>
      </c>
      <c r="B7092" s="1">
        <f>IFERROR(INDEX(Preturi!H$2:H$8000, MATCH(A7092, Preturi!G$2:G$8000, 0)), "")*G7092</f>
        <v>17.64</v>
      </c>
      <c r="C7092" t="s">
        <v>688</v>
      </c>
      <c r="D7092" t="s">
        <v>2306</v>
      </c>
      <c r="E7092" t="s">
        <v>20383</v>
      </c>
      <c r="F7092" t="s">
        <v>20442</v>
      </c>
      <c r="G7092" s="146">
        <f t="shared" si="135"/>
        <v>1</v>
      </c>
    </row>
    <row r="7093" spans="1:7">
      <c r="A7093" t="s">
        <v>20384</v>
      </c>
      <c r="B7093" s="1">
        <f>IFERROR(INDEX(Preturi!H$2:H$8000, MATCH(A7093, Preturi!G$2:G$8000, 0)), "")*G7093</f>
        <v>17.64</v>
      </c>
      <c r="C7093" t="s">
        <v>688</v>
      </c>
      <c r="D7093" t="s">
        <v>2306</v>
      </c>
      <c r="E7093" t="s">
        <v>20385</v>
      </c>
      <c r="F7093" t="s">
        <v>20442</v>
      </c>
      <c r="G7093" s="146">
        <f t="shared" si="135"/>
        <v>1</v>
      </c>
    </row>
    <row r="7094" spans="1:7">
      <c r="A7094" t="s">
        <v>20386</v>
      </c>
      <c r="B7094" s="1">
        <f>IFERROR(INDEX(Preturi!H$2:H$8000, MATCH(A7094, Preturi!G$2:G$8000, 0)), "")*G7094</f>
        <v>11.73</v>
      </c>
      <c r="C7094" t="s">
        <v>688</v>
      </c>
      <c r="D7094" t="s">
        <v>2306</v>
      </c>
      <c r="E7094" t="s">
        <v>20387</v>
      </c>
      <c r="F7094" t="s">
        <v>20442</v>
      </c>
      <c r="G7094" s="146">
        <f t="shared" si="135"/>
        <v>1</v>
      </c>
    </row>
    <row r="7095" spans="1:7">
      <c r="A7095" t="s">
        <v>20388</v>
      </c>
      <c r="B7095" s="1">
        <f>IFERROR(INDEX(Preturi!H$2:H$8000, MATCH(A7095, Preturi!G$2:G$8000, 0)), "")*G7095</f>
        <v>11.73</v>
      </c>
      <c r="C7095" t="s">
        <v>688</v>
      </c>
      <c r="D7095" t="s">
        <v>2306</v>
      </c>
      <c r="E7095" t="s">
        <v>20389</v>
      </c>
      <c r="F7095" t="s">
        <v>20442</v>
      </c>
      <c r="G7095" s="146">
        <f t="shared" si="135"/>
        <v>1</v>
      </c>
    </row>
    <row r="7096" spans="1:7">
      <c r="A7096" t="s">
        <v>20390</v>
      </c>
      <c r="B7096" s="1">
        <f>IFERROR(INDEX(Preturi!H$2:H$8000, MATCH(A7096, Preturi!G$2:G$8000, 0)), "")*G7096</f>
        <v>14.63</v>
      </c>
      <c r="C7096" t="s">
        <v>688</v>
      </c>
      <c r="D7096" t="s">
        <v>2306</v>
      </c>
      <c r="E7096" t="s">
        <v>20391</v>
      </c>
      <c r="F7096" t="s">
        <v>20442</v>
      </c>
      <c r="G7096" s="146">
        <f t="shared" si="135"/>
        <v>1</v>
      </c>
    </row>
    <row r="7097" spans="1:7">
      <c r="A7097" t="s">
        <v>20392</v>
      </c>
      <c r="B7097" s="1">
        <f>IFERROR(INDEX(Preturi!H$2:H$8000, MATCH(A7097, Preturi!G$2:G$8000, 0)), "")*G7097</f>
        <v>14.63</v>
      </c>
      <c r="C7097" t="s">
        <v>688</v>
      </c>
      <c r="D7097" t="s">
        <v>2306</v>
      </c>
      <c r="E7097" t="s">
        <v>20393</v>
      </c>
      <c r="F7097" t="s">
        <v>20442</v>
      </c>
      <c r="G7097" s="146">
        <f t="shared" si="135"/>
        <v>1</v>
      </c>
    </row>
    <row r="7098" spans="1:7">
      <c r="A7098" t="s">
        <v>20394</v>
      </c>
      <c r="B7098" s="1">
        <f>IFERROR(INDEX(Preturi!H$2:H$8000, MATCH(A7098, Preturi!G$2:G$8000, 0)), "")*G7098</f>
        <v>17.510000000000002</v>
      </c>
      <c r="C7098" t="s">
        <v>688</v>
      </c>
      <c r="D7098" t="s">
        <v>2306</v>
      </c>
      <c r="E7098" t="s">
        <v>20395</v>
      </c>
      <c r="F7098" t="s">
        <v>20442</v>
      </c>
      <c r="G7098" s="146">
        <f t="shared" si="135"/>
        <v>1</v>
      </c>
    </row>
    <row r="7099" spans="1:7">
      <c r="A7099" t="s">
        <v>20396</v>
      </c>
      <c r="B7099" s="1">
        <f>IFERROR(INDEX(Preturi!H$2:H$8000, MATCH(A7099, Preturi!G$2:G$8000, 0)), "")*G7099</f>
        <v>17.510000000000002</v>
      </c>
      <c r="C7099" t="s">
        <v>688</v>
      </c>
      <c r="D7099" t="s">
        <v>2306</v>
      </c>
      <c r="E7099" t="s">
        <v>20397</v>
      </c>
      <c r="F7099" t="s">
        <v>20442</v>
      </c>
      <c r="G7099" s="146">
        <f t="shared" si="135"/>
        <v>1</v>
      </c>
    </row>
    <row r="7100" spans="1:7">
      <c r="A7100" t="s">
        <v>20398</v>
      </c>
      <c r="B7100" s="1">
        <f>IFERROR(INDEX(Preturi!H$2:H$8000, MATCH(A7100, Preturi!G$2:G$8000, 0)), "")*G7100</f>
        <v>20.36</v>
      </c>
      <c r="C7100" t="s">
        <v>688</v>
      </c>
      <c r="D7100" t="s">
        <v>2306</v>
      </c>
      <c r="E7100" t="s">
        <v>20399</v>
      </c>
      <c r="F7100" t="s">
        <v>20442</v>
      </c>
      <c r="G7100" s="146">
        <f t="shared" si="135"/>
        <v>1</v>
      </c>
    </row>
    <row r="7101" spans="1:7">
      <c r="A7101" t="s">
        <v>20400</v>
      </c>
      <c r="B7101" s="1">
        <f>IFERROR(INDEX(Preturi!H$2:H$8000, MATCH(A7101, Preturi!G$2:G$8000, 0)), "")*G7101</f>
        <v>20.36</v>
      </c>
      <c r="C7101" t="s">
        <v>688</v>
      </c>
      <c r="D7101" t="s">
        <v>2306</v>
      </c>
      <c r="E7101" t="s">
        <v>20401</v>
      </c>
      <c r="F7101" t="s">
        <v>20442</v>
      </c>
      <c r="G7101" s="146">
        <f t="shared" si="135"/>
        <v>1</v>
      </c>
    </row>
    <row r="7102" spans="1:7">
      <c r="A7102" t="s">
        <v>20402</v>
      </c>
      <c r="B7102" s="1">
        <f>IFERROR(INDEX(Preturi!H$2:H$8000, MATCH(A7102, Preturi!G$2:G$8000, 0)), "")*G7102</f>
        <v>12.95</v>
      </c>
      <c r="C7102" t="s">
        <v>688</v>
      </c>
      <c r="D7102" t="s">
        <v>2306</v>
      </c>
      <c r="E7102" t="s">
        <v>20403</v>
      </c>
      <c r="F7102" t="s">
        <v>20442</v>
      </c>
      <c r="G7102" s="146">
        <f t="shared" si="135"/>
        <v>1</v>
      </c>
    </row>
    <row r="7103" spans="1:7">
      <c r="A7103" t="s">
        <v>20404</v>
      </c>
      <c r="B7103" s="1">
        <f>IFERROR(INDEX(Preturi!H$2:H$8000, MATCH(A7103, Preturi!G$2:G$8000, 0)), "")*G7103</f>
        <v>12.95</v>
      </c>
      <c r="C7103" t="s">
        <v>688</v>
      </c>
      <c r="D7103" t="s">
        <v>2306</v>
      </c>
      <c r="E7103" t="s">
        <v>20405</v>
      </c>
      <c r="F7103" t="s">
        <v>20442</v>
      </c>
      <c r="G7103" s="146">
        <f t="shared" si="135"/>
        <v>1</v>
      </c>
    </row>
    <row r="7104" spans="1:7">
      <c r="A7104" t="s">
        <v>20406</v>
      </c>
      <c r="B7104" s="1">
        <f>IFERROR(INDEX(Preturi!H$2:H$8000, MATCH(A7104, Preturi!G$2:G$8000, 0)), "")*G7104</f>
        <v>16.09</v>
      </c>
      <c r="C7104" t="s">
        <v>688</v>
      </c>
      <c r="D7104" t="s">
        <v>2306</v>
      </c>
      <c r="E7104" t="s">
        <v>20407</v>
      </c>
      <c r="F7104" t="s">
        <v>20442</v>
      </c>
      <c r="G7104" s="146">
        <f t="shared" si="135"/>
        <v>1</v>
      </c>
    </row>
    <row r="7105" spans="1:7">
      <c r="A7105" t="s">
        <v>20408</v>
      </c>
      <c r="B7105" s="1">
        <f>IFERROR(INDEX(Preturi!H$2:H$8000, MATCH(A7105, Preturi!G$2:G$8000, 0)), "")*G7105</f>
        <v>16.09</v>
      </c>
      <c r="C7105" t="s">
        <v>688</v>
      </c>
      <c r="D7105" t="s">
        <v>2306</v>
      </c>
      <c r="E7105" t="s">
        <v>20409</v>
      </c>
      <c r="F7105" t="s">
        <v>20442</v>
      </c>
      <c r="G7105" s="146">
        <f t="shared" si="135"/>
        <v>1</v>
      </c>
    </row>
    <row r="7106" spans="1:7">
      <c r="A7106" t="s">
        <v>20410</v>
      </c>
      <c r="B7106" s="1">
        <f>IFERROR(INDEX(Preturi!H$2:H$8000, MATCH(A7106, Preturi!G$2:G$8000, 0)), "")*G7106</f>
        <v>19.23</v>
      </c>
      <c r="C7106" t="s">
        <v>688</v>
      </c>
      <c r="D7106" t="s">
        <v>2306</v>
      </c>
      <c r="E7106" t="s">
        <v>20411</v>
      </c>
      <c r="F7106" t="s">
        <v>20442</v>
      </c>
      <c r="G7106" s="146">
        <f t="shared" si="135"/>
        <v>1</v>
      </c>
    </row>
    <row r="7107" spans="1:7">
      <c r="A7107" t="s">
        <v>20412</v>
      </c>
      <c r="B7107" s="1">
        <f>IFERROR(INDEX(Preturi!H$2:H$8000, MATCH(A7107, Preturi!G$2:G$8000, 0)), "")*G7107</f>
        <v>19.23</v>
      </c>
      <c r="C7107" t="s">
        <v>688</v>
      </c>
      <c r="D7107" t="s">
        <v>2306</v>
      </c>
      <c r="E7107" t="s">
        <v>20413</v>
      </c>
      <c r="F7107" t="s">
        <v>20442</v>
      </c>
      <c r="G7107" s="146">
        <f t="shared" si="135"/>
        <v>1</v>
      </c>
    </row>
    <row r="7108" spans="1:7">
      <c r="A7108" t="s">
        <v>20414</v>
      </c>
      <c r="B7108" s="1">
        <f>IFERROR(INDEX(Preturi!H$2:H$8000, MATCH(A7108, Preturi!G$2:G$8000, 0)), "")*G7108</f>
        <v>22.28</v>
      </c>
      <c r="C7108" t="s">
        <v>688</v>
      </c>
      <c r="D7108" t="s">
        <v>2306</v>
      </c>
      <c r="E7108" t="s">
        <v>20415</v>
      </c>
      <c r="F7108" t="s">
        <v>20442</v>
      </c>
      <c r="G7108" s="146">
        <f t="shared" si="135"/>
        <v>1</v>
      </c>
    </row>
    <row r="7109" spans="1:7">
      <c r="A7109" t="s">
        <v>20416</v>
      </c>
      <c r="B7109" s="1">
        <f>IFERROR(INDEX(Preturi!H$2:H$8000, MATCH(A7109, Preturi!G$2:G$8000, 0)), "")*G7109</f>
        <v>22.28</v>
      </c>
      <c r="C7109" t="s">
        <v>688</v>
      </c>
      <c r="D7109" t="s">
        <v>2306</v>
      </c>
      <c r="E7109" t="s">
        <v>20417</v>
      </c>
      <c r="F7109" t="s">
        <v>20442</v>
      </c>
      <c r="G7109" s="146">
        <f t="shared" si="135"/>
        <v>1</v>
      </c>
    </row>
    <row r="7110" spans="1:7">
      <c r="A7110" t="s">
        <v>1076</v>
      </c>
      <c r="B7110" s="1">
        <f>IFERROR(INDEX(Preturi!H$2:H$8000, MATCH(A7110, Preturi!G$2:G$8000, 0)), "")*G7110</f>
        <v>1.08</v>
      </c>
      <c r="C7110" t="s">
        <v>688</v>
      </c>
      <c r="D7110" t="s">
        <v>223</v>
      </c>
      <c r="E7110" t="s">
        <v>6810</v>
      </c>
      <c r="F7110" t="s">
        <v>20421</v>
      </c>
      <c r="G7110" s="146">
        <f t="shared" ref="G7110:G7119" si="136">1+Adaosuri3</f>
        <v>1</v>
      </c>
    </row>
    <row r="7111" spans="1:7">
      <c r="A7111" t="s">
        <v>1078</v>
      </c>
      <c r="B7111" s="1">
        <f>IFERROR(INDEX(Preturi!H$2:H$8000, MATCH(A7111, Preturi!G$2:G$8000, 0)), "")*G7111</f>
        <v>1.35</v>
      </c>
      <c r="C7111" t="s">
        <v>688</v>
      </c>
      <c r="D7111" t="s">
        <v>223</v>
      </c>
      <c r="E7111" t="s">
        <v>6811</v>
      </c>
      <c r="F7111" t="s">
        <v>20421</v>
      </c>
      <c r="G7111" s="146">
        <f t="shared" si="136"/>
        <v>1</v>
      </c>
    </row>
    <row r="7112" spans="1:7">
      <c r="A7112" t="s">
        <v>2882</v>
      </c>
      <c r="B7112" s="1">
        <f>IFERROR(INDEX(Preturi!H$2:H$8000, MATCH(A7112, Preturi!G$2:G$8000, 0)), "")*G7112</f>
        <v>2.41</v>
      </c>
      <c r="C7112" t="s">
        <v>688</v>
      </c>
      <c r="D7112" t="s">
        <v>223</v>
      </c>
      <c r="E7112" t="s">
        <v>6812</v>
      </c>
      <c r="F7112" t="s">
        <v>20421</v>
      </c>
      <c r="G7112" s="146">
        <f t="shared" si="136"/>
        <v>1</v>
      </c>
    </row>
    <row r="7113" spans="1:7">
      <c r="A7113" t="s">
        <v>1080</v>
      </c>
      <c r="B7113" s="1">
        <f>IFERROR(INDEX(Preturi!H$2:H$8000, MATCH(A7113, Preturi!G$2:G$8000, 0)), "")*G7113</f>
        <v>1.44</v>
      </c>
      <c r="C7113" t="s">
        <v>688</v>
      </c>
      <c r="D7113" t="s">
        <v>223</v>
      </c>
      <c r="E7113" t="s">
        <v>6813</v>
      </c>
      <c r="F7113" t="s">
        <v>20421</v>
      </c>
      <c r="G7113" s="146">
        <f t="shared" si="136"/>
        <v>1</v>
      </c>
    </row>
    <row r="7114" spans="1:7">
      <c r="A7114" t="s">
        <v>1082</v>
      </c>
      <c r="B7114" s="1">
        <f>IFERROR(INDEX(Preturi!H$2:H$8000, MATCH(A7114, Preturi!G$2:G$8000, 0)), "")*G7114</f>
        <v>1.61</v>
      </c>
      <c r="C7114" t="s">
        <v>688</v>
      </c>
      <c r="D7114" t="s">
        <v>223</v>
      </c>
      <c r="E7114" t="s">
        <v>6814</v>
      </c>
      <c r="F7114" t="s">
        <v>20421</v>
      </c>
      <c r="G7114" s="146">
        <f t="shared" si="136"/>
        <v>1</v>
      </c>
    </row>
    <row r="7115" spans="1:7">
      <c r="A7115" t="s">
        <v>1083</v>
      </c>
      <c r="B7115" s="1">
        <f>IFERROR(INDEX(Preturi!H$2:H$8000, MATCH(A7115, Preturi!G$2:G$8000, 0)), "")*G7115</f>
        <v>0.88</v>
      </c>
      <c r="C7115" t="s">
        <v>688</v>
      </c>
      <c r="D7115" t="s">
        <v>223</v>
      </c>
      <c r="E7115" t="s">
        <v>6815</v>
      </c>
      <c r="F7115" t="s">
        <v>20421</v>
      </c>
      <c r="G7115" s="146">
        <f t="shared" si="136"/>
        <v>1</v>
      </c>
    </row>
    <row r="7116" spans="1:7">
      <c r="A7116" t="s">
        <v>1084</v>
      </c>
      <c r="B7116" s="1">
        <f>IFERROR(INDEX(Preturi!H$2:H$8000, MATCH(A7116, Preturi!G$2:G$8000, 0)), "")*G7116</f>
        <v>0.9</v>
      </c>
      <c r="C7116" t="s">
        <v>688</v>
      </c>
      <c r="D7116" t="s">
        <v>223</v>
      </c>
      <c r="E7116" t="s">
        <v>6816</v>
      </c>
      <c r="F7116" t="s">
        <v>20421</v>
      </c>
      <c r="G7116" s="146">
        <f t="shared" si="136"/>
        <v>1</v>
      </c>
    </row>
    <row r="7117" spans="1:7">
      <c r="A7117" t="s">
        <v>1085</v>
      </c>
      <c r="B7117" s="1">
        <f>IFERROR(INDEX(Preturi!H$2:H$8000, MATCH(A7117, Preturi!G$2:G$8000, 0)), "")*G7117</f>
        <v>1.1299999999999999</v>
      </c>
      <c r="C7117" t="s">
        <v>688</v>
      </c>
      <c r="D7117" t="s">
        <v>223</v>
      </c>
      <c r="E7117" t="s">
        <v>6817</v>
      </c>
      <c r="F7117" t="s">
        <v>20421</v>
      </c>
      <c r="G7117" s="146">
        <f t="shared" si="136"/>
        <v>1</v>
      </c>
    </row>
    <row r="7118" spans="1:7">
      <c r="A7118" t="s">
        <v>1087</v>
      </c>
      <c r="B7118" s="1">
        <f>IFERROR(INDEX(Preturi!H$2:H$8000, MATCH(A7118, Preturi!G$2:G$8000, 0)), "")*G7118</f>
        <v>1.42</v>
      </c>
      <c r="C7118" t="s">
        <v>688</v>
      </c>
      <c r="D7118" t="s">
        <v>223</v>
      </c>
      <c r="E7118" t="s">
        <v>6818</v>
      </c>
      <c r="F7118" t="s">
        <v>20421</v>
      </c>
      <c r="G7118" s="146">
        <f t="shared" si="136"/>
        <v>1</v>
      </c>
    </row>
    <row r="7119" spans="1:7">
      <c r="A7119" t="s">
        <v>1088</v>
      </c>
      <c r="B7119" s="1">
        <f>IFERROR(INDEX(Preturi!H$2:H$8000, MATCH(A7119, Preturi!G$2:G$8000, 0)), "")*G7119</f>
        <v>1.61</v>
      </c>
      <c r="C7119" t="s">
        <v>688</v>
      </c>
      <c r="D7119" t="s">
        <v>223</v>
      </c>
      <c r="E7119" t="s">
        <v>6819</v>
      </c>
      <c r="F7119" t="s">
        <v>20421</v>
      </c>
      <c r="G7119" s="146">
        <f t="shared" si="136"/>
        <v>1</v>
      </c>
    </row>
    <row r="7120" spans="1:7">
      <c r="A7120" t="s">
        <v>707</v>
      </c>
      <c r="B7120" s="1">
        <f>IFERROR(INDEX(Preturi!H$2:H$8000, MATCH(A7120, Preturi!G$2:G$8000, 0)), "")*G7120</f>
        <v>62</v>
      </c>
      <c r="C7120" t="s">
        <v>688</v>
      </c>
      <c r="D7120" t="s">
        <v>223</v>
      </c>
      <c r="E7120" t="s">
        <v>6820</v>
      </c>
      <c r="F7120" t="s">
        <v>20431</v>
      </c>
      <c r="G7120" s="146">
        <f t="shared" ref="G7120:G7131" si="137">1+Adaosuri15</f>
        <v>1</v>
      </c>
    </row>
    <row r="7121" spans="1:7">
      <c r="A7121" t="s">
        <v>708</v>
      </c>
      <c r="B7121" s="1">
        <f>IFERROR(INDEX(Preturi!H$2:H$8000, MATCH(A7121, Preturi!G$2:G$8000, 0)), "")*G7121</f>
        <v>72</v>
      </c>
      <c r="C7121" t="s">
        <v>688</v>
      </c>
      <c r="D7121" t="s">
        <v>223</v>
      </c>
      <c r="E7121" t="s">
        <v>6821</v>
      </c>
      <c r="F7121" t="s">
        <v>20431</v>
      </c>
      <c r="G7121" s="146">
        <f t="shared" si="137"/>
        <v>1</v>
      </c>
    </row>
    <row r="7122" spans="1:7">
      <c r="A7122" t="s">
        <v>1790</v>
      </c>
      <c r="B7122" s="1">
        <f>IFERROR(INDEX(Preturi!H$2:H$8000, MATCH(A7122, Preturi!G$2:G$8000, 0)), "")*G7122</f>
        <v>76</v>
      </c>
      <c r="C7122" t="s">
        <v>688</v>
      </c>
      <c r="D7122" t="s">
        <v>223</v>
      </c>
      <c r="E7122" t="s">
        <v>6822</v>
      </c>
      <c r="F7122" t="s">
        <v>20431</v>
      </c>
      <c r="G7122" s="146">
        <f t="shared" si="137"/>
        <v>1</v>
      </c>
    </row>
    <row r="7123" spans="1:7">
      <c r="A7123" t="s">
        <v>1791</v>
      </c>
      <c r="B7123" s="1">
        <f>IFERROR(INDEX(Preturi!H$2:H$8000, MATCH(A7123, Preturi!G$2:G$8000, 0)), "")*G7123</f>
        <v>78</v>
      </c>
      <c r="C7123" t="s">
        <v>688</v>
      </c>
      <c r="D7123" t="s">
        <v>223</v>
      </c>
      <c r="E7123" t="s">
        <v>6823</v>
      </c>
      <c r="F7123" t="s">
        <v>20431</v>
      </c>
      <c r="G7123" s="146">
        <f t="shared" si="137"/>
        <v>1</v>
      </c>
    </row>
    <row r="7124" spans="1:7">
      <c r="A7124" t="s">
        <v>1792</v>
      </c>
      <c r="B7124" s="1">
        <f>IFERROR(INDEX(Preturi!H$2:H$8000, MATCH(A7124, Preturi!G$2:G$8000, 0)), "")*G7124</f>
        <v>78</v>
      </c>
      <c r="C7124" t="s">
        <v>688</v>
      </c>
      <c r="D7124" t="s">
        <v>223</v>
      </c>
      <c r="E7124" t="s">
        <v>6824</v>
      </c>
      <c r="F7124" t="s">
        <v>20431</v>
      </c>
      <c r="G7124" s="146">
        <f t="shared" si="137"/>
        <v>1</v>
      </c>
    </row>
    <row r="7125" spans="1:7">
      <c r="A7125" t="s">
        <v>1793</v>
      </c>
      <c r="B7125" s="1">
        <f>IFERROR(INDEX(Preturi!H$2:H$8000, MATCH(A7125, Preturi!G$2:G$8000, 0)), "")*G7125</f>
        <v>83</v>
      </c>
      <c r="C7125" t="s">
        <v>688</v>
      </c>
      <c r="D7125" t="s">
        <v>223</v>
      </c>
      <c r="E7125" t="s">
        <v>6825</v>
      </c>
      <c r="F7125" t="s">
        <v>20431</v>
      </c>
      <c r="G7125" s="146">
        <f t="shared" si="137"/>
        <v>1</v>
      </c>
    </row>
    <row r="7126" spans="1:7">
      <c r="A7126" t="s">
        <v>1795</v>
      </c>
      <c r="B7126" s="1">
        <f>IFERROR(INDEX(Preturi!H$2:H$8000, MATCH(A7126, Preturi!G$2:G$8000, 0)), "")*G7126</f>
        <v>85</v>
      </c>
      <c r="C7126" t="s">
        <v>688</v>
      </c>
      <c r="D7126" t="s">
        <v>223</v>
      </c>
      <c r="E7126" t="s">
        <v>6826</v>
      </c>
      <c r="F7126" t="s">
        <v>20431</v>
      </c>
      <c r="G7126" s="146">
        <f t="shared" si="137"/>
        <v>1</v>
      </c>
    </row>
    <row r="7127" spans="1:7">
      <c r="A7127" t="s">
        <v>1796</v>
      </c>
      <c r="B7127" s="1">
        <f>IFERROR(INDEX(Preturi!H$2:H$8000, MATCH(A7127, Preturi!G$2:G$8000, 0)), "")*G7127</f>
        <v>89</v>
      </c>
      <c r="C7127" t="s">
        <v>688</v>
      </c>
      <c r="D7127" t="s">
        <v>223</v>
      </c>
      <c r="E7127" t="s">
        <v>6827</v>
      </c>
      <c r="F7127" t="s">
        <v>20431</v>
      </c>
      <c r="G7127" s="146">
        <f t="shared" si="137"/>
        <v>1</v>
      </c>
    </row>
    <row r="7128" spans="1:7">
      <c r="A7128" t="s">
        <v>1797</v>
      </c>
      <c r="B7128" s="1">
        <f>IFERROR(INDEX(Preturi!H$2:H$8000, MATCH(A7128, Preturi!G$2:G$8000, 0)), "")*G7128</f>
        <v>91</v>
      </c>
      <c r="C7128" t="s">
        <v>688</v>
      </c>
      <c r="D7128" t="s">
        <v>223</v>
      </c>
      <c r="E7128" t="s">
        <v>6828</v>
      </c>
      <c r="F7128" t="s">
        <v>20431</v>
      </c>
      <c r="G7128" s="146">
        <f t="shared" si="137"/>
        <v>1</v>
      </c>
    </row>
    <row r="7129" spans="1:7">
      <c r="A7129" t="s">
        <v>1798</v>
      </c>
      <c r="B7129" s="1">
        <f>IFERROR(INDEX(Preturi!H$2:H$8000, MATCH(A7129, Preturi!G$2:G$8000, 0)), "")*G7129</f>
        <v>101</v>
      </c>
      <c r="C7129" t="s">
        <v>688</v>
      </c>
      <c r="D7129" t="s">
        <v>223</v>
      </c>
      <c r="E7129" t="s">
        <v>6829</v>
      </c>
      <c r="F7129" t="s">
        <v>20431</v>
      </c>
      <c r="G7129" s="146">
        <f t="shared" si="137"/>
        <v>1</v>
      </c>
    </row>
    <row r="7130" spans="1:7">
      <c r="A7130" t="s">
        <v>1799</v>
      </c>
      <c r="B7130" s="1">
        <f>IFERROR(INDEX(Preturi!H$2:H$8000, MATCH(A7130, Preturi!G$2:G$8000, 0)), "")*G7130</f>
        <v>83</v>
      </c>
      <c r="C7130" t="s">
        <v>688</v>
      </c>
      <c r="D7130" t="s">
        <v>223</v>
      </c>
      <c r="E7130" t="s">
        <v>6830</v>
      </c>
      <c r="F7130" t="s">
        <v>20431</v>
      </c>
      <c r="G7130" s="146">
        <f t="shared" si="137"/>
        <v>1</v>
      </c>
    </row>
    <row r="7131" spans="1:7">
      <c r="A7131" t="s">
        <v>1800</v>
      </c>
      <c r="B7131" s="1">
        <f>IFERROR(INDEX(Preturi!H$2:H$8000, MATCH(A7131, Preturi!G$2:G$8000, 0)), "")*G7131</f>
        <v>76</v>
      </c>
      <c r="C7131" t="s">
        <v>688</v>
      </c>
      <c r="D7131" t="s">
        <v>223</v>
      </c>
      <c r="E7131" t="s">
        <v>6831</v>
      </c>
      <c r="F7131" t="s">
        <v>20431</v>
      </c>
      <c r="G7131" s="146">
        <f t="shared" si="137"/>
        <v>1</v>
      </c>
    </row>
    <row r="7132" spans="1:7">
      <c r="A7132" t="s">
        <v>1841</v>
      </c>
      <c r="B7132" s="1">
        <f>IFERROR(INDEX(Preturi!H$2:H$8000, MATCH(A7132, Preturi!G$2:G$8000, 0)), "")*G7132</f>
        <v>162</v>
      </c>
      <c r="C7132" t="s">
        <v>688</v>
      </c>
      <c r="D7132" t="s">
        <v>223</v>
      </c>
      <c r="E7132" t="s">
        <v>6832</v>
      </c>
      <c r="F7132" t="s">
        <v>20432</v>
      </c>
      <c r="G7132" s="146">
        <f t="shared" ref="G7132:G7145" si="138">1+Adaosuri16</f>
        <v>1</v>
      </c>
    </row>
    <row r="7133" spans="1:7">
      <c r="A7133" t="s">
        <v>1842</v>
      </c>
      <c r="B7133" s="1">
        <f>IFERROR(INDEX(Preturi!H$2:H$8000, MATCH(A7133, Preturi!G$2:G$8000, 0)), "")*G7133</f>
        <v>172</v>
      </c>
      <c r="C7133" t="s">
        <v>688</v>
      </c>
      <c r="D7133" t="s">
        <v>223</v>
      </c>
      <c r="E7133" t="s">
        <v>6833</v>
      </c>
      <c r="F7133" t="s">
        <v>20432</v>
      </c>
      <c r="G7133" s="146">
        <f t="shared" si="138"/>
        <v>1</v>
      </c>
    </row>
    <row r="7134" spans="1:7">
      <c r="A7134" t="s">
        <v>1843</v>
      </c>
      <c r="B7134" s="1">
        <f>IFERROR(INDEX(Preturi!H$2:H$8000, MATCH(A7134, Preturi!G$2:G$8000, 0)), "")*G7134</f>
        <v>137</v>
      </c>
      <c r="C7134" t="s">
        <v>688</v>
      </c>
      <c r="D7134" t="s">
        <v>223</v>
      </c>
      <c r="E7134" t="s">
        <v>6834</v>
      </c>
      <c r="F7134" t="s">
        <v>20432</v>
      </c>
      <c r="G7134" s="146">
        <f t="shared" si="138"/>
        <v>1</v>
      </c>
    </row>
    <row r="7135" spans="1:7">
      <c r="A7135" t="s">
        <v>2583</v>
      </c>
      <c r="B7135" s="1">
        <f>IFERROR(INDEX(Preturi!H$2:H$8000, MATCH(A7135, Preturi!G$2:G$8000, 0)), "")*G7135</f>
        <v>296</v>
      </c>
      <c r="C7135" t="s">
        <v>688</v>
      </c>
      <c r="D7135" t="s">
        <v>223</v>
      </c>
      <c r="E7135" t="s">
        <v>6835</v>
      </c>
      <c r="F7135" t="s">
        <v>20432</v>
      </c>
      <c r="G7135" s="146">
        <f t="shared" si="138"/>
        <v>1</v>
      </c>
    </row>
    <row r="7136" spans="1:7">
      <c r="A7136" t="s">
        <v>1845</v>
      </c>
      <c r="B7136" s="1">
        <f>IFERROR(INDEX(Preturi!H$2:H$8000, MATCH(A7136, Preturi!G$2:G$8000, 0)), "")*G7136</f>
        <v>137</v>
      </c>
      <c r="C7136" t="s">
        <v>688</v>
      </c>
      <c r="D7136" t="s">
        <v>223</v>
      </c>
      <c r="E7136" t="s">
        <v>6836</v>
      </c>
      <c r="F7136" t="s">
        <v>20432</v>
      </c>
      <c r="G7136" s="146">
        <f t="shared" si="138"/>
        <v>1</v>
      </c>
    </row>
    <row r="7137" spans="1:7">
      <c r="A7137" t="s">
        <v>1846</v>
      </c>
      <c r="B7137" s="1">
        <f>IFERROR(INDEX(Preturi!H$2:H$8000, MATCH(A7137, Preturi!G$2:G$8000, 0)), "")*G7137</f>
        <v>304</v>
      </c>
      <c r="C7137" t="s">
        <v>688</v>
      </c>
      <c r="D7137" t="s">
        <v>223</v>
      </c>
      <c r="E7137" t="s">
        <v>6837</v>
      </c>
      <c r="F7137" t="s">
        <v>20432</v>
      </c>
      <c r="G7137" s="146">
        <f t="shared" si="138"/>
        <v>1</v>
      </c>
    </row>
    <row r="7138" spans="1:7">
      <c r="A7138" t="s">
        <v>1847</v>
      </c>
      <c r="B7138" s="1">
        <f>IFERROR(INDEX(Preturi!H$2:H$8000, MATCH(A7138, Preturi!G$2:G$8000, 0)), "")*G7138</f>
        <v>171</v>
      </c>
      <c r="C7138" t="s">
        <v>688</v>
      </c>
      <c r="D7138" t="s">
        <v>223</v>
      </c>
      <c r="E7138" t="s">
        <v>6838</v>
      </c>
      <c r="F7138" t="s">
        <v>20432</v>
      </c>
      <c r="G7138" s="146">
        <f t="shared" si="138"/>
        <v>1</v>
      </c>
    </row>
    <row r="7139" spans="1:7">
      <c r="A7139" t="s">
        <v>1848</v>
      </c>
      <c r="B7139" s="1">
        <f>IFERROR(INDEX(Preturi!H$2:H$8000, MATCH(A7139, Preturi!G$2:G$8000, 0)), "")*G7139</f>
        <v>353</v>
      </c>
      <c r="C7139" t="s">
        <v>688</v>
      </c>
      <c r="D7139" t="s">
        <v>223</v>
      </c>
      <c r="E7139" t="s">
        <v>6839</v>
      </c>
      <c r="F7139" t="s">
        <v>20432</v>
      </c>
      <c r="G7139" s="146">
        <f t="shared" si="138"/>
        <v>1</v>
      </c>
    </row>
    <row r="7140" spans="1:7">
      <c r="A7140" t="s">
        <v>1850</v>
      </c>
      <c r="B7140" s="1">
        <f>IFERROR(INDEX(Preturi!H$2:H$8000, MATCH(A7140, Preturi!G$2:G$8000, 0)), "")*G7140</f>
        <v>192</v>
      </c>
      <c r="C7140" t="s">
        <v>688</v>
      </c>
      <c r="D7140" t="s">
        <v>223</v>
      </c>
      <c r="E7140" t="s">
        <v>6840</v>
      </c>
      <c r="F7140" t="s">
        <v>20432</v>
      </c>
      <c r="G7140" s="146">
        <f t="shared" si="138"/>
        <v>1</v>
      </c>
    </row>
    <row r="7141" spans="1:7">
      <c r="A7141" t="s">
        <v>1851</v>
      </c>
      <c r="B7141" s="1">
        <f>IFERROR(INDEX(Preturi!H$2:H$8000, MATCH(A7141, Preturi!G$2:G$8000, 0)), "")*G7141</f>
        <v>367</v>
      </c>
      <c r="C7141" t="s">
        <v>688</v>
      </c>
      <c r="D7141" t="s">
        <v>223</v>
      </c>
      <c r="E7141" t="s">
        <v>6841</v>
      </c>
      <c r="F7141" t="s">
        <v>20432</v>
      </c>
      <c r="G7141" s="146">
        <f t="shared" si="138"/>
        <v>1</v>
      </c>
    </row>
    <row r="7142" spans="1:7">
      <c r="A7142" t="s">
        <v>1852</v>
      </c>
      <c r="B7142" s="1">
        <f>IFERROR(INDEX(Preturi!H$2:H$8000, MATCH(A7142, Preturi!G$2:G$8000, 0)), "")*G7142</f>
        <v>158</v>
      </c>
      <c r="C7142" t="s">
        <v>688</v>
      </c>
      <c r="D7142" t="s">
        <v>223</v>
      </c>
      <c r="E7142" t="s">
        <v>6842</v>
      </c>
      <c r="F7142" t="s">
        <v>20432</v>
      </c>
      <c r="G7142" s="146">
        <f t="shared" si="138"/>
        <v>1</v>
      </c>
    </row>
    <row r="7143" spans="1:7">
      <c r="A7143" t="s">
        <v>1853</v>
      </c>
      <c r="B7143" s="1">
        <f>IFERROR(INDEX(Preturi!H$2:H$8000, MATCH(A7143, Preturi!G$2:G$8000, 0)), "")*G7143</f>
        <v>160</v>
      </c>
      <c r="C7143" t="s">
        <v>688</v>
      </c>
      <c r="D7143" t="s">
        <v>223</v>
      </c>
      <c r="E7143" t="s">
        <v>6843</v>
      </c>
      <c r="F7143" t="s">
        <v>20432</v>
      </c>
      <c r="G7143" s="146">
        <f t="shared" si="138"/>
        <v>1</v>
      </c>
    </row>
    <row r="7144" spans="1:7">
      <c r="A7144" t="s">
        <v>1854</v>
      </c>
      <c r="B7144" s="1">
        <f>IFERROR(INDEX(Preturi!H$2:H$8000, MATCH(A7144, Preturi!G$2:G$8000, 0)), "")*G7144</f>
        <v>160</v>
      </c>
      <c r="C7144" t="s">
        <v>688</v>
      </c>
      <c r="D7144" t="s">
        <v>223</v>
      </c>
      <c r="E7144" t="s">
        <v>6844</v>
      </c>
      <c r="F7144" t="s">
        <v>20432</v>
      </c>
      <c r="G7144" s="146">
        <f t="shared" si="138"/>
        <v>1</v>
      </c>
    </row>
    <row r="7145" spans="1:7">
      <c r="A7145" t="s">
        <v>1855</v>
      </c>
      <c r="B7145" s="1">
        <f>IFERROR(INDEX(Preturi!H$2:H$8000, MATCH(A7145, Preturi!G$2:G$8000, 0)), "")*G7145</f>
        <v>168</v>
      </c>
      <c r="C7145" t="s">
        <v>688</v>
      </c>
      <c r="D7145" t="s">
        <v>223</v>
      </c>
      <c r="E7145" t="s">
        <v>6845</v>
      </c>
      <c r="F7145" t="s">
        <v>20432</v>
      </c>
      <c r="G7145" s="146">
        <f t="shared" si="138"/>
        <v>1</v>
      </c>
    </row>
    <row r="7146" spans="1:7">
      <c r="A7146" t="s">
        <v>1900</v>
      </c>
      <c r="B7146" s="1">
        <f>IFERROR(INDEX(Preturi!H$2:H$8000, MATCH(A7146, Preturi!G$2:G$8000, 0)), "")*G7146</f>
        <v>41.25</v>
      </c>
      <c r="C7146" t="s">
        <v>688</v>
      </c>
      <c r="D7146" t="s">
        <v>223</v>
      </c>
      <c r="E7146" t="s">
        <v>6846</v>
      </c>
      <c r="F7146" t="s">
        <v>20423</v>
      </c>
      <c r="G7146" s="146">
        <f>1+Adaosuri5</f>
        <v>1</v>
      </c>
    </row>
    <row r="7147" spans="1:7">
      <c r="A7147" t="s">
        <v>1901</v>
      </c>
      <c r="B7147" s="1">
        <f>IFERROR(INDEX(Preturi!H$2:H$8000, MATCH(A7147, Preturi!G$2:G$8000, 0)), "")*G7147</f>
        <v>52.5</v>
      </c>
      <c r="C7147" t="s">
        <v>688</v>
      </c>
      <c r="D7147" t="s">
        <v>223</v>
      </c>
      <c r="E7147" t="s">
        <v>6847</v>
      </c>
      <c r="F7147" t="s">
        <v>20423</v>
      </c>
      <c r="G7147" s="146">
        <f>1+Adaosuri5</f>
        <v>1</v>
      </c>
    </row>
    <row r="7148" spans="1:7">
      <c r="A7148" t="s">
        <v>1902</v>
      </c>
      <c r="B7148" s="1">
        <f>IFERROR(INDEX(Preturi!H$2:H$8000, MATCH(A7148, Preturi!G$2:G$8000, 0)), "")*G7148</f>
        <v>66</v>
      </c>
      <c r="C7148" t="s">
        <v>688</v>
      </c>
      <c r="D7148" t="s">
        <v>223</v>
      </c>
      <c r="E7148" t="s">
        <v>6848</v>
      </c>
      <c r="F7148" t="s">
        <v>20423</v>
      </c>
      <c r="G7148" s="146">
        <f>1+Adaosuri5</f>
        <v>1</v>
      </c>
    </row>
    <row r="7149" spans="1:7">
      <c r="A7149" t="s">
        <v>1903</v>
      </c>
      <c r="B7149" s="1">
        <f>IFERROR(INDEX(Preturi!H$2:H$8000, MATCH(A7149, Preturi!G$2:G$8000, 0)), "")*G7149</f>
        <v>82.5</v>
      </c>
      <c r="C7149" t="s">
        <v>688</v>
      </c>
      <c r="D7149" t="s">
        <v>223</v>
      </c>
      <c r="E7149" t="s">
        <v>6849</v>
      </c>
      <c r="F7149" t="s">
        <v>20423</v>
      </c>
      <c r="G7149" s="146">
        <f>1+Adaosuri5</f>
        <v>1</v>
      </c>
    </row>
    <row r="7150" spans="1:7">
      <c r="A7150" t="s">
        <v>1904</v>
      </c>
      <c r="B7150" s="1">
        <f>IFERROR(INDEX(Preturi!H$2:H$8000, MATCH(A7150, Preturi!G$2:G$8000, 0)), "")*G7150</f>
        <v>105</v>
      </c>
      <c r="C7150" t="s">
        <v>688</v>
      </c>
      <c r="D7150" t="s">
        <v>223</v>
      </c>
      <c r="E7150" t="s">
        <v>6850</v>
      </c>
      <c r="F7150" t="s">
        <v>20423</v>
      </c>
      <c r="G7150" s="146">
        <f>1+Adaosuri5</f>
        <v>1</v>
      </c>
    </row>
    <row r="7151" spans="1:7">
      <c r="A7151" t="s">
        <v>1947</v>
      </c>
      <c r="B7151" s="1">
        <f>IFERROR(INDEX(Preturi!H$2:H$8000, MATCH(A7151, Preturi!G$2:G$8000, 0)), "")*G7151</f>
        <v>1.06</v>
      </c>
      <c r="C7151" t="s">
        <v>688</v>
      </c>
      <c r="D7151" t="s">
        <v>223</v>
      </c>
      <c r="E7151" t="s">
        <v>6851</v>
      </c>
      <c r="F7151" t="s">
        <v>20424</v>
      </c>
      <c r="G7151" s="146">
        <f t="shared" ref="G7151:G7185" si="139">1+Adaosuri8</f>
        <v>1</v>
      </c>
    </row>
    <row r="7152" spans="1:7">
      <c r="A7152" t="s">
        <v>1948</v>
      </c>
      <c r="B7152" s="1">
        <f>IFERROR(INDEX(Preturi!H$2:H$8000, MATCH(A7152, Preturi!G$2:G$8000, 0)), "")*G7152</f>
        <v>11.33</v>
      </c>
      <c r="C7152" t="s">
        <v>688</v>
      </c>
      <c r="D7152" t="s">
        <v>223</v>
      </c>
      <c r="E7152" t="s">
        <v>6852</v>
      </c>
      <c r="F7152" t="s">
        <v>20424</v>
      </c>
      <c r="G7152" s="146">
        <f t="shared" si="139"/>
        <v>1</v>
      </c>
    </row>
    <row r="7153" spans="1:7">
      <c r="A7153" t="s">
        <v>1949</v>
      </c>
      <c r="B7153" s="1">
        <f>IFERROR(INDEX(Preturi!H$2:H$8000, MATCH(A7153, Preturi!G$2:G$8000, 0)), "")*G7153</f>
        <v>13.67</v>
      </c>
      <c r="C7153" t="s">
        <v>688</v>
      </c>
      <c r="D7153" t="s">
        <v>223</v>
      </c>
      <c r="E7153" t="s">
        <v>6853</v>
      </c>
      <c r="F7153" t="s">
        <v>20424</v>
      </c>
      <c r="G7153" s="146">
        <f t="shared" si="139"/>
        <v>1</v>
      </c>
    </row>
    <row r="7154" spans="1:7">
      <c r="A7154" t="s">
        <v>1950</v>
      </c>
      <c r="B7154" s="1">
        <f>IFERROR(INDEX(Preturi!H$2:H$8000, MATCH(A7154, Preturi!G$2:G$8000, 0)), "")*G7154</f>
        <v>1.98</v>
      </c>
      <c r="C7154" t="s">
        <v>688</v>
      </c>
      <c r="D7154" t="s">
        <v>223</v>
      </c>
      <c r="E7154" t="s">
        <v>6854</v>
      </c>
      <c r="F7154" t="s">
        <v>20424</v>
      </c>
      <c r="G7154" s="146">
        <f t="shared" si="139"/>
        <v>1</v>
      </c>
    </row>
    <row r="7155" spans="1:7">
      <c r="A7155" t="s">
        <v>1951</v>
      </c>
      <c r="B7155" s="1">
        <f>IFERROR(INDEX(Preturi!H$2:H$8000, MATCH(A7155, Preturi!G$2:G$8000, 0)), "")*G7155</f>
        <v>2.14</v>
      </c>
      <c r="C7155" t="s">
        <v>688</v>
      </c>
      <c r="D7155" t="s">
        <v>223</v>
      </c>
      <c r="E7155" t="s">
        <v>6855</v>
      </c>
      <c r="F7155" t="s">
        <v>20424</v>
      </c>
      <c r="G7155" s="146">
        <f t="shared" si="139"/>
        <v>1</v>
      </c>
    </row>
    <row r="7156" spans="1:7">
      <c r="A7156" t="s">
        <v>1952</v>
      </c>
      <c r="B7156" s="1">
        <f>IFERROR(INDEX(Preturi!H$2:H$8000, MATCH(A7156, Preturi!G$2:G$8000, 0)), "")*G7156</f>
        <v>2.14</v>
      </c>
      <c r="C7156" t="s">
        <v>688</v>
      </c>
      <c r="D7156" t="s">
        <v>223</v>
      </c>
      <c r="E7156" t="s">
        <v>6856</v>
      </c>
      <c r="F7156" t="s">
        <v>20424</v>
      </c>
      <c r="G7156" s="146">
        <f t="shared" si="139"/>
        <v>1</v>
      </c>
    </row>
    <row r="7157" spans="1:7">
      <c r="A7157" t="s">
        <v>1953</v>
      </c>
      <c r="B7157" s="1">
        <f>IFERROR(INDEX(Preturi!H$2:H$8000, MATCH(A7157, Preturi!G$2:G$8000, 0)), "")*G7157</f>
        <v>2.4500000000000002</v>
      </c>
      <c r="C7157" t="s">
        <v>688</v>
      </c>
      <c r="D7157" t="s">
        <v>223</v>
      </c>
      <c r="E7157" t="s">
        <v>6857</v>
      </c>
      <c r="F7157" t="s">
        <v>20424</v>
      </c>
      <c r="G7157" s="146">
        <f t="shared" si="139"/>
        <v>1</v>
      </c>
    </row>
    <row r="7158" spans="1:7">
      <c r="A7158" t="s">
        <v>1954</v>
      </c>
      <c r="B7158" s="1">
        <f>IFERROR(INDEX(Preturi!H$2:H$8000, MATCH(A7158, Preturi!G$2:G$8000, 0)), "")*G7158</f>
        <v>1.98</v>
      </c>
      <c r="C7158" t="s">
        <v>688</v>
      </c>
      <c r="D7158" t="s">
        <v>223</v>
      </c>
      <c r="E7158" t="s">
        <v>6858</v>
      </c>
      <c r="F7158" t="s">
        <v>20424</v>
      </c>
      <c r="G7158" s="146">
        <f t="shared" si="139"/>
        <v>1</v>
      </c>
    </row>
    <row r="7159" spans="1:7">
      <c r="A7159" t="s">
        <v>1955</v>
      </c>
      <c r="B7159" s="1">
        <f>IFERROR(INDEX(Preturi!H$2:H$8000, MATCH(A7159, Preturi!G$2:G$8000, 0)), "")*G7159</f>
        <v>2.14</v>
      </c>
      <c r="C7159" t="s">
        <v>688</v>
      </c>
      <c r="D7159" t="s">
        <v>223</v>
      </c>
      <c r="E7159" t="s">
        <v>6859</v>
      </c>
      <c r="F7159" t="s">
        <v>20424</v>
      </c>
      <c r="G7159" s="146">
        <f t="shared" si="139"/>
        <v>1</v>
      </c>
    </row>
    <row r="7160" spans="1:7">
      <c r="A7160" t="s">
        <v>1956</v>
      </c>
      <c r="B7160" s="1">
        <f>IFERROR(INDEX(Preturi!H$2:H$8000, MATCH(A7160, Preturi!G$2:G$8000, 0)), "")*G7160</f>
        <v>1.56</v>
      </c>
      <c r="C7160" t="s">
        <v>688</v>
      </c>
      <c r="D7160" t="s">
        <v>223</v>
      </c>
      <c r="E7160" t="s">
        <v>6860</v>
      </c>
      <c r="F7160" t="s">
        <v>20424</v>
      </c>
      <c r="G7160" s="146">
        <f t="shared" si="139"/>
        <v>1</v>
      </c>
    </row>
    <row r="7161" spans="1:7">
      <c r="A7161" t="s">
        <v>1957</v>
      </c>
      <c r="B7161" s="1">
        <f>IFERROR(INDEX(Preturi!H$2:H$8000, MATCH(A7161, Preturi!G$2:G$8000, 0)), "")*G7161</f>
        <v>1.63</v>
      </c>
      <c r="C7161" t="s">
        <v>688</v>
      </c>
      <c r="D7161" t="s">
        <v>223</v>
      </c>
      <c r="E7161" t="s">
        <v>6861</v>
      </c>
      <c r="F7161" t="s">
        <v>20424</v>
      </c>
      <c r="G7161" s="146">
        <f t="shared" si="139"/>
        <v>1</v>
      </c>
    </row>
    <row r="7162" spans="1:7">
      <c r="A7162" t="s">
        <v>1958</v>
      </c>
      <c r="B7162" s="1">
        <f>IFERROR(INDEX(Preturi!H$2:H$8000, MATCH(A7162, Preturi!G$2:G$8000, 0)), "")*G7162</f>
        <v>3.54</v>
      </c>
      <c r="C7162" t="s">
        <v>688</v>
      </c>
      <c r="D7162" t="s">
        <v>223</v>
      </c>
      <c r="E7162" t="s">
        <v>6862</v>
      </c>
      <c r="F7162" t="s">
        <v>20424</v>
      </c>
      <c r="G7162" s="146">
        <f t="shared" si="139"/>
        <v>1</v>
      </c>
    </row>
    <row r="7163" spans="1:7">
      <c r="A7163" t="s">
        <v>1959</v>
      </c>
      <c r="B7163" s="1">
        <f>IFERROR(INDEX(Preturi!H$2:H$8000, MATCH(A7163, Preturi!G$2:G$8000, 0)), "")*G7163</f>
        <v>4.8899999999999997</v>
      </c>
      <c r="C7163" t="s">
        <v>688</v>
      </c>
      <c r="D7163" t="s">
        <v>223</v>
      </c>
      <c r="E7163" t="s">
        <v>6863</v>
      </c>
      <c r="F7163" t="s">
        <v>20424</v>
      </c>
      <c r="G7163" s="146">
        <f t="shared" si="139"/>
        <v>1</v>
      </c>
    </row>
    <row r="7164" spans="1:7">
      <c r="A7164" t="s">
        <v>1960</v>
      </c>
      <c r="B7164" s="1">
        <f>IFERROR(INDEX(Preturi!H$2:H$8000, MATCH(A7164, Preturi!G$2:G$8000, 0)), "")*G7164</f>
        <v>11.05</v>
      </c>
      <c r="C7164" t="s">
        <v>688</v>
      </c>
      <c r="D7164" t="s">
        <v>223</v>
      </c>
      <c r="E7164" t="s">
        <v>6864</v>
      </c>
      <c r="F7164" t="s">
        <v>20424</v>
      </c>
      <c r="G7164" s="146">
        <f t="shared" si="139"/>
        <v>1</v>
      </c>
    </row>
    <row r="7165" spans="1:7">
      <c r="A7165" t="s">
        <v>1961</v>
      </c>
      <c r="B7165" s="1">
        <f>IFERROR(INDEX(Preturi!H$2:H$8000, MATCH(A7165, Preturi!G$2:G$8000, 0)), "")*G7165</f>
        <v>13.25</v>
      </c>
      <c r="C7165" t="s">
        <v>688</v>
      </c>
      <c r="D7165" t="s">
        <v>223</v>
      </c>
      <c r="E7165" t="s">
        <v>6865</v>
      </c>
      <c r="F7165" t="s">
        <v>20424</v>
      </c>
      <c r="G7165" s="146">
        <f t="shared" si="139"/>
        <v>1</v>
      </c>
    </row>
    <row r="7166" spans="1:7">
      <c r="A7166" t="s">
        <v>1962</v>
      </c>
      <c r="B7166" s="1">
        <f>IFERROR(INDEX(Preturi!H$2:H$8000, MATCH(A7166, Preturi!G$2:G$8000, 0)), "")*G7166</f>
        <v>11.05</v>
      </c>
      <c r="C7166" t="s">
        <v>688</v>
      </c>
      <c r="D7166" t="s">
        <v>223</v>
      </c>
      <c r="E7166" t="s">
        <v>6866</v>
      </c>
      <c r="F7166" t="s">
        <v>20424</v>
      </c>
      <c r="G7166" s="146">
        <f t="shared" si="139"/>
        <v>1</v>
      </c>
    </row>
    <row r="7167" spans="1:7">
      <c r="A7167" t="s">
        <v>1963</v>
      </c>
      <c r="B7167" s="1">
        <f>IFERROR(INDEX(Preturi!H$2:H$8000, MATCH(A7167, Preturi!G$2:G$8000, 0)), "")*G7167</f>
        <v>13.25</v>
      </c>
      <c r="C7167" t="s">
        <v>688</v>
      </c>
      <c r="D7167" t="s">
        <v>223</v>
      </c>
      <c r="E7167" t="s">
        <v>6867</v>
      </c>
      <c r="F7167" t="s">
        <v>20424</v>
      </c>
      <c r="G7167" s="146">
        <f t="shared" si="139"/>
        <v>1</v>
      </c>
    </row>
    <row r="7168" spans="1:7">
      <c r="A7168" t="s">
        <v>1964</v>
      </c>
      <c r="B7168" s="1">
        <f>IFERROR(INDEX(Preturi!H$2:H$8000, MATCH(A7168, Preturi!G$2:G$8000, 0)), "")*G7168</f>
        <v>1.56</v>
      </c>
      <c r="C7168" t="s">
        <v>688</v>
      </c>
      <c r="D7168" t="s">
        <v>223</v>
      </c>
      <c r="E7168" t="s">
        <v>6868</v>
      </c>
      <c r="F7168" t="s">
        <v>20424</v>
      </c>
      <c r="G7168" s="146">
        <f t="shared" si="139"/>
        <v>1</v>
      </c>
    </row>
    <row r="7169" spans="1:7">
      <c r="A7169" t="s">
        <v>1965</v>
      </c>
      <c r="B7169" s="1">
        <f>IFERROR(INDEX(Preturi!H$2:H$8000, MATCH(A7169, Preturi!G$2:G$8000, 0)), "")*G7169</f>
        <v>1.63</v>
      </c>
      <c r="C7169" t="s">
        <v>688</v>
      </c>
      <c r="D7169" t="s">
        <v>223</v>
      </c>
      <c r="E7169" t="s">
        <v>6869</v>
      </c>
      <c r="F7169" t="s">
        <v>20424</v>
      </c>
      <c r="G7169" s="146">
        <f t="shared" si="139"/>
        <v>1</v>
      </c>
    </row>
    <row r="7170" spans="1:7">
      <c r="A7170" t="s">
        <v>1966</v>
      </c>
      <c r="B7170" s="1">
        <f>IFERROR(INDEX(Preturi!H$2:H$8000, MATCH(A7170, Preturi!G$2:G$8000, 0)), "")*G7170</f>
        <v>3.26</v>
      </c>
      <c r="C7170" t="s">
        <v>688</v>
      </c>
      <c r="D7170" t="s">
        <v>223</v>
      </c>
      <c r="E7170" t="s">
        <v>6870</v>
      </c>
      <c r="F7170" t="s">
        <v>20424</v>
      </c>
      <c r="G7170" s="146">
        <f t="shared" si="139"/>
        <v>1</v>
      </c>
    </row>
    <row r="7171" spans="1:7">
      <c r="A7171" t="s">
        <v>1967</v>
      </c>
      <c r="B7171" s="1">
        <f>IFERROR(INDEX(Preturi!H$2:H$8000, MATCH(A7171, Preturi!G$2:G$8000, 0)), "")*G7171</f>
        <v>4.46</v>
      </c>
      <c r="C7171" t="s">
        <v>688</v>
      </c>
      <c r="D7171" t="s">
        <v>223</v>
      </c>
      <c r="E7171" t="s">
        <v>6871</v>
      </c>
      <c r="F7171" t="s">
        <v>20424</v>
      </c>
      <c r="G7171" s="146">
        <f t="shared" si="139"/>
        <v>1</v>
      </c>
    </row>
    <row r="7172" spans="1:7">
      <c r="A7172" t="s">
        <v>1968</v>
      </c>
      <c r="B7172" s="1">
        <f>IFERROR(INDEX(Preturi!H$2:H$8000, MATCH(A7172, Preturi!G$2:G$8000, 0)), "")*G7172</f>
        <v>2.13</v>
      </c>
      <c r="C7172" t="s">
        <v>688</v>
      </c>
      <c r="D7172" t="s">
        <v>223</v>
      </c>
      <c r="E7172" t="s">
        <v>6872</v>
      </c>
      <c r="F7172" t="s">
        <v>20424</v>
      </c>
      <c r="G7172" s="146">
        <f t="shared" si="139"/>
        <v>1</v>
      </c>
    </row>
    <row r="7173" spans="1:7">
      <c r="A7173" t="s">
        <v>1969</v>
      </c>
      <c r="B7173" s="1">
        <f>IFERROR(INDEX(Preturi!H$2:H$8000, MATCH(A7173, Preturi!G$2:G$8000, 0)), "")*G7173</f>
        <v>2.27</v>
      </c>
      <c r="C7173" t="s">
        <v>688</v>
      </c>
      <c r="D7173" t="s">
        <v>223</v>
      </c>
      <c r="E7173" t="s">
        <v>6873</v>
      </c>
      <c r="F7173" t="s">
        <v>20424</v>
      </c>
      <c r="G7173" s="146">
        <f t="shared" si="139"/>
        <v>1</v>
      </c>
    </row>
    <row r="7174" spans="1:7">
      <c r="A7174" t="s">
        <v>1970</v>
      </c>
      <c r="B7174" s="1">
        <f>IFERROR(INDEX(Preturi!H$2:H$8000, MATCH(A7174, Preturi!G$2:G$8000, 0)), "")*G7174</f>
        <v>6.09</v>
      </c>
      <c r="C7174" t="s">
        <v>688</v>
      </c>
      <c r="D7174" t="s">
        <v>223</v>
      </c>
      <c r="E7174" t="s">
        <v>6874</v>
      </c>
      <c r="F7174" t="s">
        <v>20424</v>
      </c>
      <c r="G7174" s="146">
        <f t="shared" si="139"/>
        <v>1</v>
      </c>
    </row>
    <row r="7175" spans="1:7">
      <c r="A7175" t="s">
        <v>1971</v>
      </c>
      <c r="B7175" s="1">
        <f>IFERROR(INDEX(Preturi!H$2:H$8000, MATCH(A7175, Preturi!G$2:G$8000, 0)), "")*G7175</f>
        <v>12.11</v>
      </c>
      <c r="C7175" t="s">
        <v>688</v>
      </c>
      <c r="D7175" t="s">
        <v>223</v>
      </c>
      <c r="E7175" t="s">
        <v>6875</v>
      </c>
      <c r="F7175" t="s">
        <v>20424</v>
      </c>
      <c r="G7175" s="146">
        <f t="shared" si="139"/>
        <v>1</v>
      </c>
    </row>
    <row r="7176" spans="1:7">
      <c r="A7176" t="s">
        <v>1972</v>
      </c>
      <c r="B7176" s="1">
        <f>IFERROR(INDEX(Preturi!H$2:H$8000, MATCH(A7176, Preturi!G$2:G$8000, 0)), "")*G7176</f>
        <v>8.15</v>
      </c>
      <c r="C7176" t="s">
        <v>688</v>
      </c>
      <c r="D7176" t="s">
        <v>223</v>
      </c>
      <c r="E7176" t="s">
        <v>6876</v>
      </c>
      <c r="F7176" t="s">
        <v>20424</v>
      </c>
      <c r="G7176" s="146">
        <f t="shared" si="139"/>
        <v>1</v>
      </c>
    </row>
    <row r="7177" spans="1:7">
      <c r="A7177" t="s">
        <v>1973</v>
      </c>
      <c r="B7177" s="1">
        <f>IFERROR(INDEX(Preturi!H$2:H$8000, MATCH(A7177, Preturi!G$2:G$8000, 0)), "")*G7177</f>
        <v>16.36</v>
      </c>
      <c r="C7177" t="s">
        <v>688</v>
      </c>
      <c r="D7177" t="s">
        <v>223</v>
      </c>
      <c r="E7177" t="s">
        <v>6877</v>
      </c>
      <c r="F7177" t="s">
        <v>20424</v>
      </c>
      <c r="G7177" s="146">
        <f t="shared" si="139"/>
        <v>1</v>
      </c>
    </row>
    <row r="7178" spans="1:7">
      <c r="A7178" t="s">
        <v>1974</v>
      </c>
      <c r="B7178" s="1">
        <f>IFERROR(INDEX(Preturi!H$2:H$8000, MATCH(A7178, Preturi!G$2:G$8000, 0)), "")*G7178</f>
        <v>17.71</v>
      </c>
      <c r="C7178" t="s">
        <v>688</v>
      </c>
      <c r="D7178" t="s">
        <v>223</v>
      </c>
      <c r="E7178" t="s">
        <v>6878</v>
      </c>
      <c r="F7178" t="s">
        <v>20424</v>
      </c>
      <c r="G7178" s="146">
        <f t="shared" si="139"/>
        <v>1</v>
      </c>
    </row>
    <row r="7179" spans="1:7">
      <c r="A7179" t="s">
        <v>1975</v>
      </c>
      <c r="B7179" s="1">
        <f>IFERROR(INDEX(Preturi!H$2:H$8000, MATCH(A7179, Preturi!G$2:G$8000, 0)), "")*G7179</f>
        <v>18.7</v>
      </c>
      <c r="C7179" t="s">
        <v>688</v>
      </c>
      <c r="D7179" t="s">
        <v>223</v>
      </c>
      <c r="E7179" t="s">
        <v>6879</v>
      </c>
      <c r="F7179" t="s">
        <v>20424</v>
      </c>
      <c r="G7179" s="146">
        <f t="shared" si="139"/>
        <v>1</v>
      </c>
    </row>
    <row r="7180" spans="1:7">
      <c r="A7180" t="s">
        <v>1976</v>
      </c>
      <c r="B7180" s="1">
        <f>IFERROR(INDEX(Preturi!H$2:H$8000, MATCH(A7180, Preturi!G$2:G$8000, 0)), "")*G7180</f>
        <v>3.68</v>
      </c>
      <c r="C7180" t="s">
        <v>688</v>
      </c>
      <c r="D7180" t="s">
        <v>223</v>
      </c>
      <c r="E7180" t="s">
        <v>6880</v>
      </c>
      <c r="F7180" t="s">
        <v>20424</v>
      </c>
      <c r="G7180" s="146">
        <f t="shared" si="139"/>
        <v>1</v>
      </c>
    </row>
    <row r="7181" spans="1:7">
      <c r="A7181" t="s">
        <v>1977</v>
      </c>
      <c r="B7181" s="1">
        <f>IFERROR(INDEX(Preturi!H$2:H$8000, MATCH(A7181, Preturi!G$2:G$8000, 0)), "")*G7181</f>
        <v>4.5999999999999996</v>
      </c>
      <c r="C7181" t="s">
        <v>688</v>
      </c>
      <c r="D7181" t="s">
        <v>223</v>
      </c>
      <c r="E7181" t="s">
        <v>6881</v>
      </c>
      <c r="F7181" t="s">
        <v>20424</v>
      </c>
      <c r="G7181" s="146">
        <f t="shared" si="139"/>
        <v>1</v>
      </c>
    </row>
    <row r="7182" spans="1:7">
      <c r="A7182" t="s">
        <v>1978</v>
      </c>
      <c r="B7182" s="1">
        <f>IFERROR(INDEX(Preturi!H$2:H$8000, MATCH(A7182, Preturi!G$2:G$8000, 0)), "")*G7182</f>
        <v>3.26</v>
      </c>
      <c r="C7182" t="s">
        <v>688</v>
      </c>
      <c r="D7182" t="s">
        <v>223</v>
      </c>
      <c r="E7182" t="s">
        <v>6882</v>
      </c>
      <c r="F7182" t="s">
        <v>20424</v>
      </c>
      <c r="G7182" s="146">
        <f t="shared" si="139"/>
        <v>1</v>
      </c>
    </row>
    <row r="7183" spans="1:7">
      <c r="A7183" t="s">
        <v>1979</v>
      </c>
      <c r="B7183" s="1">
        <f>IFERROR(INDEX(Preturi!H$2:H$8000, MATCH(A7183, Preturi!G$2:G$8000, 0)), "")*G7183</f>
        <v>4.46</v>
      </c>
      <c r="C7183" t="s">
        <v>688</v>
      </c>
      <c r="D7183" t="s">
        <v>223</v>
      </c>
      <c r="E7183" t="s">
        <v>6883</v>
      </c>
      <c r="F7183" t="s">
        <v>20424</v>
      </c>
      <c r="G7183" s="146">
        <f t="shared" si="139"/>
        <v>1</v>
      </c>
    </row>
    <row r="7184" spans="1:7">
      <c r="A7184" t="s">
        <v>1980</v>
      </c>
      <c r="B7184" s="1">
        <f>IFERROR(INDEX(Preturi!H$2:H$8000, MATCH(A7184, Preturi!G$2:G$8000, 0)), "")*G7184</f>
        <v>18.7</v>
      </c>
      <c r="C7184" t="s">
        <v>688</v>
      </c>
      <c r="D7184" t="s">
        <v>223</v>
      </c>
      <c r="E7184" t="s">
        <v>6884</v>
      </c>
      <c r="F7184" t="s">
        <v>20424</v>
      </c>
      <c r="G7184" s="146">
        <f t="shared" si="139"/>
        <v>1</v>
      </c>
    </row>
    <row r="7185" spans="1:7">
      <c r="A7185" t="s">
        <v>1981</v>
      </c>
      <c r="B7185" s="1">
        <f>IFERROR(INDEX(Preturi!H$2:H$8000, MATCH(A7185, Preturi!G$2:G$8000, 0)), "")*G7185</f>
        <v>20.260000000000002</v>
      </c>
      <c r="C7185" t="s">
        <v>688</v>
      </c>
      <c r="D7185" t="s">
        <v>223</v>
      </c>
      <c r="E7185" t="s">
        <v>6885</v>
      </c>
      <c r="F7185" t="s">
        <v>20424</v>
      </c>
      <c r="G7185" s="146">
        <f t="shared" si="139"/>
        <v>1</v>
      </c>
    </row>
    <row r="7186" spans="1:7">
      <c r="A7186" t="s">
        <v>10672</v>
      </c>
      <c r="B7186" s="1">
        <f>IFERROR(INDEX(Preturi!H$2:H$8000, MATCH(A7186, Preturi!G$2:G$8000, 0)), "")*G7186</f>
        <v>200</v>
      </c>
      <c r="C7186" t="s">
        <v>688</v>
      </c>
      <c r="D7186" t="s">
        <v>223</v>
      </c>
      <c r="E7186" t="s">
        <v>10674</v>
      </c>
      <c r="F7186" t="s">
        <v>20428</v>
      </c>
      <c r="G7186" s="146">
        <f>1+Adaosuri12</f>
        <v>1</v>
      </c>
    </row>
    <row r="7187" spans="1:7">
      <c r="A7187" t="s">
        <v>2305</v>
      </c>
      <c r="B7187" s="1">
        <f>IFERROR(INDEX(Preturi!H$2:H$8000, MATCH(A7187, Preturi!G$2:G$8000, 0)), "")*G7187</f>
        <v>1.52</v>
      </c>
      <c r="C7187" t="s">
        <v>688</v>
      </c>
      <c r="D7187" t="s">
        <v>2306</v>
      </c>
      <c r="E7187" t="s">
        <v>6886</v>
      </c>
      <c r="F7187" t="s">
        <v>20429</v>
      </c>
      <c r="G7187" s="146">
        <f>1+Adaosuri13</f>
        <v>1</v>
      </c>
    </row>
    <row r="7188" spans="1:7">
      <c r="A7188" t="s">
        <v>2024</v>
      </c>
      <c r="B7188" s="1">
        <f>IFERROR(INDEX(Preturi!H$2:H$8000, MATCH(A7188, Preturi!G$2:G$8000, 0)), "")*G7188</f>
        <v>7.5</v>
      </c>
      <c r="C7188" t="s">
        <v>688</v>
      </c>
      <c r="D7188" t="s">
        <v>342</v>
      </c>
      <c r="E7188" t="s">
        <v>6887</v>
      </c>
      <c r="F7188" t="s">
        <v>20423</v>
      </c>
      <c r="G7188" s="146">
        <f t="shared" ref="G7188:G7193" si="140">1+Adaosuri5</f>
        <v>1</v>
      </c>
    </row>
    <row r="7189" spans="1:7">
      <c r="A7189" t="s">
        <v>2026</v>
      </c>
      <c r="B7189" s="1">
        <f>IFERROR(INDEX(Preturi!H$2:H$8000, MATCH(A7189, Preturi!G$2:G$8000, 0)), "")*G7189</f>
        <v>8.5</v>
      </c>
      <c r="C7189" t="s">
        <v>688</v>
      </c>
      <c r="D7189" t="s">
        <v>342</v>
      </c>
      <c r="E7189" t="s">
        <v>6888</v>
      </c>
      <c r="F7189" t="s">
        <v>20423</v>
      </c>
      <c r="G7189" s="146">
        <f t="shared" si="140"/>
        <v>1</v>
      </c>
    </row>
    <row r="7190" spans="1:7">
      <c r="A7190" t="s">
        <v>2028</v>
      </c>
      <c r="B7190" s="1">
        <f>IFERROR(INDEX(Preturi!H$2:H$8000, MATCH(A7190, Preturi!G$2:G$8000, 0)), "")*G7190</f>
        <v>17</v>
      </c>
      <c r="C7190" t="s">
        <v>688</v>
      </c>
      <c r="D7190" t="s">
        <v>342</v>
      </c>
      <c r="E7190" t="s">
        <v>6889</v>
      </c>
      <c r="F7190" t="s">
        <v>20423</v>
      </c>
      <c r="G7190" s="146">
        <f t="shared" si="140"/>
        <v>1</v>
      </c>
    </row>
    <row r="7191" spans="1:7">
      <c r="A7191" t="s">
        <v>2624</v>
      </c>
      <c r="B7191" s="1">
        <f>IFERROR(INDEX(Preturi!H$2:H$8000, MATCH(A7191, Preturi!G$2:G$8000, 0)), "")*G7191</f>
        <v>14.75</v>
      </c>
      <c r="C7191" t="s">
        <v>688</v>
      </c>
      <c r="D7191" t="s">
        <v>342</v>
      </c>
      <c r="E7191" t="s">
        <v>6890</v>
      </c>
      <c r="F7191" t="s">
        <v>20423</v>
      </c>
      <c r="G7191" s="146">
        <f t="shared" si="140"/>
        <v>1</v>
      </c>
    </row>
    <row r="7192" spans="1:7">
      <c r="A7192" t="s">
        <v>2034</v>
      </c>
      <c r="B7192" s="1">
        <f>IFERROR(INDEX(Preturi!H$2:H$8000, MATCH(A7192, Preturi!G$2:G$8000, 0)), "")*G7192</f>
        <v>17</v>
      </c>
      <c r="C7192" t="s">
        <v>688</v>
      </c>
      <c r="D7192" t="s">
        <v>342</v>
      </c>
      <c r="E7192" t="s">
        <v>6891</v>
      </c>
      <c r="F7192" t="s">
        <v>20423</v>
      </c>
      <c r="G7192" s="146">
        <f t="shared" si="140"/>
        <v>1</v>
      </c>
    </row>
    <row r="7193" spans="1:7">
      <c r="A7193" t="s">
        <v>2627</v>
      </c>
      <c r="B7193" s="1">
        <f>IFERROR(INDEX(Preturi!H$2:H$8000, MATCH(A7193, Preturi!G$2:G$8000, 0)), "")*G7193</f>
        <v>14.75</v>
      </c>
      <c r="C7193" t="s">
        <v>688</v>
      </c>
      <c r="D7193" t="s">
        <v>342</v>
      </c>
      <c r="E7193" t="s">
        <v>6892</v>
      </c>
      <c r="F7193" t="s">
        <v>20423</v>
      </c>
      <c r="G7193" s="146">
        <f t="shared" si="140"/>
        <v>1</v>
      </c>
    </row>
    <row r="7194" spans="1:7">
      <c r="A7194" t="s">
        <v>2044</v>
      </c>
      <c r="B7194" s="1">
        <f>IFERROR(INDEX(Preturi!H$2:H$8000, MATCH(A7194, Preturi!G$2:G$8000, 0)), "")*G7194</f>
        <v>28</v>
      </c>
      <c r="C7194" t="s">
        <v>2045</v>
      </c>
      <c r="D7194" t="s">
        <v>725</v>
      </c>
      <c r="E7194" t="s">
        <v>6893</v>
      </c>
      <c r="F7194" t="s">
        <v>20430</v>
      </c>
      <c r="G7194" s="146">
        <f t="shared" ref="G7194:G7202" si="141">1+Adaosuri14</f>
        <v>1</v>
      </c>
    </row>
    <row r="7195" spans="1:7">
      <c r="A7195" t="s">
        <v>2046</v>
      </c>
      <c r="B7195" s="1">
        <f>IFERROR(INDEX(Preturi!H$2:H$8000, MATCH(A7195, Preturi!G$2:G$8000, 0)), "")*G7195</f>
        <v>31</v>
      </c>
      <c r="C7195" t="s">
        <v>2045</v>
      </c>
      <c r="D7195" t="s">
        <v>725</v>
      </c>
      <c r="E7195" t="s">
        <v>6894</v>
      </c>
      <c r="F7195" t="s">
        <v>20430</v>
      </c>
      <c r="G7195" s="146">
        <f t="shared" si="141"/>
        <v>1</v>
      </c>
    </row>
    <row r="7196" spans="1:7">
      <c r="A7196" t="s">
        <v>2047</v>
      </c>
      <c r="B7196" s="1">
        <f>IFERROR(INDEX(Preturi!H$2:H$8000, MATCH(A7196, Preturi!G$2:G$8000, 0)), "")*G7196</f>
        <v>34</v>
      </c>
      <c r="C7196" t="s">
        <v>2045</v>
      </c>
      <c r="D7196" t="s">
        <v>725</v>
      </c>
      <c r="E7196" t="s">
        <v>6895</v>
      </c>
      <c r="F7196" t="s">
        <v>20430</v>
      </c>
      <c r="G7196" s="146">
        <f t="shared" si="141"/>
        <v>1</v>
      </c>
    </row>
    <row r="7197" spans="1:7">
      <c r="A7197" t="s">
        <v>2048</v>
      </c>
      <c r="B7197" s="1">
        <f>IFERROR(INDEX(Preturi!H$2:H$8000, MATCH(A7197, Preturi!G$2:G$8000, 0)), "")*G7197</f>
        <v>38</v>
      </c>
      <c r="C7197" t="s">
        <v>2045</v>
      </c>
      <c r="D7197" t="s">
        <v>725</v>
      </c>
      <c r="E7197" t="s">
        <v>6896</v>
      </c>
      <c r="F7197" t="s">
        <v>20430</v>
      </c>
      <c r="G7197" s="146">
        <f t="shared" si="141"/>
        <v>1</v>
      </c>
    </row>
    <row r="7198" spans="1:7">
      <c r="A7198" t="s">
        <v>2049</v>
      </c>
      <c r="B7198" s="1">
        <f>IFERROR(INDEX(Preturi!H$2:H$8000, MATCH(A7198, Preturi!G$2:G$8000, 0)), "")*G7198</f>
        <v>32</v>
      </c>
      <c r="C7198" t="s">
        <v>2045</v>
      </c>
      <c r="D7198" t="s">
        <v>725</v>
      </c>
      <c r="E7198" t="s">
        <v>6897</v>
      </c>
      <c r="F7198" t="s">
        <v>20430</v>
      </c>
      <c r="G7198" s="146">
        <f t="shared" si="141"/>
        <v>1</v>
      </c>
    </row>
    <row r="7199" spans="1:7">
      <c r="A7199" t="s">
        <v>2050</v>
      </c>
      <c r="B7199" s="1">
        <f>IFERROR(INDEX(Preturi!H$2:H$8000, MATCH(A7199, Preturi!G$2:G$8000, 0)), "")*G7199</f>
        <v>35</v>
      </c>
      <c r="C7199" t="s">
        <v>2045</v>
      </c>
      <c r="D7199" t="s">
        <v>725</v>
      </c>
      <c r="E7199" t="s">
        <v>6898</v>
      </c>
      <c r="F7199" t="s">
        <v>20430</v>
      </c>
      <c r="G7199" s="146">
        <f t="shared" si="141"/>
        <v>1</v>
      </c>
    </row>
    <row r="7200" spans="1:7">
      <c r="A7200" t="s">
        <v>2051</v>
      </c>
      <c r="B7200" s="1">
        <f>IFERROR(INDEX(Preturi!H$2:H$8000, MATCH(A7200, Preturi!G$2:G$8000, 0)), "")*G7200</f>
        <v>38</v>
      </c>
      <c r="C7200" t="s">
        <v>2045</v>
      </c>
      <c r="D7200" t="s">
        <v>725</v>
      </c>
      <c r="E7200" t="s">
        <v>6899</v>
      </c>
      <c r="F7200" t="s">
        <v>20430</v>
      </c>
      <c r="G7200" s="146">
        <f t="shared" si="141"/>
        <v>1</v>
      </c>
    </row>
    <row r="7201" spans="1:7">
      <c r="A7201" t="s">
        <v>2052</v>
      </c>
      <c r="B7201" s="1">
        <f>IFERROR(INDEX(Preturi!H$2:H$8000, MATCH(A7201, Preturi!G$2:G$8000, 0)), "")*G7201</f>
        <v>41</v>
      </c>
      <c r="C7201" t="s">
        <v>2045</v>
      </c>
      <c r="D7201" t="s">
        <v>725</v>
      </c>
      <c r="E7201" t="s">
        <v>6900</v>
      </c>
      <c r="F7201" t="s">
        <v>20449</v>
      </c>
      <c r="G7201" s="146">
        <f t="shared" si="141"/>
        <v>1</v>
      </c>
    </row>
    <row r="7202" spans="1:7">
      <c r="A7202" t="s">
        <v>2629</v>
      </c>
      <c r="B7202" s="1">
        <f>IFERROR(INDEX(Preturi!H$2:H$8000, MATCH(A7202, Preturi!G$2:G$8000, 0)), "")*G7202</f>
        <v>12.18</v>
      </c>
      <c r="C7202" t="s">
        <v>688</v>
      </c>
      <c r="D7202" t="s">
        <v>725</v>
      </c>
      <c r="E7202" t="s">
        <v>6901</v>
      </c>
      <c r="F7202" t="s">
        <v>20430</v>
      </c>
      <c r="G7202" s="146">
        <f t="shared" si="141"/>
        <v>1</v>
      </c>
    </row>
    <row r="7203" spans="1:7">
      <c r="A7203" t="s">
        <v>2630</v>
      </c>
      <c r="B7203" s="1">
        <f>IFERROR(INDEX(Preturi!H$2:H$8000, MATCH(A7203, Preturi!G$2:G$8000, 0)), "")*G7203</f>
        <v>11.89</v>
      </c>
      <c r="C7203" t="s">
        <v>688</v>
      </c>
      <c r="D7203" t="s">
        <v>725</v>
      </c>
      <c r="E7203" t="s">
        <v>6902</v>
      </c>
      <c r="F7203" t="s">
        <v>20419</v>
      </c>
      <c r="G7203" s="146">
        <f t="shared" ref="G7203:G7209" si="142">1+Adaosuri1</f>
        <v>1</v>
      </c>
    </row>
    <row r="7204" spans="1:7">
      <c r="A7204" t="s">
        <v>2632</v>
      </c>
      <c r="B7204" s="1">
        <f>IFERROR(INDEX(Preturi!H$2:H$8000, MATCH(A7204, Preturi!G$2:G$8000, 0)), "")*G7204</f>
        <v>8.14</v>
      </c>
      <c r="C7204" t="s">
        <v>688</v>
      </c>
      <c r="D7204" t="s">
        <v>725</v>
      </c>
      <c r="E7204" t="s">
        <v>6903</v>
      </c>
      <c r="F7204" t="s">
        <v>20419</v>
      </c>
      <c r="G7204" s="146">
        <f t="shared" si="142"/>
        <v>1</v>
      </c>
    </row>
    <row r="7205" spans="1:7">
      <c r="A7205" t="s">
        <v>2633</v>
      </c>
      <c r="B7205" s="1">
        <f>IFERROR(INDEX(Preturi!H$2:H$8000, MATCH(A7205, Preturi!G$2:G$8000, 0)), "")*G7205</f>
        <v>8.73</v>
      </c>
      <c r="C7205" t="s">
        <v>688</v>
      </c>
      <c r="D7205" t="s">
        <v>725</v>
      </c>
      <c r="E7205" t="s">
        <v>6904</v>
      </c>
      <c r="F7205" t="s">
        <v>20419</v>
      </c>
      <c r="G7205" s="146">
        <f t="shared" si="142"/>
        <v>1</v>
      </c>
    </row>
    <row r="7206" spans="1:7">
      <c r="A7206" t="s">
        <v>2634</v>
      </c>
      <c r="B7206" s="1">
        <f>IFERROR(INDEX(Preturi!H$2:H$8000, MATCH(A7206, Preturi!G$2:G$8000, 0)), "")*G7206</f>
        <v>8.65</v>
      </c>
      <c r="C7206" t="s">
        <v>688</v>
      </c>
      <c r="D7206" t="s">
        <v>725</v>
      </c>
      <c r="E7206" t="s">
        <v>6905</v>
      </c>
      <c r="F7206" t="s">
        <v>20419</v>
      </c>
      <c r="G7206" s="146">
        <f t="shared" si="142"/>
        <v>1</v>
      </c>
    </row>
    <row r="7207" spans="1:7">
      <c r="A7207" t="s">
        <v>2635</v>
      </c>
      <c r="B7207" s="1">
        <f>IFERROR(INDEX(Preturi!H$2:H$8000, MATCH(A7207, Preturi!G$2:G$8000, 0)), "")*G7207</f>
        <v>9.09</v>
      </c>
      <c r="C7207" t="s">
        <v>688</v>
      </c>
      <c r="D7207" t="s">
        <v>725</v>
      </c>
      <c r="E7207" t="s">
        <v>6906</v>
      </c>
      <c r="F7207" t="s">
        <v>20419</v>
      </c>
      <c r="G7207" s="146">
        <f t="shared" si="142"/>
        <v>1</v>
      </c>
    </row>
    <row r="7208" spans="1:7">
      <c r="A7208" t="s">
        <v>2636</v>
      </c>
      <c r="B7208" s="1">
        <f>IFERROR(INDEX(Preturi!H$2:H$8000, MATCH(A7208, Preturi!G$2:G$8000, 0)), "")*G7208</f>
        <v>10.050000000000001</v>
      </c>
      <c r="C7208" t="s">
        <v>688</v>
      </c>
      <c r="D7208" t="s">
        <v>725</v>
      </c>
      <c r="E7208" t="s">
        <v>6907</v>
      </c>
      <c r="F7208" t="s">
        <v>20419</v>
      </c>
      <c r="G7208" s="146">
        <f t="shared" si="142"/>
        <v>1</v>
      </c>
    </row>
    <row r="7209" spans="1:7">
      <c r="A7209" t="s">
        <v>2641</v>
      </c>
      <c r="B7209" s="1">
        <f>IFERROR(INDEX(Preturi!H$2:H$8000, MATCH(A7209, Preturi!G$2:G$8000, 0)), "")*G7209</f>
        <v>11.86</v>
      </c>
      <c r="C7209" t="s">
        <v>688</v>
      </c>
      <c r="D7209" t="s">
        <v>725</v>
      </c>
      <c r="E7209" t="s">
        <v>6908</v>
      </c>
      <c r="F7209" t="s">
        <v>20419</v>
      </c>
      <c r="G7209" s="146">
        <f t="shared" si="142"/>
        <v>1</v>
      </c>
    </row>
  </sheetData>
  <sheetProtection algorithmName="SHA-512" hashValue="rgxk5ddEiQ0Y+qc3+Y9vQcJWwRbFF0wfklXysh5T7LkCduwhIe5n4MuVfTNTiDmqkyfPg3hB2+b1nsvV4+y9EA==" saltValue="d6vzxLqPH/3wWrXcKfo2Ug==" spinCount="100000" sheet="1" sort="0" autoFilter="0"/>
  <phoneticPr fontId="96" type="noConversion"/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002"/>
  <sheetViews>
    <sheetView workbookViewId="0">
      <pane ySplit="1" topLeftCell="A2" activePane="bottomLeft" state="frozen"/>
      <selection pane="bottomLeft" activeCell="I19" sqref="I19"/>
    </sheetView>
  </sheetViews>
  <sheetFormatPr defaultRowHeight="14.4"/>
  <cols>
    <col min="1" max="2" width="19" customWidth="1"/>
    <col min="3" max="3" width="14.44140625" bestFit="1" customWidth="1"/>
    <col min="4" max="4" width="11.5546875" customWidth="1"/>
  </cols>
  <sheetData>
    <row r="1" spans="1:4">
      <c r="A1" t="str">
        <f>Preturi!G1</f>
        <v>Ierarhie</v>
      </c>
      <c r="B1" t="s">
        <v>2828</v>
      </c>
      <c r="C1" t="s">
        <v>2827</v>
      </c>
      <c r="D1" t="str">
        <f>Preturi!I1</f>
        <v>Moneda</v>
      </c>
    </row>
    <row r="2" spans="1:4">
      <c r="A2" t="str">
        <f>Preturi!G2</f>
        <v>ABF25803045</v>
      </c>
      <c r="C2" t="str">
        <f>Preturi!H2</f>
        <v>4.96</v>
      </c>
      <c r="D2" t="str">
        <f>Preturi!I2</f>
        <v>EUR</v>
      </c>
    </row>
    <row r="3" spans="1:4">
      <c r="A3" t="str">
        <f>Preturi!G3</f>
        <v>ABF25GDM050</v>
      </c>
      <c r="C3" t="str">
        <f>Preturi!H3</f>
        <v>5.03</v>
      </c>
      <c r="D3" t="str">
        <f>Preturi!I3</f>
        <v>EUR</v>
      </c>
    </row>
    <row r="4" spans="1:4">
      <c r="A4" t="str">
        <f>Preturi!G4</f>
        <v>ABF25LUC040</v>
      </c>
      <c r="C4" t="str">
        <f>Preturi!H4</f>
        <v>2.95</v>
      </c>
      <c r="D4" t="str">
        <f>Preturi!I4</f>
        <v>EUR</v>
      </c>
    </row>
    <row r="5" spans="1:4">
      <c r="A5" t="str">
        <f>Preturi!G5</f>
        <v>ABF25LUC045</v>
      </c>
      <c r="C5" t="str">
        <f>Preturi!H5</f>
        <v>3.44</v>
      </c>
      <c r="D5" t="str">
        <f>Preturi!I5</f>
        <v>EUR</v>
      </c>
    </row>
    <row r="6" spans="1:4">
      <c r="A6" t="str">
        <f>Preturi!G6</f>
        <v>ABF25LUC050</v>
      </c>
      <c r="C6" t="str">
        <f>Preturi!H6</f>
        <v>3.68</v>
      </c>
      <c r="D6" t="str">
        <f>Preturi!I6</f>
        <v>EUR</v>
      </c>
    </row>
    <row r="7" spans="1:4">
      <c r="A7" t="str">
        <f>Preturi!G7</f>
        <v>ABF25LUC060</v>
      </c>
      <c r="C7" t="str">
        <f>Preturi!H7</f>
        <v>4.18</v>
      </c>
      <c r="D7" t="str">
        <f>Preturi!I7</f>
        <v>EUR</v>
      </c>
    </row>
    <row r="8" spans="1:4">
      <c r="A8" t="str">
        <f>Preturi!G8</f>
        <v>ABF25LUC070</v>
      </c>
      <c r="C8" t="str">
        <f>Preturi!H8</f>
        <v>5.30</v>
      </c>
      <c r="D8" t="str">
        <f>Preturi!I8</f>
        <v>EUR</v>
      </c>
    </row>
    <row r="9" spans="1:4">
      <c r="A9" t="str">
        <f>Preturi!G9</f>
        <v>ABF25MAT040</v>
      </c>
      <c r="C9" t="str">
        <f>Preturi!H9</f>
        <v>3.22</v>
      </c>
      <c r="D9" t="str">
        <f>Preturi!I9</f>
        <v>EUR</v>
      </c>
    </row>
    <row r="10" spans="1:4">
      <c r="A10" t="str">
        <f>Preturi!G10</f>
        <v>ABF25MAT045</v>
      </c>
      <c r="C10" t="str">
        <f>Preturi!H10</f>
        <v>3.67</v>
      </c>
      <c r="D10" t="str">
        <f>Preturi!I10</f>
        <v>EUR</v>
      </c>
    </row>
    <row r="11" spans="1:4">
      <c r="A11" t="str">
        <f>Preturi!G11</f>
        <v>ABF25MAT050</v>
      </c>
      <c r="C11" t="str">
        <f>Preturi!H11</f>
        <v>3.83</v>
      </c>
      <c r="D11" t="str">
        <f>Preturi!I11</f>
        <v>EUR</v>
      </c>
    </row>
    <row r="12" spans="1:4">
      <c r="A12" t="str">
        <f>Preturi!G12</f>
        <v>ABF25MAT060</v>
      </c>
      <c r="C12" t="str">
        <f>Preturi!H12</f>
        <v>4.34</v>
      </c>
      <c r="D12" t="str">
        <f>Preturi!I12</f>
        <v>EUR</v>
      </c>
    </row>
    <row r="13" spans="1:4">
      <c r="A13" t="str">
        <f>Preturi!G13</f>
        <v>ABF25WOD045</v>
      </c>
      <c r="C13" t="str">
        <f>Preturi!H13</f>
        <v>4.97</v>
      </c>
      <c r="D13" t="str">
        <f>Preturi!I13</f>
        <v>EUR</v>
      </c>
    </row>
    <row r="14" spans="1:4">
      <c r="A14" t="str">
        <f>Preturi!G14</f>
        <v>ABF25WOD050</v>
      </c>
      <c r="C14" t="str">
        <f>Preturi!H14</f>
        <v>5.03</v>
      </c>
      <c r="D14" t="str">
        <f>Preturi!I14</f>
        <v>EUR</v>
      </c>
    </row>
    <row r="15" spans="1:4">
      <c r="A15" t="str">
        <f>Preturi!G15</f>
        <v>ABF25ZNC037</v>
      </c>
      <c r="C15" t="str">
        <f>Preturi!H15</f>
        <v>2.42</v>
      </c>
      <c r="D15" t="str">
        <f>Preturi!I15</f>
        <v>EUR</v>
      </c>
    </row>
    <row r="16" spans="1:4">
      <c r="A16" t="str">
        <f>Preturi!G16</f>
        <v>ABF25ZNC040</v>
      </c>
      <c r="C16" t="str">
        <f>Preturi!H16</f>
        <v>2.47</v>
      </c>
      <c r="D16" t="str">
        <f>Preturi!I16</f>
        <v>EUR</v>
      </c>
    </row>
    <row r="17" spans="1:4">
      <c r="A17" t="str">
        <f>Preturi!G17</f>
        <v>ABF25ZNC045</v>
      </c>
      <c r="C17" t="str">
        <f>Preturi!H17</f>
        <v>3.09</v>
      </c>
      <c r="D17" t="str">
        <f>Preturi!I17</f>
        <v>EUR</v>
      </c>
    </row>
    <row r="18" spans="1:4">
      <c r="A18" t="str">
        <f>Preturi!G18</f>
        <v>ABF25ZNC050</v>
      </c>
      <c r="C18" t="str">
        <f>Preturi!H18</f>
        <v>3.37</v>
      </c>
      <c r="D18" t="str">
        <f>Preturi!I18</f>
        <v>EUR</v>
      </c>
    </row>
    <row r="19" spans="1:4">
      <c r="A19" t="str">
        <f>Preturi!G19</f>
        <v>ABF25ZNC060</v>
      </c>
      <c r="C19" t="str">
        <f>Preturi!H19</f>
        <v>4.15</v>
      </c>
      <c r="D19" t="str">
        <f>Preturi!I19</f>
        <v>EUR</v>
      </c>
    </row>
    <row r="20" spans="1:4">
      <c r="A20" t="str">
        <f>Preturi!G20</f>
        <v>ABF25ZNC070</v>
      </c>
      <c r="C20" t="str">
        <f>Preturi!H20</f>
        <v>4.87</v>
      </c>
      <c r="D20" t="str">
        <f>Preturi!I20</f>
        <v>EUR</v>
      </c>
    </row>
    <row r="21" spans="1:4">
      <c r="A21" t="str">
        <f>Preturi!G21</f>
        <v>ABF31803045</v>
      </c>
      <c r="C21" t="str">
        <f>Preturi!H21</f>
        <v>6.20</v>
      </c>
      <c r="D21" t="str">
        <f>Preturi!I21</f>
        <v>EUR</v>
      </c>
    </row>
    <row r="22" spans="1:4">
      <c r="A22" t="str">
        <f>Preturi!G22</f>
        <v>ABF31GDM050</v>
      </c>
      <c r="C22" t="str">
        <f>Preturi!H22</f>
        <v>6.29</v>
      </c>
      <c r="D22" t="str">
        <f>Preturi!I22</f>
        <v>EUR</v>
      </c>
    </row>
    <row r="23" spans="1:4">
      <c r="A23" t="str">
        <f>Preturi!G23</f>
        <v>ABF31LUC040</v>
      </c>
      <c r="C23" t="str">
        <f>Preturi!H23</f>
        <v>3.68</v>
      </c>
      <c r="D23" t="str">
        <f>Preturi!I23</f>
        <v>EUR</v>
      </c>
    </row>
    <row r="24" spans="1:4">
      <c r="A24" t="str">
        <f>Preturi!G24</f>
        <v>ABF31LUC045</v>
      </c>
      <c r="C24" t="str">
        <f>Preturi!H24</f>
        <v>4.30</v>
      </c>
      <c r="D24" t="str">
        <f>Preturi!I24</f>
        <v>EUR</v>
      </c>
    </row>
    <row r="25" spans="1:4">
      <c r="A25" t="str">
        <f>Preturi!G25</f>
        <v>ABF31LUC050</v>
      </c>
      <c r="C25" t="str">
        <f>Preturi!H25</f>
        <v>4.61</v>
      </c>
      <c r="D25" t="str">
        <f>Preturi!I25</f>
        <v>EUR</v>
      </c>
    </row>
    <row r="26" spans="1:4">
      <c r="A26" t="str">
        <f>Preturi!G26</f>
        <v>ABF31LUC060</v>
      </c>
      <c r="C26" t="str">
        <f>Preturi!H26</f>
        <v>5.22</v>
      </c>
      <c r="D26" t="str">
        <f>Preturi!I26</f>
        <v>EUR</v>
      </c>
    </row>
    <row r="27" spans="1:4">
      <c r="A27" t="str">
        <f>Preturi!G27</f>
        <v>ABF31LUC070</v>
      </c>
      <c r="C27" t="str">
        <f>Preturi!H27</f>
        <v>6.63</v>
      </c>
      <c r="D27" t="str">
        <f>Preturi!I27</f>
        <v>EUR</v>
      </c>
    </row>
    <row r="28" spans="1:4">
      <c r="A28" t="str">
        <f>Preturi!G28</f>
        <v>ABF31MAT040</v>
      </c>
      <c r="C28" t="str">
        <f>Preturi!H28</f>
        <v>4.02</v>
      </c>
      <c r="D28" t="str">
        <f>Preturi!I28</f>
        <v>EUR</v>
      </c>
    </row>
    <row r="29" spans="1:4">
      <c r="A29" t="str">
        <f>Preturi!G29</f>
        <v>ABF31MAT045</v>
      </c>
      <c r="C29" t="str">
        <f>Preturi!H29</f>
        <v>4.59</v>
      </c>
      <c r="D29" t="str">
        <f>Preturi!I29</f>
        <v>EUR</v>
      </c>
    </row>
    <row r="30" spans="1:4">
      <c r="A30" t="str">
        <f>Preturi!G30</f>
        <v>ABF31MAT050</v>
      </c>
      <c r="C30" t="str">
        <f>Preturi!H30</f>
        <v>4.79</v>
      </c>
      <c r="D30" t="str">
        <f>Preturi!I30</f>
        <v>EUR</v>
      </c>
    </row>
    <row r="31" spans="1:4">
      <c r="A31" t="str">
        <f>Preturi!G31</f>
        <v>ABF31MAT060</v>
      </c>
      <c r="C31" t="str">
        <f>Preturi!H31</f>
        <v>5.43</v>
      </c>
      <c r="D31" t="str">
        <f>Preturi!I31</f>
        <v>EUR</v>
      </c>
    </row>
    <row r="32" spans="1:4">
      <c r="A32" t="str">
        <f>Preturi!G32</f>
        <v>ABF31WOD045</v>
      </c>
      <c r="C32" t="str">
        <f>Preturi!H32</f>
        <v>6.21</v>
      </c>
      <c r="D32" t="str">
        <f>Preturi!I32</f>
        <v>EUR</v>
      </c>
    </row>
    <row r="33" spans="1:4">
      <c r="A33" t="str">
        <f>Preturi!G33</f>
        <v>ABF31WOD050</v>
      </c>
      <c r="C33" t="str">
        <f>Preturi!H33</f>
        <v>6.29</v>
      </c>
      <c r="D33" t="str">
        <f>Preturi!I33</f>
        <v>EUR</v>
      </c>
    </row>
    <row r="34" spans="1:4">
      <c r="A34" t="str">
        <f>Preturi!G34</f>
        <v>ABF31ZNC037</v>
      </c>
      <c r="C34" t="str">
        <f>Preturi!H34</f>
        <v>3.02</v>
      </c>
      <c r="D34" t="str">
        <f>Preturi!I34</f>
        <v>EUR</v>
      </c>
    </row>
    <row r="35" spans="1:4">
      <c r="A35" t="str">
        <f>Preturi!G35</f>
        <v>ABF31ZNC040</v>
      </c>
      <c r="C35" t="str">
        <f>Preturi!H35</f>
        <v>3.09</v>
      </c>
      <c r="D35" t="str">
        <f>Preturi!I35</f>
        <v>EUR</v>
      </c>
    </row>
    <row r="36" spans="1:4">
      <c r="A36" t="str">
        <f>Preturi!G36</f>
        <v>ABF31ZNC045</v>
      </c>
      <c r="C36" t="str">
        <f>Preturi!H36</f>
        <v>3.86</v>
      </c>
      <c r="D36" t="str">
        <f>Preturi!I36</f>
        <v>EUR</v>
      </c>
    </row>
    <row r="37" spans="1:4">
      <c r="A37" t="str">
        <f>Preturi!G37</f>
        <v>ABF31ZNC050</v>
      </c>
      <c r="C37" t="str">
        <f>Preturi!H37</f>
        <v>4.22</v>
      </c>
      <c r="D37" t="str">
        <f>Preturi!I37</f>
        <v>EUR</v>
      </c>
    </row>
    <row r="38" spans="1:4">
      <c r="A38" t="str">
        <f>Preturi!G38</f>
        <v>ABF31ZNC060</v>
      </c>
      <c r="C38" t="str">
        <f>Preturi!H38</f>
        <v>5.19</v>
      </c>
      <c r="D38" t="str">
        <f>Preturi!I38</f>
        <v>EUR</v>
      </c>
    </row>
    <row r="39" spans="1:4">
      <c r="A39" t="str">
        <f>Preturi!G39</f>
        <v>ABF31ZNC070</v>
      </c>
      <c r="C39" t="str">
        <f>Preturi!H39</f>
        <v>6.09</v>
      </c>
      <c r="D39" t="str">
        <f>Preturi!I39</f>
        <v>EUR</v>
      </c>
    </row>
    <row r="40" spans="1:4">
      <c r="A40" t="str">
        <f>Preturi!G40</f>
        <v>ABF36803045</v>
      </c>
      <c r="C40" t="str">
        <f>Preturi!H40</f>
        <v>8.27</v>
      </c>
      <c r="D40" t="str">
        <f>Preturi!I40</f>
        <v>EUR</v>
      </c>
    </row>
    <row r="41" spans="1:4">
      <c r="A41" t="str">
        <f>Preturi!G41</f>
        <v>ABF36GDM050</v>
      </c>
      <c r="C41" t="str">
        <f>Preturi!H41</f>
        <v>8.38</v>
      </c>
      <c r="D41" t="str">
        <f>Preturi!I41</f>
        <v>EUR</v>
      </c>
    </row>
    <row r="42" spans="1:4">
      <c r="A42" t="str">
        <f>Preturi!G42</f>
        <v>ABF36LUC040</v>
      </c>
      <c r="C42" t="str">
        <f>Preturi!H42</f>
        <v>4.91</v>
      </c>
      <c r="D42" t="str">
        <f>Preturi!I42</f>
        <v>EUR</v>
      </c>
    </row>
    <row r="43" spans="1:4">
      <c r="A43" t="str">
        <f>Preturi!G43</f>
        <v>ABF36LUC045</v>
      </c>
      <c r="C43" t="str">
        <f>Preturi!H43</f>
        <v>5.73</v>
      </c>
      <c r="D43" t="str">
        <f>Preturi!I43</f>
        <v>EUR</v>
      </c>
    </row>
    <row r="44" spans="1:4">
      <c r="A44" t="str">
        <f>Preturi!G44</f>
        <v>ABF36LUC050</v>
      </c>
      <c r="C44" t="str">
        <f>Preturi!H44</f>
        <v>6.14</v>
      </c>
      <c r="D44" t="str">
        <f>Preturi!I44</f>
        <v>EUR</v>
      </c>
    </row>
    <row r="45" spans="1:4">
      <c r="A45" t="str">
        <f>Preturi!G45</f>
        <v>ABF36LUC060</v>
      </c>
      <c r="C45" t="str">
        <f>Preturi!H45</f>
        <v>6.96</v>
      </c>
      <c r="D45" t="str">
        <f>Preturi!I45</f>
        <v>EUR</v>
      </c>
    </row>
    <row r="46" spans="1:4">
      <c r="A46" t="str">
        <f>Preturi!G46</f>
        <v>ABF36LUC070</v>
      </c>
      <c r="C46" t="str">
        <f>Preturi!H46</f>
        <v>8.84</v>
      </c>
      <c r="D46" t="str">
        <f>Preturi!I46</f>
        <v>EUR</v>
      </c>
    </row>
    <row r="47" spans="1:4">
      <c r="A47" t="str">
        <f>Preturi!G47</f>
        <v>ABF36MAT040</v>
      </c>
      <c r="C47" t="str">
        <f>Preturi!H47</f>
        <v>5.36</v>
      </c>
      <c r="D47" t="str">
        <f>Preturi!I47</f>
        <v>EUR</v>
      </c>
    </row>
    <row r="48" spans="1:4">
      <c r="A48" t="str">
        <f>Preturi!G48</f>
        <v>ABF36MAT045</v>
      </c>
      <c r="C48" t="str">
        <f>Preturi!H48</f>
        <v>6.12</v>
      </c>
      <c r="D48" t="str">
        <f>Preturi!I48</f>
        <v>EUR</v>
      </c>
    </row>
    <row r="49" spans="1:4">
      <c r="A49" t="str">
        <f>Preturi!G49</f>
        <v>ABF36MAT050</v>
      </c>
      <c r="C49" t="str">
        <f>Preturi!H49</f>
        <v>6.39</v>
      </c>
      <c r="D49" t="str">
        <f>Preturi!I49</f>
        <v>EUR</v>
      </c>
    </row>
    <row r="50" spans="1:4">
      <c r="A50" t="str">
        <f>Preturi!G50</f>
        <v>ABF36MAT060</v>
      </c>
      <c r="C50" t="str">
        <f>Preturi!H50</f>
        <v>7.24</v>
      </c>
      <c r="D50" t="str">
        <f>Preturi!I50</f>
        <v>EUR</v>
      </c>
    </row>
    <row r="51" spans="1:4">
      <c r="A51" t="str">
        <f>Preturi!G51</f>
        <v>ABF36WOD045</v>
      </c>
      <c r="C51" t="str">
        <f>Preturi!H51</f>
        <v>8.28</v>
      </c>
      <c r="D51" t="str">
        <f>Preturi!I51</f>
        <v>EUR</v>
      </c>
    </row>
    <row r="52" spans="1:4">
      <c r="A52" t="str">
        <f>Preturi!G52</f>
        <v>ABF36WOD050</v>
      </c>
      <c r="C52" t="str">
        <f>Preturi!H52</f>
        <v>8.38</v>
      </c>
      <c r="D52" t="str">
        <f>Preturi!I52</f>
        <v>EUR</v>
      </c>
    </row>
    <row r="53" spans="1:4">
      <c r="A53" t="str">
        <f>Preturi!G53</f>
        <v>ABF36ZNC037</v>
      </c>
      <c r="C53" t="str">
        <f>Preturi!H53</f>
        <v>4.03</v>
      </c>
      <c r="D53" t="str">
        <f>Preturi!I53</f>
        <v>EUR</v>
      </c>
    </row>
    <row r="54" spans="1:4">
      <c r="A54" t="str">
        <f>Preturi!G54</f>
        <v>ABF36ZNC040</v>
      </c>
      <c r="C54" t="str">
        <f>Preturi!H54</f>
        <v>4.12</v>
      </c>
      <c r="D54" t="str">
        <f>Preturi!I54</f>
        <v>EUR</v>
      </c>
    </row>
    <row r="55" spans="1:4">
      <c r="A55" t="str">
        <f>Preturi!G55</f>
        <v>ABF36ZNC045</v>
      </c>
      <c r="C55" t="str">
        <f>Preturi!H55</f>
        <v>5.15</v>
      </c>
      <c r="D55" t="str">
        <f>Preturi!I55</f>
        <v>EUR</v>
      </c>
    </row>
    <row r="56" spans="1:4">
      <c r="A56" t="str">
        <f>Preturi!G56</f>
        <v>ABF36ZNC050</v>
      </c>
      <c r="C56" t="str">
        <f>Preturi!H56</f>
        <v>5.62</v>
      </c>
      <c r="D56" t="str">
        <f>Preturi!I56</f>
        <v>EUR</v>
      </c>
    </row>
    <row r="57" spans="1:4">
      <c r="A57" t="str">
        <f>Preturi!G57</f>
        <v>ABF36ZNC060</v>
      </c>
      <c r="C57" t="str">
        <f>Preturi!H57</f>
        <v>6.92</v>
      </c>
      <c r="D57" t="str">
        <f>Preturi!I57</f>
        <v>EUR</v>
      </c>
    </row>
    <row r="58" spans="1:4">
      <c r="A58" t="str">
        <f>Preturi!G58</f>
        <v>ABF36ZNC070</v>
      </c>
      <c r="C58" t="str">
        <f>Preturi!H58</f>
        <v>8.12</v>
      </c>
      <c r="D58" t="str">
        <f>Preturi!I58</f>
        <v>EUR</v>
      </c>
    </row>
    <row r="59" spans="1:4">
      <c r="A59" t="str">
        <f>Preturi!G59</f>
        <v>ABP17803045</v>
      </c>
      <c r="C59" t="str">
        <f>Preturi!H59</f>
        <v>3.54</v>
      </c>
      <c r="D59" t="str">
        <f>Preturi!I59</f>
        <v>EUR</v>
      </c>
    </row>
    <row r="60" spans="1:4">
      <c r="A60" t="str">
        <f>Preturi!G60</f>
        <v>ABP17GDM050</v>
      </c>
      <c r="C60" t="str">
        <f>Preturi!H60</f>
        <v>3.59</v>
      </c>
      <c r="D60" t="str">
        <f>Preturi!I60</f>
        <v>EUR</v>
      </c>
    </row>
    <row r="61" spans="1:4">
      <c r="A61" t="str">
        <f>Preturi!G61</f>
        <v>ABP17LUC040</v>
      </c>
      <c r="C61" t="str">
        <f>Preturi!H61</f>
        <v>2.10</v>
      </c>
      <c r="D61" t="str">
        <f>Preturi!I61</f>
        <v>EUR</v>
      </c>
    </row>
    <row r="62" spans="1:4">
      <c r="A62" t="str">
        <f>Preturi!G62</f>
        <v>ABP17LUC045</v>
      </c>
      <c r="C62" t="str">
        <f>Preturi!H62</f>
        <v>2.46</v>
      </c>
      <c r="D62" t="str">
        <f>Preturi!I62</f>
        <v>EUR</v>
      </c>
    </row>
    <row r="63" spans="1:4">
      <c r="A63" t="str">
        <f>Preturi!G63</f>
        <v>ABP17LUC050</v>
      </c>
      <c r="C63" t="str">
        <f>Preturi!H63</f>
        <v>2.63</v>
      </c>
      <c r="D63" t="str">
        <f>Preturi!I63</f>
        <v>EUR</v>
      </c>
    </row>
    <row r="64" spans="1:4">
      <c r="A64" t="str">
        <f>Preturi!G64</f>
        <v>ABP17LUC060</v>
      </c>
      <c r="C64" t="str">
        <f>Preturi!H64</f>
        <v>2.98</v>
      </c>
      <c r="D64" t="str">
        <f>Preturi!I64</f>
        <v>EUR</v>
      </c>
    </row>
    <row r="65" spans="1:4">
      <c r="A65" t="str">
        <f>Preturi!G65</f>
        <v>ABP17LUC070</v>
      </c>
      <c r="C65" t="str">
        <f>Preturi!H65</f>
        <v>3.79</v>
      </c>
      <c r="D65" t="str">
        <f>Preturi!I65</f>
        <v>EUR</v>
      </c>
    </row>
    <row r="66" spans="1:4">
      <c r="A66" t="str">
        <f>Preturi!G66</f>
        <v>ABP17MAT040</v>
      </c>
      <c r="C66" t="str">
        <f>Preturi!H66</f>
        <v>2.30</v>
      </c>
      <c r="D66" t="str">
        <f>Preturi!I66</f>
        <v>EUR</v>
      </c>
    </row>
    <row r="67" spans="1:4">
      <c r="A67" t="str">
        <f>Preturi!G67</f>
        <v>ABP17MAT045</v>
      </c>
      <c r="C67" t="str">
        <f>Preturi!H67</f>
        <v>2.62</v>
      </c>
      <c r="D67" t="str">
        <f>Preturi!I67</f>
        <v>EUR</v>
      </c>
    </row>
    <row r="68" spans="1:4">
      <c r="A68" t="str">
        <f>Preturi!G68</f>
        <v>ABP17MAT050</v>
      </c>
      <c r="C68" t="str">
        <f>Preturi!H68</f>
        <v>2.74</v>
      </c>
      <c r="D68" t="str">
        <f>Preturi!I68</f>
        <v>EUR</v>
      </c>
    </row>
    <row r="69" spans="1:4">
      <c r="A69" t="str">
        <f>Preturi!G69</f>
        <v>ABP17MAT060</v>
      </c>
      <c r="C69" t="str">
        <f>Preturi!H69</f>
        <v>3.10</v>
      </c>
      <c r="D69" t="str">
        <f>Preturi!I69</f>
        <v>EUR</v>
      </c>
    </row>
    <row r="70" spans="1:4">
      <c r="A70" t="str">
        <f>Preturi!G70</f>
        <v>ABP17WOD045</v>
      </c>
      <c r="C70" t="str">
        <f>Preturi!H70</f>
        <v>3.55</v>
      </c>
      <c r="D70" t="str">
        <f>Preturi!I70</f>
        <v>EUR</v>
      </c>
    </row>
    <row r="71" spans="1:4">
      <c r="A71" t="str">
        <f>Preturi!G71</f>
        <v>ABP17WOD050</v>
      </c>
      <c r="C71" t="str">
        <f>Preturi!H71</f>
        <v>3.59</v>
      </c>
      <c r="D71" t="str">
        <f>Preturi!I71</f>
        <v>EUR</v>
      </c>
    </row>
    <row r="72" spans="1:4">
      <c r="A72" t="str">
        <f>Preturi!G72</f>
        <v>ABP17ZNC037</v>
      </c>
      <c r="C72" t="str">
        <f>Preturi!H72</f>
        <v>1.73</v>
      </c>
      <c r="D72" t="str">
        <f>Preturi!I72</f>
        <v>EUR</v>
      </c>
    </row>
    <row r="73" spans="1:4">
      <c r="A73" t="str">
        <f>Preturi!G73</f>
        <v>ABP17ZNC040</v>
      </c>
      <c r="C73" t="str">
        <f>Preturi!H73</f>
        <v>1.77</v>
      </c>
      <c r="D73" t="str">
        <f>Preturi!I73</f>
        <v>EUR</v>
      </c>
    </row>
    <row r="74" spans="1:4">
      <c r="A74" t="str">
        <f>Preturi!G74</f>
        <v>ABP17ZNC045</v>
      </c>
      <c r="C74" t="str">
        <f>Preturi!H74</f>
        <v>2.21</v>
      </c>
      <c r="D74" t="str">
        <f>Preturi!I74</f>
        <v>EUR</v>
      </c>
    </row>
    <row r="75" spans="1:4">
      <c r="A75" t="str">
        <f>Preturi!G75</f>
        <v>ABP17ZNC050</v>
      </c>
      <c r="C75" t="str">
        <f>Preturi!H75</f>
        <v>2.41</v>
      </c>
      <c r="D75" t="str">
        <f>Preturi!I75</f>
        <v>EUR</v>
      </c>
    </row>
    <row r="76" spans="1:4">
      <c r="A76" t="str">
        <f>Preturi!G76</f>
        <v>ABP17ZNC060</v>
      </c>
      <c r="C76" t="str">
        <f>Preturi!H76</f>
        <v>2.97</v>
      </c>
      <c r="D76" t="str">
        <f>Preturi!I76</f>
        <v>EUR</v>
      </c>
    </row>
    <row r="77" spans="1:4">
      <c r="A77" t="str">
        <f>Preturi!G77</f>
        <v>ABP17ZNC070</v>
      </c>
      <c r="C77" t="str">
        <f>Preturi!H77</f>
        <v>3.48</v>
      </c>
      <c r="D77" t="str">
        <f>Preturi!I77</f>
        <v>EUR</v>
      </c>
    </row>
    <row r="78" spans="1:4">
      <c r="A78" t="str">
        <f>Preturi!G78</f>
        <v>ABP20803045</v>
      </c>
      <c r="C78" t="str">
        <f>Preturi!H78</f>
        <v>4.14</v>
      </c>
      <c r="D78" t="str">
        <f>Preturi!I78</f>
        <v>EUR</v>
      </c>
    </row>
    <row r="79" spans="1:4">
      <c r="A79" t="str">
        <f>Preturi!G79</f>
        <v>ABP20GDM050</v>
      </c>
      <c r="C79" t="str">
        <f>Preturi!H79</f>
        <v>4.19</v>
      </c>
      <c r="D79" t="str">
        <f>Preturi!I79</f>
        <v>EUR</v>
      </c>
    </row>
    <row r="80" spans="1:4">
      <c r="A80" t="str">
        <f>Preturi!G80</f>
        <v>ABP20LUC040</v>
      </c>
      <c r="C80" t="str">
        <f>Preturi!H80</f>
        <v>2.46</v>
      </c>
      <c r="D80" t="str">
        <f>Preturi!I80</f>
        <v>EUR</v>
      </c>
    </row>
    <row r="81" spans="1:4">
      <c r="A81" t="str">
        <f>Preturi!G81</f>
        <v>ABP20LUC045</v>
      </c>
      <c r="C81" t="str">
        <f>Preturi!H81</f>
        <v>2.87</v>
      </c>
      <c r="D81" t="str">
        <f>Preturi!I81</f>
        <v>EUR</v>
      </c>
    </row>
    <row r="82" spans="1:4">
      <c r="A82" t="str">
        <f>Preturi!G82</f>
        <v>ABP20LUC050</v>
      </c>
      <c r="C82" t="str">
        <f>Preturi!H82</f>
        <v>3.07</v>
      </c>
      <c r="D82" t="str">
        <f>Preturi!I82</f>
        <v>EUR</v>
      </c>
    </row>
    <row r="83" spans="1:4">
      <c r="A83" t="str">
        <f>Preturi!G83</f>
        <v>ABP20LUC060</v>
      </c>
      <c r="C83" t="str">
        <f>Preturi!H83</f>
        <v>3.48</v>
      </c>
      <c r="D83" t="str">
        <f>Preturi!I83</f>
        <v>EUR</v>
      </c>
    </row>
    <row r="84" spans="1:4">
      <c r="A84" t="str">
        <f>Preturi!G84</f>
        <v>ABP20LUC070</v>
      </c>
      <c r="C84" t="str">
        <f>Preturi!H84</f>
        <v>4.42</v>
      </c>
      <c r="D84" t="str">
        <f>Preturi!I84</f>
        <v>EUR</v>
      </c>
    </row>
    <row r="85" spans="1:4">
      <c r="A85" t="str">
        <f>Preturi!G85</f>
        <v>ABP20MAT040</v>
      </c>
      <c r="C85" t="str">
        <f>Preturi!H85</f>
        <v>2.68</v>
      </c>
      <c r="D85" t="str">
        <f>Preturi!I85</f>
        <v>EUR</v>
      </c>
    </row>
    <row r="86" spans="1:4">
      <c r="A86" t="str">
        <f>Preturi!G86</f>
        <v>ABP20MAT045</v>
      </c>
      <c r="C86" t="str">
        <f>Preturi!H86</f>
        <v>3.06</v>
      </c>
      <c r="D86" t="str">
        <f>Preturi!I86</f>
        <v>EUR</v>
      </c>
    </row>
    <row r="87" spans="1:4">
      <c r="A87" t="str">
        <f>Preturi!G87</f>
        <v>ABP20MAT050</v>
      </c>
      <c r="C87" t="str">
        <f>Preturi!H87</f>
        <v>3.20</v>
      </c>
      <c r="D87" t="str">
        <f>Preturi!I87</f>
        <v>EUR</v>
      </c>
    </row>
    <row r="88" spans="1:4">
      <c r="A88" t="str">
        <f>Preturi!G88</f>
        <v>ABP20MAT060</v>
      </c>
      <c r="C88" t="str">
        <f>Preturi!H88</f>
        <v>3.62</v>
      </c>
      <c r="D88" t="str">
        <f>Preturi!I88</f>
        <v>EUR</v>
      </c>
    </row>
    <row r="89" spans="1:4">
      <c r="A89" t="str">
        <f>Preturi!G89</f>
        <v>ABP20WOD045</v>
      </c>
      <c r="C89" t="str">
        <f>Preturi!H89</f>
        <v>4.14</v>
      </c>
      <c r="D89" t="str">
        <f>Preturi!I89</f>
        <v>EUR</v>
      </c>
    </row>
    <row r="90" spans="1:4">
      <c r="A90" t="str">
        <f>Preturi!G90</f>
        <v>ABP20WOD050</v>
      </c>
      <c r="C90" t="str">
        <f>Preturi!H90</f>
        <v>4.19</v>
      </c>
      <c r="D90" t="str">
        <f>Preturi!I90</f>
        <v>EUR</v>
      </c>
    </row>
    <row r="91" spans="1:4">
      <c r="A91" t="str">
        <f>Preturi!G91</f>
        <v>ABP20ZNC037</v>
      </c>
      <c r="C91" t="str">
        <f>Preturi!H91</f>
        <v>2.02</v>
      </c>
      <c r="D91" t="str">
        <f>Preturi!I91</f>
        <v>EUR</v>
      </c>
    </row>
    <row r="92" spans="1:4">
      <c r="A92" t="str">
        <f>Preturi!G92</f>
        <v>ABP20ZNC040</v>
      </c>
      <c r="C92" t="str">
        <f>Preturi!H92</f>
        <v>2.06</v>
      </c>
      <c r="D92" t="str">
        <f>Preturi!I92</f>
        <v>EUR</v>
      </c>
    </row>
    <row r="93" spans="1:4">
      <c r="A93" t="str">
        <f>Preturi!G93</f>
        <v>ABP20ZNC045</v>
      </c>
      <c r="C93" t="str">
        <f>Preturi!H93</f>
        <v>2.58</v>
      </c>
      <c r="D93" t="str">
        <f>Preturi!I93</f>
        <v>EUR</v>
      </c>
    </row>
    <row r="94" spans="1:4">
      <c r="A94" t="str">
        <f>Preturi!G94</f>
        <v>ABP20ZNC050</v>
      </c>
      <c r="C94" t="str">
        <f>Preturi!H94</f>
        <v>2.81</v>
      </c>
      <c r="D94" t="str">
        <f>Preturi!I94</f>
        <v>EUR</v>
      </c>
    </row>
    <row r="95" spans="1:4">
      <c r="A95" t="str">
        <f>Preturi!G95</f>
        <v>ABP20ZNC060</v>
      </c>
      <c r="C95" t="str">
        <f>Preturi!H95</f>
        <v>3.46</v>
      </c>
      <c r="D95" t="str">
        <f>Preturi!I95</f>
        <v>EUR</v>
      </c>
    </row>
    <row r="96" spans="1:4">
      <c r="A96" t="str">
        <f>Preturi!G96</f>
        <v>ABP20ZNC070</v>
      </c>
      <c r="C96" t="str">
        <f>Preturi!H96</f>
        <v>4.06</v>
      </c>
      <c r="D96" t="str">
        <f>Preturi!I96</f>
        <v>EUR</v>
      </c>
    </row>
    <row r="97" spans="1:4">
      <c r="A97" t="str">
        <f>Preturi!G97</f>
        <v>ABP25803045</v>
      </c>
      <c r="C97" t="str">
        <f>Preturi!H97</f>
        <v>4.96</v>
      </c>
      <c r="D97" t="str">
        <f>Preturi!I97</f>
        <v>EUR</v>
      </c>
    </row>
    <row r="98" spans="1:4">
      <c r="A98" t="str">
        <f>Preturi!G98</f>
        <v>ABP25GDM050</v>
      </c>
      <c r="C98" t="str">
        <f>Preturi!H98</f>
        <v>5.03</v>
      </c>
      <c r="D98" t="str">
        <f>Preturi!I98</f>
        <v>EUR</v>
      </c>
    </row>
    <row r="99" spans="1:4">
      <c r="A99" t="str">
        <f>Preturi!G99</f>
        <v>ABP25LUC040</v>
      </c>
      <c r="C99" t="str">
        <f>Preturi!H99</f>
        <v>2.95</v>
      </c>
      <c r="D99" t="str">
        <f>Preturi!I99</f>
        <v>EUR</v>
      </c>
    </row>
    <row r="100" spans="1:4">
      <c r="A100" t="str">
        <f>Preturi!G100</f>
        <v>ABP25LUC045</v>
      </c>
      <c r="C100" t="str">
        <f>Preturi!H100</f>
        <v>3.44</v>
      </c>
      <c r="D100" t="str">
        <f>Preturi!I100</f>
        <v>EUR</v>
      </c>
    </row>
    <row r="101" spans="1:4">
      <c r="A101" t="str">
        <f>Preturi!G101</f>
        <v>ABP25LUC050</v>
      </c>
      <c r="C101" t="str">
        <f>Preturi!H101</f>
        <v>3.68</v>
      </c>
      <c r="D101" t="str">
        <f>Preturi!I101</f>
        <v>EUR</v>
      </c>
    </row>
    <row r="102" spans="1:4">
      <c r="A102" t="str">
        <f>Preturi!G102</f>
        <v>ABP25LUC060</v>
      </c>
      <c r="C102" t="str">
        <f>Preturi!H102</f>
        <v>4.18</v>
      </c>
      <c r="D102" t="str">
        <f>Preturi!I102</f>
        <v>EUR</v>
      </c>
    </row>
    <row r="103" spans="1:4">
      <c r="A103" t="str">
        <f>Preturi!G103</f>
        <v>ABP25LUC070</v>
      </c>
      <c r="C103" t="str">
        <f>Preturi!H103</f>
        <v>5.30</v>
      </c>
      <c r="D103" t="str">
        <f>Preturi!I103</f>
        <v>EUR</v>
      </c>
    </row>
    <row r="104" spans="1:4">
      <c r="A104" t="str">
        <f>Preturi!G104</f>
        <v>ABP25MAT040</v>
      </c>
      <c r="C104" t="str">
        <f>Preturi!H104</f>
        <v>3.22</v>
      </c>
      <c r="D104" t="str">
        <f>Preturi!I104</f>
        <v>EUR</v>
      </c>
    </row>
    <row r="105" spans="1:4">
      <c r="A105" t="str">
        <f>Preturi!G105</f>
        <v>ABP25MAT045</v>
      </c>
      <c r="C105" t="str">
        <f>Preturi!H105</f>
        <v>3.67</v>
      </c>
      <c r="D105" t="str">
        <f>Preturi!I105</f>
        <v>EUR</v>
      </c>
    </row>
    <row r="106" spans="1:4">
      <c r="A106" t="str">
        <f>Preturi!G106</f>
        <v>ABP25MAT050</v>
      </c>
      <c r="C106" t="str">
        <f>Preturi!H106</f>
        <v>3.83</v>
      </c>
      <c r="D106" t="str">
        <f>Preturi!I106</f>
        <v>EUR</v>
      </c>
    </row>
    <row r="107" spans="1:4">
      <c r="A107" t="str">
        <f>Preturi!G107</f>
        <v>ABP25MAT060</v>
      </c>
      <c r="C107" t="str">
        <f>Preturi!H107</f>
        <v>4.34</v>
      </c>
      <c r="D107" t="str">
        <f>Preturi!I107</f>
        <v>EUR</v>
      </c>
    </row>
    <row r="108" spans="1:4">
      <c r="A108" t="str">
        <f>Preturi!G108</f>
        <v>ABP25WOD045</v>
      </c>
      <c r="C108" t="str">
        <f>Preturi!H108</f>
        <v>4.97</v>
      </c>
      <c r="D108" t="str">
        <f>Preturi!I108</f>
        <v>EUR</v>
      </c>
    </row>
    <row r="109" spans="1:4">
      <c r="A109" t="str">
        <f>Preturi!G109</f>
        <v>ABP25WOD050</v>
      </c>
      <c r="C109" t="str">
        <f>Preturi!H109</f>
        <v>5.03</v>
      </c>
      <c r="D109" t="str">
        <f>Preturi!I109</f>
        <v>EUR</v>
      </c>
    </row>
    <row r="110" spans="1:4">
      <c r="A110" t="str">
        <f>Preturi!G110</f>
        <v>ABP25ZNC037</v>
      </c>
      <c r="C110" t="str">
        <f>Preturi!H110</f>
        <v>2.42</v>
      </c>
      <c r="D110" t="str">
        <f>Preturi!I110</f>
        <v>EUR</v>
      </c>
    </row>
    <row r="111" spans="1:4">
      <c r="A111" t="str">
        <f>Preturi!G111</f>
        <v>ABP25ZNC040</v>
      </c>
      <c r="C111" t="str">
        <f>Preturi!H111</f>
        <v>2.47</v>
      </c>
      <c r="D111" t="str">
        <f>Preturi!I111</f>
        <v>EUR</v>
      </c>
    </row>
    <row r="112" spans="1:4">
      <c r="A112" t="str">
        <f>Preturi!G112</f>
        <v>ABP25ZNC045</v>
      </c>
      <c r="C112" t="str">
        <f>Preturi!H112</f>
        <v>3.09</v>
      </c>
      <c r="D112" t="str">
        <f>Preturi!I112</f>
        <v>EUR</v>
      </c>
    </row>
    <row r="113" spans="1:4">
      <c r="A113" t="str">
        <f>Preturi!G113</f>
        <v>ABP25ZNC050</v>
      </c>
      <c r="C113" t="str">
        <f>Preturi!H113</f>
        <v>3.37</v>
      </c>
      <c r="D113" t="str">
        <f>Preturi!I113</f>
        <v>EUR</v>
      </c>
    </row>
    <row r="114" spans="1:4">
      <c r="A114" t="str">
        <f>Preturi!G114</f>
        <v>ABP25ZNC060</v>
      </c>
      <c r="C114" t="str">
        <f>Preturi!H114</f>
        <v>4.15</v>
      </c>
      <c r="D114" t="str">
        <f>Preturi!I114</f>
        <v>EUR</v>
      </c>
    </row>
    <row r="115" spans="1:4">
      <c r="A115" t="str">
        <f>Preturi!G115</f>
        <v>ABP25ZNC070</v>
      </c>
      <c r="C115" t="str">
        <f>Preturi!H115</f>
        <v>4.87</v>
      </c>
      <c r="D115" t="str">
        <f>Preturi!I115</f>
        <v>EUR</v>
      </c>
    </row>
    <row r="116" spans="1:4">
      <c r="A116" t="str">
        <f>Preturi!G116</f>
        <v>ABPL2803045</v>
      </c>
      <c r="C116" t="str">
        <f>Preturi!H116</f>
        <v>4.96</v>
      </c>
      <c r="D116" t="str">
        <f>Preturi!I116</f>
        <v>EUR</v>
      </c>
    </row>
    <row r="117" spans="1:4">
      <c r="A117" t="str">
        <f>Preturi!G117</f>
        <v>ABPL2GDM050</v>
      </c>
      <c r="C117" t="str">
        <f>Preturi!H117</f>
        <v>5.03</v>
      </c>
      <c r="D117" t="str">
        <f>Preturi!I117</f>
        <v>EUR</v>
      </c>
    </row>
    <row r="118" spans="1:4">
      <c r="A118" t="str">
        <f>Preturi!G118</f>
        <v>ABPL2LUC045</v>
      </c>
      <c r="C118" t="str">
        <f>Preturi!H118</f>
        <v>3.44</v>
      </c>
      <c r="D118" t="str">
        <f>Preturi!I118</f>
        <v>EUR</v>
      </c>
    </row>
    <row r="119" spans="1:4">
      <c r="A119" t="str">
        <f>Preturi!G119</f>
        <v>ABPL2LUC050</v>
      </c>
      <c r="C119" t="str">
        <f>Preturi!H119</f>
        <v>3.68</v>
      </c>
      <c r="D119" t="str">
        <f>Preturi!I119</f>
        <v>EUR</v>
      </c>
    </row>
    <row r="120" spans="1:4">
      <c r="A120" t="str">
        <f>Preturi!G120</f>
        <v>ABPL2LUC060</v>
      </c>
      <c r="C120" t="str">
        <f>Preturi!H120</f>
        <v>4.18</v>
      </c>
      <c r="D120" t="str">
        <f>Preturi!I120</f>
        <v>EUR</v>
      </c>
    </row>
    <row r="121" spans="1:4">
      <c r="A121" t="str">
        <f>Preturi!G121</f>
        <v>ABPL2MAT045</v>
      </c>
      <c r="C121" t="str">
        <f>Preturi!H121</f>
        <v>3.67</v>
      </c>
      <c r="D121" t="str">
        <f>Preturi!I121</f>
        <v>EUR</v>
      </c>
    </row>
    <row r="122" spans="1:4">
      <c r="A122" t="str">
        <f>Preturi!G122</f>
        <v>ABPL2MAT050</v>
      </c>
      <c r="C122" t="str">
        <f>Preturi!H122</f>
        <v>3.83</v>
      </c>
      <c r="D122" t="str">
        <f>Preturi!I122</f>
        <v>EUR</v>
      </c>
    </row>
    <row r="123" spans="1:4">
      <c r="A123" t="str">
        <f>Preturi!G123</f>
        <v>ABPL2MAT060</v>
      </c>
      <c r="C123" t="str">
        <f>Preturi!H123</f>
        <v>4.34</v>
      </c>
      <c r="D123" t="str">
        <f>Preturi!I123</f>
        <v>EUR</v>
      </c>
    </row>
    <row r="124" spans="1:4">
      <c r="A124" t="str">
        <f>Preturi!G124</f>
        <v>ABPL2WOD045</v>
      </c>
      <c r="C124" t="str">
        <f>Preturi!H124</f>
        <v>4.97</v>
      </c>
      <c r="D124" t="str">
        <f>Preturi!I124</f>
        <v>EUR</v>
      </c>
    </row>
    <row r="125" spans="1:4">
      <c r="A125" t="str">
        <f>Preturi!G125</f>
        <v>ABPL2WOD050</v>
      </c>
      <c r="C125" t="str">
        <f>Preturi!H125</f>
        <v>5.03</v>
      </c>
      <c r="D125" t="str">
        <f>Preturi!I125</f>
        <v>EUR</v>
      </c>
    </row>
    <row r="126" spans="1:4">
      <c r="A126" t="str">
        <f>Preturi!G126</f>
        <v>ABPO3803045</v>
      </c>
      <c r="C126" t="str">
        <f>Preturi!H126</f>
        <v>6.20</v>
      </c>
      <c r="D126" t="str">
        <f>Preturi!I126</f>
        <v>EUR</v>
      </c>
    </row>
    <row r="127" spans="1:4">
      <c r="A127" t="str">
        <f>Preturi!G127</f>
        <v>ABPO3GDM050</v>
      </c>
      <c r="C127" t="str">
        <f>Preturi!H127</f>
        <v>6.29</v>
      </c>
      <c r="D127" t="str">
        <f>Preturi!I127</f>
        <v>EUR</v>
      </c>
    </row>
    <row r="128" spans="1:4">
      <c r="A128" t="str">
        <f>Preturi!G128</f>
        <v>ABPO3LUC045</v>
      </c>
      <c r="C128" t="str">
        <f>Preturi!H128</f>
        <v>4.30</v>
      </c>
      <c r="D128" t="str">
        <f>Preturi!I128</f>
        <v>EUR</v>
      </c>
    </row>
    <row r="129" spans="1:4">
      <c r="A129" t="str">
        <f>Preturi!G129</f>
        <v>ABPO3LUC050</v>
      </c>
      <c r="C129" t="str">
        <f>Preturi!H129</f>
        <v>4.61</v>
      </c>
      <c r="D129" t="str">
        <f>Preturi!I129</f>
        <v>EUR</v>
      </c>
    </row>
    <row r="130" spans="1:4">
      <c r="A130" t="str">
        <f>Preturi!G130</f>
        <v>ABPO3LUC060</v>
      </c>
      <c r="C130" t="str">
        <f>Preturi!H130</f>
        <v>5.22</v>
      </c>
      <c r="D130" t="str">
        <f>Preturi!I130</f>
        <v>EUR</v>
      </c>
    </row>
    <row r="131" spans="1:4">
      <c r="A131" t="str">
        <f>Preturi!G131</f>
        <v>ABPO3MAT045</v>
      </c>
      <c r="C131" t="str">
        <f>Preturi!H131</f>
        <v>4.59</v>
      </c>
      <c r="D131" t="str">
        <f>Preturi!I131</f>
        <v>EUR</v>
      </c>
    </row>
    <row r="132" spans="1:4">
      <c r="A132" t="str">
        <f>Preturi!G132</f>
        <v>ABPO3MAT050</v>
      </c>
      <c r="C132" t="str">
        <f>Preturi!H132</f>
        <v>4.79</v>
      </c>
      <c r="D132" t="str">
        <f>Preturi!I132</f>
        <v>EUR</v>
      </c>
    </row>
    <row r="133" spans="1:4">
      <c r="A133" t="str">
        <f>Preturi!G133</f>
        <v>ABPO3MAT060</v>
      </c>
      <c r="C133" t="str">
        <f>Preturi!H133</f>
        <v>5.43</v>
      </c>
      <c r="D133" t="str">
        <f>Preturi!I133</f>
        <v>EUR</v>
      </c>
    </row>
    <row r="134" spans="1:4">
      <c r="A134" t="str">
        <f>Preturi!G134</f>
        <v>ABPO3WOD045</v>
      </c>
      <c r="C134" t="str">
        <f>Preturi!H134</f>
        <v>6.21</v>
      </c>
      <c r="D134" t="str">
        <f>Preturi!I134</f>
        <v>EUR</v>
      </c>
    </row>
    <row r="135" spans="1:4">
      <c r="A135" t="str">
        <f>Preturi!G135</f>
        <v>ABPO3WOD050</v>
      </c>
      <c r="C135" t="str">
        <f>Preturi!H135</f>
        <v>6.29</v>
      </c>
      <c r="D135" t="str">
        <f>Preturi!I135</f>
        <v>EUR</v>
      </c>
    </row>
    <row r="136" spans="1:4">
      <c r="A136" t="str">
        <f>Preturi!G136</f>
        <v>ACB41803045</v>
      </c>
      <c r="C136" t="str">
        <f>Preturi!H136</f>
        <v>8.27</v>
      </c>
      <c r="D136" t="str">
        <f>Preturi!I136</f>
        <v>EUR</v>
      </c>
    </row>
    <row r="137" spans="1:4">
      <c r="A137" t="str">
        <f>Preturi!G137</f>
        <v>ACB41GDM050</v>
      </c>
      <c r="C137" t="str">
        <f>Preturi!H137</f>
        <v>8.38</v>
      </c>
      <c r="D137" t="str">
        <f>Preturi!I137</f>
        <v>EUR</v>
      </c>
    </row>
    <row r="138" spans="1:4">
      <c r="A138" t="str">
        <f>Preturi!G138</f>
        <v>ACB41LUC045</v>
      </c>
      <c r="C138" t="str">
        <f>Preturi!H138</f>
        <v>5.73</v>
      </c>
      <c r="D138" t="str">
        <f>Preturi!I138</f>
        <v>EUR</v>
      </c>
    </row>
    <row r="139" spans="1:4">
      <c r="A139" t="str">
        <f>Preturi!G139</f>
        <v>ACB41LUC050</v>
      </c>
      <c r="C139" t="str">
        <f>Preturi!H139</f>
        <v>6.14</v>
      </c>
      <c r="D139" t="str">
        <f>Preturi!I139</f>
        <v>EUR</v>
      </c>
    </row>
    <row r="140" spans="1:4">
      <c r="A140" t="str">
        <f>Preturi!G140</f>
        <v>ACB41LUC060</v>
      </c>
      <c r="C140" t="str">
        <f>Preturi!H140</f>
        <v>6.96</v>
      </c>
      <c r="D140" t="str">
        <f>Preturi!I140</f>
        <v>EUR</v>
      </c>
    </row>
    <row r="141" spans="1:4">
      <c r="A141" t="str">
        <f>Preturi!G141</f>
        <v>ACB41MAT045</v>
      </c>
      <c r="C141" t="str">
        <f>Preturi!H141</f>
        <v>6.12</v>
      </c>
      <c r="D141" t="str">
        <f>Preturi!I141</f>
        <v>EUR</v>
      </c>
    </row>
    <row r="142" spans="1:4">
      <c r="A142" t="str">
        <f>Preturi!G142</f>
        <v>ACB41MAT050</v>
      </c>
      <c r="C142" t="str">
        <f>Preturi!H142</f>
        <v>6.39</v>
      </c>
      <c r="D142" t="str">
        <f>Preturi!I142</f>
        <v>EUR</v>
      </c>
    </row>
    <row r="143" spans="1:4">
      <c r="A143" t="str">
        <f>Preturi!G143</f>
        <v>ACB41MAT060</v>
      </c>
      <c r="C143" t="str">
        <f>Preturi!H143</f>
        <v>7.24</v>
      </c>
      <c r="D143" t="str">
        <f>Preturi!I143</f>
        <v>EUR</v>
      </c>
    </row>
    <row r="144" spans="1:4">
      <c r="A144" t="str">
        <f>Preturi!G144</f>
        <v>ACB41WOD045</v>
      </c>
      <c r="C144" t="str">
        <f>Preturi!H144</f>
        <v>8.28</v>
      </c>
      <c r="D144" t="str">
        <f>Preturi!I144</f>
        <v>EUR</v>
      </c>
    </row>
    <row r="145" spans="1:4">
      <c r="A145" t="str">
        <f>Preturi!G145</f>
        <v>ACB41WOD050</v>
      </c>
      <c r="C145" t="str">
        <f>Preturi!H145</f>
        <v>8.38</v>
      </c>
      <c r="D145" t="str">
        <f>Preturi!I145</f>
        <v>EUR</v>
      </c>
    </row>
    <row r="146" spans="1:4">
      <c r="A146" t="str">
        <f>Preturi!G146</f>
        <v>ACF15803045</v>
      </c>
      <c r="C146" t="str">
        <f>Preturi!H146</f>
        <v>3.10</v>
      </c>
      <c r="D146" t="str">
        <f>Preturi!I146</f>
        <v>EUR</v>
      </c>
    </row>
    <row r="147" spans="1:4">
      <c r="A147" t="str">
        <f>Preturi!G147</f>
        <v>ACF15GDM050</v>
      </c>
      <c r="C147" t="str">
        <f>Preturi!H147</f>
        <v>3.14</v>
      </c>
      <c r="D147" t="str">
        <f>Preturi!I147</f>
        <v>EUR</v>
      </c>
    </row>
    <row r="148" spans="1:4">
      <c r="A148" t="str">
        <f>Preturi!G148</f>
        <v>ACF15LUC040</v>
      </c>
      <c r="C148" t="str">
        <f>Preturi!H148</f>
        <v>1.84</v>
      </c>
      <c r="D148" t="str">
        <f>Preturi!I148</f>
        <v>EUR</v>
      </c>
    </row>
    <row r="149" spans="1:4">
      <c r="A149" t="str">
        <f>Preturi!G149</f>
        <v>ACF15LUC045</v>
      </c>
      <c r="C149" t="str">
        <f>Preturi!H149</f>
        <v>2.15</v>
      </c>
      <c r="D149" t="str">
        <f>Preturi!I149</f>
        <v>EUR</v>
      </c>
    </row>
    <row r="150" spans="1:4">
      <c r="A150" t="str">
        <f>Preturi!G150</f>
        <v>ACF15LUC050</v>
      </c>
      <c r="C150" t="str">
        <f>Preturi!H150</f>
        <v>2.30</v>
      </c>
      <c r="D150" t="str">
        <f>Preturi!I150</f>
        <v>EUR</v>
      </c>
    </row>
    <row r="151" spans="1:4">
      <c r="A151" t="str">
        <f>Preturi!G151</f>
        <v>ACF15LUC060</v>
      </c>
      <c r="C151" t="str">
        <f>Preturi!H151</f>
        <v>2.61</v>
      </c>
      <c r="D151" t="str">
        <f>Preturi!I151</f>
        <v>EUR</v>
      </c>
    </row>
    <row r="152" spans="1:4">
      <c r="A152" t="str">
        <f>Preturi!G152</f>
        <v>ACF15LUC070</v>
      </c>
      <c r="C152" t="str">
        <f>Preturi!H152</f>
        <v>3.32</v>
      </c>
      <c r="D152" t="str">
        <f>Preturi!I152</f>
        <v>EUR</v>
      </c>
    </row>
    <row r="153" spans="1:4">
      <c r="A153" t="str">
        <f>Preturi!G153</f>
        <v>ACF15MAT040</v>
      </c>
      <c r="C153" t="str">
        <f>Preturi!H153</f>
        <v>2.01</v>
      </c>
      <c r="D153" t="str">
        <f>Preturi!I153</f>
        <v>EUR</v>
      </c>
    </row>
    <row r="154" spans="1:4">
      <c r="A154" t="str">
        <f>Preturi!G154</f>
        <v>ACF15MAT045</v>
      </c>
      <c r="C154" t="str">
        <f>Preturi!H154</f>
        <v>2.30</v>
      </c>
      <c r="D154" t="str">
        <f>Preturi!I154</f>
        <v>EUR</v>
      </c>
    </row>
    <row r="155" spans="1:4">
      <c r="A155" t="str">
        <f>Preturi!G155</f>
        <v>ACF15MAT050</v>
      </c>
      <c r="C155" t="str">
        <f>Preturi!H155</f>
        <v>2.40</v>
      </c>
      <c r="D155" t="str">
        <f>Preturi!I155</f>
        <v>EUR</v>
      </c>
    </row>
    <row r="156" spans="1:4">
      <c r="A156" t="str">
        <f>Preturi!G156</f>
        <v>ACF15MAT060</v>
      </c>
      <c r="C156" t="str">
        <f>Preturi!H156</f>
        <v>2.72</v>
      </c>
      <c r="D156" t="str">
        <f>Preturi!I156</f>
        <v>EUR</v>
      </c>
    </row>
    <row r="157" spans="1:4">
      <c r="A157" t="str">
        <f>Preturi!G157</f>
        <v>ACF15WOD045</v>
      </c>
      <c r="C157" t="str">
        <f>Preturi!H157</f>
        <v>3.11</v>
      </c>
      <c r="D157" t="str">
        <f>Preturi!I157</f>
        <v>EUR</v>
      </c>
    </row>
    <row r="158" spans="1:4">
      <c r="A158" t="str">
        <f>Preturi!G158</f>
        <v>ACF15WOD050</v>
      </c>
      <c r="C158" t="str">
        <f>Preturi!H158</f>
        <v>3.14</v>
      </c>
      <c r="D158" t="str">
        <f>Preturi!I158</f>
        <v>EUR</v>
      </c>
    </row>
    <row r="159" spans="1:4">
      <c r="A159" t="str">
        <f>Preturi!G159</f>
        <v>ACF15ZNC037</v>
      </c>
      <c r="C159" t="str">
        <f>Preturi!H159</f>
        <v>1.51</v>
      </c>
      <c r="D159" t="str">
        <f>Preturi!I159</f>
        <v>EUR</v>
      </c>
    </row>
    <row r="160" spans="1:4">
      <c r="A160" t="str">
        <f>Preturi!G160</f>
        <v>ACF15ZNC040</v>
      </c>
      <c r="C160" t="str">
        <f>Preturi!H160</f>
        <v>1.55</v>
      </c>
      <c r="D160" t="str">
        <f>Preturi!I160</f>
        <v>EUR</v>
      </c>
    </row>
    <row r="161" spans="1:4">
      <c r="A161" t="str">
        <f>Preturi!G161</f>
        <v>ACF15ZNC045</v>
      </c>
      <c r="C161" t="str">
        <f>Preturi!H161</f>
        <v>1.93</v>
      </c>
      <c r="D161" t="str">
        <f>Preturi!I161</f>
        <v>EUR</v>
      </c>
    </row>
    <row r="162" spans="1:4">
      <c r="A162" t="str">
        <f>Preturi!G162</f>
        <v>ACF15ZNC050</v>
      </c>
      <c r="C162" t="str">
        <f>Preturi!H162</f>
        <v>2.11</v>
      </c>
      <c r="D162" t="str">
        <f>Preturi!I162</f>
        <v>EUR</v>
      </c>
    </row>
    <row r="163" spans="1:4">
      <c r="A163" t="str">
        <f>Preturi!G163</f>
        <v>ACF15ZNC060</v>
      </c>
      <c r="C163" t="str">
        <f>Preturi!H163</f>
        <v>2.60</v>
      </c>
      <c r="D163" t="str">
        <f>Preturi!I163</f>
        <v>EUR</v>
      </c>
    </row>
    <row r="164" spans="1:4">
      <c r="A164" t="str">
        <f>Preturi!G164</f>
        <v>ACF15ZNC070</v>
      </c>
      <c r="C164" t="str">
        <f>Preturi!H164</f>
        <v>3.05</v>
      </c>
      <c r="D164" t="str">
        <f>Preturi!I164</f>
        <v>EUR</v>
      </c>
    </row>
    <row r="165" spans="1:4">
      <c r="A165" t="str">
        <f>Preturi!G165</f>
        <v>ACF25803045</v>
      </c>
      <c r="C165" t="str">
        <f>Preturi!H165</f>
        <v>4.96</v>
      </c>
      <c r="D165" t="str">
        <f>Preturi!I165</f>
        <v>EUR</v>
      </c>
    </row>
    <row r="166" spans="1:4">
      <c r="A166" t="str">
        <f>Preturi!G166</f>
        <v>ACF25GDM050</v>
      </c>
      <c r="C166" t="str">
        <f>Preturi!H166</f>
        <v>5.03</v>
      </c>
      <c r="D166" t="str">
        <f>Preturi!I166</f>
        <v>EUR</v>
      </c>
    </row>
    <row r="167" spans="1:4">
      <c r="A167" t="str">
        <f>Preturi!G167</f>
        <v>ACF25LUC040</v>
      </c>
      <c r="C167" t="str">
        <f>Preturi!H167</f>
        <v>2.95</v>
      </c>
      <c r="D167" t="str">
        <f>Preturi!I167</f>
        <v>EUR</v>
      </c>
    </row>
    <row r="168" spans="1:4">
      <c r="A168" t="str">
        <f>Preturi!G168</f>
        <v>ACF25LUC045</v>
      </c>
      <c r="C168" t="str">
        <f>Preturi!H168</f>
        <v>3.44</v>
      </c>
      <c r="D168" t="str">
        <f>Preturi!I168</f>
        <v>EUR</v>
      </c>
    </row>
    <row r="169" spans="1:4">
      <c r="A169" t="str">
        <f>Preturi!G169</f>
        <v>ACF25LUC050</v>
      </c>
      <c r="C169" t="str">
        <f>Preturi!H169</f>
        <v>3.68</v>
      </c>
      <c r="D169" t="str">
        <f>Preturi!I169</f>
        <v>EUR</v>
      </c>
    </row>
    <row r="170" spans="1:4">
      <c r="A170" t="str">
        <f>Preturi!G170</f>
        <v>ACF25LUC060</v>
      </c>
      <c r="C170" t="str">
        <f>Preturi!H170</f>
        <v>4.18</v>
      </c>
      <c r="D170" t="str">
        <f>Preturi!I170</f>
        <v>EUR</v>
      </c>
    </row>
    <row r="171" spans="1:4">
      <c r="A171" t="str">
        <f>Preturi!G171</f>
        <v>ACF25LUC070</v>
      </c>
      <c r="C171" t="str">
        <f>Preturi!H171</f>
        <v>5.30</v>
      </c>
      <c r="D171" t="str">
        <f>Preturi!I171</f>
        <v>EUR</v>
      </c>
    </row>
    <row r="172" spans="1:4">
      <c r="A172" t="str">
        <f>Preturi!G172</f>
        <v>ACF25MAT040</v>
      </c>
      <c r="C172" t="str">
        <f>Preturi!H172</f>
        <v>3.22</v>
      </c>
      <c r="D172" t="str">
        <f>Preturi!I172</f>
        <v>EUR</v>
      </c>
    </row>
    <row r="173" spans="1:4">
      <c r="A173" t="str">
        <f>Preturi!G173</f>
        <v>ACF25MAT045</v>
      </c>
      <c r="C173" t="str">
        <f>Preturi!H173</f>
        <v>3.67</v>
      </c>
      <c r="D173" t="str">
        <f>Preturi!I173</f>
        <v>EUR</v>
      </c>
    </row>
    <row r="174" spans="1:4">
      <c r="A174" t="str">
        <f>Preturi!G174</f>
        <v>ACF25MAT050</v>
      </c>
      <c r="C174" t="str">
        <f>Preturi!H174</f>
        <v>3.83</v>
      </c>
      <c r="D174" t="str">
        <f>Preturi!I174</f>
        <v>EUR</v>
      </c>
    </row>
    <row r="175" spans="1:4">
      <c r="A175" t="str">
        <f>Preturi!G175</f>
        <v>ACF25MAT060</v>
      </c>
      <c r="C175" t="str">
        <f>Preturi!H175</f>
        <v>4.34</v>
      </c>
      <c r="D175" t="str">
        <f>Preturi!I175</f>
        <v>EUR</v>
      </c>
    </row>
    <row r="176" spans="1:4">
      <c r="A176" t="str">
        <f>Preturi!G176</f>
        <v>ACF25WOD045</v>
      </c>
      <c r="C176" t="str">
        <f>Preturi!H176</f>
        <v>4.97</v>
      </c>
      <c r="D176" t="str">
        <f>Preturi!I176</f>
        <v>EUR</v>
      </c>
    </row>
    <row r="177" spans="1:4">
      <c r="A177" t="str">
        <f>Preturi!G177</f>
        <v>ACF25WOD050</v>
      </c>
      <c r="C177" t="str">
        <f>Preturi!H177</f>
        <v>5.03</v>
      </c>
      <c r="D177" t="str">
        <f>Preturi!I177</f>
        <v>EUR</v>
      </c>
    </row>
    <row r="178" spans="1:4">
      <c r="A178" t="str">
        <f>Preturi!G178</f>
        <v>ACF25ZNC037</v>
      </c>
      <c r="C178" t="str">
        <f>Preturi!H178</f>
        <v>2.42</v>
      </c>
      <c r="D178" t="str">
        <f>Preturi!I178</f>
        <v>EUR</v>
      </c>
    </row>
    <row r="179" spans="1:4">
      <c r="A179" t="str">
        <f>Preturi!G179</f>
        <v>ACF25ZNC040</v>
      </c>
      <c r="C179" t="str">
        <f>Preturi!H179</f>
        <v>2.47</v>
      </c>
      <c r="D179" t="str">
        <f>Preturi!I179</f>
        <v>EUR</v>
      </c>
    </row>
    <row r="180" spans="1:4">
      <c r="A180" t="str">
        <f>Preturi!G180</f>
        <v>ACF25ZNC045</v>
      </c>
      <c r="C180" t="str">
        <f>Preturi!H180</f>
        <v>3.09</v>
      </c>
      <c r="D180" t="str">
        <f>Preturi!I180</f>
        <v>EUR</v>
      </c>
    </row>
    <row r="181" spans="1:4">
      <c r="A181" t="str">
        <f>Preturi!G181</f>
        <v>ACF25ZNC050</v>
      </c>
      <c r="C181" t="str">
        <f>Preturi!H181</f>
        <v>3.37</v>
      </c>
      <c r="D181" t="str">
        <f>Preturi!I181</f>
        <v>EUR</v>
      </c>
    </row>
    <row r="182" spans="1:4">
      <c r="A182" t="str">
        <f>Preturi!G182</f>
        <v>ACF25ZNC060</v>
      </c>
      <c r="C182" t="str">
        <f>Preturi!H182</f>
        <v>4.15</v>
      </c>
      <c r="D182" t="str">
        <f>Preturi!I182</f>
        <v>EUR</v>
      </c>
    </row>
    <row r="183" spans="1:4">
      <c r="A183" t="str">
        <f>Preturi!G183</f>
        <v>ACF25ZNC070</v>
      </c>
      <c r="C183" t="str">
        <f>Preturi!H183</f>
        <v>4.87</v>
      </c>
      <c r="D183" t="str">
        <f>Preturi!I183</f>
        <v>EUR</v>
      </c>
    </row>
    <row r="184" spans="1:4">
      <c r="A184" t="str">
        <f>Preturi!G184</f>
        <v>ACI31803045</v>
      </c>
      <c r="C184" t="str">
        <f>Preturi!H184</f>
        <v>6.20</v>
      </c>
      <c r="D184" t="str">
        <f>Preturi!I184</f>
        <v>EUR</v>
      </c>
    </row>
    <row r="185" spans="1:4">
      <c r="A185" t="str">
        <f>Preturi!G185</f>
        <v>ACI31GDM050</v>
      </c>
      <c r="C185" t="str">
        <f>Preturi!H185</f>
        <v>6.29</v>
      </c>
      <c r="D185" t="str">
        <f>Preturi!I185</f>
        <v>EUR</v>
      </c>
    </row>
    <row r="186" spans="1:4">
      <c r="A186" t="str">
        <f>Preturi!G186</f>
        <v>ACI31LUC040</v>
      </c>
      <c r="C186" t="str">
        <f>Preturi!H186</f>
        <v>3.68</v>
      </c>
      <c r="D186" t="str">
        <f>Preturi!I186</f>
        <v>EUR</v>
      </c>
    </row>
    <row r="187" spans="1:4">
      <c r="A187" t="str">
        <f>Preturi!G187</f>
        <v>ACI31LUC045</v>
      </c>
      <c r="C187" t="str">
        <f>Preturi!H187</f>
        <v>4.30</v>
      </c>
      <c r="D187" t="str">
        <f>Preturi!I187</f>
        <v>EUR</v>
      </c>
    </row>
    <row r="188" spans="1:4">
      <c r="A188" t="str">
        <f>Preturi!G188</f>
        <v>ACI31LUC050</v>
      </c>
      <c r="C188" t="str">
        <f>Preturi!H188</f>
        <v>4.61</v>
      </c>
      <c r="D188" t="str">
        <f>Preturi!I188</f>
        <v>EUR</v>
      </c>
    </row>
    <row r="189" spans="1:4">
      <c r="A189" t="str">
        <f>Preturi!G189</f>
        <v>ACI31LUC060</v>
      </c>
      <c r="C189" t="str">
        <f>Preturi!H189</f>
        <v>5.22</v>
      </c>
      <c r="D189" t="str">
        <f>Preturi!I189</f>
        <v>EUR</v>
      </c>
    </row>
    <row r="190" spans="1:4">
      <c r="A190" t="str">
        <f>Preturi!G190</f>
        <v>ACI31LUC070</v>
      </c>
      <c r="C190" t="str">
        <f>Preturi!H190</f>
        <v>6.63</v>
      </c>
      <c r="D190" t="str">
        <f>Preturi!I190</f>
        <v>EUR</v>
      </c>
    </row>
    <row r="191" spans="1:4">
      <c r="A191" t="str">
        <f>Preturi!G191</f>
        <v>ACI31MAT040</v>
      </c>
      <c r="C191" t="str">
        <f>Preturi!H191</f>
        <v>4.02</v>
      </c>
      <c r="D191" t="str">
        <f>Preturi!I191</f>
        <v>EUR</v>
      </c>
    </row>
    <row r="192" spans="1:4">
      <c r="A192" t="str">
        <f>Preturi!G192</f>
        <v>ACI31MAT045</v>
      </c>
      <c r="C192" t="str">
        <f>Preturi!H192</f>
        <v>4.59</v>
      </c>
      <c r="D192" t="str">
        <f>Preturi!I192</f>
        <v>EUR</v>
      </c>
    </row>
    <row r="193" spans="1:4">
      <c r="A193" t="str">
        <f>Preturi!G193</f>
        <v>ACI31MAT050</v>
      </c>
      <c r="C193" t="str">
        <f>Preturi!H193</f>
        <v>4.79</v>
      </c>
      <c r="D193" t="str">
        <f>Preturi!I193</f>
        <v>EUR</v>
      </c>
    </row>
    <row r="194" spans="1:4">
      <c r="A194" t="str">
        <f>Preturi!G194</f>
        <v>ACI31MAT060</v>
      </c>
      <c r="C194" t="str">
        <f>Preturi!H194</f>
        <v>5.43</v>
      </c>
      <c r="D194" t="str">
        <f>Preturi!I194</f>
        <v>EUR</v>
      </c>
    </row>
    <row r="195" spans="1:4">
      <c r="A195" t="str">
        <f>Preturi!G195</f>
        <v>ACI31WOD045</v>
      </c>
      <c r="C195" t="str">
        <f>Preturi!H195</f>
        <v>6.21</v>
      </c>
      <c r="D195" t="str">
        <f>Preturi!I195</f>
        <v>EUR</v>
      </c>
    </row>
    <row r="196" spans="1:4">
      <c r="A196" t="str">
        <f>Preturi!G196</f>
        <v>ACI31WOD050</v>
      </c>
      <c r="C196" t="str">
        <f>Preturi!H196</f>
        <v>6.29</v>
      </c>
      <c r="D196" t="str">
        <f>Preturi!I196</f>
        <v>EUR</v>
      </c>
    </row>
    <row r="197" spans="1:4">
      <c r="A197" t="str">
        <f>Preturi!G197</f>
        <v>ACI31ZNC037</v>
      </c>
      <c r="C197" t="str">
        <f>Preturi!H197</f>
        <v>3.02</v>
      </c>
      <c r="D197" t="str">
        <f>Preturi!I197</f>
        <v>EUR</v>
      </c>
    </row>
    <row r="198" spans="1:4">
      <c r="A198" t="str">
        <f>Preturi!G198</f>
        <v>ACI31ZNC040</v>
      </c>
      <c r="C198" t="str">
        <f>Preturi!H198</f>
        <v>3.09</v>
      </c>
      <c r="D198" t="str">
        <f>Preturi!I198</f>
        <v>EUR</v>
      </c>
    </row>
    <row r="199" spans="1:4">
      <c r="A199" t="str">
        <f>Preturi!G199</f>
        <v>ACI31ZNC045</v>
      </c>
      <c r="C199" t="str">
        <f>Preturi!H199</f>
        <v>3.86</v>
      </c>
      <c r="D199" t="str">
        <f>Preturi!I199</f>
        <v>EUR</v>
      </c>
    </row>
    <row r="200" spans="1:4">
      <c r="A200" t="str">
        <f>Preturi!G200</f>
        <v>ACI31ZNC050</v>
      </c>
      <c r="C200" t="str">
        <f>Preturi!H200</f>
        <v>4.22</v>
      </c>
      <c r="D200" t="str">
        <f>Preturi!I200</f>
        <v>EUR</v>
      </c>
    </row>
    <row r="201" spans="1:4">
      <c r="A201" t="str">
        <f>Preturi!G201</f>
        <v>ACI31ZNC060</v>
      </c>
      <c r="C201" t="str">
        <f>Preturi!H201</f>
        <v>5.19</v>
      </c>
      <c r="D201" t="str">
        <f>Preturi!I201</f>
        <v>EUR</v>
      </c>
    </row>
    <row r="202" spans="1:4">
      <c r="A202" t="str">
        <f>Preturi!G202</f>
        <v>ACI31ZNC070</v>
      </c>
      <c r="C202" t="str">
        <f>Preturi!H202</f>
        <v>6.09</v>
      </c>
      <c r="D202" t="str">
        <f>Preturi!I202</f>
        <v>EUR</v>
      </c>
    </row>
    <row r="203" spans="1:4">
      <c r="A203" t="str">
        <f>Preturi!G203</f>
        <v>ACI41803045</v>
      </c>
      <c r="C203" t="str">
        <f>Preturi!H203</f>
        <v>8.27</v>
      </c>
      <c r="D203" t="str">
        <f>Preturi!I203</f>
        <v>EUR</v>
      </c>
    </row>
    <row r="204" spans="1:4">
      <c r="A204" t="str">
        <f>Preturi!G204</f>
        <v>ACI41GDM050</v>
      </c>
      <c r="C204" t="str">
        <f>Preturi!H204</f>
        <v>8.38</v>
      </c>
      <c r="D204" t="str">
        <f>Preturi!I204</f>
        <v>EUR</v>
      </c>
    </row>
    <row r="205" spans="1:4">
      <c r="A205" t="str">
        <f>Preturi!G205</f>
        <v>ACI41LUC040</v>
      </c>
      <c r="C205" t="str">
        <f>Preturi!H205</f>
        <v>4.91</v>
      </c>
      <c r="D205" t="str">
        <f>Preturi!I205</f>
        <v>EUR</v>
      </c>
    </row>
    <row r="206" spans="1:4">
      <c r="A206" t="str">
        <f>Preturi!G206</f>
        <v>ACI41LUC045</v>
      </c>
      <c r="C206" t="str">
        <f>Preturi!H206</f>
        <v>5.73</v>
      </c>
      <c r="D206" t="str">
        <f>Preturi!I206</f>
        <v>EUR</v>
      </c>
    </row>
    <row r="207" spans="1:4">
      <c r="A207" t="str">
        <f>Preturi!G207</f>
        <v>ACI41LUC050</v>
      </c>
      <c r="C207" t="str">
        <f>Preturi!H207</f>
        <v>6.14</v>
      </c>
      <c r="D207" t="str">
        <f>Preturi!I207</f>
        <v>EUR</v>
      </c>
    </row>
    <row r="208" spans="1:4">
      <c r="A208" t="str">
        <f>Preturi!G208</f>
        <v>ACI41LUC060</v>
      </c>
      <c r="C208" t="str">
        <f>Preturi!H208</f>
        <v>6.96</v>
      </c>
      <c r="D208" t="str">
        <f>Preturi!I208</f>
        <v>EUR</v>
      </c>
    </row>
    <row r="209" spans="1:4">
      <c r="A209" t="str">
        <f>Preturi!G209</f>
        <v>ACI41LUC070</v>
      </c>
      <c r="C209" t="str">
        <f>Preturi!H209</f>
        <v>8.84</v>
      </c>
      <c r="D209" t="str">
        <f>Preturi!I209</f>
        <v>EUR</v>
      </c>
    </row>
    <row r="210" spans="1:4">
      <c r="A210" t="str">
        <f>Preturi!G210</f>
        <v>ACI41MAT040</v>
      </c>
      <c r="C210" t="str">
        <f>Preturi!H210</f>
        <v>5.36</v>
      </c>
      <c r="D210" t="str">
        <f>Preturi!I210</f>
        <v>EUR</v>
      </c>
    </row>
    <row r="211" spans="1:4">
      <c r="A211" t="str">
        <f>Preturi!G211</f>
        <v>ACI41MAT045</v>
      </c>
      <c r="C211" t="str">
        <f>Preturi!H211</f>
        <v>6.12</v>
      </c>
      <c r="D211" t="str">
        <f>Preturi!I211</f>
        <v>EUR</v>
      </c>
    </row>
    <row r="212" spans="1:4">
      <c r="A212" t="str">
        <f>Preturi!G212</f>
        <v>ACI41MAT050</v>
      </c>
      <c r="C212" t="str">
        <f>Preturi!H212</f>
        <v>6.39</v>
      </c>
      <c r="D212" t="str">
        <f>Preturi!I212</f>
        <v>EUR</v>
      </c>
    </row>
    <row r="213" spans="1:4">
      <c r="A213" t="str">
        <f>Preturi!G213</f>
        <v>ACI41MAT060</v>
      </c>
      <c r="C213" t="str">
        <f>Preturi!H213</f>
        <v>7.24</v>
      </c>
      <c r="D213" t="str">
        <f>Preturi!I213</f>
        <v>EUR</v>
      </c>
    </row>
    <row r="214" spans="1:4">
      <c r="A214" t="str">
        <f>Preturi!G214</f>
        <v>ACI41WOD045</v>
      </c>
      <c r="C214" t="str">
        <f>Preturi!H214</f>
        <v>8.28</v>
      </c>
      <c r="D214" t="str">
        <f>Preturi!I214</f>
        <v>EUR</v>
      </c>
    </row>
    <row r="215" spans="1:4">
      <c r="A215" t="str">
        <f>Preturi!G215</f>
        <v>ACI41WOD050</v>
      </c>
      <c r="C215" t="str">
        <f>Preturi!H215</f>
        <v>8.38</v>
      </c>
      <c r="D215" t="str">
        <f>Preturi!I215</f>
        <v>EUR</v>
      </c>
    </row>
    <row r="216" spans="1:4">
      <c r="A216" t="str">
        <f>Preturi!G216</f>
        <v>ACI41ZNC037</v>
      </c>
      <c r="C216" t="str">
        <f>Preturi!H216</f>
        <v>4.03</v>
      </c>
      <c r="D216" t="str">
        <f>Preturi!I216</f>
        <v>EUR</v>
      </c>
    </row>
    <row r="217" spans="1:4">
      <c r="A217" t="str">
        <f>Preturi!G217</f>
        <v>ACI41ZNC040</v>
      </c>
      <c r="C217" t="str">
        <f>Preturi!H217</f>
        <v>4.12</v>
      </c>
      <c r="D217" t="str">
        <f>Preturi!I217</f>
        <v>EUR</v>
      </c>
    </row>
    <row r="218" spans="1:4">
      <c r="A218" t="str">
        <f>Preturi!G218</f>
        <v>ACI41ZNC045</v>
      </c>
      <c r="C218" t="str">
        <f>Preturi!H218</f>
        <v>5.15</v>
      </c>
      <c r="D218" t="str">
        <f>Preturi!I218</f>
        <v>EUR</v>
      </c>
    </row>
    <row r="219" spans="1:4">
      <c r="A219" t="str">
        <f>Preturi!G219</f>
        <v>ACI41ZNC050</v>
      </c>
      <c r="C219" t="str">
        <f>Preturi!H219</f>
        <v>5.62</v>
      </c>
      <c r="D219" t="str">
        <f>Preturi!I219</f>
        <v>EUR</v>
      </c>
    </row>
    <row r="220" spans="1:4">
      <c r="A220" t="str">
        <f>Preturi!G220</f>
        <v>ACI41ZNC060</v>
      </c>
      <c r="C220" t="str">
        <f>Preturi!H220</f>
        <v>6.92</v>
      </c>
      <c r="D220" t="str">
        <f>Preturi!I220</f>
        <v>EUR</v>
      </c>
    </row>
    <row r="221" spans="1:4">
      <c r="A221" t="str">
        <f>Preturi!G221</f>
        <v>ACI41ZNC070</v>
      </c>
      <c r="C221" t="str">
        <f>Preturi!H221</f>
        <v>8.12</v>
      </c>
      <c r="D221" t="str">
        <f>Preturi!I221</f>
        <v>EUR</v>
      </c>
    </row>
    <row r="222" spans="1:4">
      <c r="A222" t="str">
        <f>Preturi!G222</f>
        <v>ACL25803045</v>
      </c>
      <c r="C222" t="str">
        <f>Preturi!H222</f>
        <v>4.96</v>
      </c>
      <c r="D222" t="str">
        <f>Preturi!I222</f>
        <v>EUR</v>
      </c>
    </row>
    <row r="223" spans="1:4">
      <c r="A223" t="str">
        <f>Preturi!G223</f>
        <v>ACL25GDM050</v>
      </c>
      <c r="C223" t="str">
        <f>Preturi!H223</f>
        <v>5.03</v>
      </c>
      <c r="D223" t="str">
        <f>Preturi!I223</f>
        <v>EUR</v>
      </c>
    </row>
    <row r="224" spans="1:4">
      <c r="A224" t="str">
        <f>Preturi!G224</f>
        <v>ACL25LUC040</v>
      </c>
      <c r="C224" t="str">
        <f>Preturi!H224</f>
        <v>2.95</v>
      </c>
      <c r="D224" t="str">
        <f>Preturi!I224</f>
        <v>EUR</v>
      </c>
    </row>
    <row r="225" spans="1:4">
      <c r="A225" t="str">
        <f>Preturi!G225</f>
        <v>ACL25LUC045</v>
      </c>
      <c r="C225" t="str">
        <f>Preturi!H225</f>
        <v>3.44</v>
      </c>
      <c r="D225" t="str">
        <f>Preturi!I225</f>
        <v>EUR</v>
      </c>
    </row>
    <row r="226" spans="1:4">
      <c r="A226" t="str">
        <f>Preturi!G226</f>
        <v>ACL25LUC050</v>
      </c>
      <c r="C226" t="str">
        <f>Preturi!H226</f>
        <v>3.68</v>
      </c>
      <c r="D226" t="str">
        <f>Preturi!I226</f>
        <v>EUR</v>
      </c>
    </row>
    <row r="227" spans="1:4">
      <c r="A227" t="str">
        <f>Preturi!G227</f>
        <v>ACL25LUC060</v>
      </c>
      <c r="C227" t="str">
        <f>Preturi!H227</f>
        <v>4.18</v>
      </c>
      <c r="D227" t="str">
        <f>Preturi!I227</f>
        <v>EUR</v>
      </c>
    </row>
    <row r="228" spans="1:4">
      <c r="A228" t="str">
        <f>Preturi!G228</f>
        <v>ACL25LUC070</v>
      </c>
      <c r="C228" t="str">
        <f>Preturi!H228</f>
        <v>5.30</v>
      </c>
      <c r="D228" t="str">
        <f>Preturi!I228</f>
        <v>EUR</v>
      </c>
    </row>
    <row r="229" spans="1:4">
      <c r="A229" t="str">
        <f>Preturi!G229</f>
        <v>ACL25MAT040</v>
      </c>
      <c r="C229" t="str">
        <f>Preturi!H229</f>
        <v>3.22</v>
      </c>
      <c r="D229" t="str">
        <f>Preturi!I229</f>
        <v>EUR</v>
      </c>
    </row>
    <row r="230" spans="1:4">
      <c r="A230" t="str">
        <f>Preturi!G230</f>
        <v>ACL25MAT045</v>
      </c>
      <c r="C230" t="str">
        <f>Preturi!H230</f>
        <v>3.67</v>
      </c>
      <c r="D230" t="str">
        <f>Preturi!I230</f>
        <v>EUR</v>
      </c>
    </row>
    <row r="231" spans="1:4">
      <c r="A231" t="str">
        <f>Preturi!G231</f>
        <v>ACL25MAT050</v>
      </c>
      <c r="C231" t="str">
        <f>Preturi!H231</f>
        <v>3.83</v>
      </c>
      <c r="D231" t="str">
        <f>Preturi!I231</f>
        <v>EUR</v>
      </c>
    </row>
    <row r="232" spans="1:4">
      <c r="A232" t="str">
        <f>Preturi!G232</f>
        <v>ACL25MAT060</v>
      </c>
      <c r="C232" t="str">
        <f>Preturi!H232</f>
        <v>4.34</v>
      </c>
      <c r="D232" t="str">
        <f>Preturi!I232</f>
        <v>EUR</v>
      </c>
    </row>
    <row r="233" spans="1:4">
      <c r="A233" t="str">
        <f>Preturi!G233</f>
        <v>ACL25WOD045</v>
      </c>
      <c r="C233" t="str">
        <f>Preturi!H233</f>
        <v>4.97</v>
      </c>
      <c r="D233" t="str">
        <f>Preturi!I233</f>
        <v>EUR</v>
      </c>
    </row>
    <row r="234" spans="1:4">
      <c r="A234" t="str">
        <f>Preturi!G234</f>
        <v>ACL25WOD050</v>
      </c>
      <c r="C234" t="str">
        <f>Preturi!H234</f>
        <v>5.03</v>
      </c>
      <c r="D234" t="str">
        <f>Preturi!I234</f>
        <v>EUR</v>
      </c>
    </row>
    <row r="235" spans="1:4">
      <c r="A235" t="str">
        <f>Preturi!G235</f>
        <v>ACL25ZNC037</v>
      </c>
      <c r="C235" t="str">
        <f>Preturi!H235</f>
        <v>2.42</v>
      </c>
      <c r="D235" t="str">
        <f>Preturi!I235</f>
        <v>EUR</v>
      </c>
    </row>
    <row r="236" spans="1:4">
      <c r="A236" t="str">
        <f>Preturi!G236</f>
        <v>ACL25ZNC040</v>
      </c>
      <c r="C236" t="str">
        <f>Preturi!H236</f>
        <v>2.47</v>
      </c>
      <c r="D236" t="str">
        <f>Preturi!I236</f>
        <v>EUR</v>
      </c>
    </row>
    <row r="237" spans="1:4">
      <c r="A237" t="str">
        <f>Preturi!G237</f>
        <v>ACL25ZNC045</v>
      </c>
      <c r="C237" t="str">
        <f>Preturi!H237</f>
        <v>3.09</v>
      </c>
      <c r="D237" t="str">
        <f>Preturi!I237</f>
        <v>EUR</v>
      </c>
    </row>
    <row r="238" spans="1:4">
      <c r="A238" t="str">
        <f>Preturi!G238</f>
        <v>ACL25ZNC050</v>
      </c>
      <c r="C238" t="str">
        <f>Preturi!H238</f>
        <v>3.37</v>
      </c>
      <c r="D238" t="str">
        <f>Preturi!I238</f>
        <v>EUR</v>
      </c>
    </row>
    <row r="239" spans="1:4">
      <c r="A239" t="str">
        <f>Preturi!G239</f>
        <v>ACL25ZNC060</v>
      </c>
      <c r="C239" t="str">
        <f>Preturi!H239</f>
        <v>4.15</v>
      </c>
      <c r="D239" t="str">
        <f>Preturi!I239</f>
        <v>EUR</v>
      </c>
    </row>
    <row r="240" spans="1:4">
      <c r="A240" t="str">
        <f>Preturi!G240</f>
        <v>ACL25ZNC070</v>
      </c>
      <c r="C240" t="str">
        <f>Preturi!H240</f>
        <v>4.87</v>
      </c>
      <c r="D240" t="str">
        <f>Preturi!I240</f>
        <v>EUR</v>
      </c>
    </row>
    <row r="241" spans="1:4">
      <c r="A241" t="str">
        <f>Preturi!G241</f>
        <v>ACL31803045</v>
      </c>
      <c r="C241" t="str">
        <f>Preturi!H241</f>
        <v>6.20</v>
      </c>
      <c r="D241" t="str">
        <f>Preturi!I241</f>
        <v>EUR</v>
      </c>
    </row>
    <row r="242" spans="1:4">
      <c r="A242" t="str">
        <f>Preturi!G242</f>
        <v>ACL31GDM050</v>
      </c>
      <c r="C242" t="str">
        <f>Preturi!H242</f>
        <v>6.29</v>
      </c>
      <c r="D242" t="str">
        <f>Preturi!I242</f>
        <v>EUR</v>
      </c>
    </row>
    <row r="243" spans="1:4">
      <c r="A243" t="str">
        <f>Preturi!G243</f>
        <v>ACL31LUC040</v>
      </c>
      <c r="C243" t="str">
        <f>Preturi!H243</f>
        <v>3.68</v>
      </c>
      <c r="D243" t="str">
        <f>Preturi!I243</f>
        <v>EUR</v>
      </c>
    </row>
    <row r="244" spans="1:4">
      <c r="A244" t="str">
        <f>Preturi!G244</f>
        <v>ACL31LUC045</v>
      </c>
      <c r="C244" t="str">
        <f>Preturi!H244</f>
        <v>4.30</v>
      </c>
      <c r="D244" t="str">
        <f>Preturi!I244</f>
        <v>EUR</v>
      </c>
    </row>
    <row r="245" spans="1:4">
      <c r="A245" t="str">
        <f>Preturi!G245</f>
        <v>ACL31LUC050</v>
      </c>
      <c r="C245" t="str">
        <f>Preturi!H245</f>
        <v>4.61</v>
      </c>
      <c r="D245" t="str">
        <f>Preturi!I245</f>
        <v>EUR</v>
      </c>
    </row>
    <row r="246" spans="1:4">
      <c r="A246" t="str">
        <f>Preturi!G246</f>
        <v>ACL31LUC060</v>
      </c>
      <c r="C246" t="str">
        <f>Preturi!H246</f>
        <v>5.22</v>
      </c>
      <c r="D246" t="str">
        <f>Preturi!I246</f>
        <v>EUR</v>
      </c>
    </row>
    <row r="247" spans="1:4">
      <c r="A247" t="str">
        <f>Preturi!G247</f>
        <v>ACL31LUC070</v>
      </c>
      <c r="C247" t="str">
        <f>Preturi!H247</f>
        <v>6.63</v>
      </c>
      <c r="D247" t="str">
        <f>Preturi!I247</f>
        <v>EUR</v>
      </c>
    </row>
    <row r="248" spans="1:4">
      <c r="A248" t="str">
        <f>Preturi!G248</f>
        <v>ACL31MAT040</v>
      </c>
      <c r="C248" t="str">
        <f>Preturi!H248</f>
        <v>4.02</v>
      </c>
      <c r="D248" t="str">
        <f>Preturi!I248</f>
        <v>EUR</v>
      </c>
    </row>
    <row r="249" spans="1:4">
      <c r="A249" t="str">
        <f>Preturi!G249</f>
        <v>ACL31MAT045</v>
      </c>
      <c r="C249" t="str">
        <f>Preturi!H249</f>
        <v>4.59</v>
      </c>
      <c r="D249" t="str">
        <f>Preturi!I249</f>
        <v>EUR</v>
      </c>
    </row>
    <row r="250" spans="1:4">
      <c r="A250" t="str">
        <f>Preturi!G250</f>
        <v>ACL31MAT050</v>
      </c>
      <c r="C250" t="str">
        <f>Preturi!H250</f>
        <v>4.79</v>
      </c>
      <c r="D250" t="str">
        <f>Preturi!I250</f>
        <v>EUR</v>
      </c>
    </row>
    <row r="251" spans="1:4">
      <c r="A251" t="str">
        <f>Preturi!G251</f>
        <v>ACL31MAT060</v>
      </c>
      <c r="C251" t="str">
        <f>Preturi!H251</f>
        <v>5.43</v>
      </c>
      <c r="D251" t="str">
        <f>Preturi!I251</f>
        <v>EUR</v>
      </c>
    </row>
    <row r="252" spans="1:4">
      <c r="A252" t="str">
        <f>Preturi!G252</f>
        <v>ACL31WOD045</v>
      </c>
      <c r="C252" t="str">
        <f>Preturi!H252</f>
        <v>6.21</v>
      </c>
      <c r="D252" t="str">
        <f>Preturi!I252</f>
        <v>EUR</v>
      </c>
    </row>
    <row r="253" spans="1:4">
      <c r="A253" t="str">
        <f>Preturi!G253</f>
        <v>ACL31WOD050</v>
      </c>
      <c r="C253" t="str">
        <f>Preturi!H253</f>
        <v>6.29</v>
      </c>
      <c r="D253" t="str">
        <f>Preturi!I253</f>
        <v>EUR</v>
      </c>
    </row>
    <row r="254" spans="1:4">
      <c r="A254" t="str">
        <f>Preturi!G254</f>
        <v>ACL31ZNC037</v>
      </c>
      <c r="C254" t="str">
        <f>Preturi!H254</f>
        <v>3.02</v>
      </c>
      <c r="D254" t="str">
        <f>Preturi!I254</f>
        <v>EUR</v>
      </c>
    </row>
    <row r="255" spans="1:4">
      <c r="A255" t="str">
        <f>Preturi!G255</f>
        <v>ACL31ZNC040</v>
      </c>
      <c r="C255" t="str">
        <f>Preturi!H255</f>
        <v>3.09</v>
      </c>
      <c r="D255" t="str">
        <f>Preturi!I255</f>
        <v>EUR</v>
      </c>
    </row>
    <row r="256" spans="1:4">
      <c r="A256" t="str">
        <f>Preturi!G256</f>
        <v>ACL31ZNC045</v>
      </c>
      <c r="C256" t="str">
        <f>Preturi!H256</f>
        <v>3.86</v>
      </c>
      <c r="D256" t="str">
        <f>Preturi!I256</f>
        <v>EUR</v>
      </c>
    </row>
    <row r="257" spans="1:4">
      <c r="A257" t="str">
        <f>Preturi!G257</f>
        <v>ACL31ZNC050</v>
      </c>
      <c r="C257" t="str">
        <f>Preturi!H257</f>
        <v>4.22</v>
      </c>
      <c r="D257" t="str">
        <f>Preturi!I257</f>
        <v>EUR</v>
      </c>
    </row>
    <row r="258" spans="1:4">
      <c r="A258" t="str">
        <f>Preturi!G258</f>
        <v>ACL31ZNC060</v>
      </c>
      <c r="C258" t="str">
        <f>Preturi!H258</f>
        <v>5.19</v>
      </c>
      <c r="D258" t="str">
        <f>Preturi!I258</f>
        <v>EUR</v>
      </c>
    </row>
    <row r="259" spans="1:4">
      <c r="A259" t="str">
        <f>Preturi!G259</f>
        <v>ACL31ZNC070</v>
      </c>
      <c r="C259" t="str">
        <f>Preturi!H259</f>
        <v>6.09</v>
      </c>
      <c r="D259" t="str">
        <f>Preturi!I259</f>
        <v>EUR</v>
      </c>
    </row>
    <row r="260" spans="1:4">
      <c r="A260" t="str">
        <f>Preturi!G260</f>
        <v>ACL41803045</v>
      </c>
      <c r="C260" t="str">
        <f>Preturi!H260</f>
        <v>8.27</v>
      </c>
      <c r="D260" t="str">
        <f>Preturi!I260</f>
        <v>EUR</v>
      </c>
    </row>
    <row r="261" spans="1:4">
      <c r="A261" t="str">
        <f>Preturi!G261</f>
        <v>ACL41GDM050</v>
      </c>
      <c r="C261" t="str">
        <f>Preturi!H261</f>
        <v>8.38</v>
      </c>
      <c r="D261" t="str">
        <f>Preturi!I261</f>
        <v>EUR</v>
      </c>
    </row>
    <row r="262" spans="1:4">
      <c r="A262" t="str">
        <f>Preturi!G262</f>
        <v>ACL41LUC040</v>
      </c>
      <c r="C262" t="str">
        <f>Preturi!H262</f>
        <v>4.91</v>
      </c>
      <c r="D262" t="str">
        <f>Preturi!I262</f>
        <v>EUR</v>
      </c>
    </row>
    <row r="263" spans="1:4">
      <c r="A263" t="str">
        <f>Preturi!G263</f>
        <v>ACL41LUC045</v>
      </c>
      <c r="C263" t="str">
        <f>Preturi!H263</f>
        <v>5.73</v>
      </c>
      <c r="D263" t="str">
        <f>Preturi!I263</f>
        <v>EUR</v>
      </c>
    </row>
    <row r="264" spans="1:4">
      <c r="A264" t="str">
        <f>Preturi!G264</f>
        <v>ACL41LUC050</v>
      </c>
      <c r="C264" t="str">
        <f>Preturi!H264</f>
        <v>6.14</v>
      </c>
      <c r="D264" t="str">
        <f>Preturi!I264</f>
        <v>EUR</v>
      </c>
    </row>
    <row r="265" spans="1:4">
      <c r="A265" t="str">
        <f>Preturi!G265</f>
        <v>ACL41LUC060</v>
      </c>
      <c r="C265" t="str">
        <f>Preturi!H265</f>
        <v>6.96</v>
      </c>
      <c r="D265" t="str">
        <f>Preturi!I265</f>
        <v>EUR</v>
      </c>
    </row>
    <row r="266" spans="1:4">
      <c r="A266" t="str">
        <f>Preturi!G266</f>
        <v>ACL41LUC070</v>
      </c>
      <c r="C266" t="str">
        <f>Preturi!H266</f>
        <v>8.84</v>
      </c>
      <c r="D266" t="str">
        <f>Preturi!I266</f>
        <v>EUR</v>
      </c>
    </row>
    <row r="267" spans="1:4">
      <c r="A267" t="str">
        <f>Preturi!G267</f>
        <v>ACL41MAT040</v>
      </c>
      <c r="C267" t="str">
        <f>Preturi!H267</f>
        <v>5.36</v>
      </c>
      <c r="D267" t="str">
        <f>Preturi!I267</f>
        <v>EUR</v>
      </c>
    </row>
    <row r="268" spans="1:4">
      <c r="A268" t="str">
        <f>Preturi!G268</f>
        <v>ACL41MAT045</v>
      </c>
      <c r="C268" t="str">
        <f>Preturi!H268</f>
        <v>6.12</v>
      </c>
      <c r="D268" t="str">
        <f>Preturi!I268</f>
        <v>EUR</v>
      </c>
    </row>
    <row r="269" spans="1:4">
      <c r="A269" t="str">
        <f>Preturi!G269</f>
        <v>ACL41MAT050</v>
      </c>
      <c r="C269" t="str">
        <f>Preturi!H269</f>
        <v>6.39</v>
      </c>
      <c r="D269" t="str">
        <f>Preturi!I269</f>
        <v>EUR</v>
      </c>
    </row>
    <row r="270" spans="1:4">
      <c r="A270" t="str">
        <f>Preturi!G270</f>
        <v>ACL41MAT060</v>
      </c>
      <c r="C270" t="str">
        <f>Preturi!H270</f>
        <v>7.24</v>
      </c>
      <c r="D270" t="str">
        <f>Preturi!I270</f>
        <v>EUR</v>
      </c>
    </row>
    <row r="271" spans="1:4">
      <c r="A271" t="str">
        <f>Preturi!G271</f>
        <v>ACL41WOD045</v>
      </c>
      <c r="C271" t="str">
        <f>Preturi!H271</f>
        <v>8.28</v>
      </c>
      <c r="D271" t="str">
        <f>Preturi!I271</f>
        <v>EUR</v>
      </c>
    </row>
    <row r="272" spans="1:4">
      <c r="A272" t="str">
        <f>Preturi!G272</f>
        <v>ACL41WOD050</v>
      </c>
      <c r="C272" t="str">
        <f>Preturi!H272</f>
        <v>8.38</v>
      </c>
      <c r="D272" t="str">
        <f>Preturi!I272</f>
        <v>EUR</v>
      </c>
    </row>
    <row r="273" spans="1:4">
      <c r="A273" t="str">
        <f>Preturi!G273</f>
        <v>ACL41ZNC037</v>
      </c>
      <c r="C273" t="str">
        <f>Preturi!H273</f>
        <v>4.03</v>
      </c>
      <c r="D273" t="str">
        <f>Preturi!I273</f>
        <v>EUR</v>
      </c>
    </row>
    <row r="274" spans="1:4">
      <c r="A274" t="str">
        <f>Preturi!G274</f>
        <v>ACL41ZNC040</v>
      </c>
      <c r="C274" t="str">
        <f>Preturi!H274</f>
        <v>4.12</v>
      </c>
      <c r="D274" t="str">
        <f>Preturi!I274</f>
        <v>EUR</v>
      </c>
    </row>
    <row r="275" spans="1:4">
      <c r="A275" t="str">
        <f>Preturi!G275</f>
        <v>ACL41ZNC045</v>
      </c>
      <c r="C275" t="str">
        <f>Preturi!H275</f>
        <v>5.15</v>
      </c>
      <c r="D275" t="str">
        <f>Preturi!I275</f>
        <v>EUR</v>
      </c>
    </row>
    <row r="276" spans="1:4">
      <c r="A276" t="str">
        <f>Preturi!G276</f>
        <v>ACL41ZNC050</v>
      </c>
      <c r="C276" t="str">
        <f>Preturi!H276</f>
        <v>5.62</v>
      </c>
      <c r="D276" t="str">
        <f>Preturi!I276</f>
        <v>EUR</v>
      </c>
    </row>
    <row r="277" spans="1:4">
      <c r="A277" t="str">
        <f>Preturi!G277</f>
        <v>ACL41ZNC060</v>
      </c>
      <c r="C277" t="str">
        <f>Preturi!H277</f>
        <v>6.92</v>
      </c>
      <c r="D277" t="str">
        <f>Preturi!I277</f>
        <v>EUR</v>
      </c>
    </row>
    <row r="278" spans="1:4">
      <c r="A278" t="str">
        <f>Preturi!G278</f>
        <v>ACL41ZNC070</v>
      </c>
      <c r="C278" t="str">
        <f>Preturi!H278</f>
        <v>8.12</v>
      </c>
      <c r="D278" t="str">
        <f>Preturi!I278</f>
        <v>EUR</v>
      </c>
    </row>
    <row r="279" spans="1:4">
      <c r="A279" t="str">
        <f>Preturi!G279</f>
        <v>ACMAR803045</v>
      </c>
      <c r="C279" t="str">
        <f>Preturi!H279</f>
        <v>7.20</v>
      </c>
      <c r="D279" t="str">
        <f>Preturi!I279</f>
        <v>EUR</v>
      </c>
    </row>
    <row r="280" spans="1:4">
      <c r="A280" t="str">
        <f>Preturi!G280</f>
        <v>ACMARGDM050</v>
      </c>
      <c r="C280" t="str">
        <f>Preturi!H280</f>
        <v>7.29</v>
      </c>
      <c r="D280" t="str">
        <f>Preturi!I280</f>
        <v>EUR</v>
      </c>
    </row>
    <row r="281" spans="1:4">
      <c r="A281" t="str">
        <f>Preturi!G281</f>
        <v>ACMARLUC045</v>
      </c>
      <c r="C281" t="str">
        <f>Preturi!H281</f>
        <v>5.30</v>
      </c>
      <c r="D281" t="str">
        <f>Preturi!I281</f>
        <v>EUR</v>
      </c>
    </row>
    <row r="282" spans="1:4">
      <c r="A282" t="str">
        <f>Preturi!G282</f>
        <v>ACMARLUC050</v>
      </c>
      <c r="C282" t="str">
        <f>Preturi!H282</f>
        <v>5.61</v>
      </c>
      <c r="D282" t="str">
        <f>Preturi!I282</f>
        <v>EUR</v>
      </c>
    </row>
    <row r="283" spans="1:4">
      <c r="A283" t="str">
        <f>Preturi!G283</f>
        <v>ACMARLUC060</v>
      </c>
      <c r="C283" t="str">
        <f>Preturi!H283</f>
        <v>6.22</v>
      </c>
      <c r="D283" t="str">
        <f>Preturi!I283</f>
        <v>EUR</v>
      </c>
    </row>
    <row r="284" spans="1:4">
      <c r="A284" t="str">
        <f>Preturi!G284</f>
        <v>ACMARMAT045</v>
      </c>
      <c r="C284" t="str">
        <f>Preturi!H284</f>
        <v>5.59</v>
      </c>
      <c r="D284" t="str">
        <f>Preturi!I284</f>
        <v>EUR</v>
      </c>
    </row>
    <row r="285" spans="1:4">
      <c r="A285" t="str">
        <f>Preturi!G285</f>
        <v>ACMARMAT050</v>
      </c>
      <c r="C285" t="str">
        <f>Preturi!H285</f>
        <v>5.79</v>
      </c>
      <c r="D285" t="str">
        <f>Preturi!I285</f>
        <v>EUR</v>
      </c>
    </row>
    <row r="286" spans="1:4">
      <c r="A286" t="str">
        <f>Preturi!G286</f>
        <v>ACMARMAT060</v>
      </c>
      <c r="C286" t="str">
        <f>Preturi!H286</f>
        <v>6.43</v>
      </c>
      <c r="D286" t="str">
        <f>Preturi!I286</f>
        <v>EUR</v>
      </c>
    </row>
    <row r="287" spans="1:4">
      <c r="A287" t="str">
        <f>Preturi!G287</f>
        <v>ACMARWOD045</v>
      </c>
      <c r="C287" t="str">
        <f>Preturi!H287</f>
        <v>7.21</v>
      </c>
      <c r="D287" t="str">
        <f>Preturi!I287</f>
        <v>EUR</v>
      </c>
    </row>
    <row r="288" spans="1:4">
      <c r="A288" t="str">
        <f>Preturi!G288</f>
        <v>ACMARWOD050</v>
      </c>
      <c r="C288" t="str">
        <f>Preturi!H288</f>
        <v>7.29</v>
      </c>
      <c r="D288" t="str">
        <f>Preturi!I288</f>
        <v>EUR</v>
      </c>
    </row>
    <row r="289" spans="1:4">
      <c r="A289" t="str">
        <f>Preturi!G289</f>
        <v>ACMIC803045</v>
      </c>
      <c r="C289" t="str">
        <f>Preturi!H289</f>
        <v>6.20</v>
      </c>
      <c r="D289" t="str">
        <f>Preturi!I289</f>
        <v>EUR</v>
      </c>
    </row>
    <row r="290" spans="1:4">
      <c r="A290" t="str">
        <f>Preturi!G290</f>
        <v>ACMICGDM050</v>
      </c>
      <c r="C290" t="str">
        <f>Preturi!H290</f>
        <v>6.29</v>
      </c>
      <c r="D290" t="str">
        <f>Preturi!I290</f>
        <v>EUR</v>
      </c>
    </row>
    <row r="291" spans="1:4">
      <c r="A291" t="str">
        <f>Preturi!G291</f>
        <v>ACMICLUC040</v>
      </c>
      <c r="C291" t="str">
        <f>Preturi!H291</f>
        <v>3.68</v>
      </c>
      <c r="D291" t="str">
        <f>Preturi!I291</f>
        <v>EUR</v>
      </c>
    </row>
    <row r="292" spans="1:4">
      <c r="A292" t="str">
        <f>Preturi!G292</f>
        <v>ACMICLUC045</v>
      </c>
      <c r="C292" t="str">
        <f>Preturi!H292</f>
        <v>4.30</v>
      </c>
      <c r="D292" t="str">
        <f>Preturi!I292</f>
        <v>EUR</v>
      </c>
    </row>
    <row r="293" spans="1:4">
      <c r="A293" t="str">
        <f>Preturi!G293</f>
        <v>ACMICLUC050</v>
      </c>
      <c r="C293" t="str">
        <f>Preturi!H293</f>
        <v>4.61</v>
      </c>
      <c r="D293" t="str">
        <f>Preturi!I293</f>
        <v>EUR</v>
      </c>
    </row>
    <row r="294" spans="1:4">
      <c r="A294" t="str">
        <f>Preturi!G294</f>
        <v>ACMICLUC060</v>
      </c>
      <c r="C294" t="str">
        <f>Preturi!H294</f>
        <v>5.22</v>
      </c>
      <c r="D294" t="str">
        <f>Preturi!I294</f>
        <v>EUR</v>
      </c>
    </row>
    <row r="295" spans="1:4">
      <c r="A295" t="str">
        <f>Preturi!G295</f>
        <v>ACMICMAT040</v>
      </c>
      <c r="C295" t="str">
        <f>Preturi!H295</f>
        <v>4.02</v>
      </c>
      <c r="D295" t="str">
        <f>Preturi!I295</f>
        <v>EUR</v>
      </c>
    </row>
    <row r="296" spans="1:4">
      <c r="A296" t="str">
        <f>Preturi!G296</f>
        <v>ACMICMAT045</v>
      </c>
      <c r="C296" t="str">
        <f>Preturi!H296</f>
        <v>4.59</v>
      </c>
      <c r="D296" t="str">
        <f>Preturi!I296</f>
        <v>EUR</v>
      </c>
    </row>
    <row r="297" spans="1:4">
      <c r="A297" t="str">
        <f>Preturi!G297</f>
        <v>ACMICMAT050</v>
      </c>
      <c r="C297" t="str">
        <f>Preturi!H297</f>
        <v>4.79</v>
      </c>
      <c r="D297" t="str">
        <f>Preturi!I297</f>
        <v>EUR</v>
      </c>
    </row>
    <row r="298" spans="1:4">
      <c r="A298" t="str">
        <f>Preturi!G298</f>
        <v>ACMICMAT060</v>
      </c>
      <c r="C298" t="str">
        <f>Preturi!H298</f>
        <v>5.43</v>
      </c>
      <c r="D298" t="str">
        <f>Preturi!I298</f>
        <v>EUR</v>
      </c>
    </row>
    <row r="299" spans="1:4">
      <c r="A299" t="str">
        <f>Preturi!G299</f>
        <v>ACMICWOD045</v>
      </c>
      <c r="C299" t="str">
        <f>Preturi!H299</f>
        <v>6.21</v>
      </c>
      <c r="D299" t="str">
        <f>Preturi!I299</f>
        <v>EUR</v>
      </c>
    </row>
    <row r="300" spans="1:4">
      <c r="A300" t="str">
        <f>Preturi!G300</f>
        <v>ACMICWOD050</v>
      </c>
      <c r="C300" t="str">
        <f>Preturi!H300</f>
        <v>6.29</v>
      </c>
      <c r="D300" t="str">
        <f>Preturi!I300</f>
        <v>EUR</v>
      </c>
    </row>
    <row r="301" spans="1:4">
      <c r="A301" t="str">
        <f>Preturi!G301</f>
        <v>ACR41803045</v>
      </c>
      <c r="C301" t="str">
        <f>Preturi!H301</f>
        <v>8.27</v>
      </c>
      <c r="D301" t="str">
        <f>Preturi!I301</f>
        <v>EUR</v>
      </c>
    </row>
    <row r="302" spans="1:4">
      <c r="A302" t="str">
        <f>Preturi!G302</f>
        <v>ACR41GDM050</v>
      </c>
      <c r="C302" t="str">
        <f>Preturi!H302</f>
        <v>8.38</v>
      </c>
      <c r="D302" t="str">
        <f>Preturi!I302</f>
        <v>EUR</v>
      </c>
    </row>
    <row r="303" spans="1:4">
      <c r="A303" t="str">
        <f>Preturi!G303</f>
        <v>ACR41LUC045</v>
      </c>
      <c r="C303" t="str">
        <f>Preturi!H303</f>
        <v>5.73</v>
      </c>
      <c r="D303" t="str">
        <f>Preturi!I303</f>
        <v>EUR</v>
      </c>
    </row>
    <row r="304" spans="1:4">
      <c r="A304" t="str">
        <f>Preturi!G304</f>
        <v>ACR41LUC050</v>
      </c>
      <c r="C304" t="str">
        <f>Preturi!H304</f>
        <v>6.14</v>
      </c>
      <c r="D304" t="str">
        <f>Preturi!I304</f>
        <v>EUR</v>
      </c>
    </row>
    <row r="305" spans="1:4">
      <c r="A305" t="str">
        <f>Preturi!G305</f>
        <v>ACR41LUC060</v>
      </c>
      <c r="C305" t="str">
        <f>Preturi!H305</f>
        <v>6.96</v>
      </c>
      <c r="D305" t="str">
        <f>Preturi!I305</f>
        <v>EUR</v>
      </c>
    </row>
    <row r="306" spans="1:4">
      <c r="A306" t="str">
        <f>Preturi!G306</f>
        <v>ACR41MAT045</v>
      </c>
      <c r="C306" t="str">
        <f>Preturi!H306</f>
        <v>6.12</v>
      </c>
      <c r="D306" t="str">
        <f>Preturi!I306</f>
        <v>EUR</v>
      </c>
    </row>
    <row r="307" spans="1:4">
      <c r="A307" t="str">
        <f>Preturi!G307</f>
        <v>ACR41MAT050</v>
      </c>
      <c r="C307" t="str">
        <f>Preturi!H307</f>
        <v>6.39</v>
      </c>
      <c r="D307" t="str">
        <f>Preturi!I307</f>
        <v>EUR</v>
      </c>
    </row>
    <row r="308" spans="1:4">
      <c r="A308" t="str">
        <f>Preturi!G308</f>
        <v>ACR41MAT060</v>
      </c>
      <c r="C308" t="str">
        <f>Preturi!H308</f>
        <v>7.24</v>
      </c>
      <c r="D308" t="str">
        <f>Preturi!I308</f>
        <v>EUR</v>
      </c>
    </row>
    <row r="309" spans="1:4">
      <c r="A309" t="str">
        <f>Preturi!G309</f>
        <v>ACR41WOD045</v>
      </c>
      <c r="C309" t="str">
        <f>Preturi!H309</f>
        <v>8.28</v>
      </c>
      <c r="D309" t="str">
        <f>Preturi!I309</f>
        <v>EUR</v>
      </c>
    </row>
    <row r="310" spans="1:4">
      <c r="A310" t="str">
        <f>Preturi!G310</f>
        <v>ACR41WOD050</v>
      </c>
      <c r="C310" t="str">
        <f>Preturi!H310</f>
        <v>8.38</v>
      </c>
      <c r="D310" t="str">
        <f>Preturi!I310</f>
        <v>EUR</v>
      </c>
    </row>
    <row r="311" spans="1:4">
      <c r="A311" t="str">
        <f>Preturi!G311</f>
        <v>ACU31803045</v>
      </c>
      <c r="C311" t="str">
        <f>Preturi!H311</f>
        <v>6.20</v>
      </c>
      <c r="D311" t="str">
        <f>Preturi!I311</f>
        <v>EUR</v>
      </c>
    </row>
    <row r="312" spans="1:4">
      <c r="A312" t="str">
        <f>Preturi!G312</f>
        <v>ACU31GDM050</v>
      </c>
      <c r="C312" t="str">
        <f>Preturi!H312</f>
        <v>6.29</v>
      </c>
      <c r="D312" t="str">
        <f>Preturi!I312</f>
        <v>EUR</v>
      </c>
    </row>
    <row r="313" spans="1:4">
      <c r="A313" t="str">
        <f>Preturi!G313</f>
        <v>ACU31LUC040</v>
      </c>
      <c r="C313" t="str">
        <f>Preturi!H313</f>
        <v>3.68</v>
      </c>
      <c r="D313" t="str">
        <f>Preturi!I313</f>
        <v>EUR</v>
      </c>
    </row>
    <row r="314" spans="1:4">
      <c r="A314" t="str">
        <f>Preturi!G314</f>
        <v>ACU31LUC045</v>
      </c>
      <c r="C314" t="str">
        <f>Preturi!H314</f>
        <v>4.30</v>
      </c>
      <c r="D314" t="str">
        <f>Preturi!I314</f>
        <v>EUR</v>
      </c>
    </row>
    <row r="315" spans="1:4">
      <c r="A315" t="str">
        <f>Preturi!G315</f>
        <v>ACU31LUC050</v>
      </c>
      <c r="C315" t="str">
        <f>Preturi!H315</f>
        <v>4.61</v>
      </c>
      <c r="D315" t="str">
        <f>Preturi!I315</f>
        <v>EUR</v>
      </c>
    </row>
    <row r="316" spans="1:4">
      <c r="A316" t="str">
        <f>Preturi!G316</f>
        <v>ACU31LUC060</v>
      </c>
      <c r="C316" t="str">
        <f>Preturi!H316</f>
        <v>5.22</v>
      </c>
      <c r="D316" t="str">
        <f>Preturi!I316</f>
        <v>EUR</v>
      </c>
    </row>
    <row r="317" spans="1:4">
      <c r="A317" t="str">
        <f>Preturi!G317</f>
        <v>ACU31LUC070</v>
      </c>
      <c r="C317" t="str">
        <f>Preturi!H317</f>
        <v>6.63</v>
      </c>
      <c r="D317" t="str">
        <f>Preturi!I317</f>
        <v>EUR</v>
      </c>
    </row>
    <row r="318" spans="1:4">
      <c r="A318" t="str">
        <f>Preturi!G318</f>
        <v>ACU31MAT040</v>
      </c>
      <c r="C318" t="str">
        <f>Preturi!H318</f>
        <v>4.02</v>
      </c>
      <c r="D318" t="str">
        <f>Preturi!I318</f>
        <v>EUR</v>
      </c>
    </row>
    <row r="319" spans="1:4">
      <c r="A319" t="str">
        <f>Preturi!G319</f>
        <v>ACU31MAT045</v>
      </c>
      <c r="C319" t="str">
        <f>Preturi!H319</f>
        <v>4.59</v>
      </c>
      <c r="D319" t="str">
        <f>Preturi!I319</f>
        <v>EUR</v>
      </c>
    </row>
    <row r="320" spans="1:4">
      <c r="A320" t="str">
        <f>Preturi!G320</f>
        <v>ACU31MAT050</v>
      </c>
      <c r="C320" t="str">
        <f>Preturi!H320</f>
        <v>4.79</v>
      </c>
      <c r="D320" t="str">
        <f>Preturi!I320</f>
        <v>EUR</v>
      </c>
    </row>
    <row r="321" spans="1:4">
      <c r="A321" t="str">
        <f>Preturi!G321</f>
        <v>ACU31MAT060</v>
      </c>
      <c r="C321" t="str">
        <f>Preturi!H321</f>
        <v>5.43</v>
      </c>
      <c r="D321" t="str">
        <f>Preturi!I321</f>
        <v>EUR</v>
      </c>
    </row>
    <row r="322" spans="1:4">
      <c r="A322" t="str">
        <f>Preturi!G322</f>
        <v>ACU31WOD045</v>
      </c>
      <c r="C322" t="str">
        <f>Preturi!H322</f>
        <v>6.21</v>
      </c>
      <c r="D322" t="str">
        <f>Preturi!I322</f>
        <v>EUR</v>
      </c>
    </row>
    <row r="323" spans="1:4">
      <c r="A323" t="str">
        <f>Preturi!G323</f>
        <v>ACU31WOD050</v>
      </c>
      <c r="C323" t="str">
        <f>Preturi!H323</f>
        <v>6.29</v>
      </c>
      <c r="D323" t="str">
        <f>Preturi!I323</f>
        <v>EUR</v>
      </c>
    </row>
    <row r="324" spans="1:4">
      <c r="A324" t="str">
        <f>Preturi!G324</f>
        <v>ACU31ZNC037</v>
      </c>
      <c r="C324" t="str">
        <f>Preturi!H324</f>
        <v>3.02</v>
      </c>
      <c r="D324" t="str">
        <f>Preturi!I324</f>
        <v>EUR</v>
      </c>
    </row>
    <row r="325" spans="1:4">
      <c r="A325" t="str">
        <f>Preturi!G325</f>
        <v>ACU31ZNC040</v>
      </c>
      <c r="C325" t="str">
        <f>Preturi!H325</f>
        <v>3.09</v>
      </c>
      <c r="D325" t="str">
        <f>Preturi!I325</f>
        <v>EUR</v>
      </c>
    </row>
    <row r="326" spans="1:4">
      <c r="A326" t="str">
        <f>Preturi!G326</f>
        <v>ACU31ZNC045</v>
      </c>
      <c r="C326" t="str">
        <f>Preturi!H326</f>
        <v>3.86</v>
      </c>
      <c r="D326" t="str">
        <f>Preturi!I326</f>
        <v>EUR</v>
      </c>
    </row>
    <row r="327" spans="1:4">
      <c r="A327" t="str">
        <f>Preturi!G327</f>
        <v>ACU31ZNC050</v>
      </c>
      <c r="C327" t="str">
        <f>Preturi!H327</f>
        <v>4.22</v>
      </c>
      <c r="D327" t="str">
        <f>Preturi!I327</f>
        <v>EUR</v>
      </c>
    </row>
    <row r="328" spans="1:4">
      <c r="A328" t="str">
        <f>Preturi!G328</f>
        <v>ACU31ZNC060</v>
      </c>
      <c r="C328" t="str">
        <f>Preturi!H328</f>
        <v>5.19</v>
      </c>
      <c r="D328" t="str">
        <f>Preturi!I328</f>
        <v>EUR</v>
      </c>
    </row>
    <row r="329" spans="1:4">
      <c r="A329" t="str">
        <f>Preturi!G329</f>
        <v>ACU31ZNC070</v>
      </c>
      <c r="C329" t="str">
        <f>Preturi!H329</f>
        <v>6.09</v>
      </c>
      <c r="D329" t="str">
        <f>Preturi!I329</f>
        <v>EUR</v>
      </c>
    </row>
    <row r="330" spans="1:4">
      <c r="A330" t="str">
        <f>Preturi!G330</f>
        <v>ACU41803045</v>
      </c>
      <c r="C330" t="str">
        <f>Preturi!H330</f>
        <v>8.27</v>
      </c>
      <c r="D330" t="str">
        <f>Preturi!I330</f>
        <v>EUR</v>
      </c>
    </row>
    <row r="331" spans="1:4">
      <c r="A331" t="str">
        <f>Preturi!G331</f>
        <v>ACU41GDM050</v>
      </c>
      <c r="C331" t="str">
        <f>Preturi!H331</f>
        <v>8.38</v>
      </c>
      <c r="D331" t="str">
        <f>Preturi!I331</f>
        <v>EUR</v>
      </c>
    </row>
    <row r="332" spans="1:4">
      <c r="A332" t="str">
        <f>Preturi!G332</f>
        <v>ACU41LUC040</v>
      </c>
      <c r="C332" t="str">
        <f>Preturi!H332</f>
        <v>4.91</v>
      </c>
      <c r="D332" t="str">
        <f>Preturi!I332</f>
        <v>EUR</v>
      </c>
    </row>
    <row r="333" spans="1:4">
      <c r="A333" t="str">
        <f>Preturi!G333</f>
        <v>ACU41LUC045</v>
      </c>
      <c r="C333" t="str">
        <f>Preturi!H333</f>
        <v>5.73</v>
      </c>
      <c r="D333" t="str">
        <f>Preturi!I333</f>
        <v>EUR</v>
      </c>
    </row>
    <row r="334" spans="1:4">
      <c r="A334" t="str">
        <f>Preturi!G334</f>
        <v>ACU41LUC050</v>
      </c>
      <c r="C334" t="str">
        <f>Preturi!H334</f>
        <v>6.14</v>
      </c>
      <c r="D334" t="str">
        <f>Preturi!I334</f>
        <v>EUR</v>
      </c>
    </row>
    <row r="335" spans="1:4">
      <c r="A335" t="str">
        <f>Preturi!G335</f>
        <v>ACU41LUC060</v>
      </c>
      <c r="C335" t="str">
        <f>Preturi!H335</f>
        <v>6.96</v>
      </c>
      <c r="D335" t="str">
        <f>Preturi!I335</f>
        <v>EUR</v>
      </c>
    </row>
    <row r="336" spans="1:4">
      <c r="A336" t="str">
        <f>Preturi!G336</f>
        <v>ACU41LUC070</v>
      </c>
      <c r="C336" t="str">
        <f>Preturi!H336</f>
        <v>8.84</v>
      </c>
      <c r="D336" t="str">
        <f>Preturi!I336</f>
        <v>EUR</v>
      </c>
    </row>
    <row r="337" spans="1:4">
      <c r="A337" t="str">
        <f>Preturi!G337</f>
        <v>ACU41MAT040</v>
      </c>
      <c r="C337" t="str">
        <f>Preturi!H337</f>
        <v>5.36</v>
      </c>
      <c r="D337" t="str">
        <f>Preturi!I337</f>
        <v>EUR</v>
      </c>
    </row>
    <row r="338" spans="1:4">
      <c r="A338" t="str">
        <f>Preturi!G338</f>
        <v>ACU41MAT045</v>
      </c>
      <c r="C338" t="str">
        <f>Preturi!H338</f>
        <v>6.12</v>
      </c>
      <c r="D338" t="str">
        <f>Preturi!I338</f>
        <v>EUR</v>
      </c>
    </row>
    <row r="339" spans="1:4">
      <c r="A339" t="str">
        <f>Preturi!G339</f>
        <v>ACU41MAT050</v>
      </c>
      <c r="C339" t="str">
        <f>Preturi!H339</f>
        <v>6.39</v>
      </c>
      <c r="D339" t="str">
        <f>Preturi!I339</f>
        <v>EUR</v>
      </c>
    </row>
    <row r="340" spans="1:4">
      <c r="A340" t="str">
        <f>Preturi!G340</f>
        <v>ACU41MAT060</v>
      </c>
      <c r="C340" t="str">
        <f>Preturi!H340</f>
        <v>7.24</v>
      </c>
      <c r="D340" t="str">
        <f>Preturi!I340</f>
        <v>EUR</v>
      </c>
    </row>
    <row r="341" spans="1:4">
      <c r="A341" t="str">
        <f>Preturi!G341</f>
        <v>ACU41WOD045</v>
      </c>
      <c r="C341" t="str">
        <f>Preturi!H341</f>
        <v>8.28</v>
      </c>
      <c r="D341" t="str">
        <f>Preturi!I341</f>
        <v>EUR</v>
      </c>
    </row>
    <row r="342" spans="1:4">
      <c r="A342" t="str">
        <f>Preturi!G342</f>
        <v>ACU41WOD050</v>
      </c>
      <c r="C342" t="str">
        <f>Preturi!H342</f>
        <v>8.38</v>
      </c>
      <c r="D342" t="str">
        <f>Preturi!I342</f>
        <v>EUR</v>
      </c>
    </row>
    <row r="343" spans="1:4">
      <c r="A343" t="str">
        <f>Preturi!G343</f>
        <v>ACU41ZNC037</v>
      </c>
      <c r="C343" t="str">
        <f>Preturi!H343</f>
        <v>4.03</v>
      </c>
      <c r="D343" t="str">
        <f>Preturi!I343</f>
        <v>EUR</v>
      </c>
    </row>
    <row r="344" spans="1:4">
      <c r="A344" t="str">
        <f>Preturi!G344</f>
        <v>ACU41ZNC040</v>
      </c>
      <c r="C344" t="str">
        <f>Preturi!H344</f>
        <v>4.12</v>
      </c>
      <c r="D344" t="str">
        <f>Preturi!I344</f>
        <v>EUR</v>
      </c>
    </row>
    <row r="345" spans="1:4">
      <c r="A345" t="str">
        <f>Preturi!G345</f>
        <v>ACU41ZNC045</v>
      </c>
      <c r="C345" t="str">
        <f>Preturi!H345</f>
        <v>5.15</v>
      </c>
      <c r="D345" t="str">
        <f>Preturi!I345</f>
        <v>EUR</v>
      </c>
    </row>
    <row r="346" spans="1:4">
      <c r="A346" t="str">
        <f>Preturi!G346</f>
        <v>ACU41ZNC050</v>
      </c>
      <c r="C346" t="str">
        <f>Preturi!H346</f>
        <v>5.62</v>
      </c>
      <c r="D346" t="str">
        <f>Preturi!I346</f>
        <v>EUR</v>
      </c>
    </row>
    <row r="347" spans="1:4">
      <c r="A347" t="str">
        <f>Preturi!G347</f>
        <v>ACU41ZNC060</v>
      </c>
      <c r="C347" t="str">
        <f>Preturi!H347</f>
        <v>6.92</v>
      </c>
      <c r="D347" t="str">
        <f>Preturi!I347</f>
        <v>EUR</v>
      </c>
    </row>
    <row r="348" spans="1:4">
      <c r="A348" t="str">
        <f>Preturi!G348</f>
        <v>ACU41ZNC070</v>
      </c>
      <c r="C348" t="str">
        <f>Preturi!H348</f>
        <v>8.12</v>
      </c>
      <c r="D348" t="str">
        <f>Preturi!I348</f>
        <v>EUR</v>
      </c>
    </row>
    <row r="349" spans="1:4">
      <c r="A349" t="str">
        <f>Preturi!G349</f>
        <v>ADO31803045</v>
      </c>
      <c r="C349" t="str">
        <f>Preturi!H349</f>
        <v>6.20</v>
      </c>
      <c r="D349" t="str">
        <f>Preturi!I349</f>
        <v>EUR</v>
      </c>
    </row>
    <row r="350" spans="1:4">
      <c r="A350" t="str">
        <f>Preturi!G350</f>
        <v>ADO31GDM050</v>
      </c>
      <c r="C350" t="str">
        <f>Preturi!H350</f>
        <v>6.29</v>
      </c>
      <c r="D350" t="str">
        <f>Preturi!I350</f>
        <v>EUR</v>
      </c>
    </row>
    <row r="351" spans="1:4">
      <c r="A351" t="str">
        <f>Preturi!G351</f>
        <v>ADO31LUC040</v>
      </c>
      <c r="C351" t="str">
        <f>Preturi!H351</f>
        <v>3.68</v>
      </c>
      <c r="D351" t="str">
        <f>Preturi!I351</f>
        <v>EUR</v>
      </c>
    </row>
    <row r="352" spans="1:4">
      <c r="A352" t="str">
        <f>Preturi!G352</f>
        <v>ADO31LUC045</v>
      </c>
      <c r="C352" t="str">
        <f>Preturi!H352</f>
        <v>4.30</v>
      </c>
      <c r="D352" t="str">
        <f>Preturi!I352</f>
        <v>EUR</v>
      </c>
    </row>
    <row r="353" spans="1:4">
      <c r="A353" t="str">
        <f>Preturi!G353</f>
        <v>ADO31LUC050</v>
      </c>
      <c r="C353" t="str">
        <f>Preturi!H353</f>
        <v>4.61</v>
      </c>
      <c r="D353" t="str">
        <f>Preturi!I353</f>
        <v>EUR</v>
      </c>
    </row>
    <row r="354" spans="1:4">
      <c r="A354" t="str">
        <f>Preturi!G354</f>
        <v>ADO31LUC060</v>
      </c>
      <c r="C354" t="str">
        <f>Preturi!H354</f>
        <v>5.22</v>
      </c>
      <c r="D354" t="str">
        <f>Preturi!I354</f>
        <v>EUR</v>
      </c>
    </row>
    <row r="355" spans="1:4">
      <c r="A355" t="str">
        <f>Preturi!G355</f>
        <v>ADO31LUC070</v>
      </c>
      <c r="C355" t="str">
        <f>Preturi!H355</f>
        <v>6.63</v>
      </c>
      <c r="D355" t="str">
        <f>Preturi!I355</f>
        <v>EUR</v>
      </c>
    </row>
    <row r="356" spans="1:4">
      <c r="A356" t="str">
        <f>Preturi!G356</f>
        <v>ADO31MAT040</v>
      </c>
      <c r="C356" t="str">
        <f>Preturi!H356</f>
        <v>4.02</v>
      </c>
      <c r="D356" t="str">
        <f>Preturi!I356</f>
        <v>EUR</v>
      </c>
    </row>
    <row r="357" spans="1:4">
      <c r="A357" t="str">
        <f>Preturi!G357</f>
        <v>ADO31MAT045</v>
      </c>
      <c r="C357" t="str">
        <f>Preturi!H357</f>
        <v>4.59</v>
      </c>
      <c r="D357" t="str">
        <f>Preturi!I357</f>
        <v>EUR</v>
      </c>
    </row>
    <row r="358" spans="1:4">
      <c r="A358" t="str">
        <f>Preturi!G358</f>
        <v>ADO31MAT050</v>
      </c>
      <c r="C358" t="str">
        <f>Preturi!H358</f>
        <v>4.79</v>
      </c>
      <c r="D358" t="str">
        <f>Preturi!I358</f>
        <v>EUR</v>
      </c>
    </row>
    <row r="359" spans="1:4">
      <c r="A359" t="str">
        <f>Preturi!G359</f>
        <v>ADO31MAT060</v>
      </c>
      <c r="C359" t="str">
        <f>Preturi!H359</f>
        <v>5.43</v>
      </c>
      <c r="D359" t="str">
        <f>Preturi!I359</f>
        <v>EUR</v>
      </c>
    </row>
    <row r="360" spans="1:4">
      <c r="A360" t="str">
        <f>Preturi!G360</f>
        <v>ADO31WOD045</v>
      </c>
      <c r="C360" t="str">
        <f>Preturi!H360</f>
        <v>6.21</v>
      </c>
      <c r="D360" t="str">
        <f>Preturi!I360</f>
        <v>EUR</v>
      </c>
    </row>
    <row r="361" spans="1:4">
      <c r="A361" t="str">
        <f>Preturi!G361</f>
        <v>ADO31WOD050</v>
      </c>
      <c r="C361" t="str">
        <f>Preturi!H361</f>
        <v>6.29</v>
      </c>
      <c r="D361" t="str">
        <f>Preturi!I361</f>
        <v>EUR</v>
      </c>
    </row>
    <row r="362" spans="1:4">
      <c r="A362" t="str">
        <f>Preturi!G362</f>
        <v>ADO31ZNC037</v>
      </c>
      <c r="C362" t="str">
        <f>Preturi!H362</f>
        <v>3.02</v>
      </c>
      <c r="D362" t="str">
        <f>Preturi!I362</f>
        <v>EUR</v>
      </c>
    </row>
    <row r="363" spans="1:4">
      <c r="A363" t="str">
        <f>Preturi!G363</f>
        <v>ADO31ZNC040</v>
      </c>
      <c r="C363" t="str">
        <f>Preturi!H363</f>
        <v>3.09</v>
      </c>
      <c r="D363" t="str">
        <f>Preturi!I363</f>
        <v>EUR</v>
      </c>
    </row>
    <row r="364" spans="1:4">
      <c r="A364" t="str">
        <f>Preturi!G364</f>
        <v>ADO31ZNC045</v>
      </c>
      <c r="C364" t="str">
        <f>Preturi!H364</f>
        <v>3.86</v>
      </c>
      <c r="D364" t="str">
        <f>Preturi!I364</f>
        <v>EUR</v>
      </c>
    </row>
    <row r="365" spans="1:4">
      <c r="A365" t="str">
        <f>Preturi!G365</f>
        <v>ADO31ZNC050</v>
      </c>
      <c r="C365" t="str">
        <f>Preturi!H365</f>
        <v>4.22</v>
      </c>
      <c r="D365" t="str">
        <f>Preturi!I365</f>
        <v>EUR</v>
      </c>
    </row>
    <row r="366" spans="1:4">
      <c r="A366" t="str">
        <f>Preturi!G366</f>
        <v>ADO31ZNC060</v>
      </c>
      <c r="C366" t="str">
        <f>Preturi!H366</f>
        <v>5.19</v>
      </c>
      <c r="D366" t="str">
        <f>Preturi!I366</f>
        <v>EUR</v>
      </c>
    </row>
    <row r="367" spans="1:4">
      <c r="A367" t="str">
        <f>Preturi!G367</f>
        <v>ADO31ZNC070</v>
      </c>
      <c r="C367" t="str">
        <f>Preturi!H367</f>
        <v>6.09</v>
      </c>
      <c r="D367" t="str">
        <f>Preturi!I367</f>
        <v>EUR</v>
      </c>
    </row>
    <row r="368" spans="1:4">
      <c r="A368" t="str">
        <f>Preturi!G368</f>
        <v>ADO41803045</v>
      </c>
      <c r="C368" t="str">
        <f>Preturi!H368</f>
        <v>8.27</v>
      </c>
      <c r="D368" t="str">
        <f>Preturi!I368</f>
        <v>EUR</v>
      </c>
    </row>
    <row r="369" spans="1:4">
      <c r="A369" t="str">
        <f>Preturi!G369</f>
        <v>ADO41GDM050</v>
      </c>
      <c r="C369" t="str">
        <f>Preturi!H369</f>
        <v>8.38</v>
      </c>
      <c r="D369" t="str">
        <f>Preturi!I369</f>
        <v>EUR</v>
      </c>
    </row>
    <row r="370" spans="1:4">
      <c r="A370" t="str">
        <f>Preturi!G370</f>
        <v>ADO41LUC040</v>
      </c>
      <c r="C370" t="str">
        <f>Preturi!H370</f>
        <v>4.91</v>
      </c>
      <c r="D370" t="str">
        <f>Preturi!I370</f>
        <v>EUR</v>
      </c>
    </row>
    <row r="371" spans="1:4">
      <c r="A371" t="str">
        <f>Preturi!G371</f>
        <v>ADO41LUC045</v>
      </c>
      <c r="C371" t="str">
        <f>Preturi!H371</f>
        <v>5.73</v>
      </c>
      <c r="D371" t="str">
        <f>Preturi!I371</f>
        <v>EUR</v>
      </c>
    </row>
    <row r="372" spans="1:4">
      <c r="A372" t="str">
        <f>Preturi!G372</f>
        <v>ADO41LUC050</v>
      </c>
      <c r="C372" t="str">
        <f>Preturi!H372</f>
        <v>6.14</v>
      </c>
      <c r="D372" t="str">
        <f>Preturi!I372</f>
        <v>EUR</v>
      </c>
    </row>
    <row r="373" spans="1:4">
      <c r="A373" t="str">
        <f>Preturi!G373</f>
        <v>ADO41LUC060</v>
      </c>
      <c r="C373" t="str">
        <f>Preturi!H373</f>
        <v>6.96</v>
      </c>
      <c r="D373" t="str">
        <f>Preturi!I373</f>
        <v>EUR</v>
      </c>
    </row>
    <row r="374" spans="1:4">
      <c r="A374" t="str">
        <f>Preturi!G374</f>
        <v>ADO41LUC070</v>
      </c>
      <c r="C374" t="str">
        <f>Preturi!H374</f>
        <v>8.84</v>
      </c>
      <c r="D374" t="str">
        <f>Preturi!I374</f>
        <v>EUR</v>
      </c>
    </row>
    <row r="375" spans="1:4">
      <c r="A375" t="str">
        <f>Preturi!G375</f>
        <v>ADO41MAT040</v>
      </c>
      <c r="C375" t="str">
        <f>Preturi!H375</f>
        <v>5.36</v>
      </c>
      <c r="D375" t="str">
        <f>Preturi!I375</f>
        <v>EUR</v>
      </c>
    </row>
    <row r="376" spans="1:4">
      <c r="A376" t="str">
        <f>Preturi!G376</f>
        <v>ADO41MAT045</v>
      </c>
      <c r="C376" t="str">
        <f>Preturi!H376</f>
        <v>6.12</v>
      </c>
      <c r="D376" t="str">
        <f>Preturi!I376</f>
        <v>EUR</v>
      </c>
    </row>
    <row r="377" spans="1:4">
      <c r="A377" t="str">
        <f>Preturi!G377</f>
        <v>ADO41MAT050</v>
      </c>
      <c r="C377" t="str">
        <f>Preturi!H377</f>
        <v>6.39</v>
      </c>
      <c r="D377" t="str">
        <f>Preturi!I377</f>
        <v>EUR</v>
      </c>
    </row>
    <row r="378" spans="1:4">
      <c r="A378" t="str">
        <f>Preturi!G378</f>
        <v>ADO41MAT060</v>
      </c>
      <c r="C378" t="str">
        <f>Preturi!H378</f>
        <v>7.24</v>
      </c>
      <c r="D378" t="str">
        <f>Preturi!I378</f>
        <v>EUR</v>
      </c>
    </row>
    <row r="379" spans="1:4">
      <c r="A379" t="str">
        <f>Preturi!G379</f>
        <v>ADO41WOD045</v>
      </c>
      <c r="C379" t="str">
        <f>Preturi!H379</f>
        <v>8.28</v>
      </c>
      <c r="D379" t="str">
        <f>Preturi!I379</f>
        <v>EUR</v>
      </c>
    </row>
    <row r="380" spans="1:4">
      <c r="A380" t="str">
        <f>Preturi!G380</f>
        <v>ADO41WOD050</v>
      </c>
      <c r="C380" t="str">
        <f>Preturi!H380</f>
        <v>8.38</v>
      </c>
      <c r="D380" t="str">
        <f>Preturi!I380</f>
        <v>EUR</v>
      </c>
    </row>
    <row r="381" spans="1:4">
      <c r="A381" t="str">
        <f>Preturi!G381</f>
        <v>ADO41ZNC037</v>
      </c>
      <c r="C381" t="str">
        <f>Preturi!H381</f>
        <v>4.03</v>
      </c>
      <c r="D381" t="str">
        <f>Preturi!I381</f>
        <v>EUR</v>
      </c>
    </row>
    <row r="382" spans="1:4">
      <c r="A382" t="str">
        <f>Preturi!G382</f>
        <v>ADO41ZNC040</v>
      </c>
      <c r="C382" t="str">
        <f>Preturi!H382</f>
        <v>4.12</v>
      </c>
      <c r="D382" t="str">
        <f>Preturi!I382</f>
        <v>EUR</v>
      </c>
    </row>
    <row r="383" spans="1:4">
      <c r="A383" t="str">
        <f>Preturi!G383</f>
        <v>ADO41ZNC045</v>
      </c>
      <c r="C383" t="str">
        <f>Preturi!H383</f>
        <v>5.15</v>
      </c>
      <c r="D383" t="str">
        <f>Preturi!I383</f>
        <v>EUR</v>
      </c>
    </row>
    <row r="384" spans="1:4">
      <c r="A384" t="str">
        <f>Preturi!G384</f>
        <v>ADO41ZNC050</v>
      </c>
      <c r="C384" t="str">
        <f>Preturi!H384</f>
        <v>5.62</v>
      </c>
      <c r="D384" t="str">
        <f>Preturi!I384</f>
        <v>EUR</v>
      </c>
    </row>
    <row r="385" spans="1:4">
      <c r="A385" t="str">
        <f>Preturi!G385</f>
        <v>ADO41ZNC060</v>
      </c>
      <c r="C385" t="str">
        <f>Preturi!H385</f>
        <v>6.92</v>
      </c>
      <c r="D385" t="str">
        <f>Preturi!I385</f>
        <v>EUR</v>
      </c>
    </row>
    <row r="386" spans="1:4">
      <c r="A386" t="str">
        <f>Preturi!G386</f>
        <v>ADO41ZNC070</v>
      </c>
      <c r="C386" t="str">
        <f>Preturi!H386</f>
        <v>8.12</v>
      </c>
      <c r="D386" t="str">
        <f>Preturi!I386</f>
        <v>EUR</v>
      </c>
    </row>
    <row r="387" spans="1:4">
      <c r="A387" t="str">
        <f>Preturi!G387</f>
        <v>ADO62803045</v>
      </c>
      <c r="C387" t="str">
        <f>Preturi!H387</f>
        <v>12.41</v>
      </c>
      <c r="D387" t="str">
        <f>Preturi!I387</f>
        <v>EUR</v>
      </c>
    </row>
    <row r="388" spans="1:4">
      <c r="A388" t="str">
        <f>Preturi!G388</f>
        <v>ADO62GDM050</v>
      </c>
      <c r="C388" t="str">
        <f>Preturi!H388</f>
        <v>12.57</v>
      </c>
      <c r="D388" t="str">
        <f>Preturi!I388</f>
        <v>EUR</v>
      </c>
    </row>
    <row r="389" spans="1:4">
      <c r="A389" t="str">
        <f>Preturi!G389</f>
        <v>ADO62LUC040</v>
      </c>
      <c r="C389" t="str">
        <f>Preturi!H389</f>
        <v>7.37</v>
      </c>
      <c r="D389" t="str">
        <f>Preturi!I389</f>
        <v>EUR</v>
      </c>
    </row>
    <row r="390" spans="1:4">
      <c r="A390" t="str">
        <f>Preturi!G390</f>
        <v>ADO62LUC045</v>
      </c>
      <c r="C390" t="str">
        <f>Preturi!H390</f>
        <v>8.60</v>
      </c>
      <c r="D390" t="str">
        <f>Preturi!I390</f>
        <v>EUR</v>
      </c>
    </row>
    <row r="391" spans="1:4">
      <c r="A391" t="str">
        <f>Preturi!G391</f>
        <v>ADO62LUC050</v>
      </c>
      <c r="C391" t="str">
        <f>Preturi!H391</f>
        <v>9.21</v>
      </c>
      <c r="D391" t="str">
        <f>Preturi!I391</f>
        <v>EUR</v>
      </c>
    </row>
    <row r="392" spans="1:4">
      <c r="A392" t="str">
        <f>Preturi!G392</f>
        <v>ADO62LUC060</v>
      </c>
      <c r="C392" t="str">
        <f>Preturi!H392</f>
        <v>10.44</v>
      </c>
      <c r="D392" t="str">
        <f>Preturi!I392</f>
        <v>EUR</v>
      </c>
    </row>
    <row r="393" spans="1:4">
      <c r="A393" t="str">
        <f>Preturi!G393</f>
        <v>ADO62LUC070</v>
      </c>
      <c r="C393" t="str">
        <f>Preturi!H393</f>
        <v>13.26</v>
      </c>
      <c r="D393" t="str">
        <f>Preturi!I393</f>
        <v>EUR</v>
      </c>
    </row>
    <row r="394" spans="1:4">
      <c r="A394" t="str">
        <f>Preturi!G394</f>
        <v>ADO62MAT040</v>
      </c>
      <c r="C394" t="str">
        <f>Preturi!H394</f>
        <v>8.04</v>
      </c>
      <c r="D394" t="str">
        <f>Preturi!I394</f>
        <v>EUR</v>
      </c>
    </row>
    <row r="395" spans="1:4">
      <c r="A395" t="str">
        <f>Preturi!G395</f>
        <v>ADO62MAT045</v>
      </c>
      <c r="C395" t="str">
        <f>Preturi!H395</f>
        <v>9.18</v>
      </c>
      <c r="D395" t="str">
        <f>Preturi!I395</f>
        <v>EUR</v>
      </c>
    </row>
    <row r="396" spans="1:4">
      <c r="A396" t="str">
        <f>Preturi!G396</f>
        <v>ADO62MAT050</v>
      </c>
      <c r="C396" t="str">
        <f>Preturi!H396</f>
        <v>9.59</v>
      </c>
      <c r="D396" t="str">
        <f>Preturi!I396</f>
        <v>EUR</v>
      </c>
    </row>
    <row r="397" spans="1:4">
      <c r="A397" t="str">
        <f>Preturi!G397</f>
        <v>ADO62MAT060</v>
      </c>
      <c r="C397" t="str">
        <f>Preturi!H397</f>
        <v>10.86</v>
      </c>
      <c r="D397" t="str">
        <f>Preturi!I397</f>
        <v>EUR</v>
      </c>
    </row>
    <row r="398" spans="1:4">
      <c r="A398" t="str">
        <f>Preturi!G398</f>
        <v>ADO62WOD045</v>
      </c>
      <c r="C398" t="str">
        <f>Preturi!H398</f>
        <v>12.42</v>
      </c>
      <c r="D398" t="str">
        <f>Preturi!I398</f>
        <v>EUR</v>
      </c>
    </row>
    <row r="399" spans="1:4">
      <c r="A399" t="str">
        <f>Preturi!G399</f>
        <v>ADO62WOD050</v>
      </c>
      <c r="C399" t="str">
        <f>Preturi!H399</f>
        <v>12.57</v>
      </c>
      <c r="D399" t="str">
        <f>Preturi!I399</f>
        <v>EUR</v>
      </c>
    </row>
    <row r="400" spans="1:4">
      <c r="A400" t="str">
        <f>Preturi!G400</f>
        <v>ADO62ZNC037</v>
      </c>
      <c r="C400" t="str">
        <f>Preturi!H400</f>
        <v>6.05</v>
      </c>
      <c r="D400" t="str">
        <f>Preturi!I400</f>
        <v>EUR</v>
      </c>
    </row>
    <row r="401" spans="1:4">
      <c r="A401" t="str">
        <f>Preturi!G401</f>
        <v>ADO62ZNC040</v>
      </c>
      <c r="C401" t="str">
        <f>Preturi!H401</f>
        <v>6.18</v>
      </c>
      <c r="D401" t="str">
        <f>Preturi!I401</f>
        <v>EUR</v>
      </c>
    </row>
    <row r="402" spans="1:4">
      <c r="A402" t="str">
        <f>Preturi!G402</f>
        <v>ADO62ZNC045</v>
      </c>
      <c r="C402" t="str">
        <f>Preturi!H402</f>
        <v>7.73</v>
      </c>
      <c r="D402" t="str">
        <f>Preturi!I402</f>
        <v>EUR</v>
      </c>
    </row>
    <row r="403" spans="1:4">
      <c r="A403" t="str">
        <f>Preturi!G403</f>
        <v>ADO62ZNC050</v>
      </c>
      <c r="C403" t="str">
        <f>Preturi!H403</f>
        <v>8.43</v>
      </c>
      <c r="D403" t="str">
        <f>Preturi!I403</f>
        <v>EUR</v>
      </c>
    </row>
    <row r="404" spans="1:4">
      <c r="A404" t="str">
        <f>Preturi!G404</f>
        <v>ADO62ZNC060</v>
      </c>
      <c r="C404" t="str">
        <f>Preturi!H404</f>
        <v>10.38</v>
      </c>
      <c r="D404" t="str">
        <f>Preturi!I404</f>
        <v>EUR</v>
      </c>
    </row>
    <row r="405" spans="1:4">
      <c r="A405" t="str">
        <f>Preturi!G405</f>
        <v>ADO62ZNC070</v>
      </c>
      <c r="C405" t="str">
        <f>Preturi!H405</f>
        <v>12.18</v>
      </c>
      <c r="D405" t="str">
        <f>Preturi!I405</f>
        <v>EUR</v>
      </c>
    </row>
    <row r="406" spans="1:4">
      <c r="A406" t="str">
        <f>Preturi!G406</f>
        <v>ADR41803045</v>
      </c>
      <c r="C406" t="str">
        <f>Preturi!H406</f>
        <v>8.27</v>
      </c>
      <c r="D406" t="str">
        <f>Preturi!I406</f>
        <v>EUR</v>
      </c>
    </row>
    <row r="407" spans="1:4">
      <c r="A407" t="str">
        <f>Preturi!G407</f>
        <v>ADR41GDM050</v>
      </c>
      <c r="C407" t="str">
        <f>Preturi!H407</f>
        <v>8.38</v>
      </c>
      <c r="D407" t="str">
        <f>Preturi!I407</f>
        <v>EUR</v>
      </c>
    </row>
    <row r="408" spans="1:4">
      <c r="A408" t="str">
        <f>Preturi!G408</f>
        <v>ADR41LUC045</v>
      </c>
      <c r="C408" t="str">
        <f>Preturi!H408</f>
        <v>5.73</v>
      </c>
      <c r="D408" t="str">
        <f>Preturi!I408</f>
        <v>EUR</v>
      </c>
    </row>
    <row r="409" spans="1:4">
      <c r="A409" t="str">
        <f>Preturi!G409</f>
        <v>ADR41LUC050</v>
      </c>
      <c r="C409" t="str">
        <f>Preturi!H409</f>
        <v>6.14</v>
      </c>
      <c r="D409" t="str">
        <f>Preturi!I409</f>
        <v>EUR</v>
      </c>
    </row>
    <row r="410" spans="1:4">
      <c r="A410" t="str">
        <f>Preturi!G410</f>
        <v>ADR41LUC060</v>
      </c>
      <c r="C410" t="str">
        <f>Preturi!H410</f>
        <v>6.96</v>
      </c>
      <c r="D410" t="str">
        <f>Preturi!I410</f>
        <v>EUR</v>
      </c>
    </row>
    <row r="411" spans="1:4">
      <c r="A411" t="str">
        <f>Preturi!G411</f>
        <v>ADR41MAT045</v>
      </c>
      <c r="C411" t="str">
        <f>Preturi!H411</f>
        <v>6.12</v>
      </c>
      <c r="D411" t="str">
        <f>Preturi!I411</f>
        <v>EUR</v>
      </c>
    </row>
    <row r="412" spans="1:4">
      <c r="A412" t="str">
        <f>Preturi!G412</f>
        <v>ADR41MAT050</v>
      </c>
      <c r="C412" t="str">
        <f>Preturi!H412</f>
        <v>6.39</v>
      </c>
      <c r="D412" t="str">
        <f>Preturi!I412</f>
        <v>EUR</v>
      </c>
    </row>
    <row r="413" spans="1:4">
      <c r="A413" t="str">
        <f>Preturi!G413</f>
        <v>ADR41MAT060</v>
      </c>
      <c r="C413" t="str">
        <f>Preturi!H413</f>
        <v>7.24</v>
      </c>
      <c r="D413" t="str">
        <f>Preturi!I413</f>
        <v>EUR</v>
      </c>
    </row>
    <row r="414" spans="1:4">
      <c r="A414" t="str">
        <f>Preturi!G414</f>
        <v>ADR41WOD045</v>
      </c>
      <c r="C414" t="str">
        <f>Preturi!H414</f>
        <v>8.28</v>
      </c>
      <c r="D414" t="str">
        <f>Preturi!I414</f>
        <v>EUR</v>
      </c>
    </row>
    <row r="415" spans="1:4">
      <c r="A415" t="str">
        <f>Preturi!G415</f>
        <v>ADR41WOD050</v>
      </c>
      <c r="C415" t="str">
        <f>Preturi!H415</f>
        <v>8.38</v>
      </c>
      <c r="D415" t="str">
        <f>Preturi!I415</f>
        <v>EUR</v>
      </c>
    </row>
    <row r="416" spans="1:4">
      <c r="A416" t="str">
        <f>Preturi!G416</f>
        <v>ADR62803045</v>
      </c>
      <c r="C416" t="str">
        <f>Preturi!H416</f>
        <v>12.41</v>
      </c>
      <c r="D416" t="str">
        <f>Preturi!I416</f>
        <v>EUR</v>
      </c>
    </row>
    <row r="417" spans="1:4">
      <c r="A417" t="str">
        <f>Preturi!G417</f>
        <v>ADR62GDM050</v>
      </c>
      <c r="C417" t="str">
        <f>Preturi!H417</f>
        <v>12.57</v>
      </c>
      <c r="D417" t="str">
        <f>Preturi!I417</f>
        <v>EUR</v>
      </c>
    </row>
    <row r="418" spans="1:4">
      <c r="A418" t="str">
        <f>Preturi!G418</f>
        <v>ADR62LUC045</v>
      </c>
      <c r="C418" t="str">
        <f>Preturi!H418</f>
        <v>8.60</v>
      </c>
      <c r="D418" t="str">
        <f>Preturi!I418</f>
        <v>EUR</v>
      </c>
    </row>
    <row r="419" spans="1:4">
      <c r="A419" t="str">
        <f>Preturi!G419</f>
        <v>ADR62LUC050</v>
      </c>
      <c r="C419" t="str">
        <f>Preturi!H419</f>
        <v>9.21</v>
      </c>
      <c r="D419" t="str">
        <f>Preturi!I419</f>
        <v>EUR</v>
      </c>
    </row>
    <row r="420" spans="1:4">
      <c r="A420" t="str">
        <f>Preturi!G420</f>
        <v>ADR62LUC060</v>
      </c>
      <c r="C420" t="str">
        <f>Preturi!H420</f>
        <v>10.44</v>
      </c>
      <c r="D420" t="str">
        <f>Preturi!I420</f>
        <v>EUR</v>
      </c>
    </row>
    <row r="421" spans="1:4">
      <c r="A421" t="str">
        <f>Preturi!G421</f>
        <v>ADR62MAT045</v>
      </c>
      <c r="C421" t="str">
        <f>Preturi!H421</f>
        <v>9.18</v>
      </c>
      <c r="D421" t="str">
        <f>Preturi!I421</f>
        <v>EUR</v>
      </c>
    </row>
    <row r="422" spans="1:4">
      <c r="A422" t="str">
        <f>Preturi!G422</f>
        <v>ADR62MAT050</v>
      </c>
      <c r="C422" t="str">
        <f>Preturi!H422</f>
        <v>9.59</v>
      </c>
      <c r="D422" t="str">
        <f>Preturi!I422</f>
        <v>EUR</v>
      </c>
    </row>
    <row r="423" spans="1:4">
      <c r="A423" t="str">
        <f>Preturi!G423</f>
        <v>ADR62MAT060</v>
      </c>
      <c r="C423" t="str">
        <f>Preturi!H423</f>
        <v>10.86</v>
      </c>
      <c r="D423" t="str">
        <f>Preturi!I423</f>
        <v>EUR</v>
      </c>
    </row>
    <row r="424" spans="1:4">
      <c r="A424" t="str">
        <f>Preturi!G424</f>
        <v>ADR62WOD045</v>
      </c>
      <c r="C424" t="str">
        <f>Preturi!H424</f>
        <v>12.42</v>
      </c>
      <c r="D424" t="str">
        <f>Preturi!I424</f>
        <v>EUR</v>
      </c>
    </row>
    <row r="425" spans="1:4">
      <c r="A425" t="str">
        <f>Preturi!G425</f>
        <v>ADR62WOD050</v>
      </c>
      <c r="C425" t="str">
        <f>Preturi!H425</f>
        <v>12.57</v>
      </c>
      <c r="D425" t="str">
        <f>Preturi!I425</f>
        <v>EUR</v>
      </c>
    </row>
    <row r="426" spans="1:4">
      <c r="A426" t="str">
        <f>Preturi!G426</f>
        <v>AES60803045</v>
      </c>
      <c r="C426" t="str">
        <f>Preturi!H426</f>
        <v>1.24</v>
      </c>
      <c r="D426" t="str">
        <f>Preturi!I426</f>
        <v>EUR</v>
      </c>
    </row>
    <row r="427" spans="1:4">
      <c r="A427" t="str">
        <f>Preturi!G427</f>
        <v>AES60GDM050</v>
      </c>
      <c r="C427" t="str">
        <f>Preturi!H427</f>
        <v>1.26</v>
      </c>
      <c r="D427" t="str">
        <f>Preturi!I427</f>
        <v>EUR</v>
      </c>
    </row>
    <row r="428" spans="1:4">
      <c r="A428" t="str">
        <f>Preturi!G428</f>
        <v>AES60LUC045</v>
      </c>
      <c r="C428" t="str">
        <f>Preturi!H428</f>
        <v>0.86</v>
      </c>
      <c r="D428" t="str">
        <f>Preturi!I428</f>
        <v>EUR</v>
      </c>
    </row>
    <row r="429" spans="1:4">
      <c r="A429" t="str">
        <f>Preturi!G429</f>
        <v>AES60LUC050</v>
      </c>
      <c r="C429" t="str">
        <f>Preturi!H429</f>
        <v>0.92</v>
      </c>
      <c r="D429" t="str">
        <f>Preturi!I429</f>
        <v>EUR</v>
      </c>
    </row>
    <row r="430" spans="1:4">
      <c r="A430" t="str">
        <f>Preturi!G430</f>
        <v>AES60LUC060</v>
      </c>
      <c r="C430" t="str">
        <f>Preturi!H430</f>
        <v>1.04</v>
      </c>
      <c r="D430" t="str">
        <f>Preturi!I430</f>
        <v>EUR</v>
      </c>
    </row>
    <row r="431" spans="1:4">
      <c r="A431" t="str">
        <f>Preturi!G431</f>
        <v>AES60MAT045</v>
      </c>
      <c r="C431" t="str">
        <f>Preturi!H431</f>
        <v>0.92</v>
      </c>
      <c r="D431" t="str">
        <f>Preturi!I431</f>
        <v>EUR</v>
      </c>
    </row>
    <row r="432" spans="1:4">
      <c r="A432" t="str">
        <f>Preturi!G432</f>
        <v>AES60MAT050</v>
      </c>
      <c r="C432" t="str">
        <f>Preturi!H432</f>
        <v>0.96</v>
      </c>
      <c r="D432" t="str">
        <f>Preturi!I432</f>
        <v>EUR</v>
      </c>
    </row>
    <row r="433" spans="1:4">
      <c r="A433" t="str">
        <f>Preturi!G433</f>
        <v>AES60MAT060</v>
      </c>
      <c r="C433" t="str">
        <f>Preturi!H433</f>
        <v>1.09</v>
      </c>
      <c r="D433" t="str">
        <f>Preturi!I433</f>
        <v>EUR</v>
      </c>
    </row>
    <row r="434" spans="1:4">
      <c r="A434" t="str">
        <f>Preturi!G434</f>
        <v>AES60WOD045</v>
      </c>
      <c r="C434" t="str">
        <f>Preturi!H434</f>
        <v>1.24</v>
      </c>
      <c r="D434" t="str">
        <f>Preturi!I434</f>
        <v>EUR</v>
      </c>
    </row>
    <row r="435" spans="1:4">
      <c r="A435" t="str">
        <f>Preturi!G435</f>
        <v>AES60WOD050</v>
      </c>
      <c r="C435" t="str">
        <f>Preturi!H435</f>
        <v>1.26</v>
      </c>
      <c r="D435" t="str">
        <f>Preturi!I435</f>
        <v>EUR</v>
      </c>
    </row>
    <row r="436" spans="1:4">
      <c r="A436" t="str">
        <f>Preturi!G436</f>
        <v>AES80803045</v>
      </c>
      <c r="C436" t="str">
        <f>Preturi!H436</f>
        <v>1.65</v>
      </c>
      <c r="D436" t="str">
        <f>Preturi!I436</f>
        <v>EUR</v>
      </c>
    </row>
    <row r="437" spans="1:4">
      <c r="A437" t="str">
        <f>Preturi!G437</f>
        <v>AES80GDM050</v>
      </c>
      <c r="C437" t="str">
        <f>Preturi!H437</f>
        <v>1.68</v>
      </c>
      <c r="D437" t="str">
        <f>Preturi!I437</f>
        <v>EUR</v>
      </c>
    </row>
    <row r="438" spans="1:4">
      <c r="A438" t="str">
        <f>Preturi!G438</f>
        <v>AES80LUC045</v>
      </c>
      <c r="C438" t="str">
        <f>Preturi!H438</f>
        <v>1.15</v>
      </c>
      <c r="D438" t="str">
        <f>Preturi!I438</f>
        <v>EUR</v>
      </c>
    </row>
    <row r="439" spans="1:4">
      <c r="A439" t="str">
        <f>Preturi!G439</f>
        <v>AES80LUC050</v>
      </c>
      <c r="C439" t="str">
        <f>Preturi!H439</f>
        <v>1.23</v>
      </c>
      <c r="D439" t="str">
        <f>Preturi!I439</f>
        <v>EUR</v>
      </c>
    </row>
    <row r="440" spans="1:4">
      <c r="A440" t="str">
        <f>Preturi!G440</f>
        <v>AES80LUC060</v>
      </c>
      <c r="C440" t="str">
        <f>Preturi!H440</f>
        <v>1.39</v>
      </c>
      <c r="D440" t="str">
        <f>Preturi!I440</f>
        <v>EUR</v>
      </c>
    </row>
    <row r="441" spans="1:4">
      <c r="A441" t="str">
        <f>Preturi!G441</f>
        <v>AES80MAT045</v>
      </c>
      <c r="C441" t="str">
        <f>Preturi!H441</f>
        <v>1.22</v>
      </c>
      <c r="D441" t="str">
        <f>Preturi!I441</f>
        <v>EUR</v>
      </c>
    </row>
    <row r="442" spans="1:4">
      <c r="A442" t="str">
        <f>Preturi!G442</f>
        <v>AES80MAT050</v>
      </c>
      <c r="C442" t="str">
        <f>Preturi!H442</f>
        <v>1.28</v>
      </c>
      <c r="D442" t="str">
        <f>Preturi!I442</f>
        <v>EUR</v>
      </c>
    </row>
    <row r="443" spans="1:4">
      <c r="A443" t="str">
        <f>Preturi!G443</f>
        <v>AES80MAT060</v>
      </c>
      <c r="C443" t="str">
        <f>Preturi!H443</f>
        <v>1.45</v>
      </c>
      <c r="D443" t="str">
        <f>Preturi!I443</f>
        <v>EUR</v>
      </c>
    </row>
    <row r="444" spans="1:4">
      <c r="A444" t="str">
        <f>Preturi!G444</f>
        <v>AES80WOD045</v>
      </c>
      <c r="C444" t="str">
        <f>Preturi!H444</f>
        <v>1.66</v>
      </c>
      <c r="D444" t="str">
        <f>Preturi!I444</f>
        <v>EUR</v>
      </c>
    </row>
    <row r="445" spans="1:4">
      <c r="A445" t="str">
        <f>Preturi!G445</f>
        <v>AES80WOD050</v>
      </c>
      <c r="C445" t="str">
        <f>Preturi!H445</f>
        <v>1.68</v>
      </c>
      <c r="D445" t="str">
        <f>Preturi!I445</f>
        <v>EUR</v>
      </c>
    </row>
    <row r="446" spans="1:4">
      <c r="A446" t="str">
        <f>Preturi!G446</f>
        <v>AFP20803045</v>
      </c>
      <c r="C446" t="str">
        <f>Preturi!H446</f>
        <v>4.14</v>
      </c>
      <c r="D446" t="str">
        <f>Preturi!I446</f>
        <v>EUR</v>
      </c>
    </row>
    <row r="447" spans="1:4">
      <c r="A447" t="str">
        <f>Preturi!G447</f>
        <v>AFP20GDM050</v>
      </c>
      <c r="C447" t="str">
        <f>Preturi!H447</f>
        <v>4.19</v>
      </c>
      <c r="D447" t="str">
        <f>Preturi!I447</f>
        <v>EUR</v>
      </c>
    </row>
    <row r="448" spans="1:4">
      <c r="A448" t="str">
        <f>Preturi!G448</f>
        <v>AFP20LUC040</v>
      </c>
      <c r="C448" t="str">
        <f>Preturi!H448</f>
        <v>2.46</v>
      </c>
      <c r="D448" t="str">
        <f>Preturi!I448</f>
        <v>EUR</v>
      </c>
    </row>
    <row r="449" spans="1:4">
      <c r="A449" t="str">
        <f>Preturi!G449</f>
        <v>AFP20LUC045</v>
      </c>
      <c r="C449" t="str">
        <f>Preturi!H449</f>
        <v>2.87</v>
      </c>
      <c r="D449" t="str">
        <f>Preturi!I449</f>
        <v>EUR</v>
      </c>
    </row>
    <row r="450" spans="1:4">
      <c r="A450" t="str">
        <f>Preturi!G450</f>
        <v>AFP20LUC050</v>
      </c>
      <c r="C450" t="str">
        <f>Preturi!H450</f>
        <v>3.07</v>
      </c>
      <c r="D450" t="str">
        <f>Preturi!I450</f>
        <v>EUR</v>
      </c>
    </row>
    <row r="451" spans="1:4">
      <c r="A451" t="str">
        <f>Preturi!G451</f>
        <v>AFP20LUC060</v>
      </c>
      <c r="C451" t="str">
        <f>Preturi!H451</f>
        <v>3.48</v>
      </c>
      <c r="D451" t="str">
        <f>Preturi!I451</f>
        <v>EUR</v>
      </c>
    </row>
    <row r="452" spans="1:4">
      <c r="A452" t="str">
        <f>Preturi!G452</f>
        <v>AFP20LUC070</v>
      </c>
      <c r="C452" t="str">
        <f>Preturi!H452</f>
        <v>4.42</v>
      </c>
      <c r="D452" t="str">
        <f>Preturi!I452</f>
        <v>EUR</v>
      </c>
    </row>
    <row r="453" spans="1:4">
      <c r="A453" t="str">
        <f>Preturi!G453</f>
        <v>AFP20MAT040</v>
      </c>
      <c r="C453" t="str">
        <f>Preturi!H453</f>
        <v>2.68</v>
      </c>
      <c r="D453" t="str">
        <f>Preturi!I453</f>
        <v>EUR</v>
      </c>
    </row>
    <row r="454" spans="1:4">
      <c r="A454" t="str">
        <f>Preturi!G454</f>
        <v>AFP20MAT045</v>
      </c>
      <c r="C454" t="str">
        <f>Preturi!H454</f>
        <v>3.06</v>
      </c>
      <c r="D454" t="str">
        <f>Preturi!I454</f>
        <v>EUR</v>
      </c>
    </row>
    <row r="455" spans="1:4">
      <c r="A455" t="str">
        <f>Preturi!G455</f>
        <v>AFP20MAT050</v>
      </c>
      <c r="C455" t="str">
        <f>Preturi!H455</f>
        <v>3.20</v>
      </c>
      <c r="D455" t="str">
        <f>Preturi!I455</f>
        <v>EUR</v>
      </c>
    </row>
    <row r="456" spans="1:4">
      <c r="A456" t="str">
        <f>Preturi!G456</f>
        <v>AFP20MAT060</v>
      </c>
      <c r="C456" t="str">
        <f>Preturi!H456</f>
        <v>3.62</v>
      </c>
      <c r="D456" t="str">
        <f>Preturi!I456</f>
        <v>EUR</v>
      </c>
    </row>
    <row r="457" spans="1:4">
      <c r="A457" t="str">
        <f>Preturi!G457</f>
        <v>AFP20WOD045</v>
      </c>
      <c r="C457" t="str">
        <f>Preturi!H457</f>
        <v>4.14</v>
      </c>
      <c r="D457" t="str">
        <f>Preturi!I457</f>
        <v>EUR</v>
      </c>
    </row>
    <row r="458" spans="1:4">
      <c r="A458" t="str">
        <f>Preturi!G458</f>
        <v>AFP20WOD050</v>
      </c>
      <c r="C458" t="str">
        <f>Preturi!H458</f>
        <v>4.19</v>
      </c>
      <c r="D458" t="str">
        <f>Preturi!I458</f>
        <v>EUR</v>
      </c>
    </row>
    <row r="459" spans="1:4">
      <c r="A459" t="str">
        <f>Preturi!G459</f>
        <v>AFP20ZNC037</v>
      </c>
      <c r="C459" t="str">
        <f>Preturi!H459</f>
        <v>2.02</v>
      </c>
      <c r="D459" t="str">
        <f>Preturi!I459</f>
        <v>EUR</v>
      </c>
    </row>
    <row r="460" spans="1:4">
      <c r="A460" t="str">
        <f>Preturi!G460</f>
        <v>AFP20ZNC040</v>
      </c>
      <c r="C460" t="str">
        <f>Preturi!H460</f>
        <v>2.06</v>
      </c>
      <c r="D460" t="str">
        <f>Preturi!I460</f>
        <v>EUR</v>
      </c>
    </row>
    <row r="461" spans="1:4">
      <c r="A461" t="str">
        <f>Preturi!G461</f>
        <v>AFP20ZNC045</v>
      </c>
      <c r="C461" t="str">
        <f>Preturi!H461</f>
        <v>2.58</v>
      </c>
      <c r="D461" t="str">
        <f>Preturi!I461</f>
        <v>EUR</v>
      </c>
    </row>
    <row r="462" spans="1:4">
      <c r="A462" t="str">
        <f>Preturi!G462</f>
        <v>AFP20ZNC050</v>
      </c>
      <c r="C462" t="str">
        <f>Preturi!H462</f>
        <v>2.81</v>
      </c>
      <c r="D462" t="str">
        <f>Preturi!I462</f>
        <v>EUR</v>
      </c>
    </row>
    <row r="463" spans="1:4">
      <c r="A463" t="str">
        <f>Preturi!G463</f>
        <v>AFP20ZNC060</v>
      </c>
      <c r="C463" t="str">
        <f>Preturi!H463</f>
        <v>3.46</v>
      </c>
      <c r="D463" t="str">
        <f>Preturi!I463</f>
        <v>EUR</v>
      </c>
    </row>
    <row r="464" spans="1:4">
      <c r="A464" t="str">
        <f>Preturi!G464</f>
        <v>AFP20ZNC070</v>
      </c>
      <c r="C464" t="str">
        <f>Preturi!H464</f>
        <v>4.06</v>
      </c>
      <c r="D464" t="str">
        <f>Preturi!I464</f>
        <v>EUR</v>
      </c>
    </row>
    <row r="465" spans="1:4">
      <c r="A465" t="str">
        <f>Preturi!G465</f>
        <v>AFP25803045</v>
      </c>
      <c r="C465" t="str">
        <f>Preturi!H465</f>
        <v>4.96</v>
      </c>
      <c r="D465" t="str">
        <f>Preturi!I465</f>
        <v>EUR</v>
      </c>
    </row>
    <row r="466" spans="1:4">
      <c r="A466" t="str">
        <f>Preturi!G466</f>
        <v>AFP25GDM050</v>
      </c>
      <c r="C466" t="str">
        <f>Preturi!H466</f>
        <v>5.03</v>
      </c>
      <c r="D466" t="str">
        <f>Preturi!I466</f>
        <v>EUR</v>
      </c>
    </row>
    <row r="467" spans="1:4">
      <c r="A467" t="str">
        <f>Preturi!G467</f>
        <v>AFP25LUC040</v>
      </c>
      <c r="C467" t="str">
        <f>Preturi!H467</f>
        <v>2.95</v>
      </c>
      <c r="D467" t="str">
        <f>Preturi!I467</f>
        <v>EUR</v>
      </c>
    </row>
    <row r="468" spans="1:4">
      <c r="A468" t="str">
        <f>Preturi!G468</f>
        <v>AFP25LUC045</v>
      </c>
      <c r="C468" t="str">
        <f>Preturi!H468</f>
        <v>3.44</v>
      </c>
      <c r="D468" t="str">
        <f>Preturi!I468</f>
        <v>EUR</v>
      </c>
    </row>
    <row r="469" spans="1:4">
      <c r="A469" t="str">
        <f>Preturi!G469</f>
        <v>AFP25LUC050</v>
      </c>
      <c r="C469" t="str">
        <f>Preturi!H469</f>
        <v>3.68</v>
      </c>
      <c r="D469" t="str">
        <f>Preturi!I469</f>
        <v>EUR</v>
      </c>
    </row>
    <row r="470" spans="1:4">
      <c r="A470" t="str">
        <f>Preturi!G470</f>
        <v>AFP25LUC060</v>
      </c>
      <c r="C470" t="str">
        <f>Preturi!H470</f>
        <v>4.18</v>
      </c>
      <c r="D470" t="str">
        <f>Preturi!I470</f>
        <v>EUR</v>
      </c>
    </row>
    <row r="471" spans="1:4">
      <c r="A471" t="str">
        <f>Preturi!G471</f>
        <v>AFP25LUC070</v>
      </c>
      <c r="C471" t="str">
        <f>Preturi!H471</f>
        <v>5.30</v>
      </c>
      <c r="D471" t="str">
        <f>Preturi!I471</f>
        <v>EUR</v>
      </c>
    </row>
    <row r="472" spans="1:4">
      <c r="A472" t="str">
        <f>Preturi!G472</f>
        <v>AFP25MAT040</v>
      </c>
      <c r="C472" t="str">
        <f>Preturi!H472</f>
        <v>3.22</v>
      </c>
      <c r="D472" t="str">
        <f>Preturi!I472</f>
        <v>EUR</v>
      </c>
    </row>
    <row r="473" spans="1:4">
      <c r="A473" t="str">
        <f>Preturi!G473</f>
        <v>AFP25MAT045</v>
      </c>
      <c r="C473" t="str">
        <f>Preturi!H473</f>
        <v>3.67</v>
      </c>
      <c r="D473" t="str">
        <f>Preturi!I473</f>
        <v>EUR</v>
      </c>
    </row>
    <row r="474" spans="1:4">
      <c r="A474" t="str">
        <f>Preturi!G474</f>
        <v>AFP25MAT050</v>
      </c>
      <c r="C474" t="str">
        <f>Preturi!H474</f>
        <v>3.83</v>
      </c>
      <c r="D474" t="str">
        <f>Preturi!I474</f>
        <v>EUR</v>
      </c>
    </row>
    <row r="475" spans="1:4">
      <c r="A475" t="str">
        <f>Preturi!G475</f>
        <v>AFP25MAT060</v>
      </c>
      <c r="C475" t="str">
        <f>Preturi!H475</f>
        <v>4.34</v>
      </c>
      <c r="D475" t="str">
        <f>Preturi!I475</f>
        <v>EUR</v>
      </c>
    </row>
    <row r="476" spans="1:4">
      <c r="A476" t="str">
        <f>Preturi!G476</f>
        <v>AFP25WOD045</v>
      </c>
      <c r="C476" t="str">
        <f>Preturi!H476</f>
        <v>4.97</v>
      </c>
      <c r="D476" t="str">
        <f>Preturi!I476</f>
        <v>EUR</v>
      </c>
    </row>
    <row r="477" spans="1:4">
      <c r="A477" t="str">
        <f>Preturi!G477</f>
        <v>AFP25WOD050</v>
      </c>
      <c r="C477" t="str">
        <f>Preturi!H477</f>
        <v>5.03</v>
      </c>
      <c r="D477" t="str">
        <f>Preturi!I477</f>
        <v>EUR</v>
      </c>
    </row>
    <row r="478" spans="1:4">
      <c r="A478" t="str">
        <f>Preturi!G478</f>
        <v>AFP25ZNC037</v>
      </c>
      <c r="C478" t="str">
        <f>Preturi!H478</f>
        <v>2.42</v>
      </c>
      <c r="D478" t="str">
        <f>Preturi!I478</f>
        <v>EUR</v>
      </c>
    </row>
    <row r="479" spans="1:4">
      <c r="A479" t="str">
        <f>Preturi!G479</f>
        <v>AFP25ZNC040</v>
      </c>
      <c r="C479" t="str">
        <f>Preturi!H479</f>
        <v>2.47</v>
      </c>
      <c r="D479" t="str">
        <f>Preturi!I479</f>
        <v>EUR</v>
      </c>
    </row>
    <row r="480" spans="1:4">
      <c r="A480" t="str">
        <f>Preturi!G480</f>
        <v>AFP25ZNC045</v>
      </c>
      <c r="C480" t="str">
        <f>Preturi!H480</f>
        <v>3.09</v>
      </c>
      <c r="D480" t="str">
        <f>Preturi!I480</f>
        <v>EUR</v>
      </c>
    </row>
    <row r="481" spans="1:4">
      <c r="A481" t="str">
        <f>Preturi!G481</f>
        <v>AFP25ZNC050</v>
      </c>
      <c r="C481" t="str">
        <f>Preturi!H481</f>
        <v>3.37</v>
      </c>
      <c r="D481" t="str">
        <f>Preturi!I481</f>
        <v>EUR</v>
      </c>
    </row>
    <row r="482" spans="1:4">
      <c r="A482" t="str">
        <f>Preturi!G482</f>
        <v>AFP25ZNC060</v>
      </c>
      <c r="C482" t="str">
        <f>Preturi!H482</f>
        <v>4.15</v>
      </c>
      <c r="D482" t="str">
        <f>Preturi!I482</f>
        <v>EUR</v>
      </c>
    </row>
    <row r="483" spans="1:4">
      <c r="A483" t="str">
        <f>Preturi!G483</f>
        <v>AFP25ZNC070</v>
      </c>
      <c r="C483" t="str">
        <f>Preturi!H483</f>
        <v>4.87</v>
      </c>
      <c r="D483" t="str">
        <f>Preturi!I483</f>
        <v>EUR</v>
      </c>
    </row>
    <row r="484" spans="1:4">
      <c r="A484" t="str">
        <f>Preturi!G484</f>
        <v>AFR31803045</v>
      </c>
      <c r="C484" t="str">
        <f>Preturi!H484</f>
        <v>6.20</v>
      </c>
      <c r="D484" t="str">
        <f>Preturi!I484</f>
        <v>EUR</v>
      </c>
    </row>
    <row r="485" spans="1:4">
      <c r="A485" t="str">
        <f>Preturi!G485</f>
        <v>AFR31GDM050</v>
      </c>
      <c r="C485" t="str">
        <f>Preturi!H485</f>
        <v>6.29</v>
      </c>
      <c r="D485" t="str">
        <f>Preturi!I485</f>
        <v>EUR</v>
      </c>
    </row>
    <row r="486" spans="1:4">
      <c r="A486" t="str">
        <f>Preturi!G486</f>
        <v>AFR31LUC045</v>
      </c>
      <c r="C486" t="str">
        <f>Preturi!H486</f>
        <v>4.30</v>
      </c>
      <c r="D486" t="str">
        <f>Preturi!I486</f>
        <v>EUR</v>
      </c>
    </row>
    <row r="487" spans="1:4">
      <c r="A487" t="str">
        <f>Preturi!G487</f>
        <v>AFR31LUC050</v>
      </c>
      <c r="C487" t="str">
        <f>Preturi!H487</f>
        <v>4.61</v>
      </c>
      <c r="D487" t="str">
        <f>Preturi!I487</f>
        <v>EUR</v>
      </c>
    </row>
    <row r="488" spans="1:4">
      <c r="A488" t="str">
        <f>Preturi!G488</f>
        <v>AFR31LUC060</v>
      </c>
      <c r="C488" t="str">
        <f>Preturi!H488</f>
        <v>5.22</v>
      </c>
      <c r="D488" t="str">
        <f>Preturi!I488</f>
        <v>EUR</v>
      </c>
    </row>
    <row r="489" spans="1:4">
      <c r="A489" t="str">
        <f>Preturi!G489</f>
        <v>AFR31MAT045</v>
      </c>
      <c r="C489" t="str">
        <f>Preturi!H489</f>
        <v>4.59</v>
      </c>
      <c r="D489" t="str">
        <f>Preturi!I489</f>
        <v>EUR</v>
      </c>
    </row>
    <row r="490" spans="1:4">
      <c r="A490" t="str">
        <f>Preturi!G490</f>
        <v>AFR31MAT050</v>
      </c>
      <c r="C490" t="str">
        <f>Preturi!H490</f>
        <v>4.79</v>
      </c>
      <c r="D490" t="str">
        <f>Preturi!I490</f>
        <v>EUR</v>
      </c>
    </row>
    <row r="491" spans="1:4">
      <c r="A491" t="str">
        <f>Preturi!G491</f>
        <v>AFR31MAT060</v>
      </c>
      <c r="C491" t="str">
        <f>Preturi!H491</f>
        <v>5.43</v>
      </c>
      <c r="D491" t="str">
        <f>Preturi!I491</f>
        <v>EUR</v>
      </c>
    </row>
    <row r="492" spans="1:4">
      <c r="A492" t="str">
        <f>Preturi!G492</f>
        <v>AFR31WOD045</v>
      </c>
      <c r="C492" t="str">
        <f>Preturi!H492</f>
        <v>6.21</v>
      </c>
      <c r="D492" t="str">
        <f>Preturi!I492</f>
        <v>EUR</v>
      </c>
    </row>
    <row r="493" spans="1:4">
      <c r="A493" t="str">
        <f>Preturi!G493</f>
        <v>AFR31WOD050</v>
      </c>
      <c r="C493" t="str">
        <f>Preturi!H493</f>
        <v>6.29</v>
      </c>
      <c r="D493" t="str">
        <f>Preturi!I493</f>
        <v>EUR</v>
      </c>
    </row>
    <row r="494" spans="1:4">
      <c r="A494" t="str">
        <f>Preturi!G494</f>
        <v>AML01803045</v>
      </c>
      <c r="C494" t="str">
        <f>Preturi!H494</f>
        <v>0.56</v>
      </c>
      <c r="D494" t="str">
        <f>Preturi!I494</f>
        <v>EUR</v>
      </c>
    </row>
    <row r="495" spans="1:4">
      <c r="A495" t="str">
        <f>Preturi!G495</f>
        <v>AML01DPL050</v>
      </c>
      <c r="C495" t="str">
        <f>Preturi!H495</f>
        <v>0.46</v>
      </c>
      <c r="D495" t="str">
        <f>Preturi!I495</f>
        <v>EUR</v>
      </c>
    </row>
    <row r="496" spans="1:4">
      <c r="A496" t="str">
        <f>Preturi!G496</f>
        <v>AML01DPL060</v>
      </c>
      <c r="C496" t="str">
        <f>Preturi!H496</f>
        <v>0.68</v>
      </c>
      <c r="D496" t="str">
        <f>Preturi!I496</f>
        <v>EUR</v>
      </c>
    </row>
    <row r="497" spans="1:4">
      <c r="A497" t="str">
        <f>Preturi!G497</f>
        <v>AML01DPM050</v>
      </c>
      <c r="C497" t="str">
        <f>Preturi!H497</f>
        <v>0.47</v>
      </c>
      <c r="D497" t="str">
        <f>Preturi!I497</f>
        <v>EUR</v>
      </c>
    </row>
    <row r="498" spans="1:4">
      <c r="A498" t="str">
        <f>Preturi!G498</f>
        <v>AML01DPM060</v>
      </c>
      <c r="C498" t="str">
        <f>Preturi!H498</f>
        <v>0.97</v>
      </c>
      <c r="D498" t="str">
        <f>Preturi!I498</f>
        <v>EUR</v>
      </c>
    </row>
    <row r="499" spans="1:4">
      <c r="A499" t="str">
        <f>Preturi!G499</f>
        <v>AML01GDM050</v>
      </c>
      <c r="C499" t="str">
        <f>Preturi!H499</f>
        <v>0.57</v>
      </c>
      <c r="D499" t="str">
        <f>Preturi!I499</f>
        <v>EUR</v>
      </c>
    </row>
    <row r="500" spans="1:4">
      <c r="A500" t="str">
        <f>Preturi!G500</f>
        <v>AML01LUC040</v>
      </c>
      <c r="C500" t="str">
        <f>Preturi!H500</f>
        <v>0.33</v>
      </c>
      <c r="D500" t="str">
        <f>Preturi!I500</f>
        <v>EUR</v>
      </c>
    </row>
    <row r="501" spans="1:4">
      <c r="A501" t="str">
        <f>Preturi!G501</f>
        <v>AML01LUC045</v>
      </c>
      <c r="C501" t="str">
        <f>Preturi!H501</f>
        <v>0.39</v>
      </c>
      <c r="D501" t="str">
        <f>Preturi!I501</f>
        <v>EUR</v>
      </c>
    </row>
    <row r="502" spans="1:4">
      <c r="A502" t="str">
        <f>Preturi!G502</f>
        <v>AML01LUC050</v>
      </c>
      <c r="C502" t="str">
        <f>Preturi!H502</f>
        <v>0.41</v>
      </c>
      <c r="D502" t="str">
        <f>Preturi!I502</f>
        <v>EUR</v>
      </c>
    </row>
    <row r="503" spans="1:4">
      <c r="A503" t="str">
        <f>Preturi!G503</f>
        <v>AML01LUC060</v>
      </c>
      <c r="C503" t="str">
        <f>Preturi!H503</f>
        <v>0.47</v>
      </c>
      <c r="D503" t="str">
        <f>Preturi!I503</f>
        <v>EUR</v>
      </c>
    </row>
    <row r="504" spans="1:4">
      <c r="A504" t="str">
        <f>Preturi!G504</f>
        <v>AML01LUC070</v>
      </c>
      <c r="C504" t="str">
        <f>Preturi!H504</f>
        <v>0.60</v>
      </c>
      <c r="D504" t="str">
        <f>Preturi!I504</f>
        <v>EUR</v>
      </c>
    </row>
    <row r="505" spans="1:4">
      <c r="A505" t="str">
        <f>Preturi!G505</f>
        <v>AML01MAT040</v>
      </c>
      <c r="C505" t="str">
        <f>Preturi!H505</f>
        <v>0.36</v>
      </c>
      <c r="D505" t="str">
        <f>Preturi!I505</f>
        <v>EUR</v>
      </c>
    </row>
    <row r="506" spans="1:4">
      <c r="A506" t="str">
        <f>Preturi!G506</f>
        <v>AML01MAT045</v>
      </c>
      <c r="C506" t="str">
        <f>Preturi!H506</f>
        <v>0.41</v>
      </c>
      <c r="D506" t="str">
        <f>Preturi!I506</f>
        <v>EUR</v>
      </c>
    </row>
    <row r="507" spans="1:4">
      <c r="A507" t="str">
        <f>Preturi!G507</f>
        <v>AML01MAT050</v>
      </c>
      <c r="C507" t="str">
        <f>Preturi!H507</f>
        <v>0.43</v>
      </c>
      <c r="D507" t="str">
        <f>Preturi!I507</f>
        <v>EUR</v>
      </c>
    </row>
    <row r="508" spans="1:4">
      <c r="A508" t="str">
        <f>Preturi!G508</f>
        <v>AML01MAT060</v>
      </c>
      <c r="C508" t="str">
        <f>Preturi!H508</f>
        <v>0.49</v>
      </c>
      <c r="D508" t="str">
        <f>Preturi!I508</f>
        <v>EUR</v>
      </c>
    </row>
    <row r="509" spans="1:4">
      <c r="A509" t="str">
        <f>Preturi!G509</f>
        <v>AML01MGN050</v>
      </c>
      <c r="C509" t="str">
        <f>Preturi!H509</f>
        <v>0.45</v>
      </c>
      <c r="D509" t="str">
        <f>Preturi!I509</f>
        <v>EUR</v>
      </c>
    </row>
    <row r="510" spans="1:4">
      <c r="A510" t="str">
        <f>Preturi!G510</f>
        <v>AML01WOD045</v>
      </c>
      <c r="C510" t="str">
        <f>Preturi!H510</f>
        <v>0.56</v>
      </c>
      <c r="D510" t="str">
        <f>Preturi!I510</f>
        <v>EUR</v>
      </c>
    </row>
    <row r="511" spans="1:4">
      <c r="A511" t="str">
        <f>Preturi!G511</f>
        <v>AML01WOD050</v>
      </c>
      <c r="C511" t="str">
        <f>Preturi!H511</f>
        <v>0.57</v>
      </c>
      <c r="D511" t="str">
        <f>Preturi!I511</f>
        <v>EUR</v>
      </c>
    </row>
    <row r="512" spans="1:4">
      <c r="A512" t="str">
        <f>Preturi!G512</f>
        <v>AML01ZNC037</v>
      </c>
      <c r="C512" t="str">
        <f>Preturi!H512</f>
        <v>0.27</v>
      </c>
      <c r="D512" t="str">
        <f>Preturi!I512</f>
        <v>EUR</v>
      </c>
    </row>
    <row r="513" spans="1:4">
      <c r="A513" t="str">
        <f>Preturi!G513</f>
        <v>AML01ZNC040</v>
      </c>
      <c r="C513" t="str">
        <f>Preturi!H513</f>
        <v>0.28</v>
      </c>
      <c r="D513" t="str">
        <f>Preturi!I513</f>
        <v>EUR</v>
      </c>
    </row>
    <row r="514" spans="1:4">
      <c r="A514" t="str">
        <f>Preturi!G514</f>
        <v>AML01ZNC045</v>
      </c>
      <c r="C514" t="str">
        <f>Preturi!H514</f>
        <v>0.35</v>
      </c>
      <c r="D514" t="str">
        <f>Preturi!I514</f>
        <v>EUR</v>
      </c>
    </row>
    <row r="515" spans="1:4">
      <c r="A515" t="str">
        <f>Preturi!G515</f>
        <v>AML01ZNC050</v>
      </c>
      <c r="C515" t="str">
        <f>Preturi!H515</f>
        <v>0.38</v>
      </c>
      <c r="D515" t="str">
        <f>Preturi!I515</f>
        <v>EUR</v>
      </c>
    </row>
    <row r="516" spans="1:4">
      <c r="A516" t="str">
        <f>Preturi!G516</f>
        <v>AML01ZNC060</v>
      </c>
      <c r="C516" t="str">
        <f>Preturi!H516</f>
        <v>0.47</v>
      </c>
      <c r="D516" t="str">
        <f>Preturi!I516</f>
        <v>EUR</v>
      </c>
    </row>
    <row r="517" spans="1:4">
      <c r="A517" t="str">
        <f>Preturi!G517</f>
        <v>AML01ZNC070</v>
      </c>
      <c r="C517" t="str">
        <f>Preturi!H517</f>
        <v>0.55</v>
      </c>
      <c r="D517" t="str">
        <f>Preturi!I517</f>
        <v>EUR</v>
      </c>
    </row>
    <row r="518" spans="1:4">
      <c r="A518" t="str">
        <f>Preturi!G518</f>
        <v>AML02803045</v>
      </c>
      <c r="C518" t="str">
        <f>Preturi!H518</f>
        <v>1.12</v>
      </c>
      <c r="D518" t="str">
        <f>Preturi!I518</f>
        <v>EUR</v>
      </c>
    </row>
    <row r="519" spans="1:4">
      <c r="A519" t="str">
        <f>Preturi!G519</f>
        <v>AML02DPL050</v>
      </c>
      <c r="C519" t="str">
        <f>Preturi!H519</f>
        <v>0.91</v>
      </c>
      <c r="D519" t="str">
        <f>Preturi!I519</f>
        <v>EUR</v>
      </c>
    </row>
    <row r="520" spans="1:4">
      <c r="A520" t="str">
        <f>Preturi!G520</f>
        <v>AML02DPL060</v>
      </c>
      <c r="C520" t="str">
        <f>Preturi!H520</f>
        <v>1.36</v>
      </c>
      <c r="D520" t="str">
        <f>Preturi!I520</f>
        <v>EUR</v>
      </c>
    </row>
    <row r="521" spans="1:4">
      <c r="A521" t="str">
        <f>Preturi!G521</f>
        <v>AML02DPM050</v>
      </c>
      <c r="C521" t="str">
        <f>Preturi!H521</f>
        <v>0.95</v>
      </c>
      <c r="D521" t="str">
        <f>Preturi!I521</f>
        <v>EUR</v>
      </c>
    </row>
    <row r="522" spans="1:4">
      <c r="A522" t="str">
        <f>Preturi!G522</f>
        <v>AML02DPM060</v>
      </c>
      <c r="C522" t="str">
        <f>Preturi!H522</f>
        <v>1.94</v>
      </c>
      <c r="D522" t="str">
        <f>Preturi!I522</f>
        <v>EUR</v>
      </c>
    </row>
    <row r="523" spans="1:4">
      <c r="A523" t="str">
        <f>Preturi!G523</f>
        <v>AML02GDM050</v>
      </c>
      <c r="C523" t="str">
        <f>Preturi!H523</f>
        <v>1.13</v>
      </c>
      <c r="D523" t="str">
        <f>Preturi!I523</f>
        <v>EUR</v>
      </c>
    </row>
    <row r="524" spans="1:4">
      <c r="A524" t="str">
        <f>Preturi!G524</f>
        <v>AML02LUC040</v>
      </c>
      <c r="C524" t="str">
        <f>Preturi!H524</f>
        <v>0.66</v>
      </c>
      <c r="D524" t="str">
        <f>Preturi!I524</f>
        <v>EUR</v>
      </c>
    </row>
    <row r="525" spans="1:4">
      <c r="A525" t="str">
        <f>Preturi!G525</f>
        <v>AML02LUC045</v>
      </c>
      <c r="C525" t="str">
        <f>Preturi!H525</f>
        <v>0.77</v>
      </c>
      <c r="D525" t="str">
        <f>Preturi!I525</f>
        <v>EUR</v>
      </c>
    </row>
    <row r="526" spans="1:4">
      <c r="A526" t="str">
        <f>Preturi!G526</f>
        <v>AML02LUC050</v>
      </c>
      <c r="C526" t="str">
        <f>Preturi!H526</f>
        <v>0.83</v>
      </c>
      <c r="D526" t="str">
        <f>Preturi!I526</f>
        <v>EUR</v>
      </c>
    </row>
    <row r="527" spans="1:4">
      <c r="A527" t="str">
        <f>Preturi!G527</f>
        <v>AML02LUC060</v>
      </c>
      <c r="C527" t="str">
        <f>Preturi!H527</f>
        <v>0.94</v>
      </c>
      <c r="D527" t="str">
        <f>Preturi!I527</f>
        <v>EUR</v>
      </c>
    </row>
    <row r="528" spans="1:4">
      <c r="A528" t="str">
        <f>Preturi!G528</f>
        <v>AML02LUC070</v>
      </c>
      <c r="C528" t="str">
        <f>Preturi!H528</f>
        <v>1.19</v>
      </c>
      <c r="D528" t="str">
        <f>Preturi!I528</f>
        <v>EUR</v>
      </c>
    </row>
    <row r="529" spans="1:4">
      <c r="A529" t="str">
        <f>Preturi!G529</f>
        <v>AML02MAT040</v>
      </c>
      <c r="C529" t="str">
        <f>Preturi!H529</f>
        <v>0.72</v>
      </c>
      <c r="D529" t="str">
        <f>Preturi!I529</f>
        <v>EUR</v>
      </c>
    </row>
    <row r="530" spans="1:4">
      <c r="A530" t="str">
        <f>Preturi!G530</f>
        <v>AML02MAT045</v>
      </c>
      <c r="C530" t="str">
        <f>Preturi!H530</f>
        <v>0.83</v>
      </c>
      <c r="D530" t="str">
        <f>Preturi!I530</f>
        <v>EUR</v>
      </c>
    </row>
    <row r="531" spans="1:4">
      <c r="A531" t="str">
        <f>Preturi!G531</f>
        <v>AML02MAT050</v>
      </c>
      <c r="C531" t="str">
        <f>Preturi!H531</f>
        <v>0.86</v>
      </c>
      <c r="D531" t="str">
        <f>Preturi!I531</f>
        <v>EUR</v>
      </c>
    </row>
    <row r="532" spans="1:4">
      <c r="A532" t="str">
        <f>Preturi!G532</f>
        <v>AML02MAT060</v>
      </c>
      <c r="C532" t="str">
        <f>Preturi!H532</f>
        <v>0.98</v>
      </c>
      <c r="D532" t="str">
        <f>Preturi!I532</f>
        <v>EUR</v>
      </c>
    </row>
    <row r="533" spans="1:4">
      <c r="A533" t="str">
        <f>Preturi!G533</f>
        <v>AML02MGN050</v>
      </c>
      <c r="C533" t="str">
        <f>Preturi!H533</f>
        <v>0.90</v>
      </c>
      <c r="D533" t="str">
        <f>Preturi!I533</f>
        <v>EUR</v>
      </c>
    </row>
    <row r="534" spans="1:4">
      <c r="A534" t="str">
        <f>Preturi!G534</f>
        <v>AML02WOD045</v>
      </c>
      <c r="C534" t="str">
        <f>Preturi!H534</f>
        <v>1.12</v>
      </c>
      <c r="D534" t="str">
        <f>Preturi!I534</f>
        <v>EUR</v>
      </c>
    </row>
    <row r="535" spans="1:4">
      <c r="A535" t="str">
        <f>Preturi!G535</f>
        <v>AML02WOD050</v>
      </c>
      <c r="C535" t="str">
        <f>Preturi!H535</f>
        <v>1.13</v>
      </c>
      <c r="D535" t="str">
        <f>Preturi!I535</f>
        <v>EUR</v>
      </c>
    </row>
    <row r="536" spans="1:4">
      <c r="A536" t="str">
        <f>Preturi!G536</f>
        <v>AML02ZNC037</v>
      </c>
      <c r="C536" t="str">
        <f>Preturi!H536</f>
        <v>0.54</v>
      </c>
      <c r="D536" t="str">
        <f>Preturi!I536</f>
        <v>EUR</v>
      </c>
    </row>
    <row r="537" spans="1:4">
      <c r="A537" t="str">
        <f>Preturi!G537</f>
        <v>AML02ZNC040</v>
      </c>
      <c r="C537" t="str">
        <f>Preturi!H537</f>
        <v>0.56</v>
      </c>
      <c r="D537" t="str">
        <f>Preturi!I537</f>
        <v>EUR</v>
      </c>
    </row>
    <row r="538" spans="1:4">
      <c r="A538" t="str">
        <f>Preturi!G538</f>
        <v>AML02ZNC045</v>
      </c>
      <c r="C538" t="str">
        <f>Preturi!H538</f>
        <v>0.70</v>
      </c>
      <c r="D538" t="str">
        <f>Preturi!I538</f>
        <v>EUR</v>
      </c>
    </row>
    <row r="539" spans="1:4">
      <c r="A539" t="str">
        <f>Preturi!G539</f>
        <v>AML02ZNC050</v>
      </c>
      <c r="C539" t="str">
        <f>Preturi!H539</f>
        <v>0.76</v>
      </c>
      <c r="D539" t="str">
        <f>Preturi!I539</f>
        <v>EUR</v>
      </c>
    </row>
    <row r="540" spans="1:4">
      <c r="A540" t="str">
        <f>Preturi!G540</f>
        <v>AML02ZNC060</v>
      </c>
      <c r="C540" t="str">
        <f>Preturi!H540</f>
        <v>0.93</v>
      </c>
      <c r="D540" t="str">
        <f>Preturi!I540</f>
        <v>EUR</v>
      </c>
    </row>
    <row r="541" spans="1:4">
      <c r="A541" t="str">
        <f>Preturi!G541</f>
        <v>AML02ZNC070</v>
      </c>
      <c r="C541" t="str">
        <f>Preturi!H541</f>
        <v>1.10</v>
      </c>
      <c r="D541" t="str">
        <f>Preturi!I541</f>
        <v>EUR</v>
      </c>
    </row>
    <row r="542" spans="1:4">
      <c r="A542" t="str">
        <f>Preturi!G542</f>
        <v>AML03803045</v>
      </c>
      <c r="C542" t="str">
        <f>Preturi!H542</f>
        <v>1.67</v>
      </c>
      <c r="D542" t="str">
        <f>Preturi!I542</f>
        <v>EUR</v>
      </c>
    </row>
    <row r="543" spans="1:4">
      <c r="A543" t="str">
        <f>Preturi!G543</f>
        <v>AML03DPL050</v>
      </c>
      <c r="C543" t="str">
        <f>Preturi!H543</f>
        <v>1.37</v>
      </c>
      <c r="D543" t="str">
        <f>Preturi!I543</f>
        <v>EUR</v>
      </c>
    </row>
    <row r="544" spans="1:4">
      <c r="A544" t="str">
        <f>Preturi!G544</f>
        <v>AML03DPL060</v>
      </c>
      <c r="C544" t="str">
        <f>Preturi!H544</f>
        <v>2.04</v>
      </c>
      <c r="D544" t="str">
        <f>Preturi!I544</f>
        <v>EUR</v>
      </c>
    </row>
    <row r="545" spans="1:4">
      <c r="A545" t="str">
        <f>Preturi!G545</f>
        <v>AML03DPM050</v>
      </c>
      <c r="C545" t="str">
        <f>Preturi!H545</f>
        <v>1.42</v>
      </c>
      <c r="D545" t="str">
        <f>Preturi!I545</f>
        <v>EUR</v>
      </c>
    </row>
    <row r="546" spans="1:4">
      <c r="A546" t="str">
        <f>Preturi!G546</f>
        <v>AML03DPM060</v>
      </c>
      <c r="C546" t="str">
        <f>Preturi!H546</f>
        <v>2.91</v>
      </c>
      <c r="D546" t="str">
        <f>Preturi!I546</f>
        <v>EUR</v>
      </c>
    </row>
    <row r="547" spans="1:4">
      <c r="A547" t="str">
        <f>Preturi!G547</f>
        <v>AML03GDM050</v>
      </c>
      <c r="C547" t="str">
        <f>Preturi!H547</f>
        <v>1.70</v>
      </c>
      <c r="D547" t="str">
        <f>Preturi!I547</f>
        <v>EUR</v>
      </c>
    </row>
    <row r="548" spans="1:4">
      <c r="A548" t="str">
        <f>Preturi!G548</f>
        <v>AML03LUC040</v>
      </c>
      <c r="C548" t="str">
        <f>Preturi!H548</f>
        <v>0.99</v>
      </c>
      <c r="D548" t="str">
        <f>Preturi!I548</f>
        <v>EUR</v>
      </c>
    </row>
    <row r="549" spans="1:4">
      <c r="A549" t="str">
        <f>Preturi!G549</f>
        <v>AML03LUC045</v>
      </c>
      <c r="C549" t="str">
        <f>Preturi!H549</f>
        <v>1.16</v>
      </c>
      <c r="D549" t="str">
        <f>Preturi!I549</f>
        <v>EUR</v>
      </c>
    </row>
    <row r="550" spans="1:4">
      <c r="A550" t="str">
        <f>Preturi!G550</f>
        <v>AML03LUC050</v>
      </c>
      <c r="C550" t="str">
        <f>Preturi!H550</f>
        <v>1.24</v>
      </c>
      <c r="D550" t="str">
        <f>Preturi!I550</f>
        <v>EUR</v>
      </c>
    </row>
    <row r="551" spans="1:4">
      <c r="A551" t="str">
        <f>Preturi!G551</f>
        <v>AML03LUC060</v>
      </c>
      <c r="C551" t="str">
        <f>Preturi!H551</f>
        <v>1.41</v>
      </c>
      <c r="D551" t="str">
        <f>Preturi!I551</f>
        <v>EUR</v>
      </c>
    </row>
    <row r="552" spans="1:4">
      <c r="A552" t="str">
        <f>Preturi!G552</f>
        <v>AML03LUC070</v>
      </c>
      <c r="C552" t="str">
        <f>Preturi!H552</f>
        <v>1.79</v>
      </c>
      <c r="D552" t="str">
        <f>Preturi!I552</f>
        <v>EUR</v>
      </c>
    </row>
    <row r="553" spans="1:4">
      <c r="A553" t="str">
        <f>Preturi!G553</f>
        <v>AML03MAT040</v>
      </c>
      <c r="C553" t="str">
        <f>Preturi!H553</f>
        <v>1.09</v>
      </c>
      <c r="D553" t="str">
        <f>Preturi!I553</f>
        <v>EUR</v>
      </c>
    </row>
    <row r="554" spans="1:4">
      <c r="A554" t="str">
        <f>Preturi!G554</f>
        <v>AML03MAT045</v>
      </c>
      <c r="C554" t="str">
        <f>Preturi!H554</f>
        <v>1.24</v>
      </c>
      <c r="D554" t="str">
        <f>Preturi!I554</f>
        <v>EUR</v>
      </c>
    </row>
    <row r="555" spans="1:4">
      <c r="A555" t="str">
        <f>Preturi!G555</f>
        <v>AML03MAT050</v>
      </c>
      <c r="C555" t="str">
        <f>Preturi!H555</f>
        <v>1.29</v>
      </c>
      <c r="D555" t="str">
        <f>Preturi!I555</f>
        <v>EUR</v>
      </c>
    </row>
    <row r="556" spans="1:4">
      <c r="A556" t="str">
        <f>Preturi!G556</f>
        <v>AML03MAT060</v>
      </c>
      <c r="C556" t="str">
        <f>Preturi!H556</f>
        <v>1.47</v>
      </c>
      <c r="D556" t="str">
        <f>Preturi!I556</f>
        <v>EUR</v>
      </c>
    </row>
    <row r="557" spans="1:4">
      <c r="A557" t="str">
        <f>Preturi!G557</f>
        <v>AML03MGN050</v>
      </c>
      <c r="C557" t="str">
        <f>Preturi!H557</f>
        <v>1.35</v>
      </c>
      <c r="D557" t="str">
        <f>Preturi!I557</f>
        <v>EUR</v>
      </c>
    </row>
    <row r="558" spans="1:4">
      <c r="A558" t="str">
        <f>Preturi!G558</f>
        <v>AML03WOD045</v>
      </c>
      <c r="C558" t="str">
        <f>Preturi!H558</f>
        <v>1.68</v>
      </c>
      <c r="D558" t="str">
        <f>Preturi!I558</f>
        <v>EUR</v>
      </c>
    </row>
    <row r="559" spans="1:4">
      <c r="A559" t="str">
        <f>Preturi!G559</f>
        <v>AML03WOD050</v>
      </c>
      <c r="C559" t="str">
        <f>Preturi!H559</f>
        <v>1.70</v>
      </c>
      <c r="D559" t="str">
        <f>Preturi!I559</f>
        <v>EUR</v>
      </c>
    </row>
    <row r="560" spans="1:4">
      <c r="A560" t="str">
        <f>Preturi!G560</f>
        <v>AML03ZNC037</v>
      </c>
      <c r="C560" t="str">
        <f>Preturi!H560</f>
        <v>0.82</v>
      </c>
      <c r="D560" t="str">
        <f>Preturi!I560</f>
        <v>EUR</v>
      </c>
    </row>
    <row r="561" spans="1:4">
      <c r="A561" t="str">
        <f>Preturi!G561</f>
        <v>AML03ZNC040</v>
      </c>
      <c r="C561" t="str">
        <f>Preturi!H561</f>
        <v>0.83</v>
      </c>
      <c r="D561" t="str">
        <f>Preturi!I561</f>
        <v>EUR</v>
      </c>
    </row>
    <row r="562" spans="1:4">
      <c r="A562" t="str">
        <f>Preturi!G562</f>
        <v>AML03ZNC045</v>
      </c>
      <c r="C562" t="str">
        <f>Preturi!H562</f>
        <v>1.04</v>
      </c>
      <c r="D562" t="str">
        <f>Preturi!I562</f>
        <v>EUR</v>
      </c>
    </row>
    <row r="563" spans="1:4">
      <c r="A563" t="str">
        <f>Preturi!G563</f>
        <v>AML03ZNC050</v>
      </c>
      <c r="C563" t="str">
        <f>Preturi!H563</f>
        <v>1.14</v>
      </c>
      <c r="D563" t="str">
        <f>Preturi!I563</f>
        <v>EUR</v>
      </c>
    </row>
    <row r="564" spans="1:4">
      <c r="A564" t="str">
        <f>Preturi!G564</f>
        <v>AML03ZNC060</v>
      </c>
      <c r="C564" t="str">
        <f>Preturi!H564</f>
        <v>1.40</v>
      </c>
      <c r="D564" t="str">
        <f>Preturi!I564</f>
        <v>EUR</v>
      </c>
    </row>
    <row r="565" spans="1:4">
      <c r="A565" t="str">
        <f>Preturi!G565</f>
        <v>AML03ZNC070</v>
      </c>
      <c r="C565" t="str">
        <f>Preturi!H565</f>
        <v>1.64</v>
      </c>
      <c r="D565" t="str">
        <f>Preturi!I565</f>
        <v>EUR</v>
      </c>
    </row>
    <row r="566" spans="1:4">
      <c r="A566" t="str">
        <f>Preturi!G566</f>
        <v>AML04803045</v>
      </c>
      <c r="C566" t="str">
        <f>Preturi!H566</f>
        <v>2.23</v>
      </c>
      <c r="D566" t="str">
        <f>Preturi!I566</f>
        <v>EUR</v>
      </c>
    </row>
    <row r="567" spans="1:4">
      <c r="A567" t="str">
        <f>Preturi!G567</f>
        <v>AML04DPL050</v>
      </c>
      <c r="C567" t="str">
        <f>Preturi!H567</f>
        <v>1.82</v>
      </c>
      <c r="D567" t="str">
        <f>Preturi!I567</f>
        <v>EUR</v>
      </c>
    </row>
    <row r="568" spans="1:4">
      <c r="A568" t="str">
        <f>Preturi!G568</f>
        <v>AML04DPL060</v>
      </c>
      <c r="C568" t="str">
        <f>Preturi!H568</f>
        <v>2.72</v>
      </c>
      <c r="D568" t="str">
        <f>Preturi!I568</f>
        <v>EUR</v>
      </c>
    </row>
    <row r="569" spans="1:4">
      <c r="A569" t="str">
        <f>Preturi!G569</f>
        <v>AML04DPM050</v>
      </c>
      <c r="C569" t="str">
        <f>Preturi!H569</f>
        <v>1.90</v>
      </c>
      <c r="D569" t="str">
        <f>Preturi!I569</f>
        <v>EUR</v>
      </c>
    </row>
    <row r="570" spans="1:4">
      <c r="A570" t="str">
        <f>Preturi!G570</f>
        <v>AML04DPM060</v>
      </c>
      <c r="C570" t="str">
        <f>Preturi!H570</f>
        <v>3.88</v>
      </c>
      <c r="D570" t="str">
        <f>Preturi!I570</f>
        <v>EUR</v>
      </c>
    </row>
    <row r="571" spans="1:4">
      <c r="A571" t="str">
        <f>Preturi!G571</f>
        <v>AML04GDM050</v>
      </c>
      <c r="C571" t="str">
        <f>Preturi!H571</f>
        <v>2.26</v>
      </c>
      <c r="D571" t="str">
        <f>Preturi!I571</f>
        <v>EUR</v>
      </c>
    </row>
    <row r="572" spans="1:4">
      <c r="A572" t="str">
        <f>Preturi!G572</f>
        <v>AML04LUC040</v>
      </c>
      <c r="C572" t="str">
        <f>Preturi!H572</f>
        <v>1.33</v>
      </c>
      <c r="D572" t="str">
        <f>Preturi!I572</f>
        <v>EUR</v>
      </c>
    </row>
    <row r="573" spans="1:4">
      <c r="A573" t="str">
        <f>Preturi!G573</f>
        <v>AML04LUC045</v>
      </c>
      <c r="C573" t="str">
        <f>Preturi!H573</f>
        <v>1.55</v>
      </c>
      <c r="D573" t="str">
        <f>Preturi!I573</f>
        <v>EUR</v>
      </c>
    </row>
    <row r="574" spans="1:4">
      <c r="A574" t="str">
        <f>Preturi!G574</f>
        <v>AML04LUC050</v>
      </c>
      <c r="C574" t="str">
        <f>Preturi!H574</f>
        <v>1.66</v>
      </c>
      <c r="D574" t="str">
        <f>Preturi!I574</f>
        <v>EUR</v>
      </c>
    </row>
    <row r="575" spans="1:4">
      <c r="A575" t="str">
        <f>Preturi!G575</f>
        <v>AML04LUC060</v>
      </c>
      <c r="C575" t="str">
        <f>Preturi!H575</f>
        <v>1.88</v>
      </c>
      <c r="D575" t="str">
        <f>Preturi!I575</f>
        <v>EUR</v>
      </c>
    </row>
    <row r="576" spans="1:4">
      <c r="A576" t="str">
        <f>Preturi!G576</f>
        <v>AML04LUC070</v>
      </c>
      <c r="C576" t="str">
        <f>Preturi!H576</f>
        <v>2.39</v>
      </c>
      <c r="D576" t="str">
        <f>Preturi!I576</f>
        <v>EUR</v>
      </c>
    </row>
    <row r="577" spans="1:4">
      <c r="A577" t="str">
        <f>Preturi!G577</f>
        <v>AML04MAT040</v>
      </c>
      <c r="C577" t="str">
        <f>Preturi!H577</f>
        <v>1.45</v>
      </c>
      <c r="D577" t="str">
        <f>Preturi!I577</f>
        <v>EUR</v>
      </c>
    </row>
    <row r="578" spans="1:4">
      <c r="A578" t="str">
        <f>Preturi!G578</f>
        <v>AML04MAT045</v>
      </c>
      <c r="C578" t="str">
        <f>Preturi!H578</f>
        <v>1.65</v>
      </c>
      <c r="D578" t="str">
        <f>Preturi!I578</f>
        <v>EUR</v>
      </c>
    </row>
    <row r="579" spans="1:4">
      <c r="A579" t="str">
        <f>Preturi!G579</f>
        <v>AML04MAT050</v>
      </c>
      <c r="C579" t="str">
        <f>Preturi!H579</f>
        <v>1.73</v>
      </c>
      <c r="D579" t="str">
        <f>Preturi!I579</f>
        <v>EUR</v>
      </c>
    </row>
    <row r="580" spans="1:4">
      <c r="A580" t="str">
        <f>Preturi!G580</f>
        <v>AML04MAT060</v>
      </c>
      <c r="C580" t="str">
        <f>Preturi!H580</f>
        <v>1.95</v>
      </c>
      <c r="D580" t="str">
        <f>Preturi!I580</f>
        <v>EUR</v>
      </c>
    </row>
    <row r="581" spans="1:4">
      <c r="A581" t="str">
        <f>Preturi!G581</f>
        <v>AML04MGN050</v>
      </c>
      <c r="C581" t="str">
        <f>Preturi!H581</f>
        <v>1.80</v>
      </c>
      <c r="D581" t="str">
        <f>Preturi!I581</f>
        <v>EUR</v>
      </c>
    </row>
    <row r="582" spans="1:4">
      <c r="A582" t="str">
        <f>Preturi!G582</f>
        <v>AML04WOD045</v>
      </c>
      <c r="C582" t="str">
        <f>Preturi!H582</f>
        <v>2.24</v>
      </c>
      <c r="D582" t="str">
        <f>Preturi!I582</f>
        <v>EUR</v>
      </c>
    </row>
    <row r="583" spans="1:4">
      <c r="A583" t="str">
        <f>Preturi!G583</f>
        <v>AML04WOD050</v>
      </c>
      <c r="C583" t="str">
        <f>Preturi!H583</f>
        <v>2.26</v>
      </c>
      <c r="D583" t="str">
        <f>Preturi!I583</f>
        <v>EUR</v>
      </c>
    </row>
    <row r="584" spans="1:4">
      <c r="A584" t="str">
        <f>Preturi!G584</f>
        <v>AML04ZNC037</v>
      </c>
      <c r="C584" t="str">
        <f>Preturi!H584</f>
        <v>1.09</v>
      </c>
      <c r="D584" t="str">
        <f>Preturi!I584</f>
        <v>EUR</v>
      </c>
    </row>
    <row r="585" spans="1:4">
      <c r="A585" t="str">
        <f>Preturi!G585</f>
        <v>AML04ZNC040</v>
      </c>
      <c r="C585" t="str">
        <f>Preturi!H585</f>
        <v>1.11</v>
      </c>
      <c r="D585" t="str">
        <f>Preturi!I585</f>
        <v>EUR</v>
      </c>
    </row>
    <row r="586" spans="1:4">
      <c r="A586" t="str">
        <f>Preturi!G586</f>
        <v>AML04ZNC045</v>
      </c>
      <c r="C586" t="str">
        <f>Preturi!H586</f>
        <v>1.39</v>
      </c>
      <c r="D586" t="str">
        <f>Preturi!I586</f>
        <v>EUR</v>
      </c>
    </row>
    <row r="587" spans="1:4">
      <c r="A587" t="str">
        <f>Preturi!G587</f>
        <v>AML04ZNC050</v>
      </c>
      <c r="C587" t="str">
        <f>Preturi!H587</f>
        <v>1.52</v>
      </c>
      <c r="D587" t="str">
        <f>Preturi!I587</f>
        <v>EUR</v>
      </c>
    </row>
    <row r="588" spans="1:4">
      <c r="A588" t="str">
        <f>Preturi!G588</f>
        <v>AML04ZNC060</v>
      </c>
      <c r="C588" t="str">
        <f>Preturi!H588</f>
        <v>1.87</v>
      </c>
      <c r="D588" t="str">
        <f>Preturi!I588</f>
        <v>EUR</v>
      </c>
    </row>
    <row r="589" spans="1:4">
      <c r="A589" t="str">
        <f>Preturi!G589</f>
        <v>AML04ZNC070</v>
      </c>
      <c r="C589" t="str">
        <f>Preturi!H589</f>
        <v>2.19</v>
      </c>
      <c r="D589" t="str">
        <f>Preturi!I589</f>
        <v>EUR</v>
      </c>
    </row>
    <row r="590" spans="1:4">
      <c r="A590" t="str">
        <f>Preturi!G590</f>
        <v>AML05803045</v>
      </c>
      <c r="C590" t="str">
        <f>Preturi!H590</f>
        <v>2.79</v>
      </c>
      <c r="D590" t="str">
        <f>Preturi!I590</f>
        <v>EUR</v>
      </c>
    </row>
    <row r="591" spans="1:4">
      <c r="A591" t="str">
        <f>Preturi!G591</f>
        <v>AML05DPL050</v>
      </c>
      <c r="C591" t="str">
        <f>Preturi!H591</f>
        <v>2.28</v>
      </c>
      <c r="D591" t="str">
        <f>Preturi!I591</f>
        <v>EUR</v>
      </c>
    </row>
    <row r="592" spans="1:4">
      <c r="A592" t="str">
        <f>Preturi!G592</f>
        <v>AML05DPL060</v>
      </c>
      <c r="C592" t="str">
        <f>Preturi!H592</f>
        <v>3.40</v>
      </c>
      <c r="D592" t="str">
        <f>Preturi!I592</f>
        <v>EUR</v>
      </c>
    </row>
    <row r="593" spans="1:4">
      <c r="A593" t="str">
        <f>Preturi!G593</f>
        <v>AML05DPM050</v>
      </c>
      <c r="C593" t="str">
        <f>Preturi!H593</f>
        <v>2.37</v>
      </c>
      <c r="D593" t="str">
        <f>Preturi!I593</f>
        <v>EUR</v>
      </c>
    </row>
    <row r="594" spans="1:4">
      <c r="A594" t="str">
        <f>Preturi!G594</f>
        <v>AML05DPM060</v>
      </c>
      <c r="C594" t="str">
        <f>Preturi!H594</f>
        <v>4.85</v>
      </c>
      <c r="D594" t="str">
        <f>Preturi!I594</f>
        <v>EUR</v>
      </c>
    </row>
    <row r="595" spans="1:4">
      <c r="A595" t="str">
        <f>Preturi!G595</f>
        <v>AML05GDM050</v>
      </c>
      <c r="C595" t="str">
        <f>Preturi!H595</f>
        <v>2.83</v>
      </c>
      <c r="D595" t="str">
        <f>Preturi!I595</f>
        <v>EUR</v>
      </c>
    </row>
    <row r="596" spans="1:4">
      <c r="A596" t="str">
        <f>Preturi!G596</f>
        <v>AML05LUC040</v>
      </c>
      <c r="C596" t="str">
        <f>Preturi!H596</f>
        <v>1.66</v>
      </c>
      <c r="D596" t="str">
        <f>Preturi!I596</f>
        <v>EUR</v>
      </c>
    </row>
    <row r="597" spans="1:4">
      <c r="A597" t="str">
        <f>Preturi!G597</f>
        <v>AML05LUC045</v>
      </c>
      <c r="C597" t="str">
        <f>Preturi!H597</f>
        <v>1.93</v>
      </c>
      <c r="D597" t="str">
        <f>Preturi!I597</f>
        <v>EUR</v>
      </c>
    </row>
    <row r="598" spans="1:4">
      <c r="A598" t="str">
        <f>Preturi!G598</f>
        <v>AML05LUC050</v>
      </c>
      <c r="C598" t="str">
        <f>Preturi!H598</f>
        <v>2.07</v>
      </c>
      <c r="D598" t="str">
        <f>Preturi!I598</f>
        <v>EUR</v>
      </c>
    </row>
    <row r="599" spans="1:4">
      <c r="A599" t="str">
        <f>Preturi!G599</f>
        <v>AML05LUC060</v>
      </c>
      <c r="C599" t="str">
        <f>Preturi!H599</f>
        <v>2.35</v>
      </c>
      <c r="D599" t="str">
        <f>Preturi!I599</f>
        <v>EUR</v>
      </c>
    </row>
    <row r="600" spans="1:4">
      <c r="A600" t="str">
        <f>Preturi!G600</f>
        <v>AML05LUC070</v>
      </c>
      <c r="C600" t="str">
        <f>Preturi!H600</f>
        <v>2.98</v>
      </c>
      <c r="D600" t="str">
        <f>Preturi!I600</f>
        <v>EUR</v>
      </c>
    </row>
    <row r="601" spans="1:4">
      <c r="A601" t="str">
        <f>Preturi!G601</f>
        <v>AML05MAT040</v>
      </c>
      <c r="C601" t="str">
        <f>Preturi!H601</f>
        <v>1.81</v>
      </c>
      <c r="D601" t="str">
        <f>Preturi!I601</f>
        <v>EUR</v>
      </c>
    </row>
    <row r="602" spans="1:4">
      <c r="A602" t="str">
        <f>Preturi!G602</f>
        <v>AML05MAT045</v>
      </c>
      <c r="C602" t="str">
        <f>Preturi!H602</f>
        <v>2.07</v>
      </c>
      <c r="D602" t="str">
        <f>Preturi!I602</f>
        <v>EUR</v>
      </c>
    </row>
    <row r="603" spans="1:4">
      <c r="A603" t="str">
        <f>Preturi!G603</f>
        <v>AML05MAT050</v>
      </c>
      <c r="C603" t="str">
        <f>Preturi!H603</f>
        <v>2.16</v>
      </c>
      <c r="D603" t="str">
        <f>Preturi!I603</f>
        <v>EUR</v>
      </c>
    </row>
    <row r="604" spans="1:4">
      <c r="A604" t="str">
        <f>Preturi!G604</f>
        <v>AML05MAT060</v>
      </c>
      <c r="C604" t="str">
        <f>Preturi!H604</f>
        <v>2.44</v>
      </c>
      <c r="D604" t="str">
        <f>Preturi!I604</f>
        <v>EUR</v>
      </c>
    </row>
    <row r="605" spans="1:4">
      <c r="A605" t="str">
        <f>Preturi!G605</f>
        <v>AML05MGN050</v>
      </c>
      <c r="C605" t="str">
        <f>Preturi!H605</f>
        <v>2.25</v>
      </c>
      <c r="D605" t="str">
        <f>Preturi!I605</f>
        <v>EUR</v>
      </c>
    </row>
    <row r="606" spans="1:4">
      <c r="A606" t="str">
        <f>Preturi!G606</f>
        <v>AML05WOD045</v>
      </c>
      <c r="C606" t="str">
        <f>Preturi!H606</f>
        <v>2.79</v>
      </c>
      <c r="D606" t="str">
        <f>Preturi!I606</f>
        <v>EUR</v>
      </c>
    </row>
    <row r="607" spans="1:4">
      <c r="A607" t="str">
        <f>Preturi!G607</f>
        <v>AML05WOD050</v>
      </c>
      <c r="C607" t="str">
        <f>Preturi!H607</f>
        <v>2.83</v>
      </c>
      <c r="D607" t="str">
        <f>Preturi!I607</f>
        <v>EUR</v>
      </c>
    </row>
    <row r="608" spans="1:4">
      <c r="A608" t="str">
        <f>Preturi!G608</f>
        <v>AML05ZNC037</v>
      </c>
      <c r="C608" t="str">
        <f>Preturi!H608</f>
        <v>1.36</v>
      </c>
      <c r="D608" t="str">
        <f>Preturi!I608</f>
        <v>EUR</v>
      </c>
    </row>
    <row r="609" spans="1:4">
      <c r="A609" t="str">
        <f>Preturi!G609</f>
        <v>AML05ZNC040</v>
      </c>
      <c r="C609" t="str">
        <f>Preturi!H609</f>
        <v>1.39</v>
      </c>
      <c r="D609" t="str">
        <f>Preturi!I609</f>
        <v>EUR</v>
      </c>
    </row>
    <row r="610" spans="1:4">
      <c r="A610" t="str">
        <f>Preturi!G610</f>
        <v>AML05ZNC045</v>
      </c>
      <c r="C610" t="str">
        <f>Preturi!H610</f>
        <v>1.74</v>
      </c>
      <c r="D610" t="str">
        <f>Preturi!I610</f>
        <v>EUR</v>
      </c>
    </row>
    <row r="611" spans="1:4">
      <c r="A611" t="str">
        <f>Preturi!G611</f>
        <v>AML05ZNC050</v>
      </c>
      <c r="C611" t="str">
        <f>Preturi!H611</f>
        <v>1.90</v>
      </c>
      <c r="D611" t="str">
        <f>Preturi!I611</f>
        <v>EUR</v>
      </c>
    </row>
    <row r="612" spans="1:4">
      <c r="A612" t="str">
        <f>Preturi!G612</f>
        <v>AML05ZNC060</v>
      </c>
      <c r="C612" t="str">
        <f>Preturi!H612</f>
        <v>2.34</v>
      </c>
      <c r="D612" t="str">
        <f>Preturi!I612</f>
        <v>EUR</v>
      </c>
    </row>
    <row r="613" spans="1:4">
      <c r="A613" t="str">
        <f>Preturi!G613</f>
        <v>AML05ZNC070</v>
      </c>
      <c r="C613" t="str">
        <f>Preturi!H613</f>
        <v>2.74</v>
      </c>
      <c r="D613" t="str">
        <f>Preturi!I613</f>
        <v>EUR</v>
      </c>
    </row>
    <row r="614" spans="1:4">
      <c r="A614" t="str">
        <f>Preturi!G614</f>
        <v>AML06803045</v>
      </c>
      <c r="C614" t="str">
        <f>Preturi!H614</f>
        <v>3.35</v>
      </c>
      <c r="D614" t="str">
        <f>Preturi!I614</f>
        <v>EUR</v>
      </c>
    </row>
    <row r="615" spans="1:4">
      <c r="A615" t="str">
        <f>Preturi!G615</f>
        <v>AML06DPL050</v>
      </c>
      <c r="C615" t="str">
        <f>Preturi!H615</f>
        <v>2.74</v>
      </c>
      <c r="D615" t="str">
        <f>Preturi!I615</f>
        <v>EUR</v>
      </c>
    </row>
    <row r="616" spans="1:4">
      <c r="A616" t="str">
        <f>Preturi!G616</f>
        <v>AML06DPL060</v>
      </c>
      <c r="C616" t="str">
        <f>Preturi!H616</f>
        <v>4.07</v>
      </c>
      <c r="D616" t="str">
        <f>Preturi!I616</f>
        <v>EUR</v>
      </c>
    </row>
    <row r="617" spans="1:4">
      <c r="A617" t="str">
        <f>Preturi!G617</f>
        <v>AML06DPM050</v>
      </c>
      <c r="C617" t="str">
        <f>Preturi!H617</f>
        <v>2.85</v>
      </c>
      <c r="D617" t="str">
        <f>Preturi!I617</f>
        <v>EUR</v>
      </c>
    </row>
    <row r="618" spans="1:4">
      <c r="A618" t="str">
        <f>Preturi!G618</f>
        <v>AML06DPM060</v>
      </c>
      <c r="C618" t="str">
        <f>Preturi!H618</f>
        <v>5.82</v>
      </c>
      <c r="D618" t="str">
        <f>Preturi!I618</f>
        <v>EUR</v>
      </c>
    </row>
    <row r="619" spans="1:4">
      <c r="A619" t="str">
        <f>Preturi!G619</f>
        <v>AML06GDM050</v>
      </c>
      <c r="C619" t="str">
        <f>Preturi!H619</f>
        <v>3.39</v>
      </c>
      <c r="D619" t="str">
        <f>Preturi!I619</f>
        <v>EUR</v>
      </c>
    </row>
    <row r="620" spans="1:4">
      <c r="A620" t="str">
        <f>Preturi!G620</f>
        <v>AML06LUC040</v>
      </c>
      <c r="C620" t="str">
        <f>Preturi!H620</f>
        <v>1.99</v>
      </c>
      <c r="D620" t="str">
        <f>Preturi!I620</f>
        <v>EUR</v>
      </c>
    </row>
    <row r="621" spans="1:4">
      <c r="A621" t="str">
        <f>Preturi!G621</f>
        <v>AML06LUC045</v>
      </c>
      <c r="C621" t="str">
        <f>Preturi!H621</f>
        <v>2.32</v>
      </c>
      <c r="D621" t="str">
        <f>Preturi!I621</f>
        <v>EUR</v>
      </c>
    </row>
    <row r="622" spans="1:4">
      <c r="A622" t="str">
        <f>Preturi!G622</f>
        <v>AML06LUC050</v>
      </c>
      <c r="C622" t="str">
        <f>Preturi!H622</f>
        <v>2.49</v>
      </c>
      <c r="D622" t="str">
        <f>Preturi!I622</f>
        <v>EUR</v>
      </c>
    </row>
    <row r="623" spans="1:4">
      <c r="A623" t="str">
        <f>Preturi!G623</f>
        <v>AML06LUC060</v>
      </c>
      <c r="C623" t="str">
        <f>Preturi!H623</f>
        <v>2.82</v>
      </c>
      <c r="D623" t="str">
        <f>Preturi!I623</f>
        <v>EUR</v>
      </c>
    </row>
    <row r="624" spans="1:4">
      <c r="A624" t="str">
        <f>Preturi!G624</f>
        <v>AML06LUC070</v>
      </c>
      <c r="C624" t="str">
        <f>Preturi!H624</f>
        <v>3.58</v>
      </c>
      <c r="D624" t="str">
        <f>Preturi!I624</f>
        <v>EUR</v>
      </c>
    </row>
    <row r="625" spans="1:4">
      <c r="A625" t="str">
        <f>Preturi!G625</f>
        <v>AML06MAT040</v>
      </c>
      <c r="C625" t="str">
        <f>Preturi!H625</f>
        <v>2.17</v>
      </c>
      <c r="D625" t="str">
        <f>Preturi!I625</f>
        <v>EUR</v>
      </c>
    </row>
    <row r="626" spans="1:4">
      <c r="A626" t="str">
        <f>Preturi!G626</f>
        <v>AML06MAT045</v>
      </c>
      <c r="C626" t="str">
        <f>Preturi!H626</f>
        <v>2.48</v>
      </c>
      <c r="D626" t="str">
        <f>Preturi!I626</f>
        <v>EUR</v>
      </c>
    </row>
    <row r="627" spans="1:4">
      <c r="A627" t="str">
        <f>Preturi!G627</f>
        <v>AML06MAT050</v>
      </c>
      <c r="C627" t="str">
        <f>Preturi!H627</f>
        <v>2.59</v>
      </c>
      <c r="D627" t="str">
        <f>Preturi!I627</f>
        <v>EUR</v>
      </c>
    </row>
    <row r="628" spans="1:4">
      <c r="A628" t="str">
        <f>Preturi!G628</f>
        <v>AML06MAT060</v>
      </c>
      <c r="C628" t="str">
        <f>Preturi!H628</f>
        <v>2.93</v>
      </c>
      <c r="D628" t="str">
        <f>Preturi!I628</f>
        <v>EUR</v>
      </c>
    </row>
    <row r="629" spans="1:4">
      <c r="A629" t="str">
        <f>Preturi!G629</f>
        <v>AML06MGN050</v>
      </c>
      <c r="C629" t="str">
        <f>Preturi!H629</f>
        <v>2.69</v>
      </c>
      <c r="D629" t="str">
        <f>Preturi!I629</f>
        <v>EUR</v>
      </c>
    </row>
    <row r="630" spans="1:4">
      <c r="A630" t="str">
        <f>Preturi!G630</f>
        <v>AML06WOD045</v>
      </c>
      <c r="C630" t="str">
        <f>Preturi!H630</f>
        <v>3.35</v>
      </c>
      <c r="D630" t="str">
        <f>Preturi!I630</f>
        <v>EUR</v>
      </c>
    </row>
    <row r="631" spans="1:4">
      <c r="A631" t="str">
        <f>Preturi!G631</f>
        <v>AML06WOD050</v>
      </c>
      <c r="C631" t="str">
        <f>Preturi!H631</f>
        <v>3.39</v>
      </c>
      <c r="D631" t="str">
        <f>Preturi!I631</f>
        <v>EUR</v>
      </c>
    </row>
    <row r="632" spans="1:4">
      <c r="A632" t="str">
        <f>Preturi!G632</f>
        <v>AML06ZNC037</v>
      </c>
      <c r="C632" t="str">
        <f>Preturi!H632</f>
        <v>1.63</v>
      </c>
      <c r="D632" t="str">
        <f>Preturi!I632</f>
        <v>EUR</v>
      </c>
    </row>
    <row r="633" spans="1:4">
      <c r="A633" t="str">
        <f>Preturi!G633</f>
        <v>AML06ZNC040</v>
      </c>
      <c r="C633" t="str">
        <f>Preturi!H633</f>
        <v>1.67</v>
      </c>
      <c r="D633" t="str">
        <f>Preturi!I633</f>
        <v>EUR</v>
      </c>
    </row>
    <row r="634" spans="1:4">
      <c r="A634" t="str">
        <f>Preturi!G634</f>
        <v>AML06ZNC045</v>
      </c>
      <c r="C634" t="str">
        <f>Preturi!H634</f>
        <v>2.09</v>
      </c>
      <c r="D634" t="str">
        <f>Preturi!I634</f>
        <v>EUR</v>
      </c>
    </row>
    <row r="635" spans="1:4">
      <c r="A635" t="str">
        <f>Preturi!G635</f>
        <v>AML06ZNC050</v>
      </c>
      <c r="C635" t="str">
        <f>Preturi!H635</f>
        <v>2.28</v>
      </c>
      <c r="D635" t="str">
        <f>Preturi!I635</f>
        <v>EUR</v>
      </c>
    </row>
    <row r="636" spans="1:4">
      <c r="A636" t="str">
        <f>Preturi!G636</f>
        <v>AML06ZNC060</v>
      </c>
      <c r="C636" t="str">
        <f>Preturi!H636</f>
        <v>2.80</v>
      </c>
      <c r="D636" t="str">
        <f>Preturi!I636</f>
        <v>EUR</v>
      </c>
    </row>
    <row r="637" spans="1:4">
      <c r="A637" t="str">
        <f>Preturi!G637</f>
        <v>AML06ZNC070</v>
      </c>
      <c r="C637" t="str">
        <f>Preturi!H637</f>
        <v>3.29</v>
      </c>
      <c r="D637" t="str">
        <f>Preturi!I637</f>
        <v>EUR</v>
      </c>
    </row>
    <row r="638" spans="1:4">
      <c r="A638" t="str">
        <f>Preturi!G638</f>
        <v>AML07803045</v>
      </c>
      <c r="C638" t="str">
        <f>Preturi!H638</f>
        <v>3.91</v>
      </c>
      <c r="D638" t="str">
        <f>Preturi!I638</f>
        <v>EUR</v>
      </c>
    </row>
    <row r="639" spans="1:4">
      <c r="A639" t="str">
        <f>Preturi!G639</f>
        <v>AML07DPL050</v>
      </c>
      <c r="C639" t="str">
        <f>Preturi!H639</f>
        <v>3.19</v>
      </c>
      <c r="D639" t="str">
        <f>Preturi!I639</f>
        <v>EUR</v>
      </c>
    </row>
    <row r="640" spans="1:4">
      <c r="A640" t="str">
        <f>Preturi!G640</f>
        <v>AML07DPL060</v>
      </c>
      <c r="C640" t="str">
        <f>Preturi!H640</f>
        <v>4.75</v>
      </c>
      <c r="D640" t="str">
        <f>Preturi!I640</f>
        <v>EUR</v>
      </c>
    </row>
    <row r="641" spans="1:4">
      <c r="A641" t="str">
        <f>Preturi!G641</f>
        <v>AML07DPM050</v>
      </c>
      <c r="C641" t="str">
        <f>Preturi!H641</f>
        <v>3.32</v>
      </c>
      <c r="D641" t="str">
        <f>Preturi!I641</f>
        <v>EUR</v>
      </c>
    </row>
    <row r="642" spans="1:4">
      <c r="A642" t="str">
        <f>Preturi!G642</f>
        <v>AML07DPM060</v>
      </c>
      <c r="C642" t="str">
        <f>Preturi!H642</f>
        <v>6.79</v>
      </c>
      <c r="D642" t="str">
        <f>Preturi!I642</f>
        <v>EUR</v>
      </c>
    </row>
    <row r="643" spans="1:4">
      <c r="A643" t="str">
        <f>Preturi!G643</f>
        <v>AML07GDM050</v>
      </c>
      <c r="C643" t="str">
        <f>Preturi!H643</f>
        <v>3.96</v>
      </c>
      <c r="D643" t="str">
        <f>Preturi!I643</f>
        <v>EUR</v>
      </c>
    </row>
    <row r="644" spans="1:4">
      <c r="A644" t="str">
        <f>Preturi!G644</f>
        <v>AML07LUC040</v>
      </c>
      <c r="C644" t="str">
        <f>Preturi!H644</f>
        <v>2.32</v>
      </c>
      <c r="D644" t="str">
        <f>Preturi!I644</f>
        <v>EUR</v>
      </c>
    </row>
    <row r="645" spans="1:4">
      <c r="A645" t="str">
        <f>Preturi!G645</f>
        <v>AML07LUC045</v>
      </c>
      <c r="C645" t="str">
        <f>Preturi!H645</f>
        <v>2.71</v>
      </c>
      <c r="D645" t="str">
        <f>Preturi!I645</f>
        <v>EUR</v>
      </c>
    </row>
    <row r="646" spans="1:4">
      <c r="A646" t="str">
        <f>Preturi!G646</f>
        <v>AML07LUC050</v>
      </c>
      <c r="C646" t="str">
        <f>Preturi!H646</f>
        <v>2.90</v>
      </c>
      <c r="D646" t="str">
        <f>Preturi!I646</f>
        <v>EUR</v>
      </c>
    </row>
    <row r="647" spans="1:4">
      <c r="A647" t="str">
        <f>Preturi!G647</f>
        <v>AML07LUC060</v>
      </c>
      <c r="C647" t="str">
        <f>Preturi!H647</f>
        <v>3.29</v>
      </c>
      <c r="D647" t="str">
        <f>Preturi!I647</f>
        <v>EUR</v>
      </c>
    </row>
    <row r="648" spans="1:4">
      <c r="A648" t="str">
        <f>Preturi!G648</f>
        <v>AML07LUC070</v>
      </c>
      <c r="C648" t="str">
        <f>Preturi!H648</f>
        <v>4.18</v>
      </c>
      <c r="D648" t="str">
        <f>Preturi!I648</f>
        <v>EUR</v>
      </c>
    </row>
    <row r="649" spans="1:4">
      <c r="A649" t="str">
        <f>Preturi!G649</f>
        <v>AML07MAT040</v>
      </c>
      <c r="C649" t="str">
        <f>Preturi!H649</f>
        <v>2.53</v>
      </c>
      <c r="D649" t="str">
        <f>Preturi!I649</f>
        <v>EUR</v>
      </c>
    </row>
    <row r="650" spans="1:4">
      <c r="A650" t="str">
        <f>Preturi!G650</f>
        <v>AML07MAT045</v>
      </c>
      <c r="C650" t="str">
        <f>Preturi!H650</f>
        <v>2.89</v>
      </c>
      <c r="D650" t="str">
        <f>Preturi!I650</f>
        <v>EUR</v>
      </c>
    </row>
    <row r="651" spans="1:4">
      <c r="A651" t="str">
        <f>Preturi!G651</f>
        <v>AML07MAT050</v>
      </c>
      <c r="C651" t="str">
        <f>Preturi!H651</f>
        <v>3.02</v>
      </c>
      <c r="D651" t="str">
        <f>Preturi!I651</f>
        <v>EUR</v>
      </c>
    </row>
    <row r="652" spans="1:4">
      <c r="A652" t="str">
        <f>Preturi!G652</f>
        <v>AML07MAT060</v>
      </c>
      <c r="C652" t="str">
        <f>Preturi!H652</f>
        <v>3.42</v>
      </c>
      <c r="D652" t="str">
        <f>Preturi!I652</f>
        <v>EUR</v>
      </c>
    </row>
    <row r="653" spans="1:4">
      <c r="A653" t="str">
        <f>Preturi!G653</f>
        <v>AML07MGN050</v>
      </c>
      <c r="C653" t="str">
        <f>Preturi!H653</f>
        <v>3.14</v>
      </c>
      <c r="D653" t="str">
        <f>Preturi!I653</f>
        <v>EUR</v>
      </c>
    </row>
    <row r="654" spans="1:4">
      <c r="A654" t="str">
        <f>Preturi!G654</f>
        <v>AML07WOD045</v>
      </c>
      <c r="C654" t="str">
        <f>Preturi!H654</f>
        <v>3.91</v>
      </c>
      <c r="D654" t="str">
        <f>Preturi!I654</f>
        <v>EUR</v>
      </c>
    </row>
    <row r="655" spans="1:4">
      <c r="A655" t="str">
        <f>Preturi!G655</f>
        <v>AML07WOD050</v>
      </c>
      <c r="C655" t="str">
        <f>Preturi!H655</f>
        <v>3.96</v>
      </c>
      <c r="D655" t="str">
        <f>Preturi!I655</f>
        <v>EUR</v>
      </c>
    </row>
    <row r="656" spans="1:4">
      <c r="A656" t="str">
        <f>Preturi!G656</f>
        <v>AML07ZNC037</v>
      </c>
      <c r="C656" t="str">
        <f>Preturi!H656</f>
        <v>1.90</v>
      </c>
      <c r="D656" t="str">
        <f>Preturi!I656</f>
        <v>EUR</v>
      </c>
    </row>
    <row r="657" spans="1:4">
      <c r="A657" t="str">
        <f>Preturi!G657</f>
        <v>AML07ZNC040</v>
      </c>
      <c r="C657" t="str">
        <f>Preturi!H657</f>
        <v>1.95</v>
      </c>
      <c r="D657" t="str">
        <f>Preturi!I657</f>
        <v>EUR</v>
      </c>
    </row>
    <row r="658" spans="1:4">
      <c r="A658" t="str">
        <f>Preturi!G658</f>
        <v>AML07ZNC045</v>
      </c>
      <c r="C658" t="str">
        <f>Preturi!H658</f>
        <v>2.43</v>
      </c>
      <c r="D658" t="str">
        <f>Preturi!I658</f>
        <v>EUR</v>
      </c>
    </row>
    <row r="659" spans="1:4">
      <c r="A659" t="str">
        <f>Preturi!G659</f>
        <v>AML07ZNC050</v>
      </c>
      <c r="C659" t="str">
        <f>Preturi!H659</f>
        <v>2.66</v>
      </c>
      <c r="D659" t="str">
        <f>Preturi!I659</f>
        <v>EUR</v>
      </c>
    </row>
    <row r="660" spans="1:4">
      <c r="A660" t="str">
        <f>Preturi!G660</f>
        <v>AML07ZNC060</v>
      </c>
      <c r="C660" t="str">
        <f>Preturi!H660</f>
        <v>3.27</v>
      </c>
      <c r="D660" t="str">
        <f>Preturi!I660</f>
        <v>EUR</v>
      </c>
    </row>
    <row r="661" spans="1:4">
      <c r="A661" t="str">
        <f>Preturi!G661</f>
        <v>AML07ZNC070</v>
      </c>
      <c r="C661" t="str">
        <f>Preturi!H661</f>
        <v>3.84</v>
      </c>
      <c r="D661" t="str">
        <f>Preturi!I661</f>
        <v>EUR</v>
      </c>
    </row>
    <row r="662" spans="1:4">
      <c r="A662" t="str">
        <f>Preturi!G662</f>
        <v>AML08803045</v>
      </c>
      <c r="C662" t="str">
        <f>Preturi!H662</f>
        <v>4.47</v>
      </c>
      <c r="D662" t="str">
        <f>Preturi!I662</f>
        <v>EUR</v>
      </c>
    </row>
    <row r="663" spans="1:4">
      <c r="A663" t="str">
        <f>Preturi!G663</f>
        <v>AML08DPL050</v>
      </c>
      <c r="C663" t="str">
        <f>Preturi!H663</f>
        <v>3.65</v>
      </c>
      <c r="D663" t="str">
        <f>Preturi!I663</f>
        <v>EUR</v>
      </c>
    </row>
    <row r="664" spans="1:4">
      <c r="A664" t="str">
        <f>Preturi!G664</f>
        <v>AML08DPL060</v>
      </c>
      <c r="C664" t="str">
        <f>Preturi!H664</f>
        <v>5.43</v>
      </c>
      <c r="D664" t="str">
        <f>Preturi!I664</f>
        <v>EUR</v>
      </c>
    </row>
    <row r="665" spans="1:4">
      <c r="A665" t="str">
        <f>Preturi!G665</f>
        <v>AML08DPM050</v>
      </c>
      <c r="C665" t="str">
        <f>Preturi!H665</f>
        <v>3.80</v>
      </c>
      <c r="D665" t="str">
        <f>Preturi!I665</f>
        <v>EUR</v>
      </c>
    </row>
    <row r="666" spans="1:4">
      <c r="A666" t="str">
        <f>Preturi!G666</f>
        <v>AML08DPM060</v>
      </c>
      <c r="C666" t="str">
        <f>Preturi!H666</f>
        <v>7.75</v>
      </c>
      <c r="D666" t="str">
        <f>Preturi!I666</f>
        <v>EUR</v>
      </c>
    </row>
    <row r="667" spans="1:4">
      <c r="A667" t="str">
        <f>Preturi!G667</f>
        <v>AML08GDM050</v>
      </c>
      <c r="C667" t="str">
        <f>Preturi!H667</f>
        <v>4.53</v>
      </c>
      <c r="D667" t="str">
        <f>Preturi!I667</f>
        <v>EUR</v>
      </c>
    </row>
    <row r="668" spans="1:4">
      <c r="A668" t="str">
        <f>Preturi!G668</f>
        <v>AML08LUC040</v>
      </c>
      <c r="C668" t="str">
        <f>Preturi!H668</f>
        <v>2.65</v>
      </c>
      <c r="D668" t="str">
        <f>Preturi!I668</f>
        <v>EUR</v>
      </c>
    </row>
    <row r="669" spans="1:4">
      <c r="A669" t="str">
        <f>Preturi!G669</f>
        <v>AML08LUC045</v>
      </c>
      <c r="C669" t="str">
        <f>Preturi!H669</f>
        <v>3.09</v>
      </c>
      <c r="D669" t="str">
        <f>Preturi!I669</f>
        <v>EUR</v>
      </c>
    </row>
    <row r="670" spans="1:4">
      <c r="A670" t="str">
        <f>Preturi!G670</f>
        <v>AML08LUC050</v>
      </c>
      <c r="C670" t="str">
        <f>Preturi!H670</f>
        <v>3.32</v>
      </c>
      <c r="D670" t="str">
        <f>Preturi!I670</f>
        <v>EUR</v>
      </c>
    </row>
    <row r="671" spans="1:4">
      <c r="A671" t="str">
        <f>Preturi!G671</f>
        <v>AML08LUC060</v>
      </c>
      <c r="C671" t="str">
        <f>Preturi!H671</f>
        <v>3.76</v>
      </c>
      <c r="D671" t="str">
        <f>Preturi!I671</f>
        <v>EUR</v>
      </c>
    </row>
    <row r="672" spans="1:4">
      <c r="A672" t="str">
        <f>Preturi!G672</f>
        <v>AML08LUC070</v>
      </c>
      <c r="C672" t="str">
        <f>Preturi!H672</f>
        <v>4.77</v>
      </c>
      <c r="D672" t="str">
        <f>Preturi!I672</f>
        <v>EUR</v>
      </c>
    </row>
    <row r="673" spans="1:4">
      <c r="A673" t="str">
        <f>Preturi!G673</f>
        <v>AML08MAT040</v>
      </c>
      <c r="C673" t="str">
        <f>Preturi!H673</f>
        <v>2.89</v>
      </c>
      <c r="D673" t="str">
        <f>Preturi!I673</f>
        <v>EUR</v>
      </c>
    </row>
    <row r="674" spans="1:4">
      <c r="A674" t="str">
        <f>Preturi!G674</f>
        <v>AML08MAT045</v>
      </c>
      <c r="C674" t="str">
        <f>Preturi!H674</f>
        <v>3.30</v>
      </c>
      <c r="D674" t="str">
        <f>Preturi!I674</f>
        <v>EUR</v>
      </c>
    </row>
    <row r="675" spans="1:4">
      <c r="A675" t="str">
        <f>Preturi!G675</f>
        <v>AML08MAT050</v>
      </c>
      <c r="C675" t="str">
        <f>Preturi!H675</f>
        <v>3.45</v>
      </c>
      <c r="D675" t="str">
        <f>Preturi!I675</f>
        <v>EUR</v>
      </c>
    </row>
    <row r="676" spans="1:4">
      <c r="A676" t="str">
        <f>Preturi!G676</f>
        <v>AML08MAT060</v>
      </c>
      <c r="C676" t="str">
        <f>Preturi!H676</f>
        <v>3.91</v>
      </c>
      <c r="D676" t="str">
        <f>Preturi!I676</f>
        <v>EUR</v>
      </c>
    </row>
    <row r="677" spans="1:4">
      <c r="A677" t="str">
        <f>Preturi!G677</f>
        <v>AML08MGN050</v>
      </c>
      <c r="C677" t="str">
        <f>Preturi!H677</f>
        <v>3.59</v>
      </c>
      <c r="D677" t="str">
        <f>Preturi!I677</f>
        <v>EUR</v>
      </c>
    </row>
    <row r="678" spans="1:4">
      <c r="A678" t="str">
        <f>Preturi!G678</f>
        <v>AML08WOD045</v>
      </c>
      <c r="C678" t="str">
        <f>Preturi!H678</f>
        <v>4.47</v>
      </c>
      <c r="D678" t="str">
        <f>Preturi!I678</f>
        <v>EUR</v>
      </c>
    </row>
    <row r="679" spans="1:4">
      <c r="A679" t="str">
        <f>Preturi!G679</f>
        <v>AML08WOD050</v>
      </c>
      <c r="C679" t="str">
        <f>Preturi!H679</f>
        <v>4.53</v>
      </c>
      <c r="D679" t="str">
        <f>Preturi!I679</f>
        <v>EUR</v>
      </c>
    </row>
    <row r="680" spans="1:4">
      <c r="A680" t="str">
        <f>Preturi!G680</f>
        <v>AML08ZNC037</v>
      </c>
      <c r="C680" t="str">
        <f>Preturi!H680</f>
        <v>2.18</v>
      </c>
      <c r="D680" t="str">
        <f>Preturi!I680</f>
        <v>EUR</v>
      </c>
    </row>
    <row r="681" spans="1:4">
      <c r="A681" t="str">
        <f>Preturi!G681</f>
        <v>AML08ZNC040</v>
      </c>
      <c r="C681" t="str">
        <f>Preturi!H681</f>
        <v>2.22</v>
      </c>
      <c r="D681" t="str">
        <f>Preturi!I681</f>
        <v>EUR</v>
      </c>
    </row>
    <row r="682" spans="1:4">
      <c r="A682" t="str">
        <f>Preturi!G682</f>
        <v>AML08ZNC045</v>
      </c>
      <c r="C682" t="str">
        <f>Preturi!H682</f>
        <v>2.78</v>
      </c>
      <c r="D682" t="str">
        <f>Preturi!I682</f>
        <v>EUR</v>
      </c>
    </row>
    <row r="683" spans="1:4">
      <c r="A683" t="str">
        <f>Preturi!G683</f>
        <v>AML08ZNC050</v>
      </c>
      <c r="C683" t="str">
        <f>Preturi!H683</f>
        <v>3.03</v>
      </c>
      <c r="D683" t="str">
        <f>Preturi!I683</f>
        <v>EUR</v>
      </c>
    </row>
    <row r="684" spans="1:4">
      <c r="A684" t="str">
        <f>Preturi!G684</f>
        <v>AML08ZNC060</v>
      </c>
      <c r="C684" t="str">
        <f>Preturi!H684</f>
        <v>3.74</v>
      </c>
      <c r="D684" t="str">
        <f>Preturi!I684</f>
        <v>EUR</v>
      </c>
    </row>
    <row r="685" spans="1:4">
      <c r="A685" t="str">
        <f>Preturi!G685</f>
        <v>AML08ZNC070</v>
      </c>
      <c r="C685" t="str">
        <f>Preturi!H685</f>
        <v>4.38</v>
      </c>
      <c r="D685" t="str">
        <f>Preturi!I685</f>
        <v>EUR</v>
      </c>
    </row>
    <row r="686" spans="1:4">
      <c r="A686" t="str">
        <f>Preturi!G686</f>
        <v>AML09803045</v>
      </c>
      <c r="C686" t="str">
        <f>Preturi!H686</f>
        <v>5.02</v>
      </c>
      <c r="D686" t="str">
        <f>Preturi!I686</f>
        <v>EUR</v>
      </c>
    </row>
    <row r="687" spans="1:4">
      <c r="A687" t="str">
        <f>Preturi!G687</f>
        <v>AML09DPL050</v>
      </c>
      <c r="C687" t="str">
        <f>Preturi!H687</f>
        <v>4.10</v>
      </c>
      <c r="D687" t="str">
        <f>Preturi!I687</f>
        <v>EUR</v>
      </c>
    </row>
    <row r="688" spans="1:4">
      <c r="A688" t="str">
        <f>Preturi!G688</f>
        <v>AML09DPL060</v>
      </c>
      <c r="C688" t="str">
        <f>Preturi!H688</f>
        <v>6.11</v>
      </c>
      <c r="D688" t="str">
        <f>Preturi!I688</f>
        <v>EUR</v>
      </c>
    </row>
    <row r="689" spans="1:4">
      <c r="A689" t="str">
        <f>Preturi!G689</f>
        <v>AML09DPM050</v>
      </c>
      <c r="C689" t="str">
        <f>Preturi!H689</f>
        <v>4.27</v>
      </c>
      <c r="D689" t="str">
        <f>Preturi!I689</f>
        <v>EUR</v>
      </c>
    </row>
    <row r="690" spans="1:4">
      <c r="A690" t="str">
        <f>Preturi!G690</f>
        <v>AML09DPM060</v>
      </c>
      <c r="C690" t="str">
        <f>Preturi!H690</f>
        <v>8.72</v>
      </c>
      <c r="D690" t="str">
        <f>Preturi!I690</f>
        <v>EUR</v>
      </c>
    </row>
    <row r="691" spans="1:4">
      <c r="A691" t="str">
        <f>Preturi!G691</f>
        <v>AML09GDM050</v>
      </c>
      <c r="C691" t="str">
        <f>Preturi!H691</f>
        <v>5.09</v>
      </c>
      <c r="D691" t="str">
        <f>Preturi!I691</f>
        <v>EUR</v>
      </c>
    </row>
    <row r="692" spans="1:4">
      <c r="A692" t="str">
        <f>Preturi!G692</f>
        <v>AML09LUC040</v>
      </c>
      <c r="C692" t="str">
        <f>Preturi!H692</f>
        <v>2.98</v>
      </c>
      <c r="D692" t="str">
        <f>Preturi!I692</f>
        <v>EUR</v>
      </c>
    </row>
    <row r="693" spans="1:4">
      <c r="A693" t="str">
        <f>Preturi!G693</f>
        <v>AML09LUC045</v>
      </c>
      <c r="C693" t="str">
        <f>Preturi!H693</f>
        <v>3.48</v>
      </c>
      <c r="D693" t="str">
        <f>Preturi!I693</f>
        <v>EUR</v>
      </c>
    </row>
    <row r="694" spans="1:4">
      <c r="A694" t="str">
        <f>Preturi!G694</f>
        <v>AML09LUC050</v>
      </c>
      <c r="C694" t="str">
        <f>Preturi!H694</f>
        <v>3.73</v>
      </c>
      <c r="D694" t="str">
        <f>Preturi!I694</f>
        <v>EUR</v>
      </c>
    </row>
    <row r="695" spans="1:4">
      <c r="A695" t="str">
        <f>Preturi!G695</f>
        <v>AML09LUC060</v>
      </c>
      <c r="C695" t="str">
        <f>Preturi!H695</f>
        <v>4.23</v>
      </c>
      <c r="D695" t="str">
        <f>Preturi!I695</f>
        <v>EUR</v>
      </c>
    </row>
    <row r="696" spans="1:4">
      <c r="A696" t="str">
        <f>Preturi!G696</f>
        <v>AML09LUC070</v>
      </c>
      <c r="C696" t="str">
        <f>Preturi!H696</f>
        <v>5.37</v>
      </c>
      <c r="D696" t="str">
        <f>Preturi!I696</f>
        <v>EUR</v>
      </c>
    </row>
    <row r="697" spans="1:4">
      <c r="A697" t="str">
        <f>Preturi!G697</f>
        <v>AML09MAT040</v>
      </c>
      <c r="C697" t="str">
        <f>Preturi!H697</f>
        <v>3.26</v>
      </c>
      <c r="D697" t="str">
        <f>Preturi!I697</f>
        <v>EUR</v>
      </c>
    </row>
    <row r="698" spans="1:4">
      <c r="A698" t="str">
        <f>Preturi!G698</f>
        <v>AML09MAT045</v>
      </c>
      <c r="C698" t="str">
        <f>Preturi!H698</f>
        <v>3.72</v>
      </c>
      <c r="D698" t="str">
        <f>Preturi!I698</f>
        <v>EUR</v>
      </c>
    </row>
    <row r="699" spans="1:4">
      <c r="A699" t="str">
        <f>Preturi!G699</f>
        <v>AML09MAT050</v>
      </c>
      <c r="C699" t="str">
        <f>Preturi!H699</f>
        <v>3.88</v>
      </c>
      <c r="D699" t="str">
        <f>Preturi!I699</f>
        <v>EUR</v>
      </c>
    </row>
    <row r="700" spans="1:4">
      <c r="A700" t="str">
        <f>Preturi!G700</f>
        <v>AML09MAT060</v>
      </c>
      <c r="C700" t="str">
        <f>Preturi!H700</f>
        <v>4.40</v>
      </c>
      <c r="D700" t="str">
        <f>Preturi!I700</f>
        <v>EUR</v>
      </c>
    </row>
    <row r="701" spans="1:4">
      <c r="A701" t="str">
        <f>Preturi!G701</f>
        <v>AML09MGN050</v>
      </c>
      <c r="C701" t="str">
        <f>Preturi!H701</f>
        <v>4.04</v>
      </c>
      <c r="D701" t="str">
        <f>Preturi!I701</f>
        <v>EUR</v>
      </c>
    </row>
    <row r="702" spans="1:4">
      <c r="A702" t="str">
        <f>Preturi!G702</f>
        <v>AML09WOD045</v>
      </c>
      <c r="C702" t="str">
        <f>Preturi!H702</f>
        <v>5.03</v>
      </c>
      <c r="D702" t="str">
        <f>Preturi!I702</f>
        <v>EUR</v>
      </c>
    </row>
    <row r="703" spans="1:4">
      <c r="A703" t="str">
        <f>Preturi!G703</f>
        <v>AML09WOD050</v>
      </c>
      <c r="C703" t="str">
        <f>Preturi!H703</f>
        <v>5.09</v>
      </c>
      <c r="D703" t="str">
        <f>Preturi!I703</f>
        <v>EUR</v>
      </c>
    </row>
    <row r="704" spans="1:4">
      <c r="A704" t="str">
        <f>Preturi!G704</f>
        <v>AML09ZNC037</v>
      </c>
      <c r="C704" t="str">
        <f>Preturi!H704</f>
        <v>2.45</v>
      </c>
      <c r="D704" t="str">
        <f>Preturi!I704</f>
        <v>EUR</v>
      </c>
    </row>
    <row r="705" spans="1:4">
      <c r="A705" t="str">
        <f>Preturi!G705</f>
        <v>AML09ZNC040</v>
      </c>
      <c r="C705" t="str">
        <f>Preturi!H705</f>
        <v>2.50</v>
      </c>
      <c r="D705" t="str">
        <f>Preturi!I705</f>
        <v>EUR</v>
      </c>
    </row>
    <row r="706" spans="1:4">
      <c r="A706" t="str">
        <f>Preturi!G706</f>
        <v>AML09ZNC045</v>
      </c>
      <c r="C706" t="str">
        <f>Preturi!H706</f>
        <v>3.13</v>
      </c>
      <c r="D706" t="str">
        <f>Preturi!I706</f>
        <v>EUR</v>
      </c>
    </row>
    <row r="707" spans="1:4">
      <c r="A707" t="str">
        <f>Preturi!G707</f>
        <v>AML09ZNC050</v>
      </c>
      <c r="C707" t="str">
        <f>Preturi!H707</f>
        <v>3.41</v>
      </c>
      <c r="D707" t="str">
        <f>Preturi!I707</f>
        <v>EUR</v>
      </c>
    </row>
    <row r="708" spans="1:4">
      <c r="A708" t="str">
        <f>Preturi!G708</f>
        <v>AML09ZNC060</v>
      </c>
      <c r="C708" t="str">
        <f>Preturi!H708</f>
        <v>4.20</v>
      </c>
      <c r="D708" t="str">
        <f>Preturi!I708</f>
        <v>EUR</v>
      </c>
    </row>
    <row r="709" spans="1:4">
      <c r="A709" t="str">
        <f>Preturi!G709</f>
        <v>AML09ZNC070</v>
      </c>
      <c r="C709" t="str">
        <f>Preturi!H709</f>
        <v>4.93</v>
      </c>
      <c r="D709" t="str">
        <f>Preturi!I709</f>
        <v>EUR</v>
      </c>
    </row>
    <row r="710" spans="1:4">
      <c r="A710" t="str">
        <f>Preturi!G710</f>
        <v>AML10803045</v>
      </c>
      <c r="C710" t="str">
        <f>Preturi!H710</f>
        <v>5.58</v>
      </c>
      <c r="D710" t="str">
        <f>Preturi!I710</f>
        <v>EUR</v>
      </c>
    </row>
    <row r="711" spans="1:4">
      <c r="A711" t="str">
        <f>Preturi!G711</f>
        <v>AML10DPL050</v>
      </c>
      <c r="C711" t="str">
        <f>Preturi!H711</f>
        <v>4.56</v>
      </c>
      <c r="D711" t="str">
        <f>Preturi!I711</f>
        <v>EUR</v>
      </c>
    </row>
    <row r="712" spans="1:4">
      <c r="A712" t="str">
        <f>Preturi!G712</f>
        <v>AML10DPL060</v>
      </c>
      <c r="C712" t="str">
        <f>Preturi!H712</f>
        <v>6.79</v>
      </c>
      <c r="D712" t="str">
        <f>Preturi!I712</f>
        <v>EUR</v>
      </c>
    </row>
    <row r="713" spans="1:4">
      <c r="A713" t="str">
        <f>Preturi!G713</f>
        <v>AML10DPM050</v>
      </c>
      <c r="C713" t="str">
        <f>Preturi!H713</f>
        <v>4.74</v>
      </c>
      <c r="D713" t="str">
        <f>Preturi!I713</f>
        <v>EUR</v>
      </c>
    </row>
    <row r="714" spans="1:4">
      <c r="A714" t="str">
        <f>Preturi!G714</f>
        <v>AML10DPM060</v>
      </c>
      <c r="C714" t="str">
        <f>Preturi!H714</f>
        <v>9.69</v>
      </c>
      <c r="D714" t="str">
        <f>Preturi!I714</f>
        <v>EUR</v>
      </c>
    </row>
    <row r="715" spans="1:4">
      <c r="A715" t="str">
        <f>Preturi!G715</f>
        <v>AML10GDM050</v>
      </c>
      <c r="C715" t="str">
        <f>Preturi!H715</f>
        <v>5.66</v>
      </c>
      <c r="D715" t="str">
        <f>Preturi!I715</f>
        <v>EUR</v>
      </c>
    </row>
    <row r="716" spans="1:4">
      <c r="A716" t="str">
        <f>Preturi!G716</f>
        <v>AML10LUC040</v>
      </c>
      <c r="C716" t="str">
        <f>Preturi!H716</f>
        <v>3.31</v>
      </c>
      <c r="D716" t="str">
        <f>Preturi!I716</f>
        <v>EUR</v>
      </c>
    </row>
    <row r="717" spans="1:4">
      <c r="A717" t="str">
        <f>Preturi!G717</f>
        <v>AML10LUC045</v>
      </c>
      <c r="C717" t="str">
        <f>Preturi!H717</f>
        <v>3.87</v>
      </c>
      <c r="D717" t="str">
        <f>Preturi!I717</f>
        <v>EUR</v>
      </c>
    </row>
    <row r="718" spans="1:4">
      <c r="A718" t="str">
        <f>Preturi!G718</f>
        <v>AML10LUC050</v>
      </c>
      <c r="C718" t="str">
        <f>Preturi!H718</f>
        <v>4.14</v>
      </c>
      <c r="D718" t="str">
        <f>Preturi!I718</f>
        <v>EUR</v>
      </c>
    </row>
    <row r="719" spans="1:4">
      <c r="A719" t="str">
        <f>Preturi!G719</f>
        <v>AML10LUC060</v>
      </c>
      <c r="C719" t="str">
        <f>Preturi!H719</f>
        <v>4.70</v>
      </c>
      <c r="D719" t="str">
        <f>Preturi!I719</f>
        <v>EUR</v>
      </c>
    </row>
    <row r="720" spans="1:4">
      <c r="A720" t="str">
        <f>Preturi!G720</f>
        <v>AML10LUC070</v>
      </c>
      <c r="C720" t="str">
        <f>Preturi!H720</f>
        <v>5.97</v>
      </c>
      <c r="D720" t="str">
        <f>Preturi!I720</f>
        <v>EUR</v>
      </c>
    </row>
    <row r="721" spans="1:4">
      <c r="A721" t="str">
        <f>Preturi!G721</f>
        <v>AML10MAT040</v>
      </c>
      <c r="C721" t="str">
        <f>Preturi!H721</f>
        <v>3.62</v>
      </c>
      <c r="D721" t="str">
        <f>Preturi!I721</f>
        <v>EUR</v>
      </c>
    </row>
    <row r="722" spans="1:4">
      <c r="A722" t="str">
        <f>Preturi!G722</f>
        <v>AML10MAT045</v>
      </c>
      <c r="C722" t="str">
        <f>Preturi!H722</f>
        <v>4.13</v>
      </c>
      <c r="D722" t="str">
        <f>Preturi!I722</f>
        <v>EUR</v>
      </c>
    </row>
    <row r="723" spans="1:4">
      <c r="A723" t="str">
        <f>Preturi!G723</f>
        <v>AML10MAT050</v>
      </c>
      <c r="C723" t="str">
        <f>Preturi!H723</f>
        <v>4.31</v>
      </c>
      <c r="D723" t="str">
        <f>Preturi!I723</f>
        <v>EUR</v>
      </c>
    </row>
    <row r="724" spans="1:4">
      <c r="A724" t="str">
        <f>Preturi!G724</f>
        <v>AML10MAT060</v>
      </c>
      <c r="C724" t="str">
        <f>Preturi!H724</f>
        <v>4.89</v>
      </c>
      <c r="D724" t="str">
        <f>Preturi!I724</f>
        <v>EUR</v>
      </c>
    </row>
    <row r="725" spans="1:4">
      <c r="A725" t="str">
        <f>Preturi!G725</f>
        <v>AML10MGN050</v>
      </c>
      <c r="C725" t="str">
        <f>Preturi!H725</f>
        <v>4.49</v>
      </c>
      <c r="D725" t="str">
        <f>Preturi!I725</f>
        <v>EUR</v>
      </c>
    </row>
    <row r="726" spans="1:4">
      <c r="A726" t="str">
        <f>Preturi!G726</f>
        <v>AML10WOD045</v>
      </c>
      <c r="C726" t="str">
        <f>Preturi!H726</f>
        <v>5.59</v>
      </c>
      <c r="D726" t="str">
        <f>Preturi!I726</f>
        <v>EUR</v>
      </c>
    </row>
    <row r="727" spans="1:4">
      <c r="A727" t="str">
        <f>Preturi!G727</f>
        <v>AML10WOD050</v>
      </c>
      <c r="C727" t="str">
        <f>Preturi!H727</f>
        <v>5.66</v>
      </c>
      <c r="D727" t="str">
        <f>Preturi!I727</f>
        <v>EUR</v>
      </c>
    </row>
    <row r="728" spans="1:4">
      <c r="A728" t="str">
        <f>Preturi!G728</f>
        <v>AML10ZNC037</v>
      </c>
      <c r="C728" t="str">
        <f>Preturi!H728</f>
        <v>2.72</v>
      </c>
      <c r="D728" t="str">
        <f>Preturi!I728</f>
        <v>EUR</v>
      </c>
    </row>
    <row r="729" spans="1:4">
      <c r="A729" t="str">
        <f>Preturi!G729</f>
        <v>AML10ZNC040</v>
      </c>
      <c r="C729" t="str">
        <f>Preturi!H729</f>
        <v>2.78</v>
      </c>
      <c r="D729" t="str">
        <f>Preturi!I729</f>
        <v>EUR</v>
      </c>
    </row>
    <row r="730" spans="1:4">
      <c r="A730" t="str">
        <f>Preturi!G730</f>
        <v>AML10ZNC045</v>
      </c>
      <c r="C730" t="str">
        <f>Preturi!H730</f>
        <v>3.48</v>
      </c>
      <c r="D730" t="str">
        <f>Preturi!I730</f>
        <v>EUR</v>
      </c>
    </row>
    <row r="731" spans="1:4">
      <c r="A731" t="str">
        <f>Preturi!G731</f>
        <v>AML10ZNC050</v>
      </c>
      <c r="C731" t="str">
        <f>Preturi!H731</f>
        <v>3.79</v>
      </c>
      <c r="D731" t="str">
        <f>Preturi!I731</f>
        <v>EUR</v>
      </c>
    </row>
    <row r="732" spans="1:4">
      <c r="A732" t="str">
        <f>Preturi!G732</f>
        <v>AML10ZNC060</v>
      </c>
      <c r="C732" t="str">
        <f>Preturi!H732</f>
        <v>4.67</v>
      </c>
      <c r="D732" t="str">
        <f>Preturi!I732</f>
        <v>EUR</v>
      </c>
    </row>
    <row r="733" spans="1:4">
      <c r="A733" t="str">
        <f>Preturi!G733</f>
        <v>AML10ZNC070</v>
      </c>
      <c r="C733" t="str">
        <f>Preturi!H733</f>
        <v>5.48</v>
      </c>
      <c r="D733" t="str">
        <f>Preturi!I733</f>
        <v>EUR</v>
      </c>
    </row>
    <row r="734" spans="1:4">
      <c r="A734" t="str">
        <f>Preturi!G734</f>
        <v>AML11803045</v>
      </c>
      <c r="C734" t="str">
        <f>Preturi!H734</f>
        <v>6.14</v>
      </c>
      <c r="D734" t="str">
        <f>Preturi!I734</f>
        <v>EUR</v>
      </c>
    </row>
    <row r="735" spans="1:4">
      <c r="A735" t="str">
        <f>Preturi!G735</f>
        <v>AML11DPL050</v>
      </c>
      <c r="C735" t="str">
        <f>Preturi!H735</f>
        <v>5.01</v>
      </c>
      <c r="D735" t="str">
        <f>Preturi!I735</f>
        <v>EUR</v>
      </c>
    </row>
    <row r="736" spans="1:4">
      <c r="A736" t="str">
        <f>Preturi!G736</f>
        <v>AML11DPL060</v>
      </c>
      <c r="C736" t="str">
        <f>Preturi!H736</f>
        <v>7.47</v>
      </c>
      <c r="D736" t="str">
        <f>Preturi!I736</f>
        <v>EUR</v>
      </c>
    </row>
    <row r="737" spans="1:4">
      <c r="A737" t="str">
        <f>Preturi!G737</f>
        <v>AML11DPM050</v>
      </c>
      <c r="C737" t="str">
        <f>Preturi!H737</f>
        <v>5.22</v>
      </c>
      <c r="D737" t="str">
        <f>Preturi!I737</f>
        <v>EUR</v>
      </c>
    </row>
    <row r="738" spans="1:4">
      <c r="A738" t="str">
        <f>Preturi!G738</f>
        <v>AML11DPM060</v>
      </c>
      <c r="C738" t="str">
        <f>Preturi!H738</f>
        <v>10.66</v>
      </c>
      <c r="D738" t="str">
        <f>Preturi!I738</f>
        <v>EUR</v>
      </c>
    </row>
    <row r="739" spans="1:4">
      <c r="A739" t="str">
        <f>Preturi!G739</f>
        <v>AML11GDM050</v>
      </c>
      <c r="C739" t="str">
        <f>Preturi!H739</f>
        <v>6.22</v>
      </c>
      <c r="D739" t="str">
        <f>Preturi!I739</f>
        <v>EUR</v>
      </c>
    </row>
    <row r="740" spans="1:4">
      <c r="A740" t="str">
        <f>Preturi!G740</f>
        <v>AML11LUC040</v>
      </c>
      <c r="C740" t="str">
        <f>Preturi!H740</f>
        <v>3.65</v>
      </c>
      <c r="D740" t="str">
        <f>Preturi!I740</f>
        <v>EUR</v>
      </c>
    </row>
    <row r="741" spans="1:4">
      <c r="A741" t="str">
        <f>Preturi!G741</f>
        <v>AML11LUC045</v>
      </c>
      <c r="C741" t="str">
        <f>Preturi!H741</f>
        <v>4.25</v>
      </c>
      <c r="D741" t="str">
        <f>Preturi!I741</f>
        <v>EUR</v>
      </c>
    </row>
    <row r="742" spans="1:4">
      <c r="A742" t="str">
        <f>Preturi!G742</f>
        <v>AML11LUC050</v>
      </c>
      <c r="C742" t="str">
        <f>Preturi!H742</f>
        <v>4.56</v>
      </c>
      <c r="D742" t="str">
        <f>Preturi!I742</f>
        <v>EUR</v>
      </c>
    </row>
    <row r="743" spans="1:4">
      <c r="A743" t="str">
        <f>Preturi!G743</f>
        <v>AML11LUC060</v>
      </c>
      <c r="C743" t="str">
        <f>Preturi!H743</f>
        <v>5.17</v>
      </c>
      <c r="D743" t="str">
        <f>Preturi!I743</f>
        <v>EUR</v>
      </c>
    </row>
    <row r="744" spans="1:4">
      <c r="A744" t="str">
        <f>Preturi!G744</f>
        <v>AML11LUC070</v>
      </c>
      <c r="C744" t="str">
        <f>Preturi!H744</f>
        <v>6.56</v>
      </c>
      <c r="D744" t="str">
        <f>Preturi!I744</f>
        <v>EUR</v>
      </c>
    </row>
    <row r="745" spans="1:4">
      <c r="A745" t="str">
        <f>Preturi!G745</f>
        <v>AML11MAT040</v>
      </c>
      <c r="C745" t="str">
        <f>Preturi!H745</f>
        <v>3.98</v>
      </c>
      <c r="D745" t="str">
        <f>Preturi!I745</f>
        <v>EUR</v>
      </c>
    </row>
    <row r="746" spans="1:4">
      <c r="A746" t="str">
        <f>Preturi!G746</f>
        <v>AML11MAT045</v>
      </c>
      <c r="C746" t="str">
        <f>Preturi!H746</f>
        <v>4.54</v>
      </c>
      <c r="D746" t="str">
        <f>Preturi!I746</f>
        <v>EUR</v>
      </c>
    </row>
    <row r="747" spans="1:4">
      <c r="A747" t="str">
        <f>Preturi!G747</f>
        <v>AML11MAT050</v>
      </c>
      <c r="C747" t="str">
        <f>Preturi!H747</f>
        <v>4.74</v>
      </c>
      <c r="D747" t="str">
        <f>Preturi!I747</f>
        <v>EUR</v>
      </c>
    </row>
    <row r="748" spans="1:4">
      <c r="A748" t="str">
        <f>Preturi!G748</f>
        <v>AML11MAT060</v>
      </c>
      <c r="C748" t="str">
        <f>Preturi!H748</f>
        <v>5.38</v>
      </c>
      <c r="D748" t="str">
        <f>Preturi!I748</f>
        <v>EUR</v>
      </c>
    </row>
    <row r="749" spans="1:4">
      <c r="A749" t="str">
        <f>Preturi!G749</f>
        <v>AML11MGN050</v>
      </c>
      <c r="C749" t="str">
        <f>Preturi!H749</f>
        <v>4.94</v>
      </c>
      <c r="D749" t="str">
        <f>Preturi!I749</f>
        <v>EUR</v>
      </c>
    </row>
    <row r="750" spans="1:4">
      <c r="A750" t="str">
        <f>Preturi!G750</f>
        <v>AML11WOD045</v>
      </c>
      <c r="C750" t="str">
        <f>Preturi!H750</f>
        <v>6.15</v>
      </c>
      <c r="D750" t="str">
        <f>Preturi!I750</f>
        <v>EUR</v>
      </c>
    </row>
    <row r="751" spans="1:4">
      <c r="A751" t="str">
        <f>Preturi!G751</f>
        <v>AML11WOD050</v>
      </c>
      <c r="C751" t="str">
        <f>Preturi!H751</f>
        <v>6.22</v>
      </c>
      <c r="D751" t="str">
        <f>Preturi!I751</f>
        <v>EUR</v>
      </c>
    </row>
    <row r="752" spans="1:4">
      <c r="A752" t="str">
        <f>Preturi!G752</f>
        <v>AML11ZNC037</v>
      </c>
      <c r="C752" t="str">
        <f>Preturi!H752</f>
        <v>2.99</v>
      </c>
      <c r="D752" t="str">
        <f>Preturi!I752</f>
        <v>EUR</v>
      </c>
    </row>
    <row r="753" spans="1:4">
      <c r="A753" t="str">
        <f>Preturi!G753</f>
        <v>AML11ZNC040</v>
      </c>
      <c r="C753" t="str">
        <f>Preturi!H753</f>
        <v>3.06</v>
      </c>
      <c r="D753" t="str">
        <f>Preturi!I753</f>
        <v>EUR</v>
      </c>
    </row>
    <row r="754" spans="1:4">
      <c r="A754" t="str">
        <f>Preturi!G754</f>
        <v>AML11ZNC045</v>
      </c>
      <c r="C754" t="str">
        <f>Preturi!H754</f>
        <v>3.82</v>
      </c>
      <c r="D754" t="str">
        <f>Preturi!I754</f>
        <v>EUR</v>
      </c>
    </row>
    <row r="755" spans="1:4">
      <c r="A755" t="str">
        <f>Preturi!G755</f>
        <v>AML11ZNC050</v>
      </c>
      <c r="C755" t="str">
        <f>Preturi!H755</f>
        <v>4.17</v>
      </c>
      <c r="D755" t="str">
        <f>Preturi!I755</f>
        <v>EUR</v>
      </c>
    </row>
    <row r="756" spans="1:4">
      <c r="A756" t="str">
        <f>Preturi!G756</f>
        <v>AML11ZNC060</v>
      </c>
      <c r="C756" t="str">
        <f>Preturi!H756</f>
        <v>5.14</v>
      </c>
      <c r="D756" t="str">
        <f>Preturi!I756</f>
        <v>EUR</v>
      </c>
    </row>
    <row r="757" spans="1:4">
      <c r="A757" t="str">
        <f>Preturi!G757</f>
        <v>AML11ZNC070</v>
      </c>
      <c r="C757" t="str">
        <f>Preturi!H757</f>
        <v>6.03</v>
      </c>
      <c r="D757" t="str">
        <f>Preturi!I757</f>
        <v>EUR</v>
      </c>
    </row>
    <row r="758" spans="1:4">
      <c r="A758" t="str">
        <f>Preturi!G758</f>
        <v>AML12803045</v>
      </c>
      <c r="C758" t="str">
        <f>Preturi!H758</f>
        <v>6.70</v>
      </c>
      <c r="D758" t="str">
        <f>Preturi!I758</f>
        <v>EUR</v>
      </c>
    </row>
    <row r="759" spans="1:4">
      <c r="A759" t="str">
        <f>Preturi!G759</f>
        <v>AML12DPL050</v>
      </c>
      <c r="C759" t="str">
        <f>Preturi!H759</f>
        <v>5.47</v>
      </c>
      <c r="D759" t="str">
        <f>Preturi!I759</f>
        <v>EUR</v>
      </c>
    </row>
    <row r="760" spans="1:4">
      <c r="A760" t="str">
        <f>Preturi!G760</f>
        <v>AML12DPL060</v>
      </c>
      <c r="C760" t="str">
        <f>Preturi!H760</f>
        <v>8.15</v>
      </c>
      <c r="D760" t="str">
        <f>Preturi!I760</f>
        <v>EUR</v>
      </c>
    </row>
    <row r="761" spans="1:4">
      <c r="A761" t="str">
        <f>Preturi!G761</f>
        <v>AML12DPM050</v>
      </c>
      <c r="C761" t="str">
        <f>Preturi!H761</f>
        <v>5.69</v>
      </c>
      <c r="D761" t="str">
        <f>Preturi!I761</f>
        <v>EUR</v>
      </c>
    </row>
    <row r="762" spans="1:4">
      <c r="A762" t="str">
        <f>Preturi!G762</f>
        <v>AML12DPM060</v>
      </c>
      <c r="C762" t="str">
        <f>Preturi!H762</f>
        <v>11.63</v>
      </c>
      <c r="D762" t="str">
        <f>Preturi!I762</f>
        <v>EUR</v>
      </c>
    </row>
    <row r="763" spans="1:4">
      <c r="A763" t="str">
        <f>Preturi!G763</f>
        <v>AML12GDM050</v>
      </c>
      <c r="C763" t="str">
        <f>Preturi!H763</f>
        <v>6.79</v>
      </c>
      <c r="D763" t="str">
        <f>Preturi!I763</f>
        <v>EUR</v>
      </c>
    </row>
    <row r="764" spans="1:4">
      <c r="A764" t="str">
        <f>Preturi!G764</f>
        <v>AML12LUC040</v>
      </c>
      <c r="C764" t="str">
        <f>Preturi!H764</f>
        <v>3.98</v>
      </c>
      <c r="D764" t="str">
        <f>Preturi!I764</f>
        <v>EUR</v>
      </c>
    </row>
    <row r="765" spans="1:4">
      <c r="A765" t="str">
        <f>Preturi!G765</f>
        <v>AML12LUC045</v>
      </c>
      <c r="C765" t="str">
        <f>Preturi!H765</f>
        <v>4.64</v>
      </c>
      <c r="D765" t="str">
        <f>Preturi!I765</f>
        <v>EUR</v>
      </c>
    </row>
    <row r="766" spans="1:4">
      <c r="A766" t="str">
        <f>Preturi!G766</f>
        <v>AML12LUC050</v>
      </c>
      <c r="C766" t="str">
        <f>Preturi!H766</f>
        <v>4.97</v>
      </c>
      <c r="D766" t="str">
        <f>Preturi!I766</f>
        <v>EUR</v>
      </c>
    </row>
    <row r="767" spans="1:4">
      <c r="A767" t="str">
        <f>Preturi!G767</f>
        <v>AML12LUC060</v>
      </c>
      <c r="C767" t="str">
        <f>Preturi!H767</f>
        <v>5.64</v>
      </c>
      <c r="D767" t="str">
        <f>Preturi!I767</f>
        <v>EUR</v>
      </c>
    </row>
    <row r="768" spans="1:4">
      <c r="A768" t="str">
        <f>Preturi!G768</f>
        <v>AML12LUC070</v>
      </c>
      <c r="C768" t="str">
        <f>Preturi!H768</f>
        <v>7.16</v>
      </c>
      <c r="D768" t="str">
        <f>Preturi!I768</f>
        <v>EUR</v>
      </c>
    </row>
    <row r="769" spans="1:4">
      <c r="A769" t="str">
        <f>Preturi!G769</f>
        <v>AML12MAT040</v>
      </c>
      <c r="C769" t="str">
        <f>Preturi!H769</f>
        <v>4.34</v>
      </c>
      <c r="D769" t="str">
        <f>Preturi!I769</f>
        <v>EUR</v>
      </c>
    </row>
    <row r="770" spans="1:4">
      <c r="A770" t="str">
        <f>Preturi!G770</f>
        <v>AML12MAT045</v>
      </c>
      <c r="C770" t="str">
        <f>Preturi!H770</f>
        <v>4.96</v>
      </c>
      <c r="D770" t="str">
        <f>Preturi!I770</f>
        <v>EUR</v>
      </c>
    </row>
    <row r="771" spans="1:4">
      <c r="A771" t="str">
        <f>Preturi!G771</f>
        <v>AML12MAT050</v>
      </c>
      <c r="C771" t="str">
        <f>Preturi!H771</f>
        <v>5.18</v>
      </c>
      <c r="D771" t="str">
        <f>Preturi!I771</f>
        <v>EUR</v>
      </c>
    </row>
    <row r="772" spans="1:4">
      <c r="A772" t="str">
        <f>Preturi!G772</f>
        <v>AML12MAT060</v>
      </c>
      <c r="C772" t="str">
        <f>Preturi!H772</f>
        <v>5.86</v>
      </c>
      <c r="D772" t="str">
        <f>Preturi!I772</f>
        <v>EUR</v>
      </c>
    </row>
    <row r="773" spans="1:4">
      <c r="A773" t="str">
        <f>Preturi!G773</f>
        <v>AML12MGN050</v>
      </c>
      <c r="C773" t="str">
        <f>Preturi!H773</f>
        <v>5.39</v>
      </c>
      <c r="D773" t="str">
        <f>Preturi!I773</f>
        <v>EUR</v>
      </c>
    </row>
    <row r="774" spans="1:4">
      <c r="A774" t="str">
        <f>Preturi!G774</f>
        <v>AML12WOD045</v>
      </c>
      <c r="C774" t="str">
        <f>Preturi!H774</f>
        <v>6.71</v>
      </c>
      <c r="D774" t="str">
        <f>Preturi!I774</f>
        <v>EUR</v>
      </c>
    </row>
    <row r="775" spans="1:4">
      <c r="A775" t="str">
        <f>Preturi!G775</f>
        <v>AML12WOD050</v>
      </c>
      <c r="C775" t="str">
        <f>Preturi!H775</f>
        <v>6.79</v>
      </c>
      <c r="D775" t="str">
        <f>Preturi!I775</f>
        <v>EUR</v>
      </c>
    </row>
    <row r="776" spans="1:4">
      <c r="A776" t="str">
        <f>Preturi!G776</f>
        <v>AML12ZNC037</v>
      </c>
      <c r="C776" t="str">
        <f>Preturi!H776</f>
        <v>3.26</v>
      </c>
      <c r="D776" t="str">
        <f>Preturi!I776</f>
        <v>EUR</v>
      </c>
    </row>
    <row r="777" spans="1:4">
      <c r="A777" t="str">
        <f>Preturi!G777</f>
        <v>AML12ZNC040</v>
      </c>
      <c r="C777" t="str">
        <f>Preturi!H777</f>
        <v>3.34</v>
      </c>
      <c r="D777" t="str">
        <f>Preturi!I777</f>
        <v>EUR</v>
      </c>
    </row>
    <row r="778" spans="1:4">
      <c r="A778" t="str">
        <f>Preturi!G778</f>
        <v>AML12ZNC045</v>
      </c>
      <c r="C778" t="str">
        <f>Preturi!H778</f>
        <v>4.17</v>
      </c>
      <c r="D778" t="str">
        <f>Preturi!I778</f>
        <v>EUR</v>
      </c>
    </row>
    <row r="779" spans="1:4">
      <c r="A779" t="str">
        <f>Preturi!G779</f>
        <v>AML12ZNC050</v>
      </c>
      <c r="C779" t="str">
        <f>Preturi!H779</f>
        <v>4.55</v>
      </c>
      <c r="D779" t="str">
        <f>Preturi!I779</f>
        <v>EUR</v>
      </c>
    </row>
    <row r="780" spans="1:4">
      <c r="A780" t="str">
        <f>Preturi!G780</f>
        <v>AML12ZNC060</v>
      </c>
      <c r="C780" t="str">
        <f>Preturi!H780</f>
        <v>5.61</v>
      </c>
      <c r="D780" t="str">
        <f>Preturi!I780</f>
        <v>EUR</v>
      </c>
    </row>
    <row r="781" spans="1:4">
      <c r="A781" t="str">
        <f>Preturi!G781</f>
        <v>AML12ZNC070</v>
      </c>
      <c r="C781" t="str">
        <f>Preturi!H781</f>
        <v>6.58</v>
      </c>
      <c r="D781" t="str">
        <f>Preturi!I781</f>
        <v>EUR</v>
      </c>
    </row>
    <row r="782" spans="1:4">
      <c r="A782" t="str">
        <f>Preturi!G782</f>
        <v>AML13803045</v>
      </c>
      <c r="C782" t="str">
        <f>Preturi!H782</f>
        <v>7.26</v>
      </c>
      <c r="D782" t="str">
        <f>Preturi!I782</f>
        <v>EUR</v>
      </c>
    </row>
    <row r="783" spans="1:4">
      <c r="A783" t="str">
        <f>Preturi!G783</f>
        <v>AML13DPL050</v>
      </c>
      <c r="C783" t="str">
        <f>Preturi!H783</f>
        <v>5.93</v>
      </c>
      <c r="D783" t="str">
        <f>Preturi!I783</f>
        <v>EUR</v>
      </c>
    </row>
    <row r="784" spans="1:4">
      <c r="A784" t="str">
        <f>Preturi!G784</f>
        <v>AML13DPL060</v>
      </c>
      <c r="C784" t="str">
        <f>Preturi!H784</f>
        <v>8.83</v>
      </c>
      <c r="D784" t="str">
        <f>Preturi!I784</f>
        <v>EUR</v>
      </c>
    </row>
    <row r="785" spans="1:4">
      <c r="A785" t="str">
        <f>Preturi!G785</f>
        <v>AML13DPM050</v>
      </c>
      <c r="C785" t="str">
        <f>Preturi!H785</f>
        <v>6.17</v>
      </c>
      <c r="D785" t="str">
        <f>Preturi!I785</f>
        <v>EUR</v>
      </c>
    </row>
    <row r="786" spans="1:4">
      <c r="A786" t="str">
        <f>Preturi!G786</f>
        <v>AML13DPM060</v>
      </c>
      <c r="C786" t="str">
        <f>Preturi!H786</f>
        <v>12.60</v>
      </c>
      <c r="D786" t="str">
        <f>Preturi!I786</f>
        <v>EUR</v>
      </c>
    </row>
    <row r="787" spans="1:4">
      <c r="A787" t="str">
        <f>Preturi!G787</f>
        <v>AML13GDM050</v>
      </c>
      <c r="C787" t="str">
        <f>Preturi!H787</f>
        <v>7.35</v>
      </c>
      <c r="D787" t="str">
        <f>Preturi!I787</f>
        <v>EUR</v>
      </c>
    </row>
    <row r="788" spans="1:4">
      <c r="A788" t="str">
        <f>Preturi!G788</f>
        <v>AML13LUC040</v>
      </c>
      <c r="C788" t="str">
        <f>Preturi!H788</f>
        <v>4.31</v>
      </c>
      <c r="D788" t="str">
        <f>Preturi!I788</f>
        <v>EUR</v>
      </c>
    </row>
    <row r="789" spans="1:4">
      <c r="A789" t="str">
        <f>Preturi!G789</f>
        <v>AML13LUC045</v>
      </c>
      <c r="C789" t="str">
        <f>Preturi!H789</f>
        <v>5.03</v>
      </c>
      <c r="D789" t="str">
        <f>Preturi!I789</f>
        <v>EUR</v>
      </c>
    </row>
    <row r="790" spans="1:4">
      <c r="A790" t="str">
        <f>Preturi!G790</f>
        <v>AML13LUC050</v>
      </c>
      <c r="C790" t="str">
        <f>Preturi!H790</f>
        <v>5.39</v>
      </c>
      <c r="D790" t="str">
        <f>Preturi!I790</f>
        <v>EUR</v>
      </c>
    </row>
    <row r="791" spans="1:4">
      <c r="A791" t="str">
        <f>Preturi!G791</f>
        <v>AML13LUC060</v>
      </c>
      <c r="C791" t="str">
        <f>Preturi!H791</f>
        <v>6.11</v>
      </c>
      <c r="D791" t="str">
        <f>Preturi!I791</f>
        <v>EUR</v>
      </c>
    </row>
    <row r="792" spans="1:4">
      <c r="A792" t="str">
        <f>Preturi!G792</f>
        <v>AML13LUC070</v>
      </c>
      <c r="C792" t="str">
        <f>Preturi!H792</f>
        <v>7.76</v>
      </c>
      <c r="D792" t="str">
        <f>Preturi!I792</f>
        <v>EUR</v>
      </c>
    </row>
    <row r="793" spans="1:4">
      <c r="A793" t="str">
        <f>Preturi!G793</f>
        <v>AML13MAT040</v>
      </c>
      <c r="C793" t="str">
        <f>Preturi!H793</f>
        <v>4.70</v>
      </c>
      <c r="D793" t="str">
        <f>Preturi!I793</f>
        <v>EUR</v>
      </c>
    </row>
    <row r="794" spans="1:4">
      <c r="A794" t="str">
        <f>Preturi!G794</f>
        <v>AML13MAT045</v>
      </c>
      <c r="C794" t="str">
        <f>Preturi!H794</f>
        <v>5.37</v>
      </c>
      <c r="D794" t="str">
        <f>Preturi!I794</f>
        <v>EUR</v>
      </c>
    </row>
    <row r="795" spans="1:4">
      <c r="A795" t="str">
        <f>Preturi!G795</f>
        <v>AML13MAT050</v>
      </c>
      <c r="C795" t="str">
        <f>Preturi!H795</f>
        <v>5.61</v>
      </c>
      <c r="D795" t="str">
        <f>Preturi!I795</f>
        <v>EUR</v>
      </c>
    </row>
    <row r="796" spans="1:4">
      <c r="A796" t="str">
        <f>Preturi!G796</f>
        <v>AML13MAT060</v>
      </c>
      <c r="C796" t="str">
        <f>Preturi!H796</f>
        <v>6.35</v>
      </c>
      <c r="D796" t="str">
        <f>Preturi!I796</f>
        <v>EUR</v>
      </c>
    </row>
    <row r="797" spans="1:4">
      <c r="A797" t="str">
        <f>Preturi!G797</f>
        <v>AML13MGN050</v>
      </c>
      <c r="C797" t="str">
        <f>Preturi!H797</f>
        <v>5.84</v>
      </c>
      <c r="D797" t="str">
        <f>Preturi!I797</f>
        <v>EUR</v>
      </c>
    </row>
    <row r="798" spans="1:4">
      <c r="A798" t="str">
        <f>Preturi!G798</f>
        <v>AML13WOD045</v>
      </c>
      <c r="C798" t="str">
        <f>Preturi!H798</f>
        <v>7.27</v>
      </c>
      <c r="D798" t="str">
        <f>Preturi!I798</f>
        <v>EUR</v>
      </c>
    </row>
    <row r="799" spans="1:4">
      <c r="A799" t="str">
        <f>Preturi!G799</f>
        <v>AML13WOD050</v>
      </c>
      <c r="C799" t="str">
        <f>Preturi!H799</f>
        <v>7.35</v>
      </c>
      <c r="D799" t="str">
        <f>Preturi!I799</f>
        <v>EUR</v>
      </c>
    </row>
    <row r="800" spans="1:4">
      <c r="A800" t="str">
        <f>Preturi!G800</f>
        <v>AML13ZNC037</v>
      </c>
      <c r="C800" t="str">
        <f>Preturi!H800</f>
        <v>3.54</v>
      </c>
      <c r="D800" t="str">
        <f>Preturi!I800</f>
        <v>EUR</v>
      </c>
    </row>
    <row r="801" spans="1:4">
      <c r="A801" t="str">
        <f>Preturi!G801</f>
        <v>AML13ZNC040</v>
      </c>
      <c r="C801" t="str">
        <f>Preturi!H801</f>
        <v>3.62</v>
      </c>
      <c r="D801" t="str">
        <f>Preturi!I801</f>
        <v>EUR</v>
      </c>
    </row>
    <row r="802" spans="1:4">
      <c r="A802" t="str">
        <f>Preturi!G802</f>
        <v>AML13ZNC045</v>
      </c>
      <c r="C802" t="str">
        <f>Preturi!H802</f>
        <v>4.52</v>
      </c>
      <c r="D802" t="str">
        <f>Preturi!I802</f>
        <v>EUR</v>
      </c>
    </row>
    <row r="803" spans="1:4">
      <c r="A803" t="str">
        <f>Preturi!G803</f>
        <v>AML13ZNC050</v>
      </c>
      <c r="C803" t="str">
        <f>Preturi!H803</f>
        <v>4.93</v>
      </c>
      <c r="D803" t="str">
        <f>Preturi!I803</f>
        <v>EUR</v>
      </c>
    </row>
    <row r="804" spans="1:4">
      <c r="A804" t="str">
        <f>Preturi!G804</f>
        <v>AML13ZNC060</v>
      </c>
      <c r="C804" t="str">
        <f>Preturi!H804</f>
        <v>6.07</v>
      </c>
      <c r="D804" t="str">
        <f>Preturi!I804</f>
        <v>EUR</v>
      </c>
    </row>
    <row r="805" spans="1:4">
      <c r="A805" t="str">
        <f>Preturi!G805</f>
        <v>AML13ZNC070</v>
      </c>
      <c r="C805" t="str">
        <f>Preturi!H805</f>
        <v>7.13</v>
      </c>
      <c r="D805" t="str">
        <f>Preturi!I805</f>
        <v>EUR</v>
      </c>
    </row>
    <row r="806" spans="1:4">
      <c r="A806" t="str">
        <f>Preturi!G806</f>
        <v>AML14803045</v>
      </c>
      <c r="C806" t="str">
        <f>Preturi!H806</f>
        <v>7.82</v>
      </c>
      <c r="D806" t="str">
        <f>Preturi!I806</f>
        <v>EUR</v>
      </c>
    </row>
    <row r="807" spans="1:4">
      <c r="A807" t="str">
        <f>Preturi!G807</f>
        <v>AML14DPL050</v>
      </c>
      <c r="C807" t="str">
        <f>Preturi!H807</f>
        <v>6.38</v>
      </c>
      <c r="D807" t="str">
        <f>Preturi!I807</f>
        <v>EUR</v>
      </c>
    </row>
    <row r="808" spans="1:4">
      <c r="A808" t="str">
        <f>Preturi!G808</f>
        <v>AML14DPL060</v>
      </c>
      <c r="C808" t="str">
        <f>Preturi!H808</f>
        <v>9.51</v>
      </c>
      <c r="D808" t="str">
        <f>Preturi!I808</f>
        <v>EUR</v>
      </c>
    </row>
    <row r="809" spans="1:4">
      <c r="A809" t="str">
        <f>Preturi!G809</f>
        <v>AML14DPM050</v>
      </c>
      <c r="C809" t="str">
        <f>Preturi!H809</f>
        <v>6.64</v>
      </c>
      <c r="D809" t="str">
        <f>Preturi!I809</f>
        <v>EUR</v>
      </c>
    </row>
    <row r="810" spans="1:4">
      <c r="A810" t="str">
        <f>Preturi!G810</f>
        <v>AML14DPM060</v>
      </c>
      <c r="C810" t="str">
        <f>Preturi!H810</f>
        <v>13.57</v>
      </c>
      <c r="D810" t="str">
        <f>Preturi!I810</f>
        <v>EUR</v>
      </c>
    </row>
    <row r="811" spans="1:4">
      <c r="A811" t="str">
        <f>Preturi!G811</f>
        <v>AML14GDM050</v>
      </c>
      <c r="C811" t="str">
        <f>Preturi!H811</f>
        <v>7.92</v>
      </c>
      <c r="D811" t="str">
        <f>Preturi!I811</f>
        <v>EUR</v>
      </c>
    </row>
    <row r="812" spans="1:4">
      <c r="A812" t="str">
        <f>Preturi!G812</f>
        <v>AML14LUC040</v>
      </c>
      <c r="C812" t="str">
        <f>Preturi!H812</f>
        <v>4.64</v>
      </c>
      <c r="D812" t="str">
        <f>Preturi!I812</f>
        <v>EUR</v>
      </c>
    </row>
    <row r="813" spans="1:4">
      <c r="A813" t="str">
        <f>Preturi!G813</f>
        <v>AML14LUC045</v>
      </c>
      <c r="C813" t="str">
        <f>Preturi!H813</f>
        <v>5.41</v>
      </c>
      <c r="D813" t="str">
        <f>Preturi!I813</f>
        <v>EUR</v>
      </c>
    </row>
    <row r="814" spans="1:4">
      <c r="A814" t="str">
        <f>Preturi!G814</f>
        <v>AML14LUC050</v>
      </c>
      <c r="C814" t="str">
        <f>Preturi!H814</f>
        <v>5.80</v>
      </c>
      <c r="D814" t="str">
        <f>Preturi!I814</f>
        <v>EUR</v>
      </c>
    </row>
    <row r="815" spans="1:4">
      <c r="A815" t="str">
        <f>Preturi!G815</f>
        <v>AML14LUC060</v>
      </c>
      <c r="C815" t="str">
        <f>Preturi!H815</f>
        <v>6.58</v>
      </c>
      <c r="D815" t="str">
        <f>Preturi!I815</f>
        <v>EUR</v>
      </c>
    </row>
    <row r="816" spans="1:4">
      <c r="A816" t="str">
        <f>Preturi!G816</f>
        <v>AML14LUC070</v>
      </c>
      <c r="C816" t="str">
        <f>Preturi!H816</f>
        <v>8.35</v>
      </c>
      <c r="D816" t="str">
        <f>Preturi!I816</f>
        <v>EUR</v>
      </c>
    </row>
    <row r="817" spans="1:4">
      <c r="A817" t="str">
        <f>Preturi!G817</f>
        <v>AML14MAT040</v>
      </c>
      <c r="C817" t="str">
        <f>Preturi!H817</f>
        <v>5.07</v>
      </c>
      <c r="D817" t="str">
        <f>Preturi!I817</f>
        <v>EUR</v>
      </c>
    </row>
    <row r="818" spans="1:4">
      <c r="A818" t="str">
        <f>Preturi!G818</f>
        <v>AML14MAT045</v>
      </c>
      <c r="C818" t="str">
        <f>Preturi!H818</f>
        <v>5.78</v>
      </c>
      <c r="D818" t="str">
        <f>Preturi!I818</f>
        <v>EUR</v>
      </c>
    </row>
    <row r="819" spans="1:4">
      <c r="A819" t="str">
        <f>Preturi!G819</f>
        <v>AML14MAT050</v>
      </c>
      <c r="C819" t="str">
        <f>Preturi!H819</f>
        <v>6.04</v>
      </c>
      <c r="D819" t="str">
        <f>Preturi!I819</f>
        <v>EUR</v>
      </c>
    </row>
    <row r="820" spans="1:4">
      <c r="A820" t="str">
        <f>Preturi!G820</f>
        <v>AML14MAT060</v>
      </c>
      <c r="C820" t="str">
        <f>Preturi!H820</f>
        <v>6.84</v>
      </c>
      <c r="D820" t="str">
        <f>Preturi!I820</f>
        <v>EUR</v>
      </c>
    </row>
    <row r="821" spans="1:4">
      <c r="A821" t="str">
        <f>Preturi!G821</f>
        <v>AML14MGN050</v>
      </c>
      <c r="C821" t="str">
        <f>Preturi!H821</f>
        <v>6.29</v>
      </c>
      <c r="D821" t="str">
        <f>Preturi!I821</f>
        <v>EUR</v>
      </c>
    </row>
    <row r="822" spans="1:4">
      <c r="A822" t="str">
        <f>Preturi!G822</f>
        <v>AML14WOD045</v>
      </c>
      <c r="C822" t="str">
        <f>Preturi!H822</f>
        <v>7.82</v>
      </c>
      <c r="D822" t="str">
        <f>Preturi!I822</f>
        <v>EUR</v>
      </c>
    </row>
    <row r="823" spans="1:4">
      <c r="A823" t="str">
        <f>Preturi!G823</f>
        <v>AML14WOD050</v>
      </c>
      <c r="C823" t="str">
        <f>Preturi!H823</f>
        <v>7.92</v>
      </c>
      <c r="D823" t="str">
        <f>Preturi!I823</f>
        <v>EUR</v>
      </c>
    </row>
    <row r="824" spans="1:4">
      <c r="A824" t="str">
        <f>Preturi!G824</f>
        <v>AML14ZNC037</v>
      </c>
      <c r="C824" t="str">
        <f>Preturi!H824</f>
        <v>3.81</v>
      </c>
      <c r="D824" t="str">
        <f>Preturi!I824</f>
        <v>EUR</v>
      </c>
    </row>
    <row r="825" spans="1:4">
      <c r="A825" t="str">
        <f>Preturi!G825</f>
        <v>AML14ZNC040</v>
      </c>
      <c r="C825" t="str">
        <f>Preturi!H825</f>
        <v>3.89</v>
      </c>
      <c r="D825" t="str">
        <f>Preturi!I825</f>
        <v>EUR</v>
      </c>
    </row>
    <row r="826" spans="1:4">
      <c r="A826" t="str">
        <f>Preturi!G826</f>
        <v>AML14ZNC045</v>
      </c>
      <c r="C826" t="str">
        <f>Preturi!H826</f>
        <v>4.87</v>
      </c>
      <c r="D826" t="str">
        <f>Preturi!I826</f>
        <v>EUR</v>
      </c>
    </row>
    <row r="827" spans="1:4">
      <c r="A827" t="str">
        <f>Preturi!G827</f>
        <v>AML14ZNC050</v>
      </c>
      <c r="C827" t="str">
        <f>Preturi!H827</f>
        <v>5.31</v>
      </c>
      <c r="D827" t="str">
        <f>Preturi!I827</f>
        <v>EUR</v>
      </c>
    </row>
    <row r="828" spans="1:4">
      <c r="A828" t="str">
        <f>Preturi!G828</f>
        <v>AML14ZNC060</v>
      </c>
      <c r="C828" t="str">
        <f>Preturi!H828</f>
        <v>6.54</v>
      </c>
      <c r="D828" t="str">
        <f>Preturi!I828</f>
        <v>EUR</v>
      </c>
    </row>
    <row r="829" spans="1:4">
      <c r="A829" t="str">
        <f>Preturi!G829</f>
        <v>AML14ZNC070</v>
      </c>
      <c r="C829" t="str">
        <f>Preturi!H829</f>
        <v>7.67</v>
      </c>
      <c r="D829" t="str">
        <f>Preturi!I829</f>
        <v>EUR</v>
      </c>
    </row>
    <row r="830" spans="1:4">
      <c r="A830" t="str">
        <f>Preturi!G830</f>
        <v>AML15803045</v>
      </c>
      <c r="C830" t="str">
        <f>Preturi!H830</f>
        <v>8.37</v>
      </c>
      <c r="D830" t="str">
        <f>Preturi!I830</f>
        <v>EUR</v>
      </c>
    </row>
    <row r="831" spans="1:4">
      <c r="A831" t="str">
        <f>Preturi!G831</f>
        <v>AML15DPL050</v>
      </c>
      <c r="C831" t="str">
        <f>Preturi!H831</f>
        <v>6.84</v>
      </c>
      <c r="D831" t="str">
        <f>Preturi!I831</f>
        <v>EUR</v>
      </c>
    </row>
    <row r="832" spans="1:4">
      <c r="A832" t="str">
        <f>Preturi!G832</f>
        <v>AML15DPL060</v>
      </c>
      <c r="C832" t="str">
        <f>Preturi!H832</f>
        <v>10.19</v>
      </c>
      <c r="D832" t="str">
        <f>Preturi!I832</f>
        <v>EUR</v>
      </c>
    </row>
    <row r="833" spans="1:4">
      <c r="A833" t="str">
        <f>Preturi!G833</f>
        <v>AML15DPM050</v>
      </c>
      <c r="C833" t="str">
        <f>Preturi!H833</f>
        <v>7.12</v>
      </c>
      <c r="D833" t="str">
        <f>Preturi!I833</f>
        <v>EUR</v>
      </c>
    </row>
    <row r="834" spans="1:4">
      <c r="A834" t="str">
        <f>Preturi!G834</f>
        <v>AML15DPM060</v>
      </c>
      <c r="C834" t="str">
        <f>Preturi!H834</f>
        <v>14.54</v>
      </c>
      <c r="D834" t="str">
        <f>Preturi!I834</f>
        <v>EUR</v>
      </c>
    </row>
    <row r="835" spans="1:4">
      <c r="A835" t="str">
        <f>Preturi!G835</f>
        <v>AML15GDM050</v>
      </c>
      <c r="C835" t="str">
        <f>Preturi!H835</f>
        <v>8.48</v>
      </c>
      <c r="D835" t="str">
        <f>Preturi!I835</f>
        <v>EUR</v>
      </c>
    </row>
    <row r="836" spans="1:4">
      <c r="A836" t="str">
        <f>Preturi!G836</f>
        <v>AML15LUC040</v>
      </c>
      <c r="C836" t="str">
        <f>Preturi!H836</f>
        <v>4.97</v>
      </c>
      <c r="D836" t="str">
        <f>Preturi!I836</f>
        <v>EUR</v>
      </c>
    </row>
    <row r="837" spans="1:4">
      <c r="A837" t="str">
        <f>Preturi!G837</f>
        <v>AML15LUC045</v>
      </c>
      <c r="C837" t="str">
        <f>Preturi!H837</f>
        <v>5.80</v>
      </c>
      <c r="D837" t="str">
        <f>Preturi!I837</f>
        <v>EUR</v>
      </c>
    </row>
    <row r="838" spans="1:4">
      <c r="A838" t="str">
        <f>Preturi!G838</f>
        <v>AML15LUC050</v>
      </c>
      <c r="C838" t="str">
        <f>Preturi!H838</f>
        <v>6.22</v>
      </c>
      <c r="D838" t="str">
        <f>Preturi!I838</f>
        <v>EUR</v>
      </c>
    </row>
    <row r="839" spans="1:4">
      <c r="A839" t="str">
        <f>Preturi!G839</f>
        <v>AML15LUC060</v>
      </c>
      <c r="C839" t="str">
        <f>Preturi!H839</f>
        <v>7.05</v>
      </c>
      <c r="D839" t="str">
        <f>Preturi!I839</f>
        <v>EUR</v>
      </c>
    </row>
    <row r="840" spans="1:4">
      <c r="A840" t="str">
        <f>Preturi!G840</f>
        <v>AML15LUC070</v>
      </c>
      <c r="C840" t="str">
        <f>Preturi!H840</f>
        <v>8.95</v>
      </c>
      <c r="D840" t="str">
        <f>Preturi!I840</f>
        <v>EUR</v>
      </c>
    </row>
    <row r="841" spans="1:4">
      <c r="A841" t="str">
        <f>Preturi!G841</f>
        <v>AML15MAT040</v>
      </c>
      <c r="C841" t="str">
        <f>Preturi!H841</f>
        <v>5.43</v>
      </c>
      <c r="D841" t="str">
        <f>Preturi!I841</f>
        <v>EUR</v>
      </c>
    </row>
    <row r="842" spans="1:4">
      <c r="A842" t="str">
        <f>Preturi!G842</f>
        <v>AML15MAT045</v>
      </c>
      <c r="C842" t="str">
        <f>Preturi!H842</f>
        <v>6.20</v>
      </c>
      <c r="D842" t="str">
        <f>Preturi!I842</f>
        <v>EUR</v>
      </c>
    </row>
    <row r="843" spans="1:4">
      <c r="A843" t="str">
        <f>Preturi!G843</f>
        <v>AML15MAT050</v>
      </c>
      <c r="C843" t="str">
        <f>Preturi!H843</f>
        <v>6.47</v>
      </c>
      <c r="D843" t="str">
        <f>Preturi!I843</f>
        <v>EUR</v>
      </c>
    </row>
    <row r="844" spans="1:4">
      <c r="A844" t="str">
        <f>Preturi!G844</f>
        <v>AML15MAT060</v>
      </c>
      <c r="C844" t="str">
        <f>Preturi!H844</f>
        <v>7.33</v>
      </c>
      <c r="D844" t="str">
        <f>Preturi!I844</f>
        <v>EUR</v>
      </c>
    </row>
    <row r="845" spans="1:4">
      <c r="A845" t="str">
        <f>Preturi!G845</f>
        <v>AML15MGN050</v>
      </c>
      <c r="C845" t="str">
        <f>Preturi!H845</f>
        <v>6.74</v>
      </c>
      <c r="D845" t="str">
        <f>Preturi!I845</f>
        <v>EUR</v>
      </c>
    </row>
    <row r="846" spans="1:4">
      <c r="A846" t="str">
        <f>Preturi!G846</f>
        <v>AML15WOD045</v>
      </c>
      <c r="C846" t="str">
        <f>Preturi!H846</f>
        <v>8.38</v>
      </c>
      <c r="D846" t="str">
        <f>Preturi!I846</f>
        <v>EUR</v>
      </c>
    </row>
    <row r="847" spans="1:4">
      <c r="A847" t="str">
        <f>Preturi!G847</f>
        <v>AML15WOD050</v>
      </c>
      <c r="C847" t="str">
        <f>Preturi!H847</f>
        <v>8.48</v>
      </c>
      <c r="D847" t="str">
        <f>Preturi!I847</f>
        <v>EUR</v>
      </c>
    </row>
    <row r="848" spans="1:4">
      <c r="A848" t="str">
        <f>Preturi!G848</f>
        <v>AML15ZNC037</v>
      </c>
      <c r="C848" t="str">
        <f>Preturi!H848</f>
        <v>4.08</v>
      </c>
      <c r="D848" t="str">
        <f>Preturi!I848</f>
        <v>EUR</v>
      </c>
    </row>
    <row r="849" spans="1:4">
      <c r="A849" t="str">
        <f>Preturi!G849</f>
        <v>AML15ZNC040</v>
      </c>
      <c r="C849" t="str">
        <f>Preturi!H849</f>
        <v>4.17</v>
      </c>
      <c r="D849" t="str">
        <f>Preturi!I849</f>
        <v>EUR</v>
      </c>
    </row>
    <row r="850" spans="1:4">
      <c r="A850" t="str">
        <f>Preturi!G850</f>
        <v>AML15ZNC045</v>
      </c>
      <c r="C850" t="str">
        <f>Preturi!H850</f>
        <v>5.21</v>
      </c>
      <c r="D850" t="str">
        <f>Preturi!I850</f>
        <v>EUR</v>
      </c>
    </row>
    <row r="851" spans="1:4">
      <c r="A851" t="str">
        <f>Preturi!G851</f>
        <v>AML15ZNC050</v>
      </c>
      <c r="C851" t="str">
        <f>Preturi!H851</f>
        <v>5.69</v>
      </c>
      <c r="D851" t="str">
        <f>Preturi!I851</f>
        <v>EUR</v>
      </c>
    </row>
    <row r="852" spans="1:4">
      <c r="A852" t="str">
        <f>Preturi!G852</f>
        <v>AML15ZNC060</v>
      </c>
      <c r="C852" t="str">
        <f>Preturi!H852</f>
        <v>7.01</v>
      </c>
      <c r="D852" t="str">
        <f>Preturi!I852</f>
        <v>EUR</v>
      </c>
    </row>
    <row r="853" spans="1:4">
      <c r="A853" t="str">
        <f>Preturi!G853</f>
        <v>AML15ZNC070</v>
      </c>
      <c r="C853" t="str">
        <f>Preturi!H853</f>
        <v>8.22</v>
      </c>
      <c r="D853" t="str">
        <f>Preturi!I853</f>
        <v>EUR</v>
      </c>
    </row>
    <row r="854" spans="1:4">
      <c r="A854" t="str">
        <f>Preturi!G854</f>
        <v>AML16803045</v>
      </c>
      <c r="C854" t="str">
        <f>Preturi!H854</f>
        <v>8.93</v>
      </c>
      <c r="D854" t="str">
        <f>Preturi!I854</f>
        <v>EUR</v>
      </c>
    </row>
    <row r="855" spans="1:4">
      <c r="A855" t="str">
        <f>Preturi!G855</f>
        <v>AML16DPL050</v>
      </c>
      <c r="C855" t="str">
        <f>Preturi!H855</f>
        <v>7.29</v>
      </c>
      <c r="D855" t="str">
        <f>Preturi!I855</f>
        <v>EUR</v>
      </c>
    </row>
    <row r="856" spans="1:4">
      <c r="A856" t="str">
        <f>Preturi!G856</f>
        <v>AML16DPL060</v>
      </c>
      <c r="C856" t="str">
        <f>Preturi!H856</f>
        <v>10.86</v>
      </c>
      <c r="D856" t="str">
        <f>Preturi!I856</f>
        <v>EUR</v>
      </c>
    </row>
    <row r="857" spans="1:4">
      <c r="A857" t="str">
        <f>Preturi!G857</f>
        <v>AML16DPM050</v>
      </c>
      <c r="C857" t="str">
        <f>Preturi!H857</f>
        <v>7.59</v>
      </c>
      <c r="D857" t="str">
        <f>Preturi!I857</f>
        <v>EUR</v>
      </c>
    </row>
    <row r="858" spans="1:4">
      <c r="A858" t="str">
        <f>Preturi!G858</f>
        <v>AML16DPM060</v>
      </c>
      <c r="C858" t="str">
        <f>Preturi!H858</f>
        <v>15.51</v>
      </c>
      <c r="D858" t="str">
        <f>Preturi!I858</f>
        <v>EUR</v>
      </c>
    </row>
    <row r="859" spans="1:4">
      <c r="A859" t="str">
        <f>Preturi!G859</f>
        <v>AML16GDM050</v>
      </c>
      <c r="C859" t="str">
        <f>Preturi!H859</f>
        <v>9.05</v>
      </c>
      <c r="D859" t="str">
        <f>Preturi!I859</f>
        <v>EUR</v>
      </c>
    </row>
    <row r="860" spans="1:4">
      <c r="A860" t="str">
        <f>Preturi!G860</f>
        <v>AML16LUC040</v>
      </c>
      <c r="C860" t="str">
        <f>Preturi!H860</f>
        <v>5.30</v>
      </c>
      <c r="D860" t="str">
        <f>Preturi!I860</f>
        <v>EUR</v>
      </c>
    </row>
    <row r="861" spans="1:4">
      <c r="A861" t="str">
        <f>Preturi!G861</f>
        <v>AML16LUC045</v>
      </c>
      <c r="C861" t="str">
        <f>Preturi!H861</f>
        <v>6.19</v>
      </c>
      <c r="D861" t="str">
        <f>Preturi!I861</f>
        <v>EUR</v>
      </c>
    </row>
    <row r="862" spans="1:4">
      <c r="A862" t="str">
        <f>Preturi!G862</f>
        <v>AML16LUC050</v>
      </c>
      <c r="C862" t="str">
        <f>Preturi!H862</f>
        <v>6.63</v>
      </c>
      <c r="D862" t="str">
        <f>Preturi!I862</f>
        <v>EUR</v>
      </c>
    </row>
    <row r="863" spans="1:4">
      <c r="A863" t="str">
        <f>Preturi!G863</f>
        <v>AML16LUC060</v>
      </c>
      <c r="C863" t="str">
        <f>Preturi!H863</f>
        <v>7.52</v>
      </c>
      <c r="D863" t="str">
        <f>Preturi!I863</f>
        <v>EUR</v>
      </c>
    </row>
    <row r="864" spans="1:4">
      <c r="A864" t="str">
        <f>Preturi!G864</f>
        <v>AML16LUC070</v>
      </c>
      <c r="C864" t="str">
        <f>Preturi!H864</f>
        <v>9.55</v>
      </c>
      <c r="D864" t="str">
        <f>Preturi!I864</f>
        <v>EUR</v>
      </c>
    </row>
    <row r="865" spans="1:4">
      <c r="A865" t="str">
        <f>Preturi!G865</f>
        <v>AML16MAT040</v>
      </c>
      <c r="C865" t="str">
        <f>Preturi!H865</f>
        <v>5.79</v>
      </c>
      <c r="D865" t="str">
        <f>Preturi!I865</f>
        <v>EUR</v>
      </c>
    </row>
    <row r="866" spans="1:4">
      <c r="A866" t="str">
        <f>Preturi!G866</f>
        <v>AML16MAT045</v>
      </c>
      <c r="C866" t="str">
        <f>Preturi!H866</f>
        <v>6.61</v>
      </c>
      <c r="D866" t="str">
        <f>Preturi!I866</f>
        <v>EUR</v>
      </c>
    </row>
    <row r="867" spans="1:4">
      <c r="A867" t="str">
        <f>Preturi!G867</f>
        <v>AML16MAT050</v>
      </c>
      <c r="C867" t="str">
        <f>Preturi!H867</f>
        <v>6.90</v>
      </c>
      <c r="D867" t="str">
        <f>Preturi!I867</f>
        <v>EUR</v>
      </c>
    </row>
    <row r="868" spans="1:4">
      <c r="A868" t="str">
        <f>Preturi!G868</f>
        <v>AML16MAT060</v>
      </c>
      <c r="C868" t="str">
        <f>Preturi!H868</f>
        <v>7.82</v>
      </c>
      <c r="D868" t="str">
        <f>Preturi!I868</f>
        <v>EUR</v>
      </c>
    </row>
    <row r="869" spans="1:4">
      <c r="A869" t="str">
        <f>Preturi!G869</f>
        <v>AML16MGN050</v>
      </c>
      <c r="C869" t="str">
        <f>Preturi!H869</f>
        <v>7.19</v>
      </c>
      <c r="D869" t="str">
        <f>Preturi!I869</f>
        <v>EUR</v>
      </c>
    </row>
    <row r="870" spans="1:4">
      <c r="A870" t="str">
        <f>Preturi!G870</f>
        <v>AML16WOD045</v>
      </c>
      <c r="C870" t="str">
        <f>Preturi!H870</f>
        <v>8.94</v>
      </c>
      <c r="D870" t="str">
        <f>Preturi!I870</f>
        <v>EUR</v>
      </c>
    </row>
    <row r="871" spans="1:4">
      <c r="A871" t="str">
        <f>Preturi!G871</f>
        <v>AML16WOD050</v>
      </c>
      <c r="C871" t="str">
        <f>Preturi!H871</f>
        <v>9.05</v>
      </c>
      <c r="D871" t="str">
        <f>Preturi!I871</f>
        <v>EUR</v>
      </c>
    </row>
    <row r="872" spans="1:4">
      <c r="A872" t="str">
        <f>Preturi!G872</f>
        <v>AML16ZNC037</v>
      </c>
      <c r="C872" t="str">
        <f>Preturi!H872</f>
        <v>4.35</v>
      </c>
      <c r="D872" t="str">
        <f>Preturi!I872</f>
        <v>EUR</v>
      </c>
    </row>
    <row r="873" spans="1:4">
      <c r="A873" t="str">
        <f>Preturi!G873</f>
        <v>AML16ZNC040</v>
      </c>
      <c r="C873" t="str">
        <f>Preturi!H873</f>
        <v>4.45</v>
      </c>
      <c r="D873" t="str">
        <f>Preturi!I873</f>
        <v>EUR</v>
      </c>
    </row>
    <row r="874" spans="1:4">
      <c r="A874" t="str">
        <f>Preturi!G874</f>
        <v>AML16ZNC045</v>
      </c>
      <c r="C874" t="str">
        <f>Preturi!H874</f>
        <v>5.56</v>
      </c>
      <c r="D874" t="str">
        <f>Preturi!I874</f>
        <v>EUR</v>
      </c>
    </row>
    <row r="875" spans="1:4">
      <c r="A875" t="str">
        <f>Preturi!G875</f>
        <v>AML16ZNC050</v>
      </c>
      <c r="C875" t="str">
        <f>Preturi!H875</f>
        <v>6.07</v>
      </c>
      <c r="D875" t="str">
        <f>Preturi!I875</f>
        <v>EUR</v>
      </c>
    </row>
    <row r="876" spans="1:4">
      <c r="A876" t="str">
        <f>Preturi!G876</f>
        <v>AML16ZNC060</v>
      </c>
      <c r="C876" t="str">
        <f>Preturi!H876</f>
        <v>7.47</v>
      </c>
      <c r="D876" t="str">
        <f>Preturi!I876</f>
        <v>EUR</v>
      </c>
    </row>
    <row r="877" spans="1:4">
      <c r="A877" t="str">
        <f>Preturi!G877</f>
        <v>AML16ZNC070</v>
      </c>
      <c r="C877" t="str">
        <f>Preturi!H877</f>
        <v>8.77</v>
      </c>
      <c r="D877" t="str">
        <f>Preturi!I877</f>
        <v>EUR</v>
      </c>
    </row>
    <row r="878" spans="1:4">
      <c r="A878" t="str">
        <f>Preturi!G878</f>
        <v>AML17803045</v>
      </c>
      <c r="C878" t="str">
        <f>Preturi!H878</f>
        <v>9.49</v>
      </c>
      <c r="D878" t="str">
        <f>Preturi!I878</f>
        <v>EUR</v>
      </c>
    </row>
    <row r="879" spans="1:4">
      <c r="A879" t="str">
        <f>Preturi!G879</f>
        <v>AML17DPL050</v>
      </c>
      <c r="C879" t="str">
        <f>Preturi!H879</f>
        <v>7.75</v>
      </c>
      <c r="D879" t="str">
        <f>Preturi!I879</f>
        <v>EUR</v>
      </c>
    </row>
    <row r="880" spans="1:4">
      <c r="A880" t="str">
        <f>Preturi!G880</f>
        <v>AML17DPL060</v>
      </c>
      <c r="C880" t="str">
        <f>Preturi!H880</f>
        <v>11.54</v>
      </c>
      <c r="D880" t="str">
        <f>Preturi!I880</f>
        <v>EUR</v>
      </c>
    </row>
    <row r="881" spans="1:4">
      <c r="A881" t="str">
        <f>Preturi!G881</f>
        <v>AML17DPM050</v>
      </c>
      <c r="C881" t="str">
        <f>Preturi!H881</f>
        <v>8.07</v>
      </c>
      <c r="D881" t="str">
        <f>Preturi!I881</f>
        <v>EUR</v>
      </c>
    </row>
    <row r="882" spans="1:4">
      <c r="A882" t="str">
        <f>Preturi!G882</f>
        <v>AML17DPM060</v>
      </c>
      <c r="C882" t="str">
        <f>Preturi!H882</f>
        <v>16.48</v>
      </c>
      <c r="D882" t="str">
        <f>Preturi!I882</f>
        <v>EUR</v>
      </c>
    </row>
    <row r="883" spans="1:4">
      <c r="A883" t="str">
        <f>Preturi!G883</f>
        <v>AML17GDM050</v>
      </c>
      <c r="C883" t="str">
        <f>Preturi!H883</f>
        <v>9.62</v>
      </c>
      <c r="D883" t="str">
        <f>Preturi!I883</f>
        <v>EUR</v>
      </c>
    </row>
    <row r="884" spans="1:4">
      <c r="A884" t="str">
        <f>Preturi!G884</f>
        <v>AML17LUC040</v>
      </c>
      <c r="C884" t="str">
        <f>Preturi!H884</f>
        <v>5.63</v>
      </c>
      <c r="D884" t="str">
        <f>Preturi!I884</f>
        <v>EUR</v>
      </c>
    </row>
    <row r="885" spans="1:4">
      <c r="A885" t="str">
        <f>Preturi!G885</f>
        <v>AML17LUC045</v>
      </c>
      <c r="C885" t="str">
        <f>Preturi!H885</f>
        <v>6.58</v>
      </c>
      <c r="D885" t="str">
        <f>Preturi!I885</f>
        <v>EUR</v>
      </c>
    </row>
    <row r="886" spans="1:4">
      <c r="A886" t="str">
        <f>Preturi!G886</f>
        <v>AML17LUC050</v>
      </c>
      <c r="C886" t="str">
        <f>Preturi!H886</f>
        <v>7.05</v>
      </c>
      <c r="D886" t="str">
        <f>Preturi!I886</f>
        <v>EUR</v>
      </c>
    </row>
    <row r="887" spans="1:4">
      <c r="A887" t="str">
        <f>Preturi!G887</f>
        <v>AML17LUC060</v>
      </c>
      <c r="C887" t="str">
        <f>Preturi!H887</f>
        <v>7.99</v>
      </c>
      <c r="D887" t="str">
        <f>Preturi!I887</f>
        <v>EUR</v>
      </c>
    </row>
    <row r="888" spans="1:4">
      <c r="A888" t="str">
        <f>Preturi!G888</f>
        <v>AML17LUC070</v>
      </c>
      <c r="C888" t="str">
        <f>Preturi!H888</f>
        <v>10.14</v>
      </c>
      <c r="D888" t="str">
        <f>Preturi!I888</f>
        <v>EUR</v>
      </c>
    </row>
    <row r="889" spans="1:4">
      <c r="A889" t="str">
        <f>Preturi!G889</f>
        <v>AML17MAT040</v>
      </c>
      <c r="C889" t="str">
        <f>Preturi!H889</f>
        <v>6.15</v>
      </c>
      <c r="D889" t="str">
        <f>Preturi!I889</f>
        <v>EUR</v>
      </c>
    </row>
    <row r="890" spans="1:4">
      <c r="A890" t="str">
        <f>Preturi!G890</f>
        <v>AML17MAT045</v>
      </c>
      <c r="C890" t="str">
        <f>Preturi!H890</f>
        <v>7.02</v>
      </c>
      <c r="D890" t="str">
        <f>Preturi!I890</f>
        <v>EUR</v>
      </c>
    </row>
    <row r="891" spans="1:4">
      <c r="A891" t="str">
        <f>Preturi!G891</f>
        <v>AML17MAT050</v>
      </c>
      <c r="C891" t="str">
        <f>Preturi!H891</f>
        <v>7.33</v>
      </c>
      <c r="D891" t="str">
        <f>Preturi!I891</f>
        <v>EUR</v>
      </c>
    </row>
    <row r="892" spans="1:4">
      <c r="A892" t="str">
        <f>Preturi!G892</f>
        <v>AML17MAT060</v>
      </c>
      <c r="C892" t="str">
        <f>Preturi!H892</f>
        <v>8.31</v>
      </c>
      <c r="D892" t="str">
        <f>Preturi!I892</f>
        <v>EUR</v>
      </c>
    </row>
    <row r="893" spans="1:4">
      <c r="A893" t="str">
        <f>Preturi!G893</f>
        <v>AML17MGN050</v>
      </c>
      <c r="C893" t="str">
        <f>Preturi!H893</f>
        <v>7.64</v>
      </c>
      <c r="D893" t="str">
        <f>Preturi!I893</f>
        <v>EUR</v>
      </c>
    </row>
    <row r="894" spans="1:4">
      <c r="A894" t="str">
        <f>Preturi!G894</f>
        <v>AML17WOD045</v>
      </c>
      <c r="C894" t="str">
        <f>Preturi!H894</f>
        <v>9.50</v>
      </c>
      <c r="D894" t="str">
        <f>Preturi!I894</f>
        <v>EUR</v>
      </c>
    </row>
    <row r="895" spans="1:4">
      <c r="A895" t="str">
        <f>Preturi!G895</f>
        <v>AML17WOD050</v>
      </c>
      <c r="C895" t="str">
        <f>Preturi!H895</f>
        <v>9.62</v>
      </c>
      <c r="D895" t="str">
        <f>Preturi!I895</f>
        <v>EUR</v>
      </c>
    </row>
    <row r="896" spans="1:4">
      <c r="A896" t="str">
        <f>Preturi!G896</f>
        <v>AML17ZNC037</v>
      </c>
      <c r="C896" t="str">
        <f>Preturi!H896</f>
        <v>4.62</v>
      </c>
      <c r="D896" t="str">
        <f>Preturi!I896</f>
        <v>EUR</v>
      </c>
    </row>
    <row r="897" spans="1:4">
      <c r="A897" t="str">
        <f>Preturi!G897</f>
        <v>AML17ZNC040</v>
      </c>
      <c r="C897" t="str">
        <f>Preturi!H897</f>
        <v>4.73</v>
      </c>
      <c r="D897" t="str">
        <f>Preturi!I897</f>
        <v>EUR</v>
      </c>
    </row>
    <row r="898" spans="1:4">
      <c r="A898" t="str">
        <f>Preturi!G898</f>
        <v>AML17ZNC045</v>
      </c>
      <c r="C898" t="str">
        <f>Preturi!H898</f>
        <v>5.91</v>
      </c>
      <c r="D898" t="str">
        <f>Preturi!I898</f>
        <v>EUR</v>
      </c>
    </row>
    <row r="899" spans="1:4">
      <c r="A899" t="str">
        <f>Preturi!G899</f>
        <v>AML17ZNC050</v>
      </c>
      <c r="C899" t="str">
        <f>Preturi!H899</f>
        <v>6.45</v>
      </c>
      <c r="D899" t="str">
        <f>Preturi!I899</f>
        <v>EUR</v>
      </c>
    </row>
    <row r="900" spans="1:4">
      <c r="A900" t="str">
        <f>Preturi!G900</f>
        <v>AML17ZNC060</v>
      </c>
      <c r="C900" t="str">
        <f>Preturi!H900</f>
        <v>7.94</v>
      </c>
      <c r="D900" t="str">
        <f>Preturi!I900</f>
        <v>EUR</v>
      </c>
    </row>
    <row r="901" spans="1:4">
      <c r="A901" t="str">
        <f>Preturi!G901</f>
        <v>AML17ZNC070</v>
      </c>
      <c r="C901" t="str">
        <f>Preturi!H901</f>
        <v>9.32</v>
      </c>
      <c r="D901" t="str">
        <f>Preturi!I901</f>
        <v>EUR</v>
      </c>
    </row>
    <row r="902" spans="1:4">
      <c r="A902" t="str">
        <f>Preturi!G902</f>
        <v>AML18803045</v>
      </c>
      <c r="C902" t="str">
        <f>Preturi!H902</f>
        <v>10.05</v>
      </c>
      <c r="D902" t="str">
        <f>Preturi!I902</f>
        <v>EUR</v>
      </c>
    </row>
    <row r="903" spans="1:4">
      <c r="A903" t="str">
        <f>Preturi!G903</f>
        <v>AML18DPL050</v>
      </c>
      <c r="C903" t="str">
        <f>Preturi!H903</f>
        <v>8.21</v>
      </c>
      <c r="D903" t="str">
        <f>Preturi!I903</f>
        <v>EUR</v>
      </c>
    </row>
    <row r="904" spans="1:4">
      <c r="A904" t="str">
        <f>Preturi!G904</f>
        <v>AML18DPL060</v>
      </c>
      <c r="C904" t="str">
        <f>Preturi!H904</f>
        <v>12.22</v>
      </c>
      <c r="D904" t="str">
        <f>Preturi!I904</f>
        <v>EUR</v>
      </c>
    </row>
    <row r="905" spans="1:4">
      <c r="A905" t="str">
        <f>Preturi!G905</f>
        <v>AML18DPM050</v>
      </c>
      <c r="C905" t="str">
        <f>Preturi!H905</f>
        <v>8.54</v>
      </c>
      <c r="D905" t="str">
        <f>Preturi!I905</f>
        <v>EUR</v>
      </c>
    </row>
    <row r="906" spans="1:4">
      <c r="A906" t="str">
        <f>Preturi!G906</f>
        <v>AML18DPM060</v>
      </c>
      <c r="C906" t="str">
        <f>Preturi!H906</f>
        <v>17.45</v>
      </c>
      <c r="D906" t="str">
        <f>Preturi!I906</f>
        <v>EUR</v>
      </c>
    </row>
    <row r="907" spans="1:4">
      <c r="A907" t="str">
        <f>Preturi!G907</f>
        <v>AML18GDM050</v>
      </c>
      <c r="C907" t="str">
        <f>Preturi!H907</f>
        <v>10.18</v>
      </c>
      <c r="D907" t="str">
        <f>Preturi!I907</f>
        <v>EUR</v>
      </c>
    </row>
    <row r="908" spans="1:4">
      <c r="A908" t="str">
        <f>Preturi!G908</f>
        <v>AML18LUC040</v>
      </c>
      <c r="C908" t="str">
        <f>Preturi!H908</f>
        <v>5.97</v>
      </c>
      <c r="D908" t="str">
        <f>Preturi!I908</f>
        <v>EUR</v>
      </c>
    </row>
    <row r="909" spans="1:4">
      <c r="A909" t="str">
        <f>Preturi!G909</f>
        <v>AML18LUC045</v>
      </c>
      <c r="C909" t="str">
        <f>Preturi!H909</f>
        <v>6.96</v>
      </c>
      <c r="D909" t="str">
        <f>Preturi!I909</f>
        <v>EUR</v>
      </c>
    </row>
    <row r="910" spans="1:4">
      <c r="A910" t="str">
        <f>Preturi!G910</f>
        <v>AML18LUC050</v>
      </c>
      <c r="C910" t="str">
        <f>Preturi!H910</f>
        <v>7.46</v>
      </c>
      <c r="D910" t="str">
        <f>Preturi!I910</f>
        <v>EUR</v>
      </c>
    </row>
    <row r="911" spans="1:4">
      <c r="A911" t="str">
        <f>Preturi!G911</f>
        <v>AML18LUC060</v>
      </c>
      <c r="C911" t="str">
        <f>Preturi!H911</f>
        <v>8.46</v>
      </c>
      <c r="D911" t="str">
        <f>Preturi!I911</f>
        <v>EUR</v>
      </c>
    </row>
    <row r="912" spans="1:4">
      <c r="A912" t="str">
        <f>Preturi!G912</f>
        <v>AML18LUC070</v>
      </c>
      <c r="C912" t="str">
        <f>Preturi!H912</f>
        <v>10.74</v>
      </c>
      <c r="D912" t="str">
        <f>Preturi!I912</f>
        <v>EUR</v>
      </c>
    </row>
    <row r="913" spans="1:4">
      <c r="A913" t="str">
        <f>Preturi!G913</f>
        <v>AML18MAT040</v>
      </c>
      <c r="C913" t="str">
        <f>Preturi!H913</f>
        <v>6.51</v>
      </c>
      <c r="D913" t="str">
        <f>Preturi!I913</f>
        <v>EUR</v>
      </c>
    </row>
    <row r="914" spans="1:4">
      <c r="A914" t="str">
        <f>Preturi!G914</f>
        <v>AML18MAT045</v>
      </c>
      <c r="C914" t="str">
        <f>Preturi!H914</f>
        <v>7.44</v>
      </c>
      <c r="D914" t="str">
        <f>Preturi!I914</f>
        <v>EUR</v>
      </c>
    </row>
    <row r="915" spans="1:4">
      <c r="A915" t="str">
        <f>Preturi!G915</f>
        <v>AML18MAT050</v>
      </c>
      <c r="C915" t="str">
        <f>Preturi!H915</f>
        <v>7.76</v>
      </c>
      <c r="D915" t="str">
        <f>Preturi!I915</f>
        <v>EUR</v>
      </c>
    </row>
    <row r="916" spans="1:4">
      <c r="A916" t="str">
        <f>Preturi!G916</f>
        <v>AML18MAT060</v>
      </c>
      <c r="C916" t="str">
        <f>Preturi!H916</f>
        <v>8.80</v>
      </c>
      <c r="D916" t="str">
        <f>Preturi!I916</f>
        <v>EUR</v>
      </c>
    </row>
    <row r="917" spans="1:4">
      <c r="A917" t="str">
        <f>Preturi!G917</f>
        <v>AML18MGN050</v>
      </c>
      <c r="C917" t="str">
        <f>Preturi!H917</f>
        <v>8.08</v>
      </c>
      <c r="D917" t="str">
        <f>Preturi!I917</f>
        <v>EUR</v>
      </c>
    </row>
    <row r="918" spans="1:4">
      <c r="A918" t="str">
        <f>Preturi!G918</f>
        <v>AML18WOD045</v>
      </c>
      <c r="C918" t="str">
        <f>Preturi!H918</f>
        <v>10.06</v>
      </c>
      <c r="D918" t="str">
        <f>Preturi!I918</f>
        <v>EUR</v>
      </c>
    </row>
    <row r="919" spans="1:4">
      <c r="A919" t="str">
        <f>Preturi!G919</f>
        <v>AML18WOD050</v>
      </c>
      <c r="C919" t="str">
        <f>Preturi!H919</f>
        <v>10.18</v>
      </c>
      <c r="D919" t="str">
        <f>Preturi!I919</f>
        <v>EUR</v>
      </c>
    </row>
    <row r="920" spans="1:4">
      <c r="A920" t="str">
        <f>Preturi!G920</f>
        <v>AML18ZNC037</v>
      </c>
      <c r="C920" t="str">
        <f>Preturi!H920</f>
        <v>4.90</v>
      </c>
      <c r="D920" t="str">
        <f>Preturi!I920</f>
        <v>EUR</v>
      </c>
    </row>
    <row r="921" spans="1:4">
      <c r="A921" t="str">
        <f>Preturi!G921</f>
        <v>AML18ZNC040</v>
      </c>
      <c r="C921" t="str">
        <f>Preturi!H921</f>
        <v>5.01</v>
      </c>
      <c r="D921" t="str">
        <f>Preturi!I921</f>
        <v>EUR</v>
      </c>
    </row>
    <row r="922" spans="1:4">
      <c r="A922" t="str">
        <f>Preturi!G922</f>
        <v>AML18ZNC045</v>
      </c>
      <c r="C922" t="str">
        <f>Preturi!H922</f>
        <v>6.26</v>
      </c>
      <c r="D922" t="str">
        <f>Preturi!I922</f>
        <v>EUR</v>
      </c>
    </row>
    <row r="923" spans="1:4">
      <c r="A923" t="str">
        <f>Preturi!G923</f>
        <v>AML18ZNC050</v>
      </c>
      <c r="C923" t="str">
        <f>Preturi!H923</f>
        <v>6.83</v>
      </c>
      <c r="D923" t="str">
        <f>Preturi!I923</f>
        <v>EUR</v>
      </c>
    </row>
    <row r="924" spans="1:4">
      <c r="A924" t="str">
        <f>Preturi!G924</f>
        <v>AML18ZNC060</v>
      </c>
      <c r="C924" t="str">
        <f>Preturi!H924</f>
        <v>8.41</v>
      </c>
      <c r="D924" t="str">
        <f>Preturi!I924</f>
        <v>EUR</v>
      </c>
    </row>
    <row r="925" spans="1:4">
      <c r="A925" t="str">
        <f>Preturi!G925</f>
        <v>AML18ZNC070</v>
      </c>
      <c r="C925" t="str">
        <f>Preturi!H925</f>
        <v>9.87</v>
      </c>
      <c r="D925" t="str">
        <f>Preturi!I925</f>
        <v>EUR</v>
      </c>
    </row>
    <row r="926" spans="1:4">
      <c r="A926" t="str">
        <f>Preturi!G926</f>
        <v>AML19803045</v>
      </c>
      <c r="C926" t="str">
        <f>Preturi!H926</f>
        <v>10.61</v>
      </c>
      <c r="D926" t="str">
        <f>Preturi!I926</f>
        <v>EUR</v>
      </c>
    </row>
    <row r="927" spans="1:4">
      <c r="A927" t="str">
        <f>Preturi!G927</f>
        <v>AML19DPL050</v>
      </c>
      <c r="C927" t="str">
        <f>Preturi!H927</f>
        <v>8.66</v>
      </c>
      <c r="D927" t="str">
        <f>Preturi!I927</f>
        <v>EUR</v>
      </c>
    </row>
    <row r="928" spans="1:4">
      <c r="A928" t="str">
        <f>Preturi!G928</f>
        <v>AML19DPL060</v>
      </c>
      <c r="C928" t="str">
        <f>Preturi!H928</f>
        <v>12.90</v>
      </c>
      <c r="D928" t="str">
        <f>Preturi!I928</f>
        <v>EUR</v>
      </c>
    </row>
    <row r="929" spans="1:4">
      <c r="A929" t="str">
        <f>Preturi!G929</f>
        <v>AML19DPM050</v>
      </c>
      <c r="C929" t="str">
        <f>Preturi!H929</f>
        <v>9.01</v>
      </c>
      <c r="D929" t="str">
        <f>Preturi!I929</f>
        <v>EUR</v>
      </c>
    </row>
    <row r="930" spans="1:4">
      <c r="A930" t="str">
        <f>Preturi!G930</f>
        <v>AML19DPM060</v>
      </c>
      <c r="C930" t="str">
        <f>Preturi!H930</f>
        <v>18.42</v>
      </c>
      <c r="D930" t="str">
        <f>Preturi!I930</f>
        <v>EUR</v>
      </c>
    </row>
    <row r="931" spans="1:4">
      <c r="A931" t="str">
        <f>Preturi!G931</f>
        <v>AML19GDM050</v>
      </c>
      <c r="C931" t="str">
        <f>Preturi!H931</f>
        <v>10.75</v>
      </c>
      <c r="D931" t="str">
        <f>Preturi!I931</f>
        <v>EUR</v>
      </c>
    </row>
    <row r="932" spans="1:4">
      <c r="A932" t="str">
        <f>Preturi!G932</f>
        <v>AML19LUC040</v>
      </c>
      <c r="C932" t="str">
        <f>Preturi!H932</f>
        <v>6.30</v>
      </c>
      <c r="D932" t="str">
        <f>Preturi!I932</f>
        <v>EUR</v>
      </c>
    </row>
    <row r="933" spans="1:4">
      <c r="A933" t="str">
        <f>Preturi!G933</f>
        <v>AML19LUC045</v>
      </c>
      <c r="C933" t="str">
        <f>Preturi!H933</f>
        <v>7.35</v>
      </c>
      <c r="D933" t="str">
        <f>Preturi!I933</f>
        <v>EUR</v>
      </c>
    </row>
    <row r="934" spans="1:4">
      <c r="A934" t="str">
        <f>Preturi!G934</f>
        <v>AML19LUC050</v>
      </c>
      <c r="C934" t="str">
        <f>Preturi!H934</f>
        <v>7.87</v>
      </c>
      <c r="D934" t="str">
        <f>Preturi!I934</f>
        <v>EUR</v>
      </c>
    </row>
    <row r="935" spans="1:4">
      <c r="A935" t="str">
        <f>Preturi!G935</f>
        <v>AML19LUC060</v>
      </c>
      <c r="C935" t="str">
        <f>Preturi!H935</f>
        <v>8.93</v>
      </c>
      <c r="D935" t="str">
        <f>Preturi!I935</f>
        <v>EUR</v>
      </c>
    </row>
    <row r="936" spans="1:4">
      <c r="A936" t="str">
        <f>Preturi!G936</f>
        <v>AML19LUC070</v>
      </c>
      <c r="C936" t="str">
        <f>Preturi!H936</f>
        <v>11.34</v>
      </c>
      <c r="D936" t="str">
        <f>Preturi!I936</f>
        <v>EUR</v>
      </c>
    </row>
    <row r="937" spans="1:4">
      <c r="A937" t="str">
        <f>Preturi!G937</f>
        <v>AML19MAT040</v>
      </c>
      <c r="C937" t="str">
        <f>Preturi!H937</f>
        <v>6.87</v>
      </c>
      <c r="D937" t="str">
        <f>Preturi!I937</f>
        <v>EUR</v>
      </c>
    </row>
    <row r="938" spans="1:4">
      <c r="A938" t="str">
        <f>Preturi!G938</f>
        <v>AML19MAT045</v>
      </c>
      <c r="C938" t="str">
        <f>Preturi!H938</f>
        <v>7.85</v>
      </c>
      <c r="D938" t="str">
        <f>Preturi!I938</f>
        <v>EUR</v>
      </c>
    </row>
    <row r="939" spans="1:4">
      <c r="A939" t="str">
        <f>Preturi!G939</f>
        <v>AML19MAT050</v>
      </c>
      <c r="C939" t="str">
        <f>Preturi!H939</f>
        <v>8.20</v>
      </c>
      <c r="D939" t="str">
        <f>Preturi!I939</f>
        <v>EUR</v>
      </c>
    </row>
    <row r="940" spans="1:4">
      <c r="A940" t="str">
        <f>Preturi!G940</f>
        <v>AML19MAT060</v>
      </c>
      <c r="C940" t="str">
        <f>Preturi!H940</f>
        <v>9.29</v>
      </c>
      <c r="D940" t="str">
        <f>Preturi!I940</f>
        <v>EUR</v>
      </c>
    </row>
    <row r="941" spans="1:4">
      <c r="A941" t="str">
        <f>Preturi!G941</f>
        <v>AML19MGN050</v>
      </c>
      <c r="C941" t="str">
        <f>Preturi!H941</f>
        <v>8.53</v>
      </c>
      <c r="D941" t="str">
        <f>Preturi!I941</f>
        <v>EUR</v>
      </c>
    </row>
    <row r="942" spans="1:4">
      <c r="A942" t="str">
        <f>Preturi!G942</f>
        <v>AML19WOD045</v>
      </c>
      <c r="C942" t="str">
        <f>Preturi!H942</f>
        <v>10.62</v>
      </c>
      <c r="D942" t="str">
        <f>Preturi!I942</f>
        <v>EUR</v>
      </c>
    </row>
    <row r="943" spans="1:4">
      <c r="A943" t="str">
        <f>Preturi!G943</f>
        <v>AML19WOD050</v>
      </c>
      <c r="C943" t="str">
        <f>Preturi!H943</f>
        <v>10.75</v>
      </c>
      <c r="D943" t="str">
        <f>Preturi!I943</f>
        <v>EUR</v>
      </c>
    </row>
    <row r="944" spans="1:4">
      <c r="A944" t="str">
        <f>Preturi!G944</f>
        <v>AML19ZNC037</v>
      </c>
      <c r="C944" t="str">
        <f>Preturi!H944</f>
        <v>5.17</v>
      </c>
      <c r="D944" t="str">
        <f>Preturi!I944</f>
        <v>EUR</v>
      </c>
    </row>
    <row r="945" spans="1:4">
      <c r="A945" t="str">
        <f>Preturi!G945</f>
        <v>AML19ZNC040</v>
      </c>
      <c r="C945" t="str">
        <f>Preturi!H945</f>
        <v>5.28</v>
      </c>
      <c r="D945" t="str">
        <f>Preturi!I945</f>
        <v>EUR</v>
      </c>
    </row>
    <row r="946" spans="1:4">
      <c r="A946" t="str">
        <f>Preturi!G946</f>
        <v>AML19ZNC045</v>
      </c>
      <c r="C946" t="str">
        <f>Preturi!H946</f>
        <v>6.60</v>
      </c>
      <c r="D946" t="str">
        <f>Preturi!I946</f>
        <v>EUR</v>
      </c>
    </row>
    <row r="947" spans="1:4">
      <c r="A947" t="str">
        <f>Preturi!G947</f>
        <v>AML19ZNC050</v>
      </c>
      <c r="C947" t="str">
        <f>Preturi!H947</f>
        <v>7.21</v>
      </c>
      <c r="D947" t="str">
        <f>Preturi!I947</f>
        <v>EUR</v>
      </c>
    </row>
    <row r="948" spans="1:4">
      <c r="A948" t="str">
        <f>Preturi!G948</f>
        <v>AML19ZNC060</v>
      </c>
      <c r="C948" t="str">
        <f>Preturi!H948</f>
        <v>8.87</v>
      </c>
      <c r="D948" t="str">
        <f>Preturi!I948</f>
        <v>EUR</v>
      </c>
    </row>
    <row r="949" spans="1:4">
      <c r="A949" t="str">
        <f>Preturi!G949</f>
        <v>AML19ZNC070</v>
      </c>
      <c r="C949" t="str">
        <f>Preturi!H949</f>
        <v>10.41</v>
      </c>
      <c r="D949" t="str">
        <f>Preturi!I949</f>
        <v>EUR</v>
      </c>
    </row>
    <row r="950" spans="1:4">
      <c r="A950" t="str">
        <f>Preturi!G950</f>
        <v>AML20803045</v>
      </c>
      <c r="C950" t="str">
        <f>Preturi!H950</f>
        <v>11.16</v>
      </c>
      <c r="D950" t="str">
        <f>Preturi!I950</f>
        <v>EUR</v>
      </c>
    </row>
    <row r="951" spans="1:4">
      <c r="A951" t="str">
        <f>Preturi!G951</f>
        <v>AML20DPL050</v>
      </c>
      <c r="C951" t="str">
        <f>Preturi!H951</f>
        <v>9.12</v>
      </c>
      <c r="D951" t="str">
        <f>Preturi!I951</f>
        <v>EUR</v>
      </c>
    </row>
    <row r="952" spans="1:4">
      <c r="A952" t="str">
        <f>Preturi!G952</f>
        <v>AML20DPL060</v>
      </c>
      <c r="C952" t="str">
        <f>Preturi!H952</f>
        <v>13.58</v>
      </c>
      <c r="D952" t="str">
        <f>Preturi!I952</f>
        <v>EUR</v>
      </c>
    </row>
    <row r="953" spans="1:4">
      <c r="A953" t="str">
        <f>Preturi!G953</f>
        <v>AML20DPM050</v>
      </c>
      <c r="C953" t="str">
        <f>Preturi!H953</f>
        <v>9.49</v>
      </c>
      <c r="D953" t="str">
        <f>Preturi!I953</f>
        <v>EUR</v>
      </c>
    </row>
    <row r="954" spans="1:4">
      <c r="A954" t="str">
        <f>Preturi!G954</f>
        <v>AML20DPM060</v>
      </c>
      <c r="C954" t="str">
        <f>Preturi!H954</f>
        <v>19.39</v>
      </c>
      <c r="D954" t="str">
        <f>Preturi!I954</f>
        <v>EUR</v>
      </c>
    </row>
    <row r="955" spans="1:4">
      <c r="A955" t="str">
        <f>Preturi!G955</f>
        <v>AML20GDM050</v>
      </c>
      <c r="C955" t="str">
        <f>Preturi!H955</f>
        <v>11.31</v>
      </c>
      <c r="D955" t="str">
        <f>Preturi!I955</f>
        <v>EUR</v>
      </c>
    </row>
    <row r="956" spans="1:4">
      <c r="A956" t="str">
        <f>Preturi!G956</f>
        <v>AML20LUC040</v>
      </c>
      <c r="C956" t="str">
        <f>Preturi!H956</f>
        <v>6.63</v>
      </c>
      <c r="D956" t="str">
        <f>Preturi!I956</f>
        <v>EUR</v>
      </c>
    </row>
    <row r="957" spans="1:4">
      <c r="A957" t="str">
        <f>Preturi!G957</f>
        <v>AML20LUC045</v>
      </c>
      <c r="C957" t="str">
        <f>Preturi!H957</f>
        <v>7.74</v>
      </c>
      <c r="D957" t="str">
        <f>Preturi!I957</f>
        <v>EUR</v>
      </c>
    </row>
    <row r="958" spans="1:4">
      <c r="A958" t="str">
        <f>Preturi!G958</f>
        <v>AML20LUC050</v>
      </c>
      <c r="C958" t="str">
        <f>Preturi!H958</f>
        <v>8.29</v>
      </c>
      <c r="D958" t="str">
        <f>Preturi!I958</f>
        <v>EUR</v>
      </c>
    </row>
    <row r="959" spans="1:4">
      <c r="A959" t="str">
        <f>Preturi!G959</f>
        <v>AML20LUC060</v>
      </c>
      <c r="C959" t="str">
        <f>Preturi!H959</f>
        <v>9.40</v>
      </c>
      <c r="D959" t="str">
        <f>Preturi!I959</f>
        <v>EUR</v>
      </c>
    </row>
    <row r="960" spans="1:4">
      <c r="A960" t="str">
        <f>Preturi!G960</f>
        <v>AML20LUC070</v>
      </c>
      <c r="C960" t="str">
        <f>Preturi!H960</f>
        <v>11.93</v>
      </c>
      <c r="D960" t="str">
        <f>Preturi!I960</f>
        <v>EUR</v>
      </c>
    </row>
    <row r="961" spans="1:4">
      <c r="A961" t="str">
        <f>Preturi!G961</f>
        <v>AML20MAT040</v>
      </c>
      <c r="C961" t="str">
        <f>Preturi!H961</f>
        <v>7.24</v>
      </c>
      <c r="D961" t="str">
        <f>Preturi!I961</f>
        <v>EUR</v>
      </c>
    </row>
    <row r="962" spans="1:4">
      <c r="A962" t="str">
        <f>Preturi!G962</f>
        <v>AML20MAT045</v>
      </c>
      <c r="C962" t="str">
        <f>Preturi!H962</f>
        <v>8.26</v>
      </c>
      <c r="D962" t="str">
        <f>Preturi!I962</f>
        <v>EUR</v>
      </c>
    </row>
    <row r="963" spans="1:4">
      <c r="A963" t="str">
        <f>Preturi!G963</f>
        <v>AML20MAT050</v>
      </c>
      <c r="C963" t="str">
        <f>Preturi!H963</f>
        <v>8.63</v>
      </c>
      <c r="D963" t="str">
        <f>Preturi!I963</f>
        <v>EUR</v>
      </c>
    </row>
    <row r="964" spans="1:4">
      <c r="A964" t="str">
        <f>Preturi!G964</f>
        <v>AML20MAT060</v>
      </c>
      <c r="C964" t="str">
        <f>Preturi!H964</f>
        <v>9.77</v>
      </c>
      <c r="D964" t="str">
        <f>Preturi!I964</f>
        <v>EUR</v>
      </c>
    </row>
    <row r="965" spans="1:4">
      <c r="A965" t="str">
        <f>Preturi!G965</f>
        <v>AML20MGN050</v>
      </c>
      <c r="C965" t="str">
        <f>Preturi!H965</f>
        <v>8.98</v>
      </c>
      <c r="D965" t="str">
        <f>Preturi!I965</f>
        <v>EUR</v>
      </c>
    </row>
    <row r="966" spans="1:4">
      <c r="A966" t="str">
        <f>Preturi!G966</f>
        <v>AML20WOD045</v>
      </c>
      <c r="C966" t="str">
        <f>Preturi!H966</f>
        <v>11.18</v>
      </c>
      <c r="D966" t="str">
        <f>Preturi!I966</f>
        <v>EUR</v>
      </c>
    </row>
    <row r="967" spans="1:4">
      <c r="A967" t="str">
        <f>Preturi!G967</f>
        <v>AML20WOD050</v>
      </c>
      <c r="C967" t="str">
        <f>Preturi!H967</f>
        <v>11.31</v>
      </c>
      <c r="D967" t="str">
        <f>Preturi!I967</f>
        <v>EUR</v>
      </c>
    </row>
    <row r="968" spans="1:4">
      <c r="A968" t="str">
        <f>Preturi!G968</f>
        <v>AML20ZNC037</v>
      </c>
      <c r="C968" t="str">
        <f>Preturi!H968</f>
        <v>5.44</v>
      </c>
      <c r="D968" t="str">
        <f>Preturi!I968</f>
        <v>EUR</v>
      </c>
    </row>
    <row r="969" spans="1:4">
      <c r="A969" t="str">
        <f>Preturi!G969</f>
        <v>AML20ZNC040</v>
      </c>
      <c r="C969" t="str">
        <f>Preturi!H969</f>
        <v>5.56</v>
      </c>
      <c r="D969" t="str">
        <f>Preturi!I969</f>
        <v>EUR</v>
      </c>
    </row>
    <row r="970" spans="1:4">
      <c r="A970" t="str">
        <f>Preturi!G970</f>
        <v>AML20ZNC045</v>
      </c>
      <c r="C970" t="str">
        <f>Preturi!H970</f>
        <v>6.95</v>
      </c>
      <c r="D970" t="str">
        <f>Preturi!I970</f>
        <v>EUR</v>
      </c>
    </row>
    <row r="971" spans="1:4">
      <c r="A971" t="str">
        <f>Preturi!G971</f>
        <v>AML20ZNC050</v>
      </c>
      <c r="C971" t="str">
        <f>Preturi!H971</f>
        <v>7.59</v>
      </c>
      <c r="D971" t="str">
        <f>Preturi!I971</f>
        <v>EUR</v>
      </c>
    </row>
    <row r="972" spans="1:4">
      <c r="A972" t="str">
        <f>Preturi!G972</f>
        <v>AML20ZNC060</v>
      </c>
      <c r="C972" t="str">
        <f>Preturi!H972</f>
        <v>9.34</v>
      </c>
      <c r="D972" t="str">
        <f>Preturi!I972</f>
        <v>EUR</v>
      </c>
    </row>
    <row r="973" spans="1:4">
      <c r="A973" t="str">
        <f>Preturi!G973</f>
        <v>AML20ZNC070</v>
      </c>
      <c r="C973" t="str">
        <f>Preturi!H973</f>
        <v>10.96</v>
      </c>
      <c r="D973" t="str">
        <f>Preturi!I973</f>
        <v>EUR</v>
      </c>
    </row>
    <row r="974" spans="1:4">
      <c r="A974" t="str">
        <f>Preturi!G974</f>
        <v>AML21803045</v>
      </c>
      <c r="C974" t="str">
        <f>Preturi!H974</f>
        <v>11.72</v>
      </c>
      <c r="D974" t="str">
        <f>Preturi!I974</f>
        <v>EUR</v>
      </c>
    </row>
    <row r="975" spans="1:4">
      <c r="A975" t="str">
        <f>Preturi!G975</f>
        <v>AML21DPL050</v>
      </c>
      <c r="C975" t="str">
        <f>Preturi!H975</f>
        <v>9.57</v>
      </c>
      <c r="D975" t="str">
        <f>Preturi!I975</f>
        <v>EUR</v>
      </c>
    </row>
    <row r="976" spans="1:4">
      <c r="A976" t="str">
        <f>Preturi!G976</f>
        <v>AML21DPL060</v>
      </c>
      <c r="C976" t="str">
        <f>Preturi!H976</f>
        <v>14.26</v>
      </c>
      <c r="D976" t="str">
        <f>Preturi!I976</f>
        <v>EUR</v>
      </c>
    </row>
    <row r="977" spans="1:4">
      <c r="A977" t="str">
        <f>Preturi!G977</f>
        <v>AML21DPM050</v>
      </c>
      <c r="C977" t="str">
        <f>Preturi!H977</f>
        <v>9.96</v>
      </c>
      <c r="D977" t="str">
        <f>Preturi!I977</f>
        <v>EUR</v>
      </c>
    </row>
    <row r="978" spans="1:4">
      <c r="A978" t="str">
        <f>Preturi!G978</f>
        <v>AML21DPM060</v>
      </c>
      <c r="C978" t="str">
        <f>Preturi!H978</f>
        <v>20.36</v>
      </c>
      <c r="D978" t="str">
        <f>Preturi!I978</f>
        <v>EUR</v>
      </c>
    </row>
    <row r="979" spans="1:4">
      <c r="A979" t="str">
        <f>Preturi!G979</f>
        <v>AML21GDM050</v>
      </c>
      <c r="C979" t="str">
        <f>Preturi!H979</f>
        <v>11.88</v>
      </c>
      <c r="D979" t="str">
        <f>Preturi!I979</f>
        <v>EUR</v>
      </c>
    </row>
    <row r="980" spans="1:4">
      <c r="A980" t="str">
        <f>Preturi!G980</f>
        <v>AML21LUC040</v>
      </c>
      <c r="C980" t="str">
        <f>Preturi!H980</f>
        <v>6.96</v>
      </c>
      <c r="D980" t="str">
        <f>Preturi!I980</f>
        <v>EUR</v>
      </c>
    </row>
    <row r="981" spans="1:4">
      <c r="A981" t="str">
        <f>Preturi!G981</f>
        <v>AML21LUC045</v>
      </c>
      <c r="C981" t="str">
        <f>Preturi!H981</f>
        <v>8.12</v>
      </c>
      <c r="D981" t="str">
        <f>Preturi!I981</f>
        <v>EUR</v>
      </c>
    </row>
    <row r="982" spans="1:4">
      <c r="A982" t="str">
        <f>Preturi!G982</f>
        <v>AML21LUC050</v>
      </c>
      <c r="C982" t="str">
        <f>Preturi!H982</f>
        <v>8.70</v>
      </c>
      <c r="D982" t="str">
        <f>Preturi!I982</f>
        <v>EUR</v>
      </c>
    </row>
    <row r="983" spans="1:4">
      <c r="A983" t="str">
        <f>Preturi!G983</f>
        <v>AML21LUC060</v>
      </c>
      <c r="C983" t="str">
        <f>Preturi!H983</f>
        <v>9.87</v>
      </c>
      <c r="D983" t="str">
        <f>Preturi!I983</f>
        <v>EUR</v>
      </c>
    </row>
    <row r="984" spans="1:4">
      <c r="A984" t="str">
        <f>Preturi!G984</f>
        <v>AML21LUC070</v>
      </c>
      <c r="C984" t="str">
        <f>Preturi!H984</f>
        <v>12.53</v>
      </c>
      <c r="D984" t="str">
        <f>Preturi!I984</f>
        <v>EUR</v>
      </c>
    </row>
    <row r="985" spans="1:4">
      <c r="A985" t="str">
        <f>Preturi!G985</f>
        <v>AML21MAT040</v>
      </c>
      <c r="C985" t="str">
        <f>Preturi!H985</f>
        <v>7.60</v>
      </c>
      <c r="D985" t="str">
        <f>Preturi!I985</f>
        <v>EUR</v>
      </c>
    </row>
    <row r="986" spans="1:4">
      <c r="A986" t="str">
        <f>Preturi!G986</f>
        <v>AML21MAT045</v>
      </c>
      <c r="C986" t="str">
        <f>Preturi!H986</f>
        <v>8.68</v>
      </c>
      <c r="D986" t="str">
        <f>Preturi!I986</f>
        <v>EUR</v>
      </c>
    </row>
    <row r="987" spans="1:4">
      <c r="A987" t="str">
        <f>Preturi!G987</f>
        <v>AML21MAT050</v>
      </c>
      <c r="C987" t="str">
        <f>Preturi!H987</f>
        <v>9.06</v>
      </c>
      <c r="D987" t="str">
        <f>Preturi!I987</f>
        <v>EUR</v>
      </c>
    </row>
    <row r="988" spans="1:4">
      <c r="A988" t="str">
        <f>Preturi!G988</f>
        <v>AML21MAT060</v>
      </c>
      <c r="C988" t="str">
        <f>Preturi!H988</f>
        <v>10.26</v>
      </c>
      <c r="D988" t="str">
        <f>Preturi!I988</f>
        <v>EUR</v>
      </c>
    </row>
    <row r="989" spans="1:4">
      <c r="A989" t="str">
        <f>Preturi!G989</f>
        <v>AML21MGN050</v>
      </c>
      <c r="C989" t="str">
        <f>Preturi!H989</f>
        <v>9.43</v>
      </c>
      <c r="D989" t="str">
        <f>Preturi!I989</f>
        <v>EUR</v>
      </c>
    </row>
    <row r="990" spans="1:4">
      <c r="A990" t="str">
        <f>Preturi!G990</f>
        <v>AML21WOD045</v>
      </c>
      <c r="C990" t="str">
        <f>Preturi!H990</f>
        <v>11.74</v>
      </c>
      <c r="D990" t="str">
        <f>Preturi!I990</f>
        <v>EUR</v>
      </c>
    </row>
    <row r="991" spans="1:4">
      <c r="A991" t="str">
        <f>Preturi!G991</f>
        <v>AML21WOD050</v>
      </c>
      <c r="C991" t="str">
        <f>Preturi!H991</f>
        <v>11.88</v>
      </c>
      <c r="D991" t="str">
        <f>Preturi!I991</f>
        <v>EUR</v>
      </c>
    </row>
    <row r="992" spans="1:4">
      <c r="A992" t="str">
        <f>Preturi!G992</f>
        <v>AML21ZNC037</v>
      </c>
      <c r="C992" t="str">
        <f>Preturi!H992</f>
        <v>5.71</v>
      </c>
      <c r="D992" t="str">
        <f>Preturi!I992</f>
        <v>EUR</v>
      </c>
    </row>
    <row r="993" spans="1:4">
      <c r="A993" t="str">
        <f>Preturi!G993</f>
        <v>AML21ZNC040</v>
      </c>
      <c r="C993" t="str">
        <f>Preturi!H993</f>
        <v>5.84</v>
      </c>
      <c r="D993" t="str">
        <f>Preturi!I993</f>
        <v>EUR</v>
      </c>
    </row>
    <row r="994" spans="1:4">
      <c r="A994" t="str">
        <f>Preturi!G994</f>
        <v>AML21ZNC045</v>
      </c>
      <c r="C994" t="str">
        <f>Preturi!H994</f>
        <v>7.30</v>
      </c>
      <c r="D994" t="str">
        <f>Preturi!I994</f>
        <v>EUR</v>
      </c>
    </row>
    <row r="995" spans="1:4">
      <c r="A995" t="str">
        <f>Preturi!G995</f>
        <v>AML21ZNC050</v>
      </c>
      <c r="C995" t="str">
        <f>Preturi!H995</f>
        <v>8.35</v>
      </c>
      <c r="D995" t="str">
        <f>Preturi!I995</f>
        <v>EUR</v>
      </c>
    </row>
    <row r="996" spans="1:4">
      <c r="A996" t="str">
        <f>Preturi!G996</f>
        <v>AML21ZNC060</v>
      </c>
      <c r="C996" t="str">
        <f>Preturi!H996</f>
        <v>9.81</v>
      </c>
      <c r="D996" t="str">
        <f>Preturi!I996</f>
        <v>EUR</v>
      </c>
    </row>
    <row r="997" spans="1:4">
      <c r="A997" t="str">
        <f>Preturi!G997</f>
        <v>AML21ZNC070</v>
      </c>
      <c r="C997" t="str">
        <f>Preturi!H997</f>
        <v>11.51</v>
      </c>
      <c r="D997" t="str">
        <f>Preturi!I997</f>
        <v>EUR</v>
      </c>
    </row>
    <row r="998" spans="1:4">
      <c r="A998" t="str">
        <f>Preturi!G998</f>
        <v>AML22803045</v>
      </c>
      <c r="C998" t="str">
        <f>Preturi!H998</f>
        <v>12.28</v>
      </c>
      <c r="D998" t="str">
        <f>Preturi!I998</f>
        <v>EUR</v>
      </c>
    </row>
    <row r="999" spans="1:4">
      <c r="A999" t="str">
        <f>Preturi!G999</f>
        <v>AML22DPL050</v>
      </c>
      <c r="C999" t="str">
        <f>Preturi!H999</f>
        <v>10.03</v>
      </c>
      <c r="D999" t="str">
        <f>Preturi!I999</f>
        <v>EUR</v>
      </c>
    </row>
    <row r="1000" spans="1:4">
      <c r="A1000" t="str">
        <f>Preturi!G1000</f>
        <v>AML22DPL060</v>
      </c>
      <c r="C1000" t="str">
        <f>Preturi!H1000</f>
        <v>14.94</v>
      </c>
      <c r="D1000" t="str">
        <f>Preturi!I1000</f>
        <v>EUR</v>
      </c>
    </row>
    <row r="1001" spans="1:4">
      <c r="A1001" t="str">
        <f>Preturi!G1001</f>
        <v>AML22DPM050</v>
      </c>
      <c r="C1001" t="str">
        <f>Preturi!H1001</f>
        <v>10.44</v>
      </c>
      <c r="D1001" t="str">
        <f>Preturi!I1001</f>
        <v>EUR</v>
      </c>
    </row>
    <row r="1002" spans="1:4">
      <c r="A1002" t="str">
        <f>Preturi!G1002</f>
        <v>AML22DPM060</v>
      </c>
      <c r="C1002" t="str">
        <f>Preturi!H1002</f>
        <v>21.32</v>
      </c>
      <c r="D1002" t="str">
        <f>Preturi!I1002</f>
        <v>EUR</v>
      </c>
    </row>
    <row r="1003" spans="1:4">
      <c r="A1003" t="str">
        <f>Preturi!G1003</f>
        <v>AML22GDM050</v>
      </c>
      <c r="C1003" t="str">
        <f>Preturi!H1003</f>
        <v>12.44</v>
      </c>
      <c r="D1003" t="str">
        <f>Preturi!I1003</f>
        <v>EUR</v>
      </c>
    </row>
    <row r="1004" spans="1:4">
      <c r="A1004" t="str">
        <f>Preturi!G1004</f>
        <v>AML22LUC040</v>
      </c>
      <c r="C1004" t="str">
        <f>Preturi!H1004</f>
        <v>7.29</v>
      </c>
      <c r="D1004" t="str">
        <f>Preturi!I1004</f>
        <v>EUR</v>
      </c>
    </row>
    <row r="1005" spans="1:4">
      <c r="A1005" t="str">
        <f>Preturi!G1005</f>
        <v>AML22LUC045</v>
      </c>
      <c r="C1005" t="str">
        <f>Preturi!H1005</f>
        <v>8.51</v>
      </c>
      <c r="D1005" t="str">
        <f>Preturi!I1005</f>
        <v>EUR</v>
      </c>
    </row>
    <row r="1006" spans="1:4">
      <c r="A1006" t="str">
        <f>Preturi!G1006</f>
        <v>AML22LUC050</v>
      </c>
      <c r="C1006" t="str">
        <f>Preturi!H1006</f>
        <v>9.12</v>
      </c>
      <c r="D1006" t="str">
        <f>Preturi!I1006</f>
        <v>EUR</v>
      </c>
    </row>
    <row r="1007" spans="1:4">
      <c r="A1007" t="str">
        <f>Preturi!G1007</f>
        <v>AML22LUC060</v>
      </c>
      <c r="C1007" t="str">
        <f>Preturi!H1007</f>
        <v>10.34</v>
      </c>
      <c r="D1007" t="str">
        <f>Preturi!I1007</f>
        <v>EUR</v>
      </c>
    </row>
    <row r="1008" spans="1:4">
      <c r="A1008" t="str">
        <f>Preturi!G1008</f>
        <v>AML22LUC070</v>
      </c>
      <c r="C1008" t="str">
        <f>Preturi!H1008</f>
        <v>13.13</v>
      </c>
      <c r="D1008" t="str">
        <f>Preturi!I1008</f>
        <v>EUR</v>
      </c>
    </row>
    <row r="1009" spans="1:4">
      <c r="A1009" t="str">
        <f>Preturi!G1009</f>
        <v>AML22MAT040</v>
      </c>
      <c r="C1009" t="str">
        <f>Preturi!H1009</f>
        <v>7.96</v>
      </c>
      <c r="D1009" t="str">
        <f>Preturi!I1009</f>
        <v>EUR</v>
      </c>
    </row>
    <row r="1010" spans="1:4">
      <c r="A1010" t="str">
        <f>Preturi!G1010</f>
        <v>AML22MAT045</v>
      </c>
      <c r="C1010" t="str">
        <f>Preturi!H1010</f>
        <v>9.09</v>
      </c>
      <c r="D1010" t="str">
        <f>Preturi!I1010</f>
        <v>EUR</v>
      </c>
    </row>
    <row r="1011" spans="1:4">
      <c r="A1011" t="str">
        <f>Preturi!G1011</f>
        <v>AML22MAT050</v>
      </c>
      <c r="C1011" t="str">
        <f>Preturi!H1011</f>
        <v>9.49</v>
      </c>
      <c r="D1011" t="str">
        <f>Preturi!I1011</f>
        <v>EUR</v>
      </c>
    </row>
    <row r="1012" spans="1:4">
      <c r="A1012" t="str">
        <f>Preturi!G1012</f>
        <v>AML22MAT060</v>
      </c>
      <c r="C1012" t="str">
        <f>Preturi!H1012</f>
        <v>10.75</v>
      </c>
      <c r="D1012" t="str">
        <f>Preturi!I1012</f>
        <v>EUR</v>
      </c>
    </row>
    <row r="1013" spans="1:4">
      <c r="A1013" t="str">
        <f>Preturi!G1013</f>
        <v>AML22MGN050</v>
      </c>
      <c r="C1013" t="str">
        <f>Preturi!H1013</f>
        <v>9.88</v>
      </c>
      <c r="D1013" t="str">
        <f>Preturi!I1013</f>
        <v>EUR</v>
      </c>
    </row>
    <row r="1014" spans="1:4">
      <c r="A1014" t="str">
        <f>Preturi!G1014</f>
        <v>AML22WOD045</v>
      </c>
      <c r="C1014" t="str">
        <f>Preturi!H1014</f>
        <v>12.30</v>
      </c>
      <c r="D1014" t="str">
        <f>Preturi!I1014</f>
        <v>EUR</v>
      </c>
    </row>
    <row r="1015" spans="1:4">
      <c r="A1015" t="str">
        <f>Preturi!G1015</f>
        <v>AML22WOD050</v>
      </c>
      <c r="C1015" t="str">
        <f>Preturi!H1015</f>
        <v>12.44</v>
      </c>
      <c r="D1015" t="str">
        <f>Preturi!I1015</f>
        <v>EUR</v>
      </c>
    </row>
    <row r="1016" spans="1:4">
      <c r="A1016" t="str">
        <f>Preturi!G1016</f>
        <v>AML22ZNC037</v>
      </c>
      <c r="C1016" t="str">
        <f>Preturi!H1016</f>
        <v>5.98</v>
      </c>
      <c r="D1016" t="str">
        <f>Preturi!I1016</f>
        <v>EUR</v>
      </c>
    </row>
    <row r="1017" spans="1:4">
      <c r="A1017" t="str">
        <f>Preturi!G1017</f>
        <v>AML22ZNC040</v>
      </c>
      <c r="C1017" t="str">
        <f>Preturi!H1017</f>
        <v>6.12</v>
      </c>
      <c r="D1017" t="str">
        <f>Preturi!I1017</f>
        <v>EUR</v>
      </c>
    </row>
    <row r="1018" spans="1:4">
      <c r="A1018" t="str">
        <f>Preturi!G1018</f>
        <v>AML22ZNC045</v>
      </c>
      <c r="C1018" t="str">
        <f>Preturi!H1018</f>
        <v>7.65</v>
      </c>
      <c r="D1018" t="str">
        <f>Preturi!I1018</f>
        <v>EUR</v>
      </c>
    </row>
    <row r="1019" spans="1:4">
      <c r="A1019" t="str">
        <f>Preturi!G1019</f>
        <v>AML22ZNC050</v>
      </c>
      <c r="C1019" t="str">
        <f>Preturi!H1019</f>
        <v>8.35</v>
      </c>
      <c r="D1019" t="str">
        <f>Preturi!I1019</f>
        <v>EUR</v>
      </c>
    </row>
    <row r="1020" spans="1:4">
      <c r="A1020" t="str">
        <f>Preturi!G1020</f>
        <v>AML22ZNC060</v>
      </c>
      <c r="C1020" t="str">
        <f>Preturi!H1020</f>
        <v>10.28</v>
      </c>
      <c r="D1020" t="str">
        <f>Preturi!I1020</f>
        <v>EUR</v>
      </c>
    </row>
    <row r="1021" spans="1:4">
      <c r="A1021" t="str">
        <f>Preturi!G1021</f>
        <v>AML22ZNC070</v>
      </c>
      <c r="C1021" t="str">
        <f>Preturi!H1021</f>
        <v>12.06</v>
      </c>
      <c r="D1021" t="str">
        <f>Preturi!I1021</f>
        <v>EUR</v>
      </c>
    </row>
    <row r="1022" spans="1:4">
      <c r="A1022" t="str">
        <f>Preturi!G1022</f>
        <v>AML23803045</v>
      </c>
      <c r="C1022" t="str">
        <f>Preturi!H1022</f>
        <v>12.84</v>
      </c>
      <c r="D1022" t="str">
        <f>Preturi!I1022</f>
        <v>EUR</v>
      </c>
    </row>
    <row r="1023" spans="1:4">
      <c r="A1023" t="str">
        <f>Preturi!G1023</f>
        <v>AML23DPL050</v>
      </c>
      <c r="C1023" t="str">
        <f>Preturi!H1023</f>
        <v>10.49</v>
      </c>
      <c r="D1023" t="str">
        <f>Preturi!I1023</f>
        <v>EUR</v>
      </c>
    </row>
    <row r="1024" spans="1:4">
      <c r="A1024" t="str">
        <f>Preturi!G1024</f>
        <v>AML23DPL060</v>
      </c>
      <c r="C1024" t="str">
        <f>Preturi!H1024</f>
        <v>15.62</v>
      </c>
      <c r="D1024" t="str">
        <f>Preturi!I1024</f>
        <v>EUR</v>
      </c>
    </row>
    <row r="1025" spans="1:4">
      <c r="A1025" t="str">
        <f>Preturi!G1025</f>
        <v>AML23DPM050</v>
      </c>
      <c r="C1025" t="str">
        <f>Preturi!H1025</f>
        <v>10.91</v>
      </c>
      <c r="D1025" t="str">
        <f>Preturi!I1025</f>
        <v>EUR</v>
      </c>
    </row>
    <row r="1026" spans="1:4">
      <c r="A1026" t="str">
        <f>Preturi!G1026</f>
        <v>AML23DPM060</v>
      </c>
      <c r="C1026" t="str">
        <f>Preturi!H1026</f>
        <v>22.29</v>
      </c>
      <c r="D1026" t="str">
        <f>Preturi!I1026</f>
        <v>EUR</v>
      </c>
    </row>
    <row r="1027" spans="1:4">
      <c r="A1027" t="str">
        <f>Preturi!G1027</f>
        <v>AML23GDM050</v>
      </c>
      <c r="C1027" t="str">
        <f>Preturi!H1027</f>
        <v>13.01</v>
      </c>
      <c r="D1027" t="str">
        <f>Preturi!I1027</f>
        <v>EUR</v>
      </c>
    </row>
    <row r="1028" spans="1:4">
      <c r="A1028" t="str">
        <f>Preturi!G1028</f>
        <v>AML23LUC040</v>
      </c>
      <c r="C1028" t="str">
        <f>Preturi!H1028</f>
        <v>7.62</v>
      </c>
      <c r="D1028" t="str">
        <f>Preturi!I1028</f>
        <v>EUR</v>
      </c>
    </row>
    <row r="1029" spans="1:4">
      <c r="A1029" t="str">
        <f>Preturi!G1029</f>
        <v>AML23LUC045</v>
      </c>
      <c r="C1029" t="str">
        <f>Preturi!H1029</f>
        <v>8.90</v>
      </c>
      <c r="D1029" t="str">
        <f>Preturi!I1029</f>
        <v>EUR</v>
      </c>
    </row>
    <row r="1030" spans="1:4">
      <c r="A1030" t="str">
        <f>Preturi!G1030</f>
        <v>AML23LUC050</v>
      </c>
      <c r="C1030" t="str">
        <f>Preturi!H1030</f>
        <v>9.53</v>
      </c>
      <c r="D1030" t="str">
        <f>Preturi!I1030</f>
        <v>EUR</v>
      </c>
    </row>
    <row r="1031" spans="1:4">
      <c r="A1031" t="str">
        <f>Preturi!G1031</f>
        <v>AML23LUC060</v>
      </c>
      <c r="C1031" t="str">
        <f>Preturi!H1031</f>
        <v>10.81</v>
      </c>
      <c r="D1031" t="str">
        <f>Preturi!I1031</f>
        <v>EUR</v>
      </c>
    </row>
    <row r="1032" spans="1:4">
      <c r="A1032" t="str">
        <f>Preturi!G1032</f>
        <v>AML23LUC070</v>
      </c>
      <c r="C1032" t="str">
        <f>Preturi!H1032</f>
        <v>13.72</v>
      </c>
      <c r="D1032" t="str">
        <f>Preturi!I1032</f>
        <v>EUR</v>
      </c>
    </row>
    <row r="1033" spans="1:4">
      <c r="A1033" t="str">
        <f>Preturi!G1033</f>
        <v>AML23MAT040</v>
      </c>
      <c r="C1033" t="str">
        <f>Preturi!H1033</f>
        <v>8.32</v>
      </c>
      <c r="D1033" t="str">
        <f>Preturi!I1033</f>
        <v>EUR</v>
      </c>
    </row>
    <row r="1034" spans="1:4">
      <c r="A1034" t="str">
        <f>Preturi!G1034</f>
        <v>AML23MAT045</v>
      </c>
      <c r="C1034" t="str">
        <f>Preturi!H1034</f>
        <v>9.50</v>
      </c>
      <c r="D1034" t="str">
        <f>Preturi!I1034</f>
        <v>EUR</v>
      </c>
    </row>
    <row r="1035" spans="1:4">
      <c r="A1035" t="str">
        <f>Preturi!G1035</f>
        <v>AML23MAT050</v>
      </c>
      <c r="C1035" t="str">
        <f>Preturi!H1035</f>
        <v>9.92</v>
      </c>
      <c r="D1035" t="str">
        <f>Preturi!I1035</f>
        <v>EUR</v>
      </c>
    </row>
    <row r="1036" spans="1:4">
      <c r="A1036" t="str">
        <f>Preturi!G1036</f>
        <v>AML23MAT060</v>
      </c>
      <c r="C1036" t="str">
        <f>Preturi!H1036</f>
        <v>11.24</v>
      </c>
      <c r="D1036" t="str">
        <f>Preturi!I1036</f>
        <v>EUR</v>
      </c>
    </row>
    <row r="1037" spans="1:4">
      <c r="A1037" t="str">
        <f>Preturi!G1037</f>
        <v>AML23MGN050</v>
      </c>
      <c r="C1037" t="str">
        <f>Preturi!H1037</f>
        <v>10.33</v>
      </c>
      <c r="D1037" t="str">
        <f>Preturi!I1037</f>
        <v>EUR</v>
      </c>
    </row>
    <row r="1038" spans="1:4">
      <c r="A1038" t="str">
        <f>Preturi!G1038</f>
        <v>AML23WOD045</v>
      </c>
      <c r="C1038" t="str">
        <f>Preturi!H1038</f>
        <v>12.85</v>
      </c>
      <c r="D1038" t="str">
        <f>Preturi!I1038</f>
        <v>EUR</v>
      </c>
    </row>
    <row r="1039" spans="1:4">
      <c r="A1039" t="str">
        <f>Preturi!G1039</f>
        <v>AML23WOD050</v>
      </c>
      <c r="C1039" t="str">
        <f>Preturi!H1039</f>
        <v>13.01</v>
      </c>
      <c r="D1039" t="str">
        <f>Preturi!I1039</f>
        <v>EUR</v>
      </c>
    </row>
    <row r="1040" spans="1:4">
      <c r="A1040" t="str">
        <f>Preturi!G1040</f>
        <v>AML23ZNC037</v>
      </c>
      <c r="C1040" t="str">
        <f>Preturi!H1040</f>
        <v>6.26</v>
      </c>
      <c r="D1040" t="str">
        <f>Preturi!I1040</f>
        <v>EUR</v>
      </c>
    </row>
    <row r="1041" spans="1:4">
      <c r="A1041" t="str">
        <f>Preturi!G1041</f>
        <v>AML23ZNC040</v>
      </c>
      <c r="C1041" t="str">
        <f>Preturi!H1041</f>
        <v>6.40</v>
      </c>
      <c r="D1041" t="str">
        <f>Preturi!I1041</f>
        <v>EUR</v>
      </c>
    </row>
    <row r="1042" spans="1:4">
      <c r="A1042" t="str">
        <f>Preturi!G1042</f>
        <v>AML23ZNC045</v>
      </c>
      <c r="C1042" t="str">
        <f>Preturi!H1042</f>
        <v>8.00</v>
      </c>
      <c r="D1042" t="str">
        <f>Preturi!I1042</f>
        <v>EUR</v>
      </c>
    </row>
    <row r="1043" spans="1:4">
      <c r="A1043" t="str">
        <f>Preturi!G1043</f>
        <v>AML23ZNC050</v>
      </c>
      <c r="C1043" t="str">
        <f>Preturi!H1043</f>
        <v>8.73</v>
      </c>
      <c r="D1043" t="str">
        <f>Preturi!I1043</f>
        <v>EUR</v>
      </c>
    </row>
    <row r="1044" spans="1:4">
      <c r="A1044" t="str">
        <f>Preturi!G1044</f>
        <v>AML23ZNC060</v>
      </c>
      <c r="C1044" t="str">
        <f>Preturi!H1044</f>
        <v>10.74</v>
      </c>
      <c r="D1044" t="str">
        <f>Preturi!I1044</f>
        <v>EUR</v>
      </c>
    </row>
    <row r="1045" spans="1:4">
      <c r="A1045" t="str">
        <f>Preturi!G1045</f>
        <v>AML23ZNC070</v>
      </c>
      <c r="C1045" t="str">
        <f>Preturi!H1045</f>
        <v>12.61</v>
      </c>
      <c r="D1045" t="str">
        <f>Preturi!I1045</f>
        <v>EUR</v>
      </c>
    </row>
    <row r="1046" spans="1:4">
      <c r="A1046" t="str">
        <f>Preturi!G1046</f>
        <v>AML24803045</v>
      </c>
      <c r="C1046" t="str">
        <f>Preturi!H1046</f>
        <v>13.40</v>
      </c>
      <c r="D1046" t="str">
        <f>Preturi!I1046</f>
        <v>EUR</v>
      </c>
    </row>
    <row r="1047" spans="1:4">
      <c r="A1047" t="str">
        <f>Preturi!G1047</f>
        <v>AML24DPL050</v>
      </c>
      <c r="C1047" t="str">
        <f>Preturi!H1047</f>
        <v>10.94</v>
      </c>
      <c r="D1047" t="str">
        <f>Preturi!I1047</f>
        <v>EUR</v>
      </c>
    </row>
    <row r="1048" spans="1:4">
      <c r="A1048" t="str">
        <f>Preturi!G1048</f>
        <v>AML24DPL060</v>
      </c>
      <c r="C1048" t="str">
        <f>Preturi!H1048</f>
        <v>16.30</v>
      </c>
      <c r="D1048" t="str">
        <f>Preturi!I1048</f>
        <v>EUR</v>
      </c>
    </row>
    <row r="1049" spans="1:4">
      <c r="A1049" t="str">
        <f>Preturi!G1049</f>
        <v>AML24DPM050</v>
      </c>
      <c r="C1049" t="str">
        <f>Preturi!H1049</f>
        <v>11.39</v>
      </c>
      <c r="D1049" t="str">
        <f>Preturi!I1049</f>
        <v>EUR</v>
      </c>
    </row>
    <row r="1050" spans="1:4">
      <c r="A1050" t="str">
        <f>Preturi!G1050</f>
        <v>AML24DPM060</v>
      </c>
      <c r="C1050" t="str">
        <f>Preturi!H1050</f>
        <v>23.26</v>
      </c>
      <c r="D1050" t="str">
        <f>Preturi!I1050</f>
        <v>EUR</v>
      </c>
    </row>
    <row r="1051" spans="1:4">
      <c r="A1051" t="str">
        <f>Preturi!G1051</f>
        <v>AML24GDM050</v>
      </c>
      <c r="C1051" t="str">
        <f>Preturi!H1051</f>
        <v>13.58</v>
      </c>
      <c r="D1051" t="str">
        <f>Preturi!I1051</f>
        <v>EUR</v>
      </c>
    </row>
    <row r="1052" spans="1:4">
      <c r="A1052" t="str">
        <f>Preturi!G1052</f>
        <v>AML24LUC040</v>
      </c>
      <c r="C1052" t="str">
        <f>Preturi!H1052</f>
        <v>7.95</v>
      </c>
      <c r="D1052" t="str">
        <f>Preturi!I1052</f>
        <v>EUR</v>
      </c>
    </row>
    <row r="1053" spans="1:4">
      <c r="A1053" t="str">
        <f>Preturi!G1053</f>
        <v>AML24LUC045</v>
      </c>
      <c r="C1053" t="str">
        <f>Preturi!H1053</f>
        <v>9.28</v>
      </c>
      <c r="D1053" t="str">
        <f>Preturi!I1053</f>
        <v>EUR</v>
      </c>
    </row>
    <row r="1054" spans="1:4">
      <c r="A1054" t="str">
        <f>Preturi!G1054</f>
        <v>AML24LUC050</v>
      </c>
      <c r="C1054" t="str">
        <f>Preturi!H1054</f>
        <v>9.95</v>
      </c>
      <c r="D1054" t="str">
        <f>Preturi!I1054</f>
        <v>EUR</v>
      </c>
    </row>
    <row r="1055" spans="1:4">
      <c r="A1055" t="str">
        <f>Preturi!G1055</f>
        <v>AML24LUC060</v>
      </c>
      <c r="C1055" t="str">
        <f>Preturi!H1055</f>
        <v>11.28</v>
      </c>
      <c r="D1055" t="str">
        <f>Preturi!I1055</f>
        <v>EUR</v>
      </c>
    </row>
    <row r="1056" spans="1:4">
      <c r="A1056" t="str">
        <f>Preturi!G1056</f>
        <v>AML24LUC070</v>
      </c>
      <c r="C1056" t="str">
        <f>Preturi!H1056</f>
        <v>14.32</v>
      </c>
      <c r="D1056" t="str">
        <f>Preturi!I1056</f>
        <v>EUR</v>
      </c>
    </row>
    <row r="1057" spans="1:4">
      <c r="A1057" t="str">
        <f>Preturi!G1057</f>
        <v>AML24MAT040</v>
      </c>
      <c r="C1057" t="str">
        <f>Preturi!H1057</f>
        <v>8.68</v>
      </c>
      <c r="D1057" t="str">
        <f>Preturi!I1057</f>
        <v>EUR</v>
      </c>
    </row>
    <row r="1058" spans="1:4">
      <c r="A1058" t="str">
        <f>Preturi!G1058</f>
        <v>AML24MAT045</v>
      </c>
      <c r="C1058" t="str">
        <f>Preturi!H1058</f>
        <v>9.91</v>
      </c>
      <c r="D1058" t="str">
        <f>Preturi!I1058</f>
        <v>EUR</v>
      </c>
    </row>
    <row r="1059" spans="1:4">
      <c r="A1059" t="str">
        <f>Preturi!G1059</f>
        <v>AML24MAT050</v>
      </c>
      <c r="C1059" t="str">
        <f>Preturi!H1059</f>
        <v>10.35</v>
      </c>
      <c r="D1059" t="str">
        <f>Preturi!I1059</f>
        <v>EUR</v>
      </c>
    </row>
    <row r="1060" spans="1:4">
      <c r="A1060" t="str">
        <f>Preturi!G1060</f>
        <v>AML24MAT060</v>
      </c>
      <c r="C1060" t="str">
        <f>Preturi!H1060</f>
        <v>11.73</v>
      </c>
      <c r="D1060" t="str">
        <f>Preturi!I1060</f>
        <v>EUR</v>
      </c>
    </row>
    <row r="1061" spans="1:4">
      <c r="A1061" t="str">
        <f>Preturi!G1061</f>
        <v>AML24MGN050</v>
      </c>
      <c r="C1061" t="str">
        <f>Preturi!H1061</f>
        <v>10.78</v>
      </c>
      <c r="D1061" t="str">
        <f>Preturi!I1061</f>
        <v>EUR</v>
      </c>
    </row>
    <row r="1062" spans="1:4">
      <c r="A1062" t="str">
        <f>Preturi!G1062</f>
        <v>AML24WOD045</v>
      </c>
      <c r="C1062" t="str">
        <f>Preturi!H1062</f>
        <v>13.41</v>
      </c>
      <c r="D1062" t="str">
        <f>Preturi!I1062</f>
        <v>EUR</v>
      </c>
    </row>
    <row r="1063" spans="1:4">
      <c r="A1063" t="str">
        <f>Preturi!G1063</f>
        <v>AML24WOD050</v>
      </c>
      <c r="C1063" t="str">
        <f>Preturi!H1063</f>
        <v>13.58</v>
      </c>
      <c r="D1063" t="str">
        <f>Preturi!I1063</f>
        <v>EUR</v>
      </c>
    </row>
    <row r="1064" spans="1:4">
      <c r="A1064" t="str">
        <f>Preturi!G1064</f>
        <v>AML24ZNC037</v>
      </c>
      <c r="C1064" t="str">
        <f>Preturi!H1064</f>
        <v>6.53</v>
      </c>
      <c r="D1064" t="str">
        <f>Preturi!I1064</f>
        <v>EUR</v>
      </c>
    </row>
    <row r="1065" spans="1:4">
      <c r="A1065" t="str">
        <f>Preturi!G1065</f>
        <v>AML24ZNC040</v>
      </c>
      <c r="C1065" t="str">
        <f>Preturi!H1065</f>
        <v>6.67</v>
      </c>
      <c r="D1065" t="str">
        <f>Preturi!I1065</f>
        <v>EUR</v>
      </c>
    </row>
    <row r="1066" spans="1:4">
      <c r="A1066" t="str">
        <f>Preturi!G1066</f>
        <v>AML24ZNC045</v>
      </c>
      <c r="C1066" t="str">
        <f>Preturi!H1066</f>
        <v>8.34</v>
      </c>
      <c r="D1066" t="str">
        <f>Preturi!I1066</f>
        <v>EUR</v>
      </c>
    </row>
    <row r="1067" spans="1:4">
      <c r="A1067" t="str">
        <f>Preturi!G1067</f>
        <v>AML24ZNC050</v>
      </c>
      <c r="C1067" t="str">
        <f>Preturi!H1067</f>
        <v>9.10</v>
      </c>
      <c r="D1067" t="str">
        <f>Preturi!I1067</f>
        <v>EUR</v>
      </c>
    </row>
    <row r="1068" spans="1:4">
      <c r="A1068" t="str">
        <f>Preturi!G1068</f>
        <v>AML24ZNC060</v>
      </c>
      <c r="C1068" t="str">
        <f>Preturi!H1068</f>
        <v>11.21</v>
      </c>
      <c r="D1068" t="str">
        <f>Preturi!I1068</f>
        <v>EUR</v>
      </c>
    </row>
    <row r="1069" spans="1:4">
      <c r="A1069" t="str">
        <f>Preturi!G1069</f>
        <v>AML24ZNC070</v>
      </c>
      <c r="C1069" t="str">
        <f>Preturi!H1069</f>
        <v>13.15</v>
      </c>
      <c r="D1069" t="str">
        <f>Preturi!I1069</f>
        <v>EUR</v>
      </c>
    </row>
    <row r="1070" spans="1:4">
      <c r="A1070" t="str">
        <f>Preturi!G1070</f>
        <v>AML25803045</v>
      </c>
      <c r="C1070" t="str">
        <f>Preturi!H1070</f>
        <v>13.96</v>
      </c>
      <c r="D1070" t="str">
        <f>Preturi!I1070</f>
        <v>EUR</v>
      </c>
    </row>
    <row r="1071" spans="1:4">
      <c r="A1071" t="str">
        <f>Preturi!G1071</f>
        <v>AML25DPL050</v>
      </c>
      <c r="C1071" t="str">
        <f>Preturi!H1071</f>
        <v>11.40</v>
      </c>
      <c r="D1071" t="str">
        <f>Preturi!I1071</f>
        <v>EUR</v>
      </c>
    </row>
    <row r="1072" spans="1:4">
      <c r="A1072" t="str">
        <f>Preturi!G1072</f>
        <v>AML25DPL060</v>
      </c>
      <c r="C1072" t="str">
        <f>Preturi!H1072</f>
        <v>16.98</v>
      </c>
      <c r="D1072" t="str">
        <f>Preturi!I1072</f>
        <v>EUR</v>
      </c>
    </row>
    <row r="1073" spans="1:4">
      <c r="A1073" t="str">
        <f>Preturi!G1073</f>
        <v>AML25DPM050</v>
      </c>
      <c r="C1073" t="str">
        <f>Preturi!H1073</f>
        <v>11.86</v>
      </c>
      <c r="D1073" t="str">
        <f>Preturi!I1073</f>
        <v>EUR</v>
      </c>
    </row>
    <row r="1074" spans="1:4">
      <c r="A1074" t="str">
        <f>Preturi!G1074</f>
        <v>AML25DPM060</v>
      </c>
      <c r="C1074" t="str">
        <f>Preturi!H1074</f>
        <v>24.23</v>
      </c>
      <c r="D1074" t="str">
        <f>Preturi!I1074</f>
        <v>EUR</v>
      </c>
    </row>
    <row r="1075" spans="1:4">
      <c r="A1075" t="str">
        <f>Preturi!G1075</f>
        <v>AML25GDM050</v>
      </c>
      <c r="C1075" t="str">
        <f>Preturi!H1075</f>
        <v>14.14</v>
      </c>
      <c r="D1075" t="str">
        <f>Preturi!I1075</f>
        <v>EUR</v>
      </c>
    </row>
    <row r="1076" spans="1:4">
      <c r="A1076" t="str">
        <f>Preturi!G1076</f>
        <v>AML25LUC040</v>
      </c>
      <c r="C1076" t="str">
        <f>Preturi!H1076</f>
        <v>8.29</v>
      </c>
      <c r="D1076" t="str">
        <f>Preturi!I1076</f>
        <v>EUR</v>
      </c>
    </row>
    <row r="1077" spans="1:4">
      <c r="A1077" t="str">
        <f>Preturi!G1077</f>
        <v>AML25LUC045</v>
      </c>
      <c r="C1077" t="str">
        <f>Preturi!H1077</f>
        <v>9.67</v>
      </c>
      <c r="D1077" t="str">
        <f>Preturi!I1077</f>
        <v>EUR</v>
      </c>
    </row>
    <row r="1078" spans="1:4">
      <c r="A1078" t="str">
        <f>Preturi!G1078</f>
        <v>AML25LUC050</v>
      </c>
      <c r="C1078" t="str">
        <f>Preturi!H1078</f>
        <v>10.36</v>
      </c>
      <c r="D1078" t="str">
        <f>Preturi!I1078</f>
        <v>EUR</v>
      </c>
    </row>
    <row r="1079" spans="1:4">
      <c r="A1079" t="str">
        <f>Preturi!G1079</f>
        <v>AML25LUC060</v>
      </c>
      <c r="C1079" t="str">
        <f>Preturi!H1079</f>
        <v>11.75</v>
      </c>
      <c r="D1079" t="str">
        <f>Preturi!I1079</f>
        <v>EUR</v>
      </c>
    </row>
    <row r="1080" spans="1:4">
      <c r="A1080" t="str">
        <f>Preturi!G1080</f>
        <v>AML25LUC070</v>
      </c>
      <c r="C1080" t="str">
        <f>Preturi!H1080</f>
        <v>14.92</v>
      </c>
      <c r="D1080" t="str">
        <f>Preturi!I1080</f>
        <v>EUR</v>
      </c>
    </row>
    <row r="1081" spans="1:4">
      <c r="A1081" t="str">
        <f>Preturi!G1081</f>
        <v>AML25MAT040</v>
      </c>
      <c r="C1081" t="str">
        <f>Preturi!H1081</f>
        <v>9.05</v>
      </c>
      <c r="D1081" t="str">
        <f>Preturi!I1081</f>
        <v>EUR</v>
      </c>
    </row>
    <row r="1082" spans="1:4">
      <c r="A1082" t="str">
        <f>Preturi!G1082</f>
        <v>AML25MAT045</v>
      </c>
      <c r="C1082" t="str">
        <f>Preturi!H1082</f>
        <v>10.33</v>
      </c>
      <c r="D1082" t="str">
        <f>Preturi!I1082</f>
        <v>EUR</v>
      </c>
    </row>
    <row r="1083" spans="1:4">
      <c r="A1083" t="str">
        <f>Preturi!G1083</f>
        <v>AML25MAT050</v>
      </c>
      <c r="C1083" t="str">
        <f>Preturi!H1083</f>
        <v>10.78</v>
      </c>
      <c r="D1083" t="str">
        <f>Preturi!I1083</f>
        <v>EUR</v>
      </c>
    </row>
    <row r="1084" spans="1:4">
      <c r="A1084" t="str">
        <f>Preturi!G1084</f>
        <v>AML25MAT060</v>
      </c>
      <c r="C1084" t="str">
        <f>Preturi!H1084</f>
        <v>12.22</v>
      </c>
      <c r="D1084" t="str">
        <f>Preturi!I1084</f>
        <v>EUR</v>
      </c>
    </row>
    <row r="1085" spans="1:4">
      <c r="A1085" t="str">
        <f>Preturi!G1085</f>
        <v>AML25MGN050</v>
      </c>
      <c r="C1085" t="str">
        <f>Preturi!H1085</f>
        <v>11.23</v>
      </c>
      <c r="D1085" t="str">
        <f>Preturi!I1085</f>
        <v>EUR</v>
      </c>
    </row>
    <row r="1086" spans="1:4">
      <c r="A1086" t="str">
        <f>Preturi!G1086</f>
        <v>AML25WOD045</v>
      </c>
      <c r="C1086" t="str">
        <f>Preturi!H1086</f>
        <v>13.97</v>
      </c>
      <c r="D1086" t="str">
        <f>Preturi!I1086</f>
        <v>EUR</v>
      </c>
    </row>
    <row r="1087" spans="1:4">
      <c r="A1087" t="str">
        <f>Preturi!G1087</f>
        <v>AML25WOD050</v>
      </c>
      <c r="C1087" t="str">
        <f>Preturi!H1087</f>
        <v>14.14</v>
      </c>
      <c r="D1087" t="str">
        <f>Preturi!I1087</f>
        <v>EUR</v>
      </c>
    </row>
    <row r="1088" spans="1:4">
      <c r="A1088" t="str">
        <f>Preturi!G1088</f>
        <v>AML25ZNC037</v>
      </c>
      <c r="C1088" t="str">
        <f>Preturi!H1088</f>
        <v>6.80</v>
      </c>
      <c r="D1088" t="str">
        <f>Preturi!I1088</f>
        <v>EUR</v>
      </c>
    </row>
    <row r="1089" spans="1:4">
      <c r="A1089" t="str">
        <f>Preturi!G1089</f>
        <v>AML25ZNC040</v>
      </c>
      <c r="C1089" t="str">
        <f>Preturi!H1089</f>
        <v>6.95</v>
      </c>
      <c r="D1089" t="str">
        <f>Preturi!I1089</f>
        <v>EUR</v>
      </c>
    </row>
    <row r="1090" spans="1:4">
      <c r="A1090" t="str">
        <f>Preturi!G1090</f>
        <v>AML25ZNC045</v>
      </c>
      <c r="C1090" t="str">
        <f>Preturi!H1090</f>
        <v>8.69</v>
      </c>
      <c r="D1090" t="str">
        <f>Preturi!I1090</f>
        <v>EUR</v>
      </c>
    </row>
    <row r="1091" spans="1:4">
      <c r="A1091" t="str">
        <f>Preturi!G1091</f>
        <v>AML25ZNC050</v>
      </c>
      <c r="C1091" t="str">
        <f>Preturi!H1091</f>
        <v>9.48</v>
      </c>
      <c r="D1091" t="str">
        <f>Preturi!I1091</f>
        <v>EUR</v>
      </c>
    </row>
    <row r="1092" spans="1:4">
      <c r="A1092" t="str">
        <f>Preturi!G1092</f>
        <v>AML25ZNC060</v>
      </c>
      <c r="C1092" t="str">
        <f>Preturi!H1092</f>
        <v>11.68</v>
      </c>
      <c r="D1092" t="str">
        <f>Preturi!I1092</f>
        <v>EUR</v>
      </c>
    </row>
    <row r="1093" spans="1:4">
      <c r="A1093" t="str">
        <f>Preturi!G1093</f>
        <v>AML25ZNC070</v>
      </c>
      <c r="C1093" t="str">
        <f>Preturi!H1093</f>
        <v>13.70</v>
      </c>
      <c r="D1093" t="str">
        <f>Preturi!I1093</f>
        <v>EUR</v>
      </c>
    </row>
    <row r="1094" spans="1:4">
      <c r="A1094" t="str">
        <f>Preturi!G1094</f>
        <v>AOMEG803045</v>
      </c>
      <c r="C1094" t="str">
        <f>Preturi!H1094</f>
        <v>0.64</v>
      </c>
      <c r="D1094" t="str">
        <f>Preturi!I1094</f>
        <v>EUR</v>
      </c>
    </row>
    <row r="1095" spans="1:4">
      <c r="A1095" t="str">
        <f>Preturi!G1095</f>
        <v>AOMEGGDM050</v>
      </c>
      <c r="C1095" t="str">
        <f>Preturi!H1095</f>
        <v>0.64</v>
      </c>
      <c r="D1095" t="str">
        <f>Preturi!I1095</f>
        <v>EUR</v>
      </c>
    </row>
    <row r="1096" spans="1:4">
      <c r="A1096" t="str">
        <f>Preturi!G1096</f>
        <v>AOMEGLUC050</v>
      </c>
      <c r="C1096" t="str">
        <f>Preturi!H1096</f>
        <v>0.47</v>
      </c>
      <c r="D1096" t="str">
        <f>Preturi!I1096</f>
        <v>EUR</v>
      </c>
    </row>
    <row r="1097" spans="1:4">
      <c r="A1097" t="str">
        <f>Preturi!G1097</f>
        <v>AOMEGMAT050</v>
      </c>
      <c r="C1097" t="str">
        <f>Preturi!H1097</f>
        <v>0.56</v>
      </c>
      <c r="D1097" t="str">
        <f>Preturi!I1097</f>
        <v>EUR</v>
      </c>
    </row>
    <row r="1098" spans="1:4">
      <c r="A1098" t="str">
        <f>Preturi!G1098</f>
        <v>AOMEGWOD045</v>
      </c>
      <c r="C1098" t="str">
        <f>Preturi!H1098</f>
        <v>0.64</v>
      </c>
      <c r="D1098" t="str">
        <f>Preturi!I1098</f>
        <v>EUR</v>
      </c>
    </row>
    <row r="1099" spans="1:4">
      <c r="A1099" t="str">
        <f>Preturi!G1099</f>
        <v>AOMEGZNC050</v>
      </c>
      <c r="C1099" t="str">
        <f>Preturi!H1099</f>
        <v>0.43</v>
      </c>
      <c r="D1099" t="str">
        <f>Preturi!I1099</f>
        <v>EUR</v>
      </c>
    </row>
    <row r="1100" spans="1:4">
      <c r="A1100" t="str">
        <f>Preturi!G1100</f>
        <v>AOZ12803045</v>
      </c>
      <c r="C1100" t="str">
        <f>Preturi!H1100</f>
        <v>2.58</v>
      </c>
      <c r="D1100" t="str">
        <f>Preturi!I1100</f>
        <v>EUR</v>
      </c>
    </row>
    <row r="1101" spans="1:4">
      <c r="A1101" t="str">
        <f>Preturi!G1101</f>
        <v>AOZ12GDM050</v>
      </c>
      <c r="C1101" t="str">
        <f>Preturi!H1101</f>
        <v>2.62</v>
      </c>
      <c r="D1101" t="str">
        <f>Preturi!I1101</f>
        <v>EUR</v>
      </c>
    </row>
    <row r="1102" spans="1:4">
      <c r="A1102" t="str">
        <f>Preturi!G1102</f>
        <v>AOZ12LUC040</v>
      </c>
      <c r="C1102" t="str">
        <f>Preturi!H1102</f>
        <v>1.53</v>
      </c>
      <c r="D1102" t="str">
        <f>Preturi!I1102</f>
        <v>EUR</v>
      </c>
    </row>
    <row r="1103" spans="1:4">
      <c r="A1103" t="str">
        <f>Preturi!G1103</f>
        <v>AOZ12LUC045</v>
      </c>
      <c r="C1103" t="str">
        <f>Preturi!H1103</f>
        <v>1.79</v>
      </c>
      <c r="D1103" t="str">
        <f>Preturi!I1103</f>
        <v>EUR</v>
      </c>
    </row>
    <row r="1104" spans="1:4">
      <c r="A1104" t="str">
        <f>Preturi!G1104</f>
        <v>AOZ12LUC050</v>
      </c>
      <c r="C1104" t="str">
        <f>Preturi!H1104</f>
        <v>1.92</v>
      </c>
      <c r="D1104" t="str">
        <f>Preturi!I1104</f>
        <v>EUR</v>
      </c>
    </row>
    <row r="1105" spans="1:4">
      <c r="A1105" t="str">
        <f>Preturi!G1105</f>
        <v>AOZ12LUC060</v>
      </c>
      <c r="C1105" t="str">
        <f>Preturi!H1105</f>
        <v>2.18</v>
      </c>
      <c r="D1105" t="str">
        <f>Preturi!I1105</f>
        <v>EUR</v>
      </c>
    </row>
    <row r="1106" spans="1:4">
      <c r="A1106" t="str">
        <f>Preturi!G1106</f>
        <v>AOZ12LUC070</v>
      </c>
      <c r="C1106" t="str">
        <f>Preturi!H1106</f>
        <v>2.76</v>
      </c>
      <c r="D1106" t="str">
        <f>Preturi!I1106</f>
        <v>EUR</v>
      </c>
    </row>
    <row r="1107" spans="1:4">
      <c r="A1107" t="str">
        <f>Preturi!G1107</f>
        <v>AOZ12MAT040</v>
      </c>
      <c r="C1107" t="str">
        <f>Preturi!H1107</f>
        <v>1.68</v>
      </c>
      <c r="D1107" t="str">
        <f>Preturi!I1107</f>
        <v>EUR</v>
      </c>
    </row>
    <row r="1108" spans="1:4">
      <c r="A1108" t="str">
        <f>Preturi!G1108</f>
        <v>AOZ12MAT045</v>
      </c>
      <c r="C1108" t="str">
        <f>Preturi!H1108</f>
        <v>1.91</v>
      </c>
      <c r="D1108" t="str">
        <f>Preturi!I1108</f>
        <v>EUR</v>
      </c>
    </row>
    <row r="1109" spans="1:4">
      <c r="A1109" t="str">
        <f>Preturi!G1109</f>
        <v>AOZ12MAT050</v>
      </c>
      <c r="C1109" t="str">
        <f>Preturi!H1109</f>
        <v>2.00</v>
      </c>
      <c r="D1109" t="str">
        <f>Preturi!I1109</f>
        <v>EUR</v>
      </c>
    </row>
    <row r="1110" spans="1:4">
      <c r="A1110" t="str">
        <f>Preturi!G1110</f>
        <v>AOZ12MAT060</v>
      </c>
      <c r="C1110" t="str">
        <f>Preturi!H1110</f>
        <v>2.26</v>
      </c>
      <c r="D1110" t="str">
        <f>Preturi!I1110</f>
        <v>EUR</v>
      </c>
    </row>
    <row r="1111" spans="1:4">
      <c r="A1111" t="str">
        <f>Preturi!G1111</f>
        <v>AOZ12WOD045</v>
      </c>
      <c r="C1111" t="str">
        <f>Preturi!H1111</f>
        <v>2.59</v>
      </c>
      <c r="D1111" t="str">
        <f>Preturi!I1111</f>
        <v>EUR</v>
      </c>
    </row>
    <row r="1112" spans="1:4">
      <c r="A1112" t="str">
        <f>Preturi!G1112</f>
        <v>AOZ12WOD050</v>
      </c>
      <c r="C1112" t="str">
        <f>Preturi!H1112</f>
        <v>2.62</v>
      </c>
      <c r="D1112" t="str">
        <f>Preturi!I1112</f>
        <v>EUR</v>
      </c>
    </row>
    <row r="1113" spans="1:4">
      <c r="A1113" t="str">
        <f>Preturi!G1113</f>
        <v>AOZ12ZNC037</v>
      </c>
      <c r="C1113" t="str">
        <f>Preturi!H1113</f>
        <v>1.26</v>
      </c>
      <c r="D1113" t="str">
        <f>Preturi!I1113</f>
        <v>EUR</v>
      </c>
    </row>
    <row r="1114" spans="1:4">
      <c r="A1114" t="str">
        <f>Preturi!G1114</f>
        <v>AOZ12ZNC040</v>
      </c>
      <c r="C1114" t="str">
        <f>Preturi!H1114</f>
        <v>1.29</v>
      </c>
      <c r="D1114" t="str">
        <f>Preturi!I1114</f>
        <v>EUR</v>
      </c>
    </row>
    <row r="1115" spans="1:4">
      <c r="A1115" t="str">
        <f>Preturi!G1115</f>
        <v>AOZ12ZNC045</v>
      </c>
      <c r="C1115" t="str">
        <f>Preturi!H1115</f>
        <v>1.61</v>
      </c>
      <c r="D1115" t="str">
        <f>Preturi!I1115</f>
        <v>EUR</v>
      </c>
    </row>
    <row r="1116" spans="1:4">
      <c r="A1116" t="str">
        <f>Preturi!G1116</f>
        <v>AOZ12ZNC050</v>
      </c>
      <c r="C1116" t="str">
        <f>Preturi!H1116</f>
        <v>1.76</v>
      </c>
      <c r="D1116" t="str">
        <f>Preturi!I1116</f>
        <v>EUR</v>
      </c>
    </row>
    <row r="1117" spans="1:4">
      <c r="A1117" t="str">
        <f>Preturi!G1117</f>
        <v>AOZ12ZNC060</v>
      </c>
      <c r="C1117" t="str">
        <f>Preturi!H1117</f>
        <v>2.16</v>
      </c>
      <c r="D1117" t="str">
        <f>Preturi!I1117</f>
        <v>EUR</v>
      </c>
    </row>
    <row r="1118" spans="1:4">
      <c r="A1118" t="str">
        <f>Preturi!G1118</f>
        <v>AOZ12ZNC070</v>
      </c>
      <c r="C1118" t="str">
        <f>Preturi!H1118</f>
        <v>2.54</v>
      </c>
      <c r="D1118" t="str">
        <f>Preturi!I1118</f>
        <v>EUR</v>
      </c>
    </row>
    <row r="1119" spans="1:4">
      <c r="A1119" t="str">
        <f>Preturi!G1119</f>
        <v>AOZ20803045</v>
      </c>
      <c r="C1119" t="str">
        <f>Preturi!H1119</f>
        <v>4.14</v>
      </c>
      <c r="D1119" t="str">
        <f>Preturi!I1119</f>
        <v>EUR</v>
      </c>
    </row>
    <row r="1120" spans="1:4">
      <c r="A1120" t="str">
        <f>Preturi!G1120</f>
        <v>AOZ20GDM050</v>
      </c>
      <c r="C1120" t="str">
        <f>Preturi!H1120</f>
        <v>4.19</v>
      </c>
      <c r="D1120" t="str">
        <f>Preturi!I1120</f>
        <v>EUR</v>
      </c>
    </row>
    <row r="1121" spans="1:4">
      <c r="A1121" t="str">
        <f>Preturi!G1121</f>
        <v>AOZ20LUC040</v>
      </c>
      <c r="C1121" t="str">
        <f>Preturi!H1121</f>
        <v>2.46</v>
      </c>
      <c r="D1121" t="str">
        <f>Preturi!I1121</f>
        <v>EUR</v>
      </c>
    </row>
    <row r="1122" spans="1:4">
      <c r="A1122" t="str">
        <f>Preturi!G1122</f>
        <v>AOZ20LUC045</v>
      </c>
      <c r="C1122" t="str">
        <f>Preturi!H1122</f>
        <v>2.87</v>
      </c>
      <c r="D1122" t="str">
        <f>Preturi!I1122</f>
        <v>EUR</v>
      </c>
    </row>
    <row r="1123" spans="1:4">
      <c r="A1123" t="str">
        <f>Preturi!G1123</f>
        <v>AOZ20LUC050</v>
      </c>
      <c r="C1123" t="str">
        <f>Preturi!H1123</f>
        <v>3.07</v>
      </c>
      <c r="D1123" t="str">
        <f>Preturi!I1123</f>
        <v>EUR</v>
      </c>
    </row>
    <row r="1124" spans="1:4">
      <c r="A1124" t="str">
        <f>Preturi!G1124</f>
        <v>AOZ20LUC060</v>
      </c>
      <c r="C1124" t="str">
        <f>Preturi!H1124</f>
        <v>3.48</v>
      </c>
      <c r="D1124" t="str">
        <f>Preturi!I1124</f>
        <v>EUR</v>
      </c>
    </row>
    <row r="1125" spans="1:4">
      <c r="A1125" t="str">
        <f>Preturi!G1125</f>
        <v>AOZ20LUC070</v>
      </c>
      <c r="C1125" t="str">
        <f>Preturi!H1125</f>
        <v>4.42</v>
      </c>
      <c r="D1125" t="str">
        <f>Preturi!I1125</f>
        <v>EUR</v>
      </c>
    </row>
    <row r="1126" spans="1:4">
      <c r="A1126" t="str">
        <f>Preturi!G1126</f>
        <v>AOZ20MAT040</v>
      </c>
      <c r="C1126" t="str">
        <f>Preturi!H1126</f>
        <v>2.68</v>
      </c>
      <c r="D1126" t="str">
        <f>Preturi!I1126</f>
        <v>EUR</v>
      </c>
    </row>
    <row r="1127" spans="1:4">
      <c r="A1127" t="str">
        <f>Preturi!G1127</f>
        <v>AOZ20MAT045</v>
      </c>
      <c r="C1127" t="str">
        <f>Preturi!H1127</f>
        <v>3.06</v>
      </c>
      <c r="D1127" t="str">
        <f>Preturi!I1127</f>
        <v>EUR</v>
      </c>
    </row>
    <row r="1128" spans="1:4">
      <c r="A1128" t="str">
        <f>Preturi!G1128</f>
        <v>AOZ20MAT050</v>
      </c>
      <c r="C1128" t="str">
        <f>Preturi!H1128</f>
        <v>3.20</v>
      </c>
      <c r="D1128" t="str">
        <f>Preturi!I1128</f>
        <v>EUR</v>
      </c>
    </row>
    <row r="1129" spans="1:4">
      <c r="A1129" t="str">
        <f>Preturi!G1129</f>
        <v>AOZ20MAT060</v>
      </c>
      <c r="C1129" t="str">
        <f>Preturi!H1129</f>
        <v>3.62</v>
      </c>
      <c r="D1129" t="str">
        <f>Preturi!I1129</f>
        <v>EUR</v>
      </c>
    </row>
    <row r="1130" spans="1:4">
      <c r="A1130" t="str">
        <f>Preturi!G1130</f>
        <v>AOZ20WOD045</v>
      </c>
      <c r="C1130" t="str">
        <f>Preturi!H1130</f>
        <v>4.14</v>
      </c>
      <c r="D1130" t="str">
        <f>Preturi!I1130</f>
        <v>EUR</v>
      </c>
    </row>
    <row r="1131" spans="1:4">
      <c r="A1131" t="str">
        <f>Preturi!G1131</f>
        <v>AOZ20WOD050</v>
      </c>
      <c r="C1131" t="str">
        <f>Preturi!H1131</f>
        <v>4.19</v>
      </c>
      <c r="D1131" t="str">
        <f>Preturi!I1131</f>
        <v>EUR</v>
      </c>
    </row>
    <row r="1132" spans="1:4">
      <c r="A1132" t="str">
        <f>Preturi!G1132</f>
        <v>AOZ20ZNC037</v>
      </c>
      <c r="C1132" t="str">
        <f>Preturi!H1132</f>
        <v>2.02</v>
      </c>
      <c r="D1132" t="str">
        <f>Preturi!I1132</f>
        <v>EUR</v>
      </c>
    </row>
    <row r="1133" spans="1:4">
      <c r="A1133" t="str">
        <f>Preturi!G1133</f>
        <v>AOZ20ZNC040</v>
      </c>
      <c r="C1133" t="str">
        <f>Preturi!H1133</f>
        <v>2.06</v>
      </c>
      <c r="D1133" t="str">
        <f>Preturi!I1133</f>
        <v>EUR</v>
      </c>
    </row>
    <row r="1134" spans="1:4">
      <c r="A1134" t="str">
        <f>Preturi!G1134</f>
        <v>AOZ20ZNC045</v>
      </c>
      <c r="C1134" t="str">
        <f>Preturi!H1134</f>
        <v>2.58</v>
      </c>
      <c r="D1134" t="str">
        <f>Preturi!I1134</f>
        <v>EUR</v>
      </c>
    </row>
    <row r="1135" spans="1:4">
      <c r="A1135" t="str">
        <f>Preturi!G1135</f>
        <v>AOZ20ZNC050</v>
      </c>
      <c r="C1135" t="str">
        <f>Preturi!H1135</f>
        <v>2.81</v>
      </c>
      <c r="D1135" t="str">
        <f>Preturi!I1135</f>
        <v>EUR</v>
      </c>
    </row>
    <row r="1136" spans="1:4">
      <c r="A1136" t="str">
        <f>Preturi!G1136</f>
        <v>AOZ20ZNC060</v>
      </c>
      <c r="C1136" t="str">
        <f>Preturi!H1136</f>
        <v>3.46</v>
      </c>
      <c r="D1136" t="str">
        <f>Preturi!I1136</f>
        <v>EUR</v>
      </c>
    </row>
    <row r="1137" spans="1:4">
      <c r="A1137" t="str">
        <f>Preturi!G1137</f>
        <v>AOZ20ZNC070</v>
      </c>
      <c r="C1137" t="str">
        <f>Preturi!H1137</f>
        <v>4.06</v>
      </c>
      <c r="D1137" t="str">
        <f>Preturi!I1137</f>
        <v>EUR</v>
      </c>
    </row>
    <row r="1138" spans="1:4">
      <c r="A1138" t="str">
        <f>Preturi!G1138</f>
        <v>AOZRB2ML000</v>
      </c>
      <c r="C1138" t="str">
        <f>Preturi!H1138</f>
        <v>65.36</v>
      </c>
      <c r="D1138" t="str">
        <f>Preturi!I1138</f>
        <v>EUR</v>
      </c>
    </row>
    <row r="1139" spans="1:4">
      <c r="A1139" t="str">
        <f>Preturi!G1139</f>
        <v>APCOZRB0000</v>
      </c>
      <c r="C1139" t="str">
        <f>Preturi!H1139</f>
        <v>2.15</v>
      </c>
      <c r="D1139" t="str">
        <f>Preturi!I1139</f>
        <v>EUR</v>
      </c>
    </row>
    <row r="1140" spans="1:4">
      <c r="A1140" t="str">
        <f>Preturi!G1140</f>
        <v>APU08803045</v>
      </c>
      <c r="C1140" t="str">
        <f>Preturi!H1140</f>
        <v>0.92</v>
      </c>
      <c r="D1140" t="str">
        <f>Preturi!I1140</f>
        <v>EUR</v>
      </c>
    </row>
    <row r="1141" spans="1:4">
      <c r="A1141" t="str">
        <f>Preturi!G1141</f>
        <v>APU08GDM050</v>
      </c>
      <c r="C1141" t="str">
        <f>Preturi!H1141</f>
        <v>0.93</v>
      </c>
      <c r="D1141" t="str">
        <f>Preturi!I1141</f>
        <v>EUR</v>
      </c>
    </row>
    <row r="1142" spans="1:4">
      <c r="A1142" t="str">
        <f>Preturi!G1142</f>
        <v>APU08LUC040</v>
      </c>
      <c r="C1142" t="str">
        <f>Preturi!H1142</f>
        <v>0.55</v>
      </c>
      <c r="D1142" t="str">
        <f>Preturi!I1142</f>
        <v>EUR</v>
      </c>
    </row>
    <row r="1143" spans="1:4">
      <c r="A1143" t="str">
        <f>Preturi!G1143</f>
        <v>APU08LUC045</v>
      </c>
      <c r="C1143" t="str">
        <f>Preturi!H1143</f>
        <v>0.64</v>
      </c>
      <c r="D1143" t="str">
        <f>Preturi!I1143</f>
        <v>EUR</v>
      </c>
    </row>
    <row r="1144" spans="1:4">
      <c r="A1144" t="str">
        <f>Preturi!G1144</f>
        <v>APU08LUC050</v>
      </c>
      <c r="C1144" t="str">
        <f>Preturi!H1144</f>
        <v>0.68</v>
      </c>
      <c r="D1144" t="str">
        <f>Preturi!I1144</f>
        <v>EUR</v>
      </c>
    </row>
    <row r="1145" spans="1:4">
      <c r="A1145" t="str">
        <f>Preturi!G1145</f>
        <v>APU08LUC060</v>
      </c>
      <c r="C1145" t="str">
        <f>Preturi!H1145</f>
        <v>0.77</v>
      </c>
      <c r="D1145" t="str">
        <f>Preturi!I1145</f>
        <v>EUR</v>
      </c>
    </row>
    <row r="1146" spans="1:4">
      <c r="A1146" t="str">
        <f>Preturi!G1146</f>
        <v>APU08LUC070</v>
      </c>
      <c r="C1146" t="str">
        <f>Preturi!H1146</f>
        <v>0.98</v>
      </c>
      <c r="D1146" t="str">
        <f>Preturi!I1146</f>
        <v>EUR</v>
      </c>
    </row>
    <row r="1147" spans="1:4">
      <c r="A1147" t="str">
        <f>Preturi!G1147</f>
        <v>APU08MAT040</v>
      </c>
      <c r="C1147" t="str">
        <f>Preturi!H1147</f>
        <v>0.60</v>
      </c>
      <c r="D1147" t="str">
        <f>Preturi!I1147</f>
        <v>EUR</v>
      </c>
    </row>
    <row r="1148" spans="1:4">
      <c r="A1148" t="str">
        <f>Preturi!G1148</f>
        <v>APU08MAT045</v>
      </c>
      <c r="C1148" t="str">
        <f>Preturi!H1148</f>
        <v>0.68</v>
      </c>
      <c r="D1148" t="str">
        <f>Preturi!I1148</f>
        <v>EUR</v>
      </c>
    </row>
    <row r="1149" spans="1:4">
      <c r="A1149" t="str">
        <f>Preturi!G1149</f>
        <v>APU08MAT050</v>
      </c>
      <c r="C1149" t="str">
        <f>Preturi!H1149</f>
        <v>0.71</v>
      </c>
      <c r="D1149" t="str">
        <f>Preturi!I1149</f>
        <v>EUR</v>
      </c>
    </row>
    <row r="1150" spans="1:4">
      <c r="A1150" t="str">
        <f>Preturi!G1150</f>
        <v>APU08MAT060</v>
      </c>
      <c r="C1150" t="str">
        <f>Preturi!H1150</f>
        <v>0.80</v>
      </c>
      <c r="D1150" t="str">
        <f>Preturi!I1150</f>
        <v>EUR</v>
      </c>
    </row>
    <row r="1151" spans="1:4">
      <c r="A1151" t="str">
        <f>Preturi!G1151</f>
        <v>APU08WOD045</v>
      </c>
      <c r="C1151" t="str">
        <f>Preturi!H1151</f>
        <v>0.92</v>
      </c>
      <c r="D1151" t="str">
        <f>Preturi!I1151</f>
        <v>EUR</v>
      </c>
    </row>
    <row r="1152" spans="1:4">
      <c r="A1152" t="str">
        <f>Preturi!G1152</f>
        <v>APU08WOD050</v>
      </c>
      <c r="C1152" t="str">
        <f>Preturi!H1152</f>
        <v>0.93</v>
      </c>
      <c r="D1152" t="str">
        <f>Preturi!I1152</f>
        <v>EUR</v>
      </c>
    </row>
    <row r="1153" spans="1:4">
      <c r="A1153" t="str">
        <f>Preturi!G1153</f>
        <v>APU08ZNC037</v>
      </c>
      <c r="C1153" t="str">
        <f>Preturi!H1153</f>
        <v>0.45</v>
      </c>
      <c r="D1153" t="str">
        <f>Preturi!I1153</f>
        <v>EUR</v>
      </c>
    </row>
    <row r="1154" spans="1:4">
      <c r="A1154" t="str">
        <f>Preturi!G1154</f>
        <v>APU08ZNC040</v>
      </c>
      <c r="C1154" t="str">
        <f>Preturi!H1154</f>
        <v>0.46</v>
      </c>
      <c r="D1154" t="str">
        <f>Preturi!I1154</f>
        <v>EUR</v>
      </c>
    </row>
    <row r="1155" spans="1:4">
      <c r="A1155" t="str">
        <f>Preturi!G1155</f>
        <v>APU08ZNC045</v>
      </c>
      <c r="C1155" t="str">
        <f>Preturi!H1155</f>
        <v>0.57</v>
      </c>
      <c r="D1155" t="str">
        <f>Preturi!I1155</f>
        <v>EUR</v>
      </c>
    </row>
    <row r="1156" spans="1:4">
      <c r="A1156" t="str">
        <f>Preturi!G1156</f>
        <v>APU08ZNC050</v>
      </c>
      <c r="C1156" t="str">
        <f>Preturi!H1156</f>
        <v>0.62</v>
      </c>
      <c r="D1156" t="str">
        <f>Preturi!I1156</f>
        <v>EUR</v>
      </c>
    </row>
    <row r="1157" spans="1:4">
      <c r="A1157" t="str">
        <f>Preturi!G1157</f>
        <v>APU08ZNC060</v>
      </c>
      <c r="C1157" t="str">
        <f>Preturi!H1157</f>
        <v>0.77</v>
      </c>
      <c r="D1157" t="str">
        <f>Preturi!I1157</f>
        <v>EUR</v>
      </c>
    </row>
    <row r="1158" spans="1:4">
      <c r="A1158" t="str">
        <f>Preturi!G1158</f>
        <v>APU08ZNC070</v>
      </c>
      <c r="C1158" t="str">
        <f>Preturi!H1158</f>
        <v>0.90</v>
      </c>
      <c r="D1158" t="str">
        <f>Preturi!I1158</f>
        <v>EUR</v>
      </c>
    </row>
    <row r="1159" spans="1:4">
      <c r="A1159" t="str">
        <f>Preturi!G1159</f>
        <v>APU12803045</v>
      </c>
      <c r="C1159" t="str">
        <f>Preturi!H1159</f>
        <v>0.92</v>
      </c>
      <c r="D1159" t="str">
        <f>Preturi!I1159</f>
        <v>EUR</v>
      </c>
    </row>
    <row r="1160" spans="1:4">
      <c r="A1160" t="str">
        <f>Preturi!G1160</f>
        <v>APU12GDM050</v>
      </c>
      <c r="C1160" t="str">
        <f>Preturi!H1160</f>
        <v>0.93</v>
      </c>
      <c r="D1160" t="str">
        <f>Preturi!I1160</f>
        <v>EUR</v>
      </c>
    </row>
    <row r="1161" spans="1:4">
      <c r="A1161" t="str">
        <f>Preturi!G1161</f>
        <v>APU12LUC040</v>
      </c>
      <c r="C1161" t="str">
        <f>Preturi!H1161</f>
        <v>0.55</v>
      </c>
      <c r="D1161" t="str">
        <f>Preturi!I1161</f>
        <v>EUR</v>
      </c>
    </row>
    <row r="1162" spans="1:4">
      <c r="A1162" t="str">
        <f>Preturi!G1162</f>
        <v>APU12LUC045</v>
      </c>
      <c r="C1162" t="str">
        <f>Preturi!H1162</f>
        <v>0.64</v>
      </c>
      <c r="D1162" t="str">
        <f>Preturi!I1162</f>
        <v>EUR</v>
      </c>
    </row>
    <row r="1163" spans="1:4">
      <c r="A1163" t="str">
        <f>Preturi!G1163</f>
        <v>APU12LUC050</v>
      </c>
      <c r="C1163" t="str">
        <f>Preturi!H1163</f>
        <v>0.68</v>
      </c>
      <c r="D1163" t="str">
        <f>Preturi!I1163</f>
        <v>EUR</v>
      </c>
    </row>
    <row r="1164" spans="1:4">
      <c r="A1164" t="str">
        <f>Preturi!G1164</f>
        <v>APU12LUC060</v>
      </c>
      <c r="C1164" t="str">
        <f>Preturi!H1164</f>
        <v>0.77</v>
      </c>
      <c r="D1164" t="str">
        <f>Preturi!I1164</f>
        <v>EUR</v>
      </c>
    </row>
    <row r="1165" spans="1:4">
      <c r="A1165" t="str">
        <f>Preturi!G1165</f>
        <v>APU12LUC070</v>
      </c>
      <c r="C1165" t="str">
        <f>Preturi!H1165</f>
        <v>0.98</v>
      </c>
      <c r="D1165" t="str">
        <f>Preturi!I1165</f>
        <v>EUR</v>
      </c>
    </row>
    <row r="1166" spans="1:4">
      <c r="A1166" t="str">
        <f>Preturi!G1166</f>
        <v>APU12MAT040</v>
      </c>
      <c r="C1166" t="str">
        <f>Preturi!H1166</f>
        <v>0.60</v>
      </c>
      <c r="D1166" t="str">
        <f>Preturi!I1166</f>
        <v>EUR</v>
      </c>
    </row>
    <row r="1167" spans="1:4">
      <c r="A1167" t="str">
        <f>Preturi!G1167</f>
        <v>APU12MAT045</v>
      </c>
      <c r="C1167" t="str">
        <f>Preturi!H1167</f>
        <v>0.68</v>
      </c>
      <c r="D1167" t="str">
        <f>Preturi!I1167</f>
        <v>EUR</v>
      </c>
    </row>
    <row r="1168" spans="1:4">
      <c r="A1168" t="str">
        <f>Preturi!G1168</f>
        <v>APU12MAT050</v>
      </c>
      <c r="C1168" t="str">
        <f>Preturi!H1168</f>
        <v>0.71</v>
      </c>
      <c r="D1168" t="str">
        <f>Preturi!I1168</f>
        <v>EUR</v>
      </c>
    </row>
    <row r="1169" spans="1:4">
      <c r="A1169" t="str">
        <f>Preturi!G1169</f>
        <v>APU12MAT060</v>
      </c>
      <c r="C1169" t="str">
        <f>Preturi!H1169</f>
        <v>0.80</v>
      </c>
      <c r="D1169" t="str">
        <f>Preturi!I1169</f>
        <v>EUR</v>
      </c>
    </row>
    <row r="1170" spans="1:4">
      <c r="A1170" t="str">
        <f>Preturi!G1170</f>
        <v>APU12WOD045</v>
      </c>
      <c r="C1170" t="str">
        <f>Preturi!H1170</f>
        <v>0.92</v>
      </c>
      <c r="D1170" t="str">
        <f>Preturi!I1170</f>
        <v>EUR</v>
      </c>
    </row>
    <row r="1171" spans="1:4">
      <c r="A1171" t="str">
        <f>Preturi!G1171</f>
        <v>APU12WOD050</v>
      </c>
      <c r="C1171" t="str">
        <f>Preturi!H1171</f>
        <v>0.93</v>
      </c>
      <c r="D1171" t="str">
        <f>Preturi!I1171</f>
        <v>EUR</v>
      </c>
    </row>
    <row r="1172" spans="1:4">
      <c r="A1172" t="str">
        <f>Preturi!G1172</f>
        <v>APU12ZNC037</v>
      </c>
      <c r="C1172" t="str">
        <f>Preturi!H1172</f>
        <v>0.45</v>
      </c>
      <c r="D1172" t="str">
        <f>Preturi!I1172</f>
        <v>EUR</v>
      </c>
    </row>
    <row r="1173" spans="1:4">
      <c r="A1173" t="str">
        <f>Preturi!G1173</f>
        <v>APU12ZNC040</v>
      </c>
      <c r="C1173" t="str">
        <f>Preturi!H1173</f>
        <v>0.46</v>
      </c>
      <c r="D1173" t="str">
        <f>Preturi!I1173</f>
        <v>EUR</v>
      </c>
    </row>
    <row r="1174" spans="1:4">
      <c r="A1174" t="str">
        <f>Preturi!G1174</f>
        <v>APU12ZNC045</v>
      </c>
      <c r="C1174" t="str">
        <f>Preturi!H1174</f>
        <v>0.57</v>
      </c>
      <c r="D1174" t="str">
        <f>Preturi!I1174</f>
        <v>EUR</v>
      </c>
    </row>
    <row r="1175" spans="1:4">
      <c r="A1175" t="str">
        <f>Preturi!G1175</f>
        <v>APU12ZNC050</v>
      </c>
      <c r="C1175" t="str">
        <f>Preturi!H1175</f>
        <v>0.62</v>
      </c>
      <c r="D1175" t="str">
        <f>Preturi!I1175</f>
        <v>EUR</v>
      </c>
    </row>
    <row r="1176" spans="1:4">
      <c r="A1176" t="str">
        <f>Preturi!G1176</f>
        <v>APU12ZNC060</v>
      </c>
      <c r="C1176" t="str">
        <f>Preturi!H1176</f>
        <v>0.77</v>
      </c>
      <c r="D1176" t="str">
        <f>Preturi!I1176</f>
        <v>EUR</v>
      </c>
    </row>
    <row r="1177" spans="1:4">
      <c r="A1177" t="str">
        <f>Preturi!G1177</f>
        <v>APU12ZNC070</v>
      </c>
      <c r="C1177" t="str">
        <f>Preturi!H1177</f>
        <v>0.90</v>
      </c>
      <c r="D1177" t="str">
        <f>Preturi!I1177</f>
        <v>EUR</v>
      </c>
    </row>
    <row r="1178" spans="1:4">
      <c r="A1178" t="str">
        <f>Preturi!G1178</f>
        <v>APU18803045</v>
      </c>
      <c r="C1178" t="str">
        <f>Preturi!H1178</f>
        <v>1.24</v>
      </c>
      <c r="D1178" t="str">
        <f>Preturi!I1178</f>
        <v>EUR</v>
      </c>
    </row>
    <row r="1179" spans="1:4">
      <c r="A1179" t="str">
        <f>Preturi!G1179</f>
        <v>APU18GDM050</v>
      </c>
      <c r="C1179" t="str">
        <f>Preturi!H1179</f>
        <v>1.26</v>
      </c>
      <c r="D1179" t="str">
        <f>Preturi!I1179</f>
        <v>EUR</v>
      </c>
    </row>
    <row r="1180" spans="1:4">
      <c r="A1180" t="str">
        <f>Preturi!G1180</f>
        <v>APU18LUC040</v>
      </c>
      <c r="C1180" t="str">
        <f>Preturi!H1180</f>
        <v>0.74</v>
      </c>
      <c r="D1180" t="str">
        <f>Preturi!I1180</f>
        <v>EUR</v>
      </c>
    </row>
    <row r="1181" spans="1:4">
      <c r="A1181" t="str">
        <f>Preturi!G1181</f>
        <v>APU18LUC045</v>
      </c>
      <c r="C1181" t="str">
        <f>Preturi!H1181</f>
        <v>0.86</v>
      </c>
      <c r="D1181" t="str">
        <f>Preturi!I1181</f>
        <v>EUR</v>
      </c>
    </row>
    <row r="1182" spans="1:4">
      <c r="A1182" t="str">
        <f>Preturi!G1182</f>
        <v>APU18LUC050</v>
      </c>
      <c r="C1182" t="str">
        <f>Preturi!H1182</f>
        <v>0.92</v>
      </c>
      <c r="D1182" t="str">
        <f>Preturi!I1182</f>
        <v>EUR</v>
      </c>
    </row>
    <row r="1183" spans="1:4">
      <c r="A1183" t="str">
        <f>Preturi!G1183</f>
        <v>APU18LUC060</v>
      </c>
      <c r="C1183" t="str">
        <f>Preturi!H1183</f>
        <v>1.04</v>
      </c>
      <c r="D1183" t="str">
        <f>Preturi!I1183</f>
        <v>EUR</v>
      </c>
    </row>
    <row r="1184" spans="1:4">
      <c r="A1184" t="str">
        <f>Preturi!G1184</f>
        <v>APU18LUC070</v>
      </c>
      <c r="C1184" t="str">
        <f>Preturi!H1184</f>
        <v>1.33</v>
      </c>
      <c r="D1184" t="str">
        <f>Preturi!I1184</f>
        <v>EUR</v>
      </c>
    </row>
    <row r="1185" spans="1:4">
      <c r="A1185" t="str">
        <f>Preturi!G1185</f>
        <v>APU18MAT040</v>
      </c>
      <c r="C1185" t="str">
        <f>Preturi!H1185</f>
        <v>0.80</v>
      </c>
      <c r="D1185" t="str">
        <f>Preturi!I1185</f>
        <v>EUR</v>
      </c>
    </row>
    <row r="1186" spans="1:4">
      <c r="A1186" t="str">
        <f>Preturi!G1186</f>
        <v>APU18MAT045</v>
      </c>
      <c r="C1186" t="str">
        <f>Preturi!H1186</f>
        <v>0.92</v>
      </c>
      <c r="D1186" t="str">
        <f>Preturi!I1186</f>
        <v>EUR</v>
      </c>
    </row>
    <row r="1187" spans="1:4">
      <c r="A1187" t="str">
        <f>Preturi!G1187</f>
        <v>APU18MAT050</v>
      </c>
      <c r="C1187" t="str">
        <f>Preturi!H1187</f>
        <v>0.96</v>
      </c>
      <c r="D1187" t="str">
        <f>Preturi!I1187</f>
        <v>EUR</v>
      </c>
    </row>
    <row r="1188" spans="1:4">
      <c r="A1188" t="str">
        <f>Preturi!G1188</f>
        <v>APU18MAT060</v>
      </c>
      <c r="C1188" t="str">
        <f>Preturi!H1188</f>
        <v>1.09</v>
      </c>
      <c r="D1188" t="str">
        <f>Preturi!I1188</f>
        <v>EUR</v>
      </c>
    </row>
    <row r="1189" spans="1:4">
      <c r="A1189" t="str">
        <f>Preturi!G1189</f>
        <v>APU18WOD045</v>
      </c>
      <c r="C1189" t="str">
        <f>Preturi!H1189</f>
        <v>1.24</v>
      </c>
      <c r="D1189" t="str">
        <f>Preturi!I1189</f>
        <v>EUR</v>
      </c>
    </row>
    <row r="1190" spans="1:4">
      <c r="A1190" t="str">
        <f>Preturi!G1190</f>
        <v>APU18WOD050</v>
      </c>
      <c r="C1190" t="str">
        <f>Preturi!H1190</f>
        <v>1.26</v>
      </c>
      <c r="D1190" t="str">
        <f>Preturi!I1190</f>
        <v>EUR</v>
      </c>
    </row>
    <row r="1191" spans="1:4">
      <c r="A1191" t="str">
        <f>Preturi!G1191</f>
        <v>APU18ZNC037</v>
      </c>
      <c r="C1191" t="str">
        <f>Preturi!H1191</f>
        <v>0.60</v>
      </c>
      <c r="D1191" t="str">
        <f>Preturi!I1191</f>
        <v>EUR</v>
      </c>
    </row>
    <row r="1192" spans="1:4">
      <c r="A1192" t="str">
        <f>Preturi!G1192</f>
        <v>APU18ZNC040</v>
      </c>
      <c r="C1192" t="str">
        <f>Preturi!H1192</f>
        <v>0.62</v>
      </c>
      <c r="D1192" t="str">
        <f>Preturi!I1192</f>
        <v>EUR</v>
      </c>
    </row>
    <row r="1193" spans="1:4">
      <c r="A1193" t="str">
        <f>Preturi!G1193</f>
        <v>APU18ZNC045</v>
      </c>
      <c r="C1193" t="str">
        <f>Preturi!H1193</f>
        <v>0.77</v>
      </c>
      <c r="D1193" t="str">
        <f>Preturi!I1193</f>
        <v>EUR</v>
      </c>
    </row>
    <row r="1194" spans="1:4">
      <c r="A1194" t="str">
        <f>Preturi!G1194</f>
        <v>APU18ZNC050</v>
      </c>
      <c r="C1194" t="str">
        <f>Preturi!H1194</f>
        <v>0.84</v>
      </c>
      <c r="D1194" t="str">
        <f>Preturi!I1194</f>
        <v>EUR</v>
      </c>
    </row>
    <row r="1195" spans="1:4">
      <c r="A1195" t="str">
        <f>Preturi!G1195</f>
        <v>APU18ZNC060</v>
      </c>
      <c r="C1195" t="str">
        <f>Preturi!H1195</f>
        <v>1.04</v>
      </c>
      <c r="D1195" t="str">
        <f>Preturi!I1195</f>
        <v>EUR</v>
      </c>
    </row>
    <row r="1196" spans="1:4">
      <c r="A1196" t="str">
        <f>Preturi!G1196</f>
        <v>APU18ZNC070</v>
      </c>
      <c r="C1196" t="str">
        <f>Preturi!H1196</f>
        <v>1.22</v>
      </c>
      <c r="D1196" t="str">
        <f>Preturi!I1196</f>
        <v>EUR</v>
      </c>
    </row>
    <row r="1197" spans="1:4">
      <c r="A1197" t="str">
        <f>Preturi!G1197</f>
        <v>APU35803045</v>
      </c>
      <c r="C1197" t="str">
        <f>Preturi!H1197</f>
        <v>2.07</v>
      </c>
      <c r="D1197" t="str">
        <f>Preturi!I1197</f>
        <v>EUR</v>
      </c>
    </row>
    <row r="1198" spans="1:4">
      <c r="A1198" t="str">
        <f>Preturi!G1198</f>
        <v>APU35GDM050</v>
      </c>
      <c r="C1198" t="str">
        <f>Preturi!H1198</f>
        <v>2.10</v>
      </c>
      <c r="D1198" t="str">
        <f>Preturi!I1198</f>
        <v>EUR</v>
      </c>
    </row>
    <row r="1199" spans="1:4">
      <c r="A1199" t="str">
        <f>Preturi!G1199</f>
        <v>APU35LUC040</v>
      </c>
      <c r="C1199" t="str">
        <f>Preturi!H1199</f>
        <v>1.23</v>
      </c>
      <c r="D1199" t="str">
        <f>Preturi!I1199</f>
        <v>EUR</v>
      </c>
    </row>
    <row r="1200" spans="1:4">
      <c r="A1200" t="str">
        <f>Preturi!G1200</f>
        <v>APU35LUC045</v>
      </c>
      <c r="C1200" t="str">
        <f>Preturi!H1200</f>
        <v>1.43</v>
      </c>
      <c r="D1200" t="str">
        <f>Preturi!I1200</f>
        <v>EUR</v>
      </c>
    </row>
    <row r="1201" spans="1:4">
      <c r="A1201" t="str">
        <f>Preturi!G1201</f>
        <v>APU35LUC050</v>
      </c>
      <c r="C1201" t="str">
        <f>Preturi!H1201</f>
        <v>1.54</v>
      </c>
      <c r="D1201" t="str">
        <f>Preturi!I1201</f>
        <v>EUR</v>
      </c>
    </row>
    <row r="1202" spans="1:4">
      <c r="A1202" t="str">
        <f>Preturi!G1202</f>
        <v>APU35LUC060</v>
      </c>
      <c r="C1202" t="str">
        <f>Preturi!H1202</f>
        <v>1.74</v>
      </c>
      <c r="D1202" t="str">
        <f>Preturi!I1202</f>
        <v>EUR</v>
      </c>
    </row>
    <row r="1203" spans="1:4">
      <c r="A1203" t="str">
        <f>Preturi!G1203</f>
        <v>APU35LUC070</v>
      </c>
      <c r="C1203" t="str">
        <f>Preturi!H1203</f>
        <v>2.21</v>
      </c>
      <c r="D1203" t="str">
        <f>Preturi!I1203</f>
        <v>EUR</v>
      </c>
    </row>
    <row r="1204" spans="1:4">
      <c r="A1204" t="str">
        <f>Preturi!G1204</f>
        <v>APU35MAT040</v>
      </c>
      <c r="C1204" t="str">
        <f>Preturi!H1204</f>
        <v>1.34</v>
      </c>
      <c r="D1204" t="str">
        <f>Preturi!I1204</f>
        <v>EUR</v>
      </c>
    </row>
    <row r="1205" spans="1:4">
      <c r="A1205" t="str">
        <f>Preturi!G1205</f>
        <v>APU35MAT045</v>
      </c>
      <c r="C1205" t="str">
        <f>Preturi!H1205</f>
        <v>1.53</v>
      </c>
      <c r="D1205" t="str">
        <f>Preturi!I1205</f>
        <v>EUR</v>
      </c>
    </row>
    <row r="1206" spans="1:4">
      <c r="A1206" t="str">
        <f>Preturi!G1206</f>
        <v>APU35MAT050</v>
      </c>
      <c r="C1206" t="str">
        <f>Preturi!H1206</f>
        <v>1.60</v>
      </c>
      <c r="D1206" t="str">
        <f>Preturi!I1206</f>
        <v>EUR</v>
      </c>
    </row>
    <row r="1207" spans="1:4">
      <c r="A1207" t="str">
        <f>Preturi!G1207</f>
        <v>APU35MAT060</v>
      </c>
      <c r="C1207" t="str">
        <f>Preturi!H1207</f>
        <v>1.81</v>
      </c>
      <c r="D1207" t="str">
        <f>Preturi!I1207</f>
        <v>EUR</v>
      </c>
    </row>
    <row r="1208" spans="1:4">
      <c r="A1208" t="str">
        <f>Preturi!G1208</f>
        <v>APU35WOD045</v>
      </c>
      <c r="C1208" t="str">
        <f>Preturi!H1208</f>
        <v>2.07</v>
      </c>
      <c r="D1208" t="str">
        <f>Preturi!I1208</f>
        <v>EUR</v>
      </c>
    </row>
    <row r="1209" spans="1:4">
      <c r="A1209" t="str">
        <f>Preturi!G1209</f>
        <v>APU35WOD050</v>
      </c>
      <c r="C1209" t="str">
        <f>Preturi!H1209</f>
        <v>2.10</v>
      </c>
      <c r="D1209" t="str">
        <f>Preturi!I1209</f>
        <v>EUR</v>
      </c>
    </row>
    <row r="1210" spans="1:4">
      <c r="A1210" t="str">
        <f>Preturi!G1210</f>
        <v>APU35ZNC037</v>
      </c>
      <c r="C1210" t="str">
        <f>Preturi!H1210</f>
        <v>1.01</v>
      </c>
      <c r="D1210" t="str">
        <f>Preturi!I1210</f>
        <v>EUR</v>
      </c>
    </row>
    <row r="1211" spans="1:4">
      <c r="A1211" t="str">
        <f>Preturi!G1211</f>
        <v>APU35ZNC040</v>
      </c>
      <c r="C1211" t="str">
        <f>Preturi!H1211</f>
        <v>1.03</v>
      </c>
      <c r="D1211" t="str">
        <f>Preturi!I1211</f>
        <v>EUR</v>
      </c>
    </row>
    <row r="1212" spans="1:4">
      <c r="A1212" t="str">
        <f>Preturi!G1212</f>
        <v>APU35ZNC045</v>
      </c>
      <c r="C1212" t="str">
        <f>Preturi!H1212</f>
        <v>1.29</v>
      </c>
      <c r="D1212" t="str">
        <f>Preturi!I1212</f>
        <v>EUR</v>
      </c>
    </row>
    <row r="1213" spans="1:4">
      <c r="A1213" t="str">
        <f>Preturi!G1213</f>
        <v>APU35ZNC050</v>
      </c>
      <c r="C1213" t="str">
        <f>Preturi!H1213</f>
        <v>1.41</v>
      </c>
      <c r="D1213" t="str">
        <f>Preturi!I1213</f>
        <v>EUR</v>
      </c>
    </row>
    <row r="1214" spans="1:4">
      <c r="A1214" t="str">
        <f>Preturi!G1214</f>
        <v>APU35ZNC060</v>
      </c>
      <c r="C1214" t="str">
        <f>Preturi!H1214</f>
        <v>1.73</v>
      </c>
      <c r="D1214" t="str">
        <f>Preturi!I1214</f>
        <v>EUR</v>
      </c>
    </row>
    <row r="1215" spans="1:4">
      <c r="A1215" t="str">
        <f>Preturi!G1215</f>
        <v>APU35ZNC070</v>
      </c>
      <c r="C1215" t="str">
        <f>Preturi!H1215</f>
        <v>2.03</v>
      </c>
      <c r="D1215" t="str">
        <f>Preturi!I1215</f>
        <v>EUR</v>
      </c>
    </row>
    <row r="1216" spans="1:4">
      <c r="A1216" t="str">
        <f>Preturi!G1216</f>
        <v>APU45803045</v>
      </c>
      <c r="C1216" t="str">
        <f>Preturi!H1216</f>
        <v>2.26</v>
      </c>
      <c r="D1216" t="str">
        <f>Preturi!I1216</f>
        <v>EUR</v>
      </c>
    </row>
    <row r="1217" spans="1:4">
      <c r="A1217" t="str">
        <f>Preturi!G1217</f>
        <v>APU45GDM050</v>
      </c>
      <c r="C1217" t="str">
        <f>Preturi!H1217</f>
        <v>2.29</v>
      </c>
      <c r="D1217" t="str">
        <f>Preturi!I1217</f>
        <v>EUR</v>
      </c>
    </row>
    <row r="1218" spans="1:4">
      <c r="A1218" t="str">
        <f>Preturi!G1218</f>
        <v>APU45LUC040</v>
      </c>
      <c r="C1218" t="str">
        <f>Preturi!H1218</f>
        <v>1.34</v>
      </c>
      <c r="D1218" t="str">
        <f>Preturi!I1218</f>
        <v>EUR</v>
      </c>
    </row>
    <row r="1219" spans="1:4">
      <c r="A1219" t="str">
        <f>Preturi!G1219</f>
        <v>APU45LUC045</v>
      </c>
      <c r="C1219" t="str">
        <f>Preturi!H1219</f>
        <v>1.56</v>
      </c>
      <c r="D1219" t="str">
        <f>Preturi!I1219</f>
        <v>EUR</v>
      </c>
    </row>
    <row r="1220" spans="1:4">
      <c r="A1220" t="str">
        <f>Preturi!G1220</f>
        <v>APU45LUC050</v>
      </c>
      <c r="C1220" t="str">
        <f>Preturi!H1220</f>
        <v>1.67</v>
      </c>
      <c r="D1220" t="str">
        <f>Preturi!I1220</f>
        <v>EUR</v>
      </c>
    </row>
    <row r="1221" spans="1:4">
      <c r="A1221" t="str">
        <f>Preturi!G1221</f>
        <v>APU45LUC060</v>
      </c>
      <c r="C1221" t="str">
        <f>Preturi!H1221</f>
        <v>1.90</v>
      </c>
      <c r="D1221" t="str">
        <f>Preturi!I1221</f>
        <v>EUR</v>
      </c>
    </row>
    <row r="1222" spans="1:4">
      <c r="A1222" t="str">
        <f>Preturi!G1222</f>
        <v>APU45LUC070</v>
      </c>
      <c r="C1222" t="str">
        <f>Preturi!H1222</f>
        <v>2.41</v>
      </c>
      <c r="D1222" t="str">
        <f>Preturi!I1222</f>
        <v>EUR</v>
      </c>
    </row>
    <row r="1223" spans="1:4">
      <c r="A1223" t="str">
        <f>Preturi!G1223</f>
        <v>APU45MAT040</v>
      </c>
      <c r="C1223" t="str">
        <f>Preturi!H1223</f>
        <v>1.46</v>
      </c>
      <c r="D1223" t="str">
        <f>Preturi!I1223</f>
        <v>EUR</v>
      </c>
    </row>
    <row r="1224" spans="1:4">
      <c r="A1224" t="str">
        <f>Preturi!G1224</f>
        <v>APU45MAT045</v>
      </c>
      <c r="C1224" t="str">
        <f>Preturi!H1224</f>
        <v>1.67</v>
      </c>
      <c r="D1224" t="str">
        <f>Preturi!I1224</f>
        <v>EUR</v>
      </c>
    </row>
    <row r="1225" spans="1:4">
      <c r="A1225" t="str">
        <f>Preturi!G1225</f>
        <v>APU45MAT050</v>
      </c>
      <c r="C1225" t="str">
        <f>Preturi!H1225</f>
        <v>1.74</v>
      </c>
      <c r="D1225" t="str">
        <f>Preturi!I1225</f>
        <v>EUR</v>
      </c>
    </row>
    <row r="1226" spans="1:4">
      <c r="A1226" t="str">
        <f>Preturi!G1226</f>
        <v>APU45MAT060</v>
      </c>
      <c r="C1226" t="str">
        <f>Preturi!H1226</f>
        <v>1.97</v>
      </c>
      <c r="D1226" t="str">
        <f>Preturi!I1226</f>
        <v>EUR</v>
      </c>
    </row>
    <row r="1227" spans="1:4">
      <c r="A1227" t="str">
        <f>Preturi!G1227</f>
        <v>APU45WOD045</v>
      </c>
      <c r="C1227" t="str">
        <f>Preturi!H1227</f>
        <v>2.26</v>
      </c>
      <c r="D1227" t="str">
        <f>Preturi!I1227</f>
        <v>EUR</v>
      </c>
    </row>
    <row r="1228" spans="1:4">
      <c r="A1228" t="str">
        <f>Preturi!G1228</f>
        <v>APU45WOD050</v>
      </c>
      <c r="C1228" t="str">
        <f>Preturi!H1228</f>
        <v>2.29</v>
      </c>
      <c r="D1228" t="str">
        <f>Preturi!I1228</f>
        <v>EUR</v>
      </c>
    </row>
    <row r="1229" spans="1:4">
      <c r="A1229" t="str">
        <f>Preturi!G1229</f>
        <v>APU45ZNC037</v>
      </c>
      <c r="C1229" t="str">
        <f>Preturi!H1229</f>
        <v>1.10</v>
      </c>
      <c r="D1229" t="str">
        <f>Preturi!I1229</f>
        <v>EUR</v>
      </c>
    </row>
    <row r="1230" spans="1:4">
      <c r="A1230" t="str">
        <f>Preturi!G1230</f>
        <v>APU45ZNC040</v>
      </c>
      <c r="C1230" t="str">
        <f>Preturi!H1230</f>
        <v>1.12</v>
      </c>
      <c r="D1230" t="str">
        <f>Preturi!I1230</f>
        <v>EUR</v>
      </c>
    </row>
    <row r="1231" spans="1:4">
      <c r="A1231" t="str">
        <f>Preturi!G1231</f>
        <v>APU45ZNC045</v>
      </c>
      <c r="C1231" t="str">
        <f>Preturi!H1231</f>
        <v>1.40</v>
      </c>
      <c r="D1231" t="str">
        <f>Preturi!I1231</f>
        <v>EUR</v>
      </c>
    </row>
    <row r="1232" spans="1:4">
      <c r="A1232" t="str">
        <f>Preturi!G1232</f>
        <v>APU45ZNC050</v>
      </c>
      <c r="C1232" t="str">
        <f>Preturi!H1232</f>
        <v>1.53</v>
      </c>
      <c r="D1232" t="str">
        <f>Preturi!I1232</f>
        <v>EUR</v>
      </c>
    </row>
    <row r="1233" spans="1:4">
      <c r="A1233" t="str">
        <f>Preturi!G1233</f>
        <v>APU45ZNC060</v>
      </c>
      <c r="C1233" t="str">
        <f>Preturi!H1233</f>
        <v>1.89</v>
      </c>
      <c r="D1233" t="str">
        <f>Preturi!I1233</f>
        <v>EUR</v>
      </c>
    </row>
    <row r="1234" spans="1:4">
      <c r="A1234" t="str">
        <f>Preturi!G1234</f>
        <v>APU45ZNC070</v>
      </c>
      <c r="C1234" t="str">
        <f>Preturi!H1234</f>
        <v>2.21</v>
      </c>
      <c r="D1234" t="str">
        <f>Preturi!I1234</f>
        <v>EUR</v>
      </c>
    </row>
    <row r="1235" spans="1:4">
      <c r="A1235" t="str">
        <f>Preturi!G1235</f>
        <v>ARP20803045</v>
      </c>
      <c r="C1235" t="str">
        <f>Preturi!H1235</f>
        <v>4.14</v>
      </c>
      <c r="D1235" t="str">
        <f>Preturi!I1235</f>
        <v>EUR</v>
      </c>
    </row>
    <row r="1236" spans="1:4">
      <c r="A1236" t="str">
        <f>Preturi!G1236</f>
        <v>ARP20GDM050</v>
      </c>
      <c r="C1236" t="str">
        <f>Preturi!H1236</f>
        <v>4.19</v>
      </c>
      <c r="D1236" t="str">
        <f>Preturi!I1236</f>
        <v>EUR</v>
      </c>
    </row>
    <row r="1237" spans="1:4">
      <c r="A1237" t="str">
        <f>Preturi!G1237</f>
        <v>ARP20LUC040</v>
      </c>
      <c r="C1237" t="str">
        <f>Preturi!H1237</f>
        <v>2.46</v>
      </c>
      <c r="D1237" t="str">
        <f>Preturi!I1237</f>
        <v>EUR</v>
      </c>
    </row>
    <row r="1238" spans="1:4">
      <c r="A1238" t="str">
        <f>Preturi!G1238</f>
        <v>ARP20LUC045</v>
      </c>
      <c r="C1238" t="str">
        <f>Preturi!H1238</f>
        <v>2.87</v>
      </c>
      <c r="D1238" t="str">
        <f>Preturi!I1238</f>
        <v>EUR</v>
      </c>
    </row>
    <row r="1239" spans="1:4">
      <c r="A1239" t="str">
        <f>Preturi!G1239</f>
        <v>ARP20LUC050</v>
      </c>
      <c r="C1239" t="str">
        <f>Preturi!H1239</f>
        <v>3.07</v>
      </c>
      <c r="D1239" t="str">
        <f>Preturi!I1239</f>
        <v>EUR</v>
      </c>
    </row>
    <row r="1240" spans="1:4">
      <c r="A1240" t="str">
        <f>Preturi!G1240</f>
        <v>ARP20LUC060</v>
      </c>
      <c r="C1240" t="str">
        <f>Preturi!H1240</f>
        <v>3.48</v>
      </c>
      <c r="D1240" t="str">
        <f>Preturi!I1240</f>
        <v>EUR</v>
      </c>
    </row>
    <row r="1241" spans="1:4">
      <c r="A1241" t="str">
        <f>Preturi!G1241</f>
        <v>ARP20LUC070</v>
      </c>
      <c r="C1241" t="str">
        <f>Preturi!H1241</f>
        <v>4.42</v>
      </c>
      <c r="D1241" t="str">
        <f>Preturi!I1241</f>
        <v>EUR</v>
      </c>
    </row>
    <row r="1242" spans="1:4">
      <c r="A1242" t="str">
        <f>Preturi!G1242</f>
        <v>ARP20MAT040</v>
      </c>
      <c r="C1242" t="str">
        <f>Preturi!H1242</f>
        <v>2.68</v>
      </c>
      <c r="D1242" t="str">
        <f>Preturi!I1242</f>
        <v>EUR</v>
      </c>
    </row>
    <row r="1243" spans="1:4">
      <c r="A1243" t="str">
        <f>Preturi!G1243</f>
        <v>ARP20MAT045</v>
      </c>
      <c r="C1243" t="str">
        <f>Preturi!H1243</f>
        <v>3.06</v>
      </c>
      <c r="D1243" t="str">
        <f>Preturi!I1243</f>
        <v>EUR</v>
      </c>
    </row>
    <row r="1244" spans="1:4">
      <c r="A1244" t="str">
        <f>Preturi!G1244</f>
        <v>ARP20MAT050</v>
      </c>
      <c r="C1244" t="str">
        <f>Preturi!H1244</f>
        <v>3.20</v>
      </c>
      <c r="D1244" t="str">
        <f>Preturi!I1244</f>
        <v>EUR</v>
      </c>
    </row>
    <row r="1245" spans="1:4">
      <c r="A1245" t="str">
        <f>Preturi!G1245</f>
        <v>ARP20MAT060</v>
      </c>
      <c r="C1245" t="str">
        <f>Preturi!H1245</f>
        <v>3.62</v>
      </c>
      <c r="D1245" t="str">
        <f>Preturi!I1245</f>
        <v>EUR</v>
      </c>
    </row>
    <row r="1246" spans="1:4">
      <c r="A1246" t="str">
        <f>Preturi!G1246</f>
        <v>ARP20WOD045</v>
      </c>
      <c r="C1246" t="str">
        <f>Preturi!H1246</f>
        <v>4.14</v>
      </c>
      <c r="D1246" t="str">
        <f>Preturi!I1246</f>
        <v>EUR</v>
      </c>
    </row>
    <row r="1247" spans="1:4">
      <c r="A1247" t="str">
        <f>Preturi!G1247</f>
        <v>ARP20WOD050</v>
      </c>
      <c r="C1247" t="str">
        <f>Preturi!H1247</f>
        <v>4.19</v>
      </c>
      <c r="D1247" t="str">
        <f>Preturi!I1247</f>
        <v>EUR</v>
      </c>
    </row>
    <row r="1248" spans="1:4">
      <c r="A1248" t="str">
        <f>Preturi!G1248</f>
        <v>ARP20ZNC037</v>
      </c>
      <c r="C1248" t="str">
        <f>Preturi!H1248</f>
        <v>2.02</v>
      </c>
      <c r="D1248" t="str">
        <f>Preturi!I1248</f>
        <v>EUR</v>
      </c>
    </row>
    <row r="1249" spans="1:4">
      <c r="A1249" t="str">
        <f>Preturi!G1249</f>
        <v>ARP20ZNC040</v>
      </c>
      <c r="C1249" t="str">
        <f>Preturi!H1249</f>
        <v>2.06</v>
      </c>
      <c r="D1249" t="str">
        <f>Preturi!I1249</f>
        <v>EUR</v>
      </c>
    </row>
    <row r="1250" spans="1:4">
      <c r="A1250" t="str">
        <f>Preturi!G1250</f>
        <v>ARP20ZNC045</v>
      </c>
      <c r="C1250" t="str">
        <f>Preturi!H1250</f>
        <v>2.58</v>
      </c>
      <c r="D1250" t="str">
        <f>Preturi!I1250</f>
        <v>EUR</v>
      </c>
    </row>
    <row r="1251" spans="1:4">
      <c r="A1251" t="str">
        <f>Preturi!G1251</f>
        <v>ARP20ZNC050</v>
      </c>
      <c r="C1251" t="str">
        <f>Preturi!H1251</f>
        <v>2.81</v>
      </c>
      <c r="D1251" t="str">
        <f>Preturi!I1251</f>
        <v>EUR</v>
      </c>
    </row>
    <row r="1252" spans="1:4">
      <c r="A1252" t="str">
        <f>Preturi!G1252</f>
        <v>ARP20ZNC060</v>
      </c>
      <c r="C1252" t="str">
        <f>Preturi!H1252</f>
        <v>3.46</v>
      </c>
      <c r="D1252" t="str">
        <f>Preturi!I1252</f>
        <v>EUR</v>
      </c>
    </row>
    <row r="1253" spans="1:4">
      <c r="A1253" t="str">
        <f>Preturi!G1253</f>
        <v>ARP20ZNC070</v>
      </c>
      <c r="C1253" t="str">
        <f>Preturi!H1253</f>
        <v>4.06</v>
      </c>
      <c r="D1253" t="str">
        <f>Preturi!I1253</f>
        <v>EUR</v>
      </c>
    </row>
    <row r="1254" spans="1:4">
      <c r="A1254" t="str">
        <f>Preturi!G1254</f>
        <v>ARP25803045</v>
      </c>
      <c r="C1254" t="str">
        <f>Preturi!H1254</f>
        <v>4.96</v>
      </c>
      <c r="D1254" t="str">
        <f>Preturi!I1254</f>
        <v>EUR</v>
      </c>
    </row>
    <row r="1255" spans="1:4">
      <c r="A1255" t="str">
        <f>Preturi!G1255</f>
        <v>ARP25GDM050</v>
      </c>
      <c r="C1255" t="str">
        <f>Preturi!H1255</f>
        <v>5.03</v>
      </c>
      <c r="D1255" t="str">
        <f>Preturi!I1255</f>
        <v>EUR</v>
      </c>
    </row>
    <row r="1256" spans="1:4">
      <c r="A1256" t="str">
        <f>Preturi!G1256</f>
        <v>ARP25LUC040</v>
      </c>
      <c r="C1256" t="str">
        <f>Preturi!H1256</f>
        <v>2.95</v>
      </c>
      <c r="D1256" t="str">
        <f>Preturi!I1256</f>
        <v>EUR</v>
      </c>
    </row>
    <row r="1257" spans="1:4">
      <c r="A1257" t="str">
        <f>Preturi!G1257</f>
        <v>ARP25LUC045</v>
      </c>
      <c r="C1257" t="str">
        <f>Preturi!H1257</f>
        <v>3.44</v>
      </c>
      <c r="D1257" t="str">
        <f>Preturi!I1257</f>
        <v>EUR</v>
      </c>
    </row>
    <row r="1258" spans="1:4">
      <c r="A1258" t="str">
        <f>Preturi!G1258</f>
        <v>ARP25LUC050</v>
      </c>
      <c r="C1258" t="str">
        <f>Preturi!H1258</f>
        <v>3.68</v>
      </c>
      <c r="D1258" t="str">
        <f>Preturi!I1258</f>
        <v>EUR</v>
      </c>
    </row>
    <row r="1259" spans="1:4">
      <c r="A1259" t="str">
        <f>Preturi!G1259</f>
        <v>ARP25LUC060</v>
      </c>
      <c r="C1259" t="str">
        <f>Preturi!H1259</f>
        <v>4.18</v>
      </c>
      <c r="D1259" t="str">
        <f>Preturi!I1259</f>
        <v>EUR</v>
      </c>
    </row>
    <row r="1260" spans="1:4">
      <c r="A1260" t="str">
        <f>Preturi!G1260</f>
        <v>ARP25LUC070</v>
      </c>
      <c r="C1260" t="str">
        <f>Preturi!H1260</f>
        <v>5.30</v>
      </c>
      <c r="D1260" t="str">
        <f>Preturi!I1260</f>
        <v>EUR</v>
      </c>
    </row>
    <row r="1261" spans="1:4">
      <c r="A1261" t="str">
        <f>Preturi!G1261</f>
        <v>ARP25MAT040</v>
      </c>
      <c r="C1261" t="str">
        <f>Preturi!H1261</f>
        <v>3.22</v>
      </c>
      <c r="D1261" t="str">
        <f>Preturi!I1261</f>
        <v>EUR</v>
      </c>
    </row>
    <row r="1262" spans="1:4">
      <c r="A1262" t="str">
        <f>Preturi!G1262</f>
        <v>ARP25MAT045</v>
      </c>
      <c r="C1262" t="str">
        <f>Preturi!H1262</f>
        <v>3.67</v>
      </c>
      <c r="D1262" t="str">
        <f>Preturi!I1262</f>
        <v>EUR</v>
      </c>
    </row>
    <row r="1263" spans="1:4">
      <c r="A1263" t="str">
        <f>Preturi!G1263</f>
        <v>ARP25MAT050</v>
      </c>
      <c r="C1263" t="str">
        <f>Preturi!H1263</f>
        <v>3.83</v>
      </c>
      <c r="D1263" t="str">
        <f>Preturi!I1263</f>
        <v>EUR</v>
      </c>
    </row>
    <row r="1264" spans="1:4">
      <c r="A1264" t="str">
        <f>Preturi!G1264</f>
        <v>ARP25MAT060</v>
      </c>
      <c r="C1264" t="str">
        <f>Preturi!H1264</f>
        <v>4.34</v>
      </c>
      <c r="D1264" t="str">
        <f>Preturi!I1264</f>
        <v>EUR</v>
      </c>
    </row>
    <row r="1265" spans="1:4">
      <c r="A1265" t="str">
        <f>Preturi!G1265</f>
        <v>ARP25WOD045</v>
      </c>
      <c r="C1265" t="str">
        <f>Preturi!H1265</f>
        <v>4.97</v>
      </c>
      <c r="D1265" t="str">
        <f>Preturi!I1265</f>
        <v>EUR</v>
      </c>
    </row>
    <row r="1266" spans="1:4">
      <c r="A1266" t="str">
        <f>Preturi!G1266</f>
        <v>ARP25WOD050</v>
      </c>
      <c r="C1266" t="str">
        <f>Preturi!H1266</f>
        <v>5.03</v>
      </c>
      <c r="D1266" t="str">
        <f>Preturi!I1266</f>
        <v>EUR</v>
      </c>
    </row>
    <row r="1267" spans="1:4">
      <c r="A1267" t="str">
        <f>Preturi!G1267</f>
        <v>ARP25ZNC037</v>
      </c>
      <c r="C1267" t="str">
        <f>Preturi!H1267</f>
        <v>2.42</v>
      </c>
      <c r="D1267" t="str">
        <f>Preturi!I1267</f>
        <v>EUR</v>
      </c>
    </row>
    <row r="1268" spans="1:4">
      <c r="A1268" t="str">
        <f>Preturi!G1268</f>
        <v>ARP25ZNC040</v>
      </c>
      <c r="C1268" t="str">
        <f>Preturi!H1268</f>
        <v>2.47</v>
      </c>
      <c r="D1268" t="str">
        <f>Preturi!I1268</f>
        <v>EUR</v>
      </c>
    </row>
    <row r="1269" spans="1:4">
      <c r="A1269" t="str">
        <f>Preturi!G1269</f>
        <v>ARP25ZNC045</v>
      </c>
      <c r="C1269" t="str">
        <f>Preturi!H1269</f>
        <v>3.09</v>
      </c>
      <c r="D1269" t="str">
        <f>Preturi!I1269</f>
        <v>EUR</v>
      </c>
    </row>
    <row r="1270" spans="1:4">
      <c r="A1270" t="str">
        <f>Preturi!G1270</f>
        <v>ARP25ZNC050</v>
      </c>
      <c r="C1270" t="str">
        <f>Preturi!H1270</f>
        <v>3.37</v>
      </c>
      <c r="D1270" t="str">
        <f>Preturi!I1270</f>
        <v>EUR</v>
      </c>
    </row>
    <row r="1271" spans="1:4">
      <c r="A1271" t="str">
        <f>Preturi!G1271</f>
        <v>ARP25ZNC060</v>
      </c>
      <c r="C1271" t="str">
        <f>Preturi!H1271</f>
        <v>4.15</v>
      </c>
      <c r="D1271" t="str">
        <f>Preturi!I1271</f>
        <v>EUR</v>
      </c>
    </row>
    <row r="1272" spans="1:4">
      <c r="A1272" t="str">
        <f>Preturi!G1272</f>
        <v>ARP25ZNC070</v>
      </c>
      <c r="C1272" t="str">
        <f>Preturi!H1272</f>
        <v>4.87</v>
      </c>
      <c r="D1272" t="str">
        <f>Preturi!I1272</f>
        <v>EUR</v>
      </c>
    </row>
    <row r="1273" spans="1:4">
      <c r="A1273" t="str">
        <f>Preturi!G1273</f>
        <v>ARPR3803045</v>
      </c>
      <c r="C1273" t="str">
        <f>Preturi!H1273</f>
        <v>6.20</v>
      </c>
      <c r="D1273" t="str">
        <f>Preturi!I1273</f>
        <v>EUR</v>
      </c>
    </row>
    <row r="1274" spans="1:4">
      <c r="A1274" t="str">
        <f>Preturi!G1274</f>
        <v>ARPR3GDM050</v>
      </c>
      <c r="C1274" t="str">
        <f>Preturi!H1274</f>
        <v>6.29</v>
      </c>
      <c r="D1274" t="str">
        <f>Preturi!I1274</f>
        <v>EUR</v>
      </c>
    </row>
    <row r="1275" spans="1:4">
      <c r="A1275" t="str">
        <f>Preturi!G1275</f>
        <v>ARPR3LUC045</v>
      </c>
      <c r="C1275" t="str">
        <f>Preturi!H1275</f>
        <v>4.30</v>
      </c>
      <c r="D1275" t="str">
        <f>Preturi!I1275</f>
        <v>EUR</v>
      </c>
    </row>
    <row r="1276" spans="1:4">
      <c r="A1276" t="str">
        <f>Preturi!G1276</f>
        <v>ARPR3LUC050</v>
      </c>
      <c r="C1276" t="str">
        <f>Preturi!H1276</f>
        <v>4.61</v>
      </c>
      <c r="D1276" t="str">
        <f>Preturi!I1276</f>
        <v>EUR</v>
      </c>
    </row>
    <row r="1277" spans="1:4">
      <c r="A1277" t="str">
        <f>Preturi!G1277</f>
        <v>ARPR3LUC060</v>
      </c>
      <c r="C1277" t="str">
        <f>Preturi!H1277</f>
        <v>5.22</v>
      </c>
      <c r="D1277" t="str">
        <f>Preturi!I1277</f>
        <v>EUR</v>
      </c>
    </row>
    <row r="1278" spans="1:4">
      <c r="A1278" t="str">
        <f>Preturi!G1278</f>
        <v>ARPR3MAT045</v>
      </c>
      <c r="C1278" t="str">
        <f>Preturi!H1278</f>
        <v>4.59</v>
      </c>
      <c r="D1278" t="str">
        <f>Preturi!I1278</f>
        <v>EUR</v>
      </c>
    </row>
    <row r="1279" spans="1:4">
      <c r="A1279" t="str">
        <f>Preturi!G1279</f>
        <v>ARPR3MAT050</v>
      </c>
      <c r="C1279" t="str">
        <f>Preturi!H1279</f>
        <v>4.79</v>
      </c>
      <c r="D1279" t="str">
        <f>Preturi!I1279</f>
        <v>EUR</v>
      </c>
    </row>
    <row r="1280" spans="1:4">
      <c r="A1280" t="str">
        <f>Preturi!G1280</f>
        <v>ARPR3MAT060</v>
      </c>
      <c r="C1280" t="str">
        <f>Preturi!H1280</f>
        <v>5.43</v>
      </c>
      <c r="D1280" t="str">
        <f>Preturi!I1280</f>
        <v>EUR</v>
      </c>
    </row>
    <row r="1281" spans="1:4">
      <c r="A1281" t="str">
        <f>Preturi!G1281</f>
        <v>ARPR3WOD045</v>
      </c>
      <c r="C1281" t="str">
        <f>Preturi!H1281</f>
        <v>6.21</v>
      </c>
      <c r="D1281" t="str">
        <f>Preturi!I1281</f>
        <v>EUR</v>
      </c>
    </row>
    <row r="1282" spans="1:4">
      <c r="A1282" t="str">
        <f>Preturi!G1282</f>
        <v>ARPR3WOD050</v>
      </c>
      <c r="C1282" t="str">
        <f>Preturi!H1282</f>
        <v>6.29</v>
      </c>
      <c r="D1282" t="str">
        <f>Preturi!I1282</f>
        <v>EUR</v>
      </c>
    </row>
    <row r="1283" spans="1:4">
      <c r="A1283" t="str">
        <f>Preturi!G1283</f>
        <v>ASB41803045</v>
      </c>
      <c r="C1283" t="str">
        <f>Preturi!H1283</f>
        <v>8.27</v>
      </c>
      <c r="D1283" t="str">
        <f>Preturi!I1283</f>
        <v>EUR</v>
      </c>
    </row>
    <row r="1284" spans="1:4">
      <c r="A1284" t="str">
        <f>Preturi!G1284</f>
        <v>ASB41GDM050</v>
      </c>
      <c r="C1284" t="str">
        <f>Preturi!H1284</f>
        <v>8.38</v>
      </c>
      <c r="D1284" t="str">
        <f>Preturi!I1284</f>
        <v>EUR</v>
      </c>
    </row>
    <row r="1285" spans="1:4">
      <c r="A1285" t="str">
        <f>Preturi!G1285</f>
        <v>ASB41LUC045</v>
      </c>
      <c r="C1285" t="str">
        <f>Preturi!H1285</f>
        <v>5.73</v>
      </c>
      <c r="D1285" t="str">
        <f>Preturi!I1285</f>
        <v>EUR</v>
      </c>
    </row>
    <row r="1286" spans="1:4">
      <c r="A1286" t="str">
        <f>Preturi!G1286</f>
        <v>ASB41LUC050</v>
      </c>
      <c r="C1286" t="str">
        <f>Preturi!H1286</f>
        <v>6.14</v>
      </c>
      <c r="D1286" t="str">
        <f>Preturi!I1286</f>
        <v>EUR</v>
      </c>
    </row>
    <row r="1287" spans="1:4">
      <c r="A1287" t="str">
        <f>Preturi!G1287</f>
        <v>ASB41LUC060</v>
      </c>
      <c r="C1287" t="str">
        <f>Preturi!H1287</f>
        <v>6.96</v>
      </c>
      <c r="D1287" t="str">
        <f>Preturi!I1287</f>
        <v>EUR</v>
      </c>
    </row>
    <row r="1288" spans="1:4">
      <c r="A1288" t="str">
        <f>Preturi!G1288</f>
        <v>ASB41MAT045</v>
      </c>
      <c r="C1288" t="str">
        <f>Preturi!H1288</f>
        <v>6.12</v>
      </c>
      <c r="D1288" t="str">
        <f>Preturi!I1288</f>
        <v>EUR</v>
      </c>
    </row>
    <row r="1289" spans="1:4">
      <c r="A1289" t="str">
        <f>Preturi!G1289</f>
        <v>ASB41MAT050</v>
      </c>
      <c r="C1289" t="str">
        <f>Preturi!H1289</f>
        <v>6.39</v>
      </c>
      <c r="D1289" t="str">
        <f>Preturi!I1289</f>
        <v>EUR</v>
      </c>
    </row>
    <row r="1290" spans="1:4">
      <c r="A1290" t="str">
        <f>Preturi!G1290</f>
        <v>ASB41MAT060</v>
      </c>
      <c r="C1290" t="str">
        <f>Preturi!H1290</f>
        <v>7.24</v>
      </c>
      <c r="D1290" t="str">
        <f>Preturi!I1290</f>
        <v>EUR</v>
      </c>
    </row>
    <row r="1291" spans="1:4">
      <c r="A1291" t="str">
        <f>Preturi!G1291</f>
        <v>ASB41WOD045</v>
      </c>
      <c r="C1291" t="str">
        <f>Preturi!H1291</f>
        <v>8.28</v>
      </c>
      <c r="D1291" t="str">
        <f>Preturi!I1291</f>
        <v>EUR</v>
      </c>
    </row>
    <row r="1292" spans="1:4">
      <c r="A1292" t="str">
        <f>Preturi!G1292</f>
        <v>ASB41WOD050</v>
      </c>
      <c r="C1292" t="str">
        <f>Preturi!H1292</f>
        <v>8.38</v>
      </c>
      <c r="D1292" t="str">
        <f>Preturi!I1292</f>
        <v>EUR</v>
      </c>
    </row>
    <row r="1293" spans="1:4">
      <c r="A1293" t="str">
        <f>Preturi!G1293</f>
        <v>ASC12803045</v>
      </c>
      <c r="C1293" t="str">
        <f>Preturi!H1293</f>
        <v>2.48</v>
      </c>
      <c r="D1293" t="str">
        <f>Preturi!I1293</f>
        <v>EUR</v>
      </c>
    </row>
    <row r="1294" spans="1:4">
      <c r="A1294" t="str">
        <f>Preturi!G1294</f>
        <v>ASC12GDM050</v>
      </c>
      <c r="C1294" t="str">
        <f>Preturi!H1294</f>
        <v>2.51</v>
      </c>
      <c r="D1294" t="str">
        <f>Preturi!I1294</f>
        <v>EUR</v>
      </c>
    </row>
    <row r="1295" spans="1:4">
      <c r="A1295" t="str">
        <f>Preturi!G1295</f>
        <v>ASC12LUC045</v>
      </c>
      <c r="C1295" t="str">
        <f>Preturi!H1295</f>
        <v>1.72</v>
      </c>
      <c r="D1295" t="str">
        <f>Preturi!I1295</f>
        <v>EUR</v>
      </c>
    </row>
    <row r="1296" spans="1:4">
      <c r="A1296" t="str">
        <f>Preturi!G1296</f>
        <v>ASC12LUC050</v>
      </c>
      <c r="C1296" t="str">
        <f>Preturi!H1296</f>
        <v>1.84</v>
      </c>
      <c r="D1296" t="str">
        <f>Preturi!I1296</f>
        <v>EUR</v>
      </c>
    </row>
    <row r="1297" spans="1:4">
      <c r="A1297" t="str">
        <f>Preturi!G1297</f>
        <v>ASC12LUC060</v>
      </c>
      <c r="C1297" t="str">
        <f>Preturi!H1297</f>
        <v>2.09</v>
      </c>
      <c r="D1297" t="str">
        <f>Preturi!I1297</f>
        <v>EUR</v>
      </c>
    </row>
    <row r="1298" spans="1:4">
      <c r="A1298" t="str">
        <f>Preturi!G1298</f>
        <v>ASC12MAT045</v>
      </c>
      <c r="C1298" t="str">
        <f>Preturi!H1298</f>
        <v>1.84</v>
      </c>
      <c r="D1298" t="str">
        <f>Preturi!I1298</f>
        <v>EUR</v>
      </c>
    </row>
    <row r="1299" spans="1:4">
      <c r="A1299" t="str">
        <f>Preturi!G1299</f>
        <v>ASC12MAT050</v>
      </c>
      <c r="C1299" t="str">
        <f>Preturi!H1299</f>
        <v>1.92</v>
      </c>
      <c r="D1299" t="str">
        <f>Preturi!I1299</f>
        <v>EUR</v>
      </c>
    </row>
    <row r="1300" spans="1:4">
      <c r="A1300" t="str">
        <f>Preturi!G1300</f>
        <v>ASC12MAT060</v>
      </c>
      <c r="C1300" t="str">
        <f>Preturi!H1300</f>
        <v>2.17</v>
      </c>
      <c r="D1300" t="str">
        <f>Preturi!I1300</f>
        <v>EUR</v>
      </c>
    </row>
    <row r="1301" spans="1:4">
      <c r="A1301" t="str">
        <f>Preturi!G1301</f>
        <v>ASC12WOD045</v>
      </c>
      <c r="C1301" t="str">
        <f>Preturi!H1301</f>
        <v>2.48</v>
      </c>
      <c r="D1301" t="str">
        <f>Preturi!I1301</f>
        <v>EUR</v>
      </c>
    </row>
    <row r="1302" spans="1:4">
      <c r="A1302" t="str">
        <f>Preturi!G1302</f>
        <v>ASC12WOD050</v>
      </c>
      <c r="C1302" t="str">
        <f>Preturi!H1302</f>
        <v>2.51</v>
      </c>
      <c r="D1302" t="str">
        <f>Preturi!I1302</f>
        <v>EUR</v>
      </c>
    </row>
    <row r="1303" spans="1:4">
      <c r="A1303" t="str">
        <f>Preturi!G1303</f>
        <v>ASCF4803045</v>
      </c>
      <c r="C1303" t="str">
        <f>Preturi!H1303</f>
        <v>24.81</v>
      </c>
      <c r="D1303" t="str">
        <f>Preturi!I1303</f>
        <v>EUR</v>
      </c>
    </row>
    <row r="1304" spans="1:4">
      <c r="A1304" t="str">
        <f>Preturi!G1304</f>
        <v>ASCF4GDM050</v>
      </c>
      <c r="C1304" t="str">
        <f>Preturi!H1304</f>
        <v>25.14</v>
      </c>
      <c r="D1304" t="str">
        <f>Preturi!I1304</f>
        <v>EUR</v>
      </c>
    </row>
    <row r="1305" spans="1:4">
      <c r="A1305" t="str">
        <f>Preturi!G1305</f>
        <v>ASCF4LUC040</v>
      </c>
      <c r="C1305" t="str">
        <f>Preturi!H1305</f>
        <v>14.73</v>
      </c>
      <c r="D1305" t="str">
        <f>Preturi!I1305</f>
        <v>EUR</v>
      </c>
    </row>
    <row r="1306" spans="1:4">
      <c r="A1306" t="str">
        <f>Preturi!G1306</f>
        <v>ASCF4LUC045</v>
      </c>
      <c r="C1306" t="str">
        <f>Preturi!H1306</f>
        <v>17.19</v>
      </c>
      <c r="D1306" t="str">
        <f>Preturi!I1306</f>
        <v>EUR</v>
      </c>
    </row>
    <row r="1307" spans="1:4">
      <c r="A1307" t="str">
        <f>Preturi!G1307</f>
        <v>ASCF4LUC050</v>
      </c>
      <c r="C1307" t="str">
        <f>Preturi!H1307</f>
        <v>18.42</v>
      </c>
      <c r="D1307" t="str">
        <f>Preturi!I1307</f>
        <v>EUR</v>
      </c>
    </row>
    <row r="1308" spans="1:4">
      <c r="A1308" t="str">
        <f>Preturi!G1308</f>
        <v>ASCF4LUC060</v>
      </c>
      <c r="C1308" t="str">
        <f>Preturi!H1308</f>
        <v>20.88</v>
      </c>
      <c r="D1308" t="str">
        <f>Preturi!I1308</f>
        <v>EUR</v>
      </c>
    </row>
    <row r="1309" spans="1:4">
      <c r="A1309" t="str">
        <f>Preturi!G1309</f>
        <v>ASCF4LUC070</v>
      </c>
      <c r="C1309" t="str">
        <f>Preturi!H1309</f>
        <v>26.52</v>
      </c>
      <c r="D1309" t="str">
        <f>Preturi!I1309</f>
        <v>EUR</v>
      </c>
    </row>
    <row r="1310" spans="1:4">
      <c r="A1310" t="str">
        <f>Preturi!G1310</f>
        <v>ASCF4MAT040</v>
      </c>
      <c r="C1310" t="str">
        <f>Preturi!H1310</f>
        <v>16.08</v>
      </c>
      <c r="D1310" t="str">
        <f>Preturi!I1310</f>
        <v>EUR</v>
      </c>
    </row>
    <row r="1311" spans="1:4">
      <c r="A1311" t="str">
        <f>Preturi!G1311</f>
        <v>ASCF4MAT045</v>
      </c>
      <c r="C1311" t="str">
        <f>Preturi!H1311</f>
        <v>18.36</v>
      </c>
      <c r="D1311" t="str">
        <f>Preturi!I1311</f>
        <v>EUR</v>
      </c>
    </row>
    <row r="1312" spans="1:4">
      <c r="A1312" t="str">
        <f>Preturi!G1312</f>
        <v>ASCF4MAT050</v>
      </c>
      <c r="C1312" t="str">
        <f>Preturi!H1312</f>
        <v>19.17</v>
      </c>
      <c r="D1312" t="str">
        <f>Preturi!I1312</f>
        <v>EUR</v>
      </c>
    </row>
    <row r="1313" spans="1:4">
      <c r="A1313" t="str">
        <f>Preturi!G1313</f>
        <v>ASCF4MAT060</v>
      </c>
      <c r="C1313" t="str">
        <f>Preturi!H1313</f>
        <v>21.72</v>
      </c>
      <c r="D1313" t="str">
        <f>Preturi!I1313</f>
        <v>EUR</v>
      </c>
    </row>
    <row r="1314" spans="1:4">
      <c r="A1314" t="str">
        <f>Preturi!G1314</f>
        <v>ASCF4WOD045</v>
      </c>
      <c r="C1314" t="str">
        <f>Preturi!H1314</f>
        <v>24.84</v>
      </c>
      <c r="D1314" t="str">
        <f>Preturi!I1314</f>
        <v>EUR</v>
      </c>
    </row>
    <row r="1315" spans="1:4">
      <c r="A1315" t="str">
        <f>Preturi!G1315</f>
        <v>ASCF4WOD050</v>
      </c>
      <c r="C1315" t="str">
        <f>Preturi!H1315</f>
        <v>25.14</v>
      </c>
      <c r="D1315" t="str">
        <f>Preturi!I1315</f>
        <v>EUR</v>
      </c>
    </row>
    <row r="1316" spans="1:4">
      <c r="A1316" t="str">
        <f>Preturi!G1316</f>
        <v>ASCF4ZNC037</v>
      </c>
      <c r="C1316" t="str">
        <f>Preturi!H1316</f>
        <v>12.09</v>
      </c>
      <c r="D1316" t="str">
        <f>Preturi!I1316</f>
        <v>EUR</v>
      </c>
    </row>
    <row r="1317" spans="1:4">
      <c r="A1317" t="str">
        <f>Preturi!G1317</f>
        <v>ASCF4ZNC040</v>
      </c>
      <c r="C1317" t="str">
        <f>Preturi!H1317</f>
        <v>12.36</v>
      </c>
      <c r="D1317" t="str">
        <f>Preturi!I1317</f>
        <v>EUR</v>
      </c>
    </row>
    <row r="1318" spans="1:4">
      <c r="A1318" t="str">
        <f>Preturi!G1318</f>
        <v>ASCF4ZNC045</v>
      </c>
      <c r="C1318" t="str">
        <f>Preturi!H1318</f>
        <v>15.45</v>
      </c>
      <c r="D1318" t="str">
        <f>Preturi!I1318</f>
        <v>EUR</v>
      </c>
    </row>
    <row r="1319" spans="1:4">
      <c r="A1319" t="str">
        <f>Preturi!G1319</f>
        <v>ASCF4ZNC050</v>
      </c>
      <c r="C1319" t="str">
        <f>Preturi!H1319</f>
        <v>16.86</v>
      </c>
      <c r="D1319" t="str">
        <f>Preturi!I1319</f>
        <v>EUR</v>
      </c>
    </row>
    <row r="1320" spans="1:4">
      <c r="A1320" t="str">
        <f>Preturi!G1320</f>
        <v>ASCF4ZNC060</v>
      </c>
      <c r="C1320" t="str">
        <f>Preturi!H1320</f>
        <v>20.76</v>
      </c>
      <c r="D1320" t="str">
        <f>Preturi!I1320</f>
        <v>EUR</v>
      </c>
    </row>
    <row r="1321" spans="1:4">
      <c r="A1321" t="str">
        <f>Preturi!G1321</f>
        <v>ASCF4ZNC070</v>
      </c>
      <c r="C1321" t="str">
        <f>Preturi!H1321</f>
        <v>24.36</v>
      </c>
      <c r="D1321" t="str">
        <f>Preturi!I1321</f>
        <v>EUR</v>
      </c>
    </row>
    <row r="1322" spans="1:4">
      <c r="A1322" t="str">
        <f>Preturi!G1322</f>
        <v>ASCFR803045</v>
      </c>
      <c r="C1322" t="str">
        <f>Preturi!H1322</f>
        <v>24.81</v>
      </c>
      <c r="D1322" t="str">
        <f>Preturi!I1322</f>
        <v>EUR</v>
      </c>
    </row>
    <row r="1323" spans="1:4">
      <c r="A1323" t="str">
        <f>Preturi!G1323</f>
        <v>ASCFRGDM050</v>
      </c>
      <c r="C1323" t="str">
        <f>Preturi!H1323</f>
        <v>25.14</v>
      </c>
      <c r="D1323" t="str">
        <f>Preturi!I1323</f>
        <v>EUR</v>
      </c>
    </row>
    <row r="1324" spans="1:4">
      <c r="A1324" t="str">
        <f>Preturi!G1324</f>
        <v>ASCFRLUC045</v>
      </c>
      <c r="C1324" t="str">
        <f>Preturi!H1324</f>
        <v>17.19</v>
      </c>
      <c r="D1324" t="str">
        <f>Preturi!I1324</f>
        <v>EUR</v>
      </c>
    </row>
    <row r="1325" spans="1:4">
      <c r="A1325" t="str">
        <f>Preturi!G1325</f>
        <v>ASCFRLUC050</v>
      </c>
      <c r="C1325" t="str">
        <f>Preturi!H1325</f>
        <v>18.42</v>
      </c>
      <c r="D1325" t="str">
        <f>Preturi!I1325</f>
        <v>EUR</v>
      </c>
    </row>
    <row r="1326" spans="1:4">
      <c r="A1326" t="str">
        <f>Preturi!G1326</f>
        <v>ASCFRLUC060</v>
      </c>
      <c r="C1326" t="str">
        <f>Preturi!H1326</f>
        <v>20.88</v>
      </c>
      <c r="D1326" t="str">
        <f>Preturi!I1326</f>
        <v>EUR</v>
      </c>
    </row>
    <row r="1327" spans="1:4">
      <c r="A1327" t="str">
        <f>Preturi!G1327</f>
        <v>ASCFRMAT045</v>
      </c>
      <c r="C1327" t="str">
        <f>Preturi!H1327</f>
        <v>18.36</v>
      </c>
      <c r="D1327" t="str">
        <f>Preturi!I1327</f>
        <v>EUR</v>
      </c>
    </row>
    <row r="1328" spans="1:4">
      <c r="A1328" t="str">
        <f>Preturi!G1328</f>
        <v>ASCFRMAT050</v>
      </c>
      <c r="C1328" t="str">
        <f>Preturi!H1328</f>
        <v>19.17</v>
      </c>
      <c r="D1328" t="str">
        <f>Preturi!I1328</f>
        <v>EUR</v>
      </c>
    </row>
    <row r="1329" spans="1:4">
      <c r="A1329" t="str">
        <f>Preturi!G1329</f>
        <v>ASCFRMAT060</v>
      </c>
      <c r="C1329" t="str">
        <f>Preturi!H1329</f>
        <v>21.72</v>
      </c>
      <c r="D1329" t="str">
        <f>Preturi!I1329</f>
        <v>EUR</v>
      </c>
    </row>
    <row r="1330" spans="1:4">
      <c r="A1330" t="str">
        <f>Preturi!G1330</f>
        <v>ASCFRWOD045</v>
      </c>
      <c r="C1330" t="str">
        <f>Preturi!H1330</f>
        <v>24.84</v>
      </c>
      <c r="D1330" t="str">
        <f>Preturi!I1330</f>
        <v>EUR</v>
      </c>
    </row>
    <row r="1331" spans="1:4">
      <c r="A1331" t="str">
        <f>Preturi!G1331</f>
        <v>ASCFRWOD050</v>
      </c>
      <c r="C1331" t="str">
        <f>Preturi!H1331</f>
        <v>25.14</v>
      </c>
      <c r="D1331" t="str">
        <f>Preturi!I1331</f>
        <v>EUR</v>
      </c>
    </row>
    <row r="1332" spans="1:4">
      <c r="A1332" t="str">
        <f>Preturi!G1332</f>
        <v>ASI31803045</v>
      </c>
      <c r="C1332" t="str">
        <f>Preturi!H1332</f>
        <v>6.20</v>
      </c>
      <c r="D1332" t="str">
        <f>Preturi!I1332</f>
        <v>EUR</v>
      </c>
    </row>
    <row r="1333" spans="1:4">
      <c r="A1333" t="str">
        <f>Preturi!G1333</f>
        <v>ASI31GDM050</v>
      </c>
      <c r="C1333" t="str">
        <f>Preturi!H1333</f>
        <v>6.29</v>
      </c>
      <c r="D1333" t="str">
        <f>Preturi!I1333</f>
        <v>EUR</v>
      </c>
    </row>
    <row r="1334" spans="1:4">
      <c r="A1334" t="str">
        <f>Preturi!G1334</f>
        <v>ASI31LUC040</v>
      </c>
      <c r="C1334" t="str">
        <f>Preturi!H1334</f>
        <v>3.68</v>
      </c>
      <c r="D1334" t="str">
        <f>Preturi!I1334</f>
        <v>EUR</v>
      </c>
    </row>
    <row r="1335" spans="1:4">
      <c r="A1335" t="str">
        <f>Preturi!G1335</f>
        <v>ASI31LUC045</v>
      </c>
      <c r="C1335" t="str">
        <f>Preturi!H1335</f>
        <v>4.30</v>
      </c>
      <c r="D1335" t="str">
        <f>Preturi!I1335</f>
        <v>EUR</v>
      </c>
    </row>
    <row r="1336" spans="1:4">
      <c r="A1336" t="str">
        <f>Preturi!G1336</f>
        <v>ASI31LUC050</v>
      </c>
      <c r="C1336" t="str">
        <f>Preturi!H1336</f>
        <v>4.61</v>
      </c>
      <c r="D1336" t="str">
        <f>Preturi!I1336</f>
        <v>EUR</v>
      </c>
    </row>
    <row r="1337" spans="1:4">
      <c r="A1337" t="str">
        <f>Preturi!G1337</f>
        <v>ASI31LUC060</v>
      </c>
      <c r="C1337" t="str">
        <f>Preturi!H1337</f>
        <v>5.22</v>
      </c>
      <c r="D1337" t="str">
        <f>Preturi!I1337</f>
        <v>EUR</v>
      </c>
    </row>
    <row r="1338" spans="1:4">
      <c r="A1338" t="str">
        <f>Preturi!G1338</f>
        <v>ASI31LUC070</v>
      </c>
      <c r="C1338" t="str">
        <f>Preturi!H1338</f>
        <v>6.63</v>
      </c>
      <c r="D1338" t="str">
        <f>Preturi!I1338</f>
        <v>EUR</v>
      </c>
    </row>
    <row r="1339" spans="1:4">
      <c r="A1339" t="str">
        <f>Preturi!G1339</f>
        <v>ASI31MAT040</v>
      </c>
      <c r="C1339" t="str">
        <f>Preturi!H1339</f>
        <v>4.02</v>
      </c>
      <c r="D1339" t="str">
        <f>Preturi!I1339</f>
        <v>EUR</v>
      </c>
    </row>
    <row r="1340" spans="1:4">
      <c r="A1340" t="str">
        <f>Preturi!G1340</f>
        <v>ASI31MAT045</v>
      </c>
      <c r="C1340" t="str">
        <f>Preturi!H1340</f>
        <v>4.59</v>
      </c>
      <c r="D1340" t="str">
        <f>Preturi!I1340</f>
        <v>EUR</v>
      </c>
    </row>
    <row r="1341" spans="1:4">
      <c r="A1341" t="str">
        <f>Preturi!G1341</f>
        <v>ASI31MAT050</v>
      </c>
      <c r="C1341" t="str">
        <f>Preturi!H1341</f>
        <v>4.79</v>
      </c>
      <c r="D1341" t="str">
        <f>Preturi!I1341</f>
        <v>EUR</v>
      </c>
    </row>
    <row r="1342" spans="1:4">
      <c r="A1342" t="str">
        <f>Preturi!G1342</f>
        <v>ASI31MAT060</v>
      </c>
      <c r="C1342" t="str">
        <f>Preturi!H1342</f>
        <v>5.43</v>
      </c>
      <c r="D1342" t="str">
        <f>Preturi!I1342</f>
        <v>EUR</v>
      </c>
    </row>
    <row r="1343" spans="1:4">
      <c r="A1343" t="str">
        <f>Preturi!G1343</f>
        <v>ASI31WOD045</v>
      </c>
      <c r="C1343" t="str">
        <f>Preturi!H1343</f>
        <v>6.21</v>
      </c>
      <c r="D1343" t="str">
        <f>Preturi!I1343</f>
        <v>EUR</v>
      </c>
    </row>
    <row r="1344" spans="1:4">
      <c r="A1344" t="str">
        <f>Preturi!G1344</f>
        <v>ASI31WOD050</v>
      </c>
      <c r="C1344" t="str">
        <f>Preturi!H1344</f>
        <v>6.29</v>
      </c>
      <c r="D1344" t="str">
        <f>Preturi!I1344</f>
        <v>EUR</v>
      </c>
    </row>
    <row r="1345" spans="1:4">
      <c r="A1345" t="str">
        <f>Preturi!G1345</f>
        <v>ASI31ZNC037</v>
      </c>
      <c r="C1345" t="str">
        <f>Preturi!H1345</f>
        <v>3.02</v>
      </c>
      <c r="D1345" t="str">
        <f>Preturi!I1345</f>
        <v>EUR</v>
      </c>
    </row>
    <row r="1346" spans="1:4">
      <c r="A1346" t="str">
        <f>Preturi!G1346</f>
        <v>ASI31ZNC040</v>
      </c>
      <c r="C1346" t="str">
        <f>Preturi!H1346</f>
        <v>3.09</v>
      </c>
      <c r="D1346" t="str">
        <f>Preturi!I1346</f>
        <v>EUR</v>
      </c>
    </row>
    <row r="1347" spans="1:4">
      <c r="A1347" t="str">
        <f>Preturi!G1347</f>
        <v>ASI31ZNC045</v>
      </c>
      <c r="C1347" t="str">
        <f>Preturi!H1347</f>
        <v>3.86</v>
      </c>
      <c r="D1347" t="str">
        <f>Preturi!I1347</f>
        <v>EUR</v>
      </c>
    </row>
    <row r="1348" spans="1:4">
      <c r="A1348" t="str">
        <f>Preturi!G1348</f>
        <v>ASI31ZNC050</v>
      </c>
      <c r="C1348" t="str">
        <f>Preturi!H1348</f>
        <v>4.22</v>
      </c>
      <c r="D1348" t="str">
        <f>Preturi!I1348</f>
        <v>EUR</v>
      </c>
    </row>
    <row r="1349" spans="1:4">
      <c r="A1349" t="str">
        <f>Preturi!G1349</f>
        <v>ASI31ZNC060</v>
      </c>
      <c r="C1349" t="str">
        <f>Preturi!H1349</f>
        <v>5.19</v>
      </c>
      <c r="D1349" t="str">
        <f>Preturi!I1349</f>
        <v>EUR</v>
      </c>
    </row>
    <row r="1350" spans="1:4">
      <c r="A1350" t="str">
        <f>Preturi!G1350</f>
        <v>ASI31ZNC070</v>
      </c>
      <c r="C1350" t="str">
        <f>Preturi!H1350</f>
        <v>6.09</v>
      </c>
      <c r="D1350" t="str">
        <f>Preturi!I1350</f>
        <v>EUR</v>
      </c>
    </row>
    <row r="1351" spans="1:4">
      <c r="A1351" t="str">
        <f>Preturi!G1351</f>
        <v>ASI41803045</v>
      </c>
      <c r="C1351" t="str">
        <f>Preturi!H1351</f>
        <v>8.27</v>
      </c>
      <c r="D1351" t="str">
        <f>Preturi!I1351</f>
        <v>EUR</v>
      </c>
    </row>
    <row r="1352" spans="1:4">
      <c r="A1352" t="str">
        <f>Preturi!G1352</f>
        <v>ASI41GDM050</v>
      </c>
      <c r="C1352" t="str">
        <f>Preturi!H1352</f>
        <v>8.38</v>
      </c>
      <c r="D1352" t="str">
        <f>Preturi!I1352</f>
        <v>EUR</v>
      </c>
    </row>
    <row r="1353" spans="1:4">
      <c r="A1353" t="str">
        <f>Preturi!G1353</f>
        <v>ASI41LUC040</v>
      </c>
      <c r="C1353" t="str">
        <f>Preturi!H1353</f>
        <v>4.91</v>
      </c>
      <c r="D1353" t="str">
        <f>Preturi!I1353</f>
        <v>EUR</v>
      </c>
    </row>
    <row r="1354" spans="1:4">
      <c r="A1354" t="str">
        <f>Preturi!G1354</f>
        <v>ASI41LUC045</v>
      </c>
      <c r="C1354" t="str">
        <f>Preturi!H1354</f>
        <v>5.73</v>
      </c>
      <c r="D1354" t="str">
        <f>Preturi!I1354</f>
        <v>EUR</v>
      </c>
    </row>
    <row r="1355" spans="1:4">
      <c r="A1355" t="str">
        <f>Preturi!G1355</f>
        <v>ASI41LUC050</v>
      </c>
      <c r="C1355" t="str">
        <f>Preturi!H1355</f>
        <v>6.14</v>
      </c>
      <c r="D1355" t="str">
        <f>Preturi!I1355</f>
        <v>EUR</v>
      </c>
    </row>
    <row r="1356" spans="1:4">
      <c r="A1356" t="str">
        <f>Preturi!G1356</f>
        <v>ASI41LUC060</v>
      </c>
      <c r="C1356" t="str">
        <f>Preturi!H1356</f>
        <v>6.96</v>
      </c>
      <c r="D1356" t="str">
        <f>Preturi!I1356</f>
        <v>EUR</v>
      </c>
    </row>
    <row r="1357" spans="1:4">
      <c r="A1357" t="str">
        <f>Preturi!G1357</f>
        <v>ASI41LUC070</v>
      </c>
      <c r="C1357" t="str">
        <f>Preturi!H1357</f>
        <v>8.84</v>
      </c>
      <c r="D1357" t="str">
        <f>Preturi!I1357</f>
        <v>EUR</v>
      </c>
    </row>
    <row r="1358" spans="1:4">
      <c r="A1358" t="str">
        <f>Preturi!G1358</f>
        <v>ASI41MAT040</v>
      </c>
      <c r="C1358" t="str">
        <f>Preturi!H1358</f>
        <v>5.36</v>
      </c>
      <c r="D1358" t="str">
        <f>Preturi!I1358</f>
        <v>EUR</v>
      </c>
    </row>
    <row r="1359" spans="1:4">
      <c r="A1359" t="str">
        <f>Preturi!G1359</f>
        <v>ASI41MAT045</v>
      </c>
      <c r="C1359" t="str">
        <f>Preturi!H1359</f>
        <v>6.12</v>
      </c>
      <c r="D1359" t="str">
        <f>Preturi!I1359</f>
        <v>EUR</v>
      </c>
    </row>
    <row r="1360" spans="1:4">
      <c r="A1360" t="str">
        <f>Preturi!G1360</f>
        <v>ASI41MAT050</v>
      </c>
      <c r="C1360" t="str">
        <f>Preturi!H1360</f>
        <v>6.39</v>
      </c>
      <c r="D1360" t="str">
        <f>Preturi!I1360</f>
        <v>EUR</v>
      </c>
    </row>
    <row r="1361" spans="1:4">
      <c r="A1361" t="str">
        <f>Preturi!G1361</f>
        <v>ASI41MAT060</v>
      </c>
      <c r="C1361" t="str">
        <f>Preturi!H1361</f>
        <v>7.24</v>
      </c>
      <c r="D1361" t="str">
        <f>Preturi!I1361</f>
        <v>EUR</v>
      </c>
    </row>
    <row r="1362" spans="1:4">
      <c r="A1362" t="str">
        <f>Preturi!G1362</f>
        <v>ASI41WOD045</v>
      </c>
      <c r="C1362" t="str">
        <f>Preturi!H1362</f>
        <v>8.28</v>
      </c>
      <c r="D1362" t="str">
        <f>Preturi!I1362</f>
        <v>EUR</v>
      </c>
    </row>
    <row r="1363" spans="1:4">
      <c r="A1363" t="str">
        <f>Preturi!G1363</f>
        <v>ASI41WOD050</v>
      </c>
      <c r="C1363" t="str">
        <f>Preturi!H1363</f>
        <v>8.38</v>
      </c>
      <c r="D1363" t="str">
        <f>Preturi!I1363</f>
        <v>EUR</v>
      </c>
    </row>
    <row r="1364" spans="1:4">
      <c r="A1364" t="str">
        <f>Preturi!G1364</f>
        <v>ASI41ZNC037</v>
      </c>
      <c r="C1364" t="str">
        <f>Preturi!H1364</f>
        <v>4.03</v>
      </c>
      <c r="D1364" t="str">
        <f>Preturi!I1364</f>
        <v>EUR</v>
      </c>
    </row>
    <row r="1365" spans="1:4">
      <c r="A1365" t="str">
        <f>Preturi!G1365</f>
        <v>ASI41ZNC040</v>
      </c>
      <c r="C1365" t="str">
        <f>Preturi!H1365</f>
        <v>4.12</v>
      </c>
      <c r="D1365" t="str">
        <f>Preturi!I1365</f>
        <v>EUR</v>
      </c>
    </row>
    <row r="1366" spans="1:4">
      <c r="A1366" t="str">
        <f>Preturi!G1366</f>
        <v>ASI41ZNC045</v>
      </c>
      <c r="C1366" t="str">
        <f>Preturi!H1366</f>
        <v>5.15</v>
      </c>
      <c r="D1366" t="str">
        <f>Preturi!I1366</f>
        <v>EUR</v>
      </c>
    </row>
    <row r="1367" spans="1:4">
      <c r="A1367" t="str">
        <f>Preturi!G1367</f>
        <v>ASI41ZNC050</v>
      </c>
      <c r="C1367" t="str">
        <f>Preturi!H1367</f>
        <v>5.62</v>
      </c>
      <c r="D1367" t="str">
        <f>Preturi!I1367</f>
        <v>EUR</v>
      </c>
    </row>
    <row r="1368" spans="1:4">
      <c r="A1368" t="str">
        <f>Preturi!G1368</f>
        <v>ASI41ZNC060</v>
      </c>
      <c r="C1368" t="str">
        <f>Preturi!H1368</f>
        <v>6.92</v>
      </c>
      <c r="D1368" t="str">
        <f>Preturi!I1368</f>
        <v>EUR</v>
      </c>
    </row>
    <row r="1369" spans="1:4">
      <c r="A1369" t="str">
        <f>Preturi!G1369</f>
        <v>ASI41ZNC070</v>
      </c>
      <c r="C1369" t="str">
        <f>Preturi!H1369</f>
        <v>8.12</v>
      </c>
      <c r="D1369" t="str">
        <f>Preturi!I1369</f>
        <v>EUR</v>
      </c>
    </row>
    <row r="1370" spans="1:4">
      <c r="A1370" t="str">
        <f>Preturi!G1370</f>
        <v>ASM31803045</v>
      </c>
      <c r="C1370" t="str">
        <f>Preturi!H1370</f>
        <v>6.20</v>
      </c>
      <c r="D1370" t="str">
        <f>Preturi!I1370</f>
        <v>EUR</v>
      </c>
    </row>
    <row r="1371" spans="1:4">
      <c r="A1371" t="str">
        <f>Preturi!G1371</f>
        <v>ASM31GDM050</v>
      </c>
      <c r="C1371" t="str">
        <f>Preturi!H1371</f>
        <v>6.29</v>
      </c>
      <c r="D1371" t="str">
        <f>Preturi!I1371</f>
        <v>EUR</v>
      </c>
    </row>
    <row r="1372" spans="1:4">
      <c r="A1372" t="str">
        <f>Preturi!G1372</f>
        <v>ASM31LUC040</v>
      </c>
      <c r="C1372" t="str">
        <f>Preturi!H1372</f>
        <v>3.68</v>
      </c>
      <c r="D1372" t="str">
        <f>Preturi!I1372</f>
        <v>EUR</v>
      </c>
    </row>
    <row r="1373" spans="1:4">
      <c r="A1373" t="str">
        <f>Preturi!G1373</f>
        <v>ASM31LUC045</v>
      </c>
      <c r="C1373" t="str">
        <f>Preturi!H1373</f>
        <v>4.30</v>
      </c>
      <c r="D1373" t="str">
        <f>Preturi!I1373</f>
        <v>EUR</v>
      </c>
    </row>
    <row r="1374" spans="1:4">
      <c r="A1374" t="str">
        <f>Preturi!G1374</f>
        <v>ASM31LUC050</v>
      </c>
      <c r="C1374" t="str">
        <f>Preturi!H1374</f>
        <v>4.61</v>
      </c>
      <c r="D1374" t="str">
        <f>Preturi!I1374</f>
        <v>EUR</v>
      </c>
    </row>
    <row r="1375" spans="1:4">
      <c r="A1375" t="str">
        <f>Preturi!G1375</f>
        <v>ASM31LUC060</v>
      </c>
      <c r="C1375" t="str">
        <f>Preturi!H1375</f>
        <v>5.22</v>
      </c>
      <c r="D1375" t="str">
        <f>Preturi!I1375</f>
        <v>EUR</v>
      </c>
    </row>
    <row r="1376" spans="1:4">
      <c r="A1376" t="str">
        <f>Preturi!G1376</f>
        <v>ASM31LUC070</v>
      </c>
      <c r="C1376" t="str">
        <f>Preturi!H1376</f>
        <v>6.63</v>
      </c>
      <c r="D1376" t="str">
        <f>Preturi!I1376</f>
        <v>EUR</v>
      </c>
    </row>
    <row r="1377" spans="1:4">
      <c r="A1377" t="str">
        <f>Preturi!G1377</f>
        <v>ASM31MAT040</v>
      </c>
      <c r="C1377" t="str">
        <f>Preturi!H1377</f>
        <v>4.02</v>
      </c>
      <c r="D1377" t="str">
        <f>Preturi!I1377</f>
        <v>EUR</v>
      </c>
    </row>
    <row r="1378" spans="1:4">
      <c r="A1378" t="str">
        <f>Preturi!G1378</f>
        <v>ASM31MAT045</v>
      </c>
      <c r="C1378" t="str">
        <f>Preturi!H1378</f>
        <v>4.59</v>
      </c>
      <c r="D1378" t="str">
        <f>Preturi!I1378</f>
        <v>EUR</v>
      </c>
    </row>
    <row r="1379" spans="1:4">
      <c r="A1379" t="str">
        <f>Preturi!G1379</f>
        <v>ASM31MAT050</v>
      </c>
      <c r="C1379" t="str">
        <f>Preturi!H1379</f>
        <v>4.79</v>
      </c>
      <c r="D1379" t="str">
        <f>Preturi!I1379</f>
        <v>EUR</v>
      </c>
    </row>
    <row r="1380" spans="1:4">
      <c r="A1380" t="str">
        <f>Preturi!G1380</f>
        <v>ASM31MAT060</v>
      </c>
      <c r="C1380" t="str">
        <f>Preturi!H1380</f>
        <v>5.43</v>
      </c>
      <c r="D1380" t="str">
        <f>Preturi!I1380</f>
        <v>EUR</v>
      </c>
    </row>
    <row r="1381" spans="1:4">
      <c r="A1381" t="str">
        <f>Preturi!G1381</f>
        <v>ASM31WOD045</v>
      </c>
      <c r="C1381" t="str">
        <f>Preturi!H1381</f>
        <v>6.21</v>
      </c>
      <c r="D1381" t="str">
        <f>Preturi!I1381</f>
        <v>EUR</v>
      </c>
    </row>
    <row r="1382" spans="1:4">
      <c r="A1382" t="str">
        <f>Preturi!G1382</f>
        <v>ASM31WOD050</v>
      </c>
      <c r="C1382" t="str">
        <f>Preturi!H1382</f>
        <v>6.29</v>
      </c>
      <c r="D1382" t="str">
        <f>Preturi!I1382</f>
        <v>EUR</v>
      </c>
    </row>
    <row r="1383" spans="1:4">
      <c r="A1383" t="str">
        <f>Preturi!G1383</f>
        <v>ASM31ZNC037</v>
      </c>
      <c r="C1383" t="str">
        <f>Preturi!H1383</f>
        <v>3.02</v>
      </c>
      <c r="D1383" t="str">
        <f>Preturi!I1383</f>
        <v>EUR</v>
      </c>
    </row>
    <row r="1384" spans="1:4">
      <c r="A1384" t="str">
        <f>Preturi!G1384</f>
        <v>ASM31ZNC040</v>
      </c>
      <c r="C1384" t="str">
        <f>Preturi!H1384</f>
        <v>3.09</v>
      </c>
      <c r="D1384" t="str">
        <f>Preturi!I1384</f>
        <v>EUR</v>
      </c>
    </row>
    <row r="1385" spans="1:4">
      <c r="A1385" t="str">
        <f>Preturi!G1385</f>
        <v>ASM31ZNC045</v>
      </c>
      <c r="C1385" t="str">
        <f>Preturi!H1385</f>
        <v>3.86</v>
      </c>
      <c r="D1385" t="str">
        <f>Preturi!I1385</f>
        <v>EUR</v>
      </c>
    </row>
    <row r="1386" spans="1:4">
      <c r="A1386" t="str">
        <f>Preturi!G1386</f>
        <v>ASM31ZNC050</v>
      </c>
      <c r="C1386" t="str">
        <f>Preturi!H1386</f>
        <v>4.22</v>
      </c>
      <c r="D1386" t="str">
        <f>Preturi!I1386</f>
        <v>EUR</v>
      </c>
    </row>
    <row r="1387" spans="1:4">
      <c r="A1387" t="str">
        <f>Preturi!G1387</f>
        <v>ASM31ZNC060</v>
      </c>
      <c r="C1387" t="str">
        <f>Preturi!H1387</f>
        <v>5.19</v>
      </c>
      <c r="D1387" t="str">
        <f>Preturi!I1387</f>
        <v>EUR</v>
      </c>
    </row>
    <row r="1388" spans="1:4">
      <c r="A1388" t="str">
        <f>Preturi!G1388</f>
        <v>ASM31ZNC070</v>
      </c>
      <c r="C1388" t="str">
        <f>Preturi!H1388</f>
        <v>6.09</v>
      </c>
      <c r="D1388" t="str">
        <f>Preturi!I1388</f>
        <v>EUR</v>
      </c>
    </row>
    <row r="1389" spans="1:4">
      <c r="A1389" t="str">
        <f>Preturi!G1389</f>
        <v>ASP01803045</v>
      </c>
      <c r="C1389" t="str">
        <f>Preturi!H1389</f>
        <v>1.12</v>
      </c>
      <c r="D1389" t="str">
        <f>Preturi!I1389</f>
        <v>EUR</v>
      </c>
    </row>
    <row r="1390" spans="1:4">
      <c r="A1390" t="str">
        <f>Preturi!G1390</f>
        <v>ASP01DPL050</v>
      </c>
      <c r="C1390" t="str">
        <f>Preturi!H1390</f>
        <v>0.91</v>
      </c>
      <c r="D1390" t="str">
        <f>Preturi!I1390</f>
        <v>EUR</v>
      </c>
    </row>
    <row r="1391" spans="1:4">
      <c r="A1391" t="str">
        <f>Preturi!G1391</f>
        <v>ASP01DPL060</v>
      </c>
      <c r="C1391" t="str">
        <f>Preturi!H1391</f>
        <v>1.36</v>
      </c>
      <c r="D1391" t="str">
        <f>Preturi!I1391</f>
        <v>EUR</v>
      </c>
    </row>
    <row r="1392" spans="1:4">
      <c r="A1392" t="str">
        <f>Preturi!G1392</f>
        <v>ASP01DPM050</v>
      </c>
      <c r="C1392" t="str">
        <f>Preturi!H1392</f>
        <v>0.95</v>
      </c>
      <c r="D1392" t="str">
        <f>Preturi!I1392</f>
        <v>EUR</v>
      </c>
    </row>
    <row r="1393" spans="1:4">
      <c r="A1393" t="str">
        <f>Preturi!G1393</f>
        <v>ASP01DPM060</v>
      </c>
      <c r="C1393" t="str">
        <f>Preturi!H1393</f>
        <v>1.94</v>
      </c>
      <c r="D1393" t="str">
        <f>Preturi!I1393</f>
        <v>EUR</v>
      </c>
    </row>
    <row r="1394" spans="1:4">
      <c r="A1394" t="str">
        <f>Preturi!G1394</f>
        <v>ASP01GDM050</v>
      </c>
      <c r="C1394" t="str">
        <f>Preturi!H1394</f>
        <v>1.13</v>
      </c>
      <c r="D1394" t="str">
        <f>Preturi!I1394</f>
        <v>EUR</v>
      </c>
    </row>
    <row r="1395" spans="1:4">
      <c r="A1395" t="str">
        <f>Preturi!G1395</f>
        <v>ASP01LUC040</v>
      </c>
      <c r="C1395" t="str">
        <f>Preturi!H1395</f>
        <v>0.66</v>
      </c>
      <c r="D1395" t="str">
        <f>Preturi!I1395</f>
        <v>EUR</v>
      </c>
    </row>
    <row r="1396" spans="1:4">
      <c r="A1396" t="str">
        <f>Preturi!G1396</f>
        <v>ASP01LUC045</v>
      </c>
      <c r="C1396" t="str">
        <f>Preturi!H1396</f>
        <v>0.77</v>
      </c>
      <c r="D1396" t="str">
        <f>Preturi!I1396</f>
        <v>EUR</v>
      </c>
    </row>
    <row r="1397" spans="1:4">
      <c r="A1397" t="str">
        <f>Preturi!G1397</f>
        <v>ASP01LUC050</v>
      </c>
      <c r="C1397" t="str">
        <f>Preturi!H1397</f>
        <v>0.83</v>
      </c>
      <c r="D1397" t="str">
        <f>Preturi!I1397</f>
        <v>EUR</v>
      </c>
    </row>
    <row r="1398" spans="1:4">
      <c r="A1398" t="str">
        <f>Preturi!G1398</f>
        <v>ASP01LUC060</v>
      </c>
      <c r="C1398" t="str">
        <f>Preturi!H1398</f>
        <v>0.94</v>
      </c>
      <c r="D1398" t="str">
        <f>Preturi!I1398</f>
        <v>EUR</v>
      </c>
    </row>
    <row r="1399" spans="1:4">
      <c r="A1399" t="str">
        <f>Preturi!G1399</f>
        <v>ASP01LUC070</v>
      </c>
      <c r="C1399" t="str">
        <f>Preturi!H1399</f>
        <v>1.19</v>
      </c>
      <c r="D1399" t="str">
        <f>Preturi!I1399</f>
        <v>EUR</v>
      </c>
    </row>
    <row r="1400" spans="1:4">
      <c r="A1400" t="str">
        <f>Preturi!G1400</f>
        <v>ASP01MAT040</v>
      </c>
      <c r="C1400" t="str">
        <f>Preturi!H1400</f>
        <v>0.72</v>
      </c>
      <c r="D1400" t="str">
        <f>Preturi!I1400</f>
        <v>EUR</v>
      </c>
    </row>
    <row r="1401" spans="1:4">
      <c r="A1401" t="str">
        <f>Preturi!G1401</f>
        <v>ASP01MAT045</v>
      </c>
      <c r="C1401" t="str">
        <f>Preturi!H1401</f>
        <v>0.83</v>
      </c>
      <c r="D1401" t="str">
        <f>Preturi!I1401</f>
        <v>EUR</v>
      </c>
    </row>
    <row r="1402" spans="1:4">
      <c r="A1402" t="str">
        <f>Preturi!G1402</f>
        <v>ASP01MAT050</v>
      </c>
      <c r="C1402" t="str">
        <f>Preturi!H1402</f>
        <v>0.86</v>
      </c>
      <c r="D1402" t="str">
        <f>Preturi!I1402</f>
        <v>EUR</v>
      </c>
    </row>
    <row r="1403" spans="1:4">
      <c r="A1403" t="str">
        <f>Preturi!G1403</f>
        <v>ASP01MAT060</v>
      </c>
      <c r="C1403" t="str">
        <f>Preturi!H1403</f>
        <v>0.98</v>
      </c>
      <c r="D1403" t="str">
        <f>Preturi!I1403</f>
        <v>EUR</v>
      </c>
    </row>
    <row r="1404" spans="1:4">
      <c r="A1404" t="str">
        <f>Preturi!G1404</f>
        <v>ASP01MGN050</v>
      </c>
      <c r="C1404" t="str">
        <f>Preturi!H1404</f>
        <v>0.90</v>
      </c>
      <c r="D1404" t="str">
        <f>Preturi!I1404</f>
        <v>EUR</v>
      </c>
    </row>
    <row r="1405" spans="1:4">
      <c r="A1405" t="str">
        <f>Preturi!G1405</f>
        <v>ASP01WOD045</v>
      </c>
      <c r="C1405" t="str">
        <f>Preturi!H1405</f>
        <v>1.12</v>
      </c>
      <c r="D1405" t="str">
        <f>Preturi!I1405</f>
        <v>EUR</v>
      </c>
    </row>
    <row r="1406" spans="1:4">
      <c r="A1406" t="str">
        <f>Preturi!G1406</f>
        <v>ASP01WOD050</v>
      </c>
      <c r="C1406" t="str">
        <f>Preturi!H1406</f>
        <v>1.13</v>
      </c>
      <c r="D1406" t="str">
        <f>Preturi!I1406</f>
        <v>EUR</v>
      </c>
    </row>
    <row r="1407" spans="1:4">
      <c r="A1407" t="str">
        <f>Preturi!G1407</f>
        <v>ASP01ZNC037</v>
      </c>
      <c r="C1407" t="str">
        <f>Preturi!H1407</f>
        <v>0.54</v>
      </c>
      <c r="D1407" t="str">
        <f>Preturi!I1407</f>
        <v>EUR</v>
      </c>
    </row>
    <row r="1408" spans="1:4">
      <c r="A1408" t="str">
        <f>Preturi!G1408</f>
        <v>ASP01ZNC040</v>
      </c>
      <c r="C1408" t="str">
        <f>Preturi!H1408</f>
        <v>0.56</v>
      </c>
      <c r="D1408" t="str">
        <f>Preturi!I1408</f>
        <v>EUR</v>
      </c>
    </row>
    <row r="1409" spans="1:4">
      <c r="A1409" t="str">
        <f>Preturi!G1409</f>
        <v>ASP01ZNC045</v>
      </c>
      <c r="C1409" t="str">
        <f>Preturi!H1409</f>
        <v>0.70</v>
      </c>
      <c r="D1409" t="str">
        <f>Preturi!I1409</f>
        <v>EUR</v>
      </c>
    </row>
    <row r="1410" spans="1:4">
      <c r="A1410" t="str">
        <f>Preturi!G1410</f>
        <v>ASP01ZNC050</v>
      </c>
      <c r="C1410" t="str">
        <f>Preturi!H1410</f>
        <v>0.76</v>
      </c>
      <c r="D1410" t="str">
        <f>Preturi!I1410</f>
        <v>EUR</v>
      </c>
    </row>
    <row r="1411" spans="1:4">
      <c r="A1411" t="str">
        <f>Preturi!G1411</f>
        <v>ASP01ZNC060</v>
      </c>
      <c r="C1411" t="str">
        <f>Preturi!H1411</f>
        <v>0.93</v>
      </c>
      <c r="D1411" t="str">
        <f>Preturi!I1411</f>
        <v>EUR</v>
      </c>
    </row>
    <row r="1412" spans="1:4">
      <c r="A1412" t="str">
        <f>Preturi!G1412</f>
        <v>ASP01ZNC070</v>
      </c>
      <c r="C1412" t="str">
        <f>Preturi!H1412</f>
        <v>1.10</v>
      </c>
      <c r="D1412" t="str">
        <f>Preturi!I1412</f>
        <v>EUR</v>
      </c>
    </row>
    <row r="1413" spans="1:4">
      <c r="A1413" t="str">
        <f>Preturi!G1413</f>
        <v>ASP02803045</v>
      </c>
      <c r="C1413" t="str">
        <f>Preturi!H1413</f>
        <v>2.23</v>
      </c>
      <c r="D1413" t="str">
        <f>Preturi!I1413</f>
        <v>EUR</v>
      </c>
    </row>
    <row r="1414" spans="1:4">
      <c r="A1414" t="str">
        <f>Preturi!G1414</f>
        <v>ASP02DPL050</v>
      </c>
      <c r="C1414" t="str">
        <f>Preturi!H1414</f>
        <v>1.82</v>
      </c>
      <c r="D1414" t="str">
        <f>Preturi!I1414</f>
        <v>EUR</v>
      </c>
    </row>
    <row r="1415" spans="1:4">
      <c r="A1415" t="str">
        <f>Preturi!G1415</f>
        <v>ASP02DPL060</v>
      </c>
      <c r="C1415" t="str">
        <f>Preturi!H1415</f>
        <v>2.72</v>
      </c>
      <c r="D1415" t="str">
        <f>Preturi!I1415</f>
        <v>EUR</v>
      </c>
    </row>
    <row r="1416" spans="1:4">
      <c r="A1416" t="str">
        <f>Preturi!G1416</f>
        <v>ASP02DPM050</v>
      </c>
      <c r="C1416" t="str">
        <f>Preturi!H1416</f>
        <v>1.90</v>
      </c>
      <c r="D1416" t="str">
        <f>Preturi!I1416</f>
        <v>EUR</v>
      </c>
    </row>
    <row r="1417" spans="1:4">
      <c r="A1417" t="str">
        <f>Preturi!G1417</f>
        <v>ASP02DPM060</v>
      </c>
      <c r="C1417" t="str">
        <f>Preturi!H1417</f>
        <v>3.88</v>
      </c>
      <c r="D1417" t="str">
        <f>Preturi!I1417</f>
        <v>EUR</v>
      </c>
    </row>
    <row r="1418" spans="1:4">
      <c r="A1418" t="str">
        <f>Preturi!G1418</f>
        <v>ASP02GDM050</v>
      </c>
      <c r="C1418" t="str">
        <f>Preturi!H1418</f>
        <v>2.26</v>
      </c>
      <c r="D1418" t="str">
        <f>Preturi!I1418</f>
        <v>EUR</v>
      </c>
    </row>
    <row r="1419" spans="1:4">
      <c r="A1419" t="str">
        <f>Preturi!G1419</f>
        <v>ASP02LUC040</v>
      </c>
      <c r="C1419" t="str">
        <f>Preturi!H1419</f>
        <v>1.33</v>
      </c>
      <c r="D1419" t="str">
        <f>Preturi!I1419</f>
        <v>EUR</v>
      </c>
    </row>
    <row r="1420" spans="1:4">
      <c r="A1420" t="str">
        <f>Preturi!G1420</f>
        <v>ASP02LUC045</v>
      </c>
      <c r="C1420" t="str">
        <f>Preturi!H1420</f>
        <v>1.55</v>
      </c>
      <c r="D1420" t="str">
        <f>Preturi!I1420</f>
        <v>EUR</v>
      </c>
    </row>
    <row r="1421" spans="1:4">
      <c r="A1421" t="str">
        <f>Preturi!G1421</f>
        <v>ASP02LUC050</v>
      </c>
      <c r="C1421" t="str">
        <f>Preturi!H1421</f>
        <v>1.66</v>
      </c>
      <c r="D1421" t="str">
        <f>Preturi!I1421</f>
        <v>EUR</v>
      </c>
    </row>
    <row r="1422" spans="1:4">
      <c r="A1422" t="str">
        <f>Preturi!G1422</f>
        <v>ASP02LUC060</v>
      </c>
      <c r="C1422" t="str">
        <f>Preturi!H1422</f>
        <v>1.88</v>
      </c>
      <c r="D1422" t="str">
        <f>Preturi!I1422</f>
        <v>EUR</v>
      </c>
    </row>
    <row r="1423" spans="1:4">
      <c r="A1423" t="str">
        <f>Preturi!G1423</f>
        <v>ASP02LUC070</v>
      </c>
      <c r="C1423" t="str">
        <f>Preturi!H1423</f>
        <v>2.39</v>
      </c>
      <c r="D1423" t="str">
        <f>Preturi!I1423</f>
        <v>EUR</v>
      </c>
    </row>
    <row r="1424" spans="1:4">
      <c r="A1424" t="str">
        <f>Preturi!G1424</f>
        <v>ASP02MAT040</v>
      </c>
      <c r="C1424" t="str">
        <f>Preturi!H1424</f>
        <v>1.45</v>
      </c>
      <c r="D1424" t="str">
        <f>Preturi!I1424</f>
        <v>EUR</v>
      </c>
    </row>
    <row r="1425" spans="1:4">
      <c r="A1425" t="str">
        <f>Preturi!G1425</f>
        <v>ASP02MAT045</v>
      </c>
      <c r="C1425" t="str">
        <f>Preturi!H1425</f>
        <v>1.65</v>
      </c>
      <c r="D1425" t="str">
        <f>Preturi!I1425</f>
        <v>EUR</v>
      </c>
    </row>
    <row r="1426" spans="1:4">
      <c r="A1426" t="str">
        <f>Preturi!G1426</f>
        <v>ASP02MAT050</v>
      </c>
      <c r="C1426" t="str">
        <f>Preturi!H1426</f>
        <v>1.73</v>
      </c>
      <c r="D1426" t="str">
        <f>Preturi!I1426</f>
        <v>EUR</v>
      </c>
    </row>
    <row r="1427" spans="1:4">
      <c r="A1427" t="str">
        <f>Preturi!G1427</f>
        <v>ASP02MAT060</v>
      </c>
      <c r="C1427" t="str">
        <f>Preturi!H1427</f>
        <v>1.95</v>
      </c>
      <c r="D1427" t="str">
        <f>Preturi!I1427</f>
        <v>EUR</v>
      </c>
    </row>
    <row r="1428" spans="1:4">
      <c r="A1428" t="str">
        <f>Preturi!G1428</f>
        <v>ASP02MGN050</v>
      </c>
      <c r="C1428" t="str">
        <f>Preturi!H1428</f>
        <v>1.80</v>
      </c>
      <c r="D1428" t="str">
        <f>Preturi!I1428</f>
        <v>EUR</v>
      </c>
    </row>
    <row r="1429" spans="1:4">
      <c r="A1429" t="str">
        <f>Preturi!G1429</f>
        <v>ASP02WOD045</v>
      </c>
      <c r="C1429" t="str">
        <f>Preturi!H1429</f>
        <v>2.24</v>
      </c>
      <c r="D1429" t="str">
        <f>Preturi!I1429</f>
        <v>EUR</v>
      </c>
    </row>
    <row r="1430" spans="1:4">
      <c r="A1430" t="str">
        <f>Preturi!G1430</f>
        <v>ASP02WOD050</v>
      </c>
      <c r="C1430" t="str">
        <f>Preturi!H1430</f>
        <v>2.26</v>
      </c>
      <c r="D1430" t="str">
        <f>Preturi!I1430</f>
        <v>EUR</v>
      </c>
    </row>
    <row r="1431" spans="1:4">
      <c r="A1431" t="str">
        <f>Preturi!G1431</f>
        <v>ASP02ZNC037</v>
      </c>
      <c r="C1431" t="str">
        <f>Preturi!H1431</f>
        <v>1.09</v>
      </c>
      <c r="D1431" t="str">
        <f>Preturi!I1431</f>
        <v>EUR</v>
      </c>
    </row>
    <row r="1432" spans="1:4">
      <c r="A1432" t="str">
        <f>Preturi!G1432</f>
        <v>ASP02ZNC040</v>
      </c>
      <c r="C1432" t="str">
        <f>Preturi!H1432</f>
        <v>1.11</v>
      </c>
      <c r="D1432" t="str">
        <f>Preturi!I1432</f>
        <v>EUR</v>
      </c>
    </row>
    <row r="1433" spans="1:4">
      <c r="A1433" t="str">
        <f>Preturi!G1433</f>
        <v>ASP02ZNC045</v>
      </c>
      <c r="C1433" t="str">
        <f>Preturi!H1433</f>
        <v>1.39</v>
      </c>
      <c r="D1433" t="str">
        <f>Preturi!I1433</f>
        <v>EUR</v>
      </c>
    </row>
    <row r="1434" spans="1:4">
      <c r="A1434" t="str">
        <f>Preturi!G1434</f>
        <v>ASP02ZNC050</v>
      </c>
      <c r="C1434" t="str">
        <f>Preturi!H1434</f>
        <v>1.52</v>
      </c>
      <c r="D1434" t="str">
        <f>Preturi!I1434</f>
        <v>EUR</v>
      </c>
    </row>
    <row r="1435" spans="1:4">
      <c r="A1435" t="str">
        <f>Preturi!G1435</f>
        <v>ASP02ZNC060</v>
      </c>
      <c r="C1435" t="str">
        <f>Preturi!H1435</f>
        <v>1.87</v>
      </c>
      <c r="D1435" t="str">
        <f>Preturi!I1435</f>
        <v>EUR</v>
      </c>
    </row>
    <row r="1436" spans="1:4">
      <c r="A1436" t="str">
        <f>Preturi!G1436</f>
        <v>ASP02ZNC070</v>
      </c>
      <c r="C1436" t="str">
        <f>Preturi!H1436</f>
        <v>2.19</v>
      </c>
      <c r="D1436" t="str">
        <f>Preturi!I1436</f>
        <v>EUR</v>
      </c>
    </row>
    <row r="1437" spans="1:4">
      <c r="A1437" t="str">
        <f>Preturi!G1437</f>
        <v>ASP03803045</v>
      </c>
      <c r="C1437" t="str">
        <f>Preturi!H1437</f>
        <v>3.35</v>
      </c>
      <c r="D1437" t="str">
        <f>Preturi!I1437</f>
        <v>EUR</v>
      </c>
    </row>
    <row r="1438" spans="1:4">
      <c r="A1438" t="str">
        <f>Preturi!G1438</f>
        <v>ASP03DPL050</v>
      </c>
      <c r="C1438" t="str">
        <f>Preturi!H1438</f>
        <v>2.74</v>
      </c>
      <c r="D1438" t="str">
        <f>Preturi!I1438</f>
        <v>EUR</v>
      </c>
    </row>
    <row r="1439" spans="1:4">
      <c r="A1439" t="str">
        <f>Preturi!G1439</f>
        <v>ASP03DPL060</v>
      </c>
      <c r="C1439" t="str">
        <f>Preturi!H1439</f>
        <v>4.07</v>
      </c>
      <c r="D1439" t="str">
        <f>Preturi!I1439</f>
        <v>EUR</v>
      </c>
    </row>
    <row r="1440" spans="1:4">
      <c r="A1440" t="str">
        <f>Preturi!G1440</f>
        <v>ASP03DPM050</v>
      </c>
      <c r="C1440" t="str">
        <f>Preturi!H1440</f>
        <v>2.85</v>
      </c>
      <c r="D1440" t="str">
        <f>Preturi!I1440</f>
        <v>EUR</v>
      </c>
    </row>
    <row r="1441" spans="1:4">
      <c r="A1441" t="str">
        <f>Preturi!G1441</f>
        <v>ASP03DPM060</v>
      </c>
      <c r="C1441" t="str">
        <f>Preturi!H1441</f>
        <v>5.82</v>
      </c>
      <c r="D1441" t="str">
        <f>Preturi!I1441</f>
        <v>EUR</v>
      </c>
    </row>
    <row r="1442" spans="1:4">
      <c r="A1442" t="str">
        <f>Preturi!G1442</f>
        <v>ASP03GDM050</v>
      </c>
      <c r="C1442" t="str">
        <f>Preturi!H1442</f>
        <v>3.39</v>
      </c>
      <c r="D1442" t="str">
        <f>Preturi!I1442</f>
        <v>EUR</v>
      </c>
    </row>
    <row r="1443" spans="1:4">
      <c r="A1443" t="str">
        <f>Preturi!G1443</f>
        <v>ASP03LUC040</v>
      </c>
      <c r="C1443" t="str">
        <f>Preturi!H1443</f>
        <v>1.99</v>
      </c>
      <c r="D1443" t="str">
        <f>Preturi!I1443</f>
        <v>EUR</v>
      </c>
    </row>
    <row r="1444" spans="1:4">
      <c r="A1444" t="str">
        <f>Preturi!G1444</f>
        <v>ASP03LUC045</v>
      </c>
      <c r="C1444" t="str">
        <f>Preturi!H1444</f>
        <v>2.32</v>
      </c>
      <c r="D1444" t="str">
        <f>Preturi!I1444</f>
        <v>EUR</v>
      </c>
    </row>
    <row r="1445" spans="1:4">
      <c r="A1445" t="str">
        <f>Preturi!G1445</f>
        <v>ASP03LUC050</v>
      </c>
      <c r="C1445" t="str">
        <f>Preturi!H1445</f>
        <v>2.49</v>
      </c>
      <c r="D1445" t="str">
        <f>Preturi!I1445</f>
        <v>EUR</v>
      </c>
    </row>
    <row r="1446" spans="1:4">
      <c r="A1446" t="str">
        <f>Preturi!G1446</f>
        <v>ASP03LUC060</v>
      </c>
      <c r="C1446" t="str">
        <f>Preturi!H1446</f>
        <v>2.82</v>
      </c>
      <c r="D1446" t="str">
        <f>Preturi!I1446</f>
        <v>EUR</v>
      </c>
    </row>
    <row r="1447" spans="1:4">
      <c r="A1447" t="str">
        <f>Preturi!G1447</f>
        <v>ASP03LUC070</v>
      </c>
      <c r="C1447" t="str">
        <f>Preturi!H1447</f>
        <v>3.58</v>
      </c>
      <c r="D1447" t="str">
        <f>Preturi!I1447</f>
        <v>EUR</v>
      </c>
    </row>
    <row r="1448" spans="1:4">
      <c r="A1448" t="str">
        <f>Preturi!G1448</f>
        <v>ASP03MAT040</v>
      </c>
      <c r="C1448" t="str">
        <f>Preturi!H1448</f>
        <v>2.17</v>
      </c>
      <c r="D1448" t="str">
        <f>Preturi!I1448</f>
        <v>EUR</v>
      </c>
    </row>
    <row r="1449" spans="1:4">
      <c r="A1449" t="str">
        <f>Preturi!G1449</f>
        <v>ASP03MAT045</v>
      </c>
      <c r="C1449" t="str">
        <f>Preturi!H1449</f>
        <v>2.48</v>
      </c>
      <c r="D1449" t="str">
        <f>Preturi!I1449</f>
        <v>EUR</v>
      </c>
    </row>
    <row r="1450" spans="1:4">
      <c r="A1450" t="str">
        <f>Preturi!G1450</f>
        <v>ASP03MAT050</v>
      </c>
      <c r="C1450" t="str">
        <f>Preturi!H1450</f>
        <v>2.59</v>
      </c>
      <c r="D1450" t="str">
        <f>Preturi!I1450</f>
        <v>EUR</v>
      </c>
    </row>
    <row r="1451" spans="1:4">
      <c r="A1451" t="str">
        <f>Preturi!G1451</f>
        <v>ASP03MAT060</v>
      </c>
      <c r="C1451" t="str">
        <f>Preturi!H1451</f>
        <v>2.93</v>
      </c>
      <c r="D1451" t="str">
        <f>Preturi!I1451</f>
        <v>EUR</v>
      </c>
    </row>
    <row r="1452" spans="1:4">
      <c r="A1452" t="str">
        <f>Preturi!G1452</f>
        <v>ASP03MGN050</v>
      </c>
      <c r="C1452" t="str">
        <f>Preturi!H1452</f>
        <v>2.69</v>
      </c>
      <c r="D1452" t="str">
        <f>Preturi!I1452</f>
        <v>EUR</v>
      </c>
    </row>
    <row r="1453" spans="1:4">
      <c r="A1453" t="str">
        <f>Preturi!G1453</f>
        <v>ASP03WOD045</v>
      </c>
      <c r="C1453" t="str">
        <f>Preturi!H1453</f>
        <v>3.35</v>
      </c>
      <c r="D1453" t="str">
        <f>Preturi!I1453</f>
        <v>EUR</v>
      </c>
    </row>
    <row r="1454" spans="1:4">
      <c r="A1454" t="str">
        <f>Preturi!G1454</f>
        <v>ASP03WOD050</v>
      </c>
      <c r="C1454" t="str">
        <f>Preturi!H1454</f>
        <v>3.39</v>
      </c>
      <c r="D1454" t="str">
        <f>Preturi!I1454</f>
        <v>EUR</v>
      </c>
    </row>
    <row r="1455" spans="1:4">
      <c r="A1455" t="str">
        <f>Preturi!G1455</f>
        <v>ASP03ZNC037</v>
      </c>
      <c r="C1455" t="str">
        <f>Preturi!H1455</f>
        <v>1.63</v>
      </c>
      <c r="D1455" t="str">
        <f>Preturi!I1455</f>
        <v>EUR</v>
      </c>
    </row>
    <row r="1456" spans="1:4">
      <c r="A1456" t="str">
        <f>Preturi!G1456</f>
        <v>ASP03ZNC040</v>
      </c>
      <c r="C1456" t="str">
        <f>Preturi!H1456</f>
        <v>1.67</v>
      </c>
      <c r="D1456" t="str">
        <f>Preturi!I1456</f>
        <v>EUR</v>
      </c>
    </row>
    <row r="1457" spans="1:4">
      <c r="A1457" t="str">
        <f>Preturi!G1457</f>
        <v>ASP03ZNC045</v>
      </c>
      <c r="C1457" t="str">
        <f>Preturi!H1457</f>
        <v>2.09</v>
      </c>
      <c r="D1457" t="str">
        <f>Preturi!I1457</f>
        <v>EUR</v>
      </c>
    </row>
    <row r="1458" spans="1:4">
      <c r="A1458" t="str">
        <f>Preturi!G1458</f>
        <v>ASP03ZNC050</v>
      </c>
      <c r="C1458" t="str">
        <f>Preturi!H1458</f>
        <v>2.28</v>
      </c>
      <c r="D1458" t="str">
        <f>Preturi!I1458</f>
        <v>EUR</v>
      </c>
    </row>
    <row r="1459" spans="1:4">
      <c r="A1459" t="str">
        <f>Preturi!G1459</f>
        <v>ASP03ZNC060</v>
      </c>
      <c r="C1459" t="str">
        <f>Preturi!H1459</f>
        <v>2.80</v>
      </c>
      <c r="D1459" t="str">
        <f>Preturi!I1459</f>
        <v>EUR</v>
      </c>
    </row>
    <row r="1460" spans="1:4">
      <c r="A1460" t="str">
        <f>Preturi!G1460</f>
        <v>ASP03ZNC070</v>
      </c>
      <c r="C1460" t="str">
        <f>Preturi!H1460</f>
        <v>3.29</v>
      </c>
      <c r="D1460" t="str">
        <f>Preturi!I1460</f>
        <v>EUR</v>
      </c>
    </row>
    <row r="1461" spans="1:4">
      <c r="A1461" t="str">
        <f>Preturi!G1461</f>
        <v>ASP04803045</v>
      </c>
      <c r="C1461" t="str">
        <f>Preturi!H1461</f>
        <v>4.47</v>
      </c>
      <c r="D1461" t="str">
        <f>Preturi!I1461</f>
        <v>EUR</v>
      </c>
    </row>
    <row r="1462" spans="1:4">
      <c r="A1462" t="str">
        <f>Preturi!G1462</f>
        <v>ASP04DPL050</v>
      </c>
      <c r="C1462" t="str">
        <f>Preturi!H1462</f>
        <v>3.65</v>
      </c>
      <c r="D1462" t="str">
        <f>Preturi!I1462</f>
        <v>EUR</v>
      </c>
    </row>
    <row r="1463" spans="1:4">
      <c r="A1463" t="str">
        <f>Preturi!G1463</f>
        <v>ASP04DPL060</v>
      </c>
      <c r="C1463" t="str">
        <f>Preturi!H1463</f>
        <v>5.43</v>
      </c>
      <c r="D1463" t="str">
        <f>Preturi!I1463</f>
        <v>EUR</v>
      </c>
    </row>
    <row r="1464" spans="1:4">
      <c r="A1464" t="str">
        <f>Preturi!G1464</f>
        <v>ASP04DPM050</v>
      </c>
      <c r="C1464" t="str">
        <f>Preturi!H1464</f>
        <v>3.80</v>
      </c>
      <c r="D1464" t="str">
        <f>Preturi!I1464</f>
        <v>EUR</v>
      </c>
    </row>
    <row r="1465" spans="1:4">
      <c r="A1465" t="str">
        <f>Preturi!G1465</f>
        <v>ASP04DPM060</v>
      </c>
      <c r="C1465" t="str">
        <f>Preturi!H1465</f>
        <v>7.75</v>
      </c>
      <c r="D1465" t="str">
        <f>Preturi!I1465</f>
        <v>EUR</v>
      </c>
    </row>
    <row r="1466" spans="1:4">
      <c r="A1466" t="str">
        <f>Preturi!G1466</f>
        <v>ASP04GDM050</v>
      </c>
      <c r="C1466" t="str">
        <f>Preturi!H1466</f>
        <v>4.53</v>
      </c>
      <c r="D1466" t="str">
        <f>Preturi!I1466</f>
        <v>EUR</v>
      </c>
    </row>
    <row r="1467" spans="1:4">
      <c r="A1467" t="str">
        <f>Preturi!G1467</f>
        <v>ASP04LUC040</v>
      </c>
      <c r="C1467" t="str">
        <f>Preturi!H1467</f>
        <v>2.65</v>
      </c>
      <c r="D1467" t="str">
        <f>Preturi!I1467</f>
        <v>EUR</v>
      </c>
    </row>
    <row r="1468" spans="1:4">
      <c r="A1468" t="str">
        <f>Preturi!G1468</f>
        <v>ASP04LUC045</v>
      </c>
      <c r="C1468" t="str">
        <f>Preturi!H1468</f>
        <v>3.09</v>
      </c>
      <c r="D1468" t="str">
        <f>Preturi!I1468</f>
        <v>EUR</v>
      </c>
    </row>
    <row r="1469" spans="1:4">
      <c r="A1469" t="str">
        <f>Preturi!G1469</f>
        <v>ASP04LUC050</v>
      </c>
      <c r="C1469" t="str">
        <f>Preturi!H1469</f>
        <v>3.32</v>
      </c>
      <c r="D1469" t="str">
        <f>Preturi!I1469</f>
        <v>EUR</v>
      </c>
    </row>
    <row r="1470" spans="1:4">
      <c r="A1470" t="str">
        <f>Preturi!G1470</f>
        <v>ASP04LUC060</v>
      </c>
      <c r="C1470" t="str">
        <f>Preturi!H1470</f>
        <v>3.76</v>
      </c>
      <c r="D1470" t="str">
        <f>Preturi!I1470</f>
        <v>EUR</v>
      </c>
    </row>
    <row r="1471" spans="1:4">
      <c r="A1471" t="str">
        <f>Preturi!G1471</f>
        <v>ASP04LUC070</v>
      </c>
      <c r="C1471" t="str">
        <f>Preturi!H1471</f>
        <v>4.77</v>
      </c>
      <c r="D1471" t="str">
        <f>Preturi!I1471</f>
        <v>EUR</v>
      </c>
    </row>
    <row r="1472" spans="1:4">
      <c r="A1472" t="str">
        <f>Preturi!G1472</f>
        <v>ASP04MAT040</v>
      </c>
      <c r="C1472" t="str">
        <f>Preturi!H1472</f>
        <v>2.89</v>
      </c>
      <c r="D1472" t="str">
        <f>Preturi!I1472</f>
        <v>EUR</v>
      </c>
    </row>
    <row r="1473" spans="1:4">
      <c r="A1473" t="str">
        <f>Preturi!G1473</f>
        <v>ASP04MAT045</v>
      </c>
      <c r="C1473" t="str">
        <f>Preturi!H1473</f>
        <v>3.30</v>
      </c>
      <c r="D1473" t="str">
        <f>Preturi!I1473</f>
        <v>EUR</v>
      </c>
    </row>
    <row r="1474" spans="1:4">
      <c r="A1474" t="str">
        <f>Preturi!G1474</f>
        <v>ASP04MAT050</v>
      </c>
      <c r="C1474" t="str">
        <f>Preturi!H1474</f>
        <v>3.45</v>
      </c>
      <c r="D1474" t="str">
        <f>Preturi!I1474</f>
        <v>EUR</v>
      </c>
    </row>
    <row r="1475" spans="1:4">
      <c r="A1475" t="str">
        <f>Preturi!G1475</f>
        <v>ASP04MAT060</v>
      </c>
      <c r="C1475" t="str">
        <f>Preturi!H1475</f>
        <v>3.91</v>
      </c>
      <c r="D1475" t="str">
        <f>Preturi!I1475</f>
        <v>EUR</v>
      </c>
    </row>
    <row r="1476" spans="1:4">
      <c r="A1476" t="str">
        <f>Preturi!G1476</f>
        <v>ASP04MGN050</v>
      </c>
      <c r="C1476" t="str">
        <f>Preturi!H1476</f>
        <v>3.59</v>
      </c>
      <c r="D1476" t="str">
        <f>Preturi!I1476</f>
        <v>EUR</v>
      </c>
    </row>
    <row r="1477" spans="1:4">
      <c r="A1477" t="str">
        <f>Preturi!G1477</f>
        <v>ASP04WOD045</v>
      </c>
      <c r="C1477" t="str">
        <f>Preturi!H1477</f>
        <v>4.47</v>
      </c>
      <c r="D1477" t="str">
        <f>Preturi!I1477</f>
        <v>EUR</v>
      </c>
    </row>
    <row r="1478" spans="1:4">
      <c r="A1478" t="str">
        <f>Preturi!G1478</f>
        <v>ASP04WOD050</v>
      </c>
      <c r="C1478" t="str">
        <f>Preturi!H1478</f>
        <v>4.53</v>
      </c>
      <c r="D1478" t="str">
        <f>Preturi!I1478</f>
        <v>EUR</v>
      </c>
    </row>
    <row r="1479" spans="1:4">
      <c r="A1479" t="str">
        <f>Preturi!G1479</f>
        <v>ASP04ZNC037</v>
      </c>
      <c r="C1479" t="str">
        <f>Preturi!H1479</f>
        <v>2.18</v>
      </c>
      <c r="D1479" t="str">
        <f>Preturi!I1479</f>
        <v>EUR</v>
      </c>
    </row>
    <row r="1480" spans="1:4">
      <c r="A1480" t="str">
        <f>Preturi!G1480</f>
        <v>ASP04ZNC040</v>
      </c>
      <c r="C1480" t="str">
        <f>Preturi!H1480</f>
        <v>2.22</v>
      </c>
      <c r="D1480" t="str">
        <f>Preturi!I1480</f>
        <v>EUR</v>
      </c>
    </row>
    <row r="1481" spans="1:4">
      <c r="A1481" t="str">
        <f>Preturi!G1481</f>
        <v>ASP04ZNC045</v>
      </c>
      <c r="C1481" t="str">
        <f>Preturi!H1481</f>
        <v>2.78</v>
      </c>
      <c r="D1481" t="str">
        <f>Preturi!I1481</f>
        <v>EUR</v>
      </c>
    </row>
    <row r="1482" spans="1:4">
      <c r="A1482" t="str">
        <f>Preturi!G1482</f>
        <v>ASP04ZNC050</v>
      </c>
      <c r="C1482" t="str">
        <f>Preturi!H1482</f>
        <v>3.03</v>
      </c>
      <c r="D1482" t="str">
        <f>Preturi!I1482</f>
        <v>EUR</v>
      </c>
    </row>
    <row r="1483" spans="1:4">
      <c r="A1483" t="str">
        <f>Preturi!G1483</f>
        <v>ASP04ZNC060</v>
      </c>
      <c r="C1483" t="str">
        <f>Preturi!H1483</f>
        <v>3.74</v>
      </c>
      <c r="D1483" t="str">
        <f>Preturi!I1483</f>
        <v>EUR</v>
      </c>
    </row>
    <row r="1484" spans="1:4">
      <c r="A1484" t="str">
        <f>Preturi!G1484</f>
        <v>ASP04ZNC070</v>
      </c>
      <c r="C1484" t="str">
        <f>Preturi!H1484</f>
        <v>4.38</v>
      </c>
      <c r="D1484" t="str">
        <f>Preturi!I1484</f>
        <v>EUR</v>
      </c>
    </row>
    <row r="1485" spans="1:4">
      <c r="A1485" t="str">
        <f>Preturi!G1485</f>
        <v>ASP05803045</v>
      </c>
      <c r="C1485" t="str">
        <f>Preturi!H1485</f>
        <v>5.58</v>
      </c>
      <c r="D1485" t="str">
        <f>Preturi!I1485</f>
        <v>EUR</v>
      </c>
    </row>
    <row r="1486" spans="1:4">
      <c r="A1486" t="str">
        <f>Preturi!G1486</f>
        <v>ASP05DPL050</v>
      </c>
      <c r="C1486" t="str">
        <f>Preturi!H1486</f>
        <v>4.56</v>
      </c>
      <c r="D1486" t="str">
        <f>Preturi!I1486</f>
        <v>EUR</v>
      </c>
    </row>
    <row r="1487" spans="1:4">
      <c r="A1487" t="str">
        <f>Preturi!G1487</f>
        <v>ASP05DPL060</v>
      </c>
      <c r="C1487" t="str">
        <f>Preturi!H1487</f>
        <v>6.79</v>
      </c>
      <c r="D1487" t="str">
        <f>Preturi!I1487</f>
        <v>EUR</v>
      </c>
    </row>
    <row r="1488" spans="1:4">
      <c r="A1488" t="str">
        <f>Preturi!G1488</f>
        <v>ASP05DPM050</v>
      </c>
      <c r="C1488" t="str">
        <f>Preturi!H1488</f>
        <v>4.74</v>
      </c>
      <c r="D1488" t="str">
        <f>Preturi!I1488</f>
        <v>EUR</v>
      </c>
    </row>
    <row r="1489" spans="1:4">
      <c r="A1489" t="str">
        <f>Preturi!G1489</f>
        <v>ASP05DPM060</v>
      </c>
      <c r="C1489" t="str">
        <f>Preturi!H1489</f>
        <v>9.69</v>
      </c>
      <c r="D1489" t="str">
        <f>Preturi!I1489</f>
        <v>EUR</v>
      </c>
    </row>
    <row r="1490" spans="1:4">
      <c r="A1490" t="str">
        <f>Preturi!G1490</f>
        <v>ASP05GDM050</v>
      </c>
      <c r="C1490" t="str">
        <f>Preturi!H1490</f>
        <v>5.66</v>
      </c>
      <c r="D1490" t="str">
        <f>Preturi!I1490</f>
        <v>EUR</v>
      </c>
    </row>
    <row r="1491" spans="1:4">
      <c r="A1491" t="str">
        <f>Preturi!G1491</f>
        <v>ASP05LUC040</v>
      </c>
      <c r="C1491" t="str">
        <f>Preturi!H1491</f>
        <v>3.31</v>
      </c>
      <c r="D1491" t="str">
        <f>Preturi!I1491</f>
        <v>EUR</v>
      </c>
    </row>
    <row r="1492" spans="1:4">
      <c r="A1492" t="str">
        <f>Preturi!G1492</f>
        <v>ASP05LUC045</v>
      </c>
      <c r="C1492" t="str">
        <f>Preturi!H1492</f>
        <v>3.87</v>
      </c>
      <c r="D1492" t="str">
        <f>Preturi!I1492</f>
        <v>EUR</v>
      </c>
    </row>
    <row r="1493" spans="1:4">
      <c r="A1493" t="str">
        <f>Preturi!G1493</f>
        <v>ASP05LUC050</v>
      </c>
      <c r="C1493" t="str">
        <f>Preturi!H1493</f>
        <v>4.14</v>
      </c>
      <c r="D1493" t="str">
        <f>Preturi!I1493</f>
        <v>EUR</v>
      </c>
    </row>
    <row r="1494" spans="1:4">
      <c r="A1494" t="str">
        <f>Preturi!G1494</f>
        <v>ASP05LUC060</v>
      </c>
      <c r="C1494" t="str">
        <f>Preturi!H1494</f>
        <v>4.70</v>
      </c>
      <c r="D1494" t="str">
        <f>Preturi!I1494</f>
        <v>EUR</v>
      </c>
    </row>
    <row r="1495" spans="1:4">
      <c r="A1495" t="str">
        <f>Preturi!G1495</f>
        <v>ASP05LUC070</v>
      </c>
      <c r="C1495" t="str">
        <f>Preturi!H1495</f>
        <v>5.97</v>
      </c>
      <c r="D1495" t="str">
        <f>Preturi!I1495</f>
        <v>EUR</v>
      </c>
    </row>
    <row r="1496" spans="1:4">
      <c r="A1496" t="str">
        <f>Preturi!G1496</f>
        <v>ASP05MAT040</v>
      </c>
      <c r="C1496" t="str">
        <f>Preturi!H1496</f>
        <v>3.62</v>
      </c>
      <c r="D1496" t="str">
        <f>Preturi!I1496</f>
        <v>EUR</v>
      </c>
    </row>
    <row r="1497" spans="1:4">
      <c r="A1497" t="str">
        <f>Preturi!G1497</f>
        <v>ASP05MAT045</v>
      </c>
      <c r="C1497" t="str">
        <f>Preturi!H1497</f>
        <v>4.13</v>
      </c>
      <c r="D1497" t="str">
        <f>Preturi!I1497</f>
        <v>EUR</v>
      </c>
    </row>
    <row r="1498" spans="1:4">
      <c r="A1498" t="str">
        <f>Preturi!G1498</f>
        <v>ASP05MAT050</v>
      </c>
      <c r="C1498" t="str">
        <f>Preturi!H1498</f>
        <v>4.31</v>
      </c>
      <c r="D1498" t="str">
        <f>Preturi!I1498</f>
        <v>EUR</v>
      </c>
    </row>
    <row r="1499" spans="1:4">
      <c r="A1499" t="str">
        <f>Preturi!G1499</f>
        <v>ASP05MAT060</v>
      </c>
      <c r="C1499" t="str">
        <f>Preturi!H1499</f>
        <v>4.89</v>
      </c>
      <c r="D1499" t="str">
        <f>Preturi!I1499</f>
        <v>EUR</v>
      </c>
    </row>
    <row r="1500" spans="1:4">
      <c r="A1500" t="str">
        <f>Preturi!G1500</f>
        <v>ASP05MGN050</v>
      </c>
      <c r="C1500" t="str">
        <f>Preturi!H1500</f>
        <v>4.49</v>
      </c>
      <c r="D1500" t="str">
        <f>Preturi!I1500</f>
        <v>EUR</v>
      </c>
    </row>
    <row r="1501" spans="1:4">
      <c r="A1501" t="str">
        <f>Preturi!G1501</f>
        <v>ASP05WOD045</v>
      </c>
      <c r="C1501" t="str">
        <f>Preturi!H1501</f>
        <v>5.59</v>
      </c>
      <c r="D1501" t="str">
        <f>Preturi!I1501</f>
        <v>EUR</v>
      </c>
    </row>
    <row r="1502" spans="1:4">
      <c r="A1502" t="str">
        <f>Preturi!G1502</f>
        <v>ASP05WOD050</v>
      </c>
      <c r="C1502" t="str">
        <f>Preturi!H1502</f>
        <v>5.66</v>
      </c>
      <c r="D1502" t="str">
        <f>Preturi!I1502</f>
        <v>EUR</v>
      </c>
    </row>
    <row r="1503" spans="1:4">
      <c r="A1503" t="str">
        <f>Preturi!G1503</f>
        <v>ASP05ZNC037</v>
      </c>
      <c r="C1503" t="str">
        <f>Preturi!H1503</f>
        <v>2.72</v>
      </c>
      <c r="D1503" t="str">
        <f>Preturi!I1503</f>
        <v>EUR</v>
      </c>
    </row>
    <row r="1504" spans="1:4">
      <c r="A1504" t="str">
        <f>Preturi!G1504</f>
        <v>ASP05ZNC040</v>
      </c>
      <c r="C1504" t="str">
        <f>Preturi!H1504</f>
        <v>2.78</v>
      </c>
      <c r="D1504" t="str">
        <f>Preturi!I1504</f>
        <v>EUR</v>
      </c>
    </row>
    <row r="1505" spans="1:4">
      <c r="A1505" t="str">
        <f>Preturi!G1505</f>
        <v>ASP05ZNC045</v>
      </c>
      <c r="C1505" t="str">
        <f>Preturi!H1505</f>
        <v>3.48</v>
      </c>
      <c r="D1505" t="str">
        <f>Preturi!I1505</f>
        <v>EUR</v>
      </c>
    </row>
    <row r="1506" spans="1:4">
      <c r="A1506" t="str">
        <f>Preturi!G1506</f>
        <v>ASP05ZNC050</v>
      </c>
      <c r="C1506" t="str">
        <f>Preturi!H1506</f>
        <v>3.79</v>
      </c>
      <c r="D1506" t="str">
        <f>Preturi!I1506</f>
        <v>EUR</v>
      </c>
    </row>
    <row r="1507" spans="1:4">
      <c r="A1507" t="str">
        <f>Preturi!G1507</f>
        <v>ASP05ZNC060</v>
      </c>
      <c r="C1507" t="str">
        <f>Preturi!H1507</f>
        <v>4.67</v>
      </c>
      <c r="D1507" t="str">
        <f>Preturi!I1507</f>
        <v>EUR</v>
      </c>
    </row>
    <row r="1508" spans="1:4">
      <c r="A1508" t="str">
        <f>Preturi!G1508</f>
        <v>ASP05ZNC070</v>
      </c>
      <c r="C1508" t="str">
        <f>Preturi!H1508</f>
        <v>5.48</v>
      </c>
      <c r="D1508" t="str">
        <f>Preturi!I1508</f>
        <v>EUR</v>
      </c>
    </row>
    <row r="1509" spans="1:4">
      <c r="A1509" t="str">
        <f>Preturi!G1509</f>
        <v>ASP06803045</v>
      </c>
      <c r="C1509" t="str">
        <f>Preturi!H1509</f>
        <v>6.70</v>
      </c>
      <c r="D1509" t="str">
        <f>Preturi!I1509</f>
        <v>EUR</v>
      </c>
    </row>
    <row r="1510" spans="1:4">
      <c r="A1510" t="str">
        <f>Preturi!G1510</f>
        <v>ASP06DPL050</v>
      </c>
      <c r="C1510" t="str">
        <f>Preturi!H1510</f>
        <v>5.47</v>
      </c>
      <c r="D1510" t="str">
        <f>Preturi!I1510</f>
        <v>EUR</v>
      </c>
    </row>
    <row r="1511" spans="1:4">
      <c r="A1511" t="str">
        <f>Preturi!G1511</f>
        <v>ASP06DPL060</v>
      </c>
      <c r="C1511" t="str">
        <f>Preturi!H1511</f>
        <v>8.15</v>
      </c>
      <c r="D1511" t="str">
        <f>Preturi!I1511</f>
        <v>EUR</v>
      </c>
    </row>
    <row r="1512" spans="1:4">
      <c r="A1512" t="str">
        <f>Preturi!G1512</f>
        <v>ASP06DPM050</v>
      </c>
      <c r="C1512" t="str">
        <f>Preturi!H1512</f>
        <v>5.69</v>
      </c>
      <c r="D1512" t="str">
        <f>Preturi!I1512</f>
        <v>EUR</v>
      </c>
    </row>
    <row r="1513" spans="1:4">
      <c r="A1513" t="str">
        <f>Preturi!G1513</f>
        <v>ASP06DPM060</v>
      </c>
      <c r="C1513" t="str">
        <f>Preturi!H1513</f>
        <v>11.63</v>
      </c>
      <c r="D1513" t="str">
        <f>Preturi!I1513</f>
        <v>EUR</v>
      </c>
    </row>
    <row r="1514" spans="1:4">
      <c r="A1514" t="str">
        <f>Preturi!G1514</f>
        <v>ASP06GDM050</v>
      </c>
      <c r="C1514" t="str">
        <f>Preturi!H1514</f>
        <v>6.79</v>
      </c>
      <c r="D1514" t="str">
        <f>Preturi!I1514</f>
        <v>EUR</v>
      </c>
    </row>
    <row r="1515" spans="1:4">
      <c r="A1515" t="str">
        <f>Preturi!G1515</f>
        <v>ASP06LUC040</v>
      </c>
      <c r="C1515" t="str">
        <f>Preturi!H1515</f>
        <v>3.98</v>
      </c>
      <c r="D1515" t="str">
        <f>Preturi!I1515</f>
        <v>EUR</v>
      </c>
    </row>
    <row r="1516" spans="1:4">
      <c r="A1516" t="str">
        <f>Preturi!G1516</f>
        <v>ASP06LUC045</v>
      </c>
      <c r="C1516" t="str">
        <f>Preturi!H1516</f>
        <v>4.64</v>
      </c>
      <c r="D1516" t="str">
        <f>Preturi!I1516</f>
        <v>EUR</v>
      </c>
    </row>
    <row r="1517" spans="1:4">
      <c r="A1517" t="str">
        <f>Preturi!G1517</f>
        <v>ASP06LUC050</v>
      </c>
      <c r="C1517" t="str">
        <f>Preturi!H1517</f>
        <v>4.97</v>
      </c>
      <c r="D1517" t="str">
        <f>Preturi!I1517</f>
        <v>EUR</v>
      </c>
    </row>
    <row r="1518" spans="1:4">
      <c r="A1518" t="str">
        <f>Preturi!G1518</f>
        <v>ASP06LUC060</v>
      </c>
      <c r="C1518" t="str">
        <f>Preturi!H1518</f>
        <v>5.64</v>
      </c>
      <c r="D1518" t="str">
        <f>Preturi!I1518</f>
        <v>EUR</v>
      </c>
    </row>
    <row r="1519" spans="1:4">
      <c r="A1519" t="str">
        <f>Preturi!G1519</f>
        <v>ASP06LUC070</v>
      </c>
      <c r="C1519" t="str">
        <f>Preturi!H1519</f>
        <v>7.16</v>
      </c>
      <c r="D1519" t="str">
        <f>Preturi!I1519</f>
        <v>EUR</v>
      </c>
    </row>
    <row r="1520" spans="1:4">
      <c r="A1520" t="str">
        <f>Preturi!G1520</f>
        <v>ASP06MAT040</v>
      </c>
      <c r="C1520" t="str">
        <f>Preturi!H1520</f>
        <v>4.34</v>
      </c>
      <c r="D1520" t="str">
        <f>Preturi!I1520</f>
        <v>EUR</v>
      </c>
    </row>
    <row r="1521" spans="1:4">
      <c r="A1521" t="str">
        <f>Preturi!G1521</f>
        <v>ASP06MAT045</v>
      </c>
      <c r="C1521" t="str">
        <f>Preturi!H1521</f>
        <v>4.96</v>
      </c>
      <c r="D1521" t="str">
        <f>Preturi!I1521</f>
        <v>EUR</v>
      </c>
    </row>
    <row r="1522" spans="1:4">
      <c r="A1522" t="str">
        <f>Preturi!G1522</f>
        <v>ASP06MAT050</v>
      </c>
      <c r="C1522" t="str">
        <f>Preturi!H1522</f>
        <v>5.18</v>
      </c>
      <c r="D1522" t="str">
        <f>Preturi!I1522</f>
        <v>EUR</v>
      </c>
    </row>
    <row r="1523" spans="1:4">
      <c r="A1523" t="str">
        <f>Preturi!G1523</f>
        <v>ASP06MAT060</v>
      </c>
      <c r="C1523" t="str">
        <f>Preturi!H1523</f>
        <v>5.86</v>
      </c>
      <c r="D1523" t="str">
        <f>Preturi!I1523</f>
        <v>EUR</v>
      </c>
    </row>
    <row r="1524" spans="1:4">
      <c r="A1524" t="str">
        <f>Preturi!G1524</f>
        <v>ASP06MGN050</v>
      </c>
      <c r="C1524" t="str">
        <f>Preturi!H1524</f>
        <v>5.39</v>
      </c>
      <c r="D1524" t="str">
        <f>Preturi!I1524</f>
        <v>EUR</v>
      </c>
    </row>
    <row r="1525" spans="1:4">
      <c r="A1525" t="str">
        <f>Preturi!G1525</f>
        <v>ASP06WOD045</v>
      </c>
      <c r="C1525" t="str">
        <f>Preturi!H1525</f>
        <v>6.71</v>
      </c>
      <c r="D1525" t="str">
        <f>Preturi!I1525</f>
        <v>EUR</v>
      </c>
    </row>
    <row r="1526" spans="1:4">
      <c r="A1526" t="str">
        <f>Preturi!G1526</f>
        <v>ASP06WOD050</v>
      </c>
      <c r="C1526" t="str">
        <f>Preturi!H1526</f>
        <v>6.79</v>
      </c>
      <c r="D1526" t="str">
        <f>Preturi!I1526</f>
        <v>EUR</v>
      </c>
    </row>
    <row r="1527" spans="1:4">
      <c r="A1527" t="str">
        <f>Preturi!G1527</f>
        <v>ASP06ZNC037</v>
      </c>
      <c r="C1527" t="str">
        <f>Preturi!H1527</f>
        <v>3.26</v>
      </c>
      <c r="D1527" t="str">
        <f>Preturi!I1527</f>
        <v>EUR</v>
      </c>
    </row>
    <row r="1528" spans="1:4">
      <c r="A1528" t="str">
        <f>Preturi!G1528</f>
        <v>ASP06ZNC040</v>
      </c>
      <c r="C1528" t="str">
        <f>Preturi!H1528</f>
        <v>3.34</v>
      </c>
      <c r="D1528" t="str">
        <f>Preturi!I1528</f>
        <v>EUR</v>
      </c>
    </row>
    <row r="1529" spans="1:4">
      <c r="A1529" t="str">
        <f>Preturi!G1529</f>
        <v>ASP06ZNC045</v>
      </c>
      <c r="C1529" t="str">
        <f>Preturi!H1529</f>
        <v>4.17</v>
      </c>
      <c r="D1529" t="str">
        <f>Preturi!I1529</f>
        <v>EUR</v>
      </c>
    </row>
    <row r="1530" spans="1:4">
      <c r="A1530" t="str">
        <f>Preturi!G1530</f>
        <v>ASP06ZNC050</v>
      </c>
      <c r="C1530" t="str">
        <f>Preturi!H1530</f>
        <v>4.55</v>
      </c>
      <c r="D1530" t="str">
        <f>Preturi!I1530</f>
        <v>EUR</v>
      </c>
    </row>
    <row r="1531" spans="1:4">
      <c r="A1531" t="str">
        <f>Preturi!G1531</f>
        <v>ASP06ZNC060</v>
      </c>
      <c r="C1531" t="str">
        <f>Preturi!H1531</f>
        <v>5.61</v>
      </c>
      <c r="D1531" t="str">
        <f>Preturi!I1531</f>
        <v>EUR</v>
      </c>
    </row>
    <row r="1532" spans="1:4">
      <c r="A1532" t="str">
        <f>Preturi!G1532</f>
        <v>ASP06ZNC070</v>
      </c>
      <c r="C1532" t="str">
        <f>Preturi!H1532</f>
        <v>6.58</v>
      </c>
      <c r="D1532" t="str">
        <f>Preturi!I1532</f>
        <v>EUR</v>
      </c>
    </row>
    <row r="1533" spans="1:4">
      <c r="A1533" t="str">
        <f>Preturi!G1533</f>
        <v>ASP07803045</v>
      </c>
      <c r="C1533" t="str">
        <f>Preturi!H1533</f>
        <v>7.82</v>
      </c>
      <c r="D1533" t="str">
        <f>Preturi!I1533</f>
        <v>EUR</v>
      </c>
    </row>
    <row r="1534" spans="1:4">
      <c r="A1534" t="str">
        <f>Preturi!G1534</f>
        <v>ASP07DPL050</v>
      </c>
      <c r="C1534" t="str">
        <f>Preturi!H1534</f>
        <v>6.38</v>
      </c>
      <c r="D1534" t="str">
        <f>Preturi!I1534</f>
        <v>EUR</v>
      </c>
    </row>
    <row r="1535" spans="1:4">
      <c r="A1535" t="str">
        <f>Preturi!G1535</f>
        <v>ASP07DPL060</v>
      </c>
      <c r="C1535" t="str">
        <f>Preturi!H1535</f>
        <v>9.51</v>
      </c>
      <c r="D1535" t="str">
        <f>Preturi!I1535</f>
        <v>EUR</v>
      </c>
    </row>
    <row r="1536" spans="1:4">
      <c r="A1536" t="str">
        <f>Preturi!G1536</f>
        <v>ASP07DPM050</v>
      </c>
      <c r="C1536" t="str">
        <f>Preturi!H1536</f>
        <v>6.64</v>
      </c>
      <c r="D1536" t="str">
        <f>Preturi!I1536</f>
        <v>EUR</v>
      </c>
    </row>
    <row r="1537" spans="1:4">
      <c r="A1537" t="str">
        <f>Preturi!G1537</f>
        <v>ASP07DPM060</v>
      </c>
      <c r="C1537" t="str">
        <f>Preturi!H1537</f>
        <v>13.57</v>
      </c>
      <c r="D1537" t="str">
        <f>Preturi!I1537</f>
        <v>EUR</v>
      </c>
    </row>
    <row r="1538" spans="1:4">
      <c r="A1538" t="str">
        <f>Preturi!G1538</f>
        <v>ASP07GDM050</v>
      </c>
      <c r="C1538" t="str">
        <f>Preturi!H1538</f>
        <v>7.92</v>
      </c>
      <c r="D1538" t="str">
        <f>Preturi!I1538</f>
        <v>EUR</v>
      </c>
    </row>
    <row r="1539" spans="1:4">
      <c r="A1539" t="str">
        <f>Preturi!G1539</f>
        <v>ASP07LUC040</v>
      </c>
      <c r="C1539" t="str">
        <f>Preturi!H1539</f>
        <v>4.64</v>
      </c>
      <c r="D1539" t="str">
        <f>Preturi!I1539</f>
        <v>EUR</v>
      </c>
    </row>
    <row r="1540" spans="1:4">
      <c r="A1540" t="str">
        <f>Preturi!G1540</f>
        <v>ASP07LUC045</v>
      </c>
      <c r="C1540" t="str">
        <f>Preturi!H1540</f>
        <v>5.41</v>
      </c>
      <c r="D1540" t="str">
        <f>Preturi!I1540</f>
        <v>EUR</v>
      </c>
    </row>
    <row r="1541" spans="1:4">
      <c r="A1541" t="str">
        <f>Preturi!G1541</f>
        <v>ASP07LUC050</v>
      </c>
      <c r="C1541" t="str">
        <f>Preturi!H1541</f>
        <v>5.80</v>
      </c>
      <c r="D1541" t="str">
        <f>Preturi!I1541</f>
        <v>EUR</v>
      </c>
    </row>
    <row r="1542" spans="1:4">
      <c r="A1542" t="str">
        <f>Preturi!G1542</f>
        <v>ASP07LUC060</v>
      </c>
      <c r="C1542" t="str">
        <f>Preturi!H1542</f>
        <v>6.58</v>
      </c>
      <c r="D1542" t="str">
        <f>Preturi!I1542</f>
        <v>EUR</v>
      </c>
    </row>
    <row r="1543" spans="1:4">
      <c r="A1543" t="str">
        <f>Preturi!G1543</f>
        <v>ASP07LUC070</v>
      </c>
      <c r="C1543" t="str">
        <f>Preturi!H1543</f>
        <v>8.35</v>
      </c>
      <c r="D1543" t="str">
        <f>Preturi!I1543</f>
        <v>EUR</v>
      </c>
    </row>
    <row r="1544" spans="1:4">
      <c r="A1544" t="str">
        <f>Preturi!G1544</f>
        <v>ASP07MAT040</v>
      </c>
      <c r="C1544" t="str">
        <f>Preturi!H1544</f>
        <v>5.07</v>
      </c>
      <c r="D1544" t="str">
        <f>Preturi!I1544</f>
        <v>EUR</v>
      </c>
    </row>
    <row r="1545" spans="1:4">
      <c r="A1545" t="str">
        <f>Preturi!G1545</f>
        <v>ASP07MAT045</v>
      </c>
      <c r="C1545" t="str">
        <f>Preturi!H1545</f>
        <v>5.78</v>
      </c>
      <c r="D1545" t="str">
        <f>Preturi!I1545</f>
        <v>EUR</v>
      </c>
    </row>
    <row r="1546" spans="1:4">
      <c r="A1546" t="str">
        <f>Preturi!G1546</f>
        <v>ASP07MAT050</v>
      </c>
      <c r="C1546" t="str">
        <f>Preturi!H1546</f>
        <v>6.04</v>
      </c>
      <c r="D1546" t="str">
        <f>Preturi!I1546</f>
        <v>EUR</v>
      </c>
    </row>
    <row r="1547" spans="1:4">
      <c r="A1547" t="str">
        <f>Preturi!G1547</f>
        <v>ASP07MAT060</v>
      </c>
      <c r="C1547" t="str">
        <f>Preturi!H1547</f>
        <v>6.84</v>
      </c>
      <c r="D1547" t="str">
        <f>Preturi!I1547</f>
        <v>EUR</v>
      </c>
    </row>
    <row r="1548" spans="1:4">
      <c r="A1548" t="str">
        <f>Preturi!G1548</f>
        <v>ASP07MGN050</v>
      </c>
      <c r="C1548" t="str">
        <f>Preturi!H1548</f>
        <v>6.29</v>
      </c>
      <c r="D1548" t="str">
        <f>Preturi!I1548</f>
        <v>EUR</v>
      </c>
    </row>
    <row r="1549" spans="1:4">
      <c r="A1549" t="str">
        <f>Preturi!G1549</f>
        <v>ASP07WOD045</v>
      </c>
      <c r="C1549" t="str">
        <f>Preturi!H1549</f>
        <v>7.82</v>
      </c>
      <c r="D1549" t="str">
        <f>Preturi!I1549</f>
        <v>EUR</v>
      </c>
    </row>
    <row r="1550" spans="1:4">
      <c r="A1550" t="str">
        <f>Preturi!G1550</f>
        <v>ASP07WOD050</v>
      </c>
      <c r="C1550" t="str">
        <f>Preturi!H1550</f>
        <v>7.92</v>
      </c>
      <c r="D1550" t="str">
        <f>Preturi!I1550</f>
        <v>EUR</v>
      </c>
    </row>
    <row r="1551" spans="1:4">
      <c r="A1551" t="str">
        <f>Preturi!G1551</f>
        <v>ASP07ZNC037</v>
      </c>
      <c r="C1551" t="str">
        <f>Preturi!H1551</f>
        <v>3.81</v>
      </c>
      <c r="D1551" t="str">
        <f>Preturi!I1551</f>
        <v>EUR</v>
      </c>
    </row>
    <row r="1552" spans="1:4">
      <c r="A1552" t="str">
        <f>Preturi!G1552</f>
        <v>ASP07ZNC040</v>
      </c>
      <c r="C1552" t="str">
        <f>Preturi!H1552</f>
        <v>3.89</v>
      </c>
      <c r="D1552" t="str">
        <f>Preturi!I1552</f>
        <v>EUR</v>
      </c>
    </row>
    <row r="1553" spans="1:4">
      <c r="A1553" t="str">
        <f>Preturi!G1553</f>
        <v>ASP07ZNC045</v>
      </c>
      <c r="C1553" t="str">
        <f>Preturi!H1553</f>
        <v>4.87</v>
      </c>
      <c r="D1553" t="str">
        <f>Preturi!I1553</f>
        <v>EUR</v>
      </c>
    </row>
    <row r="1554" spans="1:4">
      <c r="A1554" t="str">
        <f>Preturi!G1554</f>
        <v>ASP07ZNC050</v>
      </c>
      <c r="C1554" t="str">
        <f>Preturi!H1554</f>
        <v>5.31</v>
      </c>
      <c r="D1554" t="str">
        <f>Preturi!I1554</f>
        <v>EUR</v>
      </c>
    </row>
    <row r="1555" spans="1:4">
      <c r="A1555" t="str">
        <f>Preturi!G1555</f>
        <v>ASP07ZNC060</v>
      </c>
      <c r="C1555" t="str">
        <f>Preturi!H1555</f>
        <v>6.54</v>
      </c>
      <c r="D1555" t="str">
        <f>Preturi!I1555</f>
        <v>EUR</v>
      </c>
    </row>
    <row r="1556" spans="1:4">
      <c r="A1556" t="str">
        <f>Preturi!G1556</f>
        <v>ASP07ZNC070</v>
      </c>
      <c r="C1556" t="str">
        <f>Preturi!H1556</f>
        <v>7.67</v>
      </c>
      <c r="D1556" t="str">
        <f>Preturi!I1556</f>
        <v>EUR</v>
      </c>
    </row>
    <row r="1557" spans="1:4">
      <c r="A1557" t="str">
        <f>Preturi!G1557</f>
        <v>ASP08803045</v>
      </c>
      <c r="C1557" t="str">
        <f>Preturi!H1557</f>
        <v>8.93</v>
      </c>
      <c r="D1557" t="str">
        <f>Preturi!I1557</f>
        <v>EUR</v>
      </c>
    </row>
    <row r="1558" spans="1:4">
      <c r="A1558" t="str">
        <f>Preturi!G1558</f>
        <v>ASP08DPL050</v>
      </c>
      <c r="C1558" t="str">
        <f>Preturi!H1558</f>
        <v>7.29</v>
      </c>
      <c r="D1558" t="str">
        <f>Preturi!I1558</f>
        <v>EUR</v>
      </c>
    </row>
    <row r="1559" spans="1:4">
      <c r="A1559" t="str">
        <f>Preturi!G1559</f>
        <v>ASP08DPL060</v>
      </c>
      <c r="C1559" t="str">
        <f>Preturi!H1559</f>
        <v>10.86</v>
      </c>
      <c r="D1559" t="str">
        <f>Preturi!I1559</f>
        <v>EUR</v>
      </c>
    </row>
    <row r="1560" spans="1:4">
      <c r="A1560" t="str">
        <f>Preturi!G1560</f>
        <v>ASP08DPM050</v>
      </c>
      <c r="C1560" t="str">
        <f>Preturi!H1560</f>
        <v>7.59</v>
      </c>
      <c r="D1560" t="str">
        <f>Preturi!I1560</f>
        <v>EUR</v>
      </c>
    </row>
    <row r="1561" spans="1:4">
      <c r="A1561" t="str">
        <f>Preturi!G1561</f>
        <v>ASP08DPM060</v>
      </c>
      <c r="C1561" t="str">
        <f>Preturi!H1561</f>
        <v>15.51</v>
      </c>
      <c r="D1561" t="str">
        <f>Preturi!I1561</f>
        <v>EUR</v>
      </c>
    </row>
    <row r="1562" spans="1:4">
      <c r="A1562" t="str">
        <f>Preturi!G1562</f>
        <v>ASP08GDM050</v>
      </c>
      <c r="C1562" t="str">
        <f>Preturi!H1562</f>
        <v>9.05</v>
      </c>
      <c r="D1562" t="str">
        <f>Preturi!I1562</f>
        <v>EUR</v>
      </c>
    </row>
    <row r="1563" spans="1:4">
      <c r="A1563" t="str">
        <f>Preturi!G1563</f>
        <v>ASP08LUC040</v>
      </c>
      <c r="C1563" t="str">
        <f>Preturi!H1563</f>
        <v>5.30</v>
      </c>
      <c r="D1563" t="str">
        <f>Preturi!I1563</f>
        <v>EUR</v>
      </c>
    </row>
    <row r="1564" spans="1:4">
      <c r="A1564" t="str">
        <f>Preturi!G1564</f>
        <v>ASP08LUC045</v>
      </c>
      <c r="C1564" t="str">
        <f>Preturi!H1564</f>
        <v>6.19</v>
      </c>
      <c r="D1564" t="str">
        <f>Preturi!I1564</f>
        <v>EUR</v>
      </c>
    </row>
    <row r="1565" spans="1:4">
      <c r="A1565" t="str">
        <f>Preturi!G1565</f>
        <v>ASP08LUC050</v>
      </c>
      <c r="C1565" t="str">
        <f>Preturi!H1565</f>
        <v>6.63</v>
      </c>
      <c r="D1565" t="str">
        <f>Preturi!I1565</f>
        <v>EUR</v>
      </c>
    </row>
    <row r="1566" spans="1:4">
      <c r="A1566" t="str">
        <f>Preturi!G1566</f>
        <v>ASP08LUC060</v>
      </c>
      <c r="C1566" t="str">
        <f>Preturi!H1566</f>
        <v>7.52</v>
      </c>
      <c r="D1566" t="str">
        <f>Preturi!I1566</f>
        <v>EUR</v>
      </c>
    </row>
    <row r="1567" spans="1:4">
      <c r="A1567" t="str">
        <f>Preturi!G1567</f>
        <v>ASP08LUC070</v>
      </c>
      <c r="C1567" t="str">
        <f>Preturi!H1567</f>
        <v>9.55</v>
      </c>
      <c r="D1567" t="str">
        <f>Preturi!I1567</f>
        <v>EUR</v>
      </c>
    </row>
    <row r="1568" spans="1:4">
      <c r="A1568" t="str">
        <f>Preturi!G1568</f>
        <v>ASP08MAT040</v>
      </c>
      <c r="C1568" t="str">
        <f>Preturi!H1568</f>
        <v>5.79</v>
      </c>
      <c r="D1568" t="str">
        <f>Preturi!I1568</f>
        <v>EUR</v>
      </c>
    </row>
    <row r="1569" spans="1:4">
      <c r="A1569" t="str">
        <f>Preturi!G1569</f>
        <v>ASP08MAT045</v>
      </c>
      <c r="C1569" t="str">
        <f>Preturi!H1569</f>
        <v>6.61</v>
      </c>
      <c r="D1569" t="str">
        <f>Preturi!I1569</f>
        <v>EUR</v>
      </c>
    </row>
    <row r="1570" spans="1:4">
      <c r="A1570" t="str">
        <f>Preturi!G1570</f>
        <v>ASP08MAT050</v>
      </c>
      <c r="C1570" t="str">
        <f>Preturi!H1570</f>
        <v>6.90</v>
      </c>
      <c r="D1570" t="str">
        <f>Preturi!I1570</f>
        <v>EUR</v>
      </c>
    </row>
    <row r="1571" spans="1:4">
      <c r="A1571" t="str">
        <f>Preturi!G1571</f>
        <v>ASP08MAT060</v>
      </c>
      <c r="C1571" t="str">
        <f>Preturi!H1571</f>
        <v>7.82</v>
      </c>
      <c r="D1571" t="str">
        <f>Preturi!I1571</f>
        <v>EUR</v>
      </c>
    </row>
    <row r="1572" spans="1:4">
      <c r="A1572" t="str">
        <f>Preturi!G1572</f>
        <v>ASP08MGN050</v>
      </c>
      <c r="C1572" t="str">
        <f>Preturi!H1572</f>
        <v>7.19</v>
      </c>
      <c r="D1572" t="str">
        <f>Preturi!I1572</f>
        <v>EUR</v>
      </c>
    </row>
    <row r="1573" spans="1:4">
      <c r="A1573" t="str">
        <f>Preturi!G1573</f>
        <v>ASP08WOD045</v>
      </c>
      <c r="C1573" t="str">
        <f>Preturi!H1573</f>
        <v>8.94</v>
      </c>
      <c r="D1573" t="str">
        <f>Preturi!I1573</f>
        <v>EUR</v>
      </c>
    </row>
    <row r="1574" spans="1:4">
      <c r="A1574" t="str">
        <f>Preturi!G1574</f>
        <v>ASP08WOD050</v>
      </c>
      <c r="C1574" t="str">
        <f>Preturi!H1574</f>
        <v>9.05</v>
      </c>
      <c r="D1574" t="str">
        <f>Preturi!I1574</f>
        <v>EUR</v>
      </c>
    </row>
    <row r="1575" spans="1:4">
      <c r="A1575" t="str">
        <f>Preturi!G1575</f>
        <v>ASP08ZNC037</v>
      </c>
      <c r="C1575" t="str">
        <f>Preturi!H1575</f>
        <v>4.35</v>
      </c>
      <c r="D1575" t="str">
        <f>Preturi!I1575</f>
        <v>EUR</v>
      </c>
    </row>
    <row r="1576" spans="1:4">
      <c r="A1576" t="str">
        <f>Preturi!G1576</f>
        <v>ASP08ZNC040</v>
      </c>
      <c r="C1576" t="str">
        <f>Preturi!H1576</f>
        <v>4.45</v>
      </c>
      <c r="D1576" t="str">
        <f>Preturi!I1576</f>
        <v>EUR</v>
      </c>
    </row>
    <row r="1577" spans="1:4">
      <c r="A1577" t="str">
        <f>Preturi!G1577</f>
        <v>ASP08ZNC045</v>
      </c>
      <c r="C1577" t="str">
        <f>Preturi!H1577</f>
        <v>5.56</v>
      </c>
      <c r="D1577" t="str">
        <f>Preturi!I1577</f>
        <v>EUR</v>
      </c>
    </row>
    <row r="1578" spans="1:4">
      <c r="A1578" t="str">
        <f>Preturi!G1578</f>
        <v>ASP08ZNC050</v>
      </c>
      <c r="C1578" t="str">
        <f>Preturi!H1578</f>
        <v>6.07</v>
      </c>
      <c r="D1578" t="str">
        <f>Preturi!I1578</f>
        <v>EUR</v>
      </c>
    </row>
    <row r="1579" spans="1:4">
      <c r="A1579" t="str">
        <f>Preturi!G1579</f>
        <v>ASP08ZNC060</v>
      </c>
      <c r="C1579" t="str">
        <f>Preturi!H1579</f>
        <v>7.47</v>
      </c>
      <c r="D1579" t="str">
        <f>Preturi!I1579</f>
        <v>EUR</v>
      </c>
    </row>
    <row r="1580" spans="1:4">
      <c r="A1580" t="str">
        <f>Preturi!G1580</f>
        <v>ASP08ZNC070</v>
      </c>
      <c r="C1580" t="str">
        <f>Preturi!H1580</f>
        <v>8.77</v>
      </c>
      <c r="D1580" t="str">
        <f>Preturi!I1580</f>
        <v>EUR</v>
      </c>
    </row>
    <row r="1581" spans="1:4">
      <c r="A1581" t="str">
        <f>Preturi!G1581</f>
        <v>ASP09803045</v>
      </c>
      <c r="C1581" t="str">
        <f>Preturi!H1581</f>
        <v>10.05</v>
      </c>
      <c r="D1581" t="str">
        <f>Preturi!I1581</f>
        <v>EUR</v>
      </c>
    </row>
    <row r="1582" spans="1:4">
      <c r="A1582" t="str">
        <f>Preturi!G1582</f>
        <v>ASP09DPL050</v>
      </c>
      <c r="C1582" t="str">
        <f>Preturi!H1582</f>
        <v>8.21</v>
      </c>
      <c r="D1582" t="str">
        <f>Preturi!I1582</f>
        <v>EUR</v>
      </c>
    </row>
    <row r="1583" spans="1:4">
      <c r="A1583" t="str">
        <f>Preturi!G1583</f>
        <v>ASP09DPL060</v>
      </c>
      <c r="C1583" t="str">
        <f>Preturi!H1583</f>
        <v>12.22</v>
      </c>
      <c r="D1583" t="str">
        <f>Preturi!I1583</f>
        <v>EUR</v>
      </c>
    </row>
    <row r="1584" spans="1:4">
      <c r="A1584" t="str">
        <f>Preturi!G1584</f>
        <v>ASP09DPM050</v>
      </c>
      <c r="C1584" t="str">
        <f>Preturi!H1584</f>
        <v>8.54</v>
      </c>
      <c r="D1584" t="str">
        <f>Preturi!I1584</f>
        <v>EUR</v>
      </c>
    </row>
    <row r="1585" spans="1:4">
      <c r="A1585" t="str">
        <f>Preturi!G1585</f>
        <v>ASP09DPM060</v>
      </c>
      <c r="C1585" t="str">
        <f>Preturi!H1585</f>
        <v>17.45</v>
      </c>
      <c r="D1585" t="str">
        <f>Preturi!I1585</f>
        <v>EUR</v>
      </c>
    </row>
    <row r="1586" spans="1:4">
      <c r="A1586" t="str">
        <f>Preturi!G1586</f>
        <v>ASP09GDM050</v>
      </c>
      <c r="C1586" t="str">
        <f>Preturi!H1586</f>
        <v>10.18</v>
      </c>
      <c r="D1586" t="str">
        <f>Preturi!I1586</f>
        <v>EUR</v>
      </c>
    </row>
    <row r="1587" spans="1:4">
      <c r="A1587" t="str">
        <f>Preturi!G1587</f>
        <v>ASP09LUC040</v>
      </c>
      <c r="C1587" t="str">
        <f>Preturi!H1587</f>
        <v>5.97</v>
      </c>
      <c r="D1587" t="str">
        <f>Preturi!I1587</f>
        <v>EUR</v>
      </c>
    </row>
    <row r="1588" spans="1:4">
      <c r="A1588" t="str">
        <f>Preturi!G1588</f>
        <v>ASP09LUC045</v>
      </c>
      <c r="C1588" t="str">
        <f>Preturi!H1588</f>
        <v>6.96</v>
      </c>
      <c r="D1588" t="str">
        <f>Preturi!I1588</f>
        <v>EUR</v>
      </c>
    </row>
    <row r="1589" spans="1:4">
      <c r="A1589" t="str">
        <f>Preturi!G1589</f>
        <v>ASP09LUC050</v>
      </c>
      <c r="C1589" t="str">
        <f>Preturi!H1589</f>
        <v>7.46</v>
      </c>
      <c r="D1589" t="str">
        <f>Preturi!I1589</f>
        <v>EUR</v>
      </c>
    </row>
    <row r="1590" spans="1:4">
      <c r="A1590" t="str">
        <f>Preturi!G1590</f>
        <v>ASP09LUC060</v>
      </c>
      <c r="C1590" t="str">
        <f>Preturi!H1590</f>
        <v>8.46</v>
      </c>
      <c r="D1590" t="str">
        <f>Preturi!I1590</f>
        <v>EUR</v>
      </c>
    </row>
    <row r="1591" spans="1:4">
      <c r="A1591" t="str">
        <f>Preturi!G1591</f>
        <v>ASP09LUC070</v>
      </c>
      <c r="C1591" t="str">
        <f>Preturi!H1591</f>
        <v>10.74</v>
      </c>
      <c r="D1591" t="str">
        <f>Preturi!I1591</f>
        <v>EUR</v>
      </c>
    </row>
    <row r="1592" spans="1:4">
      <c r="A1592" t="str">
        <f>Preturi!G1592</f>
        <v>ASP09MAT040</v>
      </c>
      <c r="C1592" t="str">
        <f>Preturi!H1592</f>
        <v>6.51</v>
      </c>
      <c r="D1592" t="str">
        <f>Preturi!I1592</f>
        <v>EUR</v>
      </c>
    </row>
    <row r="1593" spans="1:4">
      <c r="A1593" t="str">
        <f>Preturi!G1593</f>
        <v>ASP09MAT045</v>
      </c>
      <c r="C1593" t="str">
        <f>Preturi!H1593</f>
        <v>7.44</v>
      </c>
      <c r="D1593" t="str">
        <f>Preturi!I1593</f>
        <v>EUR</v>
      </c>
    </row>
    <row r="1594" spans="1:4">
      <c r="A1594" t="str">
        <f>Preturi!G1594</f>
        <v>ASP09MAT050</v>
      </c>
      <c r="C1594" t="str">
        <f>Preturi!H1594</f>
        <v>7.76</v>
      </c>
      <c r="D1594" t="str">
        <f>Preturi!I1594</f>
        <v>EUR</v>
      </c>
    </row>
    <row r="1595" spans="1:4">
      <c r="A1595" t="str">
        <f>Preturi!G1595</f>
        <v>ASP09MAT060</v>
      </c>
      <c r="C1595" t="str">
        <f>Preturi!H1595</f>
        <v>8.80</v>
      </c>
      <c r="D1595" t="str">
        <f>Preturi!I1595</f>
        <v>EUR</v>
      </c>
    </row>
    <row r="1596" spans="1:4">
      <c r="A1596" t="str">
        <f>Preturi!G1596</f>
        <v>ASP09MGN050</v>
      </c>
      <c r="C1596" t="str">
        <f>Preturi!H1596</f>
        <v>8.08</v>
      </c>
      <c r="D1596" t="str">
        <f>Preturi!I1596</f>
        <v>EUR</v>
      </c>
    </row>
    <row r="1597" spans="1:4">
      <c r="A1597" t="str">
        <f>Preturi!G1597</f>
        <v>ASP09WOD045</v>
      </c>
      <c r="C1597" t="str">
        <f>Preturi!H1597</f>
        <v>10.06</v>
      </c>
      <c r="D1597" t="str">
        <f>Preturi!I1597</f>
        <v>EUR</v>
      </c>
    </row>
    <row r="1598" spans="1:4">
      <c r="A1598" t="str">
        <f>Preturi!G1598</f>
        <v>ASP09WOD050</v>
      </c>
      <c r="C1598" t="str">
        <f>Preturi!H1598</f>
        <v>10.18</v>
      </c>
      <c r="D1598" t="str">
        <f>Preturi!I1598</f>
        <v>EUR</v>
      </c>
    </row>
    <row r="1599" spans="1:4">
      <c r="A1599" t="str">
        <f>Preturi!G1599</f>
        <v>ASP09ZNC037</v>
      </c>
      <c r="C1599" t="str">
        <f>Preturi!H1599</f>
        <v>4.90</v>
      </c>
      <c r="D1599" t="str">
        <f>Preturi!I1599</f>
        <v>EUR</v>
      </c>
    </row>
    <row r="1600" spans="1:4">
      <c r="A1600" t="str">
        <f>Preturi!G1600</f>
        <v>ASP09ZNC040</v>
      </c>
      <c r="C1600" t="str">
        <f>Preturi!H1600</f>
        <v>5.01</v>
      </c>
      <c r="D1600" t="str">
        <f>Preturi!I1600</f>
        <v>EUR</v>
      </c>
    </row>
    <row r="1601" spans="1:4">
      <c r="A1601" t="str">
        <f>Preturi!G1601</f>
        <v>ASP09ZNC045</v>
      </c>
      <c r="C1601" t="str">
        <f>Preturi!H1601</f>
        <v>6.26</v>
      </c>
      <c r="D1601" t="str">
        <f>Preturi!I1601</f>
        <v>EUR</v>
      </c>
    </row>
    <row r="1602" spans="1:4">
      <c r="A1602" t="str">
        <f>Preturi!G1602</f>
        <v>ASP09ZNC050</v>
      </c>
      <c r="C1602" t="str">
        <f>Preturi!H1602</f>
        <v>6.83</v>
      </c>
      <c r="D1602" t="str">
        <f>Preturi!I1602</f>
        <v>EUR</v>
      </c>
    </row>
    <row r="1603" spans="1:4">
      <c r="A1603" t="str">
        <f>Preturi!G1603</f>
        <v>ASP09ZNC060</v>
      </c>
      <c r="C1603" t="str">
        <f>Preturi!H1603</f>
        <v>8.41</v>
      </c>
      <c r="D1603" t="str">
        <f>Preturi!I1603</f>
        <v>EUR</v>
      </c>
    </row>
    <row r="1604" spans="1:4">
      <c r="A1604" t="str">
        <f>Preturi!G1604</f>
        <v>ASP09ZNC070</v>
      </c>
      <c r="C1604" t="str">
        <f>Preturi!H1604</f>
        <v>9.87</v>
      </c>
      <c r="D1604" t="str">
        <f>Preturi!I1604</f>
        <v>EUR</v>
      </c>
    </row>
    <row r="1605" spans="1:4">
      <c r="A1605" t="str">
        <f>Preturi!G1605</f>
        <v>ASP10803045</v>
      </c>
      <c r="C1605" t="str">
        <f>Preturi!H1605</f>
        <v>11.16</v>
      </c>
      <c r="D1605" t="str">
        <f>Preturi!I1605</f>
        <v>EUR</v>
      </c>
    </row>
    <row r="1606" spans="1:4">
      <c r="A1606" t="str">
        <f>Preturi!G1606</f>
        <v>ASP10DPL050</v>
      </c>
      <c r="C1606" t="str">
        <f>Preturi!H1606</f>
        <v>9.12</v>
      </c>
      <c r="D1606" t="str">
        <f>Preturi!I1606</f>
        <v>EUR</v>
      </c>
    </row>
    <row r="1607" spans="1:4">
      <c r="A1607" t="str">
        <f>Preturi!G1607</f>
        <v>ASP10DPL060</v>
      </c>
      <c r="C1607" t="str">
        <f>Preturi!H1607</f>
        <v>13.58</v>
      </c>
      <c r="D1607" t="str">
        <f>Preturi!I1607</f>
        <v>EUR</v>
      </c>
    </row>
    <row r="1608" spans="1:4">
      <c r="A1608" t="str">
        <f>Preturi!G1608</f>
        <v>ASP10DPM050</v>
      </c>
      <c r="C1608" t="str">
        <f>Preturi!H1608</f>
        <v>9.49</v>
      </c>
      <c r="D1608" t="str">
        <f>Preturi!I1608</f>
        <v>EUR</v>
      </c>
    </row>
    <row r="1609" spans="1:4">
      <c r="A1609" t="str">
        <f>Preturi!G1609</f>
        <v>ASP10DPM060</v>
      </c>
      <c r="C1609" t="str">
        <f>Preturi!H1609</f>
        <v>19.39</v>
      </c>
      <c r="D1609" t="str">
        <f>Preturi!I1609</f>
        <v>EUR</v>
      </c>
    </row>
    <row r="1610" spans="1:4">
      <c r="A1610" t="str">
        <f>Preturi!G1610</f>
        <v>ASP10GDM050</v>
      </c>
      <c r="C1610" t="str">
        <f>Preturi!H1610</f>
        <v>11.31</v>
      </c>
      <c r="D1610" t="str">
        <f>Preturi!I1610</f>
        <v>EUR</v>
      </c>
    </row>
    <row r="1611" spans="1:4">
      <c r="A1611" t="str">
        <f>Preturi!G1611</f>
        <v>ASP10LUC040</v>
      </c>
      <c r="C1611" t="str">
        <f>Preturi!H1611</f>
        <v>6.63</v>
      </c>
      <c r="D1611" t="str">
        <f>Preturi!I1611</f>
        <v>EUR</v>
      </c>
    </row>
    <row r="1612" spans="1:4">
      <c r="A1612" t="str">
        <f>Preturi!G1612</f>
        <v>ASP10LUC045</v>
      </c>
      <c r="C1612" t="str">
        <f>Preturi!H1612</f>
        <v>7.74</v>
      </c>
      <c r="D1612" t="str">
        <f>Preturi!I1612</f>
        <v>EUR</v>
      </c>
    </row>
    <row r="1613" spans="1:4">
      <c r="A1613" t="str">
        <f>Preturi!G1613</f>
        <v>ASP10LUC050</v>
      </c>
      <c r="C1613" t="str">
        <f>Preturi!H1613</f>
        <v>8.29</v>
      </c>
      <c r="D1613" t="str">
        <f>Preturi!I1613</f>
        <v>EUR</v>
      </c>
    </row>
    <row r="1614" spans="1:4">
      <c r="A1614" t="str">
        <f>Preturi!G1614</f>
        <v>ASP10LUC060</v>
      </c>
      <c r="C1614" t="str">
        <f>Preturi!H1614</f>
        <v>9.40</v>
      </c>
      <c r="D1614" t="str">
        <f>Preturi!I1614</f>
        <v>EUR</v>
      </c>
    </row>
    <row r="1615" spans="1:4">
      <c r="A1615" t="str">
        <f>Preturi!G1615</f>
        <v>ASP10LUC070</v>
      </c>
      <c r="C1615" t="str">
        <f>Preturi!H1615</f>
        <v>11.93</v>
      </c>
      <c r="D1615" t="str">
        <f>Preturi!I1615</f>
        <v>EUR</v>
      </c>
    </row>
    <row r="1616" spans="1:4">
      <c r="A1616" t="str">
        <f>Preturi!G1616</f>
        <v>ASP10MAT040</v>
      </c>
      <c r="C1616" t="str">
        <f>Preturi!H1616</f>
        <v>7.24</v>
      </c>
      <c r="D1616" t="str">
        <f>Preturi!I1616</f>
        <v>EUR</v>
      </c>
    </row>
    <row r="1617" spans="1:4">
      <c r="A1617" t="str">
        <f>Preturi!G1617</f>
        <v>ASP10MAT045</v>
      </c>
      <c r="C1617" t="str">
        <f>Preturi!H1617</f>
        <v>8.26</v>
      </c>
      <c r="D1617" t="str">
        <f>Preturi!I1617</f>
        <v>EUR</v>
      </c>
    </row>
    <row r="1618" spans="1:4">
      <c r="A1618" t="str">
        <f>Preturi!G1618</f>
        <v>ASP10MAT050</v>
      </c>
      <c r="C1618" t="str">
        <f>Preturi!H1618</f>
        <v>8.63</v>
      </c>
      <c r="D1618" t="str">
        <f>Preturi!I1618</f>
        <v>EUR</v>
      </c>
    </row>
    <row r="1619" spans="1:4">
      <c r="A1619" t="str">
        <f>Preturi!G1619</f>
        <v>ASP10MAT060</v>
      </c>
      <c r="C1619" t="str">
        <f>Preturi!H1619</f>
        <v>9.77</v>
      </c>
      <c r="D1619" t="str">
        <f>Preturi!I1619</f>
        <v>EUR</v>
      </c>
    </row>
    <row r="1620" spans="1:4">
      <c r="A1620" t="str">
        <f>Preturi!G1620</f>
        <v>ASP10MGN050</v>
      </c>
      <c r="C1620" t="str">
        <f>Preturi!H1620</f>
        <v>8.98</v>
      </c>
      <c r="D1620" t="str">
        <f>Preturi!I1620</f>
        <v>EUR</v>
      </c>
    </row>
    <row r="1621" spans="1:4">
      <c r="A1621" t="str">
        <f>Preturi!G1621</f>
        <v>ASP10WOD045</v>
      </c>
      <c r="C1621" t="str">
        <f>Preturi!H1621</f>
        <v>11.18</v>
      </c>
      <c r="D1621" t="str">
        <f>Preturi!I1621</f>
        <v>EUR</v>
      </c>
    </row>
    <row r="1622" spans="1:4">
      <c r="A1622" t="str">
        <f>Preturi!G1622</f>
        <v>ASP10WOD050</v>
      </c>
      <c r="C1622" t="str">
        <f>Preturi!H1622</f>
        <v>11.31</v>
      </c>
      <c r="D1622" t="str">
        <f>Preturi!I1622</f>
        <v>EUR</v>
      </c>
    </row>
    <row r="1623" spans="1:4">
      <c r="A1623" t="str">
        <f>Preturi!G1623</f>
        <v>ASP10ZNC037</v>
      </c>
      <c r="C1623" t="str">
        <f>Preturi!H1623</f>
        <v>5.44</v>
      </c>
      <c r="D1623" t="str">
        <f>Preturi!I1623</f>
        <v>EUR</v>
      </c>
    </row>
    <row r="1624" spans="1:4">
      <c r="A1624" t="str">
        <f>Preturi!G1624</f>
        <v>ASP10ZNC040</v>
      </c>
      <c r="C1624" t="str">
        <f>Preturi!H1624</f>
        <v>5.56</v>
      </c>
      <c r="D1624" t="str">
        <f>Preturi!I1624</f>
        <v>EUR</v>
      </c>
    </row>
    <row r="1625" spans="1:4">
      <c r="A1625" t="str">
        <f>Preturi!G1625</f>
        <v>ASP10ZNC045</v>
      </c>
      <c r="C1625" t="str">
        <f>Preturi!H1625</f>
        <v>6.95</v>
      </c>
      <c r="D1625" t="str">
        <f>Preturi!I1625</f>
        <v>EUR</v>
      </c>
    </row>
    <row r="1626" spans="1:4">
      <c r="A1626" t="str">
        <f>Preturi!G1626</f>
        <v>ASP10ZNC050</v>
      </c>
      <c r="C1626" t="str">
        <f>Preturi!H1626</f>
        <v>7.59</v>
      </c>
      <c r="D1626" t="str">
        <f>Preturi!I1626</f>
        <v>EUR</v>
      </c>
    </row>
    <row r="1627" spans="1:4">
      <c r="A1627" t="str">
        <f>Preturi!G1627</f>
        <v>ASP10ZNC060</v>
      </c>
      <c r="C1627" t="str">
        <f>Preturi!H1627</f>
        <v>9.34</v>
      </c>
      <c r="D1627" t="str">
        <f>Preturi!I1627</f>
        <v>EUR</v>
      </c>
    </row>
    <row r="1628" spans="1:4">
      <c r="A1628" t="str">
        <f>Preturi!G1628</f>
        <v>ASP10ZNC070</v>
      </c>
      <c r="C1628" t="str">
        <f>Preturi!H1628</f>
        <v>10.96</v>
      </c>
      <c r="D1628" t="str">
        <f>Preturi!I1628</f>
        <v>EUR</v>
      </c>
    </row>
    <row r="1629" spans="1:4">
      <c r="A1629" t="str">
        <f>Preturi!G1629</f>
        <v>ASP11803045</v>
      </c>
      <c r="C1629" t="str">
        <f>Preturi!H1629</f>
        <v>12.28</v>
      </c>
      <c r="D1629" t="str">
        <f>Preturi!I1629</f>
        <v>EUR</v>
      </c>
    </row>
    <row r="1630" spans="1:4">
      <c r="A1630" t="str">
        <f>Preturi!G1630</f>
        <v>ASP11DPL050</v>
      </c>
      <c r="C1630" t="str">
        <f>Preturi!H1630</f>
        <v>10.03</v>
      </c>
      <c r="D1630" t="str">
        <f>Preturi!I1630</f>
        <v>EUR</v>
      </c>
    </row>
    <row r="1631" spans="1:4">
      <c r="A1631" t="str">
        <f>Preturi!G1631</f>
        <v>ASP11DPL060</v>
      </c>
      <c r="C1631" t="str">
        <f>Preturi!H1631</f>
        <v>14.94</v>
      </c>
      <c r="D1631" t="str">
        <f>Preturi!I1631</f>
        <v>EUR</v>
      </c>
    </row>
    <row r="1632" spans="1:4">
      <c r="A1632" t="str">
        <f>Preturi!G1632</f>
        <v>ASP11DPM050</v>
      </c>
      <c r="C1632" t="str">
        <f>Preturi!H1632</f>
        <v>10.44</v>
      </c>
      <c r="D1632" t="str">
        <f>Preturi!I1632</f>
        <v>EUR</v>
      </c>
    </row>
    <row r="1633" spans="1:4">
      <c r="A1633" t="str">
        <f>Preturi!G1633</f>
        <v>ASP11DPM060</v>
      </c>
      <c r="C1633" t="str">
        <f>Preturi!H1633</f>
        <v>21.32</v>
      </c>
      <c r="D1633" t="str">
        <f>Preturi!I1633</f>
        <v>EUR</v>
      </c>
    </row>
    <row r="1634" spans="1:4">
      <c r="A1634" t="str">
        <f>Preturi!G1634</f>
        <v>ASP11GDM050</v>
      </c>
      <c r="C1634" t="str">
        <f>Preturi!H1634</f>
        <v>12.44</v>
      </c>
      <c r="D1634" t="str">
        <f>Preturi!I1634</f>
        <v>EUR</v>
      </c>
    </row>
    <row r="1635" spans="1:4">
      <c r="A1635" t="str">
        <f>Preturi!G1635</f>
        <v>ASP11LUC040</v>
      </c>
      <c r="C1635" t="str">
        <f>Preturi!H1635</f>
        <v>7.29</v>
      </c>
      <c r="D1635" t="str">
        <f>Preturi!I1635</f>
        <v>EUR</v>
      </c>
    </row>
    <row r="1636" spans="1:4">
      <c r="A1636" t="str">
        <f>Preturi!G1636</f>
        <v>ASP11LUC045</v>
      </c>
      <c r="C1636" t="str">
        <f>Preturi!H1636</f>
        <v>8.51</v>
      </c>
      <c r="D1636" t="str">
        <f>Preturi!I1636</f>
        <v>EUR</v>
      </c>
    </row>
    <row r="1637" spans="1:4">
      <c r="A1637" t="str">
        <f>Preturi!G1637</f>
        <v>ASP11LUC050</v>
      </c>
      <c r="C1637" t="str">
        <f>Preturi!H1637</f>
        <v>9.12</v>
      </c>
      <c r="D1637" t="str">
        <f>Preturi!I1637</f>
        <v>EUR</v>
      </c>
    </row>
    <row r="1638" spans="1:4">
      <c r="A1638" t="str">
        <f>Preturi!G1638</f>
        <v>ASP11LUC060</v>
      </c>
      <c r="C1638" t="str">
        <f>Preturi!H1638</f>
        <v>10.34</v>
      </c>
      <c r="D1638" t="str">
        <f>Preturi!I1638</f>
        <v>EUR</v>
      </c>
    </row>
    <row r="1639" spans="1:4">
      <c r="A1639" t="str">
        <f>Preturi!G1639</f>
        <v>ASP11LUC070</v>
      </c>
      <c r="C1639" t="str">
        <f>Preturi!H1639</f>
        <v>13.13</v>
      </c>
      <c r="D1639" t="str">
        <f>Preturi!I1639</f>
        <v>EUR</v>
      </c>
    </row>
    <row r="1640" spans="1:4">
      <c r="A1640" t="str">
        <f>Preturi!G1640</f>
        <v>ASP11MAT040</v>
      </c>
      <c r="C1640" t="str">
        <f>Preturi!H1640</f>
        <v>7.96</v>
      </c>
      <c r="D1640" t="str">
        <f>Preturi!I1640</f>
        <v>EUR</v>
      </c>
    </row>
    <row r="1641" spans="1:4">
      <c r="A1641" t="str">
        <f>Preturi!G1641</f>
        <v>ASP11MAT045</v>
      </c>
      <c r="C1641" t="str">
        <f>Preturi!H1641</f>
        <v>9.09</v>
      </c>
      <c r="D1641" t="str">
        <f>Preturi!I1641</f>
        <v>EUR</v>
      </c>
    </row>
    <row r="1642" spans="1:4">
      <c r="A1642" t="str">
        <f>Preturi!G1642</f>
        <v>ASP11MAT050</v>
      </c>
      <c r="C1642" t="str">
        <f>Preturi!H1642</f>
        <v>9.49</v>
      </c>
      <c r="D1642" t="str">
        <f>Preturi!I1642</f>
        <v>EUR</v>
      </c>
    </row>
    <row r="1643" spans="1:4">
      <c r="A1643" t="str">
        <f>Preturi!G1643</f>
        <v>ASP11MAT060</v>
      </c>
      <c r="C1643" t="str">
        <f>Preturi!H1643</f>
        <v>10.75</v>
      </c>
      <c r="D1643" t="str">
        <f>Preturi!I1643</f>
        <v>EUR</v>
      </c>
    </row>
    <row r="1644" spans="1:4">
      <c r="A1644" t="str">
        <f>Preturi!G1644</f>
        <v>ASP11MGN050</v>
      </c>
      <c r="C1644" t="str">
        <f>Preturi!H1644</f>
        <v>9.88</v>
      </c>
      <c r="D1644" t="str">
        <f>Preturi!I1644</f>
        <v>EUR</v>
      </c>
    </row>
    <row r="1645" spans="1:4">
      <c r="A1645" t="str">
        <f>Preturi!G1645</f>
        <v>ASP11WOD045</v>
      </c>
      <c r="C1645" t="str">
        <f>Preturi!H1645</f>
        <v>12.30</v>
      </c>
      <c r="D1645" t="str">
        <f>Preturi!I1645</f>
        <v>EUR</v>
      </c>
    </row>
    <row r="1646" spans="1:4">
      <c r="A1646" t="str">
        <f>Preturi!G1646</f>
        <v>ASP11WOD050</v>
      </c>
      <c r="C1646" t="str">
        <f>Preturi!H1646</f>
        <v>12.44</v>
      </c>
      <c r="D1646" t="str">
        <f>Preturi!I1646</f>
        <v>EUR</v>
      </c>
    </row>
    <row r="1647" spans="1:4">
      <c r="A1647" t="str">
        <f>Preturi!G1647</f>
        <v>ASP11ZNC037</v>
      </c>
      <c r="C1647" t="str">
        <f>Preturi!H1647</f>
        <v>5.98</v>
      </c>
      <c r="D1647" t="str">
        <f>Preturi!I1647</f>
        <v>EUR</v>
      </c>
    </row>
    <row r="1648" spans="1:4">
      <c r="A1648" t="str">
        <f>Preturi!G1648</f>
        <v>ASP11ZNC040</v>
      </c>
      <c r="C1648" t="str">
        <f>Preturi!H1648</f>
        <v>6.12</v>
      </c>
      <c r="D1648" t="str">
        <f>Preturi!I1648</f>
        <v>EUR</v>
      </c>
    </row>
    <row r="1649" spans="1:4">
      <c r="A1649" t="str">
        <f>Preturi!G1649</f>
        <v>ASP11ZNC045</v>
      </c>
      <c r="C1649" t="str">
        <f>Preturi!H1649</f>
        <v>7.65</v>
      </c>
      <c r="D1649" t="str">
        <f>Preturi!I1649</f>
        <v>EUR</v>
      </c>
    </row>
    <row r="1650" spans="1:4">
      <c r="A1650" t="str">
        <f>Preturi!G1650</f>
        <v>ASP11ZNC050</v>
      </c>
      <c r="C1650" t="str">
        <f>Preturi!H1650</f>
        <v>8.35</v>
      </c>
      <c r="D1650" t="str">
        <f>Preturi!I1650</f>
        <v>EUR</v>
      </c>
    </row>
    <row r="1651" spans="1:4">
      <c r="A1651" t="str">
        <f>Preturi!G1651</f>
        <v>ASP11ZNC060</v>
      </c>
      <c r="C1651" t="str">
        <f>Preturi!H1651</f>
        <v>10.28</v>
      </c>
      <c r="D1651" t="str">
        <f>Preturi!I1651</f>
        <v>EUR</v>
      </c>
    </row>
    <row r="1652" spans="1:4">
      <c r="A1652" t="str">
        <f>Preturi!G1652</f>
        <v>ASP11ZNC070</v>
      </c>
      <c r="C1652" t="str">
        <f>Preturi!H1652</f>
        <v>12.06</v>
      </c>
      <c r="D1652" t="str">
        <f>Preturi!I1652</f>
        <v>EUR</v>
      </c>
    </row>
    <row r="1653" spans="1:4">
      <c r="A1653" t="str">
        <f>Preturi!G1653</f>
        <v>ASP12803045</v>
      </c>
      <c r="C1653" t="str">
        <f>Preturi!H1653</f>
        <v>13.40</v>
      </c>
      <c r="D1653" t="str">
        <f>Preturi!I1653</f>
        <v>EUR</v>
      </c>
    </row>
    <row r="1654" spans="1:4">
      <c r="A1654" t="str">
        <f>Preturi!G1654</f>
        <v>ASP12DPL050</v>
      </c>
      <c r="C1654" t="str">
        <f>Preturi!H1654</f>
        <v>10.94</v>
      </c>
      <c r="D1654" t="str">
        <f>Preturi!I1654</f>
        <v>EUR</v>
      </c>
    </row>
    <row r="1655" spans="1:4">
      <c r="A1655" t="str">
        <f>Preturi!G1655</f>
        <v>ASP12DPL060</v>
      </c>
      <c r="C1655" t="str">
        <f>Preturi!H1655</f>
        <v>16.30</v>
      </c>
      <c r="D1655" t="str">
        <f>Preturi!I1655</f>
        <v>EUR</v>
      </c>
    </row>
    <row r="1656" spans="1:4">
      <c r="A1656" t="str">
        <f>Preturi!G1656</f>
        <v>ASP12DPM050</v>
      </c>
      <c r="C1656" t="str">
        <f>Preturi!H1656</f>
        <v>11.39</v>
      </c>
      <c r="D1656" t="str">
        <f>Preturi!I1656</f>
        <v>EUR</v>
      </c>
    </row>
    <row r="1657" spans="1:4">
      <c r="A1657" t="str">
        <f>Preturi!G1657</f>
        <v>ASP12DPM060</v>
      </c>
      <c r="C1657" t="str">
        <f>Preturi!H1657</f>
        <v>23.26</v>
      </c>
      <c r="D1657" t="str">
        <f>Preturi!I1657</f>
        <v>EUR</v>
      </c>
    </row>
    <row r="1658" spans="1:4">
      <c r="A1658" t="str">
        <f>Preturi!G1658</f>
        <v>ASP12GDM050</v>
      </c>
      <c r="C1658" t="str">
        <f>Preturi!H1658</f>
        <v>13.58</v>
      </c>
      <c r="D1658" t="str">
        <f>Preturi!I1658</f>
        <v>EUR</v>
      </c>
    </row>
    <row r="1659" spans="1:4">
      <c r="A1659" t="str">
        <f>Preturi!G1659</f>
        <v>ASP12LUC040</v>
      </c>
      <c r="C1659" t="str">
        <f>Preturi!H1659</f>
        <v>7.95</v>
      </c>
      <c r="D1659" t="str">
        <f>Preturi!I1659</f>
        <v>EUR</v>
      </c>
    </row>
    <row r="1660" spans="1:4">
      <c r="A1660" t="str">
        <f>Preturi!G1660</f>
        <v>ASP12LUC045</v>
      </c>
      <c r="C1660" t="str">
        <f>Preturi!H1660</f>
        <v>9.28</v>
      </c>
      <c r="D1660" t="str">
        <f>Preturi!I1660</f>
        <v>EUR</v>
      </c>
    </row>
    <row r="1661" spans="1:4">
      <c r="A1661" t="str">
        <f>Preturi!G1661</f>
        <v>ASP12LUC050</v>
      </c>
      <c r="C1661" t="str">
        <f>Preturi!H1661</f>
        <v>9.95</v>
      </c>
      <c r="D1661" t="str">
        <f>Preturi!I1661</f>
        <v>EUR</v>
      </c>
    </row>
    <row r="1662" spans="1:4">
      <c r="A1662" t="str">
        <f>Preturi!G1662</f>
        <v>ASP12LUC060</v>
      </c>
      <c r="C1662" t="str">
        <f>Preturi!H1662</f>
        <v>11.28</v>
      </c>
      <c r="D1662" t="str">
        <f>Preturi!I1662</f>
        <v>EUR</v>
      </c>
    </row>
    <row r="1663" spans="1:4">
      <c r="A1663" t="str">
        <f>Preturi!G1663</f>
        <v>ASP12LUC070</v>
      </c>
      <c r="C1663" t="str">
        <f>Preturi!H1663</f>
        <v>14.32</v>
      </c>
      <c r="D1663" t="str">
        <f>Preturi!I1663</f>
        <v>EUR</v>
      </c>
    </row>
    <row r="1664" spans="1:4">
      <c r="A1664" t="str">
        <f>Preturi!G1664</f>
        <v>ASP12MAT040</v>
      </c>
      <c r="C1664" t="str">
        <f>Preturi!H1664</f>
        <v>8.68</v>
      </c>
      <c r="D1664" t="str">
        <f>Preturi!I1664</f>
        <v>EUR</v>
      </c>
    </row>
    <row r="1665" spans="1:4">
      <c r="A1665" t="str">
        <f>Preturi!G1665</f>
        <v>ASP12MAT045</v>
      </c>
      <c r="C1665" t="str">
        <f>Preturi!H1665</f>
        <v>9.91</v>
      </c>
      <c r="D1665" t="str">
        <f>Preturi!I1665</f>
        <v>EUR</v>
      </c>
    </row>
    <row r="1666" spans="1:4">
      <c r="A1666" t="str">
        <f>Preturi!G1666</f>
        <v>ASP12MAT050</v>
      </c>
      <c r="C1666" t="str">
        <f>Preturi!H1666</f>
        <v>10.35</v>
      </c>
      <c r="D1666" t="str">
        <f>Preturi!I1666</f>
        <v>EUR</v>
      </c>
    </row>
    <row r="1667" spans="1:4">
      <c r="A1667" t="str">
        <f>Preturi!G1667</f>
        <v>ASP12MAT060</v>
      </c>
      <c r="C1667" t="str">
        <f>Preturi!H1667</f>
        <v>11.73</v>
      </c>
      <c r="D1667" t="str">
        <f>Preturi!I1667</f>
        <v>EUR</v>
      </c>
    </row>
    <row r="1668" spans="1:4">
      <c r="A1668" t="str">
        <f>Preturi!G1668</f>
        <v>ASP12MGN050</v>
      </c>
      <c r="C1668" t="str">
        <f>Preturi!H1668</f>
        <v>10.78</v>
      </c>
      <c r="D1668" t="str">
        <f>Preturi!I1668</f>
        <v>EUR</v>
      </c>
    </row>
    <row r="1669" spans="1:4">
      <c r="A1669" t="str">
        <f>Preturi!G1669</f>
        <v>ASP12WOD045</v>
      </c>
      <c r="C1669" t="str">
        <f>Preturi!H1669</f>
        <v>13.41</v>
      </c>
      <c r="D1669" t="str">
        <f>Preturi!I1669</f>
        <v>EUR</v>
      </c>
    </row>
    <row r="1670" spans="1:4">
      <c r="A1670" t="str">
        <f>Preturi!G1670</f>
        <v>ASP12WOD050</v>
      </c>
      <c r="C1670" t="str">
        <f>Preturi!H1670</f>
        <v>13.58</v>
      </c>
      <c r="D1670" t="str">
        <f>Preturi!I1670</f>
        <v>EUR</v>
      </c>
    </row>
    <row r="1671" spans="1:4">
      <c r="A1671" t="str">
        <f>Preturi!G1671</f>
        <v>ASP12ZNC037</v>
      </c>
      <c r="C1671" t="str">
        <f>Preturi!H1671</f>
        <v>6.53</v>
      </c>
      <c r="D1671" t="str">
        <f>Preturi!I1671</f>
        <v>EUR</v>
      </c>
    </row>
    <row r="1672" spans="1:4">
      <c r="A1672" t="str">
        <f>Preturi!G1672</f>
        <v>ASP12ZNC040</v>
      </c>
      <c r="C1672" t="str">
        <f>Preturi!H1672</f>
        <v>6.67</v>
      </c>
      <c r="D1672" t="str">
        <f>Preturi!I1672</f>
        <v>EUR</v>
      </c>
    </row>
    <row r="1673" spans="1:4">
      <c r="A1673" t="str">
        <f>Preturi!G1673</f>
        <v>ASP12ZNC045</v>
      </c>
      <c r="C1673" t="str">
        <f>Preturi!H1673</f>
        <v>8.34</v>
      </c>
      <c r="D1673" t="str">
        <f>Preturi!I1673</f>
        <v>EUR</v>
      </c>
    </row>
    <row r="1674" spans="1:4">
      <c r="A1674" t="str">
        <f>Preturi!G1674</f>
        <v>ASP12ZNC050</v>
      </c>
      <c r="C1674" t="str">
        <f>Preturi!H1674</f>
        <v>9.10</v>
      </c>
      <c r="D1674" t="str">
        <f>Preturi!I1674</f>
        <v>EUR</v>
      </c>
    </row>
    <row r="1675" spans="1:4">
      <c r="A1675" t="str">
        <f>Preturi!G1675</f>
        <v>ASP12ZNC060</v>
      </c>
      <c r="C1675" t="str">
        <f>Preturi!H1675</f>
        <v>11.21</v>
      </c>
      <c r="D1675" t="str">
        <f>Preturi!I1675</f>
        <v>EUR</v>
      </c>
    </row>
    <row r="1676" spans="1:4">
      <c r="A1676" t="str">
        <f>Preturi!G1676</f>
        <v>ASP12ZNC070</v>
      </c>
      <c r="C1676" t="str">
        <f>Preturi!H1676</f>
        <v>13.15</v>
      </c>
      <c r="D1676" t="str">
        <f>Preturi!I1676</f>
        <v>EUR</v>
      </c>
    </row>
    <row r="1677" spans="1:4">
      <c r="A1677" t="str">
        <f>Preturi!G1677</f>
        <v>ASP13803045</v>
      </c>
      <c r="C1677" t="str">
        <f>Preturi!H1677</f>
        <v>14.51</v>
      </c>
      <c r="D1677" t="str">
        <f>Preturi!I1677</f>
        <v>EUR</v>
      </c>
    </row>
    <row r="1678" spans="1:4">
      <c r="A1678" t="str">
        <f>Preturi!G1678</f>
        <v>ASP13DPL050</v>
      </c>
      <c r="C1678" t="str">
        <f>Preturi!H1678</f>
        <v>11.85</v>
      </c>
      <c r="D1678" t="str">
        <f>Preturi!I1678</f>
        <v>EUR</v>
      </c>
    </row>
    <row r="1679" spans="1:4">
      <c r="A1679" t="str">
        <f>Preturi!G1679</f>
        <v>ASP13DPL060</v>
      </c>
      <c r="C1679" t="str">
        <f>Preturi!H1679</f>
        <v>17.66</v>
      </c>
      <c r="D1679" t="str">
        <f>Preturi!I1679</f>
        <v>EUR</v>
      </c>
    </row>
    <row r="1680" spans="1:4">
      <c r="A1680" t="str">
        <f>Preturi!G1680</f>
        <v>ASP13DPM050</v>
      </c>
      <c r="C1680" t="str">
        <f>Preturi!H1680</f>
        <v>12.34</v>
      </c>
      <c r="D1680" t="str">
        <f>Preturi!I1680</f>
        <v>EUR</v>
      </c>
    </row>
    <row r="1681" spans="1:4">
      <c r="A1681" t="str">
        <f>Preturi!G1681</f>
        <v>ASP13DPM060</v>
      </c>
      <c r="C1681" t="str">
        <f>Preturi!H1681</f>
        <v>25.20</v>
      </c>
      <c r="D1681" t="str">
        <f>Preturi!I1681</f>
        <v>EUR</v>
      </c>
    </row>
    <row r="1682" spans="1:4">
      <c r="A1682" t="str">
        <f>Preturi!G1682</f>
        <v>ASP13GDM050</v>
      </c>
      <c r="C1682" t="str">
        <f>Preturi!H1682</f>
        <v>14.71</v>
      </c>
      <c r="D1682" t="str">
        <f>Preturi!I1682</f>
        <v>EUR</v>
      </c>
    </row>
    <row r="1683" spans="1:4">
      <c r="A1683" t="str">
        <f>Preturi!G1683</f>
        <v>ASP13LUC040</v>
      </c>
      <c r="C1683" t="str">
        <f>Preturi!H1683</f>
        <v>8.62</v>
      </c>
      <c r="D1683" t="str">
        <f>Preturi!I1683</f>
        <v>EUR</v>
      </c>
    </row>
    <row r="1684" spans="1:4">
      <c r="A1684" t="str">
        <f>Preturi!G1684</f>
        <v>ASP13LUC045</v>
      </c>
      <c r="C1684" t="str">
        <f>Preturi!H1684</f>
        <v>10.06</v>
      </c>
      <c r="D1684" t="str">
        <f>Preturi!I1684</f>
        <v>EUR</v>
      </c>
    </row>
    <row r="1685" spans="1:4">
      <c r="A1685" t="str">
        <f>Preturi!G1685</f>
        <v>ASP13LUC050</v>
      </c>
      <c r="C1685" t="str">
        <f>Preturi!H1685</f>
        <v>10.78</v>
      </c>
      <c r="D1685" t="str">
        <f>Preturi!I1685</f>
        <v>EUR</v>
      </c>
    </row>
    <row r="1686" spans="1:4">
      <c r="A1686" t="str">
        <f>Preturi!G1686</f>
        <v>ASP13LUC060</v>
      </c>
      <c r="C1686" t="str">
        <f>Preturi!H1686</f>
        <v>12.21</v>
      </c>
      <c r="D1686" t="str">
        <f>Preturi!I1686</f>
        <v>EUR</v>
      </c>
    </row>
    <row r="1687" spans="1:4">
      <c r="A1687" t="str">
        <f>Preturi!G1687</f>
        <v>ASP13LUC070</v>
      </c>
      <c r="C1687" t="str">
        <f>Preturi!H1687</f>
        <v>15.51</v>
      </c>
      <c r="D1687" t="str">
        <f>Preturi!I1687</f>
        <v>EUR</v>
      </c>
    </row>
    <row r="1688" spans="1:4">
      <c r="A1688" t="str">
        <f>Preturi!G1688</f>
        <v>ASP13MAT040</v>
      </c>
      <c r="C1688" t="str">
        <f>Preturi!H1688</f>
        <v>9.41</v>
      </c>
      <c r="D1688" t="str">
        <f>Preturi!I1688</f>
        <v>EUR</v>
      </c>
    </row>
    <row r="1689" spans="1:4">
      <c r="A1689" t="str">
        <f>Preturi!G1689</f>
        <v>ASP13MAT045</v>
      </c>
      <c r="C1689" t="str">
        <f>Preturi!H1689</f>
        <v>10.74</v>
      </c>
      <c r="D1689" t="str">
        <f>Preturi!I1689</f>
        <v>EUR</v>
      </c>
    </row>
    <row r="1690" spans="1:4">
      <c r="A1690" t="str">
        <f>Preturi!G1690</f>
        <v>ASP13MAT050</v>
      </c>
      <c r="C1690" t="str">
        <f>Preturi!H1690</f>
        <v>11.21</v>
      </c>
      <c r="D1690" t="str">
        <f>Preturi!I1690</f>
        <v>EUR</v>
      </c>
    </row>
    <row r="1691" spans="1:4">
      <c r="A1691" t="str">
        <f>Preturi!G1691</f>
        <v>ASP13MAT060</v>
      </c>
      <c r="C1691" t="str">
        <f>Preturi!H1691</f>
        <v>12.71</v>
      </c>
      <c r="D1691" t="str">
        <f>Preturi!I1691</f>
        <v>EUR</v>
      </c>
    </row>
    <row r="1692" spans="1:4">
      <c r="A1692" t="str">
        <f>Preturi!G1692</f>
        <v>ASP13MGN050</v>
      </c>
      <c r="C1692" t="str">
        <f>Preturi!H1692</f>
        <v>11.68</v>
      </c>
      <c r="D1692" t="str">
        <f>Preturi!I1692</f>
        <v>EUR</v>
      </c>
    </row>
    <row r="1693" spans="1:4">
      <c r="A1693" t="str">
        <f>Preturi!G1693</f>
        <v>ASP13WOD045</v>
      </c>
      <c r="C1693" t="str">
        <f>Preturi!H1693</f>
        <v>14.53</v>
      </c>
      <c r="D1693" t="str">
        <f>Preturi!I1693</f>
        <v>EUR</v>
      </c>
    </row>
    <row r="1694" spans="1:4">
      <c r="A1694" t="str">
        <f>Preturi!G1694</f>
        <v>ASP13WOD050</v>
      </c>
      <c r="C1694" t="str">
        <f>Preturi!H1694</f>
        <v>14.71</v>
      </c>
      <c r="D1694" t="str">
        <f>Preturi!I1694</f>
        <v>EUR</v>
      </c>
    </row>
    <row r="1695" spans="1:4">
      <c r="A1695" t="str">
        <f>Preturi!G1695</f>
        <v>ASP13ZNC037</v>
      </c>
      <c r="C1695" t="str">
        <f>Preturi!H1695</f>
        <v>7.07</v>
      </c>
      <c r="D1695" t="str">
        <f>Preturi!I1695</f>
        <v>EUR</v>
      </c>
    </row>
    <row r="1696" spans="1:4">
      <c r="A1696" t="str">
        <f>Preturi!G1696</f>
        <v>ASP13ZNC040</v>
      </c>
      <c r="C1696" t="str">
        <f>Preturi!H1696</f>
        <v>7.23</v>
      </c>
      <c r="D1696" t="str">
        <f>Preturi!I1696</f>
        <v>EUR</v>
      </c>
    </row>
    <row r="1697" spans="1:4">
      <c r="A1697" t="str">
        <f>Preturi!G1697</f>
        <v>ASP13ZNC045</v>
      </c>
      <c r="C1697" t="str">
        <f>Preturi!H1697</f>
        <v>9.04</v>
      </c>
      <c r="D1697" t="str">
        <f>Preturi!I1697</f>
        <v>EUR</v>
      </c>
    </row>
    <row r="1698" spans="1:4">
      <c r="A1698" t="str">
        <f>Preturi!G1698</f>
        <v>ASP13ZNC050</v>
      </c>
      <c r="C1698" t="str">
        <f>Preturi!H1698</f>
        <v>9.86</v>
      </c>
      <c r="D1698" t="str">
        <f>Preturi!I1698</f>
        <v>EUR</v>
      </c>
    </row>
    <row r="1699" spans="1:4">
      <c r="A1699" t="str">
        <f>Preturi!G1699</f>
        <v>ASP13ZNC060</v>
      </c>
      <c r="C1699" t="str">
        <f>Preturi!H1699</f>
        <v>12.14</v>
      </c>
      <c r="D1699" t="str">
        <f>Preturi!I1699</f>
        <v>EUR</v>
      </c>
    </row>
    <row r="1700" spans="1:4">
      <c r="A1700" t="str">
        <f>Preturi!G1700</f>
        <v>ASP13ZNC070</v>
      </c>
      <c r="C1700" t="str">
        <f>Preturi!H1700</f>
        <v>14.25</v>
      </c>
      <c r="D1700" t="str">
        <f>Preturi!I1700</f>
        <v>EUR</v>
      </c>
    </row>
    <row r="1701" spans="1:4">
      <c r="A1701" t="str">
        <f>Preturi!G1701</f>
        <v>ASP14803045</v>
      </c>
      <c r="C1701" t="str">
        <f>Preturi!H1701</f>
        <v>15.63</v>
      </c>
      <c r="D1701" t="str">
        <f>Preturi!I1701</f>
        <v>EUR</v>
      </c>
    </row>
    <row r="1702" spans="1:4">
      <c r="A1702" t="str">
        <f>Preturi!G1702</f>
        <v>ASP14DPL050</v>
      </c>
      <c r="C1702" t="str">
        <f>Preturi!H1702</f>
        <v>12.77</v>
      </c>
      <c r="D1702" t="str">
        <f>Preturi!I1702</f>
        <v>EUR</v>
      </c>
    </row>
    <row r="1703" spans="1:4">
      <c r="A1703" t="str">
        <f>Preturi!G1703</f>
        <v>ASP14DPL060</v>
      </c>
      <c r="C1703" t="str">
        <f>Preturi!H1703</f>
        <v>19.01</v>
      </c>
      <c r="D1703" t="str">
        <f>Preturi!I1703</f>
        <v>EUR</v>
      </c>
    </row>
    <row r="1704" spans="1:4">
      <c r="A1704" t="str">
        <f>Preturi!G1704</f>
        <v>ASP14DPM050</v>
      </c>
      <c r="C1704" t="str">
        <f>Preturi!H1704</f>
        <v>13.28</v>
      </c>
      <c r="D1704" t="str">
        <f>Preturi!I1704</f>
        <v>EUR</v>
      </c>
    </row>
    <row r="1705" spans="1:4">
      <c r="A1705" t="str">
        <f>Preturi!G1705</f>
        <v>ASP14DPM060</v>
      </c>
      <c r="C1705" t="str">
        <f>Preturi!H1705</f>
        <v>27.14</v>
      </c>
      <c r="D1705" t="str">
        <f>Preturi!I1705</f>
        <v>EUR</v>
      </c>
    </row>
    <row r="1706" spans="1:4">
      <c r="A1706" t="str">
        <f>Preturi!G1706</f>
        <v>ASP14GDM050</v>
      </c>
      <c r="C1706" t="str">
        <f>Preturi!H1706</f>
        <v>15.84</v>
      </c>
      <c r="D1706" t="str">
        <f>Preturi!I1706</f>
        <v>EUR</v>
      </c>
    </row>
    <row r="1707" spans="1:4">
      <c r="A1707" t="str">
        <f>Preturi!G1707</f>
        <v>ASP14LUC040</v>
      </c>
      <c r="C1707" t="str">
        <f>Preturi!H1707</f>
        <v>9.28</v>
      </c>
      <c r="D1707" t="str">
        <f>Preturi!I1707</f>
        <v>EUR</v>
      </c>
    </row>
    <row r="1708" spans="1:4">
      <c r="A1708" t="str">
        <f>Preturi!G1708</f>
        <v>ASP14LUC045</v>
      </c>
      <c r="C1708" t="str">
        <f>Preturi!H1708</f>
        <v>10.83</v>
      </c>
      <c r="D1708" t="str">
        <f>Preturi!I1708</f>
        <v>EUR</v>
      </c>
    </row>
    <row r="1709" spans="1:4">
      <c r="A1709" t="str">
        <f>Preturi!G1709</f>
        <v>ASP14LUC050</v>
      </c>
      <c r="C1709" t="str">
        <f>Preturi!H1709</f>
        <v>11.60</v>
      </c>
      <c r="D1709" t="str">
        <f>Preturi!I1709</f>
        <v>EUR</v>
      </c>
    </row>
    <row r="1710" spans="1:4">
      <c r="A1710" t="str">
        <f>Preturi!G1710</f>
        <v>ASP14LUC060</v>
      </c>
      <c r="C1710" t="str">
        <f>Preturi!H1710</f>
        <v>13.15</v>
      </c>
      <c r="D1710" t="str">
        <f>Preturi!I1710</f>
        <v>EUR</v>
      </c>
    </row>
    <row r="1711" spans="1:4">
      <c r="A1711" t="str">
        <f>Preturi!G1711</f>
        <v>ASP14LUC070</v>
      </c>
      <c r="C1711" t="str">
        <f>Preturi!H1711</f>
        <v>16.71</v>
      </c>
      <c r="D1711" t="str">
        <f>Preturi!I1711</f>
        <v>EUR</v>
      </c>
    </row>
    <row r="1712" spans="1:4">
      <c r="A1712" t="str">
        <f>Preturi!G1712</f>
        <v>ASP14MAT040</v>
      </c>
      <c r="C1712" t="str">
        <f>Preturi!H1712</f>
        <v>10.13</v>
      </c>
      <c r="D1712" t="str">
        <f>Preturi!I1712</f>
        <v>EUR</v>
      </c>
    </row>
    <row r="1713" spans="1:4">
      <c r="A1713" t="str">
        <f>Preturi!G1713</f>
        <v>ASP14MAT045</v>
      </c>
      <c r="C1713" t="str">
        <f>Preturi!H1713</f>
        <v>11.57</v>
      </c>
      <c r="D1713" t="str">
        <f>Preturi!I1713</f>
        <v>EUR</v>
      </c>
    </row>
    <row r="1714" spans="1:4">
      <c r="A1714" t="str">
        <f>Preturi!G1714</f>
        <v>ASP14MAT050</v>
      </c>
      <c r="C1714" t="str">
        <f>Preturi!H1714</f>
        <v>12.08</v>
      </c>
      <c r="D1714" t="str">
        <f>Preturi!I1714</f>
        <v>EUR</v>
      </c>
    </row>
    <row r="1715" spans="1:4">
      <c r="A1715" t="str">
        <f>Preturi!G1715</f>
        <v>ASP14MAT060</v>
      </c>
      <c r="C1715" t="str">
        <f>Preturi!H1715</f>
        <v>13.68</v>
      </c>
      <c r="D1715" t="str">
        <f>Preturi!I1715</f>
        <v>EUR</v>
      </c>
    </row>
    <row r="1716" spans="1:4">
      <c r="A1716" t="str">
        <f>Preturi!G1716</f>
        <v>ASP14MGN050</v>
      </c>
      <c r="C1716" t="str">
        <f>Preturi!H1716</f>
        <v>12.58</v>
      </c>
      <c r="D1716" t="str">
        <f>Preturi!I1716</f>
        <v>EUR</v>
      </c>
    </row>
    <row r="1717" spans="1:4">
      <c r="A1717" t="str">
        <f>Preturi!G1717</f>
        <v>ASP14WOD045</v>
      </c>
      <c r="C1717" t="str">
        <f>Preturi!H1717</f>
        <v>15.65</v>
      </c>
      <c r="D1717" t="str">
        <f>Preturi!I1717</f>
        <v>EUR</v>
      </c>
    </row>
    <row r="1718" spans="1:4">
      <c r="A1718" t="str">
        <f>Preturi!G1718</f>
        <v>ASP14WOD050</v>
      </c>
      <c r="C1718" t="str">
        <f>Preturi!H1718</f>
        <v>15.84</v>
      </c>
      <c r="D1718" t="str">
        <f>Preturi!I1718</f>
        <v>EUR</v>
      </c>
    </row>
    <row r="1719" spans="1:4">
      <c r="A1719" t="str">
        <f>Preturi!G1719</f>
        <v>ASP14ZNC037</v>
      </c>
      <c r="C1719" t="str">
        <f>Preturi!H1719</f>
        <v>7.62</v>
      </c>
      <c r="D1719" t="str">
        <f>Preturi!I1719</f>
        <v>EUR</v>
      </c>
    </row>
    <row r="1720" spans="1:4">
      <c r="A1720" t="str">
        <f>Preturi!G1720</f>
        <v>ASP14ZNC040</v>
      </c>
      <c r="C1720" t="str">
        <f>Preturi!H1720</f>
        <v>7.79</v>
      </c>
      <c r="D1720" t="str">
        <f>Preturi!I1720</f>
        <v>EUR</v>
      </c>
    </row>
    <row r="1721" spans="1:4">
      <c r="A1721" t="str">
        <f>Preturi!G1721</f>
        <v>ASP14ZNC045</v>
      </c>
      <c r="C1721" t="str">
        <f>Preturi!H1721</f>
        <v>9.73</v>
      </c>
      <c r="D1721" t="str">
        <f>Preturi!I1721</f>
        <v>EUR</v>
      </c>
    </row>
    <row r="1722" spans="1:4">
      <c r="A1722" t="str">
        <f>Preturi!G1722</f>
        <v>ASP14ZNC050</v>
      </c>
      <c r="C1722" t="str">
        <f>Preturi!H1722</f>
        <v>10.62</v>
      </c>
      <c r="D1722" t="str">
        <f>Preturi!I1722</f>
        <v>EUR</v>
      </c>
    </row>
    <row r="1723" spans="1:4">
      <c r="A1723" t="str">
        <f>Preturi!G1723</f>
        <v>ASP14ZNC060</v>
      </c>
      <c r="C1723" t="str">
        <f>Preturi!H1723</f>
        <v>13.08</v>
      </c>
      <c r="D1723" t="str">
        <f>Preturi!I1723</f>
        <v>EUR</v>
      </c>
    </row>
    <row r="1724" spans="1:4">
      <c r="A1724" t="str">
        <f>Preturi!G1724</f>
        <v>ASP14ZNC070</v>
      </c>
      <c r="C1724" t="str">
        <f>Preturi!H1724</f>
        <v>15.35</v>
      </c>
      <c r="D1724" t="str">
        <f>Preturi!I1724</f>
        <v>EUR</v>
      </c>
    </row>
    <row r="1725" spans="1:4">
      <c r="A1725" t="str">
        <f>Preturi!G1725</f>
        <v>ASP15803045</v>
      </c>
      <c r="C1725" t="str">
        <f>Preturi!H1725</f>
        <v>16.75</v>
      </c>
      <c r="D1725" t="str">
        <f>Preturi!I1725</f>
        <v>EUR</v>
      </c>
    </row>
    <row r="1726" spans="1:4">
      <c r="A1726" t="str">
        <f>Preturi!G1726</f>
        <v>ASP15DPL050</v>
      </c>
      <c r="C1726" t="str">
        <f>Preturi!H1726</f>
        <v>13.68</v>
      </c>
      <c r="D1726" t="str">
        <f>Preturi!I1726</f>
        <v>EUR</v>
      </c>
    </row>
    <row r="1727" spans="1:4">
      <c r="A1727" t="str">
        <f>Preturi!G1727</f>
        <v>ASP15DPL060</v>
      </c>
      <c r="C1727" t="str">
        <f>Preturi!H1727</f>
        <v>20.37</v>
      </c>
      <c r="D1727" t="str">
        <f>Preturi!I1727</f>
        <v>EUR</v>
      </c>
    </row>
    <row r="1728" spans="1:4">
      <c r="A1728" t="str">
        <f>Preturi!G1728</f>
        <v>ASP15DPM050</v>
      </c>
      <c r="C1728" t="str">
        <f>Preturi!H1728</f>
        <v>14.23</v>
      </c>
      <c r="D1728" t="str">
        <f>Preturi!I1728</f>
        <v>EUR</v>
      </c>
    </row>
    <row r="1729" spans="1:4">
      <c r="A1729" t="str">
        <f>Preturi!G1729</f>
        <v>ASP15DPM060</v>
      </c>
      <c r="C1729" t="str">
        <f>Preturi!H1729</f>
        <v>29.08</v>
      </c>
      <c r="D1729" t="str">
        <f>Preturi!I1729</f>
        <v>EUR</v>
      </c>
    </row>
    <row r="1730" spans="1:4">
      <c r="A1730" t="str">
        <f>Preturi!G1730</f>
        <v>ASP15GDM050</v>
      </c>
      <c r="C1730" t="str">
        <f>Preturi!H1730</f>
        <v>16.97</v>
      </c>
      <c r="D1730" t="str">
        <f>Preturi!I1730</f>
        <v>EUR</v>
      </c>
    </row>
    <row r="1731" spans="1:4">
      <c r="A1731" t="str">
        <f>Preturi!G1731</f>
        <v>ASP15LUC040</v>
      </c>
      <c r="C1731" t="str">
        <f>Preturi!H1731</f>
        <v>9.94</v>
      </c>
      <c r="D1731" t="str">
        <f>Preturi!I1731</f>
        <v>EUR</v>
      </c>
    </row>
    <row r="1732" spans="1:4">
      <c r="A1732" t="str">
        <f>Preturi!G1732</f>
        <v>ASP15LUC045</v>
      </c>
      <c r="C1732" t="str">
        <f>Preturi!H1732</f>
        <v>11.60</v>
      </c>
      <c r="D1732" t="str">
        <f>Preturi!I1732</f>
        <v>EUR</v>
      </c>
    </row>
    <row r="1733" spans="1:4">
      <c r="A1733" t="str">
        <f>Preturi!G1733</f>
        <v>ASP15LUC050</v>
      </c>
      <c r="C1733" t="str">
        <f>Preturi!H1733</f>
        <v>12.43</v>
      </c>
      <c r="D1733" t="str">
        <f>Preturi!I1733</f>
        <v>EUR</v>
      </c>
    </row>
    <row r="1734" spans="1:4">
      <c r="A1734" t="str">
        <f>Preturi!G1734</f>
        <v>ASP15LUC060</v>
      </c>
      <c r="C1734" t="str">
        <f>Preturi!H1734</f>
        <v>14.09</v>
      </c>
      <c r="D1734" t="str">
        <f>Preturi!I1734</f>
        <v>EUR</v>
      </c>
    </row>
    <row r="1735" spans="1:4">
      <c r="A1735" t="str">
        <f>Preturi!G1735</f>
        <v>ASP15LUC070</v>
      </c>
      <c r="C1735" t="str">
        <f>Preturi!H1735</f>
        <v>17.90</v>
      </c>
      <c r="D1735" t="str">
        <f>Preturi!I1735</f>
        <v>EUR</v>
      </c>
    </row>
    <row r="1736" spans="1:4">
      <c r="A1736" t="str">
        <f>Preturi!G1736</f>
        <v>ASP15MAT040</v>
      </c>
      <c r="C1736" t="str">
        <f>Preturi!H1736</f>
        <v>10.85</v>
      </c>
      <c r="D1736" t="str">
        <f>Preturi!I1736</f>
        <v>EUR</v>
      </c>
    </row>
    <row r="1737" spans="1:4">
      <c r="A1737" t="str">
        <f>Preturi!G1737</f>
        <v>ASP15MAT045</v>
      </c>
      <c r="C1737" t="str">
        <f>Preturi!H1737</f>
        <v>12.39</v>
      </c>
      <c r="D1737" t="str">
        <f>Preturi!I1737</f>
        <v>EUR</v>
      </c>
    </row>
    <row r="1738" spans="1:4">
      <c r="A1738" t="str">
        <f>Preturi!G1738</f>
        <v>ASP15MAT050</v>
      </c>
      <c r="C1738" t="str">
        <f>Preturi!H1738</f>
        <v>12.94</v>
      </c>
      <c r="D1738" t="str">
        <f>Preturi!I1738</f>
        <v>EUR</v>
      </c>
    </row>
    <row r="1739" spans="1:4">
      <c r="A1739" t="str">
        <f>Preturi!G1739</f>
        <v>ASP15MAT060</v>
      </c>
      <c r="C1739" t="str">
        <f>Preturi!H1739</f>
        <v>14.66</v>
      </c>
      <c r="D1739" t="str">
        <f>Preturi!I1739</f>
        <v>EUR</v>
      </c>
    </row>
    <row r="1740" spans="1:4">
      <c r="A1740" t="str">
        <f>Preturi!G1740</f>
        <v>ASP15MGN050</v>
      </c>
      <c r="C1740" t="str">
        <f>Preturi!H1740</f>
        <v>13.47</v>
      </c>
      <c r="D1740" t="str">
        <f>Preturi!I1740</f>
        <v>EUR</v>
      </c>
    </row>
    <row r="1741" spans="1:4">
      <c r="A1741" t="str">
        <f>Preturi!G1741</f>
        <v>ASP15WOD045</v>
      </c>
      <c r="C1741" t="str">
        <f>Preturi!H1741</f>
        <v>16.77</v>
      </c>
      <c r="D1741" t="str">
        <f>Preturi!I1741</f>
        <v>EUR</v>
      </c>
    </row>
    <row r="1742" spans="1:4">
      <c r="A1742" t="str">
        <f>Preturi!G1742</f>
        <v>ASP15WOD050</v>
      </c>
      <c r="C1742" t="str">
        <f>Preturi!H1742</f>
        <v>16.97</v>
      </c>
      <c r="D1742" t="str">
        <f>Preturi!I1742</f>
        <v>EUR</v>
      </c>
    </row>
    <row r="1743" spans="1:4">
      <c r="A1743" t="str">
        <f>Preturi!G1743</f>
        <v>ASP15ZNC037</v>
      </c>
      <c r="C1743" t="str">
        <f>Preturi!H1743</f>
        <v>8.16</v>
      </c>
      <c r="D1743" t="str">
        <f>Preturi!I1743</f>
        <v>EUR</v>
      </c>
    </row>
    <row r="1744" spans="1:4">
      <c r="A1744" t="str">
        <f>Preturi!G1744</f>
        <v>ASP15ZNC040</v>
      </c>
      <c r="C1744" t="str">
        <f>Preturi!H1744</f>
        <v>8.34</v>
      </c>
      <c r="D1744" t="str">
        <f>Preturi!I1744</f>
        <v>EUR</v>
      </c>
    </row>
    <row r="1745" spans="1:4">
      <c r="A1745" t="str">
        <f>Preturi!G1745</f>
        <v>ASP15ZNC045</v>
      </c>
      <c r="C1745" t="str">
        <f>Preturi!H1745</f>
        <v>10.43</v>
      </c>
      <c r="D1745" t="str">
        <f>Preturi!I1745</f>
        <v>EUR</v>
      </c>
    </row>
    <row r="1746" spans="1:4">
      <c r="A1746" t="str">
        <f>Preturi!G1746</f>
        <v>ASP15ZNC050</v>
      </c>
      <c r="C1746" t="str">
        <f>Preturi!H1746</f>
        <v>11.38</v>
      </c>
      <c r="D1746" t="str">
        <f>Preturi!I1746</f>
        <v>EUR</v>
      </c>
    </row>
    <row r="1747" spans="1:4">
      <c r="A1747" t="str">
        <f>Preturi!G1747</f>
        <v>ASP15ZNC060</v>
      </c>
      <c r="C1747" t="str">
        <f>Preturi!H1747</f>
        <v>14.01</v>
      </c>
      <c r="D1747" t="str">
        <f>Preturi!I1747</f>
        <v>EUR</v>
      </c>
    </row>
    <row r="1748" spans="1:4">
      <c r="A1748" t="str">
        <f>Preturi!G1748</f>
        <v>ASP15ZNC070</v>
      </c>
      <c r="C1748" t="str">
        <f>Preturi!H1748</f>
        <v>16.44</v>
      </c>
      <c r="D1748" t="str">
        <f>Preturi!I1748</f>
        <v>EUR</v>
      </c>
    </row>
    <row r="1749" spans="1:4">
      <c r="A1749" t="str">
        <f>Preturi!G1749</f>
        <v>ASP16803045</v>
      </c>
      <c r="C1749" t="str">
        <f>Preturi!H1749</f>
        <v>17.86</v>
      </c>
      <c r="D1749" t="str">
        <f>Preturi!I1749</f>
        <v>EUR</v>
      </c>
    </row>
    <row r="1750" spans="1:4">
      <c r="A1750" t="str">
        <f>Preturi!G1750</f>
        <v>ASP16DPL050</v>
      </c>
      <c r="C1750" t="str">
        <f>Preturi!H1750</f>
        <v>14.59</v>
      </c>
      <c r="D1750" t="str">
        <f>Preturi!I1750</f>
        <v>EUR</v>
      </c>
    </row>
    <row r="1751" spans="1:4">
      <c r="A1751" t="str">
        <f>Preturi!G1751</f>
        <v>ASP16DPL060</v>
      </c>
      <c r="C1751" t="str">
        <f>Preturi!H1751</f>
        <v>21.73</v>
      </c>
      <c r="D1751" t="str">
        <f>Preturi!I1751</f>
        <v>EUR</v>
      </c>
    </row>
    <row r="1752" spans="1:4">
      <c r="A1752" t="str">
        <f>Preturi!G1752</f>
        <v>ASP16DPM050</v>
      </c>
      <c r="C1752" t="str">
        <f>Preturi!H1752</f>
        <v>15.18</v>
      </c>
      <c r="D1752" t="str">
        <f>Preturi!I1752</f>
        <v>EUR</v>
      </c>
    </row>
    <row r="1753" spans="1:4">
      <c r="A1753" t="str">
        <f>Preturi!G1753</f>
        <v>ASP16DPM060</v>
      </c>
      <c r="C1753" t="str">
        <f>Preturi!H1753</f>
        <v>31.02</v>
      </c>
      <c r="D1753" t="str">
        <f>Preturi!I1753</f>
        <v>EUR</v>
      </c>
    </row>
    <row r="1754" spans="1:4">
      <c r="A1754" t="str">
        <f>Preturi!G1754</f>
        <v>ASP16GDM050</v>
      </c>
      <c r="C1754" t="str">
        <f>Preturi!H1754</f>
        <v>18.10</v>
      </c>
      <c r="D1754" t="str">
        <f>Preturi!I1754</f>
        <v>EUR</v>
      </c>
    </row>
    <row r="1755" spans="1:4">
      <c r="A1755" t="str">
        <f>Preturi!G1755</f>
        <v>ASP16LUC040</v>
      </c>
      <c r="C1755" t="str">
        <f>Preturi!H1755</f>
        <v>10.61</v>
      </c>
      <c r="D1755" t="str">
        <f>Preturi!I1755</f>
        <v>EUR</v>
      </c>
    </row>
    <row r="1756" spans="1:4">
      <c r="A1756" t="str">
        <f>Preturi!G1756</f>
        <v>ASP16LUC045</v>
      </c>
      <c r="C1756" t="str">
        <f>Preturi!H1756</f>
        <v>12.38</v>
      </c>
      <c r="D1756" t="str">
        <f>Preturi!I1756</f>
        <v>EUR</v>
      </c>
    </row>
    <row r="1757" spans="1:4">
      <c r="A1757" t="str">
        <f>Preturi!G1757</f>
        <v>ASP16LUC050</v>
      </c>
      <c r="C1757" t="str">
        <f>Preturi!H1757</f>
        <v>13.26</v>
      </c>
      <c r="D1757" t="str">
        <f>Preturi!I1757</f>
        <v>EUR</v>
      </c>
    </row>
    <row r="1758" spans="1:4">
      <c r="A1758" t="str">
        <f>Preturi!G1758</f>
        <v>ASP16LUC060</v>
      </c>
      <c r="C1758" t="str">
        <f>Preturi!H1758</f>
        <v>15.03</v>
      </c>
      <c r="D1758" t="str">
        <f>Preturi!I1758</f>
        <v>EUR</v>
      </c>
    </row>
    <row r="1759" spans="1:4">
      <c r="A1759" t="str">
        <f>Preturi!G1759</f>
        <v>ASP16LUC070</v>
      </c>
      <c r="C1759" t="str">
        <f>Preturi!H1759</f>
        <v>19.09</v>
      </c>
      <c r="D1759" t="str">
        <f>Preturi!I1759</f>
        <v>EUR</v>
      </c>
    </row>
    <row r="1760" spans="1:4">
      <c r="A1760" t="str">
        <f>Preturi!G1760</f>
        <v>ASP16MAT040</v>
      </c>
      <c r="C1760" t="str">
        <f>Preturi!H1760</f>
        <v>11.58</v>
      </c>
      <c r="D1760" t="str">
        <f>Preturi!I1760</f>
        <v>EUR</v>
      </c>
    </row>
    <row r="1761" spans="1:4">
      <c r="A1761" t="str">
        <f>Preturi!G1761</f>
        <v>ASP16MAT045</v>
      </c>
      <c r="C1761" t="str">
        <f>Preturi!H1761</f>
        <v>13.22</v>
      </c>
      <c r="D1761" t="str">
        <f>Preturi!I1761</f>
        <v>EUR</v>
      </c>
    </row>
    <row r="1762" spans="1:4">
      <c r="A1762" t="str">
        <f>Preturi!G1762</f>
        <v>ASP16MAT050</v>
      </c>
      <c r="C1762" t="str">
        <f>Preturi!H1762</f>
        <v>13.80</v>
      </c>
      <c r="D1762" t="str">
        <f>Preturi!I1762</f>
        <v>EUR</v>
      </c>
    </row>
    <row r="1763" spans="1:4">
      <c r="A1763" t="str">
        <f>Preturi!G1763</f>
        <v>ASP16MAT060</v>
      </c>
      <c r="C1763" t="str">
        <f>Preturi!H1763</f>
        <v>15.64</v>
      </c>
      <c r="D1763" t="str">
        <f>Preturi!I1763</f>
        <v>EUR</v>
      </c>
    </row>
    <row r="1764" spans="1:4">
      <c r="A1764" t="str">
        <f>Preturi!G1764</f>
        <v>ASP16MGN050</v>
      </c>
      <c r="C1764" t="str">
        <f>Preturi!H1764</f>
        <v>14.37</v>
      </c>
      <c r="D1764" t="str">
        <f>Preturi!I1764</f>
        <v>EUR</v>
      </c>
    </row>
    <row r="1765" spans="1:4">
      <c r="A1765" t="str">
        <f>Preturi!G1765</f>
        <v>ASP16WOD045</v>
      </c>
      <c r="C1765" t="str">
        <f>Preturi!H1765</f>
        <v>17.88</v>
      </c>
      <c r="D1765" t="str">
        <f>Preturi!I1765</f>
        <v>EUR</v>
      </c>
    </row>
    <row r="1766" spans="1:4">
      <c r="A1766" t="str">
        <f>Preturi!G1766</f>
        <v>ASP16WOD050</v>
      </c>
      <c r="C1766" t="str">
        <f>Preturi!H1766</f>
        <v>18.10</v>
      </c>
      <c r="D1766" t="str">
        <f>Preturi!I1766</f>
        <v>EUR</v>
      </c>
    </row>
    <row r="1767" spans="1:4">
      <c r="A1767" t="str">
        <f>Preturi!G1767</f>
        <v>ASP16ZNC037</v>
      </c>
      <c r="C1767" t="str">
        <f>Preturi!H1767</f>
        <v>8.70</v>
      </c>
      <c r="D1767" t="str">
        <f>Preturi!I1767</f>
        <v>EUR</v>
      </c>
    </row>
    <row r="1768" spans="1:4">
      <c r="A1768" t="str">
        <f>Preturi!G1768</f>
        <v>ASP16ZNC040</v>
      </c>
      <c r="C1768" t="str">
        <f>Preturi!H1768</f>
        <v>8.90</v>
      </c>
      <c r="D1768" t="str">
        <f>Preturi!I1768</f>
        <v>EUR</v>
      </c>
    </row>
    <row r="1769" spans="1:4">
      <c r="A1769" t="str">
        <f>Preturi!G1769</f>
        <v>ASP16ZNC045</v>
      </c>
      <c r="C1769" t="str">
        <f>Preturi!H1769</f>
        <v>11.12</v>
      </c>
      <c r="D1769" t="str">
        <f>Preturi!I1769</f>
        <v>EUR</v>
      </c>
    </row>
    <row r="1770" spans="1:4">
      <c r="A1770" t="str">
        <f>Preturi!G1770</f>
        <v>ASP16ZNC050</v>
      </c>
      <c r="C1770" t="str">
        <f>Preturi!H1770</f>
        <v>12.14</v>
      </c>
      <c r="D1770" t="str">
        <f>Preturi!I1770</f>
        <v>EUR</v>
      </c>
    </row>
    <row r="1771" spans="1:4">
      <c r="A1771" t="str">
        <f>Preturi!G1771</f>
        <v>ASP16ZNC060</v>
      </c>
      <c r="C1771" t="str">
        <f>Preturi!H1771</f>
        <v>14.95</v>
      </c>
      <c r="D1771" t="str">
        <f>Preturi!I1771</f>
        <v>EUR</v>
      </c>
    </row>
    <row r="1772" spans="1:4">
      <c r="A1772" t="str">
        <f>Preturi!G1772</f>
        <v>ASP16ZNC070</v>
      </c>
      <c r="C1772" t="str">
        <f>Preturi!H1772</f>
        <v>17.54</v>
      </c>
      <c r="D1772" t="str">
        <f>Preturi!I1772</f>
        <v>EUR</v>
      </c>
    </row>
    <row r="1773" spans="1:4">
      <c r="A1773" t="str">
        <f>Preturi!G1773</f>
        <v>ASP17803045</v>
      </c>
      <c r="C1773" t="str">
        <f>Preturi!H1773</f>
        <v>18.98</v>
      </c>
      <c r="D1773" t="str">
        <f>Preturi!I1773</f>
        <v>EUR</v>
      </c>
    </row>
    <row r="1774" spans="1:4">
      <c r="A1774" t="str">
        <f>Preturi!G1774</f>
        <v>ASP17DPL050</v>
      </c>
      <c r="C1774" t="str">
        <f>Preturi!H1774</f>
        <v>15.50</v>
      </c>
      <c r="D1774" t="str">
        <f>Preturi!I1774</f>
        <v>EUR</v>
      </c>
    </row>
    <row r="1775" spans="1:4">
      <c r="A1775" t="str">
        <f>Preturi!G1775</f>
        <v>ASP17DPL060</v>
      </c>
      <c r="C1775" t="str">
        <f>Preturi!H1775</f>
        <v>23.09</v>
      </c>
      <c r="D1775" t="str">
        <f>Preturi!I1775</f>
        <v>EUR</v>
      </c>
    </row>
    <row r="1776" spans="1:4">
      <c r="A1776" t="str">
        <f>Preturi!G1776</f>
        <v>ASP17DPM050</v>
      </c>
      <c r="C1776" t="str">
        <f>Preturi!H1776</f>
        <v>16.13</v>
      </c>
      <c r="D1776" t="str">
        <f>Preturi!I1776</f>
        <v>EUR</v>
      </c>
    </row>
    <row r="1777" spans="1:4">
      <c r="A1777" t="str">
        <f>Preturi!G1777</f>
        <v>ASP17DPM060</v>
      </c>
      <c r="C1777" t="str">
        <f>Preturi!H1777</f>
        <v>32.96</v>
      </c>
      <c r="D1777" t="str">
        <f>Preturi!I1777</f>
        <v>EUR</v>
      </c>
    </row>
    <row r="1778" spans="1:4">
      <c r="A1778" t="str">
        <f>Preturi!G1778</f>
        <v>ASP17GDM050</v>
      </c>
      <c r="C1778" t="str">
        <f>Preturi!H1778</f>
        <v>19.23</v>
      </c>
      <c r="D1778" t="str">
        <f>Preturi!I1778</f>
        <v>EUR</v>
      </c>
    </row>
    <row r="1779" spans="1:4">
      <c r="A1779" t="str">
        <f>Preturi!G1779</f>
        <v>ASP17LUC040</v>
      </c>
      <c r="C1779" t="str">
        <f>Preturi!H1779</f>
        <v>11.27</v>
      </c>
      <c r="D1779" t="str">
        <f>Preturi!I1779</f>
        <v>EUR</v>
      </c>
    </row>
    <row r="1780" spans="1:4">
      <c r="A1780" t="str">
        <f>Preturi!G1780</f>
        <v>ASP17LUC045</v>
      </c>
      <c r="C1780" t="str">
        <f>Preturi!H1780</f>
        <v>13.15</v>
      </c>
      <c r="D1780" t="str">
        <f>Preturi!I1780</f>
        <v>EUR</v>
      </c>
    </row>
    <row r="1781" spans="1:4">
      <c r="A1781" t="str">
        <f>Preturi!G1781</f>
        <v>ASP17LUC050</v>
      </c>
      <c r="C1781" t="str">
        <f>Preturi!H1781</f>
        <v>14.09</v>
      </c>
      <c r="D1781" t="str">
        <f>Preturi!I1781</f>
        <v>EUR</v>
      </c>
    </row>
    <row r="1782" spans="1:4">
      <c r="A1782" t="str">
        <f>Preturi!G1782</f>
        <v>ASP17LUC060</v>
      </c>
      <c r="C1782" t="str">
        <f>Preturi!H1782</f>
        <v>15.97</v>
      </c>
      <c r="D1782" t="str">
        <f>Preturi!I1782</f>
        <v>EUR</v>
      </c>
    </row>
    <row r="1783" spans="1:4">
      <c r="A1783" t="str">
        <f>Preturi!G1783</f>
        <v>ASP17LUC070</v>
      </c>
      <c r="C1783" t="str">
        <f>Preturi!H1783</f>
        <v>20.29</v>
      </c>
      <c r="D1783" t="str">
        <f>Preturi!I1783</f>
        <v>EUR</v>
      </c>
    </row>
    <row r="1784" spans="1:4">
      <c r="A1784" t="str">
        <f>Preturi!G1784</f>
        <v>ASP17MAT040</v>
      </c>
      <c r="C1784" t="str">
        <f>Preturi!H1784</f>
        <v>12.30</v>
      </c>
      <c r="D1784" t="str">
        <f>Preturi!I1784</f>
        <v>EUR</v>
      </c>
    </row>
    <row r="1785" spans="1:4">
      <c r="A1785" t="str">
        <f>Preturi!G1785</f>
        <v>ASP17MAT045</v>
      </c>
      <c r="C1785" t="str">
        <f>Preturi!H1785</f>
        <v>14.05</v>
      </c>
      <c r="D1785" t="str">
        <f>Preturi!I1785</f>
        <v>EUR</v>
      </c>
    </row>
    <row r="1786" spans="1:4">
      <c r="A1786" t="str">
        <f>Preturi!G1786</f>
        <v>ASP17MAT050</v>
      </c>
      <c r="C1786" t="str">
        <f>Preturi!H1786</f>
        <v>14.67</v>
      </c>
      <c r="D1786" t="str">
        <f>Preturi!I1786</f>
        <v>EUR</v>
      </c>
    </row>
    <row r="1787" spans="1:4">
      <c r="A1787" t="str">
        <f>Preturi!G1787</f>
        <v>ASP17MAT060</v>
      </c>
      <c r="C1787" t="str">
        <f>Preturi!H1787</f>
        <v>16.62</v>
      </c>
      <c r="D1787" t="str">
        <f>Preturi!I1787</f>
        <v>EUR</v>
      </c>
    </row>
    <row r="1788" spans="1:4">
      <c r="A1788" t="str">
        <f>Preturi!G1788</f>
        <v>ASP17MGN050</v>
      </c>
      <c r="C1788" t="str">
        <f>Preturi!H1788</f>
        <v>15.27</v>
      </c>
      <c r="D1788" t="str">
        <f>Preturi!I1788</f>
        <v>EUR</v>
      </c>
    </row>
    <row r="1789" spans="1:4">
      <c r="A1789" t="str">
        <f>Preturi!G1789</f>
        <v>ASP17WOD045</v>
      </c>
      <c r="C1789" t="str">
        <f>Preturi!H1789</f>
        <v>19.00</v>
      </c>
      <c r="D1789" t="str">
        <f>Preturi!I1789</f>
        <v>EUR</v>
      </c>
    </row>
    <row r="1790" spans="1:4">
      <c r="A1790" t="str">
        <f>Preturi!G1790</f>
        <v>ASP17WOD050</v>
      </c>
      <c r="C1790" t="str">
        <f>Preturi!H1790</f>
        <v>19.23</v>
      </c>
      <c r="D1790" t="str">
        <f>Preturi!I1790</f>
        <v>EUR</v>
      </c>
    </row>
    <row r="1791" spans="1:4">
      <c r="A1791" t="str">
        <f>Preturi!G1791</f>
        <v>ASP17ZNC037</v>
      </c>
      <c r="C1791" t="str">
        <f>Preturi!H1791</f>
        <v>9.25</v>
      </c>
      <c r="D1791" t="str">
        <f>Preturi!I1791</f>
        <v>EUR</v>
      </c>
    </row>
    <row r="1792" spans="1:4">
      <c r="A1792" t="str">
        <f>Preturi!G1792</f>
        <v>ASP17ZNC040</v>
      </c>
      <c r="C1792" t="str">
        <f>Preturi!H1792</f>
        <v>9.46</v>
      </c>
      <c r="D1792" t="str">
        <f>Preturi!I1792</f>
        <v>EUR</v>
      </c>
    </row>
    <row r="1793" spans="1:4">
      <c r="A1793" t="str">
        <f>Preturi!G1793</f>
        <v>ASP17ZNC045</v>
      </c>
      <c r="C1793" t="str">
        <f>Preturi!H1793</f>
        <v>11.82</v>
      </c>
      <c r="D1793" t="str">
        <f>Preturi!I1793</f>
        <v>EUR</v>
      </c>
    </row>
    <row r="1794" spans="1:4">
      <c r="A1794" t="str">
        <f>Preturi!G1794</f>
        <v>ASP17ZNC050</v>
      </c>
      <c r="C1794" t="str">
        <f>Preturi!H1794</f>
        <v>12.90</v>
      </c>
      <c r="D1794" t="str">
        <f>Preturi!I1794</f>
        <v>EUR</v>
      </c>
    </row>
    <row r="1795" spans="1:4">
      <c r="A1795" t="str">
        <f>Preturi!G1795</f>
        <v>ASP17ZNC060</v>
      </c>
      <c r="C1795" t="str">
        <f>Preturi!H1795</f>
        <v>15.88</v>
      </c>
      <c r="D1795" t="str">
        <f>Preturi!I1795</f>
        <v>EUR</v>
      </c>
    </row>
    <row r="1796" spans="1:4">
      <c r="A1796" t="str">
        <f>Preturi!G1796</f>
        <v>ASP17ZNC070</v>
      </c>
      <c r="C1796" t="str">
        <f>Preturi!H1796</f>
        <v>18.64</v>
      </c>
      <c r="D1796" t="str">
        <f>Preturi!I1796</f>
        <v>EUR</v>
      </c>
    </row>
    <row r="1797" spans="1:4">
      <c r="A1797" t="str">
        <f>Preturi!G1797</f>
        <v>ASP18803045</v>
      </c>
      <c r="C1797" t="str">
        <f>Preturi!H1797</f>
        <v>20.10</v>
      </c>
      <c r="D1797" t="str">
        <f>Preturi!I1797</f>
        <v>EUR</v>
      </c>
    </row>
    <row r="1798" spans="1:4">
      <c r="A1798" t="str">
        <f>Preturi!G1798</f>
        <v>ASP18DPL050</v>
      </c>
      <c r="C1798" t="str">
        <f>Preturi!H1798</f>
        <v>16.41</v>
      </c>
      <c r="D1798" t="str">
        <f>Preturi!I1798</f>
        <v>EUR</v>
      </c>
    </row>
    <row r="1799" spans="1:4">
      <c r="A1799" t="str">
        <f>Preturi!G1799</f>
        <v>ASP18DPL060</v>
      </c>
      <c r="C1799" t="str">
        <f>Preturi!H1799</f>
        <v>24.45</v>
      </c>
      <c r="D1799" t="str">
        <f>Preturi!I1799</f>
        <v>EUR</v>
      </c>
    </row>
    <row r="1800" spans="1:4">
      <c r="A1800" t="str">
        <f>Preturi!G1800</f>
        <v>ASP18DPM050</v>
      </c>
      <c r="C1800" t="str">
        <f>Preturi!H1800</f>
        <v>17.08</v>
      </c>
      <c r="D1800" t="str">
        <f>Preturi!I1800</f>
        <v>EUR</v>
      </c>
    </row>
    <row r="1801" spans="1:4">
      <c r="A1801" t="str">
        <f>Preturi!G1801</f>
        <v>ASP18DPM060</v>
      </c>
      <c r="C1801" t="str">
        <f>Preturi!H1801</f>
        <v>34.89</v>
      </c>
      <c r="D1801" t="str">
        <f>Preturi!I1801</f>
        <v>EUR</v>
      </c>
    </row>
    <row r="1802" spans="1:4">
      <c r="A1802" t="str">
        <f>Preturi!G1802</f>
        <v>ASP18GDM050</v>
      </c>
      <c r="C1802" t="str">
        <f>Preturi!H1802</f>
        <v>20.36</v>
      </c>
      <c r="D1802" t="str">
        <f>Preturi!I1802</f>
        <v>EUR</v>
      </c>
    </row>
    <row r="1803" spans="1:4">
      <c r="A1803" t="str">
        <f>Preturi!G1803</f>
        <v>ASP18LUC040</v>
      </c>
      <c r="C1803" t="str">
        <f>Preturi!H1803</f>
        <v>11.93</v>
      </c>
      <c r="D1803" t="str">
        <f>Preturi!I1803</f>
        <v>EUR</v>
      </c>
    </row>
    <row r="1804" spans="1:4">
      <c r="A1804" t="str">
        <f>Preturi!G1804</f>
        <v>ASP18LUC045</v>
      </c>
      <c r="C1804" t="str">
        <f>Preturi!H1804</f>
        <v>13.92</v>
      </c>
      <c r="D1804" t="str">
        <f>Preturi!I1804</f>
        <v>EUR</v>
      </c>
    </row>
    <row r="1805" spans="1:4">
      <c r="A1805" t="str">
        <f>Preturi!G1805</f>
        <v>ASP18LUC050</v>
      </c>
      <c r="C1805" t="str">
        <f>Preturi!H1805</f>
        <v>14.92</v>
      </c>
      <c r="D1805" t="str">
        <f>Preturi!I1805</f>
        <v>EUR</v>
      </c>
    </row>
    <row r="1806" spans="1:4">
      <c r="A1806" t="str">
        <f>Preturi!G1806</f>
        <v>ASP18LUC060</v>
      </c>
      <c r="C1806" t="str">
        <f>Preturi!H1806</f>
        <v>16.91</v>
      </c>
      <c r="D1806" t="str">
        <f>Preturi!I1806</f>
        <v>EUR</v>
      </c>
    </row>
    <row r="1807" spans="1:4">
      <c r="A1807" t="str">
        <f>Preturi!G1807</f>
        <v>ASP18LUC070</v>
      </c>
      <c r="C1807" t="str">
        <f>Preturi!H1807</f>
        <v>21.48</v>
      </c>
      <c r="D1807" t="str">
        <f>Preturi!I1807</f>
        <v>EUR</v>
      </c>
    </row>
    <row r="1808" spans="1:4">
      <c r="A1808" t="str">
        <f>Preturi!G1808</f>
        <v>ASP18MAT040</v>
      </c>
      <c r="C1808" t="str">
        <f>Preturi!H1808</f>
        <v>13.02</v>
      </c>
      <c r="D1808" t="str">
        <f>Preturi!I1808</f>
        <v>EUR</v>
      </c>
    </row>
    <row r="1809" spans="1:4">
      <c r="A1809" t="str">
        <f>Preturi!G1809</f>
        <v>ASP18MAT045</v>
      </c>
      <c r="C1809" t="str">
        <f>Preturi!H1809</f>
        <v>14.87</v>
      </c>
      <c r="D1809" t="str">
        <f>Preturi!I1809</f>
        <v>EUR</v>
      </c>
    </row>
    <row r="1810" spans="1:4">
      <c r="A1810" t="str">
        <f>Preturi!G1810</f>
        <v>ASP18MAT050</v>
      </c>
      <c r="C1810" t="str">
        <f>Preturi!H1810</f>
        <v>15.53</v>
      </c>
      <c r="D1810" t="str">
        <f>Preturi!I1810</f>
        <v>EUR</v>
      </c>
    </row>
    <row r="1811" spans="1:4">
      <c r="A1811" t="str">
        <f>Preturi!G1811</f>
        <v>ASP18MAT060</v>
      </c>
      <c r="C1811" t="str">
        <f>Preturi!H1811</f>
        <v>17.59</v>
      </c>
      <c r="D1811" t="str">
        <f>Preturi!I1811</f>
        <v>EUR</v>
      </c>
    </row>
    <row r="1812" spans="1:4">
      <c r="A1812" t="str">
        <f>Preturi!G1812</f>
        <v>ASP18MGN050</v>
      </c>
      <c r="C1812" t="str">
        <f>Preturi!H1812</f>
        <v>16.17</v>
      </c>
      <c r="D1812" t="str">
        <f>Preturi!I1812</f>
        <v>EUR</v>
      </c>
    </row>
    <row r="1813" spans="1:4">
      <c r="A1813" t="str">
        <f>Preturi!G1813</f>
        <v>ASP18WOD045</v>
      </c>
      <c r="C1813" t="str">
        <f>Preturi!H1813</f>
        <v>20.12</v>
      </c>
      <c r="D1813" t="str">
        <f>Preturi!I1813</f>
        <v>EUR</v>
      </c>
    </row>
    <row r="1814" spans="1:4">
      <c r="A1814" t="str">
        <f>Preturi!G1814</f>
        <v>ASP18WOD050</v>
      </c>
      <c r="C1814" t="str">
        <f>Preturi!H1814</f>
        <v>20.36</v>
      </c>
      <c r="D1814" t="str">
        <f>Preturi!I1814</f>
        <v>EUR</v>
      </c>
    </row>
    <row r="1815" spans="1:4">
      <c r="A1815" t="str">
        <f>Preturi!G1815</f>
        <v>ASP18ZNC037</v>
      </c>
      <c r="C1815" t="str">
        <f>Preturi!H1815</f>
        <v>9.79</v>
      </c>
      <c r="D1815" t="str">
        <f>Preturi!I1815</f>
        <v>EUR</v>
      </c>
    </row>
    <row r="1816" spans="1:4">
      <c r="A1816" t="str">
        <f>Preturi!G1816</f>
        <v>ASP18ZNC040</v>
      </c>
      <c r="C1816" t="str">
        <f>Preturi!H1816</f>
        <v>10.01</v>
      </c>
      <c r="D1816" t="str">
        <f>Preturi!I1816</f>
        <v>EUR</v>
      </c>
    </row>
    <row r="1817" spans="1:4">
      <c r="A1817" t="str">
        <f>Preturi!G1817</f>
        <v>ASP18ZNC045</v>
      </c>
      <c r="C1817" t="str">
        <f>Preturi!H1817</f>
        <v>12.51</v>
      </c>
      <c r="D1817" t="str">
        <f>Preturi!I1817</f>
        <v>EUR</v>
      </c>
    </row>
    <row r="1818" spans="1:4">
      <c r="A1818" t="str">
        <f>Preturi!G1818</f>
        <v>ASP18ZNC050</v>
      </c>
      <c r="C1818" t="str">
        <f>Preturi!H1818</f>
        <v>13.66</v>
      </c>
      <c r="D1818" t="str">
        <f>Preturi!I1818</f>
        <v>EUR</v>
      </c>
    </row>
    <row r="1819" spans="1:4">
      <c r="A1819" t="str">
        <f>Preturi!G1819</f>
        <v>ASP18ZNC060</v>
      </c>
      <c r="C1819" t="str">
        <f>Preturi!H1819</f>
        <v>16.82</v>
      </c>
      <c r="D1819" t="str">
        <f>Preturi!I1819</f>
        <v>EUR</v>
      </c>
    </row>
    <row r="1820" spans="1:4">
      <c r="A1820" t="str">
        <f>Preturi!G1820</f>
        <v>ASP18ZNC070</v>
      </c>
      <c r="C1820" t="str">
        <f>Preturi!H1820</f>
        <v>19.73</v>
      </c>
      <c r="D1820" t="str">
        <f>Preturi!I1820</f>
        <v>EUR</v>
      </c>
    </row>
    <row r="1821" spans="1:4">
      <c r="A1821" t="str">
        <f>Preturi!G1821</f>
        <v>ASP19803045</v>
      </c>
      <c r="C1821" t="str">
        <f>Preturi!H1821</f>
        <v>21.21</v>
      </c>
      <c r="D1821" t="str">
        <f>Preturi!I1821</f>
        <v>EUR</v>
      </c>
    </row>
    <row r="1822" spans="1:4">
      <c r="A1822" t="str">
        <f>Preturi!G1822</f>
        <v>ASP19DPL050</v>
      </c>
      <c r="C1822" t="str">
        <f>Preturi!H1822</f>
        <v>17.32</v>
      </c>
      <c r="D1822" t="str">
        <f>Preturi!I1822</f>
        <v>EUR</v>
      </c>
    </row>
    <row r="1823" spans="1:4">
      <c r="A1823" t="str">
        <f>Preturi!G1823</f>
        <v>ASP19DPL060</v>
      </c>
      <c r="C1823" t="str">
        <f>Preturi!H1823</f>
        <v>25.80</v>
      </c>
      <c r="D1823" t="str">
        <f>Preturi!I1823</f>
        <v>EUR</v>
      </c>
    </row>
    <row r="1824" spans="1:4">
      <c r="A1824" t="str">
        <f>Preturi!G1824</f>
        <v>ASP19DPM050</v>
      </c>
      <c r="C1824" t="str">
        <f>Preturi!H1824</f>
        <v>18.03</v>
      </c>
      <c r="D1824" t="str">
        <f>Preturi!I1824</f>
        <v>EUR</v>
      </c>
    </row>
    <row r="1825" spans="1:4">
      <c r="A1825" t="str">
        <f>Preturi!G1825</f>
        <v>ASP19DPM060</v>
      </c>
      <c r="C1825" t="str">
        <f>Preturi!H1825</f>
        <v>36.83</v>
      </c>
      <c r="D1825" t="str">
        <f>Preturi!I1825</f>
        <v>EUR</v>
      </c>
    </row>
    <row r="1826" spans="1:4">
      <c r="A1826" t="str">
        <f>Preturi!G1826</f>
        <v>ASP19GDM050</v>
      </c>
      <c r="C1826" t="str">
        <f>Preturi!H1826</f>
        <v>21.49</v>
      </c>
      <c r="D1826" t="str">
        <f>Preturi!I1826</f>
        <v>EUR</v>
      </c>
    </row>
    <row r="1827" spans="1:4">
      <c r="A1827" t="str">
        <f>Preturi!G1827</f>
        <v>ASP19LUC040</v>
      </c>
      <c r="C1827" t="str">
        <f>Preturi!H1827</f>
        <v>12.59</v>
      </c>
      <c r="D1827" t="str">
        <f>Preturi!I1827</f>
        <v>EUR</v>
      </c>
    </row>
    <row r="1828" spans="1:4">
      <c r="A1828" t="str">
        <f>Preturi!G1828</f>
        <v>ASP19LUC045</v>
      </c>
      <c r="C1828" t="str">
        <f>Preturi!H1828</f>
        <v>14.70</v>
      </c>
      <c r="D1828" t="str">
        <f>Preturi!I1828</f>
        <v>EUR</v>
      </c>
    </row>
    <row r="1829" spans="1:4">
      <c r="A1829" t="str">
        <f>Preturi!G1829</f>
        <v>ASP19LUC050</v>
      </c>
      <c r="C1829" t="str">
        <f>Preturi!H1829</f>
        <v>15.75</v>
      </c>
      <c r="D1829" t="str">
        <f>Preturi!I1829</f>
        <v>EUR</v>
      </c>
    </row>
    <row r="1830" spans="1:4">
      <c r="A1830" t="str">
        <f>Preturi!G1830</f>
        <v>ASP19LUC060</v>
      </c>
      <c r="C1830" t="str">
        <f>Preturi!H1830</f>
        <v>17.85</v>
      </c>
      <c r="D1830" t="str">
        <f>Preturi!I1830</f>
        <v>EUR</v>
      </c>
    </row>
    <row r="1831" spans="1:4">
      <c r="A1831" t="str">
        <f>Preturi!G1831</f>
        <v>ASP19LUC070</v>
      </c>
      <c r="C1831" t="str">
        <f>Preturi!H1831</f>
        <v>22.67</v>
      </c>
      <c r="D1831" t="str">
        <f>Preturi!I1831</f>
        <v>EUR</v>
      </c>
    </row>
    <row r="1832" spans="1:4">
      <c r="A1832" t="str">
        <f>Preturi!G1832</f>
        <v>ASP19MAT040</v>
      </c>
      <c r="C1832" t="str">
        <f>Preturi!H1832</f>
        <v>13.75</v>
      </c>
      <c r="D1832" t="str">
        <f>Preturi!I1832</f>
        <v>EUR</v>
      </c>
    </row>
    <row r="1833" spans="1:4">
      <c r="A1833" t="str">
        <f>Preturi!G1833</f>
        <v>ASP19MAT045</v>
      </c>
      <c r="C1833" t="str">
        <f>Preturi!H1833</f>
        <v>15.70</v>
      </c>
      <c r="D1833" t="str">
        <f>Preturi!I1833</f>
        <v>EUR</v>
      </c>
    </row>
    <row r="1834" spans="1:4">
      <c r="A1834" t="str">
        <f>Preturi!G1834</f>
        <v>ASP19MAT050</v>
      </c>
      <c r="C1834" t="str">
        <f>Preturi!H1834</f>
        <v>16.39</v>
      </c>
      <c r="D1834" t="str">
        <f>Preturi!I1834</f>
        <v>EUR</v>
      </c>
    </row>
    <row r="1835" spans="1:4">
      <c r="A1835" t="str">
        <f>Preturi!G1835</f>
        <v>ASP19MAT060</v>
      </c>
      <c r="C1835" t="str">
        <f>Preturi!H1835</f>
        <v>18.57</v>
      </c>
      <c r="D1835" t="str">
        <f>Preturi!I1835</f>
        <v>EUR</v>
      </c>
    </row>
    <row r="1836" spans="1:4">
      <c r="A1836" t="str">
        <f>Preturi!G1836</f>
        <v>ASP19MGN050</v>
      </c>
      <c r="C1836" t="str">
        <f>Preturi!H1836</f>
        <v>17.07</v>
      </c>
      <c r="D1836" t="str">
        <f>Preturi!I1836</f>
        <v>EUR</v>
      </c>
    </row>
    <row r="1837" spans="1:4">
      <c r="A1837" t="str">
        <f>Preturi!G1837</f>
        <v>ASP19WOD045</v>
      </c>
      <c r="C1837" t="str">
        <f>Preturi!H1837</f>
        <v>21.24</v>
      </c>
      <c r="D1837" t="str">
        <f>Preturi!I1837</f>
        <v>EUR</v>
      </c>
    </row>
    <row r="1838" spans="1:4">
      <c r="A1838" t="str">
        <f>Preturi!G1838</f>
        <v>ASP19WOD050</v>
      </c>
      <c r="C1838" t="str">
        <f>Preturi!H1838</f>
        <v>21.49</v>
      </c>
      <c r="D1838" t="str">
        <f>Preturi!I1838</f>
        <v>EUR</v>
      </c>
    </row>
    <row r="1839" spans="1:4">
      <c r="A1839" t="str">
        <f>Preturi!G1839</f>
        <v>ASP19ZNC037</v>
      </c>
      <c r="C1839" t="str">
        <f>Preturi!H1839</f>
        <v>10.34</v>
      </c>
      <c r="D1839" t="str">
        <f>Preturi!I1839</f>
        <v>EUR</v>
      </c>
    </row>
    <row r="1840" spans="1:4">
      <c r="A1840" t="str">
        <f>Preturi!G1840</f>
        <v>ASP19ZNC040</v>
      </c>
      <c r="C1840" t="str">
        <f>Preturi!H1840</f>
        <v>10.57</v>
      </c>
      <c r="D1840" t="str">
        <f>Preturi!I1840</f>
        <v>EUR</v>
      </c>
    </row>
    <row r="1841" spans="1:4">
      <c r="A1841" t="str">
        <f>Preturi!G1841</f>
        <v>ASP19ZNC045</v>
      </c>
      <c r="C1841" t="str">
        <f>Preturi!H1841</f>
        <v>13.21</v>
      </c>
      <c r="D1841" t="str">
        <f>Preturi!I1841</f>
        <v>EUR</v>
      </c>
    </row>
    <row r="1842" spans="1:4">
      <c r="A1842" t="str">
        <f>Preturi!G1842</f>
        <v>ASP19ZNC050</v>
      </c>
      <c r="C1842" t="str">
        <f>Preturi!H1842</f>
        <v>14.42</v>
      </c>
      <c r="D1842" t="str">
        <f>Preturi!I1842</f>
        <v>EUR</v>
      </c>
    </row>
    <row r="1843" spans="1:4">
      <c r="A1843" t="str">
        <f>Preturi!G1843</f>
        <v>ASP19ZNC060</v>
      </c>
      <c r="C1843" t="str">
        <f>Preturi!H1843</f>
        <v>17.75</v>
      </c>
      <c r="D1843" t="str">
        <f>Preturi!I1843</f>
        <v>EUR</v>
      </c>
    </row>
    <row r="1844" spans="1:4">
      <c r="A1844" t="str">
        <f>Preturi!G1844</f>
        <v>ASP19ZNC070</v>
      </c>
      <c r="C1844" t="str">
        <f>Preturi!H1844</f>
        <v>20.83</v>
      </c>
      <c r="D1844" t="str">
        <f>Preturi!I1844</f>
        <v>EUR</v>
      </c>
    </row>
    <row r="1845" spans="1:4">
      <c r="A1845" t="str">
        <f>Preturi!G1845</f>
        <v>ASP20803045</v>
      </c>
      <c r="C1845" t="str">
        <f>Preturi!H1845</f>
        <v>22.33</v>
      </c>
      <c r="D1845" t="str">
        <f>Preturi!I1845</f>
        <v>EUR</v>
      </c>
    </row>
    <row r="1846" spans="1:4">
      <c r="A1846" t="str">
        <f>Preturi!G1846</f>
        <v>ASP20DPL050</v>
      </c>
      <c r="C1846" t="str">
        <f>Preturi!H1846</f>
        <v>18.24</v>
      </c>
      <c r="D1846" t="str">
        <f>Preturi!I1846</f>
        <v>EUR</v>
      </c>
    </row>
    <row r="1847" spans="1:4">
      <c r="A1847" t="str">
        <f>Preturi!G1847</f>
        <v>ASP20DPL060</v>
      </c>
      <c r="C1847" t="str">
        <f>Preturi!H1847</f>
        <v>27.16</v>
      </c>
      <c r="D1847" t="str">
        <f>Preturi!I1847</f>
        <v>EUR</v>
      </c>
    </row>
    <row r="1848" spans="1:4">
      <c r="A1848" t="str">
        <f>Preturi!G1848</f>
        <v>ASP20DPM050</v>
      </c>
      <c r="C1848" t="str">
        <f>Preturi!H1848</f>
        <v>18.98</v>
      </c>
      <c r="D1848" t="str">
        <f>Preturi!I1848</f>
        <v>EUR</v>
      </c>
    </row>
    <row r="1849" spans="1:4">
      <c r="A1849" t="str">
        <f>Preturi!G1849</f>
        <v>ASP20DPM060</v>
      </c>
      <c r="C1849" t="str">
        <f>Preturi!H1849</f>
        <v>38.77</v>
      </c>
      <c r="D1849" t="str">
        <f>Preturi!I1849</f>
        <v>EUR</v>
      </c>
    </row>
    <row r="1850" spans="1:4">
      <c r="A1850" t="str">
        <f>Preturi!G1850</f>
        <v>ASP20GDM050</v>
      </c>
      <c r="C1850" t="str">
        <f>Preturi!H1850</f>
        <v>22.63</v>
      </c>
      <c r="D1850" t="str">
        <f>Preturi!I1850</f>
        <v>EUR</v>
      </c>
    </row>
    <row r="1851" spans="1:4">
      <c r="A1851" t="str">
        <f>Preturi!G1851</f>
        <v>ASP20LUC040</v>
      </c>
      <c r="C1851" t="str">
        <f>Preturi!H1851</f>
        <v>13.26</v>
      </c>
      <c r="D1851" t="str">
        <f>Preturi!I1851</f>
        <v>EUR</v>
      </c>
    </row>
    <row r="1852" spans="1:4">
      <c r="A1852" t="str">
        <f>Preturi!G1852</f>
        <v>ASP20LUC045</v>
      </c>
      <c r="C1852" t="str">
        <f>Preturi!H1852</f>
        <v>15.47</v>
      </c>
      <c r="D1852" t="str">
        <f>Preturi!I1852</f>
        <v>EUR</v>
      </c>
    </row>
    <row r="1853" spans="1:4">
      <c r="A1853" t="str">
        <f>Preturi!G1853</f>
        <v>ASP20LUC050</v>
      </c>
      <c r="C1853" t="str">
        <f>Preturi!H1853</f>
        <v>16.58</v>
      </c>
      <c r="D1853" t="str">
        <f>Preturi!I1853</f>
        <v>EUR</v>
      </c>
    </row>
    <row r="1854" spans="1:4">
      <c r="A1854" t="str">
        <f>Preturi!G1854</f>
        <v>ASP20LUC060</v>
      </c>
      <c r="C1854" t="str">
        <f>Preturi!H1854</f>
        <v>18.79</v>
      </c>
      <c r="D1854" t="str">
        <f>Preturi!I1854</f>
        <v>EUR</v>
      </c>
    </row>
    <row r="1855" spans="1:4">
      <c r="A1855" t="str">
        <f>Preturi!G1855</f>
        <v>ASP20LUC070</v>
      </c>
      <c r="C1855" t="str">
        <f>Preturi!H1855</f>
        <v>23.87</v>
      </c>
      <c r="D1855" t="str">
        <f>Preturi!I1855</f>
        <v>EUR</v>
      </c>
    </row>
    <row r="1856" spans="1:4">
      <c r="A1856" t="str">
        <f>Preturi!G1856</f>
        <v>ASP20MAT040</v>
      </c>
      <c r="C1856" t="str">
        <f>Preturi!H1856</f>
        <v>14.47</v>
      </c>
      <c r="D1856" t="str">
        <f>Preturi!I1856</f>
        <v>EUR</v>
      </c>
    </row>
    <row r="1857" spans="1:4">
      <c r="A1857" t="str">
        <f>Preturi!G1857</f>
        <v>ASP20MAT045</v>
      </c>
      <c r="C1857" t="str">
        <f>Preturi!H1857</f>
        <v>16.52</v>
      </c>
      <c r="D1857" t="str">
        <f>Preturi!I1857</f>
        <v>EUR</v>
      </c>
    </row>
    <row r="1858" spans="1:4">
      <c r="A1858" t="str">
        <f>Preturi!G1858</f>
        <v>ASP20MAT050</v>
      </c>
      <c r="C1858" t="str">
        <f>Preturi!H1858</f>
        <v>17.25</v>
      </c>
      <c r="D1858" t="str">
        <f>Preturi!I1858</f>
        <v>EUR</v>
      </c>
    </row>
    <row r="1859" spans="1:4">
      <c r="A1859" t="str">
        <f>Preturi!G1859</f>
        <v>ASP20MAT060</v>
      </c>
      <c r="C1859" t="str">
        <f>Preturi!H1859</f>
        <v>19.55</v>
      </c>
      <c r="D1859" t="str">
        <f>Preturi!I1859</f>
        <v>EUR</v>
      </c>
    </row>
    <row r="1860" spans="1:4">
      <c r="A1860" t="str">
        <f>Preturi!G1860</f>
        <v>ASP20MGN050</v>
      </c>
      <c r="C1860" t="str">
        <f>Preturi!H1860</f>
        <v>17.97</v>
      </c>
      <c r="D1860" t="str">
        <f>Preturi!I1860</f>
        <v>EUR</v>
      </c>
    </row>
    <row r="1861" spans="1:4">
      <c r="A1861" t="str">
        <f>Preturi!G1861</f>
        <v>ASP20WOD045</v>
      </c>
      <c r="C1861" t="str">
        <f>Preturi!H1861</f>
        <v>22.36</v>
      </c>
      <c r="D1861" t="str">
        <f>Preturi!I1861</f>
        <v>EUR</v>
      </c>
    </row>
    <row r="1862" spans="1:4">
      <c r="A1862" t="str">
        <f>Preturi!G1862</f>
        <v>ASP20WOD050</v>
      </c>
      <c r="C1862" t="str">
        <f>Preturi!H1862</f>
        <v>22.63</v>
      </c>
      <c r="D1862" t="str">
        <f>Preturi!I1862</f>
        <v>EUR</v>
      </c>
    </row>
    <row r="1863" spans="1:4">
      <c r="A1863" t="str">
        <f>Preturi!G1863</f>
        <v>ASP20ZNC037</v>
      </c>
      <c r="C1863" t="str">
        <f>Preturi!H1863</f>
        <v>10.88</v>
      </c>
      <c r="D1863" t="str">
        <f>Preturi!I1863</f>
        <v>EUR</v>
      </c>
    </row>
    <row r="1864" spans="1:4">
      <c r="A1864" t="str">
        <f>Preturi!G1864</f>
        <v>ASP20ZNC040</v>
      </c>
      <c r="C1864" t="str">
        <f>Preturi!H1864</f>
        <v>11.12</v>
      </c>
      <c r="D1864" t="str">
        <f>Preturi!I1864</f>
        <v>EUR</v>
      </c>
    </row>
    <row r="1865" spans="1:4">
      <c r="A1865" t="str">
        <f>Preturi!G1865</f>
        <v>ASP20ZNC045</v>
      </c>
      <c r="C1865" t="str">
        <f>Preturi!H1865</f>
        <v>13.91</v>
      </c>
      <c r="D1865" t="str">
        <f>Preturi!I1865</f>
        <v>EUR</v>
      </c>
    </row>
    <row r="1866" spans="1:4">
      <c r="A1866" t="str">
        <f>Preturi!G1866</f>
        <v>ASP20ZNC050</v>
      </c>
      <c r="C1866" t="str">
        <f>Preturi!H1866</f>
        <v>15.17</v>
      </c>
      <c r="D1866" t="str">
        <f>Preturi!I1866</f>
        <v>EUR</v>
      </c>
    </row>
    <row r="1867" spans="1:4">
      <c r="A1867" t="str">
        <f>Preturi!G1867</f>
        <v>ASP20ZNC060</v>
      </c>
      <c r="C1867" t="str">
        <f>Preturi!H1867</f>
        <v>18.68</v>
      </c>
      <c r="D1867" t="str">
        <f>Preturi!I1867</f>
        <v>EUR</v>
      </c>
    </row>
    <row r="1868" spans="1:4">
      <c r="A1868" t="str">
        <f>Preturi!G1868</f>
        <v>ASP20ZNC070</v>
      </c>
      <c r="C1868" t="str">
        <f>Preturi!H1868</f>
        <v>21.92</v>
      </c>
      <c r="D1868" t="str">
        <f>Preturi!I1868</f>
        <v>EUR</v>
      </c>
    </row>
    <row r="1869" spans="1:4">
      <c r="A1869" t="str">
        <f>Preturi!G1869</f>
        <v>ASP21803045</v>
      </c>
      <c r="C1869" t="str">
        <f>Preturi!H1869</f>
        <v>23.45</v>
      </c>
      <c r="D1869" t="str">
        <f>Preturi!I1869</f>
        <v>EUR</v>
      </c>
    </row>
    <row r="1870" spans="1:4">
      <c r="A1870" t="str">
        <f>Preturi!G1870</f>
        <v>ASP21DPL050</v>
      </c>
      <c r="C1870" t="str">
        <f>Preturi!H1870</f>
        <v>19.15</v>
      </c>
      <c r="D1870" t="str">
        <f>Preturi!I1870</f>
        <v>EUR</v>
      </c>
    </row>
    <row r="1871" spans="1:4">
      <c r="A1871" t="str">
        <f>Preturi!G1871</f>
        <v>ASP21DPL060</v>
      </c>
      <c r="C1871" t="str">
        <f>Preturi!H1871</f>
        <v>28.52</v>
      </c>
      <c r="D1871" t="str">
        <f>Preturi!I1871</f>
        <v>EUR</v>
      </c>
    </row>
    <row r="1872" spans="1:4">
      <c r="A1872" t="str">
        <f>Preturi!G1872</f>
        <v>ASP21DPM050</v>
      </c>
      <c r="C1872" t="str">
        <f>Preturi!H1872</f>
        <v>19.93</v>
      </c>
      <c r="D1872" t="str">
        <f>Preturi!I1872</f>
        <v>EUR</v>
      </c>
    </row>
    <row r="1873" spans="1:4">
      <c r="A1873" t="str">
        <f>Preturi!G1873</f>
        <v>ASP21DPM060</v>
      </c>
      <c r="C1873" t="str">
        <f>Preturi!H1873</f>
        <v>40.71</v>
      </c>
      <c r="D1873" t="str">
        <f>Preturi!I1873</f>
        <v>EUR</v>
      </c>
    </row>
    <row r="1874" spans="1:4">
      <c r="A1874" t="str">
        <f>Preturi!G1874</f>
        <v>ASP21GDM050</v>
      </c>
      <c r="C1874" t="str">
        <f>Preturi!H1874</f>
        <v>23.76</v>
      </c>
      <c r="D1874" t="str">
        <f>Preturi!I1874</f>
        <v>EUR</v>
      </c>
    </row>
    <row r="1875" spans="1:4">
      <c r="A1875" t="str">
        <f>Preturi!G1875</f>
        <v>ASP21LUC040</v>
      </c>
      <c r="C1875" t="str">
        <f>Preturi!H1875</f>
        <v>13.92</v>
      </c>
      <c r="D1875" t="str">
        <f>Preturi!I1875</f>
        <v>EUR</v>
      </c>
    </row>
    <row r="1876" spans="1:4">
      <c r="A1876" t="str">
        <f>Preturi!G1876</f>
        <v>ASP21LUC045</v>
      </c>
      <c r="C1876" t="str">
        <f>Preturi!H1876</f>
        <v>16.24</v>
      </c>
      <c r="D1876" t="str">
        <f>Preturi!I1876</f>
        <v>EUR</v>
      </c>
    </row>
    <row r="1877" spans="1:4">
      <c r="A1877" t="str">
        <f>Preturi!G1877</f>
        <v>ASP21LUC050</v>
      </c>
      <c r="C1877" t="str">
        <f>Preturi!H1877</f>
        <v>17.41</v>
      </c>
      <c r="D1877" t="str">
        <f>Preturi!I1877</f>
        <v>EUR</v>
      </c>
    </row>
    <row r="1878" spans="1:4">
      <c r="A1878" t="str">
        <f>Preturi!G1878</f>
        <v>ASP21LUC060</v>
      </c>
      <c r="C1878" t="str">
        <f>Preturi!H1878</f>
        <v>19.73</v>
      </c>
      <c r="D1878" t="str">
        <f>Preturi!I1878</f>
        <v>EUR</v>
      </c>
    </row>
    <row r="1879" spans="1:4">
      <c r="A1879" t="str">
        <f>Preturi!G1879</f>
        <v>ASP21LUC070</v>
      </c>
      <c r="C1879" t="str">
        <f>Preturi!H1879</f>
        <v>25.06</v>
      </c>
      <c r="D1879" t="str">
        <f>Preturi!I1879</f>
        <v>EUR</v>
      </c>
    </row>
    <row r="1880" spans="1:4">
      <c r="A1880" t="str">
        <f>Preturi!G1880</f>
        <v>ASP21MAT040</v>
      </c>
      <c r="C1880" t="str">
        <f>Preturi!H1880</f>
        <v>15.20</v>
      </c>
      <c r="D1880" t="str">
        <f>Preturi!I1880</f>
        <v>EUR</v>
      </c>
    </row>
    <row r="1881" spans="1:4">
      <c r="A1881" t="str">
        <f>Preturi!G1881</f>
        <v>ASP21MAT045</v>
      </c>
      <c r="C1881" t="str">
        <f>Preturi!H1881</f>
        <v>17.35</v>
      </c>
      <c r="D1881" t="str">
        <f>Preturi!I1881</f>
        <v>EUR</v>
      </c>
    </row>
    <row r="1882" spans="1:4">
      <c r="A1882" t="str">
        <f>Preturi!G1882</f>
        <v>ASP21MAT050</v>
      </c>
      <c r="C1882" t="str">
        <f>Preturi!H1882</f>
        <v>18.12</v>
      </c>
      <c r="D1882" t="str">
        <f>Preturi!I1882</f>
        <v>EUR</v>
      </c>
    </row>
    <row r="1883" spans="1:4">
      <c r="A1883" t="str">
        <f>Preturi!G1883</f>
        <v>ASP21MAT060</v>
      </c>
      <c r="C1883" t="str">
        <f>Preturi!H1883</f>
        <v>20.53</v>
      </c>
      <c r="D1883" t="str">
        <f>Preturi!I1883</f>
        <v>EUR</v>
      </c>
    </row>
    <row r="1884" spans="1:4">
      <c r="A1884" t="str">
        <f>Preturi!G1884</f>
        <v>ASP21MGN050</v>
      </c>
      <c r="C1884" t="str">
        <f>Preturi!H1884</f>
        <v>18.86</v>
      </c>
      <c r="D1884" t="str">
        <f>Preturi!I1884</f>
        <v>EUR</v>
      </c>
    </row>
    <row r="1885" spans="1:4">
      <c r="A1885" t="str">
        <f>Preturi!G1885</f>
        <v>ASP21WOD045</v>
      </c>
      <c r="C1885" t="str">
        <f>Preturi!H1885</f>
        <v>23.47</v>
      </c>
      <c r="D1885" t="str">
        <f>Preturi!I1885</f>
        <v>EUR</v>
      </c>
    </row>
    <row r="1886" spans="1:4">
      <c r="A1886" t="str">
        <f>Preturi!G1886</f>
        <v>ASP21WOD050</v>
      </c>
      <c r="C1886" t="str">
        <f>Preturi!H1886</f>
        <v>23.76</v>
      </c>
      <c r="D1886" t="str">
        <f>Preturi!I1886</f>
        <v>EUR</v>
      </c>
    </row>
    <row r="1887" spans="1:4">
      <c r="A1887" t="str">
        <f>Preturi!G1887</f>
        <v>ASP21ZNC037</v>
      </c>
      <c r="C1887" t="str">
        <f>Preturi!H1887</f>
        <v>11.43</v>
      </c>
      <c r="D1887" t="str">
        <f>Preturi!I1887</f>
        <v>EUR</v>
      </c>
    </row>
    <row r="1888" spans="1:4">
      <c r="A1888" t="str">
        <f>Preturi!G1888</f>
        <v>ASP21ZNC040</v>
      </c>
      <c r="C1888" t="str">
        <f>Preturi!H1888</f>
        <v>11.68</v>
      </c>
      <c r="D1888" t="str">
        <f>Preturi!I1888</f>
        <v>EUR</v>
      </c>
    </row>
    <row r="1889" spans="1:4">
      <c r="A1889" t="str">
        <f>Preturi!G1889</f>
        <v>ASP21ZNC045</v>
      </c>
      <c r="C1889" t="str">
        <f>Preturi!H1889</f>
        <v>14.60</v>
      </c>
      <c r="D1889" t="str">
        <f>Preturi!I1889</f>
        <v>EUR</v>
      </c>
    </row>
    <row r="1890" spans="1:4">
      <c r="A1890" t="str">
        <f>Preturi!G1890</f>
        <v>ASP21ZNC050</v>
      </c>
      <c r="C1890" t="str">
        <f>Preturi!H1890</f>
        <v>15.93</v>
      </c>
      <c r="D1890" t="str">
        <f>Preturi!I1890</f>
        <v>EUR</v>
      </c>
    </row>
    <row r="1891" spans="1:4">
      <c r="A1891" t="str">
        <f>Preturi!G1891</f>
        <v>ASP21ZNC060</v>
      </c>
      <c r="C1891" t="str">
        <f>Preturi!H1891</f>
        <v>19.62</v>
      </c>
      <c r="D1891" t="str">
        <f>Preturi!I1891</f>
        <v>EUR</v>
      </c>
    </row>
    <row r="1892" spans="1:4">
      <c r="A1892" t="str">
        <f>Preturi!G1892</f>
        <v>ASP21ZNC070</v>
      </c>
      <c r="C1892" t="str">
        <f>Preturi!H1892</f>
        <v>23.02</v>
      </c>
      <c r="D1892" t="str">
        <f>Preturi!I1892</f>
        <v>EUR</v>
      </c>
    </row>
    <row r="1893" spans="1:4">
      <c r="A1893" t="str">
        <f>Preturi!G1893</f>
        <v>ASP22803045</v>
      </c>
      <c r="C1893" t="str">
        <f>Preturi!H1893</f>
        <v>24.56</v>
      </c>
      <c r="D1893" t="str">
        <f>Preturi!I1893</f>
        <v>EUR</v>
      </c>
    </row>
    <row r="1894" spans="1:4">
      <c r="A1894" t="str">
        <f>Preturi!G1894</f>
        <v>ASP22DPL050</v>
      </c>
      <c r="C1894" t="str">
        <f>Preturi!H1894</f>
        <v>20.06</v>
      </c>
      <c r="D1894" t="str">
        <f>Preturi!I1894</f>
        <v>EUR</v>
      </c>
    </row>
    <row r="1895" spans="1:4">
      <c r="A1895" t="str">
        <f>Preturi!G1895</f>
        <v>ASP22DPL060</v>
      </c>
      <c r="C1895" t="str">
        <f>Preturi!H1895</f>
        <v>29.88</v>
      </c>
      <c r="D1895" t="str">
        <f>Preturi!I1895</f>
        <v>EUR</v>
      </c>
    </row>
    <row r="1896" spans="1:4">
      <c r="A1896" t="str">
        <f>Preturi!G1896</f>
        <v>ASP22DPM050</v>
      </c>
      <c r="C1896" t="str">
        <f>Preturi!H1896</f>
        <v>20.88</v>
      </c>
      <c r="D1896" t="str">
        <f>Preturi!I1896</f>
        <v>EUR</v>
      </c>
    </row>
    <row r="1897" spans="1:4">
      <c r="A1897" t="str">
        <f>Preturi!G1897</f>
        <v>ASP22DPM060</v>
      </c>
      <c r="C1897" t="str">
        <f>Preturi!H1897</f>
        <v>42.65</v>
      </c>
      <c r="D1897" t="str">
        <f>Preturi!I1897</f>
        <v>EUR</v>
      </c>
    </row>
    <row r="1898" spans="1:4">
      <c r="A1898" t="str">
        <f>Preturi!G1898</f>
        <v>ASP22GDM050</v>
      </c>
      <c r="C1898" t="str">
        <f>Preturi!H1898</f>
        <v>24.89</v>
      </c>
      <c r="D1898" t="str">
        <f>Preturi!I1898</f>
        <v>EUR</v>
      </c>
    </row>
    <row r="1899" spans="1:4">
      <c r="A1899" t="str">
        <f>Preturi!G1899</f>
        <v>ASP22LUC040</v>
      </c>
      <c r="C1899" t="str">
        <f>Preturi!H1899</f>
        <v>14.58</v>
      </c>
      <c r="D1899" t="str">
        <f>Preturi!I1899</f>
        <v>EUR</v>
      </c>
    </row>
    <row r="1900" spans="1:4">
      <c r="A1900" t="str">
        <f>Preturi!G1900</f>
        <v>ASP22LUC045</v>
      </c>
      <c r="C1900" t="str">
        <f>Preturi!H1900</f>
        <v>17.02</v>
      </c>
      <c r="D1900" t="str">
        <f>Preturi!I1900</f>
        <v>EUR</v>
      </c>
    </row>
    <row r="1901" spans="1:4">
      <c r="A1901" t="str">
        <f>Preturi!G1901</f>
        <v>ASP22LUC050</v>
      </c>
      <c r="C1901" t="str">
        <f>Preturi!H1901</f>
        <v>18.24</v>
      </c>
      <c r="D1901" t="str">
        <f>Preturi!I1901</f>
        <v>EUR</v>
      </c>
    </row>
    <row r="1902" spans="1:4">
      <c r="A1902" t="str">
        <f>Preturi!G1902</f>
        <v>ASP22LUC060</v>
      </c>
      <c r="C1902" t="str">
        <f>Preturi!H1902</f>
        <v>20.67</v>
      </c>
      <c r="D1902" t="str">
        <f>Preturi!I1902</f>
        <v>EUR</v>
      </c>
    </row>
    <row r="1903" spans="1:4">
      <c r="A1903" t="str">
        <f>Preturi!G1903</f>
        <v>ASP22LUC070</v>
      </c>
      <c r="C1903" t="str">
        <f>Preturi!H1903</f>
        <v>26.25</v>
      </c>
      <c r="D1903" t="str">
        <f>Preturi!I1903</f>
        <v>EUR</v>
      </c>
    </row>
    <row r="1904" spans="1:4">
      <c r="A1904" t="str">
        <f>Preturi!G1904</f>
        <v>ASP22MAT040</v>
      </c>
      <c r="C1904" t="str">
        <f>Preturi!H1904</f>
        <v>15.92</v>
      </c>
      <c r="D1904" t="str">
        <f>Preturi!I1904</f>
        <v>EUR</v>
      </c>
    </row>
    <row r="1905" spans="1:4">
      <c r="A1905" t="str">
        <f>Preturi!G1905</f>
        <v>ASP22MAT045</v>
      </c>
      <c r="C1905" t="str">
        <f>Preturi!H1905</f>
        <v>18.18</v>
      </c>
      <c r="D1905" t="str">
        <f>Preturi!I1905</f>
        <v>EUR</v>
      </c>
    </row>
    <row r="1906" spans="1:4">
      <c r="A1906" t="str">
        <f>Preturi!G1906</f>
        <v>ASP22MAT050</v>
      </c>
      <c r="C1906" t="str">
        <f>Preturi!H1906</f>
        <v>18.98</v>
      </c>
      <c r="D1906" t="str">
        <f>Preturi!I1906</f>
        <v>EUR</v>
      </c>
    </row>
    <row r="1907" spans="1:4">
      <c r="A1907" t="str">
        <f>Preturi!G1907</f>
        <v>ASP22MAT060</v>
      </c>
      <c r="C1907" t="str">
        <f>Preturi!H1907</f>
        <v>21.50</v>
      </c>
      <c r="D1907" t="str">
        <f>Preturi!I1907</f>
        <v>EUR</v>
      </c>
    </row>
    <row r="1908" spans="1:4">
      <c r="A1908" t="str">
        <f>Preturi!G1908</f>
        <v>ASP22MGN050</v>
      </c>
      <c r="C1908" t="str">
        <f>Preturi!H1908</f>
        <v>19.76</v>
      </c>
      <c r="D1908" t="str">
        <f>Preturi!I1908</f>
        <v>EUR</v>
      </c>
    </row>
    <row r="1909" spans="1:4">
      <c r="A1909" t="str">
        <f>Preturi!G1909</f>
        <v>ASP22WOD045</v>
      </c>
      <c r="C1909" t="str">
        <f>Preturi!H1909</f>
        <v>24.59</v>
      </c>
      <c r="D1909" t="str">
        <f>Preturi!I1909</f>
        <v>EUR</v>
      </c>
    </row>
    <row r="1910" spans="1:4">
      <c r="A1910" t="str">
        <f>Preturi!G1910</f>
        <v>ASP22WOD050</v>
      </c>
      <c r="C1910" t="str">
        <f>Preturi!H1910</f>
        <v>24.89</v>
      </c>
      <c r="D1910" t="str">
        <f>Preturi!I1910</f>
        <v>EUR</v>
      </c>
    </row>
    <row r="1911" spans="1:4">
      <c r="A1911" t="str">
        <f>Preturi!G1911</f>
        <v>ASP22ZNC037</v>
      </c>
      <c r="C1911" t="str">
        <f>Preturi!H1911</f>
        <v>11.97</v>
      </c>
      <c r="D1911" t="str">
        <f>Preturi!I1911</f>
        <v>EUR</v>
      </c>
    </row>
    <row r="1912" spans="1:4">
      <c r="A1912" t="str">
        <f>Preturi!G1912</f>
        <v>ASP22ZNC040</v>
      </c>
      <c r="C1912" t="str">
        <f>Preturi!H1912</f>
        <v>12.24</v>
      </c>
      <c r="D1912" t="str">
        <f>Preturi!I1912</f>
        <v>EUR</v>
      </c>
    </row>
    <row r="1913" spans="1:4">
      <c r="A1913" t="str">
        <f>Preturi!G1913</f>
        <v>ASP22ZNC045</v>
      </c>
      <c r="C1913" t="str">
        <f>Preturi!H1913</f>
        <v>15.30</v>
      </c>
      <c r="D1913" t="str">
        <f>Preturi!I1913</f>
        <v>EUR</v>
      </c>
    </row>
    <row r="1914" spans="1:4">
      <c r="A1914" t="str">
        <f>Preturi!G1914</f>
        <v>ASP22ZNC050</v>
      </c>
      <c r="C1914" t="str">
        <f>Preturi!H1914</f>
        <v>16.69</v>
      </c>
      <c r="D1914" t="str">
        <f>Preturi!I1914</f>
        <v>EUR</v>
      </c>
    </row>
    <row r="1915" spans="1:4">
      <c r="A1915" t="str">
        <f>Preturi!G1915</f>
        <v>ASP22ZNC060</v>
      </c>
      <c r="C1915" t="str">
        <f>Preturi!H1915</f>
        <v>20.55</v>
      </c>
      <c r="D1915" t="str">
        <f>Preturi!I1915</f>
        <v>EUR</v>
      </c>
    </row>
    <row r="1916" spans="1:4">
      <c r="A1916" t="str">
        <f>Preturi!G1916</f>
        <v>ASP22ZNC070</v>
      </c>
      <c r="C1916" t="str">
        <f>Preturi!H1916</f>
        <v>24.12</v>
      </c>
      <c r="D1916" t="str">
        <f>Preturi!I1916</f>
        <v>EUR</v>
      </c>
    </row>
    <row r="1917" spans="1:4">
      <c r="A1917" t="str">
        <f>Preturi!G1917</f>
        <v>ASP23803045</v>
      </c>
      <c r="C1917" t="str">
        <f>Preturi!H1917</f>
        <v>25.68</v>
      </c>
      <c r="D1917" t="str">
        <f>Preturi!I1917</f>
        <v>EUR</v>
      </c>
    </row>
    <row r="1918" spans="1:4">
      <c r="A1918" t="str">
        <f>Preturi!G1918</f>
        <v>ASP23DPL050</v>
      </c>
      <c r="C1918" t="str">
        <f>Preturi!H1918</f>
        <v>20.97</v>
      </c>
      <c r="D1918" t="str">
        <f>Preturi!I1918</f>
        <v>EUR</v>
      </c>
    </row>
    <row r="1919" spans="1:4">
      <c r="A1919" t="str">
        <f>Preturi!G1919</f>
        <v>ASP23DPL060</v>
      </c>
      <c r="C1919" t="str">
        <f>Preturi!H1919</f>
        <v>31.24</v>
      </c>
      <c r="D1919" t="str">
        <f>Preturi!I1919</f>
        <v>EUR</v>
      </c>
    </row>
    <row r="1920" spans="1:4">
      <c r="A1920" t="str">
        <f>Preturi!G1920</f>
        <v>ASP23DPM050</v>
      </c>
      <c r="C1920" t="str">
        <f>Preturi!H1920</f>
        <v>21.83</v>
      </c>
      <c r="D1920" t="str">
        <f>Preturi!I1920</f>
        <v>EUR</v>
      </c>
    </row>
    <row r="1921" spans="1:4">
      <c r="A1921" t="str">
        <f>Preturi!G1921</f>
        <v>ASP23DPM060</v>
      </c>
      <c r="C1921" t="str">
        <f>Preturi!H1921</f>
        <v>44.59</v>
      </c>
      <c r="D1921" t="str">
        <f>Preturi!I1921</f>
        <v>EUR</v>
      </c>
    </row>
    <row r="1922" spans="1:4">
      <c r="A1922" t="str">
        <f>Preturi!G1922</f>
        <v>ASP23GDM050</v>
      </c>
      <c r="C1922" t="str">
        <f>Preturi!H1922</f>
        <v>26.02</v>
      </c>
      <c r="D1922" t="str">
        <f>Preturi!I1922</f>
        <v>EUR</v>
      </c>
    </row>
    <row r="1923" spans="1:4">
      <c r="A1923" t="str">
        <f>Preturi!G1923</f>
        <v>ASP23LUC040</v>
      </c>
      <c r="C1923" t="str">
        <f>Preturi!H1923</f>
        <v>15.25</v>
      </c>
      <c r="D1923" t="str">
        <f>Preturi!I1923</f>
        <v>EUR</v>
      </c>
    </row>
    <row r="1924" spans="1:4">
      <c r="A1924" t="str">
        <f>Preturi!G1924</f>
        <v>ASP23LUC045</v>
      </c>
      <c r="C1924" t="str">
        <f>Preturi!H1924</f>
        <v>17.79</v>
      </c>
      <c r="D1924" t="str">
        <f>Preturi!I1924</f>
        <v>EUR</v>
      </c>
    </row>
    <row r="1925" spans="1:4">
      <c r="A1925" t="str">
        <f>Preturi!G1925</f>
        <v>ASP23LUC050</v>
      </c>
      <c r="C1925" t="str">
        <f>Preturi!H1925</f>
        <v>19.06</v>
      </c>
      <c r="D1925" t="str">
        <f>Preturi!I1925</f>
        <v>EUR</v>
      </c>
    </row>
    <row r="1926" spans="1:4">
      <c r="A1926" t="str">
        <f>Preturi!G1926</f>
        <v>ASP23LUC060</v>
      </c>
      <c r="C1926" t="str">
        <f>Preturi!H1926</f>
        <v>21.61</v>
      </c>
      <c r="D1926" t="str">
        <f>Preturi!I1926</f>
        <v>EUR</v>
      </c>
    </row>
    <row r="1927" spans="1:4">
      <c r="A1927" t="str">
        <f>Preturi!G1927</f>
        <v>ASP23LUC070</v>
      </c>
      <c r="C1927" t="str">
        <f>Preturi!H1927</f>
        <v>27.45</v>
      </c>
      <c r="D1927" t="str">
        <f>Preturi!I1927</f>
        <v>EUR</v>
      </c>
    </row>
    <row r="1928" spans="1:4">
      <c r="A1928" t="str">
        <f>Preturi!G1928</f>
        <v>ASP23MAT040</v>
      </c>
      <c r="C1928" t="str">
        <f>Preturi!H1928</f>
        <v>16.64</v>
      </c>
      <c r="D1928" t="str">
        <f>Preturi!I1928</f>
        <v>EUR</v>
      </c>
    </row>
    <row r="1929" spans="1:4">
      <c r="A1929" t="str">
        <f>Preturi!G1929</f>
        <v>ASP23MAT045</v>
      </c>
      <c r="C1929" t="str">
        <f>Preturi!H1929</f>
        <v>19.00</v>
      </c>
      <c r="D1929" t="str">
        <f>Preturi!I1929</f>
        <v>EUR</v>
      </c>
    </row>
    <row r="1930" spans="1:4">
      <c r="A1930" t="str">
        <f>Preturi!G1930</f>
        <v>ASP23MAT050</v>
      </c>
      <c r="C1930" t="str">
        <f>Preturi!H1930</f>
        <v>19.84</v>
      </c>
      <c r="D1930" t="str">
        <f>Preturi!I1930</f>
        <v>EUR</v>
      </c>
    </row>
    <row r="1931" spans="1:4">
      <c r="A1931" t="str">
        <f>Preturi!G1931</f>
        <v>ASP23MAT060</v>
      </c>
      <c r="C1931" t="str">
        <f>Preturi!H1931</f>
        <v>22.48</v>
      </c>
      <c r="D1931" t="str">
        <f>Preturi!I1931</f>
        <v>EUR</v>
      </c>
    </row>
    <row r="1932" spans="1:4">
      <c r="A1932" t="str">
        <f>Preturi!G1932</f>
        <v>ASP23MGN050</v>
      </c>
      <c r="C1932" t="str">
        <f>Preturi!H1932</f>
        <v>20.66</v>
      </c>
      <c r="D1932" t="str">
        <f>Preturi!I1932</f>
        <v>EUR</v>
      </c>
    </row>
    <row r="1933" spans="1:4">
      <c r="A1933" t="str">
        <f>Preturi!G1933</f>
        <v>ASP23WOD045</v>
      </c>
      <c r="C1933" t="str">
        <f>Preturi!H1933</f>
        <v>25.71</v>
      </c>
      <c r="D1933" t="str">
        <f>Preturi!I1933</f>
        <v>EUR</v>
      </c>
    </row>
    <row r="1934" spans="1:4">
      <c r="A1934" t="str">
        <f>Preturi!G1934</f>
        <v>ASP23WOD050</v>
      </c>
      <c r="C1934" t="str">
        <f>Preturi!H1934</f>
        <v>26.02</v>
      </c>
      <c r="D1934" t="str">
        <f>Preturi!I1934</f>
        <v>EUR</v>
      </c>
    </row>
    <row r="1935" spans="1:4">
      <c r="A1935" t="str">
        <f>Preturi!G1935</f>
        <v>ASP23ZNC037</v>
      </c>
      <c r="C1935" t="str">
        <f>Preturi!H1935</f>
        <v>12.51</v>
      </c>
      <c r="D1935" t="str">
        <f>Preturi!I1935</f>
        <v>EUR</v>
      </c>
    </row>
    <row r="1936" spans="1:4">
      <c r="A1936" t="str">
        <f>Preturi!G1936</f>
        <v>ASP23ZNC040</v>
      </c>
      <c r="C1936" t="str">
        <f>Preturi!H1936</f>
        <v>12.79</v>
      </c>
      <c r="D1936" t="str">
        <f>Preturi!I1936</f>
        <v>EUR</v>
      </c>
    </row>
    <row r="1937" spans="1:4">
      <c r="A1937" t="str">
        <f>Preturi!G1937</f>
        <v>ASP23ZNC045</v>
      </c>
      <c r="C1937" t="str">
        <f>Preturi!H1937</f>
        <v>15.99</v>
      </c>
      <c r="D1937" t="str">
        <f>Preturi!I1937</f>
        <v>EUR</v>
      </c>
    </row>
    <row r="1938" spans="1:4">
      <c r="A1938" t="str">
        <f>Preturi!G1938</f>
        <v>ASP23ZNC050</v>
      </c>
      <c r="C1938" t="str">
        <f>Preturi!H1938</f>
        <v>17.45</v>
      </c>
      <c r="D1938" t="str">
        <f>Preturi!I1938</f>
        <v>EUR</v>
      </c>
    </row>
    <row r="1939" spans="1:4">
      <c r="A1939" t="str">
        <f>Preturi!G1939</f>
        <v>ASP23ZNC060</v>
      </c>
      <c r="C1939" t="str">
        <f>Preturi!H1939</f>
        <v>21.49</v>
      </c>
      <c r="D1939" t="str">
        <f>Preturi!I1939</f>
        <v>EUR</v>
      </c>
    </row>
    <row r="1940" spans="1:4">
      <c r="A1940" t="str">
        <f>Preturi!G1940</f>
        <v>ASP23ZNC070</v>
      </c>
      <c r="C1940" t="str">
        <f>Preturi!H1940</f>
        <v>25.21</v>
      </c>
      <c r="D1940" t="str">
        <f>Preturi!I1940</f>
        <v>EUR</v>
      </c>
    </row>
    <row r="1941" spans="1:4">
      <c r="A1941" t="str">
        <f>Preturi!G1941</f>
        <v>ASP24803045</v>
      </c>
      <c r="C1941" t="str">
        <f>Preturi!H1941</f>
        <v>26.79</v>
      </c>
      <c r="D1941" t="str">
        <f>Preturi!I1941</f>
        <v>EUR</v>
      </c>
    </row>
    <row r="1942" spans="1:4">
      <c r="A1942" t="str">
        <f>Preturi!G1942</f>
        <v>ASP24DPL050</v>
      </c>
      <c r="C1942" t="str">
        <f>Preturi!H1942</f>
        <v>21.88</v>
      </c>
      <c r="D1942" t="str">
        <f>Preturi!I1942</f>
        <v>EUR</v>
      </c>
    </row>
    <row r="1943" spans="1:4">
      <c r="A1943" t="str">
        <f>Preturi!G1943</f>
        <v>ASP24DPL060</v>
      </c>
      <c r="C1943" t="str">
        <f>Preturi!H1943</f>
        <v>32.59</v>
      </c>
      <c r="D1943" t="str">
        <f>Preturi!I1943</f>
        <v>EUR</v>
      </c>
    </row>
    <row r="1944" spans="1:4">
      <c r="A1944" t="str">
        <f>Preturi!G1944</f>
        <v>ASP24DPM050</v>
      </c>
      <c r="C1944" t="str">
        <f>Preturi!H1944</f>
        <v>22.77</v>
      </c>
      <c r="D1944" t="str">
        <f>Preturi!I1944</f>
        <v>EUR</v>
      </c>
    </row>
    <row r="1945" spans="1:4">
      <c r="A1945" t="str">
        <f>Preturi!G1945</f>
        <v>ASP24DPM060</v>
      </c>
      <c r="C1945" t="str">
        <f>Preturi!H1945</f>
        <v>46.53</v>
      </c>
      <c r="D1945" t="str">
        <f>Preturi!I1945</f>
        <v>EUR</v>
      </c>
    </row>
    <row r="1946" spans="1:4">
      <c r="A1946" t="str">
        <f>Preturi!G1946</f>
        <v>ASP24GDM050</v>
      </c>
      <c r="C1946" t="str">
        <f>Preturi!H1946</f>
        <v>27.15</v>
      </c>
      <c r="D1946" t="str">
        <f>Preturi!I1946</f>
        <v>EUR</v>
      </c>
    </row>
    <row r="1947" spans="1:4">
      <c r="A1947" t="str">
        <f>Preturi!G1947</f>
        <v>ASP24LUC040</v>
      </c>
      <c r="C1947" t="str">
        <f>Preturi!H1947</f>
        <v>15.91</v>
      </c>
      <c r="D1947" t="str">
        <f>Preturi!I1947</f>
        <v>EUR</v>
      </c>
    </row>
    <row r="1948" spans="1:4">
      <c r="A1948" t="str">
        <f>Preturi!G1948</f>
        <v>ASP24LUC045</v>
      </c>
      <c r="C1948" t="str">
        <f>Preturi!H1948</f>
        <v>18.57</v>
      </c>
      <c r="D1948" t="str">
        <f>Preturi!I1948</f>
        <v>EUR</v>
      </c>
    </row>
    <row r="1949" spans="1:4">
      <c r="A1949" t="str">
        <f>Preturi!G1949</f>
        <v>ASP24LUC050</v>
      </c>
      <c r="C1949" t="str">
        <f>Preturi!H1949</f>
        <v>19.89</v>
      </c>
      <c r="D1949" t="str">
        <f>Preturi!I1949</f>
        <v>EUR</v>
      </c>
    </row>
    <row r="1950" spans="1:4">
      <c r="A1950" t="str">
        <f>Preturi!G1950</f>
        <v>ASP24LUC060</v>
      </c>
      <c r="C1950" t="str">
        <f>Preturi!H1950</f>
        <v>22.55</v>
      </c>
      <c r="D1950" t="str">
        <f>Preturi!I1950</f>
        <v>EUR</v>
      </c>
    </row>
    <row r="1951" spans="1:4">
      <c r="A1951" t="str">
        <f>Preturi!G1951</f>
        <v>ASP24LUC070</v>
      </c>
      <c r="C1951" t="str">
        <f>Preturi!H1951</f>
        <v>28.64</v>
      </c>
      <c r="D1951" t="str">
        <f>Preturi!I1951</f>
        <v>EUR</v>
      </c>
    </row>
    <row r="1952" spans="1:4">
      <c r="A1952" t="str">
        <f>Preturi!G1952</f>
        <v>ASP24MAT040</v>
      </c>
      <c r="C1952" t="str">
        <f>Preturi!H1952</f>
        <v>17.37</v>
      </c>
      <c r="D1952" t="str">
        <f>Preturi!I1952</f>
        <v>EUR</v>
      </c>
    </row>
    <row r="1953" spans="1:4">
      <c r="A1953" t="str">
        <f>Preturi!G1953</f>
        <v>ASP24MAT045</v>
      </c>
      <c r="C1953" t="str">
        <f>Preturi!H1953</f>
        <v>19.83</v>
      </c>
      <c r="D1953" t="str">
        <f>Preturi!I1953</f>
        <v>EUR</v>
      </c>
    </row>
    <row r="1954" spans="1:4">
      <c r="A1954" t="str">
        <f>Preturi!G1954</f>
        <v>ASP24MAT050</v>
      </c>
      <c r="C1954" t="str">
        <f>Preturi!H1954</f>
        <v>20.70</v>
      </c>
      <c r="D1954" t="str">
        <f>Preturi!I1954</f>
        <v>EUR</v>
      </c>
    </row>
    <row r="1955" spans="1:4">
      <c r="A1955" t="str">
        <f>Preturi!G1955</f>
        <v>ASP24MAT060</v>
      </c>
      <c r="C1955" t="str">
        <f>Preturi!H1955</f>
        <v>23.46</v>
      </c>
      <c r="D1955" t="str">
        <f>Preturi!I1955</f>
        <v>EUR</v>
      </c>
    </row>
    <row r="1956" spans="1:4">
      <c r="A1956" t="str">
        <f>Preturi!G1956</f>
        <v>ASP24MGN050</v>
      </c>
      <c r="C1956" t="str">
        <f>Preturi!H1956</f>
        <v>21.56</v>
      </c>
      <c r="D1956" t="str">
        <f>Preturi!I1956</f>
        <v>EUR</v>
      </c>
    </row>
    <row r="1957" spans="1:4">
      <c r="A1957" t="str">
        <f>Preturi!G1957</f>
        <v>ASP24WOD045</v>
      </c>
      <c r="C1957" t="str">
        <f>Preturi!H1957</f>
        <v>26.83</v>
      </c>
      <c r="D1957" t="str">
        <f>Preturi!I1957</f>
        <v>EUR</v>
      </c>
    </row>
    <row r="1958" spans="1:4">
      <c r="A1958" t="str">
        <f>Preturi!G1958</f>
        <v>ASP24WOD050</v>
      </c>
      <c r="C1958" t="str">
        <f>Preturi!H1958</f>
        <v>27.15</v>
      </c>
      <c r="D1958" t="str">
        <f>Preturi!I1958</f>
        <v>EUR</v>
      </c>
    </row>
    <row r="1959" spans="1:4">
      <c r="A1959" t="str">
        <f>Preturi!G1959</f>
        <v>ASP24ZNC037</v>
      </c>
      <c r="C1959" t="str">
        <f>Preturi!H1959</f>
        <v>13.06</v>
      </c>
      <c r="D1959" t="str">
        <f>Preturi!I1959</f>
        <v>EUR</v>
      </c>
    </row>
    <row r="1960" spans="1:4">
      <c r="A1960" t="str">
        <f>Preturi!G1960</f>
        <v>ASP24ZNC040</v>
      </c>
      <c r="C1960" t="str">
        <f>Preturi!H1960</f>
        <v>13.35</v>
      </c>
      <c r="D1960" t="str">
        <f>Preturi!I1960</f>
        <v>EUR</v>
      </c>
    </row>
    <row r="1961" spans="1:4">
      <c r="A1961" t="str">
        <f>Preturi!G1961</f>
        <v>ASP24ZNC045</v>
      </c>
      <c r="C1961" t="str">
        <f>Preturi!H1961</f>
        <v>16.69</v>
      </c>
      <c r="D1961" t="str">
        <f>Preturi!I1961</f>
        <v>EUR</v>
      </c>
    </row>
    <row r="1962" spans="1:4">
      <c r="A1962" t="str">
        <f>Preturi!G1962</f>
        <v>ASP24ZNC050</v>
      </c>
      <c r="C1962" t="str">
        <f>Preturi!H1962</f>
        <v>18.21</v>
      </c>
      <c r="D1962" t="str">
        <f>Preturi!I1962</f>
        <v>EUR</v>
      </c>
    </row>
    <row r="1963" spans="1:4">
      <c r="A1963" t="str">
        <f>Preturi!G1963</f>
        <v>ASP24ZNC060</v>
      </c>
      <c r="C1963" t="str">
        <f>Preturi!H1963</f>
        <v>22.42</v>
      </c>
      <c r="D1963" t="str">
        <f>Preturi!I1963</f>
        <v>EUR</v>
      </c>
    </row>
    <row r="1964" spans="1:4">
      <c r="A1964" t="str">
        <f>Preturi!G1964</f>
        <v>ASP24ZNC070</v>
      </c>
      <c r="C1964" t="str">
        <f>Preturi!H1964</f>
        <v>26.31</v>
      </c>
      <c r="D1964" t="str">
        <f>Preturi!I1964</f>
        <v>EUR</v>
      </c>
    </row>
    <row r="1965" spans="1:4">
      <c r="A1965" t="str">
        <f>Preturi!G1965</f>
        <v>ASP25803045</v>
      </c>
      <c r="C1965" t="str">
        <f>Preturi!H1965</f>
        <v>27.91</v>
      </c>
      <c r="D1965" t="str">
        <f>Preturi!I1965</f>
        <v>EUR</v>
      </c>
    </row>
    <row r="1966" spans="1:4">
      <c r="A1966" t="str">
        <f>Preturi!G1966</f>
        <v>ASP25DPL050</v>
      </c>
      <c r="C1966" t="str">
        <f>Preturi!H1966</f>
        <v>22.79</v>
      </c>
      <c r="D1966" t="str">
        <f>Preturi!I1966</f>
        <v>EUR</v>
      </c>
    </row>
    <row r="1967" spans="1:4">
      <c r="A1967" t="str">
        <f>Preturi!G1967</f>
        <v>ASP25DPL060</v>
      </c>
      <c r="C1967" t="str">
        <f>Preturi!H1967</f>
        <v>33.95</v>
      </c>
      <c r="D1967" t="str">
        <f>Preturi!I1967</f>
        <v>EUR</v>
      </c>
    </row>
    <row r="1968" spans="1:4">
      <c r="A1968" t="str">
        <f>Preturi!G1968</f>
        <v>ASP25DPM050</v>
      </c>
      <c r="C1968" t="str">
        <f>Preturi!H1968</f>
        <v>23.72</v>
      </c>
      <c r="D1968" t="str">
        <f>Preturi!I1968</f>
        <v>EUR</v>
      </c>
    </row>
    <row r="1969" spans="1:4">
      <c r="A1969" t="str">
        <f>Preturi!G1969</f>
        <v>ASP25DPM060</v>
      </c>
      <c r="C1969" t="str">
        <f>Preturi!H1969</f>
        <v>48.47</v>
      </c>
      <c r="D1969" t="str">
        <f>Preturi!I1969</f>
        <v>EUR</v>
      </c>
    </row>
    <row r="1970" spans="1:4">
      <c r="A1970" t="str">
        <f>Preturi!G1970</f>
        <v>ASP25GDM050</v>
      </c>
      <c r="C1970" t="str">
        <f>Preturi!H1970</f>
        <v>28.28</v>
      </c>
      <c r="D1970" t="str">
        <f>Preturi!I1970</f>
        <v>EUR</v>
      </c>
    </row>
    <row r="1971" spans="1:4">
      <c r="A1971" t="str">
        <f>Preturi!G1971</f>
        <v>ASP25LUC040</v>
      </c>
      <c r="C1971" t="str">
        <f>Preturi!H1971</f>
        <v>16.57</v>
      </c>
      <c r="D1971" t="str">
        <f>Preturi!I1971</f>
        <v>EUR</v>
      </c>
    </row>
    <row r="1972" spans="1:4">
      <c r="A1972" t="str">
        <f>Preturi!G1972</f>
        <v>ASP25LUC045</v>
      </c>
      <c r="C1972" t="str">
        <f>Preturi!H1972</f>
        <v>19.34</v>
      </c>
      <c r="D1972" t="str">
        <f>Preturi!I1972</f>
        <v>EUR</v>
      </c>
    </row>
    <row r="1973" spans="1:4">
      <c r="A1973" t="str">
        <f>Preturi!G1973</f>
        <v>ASP25LUC050</v>
      </c>
      <c r="C1973" t="str">
        <f>Preturi!H1973</f>
        <v>20.72</v>
      </c>
      <c r="D1973" t="str">
        <f>Preturi!I1973</f>
        <v>EUR</v>
      </c>
    </row>
    <row r="1974" spans="1:4">
      <c r="A1974" t="str">
        <f>Preturi!G1974</f>
        <v>ASP25LUC060</v>
      </c>
      <c r="C1974" t="str">
        <f>Preturi!H1974</f>
        <v>23.49</v>
      </c>
      <c r="D1974" t="str">
        <f>Preturi!I1974</f>
        <v>EUR</v>
      </c>
    </row>
    <row r="1975" spans="1:4">
      <c r="A1975" t="str">
        <f>Preturi!G1975</f>
        <v>ASP25LUC070</v>
      </c>
      <c r="C1975" t="str">
        <f>Preturi!H1975</f>
        <v>29.84</v>
      </c>
      <c r="D1975" t="str">
        <f>Preturi!I1975</f>
        <v>EUR</v>
      </c>
    </row>
    <row r="1976" spans="1:4">
      <c r="A1976" t="str">
        <f>Preturi!G1976</f>
        <v>ASP25MAT040</v>
      </c>
      <c r="C1976" t="str">
        <f>Preturi!H1976</f>
        <v>18.09</v>
      </c>
      <c r="D1976" t="str">
        <f>Preturi!I1976</f>
        <v>EUR</v>
      </c>
    </row>
    <row r="1977" spans="1:4">
      <c r="A1977" t="str">
        <f>Preturi!G1977</f>
        <v>ASP25MAT045</v>
      </c>
      <c r="C1977" t="str">
        <f>Preturi!H1977</f>
        <v>20.66</v>
      </c>
      <c r="D1977" t="str">
        <f>Preturi!I1977</f>
        <v>EUR</v>
      </c>
    </row>
    <row r="1978" spans="1:4">
      <c r="A1978" t="str">
        <f>Preturi!G1978</f>
        <v>ASP25MAT050</v>
      </c>
      <c r="C1978" t="str">
        <f>Preturi!H1978</f>
        <v>21.57</v>
      </c>
      <c r="D1978" t="str">
        <f>Preturi!I1978</f>
        <v>EUR</v>
      </c>
    </row>
    <row r="1979" spans="1:4">
      <c r="A1979" t="str">
        <f>Preturi!G1979</f>
        <v>ASP25MAT060</v>
      </c>
      <c r="C1979" t="str">
        <f>Preturi!H1979</f>
        <v>24.44</v>
      </c>
      <c r="D1979" t="str">
        <f>Preturi!I1979</f>
        <v>EUR</v>
      </c>
    </row>
    <row r="1980" spans="1:4">
      <c r="A1980" t="str">
        <f>Preturi!G1980</f>
        <v>ASP25MGN050</v>
      </c>
      <c r="C1980" t="str">
        <f>Preturi!H1980</f>
        <v>22.46</v>
      </c>
      <c r="D1980" t="str">
        <f>Preturi!I1980</f>
        <v>EUR</v>
      </c>
    </row>
    <row r="1981" spans="1:4">
      <c r="A1981" t="str">
        <f>Preturi!G1981</f>
        <v>ASP25WOD045</v>
      </c>
      <c r="C1981" t="str">
        <f>Preturi!H1981</f>
        <v>27.95</v>
      </c>
      <c r="D1981" t="str">
        <f>Preturi!I1981</f>
        <v>EUR</v>
      </c>
    </row>
    <row r="1982" spans="1:4">
      <c r="A1982" t="str">
        <f>Preturi!G1982</f>
        <v>ASP25WOD050</v>
      </c>
      <c r="C1982" t="str">
        <f>Preturi!H1982</f>
        <v>28.28</v>
      </c>
      <c r="D1982" t="str">
        <f>Preturi!I1982</f>
        <v>EUR</v>
      </c>
    </row>
    <row r="1983" spans="1:4">
      <c r="A1983" t="str">
        <f>Preturi!G1983</f>
        <v>ASP25ZNC037</v>
      </c>
      <c r="C1983" t="str">
        <f>Preturi!H1983</f>
        <v>13.60</v>
      </c>
      <c r="D1983" t="str">
        <f>Preturi!I1983</f>
        <v>EUR</v>
      </c>
    </row>
    <row r="1984" spans="1:4">
      <c r="A1984" t="str">
        <f>Preturi!G1984</f>
        <v>ASP25ZNC040</v>
      </c>
      <c r="C1984" t="str">
        <f>Preturi!H1984</f>
        <v>13.91</v>
      </c>
      <c r="D1984" t="str">
        <f>Preturi!I1984</f>
        <v>EUR</v>
      </c>
    </row>
    <row r="1985" spans="1:4">
      <c r="A1985" t="str">
        <f>Preturi!G1985</f>
        <v>ASP25ZNC045</v>
      </c>
      <c r="C1985" t="str">
        <f>Preturi!H1985</f>
        <v>17.38</v>
      </c>
      <c r="D1985" t="str">
        <f>Preturi!I1985</f>
        <v>EUR</v>
      </c>
    </row>
    <row r="1986" spans="1:4">
      <c r="A1986" t="str">
        <f>Preturi!G1986</f>
        <v>ASP25ZNC050</v>
      </c>
      <c r="C1986" t="str">
        <f>Preturi!H1986</f>
        <v>18.97</v>
      </c>
      <c r="D1986" t="str">
        <f>Preturi!I1986</f>
        <v>EUR</v>
      </c>
    </row>
    <row r="1987" spans="1:4">
      <c r="A1987" t="str">
        <f>Preturi!G1987</f>
        <v>ASP25ZNC060</v>
      </c>
      <c r="C1987" t="str">
        <f>Preturi!H1987</f>
        <v>23.36</v>
      </c>
      <c r="D1987" t="str">
        <f>Preturi!I1987</f>
        <v>EUR</v>
      </c>
    </row>
    <row r="1988" spans="1:4">
      <c r="A1988" t="str">
        <f>Preturi!G1988</f>
        <v>ASP25ZNC070</v>
      </c>
      <c r="C1988" t="str">
        <f>Preturi!H1988</f>
        <v>27.41</v>
      </c>
      <c r="D1988" t="str">
        <f>Preturi!I1988</f>
        <v>EUR</v>
      </c>
    </row>
    <row r="1989" spans="1:4">
      <c r="A1989" t="str">
        <f>Preturi!G1989</f>
        <v>ASR31803045</v>
      </c>
      <c r="C1989" t="str">
        <f>Preturi!H1989</f>
        <v>8.27</v>
      </c>
      <c r="D1989" t="str">
        <f>Preturi!I1989</f>
        <v>EUR</v>
      </c>
    </row>
    <row r="1990" spans="1:4">
      <c r="A1990" t="str">
        <f>Preturi!G1990</f>
        <v>ASR31GDM050</v>
      </c>
      <c r="C1990" t="str">
        <f>Preturi!H1990</f>
        <v>8.38</v>
      </c>
      <c r="D1990" t="str">
        <f>Preturi!I1990</f>
        <v>EUR</v>
      </c>
    </row>
    <row r="1991" spans="1:4">
      <c r="A1991" t="str">
        <f>Preturi!G1991</f>
        <v>ASR31LUC045</v>
      </c>
      <c r="C1991" t="str">
        <f>Preturi!H1991</f>
        <v>5.73</v>
      </c>
      <c r="D1991" t="str">
        <f>Preturi!I1991</f>
        <v>EUR</v>
      </c>
    </row>
    <row r="1992" spans="1:4">
      <c r="A1992" t="str">
        <f>Preturi!G1992</f>
        <v>ASR31LUC050</v>
      </c>
      <c r="C1992" t="str">
        <f>Preturi!H1992</f>
        <v>6.14</v>
      </c>
      <c r="D1992" t="str">
        <f>Preturi!I1992</f>
        <v>EUR</v>
      </c>
    </row>
    <row r="1993" spans="1:4">
      <c r="A1993" t="str">
        <f>Preturi!G1993</f>
        <v>ASR31LUC060</v>
      </c>
      <c r="C1993" t="str">
        <f>Preturi!H1993</f>
        <v>6.96</v>
      </c>
      <c r="D1993" t="str">
        <f>Preturi!I1993</f>
        <v>EUR</v>
      </c>
    </row>
    <row r="1994" spans="1:4">
      <c r="A1994" t="str">
        <f>Preturi!G1994</f>
        <v>ASR31MAT045</v>
      </c>
      <c r="C1994" t="str">
        <f>Preturi!H1994</f>
        <v>6.12</v>
      </c>
      <c r="D1994" t="str">
        <f>Preturi!I1994</f>
        <v>EUR</v>
      </c>
    </row>
    <row r="1995" spans="1:4">
      <c r="A1995" t="str">
        <f>Preturi!G1995</f>
        <v>ASR31MAT050</v>
      </c>
      <c r="C1995" t="str">
        <f>Preturi!H1995</f>
        <v>6.39</v>
      </c>
      <c r="D1995" t="str">
        <f>Preturi!I1995</f>
        <v>EUR</v>
      </c>
    </row>
    <row r="1996" spans="1:4">
      <c r="A1996" t="str">
        <f>Preturi!G1996</f>
        <v>ASR31MAT060</v>
      </c>
      <c r="C1996" t="str">
        <f>Preturi!H1996</f>
        <v>7.24</v>
      </c>
      <c r="D1996" t="str">
        <f>Preturi!I1996</f>
        <v>EUR</v>
      </c>
    </row>
    <row r="1997" spans="1:4">
      <c r="A1997" t="str">
        <f>Preturi!G1997</f>
        <v>ASR31WOD045</v>
      </c>
      <c r="C1997" t="str">
        <f>Preturi!H1997</f>
        <v>8.28</v>
      </c>
      <c r="D1997" t="str">
        <f>Preturi!I1997</f>
        <v>EUR</v>
      </c>
    </row>
    <row r="1998" spans="1:4">
      <c r="A1998" t="str">
        <f>Preturi!G1998</f>
        <v>ASR31WOD050</v>
      </c>
      <c r="C1998" t="str">
        <f>Preturi!H1998</f>
        <v>8.38</v>
      </c>
      <c r="D1998" t="str">
        <f>Preturi!I1998</f>
        <v>EUR</v>
      </c>
    </row>
    <row r="1999" spans="1:4">
      <c r="A1999" t="str">
        <f>Preturi!G1999</f>
        <v>AST15803045</v>
      </c>
      <c r="C1999" t="str">
        <f>Preturi!H1999</f>
        <v>3.10</v>
      </c>
      <c r="D1999" t="str">
        <f>Preturi!I1999</f>
        <v>EUR</v>
      </c>
    </row>
    <row r="2000" spans="1:4">
      <c r="A2000" t="str">
        <f>Preturi!G2000</f>
        <v>AST15GDM050</v>
      </c>
      <c r="C2000" t="str">
        <f>Preturi!H2000</f>
        <v>3.14</v>
      </c>
      <c r="D2000" t="str">
        <f>Preturi!I2000</f>
        <v>EUR</v>
      </c>
    </row>
    <row r="2001" spans="1:4">
      <c r="A2001" t="str">
        <f>Preturi!G2001</f>
        <v>AST15LUC040</v>
      </c>
      <c r="C2001" t="str">
        <f>Preturi!H2001</f>
        <v>1.84</v>
      </c>
      <c r="D2001" t="str">
        <f>Preturi!I2001</f>
        <v>EUR</v>
      </c>
    </row>
    <row r="2002" spans="1:4">
      <c r="A2002" t="str">
        <f>Preturi!G2002</f>
        <v>AST15LUC045</v>
      </c>
      <c r="C2002" t="str">
        <f>Preturi!H2002</f>
        <v>2.15</v>
      </c>
      <c r="D2002" t="str">
        <f>Preturi!I2002</f>
        <v>EUR</v>
      </c>
    </row>
  </sheetData>
  <sheetProtection algorithmName="SHA-512" hashValue="5yKIY4L+0aDajqYIQ7Rbmgd6yvr6a3D5SlRUqHGSNaowMupG9r/8AH3cEvYvAG9KMCg1jQkOB8BgNxlerpeJdQ==" saltValue="ez+2CIyhxHr5YDCfvYJQ+w==" spinCount="100000" sheet="1" objects="1" scenarios="1"/>
  <autoFilter ref="A1:D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6"/>
  <sheetViews>
    <sheetView workbookViewId="0">
      <selection activeCell="Q25" sqref="Q25"/>
    </sheetView>
  </sheetViews>
  <sheetFormatPr defaultRowHeight="14.4"/>
  <cols>
    <col min="1" max="1" width="7.77734375" bestFit="1" customWidth="1"/>
    <col min="2" max="2" width="16" bestFit="1" customWidth="1"/>
    <col min="3" max="3" width="5.44140625" bestFit="1" customWidth="1"/>
    <col min="4" max="4" width="20.6640625" bestFit="1" customWidth="1"/>
    <col min="5" max="5" width="9.109375" bestFit="1" customWidth="1"/>
    <col min="6" max="6" width="11" bestFit="1" customWidth="1"/>
    <col min="7" max="7" width="7.33203125" bestFit="1" customWidth="1"/>
    <col min="8" max="8" width="5.44140625" bestFit="1" customWidth="1"/>
    <col min="9" max="9" width="7.77734375" bestFit="1" customWidth="1"/>
    <col min="10" max="11" width="10.109375" bestFit="1" customWidth="1"/>
    <col min="12" max="12" width="10.77734375" bestFit="1" customWidth="1"/>
    <col min="13" max="13" width="12.77734375" bestFit="1" customWidth="1"/>
  </cols>
  <sheetData>
    <row r="1" spans="1:13">
      <c r="A1" s="76" t="s">
        <v>609</v>
      </c>
      <c r="B1" s="76" t="s">
        <v>610</v>
      </c>
      <c r="C1" s="76" t="s">
        <v>611</v>
      </c>
      <c r="D1" s="76" t="s">
        <v>612</v>
      </c>
      <c r="E1" s="76" t="s">
        <v>613</v>
      </c>
      <c r="F1" s="76" t="s">
        <v>62</v>
      </c>
      <c r="G1" s="76" t="s">
        <v>614</v>
      </c>
      <c r="H1" s="76" t="s">
        <v>615</v>
      </c>
      <c r="I1" s="76" t="s">
        <v>616</v>
      </c>
      <c r="J1" s="76" t="s">
        <v>617</v>
      </c>
      <c r="K1" s="76" t="s">
        <v>224</v>
      </c>
      <c r="L1" s="76" t="s">
        <v>618</v>
      </c>
      <c r="M1" s="76" t="s">
        <v>619</v>
      </c>
    </row>
    <row r="2" spans="1:13">
      <c r="A2" s="500" t="s">
        <v>28350</v>
      </c>
      <c r="B2" s="500" t="s">
        <v>28351</v>
      </c>
      <c r="C2" s="500" t="s">
        <v>28352</v>
      </c>
      <c r="D2" s="500" t="s">
        <v>28353</v>
      </c>
      <c r="E2" s="500" t="s">
        <v>11099</v>
      </c>
      <c r="F2" s="500" t="s">
        <v>28081</v>
      </c>
      <c r="G2" s="500" t="s">
        <v>28354</v>
      </c>
      <c r="H2" s="500" t="s">
        <v>639</v>
      </c>
      <c r="I2" s="500" t="s">
        <v>28355</v>
      </c>
      <c r="J2" s="500" t="s">
        <v>28356</v>
      </c>
      <c r="K2" s="500" t="s">
        <v>2307</v>
      </c>
    </row>
    <row r="3" spans="1:13">
      <c r="A3" s="500" t="s">
        <v>28350</v>
      </c>
      <c r="B3" s="500" t="s">
        <v>28351</v>
      </c>
      <c r="C3" s="500" t="s">
        <v>28352</v>
      </c>
      <c r="D3" s="500" t="s">
        <v>28353</v>
      </c>
      <c r="E3" s="500" t="s">
        <v>11099</v>
      </c>
      <c r="F3" s="500" t="s">
        <v>28081</v>
      </c>
      <c r="G3" s="500" t="s">
        <v>28357</v>
      </c>
      <c r="H3" s="500" t="s">
        <v>639</v>
      </c>
      <c r="I3" s="500" t="s">
        <v>28355</v>
      </c>
      <c r="J3" s="500" t="s">
        <v>28356</v>
      </c>
      <c r="K3" s="500" t="s">
        <v>2307</v>
      </c>
    </row>
    <row r="4" spans="1:13">
      <c r="A4" s="500" t="s">
        <v>28350</v>
      </c>
      <c r="B4" s="500" t="s">
        <v>28351</v>
      </c>
      <c r="C4" s="500" t="s">
        <v>28352</v>
      </c>
      <c r="D4" s="500" t="s">
        <v>28353</v>
      </c>
      <c r="E4" s="500" t="s">
        <v>11099</v>
      </c>
      <c r="F4" s="500" t="s">
        <v>28081</v>
      </c>
      <c r="G4" s="500" t="s">
        <v>28358</v>
      </c>
      <c r="H4" s="500" t="s">
        <v>639</v>
      </c>
      <c r="I4" s="500" t="s">
        <v>28355</v>
      </c>
      <c r="J4" s="500" t="s">
        <v>28356</v>
      </c>
      <c r="K4" s="500" t="s">
        <v>2307</v>
      </c>
    </row>
    <row r="5" spans="1:13">
      <c r="A5" s="500" t="s">
        <v>28350</v>
      </c>
      <c r="B5" s="500" t="s">
        <v>28351</v>
      </c>
      <c r="C5" s="500" t="s">
        <v>28352</v>
      </c>
      <c r="D5" s="500" t="s">
        <v>28353</v>
      </c>
      <c r="E5" s="500" t="s">
        <v>11099</v>
      </c>
      <c r="F5" s="500" t="s">
        <v>28081</v>
      </c>
      <c r="G5" s="500" t="s">
        <v>28359</v>
      </c>
      <c r="H5" s="500" t="s">
        <v>639</v>
      </c>
      <c r="I5" s="500" t="s">
        <v>28355</v>
      </c>
      <c r="J5" s="500" t="s">
        <v>28356</v>
      </c>
      <c r="K5" s="500" t="s">
        <v>2307</v>
      </c>
    </row>
    <row r="6" spans="1:13">
      <c r="A6" s="500" t="s">
        <v>28350</v>
      </c>
      <c r="B6" s="500" t="s">
        <v>28351</v>
      </c>
      <c r="C6" s="500" t="s">
        <v>28352</v>
      </c>
      <c r="D6" s="500" t="s">
        <v>28353</v>
      </c>
      <c r="E6" s="500" t="s">
        <v>11099</v>
      </c>
      <c r="F6" s="500" t="s">
        <v>28081</v>
      </c>
      <c r="G6" s="500" t="s">
        <v>28360</v>
      </c>
      <c r="H6" s="500" t="s">
        <v>639</v>
      </c>
      <c r="I6" s="500" t="s">
        <v>28355</v>
      </c>
      <c r="J6" s="500" t="s">
        <v>28356</v>
      </c>
      <c r="K6" s="500" t="s">
        <v>2307</v>
      </c>
    </row>
  </sheetData>
  <sheetProtection algorithmName="SHA-512" hashValue="2FvcU2bpF1X9yyaawp3DhPCe8KO/7KS8Q7e2CBLj4RMj1SlbOE7sS8qoBHElQmFEMWgHhL/ymLdibAuWRisnRQ==" saltValue="PvfPNaS2lto5I1P19idbEw==" spinCount="100000" sheet="1" objects="1" scenarios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1735"/>
  <sheetViews>
    <sheetView workbookViewId="0">
      <pane ySplit="1" topLeftCell="A2" activePane="bottomLeft" state="frozen"/>
      <selection pane="bottomLeft" activeCell="R2" sqref="R2:R8"/>
    </sheetView>
  </sheetViews>
  <sheetFormatPr defaultRowHeight="14.4"/>
  <cols>
    <col min="1" max="1" width="13.5546875" style="626" bestFit="1" customWidth="1"/>
    <col min="2" max="2" width="14.5546875" style="627" bestFit="1" customWidth="1"/>
    <col min="3" max="3" width="9.109375" style="626"/>
    <col min="4" max="4" width="21.44140625" style="629" customWidth="1"/>
    <col min="5" max="5" width="12.44140625" customWidth="1"/>
    <col min="6" max="6" width="20.6640625" style="629" customWidth="1"/>
    <col min="8" max="8" width="22.6640625" style="629" customWidth="1"/>
    <col min="10" max="10" width="33.88671875" style="629" customWidth="1"/>
    <col min="18" max="18" width="28.33203125" bestFit="1" customWidth="1"/>
    <col min="19" max="19" width="25.6640625" bestFit="1" customWidth="1"/>
    <col min="20" max="20" width="11" customWidth="1"/>
    <col min="21" max="21" width="11" bestFit="1" customWidth="1"/>
    <col min="22" max="22" width="12" bestFit="1" customWidth="1"/>
    <col min="23" max="23" width="15.88671875" bestFit="1" customWidth="1"/>
    <col min="24" max="24" width="16.88671875" bestFit="1" customWidth="1"/>
    <col min="25" max="25" width="11.109375" bestFit="1" customWidth="1"/>
  </cols>
  <sheetData>
    <row r="1" spans="1:36" ht="37.5" customHeight="1">
      <c r="A1" s="624" t="s">
        <v>20483</v>
      </c>
      <c r="B1" s="625" t="s">
        <v>76</v>
      </c>
      <c r="C1" s="624" t="s">
        <v>20454</v>
      </c>
      <c r="D1" s="628" t="s">
        <v>20485</v>
      </c>
      <c r="E1" s="547" t="s">
        <v>20486</v>
      </c>
      <c r="F1" s="630"/>
      <c r="G1" s="547" t="s">
        <v>20487</v>
      </c>
      <c r="H1" s="630"/>
      <c r="I1" s="613" t="s">
        <v>20459</v>
      </c>
      <c r="J1" s="628"/>
      <c r="K1" s="613" t="s">
        <v>20460</v>
      </c>
      <c r="L1" s="613" t="s">
        <v>20461</v>
      </c>
      <c r="M1" s="613" t="s">
        <v>20462</v>
      </c>
      <c r="N1" s="613" t="s">
        <v>20458</v>
      </c>
      <c r="O1" s="613" t="s">
        <v>20465</v>
      </c>
      <c r="P1" s="613" t="s">
        <v>20466</v>
      </c>
      <c r="R1" s="616" t="s">
        <v>20484</v>
      </c>
      <c r="S1" s="614"/>
      <c r="T1" s="614" t="s">
        <v>20476</v>
      </c>
      <c r="U1" s="614" t="s">
        <v>20455</v>
      </c>
      <c r="V1" s="614" t="s">
        <v>20456</v>
      </c>
      <c r="W1" s="614" t="s">
        <v>20457</v>
      </c>
      <c r="X1" s="614" t="s">
        <v>20477</v>
      </c>
      <c r="Y1" s="615" t="s">
        <v>20464</v>
      </c>
      <c r="AC1" t="s">
        <v>20463</v>
      </c>
      <c r="AD1">
        <v>50</v>
      </c>
      <c r="AE1">
        <v>55</v>
      </c>
      <c r="AF1">
        <v>60</v>
      </c>
      <c r="AG1">
        <v>65</v>
      </c>
      <c r="AH1">
        <v>70</v>
      </c>
      <c r="AI1">
        <v>75</v>
      </c>
      <c r="AJ1">
        <v>80</v>
      </c>
    </row>
    <row r="2" spans="1:36">
      <c r="A2" s="626" t="s">
        <v>20476</v>
      </c>
      <c r="B2" s="627">
        <v>1.5</v>
      </c>
      <c r="C2" s="626">
        <v>100</v>
      </c>
      <c r="D2" s="629" t="str">
        <f>CONCATENATE(A2,"_",B2,"_",C2)</f>
        <v>PROFIL Z_1.5_100</v>
      </c>
      <c r="E2">
        <v>47</v>
      </c>
      <c r="F2" s="629" t="str">
        <f>CONCATENATE(D2,"_",E2)</f>
        <v>PROFIL Z_1.5_100_47</v>
      </c>
      <c r="G2">
        <v>40</v>
      </c>
      <c r="H2" s="629" t="str">
        <f>CONCATENATE(F2,"_",G2)</f>
        <v>PROFIL Z_1.5_100_47_40</v>
      </c>
      <c r="I2">
        <v>18</v>
      </c>
      <c r="J2" s="629" t="str">
        <f>CONCATENATE(H2,"_",I2)</f>
        <v>PROFIL Z_1.5_100_47_40_18</v>
      </c>
      <c r="K2">
        <v>18</v>
      </c>
      <c r="Q2">
        <f>I2-K2</f>
        <v>0</v>
      </c>
      <c r="R2" s="617" t="s">
        <v>20476</v>
      </c>
      <c r="T2">
        <v>100</v>
      </c>
      <c r="U2">
        <v>100</v>
      </c>
      <c r="V2">
        <v>200</v>
      </c>
      <c r="W2">
        <v>200</v>
      </c>
      <c r="X2">
        <v>200</v>
      </c>
      <c r="Y2" s="618">
        <v>100</v>
      </c>
      <c r="AA2">
        <v>100</v>
      </c>
      <c r="AC2">
        <v>50</v>
      </c>
      <c r="AD2">
        <v>50</v>
      </c>
      <c r="AE2">
        <v>55</v>
      </c>
      <c r="AF2">
        <v>60</v>
      </c>
      <c r="AG2">
        <v>65</v>
      </c>
      <c r="AH2">
        <v>70</v>
      </c>
      <c r="AI2">
        <v>75</v>
      </c>
      <c r="AJ2">
        <v>80</v>
      </c>
    </row>
    <row r="3" spans="1:36">
      <c r="A3" s="626" t="s">
        <v>20476</v>
      </c>
      <c r="B3" s="627">
        <v>2</v>
      </c>
      <c r="C3" s="626">
        <v>100</v>
      </c>
      <c r="D3" s="629" t="str">
        <f t="shared" ref="D3:D66" si="0">CONCATENATE(A3,"_",B3,"_",C3)</f>
        <v>PROFIL Z_2_100</v>
      </c>
      <c r="E3">
        <v>47</v>
      </c>
      <c r="F3" s="629" t="str">
        <f t="shared" ref="F3:F66" si="1">CONCATENATE(D3,"_",E3)</f>
        <v>PROFIL Z_2_100_47</v>
      </c>
      <c r="G3">
        <v>40</v>
      </c>
      <c r="H3" s="629" t="str">
        <f t="shared" ref="H3:H66" si="2">CONCATENATE(F3,"_",G3)</f>
        <v>PROFIL Z_2_100_47_40</v>
      </c>
      <c r="I3">
        <v>18</v>
      </c>
      <c r="J3" s="629" t="str">
        <f t="shared" ref="J3:J66" si="3">CONCATENATE(H3,"_",I3)</f>
        <v>PROFIL Z_2_100_47_40_18</v>
      </c>
      <c r="K3">
        <v>18</v>
      </c>
      <c r="Q3">
        <f t="shared" ref="Q3:Q66" si="4">I3-K3</f>
        <v>0</v>
      </c>
      <c r="R3" s="617" t="s">
        <v>20455</v>
      </c>
      <c r="T3">
        <v>120</v>
      </c>
      <c r="U3">
        <v>120</v>
      </c>
      <c r="V3">
        <v>250</v>
      </c>
      <c r="W3">
        <v>250</v>
      </c>
      <c r="X3">
        <v>250</v>
      </c>
      <c r="Y3" s="618">
        <v>110</v>
      </c>
      <c r="AA3">
        <v>110</v>
      </c>
      <c r="AC3">
        <v>55</v>
      </c>
      <c r="AD3">
        <v>55</v>
      </c>
      <c r="AE3">
        <v>60</v>
      </c>
      <c r="AF3">
        <v>65</v>
      </c>
      <c r="AG3">
        <v>70</v>
      </c>
      <c r="AH3">
        <v>75</v>
      </c>
      <c r="AI3">
        <v>80</v>
      </c>
    </row>
    <row r="4" spans="1:36">
      <c r="A4" s="626" t="s">
        <v>20476</v>
      </c>
      <c r="B4" s="627">
        <v>2.5</v>
      </c>
      <c r="C4" s="626">
        <v>100</v>
      </c>
      <c r="D4" s="629" t="str">
        <f t="shared" si="0"/>
        <v>PROFIL Z_2.5_100</v>
      </c>
      <c r="E4">
        <v>47</v>
      </c>
      <c r="F4" s="629" t="str">
        <f t="shared" si="1"/>
        <v>PROFIL Z_2.5_100_47</v>
      </c>
      <c r="G4">
        <v>40</v>
      </c>
      <c r="H4" s="629" t="str">
        <f t="shared" si="2"/>
        <v>PROFIL Z_2.5_100_47_40</v>
      </c>
      <c r="I4">
        <v>18</v>
      </c>
      <c r="J4" s="629" t="str">
        <f t="shared" si="3"/>
        <v>PROFIL Z_2.5_100_47_40_18</v>
      </c>
      <c r="K4">
        <v>18</v>
      </c>
      <c r="Q4">
        <f t="shared" si="4"/>
        <v>0</v>
      </c>
      <c r="R4" s="617" t="s">
        <v>20456</v>
      </c>
      <c r="T4">
        <v>140</v>
      </c>
      <c r="U4">
        <v>140</v>
      </c>
      <c r="V4">
        <v>300</v>
      </c>
      <c r="W4">
        <v>300</v>
      </c>
      <c r="X4">
        <v>300</v>
      </c>
      <c r="Y4" s="618">
        <v>120</v>
      </c>
      <c r="AA4">
        <v>120</v>
      </c>
      <c r="AC4">
        <v>60</v>
      </c>
      <c r="AD4">
        <v>60</v>
      </c>
      <c r="AE4">
        <v>65</v>
      </c>
      <c r="AF4">
        <v>70</v>
      </c>
      <c r="AG4">
        <v>75</v>
      </c>
      <c r="AH4">
        <v>80</v>
      </c>
    </row>
    <row r="5" spans="1:36">
      <c r="A5" s="626" t="s">
        <v>20476</v>
      </c>
      <c r="B5" s="627">
        <v>3</v>
      </c>
      <c r="C5" s="626">
        <v>100</v>
      </c>
      <c r="D5" s="629" t="str">
        <f t="shared" si="0"/>
        <v>PROFIL Z_3_100</v>
      </c>
      <c r="E5">
        <v>47</v>
      </c>
      <c r="F5" s="629" t="str">
        <f t="shared" si="1"/>
        <v>PROFIL Z_3_100_47</v>
      </c>
      <c r="G5">
        <v>40</v>
      </c>
      <c r="H5" s="629" t="str">
        <f t="shared" si="2"/>
        <v>PROFIL Z_3_100_47_40</v>
      </c>
      <c r="I5">
        <v>18</v>
      </c>
      <c r="J5" s="629" t="str">
        <f t="shared" si="3"/>
        <v>PROFIL Z_3_100_47_40_18</v>
      </c>
      <c r="K5">
        <v>18</v>
      </c>
      <c r="Q5">
        <f t="shared" si="4"/>
        <v>0</v>
      </c>
      <c r="R5" s="617" t="s">
        <v>20457</v>
      </c>
      <c r="T5">
        <v>150</v>
      </c>
      <c r="U5">
        <v>150</v>
      </c>
      <c r="V5">
        <v>350</v>
      </c>
      <c r="W5">
        <v>350</v>
      </c>
      <c r="X5">
        <v>350</v>
      </c>
      <c r="Y5" s="618">
        <v>130</v>
      </c>
      <c r="AA5">
        <v>130</v>
      </c>
      <c r="AC5">
        <v>65</v>
      </c>
      <c r="AD5">
        <v>65</v>
      </c>
      <c r="AE5">
        <v>70</v>
      </c>
      <c r="AF5">
        <v>75</v>
      </c>
      <c r="AG5">
        <v>80</v>
      </c>
    </row>
    <row r="6" spans="1:36">
      <c r="A6" s="626" t="s">
        <v>20476</v>
      </c>
      <c r="B6" s="627">
        <v>3.5</v>
      </c>
      <c r="C6" s="626">
        <v>100</v>
      </c>
      <c r="D6" s="629" t="str">
        <f t="shared" si="0"/>
        <v>PROFIL Z_3.5_100</v>
      </c>
      <c r="E6">
        <v>47</v>
      </c>
      <c r="F6" s="629" t="str">
        <f t="shared" si="1"/>
        <v>PROFIL Z_3.5_100_47</v>
      </c>
      <c r="G6">
        <v>40</v>
      </c>
      <c r="H6" s="629" t="str">
        <f t="shared" si="2"/>
        <v>PROFIL Z_3.5_100_47_40</v>
      </c>
      <c r="I6">
        <v>18</v>
      </c>
      <c r="J6" s="629" t="str">
        <f t="shared" si="3"/>
        <v>PROFIL Z_3.5_100_47_40_18</v>
      </c>
      <c r="K6">
        <v>18</v>
      </c>
      <c r="Q6">
        <f t="shared" si="4"/>
        <v>0</v>
      </c>
      <c r="R6" s="617" t="s">
        <v>20477</v>
      </c>
      <c r="T6">
        <v>160</v>
      </c>
      <c r="U6">
        <v>160</v>
      </c>
      <c r="V6">
        <v>400</v>
      </c>
      <c r="W6">
        <v>400</v>
      </c>
      <c r="X6">
        <v>400</v>
      </c>
      <c r="Y6" s="618">
        <v>140</v>
      </c>
      <c r="AA6">
        <v>140</v>
      </c>
      <c r="AC6">
        <v>70</v>
      </c>
      <c r="AD6">
        <v>70</v>
      </c>
      <c r="AE6">
        <v>75</v>
      </c>
      <c r="AF6">
        <v>80</v>
      </c>
    </row>
    <row r="7" spans="1:36">
      <c r="A7" s="626" t="s">
        <v>20476</v>
      </c>
      <c r="B7" s="627">
        <v>1.5</v>
      </c>
      <c r="C7" s="626">
        <v>120</v>
      </c>
      <c r="D7" s="629" t="str">
        <f t="shared" si="0"/>
        <v>PROFIL Z_1.5_120</v>
      </c>
      <c r="E7">
        <v>47</v>
      </c>
      <c r="F7" s="629" t="str">
        <f t="shared" si="1"/>
        <v>PROFIL Z_1.5_120_47</v>
      </c>
      <c r="G7">
        <v>40</v>
      </c>
      <c r="H7" s="629" t="str">
        <f t="shared" si="2"/>
        <v>PROFIL Z_1.5_120_47_40</v>
      </c>
      <c r="I7">
        <v>18</v>
      </c>
      <c r="J7" s="629" t="str">
        <f t="shared" si="3"/>
        <v>PROFIL Z_1.5_120_47_40_18</v>
      </c>
      <c r="K7">
        <v>18</v>
      </c>
      <c r="Q7">
        <f t="shared" si="4"/>
        <v>0</v>
      </c>
      <c r="R7" s="617" t="s">
        <v>20464</v>
      </c>
      <c r="T7">
        <v>180</v>
      </c>
      <c r="U7">
        <v>180</v>
      </c>
      <c r="Y7" s="618">
        <v>150</v>
      </c>
      <c r="AA7">
        <v>150</v>
      </c>
      <c r="AC7">
        <v>75</v>
      </c>
      <c r="AD7">
        <v>75</v>
      </c>
      <c r="AE7">
        <v>80</v>
      </c>
    </row>
    <row r="8" spans="1:36">
      <c r="A8" s="626" t="s">
        <v>20476</v>
      </c>
      <c r="B8" s="627">
        <v>2</v>
      </c>
      <c r="C8" s="626">
        <v>120</v>
      </c>
      <c r="D8" s="629" t="str">
        <f t="shared" si="0"/>
        <v>PROFIL Z_2_120</v>
      </c>
      <c r="E8">
        <v>47</v>
      </c>
      <c r="F8" s="629" t="str">
        <f t="shared" si="1"/>
        <v>PROFIL Z_2_120_47</v>
      </c>
      <c r="G8">
        <v>40</v>
      </c>
      <c r="H8" s="629" t="str">
        <f t="shared" si="2"/>
        <v>PROFIL Z_2_120_47_40</v>
      </c>
      <c r="I8">
        <v>18</v>
      </c>
      <c r="J8" s="629" t="str">
        <f t="shared" si="3"/>
        <v>PROFIL Z_2_120_47_40_18</v>
      </c>
      <c r="K8">
        <v>18</v>
      </c>
      <c r="Q8">
        <f t="shared" si="4"/>
        <v>0</v>
      </c>
      <c r="R8" s="617" t="s">
        <v>20463</v>
      </c>
      <c r="T8">
        <v>200</v>
      </c>
      <c r="U8">
        <v>200</v>
      </c>
      <c r="Y8" s="618">
        <v>160</v>
      </c>
      <c r="AA8">
        <v>160</v>
      </c>
      <c r="AC8">
        <v>80</v>
      </c>
      <c r="AD8">
        <v>80</v>
      </c>
    </row>
    <row r="9" spans="1:36">
      <c r="A9" s="626" t="s">
        <v>20476</v>
      </c>
      <c r="B9" s="627">
        <v>2.5</v>
      </c>
      <c r="C9" s="626">
        <v>120</v>
      </c>
      <c r="D9" s="629" t="str">
        <f t="shared" si="0"/>
        <v>PROFIL Z_2.5_120</v>
      </c>
      <c r="E9">
        <v>47</v>
      </c>
      <c r="F9" s="629" t="str">
        <f t="shared" si="1"/>
        <v>PROFIL Z_2.5_120_47</v>
      </c>
      <c r="G9">
        <v>40</v>
      </c>
      <c r="H9" s="629" t="str">
        <f t="shared" si="2"/>
        <v>PROFIL Z_2.5_120_47_40</v>
      </c>
      <c r="I9">
        <v>18</v>
      </c>
      <c r="J9" s="629" t="str">
        <f t="shared" si="3"/>
        <v>PROFIL Z_2.5_120_47_40_18</v>
      </c>
      <c r="K9">
        <v>18</v>
      </c>
      <c r="Q9">
        <f t="shared" si="4"/>
        <v>0</v>
      </c>
      <c r="R9" s="619" t="str">
        <f>PROFILE!B22</f>
        <v>SELECTEAZA PROFILUL</v>
      </c>
      <c r="S9" s="619" t="str">
        <f>PROFILE!B39</f>
        <v>SELECTEAZA PROFILUL</v>
      </c>
      <c r="T9">
        <v>250</v>
      </c>
      <c r="U9">
        <v>250</v>
      </c>
      <c r="Y9" s="618">
        <v>170</v>
      </c>
      <c r="AA9">
        <v>170</v>
      </c>
    </row>
    <row r="10" spans="1:36">
      <c r="A10" s="626" t="s">
        <v>20476</v>
      </c>
      <c r="B10" s="627">
        <v>3</v>
      </c>
      <c r="C10" s="626">
        <v>120</v>
      </c>
      <c r="D10" s="629" t="str">
        <f t="shared" si="0"/>
        <v>PROFIL Z_3_120</v>
      </c>
      <c r="E10">
        <v>47</v>
      </c>
      <c r="F10" s="629" t="str">
        <f t="shared" si="1"/>
        <v>PROFIL Z_3_120_47</v>
      </c>
      <c r="G10">
        <v>40</v>
      </c>
      <c r="H10" s="629" t="str">
        <f t="shared" si="2"/>
        <v>PROFIL Z_3_120_47_40</v>
      </c>
      <c r="I10">
        <v>18</v>
      </c>
      <c r="J10" s="629" t="str">
        <f t="shared" si="3"/>
        <v>PROFIL Z_3_120_47_40_18</v>
      </c>
      <c r="K10">
        <v>18</v>
      </c>
      <c r="Q10">
        <f t="shared" si="4"/>
        <v>0</v>
      </c>
      <c r="R10" s="620">
        <f>PROFILE!H25</f>
        <v>0</v>
      </c>
      <c r="S10" s="620">
        <f>PROFILE!H42</f>
        <v>0</v>
      </c>
      <c r="T10">
        <v>300</v>
      </c>
      <c r="U10">
        <v>300</v>
      </c>
      <c r="Y10" s="618">
        <v>180</v>
      </c>
      <c r="AA10">
        <v>180</v>
      </c>
    </row>
    <row r="11" spans="1:36">
      <c r="A11" s="626" t="s">
        <v>20476</v>
      </c>
      <c r="B11" s="627">
        <v>3.5</v>
      </c>
      <c r="C11" s="626">
        <v>120</v>
      </c>
      <c r="D11" s="629" t="str">
        <f t="shared" si="0"/>
        <v>PROFIL Z_3.5_120</v>
      </c>
      <c r="E11">
        <v>47</v>
      </c>
      <c r="F11" s="629" t="str">
        <f t="shared" si="1"/>
        <v>PROFIL Z_3.5_120_47</v>
      </c>
      <c r="G11">
        <v>40</v>
      </c>
      <c r="H11" s="629" t="str">
        <f t="shared" si="2"/>
        <v>PROFIL Z_3.5_120_47_40</v>
      </c>
      <c r="I11">
        <v>18</v>
      </c>
      <c r="J11" s="629" t="str">
        <f t="shared" si="3"/>
        <v>PROFIL Z_3.5_120_47_40_18</v>
      </c>
      <c r="K11">
        <v>18</v>
      </c>
      <c r="Q11">
        <f t="shared" si="4"/>
        <v>0</v>
      </c>
      <c r="R11">
        <f>PROFILE!H24</f>
        <v>0</v>
      </c>
      <c r="S11">
        <f>PROFILE!H41</f>
        <v>0</v>
      </c>
      <c r="T11">
        <v>350</v>
      </c>
      <c r="U11">
        <v>350</v>
      </c>
      <c r="Y11" s="618">
        <v>190</v>
      </c>
      <c r="AA11">
        <v>190</v>
      </c>
    </row>
    <row r="12" spans="1:36">
      <c r="A12" s="626" t="s">
        <v>20476</v>
      </c>
      <c r="B12" s="627">
        <v>1.5</v>
      </c>
      <c r="C12" s="626">
        <v>140</v>
      </c>
      <c r="D12" s="629" t="str">
        <f t="shared" si="0"/>
        <v>PROFIL Z_1.5_140</v>
      </c>
      <c r="E12">
        <v>47</v>
      </c>
      <c r="F12" s="629" t="str">
        <f t="shared" si="1"/>
        <v>PROFIL Z_1.5_140_47</v>
      </c>
      <c r="G12">
        <v>40</v>
      </c>
      <c r="H12" s="629" t="str">
        <f t="shared" si="2"/>
        <v>PROFIL Z_1.5_140_47_40</v>
      </c>
      <c r="I12">
        <v>18</v>
      </c>
      <c r="J12" s="629" t="str">
        <f t="shared" si="3"/>
        <v>PROFIL Z_1.5_140_47_40_18</v>
      </c>
      <c r="K12">
        <v>18</v>
      </c>
      <c r="Q12">
        <f t="shared" si="4"/>
        <v>0</v>
      </c>
      <c r="R12">
        <f>PROFILE!H26</f>
        <v>0</v>
      </c>
      <c r="S12">
        <f>PROFILE!H43</f>
        <v>0</v>
      </c>
      <c r="T12">
        <v>400</v>
      </c>
      <c r="U12">
        <v>400</v>
      </c>
      <c r="Y12" s="618">
        <v>200</v>
      </c>
      <c r="AA12">
        <v>200</v>
      </c>
    </row>
    <row r="13" spans="1:36">
      <c r="A13" s="626" t="s">
        <v>20476</v>
      </c>
      <c r="B13" s="627">
        <v>1.5</v>
      </c>
      <c r="C13" s="626">
        <v>140</v>
      </c>
      <c r="D13" s="629" t="str">
        <f t="shared" si="0"/>
        <v>PROFIL Z_1.5_140</v>
      </c>
      <c r="E13">
        <v>66</v>
      </c>
      <c r="F13" s="629" t="str">
        <f t="shared" si="1"/>
        <v>PROFIL Z_1.5_140_66</v>
      </c>
      <c r="G13">
        <v>59</v>
      </c>
      <c r="H13" s="629" t="str">
        <f t="shared" si="2"/>
        <v>PROFIL Z_1.5_140_66_59</v>
      </c>
      <c r="I13">
        <v>22</v>
      </c>
      <c r="J13" s="629" t="str">
        <f t="shared" si="3"/>
        <v>PROFIL Z_1.5_140_66_59_22</v>
      </c>
      <c r="K13">
        <v>22</v>
      </c>
      <c r="Q13">
        <f t="shared" si="4"/>
        <v>0</v>
      </c>
      <c r="R13">
        <f>PROFILE!H27</f>
        <v>0</v>
      </c>
      <c r="S13">
        <f>PROFILE!H44</f>
        <v>0</v>
      </c>
      <c r="Y13" s="618">
        <v>210</v>
      </c>
      <c r="AA13">
        <v>210</v>
      </c>
    </row>
    <row r="14" spans="1:36">
      <c r="A14" s="626" t="s">
        <v>20476</v>
      </c>
      <c r="B14" s="627">
        <v>2</v>
      </c>
      <c r="C14" s="626">
        <v>140</v>
      </c>
      <c r="D14" s="629" t="str">
        <f t="shared" si="0"/>
        <v>PROFIL Z_2_140</v>
      </c>
      <c r="E14">
        <v>47</v>
      </c>
      <c r="F14" s="629" t="str">
        <f t="shared" si="1"/>
        <v>PROFIL Z_2_140_47</v>
      </c>
      <c r="G14">
        <v>40</v>
      </c>
      <c r="H14" s="629" t="str">
        <f t="shared" si="2"/>
        <v>PROFIL Z_2_140_47_40</v>
      </c>
      <c r="I14">
        <v>18.5</v>
      </c>
      <c r="J14" s="629" t="str">
        <f t="shared" si="3"/>
        <v>PROFIL Z_2_140_47_40_18.5</v>
      </c>
      <c r="K14">
        <v>18.5</v>
      </c>
      <c r="Q14">
        <f t="shared" si="4"/>
        <v>0</v>
      </c>
      <c r="R14">
        <f>PROFILE!H28</f>
        <v>0</v>
      </c>
      <c r="S14">
        <f>PROFILE!H45</f>
        <v>0</v>
      </c>
      <c r="Y14" s="618">
        <v>220</v>
      </c>
      <c r="AA14">
        <v>220</v>
      </c>
    </row>
    <row r="15" spans="1:36">
      <c r="A15" s="626" t="s">
        <v>20476</v>
      </c>
      <c r="B15" s="627">
        <v>2</v>
      </c>
      <c r="C15" s="626">
        <v>140</v>
      </c>
      <c r="D15" s="629" t="str">
        <f t="shared" si="0"/>
        <v>PROFIL Z_2_140</v>
      </c>
      <c r="E15">
        <v>66</v>
      </c>
      <c r="F15" s="629" t="str">
        <f t="shared" si="1"/>
        <v>PROFIL Z_2_140_66</v>
      </c>
      <c r="G15">
        <v>59</v>
      </c>
      <c r="H15" s="629" t="str">
        <f t="shared" si="2"/>
        <v>PROFIL Z_2_140_66_59</v>
      </c>
      <c r="I15">
        <v>22</v>
      </c>
      <c r="J15" s="629" t="str">
        <f t="shared" si="3"/>
        <v>PROFIL Z_2_140_66_59_22</v>
      </c>
      <c r="K15">
        <v>22</v>
      </c>
      <c r="Q15">
        <f t="shared" si="4"/>
        <v>0</v>
      </c>
      <c r="R15" s="617"/>
      <c r="Y15" s="618">
        <v>230</v>
      </c>
      <c r="AA15">
        <v>230</v>
      </c>
    </row>
    <row r="16" spans="1:36">
      <c r="A16" s="626" t="s">
        <v>20476</v>
      </c>
      <c r="B16" s="627">
        <v>2.5</v>
      </c>
      <c r="C16" s="626">
        <v>140</v>
      </c>
      <c r="D16" s="629" t="str">
        <f t="shared" si="0"/>
        <v>PROFIL Z_2.5_140</v>
      </c>
      <c r="E16">
        <v>47</v>
      </c>
      <c r="F16" s="629" t="str">
        <f t="shared" si="1"/>
        <v>PROFIL Z_2.5_140_47</v>
      </c>
      <c r="G16">
        <v>40</v>
      </c>
      <c r="H16" s="629" t="str">
        <f t="shared" si="2"/>
        <v>PROFIL Z_2.5_140_47_40</v>
      </c>
      <c r="I16">
        <v>19</v>
      </c>
      <c r="J16" s="629" t="str">
        <f t="shared" si="3"/>
        <v>PROFIL Z_2.5_140_47_40_19</v>
      </c>
      <c r="K16">
        <v>19</v>
      </c>
      <c r="Q16">
        <f t="shared" si="4"/>
        <v>0</v>
      </c>
      <c r="R16" s="617"/>
      <c r="Y16" s="618">
        <v>240</v>
      </c>
      <c r="AA16">
        <v>240</v>
      </c>
    </row>
    <row r="17" spans="1:27">
      <c r="A17" s="626" t="s">
        <v>20476</v>
      </c>
      <c r="B17" s="627">
        <v>2.5</v>
      </c>
      <c r="C17" s="626">
        <v>140</v>
      </c>
      <c r="D17" s="629" t="str">
        <f t="shared" si="0"/>
        <v>PROFIL Z_2.5_140</v>
      </c>
      <c r="E17">
        <v>66</v>
      </c>
      <c r="F17" s="629" t="str">
        <f t="shared" si="1"/>
        <v>PROFIL Z_2.5_140_66</v>
      </c>
      <c r="G17">
        <v>59</v>
      </c>
      <c r="H17" s="629" t="str">
        <f t="shared" si="2"/>
        <v>PROFIL Z_2.5_140_66_59</v>
      </c>
      <c r="I17">
        <v>22</v>
      </c>
      <c r="J17" s="629" t="str">
        <f t="shared" si="3"/>
        <v>PROFIL Z_2.5_140_66_59_22</v>
      </c>
      <c r="K17">
        <v>22</v>
      </c>
      <c r="Q17">
        <f t="shared" si="4"/>
        <v>0</v>
      </c>
      <c r="R17" s="617"/>
      <c r="Y17" s="618">
        <v>250</v>
      </c>
      <c r="AA17">
        <v>250</v>
      </c>
    </row>
    <row r="18" spans="1:27">
      <c r="A18" s="626" t="s">
        <v>20476</v>
      </c>
      <c r="B18" s="627">
        <v>3</v>
      </c>
      <c r="C18" s="626">
        <v>140</v>
      </c>
      <c r="D18" s="629" t="str">
        <f t="shared" si="0"/>
        <v>PROFIL Z_3_140</v>
      </c>
      <c r="E18">
        <v>47</v>
      </c>
      <c r="F18" s="629" t="str">
        <f t="shared" si="1"/>
        <v>PROFIL Z_3_140_47</v>
      </c>
      <c r="G18">
        <v>40</v>
      </c>
      <c r="H18" s="629" t="str">
        <f t="shared" si="2"/>
        <v>PROFIL Z_3_140_47_40</v>
      </c>
      <c r="I18">
        <v>19</v>
      </c>
      <c r="J18" s="629" t="str">
        <f t="shared" si="3"/>
        <v>PROFIL Z_3_140_47_40_19</v>
      </c>
      <c r="K18">
        <v>19</v>
      </c>
      <c r="Q18">
        <f t="shared" si="4"/>
        <v>0</v>
      </c>
      <c r="R18" s="617"/>
      <c r="Y18" s="618">
        <v>260</v>
      </c>
      <c r="AA18">
        <v>260</v>
      </c>
    </row>
    <row r="19" spans="1:27">
      <c r="A19" s="626" t="s">
        <v>20476</v>
      </c>
      <c r="B19" s="627">
        <v>3</v>
      </c>
      <c r="C19" s="626">
        <v>140</v>
      </c>
      <c r="D19" s="629" t="str">
        <f t="shared" si="0"/>
        <v>PROFIL Z_3_140</v>
      </c>
      <c r="E19">
        <v>66</v>
      </c>
      <c r="F19" s="629" t="str">
        <f t="shared" si="1"/>
        <v>PROFIL Z_3_140_66</v>
      </c>
      <c r="G19">
        <v>59</v>
      </c>
      <c r="H19" s="629" t="str">
        <f t="shared" si="2"/>
        <v>PROFIL Z_3_140_66_59</v>
      </c>
      <c r="I19">
        <v>22</v>
      </c>
      <c r="J19" s="629" t="str">
        <f t="shared" si="3"/>
        <v>PROFIL Z_3_140_66_59_22</v>
      </c>
      <c r="K19">
        <v>22</v>
      </c>
      <c r="Q19">
        <f t="shared" si="4"/>
        <v>0</v>
      </c>
      <c r="R19" s="617"/>
      <c r="Y19" s="618">
        <v>270</v>
      </c>
      <c r="AA19">
        <v>270</v>
      </c>
    </row>
    <row r="20" spans="1:27">
      <c r="A20" s="626" t="s">
        <v>20476</v>
      </c>
      <c r="B20" s="627">
        <v>3.5</v>
      </c>
      <c r="C20" s="626">
        <v>140</v>
      </c>
      <c r="D20" s="629" t="str">
        <f t="shared" si="0"/>
        <v>PROFIL Z_3.5_140</v>
      </c>
      <c r="E20">
        <v>47</v>
      </c>
      <c r="F20" s="629" t="str">
        <f t="shared" si="1"/>
        <v>PROFIL Z_3.5_140_47</v>
      </c>
      <c r="G20">
        <v>40</v>
      </c>
      <c r="H20" s="629" t="str">
        <f t="shared" si="2"/>
        <v>PROFIL Z_3.5_140_47_40</v>
      </c>
      <c r="I20">
        <v>19</v>
      </c>
      <c r="J20" s="629" t="str">
        <f t="shared" si="3"/>
        <v>PROFIL Z_3.5_140_47_40_19</v>
      </c>
      <c r="K20">
        <v>19</v>
      </c>
      <c r="Q20">
        <f t="shared" si="4"/>
        <v>0</v>
      </c>
      <c r="R20" s="617"/>
      <c r="Y20" s="618">
        <v>280</v>
      </c>
      <c r="AA20">
        <v>280</v>
      </c>
    </row>
    <row r="21" spans="1:27">
      <c r="A21" s="626" t="s">
        <v>20476</v>
      </c>
      <c r="B21" s="627">
        <v>3.5</v>
      </c>
      <c r="C21" s="626">
        <v>140</v>
      </c>
      <c r="D21" s="629" t="str">
        <f t="shared" si="0"/>
        <v>PROFIL Z_3.5_140</v>
      </c>
      <c r="E21">
        <v>66</v>
      </c>
      <c r="F21" s="629" t="str">
        <f t="shared" si="1"/>
        <v>PROFIL Z_3.5_140_66</v>
      </c>
      <c r="G21">
        <v>59</v>
      </c>
      <c r="H21" s="629" t="str">
        <f t="shared" si="2"/>
        <v>PROFIL Z_3.5_140_66_59</v>
      </c>
      <c r="I21">
        <v>22</v>
      </c>
      <c r="J21" s="629" t="str">
        <f t="shared" si="3"/>
        <v>PROFIL Z_3.5_140_66_59_22</v>
      </c>
      <c r="K21">
        <v>22</v>
      </c>
      <c r="Q21">
        <f t="shared" si="4"/>
        <v>0</v>
      </c>
      <c r="R21" s="617"/>
      <c r="Y21" s="618">
        <v>290</v>
      </c>
      <c r="AA21">
        <v>290</v>
      </c>
    </row>
    <row r="22" spans="1:27">
      <c r="A22" s="626" t="s">
        <v>20476</v>
      </c>
      <c r="B22" s="627">
        <v>1.5</v>
      </c>
      <c r="C22" s="626">
        <v>150</v>
      </c>
      <c r="D22" s="629" t="str">
        <f t="shared" si="0"/>
        <v>PROFIL Z_1.5_150</v>
      </c>
      <c r="E22">
        <v>47</v>
      </c>
      <c r="F22" s="629" t="str">
        <f t="shared" si="1"/>
        <v>PROFIL Z_1.5_150_47</v>
      </c>
      <c r="G22">
        <v>40</v>
      </c>
      <c r="H22" s="629" t="str">
        <f t="shared" si="2"/>
        <v>PROFIL Z_1.5_150_47_40</v>
      </c>
      <c r="I22">
        <v>18</v>
      </c>
      <c r="J22" s="629" t="str">
        <f t="shared" si="3"/>
        <v>PROFIL Z_1.5_150_47_40_18</v>
      </c>
      <c r="K22">
        <v>18</v>
      </c>
      <c r="Q22">
        <f t="shared" si="4"/>
        <v>0</v>
      </c>
      <c r="R22" s="617"/>
      <c r="Y22" s="618">
        <v>300</v>
      </c>
      <c r="AA22">
        <v>300</v>
      </c>
    </row>
    <row r="23" spans="1:27">
      <c r="A23" s="626" t="s">
        <v>20476</v>
      </c>
      <c r="B23" s="627">
        <v>1.5</v>
      </c>
      <c r="C23" s="626">
        <v>150</v>
      </c>
      <c r="D23" s="629" t="str">
        <f t="shared" si="0"/>
        <v>PROFIL Z_1.5_150</v>
      </c>
      <c r="E23">
        <v>66</v>
      </c>
      <c r="F23" s="629" t="str">
        <f t="shared" si="1"/>
        <v>PROFIL Z_1.5_150_66</v>
      </c>
      <c r="G23">
        <v>59</v>
      </c>
      <c r="H23" s="629" t="str">
        <f t="shared" si="2"/>
        <v>PROFIL Z_1.5_150_66_59</v>
      </c>
      <c r="I23">
        <v>22</v>
      </c>
      <c r="J23" s="629" t="str">
        <f t="shared" si="3"/>
        <v>PROFIL Z_1.5_150_66_59_22</v>
      </c>
      <c r="K23">
        <v>22</v>
      </c>
      <c r="Q23">
        <f t="shared" si="4"/>
        <v>0</v>
      </c>
      <c r="R23" s="617"/>
      <c r="Y23" s="618">
        <v>310</v>
      </c>
      <c r="AA23">
        <v>310</v>
      </c>
    </row>
    <row r="24" spans="1:27" ht="15" thickBot="1">
      <c r="A24" s="626" t="s">
        <v>20476</v>
      </c>
      <c r="B24" s="627">
        <v>2</v>
      </c>
      <c r="C24" s="626">
        <v>150</v>
      </c>
      <c r="D24" s="629" t="str">
        <f t="shared" si="0"/>
        <v>PROFIL Z_2_150</v>
      </c>
      <c r="E24">
        <v>47</v>
      </c>
      <c r="F24" s="629" t="str">
        <f t="shared" si="1"/>
        <v>PROFIL Z_2_150_47</v>
      </c>
      <c r="G24">
        <v>40</v>
      </c>
      <c r="H24" s="629" t="str">
        <f t="shared" si="2"/>
        <v>PROFIL Z_2_150_47_40</v>
      </c>
      <c r="I24">
        <v>18.5</v>
      </c>
      <c r="J24" s="629" t="str">
        <f t="shared" si="3"/>
        <v>PROFIL Z_2_150_47_40_18.5</v>
      </c>
      <c r="K24">
        <v>18.5</v>
      </c>
      <c r="Q24">
        <f t="shared" si="4"/>
        <v>0</v>
      </c>
      <c r="R24" s="617"/>
      <c r="Y24" s="618">
        <v>320</v>
      </c>
      <c r="AA24">
        <v>320</v>
      </c>
    </row>
    <row r="25" spans="1:27">
      <c r="A25" s="626" t="s">
        <v>20476</v>
      </c>
      <c r="B25" s="627">
        <v>2</v>
      </c>
      <c r="C25" s="626">
        <v>150</v>
      </c>
      <c r="D25" s="629" t="str">
        <f t="shared" si="0"/>
        <v>PROFIL Z_2_150</v>
      </c>
      <c r="E25">
        <v>66</v>
      </c>
      <c r="F25" s="629" t="str">
        <f t="shared" si="1"/>
        <v>PROFIL Z_2_150_66</v>
      </c>
      <c r="G25">
        <v>59</v>
      </c>
      <c r="H25" s="629" t="str">
        <f t="shared" si="2"/>
        <v>PROFIL Z_2_150_66_59</v>
      </c>
      <c r="I25">
        <v>22</v>
      </c>
      <c r="J25" s="629" t="str">
        <f t="shared" si="3"/>
        <v>PROFIL Z_2_150_66_59_22</v>
      </c>
      <c r="K25">
        <v>22</v>
      </c>
      <c r="Q25">
        <f t="shared" si="4"/>
        <v>0</v>
      </c>
      <c r="R25" s="631" t="str">
        <f>CONCATENATE(R9,"_",R11,"_",R10)</f>
        <v>SELECTEAZA PROFILUL_0_0</v>
      </c>
      <c r="S25" s="633" t="str">
        <f>CONCATENATE(S9,"_",S11,"_",S10)</f>
        <v>SELECTEAZA PROFILUL_0_0</v>
      </c>
      <c r="Y25" s="618">
        <v>330</v>
      </c>
      <c r="AA25">
        <v>330</v>
      </c>
    </row>
    <row r="26" spans="1:27">
      <c r="A26" s="626" t="s">
        <v>20476</v>
      </c>
      <c r="B26" s="627">
        <v>2.5</v>
      </c>
      <c r="C26" s="626">
        <v>150</v>
      </c>
      <c r="D26" s="629" t="str">
        <f t="shared" si="0"/>
        <v>PROFIL Z_2.5_150</v>
      </c>
      <c r="E26">
        <v>47</v>
      </c>
      <c r="F26" s="629" t="str">
        <f t="shared" si="1"/>
        <v>PROFIL Z_2.5_150_47</v>
      </c>
      <c r="G26">
        <v>40</v>
      </c>
      <c r="H26" s="629" t="str">
        <f t="shared" si="2"/>
        <v>PROFIL Z_2.5_150_47_40</v>
      </c>
      <c r="I26">
        <v>20</v>
      </c>
      <c r="J26" s="629" t="str">
        <f t="shared" si="3"/>
        <v>PROFIL Z_2.5_150_47_40_20</v>
      </c>
      <c r="K26">
        <v>20</v>
      </c>
      <c r="Q26">
        <f t="shared" si="4"/>
        <v>0</v>
      </c>
      <c r="R26" s="617" t="str">
        <f>CONCATENATE(R9,"_",R11,"_",R10,"_",R12)</f>
        <v>SELECTEAZA PROFILUL_0_0_0</v>
      </c>
      <c r="S26" s="634" t="str">
        <f>CONCATENATE(S9,"_",S11,"_",S10,"_",S12)</f>
        <v>SELECTEAZA PROFILUL_0_0_0</v>
      </c>
      <c r="Y26" s="618">
        <v>340</v>
      </c>
      <c r="AA26">
        <v>340</v>
      </c>
    </row>
    <row r="27" spans="1:27">
      <c r="A27" s="626" t="s">
        <v>20476</v>
      </c>
      <c r="B27" s="627">
        <v>2.5</v>
      </c>
      <c r="C27" s="626">
        <v>150</v>
      </c>
      <c r="D27" s="629" t="str">
        <f t="shared" si="0"/>
        <v>PROFIL Z_2.5_150</v>
      </c>
      <c r="E27">
        <v>66</v>
      </c>
      <c r="F27" s="629" t="str">
        <f t="shared" si="1"/>
        <v>PROFIL Z_2.5_150_66</v>
      </c>
      <c r="G27">
        <v>59</v>
      </c>
      <c r="H27" s="629" t="str">
        <f t="shared" si="2"/>
        <v>PROFIL Z_2.5_150_66_59</v>
      </c>
      <c r="I27">
        <v>22</v>
      </c>
      <c r="J27" s="629" t="str">
        <f t="shared" si="3"/>
        <v>PROFIL Z_2.5_150_66_59_22</v>
      </c>
      <c r="K27">
        <v>22</v>
      </c>
      <c r="Q27">
        <f t="shared" si="4"/>
        <v>0</v>
      </c>
      <c r="R27" s="617" t="str">
        <f>CONCATENATE(R9,"_",R11,"_",R10,"_",R12,"_",R13)</f>
        <v>SELECTEAZA PROFILUL_0_0_0_0</v>
      </c>
      <c r="S27" s="634" t="str">
        <f>CONCATENATE(S9,"_",S11,"_",S10,"_",S12,"_",S13)</f>
        <v>SELECTEAZA PROFILUL_0_0_0_0</v>
      </c>
      <c r="Y27" s="618">
        <v>350</v>
      </c>
      <c r="AA27">
        <v>350</v>
      </c>
    </row>
    <row r="28" spans="1:27" ht="15" thickBot="1">
      <c r="A28" s="626" t="s">
        <v>20476</v>
      </c>
      <c r="B28" s="627">
        <v>3</v>
      </c>
      <c r="C28" s="626">
        <v>150</v>
      </c>
      <c r="D28" s="629" t="str">
        <f t="shared" si="0"/>
        <v>PROFIL Z_3_150</v>
      </c>
      <c r="E28">
        <v>47</v>
      </c>
      <c r="F28" s="629" t="str">
        <f t="shared" si="1"/>
        <v>PROFIL Z_3_150_47</v>
      </c>
      <c r="G28">
        <v>40</v>
      </c>
      <c r="H28" s="629" t="str">
        <f t="shared" si="2"/>
        <v>PROFIL Z_3_150_47_40</v>
      </c>
      <c r="I28">
        <v>20</v>
      </c>
      <c r="J28" s="629" t="str">
        <f t="shared" si="3"/>
        <v>PROFIL Z_3_150_47_40_20</v>
      </c>
      <c r="K28">
        <v>20</v>
      </c>
      <c r="Q28">
        <f t="shared" si="4"/>
        <v>0</v>
      </c>
      <c r="R28" s="621" t="str">
        <f>CONCATENATE(R9,"_",R11,"_",R10,"_",R12,"_",R13,"_",R14)</f>
        <v>SELECTEAZA PROFILUL_0_0_0_0_0</v>
      </c>
      <c r="S28" s="635" t="str">
        <f>CONCATENATE(S9,"_",S11,"_",S10,"_",S12,"_",S13,"_",S14)</f>
        <v>SELECTEAZA PROFILUL_0_0_0_0_0</v>
      </c>
      <c r="Y28" s="618">
        <v>360</v>
      </c>
      <c r="AA28">
        <v>360</v>
      </c>
    </row>
    <row r="29" spans="1:27">
      <c r="A29" s="626" t="s">
        <v>20476</v>
      </c>
      <c r="B29" s="627">
        <v>3</v>
      </c>
      <c r="C29" s="626">
        <v>150</v>
      </c>
      <c r="D29" s="629" t="str">
        <f t="shared" si="0"/>
        <v>PROFIL Z_3_150</v>
      </c>
      <c r="E29">
        <v>66</v>
      </c>
      <c r="F29" s="629" t="str">
        <f t="shared" si="1"/>
        <v>PROFIL Z_3_150_66</v>
      </c>
      <c r="G29">
        <v>59</v>
      </c>
      <c r="H29" s="629" t="str">
        <f t="shared" si="2"/>
        <v>PROFIL Z_3_150_66_59</v>
      </c>
      <c r="I29">
        <v>22</v>
      </c>
      <c r="J29" s="629" t="str">
        <f t="shared" si="3"/>
        <v>PROFIL Z_3_150_66_59_22</v>
      </c>
      <c r="K29">
        <v>22</v>
      </c>
      <c r="Q29">
        <f t="shared" si="4"/>
        <v>0</v>
      </c>
      <c r="R29" s="617"/>
      <c r="Y29" s="618">
        <v>370</v>
      </c>
      <c r="AA29">
        <v>370</v>
      </c>
    </row>
    <row r="30" spans="1:27">
      <c r="A30" s="626" t="s">
        <v>20476</v>
      </c>
      <c r="B30" s="627">
        <v>3.5</v>
      </c>
      <c r="C30" s="626">
        <v>150</v>
      </c>
      <c r="D30" s="629" t="str">
        <f t="shared" si="0"/>
        <v>PROFIL Z_3.5_150</v>
      </c>
      <c r="E30">
        <v>47</v>
      </c>
      <c r="F30" s="629" t="str">
        <f t="shared" si="1"/>
        <v>PROFIL Z_3.5_150_47</v>
      </c>
      <c r="G30">
        <v>40</v>
      </c>
      <c r="H30" s="629" t="str">
        <f t="shared" si="2"/>
        <v>PROFIL Z_3.5_150_47_40</v>
      </c>
      <c r="I30">
        <v>20</v>
      </c>
      <c r="J30" s="629" t="str">
        <f t="shared" si="3"/>
        <v>PROFIL Z_3.5_150_47_40_20</v>
      </c>
      <c r="K30">
        <v>20</v>
      </c>
      <c r="Q30">
        <f t="shared" si="4"/>
        <v>0</v>
      </c>
      <c r="Y30" s="618">
        <v>380</v>
      </c>
      <c r="AA30">
        <v>380</v>
      </c>
    </row>
    <row r="31" spans="1:27">
      <c r="A31" s="626" t="s">
        <v>20476</v>
      </c>
      <c r="B31" s="627">
        <v>3.5</v>
      </c>
      <c r="C31" s="626">
        <v>150</v>
      </c>
      <c r="D31" s="629" t="str">
        <f t="shared" si="0"/>
        <v>PROFIL Z_3.5_150</v>
      </c>
      <c r="E31">
        <v>66</v>
      </c>
      <c r="F31" s="629" t="str">
        <f t="shared" si="1"/>
        <v>PROFIL Z_3.5_150_66</v>
      </c>
      <c r="G31">
        <v>59</v>
      </c>
      <c r="H31" s="629" t="str">
        <f t="shared" si="2"/>
        <v>PROFIL Z_3.5_150_66_59</v>
      </c>
      <c r="I31">
        <v>22</v>
      </c>
      <c r="J31" s="629" t="str">
        <f t="shared" si="3"/>
        <v>PROFIL Z_3.5_150_66_59_22</v>
      </c>
      <c r="K31">
        <v>22</v>
      </c>
      <c r="Q31">
        <f t="shared" si="4"/>
        <v>0</v>
      </c>
      <c r="R31" s="617"/>
      <c r="Y31" s="618">
        <v>390</v>
      </c>
      <c r="AA31">
        <v>390</v>
      </c>
    </row>
    <row r="32" spans="1:27" ht="15" thickBot="1">
      <c r="A32" s="626" t="s">
        <v>20476</v>
      </c>
      <c r="B32" s="627">
        <v>1.5</v>
      </c>
      <c r="C32" s="626">
        <v>160</v>
      </c>
      <c r="D32" s="629" t="str">
        <f t="shared" si="0"/>
        <v>PROFIL Z_1.5_160</v>
      </c>
      <c r="E32">
        <v>47</v>
      </c>
      <c r="F32" s="629" t="str">
        <f t="shared" si="1"/>
        <v>PROFIL Z_1.5_160_47</v>
      </c>
      <c r="G32">
        <v>40</v>
      </c>
      <c r="H32" s="629" t="str">
        <f t="shared" si="2"/>
        <v>PROFIL Z_1.5_160_47_40</v>
      </c>
      <c r="I32">
        <v>18</v>
      </c>
      <c r="J32" s="629" t="str">
        <f t="shared" si="3"/>
        <v>PROFIL Z_1.5_160_47_40_18</v>
      </c>
      <c r="K32">
        <v>18</v>
      </c>
      <c r="Q32">
        <f t="shared" si="4"/>
        <v>0</v>
      </c>
      <c r="R32" s="621"/>
      <c r="S32" s="622"/>
      <c r="T32" s="622"/>
      <c r="U32" s="622"/>
      <c r="V32" s="622"/>
      <c r="W32" s="622"/>
      <c r="X32" s="622"/>
      <c r="Y32" s="623">
        <v>400</v>
      </c>
      <c r="AA32">
        <v>400</v>
      </c>
    </row>
    <row r="33" spans="1:17">
      <c r="A33" s="626" t="s">
        <v>20476</v>
      </c>
      <c r="B33" s="627">
        <v>1.5</v>
      </c>
      <c r="C33" s="626">
        <v>160</v>
      </c>
      <c r="D33" s="629" t="str">
        <f t="shared" si="0"/>
        <v>PROFIL Z_1.5_160</v>
      </c>
      <c r="E33">
        <v>66</v>
      </c>
      <c r="F33" s="629" t="str">
        <f t="shared" si="1"/>
        <v>PROFIL Z_1.5_160_66</v>
      </c>
      <c r="G33">
        <v>59</v>
      </c>
      <c r="H33" s="629" t="str">
        <f t="shared" si="2"/>
        <v>PROFIL Z_1.5_160_66_59</v>
      </c>
      <c r="I33">
        <v>22</v>
      </c>
      <c r="J33" s="629" t="str">
        <f t="shared" si="3"/>
        <v>PROFIL Z_1.5_160_66_59_22</v>
      </c>
      <c r="K33">
        <v>22</v>
      </c>
      <c r="Q33">
        <f t="shared" si="4"/>
        <v>0</v>
      </c>
    </row>
    <row r="34" spans="1:17">
      <c r="A34" s="626" t="s">
        <v>20476</v>
      </c>
      <c r="B34" s="627">
        <v>2</v>
      </c>
      <c r="C34" s="626">
        <v>160</v>
      </c>
      <c r="D34" s="629" t="str">
        <f t="shared" si="0"/>
        <v>PROFIL Z_2_160</v>
      </c>
      <c r="E34">
        <v>47</v>
      </c>
      <c r="F34" s="629" t="str">
        <f t="shared" si="1"/>
        <v>PROFIL Z_2_160_47</v>
      </c>
      <c r="G34">
        <v>40</v>
      </c>
      <c r="H34" s="629" t="str">
        <f t="shared" si="2"/>
        <v>PROFIL Z_2_160_47_40</v>
      </c>
      <c r="I34">
        <v>18.5</v>
      </c>
      <c r="J34" s="629" t="str">
        <f t="shared" si="3"/>
        <v>PROFIL Z_2_160_47_40_18.5</v>
      </c>
      <c r="K34">
        <v>18.5</v>
      </c>
      <c r="Q34">
        <f t="shared" si="4"/>
        <v>0</v>
      </c>
    </row>
    <row r="35" spans="1:17">
      <c r="A35" s="626" t="s">
        <v>20476</v>
      </c>
      <c r="B35" s="627">
        <v>2</v>
      </c>
      <c r="C35" s="626">
        <v>160</v>
      </c>
      <c r="D35" s="629" t="str">
        <f t="shared" si="0"/>
        <v>PROFIL Z_2_160</v>
      </c>
      <c r="E35">
        <v>66</v>
      </c>
      <c r="F35" s="629" t="str">
        <f t="shared" si="1"/>
        <v>PROFIL Z_2_160_66</v>
      </c>
      <c r="G35">
        <v>59</v>
      </c>
      <c r="H35" s="629" t="str">
        <f t="shared" si="2"/>
        <v>PROFIL Z_2_160_66_59</v>
      </c>
      <c r="I35">
        <v>22</v>
      </c>
      <c r="J35" s="629" t="str">
        <f t="shared" si="3"/>
        <v>PROFIL Z_2_160_66_59_22</v>
      </c>
      <c r="K35">
        <v>22</v>
      </c>
      <c r="Q35">
        <f t="shared" si="4"/>
        <v>0</v>
      </c>
    </row>
    <row r="36" spans="1:17">
      <c r="A36" s="626" t="s">
        <v>20476</v>
      </c>
      <c r="B36" s="627">
        <v>2.5</v>
      </c>
      <c r="C36" s="626">
        <v>160</v>
      </c>
      <c r="D36" s="629" t="str">
        <f t="shared" si="0"/>
        <v>PROFIL Z_2.5_160</v>
      </c>
      <c r="E36">
        <v>47</v>
      </c>
      <c r="F36" s="629" t="str">
        <f t="shared" si="1"/>
        <v>PROFIL Z_2.5_160_47</v>
      </c>
      <c r="G36">
        <v>40</v>
      </c>
      <c r="H36" s="629" t="str">
        <f t="shared" si="2"/>
        <v>PROFIL Z_2.5_160_47_40</v>
      </c>
      <c r="I36">
        <v>20</v>
      </c>
      <c r="J36" s="629" t="str">
        <f t="shared" si="3"/>
        <v>PROFIL Z_2.5_160_47_40_20</v>
      </c>
      <c r="K36">
        <v>20</v>
      </c>
      <c r="Q36">
        <f t="shared" si="4"/>
        <v>0</v>
      </c>
    </row>
    <row r="37" spans="1:17">
      <c r="A37" s="626" t="s">
        <v>20476</v>
      </c>
      <c r="B37" s="627">
        <v>2.5</v>
      </c>
      <c r="C37" s="626">
        <v>160</v>
      </c>
      <c r="D37" s="629" t="str">
        <f t="shared" si="0"/>
        <v>PROFIL Z_2.5_160</v>
      </c>
      <c r="E37">
        <v>66</v>
      </c>
      <c r="F37" s="629" t="str">
        <f t="shared" si="1"/>
        <v>PROFIL Z_2.5_160_66</v>
      </c>
      <c r="G37">
        <v>59</v>
      </c>
      <c r="H37" s="629" t="str">
        <f t="shared" si="2"/>
        <v>PROFIL Z_2.5_160_66_59</v>
      </c>
      <c r="I37">
        <v>22</v>
      </c>
      <c r="J37" s="629" t="str">
        <f t="shared" si="3"/>
        <v>PROFIL Z_2.5_160_66_59_22</v>
      </c>
      <c r="K37">
        <v>22</v>
      </c>
      <c r="Q37">
        <f t="shared" si="4"/>
        <v>0</v>
      </c>
    </row>
    <row r="38" spans="1:17">
      <c r="A38" s="626" t="s">
        <v>20476</v>
      </c>
      <c r="B38" s="627">
        <v>3</v>
      </c>
      <c r="C38" s="626">
        <v>160</v>
      </c>
      <c r="D38" s="629" t="str">
        <f t="shared" si="0"/>
        <v>PROFIL Z_3_160</v>
      </c>
      <c r="E38">
        <v>47</v>
      </c>
      <c r="F38" s="629" t="str">
        <f t="shared" si="1"/>
        <v>PROFIL Z_3_160_47</v>
      </c>
      <c r="G38">
        <v>40</v>
      </c>
      <c r="H38" s="629" t="str">
        <f t="shared" si="2"/>
        <v>PROFIL Z_3_160_47_40</v>
      </c>
      <c r="I38">
        <v>20</v>
      </c>
      <c r="J38" s="629" t="str">
        <f t="shared" si="3"/>
        <v>PROFIL Z_3_160_47_40_20</v>
      </c>
      <c r="K38">
        <v>20</v>
      </c>
      <c r="Q38">
        <f t="shared" si="4"/>
        <v>0</v>
      </c>
    </row>
    <row r="39" spans="1:17">
      <c r="A39" s="626" t="s">
        <v>20476</v>
      </c>
      <c r="B39" s="627">
        <v>3</v>
      </c>
      <c r="C39" s="626">
        <v>160</v>
      </c>
      <c r="D39" s="629" t="str">
        <f t="shared" si="0"/>
        <v>PROFIL Z_3_160</v>
      </c>
      <c r="E39">
        <v>66</v>
      </c>
      <c r="F39" s="629" t="str">
        <f t="shared" si="1"/>
        <v>PROFIL Z_3_160_66</v>
      </c>
      <c r="G39">
        <v>59</v>
      </c>
      <c r="H39" s="629" t="str">
        <f t="shared" si="2"/>
        <v>PROFIL Z_3_160_66_59</v>
      </c>
      <c r="I39">
        <v>22</v>
      </c>
      <c r="J39" s="629" t="str">
        <f t="shared" si="3"/>
        <v>PROFIL Z_3_160_66_59_22</v>
      </c>
      <c r="K39">
        <v>22</v>
      </c>
      <c r="Q39">
        <f t="shared" si="4"/>
        <v>0</v>
      </c>
    </row>
    <row r="40" spans="1:17">
      <c r="A40" s="626" t="s">
        <v>20476</v>
      </c>
      <c r="B40" s="627">
        <v>3.5</v>
      </c>
      <c r="C40" s="626">
        <v>160</v>
      </c>
      <c r="D40" s="629" t="str">
        <f t="shared" si="0"/>
        <v>PROFIL Z_3.5_160</v>
      </c>
      <c r="E40">
        <v>47</v>
      </c>
      <c r="F40" s="629" t="str">
        <f t="shared" si="1"/>
        <v>PROFIL Z_3.5_160_47</v>
      </c>
      <c r="G40">
        <v>40</v>
      </c>
      <c r="H40" s="629" t="str">
        <f t="shared" si="2"/>
        <v>PROFIL Z_3.5_160_47_40</v>
      </c>
      <c r="I40">
        <v>20</v>
      </c>
      <c r="J40" s="629" t="str">
        <f t="shared" si="3"/>
        <v>PROFIL Z_3.5_160_47_40_20</v>
      </c>
      <c r="K40">
        <v>20</v>
      </c>
      <c r="Q40">
        <f t="shared" si="4"/>
        <v>0</v>
      </c>
    </row>
    <row r="41" spans="1:17">
      <c r="A41" s="626" t="s">
        <v>20476</v>
      </c>
      <c r="B41" s="627">
        <v>3.5</v>
      </c>
      <c r="C41" s="626">
        <v>160</v>
      </c>
      <c r="D41" s="629" t="str">
        <f t="shared" si="0"/>
        <v>PROFIL Z_3.5_160</v>
      </c>
      <c r="E41">
        <v>66</v>
      </c>
      <c r="F41" s="629" t="str">
        <f t="shared" si="1"/>
        <v>PROFIL Z_3.5_160_66</v>
      </c>
      <c r="G41">
        <v>59</v>
      </c>
      <c r="H41" s="629" t="str">
        <f t="shared" si="2"/>
        <v>PROFIL Z_3.5_160_66_59</v>
      </c>
      <c r="I41">
        <v>22</v>
      </c>
      <c r="J41" s="629" t="str">
        <f t="shared" si="3"/>
        <v>PROFIL Z_3.5_160_66_59_22</v>
      </c>
      <c r="K41">
        <v>22</v>
      </c>
      <c r="Q41">
        <f t="shared" si="4"/>
        <v>0</v>
      </c>
    </row>
    <row r="42" spans="1:17">
      <c r="A42" s="626" t="s">
        <v>20476</v>
      </c>
      <c r="B42" s="627">
        <v>1.5</v>
      </c>
      <c r="C42" s="626">
        <v>180</v>
      </c>
      <c r="D42" s="629" t="str">
        <f t="shared" si="0"/>
        <v>PROFIL Z_1.5_180</v>
      </c>
      <c r="E42">
        <v>60</v>
      </c>
      <c r="F42" s="629" t="str">
        <f t="shared" si="1"/>
        <v>PROFIL Z_1.5_180_60</v>
      </c>
      <c r="G42">
        <v>53</v>
      </c>
      <c r="H42" s="629" t="str">
        <f t="shared" si="2"/>
        <v>PROFIL Z_1.5_180_60_53</v>
      </c>
      <c r="I42">
        <v>20</v>
      </c>
      <c r="J42" s="629" t="str">
        <f t="shared" si="3"/>
        <v>PROFIL Z_1.5_180_60_53_20</v>
      </c>
      <c r="K42">
        <v>20</v>
      </c>
      <c r="Q42">
        <f t="shared" si="4"/>
        <v>0</v>
      </c>
    </row>
    <row r="43" spans="1:17">
      <c r="A43" s="626" t="s">
        <v>20476</v>
      </c>
      <c r="B43" s="627">
        <v>1.5</v>
      </c>
      <c r="C43" s="626">
        <v>180</v>
      </c>
      <c r="D43" s="629" t="str">
        <f t="shared" si="0"/>
        <v>PROFIL Z_1.5_180</v>
      </c>
      <c r="E43">
        <v>66</v>
      </c>
      <c r="F43" s="629" t="str">
        <f t="shared" si="1"/>
        <v>PROFIL Z_1.5_180_66</v>
      </c>
      <c r="G43">
        <v>59</v>
      </c>
      <c r="H43" s="629" t="str">
        <f t="shared" si="2"/>
        <v>PROFIL Z_1.5_180_66_59</v>
      </c>
      <c r="I43">
        <v>22</v>
      </c>
      <c r="J43" s="629" t="str">
        <f t="shared" si="3"/>
        <v>PROFIL Z_1.5_180_66_59_22</v>
      </c>
      <c r="K43">
        <v>22</v>
      </c>
      <c r="Q43">
        <f t="shared" si="4"/>
        <v>0</v>
      </c>
    </row>
    <row r="44" spans="1:17">
      <c r="A44" s="626" t="s">
        <v>20476</v>
      </c>
      <c r="B44" s="627">
        <v>2</v>
      </c>
      <c r="C44" s="626">
        <v>180</v>
      </c>
      <c r="D44" s="629" t="str">
        <f t="shared" si="0"/>
        <v>PROFIL Z_2_180</v>
      </c>
      <c r="E44">
        <v>60</v>
      </c>
      <c r="F44" s="629" t="str">
        <f t="shared" si="1"/>
        <v>PROFIL Z_2_180_60</v>
      </c>
      <c r="G44">
        <v>53</v>
      </c>
      <c r="H44" s="629" t="str">
        <f t="shared" si="2"/>
        <v>PROFIL Z_2_180_60_53</v>
      </c>
      <c r="I44">
        <v>22</v>
      </c>
      <c r="J44" s="629" t="str">
        <f t="shared" si="3"/>
        <v>PROFIL Z_2_180_60_53_22</v>
      </c>
      <c r="K44">
        <v>22</v>
      </c>
      <c r="Q44">
        <f t="shared" si="4"/>
        <v>0</v>
      </c>
    </row>
    <row r="45" spans="1:17">
      <c r="A45" s="626" t="s">
        <v>20476</v>
      </c>
      <c r="B45" s="627">
        <v>2</v>
      </c>
      <c r="C45" s="626">
        <v>180</v>
      </c>
      <c r="D45" s="629" t="str">
        <f t="shared" si="0"/>
        <v>PROFIL Z_2_180</v>
      </c>
      <c r="E45">
        <v>66</v>
      </c>
      <c r="F45" s="629" t="str">
        <f t="shared" si="1"/>
        <v>PROFIL Z_2_180_66</v>
      </c>
      <c r="G45">
        <v>59</v>
      </c>
      <c r="H45" s="629" t="str">
        <f t="shared" si="2"/>
        <v>PROFIL Z_2_180_66_59</v>
      </c>
      <c r="I45">
        <v>22</v>
      </c>
      <c r="J45" s="629" t="str">
        <f t="shared" si="3"/>
        <v>PROFIL Z_2_180_66_59_22</v>
      </c>
      <c r="K45">
        <v>22</v>
      </c>
      <c r="Q45">
        <f t="shared" si="4"/>
        <v>0</v>
      </c>
    </row>
    <row r="46" spans="1:17">
      <c r="A46" s="626" t="s">
        <v>20476</v>
      </c>
      <c r="B46" s="627">
        <v>2.5</v>
      </c>
      <c r="C46" s="626">
        <v>180</v>
      </c>
      <c r="D46" s="629" t="str">
        <f t="shared" si="0"/>
        <v>PROFIL Z_2.5_180</v>
      </c>
      <c r="E46">
        <v>60</v>
      </c>
      <c r="F46" s="629" t="str">
        <f t="shared" si="1"/>
        <v>PROFIL Z_2.5_180_60</v>
      </c>
      <c r="G46">
        <v>53</v>
      </c>
      <c r="H46" s="629" t="str">
        <f t="shared" si="2"/>
        <v>PROFIL Z_2.5_180_60_53</v>
      </c>
      <c r="I46">
        <v>23</v>
      </c>
      <c r="J46" s="629" t="str">
        <f t="shared" si="3"/>
        <v>PROFIL Z_2.5_180_60_53_23</v>
      </c>
      <c r="K46">
        <v>23</v>
      </c>
      <c r="Q46">
        <f t="shared" si="4"/>
        <v>0</v>
      </c>
    </row>
    <row r="47" spans="1:17">
      <c r="A47" s="626" t="s">
        <v>20476</v>
      </c>
      <c r="B47" s="627">
        <v>2.5</v>
      </c>
      <c r="C47" s="626">
        <v>180</v>
      </c>
      <c r="D47" s="629" t="str">
        <f t="shared" si="0"/>
        <v>PROFIL Z_2.5_180</v>
      </c>
      <c r="E47">
        <v>66</v>
      </c>
      <c r="F47" s="629" t="str">
        <f t="shared" si="1"/>
        <v>PROFIL Z_2.5_180_66</v>
      </c>
      <c r="G47">
        <v>59</v>
      </c>
      <c r="H47" s="629" t="str">
        <f t="shared" si="2"/>
        <v>PROFIL Z_2.5_180_66_59</v>
      </c>
      <c r="I47">
        <v>22</v>
      </c>
      <c r="J47" s="629" t="str">
        <f t="shared" si="3"/>
        <v>PROFIL Z_2.5_180_66_59_22</v>
      </c>
      <c r="K47">
        <v>22</v>
      </c>
      <c r="Q47">
        <f t="shared" si="4"/>
        <v>0</v>
      </c>
    </row>
    <row r="48" spans="1:17">
      <c r="A48" s="626" t="s">
        <v>20476</v>
      </c>
      <c r="B48" s="627">
        <v>3</v>
      </c>
      <c r="C48" s="626">
        <v>180</v>
      </c>
      <c r="D48" s="629" t="str">
        <f t="shared" si="0"/>
        <v>PROFIL Z_3_180</v>
      </c>
      <c r="E48">
        <v>60</v>
      </c>
      <c r="F48" s="629" t="str">
        <f t="shared" si="1"/>
        <v>PROFIL Z_3_180_60</v>
      </c>
      <c r="G48">
        <v>53</v>
      </c>
      <c r="H48" s="629" t="str">
        <f t="shared" si="2"/>
        <v>PROFIL Z_3_180_60_53</v>
      </c>
      <c r="I48">
        <v>23</v>
      </c>
      <c r="J48" s="629" t="str">
        <f t="shared" si="3"/>
        <v>PROFIL Z_3_180_60_53_23</v>
      </c>
      <c r="K48">
        <v>23</v>
      </c>
      <c r="Q48">
        <f t="shared" si="4"/>
        <v>0</v>
      </c>
    </row>
    <row r="49" spans="1:17">
      <c r="A49" s="626" t="s">
        <v>20476</v>
      </c>
      <c r="B49" s="627">
        <v>3</v>
      </c>
      <c r="C49" s="626">
        <v>180</v>
      </c>
      <c r="D49" s="629" t="str">
        <f t="shared" si="0"/>
        <v>PROFIL Z_3_180</v>
      </c>
      <c r="E49">
        <v>66</v>
      </c>
      <c r="F49" s="629" t="str">
        <f t="shared" si="1"/>
        <v>PROFIL Z_3_180_66</v>
      </c>
      <c r="G49">
        <v>59</v>
      </c>
      <c r="H49" s="629" t="str">
        <f t="shared" si="2"/>
        <v>PROFIL Z_3_180_66_59</v>
      </c>
      <c r="I49">
        <v>22</v>
      </c>
      <c r="J49" s="629" t="str">
        <f t="shared" si="3"/>
        <v>PROFIL Z_3_180_66_59_22</v>
      </c>
      <c r="K49">
        <v>22</v>
      </c>
      <c r="Q49">
        <f t="shared" si="4"/>
        <v>0</v>
      </c>
    </row>
    <row r="50" spans="1:17">
      <c r="A50" s="626" t="s">
        <v>20476</v>
      </c>
      <c r="B50" s="627">
        <v>3.5</v>
      </c>
      <c r="C50" s="626">
        <v>180</v>
      </c>
      <c r="D50" s="629" t="str">
        <f t="shared" si="0"/>
        <v>PROFIL Z_3.5_180</v>
      </c>
      <c r="E50">
        <v>60</v>
      </c>
      <c r="F50" s="629" t="str">
        <f t="shared" si="1"/>
        <v>PROFIL Z_3.5_180_60</v>
      </c>
      <c r="G50">
        <v>53</v>
      </c>
      <c r="H50" s="629" t="str">
        <f t="shared" si="2"/>
        <v>PROFIL Z_3.5_180_60_53</v>
      </c>
      <c r="I50">
        <v>23</v>
      </c>
      <c r="J50" s="629" t="str">
        <f t="shared" si="3"/>
        <v>PROFIL Z_3.5_180_60_53_23</v>
      </c>
      <c r="K50">
        <v>23</v>
      </c>
      <c r="Q50">
        <f t="shared" si="4"/>
        <v>0</v>
      </c>
    </row>
    <row r="51" spans="1:17">
      <c r="A51" s="626" t="s">
        <v>20476</v>
      </c>
      <c r="B51" s="627">
        <v>3.5</v>
      </c>
      <c r="C51" s="626">
        <v>180</v>
      </c>
      <c r="D51" s="629" t="str">
        <f t="shared" si="0"/>
        <v>PROFIL Z_3.5_180</v>
      </c>
      <c r="E51">
        <v>66</v>
      </c>
      <c r="F51" s="629" t="str">
        <f t="shared" si="1"/>
        <v>PROFIL Z_3.5_180_66</v>
      </c>
      <c r="G51">
        <v>59</v>
      </c>
      <c r="H51" s="629" t="str">
        <f t="shared" si="2"/>
        <v>PROFIL Z_3.5_180_66_59</v>
      </c>
      <c r="I51">
        <v>22</v>
      </c>
      <c r="J51" s="629" t="str">
        <f t="shared" si="3"/>
        <v>PROFIL Z_3.5_180_66_59_22</v>
      </c>
      <c r="K51">
        <v>22</v>
      </c>
      <c r="Q51">
        <f t="shared" si="4"/>
        <v>0</v>
      </c>
    </row>
    <row r="52" spans="1:17">
      <c r="A52" s="626" t="s">
        <v>20476</v>
      </c>
      <c r="B52" s="627">
        <v>1.5</v>
      </c>
      <c r="C52" s="626">
        <v>200</v>
      </c>
      <c r="D52" s="629" t="str">
        <f t="shared" si="0"/>
        <v>PROFIL Z_1.5_200</v>
      </c>
      <c r="E52">
        <v>67</v>
      </c>
      <c r="F52" s="629" t="str">
        <f t="shared" si="1"/>
        <v>PROFIL Z_1.5_200_67</v>
      </c>
      <c r="G52">
        <v>59</v>
      </c>
      <c r="H52" s="629" t="str">
        <f t="shared" si="2"/>
        <v>PROFIL Z_1.5_200_67_59</v>
      </c>
      <c r="I52">
        <v>23.5</v>
      </c>
      <c r="J52" s="629" t="str">
        <f t="shared" si="3"/>
        <v>PROFIL Z_1.5_200_67_59_23.5</v>
      </c>
      <c r="K52">
        <v>23.5</v>
      </c>
      <c r="Q52">
        <f t="shared" si="4"/>
        <v>0</v>
      </c>
    </row>
    <row r="53" spans="1:17">
      <c r="A53" s="626" t="s">
        <v>20476</v>
      </c>
      <c r="B53" s="627">
        <v>1.5</v>
      </c>
      <c r="C53" s="626">
        <v>200</v>
      </c>
      <c r="D53" s="629" t="str">
        <f t="shared" si="0"/>
        <v>PROFIL Z_1.5_200</v>
      </c>
      <c r="E53">
        <v>73</v>
      </c>
      <c r="F53" s="629" t="str">
        <f t="shared" si="1"/>
        <v>PROFIL Z_1.5_200_73</v>
      </c>
      <c r="G53">
        <v>65</v>
      </c>
      <c r="H53" s="629" t="str">
        <f t="shared" si="2"/>
        <v>PROFIL Z_1.5_200_73_65</v>
      </c>
      <c r="I53">
        <v>24</v>
      </c>
      <c r="J53" s="629" t="str">
        <f t="shared" si="3"/>
        <v>PROFIL Z_1.5_200_73_65_24</v>
      </c>
      <c r="K53">
        <v>24</v>
      </c>
      <c r="Q53">
        <f t="shared" si="4"/>
        <v>0</v>
      </c>
    </row>
    <row r="54" spans="1:17">
      <c r="A54" s="626" t="s">
        <v>20476</v>
      </c>
      <c r="B54" s="627">
        <v>2</v>
      </c>
      <c r="C54" s="626">
        <v>200</v>
      </c>
      <c r="D54" s="629" t="str">
        <f t="shared" si="0"/>
        <v>PROFIL Z_2_200</v>
      </c>
      <c r="E54">
        <v>67</v>
      </c>
      <c r="F54" s="629" t="str">
        <f t="shared" si="1"/>
        <v>PROFIL Z_2_200_67</v>
      </c>
      <c r="G54">
        <v>59</v>
      </c>
      <c r="H54" s="629" t="str">
        <f t="shared" si="2"/>
        <v>PROFIL Z_2_200_67_59</v>
      </c>
      <c r="I54">
        <v>24</v>
      </c>
      <c r="J54" s="629" t="str">
        <f t="shared" si="3"/>
        <v>PROFIL Z_2_200_67_59_24</v>
      </c>
      <c r="K54">
        <v>24</v>
      </c>
      <c r="Q54">
        <f t="shared" si="4"/>
        <v>0</v>
      </c>
    </row>
    <row r="55" spans="1:17">
      <c r="A55" s="626" t="s">
        <v>20476</v>
      </c>
      <c r="B55" s="627">
        <v>2</v>
      </c>
      <c r="C55" s="626">
        <v>200</v>
      </c>
      <c r="D55" s="629" t="str">
        <f t="shared" si="0"/>
        <v>PROFIL Z_2_200</v>
      </c>
      <c r="E55">
        <v>73</v>
      </c>
      <c r="F55" s="629" t="str">
        <f t="shared" si="1"/>
        <v>PROFIL Z_2_200_73</v>
      </c>
      <c r="G55">
        <v>65</v>
      </c>
      <c r="H55" s="629" t="str">
        <f t="shared" si="2"/>
        <v>PROFIL Z_2_200_73_65</v>
      </c>
      <c r="I55">
        <v>24</v>
      </c>
      <c r="J55" s="629" t="str">
        <f t="shared" si="3"/>
        <v>PROFIL Z_2_200_73_65_24</v>
      </c>
      <c r="K55">
        <v>24</v>
      </c>
      <c r="Q55">
        <f t="shared" si="4"/>
        <v>0</v>
      </c>
    </row>
    <row r="56" spans="1:17">
      <c r="A56" s="626" t="s">
        <v>20476</v>
      </c>
      <c r="B56" s="627">
        <v>2.5</v>
      </c>
      <c r="C56" s="626">
        <v>200</v>
      </c>
      <c r="D56" s="629" t="str">
        <f t="shared" si="0"/>
        <v>PROFIL Z_2.5_200</v>
      </c>
      <c r="E56">
        <v>67</v>
      </c>
      <c r="F56" s="629" t="str">
        <f t="shared" si="1"/>
        <v>PROFIL Z_2.5_200_67</v>
      </c>
      <c r="G56">
        <v>59</v>
      </c>
      <c r="H56" s="629" t="str">
        <f t="shared" si="2"/>
        <v>PROFIL Z_2.5_200_67_59</v>
      </c>
      <c r="I56">
        <v>26</v>
      </c>
      <c r="J56" s="629" t="str">
        <f t="shared" si="3"/>
        <v>PROFIL Z_2.5_200_67_59_26</v>
      </c>
      <c r="K56">
        <v>26</v>
      </c>
      <c r="Q56">
        <f t="shared" si="4"/>
        <v>0</v>
      </c>
    </row>
    <row r="57" spans="1:17">
      <c r="A57" s="626" t="s">
        <v>20476</v>
      </c>
      <c r="B57" s="627">
        <v>2.5</v>
      </c>
      <c r="C57" s="626">
        <v>200</v>
      </c>
      <c r="D57" s="629" t="str">
        <f t="shared" si="0"/>
        <v>PROFIL Z_2.5_200</v>
      </c>
      <c r="E57">
        <v>73</v>
      </c>
      <c r="F57" s="629" t="str">
        <f t="shared" si="1"/>
        <v>PROFIL Z_2.5_200_73</v>
      </c>
      <c r="G57">
        <v>65</v>
      </c>
      <c r="H57" s="629" t="str">
        <f t="shared" si="2"/>
        <v>PROFIL Z_2.5_200_73_65</v>
      </c>
      <c r="I57">
        <v>26</v>
      </c>
      <c r="J57" s="629" t="str">
        <f t="shared" si="3"/>
        <v>PROFIL Z_2.5_200_73_65_26</v>
      </c>
      <c r="K57">
        <v>26</v>
      </c>
      <c r="Q57">
        <f t="shared" si="4"/>
        <v>0</v>
      </c>
    </row>
    <row r="58" spans="1:17">
      <c r="A58" s="626" t="s">
        <v>20476</v>
      </c>
      <c r="B58" s="627">
        <v>3</v>
      </c>
      <c r="C58" s="626">
        <v>200</v>
      </c>
      <c r="D58" s="629" t="str">
        <f t="shared" si="0"/>
        <v>PROFIL Z_3_200</v>
      </c>
      <c r="E58">
        <v>67</v>
      </c>
      <c r="F58" s="629" t="str">
        <f t="shared" si="1"/>
        <v>PROFIL Z_3_200_67</v>
      </c>
      <c r="G58">
        <v>59</v>
      </c>
      <c r="H58" s="629" t="str">
        <f t="shared" si="2"/>
        <v>PROFIL Z_3_200_67_59</v>
      </c>
      <c r="I58">
        <v>26</v>
      </c>
      <c r="J58" s="629" t="str">
        <f t="shared" si="3"/>
        <v>PROFIL Z_3_200_67_59_26</v>
      </c>
      <c r="K58">
        <v>26</v>
      </c>
      <c r="Q58">
        <f t="shared" si="4"/>
        <v>0</v>
      </c>
    </row>
    <row r="59" spans="1:17">
      <c r="A59" s="626" t="s">
        <v>20476</v>
      </c>
      <c r="B59" s="627">
        <v>3</v>
      </c>
      <c r="C59" s="626">
        <v>200</v>
      </c>
      <c r="D59" s="629" t="str">
        <f t="shared" si="0"/>
        <v>PROFIL Z_3_200</v>
      </c>
      <c r="E59">
        <v>73</v>
      </c>
      <c r="F59" s="629" t="str">
        <f t="shared" si="1"/>
        <v>PROFIL Z_3_200_73</v>
      </c>
      <c r="G59">
        <v>65</v>
      </c>
      <c r="H59" s="629" t="str">
        <f t="shared" si="2"/>
        <v>PROFIL Z_3_200_73_65</v>
      </c>
      <c r="I59">
        <v>26</v>
      </c>
      <c r="J59" s="629" t="str">
        <f t="shared" si="3"/>
        <v>PROFIL Z_3_200_73_65_26</v>
      </c>
      <c r="K59">
        <v>26</v>
      </c>
      <c r="Q59">
        <f t="shared" si="4"/>
        <v>0</v>
      </c>
    </row>
    <row r="60" spans="1:17">
      <c r="A60" s="626" t="s">
        <v>20476</v>
      </c>
      <c r="B60" s="627">
        <v>3.5</v>
      </c>
      <c r="C60" s="626">
        <v>200</v>
      </c>
      <c r="D60" s="629" t="str">
        <f t="shared" si="0"/>
        <v>PROFIL Z_3.5_200</v>
      </c>
      <c r="E60">
        <v>67</v>
      </c>
      <c r="F60" s="629" t="str">
        <f t="shared" si="1"/>
        <v>PROFIL Z_3.5_200_67</v>
      </c>
      <c r="G60">
        <v>59</v>
      </c>
      <c r="H60" s="629" t="str">
        <f t="shared" si="2"/>
        <v>PROFIL Z_3.5_200_67_59</v>
      </c>
      <c r="I60">
        <v>26</v>
      </c>
      <c r="J60" s="629" t="str">
        <f t="shared" si="3"/>
        <v>PROFIL Z_3.5_200_67_59_26</v>
      </c>
      <c r="K60">
        <v>26</v>
      </c>
      <c r="Q60">
        <f t="shared" si="4"/>
        <v>0</v>
      </c>
    </row>
    <row r="61" spans="1:17">
      <c r="A61" s="626" t="s">
        <v>20476</v>
      </c>
      <c r="B61" s="627">
        <v>3.5</v>
      </c>
      <c r="C61" s="626">
        <v>200</v>
      </c>
      <c r="D61" s="629" t="str">
        <f t="shared" si="0"/>
        <v>PROFIL Z_3.5_200</v>
      </c>
      <c r="E61">
        <v>73</v>
      </c>
      <c r="F61" s="629" t="str">
        <f t="shared" si="1"/>
        <v>PROFIL Z_3.5_200_73</v>
      </c>
      <c r="G61">
        <v>65</v>
      </c>
      <c r="H61" s="629" t="str">
        <f t="shared" si="2"/>
        <v>PROFIL Z_3.5_200_73_65</v>
      </c>
      <c r="I61">
        <v>26</v>
      </c>
      <c r="J61" s="629" t="str">
        <f t="shared" si="3"/>
        <v>PROFIL Z_3.5_200_73_65_26</v>
      </c>
      <c r="K61">
        <v>26</v>
      </c>
      <c r="Q61">
        <f t="shared" si="4"/>
        <v>0</v>
      </c>
    </row>
    <row r="62" spans="1:17">
      <c r="A62" s="626" t="s">
        <v>20476</v>
      </c>
      <c r="B62" s="627">
        <v>1.5</v>
      </c>
      <c r="C62" s="626">
        <v>250</v>
      </c>
      <c r="D62" s="629" t="str">
        <f t="shared" si="0"/>
        <v>PROFIL Z_1.5_250</v>
      </c>
      <c r="E62">
        <v>67</v>
      </c>
      <c r="F62" s="629" t="str">
        <f t="shared" si="1"/>
        <v>PROFIL Z_1.5_250_67</v>
      </c>
      <c r="G62">
        <v>59</v>
      </c>
      <c r="H62" s="629" t="str">
        <f t="shared" si="2"/>
        <v>PROFIL Z_1.5_250_67_59</v>
      </c>
      <c r="I62">
        <v>23.5</v>
      </c>
      <c r="J62" s="629" t="str">
        <f t="shared" si="3"/>
        <v>PROFIL Z_1.5_250_67_59_23.5</v>
      </c>
      <c r="K62">
        <v>23.5</v>
      </c>
      <c r="Q62">
        <f t="shared" si="4"/>
        <v>0</v>
      </c>
    </row>
    <row r="63" spans="1:17">
      <c r="A63" s="626" t="s">
        <v>20476</v>
      </c>
      <c r="B63" s="627">
        <v>1.5</v>
      </c>
      <c r="C63" s="626">
        <v>250</v>
      </c>
      <c r="D63" s="629" t="str">
        <f t="shared" si="0"/>
        <v>PROFIL Z_1.5_250</v>
      </c>
      <c r="E63">
        <v>73</v>
      </c>
      <c r="F63" s="629" t="str">
        <f t="shared" si="1"/>
        <v>PROFIL Z_1.5_250_73</v>
      </c>
      <c r="G63">
        <v>65</v>
      </c>
      <c r="H63" s="629" t="str">
        <f t="shared" si="2"/>
        <v>PROFIL Z_1.5_250_73_65</v>
      </c>
      <c r="I63">
        <v>24</v>
      </c>
      <c r="J63" s="629" t="str">
        <f t="shared" si="3"/>
        <v>PROFIL Z_1.5_250_73_65_24</v>
      </c>
      <c r="K63">
        <v>24</v>
      </c>
      <c r="Q63">
        <f t="shared" si="4"/>
        <v>0</v>
      </c>
    </row>
    <row r="64" spans="1:17">
      <c r="A64" s="626" t="s">
        <v>20476</v>
      </c>
      <c r="B64" s="627">
        <v>2</v>
      </c>
      <c r="C64" s="626">
        <v>250</v>
      </c>
      <c r="D64" s="629" t="str">
        <f t="shared" si="0"/>
        <v>PROFIL Z_2_250</v>
      </c>
      <c r="E64">
        <v>67</v>
      </c>
      <c r="F64" s="629" t="str">
        <f t="shared" si="1"/>
        <v>PROFIL Z_2_250_67</v>
      </c>
      <c r="G64">
        <v>59</v>
      </c>
      <c r="H64" s="629" t="str">
        <f t="shared" si="2"/>
        <v>PROFIL Z_2_250_67_59</v>
      </c>
      <c r="I64">
        <v>24</v>
      </c>
      <c r="J64" s="629" t="str">
        <f t="shared" si="3"/>
        <v>PROFIL Z_2_250_67_59_24</v>
      </c>
      <c r="K64">
        <v>24</v>
      </c>
      <c r="Q64">
        <f t="shared" si="4"/>
        <v>0</v>
      </c>
    </row>
    <row r="65" spans="1:17">
      <c r="A65" s="626" t="s">
        <v>20476</v>
      </c>
      <c r="B65" s="627">
        <v>2</v>
      </c>
      <c r="C65" s="626">
        <v>250</v>
      </c>
      <c r="D65" s="629" t="str">
        <f t="shared" si="0"/>
        <v>PROFIL Z_2_250</v>
      </c>
      <c r="E65">
        <v>73</v>
      </c>
      <c r="F65" s="629" t="str">
        <f t="shared" si="1"/>
        <v>PROFIL Z_2_250_73</v>
      </c>
      <c r="G65">
        <v>65</v>
      </c>
      <c r="H65" s="629" t="str">
        <f t="shared" si="2"/>
        <v>PROFIL Z_2_250_73_65</v>
      </c>
      <c r="I65">
        <v>24</v>
      </c>
      <c r="J65" s="629" t="str">
        <f t="shared" si="3"/>
        <v>PROFIL Z_2_250_73_65_24</v>
      </c>
      <c r="K65">
        <v>24</v>
      </c>
      <c r="Q65">
        <f t="shared" si="4"/>
        <v>0</v>
      </c>
    </row>
    <row r="66" spans="1:17">
      <c r="A66" s="626" t="s">
        <v>20476</v>
      </c>
      <c r="B66" s="627">
        <v>2.5</v>
      </c>
      <c r="C66" s="626">
        <v>250</v>
      </c>
      <c r="D66" s="629" t="str">
        <f t="shared" si="0"/>
        <v>PROFIL Z_2.5_250</v>
      </c>
      <c r="E66">
        <v>67</v>
      </c>
      <c r="F66" s="629" t="str">
        <f t="shared" si="1"/>
        <v>PROFIL Z_2.5_250_67</v>
      </c>
      <c r="G66">
        <v>59</v>
      </c>
      <c r="H66" s="629" t="str">
        <f t="shared" si="2"/>
        <v>PROFIL Z_2.5_250_67_59</v>
      </c>
      <c r="I66">
        <v>26</v>
      </c>
      <c r="J66" s="629" t="str">
        <f t="shared" si="3"/>
        <v>PROFIL Z_2.5_250_67_59_26</v>
      </c>
      <c r="K66">
        <v>26</v>
      </c>
      <c r="Q66">
        <f t="shared" si="4"/>
        <v>0</v>
      </c>
    </row>
    <row r="67" spans="1:17">
      <c r="A67" s="626" t="s">
        <v>20476</v>
      </c>
      <c r="B67" s="627">
        <v>2.5</v>
      </c>
      <c r="C67" s="626">
        <v>250</v>
      </c>
      <c r="D67" s="629" t="str">
        <f t="shared" ref="D67:D130" si="5">CONCATENATE(A67,"_",B67,"_",C67)</f>
        <v>PROFIL Z_2.5_250</v>
      </c>
      <c r="E67">
        <v>73</v>
      </c>
      <c r="F67" s="629" t="str">
        <f t="shared" ref="F67:F130" si="6">CONCATENATE(D67,"_",E67)</f>
        <v>PROFIL Z_2.5_250_73</v>
      </c>
      <c r="G67">
        <v>65</v>
      </c>
      <c r="H67" s="629" t="str">
        <f t="shared" ref="H67:H130" si="7">CONCATENATE(F67,"_",G67)</f>
        <v>PROFIL Z_2.5_250_73_65</v>
      </c>
      <c r="I67">
        <v>26</v>
      </c>
      <c r="J67" s="629" t="str">
        <f t="shared" ref="J67:J130" si="8">CONCATENATE(H67,"_",I67)</f>
        <v>PROFIL Z_2.5_250_73_65_26</v>
      </c>
      <c r="K67">
        <v>26</v>
      </c>
      <c r="Q67">
        <f t="shared" ref="Q67:Q130" si="9">I67-K67</f>
        <v>0</v>
      </c>
    </row>
    <row r="68" spans="1:17">
      <c r="A68" s="626" t="s">
        <v>20476</v>
      </c>
      <c r="B68" s="627">
        <v>3</v>
      </c>
      <c r="C68" s="626">
        <v>250</v>
      </c>
      <c r="D68" s="629" t="str">
        <f t="shared" si="5"/>
        <v>PROFIL Z_3_250</v>
      </c>
      <c r="E68">
        <v>67</v>
      </c>
      <c r="F68" s="629" t="str">
        <f t="shared" si="6"/>
        <v>PROFIL Z_3_250_67</v>
      </c>
      <c r="G68">
        <v>59</v>
      </c>
      <c r="H68" s="629" t="str">
        <f t="shared" si="7"/>
        <v>PROFIL Z_3_250_67_59</v>
      </c>
      <c r="I68">
        <v>26</v>
      </c>
      <c r="J68" s="629" t="str">
        <f t="shared" si="8"/>
        <v>PROFIL Z_3_250_67_59_26</v>
      </c>
      <c r="K68">
        <v>26</v>
      </c>
      <c r="Q68">
        <f t="shared" si="9"/>
        <v>0</v>
      </c>
    </row>
    <row r="69" spans="1:17">
      <c r="A69" s="626" t="s">
        <v>20476</v>
      </c>
      <c r="B69" s="627">
        <v>3</v>
      </c>
      <c r="C69" s="626">
        <v>250</v>
      </c>
      <c r="D69" s="629" t="str">
        <f t="shared" si="5"/>
        <v>PROFIL Z_3_250</v>
      </c>
      <c r="E69">
        <v>73</v>
      </c>
      <c r="F69" s="629" t="str">
        <f t="shared" si="6"/>
        <v>PROFIL Z_3_250_73</v>
      </c>
      <c r="G69">
        <v>65</v>
      </c>
      <c r="H69" s="629" t="str">
        <f t="shared" si="7"/>
        <v>PROFIL Z_3_250_73_65</v>
      </c>
      <c r="I69">
        <v>26</v>
      </c>
      <c r="J69" s="629" t="str">
        <f t="shared" si="8"/>
        <v>PROFIL Z_3_250_73_65_26</v>
      </c>
      <c r="K69">
        <v>26</v>
      </c>
      <c r="Q69">
        <f t="shared" si="9"/>
        <v>0</v>
      </c>
    </row>
    <row r="70" spans="1:17">
      <c r="A70" s="626" t="s">
        <v>20476</v>
      </c>
      <c r="B70" s="627">
        <v>3.5</v>
      </c>
      <c r="C70" s="626">
        <v>250</v>
      </c>
      <c r="D70" s="629" t="str">
        <f t="shared" si="5"/>
        <v>PROFIL Z_3.5_250</v>
      </c>
      <c r="E70">
        <v>67</v>
      </c>
      <c r="F70" s="629" t="str">
        <f t="shared" si="6"/>
        <v>PROFIL Z_3.5_250_67</v>
      </c>
      <c r="G70">
        <v>59</v>
      </c>
      <c r="H70" s="629" t="str">
        <f t="shared" si="7"/>
        <v>PROFIL Z_3.5_250_67_59</v>
      </c>
      <c r="I70">
        <v>26</v>
      </c>
      <c r="J70" s="629" t="str">
        <f t="shared" si="8"/>
        <v>PROFIL Z_3.5_250_67_59_26</v>
      </c>
      <c r="K70">
        <v>26</v>
      </c>
      <c r="Q70">
        <f t="shared" si="9"/>
        <v>0</v>
      </c>
    </row>
    <row r="71" spans="1:17">
      <c r="A71" s="626" t="s">
        <v>20476</v>
      </c>
      <c r="B71" s="627">
        <v>3.5</v>
      </c>
      <c r="C71" s="626">
        <v>250</v>
      </c>
      <c r="D71" s="629" t="str">
        <f t="shared" si="5"/>
        <v>PROFIL Z_3.5_250</v>
      </c>
      <c r="E71">
        <v>73</v>
      </c>
      <c r="F71" s="629" t="str">
        <f t="shared" si="6"/>
        <v>PROFIL Z_3.5_250_73</v>
      </c>
      <c r="G71">
        <v>65</v>
      </c>
      <c r="H71" s="629" t="str">
        <f t="shared" si="7"/>
        <v>PROFIL Z_3.5_250_73_65</v>
      </c>
      <c r="I71">
        <v>26</v>
      </c>
      <c r="J71" s="629" t="str">
        <f t="shared" si="8"/>
        <v>PROFIL Z_3.5_250_73_65_26</v>
      </c>
      <c r="K71">
        <v>26</v>
      </c>
      <c r="Q71">
        <f t="shared" si="9"/>
        <v>0</v>
      </c>
    </row>
    <row r="72" spans="1:17">
      <c r="A72" s="626" t="s">
        <v>20476</v>
      </c>
      <c r="B72" s="627">
        <v>1.5</v>
      </c>
      <c r="C72" s="626">
        <v>300</v>
      </c>
      <c r="D72" s="629" t="str">
        <f t="shared" si="5"/>
        <v>PROFIL Z_1.5_300</v>
      </c>
      <c r="E72">
        <v>78</v>
      </c>
      <c r="F72" s="629" t="str">
        <f t="shared" si="6"/>
        <v>PROFIL Z_1.5_300_78</v>
      </c>
      <c r="G72">
        <v>70</v>
      </c>
      <c r="H72" s="629" t="str">
        <f t="shared" si="7"/>
        <v>PROFIL Z_1.5_300_78_70</v>
      </c>
      <c r="I72">
        <v>23.5</v>
      </c>
      <c r="J72" s="629" t="str">
        <f t="shared" si="8"/>
        <v>PROFIL Z_1.5_300_78_70_23.5</v>
      </c>
      <c r="K72">
        <v>23.5</v>
      </c>
      <c r="Q72">
        <f t="shared" si="9"/>
        <v>0</v>
      </c>
    </row>
    <row r="73" spans="1:17">
      <c r="A73" s="626" t="s">
        <v>20476</v>
      </c>
      <c r="B73" s="627">
        <v>2</v>
      </c>
      <c r="C73" s="626">
        <v>300</v>
      </c>
      <c r="D73" s="629" t="str">
        <f t="shared" si="5"/>
        <v>PROFIL Z_2_300</v>
      </c>
      <c r="E73">
        <v>78</v>
      </c>
      <c r="F73" s="629" t="str">
        <f t="shared" si="6"/>
        <v>PROFIL Z_2_300_78</v>
      </c>
      <c r="G73">
        <v>70</v>
      </c>
      <c r="H73" s="629" t="str">
        <f t="shared" si="7"/>
        <v>PROFIL Z_2_300_78_70</v>
      </c>
      <c r="I73">
        <v>24</v>
      </c>
      <c r="J73" s="629" t="str">
        <f t="shared" si="8"/>
        <v>PROFIL Z_2_300_78_70_24</v>
      </c>
      <c r="K73">
        <v>24</v>
      </c>
      <c r="Q73">
        <f t="shared" si="9"/>
        <v>0</v>
      </c>
    </row>
    <row r="74" spans="1:17">
      <c r="A74" s="626" t="s">
        <v>20476</v>
      </c>
      <c r="B74" s="627">
        <v>2</v>
      </c>
      <c r="C74" s="626">
        <v>300</v>
      </c>
      <c r="D74" s="629" t="str">
        <f t="shared" si="5"/>
        <v>PROFIL Z_2_300</v>
      </c>
      <c r="E74">
        <v>89</v>
      </c>
      <c r="F74" s="629" t="str">
        <f t="shared" si="6"/>
        <v>PROFIL Z_2_300_89</v>
      </c>
      <c r="G74">
        <v>81</v>
      </c>
      <c r="H74" s="629" t="str">
        <f t="shared" si="7"/>
        <v>PROFIL Z_2_300_89_81</v>
      </c>
      <c r="I74">
        <v>24</v>
      </c>
      <c r="J74" s="629" t="str">
        <f t="shared" si="8"/>
        <v>PROFIL Z_2_300_89_81_24</v>
      </c>
      <c r="K74">
        <v>24</v>
      </c>
      <c r="Q74">
        <f t="shared" si="9"/>
        <v>0</v>
      </c>
    </row>
    <row r="75" spans="1:17">
      <c r="A75" s="626" t="s">
        <v>20476</v>
      </c>
      <c r="B75" s="627">
        <v>2.5</v>
      </c>
      <c r="C75" s="626">
        <v>300</v>
      </c>
      <c r="D75" s="629" t="str">
        <f t="shared" si="5"/>
        <v>PROFIL Z_2.5_300</v>
      </c>
      <c r="E75">
        <v>78</v>
      </c>
      <c r="F75" s="629" t="str">
        <f t="shared" si="6"/>
        <v>PROFIL Z_2.5_300_78</v>
      </c>
      <c r="G75">
        <v>70</v>
      </c>
      <c r="H75" s="629" t="str">
        <f t="shared" si="7"/>
        <v>PROFIL Z_2.5_300_78_70</v>
      </c>
      <c r="I75">
        <v>26</v>
      </c>
      <c r="J75" s="629" t="str">
        <f t="shared" si="8"/>
        <v>PROFIL Z_2.5_300_78_70_26</v>
      </c>
      <c r="K75">
        <v>26</v>
      </c>
      <c r="Q75">
        <f t="shared" si="9"/>
        <v>0</v>
      </c>
    </row>
    <row r="76" spans="1:17">
      <c r="A76" s="626" t="s">
        <v>20476</v>
      </c>
      <c r="B76" s="627">
        <v>2.5</v>
      </c>
      <c r="C76" s="626">
        <v>300</v>
      </c>
      <c r="D76" s="629" t="str">
        <f t="shared" si="5"/>
        <v>PROFIL Z_2.5_300</v>
      </c>
      <c r="E76">
        <v>89</v>
      </c>
      <c r="F76" s="629" t="str">
        <f t="shared" si="6"/>
        <v>PROFIL Z_2.5_300_89</v>
      </c>
      <c r="G76">
        <v>81</v>
      </c>
      <c r="H76" s="629" t="str">
        <f t="shared" si="7"/>
        <v>PROFIL Z_2.5_300_89_81</v>
      </c>
      <c r="I76">
        <v>24</v>
      </c>
      <c r="J76" s="629" t="str">
        <f t="shared" si="8"/>
        <v>PROFIL Z_2.5_300_89_81_24</v>
      </c>
      <c r="K76">
        <v>24</v>
      </c>
      <c r="Q76">
        <f t="shared" si="9"/>
        <v>0</v>
      </c>
    </row>
    <row r="77" spans="1:17">
      <c r="A77" s="626" t="s">
        <v>20476</v>
      </c>
      <c r="B77" s="627">
        <v>3</v>
      </c>
      <c r="C77" s="626">
        <v>300</v>
      </c>
      <c r="D77" s="629" t="str">
        <f t="shared" si="5"/>
        <v>PROFIL Z_3_300</v>
      </c>
      <c r="E77">
        <v>78</v>
      </c>
      <c r="F77" s="629" t="str">
        <f t="shared" si="6"/>
        <v>PROFIL Z_3_300_78</v>
      </c>
      <c r="G77">
        <v>70</v>
      </c>
      <c r="H77" s="629" t="str">
        <f t="shared" si="7"/>
        <v>PROFIL Z_3_300_78_70</v>
      </c>
      <c r="I77">
        <v>26</v>
      </c>
      <c r="J77" s="629" t="str">
        <f t="shared" si="8"/>
        <v>PROFIL Z_3_300_78_70_26</v>
      </c>
      <c r="K77">
        <v>26</v>
      </c>
      <c r="Q77">
        <f t="shared" si="9"/>
        <v>0</v>
      </c>
    </row>
    <row r="78" spans="1:17">
      <c r="A78" s="626" t="s">
        <v>20476</v>
      </c>
      <c r="B78" s="627">
        <v>3</v>
      </c>
      <c r="C78" s="626">
        <v>300</v>
      </c>
      <c r="D78" s="629" t="str">
        <f t="shared" si="5"/>
        <v>PROFIL Z_3_300</v>
      </c>
      <c r="E78">
        <v>89</v>
      </c>
      <c r="F78" s="629" t="str">
        <f t="shared" si="6"/>
        <v>PROFIL Z_3_300_89</v>
      </c>
      <c r="G78">
        <v>81</v>
      </c>
      <c r="H78" s="629" t="str">
        <f t="shared" si="7"/>
        <v>PROFIL Z_3_300_89_81</v>
      </c>
      <c r="I78">
        <v>26</v>
      </c>
      <c r="J78" s="629" t="str">
        <f t="shared" si="8"/>
        <v>PROFIL Z_3_300_89_81_26</v>
      </c>
      <c r="K78">
        <v>26</v>
      </c>
      <c r="Q78">
        <f t="shared" si="9"/>
        <v>0</v>
      </c>
    </row>
    <row r="79" spans="1:17">
      <c r="A79" s="626" t="s">
        <v>20476</v>
      </c>
      <c r="B79" s="627">
        <v>3.5</v>
      </c>
      <c r="C79" s="626">
        <v>300</v>
      </c>
      <c r="D79" s="629" t="str">
        <f t="shared" si="5"/>
        <v>PROFIL Z_3.5_300</v>
      </c>
      <c r="E79">
        <v>78</v>
      </c>
      <c r="F79" s="629" t="str">
        <f t="shared" si="6"/>
        <v>PROFIL Z_3.5_300_78</v>
      </c>
      <c r="G79">
        <v>70</v>
      </c>
      <c r="H79" s="629" t="str">
        <f t="shared" si="7"/>
        <v>PROFIL Z_3.5_300_78_70</v>
      </c>
      <c r="I79">
        <v>26</v>
      </c>
      <c r="J79" s="629" t="str">
        <f t="shared" si="8"/>
        <v>PROFIL Z_3.5_300_78_70_26</v>
      </c>
      <c r="K79">
        <v>26</v>
      </c>
      <c r="Q79">
        <f t="shared" si="9"/>
        <v>0</v>
      </c>
    </row>
    <row r="80" spans="1:17">
      <c r="A80" s="626" t="s">
        <v>20476</v>
      </c>
      <c r="B80" s="627">
        <v>3.5</v>
      </c>
      <c r="C80" s="626">
        <v>300</v>
      </c>
      <c r="D80" s="629" t="str">
        <f t="shared" si="5"/>
        <v>PROFIL Z_3.5_300</v>
      </c>
      <c r="E80">
        <v>89</v>
      </c>
      <c r="F80" s="629" t="str">
        <f t="shared" si="6"/>
        <v>PROFIL Z_3.5_300_89</v>
      </c>
      <c r="G80">
        <v>81</v>
      </c>
      <c r="H80" s="629" t="str">
        <f t="shared" si="7"/>
        <v>PROFIL Z_3.5_300_89_81</v>
      </c>
      <c r="I80">
        <v>26</v>
      </c>
      <c r="J80" s="629" t="str">
        <f t="shared" si="8"/>
        <v>PROFIL Z_3.5_300_89_81_26</v>
      </c>
      <c r="K80">
        <v>26</v>
      </c>
      <c r="Q80">
        <f t="shared" si="9"/>
        <v>0</v>
      </c>
    </row>
    <row r="81" spans="1:17">
      <c r="A81" s="626" t="s">
        <v>20476</v>
      </c>
      <c r="B81" s="627">
        <v>1.5</v>
      </c>
      <c r="C81" s="626">
        <v>350</v>
      </c>
      <c r="D81" s="629" t="str">
        <f t="shared" si="5"/>
        <v>PROFIL Z_1.5_350</v>
      </c>
      <c r="E81">
        <v>78</v>
      </c>
      <c r="F81" s="629" t="str">
        <f t="shared" si="6"/>
        <v>PROFIL Z_1.5_350_78</v>
      </c>
      <c r="G81">
        <v>70</v>
      </c>
      <c r="H81" s="629" t="str">
        <f t="shared" si="7"/>
        <v>PROFIL Z_1.5_350_78_70</v>
      </c>
      <c r="I81">
        <v>23</v>
      </c>
      <c r="J81" s="629" t="str">
        <f t="shared" si="8"/>
        <v>PROFIL Z_1.5_350_78_70_23</v>
      </c>
      <c r="K81">
        <v>23</v>
      </c>
      <c r="Q81">
        <f t="shared" si="9"/>
        <v>0</v>
      </c>
    </row>
    <row r="82" spans="1:17">
      <c r="A82" s="626" t="s">
        <v>20476</v>
      </c>
      <c r="B82" s="627">
        <v>2</v>
      </c>
      <c r="C82" s="626">
        <v>350</v>
      </c>
      <c r="D82" s="629" t="str">
        <f t="shared" si="5"/>
        <v>PROFIL Z_2_350</v>
      </c>
      <c r="E82">
        <v>78</v>
      </c>
      <c r="F82" s="629" t="str">
        <f t="shared" si="6"/>
        <v>PROFIL Z_2_350_78</v>
      </c>
      <c r="G82">
        <v>70</v>
      </c>
      <c r="H82" s="629" t="str">
        <f t="shared" si="7"/>
        <v>PROFIL Z_2_350_78_70</v>
      </c>
      <c r="I82">
        <v>23</v>
      </c>
      <c r="J82" s="629" t="str">
        <f t="shared" si="8"/>
        <v>PROFIL Z_2_350_78_70_23</v>
      </c>
      <c r="K82">
        <v>23</v>
      </c>
      <c r="Q82">
        <f t="shared" si="9"/>
        <v>0</v>
      </c>
    </row>
    <row r="83" spans="1:17">
      <c r="A83" s="626" t="s">
        <v>20476</v>
      </c>
      <c r="B83" s="627">
        <v>2</v>
      </c>
      <c r="C83" s="626">
        <v>350</v>
      </c>
      <c r="D83" s="629" t="str">
        <f t="shared" si="5"/>
        <v>PROFIL Z_2_350</v>
      </c>
      <c r="E83">
        <v>100</v>
      </c>
      <c r="F83" s="629" t="str">
        <f t="shared" si="6"/>
        <v>PROFIL Z_2_350_100</v>
      </c>
      <c r="G83">
        <v>92</v>
      </c>
      <c r="H83" s="629" t="str">
        <f t="shared" si="7"/>
        <v>PROFIL Z_2_350_100_92</v>
      </c>
      <c r="I83">
        <v>25</v>
      </c>
      <c r="J83" s="629" t="str">
        <f t="shared" si="8"/>
        <v>PROFIL Z_2_350_100_92_25</v>
      </c>
      <c r="K83">
        <v>25</v>
      </c>
      <c r="Q83">
        <f t="shared" si="9"/>
        <v>0</v>
      </c>
    </row>
    <row r="84" spans="1:17">
      <c r="A84" s="626" t="s">
        <v>20476</v>
      </c>
      <c r="B84" s="627">
        <v>2.5</v>
      </c>
      <c r="C84" s="626">
        <v>350</v>
      </c>
      <c r="D84" s="629" t="str">
        <f t="shared" si="5"/>
        <v>PROFIL Z_2.5_350</v>
      </c>
      <c r="E84">
        <v>78</v>
      </c>
      <c r="F84" s="629" t="str">
        <f t="shared" si="6"/>
        <v>PROFIL Z_2.5_350_78</v>
      </c>
      <c r="G84">
        <v>70</v>
      </c>
      <c r="H84" s="629" t="str">
        <f t="shared" si="7"/>
        <v>PROFIL Z_2.5_350_78_70</v>
      </c>
      <c r="I84">
        <v>25</v>
      </c>
      <c r="J84" s="629" t="str">
        <f t="shared" si="8"/>
        <v>PROFIL Z_2.5_350_78_70_25</v>
      </c>
      <c r="K84">
        <v>25</v>
      </c>
      <c r="Q84">
        <f t="shared" si="9"/>
        <v>0</v>
      </c>
    </row>
    <row r="85" spans="1:17">
      <c r="A85" s="626" t="s">
        <v>20476</v>
      </c>
      <c r="B85" s="627">
        <v>2.5</v>
      </c>
      <c r="C85" s="626">
        <v>350</v>
      </c>
      <c r="D85" s="629" t="str">
        <f t="shared" si="5"/>
        <v>PROFIL Z_2.5_350</v>
      </c>
      <c r="E85">
        <v>100</v>
      </c>
      <c r="F85" s="629" t="str">
        <f t="shared" si="6"/>
        <v>PROFIL Z_2.5_350_100</v>
      </c>
      <c r="G85">
        <v>92</v>
      </c>
      <c r="H85" s="629" t="str">
        <f t="shared" si="7"/>
        <v>PROFIL Z_2.5_350_100_92</v>
      </c>
      <c r="I85">
        <v>26</v>
      </c>
      <c r="J85" s="629" t="str">
        <f t="shared" si="8"/>
        <v>PROFIL Z_2.5_350_100_92_26</v>
      </c>
      <c r="K85">
        <v>26</v>
      </c>
      <c r="Q85">
        <f t="shared" si="9"/>
        <v>0</v>
      </c>
    </row>
    <row r="86" spans="1:17">
      <c r="A86" s="626" t="s">
        <v>20476</v>
      </c>
      <c r="B86" s="627">
        <v>3</v>
      </c>
      <c r="C86" s="626">
        <v>350</v>
      </c>
      <c r="D86" s="629" t="str">
        <f t="shared" si="5"/>
        <v>PROFIL Z_3_350</v>
      </c>
      <c r="E86">
        <v>78</v>
      </c>
      <c r="F86" s="629" t="str">
        <f t="shared" si="6"/>
        <v>PROFIL Z_3_350_78</v>
      </c>
      <c r="G86">
        <v>70</v>
      </c>
      <c r="H86" s="629" t="str">
        <f t="shared" si="7"/>
        <v>PROFIL Z_3_350_78_70</v>
      </c>
      <c r="I86">
        <v>25</v>
      </c>
      <c r="J86" s="629" t="str">
        <f t="shared" si="8"/>
        <v>PROFIL Z_3_350_78_70_25</v>
      </c>
      <c r="K86">
        <v>25</v>
      </c>
      <c r="Q86">
        <f t="shared" si="9"/>
        <v>0</v>
      </c>
    </row>
    <row r="87" spans="1:17">
      <c r="A87" s="626" t="s">
        <v>20476</v>
      </c>
      <c r="B87" s="627">
        <v>3</v>
      </c>
      <c r="C87" s="626">
        <v>350</v>
      </c>
      <c r="D87" s="629" t="str">
        <f t="shared" si="5"/>
        <v>PROFIL Z_3_350</v>
      </c>
      <c r="E87">
        <v>100</v>
      </c>
      <c r="F87" s="629" t="str">
        <f t="shared" si="6"/>
        <v>PROFIL Z_3_350_100</v>
      </c>
      <c r="G87">
        <v>92</v>
      </c>
      <c r="H87" s="629" t="str">
        <f t="shared" si="7"/>
        <v>PROFIL Z_3_350_100_92</v>
      </c>
      <c r="I87">
        <v>27</v>
      </c>
      <c r="J87" s="629" t="str">
        <f t="shared" si="8"/>
        <v>PROFIL Z_3_350_100_92_27</v>
      </c>
      <c r="K87">
        <v>27</v>
      </c>
      <c r="Q87">
        <f t="shared" si="9"/>
        <v>0</v>
      </c>
    </row>
    <row r="88" spans="1:17">
      <c r="A88" s="626" t="s">
        <v>20476</v>
      </c>
      <c r="B88" s="627">
        <v>3.5</v>
      </c>
      <c r="C88" s="626">
        <v>350</v>
      </c>
      <c r="D88" s="629" t="str">
        <f t="shared" si="5"/>
        <v>PROFIL Z_3.5_350</v>
      </c>
      <c r="E88">
        <v>78</v>
      </c>
      <c r="F88" s="629" t="str">
        <f t="shared" si="6"/>
        <v>PROFIL Z_3.5_350_78</v>
      </c>
      <c r="G88">
        <v>70</v>
      </c>
      <c r="H88" s="629" t="str">
        <f t="shared" si="7"/>
        <v>PROFIL Z_3.5_350_78_70</v>
      </c>
      <c r="I88">
        <v>25</v>
      </c>
      <c r="J88" s="629" t="str">
        <f t="shared" si="8"/>
        <v>PROFIL Z_3.5_350_78_70_25</v>
      </c>
      <c r="K88">
        <v>25</v>
      </c>
      <c r="Q88">
        <f t="shared" si="9"/>
        <v>0</v>
      </c>
    </row>
    <row r="89" spans="1:17">
      <c r="A89" s="626" t="s">
        <v>20476</v>
      </c>
      <c r="B89" s="627">
        <v>3.5</v>
      </c>
      <c r="C89" s="626">
        <v>350</v>
      </c>
      <c r="D89" s="629" t="str">
        <f t="shared" si="5"/>
        <v>PROFIL Z_3.5_350</v>
      </c>
      <c r="E89">
        <v>100</v>
      </c>
      <c r="F89" s="629" t="str">
        <f t="shared" si="6"/>
        <v>PROFIL Z_3.5_350_100</v>
      </c>
      <c r="G89">
        <v>92</v>
      </c>
      <c r="H89" s="629" t="str">
        <f t="shared" si="7"/>
        <v>PROFIL Z_3.5_350_100_92</v>
      </c>
      <c r="I89">
        <v>28</v>
      </c>
      <c r="J89" s="629" t="str">
        <f t="shared" si="8"/>
        <v>PROFIL Z_3.5_350_100_92_28</v>
      </c>
      <c r="K89">
        <v>28</v>
      </c>
      <c r="Q89">
        <f t="shared" si="9"/>
        <v>0</v>
      </c>
    </row>
    <row r="90" spans="1:17">
      <c r="A90" s="626" t="s">
        <v>20476</v>
      </c>
      <c r="B90" s="627">
        <v>1.5</v>
      </c>
      <c r="C90" s="626">
        <v>400</v>
      </c>
      <c r="D90" s="629" t="str">
        <f t="shared" si="5"/>
        <v>PROFIL Z_1.5_400</v>
      </c>
      <c r="E90">
        <v>89</v>
      </c>
      <c r="F90" s="629" t="str">
        <f t="shared" si="6"/>
        <v>PROFIL Z_1.5_400_89</v>
      </c>
      <c r="G90">
        <v>81</v>
      </c>
      <c r="H90" s="629" t="str">
        <f t="shared" si="7"/>
        <v>PROFIL Z_1.5_400_89_81</v>
      </c>
      <c r="I90">
        <v>24</v>
      </c>
      <c r="J90" s="629" t="str">
        <f t="shared" si="8"/>
        <v>PROFIL Z_1.5_400_89_81_24</v>
      </c>
      <c r="K90">
        <v>24</v>
      </c>
      <c r="Q90">
        <f t="shared" si="9"/>
        <v>0</v>
      </c>
    </row>
    <row r="91" spans="1:17">
      <c r="A91" s="626" t="s">
        <v>20476</v>
      </c>
      <c r="B91" s="627">
        <v>2</v>
      </c>
      <c r="C91" s="626">
        <v>400</v>
      </c>
      <c r="D91" s="629" t="str">
        <f t="shared" si="5"/>
        <v>PROFIL Z_2_400</v>
      </c>
      <c r="E91">
        <v>89</v>
      </c>
      <c r="F91" s="629" t="str">
        <f t="shared" si="6"/>
        <v>PROFIL Z_2_400_89</v>
      </c>
      <c r="G91">
        <v>81</v>
      </c>
      <c r="H91" s="629" t="str">
        <f t="shared" si="7"/>
        <v>PROFIL Z_2_400_89_81</v>
      </c>
      <c r="I91">
        <v>25</v>
      </c>
      <c r="J91" s="629" t="str">
        <f t="shared" si="8"/>
        <v>PROFIL Z_2_400_89_81_25</v>
      </c>
      <c r="K91">
        <v>25</v>
      </c>
      <c r="Q91">
        <f t="shared" si="9"/>
        <v>0</v>
      </c>
    </row>
    <row r="92" spans="1:17">
      <c r="A92" s="626" t="s">
        <v>20476</v>
      </c>
      <c r="B92" s="627">
        <v>2</v>
      </c>
      <c r="C92" s="626">
        <v>400</v>
      </c>
      <c r="D92" s="629" t="str">
        <f t="shared" si="5"/>
        <v>PROFIL Z_2_400</v>
      </c>
      <c r="E92">
        <v>100</v>
      </c>
      <c r="F92" s="629" t="str">
        <f t="shared" si="6"/>
        <v>PROFIL Z_2_400_100</v>
      </c>
      <c r="G92">
        <v>92</v>
      </c>
      <c r="H92" s="629" t="str">
        <f t="shared" si="7"/>
        <v>PROFIL Z_2_400_100_92</v>
      </c>
      <c r="I92">
        <v>30</v>
      </c>
      <c r="J92" s="629" t="str">
        <f t="shared" si="8"/>
        <v>PROFIL Z_2_400_100_92_30</v>
      </c>
      <c r="K92">
        <v>30</v>
      </c>
      <c r="Q92">
        <f t="shared" si="9"/>
        <v>0</v>
      </c>
    </row>
    <row r="93" spans="1:17">
      <c r="A93" s="626" t="s">
        <v>20476</v>
      </c>
      <c r="B93" s="627">
        <v>2.5</v>
      </c>
      <c r="C93" s="626">
        <v>400</v>
      </c>
      <c r="D93" s="629" t="str">
        <f t="shared" si="5"/>
        <v>PROFIL Z_2.5_400</v>
      </c>
      <c r="E93">
        <v>89</v>
      </c>
      <c r="F93" s="629" t="str">
        <f t="shared" si="6"/>
        <v>PROFIL Z_2.5_400_89</v>
      </c>
      <c r="G93">
        <v>81</v>
      </c>
      <c r="H93" s="629" t="str">
        <f t="shared" si="7"/>
        <v>PROFIL Z_2.5_400_89_81</v>
      </c>
      <c r="I93">
        <v>26</v>
      </c>
      <c r="J93" s="629" t="str">
        <f t="shared" si="8"/>
        <v>PROFIL Z_2.5_400_89_81_26</v>
      </c>
      <c r="K93">
        <v>26</v>
      </c>
      <c r="Q93">
        <f t="shared" si="9"/>
        <v>0</v>
      </c>
    </row>
    <row r="94" spans="1:17">
      <c r="A94" s="626" t="s">
        <v>20476</v>
      </c>
      <c r="B94" s="627">
        <v>2.5</v>
      </c>
      <c r="C94" s="626">
        <v>400</v>
      </c>
      <c r="D94" s="629" t="str">
        <f t="shared" si="5"/>
        <v>PROFIL Z_2.5_400</v>
      </c>
      <c r="E94">
        <v>100</v>
      </c>
      <c r="F94" s="629" t="str">
        <f t="shared" si="6"/>
        <v>PROFIL Z_2.5_400_100</v>
      </c>
      <c r="G94">
        <v>92</v>
      </c>
      <c r="H94" s="629" t="str">
        <f t="shared" si="7"/>
        <v>PROFIL Z_2.5_400_100_92</v>
      </c>
      <c r="I94">
        <v>30</v>
      </c>
      <c r="J94" s="629" t="str">
        <f t="shared" si="8"/>
        <v>PROFIL Z_2.5_400_100_92_30</v>
      </c>
      <c r="K94">
        <v>30</v>
      </c>
      <c r="Q94">
        <f t="shared" si="9"/>
        <v>0</v>
      </c>
    </row>
    <row r="95" spans="1:17">
      <c r="A95" s="626" t="s">
        <v>20476</v>
      </c>
      <c r="B95" s="627">
        <v>3</v>
      </c>
      <c r="C95" s="626">
        <v>400</v>
      </c>
      <c r="D95" s="629" t="str">
        <f t="shared" si="5"/>
        <v>PROFIL Z_3_400</v>
      </c>
      <c r="E95">
        <v>89</v>
      </c>
      <c r="F95" s="629" t="str">
        <f t="shared" si="6"/>
        <v>PROFIL Z_3_400_89</v>
      </c>
      <c r="G95">
        <v>81</v>
      </c>
      <c r="H95" s="629" t="str">
        <f t="shared" si="7"/>
        <v>PROFIL Z_3_400_89_81</v>
      </c>
      <c r="I95">
        <v>26</v>
      </c>
      <c r="J95" s="629" t="str">
        <f t="shared" si="8"/>
        <v>PROFIL Z_3_400_89_81_26</v>
      </c>
      <c r="K95">
        <v>26</v>
      </c>
      <c r="Q95">
        <f t="shared" si="9"/>
        <v>0</v>
      </c>
    </row>
    <row r="96" spans="1:17">
      <c r="A96" s="626" t="s">
        <v>20476</v>
      </c>
      <c r="B96" s="627">
        <v>3</v>
      </c>
      <c r="C96" s="626">
        <v>400</v>
      </c>
      <c r="D96" s="629" t="str">
        <f t="shared" si="5"/>
        <v>PROFIL Z_3_400</v>
      </c>
      <c r="E96">
        <v>100</v>
      </c>
      <c r="F96" s="629" t="str">
        <f t="shared" si="6"/>
        <v>PROFIL Z_3_400_100</v>
      </c>
      <c r="G96">
        <v>92</v>
      </c>
      <c r="H96" s="629" t="str">
        <f t="shared" si="7"/>
        <v>PROFIL Z_3_400_100_92</v>
      </c>
      <c r="I96">
        <v>30</v>
      </c>
      <c r="J96" s="629" t="str">
        <f t="shared" si="8"/>
        <v>PROFIL Z_3_400_100_92_30</v>
      </c>
      <c r="K96">
        <v>30</v>
      </c>
      <c r="Q96">
        <f t="shared" si="9"/>
        <v>0</v>
      </c>
    </row>
    <row r="97" spans="1:17">
      <c r="A97" s="626" t="s">
        <v>20476</v>
      </c>
      <c r="B97" s="627">
        <v>3.5</v>
      </c>
      <c r="C97" s="626">
        <v>400</v>
      </c>
      <c r="D97" s="629" t="str">
        <f t="shared" si="5"/>
        <v>PROFIL Z_3.5_400</v>
      </c>
      <c r="E97">
        <v>89</v>
      </c>
      <c r="F97" s="629" t="str">
        <f t="shared" si="6"/>
        <v>PROFIL Z_3.5_400_89</v>
      </c>
      <c r="G97">
        <v>81</v>
      </c>
      <c r="H97" s="629" t="str">
        <f t="shared" si="7"/>
        <v>PROFIL Z_3.5_400_89_81</v>
      </c>
      <c r="I97">
        <v>26</v>
      </c>
      <c r="J97" s="629" t="str">
        <f t="shared" si="8"/>
        <v>PROFIL Z_3.5_400_89_81_26</v>
      </c>
      <c r="K97">
        <v>26</v>
      </c>
      <c r="Q97">
        <f t="shared" si="9"/>
        <v>0</v>
      </c>
    </row>
    <row r="98" spans="1:17">
      <c r="A98" s="626" t="s">
        <v>20476</v>
      </c>
      <c r="B98" s="627">
        <v>3.5</v>
      </c>
      <c r="C98" s="626">
        <v>400</v>
      </c>
      <c r="D98" s="629" t="str">
        <f t="shared" si="5"/>
        <v>PROFIL Z_3.5_400</v>
      </c>
      <c r="E98">
        <v>100</v>
      </c>
      <c r="F98" s="629" t="str">
        <f t="shared" si="6"/>
        <v>PROFIL Z_3.5_400_100</v>
      </c>
      <c r="G98">
        <v>92</v>
      </c>
      <c r="H98" s="629" t="str">
        <f t="shared" si="7"/>
        <v>PROFIL Z_3.5_400_100_92</v>
      </c>
      <c r="I98">
        <v>30</v>
      </c>
      <c r="J98" s="629" t="str">
        <f t="shared" si="8"/>
        <v>PROFIL Z_3.5_400_100_92_30</v>
      </c>
      <c r="K98">
        <v>30</v>
      </c>
      <c r="Q98">
        <f t="shared" si="9"/>
        <v>0</v>
      </c>
    </row>
    <row r="99" spans="1:17">
      <c r="A99" s="626" t="s">
        <v>20455</v>
      </c>
      <c r="B99" s="627">
        <v>1.5</v>
      </c>
      <c r="C99" s="626">
        <v>100</v>
      </c>
      <c r="D99" s="629" t="str">
        <f t="shared" si="5"/>
        <v>PROFIL C_1.5_100</v>
      </c>
      <c r="E99">
        <v>43.5</v>
      </c>
      <c r="F99" s="629" t="str">
        <f t="shared" si="6"/>
        <v>PROFIL C_1.5_100_43.5</v>
      </c>
      <c r="G99">
        <v>43.5</v>
      </c>
      <c r="H99" s="629" t="str">
        <f t="shared" si="7"/>
        <v>PROFIL C_1.5_100_43.5_43.5</v>
      </c>
      <c r="I99">
        <v>18</v>
      </c>
      <c r="J99" s="629" t="str">
        <f t="shared" si="8"/>
        <v>PROFIL C_1.5_100_43.5_43.5_18</v>
      </c>
      <c r="K99">
        <v>18</v>
      </c>
      <c r="Q99">
        <f t="shared" si="9"/>
        <v>0</v>
      </c>
    </row>
    <row r="100" spans="1:17">
      <c r="A100" s="626" t="s">
        <v>20455</v>
      </c>
      <c r="B100" s="627">
        <v>2</v>
      </c>
      <c r="C100" s="626">
        <v>100</v>
      </c>
      <c r="D100" s="629" t="str">
        <f t="shared" si="5"/>
        <v>PROFIL C_2_100</v>
      </c>
      <c r="E100">
        <v>43.5</v>
      </c>
      <c r="F100" s="629" t="str">
        <f t="shared" si="6"/>
        <v>PROFIL C_2_100_43.5</v>
      </c>
      <c r="G100">
        <v>43.5</v>
      </c>
      <c r="H100" s="629" t="str">
        <f t="shared" si="7"/>
        <v>PROFIL C_2_100_43.5_43.5</v>
      </c>
      <c r="I100">
        <v>18</v>
      </c>
      <c r="J100" s="629" t="str">
        <f t="shared" si="8"/>
        <v>PROFIL C_2_100_43.5_43.5_18</v>
      </c>
      <c r="K100">
        <v>18</v>
      </c>
      <c r="Q100">
        <f t="shared" si="9"/>
        <v>0</v>
      </c>
    </row>
    <row r="101" spans="1:17">
      <c r="A101" s="626" t="s">
        <v>20455</v>
      </c>
      <c r="B101" s="627">
        <v>2.5</v>
      </c>
      <c r="C101" s="626">
        <v>100</v>
      </c>
      <c r="D101" s="629" t="str">
        <f t="shared" si="5"/>
        <v>PROFIL C_2.5_100</v>
      </c>
      <c r="E101">
        <v>43.5</v>
      </c>
      <c r="F101" s="629" t="str">
        <f t="shared" si="6"/>
        <v>PROFIL C_2.5_100_43.5</v>
      </c>
      <c r="G101">
        <v>43.5</v>
      </c>
      <c r="H101" s="629" t="str">
        <f t="shared" si="7"/>
        <v>PROFIL C_2.5_100_43.5_43.5</v>
      </c>
      <c r="I101">
        <v>18</v>
      </c>
      <c r="J101" s="629" t="str">
        <f t="shared" si="8"/>
        <v>PROFIL C_2.5_100_43.5_43.5_18</v>
      </c>
      <c r="K101">
        <v>18</v>
      </c>
      <c r="Q101">
        <f t="shared" si="9"/>
        <v>0</v>
      </c>
    </row>
    <row r="102" spans="1:17">
      <c r="A102" s="626" t="s">
        <v>20455</v>
      </c>
      <c r="B102" s="627">
        <v>3</v>
      </c>
      <c r="C102" s="626">
        <v>100</v>
      </c>
      <c r="D102" s="629" t="str">
        <f t="shared" si="5"/>
        <v>PROFIL C_3_100</v>
      </c>
      <c r="E102">
        <v>43.5</v>
      </c>
      <c r="F102" s="629" t="str">
        <f t="shared" si="6"/>
        <v>PROFIL C_3_100_43.5</v>
      </c>
      <c r="G102">
        <v>43.5</v>
      </c>
      <c r="H102" s="629" t="str">
        <f t="shared" si="7"/>
        <v>PROFIL C_3_100_43.5_43.5</v>
      </c>
      <c r="I102">
        <v>18</v>
      </c>
      <c r="J102" s="629" t="str">
        <f t="shared" si="8"/>
        <v>PROFIL C_3_100_43.5_43.5_18</v>
      </c>
      <c r="K102">
        <v>18</v>
      </c>
      <c r="Q102">
        <f t="shared" si="9"/>
        <v>0</v>
      </c>
    </row>
    <row r="103" spans="1:17">
      <c r="A103" s="626" t="s">
        <v>20455</v>
      </c>
      <c r="B103" s="627">
        <v>3.5</v>
      </c>
      <c r="C103" s="626">
        <v>100</v>
      </c>
      <c r="D103" s="629" t="str">
        <f t="shared" si="5"/>
        <v>PROFIL C_3.5_100</v>
      </c>
      <c r="E103">
        <v>43.5</v>
      </c>
      <c r="F103" s="629" t="str">
        <f t="shared" si="6"/>
        <v>PROFIL C_3.5_100_43.5</v>
      </c>
      <c r="G103">
        <v>43.5</v>
      </c>
      <c r="H103" s="629" t="str">
        <f t="shared" si="7"/>
        <v>PROFIL C_3.5_100_43.5_43.5</v>
      </c>
      <c r="I103">
        <v>18</v>
      </c>
      <c r="J103" s="629" t="str">
        <f t="shared" si="8"/>
        <v>PROFIL C_3.5_100_43.5_43.5_18</v>
      </c>
      <c r="K103">
        <v>18</v>
      </c>
      <c r="Q103">
        <f t="shared" si="9"/>
        <v>0</v>
      </c>
    </row>
    <row r="104" spans="1:17">
      <c r="A104" s="626" t="s">
        <v>20455</v>
      </c>
      <c r="B104" s="627">
        <v>1.5</v>
      </c>
      <c r="C104" s="626">
        <v>120</v>
      </c>
      <c r="D104" s="629" t="str">
        <f t="shared" si="5"/>
        <v>PROFIL C_1.5_120</v>
      </c>
      <c r="E104">
        <v>43.5</v>
      </c>
      <c r="F104" s="629" t="str">
        <f t="shared" si="6"/>
        <v>PROFIL C_1.5_120_43.5</v>
      </c>
      <c r="G104">
        <v>43.5</v>
      </c>
      <c r="H104" s="629" t="str">
        <f t="shared" si="7"/>
        <v>PROFIL C_1.5_120_43.5_43.5</v>
      </c>
      <c r="I104">
        <v>18</v>
      </c>
      <c r="J104" s="629" t="str">
        <f t="shared" si="8"/>
        <v>PROFIL C_1.5_120_43.5_43.5_18</v>
      </c>
      <c r="K104">
        <v>18</v>
      </c>
      <c r="Q104">
        <f t="shared" si="9"/>
        <v>0</v>
      </c>
    </row>
    <row r="105" spans="1:17">
      <c r="A105" s="626" t="s">
        <v>20455</v>
      </c>
      <c r="B105" s="627">
        <v>2</v>
      </c>
      <c r="C105" s="626">
        <v>120</v>
      </c>
      <c r="D105" s="629" t="str">
        <f t="shared" si="5"/>
        <v>PROFIL C_2_120</v>
      </c>
      <c r="E105">
        <v>43.5</v>
      </c>
      <c r="F105" s="629" t="str">
        <f t="shared" si="6"/>
        <v>PROFIL C_2_120_43.5</v>
      </c>
      <c r="G105">
        <v>43.5</v>
      </c>
      <c r="H105" s="629" t="str">
        <f t="shared" si="7"/>
        <v>PROFIL C_2_120_43.5_43.5</v>
      </c>
      <c r="I105">
        <v>18</v>
      </c>
      <c r="J105" s="629" t="str">
        <f t="shared" si="8"/>
        <v>PROFIL C_2_120_43.5_43.5_18</v>
      </c>
      <c r="K105">
        <v>18</v>
      </c>
      <c r="Q105">
        <f t="shared" si="9"/>
        <v>0</v>
      </c>
    </row>
    <row r="106" spans="1:17">
      <c r="A106" s="626" t="s">
        <v>20455</v>
      </c>
      <c r="B106" s="627">
        <v>2.5</v>
      </c>
      <c r="C106" s="626">
        <v>120</v>
      </c>
      <c r="D106" s="629" t="str">
        <f t="shared" si="5"/>
        <v>PROFIL C_2.5_120</v>
      </c>
      <c r="E106">
        <v>43.5</v>
      </c>
      <c r="F106" s="629" t="str">
        <f t="shared" si="6"/>
        <v>PROFIL C_2.5_120_43.5</v>
      </c>
      <c r="G106">
        <v>43.5</v>
      </c>
      <c r="H106" s="629" t="str">
        <f t="shared" si="7"/>
        <v>PROFIL C_2.5_120_43.5_43.5</v>
      </c>
      <c r="I106">
        <v>18</v>
      </c>
      <c r="J106" s="629" t="str">
        <f t="shared" si="8"/>
        <v>PROFIL C_2.5_120_43.5_43.5_18</v>
      </c>
      <c r="K106">
        <v>18</v>
      </c>
      <c r="Q106">
        <f t="shared" si="9"/>
        <v>0</v>
      </c>
    </row>
    <row r="107" spans="1:17">
      <c r="A107" s="626" t="s">
        <v>20455</v>
      </c>
      <c r="B107" s="627">
        <v>3</v>
      </c>
      <c r="C107" s="626">
        <v>120</v>
      </c>
      <c r="D107" s="629" t="str">
        <f t="shared" si="5"/>
        <v>PROFIL C_3_120</v>
      </c>
      <c r="E107">
        <v>43.5</v>
      </c>
      <c r="F107" s="629" t="str">
        <f t="shared" si="6"/>
        <v>PROFIL C_3_120_43.5</v>
      </c>
      <c r="G107">
        <v>43.5</v>
      </c>
      <c r="H107" s="629" t="str">
        <f t="shared" si="7"/>
        <v>PROFIL C_3_120_43.5_43.5</v>
      </c>
      <c r="I107">
        <v>18</v>
      </c>
      <c r="J107" s="629" t="str">
        <f t="shared" si="8"/>
        <v>PROFIL C_3_120_43.5_43.5_18</v>
      </c>
      <c r="K107">
        <v>18</v>
      </c>
      <c r="Q107">
        <f t="shared" si="9"/>
        <v>0</v>
      </c>
    </row>
    <row r="108" spans="1:17">
      <c r="A108" s="626" t="s">
        <v>20455</v>
      </c>
      <c r="B108" s="627">
        <v>3.5</v>
      </c>
      <c r="C108" s="626">
        <v>120</v>
      </c>
      <c r="D108" s="629" t="str">
        <f t="shared" si="5"/>
        <v>PROFIL C_3.5_120</v>
      </c>
      <c r="E108">
        <v>43.5</v>
      </c>
      <c r="F108" s="629" t="str">
        <f t="shared" si="6"/>
        <v>PROFIL C_3.5_120_43.5</v>
      </c>
      <c r="G108">
        <v>43.5</v>
      </c>
      <c r="H108" s="629" t="str">
        <f t="shared" si="7"/>
        <v>PROFIL C_3.5_120_43.5_43.5</v>
      </c>
      <c r="I108">
        <v>18</v>
      </c>
      <c r="J108" s="629" t="str">
        <f t="shared" si="8"/>
        <v>PROFIL C_3.5_120_43.5_43.5_18</v>
      </c>
      <c r="K108">
        <v>18</v>
      </c>
      <c r="Q108">
        <f t="shared" si="9"/>
        <v>0</v>
      </c>
    </row>
    <row r="109" spans="1:17">
      <c r="A109" s="626" t="s">
        <v>20455</v>
      </c>
      <c r="B109" s="627">
        <v>1.5</v>
      </c>
      <c r="C109" s="626">
        <v>140</v>
      </c>
      <c r="D109" s="629" t="str">
        <f t="shared" si="5"/>
        <v>PROFIL C_1.5_140</v>
      </c>
      <c r="E109">
        <v>43.5</v>
      </c>
      <c r="F109" s="629" t="str">
        <f t="shared" si="6"/>
        <v>PROFIL C_1.5_140_43.5</v>
      </c>
      <c r="G109">
        <v>43.5</v>
      </c>
      <c r="H109" s="629" t="str">
        <f t="shared" si="7"/>
        <v>PROFIL C_1.5_140_43.5_43.5</v>
      </c>
      <c r="I109">
        <v>18</v>
      </c>
      <c r="J109" s="629" t="str">
        <f t="shared" si="8"/>
        <v>PROFIL C_1.5_140_43.5_43.5_18</v>
      </c>
      <c r="K109">
        <v>18</v>
      </c>
      <c r="Q109">
        <f t="shared" si="9"/>
        <v>0</v>
      </c>
    </row>
    <row r="110" spans="1:17">
      <c r="A110" s="626" t="s">
        <v>20455</v>
      </c>
      <c r="B110" s="627">
        <v>1.5</v>
      </c>
      <c r="C110" s="626">
        <v>140</v>
      </c>
      <c r="D110" s="629" t="str">
        <f t="shared" si="5"/>
        <v>PROFIL C_1.5_140</v>
      </c>
      <c r="E110">
        <v>62.5</v>
      </c>
      <c r="F110" s="629" t="str">
        <f t="shared" si="6"/>
        <v>PROFIL C_1.5_140_62.5</v>
      </c>
      <c r="G110">
        <v>62.5</v>
      </c>
      <c r="H110" s="629" t="str">
        <f t="shared" si="7"/>
        <v>PROFIL C_1.5_140_62.5_62.5</v>
      </c>
      <c r="I110">
        <v>22</v>
      </c>
      <c r="J110" s="629" t="str">
        <f t="shared" si="8"/>
        <v>PROFIL C_1.5_140_62.5_62.5_22</v>
      </c>
      <c r="K110">
        <v>22</v>
      </c>
      <c r="Q110">
        <f t="shared" si="9"/>
        <v>0</v>
      </c>
    </row>
    <row r="111" spans="1:17">
      <c r="A111" s="626" t="s">
        <v>20455</v>
      </c>
      <c r="B111" s="627">
        <v>2</v>
      </c>
      <c r="C111" s="626">
        <v>140</v>
      </c>
      <c r="D111" s="629" t="str">
        <f t="shared" si="5"/>
        <v>PROFIL C_2_140</v>
      </c>
      <c r="E111">
        <v>43.5</v>
      </c>
      <c r="F111" s="629" t="str">
        <f t="shared" si="6"/>
        <v>PROFIL C_2_140_43.5</v>
      </c>
      <c r="G111">
        <v>43.5</v>
      </c>
      <c r="H111" s="629" t="str">
        <f t="shared" si="7"/>
        <v>PROFIL C_2_140_43.5_43.5</v>
      </c>
      <c r="I111">
        <v>18</v>
      </c>
      <c r="J111" s="629" t="str">
        <f t="shared" si="8"/>
        <v>PROFIL C_2_140_43.5_43.5_18</v>
      </c>
      <c r="K111">
        <v>18</v>
      </c>
      <c r="Q111">
        <f t="shared" si="9"/>
        <v>0</v>
      </c>
    </row>
    <row r="112" spans="1:17">
      <c r="A112" s="626" t="s">
        <v>20455</v>
      </c>
      <c r="B112" s="627">
        <v>2</v>
      </c>
      <c r="C112" s="626">
        <v>140</v>
      </c>
      <c r="D112" s="629" t="str">
        <f t="shared" si="5"/>
        <v>PROFIL C_2_140</v>
      </c>
      <c r="E112">
        <v>62.5</v>
      </c>
      <c r="F112" s="629" t="str">
        <f t="shared" si="6"/>
        <v>PROFIL C_2_140_62.5</v>
      </c>
      <c r="G112">
        <v>62.5</v>
      </c>
      <c r="H112" s="629" t="str">
        <f t="shared" si="7"/>
        <v>PROFIL C_2_140_62.5_62.5</v>
      </c>
      <c r="I112">
        <v>22</v>
      </c>
      <c r="J112" s="629" t="str">
        <f t="shared" si="8"/>
        <v>PROFIL C_2_140_62.5_62.5_22</v>
      </c>
      <c r="K112">
        <v>22</v>
      </c>
      <c r="Q112">
        <f t="shared" si="9"/>
        <v>0</v>
      </c>
    </row>
    <row r="113" spans="1:17">
      <c r="A113" s="626" t="s">
        <v>20455</v>
      </c>
      <c r="B113" s="627">
        <v>2.5</v>
      </c>
      <c r="C113" s="626">
        <v>140</v>
      </c>
      <c r="D113" s="629" t="str">
        <f t="shared" si="5"/>
        <v>PROFIL C_2.5_140</v>
      </c>
      <c r="E113">
        <v>43.5</v>
      </c>
      <c r="F113" s="629" t="str">
        <f t="shared" si="6"/>
        <v>PROFIL C_2.5_140_43.5</v>
      </c>
      <c r="G113">
        <v>43.5</v>
      </c>
      <c r="H113" s="629" t="str">
        <f t="shared" si="7"/>
        <v>PROFIL C_2.5_140_43.5_43.5</v>
      </c>
      <c r="I113">
        <v>18</v>
      </c>
      <c r="J113" s="629" t="str">
        <f t="shared" si="8"/>
        <v>PROFIL C_2.5_140_43.5_43.5_18</v>
      </c>
      <c r="K113">
        <v>18</v>
      </c>
      <c r="Q113">
        <f t="shared" si="9"/>
        <v>0</v>
      </c>
    </row>
    <row r="114" spans="1:17">
      <c r="A114" s="626" t="s">
        <v>20455</v>
      </c>
      <c r="B114" s="627">
        <v>2.5</v>
      </c>
      <c r="C114" s="626">
        <v>140</v>
      </c>
      <c r="D114" s="629" t="str">
        <f t="shared" si="5"/>
        <v>PROFIL C_2.5_140</v>
      </c>
      <c r="E114">
        <v>62.5</v>
      </c>
      <c r="F114" s="629" t="str">
        <f t="shared" si="6"/>
        <v>PROFIL C_2.5_140_62.5</v>
      </c>
      <c r="G114">
        <v>62.5</v>
      </c>
      <c r="H114" s="629" t="str">
        <f t="shared" si="7"/>
        <v>PROFIL C_2.5_140_62.5_62.5</v>
      </c>
      <c r="I114">
        <v>22</v>
      </c>
      <c r="J114" s="629" t="str">
        <f t="shared" si="8"/>
        <v>PROFIL C_2.5_140_62.5_62.5_22</v>
      </c>
      <c r="K114">
        <v>22</v>
      </c>
      <c r="Q114">
        <f t="shared" si="9"/>
        <v>0</v>
      </c>
    </row>
    <row r="115" spans="1:17">
      <c r="A115" s="626" t="s">
        <v>20455</v>
      </c>
      <c r="B115" s="627">
        <v>3</v>
      </c>
      <c r="C115" s="626">
        <v>140</v>
      </c>
      <c r="D115" s="629" t="str">
        <f t="shared" si="5"/>
        <v>PROFIL C_3_140</v>
      </c>
      <c r="E115">
        <v>43.5</v>
      </c>
      <c r="F115" s="629" t="str">
        <f t="shared" si="6"/>
        <v>PROFIL C_3_140_43.5</v>
      </c>
      <c r="G115">
        <v>43.5</v>
      </c>
      <c r="H115" s="629" t="str">
        <f t="shared" si="7"/>
        <v>PROFIL C_3_140_43.5_43.5</v>
      </c>
      <c r="I115">
        <v>18</v>
      </c>
      <c r="J115" s="629" t="str">
        <f t="shared" si="8"/>
        <v>PROFIL C_3_140_43.5_43.5_18</v>
      </c>
      <c r="K115">
        <v>18</v>
      </c>
      <c r="Q115">
        <f t="shared" si="9"/>
        <v>0</v>
      </c>
    </row>
    <row r="116" spans="1:17">
      <c r="A116" s="626" t="s">
        <v>20455</v>
      </c>
      <c r="B116" s="627">
        <v>3</v>
      </c>
      <c r="C116" s="626">
        <v>140</v>
      </c>
      <c r="D116" s="629" t="str">
        <f t="shared" si="5"/>
        <v>PROFIL C_3_140</v>
      </c>
      <c r="E116">
        <v>62.5</v>
      </c>
      <c r="F116" s="629" t="str">
        <f t="shared" si="6"/>
        <v>PROFIL C_3_140_62.5</v>
      </c>
      <c r="G116">
        <v>62.5</v>
      </c>
      <c r="H116" s="629" t="str">
        <f t="shared" si="7"/>
        <v>PROFIL C_3_140_62.5_62.5</v>
      </c>
      <c r="I116">
        <v>22</v>
      </c>
      <c r="J116" s="629" t="str">
        <f t="shared" si="8"/>
        <v>PROFIL C_3_140_62.5_62.5_22</v>
      </c>
      <c r="K116">
        <v>22</v>
      </c>
      <c r="Q116">
        <f t="shared" si="9"/>
        <v>0</v>
      </c>
    </row>
    <row r="117" spans="1:17">
      <c r="A117" s="626" t="s">
        <v>20455</v>
      </c>
      <c r="B117" s="627">
        <v>3.5</v>
      </c>
      <c r="C117" s="626">
        <v>140</v>
      </c>
      <c r="D117" s="629" t="str">
        <f t="shared" si="5"/>
        <v>PROFIL C_3.5_140</v>
      </c>
      <c r="E117">
        <v>43.5</v>
      </c>
      <c r="F117" s="629" t="str">
        <f t="shared" si="6"/>
        <v>PROFIL C_3.5_140_43.5</v>
      </c>
      <c r="G117">
        <v>43.5</v>
      </c>
      <c r="H117" s="629" t="str">
        <f t="shared" si="7"/>
        <v>PROFIL C_3.5_140_43.5_43.5</v>
      </c>
      <c r="I117">
        <v>18</v>
      </c>
      <c r="J117" s="629" t="str">
        <f t="shared" si="8"/>
        <v>PROFIL C_3.5_140_43.5_43.5_18</v>
      </c>
      <c r="K117">
        <v>18</v>
      </c>
      <c r="Q117">
        <f t="shared" si="9"/>
        <v>0</v>
      </c>
    </row>
    <row r="118" spans="1:17">
      <c r="A118" s="626" t="s">
        <v>20455</v>
      </c>
      <c r="B118" s="627">
        <v>3.5</v>
      </c>
      <c r="C118" s="626">
        <v>140</v>
      </c>
      <c r="D118" s="629" t="str">
        <f t="shared" si="5"/>
        <v>PROFIL C_3.5_140</v>
      </c>
      <c r="E118">
        <v>62.5</v>
      </c>
      <c r="F118" s="629" t="str">
        <f t="shared" si="6"/>
        <v>PROFIL C_3.5_140_62.5</v>
      </c>
      <c r="G118">
        <v>62.5</v>
      </c>
      <c r="H118" s="629" t="str">
        <f t="shared" si="7"/>
        <v>PROFIL C_3.5_140_62.5_62.5</v>
      </c>
      <c r="I118">
        <v>22</v>
      </c>
      <c r="J118" s="629" t="str">
        <f t="shared" si="8"/>
        <v>PROFIL C_3.5_140_62.5_62.5_22</v>
      </c>
      <c r="K118">
        <v>22</v>
      </c>
      <c r="Q118">
        <f t="shared" si="9"/>
        <v>0</v>
      </c>
    </row>
    <row r="119" spans="1:17">
      <c r="A119" s="626" t="s">
        <v>20455</v>
      </c>
      <c r="B119" s="627">
        <v>1.5</v>
      </c>
      <c r="C119" s="626">
        <v>150</v>
      </c>
      <c r="D119" s="629" t="str">
        <f t="shared" si="5"/>
        <v>PROFIL C_1.5_150</v>
      </c>
      <c r="E119">
        <v>43.5</v>
      </c>
      <c r="F119" s="629" t="str">
        <f t="shared" si="6"/>
        <v>PROFIL C_1.5_150_43.5</v>
      </c>
      <c r="G119">
        <v>43.5</v>
      </c>
      <c r="H119" s="629" t="str">
        <f t="shared" si="7"/>
        <v>PROFIL C_1.5_150_43.5_43.5</v>
      </c>
      <c r="I119">
        <v>18</v>
      </c>
      <c r="J119" s="629" t="str">
        <f t="shared" si="8"/>
        <v>PROFIL C_1.5_150_43.5_43.5_18</v>
      </c>
      <c r="K119">
        <v>18</v>
      </c>
      <c r="Q119">
        <f t="shared" si="9"/>
        <v>0</v>
      </c>
    </row>
    <row r="120" spans="1:17">
      <c r="A120" s="626" t="s">
        <v>20455</v>
      </c>
      <c r="B120" s="627">
        <v>1.5</v>
      </c>
      <c r="C120" s="626">
        <v>150</v>
      </c>
      <c r="D120" s="629" t="str">
        <f t="shared" si="5"/>
        <v>PROFIL C_1.5_150</v>
      </c>
      <c r="E120">
        <v>62.5</v>
      </c>
      <c r="F120" s="629" t="str">
        <f t="shared" si="6"/>
        <v>PROFIL C_1.5_150_62.5</v>
      </c>
      <c r="G120">
        <v>62.5</v>
      </c>
      <c r="H120" s="629" t="str">
        <f t="shared" si="7"/>
        <v>PROFIL C_1.5_150_62.5_62.5</v>
      </c>
      <c r="I120">
        <v>22</v>
      </c>
      <c r="J120" s="629" t="str">
        <f t="shared" si="8"/>
        <v>PROFIL C_1.5_150_62.5_62.5_22</v>
      </c>
      <c r="K120">
        <v>22</v>
      </c>
      <c r="Q120">
        <f t="shared" si="9"/>
        <v>0</v>
      </c>
    </row>
    <row r="121" spans="1:17">
      <c r="A121" s="626" t="s">
        <v>20455</v>
      </c>
      <c r="B121" s="627">
        <v>2</v>
      </c>
      <c r="C121" s="626">
        <v>150</v>
      </c>
      <c r="D121" s="629" t="str">
        <f t="shared" si="5"/>
        <v>PROFIL C_2_150</v>
      </c>
      <c r="E121">
        <v>43.5</v>
      </c>
      <c r="F121" s="629" t="str">
        <f t="shared" si="6"/>
        <v>PROFIL C_2_150_43.5</v>
      </c>
      <c r="G121">
        <v>43.5</v>
      </c>
      <c r="H121" s="629" t="str">
        <f t="shared" si="7"/>
        <v>PROFIL C_2_150_43.5_43.5</v>
      </c>
      <c r="I121">
        <v>18.5</v>
      </c>
      <c r="J121" s="629" t="str">
        <f t="shared" si="8"/>
        <v>PROFIL C_2_150_43.5_43.5_18.5</v>
      </c>
      <c r="K121">
        <v>18.5</v>
      </c>
      <c r="Q121">
        <f t="shared" si="9"/>
        <v>0</v>
      </c>
    </row>
    <row r="122" spans="1:17">
      <c r="A122" s="626" t="s">
        <v>20455</v>
      </c>
      <c r="B122" s="627">
        <v>2</v>
      </c>
      <c r="C122" s="626">
        <v>150</v>
      </c>
      <c r="D122" s="629" t="str">
        <f t="shared" si="5"/>
        <v>PROFIL C_2_150</v>
      </c>
      <c r="E122">
        <v>62.5</v>
      </c>
      <c r="F122" s="629" t="str">
        <f t="shared" si="6"/>
        <v>PROFIL C_2_150_62.5</v>
      </c>
      <c r="G122">
        <v>62.5</v>
      </c>
      <c r="H122" s="629" t="str">
        <f t="shared" si="7"/>
        <v>PROFIL C_2_150_62.5_62.5</v>
      </c>
      <c r="I122">
        <v>22</v>
      </c>
      <c r="J122" s="629" t="str">
        <f t="shared" si="8"/>
        <v>PROFIL C_2_150_62.5_62.5_22</v>
      </c>
      <c r="K122">
        <v>22</v>
      </c>
      <c r="Q122">
        <f t="shared" si="9"/>
        <v>0</v>
      </c>
    </row>
    <row r="123" spans="1:17">
      <c r="A123" s="626" t="s">
        <v>20455</v>
      </c>
      <c r="B123" s="627">
        <v>2.5</v>
      </c>
      <c r="C123" s="626">
        <v>150</v>
      </c>
      <c r="D123" s="629" t="str">
        <f t="shared" si="5"/>
        <v>PROFIL C_2.5_150</v>
      </c>
      <c r="E123">
        <v>43.5</v>
      </c>
      <c r="F123" s="629" t="str">
        <f t="shared" si="6"/>
        <v>PROFIL C_2.5_150_43.5</v>
      </c>
      <c r="G123">
        <v>43.5</v>
      </c>
      <c r="H123" s="629" t="str">
        <f t="shared" si="7"/>
        <v>PROFIL C_2.5_150_43.5_43.5</v>
      </c>
      <c r="I123">
        <v>19</v>
      </c>
      <c r="J123" s="629" t="str">
        <f t="shared" si="8"/>
        <v>PROFIL C_2.5_150_43.5_43.5_19</v>
      </c>
      <c r="K123">
        <v>19</v>
      </c>
      <c r="Q123">
        <f t="shared" si="9"/>
        <v>0</v>
      </c>
    </row>
    <row r="124" spans="1:17">
      <c r="A124" s="626" t="s">
        <v>20455</v>
      </c>
      <c r="B124" s="627">
        <v>2.5</v>
      </c>
      <c r="C124" s="626">
        <v>150</v>
      </c>
      <c r="D124" s="629" t="str">
        <f t="shared" si="5"/>
        <v>PROFIL C_2.5_150</v>
      </c>
      <c r="E124">
        <v>62.5</v>
      </c>
      <c r="F124" s="629" t="str">
        <f t="shared" si="6"/>
        <v>PROFIL C_2.5_150_62.5</v>
      </c>
      <c r="G124">
        <v>62.5</v>
      </c>
      <c r="H124" s="629" t="str">
        <f t="shared" si="7"/>
        <v>PROFIL C_2.5_150_62.5_62.5</v>
      </c>
      <c r="I124">
        <v>22</v>
      </c>
      <c r="J124" s="629" t="str">
        <f t="shared" si="8"/>
        <v>PROFIL C_2.5_150_62.5_62.5_22</v>
      </c>
      <c r="K124">
        <v>22</v>
      </c>
      <c r="Q124">
        <f t="shared" si="9"/>
        <v>0</v>
      </c>
    </row>
    <row r="125" spans="1:17">
      <c r="A125" s="626" t="s">
        <v>20455</v>
      </c>
      <c r="B125" s="627">
        <v>3</v>
      </c>
      <c r="C125" s="626">
        <v>150</v>
      </c>
      <c r="D125" s="629" t="str">
        <f t="shared" si="5"/>
        <v>PROFIL C_3_150</v>
      </c>
      <c r="E125">
        <v>43.5</v>
      </c>
      <c r="F125" s="629" t="str">
        <f t="shared" si="6"/>
        <v>PROFIL C_3_150_43.5</v>
      </c>
      <c r="G125">
        <v>43.5</v>
      </c>
      <c r="H125" s="629" t="str">
        <f t="shared" si="7"/>
        <v>PROFIL C_3_150_43.5_43.5</v>
      </c>
      <c r="I125">
        <v>19</v>
      </c>
      <c r="J125" s="629" t="str">
        <f t="shared" si="8"/>
        <v>PROFIL C_3_150_43.5_43.5_19</v>
      </c>
      <c r="K125">
        <v>19</v>
      </c>
      <c r="Q125">
        <f t="shared" si="9"/>
        <v>0</v>
      </c>
    </row>
    <row r="126" spans="1:17">
      <c r="A126" s="626" t="s">
        <v>20455</v>
      </c>
      <c r="B126" s="627">
        <v>3</v>
      </c>
      <c r="C126" s="626">
        <v>150</v>
      </c>
      <c r="D126" s="629" t="str">
        <f t="shared" si="5"/>
        <v>PROFIL C_3_150</v>
      </c>
      <c r="E126">
        <v>62.5</v>
      </c>
      <c r="F126" s="629" t="str">
        <f t="shared" si="6"/>
        <v>PROFIL C_3_150_62.5</v>
      </c>
      <c r="G126">
        <v>62.5</v>
      </c>
      <c r="H126" s="629" t="str">
        <f t="shared" si="7"/>
        <v>PROFIL C_3_150_62.5_62.5</v>
      </c>
      <c r="I126">
        <v>22</v>
      </c>
      <c r="J126" s="629" t="str">
        <f t="shared" si="8"/>
        <v>PROFIL C_3_150_62.5_62.5_22</v>
      </c>
      <c r="K126">
        <v>22</v>
      </c>
      <c r="Q126">
        <f t="shared" si="9"/>
        <v>0</v>
      </c>
    </row>
    <row r="127" spans="1:17">
      <c r="A127" s="626" t="s">
        <v>20455</v>
      </c>
      <c r="B127" s="627">
        <v>3.5</v>
      </c>
      <c r="C127" s="626">
        <v>150</v>
      </c>
      <c r="D127" s="629" t="str">
        <f t="shared" si="5"/>
        <v>PROFIL C_3.5_150</v>
      </c>
      <c r="E127">
        <v>43.5</v>
      </c>
      <c r="F127" s="629" t="str">
        <f t="shared" si="6"/>
        <v>PROFIL C_3.5_150_43.5</v>
      </c>
      <c r="G127">
        <v>43.5</v>
      </c>
      <c r="H127" s="629" t="str">
        <f t="shared" si="7"/>
        <v>PROFIL C_3.5_150_43.5_43.5</v>
      </c>
      <c r="I127">
        <v>19</v>
      </c>
      <c r="J127" s="629" t="str">
        <f t="shared" si="8"/>
        <v>PROFIL C_3.5_150_43.5_43.5_19</v>
      </c>
      <c r="K127">
        <v>19</v>
      </c>
      <c r="Q127">
        <f t="shared" si="9"/>
        <v>0</v>
      </c>
    </row>
    <row r="128" spans="1:17">
      <c r="A128" s="626" t="s">
        <v>20455</v>
      </c>
      <c r="B128" s="627">
        <v>3.5</v>
      </c>
      <c r="C128" s="626">
        <v>150</v>
      </c>
      <c r="D128" s="629" t="str">
        <f t="shared" si="5"/>
        <v>PROFIL C_3.5_150</v>
      </c>
      <c r="E128">
        <v>62.5</v>
      </c>
      <c r="F128" s="629" t="str">
        <f t="shared" si="6"/>
        <v>PROFIL C_3.5_150_62.5</v>
      </c>
      <c r="G128">
        <v>62.5</v>
      </c>
      <c r="H128" s="629" t="str">
        <f t="shared" si="7"/>
        <v>PROFIL C_3.5_150_62.5_62.5</v>
      </c>
      <c r="I128">
        <v>22</v>
      </c>
      <c r="J128" s="629" t="str">
        <f t="shared" si="8"/>
        <v>PROFIL C_3.5_150_62.5_62.5_22</v>
      </c>
      <c r="K128">
        <v>22</v>
      </c>
      <c r="Q128">
        <f t="shared" si="9"/>
        <v>0</v>
      </c>
    </row>
    <row r="129" spans="1:17">
      <c r="A129" s="626" t="s">
        <v>20455</v>
      </c>
      <c r="B129" s="627">
        <v>1.5</v>
      </c>
      <c r="C129" s="626">
        <v>160</v>
      </c>
      <c r="D129" s="629" t="str">
        <f t="shared" si="5"/>
        <v>PROFIL C_1.5_160</v>
      </c>
      <c r="E129">
        <v>43.5</v>
      </c>
      <c r="F129" s="629" t="str">
        <f t="shared" si="6"/>
        <v>PROFIL C_1.5_160_43.5</v>
      </c>
      <c r="G129">
        <v>43.5</v>
      </c>
      <c r="H129" s="629" t="str">
        <f t="shared" si="7"/>
        <v>PROFIL C_1.5_160_43.5_43.5</v>
      </c>
      <c r="I129">
        <v>18</v>
      </c>
      <c r="J129" s="629" t="str">
        <f t="shared" si="8"/>
        <v>PROFIL C_1.5_160_43.5_43.5_18</v>
      </c>
      <c r="K129">
        <v>18</v>
      </c>
      <c r="Q129">
        <f t="shared" si="9"/>
        <v>0</v>
      </c>
    </row>
    <row r="130" spans="1:17">
      <c r="A130" s="626" t="s">
        <v>20455</v>
      </c>
      <c r="B130" s="627">
        <v>1.5</v>
      </c>
      <c r="C130" s="626">
        <v>160</v>
      </c>
      <c r="D130" s="629" t="str">
        <f t="shared" si="5"/>
        <v>PROFIL C_1.5_160</v>
      </c>
      <c r="E130">
        <v>62.5</v>
      </c>
      <c r="F130" s="629" t="str">
        <f t="shared" si="6"/>
        <v>PROFIL C_1.5_160_62.5</v>
      </c>
      <c r="G130">
        <v>62.5</v>
      </c>
      <c r="H130" s="629" t="str">
        <f t="shared" si="7"/>
        <v>PROFIL C_1.5_160_62.5_62.5</v>
      </c>
      <c r="I130">
        <v>22</v>
      </c>
      <c r="J130" s="629" t="str">
        <f t="shared" si="8"/>
        <v>PROFIL C_1.5_160_62.5_62.5_22</v>
      </c>
      <c r="K130">
        <v>22</v>
      </c>
      <c r="Q130">
        <f t="shared" si="9"/>
        <v>0</v>
      </c>
    </row>
    <row r="131" spans="1:17">
      <c r="A131" s="626" t="s">
        <v>20455</v>
      </c>
      <c r="B131" s="627">
        <v>2</v>
      </c>
      <c r="C131" s="626">
        <v>160</v>
      </c>
      <c r="D131" s="629" t="str">
        <f t="shared" ref="D131:D194" si="10">CONCATENATE(A131,"_",B131,"_",C131)</f>
        <v>PROFIL C_2_160</v>
      </c>
      <c r="E131">
        <v>43.5</v>
      </c>
      <c r="F131" s="629" t="str">
        <f t="shared" ref="F131:F194" si="11">CONCATENATE(D131,"_",E131)</f>
        <v>PROFIL C_2_160_43.5</v>
      </c>
      <c r="G131">
        <v>43.5</v>
      </c>
      <c r="H131" s="629" t="str">
        <f t="shared" ref="H131:H194" si="12">CONCATENATE(F131,"_",G131)</f>
        <v>PROFIL C_2_160_43.5_43.5</v>
      </c>
      <c r="I131">
        <v>18.5</v>
      </c>
      <c r="J131" s="629" t="str">
        <f t="shared" ref="J131:J194" si="13">CONCATENATE(H131,"_",I131)</f>
        <v>PROFIL C_2_160_43.5_43.5_18.5</v>
      </c>
      <c r="K131">
        <v>18.5</v>
      </c>
      <c r="Q131">
        <f t="shared" ref="Q131:Q194" si="14">I131-K131</f>
        <v>0</v>
      </c>
    </row>
    <row r="132" spans="1:17">
      <c r="A132" s="626" t="s">
        <v>20455</v>
      </c>
      <c r="B132" s="627">
        <v>2</v>
      </c>
      <c r="C132" s="626">
        <v>160</v>
      </c>
      <c r="D132" s="629" t="str">
        <f t="shared" si="10"/>
        <v>PROFIL C_2_160</v>
      </c>
      <c r="E132">
        <v>62.5</v>
      </c>
      <c r="F132" s="629" t="str">
        <f t="shared" si="11"/>
        <v>PROFIL C_2_160_62.5</v>
      </c>
      <c r="G132">
        <v>62.5</v>
      </c>
      <c r="H132" s="629" t="str">
        <f t="shared" si="12"/>
        <v>PROFIL C_2_160_62.5_62.5</v>
      </c>
      <c r="I132">
        <v>22</v>
      </c>
      <c r="J132" s="629" t="str">
        <f t="shared" si="13"/>
        <v>PROFIL C_2_160_62.5_62.5_22</v>
      </c>
      <c r="K132">
        <v>22</v>
      </c>
      <c r="Q132">
        <f t="shared" si="14"/>
        <v>0</v>
      </c>
    </row>
    <row r="133" spans="1:17">
      <c r="A133" s="626" t="s">
        <v>20455</v>
      </c>
      <c r="B133" s="627">
        <v>2.5</v>
      </c>
      <c r="C133" s="626">
        <v>160</v>
      </c>
      <c r="D133" s="629" t="str">
        <f t="shared" si="10"/>
        <v>PROFIL C_2.5_160</v>
      </c>
      <c r="E133">
        <v>43.5</v>
      </c>
      <c r="F133" s="629" t="str">
        <f t="shared" si="11"/>
        <v>PROFIL C_2.5_160_43.5</v>
      </c>
      <c r="G133">
        <v>43.5</v>
      </c>
      <c r="H133" s="629" t="str">
        <f t="shared" si="12"/>
        <v>PROFIL C_2.5_160_43.5_43.5</v>
      </c>
      <c r="I133">
        <v>19</v>
      </c>
      <c r="J133" s="629" t="str">
        <f t="shared" si="13"/>
        <v>PROFIL C_2.5_160_43.5_43.5_19</v>
      </c>
      <c r="K133">
        <v>19</v>
      </c>
      <c r="Q133">
        <f t="shared" si="14"/>
        <v>0</v>
      </c>
    </row>
    <row r="134" spans="1:17">
      <c r="A134" s="626" t="s">
        <v>20455</v>
      </c>
      <c r="B134" s="627">
        <v>2.5</v>
      </c>
      <c r="C134" s="626">
        <v>160</v>
      </c>
      <c r="D134" s="629" t="str">
        <f t="shared" si="10"/>
        <v>PROFIL C_2.5_160</v>
      </c>
      <c r="E134">
        <v>62.5</v>
      </c>
      <c r="F134" s="629" t="str">
        <f t="shared" si="11"/>
        <v>PROFIL C_2.5_160_62.5</v>
      </c>
      <c r="G134">
        <v>62.5</v>
      </c>
      <c r="H134" s="629" t="str">
        <f t="shared" si="12"/>
        <v>PROFIL C_2.5_160_62.5_62.5</v>
      </c>
      <c r="I134">
        <v>22</v>
      </c>
      <c r="J134" s="629" t="str">
        <f t="shared" si="13"/>
        <v>PROFIL C_2.5_160_62.5_62.5_22</v>
      </c>
      <c r="K134">
        <v>22</v>
      </c>
      <c r="Q134">
        <f t="shared" si="14"/>
        <v>0</v>
      </c>
    </row>
    <row r="135" spans="1:17">
      <c r="A135" s="626" t="s">
        <v>20455</v>
      </c>
      <c r="B135" s="627">
        <v>3</v>
      </c>
      <c r="C135" s="626">
        <v>160</v>
      </c>
      <c r="D135" s="629" t="str">
        <f t="shared" si="10"/>
        <v>PROFIL C_3_160</v>
      </c>
      <c r="E135">
        <v>43.5</v>
      </c>
      <c r="F135" s="629" t="str">
        <f t="shared" si="11"/>
        <v>PROFIL C_3_160_43.5</v>
      </c>
      <c r="G135">
        <v>43.5</v>
      </c>
      <c r="H135" s="629" t="str">
        <f t="shared" si="12"/>
        <v>PROFIL C_3_160_43.5_43.5</v>
      </c>
      <c r="I135">
        <v>19</v>
      </c>
      <c r="J135" s="629" t="str">
        <f t="shared" si="13"/>
        <v>PROFIL C_3_160_43.5_43.5_19</v>
      </c>
      <c r="K135">
        <v>19</v>
      </c>
      <c r="Q135">
        <f t="shared" si="14"/>
        <v>0</v>
      </c>
    </row>
    <row r="136" spans="1:17">
      <c r="A136" s="626" t="s">
        <v>20455</v>
      </c>
      <c r="B136" s="627">
        <v>3</v>
      </c>
      <c r="C136" s="626">
        <v>160</v>
      </c>
      <c r="D136" s="629" t="str">
        <f t="shared" si="10"/>
        <v>PROFIL C_3_160</v>
      </c>
      <c r="E136">
        <v>62.5</v>
      </c>
      <c r="F136" s="629" t="str">
        <f t="shared" si="11"/>
        <v>PROFIL C_3_160_62.5</v>
      </c>
      <c r="G136">
        <v>62.5</v>
      </c>
      <c r="H136" s="629" t="str">
        <f t="shared" si="12"/>
        <v>PROFIL C_3_160_62.5_62.5</v>
      </c>
      <c r="I136">
        <v>22</v>
      </c>
      <c r="J136" s="629" t="str">
        <f t="shared" si="13"/>
        <v>PROFIL C_3_160_62.5_62.5_22</v>
      </c>
      <c r="K136">
        <v>22</v>
      </c>
      <c r="Q136">
        <f t="shared" si="14"/>
        <v>0</v>
      </c>
    </row>
    <row r="137" spans="1:17">
      <c r="A137" s="626" t="s">
        <v>20455</v>
      </c>
      <c r="B137" s="627">
        <v>3.5</v>
      </c>
      <c r="C137" s="626">
        <v>160</v>
      </c>
      <c r="D137" s="629" t="str">
        <f t="shared" si="10"/>
        <v>PROFIL C_3.5_160</v>
      </c>
      <c r="E137">
        <v>43.5</v>
      </c>
      <c r="F137" s="629" t="str">
        <f t="shared" si="11"/>
        <v>PROFIL C_3.5_160_43.5</v>
      </c>
      <c r="G137">
        <v>43.5</v>
      </c>
      <c r="H137" s="629" t="str">
        <f t="shared" si="12"/>
        <v>PROFIL C_3.5_160_43.5_43.5</v>
      </c>
      <c r="I137">
        <v>19</v>
      </c>
      <c r="J137" s="629" t="str">
        <f t="shared" si="13"/>
        <v>PROFIL C_3.5_160_43.5_43.5_19</v>
      </c>
      <c r="K137">
        <v>19</v>
      </c>
      <c r="Q137">
        <f t="shared" si="14"/>
        <v>0</v>
      </c>
    </row>
    <row r="138" spans="1:17">
      <c r="A138" s="626" t="s">
        <v>20455</v>
      </c>
      <c r="B138" s="627">
        <v>3.5</v>
      </c>
      <c r="C138" s="626">
        <v>160</v>
      </c>
      <c r="D138" s="629" t="str">
        <f t="shared" si="10"/>
        <v>PROFIL C_3.5_160</v>
      </c>
      <c r="E138">
        <v>62.5</v>
      </c>
      <c r="F138" s="629" t="str">
        <f t="shared" si="11"/>
        <v>PROFIL C_3.5_160_62.5</v>
      </c>
      <c r="G138">
        <v>62.5</v>
      </c>
      <c r="H138" s="629" t="str">
        <f t="shared" si="12"/>
        <v>PROFIL C_3.5_160_62.5_62.5</v>
      </c>
      <c r="I138">
        <v>22</v>
      </c>
      <c r="J138" s="629" t="str">
        <f t="shared" si="13"/>
        <v>PROFIL C_3.5_160_62.5_62.5_22</v>
      </c>
      <c r="K138">
        <v>22</v>
      </c>
      <c r="Q138">
        <f t="shared" si="14"/>
        <v>0</v>
      </c>
    </row>
    <row r="139" spans="1:17">
      <c r="A139" s="626" t="s">
        <v>20455</v>
      </c>
      <c r="B139" s="627">
        <v>1.5</v>
      </c>
      <c r="C139" s="626">
        <v>180</v>
      </c>
      <c r="D139" s="629" t="str">
        <f t="shared" si="10"/>
        <v>PROFIL C_1.5_180</v>
      </c>
      <c r="E139">
        <v>56.5</v>
      </c>
      <c r="F139" s="629" t="str">
        <f t="shared" si="11"/>
        <v>PROFIL C_1.5_180_56.5</v>
      </c>
      <c r="G139">
        <v>56.5</v>
      </c>
      <c r="H139" s="629" t="str">
        <f t="shared" si="12"/>
        <v>PROFIL C_1.5_180_56.5_56.5</v>
      </c>
      <c r="I139">
        <v>20</v>
      </c>
      <c r="J139" s="629" t="str">
        <f t="shared" si="13"/>
        <v>PROFIL C_1.5_180_56.5_56.5_20</v>
      </c>
      <c r="K139">
        <v>20</v>
      </c>
      <c r="Q139">
        <f t="shared" si="14"/>
        <v>0</v>
      </c>
    </row>
    <row r="140" spans="1:17">
      <c r="A140" s="626" t="s">
        <v>20455</v>
      </c>
      <c r="B140" s="627">
        <v>1.5</v>
      </c>
      <c r="C140" s="626">
        <v>180</v>
      </c>
      <c r="D140" s="629" t="str">
        <f t="shared" si="10"/>
        <v>PROFIL C_1.5_180</v>
      </c>
      <c r="E140">
        <v>62.5</v>
      </c>
      <c r="F140" s="629" t="str">
        <f t="shared" si="11"/>
        <v>PROFIL C_1.5_180_62.5</v>
      </c>
      <c r="G140">
        <v>62.5</v>
      </c>
      <c r="H140" s="629" t="str">
        <f t="shared" si="12"/>
        <v>PROFIL C_1.5_180_62.5_62.5</v>
      </c>
      <c r="I140">
        <v>22</v>
      </c>
      <c r="J140" s="629" t="str">
        <f t="shared" si="13"/>
        <v>PROFIL C_1.5_180_62.5_62.5_22</v>
      </c>
      <c r="K140">
        <v>22</v>
      </c>
      <c r="Q140">
        <f t="shared" si="14"/>
        <v>0</v>
      </c>
    </row>
    <row r="141" spans="1:17">
      <c r="A141" s="626" t="s">
        <v>20455</v>
      </c>
      <c r="B141" s="627">
        <v>2</v>
      </c>
      <c r="C141" s="626">
        <v>180</v>
      </c>
      <c r="D141" s="629" t="str">
        <f t="shared" si="10"/>
        <v>PROFIL C_2_180</v>
      </c>
      <c r="E141">
        <v>56.5</v>
      </c>
      <c r="F141" s="629" t="str">
        <f t="shared" si="11"/>
        <v>PROFIL C_2_180_56.5</v>
      </c>
      <c r="G141">
        <v>56.5</v>
      </c>
      <c r="H141" s="629" t="str">
        <f t="shared" si="12"/>
        <v>PROFIL C_2_180_56.5_56.5</v>
      </c>
      <c r="I141">
        <v>22</v>
      </c>
      <c r="J141" s="629" t="str">
        <f t="shared" si="13"/>
        <v>PROFIL C_2_180_56.5_56.5_22</v>
      </c>
      <c r="K141">
        <v>22</v>
      </c>
      <c r="Q141">
        <f t="shared" si="14"/>
        <v>0</v>
      </c>
    </row>
    <row r="142" spans="1:17">
      <c r="A142" s="626" t="s">
        <v>20455</v>
      </c>
      <c r="B142" s="627">
        <v>2</v>
      </c>
      <c r="C142" s="626">
        <v>180</v>
      </c>
      <c r="D142" s="629" t="str">
        <f t="shared" si="10"/>
        <v>PROFIL C_2_180</v>
      </c>
      <c r="E142">
        <v>62.5</v>
      </c>
      <c r="F142" s="629" t="str">
        <f t="shared" si="11"/>
        <v>PROFIL C_2_180_62.5</v>
      </c>
      <c r="G142">
        <v>62.5</v>
      </c>
      <c r="H142" s="629" t="str">
        <f t="shared" si="12"/>
        <v>PROFIL C_2_180_62.5_62.5</v>
      </c>
      <c r="I142">
        <v>22</v>
      </c>
      <c r="J142" s="629" t="str">
        <f t="shared" si="13"/>
        <v>PROFIL C_2_180_62.5_62.5_22</v>
      </c>
      <c r="K142">
        <v>22</v>
      </c>
      <c r="Q142">
        <f t="shared" si="14"/>
        <v>0</v>
      </c>
    </row>
    <row r="143" spans="1:17">
      <c r="A143" s="626" t="s">
        <v>20455</v>
      </c>
      <c r="B143" s="627">
        <v>2.5</v>
      </c>
      <c r="C143" s="626">
        <v>180</v>
      </c>
      <c r="D143" s="629" t="str">
        <f t="shared" si="10"/>
        <v>PROFIL C_2.5_180</v>
      </c>
      <c r="E143">
        <v>56.5</v>
      </c>
      <c r="F143" s="629" t="str">
        <f t="shared" si="11"/>
        <v>PROFIL C_2.5_180_56.5</v>
      </c>
      <c r="G143">
        <v>56.5</v>
      </c>
      <c r="H143" s="629" t="str">
        <f t="shared" si="12"/>
        <v>PROFIL C_2.5_180_56.5_56.5</v>
      </c>
      <c r="I143">
        <v>23</v>
      </c>
      <c r="J143" s="629" t="str">
        <f t="shared" si="13"/>
        <v>PROFIL C_2.5_180_56.5_56.5_23</v>
      </c>
      <c r="K143">
        <v>23</v>
      </c>
      <c r="Q143">
        <f t="shared" si="14"/>
        <v>0</v>
      </c>
    </row>
    <row r="144" spans="1:17">
      <c r="A144" s="626" t="s">
        <v>20455</v>
      </c>
      <c r="B144" s="627">
        <v>2.5</v>
      </c>
      <c r="C144" s="626">
        <v>180</v>
      </c>
      <c r="D144" s="629" t="str">
        <f t="shared" si="10"/>
        <v>PROFIL C_2.5_180</v>
      </c>
      <c r="E144">
        <v>62.5</v>
      </c>
      <c r="F144" s="629" t="str">
        <f t="shared" si="11"/>
        <v>PROFIL C_2.5_180_62.5</v>
      </c>
      <c r="G144">
        <v>62.5</v>
      </c>
      <c r="H144" s="629" t="str">
        <f t="shared" si="12"/>
        <v>PROFIL C_2.5_180_62.5_62.5</v>
      </c>
      <c r="I144">
        <v>22</v>
      </c>
      <c r="J144" s="629" t="str">
        <f t="shared" si="13"/>
        <v>PROFIL C_2.5_180_62.5_62.5_22</v>
      </c>
      <c r="K144">
        <v>22</v>
      </c>
      <c r="Q144">
        <f t="shared" si="14"/>
        <v>0</v>
      </c>
    </row>
    <row r="145" spans="1:17">
      <c r="A145" s="626" t="s">
        <v>20455</v>
      </c>
      <c r="B145" s="627">
        <v>3</v>
      </c>
      <c r="C145" s="626">
        <v>180</v>
      </c>
      <c r="D145" s="629" t="str">
        <f t="shared" si="10"/>
        <v>PROFIL C_3_180</v>
      </c>
      <c r="E145">
        <v>56.5</v>
      </c>
      <c r="F145" s="629" t="str">
        <f t="shared" si="11"/>
        <v>PROFIL C_3_180_56.5</v>
      </c>
      <c r="G145">
        <v>56.5</v>
      </c>
      <c r="H145" s="629" t="str">
        <f t="shared" si="12"/>
        <v>PROFIL C_3_180_56.5_56.5</v>
      </c>
      <c r="I145">
        <v>23</v>
      </c>
      <c r="J145" s="629" t="str">
        <f t="shared" si="13"/>
        <v>PROFIL C_3_180_56.5_56.5_23</v>
      </c>
      <c r="K145">
        <v>23</v>
      </c>
      <c r="Q145">
        <f t="shared" si="14"/>
        <v>0</v>
      </c>
    </row>
    <row r="146" spans="1:17">
      <c r="A146" s="626" t="s">
        <v>20455</v>
      </c>
      <c r="B146" s="627">
        <v>3</v>
      </c>
      <c r="C146" s="626">
        <v>180</v>
      </c>
      <c r="D146" s="629" t="str">
        <f t="shared" si="10"/>
        <v>PROFIL C_3_180</v>
      </c>
      <c r="E146">
        <v>62.5</v>
      </c>
      <c r="F146" s="629" t="str">
        <f t="shared" si="11"/>
        <v>PROFIL C_3_180_62.5</v>
      </c>
      <c r="G146">
        <v>62.5</v>
      </c>
      <c r="H146" s="629" t="str">
        <f t="shared" si="12"/>
        <v>PROFIL C_3_180_62.5_62.5</v>
      </c>
      <c r="I146">
        <v>22</v>
      </c>
      <c r="J146" s="629" t="str">
        <f t="shared" si="13"/>
        <v>PROFIL C_3_180_62.5_62.5_22</v>
      </c>
      <c r="K146">
        <v>22</v>
      </c>
      <c r="Q146">
        <f t="shared" si="14"/>
        <v>0</v>
      </c>
    </row>
    <row r="147" spans="1:17">
      <c r="A147" s="626" t="s">
        <v>20455</v>
      </c>
      <c r="B147" s="627">
        <v>3.5</v>
      </c>
      <c r="C147" s="626">
        <v>180</v>
      </c>
      <c r="D147" s="629" t="str">
        <f t="shared" si="10"/>
        <v>PROFIL C_3.5_180</v>
      </c>
      <c r="E147">
        <v>56.5</v>
      </c>
      <c r="F147" s="629" t="str">
        <f t="shared" si="11"/>
        <v>PROFIL C_3.5_180_56.5</v>
      </c>
      <c r="G147">
        <v>56.5</v>
      </c>
      <c r="H147" s="629" t="str">
        <f t="shared" si="12"/>
        <v>PROFIL C_3.5_180_56.5_56.5</v>
      </c>
      <c r="I147">
        <v>23</v>
      </c>
      <c r="J147" s="629" t="str">
        <f t="shared" si="13"/>
        <v>PROFIL C_3.5_180_56.5_56.5_23</v>
      </c>
      <c r="K147">
        <v>23</v>
      </c>
      <c r="Q147">
        <f t="shared" si="14"/>
        <v>0</v>
      </c>
    </row>
    <row r="148" spans="1:17">
      <c r="A148" s="626" t="s">
        <v>20455</v>
      </c>
      <c r="B148" s="627">
        <v>3.5</v>
      </c>
      <c r="C148" s="626">
        <v>180</v>
      </c>
      <c r="D148" s="629" t="str">
        <f t="shared" si="10"/>
        <v>PROFIL C_3.5_180</v>
      </c>
      <c r="E148">
        <v>62.5</v>
      </c>
      <c r="F148" s="629" t="str">
        <f t="shared" si="11"/>
        <v>PROFIL C_3.5_180_62.5</v>
      </c>
      <c r="G148">
        <v>62.5</v>
      </c>
      <c r="H148" s="629" t="str">
        <f t="shared" si="12"/>
        <v>PROFIL C_3.5_180_62.5_62.5</v>
      </c>
      <c r="I148">
        <v>22</v>
      </c>
      <c r="J148" s="629" t="str">
        <f t="shared" si="13"/>
        <v>PROFIL C_3.5_180_62.5_62.5_22</v>
      </c>
      <c r="K148">
        <v>22</v>
      </c>
      <c r="Q148">
        <f t="shared" si="14"/>
        <v>0</v>
      </c>
    </row>
    <row r="149" spans="1:17">
      <c r="A149" s="626" t="s">
        <v>20455</v>
      </c>
      <c r="B149" s="627">
        <v>1.5</v>
      </c>
      <c r="C149" s="626">
        <v>200</v>
      </c>
      <c r="D149" s="629" t="str">
        <f t="shared" si="10"/>
        <v>PROFIL C_1.5_200</v>
      </c>
      <c r="E149">
        <v>62.5</v>
      </c>
      <c r="F149" s="629" t="str">
        <f t="shared" si="11"/>
        <v>PROFIL C_1.5_200_62.5</v>
      </c>
      <c r="G149">
        <v>62.5</v>
      </c>
      <c r="H149" s="629" t="str">
        <f t="shared" si="12"/>
        <v>PROFIL C_1.5_200_62.5_62.5</v>
      </c>
      <c r="I149">
        <v>23.5</v>
      </c>
      <c r="J149" s="629" t="str">
        <f t="shared" si="13"/>
        <v>PROFIL C_1.5_200_62.5_62.5_23.5</v>
      </c>
      <c r="K149">
        <v>23.5</v>
      </c>
      <c r="Q149">
        <f t="shared" si="14"/>
        <v>0</v>
      </c>
    </row>
    <row r="150" spans="1:17">
      <c r="A150" s="626" t="s">
        <v>20455</v>
      </c>
      <c r="B150" s="627">
        <v>1.5</v>
      </c>
      <c r="C150" s="626">
        <v>200</v>
      </c>
      <c r="D150" s="629" t="str">
        <f t="shared" si="10"/>
        <v>PROFIL C_1.5_200</v>
      </c>
      <c r="E150">
        <v>68.5</v>
      </c>
      <c r="F150" s="629" t="str">
        <f t="shared" si="11"/>
        <v>PROFIL C_1.5_200_68.5</v>
      </c>
      <c r="G150">
        <v>68.5</v>
      </c>
      <c r="H150" s="629" t="str">
        <f t="shared" si="12"/>
        <v>PROFIL C_1.5_200_68.5_68.5</v>
      </c>
      <c r="I150">
        <v>24</v>
      </c>
      <c r="J150" s="629" t="str">
        <f t="shared" si="13"/>
        <v>PROFIL C_1.5_200_68.5_68.5_24</v>
      </c>
      <c r="K150">
        <v>24</v>
      </c>
      <c r="Q150">
        <f t="shared" si="14"/>
        <v>0</v>
      </c>
    </row>
    <row r="151" spans="1:17">
      <c r="A151" s="626" t="s">
        <v>20455</v>
      </c>
      <c r="B151" s="627">
        <v>2</v>
      </c>
      <c r="C151" s="626">
        <v>200</v>
      </c>
      <c r="D151" s="629" t="str">
        <f t="shared" si="10"/>
        <v>PROFIL C_2_200</v>
      </c>
      <c r="E151">
        <v>62.5</v>
      </c>
      <c r="F151" s="629" t="str">
        <f t="shared" si="11"/>
        <v>PROFIL C_2_200_62.5</v>
      </c>
      <c r="G151">
        <v>62.5</v>
      </c>
      <c r="H151" s="629" t="str">
        <f t="shared" si="12"/>
        <v>PROFIL C_2_200_62.5_62.5</v>
      </c>
      <c r="I151">
        <v>24</v>
      </c>
      <c r="J151" s="629" t="str">
        <f t="shared" si="13"/>
        <v>PROFIL C_2_200_62.5_62.5_24</v>
      </c>
      <c r="K151">
        <v>24</v>
      </c>
      <c r="Q151">
        <f t="shared" si="14"/>
        <v>0</v>
      </c>
    </row>
    <row r="152" spans="1:17">
      <c r="A152" s="626" t="s">
        <v>20455</v>
      </c>
      <c r="B152" s="627">
        <v>2</v>
      </c>
      <c r="C152" s="626">
        <v>200</v>
      </c>
      <c r="D152" s="629" t="str">
        <f t="shared" si="10"/>
        <v>PROFIL C_2_200</v>
      </c>
      <c r="E152">
        <v>68.5</v>
      </c>
      <c r="F152" s="629" t="str">
        <f t="shared" si="11"/>
        <v>PROFIL C_2_200_68.5</v>
      </c>
      <c r="G152">
        <v>68.5</v>
      </c>
      <c r="H152" s="629" t="str">
        <f t="shared" si="12"/>
        <v>PROFIL C_2_200_68.5_68.5</v>
      </c>
      <c r="I152">
        <v>24</v>
      </c>
      <c r="J152" s="629" t="str">
        <f t="shared" si="13"/>
        <v>PROFIL C_2_200_68.5_68.5_24</v>
      </c>
      <c r="K152">
        <v>24</v>
      </c>
      <c r="Q152">
        <f t="shared" si="14"/>
        <v>0</v>
      </c>
    </row>
    <row r="153" spans="1:17">
      <c r="A153" s="626" t="s">
        <v>20455</v>
      </c>
      <c r="B153" s="627">
        <v>2.5</v>
      </c>
      <c r="C153" s="626">
        <v>200</v>
      </c>
      <c r="D153" s="629" t="str">
        <f t="shared" si="10"/>
        <v>PROFIL C_2.5_200</v>
      </c>
      <c r="E153">
        <v>62.5</v>
      </c>
      <c r="F153" s="629" t="str">
        <f t="shared" si="11"/>
        <v>PROFIL C_2.5_200_62.5</v>
      </c>
      <c r="G153">
        <v>62.5</v>
      </c>
      <c r="H153" s="629" t="str">
        <f t="shared" si="12"/>
        <v>PROFIL C_2.5_200_62.5_62.5</v>
      </c>
      <c r="I153">
        <v>25</v>
      </c>
      <c r="J153" s="629" t="str">
        <f t="shared" si="13"/>
        <v>PROFIL C_2.5_200_62.5_62.5_25</v>
      </c>
      <c r="K153">
        <v>25</v>
      </c>
      <c r="Q153">
        <f t="shared" si="14"/>
        <v>0</v>
      </c>
    </row>
    <row r="154" spans="1:17">
      <c r="A154" s="626" t="s">
        <v>20455</v>
      </c>
      <c r="B154" s="627">
        <v>2.5</v>
      </c>
      <c r="C154" s="626">
        <v>200</v>
      </c>
      <c r="D154" s="629" t="str">
        <f t="shared" si="10"/>
        <v>PROFIL C_2.5_200</v>
      </c>
      <c r="E154">
        <v>68.5</v>
      </c>
      <c r="F154" s="629" t="str">
        <f t="shared" si="11"/>
        <v>PROFIL C_2.5_200_68.5</v>
      </c>
      <c r="G154">
        <v>68.5</v>
      </c>
      <c r="H154" s="629" t="str">
        <f t="shared" si="12"/>
        <v>PROFIL C_2.5_200_68.5_68.5</v>
      </c>
      <c r="I154">
        <v>26</v>
      </c>
      <c r="J154" s="629" t="str">
        <f t="shared" si="13"/>
        <v>PROFIL C_2.5_200_68.5_68.5_26</v>
      </c>
      <c r="K154">
        <v>26</v>
      </c>
      <c r="Q154">
        <f t="shared" si="14"/>
        <v>0</v>
      </c>
    </row>
    <row r="155" spans="1:17">
      <c r="A155" s="626" t="s">
        <v>20455</v>
      </c>
      <c r="B155" s="627">
        <v>3</v>
      </c>
      <c r="C155" s="626">
        <v>200</v>
      </c>
      <c r="D155" s="629" t="str">
        <f t="shared" si="10"/>
        <v>PROFIL C_3_200</v>
      </c>
      <c r="E155">
        <v>62.5</v>
      </c>
      <c r="F155" s="629" t="str">
        <f t="shared" si="11"/>
        <v>PROFIL C_3_200_62.5</v>
      </c>
      <c r="G155">
        <v>62.5</v>
      </c>
      <c r="H155" s="629" t="str">
        <f t="shared" si="12"/>
        <v>PROFIL C_3_200_62.5_62.5</v>
      </c>
      <c r="I155">
        <v>25</v>
      </c>
      <c r="J155" s="629" t="str">
        <f t="shared" si="13"/>
        <v>PROFIL C_3_200_62.5_62.5_25</v>
      </c>
      <c r="K155">
        <v>25</v>
      </c>
      <c r="Q155">
        <f t="shared" si="14"/>
        <v>0</v>
      </c>
    </row>
    <row r="156" spans="1:17">
      <c r="A156" s="626" t="s">
        <v>20455</v>
      </c>
      <c r="B156" s="627">
        <v>3</v>
      </c>
      <c r="C156" s="626">
        <v>200</v>
      </c>
      <c r="D156" s="629" t="str">
        <f t="shared" si="10"/>
        <v>PROFIL C_3_200</v>
      </c>
      <c r="E156">
        <v>68.5</v>
      </c>
      <c r="F156" s="629" t="str">
        <f t="shared" si="11"/>
        <v>PROFIL C_3_200_68.5</v>
      </c>
      <c r="G156">
        <v>68.5</v>
      </c>
      <c r="H156" s="629" t="str">
        <f t="shared" si="12"/>
        <v>PROFIL C_3_200_68.5_68.5</v>
      </c>
      <c r="I156">
        <v>26</v>
      </c>
      <c r="J156" s="629" t="str">
        <f t="shared" si="13"/>
        <v>PROFIL C_3_200_68.5_68.5_26</v>
      </c>
      <c r="K156">
        <v>26</v>
      </c>
      <c r="Q156">
        <f t="shared" si="14"/>
        <v>0</v>
      </c>
    </row>
    <row r="157" spans="1:17">
      <c r="A157" s="626" t="s">
        <v>20455</v>
      </c>
      <c r="B157" s="627">
        <v>3.5</v>
      </c>
      <c r="C157" s="626">
        <v>200</v>
      </c>
      <c r="D157" s="629" t="str">
        <f t="shared" si="10"/>
        <v>PROFIL C_3.5_200</v>
      </c>
      <c r="E157">
        <v>62.5</v>
      </c>
      <c r="F157" s="629" t="str">
        <f t="shared" si="11"/>
        <v>PROFIL C_3.5_200_62.5</v>
      </c>
      <c r="G157">
        <v>62.5</v>
      </c>
      <c r="H157" s="629" t="str">
        <f t="shared" si="12"/>
        <v>PROFIL C_3.5_200_62.5_62.5</v>
      </c>
      <c r="I157">
        <v>25</v>
      </c>
      <c r="J157" s="629" t="str">
        <f t="shared" si="13"/>
        <v>PROFIL C_3.5_200_62.5_62.5_25</v>
      </c>
      <c r="K157">
        <v>25</v>
      </c>
      <c r="Q157">
        <f t="shared" si="14"/>
        <v>0</v>
      </c>
    </row>
    <row r="158" spans="1:17">
      <c r="A158" s="626" t="s">
        <v>20455</v>
      </c>
      <c r="B158" s="627">
        <v>3.5</v>
      </c>
      <c r="C158" s="626">
        <v>200</v>
      </c>
      <c r="D158" s="629" t="str">
        <f t="shared" si="10"/>
        <v>PROFIL C_3.5_200</v>
      </c>
      <c r="E158">
        <v>68.5</v>
      </c>
      <c r="F158" s="629" t="str">
        <f t="shared" si="11"/>
        <v>PROFIL C_3.5_200_68.5</v>
      </c>
      <c r="G158">
        <v>68.5</v>
      </c>
      <c r="H158" s="629" t="str">
        <f t="shared" si="12"/>
        <v>PROFIL C_3.5_200_68.5_68.5</v>
      </c>
      <c r="I158">
        <v>26</v>
      </c>
      <c r="J158" s="629" t="str">
        <f t="shared" si="13"/>
        <v>PROFIL C_3.5_200_68.5_68.5_26</v>
      </c>
      <c r="K158">
        <v>26</v>
      </c>
      <c r="Q158">
        <f t="shared" si="14"/>
        <v>0</v>
      </c>
    </row>
    <row r="159" spans="1:17">
      <c r="A159" s="626" t="s">
        <v>20455</v>
      </c>
      <c r="B159" s="627">
        <v>1.5</v>
      </c>
      <c r="C159" s="626">
        <v>250</v>
      </c>
      <c r="D159" s="629" t="str">
        <f t="shared" si="10"/>
        <v>PROFIL C_1.5_250</v>
      </c>
      <c r="E159">
        <v>62.5</v>
      </c>
      <c r="F159" s="629" t="str">
        <f t="shared" si="11"/>
        <v>PROFIL C_1.5_250_62.5</v>
      </c>
      <c r="G159">
        <v>62.5</v>
      </c>
      <c r="H159" s="629" t="str">
        <f t="shared" si="12"/>
        <v>PROFIL C_1.5_250_62.5_62.5</v>
      </c>
      <c r="I159">
        <v>23.5</v>
      </c>
      <c r="J159" s="629" t="str">
        <f t="shared" si="13"/>
        <v>PROFIL C_1.5_250_62.5_62.5_23.5</v>
      </c>
      <c r="K159">
        <v>23.5</v>
      </c>
      <c r="Q159">
        <f t="shared" si="14"/>
        <v>0</v>
      </c>
    </row>
    <row r="160" spans="1:17">
      <c r="A160" s="626" t="s">
        <v>20455</v>
      </c>
      <c r="B160" s="627">
        <v>1.5</v>
      </c>
      <c r="C160" s="626">
        <v>250</v>
      </c>
      <c r="D160" s="629" t="str">
        <f t="shared" si="10"/>
        <v>PROFIL C_1.5_250</v>
      </c>
      <c r="E160">
        <v>68.5</v>
      </c>
      <c r="F160" s="629" t="str">
        <f t="shared" si="11"/>
        <v>PROFIL C_1.5_250_68.5</v>
      </c>
      <c r="G160">
        <v>68.5</v>
      </c>
      <c r="H160" s="629" t="str">
        <f t="shared" si="12"/>
        <v>PROFIL C_1.5_250_68.5_68.5</v>
      </c>
      <c r="I160">
        <v>24</v>
      </c>
      <c r="J160" s="629" t="str">
        <f t="shared" si="13"/>
        <v>PROFIL C_1.5_250_68.5_68.5_24</v>
      </c>
      <c r="K160">
        <v>24</v>
      </c>
      <c r="Q160">
        <f t="shared" si="14"/>
        <v>0</v>
      </c>
    </row>
    <row r="161" spans="1:17">
      <c r="A161" s="626" t="s">
        <v>20455</v>
      </c>
      <c r="B161" s="627">
        <v>2</v>
      </c>
      <c r="C161" s="626">
        <v>250</v>
      </c>
      <c r="D161" s="629" t="str">
        <f t="shared" si="10"/>
        <v>PROFIL C_2_250</v>
      </c>
      <c r="E161">
        <v>62.5</v>
      </c>
      <c r="F161" s="629" t="str">
        <f t="shared" si="11"/>
        <v>PROFIL C_2_250_62.5</v>
      </c>
      <c r="G161">
        <v>62.5</v>
      </c>
      <c r="H161" s="629" t="str">
        <f t="shared" si="12"/>
        <v>PROFIL C_2_250_62.5_62.5</v>
      </c>
      <c r="I161">
        <v>24</v>
      </c>
      <c r="J161" s="629" t="str">
        <f t="shared" si="13"/>
        <v>PROFIL C_2_250_62.5_62.5_24</v>
      </c>
      <c r="K161">
        <v>24</v>
      </c>
      <c r="Q161">
        <f t="shared" si="14"/>
        <v>0</v>
      </c>
    </row>
    <row r="162" spans="1:17">
      <c r="A162" s="626" t="s">
        <v>20455</v>
      </c>
      <c r="B162" s="627">
        <v>2</v>
      </c>
      <c r="C162" s="626">
        <v>250</v>
      </c>
      <c r="D162" s="629" t="str">
        <f t="shared" si="10"/>
        <v>PROFIL C_2_250</v>
      </c>
      <c r="E162">
        <v>68.5</v>
      </c>
      <c r="F162" s="629" t="str">
        <f t="shared" si="11"/>
        <v>PROFIL C_2_250_68.5</v>
      </c>
      <c r="G162">
        <v>68.5</v>
      </c>
      <c r="H162" s="629" t="str">
        <f t="shared" si="12"/>
        <v>PROFIL C_2_250_68.5_68.5</v>
      </c>
      <c r="I162">
        <v>24</v>
      </c>
      <c r="J162" s="629" t="str">
        <f t="shared" si="13"/>
        <v>PROFIL C_2_250_68.5_68.5_24</v>
      </c>
      <c r="K162">
        <v>24</v>
      </c>
      <c r="Q162">
        <f t="shared" si="14"/>
        <v>0</v>
      </c>
    </row>
    <row r="163" spans="1:17">
      <c r="A163" s="626" t="s">
        <v>20455</v>
      </c>
      <c r="B163" s="627">
        <v>2.5</v>
      </c>
      <c r="C163" s="626">
        <v>250</v>
      </c>
      <c r="D163" s="629" t="str">
        <f t="shared" si="10"/>
        <v>PROFIL C_2.5_250</v>
      </c>
      <c r="E163">
        <v>62.5</v>
      </c>
      <c r="F163" s="629" t="str">
        <f t="shared" si="11"/>
        <v>PROFIL C_2.5_250_62.5</v>
      </c>
      <c r="G163">
        <v>62.5</v>
      </c>
      <c r="H163" s="629" t="str">
        <f t="shared" si="12"/>
        <v>PROFIL C_2.5_250_62.5_62.5</v>
      </c>
      <c r="I163">
        <v>26</v>
      </c>
      <c r="J163" s="629" t="str">
        <f t="shared" si="13"/>
        <v>PROFIL C_2.5_250_62.5_62.5_26</v>
      </c>
      <c r="K163">
        <v>26</v>
      </c>
      <c r="Q163">
        <f t="shared" si="14"/>
        <v>0</v>
      </c>
    </row>
    <row r="164" spans="1:17">
      <c r="A164" s="626" t="s">
        <v>20455</v>
      </c>
      <c r="B164" s="627">
        <v>2.5</v>
      </c>
      <c r="C164" s="626">
        <v>250</v>
      </c>
      <c r="D164" s="629" t="str">
        <f t="shared" si="10"/>
        <v>PROFIL C_2.5_250</v>
      </c>
      <c r="E164">
        <v>68.5</v>
      </c>
      <c r="F164" s="629" t="str">
        <f t="shared" si="11"/>
        <v>PROFIL C_2.5_250_68.5</v>
      </c>
      <c r="G164">
        <v>68.5</v>
      </c>
      <c r="H164" s="629" t="str">
        <f t="shared" si="12"/>
        <v>PROFIL C_2.5_250_68.5_68.5</v>
      </c>
      <c r="I164">
        <v>26</v>
      </c>
      <c r="J164" s="629" t="str">
        <f t="shared" si="13"/>
        <v>PROFIL C_2.5_250_68.5_68.5_26</v>
      </c>
      <c r="K164">
        <v>26</v>
      </c>
      <c r="Q164">
        <f t="shared" si="14"/>
        <v>0</v>
      </c>
    </row>
    <row r="165" spans="1:17">
      <c r="A165" s="626" t="s">
        <v>20455</v>
      </c>
      <c r="B165" s="627">
        <v>3</v>
      </c>
      <c r="C165" s="626">
        <v>250</v>
      </c>
      <c r="D165" s="629" t="str">
        <f t="shared" si="10"/>
        <v>PROFIL C_3_250</v>
      </c>
      <c r="E165">
        <v>62.5</v>
      </c>
      <c r="F165" s="629" t="str">
        <f t="shared" si="11"/>
        <v>PROFIL C_3_250_62.5</v>
      </c>
      <c r="G165">
        <v>62.5</v>
      </c>
      <c r="H165" s="629" t="str">
        <f t="shared" si="12"/>
        <v>PROFIL C_3_250_62.5_62.5</v>
      </c>
      <c r="I165">
        <v>26</v>
      </c>
      <c r="J165" s="629" t="str">
        <f t="shared" si="13"/>
        <v>PROFIL C_3_250_62.5_62.5_26</v>
      </c>
      <c r="K165">
        <v>26</v>
      </c>
      <c r="Q165">
        <f t="shared" si="14"/>
        <v>0</v>
      </c>
    </row>
    <row r="166" spans="1:17">
      <c r="A166" s="626" t="s">
        <v>20455</v>
      </c>
      <c r="B166" s="627">
        <v>3</v>
      </c>
      <c r="C166" s="626">
        <v>250</v>
      </c>
      <c r="D166" s="629" t="str">
        <f t="shared" si="10"/>
        <v>PROFIL C_3_250</v>
      </c>
      <c r="E166">
        <v>68.5</v>
      </c>
      <c r="F166" s="629" t="str">
        <f t="shared" si="11"/>
        <v>PROFIL C_3_250_68.5</v>
      </c>
      <c r="G166">
        <v>68.5</v>
      </c>
      <c r="H166" s="629" t="str">
        <f t="shared" si="12"/>
        <v>PROFIL C_3_250_68.5_68.5</v>
      </c>
      <c r="I166">
        <v>26</v>
      </c>
      <c r="J166" s="629" t="str">
        <f t="shared" si="13"/>
        <v>PROFIL C_3_250_68.5_68.5_26</v>
      </c>
      <c r="K166">
        <v>26</v>
      </c>
      <c r="Q166">
        <f t="shared" si="14"/>
        <v>0</v>
      </c>
    </row>
    <row r="167" spans="1:17">
      <c r="A167" s="626" t="s">
        <v>20455</v>
      </c>
      <c r="B167" s="627">
        <v>3.5</v>
      </c>
      <c r="C167" s="626">
        <v>250</v>
      </c>
      <c r="D167" s="629" t="str">
        <f t="shared" si="10"/>
        <v>PROFIL C_3.5_250</v>
      </c>
      <c r="E167">
        <v>62.5</v>
      </c>
      <c r="F167" s="629" t="str">
        <f t="shared" si="11"/>
        <v>PROFIL C_3.5_250_62.5</v>
      </c>
      <c r="G167">
        <v>62.5</v>
      </c>
      <c r="H167" s="629" t="str">
        <f t="shared" si="12"/>
        <v>PROFIL C_3.5_250_62.5_62.5</v>
      </c>
      <c r="I167">
        <v>26</v>
      </c>
      <c r="J167" s="629" t="str">
        <f t="shared" si="13"/>
        <v>PROFIL C_3.5_250_62.5_62.5_26</v>
      </c>
      <c r="K167">
        <v>26</v>
      </c>
      <c r="Q167">
        <f t="shared" si="14"/>
        <v>0</v>
      </c>
    </row>
    <row r="168" spans="1:17">
      <c r="A168" s="626" t="s">
        <v>20455</v>
      </c>
      <c r="B168" s="627">
        <v>3.5</v>
      </c>
      <c r="C168" s="626">
        <v>250</v>
      </c>
      <c r="D168" s="629" t="str">
        <f t="shared" si="10"/>
        <v>PROFIL C_3.5_250</v>
      </c>
      <c r="E168">
        <v>68.5</v>
      </c>
      <c r="F168" s="629" t="str">
        <f t="shared" si="11"/>
        <v>PROFIL C_3.5_250_68.5</v>
      </c>
      <c r="G168">
        <v>68.5</v>
      </c>
      <c r="H168" s="629" t="str">
        <f t="shared" si="12"/>
        <v>PROFIL C_3.5_250_68.5_68.5</v>
      </c>
      <c r="I168">
        <v>26</v>
      </c>
      <c r="J168" s="629" t="str">
        <f t="shared" si="13"/>
        <v>PROFIL C_3.5_250_68.5_68.5_26</v>
      </c>
      <c r="K168">
        <v>26</v>
      </c>
      <c r="Q168">
        <f t="shared" si="14"/>
        <v>0</v>
      </c>
    </row>
    <row r="169" spans="1:17">
      <c r="A169" s="626" t="s">
        <v>20455</v>
      </c>
      <c r="B169" s="627">
        <v>1.5</v>
      </c>
      <c r="C169" s="626">
        <v>300</v>
      </c>
      <c r="D169" s="629" t="str">
        <f t="shared" si="10"/>
        <v>PROFIL C_1.5_300</v>
      </c>
      <c r="E169">
        <v>73.5</v>
      </c>
      <c r="F169" s="629" t="str">
        <f t="shared" si="11"/>
        <v>PROFIL C_1.5_300_73.5</v>
      </c>
      <c r="G169">
        <v>73.5</v>
      </c>
      <c r="H169" s="629" t="str">
        <f t="shared" si="12"/>
        <v>PROFIL C_1.5_300_73.5_73.5</v>
      </c>
      <c r="I169">
        <v>23.5</v>
      </c>
      <c r="J169" s="629" t="str">
        <f t="shared" si="13"/>
        <v>PROFIL C_1.5_300_73.5_73.5_23.5</v>
      </c>
      <c r="K169">
        <v>23.5</v>
      </c>
      <c r="Q169">
        <f t="shared" si="14"/>
        <v>0</v>
      </c>
    </row>
    <row r="170" spans="1:17">
      <c r="A170" s="626" t="s">
        <v>20455</v>
      </c>
      <c r="B170" s="627">
        <v>2</v>
      </c>
      <c r="C170" s="626">
        <v>300</v>
      </c>
      <c r="D170" s="629" t="str">
        <f t="shared" si="10"/>
        <v>PROFIL C_2_300</v>
      </c>
      <c r="E170">
        <v>73.5</v>
      </c>
      <c r="F170" s="629" t="str">
        <f t="shared" si="11"/>
        <v>PROFIL C_2_300_73.5</v>
      </c>
      <c r="G170">
        <v>73.5</v>
      </c>
      <c r="H170" s="629" t="str">
        <f t="shared" si="12"/>
        <v>PROFIL C_2_300_73.5_73.5</v>
      </c>
      <c r="I170">
        <v>24</v>
      </c>
      <c r="J170" s="629" t="str">
        <f t="shared" si="13"/>
        <v>PROFIL C_2_300_73.5_73.5_24</v>
      </c>
      <c r="K170">
        <v>24</v>
      </c>
      <c r="Q170">
        <f t="shared" si="14"/>
        <v>0</v>
      </c>
    </row>
    <row r="171" spans="1:17">
      <c r="A171" s="626" t="s">
        <v>20455</v>
      </c>
      <c r="B171" s="627">
        <v>2</v>
      </c>
      <c r="C171" s="626">
        <v>300</v>
      </c>
      <c r="D171" s="629" t="str">
        <f t="shared" si="10"/>
        <v>PROFIL C_2_300</v>
      </c>
      <c r="E171">
        <v>84.5</v>
      </c>
      <c r="F171" s="629" t="str">
        <f t="shared" si="11"/>
        <v>PROFIL C_2_300_84.5</v>
      </c>
      <c r="G171">
        <v>84.5</v>
      </c>
      <c r="H171" s="629" t="str">
        <f t="shared" si="12"/>
        <v>PROFIL C_2_300_84.5_84.5</v>
      </c>
      <c r="I171">
        <v>24</v>
      </c>
      <c r="J171" s="629" t="str">
        <f t="shared" si="13"/>
        <v>PROFIL C_2_300_84.5_84.5_24</v>
      </c>
      <c r="K171">
        <v>24</v>
      </c>
      <c r="Q171">
        <f t="shared" si="14"/>
        <v>0</v>
      </c>
    </row>
    <row r="172" spans="1:17">
      <c r="A172" s="626" t="s">
        <v>20455</v>
      </c>
      <c r="B172" s="627">
        <v>2.5</v>
      </c>
      <c r="C172" s="626">
        <v>300</v>
      </c>
      <c r="D172" s="629" t="str">
        <f t="shared" si="10"/>
        <v>PROFIL C_2.5_300</v>
      </c>
      <c r="E172">
        <v>73.5</v>
      </c>
      <c r="F172" s="629" t="str">
        <f t="shared" si="11"/>
        <v>PROFIL C_2.5_300_73.5</v>
      </c>
      <c r="G172">
        <v>73.5</v>
      </c>
      <c r="H172" s="629" t="str">
        <f t="shared" si="12"/>
        <v>PROFIL C_2.5_300_73.5_73.5</v>
      </c>
      <c r="I172">
        <v>26</v>
      </c>
      <c r="J172" s="629" t="str">
        <f t="shared" si="13"/>
        <v>PROFIL C_2.5_300_73.5_73.5_26</v>
      </c>
      <c r="K172">
        <v>26</v>
      </c>
      <c r="Q172">
        <f t="shared" si="14"/>
        <v>0</v>
      </c>
    </row>
    <row r="173" spans="1:17">
      <c r="A173" s="626" t="s">
        <v>20455</v>
      </c>
      <c r="B173" s="627">
        <v>2.5</v>
      </c>
      <c r="C173" s="626">
        <v>300</v>
      </c>
      <c r="D173" s="629" t="str">
        <f t="shared" si="10"/>
        <v>PROFIL C_2.5_300</v>
      </c>
      <c r="E173">
        <v>84.5</v>
      </c>
      <c r="F173" s="629" t="str">
        <f t="shared" si="11"/>
        <v>PROFIL C_2.5_300_84.5</v>
      </c>
      <c r="G173">
        <v>84.5</v>
      </c>
      <c r="H173" s="629" t="str">
        <f t="shared" si="12"/>
        <v>PROFIL C_2.5_300_84.5_84.5</v>
      </c>
      <c r="I173">
        <v>24</v>
      </c>
      <c r="J173" s="629" t="str">
        <f t="shared" si="13"/>
        <v>PROFIL C_2.5_300_84.5_84.5_24</v>
      </c>
      <c r="K173">
        <v>24</v>
      </c>
      <c r="Q173">
        <f t="shared" si="14"/>
        <v>0</v>
      </c>
    </row>
    <row r="174" spans="1:17">
      <c r="A174" s="626" t="s">
        <v>20455</v>
      </c>
      <c r="B174" s="627">
        <v>3</v>
      </c>
      <c r="C174" s="626">
        <v>300</v>
      </c>
      <c r="D174" s="629" t="str">
        <f t="shared" si="10"/>
        <v>PROFIL C_3_300</v>
      </c>
      <c r="E174">
        <v>73.5</v>
      </c>
      <c r="F174" s="629" t="str">
        <f t="shared" si="11"/>
        <v>PROFIL C_3_300_73.5</v>
      </c>
      <c r="G174">
        <v>73.5</v>
      </c>
      <c r="H174" s="629" t="str">
        <f t="shared" si="12"/>
        <v>PROFIL C_3_300_73.5_73.5</v>
      </c>
      <c r="I174">
        <v>26</v>
      </c>
      <c r="J174" s="629" t="str">
        <f t="shared" si="13"/>
        <v>PROFIL C_3_300_73.5_73.5_26</v>
      </c>
      <c r="K174">
        <v>26</v>
      </c>
      <c r="Q174">
        <f t="shared" si="14"/>
        <v>0</v>
      </c>
    </row>
    <row r="175" spans="1:17">
      <c r="A175" s="626" t="s">
        <v>20455</v>
      </c>
      <c r="B175" s="627">
        <v>3</v>
      </c>
      <c r="C175" s="626">
        <v>300</v>
      </c>
      <c r="D175" s="629" t="str">
        <f t="shared" si="10"/>
        <v>PROFIL C_3_300</v>
      </c>
      <c r="E175">
        <v>84.5</v>
      </c>
      <c r="F175" s="629" t="str">
        <f t="shared" si="11"/>
        <v>PROFIL C_3_300_84.5</v>
      </c>
      <c r="G175">
        <v>84.5</v>
      </c>
      <c r="H175" s="629" t="str">
        <f t="shared" si="12"/>
        <v>PROFIL C_3_300_84.5_84.5</v>
      </c>
      <c r="I175">
        <v>26</v>
      </c>
      <c r="J175" s="629" t="str">
        <f t="shared" si="13"/>
        <v>PROFIL C_3_300_84.5_84.5_26</v>
      </c>
      <c r="K175">
        <v>26</v>
      </c>
      <c r="Q175">
        <f t="shared" si="14"/>
        <v>0</v>
      </c>
    </row>
    <row r="176" spans="1:17">
      <c r="A176" s="626" t="s">
        <v>20455</v>
      </c>
      <c r="B176" s="627">
        <v>3.5</v>
      </c>
      <c r="C176" s="626">
        <v>300</v>
      </c>
      <c r="D176" s="629" t="str">
        <f t="shared" si="10"/>
        <v>PROFIL C_3.5_300</v>
      </c>
      <c r="E176">
        <v>73.5</v>
      </c>
      <c r="F176" s="629" t="str">
        <f t="shared" si="11"/>
        <v>PROFIL C_3.5_300_73.5</v>
      </c>
      <c r="G176">
        <v>73.5</v>
      </c>
      <c r="H176" s="629" t="str">
        <f t="shared" si="12"/>
        <v>PROFIL C_3.5_300_73.5_73.5</v>
      </c>
      <c r="I176">
        <v>26</v>
      </c>
      <c r="J176" s="629" t="str">
        <f t="shared" si="13"/>
        <v>PROFIL C_3.5_300_73.5_73.5_26</v>
      </c>
      <c r="K176">
        <v>26</v>
      </c>
      <c r="Q176">
        <f t="shared" si="14"/>
        <v>0</v>
      </c>
    </row>
    <row r="177" spans="1:17">
      <c r="A177" s="626" t="s">
        <v>20455</v>
      </c>
      <c r="B177" s="627">
        <v>3.5</v>
      </c>
      <c r="C177" s="626">
        <v>300</v>
      </c>
      <c r="D177" s="629" t="str">
        <f t="shared" si="10"/>
        <v>PROFIL C_3.5_300</v>
      </c>
      <c r="E177">
        <v>84.5</v>
      </c>
      <c r="F177" s="629" t="str">
        <f t="shared" si="11"/>
        <v>PROFIL C_3.5_300_84.5</v>
      </c>
      <c r="G177">
        <v>84.5</v>
      </c>
      <c r="H177" s="629" t="str">
        <f t="shared" si="12"/>
        <v>PROFIL C_3.5_300_84.5_84.5</v>
      </c>
      <c r="I177">
        <v>26</v>
      </c>
      <c r="J177" s="629" t="str">
        <f t="shared" si="13"/>
        <v>PROFIL C_3.5_300_84.5_84.5_26</v>
      </c>
      <c r="K177">
        <v>26</v>
      </c>
      <c r="Q177">
        <f t="shared" si="14"/>
        <v>0</v>
      </c>
    </row>
    <row r="178" spans="1:17">
      <c r="A178" s="626" t="s">
        <v>20455</v>
      </c>
      <c r="B178" s="627">
        <v>1.5</v>
      </c>
      <c r="C178" s="626">
        <v>350</v>
      </c>
      <c r="D178" s="629" t="str">
        <f t="shared" si="10"/>
        <v>PROFIL C_1.5_350</v>
      </c>
      <c r="E178">
        <v>73.5</v>
      </c>
      <c r="F178" s="629" t="str">
        <f t="shared" si="11"/>
        <v>PROFIL C_1.5_350_73.5</v>
      </c>
      <c r="G178">
        <v>73.5</v>
      </c>
      <c r="H178" s="629" t="str">
        <f t="shared" si="12"/>
        <v>PROFIL C_1.5_350_73.5_73.5</v>
      </c>
      <c r="I178">
        <v>23</v>
      </c>
      <c r="J178" s="629" t="str">
        <f t="shared" si="13"/>
        <v>PROFIL C_1.5_350_73.5_73.5_23</v>
      </c>
      <c r="K178">
        <v>23</v>
      </c>
      <c r="Q178">
        <f t="shared" si="14"/>
        <v>0</v>
      </c>
    </row>
    <row r="179" spans="1:17">
      <c r="A179" s="626" t="s">
        <v>20455</v>
      </c>
      <c r="B179" s="627">
        <v>2</v>
      </c>
      <c r="C179" s="626">
        <v>350</v>
      </c>
      <c r="D179" s="629" t="str">
        <f t="shared" si="10"/>
        <v>PROFIL C_2_350</v>
      </c>
      <c r="E179">
        <v>73.5</v>
      </c>
      <c r="F179" s="629" t="str">
        <f t="shared" si="11"/>
        <v>PROFIL C_2_350_73.5</v>
      </c>
      <c r="G179">
        <v>73.5</v>
      </c>
      <c r="H179" s="629" t="str">
        <f t="shared" si="12"/>
        <v>PROFIL C_2_350_73.5_73.5</v>
      </c>
      <c r="I179">
        <v>23</v>
      </c>
      <c r="J179" s="629" t="str">
        <f t="shared" si="13"/>
        <v>PROFIL C_2_350_73.5_73.5_23</v>
      </c>
      <c r="K179">
        <v>23</v>
      </c>
      <c r="Q179">
        <f t="shared" si="14"/>
        <v>0</v>
      </c>
    </row>
    <row r="180" spans="1:17">
      <c r="A180" s="626" t="s">
        <v>20455</v>
      </c>
      <c r="B180" s="627">
        <v>2</v>
      </c>
      <c r="C180" s="626">
        <v>350</v>
      </c>
      <c r="D180" s="629" t="str">
        <f t="shared" si="10"/>
        <v>PROFIL C_2_350</v>
      </c>
      <c r="E180">
        <v>96</v>
      </c>
      <c r="F180" s="629" t="str">
        <f t="shared" si="11"/>
        <v>PROFIL C_2_350_96</v>
      </c>
      <c r="G180">
        <v>96</v>
      </c>
      <c r="H180" s="629" t="str">
        <f t="shared" si="12"/>
        <v>PROFIL C_2_350_96_96</v>
      </c>
      <c r="I180">
        <v>25</v>
      </c>
      <c r="J180" s="629" t="str">
        <f t="shared" si="13"/>
        <v>PROFIL C_2_350_96_96_25</v>
      </c>
      <c r="K180">
        <v>25</v>
      </c>
      <c r="Q180">
        <f t="shared" si="14"/>
        <v>0</v>
      </c>
    </row>
    <row r="181" spans="1:17">
      <c r="A181" s="626" t="s">
        <v>20455</v>
      </c>
      <c r="B181" s="627">
        <v>2.5</v>
      </c>
      <c r="C181" s="626">
        <v>350</v>
      </c>
      <c r="D181" s="629" t="str">
        <f t="shared" si="10"/>
        <v>PROFIL C_2.5_350</v>
      </c>
      <c r="E181">
        <v>73.5</v>
      </c>
      <c r="F181" s="629" t="str">
        <f t="shared" si="11"/>
        <v>PROFIL C_2.5_350_73.5</v>
      </c>
      <c r="G181">
        <v>73.5</v>
      </c>
      <c r="H181" s="629" t="str">
        <f t="shared" si="12"/>
        <v>PROFIL C_2.5_350_73.5_73.5</v>
      </c>
      <c r="I181">
        <v>25</v>
      </c>
      <c r="J181" s="629" t="str">
        <f t="shared" si="13"/>
        <v>PROFIL C_2.5_350_73.5_73.5_25</v>
      </c>
      <c r="K181">
        <v>25</v>
      </c>
      <c r="Q181">
        <f t="shared" si="14"/>
        <v>0</v>
      </c>
    </row>
    <row r="182" spans="1:17">
      <c r="A182" s="626" t="s">
        <v>20455</v>
      </c>
      <c r="B182" s="627">
        <v>2.5</v>
      </c>
      <c r="C182" s="626">
        <v>350</v>
      </c>
      <c r="D182" s="629" t="str">
        <f t="shared" si="10"/>
        <v>PROFIL C_2.5_350</v>
      </c>
      <c r="E182">
        <v>96</v>
      </c>
      <c r="F182" s="629" t="str">
        <f t="shared" si="11"/>
        <v>PROFIL C_2.5_350_96</v>
      </c>
      <c r="G182">
        <v>96</v>
      </c>
      <c r="H182" s="629" t="str">
        <f t="shared" si="12"/>
        <v>PROFIL C_2.5_350_96_96</v>
      </c>
      <c r="I182">
        <v>26</v>
      </c>
      <c r="J182" s="629" t="str">
        <f t="shared" si="13"/>
        <v>PROFIL C_2.5_350_96_96_26</v>
      </c>
      <c r="K182">
        <v>26</v>
      </c>
      <c r="Q182">
        <f t="shared" si="14"/>
        <v>0</v>
      </c>
    </row>
    <row r="183" spans="1:17">
      <c r="A183" s="626" t="s">
        <v>20455</v>
      </c>
      <c r="B183" s="627">
        <v>3</v>
      </c>
      <c r="C183" s="626">
        <v>350</v>
      </c>
      <c r="D183" s="629" t="str">
        <f t="shared" si="10"/>
        <v>PROFIL C_3_350</v>
      </c>
      <c r="E183">
        <v>73.5</v>
      </c>
      <c r="F183" s="629" t="str">
        <f t="shared" si="11"/>
        <v>PROFIL C_3_350_73.5</v>
      </c>
      <c r="G183">
        <v>73.5</v>
      </c>
      <c r="H183" s="629" t="str">
        <f t="shared" si="12"/>
        <v>PROFIL C_3_350_73.5_73.5</v>
      </c>
      <c r="I183">
        <v>25</v>
      </c>
      <c r="J183" s="629" t="str">
        <f t="shared" si="13"/>
        <v>PROFIL C_3_350_73.5_73.5_25</v>
      </c>
      <c r="K183">
        <v>25</v>
      </c>
      <c r="Q183">
        <f t="shared" si="14"/>
        <v>0</v>
      </c>
    </row>
    <row r="184" spans="1:17">
      <c r="A184" s="626" t="s">
        <v>20455</v>
      </c>
      <c r="B184" s="627">
        <v>3</v>
      </c>
      <c r="C184" s="626">
        <v>350</v>
      </c>
      <c r="D184" s="629" t="str">
        <f t="shared" si="10"/>
        <v>PROFIL C_3_350</v>
      </c>
      <c r="E184">
        <v>96</v>
      </c>
      <c r="F184" s="629" t="str">
        <f t="shared" si="11"/>
        <v>PROFIL C_3_350_96</v>
      </c>
      <c r="G184">
        <v>96</v>
      </c>
      <c r="H184" s="629" t="str">
        <f t="shared" si="12"/>
        <v>PROFIL C_3_350_96_96</v>
      </c>
      <c r="I184">
        <v>27</v>
      </c>
      <c r="J184" s="629" t="str">
        <f t="shared" si="13"/>
        <v>PROFIL C_3_350_96_96_27</v>
      </c>
      <c r="K184">
        <v>27</v>
      </c>
      <c r="Q184">
        <f t="shared" si="14"/>
        <v>0</v>
      </c>
    </row>
    <row r="185" spans="1:17">
      <c r="A185" s="626" t="s">
        <v>20455</v>
      </c>
      <c r="B185" s="627">
        <v>3.5</v>
      </c>
      <c r="C185" s="626">
        <v>350</v>
      </c>
      <c r="D185" s="629" t="str">
        <f t="shared" si="10"/>
        <v>PROFIL C_3.5_350</v>
      </c>
      <c r="E185">
        <v>73.5</v>
      </c>
      <c r="F185" s="629" t="str">
        <f t="shared" si="11"/>
        <v>PROFIL C_3.5_350_73.5</v>
      </c>
      <c r="G185">
        <v>73.5</v>
      </c>
      <c r="H185" s="629" t="str">
        <f t="shared" si="12"/>
        <v>PROFIL C_3.5_350_73.5_73.5</v>
      </c>
      <c r="I185">
        <v>25</v>
      </c>
      <c r="J185" s="629" t="str">
        <f t="shared" si="13"/>
        <v>PROFIL C_3.5_350_73.5_73.5_25</v>
      </c>
      <c r="K185">
        <v>25</v>
      </c>
      <c r="Q185">
        <f t="shared" si="14"/>
        <v>0</v>
      </c>
    </row>
    <row r="186" spans="1:17">
      <c r="A186" s="626" t="s">
        <v>20455</v>
      </c>
      <c r="B186" s="627">
        <v>3.5</v>
      </c>
      <c r="C186" s="626">
        <v>350</v>
      </c>
      <c r="D186" s="629" t="str">
        <f t="shared" si="10"/>
        <v>PROFIL C_3.5_350</v>
      </c>
      <c r="E186">
        <v>96</v>
      </c>
      <c r="F186" s="629" t="str">
        <f t="shared" si="11"/>
        <v>PROFIL C_3.5_350_96</v>
      </c>
      <c r="G186">
        <v>96</v>
      </c>
      <c r="H186" s="629" t="str">
        <f t="shared" si="12"/>
        <v>PROFIL C_3.5_350_96_96</v>
      </c>
      <c r="I186">
        <v>28</v>
      </c>
      <c r="J186" s="629" t="str">
        <f t="shared" si="13"/>
        <v>PROFIL C_3.5_350_96_96_28</v>
      </c>
      <c r="K186">
        <v>28</v>
      </c>
      <c r="Q186">
        <f t="shared" si="14"/>
        <v>0</v>
      </c>
    </row>
    <row r="187" spans="1:17">
      <c r="A187" s="626" t="s">
        <v>20455</v>
      </c>
      <c r="B187" s="627">
        <v>1.5</v>
      </c>
      <c r="C187" s="626">
        <v>400</v>
      </c>
      <c r="D187" s="629" t="str">
        <f t="shared" si="10"/>
        <v>PROFIL C_1.5_400</v>
      </c>
      <c r="E187">
        <v>84.5</v>
      </c>
      <c r="F187" s="629" t="str">
        <f t="shared" si="11"/>
        <v>PROFIL C_1.5_400_84.5</v>
      </c>
      <c r="G187">
        <v>84.5</v>
      </c>
      <c r="H187" s="629" t="str">
        <f t="shared" si="12"/>
        <v>PROFIL C_1.5_400_84.5_84.5</v>
      </c>
      <c r="I187">
        <v>24</v>
      </c>
      <c r="J187" s="629" t="str">
        <f t="shared" si="13"/>
        <v>PROFIL C_1.5_400_84.5_84.5_24</v>
      </c>
      <c r="K187">
        <v>24</v>
      </c>
      <c r="Q187">
        <f t="shared" si="14"/>
        <v>0</v>
      </c>
    </row>
    <row r="188" spans="1:17">
      <c r="A188" s="626" t="s">
        <v>20455</v>
      </c>
      <c r="B188" s="627">
        <v>2</v>
      </c>
      <c r="C188" s="626">
        <v>400</v>
      </c>
      <c r="D188" s="629" t="str">
        <f t="shared" si="10"/>
        <v>PROFIL C_2_400</v>
      </c>
      <c r="E188">
        <v>84.5</v>
      </c>
      <c r="F188" s="629" t="str">
        <f t="shared" si="11"/>
        <v>PROFIL C_2_400_84.5</v>
      </c>
      <c r="G188">
        <v>84.5</v>
      </c>
      <c r="H188" s="629" t="str">
        <f t="shared" si="12"/>
        <v>PROFIL C_2_400_84.5_84.5</v>
      </c>
      <c r="I188">
        <v>25</v>
      </c>
      <c r="J188" s="629" t="str">
        <f t="shared" si="13"/>
        <v>PROFIL C_2_400_84.5_84.5_25</v>
      </c>
      <c r="K188">
        <v>25</v>
      </c>
      <c r="Q188">
        <f t="shared" si="14"/>
        <v>0</v>
      </c>
    </row>
    <row r="189" spans="1:17">
      <c r="A189" s="626" t="s">
        <v>20455</v>
      </c>
      <c r="B189" s="627">
        <v>2</v>
      </c>
      <c r="C189" s="626">
        <v>400</v>
      </c>
      <c r="D189" s="629" t="str">
        <f t="shared" si="10"/>
        <v>PROFIL C_2_400</v>
      </c>
      <c r="E189">
        <v>96</v>
      </c>
      <c r="F189" s="629" t="str">
        <f t="shared" si="11"/>
        <v>PROFIL C_2_400_96</v>
      </c>
      <c r="G189">
        <v>96</v>
      </c>
      <c r="H189" s="629" t="str">
        <f t="shared" si="12"/>
        <v>PROFIL C_2_400_96_96</v>
      </c>
      <c r="I189">
        <v>30</v>
      </c>
      <c r="J189" s="629" t="str">
        <f t="shared" si="13"/>
        <v>PROFIL C_2_400_96_96_30</v>
      </c>
      <c r="K189">
        <v>30</v>
      </c>
      <c r="Q189">
        <f t="shared" si="14"/>
        <v>0</v>
      </c>
    </row>
    <row r="190" spans="1:17">
      <c r="A190" s="626" t="s">
        <v>20455</v>
      </c>
      <c r="B190" s="627">
        <v>2.5</v>
      </c>
      <c r="C190" s="626">
        <v>400</v>
      </c>
      <c r="D190" s="629" t="str">
        <f t="shared" si="10"/>
        <v>PROFIL C_2.5_400</v>
      </c>
      <c r="E190">
        <v>84.5</v>
      </c>
      <c r="F190" s="629" t="str">
        <f t="shared" si="11"/>
        <v>PROFIL C_2.5_400_84.5</v>
      </c>
      <c r="G190">
        <v>84.5</v>
      </c>
      <c r="H190" s="629" t="str">
        <f t="shared" si="12"/>
        <v>PROFIL C_2.5_400_84.5_84.5</v>
      </c>
      <c r="I190">
        <v>26</v>
      </c>
      <c r="J190" s="629" t="str">
        <f t="shared" si="13"/>
        <v>PROFIL C_2.5_400_84.5_84.5_26</v>
      </c>
      <c r="K190">
        <v>26</v>
      </c>
      <c r="Q190">
        <f t="shared" si="14"/>
        <v>0</v>
      </c>
    </row>
    <row r="191" spans="1:17">
      <c r="A191" s="626" t="s">
        <v>20455</v>
      </c>
      <c r="B191" s="627">
        <v>2.5</v>
      </c>
      <c r="C191" s="626">
        <v>400</v>
      </c>
      <c r="D191" s="629" t="str">
        <f t="shared" si="10"/>
        <v>PROFIL C_2.5_400</v>
      </c>
      <c r="E191">
        <v>96</v>
      </c>
      <c r="F191" s="629" t="str">
        <f t="shared" si="11"/>
        <v>PROFIL C_2.5_400_96</v>
      </c>
      <c r="G191">
        <v>96</v>
      </c>
      <c r="H191" s="629" t="str">
        <f t="shared" si="12"/>
        <v>PROFIL C_2.5_400_96_96</v>
      </c>
      <c r="I191">
        <v>30</v>
      </c>
      <c r="J191" s="629" t="str">
        <f t="shared" si="13"/>
        <v>PROFIL C_2.5_400_96_96_30</v>
      </c>
      <c r="K191">
        <v>30</v>
      </c>
      <c r="Q191">
        <f t="shared" si="14"/>
        <v>0</v>
      </c>
    </row>
    <row r="192" spans="1:17">
      <c r="A192" s="626" t="s">
        <v>20455</v>
      </c>
      <c r="B192" s="627">
        <v>3</v>
      </c>
      <c r="C192" s="626">
        <v>400</v>
      </c>
      <c r="D192" s="629" t="str">
        <f t="shared" si="10"/>
        <v>PROFIL C_3_400</v>
      </c>
      <c r="E192">
        <v>84.5</v>
      </c>
      <c r="F192" s="629" t="str">
        <f t="shared" si="11"/>
        <v>PROFIL C_3_400_84.5</v>
      </c>
      <c r="G192">
        <v>84.5</v>
      </c>
      <c r="H192" s="629" t="str">
        <f t="shared" si="12"/>
        <v>PROFIL C_3_400_84.5_84.5</v>
      </c>
      <c r="I192">
        <v>26</v>
      </c>
      <c r="J192" s="629" t="str">
        <f t="shared" si="13"/>
        <v>PROFIL C_3_400_84.5_84.5_26</v>
      </c>
      <c r="K192">
        <v>26</v>
      </c>
      <c r="Q192">
        <f t="shared" si="14"/>
        <v>0</v>
      </c>
    </row>
    <row r="193" spans="1:17">
      <c r="A193" s="626" t="s">
        <v>20455</v>
      </c>
      <c r="B193" s="627">
        <v>3</v>
      </c>
      <c r="C193" s="626">
        <v>400</v>
      </c>
      <c r="D193" s="629" t="str">
        <f t="shared" si="10"/>
        <v>PROFIL C_3_400</v>
      </c>
      <c r="E193">
        <v>96</v>
      </c>
      <c r="F193" s="629" t="str">
        <f t="shared" si="11"/>
        <v>PROFIL C_3_400_96</v>
      </c>
      <c r="G193">
        <v>96</v>
      </c>
      <c r="H193" s="629" t="str">
        <f t="shared" si="12"/>
        <v>PROFIL C_3_400_96_96</v>
      </c>
      <c r="I193">
        <v>30</v>
      </c>
      <c r="J193" s="629" t="str">
        <f t="shared" si="13"/>
        <v>PROFIL C_3_400_96_96_30</v>
      </c>
      <c r="K193">
        <v>30</v>
      </c>
      <c r="Q193">
        <f t="shared" si="14"/>
        <v>0</v>
      </c>
    </row>
    <row r="194" spans="1:17">
      <c r="A194" s="626" t="s">
        <v>20455</v>
      </c>
      <c r="B194" s="627">
        <v>3.5</v>
      </c>
      <c r="C194" s="626">
        <v>400</v>
      </c>
      <c r="D194" s="629" t="str">
        <f t="shared" si="10"/>
        <v>PROFIL C_3.5_400</v>
      </c>
      <c r="E194">
        <v>84.5</v>
      </c>
      <c r="F194" s="629" t="str">
        <f t="shared" si="11"/>
        <v>PROFIL C_3.5_400_84.5</v>
      </c>
      <c r="G194">
        <v>84.5</v>
      </c>
      <c r="H194" s="629" t="str">
        <f t="shared" si="12"/>
        <v>PROFIL C_3.5_400_84.5_84.5</v>
      </c>
      <c r="I194">
        <v>26</v>
      </c>
      <c r="J194" s="629" t="str">
        <f t="shared" si="13"/>
        <v>PROFIL C_3.5_400_84.5_84.5_26</v>
      </c>
      <c r="K194">
        <v>26</v>
      </c>
      <c r="Q194">
        <f t="shared" si="14"/>
        <v>0</v>
      </c>
    </row>
    <row r="195" spans="1:17">
      <c r="A195" s="626" t="s">
        <v>20455</v>
      </c>
      <c r="B195" s="627">
        <v>3.5</v>
      </c>
      <c r="C195" s="626">
        <v>400</v>
      </c>
      <c r="D195" s="629" t="str">
        <f t="shared" ref="D195:D258" si="15">CONCATENATE(A195,"_",B195,"_",C195)</f>
        <v>PROFIL C_3.5_400</v>
      </c>
      <c r="E195">
        <v>96</v>
      </c>
      <c r="F195" s="629" t="str">
        <f t="shared" ref="F195:F258" si="16">CONCATENATE(D195,"_",E195)</f>
        <v>PROFIL C_3.5_400_96</v>
      </c>
      <c r="G195">
        <v>96</v>
      </c>
      <c r="H195" s="629" t="str">
        <f t="shared" ref="H195:H258" si="17">CONCATENATE(F195,"_",G195)</f>
        <v>PROFIL C_3.5_400_96_96</v>
      </c>
      <c r="I195">
        <v>30</v>
      </c>
      <c r="J195" s="629" t="str">
        <f t="shared" ref="J195:J258" si="18">CONCATENATE(H195,"_",I195)</f>
        <v>PROFIL C_3.5_400_96_96_30</v>
      </c>
      <c r="K195">
        <v>30</v>
      </c>
      <c r="Q195">
        <f t="shared" ref="Q195:Q220" si="19">I195-K195</f>
        <v>0</v>
      </c>
    </row>
    <row r="196" spans="1:17">
      <c r="A196" s="626" t="s">
        <v>20456</v>
      </c>
      <c r="B196" s="627">
        <v>1.5</v>
      </c>
      <c r="C196" s="626">
        <v>200</v>
      </c>
      <c r="D196" s="629" t="str">
        <f t="shared" si="15"/>
        <v>PROFIL C+_1.5_200</v>
      </c>
      <c r="E196">
        <v>70</v>
      </c>
      <c r="F196" s="629" t="str">
        <f t="shared" si="16"/>
        <v>PROFIL C+_1.5_200_70</v>
      </c>
      <c r="G196">
        <v>70</v>
      </c>
      <c r="H196" s="629" t="str">
        <f t="shared" si="17"/>
        <v>PROFIL C+_1.5_200_70_70</v>
      </c>
      <c r="I196">
        <v>28</v>
      </c>
      <c r="J196" s="629" t="str">
        <f t="shared" si="18"/>
        <v>PROFIL C+_1.5_200_70_70_28</v>
      </c>
      <c r="K196">
        <v>28</v>
      </c>
      <c r="L196" s="66">
        <v>12</v>
      </c>
      <c r="M196" s="66">
        <v>12</v>
      </c>
      <c r="Q196">
        <f t="shared" si="19"/>
        <v>0</v>
      </c>
    </row>
    <row r="197" spans="1:17">
      <c r="A197" s="626" t="s">
        <v>20456</v>
      </c>
      <c r="B197" s="627">
        <v>2</v>
      </c>
      <c r="C197" s="626">
        <v>200</v>
      </c>
      <c r="D197" s="629" t="str">
        <f t="shared" si="15"/>
        <v>PROFIL C+_2_200</v>
      </c>
      <c r="E197">
        <v>70</v>
      </c>
      <c r="F197" s="629" t="str">
        <f t="shared" si="16"/>
        <v>PROFIL C+_2_200_70</v>
      </c>
      <c r="G197">
        <v>70</v>
      </c>
      <c r="H197" s="629" t="str">
        <f t="shared" si="17"/>
        <v>PROFIL C+_2_200_70_70</v>
      </c>
      <c r="I197">
        <v>28</v>
      </c>
      <c r="J197" s="629" t="str">
        <f t="shared" si="18"/>
        <v>PROFIL C+_2_200_70_70_28</v>
      </c>
      <c r="K197">
        <v>28</v>
      </c>
      <c r="L197" s="66">
        <v>12</v>
      </c>
      <c r="M197" s="66">
        <v>12</v>
      </c>
      <c r="Q197">
        <f t="shared" si="19"/>
        <v>0</v>
      </c>
    </row>
    <row r="198" spans="1:17">
      <c r="A198" s="626" t="s">
        <v>20456</v>
      </c>
      <c r="B198" s="627">
        <v>2.5</v>
      </c>
      <c r="C198" s="626">
        <v>200</v>
      </c>
      <c r="D198" s="629" t="str">
        <f t="shared" si="15"/>
        <v>PROFIL C+_2.5_200</v>
      </c>
      <c r="E198">
        <v>70</v>
      </c>
      <c r="F198" s="629" t="str">
        <f t="shared" si="16"/>
        <v>PROFIL C+_2.5_200_70</v>
      </c>
      <c r="G198">
        <v>70</v>
      </c>
      <c r="H198" s="629" t="str">
        <f t="shared" si="17"/>
        <v>PROFIL C+_2.5_200_70_70</v>
      </c>
      <c r="I198">
        <v>28</v>
      </c>
      <c r="J198" s="629" t="str">
        <f t="shared" si="18"/>
        <v>PROFIL C+_2.5_200_70_70_28</v>
      </c>
      <c r="K198">
        <v>28</v>
      </c>
      <c r="L198" s="66">
        <v>12</v>
      </c>
      <c r="M198" s="66">
        <v>12</v>
      </c>
      <c r="Q198">
        <f t="shared" si="19"/>
        <v>0</v>
      </c>
    </row>
    <row r="199" spans="1:17">
      <c r="A199" s="626" t="s">
        <v>20456</v>
      </c>
      <c r="B199" s="627">
        <v>3</v>
      </c>
      <c r="C199" s="626">
        <v>200</v>
      </c>
      <c r="D199" s="629" t="str">
        <f t="shared" si="15"/>
        <v>PROFIL C+_3_200</v>
      </c>
      <c r="E199">
        <v>70</v>
      </c>
      <c r="F199" s="629" t="str">
        <f t="shared" si="16"/>
        <v>PROFIL C+_3_200_70</v>
      </c>
      <c r="G199">
        <v>70</v>
      </c>
      <c r="H199" s="629" t="str">
        <f t="shared" si="17"/>
        <v>PROFIL C+_3_200_70_70</v>
      </c>
      <c r="I199">
        <v>28</v>
      </c>
      <c r="J199" s="629" t="str">
        <f t="shared" si="18"/>
        <v>PROFIL C+_3_200_70_70_28</v>
      </c>
      <c r="K199">
        <v>28</v>
      </c>
      <c r="L199" s="66">
        <v>12</v>
      </c>
      <c r="M199" s="66">
        <v>12</v>
      </c>
      <c r="Q199">
        <f t="shared" si="19"/>
        <v>0</v>
      </c>
    </row>
    <row r="200" spans="1:17">
      <c r="A200" s="626" t="s">
        <v>20456</v>
      </c>
      <c r="B200" s="627">
        <v>3.5</v>
      </c>
      <c r="C200" s="626">
        <v>200</v>
      </c>
      <c r="D200" s="629" t="str">
        <f t="shared" si="15"/>
        <v>PROFIL C+_3.5_200</v>
      </c>
      <c r="E200">
        <v>70</v>
      </c>
      <c r="F200" s="629" t="str">
        <f t="shared" si="16"/>
        <v>PROFIL C+_3.5_200_70</v>
      </c>
      <c r="G200">
        <v>70</v>
      </c>
      <c r="H200" s="629" t="str">
        <f t="shared" si="17"/>
        <v>PROFIL C+_3.5_200_70_70</v>
      </c>
      <c r="I200">
        <v>28</v>
      </c>
      <c r="J200" s="629" t="str">
        <f t="shared" si="18"/>
        <v>PROFIL C+_3.5_200_70_70_28</v>
      </c>
      <c r="K200">
        <v>28</v>
      </c>
      <c r="L200" s="66">
        <v>12</v>
      </c>
      <c r="M200" s="66">
        <v>12</v>
      </c>
      <c r="Q200">
        <f t="shared" si="19"/>
        <v>0</v>
      </c>
    </row>
    <row r="201" spans="1:17">
      <c r="A201" s="626" t="s">
        <v>20456</v>
      </c>
      <c r="B201" s="627">
        <v>1.5</v>
      </c>
      <c r="C201" s="626">
        <v>250</v>
      </c>
      <c r="D201" s="629" t="str">
        <f t="shared" si="15"/>
        <v>PROFIL C+_1.5_250</v>
      </c>
      <c r="E201">
        <v>80</v>
      </c>
      <c r="F201" s="629" t="str">
        <f t="shared" si="16"/>
        <v>PROFIL C+_1.5_250_80</v>
      </c>
      <c r="G201">
        <v>80</v>
      </c>
      <c r="H201" s="629" t="str">
        <f t="shared" si="17"/>
        <v>PROFIL C+_1.5_250_80_80</v>
      </c>
      <c r="I201">
        <v>28</v>
      </c>
      <c r="J201" s="629" t="str">
        <f t="shared" si="18"/>
        <v>PROFIL C+_1.5_250_80_80_28</v>
      </c>
      <c r="K201">
        <v>28</v>
      </c>
      <c r="L201" s="66">
        <v>12</v>
      </c>
      <c r="M201" s="66">
        <v>12</v>
      </c>
      <c r="Q201">
        <f t="shared" si="19"/>
        <v>0</v>
      </c>
    </row>
    <row r="202" spans="1:17">
      <c r="A202" s="626" t="s">
        <v>20456</v>
      </c>
      <c r="B202" s="627">
        <v>2</v>
      </c>
      <c r="C202" s="626">
        <v>250</v>
      </c>
      <c r="D202" s="629" t="str">
        <f t="shared" si="15"/>
        <v>PROFIL C+_2_250</v>
      </c>
      <c r="E202">
        <v>80</v>
      </c>
      <c r="F202" s="629" t="str">
        <f t="shared" si="16"/>
        <v>PROFIL C+_2_250_80</v>
      </c>
      <c r="G202">
        <v>80</v>
      </c>
      <c r="H202" s="629" t="str">
        <f t="shared" si="17"/>
        <v>PROFIL C+_2_250_80_80</v>
      </c>
      <c r="I202">
        <v>28</v>
      </c>
      <c r="J202" s="629" t="str">
        <f t="shared" si="18"/>
        <v>PROFIL C+_2_250_80_80_28</v>
      </c>
      <c r="K202">
        <v>28</v>
      </c>
      <c r="L202" s="66">
        <v>12</v>
      </c>
      <c r="M202" s="66">
        <v>12</v>
      </c>
      <c r="Q202">
        <f t="shared" si="19"/>
        <v>0</v>
      </c>
    </row>
    <row r="203" spans="1:17">
      <c r="A203" s="626" t="s">
        <v>20456</v>
      </c>
      <c r="B203" s="627">
        <v>2.5</v>
      </c>
      <c r="C203" s="626">
        <v>250</v>
      </c>
      <c r="D203" s="629" t="str">
        <f t="shared" si="15"/>
        <v>PROFIL C+_2.5_250</v>
      </c>
      <c r="E203">
        <v>80</v>
      </c>
      <c r="F203" s="629" t="str">
        <f t="shared" si="16"/>
        <v>PROFIL C+_2.5_250_80</v>
      </c>
      <c r="G203">
        <v>80</v>
      </c>
      <c r="H203" s="629" t="str">
        <f t="shared" si="17"/>
        <v>PROFIL C+_2.5_250_80_80</v>
      </c>
      <c r="I203">
        <v>28</v>
      </c>
      <c r="J203" s="629" t="str">
        <f t="shared" si="18"/>
        <v>PROFIL C+_2.5_250_80_80_28</v>
      </c>
      <c r="K203">
        <v>28</v>
      </c>
      <c r="L203" s="66">
        <v>12</v>
      </c>
      <c r="M203" s="66">
        <v>12</v>
      </c>
      <c r="Q203">
        <f t="shared" si="19"/>
        <v>0</v>
      </c>
    </row>
    <row r="204" spans="1:17">
      <c r="A204" s="626" t="s">
        <v>20456</v>
      </c>
      <c r="B204" s="627">
        <v>3</v>
      </c>
      <c r="C204" s="626">
        <v>250</v>
      </c>
      <c r="D204" s="629" t="str">
        <f t="shared" si="15"/>
        <v>PROFIL C+_3_250</v>
      </c>
      <c r="E204">
        <v>80</v>
      </c>
      <c r="F204" s="629" t="str">
        <f t="shared" si="16"/>
        <v>PROFIL C+_3_250_80</v>
      </c>
      <c r="G204">
        <v>80</v>
      </c>
      <c r="H204" s="629" t="str">
        <f t="shared" si="17"/>
        <v>PROFIL C+_3_250_80_80</v>
      </c>
      <c r="I204">
        <v>28</v>
      </c>
      <c r="J204" s="629" t="str">
        <f t="shared" si="18"/>
        <v>PROFIL C+_3_250_80_80_28</v>
      </c>
      <c r="K204">
        <v>28</v>
      </c>
      <c r="L204" s="66">
        <v>12</v>
      </c>
      <c r="M204" s="66">
        <v>12</v>
      </c>
      <c r="Q204">
        <f t="shared" si="19"/>
        <v>0</v>
      </c>
    </row>
    <row r="205" spans="1:17">
      <c r="A205" s="626" t="s">
        <v>20456</v>
      </c>
      <c r="B205" s="627">
        <v>3.5</v>
      </c>
      <c r="C205" s="626">
        <v>250</v>
      </c>
      <c r="D205" s="629" t="str">
        <f t="shared" si="15"/>
        <v>PROFIL C+_3.5_250</v>
      </c>
      <c r="E205">
        <v>80</v>
      </c>
      <c r="F205" s="629" t="str">
        <f t="shared" si="16"/>
        <v>PROFIL C+_3.5_250_80</v>
      </c>
      <c r="G205">
        <v>80</v>
      </c>
      <c r="H205" s="629" t="str">
        <f t="shared" si="17"/>
        <v>PROFIL C+_3.5_250_80_80</v>
      </c>
      <c r="I205">
        <v>28</v>
      </c>
      <c r="J205" s="629" t="str">
        <f t="shared" si="18"/>
        <v>PROFIL C+_3.5_250_80_80_28</v>
      </c>
      <c r="K205">
        <v>28</v>
      </c>
      <c r="L205" s="66">
        <v>12</v>
      </c>
      <c r="M205" s="66">
        <v>12</v>
      </c>
      <c r="Q205">
        <f t="shared" si="19"/>
        <v>0</v>
      </c>
    </row>
    <row r="206" spans="1:17">
      <c r="A206" s="626" t="s">
        <v>20456</v>
      </c>
      <c r="B206" s="627">
        <v>1.5</v>
      </c>
      <c r="C206" s="626">
        <v>300</v>
      </c>
      <c r="D206" s="629" t="str">
        <f t="shared" si="15"/>
        <v>PROFIL C+_1.5_300</v>
      </c>
      <c r="E206">
        <v>90</v>
      </c>
      <c r="F206" s="629" t="str">
        <f t="shared" si="16"/>
        <v>PROFIL C+_1.5_300_90</v>
      </c>
      <c r="G206">
        <v>90</v>
      </c>
      <c r="H206" s="629" t="str">
        <f t="shared" si="17"/>
        <v>PROFIL C+_1.5_300_90_90</v>
      </c>
      <c r="I206">
        <v>28</v>
      </c>
      <c r="J206" s="629" t="str">
        <f t="shared" si="18"/>
        <v>PROFIL C+_1.5_300_90_90_28</v>
      </c>
      <c r="K206">
        <v>28</v>
      </c>
      <c r="L206" s="66">
        <v>12</v>
      </c>
      <c r="M206" s="66">
        <v>12</v>
      </c>
      <c r="Q206">
        <f t="shared" si="19"/>
        <v>0</v>
      </c>
    </row>
    <row r="207" spans="1:17">
      <c r="A207" s="626" t="s">
        <v>20456</v>
      </c>
      <c r="B207" s="627">
        <v>2</v>
      </c>
      <c r="C207" s="626">
        <v>300</v>
      </c>
      <c r="D207" s="629" t="str">
        <f t="shared" si="15"/>
        <v>PROFIL C+_2_300</v>
      </c>
      <c r="E207">
        <v>90</v>
      </c>
      <c r="F207" s="629" t="str">
        <f t="shared" si="16"/>
        <v>PROFIL C+_2_300_90</v>
      </c>
      <c r="G207">
        <v>90</v>
      </c>
      <c r="H207" s="629" t="str">
        <f t="shared" si="17"/>
        <v>PROFIL C+_2_300_90_90</v>
      </c>
      <c r="I207">
        <v>28</v>
      </c>
      <c r="J207" s="629" t="str">
        <f t="shared" si="18"/>
        <v>PROFIL C+_2_300_90_90_28</v>
      </c>
      <c r="K207">
        <v>28</v>
      </c>
      <c r="L207" s="66">
        <v>12</v>
      </c>
      <c r="M207" s="66">
        <v>12</v>
      </c>
      <c r="Q207">
        <f t="shared" si="19"/>
        <v>0</v>
      </c>
    </row>
    <row r="208" spans="1:17">
      <c r="A208" s="626" t="s">
        <v>20456</v>
      </c>
      <c r="B208" s="627">
        <v>2.5</v>
      </c>
      <c r="C208" s="626">
        <v>300</v>
      </c>
      <c r="D208" s="629" t="str">
        <f t="shared" si="15"/>
        <v>PROFIL C+_2.5_300</v>
      </c>
      <c r="E208">
        <v>90</v>
      </c>
      <c r="F208" s="629" t="str">
        <f t="shared" si="16"/>
        <v>PROFIL C+_2.5_300_90</v>
      </c>
      <c r="G208">
        <v>90</v>
      </c>
      <c r="H208" s="629" t="str">
        <f t="shared" si="17"/>
        <v>PROFIL C+_2.5_300_90_90</v>
      </c>
      <c r="I208">
        <v>28</v>
      </c>
      <c r="J208" s="629" t="str">
        <f t="shared" si="18"/>
        <v>PROFIL C+_2.5_300_90_90_28</v>
      </c>
      <c r="K208">
        <v>28</v>
      </c>
      <c r="L208" s="66">
        <v>12</v>
      </c>
      <c r="M208" s="66">
        <v>12</v>
      </c>
      <c r="Q208">
        <f t="shared" si="19"/>
        <v>0</v>
      </c>
    </row>
    <row r="209" spans="1:17">
      <c r="A209" s="626" t="s">
        <v>20456</v>
      </c>
      <c r="B209" s="627">
        <v>3</v>
      </c>
      <c r="C209" s="626">
        <v>300</v>
      </c>
      <c r="D209" s="629" t="str">
        <f t="shared" si="15"/>
        <v>PROFIL C+_3_300</v>
      </c>
      <c r="E209">
        <v>90</v>
      </c>
      <c r="F209" s="629" t="str">
        <f t="shared" si="16"/>
        <v>PROFIL C+_3_300_90</v>
      </c>
      <c r="G209">
        <v>90</v>
      </c>
      <c r="H209" s="629" t="str">
        <f t="shared" si="17"/>
        <v>PROFIL C+_3_300_90_90</v>
      </c>
      <c r="I209">
        <v>28</v>
      </c>
      <c r="J209" s="629" t="str">
        <f t="shared" si="18"/>
        <v>PROFIL C+_3_300_90_90_28</v>
      </c>
      <c r="K209">
        <v>28</v>
      </c>
      <c r="L209" s="66">
        <v>12</v>
      </c>
      <c r="M209" s="66">
        <v>12</v>
      </c>
      <c r="Q209">
        <f t="shared" si="19"/>
        <v>0</v>
      </c>
    </row>
    <row r="210" spans="1:17">
      <c r="A210" s="626" t="s">
        <v>20456</v>
      </c>
      <c r="B210" s="627">
        <v>3.5</v>
      </c>
      <c r="C210" s="626">
        <v>300</v>
      </c>
      <c r="D210" s="629" t="str">
        <f t="shared" si="15"/>
        <v>PROFIL C+_3.5_300</v>
      </c>
      <c r="E210">
        <v>90</v>
      </c>
      <c r="F210" s="629" t="str">
        <f t="shared" si="16"/>
        <v>PROFIL C+_3.5_300_90</v>
      </c>
      <c r="G210">
        <v>90</v>
      </c>
      <c r="H210" s="629" t="str">
        <f t="shared" si="17"/>
        <v>PROFIL C+_3.5_300_90_90</v>
      </c>
      <c r="I210">
        <v>28</v>
      </c>
      <c r="J210" s="629" t="str">
        <f t="shared" si="18"/>
        <v>PROFIL C+_3.5_300_90_90_28</v>
      </c>
      <c r="K210">
        <v>28</v>
      </c>
      <c r="L210" s="66">
        <v>12</v>
      </c>
      <c r="M210" s="66">
        <v>12</v>
      </c>
      <c r="Q210">
        <f t="shared" si="19"/>
        <v>0</v>
      </c>
    </row>
    <row r="211" spans="1:17">
      <c r="A211" s="626" t="s">
        <v>20456</v>
      </c>
      <c r="B211" s="627">
        <v>1.5</v>
      </c>
      <c r="C211" s="626">
        <v>350</v>
      </c>
      <c r="D211" s="629" t="str">
        <f t="shared" si="15"/>
        <v>PROFIL C+_1.5_350</v>
      </c>
      <c r="E211">
        <v>100</v>
      </c>
      <c r="F211" s="629" t="str">
        <f t="shared" si="16"/>
        <v>PROFIL C+_1.5_350_100</v>
      </c>
      <c r="G211">
        <v>100</v>
      </c>
      <c r="H211" s="629" t="str">
        <f t="shared" si="17"/>
        <v>PROFIL C+_1.5_350_100_100</v>
      </c>
      <c r="I211">
        <v>28</v>
      </c>
      <c r="J211" s="629" t="str">
        <f t="shared" si="18"/>
        <v>PROFIL C+_1.5_350_100_100_28</v>
      </c>
      <c r="K211">
        <v>28</v>
      </c>
      <c r="L211" s="66">
        <v>12</v>
      </c>
      <c r="M211" s="66">
        <v>12</v>
      </c>
      <c r="Q211">
        <f t="shared" si="19"/>
        <v>0</v>
      </c>
    </row>
    <row r="212" spans="1:17">
      <c r="A212" s="626" t="s">
        <v>20456</v>
      </c>
      <c r="B212" s="627">
        <v>2</v>
      </c>
      <c r="C212" s="626">
        <v>350</v>
      </c>
      <c r="D212" s="629" t="str">
        <f t="shared" si="15"/>
        <v>PROFIL C+_2_350</v>
      </c>
      <c r="E212">
        <v>100</v>
      </c>
      <c r="F212" s="629" t="str">
        <f t="shared" si="16"/>
        <v>PROFIL C+_2_350_100</v>
      </c>
      <c r="G212">
        <v>100</v>
      </c>
      <c r="H212" s="629" t="str">
        <f t="shared" si="17"/>
        <v>PROFIL C+_2_350_100_100</v>
      </c>
      <c r="I212">
        <v>28</v>
      </c>
      <c r="J212" s="629" t="str">
        <f t="shared" si="18"/>
        <v>PROFIL C+_2_350_100_100_28</v>
      </c>
      <c r="K212">
        <v>28</v>
      </c>
      <c r="L212" s="66">
        <v>12</v>
      </c>
      <c r="M212" s="66">
        <v>12</v>
      </c>
      <c r="Q212">
        <f t="shared" si="19"/>
        <v>0</v>
      </c>
    </row>
    <row r="213" spans="1:17">
      <c r="A213" s="626" t="s">
        <v>20456</v>
      </c>
      <c r="B213" s="627">
        <v>2.5</v>
      </c>
      <c r="C213" s="626">
        <v>350</v>
      </c>
      <c r="D213" s="629" t="str">
        <f t="shared" si="15"/>
        <v>PROFIL C+_2.5_350</v>
      </c>
      <c r="E213">
        <v>100</v>
      </c>
      <c r="F213" s="629" t="str">
        <f t="shared" si="16"/>
        <v>PROFIL C+_2.5_350_100</v>
      </c>
      <c r="G213">
        <v>100</v>
      </c>
      <c r="H213" s="629" t="str">
        <f t="shared" si="17"/>
        <v>PROFIL C+_2.5_350_100_100</v>
      </c>
      <c r="I213">
        <v>28</v>
      </c>
      <c r="J213" s="629" t="str">
        <f t="shared" si="18"/>
        <v>PROFIL C+_2.5_350_100_100_28</v>
      </c>
      <c r="K213">
        <v>28</v>
      </c>
      <c r="L213" s="66">
        <v>12</v>
      </c>
      <c r="M213" s="66">
        <v>12</v>
      </c>
      <c r="Q213">
        <f t="shared" si="19"/>
        <v>0</v>
      </c>
    </row>
    <row r="214" spans="1:17">
      <c r="A214" s="626" t="s">
        <v>20456</v>
      </c>
      <c r="B214" s="627">
        <v>3</v>
      </c>
      <c r="C214" s="626">
        <v>350</v>
      </c>
      <c r="D214" s="629" t="str">
        <f t="shared" si="15"/>
        <v>PROFIL C+_3_350</v>
      </c>
      <c r="E214">
        <v>100</v>
      </c>
      <c r="F214" s="629" t="str">
        <f t="shared" si="16"/>
        <v>PROFIL C+_3_350_100</v>
      </c>
      <c r="G214">
        <v>100</v>
      </c>
      <c r="H214" s="629" t="str">
        <f t="shared" si="17"/>
        <v>PROFIL C+_3_350_100_100</v>
      </c>
      <c r="I214">
        <v>28</v>
      </c>
      <c r="J214" s="629" t="str">
        <f t="shared" si="18"/>
        <v>PROFIL C+_3_350_100_100_28</v>
      </c>
      <c r="K214">
        <v>28</v>
      </c>
      <c r="L214" s="66">
        <v>12</v>
      </c>
      <c r="M214" s="66">
        <v>12</v>
      </c>
      <c r="Q214">
        <f t="shared" si="19"/>
        <v>0</v>
      </c>
    </row>
    <row r="215" spans="1:17">
      <c r="A215" s="626" t="s">
        <v>20456</v>
      </c>
      <c r="B215" s="627">
        <v>3.5</v>
      </c>
      <c r="C215" s="626">
        <v>350</v>
      </c>
      <c r="D215" s="629" t="str">
        <f t="shared" si="15"/>
        <v>PROFIL C+_3.5_350</v>
      </c>
      <c r="E215">
        <v>100</v>
      </c>
      <c r="F215" s="629" t="str">
        <f t="shared" si="16"/>
        <v>PROFIL C+_3.5_350_100</v>
      </c>
      <c r="G215">
        <v>100</v>
      </c>
      <c r="H215" s="629" t="str">
        <f t="shared" si="17"/>
        <v>PROFIL C+_3.5_350_100_100</v>
      </c>
      <c r="I215">
        <v>28</v>
      </c>
      <c r="J215" s="629" t="str">
        <f t="shared" si="18"/>
        <v>PROFIL C+_3.5_350_100_100_28</v>
      </c>
      <c r="K215">
        <v>28</v>
      </c>
      <c r="L215" s="66">
        <v>12</v>
      </c>
      <c r="M215" s="66">
        <v>12</v>
      </c>
      <c r="Q215">
        <f t="shared" si="19"/>
        <v>0</v>
      </c>
    </row>
    <row r="216" spans="1:17">
      <c r="A216" s="626" t="s">
        <v>20456</v>
      </c>
      <c r="B216" s="627">
        <v>1.5</v>
      </c>
      <c r="C216" s="626">
        <v>400</v>
      </c>
      <c r="D216" s="629" t="str">
        <f t="shared" si="15"/>
        <v>PROFIL C+_1.5_400</v>
      </c>
      <c r="E216">
        <v>100</v>
      </c>
      <c r="F216" s="629" t="str">
        <f t="shared" si="16"/>
        <v>PROFIL C+_1.5_400_100</v>
      </c>
      <c r="G216">
        <v>100</v>
      </c>
      <c r="H216" s="629" t="str">
        <f t="shared" si="17"/>
        <v>PROFIL C+_1.5_400_100_100</v>
      </c>
      <c r="I216">
        <v>28</v>
      </c>
      <c r="J216" s="629" t="str">
        <f t="shared" si="18"/>
        <v>PROFIL C+_1.5_400_100_100_28</v>
      </c>
      <c r="K216">
        <v>28</v>
      </c>
      <c r="L216" s="66">
        <v>12</v>
      </c>
      <c r="M216" s="66">
        <v>12</v>
      </c>
      <c r="Q216">
        <f t="shared" si="19"/>
        <v>0</v>
      </c>
    </row>
    <row r="217" spans="1:17">
      <c r="A217" s="626" t="s">
        <v>20456</v>
      </c>
      <c r="B217" s="627">
        <v>2</v>
      </c>
      <c r="C217" s="626">
        <v>400</v>
      </c>
      <c r="D217" s="629" t="str">
        <f t="shared" si="15"/>
        <v>PROFIL C+_2_400</v>
      </c>
      <c r="E217">
        <v>100</v>
      </c>
      <c r="F217" s="629" t="str">
        <f t="shared" si="16"/>
        <v>PROFIL C+_2_400_100</v>
      </c>
      <c r="G217">
        <v>100</v>
      </c>
      <c r="H217" s="629" t="str">
        <f t="shared" si="17"/>
        <v>PROFIL C+_2_400_100_100</v>
      </c>
      <c r="I217">
        <v>28</v>
      </c>
      <c r="J217" s="629" t="str">
        <f t="shared" si="18"/>
        <v>PROFIL C+_2_400_100_100_28</v>
      </c>
      <c r="K217">
        <v>28</v>
      </c>
      <c r="L217" s="66">
        <v>12</v>
      </c>
      <c r="M217" s="66">
        <v>12</v>
      </c>
      <c r="Q217">
        <f t="shared" si="19"/>
        <v>0</v>
      </c>
    </row>
    <row r="218" spans="1:17">
      <c r="A218" s="626" t="s">
        <v>20456</v>
      </c>
      <c r="B218" s="627">
        <v>2.5</v>
      </c>
      <c r="C218" s="626">
        <v>400</v>
      </c>
      <c r="D218" s="629" t="str">
        <f t="shared" si="15"/>
        <v>PROFIL C+_2.5_400</v>
      </c>
      <c r="E218">
        <v>100</v>
      </c>
      <c r="F218" s="629" t="str">
        <f t="shared" si="16"/>
        <v>PROFIL C+_2.5_400_100</v>
      </c>
      <c r="G218">
        <v>100</v>
      </c>
      <c r="H218" s="629" t="str">
        <f t="shared" si="17"/>
        <v>PROFIL C+_2.5_400_100_100</v>
      </c>
      <c r="I218">
        <v>28</v>
      </c>
      <c r="J218" s="629" t="str">
        <f t="shared" si="18"/>
        <v>PROFIL C+_2.5_400_100_100_28</v>
      </c>
      <c r="K218">
        <v>28</v>
      </c>
      <c r="L218" s="66">
        <v>12</v>
      </c>
      <c r="M218" s="66">
        <v>12</v>
      </c>
      <c r="Q218">
        <f t="shared" si="19"/>
        <v>0</v>
      </c>
    </row>
    <row r="219" spans="1:17">
      <c r="A219" s="626" t="s">
        <v>20456</v>
      </c>
      <c r="B219" s="627">
        <v>3</v>
      </c>
      <c r="C219" s="626">
        <v>400</v>
      </c>
      <c r="D219" s="629" t="str">
        <f t="shared" si="15"/>
        <v>PROFIL C+_3_400</v>
      </c>
      <c r="E219">
        <v>100</v>
      </c>
      <c r="F219" s="629" t="str">
        <f t="shared" si="16"/>
        <v>PROFIL C+_3_400_100</v>
      </c>
      <c r="G219">
        <v>100</v>
      </c>
      <c r="H219" s="629" t="str">
        <f t="shared" si="17"/>
        <v>PROFIL C+_3_400_100_100</v>
      </c>
      <c r="I219">
        <v>28</v>
      </c>
      <c r="J219" s="629" t="str">
        <f t="shared" si="18"/>
        <v>PROFIL C+_3_400_100_100_28</v>
      </c>
      <c r="K219">
        <v>28</v>
      </c>
      <c r="L219" s="66">
        <v>12</v>
      </c>
      <c r="M219" s="66">
        <v>12</v>
      </c>
      <c r="Q219">
        <f t="shared" si="19"/>
        <v>0</v>
      </c>
    </row>
    <row r="220" spans="1:17">
      <c r="A220" s="626" t="s">
        <v>20456</v>
      </c>
      <c r="B220" s="627">
        <v>3.5</v>
      </c>
      <c r="C220" s="626">
        <v>400</v>
      </c>
      <c r="D220" s="629" t="str">
        <f t="shared" si="15"/>
        <v>PROFIL C+_3.5_400</v>
      </c>
      <c r="E220">
        <v>100</v>
      </c>
      <c r="F220" s="629" t="str">
        <f t="shared" si="16"/>
        <v>PROFIL C+_3.5_400_100</v>
      </c>
      <c r="G220">
        <v>100</v>
      </c>
      <c r="H220" s="629" t="str">
        <f t="shared" si="17"/>
        <v>PROFIL C+_3.5_400_100_100</v>
      </c>
      <c r="I220">
        <v>28</v>
      </c>
      <c r="J220" s="629" t="str">
        <f t="shared" si="18"/>
        <v>PROFIL C+_3.5_400_100_100_28</v>
      </c>
      <c r="K220">
        <v>28</v>
      </c>
      <c r="L220" s="66">
        <v>12</v>
      </c>
      <c r="M220" s="66">
        <v>12</v>
      </c>
      <c r="Q220">
        <f t="shared" si="19"/>
        <v>0</v>
      </c>
    </row>
    <row r="221" spans="1:17">
      <c r="A221" s="626" t="s">
        <v>20457</v>
      </c>
      <c r="B221" s="627">
        <v>1.5</v>
      </c>
      <c r="C221" s="626">
        <v>200</v>
      </c>
      <c r="D221" s="629" t="str">
        <f t="shared" si="15"/>
        <v>PROFIL SIGMA_1.5_200</v>
      </c>
      <c r="E221">
        <v>55</v>
      </c>
      <c r="F221" s="629" t="str">
        <f t="shared" si="16"/>
        <v>PROFIL SIGMA_1.5_200_55</v>
      </c>
      <c r="G221">
        <v>55</v>
      </c>
      <c r="H221" s="629" t="str">
        <f t="shared" si="17"/>
        <v>PROFIL SIGMA_1.5_200_55_55</v>
      </c>
      <c r="I221">
        <v>17</v>
      </c>
      <c r="J221" s="629" t="str">
        <f t="shared" si="18"/>
        <v>PROFIL SIGMA_1.5_200_55_55_17</v>
      </c>
      <c r="K221">
        <v>17</v>
      </c>
      <c r="L221">
        <v>32</v>
      </c>
      <c r="N221">
        <v>91</v>
      </c>
      <c r="Q221">
        <f>I221-K221</f>
        <v>0</v>
      </c>
    </row>
    <row r="222" spans="1:17">
      <c r="A222" s="626" t="s">
        <v>20457</v>
      </c>
      <c r="B222" s="627">
        <v>2</v>
      </c>
      <c r="C222" s="626">
        <v>200</v>
      </c>
      <c r="D222" s="629" t="str">
        <f t="shared" si="15"/>
        <v>PROFIL SIGMA_2_200</v>
      </c>
      <c r="E222">
        <v>55</v>
      </c>
      <c r="F222" s="629" t="str">
        <f t="shared" si="16"/>
        <v>PROFIL SIGMA_2_200_55</v>
      </c>
      <c r="G222">
        <v>55</v>
      </c>
      <c r="H222" s="629" t="str">
        <f t="shared" si="17"/>
        <v>PROFIL SIGMA_2_200_55_55</v>
      </c>
      <c r="I222">
        <v>17</v>
      </c>
      <c r="J222" s="629" t="str">
        <f t="shared" si="18"/>
        <v>PROFIL SIGMA_2_200_55_55_17</v>
      </c>
      <c r="K222">
        <v>17</v>
      </c>
      <c r="L222">
        <v>32</v>
      </c>
      <c r="N222">
        <v>91</v>
      </c>
      <c r="Q222">
        <f t="shared" ref="Q222:Q285" si="20">I222-K222</f>
        <v>0</v>
      </c>
    </row>
    <row r="223" spans="1:17">
      <c r="A223" s="626" t="s">
        <v>20457</v>
      </c>
      <c r="B223" s="627">
        <v>2.5</v>
      </c>
      <c r="C223" s="626">
        <v>200</v>
      </c>
      <c r="D223" s="629" t="str">
        <f t="shared" si="15"/>
        <v>PROFIL SIGMA_2.5_200</v>
      </c>
      <c r="E223">
        <v>55</v>
      </c>
      <c r="F223" s="629" t="str">
        <f t="shared" si="16"/>
        <v>PROFIL SIGMA_2.5_200_55</v>
      </c>
      <c r="G223">
        <v>55</v>
      </c>
      <c r="H223" s="629" t="str">
        <f t="shared" si="17"/>
        <v>PROFIL SIGMA_2.5_200_55_55</v>
      </c>
      <c r="I223">
        <v>18</v>
      </c>
      <c r="J223" s="629" t="str">
        <f t="shared" si="18"/>
        <v>PROFIL SIGMA_2.5_200_55_55_18</v>
      </c>
      <c r="K223">
        <v>18</v>
      </c>
      <c r="L223">
        <v>32</v>
      </c>
      <c r="N223">
        <v>92</v>
      </c>
      <c r="Q223">
        <f t="shared" si="20"/>
        <v>0</v>
      </c>
    </row>
    <row r="224" spans="1:17">
      <c r="A224" s="626" t="s">
        <v>20457</v>
      </c>
      <c r="B224" s="627">
        <v>3</v>
      </c>
      <c r="C224" s="626">
        <v>200</v>
      </c>
      <c r="D224" s="629" t="str">
        <f t="shared" si="15"/>
        <v>PROFIL SIGMA_3_200</v>
      </c>
      <c r="E224">
        <v>55</v>
      </c>
      <c r="F224" s="629" t="str">
        <f t="shared" si="16"/>
        <v>PROFIL SIGMA_3_200_55</v>
      </c>
      <c r="G224">
        <v>55</v>
      </c>
      <c r="H224" s="629" t="str">
        <f t="shared" si="17"/>
        <v>PROFIL SIGMA_3_200_55_55</v>
      </c>
      <c r="I224">
        <v>19</v>
      </c>
      <c r="J224" s="629" t="str">
        <f t="shared" si="18"/>
        <v>PROFIL SIGMA_3_200_55_55_19</v>
      </c>
      <c r="K224">
        <v>19</v>
      </c>
      <c r="L224">
        <v>32</v>
      </c>
      <c r="N224">
        <v>92</v>
      </c>
      <c r="Q224">
        <f t="shared" si="20"/>
        <v>0</v>
      </c>
    </row>
    <row r="225" spans="1:17">
      <c r="A225" s="626" t="s">
        <v>20457</v>
      </c>
      <c r="B225" s="627">
        <v>3.5</v>
      </c>
      <c r="C225" s="626">
        <v>200</v>
      </c>
      <c r="D225" s="629" t="str">
        <f t="shared" si="15"/>
        <v>PROFIL SIGMA_3.5_200</v>
      </c>
      <c r="E225">
        <v>55</v>
      </c>
      <c r="F225" s="629" t="str">
        <f t="shared" si="16"/>
        <v>PROFIL SIGMA_3.5_200_55</v>
      </c>
      <c r="G225">
        <v>55</v>
      </c>
      <c r="H225" s="629" t="str">
        <f t="shared" si="17"/>
        <v>PROFIL SIGMA_3.5_200_55_55</v>
      </c>
      <c r="I225">
        <v>20</v>
      </c>
      <c r="J225" s="629" t="str">
        <f t="shared" si="18"/>
        <v>PROFIL SIGMA_3.5_200_55_55_20</v>
      </c>
      <c r="K225">
        <v>20</v>
      </c>
      <c r="L225">
        <v>32</v>
      </c>
      <c r="N225">
        <v>93</v>
      </c>
      <c r="Q225">
        <f t="shared" si="20"/>
        <v>0</v>
      </c>
    </row>
    <row r="226" spans="1:17">
      <c r="A226" s="626" t="s">
        <v>20457</v>
      </c>
      <c r="B226" s="627">
        <v>1.5</v>
      </c>
      <c r="C226" s="626">
        <v>250</v>
      </c>
      <c r="D226" s="629" t="str">
        <f t="shared" si="15"/>
        <v>PROFIL SIGMA_1.5_250</v>
      </c>
      <c r="E226">
        <v>55</v>
      </c>
      <c r="F226" s="629" t="str">
        <f t="shared" si="16"/>
        <v>PROFIL SIGMA_1.5_250_55</v>
      </c>
      <c r="G226">
        <v>55</v>
      </c>
      <c r="H226" s="629" t="str">
        <f t="shared" si="17"/>
        <v>PROFIL SIGMA_1.5_250_55_55</v>
      </c>
      <c r="I226">
        <v>17</v>
      </c>
      <c r="J226" s="629" t="str">
        <f t="shared" si="18"/>
        <v>PROFIL SIGMA_1.5_250_55_55_17</v>
      </c>
      <c r="K226">
        <v>17</v>
      </c>
      <c r="L226">
        <v>45</v>
      </c>
      <c r="N226">
        <v>115</v>
      </c>
      <c r="Q226">
        <f t="shared" si="20"/>
        <v>0</v>
      </c>
    </row>
    <row r="227" spans="1:17">
      <c r="A227" s="626" t="s">
        <v>20457</v>
      </c>
      <c r="B227" s="627">
        <v>2</v>
      </c>
      <c r="C227" s="626">
        <v>250</v>
      </c>
      <c r="D227" s="629" t="str">
        <f t="shared" si="15"/>
        <v>PROFIL SIGMA_2_250</v>
      </c>
      <c r="E227">
        <v>55</v>
      </c>
      <c r="F227" s="629" t="str">
        <f t="shared" si="16"/>
        <v>PROFIL SIGMA_2_250_55</v>
      </c>
      <c r="G227">
        <v>55</v>
      </c>
      <c r="H227" s="629" t="str">
        <f t="shared" si="17"/>
        <v>PROFIL SIGMA_2_250_55_55</v>
      </c>
      <c r="I227">
        <v>17</v>
      </c>
      <c r="J227" s="629" t="str">
        <f t="shared" si="18"/>
        <v>PROFIL SIGMA_2_250_55_55_17</v>
      </c>
      <c r="K227">
        <v>17</v>
      </c>
      <c r="L227">
        <v>45</v>
      </c>
      <c r="N227">
        <v>115</v>
      </c>
      <c r="Q227">
        <f t="shared" si="20"/>
        <v>0</v>
      </c>
    </row>
    <row r="228" spans="1:17">
      <c r="A228" s="626" t="s">
        <v>20457</v>
      </c>
      <c r="B228" s="627">
        <v>2.5</v>
      </c>
      <c r="C228" s="626">
        <v>250</v>
      </c>
      <c r="D228" s="629" t="str">
        <f t="shared" si="15"/>
        <v>PROFIL SIGMA_2.5_250</v>
      </c>
      <c r="E228">
        <v>55</v>
      </c>
      <c r="F228" s="629" t="str">
        <f t="shared" si="16"/>
        <v>PROFIL SIGMA_2.5_250_55</v>
      </c>
      <c r="G228">
        <v>55</v>
      </c>
      <c r="H228" s="629" t="str">
        <f t="shared" si="17"/>
        <v>PROFIL SIGMA_2.5_250_55_55</v>
      </c>
      <c r="I228">
        <v>18</v>
      </c>
      <c r="J228" s="629" t="str">
        <f t="shared" si="18"/>
        <v>PROFIL SIGMA_2.5_250_55_55_18</v>
      </c>
      <c r="K228">
        <v>18</v>
      </c>
      <c r="L228">
        <v>45</v>
      </c>
      <c r="N228">
        <v>116</v>
      </c>
      <c r="Q228">
        <f t="shared" si="20"/>
        <v>0</v>
      </c>
    </row>
    <row r="229" spans="1:17">
      <c r="A229" s="626" t="s">
        <v>20457</v>
      </c>
      <c r="B229" s="627">
        <v>3</v>
      </c>
      <c r="C229" s="626">
        <v>250</v>
      </c>
      <c r="D229" s="629" t="str">
        <f t="shared" si="15"/>
        <v>PROFIL SIGMA_3_250</v>
      </c>
      <c r="E229">
        <v>55</v>
      </c>
      <c r="F229" s="629" t="str">
        <f t="shared" si="16"/>
        <v>PROFIL SIGMA_3_250_55</v>
      </c>
      <c r="G229">
        <v>55</v>
      </c>
      <c r="H229" s="629" t="str">
        <f t="shared" si="17"/>
        <v>PROFIL SIGMA_3_250_55_55</v>
      </c>
      <c r="I229">
        <v>19</v>
      </c>
      <c r="J229" s="629" t="str">
        <f t="shared" si="18"/>
        <v>PROFIL SIGMA_3_250_55_55_19</v>
      </c>
      <c r="K229">
        <v>19</v>
      </c>
      <c r="L229">
        <v>45</v>
      </c>
      <c r="N229">
        <v>116</v>
      </c>
      <c r="Q229">
        <f t="shared" si="20"/>
        <v>0</v>
      </c>
    </row>
    <row r="230" spans="1:17">
      <c r="A230" s="626" t="s">
        <v>20457</v>
      </c>
      <c r="B230" s="627">
        <v>3.5</v>
      </c>
      <c r="C230" s="626">
        <v>250</v>
      </c>
      <c r="D230" s="629" t="str">
        <f t="shared" si="15"/>
        <v>PROFIL SIGMA_3.5_250</v>
      </c>
      <c r="E230">
        <v>55</v>
      </c>
      <c r="F230" s="629" t="str">
        <f t="shared" si="16"/>
        <v>PROFIL SIGMA_3.5_250_55</v>
      </c>
      <c r="G230">
        <v>55</v>
      </c>
      <c r="H230" s="629" t="str">
        <f t="shared" si="17"/>
        <v>PROFIL SIGMA_3.5_250_55_55</v>
      </c>
      <c r="I230">
        <v>20</v>
      </c>
      <c r="J230" s="629" t="str">
        <f t="shared" si="18"/>
        <v>PROFIL SIGMA_3.5_250_55_55_20</v>
      </c>
      <c r="K230">
        <v>20</v>
      </c>
      <c r="L230">
        <v>45</v>
      </c>
      <c r="N230">
        <v>117</v>
      </c>
      <c r="Q230">
        <f t="shared" si="20"/>
        <v>0</v>
      </c>
    </row>
    <row r="231" spans="1:17">
      <c r="A231" s="626" t="s">
        <v>20457</v>
      </c>
      <c r="B231" s="627">
        <v>1.5</v>
      </c>
      <c r="C231" s="626">
        <v>300</v>
      </c>
      <c r="D231" s="629" t="str">
        <f t="shared" si="15"/>
        <v>PROFIL SIGMA_1.5_300</v>
      </c>
      <c r="E231">
        <v>66</v>
      </c>
      <c r="F231" s="629" t="str">
        <f t="shared" si="16"/>
        <v>PROFIL SIGMA_1.5_300_66</v>
      </c>
      <c r="G231">
        <v>66</v>
      </c>
      <c r="H231" s="629" t="str">
        <f t="shared" si="17"/>
        <v>PROFIL SIGMA_1.5_300_66_66</v>
      </c>
      <c r="I231">
        <v>17</v>
      </c>
      <c r="J231" s="629" t="str">
        <f t="shared" si="18"/>
        <v>PROFIL SIGMA_1.5_300_66_66_17</v>
      </c>
      <c r="K231">
        <v>17</v>
      </c>
      <c r="L231">
        <v>45</v>
      </c>
      <c r="N231">
        <v>165</v>
      </c>
      <c r="Q231">
        <f t="shared" si="20"/>
        <v>0</v>
      </c>
    </row>
    <row r="232" spans="1:17">
      <c r="A232" s="626" t="s">
        <v>20457</v>
      </c>
      <c r="B232" s="627">
        <v>2</v>
      </c>
      <c r="C232" s="626">
        <v>300</v>
      </c>
      <c r="D232" s="629" t="str">
        <f t="shared" si="15"/>
        <v>PROFIL SIGMA_2_300</v>
      </c>
      <c r="E232">
        <v>66</v>
      </c>
      <c r="F232" s="629" t="str">
        <f t="shared" si="16"/>
        <v>PROFIL SIGMA_2_300_66</v>
      </c>
      <c r="G232">
        <v>66</v>
      </c>
      <c r="H232" s="629" t="str">
        <f t="shared" si="17"/>
        <v>PROFIL SIGMA_2_300_66_66</v>
      </c>
      <c r="I232">
        <v>17</v>
      </c>
      <c r="J232" s="629" t="str">
        <f t="shared" si="18"/>
        <v>PROFIL SIGMA_2_300_66_66_17</v>
      </c>
      <c r="K232">
        <v>17</v>
      </c>
      <c r="L232">
        <v>45</v>
      </c>
      <c r="N232">
        <v>165</v>
      </c>
      <c r="Q232">
        <f t="shared" si="20"/>
        <v>0</v>
      </c>
    </row>
    <row r="233" spans="1:17">
      <c r="A233" s="626" t="s">
        <v>20457</v>
      </c>
      <c r="B233" s="627">
        <v>2.5</v>
      </c>
      <c r="C233" s="626">
        <v>300</v>
      </c>
      <c r="D233" s="629" t="str">
        <f t="shared" si="15"/>
        <v>PROFIL SIGMA_2.5_300</v>
      </c>
      <c r="E233">
        <v>66</v>
      </c>
      <c r="F233" s="629" t="str">
        <f t="shared" si="16"/>
        <v>PROFIL SIGMA_2.5_300_66</v>
      </c>
      <c r="G233">
        <v>66</v>
      </c>
      <c r="H233" s="629" t="str">
        <f t="shared" si="17"/>
        <v>PROFIL SIGMA_2.5_300_66_66</v>
      </c>
      <c r="I233">
        <v>18</v>
      </c>
      <c r="J233" s="629" t="str">
        <f t="shared" si="18"/>
        <v>PROFIL SIGMA_2.5_300_66_66_18</v>
      </c>
      <c r="K233">
        <v>18</v>
      </c>
      <c r="L233">
        <v>45</v>
      </c>
      <c r="N233">
        <v>166</v>
      </c>
      <c r="Q233">
        <f t="shared" si="20"/>
        <v>0</v>
      </c>
    </row>
    <row r="234" spans="1:17">
      <c r="A234" s="626" t="s">
        <v>20457</v>
      </c>
      <c r="B234" s="627">
        <v>3</v>
      </c>
      <c r="C234" s="626">
        <v>300</v>
      </c>
      <c r="D234" s="629" t="str">
        <f t="shared" si="15"/>
        <v>PROFIL SIGMA_3_300</v>
      </c>
      <c r="E234">
        <v>66</v>
      </c>
      <c r="F234" s="629" t="str">
        <f t="shared" si="16"/>
        <v>PROFIL SIGMA_3_300_66</v>
      </c>
      <c r="G234">
        <v>66</v>
      </c>
      <c r="H234" s="629" t="str">
        <f t="shared" si="17"/>
        <v>PROFIL SIGMA_3_300_66_66</v>
      </c>
      <c r="I234">
        <v>19</v>
      </c>
      <c r="J234" s="629" t="str">
        <f t="shared" si="18"/>
        <v>PROFIL SIGMA_3_300_66_66_19</v>
      </c>
      <c r="K234">
        <v>19</v>
      </c>
      <c r="L234">
        <v>45</v>
      </c>
      <c r="N234">
        <v>166</v>
      </c>
      <c r="Q234">
        <f t="shared" si="20"/>
        <v>0</v>
      </c>
    </row>
    <row r="235" spans="1:17">
      <c r="A235" s="626" t="s">
        <v>20457</v>
      </c>
      <c r="B235" s="627">
        <v>3.5</v>
      </c>
      <c r="C235" s="626">
        <v>300</v>
      </c>
      <c r="D235" s="629" t="str">
        <f t="shared" si="15"/>
        <v>PROFIL SIGMA_3.5_300</v>
      </c>
      <c r="E235">
        <v>66</v>
      </c>
      <c r="F235" s="629" t="str">
        <f t="shared" si="16"/>
        <v>PROFIL SIGMA_3.5_300_66</v>
      </c>
      <c r="G235">
        <v>66</v>
      </c>
      <c r="H235" s="629" t="str">
        <f t="shared" si="17"/>
        <v>PROFIL SIGMA_3.5_300_66_66</v>
      </c>
      <c r="I235">
        <v>20</v>
      </c>
      <c r="J235" s="629" t="str">
        <f t="shared" si="18"/>
        <v>PROFIL SIGMA_3.5_300_66_66_20</v>
      </c>
      <c r="K235">
        <v>20</v>
      </c>
      <c r="L235">
        <v>45</v>
      </c>
      <c r="N235">
        <v>167</v>
      </c>
      <c r="Q235">
        <f t="shared" si="20"/>
        <v>0</v>
      </c>
    </row>
    <row r="236" spans="1:17">
      <c r="A236" s="626" t="s">
        <v>20457</v>
      </c>
      <c r="B236" s="627">
        <v>1.5</v>
      </c>
      <c r="C236" s="626">
        <v>350</v>
      </c>
      <c r="D236" s="629" t="str">
        <f t="shared" si="15"/>
        <v>PROFIL SIGMA_1.5_350</v>
      </c>
      <c r="E236">
        <v>66</v>
      </c>
      <c r="F236" s="629" t="str">
        <f t="shared" si="16"/>
        <v>PROFIL SIGMA_1.5_350_66</v>
      </c>
      <c r="G236">
        <v>66</v>
      </c>
      <c r="H236" s="629" t="str">
        <f t="shared" si="17"/>
        <v>PROFIL SIGMA_1.5_350_66_66</v>
      </c>
      <c r="I236">
        <v>17</v>
      </c>
      <c r="J236" s="629" t="str">
        <f t="shared" si="18"/>
        <v>PROFIL SIGMA_1.5_350_66_66_17</v>
      </c>
      <c r="K236">
        <v>17</v>
      </c>
      <c r="L236">
        <v>50</v>
      </c>
      <c r="N236">
        <v>205</v>
      </c>
      <c r="Q236">
        <f t="shared" si="20"/>
        <v>0</v>
      </c>
    </row>
    <row r="237" spans="1:17">
      <c r="A237" s="626" t="s">
        <v>20457</v>
      </c>
      <c r="B237" s="627">
        <v>2</v>
      </c>
      <c r="C237" s="626">
        <v>350</v>
      </c>
      <c r="D237" s="629" t="str">
        <f t="shared" si="15"/>
        <v>PROFIL SIGMA_2_350</v>
      </c>
      <c r="E237">
        <v>66</v>
      </c>
      <c r="F237" s="629" t="str">
        <f t="shared" si="16"/>
        <v>PROFIL SIGMA_2_350_66</v>
      </c>
      <c r="G237">
        <v>66</v>
      </c>
      <c r="H237" s="629" t="str">
        <f t="shared" si="17"/>
        <v>PROFIL SIGMA_2_350_66_66</v>
      </c>
      <c r="I237">
        <v>17</v>
      </c>
      <c r="J237" s="629" t="str">
        <f t="shared" si="18"/>
        <v>PROFIL SIGMA_2_350_66_66_17</v>
      </c>
      <c r="K237">
        <v>17</v>
      </c>
      <c r="L237">
        <v>50</v>
      </c>
      <c r="N237">
        <v>205</v>
      </c>
      <c r="Q237">
        <f t="shared" si="20"/>
        <v>0</v>
      </c>
    </row>
    <row r="238" spans="1:17">
      <c r="A238" s="626" t="s">
        <v>20457</v>
      </c>
      <c r="B238" s="627">
        <v>2.5</v>
      </c>
      <c r="C238" s="626">
        <v>350</v>
      </c>
      <c r="D238" s="629" t="str">
        <f t="shared" si="15"/>
        <v>PROFIL SIGMA_2.5_350</v>
      </c>
      <c r="E238">
        <v>66</v>
      </c>
      <c r="F238" s="629" t="str">
        <f t="shared" si="16"/>
        <v>PROFIL SIGMA_2.5_350_66</v>
      </c>
      <c r="G238">
        <v>66</v>
      </c>
      <c r="H238" s="629" t="str">
        <f t="shared" si="17"/>
        <v>PROFIL SIGMA_2.5_350_66_66</v>
      </c>
      <c r="I238">
        <v>18</v>
      </c>
      <c r="J238" s="629" t="str">
        <f t="shared" si="18"/>
        <v>PROFIL SIGMA_2.5_350_66_66_18</v>
      </c>
      <c r="K238">
        <v>18</v>
      </c>
      <c r="L238">
        <v>50</v>
      </c>
      <c r="N238">
        <v>206</v>
      </c>
      <c r="Q238">
        <f t="shared" si="20"/>
        <v>0</v>
      </c>
    </row>
    <row r="239" spans="1:17">
      <c r="A239" s="626" t="s">
        <v>20457</v>
      </c>
      <c r="B239" s="627">
        <v>3</v>
      </c>
      <c r="C239" s="626">
        <v>350</v>
      </c>
      <c r="D239" s="629" t="str">
        <f t="shared" si="15"/>
        <v>PROFIL SIGMA_3_350</v>
      </c>
      <c r="E239">
        <v>66</v>
      </c>
      <c r="F239" s="629" t="str">
        <f t="shared" si="16"/>
        <v>PROFIL SIGMA_3_350_66</v>
      </c>
      <c r="G239">
        <v>66</v>
      </c>
      <c r="H239" s="629" t="str">
        <f t="shared" si="17"/>
        <v>PROFIL SIGMA_3_350_66_66</v>
      </c>
      <c r="I239">
        <v>19</v>
      </c>
      <c r="J239" s="629" t="str">
        <f t="shared" si="18"/>
        <v>PROFIL SIGMA_3_350_66_66_19</v>
      </c>
      <c r="K239">
        <v>19</v>
      </c>
      <c r="L239">
        <v>50</v>
      </c>
      <c r="N239">
        <v>206</v>
      </c>
      <c r="Q239">
        <f t="shared" si="20"/>
        <v>0</v>
      </c>
    </row>
    <row r="240" spans="1:17">
      <c r="A240" s="626" t="s">
        <v>20457</v>
      </c>
      <c r="B240" s="627">
        <v>3.5</v>
      </c>
      <c r="C240" s="626">
        <v>350</v>
      </c>
      <c r="D240" s="629" t="str">
        <f t="shared" si="15"/>
        <v>PROFIL SIGMA_3.5_350</v>
      </c>
      <c r="E240">
        <v>66</v>
      </c>
      <c r="F240" s="629" t="str">
        <f t="shared" si="16"/>
        <v>PROFIL SIGMA_3.5_350_66</v>
      </c>
      <c r="G240">
        <v>66</v>
      </c>
      <c r="H240" s="629" t="str">
        <f t="shared" si="17"/>
        <v>PROFIL SIGMA_3.5_350_66_66</v>
      </c>
      <c r="I240">
        <v>20</v>
      </c>
      <c r="J240" s="629" t="str">
        <f t="shared" si="18"/>
        <v>PROFIL SIGMA_3.5_350_66_66_20</v>
      </c>
      <c r="K240">
        <v>20</v>
      </c>
      <c r="L240">
        <v>50</v>
      </c>
      <c r="N240">
        <v>207</v>
      </c>
      <c r="Q240">
        <f t="shared" si="20"/>
        <v>0</v>
      </c>
    </row>
    <row r="241" spans="1:17">
      <c r="A241" s="626" t="s">
        <v>20457</v>
      </c>
      <c r="B241" s="627">
        <v>1.5</v>
      </c>
      <c r="C241" s="626">
        <v>400</v>
      </c>
      <c r="D241" s="629" t="str">
        <f t="shared" si="15"/>
        <v>PROFIL SIGMA_1.5_400</v>
      </c>
      <c r="E241">
        <v>76</v>
      </c>
      <c r="F241" s="629" t="str">
        <f t="shared" si="16"/>
        <v>PROFIL SIGMA_1.5_400_76</v>
      </c>
      <c r="G241">
        <v>76</v>
      </c>
      <c r="H241" s="629" t="str">
        <f t="shared" si="17"/>
        <v>PROFIL SIGMA_1.5_400_76_76</v>
      </c>
      <c r="I241">
        <v>17</v>
      </c>
      <c r="J241" s="629" t="str">
        <f t="shared" si="18"/>
        <v>PROFIL SIGMA_1.5_400_76_76_17</v>
      </c>
      <c r="K241">
        <v>17</v>
      </c>
      <c r="L241">
        <v>50</v>
      </c>
      <c r="N241">
        <v>255</v>
      </c>
      <c r="Q241">
        <f t="shared" si="20"/>
        <v>0</v>
      </c>
    </row>
    <row r="242" spans="1:17">
      <c r="A242" s="626" t="s">
        <v>20457</v>
      </c>
      <c r="B242" s="627">
        <v>2</v>
      </c>
      <c r="C242" s="626">
        <v>400</v>
      </c>
      <c r="D242" s="629" t="str">
        <f t="shared" si="15"/>
        <v>PROFIL SIGMA_2_400</v>
      </c>
      <c r="E242">
        <v>76</v>
      </c>
      <c r="F242" s="629" t="str">
        <f t="shared" si="16"/>
        <v>PROFIL SIGMA_2_400_76</v>
      </c>
      <c r="G242">
        <v>76</v>
      </c>
      <c r="H242" s="629" t="str">
        <f t="shared" si="17"/>
        <v>PROFIL SIGMA_2_400_76_76</v>
      </c>
      <c r="I242">
        <v>17</v>
      </c>
      <c r="J242" s="629" t="str">
        <f t="shared" si="18"/>
        <v>PROFIL SIGMA_2_400_76_76_17</v>
      </c>
      <c r="K242">
        <v>17</v>
      </c>
      <c r="L242">
        <v>50</v>
      </c>
      <c r="N242">
        <v>255</v>
      </c>
      <c r="Q242">
        <f t="shared" si="20"/>
        <v>0</v>
      </c>
    </row>
    <row r="243" spans="1:17">
      <c r="A243" s="626" t="s">
        <v>20457</v>
      </c>
      <c r="B243" s="627">
        <v>2.5</v>
      </c>
      <c r="C243" s="626">
        <v>400</v>
      </c>
      <c r="D243" s="629" t="str">
        <f t="shared" si="15"/>
        <v>PROFIL SIGMA_2.5_400</v>
      </c>
      <c r="E243">
        <v>76</v>
      </c>
      <c r="F243" s="629" t="str">
        <f t="shared" si="16"/>
        <v>PROFIL SIGMA_2.5_400_76</v>
      </c>
      <c r="G243">
        <v>76</v>
      </c>
      <c r="H243" s="629" t="str">
        <f t="shared" si="17"/>
        <v>PROFIL SIGMA_2.5_400_76_76</v>
      </c>
      <c r="I243">
        <v>18</v>
      </c>
      <c r="J243" s="629" t="str">
        <f t="shared" si="18"/>
        <v>PROFIL SIGMA_2.5_400_76_76_18</v>
      </c>
      <c r="K243">
        <v>18</v>
      </c>
      <c r="L243">
        <v>50</v>
      </c>
      <c r="N243">
        <v>256</v>
      </c>
      <c r="Q243">
        <f t="shared" si="20"/>
        <v>0</v>
      </c>
    </row>
    <row r="244" spans="1:17">
      <c r="A244" s="626" t="s">
        <v>20457</v>
      </c>
      <c r="B244" s="627">
        <v>3</v>
      </c>
      <c r="C244" s="626">
        <v>400</v>
      </c>
      <c r="D244" s="629" t="str">
        <f t="shared" si="15"/>
        <v>PROFIL SIGMA_3_400</v>
      </c>
      <c r="E244">
        <v>76</v>
      </c>
      <c r="F244" s="629" t="str">
        <f t="shared" si="16"/>
        <v>PROFIL SIGMA_3_400_76</v>
      </c>
      <c r="G244">
        <v>76</v>
      </c>
      <c r="H244" s="629" t="str">
        <f t="shared" si="17"/>
        <v>PROFIL SIGMA_3_400_76_76</v>
      </c>
      <c r="I244">
        <v>19</v>
      </c>
      <c r="J244" s="629" t="str">
        <f t="shared" si="18"/>
        <v>PROFIL SIGMA_3_400_76_76_19</v>
      </c>
      <c r="K244">
        <v>19</v>
      </c>
      <c r="L244">
        <v>50</v>
      </c>
      <c r="N244">
        <v>256</v>
      </c>
      <c r="Q244">
        <f t="shared" si="20"/>
        <v>0</v>
      </c>
    </row>
    <row r="245" spans="1:17">
      <c r="A245" s="626" t="s">
        <v>20457</v>
      </c>
      <c r="B245" s="627">
        <v>3.5</v>
      </c>
      <c r="C245" s="626">
        <v>400</v>
      </c>
      <c r="D245" s="629" t="str">
        <f t="shared" si="15"/>
        <v>PROFIL SIGMA_3.5_400</v>
      </c>
      <c r="E245">
        <v>76</v>
      </c>
      <c r="F245" s="629" t="str">
        <f t="shared" si="16"/>
        <v>PROFIL SIGMA_3.5_400_76</v>
      </c>
      <c r="G245">
        <v>76</v>
      </c>
      <c r="H245" s="629" t="str">
        <f t="shared" si="17"/>
        <v>PROFIL SIGMA_3.5_400_76_76</v>
      </c>
      <c r="I245">
        <v>20</v>
      </c>
      <c r="J245" s="629" t="str">
        <f t="shared" si="18"/>
        <v>PROFIL SIGMA_3.5_400_76_76_20</v>
      </c>
      <c r="K245">
        <v>20</v>
      </c>
      <c r="L245">
        <v>50</v>
      </c>
      <c r="N245">
        <v>257</v>
      </c>
      <c r="Q245">
        <f t="shared" si="20"/>
        <v>0</v>
      </c>
    </row>
    <row r="246" spans="1:17">
      <c r="A246" s="626" t="s">
        <v>20477</v>
      </c>
      <c r="B246" s="627">
        <v>1.5</v>
      </c>
      <c r="C246" s="626">
        <v>200</v>
      </c>
      <c r="D246" s="629" t="str">
        <f t="shared" si="15"/>
        <v>PROFIL SIGMA+_1.5_200</v>
      </c>
      <c r="E246">
        <v>70</v>
      </c>
      <c r="F246" s="629" t="str">
        <f t="shared" si="16"/>
        <v>PROFIL SIGMA+_1.5_200_70</v>
      </c>
      <c r="G246">
        <v>70</v>
      </c>
      <c r="H246" s="629" t="str">
        <f t="shared" si="17"/>
        <v>PROFIL SIGMA+_1.5_200_70_70</v>
      </c>
      <c r="I246">
        <v>28</v>
      </c>
      <c r="J246" s="629" t="str">
        <f t="shared" si="18"/>
        <v>PROFIL SIGMA+_1.5_200_70_70_28</v>
      </c>
      <c r="K246">
        <v>12</v>
      </c>
      <c r="L246">
        <v>32</v>
      </c>
      <c r="N246">
        <v>91</v>
      </c>
      <c r="Q246">
        <f t="shared" si="20"/>
        <v>16</v>
      </c>
    </row>
    <row r="247" spans="1:17">
      <c r="A247" s="626" t="s">
        <v>20477</v>
      </c>
      <c r="B247" s="627">
        <v>2</v>
      </c>
      <c r="C247" s="626">
        <v>200</v>
      </c>
      <c r="D247" s="629" t="str">
        <f t="shared" si="15"/>
        <v>PROFIL SIGMA+_2_200</v>
      </c>
      <c r="E247">
        <v>70</v>
      </c>
      <c r="F247" s="629" t="str">
        <f t="shared" si="16"/>
        <v>PROFIL SIGMA+_2_200_70</v>
      </c>
      <c r="G247">
        <v>70</v>
      </c>
      <c r="H247" s="629" t="str">
        <f t="shared" si="17"/>
        <v>PROFIL SIGMA+_2_200_70_70</v>
      </c>
      <c r="I247">
        <v>28</v>
      </c>
      <c r="J247" s="629" t="str">
        <f t="shared" si="18"/>
        <v>PROFIL SIGMA+_2_200_70_70_28</v>
      </c>
      <c r="K247">
        <v>12</v>
      </c>
      <c r="L247">
        <v>32</v>
      </c>
      <c r="N247">
        <v>91</v>
      </c>
      <c r="Q247">
        <f t="shared" si="20"/>
        <v>16</v>
      </c>
    </row>
    <row r="248" spans="1:17">
      <c r="A248" s="626" t="s">
        <v>20477</v>
      </c>
      <c r="B248" s="627">
        <v>2.5</v>
      </c>
      <c r="C248" s="626">
        <v>200</v>
      </c>
      <c r="D248" s="629" t="str">
        <f t="shared" si="15"/>
        <v>PROFIL SIGMA+_2.5_200</v>
      </c>
      <c r="E248">
        <v>70</v>
      </c>
      <c r="F248" s="629" t="str">
        <f t="shared" si="16"/>
        <v>PROFIL SIGMA+_2.5_200_70</v>
      </c>
      <c r="G248">
        <v>70</v>
      </c>
      <c r="H248" s="629" t="str">
        <f t="shared" si="17"/>
        <v>PROFIL SIGMA+_2.5_200_70_70</v>
      </c>
      <c r="I248">
        <v>28</v>
      </c>
      <c r="J248" s="629" t="str">
        <f t="shared" si="18"/>
        <v>PROFIL SIGMA+_2.5_200_70_70_28</v>
      </c>
      <c r="K248">
        <v>12</v>
      </c>
      <c r="L248">
        <v>32</v>
      </c>
      <c r="N248">
        <v>92</v>
      </c>
      <c r="Q248">
        <f t="shared" si="20"/>
        <v>16</v>
      </c>
    </row>
    <row r="249" spans="1:17">
      <c r="A249" s="626" t="s">
        <v>20477</v>
      </c>
      <c r="B249" s="627">
        <v>3</v>
      </c>
      <c r="C249" s="626">
        <v>200</v>
      </c>
      <c r="D249" s="629" t="str">
        <f t="shared" si="15"/>
        <v>PROFIL SIGMA+_3_200</v>
      </c>
      <c r="E249">
        <v>70</v>
      </c>
      <c r="F249" s="629" t="str">
        <f t="shared" si="16"/>
        <v>PROFIL SIGMA+_3_200_70</v>
      </c>
      <c r="G249">
        <v>70</v>
      </c>
      <c r="H249" s="629" t="str">
        <f t="shared" si="17"/>
        <v>PROFIL SIGMA+_3_200_70_70</v>
      </c>
      <c r="I249">
        <v>28</v>
      </c>
      <c r="J249" s="629" t="str">
        <f t="shared" si="18"/>
        <v>PROFIL SIGMA+_3_200_70_70_28</v>
      </c>
      <c r="K249">
        <v>12</v>
      </c>
      <c r="L249">
        <v>32</v>
      </c>
      <c r="N249">
        <v>92</v>
      </c>
      <c r="Q249">
        <f t="shared" si="20"/>
        <v>16</v>
      </c>
    </row>
    <row r="250" spans="1:17">
      <c r="A250" s="626" t="s">
        <v>20477</v>
      </c>
      <c r="B250" s="627">
        <v>3.5</v>
      </c>
      <c r="C250" s="626">
        <v>200</v>
      </c>
      <c r="D250" s="629" t="str">
        <f t="shared" si="15"/>
        <v>PROFIL SIGMA+_3.5_200</v>
      </c>
      <c r="E250">
        <v>70</v>
      </c>
      <c r="F250" s="629" t="str">
        <f t="shared" si="16"/>
        <v>PROFIL SIGMA+_3.5_200_70</v>
      </c>
      <c r="G250">
        <v>70</v>
      </c>
      <c r="H250" s="629" t="str">
        <f t="shared" si="17"/>
        <v>PROFIL SIGMA+_3.5_200_70_70</v>
      </c>
      <c r="I250">
        <v>28</v>
      </c>
      <c r="J250" s="629" t="str">
        <f t="shared" si="18"/>
        <v>PROFIL SIGMA+_3.5_200_70_70_28</v>
      </c>
      <c r="K250">
        <v>12</v>
      </c>
      <c r="L250">
        <v>32</v>
      </c>
      <c r="N250">
        <v>93</v>
      </c>
      <c r="Q250">
        <f t="shared" si="20"/>
        <v>16</v>
      </c>
    </row>
    <row r="251" spans="1:17">
      <c r="A251" s="626" t="s">
        <v>20477</v>
      </c>
      <c r="B251" s="627">
        <v>1.5</v>
      </c>
      <c r="C251" s="626">
        <v>250</v>
      </c>
      <c r="D251" s="629" t="str">
        <f t="shared" si="15"/>
        <v>PROFIL SIGMA+_1.5_250</v>
      </c>
      <c r="E251">
        <v>85</v>
      </c>
      <c r="F251" s="629" t="str">
        <f t="shared" si="16"/>
        <v>PROFIL SIGMA+_1.5_250_85</v>
      </c>
      <c r="G251">
        <v>85</v>
      </c>
      <c r="H251" s="629" t="str">
        <f t="shared" si="17"/>
        <v>PROFIL SIGMA+_1.5_250_85_85</v>
      </c>
      <c r="I251">
        <v>28</v>
      </c>
      <c r="J251" s="629" t="str">
        <f t="shared" si="18"/>
        <v>PROFIL SIGMA+_1.5_250_85_85_28</v>
      </c>
      <c r="K251">
        <v>12</v>
      </c>
      <c r="L251">
        <v>50</v>
      </c>
      <c r="N251">
        <v>101</v>
      </c>
      <c r="Q251">
        <f t="shared" si="20"/>
        <v>16</v>
      </c>
    </row>
    <row r="252" spans="1:17">
      <c r="A252" s="626" t="s">
        <v>20477</v>
      </c>
      <c r="B252" s="627">
        <v>2</v>
      </c>
      <c r="C252" s="626">
        <v>250</v>
      </c>
      <c r="D252" s="629" t="str">
        <f t="shared" si="15"/>
        <v>PROFIL SIGMA+_2_250</v>
      </c>
      <c r="E252">
        <v>85</v>
      </c>
      <c r="F252" s="629" t="str">
        <f t="shared" si="16"/>
        <v>PROFIL SIGMA+_2_250_85</v>
      </c>
      <c r="G252">
        <v>85</v>
      </c>
      <c r="H252" s="629" t="str">
        <f t="shared" si="17"/>
        <v>PROFIL SIGMA+_2_250_85_85</v>
      </c>
      <c r="I252">
        <v>28</v>
      </c>
      <c r="J252" s="629" t="str">
        <f t="shared" si="18"/>
        <v>PROFIL SIGMA+_2_250_85_85_28</v>
      </c>
      <c r="K252">
        <v>12</v>
      </c>
      <c r="L252">
        <v>50</v>
      </c>
      <c r="N252">
        <v>101</v>
      </c>
      <c r="Q252">
        <f t="shared" si="20"/>
        <v>16</v>
      </c>
    </row>
    <row r="253" spans="1:17">
      <c r="A253" s="626" t="s">
        <v>20477</v>
      </c>
      <c r="B253" s="627">
        <v>2.5</v>
      </c>
      <c r="C253" s="626">
        <v>250</v>
      </c>
      <c r="D253" s="629" t="str">
        <f t="shared" si="15"/>
        <v>PROFIL SIGMA+_2.5_250</v>
      </c>
      <c r="E253">
        <v>85</v>
      </c>
      <c r="F253" s="629" t="str">
        <f t="shared" si="16"/>
        <v>PROFIL SIGMA+_2.5_250_85</v>
      </c>
      <c r="G253">
        <v>85</v>
      </c>
      <c r="H253" s="629" t="str">
        <f t="shared" si="17"/>
        <v>PROFIL SIGMA+_2.5_250_85_85</v>
      </c>
      <c r="I253">
        <v>28</v>
      </c>
      <c r="J253" s="629" t="str">
        <f t="shared" si="18"/>
        <v>PROFIL SIGMA+_2.5_250_85_85_28</v>
      </c>
      <c r="K253">
        <v>12</v>
      </c>
      <c r="L253">
        <v>50</v>
      </c>
      <c r="N253">
        <v>102</v>
      </c>
      <c r="Q253">
        <f t="shared" si="20"/>
        <v>16</v>
      </c>
    </row>
    <row r="254" spans="1:17">
      <c r="A254" s="626" t="s">
        <v>20477</v>
      </c>
      <c r="B254" s="627">
        <v>3</v>
      </c>
      <c r="C254" s="626">
        <v>250</v>
      </c>
      <c r="D254" s="629" t="str">
        <f t="shared" si="15"/>
        <v>PROFIL SIGMA+_3_250</v>
      </c>
      <c r="E254">
        <v>85</v>
      </c>
      <c r="F254" s="629" t="str">
        <f t="shared" si="16"/>
        <v>PROFIL SIGMA+_3_250_85</v>
      </c>
      <c r="G254">
        <v>85</v>
      </c>
      <c r="H254" s="629" t="str">
        <f t="shared" si="17"/>
        <v>PROFIL SIGMA+_3_250_85_85</v>
      </c>
      <c r="I254">
        <v>28</v>
      </c>
      <c r="J254" s="629" t="str">
        <f t="shared" si="18"/>
        <v>PROFIL SIGMA+_3_250_85_85_28</v>
      </c>
      <c r="K254">
        <v>12</v>
      </c>
      <c r="L254">
        <v>50</v>
      </c>
      <c r="N254">
        <v>102</v>
      </c>
      <c r="Q254">
        <f t="shared" si="20"/>
        <v>16</v>
      </c>
    </row>
    <row r="255" spans="1:17">
      <c r="A255" s="626" t="s">
        <v>20477</v>
      </c>
      <c r="B255" s="627">
        <v>3.5</v>
      </c>
      <c r="C255" s="626">
        <v>250</v>
      </c>
      <c r="D255" s="629" t="str">
        <f t="shared" si="15"/>
        <v>PROFIL SIGMA+_3.5_250</v>
      </c>
      <c r="E255">
        <v>85</v>
      </c>
      <c r="F255" s="629" t="str">
        <f t="shared" si="16"/>
        <v>PROFIL SIGMA+_3.5_250_85</v>
      </c>
      <c r="G255">
        <v>85</v>
      </c>
      <c r="H255" s="629" t="str">
        <f t="shared" si="17"/>
        <v>PROFIL SIGMA+_3.5_250_85_85</v>
      </c>
      <c r="I255">
        <v>28</v>
      </c>
      <c r="J255" s="629" t="str">
        <f t="shared" si="18"/>
        <v>PROFIL SIGMA+_3.5_250_85_85_28</v>
      </c>
      <c r="K255">
        <v>12</v>
      </c>
      <c r="L255">
        <v>50</v>
      </c>
      <c r="N255">
        <v>102</v>
      </c>
      <c r="Q255">
        <f t="shared" si="20"/>
        <v>16</v>
      </c>
    </row>
    <row r="256" spans="1:17">
      <c r="A256" s="626" t="s">
        <v>20477</v>
      </c>
      <c r="B256" s="627">
        <v>1.5</v>
      </c>
      <c r="C256" s="626">
        <v>300</v>
      </c>
      <c r="D256" s="629" t="str">
        <f t="shared" si="15"/>
        <v>PROFIL SIGMA+_1.5_300</v>
      </c>
      <c r="E256">
        <v>95</v>
      </c>
      <c r="F256" s="629" t="str">
        <f t="shared" si="16"/>
        <v>PROFIL SIGMA+_1.5_300_95</v>
      </c>
      <c r="G256">
        <v>95</v>
      </c>
      <c r="H256" s="629" t="str">
        <f t="shared" si="17"/>
        <v>PROFIL SIGMA+_1.5_300_95_95</v>
      </c>
      <c r="I256">
        <v>28</v>
      </c>
      <c r="J256" s="629" t="str">
        <f t="shared" si="18"/>
        <v>PROFIL SIGMA+_1.5_300_95_95_28</v>
      </c>
      <c r="K256">
        <v>12</v>
      </c>
      <c r="L256">
        <v>50</v>
      </c>
      <c r="N256">
        <v>151</v>
      </c>
      <c r="Q256">
        <f t="shared" si="20"/>
        <v>16</v>
      </c>
    </row>
    <row r="257" spans="1:17">
      <c r="A257" s="626" t="s">
        <v>20477</v>
      </c>
      <c r="B257" s="627">
        <v>2</v>
      </c>
      <c r="C257" s="626">
        <v>300</v>
      </c>
      <c r="D257" s="629" t="str">
        <f t="shared" si="15"/>
        <v>PROFIL SIGMA+_2_300</v>
      </c>
      <c r="E257">
        <v>95</v>
      </c>
      <c r="F257" s="629" t="str">
        <f t="shared" si="16"/>
        <v>PROFIL SIGMA+_2_300_95</v>
      </c>
      <c r="G257">
        <v>95</v>
      </c>
      <c r="H257" s="629" t="str">
        <f t="shared" si="17"/>
        <v>PROFIL SIGMA+_2_300_95_95</v>
      </c>
      <c r="I257">
        <v>28</v>
      </c>
      <c r="J257" s="629" t="str">
        <f t="shared" si="18"/>
        <v>PROFIL SIGMA+_2_300_95_95_28</v>
      </c>
      <c r="K257">
        <v>12</v>
      </c>
      <c r="L257">
        <v>50</v>
      </c>
      <c r="N257">
        <v>151</v>
      </c>
      <c r="Q257">
        <f t="shared" si="20"/>
        <v>16</v>
      </c>
    </row>
    <row r="258" spans="1:17">
      <c r="A258" s="626" t="s">
        <v>20477</v>
      </c>
      <c r="B258" s="627">
        <v>2.5</v>
      </c>
      <c r="C258" s="626">
        <v>300</v>
      </c>
      <c r="D258" s="629" t="str">
        <f t="shared" si="15"/>
        <v>PROFIL SIGMA+_2.5_300</v>
      </c>
      <c r="E258">
        <v>95</v>
      </c>
      <c r="F258" s="629" t="str">
        <f t="shared" si="16"/>
        <v>PROFIL SIGMA+_2.5_300_95</v>
      </c>
      <c r="G258">
        <v>95</v>
      </c>
      <c r="H258" s="629" t="str">
        <f t="shared" si="17"/>
        <v>PROFIL SIGMA+_2.5_300_95_95</v>
      </c>
      <c r="I258">
        <v>28</v>
      </c>
      <c r="J258" s="629" t="str">
        <f t="shared" si="18"/>
        <v>PROFIL SIGMA+_2.5_300_95_95_28</v>
      </c>
      <c r="K258">
        <v>12</v>
      </c>
      <c r="L258">
        <v>50</v>
      </c>
      <c r="N258">
        <v>152</v>
      </c>
      <c r="Q258">
        <f t="shared" si="20"/>
        <v>16</v>
      </c>
    </row>
    <row r="259" spans="1:17">
      <c r="A259" s="626" t="s">
        <v>20477</v>
      </c>
      <c r="B259" s="627">
        <v>3</v>
      </c>
      <c r="C259" s="626">
        <v>300</v>
      </c>
      <c r="D259" s="629" t="str">
        <f t="shared" ref="D259:D271" si="21">CONCATENATE(A259,"_",B259,"_",C259)</f>
        <v>PROFIL SIGMA+_3_300</v>
      </c>
      <c r="E259">
        <v>95</v>
      </c>
      <c r="F259" s="629" t="str">
        <f t="shared" ref="F259:F271" si="22">CONCATENATE(D259,"_",E259)</f>
        <v>PROFIL SIGMA+_3_300_95</v>
      </c>
      <c r="G259">
        <v>95</v>
      </c>
      <c r="H259" s="629" t="str">
        <f t="shared" ref="H259:H271" si="23">CONCATENATE(F259,"_",G259)</f>
        <v>PROFIL SIGMA+_3_300_95_95</v>
      </c>
      <c r="I259">
        <v>28</v>
      </c>
      <c r="J259" s="629" t="str">
        <f t="shared" ref="J259:J270" si="24">CONCATENATE(H259,"_",I259)</f>
        <v>PROFIL SIGMA+_3_300_95_95_28</v>
      </c>
      <c r="K259">
        <v>12</v>
      </c>
      <c r="L259">
        <v>50</v>
      </c>
      <c r="N259">
        <v>152</v>
      </c>
      <c r="Q259">
        <f t="shared" si="20"/>
        <v>16</v>
      </c>
    </row>
    <row r="260" spans="1:17">
      <c r="A260" s="626" t="s">
        <v>20477</v>
      </c>
      <c r="B260" s="627">
        <v>3.5</v>
      </c>
      <c r="C260" s="626">
        <v>300</v>
      </c>
      <c r="D260" s="629" t="str">
        <f t="shared" si="21"/>
        <v>PROFIL SIGMA+_3.5_300</v>
      </c>
      <c r="E260">
        <v>95</v>
      </c>
      <c r="F260" s="629" t="str">
        <f t="shared" si="22"/>
        <v>PROFIL SIGMA+_3.5_300_95</v>
      </c>
      <c r="G260">
        <v>95</v>
      </c>
      <c r="H260" s="629" t="str">
        <f t="shared" si="23"/>
        <v>PROFIL SIGMA+_3.5_300_95_95</v>
      </c>
      <c r="I260">
        <v>28</v>
      </c>
      <c r="J260" s="629" t="str">
        <f t="shared" si="24"/>
        <v>PROFIL SIGMA+_3.5_300_95_95_28</v>
      </c>
      <c r="K260">
        <v>12</v>
      </c>
      <c r="L260">
        <v>50</v>
      </c>
      <c r="N260">
        <v>152</v>
      </c>
      <c r="Q260">
        <f t="shared" si="20"/>
        <v>16</v>
      </c>
    </row>
    <row r="261" spans="1:17">
      <c r="A261" s="626" t="s">
        <v>20477</v>
      </c>
      <c r="B261" s="627">
        <v>1.5</v>
      </c>
      <c r="C261" s="626">
        <v>350</v>
      </c>
      <c r="D261" s="629" t="str">
        <f t="shared" si="21"/>
        <v>PROFIL SIGMA+_1.5_350</v>
      </c>
      <c r="E261">
        <v>100</v>
      </c>
      <c r="F261" s="629" t="str">
        <f t="shared" si="22"/>
        <v>PROFIL SIGMA+_1.5_350_100</v>
      </c>
      <c r="G261">
        <v>100</v>
      </c>
      <c r="H261" s="629" t="str">
        <f t="shared" si="23"/>
        <v>PROFIL SIGMA+_1.5_350_100_100</v>
      </c>
      <c r="I261">
        <v>28</v>
      </c>
      <c r="J261" s="629" t="str">
        <f t="shared" si="24"/>
        <v>PROFIL SIGMA+_1.5_350_100_100_28</v>
      </c>
      <c r="K261">
        <v>12</v>
      </c>
      <c r="L261">
        <v>50</v>
      </c>
      <c r="N261">
        <v>201</v>
      </c>
      <c r="Q261">
        <f t="shared" si="20"/>
        <v>16</v>
      </c>
    </row>
    <row r="262" spans="1:17">
      <c r="A262" s="626" t="s">
        <v>20477</v>
      </c>
      <c r="B262" s="627">
        <v>2</v>
      </c>
      <c r="C262" s="626">
        <v>350</v>
      </c>
      <c r="D262" s="629" t="str">
        <f t="shared" si="21"/>
        <v>PROFIL SIGMA+_2_350</v>
      </c>
      <c r="E262">
        <v>100</v>
      </c>
      <c r="F262" s="629" t="str">
        <f t="shared" si="22"/>
        <v>PROFIL SIGMA+_2_350_100</v>
      </c>
      <c r="G262">
        <v>100</v>
      </c>
      <c r="H262" s="629" t="str">
        <f t="shared" si="23"/>
        <v>PROFIL SIGMA+_2_350_100_100</v>
      </c>
      <c r="I262">
        <v>28</v>
      </c>
      <c r="J262" s="629" t="str">
        <f t="shared" si="24"/>
        <v>PROFIL SIGMA+_2_350_100_100_28</v>
      </c>
      <c r="K262">
        <v>12</v>
      </c>
      <c r="L262">
        <v>50</v>
      </c>
      <c r="N262">
        <v>201</v>
      </c>
      <c r="Q262">
        <f t="shared" si="20"/>
        <v>16</v>
      </c>
    </row>
    <row r="263" spans="1:17">
      <c r="A263" s="626" t="s">
        <v>20477</v>
      </c>
      <c r="B263" s="627">
        <v>2.5</v>
      </c>
      <c r="C263" s="626">
        <v>350</v>
      </c>
      <c r="D263" s="629" t="str">
        <f t="shared" si="21"/>
        <v>PROFIL SIGMA+_2.5_350</v>
      </c>
      <c r="E263">
        <v>100</v>
      </c>
      <c r="F263" s="629" t="str">
        <f t="shared" si="22"/>
        <v>PROFIL SIGMA+_2.5_350_100</v>
      </c>
      <c r="G263">
        <v>100</v>
      </c>
      <c r="H263" s="629" t="str">
        <f t="shared" si="23"/>
        <v>PROFIL SIGMA+_2.5_350_100_100</v>
      </c>
      <c r="I263">
        <v>28</v>
      </c>
      <c r="J263" s="629" t="str">
        <f t="shared" si="24"/>
        <v>PROFIL SIGMA+_2.5_350_100_100_28</v>
      </c>
      <c r="K263">
        <v>12</v>
      </c>
      <c r="L263">
        <v>50</v>
      </c>
      <c r="N263">
        <v>202</v>
      </c>
      <c r="Q263">
        <f t="shared" si="20"/>
        <v>16</v>
      </c>
    </row>
    <row r="264" spans="1:17">
      <c r="A264" s="626" t="s">
        <v>20477</v>
      </c>
      <c r="B264" s="627">
        <v>3</v>
      </c>
      <c r="C264" s="626">
        <v>350</v>
      </c>
      <c r="D264" s="629" t="str">
        <f t="shared" si="21"/>
        <v>PROFIL SIGMA+_3_350</v>
      </c>
      <c r="E264">
        <v>100</v>
      </c>
      <c r="F264" s="629" t="str">
        <f t="shared" si="22"/>
        <v>PROFIL SIGMA+_3_350_100</v>
      </c>
      <c r="G264">
        <v>100</v>
      </c>
      <c r="H264" s="629" t="str">
        <f t="shared" si="23"/>
        <v>PROFIL SIGMA+_3_350_100_100</v>
      </c>
      <c r="I264">
        <v>28</v>
      </c>
      <c r="J264" s="629" t="str">
        <f t="shared" si="24"/>
        <v>PROFIL SIGMA+_3_350_100_100_28</v>
      </c>
      <c r="K264">
        <v>12</v>
      </c>
      <c r="L264">
        <v>50</v>
      </c>
      <c r="N264">
        <v>202</v>
      </c>
      <c r="Q264">
        <f t="shared" si="20"/>
        <v>16</v>
      </c>
    </row>
    <row r="265" spans="1:17">
      <c r="A265" s="626" t="s">
        <v>20477</v>
      </c>
      <c r="B265" s="627">
        <v>3.5</v>
      </c>
      <c r="C265" s="626">
        <v>350</v>
      </c>
      <c r="D265" s="629" t="str">
        <f t="shared" si="21"/>
        <v>PROFIL SIGMA+_3.5_350</v>
      </c>
      <c r="E265">
        <v>100</v>
      </c>
      <c r="F265" s="629" t="str">
        <f t="shared" si="22"/>
        <v>PROFIL SIGMA+_3.5_350_100</v>
      </c>
      <c r="G265">
        <v>100</v>
      </c>
      <c r="H265" s="629" t="str">
        <f t="shared" si="23"/>
        <v>PROFIL SIGMA+_3.5_350_100_100</v>
      </c>
      <c r="I265">
        <v>28</v>
      </c>
      <c r="J265" s="629" t="str">
        <f t="shared" si="24"/>
        <v>PROFIL SIGMA+_3.5_350_100_100_28</v>
      </c>
      <c r="K265">
        <v>12</v>
      </c>
      <c r="L265">
        <v>50</v>
      </c>
      <c r="N265">
        <v>202</v>
      </c>
      <c r="Q265">
        <f t="shared" si="20"/>
        <v>16</v>
      </c>
    </row>
    <row r="266" spans="1:17">
      <c r="A266" s="626" t="s">
        <v>20477</v>
      </c>
      <c r="B266" s="627">
        <v>1.5</v>
      </c>
      <c r="C266" s="626">
        <v>400</v>
      </c>
      <c r="D266" s="629" t="str">
        <f t="shared" si="21"/>
        <v>PROFIL SIGMA+_1.5_400</v>
      </c>
      <c r="E266">
        <v>100</v>
      </c>
      <c r="F266" s="629" t="str">
        <f t="shared" si="22"/>
        <v>PROFIL SIGMA+_1.5_400_100</v>
      </c>
      <c r="G266">
        <v>100</v>
      </c>
      <c r="H266" s="629" t="str">
        <f t="shared" si="23"/>
        <v>PROFIL SIGMA+_1.5_400_100_100</v>
      </c>
      <c r="I266">
        <v>28</v>
      </c>
      <c r="J266" s="629" t="str">
        <f t="shared" si="24"/>
        <v>PROFIL SIGMA+_1.5_400_100_100_28</v>
      </c>
      <c r="K266">
        <v>12</v>
      </c>
      <c r="L266">
        <v>50</v>
      </c>
      <c r="N266">
        <v>251</v>
      </c>
      <c r="Q266">
        <f t="shared" si="20"/>
        <v>16</v>
      </c>
    </row>
    <row r="267" spans="1:17">
      <c r="A267" s="626" t="s">
        <v>20477</v>
      </c>
      <c r="B267" s="627">
        <v>2</v>
      </c>
      <c r="C267" s="626">
        <v>400</v>
      </c>
      <c r="D267" s="629" t="str">
        <f t="shared" si="21"/>
        <v>PROFIL SIGMA+_2_400</v>
      </c>
      <c r="E267">
        <v>100</v>
      </c>
      <c r="F267" s="629" t="str">
        <f t="shared" si="22"/>
        <v>PROFIL SIGMA+_2_400_100</v>
      </c>
      <c r="G267">
        <v>100</v>
      </c>
      <c r="H267" s="629" t="str">
        <f t="shared" si="23"/>
        <v>PROFIL SIGMA+_2_400_100_100</v>
      </c>
      <c r="I267">
        <v>28</v>
      </c>
      <c r="J267" s="629" t="str">
        <f t="shared" si="24"/>
        <v>PROFIL SIGMA+_2_400_100_100_28</v>
      </c>
      <c r="K267">
        <v>12</v>
      </c>
      <c r="L267">
        <v>50</v>
      </c>
      <c r="N267">
        <v>251</v>
      </c>
      <c r="Q267">
        <f t="shared" si="20"/>
        <v>16</v>
      </c>
    </row>
    <row r="268" spans="1:17">
      <c r="A268" s="626" t="s">
        <v>20477</v>
      </c>
      <c r="B268" s="627">
        <v>2.5</v>
      </c>
      <c r="C268" s="626">
        <v>400</v>
      </c>
      <c r="D268" s="629" t="str">
        <f t="shared" si="21"/>
        <v>PROFIL SIGMA+_2.5_400</v>
      </c>
      <c r="E268">
        <v>100</v>
      </c>
      <c r="F268" s="629" t="str">
        <f t="shared" si="22"/>
        <v>PROFIL SIGMA+_2.5_400_100</v>
      </c>
      <c r="G268">
        <v>100</v>
      </c>
      <c r="H268" s="629" t="str">
        <f t="shared" si="23"/>
        <v>PROFIL SIGMA+_2.5_400_100_100</v>
      </c>
      <c r="I268">
        <v>28</v>
      </c>
      <c r="J268" s="629" t="str">
        <f t="shared" si="24"/>
        <v>PROFIL SIGMA+_2.5_400_100_100_28</v>
      </c>
      <c r="K268">
        <v>12</v>
      </c>
      <c r="L268">
        <v>50</v>
      </c>
      <c r="N268">
        <v>252</v>
      </c>
      <c r="Q268">
        <f t="shared" si="20"/>
        <v>16</v>
      </c>
    </row>
    <row r="269" spans="1:17">
      <c r="A269" s="626" t="s">
        <v>20477</v>
      </c>
      <c r="B269" s="627">
        <v>3</v>
      </c>
      <c r="C269" s="626">
        <v>400</v>
      </c>
      <c r="D269" s="629" t="str">
        <f t="shared" si="21"/>
        <v>PROFIL SIGMA+_3_400</v>
      </c>
      <c r="E269">
        <v>100</v>
      </c>
      <c r="F269" s="629" t="str">
        <f t="shared" si="22"/>
        <v>PROFIL SIGMA+_3_400_100</v>
      </c>
      <c r="G269">
        <v>100</v>
      </c>
      <c r="H269" s="629" t="str">
        <f t="shared" si="23"/>
        <v>PROFIL SIGMA+_3_400_100_100</v>
      </c>
      <c r="I269">
        <v>28</v>
      </c>
      <c r="J269" s="629" t="str">
        <f t="shared" si="24"/>
        <v>PROFIL SIGMA+_3_400_100_100_28</v>
      </c>
      <c r="K269">
        <v>12</v>
      </c>
      <c r="L269">
        <v>50</v>
      </c>
      <c r="N269">
        <v>252</v>
      </c>
      <c r="Q269">
        <f t="shared" si="20"/>
        <v>16</v>
      </c>
    </row>
    <row r="270" spans="1:17">
      <c r="A270" s="626" t="s">
        <v>20477</v>
      </c>
      <c r="B270" s="627">
        <v>3.5</v>
      </c>
      <c r="C270" s="626">
        <v>400</v>
      </c>
      <c r="D270" s="629" t="str">
        <f t="shared" si="21"/>
        <v>PROFIL SIGMA+_3.5_400</v>
      </c>
      <c r="E270">
        <v>100</v>
      </c>
      <c r="F270" s="629" t="str">
        <f t="shared" si="22"/>
        <v>PROFIL SIGMA+_3.5_400_100</v>
      </c>
      <c r="G270">
        <v>100</v>
      </c>
      <c r="H270" s="629" t="str">
        <f t="shared" si="23"/>
        <v>PROFIL SIGMA+_3.5_400_100_100</v>
      </c>
      <c r="I270">
        <v>28</v>
      </c>
      <c r="J270" s="629" t="str">
        <f t="shared" si="24"/>
        <v>PROFIL SIGMA+_3.5_400_100_100_28</v>
      </c>
      <c r="K270">
        <v>12</v>
      </c>
      <c r="L270">
        <v>50</v>
      </c>
      <c r="N270">
        <v>252</v>
      </c>
      <c r="Q270">
        <f t="shared" si="20"/>
        <v>16</v>
      </c>
    </row>
    <row r="271" spans="1:17" s="64" customFormat="1">
      <c r="A271" s="64" t="s">
        <v>20464</v>
      </c>
      <c r="B271" s="632">
        <v>1.5</v>
      </c>
      <c r="C271" s="64">
        <v>100</v>
      </c>
      <c r="D271" s="629" t="str">
        <f t="shared" si="21"/>
        <v>PROFIL U_1.5_100</v>
      </c>
      <c r="E271" s="64">
        <v>40</v>
      </c>
      <c r="F271" s="629" t="str">
        <f t="shared" si="22"/>
        <v>PROFIL U_1.5_100_40</v>
      </c>
      <c r="G271" s="64">
        <v>40</v>
      </c>
      <c r="H271" s="629" t="str">
        <f t="shared" si="23"/>
        <v>PROFIL U_1.5_100_40_40</v>
      </c>
      <c r="Q271">
        <f t="shared" si="20"/>
        <v>0</v>
      </c>
    </row>
    <row r="272" spans="1:17">
      <c r="A272" s="626" t="s">
        <v>20464</v>
      </c>
      <c r="B272" s="627">
        <v>1.5</v>
      </c>
      <c r="C272" s="626">
        <v>100</v>
      </c>
      <c r="D272" s="629" t="str">
        <f t="shared" ref="D272:D335" si="25">CONCATENATE(A272,"_",B272,"_",C272)</f>
        <v>PROFIL U_1.5_100</v>
      </c>
      <c r="E272">
        <v>45</v>
      </c>
      <c r="F272" s="629" t="str">
        <f t="shared" ref="F272:F335" si="26">CONCATENATE(D272,"_",E272)</f>
        <v>PROFIL U_1.5_100_45</v>
      </c>
      <c r="G272">
        <v>45</v>
      </c>
      <c r="H272" s="629" t="str">
        <f t="shared" ref="H272:H335" si="27">CONCATENATE(F272,"_",G272)</f>
        <v>PROFIL U_1.5_100_45_45</v>
      </c>
      <c r="Q272">
        <f t="shared" si="20"/>
        <v>0</v>
      </c>
    </row>
    <row r="273" spans="1:17">
      <c r="A273" s="626" t="s">
        <v>20464</v>
      </c>
      <c r="B273" s="627">
        <v>1.5</v>
      </c>
      <c r="C273" s="626">
        <v>110</v>
      </c>
      <c r="D273" s="629" t="str">
        <f t="shared" si="25"/>
        <v>PROFIL U_1.5_110</v>
      </c>
      <c r="E273">
        <v>40</v>
      </c>
      <c r="F273" s="629" t="str">
        <f t="shared" si="26"/>
        <v>PROFIL U_1.5_110_40</v>
      </c>
      <c r="G273">
        <v>40</v>
      </c>
      <c r="H273" s="629" t="str">
        <f t="shared" si="27"/>
        <v>PROFIL U_1.5_110_40_40</v>
      </c>
      <c r="Q273">
        <f t="shared" si="20"/>
        <v>0</v>
      </c>
    </row>
    <row r="274" spans="1:17">
      <c r="A274" s="626" t="s">
        <v>20464</v>
      </c>
      <c r="B274" s="627">
        <v>1.5</v>
      </c>
      <c r="C274" s="626">
        <v>110</v>
      </c>
      <c r="D274" s="629" t="str">
        <f t="shared" si="25"/>
        <v>PROFIL U_1.5_110</v>
      </c>
      <c r="E274">
        <v>45</v>
      </c>
      <c r="F274" s="629" t="str">
        <f t="shared" si="26"/>
        <v>PROFIL U_1.5_110_45</v>
      </c>
      <c r="G274">
        <v>45</v>
      </c>
      <c r="H274" s="629" t="str">
        <f t="shared" si="27"/>
        <v>PROFIL U_1.5_110_45_45</v>
      </c>
      <c r="Q274">
        <f t="shared" si="20"/>
        <v>0</v>
      </c>
    </row>
    <row r="275" spans="1:17">
      <c r="A275" s="626" t="s">
        <v>20464</v>
      </c>
      <c r="B275" s="627">
        <v>1.5</v>
      </c>
      <c r="C275" s="626">
        <v>120</v>
      </c>
      <c r="D275" s="629" t="str">
        <f t="shared" si="25"/>
        <v>PROFIL U_1.5_120</v>
      </c>
      <c r="E275">
        <v>40</v>
      </c>
      <c r="F275" s="629" t="str">
        <f t="shared" si="26"/>
        <v>PROFIL U_1.5_120_40</v>
      </c>
      <c r="G275">
        <v>40</v>
      </c>
      <c r="H275" s="629" t="str">
        <f t="shared" si="27"/>
        <v>PROFIL U_1.5_120_40_40</v>
      </c>
      <c r="Q275">
        <f t="shared" si="20"/>
        <v>0</v>
      </c>
    </row>
    <row r="276" spans="1:17">
      <c r="A276" s="626" t="s">
        <v>20464</v>
      </c>
      <c r="B276" s="627">
        <v>1.5</v>
      </c>
      <c r="C276" s="626">
        <v>120</v>
      </c>
      <c r="D276" s="629" t="str">
        <f t="shared" si="25"/>
        <v>PROFIL U_1.5_120</v>
      </c>
      <c r="E276">
        <v>45</v>
      </c>
      <c r="F276" s="629" t="str">
        <f t="shared" si="26"/>
        <v>PROFIL U_1.5_120_45</v>
      </c>
      <c r="G276">
        <v>45</v>
      </c>
      <c r="H276" s="629" t="str">
        <f t="shared" si="27"/>
        <v>PROFIL U_1.5_120_45_45</v>
      </c>
      <c r="Q276">
        <f t="shared" si="20"/>
        <v>0</v>
      </c>
    </row>
    <row r="277" spans="1:17">
      <c r="A277" s="626" t="s">
        <v>20464</v>
      </c>
      <c r="B277" s="627">
        <v>1.5</v>
      </c>
      <c r="C277" s="626">
        <v>130</v>
      </c>
      <c r="D277" s="629" t="str">
        <f t="shared" si="25"/>
        <v>PROFIL U_1.5_130</v>
      </c>
      <c r="E277">
        <v>40</v>
      </c>
      <c r="F277" s="629" t="str">
        <f t="shared" si="26"/>
        <v>PROFIL U_1.5_130_40</v>
      </c>
      <c r="G277">
        <v>40</v>
      </c>
      <c r="H277" s="629" t="str">
        <f t="shared" si="27"/>
        <v>PROFIL U_1.5_130_40_40</v>
      </c>
      <c r="Q277">
        <f t="shared" si="20"/>
        <v>0</v>
      </c>
    </row>
    <row r="278" spans="1:17">
      <c r="A278" s="626" t="s">
        <v>20464</v>
      </c>
      <c r="B278" s="627">
        <v>1.5</v>
      </c>
      <c r="C278" s="626">
        <v>130</v>
      </c>
      <c r="D278" s="629" t="str">
        <f t="shared" si="25"/>
        <v>PROFIL U_1.5_130</v>
      </c>
      <c r="E278">
        <v>45</v>
      </c>
      <c r="F278" s="629" t="str">
        <f t="shared" si="26"/>
        <v>PROFIL U_1.5_130_45</v>
      </c>
      <c r="G278">
        <v>45</v>
      </c>
      <c r="H278" s="629" t="str">
        <f t="shared" si="27"/>
        <v>PROFIL U_1.5_130_45_45</v>
      </c>
      <c r="Q278">
        <f t="shared" si="20"/>
        <v>0</v>
      </c>
    </row>
    <row r="279" spans="1:17">
      <c r="A279" s="626" t="s">
        <v>20464</v>
      </c>
      <c r="B279" s="627">
        <v>1.5</v>
      </c>
      <c r="C279" s="626">
        <v>140</v>
      </c>
      <c r="D279" s="629" t="str">
        <f t="shared" si="25"/>
        <v>PROFIL U_1.5_140</v>
      </c>
      <c r="E279">
        <v>40</v>
      </c>
      <c r="F279" s="629" t="str">
        <f t="shared" si="26"/>
        <v>PROFIL U_1.5_140_40</v>
      </c>
      <c r="G279">
        <v>40</v>
      </c>
      <c r="H279" s="629" t="str">
        <f t="shared" si="27"/>
        <v>PROFIL U_1.5_140_40_40</v>
      </c>
      <c r="Q279">
        <f t="shared" si="20"/>
        <v>0</v>
      </c>
    </row>
    <row r="280" spans="1:17">
      <c r="A280" s="626" t="s">
        <v>20464</v>
      </c>
      <c r="B280" s="627">
        <v>1.5</v>
      </c>
      <c r="C280" s="626">
        <v>140</v>
      </c>
      <c r="D280" s="629" t="str">
        <f t="shared" si="25"/>
        <v>PROFIL U_1.5_140</v>
      </c>
      <c r="E280">
        <v>45</v>
      </c>
      <c r="F280" s="629" t="str">
        <f t="shared" si="26"/>
        <v>PROFIL U_1.5_140_45</v>
      </c>
      <c r="G280">
        <v>45</v>
      </c>
      <c r="H280" s="629" t="str">
        <f t="shared" si="27"/>
        <v>PROFIL U_1.5_140_45_45</v>
      </c>
      <c r="Q280">
        <f t="shared" si="20"/>
        <v>0</v>
      </c>
    </row>
    <row r="281" spans="1:17">
      <c r="A281" s="626" t="s">
        <v>20464</v>
      </c>
      <c r="B281" s="627">
        <v>1.5</v>
      </c>
      <c r="C281" s="626">
        <v>150</v>
      </c>
      <c r="D281" s="629" t="str">
        <f t="shared" si="25"/>
        <v>PROFIL U_1.5_150</v>
      </c>
      <c r="E281">
        <v>40</v>
      </c>
      <c r="F281" s="629" t="str">
        <f t="shared" si="26"/>
        <v>PROFIL U_1.5_150_40</v>
      </c>
      <c r="G281">
        <v>40</v>
      </c>
      <c r="H281" s="629" t="str">
        <f t="shared" si="27"/>
        <v>PROFIL U_1.5_150_40_40</v>
      </c>
      <c r="Q281">
        <f t="shared" si="20"/>
        <v>0</v>
      </c>
    </row>
    <row r="282" spans="1:17">
      <c r="A282" s="626" t="s">
        <v>20464</v>
      </c>
      <c r="B282" s="627">
        <v>1.5</v>
      </c>
      <c r="C282" s="626">
        <v>150</v>
      </c>
      <c r="D282" s="629" t="str">
        <f t="shared" si="25"/>
        <v>PROFIL U_1.5_150</v>
      </c>
      <c r="E282">
        <v>45</v>
      </c>
      <c r="F282" s="629" t="str">
        <f t="shared" si="26"/>
        <v>PROFIL U_1.5_150_45</v>
      </c>
      <c r="G282">
        <v>45</v>
      </c>
      <c r="H282" s="629" t="str">
        <f t="shared" si="27"/>
        <v>PROFIL U_1.5_150_45_45</v>
      </c>
      <c r="Q282">
        <f t="shared" si="20"/>
        <v>0</v>
      </c>
    </row>
    <row r="283" spans="1:17">
      <c r="A283" s="626" t="s">
        <v>20464</v>
      </c>
      <c r="B283" s="627">
        <v>1.5</v>
      </c>
      <c r="C283" s="626">
        <v>160</v>
      </c>
      <c r="D283" s="629" t="str">
        <f t="shared" si="25"/>
        <v>PROFIL U_1.5_160</v>
      </c>
      <c r="E283">
        <v>40</v>
      </c>
      <c r="F283" s="629" t="str">
        <f t="shared" si="26"/>
        <v>PROFIL U_1.5_160_40</v>
      </c>
      <c r="G283">
        <v>40</v>
      </c>
      <c r="H283" s="629" t="str">
        <f t="shared" si="27"/>
        <v>PROFIL U_1.5_160_40_40</v>
      </c>
      <c r="Q283">
        <f t="shared" si="20"/>
        <v>0</v>
      </c>
    </row>
    <row r="284" spans="1:17">
      <c r="A284" s="626" t="s">
        <v>20464</v>
      </c>
      <c r="B284" s="627">
        <v>1.5</v>
      </c>
      <c r="C284" s="626">
        <v>160</v>
      </c>
      <c r="D284" s="629" t="str">
        <f t="shared" si="25"/>
        <v>PROFIL U_1.5_160</v>
      </c>
      <c r="E284">
        <v>45</v>
      </c>
      <c r="F284" s="629" t="str">
        <f t="shared" si="26"/>
        <v>PROFIL U_1.5_160_45</v>
      </c>
      <c r="G284">
        <v>45</v>
      </c>
      <c r="H284" s="629" t="str">
        <f t="shared" si="27"/>
        <v>PROFIL U_1.5_160_45_45</v>
      </c>
      <c r="Q284">
        <f t="shared" si="20"/>
        <v>0</v>
      </c>
    </row>
    <row r="285" spans="1:17">
      <c r="A285" s="626" t="s">
        <v>20464</v>
      </c>
      <c r="B285" s="627">
        <v>1.5</v>
      </c>
      <c r="C285" s="626">
        <v>170</v>
      </c>
      <c r="D285" s="629" t="str">
        <f t="shared" si="25"/>
        <v>PROFIL U_1.5_170</v>
      </c>
      <c r="E285">
        <v>40</v>
      </c>
      <c r="F285" s="629" t="str">
        <f t="shared" si="26"/>
        <v>PROFIL U_1.5_170_40</v>
      </c>
      <c r="G285">
        <v>40</v>
      </c>
      <c r="H285" s="629" t="str">
        <f t="shared" si="27"/>
        <v>PROFIL U_1.5_170_40_40</v>
      </c>
      <c r="Q285">
        <f t="shared" si="20"/>
        <v>0</v>
      </c>
    </row>
    <row r="286" spans="1:17">
      <c r="A286" s="626" t="s">
        <v>20464</v>
      </c>
      <c r="B286" s="627">
        <v>1.5</v>
      </c>
      <c r="C286" s="626">
        <v>170</v>
      </c>
      <c r="D286" s="629" t="str">
        <f t="shared" si="25"/>
        <v>PROFIL U_1.5_170</v>
      </c>
      <c r="E286">
        <v>45</v>
      </c>
      <c r="F286" s="629" t="str">
        <f t="shared" si="26"/>
        <v>PROFIL U_1.5_170_45</v>
      </c>
      <c r="G286">
        <v>45</v>
      </c>
      <c r="H286" s="629" t="str">
        <f t="shared" si="27"/>
        <v>PROFIL U_1.5_170_45_45</v>
      </c>
      <c r="Q286">
        <f t="shared" ref="Q286:Q349" si="28">I286-K286</f>
        <v>0</v>
      </c>
    </row>
    <row r="287" spans="1:17">
      <c r="A287" s="626" t="s">
        <v>20464</v>
      </c>
      <c r="B287" s="627">
        <v>1.5</v>
      </c>
      <c r="C287" s="626">
        <v>180</v>
      </c>
      <c r="D287" s="629" t="str">
        <f t="shared" si="25"/>
        <v>PROFIL U_1.5_180</v>
      </c>
      <c r="E287">
        <v>40</v>
      </c>
      <c r="F287" s="629" t="str">
        <f t="shared" si="26"/>
        <v>PROFIL U_1.5_180_40</v>
      </c>
      <c r="G287">
        <v>40</v>
      </c>
      <c r="H287" s="629" t="str">
        <f t="shared" si="27"/>
        <v>PROFIL U_1.5_180_40_40</v>
      </c>
      <c r="Q287">
        <f t="shared" si="28"/>
        <v>0</v>
      </c>
    </row>
    <row r="288" spans="1:17">
      <c r="A288" s="626" t="s">
        <v>20464</v>
      </c>
      <c r="B288" s="627">
        <v>1.5</v>
      </c>
      <c r="C288" s="626">
        <v>180</v>
      </c>
      <c r="D288" s="629" t="str">
        <f t="shared" si="25"/>
        <v>PROFIL U_1.5_180</v>
      </c>
      <c r="E288">
        <v>45</v>
      </c>
      <c r="F288" s="629" t="str">
        <f t="shared" si="26"/>
        <v>PROFIL U_1.5_180_45</v>
      </c>
      <c r="G288">
        <v>45</v>
      </c>
      <c r="H288" s="629" t="str">
        <f t="shared" si="27"/>
        <v>PROFIL U_1.5_180_45_45</v>
      </c>
      <c r="Q288">
        <f t="shared" si="28"/>
        <v>0</v>
      </c>
    </row>
    <row r="289" spans="1:17">
      <c r="A289" s="626" t="s">
        <v>20464</v>
      </c>
      <c r="B289" s="627">
        <v>1.5</v>
      </c>
      <c r="C289" s="626">
        <v>190</v>
      </c>
      <c r="D289" s="629" t="str">
        <f t="shared" si="25"/>
        <v>PROFIL U_1.5_190</v>
      </c>
      <c r="E289">
        <v>40</v>
      </c>
      <c r="F289" s="629" t="str">
        <f t="shared" si="26"/>
        <v>PROFIL U_1.5_190_40</v>
      </c>
      <c r="G289">
        <v>40</v>
      </c>
      <c r="H289" s="629" t="str">
        <f t="shared" si="27"/>
        <v>PROFIL U_1.5_190_40_40</v>
      </c>
      <c r="Q289">
        <f t="shared" si="28"/>
        <v>0</v>
      </c>
    </row>
    <row r="290" spans="1:17">
      <c r="A290" s="626" t="s">
        <v>20464</v>
      </c>
      <c r="B290" s="627">
        <v>1.5</v>
      </c>
      <c r="C290" s="626">
        <v>190</v>
      </c>
      <c r="D290" s="629" t="str">
        <f t="shared" si="25"/>
        <v>PROFIL U_1.5_190</v>
      </c>
      <c r="E290">
        <v>45</v>
      </c>
      <c r="F290" s="629" t="str">
        <f t="shared" si="26"/>
        <v>PROFIL U_1.5_190_45</v>
      </c>
      <c r="G290">
        <v>45</v>
      </c>
      <c r="H290" s="629" t="str">
        <f t="shared" si="27"/>
        <v>PROFIL U_1.5_190_45_45</v>
      </c>
      <c r="Q290">
        <f t="shared" si="28"/>
        <v>0</v>
      </c>
    </row>
    <row r="291" spans="1:17">
      <c r="A291" s="626" t="s">
        <v>20464</v>
      </c>
      <c r="B291" s="627">
        <v>1.5</v>
      </c>
      <c r="C291" s="626">
        <v>200</v>
      </c>
      <c r="D291" s="629" t="str">
        <f t="shared" si="25"/>
        <v>PROFIL U_1.5_200</v>
      </c>
      <c r="E291">
        <v>40</v>
      </c>
      <c r="F291" s="629" t="str">
        <f t="shared" si="26"/>
        <v>PROFIL U_1.5_200_40</v>
      </c>
      <c r="G291">
        <v>40</v>
      </c>
      <c r="H291" s="629" t="str">
        <f t="shared" si="27"/>
        <v>PROFIL U_1.5_200_40_40</v>
      </c>
      <c r="Q291">
        <f t="shared" si="28"/>
        <v>0</v>
      </c>
    </row>
    <row r="292" spans="1:17">
      <c r="A292" s="626" t="s">
        <v>20464</v>
      </c>
      <c r="B292" s="627">
        <v>1.5</v>
      </c>
      <c r="C292" s="626">
        <v>200</v>
      </c>
      <c r="D292" s="629" t="str">
        <f t="shared" si="25"/>
        <v>PROFIL U_1.5_200</v>
      </c>
      <c r="E292">
        <v>45</v>
      </c>
      <c r="F292" s="629" t="str">
        <f t="shared" si="26"/>
        <v>PROFIL U_1.5_200_45</v>
      </c>
      <c r="G292">
        <v>45</v>
      </c>
      <c r="H292" s="629" t="str">
        <f t="shared" si="27"/>
        <v>PROFIL U_1.5_200_45_45</v>
      </c>
      <c r="Q292">
        <f t="shared" si="28"/>
        <v>0</v>
      </c>
    </row>
    <row r="293" spans="1:17">
      <c r="A293" s="626" t="s">
        <v>20464</v>
      </c>
      <c r="B293" s="627">
        <v>1.5</v>
      </c>
      <c r="C293" s="626">
        <v>200</v>
      </c>
      <c r="D293" s="629" t="str">
        <f t="shared" si="25"/>
        <v>PROFIL U_1.5_200</v>
      </c>
      <c r="E293">
        <v>50</v>
      </c>
      <c r="F293" s="629" t="str">
        <f t="shared" si="26"/>
        <v>PROFIL U_1.5_200_50</v>
      </c>
      <c r="G293">
        <v>50</v>
      </c>
      <c r="H293" s="629" t="str">
        <f t="shared" si="27"/>
        <v>PROFIL U_1.5_200_50_50</v>
      </c>
      <c r="Q293">
        <f t="shared" si="28"/>
        <v>0</v>
      </c>
    </row>
    <row r="294" spans="1:17">
      <c r="A294" s="626" t="s">
        <v>20464</v>
      </c>
      <c r="B294" s="627">
        <v>1.5</v>
      </c>
      <c r="C294" s="626">
        <v>200</v>
      </c>
      <c r="D294" s="629" t="str">
        <f t="shared" si="25"/>
        <v>PROFIL U_1.5_200</v>
      </c>
      <c r="E294">
        <v>55</v>
      </c>
      <c r="F294" s="629" t="str">
        <f t="shared" si="26"/>
        <v>PROFIL U_1.5_200_55</v>
      </c>
      <c r="G294">
        <v>55</v>
      </c>
      <c r="H294" s="629" t="str">
        <f t="shared" si="27"/>
        <v>PROFIL U_1.5_200_55_55</v>
      </c>
      <c r="Q294">
        <f t="shared" si="28"/>
        <v>0</v>
      </c>
    </row>
    <row r="295" spans="1:17">
      <c r="A295" s="626" t="s">
        <v>20464</v>
      </c>
      <c r="B295" s="627">
        <v>1.5</v>
      </c>
      <c r="C295" s="626">
        <v>200</v>
      </c>
      <c r="D295" s="629" t="str">
        <f t="shared" si="25"/>
        <v>PROFIL U_1.5_200</v>
      </c>
      <c r="E295">
        <v>60</v>
      </c>
      <c r="F295" s="629" t="str">
        <f t="shared" si="26"/>
        <v>PROFIL U_1.5_200_60</v>
      </c>
      <c r="G295">
        <v>60</v>
      </c>
      <c r="H295" s="629" t="str">
        <f t="shared" si="27"/>
        <v>PROFIL U_1.5_200_60_60</v>
      </c>
      <c r="Q295">
        <f t="shared" si="28"/>
        <v>0</v>
      </c>
    </row>
    <row r="296" spans="1:17">
      <c r="A296" s="626" t="s">
        <v>20464</v>
      </c>
      <c r="B296" s="627">
        <v>1.5</v>
      </c>
      <c r="C296" s="626">
        <v>200</v>
      </c>
      <c r="D296" s="629" t="str">
        <f t="shared" si="25"/>
        <v>PROFIL U_1.5_200</v>
      </c>
      <c r="E296">
        <v>65</v>
      </c>
      <c r="F296" s="629" t="str">
        <f t="shared" si="26"/>
        <v>PROFIL U_1.5_200_65</v>
      </c>
      <c r="G296">
        <v>65</v>
      </c>
      <c r="H296" s="629" t="str">
        <f t="shared" si="27"/>
        <v>PROFIL U_1.5_200_65_65</v>
      </c>
      <c r="Q296">
        <f t="shared" si="28"/>
        <v>0</v>
      </c>
    </row>
    <row r="297" spans="1:17">
      <c r="A297" s="626" t="s">
        <v>20464</v>
      </c>
      <c r="B297" s="627">
        <v>1.5</v>
      </c>
      <c r="C297" s="626">
        <v>200</v>
      </c>
      <c r="D297" s="629" t="str">
        <f t="shared" si="25"/>
        <v>PROFIL U_1.5_200</v>
      </c>
      <c r="E297">
        <v>70</v>
      </c>
      <c r="F297" s="629" t="str">
        <f t="shared" si="26"/>
        <v>PROFIL U_1.5_200_70</v>
      </c>
      <c r="G297">
        <v>70</v>
      </c>
      <c r="H297" s="629" t="str">
        <f t="shared" si="27"/>
        <v>PROFIL U_1.5_200_70_70</v>
      </c>
      <c r="Q297">
        <f t="shared" si="28"/>
        <v>0</v>
      </c>
    </row>
    <row r="298" spans="1:17">
      <c r="A298" s="626" t="s">
        <v>20464</v>
      </c>
      <c r="B298" s="627">
        <v>1.5</v>
      </c>
      <c r="C298" s="626">
        <v>200</v>
      </c>
      <c r="D298" s="629" t="str">
        <f t="shared" si="25"/>
        <v>PROFIL U_1.5_200</v>
      </c>
      <c r="E298">
        <v>75</v>
      </c>
      <c r="F298" s="629" t="str">
        <f t="shared" si="26"/>
        <v>PROFIL U_1.5_200_75</v>
      </c>
      <c r="G298">
        <v>75</v>
      </c>
      <c r="H298" s="629" t="str">
        <f t="shared" si="27"/>
        <v>PROFIL U_1.5_200_75_75</v>
      </c>
      <c r="Q298">
        <f t="shared" si="28"/>
        <v>0</v>
      </c>
    </row>
    <row r="299" spans="1:17">
      <c r="A299" s="626" t="s">
        <v>20464</v>
      </c>
      <c r="B299" s="627">
        <v>1.5</v>
      </c>
      <c r="C299" s="626">
        <v>200</v>
      </c>
      <c r="D299" s="629" t="str">
        <f t="shared" si="25"/>
        <v>PROFIL U_1.5_200</v>
      </c>
      <c r="E299">
        <v>80</v>
      </c>
      <c r="F299" s="629" t="str">
        <f t="shared" si="26"/>
        <v>PROFIL U_1.5_200_80</v>
      </c>
      <c r="G299">
        <v>80</v>
      </c>
      <c r="H299" s="629" t="str">
        <f t="shared" si="27"/>
        <v>PROFIL U_1.5_200_80_80</v>
      </c>
      <c r="Q299">
        <f t="shared" si="28"/>
        <v>0</v>
      </c>
    </row>
    <row r="300" spans="1:17">
      <c r="A300" s="626" t="s">
        <v>20464</v>
      </c>
      <c r="B300" s="627">
        <v>1.5</v>
      </c>
      <c r="C300" s="626">
        <v>200</v>
      </c>
      <c r="D300" s="629" t="str">
        <f t="shared" si="25"/>
        <v>PROFIL U_1.5_200</v>
      </c>
      <c r="E300">
        <v>85</v>
      </c>
      <c r="F300" s="629" t="str">
        <f t="shared" si="26"/>
        <v>PROFIL U_1.5_200_85</v>
      </c>
      <c r="G300">
        <v>85</v>
      </c>
      <c r="H300" s="629" t="str">
        <f t="shared" si="27"/>
        <v>PROFIL U_1.5_200_85_85</v>
      </c>
      <c r="Q300">
        <f t="shared" si="28"/>
        <v>0</v>
      </c>
    </row>
    <row r="301" spans="1:17">
      <c r="A301" s="626" t="s">
        <v>20464</v>
      </c>
      <c r="B301" s="627">
        <v>1.5</v>
      </c>
      <c r="C301" s="626">
        <v>200</v>
      </c>
      <c r="D301" s="629" t="str">
        <f t="shared" si="25"/>
        <v>PROFIL U_1.5_200</v>
      </c>
      <c r="E301">
        <v>90</v>
      </c>
      <c r="F301" s="629" t="str">
        <f t="shared" si="26"/>
        <v>PROFIL U_1.5_200_90</v>
      </c>
      <c r="G301">
        <v>90</v>
      </c>
      <c r="H301" s="629" t="str">
        <f t="shared" si="27"/>
        <v>PROFIL U_1.5_200_90_90</v>
      </c>
      <c r="Q301">
        <f t="shared" si="28"/>
        <v>0</v>
      </c>
    </row>
    <row r="302" spans="1:17">
      <c r="A302" s="626" t="s">
        <v>20464</v>
      </c>
      <c r="B302" s="627">
        <v>1.5</v>
      </c>
      <c r="C302" s="626">
        <v>200</v>
      </c>
      <c r="D302" s="629" t="str">
        <f t="shared" si="25"/>
        <v>PROFIL U_1.5_200</v>
      </c>
      <c r="E302">
        <v>95</v>
      </c>
      <c r="F302" s="629" t="str">
        <f t="shared" si="26"/>
        <v>PROFIL U_1.5_200_95</v>
      </c>
      <c r="G302">
        <v>95</v>
      </c>
      <c r="H302" s="629" t="str">
        <f t="shared" si="27"/>
        <v>PROFIL U_1.5_200_95_95</v>
      </c>
      <c r="Q302">
        <f t="shared" si="28"/>
        <v>0</v>
      </c>
    </row>
    <row r="303" spans="1:17">
      <c r="A303" s="626" t="s">
        <v>20464</v>
      </c>
      <c r="B303" s="627">
        <v>1.5</v>
      </c>
      <c r="C303" s="626">
        <v>200</v>
      </c>
      <c r="D303" s="629" t="str">
        <f t="shared" si="25"/>
        <v>PROFIL U_1.5_200</v>
      </c>
      <c r="E303">
        <v>100</v>
      </c>
      <c r="F303" s="629" t="str">
        <f t="shared" si="26"/>
        <v>PROFIL U_1.5_200_100</v>
      </c>
      <c r="G303">
        <v>100</v>
      </c>
      <c r="H303" s="629" t="str">
        <f t="shared" si="27"/>
        <v>PROFIL U_1.5_200_100_100</v>
      </c>
      <c r="Q303">
        <f t="shared" si="28"/>
        <v>0</v>
      </c>
    </row>
    <row r="304" spans="1:17">
      <c r="A304" s="626" t="s">
        <v>20464</v>
      </c>
      <c r="B304" s="627">
        <v>1.5</v>
      </c>
      <c r="C304" s="626">
        <v>210</v>
      </c>
      <c r="D304" s="629" t="str">
        <f t="shared" si="25"/>
        <v>PROFIL U_1.5_210</v>
      </c>
      <c r="E304">
        <v>40</v>
      </c>
      <c r="F304" s="629" t="str">
        <f t="shared" si="26"/>
        <v>PROFIL U_1.5_210_40</v>
      </c>
      <c r="G304">
        <v>40</v>
      </c>
      <c r="H304" s="629" t="str">
        <f t="shared" si="27"/>
        <v>PROFIL U_1.5_210_40_40</v>
      </c>
      <c r="Q304">
        <f t="shared" si="28"/>
        <v>0</v>
      </c>
    </row>
    <row r="305" spans="1:17">
      <c r="A305" s="626" t="s">
        <v>20464</v>
      </c>
      <c r="B305" s="627">
        <v>1.5</v>
      </c>
      <c r="C305" s="626">
        <v>210</v>
      </c>
      <c r="D305" s="629" t="str">
        <f t="shared" si="25"/>
        <v>PROFIL U_1.5_210</v>
      </c>
      <c r="E305">
        <v>45</v>
      </c>
      <c r="F305" s="629" t="str">
        <f t="shared" si="26"/>
        <v>PROFIL U_1.5_210_45</v>
      </c>
      <c r="G305">
        <v>45</v>
      </c>
      <c r="H305" s="629" t="str">
        <f t="shared" si="27"/>
        <v>PROFIL U_1.5_210_45_45</v>
      </c>
      <c r="Q305">
        <f t="shared" si="28"/>
        <v>0</v>
      </c>
    </row>
    <row r="306" spans="1:17">
      <c r="A306" s="626" t="s">
        <v>20464</v>
      </c>
      <c r="B306" s="627">
        <v>1.5</v>
      </c>
      <c r="C306" s="626">
        <v>210</v>
      </c>
      <c r="D306" s="629" t="str">
        <f t="shared" si="25"/>
        <v>PROFIL U_1.5_210</v>
      </c>
      <c r="E306">
        <v>50</v>
      </c>
      <c r="F306" s="629" t="str">
        <f t="shared" si="26"/>
        <v>PROFIL U_1.5_210_50</v>
      </c>
      <c r="G306">
        <v>50</v>
      </c>
      <c r="H306" s="629" t="str">
        <f t="shared" si="27"/>
        <v>PROFIL U_1.5_210_50_50</v>
      </c>
      <c r="Q306">
        <f t="shared" si="28"/>
        <v>0</v>
      </c>
    </row>
    <row r="307" spans="1:17">
      <c r="A307" s="626" t="s">
        <v>20464</v>
      </c>
      <c r="B307" s="627">
        <v>1.5</v>
      </c>
      <c r="C307" s="626">
        <v>210</v>
      </c>
      <c r="D307" s="629" t="str">
        <f t="shared" si="25"/>
        <v>PROFIL U_1.5_210</v>
      </c>
      <c r="E307">
        <v>55</v>
      </c>
      <c r="F307" s="629" t="str">
        <f t="shared" si="26"/>
        <v>PROFIL U_1.5_210_55</v>
      </c>
      <c r="G307">
        <v>55</v>
      </c>
      <c r="H307" s="629" t="str">
        <f t="shared" si="27"/>
        <v>PROFIL U_1.5_210_55_55</v>
      </c>
      <c r="Q307">
        <f t="shared" si="28"/>
        <v>0</v>
      </c>
    </row>
    <row r="308" spans="1:17">
      <c r="A308" s="626" t="s">
        <v>20464</v>
      </c>
      <c r="B308" s="627">
        <v>1.5</v>
      </c>
      <c r="C308" s="626">
        <v>210</v>
      </c>
      <c r="D308" s="629" t="str">
        <f t="shared" si="25"/>
        <v>PROFIL U_1.5_210</v>
      </c>
      <c r="E308">
        <v>60</v>
      </c>
      <c r="F308" s="629" t="str">
        <f t="shared" si="26"/>
        <v>PROFIL U_1.5_210_60</v>
      </c>
      <c r="G308">
        <v>60</v>
      </c>
      <c r="H308" s="629" t="str">
        <f t="shared" si="27"/>
        <v>PROFIL U_1.5_210_60_60</v>
      </c>
      <c r="Q308">
        <f t="shared" si="28"/>
        <v>0</v>
      </c>
    </row>
    <row r="309" spans="1:17">
      <c r="A309" s="626" t="s">
        <v>20464</v>
      </c>
      <c r="B309" s="627">
        <v>1.5</v>
      </c>
      <c r="C309" s="626">
        <v>210</v>
      </c>
      <c r="D309" s="629" t="str">
        <f t="shared" si="25"/>
        <v>PROFIL U_1.5_210</v>
      </c>
      <c r="E309">
        <v>65</v>
      </c>
      <c r="F309" s="629" t="str">
        <f t="shared" si="26"/>
        <v>PROFIL U_1.5_210_65</v>
      </c>
      <c r="G309">
        <v>65</v>
      </c>
      <c r="H309" s="629" t="str">
        <f t="shared" si="27"/>
        <v>PROFIL U_1.5_210_65_65</v>
      </c>
      <c r="Q309">
        <f t="shared" si="28"/>
        <v>0</v>
      </c>
    </row>
    <row r="310" spans="1:17">
      <c r="A310" s="626" t="s">
        <v>20464</v>
      </c>
      <c r="B310" s="627">
        <v>1.5</v>
      </c>
      <c r="C310" s="626">
        <v>210</v>
      </c>
      <c r="D310" s="629" t="str">
        <f t="shared" si="25"/>
        <v>PROFIL U_1.5_210</v>
      </c>
      <c r="E310">
        <v>70</v>
      </c>
      <c r="F310" s="629" t="str">
        <f t="shared" si="26"/>
        <v>PROFIL U_1.5_210_70</v>
      </c>
      <c r="G310">
        <v>70</v>
      </c>
      <c r="H310" s="629" t="str">
        <f t="shared" si="27"/>
        <v>PROFIL U_1.5_210_70_70</v>
      </c>
      <c r="Q310">
        <f t="shared" si="28"/>
        <v>0</v>
      </c>
    </row>
    <row r="311" spans="1:17">
      <c r="A311" s="626" t="s">
        <v>20464</v>
      </c>
      <c r="B311" s="627">
        <v>1.5</v>
      </c>
      <c r="C311" s="626">
        <v>210</v>
      </c>
      <c r="D311" s="629" t="str">
        <f t="shared" si="25"/>
        <v>PROFIL U_1.5_210</v>
      </c>
      <c r="E311">
        <v>75</v>
      </c>
      <c r="F311" s="629" t="str">
        <f t="shared" si="26"/>
        <v>PROFIL U_1.5_210_75</v>
      </c>
      <c r="G311">
        <v>75</v>
      </c>
      <c r="H311" s="629" t="str">
        <f t="shared" si="27"/>
        <v>PROFIL U_1.5_210_75_75</v>
      </c>
      <c r="Q311">
        <f t="shared" si="28"/>
        <v>0</v>
      </c>
    </row>
    <row r="312" spans="1:17">
      <c r="A312" s="626" t="s">
        <v>20464</v>
      </c>
      <c r="B312" s="627">
        <v>1.5</v>
      </c>
      <c r="C312" s="626">
        <v>210</v>
      </c>
      <c r="D312" s="629" t="str">
        <f t="shared" si="25"/>
        <v>PROFIL U_1.5_210</v>
      </c>
      <c r="E312">
        <v>80</v>
      </c>
      <c r="F312" s="629" t="str">
        <f t="shared" si="26"/>
        <v>PROFIL U_1.5_210_80</v>
      </c>
      <c r="G312">
        <v>80</v>
      </c>
      <c r="H312" s="629" t="str">
        <f t="shared" si="27"/>
        <v>PROFIL U_1.5_210_80_80</v>
      </c>
      <c r="Q312">
        <f t="shared" si="28"/>
        <v>0</v>
      </c>
    </row>
    <row r="313" spans="1:17">
      <c r="A313" s="626" t="s">
        <v>20464</v>
      </c>
      <c r="B313" s="627">
        <v>1.5</v>
      </c>
      <c r="C313" s="626">
        <v>210</v>
      </c>
      <c r="D313" s="629" t="str">
        <f t="shared" si="25"/>
        <v>PROFIL U_1.5_210</v>
      </c>
      <c r="E313">
        <v>85</v>
      </c>
      <c r="F313" s="629" t="str">
        <f t="shared" si="26"/>
        <v>PROFIL U_1.5_210_85</v>
      </c>
      <c r="G313">
        <v>85</v>
      </c>
      <c r="H313" s="629" t="str">
        <f t="shared" si="27"/>
        <v>PROFIL U_1.5_210_85_85</v>
      </c>
      <c r="Q313">
        <f t="shared" si="28"/>
        <v>0</v>
      </c>
    </row>
    <row r="314" spans="1:17">
      <c r="A314" s="626" t="s">
        <v>20464</v>
      </c>
      <c r="B314" s="627">
        <v>1.5</v>
      </c>
      <c r="C314" s="626">
        <v>210</v>
      </c>
      <c r="D314" s="629" t="str">
        <f t="shared" si="25"/>
        <v>PROFIL U_1.5_210</v>
      </c>
      <c r="E314">
        <v>90</v>
      </c>
      <c r="F314" s="629" t="str">
        <f t="shared" si="26"/>
        <v>PROFIL U_1.5_210_90</v>
      </c>
      <c r="G314">
        <v>90</v>
      </c>
      <c r="H314" s="629" t="str">
        <f t="shared" si="27"/>
        <v>PROFIL U_1.5_210_90_90</v>
      </c>
      <c r="Q314">
        <f t="shared" si="28"/>
        <v>0</v>
      </c>
    </row>
    <row r="315" spans="1:17">
      <c r="A315" s="626" t="s">
        <v>20464</v>
      </c>
      <c r="B315" s="627">
        <v>1.5</v>
      </c>
      <c r="C315" s="626">
        <v>210</v>
      </c>
      <c r="D315" s="629" t="str">
        <f t="shared" si="25"/>
        <v>PROFIL U_1.5_210</v>
      </c>
      <c r="E315">
        <v>95</v>
      </c>
      <c r="F315" s="629" t="str">
        <f t="shared" si="26"/>
        <v>PROFIL U_1.5_210_95</v>
      </c>
      <c r="G315">
        <v>95</v>
      </c>
      <c r="H315" s="629" t="str">
        <f t="shared" si="27"/>
        <v>PROFIL U_1.5_210_95_95</v>
      </c>
      <c r="Q315">
        <f t="shared" si="28"/>
        <v>0</v>
      </c>
    </row>
    <row r="316" spans="1:17">
      <c r="A316" s="626" t="s">
        <v>20464</v>
      </c>
      <c r="B316" s="627">
        <v>1.5</v>
      </c>
      <c r="C316" s="626">
        <v>210</v>
      </c>
      <c r="D316" s="629" t="str">
        <f t="shared" si="25"/>
        <v>PROFIL U_1.5_210</v>
      </c>
      <c r="E316">
        <v>100</v>
      </c>
      <c r="F316" s="629" t="str">
        <f t="shared" si="26"/>
        <v>PROFIL U_1.5_210_100</v>
      </c>
      <c r="G316">
        <v>100</v>
      </c>
      <c r="H316" s="629" t="str">
        <f t="shared" si="27"/>
        <v>PROFIL U_1.5_210_100_100</v>
      </c>
      <c r="Q316">
        <f t="shared" si="28"/>
        <v>0</v>
      </c>
    </row>
    <row r="317" spans="1:17">
      <c r="A317" s="626" t="s">
        <v>20464</v>
      </c>
      <c r="B317" s="627">
        <v>1.5</v>
      </c>
      <c r="C317" s="626">
        <v>220</v>
      </c>
      <c r="D317" s="629" t="str">
        <f t="shared" si="25"/>
        <v>PROFIL U_1.5_220</v>
      </c>
      <c r="E317">
        <v>40</v>
      </c>
      <c r="F317" s="629" t="str">
        <f t="shared" si="26"/>
        <v>PROFIL U_1.5_220_40</v>
      </c>
      <c r="G317">
        <v>40</v>
      </c>
      <c r="H317" s="629" t="str">
        <f t="shared" si="27"/>
        <v>PROFIL U_1.5_220_40_40</v>
      </c>
      <c r="Q317">
        <f t="shared" si="28"/>
        <v>0</v>
      </c>
    </row>
    <row r="318" spans="1:17">
      <c r="A318" s="626" t="s">
        <v>20464</v>
      </c>
      <c r="B318" s="627">
        <v>1.5</v>
      </c>
      <c r="C318" s="626">
        <v>220</v>
      </c>
      <c r="D318" s="629" t="str">
        <f t="shared" si="25"/>
        <v>PROFIL U_1.5_220</v>
      </c>
      <c r="E318">
        <v>45</v>
      </c>
      <c r="F318" s="629" t="str">
        <f t="shared" si="26"/>
        <v>PROFIL U_1.5_220_45</v>
      </c>
      <c r="G318">
        <v>45</v>
      </c>
      <c r="H318" s="629" t="str">
        <f t="shared" si="27"/>
        <v>PROFIL U_1.5_220_45_45</v>
      </c>
      <c r="Q318">
        <f t="shared" si="28"/>
        <v>0</v>
      </c>
    </row>
    <row r="319" spans="1:17">
      <c r="A319" s="626" t="s">
        <v>20464</v>
      </c>
      <c r="B319" s="627">
        <v>1.5</v>
      </c>
      <c r="C319" s="626">
        <v>220</v>
      </c>
      <c r="D319" s="629" t="str">
        <f t="shared" si="25"/>
        <v>PROFIL U_1.5_220</v>
      </c>
      <c r="E319">
        <v>50</v>
      </c>
      <c r="F319" s="629" t="str">
        <f t="shared" si="26"/>
        <v>PROFIL U_1.5_220_50</v>
      </c>
      <c r="G319">
        <v>50</v>
      </c>
      <c r="H319" s="629" t="str">
        <f t="shared" si="27"/>
        <v>PROFIL U_1.5_220_50_50</v>
      </c>
      <c r="Q319">
        <f t="shared" si="28"/>
        <v>0</v>
      </c>
    </row>
    <row r="320" spans="1:17">
      <c r="A320" s="626" t="s">
        <v>20464</v>
      </c>
      <c r="B320" s="627">
        <v>1.5</v>
      </c>
      <c r="C320" s="626">
        <v>220</v>
      </c>
      <c r="D320" s="629" t="str">
        <f t="shared" si="25"/>
        <v>PROFIL U_1.5_220</v>
      </c>
      <c r="E320">
        <v>55</v>
      </c>
      <c r="F320" s="629" t="str">
        <f t="shared" si="26"/>
        <v>PROFIL U_1.5_220_55</v>
      </c>
      <c r="G320">
        <v>55</v>
      </c>
      <c r="H320" s="629" t="str">
        <f t="shared" si="27"/>
        <v>PROFIL U_1.5_220_55_55</v>
      </c>
      <c r="Q320">
        <f t="shared" si="28"/>
        <v>0</v>
      </c>
    </row>
    <row r="321" spans="1:17">
      <c r="A321" s="626" t="s">
        <v>20464</v>
      </c>
      <c r="B321" s="627">
        <v>1.5</v>
      </c>
      <c r="C321" s="626">
        <v>220</v>
      </c>
      <c r="D321" s="629" t="str">
        <f t="shared" si="25"/>
        <v>PROFIL U_1.5_220</v>
      </c>
      <c r="E321">
        <v>60</v>
      </c>
      <c r="F321" s="629" t="str">
        <f t="shared" si="26"/>
        <v>PROFIL U_1.5_220_60</v>
      </c>
      <c r="G321">
        <v>60</v>
      </c>
      <c r="H321" s="629" t="str">
        <f t="shared" si="27"/>
        <v>PROFIL U_1.5_220_60_60</v>
      </c>
      <c r="Q321">
        <f t="shared" si="28"/>
        <v>0</v>
      </c>
    </row>
    <row r="322" spans="1:17">
      <c r="A322" s="626" t="s">
        <v>20464</v>
      </c>
      <c r="B322" s="627">
        <v>1.5</v>
      </c>
      <c r="C322" s="626">
        <v>220</v>
      </c>
      <c r="D322" s="629" t="str">
        <f t="shared" si="25"/>
        <v>PROFIL U_1.5_220</v>
      </c>
      <c r="E322">
        <v>65</v>
      </c>
      <c r="F322" s="629" t="str">
        <f t="shared" si="26"/>
        <v>PROFIL U_1.5_220_65</v>
      </c>
      <c r="G322">
        <v>65</v>
      </c>
      <c r="H322" s="629" t="str">
        <f t="shared" si="27"/>
        <v>PROFIL U_1.5_220_65_65</v>
      </c>
      <c r="Q322">
        <f t="shared" si="28"/>
        <v>0</v>
      </c>
    </row>
    <row r="323" spans="1:17">
      <c r="A323" s="626" t="s">
        <v>20464</v>
      </c>
      <c r="B323" s="627">
        <v>1.5</v>
      </c>
      <c r="C323" s="626">
        <v>220</v>
      </c>
      <c r="D323" s="629" t="str">
        <f t="shared" si="25"/>
        <v>PROFIL U_1.5_220</v>
      </c>
      <c r="E323">
        <v>70</v>
      </c>
      <c r="F323" s="629" t="str">
        <f t="shared" si="26"/>
        <v>PROFIL U_1.5_220_70</v>
      </c>
      <c r="G323">
        <v>70</v>
      </c>
      <c r="H323" s="629" t="str">
        <f t="shared" si="27"/>
        <v>PROFIL U_1.5_220_70_70</v>
      </c>
      <c r="Q323">
        <f t="shared" si="28"/>
        <v>0</v>
      </c>
    </row>
    <row r="324" spans="1:17">
      <c r="A324" s="626" t="s">
        <v>20464</v>
      </c>
      <c r="B324" s="627">
        <v>1.5</v>
      </c>
      <c r="C324" s="626">
        <v>220</v>
      </c>
      <c r="D324" s="629" t="str">
        <f t="shared" si="25"/>
        <v>PROFIL U_1.5_220</v>
      </c>
      <c r="E324">
        <v>75</v>
      </c>
      <c r="F324" s="629" t="str">
        <f t="shared" si="26"/>
        <v>PROFIL U_1.5_220_75</v>
      </c>
      <c r="G324">
        <v>75</v>
      </c>
      <c r="H324" s="629" t="str">
        <f t="shared" si="27"/>
        <v>PROFIL U_1.5_220_75_75</v>
      </c>
      <c r="Q324">
        <f t="shared" si="28"/>
        <v>0</v>
      </c>
    </row>
    <row r="325" spans="1:17">
      <c r="A325" s="626" t="s">
        <v>20464</v>
      </c>
      <c r="B325" s="627">
        <v>1.5</v>
      </c>
      <c r="C325" s="626">
        <v>220</v>
      </c>
      <c r="D325" s="629" t="str">
        <f t="shared" si="25"/>
        <v>PROFIL U_1.5_220</v>
      </c>
      <c r="E325">
        <v>80</v>
      </c>
      <c r="F325" s="629" t="str">
        <f t="shared" si="26"/>
        <v>PROFIL U_1.5_220_80</v>
      </c>
      <c r="G325">
        <v>80</v>
      </c>
      <c r="H325" s="629" t="str">
        <f t="shared" si="27"/>
        <v>PROFIL U_1.5_220_80_80</v>
      </c>
      <c r="Q325">
        <f t="shared" si="28"/>
        <v>0</v>
      </c>
    </row>
    <row r="326" spans="1:17">
      <c r="A326" s="626" t="s">
        <v>20464</v>
      </c>
      <c r="B326" s="627">
        <v>1.5</v>
      </c>
      <c r="C326" s="626">
        <v>220</v>
      </c>
      <c r="D326" s="629" t="str">
        <f t="shared" si="25"/>
        <v>PROFIL U_1.5_220</v>
      </c>
      <c r="E326">
        <v>85</v>
      </c>
      <c r="F326" s="629" t="str">
        <f t="shared" si="26"/>
        <v>PROFIL U_1.5_220_85</v>
      </c>
      <c r="G326">
        <v>85</v>
      </c>
      <c r="H326" s="629" t="str">
        <f t="shared" si="27"/>
        <v>PROFIL U_1.5_220_85_85</v>
      </c>
      <c r="Q326">
        <f t="shared" si="28"/>
        <v>0</v>
      </c>
    </row>
    <row r="327" spans="1:17">
      <c r="A327" s="626" t="s">
        <v>20464</v>
      </c>
      <c r="B327" s="627">
        <v>1.5</v>
      </c>
      <c r="C327" s="626">
        <v>220</v>
      </c>
      <c r="D327" s="629" t="str">
        <f t="shared" si="25"/>
        <v>PROFIL U_1.5_220</v>
      </c>
      <c r="E327">
        <v>90</v>
      </c>
      <c r="F327" s="629" t="str">
        <f t="shared" si="26"/>
        <v>PROFIL U_1.5_220_90</v>
      </c>
      <c r="G327">
        <v>90</v>
      </c>
      <c r="H327" s="629" t="str">
        <f t="shared" si="27"/>
        <v>PROFIL U_1.5_220_90_90</v>
      </c>
      <c r="Q327">
        <f t="shared" si="28"/>
        <v>0</v>
      </c>
    </row>
    <row r="328" spans="1:17">
      <c r="A328" s="626" t="s">
        <v>20464</v>
      </c>
      <c r="B328" s="627">
        <v>1.5</v>
      </c>
      <c r="C328" s="626">
        <v>220</v>
      </c>
      <c r="D328" s="629" t="str">
        <f t="shared" si="25"/>
        <v>PROFIL U_1.5_220</v>
      </c>
      <c r="E328">
        <v>95</v>
      </c>
      <c r="F328" s="629" t="str">
        <f t="shared" si="26"/>
        <v>PROFIL U_1.5_220_95</v>
      </c>
      <c r="G328">
        <v>95</v>
      </c>
      <c r="H328" s="629" t="str">
        <f t="shared" si="27"/>
        <v>PROFIL U_1.5_220_95_95</v>
      </c>
      <c r="Q328">
        <f t="shared" si="28"/>
        <v>0</v>
      </c>
    </row>
    <row r="329" spans="1:17">
      <c r="A329" s="626" t="s">
        <v>20464</v>
      </c>
      <c r="B329" s="627">
        <v>1.5</v>
      </c>
      <c r="C329" s="626">
        <v>220</v>
      </c>
      <c r="D329" s="629" t="str">
        <f t="shared" si="25"/>
        <v>PROFIL U_1.5_220</v>
      </c>
      <c r="E329">
        <v>100</v>
      </c>
      <c r="F329" s="629" t="str">
        <f t="shared" si="26"/>
        <v>PROFIL U_1.5_220_100</v>
      </c>
      <c r="G329">
        <v>100</v>
      </c>
      <c r="H329" s="629" t="str">
        <f t="shared" si="27"/>
        <v>PROFIL U_1.5_220_100_100</v>
      </c>
      <c r="Q329">
        <f t="shared" si="28"/>
        <v>0</v>
      </c>
    </row>
    <row r="330" spans="1:17">
      <c r="A330" s="626" t="s">
        <v>20464</v>
      </c>
      <c r="B330" s="627">
        <v>1.5</v>
      </c>
      <c r="C330" s="626">
        <v>230</v>
      </c>
      <c r="D330" s="629" t="str">
        <f t="shared" si="25"/>
        <v>PROFIL U_1.5_230</v>
      </c>
      <c r="E330">
        <v>40</v>
      </c>
      <c r="F330" s="629" t="str">
        <f t="shared" si="26"/>
        <v>PROFIL U_1.5_230_40</v>
      </c>
      <c r="G330">
        <v>40</v>
      </c>
      <c r="H330" s="629" t="str">
        <f t="shared" si="27"/>
        <v>PROFIL U_1.5_230_40_40</v>
      </c>
      <c r="Q330">
        <f t="shared" si="28"/>
        <v>0</v>
      </c>
    </row>
    <row r="331" spans="1:17">
      <c r="A331" s="626" t="s">
        <v>20464</v>
      </c>
      <c r="B331" s="627">
        <v>1.5</v>
      </c>
      <c r="C331" s="626">
        <v>230</v>
      </c>
      <c r="D331" s="629" t="str">
        <f t="shared" si="25"/>
        <v>PROFIL U_1.5_230</v>
      </c>
      <c r="E331">
        <v>45</v>
      </c>
      <c r="F331" s="629" t="str">
        <f t="shared" si="26"/>
        <v>PROFIL U_1.5_230_45</v>
      </c>
      <c r="G331">
        <v>45</v>
      </c>
      <c r="H331" s="629" t="str">
        <f t="shared" si="27"/>
        <v>PROFIL U_1.5_230_45_45</v>
      </c>
      <c r="Q331">
        <f t="shared" si="28"/>
        <v>0</v>
      </c>
    </row>
    <row r="332" spans="1:17">
      <c r="A332" s="626" t="s">
        <v>20464</v>
      </c>
      <c r="B332" s="627">
        <v>1.5</v>
      </c>
      <c r="C332" s="626">
        <v>230</v>
      </c>
      <c r="D332" s="629" t="str">
        <f t="shared" si="25"/>
        <v>PROFIL U_1.5_230</v>
      </c>
      <c r="E332">
        <v>50</v>
      </c>
      <c r="F332" s="629" t="str">
        <f t="shared" si="26"/>
        <v>PROFIL U_1.5_230_50</v>
      </c>
      <c r="G332">
        <v>50</v>
      </c>
      <c r="H332" s="629" t="str">
        <f t="shared" si="27"/>
        <v>PROFIL U_1.5_230_50_50</v>
      </c>
      <c r="Q332">
        <f t="shared" si="28"/>
        <v>0</v>
      </c>
    </row>
    <row r="333" spans="1:17">
      <c r="A333" s="626" t="s">
        <v>20464</v>
      </c>
      <c r="B333" s="627">
        <v>1.5</v>
      </c>
      <c r="C333" s="626">
        <v>230</v>
      </c>
      <c r="D333" s="629" t="str">
        <f t="shared" si="25"/>
        <v>PROFIL U_1.5_230</v>
      </c>
      <c r="E333">
        <v>55</v>
      </c>
      <c r="F333" s="629" t="str">
        <f t="shared" si="26"/>
        <v>PROFIL U_1.5_230_55</v>
      </c>
      <c r="G333">
        <v>55</v>
      </c>
      <c r="H333" s="629" t="str">
        <f t="shared" si="27"/>
        <v>PROFIL U_1.5_230_55_55</v>
      </c>
      <c r="Q333">
        <f t="shared" si="28"/>
        <v>0</v>
      </c>
    </row>
    <row r="334" spans="1:17">
      <c r="A334" s="626" t="s">
        <v>20464</v>
      </c>
      <c r="B334" s="627">
        <v>1.5</v>
      </c>
      <c r="C334" s="626">
        <v>230</v>
      </c>
      <c r="D334" s="629" t="str">
        <f t="shared" si="25"/>
        <v>PROFIL U_1.5_230</v>
      </c>
      <c r="E334">
        <v>60</v>
      </c>
      <c r="F334" s="629" t="str">
        <f t="shared" si="26"/>
        <v>PROFIL U_1.5_230_60</v>
      </c>
      <c r="G334">
        <v>60</v>
      </c>
      <c r="H334" s="629" t="str">
        <f t="shared" si="27"/>
        <v>PROFIL U_1.5_230_60_60</v>
      </c>
      <c r="Q334">
        <f t="shared" si="28"/>
        <v>0</v>
      </c>
    </row>
    <row r="335" spans="1:17">
      <c r="A335" s="626" t="s">
        <v>20464</v>
      </c>
      <c r="B335" s="627">
        <v>1.5</v>
      </c>
      <c r="C335" s="626">
        <v>230</v>
      </c>
      <c r="D335" s="629" t="str">
        <f t="shared" si="25"/>
        <v>PROFIL U_1.5_230</v>
      </c>
      <c r="E335">
        <v>65</v>
      </c>
      <c r="F335" s="629" t="str">
        <f t="shared" si="26"/>
        <v>PROFIL U_1.5_230_65</v>
      </c>
      <c r="G335">
        <v>65</v>
      </c>
      <c r="H335" s="629" t="str">
        <f t="shared" si="27"/>
        <v>PROFIL U_1.5_230_65_65</v>
      </c>
      <c r="Q335">
        <f t="shared" si="28"/>
        <v>0</v>
      </c>
    </row>
    <row r="336" spans="1:17">
      <c r="A336" s="626" t="s">
        <v>20464</v>
      </c>
      <c r="B336" s="627">
        <v>1.5</v>
      </c>
      <c r="C336" s="626">
        <v>230</v>
      </c>
      <c r="D336" s="629" t="str">
        <f t="shared" ref="D336:D399" si="29">CONCATENATE(A336,"_",B336,"_",C336)</f>
        <v>PROFIL U_1.5_230</v>
      </c>
      <c r="E336">
        <v>70</v>
      </c>
      <c r="F336" s="629" t="str">
        <f t="shared" ref="F336:F399" si="30">CONCATENATE(D336,"_",E336)</f>
        <v>PROFIL U_1.5_230_70</v>
      </c>
      <c r="G336">
        <v>70</v>
      </c>
      <c r="H336" s="629" t="str">
        <f t="shared" ref="H336:H399" si="31">CONCATENATE(F336,"_",G336)</f>
        <v>PROFIL U_1.5_230_70_70</v>
      </c>
      <c r="Q336">
        <f t="shared" si="28"/>
        <v>0</v>
      </c>
    </row>
    <row r="337" spans="1:17">
      <c r="A337" s="626" t="s">
        <v>20464</v>
      </c>
      <c r="B337" s="627">
        <v>1.5</v>
      </c>
      <c r="C337" s="626">
        <v>230</v>
      </c>
      <c r="D337" s="629" t="str">
        <f t="shared" si="29"/>
        <v>PROFIL U_1.5_230</v>
      </c>
      <c r="E337">
        <v>75</v>
      </c>
      <c r="F337" s="629" t="str">
        <f t="shared" si="30"/>
        <v>PROFIL U_1.5_230_75</v>
      </c>
      <c r="G337">
        <v>75</v>
      </c>
      <c r="H337" s="629" t="str">
        <f t="shared" si="31"/>
        <v>PROFIL U_1.5_230_75_75</v>
      </c>
      <c r="Q337">
        <f t="shared" si="28"/>
        <v>0</v>
      </c>
    </row>
    <row r="338" spans="1:17">
      <c r="A338" s="626" t="s">
        <v>20464</v>
      </c>
      <c r="B338" s="627">
        <v>1.5</v>
      </c>
      <c r="C338" s="626">
        <v>230</v>
      </c>
      <c r="D338" s="629" t="str">
        <f t="shared" si="29"/>
        <v>PROFIL U_1.5_230</v>
      </c>
      <c r="E338">
        <v>80</v>
      </c>
      <c r="F338" s="629" t="str">
        <f t="shared" si="30"/>
        <v>PROFIL U_1.5_230_80</v>
      </c>
      <c r="G338">
        <v>80</v>
      </c>
      <c r="H338" s="629" t="str">
        <f t="shared" si="31"/>
        <v>PROFIL U_1.5_230_80_80</v>
      </c>
      <c r="Q338">
        <f t="shared" si="28"/>
        <v>0</v>
      </c>
    </row>
    <row r="339" spans="1:17">
      <c r="A339" s="626" t="s">
        <v>20464</v>
      </c>
      <c r="B339" s="627">
        <v>1.5</v>
      </c>
      <c r="C339" s="626">
        <v>230</v>
      </c>
      <c r="D339" s="629" t="str">
        <f t="shared" si="29"/>
        <v>PROFIL U_1.5_230</v>
      </c>
      <c r="E339">
        <v>85</v>
      </c>
      <c r="F339" s="629" t="str">
        <f t="shared" si="30"/>
        <v>PROFIL U_1.5_230_85</v>
      </c>
      <c r="G339">
        <v>85</v>
      </c>
      <c r="H339" s="629" t="str">
        <f t="shared" si="31"/>
        <v>PROFIL U_1.5_230_85_85</v>
      </c>
      <c r="Q339">
        <f t="shared" si="28"/>
        <v>0</v>
      </c>
    </row>
    <row r="340" spans="1:17">
      <c r="A340" s="626" t="s">
        <v>20464</v>
      </c>
      <c r="B340" s="627">
        <v>1.5</v>
      </c>
      <c r="C340" s="626">
        <v>230</v>
      </c>
      <c r="D340" s="629" t="str">
        <f t="shared" si="29"/>
        <v>PROFIL U_1.5_230</v>
      </c>
      <c r="E340">
        <v>90</v>
      </c>
      <c r="F340" s="629" t="str">
        <f t="shared" si="30"/>
        <v>PROFIL U_1.5_230_90</v>
      </c>
      <c r="G340">
        <v>90</v>
      </c>
      <c r="H340" s="629" t="str">
        <f t="shared" si="31"/>
        <v>PROFIL U_1.5_230_90_90</v>
      </c>
      <c r="Q340">
        <f t="shared" si="28"/>
        <v>0</v>
      </c>
    </row>
    <row r="341" spans="1:17">
      <c r="A341" s="626" t="s">
        <v>20464</v>
      </c>
      <c r="B341" s="627">
        <v>1.5</v>
      </c>
      <c r="C341" s="626">
        <v>230</v>
      </c>
      <c r="D341" s="629" t="str">
        <f t="shared" si="29"/>
        <v>PROFIL U_1.5_230</v>
      </c>
      <c r="E341">
        <v>95</v>
      </c>
      <c r="F341" s="629" t="str">
        <f t="shared" si="30"/>
        <v>PROFIL U_1.5_230_95</v>
      </c>
      <c r="G341">
        <v>95</v>
      </c>
      <c r="H341" s="629" t="str">
        <f t="shared" si="31"/>
        <v>PROFIL U_1.5_230_95_95</v>
      </c>
      <c r="Q341">
        <f t="shared" si="28"/>
        <v>0</v>
      </c>
    </row>
    <row r="342" spans="1:17">
      <c r="A342" s="626" t="s">
        <v>20464</v>
      </c>
      <c r="B342" s="627">
        <v>1.5</v>
      </c>
      <c r="C342" s="626">
        <v>230</v>
      </c>
      <c r="D342" s="629" t="str">
        <f t="shared" si="29"/>
        <v>PROFIL U_1.5_230</v>
      </c>
      <c r="E342">
        <v>100</v>
      </c>
      <c r="F342" s="629" t="str">
        <f t="shared" si="30"/>
        <v>PROFIL U_1.5_230_100</v>
      </c>
      <c r="G342">
        <v>100</v>
      </c>
      <c r="H342" s="629" t="str">
        <f t="shared" si="31"/>
        <v>PROFIL U_1.5_230_100_100</v>
      </c>
      <c r="Q342">
        <f t="shared" si="28"/>
        <v>0</v>
      </c>
    </row>
    <row r="343" spans="1:17">
      <c r="A343" s="626" t="s">
        <v>20464</v>
      </c>
      <c r="B343" s="627">
        <v>1.5</v>
      </c>
      <c r="C343" s="626">
        <v>240</v>
      </c>
      <c r="D343" s="629" t="str">
        <f t="shared" si="29"/>
        <v>PROFIL U_1.5_240</v>
      </c>
      <c r="E343">
        <v>40</v>
      </c>
      <c r="F343" s="629" t="str">
        <f t="shared" si="30"/>
        <v>PROFIL U_1.5_240_40</v>
      </c>
      <c r="G343">
        <v>40</v>
      </c>
      <c r="H343" s="629" t="str">
        <f t="shared" si="31"/>
        <v>PROFIL U_1.5_240_40_40</v>
      </c>
      <c r="Q343">
        <f t="shared" si="28"/>
        <v>0</v>
      </c>
    </row>
    <row r="344" spans="1:17">
      <c r="A344" s="626" t="s">
        <v>20464</v>
      </c>
      <c r="B344" s="627">
        <v>1.5</v>
      </c>
      <c r="C344" s="626">
        <v>240</v>
      </c>
      <c r="D344" s="629" t="str">
        <f t="shared" si="29"/>
        <v>PROFIL U_1.5_240</v>
      </c>
      <c r="E344">
        <v>45</v>
      </c>
      <c r="F344" s="629" t="str">
        <f t="shared" si="30"/>
        <v>PROFIL U_1.5_240_45</v>
      </c>
      <c r="G344">
        <v>45</v>
      </c>
      <c r="H344" s="629" t="str">
        <f t="shared" si="31"/>
        <v>PROFIL U_1.5_240_45_45</v>
      </c>
      <c r="Q344">
        <f t="shared" si="28"/>
        <v>0</v>
      </c>
    </row>
    <row r="345" spans="1:17">
      <c r="A345" s="626" t="s">
        <v>20464</v>
      </c>
      <c r="B345" s="627">
        <v>1.5</v>
      </c>
      <c r="C345" s="626">
        <v>240</v>
      </c>
      <c r="D345" s="629" t="str">
        <f t="shared" si="29"/>
        <v>PROFIL U_1.5_240</v>
      </c>
      <c r="E345">
        <v>50</v>
      </c>
      <c r="F345" s="629" t="str">
        <f t="shared" si="30"/>
        <v>PROFIL U_1.5_240_50</v>
      </c>
      <c r="G345">
        <v>50</v>
      </c>
      <c r="H345" s="629" t="str">
        <f t="shared" si="31"/>
        <v>PROFIL U_1.5_240_50_50</v>
      </c>
      <c r="Q345">
        <f t="shared" si="28"/>
        <v>0</v>
      </c>
    </row>
    <row r="346" spans="1:17">
      <c r="A346" s="626" t="s">
        <v>20464</v>
      </c>
      <c r="B346" s="627">
        <v>1.5</v>
      </c>
      <c r="C346" s="626">
        <v>240</v>
      </c>
      <c r="D346" s="629" t="str">
        <f t="shared" si="29"/>
        <v>PROFIL U_1.5_240</v>
      </c>
      <c r="E346">
        <v>55</v>
      </c>
      <c r="F346" s="629" t="str">
        <f t="shared" si="30"/>
        <v>PROFIL U_1.5_240_55</v>
      </c>
      <c r="G346">
        <v>55</v>
      </c>
      <c r="H346" s="629" t="str">
        <f t="shared" si="31"/>
        <v>PROFIL U_1.5_240_55_55</v>
      </c>
      <c r="Q346">
        <f t="shared" si="28"/>
        <v>0</v>
      </c>
    </row>
    <row r="347" spans="1:17">
      <c r="A347" s="626" t="s">
        <v>20464</v>
      </c>
      <c r="B347" s="627">
        <v>1.5</v>
      </c>
      <c r="C347" s="626">
        <v>240</v>
      </c>
      <c r="D347" s="629" t="str">
        <f t="shared" si="29"/>
        <v>PROFIL U_1.5_240</v>
      </c>
      <c r="E347">
        <v>60</v>
      </c>
      <c r="F347" s="629" t="str">
        <f t="shared" si="30"/>
        <v>PROFIL U_1.5_240_60</v>
      </c>
      <c r="G347">
        <v>60</v>
      </c>
      <c r="H347" s="629" t="str">
        <f t="shared" si="31"/>
        <v>PROFIL U_1.5_240_60_60</v>
      </c>
      <c r="Q347">
        <f t="shared" si="28"/>
        <v>0</v>
      </c>
    </row>
    <row r="348" spans="1:17">
      <c r="A348" s="626" t="s">
        <v>20464</v>
      </c>
      <c r="B348" s="627">
        <v>1.5</v>
      </c>
      <c r="C348" s="626">
        <v>240</v>
      </c>
      <c r="D348" s="629" t="str">
        <f t="shared" si="29"/>
        <v>PROFIL U_1.5_240</v>
      </c>
      <c r="E348">
        <v>65</v>
      </c>
      <c r="F348" s="629" t="str">
        <f t="shared" si="30"/>
        <v>PROFIL U_1.5_240_65</v>
      </c>
      <c r="G348">
        <v>65</v>
      </c>
      <c r="H348" s="629" t="str">
        <f t="shared" si="31"/>
        <v>PROFIL U_1.5_240_65_65</v>
      </c>
      <c r="Q348">
        <f t="shared" si="28"/>
        <v>0</v>
      </c>
    </row>
    <row r="349" spans="1:17">
      <c r="A349" s="626" t="s">
        <v>20464</v>
      </c>
      <c r="B349" s="627">
        <v>1.5</v>
      </c>
      <c r="C349" s="626">
        <v>240</v>
      </c>
      <c r="D349" s="629" t="str">
        <f t="shared" si="29"/>
        <v>PROFIL U_1.5_240</v>
      </c>
      <c r="E349">
        <v>70</v>
      </c>
      <c r="F349" s="629" t="str">
        <f t="shared" si="30"/>
        <v>PROFIL U_1.5_240_70</v>
      </c>
      <c r="G349">
        <v>70</v>
      </c>
      <c r="H349" s="629" t="str">
        <f t="shared" si="31"/>
        <v>PROFIL U_1.5_240_70_70</v>
      </c>
      <c r="Q349">
        <f t="shared" si="28"/>
        <v>0</v>
      </c>
    </row>
    <row r="350" spans="1:17">
      <c r="A350" s="626" t="s">
        <v>20464</v>
      </c>
      <c r="B350" s="627">
        <v>1.5</v>
      </c>
      <c r="C350" s="626">
        <v>240</v>
      </c>
      <c r="D350" s="629" t="str">
        <f t="shared" si="29"/>
        <v>PROFIL U_1.5_240</v>
      </c>
      <c r="E350">
        <v>75</v>
      </c>
      <c r="F350" s="629" t="str">
        <f t="shared" si="30"/>
        <v>PROFIL U_1.5_240_75</v>
      </c>
      <c r="G350">
        <v>75</v>
      </c>
      <c r="H350" s="629" t="str">
        <f t="shared" si="31"/>
        <v>PROFIL U_1.5_240_75_75</v>
      </c>
      <c r="Q350">
        <f t="shared" ref="Q350:Q413" si="32">I350-K350</f>
        <v>0</v>
      </c>
    </row>
    <row r="351" spans="1:17">
      <c r="A351" s="626" t="s">
        <v>20464</v>
      </c>
      <c r="B351" s="627">
        <v>1.5</v>
      </c>
      <c r="C351" s="626">
        <v>240</v>
      </c>
      <c r="D351" s="629" t="str">
        <f t="shared" si="29"/>
        <v>PROFIL U_1.5_240</v>
      </c>
      <c r="E351">
        <v>80</v>
      </c>
      <c r="F351" s="629" t="str">
        <f t="shared" si="30"/>
        <v>PROFIL U_1.5_240_80</v>
      </c>
      <c r="G351">
        <v>80</v>
      </c>
      <c r="H351" s="629" t="str">
        <f t="shared" si="31"/>
        <v>PROFIL U_1.5_240_80_80</v>
      </c>
      <c r="Q351">
        <f t="shared" si="32"/>
        <v>0</v>
      </c>
    </row>
    <row r="352" spans="1:17">
      <c r="A352" s="626" t="s">
        <v>20464</v>
      </c>
      <c r="B352" s="627">
        <v>1.5</v>
      </c>
      <c r="C352" s="626">
        <v>240</v>
      </c>
      <c r="D352" s="629" t="str">
        <f t="shared" si="29"/>
        <v>PROFIL U_1.5_240</v>
      </c>
      <c r="E352">
        <v>85</v>
      </c>
      <c r="F352" s="629" t="str">
        <f t="shared" si="30"/>
        <v>PROFIL U_1.5_240_85</v>
      </c>
      <c r="G352">
        <v>85</v>
      </c>
      <c r="H352" s="629" t="str">
        <f t="shared" si="31"/>
        <v>PROFIL U_1.5_240_85_85</v>
      </c>
      <c r="Q352">
        <f t="shared" si="32"/>
        <v>0</v>
      </c>
    </row>
    <row r="353" spans="1:17">
      <c r="A353" s="626" t="s">
        <v>20464</v>
      </c>
      <c r="B353" s="627">
        <v>1.5</v>
      </c>
      <c r="C353" s="626">
        <v>240</v>
      </c>
      <c r="D353" s="629" t="str">
        <f t="shared" si="29"/>
        <v>PROFIL U_1.5_240</v>
      </c>
      <c r="E353">
        <v>90</v>
      </c>
      <c r="F353" s="629" t="str">
        <f t="shared" si="30"/>
        <v>PROFIL U_1.5_240_90</v>
      </c>
      <c r="G353">
        <v>90</v>
      </c>
      <c r="H353" s="629" t="str">
        <f t="shared" si="31"/>
        <v>PROFIL U_1.5_240_90_90</v>
      </c>
      <c r="Q353">
        <f t="shared" si="32"/>
        <v>0</v>
      </c>
    </row>
    <row r="354" spans="1:17">
      <c r="A354" s="626" t="s">
        <v>20464</v>
      </c>
      <c r="B354" s="627">
        <v>1.5</v>
      </c>
      <c r="C354" s="626">
        <v>240</v>
      </c>
      <c r="D354" s="629" t="str">
        <f t="shared" si="29"/>
        <v>PROFIL U_1.5_240</v>
      </c>
      <c r="E354">
        <v>95</v>
      </c>
      <c r="F354" s="629" t="str">
        <f t="shared" si="30"/>
        <v>PROFIL U_1.5_240_95</v>
      </c>
      <c r="G354">
        <v>95</v>
      </c>
      <c r="H354" s="629" t="str">
        <f t="shared" si="31"/>
        <v>PROFIL U_1.5_240_95_95</v>
      </c>
      <c r="Q354">
        <f t="shared" si="32"/>
        <v>0</v>
      </c>
    </row>
    <row r="355" spans="1:17">
      <c r="A355" s="626" t="s">
        <v>20464</v>
      </c>
      <c r="B355" s="627">
        <v>1.5</v>
      </c>
      <c r="C355" s="626">
        <v>240</v>
      </c>
      <c r="D355" s="629" t="str">
        <f t="shared" si="29"/>
        <v>PROFIL U_1.5_240</v>
      </c>
      <c r="E355">
        <v>100</v>
      </c>
      <c r="F355" s="629" t="str">
        <f t="shared" si="30"/>
        <v>PROFIL U_1.5_240_100</v>
      </c>
      <c r="G355">
        <v>100</v>
      </c>
      <c r="H355" s="629" t="str">
        <f t="shared" si="31"/>
        <v>PROFIL U_1.5_240_100_100</v>
      </c>
      <c r="Q355">
        <f t="shared" si="32"/>
        <v>0</v>
      </c>
    </row>
    <row r="356" spans="1:17">
      <c r="A356" s="626" t="s">
        <v>20464</v>
      </c>
      <c r="B356" s="627">
        <v>1.5</v>
      </c>
      <c r="C356" s="626">
        <v>250</v>
      </c>
      <c r="D356" s="629" t="str">
        <f t="shared" si="29"/>
        <v>PROFIL U_1.5_250</v>
      </c>
      <c r="E356">
        <v>40</v>
      </c>
      <c r="F356" s="629" t="str">
        <f t="shared" si="30"/>
        <v>PROFIL U_1.5_250_40</v>
      </c>
      <c r="G356">
        <v>40</v>
      </c>
      <c r="H356" s="629" t="str">
        <f t="shared" si="31"/>
        <v>PROFIL U_1.5_250_40_40</v>
      </c>
      <c r="Q356">
        <f t="shared" si="32"/>
        <v>0</v>
      </c>
    </row>
    <row r="357" spans="1:17">
      <c r="A357" s="626" t="s">
        <v>20464</v>
      </c>
      <c r="B357" s="627">
        <v>1.5</v>
      </c>
      <c r="C357" s="626">
        <v>250</v>
      </c>
      <c r="D357" s="629" t="str">
        <f t="shared" si="29"/>
        <v>PROFIL U_1.5_250</v>
      </c>
      <c r="E357">
        <v>45</v>
      </c>
      <c r="F357" s="629" t="str">
        <f t="shared" si="30"/>
        <v>PROFIL U_1.5_250_45</v>
      </c>
      <c r="G357">
        <v>45</v>
      </c>
      <c r="H357" s="629" t="str">
        <f t="shared" si="31"/>
        <v>PROFIL U_1.5_250_45_45</v>
      </c>
      <c r="Q357">
        <f t="shared" si="32"/>
        <v>0</v>
      </c>
    </row>
    <row r="358" spans="1:17">
      <c r="A358" s="626" t="s">
        <v>20464</v>
      </c>
      <c r="B358" s="627">
        <v>1.5</v>
      </c>
      <c r="C358" s="626">
        <v>250</v>
      </c>
      <c r="D358" s="629" t="str">
        <f t="shared" si="29"/>
        <v>PROFIL U_1.5_250</v>
      </c>
      <c r="E358">
        <v>50</v>
      </c>
      <c r="F358" s="629" t="str">
        <f t="shared" si="30"/>
        <v>PROFIL U_1.5_250_50</v>
      </c>
      <c r="G358">
        <v>50</v>
      </c>
      <c r="H358" s="629" t="str">
        <f t="shared" si="31"/>
        <v>PROFIL U_1.5_250_50_50</v>
      </c>
      <c r="Q358">
        <f t="shared" si="32"/>
        <v>0</v>
      </c>
    </row>
    <row r="359" spans="1:17">
      <c r="A359" s="626" t="s">
        <v>20464</v>
      </c>
      <c r="B359" s="627">
        <v>1.5</v>
      </c>
      <c r="C359" s="626">
        <v>250</v>
      </c>
      <c r="D359" s="629" t="str">
        <f t="shared" si="29"/>
        <v>PROFIL U_1.5_250</v>
      </c>
      <c r="E359">
        <v>55</v>
      </c>
      <c r="F359" s="629" t="str">
        <f t="shared" si="30"/>
        <v>PROFIL U_1.5_250_55</v>
      </c>
      <c r="G359">
        <v>55</v>
      </c>
      <c r="H359" s="629" t="str">
        <f t="shared" si="31"/>
        <v>PROFIL U_1.5_250_55_55</v>
      </c>
      <c r="Q359">
        <f t="shared" si="32"/>
        <v>0</v>
      </c>
    </row>
    <row r="360" spans="1:17">
      <c r="A360" s="626" t="s">
        <v>20464</v>
      </c>
      <c r="B360" s="627">
        <v>1.5</v>
      </c>
      <c r="C360" s="626">
        <v>250</v>
      </c>
      <c r="D360" s="629" t="str">
        <f t="shared" si="29"/>
        <v>PROFIL U_1.5_250</v>
      </c>
      <c r="E360">
        <v>60</v>
      </c>
      <c r="F360" s="629" t="str">
        <f t="shared" si="30"/>
        <v>PROFIL U_1.5_250_60</v>
      </c>
      <c r="G360">
        <v>60</v>
      </c>
      <c r="H360" s="629" t="str">
        <f t="shared" si="31"/>
        <v>PROFIL U_1.5_250_60_60</v>
      </c>
      <c r="Q360">
        <f t="shared" si="32"/>
        <v>0</v>
      </c>
    </row>
    <row r="361" spans="1:17">
      <c r="A361" s="626" t="s">
        <v>20464</v>
      </c>
      <c r="B361" s="627">
        <v>1.5</v>
      </c>
      <c r="C361" s="626">
        <v>250</v>
      </c>
      <c r="D361" s="629" t="str">
        <f t="shared" si="29"/>
        <v>PROFIL U_1.5_250</v>
      </c>
      <c r="E361">
        <v>65</v>
      </c>
      <c r="F361" s="629" t="str">
        <f t="shared" si="30"/>
        <v>PROFIL U_1.5_250_65</v>
      </c>
      <c r="G361">
        <v>65</v>
      </c>
      <c r="H361" s="629" t="str">
        <f t="shared" si="31"/>
        <v>PROFIL U_1.5_250_65_65</v>
      </c>
      <c r="Q361">
        <f t="shared" si="32"/>
        <v>0</v>
      </c>
    </row>
    <row r="362" spans="1:17">
      <c r="A362" s="626" t="s">
        <v>20464</v>
      </c>
      <c r="B362" s="627">
        <v>1.5</v>
      </c>
      <c r="C362" s="626">
        <v>250</v>
      </c>
      <c r="D362" s="629" t="str">
        <f t="shared" si="29"/>
        <v>PROFIL U_1.5_250</v>
      </c>
      <c r="E362">
        <v>70</v>
      </c>
      <c r="F362" s="629" t="str">
        <f t="shared" si="30"/>
        <v>PROFIL U_1.5_250_70</v>
      </c>
      <c r="G362">
        <v>70</v>
      </c>
      <c r="H362" s="629" t="str">
        <f t="shared" si="31"/>
        <v>PROFIL U_1.5_250_70_70</v>
      </c>
      <c r="Q362">
        <f t="shared" si="32"/>
        <v>0</v>
      </c>
    </row>
    <row r="363" spans="1:17">
      <c r="A363" s="626" t="s">
        <v>20464</v>
      </c>
      <c r="B363" s="627">
        <v>1.5</v>
      </c>
      <c r="C363" s="626">
        <v>250</v>
      </c>
      <c r="D363" s="629" t="str">
        <f t="shared" si="29"/>
        <v>PROFIL U_1.5_250</v>
      </c>
      <c r="E363">
        <v>75</v>
      </c>
      <c r="F363" s="629" t="str">
        <f t="shared" si="30"/>
        <v>PROFIL U_1.5_250_75</v>
      </c>
      <c r="G363">
        <v>75</v>
      </c>
      <c r="H363" s="629" t="str">
        <f t="shared" si="31"/>
        <v>PROFIL U_1.5_250_75_75</v>
      </c>
      <c r="Q363">
        <f t="shared" si="32"/>
        <v>0</v>
      </c>
    </row>
    <row r="364" spans="1:17">
      <c r="A364" s="626" t="s">
        <v>20464</v>
      </c>
      <c r="B364" s="627">
        <v>1.5</v>
      </c>
      <c r="C364" s="626">
        <v>250</v>
      </c>
      <c r="D364" s="629" t="str">
        <f t="shared" si="29"/>
        <v>PROFIL U_1.5_250</v>
      </c>
      <c r="E364">
        <v>80</v>
      </c>
      <c r="F364" s="629" t="str">
        <f t="shared" si="30"/>
        <v>PROFIL U_1.5_250_80</v>
      </c>
      <c r="G364">
        <v>80</v>
      </c>
      <c r="H364" s="629" t="str">
        <f t="shared" si="31"/>
        <v>PROFIL U_1.5_250_80_80</v>
      </c>
      <c r="Q364">
        <f t="shared" si="32"/>
        <v>0</v>
      </c>
    </row>
    <row r="365" spans="1:17">
      <c r="A365" s="626" t="s">
        <v>20464</v>
      </c>
      <c r="B365" s="627">
        <v>1.5</v>
      </c>
      <c r="C365" s="626">
        <v>250</v>
      </c>
      <c r="D365" s="629" t="str">
        <f t="shared" si="29"/>
        <v>PROFIL U_1.5_250</v>
      </c>
      <c r="E365">
        <v>85</v>
      </c>
      <c r="F365" s="629" t="str">
        <f t="shared" si="30"/>
        <v>PROFIL U_1.5_250_85</v>
      </c>
      <c r="G365">
        <v>85</v>
      </c>
      <c r="H365" s="629" t="str">
        <f t="shared" si="31"/>
        <v>PROFIL U_1.5_250_85_85</v>
      </c>
      <c r="Q365">
        <f t="shared" si="32"/>
        <v>0</v>
      </c>
    </row>
    <row r="366" spans="1:17">
      <c r="A366" s="626" t="s">
        <v>20464</v>
      </c>
      <c r="B366" s="627">
        <v>1.5</v>
      </c>
      <c r="C366" s="626">
        <v>250</v>
      </c>
      <c r="D366" s="629" t="str">
        <f t="shared" si="29"/>
        <v>PROFIL U_1.5_250</v>
      </c>
      <c r="E366">
        <v>90</v>
      </c>
      <c r="F366" s="629" t="str">
        <f t="shared" si="30"/>
        <v>PROFIL U_1.5_250_90</v>
      </c>
      <c r="G366">
        <v>90</v>
      </c>
      <c r="H366" s="629" t="str">
        <f t="shared" si="31"/>
        <v>PROFIL U_1.5_250_90_90</v>
      </c>
      <c r="Q366">
        <f t="shared" si="32"/>
        <v>0</v>
      </c>
    </row>
    <row r="367" spans="1:17">
      <c r="A367" s="626" t="s">
        <v>20464</v>
      </c>
      <c r="B367" s="627">
        <v>1.5</v>
      </c>
      <c r="C367" s="626">
        <v>250</v>
      </c>
      <c r="D367" s="629" t="str">
        <f t="shared" si="29"/>
        <v>PROFIL U_1.5_250</v>
      </c>
      <c r="E367">
        <v>95</v>
      </c>
      <c r="F367" s="629" t="str">
        <f t="shared" si="30"/>
        <v>PROFIL U_1.5_250_95</v>
      </c>
      <c r="G367">
        <v>95</v>
      </c>
      <c r="H367" s="629" t="str">
        <f t="shared" si="31"/>
        <v>PROFIL U_1.5_250_95_95</v>
      </c>
      <c r="Q367">
        <f t="shared" si="32"/>
        <v>0</v>
      </c>
    </row>
    <row r="368" spans="1:17">
      <c r="A368" s="626" t="s">
        <v>20464</v>
      </c>
      <c r="B368" s="627">
        <v>1.5</v>
      </c>
      <c r="C368" s="626">
        <v>250</v>
      </c>
      <c r="D368" s="629" t="str">
        <f t="shared" si="29"/>
        <v>PROFIL U_1.5_250</v>
      </c>
      <c r="E368">
        <v>100</v>
      </c>
      <c r="F368" s="629" t="str">
        <f t="shared" si="30"/>
        <v>PROFIL U_1.5_250_100</v>
      </c>
      <c r="G368">
        <v>100</v>
      </c>
      <c r="H368" s="629" t="str">
        <f t="shared" si="31"/>
        <v>PROFIL U_1.5_250_100_100</v>
      </c>
      <c r="Q368">
        <f t="shared" si="32"/>
        <v>0</v>
      </c>
    </row>
    <row r="369" spans="1:17">
      <c r="A369" s="626" t="s">
        <v>20464</v>
      </c>
      <c r="B369" s="627">
        <v>1.5</v>
      </c>
      <c r="C369" s="626">
        <v>260</v>
      </c>
      <c r="D369" s="629" t="str">
        <f t="shared" si="29"/>
        <v>PROFIL U_1.5_260</v>
      </c>
      <c r="E369">
        <v>40</v>
      </c>
      <c r="F369" s="629" t="str">
        <f t="shared" si="30"/>
        <v>PROFIL U_1.5_260_40</v>
      </c>
      <c r="G369">
        <v>40</v>
      </c>
      <c r="H369" s="629" t="str">
        <f t="shared" si="31"/>
        <v>PROFIL U_1.5_260_40_40</v>
      </c>
      <c r="Q369">
        <f t="shared" si="32"/>
        <v>0</v>
      </c>
    </row>
    <row r="370" spans="1:17">
      <c r="A370" s="626" t="s">
        <v>20464</v>
      </c>
      <c r="B370" s="627">
        <v>1.5</v>
      </c>
      <c r="C370" s="626">
        <v>260</v>
      </c>
      <c r="D370" s="629" t="str">
        <f t="shared" si="29"/>
        <v>PROFIL U_1.5_260</v>
      </c>
      <c r="E370">
        <v>45</v>
      </c>
      <c r="F370" s="629" t="str">
        <f t="shared" si="30"/>
        <v>PROFIL U_1.5_260_45</v>
      </c>
      <c r="G370">
        <v>45</v>
      </c>
      <c r="H370" s="629" t="str">
        <f t="shared" si="31"/>
        <v>PROFIL U_1.5_260_45_45</v>
      </c>
      <c r="Q370">
        <f t="shared" si="32"/>
        <v>0</v>
      </c>
    </row>
    <row r="371" spans="1:17">
      <c r="A371" s="626" t="s">
        <v>20464</v>
      </c>
      <c r="B371" s="627">
        <v>1.5</v>
      </c>
      <c r="C371" s="626">
        <v>260</v>
      </c>
      <c r="D371" s="629" t="str">
        <f t="shared" si="29"/>
        <v>PROFIL U_1.5_260</v>
      </c>
      <c r="E371">
        <v>50</v>
      </c>
      <c r="F371" s="629" t="str">
        <f t="shared" si="30"/>
        <v>PROFIL U_1.5_260_50</v>
      </c>
      <c r="G371">
        <v>50</v>
      </c>
      <c r="H371" s="629" t="str">
        <f t="shared" si="31"/>
        <v>PROFIL U_1.5_260_50_50</v>
      </c>
      <c r="Q371">
        <f t="shared" si="32"/>
        <v>0</v>
      </c>
    </row>
    <row r="372" spans="1:17">
      <c r="A372" s="626" t="s">
        <v>20464</v>
      </c>
      <c r="B372" s="627">
        <v>1.5</v>
      </c>
      <c r="C372" s="626">
        <v>260</v>
      </c>
      <c r="D372" s="629" t="str">
        <f t="shared" si="29"/>
        <v>PROFIL U_1.5_260</v>
      </c>
      <c r="E372">
        <v>55</v>
      </c>
      <c r="F372" s="629" t="str">
        <f t="shared" si="30"/>
        <v>PROFIL U_1.5_260_55</v>
      </c>
      <c r="G372">
        <v>55</v>
      </c>
      <c r="H372" s="629" t="str">
        <f t="shared" si="31"/>
        <v>PROFIL U_1.5_260_55_55</v>
      </c>
      <c r="Q372">
        <f t="shared" si="32"/>
        <v>0</v>
      </c>
    </row>
    <row r="373" spans="1:17">
      <c r="A373" s="626" t="s">
        <v>20464</v>
      </c>
      <c r="B373" s="627">
        <v>1.5</v>
      </c>
      <c r="C373" s="626">
        <v>260</v>
      </c>
      <c r="D373" s="629" t="str">
        <f t="shared" si="29"/>
        <v>PROFIL U_1.5_260</v>
      </c>
      <c r="E373">
        <v>60</v>
      </c>
      <c r="F373" s="629" t="str">
        <f t="shared" si="30"/>
        <v>PROFIL U_1.5_260_60</v>
      </c>
      <c r="G373">
        <v>60</v>
      </c>
      <c r="H373" s="629" t="str">
        <f t="shared" si="31"/>
        <v>PROFIL U_1.5_260_60_60</v>
      </c>
      <c r="Q373">
        <f t="shared" si="32"/>
        <v>0</v>
      </c>
    </row>
    <row r="374" spans="1:17">
      <c r="A374" s="626" t="s">
        <v>20464</v>
      </c>
      <c r="B374" s="627">
        <v>1.5</v>
      </c>
      <c r="C374" s="626">
        <v>260</v>
      </c>
      <c r="D374" s="629" t="str">
        <f t="shared" si="29"/>
        <v>PROFIL U_1.5_260</v>
      </c>
      <c r="E374">
        <v>65</v>
      </c>
      <c r="F374" s="629" t="str">
        <f t="shared" si="30"/>
        <v>PROFIL U_1.5_260_65</v>
      </c>
      <c r="G374">
        <v>65</v>
      </c>
      <c r="H374" s="629" t="str">
        <f t="shared" si="31"/>
        <v>PROFIL U_1.5_260_65_65</v>
      </c>
      <c r="Q374">
        <f t="shared" si="32"/>
        <v>0</v>
      </c>
    </row>
    <row r="375" spans="1:17">
      <c r="A375" s="626" t="s">
        <v>20464</v>
      </c>
      <c r="B375" s="627">
        <v>1.5</v>
      </c>
      <c r="C375" s="626">
        <v>260</v>
      </c>
      <c r="D375" s="629" t="str">
        <f t="shared" si="29"/>
        <v>PROFIL U_1.5_260</v>
      </c>
      <c r="E375">
        <v>70</v>
      </c>
      <c r="F375" s="629" t="str">
        <f t="shared" si="30"/>
        <v>PROFIL U_1.5_260_70</v>
      </c>
      <c r="G375">
        <v>70</v>
      </c>
      <c r="H375" s="629" t="str">
        <f t="shared" si="31"/>
        <v>PROFIL U_1.5_260_70_70</v>
      </c>
      <c r="Q375">
        <f t="shared" si="32"/>
        <v>0</v>
      </c>
    </row>
    <row r="376" spans="1:17">
      <c r="A376" s="626" t="s">
        <v>20464</v>
      </c>
      <c r="B376" s="627">
        <v>1.5</v>
      </c>
      <c r="C376" s="626">
        <v>260</v>
      </c>
      <c r="D376" s="629" t="str">
        <f t="shared" si="29"/>
        <v>PROFIL U_1.5_260</v>
      </c>
      <c r="E376">
        <v>75</v>
      </c>
      <c r="F376" s="629" t="str">
        <f t="shared" si="30"/>
        <v>PROFIL U_1.5_260_75</v>
      </c>
      <c r="G376">
        <v>75</v>
      </c>
      <c r="H376" s="629" t="str">
        <f t="shared" si="31"/>
        <v>PROFIL U_1.5_260_75_75</v>
      </c>
      <c r="Q376">
        <f t="shared" si="32"/>
        <v>0</v>
      </c>
    </row>
    <row r="377" spans="1:17">
      <c r="A377" s="626" t="s">
        <v>20464</v>
      </c>
      <c r="B377" s="627">
        <v>1.5</v>
      </c>
      <c r="C377" s="626">
        <v>260</v>
      </c>
      <c r="D377" s="629" t="str">
        <f t="shared" si="29"/>
        <v>PROFIL U_1.5_260</v>
      </c>
      <c r="E377">
        <v>80</v>
      </c>
      <c r="F377" s="629" t="str">
        <f t="shared" si="30"/>
        <v>PROFIL U_1.5_260_80</v>
      </c>
      <c r="G377">
        <v>80</v>
      </c>
      <c r="H377" s="629" t="str">
        <f t="shared" si="31"/>
        <v>PROFIL U_1.5_260_80_80</v>
      </c>
      <c r="Q377">
        <f t="shared" si="32"/>
        <v>0</v>
      </c>
    </row>
    <row r="378" spans="1:17">
      <c r="A378" s="626" t="s">
        <v>20464</v>
      </c>
      <c r="B378" s="627">
        <v>1.5</v>
      </c>
      <c r="C378" s="626">
        <v>260</v>
      </c>
      <c r="D378" s="629" t="str">
        <f t="shared" si="29"/>
        <v>PROFIL U_1.5_260</v>
      </c>
      <c r="E378">
        <v>85</v>
      </c>
      <c r="F378" s="629" t="str">
        <f t="shared" si="30"/>
        <v>PROFIL U_1.5_260_85</v>
      </c>
      <c r="G378">
        <v>85</v>
      </c>
      <c r="H378" s="629" t="str">
        <f t="shared" si="31"/>
        <v>PROFIL U_1.5_260_85_85</v>
      </c>
      <c r="Q378">
        <f t="shared" si="32"/>
        <v>0</v>
      </c>
    </row>
    <row r="379" spans="1:17">
      <c r="A379" s="626" t="s">
        <v>20464</v>
      </c>
      <c r="B379" s="627">
        <v>1.5</v>
      </c>
      <c r="C379" s="626">
        <v>260</v>
      </c>
      <c r="D379" s="629" t="str">
        <f t="shared" si="29"/>
        <v>PROFIL U_1.5_260</v>
      </c>
      <c r="E379">
        <v>90</v>
      </c>
      <c r="F379" s="629" t="str">
        <f t="shared" si="30"/>
        <v>PROFIL U_1.5_260_90</v>
      </c>
      <c r="G379">
        <v>90</v>
      </c>
      <c r="H379" s="629" t="str">
        <f t="shared" si="31"/>
        <v>PROFIL U_1.5_260_90_90</v>
      </c>
      <c r="Q379">
        <f t="shared" si="32"/>
        <v>0</v>
      </c>
    </row>
    <row r="380" spans="1:17">
      <c r="A380" s="626" t="s">
        <v>20464</v>
      </c>
      <c r="B380" s="627">
        <v>1.5</v>
      </c>
      <c r="C380" s="626">
        <v>260</v>
      </c>
      <c r="D380" s="629" t="str">
        <f t="shared" si="29"/>
        <v>PROFIL U_1.5_260</v>
      </c>
      <c r="E380">
        <v>95</v>
      </c>
      <c r="F380" s="629" t="str">
        <f t="shared" si="30"/>
        <v>PROFIL U_1.5_260_95</v>
      </c>
      <c r="G380">
        <v>95</v>
      </c>
      <c r="H380" s="629" t="str">
        <f t="shared" si="31"/>
        <v>PROFIL U_1.5_260_95_95</v>
      </c>
      <c r="Q380">
        <f t="shared" si="32"/>
        <v>0</v>
      </c>
    </row>
    <row r="381" spans="1:17">
      <c r="A381" s="626" t="s">
        <v>20464</v>
      </c>
      <c r="B381" s="627">
        <v>1.5</v>
      </c>
      <c r="C381" s="626">
        <v>260</v>
      </c>
      <c r="D381" s="629" t="str">
        <f t="shared" si="29"/>
        <v>PROFIL U_1.5_260</v>
      </c>
      <c r="E381">
        <v>100</v>
      </c>
      <c r="F381" s="629" t="str">
        <f t="shared" si="30"/>
        <v>PROFIL U_1.5_260_100</v>
      </c>
      <c r="G381">
        <v>100</v>
      </c>
      <c r="H381" s="629" t="str">
        <f t="shared" si="31"/>
        <v>PROFIL U_1.5_260_100_100</v>
      </c>
      <c r="Q381">
        <f t="shared" si="32"/>
        <v>0</v>
      </c>
    </row>
    <row r="382" spans="1:17">
      <c r="A382" s="626" t="s">
        <v>20464</v>
      </c>
      <c r="B382" s="627">
        <v>1.5</v>
      </c>
      <c r="C382" s="626">
        <v>270</v>
      </c>
      <c r="D382" s="629" t="str">
        <f t="shared" si="29"/>
        <v>PROFIL U_1.5_270</v>
      </c>
      <c r="E382">
        <v>40</v>
      </c>
      <c r="F382" s="629" t="str">
        <f t="shared" si="30"/>
        <v>PROFIL U_1.5_270_40</v>
      </c>
      <c r="G382">
        <v>40</v>
      </c>
      <c r="H382" s="629" t="str">
        <f t="shared" si="31"/>
        <v>PROFIL U_1.5_270_40_40</v>
      </c>
      <c r="Q382">
        <f t="shared" si="32"/>
        <v>0</v>
      </c>
    </row>
    <row r="383" spans="1:17">
      <c r="A383" s="626" t="s">
        <v>20464</v>
      </c>
      <c r="B383" s="627">
        <v>1.5</v>
      </c>
      <c r="C383" s="626">
        <v>270</v>
      </c>
      <c r="D383" s="629" t="str">
        <f t="shared" si="29"/>
        <v>PROFIL U_1.5_270</v>
      </c>
      <c r="E383">
        <v>45</v>
      </c>
      <c r="F383" s="629" t="str">
        <f t="shared" si="30"/>
        <v>PROFIL U_1.5_270_45</v>
      </c>
      <c r="G383">
        <v>45</v>
      </c>
      <c r="H383" s="629" t="str">
        <f t="shared" si="31"/>
        <v>PROFIL U_1.5_270_45_45</v>
      </c>
      <c r="Q383">
        <f t="shared" si="32"/>
        <v>0</v>
      </c>
    </row>
    <row r="384" spans="1:17">
      <c r="A384" s="626" t="s">
        <v>20464</v>
      </c>
      <c r="B384" s="627">
        <v>1.5</v>
      </c>
      <c r="C384" s="626">
        <v>270</v>
      </c>
      <c r="D384" s="629" t="str">
        <f t="shared" si="29"/>
        <v>PROFIL U_1.5_270</v>
      </c>
      <c r="E384">
        <v>50</v>
      </c>
      <c r="F384" s="629" t="str">
        <f t="shared" si="30"/>
        <v>PROFIL U_1.5_270_50</v>
      </c>
      <c r="G384">
        <v>50</v>
      </c>
      <c r="H384" s="629" t="str">
        <f t="shared" si="31"/>
        <v>PROFIL U_1.5_270_50_50</v>
      </c>
      <c r="Q384">
        <f t="shared" si="32"/>
        <v>0</v>
      </c>
    </row>
    <row r="385" spans="1:17">
      <c r="A385" s="626" t="s">
        <v>20464</v>
      </c>
      <c r="B385" s="627">
        <v>1.5</v>
      </c>
      <c r="C385" s="626">
        <v>270</v>
      </c>
      <c r="D385" s="629" t="str">
        <f t="shared" si="29"/>
        <v>PROFIL U_1.5_270</v>
      </c>
      <c r="E385">
        <v>55</v>
      </c>
      <c r="F385" s="629" t="str">
        <f t="shared" si="30"/>
        <v>PROFIL U_1.5_270_55</v>
      </c>
      <c r="G385">
        <v>55</v>
      </c>
      <c r="H385" s="629" t="str">
        <f t="shared" si="31"/>
        <v>PROFIL U_1.5_270_55_55</v>
      </c>
      <c r="Q385">
        <f t="shared" si="32"/>
        <v>0</v>
      </c>
    </row>
    <row r="386" spans="1:17">
      <c r="A386" s="626" t="s">
        <v>20464</v>
      </c>
      <c r="B386" s="627">
        <v>1.5</v>
      </c>
      <c r="C386" s="626">
        <v>270</v>
      </c>
      <c r="D386" s="629" t="str">
        <f t="shared" si="29"/>
        <v>PROFIL U_1.5_270</v>
      </c>
      <c r="E386">
        <v>60</v>
      </c>
      <c r="F386" s="629" t="str">
        <f t="shared" si="30"/>
        <v>PROFIL U_1.5_270_60</v>
      </c>
      <c r="G386">
        <v>60</v>
      </c>
      <c r="H386" s="629" t="str">
        <f t="shared" si="31"/>
        <v>PROFIL U_1.5_270_60_60</v>
      </c>
      <c r="Q386">
        <f t="shared" si="32"/>
        <v>0</v>
      </c>
    </row>
    <row r="387" spans="1:17">
      <c r="A387" s="626" t="s">
        <v>20464</v>
      </c>
      <c r="B387" s="627">
        <v>1.5</v>
      </c>
      <c r="C387" s="626">
        <v>270</v>
      </c>
      <c r="D387" s="629" t="str">
        <f t="shared" si="29"/>
        <v>PROFIL U_1.5_270</v>
      </c>
      <c r="E387">
        <v>65</v>
      </c>
      <c r="F387" s="629" t="str">
        <f t="shared" si="30"/>
        <v>PROFIL U_1.5_270_65</v>
      </c>
      <c r="G387">
        <v>65</v>
      </c>
      <c r="H387" s="629" t="str">
        <f t="shared" si="31"/>
        <v>PROFIL U_1.5_270_65_65</v>
      </c>
      <c r="Q387">
        <f t="shared" si="32"/>
        <v>0</v>
      </c>
    </row>
    <row r="388" spans="1:17">
      <c r="A388" s="626" t="s">
        <v>20464</v>
      </c>
      <c r="B388" s="627">
        <v>1.5</v>
      </c>
      <c r="C388" s="626">
        <v>270</v>
      </c>
      <c r="D388" s="629" t="str">
        <f t="shared" si="29"/>
        <v>PROFIL U_1.5_270</v>
      </c>
      <c r="E388">
        <v>70</v>
      </c>
      <c r="F388" s="629" t="str">
        <f t="shared" si="30"/>
        <v>PROFIL U_1.5_270_70</v>
      </c>
      <c r="G388">
        <v>70</v>
      </c>
      <c r="H388" s="629" t="str">
        <f t="shared" si="31"/>
        <v>PROFIL U_1.5_270_70_70</v>
      </c>
      <c r="Q388">
        <f t="shared" si="32"/>
        <v>0</v>
      </c>
    </row>
    <row r="389" spans="1:17">
      <c r="A389" s="626" t="s">
        <v>20464</v>
      </c>
      <c r="B389" s="627">
        <v>1.5</v>
      </c>
      <c r="C389" s="626">
        <v>270</v>
      </c>
      <c r="D389" s="629" t="str">
        <f t="shared" si="29"/>
        <v>PROFIL U_1.5_270</v>
      </c>
      <c r="E389">
        <v>75</v>
      </c>
      <c r="F389" s="629" t="str">
        <f t="shared" si="30"/>
        <v>PROFIL U_1.5_270_75</v>
      </c>
      <c r="G389">
        <v>75</v>
      </c>
      <c r="H389" s="629" t="str">
        <f t="shared" si="31"/>
        <v>PROFIL U_1.5_270_75_75</v>
      </c>
      <c r="Q389">
        <f t="shared" si="32"/>
        <v>0</v>
      </c>
    </row>
    <row r="390" spans="1:17">
      <c r="A390" s="626" t="s">
        <v>20464</v>
      </c>
      <c r="B390" s="627">
        <v>1.5</v>
      </c>
      <c r="C390" s="626">
        <v>270</v>
      </c>
      <c r="D390" s="629" t="str">
        <f t="shared" si="29"/>
        <v>PROFIL U_1.5_270</v>
      </c>
      <c r="E390">
        <v>80</v>
      </c>
      <c r="F390" s="629" t="str">
        <f t="shared" si="30"/>
        <v>PROFIL U_1.5_270_80</v>
      </c>
      <c r="G390">
        <v>80</v>
      </c>
      <c r="H390" s="629" t="str">
        <f t="shared" si="31"/>
        <v>PROFIL U_1.5_270_80_80</v>
      </c>
      <c r="Q390">
        <f t="shared" si="32"/>
        <v>0</v>
      </c>
    </row>
    <row r="391" spans="1:17">
      <c r="A391" s="626" t="s">
        <v>20464</v>
      </c>
      <c r="B391" s="627">
        <v>1.5</v>
      </c>
      <c r="C391" s="626">
        <v>270</v>
      </c>
      <c r="D391" s="629" t="str">
        <f t="shared" si="29"/>
        <v>PROFIL U_1.5_270</v>
      </c>
      <c r="E391">
        <v>85</v>
      </c>
      <c r="F391" s="629" t="str">
        <f t="shared" si="30"/>
        <v>PROFIL U_1.5_270_85</v>
      </c>
      <c r="G391">
        <v>85</v>
      </c>
      <c r="H391" s="629" t="str">
        <f t="shared" si="31"/>
        <v>PROFIL U_1.5_270_85_85</v>
      </c>
      <c r="Q391">
        <f t="shared" si="32"/>
        <v>0</v>
      </c>
    </row>
    <row r="392" spans="1:17">
      <c r="A392" s="626" t="s">
        <v>20464</v>
      </c>
      <c r="B392" s="627">
        <v>1.5</v>
      </c>
      <c r="C392" s="626">
        <v>270</v>
      </c>
      <c r="D392" s="629" t="str">
        <f t="shared" si="29"/>
        <v>PROFIL U_1.5_270</v>
      </c>
      <c r="E392">
        <v>90</v>
      </c>
      <c r="F392" s="629" t="str">
        <f t="shared" si="30"/>
        <v>PROFIL U_1.5_270_90</v>
      </c>
      <c r="G392">
        <v>90</v>
      </c>
      <c r="H392" s="629" t="str">
        <f t="shared" si="31"/>
        <v>PROFIL U_1.5_270_90_90</v>
      </c>
      <c r="Q392">
        <f t="shared" si="32"/>
        <v>0</v>
      </c>
    </row>
    <row r="393" spans="1:17">
      <c r="A393" s="626" t="s">
        <v>20464</v>
      </c>
      <c r="B393" s="627">
        <v>1.5</v>
      </c>
      <c r="C393" s="626">
        <v>270</v>
      </c>
      <c r="D393" s="629" t="str">
        <f t="shared" si="29"/>
        <v>PROFIL U_1.5_270</v>
      </c>
      <c r="E393">
        <v>95</v>
      </c>
      <c r="F393" s="629" t="str">
        <f t="shared" si="30"/>
        <v>PROFIL U_1.5_270_95</v>
      </c>
      <c r="G393">
        <v>95</v>
      </c>
      <c r="H393" s="629" t="str">
        <f t="shared" si="31"/>
        <v>PROFIL U_1.5_270_95_95</v>
      </c>
      <c r="Q393">
        <f t="shared" si="32"/>
        <v>0</v>
      </c>
    </row>
    <row r="394" spans="1:17">
      <c r="A394" s="626" t="s">
        <v>20464</v>
      </c>
      <c r="B394" s="627">
        <v>1.5</v>
      </c>
      <c r="C394" s="626">
        <v>270</v>
      </c>
      <c r="D394" s="629" t="str">
        <f t="shared" si="29"/>
        <v>PROFIL U_1.5_270</v>
      </c>
      <c r="E394">
        <v>100</v>
      </c>
      <c r="F394" s="629" t="str">
        <f t="shared" si="30"/>
        <v>PROFIL U_1.5_270_100</v>
      </c>
      <c r="G394">
        <v>100</v>
      </c>
      <c r="H394" s="629" t="str">
        <f t="shared" si="31"/>
        <v>PROFIL U_1.5_270_100_100</v>
      </c>
      <c r="Q394">
        <f t="shared" si="32"/>
        <v>0</v>
      </c>
    </row>
    <row r="395" spans="1:17">
      <c r="A395" s="626" t="s">
        <v>20464</v>
      </c>
      <c r="B395" s="627">
        <v>1.5</v>
      </c>
      <c r="C395" s="626">
        <v>280</v>
      </c>
      <c r="D395" s="629" t="str">
        <f t="shared" si="29"/>
        <v>PROFIL U_1.5_280</v>
      </c>
      <c r="E395">
        <v>40</v>
      </c>
      <c r="F395" s="629" t="str">
        <f t="shared" si="30"/>
        <v>PROFIL U_1.5_280_40</v>
      </c>
      <c r="G395">
        <v>40</v>
      </c>
      <c r="H395" s="629" t="str">
        <f t="shared" si="31"/>
        <v>PROFIL U_1.5_280_40_40</v>
      </c>
      <c r="Q395">
        <f t="shared" si="32"/>
        <v>0</v>
      </c>
    </row>
    <row r="396" spans="1:17">
      <c r="A396" s="626" t="s">
        <v>20464</v>
      </c>
      <c r="B396" s="627">
        <v>1.5</v>
      </c>
      <c r="C396" s="626">
        <v>280</v>
      </c>
      <c r="D396" s="629" t="str">
        <f t="shared" si="29"/>
        <v>PROFIL U_1.5_280</v>
      </c>
      <c r="E396">
        <v>45</v>
      </c>
      <c r="F396" s="629" t="str">
        <f t="shared" si="30"/>
        <v>PROFIL U_1.5_280_45</v>
      </c>
      <c r="G396">
        <v>45</v>
      </c>
      <c r="H396" s="629" t="str">
        <f t="shared" si="31"/>
        <v>PROFIL U_1.5_280_45_45</v>
      </c>
      <c r="Q396">
        <f t="shared" si="32"/>
        <v>0</v>
      </c>
    </row>
    <row r="397" spans="1:17">
      <c r="A397" s="626" t="s">
        <v>20464</v>
      </c>
      <c r="B397" s="627">
        <v>1.5</v>
      </c>
      <c r="C397" s="626">
        <v>280</v>
      </c>
      <c r="D397" s="629" t="str">
        <f t="shared" si="29"/>
        <v>PROFIL U_1.5_280</v>
      </c>
      <c r="E397">
        <v>50</v>
      </c>
      <c r="F397" s="629" t="str">
        <f t="shared" si="30"/>
        <v>PROFIL U_1.5_280_50</v>
      </c>
      <c r="G397">
        <v>50</v>
      </c>
      <c r="H397" s="629" t="str">
        <f t="shared" si="31"/>
        <v>PROFIL U_1.5_280_50_50</v>
      </c>
      <c r="Q397">
        <f t="shared" si="32"/>
        <v>0</v>
      </c>
    </row>
    <row r="398" spans="1:17">
      <c r="A398" s="626" t="s">
        <v>20464</v>
      </c>
      <c r="B398" s="627">
        <v>1.5</v>
      </c>
      <c r="C398" s="626">
        <v>280</v>
      </c>
      <c r="D398" s="629" t="str">
        <f t="shared" si="29"/>
        <v>PROFIL U_1.5_280</v>
      </c>
      <c r="E398">
        <v>55</v>
      </c>
      <c r="F398" s="629" t="str">
        <f t="shared" si="30"/>
        <v>PROFIL U_1.5_280_55</v>
      </c>
      <c r="G398">
        <v>55</v>
      </c>
      <c r="H398" s="629" t="str">
        <f t="shared" si="31"/>
        <v>PROFIL U_1.5_280_55_55</v>
      </c>
      <c r="Q398">
        <f t="shared" si="32"/>
        <v>0</v>
      </c>
    </row>
    <row r="399" spans="1:17">
      <c r="A399" s="626" t="s">
        <v>20464</v>
      </c>
      <c r="B399" s="627">
        <v>1.5</v>
      </c>
      <c r="C399" s="626">
        <v>280</v>
      </c>
      <c r="D399" s="629" t="str">
        <f t="shared" si="29"/>
        <v>PROFIL U_1.5_280</v>
      </c>
      <c r="E399">
        <v>60</v>
      </c>
      <c r="F399" s="629" t="str">
        <f t="shared" si="30"/>
        <v>PROFIL U_1.5_280_60</v>
      </c>
      <c r="G399">
        <v>60</v>
      </c>
      <c r="H399" s="629" t="str">
        <f t="shared" si="31"/>
        <v>PROFIL U_1.5_280_60_60</v>
      </c>
      <c r="Q399">
        <f t="shared" si="32"/>
        <v>0</v>
      </c>
    </row>
    <row r="400" spans="1:17">
      <c r="A400" s="626" t="s">
        <v>20464</v>
      </c>
      <c r="B400" s="627">
        <v>1.5</v>
      </c>
      <c r="C400" s="626">
        <v>280</v>
      </c>
      <c r="D400" s="629" t="str">
        <f t="shared" ref="D400:D463" si="33">CONCATENATE(A400,"_",B400,"_",C400)</f>
        <v>PROFIL U_1.5_280</v>
      </c>
      <c r="E400">
        <v>65</v>
      </c>
      <c r="F400" s="629" t="str">
        <f t="shared" ref="F400:F463" si="34">CONCATENATE(D400,"_",E400)</f>
        <v>PROFIL U_1.5_280_65</v>
      </c>
      <c r="G400">
        <v>65</v>
      </c>
      <c r="H400" s="629" t="str">
        <f t="shared" ref="H400:H463" si="35">CONCATENATE(F400,"_",G400)</f>
        <v>PROFIL U_1.5_280_65_65</v>
      </c>
      <c r="Q400">
        <f t="shared" si="32"/>
        <v>0</v>
      </c>
    </row>
    <row r="401" spans="1:17">
      <c r="A401" s="626" t="s">
        <v>20464</v>
      </c>
      <c r="B401" s="627">
        <v>1.5</v>
      </c>
      <c r="C401" s="626">
        <v>280</v>
      </c>
      <c r="D401" s="629" t="str">
        <f t="shared" si="33"/>
        <v>PROFIL U_1.5_280</v>
      </c>
      <c r="E401">
        <v>70</v>
      </c>
      <c r="F401" s="629" t="str">
        <f t="shared" si="34"/>
        <v>PROFIL U_1.5_280_70</v>
      </c>
      <c r="G401">
        <v>70</v>
      </c>
      <c r="H401" s="629" t="str">
        <f t="shared" si="35"/>
        <v>PROFIL U_1.5_280_70_70</v>
      </c>
      <c r="Q401">
        <f t="shared" si="32"/>
        <v>0</v>
      </c>
    </row>
    <row r="402" spans="1:17">
      <c r="A402" s="626" t="s">
        <v>20464</v>
      </c>
      <c r="B402" s="627">
        <v>1.5</v>
      </c>
      <c r="C402" s="626">
        <v>280</v>
      </c>
      <c r="D402" s="629" t="str">
        <f t="shared" si="33"/>
        <v>PROFIL U_1.5_280</v>
      </c>
      <c r="E402">
        <v>75</v>
      </c>
      <c r="F402" s="629" t="str">
        <f t="shared" si="34"/>
        <v>PROFIL U_1.5_280_75</v>
      </c>
      <c r="G402">
        <v>75</v>
      </c>
      <c r="H402" s="629" t="str">
        <f t="shared" si="35"/>
        <v>PROFIL U_1.5_280_75_75</v>
      </c>
      <c r="Q402">
        <f t="shared" si="32"/>
        <v>0</v>
      </c>
    </row>
    <row r="403" spans="1:17">
      <c r="A403" s="626" t="s">
        <v>20464</v>
      </c>
      <c r="B403" s="627">
        <v>1.5</v>
      </c>
      <c r="C403" s="626">
        <v>280</v>
      </c>
      <c r="D403" s="629" t="str">
        <f t="shared" si="33"/>
        <v>PROFIL U_1.5_280</v>
      </c>
      <c r="E403">
        <v>80</v>
      </c>
      <c r="F403" s="629" t="str">
        <f t="shared" si="34"/>
        <v>PROFIL U_1.5_280_80</v>
      </c>
      <c r="G403">
        <v>80</v>
      </c>
      <c r="H403" s="629" t="str">
        <f t="shared" si="35"/>
        <v>PROFIL U_1.5_280_80_80</v>
      </c>
      <c r="Q403">
        <f t="shared" si="32"/>
        <v>0</v>
      </c>
    </row>
    <row r="404" spans="1:17">
      <c r="A404" s="626" t="s">
        <v>20464</v>
      </c>
      <c r="B404" s="627">
        <v>1.5</v>
      </c>
      <c r="C404" s="626">
        <v>280</v>
      </c>
      <c r="D404" s="629" t="str">
        <f t="shared" si="33"/>
        <v>PROFIL U_1.5_280</v>
      </c>
      <c r="E404">
        <v>85</v>
      </c>
      <c r="F404" s="629" t="str">
        <f t="shared" si="34"/>
        <v>PROFIL U_1.5_280_85</v>
      </c>
      <c r="G404">
        <v>85</v>
      </c>
      <c r="H404" s="629" t="str">
        <f t="shared" si="35"/>
        <v>PROFIL U_1.5_280_85_85</v>
      </c>
      <c r="Q404">
        <f t="shared" si="32"/>
        <v>0</v>
      </c>
    </row>
    <row r="405" spans="1:17">
      <c r="A405" s="626" t="s">
        <v>20464</v>
      </c>
      <c r="B405" s="627">
        <v>1.5</v>
      </c>
      <c r="C405" s="626">
        <v>280</v>
      </c>
      <c r="D405" s="629" t="str">
        <f t="shared" si="33"/>
        <v>PROFIL U_1.5_280</v>
      </c>
      <c r="E405">
        <v>90</v>
      </c>
      <c r="F405" s="629" t="str">
        <f t="shared" si="34"/>
        <v>PROFIL U_1.5_280_90</v>
      </c>
      <c r="G405">
        <v>90</v>
      </c>
      <c r="H405" s="629" t="str">
        <f t="shared" si="35"/>
        <v>PROFIL U_1.5_280_90_90</v>
      </c>
      <c r="Q405">
        <f t="shared" si="32"/>
        <v>0</v>
      </c>
    </row>
    <row r="406" spans="1:17">
      <c r="A406" s="626" t="s">
        <v>20464</v>
      </c>
      <c r="B406" s="627">
        <v>1.5</v>
      </c>
      <c r="C406" s="626">
        <v>280</v>
      </c>
      <c r="D406" s="629" t="str">
        <f t="shared" si="33"/>
        <v>PROFIL U_1.5_280</v>
      </c>
      <c r="E406">
        <v>95</v>
      </c>
      <c r="F406" s="629" t="str">
        <f t="shared" si="34"/>
        <v>PROFIL U_1.5_280_95</v>
      </c>
      <c r="G406">
        <v>95</v>
      </c>
      <c r="H406" s="629" t="str">
        <f t="shared" si="35"/>
        <v>PROFIL U_1.5_280_95_95</v>
      </c>
      <c r="Q406">
        <f t="shared" si="32"/>
        <v>0</v>
      </c>
    </row>
    <row r="407" spans="1:17">
      <c r="A407" s="626" t="s">
        <v>20464</v>
      </c>
      <c r="B407" s="627">
        <v>1.5</v>
      </c>
      <c r="C407" s="626">
        <v>280</v>
      </c>
      <c r="D407" s="629" t="str">
        <f t="shared" si="33"/>
        <v>PROFIL U_1.5_280</v>
      </c>
      <c r="E407">
        <v>100</v>
      </c>
      <c r="F407" s="629" t="str">
        <f t="shared" si="34"/>
        <v>PROFIL U_1.5_280_100</v>
      </c>
      <c r="G407">
        <v>100</v>
      </c>
      <c r="H407" s="629" t="str">
        <f t="shared" si="35"/>
        <v>PROFIL U_1.5_280_100_100</v>
      </c>
      <c r="Q407">
        <f t="shared" si="32"/>
        <v>0</v>
      </c>
    </row>
    <row r="408" spans="1:17">
      <c r="A408" s="626" t="s">
        <v>20464</v>
      </c>
      <c r="B408" s="627">
        <v>1.5</v>
      </c>
      <c r="C408" s="626">
        <v>290</v>
      </c>
      <c r="D408" s="629" t="str">
        <f t="shared" si="33"/>
        <v>PROFIL U_1.5_290</v>
      </c>
      <c r="E408">
        <v>40</v>
      </c>
      <c r="F408" s="629" t="str">
        <f t="shared" si="34"/>
        <v>PROFIL U_1.5_290_40</v>
      </c>
      <c r="G408">
        <v>40</v>
      </c>
      <c r="H408" s="629" t="str">
        <f t="shared" si="35"/>
        <v>PROFIL U_1.5_290_40_40</v>
      </c>
      <c r="Q408">
        <f t="shared" si="32"/>
        <v>0</v>
      </c>
    </row>
    <row r="409" spans="1:17">
      <c r="A409" s="626" t="s">
        <v>20464</v>
      </c>
      <c r="B409" s="627">
        <v>1.5</v>
      </c>
      <c r="C409" s="626">
        <v>290</v>
      </c>
      <c r="D409" s="629" t="str">
        <f t="shared" si="33"/>
        <v>PROFIL U_1.5_290</v>
      </c>
      <c r="E409">
        <v>45</v>
      </c>
      <c r="F409" s="629" t="str">
        <f t="shared" si="34"/>
        <v>PROFIL U_1.5_290_45</v>
      </c>
      <c r="G409">
        <v>45</v>
      </c>
      <c r="H409" s="629" t="str">
        <f t="shared" si="35"/>
        <v>PROFIL U_1.5_290_45_45</v>
      </c>
      <c r="Q409">
        <f t="shared" si="32"/>
        <v>0</v>
      </c>
    </row>
    <row r="410" spans="1:17">
      <c r="A410" s="626" t="s">
        <v>20464</v>
      </c>
      <c r="B410" s="627">
        <v>1.5</v>
      </c>
      <c r="C410" s="626">
        <v>290</v>
      </c>
      <c r="D410" s="629" t="str">
        <f t="shared" si="33"/>
        <v>PROFIL U_1.5_290</v>
      </c>
      <c r="E410">
        <v>50</v>
      </c>
      <c r="F410" s="629" t="str">
        <f t="shared" si="34"/>
        <v>PROFIL U_1.5_290_50</v>
      </c>
      <c r="G410">
        <v>50</v>
      </c>
      <c r="H410" s="629" t="str">
        <f t="shared" si="35"/>
        <v>PROFIL U_1.5_290_50_50</v>
      </c>
      <c r="Q410">
        <f t="shared" si="32"/>
        <v>0</v>
      </c>
    </row>
    <row r="411" spans="1:17">
      <c r="A411" s="626" t="s">
        <v>20464</v>
      </c>
      <c r="B411" s="627">
        <v>1.5</v>
      </c>
      <c r="C411" s="626">
        <v>290</v>
      </c>
      <c r="D411" s="629" t="str">
        <f t="shared" si="33"/>
        <v>PROFIL U_1.5_290</v>
      </c>
      <c r="E411">
        <v>55</v>
      </c>
      <c r="F411" s="629" t="str">
        <f t="shared" si="34"/>
        <v>PROFIL U_1.5_290_55</v>
      </c>
      <c r="G411">
        <v>55</v>
      </c>
      <c r="H411" s="629" t="str">
        <f t="shared" si="35"/>
        <v>PROFIL U_1.5_290_55_55</v>
      </c>
      <c r="Q411">
        <f t="shared" si="32"/>
        <v>0</v>
      </c>
    </row>
    <row r="412" spans="1:17">
      <c r="A412" s="626" t="s">
        <v>20464</v>
      </c>
      <c r="B412" s="627">
        <v>1.5</v>
      </c>
      <c r="C412" s="626">
        <v>290</v>
      </c>
      <c r="D412" s="629" t="str">
        <f t="shared" si="33"/>
        <v>PROFIL U_1.5_290</v>
      </c>
      <c r="E412">
        <v>60</v>
      </c>
      <c r="F412" s="629" t="str">
        <f t="shared" si="34"/>
        <v>PROFIL U_1.5_290_60</v>
      </c>
      <c r="G412">
        <v>60</v>
      </c>
      <c r="H412" s="629" t="str">
        <f t="shared" si="35"/>
        <v>PROFIL U_1.5_290_60_60</v>
      </c>
      <c r="Q412">
        <f t="shared" si="32"/>
        <v>0</v>
      </c>
    </row>
    <row r="413" spans="1:17">
      <c r="A413" s="626" t="s">
        <v>20464</v>
      </c>
      <c r="B413" s="627">
        <v>1.5</v>
      </c>
      <c r="C413" s="626">
        <v>290</v>
      </c>
      <c r="D413" s="629" t="str">
        <f t="shared" si="33"/>
        <v>PROFIL U_1.5_290</v>
      </c>
      <c r="E413">
        <v>65</v>
      </c>
      <c r="F413" s="629" t="str">
        <f t="shared" si="34"/>
        <v>PROFIL U_1.5_290_65</v>
      </c>
      <c r="G413">
        <v>65</v>
      </c>
      <c r="H413" s="629" t="str">
        <f t="shared" si="35"/>
        <v>PROFIL U_1.5_290_65_65</v>
      </c>
      <c r="Q413">
        <f t="shared" si="32"/>
        <v>0</v>
      </c>
    </row>
    <row r="414" spans="1:17">
      <c r="A414" s="626" t="s">
        <v>20464</v>
      </c>
      <c r="B414" s="627">
        <v>1.5</v>
      </c>
      <c r="C414" s="626">
        <v>290</v>
      </c>
      <c r="D414" s="629" t="str">
        <f t="shared" si="33"/>
        <v>PROFIL U_1.5_290</v>
      </c>
      <c r="E414">
        <v>70</v>
      </c>
      <c r="F414" s="629" t="str">
        <f t="shared" si="34"/>
        <v>PROFIL U_1.5_290_70</v>
      </c>
      <c r="G414">
        <v>70</v>
      </c>
      <c r="H414" s="629" t="str">
        <f t="shared" si="35"/>
        <v>PROFIL U_1.5_290_70_70</v>
      </c>
      <c r="Q414">
        <f t="shared" ref="Q414:Q477" si="36">I414-K414</f>
        <v>0</v>
      </c>
    </row>
    <row r="415" spans="1:17">
      <c r="A415" s="626" t="s">
        <v>20464</v>
      </c>
      <c r="B415" s="627">
        <v>1.5</v>
      </c>
      <c r="C415" s="626">
        <v>290</v>
      </c>
      <c r="D415" s="629" t="str">
        <f t="shared" si="33"/>
        <v>PROFIL U_1.5_290</v>
      </c>
      <c r="E415">
        <v>75</v>
      </c>
      <c r="F415" s="629" t="str">
        <f t="shared" si="34"/>
        <v>PROFIL U_1.5_290_75</v>
      </c>
      <c r="G415">
        <v>75</v>
      </c>
      <c r="H415" s="629" t="str">
        <f t="shared" si="35"/>
        <v>PROFIL U_1.5_290_75_75</v>
      </c>
      <c r="Q415">
        <f t="shared" si="36"/>
        <v>0</v>
      </c>
    </row>
    <row r="416" spans="1:17">
      <c r="A416" s="626" t="s">
        <v>20464</v>
      </c>
      <c r="B416" s="627">
        <v>1.5</v>
      </c>
      <c r="C416" s="626">
        <v>290</v>
      </c>
      <c r="D416" s="629" t="str">
        <f t="shared" si="33"/>
        <v>PROFIL U_1.5_290</v>
      </c>
      <c r="E416">
        <v>80</v>
      </c>
      <c r="F416" s="629" t="str">
        <f t="shared" si="34"/>
        <v>PROFIL U_1.5_290_80</v>
      </c>
      <c r="G416">
        <v>80</v>
      </c>
      <c r="H416" s="629" t="str">
        <f t="shared" si="35"/>
        <v>PROFIL U_1.5_290_80_80</v>
      </c>
      <c r="Q416">
        <f t="shared" si="36"/>
        <v>0</v>
      </c>
    </row>
    <row r="417" spans="1:17">
      <c r="A417" s="626" t="s">
        <v>20464</v>
      </c>
      <c r="B417" s="627">
        <v>1.5</v>
      </c>
      <c r="C417" s="626">
        <v>290</v>
      </c>
      <c r="D417" s="629" t="str">
        <f t="shared" si="33"/>
        <v>PROFIL U_1.5_290</v>
      </c>
      <c r="E417">
        <v>85</v>
      </c>
      <c r="F417" s="629" t="str">
        <f t="shared" si="34"/>
        <v>PROFIL U_1.5_290_85</v>
      </c>
      <c r="G417">
        <v>85</v>
      </c>
      <c r="H417" s="629" t="str">
        <f t="shared" si="35"/>
        <v>PROFIL U_1.5_290_85_85</v>
      </c>
      <c r="Q417">
        <f t="shared" si="36"/>
        <v>0</v>
      </c>
    </row>
    <row r="418" spans="1:17">
      <c r="A418" s="626" t="s">
        <v>20464</v>
      </c>
      <c r="B418" s="627">
        <v>1.5</v>
      </c>
      <c r="C418" s="626">
        <v>290</v>
      </c>
      <c r="D418" s="629" t="str">
        <f t="shared" si="33"/>
        <v>PROFIL U_1.5_290</v>
      </c>
      <c r="E418">
        <v>90</v>
      </c>
      <c r="F418" s="629" t="str">
        <f t="shared" si="34"/>
        <v>PROFIL U_1.5_290_90</v>
      </c>
      <c r="G418">
        <v>90</v>
      </c>
      <c r="H418" s="629" t="str">
        <f t="shared" si="35"/>
        <v>PROFIL U_1.5_290_90_90</v>
      </c>
      <c r="Q418">
        <f t="shared" si="36"/>
        <v>0</v>
      </c>
    </row>
    <row r="419" spans="1:17">
      <c r="A419" s="626" t="s">
        <v>20464</v>
      </c>
      <c r="B419" s="627">
        <v>1.5</v>
      </c>
      <c r="C419" s="626">
        <v>290</v>
      </c>
      <c r="D419" s="629" t="str">
        <f t="shared" si="33"/>
        <v>PROFIL U_1.5_290</v>
      </c>
      <c r="E419">
        <v>95</v>
      </c>
      <c r="F419" s="629" t="str">
        <f t="shared" si="34"/>
        <v>PROFIL U_1.5_290_95</v>
      </c>
      <c r="G419">
        <v>95</v>
      </c>
      <c r="H419" s="629" t="str">
        <f t="shared" si="35"/>
        <v>PROFIL U_1.5_290_95_95</v>
      </c>
      <c r="Q419">
        <f t="shared" si="36"/>
        <v>0</v>
      </c>
    </row>
    <row r="420" spans="1:17">
      <c r="A420" s="626" t="s">
        <v>20464</v>
      </c>
      <c r="B420" s="627">
        <v>1.5</v>
      </c>
      <c r="C420" s="626">
        <v>290</v>
      </c>
      <c r="D420" s="629" t="str">
        <f t="shared" si="33"/>
        <v>PROFIL U_1.5_290</v>
      </c>
      <c r="E420">
        <v>100</v>
      </c>
      <c r="F420" s="629" t="str">
        <f t="shared" si="34"/>
        <v>PROFIL U_1.5_290_100</v>
      </c>
      <c r="G420">
        <v>100</v>
      </c>
      <c r="H420" s="629" t="str">
        <f t="shared" si="35"/>
        <v>PROFIL U_1.5_290_100_100</v>
      </c>
      <c r="Q420">
        <f t="shared" si="36"/>
        <v>0</v>
      </c>
    </row>
    <row r="421" spans="1:17">
      <c r="A421" s="626" t="s">
        <v>20464</v>
      </c>
      <c r="B421" s="627">
        <v>1.5</v>
      </c>
      <c r="C421" s="626">
        <v>300</v>
      </c>
      <c r="D421" s="629" t="str">
        <f t="shared" si="33"/>
        <v>PROFIL U_1.5_300</v>
      </c>
      <c r="E421">
        <v>40</v>
      </c>
      <c r="F421" s="629" t="str">
        <f t="shared" si="34"/>
        <v>PROFIL U_1.5_300_40</v>
      </c>
      <c r="G421">
        <v>40</v>
      </c>
      <c r="H421" s="629" t="str">
        <f t="shared" si="35"/>
        <v>PROFIL U_1.5_300_40_40</v>
      </c>
      <c r="Q421">
        <f t="shared" si="36"/>
        <v>0</v>
      </c>
    </row>
    <row r="422" spans="1:17">
      <c r="A422" s="626" t="s">
        <v>20464</v>
      </c>
      <c r="B422" s="627">
        <v>1.5</v>
      </c>
      <c r="C422" s="626">
        <v>300</v>
      </c>
      <c r="D422" s="629" t="str">
        <f t="shared" si="33"/>
        <v>PROFIL U_1.5_300</v>
      </c>
      <c r="E422">
        <v>45</v>
      </c>
      <c r="F422" s="629" t="str">
        <f t="shared" si="34"/>
        <v>PROFIL U_1.5_300_45</v>
      </c>
      <c r="G422">
        <v>45</v>
      </c>
      <c r="H422" s="629" t="str">
        <f t="shared" si="35"/>
        <v>PROFIL U_1.5_300_45_45</v>
      </c>
      <c r="Q422">
        <f t="shared" si="36"/>
        <v>0</v>
      </c>
    </row>
    <row r="423" spans="1:17">
      <c r="A423" s="626" t="s">
        <v>20464</v>
      </c>
      <c r="B423" s="627">
        <v>1.5</v>
      </c>
      <c r="C423" s="626">
        <v>300</v>
      </c>
      <c r="D423" s="629" t="str">
        <f t="shared" si="33"/>
        <v>PROFIL U_1.5_300</v>
      </c>
      <c r="E423">
        <v>50</v>
      </c>
      <c r="F423" s="629" t="str">
        <f t="shared" si="34"/>
        <v>PROFIL U_1.5_300_50</v>
      </c>
      <c r="G423">
        <v>50</v>
      </c>
      <c r="H423" s="629" t="str">
        <f t="shared" si="35"/>
        <v>PROFIL U_1.5_300_50_50</v>
      </c>
      <c r="Q423">
        <f t="shared" si="36"/>
        <v>0</v>
      </c>
    </row>
    <row r="424" spans="1:17">
      <c r="A424" s="626" t="s">
        <v>20464</v>
      </c>
      <c r="B424" s="627">
        <v>1.5</v>
      </c>
      <c r="C424" s="626">
        <v>300</v>
      </c>
      <c r="D424" s="629" t="str">
        <f t="shared" si="33"/>
        <v>PROFIL U_1.5_300</v>
      </c>
      <c r="E424">
        <v>55</v>
      </c>
      <c r="F424" s="629" t="str">
        <f t="shared" si="34"/>
        <v>PROFIL U_1.5_300_55</v>
      </c>
      <c r="G424">
        <v>55</v>
      </c>
      <c r="H424" s="629" t="str">
        <f t="shared" si="35"/>
        <v>PROFIL U_1.5_300_55_55</v>
      </c>
      <c r="Q424">
        <f t="shared" si="36"/>
        <v>0</v>
      </c>
    </row>
    <row r="425" spans="1:17">
      <c r="A425" s="626" t="s">
        <v>20464</v>
      </c>
      <c r="B425" s="627">
        <v>1.5</v>
      </c>
      <c r="C425" s="626">
        <v>300</v>
      </c>
      <c r="D425" s="629" t="str">
        <f t="shared" si="33"/>
        <v>PROFIL U_1.5_300</v>
      </c>
      <c r="E425">
        <v>60</v>
      </c>
      <c r="F425" s="629" t="str">
        <f t="shared" si="34"/>
        <v>PROFIL U_1.5_300_60</v>
      </c>
      <c r="G425">
        <v>60</v>
      </c>
      <c r="H425" s="629" t="str">
        <f t="shared" si="35"/>
        <v>PROFIL U_1.5_300_60_60</v>
      </c>
      <c r="Q425">
        <f t="shared" si="36"/>
        <v>0</v>
      </c>
    </row>
    <row r="426" spans="1:17">
      <c r="A426" s="626" t="s">
        <v>20464</v>
      </c>
      <c r="B426" s="627">
        <v>1.5</v>
      </c>
      <c r="C426" s="626">
        <v>300</v>
      </c>
      <c r="D426" s="629" t="str">
        <f t="shared" si="33"/>
        <v>PROFIL U_1.5_300</v>
      </c>
      <c r="E426">
        <v>65</v>
      </c>
      <c r="F426" s="629" t="str">
        <f t="shared" si="34"/>
        <v>PROFIL U_1.5_300_65</v>
      </c>
      <c r="G426">
        <v>65</v>
      </c>
      <c r="H426" s="629" t="str">
        <f t="shared" si="35"/>
        <v>PROFIL U_1.5_300_65_65</v>
      </c>
      <c r="Q426">
        <f t="shared" si="36"/>
        <v>0</v>
      </c>
    </row>
    <row r="427" spans="1:17">
      <c r="A427" s="626" t="s">
        <v>20464</v>
      </c>
      <c r="B427" s="627">
        <v>1.5</v>
      </c>
      <c r="C427" s="626">
        <v>300</v>
      </c>
      <c r="D427" s="629" t="str">
        <f t="shared" si="33"/>
        <v>PROFIL U_1.5_300</v>
      </c>
      <c r="E427">
        <v>70</v>
      </c>
      <c r="F427" s="629" t="str">
        <f t="shared" si="34"/>
        <v>PROFIL U_1.5_300_70</v>
      </c>
      <c r="G427">
        <v>70</v>
      </c>
      <c r="H427" s="629" t="str">
        <f t="shared" si="35"/>
        <v>PROFIL U_1.5_300_70_70</v>
      </c>
      <c r="Q427">
        <f t="shared" si="36"/>
        <v>0</v>
      </c>
    </row>
    <row r="428" spans="1:17">
      <c r="A428" s="626" t="s">
        <v>20464</v>
      </c>
      <c r="B428" s="627">
        <v>1.5</v>
      </c>
      <c r="C428" s="626">
        <v>300</v>
      </c>
      <c r="D428" s="629" t="str">
        <f t="shared" si="33"/>
        <v>PROFIL U_1.5_300</v>
      </c>
      <c r="E428">
        <v>75</v>
      </c>
      <c r="F428" s="629" t="str">
        <f t="shared" si="34"/>
        <v>PROFIL U_1.5_300_75</v>
      </c>
      <c r="G428">
        <v>75</v>
      </c>
      <c r="H428" s="629" t="str">
        <f t="shared" si="35"/>
        <v>PROFIL U_1.5_300_75_75</v>
      </c>
      <c r="Q428">
        <f t="shared" si="36"/>
        <v>0</v>
      </c>
    </row>
    <row r="429" spans="1:17">
      <c r="A429" s="626" t="s">
        <v>20464</v>
      </c>
      <c r="B429" s="627">
        <v>1.5</v>
      </c>
      <c r="C429" s="626">
        <v>300</v>
      </c>
      <c r="D429" s="629" t="str">
        <f t="shared" si="33"/>
        <v>PROFIL U_1.5_300</v>
      </c>
      <c r="E429">
        <v>80</v>
      </c>
      <c r="F429" s="629" t="str">
        <f t="shared" si="34"/>
        <v>PROFIL U_1.5_300_80</v>
      </c>
      <c r="G429">
        <v>80</v>
      </c>
      <c r="H429" s="629" t="str">
        <f t="shared" si="35"/>
        <v>PROFIL U_1.5_300_80_80</v>
      </c>
      <c r="Q429">
        <f t="shared" si="36"/>
        <v>0</v>
      </c>
    </row>
    <row r="430" spans="1:17">
      <c r="A430" s="626" t="s">
        <v>20464</v>
      </c>
      <c r="B430" s="627">
        <v>1.5</v>
      </c>
      <c r="C430" s="626">
        <v>300</v>
      </c>
      <c r="D430" s="629" t="str">
        <f t="shared" si="33"/>
        <v>PROFIL U_1.5_300</v>
      </c>
      <c r="E430">
        <v>85</v>
      </c>
      <c r="F430" s="629" t="str">
        <f t="shared" si="34"/>
        <v>PROFIL U_1.5_300_85</v>
      </c>
      <c r="G430">
        <v>85</v>
      </c>
      <c r="H430" s="629" t="str">
        <f t="shared" si="35"/>
        <v>PROFIL U_1.5_300_85_85</v>
      </c>
      <c r="Q430">
        <f t="shared" si="36"/>
        <v>0</v>
      </c>
    </row>
    <row r="431" spans="1:17">
      <c r="A431" s="626" t="s">
        <v>20464</v>
      </c>
      <c r="B431" s="627">
        <v>1.5</v>
      </c>
      <c r="C431" s="626">
        <v>300</v>
      </c>
      <c r="D431" s="629" t="str">
        <f t="shared" si="33"/>
        <v>PROFIL U_1.5_300</v>
      </c>
      <c r="E431">
        <v>90</v>
      </c>
      <c r="F431" s="629" t="str">
        <f t="shared" si="34"/>
        <v>PROFIL U_1.5_300_90</v>
      </c>
      <c r="G431">
        <v>90</v>
      </c>
      <c r="H431" s="629" t="str">
        <f t="shared" si="35"/>
        <v>PROFIL U_1.5_300_90_90</v>
      </c>
      <c r="Q431">
        <f t="shared" si="36"/>
        <v>0</v>
      </c>
    </row>
    <row r="432" spans="1:17">
      <c r="A432" s="626" t="s">
        <v>20464</v>
      </c>
      <c r="B432" s="627">
        <v>1.5</v>
      </c>
      <c r="C432" s="626">
        <v>300</v>
      </c>
      <c r="D432" s="629" t="str">
        <f t="shared" si="33"/>
        <v>PROFIL U_1.5_300</v>
      </c>
      <c r="E432">
        <v>95</v>
      </c>
      <c r="F432" s="629" t="str">
        <f t="shared" si="34"/>
        <v>PROFIL U_1.5_300_95</v>
      </c>
      <c r="G432">
        <v>95</v>
      </c>
      <c r="H432" s="629" t="str">
        <f t="shared" si="35"/>
        <v>PROFIL U_1.5_300_95_95</v>
      </c>
      <c r="Q432">
        <f t="shared" si="36"/>
        <v>0</v>
      </c>
    </row>
    <row r="433" spans="1:17">
      <c r="A433" s="626" t="s">
        <v>20464</v>
      </c>
      <c r="B433" s="627">
        <v>1.5</v>
      </c>
      <c r="C433" s="626">
        <v>300</v>
      </c>
      <c r="D433" s="629" t="str">
        <f t="shared" si="33"/>
        <v>PROFIL U_1.5_300</v>
      </c>
      <c r="E433">
        <v>100</v>
      </c>
      <c r="F433" s="629" t="str">
        <f t="shared" si="34"/>
        <v>PROFIL U_1.5_300_100</v>
      </c>
      <c r="G433">
        <v>100</v>
      </c>
      <c r="H433" s="629" t="str">
        <f t="shared" si="35"/>
        <v>PROFIL U_1.5_300_100_100</v>
      </c>
      <c r="Q433">
        <f t="shared" si="36"/>
        <v>0</v>
      </c>
    </row>
    <row r="434" spans="1:17">
      <c r="A434" s="626" t="s">
        <v>20464</v>
      </c>
      <c r="B434" s="627">
        <v>1.5</v>
      </c>
      <c r="C434" s="626">
        <v>310</v>
      </c>
      <c r="D434" s="629" t="str">
        <f t="shared" si="33"/>
        <v>PROFIL U_1.5_310</v>
      </c>
      <c r="E434">
        <v>40</v>
      </c>
      <c r="F434" s="629" t="str">
        <f t="shared" si="34"/>
        <v>PROFIL U_1.5_310_40</v>
      </c>
      <c r="G434">
        <v>40</v>
      </c>
      <c r="H434" s="629" t="str">
        <f t="shared" si="35"/>
        <v>PROFIL U_1.5_310_40_40</v>
      </c>
      <c r="Q434">
        <f t="shared" si="36"/>
        <v>0</v>
      </c>
    </row>
    <row r="435" spans="1:17">
      <c r="A435" s="626" t="s">
        <v>20464</v>
      </c>
      <c r="B435" s="627">
        <v>1.5</v>
      </c>
      <c r="C435" s="626">
        <v>310</v>
      </c>
      <c r="D435" s="629" t="str">
        <f t="shared" si="33"/>
        <v>PROFIL U_1.5_310</v>
      </c>
      <c r="E435">
        <v>45</v>
      </c>
      <c r="F435" s="629" t="str">
        <f t="shared" si="34"/>
        <v>PROFIL U_1.5_310_45</v>
      </c>
      <c r="G435">
        <v>45</v>
      </c>
      <c r="H435" s="629" t="str">
        <f t="shared" si="35"/>
        <v>PROFIL U_1.5_310_45_45</v>
      </c>
      <c r="Q435">
        <f t="shared" si="36"/>
        <v>0</v>
      </c>
    </row>
    <row r="436" spans="1:17">
      <c r="A436" s="626" t="s">
        <v>20464</v>
      </c>
      <c r="B436" s="627">
        <v>1.5</v>
      </c>
      <c r="C436" s="626">
        <v>310</v>
      </c>
      <c r="D436" s="629" t="str">
        <f t="shared" si="33"/>
        <v>PROFIL U_1.5_310</v>
      </c>
      <c r="E436">
        <v>50</v>
      </c>
      <c r="F436" s="629" t="str">
        <f t="shared" si="34"/>
        <v>PROFIL U_1.5_310_50</v>
      </c>
      <c r="G436">
        <v>50</v>
      </c>
      <c r="H436" s="629" t="str">
        <f t="shared" si="35"/>
        <v>PROFIL U_1.5_310_50_50</v>
      </c>
      <c r="Q436">
        <f t="shared" si="36"/>
        <v>0</v>
      </c>
    </row>
    <row r="437" spans="1:17">
      <c r="A437" s="626" t="s">
        <v>20464</v>
      </c>
      <c r="B437" s="627">
        <v>1.5</v>
      </c>
      <c r="C437" s="626">
        <v>310</v>
      </c>
      <c r="D437" s="629" t="str">
        <f t="shared" si="33"/>
        <v>PROFIL U_1.5_310</v>
      </c>
      <c r="E437">
        <v>55</v>
      </c>
      <c r="F437" s="629" t="str">
        <f t="shared" si="34"/>
        <v>PROFIL U_1.5_310_55</v>
      </c>
      <c r="G437">
        <v>55</v>
      </c>
      <c r="H437" s="629" t="str">
        <f t="shared" si="35"/>
        <v>PROFIL U_1.5_310_55_55</v>
      </c>
      <c r="Q437">
        <f t="shared" si="36"/>
        <v>0</v>
      </c>
    </row>
    <row r="438" spans="1:17">
      <c r="A438" s="626" t="s">
        <v>20464</v>
      </c>
      <c r="B438" s="627">
        <v>1.5</v>
      </c>
      <c r="C438" s="626">
        <v>310</v>
      </c>
      <c r="D438" s="629" t="str">
        <f t="shared" si="33"/>
        <v>PROFIL U_1.5_310</v>
      </c>
      <c r="E438">
        <v>60</v>
      </c>
      <c r="F438" s="629" t="str">
        <f t="shared" si="34"/>
        <v>PROFIL U_1.5_310_60</v>
      </c>
      <c r="G438">
        <v>60</v>
      </c>
      <c r="H438" s="629" t="str">
        <f t="shared" si="35"/>
        <v>PROFIL U_1.5_310_60_60</v>
      </c>
      <c r="Q438">
        <f t="shared" si="36"/>
        <v>0</v>
      </c>
    </row>
    <row r="439" spans="1:17">
      <c r="A439" s="626" t="s">
        <v>20464</v>
      </c>
      <c r="B439" s="627">
        <v>1.5</v>
      </c>
      <c r="C439" s="626">
        <v>310</v>
      </c>
      <c r="D439" s="629" t="str">
        <f t="shared" si="33"/>
        <v>PROFIL U_1.5_310</v>
      </c>
      <c r="E439">
        <v>65</v>
      </c>
      <c r="F439" s="629" t="str">
        <f t="shared" si="34"/>
        <v>PROFIL U_1.5_310_65</v>
      </c>
      <c r="G439">
        <v>65</v>
      </c>
      <c r="H439" s="629" t="str">
        <f t="shared" si="35"/>
        <v>PROFIL U_1.5_310_65_65</v>
      </c>
      <c r="Q439">
        <f t="shared" si="36"/>
        <v>0</v>
      </c>
    </row>
    <row r="440" spans="1:17">
      <c r="A440" s="626" t="s">
        <v>20464</v>
      </c>
      <c r="B440" s="627">
        <v>1.5</v>
      </c>
      <c r="C440" s="626">
        <v>310</v>
      </c>
      <c r="D440" s="629" t="str">
        <f t="shared" si="33"/>
        <v>PROFIL U_1.5_310</v>
      </c>
      <c r="E440">
        <v>70</v>
      </c>
      <c r="F440" s="629" t="str">
        <f t="shared" si="34"/>
        <v>PROFIL U_1.5_310_70</v>
      </c>
      <c r="G440">
        <v>70</v>
      </c>
      <c r="H440" s="629" t="str">
        <f t="shared" si="35"/>
        <v>PROFIL U_1.5_310_70_70</v>
      </c>
      <c r="Q440">
        <f t="shared" si="36"/>
        <v>0</v>
      </c>
    </row>
    <row r="441" spans="1:17">
      <c r="A441" s="626" t="s">
        <v>20464</v>
      </c>
      <c r="B441" s="627">
        <v>1.5</v>
      </c>
      <c r="C441" s="626">
        <v>310</v>
      </c>
      <c r="D441" s="629" t="str">
        <f t="shared" si="33"/>
        <v>PROFIL U_1.5_310</v>
      </c>
      <c r="E441">
        <v>75</v>
      </c>
      <c r="F441" s="629" t="str">
        <f t="shared" si="34"/>
        <v>PROFIL U_1.5_310_75</v>
      </c>
      <c r="G441">
        <v>75</v>
      </c>
      <c r="H441" s="629" t="str">
        <f t="shared" si="35"/>
        <v>PROFIL U_1.5_310_75_75</v>
      </c>
      <c r="Q441">
        <f t="shared" si="36"/>
        <v>0</v>
      </c>
    </row>
    <row r="442" spans="1:17">
      <c r="A442" s="626" t="s">
        <v>20464</v>
      </c>
      <c r="B442" s="627">
        <v>1.5</v>
      </c>
      <c r="C442" s="626">
        <v>310</v>
      </c>
      <c r="D442" s="629" t="str">
        <f t="shared" si="33"/>
        <v>PROFIL U_1.5_310</v>
      </c>
      <c r="E442">
        <v>80</v>
      </c>
      <c r="F442" s="629" t="str">
        <f t="shared" si="34"/>
        <v>PROFIL U_1.5_310_80</v>
      </c>
      <c r="G442">
        <v>80</v>
      </c>
      <c r="H442" s="629" t="str">
        <f t="shared" si="35"/>
        <v>PROFIL U_1.5_310_80_80</v>
      </c>
      <c r="Q442">
        <f t="shared" si="36"/>
        <v>0</v>
      </c>
    </row>
    <row r="443" spans="1:17">
      <c r="A443" s="626" t="s">
        <v>20464</v>
      </c>
      <c r="B443" s="627">
        <v>1.5</v>
      </c>
      <c r="C443" s="626">
        <v>310</v>
      </c>
      <c r="D443" s="629" t="str">
        <f t="shared" si="33"/>
        <v>PROFIL U_1.5_310</v>
      </c>
      <c r="E443">
        <v>85</v>
      </c>
      <c r="F443" s="629" t="str">
        <f t="shared" si="34"/>
        <v>PROFIL U_1.5_310_85</v>
      </c>
      <c r="G443">
        <v>85</v>
      </c>
      <c r="H443" s="629" t="str">
        <f t="shared" si="35"/>
        <v>PROFIL U_1.5_310_85_85</v>
      </c>
      <c r="Q443">
        <f t="shared" si="36"/>
        <v>0</v>
      </c>
    </row>
    <row r="444" spans="1:17">
      <c r="A444" s="626" t="s">
        <v>20464</v>
      </c>
      <c r="B444" s="627">
        <v>1.5</v>
      </c>
      <c r="C444" s="626">
        <v>310</v>
      </c>
      <c r="D444" s="629" t="str">
        <f t="shared" si="33"/>
        <v>PROFIL U_1.5_310</v>
      </c>
      <c r="E444">
        <v>90</v>
      </c>
      <c r="F444" s="629" t="str">
        <f t="shared" si="34"/>
        <v>PROFIL U_1.5_310_90</v>
      </c>
      <c r="G444">
        <v>90</v>
      </c>
      <c r="H444" s="629" t="str">
        <f t="shared" si="35"/>
        <v>PROFIL U_1.5_310_90_90</v>
      </c>
      <c r="Q444">
        <f t="shared" si="36"/>
        <v>0</v>
      </c>
    </row>
    <row r="445" spans="1:17">
      <c r="A445" s="626" t="s">
        <v>20464</v>
      </c>
      <c r="B445" s="627">
        <v>1.5</v>
      </c>
      <c r="C445" s="626">
        <v>310</v>
      </c>
      <c r="D445" s="629" t="str">
        <f t="shared" si="33"/>
        <v>PROFIL U_1.5_310</v>
      </c>
      <c r="E445">
        <v>95</v>
      </c>
      <c r="F445" s="629" t="str">
        <f t="shared" si="34"/>
        <v>PROFIL U_1.5_310_95</v>
      </c>
      <c r="G445">
        <v>95</v>
      </c>
      <c r="H445" s="629" t="str">
        <f t="shared" si="35"/>
        <v>PROFIL U_1.5_310_95_95</v>
      </c>
      <c r="Q445">
        <f t="shared" si="36"/>
        <v>0</v>
      </c>
    </row>
    <row r="446" spans="1:17">
      <c r="A446" s="626" t="s">
        <v>20464</v>
      </c>
      <c r="B446" s="627">
        <v>1.5</v>
      </c>
      <c r="C446" s="626">
        <v>310</v>
      </c>
      <c r="D446" s="629" t="str">
        <f t="shared" si="33"/>
        <v>PROFIL U_1.5_310</v>
      </c>
      <c r="E446">
        <v>100</v>
      </c>
      <c r="F446" s="629" t="str">
        <f t="shared" si="34"/>
        <v>PROFIL U_1.5_310_100</v>
      </c>
      <c r="G446">
        <v>100</v>
      </c>
      <c r="H446" s="629" t="str">
        <f t="shared" si="35"/>
        <v>PROFIL U_1.5_310_100_100</v>
      </c>
      <c r="Q446">
        <f t="shared" si="36"/>
        <v>0</v>
      </c>
    </row>
    <row r="447" spans="1:17">
      <c r="A447" s="626" t="s">
        <v>20464</v>
      </c>
      <c r="B447" s="627">
        <v>1.5</v>
      </c>
      <c r="C447" s="626">
        <v>320</v>
      </c>
      <c r="D447" s="629" t="str">
        <f t="shared" si="33"/>
        <v>PROFIL U_1.5_320</v>
      </c>
      <c r="E447">
        <v>40</v>
      </c>
      <c r="F447" s="629" t="str">
        <f t="shared" si="34"/>
        <v>PROFIL U_1.5_320_40</v>
      </c>
      <c r="G447">
        <v>40</v>
      </c>
      <c r="H447" s="629" t="str">
        <f t="shared" si="35"/>
        <v>PROFIL U_1.5_320_40_40</v>
      </c>
      <c r="Q447">
        <f t="shared" si="36"/>
        <v>0</v>
      </c>
    </row>
    <row r="448" spans="1:17">
      <c r="A448" s="626" t="s">
        <v>20464</v>
      </c>
      <c r="B448" s="627">
        <v>1.5</v>
      </c>
      <c r="C448" s="626">
        <v>320</v>
      </c>
      <c r="D448" s="629" t="str">
        <f t="shared" si="33"/>
        <v>PROFIL U_1.5_320</v>
      </c>
      <c r="E448">
        <v>45</v>
      </c>
      <c r="F448" s="629" t="str">
        <f t="shared" si="34"/>
        <v>PROFIL U_1.5_320_45</v>
      </c>
      <c r="G448">
        <v>45</v>
      </c>
      <c r="H448" s="629" t="str">
        <f t="shared" si="35"/>
        <v>PROFIL U_1.5_320_45_45</v>
      </c>
      <c r="Q448">
        <f t="shared" si="36"/>
        <v>0</v>
      </c>
    </row>
    <row r="449" spans="1:17">
      <c r="A449" s="626" t="s">
        <v>20464</v>
      </c>
      <c r="B449" s="627">
        <v>1.5</v>
      </c>
      <c r="C449" s="626">
        <v>320</v>
      </c>
      <c r="D449" s="629" t="str">
        <f t="shared" si="33"/>
        <v>PROFIL U_1.5_320</v>
      </c>
      <c r="E449">
        <v>50</v>
      </c>
      <c r="F449" s="629" t="str">
        <f t="shared" si="34"/>
        <v>PROFIL U_1.5_320_50</v>
      </c>
      <c r="G449">
        <v>50</v>
      </c>
      <c r="H449" s="629" t="str">
        <f t="shared" si="35"/>
        <v>PROFIL U_1.5_320_50_50</v>
      </c>
      <c r="Q449">
        <f t="shared" si="36"/>
        <v>0</v>
      </c>
    </row>
    <row r="450" spans="1:17">
      <c r="A450" s="626" t="s">
        <v>20464</v>
      </c>
      <c r="B450" s="627">
        <v>1.5</v>
      </c>
      <c r="C450" s="626">
        <v>320</v>
      </c>
      <c r="D450" s="629" t="str">
        <f t="shared" si="33"/>
        <v>PROFIL U_1.5_320</v>
      </c>
      <c r="E450">
        <v>55</v>
      </c>
      <c r="F450" s="629" t="str">
        <f t="shared" si="34"/>
        <v>PROFIL U_1.5_320_55</v>
      </c>
      <c r="G450">
        <v>55</v>
      </c>
      <c r="H450" s="629" t="str">
        <f t="shared" si="35"/>
        <v>PROFIL U_1.5_320_55_55</v>
      </c>
      <c r="Q450">
        <f t="shared" si="36"/>
        <v>0</v>
      </c>
    </row>
    <row r="451" spans="1:17">
      <c r="A451" s="626" t="s">
        <v>20464</v>
      </c>
      <c r="B451" s="627">
        <v>1.5</v>
      </c>
      <c r="C451" s="626">
        <v>320</v>
      </c>
      <c r="D451" s="629" t="str">
        <f t="shared" si="33"/>
        <v>PROFIL U_1.5_320</v>
      </c>
      <c r="E451">
        <v>60</v>
      </c>
      <c r="F451" s="629" t="str">
        <f t="shared" si="34"/>
        <v>PROFIL U_1.5_320_60</v>
      </c>
      <c r="G451">
        <v>60</v>
      </c>
      <c r="H451" s="629" t="str">
        <f t="shared" si="35"/>
        <v>PROFIL U_1.5_320_60_60</v>
      </c>
      <c r="Q451">
        <f t="shared" si="36"/>
        <v>0</v>
      </c>
    </row>
    <row r="452" spans="1:17">
      <c r="A452" s="626" t="s">
        <v>20464</v>
      </c>
      <c r="B452" s="627">
        <v>1.5</v>
      </c>
      <c r="C452" s="626">
        <v>320</v>
      </c>
      <c r="D452" s="629" t="str">
        <f t="shared" si="33"/>
        <v>PROFIL U_1.5_320</v>
      </c>
      <c r="E452">
        <v>65</v>
      </c>
      <c r="F452" s="629" t="str">
        <f t="shared" si="34"/>
        <v>PROFIL U_1.5_320_65</v>
      </c>
      <c r="G452">
        <v>65</v>
      </c>
      <c r="H452" s="629" t="str">
        <f t="shared" si="35"/>
        <v>PROFIL U_1.5_320_65_65</v>
      </c>
      <c r="Q452">
        <f t="shared" si="36"/>
        <v>0</v>
      </c>
    </row>
    <row r="453" spans="1:17">
      <c r="A453" s="626" t="s">
        <v>20464</v>
      </c>
      <c r="B453" s="627">
        <v>1.5</v>
      </c>
      <c r="C453" s="626">
        <v>320</v>
      </c>
      <c r="D453" s="629" t="str">
        <f t="shared" si="33"/>
        <v>PROFIL U_1.5_320</v>
      </c>
      <c r="E453">
        <v>70</v>
      </c>
      <c r="F453" s="629" t="str">
        <f t="shared" si="34"/>
        <v>PROFIL U_1.5_320_70</v>
      </c>
      <c r="G453">
        <v>70</v>
      </c>
      <c r="H453" s="629" t="str">
        <f t="shared" si="35"/>
        <v>PROFIL U_1.5_320_70_70</v>
      </c>
      <c r="Q453">
        <f t="shared" si="36"/>
        <v>0</v>
      </c>
    </row>
    <row r="454" spans="1:17">
      <c r="A454" s="626" t="s">
        <v>20464</v>
      </c>
      <c r="B454" s="627">
        <v>1.5</v>
      </c>
      <c r="C454" s="626">
        <v>320</v>
      </c>
      <c r="D454" s="629" t="str">
        <f t="shared" si="33"/>
        <v>PROFIL U_1.5_320</v>
      </c>
      <c r="E454">
        <v>75</v>
      </c>
      <c r="F454" s="629" t="str">
        <f t="shared" si="34"/>
        <v>PROFIL U_1.5_320_75</v>
      </c>
      <c r="G454">
        <v>75</v>
      </c>
      <c r="H454" s="629" t="str">
        <f t="shared" si="35"/>
        <v>PROFIL U_1.5_320_75_75</v>
      </c>
      <c r="Q454">
        <f t="shared" si="36"/>
        <v>0</v>
      </c>
    </row>
    <row r="455" spans="1:17">
      <c r="A455" s="626" t="s">
        <v>20464</v>
      </c>
      <c r="B455" s="627">
        <v>1.5</v>
      </c>
      <c r="C455" s="626">
        <v>320</v>
      </c>
      <c r="D455" s="629" t="str">
        <f t="shared" si="33"/>
        <v>PROFIL U_1.5_320</v>
      </c>
      <c r="E455">
        <v>80</v>
      </c>
      <c r="F455" s="629" t="str">
        <f t="shared" si="34"/>
        <v>PROFIL U_1.5_320_80</v>
      </c>
      <c r="G455">
        <v>80</v>
      </c>
      <c r="H455" s="629" t="str">
        <f t="shared" si="35"/>
        <v>PROFIL U_1.5_320_80_80</v>
      </c>
      <c r="Q455">
        <f t="shared" si="36"/>
        <v>0</v>
      </c>
    </row>
    <row r="456" spans="1:17">
      <c r="A456" s="626" t="s">
        <v>20464</v>
      </c>
      <c r="B456" s="627">
        <v>1.5</v>
      </c>
      <c r="C456" s="626">
        <v>320</v>
      </c>
      <c r="D456" s="629" t="str">
        <f t="shared" si="33"/>
        <v>PROFIL U_1.5_320</v>
      </c>
      <c r="E456">
        <v>85</v>
      </c>
      <c r="F456" s="629" t="str">
        <f t="shared" si="34"/>
        <v>PROFIL U_1.5_320_85</v>
      </c>
      <c r="G456">
        <v>85</v>
      </c>
      <c r="H456" s="629" t="str">
        <f t="shared" si="35"/>
        <v>PROFIL U_1.5_320_85_85</v>
      </c>
      <c r="Q456">
        <f t="shared" si="36"/>
        <v>0</v>
      </c>
    </row>
    <row r="457" spans="1:17">
      <c r="A457" s="626" t="s">
        <v>20464</v>
      </c>
      <c r="B457" s="627">
        <v>1.5</v>
      </c>
      <c r="C457" s="626">
        <v>320</v>
      </c>
      <c r="D457" s="629" t="str">
        <f t="shared" si="33"/>
        <v>PROFIL U_1.5_320</v>
      </c>
      <c r="E457">
        <v>90</v>
      </c>
      <c r="F457" s="629" t="str">
        <f t="shared" si="34"/>
        <v>PROFIL U_1.5_320_90</v>
      </c>
      <c r="G457">
        <v>90</v>
      </c>
      <c r="H457" s="629" t="str">
        <f t="shared" si="35"/>
        <v>PROFIL U_1.5_320_90_90</v>
      </c>
      <c r="Q457">
        <f t="shared" si="36"/>
        <v>0</v>
      </c>
    </row>
    <row r="458" spans="1:17">
      <c r="A458" s="626" t="s">
        <v>20464</v>
      </c>
      <c r="B458" s="627">
        <v>1.5</v>
      </c>
      <c r="C458" s="626">
        <v>320</v>
      </c>
      <c r="D458" s="629" t="str">
        <f t="shared" si="33"/>
        <v>PROFIL U_1.5_320</v>
      </c>
      <c r="E458">
        <v>95</v>
      </c>
      <c r="F458" s="629" t="str">
        <f t="shared" si="34"/>
        <v>PROFIL U_1.5_320_95</v>
      </c>
      <c r="G458">
        <v>95</v>
      </c>
      <c r="H458" s="629" t="str">
        <f t="shared" si="35"/>
        <v>PROFIL U_1.5_320_95_95</v>
      </c>
      <c r="Q458">
        <f t="shared" si="36"/>
        <v>0</v>
      </c>
    </row>
    <row r="459" spans="1:17">
      <c r="A459" s="626" t="s">
        <v>20464</v>
      </c>
      <c r="B459" s="627">
        <v>1.5</v>
      </c>
      <c r="C459" s="626">
        <v>320</v>
      </c>
      <c r="D459" s="629" t="str">
        <f t="shared" si="33"/>
        <v>PROFIL U_1.5_320</v>
      </c>
      <c r="E459">
        <v>100</v>
      </c>
      <c r="F459" s="629" t="str">
        <f t="shared" si="34"/>
        <v>PROFIL U_1.5_320_100</v>
      </c>
      <c r="G459">
        <v>100</v>
      </c>
      <c r="H459" s="629" t="str">
        <f t="shared" si="35"/>
        <v>PROFIL U_1.5_320_100_100</v>
      </c>
      <c r="Q459">
        <f t="shared" si="36"/>
        <v>0</v>
      </c>
    </row>
    <row r="460" spans="1:17">
      <c r="A460" s="626" t="s">
        <v>20464</v>
      </c>
      <c r="B460" s="627">
        <v>1.5</v>
      </c>
      <c r="C460" s="626">
        <v>330</v>
      </c>
      <c r="D460" s="629" t="str">
        <f t="shared" si="33"/>
        <v>PROFIL U_1.5_330</v>
      </c>
      <c r="E460">
        <v>40</v>
      </c>
      <c r="F460" s="629" t="str">
        <f t="shared" si="34"/>
        <v>PROFIL U_1.5_330_40</v>
      </c>
      <c r="G460">
        <v>40</v>
      </c>
      <c r="H460" s="629" t="str">
        <f t="shared" si="35"/>
        <v>PROFIL U_1.5_330_40_40</v>
      </c>
      <c r="Q460">
        <f t="shared" si="36"/>
        <v>0</v>
      </c>
    </row>
    <row r="461" spans="1:17">
      <c r="A461" s="626" t="s">
        <v>20464</v>
      </c>
      <c r="B461" s="627">
        <v>1.5</v>
      </c>
      <c r="C461" s="626">
        <v>330</v>
      </c>
      <c r="D461" s="629" t="str">
        <f t="shared" si="33"/>
        <v>PROFIL U_1.5_330</v>
      </c>
      <c r="E461">
        <v>45</v>
      </c>
      <c r="F461" s="629" t="str">
        <f t="shared" si="34"/>
        <v>PROFIL U_1.5_330_45</v>
      </c>
      <c r="G461">
        <v>45</v>
      </c>
      <c r="H461" s="629" t="str">
        <f t="shared" si="35"/>
        <v>PROFIL U_1.5_330_45_45</v>
      </c>
      <c r="Q461">
        <f t="shared" si="36"/>
        <v>0</v>
      </c>
    </row>
    <row r="462" spans="1:17">
      <c r="A462" s="626" t="s">
        <v>20464</v>
      </c>
      <c r="B462" s="627">
        <v>1.5</v>
      </c>
      <c r="C462" s="626">
        <v>330</v>
      </c>
      <c r="D462" s="629" t="str">
        <f t="shared" si="33"/>
        <v>PROFIL U_1.5_330</v>
      </c>
      <c r="E462">
        <v>50</v>
      </c>
      <c r="F462" s="629" t="str">
        <f t="shared" si="34"/>
        <v>PROFIL U_1.5_330_50</v>
      </c>
      <c r="G462">
        <v>50</v>
      </c>
      <c r="H462" s="629" t="str">
        <f t="shared" si="35"/>
        <v>PROFIL U_1.5_330_50_50</v>
      </c>
      <c r="Q462">
        <f t="shared" si="36"/>
        <v>0</v>
      </c>
    </row>
    <row r="463" spans="1:17">
      <c r="A463" s="626" t="s">
        <v>20464</v>
      </c>
      <c r="B463" s="627">
        <v>1.5</v>
      </c>
      <c r="C463" s="626">
        <v>330</v>
      </c>
      <c r="D463" s="629" t="str">
        <f t="shared" si="33"/>
        <v>PROFIL U_1.5_330</v>
      </c>
      <c r="E463">
        <v>55</v>
      </c>
      <c r="F463" s="629" t="str">
        <f t="shared" si="34"/>
        <v>PROFIL U_1.5_330_55</v>
      </c>
      <c r="G463">
        <v>55</v>
      </c>
      <c r="H463" s="629" t="str">
        <f t="shared" si="35"/>
        <v>PROFIL U_1.5_330_55_55</v>
      </c>
      <c r="Q463">
        <f t="shared" si="36"/>
        <v>0</v>
      </c>
    </row>
    <row r="464" spans="1:17">
      <c r="A464" s="626" t="s">
        <v>20464</v>
      </c>
      <c r="B464" s="627">
        <v>1.5</v>
      </c>
      <c r="C464" s="626">
        <v>330</v>
      </c>
      <c r="D464" s="629" t="str">
        <f t="shared" ref="D464:D527" si="37">CONCATENATE(A464,"_",B464,"_",C464)</f>
        <v>PROFIL U_1.5_330</v>
      </c>
      <c r="E464">
        <v>60</v>
      </c>
      <c r="F464" s="629" t="str">
        <f t="shared" ref="F464:F527" si="38">CONCATENATE(D464,"_",E464)</f>
        <v>PROFIL U_1.5_330_60</v>
      </c>
      <c r="G464">
        <v>60</v>
      </c>
      <c r="H464" s="629" t="str">
        <f t="shared" ref="H464:H527" si="39">CONCATENATE(F464,"_",G464)</f>
        <v>PROFIL U_1.5_330_60_60</v>
      </c>
      <c r="Q464">
        <f t="shared" si="36"/>
        <v>0</v>
      </c>
    </row>
    <row r="465" spans="1:17">
      <c r="A465" s="626" t="s">
        <v>20464</v>
      </c>
      <c r="B465" s="627">
        <v>1.5</v>
      </c>
      <c r="C465" s="626">
        <v>330</v>
      </c>
      <c r="D465" s="629" t="str">
        <f t="shared" si="37"/>
        <v>PROFIL U_1.5_330</v>
      </c>
      <c r="E465">
        <v>65</v>
      </c>
      <c r="F465" s="629" t="str">
        <f t="shared" si="38"/>
        <v>PROFIL U_1.5_330_65</v>
      </c>
      <c r="G465">
        <v>65</v>
      </c>
      <c r="H465" s="629" t="str">
        <f t="shared" si="39"/>
        <v>PROFIL U_1.5_330_65_65</v>
      </c>
      <c r="Q465">
        <f t="shared" si="36"/>
        <v>0</v>
      </c>
    </row>
    <row r="466" spans="1:17">
      <c r="A466" s="626" t="s">
        <v>20464</v>
      </c>
      <c r="B466" s="627">
        <v>1.5</v>
      </c>
      <c r="C466" s="626">
        <v>330</v>
      </c>
      <c r="D466" s="629" t="str">
        <f t="shared" si="37"/>
        <v>PROFIL U_1.5_330</v>
      </c>
      <c r="E466">
        <v>70</v>
      </c>
      <c r="F466" s="629" t="str">
        <f t="shared" si="38"/>
        <v>PROFIL U_1.5_330_70</v>
      </c>
      <c r="G466">
        <v>70</v>
      </c>
      <c r="H466" s="629" t="str">
        <f t="shared" si="39"/>
        <v>PROFIL U_1.5_330_70_70</v>
      </c>
      <c r="Q466">
        <f t="shared" si="36"/>
        <v>0</v>
      </c>
    </row>
    <row r="467" spans="1:17">
      <c r="A467" s="626" t="s">
        <v>20464</v>
      </c>
      <c r="B467" s="627">
        <v>1.5</v>
      </c>
      <c r="C467" s="626">
        <v>330</v>
      </c>
      <c r="D467" s="629" t="str">
        <f t="shared" si="37"/>
        <v>PROFIL U_1.5_330</v>
      </c>
      <c r="E467">
        <v>75</v>
      </c>
      <c r="F467" s="629" t="str">
        <f t="shared" si="38"/>
        <v>PROFIL U_1.5_330_75</v>
      </c>
      <c r="G467">
        <v>75</v>
      </c>
      <c r="H467" s="629" t="str">
        <f t="shared" si="39"/>
        <v>PROFIL U_1.5_330_75_75</v>
      </c>
      <c r="Q467">
        <f t="shared" si="36"/>
        <v>0</v>
      </c>
    </row>
    <row r="468" spans="1:17">
      <c r="A468" s="626" t="s">
        <v>20464</v>
      </c>
      <c r="B468" s="627">
        <v>1.5</v>
      </c>
      <c r="C468" s="626">
        <v>330</v>
      </c>
      <c r="D468" s="629" t="str">
        <f t="shared" si="37"/>
        <v>PROFIL U_1.5_330</v>
      </c>
      <c r="E468">
        <v>80</v>
      </c>
      <c r="F468" s="629" t="str">
        <f t="shared" si="38"/>
        <v>PROFIL U_1.5_330_80</v>
      </c>
      <c r="G468">
        <v>80</v>
      </c>
      <c r="H468" s="629" t="str">
        <f t="shared" si="39"/>
        <v>PROFIL U_1.5_330_80_80</v>
      </c>
      <c r="Q468">
        <f t="shared" si="36"/>
        <v>0</v>
      </c>
    </row>
    <row r="469" spans="1:17">
      <c r="A469" s="626" t="s">
        <v>20464</v>
      </c>
      <c r="B469" s="627">
        <v>1.5</v>
      </c>
      <c r="C469" s="626">
        <v>330</v>
      </c>
      <c r="D469" s="629" t="str">
        <f t="shared" si="37"/>
        <v>PROFIL U_1.5_330</v>
      </c>
      <c r="E469">
        <v>85</v>
      </c>
      <c r="F469" s="629" t="str">
        <f t="shared" si="38"/>
        <v>PROFIL U_1.5_330_85</v>
      </c>
      <c r="G469">
        <v>85</v>
      </c>
      <c r="H469" s="629" t="str">
        <f t="shared" si="39"/>
        <v>PROFIL U_1.5_330_85_85</v>
      </c>
      <c r="Q469">
        <f t="shared" si="36"/>
        <v>0</v>
      </c>
    </row>
    <row r="470" spans="1:17">
      <c r="A470" s="626" t="s">
        <v>20464</v>
      </c>
      <c r="B470" s="627">
        <v>1.5</v>
      </c>
      <c r="C470" s="626">
        <v>330</v>
      </c>
      <c r="D470" s="629" t="str">
        <f t="shared" si="37"/>
        <v>PROFIL U_1.5_330</v>
      </c>
      <c r="E470">
        <v>90</v>
      </c>
      <c r="F470" s="629" t="str">
        <f t="shared" si="38"/>
        <v>PROFIL U_1.5_330_90</v>
      </c>
      <c r="G470">
        <v>90</v>
      </c>
      <c r="H470" s="629" t="str">
        <f t="shared" si="39"/>
        <v>PROFIL U_1.5_330_90_90</v>
      </c>
      <c r="Q470">
        <f t="shared" si="36"/>
        <v>0</v>
      </c>
    </row>
    <row r="471" spans="1:17">
      <c r="A471" s="626" t="s">
        <v>20464</v>
      </c>
      <c r="B471" s="627">
        <v>1.5</v>
      </c>
      <c r="C471" s="626">
        <v>330</v>
      </c>
      <c r="D471" s="629" t="str">
        <f t="shared" si="37"/>
        <v>PROFIL U_1.5_330</v>
      </c>
      <c r="E471">
        <v>95</v>
      </c>
      <c r="F471" s="629" t="str">
        <f t="shared" si="38"/>
        <v>PROFIL U_1.5_330_95</v>
      </c>
      <c r="G471">
        <v>95</v>
      </c>
      <c r="H471" s="629" t="str">
        <f t="shared" si="39"/>
        <v>PROFIL U_1.5_330_95_95</v>
      </c>
      <c r="Q471">
        <f t="shared" si="36"/>
        <v>0</v>
      </c>
    </row>
    <row r="472" spans="1:17">
      <c r="A472" s="626" t="s">
        <v>20464</v>
      </c>
      <c r="B472" s="627">
        <v>1.5</v>
      </c>
      <c r="C472" s="626">
        <v>330</v>
      </c>
      <c r="D472" s="629" t="str">
        <f t="shared" si="37"/>
        <v>PROFIL U_1.5_330</v>
      </c>
      <c r="E472">
        <v>100</v>
      </c>
      <c r="F472" s="629" t="str">
        <f t="shared" si="38"/>
        <v>PROFIL U_1.5_330_100</v>
      </c>
      <c r="G472">
        <v>100</v>
      </c>
      <c r="H472" s="629" t="str">
        <f t="shared" si="39"/>
        <v>PROFIL U_1.5_330_100_100</v>
      </c>
      <c r="Q472">
        <f t="shared" si="36"/>
        <v>0</v>
      </c>
    </row>
    <row r="473" spans="1:17">
      <c r="A473" s="626" t="s">
        <v>20464</v>
      </c>
      <c r="B473" s="627">
        <v>1.5</v>
      </c>
      <c r="C473" s="626">
        <v>340</v>
      </c>
      <c r="D473" s="629" t="str">
        <f t="shared" si="37"/>
        <v>PROFIL U_1.5_340</v>
      </c>
      <c r="E473">
        <v>40</v>
      </c>
      <c r="F473" s="629" t="str">
        <f t="shared" si="38"/>
        <v>PROFIL U_1.5_340_40</v>
      </c>
      <c r="G473">
        <v>40</v>
      </c>
      <c r="H473" s="629" t="str">
        <f t="shared" si="39"/>
        <v>PROFIL U_1.5_340_40_40</v>
      </c>
      <c r="Q473">
        <f t="shared" si="36"/>
        <v>0</v>
      </c>
    </row>
    <row r="474" spans="1:17">
      <c r="A474" s="626" t="s">
        <v>20464</v>
      </c>
      <c r="B474" s="627">
        <v>1.5</v>
      </c>
      <c r="C474" s="626">
        <v>340</v>
      </c>
      <c r="D474" s="629" t="str">
        <f t="shared" si="37"/>
        <v>PROFIL U_1.5_340</v>
      </c>
      <c r="E474">
        <v>45</v>
      </c>
      <c r="F474" s="629" t="str">
        <f t="shared" si="38"/>
        <v>PROFIL U_1.5_340_45</v>
      </c>
      <c r="G474">
        <v>45</v>
      </c>
      <c r="H474" s="629" t="str">
        <f t="shared" si="39"/>
        <v>PROFIL U_1.5_340_45_45</v>
      </c>
      <c r="Q474">
        <f t="shared" si="36"/>
        <v>0</v>
      </c>
    </row>
    <row r="475" spans="1:17">
      <c r="A475" s="626" t="s">
        <v>20464</v>
      </c>
      <c r="B475" s="627">
        <v>1.5</v>
      </c>
      <c r="C475" s="626">
        <v>340</v>
      </c>
      <c r="D475" s="629" t="str">
        <f t="shared" si="37"/>
        <v>PROFIL U_1.5_340</v>
      </c>
      <c r="E475">
        <v>50</v>
      </c>
      <c r="F475" s="629" t="str">
        <f t="shared" si="38"/>
        <v>PROFIL U_1.5_340_50</v>
      </c>
      <c r="G475">
        <v>50</v>
      </c>
      <c r="H475" s="629" t="str">
        <f t="shared" si="39"/>
        <v>PROFIL U_1.5_340_50_50</v>
      </c>
      <c r="Q475">
        <f t="shared" si="36"/>
        <v>0</v>
      </c>
    </row>
    <row r="476" spans="1:17">
      <c r="A476" s="626" t="s">
        <v>20464</v>
      </c>
      <c r="B476" s="627">
        <v>1.5</v>
      </c>
      <c r="C476" s="626">
        <v>340</v>
      </c>
      <c r="D476" s="629" t="str">
        <f t="shared" si="37"/>
        <v>PROFIL U_1.5_340</v>
      </c>
      <c r="E476">
        <v>55</v>
      </c>
      <c r="F476" s="629" t="str">
        <f t="shared" si="38"/>
        <v>PROFIL U_1.5_340_55</v>
      </c>
      <c r="G476">
        <v>55</v>
      </c>
      <c r="H476" s="629" t="str">
        <f t="shared" si="39"/>
        <v>PROFIL U_1.5_340_55_55</v>
      </c>
      <c r="Q476">
        <f t="shared" si="36"/>
        <v>0</v>
      </c>
    </row>
    <row r="477" spans="1:17">
      <c r="A477" s="626" t="s">
        <v>20464</v>
      </c>
      <c r="B477" s="627">
        <v>1.5</v>
      </c>
      <c r="C477" s="626">
        <v>340</v>
      </c>
      <c r="D477" s="629" t="str">
        <f t="shared" si="37"/>
        <v>PROFIL U_1.5_340</v>
      </c>
      <c r="E477">
        <v>60</v>
      </c>
      <c r="F477" s="629" t="str">
        <f t="shared" si="38"/>
        <v>PROFIL U_1.5_340_60</v>
      </c>
      <c r="G477">
        <v>60</v>
      </c>
      <c r="H477" s="629" t="str">
        <f t="shared" si="39"/>
        <v>PROFIL U_1.5_340_60_60</v>
      </c>
      <c r="Q477">
        <f t="shared" si="36"/>
        <v>0</v>
      </c>
    </row>
    <row r="478" spans="1:17">
      <c r="A478" s="626" t="s">
        <v>20464</v>
      </c>
      <c r="B478" s="627">
        <v>1.5</v>
      </c>
      <c r="C478" s="626">
        <v>340</v>
      </c>
      <c r="D478" s="629" t="str">
        <f t="shared" si="37"/>
        <v>PROFIL U_1.5_340</v>
      </c>
      <c r="E478">
        <v>65</v>
      </c>
      <c r="F478" s="629" t="str">
        <f t="shared" si="38"/>
        <v>PROFIL U_1.5_340_65</v>
      </c>
      <c r="G478">
        <v>65</v>
      </c>
      <c r="H478" s="629" t="str">
        <f t="shared" si="39"/>
        <v>PROFIL U_1.5_340_65_65</v>
      </c>
      <c r="Q478">
        <f t="shared" ref="Q478:Q541" si="40">I478-K478</f>
        <v>0</v>
      </c>
    </row>
    <row r="479" spans="1:17">
      <c r="A479" s="626" t="s">
        <v>20464</v>
      </c>
      <c r="B479" s="627">
        <v>1.5</v>
      </c>
      <c r="C479" s="626">
        <v>340</v>
      </c>
      <c r="D479" s="629" t="str">
        <f t="shared" si="37"/>
        <v>PROFIL U_1.5_340</v>
      </c>
      <c r="E479">
        <v>70</v>
      </c>
      <c r="F479" s="629" t="str">
        <f t="shared" si="38"/>
        <v>PROFIL U_1.5_340_70</v>
      </c>
      <c r="G479">
        <v>70</v>
      </c>
      <c r="H479" s="629" t="str">
        <f t="shared" si="39"/>
        <v>PROFIL U_1.5_340_70_70</v>
      </c>
      <c r="Q479">
        <f t="shared" si="40"/>
        <v>0</v>
      </c>
    </row>
    <row r="480" spans="1:17">
      <c r="A480" s="626" t="s">
        <v>20464</v>
      </c>
      <c r="B480" s="627">
        <v>1.5</v>
      </c>
      <c r="C480" s="626">
        <v>340</v>
      </c>
      <c r="D480" s="629" t="str">
        <f t="shared" si="37"/>
        <v>PROFIL U_1.5_340</v>
      </c>
      <c r="E480">
        <v>75</v>
      </c>
      <c r="F480" s="629" t="str">
        <f t="shared" si="38"/>
        <v>PROFIL U_1.5_340_75</v>
      </c>
      <c r="G480">
        <v>75</v>
      </c>
      <c r="H480" s="629" t="str">
        <f t="shared" si="39"/>
        <v>PROFIL U_1.5_340_75_75</v>
      </c>
      <c r="Q480">
        <f t="shared" si="40"/>
        <v>0</v>
      </c>
    </row>
    <row r="481" spans="1:17">
      <c r="A481" s="626" t="s">
        <v>20464</v>
      </c>
      <c r="B481" s="627">
        <v>1.5</v>
      </c>
      <c r="C481" s="626">
        <v>340</v>
      </c>
      <c r="D481" s="629" t="str">
        <f t="shared" si="37"/>
        <v>PROFIL U_1.5_340</v>
      </c>
      <c r="E481">
        <v>80</v>
      </c>
      <c r="F481" s="629" t="str">
        <f t="shared" si="38"/>
        <v>PROFIL U_1.5_340_80</v>
      </c>
      <c r="G481">
        <v>80</v>
      </c>
      <c r="H481" s="629" t="str">
        <f t="shared" si="39"/>
        <v>PROFIL U_1.5_340_80_80</v>
      </c>
      <c r="Q481">
        <f t="shared" si="40"/>
        <v>0</v>
      </c>
    </row>
    <row r="482" spans="1:17">
      <c r="A482" s="626" t="s">
        <v>20464</v>
      </c>
      <c r="B482" s="627">
        <v>1.5</v>
      </c>
      <c r="C482" s="626">
        <v>340</v>
      </c>
      <c r="D482" s="629" t="str">
        <f t="shared" si="37"/>
        <v>PROFIL U_1.5_340</v>
      </c>
      <c r="E482">
        <v>85</v>
      </c>
      <c r="F482" s="629" t="str">
        <f t="shared" si="38"/>
        <v>PROFIL U_1.5_340_85</v>
      </c>
      <c r="G482">
        <v>85</v>
      </c>
      <c r="H482" s="629" t="str">
        <f t="shared" si="39"/>
        <v>PROFIL U_1.5_340_85_85</v>
      </c>
      <c r="Q482">
        <f t="shared" si="40"/>
        <v>0</v>
      </c>
    </row>
    <row r="483" spans="1:17">
      <c r="A483" s="626" t="s">
        <v>20464</v>
      </c>
      <c r="B483" s="627">
        <v>1.5</v>
      </c>
      <c r="C483" s="626">
        <v>340</v>
      </c>
      <c r="D483" s="629" t="str">
        <f t="shared" si="37"/>
        <v>PROFIL U_1.5_340</v>
      </c>
      <c r="E483">
        <v>90</v>
      </c>
      <c r="F483" s="629" t="str">
        <f t="shared" si="38"/>
        <v>PROFIL U_1.5_340_90</v>
      </c>
      <c r="G483">
        <v>90</v>
      </c>
      <c r="H483" s="629" t="str">
        <f t="shared" si="39"/>
        <v>PROFIL U_1.5_340_90_90</v>
      </c>
      <c r="Q483">
        <f t="shared" si="40"/>
        <v>0</v>
      </c>
    </row>
    <row r="484" spans="1:17">
      <c r="A484" s="626" t="s">
        <v>20464</v>
      </c>
      <c r="B484" s="627">
        <v>1.5</v>
      </c>
      <c r="C484" s="626">
        <v>340</v>
      </c>
      <c r="D484" s="629" t="str">
        <f t="shared" si="37"/>
        <v>PROFIL U_1.5_340</v>
      </c>
      <c r="E484">
        <v>95</v>
      </c>
      <c r="F484" s="629" t="str">
        <f t="shared" si="38"/>
        <v>PROFIL U_1.5_340_95</v>
      </c>
      <c r="G484">
        <v>95</v>
      </c>
      <c r="H484" s="629" t="str">
        <f t="shared" si="39"/>
        <v>PROFIL U_1.5_340_95_95</v>
      </c>
      <c r="Q484">
        <f t="shared" si="40"/>
        <v>0</v>
      </c>
    </row>
    <row r="485" spans="1:17">
      <c r="A485" s="626" t="s">
        <v>20464</v>
      </c>
      <c r="B485" s="627">
        <v>1.5</v>
      </c>
      <c r="C485" s="626">
        <v>340</v>
      </c>
      <c r="D485" s="629" t="str">
        <f t="shared" si="37"/>
        <v>PROFIL U_1.5_340</v>
      </c>
      <c r="E485">
        <v>100</v>
      </c>
      <c r="F485" s="629" t="str">
        <f t="shared" si="38"/>
        <v>PROFIL U_1.5_340_100</v>
      </c>
      <c r="G485">
        <v>100</v>
      </c>
      <c r="H485" s="629" t="str">
        <f t="shared" si="39"/>
        <v>PROFIL U_1.5_340_100_100</v>
      </c>
      <c r="Q485">
        <f t="shared" si="40"/>
        <v>0</v>
      </c>
    </row>
    <row r="486" spans="1:17">
      <c r="A486" s="626" t="s">
        <v>20464</v>
      </c>
      <c r="B486" s="627">
        <v>1.5</v>
      </c>
      <c r="C486" s="626">
        <v>350</v>
      </c>
      <c r="D486" s="629" t="str">
        <f t="shared" si="37"/>
        <v>PROFIL U_1.5_350</v>
      </c>
      <c r="E486">
        <v>40</v>
      </c>
      <c r="F486" s="629" t="str">
        <f t="shared" si="38"/>
        <v>PROFIL U_1.5_350_40</v>
      </c>
      <c r="G486">
        <v>40</v>
      </c>
      <c r="H486" s="629" t="str">
        <f t="shared" si="39"/>
        <v>PROFIL U_1.5_350_40_40</v>
      </c>
      <c r="Q486">
        <f t="shared" si="40"/>
        <v>0</v>
      </c>
    </row>
    <row r="487" spans="1:17">
      <c r="A487" s="626" t="s">
        <v>20464</v>
      </c>
      <c r="B487" s="627">
        <v>1.5</v>
      </c>
      <c r="C487" s="626">
        <v>350</v>
      </c>
      <c r="D487" s="629" t="str">
        <f t="shared" si="37"/>
        <v>PROFIL U_1.5_350</v>
      </c>
      <c r="E487">
        <v>45</v>
      </c>
      <c r="F487" s="629" t="str">
        <f t="shared" si="38"/>
        <v>PROFIL U_1.5_350_45</v>
      </c>
      <c r="G487">
        <v>45</v>
      </c>
      <c r="H487" s="629" t="str">
        <f t="shared" si="39"/>
        <v>PROFIL U_1.5_350_45_45</v>
      </c>
      <c r="Q487">
        <f t="shared" si="40"/>
        <v>0</v>
      </c>
    </row>
    <row r="488" spans="1:17">
      <c r="A488" s="626" t="s">
        <v>20464</v>
      </c>
      <c r="B488" s="627">
        <v>1.5</v>
      </c>
      <c r="C488" s="626">
        <v>350</v>
      </c>
      <c r="D488" s="629" t="str">
        <f t="shared" si="37"/>
        <v>PROFIL U_1.5_350</v>
      </c>
      <c r="E488">
        <v>50</v>
      </c>
      <c r="F488" s="629" t="str">
        <f t="shared" si="38"/>
        <v>PROFIL U_1.5_350_50</v>
      </c>
      <c r="G488">
        <v>50</v>
      </c>
      <c r="H488" s="629" t="str">
        <f t="shared" si="39"/>
        <v>PROFIL U_1.5_350_50_50</v>
      </c>
      <c r="Q488">
        <f t="shared" si="40"/>
        <v>0</v>
      </c>
    </row>
    <row r="489" spans="1:17">
      <c r="A489" s="626" t="s">
        <v>20464</v>
      </c>
      <c r="B489" s="627">
        <v>1.5</v>
      </c>
      <c r="C489" s="626">
        <v>350</v>
      </c>
      <c r="D489" s="629" t="str">
        <f t="shared" si="37"/>
        <v>PROFIL U_1.5_350</v>
      </c>
      <c r="E489">
        <v>55</v>
      </c>
      <c r="F489" s="629" t="str">
        <f t="shared" si="38"/>
        <v>PROFIL U_1.5_350_55</v>
      </c>
      <c r="G489">
        <v>55</v>
      </c>
      <c r="H489" s="629" t="str">
        <f t="shared" si="39"/>
        <v>PROFIL U_1.5_350_55_55</v>
      </c>
      <c r="Q489">
        <f t="shared" si="40"/>
        <v>0</v>
      </c>
    </row>
    <row r="490" spans="1:17">
      <c r="A490" s="626" t="s">
        <v>20464</v>
      </c>
      <c r="B490" s="627">
        <v>1.5</v>
      </c>
      <c r="C490" s="626">
        <v>350</v>
      </c>
      <c r="D490" s="629" t="str">
        <f t="shared" si="37"/>
        <v>PROFIL U_1.5_350</v>
      </c>
      <c r="E490">
        <v>60</v>
      </c>
      <c r="F490" s="629" t="str">
        <f t="shared" si="38"/>
        <v>PROFIL U_1.5_350_60</v>
      </c>
      <c r="G490">
        <v>60</v>
      </c>
      <c r="H490" s="629" t="str">
        <f t="shared" si="39"/>
        <v>PROFIL U_1.5_350_60_60</v>
      </c>
      <c r="Q490">
        <f t="shared" si="40"/>
        <v>0</v>
      </c>
    </row>
    <row r="491" spans="1:17">
      <c r="A491" s="626" t="s">
        <v>20464</v>
      </c>
      <c r="B491" s="627">
        <v>1.5</v>
      </c>
      <c r="C491" s="626">
        <v>350</v>
      </c>
      <c r="D491" s="629" t="str">
        <f t="shared" si="37"/>
        <v>PROFIL U_1.5_350</v>
      </c>
      <c r="E491">
        <v>65</v>
      </c>
      <c r="F491" s="629" t="str">
        <f t="shared" si="38"/>
        <v>PROFIL U_1.5_350_65</v>
      </c>
      <c r="G491">
        <v>65</v>
      </c>
      <c r="H491" s="629" t="str">
        <f t="shared" si="39"/>
        <v>PROFIL U_1.5_350_65_65</v>
      </c>
      <c r="Q491">
        <f t="shared" si="40"/>
        <v>0</v>
      </c>
    </row>
    <row r="492" spans="1:17">
      <c r="A492" s="626" t="s">
        <v>20464</v>
      </c>
      <c r="B492" s="627">
        <v>1.5</v>
      </c>
      <c r="C492" s="626">
        <v>350</v>
      </c>
      <c r="D492" s="629" t="str">
        <f t="shared" si="37"/>
        <v>PROFIL U_1.5_350</v>
      </c>
      <c r="E492">
        <v>70</v>
      </c>
      <c r="F492" s="629" t="str">
        <f t="shared" si="38"/>
        <v>PROFIL U_1.5_350_70</v>
      </c>
      <c r="G492">
        <v>70</v>
      </c>
      <c r="H492" s="629" t="str">
        <f t="shared" si="39"/>
        <v>PROFIL U_1.5_350_70_70</v>
      </c>
      <c r="Q492">
        <f t="shared" si="40"/>
        <v>0</v>
      </c>
    </row>
    <row r="493" spans="1:17">
      <c r="A493" s="626" t="s">
        <v>20464</v>
      </c>
      <c r="B493" s="627">
        <v>1.5</v>
      </c>
      <c r="C493" s="626">
        <v>350</v>
      </c>
      <c r="D493" s="629" t="str">
        <f t="shared" si="37"/>
        <v>PROFIL U_1.5_350</v>
      </c>
      <c r="E493">
        <v>75</v>
      </c>
      <c r="F493" s="629" t="str">
        <f t="shared" si="38"/>
        <v>PROFIL U_1.5_350_75</v>
      </c>
      <c r="G493">
        <v>75</v>
      </c>
      <c r="H493" s="629" t="str">
        <f t="shared" si="39"/>
        <v>PROFIL U_1.5_350_75_75</v>
      </c>
      <c r="Q493">
        <f t="shared" si="40"/>
        <v>0</v>
      </c>
    </row>
    <row r="494" spans="1:17">
      <c r="A494" s="626" t="s">
        <v>20464</v>
      </c>
      <c r="B494" s="627">
        <v>1.5</v>
      </c>
      <c r="C494" s="626">
        <v>350</v>
      </c>
      <c r="D494" s="629" t="str">
        <f t="shared" si="37"/>
        <v>PROFIL U_1.5_350</v>
      </c>
      <c r="E494">
        <v>80</v>
      </c>
      <c r="F494" s="629" t="str">
        <f t="shared" si="38"/>
        <v>PROFIL U_1.5_350_80</v>
      </c>
      <c r="G494">
        <v>80</v>
      </c>
      <c r="H494" s="629" t="str">
        <f t="shared" si="39"/>
        <v>PROFIL U_1.5_350_80_80</v>
      </c>
      <c r="Q494">
        <f t="shared" si="40"/>
        <v>0</v>
      </c>
    </row>
    <row r="495" spans="1:17">
      <c r="A495" s="626" t="s">
        <v>20464</v>
      </c>
      <c r="B495" s="627">
        <v>1.5</v>
      </c>
      <c r="C495" s="626">
        <v>350</v>
      </c>
      <c r="D495" s="629" t="str">
        <f t="shared" si="37"/>
        <v>PROFIL U_1.5_350</v>
      </c>
      <c r="E495">
        <v>85</v>
      </c>
      <c r="F495" s="629" t="str">
        <f t="shared" si="38"/>
        <v>PROFIL U_1.5_350_85</v>
      </c>
      <c r="G495">
        <v>85</v>
      </c>
      <c r="H495" s="629" t="str">
        <f t="shared" si="39"/>
        <v>PROFIL U_1.5_350_85_85</v>
      </c>
      <c r="Q495">
        <f t="shared" si="40"/>
        <v>0</v>
      </c>
    </row>
    <row r="496" spans="1:17">
      <c r="A496" s="626" t="s">
        <v>20464</v>
      </c>
      <c r="B496" s="627">
        <v>1.5</v>
      </c>
      <c r="C496" s="626">
        <v>350</v>
      </c>
      <c r="D496" s="629" t="str">
        <f t="shared" si="37"/>
        <v>PROFIL U_1.5_350</v>
      </c>
      <c r="E496">
        <v>90</v>
      </c>
      <c r="F496" s="629" t="str">
        <f t="shared" si="38"/>
        <v>PROFIL U_1.5_350_90</v>
      </c>
      <c r="G496">
        <v>90</v>
      </c>
      <c r="H496" s="629" t="str">
        <f t="shared" si="39"/>
        <v>PROFIL U_1.5_350_90_90</v>
      </c>
      <c r="Q496">
        <f t="shared" si="40"/>
        <v>0</v>
      </c>
    </row>
    <row r="497" spans="1:17">
      <c r="A497" s="626" t="s">
        <v>20464</v>
      </c>
      <c r="B497" s="627">
        <v>1.5</v>
      </c>
      <c r="C497" s="626">
        <v>350</v>
      </c>
      <c r="D497" s="629" t="str">
        <f t="shared" si="37"/>
        <v>PROFIL U_1.5_350</v>
      </c>
      <c r="E497">
        <v>95</v>
      </c>
      <c r="F497" s="629" t="str">
        <f t="shared" si="38"/>
        <v>PROFIL U_1.5_350_95</v>
      </c>
      <c r="G497">
        <v>95</v>
      </c>
      <c r="H497" s="629" t="str">
        <f t="shared" si="39"/>
        <v>PROFIL U_1.5_350_95_95</v>
      </c>
      <c r="Q497">
        <f t="shared" si="40"/>
        <v>0</v>
      </c>
    </row>
    <row r="498" spans="1:17">
      <c r="A498" s="626" t="s">
        <v>20464</v>
      </c>
      <c r="B498" s="627">
        <v>1.5</v>
      </c>
      <c r="C498" s="626">
        <v>350</v>
      </c>
      <c r="D498" s="629" t="str">
        <f t="shared" si="37"/>
        <v>PROFIL U_1.5_350</v>
      </c>
      <c r="E498">
        <v>100</v>
      </c>
      <c r="F498" s="629" t="str">
        <f t="shared" si="38"/>
        <v>PROFIL U_1.5_350_100</v>
      </c>
      <c r="G498">
        <v>100</v>
      </c>
      <c r="H498" s="629" t="str">
        <f t="shared" si="39"/>
        <v>PROFIL U_1.5_350_100_100</v>
      </c>
      <c r="Q498">
        <f t="shared" si="40"/>
        <v>0</v>
      </c>
    </row>
    <row r="499" spans="1:17">
      <c r="A499" s="626" t="s">
        <v>20464</v>
      </c>
      <c r="B499" s="627">
        <v>1.5</v>
      </c>
      <c r="C499" s="626">
        <v>360</v>
      </c>
      <c r="D499" s="629" t="str">
        <f t="shared" si="37"/>
        <v>PROFIL U_1.5_360</v>
      </c>
      <c r="E499">
        <v>40</v>
      </c>
      <c r="F499" s="629" t="str">
        <f t="shared" si="38"/>
        <v>PROFIL U_1.5_360_40</v>
      </c>
      <c r="G499">
        <v>40</v>
      </c>
      <c r="H499" s="629" t="str">
        <f t="shared" si="39"/>
        <v>PROFIL U_1.5_360_40_40</v>
      </c>
      <c r="Q499">
        <f t="shared" si="40"/>
        <v>0</v>
      </c>
    </row>
    <row r="500" spans="1:17">
      <c r="A500" s="626" t="s">
        <v>20464</v>
      </c>
      <c r="B500" s="627">
        <v>1.5</v>
      </c>
      <c r="C500" s="626">
        <v>360</v>
      </c>
      <c r="D500" s="629" t="str">
        <f t="shared" si="37"/>
        <v>PROFIL U_1.5_360</v>
      </c>
      <c r="E500">
        <v>45</v>
      </c>
      <c r="F500" s="629" t="str">
        <f t="shared" si="38"/>
        <v>PROFIL U_1.5_360_45</v>
      </c>
      <c r="G500">
        <v>45</v>
      </c>
      <c r="H500" s="629" t="str">
        <f t="shared" si="39"/>
        <v>PROFIL U_1.5_360_45_45</v>
      </c>
      <c r="Q500">
        <f t="shared" si="40"/>
        <v>0</v>
      </c>
    </row>
    <row r="501" spans="1:17">
      <c r="A501" s="626" t="s">
        <v>20464</v>
      </c>
      <c r="B501" s="627">
        <v>1.5</v>
      </c>
      <c r="C501" s="626">
        <v>360</v>
      </c>
      <c r="D501" s="629" t="str">
        <f t="shared" si="37"/>
        <v>PROFIL U_1.5_360</v>
      </c>
      <c r="E501">
        <v>50</v>
      </c>
      <c r="F501" s="629" t="str">
        <f t="shared" si="38"/>
        <v>PROFIL U_1.5_360_50</v>
      </c>
      <c r="G501">
        <v>50</v>
      </c>
      <c r="H501" s="629" t="str">
        <f t="shared" si="39"/>
        <v>PROFIL U_1.5_360_50_50</v>
      </c>
      <c r="Q501">
        <f t="shared" si="40"/>
        <v>0</v>
      </c>
    </row>
    <row r="502" spans="1:17">
      <c r="A502" s="626" t="s">
        <v>20464</v>
      </c>
      <c r="B502" s="627">
        <v>1.5</v>
      </c>
      <c r="C502" s="626">
        <v>360</v>
      </c>
      <c r="D502" s="629" t="str">
        <f t="shared" si="37"/>
        <v>PROFIL U_1.5_360</v>
      </c>
      <c r="E502">
        <v>55</v>
      </c>
      <c r="F502" s="629" t="str">
        <f t="shared" si="38"/>
        <v>PROFIL U_1.5_360_55</v>
      </c>
      <c r="G502">
        <v>55</v>
      </c>
      <c r="H502" s="629" t="str">
        <f t="shared" si="39"/>
        <v>PROFIL U_1.5_360_55_55</v>
      </c>
      <c r="Q502">
        <f t="shared" si="40"/>
        <v>0</v>
      </c>
    </row>
    <row r="503" spans="1:17">
      <c r="A503" s="626" t="s">
        <v>20464</v>
      </c>
      <c r="B503" s="627">
        <v>1.5</v>
      </c>
      <c r="C503" s="626">
        <v>360</v>
      </c>
      <c r="D503" s="629" t="str">
        <f t="shared" si="37"/>
        <v>PROFIL U_1.5_360</v>
      </c>
      <c r="E503">
        <v>60</v>
      </c>
      <c r="F503" s="629" t="str">
        <f t="shared" si="38"/>
        <v>PROFIL U_1.5_360_60</v>
      </c>
      <c r="G503">
        <v>60</v>
      </c>
      <c r="H503" s="629" t="str">
        <f t="shared" si="39"/>
        <v>PROFIL U_1.5_360_60_60</v>
      </c>
      <c r="Q503">
        <f t="shared" si="40"/>
        <v>0</v>
      </c>
    </row>
    <row r="504" spans="1:17">
      <c r="A504" s="626" t="s">
        <v>20464</v>
      </c>
      <c r="B504" s="627">
        <v>1.5</v>
      </c>
      <c r="C504" s="626">
        <v>360</v>
      </c>
      <c r="D504" s="629" t="str">
        <f t="shared" si="37"/>
        <v>PROFIL U_1.5_360</v>
      </c>
      <c r="E504">
        <v>65</v>
      </c>
      <c r="F504" s="629" t="str">
        <f t="shared" si="38"/>
        <v>PROFIL U_1.5_360_65</v>
      </c>
      <c r="G504">
        <v>65</v>
      </c>
      <c r="H504" s="629" t="str">
        <f t="shared" si="39"/>
        <v>PROFIL U_1.5_360_65_65</v>
      </c>
      <c r="Q504">
        <f t="shared" si="40"/>
        <v>0</v>
      </c>
    </row>
    <row r="505" spans="1:17">
      <c r="A505" s="626" t="s">
        <v>20464</v>
      </c>
      <c r="B505" s="627">
        <v>1.5</v>
      </c>
      <c r="C505" s="626">
        <v>360</v>
      </c>
      <c r="D505" s="629" t="str">
        <f t="shared" si="37"/>
        <v>PROFIL U_1.5_360</v>
      </c>
      <c r="E505">
        <v>70</v>
      </c>
      <c r="F505" s="629" t="str">
        <f t="shared" si="38"/>
        <v>PROFIL U_1.5_360_70</v>
      </c>
      <c r="G505">
        <v>70</v>
      </c>
      <c r="H505" s="629" t="str">
        <f t="shared" si="39"/>
        <v>PROFIL U_1.5_360_70_70</v>
      </c>
      <c r="Q505">
        <f t="shared" si="40"/>
        <v>0</v>
      </c>
    </row>
    <row r="506" spans="1:17">
      <c r="A506" s="626" t="s">
        <v>20464</v>
      </c>
      <c r="B506" s="627">
        <v>1.5</v>
      </c>
      <c r="C506" s="626">
        <v>360</v>
      </c>
      <c r="D506" s="629" t="str">
        <f t="shared" si="37"/>
        <v>PROFIL U_1.5_360</v>
      </c>
      <c r="E506">
        <v>75</v>
      </c>
      <c r="F506" s="629" t="str">
        <f t="shared" si="38"/>
        <v>PROFIL U_1.5_360_75</v>
      </c>
      <c r="G506">
        <v>75</v>
      </c>
      <c r="H506" s="629" t="str">
        <f t="shared" si="39"/>
        <v>PROFIL U_1.5_360_75_75</v>
      </c>
      <c r="Q506">
        <f t="shared" si="40"/>
        <v>0</v>
      </c>
    </row>
    <row r="507" spans="1:17">
      <c r="A507" s="626" t="s">
        <v>20464</v>
      </c>
      <c r="B507" s="627">
        <v>1.5</v>
      </c>
      <c r="C507" s="626">
        <v>360</v>
      </c>
      <c r="D507" s="629" t="str">
        <f t="shared" si="37"/>
        <v>PROFIL U_1.5_360</v>
      </c>
      <c r="E507">
        <v>80</v>
      </c>
      <c r="F507" s="629" t="str">
        <f t="shared" si="38"/>
        <v>PROFIL U_1.5_360_80</v>
      </c>
      <c r="G507">
        <v>80</v>
      </c>
      <c r="H507" s="629" t="str">
        <f t="shared" si="39"/>
        <v>PROFIL U_1.5_360_80_80</v>
      </c>
      <c r="Q507">
        <f t="shared" si="40"/>
        <v>0</v>
      </c>
    </row>
    <row r="508" spans="1:17">
      <c r="A508" s="626" t="s">
        <v>20464</v>
      </c>
      <c r="B508" s="627">
        <v>1.5</v>
      </c>
      <c r="C508" s="626">
        <v>360</v>
      </c>
      <c r="D508" s="629" t="str">
        <f t="shared" si="37"/>
        <v>PROFIL U_1.5_360</v>
      </c>
      <c r="E508">
        <v>85</v>
      </c>
      <c r="F508" s="629" t="str">
        <f t="shared" si="38"/>
        <v>PROFIL U_1.5_360_85</v>
      </c>
      <c r="G508">
        <v>85</v>
      </c>
      <c r="H508" s="629" t="str">
        <f t="shared" si="39"/>
        <v>PROFIL U_1.5_360_85_85</v>
      </c>
      <c r="Q508">
        <f t="shared" si="40"/>
        <v>0</v>
      </c>
    </row>
    <row r="509" spans="1:17">
      <c r="A509" s="626" t="s">
        <v>20464</v>
      </c>
      <c r="B509" s="627">
        <v>1.5</v>
      </c>
      <c r="C509" s="626">
        <v>360</v>
      </c>
      <c r="D509" s="629" t="str">
        <f t="shared" si="37"/>
        <v>PROFIL U_1.5_360</v>
      </c>
      <c r="E509">
        <v>90</v>
      </c>
      <c r="F509" s="629" t="str">
        <f t="shared" si="38"/>
        <v>PROFIL U_1.5_360_90</v>
      </c>
      <c r="G509">
        <v>90</v>
      </c>
      <c r="H509" s="629" t="str">
        <f t="shared" si="39"/>
        <v>PROFIL U_1.5_360_90_90</v>
      </c>
      <c r="Q509">
        <f t="shared" si="40"/>
        <v>0</v>
      </c>
    </row>
    <row r="510" spans="1:17">
      <c r="A510" s="626" t="s">
        <v>20464</v>
      </c>
      <c r="B510" s="627">
        <v>1.5</v>
      </c>
      <c r="C510" s="626">
        <v>360</v>
      </c>
      <c r="D510" s="629" t="str">
        <f t="shared" si="37"/>
        <v>PROFIL U_1.5_360</v>
      </c>
      <c r="E510">
        <v>95</v>
      </c>
      <c r="F510" s="629" t="str">
        <f t="shared" si="38"/>
        <v>PROFIL U_1.5_360_95</v>
      </c>
      <c r="G510">
        <v>95</v>
      </c>
      <c r="H510" s="629" t="str">
        <f t="shared" si="39"/>
        <v>PROFIL U_1.5_360_95_95</v>
      </c>
      <c r="Q510">
        <f t="shared" si="40"/>
        <v>0</v>
      </c>
    </row>
    <row r="511" spans="1:17">
      <c r="A511" s="626" t="s">
        <v>20464</v>
      </c>
      <c r="B511" s="627">
        <v>1.5</v>
      </c>
      <c r="C511" s="626">
        <v>360</v>
      </c>
      <c r="D511" s="629" t="str">
        <f t="shared" si="37"/>
        <v>PROFIL U_1.5_360</v>
      </c>
      <c r="E511">
        <v>100</v>
      </c>
      <c r="F511" s="629" t="str">
        <f t="shared" si="38"/>
        <v>PROFIL U_1.5_360_100</v>
      </c>
      <c r="G511">
        <v>100</v>
      </c>
      <c r="H511" s="629" t="str">
        <f t="shared" si="39"/>
        <v>PROFIL U_1.5_360_100_100</v>
      </c>
      <c r="Q511">
        <f t="shared" si="40"/>
        <v>0</v>
      </c>
    </row>
    <row r="512" spans="1:17">
      <c r="A512" s="626" t="s">
        <v>20464</v>
      </c>
      <c r="B512" s="627">
        <v>1.5</v>
      </c>
      <c r="C512" s="626">
        <v>370</v>
      </c>
      <c r="D512" s="629" t="str">
        <f t="shared" si="37"/>
        <v>PROFIL U_1.5_370</v>
      </c>
      <c r="E512">
        <v>40</v>
      </c>
      <c r="F512" s="629" t="str">
        <f t="shared" si="38"/>
        <v>PROFIL U_1.5_370_40</v>
      </c>
      <c r="G512">
        <v>40</v>
      </c>
      <c r="H512" s="629" t="str">
        <f t="shared" si="39"/>
        <v>PROFIL U_1.5_370_40_40</v>
      </c>
      <c r="Q512">
        <f t="shared" si="40"/>
        <v>0</v>
      </c>
    </row>
    <row r="513" spans="1:17">
      <c r="A513" s="626" t="s">
        <v>20464</v>
      </c>
      <c r="B513" s="627">
        <v>1.5</v>
      </c>
      <c r="C513" s="626">
        <v>370</v>
      </c>
      <c r="D513" s="629" t="str">
        <f t="shared" si="37"/>
        <v>PROFIL U_1.5_370</v>
      </c>
      <c r="E513">
        <v>45</v>
      </c>
      <c r="F513" s="629" t="str">
        <f t="shared" si="38"/>
        <v>PROFIL U_1.5_370_45</v>
      </c>
      <c r="G513">
        <v>45</v>
      </c>
      <c r="H513" s="629" t="str">
        <f t="shared" si="39"/>
        <v>PROFIL U_1.5_370_45_45</v>
      </c>
      <c r="Q513">
        <f t="shared" si="40"/>
        <v>0</v>
      </c>
    </row>
    <row r="514" spans="1:17">
      <c r="A514" s="626" t="s">
        <v>20464</v>
      </c>
      <c r="B514" s="627">
        <v>1.5</v>
      </c>
      <c r="C514" s="626">
        <v>370</v>
      </c>
      <c r="D514" s="629" t="str">
        <f t="shared" si="37"/>
        <v>PROFIL U_1.5_370</v>
      </c>
      <c r="E514">
        <v>50</v>
      </c>
      <c r="F514" s="629" t="str">
        <f t="shared" si="38"/>
        <v>PROFIL U_1.5_370_50</v>
      </c>
      <c r="G514">
        <v>50</v>
      </c>
      <c r="H514" s="629" t="str">
        <f t="shared" si="39"/>
        <v>PROFIL U_1.5_370_50_50</v>
      </c>
      <c r="Q514">
        <f t="shared" si="40"/>
        <v>0</v>
      </c>
    </row>
    <row r="515" spans="1:17">
      <c r="A515" s="626" t="s">
        <v>20464</v>
      </c>
      <c r="B515" s="627">
        <v>1.5</v>
      </c>
      <c r="C515" s="626">
        <v>370</v>
      </c>
      <c r="D515" s="629" t="str">
        <f t="shared" si="37"/>
        <v>PROFIL U_1.5_370</v>
      </c>
      <c r="E515">
        <v>55</v>
      </c>
      <c r="F515" s="629" t="str">
        <f t="shared" si="38"/>
        <v>PROFIL U_1.5_370_55</v>
      </c>
      <c r="G515">
        <v>55</v>
      </c>
      <c r="H515" s="629" t="str">
        <f t="shared" si="39"/>
        <v>PROFIL U_1.5_370_55_55</v>
      </c>
      <c r="Q515">
        <f t="shared" si="40"/>
        <v>0</v>
      </c>
    </row>
    <row r="516" spans="1:17">
      <c r="A516" s="626" t="s">
        <v>20464</v>
      </c>
      <c r="B516" s="627">
        <v>1.5</v>
      </c>
      <c r="C516" s="626">
        <v>370</v>
      </c>
      <c r="D516" s="629" t="str">
        <f t="shared" si="37"/>
        <v>PROFIL U_1.5_370</v>
      </c>
      <c r="E516">
        <v>60</v>
      </c>
      <c r="F516" s="629" t="str">
        <f t="shared" si="38"/>
        <v>PROFIL U_1.5_370_60</v>
      </c>
      <c r="G516">
        <v>60</v>
      </c>
      <c r="H516" s="629" t="str">
        <f t="shared" si="39"/>
        <v>PROFIL U_1.5_370_60_60</v>
      </c>
      <c r="Q516">
        <f t="shared" si="40"/>
        <v>0</v>
      </c>
    </row>
    <row r="517" spans="1:17">
      <c r="A517" s="626" t="s">
        <v>20464</v>
      </c>
      <c r="B517" s="627">
        <v>1.5</v>
      </c>
      <c r="C517" s="626">
        <v>370</v>
      </c>
      <c r="D517" s="629" t="str">
        <f t="shared" si="37"/>
        <v>PROFIL U_1.5_370</v>
      </c>
      <c r="E517">
        <v>65</v>
      </c>
      <c r="F517" s="629" t="str">
        <f t="shared" si="38"/>
        <v>PROFIL U_1.5_370_65</v>
      </c>
      <c r="G517">
        <v>65</v>
      </c>
      <c r="H517" s="629" t="str">
        <f t="shared" si="39"/>
        <v>PROFIL U_1.5_370_65_65</v>
      </c>
      <c r="Q517">
        <f t="shared" si="40"/>
        <v>0</v>
      </c>
    </row>
    <row r="518" spans="1:17">
      <c r="A518" s="626" t="s">
        <v>20464</v>
      </c>
      <c r="B518" s="627">
        <v>1.5</v>
      </c>
      <c r="C518" s="626">
        <v>370</v>
      </c>
      <c r="D518" s="629" t="str">
        <f t="shared" si="37"/>
        <v>PROFIL U_1.5_370</v>
      </c>
      <c r="E518">
        <v>70</v>
      </c>
      <c r="F518" s="629" t="str">
        <f t="shared" si="38"/>
        <v>PROFIL U_1.5_370_70</v>
      </c>
      <c r="G518">
        <v>70</v>
      </c>
      <c r="H518" s="629" t="str">
        <f t="shared" si="39"/>
        <v>PROFIL U_1.5_370_70_70</v>
      </c>
      <c r="Q518">
        <f t="shared" si="40"/>
        <v>0</v>
      </c>
    </row>
    <row r="519" spans="1:17">
      <c r="A519" s="626" t="s">
        <v>20464</v>
      </c>
      <c r="B519" s="627">
        <v>1.5</v>
      </c>
      <c r="C519" s="626">
        <v>370</v>
      </c>
      <c r="D519" s="629" t="str">
        <f t="shared" si="37"/>
        <v>PROFIL U_1.5_370</v>
      </c>
      <c r="E519">
        <v>75</v>
      </c>
      <c r="F519" s="629" t="str">
        <f t="shared" si="38"/>
        <v>PROFIL U_1.5_370_75</v>
      </c>
      <c r="G519">
        <v>75</v>
      </c>
      <c r="H519" s="629" t="str">
        <f t="shared" si="39"/>
        <v>PROFIL U_1.5_370_75_75</v>
      </c>
      <c r="Q519">
        <f t="shared" si="40"/>
        <v>0</v>
      </c>
    </row>
    <row r="520" spans="1:17">
      <c r="A520" s="626" t="s">
        <v>20464</v>
      </c>
      <c r="B520" s="627">
        <v>1.5</v>
      </c>
      <c r="C520" s="626">
        <v>370</v>
      </c>
      <c r="D520" s="629" t="str">
        <f t="shared" si="37"/>
        <v>PROFIL U_1.5_370</v>
      </c>
      <c r="E520">
        <v>80</v>
      </c>
      <c r="F520" s="629" t="str">
        <f t="shared" si="38"/>
        <v>PROFIL U_1.5_370_80</v>
      </c>
      <c r="G520">
        <v>80</v>
      </c>
      <c r="H520" s="629" t="str">
        <f t="shared" si="39"/>
        <v>PROFIL U_1.5_370_80_80</v>
      </c>
      <c r="Q520">
        <f t="shared" si="40"/>
        <v>0</v>
      </c>
    </row>
    <row r="521" spans="1:17">
      <c r="A521" s="626" t="s">
        <v>20464</v>
      </c>
      <c r="B521" s="627">
        <v>1.5</v>
      </c>
      <c r="C521" s="626">
        <v>370</v>
      </c>
      <c r="D521" s="629" t="str">
        <f t="shared" si="37"/>
        <v>PROFIL U_1.5_370</v>
      </c>
      <c r="E521">
        <v>85</v>
      </c>
      <c r="F521" s="629" t="str">
        <f t="shared" si="38"/>
        <v>PROFIL U_1.5_370_85</v>
      </c>
      <c r="G521">
        <v>85</v>
      </c>
      <c r="H521" s="629" t="str">
        <f t="shared" si="39"/>
        <v>PROFIL U_1.5_370_85_85</v>
      </c>
      <c r="Q521">
        <f t="shared" si="40"/>
        <v>0</v>
      </c>
    </row>
    <row r="522" spans="1:17">
      <c r="A522" s="626" t="s">
        <v>20464</v>
      </c>
      <c r="B522" s="627">
        <v>1.5</v>
      </c>
      <c r="C522" s="626">
        <v>370</v>
      </c>
      <c r="D522" s="629" t="str">
        <f t="shared" si="37"/>
        <v>PROFIL U_1.5_370</v>
      </c>
      <c r="E522">
        <v>90</v>
      </c>
      <c r="F522" s="629" t="str">
        <f t="shared" si="38"/>
        <v>PROFIL U_1.5_370_90</v>
      </c>
      <c r="G522">
        <v>90</v>
      </c>
      <c r="H522" s="629" t="str">
        <f t="shared" si="39"/>
        <v>PROFIL U_1.5_370_90_90</v>
      </c>
      <c r="Q522">
        <f t="shared" si="40"/>
        <v>0</v>
      </c>
    </row>
    <row r="523" spans="1:17">
      <c r="A523" s="626" t="s">
        <v>20464</v>
      </c>
      <c r="B523" s="627">
        <v>1.5</v>
      </c>
      <c r="C523" s="626">
        <v>370</v>
      </c>
      <c r="D523" s="629" t="str">
        <f t="shared" si="37"/>
        <v>PROFIL U_1.5_370</v>
      </c>
      <c r="E523">
        <v>95</v>
      </c>
      <c r="F523" s="629" t="str">
        <f t="shared" si="38"/>
        <v>PROFIL U_1.5_370_95</v>
      </c>
      <c r="G523">
        <v>95</v>
      </c>
      <c r="H523" s="629" t="str">
        <f t="shared" si="39"/>
        <v>PROFIL U_1.5_370_95_95</v>
      </c>
      <c r="Q523">
        <f t="shared" si="40"/>
        <v>0</v>
      </c>
    </row>
    <row r="524" spans="1:17">
      <c r="A524" s="626" t="s">
        <v>20464</v>
      </c>
      <c r="B524" s="627">
        <v>1.5</v>
      </c>
      <c r="C524" s="626">
        <v>370</v>
      </c>
      <c r="D524" s="629" t="str">
        <f t="shared" si="37"/>
        <v>PROFIL U_1.5_370</v>
      </c>
      <c r="E524">
        <v>100</v>
      </c>
      <c r="F524" s="629" t="str">
        <f t="shared" si="38"/>
        <v>PROFIL U_1.5_370_100</v>
      </c>
      <c r="G524">
        <v>100</v>
      </c>
      <c r="H524" s="629" t="str">
        <f t="shared" si="39"/>
        <v>PROFIL U_1.5_370_100_100</v>
      </c>
      <c r="Q524">
        <f t="shared" si="40"/>
        <v>0</v>
      </c>
    </row>
    <row r="525" spans="1:17">
      <c r="A525" s="626" t="s">
        <v>20464</v>
      </c>
      <c r="B525" s="627">
        <v>1.5</v>
      </c>
      <c r="C525" s="626">
        <v>380</v>
      </c>
      <c r="D525" s="629" t="str">
        <f t="shared" si="37"/>
        <v>PROFIL U_1.5_380</v>
      </c>
      <c r="E525">
        <v>40</v>
      </c>
      <c r="F525" s="629" t="str">
        <f t="shared" si="38"/>
        <v>PROFIL U_1.5_380_40</v>
      </c>
      <c r="G525">
        <v>40</v>
      </c>
      <c r="H525" s="629" t="str">
        <f t="shared" si="39"/>
        <v>PROFIL U_1.5_380_40_40</v>
      </c>
      <c r="Q525">
        <f t="shared" si="40"/>
        <v>0</v>
      </c>
    </row>
    <row r="526" spans="1:17">
      <c r="A526" s="626" t="s">
        <v>20464</v>
      </c>
      <c r="B526" s="627">
        <v>1.5</v>
      </c>
      <c r="C526" s="626">
        <v>380</v>
      </c>
      <c r="D526" s="629" t="str">
        <f t="shared" si="37"/>
        <v>PROFIL U_1.5_380</v>
      </c>
      <c r="E526">
        <v>45</v>
      </c>
      <c r="F526" s="629" t="str">
        <f t="shared" si="38"/>
        <v>PROFIL U_1.5_380_45</v>
      </c>
      <c r="G526">
        <v>45</v>
      </c>
      <c r="H526" s="629" t="str">
        <f t="shared" si="39"/>
        <v>PROFIL U_1.5_380_45_45</v>
      </c>
      <c r="Q526">
        <f t="shared" si="40"/>
        <v>0</v>
      </c>
    </row>
    <row r="527" spans="1:17">
      <c r="A527" s="626" t="s">
        <v>20464</v>
      </c>
      <c r="B527" s="627">
        <v>1.5</v>
      </c>
      <c r="C527" s="626">
        <v>380</v>
      </c>
      <c r="D527" s="629" t="str">
        <f t="shared" si="37"/>
        <v>PROFIL U_1.5_380</v>
      </c>
      <c r="E527">
        <v>50</v>
      </c>
      <c r="F527" s="629" t="str">
        <f t="shared" si="38"/>
        <v>PROFIL U_1.5_380_50</v>
      </c>
      <c r="G527">
        <v>50</v>
      </c>
      <c r="H527" s="629" t="str">
        <f t="shared" si="39"/>
        <v>PROFIL U_1.5_380_50_50</v>
      </c>
      <c r="Q527">
        <f t="shared" si="40"/>
        <v>0</v>
      </c>
    </row>
    <row r="528" spans="1:17">
      <c r="A528" s="626" t="s">
        <v>20464</v>
      </c>
      <c r="B528" s="627">
        <v>1.5</v>
      </c>
      <c r="C528" s="626">
        <v>380</v>
      </c>
      <c r="D528" s="629" t="str">
        <f t="shared" ref="D528:D591" si="41">CONCATENATE(A528,"_",B528,"_",C528)</f>
        <v>PROFIL U_1.5_380</v>
      </c>
      <c r="E528">
        <v>55</v>
      </c>
      <c r="F528" s="629" t="str">
        <f t="shared" ref="F528:F591" si="42">CONCATENATE(D528,"_",E528)</f>
        <v>PROFIL U_1.5_380_55</v>
      </c>
      <c r="G528">
        <v>55</v>
      </c>
      <c r="H528" s="629" t="str">
        <f t="shared" ref="H528:H591" si="43">CONCATENATE(F528,"_",G528)</f>
        <v>PROFIL U_1.5_380_55_55</v>
      </c>
      <c r="Q528">
        <f t="shared" si="40"/>
        <v>0</v>
      </c>
    </row>
    <row r="529" spans="1:17">
      <c r="A529" s="626" t="s">
        <v>20464</v>
      </c>
      <c r="B529" s="627">
        <v>1.5</v>
      </c>
      <c r="C529" s="626">
        <v>380</v>
      </c>
      <c r="D529" s="629" t="str">
        <f t="shared" si="41"/>
        <v>PROFIL U_1.5_380</v>
      </c>
      <c r="E529">
        <v>60</v>
      </c>
      <c r="F529" s="629" t="str">
        <f t="shared" si="42"/>
        <v>PROFIL U_1.5_380_60</v>
      </c>
      <c r="G529">
        <v>60</v>
      </c>
      <c r="H529" s="629" t="str">
        <f t="shared" si="43"/>
        <v>PROFIL U_1.5_380_60_60</v>
      </c>
      <c r="Q529">
        <f t="shared" si="40"/>
        <v>0</v>
      </c>
    </row>
    <row r="530" spans="1:17">
      <c r="A530" s="626" t="s">
        <v>20464</v>
      </c>
      <c r="B530" s="627">
        <v>1.5</v>
      </c>
      <c r="C530" s="626">
        <v>380</v>
      </c>
      <c r="D530" s="629" t="str">
        <f t="shared" si="41"/>
        <v>PROFIL U_1.5_380</v>
      </c>
      <c r="E530">
        <v>65</v>
      </c>
      <c r="F530" s="629" t="str">
        <f t="shared" si="42"/>
        <v>PROFIL U_1.5_380_65</v>
      </c>
      <c r="G530">
        <v>65</v>
      </c>
      <c r="H530" s="629" t="str">
        <f t="shared" si="43"/>
        <v>PROFIL U_1.5_380_65_65</v>
      </c>
      <c r="Q530">
        <f t="shared" si="40"/>
        <v>0</v>
      </c>
    </row>
    <row r="531" spans="1:17">
      <c r="A531" s="626" t="s">
        <v>20464</v>
      </c>
      <c r="B531" s="627">
        <v>1.5</v>
      </c>
      <c r="C531" s="626">
        <v>380</v>
      </c>
      <c r="D531" s="629" t="str">
        <f t="shared" si="41"/>
        <v>PROFIL U_1.5_380</v>
      </c>
      <c r="E531">
        <v>70</v>
      </c>
      <c r="F531" s="629" t="str">
        <f t="shared" si="42"/>
        <v>PROFIL U_1.5_380_70</v>
      </c>
      <c r="G531">
        <v>70</v>
      </c>
      <c r="H531" s="629" t="str">
        <f t="shared" si="43"/>
        <v>PROFIL U_1.5_380_70_70</v>
      </c>
      <c r="Q531">
        <f t="shared" si="40"/>
        <v>0</v>
      </c>
    </row>
    <row r="532" spans="1:17">
      <c r="A532" s="626" t="s">
        <v>20464</v>
      </c>
      <c r="B532" s="627">
        <v>1.5</v>
      </c>
      <c r="C532" s="626">
        <v>380</v>
      </c>
      <c r="D532" s="629" t="str">
        <f t="shared" si="41"/>
        <v>PROFIL U_1.5_380</v>
      </c>
      <c r="E532">
        <v>75</v>
      </c>
      <c r="F532" s="629" t="str">
        <f t="shared" si="42"/>
        <v>PROFIL U_1.5_380_75</v>
      </c>
      <c r="G532">
        <v>75</v>
      </c>
      <c r="H532" s="629" t="str">
        <f t="shared" si="43"/>
        <v>PROFIL U_1.5_380_75_75</v>
      </c>
      <c r="Q532">
        <f t="shared" si="40"/>
        <v>0</v>
      </c>
    </row>
    <row r="533" spans="1:17">
      <c r="A533" s="626" t="s">
        <v>20464</v>
      </c>
      <c r="B533" s="627">
        <v>1.5</v>
      </c>
      <c r="C533" s="626">
        <v>380</v>
      </c>
      <c r="D533" s="629" t="str">
        <f t="shared" si="41"/>
        <v>PROFIL U_1.5_380</v>
      </c>
      <c r="E533">
        <v>80</v>
      </c>
      <c r="F533" s="629" t="str">
        <f t="shared" si="42"/>
        <v>PROFIL U_1.5_380_80</v>
      </c>
      <c r="G533">
        <v>80</v>
      </c>
      <c r="H533" s="629" t="str">
        <f t="shared" si="43"/>
        <v>PROFIL U_1.5_380_80_80</v>
      </c>
      <c r="Q533">
        <f t="shared" si="40"/>
        <v>0</v>
      </c>
    </row>
    <row r="534" spans="1:17">
      <c r="A534" s="626" t="s">
        <v>20464</v>
      </c>
      <c r="B534" s="627">
        <v>1.5</v>
      </c>
      <c r="C534" s="626">
        <v>380</v>
      </c>
      <c r="D534" s="629" t="str">
        <f t="shared" si="41"/>
        <v>PROFIL U_1.5_380</v>
      </c>
      <c r="E534">
        <v>85</v>
      </c>
      <c r="F534" s="629" t="str">
        <f t="shared" si="42"/>
        <v>PROFIL U_1.5_380_85</v>
      </c>
      <c r="G534">
        <v>85</v>
      </c>
      <c r="H534" s="629" t="str">
        <f t="shared" si="43"/>
        <v>PROFIL U_1.5_380_85_85</v>
      </c>
      <c r="Q534">
        <f t="shared" si="40"/>
        <v>0</v>
      </c>
    </row>
    <row r="535" spans="1:17">
      <c r="A535" s="626" t="s">
        <v>20464</v>
      </c>
      <c r="B535" s="627">
        <v>1.5</v>
      </c>
      <c r="C535" s="626">
        <v>380</v>
      </c>
      <c r="D535" s="629" t="str">
        <f t="shared" si="41"/>
        <v>PROFIL U_1.5_380</v>
      </c>
      <c r="E535">
        <v>90</v>
      </c>
      <c r="F535" s="629" t="str">
        <f t="shared" si="42"/>
        <v>PROFIL U_1.5_380_90</v>
      </c>
      <c r="G535">
        <v>90</v>
      </c>
      <c r="H535" s="629" t="str">
        <f t="shared" si="43"/>
        <v>PROFIL U_1.5_380_90_90</v>
      </c>
      <c r="Q535">
        <f t="shared" si="40"/>
        <v>0</v>
      </c>
    </row>
    <row r="536" spans="1:17">
      <c r="A536" s="626" t="s">
        <v>20464</v>
      </c>
      <c r="B536" s="627">
        <v>1.5</v>
      </c>
      <c r="C536" s="626">
        <v>380</v>
      </c>
      <c r="D536" s="629" t="str">
        <f t="shared" si="41"/>
        <v>PROFIL U_1.5_380</v>
      </c>
      <c r="E536">
        <v>95</v>
      </c>
      <c r="F536" s="629" t="str">
        <f t="shared" si="42"/>
        <v>PROFIL U_1.5_380_95</v>
      </c>
      <c r="G536">
        <v>95</v>
      </c>
      <c r="H536" s="629" t="str">
        <f t="shared" si="43"/>
        <v>PROFIL U_1.5_380_95_95</v>
      </c>
      <c r="Q536">
        <f t="shared" si="40"/>
        <v>0</v>
      </c>
    </row>
    <row r="537" spans="1:17">
      <c r="A537" s="626" t="s">
        <v>20464</v>
      </c>
      <c r="B537" s="627">
        <v>1.5</v>
      </c>
      <c r="C537" s="626">
        <v>380</v>
      </c>
      <c r="D537" s="629" t="str">
        <f t="shared" si="41"/>
        <v>PROFIL U_1.5_380</v>
      </c>
      <c r="E537">
        <v>100</v>
      </c>
      <c r="F537" s="629" t="str">
        <f t="shared" si="42"/>
        <v>PROFIL U_1.5_380_100</v>
      </c>
      <c r="G537">
        <v>100</v>
      </c>
      <c r="H537" s="629" t="str">
        <f t="shared" si="43"/>
        <v>PROFIL U_1.5_380_100_100</v>
      </c>
      <c r="Q537">
        <f t="shared" si="40"/>
        <v>0</v>
      </c>
    </row>
    <row r="538" spans="1:17">
      <c r="A538" s="626" t="s">
        <v>20464</v>
      </c>
      <c r="B538" s="627">
        <v>1.5</v>
      </c>
      <c r="C538" s="626">
        <v>390</v>
      </c>
      <c r="D538" s="629" t="str">
        <f t="shared" si="41"/>
        <v>PROFIL U_1.5_390</v>
      </c>
      <c r="E538">
        <v>40</v>
      </c>
      <c r="F538" s="629" t="str">
        <f t="shared" si="42"/>
        <v>PROFIL U_1.5_390_40</v>
      </c>
      <c r="G538">
        <v>40</v>
      </c>
      <c r="H538" s="629" t="str">
        <f t="shared" si="43"/>
        <v>PROFIL U_1.5_390_40_40</v>
      </c>
      <c r="Q538">
        <f t="shared" si="40"/>
        <v>0</v>
      </c>
    </row>
    <row r="539" spans="1:17">
      <c r="A539" s="626" t="s">
        <v>20464</v>
      </c>
      <c r="B539" s="627">
        <v>1.5</v>
      </c>
      <c r="C539" s="626">
        <v>390</v>
      </c>
      <c r="D539" s="629" t="str">
        <f t="shared" si="41"/>
        <v>PROFIL U_1.5_390</v>
      </c>
      <c r="E539">
        <v>45</v>
      </c>
      <c r="F539" s="629" t="str">
        <f t="shared" si="42"/>
        <v>PROFIL U_1.5_390_45</v>
      </c>
      <c r="G539">
        <v>45</v>
      </c>
      <c r="H539" s="629" t="str">
        <f t="shared" si="43"/>
        <v>PROFIL U_1.5_390_45_45</v>
      </c>
      <c r="Q539">
        <f t="shared" si="40"/>
        <v>0</v>
      </c>
    </row>
    <row r="540" spans="1:17">
      <c r="A540" s="626" t="s">
        <v>20464</v>
      </c>
      <c r="B540" s="627">
        <v>1.5</v>
      </c>
      <c r="C540" s="626">
        <v>390</v>
      </c>
      <c r="D540" s="629" t="str">
        <f t="shared" si="41"/>
        <v>PROFIL U_1.5_390</v>
      </c>
      <c r="E540">
        <v>50</v>
      </c>
      <c r="F540" s="629" t="str">
        <f t="shared" si="42"/>
        <v>PROFIL U_1.5_390_50</v>
      </c>
      <c r="G540">
        <v>50</v>
      </c>
      <c r="H540" s="629" t="str">
        <f t="shared" si="43"/>
        <v>PROFIL U_1.5_390_50_50</v>
      </c>
      <c r="Q540">
        <f t="shared" si="40"/>
        <v>0</v>
      </c>
    </row>
    <row r="541" spans="1:17">
      <c r="A541" s="626" t="s">
        <v>20464</v>
      </c>
      <c r="B541" s="627">
        <v>1.5</v>
      </c>
      <c r="C541" s="626">
        <v>390</v>
      </c>
      <c r="D541" s="629" t="str">
        <f t="shared" si="41"/>
        <v>PROFIL U_1.5_390</v>
      </c>
      <c r="E541">
        <v>55</v>
      </c>
      <c r="F541" s="629" t="str">
        <f t="shared" si="42"/>
        <v>PROFIL U_1.5_390_55</v>
      </c>
      <c r="G541">
        <v>55</v>
      </c>
      <c r="H541" s="629" t="str">
        <f t="shared" si="43"/>
        <v>PROFIL U_1.5_390_55_55</v>
      </c>
      <c r="Q541">
        <f t="shared" si="40"/>
        <v>0</v>
      </c>
    </row>
    <row r="542" spans="1:17">
      <c r="A542" s="626" t="s">
        <v>20464</v>
      </c>
      <c r="B542" s="627">
        <v>1.5</v>
      </c>
      <c r="C542" s="626">
        <v>390</v>
      </c>
      <c r="D542" s="629" t="str">
        <f t="shared" si="41"/>
        <v>PROFIL U_1.5_390</v>
      </c>
      <c r="E542">
        <v>60</v>
      </c>
      <c r="F542" s="629" t="str">
        <f t="shared" si="42"/>
        <v>PROFIL U_1.5_390_60</v>
      </c>
      <c r="G542">
        <v>60</v>
      </c>
      <c r="H542" s="629" t="str">
        <f t="shared" si="43"/>
        <v>PROFIL U_1.5_390_60_60</v>
      </c>
      <c r="Q542">
        <f t="shared" ref="Q542:Q605" si="44">I542-K542</f>
        <v>0</v>
      </c>
    </row>
    <row r="543" spans="1:17">
      <c r="A543" s="626" t="s">
        <v>20464</v>
      </c>
      <c r="B543" s="627">
        <v>1.5</v>
      </c>
      <c r="C543" s="626">
        <v>390</v>
      </c>
      <c r="D543" s="629" t="str">
        <f t="shared" si="41"/>
        <v>PROFIL U_1.5_390</v>
      </c>
      <c r="E543">
        <v>65</v>
      </c>
      <c r="F543" s="629" t="str">
        <f t="shared" si="42"/>
        <v>PROFIL U_1.5_390_65</v>
      </c>
      <c r="G543">
        <v>65</v>
      </c>
      <c r="H543" s="629" t="str">
        <f t="shared" si="43"/>
        <v>PROFIL U_1.5_390_65_65</v>
      </c>
      <c r="Q543">
        <f t="shared" si="44"/>
        <v>0</v>
      </c>
    </row>
    <row r="544" spans="1:17">
      <c r="A544" s="626" t="s">
        <v>20464</v>
      </c>
      <c r="B544" s="627">
        <v>1.5</v>
      </c>
      <c r="C544" s="626">
        <v>390</v>
      </c>
      <c r="D544" s="629" t="str">
        <f t="shared" si="41"/>
        <v>PROFIL U_1.5_390</v>
      </c>
      <c r="E544">
        <v>70</v>
      </c>
      <c r="F544" s="629" t="str">
        <f t="shared" si="42"/>
        <v>PROFIL U_1.5_390_70</v>
      </c>
      <c r="G544">
        <v>70</v>
      </c>
      <c r="H544" s="629" t="str">
        <f t="shared" si="43"/>
        <v>PROFIL U_1.5_390_70_70</v>
      </c>
      <c r="Q544">
        <f t="shared" si="44"/>
        <v>0</v>
      </c>
    </row>
    <row r="545" spans="1:17">
      <c r="A545" s="626" t="s">
        <v>20464</v>
      </c>
      <c r="B545" s="627">
        <v>1.5</v>
      </c>
      <c r="C545" s="626">
        <v>390</v>
      </c>
      <c r="D545" s="629" t="str">
        <f t="shared" si="41"/>
        <v>PROFIL U_1.5_390</v>
      </c>
      <c r="E545">
        <v>75</v>
      </c>
      <c r="F545" s="629" t="str">
        <f t="shared" si="42"/>
        <v>PROFIL U_1.5_390_75</v>
      </c>
      <c r="G545">
        <v>75</v>
      </c>
      <c r="H545" s="629" t="str">
        <f t="shared" si="43"/>
        <v>PROFIL U_1.5_390_75_75</v>
      </c>
      <c r="Q545">
        <f t="shared" si="44"/>
        <v>0</v>
      </c>
    </row>
    <row r="546" spans="1:17">
      <c r="A546" s="626" t="s">
        <v>20464</v>
      </c>
      <c r="B546" s="627">
        <v>1.5</v>
      </c>
      <c r="C546" s="626">
        <v>390</v>
      </c>
      <c r="D546" s="629" t="str">
        <f t="shared" si="41"/>
        <v>PROFIL U_1.5_390</v>
      </c>
      <c r="E546">
        <v>80</v>
      </c>
      <c r="F546" s="629" t="str">
        <f t="shared" si="42"/>
        <v>PROFIL U_1.5_390_80</v>
      </c>
      <c r="G546">
        <v>80</v>
      </c>
      <c r="H546" s="629" t="str">
        <f t="shared" si="43"/>
        <v>PROFIL U_1.5_390_80_80</v>
      </c>
      <c r="Q546">
        <f t="shared" si="44"/>
        <v>0</v>
      </c>
    </row>
    <row r="547" spans="1:17">
      <c r="A547" s="626" t="s">
        <v>20464</v>
      </c>
      <c r="B547" s="627">
        <v>1.5</v>
      </c>
      <c r="C547" s="626">
        <v>390</v>
      </c>
      <c r="D547" s="629" t="str">
        <f t="shared" si="41"/>
        <v>PROFIL U_1.5_390</v>
      </c>
      <c r="E547">
        <v>85</v>
      </c>
      <c r="F547" s="629" t="str">
        <f t="shared" si="42"/>
        <v>PROFIL U_1.5_390_85</v>
      </c>
      <c r="G547">
        <v>85</v>
      </c>
      <c r="H547" s="629" t="str">
        <f t="shared" si="43"/>
        <v>PROFIL U_1.5_390_85_85</v>
      </c>
      <c r="Q547">
        <f t="shared" si="44"/>
        <v>0</v>
      </c>
    </row>
    <row r="548" spans="1:17">
      <c r="A548" s="626" t="s">
        <v>20464</v>
      </c>
      <c r="B548" s="627">
        <v>1.5</v>
      </c>
      <c r="C548" s="626">
        <v>390</v>
      </c>
      <c r="D548" s="629" t="str">
        <f t="shared" si="41"/>
        <v>PROFIL U_1.5_390</v>
      </c>
      <c r="E548">
        <v>90</v>
      </c>
      <c r="F548" s="629" t="str">
        <f t="shared" si="42"/>
        <v>PROFIL U_1.5_390_90</v>
      </c>
      <c r="G548">
        <v>90</v>
      </c>
      <c r="H548" s="629" t="str">
        <f t="shared" si="43"/>
        <v>PROFIL U_1.5_390_90_90</v>
      </c>
      <c r="Q548">
        <f t="shared" si="44"/>
        <v>0</v>
      </c>
    </row>
    <row r="549" spans="1:17">
      <c r="A549" s="626" t="s">
        <v>20464</v>
      </c>
      <c r="B549" s="627">
        <v>1.5</v>
      </c>
      <c r="C549" s="626">
        <v>390</v>
      </c>
      <c r="D549" s="629" t="str">
        <f t="shared" si="41"/>
        <v>PROFIL U_1.5_390</v>
      </c>
      <c r="E549">
        <v>95</v>
      </c>
      <c r="F549" s="629" t="str">
        <f t="shared" si="42"/>
        <v>PROFIL U_1.5_390_95</v>
      </c>
      <c r="G549">
        <v>95</v>
      </c>
      <c r="H549" s="629" t="str">
        <f t="shared" si="43"/>
        <v>PROFIL U_1.5_390_95_95</v>
      </c>
      <c r="Q549">
        <f t="shared" si="44"/>
        <v>0</v>
      </c>
    </row>
    <row r="550" spans="1:17">
      <c r="A550" s="626" t="s">
        <v>20464</v>
      </c>
      <c r="B550" s="627">
        <v>1.5</v>
      </c>
      <c r="C550" s="626">
        <v>390</v>
      </c>
      <c r="D550" s="629" t="str">
        <f t="shared" si="41"/>
        <v>PROFIL U_1.5_390</v>
      </c>
      <c r="E550">
        <v>100</v>
      </c>
      <c r="F550" s="629" t="str">
        <f t="shared" si="42"/>
        <v>PROFIL U_1.5_390_100</v>
      </c>
      <c r="G550">
        <v>100</v>
      </c>
      <c r="H550" s="629" t="str">
        <f t="shared" si="43"/>
        <v>PROFIL U_1.5_390_100_100</v>
      </c>
      <c r="Q550">
        <f t="shared" si="44"/>
        <v>0</v>
      </c>
    </row>
    <row r="551" spans="1:17">
      <c r="A551" s="626" t="s">
        <v>20464</v>
      </c>
      <c r="B551" s="627">
        <v>1.5</v>
      </c>
      <c r="C551" s="626">
        <v>400</v>
      </c>
      <c r="D551" s="629" t="str">
        <f t="shared" si="41"/>
        <v>PROFIL U_1.5_400</v>
      </c>
      <c r="E551">
        <v>40</v>
      </c>
      <c r="F551" s="629" t="str">
        <f t="shared" si="42"/>
        <v>PROFIL U_1.5_400_40</v>
      </c>
      <c r="G551">
        <v>40</v>
      </c>
      <c r="H551" s="629" t="str">
        <f t="shared" si="43"/>
        <v>PROFIL U_1.5_400_40_40</v>
      </c>
      <c r="Q551">
        <f t="shared" si="44"/>
        <v>0</v>
      </c>
    </row>
    <row r="552" spans="1:17">
      <c r="A552" s="626" t="s">
        <v>20464</v>
      </c>
      <c r="B552" s="627">
        <v>1.5</v>
      </c>
      <c r="C552" s="626">
        <v>400</v>
      </c>
      <c r="D552" s="629" t="str">
        <f t="shared" si="41"/>
        <v>PROFIL U_1.5_400</v>
      </c>
      <c r="E552">
        <v>45</v>
      </c>
      <c r="F552" s="629" t="str">
        <f t="shared" si="42"/>
        <v>PROFIL U_1.5_400_45</v>
      </c>
      <c r="G552">
        <v>45</v>
      </c>
      <c r="H552" s="629" t="str">
        <f t="shared" si="43"/>
        <v>PROFIL U_1.5_400_45_45</v>
      </c>
      <c r="Q552">
        <f t="shared" si="44"/>
        <v>0</v>
      </c>
    </row>
    <row r="553" spans="1:17">
      <c r="A553" s="626" t="s">
        <v>20464</v>
      </c>
      <c r="B553" s="627">
        <v>1.5</v>
      </c>
      <c r="C553" s="626">
        <v>400</v>
      </c>
      <c r="D553" s="629" t="str">
        <f t="shared" si="41"/>
        <v>PROFIL U_1.5_400</v>
      </c>
      <c r="E553">
        <v>50</v>
      </c>
      <c r="F553" s="629" t="str">
        <f t="shared" si="42"/>
        <v>PROFIL U_1.5_400_50</v>
      </c>
      <c r="G553">
        <v>50</v>
      </c>
      <c r="H553" s="629" t="str">
        <f t="shared" si="43"/>
        <v>PROFIL U_1.5_400_50_50</v>
      </c>
      <c r="Q553">
        <f t="shared" si="44"/>
        <v>0</v>
      </c>
    </row>
    <row r="554" spans="1:17">
      <c r="A554" s="626" t="s">
        <v>20464</v>
      </c>
      <c r="B554" s="627">
        <v>1.5</v>
      </c>
      <c r="C554" s="626">
        <v>400</v>
      </c>
      <c r="D554" s="629" t="str">
        <f t="shared" si="41"/>
        <v>PROFIL U_1.5_400</v>
      </c>
      <c r="E554">
        <v>55</v>
      </c>
      <c r="F554" s="629" t="str">
        <f t="shared" si="42"/>
        <v>PROFIL U_1.5_400_55</v>
      </c>
      <c r="G554">
        <v>55</v>
      </c>
      <c r="H554" s="629" t="str">
        <f t="shared" si="43"/>
        <v>PROFIL U_1.5_400_55_55</v>
      </c>
      <c r="Q554">
        <f t="shared" si="44"/>
        <v>0</v>
      </c>
    </row>
    <row r="555" spans="1:17">
      <c r="A555" s="626" t="s">
        <v>20464</v>
      </c>
      <c r="B555" s="627">
        <v>1.5</v>
      </c>
      <c r="C555" s="626">
        <v>400</v>
      </c>
      <c r="D555" s="629" t="str">
        <f t="shared" si="41"/>
        <v>PROFIL U_1.5_400</v>
      </c>
      <c r="E555">
        <v>60</v>
      </c>
      <c r="F555" s="629" t="str">
        <f t="shared" si="42"/>
        <v>PROFIL U_1.5_400_60</v>
      </c>
      <c r="G555">
        <v>60</v>
      </c>
      <c r="H555" s="629" t="str">
        <f t="shared" si="43"/>
        <v>PROFIL U_1.5_400_60_60</v>
      </c>
      <c r="Q555">
        <f t="shared" si="44"/>
        <v>0</v>
      </c>
    </row>
    <row r="556" spans="1:17">
      <c r="A556" s="626" t="s">
        <v>20464</v>
      </c>
      <c r="B556" s="627">
        <v>1.5</v>
      </c>
      <c r="C556" s="626">
        <v>400</v>
      </c>
      <c r="D556" s="629" t="str">
        <f t="shared" si="41"/>
        <v>PROFIL U_1.5_400</v>
      </c>
      <c r="E556">
        <v>65</v>
      </c>
      <c r="F556" s="629" t="str">
        <f t="shared" si="42"/>
        <v>PROFIL U_1.5_400_65</v>
      </c>
      <c r="G556">
        <v>65</v>
      </c>
      <c r="H556" s="629" t="str">
        <f t="shared" si="43"/>
        <v>PROFIL U_1.5_400_65_65</v>
      </c>
      <c r="Q556">
        <f t="shared" si="44"/>
        <v>0</v>
      </c>
    </row>
    <row r="557" spans="1:17">
      <c r="A557" s="626" t="s">
        <v>20464</v>
      </c>
      <c r="B557" s="627">
        <v>1.5</v>
      </c>
      <c r="C557" s="626">
        <v>400</v>
      </c>
      <c r="D557" s="629" t="str">
        <f t="shared" si="41"/>
        <v>PROFIL U_1.5_400</v>
      </c>
      <c r="E557">
        <v>70</v>
      </c>
      <c r="F557" s="629" t="str">
        <f t="shared" si="42"/>
        <v>PROFIL U_1.5_400_70</v>
      </c>
      <c r="G557">
        <v>70</v>
      </c>
      <c r="H557" s="629" t="str">
        <f t="shared" si="43"/>
        <v>PROFIL U_1.5_400_70_70</v>
      </c>
      <c r="Q557">
        <f t="shared" si="44"/>
        <v>0</v>
      </c>
    </row>
    <row r="558" spans="1:17">
      <c r="A558" s="626" t="s">
        <v>20464</v>
      </c>
      <c r="B558" s="627">
        <v>1.5</v>
      </c>
      <c r="C558" s="626">
        <v>400</v>
      </c>
      <c r="D558" s="629" t="str">
        <f t="shared" si="41"/>
        <v>PROFIL U_1.5_400</v>
      </c>
      <c r="E558">
        <v>75</v>
      </c>
      <c r="F558" s="629" t="str">
        <f t="shared" si="42"/>
        <v>PROFIL U_1.5_400_75</v>
      </c>
      <c r="G558">
        <v>75</v>
      </c>
      <c r="H558" s="629" t="str">
        <f t="shared" si="43"/>
        <v>PROFIL U_1.5_400_75_75</v>
      </c>
      <c r="Q558">
        <f t="shared" si="44"/>
        <v>0</v>
      </c>
    </row>
    <row r="559" spans="1:17">
      <c r="A559" s="626" t="s">
        <v>20464</v>
      </c>
      <c r="B559" s="627">
        <v>1.5</v>
      </c>
      <c r="C559" s="626">
        <v>400</v>
      </c>
      <c r="D559" s="629" t="str">
        <f t="shared" si="41"/>
        <v>PROFIL U_1.5_400</v>
      </c>
      <c r="E559">
        <v>80</v>
      </c>
      <c r="F559" s="629" t="str">
        <f t="shared" si="42"/>
        <v>PROFIL U_1.5_400_80</v>
      </c>
      <c r="G559">
        <v>80</v>
      </c>
      <c r="H559" s="629" t="str">
        <f t="shared" si="43"/>
        <v>PROFIL U_1.5_400_80_80</v>
      </c>
      <c r="Q559">
        <f t="shared" si="44"/>
        <v>0</v>
      </c>
    </row>
    <row r="560" spans="1:17">
      <c r="A560" s="626" t="s">
        <v>20464</v>
      </c>
      <c r="B560" s="627">
        <v>1.5</v>
      </c>
      <c r="C560" s="626">
        <v>400</v>
      </c>
      <c r="D560" s="629" t="str">
        <f t="shared" si="41"/>
        <v>PROFIL U_1.5_400</v>
      </c>
      <c r="E560">
        <v>85</v>
      </c>
      <c r="F560" s="629" t="str">
        <f t="shared" si="42"/>
        <v>PROFIL U_1.5_400_85</v>
      </c>
      <c r="G560">
        <v>85</v>
      </c>
      <c r="H560" s="629" t="str">
        <f t="shared" si="43"/>
        <v>PROFIL U_1.5_400_85_85</v>
      </c>
      <c r="Q560">
        <f t="shared" si="44"/>
        <v>0</v>
      </c>
    </row>
    <row r="561" spans="1:17">
      <c r="A561" s="626" t="s">
        <v>20464</v>
      </c>
      <c r="B561" s="627">
        <v>1.5</v>
      </c>
      <c r="C561" s="626">
        <v>400</v>
      </c>
      <c r="D561" s="629" t="str">
        <f t="shared" si="41"/>
        <v>PROFIL U_1.5_400</v>
      </c>
      <c r="E561">
        <v>90</v>
      </c>
      <c r="F561" s="629" t="str">
        <f t="shared" si="42"/>
        <v>PROFIL U_1.5_400_90</v>
      </c>
      <c r="G561">
        <v>90</v>
      </c>
      <c r="H561" s="629" t="str">
        <f t="shared" si="43"/>
        <v>PROFIL U_1.5_400_90_90</v>
      </c>
      <c r="Q561">
        <f t="shared" si="44"/>
        <v>0</v>
      </c>
    </row>
    <row r="562" spans="1:17">
      <c r="A562" s="626" t="s">
        <v>20464</v>
      </c>
      <c r="B562" s="627">
        <v>1.5</v>
      </c>
      <c r="C562" s="626">
        <v>400</v>
      </c>
      <c r="D562" s="629" t="str">
        <f t="shared" si="41"/>
        <v>PROFIL U_1.5_400</v>
      </c>
      <c r="E562">
        <v>95</v>
      </c>
      <c r="F562" s="629" t="str">
        <f t="shared" si="42"/>
        <v>PROFIL U_1.5_400_95</v>
      </c>
      <c r="G562">
        <v>95</v>
      </c>
      <c r="H562" s="629" t="str">
        <f t="shared" si="43"/>
        <v>PROFIL U_1.5_400_95_95</v>
      </c>
      <c r="Q562">
        <f t="shared" si="44"/>
        <v>0</v>
      </c>
    </row>
    <row r="563" spans="1:17">
      <c r="A563" s="626" t="s">
        <v>20464</v>
      </c>
      <c r="B563" s="627">
        <v>1.5</v>
      </c>
      <c r="C563" s="626">
        <v>400</v>
      </c>
      <c r="D563" s="629" t="str">
        <f t="shared" si="41"/>
        <v>PROFIL U_1.5_400</v>
      </c>
      <c r="E563">
        <v>100</v>
      </c>
      <c r="F563" s="629" t="str">
        <f t="shared" si="42"/>
        <v>PROFIL U_1.5_400_100</v>
      </c>
      <c r="G563">
        <v>100</v>
      </c>
      <c r="H563" s="629" t="str">
        <f t="shared" si="43"/>
        <v>PROFIL U_1.5_400_100_100</v>
      </c>
      <c r="Q563">
        <f t="shared" si="44"/>
        <v>0</v>
      </c>
    </row>
    <row r="564" spans="1:17">
      <c r="A564" s="626" t="s">
        <v>20464</v>
      </c>
      <c r="B564" s="627">
        <v>2.5</v>
      </c>
      <c r="C564" s="626">
        <v>100</v>
      </c>
      <c r="D564" s="629" t="str">
        <f t="shared" si="41"/>
        <v>PROFIL U_2.5_100</v>
      </c>
      <c r="E564">
        <v>40</v>
      </c>
      <c r="F564" s="629" t="str">
        <f t="shared" si="42"/>
        <v>PROFIL U_2.5_100_40</v>
      </c>
      <c r="G564">
        <v>40</v>
      </c>
      <c r="H564" s="629" t="str">
        <f t="shared" si="43"/>
        <v>PROFIL U_2.5_100_40_40</v>
      </c>
      <c r="Q564">
        <f t="shared" si="44"/>
        <v>0</v>
      </c>
    </row>
    <row r="565" spans="1:17">
      <c r="A565" s="626" t="s">
        <v>20464</v>
      </c>
      <c r="B565" s="627">
        <v>2.5</v>
      </c>
      <c r="C565" s="626">
        <v>100</v>
      </c>
      <c r="D565" s="629" t="str">
        <f t="shared" si="41"/>
        <v>PROFIL U_2.5_100</v>
      </c>
      <c r="E565">
        <v>45</v>
      </c>
      <c r="F565" s="629" t="str">
        <f t="shared" si="42"/>
        <v>PROFIL U_2.5_100_45</v>
      </c>
      <c r="G565">
        <v>45</v>
      </c>
      <c r="H565" s="629" t="str">
        <f t="shared" si="43"/>
        <v>PROFIL U_2.5_100_45_45</v>
      </c>
      <c r="Q565">
        <f t="shared" si="44"/>
        <v>0</v>
      </c>
    </row>
    <row r="566" spans="1:17">
      <c r="A566" s="626" t="s">
        <v>20464</v>
      </c>
      <c r="B566" s="627">
        <v>2.5</v>
      </c>
      <c r="C566" s="626">
        <v>110</v>
      </c>
      <c r="D566" s="629" t="str">
        <f t="shared" si="41"/>
        <v>PROFIL U_2.5_110</v>
      </c>
      <c r="E566">
        <v>40</v>
      </c>
      <c r="F566" s="629" t="str">
        <f t="shared" si="42"/>
        <v>PROFIL U_2.5_110_40</v>
      </c>
      <c r="G566">
        <v>40</v>
      </c>
      <c r="H566" s="629" t="str">
        <f t="shared" si="43"/>
        <v>PROFIL U_2.5_110_40_40</v>
      </c>
      <c r="Q566">
        <f t="shared" si="44"/>
        <v>0</v>
      </c>
    </row>
    <row r="567" spans="1:17">
      <c r="A567" s="626" t="s">
        <v>20464</v>
      </c>
      <c r="B567" s="627">
        <v>2.5</v>
      </c>
      <c r="C567" s="626">
        <v>110</v>
      </c>
      <c r="D567" s="629" t="str">
        <f t="shared" si="41"/>
        <v>PROFIL U_2.5_110</v>
      </c>
      <c r="E567">
        <v>45</v>
      </c>
      <c r="F567" s="629" t="str">
        <f t="shared" si="42"/>
        <v>PROFIL U_2.5_110_45</v>
      </c>
      <c r="G567">
        <v>45</v>
      </c>
      <c r="H567" s="629" t="str">
        <f t="shared" si="43"/>
        <v>PROFIL U_2.5_110_45_45</v>
      </c>
      <c r="Q567">
        <f t="shared" si="44"/>
        <v>0</v>
      </c>
    </row>
    <row r="568" spans="1:17">
      <c r="A568" s="626" t="s">
        <v>20464</v>
      </c>
      <c r="B568" s="627">
        <v>2.5</v>
      </c>
      <c r="C568" s="626">
        <v>120</v>
      </c>
      <c r="D568" s="629" t="str">
        <f t="shared" si="41"/>
        <v>PROFIL U_2.5_120</v>
      </c>
      <c r="E568">
        <v>40</v>
      </c>
      <c r="F568" s="629" t="str">
        <f t="shared" si="42"/>
        <v>PROFIL U_2.5_120_40</v>
      </c>
      <c r="G568">
        <v>40</v>
      </c>
      <c r="H568" s="629" t="str">
        <f t="shared" si="43"/>
        <v>PROFIL U_2.5_120_40_40</v>
      </c>
      <c r="Q568">
        <f t="shared" si="44"/>
        <v>0</v>
      </c>
    </row>
    <row r="569" spans="1:17">
      <c r="A569" s="626" t="s">
        <v>20464</v>
      </c>
      <c r="B569" s="627">
        <v>2.5</v>
      </c>
      <c r="C569" s="626">
        <v>120</v>
      </c>
      <c r="D569" s="629" t="str">
        <f t="shared" si="41"/>
        <v>PROFIL U_2.5_120</v>
      </c>
      <c r="E569">
        <v>45</v>
      </c>
      <c r="F569" s="629" t="str">
        <f t="shared" si="42"/>
        <v>PROFIL U_2.5_120_45</v>
      </c>
      <c r="G569">
        <v>45</v>
      </c>
      <c r="H569" s="629" t="str">
        <f t="shared" si="43"/>
        <v>PROFIL U_2.5_120_45_45</v>
      </c>
      <c r="Q569">
        <f t="shared" si="44"/>
        <v>0</v>
      </c>
    </row>
    <row r="570" spans="1:17">
      <c r="A570" s="626" t="s">
        <v>20464</v>
      </c>
      <c r="B570" s="627">
        <v>2.5</v>
      </c>
      <c r="C570" s="626">
        <v>130</v>
      </c>
      <c r="D570" s="629" t="str">
        <f t="shared" si="41"/>
        <v>PROFIL U_2.5_130</v>
      </c>
      <c r="E570">
        <v>40</v>
      </c>
      <c r="F570" s="629" t="str">
        <f t="shared" si="42"/>
        <v>PROFIL U_2.5_130_40</v>
      </c>
      <c r="G570">
        <v>40</v>
      </c>
      <c r="H570" s="629" t="str">
        <f t="shared" si="43"/>
        <v>PROFIL U_2.5_130_40_40</v>
      </c>
      <c r="Q570">
        <f t="shared" si="44"/>
        <v>0</v>
      </c>
    </row>
    <row r="571" spans="1:17">
      <c r="A571" s="626" t="s">
        <v>20464</v>
      </c>
      <c r="B571" s="627">
        <v>2.5</v>
      </c>
      <c r="C571" s="626">
        <v>130</v>
      </c>
      <c r="D571" s="629" t="str">
        <f t="shared" si="41"/>
        <v>PROFIL U_2.5_130</v>
      </c>
      <c r="E571">
        <v>45</v>
      </c>
      <c r="F571" s="629" t="str">
        <f t="shared" si="42"/>
        <v>PROFIL U_2.5_130_45</v>
      </c>
      <c r="G571">
        <v>45</v>
      </c>
      <c r="H571" s="629" t="str">
        <f t="shared" si="43"/>
        <v>PROFIL U_2.5_130_45_45</v>
      </c>
      <c r="Q571">
        <f t="shared" si="44"/>
        <v>0</v>
      </c>
    </row>
    <row r="572" spans="1:17">
      <c r="A572" s="626" t="s">
        <v>20464</v>
      </c>
      <c r="B572" s="627">
        <v>2.5</v>
      </c>
      <c r="C572" s="626">
        <v>140</v>
      </c>
      <c r="D572" s="629" t="str">
        <f t="shared" si="41"/>
        <v>PROFIL U_2.5_140</v>
      </c>
      <c r="E572">
        <v>40</v>
      </c>
      <c r="F572" s="629" t="str">
        <f t="shared" si="42"/>
        <v>PROFIL U_2.5_140_40</v>
      </c>
      <c r="G572">
        <v>40</v>
      </c>
      <c r="H572" s="629" t="str">
        <f t="shared" si="43"/>
        <v>PROFIL U_2.5_140_40_40</v>
      </c>
      <c r="Q572">
        <f t="shared" si="44"/>
        <v>0</v>
      </c>
    </row>
    <row r="573" spans="1:17">
      <c r="A573" s="626" t="s">
        <v>20464</v>
      </c>
      <c r="B573" s="627">
        <v>2.5</v>
      </c>
      <c r="C573" s="626">
        <v>140</v>
      </c>
      <c r="D573" s="629" t="str">
        <f t="shared" si="41"/>
        <v>PROFIL U_2.5_140</v>
      </c>
      <c r="E573">
        <v>45</v>
      </c>
      <c r="F573" s="629" t="str">
        <f t="shared" si="42"/>
        <v>PROFIL U_2.5_140_45</v>
      </c>
      <c r="G573">
        <v>45</v>
      </c>
      <c r="H573" s="629" t="str">
        <f t="shared" si="43"/>
        <v>PROFIL U_2.5_140_45_45</v>
      </c>
      <c r="Q573">
        <f t="shared" si="44"/>
        <v>0</v>
      </c>
    </row>
    <row r="574" spans="1:17">
      <c r="A574" s="626" t="s">
        <v>20464</v>
      </c>
      <c r="B574" s="627">
        <v>2.5</v>
      </c>
      <c r="C574" s="626">
        <v>150</v>
      </c>
      <c r="D574" s="629" t="str">
        <f t="shared" si="41"/>
        <v>PROFIL U_2.5_150</v>
      </c>
      <c r="E574">
        <v>40</v>
      </c>
      <c r="F574" s="629" t="str">
        <f t="shared" si="42"/>
        <v>PROFIL U_2.5_150_40</v>
      </c>
      <c r="G574">
        <v>40</v>
      </c>
      <c r="H574" s="629" t="str">
        <f t="shared" si="43"/>
        <v>PROFIL U_2.5_150_40_40</v>
      </c>
      <c r="Q574">
        <f t="shared" si="44"/>
        <v>0</v>
      </c>
    </row>
    <row r="575" spans="1:17">
      <c r="A575" s="626" t="s">
        <v>20464</v>
      </c>
      <c r="B575" s="627">
        <v>2.5</v>
      </c>
      <c r="C575" s="626">
        <v>150</v>
      </c>
      <c r="D575" s="629" t="str">
        <f t="shared" si="41"/>
        <v>PROFIL U_2.5_150</v>
      </c>
      <c r="E575">
        <v>45</v>
      </c>
      <c r="F575" s="629" t="str">
        <f t="shared" si="42"/>
        <v>PROFIL U_2.5_150_45</v>
      </c>
      <c r="G575">
        <v>45</v>
      </c>
      <c r="H575" s="629" t="str">
        <f t="shared" si="43"/>
        <v>PROFIL U_2.5_150_45_45</v>
      </c>
      <c r="Q575">
        <f t="shared" si="44"/>
        <v>0</v>
      </c>
    </row>
    <row r="576" spans="1:17">
      <c r="A576" s="626" t="s">
        <v>20464</v>
      </c>
      <c r="B576" s="627">
        <v>2.5</v>
      </c>
      <c r="C576" s="626">
        <v>160</v>
      </c>
      <c r="D576" s="629" t="str">
        <f t="shared" si="41"/>
        <v>PROFIL U_2.5_160</v>
      </c>
      <c r="E576">
        <v>40</v>
      </c>
      <c r="F576" s="629" t="str">
        <f t="shared" si="42"/>
        <v>PROFIL U_2.5_160_40</v>
      </c>
      <c r="G576">
        <v>40</v>
      </c>
      <c r="H576" s="629" t="str">
        <f t="shared" si="43"/>
        <v>PROFIL U_2.5_160_40_40</v>
      </c>
      <c r="Q576">
        <f t="shared" si="44"/>
        <v>0</v>
      </c>
    </row>
    <row r="577" spans="1:17">
      <c r="A577" s="626" t="s">
        <v>20464</v>
      </c>
      <c r="B577" s="627">
        <v>2.5</v>
      </c>
      <c r="C577" s="626">
        <v>160</v>
      </c>
      <c r="D577" s="629" t="str">
        <f t="shared" si="41"/>
        <v>PROFIL U_2.5_160</v>
      </c>
      <c r="E577">
        <v>45</v>
      </c>
      <c r="F577" s="629" t="str">
        <f t="shared" si="42"/>
        <v>PROFIL U_2.5_160_45</v>
      </c>
      <c r="G577">
        <v>45</v>
      </c>
      <c r="H577" s="629" t="str">
        <f t="shared" si="43"/>
        <v>PROFIL U_2.5_160_45_45</v>
      </c>
      <c r="Q577">
        <f t="shared" si="44"/>
        <v>0</v>
      </c>
    </row>
    <row r="578" spans="1:17">
      <c r="A578" s="626" t="s">
        <v>20464</v>
      </c>
      <c r="B578" s="627">
        <v>2.5</v>
      </c>
      <c r="C578" s="626">
        <v>170</v>
      </c>
      <c r="D578" s="629" t="str">
        <f t="shared" si="41"/>
        <v>PROFIL U_2.5_170</v>
      </c>
      <c r="E578">
        <v>40</v>
      </c>
      <c r="F578" s="629" t="str">
        <f t="shared" si="42"/>
        <v>PROFIL U_2.5_170_40</v>
      </c>
      <c r="G578">
        <v>40</v>
      </c>
      <c r="H578" s="629" t="str">
        <f t="shared" si="43"/>
        <v>PROFIL U_2.5_170_40_40</v>
      </c>
      <c r="Q578">
        <f t="shared" si="44"/>
        <v>0</v>
      </c>
    </row>
    <row r="579" spans="1:17">
      <c r="A579" s="626" t="s">
        <v>20464</v>
      </c>
      <c r="B579" s="627">
        <v>2.5</v>
      </c>
      <c r="C579" s="626">
        <v>170</v>
      </c>
      <c r="D579" s="629" t="str">
        <f t="shared" si="41"/>
        <v>PROFIL U_2.5_170</v>
      </c>
      <c r="E579">
        <v>45</v>
      </c>
      <c r="F579" s="629" t="str">
        <f t="shared" si="42"/>
        <v>PROFIL U_2.5_170_45</v>
      </c>
      <c r="G579">
        <v>45</v>
      </c>
      <c r="H579" s="629" t="str">
        <f t="shared" si="43"/>
        <v>PROFIL U_2.5_170_45_45</v>
      </c>
      <c r="Q579">
        <f t="shared" si="44"/>
        <v>0</v>
      </c>
    </row>
    <row r="580" spans="1:17">
      <c r="A580" s="626" t="s">
        <v>20464</v>
      </c>
      <c r="B580" s="627">
        <v>2.5</v>
      </c>
      <c r="C580" s="626">
        <v>180</v>
      </c>
      <c r="D580" s="629" t="str">
        <f t="shared" si="41"/>
        <v>PROFIL U_2.5_180</v>
      </c>
      <c r="E580">
        <v>40</v>
      </c>
      <c r="F580" s="629" t="str">
        <f t="shared" si="42"/>
        <v>PROFIL U_2.5_180_40</v>
      </c>
      <c r="G580">
        <v>40</v>
      </c>
      <c r="H580" s="629" t="str">
        <f t="shared" si="43"/>
        <v>PROFIL U_2.5_180_40_40</v>
      </c>
      <c r="Q580">
        <f t="shared" si="44"/>
        <v>0</v>
      </c>
    </row>
    <row r="581" spans="1:17">
      <c r="A581" s="626" t="s">
        <v>20464</v>
      </c>
      <c r="B581" s="627">
        <v>2.5</v>
      </c>
      <c r="C581" s="626">
        <v>180</v>
      </c>
      <c r="D581" s="629" t="str">
        <f t="shared" si="41"/>
        <v>PROFIL U_2.5_180</v>
      </c>
      <c r="E581">
        <v>45</v>
      </c>
      <c r="F581" s="629" t="str">
        <f t="shared" si="42"/>
        <v>PROFIL U_2.5_180_45</v>
      </c>
      <c r="G581">
        <v>45</v>
      </c>
      <c r="H581" s="629" t="str">
        <f t="shared" si="43"/>
        <v>PROFIL U_2.5_180_45_45</v>
      </c>
      <c r="Q581">
        <f t="shared" si="44"/>
        <v>0</v>
      </c>
    </row>
    <row r="582" spans="1:17">
      <c r="A582" s="626" t="s">
        <v>20464</v>
      </c>
      <c r="B582" s="627">
        <v>2.5</v>
      </c>
      <c r="C582" s="626">
        <v>190</v>
      </c>
      <c r="D582" s="629" t="str">
        <f t="shared" si="41"/>
        <v>PROFIL U_2.5_190</v>
      </c>
      <c r="E582">
        <v>40</v>
      </c>
      <c r="F582" s="629" t="str">
        <f t="shared" si="42"/>
        <v>PROFIL U_2.5_190_40</v>
      </c>
      <c r="G582">
        <v>40</v>
      </c>
      <c r="H582" s="629" t="str">
        <f t="shared" si="43"/>
        <v>PROFIL U_2.5_190_40_40</v>
      </c>
      <c r="Q582">
        <f t="shared" si="44"/>
        <v>0</v>
      </c>
    </row>
    <row r="583" spans="1:17">
      <c r="A583" s="626" t="s">
        <v>20464</v>
      </c>
      <c r="B583" s="627">
        <v>2.5</v>
      </c>
      <c r="C583" s="626">
        <v>190</v>
      </c>
      <c r="D583" s="629" t="str">
        <f t="shared" si="41"/>
        <v>PROFIL U_2.5_190</v>
      </c>
      <c r="E583">
        <v>45</v>
      </c>
      <c r="F583" s="629" t="str">
        <f t="shared" si="42"/>
        <v>PROFIL U_2.5_190_45</v>
      </c>
      <c r="G583">
        <v>45</v>
      </c>
      <c r="H583" s="629" t="str">
        <f t="shared" si="43"/>
        <v>PROFIL U_2.5_190_45_45</v>
      </c>
      <c r="Q583">
        <f t="shared" si="44"/>
        <v>0</v>
      </c>
    </row>
    <row r="584" spans="1:17">
      <c r="A584" s="626" t="s">
        <v>20464</v>
      </c>
      <c r="B584" s="627">
        <v>2.5</v>
      </c>
      <c r="C584" s="626">
        <v>200</v>
      </c>
      <c r="D584" s="629" t="str">
        <f t="shared" si="41"/>
        <v>PROFIL U_2.5_200</v>
      </c>
      <c r="E584">
        <v>40</v>
      </c>
      <c r="F584" s="629" t="str">
        <f t="shared" si="42"/>
        <v>PROFIL U_2.5_200_40</v>
      </c>
      <c r="G584">
        <v>40</v>
      </c>
      <c r="H584" s="629" t="str">
        <f t="shared" si="43"/>
        <v>PROFIL U_2.5_200_40_40</v>
      </c>
      <c r="Q584">
        <f t="shared" si="44"/>
        <v>0</v>
      </c>
    </row>
    <row r="585" spans="1:17">
      <c r="A585" s="626" t="s">
        <v>20464</v>
      </c>
      <c r="B585" s="627">
        <v>2.5</v>
      </c>
      <c r="C585" s="626">
        <v>200</v>
      </c>
      <c r="D585" s="629" t="str">
        <f t="shared" si="41"/>
        <v>PROFIL U_2.5_200</v>
      </c>
      <c r="E585">
        <v>45</v>
      </c>
      <c r="F585" s="629" t="str">
        <f t="shared" si="42"/>
        <v>PROFIL U_2.5_200_45</v>
      </c>
      <c r="G585">
        <v>45</v>
      </c>
      <c r="H585" s="629" t="str">
        <f t="shared" si="43"/>
        <v>PROFIL U_2.5_200_45_45</v>
      </c>
      <c r="Q585">
        <f t="shared" si="44"/>
        <v>0</v>
      </c>
    </row>
    <row r="586" spans="1:17">
      <c r="A586" s="626" t="s">
        <v>20464</v>
      </c>
      <c r="B586" s="627">
        <v>2.5</v>
      </c>
      <c r="C586" s="626">
        <v>200</v>
      </c>
      <c r="D586" s="629" t="str">
        <f t="shared" si="41"/>
        <v>PROFIL U_2.5_200</v>
      </c>
      <c r="E586">
        <v>50</v>
      </c>
      <c r="F586" s="629" t="str">
        <f t="shared" si="42"/>
        <v>PROFIL U_2.5_200_50</v>
      </c>
      <c r="G586">
        <v>50</v>
      </c>
      <c r="H586" s="629" t="str">
        <f t="shared" si="43"/>
        <v>PROFIL U_2.5_200_50_50</v>
      </c>
      <c r="Q586">
        <f t="shared" si="44"/>
        <v>0</v>
      </c>
    </row>
    <row r="587" spans="1:17">
      <c r="A587" s="626" t="s">
        <v>20464</v>
      </c>
      <c r="B587" s="627">
        <v>2.5</v>
      </c>
      <c r="C587" s="626">
        <v>200</v>
      </c>
      <c r="D587" s="629" t="str">
        <f t="shared" si="41"/>
        <v>PROFIL U_2.5_200</v>
      </c>
      <c r="E587">
        <v>55</v>
      </c>
      <c r="F587" s="629" t="str">
        <f t="shared" si="42"/>
        <v>PROFIL U_2.5_200_55</v>
      </c>
      <c r="G587">
        <v>55</v>
      </c>
      <c r="H587" s="629" t="str">
        <f t="shared" si="43"/>
        <v>PROFIL U_2.5_200_55_55</v>
      </c>
      <c r="Q587">
        <f t="shared" si="44"/>
        <v>0</v>
      </c>
    </row>
    <row r="588" spans="1:17">
      <c r="A588" s="626" t="s">
        <v>20464</v>
      </c>
      <c r="B588" s="627">
        <v>2.5</v>
      </c>
      <c r="C588" s="626">
        <v>200</v>
      </c>
      <c r="D588" s="629" t="str">
        <f t="shared" si="41"/>
        <v>PROFIL U_2.5_200</v>
      </c>
      <c r="E588">
        <v>60</v>
      </c>
      <c r="F588" s="629" t="str">
        <f t="shared" si="42"/>
        <v>PROFIL U_2.5_200_60</v>
      </c>
      <c r="G588">
        <v>60</v>
      </c>
      <c r="H588" s="629" t="str">
        <f t="shared" si="43"/>
        <v>PROFIL U_2.5_200_60_60</v>
      </c>
      <c r="Q588">
        <f t="shared" si="44"/>
        <v>0</v>
      </c>
    </row>
    <row r="589" spans="1:17">
      <c r="A589" s="626" t="s">
        <v>20464</v>
      </c>
      <c r="B589" s="627">
        <v>2.5</v>
      </c>
      <c r="C589" s="626">
        <v>200</v>
      </c>
      <c r="D589" s="629" t="str">
        <f t="shared" si="41"/>
        <v>PROFIL U_2.5_200</v>
      </c>
      <c r="E589">
        <v>65</v>
      </c>
      <c r="F589" s="629" t="str">
        <f t="shared" si="42"/>
        <v>PROFIL U_2.5_200_65</v>
      </c>
      <c r="G589">
        <v>65</v>
      </c>
      <c r="H589" s="629" t="str">
        <f t="shared" si="43"/>
        <v>PROFIL U_2.5_200_65_65</v>
      </c>
      <c r="Q589">
        <f t="shared" si="44"/>
        <v>0</v>
      </c>
    </row>
    <row r="590" spans="1:17">
      <c r="A590" s="626" t="s">
        <v>20464</v>
      </c>
      <c r="B590" s="627">
        <v>2.5</v>
      </c>
      <c r="C590" s="626">
        <v>200</v>
      </c>
      <c r="D590" s="629" t="str">
        <f t="shared" si="41"/>
        <v>PROFIL U_2.5_200</v>
      </c>
      <c r="E590">
        <v>70</v>
      </c>
      <c r="F590" s="629" t="str">
        <f t="shared" si="42"/>
        <v>PROFIL U_2.5_200_70</v>
      </c>
      <c r="G590">
        <v>70</v>
      </c>
      <c r="H590" s="629" t="str">
        <f t="shared" si="43"/>
        <v>PROFIL U_2.5_200_70_70</v>
      </c>
      <c r="Q590">
        <f t="shared" si="44"/>
        <v>0</v>
      </c>
    </row>
    <row r="591" spans="1:17">
      <c r="A591" s="626" t="s">
        <v>20464</v>
      </c>
      <c r="B591" s="627">
        <v>2.5</v>
      </c>
      <c r="C591" s="626">
        <v>200</v>
      </c>
      <c r="D591" s="629" t="str">
        <f t="shared" si="41"/>
        <v>PROFIL U_2.5_200</v>
      </c>
      <c r="E591">
        <v>75</v>
      </c>
      <c r="F591" s="629" t="str">
        <f t="shared" si="42"/>
        <v>PROFIL U_2.5_200_75</v>
      </c>
      <c r="G591">
        <v>75</v>
      </c>
      <c r="H591" s="629" t="str">
        <f t="shared" si="43"/>
        <v>PROFIL U_2.5_200_75_75</v>
      </c>
      <c r="Q591">
        <f t="shared" si="44"/>
        <v>0</v>
      </c>
    </row>
    <row r="592" spans="1:17">
      <c r="A592" s="626" t="s">
        <v>20464</v>
      </c>
      <c r="B592" s="627">
        <v>2.5</v>
      </c>
      <c r="C592" s="626">
        <v>200</v>
      </c>
      <c r="D592" s="629" t="str">
        <f t="shared" ref="D592:D655" si="45">CONCATENATE(A592,"_",B592,"_",C592)</f>
        <v>PROFIL U_2.5_200</v>
      </c>
      <c r="E592">
        <v>80</v>
      </c>
      <c r="F592" s="629" t="str">
        <f t="shared" ref="F592:F655" si="46">CONCATENATE(D592,"_",E592)</f>
        <v>PROFIL U_2.5_200_80</v>
      </c>
      <c r="G592">
        <v>80</v>
      </c>
      <c r="H592" s="629" t="str">
        <f t="shared" ref="H592:H655" si="47">CONCATENATE(F592,"_",G592)</f>
        <v>PROFIL U_2.5_200_80_80</v>
      </c>
      <c r="Q592">
        <f t="shared" si="44"/>
        <v>0</v>
      </c>
    </row>
    <row r="593" spans="1:17">
      <c r="A593" s="626" t="s">
        <v>20464</v>
      </c>
      <c r="B593" s="627">
        <v>2.5</v>
      </c>
      <c r="C593" s="626">
        <v>200</v>
      </c>
      <c r="D593" s="629" t="str">
        <f t="shared" si="45"/>
        <v>PROFIL U_2.5_200</v>
      </c>
      <c r="E593">
        <v>85</v>
      </c>
      <c r="F593" s="629" t="str">
        <f t="shared" si="46"/>
        <v>PROFIL U_2.5_200_85</v>
      </c>
      <c r="G593">
        <v>85</v>
      </c>
      <c r="H593" s="629" t="str">
        <f t="shared" si="47"/>
        <v>PROFIL U_2.5_200_85_85</v>
      </c>
      <c r="Q593">
        <f t="shared" si="44"/>
        <v>0</v>
      </c>
    </row>
    <row r="594" spans="1:17">
      <c r="A594" s="626" t="s">
        <v>20464</v>
      </c>
      <c r="B594" s="627">
        <v>2.5</v>
      </c>
      <c r="C594" s="626">
        <v>200</v>
      </c>
      <c r="D594" s="629" t="str">
        <f t="shared" si="45"/>
        <v>PROFIL U_2.5_200</v>
      </c>
      <c r="E594">
        <v>90</v>
      </c>
      <c r="F594" s="629" t="str">
        <f t="shared" si="46"/>
        <v>PROFIL U_2.5_200_90</v>
      </c>
      <c r="G594">
        <v>90</v>
      </c>
      <c r="H594" s="629" t="str">
        <f t="shared" si="47"/>
        <v>PROFIL U_2.5_200_90_90</v>
      </c>
      <c r="Q594">
        <f t="shared" si="44"/>
        <v>0</v>
      </c>
    </row>
    <row r="595" spans="1:17">
      <c r="A595" s="626" t="s">
        <v>20464</v>
      </c>
      <c r="B595" s="627">
        <v>2.5</v>
      </c>
      <c r="C595" s="626">
        <v>200</v>
      </c>
      <c r="D595" s="629" t="str">
        <f t="shared" si="45"/>
        <v>PROFIL U_2.5_200</v>
      </c>
      <c r="E595">
        <v>95</v>
      </c>
      <c r="F595" s="629" t="str">
        <f t="shared" si="46"/>
        <v>PROFIL U_2.5_200_95</v>
      </c>
      <c r="G595">
        <v>95</v>
      </c>
      <c r="H595" s="629" t="str">
        <f t="shared" si="47"/>
        <v>PROFIL U_2.5_200_95_95</v>
      </c>
      <c r="Q595">
        <f t="shared" si="44"/>
        <v>0</v>
      </c>
    </row>
    <row r="596" spans="1:17">
      <c r="A596" s="626" t="s">
        <v>20464</v>
      </c>
      <c r="B596" s="627">
        <v>2.5</v>
      </c>
      <c r="C596" s="626">
        <v>200</v>
      </c>
      <c r="D596" s="629" t="str">
        <f t="shared" si="45"/>
        <v>PROFIL U_2.5_200</v>
      </c>
      <c r="E596">
        <v>100</v>
      </c>
      <c r="F596" s="629" t="str">
        <f t="shared" si="46"/>
        <v>PROFIL U_2.5_200_100</v>
      </c>
      <c r="G596">
        <v>100</v>
      </c>
      <c r="H596" s="629" t="str">
        <f t="shared" si="47"/>
        <v>PROFIL U_2.5_200_100_100</v>
      </c>
      <c r="Q596">
        <f t="shared" si="44"/>
        <v>0</v>
      </c>
    </row>
    <row r="597" spans="1:17">
      <c r="A597" s="626" t="s">
        <v>20464</v>
      </c>
      <c r="B597" s="627">
        <v>2.5</v>
      </c>
      <c r="C597" s="626">
        <v>210</v>
      </c>
      <c r="D597" s="629" t="str">
        <f t="shared" si="45"/>
        <v>PROFIL U_2.5_210</v>
      </c>
      <c r="E597">
        <v>40</v>
      </c>
      <c r="F597" s="629" t="str">
        <f t="shared" si="46"/>
        <v>PROFIL U_2.5_210_40</v>
      </c>
      <c r="G597">
        <v>40</v>
      </c>
      <c r="H597" s="629" t="str">
        <f t="shared" si="47"/>
        <v>PROFIL U_2.5_210_40_40</v>
      </c>
      <c r="Q597">
        <f t="shared" si="44"/>
        <v>0</v>
      </c>
    </row>
    <row r="598" spans="1:17">
      <c r="A598" s="626" t="s">
        <v>20464</v>
      </c>
      <c r="B598" s="627">
        <v>2.5</v>
      </c>
      <c r="C598" s="626">
        <v>210</v>
      </c>
      <c r="D598" s="629" t="str">
        <f t="shared" si="45"/>
        <v>PROFIL U_2.5_210</v>
      </c>
      <c r="E598">
        <v>45</v>
      </c>
      <c r="F598" s="629" t="str">
        <f t="shared" si="46"/>
        <v>PROFIL U_2.5_210_45</v>
      </c>
      <c r="G598">
        <v>45</v>
      </c>
      <c r="H598" s="629" t="str">
        <f t="shared" si="47"/>
        <v>PROFIL U_2.5_210_45_45</v>
      </c>
      <c r="Q598">
        <f t="shared" si="44"/>
        <v>0</v>
      </c>
    </row>
    <row r="599" spans="1:17">
      <c r="A599" s="626" t="s">
        <v>20464</v>
      </c>
      <c r="B599" s="627">
        <v>2.5</v>
      </c>
      <c r="C599" s="626">
        <v>210</v>
      </c>
      <c r="D599" s="629" t="str">
        <f t="shared" si="45"/>
        <v>PROFIL U_2.5_210</v>
      </c>
      <c r="E599">
        <v>50</v>
      </c>
      <c r="F599" s="629" t="str">
        <f t="shared" si="46"/>
        <v>PROFIL U_2.5_210_50</v>
      </c>
      <c r="G599">
        <v>50</v>
      </c>
      <c r="H599" s="629" t="str">
        <f t="shared" si="47"/>
        <v>PROFIL U_2.5_210_50_50</v>
      </c>
      <c r="Q599">
        <f t="shared" si="44"/>
        <v>0</v>
      </c>
    </row>
    <row r="600" spans="1:17">
      <c r="A600" s="626" t="s">
        <v>20464</v>
      </c>
      <c r="B600" s="627">
        <v>2.5</v>
      </c>
      <c r="C600" s="626">
        <v>210</v>
      </c>
      <c r="D600" s="629" t="str">
        <f t="shared" si="45"/>
        <v>PROFIL U_2.5_210</v>
      </c>
      <c r="E600">
        <v>55</v>
      </c>
      <c r="F600" s="629" t="str">
        <f t="shared" si="46"/>
        <v>PROFIL U_2.5_210_55</v>
      </c>
      <c r="G600">
        <v>55</v>
      </c>
      <c r="H600" s="629" t="str">
        <f t="shared" si="47"/>
        <v>PROFIL U_2.5_210_55_55</v>
      </c>
      <c r="Q600">
        <f t="shared" si="44"/>
        <v>0</v>
      </c>
    </row>
    <row r="601" spans="1:17">
      <c r="A601" s="626" t="s">
        <v>20464</v>
      </c>
      <c r="B601" s="627">
        <v>2.5</v>
      </c>
      <c r="C601" s="626">
        <v>210</v>
      </c>
      <c r="D601" s="629" t="str">
        <f t="shared" si="45"/>
        <v>PROFIL U_2.5_210</v>
      </c>
      <c r="E601">
        <v>60</v>
      </c>
      <c r="F601" s="629" t="str">
        <f t="shared" si="46"/>
        <v>PROFIL U_2.5_210_60</v>
      </c>
      <c r="G601">
        <v>60</v>
      </c>
      <c r="H601" s="629" t="str">
        <f t="shared" si="47"/>
        <v>PROFIL U_2.5_210_60_60</v>
      </c>
      <c r="Q601">
        <f t="shared" si="44"/>
        <v>0</v>
      </c>
    </row>
    <row r="602" spans="1:17">
      <c r="A602" s="626" t="s">
        <v>20464</v>
      </c>
      <c r="B602" s="627">
        <v>2.5</v>
      </c>
      <c r="C602" s="626">
        <v>210</v>
      </c>
      <c r="D602" s="629" t="str">
        <f t="shared" si="45"/>
        <v>PROFIL U_2.5_210</v>
      </c>
      <c r="E602">
        <v>65</v>
      </c>
      <c r="F602" s="629" t="str">
        <f t="shared" si="46"/>
        <v>PROFIL U_2.5_210_65</v>
      </c>
      <c r="G602">
        <v>65</v>
      </c>
      <c r="H602" s="629" t="str">
        <f t="shared" si="47"/>
        <v>PROFIL U_2.5_210_65_65</v>
      </c>
      <c r="Q602">
        <f t="shared" si="44"/>
        <v>0</v>
      </c>
    </row>
    <row r="603" spans="1:17">
      <c r="A603" s="626" t="s">
        <v>20464</v>
      </c>
      <c r="B603" s="627">
        <v>2.5</v>
      </c>
      <c r="C603" s="626">
        <v>210</v>
      </c>
      <c r="D603" s="629" t="str">
        <f t="shared" si="45"/>
        <v>PROFIL U_2.5_210</v>
      </c>
      <c r="E603">
        <v>70</v>
      </c>
      <c r="F603" s="629" t="str">
        <f t="shared" si="46"/>
        <v>PROFIL U_2.5_210_70</v>
      </c>
      <c r="G603">
        <v>70</v>
      </c>
      <c r="H603" s="629" t="str">
        <f t="shared" si="47"/>
        <v>PROFIL U_2.5_210_70_70</v>
      </c>
      <c r="Q603">
        <f t="shared" si="44"/>
        <v>0</v>
      </c>
    </row>
    <row r="604" spans="1:17">
      <c r="A604" s="626" t="s">
        <v>20464</v>
      </c>
      <c r="B604" s="627">
        <v>2.5</v>
      </c>
      <c r="C604" s="626">
        <v>210</v>
      </c>
      <c r="D604" s="629" t="str">
        <f t="shared" si="45"/>
        <v>PROFIL U_2.5_210</v>
      </c>
      <c r="E604">
        <v>75</v>
      </c>
      <c r="F604" s="629" t="str">
        <f t="shared" si="46"/>
        <v>PROFIL U_2.5_210_75</v>
      </c>
      <c r="G604">
        <v>75</v>
      </c>
      <c r="H604" s="629" t="str">
        <f t="shared" si="47"/>
        <v>PROFIL U_2.5_210_75_75</v>
      </c>
      <c r="Q604">
        <f t="shared" si="44"/>
        <v>0</v>
      </c>
    </row>
    <row r="605" spans="1:17">
      <c r="A605" s="626" t="s">
        <v>20464</v>
      </c>
      <c r="B605" s="627">
        <v>2.5</v>
      </c>
      <c r="C605" s="626">
        <v>210</v>
      </c>
      <c r="D605" s="629" t="str">
        <f t="shared" si="45"/>
        <v>PROFIL U_2.5_210</v>
      </c>
      <c r="E605">
        <v>80</v>
      </c>
      <c r="F605" s="629" t="str">
        <f t="shared" si="46"/>
        <v>PROFIL U_2.5_210_80</v>
      </c>
      <c r="G605">
        <v>80</v>
      </c>
      <c r="H605" s="629" t="str">
        <f t="shared" si="47"/>
        <v>PROFIL U_2.5_210_80_80</v>
      </c>
      <c r="Q605">
        <f t="shared" si="44"/>
        <v>0</v>
      </c>
    </row>
    <row r="606" spans="1:17">
      <c r="A606" s="626" t="s">
        <v>20464</v>
      </c>
      <c r="B606" s="627">
        <v>2.5</v>
      </c>
      <c r="C606" s="626">
        <v>210</v>
      </c>
      <c r="D606" s="629" t="str">
        <f t="shared" si="45"/>
        <v>PROFIL U_2.5_210</v>
      </c>
      <c r="E606">
        <v>85</v>
      </c>
      <c r="F606" s="629" t="str">
        <f t="shared" si="46"/>
        <v>PROFIL U_2.5_210_85</v>
      </c>
      <c r="G606">
        <v>85</v>
      </c>
      <c r="H606" s="629" t="str">
        <f t="shared" si="47"/>
        <v>PROFIL U_2.5_210_85_85</v>
      </c>
      <c r="Q606">
        <f t="shared" ref="Q606:Q669" si="48">I606-K606</f>
        <v>0</v>
      </c>
    </row>
    <row r="607" spans="1:17">
      <c r="A607" s="626" t="s">
        <v>20464</v>
      </c>
      <c r="B607" s="627">
        <v>2.5</v>
      </c>
      <c r="C607" s="626">
        <v>210</v>
      </c>
      <c r="D607" s="629" t="str">
        <f t="shared" si="45"/>
        <v>PROFIL U_2.5_210</v>
      </c>
      <c r="E607">
        <v>90</v>
      </c>
      <c r="F607" s="629" t="str">
        <f t="shared" si="46"/>
        <v>PROFIL U_2.5_210_90</v>
      </c>
      <c r="G607">
        <v>90</v>
      </c>
      <c r="H607" s="629" t="str">
        <f t="shared" si="47"/>
        <v>PROFIL U_2.5_210_90_90</v>
      </c>
      <c r="Q607">
        <f t="shared" si="48"/>
        <v>0</v>
      </c>
    </row>
    <row r="608" spans="1:17">
      <c r="A608" s="626" t="s">
        <v>20464</v>
      </c>
      <c r="B608" s="627">
        <v>2.5</v>
      </c>
      <c r="C608" s="626">
        <v>210</v>
      </c>
      <c r="D608" s="629" t="str">
        <f t="shared" si="45"/>
        <v>PROFIL U_2.5_210</v>
      </c>
      <c r="E608">
        <v>95</v>
      </c>
      <c r="F608" s="629" t="str">
        <f t="shared" si="46"/>
        <v>PROFIL U_2.5_210_95</v>
      </c>
      <c r="G608">
        <v>95</v>
      </c>
      <c r="H608" s="629" t="str">
        <f t="shared" si="47"/>
        <v>PROFIL U_2.5_210_95_95</v>
      </c>
      <c r="Q608">
        <f t="shared" si="48"/>
        <v>0</v>
      </c>
    </row>
    <row r="609" spans="1:17">
      <c r="A609" s="626" t="s">
        <v>20464</v>
      </c>
      <c r="B609" s="627">
        <v>2.5</v>
      </c>
      <c r="C609" s="626">
        <v>210</v>
      </c>
      <c r="D609" s="629" t="str">
        <f t="shared" si="45"/>
        <v>PROFIL U_2.5_210</v>
      </c>
      <c r="E609">
        <v>100</v>
      </c>
      <c r="F609" s="629" t="str">
        <f t="shared" si="46"/>
        <v>PROFIL U_2.5_210_100</v>
      </c>
      <c r="G609">
        <v>100</v>
      </c>
      <c r="H609" s="629" t="str">
        <f t="shared" si="47"/>
        <v>PROFIL U_2.5_210_100_100</v>
      </c>
      <c r="Q609">
        <f t="shared" si="48"/>
        <v>0</v>
      </c>
    </row>
    <row r="610" spans="1:17">
      <c r="A610" s="626" t="s">
        <v>20464</v>
      </c>
      <c r="B610" s="627">
        <v>2.5</v>
      </c>
      <c r="C610" s="626">
        <v>220</v>
      </c>
      <c r="D610" s="629" t="str">
        <f t="shared" si="45"/>
        <v>PROFIL U_2.5_220</v>
      </c>
      <c r="E610">
        <v>40</v>
      </c>
      <c r="F610" s="629" t="str">
        <f t="shared" si="46"/>
        <v>PROFIL U_2.5_220_40</v>
      </c>
      <c r="G610">
        <v>40</v>
      </c>
      <c r="H610" s="629" t="str">
        <f t="shared" si="47"/>
        <v>PROFIL U_2.5_220_40_40</v>
      </c>
      <c r="Q610">
        <f t="shared" si="48"/>
        <v>0</v>
      </c>
    </row>
    <row r="611" spans="1:17">
      <c r="A611" s="626" t="s">
        <v>20464</v>
      </c>
      <c r="B611" s="627">
        <v>2.5</v>
      </c>
      <c r="C611" s="626">
        <v>220</v>
      </c>
      <c r="D611" s="629" t="str">
        <f t="shared" si="45"/>
        <v>PROFIL U_2.5_220</v>
      </c>
      <c r="E611">
        <v>45</v>
      </c>
      <c r="F611" s="629" t="str">
        <f t="shared" si="46"/>
        <v>PROFIL U_2.5_220_45</v>
      </c>
      <c r="G611">
        <v>45</v>
      </c>
      <c r="H611" s="629" t="str">
        <f t="shared" si="47"/>
        <v>PROFIL U_2.5_220_45_45</v>
      </c>
      <c r="Q611">
        <f t="shared" si="48"/>
        <v>0</v>
      </c>
    </row>
    <row r="612" spans="1:17">
      <c r="A612" s="626" t="s">
        <v>20464</v>
      </c>
      <c r="B612" s="627">
        <v>2.5</v>
      </c>
      <c r="C612" s="626">
        <v>220</v>
      </c>
      <c r="D612" s="629" t="str">
        <f t="shared" si="45"/>
        <v>PROFIL U_2.5_220</v>
      </c>
      <c r="E612">
        <v>50</v>
      </c>
      <c r="F612" s="629" t="str">
        <f t="shared" si="46"/>
        <v>PROFIL U_2.5_220_50</v>
      </c>
      <c r="G612">
        <v>50</v>
      </c>
      <c r="H612" s="629" t="str">
        <f t="shared" si="47"/>
        <v>PROFIL U_2.5_220_50_50</v>
      </c>
      <c r="Q612">
        <f t="shared" si="48"/>
        <v>0</v>
      </c>
    </row>
    <row r="613" spans="1:17">
      <c r="A613" s="626" t="s">
        <v>20464</v>
      </c>
      <c r="B613" s="627">
        <v>2.5</v>
      </c>
      <c r="C613" s="626">
        <v>220</v>
      </c>
      <c r="D613" s="629" t="str">
        <f t="shared" si="45"/>
        <v>PROFIL U_2.5_220</v>
      </c>
      <c r="E613">
        <v>55</v>
      </c>
      <c r="F613" s="629" t="str">
        <f t="shared" si="46"/>
        <v>PROFIL U_2.5_220_55</v>
      </c>
      <c r="G613">
        <v>55</v>
      </c>
      <c r="H613" s="629" t="str">
        <f t="shared" si="47"/>
        <v>PROFIL U_2.5_220_55_55</v>
      </c>
      <c r="Q613">
        <f t="shared" si="48"/>
        <v>0</v>
      </c>
    </row>
    <row r="614" spans="1:17">
      <c r="A614" s="626" t="s">
        <v>20464</v>
      </c>
      <c r="B614" s="627">
        <v>2.5</v>
      </c>
      <c r="C614" s="626">
        <v>220</v>
      </c>
      <c r="D614" s="629" t="str">
        <f t="shared" si="45"/>
        <v>PROFIL U_2.5_220</v>
      </c>
      <c r="E614">
        <v>60</v>
      </c>
      <c r="F614" s="629" t="str">
        <f t="shared" si="46"/>
        <v>PROFIL U_2.5_220_60</v>
      </c>
      <c r="G614">
        <v>60</v>
      </c>
      <c r="H614" s="629" t="str">
        <f t="shared" si="47"/>
        <v>PROFIL U_2.5_220_60_60</v>
      </c>
      <c r="Q614">
        <f t="shared" si="48"/>
        <v>0</v>
      </c>
    </row>
    <row r="615" spans="1:17">
      <c r="A615" s="626" t="s">
        <v>20464</v>
      </c>
      <c r="B615" s="627">
        <v>2.5</v>
      </c>
      <c r="C615" s="626">
        <v>220</v>
      </c>
      <c r="D615" s="629" t="str">
        <f t="shared" si="45"/>
        <v>PROFIL U_2.5_220</v>
      </c>
      <c r="E615">
        <v>65</v>
      </c>
      <c r="F615" s="629" t="str">
        <f t="shared" si="46"/>
        <v>PROFIL U_2.5_220_65</v>
      </c>
      <c r="G615">
        <v>65</v>
      </c>
      <c r="H615" s="629" t="str">
        <f t="shared" si="47"/>
        <v>PROFIL U_2.5_220_65_65</v>
      </c>
      <c r="Q615">
        <f t="shared" si="48"/>
        <v>0</v>
      </c>
    </row>
    <row r="616" spans="1:17">
      <c r="A616" s="626" t="s">
        <v>20464</v>
      </c>
      <c r="B616" s="627">
        <v>2.5</v>
      </c>
      <c r="C616" s="626">
        <v>220</v>
      </c>
      <c r="D616" s="629" t="str">
        <f t="shared" si="45"/>
        <v>PROFIL U_2.5_220</v>
      </c>
      <c r="E616">
        <v>70</v>
      </c>
      <c r="F616" s="629" t="str">
        <f t="shared" si="46"/>
        <v>PROFIL U_2.5_220_70</v>
      </c>
      <c r="G616">
        <v>70</v>
      </c>
      <c r="H616" s="629" t="str">
        <f t="shared" si="47"/>
        <v>PROFIL U_2.5_220_70_70</v>
      </c>
      <c r="Q616">
        <f t="shared" si="48"/>
        <v>0</v>
      </c>
    </row>
    <row r="617" spans="1:17">
      <c r="A617" s="626" t="s">
        <v>20464</v>
      </c>
      <c r="B617" s="627">
        <v>2.5</v>
      </c>
      <c r="C617" s="626">
        <v>220</v>
      </c>
      <c r="D617" s="629" t="str">
        <f t="shared" si="45"/>
        <v>PROFIL U_2.5_220</v>
      </c>
      <c r="E617">
        <v>75</v>
      </c>
      <c r="F617" s="629" t="str">
        <f t="shared" si="46"/>
        <v>PROFIL U_2.5_220_75</v>
      </c>
      <c r="G617">
        <v>75</v>
      </c>
      <c r="H617" s="629" t="str">
        <f t="shared" si="47"/>
        <v>PROFIL U_2.5_220_75_75</v>
      </c>
      <c r="Q617">
        <f t="shared" si="48"/>
        <v>0</v>
      </c>
    </row>
    <row r="618" spans="1:17">
      <c r="A618" s="626" t="s">
        <v>20464</v>
      </c>
      <c r="B618" s="627">
        <v>2.5</v>
      </c>
      <c r="C618" s="626">
        <v>220</v>
      </c>
      <c r="D618" s="629" t="str">
        <f t="shared" si="45"/>
        <v>PROFIL U_2.5_220</v>
      </c>
      <c r="E618">
        <v>80</v>
      </c>
      <c r="F618" s="629" t="str">
        <f t="shared" si="46"/>
        <v>PROFIL U_2.5_220_80</v>
      </c>
      <c r="G618">
        <v>80</v>
      </c>
      <c r="H618" s="629" t="str">
        <f t="shared" si="47"/>
        <v>PROFIL U_2.5_220_80_80</v>
      </c>
      <c r="Q618">
        <f t="shared" si="48"/>
        <v>0</v>
      </c>
    </row>
    <row r="619" spans="1:17">
      <c r="A619" s="626" t="s">
        <v>20464</v>
      </c>
      <c r="B619" s="627">
        <v>2.5</v>
      </c>
      <c r="C619" s="626">
        <v>220</v>
      </c>
      <c r="D619" s="629" t="str">
        <f t="shared" si="45"/>
        <v>PROFIL U_2.5_220</v>
      </c>
      <c r="E619">
        <v>85</v>
      </c>
      <c r="F619" s="629" t="str">
        <f t="shared" si="46"/>
        <v>PROFIL U_2.5_220_85</v>
      </c>
      <c r="G619">
        <v>85</v>
      </c>
      <c r="H619" s="629" t="str">
        <f t="shared" si="47"/>
        <v>PROFIL U_2.5_220_85_85</v>
      </c>
      <c r="Q619">
        <f t="shared" si="48"/>
        <v>0</v>
      </c>
    </row>
    <row r="620" spans="1:17">
      <c r="A620" s="626" t="s">
        <v>20464</v>
      </c>
      <c r="B620" s="627">
        <v>2.5</v>
      </c>
      <c r="C620" s="626">
        <v>220</v>
      </c>
      <c r="D620" s="629" t="str">
        <f t="shared" si="45"/>
        <v>PROFIL U_2.5_220</v>
      </c>
      <c r="E620">
        <v>90</v>
      </c>
      <c r="F620" s="629" t="str">
        <f t="shared" si="46"/>
        <v>PROFIL U_2.5_220_90</v>
      </c>
      <c r="G620">
        <v>90</v>
      </c>
      <c r="H620" s="629" t="str">
        <f t="shared" si="47"/>
        <v>PROFIL U_2.5_220_90_90</v>
      </c>
      <c r="Q620">
        <f t="shared" si="48"/>
        <v>0</v>
      </c>
    </row>
    <row r="621" spans="1:17">
      <c r="A621" s="626" t="s">
        <v>20464</v>
      </c>
      <c r="B621" s="627">
        <v>2.5</v>
      </c>
      <c r="C621" s="626">
        <v>220</v>
      </c>
      <c r="D621" s="629" t="str">
        <f t="shared" si="45"/>
        <v>PROFIL U_2.5_220</v>
      </c>
      <c r="E621">
        <v>95</v>
      </c>
      <c r="F621" s="629" t="str">
        <f t="shared" si="46"/>
        <v>PROFIL U_2.5_220_95</v>
      </c>
      <c r="G621">
        <v>95</v>
      </c>
      <c r="H621" s="629" t="str">
        <f t="shared" si="47"/>
        <v>PROFIL U_2.5_220_95_95</v>
      </c>
      <c r="Q621">
        <f t="shared" si="48"/>
        <v>0</v>
      </c>
    </row>
    <row r="622" spans="1:17">
      <c r="A622" s="626" t="s">
        <v>20464</v>
      </c>
      <c r="B622" s="627">
        <v>2.5</v>
      </c>
      <c r="C622" s="626">
        <v>220</v>
      </c>
      <c r="D622" s="629" t="str">
        <f t="shared" si="45"/>
        <v>PROFIL U_2.5_220</v>
      </c>
      <c r="E622">
        <v>100</v>
      </c>
      <c r="F622" s="629" t="str">
        <f t="shared" si="46"/>
        <v>PROFIL U_2.5_220_100</v>
      </c>
      <c r="G622">
        <v>100</v>
      </c>
      <c r="H622" s="629" t="str">
        <f t="shared" si="47"/>
        <v>PROFIL U_2.5_220_100_100</v>
      </c>
      <c r="Q622">
        <f t="shared" si="48"/>
        <v>0</v>
      </c>
    </row>
    <row r="623" spans="1:17">
      <c r="A623" s="626" t="s">
        <v>20464</v>
      </c>
      <c r="B623" s="627">
        <v>2.5</v>
      </c>
      <c r="C623" s="626">
        <v>230</v>
      </c>
      <c r="D623" s="629" t="str">
        <f t="shared" si="45"/>
        <v>PROFIL U_2.5_230</v>
      </c>
      <c r="E623">
        <v>40</v>
      </c>
      <c r="F623" s="629" t="str">
        <f t="shared" si="46"/>
        <v>PROFIL U_2.5_230_40</v>
      </c>
      <c r="G623">
        <v>40</v>
      </c>
      <c r="H623" s="629" t="str">
        <f t="shared" si="47"/>
        <v>PROFIL U_2.5_230_40_40</v>
      </c>
      <c r="Q623">
        <f t="shared" si="48"/>
        <v>0</v>
      </c>
    </row>
    <row r="624" spans="1:17">
      <c r="A624" s="626" t="s">
        <v>20464</v>
      </c>
      <c r="B624" s="627">
        <v>2.5</v>
      </c>
      <c r="C624" s="626">
        <v>230</v>
      </c>
      <c r="D624" s="629" t="str">
        <f t="shared" si="45"/>
        <v>PROFIL U_2.5_230</v>
      </c>
      <c r="E624">
        <v>45</v>
      </c>
      <c r="F624" s="629" t="str">
        <f t="shared" si="46"/>
        <v>PROFIL U_2.5_230_45</v>
      </c>
      <c r="G624">
        <v>45</v>
      </c>
      <c r="H624" s="629" t="str">
        <f t="shared" si="47"/>
        <v>PROFIL U_2.5_230_45_45</v>
      </c>
      <c r="Q624">
        <f t="shared" si="48"/>
        <v>0</v>
      </c>
    </row>
    <row r="625" spans="1:17">
      <c r="A625" s="626" t="s">
        <v>20464</v>
      </c>
      <c r="B625" s="627">
        <v>2.5</v>
      </c>
      <c r="C625" s="626">
        <v>230</v>
      </c>
      <c r="D625" s="629" t="str">
        <f t="shared" si="45"/>
        <v>PROFIL U_2.5_230</v>
      </c>
      <c r="E625">
        <v>50</v>
      </c>
      <c r="F625" s="629" t="str">
        <f t="shared" si="46"/>
        <v>PROFIL U_2.5_230_50</v>
      </c>
      <c r="G625">
        <v>50</v>
      </c>
      <c r="H625" s="629" t="str">
        <f t="shared" si="47"/>
        <v>PROFIL U_2.5_230_50_50</v>
      </c>
      <c r="Q625">
        <f t="shared" si="48"/>
        <v>0</v>
      </c>
    </row>
    <row r="626" spans="1:17">
      <c r="A626" s="626" t="s">
        <v>20464</v>
      </c>
      <c r="B626" s="627">
        <v>2.5</v>
      </c>
      <c r="C626" s="626">
        <v>230</v>
      </c>
      <c r="D626" s="629" t="str">
        <f t="shared" si="45"/>
        <v>PROFIL U_2.5_230</v>
      </c>
      <c r="E626">
        <v>55</v>
      </c>
      <c r="F626" s="629" t="str">
        <f t="shared" si="46"/>
        <v>PROFIL U_2.5_230_55</v>
      </c>
      <c r="G626">
        <v>55</v>
      </c>
      <c r="H626" s="629" t="str">
        <f t="shared" si="47"/>
        <v>PROFIL U_2.5_230_55_55</v>
      </c>
      <c r="Q626">
        <f t="shared" si="48"/>
        <v>0</v>
      </c>
    </row>
    <row r="627" spans="1:17">
      <c r="A627" s="626" t="s">
        <v>20464</v>
      </c>
      <c r="B627" s="627">
        <v>2.5</v>
      </c>
      <c r="C627" s="626">
        <v>230</v>
      </c>
      <c r="D627" s="629" t="str">
        <f t="shared" si="45"/>
        <v>PROFIL U_2.5_230</v>
      </c>
      <c r="E627">
        <v>60</v>
      </c>
      <c r="F627" s="629" t="str">
        <f t="shared" si="46"/>
        <v>PROFIL U_2.5_230_60</v>
      </c>
      <c r="G627">
        <v>60</v>
      </c>
      <c r="H627" s="629" t="str">
        <f t="shared" si="47"/>
        <v>PROFIL U_2.5_230_60_60</v>
      </c>
      <c r="Q627">
        <f t="shared" si="48"/>
        <v>0</v>
      </c>
    </row>
    <row r="628" spans="1:17">
      <c r="A628" s="626" t="s">
        <v>20464</v>
      </c>
      <c r="B628" s="627">
        <v>2.5</v>
      </c>
      <c r="C628" s="626">
        <v>230</v>
      </c>
      <c r="D628" s="629" t="str">
        <f t="shared" si="45"/>
        <v>PROFIL U_2.5_230</v>
      </c>
      <c r="E628">
        <v>65</v>
      </c>
      <c r="F628" s="629" t="str">
        <f t="shared" si="46"/>
        <v>PROFIL U_2.5_230_65</v>
      </c>
      <c r="G628">
        <v>65</v>
      </c>
      <c r="H628" s="629" t="str">
        <f t="shared" si="47"/>
        <v>PROFIL U_2.5_230_65_65</v>
      </c>
      <c r="Q628">
        <f t="shared" si="48"/>
        <v>0</v>
      </c>
    </row>
    <row r="629" spans="1:17">
      <c r="A629" s="626" t="s">
        <v>20464</v>
      </c>
      <c r="B629" s="627">
        <v>2.5</v>
      </c>
      <c r="C629" s="626">
        <v>230</v>
      </c>
      <c r="D629" s="629" t="str">
        <f t="shared" si="45"/>
        <v>PROFIL U_2.5_230</v>
      </c>
      <c r="E629">
        <v>70</v>
      </c>
      <c r="F629" s="629" t="str">
        <f t="shared" si="46"/>
        <v>PROFIL U_2.5_230_70</v>
      </c>
      <c r="G629">
        <v>70</v>
      </c>
      <c r="H629" s="629" t="str">
        <f t="shared" si="47"/>
        <v>PROFIL U_2.5_230_70_70</v>
      </c>
      <c r="Q629">
        <f t="shared" si="48"/>
        <v>0</v>
      </c>
    </row>
    <row r="630" spans="1:17">
      <c r="A630" s="626" t="s">
        <v>20464</v>
      </c>
      <c r="B630" s="627">
        <v>2.5</v>
      </c>
      <c r="C630" s="626">
        <v>230</v>
      </c>
      <c r="D630" s="629" t="str">
        <f t="shared" si="45"/>
        <v>PROFIL U_2.5_230</v>
      </c>
      <c r="E630">
        <v>75</v>
      </c>
      <c r="F630" s="629" t="str">
        <f t="shared" si="46"/>
        <v>PROFIL U_2.5_230_75</v>
      </c>
      <c r="G630">
        <v>75</v>
      </c>
      <c r="H630" s="629" t="str">
        <f t="shared" si="47"/>
        <v>PROFIL U_2.5_230_75_75</v>
      </c>
      <c r="Q630">
        <f t="shared" si="48"/>
        <v>0</v>
      </c>
    </row>
    <row r="631" spans="1:17">
      <c r="A631" s="626" t="s">
        <v>20464</v>
      </c>
      <c r="B631" s="627">
        <v>2.5</v>
      </c>
      <c r="C631" s="626">
        <v>230</v>
      </c>
      <c r="D631" s="629" t="str">
        <f t="shared" si="45"/>
        <v>PROFIL U_2.5_230</v>
      </c>
      <c r="E631">
        <v>80</v>
      </c>
      <c r="F631" s="629" t="str">
        <f t="shared" si="46"/>
        <v>PROFIL U_2.5_230_80</v>
      </c>
      <c r="G631">
        <v>80</v>
      </c>
      <c r="H631" s="629" t="str">
        <f t="shared" si="47"/>
        <v>PROFIL U_2.5_230_80_80</v>
      </c>
      <c r="Q631">
        <f t="shared" si="48"/>
        <v>0</v>
      </c>
    </row>
    <row r="632" spans="1:17">
      <c r="A632" s="626" t="s">
        <v>20464</v>
      </c>
      <c r="B632" s="627">
        <v>2.5</v>
      </c>
      <c r="C632" s="626">
        <v>230</v>
      </c>
      <c r="D632" s="629" t="str">
        <f t="shared" si="45"/>
        <v>PROFIL U_2.5_230</v>
      </c>
      <c r="E632">
        <v>85</v>
      </c>
      <c r="F632" s="629" t="str">
        <f t="shared" si="46"/>
        <v>PROFIL U_2.5_230_85</v>
      </c>
      <c r="G632">
        <v>85</v>
      </c>
      <c r="H632" s="629" t="str">
        <f t="shared" si="47"/>
        <v>PROFIL U_2.5_230_85_85</v>
      </c>
      <c r="Q632">
        <f t="shared" si="48"/>
        <v>0</v>
      </c>
    </row>
    <row r="633" spans="1:17">
      <c r="A633" s="626" t="s">
        <v>20464</v>
      </c>
      <c r="B633" s="627">
        <v>2.5</v>
      </c>
      <c r="C633" s="626">
        <v>230</v>
      </c>
      <c r="D633" s="629" t="str">
        <f t="shared" si="45"/>
        <v>PROFIL U_2.5_230</v>
      </c>
      <c r="E633">
        <v>90</v>
      </c>
      <c r="F633" s="629" t="str">
        <f t="shared" si="46"/>
        <v>PROFIL U_2.5_230_90</v>
      </c>
      <c r="G633">
        <v>90</v>
      </c>
      <c r="H633" s="629" t="str">
        <f t="shared" si="47"/>
        <v>PROFIL U_2.5_230_90_90</v>
      </c>
      <c r="Q633">
        <f t="shared" si="48"/>
        <v>0</v>
      </c>
    </row>
    <row r="634" spans="1:17">
      <c r="A634" s="626" t="s">
        <v>20464</v>
      </c>
      <c r="B634" s="627">
        <v>2.5</v>
      </c>
      <c r="C634" s="626">
        <v>230</v>
      </c>
      <c r="D634" s="629" t="str">
        <f t="shared" si="45"/>
        <v>PROFIL U_2.5_230</v>
      </c>
      <c r="E634">
        <v>95</v>
      </c>
      <c r="F634" s="629" t="str">
        <f t="shared" si="46"/>
        <v>PROFIL U_2.5_230_95</v>
      </c>
      <c r="G634">
        <v>95</v>
      </c>
      <c r="H634" s="629" t="str">
        <f t="shared" si="47"/>
        <v>PROFIL U_2.5_230_95_95</v>
      </c>
      <c r="Q634">
        <f t="shared" si="48"/>
        <v>0</v>
      </c>
    </row>
    <row r="635" spans="1:17">
      <c r="A635" s="626" t="s">
        <v>20464</v>
      </c>
      <c r="B635" s="627">
        <v>2.5</v>
      </c>
      <c r="C635" s="626">
        <v>230</v>
      </c>
      <c r="D635" s="629" t="str">
        <f t="shared" si="45"/>
        <v>PROFIL U_2.5_230</v>
      </c>
      <c r="E635">
        <v>100</v>
      </c>
      <c r="F635" s="629" t="str">
        <f t="shared" si="46"/>
        <v>PROFIL U_2.5_230_100</v>
      </c>
      <c r="G635">
        <v>100</v>
      </c>
      <c r="H635" s="629" t="str">
        <f t="shared" si="47"/>
        <v>PROFIL U_2.5_230_100_100</v>
      </c>
      <c r="Q635">
        <f t="shared" si="48"/>
        <v>0</v>
      </c>
    </row>
    <row r="636" spans="1:17">
      <c r="A636" s="626" t="s">
        <v>20464</v>
      </c>
      <c r="B636" s="627">
        <v>2.5</v>
      </c>
      <c r="C636" s="626">
        <v>240</v>
      </c>
      <c r="D636" s="629" t="str">
        <f t="shared" si="45"/>
        <v>PROFIL U_2.5_240</v>
      </c>
      <c r="E636">
        <v>40</v>
      </c>
      <c r="F636" s="629" t="str">
        <f t="shared" si="46"/>
        <v>PROFIL U_2.5_240_40</v>
      </c>
      <c r="G636">
        <v>40</v>
      </c>
      <c r="H636" s="629" t="str">
        <f t="shared" si="47"/>
        <v>PROFIL U_2.5_240_40_40</v>
      </c>
      <c r="Q636">
        <f t="shared" si="48"/>
        <v>0</v>
      </c>
    </row>
    <row r="637" spans="1:17">
      <c r="A637" s="626" t="s">
        <v>20464</v>
      </c>
      <c r="B637" s="627">
        <v>2.5</v>
      </c>
      <c r="C637" s="626">
        <v>240</v>
      </c>
      <c r="D637" s="629" t="str">
        <f t="shared" si="45"/>
        <v>PROFIL U_2.5_240</v>
      </c>
      <c r="E637">
        <v>45</v>
      </c>
      <c r="F637" s="629" t="str">
        <f t="shared" si="46"/>
        <v>PROFIL U_2.5_240_45</v>
      </c>
      <c r="G637">
        <v>45</v>
      </c>
      <c r="H637" s="629" t="str">
        <f t="shared" si="47"/>
        <v>PROFIL U_2.5_240_45_45</v>
      </c>
      <c r="Q637">
        <f t="shared" si="48"/>
        <v>0</v>
      </c>
    </row>
    <row r="638" spans="1:17">
      <c r="A638" s="626" t="s">
        <v>20464</v>
      </c>
      <c r="B638" s="627">
        <v>2.5</v>
      </c>
      <c r="C638" s="626">
        <v>240</v>
      </c>
      <c r="D638" s="629" t="str">
        <f t="shared" si="45"/>
        <v>PROFIL U_2.5_240</v>
      </c>
      <c r="E638">
        <v>50</v>
      </c>
      <c r="F638" s="629" t="str">
        <f t="shared" si="46"/>
        <v>PROFIL U_2.5_240_50</v>
      </c>
      <c r="G638">
        <v>50</v>
      </c>
      <c r="H638" s="629" t="str">
        <f t="shared" si="47"/>
        <v>PROFIL U_2.5_240_50_50</v>
      </c>
      <c r="Q638">
        <f t="shared" si="48"/>
        <v>0</v>
      </c>
    </row>
    <row r="639" spans="1:17">
      <c r="A639" s="626" t="s">
        <v>20464</v>
      </c>
      <c r="B639" s="627">
        <v>2.5</v>
      </c>
      <c r="C639" s="626">
        <v>240</v>
      </c>
      <c r="D639" s="629" t="str">
        <f t="shared" si="45"/>
        <v>PROFIL U_2.5_240</v>
      </c>
      <c r="E639">
        <v>55</v>
      </c>
      <c r="F639" s="629" t="str">
        <f t="shared" si="46"/>
        <v>PROFIL U_2.5_240_55</v>
      </c>
      <c r="G639">
        <v>55</v>
      </c>
      <c r="H639" s="629" t="str">
        <f t="shared" si="47"/>
        <v>PROFIL U_2.5_240_55_55</v>
      </c>
      <c r="Q639">
        <f t="shared" si="48"/>
        <v>0</v>
      </c>
    </row>
    <row r="640" spans="1:17">
      <c r="A640" s="626" t="s">
        <v>20464</v>
      </c>
      <c r="B640" s="627">
        <v>2.5</v>
      </c>
      <c r="C640" s="626">
        <v>240</v>
      </c>
      <c r="D640" s="629" t="str">
        <f t="shared" si="45"/>
        <v>PROFIL U_2.5_240</v>
      </c>
      <c r="E640">
        <v>60</v>
      </c>
      <c r="F640" s="629" t="str">
        <f t="shared" si="46"/>
        <v>PROFIL U_2.5_240_60</v>
      </c>
      <c r="G640">
        <v>60</v>
      </c>
      <c r="H640" s="629" t="str">
        <f t="shared" si="47"/>
        <v>PROFIL U_2.5_240_60_60</v>
      </c>
      <c r="Q640">
        <f t="shared" si="48"/>
        <v>0</v>
      </c>
    </row>
    <row r="641" spans="1:17">
      <c r="A641" s="626" t="s">
        <v>20464</v>
      </c>
      <c r="B641" s="627">
        <v>2.5</v>
      </c>
      <c r="C641" s="626">
        <v>240</v>
      </c>
      <c r="D641" s="629" t="str">
        <f t="shared" si="45"/>
        <v>PROFIL U_2.5_240</v>
      </c>
      <c r="E641">
        <v>65</v>
      </c>
      <c r="F641" s="629" t="str">
        <f t="shared" si="46"/>
        <v>PROFIL U_2.5_240_65</v>
      </c>
      <c r="G641">
        <v>65</v>
      </c>
      <c r="H641" s="629" t="str">
        <f t="shared" si="47"/>
        <v>PROFIL U_2.5_240_65_65</v>
      </c>
      <c r="Q641">
        <f t="shared" si="48"/>
        <v>0</v>
      </c>
    </row>
    <row r="642" spans="1:17">
      <c r="A642" s="626" t="s">
        <v>20464</v>
      </c>
      <c r="B642" s="627">
        <v>2.5</v>
      </c>
      <c r="C642" s="626">
        <v>240</v>
      </c>
      <c r="D642" s="629" t="str">
        <f t="shared" si="45"/>
        <v>PROFIL U_2.5_240</v>
      </c>
      <c r="E642">
        <v>70</v>
      </c>
      <c r="F642" s="629" t="str">
        <f t="shared" si="46"/>
        <v>PROFIL U_2.5_240_70</v>
      </c>
      <c r="G642">
        <v>70</v>
      </c>
      <c r="H642" s="629" t="str">
        <f t="shared" si="47"/>
        <v>PROFIL U_2.5_240_70_70</v>
      </c>
      <c r="Q642">
        <f t="shared" si="48"/>
        <v>0</v>
      </c>
    </row>
    <row r="643" spans="1:17">
      <c r="A643" s="626" t="s">
        <v>20464</v>
      </c>
      <c r="B643" s="627">
        <v>2.5</v>
      </c>
      <c r="C643" s="626">
        <v>240</v>
      </c>
      <c r="D643" s="629" t="str">
        <f t="shared" si="45"/>
        <v>PROFIL U_2.5_240</v>
      </c>
      <c r="E643">
        <v>75</v>
      </c>
      <c r="F643" s="629" t="str">
        <f t="shared" si="46"/>
        <v>PROFIL U_2.5_240_75</v>
      </c>
      <c r="G643">
        <v>75</v>
      </c>
      <c r="H643" s="629" t="str">
        <f t="shared" si="47"/>
        <v>PROFIL U_2.5_240_75_75</v>
      </c>
      <c r="Q643">
        <f t="shared" si="48"/>
        <v>0</v>
      </c>
    </row>
    <row r="644" spans="1:17">
      <c r="A644" s="626" t="s">
        <v>20464</v>
      </c>
      <c r="B644" s="627">
        <v>2.5</v>
      </c>
      <c r="C644" s="626">
        <v>240</v>
      </c>
      <c r="D644" s="629" t="str">
        <f t="shared" si="45"/>
        <v>PROFIL U_2.5_240</v>
      </c>
      <c r="E644">
        <v>80</v>
      </c>
      <c r="F644" s="629" t="str">
        <f t="shared" si="46"/>
        <v>PROFIL U_2.5_240_80</v>
      </c>
      <c r="G644">
        <v>80</v>
      </c>
      <c r="H644" s="629" t="str">
        <f t="shared" si="47"/>
        <v>PROFIL U_2.5_240_80_80</v>
      </c>
      <c r="Q644">
        <f t="shared" si="48"/>
        <v>0</v>
      </c>
    </row>
    <row r="645" spans="1:17">
      <c r="A645" s="626" t="s">
        <v>20464</v>
      </c>
      <c r="B645" s="627">
        <v>2.5</v>
      </c>
      <c r="C645" s="626">
        <v>240</v>
      </c>
      <c r="D645" s="629" t="str">
        <f t="shared" si="45"/>
        <v>PROFIL U_2.5_240</v>
      </c>
      <c r="E645">
        <v>85</v>
      </c>
      <c r="F645" s="629" t="str">
        <f t="shared" si="46"/>
        <v>PROFIL U_2.5_240_85</v>
      </c>
      <c r="G645">
        <v>85</v>
      </c>
      <c r="H645" s="629" t="str">
        <f t="shared" si="47"/>
        <v>PROFIL U_2.5_240_85_85</v>
      </c>
      <c r="Q645">
        <f t="shared" si="48"/>
        <v>0</v>
      </c>
    </row>
    <row r="646" spans="1:17">
      <c r="A646" s="626" t="s">
        <v>20464</v>
      </c>
      <c r="B646" s="627">
        <v>2.5</v>
      </c>
      <c r="C646" s="626">
        <v>240</v>
      </c>
      <c r="D646" s="629" t="str">
        <f t="shared" si="45"/>
        <v>PROFIL U_2.5_240</v>
      </c>
      <c r="E646">
        <v>90</v>
      </c>
      <c r="F646" s="629" t="str">
        <f t="shared" si="46"/>
        <v>PROFIL U_2.5_240_90</v>
      </c>
      <c r="G646">
        <v>90</v>
      </c>
      <c r="H646" s="629" t="str">
        <f t="shared" si="47"/>
        <v>PROFIL U_2.5_240_90_90</v>
      </c>
      <c r="Q646">
        <f t="shared" si="48"/>
        <v>0</v>
      </c>
    </row>
    <row r="647" spans="1:17">
      <c r="A647" s="626" t="s">
        <v>20464</v>
      </c>
      <c r="B647" s="627">
        <v>2.5</v>
      </c>
      <c r="C647" s="626">
        <v>240</v>
      </c>
      <c r="D647" s="629" t="str">
        <f t="shared" si="45"/>
        <v>PROFIL U_2.5_240</v>
      </c>
      <c r="E647">
        <v>95</v>
      </c>
      <c r="F647" s="629" t="str">
        <f t="shared" si="46"/>
        <v>PROFIL U_2.5_240_95</v>
      </c>
      <c r="G647">
        <v>95</v>
      </c>
      <c r="H647" s="629" t="str">
        <f t="shared" si="47"/>
        <v>PROFIL U_2.5_240_95_95</v>
      </c>
      <c r="Q647">
        <f t="shared" si="48"/>
        <v>0</v>
      </c>
    </row>
    <row r="648" spans="1:17">
      <c r="A648" s="626" t="s">
        <v>20464</v>
      </c>
      <c r="B648" s="627">
        <v>2.5</v>
      </c>
      <c r="C648" s="626">
        <v>240</v>
      </c>
      <c r="D648" s="629" t="str">
        <f t="shared" si="45"/>
        <v>PROFIL U_2.5_240</v>
      </c>
      <c r="E648">
        <v>100</v>
      </c>
      <c r="F648" s="629" t="str">
        <f t="shared" si="46"/>
        <v>PROFIL U_2.5_240_100</v>
      </c>
      <c r="G648">
        <v>100</v>
      </c>
      <c r="H648" s="629" t="str">
        <f t="shared" si="47"/>
        <v>PROFIL U_2.5_240_100_100</v>
      </c>
      <c r="Q648">
        <f t="shared" si="48"/>
        <v>0</v>
      </c>
    </row>
    <row r="649" spans="1:17">
      <c r="A649" s="626" t="s">
        <v>20464</v>
      </c>
      <c r="B649" s="627">
        <v>2.5</v>
      </c>
      <c r="C649" s="626">
        <v>250</v>
      </c>
      <c r="D649" s="629" t="str">
        <f t="shared" si="45"/>
        <v>PROFIL U_2.5_250</v>
      </c>
      <c r="E649">
        <v>40</v>
      </c>
      <c r="F649" s="629" t="str">
        <f t="shared" si="46"/>
        <v>PROFIL U_2.5_250_40</v>
      </c>
      <c r="G649">
        <v>40</v>
      </c>
      <c r="H649" s="629" t="str">
        <f t="shared" si="47"/>
        <v>PROFIL U_2.5_250_40_40</v>
      </c>
      <c r="Q649">
        <f t="shared" si="48"/>
        <v>0</v>
      </c>
    </row>
    <row r="650" spans="1:17">
      <c r="A650" s="626" t="s">
        <v>20464</v>
      </c>
      <c r="B650" s="627">
        <v>2.5</v>
      </c>
      <c r="C650" s="626">
        <v>250</v>
      </c>
      <c r="D650" s="629" t="str">
        <f t="shared" si="45"/>
        <v>PROFIL U_2.5_250</v>
      </c>
      <c r="E650">
        <v>45</v>
      </c>
      <c r="F650" s="629" t="str">
        <f t="shared" si="46"/>
        <v>PROFIL U_2.5_250_45</v>
      </c>
      <c r="G650">
        <v>45</v>
      </c>
      <c r="H650" s="629" t="str">
        <f t="shared" si="47"/>
        <v>PROFIL U_2.5_250_45_45</v>
      </c>
      <c r="Q650">
        <f t="shared" si="48"/>
        <v>0</v>
      </c>
    </row>
    <row r="651" spans="1:17">
      <c r="A651" s="626" t="s">
        <v>20464</v>
      </c>
      <c r="B651" s="627">
        <v>2.5</v>
      </c>
      <c r="C651" s="626">
        <v>250</v>
      </c>
      <c r="D651" s="629" t="str">
        <f t="shared" si="45"/>
        <v>PROFIL U_2.5_250</v>
      </c>
      <c r="E651">
        <v>50</v>
      </c>
      <c r="F651" s="629" t="str">
        <f t="shared" si="46"/>
        <v>PROFIL U_2.5_250_50</v>
      </c>
      <c r="G651">
        <v>50</v>
      </c>
      <c r="H651" s="629" t="str">
        <f t="shared" si="47"/>
        <v>PROFIL U_2.5_250_50_50</v>
      </c>
      <c r="Q651">
        <f t="shared" si="48"/>
        <v>0</v>
      </c>
    </row>
    <row r="652" spans="1:17">
      <c r="A652" s="626" t="s">
        <v>20464</v>
      </c>
      <c r="B652" s="627">
        <v>2.5</v>
      </c>
      <c r="C652" s="626">
        <v>250</v>
      </c>
      <c r="D652" s="629" t="str">
        <f t="shared" si="45"/>
        <v>PROFIL U_2.5_250</v>
      </c>
      <c r="E652">
        <v>55</v>
      </c>
      <c r="F652" s="629" t="str">
        <f t="shared" si="46"/>
        <v>PROFIL U_2.5_250_55</v>
      </c>
      <c r="G652">
        <v>55</v>
      </c>
      <c r="H652" s="629" t="str">
        <f t="shared" si="47"/>
        <v>PROFIL U_2.5_250_55_55</v>
      </c>
      <c r="Q652">
        <f t="shared" si="48"/>
        <v>0</v>
      </c>
    </row>
    <row r="653" spans="1:17">
      <c r="A653" s="626" t="s">
        <v>20464</v>
      </c>
      <c r="B653" s="627">
        <v>2.5</v>
      </c>
      <c r="C653" s="626">
        <v>250</v>
      </c>
      <c r="D653" s="629" t="str">
        <f t="shared" si="45"/>
        <v>PROFIL U_2.5_250</v>
      </c>
      <c r="E653">
        <v>60</v>
      </c>
      <c r="F653" s="629" t="str">
        <f t="shared" si="46"/>
        <v>PROFIL U_2.5_250_60</v>
      </c>
      <c r="G653">
        <v>60</v>
      </c>
      <c r="H653" s="629" t="str">
        <f t="shared" si="47"/>
        <v>PROFIL U_2.5_250_60_60</v>
      </c>
      <c r="Q653">
        <f t="shared" si="48"/>
        <v>0</v>
      </c>
    </row>
    <row r="654" spans="1:17">
      <c r="A654" s="626" t="s">
        <v>20464</v>
      </c>
      <c r="B654" s="627">
        <v>2.5</v>
      </c>
      <c r="C654" s="626">
        <v>250</v>
      </c>
      <c r="D654" s="629" t="str">
        <f t="shared" si="45"/>
        <v>PROFIL U_2.5_250</v>
      </c>
      <c r="E654">
        <v>65</v>
      </c>
      <c r="F654" s="629" t="str">
        <f t="shared" si="46"/>
        <v>PROFIL U_2.5_250_65</v>
      </c>
      <c r="G654">
        <v>65</v>
      </c>
      <c r="H654" s="629" t="str">
        <f t="shared" si="47"/>
        <v>PROFIL U_2.5_250_65_65</v>
      </c>
      <c r="Q654">
        <f t="shared" si="48"/>
        <v>0</v>
      </c>
    </row>
    <row r="655" spans="1:17">
      <c r="A655" s="626" t="s">
        <v>20464</v>
      </c>
      <c r="B655" s="627">
        <v>2.5</v>
      </c>
      <c r="C655" s="626">
        <v>250</v>
      </c>
      <c r="D655" s="629" t="str">
        <f t="shared" si="45"/>
        <v>PROFIL U_2.5_250</v>
      </c>
      <c r="E655">
        <v>70</v>
      </c>
      <c r="F655" s="629" t="str">
        <f t="shared" si="46"/>
        <v>PROFIL U_2.5_250_70</v>
      </c>
      <c r="G655">
        <v>70</v>
      </c>
      <c r="H655" s="629" t="str">
        <f t="shared" si="47"/>
        <v>PROFIL U_2.5_250_70_70</v>
      </c>
      <c r="Q655">
        <f t="shared" si="48"/>
        <v>0</v>
      </c>
    </row>
    <row r="656" spans="1:17">
      <c r="A656" s="626" t="s">
        <v>20464</v>
      </c>
      <c r="B656" s="627">
        <v>2.5</v>
      </c>
      <c r="C656" s="626">
        <v>250</v>
      </c>
      <c r="D656" s="629" t="str">
        <f t="shared" ref="D656:D719" si="49">CONCATENATE(A656,"_",B656,"_",C656)</f>
        <v>PROFIL U_2.5_250</v>
      </c>
      <c r="E656">
        <v>75</v>
      </c>
      <c r="F656" s="629" t="str">
        <f t="shared" ref="F656:F719" si="50">CONCATENATE(D656,"_",E656)</f>
        <v>PROFIL U_2.5_250_75</v>
      </c>
      <c r="G656">
        <v>75</v>
      </c>
      <c r="H656" s="629" t="str">
        <f t="shared" ref="H656:H719" si="51">CONCATENATE(F656,"_",G656)</f>
        <v>PROFIL U_2.5_250_75_75</v>
      </c>
      <c r="Q656">
        <f t="shared" si="48"/>
        <v>0</v>
      </c>
    </row>
    <row r="657" spans="1:17">
      <c r="A657" s="626" t="s">
        <v>20464</v>
      </c>
      <c r="B657" s="627">
        <v>2.5</v>
      </c>
      <c r="C657" s="626">
        <v>250</v>
      </c>
      <c r="D657" s="629" t="str">
        <f t="shared" si="49"/>
        <v>PROFIL U_2.5_250</v>
      </c>
      <c r="E657">
        <v>80</v>
      </c>
      <c r="F657" s="629" t="str">
        <f t="shared" si="50"/>
        <v>PROFIL U_2.5_250_80</v>
      </c>
      <c r="G657">
        <v>80</v>
      </c>
      <c r="H657" s="629" t="str">
        <f t="shared" si="51"/>
        <v>PROFIL U_2.5_250_80_80</v>
      </c>
      <c r="Q657">
        <f t="shared" si="48"/>
        <v>0</v>
      </c>
    </row>
    <row r="658" spans="1:17">
      <c r="A658" s="626" t="s">
        <v>20464</v>
      </c>
      <c r="B658" s="627">
        <v>2.5</v>
      </c>
      <c r="C658" s="626">
        <v>250</v>
      </c>
      <c r="D658" s="629" t="str">
        <f t="shared" si="49"/>
        <v>PROFIL U_2.5_250</v>
      </c>
      <c r="E658">
        <v>85</v>
      </c>
      <c r="F658" s="629" t="str">
        <f t="shared" si="50"/>
        <v>PROFIL U_2.5_250_85</v>
      </c>
      <c r="G658">
        <v>85</v>
      </c>
      <c r="H658" s="629" t="str">
        <f t="shared" si="51"/>
        <v>PROFIL U_2.5_250_85_85</v>
      </c>
      <c r="Q658">
        <f t="shared" si="48"/>
        <v>0</v>
      </c>
    </row>
    <row r="659" spans="1:17">
      <c r="A659" s="626" t="s">
        <v>20464</v>
      </c>
      <c r="B659" s="627">
        <v>2.5</v>
      </c>
      <c r="C659" s="626">
        <v>250</v>
      </c>
      <c r="D659" s="629" t="str">
        <f t="shared" si="49"/>
        <v>PROFIL U_2.5_250</v>
      </c>
      <c r="E659">
        <v>90</v>
      </c>
      <c r="F659" s="629" t="str">
        <f t="shared" si="50"/>
        <v>PROFIL U_2.5_250_90</v>
      </c>
      <c r="G659">
        <v>90</v>
      </c>
      <c r="H659" s="629" t="str">
        <f t="shared" si="51"/>
        <v>PROFIL U_2.5_250_90_90</v>
      </c>
      <c r="Q659">
        <f t="shared" si="48"/>
        <v>0</v>
      </c>
    </row>
    <row r="660" spans="1:17">
      <c r="A660" s="626" t="s">
        <v>20464</v>
      </c>
      <c r="B660" s="627">
        <v>2.5</v>
      </c>
      <c r="C660" s="626">
        <v>250</v>
      </c>
      <c r="D660" s="629" t="str">
        <f t="shared" si="49"/>
        <v>PROFIL U_2.5_250</v>
      </c>
      <c r="E660">
        <v>95</v>
      </c>
      <c r="F660" s="629" t="str">
        <f t="shared" si="50"/>
        <v>PROFIL U_2.5_250_95</v>
      </c>
      <c r="G660">
        <v>95</v>
      </c>
      <c r="H660" s="629" t="str">
        <f t="shared" si="51"/>
        <v>PROFIL U_2.5_250_95_95</v>
      </c>
      <c r="Q660">
        <f t="shared" si="48"/>
        <v>0</v>
      </c>
    </row>
    <row r="661" spans="1:17">
      <c r="A661" s="626" t="s">
        <v>20464</v>
      </c>
      <c r="B661" s="627">
        <v>2.5</v>
      </c>
      <c r="C661" s="626">
        <v>250</v>
      </c>
      <c r="D661" s="629" t="str">
        <f t="shared" si="49"/>
        <v>PROFIL U_2.5_250</v>
      </c>
      <c r="E661">
        <v>100</v>
      </c>
      <c r="F661" s="629" t="str">
        <f t="shared" si="50"/>
        <v>PROFIL U_2.5_250_100</v>
      </c>
      <c r="G661">
        <v>100</v>
      </c>
      <c r="H661" s="629" t="str">
        <f t="shared" si="51"/>
        <v>PROFIL U_2.5_250_100_100</v>
      </c>
      <c r="Q661">
        <f t="shared" si="48"/>
        <v>0</v>
      </c>
    </row>
    <row r="662" spans="1:17">
      <c r="A662" s="626" t="s">
        <v>20464</v>
      </c>
      <c r="B662" s="627">
        <v>2.5</v>
      </c>
      <c r="C662" s="626">
        <v>260</v>
      </c>
      <c r="D662" s="629" t="str">
        <f t="shared" si="49"/>
        <v>PROFIL U_2.5_260</v>
      </c>
      <c r="E662">
        <v>40</v>
      </c>
      <c r="F662" s="629" t="str">
        <f t="shared" si="50"/>
        <v>PROFIL U_2.5_260_40</v>
      </c>
      <c r="G662">
        <v>40</v>
      </c>
      <c r="H662" s="629" t="str">
        <f t="shared" si="51"/>
        <v>PROFIL U_2.5_260_40_40</v>
      </c>
      <c r="Q662">
        <f t="shared" si="48"/>
        <v>0</v>
      </c>
    </row>
    <row r="663" spans="1:17">
      <c r="A663" s="626" t="s">
        <v>20464</v>
      </c>
      <c r="B663" s="627">
        <v>2.5</v>
      </c>
      <c r="C663" s="626">
        <v>260</v>
      </c>
      <c r="D663" s="629" t="str">
        <f t="shared" si="49"/>
        <v>PROFIL U_2.5_260</v>
      </c>
      <c r="E663">
        <v>45</v>
      </c>
      <c r="F663" s="629" t="str">
        <f t="shared" si="50"/>
        <v>PROFIL U_2.5_260_45</v>
      </c>
      <c r="G663">
        <v>45</v>
      </c>
      <c r="H663" s="629" t="str">
        <f t="shared" si="51"/>
        <v>PROFIL U_2.5_260_45_45</v>
      </c>
      <c r="Q663">
        <f t="shared" si="48"/>
        <v>0</v>
      </c>
    </row>
    <row r="664" spans="1:17">
      <c r="A664" s="626" t="s">
        <v>20464</v>
      </c>
      <c r="B664" s="627">
        <v>2.5</v>
      </c>
      <c r="C664" s="626">
        <v>260</v>
      </c>
      <c r="D664" s="629" t="str">
        <f t="shared" si="49"/>
        <v>PROFIL U_2.5_260</v>
      </c>
      <c r="E664">
        <v>50</v>
      </c>
      <c r="F664" s="629" t="str">
        <f t="shared" si="50"/>
        <v>PROFIL U_2.5_260_50</v>
      </c>
      <c r="G664">
        <v>50</v>
      </c>
      <c r="H664" s="629" t="str">
        <f t="shared" si="51"/>
        <v>PROFIL U_2.5_260_50_50</v>
      </c>
      <c r="Q664">
        <f t="shared" si="48"/>
        <v>0</v>
      </c>
    </row>
    <row r="665" spans="1:17">
      <c r="A665" s="626" t="s">
        <v>20464</v>
      </c>
      <c r="B665" s="627">
        <v>2.5</v>
      </c>
      <c r="C665" s="626">
        <v>260</v>
      </c>
      <c r="D665" s="629" t="str">
        <f t="shared" si="49"/>
        <v>PROFIL U_2.5_260</v>
      </c>
      <c r="E665">
        <v>55</v>
      </c>
      <c r="F665" s="629" t="str">
        <f t="shared" si="50"/>
        <v>PROFIL U_2.5_260_55</v>
      </c>
      <c r="G665">
        <v>55</v>
      </c>
      <c r="H665" s="629" t="str">
        <f t="shared" si="51"/>
        <v>PROFIL U_2.5_260_55_55</v>
      </c>
      <c r="Q665">
        <f t="shared" si="48"/>
        <v>0</v>
      </c>
    </row>
    <row r="666" spans="1:17">
      <c r="A666" s="626" t="s">
        <v>20464</v>
      </c>
      <c r="B666" s="627">
        <v>2.5</v>
      </c>
      <c r="C666" s="626">
        <v>260</v>
      </c>
      <c r="D666" s="629" t="str">
        <f t="shared" si="49"/>
        <v>PROFIL U_2.5_260</v>
      </c>
      <c r="E666">
        <v>60</v>
      </c>
      <c r="F666" s="629" t="str">
        <f t="shared" si="50"/>
        <v>PROFIL U_2.5_260_60</v>
      </c>
      <c r="G666">
        <v>60</v>
      </c>
      <c r="H666" s="629" t="str">
        <f t="shared" si="51"/>
        <v>PROFIL U_2.5_260_60_60</v>
      </c>
      <c r="Q666">
        <f t="shared" si="48"/>
        <v>0</v>
      </c>
    </row>
    <row r="667" spans="1:17">
      <c r="A667" s="626" t="s">
        <v>20464</v>
      </c>
      <c r="B667" s="627">
        <v>2.5</v>
      </c>
      <c r="C667" s="626">
        <v>260</v>
      </c>
      <c r="D667" s="629" t="str">
        <f t="shared" si="49"/>
        <v>PROFIL U_2.5_260</v>
      </c>
      <c r="E667">
        <v>65</v>
      </c>
      <c r="F667" s="629" t="str">
        <f t="shared" si="50"/>
        <v>PROFIL U_2.5_260_65</v>
      </c>
      <c r="G667">
        <v>65</v>
      </c>
      <c r="H667" s="629" t="str">
        <f t="shared" si="51"/>
        <v>PROFIL U_2.5_260_65_65</v>
      </c>
      <c r="Q667">
        <f t="shared" si="48"/>
        <v>0</v>
      </c>
    </row>
    <row r="668" spans="1:17">
      <c r="A668" s="626" t="s">
        <v>20464</v>
      </c>
      <c r="B668" s="627">
        <v>2.5</v>
      </c>
      <c r="C668" s="626">
        <v>260</v>
      </c>
      <c r="D668" s="629" t="str">
        <f t="shared" si="49"/>
        <v>PROFIL U_2.5_260</v>
      </c>
      <c r="E668">
        <v>70</v>
      </c>
      <c r="F668" s="629" t="str">
        <f t="shared" si="50"/>
        <v>PROFIL U_2.5_260_70</v>
      </c>
      <c r="G668">
        <v>70</v>
      </c>
      <c r="H668" s="629" t="str">
        <f t="shared" si="51"/>
        <v>PROFIL U_2.5_260_70_70</v>
      </c>
      <c r="Q668">
        <f t="shared" si="48"/>
        <v>0</v>
      </c>
    </row>
    <row r="669" spans="1:17">
      <c r="A669" s="626" t="s">
        <v>20464</v>
      </c>
      <c r="B669" s="627">
        <v>2.5</v>
      </c>
      <c r="C669" s="626">
        <v>260</v>
      </c>
      <c r="D669" s="629" t="str">
        <f t="shared" si="49"/>
        <v>PROFIL U_2.5_260</v>
      </c>
      <c r="E669">
        <v>75</v>
      </c>
      <c r="F669" s="629" t="str">
        <f t="shared" si="50"/>
        <v>PROFIL U_2.5_260_75</v>
      </c>
      <c r="G669">
        <v>75</v>
      </c>
      <c r="H669" s="629" t="str">
        <f t="shared" si="51"/>
        <v>PROFIL U_2.5_260_75_75</v>
      </c>
      <c r="Q669">
        <f t="shared" si="48"/>
        <v>0</v>
      </c>
    </row>
    <row r="670" spans="1:17">
      <c r="A670" s="626" t="s">
        <v>20464</v>
      </c>
      <c r="B670" s="627">
        <v>2.5</v>
      </c>
      <c r="C670" s="626">
        <v>260</v>
      </c>
      <c r="D670" s="629" t="str">
        <f t="shared" si="49"/>
        <v>PROFIL U_2.5_260</v>
      </c>
      <c r="E670">
        <v>80</v>
      </c>
      <c r="F670" s="629" t="str">
        <f t="shared" si="50"/>
        <v>PROFIL U_2.5_260_80</v>
      </c>
      <c r="G670">
        <v>80</v>
      </c>
      <c r="H670" s="629" t="str">
        <f t="shared" si="51"/>
        <v>PROFIL U_2.5_260_80_80</v>
      </c>
      <c r="Q670">
        <f t="shared" ref="Q670:Q733" si="52">I670-K670</f>
        <v>0</v>
      </c>
    </row>
    <row r="671" spans="1:17">
      <c r="A671" s="626" t="s">
        <v>20464</v>
      </c>
      <c r="B671" s="627">
        <v>2.5</v>
      </c>
      <c r="C671" s="626">
        <v>260</v>
      </c>
      <c r="D671" s="629" t="str">
        <f t="shared" si="49"/>
        <v>PROFIL U_2.5_260</v>
      </c>
      <c r="E671">
        <v>85</v>
      </c>
      <c r="F671" s="629" t="str">
        <f t="shared" si="50"/>
        <v>PROFIL U_2.5_260_85</v>
      </c>
      <c r="G671">
        <v>85</v>
      </c>
      <c r="H671" s="629" t="str">
        <f t="shared" si="51"/>
        <v>PROFIL U_2.5_260_85_85</v>
      </c>
      <c r="Q671">
        <f t="shared" si="52"/>
        <v>0</v>
      </c>
    </row>
    <row r="672" spans="1:17">
      <c r="A672" s="626" t="s">
        <v>20464</v>
      </c>
      <c r="B672" s="627">
        <v>2.5</v>
      </c>
      <c r="C672" s="626">
        <v>260</v>
      </c>
      <c r="D672" s="629" t="str">
        <f t="shared" si="49"/>
        <v>PROFIL U_2.5_260</v>
      </c>
      <c r="E672">
        <v>90</v>
      </c>
      <c r="F672" s="629" t="str">
        <f t="shared" si="50"/>
        <v>PROFIL U_2.5_260_90</v>
      </c>
      <c r="G672">
        <v>90</v>
      </c>
      <c r="H672" s="629" t="str">
        <f t="shared" si="51"/>
        <v>PROFIL U_2.5_260_90_90</v>
      </c>
      <c r="Q672">
        <f t="shared" si="52"/>
        <v>0</v>
      </c>
    </row>
    <row r="673" spans="1:17">
      <c r="A673" s="626" t="s">
        <v>20464</v>
      </c>
      <c r="B673" s="627">
        <v>2.5</v>
      </c>
      <c r="C673" s="626">
        <v>260</v>
      </c>
      <c r="D673" s="629" t="str">
        <f t="shared" si="49"/>
        <v>PROFIL U_2.5_260</v>
      </c>
      <c r="E673">
        <v>95</v>
      </c>
      <c r="F673" s="629" t="str">
        <f t="shared" si="50"/>
        <v>PROFIL U_2.5_260_95</v>
      </c>
      <c r="G673">
        <v>95</v>
      </c>
      <c r="H673" s="629" t="str">
        <f t="shared" si="51"/>
        <v>PROFIL U_2.5_260_95_95</v>
      </c>
      <c r="Q673">
        <f t="shared" si="52"/>
        <v>0</v>
      </c>
    </row>
    <row r="674" spans="1:17">
      <c r="A674" s="626" t="s">
        <v>20464</v>
      </c>
      <c r="B674" s="627">
        <v>2.5</v>
      </c>
      <c r="C674" s="626">
        <v>260</v>
      </c>
      <c r="D674" s="629" t="str">
        <f t="shared" si="49"/>
        <v>PROFIL U_2.5_260</v>
      </c>
      <c r="E674">
        <v>100</v>
      </c>
      <c r="F674" s="629" t="str">
        <f t="shared" si="50"/>
        <v>PROFIL U_2.5_260_100</v>
      </c>
      <c r="G674">
        <v>100</v>
      </c>
      <c r="H674" s="629" t="str">
        <f t="shared" si="51"/>
        <v>PROFIL U_2.5_260_100_100</v>
      </c>
      <c r="Q674">
        <f t="shared" si="52"/>
        <v>0</v>
      </c>
    </row>
    <row r="675" spans="1:17">
      <c r="A675" s="626" t="s">
        <v>20464</v>
      </c>
      <c r="B675" s="627">
        <v>2.5</v>
      </c>
      <c r="C675" s="626">
        <v>270</v>
      </c>
      <c r="D675" s="629" t="str">
        <f t="shared" si="49"/>
        <v>PROFIL U_2.5_270</v>
      </c>
      <c r="E675">
        <v>40</v>
      </c>
      <c r="F675" s="629" t="str">
        <f t="shared" si="50"/>
        <v>PROFIL U_2.5_270_40</v>
      </c>
      <c r="G675">
        <v>40</v>
      </c>
      <c r="H675" s="629" t="str">
        <f t="shared" si="51"/>
        <v>PROFIL U_2.5_270_40_40</v>
      </c>
      <c r="Q675">
        <f t="shared" si="52"/>
        <v>0</v>
      </c>
    </row>
    <row r="676" spans="1:17">
      <c r="A676" s="626" t="s">
        <v>20464</v>
      </c>
      <c r="B676" s="627">
        <v>2.5</v>
      </c>
      <c r="C676" s="626">
        <v>270</v>
      </c>
      <c r="D676" s="629" t="str">
        <f t="shared" si="49"/>
        <v>PROFIL U_2.5_270</v>
      </c>
      <c r="E676">
        <v>45</v>
      </c>
      <c r="F676" s="629" t="str">
        <f t="shared" si="50"/>
        <v>PROFIL U_2.5_270_45</v>
      </c>
      <c r="G676">
        <v>45</v>
      </c>
      <c r="H676" s="629" t="str">
        <f t="shared" si="51"/>
        <v>PROFIL U_2.5_270_45_45</v>
      </c>
      <c r="Q676">
        <f t="shared" si="52"/>
        <v>0</v>
      </c>
    </row>
    <row r="677" spans="1:17">
      <c r="A677" s="626" t="s">
        <v>20464</v>
      </c>
      <c r="B677" s="627">
        <v>2.5</v>
      </c>
      <c r="C677" s="626">
        <v>270</v>
      </c>
      <c r="D677" s="629" t="str">
        <f t="shared" si="49"/>
        <v>PROFIL U_2.5_270</v>
      </c>
      <c r="E677">
        <v>50</v>
      </c>
      <c r="F677" s="629" t="str">
        <f t="shared" si="50"/>
        <v>PROFIL U_2.5_270_50</v>
      </c>
      <c r="G677">
        <v>50</v>
      </c>
      <c r="H677" s="629" t="str">
        <f t="shared" si="51"/>
        <v>PROFIL U_2.5_270_50_50</v>
      </c>
      <c r="Q677">
        <f t="shared" si="52"/>
        <v>0</v>
      </c>
    </row>
    <row r="678" spans="1:17">
      <c r="A678" s="626" t="s">
        <v>20464</v>
      </c>
      <c r="B678" s="627">
        <v>2.5</v>
      </c>
      <c r="C678" s="626">
        <v>270</v>
      </c>
      <c r="D678" s="629" t="str">
        <f t="shared" si="49"/>
        <v>PROFIL U_2.5_270</v>
      </c>
      <c r="E678">
        <v>55</v>
      </c>
      <c r="F678" s="629" t="str">
        <f t="shared" si="50"/>
        <v>PROFIL U_2.5_270_55</v>
      </c>
      <c r="G678">
        <v>55</v>
      </c>
      <c r="H678" s="629" t="str">
        <f t="shared" si="51"/>
        <v>PROFIL U_2.5_270_55_55</v>
      </c>
      <c r="Q678">
        <f t="shared" si="52"/>
        <v>0</v>
      </c>
    </row>
    <row r="679" spans="1:17">
      <c r="A679" s="626" t="s">
        <v>20464</v>
      </c>
      <c r="B679" s="627">
        <v>2.5</v>
      </c>
      <c r="C679" s="626">
        <v>270</v>
      </c>
      <c r="D679" s="629" t="str">
        <f t="shared" si="49"/>
        <v>PROFIL U_2.5_270</v>
      </c>
      <c r="E679">
        <v>60</v>
      </c>
      <c r="F679" s="629" t="str">
        <f t="shared" si="50"/>
        <v>PROFIL U_2.5_270_60</v>
      </c>
      <c r="G679">
        <v>60</v>
      </c>
      <c r="H679" s="629" t="str">
        <f t="shared" si="51"/>
        <v>PROFIL U_2.5_270_60_60</v>
      </c>
      <c r="Q679">
        <f t="shared" si="52"/>
        <v>0</v>
      </c>
    </row>
    <row r="680" spans="1:17">
      <c r="A680" s="626" t="s">
        <v>20464</v>
      </c>
      <c r="B680" s="627">
        <v>2.5</v>
      </c>
      <c r="C680" s="626">
        <v>270</v>
      </c>
      <c r="D680" s="629" t="str">
        <f t="shared" si="49"/>
        <v>PROFIL U_2.5_270</v>
      </c>
      <c r="E680">
        <v>65</v>
      </c>
      <c r="F680" s="629" t="str">
        <f t="shared" si="50"/>
        <v>PROFIL U_2.5_270_65</v>
      </c>
      <c r="G680">
        <v>65</v>
      </c>
      <c r="H680" s="629" t="str">
        <f t="shared" si="51"/>
        <v>PROFIL U_2.5_270_65_65</v>
      </c>
      <c r="Q680">
        <f t="shared" si="52"/>
        <v>0</v>
      </c>
    </row>
    <row r="681" spans="1:17">
      <c r="A681" s="626" t="s">
        <v>20464</v>
      </c>
      <c r="B681" s="627">
        <v>2.5</v>
      </c>
      <c r="C681" s="626">
        <v>270</v>
      </c>
      <c r="D681" s="629" t="str">
        <f t="shared" si="49"/>
        <v>PROFIL U_2.5_270</v>
      </c>
      <c r="E681">
        <v>70</v>
      </c>
      <c r="F681" s="629" t="str">
        <f t="shared" si="50"/>
        <v>PROFIL U_2.5_270_70</v>
      </c>
      <c r="G681">
        <v>70</v>
      </c>
      <c r="H681" s="629" t="str">
        <f t="shared" si="51"/>
        <v>PROFIL U_2.5_270_70_70</v>
      </c>
      <c r="Q681">
        <f t="shared" si="52"/>
        <v>0</v>
      </c>
    </row>
    <row r="682" spans="1:17">
      <c r="A682" s="626" t="s">
        <v>20464</v>
      </c>
      <c r="B682" s="627">
        <v>2.5</v>
      </c>
      <c r="C682" s="626">
        <v>270</v>
      </c>
      <c r="D682" s="629" t="str">
        <f t="shared" si="49"/>
        <v>PROFIL U_2.5_270</v>
      </c>
      <c r="E682">
        <v>75</v>
      </c>
      <c r="F682" s="629" t="str">
        <f t="shared" si="50"/>
        <v>PROFIL U_2.5_270_75</v>
      </c>
      <c r="G682">
        <v>75</v>
      </c>
      <c r="H682" s="629" t="str">
        <f t="shared" si="51"/>
        <v>PROFIL U_2.5_270_75_75</v>
      </c>
      <c r="Q682">
        <f t="shared" si="52"/>
        <v>0</v>
      </c>
    </row>
    <row r="683" spans="1:17">
      <c r="A683" s="626" t="s">
        <v>20464</v>
      </c>
      <c r="B683" s="627">
        <v>2.5</v>
      </c>
      <c r="C683" s="626">
        <v>270</v>
      </c>
      <c r="D683" s="629" t="str">
        <f t="shared" si="49"/>
        <v>PROFIL U_2.5_270</v>
      </c>
      <c r="E683">
        <v>80</v>
      </c>
      <c r="F683" s="629" t="str">
        <f t="shared" si="50"/>
        <v>PROFIL U_2.5_270_80</v>
      </c>
      <c r="G683">
        <v>80</v>
      </c>
      <c r="H683" s="629" t="str">
        <f t="shared" si="51"/>
        <v>PROFIL U_2.5_270_80_80</v>
      </c>
      <c r="Q683">
        <f t="shared" si="52"/>
        <v>0</v>
      </c>
    </row>
    <row r="684" spans="1:17">
      <c r="A684" s="626" t="s">
        <v>20464</v>
      </c>
      <c r="B684" s="627">
        <v>2.5</v>
      </c>
      <c r="C684" s="626">
        <v>270</v>
      </c>
      <c r="D684" s="629" t="str">
        <f t="shared" si="49"/>
        <v>PROFIL U_2.5_270</v>
      </c>
      <c r="E684">
        <v>85</v>
      </c>
      <c r="F684" s="629" t="str">
        <f t="shared" si="50"/>
        <v>PROFIL U_2.5_270_85</v>
      </c>
      <c r="G684">
        <v>85</v>
      </c>
      <c r="H684" s="629" t="str">
        <f t="shared" si="51"/>
        <v>PROFIL U_2.5_270_85_85</v>
      </c>
      <c r="Q684">
        <f t="shared" si="52"/>
        <v>0</v>
      </c>
    </row>
    <row r="685" spans="1:17">
      <c r="A685" s="626" t="s">
        <v>20464</v>
      </c>
      <c r="B685" s="627">
        <v>2.5</v>
      </c>
      <c r="C685" s="626">
        <v>270</v>
      </c>
      <c r="D685" s="629" t="str">
        <f t="shared" si="49"/>
        <v>PROFIL U_2.5_270</v>
      </c>
      <c r="E685">
        <v>90</v>
      </c>
      <c r="F685" s="629" t="str">
        <f t="shared" si="50"/>
        <v>PROFIL U_2.5_270_90</v>
      </c>
      <c r="G685">
        <v>90</v>
      </c>
      <c r="H685" s="629" t="str">
        <f t="shared" si="51"/>
        <v>PROFIL U_2.5_270_90_90</v>
      </c>
      <c r="Q685">
        <f t="shared" si="52"/>
        <v>0</v>
      </c>
    </row>
    <row r="686" spans="1:17">
      <c r="A686" s="626" t="s">
        <v>20464</v>
      </c>
      <c r="B686" s="627">
        <v>2.5</v>
      </c>
      <c r="C686" s="626">
        <v>270</v>
      </c>
      <c r="D686" s="629" t="str">
        <f t="shared" si="49"/>
        <v>PROFIL U_2.5_270</v>
      </c>
      <c r="E686">
        <v>95</v>
      </c>
      <c r="F686" s="629" t="str">
        <f t="shared" si="50"/>
        <v>PROFIL U_2.5_270_95</v>
      </c>
      <c r="G686">
        <v>95</v>
      </c>
      <c r="H686" s="629" t="str">
        <f t="shared" si="51"/>
        <v>PROFIL U_2.5_270_95_95</v>
      </c>
      <c r="Q686">
        <f t="shared" si="52"/>
        <v>0</v>
      </c>
    </row>
    <row r="687" spans="1:17">
      <c r="A687" s="626" t="s">
        <v>20464</v>
      </c>
      <c r="B687" s="627">
        <v>2.5</v>
      </c>
      <c r="C687" s="626">
        <v>270</v>
      </c>
      <c r="D687" s="629" t="str">
        <f t="shared" si="49"/>
        <v>PROFIL U_2.5_270</v>
      </c>
      <c r="E687">
        <v>100</v>
      </c>
      <c r="F687" s="629" t="str">
        <f t="shared" si="50"/>
        <v>PROFIL U_2.5_270_100</v>
      </c>
      <c r="G687">
        <v>100</v>
      </c>
      <c r="H687" s="629" t="str">
        <f t="shared" si="51"/>
        <v>PROFIL U_2.5_270_100_100</v>
      </c>
      <c r="Q687">
        <f t="shared" si="52"/>
        <v>0</v>
      </c>
    </row>
    <row r="688" spans="1:17">
      <c r="A688" s="626" t="s">
        <v>20464</v>
      </c>
      <c r="B688" s="627">
        <v>2.5</v>
      </c>
      <c r="C688" s="626">
        <v>280</v>
      </c>
      <c r="D688" s="629" t="str">
        <f t="shared" si="49"/>
        <v>PROFIL U_2.5_280</v>
      </c>
      <c r="E688">
        <v>40</v>
      </c>
      <c r="F688" s="629" t="str">
        <f t="shared" si="50"/>
        <v>PROFIL U_2.5_280_40</v>
      </c>
      <c r="G688">
        <v>40</v>
      </c>
      <c r="H688" s="629" t="str">
        <f t="shared" si="51"/>
        <v>PROFIL U_2.5_280_40_40</v>
      </c>
      <c r="Q688">
        <f t="shared" si="52"/>
        <v>0</v>
      </c>
    </row>
    <row r="689" spans="1:17">
      <c r="A689" s="626" t="s">
        <v>20464</v>
      </c>
      <c r="B689" s="627">
        <v>2.5</v>
      </c>
      <c r="C689" s="626">
        <v>280</v>
      </c>
      <c r="D689" s="629" t="str">
        <f t="shared" si="49"/>
        <v>PROFIL U_2.5_280</v>
      </c>
      <c r="E689">
        <v>45</v>
      </c>
      <c r="F689" s="629" t="str">
        <f t="shared" si="50"/>
        <v>PROFIL U_2.5_280_45</v>
      </c>
      <c r="G689">
        <v>45</v>
      </c>
      <c r="H689" s="629" t="str">
        <f t="shared" si="51"/>
        <v>PROFIL U_2.5_280_45_45</v>
      </c>
      <c r="Q689">
        <f t="shared" si="52"/>
        <v>0</v>
      </c>
    </row>
    <row r="690" spans="1:17">
      <c r="A690" s="626" t="s">
        <v>20464</v>
      </c>
      <c r="B690" s="627">
        <v>2.5</v>
      </c>
      <c r="C690" s="626">
        <v>280</v>
      </c>
      <c r="D690" s="629" t="str">
        <f t="shared" si="49"/>
        <v>PROFIL U_2.5_280</v>
      </c>
      <c r="E690">
        <v>50</v>
      </c>
      <c r="F690" s="629" t="str">
        <f t="shared" si="50"/>
        <v>PROFIL U_2.5_280_50</v>
      </c>
      <c r="G690">
        <v>50</v>
      </c>
      <c r="H690" s="629" t="str">
        <f t="shared" si="51"/>
        <v>PROFIL U_2.5_280_50_50</v>
      </c>
      <c r="Q690">
        <f t="shared" si="52"/>
        <v>0</v>
      </c>
    </row>
    <row r="691" spans="1:17">
      <c r="A691" s="626" t="s">
        <v>20464</v>
      </c>
      <c r="B691" s="627">
        <v>2.5</v>
      </c>
      <c r="C691" s="626">
        <v>280</v>
      </c>
      <c r="D691" s="629" t="str">
        <f t="shared" si="49"/>
        <v>PROFIL U_2.5_280</v>
      </c>
      <c r="E691">
        <v>55</v>
      </c>
      <c r="F691" s="629" t="str">
        <f t="shared" si="50"/>
        <v>PROFIL U_2.5_280_55</v>
      </c>
      <c r="G691">
        <v>55</v>
      </c>
      <c r="H691" s="629" t="str">
        <f t="shared" si="51"/>
        <v>PROFIL U_2.5_280_55_55</v>
      </c>
      <c r="Q691">
        <f t="shared" si="52"/>
        <v>0</v>
      </c>
    </row>
    <row r="692" spans="1:17">
      <c r="A692" s="626" t="s">
        <v>20464</v>
      </c>
      <c r="B692" s="627">
        <v>2.5</v>
      </c>
      <c r="C692" s="626">
        <v>280</v>
      </c>
      <c r="D692" s="629" t="str">
        <f t="shared" si="49"/>
        <v>PROFIL U_2.5_280</v>
      </c>
      <c r="E692">
        <v>60</v>
      </c>
      <c r="F692" s="629" t="str">
        <f t="shared" si="50"/>
        <v>PROFIL U_2.5_280_60</v>
      </c>
      <c r="G692">
        <v>60</v>
      </c>
      <c r="H692" s="629" t="str">
        <f t="shared" si="51"/>
        <v>PROFIL U_2.5_280_60_60</v>
      </c>
      <c r="Q692">
        <f t="shared" si="52"/>
        <v>0</v>
      </c>
    </row>
    <row r="693" spans="1:17">
      <c r="A693" s="626" t="s">
        <v>20464</v>
      </c>
      <c r="B693" s="627">
        <v>2.5</v>
      </c>
      <c r="C693" s="626">
        <v>280</v>
      </c>
      <c r="D693" s="629" t="str">
        <f t="shared" si="49"/>
        <v>PROFIL U_2.5_280</v>
      </c>
      <c r="E693">
        <v>65</v>
      </c>
      <c r="F693" s="629" t="str">
        <f t="shared" si="50"/>
        <v>PROFIL U_2.5_280_65</v>
      </c>
      <c r="G693">
        <v>65</v>
      </c>
      <c r="H693" s="629" t="str">
        <f t="shared" si="51"/>
        <v>PROFIL U_2.5_280_65_65</v>
      </c>
      <c r="Q693">
        <f t="shared" si="52"/>
        <v>0</v>
      </c>
    </row>
    <row r="694" spans="1:17">
      <c r="A694" s="626" t="s">
        <v>20464</v>
      </c>
      <c r="B694" s="627">
        <v>2.5</v>
      </c>
      <c r="C694" s="626">
        <v>280</v>
      </c>
      <c r="D694" s="629" t="str">
        <f t="shared" si="49"/>
        <v>PROFIL U_2.5_280</v>
      </c>
      <c r="E694">
        <v>70</v>
      </c>
      <c r="F694" s="629" t="str">
        <f t="shared" si="50"/>
        <v>PROFIL U_2.5_280_70</v>
      </c>
      <c r="G694">
        <v>70</v>
      </c>
      <c r="H694" s="629" t="str">
        <f t="shared" si="51"/>
        <v>PROFIL U_2.5_280_70_70</v>
      </c>
      <c r="Q694">
        <f t="shared" si="52"/>
        <v>0</v>
      </c>
    </row>
    <row r="695" spans="1:17">
      <c r="A695" s="626" t="s">
        <v>20464</v>
      </c>
      <c r="B695" s="627">
        <v>2.5</v>
      </c>
      <c r="C695" s="626">
        <v>280</v>
      </c>
      <c r="D695" s="629" t="str">
        <f t="shared" si="49"/>
        <v>PROFIL U_2.5_280</v>
      </c>
      <c r="E695">
        <v>75</v>
      </c>
      <c r="F695" s="629" t="str">
        <f t="shared" si="50"/>
        <v>PROFIL U_2.5_280_75</v>
      </c>
      <c r="G695">
        <v>75</v>
      </c>
      <c r="H695" s="629" t="str">
        <f t="shared" si="51"/>
        <v>PROFIL U_2.5_280_75_75</v>
      </c>
      <c r="Q695">
        <f t="shared" si="52"/>
        <v>0</v>
      </c>
    </row>
    <row r="696" spans="1:17">
      <c r="A696" s="626" t="s">
        <v>20464</v>
      </c>
      <c r="B696" s="627">
        <v>2.5</v>
      </c>
      <c r="C696" s="626">
        <v>280</v>
      </c>
      <c r="D696" s="629" t="str">
        <f t="shared" si="49"/>
        <v>PROFIL U_2.5_280</v>
      </c>
      <c r="E696">
        <v>80</v>
      </c>
      <c r="F696" s="629" t="str">
        <f t="shared" si="50"/>
        <v>PROFIL U_2.5_280_80</v>
      </c>
      <c r="G696">
        <v>80</v>
      </c>
      <c r="H696" s="629" t="str">
        <f t="shared" si="51"/>
        <v>PROFIL U_2.5_280_80_80</v>
      </c>
      <c r="Q696">
        <f t="shared" si="52"/>
        <v>0</v>
      </c>
    </row>
    <row r="697" spans="1:17">
      <c r="A697" s="626" t="s">
        <v>20464</v>
      </c>
      <c r="B697" s="627">
        <v>2.5</v>
      </c>
      <c r="C697" s="626">
        <v>280</v>
      </c>
      <c r="D697" s="629" t="str">
        <f t="shared" si="49"/>
        <v>PROFIL U_2.5_280</v>
      </c>
      <c r="E697">
        <v>85</v>
      </c>
      <c r="F697" s="629" t="str">
        <f t="shared" si="50"/>
        <v>PROFIL U_2.5_280_85</v>
      </c>
      <c r="G697">
        <v>85</v>
      </c>
      <c r="H697" s="629" t="str">
        <f t="shared" si="51"/>
        <v>PROFIL U_2.5_280_85_85</v>
      </c>
      <c r="Q697">
        <f t="shared" si="52"/>
        <v>0</v>
      </c>
    </row>
    <row r="698" spans="1:17">
      <c r="A698" s="626" t="s">
        <v>20464</v>
      </c>
      <c r="B698" s="627">
        <v>2.5</v>
      </c>
      <c r="C698" s="626">
        <v>280</v>
      </c>
      <c r="D698" s="629" t="str">
        <f t="shared" si="49"/>
        <v>PROFIL U_2.5_280</v>
      </c>
      <c r="E698">
        <v>90</v>
      </c>
      <c r="F698" s="629" t="str">
        <f t="shared" si="50"/>
        <v>PROFIL U_2.5_280_90</v>
      </c>
      <c r="G698">
        <v>90</v>
      </c>
      <c r="H698" s="629" t="str">
        <f t="shared" si="51"/>
        <v>PROFIL U_2.5_280_90_90</v>
      </c>
      <c r="Q698">
        <f t="shared" si="52"/>
        <v>0</v>
      </c>
    </row>
    <row r="699" spans="1:17">
      <c r="A699" s="626" t="s">
        <v>20464</v>
      </c>
      <c r="B699" s="627">
        <v>2.5</v>
      </c>
      <c r="C699" s="626">
        <v>280</v>
      </c>
      <c r="D699" s="629" t="str">
        <f t="shared" si="49"/>
        <v>PROFIL U_2.5_280</v>
      </c>
      <c r="E699">
        <v>95</v>
      </c>
      <c r="F699" s="629" t="str">
        <f t="shared" si="50"/>
        <v>PROFIL U_2.5_280_95</v>
      </c>
      <c r="G699">
        <v>95</v>
      </c>
      <c r="H699" s="629" t="str">
        <f t="shared" si="51"/>
        <v>PROFIL U_2.5_280_95_95</v>
      </c>
      <c r="Q699">
        <f t="shared" si="52"/>
        <v>0</v>
      </c>
    </row>
    <row r="700" spans="1:17">
      <c r="A700" s="626" t="s">
        <v>20464</v>
      </c>
      <c r="B700" s="627">
        <v>2.5</v>
      </c>
      <c r="C700" s="626">
        <v>280</v>
      </c>
      <c r="D700" s="629" t="str">
        <f t="shared" si="49"/>
        <v>PROFIL U_2.5_280</v>
      </c>
      <c r="E700">
        <v>100</v>
      </c>
      <c r="F700" s="629" t="str">
        <f t="shared" si="50"/>
        <v>PROFIL U_2.5_280_100</v>
      </c>
      <c r="G700">
        <v>100</v>
      </c>
      <c r="H700" s="629" t="str">
        <f t="shared" si="51"/>
        <v>PROFIL U_2.5_280_100_100</v>
      </c>
      <c r="Q700">
        <f t="shared" si="52"/>
        <v>0</v>
      </c>
    </row>
    <row r="701" spans="1:17">
      <c r="A701" s="626" t="s">
        <v>20464</v>
      </c>
      <c r="B701" s="627">
        <v>2.5</v>
      </c>
      <c r="C701" s="626">
        <v>290</v>
      </c>
      <c r="D701" s="629" t="str">
        <f t="shared" si="49"/>
        <v>PROFIL U_2.5_290</v>
      </c>
      <c r="E701">
        <v>40</v>
      </c>
      <c r="F701" s="629" t="str">
        <f t="shared" si="50"/>
        <v>PROFIL U_2.5_290_40</v>
      </c>
      <c r="G701">
        <v>40</v>
      </c>
      <c r="H701" s="629" t="str">
        <f t="shared" si="51"/>
        <v>PROFIL U_2.5_290_40_40</v>
      </c>
      <c r="Q701">
        <f t="shared" si="52"/>
        <v>0</v>
      </c>
    </row>
    <row r="702" spans="1:17">
      <c r="A702" s="626" t="s">
        <v>20464</v>
      </c>
      <c r="B702" s="627">
        <v>2.5</v>
      </c>
      <c r="C702" s="626">
        <v>290</v>
      </c>
      <c r="D702" s="629" t="str">
        <f t="shared" si="49"/>
        <v>PROFIL U_2.5_290</v>
      </c>
      <c r="E702">
        <v>45</v>
      </c>
      <c r="F702" s="629" t="str">
        <f t="shared" si="50"/>
        <v>PROFIL U_2.5_290_45</v>
      </c>
      <c r="G702">
        <v>45</v>
      </c>
      <c r="H702" s="629" t="str">
        <f t="shared" si="51"/>
        <v>PROFIL U_2.5_290_45_45</v>
      </c>
      <c r="Q702">
        <f t="shared" si="52"/>
        <v>0</v>
      </c>
    </row>
    <row r="703" spans="1:17">
      <c r="A703" s="626" t="s">
        <v>20464</v>
      </c>
      <c r="B703" s="627">
        <v>2.5</v>
      </c>
      <c r="C703" s="626">
        <v>290</v>
      </c>
      <c r="D703" s="629" t="str">
        <f t="shared" si="49"/>
        <v>PROFIL U_2.5_290</v>
      </c>
      <c r="E703">
        <v>50</v>
      </c>
      <c r="F703" s="629" t="str">
        <f t="shared" si="50"/>
        <v>PROFIL U_2.5_290_50</v>
      </c>
      <c r="G703">
        <v>50</v>
      </c>
      <c r="H703" s="629" t="str">
        <f t="shared" si="51"/>
        <v>PROFIL U_2.5_290_50_50</v>
      </c>
      <c r="Q703">
        <f t="shared" si="52"/>
        <v>0</v>
      </c>
    </row>
    <row r="704" spans="1:17">
      <c r="A704" s="626" t="s">
        <v>20464</v>
      </c>
      <c r="B704" s="627">
        <v>2.5</v>
      </c>
      <c r="C704" s="626">
        <v>290</v>
      </c>
      <c r="D704" s="629" t="str">
        <f t="shared" si="49"/>
        <v>PROFIL U_2.5_290</v>
      </c>
      <c r="E704">
        <v>55</v>
      </c>
      <c r="F704" s="629" t="str">
        <f t="shared" si="50"/>
        <v>PROFIL U_2.5_290_55</v>
      </c>
      <c r="G704">
        <v>55</v>
      </c>
      <c r="H704" s="629" t="str">
        <f t="shared" si="51"/>
        <v>PROFIL U_2.5_290_55_55</v>
      </c>
      <c r="Q704">
        <f t="shared" si="52"/>
        <v>0</v>
      </c>
    </row>
    <row r="705" spans="1:17">
      <c r="A705" s="626" t="s">
        <v>20464</v>
      </c>
      <c r="B705" s="627">
        <v>2.5</v>
      </c>
      <c r="C705" s="626">
        <v>290</v>
      </c>
      <c r="D705" s="629" t="str">
        <f t="shared" si="49"/>
        <v>PROFIL U_2.5_290</v>
      </c>
      <c r="E705">
        <v>60</v>
      </c>
      <c r="F705" s="629" t="str">
        <f t="shared" si="50"/>
        <v>PROFIL U_2.5_290_60</v>
      </c>
      <c r="G705">
        <v>60</v>
      </c>
      <c r="H705" s="629" t="str">
        <f t="shared" si="51"/>
        <v>PROFIL U_2.5_290_60_60</v>
      </c>
      <c r="Q705">
        <f t="shared" si="52"/>
        <v>0</v>
      </c>
    </row>
    <row r="706" spans="1:17">
      <c r="A706" s="626" t="s">
        <v>20464</v>
      </c>
      <c r="B706" s="627">
        <v>2.5</v>
      </c>
      <c r="C706" s="626">
        <v>290</v>
      </c>
      <c r="D706" s="629" t="str">
        <f t="shared" si="49"/>
        <v>PROFIL U_2.5_290</v>
      </c>
      <c r="E706">
        <v>65</v>
      </c>
      <c r="F706" s="629" t="str">
        <f t="shared" si="50"/>
        <v>PROFIL U_2.5_290_65</v>
      </c>
      <c r="G706">
        <v>65</v>
      </c>
      <c r="H706" s="629" t="str">
        <f t="shared" si="51"/>
        <v>PROFIL U_2.5_290_65_65</v>
      </c>
      <c r="Q706">
        <f t="shared" si="52"/>
        <v>0</v>
      </c>
    </row>
    <row r="707" spans="1:17">
      <c r="A707" s="626" t="s">
        <v>20464</v>
      </c>
      <c r="B707" s="627">
        <v>2.5</v>
      </c>
      <c r="C707" s="626">
        <v>290</v>
      </c>
      <c r="D707" s="629" t="str">
        <f t="shared" si="49"/>
        <v>PROFIL U_2.5_290</v>
      </c>
      <c r="E707">
        <v>70</v>
      </c>
      <c r="F707" s="629" t="str">
        <f t="shared" si="50"/>
        <v>PROFIL U_2.5_290_70</v>
      </c>
      <c r="G707">
        <v>70</v>
      </c>
      <c r="H707" s="629" t="str">
        <f t="shared" si="51"/>
        <v>PROFIL U_2.5_290_70_70</v>
      </c>
      <c r="Q707">
        <f t="shared" si="52"/>
        <v>0</v>
      </c>
    </row>
    <row r="708" spans="1:17">
      <c r="A708" s="626" t="s">
        <v>20464</v>
      </c>
      <c r="B708" s="627">
        <v>2.5</v>
      </c>
      <c r="C708" s="626">
        <v>290</v>
      </c>
      <c r="D708" s="629" t="str">
        <f t="shared" si="49"/>
        <v>PROFIL U_2.5_290</v>
      </c>
      <c r="E708">
        <v>75</v>
      </c>
      <c r="F708" s="629" t="str">
        <f t="shared" si="50"/>
        <v>PROFIL U_2.5_290_75</v>
      </c>
      <c r="G708">
        <v>75</v>
      </c>
      <c r="H708" s="629" t="str">
        <f t="shared" si="51"/>
        <v>PROFIL U_2.5_290_75_75</v>
      </c>
      <c r="Q708">
        <f t="shared" si="52"/>
        <v>0</v>
      </c>
    </row>
    <row r="709" spans="1:17">
      <c r="A709" s="626" t="s">
        <v>20464</v>
      </c>
      <c r="B709" s="627">
        <v>2.5</v>
      </c>
      <c r="C709" s="626">
        <v>290</v>
      </c>
      <c r="D709" s="629" t="str">
        <f t="shared" si="49"/>
        <v>PROFIL U_2.5_290</v>
      </c>
      <c r="E709">
        <v>80</v>
      </c>
      <c r="F709" s="629" t="str">
        <f t="shared" si="50"/>
        <v>PROFIL U_2.5_290_80</v>
      </c>
      <c r="G709">
        <v>80</v>
      </c>
      <c r="H709" s="629" t="str">
        <f t="shared" si="51"/>
        <v>PROFIL U_2.5_290_80_80</v>
      </c>
      <c r="Q709">
        <f t="shared" si="52"/>
        <v>0</v>
      </c>
    </row>
    <row r="710" spans="1:17">
      <c r="A710" s="626" t="s">
        <v>20464</v>
      </c>
      <c r="B710" s="627">
        <v>2.5</v>
      </c>
      <c r="C710" s="626">
        <v>290</v>
      </c>
      <c r="D710" s="629" t="str">
        <f t="shared" si="49"/>
        <v>PROFIL U_2.5_290</v>
      </c>
      <c r="E710">
        <v>85</v>
      </c>
      <c r="F710" s="629" t="str">
        <f t="shared" si="50"/>
        <v>PROFIL U_2.5_290_85</v>
      </c>
      <c r="G710">
        <v>85</v>
      </c>
      <c r="H710" s="629" t="str">
        <f t="shared" si="51"/>
        <v>PROFIL U_2.5_290_85_85</v>
      </c>
      <c r="Q710">
        <f t="shared" si="52"/>
        <v>0</v>
      </c>
    </row>
    <row r="711" spans="1:17">
      <c r="A711" s="626" t="s">
        <v>20464</v>
      </c>
      <c r="B711" s="627">
        <v>2.5</v>
      </c>
      <c r="C711" s="626">
        <v>290</v>
      </c>
      <c r="D711" s="629" t="str">
        <f t="shared" si="49"/>
        <v>PROFIL U_2.5_290</v>
      </c>
      <c r="E711">
        <v>90</v>
      </c>
      <c r="F711" s="629" t="str">
        <f t="shared" si="50"/>
        <v>PROFIL U_2.5_290_90</v>
      </c>
      <c r="G711">
        <v>90</v>
      </c>
      <c r="H711" s="629" t="str">
        <f t="shared" si="51"/>
        <v>PROFIL U_2.5_290_90_90</v>
      </c>
      <c r="Q711">
        <f t="shared" si="52"/>
        <v>0</v>
      </c>
    </row>
    <row r="712" spans="1:17">
      <c r="A712" s="626" t="s">
        <v>20464</v>
      </c>
      <c r="B712" s="627">
        <v>2.5</v>
      </c>
      <c r="C712" s="626">
        <v>290</v>
      </c>
      <c r="D712" s="629" t="str">
        <f t="shared" si="49"/>
        <v>PROFIL U_2.5_290</v>
      </c>
      <c r="E712">
        <v>95</v>
      </c>
      <c r="F712" s="629" t="str">
        <f t="shared" si="50"/>
        <v>PROFIL U_2.5_290_95</v>
      </c>
      <c r="G712">
        <v>95</v>
      </c>
      <c r="H712" s="629" t="str">
        <f t="shared" si="51"/>
        <v>PROFIL U_2.5_290_95_95</v>
      </c>
      <c r="Q712">
        <f t="shared" si="52"/>
        <v>0</v>
      </c>
    </row>
    <row r="713" spans="1:17">
      <c r="A713" s="626" t="s">
        <v>20464</v>
      </c>
      <c r="B713" s="627">
        <v>2.5</v>
      </c>
      <c r="C713" s="626">
        <v>290</v>
      </c>
      <c r="D713" s="629" t="str">
        <f t="shared" si="49"/>
        <v>PROFIL U_2.5_290</v>
      </c>
      <c r="E713">
        <v>100</v>
      </c>
      <c r="F713" s="629" t="str">
        <f t="shared" si="50"/>
        <v>PROFIL U_2.5_290_100</v>
      </c>
      <c r="G713">
        <v>100</v>
      </c>
      <c r="H713" s="629" t="str">
        <f t="shared" si="51"/>
        <v>PROFIL U_2.5_290_100_100</v>
      </c>
      <c r="Q713">
        <f t="shared" si="52"/>
        <v>0</v>
      </c>
    </row>
    <row r="714" spans="1:17">
      <c r="A714" s="626" t="s">
        <v>20464</v>
      </c>
      <c r="B714" s="627">
        <v>2.5</v>
      </c>
      <c r="C714" s="626">
        <v>300</v>
      </c>
      <c r="D714" s="629" t="str">
        <f t="shared" si="49"/>
        <v>PROFIL U_2.5_300</v>
      </c>
      <c r="E714">
        <v>40</v>
      </c>
      <c r="F714" s="629" t="str">
        <f t="shared" si="50"/>
        <v>PROFIL U_2.5_300_40</v>
      </c>
      <c r="G714">
        <v>40</v>
      </c>
      <c r="H714" s="629" t="str">
        <f t="shared" si="51"/>
        <v>PROFIL U_2.5_300_40_40</v>
      </c>
      <c r="Q714">
        <f t="shared" si="52"/>
        <v>0</v>
      </c>
    </row>
    <row r="715" spans="1:17">
      <c r="A715" s="626" t="s">
        <v>20464</v>
      </c>
      <c r="B715" s="627">
        <v>2.5</v>
      </c>
      <c r="C715" s="626">
        <v>300</v>
      </c>
      <c r="D715" s="629" t="str">
        <f t="shared" si="49"/>
        <v>PROFIL U_2.5_300</v>
      </c>
      <c r="E715">
        <v>45</v>
      </c>
      <c r="F715" s="629" t="str">
        <f t="shared" si="50"/>
        <v>PROFIL U_2.5_300_45</v>
      </c>
      <c r="G715">
        <v>45</v>
      </c>
      <c r="H715" s="629" t="str">
        <f t="shared" si="51"/>
        <v>PROFIL U_2.5_300_45_45</v>
      </c>
      <c r="Q715">
        <f t="shared" si="52"/>
        <v>0</v>
      </c>
    </row>
    <row r="716" spans="1:17">
      <c r="A716" s="626" t="s">
        <v>20464</v>
      </c>
      <c r="B716" s="627">
        <v>2.5</v>
      </c>
      <c r="C716" s="626">
        <v>300</v>
      </c>
      <c r="D716" s="629" t="str">
        <f t="shared" si="49"/>
        <v>PROFIL U_2.5_300</v>
      </c>
      <c r="E716">
        <v>50</v>
      </c>
      <c r="F716" s="629" t="str">
        <f t="shared" si="50"/>
        <v>PROFIL U_2.5_300_50</v>
      </c>
      <c r="G716">
        <v>50</v>
      </c>
      <c r="H716" s="629" t="str">
        <f t="shared" si="51"/>
        <v>PROFIL U_2.5_300_50_50</v>
      </c>
      <c r="Q716">
        <f t="shared" si="52"/>
        <v>0</v>
      </c>
    </row>
    <row r="717" spans="1:17">
      <c r="A717" s="626" t="s">
        <v>20464</v>
      </c>
      <c r="B717" s="627">
        <v>2.5</v>
      </c>
      <c r="C717" s="626">
        <v>300</v>
      </c>
      <c r="D717" s="629" t="str">
        <f t="shared" si="49"/>
        <v>PROFIL U_2.5_300</v>
      </c>
      <c r="E717">
        <v>55</v>
      </c>
      <c r="F717" s="629" t="str">
        <f t="shared" si="50"/>
        <v>PROFIL U_2.5_300_55</v>
      </c>
      <c r="G717">
        <v>55</v>
      </c>
      <c r="H717" s="629" t="str">
        <f t="shared" si="51"/>
        <v>PROFIL U_2.5_300_55_55</v>
      </c>
      <c r="Q717">
        <f t="shared" si="52"/>
        <v>0</v>
      </c>
    </row>
    <row r="718" spans="1:17">
      <c r="A718" s="626" t="s">
        <v>20464</v>
      </c>
      <c r="B718" s="627">
        <v>2.5</v>
      </c>
      <c r="C718" s="626">
        <v>300</v>
      </c>
      <c r="D718" s="629" t="str">
        <f t="shared" si="49"/>
        <v>PROFIL U_2.5_300</v>
      </c>
      <c r="E718">
        <v>60</v>
      </c>
      <c r="F718" s="629" t="str">
        <f t="shared" si="50"/>
        <v>PROFIL U_2.5_300_60</v>
      </c>
      <c r="G718">
        <v>60</v>
      </c>
      <c r="H718" s="629" t="str">
        <f t="shared" si="51"/>
        <v>PROFIL U_2.5_300_60_60</v>
      </c>
      <c r="Q718">
        <f t="shared" si="52"/>
        <v>0</v>
      </c>
    </row>
    <row r="719" spans="1:17">
      <c r="A719" s="626" t="s">
        <v>20464</v>
      </c>
      <c r="B719" s="627">
        <v>2.5</v>
      </c>
      <c r="C719" s="626">
        <v>300</v>
      </c>
      <c r="D719" s="629" t="str">
        <f t="shared" si="49"/>
        <v>PROFIL U_2.5_300</v>
      </c>
      <c r="E719">
        <v>65</v>
      </c>
      <c r="F719" s="629" t="str">
        <f t="shared" si="50"/>
        <v>PROFIL U_2.5_300_65</v>
      </c>
      <c r="G719">
        <v>65</v>
      </c>
      <c r="H719" s="629" t="str">
        <f t="shared" si="51"/>
        <v>PROFIL U_2.5_300_65_65</v>
      </c>
      <c r="Q719">
        <f t="shared" si="52"/>
        <v>0</v>
      </c>
    </row>
    <row r="720" spans="1:17">
      <c r="A720" s="626" t="s">
        <v>20464</v>
      </c>
      <c r="B720" s="627">
        <v>2.5</v>
      </c>
      <c r="C720" s="626">
        <v>300</v>
      </c>
      <c r="D720" s="629" t="str">
        <f t="shared" ref="D720:D783" si="53">CONCATENATE(A720,"_",B720,"_",C720)</f>
        <v>PROFIL U_2.5_300</v>
      </c>
      <c r="E720">
        <v>70</v>
      </c>
      <c r="F720" s="629" t="str">
        <f t="shared" ref="F720:F783" si="54">CONCATENATE(D720,"_",E720)</f>
        <v>PROFIL U_2.5_300_70</v>
      </c>
      <c r="G720">
        <v>70</v>
      </c>
      <c r="H720" s="629" t="str">
        <f t="shared" ref="H720:H783" si="55">CONCATENATE(F720,"_",G720)</f>
        <v>PROFIL U_2.5_300_70_70</v>
      </c>
      <c r="Q720">
        <f t="shared" si="52"/>
        <v>0</v>
      </c>
    </row>
    <row r="721" spans="1:17">
      <c r="A721" s="626" t="s">
        <v>20464</v>
      </c>
      <c r="B721" s="627">
        <v>2.5</v>
      </c>
      <c r="C721" s="626">
        <v>300</v>
      </c>
      <c r="D721" s="629" t="str">
        <f t="shared" si="53"/>
        <v>PROFIL U_2.5_300</v>
      </c>
      <c r="E721">
        <v>75</v>
      </c>
      <c r="F721" s="629" t="str">
        <f t="shared" si="54"/>
        <v>PROFIL U_2.5_300_75</v>
      </c>
      <c r="G721">
        <v>75</v>
      </c>
      <c r="H721" s="629" t="str">
        <f t="shared" si="55"/>
        <v>PROFIL U_2.5_300_75_75</v>
      </c>
      <c r="Q721">
        <f t="shared" si="52"/>
        <v>0</v>
      </c>
    </row>
    <row r="722" spans="1:17">
      <c r="A722" s="626" t="s">
        <v>20464</v>
      </c>
      <c r="B722" s="627">
        <v>2.5</v>
      </c>
      <c r="C722" s="626">
        <v>300</v>
      </c>
      <c r="D722" s="629" t="str">
        <f t="shared" si="53"/>
        <v>PROFIL U_2.5_300</v>
      </c>
      <c r="E722">
        <v>80</v>
      </c>
      <c r="F722" s="629" t="str">
        <f t="shared" si="54"/>
        <v>PROFIL U_2.5_300_80</v>
      </c>
      <c r="G722">
        <v>80</v>
      </c>
      <c r="H722" s="629" t="str">
        <f t="shared" si="55"/>
        <v>PROFIL U_2.5_300_80_80</v>
      </c>
      <c r="Q722">
        <f t="shared" si="52"/>
        <v>0</v>
      </c>
    </row>
    <row r="723" spans="1:17">
      <c r="A723" s="626" t="s">
        <v>20464</v>
      </c>
      <c r="B723" s="627">
        <v>2.5</v>
      </c>
      <c r="C723" s="626">
        <v>300</v>
      </c>
      <c r="D723" s="629" t="str">
        <f t="shared" si="53"/>
        <v>PROFIL U_2.5_300</v>
      </c>
      <c r="E723">
        <v>85</v>
      </c>
      <c r="F723" s="629" t="str">
        <f t="shared" si="54"/>
        <v>PROFIL U_2.5_300_85</v>
      </c>
      <c r="G723">
        <v>85</v>
      </c>
      <c r="H723" s="629" t="str">
        <f t="shared" si="55"/>
        <v>PROFIL U_2.5_300_85_85</v>
      </c>
      <c r="Q723">
        <f t="shared" si="52"/>
        <v>0</v>
      </c>
    </row>
    <row r="724" spans="1:17">
      <c r="A724" s="626" t="s">
        <v>20464</v>
      </c>
      <c r="B724" s="627">
        <v>2.5</v>
      </c>
      <c r="C724" s="626">
        <v>300</v>
      </c>
      <c r="D724" s="629" t="str">
        <f t="shared" si="53"/>
        <v>PROFIL U_2.5_300</v>
      </c>
      <c r="E724">
        <v>90</v>
      </c>
      <c r="F724" s="629" t="str">
        <f t="shared" si="54"/>
        <v>PROFIL U_2.5_300_90</v>
      </c>
      <c r="G724">
        <v>90</v>
      </c>
      <c r="H724" s="629" t="str">
        <f t="shared" si="55"/>
        <v>PROFIL U_2.5_300_90_90</v>
      </c>
      <c r="Q724">
        <f t="shared" si="52"/>
        <v>0</v>
      </c>
    </row>
    <row r="725" spans="1:17">
      <c r="A725" s="626" t="s">
        <v>20464</v>
      </c>
      <c r="B725" s="627">
        <v>2.5</v>
      </c>
      <c r="C725" s="626">
        <v>300</v>
      </c>
      <c r="D725" s="629" t="str">
        <f t="shared" si="53"/>
        <v>PROFIL U_2.5_300</v>
      </c>
      <c r="E725">
        <v>95</v>
      </c>
      <c r="F725" s="629" t="str">
        <f t="shared" si="54"/>
        <v>PROFIL U_2.5_300_95</v>
      </c>
      <c r="G725">
        <v>95</v>
      </c>
      <c r="H725" s="629" t="str">
        <f t="shared" si="55"/>
        <v>PROFIL U_2.5_300_95_95</v>
      </c>
      <c r="Q725">
        <f t="shared" si="52"/>
        <v>0</v>
      </c>
    </row>
    <row r="726" spans="1:17">
      <c r="A726" s="626" t="s">
        <v>20464</v>
      </c>
      <c r="B726" s="627">
        <v>2.5</v>
      </c>
      <c r="C726" s="626">
        <v>300</v>
      </c>
      <c r="D726" s="629" t="str">
        <f t="shared" si="53"/>
        <v>PROFIL U_2.5_300</v>
      </c>
      <c r="E726">
        <v>100</v>
      </c>
      <c r="F726" s="629" t="str">
        <f t="shared" si="54"/>
        <v>PROFIL U_2.5_300_100</v>
      </c>
      <c r="G726">
        <v>100</v>
      </c>
      <c r="H726" s="629" t="str">
        <f t="shared" si="55"/>
        <v>PROFIL U_2.5_300_100_100</v>
      </c>
      <c r="Q726">
        <f t="shared" si="52"/>
        <v>0</v>
      </c>
    </row>
    <row r="727" spans="1:17">
      <c r="A727" s="626" t="s">
        <v>20464</v>
      </c>
      <c r="B727" s="627">
        <v>2.5</v>
      </c>
      <c r="C727" s="626">
        <v>310</v>
      </c>
      <c r="D727" s="629" t="str">
        <f t="shared" si="53"/>
        <v>PROFIL U_2.5_310</v>
      </c>
      <c r="E727">
        <v>40</v>
      </c>
      <c r="F727" s="629" t="str">
        <f t="shared" si="54"/>
        <v>PROFIL U_2.5_310_40</v>
      </c>
      <c r="G727">
        <v>40</v>
      </c>
      <c r="H727" s="629" t="str">
        <f t="shared" si="55"/>
        <v>PROFIL U_2.5_310_40_40</v>
      </c>
      <c r="Q727">
        <f t="shared" si="52"/>
        <v>0</v>
      </c>
    </row>
    <row r="728" spans="1:17">
      <c r="A728" s="626" t="s">
        <v>20464</v>
      </c>
      <c r="B728" s="627">
        <v>2.5</v>
      </c>
      <c r="C728" s="626">
        <v>310</v>
      </c>
      <c r="D728" s="629" t="str">
        <f t="shared" si="53"/>
        <v>PROFIL U_2.5_310</v>
      </c>
      <c r="E728">
        <v>45</v>
      </c>
      <c r="F728" s="629" t="str">
        <f t="shared" si="54"/>
        <v>PROFIL U_2.5_310_45</v>
      </c>
      <c r="G728">
        <v>45</v>
      </c>
      <c r="H728" s="629" t="str">
        <f t="shared" si="55"/>
        <v>PROFIL U_2.5_310_45_45</v>
      </c>
      <c r="Q728">
        <f t="shared" si="52"/>
        <v>0</v>
      </c>
    </row>
    <row r="729" spans="1:17">
      <c r="A729" s="626" t="s">
        <v>20464</v>
      </c>
      <c r="B729" s="627">
        <v>2.5</v>
      </c>
      <c r="C729" s="626">
        <v>310</v>
      </c>
      <c r="D729" s="629" t="str">
        <f t="shared" si="53"/>
        <v>PROFIL U_2.5_310</v>
      </c>
      <c r="E729">
        <v>50</v>
      </c>
      <c r="F729" s="629" t="str">
        <f t="shared" si="54"/>
        <v>PROFIL U_2.5_310_50</v>
      </c>
      <c r="G729">
        <v>50</v>
      </c>
      <c r="H729" s="629" t="str">
        <f t="shared" si="55"/>
        <v>PROFIL U_2.5_310_50_50</v>
      </c>
      <c r="Q729">
        <f t="shared" si="52"/>
        <v>0</v>
      </c>
    </row>
    <row r="730" spans="1:17">
      <c r="A730" s="626" t="s">
        <v>20464</v>
      </c>
      <c r="B730" s="627">
        <v>2.5</v>
      </c>
      <c r="C730" s="626">
        <v>310</v>
      </c>
      <c r="D730" s="629" t="str">
        <f t="shared" si="53"/>
        <v>PROFIL U_2.5_310</v>
      </c>
      <c r="E730">
        <v>55</v>
      </c>
      <c r="F730" s="629" t="str">
        <f t="shared" si="54"/>
        <v>PROFIL U_2.5_310_55</v>
      </c>
      <c r="G730">
        <v>55</v>
      </c>
      <c r="H730" s="629" t="str">
        <f t="shared" si="55"/>
        <v>PROFIL U_2.5_310_55_55</v>
      </c>
      <c r="Q730">
        <f t="shared" si="52"/>
        <v>0</v>
      </c>
    </row>
    <row r="731" spans="1:17">
      <c r="A731" s="626" t="s">
        <v>20464</v>
      </c>
      <c r="B731" s="627">
        <v>2.5</v>
      </c>
      <c r="C731" s="626">
        <v>310</v>
      </c>
      <c r="D731" s="629" t="str">
        <f t="shared" si="53"/>
        <v>PROFIL U_2.5_310</v>
      </c>
      <c r="E731">
        <v>60</v>
      </c>
      <c r="F731" s="629" t="str">
        <f t="shared" si="54"/>
        <v>PROFIL U_2.5_310_60</v>
      </c>
      <c r="G731">
        <v>60</v>
      </c>
      <c r="H731" s="629" t="str">
        <f t="shared" si="55"/>
        <v>PROFIL U_2.5_310_60_60</v>
      </c>
      <c r="Q731">
        <f t="shared" si="52"/>
        <v>0</v>
      </c>
    </row>
    <row r="732" spans="1:17">
      <c r="A732" s="626" t="s">
        <v>20464</v>
      </c>
      <c r="B732" s="627">
        <v>2.5</v>
      </c>
      <c r="C732" s="626">
        <v>310</v>
      </c>
      <c r="D732" s="629" t="str">
        <f t="shared" si="53"/>
        <v>PROFIL U_2.5_310</v>
      </c>
      <c r="E732">
        <v>65</v>
      </c>
      <c r="F732" s="629" t="str">
        <f t="shared" si="54"/>
        <v>PROFIL U_2.5_310_65</v>
      </c>
      <c r="G732">
        <v>65</v>
      </c>
      <c r="H732" s="629" t="str">
        <f t="shared" si="55"/>
        <v>PROFIL U_2.5_310_65_65</v>
      </c>
      <c r="Q732">
        <f t="shared" si="52"/>
        <v>0</v>
      </c>
    </row>
    <row r="733" spans="1:17">
      <c r="A733" s="626" t="s">
        <v>20464</v>
      </c>
      <c r="B733" s="627">
        <v>2.5</v>
      </c>
      <c r="C733" s="626">
        <v>310</v>
      </c>
      <c r="D733" s="629" t="str">
        <f t="shared" si="53"/>
        <v>PROFIL U_2.5_310</v>
      </c>
      <c r="E733">
        <v>70</v>
      </c>
      <c r="F733" s="629" t="str">
        <f t="shared" si="54"/>
        <v>PROFIL U_2.5_310_70</v>
      </c>
      <c r="G733">
        <v>70</v>
      </c>
      <c r="H733" s="629" t="str">
        <f t="shared" si="55"/>
        <v>PROFIL U_2.5_310_70_70</v>
      </c>
      <c r="Q733">
        <f t="shared" si="52"/>
        <v>0</v>
      </c>
    </row>
    <row r="734" spans="1:17">
      <c r="A734" s="626" t="s">
        <v>20464</v>
      </c>
      <c r="B734" s="627">
        <v>2.5</v>
      </c>
      <c r="C734" s="626">
        <v>310</v>
      </c>
      <c r="D734" s="629" t="str">
        <f t="shared" si="53"/>
        <v>PROFIL U_2.5_310</v>
      </c>
      <c r="E734">
        <v>75</v>
      </c>
      <c r="F734" s="629" t="str">
        <f t="shared" si="54"/>
        <v>PROFIL U_2.5_310_75</v>
      </c>
      <c r="G734">
        <v>75</v>
      </c>
      <c r="H734" s="629" t="str">
        <f t="shared" si="55"/>
        <v>PROFIL U_2.5_310_75_75</v>
      </c>
      <c r="Q734">
        <f t="shared" ref="Q734:Q797" si="56">I734-K734</f>
        <v>0</v>
      </c>
    </row>
    <row r="735" spans="1:17">
      <c r="A735" s="626" t="s">
        <v>20464</v>
      </c>
      <c r="B735" s="627">
        <v>2.5</v>
      </c>
      <c r="C735" s="626">
        <v>310</v>
      </c>
      <c r="D735" s="629" t="str">
        <f t="shared" si="53"/>
        <v>PROFIL U_2.5_310</v>
      </c>
      <c r="E735">
        <v>80</v>
      </c>
      <c r="F735" s="629" t="str">
        <f t="shared" si="54"/>
        <v>PROFIL U_2.5_310_80</v>
      </c>
      <c r="G735">
        <v>80</v>
      </c>
      <c r="H735" s="629" t="str">
        <f t="shared" si="55"/>
        <v>PROFIL U_2.5_310_80_80</v>
      </c>
      <c r="Q735">
        <f t="shared" si="56"/>
        <v>0</v>
      </c>
    </row>
    <row r="736" spans="1:17">
      <c r="A736" s="626" t="s">
        <v>20464</v>
      </c>
      <c r="B736" s="627">
        <v>2.5</v>
      </c>
      <c r="C736" s="626">
        <v>310</v>
      </c>
      <c r="D736" s="629" t="str">
        <f t="shared" si="53"/>
        <v>PROFIL U_2.5_310</v>
      </c>
      <c r="E736">
        <v>85</v>
      </c>
      <c r="F736" s="629" t="str">
        <f t="shared" si="54"/>
        <v>PROFIL U_2.5_310_85</v>
      </c>
      <c r="G736">
        <v>85</v>
      </c>
      <c r="H736" s="629" t="str">
        <f t="shared" si="55"/>
        <v>PROFIL U_2.5_310_85_85</v>
      </c>
      <c r="Q736">
        <f t="shared" si="56"/>
        <v>0</v>
      </c>
    </row>
    <row r="737" spans="1:17">
      <c r="A737" s="626" t="s">
        <v>20464</v>
      </c>
      <c r="B737" s="627">
        <v>2.5</v>
      </c>
      <c r="C737" s="626">
        <v>310</v>
      </c>
      <c r="D737" s="629" t="str">
        <f t="shared" si="53"/>
        <v>PROFIL U_2.5_310</v>
      </c>
      <c r="E737">
        <v>90</v>
      </c>
      <c r="F737" s="629" t="str">
        <f t="shared" si="54"/>
        <v>PROFIL U_2.5_310_90</v>
      </c>
      <c r="G737">
        <v>90</v>
      </c>
      <c r="H737" s="629" t="str">
        <f t="shared" si="55"/>
        <v>PROFIL U_2.5_310_90_90</v>
      </c>
      <c r="Q737">
        <f t="shared" si="56"/>
        <v>0</v>
      </c>
    </row>
    <row r="738" spans="1:17">
      <c r="A738" s="626" t="s">
        <v>20464</v>
      </c>
      <c r="B738" s="627">
        <v>2.5</v>
      </c>
      <c r="C738" s="626">
        <v>310</v>
      </c>
      <c r="D738" s="629" t="str">
        <f t="shared" si="53"/>
        <v>PROFIL U_2.5_310</v>
      </c>
      <c r="E738">
        <v>95</v>
      </c>
      <c r="F738" s="629" t="str">
        <f t="shared" si="54"/>
        <v>PROFIL U_2.5_310_95</v>
      </c>
      <c r="G738">
        <v>95</v>
      </c>
      <c r="H738" s="629" t="str">
        <f t="shared" si="55"/>
        <v>PROFIL U_2.5_310_95_95</v>
      </c>
      <c r="Q738">
        <f t="shared" si="56"/>
        <v>0</v>
      </c>
    </row>
    <row r="739" spans="1:17">
      <c r="A739" s="626" t="s">
        <v>20464</v>
      </c>
      <c r="B739" s="627">
        <v>2.5</v>
      </c>
      <c r="C739" s="626">
        <v>310</v>
      </c>
      <c r="D739" s="629" t="str">
        <f t="shared" si="53"/>
        <v>PROFIL U_2.5_310</v>
      </c>
      <c r="E739">
        <v>100</v>
      </c>
      <c r="F739" s="629" t="str">
        <f t="shared" si="54"/>
        <v>PROFIL U_2.5_310_100</v>
      </c>
      <c r="G739">
        <v>100</v>
      </c>
      <c r="H739" s="629" t="str">
        <f t="shared" si="55"/>
        <v>PROFIL U_2.5_310_100_100</v>
      </c>
      <c r="Q739">
        <f t="shared" si="56"/>
        <v>0</v>
      </c>
    </row>
    <row r="740" spans="1:17">
      <c r="A740" s="626" t="s">
        <v>20464</v>
      </c>
      <c r="B740" s="627">
        <v>2.5</v>
      </c>
      <c r="C740" s="626">
        <v>320</v>
      </c>
      <c r="D740" s="629" t="str">
        <f t="shared" si="53"/>
        <v>PROFIL U_2.5_320</v>
      </c>
      <c r="E740">
        <v>40</v>
      </c>
      <c r="F740" s="629" t="str">
        <f t="shared" si="54"/>
        <v>PROFIL U_2.5_320_40</v>
      </c>
      <c r="G740">
        <v>40</v>
      </c>
      <c r="H740" s="629" t="str">
        <f t="shared" si="55"/>
        <v>PROFIL U_2.5_320_40_40</v>
      </c>
      <c r="Q740">
        <f t="shared" si="56"/>
        <v>0</v>
      </c>
    </row>
    <row r="741" spans="1:17">
      <c r="A741" s="626" t="s">
        <v>20464</v>
      </c>
      <c r="B741" s="627">
        <v>2.5</v>
      </c>
      <c r="C741" s="626">
        <v>320</v>
      </c>
      <c r="D741" s="629" t="str">
        <f t="shared" si="53"/>
        <v>PROFIL U_2.5_320</v>
      </c>
      <c r="E741">
        <v>45</v>
      </c>
      <c r="F741" s="629" t="str">
        <f t="shared" si="54"/>
        <v>PROFIL U_2.5_320_45</v>
      </c>
      <c r="G741">
        <v>45</v>
      </c>
      <c r="H741" s="629" t="str">
        <f t="shared" si="55"/>
        <v>PROFIL U_2.5_320_45_45</v>
      </c>
      <c r="Q741">
        <f t="shared" si="56"/>
        <v>0</v>
      </c>
    </row>
    <row r="742" spans="1:17">
      <c r="A742" s="626" t="s">
        <v>20464</v>
      </c>
      <c r="B742" s="627">
        <v>2.5</v>
      </c>
      <c r="C742" s="626">
        <v>320</v>
      </c>
      <c r="D742" s="629" t="str">
        <f t="shared" si="53"/>
        <v>PROFIL U_2.5_320</v>
      </c>
      <c r="E742">
        <v>50</v>
      </c>
      <c r="F742" s="629" t="str">
        <f t="shared" si="54"/>
        <v>PROFIL U_2.5_320_50</v>
      </c>
      <c r="G742">
        <v>50</v>
      </c>
      <c r="H742" s="629" t="str">
        <f t="shared" si="55"/>
        <v>PROFIL U_2.5_320_50_50</v>
      </c>
      <c r="Q742">
        <f t="shared" si="56"/>
        <v>0</v>
      </c>
    </row>
    <row r="743" spans="1:17">
      <c r="A743" s="626" t="s">
        <v>20464</v>
      </c>
      <c r="B743" s="627">
        <v>2.5</v>
      </c>
      <c r="C743" s="626">
        <v>320</v>
      </c>
      <c r="D743" s="629" t="str">
        <f t="shared" si="53"/>
        <v>PROFIL U_2.5_320</v>
      </c>
      <c r="E743">
        <v>55</v>
      </c>
      <c r="F743" s="629" t="str">
        <f t="shared" si="54"/>
        <v>PROFIL U_2.5_320_55</v>
      </c>
      <c r="G743">
        <v>55</v>
      </c>
      <c r="H743" s="629" t="str">
        <f t="shared" si="55"/>
        <v>PROFIL U_2.5_320_55_55</v>
      </c>
      <c r="Q743">
        <f t="shared" si="56"/>
        <v>0</v>
      </c>
    </row>
    <row r="744" spans="1:17">
      <c r="A744" s="626" t="s">
        <v>20464</v>
      </c>
      <c r="B744" s="627">
        <v>2.5</v>
      </c>
      <c r="C744" s="626">
        <v>320</v>
      </c>
      <c r="D744" s="629" t="str">
        <f t="shared" si="53"/>
        <v>PROFIL U_2.5_320</v>
      </c>
      <c r="E744">
        <v>60</v>
      </c>
      <c r="F744" s="629" t="str">
        <f t="shared" si="54"/>
        <v>PROFIL U_2.5_320_60</v>
      </c>
      <c r="G744">
        <v>60</v>
      </c>
      <c r="H744" s="629" t="str">
        <f t="shared" si="55"/>
        <v>PROFIL U_2.5_320_60_60</v>
      </c>
      <c r="Q744">
        <f t="shared" si="56"/>
        <v>0</v>
      </c>
    </row>
    <row r="745" spans="1:17">
      <c r="A745" s="626" t="s">
        <v>20464</v>
      </c>
      <c r="B745" s="627">
        <v>2.5</v>
      </c>
      <c r="C745" s="626">
        <v>320</v>
      </c>
      <c r="D745" s="629" t="str">
        <f t="shared" si="53"/>
        <v>PROFIL U_2.5_320</v>
      </c>
      <c r="E745">
        <v>65</v>
      </c>
      <c r="F745" s="629" t="str">
        <f t="shared" si="54"/>
        <v>PROFIL U_2.5_320_65</v>
      </c>
      <c r="G745">
        <v>65</v>
      </c>
      <c r="H745" s="629" t="str">
        <f t="shared" si="55"/>
        <v>PROFIL U_2.5_320_65_65</v>
      </c>
      <c r="Q745">
        <f t="shared" si="56"/>
        <v>0</v>
      </c>
    </row>
    <row r="746" spans="1:17">
      <c r="A746" s="626" t="s">
        <v>20464</v>
      </c>
      <c r="B746" s="627">
        <v>2.5</v>
      </c>
      <c r="C746" s="626">
        <v>320</v>
      </c>
      <c r="D746" s="629" t="str">
        <f t="shared" si="53"/>
        <v>PROFIL U_2.5_320</v>
      </c>
      <c r="E746">
        <v>70</v>
      </c>
      <c r="F746" s="629" t="str">
        <f t="shared" si="54"/>
        <v>PROFIL U_2.5_320_70</v>
      </c>
      <c r="G746">
        <v>70</v>
      </c>
      <c r="H746" s="629" t="str">
        <f t="shared" si="55"/>
        <v>PROFIL U_2.5_320_70_70</v>
      </c>
      <c r="Q746">
        <f t="shared" si="56"/>
        <v>0</v>
      </c>
    </row>
    <row r="747" spans="1:17">
      <c r="A747" s="626" t="s">
        <v>20464</v>
      </c>
      <c r="B747" s="627">
        <v>2.5</v>
      </c>
      <c r="C747" s="626">
        <v>320</v>
      </c>
      <c r="D747" s="629" t="str">
        <f t="shared" si="53"/>
        <v>PROFIL U_2.5_320</v>
      </c>
      <c r="E747">
        <v>75</v>
      </c>
      <c r="F747" s="629" t="str">
        <f t="shared" si="54"/>
        <v>PROFIL U_2.5_320_75</v>
      </c>
      <c r="G747">
        <v>75</v>
      </c>
      <c r="H747" s="629" t="str">
        <f t="shared" si="55"/>
        <v>PROFIL U_2.5_320_75_75</v>
      </c>
      <c r="Q747">
        <f t="shared" si="56"/>
        <v>0</v>
      </c>
    </row>
    <row r="748" spans="1:17">
      <c r="A748" s="626" t="s">
        <v>20464</v>
      </c>
      <c r="B748" s="627">
        <v>2.5</v>
      </c>
      <c r="C748" s="626">
        <v>320</v>
      </c>
      <c r="D748" s="629" t="str">
        <f t="shared" si="53"/>
        <v>PROFIL U_2.5_320</v>
      </c>
      <c r="E748">
        <v>80</v>
      </c>
      <c r="F748" s="629" t="str">
        <f t="shared" si="54"/>
        <v>PROFIL U_2.5_320_80</v>
      </c>
      <c r="G748">
        <v>80</v>
      </c>
      <c r="H748" s="629" t="str">
        <f t="shared" si="55"/>
        <v>PROFIL U_2.5_320_80_80</v>
      </c>
      <c r="Q748">
        <f t="shared" si="56"/>
        <v>0</v>
      </c>
    </row>
    <row r="749" spans="1:17">
      <c r="A749" s="626" t="s">
        <v>20464</v>
      </c>
      <c r="B749" s="627">
        <v>2.5</v>
      </c>
      <c r="C749" s="626">
        <v>320</v>
      </c>
      <c r="D749" s="629" t="str">
        <f t="shared" si="53"/>
        <v>PROFIL U_2.5_320</v>
      </c>
      <c r="E749">
        <v>85</v>
      </c>
      <c r="F749" s="629" t="str">
        <f t="shared" si="54"/>
        <v>PROFIL U_2.5_320_85</v>
      </c>
      <c r="G749">
        <v>85</v>
      </c>
      <c r="H749" s="629" t="str">
        <f t="shared" si="55"/>
        <v>PROFIL U_2.5_320_85_85</v>
      </c>
      <c r="Q749">
        <f t="shared" si="56"/>
        <v>0</v>
      </c>
    </row>
    <row r="750" spans="1:17">
      <c r="A750" s="626" t="s">
        <v>20464</v>
      </c>
      <c r="B750" s="627">
        <v>2.5</v>
      </c>
      <c r="C750" s="626">
        <v>320</v>
      </c>
      <c r="D750" s="629" t="str">
        <f t="shared" si="53"/>
        <v>PROFIL U_2.5_320</v>
      </c>
      <c r="E750">
        <v>90</v>
      </c>
      <c r="F750" s="629" t="str">
        <f t="shared" si="54"/>
        <v>PROFIL U_2.5_320_90</v>
      </c>
      <c r="G750">
        <v>90</v>
      </c>
      <c r="H750" s="629" t="str">
        <f t="shared" si="55"/>
        <v>PROFIL U_2.5_320_90_90</v>
      </c>
      <c r="Q750">
        <f t="shared" si="56"/>
        <v>0</v>
      </c>
    </row>
    <row r="751" spans="1:17">
      <c r="A751" s="626" t="s">
        <v>20464</v>
      </c>
      <c r="B751" s="627">
        <v>2.5</v>
      </c>
      <c r="C751" s="626">
        <v>320</v>
      </c>
      <c r="D751" s="629" t="str">
        <f t="shared" si="53"/>
        <v>PROFIL U_2.5_320</v>
      </c>
      <c r="E751">
        <v>95</v>
      </c>
      <c r="F751" s="629" t="str">
        <f t="shared" si="54"/>
        <v>PROFIL U_2.5_320_95</v>
      </c>
      <c r="G751">
        <v>95</v>
      </c>
      <c r="H751" s="629" t="str">
        <f t="shared" si="55"/>
        <v>PROFIL U_2.5_320_95_95</v>
      </c>
      <c r="Q751">
        <f t="shared" si="56"/>
        <v>0</v>
      </c>
    </row>
    <row r="752" spans="1:17">
      <c r="A752" s="626" t="s">
        <v>20464</v>
      </c>
      <c r="B752" s="627">
        <v>2.5</v>
      </c>
      <c r="C752" s="626">
        <v>320</v>
      </c>
      <c r="D752" s="629" t="str">
        <f t="shared" si="53"/>
        <v>PROFIL U_2.5_320</v>
      </c>
      <c r="E752">
        <v>100</v>
      </c>
      <c r="F752" s="629" t="str">
        <f t="shared" si="54"/>
        <v>PROFIL U_2.5_320_100</v>
      </c>
      <c r="G752">
        <v>100</v>
      </c>
      <c r="H752" s="629" t="str">
        <f t="shared" si="55"/>
        <v>PROFIL U_2.5_320_100_100</v>
      </c>
      <c r="Q752">
        <f t="shared" si="56"/>
        <v>0</v>
      </c>
    </row>
    <row r="753" spans="1:17">
      <c r="A753" s="626" t="s">
        <v>20464</v>
      </c>
      <c r="B753" s="627">
        <v>2.5</v>
      </c>
      <c r="C753" s="626">
        <v>330</v>
      </c>
      <c r="D753" s="629" t="str">
        <f t="shared" si="53"/>
        <v>PROFIL U_2.5_330</v>
      </c>
      <c r="E753">
        <v>40</v>
      </c>
      <c r="F753" s="629" t="str">
        <f t="shared" si="54"/>
        <v>PROFIL U_2.5_330_40</v>
      </c>
      <c r="G753">
        <v>40</v>
      </c>
      <c r="H753" s="629" t="str">
        <f t="shared" si="55"/>
        <v>PROFIL U_2.5_330_40_40</v>
      </c>
      <c r="Q753">
        <f t="shared" si="56"/>
        <v>0</v>
      </c>
    </row>
    <row r="754" spans="1:17">
      <c r="A754" s="626" t="s">
        <v>20464</v>
      </c>
      <c r="B754" s="627">
        <v>2.5</v>
      </c>
      <c r="C754" s="626">
        <v>330</v>
      </c>
      <c r="D754" s="629" t="str">
        <f t="shared" si="53"/>
        <v>PROFIL U_2.5_330</v>
      </c>
      <c r="E754">
        <v>45</v>
      </c>
      <c r="F754" s="629" t="str">
        <f t="shared" si="54"/>
        <v>PROFIL U_2.5_330_45</v>
      </c>
      <c r="G754">
        <v>45</v>
      </c>
      <c r="H754" s="629" t="str">
        <f t="shared" si="55"/>
        <v>PROFIL U_2.5_330_45_45</v>
      </c>
      <c r="Q754">
        <f t="shared" si="56"/>
        <v>0</v>
      </c>
    </row>
    <row r="755" spans="1:17">
      <c r="A755" s="626" t="s">
        <v>20464</v>
      </c>
      <c r="B755" s="627">
        <v>2.5</v>
      </c>
      <c r="C755" s="626">
        <v>330</v>
      </c>
      <c r="D755" s="629" t="str">
        <f t="shared" si="53"/>
        <v>PROFIL U_2.5_330</v>
      </c>
      <c r="E755">
        <v>50</v>
      </c>
      <c r="F755" s="629" t="str">
        <f t="shared" si="54"/>
        <v>PROFIL U_2.5_330_50</v>
      </c>
      <c r="G755">
        <v>50</v>
      </c>
      <c r="H755" s="629" t="str">
        <f t="shared" si="55"/>
        <v>PROFIL U_2.5_330_50_50</v>
      </c>
      <c r="Q755">
        <f t="shared" si="56"/>
        <v>0</v>
      </c>
    </row>
    <row r="756" spans="1:17">
      <c r="A756" s="626" t="s">
        <v>20464</v>
      </c>
      <c r="B756" s="627">
        <v>2.5</v>
      </c>
      <c r="C756" s="626">
        <v>330</v>
      </c>
      <c r="D756" s="629" t="str">
        <f t="shared" si="53"/>
        <v>PROFIL U_2.5_330</v>
      </c>
      <c r="E756">
        <v>55</v>
      </c>
      <c r="F756" s="629" t="str">
        <f t="shared" si="54"/>
        <v>PROFIL U_2.5_330_55</v>
      </c>
      <c r="G756">
        <v>55</v>
      </c>
      <c r="H756" s="629" t="str">
        <f t="shared" si="55"/>
        <v>PROFIL U_2.5_330_55_55</v>
      </c>
      <c r="Q756">
        <f t="shared" si="56"/>
        <v>0</v>
      </c>
    </row>
    <row r="757" spans="1:17">
      <c r="A757" s="626" t="s">
        <v>20464</v>
      </c>
      <c r="B757" s="627">
        <v>2.5</v>
      </c>
      <c r="C757" s="626">
        <v>330</v>
      </c>
      <c r="D757" s="629" t="str">
        <f t="shared" si="53"/>
        <v>PROFIL U_2.5_330</v>
      </c>
      <c r="E757">
        <v>60</v>
      </c>
      <c r="F757" s="629" t="str">
        <f t="shared" si="54"/>
        <v>PROFIL U_2.5_330_60</v>
      </c>
      <c r="G757">
        <v>60</v>
      </c>
      <c r="H757" s="629" t="str">
        <f t="shared" si="55"/>
        <v>PROFIL U_2.5_330_60_60</v>
      </c>
      <c r="Q757">
        <f t="shared" si="56"/>
        <v>0</v>
      </c>
    </row>
    <row r="758" spans="1:17">
      <c r="A758" s="626" t="s">
        <v>20464</v>
      </c>
      <c r="B758" s="627">
        <v>2.5</v>
      </c>
      <c r="C758" s="626">
        <v>330</v>
      </c>
      <c r="D758" s="629" t="str">
        <f t="shared" si="53"/>
        <v>PROFIL U_2.5_330</v>
      </c>
      <c r="E758">
        <v>65</v>
      </c>
      <c r="F758" s="629" t="str">
        <f t="shared" si="54"/>
        <v>PROFIL U_2.5_330_65</v>
      </c>
      <c r="G758">
        <v>65</v>
      </c>
      <c r="H758" s="629" t="str">
        <f t="shared" si="55"/>
        <v>PROFIL U_2.5_330_65_65</v>
      </c>
      <c r="Q758">
        <f t="shared" si="56"/>
        <v>0</v>
      </c>
    </row>
    <row r="759" spans="1:17">
      <c r="A759" s="626" t="s">
        <v>20464</v>
      </c>
      <c r="B759" s="627">
        <v>2.5</v>
      </c>
      <c r="C759" s="626">
        <v>330</v>
      </c>
      <c r="D759" s="629" t="str">
        <f t="shared" si="53"/>
        <v>PROFIL U_2.5_330</v>
      </c>
      <c r="E759">
        <v>70</v>
      </c>
      <c r="F759" s="629" t="str">
        <f t="shared" si="54"/>
        <v>PROFIL U_2.5_330_70</v>
      </c>
      <c r="G759">
        <v>70</v>
      </c>
      <c r="H759" s="629" t="str">
        <f t="shared" si="55"/>
        <v>PROFIL U_2.5_330_70_70</v>
      </c>
      <c r="Q759">
        <f t="shared" si="56"/>
        <v>0</v>
      </c>
    </row>
    <row r="760" spans="1:17">
      <c r="A760" s="626" t="s">
        <v>20464</v>
      </c>
      <c r="B760" s="627">
        <v>2.5</v>
      </c>
      <c r="C760" s="626">
        <v>330</v>
      </c>
      <c r="D760" s="629" t="str">
        <f t="shared" si="53"/>
        <v>PROFIL U_2.5_330</v>
      </c>
      <c r="E760">
        <v>75</v>
      </c>
      <c r="F760" s="629" t="str">
        <f t="shared" si="54"/>
        <v>PROFIL U_2.5_330_75</v>
      </c>
      <c r="G760">
        <v>75</v>
      </c>
      <c r="H760" s="629" t="str">
        <f t="shared" si="55"/>
        <v>PROFIL U_2.5_330_75_75</v>
      </c>
      <c r="Q760">
        <f t="shared" si="56"/>
        <v>0</v>
      </c>
    </row>
    <row r="761" spans="1:17">
      <c r="A761" s="626" t="s">
        <v>20464</v>
      </c>
      <c r="B761" s="627">
        <v>2.5</v>
      </c>
      <c r="C761" s="626">
        <v>330</v>
      </c>
      <c r="D761" s="629" t="str">
        <f t="shared" si="53"/>
        <v>PROFIL U_2.5_330</v>
      </c>
      <c r="E761">
        <v>80</v>
      </c>
      <c r="F761" s="629" t="str">
        <f t="shared" si="54"/>
        <v>PROFIL U_2.5_330_80</v>
      </c>
      <c r="G761">
        <v>80</v>
      </c>
      <c r="H761" s="629" t="str">
        <f t="shared" si="55"/>
        <v>PROFIL U_2.5_330_80_80</v>
      </c>
      <c r="Q761">
        <f t="shared" si="56"/>
        <v>0</v>
      </c>
    </row>
    <row r="762" spans="1:17">
      <c r="A762" s="626" t="s">
        <v>20464</v>
      </c>
      <c r="B762" s="627">
        <v>2.5</v>
      </c>
      <c r="C762" s="626">
        <v>330</v>
      </c>
      <c r="D762" s="629" t="str">
        <f t="shared" si="53"/>
        <v>PROFIL U_2.5_330</v>
      </c>
      <c r="E762">
        <v>85</v>
      </c>
      <c r="F762" s="629" t="str">
        <f t="shared" si="54"/>
        <v>PROFIL U_2.5_330_85</v>
      </c>
      <c r="G762">
        <v>85</v>
      </c>
      <c r="H762" s="629" t="str">
        <f t="shared" si="55"/>
        <v>PROFIL U_2.5_330_85_85</v>
      </c>
      <c r="Q762">
        <f t="shared" si="56"/>
        <v>0</v>
      </c>
    </row>
    <row r="763" spans="1:17">
      <c r="A763" s="626" t="s">
        <v>20464</v>
      </c>
      <c r="B763" s="627">
        <v>2.5</v>
      </c>
      <c r="C763" s="626">
        <v>330</v>
      </c>
      <c r="D763" s="629" t="str">
        <f t="shared" si="53"/>
        <v>PROFIL U_2.5_330</v>
      </c>
      <c r="E763">
        <v>90</v>
      </c>
      <c r="F763" s="629" t="str">
        <f t="shared" si="54"/>
        <v>PROFIL U_2.5_330_90</v>
      </c>
      <c r="G763">
        <v>90</v>
      </c>
      <c r="H763" s="629" t="str">
        <f t="shared" si="55"/>
        <v>PROFIL U_2.5_330_90_90</v>
      </c>
      <c r="Q763">
        <f t="shared" si="56"/>
        <v>0</v>
      </c>
    </row>
    <row r="764" spans="1:17">
      <c r="A764" s="626" t="s">
        <v>20464</v>
      </c>
      <c r="B764" s="627">
        <v>2.5</v>
      </c>
      <c r="C764" s="626">
        <v>330</v>
      </c>
      <c r="D764" s="629" t="str">
        <f t="shared" si="53"/>
        <v>PROFIL U_2.5_330</v>
      </c>
      <c r="E764">
        <v>95</v>
      </c>
      <c r="F764" s="629" t="str">
        <f t="shared" si="54"/>
        <v>PROFIL U_2.5_330_95</v>
      </c>
      <c r="G764">
        <v>95</v>
      </c>
      <c r="H764" s="629" t="str">
        <f t="shared" si="55"/>
        <v>PROFIL U_2.5_330_95_95</v>
      </c>
      <c r="Q764">
        <f t="shared" si="56"/>
        <v>0</v>
      </c>
    </row>
    <row r="765" spans="1:17">
      <c r="A765" s="626" t="s">
        <v>20464</v>
      </c>
      <c r="B765" s="627">
        <v>2.5</v>
      </c>
      <c r="C765" s="626">
        <v>330</v>
      </c>
      <c r="D765" s="629" t="str">
        <f t="shared" si="53"/>
        <v>PROFIL U_2.5_330</v>
      </c>
      <c r="E765">
        <v>100</v>
      </c>
      <c r="F765" s="629" t="str">
        <f t="shared" si="54"/>
        <v>PROFIL U_2.5_330_100</v>
      </c>
      <c r="G765">
        <v>100</v>
      </c>
      <c r="H765" s="629" t="str">
        <f t="shared" si="55"/>
        <v>PROFIL U_2.5_330_100_100</v>
      </c>
      <c r="Q765">
        <f t="shared" si="56"/>
        <v>0</v>
      </c>
    </row>
    <row r="766" spans="1:17">
      <c r="A766" s="626" t="s">
        <v>20464</v>
      </c>
      <c r="B766" s="627">
        <v>2.5</v>
      </c>
      <c r="C766" s="626">
        <v>340</v>
      </c>
      <c r="D766" s="629" t="str">
        <f t="shared" si="53"/>
        <v>PROFIL U_2.5_340</v>
      </c>
      <c r="E766">
        <v>40</v>
      </c>
      <c r="F766" s="629" t="str">
        <f t="shared" si="54"/>
        <v>PROFIL U_2.5_340_40</v>
      </c>
      <c r="G766">
        <v>40</v>
      </c>
      <c r="H766" s="629" t="str">
        <f t="shared" si="55"/>
        <v>PROFIL U_2.5_340_40_40</v>
      </c>
      <c r="Q766">
        <f t="shared" si="56"/>
        <v>0</v>
      </c>
    </row>
    <row r="767" spans="1:17">
      <c r="A767" s="626" t="s">
        <v>20464</v>
      </c>
      <c r="B767" s="627">
        <v>2.5</v>
      </c>
      <c r="C767" s="626">
        <v>340</v>
      </c>
      <c r="D767" s="629" t="str">
        <f t="shared" si="53"/>
        <v>PROFIL U_2.5_340</v>
      </c>
      <c r="E767">
        <v>45</v>
      </c>
      <c r="F767" s="629" t="str">
        <f t="shared" si="54"/>
        <v>PROFIL U_2.5_340_45</v>
      </c>
      <c r="G767">
        <v>45</v>
      </c>
      <c r="H767" s="629" t="str">
        <f t="shared" si="55"/>
        <v>PROFIL U_2.5_340_45_45</v>
      </c>
      <c r="Q767">
        <f t="shared" si="56"/>
        <v>0</v>
      </c>
    </row>
    <row r="768" spans="1:17">
      <c r="A768" s="626" t="s">
        <v>20464</v>
      </c>
      <c r="B768" s="627">
        <v>2.5</v>
      </c>
      <c r="C768" s="626">
        <v>340</v>
      </c>
      <c r="D768" s="629" t="str">
        <f t="shared" si="53"/>
        <v>PROFIL U_2.5_340</v>
      </c>
      <c r="E768">
        <v>50</v>
      </c>
      <c r="F768" s="629" t="str">
        <f t="shared" si="54"/>
        <v>PROFIL U_2.5_340_50</v>
      </c>
      <c r="G768">
        <v>50</v>
      </c>
      <c r="H768" s="629" t="str">
        <f t="shared" si="55"/>
        <v>PROFIL U_2.5_340_50_50</v>
      </c>
      <c r="Q768">
        <f t="shared" si="56"/>
        <v>0</v>
      </c>
    </row>
    <row r="769" spans="1:17">
      <c r="A769" s="626" t="s">
        <v>20464</v>
      </c>
      <c r="B769" s="627">
        <v>2.5</v>
      </c>
      <c r="C769" s="626">
        <v>340</v>
      </c>
      <c r="D769" s="629" t="str">
        <f t="shared" si="53"/>
        <v>PROFIL U_2.5_340</v>
      </c>
      <c r="E769">
        <v>55</v>
      </c>
      <c r="F769" s="629" t="str">
        <f t="shared" si="54"/>
        <v>PROFIL U_2.5_340_55</v>
      </c>
      <c r="G769">
        <v>55</v>
      </c>
      <c r="H769" s="629" t="str">
        <f t="shared" si="55"/>
        <v>PROFIL U_2.5_340_55_55</v>
      </c>
      <c r="Q769">
        <f t="shared" si="56"/>
        <v>0</v>
      </c>
    </row>
    <row r="770" spans="1:17">
      <c r="A770" s="626" t="s">
        <v>20464</v>
      </c>
      <c r="B770" s="627">
        <v>2.5</v>
      </c>
      <c r="C770" s="626">
        <v>340</v>
      </c>
      <c r="D770" s="629" t="str">
        <f t="shared" si="53"/>
        <v>PROFIL U_2.5_340</v>
      </c>
      <c r="E770">
        <v>60</v>
      </c>
      <c r="F770" s="629" t="str">
        <f t="shared" si="54"/>
        <v>PROFIL U_2.5_340_60</v>
      </c>
      <c r="G770">
        <v>60</v>
      </c>
      <c r="H770" s="629" t="str">
        <f t="shared" si="55"/>
        <v>PROFIL U_2.5_340_60_60</v>
      </c>
      <c r="Q770">
        <f t="shared" si="56"/>
        <v>0</v>
      </c>
    </row>
    <row r="771" spans="1:17">
      <c r="A771" s="626" t="s">
        <v>20464</v>
      </c>
      <c r="B771" s="627">
        <v>2.5</v>
      </c>
      <c r="C771" s="626">
        <v>340</v>
      </c>
      <c r="D771" s="629" t="str">
        <f t="shared" si="53"/>
        <v>PROFIL U_2.5_340</v>
      </c>
      <c r="E771">
        <v>65</v>
      </c>
      <c r="F771" s="629" t="str">
        <f t="shared" si="54"/>
        <v>PROFIL U_2.5_340_65</v>
      </c>
      <c r="G771">
        <v>65</v>
      </c>
      <c r="H771" s="629" t="str">
        <f t="shared" si="55"/>
        <v>PROFIL U_2.5_340_65_65</v>
      </c>
      <c r="Q771">
        <f t="shared" si="56"/>
        <v>0</v>
      </c>
    </row>
    <row r="772" spans="1:17">
      <c r="A772" s="626" t="s">
        <v>20464</v>
      </c>
      <c r="B772" s="627">
        <v>2.5</v>
      </c>
      <c r="C772" s="626">
        <v>340</v>
      </c>
      <c r="D772" s="629" t="str">
        <f t="shared" si="53"/>
        <v>PROFIL U_2.5_340</v>
      </c>
      <c r="E772">
        <v>70</v>
      </c>
      <c r="F772" s="629" t="str">
        <f t="shared" si="54"/>
        <v>PROFIL U_2.5_340_70</v>
      </c>
      <c r="G772">
        <v>70</v>
      </c>
      <c r="H772" s="629" t="str">
        <f t="shared" si="55"/>
        <v>PROFIL U_2.5_340_70_70</v>
      </c>
      <c r="Q772">
        <f t="shared" si="56"/>
        <v>0</v>
      </c>
    </row>
    <row r="773" spans="1:17">
      <c r="A773" s="626" t="s">
        <v>20464</v>
      </c>
      <c r="B773" s="627">
        <v>2.5</v>
      </c>
      <c r="C773" s="626">
        <v>340</v>
      </c>
      <c r="D773" s="629" t="str">
        <f t="shared" si="53"/>
        <v>PROFIL U_2.5_340</v>
      </c>
      <c r="E773">
        <v>75</v>
      </c>
      <c r="F773" s="629" t="str">
        <f t="shared" si="54"/>
        <v>PROFIL U_2.5_340_75</v>
      </c>
      <c r="G773">
        <v>75</v>
      </c>
      <c r="H773" s="629" t="str">
        <f t="shared" si="55"/>
        <v>PROFIL U_2.5_340_75_75</v>
      </c>
      <c r="Q773">
        <f t="shared" si="56"/>
        <v>0</v>
      </c>
    </row>
    <row r="774" spans="1:17">
      <c r="A774" s="626" t="s">
        <v>20464</v>
      </c>
      <c r="B774" s="627">
        <v>2.5</v>
      </c>
      <c r="C774" s="626">
        <v>340</v>
      </c>
      <c r="D774" s="629" t="str">
        <f t="shared" si="53"/>
        <v>PROFIL U_2.5_340</v>
      </c>
      <c r="E774">
        <v>80</v>
      </c>
      <c r="F774" s="629" t="str">
        <f t="shared" si="54"/>
        <v>PROFIL U_2.5_340_80</v>
      </c>
      <c r="G774">
        <v>80</v>
      </c>
      <c r="H774" s="629" t="str">
        <f t="shared" si="55"/>
        <v>PROFIL U_2.5_340_80_80</v>
      </c>
      <c r="Q774">
        <f t="shared" si="56"/>
        <v>0</v>
      </c>
    </row>
    <row r="775" spans="1:17">
      <c r="A775" s="626" t="s">
        <v>20464</v>
      </c>
      <c r="B775" s="627">
        <v>2.5</v>
      </c>
      <c r="C775" s="626">
        <v>340</v>
      </c>
      <c r="D775" s="629" t="str">
        <f t="shared" si="53"/>
        <v>PROFIL U_2.5_340</v>
      </c>
      <c r="E775">
        <v>85</v>
      </c>
      <c r="F775" s="629" t="str">
        <f t="shared" si="54"/>
        <v>PROFIL U_2.5_340_85</v>
      </c>
      <c r="G775">
        <v>85</v>
      </c>
      <c r="H775" s="629" t="str">
        <f t="shared" si="55"/>
        <v>PROFIL U_2.5_340_85_85</v>
      </c>
      <c r="Q775">
        <f t="shared" si="56"/>
        <v>0</v>
      </c>
    </row>
    <row r="776" spans="1:17">
      <c r="A776" s="626" t="s">
        <v>20464</v>
      </c>
      <c r="B776" s="627">
        <v>2.5</v>
      </c>
      <c r="C776" s="626">
        <v>340</v>
      </c>
      <c r="D776" s="629" t="str">
        <f t="shared" si="53"/>
        <v>PROFIL U_2.5_340</v>
      </c>
      <c r="E776">
        <v>90</v>
      </c>
      <c r="F776" s="629" t="str">
        <f t="shared" si="54"/>
        <v>PROFIL U_2.5_340_90</v>
      </c>
      <c r="G776">
        <v>90</v>
      </c>
      <c r="H776" s="629" t="str">
        <f t="shared" si="55"/>
        <v>PROFIL U_2.5_340_90_90</v>
      </c>
      <c r="Q776">
        <f t="shared" si="56"/>
        <v>0</v>
      </c>
    </row>
    <row r="777" spans="1:17">
      <c r="A777" s="626" t="s">
        <v>20464</v>
      </c>
      <c r="B777" s="627">
        <v>2.5</v>
      </c>
      <c r="C777" s="626">
        <v>340</v>
      </c>
      <c r="D777" s="629" t="str">
        <f t="shared" si="53"/>
        <v>PROFIL U_2.5_340</v>
      </c>
      <c r="E777">
        <v>95</v>
      </c>
      <c r="F777" s="629" t="str">
        <f t="shared" si="54"/>
        <v>PROFIL U_2.5_340_95</v>
      </c>
      <c r="G777">
        <v>95</v>
      </c>
      <c r="H777" s="629" t="str">
        <f t="shared" si="55"/>
        <v>PROFIL U_2.5_340_95_95</v>
      </c>
      <c r="Q777">
        <f t="shared" si="56"/>
        <v>0</v>
      </c>
    </row>
    <row r="778" spans="1:17">
      <c r="A778" s="626" t="s">
        <v>20464</v>
      </c>
      <c r="B778" s="627">
        <v>2.5</v>
      </c>
      <c r="C778" s="626">
        <v>340</v>
      </c>
      <c r="D778" s="629" t="str">
        <f t="shared" si="53"/>
        <v>PROFIL U_2.5_340</v>
      </c>
      <c r="E778">
        <v>100</v>
      </c>
      <c r="F778" s="629" t="str">
        <f t="shared" si="54"/>
        <v>PROFIL U_2.5_340_100</v>
      </c>
      <c r="G778">
        <v>100</v>
      </c>
      <c r="H778" s="629" t="str">
        <f t="shared" si="55"/>
        <v>PROFIL U_2.5_340_100_100</v>
      </c>
      <c r="Q778">
        <f t="shared" si="56"/>
        <v>0</v>
      </c>
    </row>
    <row r="779" spans="1:17">
      <c r="A779" s="626" t="s">
        <v>20464</v>
      </c>
      <c r="B779" s="627">
        <v>2.5</v>
      </c>
      <c r="C779" s="626">
        <v>350</v>
      </c>
      <c r="D779" s="629" t="str">
        <f t="shared" si="53"/>
        <v>PROFIL U_2.5_350</v>
      </c>
      <c r="E779">
        <v>40</v>
      </c>
      <c r="F779" s="629" t="str">
        <f t="shared" si="54"/>
        <v>PROFIL U_2.5_350_40</v>
      </c>
      <c r="G779">
        <v>40</v>
      </c>
      <c r="H779" s="629" t="str">
        <f t="shared" si="55"/>
        <v>PROFIL U_2.5_350_40_40</v>
      </c>
      <c r="Q779">
        <f t="shared" si="56"/>
        <v>0</v>
      </c>
    </row>
    <row r="780" spans="1:17">
      <c r="A780" s="626" t="s">
        <v>20464</v>
      </c>
      <c r="B780" s="627">
        <v>2.5</v>
      </c>
      <c r="C780" s="626">
        <v>350</v>
      </c>
      <c r="D780" s="629" t="str">
        <f t="shared" si="53"/>
        <v>PROFIL U_2.5_350</v>
      </c>
      <c r="E780">
        <v>45</v>
      </c>
      <c r="F780" s="629" t="str">
        <f t="shared" si="54"/>
        <v>PROFIL U_2.5_350_45</v>
      </c>
      <c r="G780">
        <v>45</v>
      </c>
      <c r="H780" s="629" t="str">
        <f t="shared" si="55"/>
        <v>PROFIL U_2.5_350_45_45</v>
      </c>
      <c r="Q780">
        <f t="shared" si="56"/>
        <v>0</v>
      </c>
    </row>
    <row r="781" spans="1:17">
      <c r="A781" s="626" t="s">
        <v>20464</v>
      </c>
      <c r="B781" s="627">
        <v>2.5</v>
      </c>
      <c r="C781" s="626">
        <v>350</v>
      </c>
      <c r="D781" s="629" t="str">
        <f t="shared" si="53"/>
        <v>PROFIL U_2.5_350</v>
      </c>
      <c r="E781">
        <v>50</v>
      </c>
      <c r="F781" s="629" t="str">
        <f t="shared" si="54"/>
        <v>PROFIL U_2.5_350_50</v>
      </c>
      <c r="G781">
        <v>50</v>
      </c>
      <c r="H781" s="629" t="str">
        <f t="shared" si="55"/>
        <v>PROFIL U_2.5_350_50_50</v>
      </c>
      <c r="Q781">
        <f t="shared" si="56"/>
        <v>0</v>
      </c>
    </row>
    <row r="782" spans="1:17">
      <c r="A782" s="626" t="s">
        <v>20464</v>
      </c>
      <c r="B782" s="627">
        <v>2.5</v>
      </c>
      <c r="C782" s="626">
        <v>350</v>
      </c>
      <c r="D782" s="629" t="str">
        <f t="shared" si="53"/>
        <v>PROFIL U_2.5_350</v>
      </c>
      <c r="E782">
        <v>55</v>
      </c>
      <c r="F782" s="629" t="str">
        <f t="shared" si="54"/>
        <v>PROFIL U_2.5_350_55</v>
      </c>
      <c r="G782">
        <v>55</v>
      </c>
      <c r="H782" s="629" t="str">
        <f t="shared" si="55"/>
        <v>PROFIL U_2.5_350_55_55</v>
      </c>
      <c r="Q782">
        <f t="shared" si="56"/>
        <v>0</v>
      </c>
    </row>
    <row r="783" spans="1:17">
      <c r="A783" s="626" t="s">
        <v>20464</v>
      </c>
      <c r="B783" s="627">
        <v>2.5</v>
      </c>
      <c r="C783" s="626">
        <v>350</v>
      </c>
      <c r="D783" s="629" t="str">
        <f t="shared" si="53"/>
        <v>PROFIL U_2.5_350</v>
      </c>
      <c r="E783">
        <v>60</v>
      </c>
      <c r="F783" s="629" t="str">
        <f t="shared" si="54"/>
        <v>PROFIL U_2.5_350_60</v>
      </c>
      <c r="G783">
        <v>60</v>
      </c>
      <c r="H783" s="629" t="str">
        <f t="shared" si="55"/>
        <v>PROFIL U_2.5_350_60_60</v>
      </c>
      <c r="Q783">
        <f t="shared" si="56"/>
        <v>0</v>
      </c>
    </row>
    <row r="784" spans="1:17">
      <c r="A784" s="626" t="s">
        <v>20464</v>
      </c>
      <c r="B784" s="627">
        <v>2.5</v>
      </c>
      <c r="C784" s="626">
        <v>350</v>
      </c>
      <c r="D784" s="629" t="str">
        <f t="shared" ref="D784:D847" si="57">CONCATENATE(A784,"_",B784,"_",C784)</f>
        <v>PROFIL U_2.5_350</v>
      </c>
      <c r="E784">
        <v>65</v>
      </c>
      <c r="F784" s="629" t="str">
        <f t="shared" ref="F784:F847" si="58">CONCATENATE(D784,"_",E784)</f>
        <v>PROFIL U_2.5_350_65</v>
      </c>
      <c r="G784">
        <v>65</v>
      </c>
      <c r="H784" s="629" t="str">
        <f t="shared" ref="H784:H847" si="59">CONCATENATE(F784,"_",G784)</f>
        <v>PROFIL U_2.5_350_65_65</v>
      </c>
      <c r="Q784">
        <f t="shared" si="56"/>
        <v>0</v>
      </c>
    </row>
    <row r="785" spans="1:17">
      <c r="A785" s="626" t="s">
        <v>20464</v>
      </c>
      <c r="B785" s="627">
        <v>2.5</v>
      </c>
      <c r="C785" s="626">
        <v>350</v>
      </c>
      <c r="D785" s="629" t="str">
        <f t="shared" si="57"/>
        <v>PROFIL U_2.5_350</v>
      </c>
      <c r="E785">
        <v>70</v>
      </c>
      <c r="F785" s="629" t="str">
        <f t="shared" si="58"/>
        <v>PROFIL U_2.5_350_70</v>
      </c>
      <c r="G785">
        <v>70</v>
      </c>
      <c r="H785" s="629" t="str">
        <f t="shared" si="59"/>
        <v>PROFIL U_2.5_350_70_70</v>
      </c>
      <c r="Q785">
        <f t="shared" si="56"/>
        <v>0</v>
      </c>
    </row>
    <row r="786" spans="1:17">
      <c r="A786" s="626" t="s">
        <v>20464</v>
      </c>
      <c r="B786" s="627">
        <v>2.5</v>
      </c>
      <c r="C786" s="626">
        <v>350</v>
      </c>
      <c r="D786" s="629" t="str">
        <f t="shared" si="57"/>
        <v>PROFIL U_2.5_350</v>
      </c>
      <c r="E786">
        <v>75</v>
      </c>
      <c r="F786" s="629" t="str">
        <f t="shared" si="58"/>
        <v>PROFIL U_2.5_350_75</v>
      </c>
      <c r="G786">
        <v>75</v>
      </c>
      <c r="H786" s="629" t="str">
        <f t="shared" si="59"/>
        <v>PROFIL U_2.5_350_75_75</v>
      </c>
      <c r="Q786">
        <f t="shared" si="56"/>
        <v>0</v>
      </c>
    </row>
    <row r="787" spans="1:17">
      <c r="A787" s="626" t="s">
        <v>20464</v>
      </c>
      <c r="B787" s="627">
        <v>2.5</v>
      </c>
      <c r="C787" s="626">
        <v>350</v>
      </c>
      <c r="D787" s="629" t="str">
        <f t="shared" si="57"/>
        <v>PROFIL U_2.5_350</v>
      </c>
      <c r="E787">
        <v>80</v>
      </c>
      <c r="F787" s="629" t="str">
        <f t="shared" si="58"/>
        <v>PROFIL U_2.5_350_80</v>
      </c>
      <c r="G787">
        <v>80</v>
      </c>
      <c r="H787" s="629" t="str">
        <f t="shared" si="59"/>
        <v>PROFIL U_2.5_350_80_80</v>
      </c>
      <c r="Q787">
        <f t="shared" si="56"/>
        <v>0</v>
      </c>
    </row>
    <row r="788" spans="1:17">
      <c r="A788" s="626" t="s">
        <v>20464</v>
      </c>
      <c r="B788" s="627">
        <v>2.5</v>
      </c>
      <c r="C788" s="626">
        <v>350</v>
      </c>
      <c r="D788" s="629" t="str">
        <f t="shared" si="57"/>
        <v>PROFIL U_2.5_350</v>
      </c>
      <c r="E788">
        <v>85</v>
      </c>
      <c r="F788" s="629" t="str">
        <f t="shared" si="58"/>
        <v>PROFIL U_2.5_350_85</v>
      </c>
      <c r="G788">
        <v>85</v>
      </c>
      <c r="H788" s="629" t="str">
        <f t="shared" si="59"/>
        <v>PROFIL U_2.5_350_85_85</v>
      </c>
      <c r="Q788">
        <f t="shared" si="56"/>
        <v>0</v>
      </c>
    </row>
    <row r="789" spans="1:17">
      <c r="A789" s="626" t="s">
        <v>20464</v>
      </c>
      <c r="B789" s="627">
        <v>2.5</v>
      </c>
      <c r="C789" s="626">
        <v>350</v>
      </c>
      <c r="D789" s="629" t="str">
        <f t="shared" si="57"/>
        <v>PROFIL U_2.5_350</v>
      </c>
      <c r="E789">
        <v>90</v>
      </c>
      <c r="F789" s="629" t="str">
        <f t="shared" si="58"/>
        <v>PROFIL U_2.5_350_90</v>
      </c>
      <c r="G789">
        <v>90</v>
      </c>
      <c r="H789" s="629" t="str">
        <f t="shared" si="59"/>
        <v>PROFIL U_2.5_350_90_90</v>
      </c>
      <c r="Q789">
        <f t="shared" si="56"/>
        <v>0</v>
      </c>
    </row>
    <row r="790" spans="1:17">
      <c r="A790" s="626" t="s">
        <v>20464</v>
      </c>
      <c r="B790" s="627">
        <v>2.5</v>
      </c>
      <c r="C790" s="626">
        <v>350</v>
      </c>
      <c r="D790" s="629" t="str">
        <f t="shared" si="57"/>
        <v>PROFIL U_2.5_350</v>
      </c>
      <c r="E790">
        <v>95</v>
      </c>
      <c r="F790" s="629" t="str">
        <f t="shared" si="58"/>
        <v>PROFIL U_2.5_350_95</v>
      </c>
      <c r="G790">
        <v>95</v>
      </c>
      <c r="H790" s="629" t="str">
        <f t="shared" si="59"/>
        <v>PROFIL U_2.5_350_95_95</v>
      </c>
      <c r="Q790">
        <f t="shared" si="56"/>
        <v>0</v>
      </c>
    </row>
    <row r="791" spans="1:17">
      <c r="A791" s="626" t="s">
        <v>20464</v>
      </c>
      <c r="B791" s="627">
        <v>2.5</v>
      </c>
      <c r="C791" s="626">
        <v>350</v>
      </c>
      <c r="D791" s="629" t="str">
        <f t="shared" si="57"/>
        <v>PROFIL U_2.5_350</v>
      </c>
      <c r="E791">
        <v>100</v>
      </c>
      <c r="F791" s="629" t="str">
        <f t="shared" si="58"/>
        <v>PROFIL U_2.5_350_100</v>
      </c>
      <c r="G791">
        <v>100</v>
      </c>
      <c r="H791" s="629" t="str">
        <f t="shared" si="59"/>
        <v>PROFIL U_2.5_350_100_100</v>
      </c>
      <c r="Q791">
        <f t="shared" si="56"/>
        <v>0</v>
      </c>
    </row>
    <row r="792" spans="1:17">
      <c r="A792" s="626" t="s">
        <v>20464</v>
      </c>
      <c r="B792" s="627">
        <v>2.5</v>
      </c>
      <c r="C792" s="626">
        <v>360</v>
      </c>
      <c r="D792" s="629" t="str">
        <f t="shared" si="57"/>
        <v>PROFIL U_2.5_360</v>
      </c>
      <c r="E792">
        <v>40</v>
      </c>
      <c r="F792" s="629" t="str">
        <f t="shared" si="58"/>
        <v>PROFIL U_2.5_360_40</v>
      </c>
      <c r="G792">
        <v>40</v>
      </c>
      <c r="H792" s="629" t="str">
        <f t="shared" si="59"/>
        <v>PROFIL U_2.5_360_40_40</v>
      </c>
      <c r="Q792">
        <f t="shared" si="56"/>
        <v>0</v>
      </c>
    </row>
    <row r="793" spans="1:17">
      <c r="A793" s="626" t="s">
        <v>20464</v>
      </c>
      <c r="B793" s="627">
        <v>2.5</v>
      </c>
      <c r="C793" s="626">
        <v>360</v>
      </c>
      <c r="D793" s="629" t="str">
        <f t="shared" si="57"/>
        <v>PROFIL U_2.5_360</v>
      </c>
      <c r="E793">
        <v>45</v>
      </c>
      <c r="F793" s="629" t="str">
        <f t="shared" si="58"/>
        <v>PROFIL U_2.5_360_45</v>
      </c>
      <c r="G793">
        <v>45</v>
      </c>
      <c r="H793" s="629" t="str">
        <f t="shared" si="59"/>
        <v>PROFIL U_2.5_360_45_45</v>
      </c>
      <c r="Q793">
        <f t="shared" si="56"/>
        <v>0</v>
      </c>
    </row>
    <row r="794" spans="1:17">
      <c r="A794" s="626" t="s">
        <v>20464</v>
      </c>
      <c r="B794" s="627">
        <v>2.5</v>
      </c>
      <c r="C794" s="626">
        <v>360</v>
      </c>
      <c r="D794" s="629" t="str">
        <f t="shared" si="57"/>
        <v>PROFIL U_2.5_360</v>
      </c>
      <c r="E794">
        <v>50</v>
      </c>
      <c r="F794" s="629" t="str">
        <f t="shared" si="58"/>
        <v>PROFIL U_2.5_360_50</v>
      </c>
      <c r="G794">
        <v>50</v>
      </c>
      <c r="H794" s="629" t="str">
        <f t="shared" si="59"/>
        <v>PROFIL U_2.5_360_50_50</v>
      </c>
      <c r="Q794">
        <f t="shared" si="56"/>
        <v>0</v>
      </c>
    </row>
    <row r="795" spans="1:17">
      <c r="A795" s="626" t="s">
        <v>20464</v>
      </c>
      <c r="B795" s="627">
        <v>2.5</v>
      </c>
      <c r="C795" s="626">
        <v>360</v>
      </c>
      <c r="D795" s="629" t="str">
        <f t="shared" si="57"/>
        <v>PROFIL U_2.5_360</v>
      </c>
      <c r="E795">
        <v>55</v>
      </c>
      <c r="F795" s="629" t="str">
        <f t="shared" si="58"/>
        <v>PROFIL U_2.5_360_55</v>
      </c>
      <c r="G795">
        <v>55</v>
      </c>
      <c r="H795" s="629" t="str">
        <f t="shared" si="59"/>
        <v>PROFIL U_2.5_360_55_55</v>
      </c>
      <c r="Q795">
        <f t="shared" si="56"/>
        <v>0</v>
      </c>
    </row>
    <row r="796" spans="1:17">
      <c r="A796" s="626" t="s">
        <v>20464</v>
      </c>
      <c r="B796" s="627">
        <v>2.5</v>
      </c>
      <c r="C796" s="626">
        <v>360</v>
      </c>
      <c r="D796" s="629" t="str">
        <f t="shared" si="57"/>
        <v>PROFIL U_2.5_360</v>
      </c>
      <c r="E796">
        <v>60</v>
      </c>
      <c r="F796" s="629" t="str">
        <f t="shared" si="58"/>
        <v>PROFIL U_2.5_360_60</v>
      </c>
      <c r="G796">
        <v>60</v>
      </c>
      <c r="H796" s="629" t="str">
        <f t="shared" si="59"/>
        <v>PROFIL U_2.5_360_60_60</v>
      </c>
      <c r="Q796">
        <f t="shared" si="56"/>
        <v>0</v>
      </c>
    </row>
    <row r="797" spans="1:17">
      <c r="A797" s="626" t="s">
        <v>20464</v>
      </c>
      <c r="B797" s="627">
        <v>2.5</v>
      </c>
      <c r="C797" s="626">
        <v>360</v>
      </c>
      <c r="D797" s="629" t="str">
        <f t="shared" si="57"/>
        <v>PROFIL U_2.5_360</v>
      </c>
      <c r="E797">
        <v>65</v>
      </c>
      <c r="F797" s="629" t="str">
        <f t="shared" si="58"/>
        <v>PROFIL U_2.5_360_65</v>
      </c>
      <c r="G797">
        <v>65</v>
      </c>
      <c r="H797" s="629" t="str">
        <f t="shared" si="59"/>
        <v>PROFIL U_2.5_360_65_65</v>
      </c>
      <c r="Q797">
        <f t="shared" si="56"/>
        <v>0</v>
      </c>
    </row>
    <row r="798" spans="1:17">
      <c r="A798" s="626" t="s">
        <v>20464</v>
      </c>
      <c r="B798" s="627">
        <v>2.5</v>
      </c>
      <c r="C798" s="626">
        <v>360</v>
      </c>
      <c r="D798" s="629" t="str">
        <f t="shared" si="57"/>
        <v>PROFIL U_2.5_360</v>
      </c>
      <c r="E798">
        <v>70</v>
      </c>
      <c r="F798" s="629" t="str">
        <f t="shared" si="58"/>
        <v>PROFIL U_2.5_360_70</v>
      </c>
      <c r="G798">
        <v>70</v>
      </c>
      <c r="H798" s="629" t="str">
        <f t="shared" si="59"/>
        <v>PROFIL U_2.5_360_70_70</v>
      </c>
      <c r="Q798">
        <f t="shared" ref="Q798:Q861" si="60">I798-K798</f>
        <v>0</v>
      </c>
    </row>
    <row r="799" spans="1:17">
      <c r="A799" s="626" t="s">
        <v>20464</v>
      </c>
      <c r="B799" s="627">
        <v>2.5</v>
      </c>
      <c r="C799" s="626">
        <v>360</v>
      </c>
      <c r="D799" s="629" t="str">
        <f t="shared" si="57"/>
        <v>PROFIL U_2.5_360</v>
      </c>
      <c r="E799">
        <v>75</v>
      </c>
      <c r="F799" s="629" t="str">
        <f t="shared" si="58"/>
        <v>PROFIL U_2.5_360_75</v>
      </c>
      <c r="G799">
        <v>75</v>
      </c>
      <c r="H799" s="629" t="str">
        <f t="shared" si="59"/>
        <v>PROFIL U_2.5_360_75_75</v>
      </c>
      <c r="Q799">
        <f t="shared" si="60"/>
        <v>0</v>
      </c>
    </row>
    <row r="800" spans="1:17">
      <c r="A800" s="626" t="s">
        <v>20464</v>
      </c>
      <c r="B800" s="627">
        <v>2.5</v>
      </c>
      <c r="C800" s="626">
        <v>360</v>
      </c>
      <c r="D800" s="629" t="str">
        <f t="shared" si="57"/>
        <v>PROFIL U_2.5_360</v>
      </c>
      <c r="E800">
        <v>80</v>
      </c>
      <c r="F800" s="629" t="str">
        <f t="shared" si="58"/>
        <v>PROFIL U_2.5_360_80</v>
      </c>
      <c r="G800">
        <v>80</v>
      </c>
      <c r="H800" s="629" t="str">
        <f t="shared" si="59"/>
        <v>PROFIL U_2.5_360_80_80</v>
      </c>
      <c r="Q800">
        <f t="shared" si="60"/>
        <v>0</v>
      </c>
    </row>
    <row r="801" spans="1:17">
      <c r="A801" s="626" t="s">
        <v>20464</v>
      </c>
      <c r="B801" s="627">
        <v>2.5</v>
      </c>
      <c r="C801" s="626">
        <v>360</v>
      </c>
      <c r="D801" s="629" t="str">
        <f t="shared" si="57"/>
        <v>PROFIL U_2.5_360</v>
      </c>
      <c r="E801">
        <v>85</v>
      </c>
      <c r="F801" s="629" t="str">
        <f t="shared" si="58"/>
        <v>PROFIL U_2.5_360_85</v>
      </c>
      <c r="G801">
        <v>85</v>
      </c>
      <c r="H801" s="629" t="str">
        <f t="shared" si="59"/>
        <v>PROFIL U_2.5_360_85_85</v>
      </c>
      <c r="Q801">
        <f t="shared" si="60"/>
        <v>0</v>
      </c>
    </row>
    <row r="802" spans="1:17">
      <c r="A802" s="626" t="s">
        <v>20464</v>
      </c>
      <c r="B802" s="627">
        <v>2.5</v>
      </c>
      <c r="C802" s="626">
        <v>360</v>
      </c>
      <c r="D802" s="629" t="str">
        <f t="shared" si="57"/>
        <v>PROFIL U_2.5_360</v>
      </c>
      <c r="E802">
        <v>90</v>
      </c>
      <c r="F802" s="629" t="str">
        <f t="shared" si="58"/>
        <v>PROFIL U_2.5_360_90</v>
      </c>
      <c r="G802">
        <v>90</v>
      </c>
      <c r="H802" s="629" t="str">
        <f t="shared" si="59"/>
        <v>PROFIL U_2.5_360_90_90</v>
      </c>
      <c r="Q802">
        <f t="shared" si="60"/>
        <v>0</v>
      </c>
    </row>
    <row r="803" spans="1:17">
      <c r="A803" s="626" t="s">
        <v>20464</v>
      </c>
      <c r="B803" s="627">
        <v>2.5</v>
      </c>
      <c r="C803" s="626">
        <v>360</v>
      </c>
      <c r="D803" s="629" t="str">
        <f t="shared" si="57"/>
        <v>PROFIL U_2.5_360</v>
      </c>
      <c r="E803">
        <v>95</v>
      </c>
      <c r="F803" s="629" t="str">
        <f t="shared" si="58"/>
        <v>PROFIL U_2.5_360_95</v>
      </c>
      <c r="G803">
        <v>95</v>
      </c>
      <c r="H803" s="629" t="str">
        <f t="shared" si="59"/>
        <v>PROFIL U_2.5_360_95_95</v>
      </c>
      <c r="Q803">
        <f t="shared" si="60"/>
        <v>0</v>
      </c>
    </row>
    <row r="804" spans="1:17">
      <c r="A804" s="626" t="s">
        <v>20464</v>
      </c>
      <c r="B804" s="627">
        <v>2.5</v>
      </c>
      <c r="C804" s="626">
        <v>360</v>
      </c>
      <c r="D804" s="629" t="str">
        <f t="shared" si="57"/>
        <v>PROFIL U_2.5_360</v>
      </c>
      <c r="E804">
        <v>100</v>
      </c>
      <c r="F804" s="629" t="str">
        <f t="shared" si="58"/>
        <v>PROFIL U_2.5_360_100</v>
      </c>
      <c r="G804">
        <v>100</v>
      </c>
      <c r="H804" s="629" t="str">
        <f t="shared" si="59"/>
        <v>PROFIL U_2.5_360_100_100</v>
      </c>
      <c r="Q804">
        <f t="shared" si="60"/>
        <v>0</v>
      </c>
    </row>
    <row r="805" spans="1:17">
      <c r="A805" s="626" t="s">
        <v>20464</v>
      </c>
      <c r="B805" s="627">
        <v>2.5</v>
      </c>
      <c r="C805" s="626">
        <v>370</v>
      </c>
      <c r="D805" s="629" t="str">
        <f t="shared" si="57"/>
        <v>PROFIL U_2.5_370</v>
      </c>
      <c r="E805">
        <v>40</v>
      </c>
      <c r="F805" s="629" t="str">
        <f t="shared" si="58"/>
        <v>PROFIL U_2.5_370_40</v>
      </c>
      <c r="G805">
        <v>40</v>
      </c>
      <c r="H805" s="629" t="str">
        <f t="shared" si="59"/>
        <v>PROFIL U_2.5_370_40_40</v>
      </c>
      <c r="Q805">
        <f t="shared" si="60"/>
        <v>0</v>
      </c>
    </row>
    <row r="806" spans="1:17">
      <c r="A806" s="626" t="s">
        <v>20464</v>
      </c>
      <c r="B806" s="627">
        <v>2.5</v>
      </c>
      <c r="C806" s="626">
        <v>370</v>
      </c>
      <c r="D806" s="629" t="str">
        <f t="shared" si="57"/>
        <v>PROFIL U_2.5_370</v>
      </c>
      <c r="E806">
        <v>45</v>
      </c>
      <c r="F806" s="629" t="str">
        <f t="shared" si="58"/>
        <v>PROFIL U_2.5_370_45</v>
      </c>
      <c r="G806">
        <v>45</v>
      </c>
      <c r="H806" s="629" t="str">
        <f t="shared" si="59"/>
        <v>PROFIL U_2.5_370_45_45</v>
      </c>
      <c r="Q806">
        <f t="shared" si="60"/>
        <v>0</v>
      </c>
    </row>
    <row r="807" spans="1:17">
      <c r="A807" s="626" t="s">
        <v>20464</v>
      </c>
      <c r="B807" s="627">
        <v>2.5</v>
      </c>
      <c r="C807" s="626">
        <v>370</v>
      </c>
      <c r="D807" s="629" t="str">
        <f t="shared" si="57"/>
        <v>PROFIL U_2.5_370</v>
      </c>
      <c r="E807">
        <v>50</v>
      </c>
      <c r="F807" s="629" t="str">
        <f t="shared" si="58"/>
        <v>PROFIL U_2.5_370_50</v>
      </c>
      <c r="G807">
        <v>50</v>
      </c>
      <c r="H807" s="629" t="str">
        <f t="shared" si="59"/>
        <v>PROFIL U_2.5_370_50_50</v>
      </c>
      <c r="Q807">
        <f t="shared" si="60"/>
        <v>0</v>
      </c>
    </row>
    <row r="808" spans="1:17">
      <c r="A808" s="626" t="s">
        <v>20464</v>
      </c>
      <c r="B808" s="627">
        <v>2.5</v>
      </c>
      <c r="C808" s="626">
        <v>370</v>
      </c>
      <c r="D808" s="629" t="str">
        <f t="shared" si="57"/>
        <v>PROFIL U_2.5_370</v>
      </c>
      <c r="E808">
        <v>55</v>
      </c>
      <c r="F808" s="629" t="str">
        <f t="shared" si="58"/>
        <v>PROFIL U_2.5_370_55</v>
      </c>
      <c r="G808">
        <v>55</v>
      </c>
      <c r="H808" s="629" t="str">
        <f t="shared" si="59"/>
        <v>PROFIL U_2.5_370_55_55</v>
      </c>
      <c r="Q808">
        <f t="shared" si="60"/>
        <v>0</v>
      </c>
    </row>
    <row r="809" spans="1:17">
      <c r="A809" s="626" t="s">
        <v>20464</v>
      </c>
      <c r="B809" s="627">
        <v>2.5</v>
      </c>
      <c r="C809" s="626">
        <v>370</v>
      </c>
      <c r="D809" s="629" t="str">
        <f t="shared" si="57"/>
        <v>PROFIL U_2.5_370</v>
      </c>
      <c r="E809">
        <v>60</v>
      </c>
      <c r="F809" s="629" t="str">
        <f t="shared" si="58"/>
        <v>PROFIL U_2.5_370_60</v>
      </c>
      <c r="G809">
        <v>60</v>
      </c>
      <c r="H809" s="629" t="str">
        <f t="shared" si="59"/>
        <v>PROFIL U_2.5_370_60_60</v>
      </c>
      <c r="Q809">
        <f t="shared" si="60"/>
        <v>0</v>
      </c>
    </row>
    <row r="810" spans="1:17">
      <c r="A810" s="626" t="s">
        <v>20464</v>
      </c>
      <c r="B810" s="627">
        <v>2.5</v>
      </c>
      <c r="C810" s="626">
        <v>370</v>
      </c>
      <c r="D810" s="629" t="str">
        <f t="shared" si="57"/>
        <v>PROFIL U_2.5_370</v>
      </c>
      <c r="E810">
        <v>65</v>
      </c>
      <c r="F810" s="629" t="str">
        <f t="shared" si="58"/>
        <v>PROFIL U_2.5_370_65</v>
      </c>
      <c r="G810">
        <v>65</v>
      </c>
      <c r="H810" s="629" t="str">
        <f t="shared" si="59"/>
        <v>PROFIL U_2.5_370_65_65</v>
      </c>
      <c r="Q810">
        <f t="shared" si="60"/>
        <v>0</v>
      </c>
    </row>
    <row r="811" spans="1:17">
      <c r="A811" s="626" t="s">
        <v>20464</v>
      </c>
      <c r="B811" s="627">
        <v>2.5</v>
      </c>
      <c r="C811" s="626">
        <v>370</v>
      </c>
      <c r="D811" s="629" t="str">
        <f t="shared" si="57"/>
        <v>PROFIL U_2.5_370</v>
      </c>
      <c r="E811">
        <v>70</v>
      </c>
      <c r="F811" s="629" t="str">
        <f t="shared" si="58"/>
        <v>PROFIL U_2.5_370_70</v>
      </c>
      <c r="G811">
        <v>70</v>
      </c>
      <c r="H811" s="629" t="str">
        <f t="shared" si="59"/>
        <v>PROFIL U_2.5_370_70_70</v>
      </c>
      <c r="Q811">
        <f t="shared" si="60"/>
        <v>0</v>
      </c>
    </row>
    <row r="812" spans="1:17">
      <c r="A812" s="626" t="s">
        <v>20464</v>
      </c>
      <c r="B812" s="627">
        <v>2.5</v>
      </c>
      <c r="C812" s="626">
        <v>370</v>
      </c>
      <c r="D812" s="629" t="str">
        <f t="shared" si="57"/>
        <v>PROFIL U_2.5_370</v>
      </c>
      <c r="E812">
        <v>75</v>
      </c>
      <c r="F812" s="629" t="str">
        <f t="shared" si="58"/>
        <v>PROFIL U_2.5_370_75</v>
      </c>
      <c r="G812">
        <v>75</v>
      </c>
      <c r="H812" s="629" t="str">
        <f t="shared" si="59"/>
        <v>PROFIL U_2.5_370_75_75</v>
      </c>
      <c r="Q812">
        <f t="shared" si="60"/>
        <v>0</v>
      </c>
    </row>
    <row r="813" spans="1:17">
      <c r="A813" s="626" t="s">
        <v>20464</v>
      </c>
      <c r="B813" s="627">
        <v>2.5</v>
      </c>
      <c r="C813" s="626">
        <v>370</v>
      </c>
      <c r="D813" s="629" t="str">
        <f t="shared" si="57"/>
        <v>PROFIL U_2.5_370</v>
      </c>
      <c r="E813">
        <v>80</v>
      </c>
      <c r="F813" s="629" t="str">
        <f t="shared" si="58"/>
        <v>PROFIL U_2.5_370_80</v>
      </c>
      <c r="G813">
        <v>80</v>
      </c>
      <c r="H813" s="629" t="str">
        <f t="shared" si="59"/>
        <v>PROFIL U_2.5_370_80_80</v>
      </c>
      <c r="Q813">
        <f t="shared" si="60"/>
        <v>0</v>
      </c>
    </row>
    <row r="814" spans="1:17">
      <c r="A814" s="626" t="s">
        <v>20464</v>
      </c>
      <c r="B814" s="627">
        <v>2.5</v>
      </c>
      <c r="C814" s="626">
        <v>370</v>
      </c>
      <c r="D814" s="629" t="str">
        <f t="shared" si="57"/>
        <v>PROFIL U_2.5_370</v>
      </c>
      <c r="E814">
        <v>85</v>
      </c>
      <c r="F814" s="629" t="str">
        <f t="shared" si="58"/>
        <v>PROFIL U_2.5_370_85</v>
      </c>
      <c r="G814">
        <v>85</v>
      </c>
      <c r="H814" s="629" t="str">
        <f t="shared" si="59"/>
        <v>PROFIL U_2.5_370_85_85</v>
      </c>
      <c r="Q814">
        <f t="shared" si="60"/>
        <v>0</v>
      </c>
    </row>
    <row r="815" spans="1:17">
      <c r="A815" s="626" t="s">
        <v>20464</v>
      </c>
      <c r="B815" s="627">
        <v>2.5</v>
      </c>
      <c r="C815" s="626">
        <v>370</v>
      </c>
      <c r="D815" s="629" t="str">
        <f t="shared" si="57"/>
        <v>PROFIL U_2.5_370</v>
      </c>
      <c r="E815">
        <v>90</v>
      </c>
      <c r="F815" s="629" t="str">
        <f t="shared" si="58"/>
        <v>PROFIL U_2.5_370_90</v>
      </c>
      <c r="G815">
        <v>90</v>
      </c>
      <c r="H815" s="629" t="str">
        <f t="shared" si="59"/>
        <v>PROFIL U_2.5_370_90_90</v>
      </c>
      <c r="Q815">
        <f t="shared" si="60"/>
        <v>0</v>
      </c>
    </row>
    <row r="816" spans="1:17">
      <c r="A816" s="626" t="s">
        <v>20464</v>
      </c>
      <c r="B816" s="627">
        <v>2.5</v>
      </c>
      <c r="C816" s="626">
        <v>370</v>
      </c>
      <c r="D816" s="629" t="str">
        <f t="shared" si="57"/>
        <v>PROFIL U_2.5_370</v>
      </c>
      <c r="E816">
        <v>95</v>
      </c>
      <c r="F816" s="629" t="str">
        <f t="shared" si="58"/>
        <v>PROFIL U_2.5_370_95</v>
      </c>
      <c r="G816">
        <v>95</v>
      </c>
      <c r="H816" s="629" t="str">
        <f t="shared" si="59"/>
        <v>PROFIL U_2.5_370_95_95</v>
      </c>
      <c r="Q816">
        <f t="shared" si="60"/>
        <v>0</v>
      </c>
    </row>
    <row r="817" spans="1:17">
      <c r="A817" s="626" t="s">
        <v>20464</v>
      </c>
      <c r="B817" s="627">
        <v>2.5</v>
      </c>
      <c r="C817" s="626">
        <v>370</v>
      </c>
      <c r="D817" s="629" t="str">
        <f t="shared" si="57"/>
        <v>PROFIL U_2.5_370</v>
      </c>
      <c r="E817">
        <v>100</v>
      </c>
      <c r="F817" s="629" t="str">
        <f t="shared" si="58"/>
        <v>PROFIL U_2.5_370_100</v>
      </c>
      <c r="G817">
        <v>100</v>
      </c>
      <c r="H817" s="629" t="str">
        <f t="shared" si="59"/>
        <v>PROFIL U_2.5_370_100_100</v>
      </c>
      <c r="Q817">
        <f t="shared" si="60"/>
        <v>0</v>
      </c>
    </row>
    <row r="818" spans="1:17">
      <c r="A818" s="626" t="s">
        <v>20464</v>
      </c>
      <c r="B818" s="627">
        <v>2.5</v>
      </c>
      <c r="C818" s="626">
        <v>380</v>
      </c>
      <c r="D818" s="629" t="str">
        <f t="shared" si="57"/>
        <v>PROFIL U_2.5_380</v>
      </c>
      <c r="E818">
        <v>40</v>
      </c>
      <c r="F818" s="629" t="str">
        <f t="shared" si="58"/>
        <v>PROFIL U_2.5_380_40</v>
      </c>
      <c r="G818">
        <v>40</v>
      </c>
      <c r="H818" s="629" t="str">
        <f t="shared" si="59"/>
        <v>PROFIL U_2.5_380_40_40</v>
      </c>
      <c r="Q818">
        <f t="shared" si="60"/>
        <v>0</v>
      </c>
    </row>
    <row r="819" spans="1:17">
      <c r="A819" s="626" t="s">
        <v>20464</v>
      </c>
      <c r="B819" s="627">
        <v>2.5</v>
      </c>
      <c r="C819" s="626">
        <v>380</v>
      </c>
      <c r="D819" s="629" t="str">
        <f t="shared" si="57"/>
        <v>PROFIL U_2.5_380</v>
      </c>
      <c r="E819">
        <v>45</v>
      </c>
      <c r="F819" s="629" t="str">
        <f t="shared" si="58"/>
        <v>PROFIL U_2.5_380_45</v>
      </c>
      <c r="G819">
        <v>45</v>
      </c>
      <c r="H819" s="629" t="str">
        <f t="shared" si="59"/>
        <v>PROFIL U_2.5_380_45_45</v>
      </c>
      <c r="Q819">
        <f t="shared" si="60"/>
        <v>0</v>
      </c>
    </row>
    <row r="820" spans="1:17">
      <c r="A820" s="626" t="s">
        <v>20464</v>
      </c>
      <c r="B820" s="627">
        <v>2.5</v>
      </c>
      <c r="C820" s="626">
        <v>380</v>
      </c>
      <c r="D820" s="629" t="str">
        <f t="shared" si="57"/>
        <v>PROFIL U_2.5_380</v>
      </c>
      <c r="E820">
        <v>50</v>
      </c>
      <c r="F820" s="629" t="str">
        <f t="shared" si="58"/>
        <v>PROFIL U_2.5_380_50</v>
      </c>
      <c r="G820">
        <v>50</v>
      </c>
      <c r="H820" s="629" t="str">
        <f t="shared" si="59"/>
        <v>PROFIL U_2.5_380_50_50</v>
      </c>
      <c r="Q820">
        <f t="shared" si="60"/>
        <v>0</v>
      </c>
    </row>
    <row r="821" spans="1:17">
      <c r="A821" s="626" t="s">
        <v>20464</v>
      </c>
      <c r="B821" s="627">
        <v>2.5</v>
      </c>
      <c r="C821" s="626">
        <v>380</v>
      </c>
      <c r="D821" s="629" t="str">
        <f t="shared" si="57"/>
        <v>PROFIL U_2.5_380</v>
      </c>
      <c r="E821">
        <v>55</v>
      </c>
      <c r="F821" s="629" t="str">
        <f t="shared" si="58"/>
        <v>PROFIL U_2.5_380_55</v>
      </c>
      <c r="G821">
        <v>55</v>
      </c>
      <c r="H821" s="629" t="str">
        <f t="shared" si="59"/>
        <v>PROFIL U_2.5_380_55_55</v>
      </c>
      <c r="Q821">
        <f t="shared" si="60"/>
        <v>0</v>
      </c>
    </row>
    <row r="822" spans="1:17">
      <c r="A822" s="626" t="s">
        <v>20464</v>
      </c>
      <c r="B822" s="627">
        <v>2.5</v>
      </c>
      <c r="C822" s="626">
        <v>380</v>
      </c>
      <c r="D822" s="629" t="str">
        <f t="shared" si="57"/>
        <v>PROFIL U_2.5_380</v>
      </c>
      <c r="E822">
        <v>60</v>
      </c>
      <c r="F822" s="629" t="str">
        <f t="shared" si="58"/>
        <v>PROFIL U_2.5_380_60</v>
      </c>
      <c r="G822">
        <v>60</v>
      </c>
      <c r="H822" s="629" t="str">
        <f t="shared" si="59"/>
        <v>PROFIL U_2.5_380_60_60</v>
      </c>
      <c r="Q822">
        <f t="shared" si="60"/>
        <v>0</v>
      </c>
    </row>
    <row r="823" spans="1:17">
      <c r="A823" s="626" t="s">
        <v>20464</v>
      </c>
      <c r="B823" s="627">
        <v>2.5</v>
      </c>
      <c r="C823" s="626">
        <v>380</v>
      </c>
      <c r="D823" s="629" t="str">
        <f t="shared" si="57"/>
        <v>PROFIL U_2.5_380</v>
      </c>
      <c r="E823">
        <v>65</v>
      </c>
      <c r="F823" s="629" t="str">
        <f t="shared" si="58"/>
        <v>PROFIL U_2.5_380_65</v>
      </c>
      <c r="G823">
        <v>65</v>
      </c>
      <c r="H823" s="629" t="str">
        <f t="shared" si="59"/>
        <v>PROFIL U_2.5_380_65_65</v>
      </c>
      <c r="Q823">
        <f t="shared" si="60"/>
        <v>0</v>
      </c>
    </row>
    <row r="824" spans="1:17">
      <c r="A824" s="626" t="s">
        <v>20464</v>
      </c>
      <c r="B824" s="627">
        <v>2.5</v>
      </c>
      <c r="C824" s="626">
        <v>380</v>
      </c>
      <c r="D824" s="629" t="str">
        <f t="shared" si="57"/>
        <v>PROFIL U_2.5_380</v>
      </c>
      <c r="E824">
        <v>70</v>
      </c>
      <c r="F824" s="629" t="str">
        <f t="shared" si="58"/>
        <v>PROFIL U_2.5_380_70</v>
      </c>
      <c r="G824">
        <v>70</v>
      </c>
      <c r="H824" s="629" t="str">
        <f t="shared" si="59"/>
        <v>PROFIL U_2.5_380_70_70</v>
      </c>
      <c r="Q824">
        <f t="shared" si="60"/>
        <v>0</v>
      </c>
    </row>
    <row r="825" spans="1:17">
      <c r="A825" s="626" t="s">
        <v>20464</v>
      </c>
      <c r="B825" s="627">
        <v>2.5</v>
      </c>
      <c r="C825" s="626">
        <v>380</v>
      </c>
      <c r="D825" s="629" t="str">
        <f t="shared" si="57"/>
        <v>PROFIL U_2.5_380</v>
      </c>
      <c r="E825">
        <v>75</v>
      </c>
      <c r="F825" s="629" t="str">
        <f t="shared" si="58"/>
        <v>PROFIL U_2.5_380_75</v>
      </c>
      <c r="G825">
        <v>75</v>
      </c>
      <c r="H825" s="629" t="str">
        <f t="shared" si="59"/>
        <v>PROFIL U_2.5_380_75_75</v>
      </c>
      <c r="Q825">
        <f t="shared" si="60"/>
        <v>0</v>
      </c>
    </row>
    <row r="826" spans="1:17">
      <c r="A826" s="626" t="s">
        <v>20464</v>
      </c>
      <c r="B826" s="627">
        <v>2.5</v>
      </c>
      <c r="C826" s="626">
        <v>380</v>
      </c>
      <c r="D826" s="629" t="str">
        <f t="shared" si="57"/>
        <v>PROFIL U_2.5_380</v>
      </c>
      <c r="E826">
        <v>80</v>
      </c>
      <c r="F826" s="629" t="str">
        <f t="shared" si="58"/>
        <v>PROFIL U_2.5_380_80</v>
      </c>
      <c r="G826">
        <v>80</v>
      </c>
      <c r="H826" s="629" t="str">
        <f t="shared" si="59"/>
        <v>PROFIL U_2.5_380_80_80</v>
      </c>
      <c r="Q826">
        <f t="shared" si="60"/>
        <v>0</v>
      </c>
    </row>
    <row r="827" spans="1:17">
      <c r="A827" s="626" t="s">
        <v>20464</v>
      </c>
      <c r="B827" s="627">
        <v>2.5</v>
      </c>
      <c r="C827" s="626">
        <v>380</v>
      </c>
      <c r="D827" s="629" t="str">
        <f t="shared" si="57"/>
        <v>PROFIL U_2.5_380</v>
      </c>
      <c r="E827">
        <v>85</v>
      </c>
      <c r="F827" s="629" t="str">
        <f t="shared" si="58"/>
        <v>PROFIL U_2.5_380_85</v>
      </c>
      <c r="G827">
        <v>85</v>
      </c>
      <c r="H827" s="629" t="str">
        <f t="shared" si="59"/>
        <v>PROFIL U_2.5_380_85_85</v>
      </c>
      <c r="Q827">
        <f t="shared" si="60"/>
        <v>0</v>
      </c>
    </row>
    <row r="828" spans="1:17">
      <c r="A828" s="626" t="s">
        <v>20464</v>
      </c>
      <c r="B828" s="627">
        <v>2.5</v>
      </c>
      <c r="C828" s="626">
        <v>380</v>
      </c>
      <c r="D828" s="629" t="str">
        <f t="shared" si="57"/>
        <v>PROFIL U_2.5_380</v>
      </c>
      <c r="E828">
        <v>90</v>
      </c>
      <c r="F828" s="629" t="str">
        <f t="shared" si="58"/>
        <v>PROFIL U_2.5_380_90</v>
      </c>
      <c r="G828">
        <v>90</v>
      </c>
      <c r="H828" s="629" t="str">
        <f t="shared" si="59"/>
        <v>PROFIL U_2.5_380_90_90</v>
      </c>
      <c r="Q828">
        <f t="shared" si="60"/>
        <v>0</v>
      </c>
    </row>
    <row r="829" spans="1:17">
      <c r="A829" s="626" t="s">
        <v>20464</v>
      </c>
      <c r="B829" s="627">
        <v>2.5</v>
      </c>
      <c r="C829" s="626">
        <v>380</v>
      </c>
      <c r="D829" s="629" t="str">
        <f t="shared" si="57"/>
        <v>PROFIL U_2.5_380</v>
      </c>
      <c r="E829">
        <v>95</v>
      </c>
      <c r="F829" s="629" t="str">
        <f t="shared" si="58"/>
        <v>PROFIL U_2.5_380_95</v>
      </c>
      <c r="G829">
        <v>95</v>
      </c>
      <c r="H829" s="629" t="str">
        <f t="shared" si="59"/>
        <v>PROFIL U_2.5_380_95_95</v>
      </c>
      <c r="Q829">
        <f t="shared" si="60"/>
        <v>0</v>
      </c>
    </row>
    <row r="830" spans="1:17">
      <c r="A830" s="626" t="s">
        <v>20464</v>
      </c>
      <c r="B830" s="627">
        <v>2.5</v>
      </c>
      <c r="C830" s="626">
        <v>380</v>
      </c>
      <c r="D830" s="629" t="str">
        <f t="shared" si="57"/>
        <v>PROFIL U_2.5_380</v>
      </c>
      <c r="E830">
        <v>100</v>
      </c>
      <c r="F830" s="629" t="str">
        <f t="shared" si="58"/>
        <v>PROFIL U_2.5_380_100</v>
      </c>
      <c r="G830">
        <v>100</v>
      </c>
      <c r="H830" s="629" t="str">
        <f t="shared" si="59"/>
        <v>PROFIL U_2.5_380_100_100</v>
      </c>
      <c r="Q830">
        <f t="shared" si="60"/>
        <v>0</v>
      </c>
    </row>
    <row r="831" spans="1:17">
      <c r="A831" s="626" t="s">
        <v>20464</v>
      </c>
      <c r="B831" s="627">
        <v>2.5</v>
      </c>
      <c r="C831" s="626">
        <v>390</v>
      </c>
      <c r="D831" s="629" t="str">
        <f t="shared" si="57"/>
        <v>PROFIL U_2.5_390</v>
      </c>
      <c r="E831">
        <v>40</v>
      </c>
      <c r="F831" s="629" t="str">
        <f t="shared" si="58"/>
        <v>PROFIL U_2.5_390_40</v>
      </c>
      <c r="G831">
        <v>40</v>
      </c>
      <c r="H831" s="629" t="str">
        <f t="shared" si="59"/>
        <v>PROFIL U_2.5_390_40_40</v>
      </c>
      <c r="Q831">
        <f t="shared" si="60"/>
        <v>0</v>
      </c>
    </row>
    <row r="832" spans="1:17">
      <c r="A832" s="626" t="s">
        <v>20464</v>
      </c>
      <c r="B832" s="627">
        <v>2.5</v>
      </c>
      <c r="C832" s="626">
        <v>390</v>
      </c>
      <c r="D832" s="629" t="str">
        <f t="shared" si="57"/>
        <v>PROFIL U_2.5_390</v>
      </c>
      <c r="E832">
        <v>45</v>
      </c>
      <c r="F832" s="629" t="str">
        <f t="shared" si="58"/>
        <v>PROFIL U_2.5_390_45</v>
      </c>
      <c r="G832">
        <v>45</v>
      </c>
      <c r="H832" s="629" t="str">
        <f t="shared" si="59"/>
        <v>PROFIL U_2.5_390_45_45</v>
      </c>
      <c r="Q832">
        <f t="shared" si="60"/>
        <v>0</v>
      </c>
    </row>
    <row r="833" spans="1:17">
      <c r="A833" s="626" t="s">
        <v>20464</v>
      </c>
      <c r="B833" s="627">
        <v>2.5</v>
      </c>
      <c r="C833" s="626">
        <v>390</v>
      </c>
      <c r="D833" s="629" t="str">
        <f t="shared" si="57"/>
        <v>PROFIL U_2.5_390</v>
      </c>
      <c r="E833">
        <v>50</v>
      </c>
      <c r="F833" s="629" t="str">
        <f t="shared" si="58"/>
        <v>PROFIL U_2.5_390_50</v>
      </c>
      <c r="G833">
        <v>50</v>
      </c>
      <c r="H833" s="629" t="str">
        <f t="shared" si="59"/>
        <v>PROFIL U_2.5_390_50_50</v>
      </c>
      <c r="Q833">
        <f t="shared" si="60"/>
        <v>0</v>
      </c>
    </row>
    <row r="834" spans="1:17">
      <c r="A834" s="626" t="s">
        <v>20464</v>
      </c>
      <c r="B834" s="627">
        <v>2.5</v>
      </c>
      <c r="C834" s="626">
        <v>390</v>
      </c>
      <c r="D834" s="629" t="str">
        <f t="shared" si="57"/>
        <v>PROFIL U_2.5_390</v>
      </c>
      <c r="E834">
        <v>55</v>
      </c>
      <c r="F834" s="629" t="str">
        <f t="shared" si="58"/>
        <v>PROFIL U_2.5_390_55</v>
      </c>
      <c r="G834">
        <v>55</v>
      </c>
      <c r="H834" s="629" t="str">
        <f t="shared" si="59"/>
        <v>PROFIL U_2.5_390_55_55</v>
      </c>
      <c r="Q834">
        <f t="shared" si="60"/>
        <v>0</v>
      </c>
    </row>
    <row r="835" spans="1:17">
      <c r="A835" s="626" t="s">
        <v>20464</v>
      </c>
      <c r="B835" s="627">
        <v>2.5</v>
      </c>
      <c r="C835" s="626">
        <v>390</v>
      </c>
      <c r="D835" s="629" t="str">
        <f t="shared" si="57"/>
        <v>PROFIL U_2.5_390</v>
      </c>
      <c r="E835">
        <v>60</v>
      </c>
      <c r="F835" s="629" t="str">
        <f t="shared" si="58"/>
        <v>PROFIL U_2.5_390_60</v>
      </c>
      <c r="G835">
        <v>60</v>
      </c>
      <c r="H835" s="629" t="str">
        <f t="shared" si="59"/>
        <v>PROFIL U_2.5_390_60_60</v>
      </c>
      <c r="Q835">
        <f t="shared" si="60"/>
        <v>0</v>
      </c>
    </row>
    <row r="836" spans="1:17">
      <c r="A836" s="626" t="s">
        <v>20464</v>
      </c>
      <c r="B836" s="627">
        <v>2.5</v>
      </c>
      <c r="C836" s="626">
        <v>390</v>
      </c>
      <c r="D836" s="629" t="str">
        <f t="shared" si="57"/>
        <v>PROFIL U_2.5_390</v>
      </c>
      <c r="E836">
        <v>65</v>
      </c>
      <c r="F836" s="629" t="str">
        <f t="shared" si="58"/>
        <v>PROFIL U_2.5_390_65</v>
      </c>
      <c r="G836">
        <v>65</v>
      </c>
      <c r="H836" s="629" t="str">
        <f t="shared" si="59"/>
        <v>PROFIL U_2.5_390_65_65</v>
      </c>
      <c r="Q836">
        <f t="shared" si="60"/>
        <v>0</v>
      </c>
    </row>
    <row r="837" spans="1:17">
      <c r="A837" s="626" t="s">
        <v>20464</v>
      </c>
      <c r="B837" s="627">
        <v>2.5</v>
      </c>
      <c r="C837" s="626">
        <v>390</v>
      </c>
      <c r="D837" s="629" t="str">
        <f t="shared" si="57"/>
        <v>PROFIL U_2.5_390</v>
      </c>
      <c r="E837">
        <v>70</v>
      </c>
      <c r="F837" s="629" t="str">
        <f t="shared" si="58"/>
        <v>PROFIL U_2.5_390_70</v>
      </c>
      <c r="G837">
        <v>70</v>
      </c>
      <c r="H837" s="629" t="str">
        <f t="shared" si="59"/>
        <v>PROFIL U_2.5_390_70_70</v>
      </c>
      <c r="Q837">
        <f t="shared" si="60"/>
        <v>0</v>
      </c>
    </row>
    <row r="838" spans="1:17">
      <c r="A838" s="626" t="s">
        <v>20464</v>
      </c>
      <c r="B838" s="627">
        <v>2.5</v>
      </c>
      <c r="C838" s="626">
        <v>390</v>
      </c>
      <c r="D838" s="629" t="str">
        <f t="shared" si="57"/>
        <v>PROFIL U_2.5_390</v>
      </c>
      <c r="E838">
        <v>75</v>
      </c>
      <c r="F838" s="629" t="str">
        <f t="shared" si="58"/>
        <v>PROFIL U_2.5_390_75</v>
      </c>
      <c r="G838">
        <v>75</v>
      </c>
      <c r="H838" s="629" t="str">
        <f t="shared" si="59"/>
        <v>PROFIL U_2.5_390_75_75</v>
      </c>
      <c r="Q838">
        <f t="shared" si="60"/>
        <v>0</v>
      </c>
    </row>
    <row r="839" spans="1:17">
      <c r="A839" s="626" t="s">
        <v>20464</v>
      </c>
      <c r="B839" s="627">
        <v>2.5</v>
      </c>
      <c r="C839" s="626">
        <v>390</v>
      </c>
      <c r="D839" s="629" t="str">
        <f t="shared" si="57"/>
        <v>PROFIL U_2.5_390</v>
      </c>
      <c r="E839">
        <v>80</v>
      </c>
      <c r="F839" s="629" t="str">
        <f t="shared" si="58"/>
        <v>PROFIL U_2.5_390_80</v>
      </c>
      <c r="G839">
        <v>80</v>
      </c>
      <c r="H839" s="629" t="str">
        <f t="shared" si="59"/>
        <v>PROFIL U_2.5_390_80_80</v>
      </c>
      <c r="Q839">
        <f t="shared" si="60"/>
        <v>0</v>
      </c>
    </row>
    <row r="840" spans="1:17">
      <c r="A840" s="626" t="s">
        <v>20464</v>
      </c>
      <c r="B840" s="627">
        <v>2.5</v>
      </c>
      <c r="C840" s="626">
        <v>390</v>
      </c>
      <c r="D840" s="629" t="str">
        <f t="shared" si="57"/>
        <v>PROFIL U_2.5_390</v>
      </c>
      <c r="E840">
        <v>85</v>
      </c>
      <c r="F840" s="629" t="str">
        <f t="shared" si="58"/>
        <v>PROFIL U_2.5_390_85</v>
      </c>
      <c r="G840">
        <v>85</v>
      </c>
      <c r="H840" s="629" t="str">
        <f t="shared" si="59"/>
        <v>PROFIL U_2.5_390_85_85</v>
      </c>
      <c r="Q840">
        <f t="shared" si="60"/>
        <v>0</v>
      </c>
    </row>
    <row r="841" spans="1:17">
      <c r="A841" s="626" t="s">
        <v>20464</v>
      </c>
      <c r="B841" s="627">
        <v>2.5</v>
      </c>
      <c r="C841" s="626">
        <v>390</v>
      </c>
      <c r="D841" s="629" t="str">
        <f t="shared" si="57"/>
        <v>PROFIL U_2.5_390</v>
      </c>
      <c r="E841">
        <v>90</v>
      </c>
      <c r="F841" s="629" t="str">
        <f t="shared" si="58"/>
        <v>PROFIL U_2.5_390_90</v>
      </c>
      <c r="G841">
        <v>90</v>
      </c>
      <c r="H841" s="629" t="str">
        <f t="shared" si="59"/>
        <v>PROFIL U_2.5_390_90_90</v>
      </c>
      <c r="Q841">
        <f t="shared" si="60"/>
        <v>0</v>
      </c>
    </row>
    <row r="842" spans="1:17">
      <c r="A842" s="626" t="s">
        <v>20464</v>
      </c>
      <c r="B842" s="627">
        <v>2.5</v>
      </c>
      <c r="C842" s="626">
        <v>390</v>
      </c>
      <c r="D842" s="629" t="str">
        <f t="shared" si="57"/>
        <v>PROFIL U_2.5_390</v>
      </c>
      <c r="E842">
        <v>95</v>
      </c>
      <c r="F842" s="629" t="str">
        <f t="shared" si="58"/>
        <v>PROFIL U_2.5_390_95</v>
      </c>
      <c r="G842">
        <v>95</v>
      </c>
      <c r="H842" s="629" t="str">
        <f t="shared" si="59"/>
        <v>PROFIL U_2.5_390_95_95</v>
      </c>
      <c r="Q842">
        <f t="shared" si="60"/>
        <v>0</v>
      </c>
    </row>
    <row r="843" spans="1:17">
      <c r="A843" s="626" t="s">
        <v>20464</v>
      </c>
      <c r="B843" s="627">
        <v>2.5</v>
      </c>
      <c r="C843" s="626">
        <v>390</v>
      </c>
      <c r="D843" s="629" t="str">
        <f t="shared" si="57"/>
        <v>PROFIL U_2.5_390</v>
      </c>
      <c r="E843">
        <v>100</v>
      </c>
      <c r="F843" s="629" t="str">
        <f t="shared" si="58"/>
        <v>PROFIL U_2.5_390_100</v>
      </c>
      <c r="G843">
        <v>100</v>
      </c>
      <c r="H843" s="629" t="str">
        <f t="shared" si="59"/>
        <v>PROFIL U_2.5_390_100_100</v>
      </c>
      <c r="Q843">
        <f t="shared" si="60"/>
        <v>0</v>
      </c>
    </row>
    <row r="844" spans="1:17">
      <c r="A844" s="626" t="s">
        <v>20464</v>
      </c>
      <c r="B844" s="627">
        <v>2.5</v>
      </c>
      <c r="C844" s="626">
        <v>400</v>
      </c>
      <c r="D844" s="629" t="str">
        <f t="shared" si="57"/>
        <v>PROFIL U_2.5_400</v>
      </c>
      <c r="E844">
        <v>40</v>
      </c>
      <c r="F844" s="629" t="str">
        <f t="shared" si="58"/>
        <v>PROFIL U_2.5_400_40</v>
      </c>
      <c r="G844">
        <v>40</v>
      </c>
      <c r="H844" s="629" t="str">
        <f t="shared" si="59"/>
        <v>PROFIL U_2.5_400_40_40</v>
      </c>
      <c r="Q844">
        <f t="shared" si="60"/>
        <v>0</v>
      </c>
    </row>
    <row r="845" spans="1:17">
      <c r="A845" s="626" t="s">
        <v>20464</v>
      </c>
      <c r="B845" s="627">
        <v>2.5</v>
      </c>
      <c r="C845" s="626">
        <v>400</v>
      </c>
      <c r="D845" s="629" t="str">
        <f t="shared" si="57"/>
        <v>PROFIL U_2.5_400</v>
      </c>
      <c r="E845">
        <v>45</v>
      </c>
      <c r="F845" s="629" t="str">
        <f t="shared" si="58"/>
        <v>PROFIL U_2.5_400_45</v>
      </c>
      <c r="G845">
        <v>45</v>
      </c>
      <c r="H845" s="629" t="str">
        <f t="shared" si="59"/>
        <v>PROFIL U_2.5_400_45_45</v>
      </c>
      <c r="Q845">
        <f t="shared" si="60"/>
        <v>0</v>
      </c>
    </row>
    <row r="846" spans="1:17">
      <c r="A846" s="626" t="s">
        <v>20464</v>
      </c>
      <c r="B846" s="627">
        <v>2.5</v>
      </c>
      <c r="C846" s="626">
        <v>400</v>
      </c>
      <c r="D846" s="629" t="str">
        <f t="shared" si="57"/>
        <v>PROFIL U_2.5_400</v>
      </c>
      <c r="E846">
        <v>50</v>
      </c>
      <c r="F846" s="629" t="str">
        <f t="shared" si="58"/>
        <v>PROFIL U_2.5_400_50</v>
      </c>
      <c r="G846">
        <v>50</v>
      </c>
      <c r="H846" s="629" t="str">
        <f t="shared" si="59"/>
        <v>PROFIL U_2.5_400_50_50</v>
      </c>
      <c r="Q846">
        <f t="shared" si="60"/>
        <v>0</v>
      </c>
    </row>
    <row r="847" spans="1:17">
      <c r="A847" s="626" t="s">
        <v>20464</v>
      </c>
      <c r="B847" s="627">
        <v>2.5</v>
      </c>
      <c r="C847" s="626">
        <v>400</v>
      </c>
      <c r="D847" s="629" t="str">
        <f t="shared" si="57"/>
        <v>PROFIL U_2.5_400</v>
      </c>
      <c r="E847">
        <v>55</v>
      </c>
      <c r="F847" s="629" t="str">
        <f t="shared" si="58"/>
        <v>PROFIL U_2.5_400_55</v>
      </c>
      <c r="G847">
        <v>55</v>
      </c>
      <c r="H847" s="629" t="str">
        <f t="shared" si="59"/>
        <v>PROFIL U_2.5_400_55_55</v>
      </c>
      <c r="Q847">
        <f t="shared" si="60"/>
        <v>0</v>
      </c>
    </row>
    <row r="848" spans="1:17">
      <c r="A848" s="626" t="s">
        <v>20464</v>
      </c>
      <c r="B848" s="627">
        <v>2.5</v>
      </c>
      <c r="C848" s="626">
        <v>400</v>
      </c>
      <c r="D848" s="629" t="str">
        <f t="shared" ref="D848:D911" si="61">CONCATENATE(A848,"_",B848,"_",C848)</f>
        <v>PROFIL U_2.5_400</v>
      </c>
      <c r="E848">
        <v>60</v>
      </c>
      <c r="F848" s="629" t="str">
        <f t="shared" ref="F848:F911" si="62">CONCATENATE(D848,"_",E848)</f>
        <v>PROFIL U_2.5_400_60</v>
      </c>
      <c r="G848">
        <v>60</v>
      </c>
      <c r="H848" s="629" t="str">
        <f t="shared" ref="H848:H911" si="63">CONCATENATE(F848,"_",G848)</f>
        <v>PROFIL U_2.5_400_60_60</v>
      </c>
      <c r="Q848">
        <f t="shared" si="60"/>
        <v>0</v>
      </c>
    </row>
    <row r="849" spans="1:17">
      <c r="A849" s="626" t="s">
        <v>20464</v>
      </c>
      <c r="B849" s="627">
        <v>2.5</v>
      </c>
      <c r="C849" s="626">
        <v>400</v>
      </c>
      <c r="D849" s="629" t="str">
        <f t="shared" si="61"/>
        <v>PROFIL U_2.5_400</v>
      </c>
      <c r="E849">
        <v>65</v>
      </c>
      <c r="F849" s="629" t="str">
        <f t="shared" si="62"/>
        <v>PROFIL U_2.5_400_65</v>
      </c>
      <c r="G849">
        <v>65</v>
      </c>
      <c r="H849" s="629" t="str">
        <f t="shared" si="63"/>
        <v>PROFIL U_2.5_400_65_65</v>
      </c>
      <c r="Q849">
        <f t="shared" si="60"/>
        <v>0</v>
      </c>
    </row>
    <row r="850" spans="1:17">
      <c r="A850" s="626" t="s">
        <v>20464</v>
      </c>
      <c r="B850" s="627">
        <v>2.5</v>
      </c>
      <c r="C850" s="626">
        <v>400</v>
      </c>
      <c r="D850" s="629" t="str">
        <f t="shared" si="61"/>
        <v>PROFIL U_2.5_400</v>
      </c>
      <c r="E850">
        <v>70</v>
      </c>
      <c r="F850" s="629" t="str">
        <f t="shared" si="62"/>
        <v>PROFIL U_2.5_400_70</v>
      </c>
      <c r="G850">
        <v>70</v>
      </c>
      <c r="H850" s="629" t="str">
        <f t="shared" si="63"/>
        <v>PROFIL U_2.5_400_70_70</v>
      </c>
      <c r="Q850">
        <f t="shared" si="60"/>
        <v>0</v>
      </c>
    </row>
    <row r="851" spans="1:17">
      <c r="A851" s="626" t="s">
        <v>20464</v>
      </c>
      <c r="B851" s="627">
        <v>2.5</v>
      </c>
      <c r="C851" s="626">
        <v>400</v>
      </c>
      <c r="D851" s="629" t="str">
        <f t="shared" si="61"/>
        <v>PROFIL U_2.5_400</v>
      </c>
      <c r="E851">
        <v>75</v>
      </c>
      <c r="F851" s="629" t="str">
        <f t="shared" si="62"/>
        <v>PROFIL U_2.5_400_75</v>
      </c>
      <c r="G851">
        <v>75</v>
      </c>
      <c r="H851" s="629" t="str">
        <f t="shared" si="63"/>
        <v>PROFIL U_2.5_400_75_75</v>
      </c>
      <c r="Q851">
        <f t="shared" si="60"/>
        <v>0</v>
      </c>
    </row>
    <row r="852" spans="1:17">
      <c r="A852" s="626" t="s">
        <v>20464</v>
      </c>
      <c r="B852" s="627">
        <v>2.5</v>
      </c>
      <c r="C852" s="626">
        <v>400</v>
      </c>
      <c r="D852" s="629" t="str">
        <f t="shared" si="61"/>
        <v>PROFIL U_2.5_400</v>
      </c>
      <c r="E852">
        <v>80</v>
      </c>
      <c r="F852" s="629" t="str">
        <f t="shared" si="62"/>
        <v>PROFIL U_2.5_400_80</v>
      </c>
      <c r="G852">
        <v>80</v>
      </c>
      <c r="H852" s="629" t="str">
        <f t="shared" si="63"/>
        <v>PROFIL U_2.5_400_80_80</v>
      </c>
      <c r="Q852">
        <f t="shared" si="60"/>
        <v>0</v>
      </c>
    </row>
    <row r="853" spans="1:17">
      <c r="A853" s="626" t="s">
        <v>20464</v>
      </c>
      <c r="B853" s="627">
        <v>2.5</v>
      </c>
      <c r="C853" s="626">
        <v>400</v>
      </c>
      <c r="D853" s="629" t="str">
        <f t="shared" si="61"/>
        <v>PROFIL U_2.5_400</v>
      </c>
      <c r="E853">
        <v>85</v>
      </c>
      <c r="F853" s="629" t="str">
        <f t="shared" si="62"/>
        <v>PROFIL U_2.5_400_85</v>
      </c>
      <c r="G853">
        <v>85</v>
      </c>
      <c r="H853" s="629" t="str">
        <f t="shared" si="63"/>
        <v>PROFIL U_2.5_400_85_85</v>
      </c>
      <c r="Q853">
        <f t="shared" si="60"/>
        <v>0</v>
      </c>
    </row>
    <row r="854" spans="1:17">
      <c r="A854" s="626" t="s">
        <v>20464</v>
      </c>
      <c r="B854" s="627">
        <v>2.5</v>
      </c>
      <c r="C854" s="626">
        <v>400</v>
      </c>
      <c r="D854" s="629" t="str">
        <f t="shared" si="61"/>
        <v>PROFIL U_2.5_400</v>
      </c>
      <c r="E854">
        <v>90</v>
      </c>
      <c r="F854" s="629" t="str">
        <f t="shared" si="62"/>
        <v>PROFIL U_2.5_400_90</v>
      </c>
      <c r="G854">
        <v>90</v>
      </c>
      <c r="H854" s="629" t="str">
        <f t="shared" si="63"/>
        <v>PROFIL U_2.5_400_90_90</v>
      </c>
      <c r="Q854">
        <f t="shared" si="60"/>
        <v>0</v>
      </c>
    </row>
    <row r="855" spans="1:17">
      <c r="A855" s="626" t="s">
        <v>20464</v>
      </c>
      <c r="B855" s="627">
        <v>2.5</v>
      </c>
      <c r="C855" s="626">
        <v>400</v>
      </c>
      <c r="D855" s="629" t="str">
        <f t="shared" si="61"/>
        <v>PROFIL U_2.5_400</v>
      </c>
      <c r="E855">
        <v>95</v>
      </c>
      <c r="F855" s="629" t="str">
        <f t="shared" si="62"/>
        <v>PROFIL U_2.5_400_95</v>
      </c>
      <c r="G855">
        <v>95</v>
      </c>
      <c r="H855" s="629" t="str">
        <f t="shared" si="63"/>
        <v>PROFIL U_2.5_400_95_95</v>
      </c>
      <c r="Q855">
        <f t="shared" si="60"/>
        <v>0</v>
      </c>
    </row>
    <row r="856" spans="1:17">
      <c r="A856" s="626" t="s">
        <v>20464</v>
      </c>
      <c r="B856" s="627">
        <v>2.5</v>
      </c>
      <c r="C856" s="626">
        <v>400</v>
      </c>
      <c r="D856" s="629" t="str">
        <f t="shared" si="61"/>
        <v>PROFIL U_2.5_400</v>
      </c>
      <c r="E856">
        <v>100</v>
      </c>
      <c r="F856" s="629" t="str">
        <f t="shared" si="62"/>
        <v>PROFIL U_2.5_400_100</v>
      </c>
      <c r="G856">
        <v>100</v>
      </c>
      <c r="H856" s="629" t="str">
        <f t="shared" si="63"/>
        <v>PROFIL U_2.5_400_100_100</v>
      </c>
      <c r="Q856">
        <f t="shared" si="60"/>
        <v>0</v>
      </c>
    </row>
    <row r="857" spans="1:17">
      <c r="A857" s="626" t="s">
        <v>20464</v>
      </c>
      <c r="B857" s="627">
        <v>2</v>
      </c>
      <c r="C857" s="626">
        <v>100</v>
      </c>
      <c r="D857" s="629" t="str">
        <f t="shared" si="61"/>
        <v>PROFIL U_2_100</v>
      </c>
      <c r="E857">
        <v>40</v>
      </c>
      <c r="F857" s="629" t="str">
        <f t="shared" si="62"/>
        <v>PROFIL U_2_100_40</v>
      </c>
      <c r="G857">
        <v>40</v>
      </c>
      <c r="H857" s="629" t="str">
        <f t="shared" si="63"/>
        <v>PROFIL U_2_100_40_40</v>
      </c>
      <c r="Q857">
        <f t="shared" si="60"/>
        <v>0</v>
      </c>
    </row>
    <row r="858" spans="1:17">
      <c r="A858" s="626" t="s">
        <v>20464</v>
      </c>
      <c r="B858" s="627">
        <v>2</v>
      </c>
      <c r="C858" s="626">
        <v>100</v>
      </c>
      <c r="D858" s="629" t="str">
        <f t="shared" si="61"/>
        <v>PROFIL U_2_100</v>
      </c>
      <c r="E858">
        <v>45</v>
      </c>
      <c r="F858" s="629" t="str">
        <f t="shared" si="62"/>
        <v>PROFIL U_2_100_45</v>
      </c>
      <c r="G858">
        <v>45</v>
      </c>
      <c r="H858" s="629" t="str">
        <f t="shared" si="63"/>
        <v>PROFIL U_2_100_45_45</v>
      </c>
      <c r="Q858">
        <f t="shared" si="60"/>
        <v>0</v>
      </c>
    </row>
    <row r="859" spans="1:17">
      <c r="A859" s="626" t="s">
        <v>20464</v>
      </c>
      <c r="B859" s="627">
        <v>2</v>
      </c>
      <c r="C859" s="626">
        <v>110</v>
      </c>
      <c r="D859" s="629" t="str">
        <f t="shared" si="61"/>
        <v>PROFIL U_2_110</v>
      </c>
      <c r="E859">
        <v>40</v>
      </c>
      <c r="F859" s="629" t="str">
        <f t="shared" si="62"/>
        <v>PROFIL U_2_110_40</v>
      </c>
      <c r="G859">
        <v>40</v>
      </c>
      <c r="H859" s="629" t="str">
        <f t="shared" si="63"/>
        <v>PROFIL U_2_110_40_40</v>
      </c>
      <c r="Q859">
        <f t="shared" si="60"/>
        <v>0</v>
      </c>
    </row>
    <row r="860" spans="1:17">
      <c r="A860" s="626" t="s">
        <v>20464</v>
      </c>
      <c r="B860" s="627">
        <v>2</v>
      </c>
      <c r="C860" s="626">
        <v>110</v>
      </c>
      <c r="D860" s="629" t="str">
        <f t="shared" si="61"/>
        <v>PROFIL U_2_110</v>
      </c>
      <c r="E860">
        <v>45</v>
      </c>
      <c r="F860" s="629" t="str">
        <f t="shared" si="62"/>
        <v>PROFIL U_2_110_45</v>
      </c>
      <c r="G860">
        <v>45</v>
      </c>
      <c r="H860" s="629" t="str">
        <f t="shared" si="63"/>
        <v>PROFIL U_2_110_45_45</v>
      </c>
      <c r="Q860">
        <f t="shared" si="60"/>
        <v>0</v>
      </c>
    </row>
    <row r="861" spans="1:17">
      <c r="A861" s="626" t="s">
        <v>20464</v>
      </c>
      <c r="B861" s="627">
        <v>2</v>
      </c>
      <c r="C861" s="626">
        <v>120</v>
      </c>
      <c r="D861" s="629" t="str">
        <f t="shared" si="61"/>
        <v>PROFIL U_2_120</v>
      </c>
      <c r="E861">
        <v>40</v>
      </c>
      <c r="F861" s="629" t="str">
        <f t="shared" si="62"/>
        <v>PROFIL U_2_120_40</v>
      </c>
      <c r="G861">
        <v>40</v>
      </c>
      <c r="H861" s="629" t="str">
        <f t="shared" si="63"/>
        <v>PROFIL U_2_120_40_40</v>
      </c>
      <c r="Q861">
        <f t="shared" si="60"/>
        <v>0</v>
      </c>
    </row>
    <row r="862" spans="1:17">
      <c r="A862" s="626" t="s">
        <v>20464</v>
      </c>
      <c r="B862" s="627">
        <v>2</v>
      </c>
      <c r="C862" s="626">
        <v>120</v>
      </c>
      <c r="D862" s="629" t="str">
        <f t="shared" si="61"/>
        <v>PROFIL U_2_120</v>
      </c>
      <c r="E862">
        <v>45</v>
      </c>
      <c r="F862" s="629" t="str">
        <f t="shared" si="62"/>
        <v>PROFIL U_2_120_45</v>
      </c>
      <c r="G862">
        <v>45</v>
      </c>
      <c r="H862" s="629" t="str">
        <f t="shared" si="63"/>
        <v>PROFIL U_2_120_45_45</v>
      </c>
      <c r="Q862">
        <f t="shared" ref="Q862:Q925" si="64">I862-K862</f>
        <v>0</v>
      </c>
    </row>
    <row r="863" spans="1:17">
      <c r="A863" s="626" t="s">
        <v>20464</v>
      </c>
      <c r="B863" s="627">
        <v>2</v>
      </c>
      <c r="C863" s="626">
        <v>130</v>
      </c>
      <c r="D863" s="629" t="str">
        <f t="shared" si="61"/>
        <v>PROFIL U_2_130</v>
      </c>
      <c r="E863">
        <v>40</v>
      </c>
      <c r="F863" s="629" t="str">
        <f t="shared" si="62"/>
        <v>PROFIL U_2_130_40</v>
      </c>
      <c r="G863">
        <v>40</v>
      </c>
      <c r="H863" s="629" t="str">
        <f t="shared" si="63"/>
        <v>PROFIL U_2_130_40_40</v>
      </c>
      <c r="Q863">
        <f t="shared" si="64"/>
        <v>0</v>
      </c>
    </row>
    <row r="864" spans="1:17">
      <c r="A864" s="626" t="s">
        <v>20464</v>
      </c>
      <c r="B864" s="627">
        <v>2</v>
      </c>
      <c r="C864" s="626">
        <v>130</v>
      </c>
      <c r="D864" s="629" t="str">
        <f t="shared" si="61"/>
        <v>PROFIL U_2_130</v>
      </c>
      <c r="E864">
        <v>45</v>
      </c>
      <c r="F864" s="629" t="str">
        <f t="shared" si="62"/>
        <v>PROFIL U_2_130_45</v>
      </c>
      <c r="G864">
        <v>45</v>
      </c>
      <c r="H864" s="629" t="str">
        <f t="shared" si="63"/>
        <v>PROFIL U_2_130_45_45</v>
      </c>
      <c r="Q864">
        <f t="shared" si="64"/>
        <v>0</v>
      </c>
    </row>
    <row r="865" spans="1:17">
      <c r="A865" s="626" t="s">
        <v>20464</v>
      </c>
      <c r="B865" s="627">
        <v>2</v>
      </c>
      <c r="C865" s="626">
        <v>140</v>
      </c>
      <c r="D865" s="629" t="str">
        <f t="shared" si="61"/>
        <v>PROFIL U_2_140</v>
      </c>
      <c r="E865">
        <v>40</v>
      </c>
      <c r="F865" s="629" t="str">
        <f t="shared" si="62"/>
        <v>PROFIL U_2_140_40</v>
      </c>
      <c r="G865">
        <v>40</v>
      </c>
      <c r="H865" s="629" t="str">
        <f t="shared" si="63"/>
        <v>PROFIL U_2_140_40_40</v>
      </c>
      <c r="Q865">
        <f t="shared" si="64"/>
        <v>0</v>
      </c>
    </row>
    <row r="866" spans="1:17">
      <c r="A866" s="626" t="s">
        <v>20464</v>
      </c>
      <c r="B866" s="627">
        <v>2</v>
      </c>
      <c r="C866" s="626">
        <v>140</v>
      </c>
      <c r="D866" s="629" t="str">
        <f t="shared" si="61"/>
        <v>PROFIL U_2_140</v>
      </c>
      <c r="E866">
        <v>45</v>
      </c>
      <c r="F866" s="629" t="str">
        <f t="shared" si="62"/>
        <v>PROFIL U_2_140_45</v>
      </c>
      <c r="G866">
        <v>45</v>
      </c>
      <c r="H866" s="629" t="str">
        <f t="shared" si="63"/>
        <v>PROFIL U_2_140_45_45</v>
      </c>
      <c r="Q866">
        <f t="shared" si="64"/>
        <v>0</v>
      </c>
    </row>
    <row r="867" spans="1:17">
      <c r="A867" s="626" t="s">
        <v>20464</v>
      </c>
      <c r="B867" s="627">
        <v>2</v>
      </c>
      <c r="C867" s="626">
        <v>150</v>
      </c>
      <c r="D867" s="629" t="str">
        <f t="shared" si="61"/>
        <v>PROFIL U_2_150</v>
      </c>
      <c r="E867">
        <v>40</v>
      </c>
      <c r="F867" s="629" t="str">
        <f t="shared" si="62"/>
        <v>PROFIL U_2_150_40</v>
      </c>
      <c r="G867">
        <v>40</v>
      </c>
      <c r="H867" s="629" t="str">
        <f t="shared" si="63"/>
        <v>PROFIL U_2_150_40_40</v>
      </c>
      <c r="Q867">
        <f t="shared" si="64"/>
        <v>0</v>
      </c>
    </row>
    <row r="868" spans="1:17">
      <c r="A868" s="626" t="s">
        <v>20464</v>
      </c>
      <c r="B868" s="627">
        <v>2</v>
      </c>
      <c r="C868" s="626">
        <v>150</v>
      </c>
      <c r="D868" s="629" t="str">
        <f t="shared" si="61"/>
        <v>PROFIL U_2_150</v>
      </c>
      <c r="E868">
        <v>45</v>
      </c>
      <c r="F868" s="629" t="str">
        <f t="shared" si="62"/>
        <v>PROFIL U_2_150_45</v>
      </c>
      <c r="G868">
        <v>45</v>
      </c>
      <c r="H868" s="629" t="str">
        <f t="shared" si="63"/>
        <v>PROFIL U_2_150_45_45</v>
      </c>
      <c r="Q868">
        <f t="shared" si="64"/>
        <v>0</v>
      </c>
    </row>
    <row r="869" spans="1:17">
      <c r="A869" s="626" t="s">
        <v>20464</v>
      </c>
      <c r="B869" s="627">
        <v>2</v>
      </c>
      <c r="C869" s="626">
        <v>160</v>
      </c>
      <c r="D869" s="629" t="str">
        <f t="shared" si="61"/>
        <v>PROFIL U_2_160</v>
      </c>
      <c r="E869">
        <v>40</v>
      </c>
      <c r="F869" s="629" t="str">
        <f t="shared" si="62"/>
        <v>PROFIL U_2_160_40</v>
      </c>
      <c r="G869">
        <v>40</v>
      </c>
      <c r="H869" s="629" t="str">
        <f t="shared" si="63"/>
        <v>PROFIL U_2_160_40_40</v>
      </c>
      <c r="Q869">
        <f t="shared" si="64"/>
        <v>0</v>
      </c>
    </row>
    <row r="870" spans="1:17">
      <c r="A870" s="626" t="s">
        <v>20464</v>
      </c>
      <c r="B870" s="627">
        <v>2</v>
      </c>
      <c r="C870" s="626">
        <v>160</v>
      </c>
      <c r="D870" s="629" t="str">
        <f t="shared" si="61"/>
        <v>PROFIL U_2_160</v>
      </c>
      <c r="E870">
        <v>45</v>
      </c>
      <c r="F870" s="629" t="str">
        <f t="shared" si="62"/>
        <v>PROFIL U_2_160_45</v>
      </c>
      <c r="G870">
        <v>45</v>
      </c>
      <c r="H870" s="629" t="str">
        <f t="shared" si="63"/>
        <v>PROFIL U_2_160_45_45</v>
      </c>
      <c r="Q870">
        <f t="shared" si="64"/>
        <v>0</v>
      </c>
    </row>
    <row r="871" spans="1:17">
      <c r="A871" s="626" t="s">
        <v>20464</v>
      </c>
      <c r="B871" s="627">
        <v>2</v>
      </c>
      <c r="C871" s="626">
        <v>170</v>
      </c>
      <c r="D871" s="629" t="str">
        <f t="shared" si="61"/>
        <v>PROFIL U_2_170</v>
      </c>
      <c r="E871">
        <v>40</v>
      </c>
      <c r="F871" s="629" t="str">
        <f t="shared" si="62"/>
        <v>PROFIL U_2_170_40</v>
      </c>
      <c r="G871">
        <v>40</v>
      </c>
      <c r="H871" s="629" t="str">
        <f t="shared" si="63"/>
        <v>PROFIL U_2_170_40_40</v>
      </c>
      <c r="Q871">
        <f t="shared" si="64"/>
        <v>0</v>
      </c>
    </row>
    <row r="872" spans="1:17">
      <c r="A872" s="626" t="s">
        <v>20464</v>
      </c>
      <c r="B872" s="627">
        <v>2</v>
      </c>
      <c r="C872" s="626">
        <v>170</v>
      </c>
      <c r="D872" s="629" t="str">
        <f t="shared" si="61"/>
        <v>PROFIL U_2_170</v>
      </c>
      <c r="E872">
        <v>45</v>
      </c>
      <c r="F872" s="629" t="str">
        <f t="shared" si="62"/>
        <v>PROFIL U_2_170_45</v>
      </c>
      <c r="G872">
        <v>45</v>
      </c>
      <c r="H872" s="629" t="str">
        <f t="shared" si="63"/>
        <v>PROFIL U_2_170_45_45</v>
      </c>
      <c r="Q872">
        <f t="shared" si="64"/>
        <v>0</v>
      </c>
    </row>
    <row r="873" spans="1:17">
      <c r="A873" s="626" t="s">
        <v>20464</v>
      </c>
      <c r="B873" s="627">
        <v>2</v>
      </c>
      <c r="C873" s="626">
        <v>180</v>
      </c>
      <c r="D873" s="629" t="str">
        <f t="shared" si="61"/>
        <v>PROFIL U_2_180</v>
      </c>
      <c r="E873">
        <v>40</v>
      </c>
      <c r="F873" s="629" t="str">
        <f t="shared" si="62"/>
        <v>PROFIL U_2_180_40</v>
      </c>
      <c r="G873">
        <v>40</v>
      </c>
      <c r="H873" s="629" t="str">
        <f t="shared" si="63"/>
        <v>PROFIL U_2_180_40_40</v>
      </c>
      <c r="Q873">
        <f t="shared" si="64"/>
        <v>0</v>
      </c>
    </row>
    <row r="874" spans="1:17">
      <c r="A874" s="626" t="s">
        <v>20464</v>
      </c>
      <c r="B874" s="627">
        <v>2</v>
      </c>
      <c r="C874" s="626">
        <v>180</v>
      </c>
      <c r="D874" s="629" t="str">
        <f t="shared" si="61"/>
        <v>PROFIL U_2_180</v>
      </c>
      <c r="E874">
        <v>45</v>
      </c>
      <c r="F874" s="629" t="str">
        <f t="shared" si="62"/>
        <v>PROFIL U_2_180_45</v>
      </c>
      <c r="G874">
        <v>45</v>
      </c>
      <c r="H874" s="629" t="str">
        <f t="shared" si="63"/>
        <v>PROFIL U_2_180_45_45</v>
      </c>
      <c r="Q874">
        <f t="shared" si="64"/>
        <v>0</v>
      </c>
    </row>
    <row r="875" spans="1:17">
      <c r="A875" s="626" t="s">
        <v>20464</v>
      </c>
      <c r="B875" s="627">
        <v>2</v>
      </c>
      <c r="C875" s="626">
        <v>190</v>
      </c>
      <c r="D875" s="629" t="str">
        <f t="shared" si="61"/>
        <v>PROFIL U_2_190</v>
      </c>
      <c r="E875">
        <v>40</v>
      </c>
      <c r="F875" s="629" t="str">
        <f t="shared" si="62"/>
        <v>PROFIL U_2_190_40</v>
      </c>
      <c r="G875">
        <v>40</v>
      </c>
      <c r="H875" s="629" t="str">
        <f t="shared" si="63"/>
        <v>PROFIL U_2_190_40_40</v>
      </c>
      <c r="Q875">
        <f t="shared" si="64"/>
        <v>0</v>
      </c>
    </row>
    <row r="876" spans="1:17">
      <c r="A876" s="626" t="s">
        <v>20464</v>
      </c>
      <c r="B876" s="627">
        <v>2</v>
      </c>
      <c r="C876" s="626">
        <v>190</v>
      </c>
      <c r="D876" s="629" t="str">
        <f t="shared" si="61"/>
        <v>PROFIL U_2_190</v>
      </c>
      <c r="E876">
        <v>45</v>
      </c>
      <c r="F876" s="629" t="str">
        <f t="shared" si="62"/>
        <v>PROFIL U_2_190_45</v>
      </c>
      <c r="G876">
        <v>45</v>
      </c>
      <c r="H876" s="629" t="str">
        <f t="shared" si="63"/>
        <v>PROFIL U_2_190_45_45</v>
      </c>
      <c r="Q876">
        <f t="shared" si="64"/>
        <v>0</v>
      </c>
    </row>
    <row r="877" spans="1:17">
      <c r="A877" s="626" t="s">
        <v>20464</v>
      </c>
      <c r="B877" s="627">
        <v>2</v>
      </c>
      <c r="C877" s="626">
        <v>200</v>
      </c>
      <c r="D877" s="629" t="str">
        <f t="shared" si="61"/>
        <v>PROFIL U_2_200</v>
      </c>
      <c r="E877">
        <v>40</v>
      </c>
      <c r="F877" s="629" t="str">
        <f t="shared" si="62"/>
        <v>PROFIL U_2_200_40</v>
      </c>
      <c r="G877">
        <v>40</v>
      </c>
      <c r="H877" s="629" t="str">
        <f t="shared" si="63"/>
        <v>PROFIL U_2_200_40_40</v>
      </c>
      <c r="Q877">
        <f t="shared" si="64"/>
        <v>0</v>
      </c>
    </row>
    <row r="878" spans="1:17">
      <c r="A878" s="626" t="s">
        <v>20464</v>
      </c>
      <c r="B878" s="627">
        <v>2</v>
      </c>
      <c r="C878" s="626">
        <v>200</v>
      </c>
      <c r="D878" s="629" t="str">
        <f t="shared" si="61"/>
        <v>PROFIL U_2_200</v>
      </c>
      <c r="E878">
        <v>45</v>
      </c>
      <c r="F878" s="629" t="str">
        <f t="shared" si="62"/>
        <v>PROFIL U_2_200_45</v>
      </c>
      <c r="G878">
        <v>45</v>
      </c>
      <c r="H878" s="629" t="str">
        <f t="shared" si="63"/>
        <v>PROFIL U_2_200_45_45</v>
      </c>
      <c r="Q878">
        <f t="shared" si="64"/>
        <v>0</v>
      </c>
    </row>
    <row r="879" spans="1:17">
      <c r="A879" s="626" t="s">
        <v>20464</v>
      </c>
      <c r="B879" s="627">
        <v>2</v>
      </c>
      <c r="C879" s="626">
        <v>200</v>
      </c>
      <c r="D879" s="629" t="str">
        <f t="shared" si="61"/>
        <v>PROFIL U_2_200</v>
      </c>
      <c r="E879">
        <v>50</v>
      </c>
      <c r="F879" s="629" t="str">
        <f t="shared" si="62"/>
        <v>PROFIL U_2_200_50</v>
      </c>
      <c r="G879">
        <v>50</v>
      </c>
      <c r="H879" s="629" t="str">
        <f t="shared" si="63"/>
        <v>PROFIL U_2_200_50_50</v>
      </c>
      <c r="Q879">
        <f t="shared" si="64"/>
        <v>0</v>
      </c>
    </row>
    <row r="880" spans="1:17">
      <c r="A880" s="626" t="s">
        <v>20464</v>
      </c>
      <c r="B880" s="627">
        <v>2</v>
      </c>
      <c r="C880" s="626">
        <v>200</v>
      </c>
      <c r="D880" s="629" t="str">
        <f t="shared" si="61"/>
        <v>PROFIL U_2_200</v>
      </c>
      <c r="E880">
        <v>55</v>
      </c>
      <c r="F880" s="629" t="str">
        <f t="shared" si="62"/>
        <v>PROFIL U_2_200_55</v>
      </c>
      <c r="G880">
        <v>55</v>
      </c>
      <c r="H880" s="629" t="str">
        <f t="shared" si="63"/>
        <v>PROFIL U_2_200_55_55</v>
      </c>
      <c r="Q880">
        <f t="shared" si="64"/>
        <v>0</v>
      </c>
    </row>
    <row r="881" spans="1:17">
      <c r="A881" s="626" t="s">
        <v>20464</v>
      </c>
      <c r="B881" s="627">
        <v>2</v>
      </c>
      <c r="C881" s="626">
        <v>200</v>
      </c>
      <c r="D881" s="629" t="str">
        <f t="shared" si="61"/>
        <v>PROFIL U_2_200</v>
      </c>
      <c r="E881">
        <v>60</v>
      </c>
      <c r="F881" s="629" t="str">
        <f t="shared" si="62"/>
        <v>PROFIL U_2_200_60</v>
      </c>
      <c r="G881">
        <v>60</v>
      </c>
      <c r="H881" s="629" t="str">
        <f t="shared" si="63"/>
        <v>PROFIL U_2_200_60_60</v>
      </c>
      <c r="Q881">
        <f t="shared" si="64"/>
        <v>0</v>
      </c>
    </row>
    <row r="882" spans="1:17">
      <c r="A882" s="626" t="s">
        <v>20464</v>
      </c>
      <c r="B882" s="627">
        <v>2</v>
      </c>
      <c r="C882" s="626">
        <v>200</v>
      </c>
      <c r="D882" s="629" t="str">
        <f t="shared" si="61"/>
        <v>PROFIL U_2_200</v>
      </c>
      <c r="E882">
        <v>65</v>
      </c>
      <c r="F882" s="629" t="str">
        <f t="shared" si="62"/>
        <v>PROFIL U_2_200_65</v>
      </c>
      <c r="G882">
        <v>65</v>
      </c>
      <c r="H882" s="629" t="str">
        <f t="shared" si="63"/>
        <v>PROFIL U_2_200_65_65</v>
      </c>
      <c r="Q882">
        <f t="shared" si="64"/>
        <v>0</v>
      </c>
    </row>
    <row r="883" spans="1:17">
      <c r="A883" s="626" t="s">
        <v>20464</v>
      </c>
      <c r="B883" s="627">
        <v>2</v>
      </c>
      <c r="C883" s="626">
        <v>200</v>
      </c>
      <c r="D883" s="629" t="str">
        <f t="shared" si="61"/>
        <v>PROFIL U_2_200</v>
      </c>
      <c r="E883">
        <v>70</v>
      </c>
      <c r="F883" s="629" t="str">
        <f t="shared" si="62"/>
        <v>PROFIL U_2_200_70</v>
      </c>
      <c r="G883">
        <v>70</v>
      </c>
      <c r="H883" s="629" t="str">
        <f t="shared" si="63"/>
        <v>PROFIL U_2_200_70_70</v>
      </c>
      <c r="Q883">
        <f t="shared" si="64"/>
        <v>0</v>
      </c>
    </row>
    <row r="884" spans="1:17">
      <c r="A884" s="626" t="s">
        <v>20464</v>
      </c>
      <c r="B884" s="627">
        <v>2</v>
      </c>
      <c r="C884" s="626">
        <v>200</v>
      </c>
      <c r="D884" s="629" t="str">
        <f t="shared" si="61"/>
        <v>PROFIL U_2_200</v>
      </c>
      <c r="E884">
        <v>75</v>
      </c>
      <c r="F884" s="629" t="str">
        <f t="shared" si="62"/>
        <v>PROFIL U_2_200_75</v>
      </c>
      <c r="G884">
        <v>75</v>
      </c>
      <c r="H884" s="629" t="str">
        <f t="shared" si="63"/>
        <v>PROFIL U_2_200_75_75</v>
      </c>
      <c r="Q884">
        <f t="shared" si="64"/>
        <v>0</v>
      </c>
    </row>
    <row r="885" spans="1:17">
      <c r="A885" s="626" t="s">
        <v>20464</v>
      </c>
      <c r="B885" s="627">
        <v>2</v>
      </c>
      <c r="C885" s="626">
        <v>200</v>
      </c>
      <c r="D885" s="629" t="str">
        <f t="shared" si="61"/>
        <v>PROFIL U_2_200</v>
      </c>
      <c r="E885">
        <v>80</v>
      </c>
      <c r="F885" s="629" t="str">
        <f t="shared" si="62"/>
        <v>PROFIL U_2_200_80</v>
      </c>
      <c r="G885">
        <v>80</v>
      </c>
      <c r="H885" s="629" t="str">
        <f t="shared" si="63"/>
        <v>PROFIL U_2_200_80_80</v>
      </c>
      <c r="Q885">
        <f t="shared" si="64"/>
        <v>0</v>
      </c>
    </row>
    <row r="886" spans="1:17">
      <c r="A886" s="626" t="s">
        <v>20464</v>
      </c>
      <c r="B886" s="627">
        <v>2</v>
      </c>
      <c r="C886" s="626">
        <v>200</v>
      </c>
      <c r="D886" s="629" t="str">
        <f t="shared" si="61"/>
        <v>PROFIL U_2_200</v>
      </c>
      <c r="E886">
        <v>85</v>
      </c>
      <c r="F886" s="629" t="str">
        <f t="shared" si="62"/>
        <v>PROFIL U_2_200_85</v>
      </c>
      <c r="G886">
        <v>85</v>
      </c>
      <c r="H886" s="629" t="str">
        <f t="shared" si="63"/>
        <v>PROFIL U_2_200_85_85</v>
      </c>
      <c r="Q886">
        <f t="shared" si="64"/>
        <v>0</v>
      </c>
    </row>
    <row r="887" spans="1:17">
      <c r="A887" s="626" t="s">
        <v>20464</v>
      </c>
      <c r="B887" s="627">
        <v>2</v>
      </c>
      <c r="C887" s="626">
        <v>200</v>
      </c>
      <c r="D887" s="629" t="str">
        <f t="shared" si="61"/>
        <v>PROFIL U_2_200</v>
      </c>
      <c r="E887">
        <v>90</v>
      </c>
      <c r="F887" s="629" t="str">
        <f t="shared" si="62"/>
        <v>PROFIL U_2_200_90</v>
      </c>
      <c r="G887">
        <v>90</v>
      </c>
      <c r="H887" s="629" t="str">
        <f t="shared" si="63"/>
        <v>PROFIL U_2_200_90_90</v>
      </c>
      <c r="Q887">
        <f t="shared" si="64"/>
        <v>0</v>
      </c>
    </row>
    <row r="888" spans="1:17">
      <c r="A888" s="626" t="s">
        <v>20464</v>
      </c>
      <c r="B888" s="627">
        <v>2</v>
      </c>
      <c r="C888" s="626">
        <v>200</v>
      </c>
      <c r="D888" s="629" t="str">
        <f t="shared" si="61"/>
        <v>PROFIL U_2_200</v>
      </c>
      <c r="E888">
        <v>95</v>
      </c>
      <c r="F888" s="629" t="str">
        <f t="shared" si="62"/>
        <v>PROFIL U_2_200_95</v>
      </c>
      <c r="G888">
        <v>95</v>
      </c>
      <c r="H888" s="629" t="str">
        <f t="shared" si="63"/>
        <v>PROFIL U_2_200_95_95</v>
      </c>
      <c r="Q888">
        <f t="shared" si="64"/>
        <v>0</v>
      </c>
    </row>
    <row r="889" spans="1:17">
      <c r="A889" s="626" t="s">
        <v>20464</v>
      </c>
      <c r="B889" s="627">
        <v>2</v>
      </c>
      <c r="C889" s="626">
        <v>200</v>
      </c>
      <c r="D889" s="629" t="str">
        <f t="shared" si="61"/>
        <v>PROFIL U_2_200</v>
      </c>
      <c r="E889">
        <v>100</v>
      </c>
      <c r="F889" s="629" t="str">
        <f t="shared" si="62"/>
        <v>PROFIL U_2_200_100</v>
      </c>
      <c r="G889">
        <v>100</v>
      </c>
      <c r="H889" s="629" t="str">
        <f t="shared" si="63"/>
        <v>PROFIL U_2_200_100_100</v>
      </c>
      <c r="Q889">
        <f t="shared" si="64"/>
        <v>0</v>
      </c>
    </row>
    <row r="890" spans="1:17">
      <c r="A890" s="626" t="s">
        <v>20464</v>
      </c>
      <c r="B890" s="627">
        <v>2</v>
      </c>
      <c r="C890" s="626">
        <v>210</v>
      </c>
      <c r="D890" s="629" t="str">
        <f t="shared" si="61"/>
        <v>PROFIL U_2_210</v>
      </c>
      <c r="E890">
        <v>40</v>
      </c>
      <c r="F890" s="629" t="str">
        <f t="shared" si="62"/>
        <v>PROFIL U_2_210_40</v>
      </c>
      <c r="G890">
        <v>40</v>
      </c>
      <c r="H890" s="629" t="str">
        <f t="shared" si="63"/>
        <v>PROFIL U_2_210_40_40</v>
      </c>
      <c r="Q890">
        <f t="shared" si="64"/>
        <v>0</v>
      </c>
    </row>
    <row r="891" spans="1:17">
      <c r="A891" s="626" t="s">
        <v>20464</v>
      </c>
      <c r="B891" s="627">
        <v>2</v>
      </c>
      <c r="C891" s="626">
        <v>210</v>
      </c>
      <c r="D891" s="629" t="str">
        <f t="shared" si="61"/>
        <v>PROFIL U_2_210</v>
      </c>
      <c r="E891">
        <v>45</v>
      </c>
      <c r="F891" s="629" t="str">
        <f t="shared" si="62"/>
        <v>PROFIL U_2_210_45</v>
      </c>
      <c r="G891">
        <v>45</v>
      </c>
      <c r="H891" s="629" t="str">
        <f t="shared" si="63"/>
        <v>PROFIL U_2_210_45_45</v>
      </c>
      <c r="Q891">
        <f t="shared" si="64"/>
        <v>0</v>
      </c>
    </row>
    <row r="892" spans="1:17">
      <c r="A892" s="626" t="s">
        <v>20464</v>
      </c>
      <c r="B892" s="627">
        <v>2</v>
      </c>
      <c r="C892" s="626">
        <v>210</v>
      </c>
      <c r="D892" s="629" t="str">
        <f t="shared" si="61"/>
        <v>PROFIL U_2_210</v>
      </c>
      <c r="E892">
        <v>50</v>
      </c>
      <c r="F892" s="629" t="str">
        <f t="shared" si="62"/>
        <v>PROFIL U_2_210_50</v>
      </c>
      <c r="G892">
        <v>50</v>
      </c>
      <c r="H892" s="629" t="str">
        <f t="shared" si="63"/>
        <v>PROFIL U_2_210_50_50</v>
      </c>
      <c r="Q892">
        <f t="shared" si="64"/>
        <v>0</v>
      </c>
    </row>
    <row r="893" spans="1:17">
      <c r="A893" s="626" t="s">
        <v>20464</v>
      </c>
      <c r="B893" s="627">
        <v>2</v>
      </c>
      <c r="C893" s="626">
        <v>210</v>
      </c>
      <c r="D893" s="629" t="str">
        <f t="shared" si="61"/>
        <v>PROFIL U_2_210</v>
      </c>
      <c r="E893">
        <v>55</v>
      </c>
      <c r="F893" s="629" t="str">
        <f t="shared" si="62"/>
        <v>PROFIL U_2_210_55</v>
      </c>
      <c r="G893">
        <v>55</v>
      </c>
      <c r="H893" s="629" t="str">
        <f t="shared" si="63"/>
        <v>PROFIL U_2_210_55_55</v>
      </c>
      <c r="Q893">
        <f t="shared" si="64"/>
        <v>0</v>
      </c>
    </row>
    <row r="894" spans="1:17">
      <c r="A894" s="626" t="s">
        <v>20464</v>
      </c>
      <c r="B894" s="627">
        <v>2</v>
      </c>
      <c r="C894" s="626">
        <v>210</v>
      </c>
      <c r="D894" s="629" t="str">
        <f t="shared" si="61"/>
        <v>PROFIL U_2_210</v>
      </c>
      <c r="E894">
        <v>60</v>
      </c>
      <c r="F894" s="629" t="str">
        <f t="shared" si="62"/>
        <v>PROFIL U_2_210_60</v>
      </c>
      <c r="G894">
        <v>60</v>
      </c>
      <c r="H894" s="629" t="str">
        <f t="shared" si="63"/>
        <v>PROFIL U_2_210_60_60</v>
      </c>
      <c r="Q894">
        <f t="shared" si="64"/>
        <v>0</v>
      </c>
    </row>
    <row r="895" spans="1:17">
      <c r="A895" s="626" t="s">
        <v>20464</v>
      </c>
      <c r="B895" s="627">
        <v>2</v>
      </c>
      <c r="C895" s="626">
        <v>210</v>
      </c>
      <c r="D895" s="629" t="str">
        <f t="shared" si="61"/>
        <v>PROFIL U_2_210</v>
      </c>
      <c r="E895">
        <v>65</v>
      </c>
      <c r="F895" s="629" t="str">
        <f t="shared" si="62"/>
        <v>PROFIL U_2_210_65</v>
      </c>
      <c r="G895">
        <v>65</v>
      </c>
      <c r="H895" s="629" t="str">
        <f t="shared" si="63"/>
        <v>PROFIL U_2_210_65_65</v>
      </c>
      <c r="Q895">
        <f t="shared" si="64"/>
        <v>0</v>
      </c>
    </row>
    <row r="896" spans="1:17">
      <c r="A896" s="626" t="s">
        <v>20464</v>
      </c>
      <c r="B896" s="627">
        <v>2</v>
      </c>
      <c r="C896" s="626">
        <v>210</v>
      </c>
      <c r="D896" s="629" t="str">
        <f t="shared" si="61"/>
        <v>PROFIL U_2_210</v>
      </c>
      <c r="E896">
        <v>70</v>
      </c>
      <c r="F896" s="629" t="str">
        <f t="shared" si="62"/>
        <v>PROFIL U_2_210_70</v>
      </c>
      <c r="G896">
        <v>70</v>
      </c>
      <c r="H896" s="629" t="str">
        <f t="shared" si="63"/>
        <v>PROFIL U_2_210_70_70</v>
      </c>
      <c r="Q896">
        <f t="shared" si="64"/>
        <v>0</v>
      </c>
    </row>
    <row r="897" spans="1:17">
      <c r="A897" s="626" t="s">
        <v>20464</v>
      </c>
      <c r="B897" s="627">
        <v>2</v>
      </c>
      <c r="C897" s="626">
        <v>210</v>
      </c>
      <c r="D897" s="629" t="str">
        <f t="shared" si="61"/>
        <v>PROFIL U_2_210</v>
      </c>
      <c r="E897">
        <v>75</v>
      </c>
      <c r="F897" s="629" t="str">
        <f t="shared" si="62"/>
        <v>PROFIL U_2_210_75</v>
      </c>
      <c r="G897">
        <v>75</v>
      </c>
      <c r="H897" s="629" t="str">
        <f t="shared" si="63"/>
        <v>PROFIL U_2_210_75_75</v>
      </c>
      <c r="Q897">
        <f t="shared" si="64"/>
        <v>0</v>
      </c>
    </row>
    <row r="898" spans="1:17">
      <c r="A898" s="626" t="s">
        <v>20464</v>
      </c>
      <c r="B898" s="627">
        <v>2</v>
      </c>
      <c r="C898" s="626">
        <v>210</v>
      </c>
      <c r="D898" s="629" t="str">
        <f t="shared" si="61"/>
        <v>PROFIL U_2_210</v>
      </c>
      <c r="E898">
        <v>80</v>
      </c>
      <c r="F898" s="629" t="str">
        <f t="shared" si="62"/>
        <v>PROFIL U_2_210_80</v>
      </c>
      <c r="G898">
        <v>80</v>
      </c>
      <c r="H898" s="629" t="str">
        <f t="shared" si="63"/>
        <v>PROFIL U_2_210_80_80</v>
      </c>
      <c r="Q898">
        <f t="shared" si="64"/>
        <v>0</v>
      </c>
    </row>
    <row r="899" spans="1:17">
      <c r="A899" s="626" t="s">
        <v>20464</v>
      </c>
      <c r="B899" s="627">
        <v>2</v>
      </c>
      <c r="C899" s="626">
        <v>210</v>
      </c>
      <c r="D899" s="629" t="str">
        <f t="shared" si="61"/>
        <v>PROFIL U_2_210</v>
      </c>
      <c r="E899">
        <v>85</v>
      </c>
      <c r="F899" s="629" t="str">
        <f t="shared" si="62"/>
        <v>PROFIL U_2_210_85</v>
      </c>
      <c r="G899">
        <v>85</v>
      </c>
      <c r="H899" s="629" t="str">
        <f t="shared" si="63"/>
        <v>PROFIL U_2_210_85_85</v>
      </c>
      <c r="Q899">
        <f t="shared" si="64"/>
        <v>0</v>
      </c>
    </row>
    <row r="900" spans="1:17">
      <c r="A900" s="626" t="s">
        <v>20464</v>
      </c>
      <c r="B900" s="627">
        <v>2</v>
      </c>
      <c r="C900" s="626">
        <v>210</v>
      </c>
      <c r="D900" s="629" t="str">
        <f t="shared" si="61"/>
        <v>PROFIL U_2_210</v>
      </c>
      <c r="E900">
        <v>90</v>
      </c>
      <c r="F900" s="629" t="str">
        <f t="shared" si="62"/>
        <v>PROFIL U_2_210_90</v>
      </c>
      <c r="G900">
        <v>90</v>
      </c>
      <c r="H900" s="629" t="str">
        <f t="shared" si="63"/>
        <v>PROFIL U_2_210_90_90</v>
      </c>
      <c r="Q900">
        <f t="shared" si="64"/>
        <v>0</v>
      </c>
    </row>
    <row r="901" spans="1:17">
      <c r="A901" s="626" t="s">
        <v>20464</v>
      </c>
      <c r="B901" s="627">
        <v>2</v>
      </c>
      <c r="C901" s="626">
        <v>210</v>
      </c>
      <c r="D901" s="629" t="str">
        <f t="shared" si="61"/>
        <v>PROFIL U_2_210</v>
      </c>
      <c r="E901">
        <v>95</v>
      </c>
      <c r="F901" s="629" t="str">
        <f t="shared" si="62"/>
        <v>PROFIL U_2_210_95</v>
      </c>
      <c r="G901">
        <v>95</v>
      </c>
      <c r="H901" s="629" t="str">
        <f t="shared" si="63"/>
        <v>PROFIL U_2_210_95_95</v>
      </c>
      <c r="Q901">
        <f t="shared" si="64"/>
        <v>0</v>
      </c>
    </row>
    <row r="902" spans="1:17">
      <c r="A902" s="626" t="s">
        <v>20464</v>
      </c>
      <c r="B902" s="627">
        <v>2</v>
      </c>
      <c r="C902" s="626">
        <v>210</v>
      </c>
      <c r="D902" s="629" t="str">
        <f t="shared" si="61"/>
        <v>PROFIL U_2_210</v>
      </c>
      <c r="E902">
        <v>100</v>
      </c>
      <c r="F902" s="629" t="str">
        <f t="shared" si="62"/>
        <v>PROFIL U_2_210_100</v>
      </c>
      <c r="G902">
        <v>100</v>
      </c>
      <c r="H902" s="629" t="str">
        <f t="shared" si="63"/>
        <v>PROFIL U_2_210_100_100</v>
      </c>
      <c r="Q902">
        <f t="shared" si="64"/>
        <v>0</v>
      </c>
    </row>
    <row r="903" spans="1:17">
      <c r="A903" s="626" t="s">
        <v>20464</v>
      </c>
      <c r="B903" s="627">
        <v>2</v>
      </c>
      <c r="C903" s="626">
        <v>220</v>
      </c>
      <c r="D903" s="629" t="str">
        <f t="shared" si="61"/>
        <v>PROFIL U_2_220</v>
      </c>
      <c r="E903">
        <v>40</v>
      </c>
      <c r="F903" s="629" t="str">
        <f t="shared" si="62"/>
        <v>PROFIL U_2_220_40</v>
      </c>
      <c r="G903">
        <v>40</v>
      </c>
      <c r="H903" s="629" t="str">
        <f t="shared" si="63"/>
        <v>PROFIL U_2_220_40_40</v>
      </c>
      <c r="Q903">
        <f t="shared" si="64"/>
        <v>0</v>
      </c>
    </row>
    <row r="904" spans="1:17">
      <c r="A904" s="626" t="s">
        <v>20464</v>
      </c>
      <c r="B904" s="627">
        <v>2</v>
      </c>
      <c r="C904" s="626">
        <v>220</v>
      </c>
      <c r="D904" s="629" t="str">
        <f t="shared" si="61"/>
        <v>PROFIL U_2_220</v>
      </c>
      <c r="E904">
        <v>45</v>
      </c>
      <c r="F904" s="629" t="str">
        <f t="shared" si="62"/>
        <v>PROFIL U_2_220_45</v>
      </c>
      <c r="G904">
        <v>45</v>
      </c>
      <c r="H904" s="629" t="str">
        <f t="shared" si="63"/>
        <v>PROFIL U_2_220_45_45</v>
      </c>
      <c r="Q904">
        <f t="shared" si="64"/>
        <v>0</v>
      </c>
    </row>
    <row r="905" spans="1:17">
      <c r="A905" s="626" t="s">
        <v>20464</v>
      </c>
      <c r="B905" s="627">
        <v>2</v>
      </c>
      <c r="C905" s="626">
        <v>220</v>
      </c>
      <c r="D905" s="629" t="str">
        <f t="shared" si="61"/>
        <v>PROFIL U_2_220</v>
      </c>
      <c r="E905">
        <v>50</v>
      </c>
      <c r="F905" s="629" t="str">
        <f t="shared" si="62"/>
        <v>PROFIL U_2_220_50</v>
      </c>
      <c r="G905">
        <v>50</v>
      </c>
      <c r="H905" s="629" t="str">
        <f t="shared" si="63"/>
        <v>PROFIL U_2_220_50_50</v>
      </c>
      <c r="Q905">
        <f t="shared" si="64"/>
        <v>0</v>
      </c>
    </row>
    <row r="906" spans="1:17">
      <c r="A906" s="626" t="s">
        <v>20464</v>
      </c>
      <c r="B906" s="627">
        <v>2</v>
      </c>
      <c r="C906" s="626">
        <v>220</v>
      </c>
      <c r="D906" s="629" t="str">
        <f t="shared" si="61"/>
        <v>PROFIL U_2_220</v>
      </c>
      <c r="E906">
        <v>55</v>
      </c>
      <c r="F906" s="629" t="str">
        <f t="shared" si="62"/>
        <v>PROFIL U_2_220_55</v>
      </c>
      <c r="G906">
        <v>55</v>
      </c>
      <c r="H906" s="629" t="str">
        <f t="shared" si="63"/>
        <v>PROFIL U_2_220_55_55</v>
      </c>
      <c r="Q906">
        <f t="shared" si="64"/>
        <v>0</v>
      </c>
    </row>
    <row r="907" spans="1:17">
      <c r="A907" s="626" t="s">
        <v>20464</v>
      </c>
      <c r="B907" s="627">
        <v>2</v>
      </c>
      <c r="C907" s="626">
        <v>220</v>
      </c>
      <c r="D907" s="629" t="str">
        <f t="shared" si="61"/>
        <v>PROFIL U_2_220</v>
      </c>
      <c r="E907">
        <v>60</v>
      </c>
      <c r="F907" s="629" t="str">
        <f t="shared" si="62"/>
        <v>PROFIL U_2_220_60</v>
      </c>
      <c r="G907">
        <v>60</v>
      </c>
      <c r="H907" s="629" t="str">
        <f t="shared" si="63"/>
        <v>PROFIL U_2_220_60_60</v>
      </c>
      <c r="Q907">
        <f t="shared" si="64"/>
        <v>0</v>
      </c>
    </row>
    <row r="908" spans="1:17">
      <c r="A908" s="626" t="s">
        <v>20464</v>
      </c>
      <c r="B908" s="627">
        <v>2</v>
      </c>
      <c r="C908" s="626">
        <v>220</v>
      </c>
      <c r="D908" s="629" t="str">
        <f t="shared" si="61"/>
        <v>PROFIL U_2_220</v>
      </c>
      <c r="E908">
        <v>65</v>
      </c>
      <c r="F908" s="629" t="str">
        <f t="shared" si="62"/>
        <v>PROFIL U_2_220_65</v>
      </c>
      <c r="G908">
        <v>65</v>
      </c>
      <c r="H908" s="629" t="str">
        <f t="shared" si="63"/>
        <v>PROFIL U_2_220_65_65</v>
      </c>
      <c r="Q908">
        <f t="shared" si="64"/>
        <v>0</v>
      </c>
    </row>
    <row r="909" spans="1:17">
      <c r="A909" s="626" t="s">
        <v>20464</v>
      </c>
      <c r="B909" s="627">
        <v>2</v>
      </c>
      <c r="C909" s="626">
        <v>220</v>
      </c>
      <c r="D909" s="629" t="str">
        <f t="shared" si="61"/>
        <v>PROFIL U_2_220</v>
      </c>
      <c r="E909">
        <v>70</v>
      </c>
      <c r="F909" s="629" t="str">
        <f t="shared" si="62"/>
        <v>PROFIL U_2_220_70</v>
      </c>
      <c r="G909">
        <v>70</v>
      </c>
      <c r="H909" s="629" t="str">
        <f t="shared" si="63"/>
        <v>PROFIL U_2_220_70_70</v>
      </c>
      <c r="Q909">
        <f t="shared" si="64"/>
        <v>0</v>
      </c>
    </row>
    <row r="910" spans="1:17">
      <c r="A910" s="626" t="s">
        <v>20464</v>
      </c>
      <c r="B910" s="627">
        <v>2</v>
      </c>
      <c r="C910" s="626">
        <v>220</v>
      </c>
      <c r="D910" s="629" t="str">
        <f t="shared" si="61"/>
        <v>PROFIL U_2_220</v>
      </c>
      <c r="E910">
        <v>75</v>
      </c>
      <c r="F910" s="629" t="str">
        <f t="shared" si="62"/>
        <v>PROFIL U_2_220_75</v>
      </c>
      <c r="G910">
        <v>75</v>
      </c>
      <c r="H910" s="629" t="str">
        <f t="shared" si="63"/>
        <v>PROFIL U_2_220_75_75</v>
      </c>
      <c r="Q910">
        <f t="shared" si="64"/>
        <v>0</v>
      </c>
    </row>
    <row r="911" spans="1:17">
      <c r="A911" s="626" t="s">
        <v>20464</v>
      </c>
      <c r="B911" s="627">
        <v>2</v>
      </c>
      <c r="C911" s="626">
        <v>220</v>
      </c>
      <c r="D911" s="629" t="str">
        <f t="shared" si="61"/>
        <v>PROFIL U_2_220</v>
      </c>
      <c r="E911">
        <v>80</v>
      </c>
      <c r="F911" s="629" t="str">
        <f t="shared" si="62"/>
        <v>PROFIL U_2_220_80</v>
      </c>
      <c r="G911">
        <v>80</v>
      </c>
      <c r="H911" s="629" t="str">
        <f t="shared" si="63"/>
        <v>PROFIL U_2_220_80_80</v>
      </c>
      <c r="Q911">
        <f t="shared" si="64"/>
        <v>0</v>
      </c>
    </row>
    <row r="912" spans="1:17">
      <c r="A912" s="626" t="s">
        <v>20464</v>
      </c>
      <c r="B912" s="627">
        <v>2</v>
      </c>
      <c r="C912" s="626">
        <v>220</v>
      </c>
      <c r="D912" s="629" t="str">
        <f t="shared" ref="D912:D975" si="65">CONCATENATE(A912,"_",B912,"_",C912)</f>
        <v>PROFIL U_2_220</v>
      </c>
      <c r="E912">
        <v>85</v>
      </c>
      <c r="F912" s="629" t="str">
        <f t="shared" ref="F912:F975" si="66">CONCATENATE(D912,"_",E912)</f>
        <v>PROFIL U_2_220_85</v>
      </c>
      <c r="G912">
        <v>85</v>
      </c>
      <c r="H912" s="629" t="str">
        <f t="shared" ref="H912:H975" si="67">CONCATENATE(F912,"_",G912)</f>
        <v>PROFIL U_2_220_85_85</v>
      </c>
      <c r="Q912">
        <f t="shared" si="64"/>
        <v>0</v>
      </c>
    </row>
    <row r="913" spans="1:17">
      <c r="A913" s="626" t="s">
        <v>20464</v>
      </c>
      <c r="B913" s="627">
        <v>2</v>
      </c>
      <c r="C913" s="626">
        <v>220</v>
      </c>
      <c r="D913" s="629" t="str">
        <f t="shared" si="65"/>
        <v>PROFIL U_2_220</v>
      </c>
      <c r="E913">
        <v>90</v>
      </c>
      <c r="F913" s="629" t="str">
        <f t="shared" si="66"/>
        <v>PROFIL U_2_220_90</v>
      </c>
      <c r="G913">
        <v>90</v>
      </c>
      <c r="H913" s="629" t="str">
        <f t="shared" si="67"/>
        <v>PROFIL U_2_220_90_90</v>
      </c>
      <c r="Q913">
        <f t="shared" si="64"/>
        <v>0</v>
      </c>
    </row>
    <row r="914" spans="1:17">
      <c r="A914" s="626" t="s">
        <v>20464</v>
      </c>
      <c r="B914" s="627">
        <v>2</v>
      </c>
      <c r="C914" s="626">
        <v>220</v>
      </c>
      <c r="D914" s="629" t="str">
        <f t="shared" si="65"/>
        <v>PROFIL U_2_220</v>
      </c>
      <c r="E914">
        <v>95</v>
      </c>
      <c r="F914" s="629" t="str">
        <f t="shared" si="66"/>
        <v>PROFIL U_2_220_95</v>
      </c>
      <c r="G914">
        <v>95</v>
      </c>
      <c r="H914" s="629" t="str">
        <f t="shared" si="67"/>
        <v>PROFIL U_2_220_95_95</v>
      </c>
      <c r="Q914">
        <f t="shared" si="64"/>
        <v>0</v>
      </c>
    </row>
    <row r="915" spans="1:17">
      <c r="A915" s="626" t="s">
        <v>20464</v>
      </c>
      <c r="B915" s="627">
        <v>2</v>
      </c>
      <c r="C915" s="626">
        <v>220</v>
      </c>
      <c r="D915" s="629" t="str">
        <f t="shared" si="65"/>
        <v>PROFIL U_2_220</v>
      </c>
      <c r="E915">
        <v>100</v>
      </c>
      <c r="F915" s="629" t="str">
        <f t="shared" si="66"/>
        <v>PROFIL U_2_220_100</v>
      </c>
      <c r="G915">
        <v>100</v>
      </c>
      <c r="H915" s="629" t="str">
        <f t="shared" si="67"/>
        <v>PROFIL U_2_220_100_100</v>
      </c>
      <c r="Q915">
        <f t="shared" si="64"/>
        <v>0</v>
      </c>
    </row>
    <row r="916" spans="1:17">
      <c r="A916" s="626" t="s">
        <v>20464</v>
      </c>
      <c r="B916" s="627">
        <v>2</v>
      </c>
      <c r="C916" s="626">
        <v>230</v>
      </c>
      <c r="D916" s="629" t="str">
        <f t="shared" si="65"/>
        <v>PROFIL U_2_230</v>
      </c>
      <c r="E916">
        <v>40</v>
      </c>
      <c r="F916" s="629" t="str">
        <f t="shared" si="66"/>
        <v>PROFIL U_2_230_40</v>
      </c>
      <c r="G916">
        <v>40</v>
      </c>
      <c r="H916" s="629" t="str">
        <f t="shared" si="67"/>
        <v>PROFIL U_2_230_40_40</v>
      </c>
      <c r="Q916">
        <f t="shared" si="64"/>
        <v>0</v>
      </c>
    </row>
    <row r="917" spans="1:17">
      <c r="A917" s="626" t="s">
        <v>20464</v>
      </c>
      <c r="B917" s="627">
        <v>2</v>
      </c>
      <c r="C917" s="626">
        <v>230</v>
      </c>
      <c r="D917" s="629" t="str">
        <f t="shared" si="65"/>
        <v>PROFIL U_2_230</v>
      </c>
      <c r="E917">
        <v>45</v>
      </c>
      <c r="F917" s="629" t="str">
        <f t="shared" si="66"/>
        <v>PROFIL U_2_230_45</v>
      </c>
      <c r="G917">
        <v>45</v>
      </c>
      <c r="H917" s="629" t="str">
        <f t="shared" si="67"/>
        <v>PROFIL U_2_230_45_45</v>
      </c>
      <c r="Q917">
        <f t="shared" si="64"/>
        <v>0</v>
      </c>
    </row>
    <row r="918" spans="1:17">
      <c r="A918" s="626" t="s">
        <v>20464</v>
      </c>
      <c r="B918" s="627">
        <v>2</v>
      </c>
      <c r="C918" s="626">
        <v>230</v>
      </c>
      <c r="D918" s="629" t="str">
        <f t="shared" si="65"/>
        <v>PROFIL U_2_230</v>
      </c>
      <c r="E918">
        <v>50</v>
      </c>
      <c r="F918" s="629" t="str">
        <f t="shared" si="66"/>
        <v>PROFIL U_2_230_50</v>
      </c>
      <c r="G918">
        <v>50</v>
      </c>
      <c r="H918" s="629" t="str">
        <f t="shared" si="67"/>
        <v>PROFIL U_2_230_50_50</v>
      </c>
      <c r="Q918">
        <f t="shared" si="64"/>
        <v>0</v>
      </c>
    </row>
    <row r="919" spans="1:17">
      <c r="A919" s="626" t="s">
        <v>20464</v>
      </c>
      <c r="B919" s="627">
        <v>2</v>
      </c>
      <c r="C919" s="626">
        <v>230</v>
      </c>
      <c r="D919" s="629" t="str">
        <f t="shared" si="65"/>
        <v>PROFIL U_2_230</v>
      </c>
      <c r="E919">
        <v>55</v>
      </c>
      <c r="F919" s="629" t="str">
        <f t="shared" si="66"/>
        <v>PROFIL U_2_230_55</v>
      </c>
      <c r="G919">
        <v>55</v>
      </c>
      <c r="H919" s="629" t="str">
        <f t="shared" si="67"/>
        <v>PROFIL U_2_230_55_55</v>
      </c>
      <c r="Q919">
        <f t="shared" si="64"/>
        <v>0</v>
      </c>
    </row>
    <row r="920" spans="1:17">
      <c r="A920" s="626" t="s">
        <v>20464</v>
      </c>
      <c r="B920" s="627">
        <v>2</v>
      </c>
      <c r="C920" s="626">
        <v>230</v>
      </c>
      <c r="D920" s="629" t="str">
        <f t="shared" si="65"/>
        <v>PROFIL U_2_230</v>
      </c>
      <c r="E920">
        <v>60</v>
      </c>
      <c r="F920" s="629" t="str">
        <f t="shared" si="66"/>
        <v>PROFIL U_2_230_60</v>
      </c>
      <c r="G920">
        <v>60</v>
      </c>
      <c r="H920" s="629" t="str">
        <f t="shared" si="67"/>
        <v>PROFIL U_2_230_60_60</v>
      </c>
      <c r="Q920">
        <f t="shared" si="64"/>
        <v>0</v>
      </c>
    </row>
    <row r="921" spans="1:17">
      <c r="A921" s="626" t="s">
        <v>20464</v>
      </c>
      <c r="B921" s="627">
        <v>2</v>
      </c>
      <c r="C921" s="626">
        <v>230</v>
      </c>
      <c r="D921" s="629" t="str">
        <f t="shared" si="65"/>
        <v>PROFIL U_2_230</v>
      </c>
      <c r="E921">
        <v>65</v>
      </c>
      <c r="F921" s="629" t="str">
        <f t="shared" si="66"/>
        <v>PROFIL U_2_230_65</v>
      </c>
      <c r="G921">
        <v>65</v>
      </c>
      <c r="H921" s="629" t="str">
        <f t="shared" si="67"/>
        <v>PROFIL U_2_230_65_65</v>
      </c>
      <c r="Q921">
        <f t="shared" si="64"/>
        <v>0</v>
      </c>
    </row>
    <row r="922" spans="1:17">
      <c r="A922" s="626" t="s">
        <v>20464</v>
      </c>
      <c r="B922" s="627">
        <v>2</v>
      </c>
      <c r="C922" s="626">
        <v>230</v>
      </c>
      <c r="D922" s="629" t="str">
        <f t="shared" si="65"/>
        <v>PROFIL U_2_230</v>
      </c>
      <c r="E922">
        <v>70</v>
      </c>
      <c r="F922" s="629" t="str">
        <f t="shared" si="66"/>
        <v>PROFIL U_2_230_70</v>
      </c>
      <c r="G922">
        <v>70</v>
      </c>
      <c r="H922" s="629" t="str">
        <f t="shared" si="67"/>
        <v>PROFIL U_2_230_70_70</v>
      </c>
      <c r="Q922">
        <f t="shared" si="64"/>
        <v>0</v>
      </c>
    </row>
    <row r="923" spans="1:17">
      <c r="A923" s="626" t="s">
        <v>20464</v>
      </c>
      <c r="B923" s="627">
        <v>2</v>
      </c>
      <c r="C923" s="626">
        <v>230</v>
      </c>
      <c r="D923" s="629" t="str">
        <f t="shared" si="65"/>
        <v>PROFIL U_2_230</v>
      </c>
      <c r="E923">
        <v>75</v>
      </c>
      <c r="F923" s="629" t="str">
        <f t="shared" si="66"/>
        <v>PROFIL U_2_230_75</v>
      </c>
      <c r="G923">
        <v>75</v>
      </c>
      <c r="H923" s="629" t="str">
        <f t="shared" si="67"/>
        <v>PROFIL U_2_230_75_75</v>
      </c>
      <c r="Q923">
        <f t="shared" si="64"/>
        <v>0</v>
      </c>
    </row>
    <row r="924" spans="1:17">
      <c r="A924" s="626" t="s">
        <v>20464</v>
      </c>
      <c r="B924" s="627">
        <v>2</v>
      </c>
      <c r="C924" s="626">
        <v>230</v>
      </c>
      <c r="D924" s="629" t="str">
        <f t="shared" si="65"/>
        <v>PROFIL U_2_230</v>
      </c>
      <c r="E924">
        <v>80</v>
      </c>
      <c r="F924" s="629" t="str">
        <f t="shared" si="66"/>
        <v>PROFIL U_2_230_80</v>
      </c>
      <c r="G924">
        <v>80</v>
      </c>
      <c r="H924" s="629" t="str">
        <f t="shared" si="67"/>
        <v>PROFIL U_2_230_80_80</v>
      </c>
      <c r="Q924">
        <f t="shared" si="64"/>
        <v>0</v>
      </c>
    </row>
    <row r="925" spans="1:17">
      <c r="A925" s="626" t="s">
        <v>20464</v>
      </c>
      <c r="B925" s="627">
        <v>2</v>
      </c>
      <c r="C925" s="626">
        <v>230</v>
      </c>
      <c r="D925" s="629" t="str">
        <f t="shared" si="65"/>
        <v>PROFIL U_2_230</v>
      </c>
      <c r="E925">
        <v>85</v>
      </c>
      <c r="F925" s="629" t="str">
        <f t="shared" si="66"/>
        <v>PROFIL U_2_230_85</v>
      </c>
      <c r="G925">
        <v>85</v>
      </c>
      <c r="H925" s="629" t="str">
        <f t="shared" si="67"/>
        <v>PROFIL U_2_230_85_85</v>
      </c>
      <c r="Q925">
        <f t="shared" si="64"/>
        <v>0</v>
      </c>
    </row>
    <row r="926" spans="1:17">
      <c r="A926" s="626" t="s">
        <v>20464</v>
      </c>
      <c r="B926" s="627">
        <v>2</v>
      </c>
      <c r="C926" s="626">
        <v>230</v>
      </c>
      <c r="D926" s="629" t="str">
        <f t="shared" si="65"/>
        <v>PROFIL U_2_230</v>
      </c>
      <c r="E926">
        <v>90</v>
      </c>
      <c r="F926" s="629" t="str">
        <f t="shared" si="66"/>
        <v>PROFIL U_2_230_90</v>
      </c>
      <c r="G926">
        <v>90</v>
      </c>
      <c r="H926" s="629" t="str">
        <f t="shared" si="67"/>
        <v>PROFIL U_2_230_90_90</v>
      </c>
      <c r="Q926">
        <f t="shared" ref="Q926:Q989" si="68">I926-K926</f>
        <v>0</v>
      </c>
    </row>
    <row r="927" spans="1:17">
      <c r="A927" s="626" t="s">
        <v>20464</v>
      </c>
      <c r="B927" s="627">
        <v>2</v>
      </c>
      <c r="C927" s="626">
        <v>230</v>
      </c>
      <c r="D927" s="629" t="str">
        <f t="shared" si="65"/>
        <v>PROFIL U_2_230</v>
      </c>
      <c r="E927">
        <v>95</v>
      </c>
      <c r="F927" s="629" t="str">
        <f t="shared" si="66"/>
        <v>PROFIL U_2_230_95</v>
      </c>
      <c r="G927">
        <v>95</v>
      </c>
      <c r="H927" s="629" t="str">
        <f t="shared" si="67"/>
        <v>PROFIL U_2_230_95_95</v>
      </c>
      <c r="Q927">
        <f t="shared" si="68"/>
        <v>0</v>
      </c>
    </row>
    <row r="928" spans="1:17">
      <c r="A928" s="626" t="s">
        <v>20464</v>
      </c>
      <c r="B928" s="627">
        <v>2</v>
      </c>
      <c r="C928" s="626">
        <v>230</v>
      </c>
      <c r="D928" s="629" t="str">
        <f t="shared" si="65"/>
        <v>PROFIL U_2_230</v>
      </c>
      <c r="E928">
        <v>100</v>
      </c>
      <c r="F928" s="629" t="str">
        <f t="shared" si="66"/>
        <v>PROFIL U_2_230_100</v>
      </c>
      <c r="G928">
        <v>100</v>
      </c>
      <c r="H928" s="629" t="str">
        <f t="shared" si="67"/>
        <v>PROFIL U_2_230_100_100</v>
      </c>
      <c r="Q928">
        <f t="shared" si="68"/>
        <v>0</v>
      </c>
    </row>
    <row r="929" spans="1:17">
      <c r="A929" s="626" t="s">
        <v>20464</v>
      </c>
      <c r="B929" s="627">
        <v>2</v>
      </c>
      <c r="C929" s="626">
        <v>240</v>
      </c>
      <c r="D929" s="629" t="str">
        <f t="shared" si="65"/>
        <v>PROFIL U_2_240</v>
      </c>
      <c r="E929">
        <v>40</v>
      </c>
      <c r="F929" s="629" t="str">
        <f t="shared" si="66"/>
        <v>PROFIL U_2_240_40</v>
      </c>
      <c r="G929">
        <v>40</v>
      </c>
      <c r="H929" s="629" t="str">
        <f t="shared" si="67"/>
        <v>PROFIL U_2_240_40_40</v>
      </c>
      <c r="Q929">
        <f t="shared" si="68"/>
        <v>0</v>
      </c>
    </row>
    <row r="930" spans="1:17">
      <c r="A930" s="626" t="s">
        <v>20464</v>
      </c>
      <c r="B930" s="627">
        <v>2</v>
      </c>
      <c r="C930" s="626">
        <v>240</v>
      </c>
      <c r="D930" s="629" t="str">
        <f t="shared" si="65"/>
        <v>PROFIL U_2_240</v>
      </c>
      <c r="E930">
        <v>45</v>
      </c>
      <c r="F930" s="629" t="str">
        <f t="shared" si="66"/>
        <v>PROFIL U_2_240_45</v>
      </c>
      <c r="G930">
        <v>45</v>
      </c>
      <c r="H930" s="629" t="str">
        <f t="shared" si="67"/>
        <v>PROFIL U_2_240_45_45</v>
      </c>
      <c r="Q930">
        <f t="shared" si="68"/>
        <v>0</v>
      </c>
    </row>
    <row r="931" spans="1:17">
      <c r="A931" s="626" t="s">
        <v>20464</v>
      </c>
      <c r="B931" s="627">
        <v>2</v>
      </c>
      <c r="C931" s="626">
        <v>240</v>
      </c>
      <c r="D931" s="629" t="str">
        <f t="shared" si="65"/>
        <v>PROFIL U_2_240</v>
      </c>
      <c r="E931">
        <v>50</v>
      </c>
      <c r="F931" s="629" t="str">
        <f t="shared" si="66"/>
        <v>PROFIL U_2_240_50</v>
      </c>
      <c r="G931">
        <v>50</v>
      </c>
      <c r="H931" s="629" t="str">
        <f t="shared" si="67"/>
        <v>PROFIL U_2_240_50_50</v>
      </c>
      <c r="Q931">
        <f t="shared" si="68"/>
        <v>0</v>
      </c>
    </row>
    <row r="932" spans="1:17">
      <c r="A932" s="626" t="s">
        <v>20464</v>
      </c>
      <c r="B932" s="627">
        <v>2</v>
      </c>
      <c r="C932" s="626">
        <v>240</v>
      </c>
      <c r="D932" s="629" t="str">
        <f t="shared" si="65"/>
        <v>PROFIL U_2_240</v>
      </c>
      <c r="E932">
        <v>55</v>
      </c>
      <c r="F932" s="629" t="str">
        <f t="shared" si="66"/>
        <v>PROFIL U_2_240_55</v>
      </c>
      <c r="G932">
        <v>55</v>
      </c>
      <c r="H932" s="629" t="str">
        <f t="shared" si="67"/>
        <v>PROFIL U_2_240_55_55</v>
      </c>
      <c r="Q932">
        <f t="shared" si="68"/>
        <v>0</v>
      </c>
    </row>
    <row r="933" spans="1:17">
      <c r="A933" s="626" t="s">
        <v>20464</v>
      </c>
      <c r="B933" s="627">
        <v>2</v>
      </c>
      <c r="C933" s="626">
        <v>240</v>
      </c>
      <c r="D933" s="629" t="str">
        <f t="shared" si="65"/>
        <v>PROFIL U_2_240</v>
      </c>
      <c r="E933">
        <v>60</v>
      </c>
      <c r="F933" s="629" t="str">
        <f t="shared" si="66"/>
        <v>PROFIL U_2_240_60</v>
      </c>
      <c r="G933">
        <v>60</v>
      </c>
      <c r="H933" s="629" t="str">
        <f t="shared" si="67"/>
        <v>PROFIL U_2_240_60_60</v>
      </c>
      <c r="Q933">
        <f t="shared" si="68"/>
        <v>0</v>
      </c>
    </row>
    <row r="934" spans="1:17">
      <c r="A934" s="626" t="s">
        <v>20464</v>
      </c>
      <c r="B934" s="627">
        <v>2</v>
      </c>
      <c r="C934" s="626">
        <v>240</v>
      </c>
      <c r="D934" s="629" t="str">
        <f t="shared" si="65"/>
        <v>PROFIL U_2_240</v>
      </c>
      <c r="E934">
        <v>65</v>
      </c>
      <c r="F934" s="629" t="str">
        <f t="shared" si="66"/>
        <v>PROFIL U_2_240_65</v>
      </c>
      <c r="G934">
        <v>65</v>
      </c>
      <c r="H934" s="629" t="str">
        <f t="shared" si="67"/>
        <v>PROFIL U_2_240_65_65</v>
      </c>
      <c r="Q934">
        <f t="shared" si="68"/>
        <v>0</v>
      </c>
    </row>
    <row r="935" spans="1:17">
      <c r="A935" s="626" t="s">
        <v>20464</v>
      </c>
      <c r="B935" s="627">
        <v>2</v>
      </c>
      <c r="C935" s="626">
        <v>240</v>
      </c>
      <c r="D935" s="629" t="str">
        <f t="shared" si="65"/>
        <v>PROFIL U_2_240</v>
      </c>
      <c r="E935">
        <v>70</v>
      </c>
      <c r="F935" s="629" t="str">
        <f t="shared" si="66"/>
        <v>PROFIL U_2_240_70</v>
      </c>
      <c r="G935">
        <v>70</v>
      </c>
      <c r="H935" s="629" t="str">
        <f t="shared" si="67"/>
        <v>PROFIL U_2_240_70_70</v>
      </c>
      <c r="Q935">
        <f t="shared" si="68"/>
        <v>0</v>
      </c>
    </row>
    <row r="936" spans="1:17">
      <c r="A936" s="626" t="s">
        <v>20464</v>
      </c>
      <c r="B936" s="627">
        <v>2</v>
      </c>
      <c r="C936" s="626">
        <v>240</v>
      </c>
      <c r="D936" s="629" t="str">
        <f t="shared" si="65"/>
        <v>PROFIL U_2_240</v>
      </c>
      <c r="E936">
        <v>75</v>
      </c>
      <c r="F936" s="629" t="str">
        <f t="shared" si="66"/>
        <v>PROFIL U_2_240_75</v>
      </c>
      <c r="G936">
        <v>75</v>
      </c>
      <c r="H936" s="629" t="str">
        <f t="shared" si="67"/>
        <v>PROFIL U_2_240_75_75</v>
      </c>
      <c r="Q936">
        <f t="shared" si="68"/>
        <v>0</v>
      </c>
    </row>
    <row r="937" spans="1:17">
      <c r="A937" s="626" t="s">
        <v>20464</v>
      </c>
      <c r="B937" s="627">
        <v>2</v>
      </c>
      <c r="C937" s="626">
        <v>240</v>
      </c>
      <c r="D937" s="629" t="str">
        <f t="shared" si="65"/>
        <v>PROFIL U_2_240</v>
      </c>
      <c r="E937">
        <v>80</v>
      </c>
      <c r="F937" s="629" t="str">
        <f t="shared" si="66"/>
        <v>PROFIL U_2_240_80</v>
      </c>
      <c r="G937">
        <v>80</v>
      </c>
      <c r="H937" s="629" t="str">
        <f t="shared" si="67"/>
        <v>PROFIL U_2_240_80_80</v>
      </c>
      <c r="Q937">
        <f t="shared" si="68"/>
        <v>0</v>
      </c>
    </row>
    <row r="938" spans="1:17">
      <c r="A938" s="626" t="s">
        <v>20464</v>
      </c>
      <c r="B938" s="627">
        <v>2</v>
      </c>
      <c r="C938" s="626">
        <v>240</v>
      </c>
      <c r="D938" s="629" t="str">
        <f t="shared" si="65"/>
        <v>PROFIL U_2_240</v>
      </c>
      <c r="E938">
        <v>85</v>
      </c>
      <c r="F938" s="629" t="str">
        <f t="shared" si="66"/>
        <v>PROFIL U_2_240_85</v>
      </c>
      <c r="G938">
        <v>85</v>
      </c>
      <c r="H938" s="629" t="str">
        <f t="shared" si="67"/>
        <v>PROFIL U_2_240_85_85</v>
      </c>
      <c r="Q938">
        <f t="shared" si="68"/>
        <v>0</v>
      </c>
    </row>
    <row r="939" spans="1:17">
      <c r="A939" s="626" t="s">
        <v>20464</v>
      </c>
      <c r="B939" s="627">
        <v>2</v>
      </c>
      <c r="C939" s="626">
        <v>240</v>
      </c>
      <c r="D939" s="629" t="str">
        <f t="shared" si="65"/>
        <v>PROFIL U_2_240</v>
      </c>
      <c r="E939">
        <v>90</v>
      </c>
      <c r="F939" s="629" t="str">
        <f t="shared" si="66"/>
        <v>PROFIL U_2_240_90</v>
      </c>
      <c r="G939">
        <v>90</v>
      </c>
      <c r="H939" s="629" t="str">
        <f t="shared" si="67"/>
        <v>PROFIL U_2_240_90_90</v>
      </c>
      <c r="Q939">
        <f t="shared" si="68"/>
        <v>0</v>
      </c>
    </row>
    <row r="940" spans="1:17">
      <c r="A940" s="626" t="s">
        <v>20464</v>
      </c>
      <c r="B940" s="627">
        <v>2</v>
      </c>
      <c r="C940" s="626">
        <v>240</v>
      </c>
      <c r="D940" s="629" t="str">
        <f t="shared" si="65"/>
        <v>PROFIL U_2_240</v>
      </c>
      <c r="E940">
        <v>95</v>
      </c>
      <c r="F940" s="629" t="str">
        <f t="shared" si="66"/>
        <v>PROFIL U_2_240_95</v>
      </c>
      <c r="G940">
        <v>95</v>
      </c>
      <c r="H940" s="629" t="str">
        <f t="shared" si="67"/>
        <v>PROFIL U_2_240_95_95</v>
      </c>
      <c r="Q940">
        <f t="shared" si="68"/>
        <v>0</v>
      </c>
    </row>
    <row r="941" spans="1:17">
      <c r="A941" s="626" t="s">
        <v>20464</v>
      </c>
      <c r="B941" s="627">
        <v>2</v>
      </c>
      <c r="C941" s="626">
        <v>240</v>
      </c>
      <c r="D941" s="629" t="str">
        <f t="shared" si="65"/>
        <v>PROFIL U_2_240</v>
      </c>
      <c r="E941">
        <v>100</v>
      </c>
      <c r="F941" s="629" t="str">
        <f t="shared" si="66"/>
        <v>PROFIL U_2_240_100</v>
      </c>
      <c r="G941">
        <v>100</v>
      </c>
      <c r="H941" s="629" t="str">
        <f t="shared" si="67"/>
        <v>PROFIL U_2_240_100_100</v>
      </c>
      <c r="Q941">
        <f t="shared" si="68"/>
        <v>0</v>
      </c>
    </row>
    <row r="942" spans="1:17">
      <c r="A942" s="626" t="s">
        <v>20464</v>
      </c>
      <c r="B942" s="627">
        <v>2</v>
      </c>
      <c r="C942" s="626">
        <v>250</v>
      </c>
      <c r="D942" s="629" t="str">
        <f t="shared" si="65"/>
        <v>PROFIL U_2_250</v>
      </c>
      <c r="E942">
        <v>40</v>
      </c>
      <c r="F942" s="629" t="str">
        <f t="shared" si="66"/>
        <v>PROFIL U_2_250_40</v>
      </c>
      <c r="G942">
        <v>40</v>
      </c>
      <c r="H942" s="629" t="str">
        <f t="shared" si="67"/>
        <v>PROFIL U_2_250_40_40</v>
      </c>
      <c r="Q942">
        <f t="shared" si="68"/>
        <v>0</v>
      </c>
    </row>
    <row r="943" spans="1:17">
      <c r="A943" s="626" t="s">
        <v>20464</v>
      </c>
      <c r="B943" s="627">
        <v>2</v>
      </c>
      <c r="C943" s="626">
        <v>250</v>
      </c>
      <c r="D943" s="629" t="str">
        <f t="shared" si="65"/>
        <v>PROFIL U_2_250</v>
      </c>
      <c r="E943">
        <v>45</v>
      </c>
      <c r="F943" s="629" t="str">
        <f t="shared" si="66"/>
        <v>PROFIL U_2_250_45</v>
      </c>
      <c r="G943">
        <v>45</v>
      </c>
      <c r="H943" s="629" t="str">
        <f t="shared" si="67"/>
        <v>PROFIL U_2_250_45_45</v>
      </c>
      <c r="Q943">
        <f t="shared" si="68"/>
        <v>0</v>
      </c>
    </row>
    <row r="944" spans="1:17">
      <c r="A944" s="626" t="s">
        <v>20464</v>
      </c>
      <c r="B944" s="627">
        <v>2</v>
      </c>
      <c r="C944" s="626">
        <v>250</v>
      </c>
      <c r="D944" s="629" t="str">
        <f t="shared" si="65"/>
        <v>PROFIL U_2_250</v>
      </c>
      <c r="E944">
        <v>50</v>
      </c>
      <c r="F944" s="629" t="str">
        <f t="shared" si="66"/>
        <v>PROFIL U_2_250_50</v>
      </c>
      <c r="G944">
        <v>50</v>
      </c>
      <c r="H944" s="629" t="str">
        <f t="shared" si="67"/>
        <v>PROFIL U_2_250_50_50</v>
      </c>
      <c r="Q944">
        <f t="shared" si="68"/>
        <v>0</v>
      </c>
    </row>
    <row r="945" spans="1:17">
      <c r="A945" s="626" t="s">
        <v>20464</v>
      </c>
      <c r="B945" s="627">
        <v>2</v>
      </c>
      <c r="C945" s="626">
        <v>250</v>
      </c>
      <c r="D945" s="629" t="str">
        <f t="shared" si="65"/>
        <v>PROFIL U_2_250</v>
      </c>
      <c r="E945">
        <v>55</v>
      </c>
      <c r="F945" s="629" t="str">
        <f t="shared" si="66"/>
        <v>PROFIL U_2_250_55</v>
      </c>
      <c r="G945">
        <v>55</v>
      </c>
      <c r="H945" s="629" t="str">
        <f t="shared" si="67"/>
        <v>PROFIL U_2_250_55_55</v>
      </c>
      <c r="Q945">
        <f t="shared" si="68"/>
        <v>0</v>
      </c>
    </row>
    <row r="946" spans="1:17">
      <c r="A946" s="626" t="s">
        <v>20464</v>
      </c>
      <c r="B946" s="627">
        <v>2</v>
      </c>
      <c r="C946" s="626">
        <v>250</v>
      </c>
      <c r="D946" s="629" t="str">
        <f t="shared" si="65"/>
        <v>PROFIL U_2_250</v>
      </c>
      <c r="E946">
        <v>60</v>
      </c>
      <c r="F946" s="629" t="str">
        <f t="shared" si="66"/>
        <v>PROFIL U_2_250_60</v>
      </c>
      <c r="G946">
        <v>60</v>
      </c>
      <c r="H946" s="629" t="str">
        <f t="shared" si="67"/>
        <v>PROFIL U_2_250_60_60</v>
      </c>
      <c r="Q946">
        <f t="shared" si="68"/>
        <v>0</v>
      </c>
    </row>
    <row r="947" spans="1:17">
      <c r="A947" s="626" t="s">
        <v>20464</v>
      </c>
      <c r="B947" s="627">
        <v>2</v>
      </c>
      <c r="C947" s="626">
        <v>250</v>
      </c>
      <c r="D947" s="629" t="str">
        <f t="shared" si="65"/>
        <v>PROFIL U_2_250</v>
      </c>
      <c r="E947">
        <v>65</v>
      </c>
      <c r="F947" s="629" t="str">
        <f t="shared" si="66"/>
        <v>PROFIL U_2_250_65</v>
      </c>
      <c r="G947">
        <v>65</v>
      </c>
      <c r="H947" s="629" t="str">
        <f t="shared" si="67"/>
        <v>PROFIL U_2_250_65_65</v>
      </c>
      <c r="Q947">
        <f t="shared" si="68"/>
        <v>0</v>
      </c>
    </row>
    <row r="948" spans="1:17">
      <c r="A948" s="626" t="s">
        <v>20464</v>
      </c>
      <c r="B948" s="627">
        <v>2</v>
      </c>
      <c r="C948" s="626">
        <v>250</v>
      </c>
      <c r="D948" s="629" t="str">
        <f t="shared" si="65"/>
        <v>PROFIL U_2_250</v>
      </c>
      <c r="E948">
        <v>70</v>
      </c>
      <c r="F948" s="629" t="str">
        <f t="shared" si="66"/>
        <v>PROFIL U_2_250_70</v>
      </c>
      <c r="G948">
        <v>70</v>
      </c>
      <c r="H948" s="629" t="str">
        <f t="shared" si="67"/>
        <v>PROFIL U_2_250_70_70</v>
      </c>
      <c r="Q948">
        <f t="shared" si="68"/>
        <v>0</v>
      </c>
    </row>
    <row r="949" spans="1:17">
      <c r="A949" s="626" t="s">
        <v>20464</v>
      </c>
      <c r="B949" s="627">
        <v>2</v>
      </c>
      <c r="C949" s="626">
        <v>250</v>
      </c>
      <c r="D949" s="629" t="str">
        <f t="shared" si="65"/>
        <v>PROFIL U_2_250</v>
      </c>
      <c r="E949">
        <v>75</v>
      </c>
      <c r="F949" s="629" t="str">
        <f t="shared" si="66"/>
        <v>PROFIL U_2_250_75</v>
      </c>
      <c r="G949">
        <v>75</v>
      </c>
      <c r="H949" s="629" t="str">
        <f t="shared" si="67"/>
        <v>PROFIL U_2_250_75_75</v>
      </c>
      <c r="Q949">
        <f t="shared" si="68"/>
        <v>0</v>
      </c>
    </row>
    <row r="950" spans="1:17">
      <c r="A950" s="626" t="s">
        <v>20464</v>
      </c>
      <c r="B950" s="627">
        <v>2</v>
      </c>
      <c r="C950" s="626">
        <v>250</v>
      </c>
      <c r="D950" s="629" t="str">
        <f t="shared" si="65"/>
        <v>PROFIL U_2_250</v>
      </c>
      <c r="E950">
        <v>80</v>
      </c>
      <c r="F950" s="629" t="str">
        <f t="shared" si="66"/>
        <v>PROFIL U_2_250_80</v>
      </c>
      <c r="G950">
        <v>80</v>
      </c>
      <c r="H950" s="629" t="str">
        <f t="shared" si="67"/>
        <v>PROFIL U_2_250_80_80</v>
      </c>
      <c r="Q950">
        <f t="shared" si="68"/>
        <v>0</v>
      </c>
    </row>
    <row r="951" spans="1:17">
      <c r="A951" s="626" t="s">
        <v>20464</v>
      </c>
      <c r="B951" s="627">
        <v>2</v>
      </c>
      <c r="C951" s="626">
        <v>250</v>
      </c>
      <c r="D951" s="629" t="str">
        <f t="shared" si="65"/>
        <v>PROFIL U_2_250</v>
      </c>
      <c r="E951">
        <v>85</v>
      </c>
      <c r="F951" s="629" t="str">
        <f t="shared" si="66"/>
        <v>PROFIL U_2_250_85</v>
      </c>
      <c r="G951">
        <v>85</v>
      </c>
      <c r="H951" s="629" t="str">
        <f t="shared" si="67"/>
        <v>PROFIL U_2_250_85_85</v>
      </c>
      <c r="Q951">
        <f t="shared" si="68"/>
        <v>0</v>
      </c>
    </row>
    <row r="952" spans="1:17">
      <c r="A952" s="626" t="s">
        <v>20464</v>
      </c>
      <c r="B952" s="627">
        <v>2</v>
      </c>
      <c r="C952" s="626">
        <v>250</v>
      </c>
      <c r="D952" s="629" t="str">
        <f t="shared" si="65"/>
        <v>PROFIL U_2_250</v>
      </c>
      <c r="E952">
        <v>90</v>
      </c>
      <c r="F952" s="629" t="str">
        <f t="shared" si="66"/>
        <v>PROFIL U_2_250_90</v>
      </c>
      <c r="G952">
        <v>90</v>
      </c>
      <c r="H952" s="629" t="str">
        <f t="shared" si="67"/>
        <v>PROFIL U_2_250_90_90</v>
      </c>
      <c r="Q952">
        <f t="shared" si="68"/>
        <v>0</v>
      </c>
    </row>
    <row r="953" spans="1:17">
      <c r="A953" s="626" t="s">
        <v>20464</v>
      </c>
      <c r="B953" s="627">
        <v>2</v>
      </c>
      <c r="C953" s="626">
        <v>250</v>
      </c>
      <c r="D953" s="629" t="str">
        <f t="shared" si="65"/>
        <v>PROFIL U_2_250</v>
      </c>
      <c r="E953">
        <v>95</v>
      </c>
      <c r="F953" s="629" t="str">
        <f t="shared" si="66"/>
        <v>PROFIL U_2_250_95</v>
      </c>
      <c r="G953">
        <v>95</v>
      </c>
      <c r="H953" s="629" t="str">
        <f t="shared" si="67"/>
        <v>PROFIL U_2_250_95_95</v>
      </c>
      <c r="Q953">
        <f t="shared" si="68"/>
        <v>0</v>
      </c>
    </row>
    <row r="954" spans="1:17">
      <c r="A954" s="626" t="s">
        <v>20464</v>
      </c>
      <c r="B954" s="627">
        <v>2</v>
      </c>
      <c r="C954" s="626">
        <v>250</v>
      </c>
      <c r="D954" s="629" t="str">
        <f t="shared" si="65"/>
        <v>PROFIL U_2_250</v>
      </c>
      <c r="E954">
        <v>100</v>
      </c>
      <c r="F954" s="629" t="str">
        <f t="shared" si="66"/>
        <v>PROFIL U_2_250_100</v>
      </c>
      <c r="G954">
        <v>100</v>
      </c>
      <c r="H954" s="629" t="str">
        <f t="shared" si="67"/>
        <v>PROFIL U_2_250_100_100</v>
      </c>
      <c r="Q954">
        <f t="shared" si="68"/>
        <v>0</v>
      </c>
    </row>
    <row r="955" spans="1:17">
      <c r="A955" s="626" t="s">
        <v>20464</v>
      </c>
      <c r="B955" s="627">
        <v>2</v>
      </c>
      <c r="C955" s="626">
        <v>260</v>
      </c>
      <c r="D955" s="629" t="str">
        <f t="shared" si="65"/>
        <v>PROFIL U_2_260</v>
      </c>
      <c r="E955">
        <v>40</v>
      </c>
      <c r="F955" s="629" t="str">
        <f t="shared" si="66"/>
        <v>PROFIL U_2_260_40</v>
      </c>
      <c r="G955">
        <v>40</v>
      </c>
      <c r="H955" s="629" t="str">
        <f t="shared" si="67"/>
        <v>PROFIL U_2_260_40_40</v>
      </c>
      <c r="Q955">
        <f t="shared" si="68"/>
        <v>0</v>
      </c>
    </row>
    <row r="956" spans="1:17">
      <c r="A956" s="626" t="s">
        <v>20464</v>
      </c>
      <c r="B956" s="627">
        <v>2</v>
      </c>
      <c r="C956" s="626">
        <v>260</v>
      </c>
      <c r="D956" s="629" t="str">
        <f t="shared" si="65"/>
        <v>PROFIL U_2_260</v>
      </c>
      <c r="E956">
        <v>45</v>
      </c>
      <c r="F956" s="629" t="str">
        <f t="shared" si="66"/>
        <v>PROFIL U_2_260_45</v>
      </c>
      <c r="G956">
        <v>45</v>
      </c>
      <c r="H956" s="629" t="str">
        <f t="shared" si="67"/>
        <v>PROFIL U_2_260_45_45</v>
      </c>
      <c r="Q956">
        <f t="shared" si="68"/>
        <v>0</v>
      </c>
    </row>
    <row r="957" spans="1:17">
      <c r="A957" s="626" t="s">
        <v>20464</v>
      </c>
      <c r="B957" s="627">
        <v>2</v>
      </c>
      <c r="C957" s="626">
        <v>260</v>
      </c>
      <c r="D957" s="629" t="str">
        <f t="shared" si="65"/>
        <v>PROFIL U_2_260</v>
      </c>
      <c r="E957">
        <v>50</v>
      </c>
      <c r="F957" s="629" t="str">
        <f t="shared" si="66"/>
        <v>PROFIL U_2_260_50</v>
      </c>
      <c r="G957">
        <v>50</v>
      </c>
      <c r="H957" s="629" t="str">
        <f t="shared" si="67"/>
        <v>PROFIL U_2_260_50_50</v>
      </c>
      <c r="Q957">
        <f t="shared" si="68"/>
        <v>0</v>
      </c>
    </row>
    <row r="958" spans="1:17">
      <c r="A958" s="626" t="s">
        <v>20464</v>
      </c>
      <c r="B958" s="627">
        <v>2</v>
      </c>
      <c r="C958" s="626">
        <v>260</v>
      </c>
      <c r="D958" s="629" t="str">
        <f t="shared" si="65"/>
        <v>PROFIL U_2_260</v>
      </c>
      <c r="E958">
        <v>55</v>
      </c>
      <c r="F958" s="629" t="str">
        <f t="shared" si="66"/>
        <v>PROFIL U_2_260_55</v>
      </c>
      <c r="G958">
        <v>55</v>
      </c>
      <c r="H958" s="629" t="str">
        <f t="shared" si="67"/>
        <v>PROFIL U_2_260_55_55</v>
      </c>
      <c r="Q958">
        <f t="shared" si="68"/>
        <v>0</v>
      </c>
    </row>
    <row r="959" spans="1:17">
      <c r="A959" s="626" t="s">
        <v>20464</v>
      </c>
      <c r="B959" s="627">
        <v>2</v>
      </c>
      <c r="C959" s="626">
        <v>260</v>
      </c>
      <c r="D959" s="629" t="str">
        <f t="shared" si="65"/>
        <v>PROFIL U_2_260</v>
      </c>
      <c r="E959">
        <v>60</v>
      </c>
      <c r="F959" s="629" t="str">
        <f t="shared" si="66"/>
        <v>PROFIL U_2_260_60</v>
      </c>
      <c r="G959">
        <v>60</v>
      </c>
      <c r="H959" s="629" t="str">
        <f t="shared" si="67"/>
        <v>PROFIL U_2_260_60_60</v>
      </c>
      <c r="Q959">
        <f t="shared" si="68"/>
        <v>0</v>
      </c>
    </row>
    <row r="960" spans="1:17">
      <c r="A960" s="626" t="s">
        <v>20464</v>
      </c>
      <c r="B960" s="627">
        <v>2</v>
      </c>
      <c r="C960" s="626">
        <v>260</v>
      </c>
      <c r="D960" s="629" t="str">
        <f t="shared" si="65"/>
        <v>PROFIL U_2_260</v>
      </c>
      <c r="E960">
        <v>65</v>
      </c>
      <c r="F960" s="629" t="str">
        <f t="shared" si="66"/>
        <v>PROFIL U_2_260_65</v>
      </c>
      <c r="G960">
        <v>65</v>
      </c>
      <c r="H960" s="629" t="str">
        <f t="shared" si="67"/>
        <v>PROFIL U_2_260_65_65</v>
      </c>
      <c r="Q960">
        <f t="shared" si="68"/>
        <v>0</v>
      </c>
    </row>
    <row r="961" spans="1:17">
      <c r="A961" s="626" t="s">
        <v>20464</v>
      </c>
      <c r="B961" s="627">
        <v>2</v>
      </c>
      <c r="C961" s="626">
        <v>260</v>
      </c>
      <c r="D961" s="629" t="str">
        <f t="shared" si="65"/>
        <v>PROFIL U_2_260</v>
      </c>
      <c r="E961">
        <v>70</v>
      </c>
      <c r="F961" s="629" t="str">
        <f t="shared" si="66"/>
        <v>PROFIL U_2_260_70</v>
      </c>
      <c r="G961">
        <v>70</v>
      </c>
      <c r="H961" s="629" t="str">
        <f t="shared" si="67"/>
        <v>PROFIL U_2_260_70_70</v>
      </c>
      <c r="Q961">
        <f t="shared" si="68"/>
        <v>0</v>
      </c>
    </row>
    <row r="962" spans="1:17">
      <c r="A962" s="626" t="s">
        <v>20464</v>
      </c>
      <c r="B962" s="627">
        <v>2</v>
      </c>
      <c r="C962" s="626">
        <v>260</v>
      </c>
      <c r="D962" s="629" t="str">
        <f t="shared" si="65"/>
        <v>PROFIL U_2_260</v>
      </c>
      <c r="E962">
        <v>75</v>
      </c>
      <c r="F962" s="629" t="str">
        <f t="shared" si="66"/>
        <v>PROFIL U_2_260_75</v>
      </c>
      <c r="G962">
        <v>75</v>
      </c>
      <c r="H962" s="629" t="str">
        <f t="shared" si="67"/>
        <v>PROFIL U_2_260_75_75</v>
      </c>
      <c r="Q962">
        <f t="shared" si="68"/>
        <v>0</v>
      </c>
    </row>
    <row r="963" spans="1:17">
      <c r="A963" s="626" t="s">
        <v>20464</v>
      </c>
      <c r="B963" s="627">
        <v>2</v>
      </c>
      <c r="C963" s="626">
        <v>260</v>
      </c>
      <c r="D963" s="629" t="str">
        <f t="shared" si="65"/>
        <v>PROFIL U_2_260</v>
      </c>
      <c r="E963">
        <v>80</v>
      </c>
      <c r="F963" s="629" t="str">
        <f t="shared" si="66"/>
        <v>PROFIL U_2_260_80</v>
      </c>
      <c r="G963">
        <v>80</v>
      </c>
      <c r="H963" s="629" t="str">
        <f t="shared" si="67"/>
        <v>PROFIL U_2_260_80_80</v>
      </c>
      <c r="Q963">
        <f t="shared" si="68"/>
        <v>0</v>
      </c>
    </row>
    <row r="964" spans="1:17">
      <c r="A964" s="626" t="s">
        <v>20464</v>
      </c>
      <c r="B964" s="627">
        <v>2</v>
      </c>
      <c r="C964" s="626">
        <v>260</v>
      </c>
      <c r="D964" s="629" t="str">
        <f t="shared" si="65"/>
        <v>PROFIL U_2_260</v>
      </c>
      <c r="E964">
        <v>85</v>
      </c>
      <c r="F964" s="629" t="str">
        <f t="shared" si="66"/>
        <v>PROFIL U_2_260_85</v>
      </c>
      <c r="G964">
        <v>85</v>
      </c>
      <c r="H964" s="629" t="str">
        <f t="shared" si="67"/>
        <v>PROFIL U_2_260_85_85</v>
      </c>
      <c r="Q964">
        <f t="shared" si="68"/>
        <v>0</v>
      </c>
    </row>
    <row r="965" spans="1:17">
      <c r="A965" s="626" t="s">
        <v>20464</v>
      </c>
      <c r="B965" s="627">
        <v>2</v>
      </c>
      <c r="C965" s="626">
        <v>260</v>
      </c>
      <c r="D965" s="629" t="str">
        <f t="shared" si="65"/>
        <v>PROFIL U_2_260</v>
      </c>
      <c r="E965">
        <v>90</v>
      </c>
      <c r="F965" s="629" t="str">
        <f t="shared" si="66"/>
        <v>PROFIL U_2_260_90</v>
      </c>
      <c r="G965">
        <v>90</v>
      </c>
      <c r="H965" s="629" t="str">
        <f t="shared" si="67"/>
        <v>PROFIL U_2_260_90_90</v>
      </c>
      <c r="Q965">
        <f t="shared" si="68"/>
        <v>0</v>
      </c>
    </row>
    <row r="966" spans="1:17">
      <c r="A966" s="626" t="s">
        <v>20464</v>
      </c>
      <c r="B966" s="627">
        <v>2</v>
      </c>
      <c r="C966" s="626">
        <v>260</v>
      </c>
      <c r="D966" s="629" t="str">
        <f t="shared" si="65"/>
        <v>PROFIL U_2_260</v>
      </c>
      <c r="E966">
        <v>95</v>
      </c>
      <c r="F966" s="629" t="str">
        <f t="shared" si="66"/>
        <v>PROFIL U_2_260_95</v>
      </c>
      <c r="G966">
        <v>95</v>
      </c>
      <c r="H966" s="629" t="str">
        <f t="shared" si="67"/>
        <v>PROFIL U_2_260_95_95</v>
      </c>
      <c r="Q966">
        <f t="shared" si="68"/>
        <v>0</v>
      </c>
    </row>
    <row r="967" spans="1:17">
      <c r="A967" s="626" t="s">
        <v>20464</v>
      </c>
      <c r="B967" s="627">
        <v>2</v>
      </c>
      <c r="C967" s="626">
        <v>260</v>
      </c>
      <c r="D967" s="629" t="str">
        <f t="shared" si="65"/>
        <v>PROFIL U_2_260</v>
      </c>
      <c r="E967">
        <v>100</v>
      </c>
      <c r="F967" s="629" t="str">
        <f t="shared" si="66"/>
        <v>PROFIL U_2_260_100</v>
      </c>
      <c r="G967">
        <v>100</v>
      </c>
      <c r="H967" s="629" t="str">
        <f t="shared" si="67"/>
        <v>PROFIL U_2_260_100_100</v>
      </c>
      <c r="Q967">
        <f t="shared" si="68"/>
        <v>0</v>
      </c>
    </row>
    <row r="968" spans="1:17">
      <c r="A968" s="626" t="s">
        <v>20464</v>
      </c>
      <c r="B968" s="627">
        <v>2</v>
      </c>
      <c r="C968" s="626">
        <v>270</v>
      </c>
      <c r="D968" s="629" t="str">
        <f t="shared" si="65"/>
        <v>PROFIL U_2_270</v>
      </c>
      <c r="E968">
        <v>40</v>
      </c>
      <c r="F968" s="629" t="str">
        <f t="shared" si="66"/>
        <v>PROFIL U_2_270_40</v>
      </c>
      <c r="G968">
        <v>40</v>
      </c>
      <c r="H968" s="629" t="str">
        <f t="shared" si="67"/>
        <v>PROFIL U_2_270_40_40</v>
      </c>
      <c r="Q968">
        <f t="shared" si="68"/>
        <v>0</v>
      </c>
    </row>
    <row r="969" spans="1:17">
      <c r="A969" s="626" t="s">
        <v>20464</v>
      </c>
      <c r="B969" s="627">
        <v>2</v>
      </c>
      <c r="C969" s="626">
        <v>270</v>
      </c>
      <c r="D969" s="629" t="str">
        <f t="shared" si="65"/>
        <v>PROFIL U_2_270</v>
      </c>
      <c r="E969">
        <v>45</v>
      </c>
      <c r="F969" s="629" t="str">
        <f t="shared" si="66"/>
        <v>PROFIL U_2_270_45</v>
      </c>
      <c r="G969">
        <v>45</v>
      </c>
      <c r="H969" s="629" t="str">
        <f t="shared" si="67"/>
        <v>PROFIL U_2_270_45_45</v>
      </c>
      <c r="Q969">
        <f t="shared" si="68"/>
        <v>0</v>
      </c>
    </row>
    <row r="970" spans="1:17">
      <c r="A970" s="626" t="s">
        <v>20464</v>
      </c>
      <c r="B970" s="627">
        <v>2</v>
      </c>
      <c r="C970" s="626">
        <v>270</v>
      </c>
      <c r="D970" s="629" t="str">
        <f t="shared" si="65"/>
        <v>PROFIL U_2_270</v>
      </c>
      <c r="E970">
        <v>50</v>
      </c>
      <c r="F970" s="629" t="str">
        <f t="shared" si="66"/>
        <v>PROFIL U_2_270_50</v>
      </c>
      <c r="G970">
        <v>50</v>
      </c>
      <c r="H970" s="629" t="str">
        <f t="shared" si="67"/>
        <v>PROFIL U_2_270_50_50</v>
      </c>
      <c r="Q970">
        <f t="shared" si="68"/>
        <v>0</v>
      </c>
    </row>
    <row r="971" spans="1:17">
      <c r="A971" s="626" t="s">
        <v>20464</v>
      </c>
      <c r="B971" s="627">
        <v>2</v>
      </c>
      <c r="C971" s="626">
        <v>270</v>
      </c>
      <c r="D971" s="629" t="str">
        <f t="shared" si="65"/>
        <v>PROFIL U_2_270</v>
      </c>
      <c r="E971">
        <v>55</v>
      </c>
      <c r="F971" s="629" t="str">
        <f t="shared" si="66"/>
        <v>PROFIL U_2_270_55</v>
      </c>
      <c r="G971">
        <v>55</v>
      </c>
      <c r="H971" s="629" t="str">
        <f t="shared" si="67"/>
        <v>PROFIL U_2_270_55_55</v>
      </c>
      <c r="Q971">
        <f t="shared" si="68"/>
        <v>0</v>
      </c>
    </row>
    <row r="972" spans="1:17">
      <c r="A972" s="626" t="s">
        <v>20464</v>
      </c>
      <c r="B972" s="627">
        <v>2</v>
      </c>
      <c r="C972" s="626">
        <v>270</v>
      </c>
      <c r="D972" s="629" t="str">
        <f t="shared" si="65"/>
        <v>PROFIL U_2_270</v>
      </c>
      <c r="E972">
        <v>60</v>
      </c>
      <c r="F972" s="629" t="str">
        <f t="shared" si="66"/>
        <v>PROFIL U_2_270_60</v>
      </c>
      <c r="G972">
        <v>60</v>
      </c>
      <c r="H972" s="629" t="str">
        <f t="shared" si="67"/>
        <v>PROFIL U_2_270_60_60</v>
      </c>
      <c r="Q972">
        <f t="shared" si="68"/>
        <v>0</v>
      </c>
    </row>
    <row r="973" spans="1:17">
      <c r="A973" s="626" t="s">
        <v>20464</v>
      </c>
      <c r="B973" s="627">
        <v>2</v>
      </c>
      <c r="C973" s="626">
        <v>270</v>
      </c>
      <c r="D973" s="629" t="str">
        <f t="shared" si="65"/>
        <v>PROFIL U_2_270</v>
      </c>
      <c r="E973">
        <v>65</v>
      </c>
      <c r="F973" s="629" t="str">
        <f t="shared" si="66"/>
        <v>PROFIL U_2_270_65</v>
      </c>
      <c r="G973">
        <v>65</v>
      </c>
      <c r="H973" s="629" t="str">
        <f t="shared" si="67"/>
        <v>PROFIL U_2_270_65_65</v>
      </c>
      <c r="Q973">
        <f t="shared" si="68"/>
        <v>0</v>
      </c>
    </row>
    <row r="974" spans="1:17">
      <c r="A974" s="626" t="s">
        <v>20464</v>
      </c>
      <c r="B974" s="627">
        <v>2</v>
      </c>
      <c r="C974" s="626">
        <v>270</v>
      </c>
      <c r="D974" s="629" t="str">
        <f t="shared" si="65"/>
        <v>PROFIL U_2_270</v>
      </c>
      <c r="E974">
        <v>70</v>
      </c>
      <c r="F974" s="629" t="str">
        <f t="shared" si="66"/>
        <v>PROFIL U_2_270_70</v>
      </c>
      <c r="G974">
        <v>70</v>
      </c>
      <c r="H974" s="629" t="str">
        <f t="shared" si="67"/>
        <v>PROFIL U_2_270_70_70</v>
      </c>
      <c r="Q974">
        <f t="shared" si="68"/>
        <v>0</v>
      </c>
    </row>
    <row r="975" spans="1:17">
      <c r="A975" s="626" t="s">
        <v>20464</v>
      </c>
      <c r="B975" s="627">
        <v>2</v>
      </c>
      <c r="C975" s="626">
        <v>270</v>
      </c>
      <c r="D975" s="629" t="str">
        <f t="shared" si="65"/>
        <v>PROFIL U_2_270</v>
      </c>
      <c r="E975">
        <v>75</v>
      </c>
      <c r="F975" s="629" t="str">
        <f t="shared" si="66"/>
        <v>PROFIL U_2_270_75</v>
      </c>
      <c r="G975">
        <v>75</v>
      </c>
      <c r="H975" s="629" t="str">
        <f t="shared" si="67"/>
        <v>PROFIL U_2_270_75_75</v>
      </c>
      <c r="Q975">
        <f t="shared" si="68"/>
        <v>0</v>
      </c>
    </row>
    <row r="976" spans="1:17">
      <c r="A976" s="626" t="s">
        <v>20464</v>
      </c>
      <c r="B976" s="627">
        <v>2</v>
      </c>
      <c r="C976" s="626">
        <v>270</v>
      </c>
      <c r="D976" s="629" t="str">
        <f t="shared" ref="D976:D1039" si="69">CONCATENATE(A976,"_",B976,"_",C976)</f>
        <v>PROFIL U_2_270</v>
      </c>
      <c r="E976">
        <v>80</v>
      </c>
      <c r="F976" s="629" t="str">
        <f t="shared" ref="F976:F1039" si="70">CONCATENATE(D976,"_",E976)</f>
        <v>PROFIL U_2_270_80</v>
      </c>
      <c r="G976">
        <v>80</v>
      </c>
      <c r="H976" s="629" t="str">
        <f t="shared" ref="H976:H1039" si="71">CONCATENATE(F976,"_",G976)</f>
        <v>PROFIL U_2_270_80_80</v>
      </c>
      <c r="Q976">
        <f t="shared" si="68"/>
        <v>0</v>
      </c>
    </row>
    <row r="977" spans="1:17">
      <c r="A977" s="626" t="s">
        <v>20464</v>
      </c>
      <c r="B977" s="627">
        <v>2</v>
      </c>
      <c r="C977" s="626">
        <v>270</v>
      </c>
      <c r="D977" s="629" t="str">
        <f t="shared" si="69"/>
        <v>PROFIL U_2_270</v>
      </c>
      <c r="E977">
        <v>85</v>
      </c>
      <c r="F977" s="629" t="str">
        <f t="shared" si="70"/>
        <v>PROFIL U_2_270_85</v>
      </c>
      <c r="G977">
        <v>85</v>
      </c>
      <c r="H977" s="629" t="str">
        <f t="shared" si="71"/>
        <v>PROFIL U_2_270_85_85</v>
      </c>
      <c r="Q977">
        <f t="shared" si="68"/>
        <v>0</v>
      </c>
    </row>
    <row r="978" spans="1:17">
      <c r="A978" s="626" t="s">
        <v>20464</v>
      </c>
      <c r="B978" s="627">
        <v>2</v>
      </c>
      <c r="C978" s="626">
        <v>270</v>
      </c>
      <c r="D978" s="629" t="str">
        <f t="shared" si="69"/>
        <v>PROFIL U_2_270</v>
      </c>
      <c r="E978">
        <v>90</v>
      </c>
      <c r="F978" s="629" t="str">
        <f t="shared" si="70"/>
        <v>PROFIL U_2_270_90</v>
      </c>
      <c r="G978">
        <v>90</v>
      </c>
      <c r="H978" s="629" t="str">
        <f t="shared" si="71"/>
        <v>PROFIL U_2_270_90_90</v>
      </c>
      <c r="Q978">
        <f t="shared" si="68"/>
        <v>0</v>
      </c>
    </row>
    <row r="979" spans="1:17">
      <c r="A979" s="626" t="s">
        <v>20464</v>
      </c>
      <c r="B979" s="627">
        <v>2</v>
      </c>
      <c r="C979" s="626">
        <v>270</v>
      </c>
      <c r="D979" s="629" t="str">
        <f t="shared" si="69"/>
        <v>PROFIL U_2_270</v>
      </c>
      <c r="E979">
        <v>95</v>
      </c>
      <c r="F979" s="629" t="str">
        <f t="shared" si="70"/>
        <v>PROFIL U_2_270_95</v>
      </c>
      <c r="G979">
        <v>95</v>
      </c>
      <c r="H979" s="629" t="str">
        <f t="shared" si="71"/>
        <v>PROFIL U_2_270_95_95</v>
      </c>
      <c r="Q979">
        <f t="shared" si="68"/>
        <v>0</v>
      </c>
    </row>
    <row r="980" spans="1:17">
      <c r="A980" s="626" t="s">
        <v>20464</v>
      </c>
      <c r="B980" s="627">
        <v>2</v>
      </c>
      <c r="C980" s="626">
        <v>270</v>
      </c>
      <c r="D980" s="629" t="str">
        <f t="shared" si="69"/>
        <v>PROFIL U_2_270</v>
      </c>
      <c r="E980">
        <v>100</v>
      </c>
      <c r="F980" s="629" t="str">
        <f t="shared" si="70"/>
        <v>PROFIL U_2_270_100</v>
      </c>
      <c r="G980">
        <v>100</v>
      </c>
      <c r="H980" s="629" t="str">
        <f t="shared" si="71"/>
        <v>PROFIL U_2_270_100_100</v>
      </c>
      <c r="Q980">
        <f t="shared" si="68"/>
        <v>0</v>
      </c>
    </row>
    <row r="981" spans="1:17">
      <c r="A981" s="626" t="s">
        <v>20464</v>
      </c>
      <c r="B981" s="627">
        <v>2</v>
      </c>
      <c r="C981" s="626">
        <v>280</v>
      </c>
      <c r="D981" s="629" t="str">
        <f t="shared" si="69"/>
        <v>PROFIL U_2_280</v>
      </c>
      <c r="E981">
        <v>40</v>
      </c>
      <c r="F981" s="629" t="str">
        <f t="shared" si="70"/>
        <v>PROFIL U_2_280_40</v>
      </c>
      <c r="G981">
        <v>40</v>
      </c>
      <c r="H981" s="629" t="str">
        <f t="shared" si="71"/>
        <v>PROFIL U_2_280_40_40</v>
      </c>
      <c r="Q981">
        <f t="shared" si="68"/>
        <v>0</v>
      </c>
    </row>
    <row r="982" spans="1:17">
      <c r="A982" s="626" t="s">
        <v>20464</v>
      </c>
      <c r="B982" s="627">
        <v>2</v>
      </c>
      <c r="C982" s="626">
        <v>280</v>
      </c>
      <c r="D982" s="629" t="str">
        <f t="shared" si="69"/>
        <v>PROFIL U_2_280</v>
      </c>
      <c r="E982">
        <v>45</v>
      </c>
      <c r="F982" s="629" t="str">
        <f t="shared" si="70"/>
        <v>PROFIL U_2_280_45</v>
      </c>
      <c r="G982">
        <v>45</v>
      </c>
      <c r="H982" s="629" t="str">
        <f t="shared" si="71"/>
        <v>PROFIL U_2_280_45_45</v>
      </c>
      <c r="Q982">
        <f t="shared" si="68"/>
        <v>0</v>
      </c>
    </row>
    <row r="983" spans="1:17">
      <c r="A983" s="626" t="s">
        <v>20464</v>
      </c>
      <c r="B983" s="627">
        <v>2</v>
      </c>
      <c r="C983" s="626">
        <v>280</v>
      </c>
      <c r="D983" s="629" t="str">
        <f t="shared" si="69"/>
        <v>PROFIL U_2_280</v>
      </c>
      <c r="E983">
        <v>50</v>
      </c>
      <c r="F983" s="629" t="str">
        <f t="shared" si="70"/>
        <v>PROFIL U_2_280_50</v>
      </c>
      <c r="G983">
        <v>50</v>
      </c>
      <c r="H983" s="629" t="str">
        <f t="shared" si="71"/>
        <v>PROFIL U_2_280_50_50</v>
      </c>
      <c r="Q983">
        <f t="shared" si="68"/>
        <v>0</v>
      </c>
    </row>
    <row r="984" spans="1:17">
      <c r="A984" s="626" t="s">
        <v>20464</v>
      </c>
      <c r="B984" s="627">
        <v>2</v>
      </c>
      <c r="C984" s="626">
        <v>280</v>
      </c>
      <c r="D984" s="629" t="str">
        <f t="shared" si="69"/>
        <v>PROFIL U_2_280</v>
      </c>
      <c r="E984">
        <v>55</v>
      </c>
      <c r="F984" s="629" t="str">
        <f t="shared" si="70"/>
        <v>PROFIL U_2_280_55</v>
      </c>
      <c r="G984">
        <v>55</v>
      </c>
      <c r="H984" s="629" t="str">
        <f t="shared" si="71"/>
        <v>PROFIL U_2_280_55_55</v>
      </c>
      <c r="Q984">
        <f t="shared" si="68"/>
        <v>0</v>
      </c>
    </row>
    <row r="985" spans="1:17">
      <c r="A985" s="626" t="s">
        <v>20464</v>
      </c>
      <c r="B985" s="627">
        <v>2</v>
      </c>
      <c r="C985" s="626">
        <v>280</v>
      </c>
      <c r="D985" s="629" t="str">
        <f t="shared" si="69"/>
        <v>PROFIL U_2_280</v>
      </c>
      <c r="E985">
        <v>60</v>
      </c>
      <c r="F985" s="629" t="str">
        <f t="shared" si="70"/>
        <v>PROFIL U_2_280_60</v>
      </c>
      <c r="G985">
        <v>60</v>
      </c>
      <c r="H985" s="629" t="str">
        <f t="shared" si="71"/>
        <v>PROFIL U_2_280_60_60</v>
      </c>
      <c r="Q985">
        <f t="shared" si="68"/>
        <v>0</v>
      </c>
    </row>
    <row r="986" spans="1:17">
      <c r="A986" s="626" t="s">
        <v>20464</v>
      </c>
      <c r="B986" s="627">
        <v>2</v>
      </c>
      <c r="C986" s="626">
        <v>280</v>
      </c>
      <c r="D986" s="629" t="str">
        <f t="shared" si="69"/>
        <v>PROFIL U_2_280</v>
      </c>
      <c r="E986">
        <v>65</v>
      </c>
      <c r="F986" s="629" t="str">
        <f t="shared" si="70"/>
        <v>PROFIL U_2_280_65</v>
      </c>
      <c r="G986">
        <v>65</v>
      </c>
      <c r="H986" s="629" t="str">
        <f t="shared" si="71"/>
        <v>PROFIL U_2_280_65_65</v>
      </c>
      <c r="Q986">
        <f t="shared" si="68"/>
        <v>0</v>
      </c>
    </row>
    <row r="987" spans="1:17">
      <c r="A987" s="626" t="s">
        <v>20464</v>
      </c>
      <c r="B987" s="627">
        <v>2</v>
      </c>
      <c r="C987" s="626">
        <v>280</v>
      </c>
      <c r="D987" s="629" t="str">
        <f t="shared" si="69"/>
        <v>PROFIL U_2_280</v>
      </c>
      <c r="E987">
        <v>70</v>
      </c>
      <c r="F987" s="629" t="str">
        <f t="shared" si="70"/>
        <v>PROFIL U_2_280_70</v>
      </c>
      <c r="G987">
        <v>70</v>
      </c>
      <c r="H987" s="629" t="str">
        <f t="shared" si="71"/>
        <v>PROFIL U_2_280_70_70</v>
      </c>
      <c r="Q987">
        <f t="shared" si="68"/>
        <v>0</v>
      </c>
    </row>
    <row r="988" spans="1:17">
      <c r="A988" s="626" t="s">
        <v>20464</v>
      </c>
      <c r="B988" s="627">
        <v>2</v>
      </c>
      <c r="C988" s="626">
        <v>280</v>
      </c>
      <c r="D988" s="629" t="str">
        <f t="shared" si="69"/>
        <v>PROFIL U_2_280</v>
      </c>
      <c r="E988">
        <v>75</v>
      </c>
      <c r="F988" s="629" t="str">
        <f t="shared" si="70"/>
        <v>PROFIL U_2_280_75</v>
      </c>
      <c r="G988">
        <v>75</v>
      </c>
      <c r="H988" s="629" t="str">
        <f t="shared" si="71"/>
        <v>PROFIL U_2_280_75_75</v>
      </c>
      <c r="Q988">
        <f t="shared" si="68"/>
        <v>0</v>
      </c>
    </row>
    <row r="989" spans="1:17">
      <c r="A989" s="626" t="s">
        <v>20464</v>
      </c>
      <c r="B989" s="627">
        <v>2</v>
      </c>
      <c r="C989" s="626">
        <v>280</v>
      </c>
      <c r="D989" s="629" t="str">
        <f t="shared" si="69"/>
        <v>PROFIL U_2_280</v>
      </c>
      <c r="E989">
        <v>80</v>
      </c>
      <c r="F989" s="629" t="str">
        <f t="shared" si="70"/>
        <v>PROFIL U_2_280_80</v>
      </c>
      <c r="G989">
        <v>80</v>
      </c>
      <c r="H989" s="629" t="str">
        <f t="shared" si="71"/>
        <v>PROFIL U_2_280_80_80</v>
      </c>
      <c r="Q989">
        <f t="shared" si="68"/>
        <v>0</v>
      </c>
    </row>
    <row r="990" spans="1:17">
      <c r="A990" s="626" t="s">
        <v>20464</v>
      </c>
      <c r="B990" s="627">
        <v>2</v>
      </c>
      <c r="C990" s="626">
        <v>280</v>
      </c>
      <c r="D990" s="629" t="str">
        <f t="shared" si="69"/>
        <v>PROFIL U_2_280</v>
      </c>
      <c r="E990">
        <v>85</v>
      </c>
      <c r="F990" s="629" t="str">
        <f t="shared" si="70"/>
        <v>PROFIL U_2_280_85</v>
      </c>
      <c r="G990">
        <v>85</v>
      </c>
      <c r="H990" s="629" t="str">
        <f t="shared" si="71"/>
        <v>PROFIL U_2_280_85_85</v>
      </c>
      <c r="Q990">
        <f t="shared" ref="Q990:Q1053" si="72">I990-K990</f>
        <v>0</v>
      </c>
    </row>
    <row r="991" spans="1:17">
      <c r="A991" s="626" t="s">
        <v>20464</v>
      </c>
      <c r="B991" s="627">
        <v>2</v>
      </c>
      <c r="C991" s="626">
        <v>280</v>
      </c>
      <c r="D991" s="629" t="str">
        <f t="shared" si="69"/>
        <v>PROFIL U_2_280</v>
      </c>
      <c r="E991">
        <v>90</v>
      </c>
      <c r="F991" s="629" t="str">
        <f t="shared" si="70"/>
        <v>PROFIL U_2_280_90</v>
      </c>
      <c r="G991">
        <v>90</v>
      </c>
      <c r="H991" s="629" t="str">
        <f t="shared" si="71"/>
        <v>PROFIL U_2_280_90_90</v>
      </c>
      <c r="Q991">
        <f t="shared" si="72"/>
        <v>0</v>
      </c>
    </row>
    <row r="992" spans="1:17">
      <c r="A992" s="626" t="s">
        <v>20464</v>
      </c>
      <c r="B992" s="627">
        <v>2</v>
      </c>
      <c r="C992" s="626">
        <v>280</v>
      </c>
      <c r="D992" s="629" t="str">
        <f t="shared" si="69"/>
        <v>PROFIL U_2_280</v>
      </c>
      <c r="E992">
        <v>95</v>
      </c>
      <c r="F992" s="629" t="str">
        <f t="shared" si="70"/>
        <v>PROFIL U_2_280_95</v>
      </c>
      <c r="G992">
        <v>95</v>
      </c>
      <c r="H992" s="629" t="str">
        <f t="shared" si="71"/>
        <v>PROFIL U_2_280_95_95</v>
      </c>
      <c r="Q992">
        <f t="shared" si="72"/>
        <v>0</v>
      </c>
    </row>
    <row r="993" spans="1:17">
      <c r="A993" s="626" t="s">
        <v>20464</v>
      </c>
      <c r="B993" s="627">
        <v>2</v>
      </c>
      <c r="C993" s="626">
        <v>280</v>
      </c>
      <c r="D993" s="629" t="str">
        <f t="shared" si="69"/>
        <v>PROFIL U_2_280</v>
      </c>
      <c r="E993">
        <v>100</v>
      </c>
      <c r="F993" s="629" t="str">
        <f t="shared" si="70"/>
        <v>PROFIL U_2_280_100</v>
      </c>
      <c r="G993">
        <v>100</v>
      </c>
      <c r="H993" s="629" t="str">
        <f t="shared" si="71"/>
        <v>PROFIL U_2_280_100_100</v>
      </c>
      <c r="Q993">
        <f t="shared" si="72"/>
        <v>0</v>
      </c>
    </row>
    <row r="994" spans="1:17">
      <c r="A994" s="626" t="s">
        <v>20464</v>
      </c>
      <c r="B994" s="627">
        <v>2</v>
      </c>
      <c r="C994" s="626">
        <v>290</v>
      </c>
      <c r="D994" s="629" t="str">
        <f t="shared" si="69"/>
        <v>PROFIL U_2_290</v>
      </c>
      <c r="E994">
        <v>40</v>
      </c>
      <c r="F994" s="629" t="str">
        <f t="shared" si="70"/>
        <v>PROFIL U_2_290_40</v>
      </c>
      <c r="G994">
        <v>40</v>
      </c>
      <c r="H994" s="629" t="str">
        <f t="shared" si="71"/>
        <v>PROFIL U_2_290_40_40</v>
      </c>
      <c r="Q994">
        <f t="shared" si="72"/>
        <v>0</v>
      </c>
    </row>
    <row r="995" spans="1:17">
      <c r="A995" s="626" t="s">
        <v>20464</v>
      </c>
      <c r="B995" s="627">
        <v>2</v>
      </c>
      <c r="C995" s="626">
        <v>290</v>
      </c>
      <c r="D995" s="629" t="str">
        <f t="shared" si="69"/>
        <v>PROFIL U_2_290</v>
      </c>
      <c r="E995">
        <v>45</v>
      </c>
      <c r="F995" s="629" t="str">
        <f t="shared" si="70"/>
        <v>PROFIL U_2_290_45</v>
      </c>
      <c r="G995">
        <v>45</v>
      </c>
      <c r="H995" s="629" t="str">
        <f t="shared" si="71"/>
        <v>PROFIL U_2_290_45_45</v>
      </c>
      <c r="Q995">
        <f t="shared" si="72"/>
        <v>0</v>
      </c>
    </row>
    <row r="996" spans="1:17">
      <c r="A996" s="626" t="s">
        <v>20464</v>
      </c>
      <c r="B996" s="627">
        <v>2</v>
      </c>
      <c r="C996" s="626">
        <v>290</v>
      </c>
      <c r="D996" s="629" t="str">
        <f t="shared" si="69"/>
        <v>PROFIL U_2_290</v>
      </c>
      <c r="E996">
        <v>50</v>
      </c>
      <c r="F996" s="629" t="str">
        <f t="shared" si="70"/>
        <v>PROFIL U_2_290_50</v>
      </c>
      <c r="G996">
        <v>50</v>
      </c>
      <c r="H996" s="629" t="str">
        <f t="shared" si="71"/>
        <v>PROFIL U_2_290_50_50</v>
      </c>
      <c r="Q996">
        <f t="shared" si="72"/>
        <v>0</v>
      </c>
    </row>
    <row r="997" spans="1:17">
      <c r="A997" s="626" t="s">
        <v>20464</v>
      </c>
      <c r="B997" s="627">
        <v>2</v>
      </c>
      <c r="C997" s="626">
        <v>290</v>
      </c>
      <c r="D997" s="629" t="str">
        <f t="shared" si="69"/>
        <v>PROFIL U_2_290</v>
      </c>
      <c r="E997">
        <v>55</v>
      </c>
      <c r="F997" s="629" t="str">
        <f t="shared" si="70"/>
        <v>PROFIL U_2_290_55</v>
      </c>
      <c r="G997">
        <v>55</v>
      </c>
      <c r="H997" s="629" t="str">
        <f t="shared" si="71"/>
        <v>PROFIL U_2_290_55_55</v>
      </c>
      <c r="Q997">
        <f t="shared" si="72"/>
        <v>0</v>
      </c>
    </row>
    <row r="998" spans="1:17">
      <c r="A998" s="626" t="s">
        <v>20464</v>
      </c>
      <c r="B998" s="627">
        <v>2</v>
      </c>
      <c r="C998" s="626">
        <v>290</v>
      </c>
      <c r="D998" s="629" t="str">
        <f t="shared" si="69"/>
        <v>PROFIL U_2_290</v>
      </c>
      <c r="E998">
        <v>60</v>
      </c>
      <c r="F998" s="629" t="str">
        <f t="shared" si="70"/>
        <v>PROFIL U_2_290_60</v>
      </c>
      <c r="G998">
        <v>60</v>
      </c>
      <c r="H998" s="629" t="str">
        <f t="shared" si="71"/>
        <v>PROFIL U_2_290_60_60</v>
      </c>
      <c r="Q998">
        <f t="shared" si="72"/>
        <v>0</v>
      </c>
    </row>
    <row r="999" spans="1:17">
      <c r="A999" s="626" t="s">
        <v>20464</v>
      </c>
      <c r="B999" s="627">
        <v>2</v>
      </c>
      <c r="C999" s="626">
        <v>290</v>
      </c>
      <c r="D999" s="629" t="str">
        <f t="shared" si="69"/>
        <v>PROFIL U_2_290</v>
      </c>
      <c r="E999">
        <v>65</v>
      </c>
      <c r="F999" s="629" t="str">
        <f t="shared" si="70"/>
        <v>PROFIL U_2_290_65</v>
      </c>
      <c r="G999">
        <v>65</v>
      </c>
      <c r="H999" s="629" t="str">
        <f t="shared" si="71"/>
        <v>PROFIL U_2_290_65_65</v>
      </c>
      <c r="Q999">
        <f t="shared" si="72"/>
        <v>0</v>
      </c>
    </row>
    <row r="1000" spans="1:17">
      <c r="A1000" s="626" t="s">
        <v>20464</v>
      </c>
      <c r="B1000" s="627">
        <v>2</v>
      </c>
      <c r="C1000" s="626">
        <v>290</v>
      </c>
      <c r="D1000" s="629" t="str">
        <f t="shared" si="69"/>
        <v>PROFIL U_2_290</v>
      </c>
      <c r="E1000">
        <v>70</v>
      </c>
      <c r="F1000" s="629" t="str">
        <f t="shared" si="70"/>
        <v>PROFIL U_2_290_70</v>
      </c>
      <c r="G1000">
        <v>70</v>
      </c>
      <c r="H1000" s="629" t="str">
        <f t="shared" si="71"/>
        <v>PROFIL U_2_290_70_70</v>
      </c>
      <c r="Q1000">
        <f t="shared" si="72"/>
        <v>0</v>
      </c>
    </row>
    <row r="1001" spans="1:17">
      <c r="A1001" s="626" t="s">
        <v>20464</v>
      </c>
      <c r="B1001" s="627">
        <v>2</v>
      </c>
      <c r="C1001" s="626">
        <v>290</v>
      </c>
      <c r="D1001" s="629" t="str">
        <f t="shared" si="69"/>
        <v>PROFIL U_2_290</v>
      </c>
      <c r="E1001">
        <v>75</v>
      </c>
      <c r="F1001" s="629" t="str">
        <f t="shared" si="70"/>
        <v>PROFIL U_2_290_75</v>
      </c>
      <c r="G1001">
        <v>75</v>
      </c>
      <c r="H1001" s="629" t="str">
        <f t="shared" si="71"/>
        <v>PROFIL U_2_290_75_75</v>
      </c>
      <c r="Q1001">
        <f t="shared" si="72"/>
        <v>0</v>
      </c>
    </row>
    <row r="1002" spans="1:17">
      <c r="A1002" s="626" t="s">
        <v>20464</v>
      </c>
      <c r="B1002" s="627">
        <v>2</v>
      </c>
      <c r="C1002" s="626">
        <v>290</v>
      </c>
      <c r="D1002" s="629" t="str">
        <f t="shared" si="69"/>
        <v>PROFIL U_2_290</v>
      </c>
      <c r="E1002">
        <v>80</v>
      </c>
      <c r="F1002" s="629" t="str">
        <f t="shared" si="70"/>
        <v>PROFIL U_2_290_80</v>
      </c>
      <c r="G1002">
        <v>80</v>
      </c>
      <c r="H1002" s="629" t="str">
        <f t="shared" si="71"/>
        <v>PROFIL U_2_290_80_80</v>
      </c>
      <c r="Q1002">
        <f t="shared" si="72"/>
        <v>0</v>
      </c>
    </row>
    <row r="1003" spans="1:17">
      <c r="A1003" s="626" t="s">
        <v>20464</v>
      </c>
      <c r="B1003" s="627">
        <v>2</v>
      </c>
      <c r="C1003" s="626">
        <v>290</v>
      </c>
      <c r="D1003" s="629" t="str">
        <f t="shared" si="69"/>
        <v>PROFIL U_2_290</v>
      </c>
      <c r="E1003">
        <v>85</v>
      </c>
      <c r="F1003" s="629" t="str">
        <f t="shared" si="70"/>
        <v>PROFIL U_2_290_85</v>
      </c>
      <c r="G1003">
        <v>85</v>
      </c>
      <c r="H1003" s="629" t="str">
        <f t="shared" si="71"/>
        <v>PROFIL U_2_290_85_85</v>
      </c>
      <c r="Q1003">
        <f t="shared" si="72"/>
        <v>0</v>
      </c>
    </row>
    <row r="1004" spans="1:17">
      <c r="A1004" s="626" t="s">
        <v>20464</v>
      </c>
      <c r="B1004" s="627">
        <v>2</v>
      </c>
      <c r="C1004" s="626">
        <v>290</v>
      </c>
      <c r="D1004" s="629" t="str">
        <f t="shared" si="69"/>
        <v>PROFIL U_2_290</v>
      </c>
      <c r="E1004">
        <v>90</v>
      </c>
      <c r="F1004" s="629" t="str">
        <f t="shared" si="70"/>
        <v>PROFIL U_2_290_90</v>
      </c>
      <c r="G1004">
        <v>90</v>
      </c>
      <c r="H1004" s="629" t="str">
        <f t="shared" si="71"/>
        <v>PROFIL U_2_290_90_90</v>
      </c>
      <c r="Q1004">
        <f t="shared" si="72"/>
        <v>0</v>
      </c>
    </row>
    <row r="1005" spans="1:17">
      <c r="A1005" s="626" t="s">
        <v>20464</v>
      </c>
      <c r="B1005" s="627">
        <v>2</v>
      </c>
      <c r="C1005" s="626">
        <v>290</v>
      </c>
      <c r="D1005" s="629" t="str">
        <f t="shared" si="69"/>
        <v>PROFIL U_2_290</v>
      </c>
      <c r="E1005">
        <v>95</v>
      </c>
      <c r="F1005" s="629" t="str">
        <f t="shared" si="70"/>
        <v>PROFIL U_2_290_95</v>
      </c>
      <c r="G1005">
        <v>95</v>
      </c>
      <c r="H1005" s="629" t="str">
        <f t="shared" si="71"/>
        <v>PROFIL U_2_290_95_95</v>
      </c>
      <c r="Q1005">
        <f t="shared" si="72"/>
        <v>0</v>
      </c>
    </row>
    <row r="1006" spans="1:17">
      <c r="A1006" s="626" t="s">
        <v>20464</v>
      </c>
      <c r="B1006" s="627">
        <v>2</v>
      </c>
      <c r="C1006" s="626">
        <v>290</v>
      </c>
      <c r="D1006" s="629" t="str">
        <f t="shared" si="69"/>
        <v>PROFIL U_2_290</v>
      </c>
      <c r="E1006">
        <v>100</v>
      </c>
      <c r="F1006" s="629" t="str">
        <f t="shared" si="70"/>
        <v>PROFIL U_2_290_100</v>
      </c>
      <c r="G1006">
        <v>100</v>
      </c>
      <c r="H1006" s="629" t="str">
        <f t="shared" si="71"/>
        <v>PROFIL U_2_290_100_100</v>
      </c>
      <c r="Q1006">
        <f t="shared" si="72"/>
        <v>0</v>
      </c>
    </row>
    <row r="1007" spans="1:17">
      <c r="A1007" s="626" t="s">
        <v>20464</v>
      </c>
      <c r="B1007" s="627">
        <v>2</v>
      </c>
      <c r="C1007" s="626">
        <v>300</v>
      </c>
      <c r="D1007" s="629" t="str">
        <f t="shared" si="69"/>
        <v>PROFIL U_2_300</v>
      </c>
      <c r="E1007">
        <v>40</v>
      </c>
      <c r="F1007" s="629" t="str">
        <f t="shared" si="70"/>
        <v>PROFIL U_2_300_40</v>
      </c>
      <c r="G1007">
        <v>40</v>
      </c>
      <c r="H1007" s="629" t="str">
        <f t="shared" si="71"/>
        <v>PROFIL U_2_300_40_40</v>
      </c>
      <c r="Q1007">
        <f t="shared" si="72"/>
        <v>0</v>
      </c>
    </row>
    <row r="1008" spans="1:17">
      <c r="A1008" s="626" t="s">
        <v>20464</v>
      </c>
      <c r="B1008" s="627">
        <v>2</v>
      </c>
      <c r="C1008" s="626">
        <v>300</v>
      </c>
      <c r="D1008" s="629" t="str">
        <f t="shared" si="69"/>
        <v>PROFIL U_2_300</v>
      </c>
      <c r="E1008">
        <v>45</v>
      </c>
      <c r="F1008" s="629" t="str">
        <f t="shared" si="70"/>
        <v>PROFIL U_2_300_45</v>
      </c>
      <c r="G1008">
        <v>45</v>
      </c>
      <c r="H1008" s="629" t="str">
        <f t="shared" si="71"/>
        <v>PROFIL U_2_300_45_45</v>
      </c>
      <c r="Q1008">
        <f t="shared" si="72"/>
        <v>0</v>
      </c>
    </row>
    <row r="1009" spans="1:17">
      <c r="A1009" s="626" t="s">
        <v>20464</v>
      </c>
      <c r="B1009" s="627">
        <v>2</v>
      </c>
      <c r="C1009" s="626">
        <v>300</v>
      </c>
      <c r="D1009" s="629" t="str">
        <f t="shared" si="69"/>
        <v>PROFIL U_2_300</v>
      </c>
      <c r="E1009">
        <v>50</v>
      </c>
      <c r="F1009" s="629" t="str">
        <f t="shared" si="70"/>
        <v>PROFIL U_2_300_50</v>
      </c>
      <c r="G1009">
        <v>50</v>
      </c>
      <c r="H1009" s="629" t="str">
        <f t="shared" si="71"/>
        <v>PROFIL U_2_300_50_50</v>
      </c>
      <c r="Q1009">
        <f t="shared" si="72"/>
        <v>0</v>
      </c>
    </row>
    <row r="1010" spans="1:17">
      <c r="A1010" s="626" t="s">
        <v>20464</v>
      </c>
      <c r="B1010" s="627">
        <v>2</v>
      </c>
      <c r="C1010" s="626">
        <v>300</v>
      </c>
      <c r="D1010" s="629" t="str">
        <f t="shared" si="69"/>
        <v>PROFIL U_2_300</v>
      </c>
      <c r="E1010">
        <v>55</v>
      </c>
      <c r="F1010" s="629" t="str">
        <f t="shared" si="70"/>
        <v>PROFIL U_2_300_55</v>
      </c>
      <c r="G1010">
        <v>55</v>
      </c>
      <c r="H1010" s="629" t="str">
        <f t="shared" si="71"/>
        <v>PROFIL U_2_300_55_55</v>
      </c>
      <c r="Q1010">
        <f t="shared" si="72"/>
        <v>0</v>
      </c>
    </row>
    <row r="1011" spans="1:17">
      <c r="A1011" s="626" t="s">
        <v>20464</v>
      </c>
      <c r="B1011" s="627">
        <v>2</v>
      </c>
      <c r="C1011" s="626">
        <v>300</v>
      </c>
      <c r="D1011" s="629" t="str">
        <f t="shared" si="69"/>
        <v>PROFIL U_2_300</v>
      </c>
      <c r="E1011">
        <v>60</v>
      </c>
      <c r="F1011" s="629" t="str">
        <f t="shared" si="70"/>
        <v>PROFIL U_2_300_60</v>
      </c>
      <c r="G1011">
        <v>60</v>
      </c>
      <c r="H1011" s="629" t="str">
        <f t="shared" si="71"/>
        <v>PROFIL U_2_300_60_60</v>
      </c>
      <c r="Q1011">
        <f t="shared" si="72"/>
        <v>0</v>
      </c>
    </row>
    <row r="1012" spans="1:17">
      <c r="A1012" s="626" t="s">
        <v>20464</v>
      </c>
      <c r="B1012" s="627">
        <v>2</v>
      </c>
      <c r="C1012" s="626">
        <v>300</v>
      </c>
      <c r="D1012" s="629" t="str">
        <f t="shared" si="69"/>
        <v>PROFIL U_2_300</v>
      </c>
      <c r="E1012">
        <v>65</v>
      </c>
      <c r="F1012" s="629" t="str">
        <f t="shared" si="70"/>
        <v>PROFIL U_2_300_65</v>
      </c>
      <c r="G1012">
        <v>65</v>
      </c>
      <c r="H1012" s="629" t="str">
        <f t="shared" si="71"/>
        <v>PROFIL U_2_300_65_65</v>
      </c>
      <c r="Q1012">
        <f t="shared" si="72"/>
        <v>0</v>
      </c>
    </row>
    <row r="1013" spans="1:17">
      <c r="A1013" s="626" t="s">
        <v>20464</v>
      </c>
      <c r="B1013" s="627">
        <v>2</v>
      </c>
      <c r="C1013" s="626">
        <v>300</v>
      </c>
      <c r="D1013" s="629" t="str">
        <f t="shared" si="69"/>
        <v>PROFIL U_2_300</v>
      </c>
      <c r="E1013">
        <v>70</v>
      </c>
      <c r="F1013" s="629" t="str">
        <f t="shared" si="70"/>
        <v>PROFIL U_2_300_70</v>
      </c>
      <c r="G1013">
        <v>70</v>
      </c>
      <c r="H1013" s="629" t="str">
        <f t="shared" si="71"/>
        <v>PROFIL U_2_300_70_70</v>
      </c>
      <c r="Q1013">
        <f t="shared" si="72"/>
        <v>0</v>
      </c>
    </row>
    <row r="1014" spans="1:17">
      <c r="A1014" s="626" t="s">
        <v>20464</v>
      </c>
      <c r="B1014" s="627">
        <v>2</v>
      </c>
      <c r="C1014" s="626">
        <v>300</v>
      </c>
      <c r="D1014" s="629" t="str">
        <f t="shared" si="69"/>
        <v>PROFIL U_2_300</v>
      </c>
      <c r="E1014">
        <v>75</v>
      </c>
      <c r="F1014" s="629" t="str">
        <f t="shared" si="70"/>
        <v>PROFIL U_2_300_75</v>
      </c>
      <c r="G1014">
        <v>75</v>
      </c>
      <c r="H1014" s="629" t="str">
        <f t="shared" si="71"/>
        <v>PROFIL U_2_300_75_75</v>
      </c>
      <c r="Q1014">
        <f t="shared" si="72"/>
        <v>0</v>
      </c>
    </row>
    <row r="1015" spans="1:17">
      <c r="A1015" s="626" t="s">
        <v>20464</v>
      </c>
      <c r="B1015" s="627">
        <v>2</v>
      </c>
      <c r="C1015" s="626">
        <v>300</v>
      </c>
      <c r="D1015" s="629" t="str">
        <f t="shared" si="69"/>
        <v>PROFIL U_2_300</v>
      </c>
      <c r="E1015">
        <v>80</v>
      </c>
      <c r="F1015" s="629" t="str">
        <f t="shared" si="70"/>
        <v>PROFIL U_2_300_80</v>
      </c>
      <c r="G1015">
        <v>80</v>
      </c>
      <c r="H1015" s="629" t="str">
        <f t="shared" si="71"/>
        <v>PROFIL U_2_300_80_80</v>
      </c>
      <c r="Q1015">
        <f t="shared" si="72"/>
        <v>0</v>
      </c>
    </row>
    <row r="1016" spans="1:17">
      <c r="A1016" s="626" t="s">
        <v>20464</v>
      </c>
      <c r="B1016" s="627">
        <v>2</v>
      </c>
      <c r="C1016" s="626">
        <v>300</v>
      </c>
      <c r="D1016" s="629" t="str">
        <f t="shared" si="69"/>
        <v>PROFIL U_2_300</v>
      </c>
      <c r="E1016">
        <v>85</v>
      </c>
      <c r="F1016" s="629" t="str">
        <f t="shared" si="70"/>
        <v>PROFIL U_2_300_85</v>
      </c>
      <c r="G1016">
        <v>85</v>
      </c>
      <c r="H1016" s="629" t="str">
        <f t="shared" si="71"/>
        <v>PROFIL U_2_300_85_85</v>
      </c>
      <c r="Q1016">
        <f t="shared" si="72"/>
        <v>0</v>
      </c>
    </row>
    <row r="1017" spans="1:17">
      <c r="A1017" s="626" t="s">
        <v>20464</v>
      </c>
      <c r="B1017" s="627">
        <v>2</v>
      </c>
      <c r="C1017" s="626">
        <v>300</v>
      </c>
      <c r="D1017" s="629" t="str">
        <f t="shared" si="69"/>
        <v>PROFIL U_2_300</v>
      </c>
      <c r="E1017">
        <v>90</v>
      </c>
      <c r="F1017" s="629" t="str">
        <f t="shared" si="70"/>
        <v>PROFIL U_2_300_90</v>
      </c>
      <c r="G1017">
        <v>90</v>
      </c>
      <c r="H1017" s="629" t="str">
        <f t="shared" si="71"/>
        <v>PROFIL U_2_300_90_90</v>
      </c>
      <c r="Q1017">
        <f t="shared" si="72"/>
        <v>0</v>
      </c>
    </row>
    <row r="1018" spans="1:17">
      <c r="A1018" s="626" t="s">
        <v>20464</v>
      </c>
      <c r="B1018" s="627">
        <v>2</v>
      </c>
      <c r="C1018" s="626">
        <v>300</v>
      </c>
      <c r="D1018" s="629" t="str">
        <f t="shared" si="69"/>
        <v>PROFIL U_2_300</v>
      </c>
      <c r="E1018">
        <v>95</v>
      </c>
      <c r="F1018" s="629" t="str">
        <f t="shared" si="70"/>
        <v>PROFIL U_2_300_95</v>
      </c>
      <c r="G1018">
        <v>95</v>
      </c>
      <c r="H1018" s="629" t="str">
        <f t="shared" si="71"/>
        <v>PROFIL U_2_300_95_95</v>
      </c>
      <c r="Q1018">
        <f t="shared" si="72"/>
        <v>0</v>
      </c>
    </row>
    <row r="1019" spans="1:17">
      <c r="A1019" s="626" t="s">
        <v>20464</v>
      </c>
      <c r="B1019" s="627">
        <v>2</v>
      </c>
      <c r="C1019" s="626">
        <v>300</v>
      </c>
      <c r="D1019" s="629" t="str">
        <f t="shared" si="69"/>
        <v>PROFIL U_2_300</v>
      </c>
      <c r="E1019">
        <v>100</v>
      </c>
      <c r="F1019" s="629" t="str">
        <f t="shared" si="70"/>
        <v>PROFIL U_2_300_100</v>
      </c>
      <c r="G1019">
        <v>100</v>
      </c>
      <c r="H1019" s="629" t="str">
        <f t="shared" si="71"/>
        <v>PROFIL U_2_300_100_100</v>
      </c>
      <c r="Q1019">
        <f t="shared" si="72"/>
        <v>0</v>
      </c>
    </row>
    <row r="1020" spans="1:17">
      <c r="A1020" s="626" t="s">
        <v>20464</v>
      </c>
      <c r="B1020" s="627">
        <v>2</v>
      </c>
      <c r="C1020" s="626">
        <v>310</v>
      </c>
      <c r="D1020" s="629" t="str">
        <f t="shared" si="69"/>
        <v>PROFIL U_2_310</v>
      </c>
      <c r="E1020">
        <v>40</v>
      </c>
      <c r="F1020" s="629" t="str">
        <f t="shared" si="70"/>
        <v>PROFIL U_2_310_40</v>
      </c>
      <c r="G1020">
        <v>40</v>
      </c>
      <c r="H1020" s="629" t="str">
        <f t="shared" si="71"/>
        <v>PROFIL U_2_310_40_40</v>
      </c>
      <c r="Q1020">
        <f t="shared" si="72"/>
        <v>0</v>
      </c>
    </row>
    <row r="1021" spans="1:17">
      <c r="A1021" s="626" t="s">
        <v>20464</v>
      </c>
      <c r="B1021" s="627">
        <v>2</v>
      </c>
      <c r="C1021" s="626">
        <v>310</v>
      </c>
      <c r="D1021" s="629" t="str">
        <f t="shared" si="69"/>
        <v>PROFIL U_2_310</v>
      </c>
      <c r="E1021">
        <v>45</v>
      </c>
      <c r="F1021" s="629" t="str">
        <f t="shared" si="70"/>
        <v>PROFIL U_2_310_45</v>
      </c>
      <c r="G1021">
        <v>45</v>
      </c>
      <c r="H1021" s="629" t="str">
        <f t="shared" si="71"/>
        <v>PROFIL U_2_310_45_45</v>
      </c>
      <c r="Q1021">
        <f t="shared" si="72"/>
        <v>0</v>
      </c>
    </row>
    <row r="1022" spans="1:17">
      <c r="A1022" s="626" t="s">
        <v>20464</v>
      </c>
      <c r="B1022" s="627">
        <v>2</v>
      </c>
      <c r="C1022" s="626">
        <v>310</v>
      </c>
      <c r="D1022" s="629" t="str">
        <f t="shared" si="69"/>
        <v>PROFIL U_2_310</v>
      </c>
      <c r="E1022">
        <v>50</v>
      </c>
      <c r="F1022" s="629" t="str">
        <f t="shared" si="70"/>
        <v>PROFIL U_2_310_50</v>
      </c>
      <c r="G1022">
        <v>50</v>
      </c>
      <c r="H1022" s="629" t="str">
        <f t="shared" si="71"/>
        <v>PROFIL U_2_310_50_50</v>
      </c>
      <c r="Q1022">
        <f t="shared" si="72"/>
        <v>0</v>
      </c>
    </row>
    <row r="1023" spans="1:17">
      <c r="A1023" s="626" t="s">
        <v>20464</v>
      </c>
      <c r="B1023" s="627">
        <v>2</v>
      </c>
      <c r="C1023" s="626">
        <v>310</v>
      </c>
      <c r="D1023" s="629" t="str">
        <f t="shared" si="69"/>
        <v>PROFIL U_2_310</v>
      </c>
      <c r="E1023">
        <v>55</v>
      </c>
      <c r="F1023" s="629" t="str">
        <f t="shared" si="70"/>
        <v>PROFIL U_2_310_55</v>
      </c>
      <c r="G1023">
        <v>55</v>
      </c>
      <c r="H1023" s="629" t="str">
        <f t="shared" si="71"/>
        <v>PROFIL U_2_310_55_55</v>
      </c>
      <c r="Q1023">
        <f t="shared" si="72"/>
        <v>0</v>
      </c>
    </row>
    <row r="1024" spans="1:17">
      <c r="A1024" s="626" t="s">
        <v>20464</v>
      </c>
      <c r="B1024" s="627">
        <v>2</v>
      </c>
      <c r="C1024" s="626">
        <v>310</v>
      </c>
      <c r="D1024" s="629" t="str">
        <f t="shared" si="69"/>
        <v>PROFIL U_2_310</v>
      </c>
      <c r="E1024">
        <v>60</v>
      </c>
      <c r="F1024" s="629" t="str">
        <f t="shared" si="70"/>
        <v>PROFIL U_2_310_60</v>
      </c>
      <c r="G1024">
        <v>60</v>
      </c>
      <c r="H1024" s="629" t="str">
        <f t="shared" si="71"/>
        <v>PROFIL U_2_310_60_60</v>
      </c>
      <c r="Q1024">
        <f t="shared" si="72"/>
        <v>0</v>
      </c>
    </row>
    <row r="1025" spans="1:17">
      <c r="A1025" s="626" t="s">
        <v>20464</v>
      </c>
      <c r="B1025" s="627">
        <v>2</v>
      </c>
      <c r="C1025" s="626">
        <v>310</v>
      </c>
      <c r="D1025" s="629" t="str">
        <f t="shared" si="69"/>
        <v>PROFIL U_2_310</v>
      </c>
      <c r="E1025">
        <v>65</v>
      </c>
      <c r="F1025" s="629" t="str">
        <f t="shared" si="70"/>
        <v>PROFIL U_2_310_65</v>
      </c>
      <c r="G1025">
        <v>65</v>
      </c>
      <c r="H1025" s="629" t="str">
        <f t="shared" si="71"/>
        <v>PROFIL U_2_310_65_65</v>
      </c>
      <c r="Q1025">
        <f t="shared" si="72"/>
        <v>0</v>
      </c>
    </row>
    <row r="1026" spans="1:17">
      <c r="A1026" s="626" t="s">
        <v>20464</v>
      </c>
      <c r="B1026" s="627">
        <v>2</v>
      </c>
      <c r="C1026" s="626">
        <v>310</v>
      </c>
      <c r="D1026" s="629" t="str">
        <f t="shared" si="69"/>
        <v>PROFIL U_2_310</v>
      </c>
      <c r="E1026">
        <v>70</v>
      </c>
      <c r="F1026" s="629" t="str">
        <f t="shared" si="70"/>
        <v>PROFIL U_2_310_70</v>
      </c>
      <c r="G1026">
        <v>70</v>
      </c>
      <c r="H1026" s="629" t="str">
        <f t="shared" si="71"/>
        <v>PROFIL U_2_310_70_70</v>
      </c>
      <c r="Q1026">
        <f t="shared" si="72"/>
        <v>0</v>
      </c>
    </row>
    <row r="1027" spans="1:17">
      <c r="A1027" s="626" t="s">
        <v>20464</v>
      </c>
      <c r="B1027" s="627">
        <v>2</v>
      </c>
      <c r="C1027" s="626">
        <v>310</v>
      </c>
      <c r="D1027" s="629" t="str">
        <f t="shared" si="69"/>
        <v>PROFIL U_2_310</v>
      </c>
      <c r="E1027">
        <v>75</v>
      </c>
      <c r="F1027" s="629" t="str">
        <f t="shared" si="70"/>
        <v>PROFIL U_2_310_75</v>
      </c>
      <c r="G1027">
        <v>75</v>
      </c>
      <c r="H1027" s="629" t="str">
        <f t="shared" si="71"/>
        <v>PROFIL U_2_310_75_75</v>
      </c>
      <c r="Q1027">
        <f t="shared" si="72"/>
        <v>0</v>
      </c>
    </row>
    <row r="1028" spans="1:17">
      <c r="A1028" s="626" t="s">
        <v>20464</v>
      </c>
      <c r="B1028" s="627">
        <v>2</v>
      </c>
      <c r="C1028" s="626">
        <v>310</v>
      </c>
      <c r="D1028" s="629" t="str">
        <f t="shared" si="69"/>
        <v>PROFIL U_2_310</v>
      </c>
      <c r="E1028">
        <v>80</v>
      </c>
      <c r="F1028" s="629" t="str">
        <f t="shared" si="70"/>
        <v>PROFIL U_2_310_80</v>
      </c>
      <c r="G1028">
        <v>80</v>
      </c>
      <c r="H1028" s="629" t="str">
        <f t="shared" si="71"/>
        <v>PROFIL U_2_310_80_80</v>
      </c>
      <c r="Q1028">
        <f t="shared" si="72"/>
        <v>0</v>
      </c>
    </row>
    <row r="1029" spans="1:17">
      <c r="A1029" s="626" t="s">
        <v>20464</v>
      </c>
      <c r="B1029" s="627">
        <v>2</v>
      </c>
      <c r="C1029" s="626">
        <v>310</v>
      </c>
      <c r="D1029" s="629" t="str">
        <f t="shared" si="69"/>
        <v>PROFIL U_2_310</v>
      </c>
      <c r="E1029">
        <v>85</v>
      </c>
      <c r="F1029" s="629" t="str">
        <f t="shared" si="70"/>
        <v>PROFIL U_2_310_85</v>
      </c>
      <c r="G1029">
        <v>85</v>
      </c>
      <c r="H1029" s="629" t="str">
        <f t="shared" si="71"/>
        <v>PROFIL U_2_310_85_85</v>
      </c>
      <c r="Q1029">
        <f t="shared" si="72"/>
        <v>0</v>
      </c>
    </row>
    <row r="1030" spans="1:17">
      <c r="A1030" s="626" t="s">
        <v>20464</v>
      </c>
      <c r="B1030" s="627">
        <v>2</v>
      </c>
      <c r="C1030" s="626">
        <v>310</v>
      </c>
      <c r="D1030" s="629" t="str">
        <f t="shared" si="69"/>
        <v>PROFIL U_2_310</v>
      </c>
      <c r="E1030">
        <v>90</v>
      </c>
      <c r="F1030" s="629" t="str">
        <f t="shared" si="70"/>
        <v>PROFIL U_2_310_90</v>
      </c>
      <c r="G1030">
        <v>90</v>
      </c>
      <c r="H1030" s="629" t="str">
        <f t="shared" si="71"/>
        <v>PROFIL U_2_310_90_90</v>
      </c>
      <c r="Q1030">
        <f t="shared" si="72"/>
        <v>0</v>
      </c>
    </row>
    <row r="1031" spans="1:17">
      <c r="A1031" s="626" t="s">
        <v>20464</v>
      </c>
      <c r="B1031" s="627">
        <v>2</v>
      </c>
      <c r="C1031" s="626">
        <v>310</v>
      </c>
      <c r="D1031" s="629" t="str">
        <f t="shared" si="69"/>
        <v>PROFIL U_2_310</v>
      </c>
      <c r="E1031">
        <v>95</v>
      </c>
      <c r="F1031" s="629" t="str">
        <f t="shared" si="70"/>
        <v>PROFIL U_2_310_95</v>
      </c>
      <c r="G1031">
        <v>95</v>
      </c>
      <c r="H1031" s="629" t="str">
        <f t="shared" si="71"/>
        <v>PROFIL U_2_310_95_95</v>
      </c>
      <c r="Q1031">
        <f t="shared" si="72"/>
        <v>0</v>
      </c>
    </row>
    <row r="1032" spans="1:17">
      <c r="A1032" s="626" t="s">
        <v>20464</v>
      </c>
      <c r="B1032" s="627">
        <v>2</v>
      </c>
      <c r="C1032" s="626">
        <v>310</v>
      </c>
      <c r="D1032" s="629" t="str">
        <f t="shared" si="69"/>
        <v>PROFIL U_2_310</v>
      </c>
      <c r="E1032">
        <v>100</v>
      </c>
      <c r="F1032" s="629" t="str">
        <f t="shared" si="70"/>
        <v>PROFIL U_2_310_100</v>
      </c>
      <c r="G1032">
        <v>100</v>
      </c>
      <c r="H1032" s="629" t="str">
        <f t="shared" si="71"/>
        <v>PROFIL U_2_310_100_100</v>
      </c>
      <c r="Q1032">
        <f t="shared" si="72"/>
        <v>0</v>
      </c>
    </row>
    <row r="1033" spans="1:17">
      <c r="A1033" s="626" t="s">
        <v>20464</v>
      </c>
      <c r="B1033" s="627">
        <v>2</v>
      </c>
      <c r="C1033" s="626">
        <v>320</v>
      </c>
      <c r="D1033" s="629" t="str">
        <f t="shared" si="69"/>
        <v>PROFIL U_2_320</v>
      </c>
      <c r="E1033">
        <v>40</v>
      </c>
      <c r="F1033" s="629" t="str">
        <f t="shared" si="70"/>
        <v>PROFIL U_2_320_40</v>
      </c>
      <c r="G1033">
        <v>40</v>
      </c>
      <c r="H1033" s="629" t="str">
        <f t="shared" si="71"/>
        <v>PROFIL U_2_320_40_40</v>
      </c>
      <c r="Q1033">
        <f t="shared" si="72"/>
        <v>0</v>
      </c>
    </row>
    <row r="1034" spans="1:17">
      <c r="A1034" s="626" t="s">
        <v>20464</v>
      </c>
      <c r="B1034" s="627">
        <v>2</v>
      </c>
      <c r="C1034" s="626">
        <v>320</v>
      </c>
      <c r="D1034" s="629" t="str">
        <f t="shared" si="69"/>
        <v>PROFIL U_2_320</v>
      </c>
      <c r="E1034">
        <v>45</v>
      </c>
      <c r="F1034" s="629" t="str">
        <f t="shared" si="70"/>
        <v>PROFIL U_2_320_45</v>
      </c>
      <c r="G1034">
        <v>45</v>
      </c>
      <c r="H1034" s="629" t="str">
        <f t="shared" si="71"/>
        <v>PROFIL U_2_320_45_45</v>
      </c>
      <c r="Q1034">
        <f t="shared" si="72"/>
        <v>0</v>
      </c>
    </row>
    <row r="1035" spans="1:17">
      <c r="A1035" s="626" t="s">
        <v>20464</v>
      </c>
      <c r="B1035" s="627">
        <v>2</v>
      </c>
      <c r="C1035" s="626">
        <v>320</v>
      </c>
      <c r="D1035" s="629" t="str">
        <f t="shared" si="69"/>
        <v>PROFIL U_2_320</v>
      </c>
      <c r="E1035">
        <v>50</v>
      </c>
      <c r="F1035" s="629" t="str">
        <f t="shared" si="70"/>
        <v>PROFIL U_2_320_50</v>
      </c>
      <c r="G1035">
        <v>50</v>
      </c>
      <c r="H1035" s="629" t="str">
        <f t="shared" si="71"/>
        <v>PROFIL U_2_320_50_50</v>
      </c>
      <c r="Q1035">
        <f t="shared" si="72"/>
        <v>0</v>
      </c>
    </row>
    <row r="1036" spans="1:17">
      <c r="A1036" s="626" t="s">
        <v>20464</v>
      </c>
      <c r="B1036" s="627">
        <v>2</v>
      </c>
      <c r="C1036" s="626">
        <v>320</v>
      </c>
      <c r="D1036" s="629" t="str">
        <f t="shared" si="69"/>
        <v>PROFIL U_2_320</v>
      </c>
      <c r="E1036">
        <v>55</v>
      </c>
      <c r="F1036" s="629" t="str">
        <f t="shared" si="70"/>
        <v>PROFIL U_2_320_55</v>
      </c>
      <c r="G1036">
        <v>55</v>
      </c>
      <c r="H1036" s="629" t="str">
        <f t="shared" si="71"/>
        <v>PROFIL U_2_320_55_55</v>
      </c>
      <c r="Q1036">
        <f t="shared" si="72"/>
        <v>0</v>
      </c>
    </row>
    <row r="1037" spans="1:17">
      <c r="A1037" s="626" t="s">
        <v>20464</v>
      </c>
      <c r="B1037" s="627">
        <v>2</v>
      </c>
      <c r="C1037" s="626">
        <v>320</v>
      </c>
      <c r="D1037" s="629" t="str">
        <f t="shared" si="69"/>
        <v>PROFIL U_2_320</v>
      </c>
      <c r="E1037">
        <v>60</v>
      </c>
      <c r="F1037" s="629" t="str">
        <f t="shared" si="70"/>
        <v>PROFIL U_2_320_60</v>
      </c>
      <c r="G1037">
        <v>60</v>
      </c>
      <c r="H1037" s="629" t="str">
        <f t="shared" si="71"/>
        <v>PROFIL U_2_320_60_60</v>
      </c>
      <c r="Q1037">
        <f t="shared" si="72"/>
        <v>0</v>
      </c>
    </row>
    <row r="1038" spans="1:17">
      <c r="A1038" s="626" t="s">
        <v>20464</v>
      </c>
      <c r="B1038" s="627">
        <v>2</v>
      </c>
      <c r="C1038" s="626">
        <v>320</v>
      </c>
      <c r="D1038" s="629" t="str">
        <f t="shared" si="69"/>
        <v>PROFIL U_2_320</v>
      </c>
      <c r="E1038">
        <v>65</v>
      </c>
      <c r="F1038" s="629" t="str">
        <f t="shared" si="70"/>
        <v>PROFIL U_2_320_65</v>
      </c>
      <c r="G1038">
        <v>65</v>
      </c>
      <c r="H1038" s="629" t="str">
        <f t="shared" si="71"/>
        <v>PROFIL U_2_320_65_65</v>
      </c>
      <c r="Q1038">
        <f t="shared" si="72"/>
        <v>0</v>
      </c>
    </row>
    <row r="1039" spans="1:17">
      <c r="A1039" s="626" t="s">
        <v>20464</v>
      </c>
      <c r="B1039" s="627">
        <v>2</v>
      </c>
      <c r="C1039" s="626">
        <v>320</v>
      </c>
      <c r="D1039" s="629" t="str">
        <f t="shared" si="69"/>
        <v>PROFIL U_2_320</v>
      </c>
      <c r="E1039">
        <v>70</v>
      </c>
      <c r="F1039" s="629" t="str">
        <f t="shared" si="70"/>
        <v>PROFIL U_2_320_70</v>
      </c>
      <c r="G1039">
        <v>70</v>
      </c>
      <c r="H1039" s="629" t="str">
        <f t="shared" si="71"/>
        <v>PROFIL U_2_320_70_70</v>
      </c>
      <c r="Q1039">
        <f t="shared" si="72"/>
        <v>0</v>
      </c>
    </row>
    <row r="1040" spans="1:17">
      <c r="A1040" s="626" t="s">
        <v>20464</v>
      </c>
      <c r="B1040" s="627">
        <v>2</v>
      </c>
      <c r="C1040" s="626">
        <v>320</v>
      </c>
      <c r="D1040" s="629" t="str">
        <f t="shared" ref="D1040:D1103" si="73">CONCATENATE(A1040,"_",B1040,"_",C1040)</f>
        <v>PROFIL U_2_320</v>
      </c>
      <c r="E1040">
        <v>75</v>
      </c>
      <c r="F1040" s="629" t="str">
        <f t="shared" ref="F1040:F1103" si="74">CONCATENATE(D1040,"_",E1040)</f>
        <v>PROFIL U_2_320_75</v>
      </c>
      <c r="G1040">
        <v>75</v>
      </c>
      <c r="H1040" s="629" t="str">
        <f t="shared" ref="H1040:H1103" si="75">CONCATENATE(F1040,"_",G1040)</f>
        <v>PROFIL U_2_320_75_75</v>
      </c>
      <c r="Q1040">
        <f t="shared" si="72"/>
        <v>0</v>
      </c>
    </row>
    <row r="1041" spans="1:17">
      <c r="A1041" s="626" t="s">
        <v>20464</v>
      </c>
      <c r="B1041" s="627">
        <v>2</v>
      </c>
      <c r="C1041" s="626">
        <v>320</v>
      </c>
      <c r="D1041" s="629" t="str">
        <f t="shared" si="73"/>
        <v>PROFIL U_2_320</v>
      </c>
      <c r="E1041">
        <v>80</v>
      </c>
      <c r="F1041" s="629" t="str">
        <f t="shared" si="74"/>
        <v>PROFIL U_2_320_80</v>
      </c>
      <c r="G1041">
        <v>80</v>
      </c>
      <c r="H1041" s="629" t="str">
        <f t="shared" si="75"/>
        <v>PROFIL U_2_320_80_80</v>
      </c>
      <c r="Q1041">
        <f t="shared" si="72"/>
        <v>0</v>
      </c>
    </row>
    <row r="1042" spans="1:17">
      <c r="A1042" s="626" t="s">
        <v>20464</v>
      </c>
      <c r="B1042" s="627">
        <v>2</v>
      </c>
      <c r="C1042" s="626">
        <v>320</v>
      </c>
      <c r="D1042" s="629" t="str">
        <f t="shared" si="73"/>
        <v>PROFIL U_2_320</v>
      </c>
      <c r="E1042">
        <v>85</v>
      </c>
      <c r="F1042" s="629" t="str">
        <f t="shared" si="74"/>
        <v>PROFIL U_2_320_85</v>
      </c>
      <c r="G1042">
        <v>85</v>
      </c>
      <c r="H1042" s="629" t="str">
        <f t="shared" si="75"/>
        <v>PROFIL U_2_320_85_85</v>
      </c>
      <c r="Q1042">
        <f t="shared" si="72"/>
        <v>0</v>
      </c>
    </row>
    <row r="1043" spans="1:17">
      <c r="A1043" s="626" t="s">
        <v>20464</v>
      </c>
      <c r="B1043" s="627">
        <v>2</v>
      </c>
      <c r="C1043" s="626">
        <v>320</v>
      </c>
      <c r="D1043" s="629" t="str">
        <f t="shared" si="73"/>
        <v>PROFIL U_2_320</v>
      </c>
      <c r="E1043">
        <v>90</v>
      </c>
      <c r="F1043" s="629" t="str">
        <f t="shared" si="74"/>
        <v>PROFIL U_2_320_90</v>
      </c>
      <c r="G1043">
        <v>90</v>
      </c>
      <c r="H1043" s="629" t="str">
        <f t="shared" si="75"/>
        <v>PROFIL U_2_320_90_90</v>
      </c>
      <c r="Q1043">
        <f t="shared" si="72"/>
        <v>0</v>
      </c>
    </row>
    <row r="1044" spans="1:17">
      <c r="A1044" s="626" t="s">
        <v>20464</v>
      </c>
      <c r="B1044" s="627">
        <v>2</v>
      </c>
      <c r="C1044" s="626">
        <v>320</v>
      </c>
      <c r="D1044" s="629" t="str">
        <f t="shared" si="73"/>
        <v>PROFIL U_2_320</v>
      </c>
      <c r="E1044">
        <v>95</v>
      </c>
      <c r="F1044" s="629" t="str">
        <f t="shared" si="74"/>
        <v>PROFIL U_2_320_95</v>
      </c>
      <c r="G1044">
        <v>95</v>
      </c>
      <c r="H1044" s="629" t="str">
        <f t="shared" si="75"/>
        <v>PROFIL U_2_320_95_95</v>
      </c>
      <c r="Q1044">
        <f t="shared" si="72"/>
        <v>0</v>
      </c>
    </row>
    <row r="1045" spans="1:17">
      <c r="A1045" s="626" t="s">
        <v>20464</v>
      </c>
      <c r="B1045" s="627">
        <v>2</v>
      </c>
      <c r="C1045" s="626">
        <v>320</v>
      </c>
      <c r="D1045" s="629" t="str">
        <f t="shared" si="73"/>
        <v>PROFIL U_2_320</v>
      </c>
      <c r="E1045">
        <v>100</v>
      </c>
      <c r="F1045" s="629" t="str">
        <f t="shared" si="74"/>
        <v>PROFIL U_2_320_100</v>
      </c>
      <c r="G1045">
        <v>100</v>
      </c>
      <c r="H1045" s="629" t="str">
        <f t="shared" si="75"/>
        <v>PROFIL U_2_320_100_100</v>
      </c>
      <c r="Q1045">
        <f t="shared" si="72"/>
        <v>0</v>
      </c>
    </row>
    <row r="1046" spans="1:17">
      <c r="A1046" s="626" t="s">
        <v>20464</v>
      </c>
      <c r="B1046" s="627">
        <v>2</v>
      </c>
      <c r="C1046" s="626">
        <v>330</v>
      </c>
      <c r="D1046" s="629" t="str">
        <f t="shared" si="73"/>
        <v>PROFIL U_2_330</v>
      </c>
      <c r="E1046">
        <v>40</v>
      </c>
      <c r="F1046" s="629" t="str">
        <f t="shared" si="74"/>
        <v>PROFIL U_2_330_40</v>
      </c>
      <c r="G1046">
        <v>40</v>
      </c>
      <c r="H1046" s="629" t="str">
        <f t="shared" si="75"/>
        <v>PROFIL U_2_330_40_40</v>
      </c>
      <c r="Q1046">
        <f t="shared" si="72"/>
        <v>0</v>
      </c>
    </row>
    <row r="1047" spans="1:17">
      <c r="A1047" s="626" t="s">
        <v>20464</v>
      </c>
      <c r="B1047" s="627">
        <v>2</v>
      </c>
      <c r="C1047" s="626">
        <v>330</v>
      </c>
      <c r="D1047" s="629" t="str">
        <f t="shared" si="73"/>
        <v>PROFIL U_2_330</v>
      </c>
      <c r="E1047">
        <v>45</v>
      </c>
      <c r="F1047" s="629" t="str">
        <f t="shared" si="74"/>
        <v>PROFIL U_2_330_45</v>
      </c>
      <c r="G1047">
        <v>45</v>
      </c>
      <c r="H1047" s="629" t="str">
        <f t="shared" si="75"/>
        <v>PROFIL U_2_330_45_45</v>
      </c>
      <c r="Q1047">
        <f t="shared" si="72"/>
        <v>0</v>
      </c>
    </row>
    <row r="1048" spans="1:17">
      <c r="A1048" s="626" t="s">
        <v>20464</v>
      </c>
      <c r="B1048" s="627">
        <v>2</v>
      </c>
      <c r="C1048" s="626">
        <v>330</v>
      </c>
      <c r="D1048" s="629" t="str">
        <f t="shared" si="73"/>
        <v>PROFIL U_2_330</v>
      </c>
      <c r="E1048">
        <v>50</v>
      </c>
      <c r="F1048" s="629" t="str">
        <f t="shared" si="74"/>
        <v>PROFIL U_2_330_50</v>
      </c>
      <c r="G1048">
        <v>50</v>
      </c>
      <c r="H1048" s="629" t="str">
        <f t="shared" si="75"/>
        <v>PROFIL U_2_330_50_50</v>
      </c>
      <c r="Q1048">
        <f t="shared" si="72"/>
        <v>0</v>
      </c>
    </row>
    <row r="1049" spans="1:17">
      <c r="A1049" s="626" t="s">
        <v>20464</v>
      </c>
      <c r="B1049" s="627">
        <v>2</v>
      </c>
      <c r="C1049" s="626">
        <v>330</v>
      </c>
      <c r="D1049" s="629" t="str">
        <f t="shared" si="73"/>
        <v>PROFIL U_2_330</v>
      </c>
      <c r="E1049">
        <v>55</v>
      </c>
      <c r="F1049" s="629" t="str">
        <f t="shared" si="74"/>
        <v>PROFIL U_2_330_55</v>
      </c>
      <c r="G1049">
        <v>55</v>
      </c>
      <c r="H1049" s="629" t="str">
        <f t="shared" si="75"/>
        <v>PROFIL U_2_330_55_55</v>
      </c>
      <c r="Q1049">
        <f t="shared" si="72"/>
        <v>0</v>
      </c>
    </row>
    <row r="1050" spans="1:17">
      <c r="A1050" s="626" t="s">
        <v>20464</v>
      </c>
      <c r="B1050" s="627">
        <v>2</v>
      </c>
      <c r="C1050" s="626">
        <v>330</v>
      </c>
      <c r="D1050" s="629" t="str">
        <f t="shared" si="73"/>
        <v>PROFIL U_2_330</v>
      </c>
      <c r="E1050">
        <v>60</v>
      </c>
      <c r="F1050" s="629" t="str">
        <f t="shared" si="74"/>
        <v>PROFIL U_2_330_60</v>
      </c>
      <c r="G1050">
        <v>60</v>
      </c>
      <c r="H1050" s="629" t="str">
        <f t="shared" si="75"/>
        <v>PROFIL U_2_330_60_60</v>
      </c>
      <c r="Q1050">
        <f t="shared" si="72"/>
        <v>0</v>
      </c>
    </row>
    <row r="1051" spans="1:17">
      <c r="A1051" s="626" t="s">
        <v>20464</v>
      </c>
      <c r="B1051" s="627">
        <v>2</v>
      </c>
      <c r="C1051" s="626">
        <v>330</v>
      </c>
      <c r="D1051" s="629" t="str">
        <f t="shared" si="73"/>
        <v>PROFIL U_2_330</v>
      </c>
      <c r="E1051">
        <v>65</v>
      </c>
      <c r="F1051" s="629" t="str">
        <f t="shared" si="74"/>
        <v>PROFIL U_2_330_65</v>
      </c>
      <c r="G1051">
        <v>65</v>
      </c>
      <c r="H1051" s="629" t="str">
        <f t="shared" si="75"/>
        <v>PROFIL U_2_330_65_65</v>
      </c>
      <c r="Q1051">
        <f t="shared" si="72"/>
        <v>0</v>
      </c>
    </row>
    <row r="1052" spans="1:17">
      <c r="A1052" s="626" t="s">
        <v>20464</v>
      </c>
      <c r="B1052" s="627">
        <v>2</v>
      </c>
      <c r="C1052" s="626">
        <v>330</v>
      </c>
      <c r="D1052" s="629" t="str">
        <f t="shared" si="73"/>
        <v>PROFIL U_2_330</v>
      </c>
      <c r="E1052">
        <v>70</v>
      </c>
      <c r="F1052" s="629" t="str">
        <f t="shared" si="74"/>
        <v>PROFIL U_2_330_70</v>
      </c>
      <c r="G1052">
        <v>70</v>
      </c>
      <c r="H1052" s="629" t="str">
        <f t="shared" si="75"/>
        <v>PROFIL U_2_330_70_70</v>
      </c>
      <c r="Q1052">
        <f t="shared" si="72"/>
        <v>0</v>
      </c>
    </row>
    <row r="1053" spans="1:17">
      <c r="A1053" s="626" t="s">
        <v>20464</v>
      </c>
      <c r="B1053" s="627">
        <v>2</v>
      </c>
      <c r="C1053" s="626">
        <v>330</v>
      </c>
      <c r="D1053" s="629" t="str">
        <f t="shared" si="73"/>
        <v>PROFIL U_2_330</v>
      </c>
      <c r="E1053">
        <v>75</v>
      </c>
      <c r="F1053" s="629" t="str">
        <f t="shared" si="74"/>
        <v>PROFIL U_2_330_75</v>
      </c>
      <c r="G1053">
        <v>75</v>
      </c>
      <c r="H1053" s="629" t="str">
        <f t="shared" si="75"/>
        <v>PROFIL U_2_330_75_75</v>
      </c>
      <c r="Q1053">
        <f t="shared" si="72"/>
        <v>0</v>
      </c>
    </row>
    <row r="1054" spans="1:17">
      <c r="A1054" s="626" t="s">
        <v>20464</v>
      </c>
      <c r="B1054" s="627">
        <v>2</v>
      </c>
      <c r="C1054" s="626">
        <v>330</v>
      </c>
      <c r="D1054" s="629" t="str">
        <f t="shared" si="73"/>
        <v>PROFIL U_2_330</v>
      </c>
      <c r="E1054">
        <v>80</v>
      </c>
      <c r="F1054" s="629" t="str">
        <f t="shared" si="74"/>
        <v>PROFIL U_2_330_80</v>
      </c>
      <c r="G1054">
        <v>80</v>
      </c>
      <c r="H1054" s="629" t="str">
        <f t="shared" si="75"/>
        <v>PROFIL U_2_330_80_80</v>
      </c>
      <c r="Q1054">
        <f t="shared" ref="Q1054:Q1117" si="76">I1054-K1054</f>
        <v>0</v>
      </c>
    </row>
    <row r="1055" spans="1:17">
      <c r="A1055" s="626" t="s">
        <v>20464</v>
      </c>
      <c r="B1055" s="627">
        <v>2</v>
      </c>
      <c r="C1055" s="626">
        <v>330</v>
      </c>
      <c r="D1055" s="629" t="str">
        <f t="shared" si="73"/>
        <v>PROFIL U_2_330</v>
      </c>
      <c r="E1055">
        <v>85</v>
      </c>
      <c r="F1055" s="629" t="str">
        <f t="shared" si="74"/>
        <v>PROFIL U_2_330_85</v>
      </c>
      <c r="G1055">
        <v>85</v>
      </c>
      <c r="H1055" s="629" t="str">
        <f t="shared" si="75"/>
        <v>PROFIL U_2_330_85_85</v>
      </c>
      <c r="Q1055">
        <f t="shared" si="76"/>
        <v>0</v>
      </c>
    </row>
    <row r="1056" spans="1:17">
      <c r="A1056" s="626" t="s">
        <v>20464</v>
      </c>
      <c r="B1056" s="627">
        <v>2</v>
      </c>
      <c r="C1056" s="626">
        <v>330</v>
      </c>
      <c r="D1056" s="629" t="str">
        <f t="shared" si="73"/>
        <v>PROFIL U_2_330</v>
      </c>
      <c r="E1056">
        <v>90</v>
      </c>
      <c r="F1056" s="629" t="str">
        <f t="shared" si="74"/>
        <v>PROFIL U_2_330_90</v>
      </c>
      <c r="G1056">
        <v>90</v>
      </c>
      <c r="H1056" s="629" t="str">
        <f t="shared" si="75"/>
        <v>PROFIL U_2_330_90_90</v>
      </c>
      <c r="Q1056">
        <f t="shared" si="76"/>
        <v>0</v>
      </c>
    </row>
    <row r="1057" spans="1:17">
      <c r="A1057" s="626" t="s">
        <v>20464</v>
      </c>
      <c r="B1057" s="627">
        <v>2</v>
      </c>
      <c r="C1057" s="626">
        <v>330</v>
      </c>
      <c r="D1057" s="629" t="str">
        <f t="shared" si="73"/>
        <v>PROFIL U_2_330</v>
      </c>
      <c r="E1057">
        <v>95</v>
      </c>
      <c r="F1057" s="629" t="str">
        <f t="shared" si="74"/>
        <v>PROFIL U_2_330_95</v>
      </c>
      <c r="G1057">
        <v>95</v>
      </c>
      <c r="H1057" s="629" t="str">
        <f t="shared" si="75"/>
        <v>PROFIL U_2_330_95_95</v>
      </c>
      <c r="Q1057">
        <f t="shared" si="76"/>
        <v>0</v>
      </c>
    </row>
    <row r="1058" spans="1:17">
      <c r="A1058" s="626" t="s">
        <v>20464</v>
      </c>
      <c r="B1058" s="627">
        <v>2</v>
      </c>
      <c r="C1058" s="626">
        <v>330</v>
      </c>
      <c r="D1058" s="629" t="str">
        <f t="shared" si="73"/>
        <v>PROFIL U_2_330</v>
      </c>
      <c r="E1058">
        <v>100</v>
      </c>
      <c r="F1058" s="629" t="str">
        <f t="shared" si="74"/>
        <v>PROFIL U_2_330_100</v>
      </c>
      <c r="G1058">
        <v>100</v>
      </c>
      <c r="H1058" s="629" t="str">
        <f t="shared" si="75"/>
        <v>PROFIL U_2_330_100_100</v>
      </c>
      <c r="Q1058">
        <f t="shared" si="76"/>
        <v>0</v>
      </c>
    </row>
    <row r="1059" spans="1:17">
      <c r="A1059" s="626" t="s">
        <v>20464</v>
      </c>
      <c r="B1059" s="627">
        <v>2</v>
      </c>
      <c r="C1059" s="626">
        <v>340</v>
      </c>
      <c r="D1059" s="629" t="str">
        <f t="shared" si="73"/>
        <v>PROFIL U_2_340</v>
      </c>
      <c r="E1059">
        <v>40</v>
      </c>
      <c r="F1059" s="629" t="str">
        <f t="shared" si="74"/>
        <v>PROFIL U_2_340_40</v>
      </c>
      <c r="G1059">
        <v>40</v>
      </c>
      <c r="H1059" s="629" t="str">
        <f t="shared" si="75"/>
        <v>PROFIL U_2_340_40_40</v>
      </c>
      <c r="Q1059">
        <f t="shared" si="76"/>
        <v>0</v>
      </c>
    </row>
    <row r="1060" spans="1:17">
      <c r="A1060" s="626" t="s">
        <v>20464</v>
      </c>
      <c r="B1060" s="627">
        <v>2</v>
      </c>
      <c r="C1060" s="626">
        <v>340</v>
      </c>
      <c r="D1060" s="629" t="str">
        <f t="shared" si="73"/>
        <v>PROFIL U_2_340</v>
      </c>
      <c r="E1060">
        <v>45</v>
      </c>
      <c r="F1060" s="629" t="str">
        <f t="shared" si="74"/>
        <v>PROFIL U_2_340_45</v>
      </c>
      <c r="G1060">
        <v>45</v>
      </c>
      <c r="H1060" s="629" t="str">
        <f t="shared" si="75"/>
        <v>PROFIL U_2_340_45_45</v>
      </c>
      <c r="Q1060">
        <f t="shared" si="76"/>
        <v>0</v>
      </c>
    </row>
    <row r="1061" spans="1:17">
      <c r="A1061" s="626" t="s">
        <v>20464</v>
      </c>
      <c r="B1061" s="627">
        <v>2</v>
      </c>
      <c r="C1061" s="626">
        <v>340</v>
      </c>
      <c r="D1061" s="629" t="str">
        <f t="shared" si="73"/>
        <v>PROFIL U_2_340</v>
      </c>
      <c r="E1061">
        <v>50</v>
      </c>
      <c r="F1061" s="629" t="str">
        <f t="shared" si="74"/>
        <v>PROFIL U_2_340_50</v>
      </c>
      <c r="G1061">
        <v>50</v>
      </c>
      <c r="H1061" s="629" t="str">
        <f t="shared" si="75"/>
        <v>PROFIL U_2_340_50_50</v>
      </c>
      <c r="Q1061">
        <f t="shared" si="76"/>
        <v>0</v>
      </c>
    </row>
    <row r="1062" spans="1:17">
      <c r="A1062" s="626" t="s">
        <v>20464</v>
      </c>
      <c r="B1062" s="627">
        <v>2</v>
      </c>
      <c r="C1062" s="626">
        <v>340</v>
      </c>
      <c r="D1062" s="629" t="str">
        <f t="shared" si="73"/>
        <v>PROFIL U_2_340</v>
      </c>
      <c r="E1062">
        <v>55</v>
      </c>
      <c r="F1062" s="629" t="str">
        <f t="shared" si="74"/>
        <v>PROFIL U_2_340_55</v>
      </c>
      <c r="G1062">
        <v>55</v>
      </c>
      <c r="H1062" s="629" t="str">
        <f t="shared" si="75"/>
        <v>PROFIL U_2_340_55_55</v>
      </c>
      <c r="Q1062">
        <f t="shared" si="76"/>
        <v>0</v>
      </c>
    </row>
    <row r="1063" spans="1:17">
      <c r="A1063" s="626" t="s">
        <v>20464</v>
      </c>
      <c r="B1063" s="627">
        <v>2</v>
      </c>
      <c r="C1063" s="626">
        <v>340</v>
      </c>
      <c r="D1063" s="629" t="str">
        <f t="shared" si="73"/>
        <v>PROFIL U_2_340</v>
      </c>
      <c r="E1063">
        <v>60</v>
      </c>
      <c r="F1063" s="629" t="str">
        <f t="shared" si="74"/>
        <v>PROFIL U_2_340_60</v>
      </c>
      <c r="G1063">
        <v>60</v>
      </c>
      <c r="H1063" s="629" t="str">
        <f t="shared" si="75"/>
        <v>PROFIL U_2_340_60_60</v>
      </c>
      <c r="Q1063">
        <f t="shared" si="76"/>
        <v>0</v>
      </c>
    </row>
    <row r="1064" spans="1:17">
      <c r="A1064" s="626" t="s">
        <v>20464</v>
      </c>
      <c r="B1064" s="627">
        <v>2</v>
      </c>
      <c r="C1064" s="626">
        <v>340</v>
      </c>
      <c r="D1064" s="629" t="str">
        <f t="shared" si="73"/>
        <v>PROFIL U_2_340</v>
      </c>
      <c r="E1064">
        <v>65</v>
      </c>
      <c r="F1064" s="629" t="str">
        <f t="shared" si="74"/>
        <v>PROFIL U_2_340_65</v>
      </c>
      <c r="G1064">
        <v>65</v>
      </c>
      <c r="H1064" s="629" t="str">
        <f t="shared" si="75"/>
        <v>PROFIL U_2_340_65_65</v>
      </c>
      <c r="Q1064">
        <f t="shared" si="76"/>
        <v>0</v>
      </c>
    </row>
    <row r="1065" spans="1:17">
      <c r="A1065" s="626" t="s">
        <v>20464</v>
      </c>
      <c r="B1065" s="627">
        <v>2</v>
      </c>
      <c r="C1065" s="626">
        <v>340</v>
      </c>
      <c r="D1065" s="629" t="str">
        <f t="shared" si="73"/>
        <v>PROFIL U_2_340</v>
      </c>
      <c r="E1065">
        <v>70</v>
      </c>
      <c r="F1065" s="629" t="str">
        <f t="shared" si="74"/>
        <v>PROFIL U_2_340_70</v>
      </c>
      <c r="G1065">
        <v>70</v>
      </c>
      <c r="H1065" s="629" t="str">
        <f t="shared" si="75"/>
        <v>PROFIL U_2_340_70_70</v>
      </c>
      <c r="Q1065">
        <f t="shared" si="76"/>
        <v>0</v>
      </c>
    </row>
    <row r="1066" spans="1:17">
      <c r="A1066" s="626" t="s">
        <v>20464</v>
      </c>
      <c r="B1066" s="627">
        <v>2</v>
      </c>
      <c r="C1066" s="626">
        <v>340</v>
      </c>
      <c r="D1066" s="629" t="str">
        <f t="shared" si="73"/>
        <v>PROFIL U_2_340</v>
      </c>
      <c r="E1066">
        <v>75</v>
      </c>
      <c r="F1066" s="629" t="str">
        <f t="shared" si="74"/>
        <v>PROFIL U_2_340_75</v>
      </c>
      <c r="G1066">
        <v>75</v>
      </c>
      <c r="H1066" s="629" t="str">
        <f t="shared" si="75"/>
        <v>PROFIL U_2_340_75_75</v>
      </c>
      <c r="Q1066">
        <f t="shared" si="76"/>
        <v>0</v>
      </c>
    </row>
    <row r="1067" spans="1:17">
      <c r="A1067" s="626" t="s">
        <v>20464</v>
      </c>
      <c r="B1067" s="627">
        <v>2</v>
      </c>
      <c r="C1067" s="626">
        <v>340</v>
      </c>
      <c r="D1067" s="629" t="str">
        <f t="shared" si="73"/>
        <v>PROFIL U_2_340</v>
      </c>
      <c r="E1067">
        <v>80</v>
      </c>
      <c r="F1067" s="629" t="str">
        <f t="shared" si="74"/>
        <v>PROFIL U_2_340_80</v>
      </c>
      <c r="G1067">
        <v>80</v>
      </c>
      <c r="H1067" s="629" t="str">
        <f t="shared" si="75"/>
        <v>PROFIL U_2_340_80_80</v>
      </c>
      <c r="Q1067">
        <f t="shared" si="76"/>
        <v>0</v>
      </c>
    </row>
    <row r="1068" spans="1:17">
      <c r="A1068" s="626" t="s">
        <v>20464</v>
      </c>
      <c r="B1068" s="627">
        <v>2</v>
      </c>
      <c r="C1068" s="626">
        <v>340</v>
      </c>
      <c r="D1068" s="629" t="str">
        <f t="shared" si="73"/>
        <v>PROFIL U_2_340</v>
      </c>
      <c r="E1068">
        <v>85</v>
      </c>
      <c r="F1068" s="629" t="str">
        <f t="shared" si="74"/>
        <v>PROFIL U_2_340_85</v>
      </c>
      <c r="G1068">
        <v>85</v>
      </c>
      <c r="H1068" s="629" t="str">
        <f t="shared" si="75"/>
        <v>PROFIL U_2_340_85_85</v>
      </c>
      <c r="Q1068">
        <f t="shared" si="76"/>
        <v>0</v>
      </c>
    </row>
    <row r="1069" spans="1:17">
      <c r="A1069" s="626" t="s">
        <v>20464</v>
      </c>
      <c r="B1069" s="627">
        <v>2</v>
      </c>
      <c r="C1069" s="626">
        <v>340</v>
      </c>
      <c r="D1069" s="629" t="str">
        <f t="shared" si="73"/>
        <v>PROFIL U_2_340</v>
      </c>
      <c r="E1069">
        <v>90</v>
      </c>
      <c r="F1069" s="629" t="str">
        <f t="shared" si="74"/>
        <v>PROFIL U_2_340_90</v>
      </c>
      <c r="G1069">
        <v>90</v>
      </c>
      <c r="H1069" s="629" t="str">
        <f t="shared" si="75"/>
        <v>PROFIL U_2_340_90_90</v>
      </c>
      <c r="Q1069">
        <f t="shared" si="76"/>
        <v>0</v>
      </c>
    </row>
    <row r="1070" spans="1:17">
      <c r="A1070" s="626" t="s">
        <v>20464</v>
      </c>
      <c r="B1070" s="627">
        <v>2</v>
      </c>
      <c r="C1070" s="626">
        <v>340</v>
      </c>
      <c r="D1070" s="629" t="str">
        <f t="shared" si="73"/>
        <v>PROFIL U_2_340</v>
      </c>
      <c r="E1070">
        <v>95</v>
      </c>
      <c r="F1070" s="629" t="str">
        <f t="shared" si="74"/>
        <v>PROFIL U_2_340_95</v>
      </c>
      <c r="G1070">
        <v>95</v>
      </c>
      <c r="H1070" s="629" t="str">
        <f t="shared" si="75"/>
        <v>PROFIL U_2_340_95_95</v>
      </c>
      <c r="Q1070">
        <f t="shared" si="76"/>
        <v>0</v>
      </c>
    </row>
    <row r="1071" spans="1:17">
      <c r="A1071" s="626" t="s">
        <v>20464</v>
      </c>
      <c r="B1071" s="627">
        <v>2</v>
      </c>
      <c r="C1071" s="626">
        <v>340</v>
      </c>
      <c r="D1071" s="629" t="str">
        <f t="shared" si="73"/>
        <v>PROFIL U_2_340</v>
      </c>
      <c r="E1071">
        <v>100</v>
      </c>
      <c r="F1071" s="629" t="str">
        <f t="shared" si="74"/>
        <v>PROFIL U_2_340_100</v>
      </c>
      <c r="G1071">
        <v>100</v>
      </c>
      <c r="H1071" s="629" t="str">
        <f t="shared" si="75"/>
        <v>PROFIL U_2_340_100_100</v>
      </c>
      <c r="Q1071">
        <f t="shared" si="76"/>
        <v>0</v>
      </c>
    </row>
    <row r="1072" spans="1:17">
      <c r="A1072" s="626" t="s">
        <v>20464</v>
      </c>
      <c r="B1072" s="627">
        <v>2</v>
      </c>
      <c r="C1072" s="626">
        <v>350</v>
      </c>
      <c r="D1072" s="629" t="str">
        <f t="shared" si="73"/>
        <v>PROFIL U_2_350</v>
      </c>
      <c r="E1072">
        <v>40</v>
      </c>
      <c r="F1072" s="629" t="str">
        <f t="shared" si="74"/>
        <v>PROFIL U_2_350_40</v>
      </c>
      <c r="G1072">
        <v>40</v>
      </c>
      <c r="H1072" s="629" t="str">
        <f t="shared" si="75"/>
        <v>PROFIL U_2_350_40_40</v>
      </c>
      <c r="Q1072">
        <f t="shared" si="76"/>
        <v>0</v>
      </c>
    </row>
    <row r="1073" spans="1:17">
      <c r="A1073" s="626" t="s">
        <v>20464</v>
      </c>
      <c r="B1073" s="627">
        <v>2</v>
      </c>
      <c r="C1073" s="626">
        <v>350</v>
      </c>
      <c r="D1073" s="629" t="str">
        <f t="shared" si="73"/>
        <v>PROFIL U_2_350</v>
      </c>
      <c r="E1073">
        <v>45</v>
      </c>
      <c r="F1073" s="629" t="str">
        <f t="shared" si="74"/>
        <v>PROFIL U_2_350_45</v>
      </c>
      <c r="G1073">
        <v>45</v>
      </c>
      <c r="H1073" s="629" t="str">
        <f t="shared" si="75"/>
        <v>PROFIL U_2_350_45_45</v>
      </c>
      <c r="Q1073">
        <f t="shared" si="76"/>
        <v>0</v>
      </c>
    </row>
    <row r="1074" spans="1:17">
      <c r="A1074" s="626" t="s">
        <v>20464</v>
      </c>
      <c r="B1074" s="627">
        <v>2</v>
      </c>
      <c r="C1074" s="626">
        <v>350</v>
      </c>
      <c r="D1074" s="629" t="str">
        <f t="shared" si="73"/>
        <v>PROFIL U_2_350</v>
      </c>
      <c r="E1074">
        <v>50</v>
      </c>
      <c r="F1074" s="629" t="str">
        <f t="shared" si="74"/>
        <v>PROFIL U_2_350_50</v>
      </c>
      <c r="G1074">
        <v>50</v>
      </c>
      <c r="H1074" s="629" t="str">
        <f t="shared" si="75"/>
        <v>PROFIL U_2_350_50_50</v>
      </c>
      <c r="Q1074">
        <f t="shared" si="76"/>
        <v>0</v>
      </c>
    </row>
    <row r="1075" spans="1:17">
      <c r="A1075" s="626" t="s">
        <v>20464</v>
      </c>
      <c r="B1075" s="627">
        <v>2</v>
      </c>
      <c r="C1075" s="626">
        <v>350</v>
      </c>
      <c r="D1075" s="629" t="str">
        <f t="shared" si="73"/>
        <v>PROFIL U_2_350</v>
      </c>
      <c r="E1075">
        <v>55</v>
      </c>
      <c r="F1075" s="629" t="str">
        <f t="shared" si="74"/>
        <v>PROFIL U_2_350_55</v>
      </c>
      <c r="G1075">
        <v>55</v>
      </c>
      <c r="H1075" s="629" t="str">
        <f t="shared" si="75"/>
        <v>PROFIL U_2_350_55_55</v>
      </c>
      <c r="Q1075">
        <f t="shared" si="76"/>
        <v>0</v>
      </c>
    </row>
    <row r="1076" spans="1:17">
      <c r="A1076" s="626" t="s">
        <v>20464</v>
      </c>
      <c r="B1076" s="627">
        <v>2</v>
      </c>
      <c r="C1076" s="626">
        <v>350</v>
      </c>
      <c r="D1076" s="629" t="str">
        <f t="shared" si="73"/>
        <v>PROFIL U_2_350</v>
      </c>
      <c r="E1076">
        <v>60</v>
      </c>
      <c r="F1076" s="629" t="str">
        <f t="shared" si="74"/>
        <v>PROFIL U_2_350_60</v>
      </c>
      <c r="G1076">
        <v>60</v>
      </c>
      <c r="H1076" s="629" t="str">
        <f t="shared" si="75"/>
        <v>PROFIL U_2_350_60_60</v>
      </c>
      <c r="Q1076">
        <f t="shared" si="76"/>
        <v>0</v>
      </c>
    </row>
    <row r="1077" spans="1:17">
      <c r="A1077" s="626" t="s">
        <v>20464</v>
      </c>
      <c r="B1077" s="627">
        <v>2</v>
      </c>
      <c r="C1077" s="626">
        <v>350</v>
      </c>
      <c r="D1077" s="629" t="str">
        <f t="shared" si="73"/>
        <v>PROFIL U_2_350</v>
      </c>
      <c r="E1077">
        <v>65</v>
      </c>
      <c r="F1077" s="629" t="str">
        <f t="shared" si="74"/>
        <v>PROFIL U_2_350_65</v>
      </c>
      <c r="G1077">
        <v>65</v>
      </c>
      <c r="H1077" s="629" t="str">
        <f t="shared" si="75"/>
        <v>PROFIL U_2_350_65_65</v>
      </c>
      <c r="Q1077">
        <f t="shared" si="76"/>
        <v>0</v>
      </c>
    </row>
    <row r="1078" spans="1:17">
      <c r="A1078" s="626" t="s">
        <v>20464</v>
      </c>
      <c r="B1078" s="627">
        <v>2</v>
      </c>
      <c r="C1078" s="626">
        <v>350</v>
      </c>
      <c r="D1078" s="629" t="str">
        <f t="shared" si="73"/>
        <v>PROFIL U_2_350</v>
      </c>
      <c r="E1078">
        <v>70</v>
      </c>
      <c r="F1078" s="629" t="str">
        <f t="shared" si="74"/>
        <v>PROFIL U_2_350_70</v>
      </c>
      <c r="G1078">
        <v>70</v>
      </c>
      <c r="H1078" s="629" t="str">
        <f t="shared" si="75"/>
        <v>PROFIL U_2_350_70_70</v>
      </c>
      <c r="Q1078">
        <f t="shared" si="76"/>
        <v>0</v>
      </c>
    </row>
    <row r="1079" spans="1:17">
      <c r="A1079" s="626" t="s">
        <v>20464</v>
      </c>
      <c r="B1079" s="627">
        <v>2</v>
      </c>
      <c r="C1079" s="626">
        <v>350</v>
      </c>
      <c r="D1079" s="629" t="str">
        <f t="shared" si="73"/>
        <v>PROFIL U_2_350</v>
      </c>
      <c r="E1079">
        <v>75</v>
      </c>
      <c r="F1079" s="629" t="str">
        <f t="shared" si="74"/>
        <v>PROFIL U_2_350_75</v>
      </c>
      <c r="G1079">
        <v>75</v>
      </c>
      <c r="H1079" s="629" t="str">
        <f t="shared" si="75"/>
        <v>PROFIL U_2_350_75_75</v>
      </c>
      <c r="Q1079">
        <f t="shared" si="76"/>
        <v>0</v>
      </c>
    </row>
    <row r="1080" spans="1:17">
      <c r="A1080" s="626" t="s">
        <v>20464</v>
      </c>
      <c r="B1080" s="627">
        <v>2</v>
      </c>
      <c r="C1080" s="626">
        <v>350</v>
      </c>
      <c r="D1080" s="629" t="str">
        <f t="shared" si="73"/>
        <v>PROFIL U_2_350</v>
      </c>
      <c r="E1080">
        <v>80</v>
      </c>
      <c r="F1080" s="629" t="str">
        <f t="shared" si="74"/>
        <v>PROFIL U_2_350_80</v>
      </c>
      <c r="G1080">
        <v>80</v>
      </c>
      <c r="H1080" s="629" t="str">
        <f t="shared" si="75"/>
        <v>PROFIL U_2_350_80_80</v>
      </c>
      <c r="Q1080">
        <f t="shared" si="76"/>
        <v>0</v>
      </c>
    </row>
    <row r="1081" spans="1:17">
      <c r="A1081" s="626" t="s">
        <v>20464</v>
      </c>
      <c r="B1081" s="627">
        <v>2</v>
      </c>
      <c r="C1081" s="626">
        <v>350</v>
      </c>
      <c r="D1081" s="629" t="str">
        <f t="shared" si="73"/>
        <v>PROFIL U_2_350</v>
      </c>
      <c r="E1081">
        <v>85</v>
      </c>
      <c r="F1081" s="629" t="str">
        <f t="shared" si="74"/>
        <v>PROFIL U_2_350_85</v>
      </c>
      <c r="G1081">
        <v>85</v>
      </c>
      <c r="H1081" s="629" t="str">
        <f t="shared" si="75"/>
        <v>PROFIL U_2_350_85_85</v>
      </c>
      <c r="Q1081">
        <f t="shared" si="76"/>
        <v>0</v>
      </c>
    </row>
    <row r="1082" spans="1:17">
      <c r="A1082" s="626" t="s">
        <v>20464</v>
      </c>
      <c r="B1082" s="627">
        <v>2</v>
      </c>
      <c r="C1082" s="626">
        <v>350</v>
      </c>
      <c r="D1082" s="629" t="str">
        <f t="shared" si="73"/>
        <v>PROFIL U_2_350</v>
      </c>
      <c r="E1082">
        <v>90</v>
      </c>
      <c r="F1082" s="629" t="str">
        <f t="shared" si="74"/>
        <v>PROFIL U_2_350_90</v>
      </c>
      <c r="G1082">
        <v>90</v>
      </c>
      <c r="H1082" s="629" t="str">
        <f t="shared" si="75"/>
        <v>PROFIL U_2_350_90_90</v>
      </c>
      <c r="Q1082">
        <f t="shared" si="76"/>
        <v>0</v>
      </c>
    </row>
    <row r="1083" spans="1:17">
      <c r="A1083" s="626" t="s">
        <v>20464</v>
      </c>
      <c r="B1083" s="627">
        <v>2</v>
      </c>
      <c r="C1083" s="626">
        <v>350</v>
      </c>
      <c r="D1083" s="629" t="str">
        <f t="shared" si="73"/>
        <v>PROFIL U_2_350</v>
      </c>
      <c r="E1083">
        <v>95</v>
      </c>
      <c r="F1083" s="629" t="str">
        <f t="shared" si="74"/>
        <v>PROFIL U_2_350_95</v>
      </c>
      <c r="G1083">
        <v>95</v>
      </c>
      <c r="H1083" s="629" t="str">
        <f t="shared" si="75"/>
        <v>PROFIL U_2_350_95_95</v>
      </c>
      <c r="Q1083">
        <f t="shared" si="76"/>
        <v>0</v>
      </c>
    </row>
    <row r="1084" spans="1:17">
      <c r="A1084" s="626" t="s">
        <v>20464</v>
      </c>
      <c r="B1084" s="627">
        <v>2</v>
      </c>
      <c r="C1084" s="626">
        <v>350</v>
      </c>
      <c r="D1084" s="629" t="str">
        <f t="shared" si="73"/>
        <v>PROFIL U_2_350</v>
      </c>
      <c r="E1084">
        <v>100</v>
      </c>
      <c r="F1084" s="629" t="str">
        <f t="shared" si="74"/>
        <v>PROFIL U_2_350_100</v>
      </c>
      <c r="G1084">
        <v>100</v>
      </c>
      <c r="H1084" s="629" t="str">
        <f t="shared" si="75"/>
        <v>PROFIL U_2_350_100_100</v>
      </c>
      <c r="Q1084">
        <f t="shared" si="76"/>
        <v>0</v>
      </c>
    </row>
    <row r="1085" spans="1:17">
      <c r="A1085" s="626" t="s">
        <v>20464</v>
      </c>
      <c r="B1085" s="627">
        <v>2</v>
      </c>
      <c r="C1085" s="626">
        <v>360</v>
      </c>
      <c r="D1085" s="629" t="str">
        <f t="shared" si="73"/>
        <v>PROFIL U_2_360</v>
      </c>
      <c r="E1085">
        <v>40</v>
      </c>
      <c r="F1085" s="629" t="str">
        <f t="shared" si="74"/>
        <v>PROFIL U_2_360_40</v>
      </c>
      <c r="G1085">
        <v>40</v>
      </c>
      <c r="H1085" s="629" t="str">
        <f t="shared" si="75"/>
        <v>PROFIL U_2_360_40_40</v>
      </c>
      <c r="Q1085">
        <f t="shared" si="76"/>
        <v>0</v>
      </c>
    </row>
    <row r="1086" spans="1:17">
      <c r="A1086" s="626" t="s">
        <v>20464</v>
      </c>
      <c r="B1086" s="627">
        <v>2</v>
      </c>
      <c r="C1086" s="626">
        <v>360</v>
      </c>
      <c r="D1086" s="629" t="str">
        <f t="shared" si="73"/>
        <v>PROFIL U_2_360</v>
      </c>
      <c r="E1086">
        <v>45</v>
      </c>
      <c r="F1086" s="629" t="str">
        <f t="shared" si="74"/>
        <v>PROFIL U_2_360_45</v>
      </c>
      <c r="G1086">
        <v>45</v>
      </c>
      <c r="H1086" s="629" t="str">
        <f t="shared" si="75"/>
        <v>PROFIL U_2_360_45_45</v>
      </c>
      <c r="Q1086">
        <f t="shared" si="76"/>
        <v>0</v>
      </c>
    </row>
    <row r="1087" spans="1:17">
      <c r="A1087" s="626" t="s">
        <v>20464</v>
      </c>
      <c r="B1087" s="627">
        <v>2</v>
      </c>
      <c r="C1087" s="626">
        <v>360</v>
      </c>
      <c r="D1087" s="629" t="str">
        <f t="shared" si="73"/>
        <v>PROFIL U_2_360</v>
      </c>
      <c r="E1087">
        <v>50</v>
      </c>
      <c r="F1087" s="629" t="str">
        <f t="shared" si="74"/>
        <v>PROFIL U_2_360_50</v>
      </c>
      <c r="G1087">
        <v>50</v>
      </c>
      <c r="H1087" s="629" t="str">
        <f t="shared" si="75"/>
        <v>PROFIL U_2_360_50_50</v>
      </c>
      <c r="Q1087">
        <f t="shared" si="76"/>
        <v>0</v>
      </c>
    </row>
    <row r="1088" spans="1:17">
      <c r="A1088" s="626" t="s">
        <v>20464</v>
      </c>
      <c r="B1088" s="627">
        <v>2</v>
      </c>
      <c r="C1088" s="626">
        <v>360</v>
      </c>
      <c r="D1088" s="629" t="str">
        <f t="shared" si="73"/>
        <v>PROFIL U_2_360</v>
      </c>
      <c r="E1088">
        <v>55</v>
      </c>
      <c r="F1088" s="629" t="str">
        <f t="shared" si="74"/>
        <v>PROFIL U_2_360_55</v>
      </c>
      <c r="G1088">
        <v>55</v>
      </c>
      <c r="H1088" s="629" t="str">
        <f t="shared" si="75"/>
        <v>PROFIL U_2_360_55_55</v>
      </c>
      <c r="Q1088">
        <f t="shared" si="76"/>
        <v>0</v>
      </c>
    </row>
    <row r="1089" spans="1:17">
      <c r="A1089" s="626" t="s">
        <v>20464</v>
      </c>
      <c r="B1089" s="627">
        <v>2</v>
      </c>
      <c r="C1089" s="626">
        <v>360</v>
      </c>
      <c r="D1089" s="629" t="str">
        <f t="shared" si="73"/>
        <v>PROFIL U_2_360</v>
      </c>
      <c r="E1089">
        <v>60</v>
      </c>
      <c r="F1089" s="629" t="str">
        <f t="shared" si="74"/>
        <v>PROFIL U_2_360_60</v>
      </c>
      <c r="G1089">
        <v>60</v>
      </c>
      <c r="H1089" s="629" t="str">
        <f t="shared" si="75"/>
        <v>PROFIL U_2_360_60_60</v>
      </c>
      <c r="Q1089">
        <f t="shared" si="76"/>
        <v>0</v>
      </c>
    </row>
    <row r="1090" spans="1:17">
      <c r="A1090" s="626" t="s">
        <v>20464</v>
      </c>
      <c r="B1090" s="627">
        <v>2</v>
      </c>
      <c r="C1090" s="626">
        <v>360</v>
      </c>
      <c r="D1090" s="629" t="str">
        <f t="shared" si="73"/>
        <v>PROFIL U_2_360</v>
      </c>
      <c r="E1090">
        <v>65</v>
      </c>
      <c r="F1090" s="629" t="str">
        <f t="shared" si="74"/>
        <v>PROFIL U_2_360_65</v>
      </c>
      <c r="G1090">
        <v>65</v>
      </c>
      <c r="H1090" s="629" t="str">
        <f t="shared" si="75"/>
        <v>PROFIL U_2_360_65_65</v>
      </c>
      <c r="Q1090">
        <f t="shared" si="76"/>
        <v>0</v>
      </c>
    </row>
    <row r="1091" spans="1:17">
      <c r="A1091" s="626" t="s">
        <v>20464</v>
      </c>
      <c r="B1091" s="627">
        <v>2</v>
      </c>
      <c r="C1091" s="626">
        <v>360</v>
      </c>
      <c r="D1091" s="629" t="str">
        <f t="shared" si="73"/>
        <v>PROFIL U_2_360</v>
      </c>
      <c r="E1091">
        <v>70</v>
      </c>
      <c r="F1091" s="629" t="str">
        <f t="shared" si="74"/>
        <v>PROFIL U_2_360_70</v>
      </c>
      <c r="G1091">
        <v>70</v>
      </c>
      <c r="H1091" s="629" t="str">
        <f t="shared" si="75"/>
        <v>PROFIL U_2_360_70_70</v>
      </c>
      <c r="Q1091">
        <f t="shared" si="76"/>
        <v>0</v>
      </c>
    </row>
    <row r="1092" spans="1:17">
      <c r="A1092" s="626" t="s">
        <v>20464</v>
      </c>
      <c r="B1092" s="627">
        <v>2</v>
      </c>
      <c r="C1092" s="626">
        <v>360</v>
      </c>
      <c r="D1092" s="629" t="str">
        <f t="shared" si="73"/>
        <v>PROFIL U_2_360</v>
      </c>
      <c r="E1092">
        <v>75</v>
      </c>
      <c r="F1092" s="629" t="str">
        <f t="shared" si="74"/>
        <v>PROFIL U_2_360_75</v>
      </c>
      <c r="G1092">
        <v>75</v>
      </c>
      <c r="H1092" s="629" t="str">
        <f t="shared" si="75"/>
        <v>PROFIL U_2_360_75_75</v>
      </c>
      <c r="Q1092">
        <f t="shared" si="76"/>
        <v>0</v>
      </c>
    </row>
    <row r="1093" spans="1:17">
      <c r="A1093" s="626" t="s">
        <v>20464</v>
      </c>
      <c r="B1093" s="627">
        <v>2</v>
      </c>
      <c r="C1093" s="626">
        <v>360</v>
      </c>
      <c r="D1093" s="629" t="str">
        <f t="shared" si="73"/>
        <v>PROFIL U_2_360</v>
      </c>
      <c r="E1093">
        <v>80</v>
      </c>
      <c r="F1093" s="629" t="str">
        <f t="shared" si="74"/>
        <v>PROFIL U_2_360_80</v>
      </c>
      <c r="G1093">
        <v>80</v>
      </c>
      <c r="H1093" s="629" t="str">
        <f t="shared" si="75"/>
        <v>PROFIL U_2_360_80_80</v>
      </c>
      <c r="Q1093">
        <f t="shared" si="76"/>
        <v>0</v>
      </c>
    </row>
    <row r="1094" spans="1:17">
      <c r="A1094" s="626" t="s">
        <v>20464</v>
      </c>
      <c r="B1094" s="627">
        <v>2</v>
      </c>
      <c r="C1094" s="626">
        <v>360</v>
      </c>
      <c r="D1094" s="629" t="str">
        <f t="shared" si="73"/>
        <v>PROFIL U_2_360</v>
      </c>
      <c r="E1094">
        <v>85</v>
      </c>
      <c r="F1094" s="629" t="str">
        <f t="shared" si="74"/>
        <v>PROFIL U_2_360_85</v>
      </c>
      <c r="G1094">
        <v>85</v>
      </c>
      <c r="H1094" s="629" t="str">
        <f t="shared" si="75"/>
        <v>PROFIL U_2_360_85_85</v>
      </c>
      <c r="Q1094">
        <f t="shared" si="76"/>
        <v>0</v>
      </c>
    </row>
    <row r="1095" spans="1:17">
      <c r="A1095" s="626" t="s">
        <v>20464</v>
      </c>
      <c r="B1095" s="627">
        <v>2</v>
      </c>
      <c r="C1095" s="626">
        <v>360</v>
      </c>
      <c r="D1095" s="629" t="str">
        <f t="shared" si="73"/>
        <v>PROFIL U_2_360</v>
      </c>
      <c r="E1095">
        <v>90</v>
      </c>
      <c r="F1095" s="629" t="str">
        <f t="shared" si="74"/>
        <v>PROFIL U_2_360_90</v>
      </c>
      <c r="G1095">
        <v>90</v>
      </c>
      <c r="H1095" s="629" t="str">
        <f t="shared" si="75"/>
        <v>PROFIL U_2_360_90_90</v>
      </c>
      <c r="Q1095">
        <f t="shared" si="76"/>
        <v>0</v>
      </c>
    </row>
    <row r="1096" spans="1:17">
      <c r="A1096" s="626" t="s">
        <v>20464</v>
      </c>
      <c r="B1096" s="627">
        <v>2</v>
      </c>
      <c r="C1096" s="626">
        <v>360</v>
      </c>
      <c r="D1096" s="629" t="str">
        <f t="shared" si="73"/>
        <v>PROFIL U_2_360</v>
      </c>
      <c r="E1096">
        <v>95</v>
      </c>
      <c r="F1096" s="629" t="str">
        <f t="shared" si="74"/>
        <v>PROFIL U_2_360_95</v>
      </c>
      <c r="G1096">
        <v>95</v>
      </c>
      <c r="H1096" s="629" t="str">
        <f t="shared" si="75"/>
        <v>PROFIL U_2_360_95_95</v>
      </c>
      <c r="Q1096">
        <f t="shared" si="76"/>
        <v>0</v>
      </c>
    </row>
    <row r="1097" spans="1:17">
      <c r="A1097" s="626" t="s">
        <v>20464</v>
      </c>
      <c r="B1097" s="627">
        <v>2</v>
      </c>
      <c r="C1097" s="626">
        <v>360</v>
      </c>
      <c r="D1097" s="629" t="str">
        <f t="shared" si="73"/>
        <v>PROFIL U_2_360</v>
      </c>
      <c r="E1097">
        <v>100</v>
      </c>
      <c r="F1097" s="629" t="str">
        <f t="shared" si="74"/>
        <v>PROFIL U_2_360_100</v>
      </c>
      <c r="G1097">
        <v>100</v>
      </c>
      <c r="H1097" s="629" t="str">
        <f t="shared" si="75"/>
        <v>PROFIL U_2_360_100_100</v>
      </c>
      <c r="Q1097">
        <f t="shared" si="76"/>
        <v>0</v>
      </c>
    </row>
    <row r="1098" spans="1:17">
      <c r="A1098" s="626" t="s">
        <v>20464</v>
      </c>
      <c r="B1098" s="627">
        <v>2</v>
      </c>
      <c r="C1098" s="626">
        <v>370</v>
      </c>
      <c r="D1098" s="629" t="str">
        <f t="shared" si="73"/>
        <v>PROFIL U_2_370</v>
      </c>
      <c r="E1098">
        <v>40</v>
      </c>
      <c r="F1098" s="629" t="str">
        <f t="shared" si="74"/>
        <v>PROFIL U_2_370_40</v>
      </c>
      <c r="G1098">
        <v>40</v>
      </c>
      <c r="H1098" s="629" t="str">
        <f t="shared" si="75"/>
        <v>PROFIL U_2_370_40_40</v>
      </c>
      <c r="Q1098">
        <f t="shared" si="76"/>
        <v>0</v>
      </c>
    </row>
    <row r="1099" spans="1:17">
      <c r="A1099" s="626" t="s">
        <v>20464</v>
      </c>
      <c r="B1099" s="627">
        <v>2</v>
      </c>
      <c r="C1099" s="626">
        <v>370</v>
      </c>
      <c r="D1099" s="629" t="str">
        <f t="shared" si="73"/>
        <v>PROFIL U_2_370</v>
      </c>
      <c r="E1099">
        <v>45</v>
      </c>
      <c r="F1099" s="629" t="str">
        <f t="shared" si="74"/>
        <v>PROFIL U_2_370_45</v>
      </c>
      <c r="G1099">
        <v>45</v>
      </c>
      <c r="H1099" s="629" t="str">
        <f t="shared" si="75"/>
        <v>PROFIL U_2_370_45_45</v>
      </c>
      <c r="Q1099">
        <f t="shared" si="76"/>
        <v>0</v>
      </c>
    </row>
    <row r="1100" spans="1:17">
      <c r="A1100" s="626" t="s">
        <v>20464</v>
      </c>
      <c r="B1100" s="627">
        <v>2</v>
      </c>
      <c r="C1100" s="626">
        <v>370</v>
      </c>
      <c r="D1100" s="629" t="str">
        <f t="shared" si="73"/>
        <v>PROFIL U_2_370</v>
      </c>
      <c r="E1100">
        <v>50</v>
      </c>
      <c r="F1100" s="629" t="str">
        <f t="shared" si="74"/>
        <v>PROFIL U_2_370_50</v>
      </c>
      <c r="G1100">
        <v>50</v>
      </c>
      <c r="H1100" s="629" t="str">
        <f t="shared" si="75"/>
        <v>PROFIL U_2_370_50_50</v>
      </c>
      <c r="Q1100">
        <f t="shared" si="76"/>
        <v>0</v>
      </c>
    </row>
    <row r="1101" spans="1:17">
      <c r="A1101" s="626" t="s">
        <v>20464</v>
      </c>
      <c r="B1101" s="627">
        <v>2</v>
      </c>
      <c r="C1101" s="626">
        <v>370</v>
      </c>
      <c r="D1101" s="629" t="str">
        <f t="shared" si="73"/>
        <v>PROFIL U_2_370</v>
      </c>
      <c r="E1101">
        <v>55</v>
      </c>
      <c r="F1101" s="629" t="str">
        <f t="shared" si="74"/>
        <v>PROFIL U_2_370_55</v>
      </c>
      <c r="G1101">
        <v>55</v>
      </c>
      <c r="H1101" s="629" t="str">
        <f t="shared" si="75"/>
        <v>PROFIL U_2_370_55_55</v>
      </c>
      <c r="Q1101">
        <f t="shared" si="76"/>
        <v>0</v>
      </c>
    </row>
    <row r="1102" spans="1:17">
      <c r="A1102" s="626" t="s">
        <v>20464</v>
      </c>
      <c r="B1102" s="627">
        <v>2</v>
      </c>
      <c r="C1102" s="626">
        <v>370</v>
      </c>
      <c r="D1102" s="629" t="str">
        <f t="shared" si="73"/>
        <v>PROFIL U_2_370</v>
      </c>
      <c r="E1102">
        <v>60</v>
      </c>
      <c r="F1102" s="629" t="str">
        <f t="shared" si="74"/>
        <v>PROFIL U_2_370_60</v>
      </c>
      <c r="G1102">
        <v>60</v>
      </c>
      <c r="H1102" s="629" t="str">
        <f t="shared" si="75"/>
        <v>PROFIL U_2_370_60_60</v>
      </c>
      <c r="Q1102">
        <f t="shared" si="76"/>
        <v>0</v>
      </c>
    </row>
    <row r="1103" spans="1:17">
      <c r="A1103" s="626" t="s">
        <v>20464</v>
      </c>
      <c r="B1103" s="627">
        <v>2</v>
      </c>
      <c r="C1103" s="626">
        <v>370</v>
      </c>
      <c r="D1103" s="629" t="str">
        <f t="shared" si="73"/>
        <v>PROFIL U_2_370</v>
      </c>
      <c r="E1103">
        <v>65</v>
      </c>
      <c r="F1103" s="629" t="str">
        <f t="shared" si="74"/>
        <v>PROFIL U_2_370_65</v>
      </c>
      <c r="G1103">
        <v>65</v>
      </c>
      <c r="H1103" s="629" t="str">
        <f t="shared" si="75"/>
        <v>PROFIL U_2_370_65_65</v>
      </c>
      <c r="Q1103">
        <f t="shared" si="76"/>
        <v>0</v>
      </c>
    </row>
    <row r="1104" spans="1:17">
      <c r="A1104" s="626" t="s">
        <v>20464</v>
      </c>
      <c r="B1104" s="627">
        <v>2</v>
      </c>
      <c r="C1104" s="626">
        <v>370</v>
      </c>
      <c r="D1104" s="629" t="str">
        <f t="shared" ref="D1104:D1167" si="77">CONCATENATE(A1104,"_",B1104,"_",C1104)</f>
        <v>PROFIL U_2_370</v>
      </c>
      <c r="E1104">
        <v>70</v>
      </c>
      <c r="F1104" s="629" t="str">
        <f t="shared" ref="F1104:F1167" si="78">CONCATENATE(D1104,"_",E1104)</f>
        <v>PROFIL U_2_370_70</v>
      </c>
      <c r="G1104">
        <v>70</v>
      </c>
      <c r="H1104" s="629" t="str">
        <f t="shared" ref="H1104:H1167" si="79">CONCATENATE(F1104,"_",G1104)</f>
        <v>PROFIL U_2_370_70_70</v>
      </c>
      <c r="Q1104">
        <f t="shared" si="76"/>
        <v>0</v>
      </c>
    </row>
    <row r="1105" spans="1:17">
      <c r="A1105" s="626" t="s">
        <v>20464</v>
      </c>
      <c r="B1105" s="627">
        <v>2</v>
      </c>
      <c r="C1105" s="626">
        <v>370</v>
      </c>
      <c r="D1105" s="629" t="str">
        <f t="shared" si="77"/>
        <v>PROFIL U_2_370</v>
      </c>
      <c r="E1105">
        <v>75</v>
      </c>
      <c r="F1105" s="629" t="str">
        <f t="shared" si="78"/>
        <v>PROFIL U_2_370_75</v>
      </c>
      <c r="G1105">
        <v>75</v>
      </c>
      <c r="H1105" s="629" t="str">
        <f t="shared" si="79"/>
        <v>PROFIL U_2_370_75_75</v>
      </c>
      <c r="Q1105">
        <f t="shared" si="76"/>
        <v>0</v>
      </c>
    </row>
    <row r="1106" spans="1:17">
      <c r="A1106" s="626" t="s">
        <v>20464</v>
      </c>
      <c r="B1106" s="627">
        <v>2</v>
      </c>
      <c r="C1106" s="626">
        <v>370</v>
      </c>
      <c r="D1106" s="629" t="str">
        <f t="shared" si="77"/>
        <v>PROFIL U_2_370</v>
      </c>
      <c r="E1106">
        <v>80</v>
      </c>
      <c r="F1106" s="629" t="str">
        <f t="shared" si="78"/>
        <v>PROFIL U_2_370_80</v>
      </c>
      <c r="G1106">
        <v>80</v>
      </c>
      <c r="H1106" s="629" t="str">
        <f t="shared" si="79"/>
        <v>PROFIL U_2_370_80_80</v>
      </c>
      <c r="Q1106">
        <f t="shared" si="76"/>
        <v>0</v>
      </c>
    </row>
    <row r="1107" spans="1:17">
      <c r="A1107" s="626" t="s">
        <v>20464</v>
      </c>
      <c r="B1107" s="627">
        <v>2</v>
      </c>
      <c r="C1107" s="626">
        <v>370</v>
      </c>
      <c r="D1107" s="629" t="str">
        <f t="shared" si="77"/>
        <v>PROFIL U_2_370</v>
      </c>
      <c r="E1107">
        <v>85</v>
      </c>
      <c r="F1107" s="629" t="str">
        <f t="shared" si="78"/>
        <v>PROFIL U_2_370_85</v>
      </c>
      <c r="G1107">
        <v>85</v>
      </c>
      <c r="H1107" s="629" t="str">
        <f t="shared" si="79"/>
        <v>PROFIL U_2_370_85_85</v>
      </c>
      <c r="Q1107">
        <f t="shared" si="76"/>
        <v>0</v>
      </c>
    </row>
    <row r="1108" spans="1:17">
      <c r="A1108" s="626" t="s">
        <v>20464</v>
      </c>
      <c r="B1108" s="627">
        <v>2</v>
      </c>
      <c r="C1108" s="626">
        <v>370</v>
      </c>
      <c r="D1108" s="629" t="str">
        <f t="shared" si="77"/>
        <v>PROFIL U_2_370</v>
      </c>
      <c r="E1108">
        <v>90</v>
      </c>
      <c r="F1108" s="629" t="str">
        <f t="shared" si="78"/>
        <v>PROFIL U_2_370_90</v>
      </c>
      <c r="G1108">
        <v>90</v>
      </c>
      <c r="H1108" s="629" t="str">
        <f t="shared" si="79"/>
        <v>PROFIL U_2_370_90_90</v>
      </c>
      <c r="Q1108">
        <f t="shared" si="76"/>
        <v>0</v>
      </c>
    </row>
    <row r="1109" spans="1:17">
      <c r="A1109" s="626" t="s">
        <v>20464</v>
      </c>
      <c r="B1109" s="627">
        <v>2</v>
      </c>
      <c r="C1109" s="626">
        <v>370</v>
      </c>
      <c r="D1109" s="629" t="str">
        <f t="shared" si="77"/>
        <v>PROFIL U_2_370</v>
      </c>
      <c r="E1109">
        <v>95</v>
      </c>
      <c r="F1109" s="629" t="str">
        <f t="shared" si="78"/>
        <v>PROFIL U_2_370_95</v>
      </c>
      <c r="G1109">
        <v>95</v>
      </c>
      <c r="H1109" s="629" t="str">
        <f t="shared" si="79"/>
        <v>PROFIL U_2_370_95_95</v>
      </c>
      <c r="Q1109">
        <f t="shared" si="76"/>
        <v>0</v>
      </c>
    </row>
    <row r="1110" spans="1:17">
      <c r="A1110" s="626" t="s">
        <v>20464</v>
      </c>
      <c r="B1110" s="627">
        <v>2</v>
      </c>
      <c r="C1110" s="626">
        <v>370</v>
      </c>
      <c r="D1110" s="629" t="str">
        <f t="shared" si="77"/>
        <v>PROFIL U_2_370</v>
      </c>
      <c r="E1110">
        <v>100</v>
      </c>
      <c r="F1110" s="629" t="str">
        <f t="shared" si="78"/>
        <v>PROFIL U_2_370_100</v>
      </c>
      <c r="G1110">
        <v>100</v>
      </c>
      <c r="H1110" s="629" t="str">
        <f t="shared" si="79"/>
        <v>PROFIL U_2_370_100_100</v>
      </c>
      <c r="Q1110">
        <f t="shared" si="76"/>
        <v>0</v>
      </c>
    </row>
    <row r="1111" spans="1:17">
      <c r="A1111" s="626" t="s">
        <v>20464</v>
      </c>
      <c r="B1111" s="627">
        <v>2</v>
      </c>
      <c r="C1111" s="626">
        <v>380</v>
      </c>
      <c r="D1111" s="629" t="str">
        <f t="shared" si="77"/>
        <v>PROFIL U_2_380</v>
      </c>
      <c r="E1111">
        <v>40</v>
      </c>
      <c r="F1111" s="629" t="str">
        <f t="shared" si="78"/>
        <v>PROFIL U_2_380_40</v>
      </c>
      <c r="G1111">
        <v>40</v>
      </c>
      <c r="H1111" s="629" t="str">
        <f t="shared" si="79"/>
        <v>PROFIL U_2_380_40_40</v>
      </c>
      <c r="Q1111">
        <f t="shared" si="76"/>
        <v>0</v>
      </c>
    </row>
    <row r="1112" spans="1:17">
      <c r="A1112" s="626" t="s">
        <v>20464</v>
      </c>
      <c r="B1112" s="627">
        <v>2</v>
      </c>
      <c r="C1112" s="626">
        <v>380</v>
      </c>
      <c r="D1112" s="629" t="str">
        <f t="shared" si="77"/>
        <v>PROFIL U_2_380</v>
      </c>
      <c r="E1112">
        <v>45</v>
      </c>
      <c r="F1112" s="629" t="str">
        <f t="shared" si="78"/>
        <v>PROFIL U_2_380_45</v>
      </c>
      <c r="G1112">
        <v>45</v>
      </c>
      <c r="H1112" s="629" t="str">
        <f t="shared" si="79"/>
        <v>PROFIL U_2_380_45_45</v>
      </c>
      <c r="Q1112">
        <f t="shared" si="76"/>
        <v>0</v>
      </c>
    </row>
    <row r="1113" spans="1:17">
      <c r="A1113" s="626" t="s">
        <v>20464</v>
      </c>
      <c r="B1113" s="627">
        <v>2</v>
      </c>
      <c r="C1113" s="626">
        <v>380</v>
      </c>
      <c r="D1113" s="629" t="str">
        <f t="shared" si="77"/>
        <v>PROFIL U_2_380</v>
      </c>
      <c r="E1113">
        <v>50</v>
      </c>
      <c r="F1113" s="629" t="str">
        <f t="shared" si="78"/>
        <v>PROFIL U_2_380_50</v>
      </c>
      <c r="G1113">
        <v>50</v>
      </c>
      <c r="H1113" s="629" t="str">
        <f t="shared" si="79"/>
        <v>PROFIL U_2_380_50_50</v>
      </c>
      <c r="Q1113">
        <f t="shared" si="76"/>
        <v>0</v>
      </c>
    </row>
    <row r="1114" spans="1:17">
      <c r="A1114" s="626" t="s">
        <v>20464</v>
      </c>
      <c r="B1114" s="627">
        <v>2</v>
      </c>
      <c r="C1114" s="626">
        <v>380</v>
      </c>
      <c r="D1114" s="629" t="str">
        <f t="shared" si="77"/>
        <v>PROFIL U_2_380</v>
      </c>
      <c r="E1114">
        <v>55</v>
      </c>
      <c r="F1114" s="629" t="str">
        <f t="shared" si="78"/>
        <v>PROFIL U_2_380_55</v>
      </c>
      <c r="G1114">
        <v>55</v>
      </c>
      <c r="H1114" s="629" t="str">
        <f t="shared" si="79"/>
        <v>PROFIL U_2_380_55_55</v>
      </c>
      <c r="Q1114">
        <f t="shared" si="76"/>
        <v>0</v>
      </c>
    </row>
    <row r="1115" spans="1:17">
      <c r="A1115" s="626" t="s">
        <v>20464</v>
      </c>
      <c r="B1115" s="627">
        <v>2</v>
      </c>
      <c r="C1115" s="626">
        <v>380</v>
      </c>
      <c r="D1115" s="629" t="str">
        <f t="shared" si="77"/>
        <v>PROFIL U_2_380</v>
      </c>
      <c r="E1115">
        <v>60</v>
      </c>
      <c r="F1115" s="629" t="str">
        <f t="shared" si="78"/>
        <v>PROFIL U_2_380_60</v>
      </c>
      <c r="G1115">
        <v>60</v>
      </c>
      <c r="H1115" s="629" t="str">
        <f t="shared" si="79"/>
        <v>PROFIL U_2_380_60_60</v>
      </c>
      <c r="Q1115">
        <f t="shared" si="76"/>
        <v>0</v>
      </c>
    </row>
    <row r="1116" spans="1:17">
      <c r="A1116" s="626" t="s">
        <v>20464</v>
      </c>
      <c r="B1116" s="627">
        <v>2</v>
      </c>
      <c r="C1116" s="626">
        <v>380</v>
      </c>
      <c r="D1116" s="629" t="str">
        <f t="shared" si="77"/>
        <v>PROFIL U_2_380</v>
      </c>
      <c r="E1116">
        <v>65</v>
      </c>
      <c r="F1116" s="629" t="str">
        <f t="shared" si="78"/>
        <v>PROFIL U_2_380_65</v>
      </c>
      <c r="G1116">
        <v>65</v>
      </c>
      <c r="H1116" s="629" t="str">
        <f t="shared" si="79"/>
        <v>PROFIL U_2_380_65_65</v>
      </c>
      <c r="Q1116">
        <f t="shared" si="76"/>
        <v>0</v>
      </c>
    </row>
    <row r="1117" spans="1:17">
      <c r="A1117" s="626" t="s">
        <v>20464</v>
      </c>
      <c r="B1117" s="627">
        <v>2</v>
      </c>
      <c r="C1117" s="626">
        <v>380</v>
      </c>
      <c r="D1117" s="629" t="str">
        <f t="shared" si="77"/>
        <v>PROFIL U_2_380</v>
      </c>
      <c r="E1117">
        <v>70</v>
      </c>
      <c r="F1117" s="629" t="str">
        <f t="shared" si="78"/>
        <v>PROFIL U_2_380_70</v>
      </c>
      <c r="G1117">
        <v>70</v>
      </c>
      <c r="H1117" s="629" t="str">
        <f t="shared" si="79"/>
        <v>PROFIL U_2_380_70_70</v>
      </c>
      <c r="Q1117">
        <f t="shared" si="76"/>
        <v>0</v>
      </c>
    </row>
    <row r="1118" spans="1:17">
      <c r="A1118" s="626" t="s">
        <v>20464</v>
      </c>
      <c r="B1118" s="627">
        <v>2</v>
      </c>
      <c r="C1118" s="626">
        <v>380</v>
      </c>
      <c r="D1118" s="629" t="str">
        <f t="shared" si="77"/>
        <v>PROFIL U_2_380</v>
      </c>
      <c r="E1118">
        <v>75</v>
      </c>
      <c r="F1118" s="629" t="str">
        <f t="shared" si="78"/>
        <v>PROFIL U_2_380_75</v>
      </c>
      <c r="G1118">
        <v>75</v>
      </c>
      <c r="H1118" s="629" t="str">
        <f t="shared" si="79"/>
        <v>PROFIL U_2_380_75_75</v>
      </c>
      <c r="Q1118">
        <f t="shared" ref="Q1118:Q1181" si="80">I1118-K1118</f>
        <v>0</v>
      </c>
    </row>
    <row r="1119" spans="1:17">
      <c r="A1119" s="626" t="s">
        <v>20464</v>
      </c>
      <c r="B1119" s="627">
        <v>2</v>
      </c>
      <c r="C1119" s="626">
        <v>380</v>
      </c>
      <c r="D1119" s="629" t="str">
        <f t="shared" si="77"/>
        <v>PROFIL U_2_380</v>
      </c>
      <c r="E1119">
        <v>80</v>
      </c>
      <c r="F1119" s="629" t="str">
        <f t="shared" si="78"/>
        <v>PROFIL U_2_380_80</v>
      </c>
      <c r="G1119">
        <v>80</v>
      </c>
      <c r="H1119" s="629" t="str">
        <f t="shared" si="79"/>
        <v>PROFIL U_2_380_80_80</v>
      </c>
      <c r="Q1119">
        <f t="shared" si="80"/>
        <v>0</v>
      </c>
    </row>
    <row r="1120" spans="1:17">
      <c r="A1120" s="626" t="s">
        <v>20464</v>
      </c>
      <c r="B1120" s="627">
        <v>2</v>
      </c>
      <c r="C1120" s="626">
        <v>380</v>
      </c>
      <c r="D1120" s="629" t="str">
        <f t="shared" si="77"/>
        <v>PROFIL U_2_380</v>
      </c>
      <c r="E1120">
        <v>85</v>
      </c>
      <c r="F1120" s="629" t="str">
        <f t="shared" si="78"/>
        <v>PROFIL U_2_380_85</v>
      </c>
      <c r="G1120">
        <v>85</v>
      </c>
      <c r="H1120" s="629" t="str">
        <f t="shared" si="79"/>
        <v>PROFIL U_2_380_85_85</v>
      </c>
      <c r="Q1120">
        <f t="shared" si="80"/>
        <v>0</v>
      </c>
    </row>
    <row r="1121" spans="1:17">
      <c r="A1121" s="626" t="s">
        <v>20464</v>
      </c>
      <c r="B1121" s="627">
        <v>2</v>
      </c>
      <c r="C1121" s="626">
        <v>380</v>
      </c>
      <c r="D1121" s="629" t="str">
        <f t="shared" si="77"/>
        <v>PROFIL U_2_380</v>
      </c>
      <c r="E1121">
        <v>90</v>
      </c>
      <c r="F1121" s="629" t="str">
        <f t="shared" si="78"/>
        <v>PROFIL U_2_380_90</v>
      </c>
      <c r="G1121">
        <v>90</v>
      </c>
      <c r="H1121" s="629" t="str">
        <f t="shared" si="79"/>
        <v>PROFIL U_2_380_90_90</v>
      </c>
      <c r="Q1121">
        <f t="shared" si="80"/>
        <v>0</v>
      </c>
    </row>
    <row r="1122" spans="1:17">
      <c r="A1122" s="626" t="s">
        <v>20464</v>
      </c>
      <c r="B1122" s="627">
        <v>2</v>
      </c>
      <c r="C1122" s="626">
        <v>380</v>
      </c>
      <c r="D1122" s="629" t="str">
        <f t="shared" si="77"/>
        <v>PROFIL U_2_380</v>
      </c>
      <c r="E1122">
        <v>95</v>
      </c>
      <c r="F1122" s="629" t="str">
        <f t="shared" si="78"/>
        <v>PROFIL U_2_380_95</v>
      </c>
      <c r="G1122">
        <v>95</v>
      </c>
      <c r="H1122" s="629" t="str">
        <f t="shared" si="79"/>
        <v>PROFIL U_2_380_95_95</v>
      </c>
      <c r="Q1122">
        <f t="shared" si="80"/>
        <v>0</v>
      </c>
    </row>
    <row r="1123" spans="1:17">
      <c r="A1123" s="626" t="s">
        <v>20464</v>
      </c>
      <c r="B1123" s="627">
        <v>2</v>
      </c>
      <c r="C1123" s="626">
        <v>380</v>
      </c>
      <c r="D1123" s="629" t="str">
        <f t="shared" si="77"/>
        <v>PROFIL U_2_380</v>
      </c>
      <c r="E1123">
        <v>100</v>
      </c>
      <c r="F1123" s="629" t="str">
        <f t="shared" si="78"/>
        <v>PROFIL U_2_380_100</v>
      </c>
      <c r="G1123">
        <v>100</v>
      </c>
      <c r="H1123" s="629" t="str">
        <f t="shared" si="79"/>
        <v>PROFIL U_2_380_100_100</v>
      </c>
      <c r="Q1123">
        <f t="shared" si="80"/>
        <v>0</v>
      </c>
    </row>
    <row r="1124" spans="1:17">
      <c r="A1124" s="626" t="s">
        <v>20464</v>
      </c>
      <c r="B1124" s="627">
        <v>2</v>
      </c>
      <c r="C1124" s="626">
        <v>390</v>
      </c>
      <c r="D1124" s="629" t="str">
        <f t="shared" si="77"/>
        <v>PROFIL U_2_390</v>
      </c>
      <c r="E1124">
        <v>40</v>
      </c>
      <c r="F1124" s="629" t="str">
        <f t="shared" si="78"/>
        <v>PROFIL U_2_390_40</v>
      </c>
      <c r="G1124">
        <v>40</v>
      </c>
      <c r="H1124" s="629" t="str">
        <f t="shared" si="79"/>
        <v>PROFIL U_2_390_40_40</v>
      </c>
      <c r="Q1124">
        <f t="shared" si="80"/>
        <v>0</v>
      </c>
    </row>
    <row r="1125" spans="1:17">
      <c r="A1125" s="626" t="s">
        <v>20464</v>
      </c>
      <c r="B1125" s="627">
        <v>2</v>
      </c>
      <c r="C1125" s="626">
        <v>390</v>
      </c>
      <c r="D1125" s="629" t="str">
        <f t="shared" si="77"/>
        <v>PROFIL U_2_390</v>
      </c>
      <c r="E1125">
        <v>45</v>
      </c>
      <c r="F1125" s="629" t="str">
        <f t="shared" si="78"/>
        <v>PROFIL U_2_390_45</v>
      </c>
      <c r="G1125">
        <v>45</v>
      </c>
      <c r="H1125" s="629" t="str">
        <f t="shared" si="79"/>
        <v>PROFIL U_2_390_45_45</v>
      </c>
      <c r="Q1125">
        <f t="shared" si="80"/>
        <v>0</v>
      </c>
    </row>
    <row r="1126" spans="1:17">
      <c r="A1126" s="626" t="s">
        <v>20464</v>
      </c>
      <c r="B1126" s="627">
        <v>2</v>
      </c>
      <c r="C1126" s="626">
        <v>390</v>
      </c>
      <c r="D1126" s="629" t="str">
        <f t="shared" si="77"/>
        <v>PROFIL U_2_390</v>
      </c>
      <c r="E1126">
        <v>50</v>
      </c>
      <c r="F1126" s="629" t="str">
        <f t="shared" si="78"/>
        <v>PROFIL U_2_390_50</v>
      </c>
      <c r="G1126">
        <v>50</v>
      </c>
      <c r="H1126" s="629" t="str">
        <f t="shared" si="79"/>
        <v>PROFIL U_2_390_50_50</v>
      </c>
      <c r="Q1126">
        <f t="shared" si="80"/>
        <v>0</v>
      </c>
    </row>
    <row r="1127" spans="1:17">
      <c r="A1127" s="626" t="s">
        <v>20464</v>
      </c>
      <c r="B1127" s="627">
        <v>2</v>
      </c>
      <c r="C1127" s="626">
        <v>390</v>
      </c>
      <c r="D1127" s="629" t="str">
        <f t="shared" si="77"/>
        <v>PROFIL U_2_390</v>
      </c>
      <c r="E1127">
        <v>55</v>
      </c>
      <c r="F1127" s="629" t="str">
        <f t="shared" si="78"/>
        <v>PROFIL U_2_390_55</v>
      </c>
      <c r="G1127">
        <v>55</v>
      </c>
      <c r="H1127" s="629" t="str">
        <f t="shared" si="79"/>
        <v>PROFIL U_2_390_55_55</v>
      </c>
      <c r="Q1127">
        <f t="shared" si="80"/>
        <v>0</v>
      </c>
    </row>
    <row r="1128" spans="1:17">
      <c r="A1128" s="626" t="s">
        <v>20464</v>
      </c>
      <c r="B1128" s="627">
        <v>2</v>
      </c>
      <c r="C1128" s="626">
        <v>390</v>
      </c>
      <c r="D1128" s="629" t="str">
        <f t="shared" si="77"/>
        <v>PROFIL U_2_390</v>
      </c>
      <c r="E1128">
        <v>60</v>
      </c>
      <c r="F1128" s="629" t="str">
        <f t="shared" si="78"/>
        <v>PROFIL U_2_390_60</v>
      </c>
      <c r="G1128">
        <v>60</v>
      </c>
      <c r="H1128" s="629" t="str">
        <f t="shared" si="79"/>
        <v>PROFIL U_2_390_60_60</v>
      </c>
      <c r="Q1128">
        <f t="shared" si="80"/>
        <v>0</v>
      </c>
    </row>
    <row r="1129" spans="1:17">
      <c r="A1129" s="626" t="s">
        <v>20464</v>
      </c>
      <c r="B1129" s="627">
        <v>2</v>
      </c>
      <c r="C1129" s="626">
        <v>390</v>
      </c>
      <c r="D1129" s="629" t="str">
        <f t="shared" si="77"/>
        <v>PROFIL U_2_390</v>
      </c>
      <c r="E1129">
        <v>65</v>
      </c>
      <c r="F1129" s="629" t="str">
        <f t="shared" si="78"/>
        <v>PROFIL U_2_390_65</v>
      </c>
      <c r="G1129">
        <v>65</v>
      </c>
      <c r="H1129" s="629" t="str">
        <f t="shared" si="79"/>
        <v>PROFIL U_2_390_65_65</v>
      </c>
      <c r="Q1129">
        <f t="shared" si="80"/>
        <v>0</v>
      </c>
    </row>
    <row r="1130" spans="1:17">
      <c r="A1130" s="626" t="s">
        <v>20464</v>
      </c>
      <c r="B1130" s="627">
        <v>2</v>
      </c>
      <c r="C1130" s="626">
        <v>390</v>
      </c>
      <c r="D1130" s="629" t="str">
        <f t="shared" si="77"/>
        <v>PROFIL U_2_390</v>
      </c>
      <c r="E1130">
        <v>70</v>
      </c>
      <c r="F1130" s="629" t="str">
        <f t="shared" si="78"/>
        <v>PROFIL U_2_390_70</v>
      </c>
      <c r="G1130">
        <v>70</v>
      </c>
      <c r="H1130" s="629" t="str">
        <f t="shared" si="79"/>
        <v>PROFIL U_2_390_70_70</v>
      </c>
      <c r="Q1130">
        <f t="shared" si="80"/>
        <v>0</v>
      </c>
    </row>
    <row r="1131" spans="1:17">
      <c r="A1131" s="626" t="s">
        <v>20464</v>
      </c>
      <c r="B1131" s="627">
        <v>2</v>
      </c>
      <c r="C1131" s="626">
        <v>390</v>
      </c>
      <c r="D1131" s="629" t="str">
        <f t="shared" si="77"/>
        <v>PROFIL U_2_390</v>
      </c>
      <c r="E1131">
        <v>75</v>
      </c>
      <c r="F1131" s="629" t="str">
        <f t="shared" si="78"/>
        <v>PROFIL U_2_390_75</v>
      </c>
      <c r="G1131">
        <v>75</v>
      </c>
      <c r="H1131" s="629" t="str">
        <f t="shared" si="79"/>
        <v>PROFIL U_2_390_75_75</v>
      </c>
      <c r="Q1131">
        <f t="shared" si="80"/>
        <v>0</v>
      </c>
    </row>
    <row r="1132" spans="1:17">
      <c r="A1132" s="626" t="s">
        <v>20464</v>
      </c>
      <c r="B1132" s="627">
        <v>2</v>
      </c>
      <c r="C1132" s="626">
        <v>390</v>
      </c>
      <c r="D1132" s="629" t="str">
        <f t="shared" si="77"/>
        <v>PROFIL U_2_390</v>
      </c>
      <c r="E1132">
        <v>80</v>
      </c>
      <c r="F1132" s="629" t="str">
        <f t="shared" si="78"/>
        <v>PROFIL U_2_390_80</v>
      </c>
      <c r="G1132">
        <v>80</v>
      </c>
      <c r="H1132" s="629" t="str">
        <f t="shared" si="79"/>
        <v>PROFIL U_2_390_80_80</v>
      </c>
      <c r="Q1132">
        <f t="shared" si="80"/>
        <v>0</v>
      </c>
    </row>
    <row r="1133" spans="1:17">
      <c r="A1133" s="626" t="s">
        <v>20464</v>
      </c>
      <c r="B1133" s="627">
        <v>2</v>
      </c>
      <c r="C1133" s="626">
        <v>390</v>
      </c>
      <c r="D1133" s="629" t="str">
        <f t="shared" si="77"/>
        <v>PROFIL U_2_390</v>
      </c>
      <c r="E1133">
        <v>85</v>
      </c>
      <c r="F1133" s="629" t="str">
        <f t="shared" si="78"/>
        <v>PROFIL U_2_390_85</v>
      </c>
      <c r="G1133">
        <v>85</v>
      </c>
      <c r="H1133" s="629" t="str">
        <f t="shared" si="79"/>
        <v>PROFIL U_2_390_85_85</v>
      </c>
      <c r="Q1133">
        <f t="shared" si="80"/>
        <v>0</v>
      </c>
    </row>
    <row r="1134" spans="1:17">
      <c r="A1134" s="626" t="s">
        <v>20464</v>
      </c>
      <c r="B1134" s="627">
        <v>2</v>
      </c>
      <c r="C1134" s="626">
        <v>390</v>
      </c>
      <c r="D1134" s="629" t="str">
        <f t="shared" si="77"/>
        <v>PROFIL U_2_390</v>
      </c>
      <c r="E1134">
        <v>90</v>
      </c>
      <c r="F1134" s="629" t="str">
        <f t="shared" si="78"/>
        <v>PROFIL U_2_390_90</v>
      </c>
      <c r="G1134">
        <v>90</v>
      </c>
      <c r="H1134" s="629" t="str">
        <f t="shared" si="79"/>
        <v>PROFIL U_2_390_90_90</v>
      </c>
      <c r="Q1134">
        <f t="shared" si="80"/>
        <v>0</v>
      </c>
    </row>
    <row r="1135" spans="1:17">
      <c r="A1135" s="626" t="s">
        <v>20464</v>
      </c>
      <c r="B1135" s="627">
        <v>2</v>
      </c>
      <c r="C1135" s="626">
        <v>390</v>
      </c>
      <c r="D1135" s="629" t="str">
        <f t="shared" si="77"/>
        <v>PROFIL U_2_390</v>
      </c>
      <c r="E1135">
        <v>95</v>
      </c>
      <c r="F1135" s="629" t="str">
        <f t="shared" si="78"/>
        <v>PROFIL U_2_390_95</v>
      </c>
      <c r="G1135">
        <v>95</v>
      </c>
      <c r="H1135" s="629" t="str">
        <f t="shared" si="79"/>
        <v>PROFIL U_2_390_95_95</v>
      </c>
      <c r="Q1135">
        <f t="shared" si="80"/>
        <v>0</v>
      </c>
    </row>
    <row r="1136" spans="1:17">
      <c r="A1136" s="626" t="s">
        <v>20464</v>
      </c>
      <c r="B1136" s="627">
        <v>2</v>
      </c>
      <c r="C1136" s="626">
        <v>390</v>
      </c>
      <c r="D1136" s="629" t="str">
        <f t="shared" si="77"/>
        <v>PROFIL U_2_390</v>
      </c>
      <c r="E1136">
        <v>100</v>
      </c>
      <c r="F1136" s="629" t="str">
        <f t="shared" si="78"/>
        <v>PROFIL U_2_390_100</v>
      </c>
      <c r="G1136">
        <v>100</v>
      </c>
      <c r="H1136" s="629" t="str">
        <f t="shared" si="79"/>
        <v>PROFIL U_2_390_100_100</v>
      </c>
      <c r="Q1136">
        <f t="shared" si="80"/>
        <v>0</v>
      </c>
    </row>
    <row r="1137" spans="1:17">
      <c r="A1137" s="626" t="s">
        <v>20464</v>
      </c>
      <c r="B1137" s="627">
        <v>2</v>
      </c>
      <c r="C1137" s="626">
        <v>400</v>
      </c>
      <c r="D1137" s="629" t="str">
        <f t="shared" si="77"/>
        <v>PROFIL U_2_400</v>
      </c>
      <c r="E1137">
        <v>40</v>
      </c>
      <c r="F1137" s="629" t="str">
        <f t="shared" si="78"/>
        <v>PROFIL U_2_400_40</v>
      </c>
      <c r="G1137">
        <v>40</v>
      </c>
      <c r="H1137" s="629" t="str">
        <f t="shared" si="79"/>
        <v>PROFIL U_2_400_40_40</v>
      </c>
      <c r="Q1137">
        <f t="shared" si="80"/>
        <v>0</v>
      </c>
    </row>
    <row r="1138" spans="1:17">
      <c r="A1138" s="626" t="s">
        <v>20464</v>
      </c>
      <c r="B1138" s="627">
        <v>2</v>
      </c>
      <c r="C1138" s="626">
        <v>400</v>
      </c>
      <c r="D1138" s="629" t="str">
        <f t="shared" si="77"/>
        <v>PROFIL U_2_400</v>
      </c>
      <c r="E1138">
        <v>45</v>
      </c>
      <c r="F1138" s="629" t="str">
        <f t="shared" si="78"/>
        <v>PROFIL U_2_400_45</v>
      </c>
      <c r="G1138">
        <v>45</v>
      </c>
      <c r="H1138" s="629" t="str">
        <f t="shared" si="79"/>
        <v>PROFIL U_2_400_45_45</v>
      </c>
      <c r="Q1138">
        <f t="shared" si="80"/>
        <v>0</v>
      </c>
    </row>
    <row r="1139" spans="1:17">
      <c r="A1139" s="626" t="s">
        <v>20464</v>
      </c>
      <c r="B1139" s="627">
        <v>2</v>
      </c>
      <c r="C1139" s="626">
        <v>400</v>
      </c>
      <c r="D1139" s="629" t="str">
        <f t="shared" si="77"/>
        <v>PROFIL U_2_400</v>
      </c>
      <c r="E1139">
        <v>50</v>
      </c>
      <c r="F1139" s="629" t="str">
        <f t="shared" si="78"/>
        <v>PROFIL U_2_400_50</v>
      </c>
      <c r="G1139">
        <v>50</v>
      </c>
      <c r="H1139" s="629" t="str">
        <f t="shared" si="79"/>
        <v>PROFIL U_2_400_50_50</v>
      </c>
      <c r="Q1139">
        <f t="shared" si="80"/>
        <v>0</v>
      </c>
    </row>
    <row r="1140" spans="1:17">
      <c r="A1140" s="626" t="s">
        <v>20464</v>
      </c>
      <c r="B1140" s="627">
        <v>2</v>
      </c>
      <c r="C1140" s="626">
        <v>400</v>
      </c>
      <c r="D1140" s="629" t="str">
        <f t="shared" si="77"/>
        <v>PROFIL U_2_400</v>
      </c>
      <c r="E1140">
        <v>55</v>
      </c>
      <c r="F1140" s="629" t="str">
        <f t="shared" si="78"/>
        <v>PROFIL U_2_400_55</v>
      </c>
      <c r="G1140">
        <v>55</v>
      </c>
      <c r="H1140" s="629" t="str">
        <f t="shared" si="79"/>
        <v>PROFIL U_2_400_55_55</v>
      </c>
      <c r="Q1140">
        <f t="shared" si="80"/>
        <v>0</v>
      </c>
    </row>
    <row r="1141" spans="1:17">
      <c r="A1141" s="626" t="s">
        <v>20464</v>
      </c>
      <c r="B1141" s="627">
        <v>2</v>
      </c>
      <c r="C1141" s="626">
        <v>400</v>
      </c>
      <c r="D1141" s="629" t="str">
        <f t="shared" si="77"/>
        <v>PROFIL U_2_400</v>
      </c>
      <c r="E1141">
        <v>60</v>
      </c>
      <c r="F1141" s="629" t="str">
        <f t="shared" si="78"/>
        <v>PROFIL U_2_400_60</v>
      </c>
      <c r="G1141">
        <v>60</v>
      </c>
      <c r="H1141" s="629" t="str">
        <f t="shared" si="79"/>
        <v>PROFIL U_2_400_60_60</v>
      </c>
      <c r="Q1141">
        <f t="shared" si="80"/>
        <v>0</v>
      </c>
    </row>
    <row r="1142" spans="1:17">
      <c r="A1142" s="626" t="s">
        <v>20464</v>
      </c>
      <c r="B1142" s="627">
        <v>2</v>
      </c>
      <c r="C1142" s="626">
        <v>400</v>
      </c>
      <c r="D1142" s="629" t="str">
        <f t="shared" si="77"/>
        <v>PROFIL U_2_400</v>
      </c>
      <c r="E1142">
        <v>65</v>
      </c>
      <c r="F1142" s="629" t="str">
        <f t="shared" si="78"/>
        <v>PROFIL U_2_400_65</v>
      </c>
      <c r="G1142">
        <v>65</v>
      </c>
      <c r="H1142" s="629" t="str">
        <f t="shared" si="79"/>
        <v>PROFIL U_2_400_65_65</v>
      </c>
      <c r="Q1142">
        <f t="shared" si="80"/>
        <v>0</v>
      </c>
    </row>
    <row r="1143" spans="1:17">
      <c r="A1143" s="626" t="s">
        <v>20464</v>
      </c>
      <c r="B1143" s="627">
        <v>2</v>
      </c>
      <c r="C1143" s="626">
        <v>400</v>
      </c>
      <c r="D1143" s="629" t="str">
        <f t="shared" si="77"/>
        <v>PROFIL U_2_400</v>
      </c>
      <c r="E1143">
        <v>70</v>
      </c>
      <c r="F1143" s="629" t="str">
        <f t="shared" si="78"/>
        <v>PROFIL U_2_400_70</v>
      </c>
      <c r="G1143">
        <v>70</v>
      </c>
      <c r="H1143" s="629" t="str">
        <f t="shared" si="79"/>
        <v>PROFIL U_2_400_70_70</v>
      </c>
      <c r="Q1143">
        <f t="shared" si="80"/>
        <v>0</v>
      </c>
    </row>
    <row r="1144" spans="1:17">
      <c r="A1144" s="626" t="s">
        <v>20464</v>
      </c>
      <c r="B1144" s="627">
        <v>2</v>
      </c>
      <c r="C1144" s="626">
        <v>400</v>
      </c>
      <c r="D1144" s="629" t="str">
        <f t="shared" si="77"/>
        <v>PROFIL U_2_400</v>
      </c>
      <c r="E1144">
        <v>75</v>
      </c>
      <c r="F1144" s="629" t="str">
        <f t="shared" si="78"/>
        <v>PROFIL U_2_400_75</v>
      </c>
      <c r="G1144">
        <v>75</v>
      </c>
      <c r="H1144" s="629" t="str">
        <f t="shared" si="79"/>
        <v>PROFIL U_2_400_75_75</v>
      </c>
      <c r="Q1144">
        <f t="shared" si="80"/>
        <v>0</v>
      </c>
    </row>
    <row r="1145" spans="1:17">
      <c r="A1145" s="626" t="s">
        <v>20464</v>
      </c>
      <c r="B1145" s="627">
        <v>2</v>
      </c>
      <c r="C1145" s="626">
        <v>400</v>
      </c>
      <c r="D1145" s="629" t="str">
        <f t="shared" si="77"/>
        <v>PROFIL U_2_400</v>
      </c>
      <c r="E1145">
        <v>80</v>
      </c>
      <c r="F1145" s="629" t="str">
        <f t="shared" si="78"/>
        <v>PROFIL U_2_400_80</v>
      </c>
      <c r="G1145">
        <v>80</v>
      </c>
      <c r="H1145" s="629" t="str">
        <f t="shared" si="79"/>
        <v>PROFIL U_2_400_80_80</v>
      </c>
      <c r="Q1145">
        <f t="shared" si="80"/>
        <v>0</v>
      </c>
    </row>
    <row r="1146" spans="1:17">
      <c r="A1146" s="626" t="s">
        <v>20464</v>
      </c>
      <c r="B1146" s="627">
        <v>2</v>
      </c>
      <c r="C1146" s="626">
        <v>400</v>
      </c>
      <c r="D1146" s="629" t="str">
        <f t="shared" si="77"/>
        <v>PROFIL U_2_400</v>
      </c>
      <c r="E1146">
        <v>85</v>
      </c>
      <c r="F1146" s="629" t="str">
        <f t="shared" si="78"/>
        <v>PROFIL U_2_400_85</v>
      </c>
      <c r="G1146">
        <v>85</v>
      </c>
      <c r="H1146" s="629" t="str">
        <f t="shared" si="79"/>
        <v>PROFIL U_2_400_85_85</v>
      </c>
      <c r="Q1146">
        <f t="shared" si="80"/>
        <v>0</v>
      </c>
    </row>
    <row r="1147" spans="1:17">
      <c r="A1147" s="626" t="s">
        <v>20464</v>
      </c>
      <c r="B1147" s="627">
        <v>2</v>
      </c>
      <c r="C1147" s="626">
        <v>400</v>
      </c>
      <c r="D1147" s="629" t="str">
        <f t="shared" si="77"/>
        <v>PROFIL U_2_400</v>
      </c>
      <c r="E1147">
        <v>90</v>
      </c>
      <c r="F1147" s="629" t="str">
        <f t="shared" si="78"/>
        <v>PROFIL U_2_400_90</v>
      </c>
      <c r="G1147">
        <v>90</v>
      </c>
      <c r="H1147" s="629" t="str">
        <f t="shared" si="79"/>
        <v>PROFIL U_2_400_90_90</v>
      </c>
      <c r="Q1147">
        <f t="shared" si="80"/>
        <v>0</v>
      </c>
    </row>
    <row r="1148" spans="1:17">
      <c r="A1148" s="626" t="s">
        <v>20464</v>
      </c>
      <c r="B1148" s="627">
        <v>2</v>
      </c>
      <c r="C1148" s="626">
        <v>400</v>
      </c>
      <c r="D1148" s="629" t="str">
        <f t="shared" si="77"/>
        <v>PROFIL U_2_400</v>
      </c>
      <c r="E1148">
        <v>95</v>
      </c>
      <c r="F1148" s="629" t="str">
        <f t="shared" si="78"/>
        <v>PROFIL U_2_400_95</v>
      </c>
      <c r="G1148">
        <v>95</v>
      </c>
      <c r="H1148" s="629" t="str">
        <f t="shared" si="79"/>
        <v>PROFIL U_2_400_95_95</v>
      </c>
      <c r="Q1148">
        <f t="shared" si="80"/>
        <v>0</v>
      </c>
    </row>
    <row r="1149" spans="1:17">
      <c r="A1149" s="626" t="s">
        <v>20464</v>
      </c>
      <c r="B1149" s="627">
        <v>2</v>
      </c>
      <c r="C1149" s="626">
        <v>400</v>
      </c>
      <c r="D1149" s="629" t="str">
        <f t="shared" si="77"/>
        <v>PROFIL U_2_400</v>
      </c>
      <c r="E1149">
        <v>100</v>
      </c>
      <c r="F1149" s="629" t="str">
        <f t="shared" si="78"/>
        <v>PROFIL U_2_400_100</v>
      </c>
      <c r="G1149">
        <v>100</v>
      </c>
      <c r="H1149" s="629" t="str">
        <f t="shared" si="79"/>
        <v>PROFIL U_2_400_100_100</v>
      </c>
      <c r="Q1149">
        <f t="shared" si="80"/>
        <v>0</v>
      </c>
    </row>
    <row r="1150" spans="1:17">
      <c r="A1150" s="626" t="s">
        <v>20464</v>
      </c>
      <c r="B1150" s="627">
        <v>3.5</v>
      </c>
      <c r="C1150" s="626">
        <v>100</v>
      </c>
      <c r="D1150" s="629" t="str">
        <f t="shared" si="77"/>
        <v>PROFIL U_3.5_100</v>
      </c>
      <c r="E1150">
        <v>40</v>
      </c>
      <c r="F1150" s="629" t="str">
        <f t="shared" si="78"/>
        <v>PROFIL U_3.5_100_40</v>
      </c>
      <c r="G1150">
        <v>40</v>
      </c>
      <c r="H1150" s="629" t="str">
        <f t="shared" si="79"/>
        <v>PROFIL U_3.5_100_40_40</v>
      </c>
      <c r="Q1150">
        <f t="shared" si="80"/>
        <v>0</v>
      </c>
    </row>
    <row r="1151" spans="1:17">
      <c r="A1151" s="626" t="s">
        <v>20464</v>
      </c>
      <c r="B1151" s="627">
        <v>3.5</v>
      </c>
      <c r="C1151" s="626">
        <v>100</v>
      </c>
      <c r="D1151" s="629" t="str">
        <f t="shared" si="77"/>
        <v>PROFIL U_3.5_100</v>
      </c>
      <c r="E1151">
        <v>45</v>
      </c>
      <c r="F1151" s="629" t="str">
        <f t="shared" si="78"/>
        <v>PROFIL U_3.5_100_45</v>
      </c>
      <c r="G1151">
        <v>45</v>
      </c>
      <c r="H1151" s="629" t="str">
        <f t="shared" si="79"/>
        <v>PROFIL U_3.5_100_45_45</v>
      </c>
      <c r="Q1151">
        <f t="shared" si="80"/>
        <v>0</v>
      </c>
    </row>
    <row r="1152" spans="1:17">
      <c r="A1152" s="626" t="s">
        <v>20464</v>
      </c>
      <c r="B1152" s="627">
        <v>3.5</v>
      </c>
      <c r="C1152" s="626">
        <v>110</v>
      </c>
      <c r="D1152" s="629" t="str">
        <f t="shared" si="77"/>
        <v>PROFIL U_3.5_110</v>
      </c>
      <c r="E1152">
        <v>40</v>
      </c>
      <c r="F1152" s="629" t="str">
        <f t="shared" si="78"/>
        <v>PROFIL U_3.5_110_40</v>
      </c>
      <c r="G1152">
        <v>40</v>
      </c>
      <c r="H1152" s="629" t="str">
        <f t="shared" si="79"/>
        <v>PROFIL U_3.5_110_40_40</v>
      </c>
      <c r="Q1152">
        <f t="shared" si="80"/>
        <v>0</v>
      </c>
    </row>
    <row r="1153" spans="1:17">
      <c r="A1153" s="626" t="s">
        <v>20464</v>
      </c>
      <c r="B1153" s="627">
        <v>3.5</v>
      </c>
      <c r="C1153" s="626">
        <v>110</v>
      </c>
      <c r="D1153" s="629" t="str">
        <f t="shared" si="77"/>
        <v>PROFIL U_3.5_110</v>
      </c>
      <c r="E1153">
        <v>45</v>
      </c>
      <c r="F1153" s="629" t="str">
        <f t="shared" si="78"/>
        <v>PROFIL U_3.5_110_45</v>
      </c>
      <c r="G1153">
        <v>45</v>
      </c>
      <c r="H1153" s="629" t="str">
        <f t="shared" si="79"/>
        <v>PROFIL U_3.5_110_45_45</v>
      </c>
      <c r="Q1153">
        <f t="shared" si="80"/>
        <v>0</v>
      </c>
    </row>
    <row r="1154" spans="1:17">
      <c r="A1154" s="626" t="s">
        <v>20464</v>
      </c>
      <c r="B1154" s="627">
        <v>3.5</v>
      </c>
      <c r="C1154" s="626">
        <v>120</v>
      </c>
      <c r="D1154" s="629" t="str">
        <f t="shared" si="77"/>
        <v>PROFIL U_3.5_120</v>
      </c>
      <c r="E1154">
        <v>40</v>
      </c>
      <c r="F1154" s="629" t="str">
        <f t="shared" si="78"/>
        <v>PROFIL U_3.5_120_40</v>
      </c>
      <c r="G1154">
        <v>40</v>
      </c>
      <c r="H1154" s="629" t="str">
        <f t="shared" si="79"/>
        <v>PROFIL U_3.5_120_40_40</v>
      </c>
      <c r="Q1154">
        <f t="shared" si="80"/>
        <v>0</v>
      </c>
    </row>
    <row r="1155" spans="1:17">
      <c r="A1155" s="626" t="s">
        <v>20464</v>
      </c>
      <c r="B1155" s="627">
        <v>3.5</v>
      </c>
      <c r="C1155" s="626">
        <v>120</v>
      </c>
      <c r="D1155" s="629" t="str">
        <f t="shared" si="77"/>
        <v>PROFIL U_3.5_120</v>
      </c>
      <c r="E1155">
        <v>45</v>
      </c>
      <c r="F1155" s="629" t="str">
        <f t="shared" si="78"/>
        <v>PROFIL U_3.5_120_45</v>
      </c>
      <c r="G1155">
        <v>45</v>
      </c>
      <c r="H1155" s="629" t="str">
        <f t="shared" si="79"/>
        <v>PROFIL U_3.5_120_45_45</v>
      </c>
      <c r="Q1155">
        <f t="shared" si="80"/>
        <v>0</v>
      </c>
    </row>
    <row r="1156" spans="1:17">
      <c r="A1156" s="626" t="s">
        <v>20464</v>
      </c>
      <c r="B1156" s="627">
        <v>3.5</v>
      </c>
      <c r="C1156" s="626">
        <v>130</v>
      </c>
      <c r="D1156" s="629" t="str">
        <f t="shared" si="77"/>
        <v>PROFIL U_3.5_130</v>
      </c>
      <c r="E1156">
        <v>40</v>
      </c>
      <c r="F1156" s="629" t="str">
        <f t="shared" si="78"/>
        <v>PROFIL U_3.5_130_40</v>
      </c>
      <c r="G1156">
        <v>40</v>
      </c>
      <c r="H1156" s="629" t="str">
        <f t="shared" si="79"/>
        <v>PROFIL U_3.5_130_40_40</v>
      </c>
      <c r="Q1156">
        <f t="shared" si="80"/>
        <v>0</v>
      </c>
    </row>
    <row r="1157" spans="1:17">
      <c r="A1157" s="626" t="s">
        <v>20464</v>
      </c>
      <c r="B1157" s="627">
        <v>3.5</v>
      </c>
      <c r="C1157" s="626">
        <v>130</v>
      </c>
      <c r="D1157" s="629" t="str">
        <f t="shared" si="77"/>
        <v>PROFIL U_3.5_130</v>
      </c>
      <c r="E1157">
        <v>45</v>
      </c>
      <c r="F1157" s="629" t="str">
        <f t="shared" si="78"/>
        <v>PROFIL U_3.5_130_45</v>
      </c>
      <c r="G1157">
        <v>45</v>
      </c>
      <c r="H1157" s="629" t="str">
        <f t="shared" si="79"/>
        <v>PROFIL U_3.5_130_45_45</v>
      </c>
      <c r="Q1157">
        <f t="shared" si="80"/>
        <v>0</v>
      </c>
    </row>
    <row r="1158" spans="1:17">
      <c r="A1158" s="626" t="s">
        <v>20464</v>
      </c>
      <c r="B1158" s="627">
        <v>3.5</v>
      </c>
      <c r="C1158" s="626">
        <v>140</v>
      </c>
      <c r="D1158" s="629" t="str">
        <f t="shared" si="77"/>
        <v>PROFIL U_3.5_140</v>
      </c>
      <c r="E1158">
        <v>40</v>
      </c>
      <c r="F1158" s="629" t="str">
        <f t="shared" si="78"/>
        <v>PROFIL U_3.5_140_40</v>
      </c>
      <c r="G1158">
        <v>40</v>
      </c>
      <c r="H1158" s="629" t="str">
        <f t="shared" si="79"/>
        <v>PROFIL U_3.5_140_40_40</v>
      </c>
      <c r="Q1158">
        <f t="shared" si="80"/>
        <v>0</v>
      </c>
    </row>
    <row r="1159" spans="1:17">
      <c r="A1159" s="626" t="s">
        <v>20464</v>
      </c>
      <c r="B1159" s="627">
        <v>3.5</v>
      </c>
      <c r="C1159" s="626">
        <v>140</v>
      </c>
      <c r="D1159" s="629" t="str">
        <f t="shared" si="77"/>
        <v>PROFIL U_3.5_140</v>
      </c>
      <c r="E1159">
        <v>45</v>
      </c>
      <c r="F1159" s="629" t="str">
        <f t="shared" si="78"/>
        <v>PROFIL U_3.5_140_45</v>
      </c>
      <c r="G1159">
        <v>45</v>
      </c>
      <c r="H1159" s="629" t="str">
        <f t="shared" si="79"/>
        <v>PROFIL U_3.5_140_45_45</v>
      </c>
      <c r="Q1159">
        <f t="shared" si="80"/>
        <v>0</v>
      </c>
    </row>
    <row r="1160" spans="1:17">
      <c r="A1160" s="626" t="s">
        <v>20464</v>
      </c>
      <c r="B1160" s="627">
        <v>3.5</v>
      </c>
      <c r="C1160" s="626">
        <v>150</v>
      </c>
      <c r="D1160" s="629" t="str">
        <f t="shared" si="77"/>
        <v>PROFIL U_3.5_150</v>
      </c>
      <c r="E1160">
        <v>40</v>
      </c>
      <c r="F1160" s="629" t="str">
        <f t="shared" si="78"/>
        <v>PROFIL U_3.5_150_40</v>
      </c>
      <c r="G1160">
        <v>40</v>
      </c>
      <c r="H1160" s="629" t="str">
        <f t="shared" si="79"/>
        <v>PROFIL U_3.5_150_40_40</v>
      </c>
      <c r="Q1160">
        <f t="shared" si="80"/>
        <v>0</v>
      </c>
    </row>
    <row r="1161" spans="1:17">
      <c r="A1161" s="626" t="s">
        <v>20464</v>
      </c>
      <c r="B1161" s="627">
        <v>3.5</v>
      </c>
      <c r="C1161" s="626">
        <v>150</v>
      </c>
      <c r="D1161" s="629" t="str">
        <f t="shared" si="77"/>
        <v>PROFIL U_3.5_150</v>
      </c>
      <c r="E1161">
        <v>45</v>
      </c>
      <c r="F1161" s="629" t="str">
        <f t="shared" si="78"/>
        <v>PROFIL U_3.5_150_45</v>
      </c>
      <c r="G1161">
        <v>45</v>
      </c>
      <c r="H1161" s="629" t="str">
        <f t="shared" si="79"/>
        <v>PROFIL U_3.5_150_45_45</v>
      </c>
      <c r="Q1161">
        <f t="shared" si="80"/>
        <v>0</v>
      </c>
    </row>
    <row r="1162" spans="1:17">
      <c r="A1162" s="626" t="s">
        <v>20464</v>
      </c>
      <c r="B1162" s="627">
        <v>3.5</v>
      </c>
      <c r="C1162" s="626">
        <v>160</v>
      </c>
      <c r="D1162" s="629" t="str">
        <f t="shared" si="77"/>
        <v>PROFIL U_3.5_160</v>
      </c>
      <c r="E1162">
        <v>40</v>
      </c>
      <c r="F1162" s="629" t="str">
        <f t="shared" si="78"/>
        <v>PROFIL U_3.5_160_40</v>
      </c>
      <c r="G1162">
        <v>40</v>
      </c>
      <c r="H1162" s="629" t="str">
        <f t="shared" si="79"/>
        <v>PROFIL U_3.5_160_40_40</v>
      </c>
      <c r="Q1162">
        <f t="shared" si="80"/>
        <v>0</v>
      </c>
    </row>
    <row r="1163" spans="1:17">
      <c r="A1163" s="626" t="s">
        <v>20464</v>
      </c>
      <c r="B1163" s="627">
        <v>3.5</v>
      </c>
      <c r="C1163" s="626">
        <v>160</v>
      </c>
      <c r="D1163" s="629" t="str">
        <f t="shared" si="77"/>
        <v>PROFIL U_3.5_160</v>
      </c>
      <c r="E1163">
        <v>45</v>
      </c>
      <c r="F1163" s="629" t="str">
        <f t="shared" si="78"/>
        <v>PROFIL U_3.5_160_45</v>
      </c>
      <c r="G1163">
        <v>45</v>
      </c>
      <c r="H1163" s="629" t="str">
        <f t="shared" si="79"/>
        <v>PROFIL U_3.5_160_45_45</v>
      </c>
      <c r="Q1163">
        <f t="shared" si="80"/>
        <v>0</v>
      </c>
    </row>
    <row r="1164" spans="1:17">
      <c r="A1164" s="626" t="s">
        <v>20464</v>
      </c>
      <c r="B1164" s="627">
        <v>3.5</v>
      </c>
      <c r="C1164" s="626">
        <v>170</v>
      </c>
      <c r="D1164" s="629" t="str">
        <f t="shared" si="77"/>
        <v>PROFIL U_3.5_170</v>
      </c>
      <c r="E1164">
        <v>40</v>
      </c>
      <c r="F1164" s="629" t="str">
        <f t="shared" si="78"/>
        <v>PROFIL U_3.5_170_40</v>
      </c>
      <c r="G1164">
        <v>40</v>
      </c>
      <c r="H1164" s="629" t="str">
        <f t="shared" si="79"/>
        <v>PROFIL U_3.5_170_40_40</v>
      </c>
      <c r="Q1164">
        <f t="shared" si="80"/>
        <v>0</v>
      </c>
    </row>
    <row r="1165" spans="1:17">
      <c r="A1165" s="626" t="s">
        <v>20464</v>
      </c>
      <c r="B1165" s="627">
        <v>3.5</v>
      </c>
      <c r="C1165" s="626">
        <v>170</v>
      </c>
      <c r="D1165" s="629" t="str">
        <f t="shared" si="77"/>
        <v>PROFIL U_3.5_170</v>
      </c>
      <c r="E1165">
        <v>45</v>
      </c>
      <c r="F1165" s="629" t="str">
        <f t="shared" si="78"/>
        <v>PROFIL U_3.5_170_45</v>
      </c>
      <c r="G1165">
        <v>45</v>
      </c>
      <c r="H1165" s="629" t="str">
        <f t="shared" si="79"/>
        <v>PROFIL U_3.5_170_45_45</v>
      </c>
      <c r="Q1165">
        <f t="shared" si="80"/>
        <v>0</v>
      </c>
    </row>
    <row r="1166" spans="1:17">
      <c r="A1166" s="626" t="s">
        <v>20464</v>
      </c>
      <c r="B1166" s="627">
        <v>3.5</v>
      </c>
      <c r="C1166" s="626">
        <v>180</v>
      </c>
      <c r="D1166" s="629" t="str">
        <f t="shared" si="77"/>
        <v>PROFIL U_3.5_180</v>
      </c>
      <c r="E1166">
        <v>40</v>
      </c>
      <c r="F1166" s="629" t="str">
        <f t="shared" si="78"/>
        <v>PROFIL U_3.5_180_40</v>
      </c>
      <c r="G1166">
        <v>40</v>
      </c>
      <c r="H1166" s="629" t="str">
        <f t="shared" si="79"/>
        <v>PROFIL U_3.5_180_40_40</v>
      </c>
      <c r="Q1166">
        <f t="shared" si="80"/>
        <v>0</v>
      </c>
    </row>
    <row r="1167" spans="1:17">
      <c r="A1167" s="626" t="s">
        <v>20464</v>
      </c>
      <c r="B1167" s="627">
        <v>3.5</v>
      </c>
      <c r="C1167" s="626">
        <v>180</v>
      </c>
      <c r="D1167" s="629" t="str">
        <f t="shared" si="77"/>
        <v>PROFIL U_3.5_180</v>
      </c>
      <c r="E1167">
        <v>45</v>
      </c>
      <c r="F1167" s="629" t="str">
        <f t="shared" si="78"/>
        <v>PROFIL U_3.5_180_45</v>
      </c>
      <c r="G1167">
        <v>45</v>
      </c>
      <c r="H1167" s="629" t="str">
        <f t="shared" si="79"/>
        <v>PROFIL U_3.5_180_45_45</v>
      </c>
      <c r="Q1167">
        <f t="shared" si="80"/>
        <v>0</v>
      </c>
    </row>
    <row r="1168" spans="1:17">
      <c r="A1168" s="626" t="s">
        <v>20464</v>
      </c>
      <c r="B1168" s="627">
        <v>3.5</v>
      </c>
      <c r="C1168" s="626">
        <v>190</v>
      </c>
      <c r="D1168" s="629" t="str">
        <f t="shared" ref="D1168:D1231" si="81">CONCATENATE(A1168,"_",B1168,"_",C1168)</f>
        <v>PROFIL U_3.5_190</v>
      </c>
      <c r="E1168">
        <v>40</v>
      </c>
      <c r="F1168" s="629" t="str">
        <f t="shared" ref="F1168:F1231" si="82">CONCATENATE(D1168,"_",E1168)</f>
        <v>PROFIL U_3.5_190_40</v>
      </c>
      <c r="G1168">
        <v>40</v>
      </c>
      <c r="H1168" s="629" t="str">
        <f t="shared" ref="H1168:H1231" si="83">CONCATENATE(F1168,"_",G1168)</f>
        <v>PROFIL U_3.5_190_40_40</v>
      </c>
      <c r="Q1168">
        <f t="shared" si="80"/>
        <v>0</v>
      </c>
    </row>
    <row r="1169" spans="1:17">
      <c r="A1169" s="626" t="s">
        <v>20464</v>
      </c>
      <c r="B1169" s="627">
        <v>3.5</v>
      </c>
      <c r="C1169" s="626">
        <v>190</v>
      </c>
      <c r="D1169" s="629" t="str">
        <f t="shared" si="81"/>
        <v>PROFIL U_3.5_190</v>
      </c>
      <c r="E1169">
        <v>45</v>
      </c>
      <c r="F1169" s="629" t="str">
        <f t="shared" si="82"/>
        <v>PROFIL U_3.5_190_45</v>
      </c>
      <c r="G1169">
        <v>45</v>
      </c>
      <c r="H1169" s="629" t="str">
        <f t="shared" si="83"/>
        <v>PROFIL U_3.5_190_45_45</v>
      </c>
      <c r="Q1169">
        <f t="shared" si="80"/>
        <v>0</v>
      </c>
    </row>
    <row r="1170" spans="1:17">
      <c r="A1170" s="626" t="s">
        <v>20464</v>
      </c>
      <c r="B1170" s="627">
        <v>3.5</v>
      </c>
      <c r="C1170" s="626">
        <v>200</v>
      </c>
      <c r="D1170" s="629" t="str">
        <f t="shared" si="81"/>
        <v>PROFIL U_3.5_200</v>
      </c>
      <c r="E1170">
        <v>40</v>
      </c>
      <c r="F1170" s="629" t="str">
        <f t="shared" si="82"/>
        <v>PROFIL U_3.5_200_40</v>
      </c>
      <c r="G1170">
        <v>40</v>
      </c>
      <c r="H1170" s="629" t="str">
        <f t="shared" si="83"/>
        <v>PROFIL U_3.5_200_40_40</v>
      </c>
      <c r="Q1170">
        <f t="shared" si="80"/>
        <v>0</v>
      </c>
    </row>
    <row r="1171" spans="1:17">
      <c r="A1171" s="626" t="s">
        <v>20464</v>
      </c>
      <c r="B1171" s="627">
        <v>3.5</v>
      </c>
      <c r="C1171" s="626">
        <v>200</v>
      </c>
      <c r="D1171" s="629" t="str">
        <f t="shared" si="81"/>
        <v>PROFIL U_3.5_200</v>
      </c>
      <c r="E1171">
        <v>45</v>
      </c>
      <c r="F1171" s="629" t="str">
        <f t="shared" si="82"/>
        <v>PROFIL U_3.5_200_45</v>
      </c>
      <c r="G1171">
        <v>45</v>
      </c>
      <c r="H1171" s="629" t="str">
        <f t="shared" si="83"/>
        <v>PROFIL U_3.5_200_45_45</v>
      </c>
      <c r="Q1171">
        <f t="shared" si="80"/>
        <v>0</v>
      </c>
    </row>
    <row r="1172" spans="1:17">
      <c r="A1172" s="626" t="s">
        <v>20464</v>
      </c>
      <c r="B1172" s="627">
        <v>3.5</v>
      </c>
      <c r="C1172" s="626">
        <v>200</v>
      </c>
      <c r="D1172" s="629" t="str">
        <f t="shared" si="81"/>
        <v>PROFIL U_3.5_200</v>
      </c>
      <c r="E1172">
        <v>50</v>
      </c>
      <c r="F1172" s="629" t="str">
        <f t="shared" si="82"/>
        <v>PROFIL U_3.5_200_50</v>
      </c>
      <c r="G1172">
        <v>50</v>
      </c>
      <c r="H1172" s="629" t="str">
        <f t="shared" si="83"/>
        <v>PROFIL U_3.5_200_50_50</v>
      </c>
      <c r="Q1172">
        <f t="shared" si="80"/>
        <v>0</v>
      </c>
    </row>
    <row r="1173" spans="1:17">
      <c r="A1173" s="626" t="s">
        <v>20464</v>
      </c>
      <c r="B1173" s="627">
        <v>3.5</v>
      </c>
      <c r="C1173" s="626">
        <v>200</v>
      </c>
      <c r="D1173" s="629" t="str">
        <f t="shared" si="81"/>
        <v>PROFIL U_3.5_200</v>
      </c>
      <c r="E1173">
        <v>55</v>
      </c>
      <c r="F1173" s="629" t="str">
        <f t="shared" si="82"/>
        <v>PROFIL U_3.5_200_55</v>
      </c>
      <c r="G1173">
        <v>55</v>
      </c>
      <c r="H1173" s="629" t="str">
        <f t="shared" si="83"/>
        <v>PROFIL U_3.5_200_55_55</v>
      </c>
      <c r="Q1173">
        <f t="shared" si="80"/>
        <v>0</v>
      </c>
    </row>
    <row r="1174" spans="1:17">
      <c r="A1174" s="626" t="s">
        <v>20464</v>
      </c>
      <c r="B1174" s="627">
        <v>3.5</v>
      </c>
      <c r="C1174" s="626">
        <v>200</v>
      </c>
      <c r="D1174" s="629" t="str">
        <f t="shared" si="81"/>
        <v>PROFIL U_3.5_200</v>
      </c>
      <c r="E1174">
        <v>60</v>
      </c>
      <c r="F1174" s="629" t="str">
        <f t="shared" si="82"/>
        <v>PROFIL U_3.5_200_60</v>
      </c>
      <c r="G1174">
        <v>60</v>
      </c>
      <c r="H1174" s="629" t="str">
        <f t="shared" si="83"/>
        <v>PROFIL U_3.5_200_60_60</v>
      </c>
      <c r="Q1174">
        <f t="shared" si="80"/>
        <v>0</v>
      </c>
    </row>
    <row r="1175" spans="1:17">
      <c r="A1175" s="626" t="s">
        <v>20464</v>
      </c>
      <c r="B1175" s="627">
        <v>3.5</v>
      </c>
      <c r="C1175" s="626">
        <v>200</v>
      </c>
      <c r="D1175" s="629" t="str">
        <f t="shared" si="81"/>
        <v>PROFIL U_3.5_200</v>
      </c>
      <c r="E1175">
        <v>65</v>
      </c>
      <c r="F1175" s="629" t="str">
        <f t="shared" si="82"/>
        <v>PROFIL U_3.5_200_65</v>
      </c>
      <c r="G1175">
        <v>65</v>
      </c>
      <c r="H1175" s="629" t="str">
        <f t="shared" si="83"/>
        <v>PROFIL U_3.5_200_65_65</v>
      </c>
      <c r="Q1175">
        <f t="shared" si="80"/>
        <v>0</v>
      </c>
    </row>
    <row r="1176" spans="1:17">
      <c r="A1176" s="626" t="s">
        <v>20464</v>
      </c>
      <c r="B1176" s="627">
        <v>3.5</v>
      </c>
      <c r="C1176" s="626">
        <v>200</v>
      </c>
      <c r="D1176" s="629" t="str">
        <f t="shared" si="81"/>
        <v>PROFIL U_3.5_200</v>
      </c>
      <c r="E1176">
        <v>70</v>
      </c>
      <c r="F1176" s="629" t="str">
        <f t="shared" si="82"/>
        <v>PROFIL U_3.5_200_70</v>
      </c>
      <c r="G1176">
        <v>70</v>
      </c>
      <c r="H1176" s="629" t="str">
        <f t="shared" si="83"/>
        <v>PROFIL U_3.5_200_70_70</v>
      </c>
      <c r="Q1176">
        <f t="shared" si="80"/>
        <v>0</v>
      </c>
    </row>
    <row r="1177" spans="1:17">
      <c r="A1177" s="626" t="s">
        <v>20464</v>
      </c>
      <c r="B1177" s="627">
        <v>3.5</v>
      </c>
      <c r="C1177" s="626">
        <v>200</v>
      </c>
      <c r="D1177" s="629" t="str">
        <f t="shared" si="81"/>
        <v>PROFIL U_3.5_200</v>
      </c>
      <c r="E1177">
        <v>75</v>
      </c>
      <c r="F1177" s="629" t="str">
        <f t="shared" si="82"/>
        <v>PROFIL U_3.5_200_75</v>
      </c>
      <c r="G1177">
        <v>75</v>
      </c>
      <c r="H1177" s="629" t="str">
        <f t="shared" si="83"/>
        <v>PROFIL U_3.5_200_75_75</v>
      </c>
      <c r="Q1177">
        <f t="shared" si="80"/>
        <v>0</v>
      </c>
    </row>
    <row r="1178" spans="1:17">
      <c r="A1178" s="626" t="s">
        <v>20464</v>
      </c>
      <c r="B1178" s="627">
        <v>3.5</v>
      </c>
      <c r="C1178" s="626">
        <v>200</v>
      </c>
      <c r="D1178" s="629" t="str">
        <f t="shared" si="81"/>
        <v>PROFIL U_3.5_200</v>
      </c>
      <c r="E1178">
        <v>80</v>
      </c>
      <c r="F1178" s="629" t="str">
        <f t="shared" si="82"/>
        <v>PROFIL U_3.5_200_80</v>
      </c>
      <c r="G1178">
        <v>80</v>
      </c>
      <c r="H1178" s="629" t="str">
        <f t="shared" si="83"/>
        <v>PROFIL U_3.5_200_80_80</v>
      </c>
      <c r="Q1178">
        <f t="shared" si="80"/>
        <v>0</v>
      </c>
    </row>
    <row r="1179" spans="1:17">
      <c r="A1179" s="626" t="s">
        <v>20464</v>
      </c>
      <c r="B1179" s="627">
        <v>3.5</v>
      </c>
      <c r="C1179" s="626">
        <v>200</v>
      </c>
      <c r="D1179" s="629" t="str">
        <f t="shared" si="81"/>
        <v>PROFIL U_3.5_200</v>
      </c>
      <c r="E1179">
        <v>85</v>
      </c>
      <c r="F1179" s="629" t="str">
        <f t="shared" si="82"/>
        <v>PROFIL U_3.5_200_85</v>
      </c>
      <c r="G1179">
        <v>85</v>
      </c>
      <c r="H1179" s="629" t="str">
        <f t="shared" si="83"/>
        <v>PROFIL U_3.5_200_85_85</v>
      </c>
      <c r="Q1179">
        <f t="shared" si="80"/>
        <v>0</v>
      </c>
    </row>
    <row r="1180" spans="1:17">
      <c r="A1180" s="626" t="s">
        <v>20464</v>
      </c>
      <c r="B1180" s="627">
        <v>3.5</v>
      </c>
      <c r="C1180" s="626">
        <v>200</v>
      </c>
      <c r="D1180" s="629" t="str">
        <f t="shared" si="81"/>
        <v>PROFIL U_3.5_200</v>
      </c>
      <c r="E1180">
        <v>90</v>
      </c>
      <c r="F1180" s="629" t="str">
        <f t="shared" si="82"/>
        <v>PROFIL U_3.5_200_90</v>
      </c>
      <c r="G1180">
        <v>90</v>
      </c>
      <c r="H1180" s="629" t="str">
        <f t="shared" si="83"/>
        <v>PROFIL U_3.5_200_90_90</v>
      </c>
      <c r="Q1180">
        <f t="shared" si="80"/>
        <v>0</v>
      </c>
    </row>
    <row r="1181" spans="1:17">
      <c r="A1181" s="626" t="s">
        <v>20464</v>
      </c>
      <c r="B1181" s="627">
        <v>3.5</v>
      </c>
      <c r="C1181" s="626">
        <v>200</v>
      </c>
      <c r="D1181" s="629" t="str">
        <f t="shared" si="81"/>
        <v>PROFIL U_3.5_200</v>
      </c>
      <c r="E1181">
        <v>95</v>
      </c>
      <c r="F1181" s="629" t="str">
        <f t="shared" si="82"/>
        <v>PROFIL U_3.5_200_95</v>
      </c>
      <c r="G1181">
        <v>95</v>
      </c>
      <c r="H1181" s="629" t="str">
        <f t="shared" si="83"/>
        <v>PROFIL U_3.5_200_95_95</v>
      </c>
      <c r="Q1181">
        <f t="shared" si="80"/>
        <v>0</v>
      </c>
    </row>
    <row r="1182" spans="1:17">
      <c r="A1182" s="626" t="s">
        <v>20464</v>
      </c>
      <c r="B1182" s="627">
        <v>3.5</v>
      </c>
      <c r="C1182" s="626">
        <v>200</v>
      </c>
      <c r="D1182" s="629" t="str">
        <f t="shared" si="81"/>
        <v>PROFIL U_3.5_200</v>
      </c>
      <c r="E1182">
        <v>100</v>
      </c>
      <c r="F1182" s="629" t="str">
        <f t="shared" si="82"/>
        <v>PROFIL U_3.5_200_100</v>
      </c>
      <c r="G1182">
        <v>100</v>
      </c>
      <c r="H1182" s="629" t="str">
        <f t="shared" si="83"/>
        <v>PROFIL U_3.5_200_100_100</v>
      </c>
      <c r="Q1182">
        <f t="shared" ref="Q1182:Q1245" si="84">I1182-K1182</f>
        <v>0</v>
      </c>
    </row>
    <row r="1183" spans="1:17">
      <c r="A1183" s="626" t="s">
        <v>20464</v>
      </c>
      <c r="B1183" s="627">
        <v>3.5</v>
      </c>
      <c r="C1183" s="626">
        <v>210</v>
      </c>
      <c r="D1183" s="629" t="str">
        <f t="shared" si="81"/>
        <v>PROFIL U_3.5_210</v>
      </c>
      <c r="E1183">
        <v>40</v>
      </c>
      <c r="F1183" s="629" t="str">
        <f t="shared" si="82"/>
        <v>PROFIL U_3.5_210_40</v>
      </c>
      <c r="G1183">
        <v>40</v>
      </c>
      <c r="H1183" s="629" t="str">
        <f t="shared" si="83"/>
        <v>PROFIL U_3.5_210_40_40</v>
      </c>
      <c r="Q1183">
        <f t="shared" si="84"/>
        <v>0</v>
      </c>
    </row>
    <row r="1184" spans="1:17">
      <c r="A1184" s="626" t="s">
        <v>20464</v>
      </c>
      <c r="B1184" s="627">
        <v>3.5</v>
      </c>
      <c r="C1184" s="626">
        <v>210</v>
      </c>
      <c r="D1184" s="629" t="str">
        <f t="shared" si="81"/>
        <v>PROFIL U_3.5_210</v>
      </c>
      <c r="E1184">
        <v>45</v>
      </c>
      <c r="F1184" s="629" t="str">
        <f t="shared" si="82"/>
        <v>PROFIL U_3.5_210_45</v>
      </c>
      <c r="G1184">
        <v>45</v>
      </c>
      <c r="H1184" s="629" t="str">
        <f t="shared" si="83"/>
        <v>PROFIL U_3.5_210_45_45</v>
      </c>
      <c r="Q1184">
        <f t="shared" si="84"/>
        <v>0</v>
      </c>
    </row>
    <row r="1185" spans="1:17">
      <c r="A1185" s="626" t="s">
        <v>20464</v>
      </c>
      <c r="B1185" s="627">
        <v>3.5</v>
      </c>
      <c r="C1185" s="626">
        <v>210</v>
      </c>
      <c r="D1185" s="629" t="str">
        <f t="shared" si="81"/>
        <v>PROFIL U_3.5_210</v>
      </c>
      <c r="E1185">
        <v>50</v>
      </c>
      <c r="F1185" s="629" t="str">
        <f t="shared" si="82"/>
        <v>PROFIL U_3.5_210_50</v>
      </c>
      <c r="G1185">
        <v>50</v>
      </c>
      <c r="H1185" s="629" t="str">
        <f t="shared" si="83"/>
        <v>PROFIL U_3.5_210_50_50</v>
      </c>
      <c r="Q1185">
        <f t="shared" si="84"/>
        <v>0</v>
      </c>
    </row>
    <row r="1186" spans="1:17">
      <c r="A1186" s="626" t="s">
        <v>20464</v>
      </c>
      <c r="B1186" s="627">
        <v>3.5</v>
      </c>
      <c r="C1186" s="626">
        <v>210</v>
      </c>
      <c r="D1186" s="629" t="str">
        <f t="shared" si="81"/>
        <v>PROFIL U_3.5_210</v>
      </c>
      <c r="E1186">
        <v>55</v>
      </c>
      <c r="F1186" s="629" t="str">
        <f t="shared" si="82"/>
        <v>PROFIL U_3.5_210_55</v>
      </c>
      <c r="G1186">
        <v>55</v>
      </c>
      <c r="H1186" s="629" t="str">
        <f t="shared" si="83"/>
        <v>PROFIL U_3.5_210_55_55</v>
      </c>
      <c r="Q1186">
        <f t="shared" si="84"/>
        <v>0</v>
      </c>
    </row>
    <row r="1187" spans="1:17">
      <c r="A1187" s="626" t="s">
        <v>20464</v>
      </c>
      <c r="B1187" s="627">
        <v>3.5</v>
      </c>
      <c r="C1187" s="626">
        <v>210</v>
      </c>
      <c r="D1187" s="629" t="str">
        <f t="shared" si="81"/>
        <v>PROFIL U_3.5_210</v>
      </c>
      <c r="E1187">
        <v>60</v>
      </c>
      <c r="F1187" s="629" t="str">
        <f t="shared" si="82"/>
        <v>PROFIL U_3.5_210_60</v>
      </c>
      <c r="G1187">
        <v>60</v>
      </c>
      <c r="H1187" s="629" t="str">
        <f t="shared" si="83"/>
        <v>PROFIL U_3.5_210_60_60</v>
      </c>
      <c r="Q1187">
        <f t="shared" si="84"/>
        <v>0</v>
      </c>
    </row>
    <row r="1188" spans="1:17">
      <c r="A1188" s="626" t="s">
        <v>20464</v>
      </c>
      <c r="B1188" s="627">
        <v>3.5</v>
      </c>
      <c r="C1188" s="626">
        <v>210</v>
      </c>
      <c r="D1188" s="629" t="str">
        <f t="shared" si="81"/>
        <v>PROFIL U_3.5_210</v>
      </c>
      <c r="E1188">
        <v>65</v>
      </c>
      <c r="F1188" s="629" t="str">
        <f t="shared" si="82"/>
        <v>PROFIL U_3.5_210_65</v>
      </c>
      <c r="G1188">
        <v>65</v>
      </c>
      <c r="H1188" s="629" t="str">
        <f t="shared" si="83"/>
        <v>PROFIL U_3.5_210_65_65</v>
      </c>
      <c r="Q1188">
        <f t="shared" si="84"/>
        <v>0</v>
      </c>
    </row>
    <row r="1189" spans="1:17">
      <c r="A1189" s="626" t="s">
        <v>20464</v>
      </c>
      <c r="B1189" s="627">
        <v>3.5</v>
      </c>
      <c r="C1189" s="626">
        <v>210</v>
      </c>
      <c r="D1189" s="629" t="str">
        <f t="shared" si="81"/>
        <v>PROFIL U_3.5_210</v>
      </c>
      <c r="E1189">
        <v>70</v>
      </c>
      <c r="F1189" s="629" t="str">
        <f t="shared" si="82"/>
        <v>PROFIL U_3.5_210_70</v>
      </c>
      <c r="G1189">
        <v>70</v>
      </c>
      <c r="H1189" s="629" t="str">
        <f t="shared" si="83"/>
        <v>PROFIL U_3.5_210_70_70</v>
      </c>
      <c r="Q1189">
        <f t="shared" si="84"/>
        <v>0</v>
      </c>
    </row>
    <row r="1190" spans="1:17">
      <c r="A1190" s="626" t="s">
        <v>20464</v>
      </c>
      <c r="B1190" s="627">
        <v>3.5</v>
      </c>
      <c r="C1190" s="626">
        <v>210</v>
      </c>
      <c r="D1190" s="629" t="str">
        <f t="shared" si="81"/>
        <v>PROFIL U_3.5_210</v>
      </c>
      <c r="E1190">
        <v>75</v>
      </c>
      <c r="F1190" s="629" t="str">
        <f t="shared" si="82"/>
        <v>PROFIL U_3.5_210_75</v>
      </c>
      <c r="G1190">
        <v>75</v>
      </c>
      <c r="H1190" s="629" t="str">
        <f t="shared" si="83"/>
        <v>PROFIL U_3.5_210_75_75</v>
      </c>
      <c r="Q1190">
        <f t="shared" si="84"/>
        <v>0</v>
      </c>
    </row>
    <row r="1191" spans="1:17">
      <c r="A1191" s="626" t="s">
        <v>20464</v>
      </c>
      <c r="B1191" s="627">
        <v>3.5</v>
      </c>
      <c r="C1191" s="626">
        <v>210</v>
      </c>
      <c r="D1191" s="629" t="str">
        <f t="shared" si="81"/>
        <v>PROFIL U_3.5_210</v>
      </c>
      <c r="E1191">
        <v>80</v>
      </c>
      <c r="F1191" s="629" t="str">
        <f t="shared" si="82"/>
        <v>PROFIL U_3.5_210_80</v>
      </c>
      <c r="G1191">
        <v>80</v>
      </c>
      <c r="H1191" s="629" t="str">
        <f t="shared" si="83"/>
        <v>PROFIL U_3.5_210_80_80</v>
      </c>
      <c r="Q1191">
        <f t="shared" si="84"/>
        <v>0</v>
      </c>
    </row>
    <row r="1192" spans="1:17">
      <c r="A1192" s="626" t="s">
        <v>20464</v>
      </c>
      <c r="B1192" s="627">
        <v>3.5</v>
      </c>
      <c r="C1192" s="626">
        <v>210</v>
      </c>
      <c r="D1192" s="629" t="str">
        <f t="shared" si="81"/>
        <v>PROFIL U_3.5_210</v>
      </c>
      <c r="E1192">
        <v>85</v>
      </c>
      <c r="F1192" s="629" t="str">
        <f t="shared" si="82"/>
        <v>PROFIL U_3.5_210_85</v>
      </c>
      <c r="G1192">
        <v>85</v>
      </c>
      <c r="H1192" s="629" t="str">
        <f t="shared" si="83"/>
        <v>PROFIL U_3.5_210_85_85</v>
      </c>
      <c r="Q1192">
        <f t="shared" si="84"/>
        <v>0</v>
      </c>
    </row>
    <row r="1193" spans="1:17">
      <c r="A1193" s="626" t="s">
        <v>20464</v>
      </c>
      <c r="B1193" s="627">
        <v>3.5</v>
      </c>
      <c r="C1193" s="626">
        <v>210</v>
      </c>
      <c r="D1193" s="629" t="str">
        <f t="shared" si="81"/>
        <v>PROFIL U_3.5_210</v>
      </c>
      <c r="E1193">
        <v>90</v>
      </c>
      <c r="F1193" s="629" t="str">
        <f t="shared" si="82"/>
        <v>PROFIL U_3.5_210_90</v>
      </c>
      <c r="G1193">
        <v>90</v>
      </c>
      <c r="H1193" s="629" t="str">
        <f t="shared" si="83"/>
        <v>PROFIL U_3.5_210_90_90</v>
      </c>
      <c r="Q1193">
        <f t="shared" si="84"/>
        <v>0</v>
      </c>
    </row>
    <row r="1194" spans="1:17">
      <c r="A1194" s="626" t="s">
        <v>20464</v>
      </c>
      <c r="B1194" s="627">
        <v>3.5</v>
      </c>
      <c r="C1194" s="626">
        <v>210</v>
      </c>
      <c r="D1194" s="629" t="str">
        <f t="shared" si="81"/>
        <v>PROFIL U_3.5_210</v>
      </c>
      <c r="E1194">
        <v>95</v>
      </c>
      <c r="F1194" s="629" t="str">
        <f t="shared" si="82"/>
        <v>PROFIL U_3.5_210_95</v>
      </c>
      <c r="G1194">
        <v>95</v>
      </c>
      <c r="H1194" s="629" t="str">
        <f t="shared" si="83"/>
        <v>PROFIL U_3.5_210_95_95</v>
      </c>
      <c r="Q1194">
        <f t="shared" si="84"/>
        <v>0</v>
      </c>
    </row>
    <row r="1195" spans="1:17">
      <c r="A1195" s="626" t="s">
        <v>20464</v>
      </c>
      <c r="B1195" s="627">
        <v>3.5</v>
      </c>
      <c r="C1195" s="626">
        <v>210</v>
      </c>
      <c r="D1195" s="629" t="str">
        <f t="shared" si="81"/>
        <v>PROFIL U_3.5_210</v>
      </c>
      <c r="E1195">
        <v>100</v>
      </c>
      <c r="F1195" s="629" t="str">
        <f t="shared" si="82"/>
        <v>PROFIL U_3.5_210_100</v>
      </c>
      <c r="G1195">
        <v>100</v>
      </c>
      <c r="H1195" s="629" t="str">
        <f t="shared" si="83"/>
        <v>PROFIL U_3.5_210_100_100</v>
      </c>
      <c r="Q1195">
        <f t="shared" si="84"/>
        <v>0</v>
      </c>
    </row>
    <row r="1196" spans="1:17">
      <c r="A1196" s="626" t="s">
        <v>20464</v>
      </c>
      <c r="B1196" s="627">
        <v>3.5</v>
      </c>
      <c r="C1196" s="626">
        <v>220</v>
      </c>
      <c r="D1196" s="629" t="str">
        <f t="shared" si="81"/>
        <v>PROFIL U_3.5_220</v>
      </c>
      <c r="E1196">
        <v>40</v>
      </c>
      <c r="F1196" s="629" t="str">
        <f t="shared" si="82"/>
        <v>PROFIL U_3.5_220_40</v>
      </c>
      <c r="G1196">
        <v>40</v>
      </c>
      <c r="H1196" s="629" t="str">
        <f t="shared" si="83"/>
        <v>PROFIL U_3.5_220_40_40</v>
      </c>
      <c r="Q1196">
        <f t="shared" si="84"/>
        <v>0</v>
      </c>
    </row>
    <row r="1197" spans="1:17">
      <c r="A1197" s="626" t="s">
        <v>20464</v>
      </c>
      <c r="B1197" s="627">
        <v>3.5</v>
      </c>
      <c r="C1197" s="626">
        <v>220</v>
      </c>
      <c r="D1197" s="629" t="str">
        <f t="shared" si="81"/>
        <v>PROFIL U_3.5_220</v>
      </c>
      <c r="E1197">
        <v>45</v>
      </c>
      <c r="F1197" s="629" t="str">
        <f t="shared" si="82"/>
        <v>PROFIL U_3.5_220_45</v>
      </c>
      <c r="G1197">
        <v>45</v>
      </c>
      <c r="H1197" s="629" t="str">
        <f t="shared" si="83"/>
        <v>PROFIL U_3.5_220_45_45</v>
      </c>
      <c r="Q1197">
        <f t="shared" si="84"/>
        <v>0</v>
      </c>
    </row>
    <row r="1198" spans="1:17">
      <c r="A1198" s="626" t="s">
        <v>20464</v>
      </c>
      <c r="B1198" s="627">
        <v>3.5</v>
      </c>
      <c r="C1198" s="626">
        <v>220</v>
      </c>
      <c r="D1198" s="629" t="str">
        <f t="shared" si="81"/>
        <v>PROFIL U_3.5_220</v>
      </c>
      <c r="E1198">
        <v>50</v>
      </c>
      <c r="F1198" s="629" t="str">
        <f t="shared" si="82"/>
        <v>PROFIL U_3.5_220_50</v>
      </c>
      <c r="G1198">
        <v>50</v>
      </c>
      <c r="H1198" s="629" t="str">
        <f t="shared" si="83"/>
        <v>PROFIL U_3.5_220_50_50</v>
      </c>
      <c r="Q1198">
        <f t="shared" si="84"/>
        <v>0</v>
      </c>
    </row>
    <row r="1199" spans="1:17">
      <c r="A1199" s="626" t="s">
        <v>20464</v>
      </c>
      <c r="B1199" s="627">
        <v>3.5</v>
      </c>
      <c r="C1199" s="626">
        <v>220</v>
      </c>
      <c r="D1199" s="629" t="str">
        <f t="shared" si="81"/>
        <v>PROFIL U_3.5_220</v>
      </c>
      <c r="E1199">
        <v>55</v>
      </c>
      <c r="F1199" s="629" t="str">
        <f t="shared" si="82"/>
        <v>PROFIL U_3.5_220_55</v>
      </c>
      <c r="G1199">
        <v>55</v>
      </c>
      <c r="H1199" s="629" t="str">
        <f t="shared" si="83"/>
        <v>PROFIL U_3.5_220_55_55</v>
      </c>
      <c r="Q1199">
        <f t="shared" si="84"/>
        <v>0</v>
      </c>
    </row>
    <row r="1200" spans="1:17">
      <c r="A1200" s="626" t="s">
        <v>20464</v>
      </c>
      <c r="B1200" s="627">
        <v>3.5</v>
      </c>
      <c r="C1200" s="626">
        <v>220</v>
      </c>
      <c r="D1200" s="629" t="str">
        <f t="shared" si="81"/>
        <v>PROFIL U_3.5_220</v>
      </c>
      <c r="E1200">
        <v>60</v>
      </c>
      <c r="F1200" s="629" t="str">
        <f t="shared" si="82"/>
        <v>PROFIL U_3.5_220_60</v>
      </c>
      <c r="G1200">
        <v>60</v>
      </c>
      <c r="H1200" s="629" t="str">
        <f t="shared" si="83"/>
        <v>PROFIL U_3.5_220_60_60</v>
      </c>
      <c r="Q1200">
        <f t="shared" si="84"/>
        <v>0</v>
      </c>
    </row>
    <row r="1201" spans="1:17">
      <c r="A1201" s="626" t="s">
        <v>20464</v>
      </c>
      <c r="B1201" s="627">
        <v>3.5</v>
      </c>
      <c r="C1201" s="626">
        <v>220</v>
      </c>
      <c r="D1201" s="629" t="str">
        <f t="shared" si="81"/>
        <v>PROFIL U_3.5_220</v>
      </c>
      <c r="E1201">
        <v>65</v>
      </c>
      <c r="F1201" s="629" t="str">
        <f t="shared" si="82"/>
        <v>PROFIL U_3.5_220_65</v>
      </c>
      <c r="G1201">
        <v>65</v>
      </c>
      <c r="H1201" s="629" t="str">
        <f t="shared" si="83"/>
        <v>PROFIL U_3.5_220_65_65</v>
      </c>
      <c r="Q1201">
        <f t="shared" si="84"/>
        <v>0</v>
      </c>
    </row>
    <row r="1202" spans="1:17">
      <c r="A1202" s="626" t="s">
        <v>20464</v>
      </c>
      <c r="B1202" s="627">
        <v>3.5</v>
      </c>
      <c r="C1202" s="626">
        <v>220</v>
      </c>
      <c r="D1202" s="629" t="str">
        <f t="shared" si="81"/>
        <v>PROFIL U_3.5_220</v>
      </c>
      <c r="E1202">
        <v>70</v>
      </c>
      <c r="F1202" s="629" t="str">
        <f t="shared" si="82"/>
        <v>PROFIL U_3.5_220_70</v>
      </c>
      <c r="G1202">
        <v>70</v>
      </c>
      <c r="H1202" s="629" t="str">
        <f t="shared" si="83"/>
        <v>PROFIL U_3.5_220_70_70</v>
      </c>
      <c r="Q1202">
        <f t="shared" si="84"/>
        <v>0</v>
      </c>
    </row>
    <row r="1203" spans="1:17">
      <c r="A1203" s="626" t="s">
        <v>20464</v>
      </c>
      <c r="B1203" s="627">
        <v>3.5</v>
      </c>
      <c r="C1203" s="626">
        <v>220</v>
      </c>
      <c r="D1203" s="629" t="str">
        <f t="shared" si="81"/>
        <v>PROFIL U_3.5_220</v>
      </c>
      <c r="E1203">
        <v>75</v>
      </c>
      <c r="F1203" s="629" t="str">
        <f t="shared" si="82"/>
        <v>PROFIL U_3.5_220_75</v>
      </c>
      <c r="G1203">
        <v>75</v>
      </c>
      <c r="H1203" s="629" t="str">
        <f t="shared" si="83"/>
        <v>PROFIL U_3.5_220_75_75</v>
      </c>
      <c r="Q1203">
        <f t="shared" si="84"/>
        <v>0</v>
      </c>
    </row>
    <row r="1204" spans="1:17">
      <c r="A1204" s="626" t="s">
        <v>20464</v>
      </c>
      <c r="B1204" s="627">
        <v>3.5</v>
      </c>
      <c r="C1204" s="626">
        <v>220</v>
      </c>
      <c r="D1204" s="629" t="str">
        <f t="shared" si="81"/>
        <v>PROFIL U_3.5_220</v>
      </c>
      <c r="E1204">
        <v>80</v>
      </c>
      <c r="F1204" s="629" t="str">
        <f t="shared" si="82"/>
        <v>PROFIL U_3.5_220_80</v>
      </c>
      <c r="G1204">
        <v>80</v>
      </c>
      <c r="H1204" s="629" t="str">
        <f t="shared" si="83"/>
        <v>PROFIL U_3.5_220_80_80</v>
      </c>
      <c r="Q1204">
        <f t="shared" si="84"/>
        <v>0</v>
      </c>
    </row>
    <row r="1205" spans="1:17">
      <c r="A1205" s="626" t="s">
        <v>20464</v>
      </c>
      <c r="B1205" s="627">
        <v>3.5</v>
      </c>
      <c r="C1205" s="626">
        <v>220</v>
      </c>
      <c r="D1205" s="629" t="str">
        <f t="shared" si="81"/>
        <v>PROFIL U_3.5_220</v>
      </c>
      <c r="E1205">
        <v>85</v>
      </c>
      <c r="F1205" s="629" t="str">
        <f t="shared" si="82"/>
        <v>PROFIL U_3.5_220_85</v>
      </c>
      <c r="G1205">
        <v>85</v>
      </c>
      <c r="H1205" s="629" t="str">
        <f t="shared" si="83"/>
        <v>PROFIL U_3.5_220_85_85</v>
      </c>
      <c r="Q1205">
        <f t="shared" si="84"/>
        <v>0</v>
      </c>
    </row>
    <row r="1206" spans="1:17">
      <c r="A1206" s="626" t="s">
        <v>20464</v>
      </c>
      <c r="B1206" s="627">
        <v>3.5</v>
      </c>
      <c r="C1206" s="626">
        <v>220</v>
      </c>
      <c r="D1206" s="629" t="str">
        <f t="shared" si="81"/>
        <v>PROFIL U_3.5_220</v>
      </c>
      <c r="E1206">
        <v>90</v>
      </c>
      <c r="F1206" s="629" t="str">
        <f t="shared" si="82"/>
        <v>PROFIL U_3.5_220_90</v>
      </c>
      <c r="G1206">
        <v>90</v>
      </c>
      <c r="H1206" s="629" t="str">
        <f t="shared" si="83"/>
        <v>PROFIL U_3.5_220_90_90</v>
      </c>
      <c r="Q1206">
        <f t="shared" si="84"/>
        <v>0</v>
      </c>
    </row>
    <row r="1207" spans="1:17">
      <c r="A1207" s="626" t="s">
        <v>20464</v>
      </c>
      <c r="B1207" s="627">
        <v>3.5</v>
      </c>
      <c r="C1207" s="626">
        <v>220</v>
      </c>
      <c r="D1207" s="629" t="str">
        <f t="shared" si="81"/>
        <v>PROFIL U_3.5_220</v>
      </c>
      <c r="E1207">
        <v>95</v>
      </c>
      <c r="F1207" s="629" t="str">
        <f t="shared" si="82"/>
        <v>PROFIL U_3.5_220_95</v>
      </c>
      <c r="G1207">
        <v>95</v>
      </c>
      <c r="H1207" s="629" t="str">
        <f t="shared" si="83"/>
        <v>PROFIL U_3.5_220_95_95</v>
      </c>
      <c r="Q1207">
        <f t="shared" si="84"/>
        <v>0</v>
      </c>
    </row>
    <row r="1208" spans="1:17">
      <c r="A1208" s="626" t="s">
        <v>20464</v>
      </c>
      <c r="B1208" s="627">
        <v>3.5</v>
      </c>
      <c r="C1208" s="626">
        <v>220</v>
      </c>
      <c r="D1208" s="629" t="str">
        <f t="shared" si="81"/>
        <v>PROFIL U_3.5_220</v>
      </c>
      <c r="E1208">
        <v>100</v>
      </c>
      <c r="F1208" s="629" t="str">
        <f t="shared" si="82"/>
        <v>PROFIL U_3.5_220_100</v>
      </c>
      <c r="G1208">
        <v>100</v>
      </c>
      <c r="H1208" s="629" t="str">
        <f t="shared" si="83"/>
        <v>PROFIL U_3.5_220_100_100</v>
      </c>
      <c r="Q1208">
        <f t="shared" si="84"/>
        <v>0</v>
      </c>
    </row>
    <row r="1209" spans="1:17">
      <c r="A1209" s="626" t="s">
        <v>20464</v>
      </c>
      <c r="B1209" s="627">
        <v>3.5</v>
      </c>
      <c r="C1209" s="626">
        <v>230</v>
      </c>
      <c r="D1209" s="629" t="str">
        <f t="shared" si="81"/>
        <v>PROFIL U_3.5_230</v>
      </c>
      <c r="E1209">
        <v>40</v>
      </c>
      <c r="F1209" s="629" t="str">
        <f t="shared" si="82"/>
        <v>PROFIL U_3.5_230_40</v>
      </c>
      <c r="G1209">
        <v>40</v>
      </c>
      <c r="H1209" s="629" t="str">
        <f t="shared" si="83"/>
        <v>PROFIL U_3.5_230_40_40</v>
      </c>
      <c r="Q1209">
        <f t="shared" si="84"/>
        <v>0</v>
      </c>
    </row>
    <row r="1210" spans="1:17">
      <c r="A1210" s="626" t="s">
        <v>20464</v>
      </c>
      <c r="B1210" s="627">
        <v>3.5</v>
      </c>
      <c r="C1210" s="626">
        <v>230</v>
      </c>
      <c r="D1210" s="629" t="str">
        <f t="shared" si="81"/>
        <v>PROFIL U_3.5_230</v>
      </c>
      <c r="E1210">
        <v>45</v>
      </c>
      <c r="F1210" s="629" t="str">
        <f t="shared" si="82"/>
        <v>PROFIL U_3.5_230_45</v>
      </c>
      <c r="G1210">
        <v>45</v>
      </c>
      <c r="H1210" s="629" t="str">
        <f t="shared" si="83"/>
        <v>PROFIL U_3.5_230_45_45</v>
      </c>
      <c r="Q1210">
        <f t="shared" si="84"/>
        <v>0</v>
      </c>
    </row>
    <row r="1211" spans="1:17">
      <c r="A1211" s="626" t="s">
        <v>20464</v>
      </c>
      <c r="B1211" s="627">
        <v>3.5</v>
      </c>
      <c r="C1211" s="626">
        <v>230</v>
      </c>
      <c r="D1211" s="629" t="str">
        <f t="shared" si="81"/>
        <v>PROFIL U_3.5_230</v>
      </c>
      <c r="E1211">
        <v>50</v>
      </c>
      <c r="F1211" s="629" t="str">
        <f t="shared" si="82"/>
        <v>PROFIL U_3.5_230_50</v>
      </c>
      <c r="G1211">
        <v>50</v>
      </c>
      <c r="H1211" s="629" t="str">
        <f t="shared" si="83"/>
        <v>PROFIL U_3.5_230_50_50</v>
      </c>
      <c r="Q1211">
        <f t="shared" si="84"/>
        <v>0</v>
      </c>
    </row>
    <row r="1212" spans="1:17">
      <c r="A1212" s="626" t="s">
        <v>20464</v>
      </c>
      <c r="B1212" s="627">
        <v>3.5</v>
      </c>
      <c r="C1212" s="626">
        <v>230</v>
      </c>
      <c r="D1212" s="629" t="str">
        <f t="shared" si="81"/>
        <v>PROFIL U_3.5_230</v>
      </c>
      <c r="E1212">
        <v>55</v>
      </c>
      <c r="F1212" s="629" t="str">
        <f t="shared" si="82"/>
        <v>PROFIL U_3.5_230_55</v>
      </c>
      <c r="G1212">
        <v>55</v>
      </c>
      <c r="H1212" s="629" t="str">
        <f t="shared" si="83"/>
        <v>PROFIL U_3.5_230_55_55</v>
      </c>
      <c r="Q1212">
        <f t="shared" si="84"/>
        <v>0</v>
      </c>
    </row>
    <row r="1213" spans="1:17">
      <c r="A1213" s="626" t="s">
        <v>20464</v>
      </c>
      <c r="B1213" s="627">
        <v>3.5</v>
      </c>
      <c r="C1213" s="626">
        <v>230</v>
      </c>
      <c r="D1213" s="629" t="str">
        <f t="shared" si="81"/>
        <v>PROFIL U_3.5_230</v>
      </c>
      <c r="E1213">
        <v>60</v>
      </c>
      <c r="F1213" s="629" t="str">
        <f t="shared" si="82"/>
        <v>PROFIL U_3.5_230_60</v>
      </c>
      <c r="G1213">
        <v>60</v>
      </c>
      <c r="H1213" s="629" t="str">
        <f t="shared" si="83"/>
        <v>PROFIL U_3.5_230_60_60</v>
      </c>
      <c r="Q1213">
        <f t="shared" si="84"/>
        <v>0</v>
      </c>
    </row>
    <row r="1214" spans="1:17">
      <c r="A1214" s="626" t="s">
        <v>20464</v>
      </c>
      <c r="B1214" s="627">
        <v>3.5</v>
      </c>
      <c r="C1214" s="626">
        <v>230</v>
      </c>
      <c r="D1214" s="629" t="str">
        <f t="shared" si="81"/>
        <v>PROFIL U_3.5_230</v>
      </c>
      <c r="E1214">
        <v>65</v>
      </c>
      <c r="F1214" s="629" t="str">
        <f t="shared" si="82"/>
        <v>PROFIL U_3.5_230_65</v>
      </c>
      <c r="G1214">
        <v>65</v>
      </c>
      <c r="H1214" s="629" t="str">
        <f t="shared" si="83"/>
        <v>PROFIL U_3.5_230_65_65</v>
      </c>
      <c r="Q1214">
        <f t="shared" si="84"/>
        <v>0</v>
      </c>
    </row>
    <row r="1215" spans="1:17">
      <c r="A1215" s="626" t="s">
        <v>20464</v>
      </c>
      <c r="B1215" s="627">
        <v>3.5</v>
      </c>
      <c r="C1215" s="626">
        <v>230</v>
      </c>
      <c r="D1215" s="629" t="str">
        <f t="shared" si="81"/>
        <v>PROFIL U_3.5_230</v>
      </c>
      <c r="E1215">
        <v>70</v>
      </c>
      <c r="F1215" s="629" t="str">
        <f t="shared" si="82"/>
        <v>PROFIL U_3.5_230_70</v>
      </c>
      <c r="G1215">
        <v>70</v>
      </c>
      <c r="H1215" s="629" t="str">
        <f t="shared" si="83"/>
        <v>PROFIL U_3.5_230_70_70</v>
      </c>
      <c r="Q1215">
        <f t="shared" si="84"/>
        <v>0</v>
      </c>
    </row>
    <row r="1216" spans="1:17">
      <c r="A1216" s="626" t="s">
        <v>20464</v>
      </c>
      <c r="B1216" s="627">
        <v>3.5</v>
      </c>
      <c r="C1216" s="626">
        <v>230</v>
      </c>
      <c r="D1216" s="629" t="str">
        <f t="shared" si="81"/>
        <v>PROFIL U_3.5_230</v>
      </c>
      <c r="E1216">
        <v>75</v>
      </c>
      <c r="F1216" s="629" t="str">
        <f t="shared" si="82"/>
        <v>PROFIL U_3.5_230_75</v>
      </c>
      <c r="G1216">
        <v>75</v>
      </c>
      <c r="H1216" s="629" t="str">
        <f t="shared" si="83"/>
        <v>PROFIL U_3.5_230_75_75</v>
      </c>
      <c r="Q1216">
        <f t="shared" si="84"/>
        <v>0</v>
      </c>
    </row>
    <row r="1217" spans="1:17">
      <c r="A1217" s="626" t="s">
        <v>20464</v>
      </c>
      <c r="B1217" s="627">
        <v>3.5</v>
      </c>
      <c r="C1217" s="626">
        <v>230</v>
      </c>
      <c r="D1217" s="629" t="str">
        <f t="shared" si="81"/>
        <v>PROFIL U_3.5_230</v>
      </c>
      <c r="E1217">
        <v>80</v>
      </c>
      <c r="F1217" s="629" t="str">
        <f t="shared" si="82"/>
        <v>PROFIL U_3.5_230_80</v>
      </c>
      <c r="G1217">
        <v>80</v>
      </c>
      <c r="H1217" s="629" t="str">
        <f t="shared" si="83"/>
        <v>PROFIL U_3.5_230_80_80</v>
      </c>
      <c r="Q1217">
        <f t="shared" si="84"/>
        <v>0</v>
      </c>
    </row>
    <row r="1218" spans="1:17">
      <c r="A1218" s="626" t="s">
        <v>20464</v>
      </c>
      <c r="B1218" s="627">
        <v>3.5</v>
      </c>
      <c r="C1218" s="626">
        <v>230</v>
      </c>
      <c r="D1218" s="629" t="str">
        <f t="shared" si="81"/>
        <v>PROFIL U_3.5_230</v>
      </c>
      <c r="E1218">
        <v>85</v>
      </c>
      <c r="F1218" s="629" t="str">
        <f t="shared" si="82"/>
        <v>PROFIL U_3.5_230_85</v>
      </c>
      <c r="G1218">
        <v>85</v>
      </c>
      <c r="H1218" s="629" t="str">
        <f t="shared" si="83"/>
        <v>PROFIL U_3.5_230_85_85</v>
      </c>
      <c r="Q1218">
        <f t="shared" si="84"/>
        <v>0</v>
      </c>
    </row>
    <row r="1219" spans="1:17">
      <c r="A1219" s="626" t="s">
        <v>20464</v>
      </c>
      <c r="B1219" s="627">
        <v>3.5</v>
      </c>
      <c r="C1219" s="626">
        <v>230</v>
      </c>
      <c r="D1219" s="629" t="str">
        <f t="shared" si="81"/>
        <v>PROFIL U_3.5_230</v>
      </c>
      <c r="E1219">
        <v>90</v>
      </c>
      <c r="F1219" s="629" t="str">
        <f t="shared" si="82"/>
        <v>PROFIL U_3.5_230_90</v>
      </c>
      <c r="G1219">
        <v>90</v>
      </c>
      <c r="H1219" s="629" t="str">
        <f t="shared" si="83"/>
        <v>PROFIL U_3.5_230_90_90</v>
      </c>
      <c r="Q1219">
        <f t="shared" si="84"/>
        <v>0</v>
      </c>
    </row>
    <row r="1220" spans="1:17">
      <c r="A1220" s="626" t="s">
        <v>20464</v>
      </c>
      <c r="B1220" s="627">
        <v>3.5</v>
      </c>
      <c r="C1220" s="626">
        <v>230</v>
      </c>
      <c r="D1220" s="629" t="str">
        <f t="shared" si="81"/>
        <v>PROFIL U_3.5_230</v>
      </c>
      <c r="E1220">
        <v>95</v>
      </c>
      <c r="F1220" s="629" t="str">
        <f t="shared" si="82"/>
        <v>PROFIL U_3.5_230_95</v>
      </c>
      <c r="G1220">
        <v>95</v>
      </c>
      <c r="H1220" s="629" t="str">
        <f t="shared" si="83"/>
        <v>PROFIL U_3.5_230_95_95</v>
      </c>
      <c r="Q1220">
        <f t="shared" si="84"/>
        <v>0</v>
      </c>
    </row>
    <row r="1221" spans="1:17">
      <c r="A1221" s="626" t="s">
        <v>20464</v>
      </c>
      <c r="B1221" s="627">
        <v>3.5</v>
      </c>
      <c r="C1221" s="626">
        <v>230</v>
      </c>
      <c r="D1221" s="629" t="str">
        <f t="shared" si="81"/>
        <v>PROFIL U_3.5_230</v>
      </c>
      <c r="E1221">
        <v>100</v>
      </c>
      <c r="F1221" s="629" t="str">
        <f t="shared" si="82"/>
        <v>PROFIL U_3.5_230_100</v>
      </c>
      <c r="G1221">
        <v>100</v>
      </c>
      <c r="H1221" s="629" t="str">
        <f t="shared" si="83"/>
        <v>PROFIL U_3.5_230_100_100</v>
      </c>
      <c r="Q1221">
        <f t="shared" si="84"/>
        <v>0</v>
      </c>
    </row>
    <row r="1222" spans="1:17">
      <c r="A1222" s="626" t="s">
        <v>20464</v>
      </c>
      <c r="B1222" s="627">
        <v>3.5</v>
      </c>
      <c r="C1222" s="626">
        <v>240</v>
      </c>
      <c r="D1222" s="629" t="str">
        <f t="shared" si="81"/>
        <v>PROFIL U_3.5_240</v>
      </c>
      <c r="E1222">
        <v>40</v>
      </c>
      <c r="F1222" s="629" t="str">
        <f t="shared" si="82"/>
        <v>PROFIL U_3.5_240_40</v>
      </c>
      <c r="G1222">
        <v>40</v>
      </c>
      <c r="H1222" s="629" t="str">
        <f t="shared" si="83"/>
        <v>PROFIL U_3.5_240_40_40</v>
      </c>
      <c r="Q1222">
        <f t="shared" si="84"/>
        <v>0</v>
      </c>
    </row>
    <row r="1223" spans="1:17">
      <c r="A1223" s="626" t="s">
        <v>20464</v>
      </c>
      <c r="B1223" s="627">
        <v>3.5</v>
      </c>
      <c r="C1223" s="626">
        <v>240</v>
      </c>
      <c r="D1223" s="629" t="str">
        <f t="shared" si="81"/>
        <v>PROFIL U_3.5_240</v>
      </c>
      <c r="E1223">
        <v>45</v>
      </c>
      <c r="F1223" s="629" t="str">
        <f t="shared" si="82"/>
        <v>PROFIL U_3.5_240_45</v>
      </c>
      <c r="G1223">
        <v>45</v>
      </c>
      <c r="H1223" s="629" t="str">
        <f t="shared" si="83"/>
        <v>PROFIL U_3.5_240_45_45</v>
      </c>
      <c r="Q1223">
        <f t="shared" si="84"/>
        <v>0</v>
      </c>
    </row>
    <row r="1224" spans="1:17">
      <c r="A1224" s="626" t="s">
        <v>20464</v>
      </c>
      <c r="B1224" s="627">
        <v>3.5</v>
      </c>
      <c r="C1224" s="626">
        <v>240</v>
      </c>
      <c r="D1224" s="629" t="str">
        <f t="shared" si="81"/>
        <v>PROFIL U_3.5_240</v>
      </c>
      <c r="E1224">
        <v>50</v>
      </c>
      <c r="F1224" s="629" t="str">
        <f t="shared" si="82"/>
        <v>PROFIL U_3.5_240_50</v>
      </c>
      <c r="G1224">
        <v>50</v>
      </c>
      <c r="H1224" s="629" t="str">
        <f t="shared" si="83"/>
        <v>PROFIL U_3.5_240_50_50</v>
      </c>
      <c r="Q1224">
        <f t="shared" si="84"/>
        <v>0</v>
      </c>
    </row>
    <row r="1225" spans="1:17">
      <c r="A1225" s="626" t="s">
        <v>20464</v>
      </c>
      <c r="B1225" s="627">
        <v>3.5</v>
      </c>
      <c r="C1225" s="626">
        <v>240</v>
      </c>
      <c r="D1225" s="629" t="str">
        <f t="shared" si="81"/>
        <v>PROFIL U_3.5_240</v>
      </c>
      <c r="E1225">
        <v>55</v>
      </c>
      <c r="F1225" s="629" t="str">
        <f t="shared" si="82"/>
        <v>PROFIL U_3.5_240_55</v>
      </c>
      <c r="G1225">
        <v>55</v>
      </c>
      <c r="H1225" s="629" t="str">
        <f t="shared" si="83"/>
        <v>PROFIL U_3.5_240_55_55</v>
      </c>
      <c r="Q1225">
        <f t="shared" si="84"/>
        <v>0</v>
      </c>
    </row>
    <row r="1226" spans="1:17">
      <c r="A1226" s="626" t="s">
        <v>20464</v>
      </c>
      <c r="B1226" s="627">
        <v>3.5</v>
      </c>
      <c r="C1226" s="626">
        <v>240</v>
      </c>
      <c r="D1226" s="629" t="str">
        <f t="shared" si="81"/>
        <v>PROFIL U_3.5_240</v>
      </c>
      <c r="E1226">
        <v>60</v>
      </c>
      <c r="F1226" s="629" t="str">
        <f t="shared" si="82"/>
        <v>PROFIL U_3.5_240_60</v>
      </c>
      <c r="G1226">
        <v>60</v>
      </c>
      <c r="H1226" s="629" t="str">
        <f t="shared" si="83"/>
        <v>PROFIL U_3.5_240_60_60</v>
      </c>
      <c r="Q1226">
        <f t="shared" si="84"/>
        <v>0</v>
      </c>
    </row>
    <row r="1227" spans="1:17">
      <c r="A1227" s="626" t="s">
        <v>20464</v>
      </c>
      <c r="B1227" s="627">
        <v>3.5</v>
      </c>
      <c r="C1227" s="626">
        <v>240</v>
      </c>
      <c r="D1227" s="629" t="str">
        <f t="shared" si="81"/>
        <v>PROFIL U_3.5_240</v>
      </c>
      <c r="E1227">
        <v>65</v>
      </c>
      <c r="F1227" s="629" t="str">
        <f t="shared" si="82"/>
        <v>PROFIL U_3.5_240_65</v>
      </c>
      <c r="G1227">
        <v>65</v>
      </c>
      <c r="H1227" s="629" t="str">
        <f t="shared" si="83"/>
        <v>PROFIL U_3.5_240_65_65</v>
      </c>
      <c r="Q1227">
        <f t="shared" si="84"/>
        <v>0</v>
      </c>
    </row>
    <row r="1228" spans="1:17">
      <c r="A1228" s="626" t="s">
        <v>20464</v>
      </c>
      <c r="B1228" s="627">
        <v>3.5</v>
      </c>
      <c r="C1228" s="626">
        <v>240</v>
      </c>
      <c r="D1228" s="629" t="str">
        <f t="shared" si="81"/>
        <v>PROFIL U_3.5_240</v>
      </c>
      <c r="E1228">
        <v>70</v>
      </c>
      <c r="F1228" s="629" t="str">
        <f t="shared" si="82"/>
        <v>PROFIL U_3.5_240_70</v>
      </c>
      <c r="G1228">
        <v>70</v>
      </c>
      <c r="H1228" s="629" t="str">
        <f t="shared" si="83"/>
        <v>PROFIL U_3.5_240_70_70</v>
      </c>
      <c r="Q1228">
        <f t="shared" si="84"/>
        <v>0</v>
      </c>
    </row>
    <row r="1229" spans="1:17">
      <c r="A1229" s="626" t="s">
        <v>20464</v>
      </c>
      <c r="B1229" s="627">
        <v>3.5</v>
      </c>
      <c r="C1229" s="626">
        <v>240</v>
      </c>
      <c r="D1229" s="629" t="str">
        <f t="shared" si="81"/>
        <v>PROFIL U_3.5_240</v>
      </c>
      <c r="E1229">
        <v>75</v>
      </c>
      <c r="F1229" s="629" t="str">
        <f t="shared" si="82"/>
        <v>PROFIL U_3.5_240_75</v>
      </c>
      <c r="G1229">
        <v>75</v>
      </c>
      <c r="H1229" s="629" t="str">
        <f t="shared" si="83"/>
        <v>PROFIL U_3.5_240_75_75</v>
      </c>
      <c r="Q1229">
        <f t="shared" si="84"/>
        <v>0</v>
      </c>
    </row>
    <row r="1230" spans="1:17">
      <c r="A1230" s="626" t="s">
        <v>20464</v>
      </c>
      <c r="B1230" s="627">
        <v>3.5</v>
      </c>
      <c r="C1230" s="626">
        <v>240</v>
      </c>
      <c r="D1230" s="629" t="str">
        <f t="shared" si="81"/>
        <v>PROFIL U_3.5_240</v>
      </c>
      <c r="E1230">
        <v>80</v>
      </c>
      <c r="F1230" s="629" t="str">
        <f t="shared" si="82"/>
        <v>PROFIL U_3.5_240_80</v>
      </c>
      <c r="G1230">
        <v>80</v>
      </c>
      <c r="H1230" s="629" t="str">
        <f t="shared" si="83"/>
        <v>PROFIL U_3.5_240_80_80</v>
      </c>
      <c r="Q1230">
        <f t="shared" si="84"/>
        <v>0</v>
      </c>
    </row>
    <row r="1231" spans="1:17">
      <c r="A1231" s="626" t="s">
        <v>20464</v>
      </c>
      <c r="B1231" s="627">
        <v>3.5</v>
      </c>
      <c r="C1231" s="626">
        <v>240</v>
      </c>
      <c r="D1231" s="629" t="str">
        <f t="shared" si="81"/>
        <v>PROFIL U_3.5_240</v>
      </c>
      <c r="E1231">
        <v>85</v>
      </c>
      <c r="F1231" s="629" t="str">
        <f t="shared" si="82"/>
        <v>PROFIL U_3.5_240_85</v>
      </c>
      <c r="G1231">
        <v>85</v>
      </c>
      <c r="H1231" s="629" t="str">
        <f t="shared" si="83"/>
        <v>PROFIL U_3.5_240_85_85</v>
      </c>
      <c r="Q1231">
        <f t="shared" si="84"/>
        <v>0</v>
      </c>
    </row>
    <row r="1232" spans="1:17">
      <c r="A1232" s="626" t="s">
        <v>20464</v>
      </c>
      <c r="B1232" s="627">
        <v>3.5</v>
      </c>
      <c r="C1232" s="626">
        <v>240</v>
      </c>
      <c r="D1232" s="629" t="str">
        <f t="shared" ref="D1232:D1295" si="85">CONCATENATE(A1232,"_",B1232,"_",C1232)</f>
        <v>PROFIL U_3.5_240</v>
      </c>
      <c r="E1232">
        <v>90</v>
      </c>
      <c r="F1232" s="629" t="str">
        <f t="shared" ref="F1232:F1295" si="86">CONCATENATE(D1232,"_",E1232)</f>
        <v>PROFIL U_3.5_240_90</v>
      </c>
      <c r="G1232">
        <v>90</v>
      </c>
      <c r="H1232" s="629" t="str">
        <f t="shared" ref="H1232:H1295" si="87">CONCATENATE(F1232,"_",G1232)</f>
        <v>PROFIL U_3.5_240_90_90</v>
      </c>
      <c r="Q1232">
        <f t="shared" si="84"/>
        <v>0</v>
      </c>
    </row>
    <row r="1233" spans="1:17">
      <c r="A1233" s="626" t="s">
        <v>20464</v>
      </c>
      <c r="B1233" s="627">
        <v>3.5</v>
      </c>
      <c r="C1233" s="626">
        <v>240</v>
      </c>
      <c r="D1233" s="629" t="str">
        <f t="shared" si="85"/>
        <v>PROFIL U_3.5_240</v>
      </c>
      <c r="E1233">
        <v>95</v>
      </c>
      <c r="F1233" s="629" t="str">
        <f t="shared" si="86"/>
        <v>PROFIL U_3.5_240_95</v>
      </c>
      <c r="G1233">
        <v>95</v>
      </c>
      <c r="H1233" s="629" t="str">
        <f t="shared" si="87"/>
        <v>PROFIL U_3.5_240_95_95</v>
      </c>
      <c r="Q1233">
        <f t="shared" si="84"/>
        <v>0</v>
      </c>
    </row>
    <row r="1234" spans="1:17">
      <c r="A1234" s="626" t="s">
        <v>20464</v>
      </c>
      <c r="B1234" s="627">
        <v>3.5</v>
      </c>
      <c r="C1234" s="626">
        <v>240</v>
      </c>
      <c r="D1234" s="629" t="str">
        <f t="shared" si="85"/>
        <v>PROFIL U_3.5_240</v>
      </c>
      <c r="E1234">
        <v>100</v>
      </c>
      <c r="F1234" s="629" t="str">
        <f t="shared" si="86"/>
        <v>PROFIL U_3.5_240_100</v>
      </c>
      <c r="G1234">
        <v>100</v>
      </c>
      <c r="H1234" s="629" t="str">
        <f t="shared" si="87"/>
        <v>PROFIL U_3.5_240_100_100</v>
      </c>
      <c r="Q1234">
        <f t="shared" si="84"/>
        <v>0</v>
      </c>
    </row>
    <row r="1235" spans="1:17">
      <c r="A1235" s="626" t="s">
        <v>20464</v>
      </c>
      <c r="B1235" s="627">
        <v>3.5</v>
      </c>
      <c r="C1235" s="626">
        <v>250</v>
      </c>
      <c r="D1235" s="629" t="str">
        <f t="shared" si="85"/>
        <v>PROFIL U_3.5_250</v>
      </c>
      <c r="E1235">
        <v>40</v>
      </c>
      <c r="F1235" s="629" t="str">
        <f t="shared" si="86"/>
        <v>PROFIL U_3.5_250_40</v>
      </c>
      <c r="G1235">
        <v>40</v>
      </c>
      <c r="H1235" s="629" t="str">
        <f t="shared" si="87"/>
        <v>PROFIL U_3.5_250_40_40</v>
      </c>
      <c r="Q1235">
        <f t="shared" si="84"/>
        <v>0</v>
      </c>
    </row>
    <row r="1236" spans="1:17">
      <c r="A1236" s="626" t="s">
        <v>20464</v>
      </c>
      <c r="B1236" s="627">
        <v>3.5</v>
      </c>
      <c r="C1236" s="626">
        <v>250</v>
      </c>
      <c r="D1236" s="629" t="str">
        <f t="shared" si="85"/>
        <v>PROFIL U_3.5_250</v>
      </c>
      <c r="E1236">
        <v>45</v>
      </c>
      <c r="F1236" s="629" t="str">
        <f t="shared" si="86"/>
        <v>PROFIL U_3.5_250_45</v>
      </c>
      <c r="G1236">
        <v>45</v>
      </c>
      <c r="H1236" s="629" t="str">
        <f t="shared" si="87"/>
        <v>PROFIL U_3.5_250_45_45</v>
      </c>
      <c r="Q1236">
        <f t="shared" si="84"/>
        <v>0</v>
      </c>
    </row>
    <row r="1237" spans="1:17">
      <c r="A1237" s="626" t="s">
        <v>20464</v>
      </c>
      <c r="B1237" s="627">
        <v>3.5</v>
      </c>
      <c r="C1237" s="626">
        <v>250</v>
      </c>
      <c r="D1237" s="629" t="str">
        <f t="shared" si="85"/>
        <v>PROFIL U_3.5_250</v>
      </c>
      <c r="E1237">
        <v>50</v>
      </c>
      <c r="F1237" s="629" t="str">
        <f t="shared" si="86"/>
        <v>PROFIL U_3.5_250_50</v>
      </c>
      <c r="G1237">
        <v>50</v>
      </c>
      <c r="H1237" s="629" t="str">
        <f t="shared" si="87"/>
        <v>PROFIL U_3.5_250_50_50</v>
      </c>
      <c r="Q1237">
        <f t="shared" si="84"/>
        <v>0</v>
      </c>
    </row>
    <row r="1238" spans="1:17">
      <c r="A1238" s="626" t="s">
        <v>20464</v>
      </c>
      <c r="B1238" s="627">
        <v>3.5</v>
      </c>
      <c r="C1238" s="626">
        <v>250</v>
      </c>
      <c r="D1238" s="629" t="str">
        <f t="shared" si="85"/>
        <v>PROFIL U_3.5_250</v>
      </c>
      <c r="E1238">
        <v>55</v>
      </c>
      <c r="F1238" s="629" t="str">
        <f t="shared" si="86"/>
        <v>PROFIL U_3.5_250_55</v>
      </c>
      <c r="G1238">
        <v>55</v>
      </c>
      <c r="H1238" s="629" t="str">
        <f t="shared" si="87"/>
        <v>PROFIL U_3.5_250_55_55</v>
      </c>
      <c r="Q1238">
        <f t="shared" si="84"/>
        <v>0</v>
      </c>
    </row>
    <row r="1239" spans="1:17">
      <c r="A1239" s="626" t="s">
        <v>20464</v>
      </c>
      <c r="B1239" s="627">
        <v>3.5</v>
      </c>
      <c r="C1239" s="626">
        <v>250</v>
      </c>
      <c r="D1239" s="629" t="str">
        <f t="shared" si="85"/>
        <v>PROFIL U_3.5_250</v>
      </c>
      <c r="E1239">
        <v>60</v>
      </c>
      <c r="F1239" s="629" t="str">
        <f t="shared" si="86"/>
        <v>PROFIL U_3.5_250_60</v>
      </c>
      <c r="G1239">
        <v>60</v>
      </c>
      <c r="H1239" s="629" t="str">
        <f t="shared" si="87"/>
        <v>PROFIL U_3.5_250_60_60</v>
      </c>
      <c r="Q1239">
        <f t="shared" si="84"/>
        <v>0</v>
      </c>
    </row>
    <row r="1240" spans="1:17">
      <c r="A1240" s="626" t="s">
        <v>20464</v>
      </c>
      <c r="B1240" s="627">
        <v>3.5</v>
      </c>
      <c r="C1240" s="626">
        <v>250</v>
      </c>
      <c r="D1240" s="629" t="str">
        <f t="shared" si="85"/>
        <v>PROFIL U_3.5_250</v>
      </c>
      <c r="E1240">
        <v>65</v>
      </c>
      <c r="F1240" s="629" t="str">
        <f t="shared" si="86"/>
        <v>PROFIL U_3.5_250_65</v>
      </c>
      <c r="G1240">
        <v>65</v>
      </c>
      <c r="H1240" s="629" t="str">
        <f t="shared" si="87"/>
        <v>PROFIL U_3.5_250_65_65</v>
      </c>
      <c r="Q1240">
        <f t="shared" si="84"/>
        <v>0</v>
      </c>
    </row>
    <row r="1241" spans="1:17">
      <c r="A1241" s="626" t="s">
        <v>20464</v>
      </c>
      <c r="B1241" s="627">
        <v>3.5</v>
      </c>
      <c r="C1241" s="626">
        <v>250</v>
      </c>
      <c r="D1241" s="629" t="str">
        <f t="shared" si="85"/>
        <v>PROFIL U_3.5_250</v>
      </c>
      <c r="E1241">
        <v>70</v>
      </c>
      <c r="F1241" s="629" t="str">
        <f t="shared" si="86"/>
        <v>PROFIL U_3.5_250_70</v>
      </c>
      <c r="G1241">
        <v>70</v>
      </c>
      <c r="H1241" s="629" t="str">
        <f t="shared" si="87"/>
        <v>PROFIL U_3.5_250_70_70</v>
      </c>
      <c r="Q1241">
        <f t="shared" si="84"/>
        <v>0</v>
      </c>
    </row>
    <row r="1242" spans="1:17">
      <c r="A1242" s="626" t="s">
        <v>20464</v>
      </c>
      <c r="B1242" s="627">
        <v>3.5</v>
      </c>
      <c r="C1242" s="626">
        <v>250</v>
      </c>
      <c r="D1242" s="629" t="str">
        <f t="shared" si="85"/>
        <v>PROFIL U_3.5_250</v>
      </c>
      <c r="E1242">
        <v>75</v>
      </c>
      <c r="F1242" s="629" t="str">
        <f t="shared" si="86"/>
        <v>PROFIL U_3.5_250_75</v>
      </c>
      <c r="G1242">
        <v>75</v>
      </c>
      <c r="H1242" s="629" t="str">
        <f t="shared" si="87"/>
        <v>PROFIL U_3.5_250_75_75</v>
      </c>
      <c r="Q1242">
        <f t="shared" si="84"/>
        <v>0</v>
      </c>
    </row>
    <row r="1243" spans="1:17">
      <c r="A1243" s="626" t="s">
        <v>20464</v>
      </c>
      <c r="B1243" s="627">
        <v>3.5</v>
      </c>
      <c r="C1243" s="626">
        <v>250</v>
      </c>
      <c r="D1243" s="629" t="str">
        <f t="shared" si="85"/>
        <v>PROFIL U_3.5_250</v>
      </c>
      <c r="E1243">
        <v>80</v>
      </c>
      <c r="F1243" s="629" t="str">
        <f t="shared" si="86"/>
        <v>PROFIL U_3.5_250_80</v>
      </c>
      <c r="G1243">
        <v>80</v>
      </c>
      <c r="H1243" s="629" t="str">
        <f t="shared" si="87"/>
        <v>PROFIL U_3.5_250_80_80</v>
      </c>
      <c r="Q1243">
        <f t="shared" si="84"/>
        <v>0</v>
      </c>
    </row>
    <row r="1244" spans="1:17">
      <c r="A1244" s="626" t="s">
        <v>20464</v>
      </c>
      <c r="B1244" s="627">
        <v>3.5</v>
      </c>
      <c r="C1244" s="626">
        <v>250</v>
      </c>
      <c r="D1244" s="629" t="str">
        <f t="shared" si="85"/>
        <v>PROFIL U_3.5_250</v>
      </c>
      <c r="E1244">
        <v>85</v>
      </c>
      <c r="F1244" s="629" t="str">
        <f t="shared" si="86"/>
        <v>PROFIL U_3.5_250_85</v>
      </c>
      <c r="G1244">
        <v>85</v>
      </c>
      <c r="H1244" s="629" t="str">
        <f t="shared" si="87"/>
        <v>PROFIL U_3.5_250_85_85</v>
      </c>
      <c r="Q1244">
        <f t="shared" si="84"/>
        <v>0</v>
      </c>
    </row>
    <row r="1245" spans="1:17">
      <c r="A1245" s="626" t="s">
        <v>20464</v>
      </c>
      <c r="B1245" s="627">
        <v>3.5</v>
      </c>
      <c r="C1245" s="626">
        <v>250</v>
      </c>
      <c r="D1245" s="629" t="str">
        <f t="shared" si="85"/>
        <v>PROFIL U_3.5_250</v>
      </c>
      <c r="E1245">
        <v>90</v>
      </c>
      <c r="F1245" s="629" t="str">
        <f t="shared" si="86"/>
        <v>PROFIL U_3.5_250_90</v>
      </c>
      <c r="G1245">
        <v>90</v>
      </c>
      <c r="H1245" s="629" t="str">
        <f t="shared" si="87"/>
        <v>PROFIL U_3.5_250_90_90</v>
      </c>
      <c r="Q1245">
        <f t="shared" si="84"/>
        <v>0</v>
      </c>
    </row>
    <row r="1246" spans="1:17">
      <c r="A1246" s="626" t="s">
        <v>20464</v>
      </c>
      <c r="B1246" s="627">
        <v>3.5</v>
      </c>
      <c r="C1246" s="626">
        <v>250</v>
      </c>
      <c r="D1246" s="629" t="str">
        <f t="shared" si="85"/>
        <v>PROFIL U_3.5_250</v>
      </c>
      <c r="E1246">
        <v>95</v>
      </c>
      <c r="F1246" s="629" t="str">
        <f t="shared" si="86"/>
        <v>PROFIL U_3.5_250_95</v>
      </c>
      <c r="G1246">
        <v>95</v>
      </c>
      <c r="H1246" s="629" t="str">
        <f t="shared" si="87"/>
        <v>PROFIL U_3.5_250_95_95</v>
      </c>
      <c r="Q1246">
        <f t="shared" ref="Q1246:Q1309" si="88">I1246-K1246</f>
        <v>0</v>
      </c>
    </row>
    <row r="1247" spans="1:17">
      <c r="A1247" s="626" t="s">
        <v>20464</v>
      </c>
      <c r="B1247" s="627">
        <v>3.5</v>
      </c>
      <c r="C1247" s="626">
        <v>250</v>
      </c>
      <c r="D1247" s="629" t="str">
        <f t="shared" si="85"/>
        <v>PROFIL U_3.5_250</v>
      </c>
      <c r="E1247">
        <v>100</v>
      </c>
      <c r="F1247" s="629" t="str">
        <f t="shared" si="86"/>
        <v>PROFIL U_3.5_250_100</v>
      </c>
      <c r="G1247">
        <v>100</v>
      </c>
      <c r="H1247" s="629" t="str">
        <f t="shared" si="87"/>
        <v>PROFIL U_3.5_250_100_100</v>
      </c>
      <c r="Q1247">
        <f t="shared" si="88"/>
        <v>0</v>
      </c>
    </row>
    <row r="1248" spans="1:17">
      <c r="A1248" s="626" t="s">
        <v>20464</v>
      </c>
      <c r="B1248" s="627">
        <v>3.5</v>
      </c>
      <c r="C1248" s="626">
        <v>260</v>
      </c>
      <c r="D1248" s="629" t="str">
        <f t="shared" si="85"/>
        <v>PROFIL U_3.5_260</v>
      </c>
      <c r="E1248">
        <v>40</v>
      </c>
      <c r="F1248" s="629" t="str">
        <f t="shared" si="86"/>
        <v>PROFIL U_3.5_260_40</v>
      </c>
      <c r="G1248">
        <v>40</v>
      </c>
      <c r="H1248" s="629" t="str">
        <f t="shared" si="87"/>
        <v>PROFIL U_3.5_260_40_40</v>
      </c>
      <c r="Q1248">
        <f t="shared" si="88"/>
        <v>0</v>
      </c>
    </row>
    <row r="1249" spans="1:17">
      <c r="A1249" s="626" t="s">
        <v>20464</v>
      </c>
      <c r="B1249" s="627">
        <v>3.5</v>
      </c>
      <c r="C1249" s="626">
        <v>260</v>
      </c>
      <c r="D1249" s="629" t="str">
        <f t="shared" si="85"/>
        <v>PROFIL U_3.5_260</v>
      </c>
      <c r="E1249">
        <v>45</v>
      </c>
      <c r="F1249" s="629" t="str">
        <f t="shared" si="86"/>
        <v>PROFIL U_3.5_260_45</v>
      </c>
      <c r="G1249">
        <v>45</v>
      </c>
      <c r="H1249" s="629" t="str">
        <f t="shared" si="87"/>
        <v>PROFIL U_3.5_260_45_45</v>
      </c>
      <c r="Q1249">
        <f t="shared" si="88"/>
        <v>0</v>
      </c>
    </row>
    <row r="1250" spans="1:17">
      <c r="A1250" s="626" t="s">
        <v>20464</v>
      </c>
      <c r="B1250" s="627">
        <v>3.5</v>
      </c>
      <c r="C1250" s="626">
        <v>260</v>
      </c>
      <c r="D1250" s="629" t="str">
        <f t="shared" si="85"/>
        <v>PROFIL U_3.5_260</v>
      </c>
      <c r="E1250">
        <v>50</v>
      </c>
      <c r="F1250" s="629" t="str">
        <f t="shared" si="86"/>
        <v>PROFIL U_3.5_260_50</v>
      </c>
      <c r="G1250">
        <v>50</v>
      </c>
      <c r="H1250" s="629" t="str">
        <f t="shared" si="87"/>
        <v>PROFIL U_3.5_260_50_50</v>
      </c>
      <c r="Q1250">
        <f t="shared" si="88"/>
        <v>0</v>
      </c>
    </row>
    <row r="1251" spans="1:17">
      <c r="A1251" s="626" t="s">
        <v>20464</v>
      </c>
      <c r="B1251" s="627">
        <v>3.5</v>
      </c>
      <c r="C1251" s="626">
        <v>260</v>
      </c>
      <c r="D1251" s="629" t="str">
        <f t="shared" si="85"/>
        <v>PROFIL U_3.5_260</v>
      </c>
      <c r="E1251">
        <v>55</v>
      </c>
      <c r="F1251" s="629" t="str">
        <f t="shared" si="86"/>
        <v>PROFIL U_3.5_260_55</v>
      </c>
      <c r="G1251">
        <v>55</v>
      </c>
      <c r="H1251" s="629" t="str">
        <f t="shared" si="87"/>
        <v>PROFIL U_3.5_260_55_55</v>
      </c>
      <c r="Q1251">
        <f t="shared" si="88"/>
        <v>0</v>
      </c>
    </row>
    <row r="1252" spans="1:17">
      <c r="A1252" s="626" t="s">
        <v>20464</v>
      </c>
      <c r="B1252" s="627">
        <v>3.5</v>
      </c>
      <c r="C1252" s="626">
        <v>260</v>
      </c>
      <c r="D1252" s="629" t="str">
        <f t="shared" si="85"/>
        <v>PROFIL U_3.5_260</v>
      </c>
      <c r="E1252">
        <v>60</v>
      </c>
      <c r="F1252" s="629" t="str">
        <f t="shared" si="86"/>
        <v>PROFIL U_3.5_260_60</v>
      </c>
      <c r="G1252">
        <v>60</v>
      </c>
      <c r="H1252" s="629" t="str">
        <f t="shared" si="87"/>
        <v>PROFIL U_3.5_260_60_60</v>
      </c>
      <c r="Q1252">
        <f t="shared" si="88"/>
        <v>0</v>
      </c>
    </row>
    <row r="1253" spans="1:17">
      <c r="A1253" s="626" t="s">
        <v>20464</v>
      </c>
      <c r="B1253" s="627">
        <v>3.5</v>
      </c>
      <c r="C1253" s="626">
        <v>260</v>
      </c>
      <c r="D1253" s="629" t="str">
        <f t="shared" si="85"/>
        <v>PROFIL U_3.5_260</v>
      </c>
      <c r="E1253">
        <v>65</v>
      </c>
      <c r="F1253" s="629" t="str">
        <f t="shared" si="86"/>
        <v>PROFIL U_3.5_260_65</v>
      </c>
      <c r="G1253">
        <v>65</v>
      </c>
      <c r="H1253" s="629" t="str">
        <f t="shared" si="87"/>
        <v>PROFIL U_3.5_260_65_65</v>
      </c>
      <c r="Q1253">
        <f t="shared" si="88"/>
        <v>0</v>
      </c>
    </row>
    <row r="1254" spans="1:17">
      <c r="A1254" s="626" t="s">
        <v>20464</v>
      </c>
      <c r="B1254" s="627">
        <v>3.5</v>
      </c>
      <c r="C1254" s="626">
        <v>260</v>
      </c>
      <c r="D1254" s="629" t="str">
        <f t="shared" si="85"/>
        <v>PROFIL U_3.5_260</v>
      </c>
      <c r="E1254">
        <v>70</v>
      </c>
      <c r="F1254" s="629" t="str">
        <f t="shared" si="86"/>
        <v>PROFIL U_3.5_260_70</v>
      </c>
      <c r="G1254">
        <v>70</v>
      </c>
      <c r="H1254" s="629" t="str">
        <f t="shared" si="87"/>
        <v>PROFIL U_3.5_260_70_70</v>
      </c>
      <c r="Q1254">
        <f t="shared" si="88"/>
        <v>0</v>
      </c>
    </row>
    <row r="1255" spans="1:17">
      <c r="A1255" s="626" t="s">
        <v>20464</v>
      </c>
      <c r="B1255" s="627">
        <v>3.5</v>
      </c>
      <c r="C1255" s="626">
        <v>260</v>
      </c>
      <c r="D1255" s="629" t="str">
        <f t="shared" si="85"/>
        <v>PROFIL U_3.5_260</v>
      </c>
      <c r="E1255">
        <v>75</v>
      </c>
      <c r="F1255" s="629" t="str">
        <f t="shared" si="86"/>
        <v>PROFIL U_3.5_260_75</v>
      </c>
      <c r="G1255">
        <v>75</v>
      </c>
      <c r="H1255" s="629" t="str">
        <f t="shared" si="87"/>
        <v>PROFIL U_3.5_260_75_75</v>
      </c>
      <c r="Q1255">
        <f t="shared" si="88"/>
        <v>0</v>
      </c>
    </row>
    <row r="1256" spans="1:17">
      <c r="A1256" s="626" t="s">
        <v>20464</v>
      </c>
      <c r="B1256" s="627">
        <v>3.5</v>
      </c>
      <c r="C1256" s="626">
        <v>260</v>
      </c>
      <c r="D1256" s="629" t="str">
        <f t="shared" si="85"/>
        <v>PROFIL U_3.5_260</v>
      </c>
      <c r="E1256">
        <v>80</v>
      </c>
      <c r="F1256" s="629" t="str">
        <f t="shared" si="86"/>
        <v>PROFIL U_3.5_260_80</v>
      </c>
      <c r="G1256">
        <v>80</v>
      </c>
      <c r="H1256" s="629" t="str">
        <f t="shared" si="87"/>
        <v>PROFIL U_3.5_260_80_80</v>
      </c>
      <c r="Q1256">
        <f t="shared" si="88"/>
        <v>0</v>
      </c>
    </row>
    <row r="1257" spans="1:17">
      <c r="A1257" s="626" t="s">
        <v>20464</v>
      </c>
      <c r="B1257" s="627">
        <v>3.5</v>
      </c>
      <c r="C1257" s="626">
        <v>260</v>
      </c>
      <c r="D1257" s="629" t="str">
        <f t="shared" si="85"/>
        <v>PROFIL U_3.5_260</v>
      </c>
      <c r="E1257">
        <v>85</v>
      </c>
      <c r="F1257" s="629" t="str">
        <f t="shared" si="86"/>
        <v>PROFIL U_3.5_260_85</v>
      </c>
      <c r="G1257">
        <v>85</v>
      </c>
      <c r="H1257" s="629" t="str">
        <f t="shared" si="87"/>
        <v>PROFIL U_3.5_260_85_85</v>
      </c>
      <c r="Q1257">
        <f t="shared" si="88"/>
        <v>0</v>
      </c>
    </row>
    <row r="1258" spans="1:17">
      <c r="A1258" s="626" t="s">
        <v>20464</v>
      </c>
      <c r="B1258" s="627">
        <v>3.5</v>
      </c>
      <c r="C1258" s="626">
        <v>260</v>
      </c>
      <c r="D1258" s="629" t="str">
        <f t="shared" si="85"/>
        <v>PROFIL U_3.5_260</v>
      </c>
      <c r="E1258">
        <v>90</v>
      </c>
      <c r="F1258" s="629" t="str">
        <f t="shared" si="86"/>
        <v>PROFIL U_3.5_260_90</v>
      </c>
      <c r="G1258">
        <v>90</v>
      </c>
      <c r="H1258" s="629" t="str">
        <f t="shared" si="87"/>
        <v>PROFIL U_3.5_260_90_90</v>
      </c>
      <c r="Q1258">
        <f t="shared" si="88"/>
        <v>0</v>
      </c>
    </row>
    <row r="1259" spans="1:17">
      <c r="A1259" s="626" t="s">
        <v>20464</v>
      </c>
      <c r="B1259" s="627">
        <v>3.5</v>
      </c>
      <c r="C1259" s="626">
        <v>260</v>
      </c>
      <c r="D1259" s="629" t="str">
        <f t="shared" si="85"/>
        <v>PROFIL U_3.5_260</v>
      </c>
      <c r="E1259">
        <v>95</v>
      </c>
      <c r="F1259" s="629" t="str">
        <f t="shared" si="86"/>
        <v>PROFIL U_3.5_260_95</v>
      </c>
      <c r="G1259">
        <v>95</v>
      </c>
      <c r="H1259" s="629" t="str">
        <f t="shared" si="87"/>
        <v>PROFIL U_3.5_260_95_95</v>
      </c>
      <c r="Q1259">
        <f t="shared" si="88"/>
        <v>0</v>
      </c>
    </row>
    <row r="1260" spans="1:17">
      <c r="A1260" s="626" t="s">
        <v>20464</v>
      </c>
      <c r="B1260" s="627">
        <v>3.5</v>
      </c>
      <c r="C1260" s="626">
        <v>260</v>
      </c>
      <c r="D1260" s="629" t="str">
        <f t="shared" si="85"/>
        <v>PROFIL U_3.5_260</v>
      </c>
      <c r="E1260">
        <v>100</v>
      </c>
      <c r="F1260" s="629" t="str">
        <f t="shared" si="86"/>
        <v>PROFIL U_3.5_260_100</v>
      </c>
      <c r="G1260">
        <v>100</v>
      </c>
      <c r="H1260" s="629" t="str">
        <f t="shared" si="87"/>
        <v>PROFIL U_3.5_260_100_100</v>
      </c>
      <c r="Q1260">
        <f t="shared" si="88"/>
        <v>0</v>
      </c>
    </row>
    <row r="1261" spans="1:17">
      <c r="A1261" s="626" t="s">
        <v>20464</v>
      </c>
      <c r="B1261" s="627">
        <v>3.5</v>
      </c>
      <c r="C1261" s="626">
        <v>270</v>
      </c>
      <c r="D1261" s="629" t="str">
        <f t="shared" si="85"/>
        <v>PROFIL U_3.5_270</v>
      </c>
      <c r="E1261">
        <v>40</v>
      </c>
      <c r="F1261" s="629" t="str">
        <f t="shared" si="86"/>
        <v>PROFIL U_3.5_270_40</v>
      </c>
      <c r="G1261">
        <v>40</v>
      </c>
      <c r="H1261" s="629" t="str">
        <f t="shared" si="87"/>
        <v>PROFIL U_3.5_270_40_40</v>
      </c>
      <c r="Q1261">
        <f t="shared" si="88"/>
        <v>0</v>
      </c>
    </row>
    <row r="1262" spans="1:17">
      <c r="A1262" s="626" t="s">
        <v>20464</v>
      </c>
      <c r="B1262" s="627">
        <v>3.5</v>
      </c>
      <c r="C1262" s="626">
        <v>270</v>
      </c>
      <c r="D1262" s="629" t="str">
        <f t="shared" si="85"/>
        <v>PROFIL U_3.5_270</v>
      </c>
      <c r="E1262">
        <v>45</v>
      </c>
      <c r="F1262" s="629" t="str">
        <f t="shared" si="86"/>
        <v>PROFIL U_3.5_270_45</v>
      </c>
      <c r="G1262">
        <v>45</v>
      </c>
      <c r="H1262" s="629" t="str">
        <f t="shared" si="87"/>
        <v>PROFIL U_3.5_270_45_45</v>
      </c>
      <c r="Q1262">
        <f t="shared" si="88"/>
        <v>0</v>
      </c>
    </row>
    <row r="1263" spans="1:17">
      <c r="A1263" s="626" t="s">
        <v>20464</v>
      </c>
      <c r="B1263" s="627">
        <v>3.5</v>
      </c>
      <c r="C1263" s="626">
        <v>270</v>
      </c>
      <c r="D1263" s="629" t="str">
        <f t="shared" si="85"/>
        <v>PROFIL U_3.5_270</v>
      </c>
      <c r="E1263">
        <v>50</v>
      </c>
      <c r="F1263" s="629" t="str">
        <f t="shared" si="86"/>
        <v>PROFIL U_3.5_270_50</v>
      </c>
      <c r="G1263">
        <v>50</v>
      </c>
      <c r="H1263" s="629" t="str">
        <f t="shared" si="87"/>
        <v>PROFIL U_3.5_270_50_50</v>
      </c>
      <c r="Q1263">
        <f t="shared" si="88"/>
        <v>0</v>
      </c>
    </row>
    <row r="1264" spans="1:17">
      <c r="A1264" s="626" t="s">
        <v>20464</v>
      </c>
      <c r="B1264" s="627">
        <v>3.5</v>
      </c>
      <c r="C1264" s="626">
        <v>270</v>
      </c>
      <c r="D1264" s="629" t="str">
        <f t="shared" si="85"/>
        <v>PROFIL U_3.5_270</v>
      </c>
      <c r="E1264">
        <v>55</v>
      </c>
      <c r="F1264" s="629" t="str">
        <f t="shared" si="86"/>
        <v>PROFIL U_3.5_270_55</v>
      </c>
      <c r="G1264">
        <v>55</v>
      </c>
      <c r="H1264" s="629" t="str">
        <f t="shared" si="87"/>
        <v>PROFIL U_3.5_270_55_55</v>
      </c>
      <c r="Q1264">
        <f t="shared" si="88"/>
        <v>0</v>
      </c>
    </row>
    <row r="1265" spans="1:17">
      <c r="A1265" s="626" t="s">
        <v>20464</v>
      </c>
      <c r="B1265" s="627">
        <v>3.5</v>
      </c>
      <c r="C1265" s="626">
        <v>270</v>
      </c>
      <c r="D1265" s="629" t="str">
        <f t="shared" si="85"/>
        <v>PROFIL U_3.5_270</v>
      </c>
      <c r="E1265">
        <v>60</v>
      </c>
      <c r="F1265" s="629" t="str">
        <f t="shared" si="86"/>
        <v>PROFIL U_3.5_270_60</v>
      </c>
      <c r="G1265">
        <v>60</v>
      </c>
      <c r="H1265" s="629" t="str">
        <f t="shared" si="87"/>
        <v>PROFIL U_3.5_270_60_60</v>
      </c>
      <c r="Q1265">
        <f t="shared" si="88"/>
        <v>0</v>
      </c>
    </row>
    <row r="1266" spans="1:17">
      <c r="A1266" s="626" t="s">
        <v>20464</v>
      </c>
      <c r="B1266" s="627">
        <v>3.5</v>
      </c>
      <c r="C1266" s="626">
        <v>270</v>
      </c>
      <c r="D1266" s="629" t="str">
        <f t="shared" si="85"/>
        <v>PROFIL U_3.5_270</v>
      </c>
      <c r="E1266">
        <v>65</v>
      </c>
      <c r="F1266" s="629" t="str">
        <f t="shared" si="86"/>
        <v>PROFIL U_3.5_270_65</v>
      </c>
      <c r="G1266">
        <v>65</v>
      </c>
      <c r="H1266" s="629" t="str">
        <f t="shared" si="87"/>
        <v>PROFIL U_3.5_270_65_65</v>
      </c>
      <c r="Q1266">
        <f t="shared" si="88"/>
        <v>0</v>
      </c>
    </row>
    <row r="1267" spans="1:17">
      <c r="A1267" s="626" t="s">
        <v>20464</v>
      </c>
      <c r="B1267" s="627">
        <v>3.5</v>
      </c>
      <c r="C1267" s="626">
        <v>270</v>
      </c>
      <c r="D1267" s="629" t="str">
        <f t="shared" si="85"/>
        <v>PROFIL U_3.5_270</v>
      </c>
      <c r="E1267">
        <v>70</v>
      </c>
      <c r="F1267" s="629" t="str">
        <f t="shared" si="86"/>
        <v>PROFIL U_3.5_270_70</v>
      </c>
      <c r="G1267">
        <v>70</v>
      </c>
      <c r="H1267" s="629" t="str">
        <f t="shared" si="87"/>
        <v>PROFIL U_3.5_270_70_70</v>
      </c>
      <c r="Q1267">
        <f t="shared" si="88"/>
        <v>0</v>
      </c>
    </row>
    <row r="1268" spans="1:17">
      <c r="A1268" s="626" t="s">
        <v>20464</v>
      </c>
      <c r="B1268" s="627">
        <v>3.5</v>
      </c>
      <c r="C1268" s="626">
        <v>270</v>
      </c>
      <c r="D1268" s="629" t="str">
        <f t="shared" si="85"/>
        <v>PROFIL U_3.5_270</v>
      </c>
      <c r="E1268">
        <v>75</v>
      </c>
      <c r="F1268" s="629" t="str">
        <f t="shared" si="86"/>
        <v>PROFIL U_3.5_270_75</v>
      </c>
      <c r="G1268">
        <v>75</v>
      </c>
      <c r="H1268" s="629" t="str">
        <f t="shared" si="87"/>
        <v>PROFIL U_3.5_270_75_75</v>
      </c>
      <c r="Q1268">
        <f t="shared" si="88"/>
        <v>0</v>
      </c>
    </row>
    <row r="1269" spans="1:17">
      <c r="A1269" s="626" t="s">
        <v>20464</v>
      </c>
      <c r="B1269" s="627">
        <v>3.5</v>
      </c>
      <c r="C1269" s="626">
        <v>270</v>
      </c>
      <c r="D1269" s="629" t="str">
        <f t="shared" si="85"/>
        <v>PROFIL U_3.5_270</v>
      </c>
      <c r="E1269">
        <v>80</v>
      </c>
      <c r="F1269" s="629" t="str">
        <f t="shared" si="86"/>
        <v>PROFIL U_3.5_270_80</v>
      </c>
      <c r="G1269">
        <v>80</v>
      </c>
      <c r="H1269" s="629" t="str">
        <f t="shared" si="87"/>
        <v>PROFIL U_3.5_270_80_80</v>
      </c>
      <c r="Q1269">
        <f t="shared" si="88"/>
        <v>0</v>
      </c>
    </row>
    <row r="1270" spans="1:17">
      <c r="A1270" s="626" t="s">
        <v>20464</v>
      </c>
      <c r="B1270" s="627">
        <v>3.5</v>
      </c>
      <c r="C1270" s="626">
        <v>270</v>
      </c>
      <c r="D1270" s="629" t="str">
        <f t="shared" si="85"/>
        <v>PROFIL U_3.5_270</v>
      </c>
      <c r="E1270">
        <v>85</v>
      </c>
      <c r="F1270" s="629" t="str">
        <f t="shared" si="86"/>
        <v>PROFIL U_3.5_270_85</v>
      </c>
      <c r="G1270">
        <v>85</v>
      </c>
      <c r="H1270" s="629" t="str">
        <f t="shared" si="87"/>
        <v>PROFIL U_3.5_270_85_85</v>
      </c>
      <c r="Q1270">
        <f t="shared" si="88"/>
        <v>0</v>
      </c>
    </row>
    <row r="1271" spans="1:17">
      <c r="A1271" s="626" t="s">
        <v>20464</v>
      </c>
      <c r="B1271" s="627">
        <v>3.5</v>
      </c>
      <c r="C1271" s="626">
        <v>270</v>
      </c>
      <c r="D1271" s="629" t="str">
        <f t="shared" si="85"/>
        <v>PROFIL U_3.5_270</v>
      </c>
      <c r="E1271">
        <v>90</v>
      </c>
      <c r="F1271" s="629" t="str">
        <f t="shared" si="86"/>
        <v>PROFIL U_3.5_270_90</v>
      </c>
      <c r="G1271">
        <v>90</v>
      </c>
      <c r="H1271" s="629" t="str">
        <f t="shared" si="87"/>
        <v>PROFIL U_3.5_270_90_90</v>
      </c>
      <c r="Q1271">
        <f t="shared" si="88"/>
        <v>0</v>
      </c>
    </row>
    <row r="1272" spans="1:17">
      <c r="A1272" s="626" t="s">
        <v>20464</v>
      </c>
      <c r="B1272" s="627">
        <v>3.5</v>
      </c>
      <c r="C1272" s="626">
        <v>270</v>
      </c>
      <c r="D1272" s="629" t="str">
        <f t="shared" si="85"/>
        <v>PROFIL U_3.5_270</v>
      </c>
      <c r="E1272">
        <v>95</v>
      </c>
      <c r="F1272" s="629" t="str">
        <f t="shared" si="86"/>
        <v>PROFIL U_3.5_270_95</v>
      </c>
      <c r="G1272">
        <v>95</v>
      </c>
      <c r="H1272" s="629" t="str">
        <f t="shared" si="87"/>
        <v>PROFIL U_3.5_270_95_95</v>
      </c>
      <c r="Q1272">
        <f t="shared" si="88"/>
        <v>0</v>
      </c>
    </row>
    <row r="1273" spans="1:17">
      <c r="A1273" s="626" t="s">
        <v>20464</v>
      </c>
      <c r="B1273" s="627">
        <v>3.5</v>
      </c>
      <c r="C1273" s="626">
        <v>270</v>
      </c>
      <c r="D1273" s="629" t="str">
        <f t="shared" si="85"/>
        <v>PROFIL U_3.5_270</v>
      </c>
      <c r="E1273">
        <v>100</v>
      </c>
      <c r="F1273" s="629" t="str">
        <f t="shared" si="86"/>
        <v>PROFIL U_3.5_270_100</v>
      </c>
      <c r="G1273">
        <v>100</v>
      </c>
      <c r="H1273" s="629" t="str">
        <f t="shared" si="87"/>
        <v>PROFIL U_3.5_270_100_100</v>
      </c>
      <c r="Q1273">
        <f t="shared" si="88"/>
        <v>0</v>
      </c>
    </row>
    <row r="1274" spans="1:17">
      <c r="A1274" s="626" t="s">
        <v>20464</v>
      </c>
      <c r="B1274" s="627">
        <v>3.5</v>
      </c>
      <c r="C1274" s="626">
        <v>280</v>
      </c>
      <c r="D1274" s="629" t="str">
        <f t="shared" si="85"/>
        <v>PROFIL U_3.5_280</v>
      </c>
      <c r="E1274">
        <v>40</v>
      </c>
      <c r="F1274" s="629" t="str">
        <f t="shared" si="86"/>
        <v>PROFIL U_3.5_280_40</v>
      </c>
      <c r="G1274">
        <v>40</v>
      </c>
      <c r="H1274" s="629" t="str">
        <f t="shared" si="87"/>
        <v>PROFIL U_3.5_280_40_40</v>
      </c>
      <c r="Q1274">
        <f t="shared" si="88"/>
        <v>0</v>
      </c>
    </row>
    <row r="1275" spans="1:17">
      <c r="A1275" s="626" t="s">
        <v>20464</v>
      </c>
      <c r="B1275" s="627">
        <v>3.5</v>
      </c>
      <c r="C1275" s="626">
        <v>280</v>
      </c>
      <c r="D1275" s="629" t="str">
        <f t="shared" si="85"/>
        <v>PROFIL U_3.5_280</v>
      </c>
      <c r="E1275">
        <v>45</v>
      </c>
      <c r="F1275" s="629" t="str">
        <f t="shared" si="86"/>
        <v>PROFIL U_3.5_280_45</v>
      </c>
      <c r="G1275">
        <v>45</v>
      </c>
      <c r="H1275" s="629" t="str">
        <f t="shared" si="87"/>
        <v>PROFIL U_3.5_280_45_45</v>
      </c>
      <c r="Q1275">
        <f t="shared" si="88"/>
        <v>0</v>
      </c>
    </row>
    <row r="1276" spans="1:17">
      <c r="A1276" s="626" t="s">
        <v>20464</v>
      </c>
      <c r="B1276" s="627">
        <v>3.5</v>
      </c>
      <c r="C1276" s="626">
        <v>280</v>
      </c>
      <c r="D1276" s="629" t="str">
        <f t="shared" si="85"/>
        <v>PROFIL U_3.5_280</v>
      </c>
      <c r="E1276">
        <v>50</v>
      </c>
      <c r="F1276" s="629" t="str">
        <f t="shared" si="86"/>
        <v>PROFIL U_3.5_280_50</v>
      </c>
      <c r="G1276">
        <v>50</v>
      </c>
      <c r="H1276" s="629" t="str">
        <f t="shared" si="87"/>
        <v>PROFIL U_3.5_280_50_50</v>
      </c>
      <c r="Q1276">
        <f t="shared" si="88"/>
        <v>0</v>
      </c>
    </row>
    <row r="1277" spans="1:17">
      <c r="A1277" s="626" t="s">
        <v>20464</v>
      </c>
      <c r="B1277" s="627">
        <v>3.5</v>
      </c>
      <c r="C1277" s="626">
        <v>280</v>
      </c>
      <c r="D1277" s="629" t="str">
        <f t="shared" si="85"/>
        <v>PROFIL U_3.5_280</v>
      </c>
      <c r="E1277">
        <v>55</v>
      </c>
      <c r="F1277" s="629" t="str">
        <f t="shared" si="86"/>
        <v>PROFIL U_3.5_280_55</v>
      </c>
      <c r="G1277">
        <v>55</v>
      </c>
      <c r="H1277" s="629" t="str">
        <f t="shared" si="87"/>
        <v>PROFIL U_3.5_280_55_55</v>
      </c>
      <c r="Q1277">
        <f t="shared" si="88"/>
        <v>0</v>
      </c>
    </row>
    <row r="1278" spans="1:17">
      <c r="A1278" s="626" t="s">
        <v>20464</v>
      </c>
      <c r="B1278" s="627">
        <v>3.5</v>
      </c>
      <c r="C1278" s="626">
        <v>280</v>
      </c>
      <c r="D1278" s="629" t="str">
        <f t="shared" si="85"/>
        <v>PROFIL U_3.5_280</v>
      </c>
      <c r="E1278">
        <v>60</v>
      </c>
      <c r="F1278" s="629" t="str">
        <f t="shared" si="86"/>
        <v>PROFIL U_3.5_280_60</v>
      </c>
      <c r="G1278">
        <v>60</v>
      </c>
      <c r="H1278" s="629" t="str">
        <f t="shared" si="87"/>
        <v>PROFIL U_3.5_280_60_60</v>
      </c>
      <c r="Q1278">
        <f t="shared" si="88"/>
        <v>0</v>
      </c>
    </row>
    <row r="1279" spans="1:17">
      <c r="A1279" s="626" t="s">
        <v>20464</v>
      </c>
      <c r="B1279" s="627">
        <v>3.5</v>
      </c>
      <c r="C1279" s="626">
        <v>280</v>
      </c>
      <c r="D1279" s="629" t="str">
        <f t="shared" si="85"/>
        <v>PROFIL U_3.5_280</v>
      </c>
      <c r="E1279">
        <v>65</v>
      </c>
      <c r="F1279" s="629" t="str">
        <f t="shared" si="86"/>
        <v>PROFIL U_3.5_280_65</v>
      </c>
      <c r="G1279">
        <v>65</v>
      </c>
      <c r="H1279" s="629" t="str">
        <f t="shared" si="87"/>
        <v>PROFIL U_3.5_280_65_65</v>
      </c>
      <c r="Q1279">
        <f t="shared" si="88"/>
        <v>0</v>
      </c>
    </row>
    <row r="1280" spans="1:17">
      <c r="A1280" s="626" t="s">
        <v>20464</v>
      </c>
      <c r="B1280" s="627">
        <v>3.5</v>
      </c>
      <c r="C1280" s="626">
        <v>280</v>
      </c>
      <c r="D1280" s="629" t="str">
        <f t="shared" si="85"/>
        <v>PROFIL U_3.5_280</v>
      </c>
      <c r="E1280">
        <v>70</v>
      </c>
      <c r="F1280" s="629" t="str">
        <f t="shared" si="86"/>
        <v>PROFIL U_3.5_280_70</v>
      </c>
      <c r="G1280">
        <v>70</v>
      </c>
      <c r="H1280" s="629" t="str">
        <f t="shared" si="87"/>
        <v>PROFIL U_3.5_280_70_70</v>
      </c>
      <c r="Q1280">
        <f t="shared" si="88"/>
        <v>0</v>
      </c>
    </row>
    <row r="1281" spans="1:17">
      <c r="A1281" s="626" t="s">
        <v>20464</v>
      </c>
      <c r="B1281" s="627">
        <v>3.5</v>
      </c>
      <c r="C1281" s="626">
        <v>280</v>
      </c>
      <c r="D1281" s="629" t="str">
        <f t="shared" si="85"/>
        <v>PROFIL U_3.5_280</v>
      </c>
      <c r="E1281">
        <v>75</v>
      </c>
      <c r="F1281" s="629" t="str">
        <f t="shared" si="86"/>
        <v>PROFIL U_3.5_280_75</v>
      </c>
      <c r="G1281">
        <v>75</v>
      </c>
      <c r="H1281" s="629" t="str">
        <f t="shared" si="87"/>
        <v>PROFIL U_3.5_280_75_75</v>
      </c>
      <c r="Q1281">
        <f t="shared" si="88"/>
        <v>0</v>
      </c>
    </row>
    <row r="1282" spans="1:17">
      <c r="A1282" s="626" t="s">
        <v>20464</v>
      </c>
      <c r="B1282" s="627">
        <v>3.5</v>
      </c>
      <c r="C1282" s="626">
        <v>280</v>
      </c>
      <c r="D1282" s="629" t="str">
        <f t="shared" si="85"/>
        <v>PROFIL U_3.5_280</v>
      </c>
      <c r="E1282">
        <v>80</v>
      </c>
      <c r="F1282" s="629" t="str">
        <f t="shared" si="86"/>
        <v>PROFIL U_3.5_280_80</v>
      </c>
      <c r="G1282">
        <v>80</v>
      </c>
      <c r="H1282" s="629" t="str">
        <f t="shared" si="87"/>
        <v>PROFIL U_3.5_280_80_80</v>
      </c>
      <c r="Q1282">
        <f t="shared" si="88"/>
        <v>0</v>
      </c>
    </row>
    <row r="1283" spans="1:17">
      <c r="A1283" s="626" t="s">
        <v>20464</v>
      </c>
      <c r="B1283" s="627">
        <v>3.5</v>
      </c>
      <c r="C1283" s="626">
        <v>280</v>
      </c>
      <c r="D1283" s="629" t="str">
        <f t="shared" si="85"/>
        <v>PROFIL U_3.5_280</v>
      </c>
      <c r="E1283">
        <v>85</v>
      </c>
      <c r="F1283" s="629" t="str">
        <f t="shared" si="86"/>
        <v>PROFIL U_3.5_280_85</v>
      </c>
      <c r="G1283">
        <v>85</v>
      </c>
      <c r="H1283" s="629" t="str">
        <f t="shared" si="87"/>
        <v>PROFIL U_3.5_280_85_85</v>
      </c>
      <c r="Q1283">
        <f t="shared" si="88"/>
        <v>0</v>
      </c>
    </row>
    <row r="1284" spans="1:17">
      <c r="A1284" s="626" t="s">
        <v>20464</v>
      </c>
      <c r="B1284" s="627">
        <v>3.5</v>
      </c>
      <c r="C1284" s="626">
        <v>280</v>
      </c>
      <c r="D1284" s="629" t="str">
        <f t="shared" si="85"/>
        <v>PROFIL U_3.5_280</v>
      </c>
      <c r="E1284">
        <v>90</v>
      </c>
      <c r="F1284" s="629" t="str">
        <f t="shared" si="86"/>
        <v>PROFIL U_3.5_280_90</v>
      </c>
      <c r="G1284">
        <v>90</v>
      </c>
      <c r="H1284" s="629" t="str">
        <f t="shared" si="87"/>
        <v>PROFIL U_3.5_280_90_90</v>
      </c>
      <c r="Q1284">
        <f t="shared" si="88"/>
        <v>0</v>
      </c>
    </row>
    <row r="1285" spans="1:17">
      <c r="A1285" s="626" t="s">
        <v>20464</v>
      </c>
      <c r="B1285" s="627">
        <v>3.5</v>
      </c>
      <c r="C1285" s="626">
        <v>280</v>
      </c>
      <c r="D1285" s="629" t="str">
        <f t="shared" si="85"/>
        <v>PROFIL U_3.5_280</v>
      </c>
      <c r="E1285">
        <v>95</v>
      </c>
      <c r="F1285" s="629" t="str">
        <f t="shared" si="86"/>
        <v>PROFIL U_3.5_280_95</v>
      </c>
      <c r="G1285">
        <v>95</v>
      </c>
      <c r="H1285" s="629" t="str">
        <f t="shared" si="87"/>
        <v>PROFIL U_3.5_280_95_95</v>
      </c>
      <c r="Q1285">
        <f t="shared" si="88"/>
        <v>0</v>
      </c>
    </row>
    <row r="1286" spans="1:17">
      <c r="A1286" s="626" t="s">
        <v>20464</v>
      </c>
      <c r="B1286" s="627">
        <v>3.5</v>
      </c>
      <c r="C1286" s="626">
        <v>280</v>
      </c>
      <c r="D1286" s="629" t="str">
        <f t="shared" si="85"/>
        <v>PROFIL U_3.5_280</v>
      </c>
      <c r="E1286">
        <v>100</v>
      </c>
      <c r="F1286" s="629" t="str">
        <f t="shared" si="86"/>
        <v>PROFIL U_3.5_280_100</v>
      </c>
      <c r="G1286">
        <v>100</v>
      </c>
      <c r="H1286" s="629" t="str">
        <f t="shared" si="87"/>
        <v>PROFIL U_3.5_280_100_100</v>
      </c>
      <c r="Q1286">
        <f t="shared" si="88"/>
        <v>0</v>
      </c>
    </row>
    <row r="1287" spans="1:17">
      <c r="A1287" s="626" t="s">
        <v>20464</v>
      </c>
      <c r="B1287" s="627">
        <v>3.5</v>
      </c>
      <c r="C1287" s="626">
        <v>290</v>
      </c>
      <c r="D1287" s="629" t="str">
        <f t="shared" si="85"/>
        <v>PROFIL U_3.5_290</v>
      </c>
      <c r="E1287">
        <v>40</v>
      </c>
      <c r="F1287" s="629" t="str">
        <f t="shared" si="86"/>
        <v>PROFIL U_3.5_290_40</v>
      </c>
      <c r="G1287">
        <v>40</v>
      </c>
      <c r="H1287" s="629" t="str">
        <f t="shared" si="87"/>
        <v>PROFIL U_3.5_290_40_40</v>
      </c>
      <c r="Q1287">
        <f t="shared" si="88"/>
        <v>0</v>
      </c>
    </row>
    <row r="1288" spans="1:17">
      <c r="A1288" s="626" t="s">
        <v>20464</v>
      </c>
      <c r="B1288" s="627">
        <v>3.5</v>
      </c>
      <c r="C1288" s="626">
        <v>290</v>
      </c>
      <c r="D1288" s="629" t="str">
        <f t="shared" si="85"/>
        <v>PROFIL U_3.5_290</v>
      </c>
      <c r="E1288">
        <v>45</v>
      </c>
      <c r="F1288" s="629" t="str">
        <f t="shared" si="86"/>
        <v>PROFIL U_3.5_290_45</v>
      </c>
      <c r="G1288">
        <v>45</v>
      </c>
      <c r="H1288" s="629" t="str">
        <f t="shared" si="87"/>
        <v>PROFIL U_3.5_290_45_45</v>
      </c>
      <c r="Q1288">
        <f t="shared" si="88"/>
        <v>0</v>
      </c>
    </row>
    <row r="1289" spans="1:17">
      <c r="A1289" s="626" t="s">
        <v>20464</v>
      </c>
      <c r="B1289" s="627">
        <v>3.5</v>
      </c>
      <c r="C1289" s="626">
        <v>290</v>
      </c>
      <c r="D1289" s="629" t="str">
        <f t="shared" si="85"/>
        <v>PROFIL U_3.5_290</v>
      </c>
      <c r="E1289">
        <v>50</v>
      </c>
      <c r="F1289" s="629" t="str">
        <f t="shared" si="86"/>
        <v>PROFIL U_3.5_290_50</v>
      </c>
      <c r="G1289">
        <v>50</v>
      </c>
      <c r="H1289" s="629" t="str">
        <f t="shared" si="87"/>
        <v>PROFIL U_3.5_290_50_50</v>
      </c>
      <c r="Q1289">
        <f t="shared" si="88"/>
        <v>0</v>
      </c>
    </row>
    <row r="1290" spans="1:17">
      <c r="A1290" s="626" t="s">
        <v>20464</v>
      </c>
      <c r="B1290" s="627">
        <v>3.5</v>
      </c>
      <c r="C1290" s="626">
        <v>290</v>
      </c>
      <c r="D1290" s="629" t="str">
        <f t="shared" si="85"/>
        <v>PROFIL U_3.5_290</v>
      </c>
      <c r="E1290">
        <v>55</v>
      </c>
      <c r="F1290" s="629" t="str">
        <f t="shared" si="86"/>
        <v>PROFIL U_3.5_290_55</v>
      </c>
      <c r="G1290">
        <v>55</v>
      </c>
      <c r="H1290" s="629" t="str">
        <f t="shared" si="87"/>
        <v>PROFIL U_3.5_290_55_55</v>
      </c>
      <c r="Q1290">
        <f t="shared" si="88"/>
        <v>0</v>
      </c>
    </row>
    <row r="1291" spans="1:17">
      <c r="A1291" s="626" t="s">
        <v>20464</v>
      </c>
      <c r="B1291" s="627">
        <v>3.5</v>
      </c>
      <c r="C1291" s="626">
        <v>290</v>
      </c>
      <c r="D1291" s="629" t="str">
        <f t="shared" si="85"/>
        <v>PROFIL U_3.5_290</v>
      </c>
      <c r="E1291">
        <v>60</v>
      </c>
      <c r="F1291" s="629" t="str">
        <f t="shared" si="86"/>
        <v>PROFIL U_3.5_290_60</v>
      </c>
      <c r="G1291">
        <v>60</v>
      </c>
      <c r="H1291" s="629" t="str">
        <f t="shared" si="87"/>
        <v>PROFIL U_3.5_290_60_60</v>
      </c>
      <c r="Q1291">
        <f t="shared" si="88"/>
        <v>0</v>
      </c>
    </row>
    <row r="1292" spans="1:17">
      <c r="A1292" s="626" t="s">
        <v>20464</v>
      </c>
      <c r="B1292" s="627">
        <v>3.5</v>
      </c>
      <c r="C1292" s="626">
        <v>290</v>
      </c>
      <c r="D1292" s="629" t="str">
        <f t="shared" si="85"/>
        <v>PROFIL U_3.5_290</v>
      </c>
      <c r="E1292">
        <v>65</v>
      </c>
      <c r="F1292" s="629" t="str">
        <f t="shared" si="86"/>
        <v>PROFIL U_3.5_290_65</v>
      </c>
      <c r="G1292">
        <v>65</v>
      </c>
      <c r="H1292" s="629" t="str">
        <f t="shared" si="87"/>
        <v>PROFIL U_3.5_290_65_65</v>
      </c>
      <c r="Q1292">
        <f t="shared" si="88"/>
        <v>0</v>
      </c>
    </row>
    <row r="1293" spans="1:17">
      <c r="A1293" s="626" t="s">
        <v>20464</v>
      </c>
      <c r="B1293" s="627">
        <v>3.5</v>
      </c>
      <c r="C1293" s="626">
        <v>290</v>
      </c>
      <c r="D1293" s="629" t="str">
        <f t="shared" si="85"/>
        <v>PROFIL U_3.5_290</v>
      </c>
      <c r="E1293">
        <v>70</v>
      </c>
      <c r="F1293" s="629" t="str">
        <f t="shared" si="86"/>
        <v>PROFIL U_3.5_290_70</v>
      </c>
      <c r="G1293">
        <v>70</v>
      </c>
      <c r="H1293" s="629" t="str">
        <f t="shared" si="87"/>
        <v>PROFIL U_3.5_290_70_70</v>
      </c>
      <c r="Q1293">
        <f t="shared" si="88"/>
        <v>0</v>
      </c>
    </row>
    <row r="1294" spans="1:17">
      <c r="A1294" s="626" t="s">
        <v>20464</v>
      </c>
      <c r="B1294" s="627">
        <v>3.5</v>
      </c>
      <c r="C1294" s="626">
        <v>290</v>
      </c>
      <c r="D1294" s="629" t="str">
        <f t="shared" si="85"/>
        <v>PROFIL U_3.5_290</v>
      </c>
      <c r="E1294">
        <v>75</v>
      </c>
      <c r="F1294" s="629" t="str">
        <f t="shared" si="86"/>
        <v>PROFIL U_3.5_290_75</v>
      </c>
      <c r="G1294">
        <v>75</v>
      </c>
      <c r="H1294" s="629" t="str">
        <f t="shared" si="87"/>
        <v>PROFIL U_3.5_290_75_75</v>
      </c>
      <c r="Q1294">
        <f t="shared" si="88"/>
        <v>0</v>
      </c>
    </row>
    <row r="1295" spans="1:17">
      <c r="A1295" s="626" t="s">
        <v>20464</v>
      </c>
      <c r="B1295" s="627">
        <v>3.5</v>
      </c>
      <c r="C1295" s="626">
        <v>290</v>
      </c>
      <c r="D1295" s="629" t="str">
        <f t="shared" si="85"/>
        <v>PROFIL U_3.5_290</v>
      </c>
      <c r="E1295">
        <v>80</v>
      </c>
      <c r="F1295" s="629" t="str">
        <f t="shared" si="86"/>
        <v>PROFIL U_3.5_290_80</v>
      </c>
      <c r="G1295">
        <v>80</v>
      </c>
      <c r="H1295" s="629" t="str">
        <f t="shared" si="87"/>
        <v>PROFIL U_3.5_290_80_80</v>
      </c>
      <c r="Q1295">
        <f t="shared" si="88"/>
        <v>0</v>
      </c>
    </row>
    <row r="1296" spans="1:17">
      <c r="A1296" s="626" t="s">
        <v>20464</v>
      </c>
      <c r="B1296" s="627">
        <v>3.5</v>
      </c>
      <c r="C1296" s="626">
        <v>290</v>
      </c>
      <c r="D1296" s="629" t="str">
        <f t="shared" ref="D1296:D1359" si="89">CONCATENATE(A1296,"_",B1296,"_",C1296)</f>
        <v>PROFIL U_3.5_290</v>
      </c>
      <c r="E1296">
        <v>85</v>
      </c>
      <c r="F1296" s="629" t="str">
        <f t="shared" ref="F1296:F1359" si="90">CONCATENATE(D1296,"_",E1296)</f>
        <v>PROFIL U_3.5_290_85</v>
      </c>
      <c r="G1296">
        <v>85</v>
      </c>
      <c r="H1296" s="629" t="str">
        <f t="shared" ref="H1296:H1359" si="91">CONCATENATE(F1296,"_",G1296)</f>
        <v>PROFIL U_3.5_290_85_85</v>
      </c>
      <c r="Q1296">
        <f t="shared" si="88"/>
        <v>0</v>
      </c>
    </row>
    <row r="1297" spans="1:17">
      <c r="A1297" s="626" t="s">
        <v>20464</v>
      </c>
      <c r="B1297" s="627">
        <v>3.5</v>
      </c>
      <c r="C1297" s="626">
        <v>290</v>
      </c>
      <c r="D1297" s="629" t="str">
        <f t="shared" si="89"/>
        <v>PROFIL U_3.5_290</v>
      </c>
      <c r="E1297">
        <v>90</v>
      </c>
      <c r="F1297" s="629" t="str">
        <f t="shared" si="90"/>
        <v>PROFIL U_3.5_290_90</v>
      </c>
      <c r="G1297">
        <v>90</v>
      </c>
      <c r="H1297" s="629" t="str">
        <f t="shared" si="91"/>
        <v>PROFIL U_3.5_290_90_90</v>
      </c>
      <c r="Q1297">
        <f t="shared" si="88"/>
        <v>0</v>
      </c>
    </row>
    <row r="1298" spans="1:17">
      <c r="A1298" s="626" t="s">
        <v>20464</v>
      </c>
      <c r="B1298" s="627">
        <v>3.5</v>
      </c>
      <c r="C1298" s="626">
        <v>290</v>
      </c>
      <c r="D1298" s="629" t="str">
        <f t="shared" si="89"/>
        <v>PROFIL U_3.5_290</v>
      </c>
      <c r="E1298">
        <v>95</v>
      </c>
      <c r="F1298" s="629" t="str">
        <f t="shared" si="90"/>
        <v>PROFIL U_3.5_290_95</v>
      </c>
      <c r="G1298">
        <v>95</v>
      </c>
      <c r="H1298" s="629" t="str">
        <f t="shared" si="91"/>
        <v>PROFIL U_3.5_290_95_95</v>
      </c>
      <c r="Q1298">
        <f t="shared" si="88"/>
        <v>0</v>
      </c>
    </row>
    <row r="1299" spans="1:17">
      <c r="A1299" s="626" t="s">
        <v>20464</v>
      </c>
      <c r="B1299" s="627">
        <v>3.5</v>
      </c>
      <c r="C1299" s="626">
        <v>290</v>
      </c>
      <c r="D1299" s="629" t="str">
        <f t="shared" si="89"/>
        <v>PROFIL U_3.5_290</v>
      </c>
      <c r="E1299">
        <v>100</v>
      </c>
      <c r="F1299" s="629" t="str">
        <f t="shared" si="90"/>
        <v>PROFIL U_3.5_290_100</v>
      </c>
      <c r="G1299">
        <v>100</v>
      </c>
      <c r="H1299" s="629" t="str">
        <f t="shared" si="91"/>
        <v>PROFIL U_3.5_290_100_100</v>
      </c>
      <c r="Q1299">
        <f t="shared" si="88"/>
        <v>0</v>
      </c>
    </row>
    <row r="1300" spans="1:17">
      <c r="A1300" s="626" t="s">
        <v>20464</v>
      </c>
      <c r="B1300" s="627">
        <v>3.5</v>
      </c>
      <c r="C1300" s="626">
        <v>300</v>
      </c>
      <c r="D1300" s="629" t="str">
        <f t="shared" si="89"/>
        <v>PROFIL U_3.5_300</v>
      </c>
      <c r="E1300">
        <v>40</v>
      </c>
      <c r="F1300" s="629" t="str">
        <f t="shared" si="90"/>
        <v>PROFIL U_3.5_300_40</v>
      </c>
      <c r="G1300">
        <v>40</v>
      </c>
      <c r="H1300" s="629" t="str">
        <f t="shared" si="91"/>
        <v>PROFIL U_3.5_300_40_40</v>
      </c>
      <c r="Q1300">
        <f t="shared" si="88"/>
        <v>0</v>
      </c>
    </row>
    <row r="1301" spans="1:17">
      <c r="A1301" s="626" t="s">
        <v>20464</v>
      </c>
      <c r="B1301" s="627">
        <v>3.5</v>
      </c>
      <c r="C1301" s="626">
        <v>300</v>
      </c>
      <c r="D1301" s="629" t="str">
        <f t="shared" si="89"/>
        <v>PROFIL U_3.5_300</v>
      </c>
      <c r="E1301">
        <v>45</v>
      </c>
      <c r="F1301" s="629" t="str">
        <f t="shared" si="90"/>
        <v>PROFIL U_3.5_300_45</v>
      </c>
      <c r="G1301">
        <v>45</v>
      </c>
      <c r="H1301" s="629" t="str">
        <f t="shared" si="91"/>
        <v>PROFIL U_3.5_300_45_45</v>
      </c>
      <c r="Q1301">
        <f t="shared" si="88"/>
        <v>0</v>
      </c>
    </row>
    <row r="1302" spans="1:17">
      <c r="A1302" s="626" t="s">
        <v>20464</v>
      </c>
      <c r="B1302" s="627">
        <v>3.5</v>
      </c>
      <c r="C1302" s="626">
        <v>300</v>
      </c>
      <c r="D1302" s="629" t="str">
        <f t="shared" si="89"/>
        <v>PROFIL U_3.5_300</v>
      </c>
      <c r="E1302">
        <v>50</v>
      </c>
      <c r="F1302" s="629" t="str">
        <f t="shared" si="90"/>
        <v>PROFIL U_3.5_300_50</v>
      </c>
      <c r="G1302">
        <v>50</v>
      </c>
      <c r="H1302" s="629" t="str">
        <f t="shared" si="91"/>
        <v>PROFIL U_3.5_300_50_50</v>
      </c>
      <c r="Q1302">
        <f t="shared" si="88"/>
        <v>0</v>
      </c>
    </row>
    <row r="1303" spans="1:17">
      <c r="A1303" s="626" t="s">
        <v>20464</v>
      </c>
      <c r="B1303" s="627">
        <v>3.5</v>
      </c>
      <c r="C1303" s="626">
        <v>300</v>
      </c>
      <c r="D1303" s="629" t="str">
        <f t="shared" si="89"/>
        <v>PROFIL U_3.5_300</v>
      </c>
      <c r="E1303">
        <v>55</v>
      </c>
      <c r="F1303" s="629" t="str">
        <f t="shared" si="90"/>
        <v>PROFIL U_3.5_300_55</v>
      </c>
      <c r="G1303">
        <v>55</v>
      </c>
      <c r="H1303" s="629" t="str">
        <f t="shared" si="91"/>
        <v>PROFIL U_3.5_300_55_55</v>
      </c>
      <c r="Q1303">
        <f t="shared" si="88"/>
        <v>0</v>
      </c>
    </row>
    <row r="1304" spans="1:17">
      <c r="A1304" s="626" t="s">
        <v>20464</v>
      </c>
      <c r="B1304" s="627">
        <v>3.5</v>
      </c>
      <c r="C1304" s="626">
        <v>300</v>
      </c>
      <c r="D1304" s="629" t="str">
        <f t="shared" si="89"/>
        <v>PROFIL U_3.5_300</v>
      </c>
      <c r="E1304">
        <v>60</v>
      </c>
      <c r="F1304" s="629" t="str">
        <f t="shared" si="90"/>
        <v>PROFIL U_3.5_300_60</v>
      </c>
      <c r="G1304">
        <v>60</v>
      </c>
      <c r="H1304" s="629" t="str">
        <f t="shared" si="91"/>
        <v>PROFIL U_3.5_300_60_60</v>
      </c>
      <c r="Q1304">
        <f t="shared" si="88"/>
        <v>0</v>
      </c>
    </row>
    <row r="1305" spans="1:17">
      <c r="A1305" s="626" t="s">
        <v>20464</v>
      </c>
      <c r="B1305" s="627">
        <v>3.5</v>
      </c>
      <c r="C1305" s="626">
        <v>300</v>
      </c>
      <c r="D1305" s="629" t="str">
        <f t="shared" si="89"/>
        <v>PROFIL U_3.5_300</v>
      </c>
      <c r="E1305">
        <v>65</v>
      </c>
      <c r="F1305" s="629" t="str">
        <f t="shared" si="90"/>
        <v>PROFIL U_3.5_300_65</v>
      </c>
      <c r="G1305">
        <v>65</v>
      </c>
      <c r="H1305" s="629" t="str">
        <f t="shared" si="91"/>
        <v>PROFIL U_3.5_300_65_65</v>
      </c>
      <c r="Q1305">
        <f t="shared" si="88"/>
        <v>0</v>
      </c>
    </row>
    <row r="1306" spans="1:17">
      <c r="A1306" s="626" t="s">
        <v>20464</v>
      </c>
      <c r="B1306" s="627">
        <v>3.5</v>
      </c>
      <c r="C1306" s="626">
        <v>300</v>
      </c>
      <c r="D1306" s="629" t="str">
        <f t="shared" si="89"/>
        <v>PROFIL U_3.5_300</v>
      </c>
      <c r="E1306">
        <v>70</v>
      </c>
      <c r="F1306" s="629" t="str">
        <f t="shared" si="90"/>
        <v>PROFIL U_3.5_300_70</v>
      </c>
      <c r="G1306">
        <v>70</v>
      </c>
      <c r="H1306" s="629" t="str">
        <f t="shared" si="91"/>
        <v>PROFIL U_3.5_300_70_70</v>
      </c>
      <c r="Q1306">
        <f t="shared" si="88"/>
        <v>0</v>
      </c>
    </row>
    <row r="1307" spans="1:17">
      <c r="A1307" s="626" t="s">
        <v>20464</v>
      </c>
      <c r="B1307" s="627">
        <v>3.5</v>
      </c>
      <c r="C1307" s="626">
        <v>300</v>
      </c>
      <c r="D1307" s="629" t="str">
        <f t="shared" si="89"/>
        <v>PROFIL U_3.5_300</v>
      </c>
      <c r="E1307">
        <v>75</v>
      </c>
      <c r="F1307" s="629" t="str">
        <f t="shared" si="90"/>
        <v>PROFIL U_3.5_300_75</v>
      </c>
      <c r="G1307">
        <v>75</v>
      </c>
      <c r="H1307" s="629" t="str">
        <f t="shared" si="91"/>
        <v>PROFIL U_3.5_300_75_75</v>
      </c>
      <c r="Q1307">
        <f t="shared" si="88"/>
        <v>0</v>
      </c>
    </row>
    <row r="1308" spans="1:17">
      <c r="A1308" s="626" t="s">
        <v>20464</v>
      </c>
      <c r="B1308" s="627">
        <v>3.5</v>
      </c>
      <c r="C1308" s="626">
        <v>300</v>
      </c>
      <c r="D1308" s="629" t="str">
        <f t="shared" si="89"/>
        <v>PROFIL U_3.5_300</v>
      </c>
      <c r="E1308">
        <v>80</v>
      </c>
      <c r="F1308" s="629" t="str">
        <f t="shared" si="90"/>
        <v>PROFIL U_3.5_300_80</v>
      </c>
      <c r="G1308">
        <v>80</v>
      </c>
      <c r="H1308" s="629" t="str">
        <f t="shared" si="91"/>
        <v>PROFIL U_3.5_300_80_80</v>
      </c>
      <c r="Q1308">
        <f t="shared" si="88"/>
        <v>0</v>
      </c>
    </row>
    <row r="1309" spans="1:17">
      <c r="A1309" s="626" t="s">
        <v>20464</v>
      </c>
      <c r="B1309" s="627">
        <v>3.5</v>
      </c>
      <c r="C1309" s="626">
        <v>300</v>
      </c>
      <c r="D1309" s="629" t="str">
        <f t="shared" si="89"/>
        <v>PROFIL U_3.5_300</v>
      </c>
      <c r="E1309">
        <v>85</v>
      </c>
      <c r="F1309" s="629" t="str">
        <f t="shared" si="90"/>
        <v>PROFIL U_3.5_300_85</v>
      </c>
      <c r="G1309">
        <v>85</v>
      </c>
      <c r="H1309" s="629" t="str">
        <f t="shared" si="91"/>
        <v>PROFIL U_3.5_300_85_85</v>
      </c>
      <c r="Q1309">
        <f t="shared" si="88"/>
        <v>0</v>
      </c>
    </row>
    <row r="1310" spans="1:17">
      <c r="A1310" s="626" t="s">
        <v>20464</v>
      </c>
      <c r="B1310" s="627">
        <v>3.5</v>
      </c>
      <c r="C1310" s="626">
        <v>300</v>
      </c>
      <c r="D1310" s="629" t="str">
        <f t="shared" si="89"/>
        <v>PROFIL U_3.5_300</v>
      </c>
      <c r="E1310">
        <v>90</v>
      </c>
      <c r="F1310" s="629" t="str">
        <f t="shared" si="90"/>
        <v>PROFIL U_3.5_300_90</v>
      </c>
      <c r="G1310">
        <v>90</v>
      </c>
      <c r="H1310" s="629" t="str">
        <f t="shared" si="91"/>
        <v>PROFIL U_3.5_300_90_90</v>
      </c>
      <c r="Q1310">
        <f t="shared" ref="Q1310:Q1373" si="92">I1310-K1310</f>
        <v>0</v>
      </c>
    </row>
    <row r="1311" spans="1:17">
      <c r="A1311" s="626" t="s">
        <v>20464</v>
      </c>
      <c r="B1311" s="627">
        <v>3.5</v>
      </c>
      <c r="C1311" s="626">
        <v>300</v>
      </c>
      <c r="D1311" s="629" t="str">
        <f t="shared" si="89"/>
        <v>PROFIL U_3.5_300</v>
      </c>
      <c r="E1311">
        <v>95</v>
      </c>
      <c r="F1311" s="629" t="str">
        <f t="shared" si="90"/>
        <v>PROFIL U_3.5_300_95</v>
      </c>
      <c r="G1311">
        <v>95</v>
      </c>
      <c r="H1311" s="629" t="str">
        <f t="shared" si="91"/>
        <v>PROFIL U_3.5_300_95_95</v>
      </c>
      <c r="Q1311">
        <f t="shared" si="92"/>
        <v>0</v>
      </c>
    </row>
    <row r="1312" spans="1:17">
      <c r="A1312" s="626" t="s">
        <v>20464</v>
      </c>
      <c r="B1312" s="627">
        <v>3.5</v>
      </c>
      <c r="C1312" s="626">
        <v>300</v>
      </c>
      <c r="D1312" s="629" t="str">
        <f t="shared" si="89"/>
        <v>PROFIL U_3.5_300</v>
      </c>
      <c r="E1312">
        <v>100</v>
      </c>
      <c r="F1312" s="629" t="str">
        <f t="shared" si="90"/>
        <v>PROFIL U_3.5_300_100</v>
      </c>
      <c r="G1312">
        <v>100</v>
      </c>
      <c r="H1312" s="629" t="str">
        <f t="shared" si="91"/>
        <v>PROFIL U_3.5_300_100_100</v>
      </c>
      <c r="Q1312">
        <f t="shared" si="92"/>
        <v>0</v>
      </c>
    </row>
    <row r="1313" spans="1:17">
      <c r="A1313" s="626" t="s">
        <v>20464</v>
      </c>
      <c r="B1313" s="627">
        <v>3.5</v>
      </c>
      <c r="C1313" s="626">
        <v>310</v>
      </c>
      <c r="D1313" s="629" t="str">
        <f t="shared" si="89"/>
        <v>PROFIL U_3.5_310</v>
      </c>
      <c r="E1313">
        <v>40</v>
      </c>
      <c r="F1313" s="629" t="str">
        <f t="shared" si="90"/>
        <v>PROFIL U_3.5_310_40</v>
      </c>
      <c r="G1313">
        <v>40</v>
      </c>
      <c r="H1313" s="629" t="str">
        <f t="shared" si="91"/>
        <v>PROFIL U_3.5_310_40_40</v>
      </c>
      <c r="Q1313">
        <f t="shared" si="92"/>
        <v>0</v>
      </c>
    </row>
    <row r="1314" spans="1:17">
      <c r="A1314" s="626" t="s">
        <v>20464</v>
      </c>
      <c r="B1314" s="627">
        <v>3.5</v>
      </c>
      <c r="C1314" s="626">
        <v>310</v>
      </c>
      <c r="D1314" s="629" t="str">
        <f t="shared" si="89"/>
        <v>PROFIL U_3.5_310</v>
      </c>
      <c r="E1314">
        <v>45</v>
      </c>
      <c r="F1314" s="629" t="str">
        <f t="shared" si="90"/>
        <v>PROFIL U_3.5_310_45</v>
      </c>
      <c r="G1314">
        <v>45</v>
      </c>
      <c r="H1314" s="629" t="str">
        <f t="shared" si="91"/>
        <v>PROFIL U_3.5_310_45_45</v>
      </c>
      <c r="Q1314">
        <f t="shared" si="92"/>
        <v>0</v>
      </c>
    </row>
    <row r="1315" spans="1:17">
      <c r="A1315" s="626" t="s">
        <v>20464</v>
      </c>
      <c r="B1315" s="627">
        <v>3.5</v>
      </c>
      <c r="C1315" s="626">
        <v>310</v>
      </c>
      <c r="D1315" s="629" t="str">
        <f t="shared" si="89"/>
        <v>PROFIL U_3.5_310</v>
      </c>
      <c r="E1315">
        <v>50</v>
      </c>
      <c r="F1315" s="629" t="str">
        <f t="shared" si="90"/>
        <v>PROFIL U_3.5_310_50</v>
      </c>
      <c r="G1315">
        <v>50</v>
      </c>
      <c r="H1315" s="629" t="str">
        <f t="shared" si="91"/>
        <v>PROFIL U_3.5_310_50_50</v>
      </c>
      <c r="Q1315">
        <f t="shared" si="92"/>
        <v>0</v>
      </c>
    </row>
    <row r="1316" spans="1:17">
      <c r="A1316" s="626" t="s">
        <v>20464</v>
      </c>
      <c r="B1316" s="627">
        <v>3.5</v>
      </c>
      <c r="C1316" s="626">
        <v>310</v>
      </c>
      <c r="D1316" s="629" t="str">
        <f t="shared" si="89"/>
        <v>PROFIL U_3.5_310</v>
      </c>
      <c r="E1316">
        <v>55</v>
      </c>
      <c r="F1316" s="629" t="str">
        <f t="shared" si="90"/>
        <v>PROFIL U_3.5_310_55</v>
      </c>
      <c r="G1316">
        <v>55</v>
      </c>
      <c r="H1316" s="629" t="str">
        <f t="shared" si="91"/>
        <v>PROFIL U_3.5_310_55_55</v>
      </c>
      <c r="Q1316">
        <f t="shared" si="92"/>
        <v>0</v>
      </c>
    </row>
    <row r="1317" spans="1:17">
      <c r="A1317" s="626" t="s">
        <v>20464</v>
      </c>
      <c r="B1317" s="627">
        <v>3.5</v>
      </c>
      <c r="C1317" s="626">
        <v>310</v>
      </c>
      <c r="D1317" s="629" t="str">
        <f t="shared" si="89"/>
        <v>PROFIL U_3.5_310</v>
      </c>
      <c r="E1317">
        <v>60</v>
      </c>
      <c r="F1317" s="629" t="str">
        <f t="shared" si="90"/>
        <v>PROFIL U_3.5_310_60</v>
      </c>
      <c r="G1317">
        <v>60</v>
      </c>
      <c r="H1317" s="629" t="str">
        <f t="shared" si="91"/>
        <v>PROFIL U_3.5_310_60_60</v>
      </c>
      <c r="Q1317">
        <f t="shared" si="92"/>
        <v>0</v>
      </c>
    </row>
    <row r="1318" spans="1:17">
      <c r="A1318" s="626" t="s">
        <v>20464</v>
      </c>
      <c r="B1318" s="627">
        <v>3.5</v>
      </c>
      <c r="C1318" s="626">
        <v>310</v>
      </c>
      <c r="D1318" s="629" t="str">
        <f t="shared" si="89"/>
        <v>PROFIL U_3.5_310</v>
      </c>
      <c r="E1318">
        <v>65</v>
      </c>
      <c r="F1318" s="629" t="str">
        <f t="shared" si="90"/>
        <v>PROFIL U_3.5_310_65</v>
      </c>
      <c r="G1318">
        <v>65</v>
      </c>
      <c r="H1318" s="629" t="str">
        <f t="shared" si="91"/>
        <v>PROFIL U_3.5_310_65_65</v>
      </c>
      <c r="Q1318">
        <f t="shared" si="92"/>
        <v>0</v>
      </c>
    </row>
    <row r="1319" spans="1:17">
      <c r="A1319" s="626" t="s">
        <v>20464</v>
      </c>
      <c r="B1319" s="627">
        <v>3.5</v>
      </c>
      <c r="C1319" s="626">
        <v>310</v>
      </c>
      <c r="D1319" s="629" t="str">
        <f t="shared" si="89"/>
        <v>PROFIL U_3.5_310</v>
      </c>
      <c r="E1319">
        <v>70</v>
      </c>
      <c r="F1319" s="629" t="str">
        <f t="shared" si="90"/>
        <v>PROFIL U_3.5_310_70</v>
      </c>
      <c r="G1319">
        <v>70</v>
      </c>
      <c r="H1319" s="629" t="str">
        <f t="shared" si="91"/>
        <v>PROFIL U_3.5_310_70_70</v>
      </c>
      <c r="Q1319">
        <f t="shared" si="92"/>
        <v>0</v>
      </c>
    </row>
    <row r="1320" spans="1:17">
      <c r="A1320" s="626" t="s">
        <v>20464</v>
      </c>
      <c r="B1320" s="627">
        <v>3.5</v>
      </c>
      <c r="C1320" s="626">
        <v>310</v>
      </c>
      <c r="D1320" s="629" t="str">
        <f t="shared" si="89"/>
        <v>PROFIL U_3.5_310</v>
      </c>
      <c r="E1320">
        <v>75</v>
      </c>
      <c r="F1320" s="629" t="str">
        <f t="shared" si="90"/>
        <v>PROFIL U_3.5_310_75</v>
      </c>
      <c r="G1320">
        <v>75</v>
      </c>
      <c r="H1320" s="629" t="str">
        <f t="shared" si="91"/>
        <v>PROFIL U_3.5_310_75_75</v>
      </c>
      <c r="Q1320">
        <f t="shared" si="92"/>
        <v>0</v>
      </c>
    </row>
    <row r="1321" spans="1:17">
      <c r="A1321" s="626" t="s">
        <v>20464</v>
      </c>
      <c r="B1321" s="627">
        <v>3.5</v>
      </c>
      <c r="C1321" s="626">
        <v>310</v>
      </c>
      <c r="D1321" s="629" t="str">
        <f t="shared" si="89"/>
        <v>PROFIL U_3.5_310</v>
      </c>
      <c r="E1321">
        <v>80</v>
      </c>
      <c r="F1321" s="629" t="str">
        <f t="shared" si="90"/>
        <v>PROFIL U_3.5_310_80</v>
      </c>
      <c r="G1321">
        <v>80</v>
      </c>
      <c r="H1321" s="629" t="str">
        <f t="shared" si="91"/>
        <v>PROFIL U_3.5_310_80_80</v>
      </c>
      <c r="Q1321">
        <f t="shared" si="92"/>
        <v>0</v>
      </c>
    </row>
    <row r="1322" spans="1:17">
      <c r="A1322" s="626" t="s">
        <v>20464</v>
      </c>
      <c r="B1322" s="627">
        <v>3.5</v>
      </c>
      <c r="C1322" s="626">
        <v>310</v>
      </c>
      <c r="D1322" s="629" t="str">
        <f t="shared" si="89"/>
        <v>PROFIL U_3.5_310</v>
      </c>
      <c r="E1322">
        <v>85</v>
      </c>
      <c r="F1322" s="629" t="str">
        <f t="shared" si="90"/>
        <v>PROFIL U_3.5_310_85</v>
      </c>
      <c r="G1322">
        <v>85</v>
      </c>
      <c r="H1322" s="629" t="str">
        <f t="shared" si="91"/>
        <v>PROFIL U_3.5_310_85_85</v>
      </c>
      <c r="Q1322">
        <f t="shared" si="92"/>
        <v>0</v>
      </c>
    </row>
    <row r="1323" spans="1:17">
      <c r="A1323" s="626" t="s">
        <v>20464</v>
      </c>
      <c r="B1323" s="627">
        <v>3.5</v>
      </c>
      <c r="C1323" s="626">
        <v>310</v>
      </c>
      <c r="D1323" s="629" t="str">
        <f t="shared" si="89"/>
        <v>PROFIL U_3.5_310</v>
      </c>
      <c r="E1323">
        <v>90</v>
      </c>
      <c r="F1323" s="629" t="str">
        <f t="shared" si="90"/>
        <v>PROFIL U_3.5_310_90</v>
      </c>
      <c r="G1323">
        <v>90</v>
      </c>
      <c r="H1323" s="629" t="str">
        <f t="shared" si="91"/>
        <v>PROFIL U_3.5_310_90_90</v>
      </c>
      <c r="Q1323">
        <f t="shared" si="92"/>
        <v>0</v>
      </c>
    </row>
    <row r="1324" spans="1:17">
      <c r="A1324" s="626" t="s">
        <v>20464</v>
      </c>
      <c r="B1324" s="627">
        <v>3.5</v>
      </c>
      <c r="C1324" s="626">
        <v>310</v>
      </c>
      <c r="D1324" s="629" t="str">
        <f t="shared" si="89"/>
        <v>PROFIL U_3.5_310</v>
      </c>
      <c r="E1324">
        <v>95</v>
      </c>
      <c r="F1324" s="629" t="str">
        <f t="shared" si="90"/>
        <v>PROFIL U_3.5_310_95</v>
      </c>
      <c r="G1324">
        <v>95</v>
      </c>
      <c r="H1324" s="629" t="str">
        <f t="shared" si="91"/>
        <v>PROFIL U_3.5_310_95_95</v>
      </c>
      <c r="Q1324">
        <f t="shared" si="92"/>
        <v>0</v>
      </c>
    </row>
    <row r="1325" spans="1:17">
      <c r="A1325" s="626" t="s">
        <v>20464</v>
      </c>
      <c r="B1325" s="627">
        <v>3.5</v>
      </c>
      <c r="C1325" s="626">
        <v>310</v>
      </c>
      <c r="D1325" s="629" t="str">
        <f t="shared" si="89"/>
        <v>PROFIL U_3.5_310</v>
      </c>
      <c r="E1325">
        <v>100</v>
      </c>
      <c r="F1325" s="629" t="str">
        <f t="shared" si="90"/>
        <v>PROFIL U_3.5_310_100</v>
      </c>
      <c r="G1325">
        <v>100</v>
      </c>
      <c r="H1325" s="629" t="str">
        <f t="shared" si="91"/>
        <v>PROFIL U_3.5_310_100_100</v>
      </c>
      <c r="Q1325">
        <f t="shared" si="92"/>
        <v>0</v>
      </c>
    </row>
    <row r="1326" spans="1:17">
      <c r="A1326" s="626" t="s">
        <v>20464</v>
      </c>
      <c r="B1326" s="627">
        <v>3.5</v>
      </c>
      <c r="C1326" s="626">
        <v>320</v>
      </c>
      <c r="D1326" s="629" t="str">
        <f t="shared" si="89"/>
        <v>PROFIL U_3.5_320</v>
      </c>
      <c r="E1326">
        <v>40</v>
      </c>
      <c r="F1326" s="629" t="str">
        <f t="shared" si="90"/>
        <v>PROFIL U_3.5_320_40</v>
      </c>
      <c r="G1326">
        <v>40</v>
      </c>
      <c r="H1326" s="629" t="str">
        <f t="shared" si="91"/>
        <v>PROFIL U_3.5_320_40_40</v>
      </c>
      <c r="Q1326">
        <f t="shared" si="92"/>
        <v>0</v>
      </c>
    </row>
    <row r="1327" spans="1:17">
      <c r="A1327" s="626" t="s">
        <v>20464</v>
      </c>
      <c r="B1327" s="627">
        <v>3.5</v>
      </c>
      <c r="C1327" s="626">
        <v>320</v>
      </c>
      <c r="D1327" s="629" t="str">
        <f t="shared" si="89"/>
        <v>PROFIL U_3.5_320</v>
      </c>
      <c r="E1327">
        <v>45</v>
      </c>
      <c r="F1327" s="629" t="str">
        <f t="shared" si="90"/>
        <v>PROFIL U_3.5_320_45</v>
      </c>
      <c r="G1327">
        <v>45</v>
      </c>
      <c r="H1327" s="629" t="str">
        <f t="shared" si="91"/>
        <v>PROFIL U_3.5_320_45_45</v>
      </c>
      <c r="Q1327">
        <f t="shared" si="92"/>
        <v>0</v>
      </c>
    </row>
    <row r="1328" spans="1:17">
      <c r="A1328" s="626" t="s">
        <v>20464</v>
      </c>
      <c r="B1328" s="627">
        <v>3.5</v>
      </c>
      <c r="C1328" s="626">
        <v>320</v>
      </c>
      <c r="D1328" s="629" t="str">
        <f t="shared" si="89"/>
        <v>PROFIL U_3.5_320</v>
      </c>
      <c r="E1328">
        <v>50</v>
      </c>
      <c r="F1328" s="629" t="str">
        <f t="shared" si="90"/>
        <v>PROFIL U_3.5_320_50</v>
      </c>
      <c r="G1328">
        <v>50</v>
      </c>
      <c r="H1328" s="629" t="str">
        <f t="shared" si="91"/>
        <v>PROFIL U_3.5_320_50_50</v>
      </c>
      <c r="Q1328">
        <f t="shared" si="92"/>
        <v>0</v>
      </c>
    </row>
    <row r="1329" spans="1:17">
      <c r="A1329" s="626" t="s">
        <v>20464</v>
      </c>
      <c r="B1329" s="627">
        <v>3.5</v>
      </c>
      <c r="C1329" s="626">
        <v>320</v>
      </c>
      <c r="D1329" s="629" t="str">
        <f t="shared" si="89"/>
        <v>PROFIL U_3.5_320</v>
      </c>
      <c r="E1329">
        <v>55</v>
      </c>
      <c r="F1329" s="629" t="str">
        <f t="shared" si="90"/>
        <v>PROFIL U_3.5_320_55</v>
      </c>
      <c r="G1329">
        <v>55</v>
      </c>
      <c r="H1329" s="629" t="str">
        <f t="shared" si="91"/>
        <v>PROFIL U_3.5_320_55_55</v>
      </c>
      <c r="Q1329">
        <f t="shared" si="92"/>
        <v>0</v>
      </c>
    </row>
    <row r="1330" spans="1:17">
      <c r="A1330" s="626" t="s">
        <v>20464</v>
      </c>
      <c r="B1330" s="627">
        <v>3.5</v>
      </c>
      <c r="C1330" s="626">
        <v>320</v>
      </c>
      <c r="D1330" s="629" t="str">
        <f t="shared" si="89"/>
        <v>PROFIL U_3.5_320</v>
      </c>
      <c r="E1330">
        <v>60</v>
      </c>
      <c r="F1330" s="629" t="str">
        <f t="shared" si="90"/>
        <v>PROFIL U_3.5_320_60</v>
      </c>
      <c r="G1330">
        <v>60</v>
      </c>
      <c r="H1330" s="629" t="str">
        <f t="shared" si="91"/>
        <v>PROFIL U_3.5_320_60_60</v>
      </c>
      <c r="Q1330">
        <f t="shared" si="92"/>
        <v>0</v>
      </c>
    </row>
    <row r="1331" spans="1:17">
      <c r="A1331" s="626" t="s">
        <v>20464</v>
      </c>
      <c r="B1331" s="627">
        <v>3.5</v>
      </c>
      <c r="C1331" s="626">
        <v>320</v>
      </c>
      <c r="D1331" s="629" t="str">
        <f t="shared" si="89"/>
        <v>PROFIL U_3.5_320</v>
      </c>
      <c r="E1331">
        <v>65</v>
      </c>
      <c r="F1331" s="629" t="str">
        <f t="shared" si="90"/>
        <v>PROFIL U_3.5_320_65</v>
      </c>
      <c r="G1331">
        <v>65</v>
      </c>
      <c r="H1331" s="629" t="str">
        <f t="shared" si="91"/>
        <v>PROFIL U_3.5_320_65_65</v>
      </c>
      <c r="Q1331">
        <f t="shared" si="92"/>
        <v>0</v>
      </c>
    </row>
    <row r="1332" spans="1:17">
      <c r="A1332" s="626" t="s">
        <v>20464</v>
      </c>
      <c r="B1332" s="627">
        <v>3.5</v>
      </c>
      <c r="C1332" s="626">
        <v>320</v>
      </c>
      <c r="D1332" s="629" t="str">
        <f t="shared" si="89"/>
        <v>PROFIL U_3.5_320</v>
      </c>
      <c r="E1332">
        <v>70</v>
      </c>
      <c r="F1332" s="629" t="str">
        <f t="shared" si="90"/>
        <v>PROFIL U_3.5_320_70</v>
      </c>
      <c r="G1332">
        <v>70</v>
      </c>
      <c r="H1332" s="629" t="str">
        <f t="shared" si="91"/>
        <v>PROFIL U_3.5_320_70_70</v>
      </c>
      <c r="Q1332">
        <f t="shared" si="92"/>
        <v>0</v>
      </c>
    </row>
    <row r="1333" spans="1:17">
      <c r="A1333" s="626" t="s">
        <v>20464</v>
      </c>
      <c r="B1333" s="627">
        <v>3.5</v>
      </c>
      <c r="C1333" s="626">
        <v>320</v>
      </c>
      <c r="D1333" s="629" t="str">
        <f t="shared" si="89"/>
        <v>PROFIL U_3.5_320</v>
      </c>
      <c r="E1333">
        <v>75</v>
      </c>
      <c r="F1333" s="629" t="str">
        <f t="shared" si="90"/>
        <v>PROFIL U_3.5_320_75</v>
      </c>
      <c r="G1333">
        <v>75</v>
      </c>
      <c r="H1333" s="629" t="str">
        <f t="shared" si="91"/>
        <v>PROFIL U_3.5_320_75_75</v>
      </c>
      <c r="Q1333">
        <f t="shared" si="92"/>
        <v>0</v>
      </c>
    </row>
    <row r="1334" spans="1:17">
      <c r="A1334" s="626" t="s">
        <v>20464</v>
      </c>
      <c r="B1334" s="627">
        <v>3.5</v>
      </c>
      <c r="C1334" s="626">
        <v>320</v>
      </c>
      <c r="D1334" s="629" t="str">
        <f t="shared" si="89"/>
        <v>PROFIL U_3.5_320</v>
      </c>
      <c r="E1334">
        <v>80</v>
      </c>
      <c r="F1334" s="629" t="str">
        <f t="shared" si="90"/>
        <v>PROFIL U_3.5_320_80</v>
      </c>
      <c r="G1334">
        <v>80</v>
      </c>
      <c r="H1334" s="629" t="str">
        <f t="shared" si="91"/>
        <v>PROFIL U_3.5_320_80_80</v>
      </c>
      <c r="Q1334">
        <f t="shared" si="92"/>
        <v>0</v>
      </c>
    </row>
    <row r="1335" spans="1:17">
      <c r="A1335" s="626" t="s">
        <v>20464</v>
      </c>
      <c r="B1335" s="627">
        <v>3.5</v>
      </c>
      <c r="C1335" s="626">
        <v>320</v>
      </c>
      <c r="D1335" s="629" t="str">
        <f t="shared" si="89"/>
        <v>PROFIL U_3.5_320</v>
      </c>
      <c r="E1335">
        <v>85</v>
      </c>
      <c r="F1335" s="629" t="str">
        <f t="shared" si="90"/>
        <v>PROFIL U_3.5_320_85</v>
      </c>
      <c r="G1335">
        <v>85</v>
      </c>
      <c r="H1335" s="629" t="str">
        <f t="shared" si="91"/>
        <v>PROFIL U_3.5_320_85_85</v>
      </c>
      <c r="Q1335">
        <f t="shared" si="92"/>
        <v>0</v>
      </c>
    </row>
    <row r="1336" spans="1:17">
      <c r="A1336" s="626" t="s">
        <v>20464</v>
      </c>
      <c r="B1336" s="627">
        <v>3.5</v>
      </c>
      <c r="C1336" s="626">
        <v>320</v>
      </c>
      <c r="D1336" s="629" t="str">
        <f t="shared" si="89"/>
        <v>PROFIL U_3.5_320</v>
      </c>
      <c r="E1336">
        <v>90</v>
      </c>
      <c r="F1336" s="629" t="str">
        <f t="shared" si="90"/>
        <v>PROFIL U_3.5_320_90</v>
      </c>
      <c r="G1336">
        <v>90</v>
      </c>
      <c r="H1336" s="629" t="str">
        <f t="shared" si="91"/>
        <v>PROFIL U_3.5_320_90_90</v>
      </c>
      <c r="Q1336">
        <f t="shared" si="92"/>
        <v>0</v>
      </c>
    </row>
    <row r="1337" spans="1:17">
      <c r="A1337" s="626" t="s">
        <v>20464</v>
      </c>
      <c r="B1337" s="627">
        <v>3.5</v>
      </c>
      <c r="C1337" s="626">
        <v>320</v>
      </c>
      <c r="D1337" s="629" t="str">
        <f t="shared" si="89"/>
        <v>PROFIL U_3.5_320</v>
      </c>
      <c r="E1337">
        <v>95</v>
      </c>
      <c r="F1337" s="629" t="str">
        <f t="shared" si="90"/>
        <v>PROFIL U_3.5_320_95</v>
      </c>
      <c r="G1337">
        <v>95</v>
      </c>
      <c r="H1337" s="629" t="str">
        <f t="shared" si="91"/>
        <v>PROFIL U_3.5_320_95_95</v>
      </c>
      <c r="Q1337">
        <f t="shared" si="92"/>
        <v>0</v>
      </c>
    </row>
    <row r="1338" spans="1:17">
      <c r="A1338" s="626" t="s">
        <v>20464</v>
      </c>
      <c r="B1338" s="627">
        <v>3.5</v>
      </c>
      <c r="C1338" s="626">
        <v>320</v>
      </c>
      <c r="D1338" s="629" t="str">
        <f t="shared" si="89"/>
        <v>PROFIL U_3.5_320</v>
      </c>
      <c r="E1338">
        <v>100</v>
      </c>
      <c r="F1338" s="629" t="str">
        <f t="shared" si="90"/>
        <v>PROFIL U_3.5_320_100</v>
      </c>
      <c r="G1338">
        <v>100</v>
      </c>
      <c r="H1338" s="629" t="str">
        <f t="shared" si="91"/>
        <v>PROFIL U_3.5_320_100_100</v>
      </c>
      <c r="Q1338">
        <f t="shared" si="92"/>
        <v>0</v>
      </c>
    </row>
    <row r="1339" spans="1:17">
      <c r="A1339" s="626" t="s">
        <v>20464</v>
      </c>
      <c r="B1339" s="627">
        <v>3.5</v>
      </c>
      <c r="C1339" s="626">
        <v>330</v>
      </c>
      <c r="D1339" s="629" t="str">
        <f t="shared" si="89"/>
        <v>PROFIL U_3.5_330</v>
      </c>
      <c r="E1339">
        <v>40</v>
      </c>
      <c r="F1339" s="629" t="str">
        <f t="shared" si="90"/>
        <v>PROFIL U_3.5_330_40</v>
      </c>
      <c r="G1339">
        <v>40</v>
      </c>
      <c r="H1339" s="629" t="str">
        <f t="shared" si="91"/>
        <v>PROFIL U_3.5_330_40_40</v>
      </c>
      <c r="Q1339">
        <f t="shared" si="92"/>
        <v>0</v>
      </c>
    </row>
    <row r="1340" spans="1:17">
      <c r="A1340" s="626" t="s">
        <v>20464</v>
      </c>
      <c r="B1340" s="627">
        <v>3.5</v>
      </c>
      <c r="C1340" s="626">
        <v>330</v>
      </c>
      <c r="D1340" s="629" t="str">
        <f t="shared" si="89"/>
        <v>PROFIL U_3.5_330</v>
      </c>
      <c r="E1340">
        <v>45</v>
      </c>
      <c r="F1340" s="629" t="str">
        <f t="shared" si="90"/>
        <v>PROFIL U_3.5_330_45</v>
      </c>
      <c r="G1340">
        <v>45</v>
      </c>
      <c r="H1340" s="629" t="str">
        <f t="shared" si="91"/>
        <v>PROFIL U_3.5_330_45_45</v>
      </c>
      <c r="Q1340">
        <f t="shared" si="92"/>
        <v>0</v>
      </c>
    </row>
    <row r="1341" spans="1:17">
      <c r="A1341" s="626" t="s">
        <v>20464</v>
      </c>
      <c r="B1341" s="627">
        <v>3.5</v>
      </c>
      <c r="C1341" s="626">
        <v>330</v>
      </c>
      <c r="D1341" s="629" t="str">
        <f t="shared" si="89"/>
        <v>PROFIL U_3.5_330</v>
      </c>
      <c r="E1341">
        <v>50</v>
      </c>
      <c r="F1341" s="629" t="str">
        <f t="shared" si="90"/>
        <v>PROFIL U_3.5_330_50</v>
      </c>
      <c r="G1341">
        <v>50</v>
      </c>
      <c r="H1341" s="629" t="str">
        <f t="shared" si="91"/>
        <v>PROFIL U_3.5_330_50_50</v>
      </c>
      <c r="Q1341">
        <f t="shared" si="92"/>
        <v>0</v>
      </c>
    </row>
    <row r="1342" spans="1:17">
      <c r="A1342" s="626" t="s">
        <v>20464</v>
      </c>
      <c r="B1342" s="627">
        <v>3.5</v>
      </c>
      <c r="C1342" s="626">
        <v>330</v>
      </c>
      <c r="D1342" s="629" t="str">
        <f t="shared" si="89"/>
        <v>PROFIL U_3.5_330</v>
      </c>
      <c r="E1342">
        <v>55</v>
      </c>
      <c r="F1342" s="629" t="str">
        <f t="shared" si="90"/>
        <v>PROFIL U_3.5_330_55</v>
      </c>
      <c r="G1342">
        <v>55</v>
      </c>
      <c r="H1342" s="629" t="str">
        <f t="shared" si="91"/>
        <v>PROFIL U_3.5_330_55_55</v>
      </c>
      <c r="Q1342">
        <f t="shared" si="92"/>
        <v>0</v>
      </c>
    </row>
    <row r="1343" spans="1:17">
      <c r="A1343" s="626" t="s">
        <v>20464</v>
      </c>
      <c r="B1343" s="627">
        <v>3.5</v>
      </c>
      <c r="C1343" s="626">
        <v>330</v>
      </c>
      <c r="D1343" s="629" t="str">
        <f t="shared" si="89"/>
        <v>PROFIL U_3.5_330</v>
      </c>
      <c r="E1343">
        <v>60</v>
      </c>
      <c r="F1343" s="629" t="str">
        <f t="shared" si="90"/>
        <v>PROFIL U_3.5_330_60</v>
      </c>
      <c r="G1343">
        <v>60</v>
      </c>
      <c r="H1343" s="629" t="str">
        <f t="shared" si="91"/>
        <v>PROFIL U_3.5_330_60_60</v>
      </c>
      <c r="Q1343">
        <f t="shared" si="92"/>
        <v>0</v>
      </c>
    </row>
    <row r="1344" spans="1:17">
      <c r="A1344" s="626" t="s">
        <v>20464</v>
      </c>
      <c r="B1344" s="627">
        <v>3.5</v>
      </c>
      <c r="C1344" s="626">
        <v>330</v>
      </c>
      <c r="D1344" s="629" t="str">
        <f t="shared" si="89"/>
        <v>PROFIL U_3.5_330</v>
      </c>
      <c r="E1344">
        <v>65</v>
      </c>
      <c r="F1344" s="629" t="str">
        <f t="shared" si="90"/>
        <v>PROFIL U_3.5_330_65</v>
      </c>
      <c r="G1344">
        <v>65</v>
      </c>
      <c r="H1344" s="629" t="str">
        <f t="shared" si="91"/>
        <v>PROFIL U_3.5_330_65_65</v>
      </c>
      <c r="Q1344">
        <f t="shared" si="92"/>
        <v>0</v>
      </c>
    </row>
    <row r="1345" spans="1:17">
      <c r="A1345" s="626" t="s">
        <v>20464</v>
      </c>
      <c r="B1345" s="627">
        <v>3.5</v>
      </c>
      <c r="C1345" s="626">
        <v>330</v>
      </c>
      <c r="D1345" s="629" t="str">
        <f t="shared" si="89"/>
        <v>PROFIL U_3.5_330</v>
      </c>
      <c r="E1345">
        <v>70</v>
      </c>
      <c r="F1345" s="629" t="str">
        <f t="shared" si="90"/>
        <v>PROFIL U_3.5_330_70</v>
      </c>
      <c r="G1345">
        <v>70</v>
      </c>
      <c r="H1345" s="629" t="str">
        <f t="shared" si="91"/>
        <v>PROFIL U_3.5_330_70_70</v>
      </c>
      <c r="Q1345">
        <f t="shared" si="92"/>
        <v>0</v>
      </c>
    </row>
    <row r="1346" spans="1:17">
      <c r="A1346" s="626" t="s">
        <v>20464</v>
      </c>
      <c r="B1346" s="627">
        <v>3.5</v>
      </c>
      <c r="C1346" s="626">
        <v>330</v>
      </c>
      <c r="D1346" s="629" t="str">
        <f t="shared" si="89"/>
        <v>PROFIL U_3.5_330</v>
      </c>
      <c r="E1346">
        <v>75</v>
      </c>
      <c r="F1346" s="629" t="str">
        <f t="shared" si="90"/>
        <v>PROFIL U_3.5_330_75</v>
      </c>
      <c r="G1346">
        <v>75</v>
      </c>
      <c r="H1346" s="629" t="str">
        <f t="shared" si="91"/>
        <v>PROFIL U_3.5_330_75_75</v>
      </c>
      <c r="Q1346">
        <f t="shared" si="92"/>
        <v>0</v>
      </c>
    </row>
    <row r="1347" spans="1:17">
      <c r="A1347" s="626" t="s">
        <v>20464</v>
      </c>
      <c r="B1347" s="627">
        <v>3.5</v>
      </c>
      <c r="C1347" s="626">
        <v>330</v>
      </c>
      <c r="D1347" s="629" t="str">
        <f t="shared" si="89"/>
        <v>PROFIL U_3.5_330</v>
      </c>
      <c r="E1347">
        <v>80</v>
      </c>
      <c r="F1347" s="629" t="str">
        <f t="shared" si="90"/>
        <v>PROFIL U_3.5_330_80</v>
      </c>
      <c r="G1347">
        <v>80</v>
      </c>
      <c r="H1347" s="629" t="str">
        <f t="shared" si="91"/>
        <v>PROFIL U_3.5_330_80_80</v>
      </c>
      <c r="Q1347">
        <f t="shared" si="92"/>
        <v>0</v>
      </c>
    </row>
    <row r="1348" spans="1:17">
      <c r="A1348" s="626" t="s">
        <v>20464</v>
      </c>
      <c r="B1348" s="627">
        <v>3.5</v>
      </c>
      <c r="C1348" s="626">
        <v>330</v>
      </c>
      <c r="D1348" s="629" t="str">
        <f t="shared" si="89"/>
        <v>PROFIL U_3.5_330</v>
      </c>
      <c r="E1348">
        <v>85</v>
      </c>
      <c r="F1348" s="629" t="str">
        <f t="shared" si="90"/>
        <v>PROFIL U_3.5_330_85</v>
      </c>
      <c r="G1348">
        <v>85</v>
      </c>
      <c r="H1348" s="629" t="str">
        <f t="shared" si="91"/>
        <v>PROFIL U_3.5_330_85_85</v>
      </c>
      <c r="Q1348">
        <f t="shared" si="92"/>
        <v>0</v>
      </c>
    </row>
    <row r="1349" spans="1:17">
      <c r="A1349" s="626" t="s">
        <v>20464</v>
      </c>
      <c r="B1349" s="627">
        <v>3.5</v>
      </c>
      <c r="C1349" s="626">
        <v>330</v>
      </c>
      <c r="D1349" s="629" t="str">
        <f t="shared" si="89"/>
        <v>PROFIL U_3.5_330</v>
      </c>
      <c r="E1349">
        <v>90</v>
      </c>
      <c r="F1349" s="629" t="str">
        <f t="shared" si="90"/>
        <v>PROFIL U_3.5_330_90</v>
      </c>
      <c r="G1349">
        <v>90</v>
      </c>
      <c r="H1349" s="629" t="str">
        <f t="shared" si="91"/>
        <v>PROFIL U_3.5_330_90_90</v>
      </c>
      <c r="Q1349">
        <f t="shared" si="92"/>
        <v>0</v>
      </c>
    </row>
    <row r="1350" spans="1:17">
      <c r="A1350" s="626" t="s">
        <v>20464</v>
      </c>
      <c r="B1350" s="627">
        <v>3.5</v>
      </c>
      <c r="C1350" s="626">
        <v>330</v>
      </c>
      <c r="D1350" s="629" t="str">
        <f t="shared" si="89"/>
        <v>PROFIL U_3.5_330</v>
      </c>
      <c r="E1350">
        <v>95</v>
      </c>
      <c r="F1350" s="629" t="str">
        <f t="shared" si="90"/>
        <v>PROFIL U_3.5_330_95</v>
      </c>
      <c r="G1350">
        <v>95</v>
      </c>
      <c r="H1350" s="629" t="str">
        <f t="shared" si="91"/>
        <v>PROFIL U_3.5_330_95_95</v>
      </c>
      <c r="Q1350">
        <f t="shared" si="92"/>
        <v>0</v>
      </c>
    </row>
    <row r="1351" spans="1:17">
      <c r="A1351" s="626" t="s">
        <v>20464</v>
      </c>
      <c r="B1351" s="627">
        <v>3.5</v>
      </c>
      <c r="C1351" s="626">
        <v>330</v>
      </c>
      <c r="D1351" s="629" t="str">
        <f t="shared" si="89"/>
        <v>PROFIL U_3.5_330</v>
      </c>
      <c r="E1351">
        <v>100</v>
      </c>
      <c r="F1351" s="629" t="str">
        <f t="shared" si="90"/>
        <v>PROFIL U_3.5_330_100</v>
      </c>
      <c r="G1351">
        <v>100</v>
      </c>
      <c r="H1351" s="629" t="str">
        <f t="shared" si="91"/>
        <v>PROFIL U_3.5_330_100_100</v>
      </c>
      <c r="Q1351">
        <f t="shared" si="92"/>
        <v>0</v>
      </c>
    </row>
    <row r="1352" spans="1:17">
      <c r="A1352" s="626" t="s">
        <v>20464</v>
      </c>
      <c r="B1352" s="627">
        <v>3.5</v>
      </c>
      <c r="C1352" s="626">
        <v>340</v>
      </c>
      <c r="D1352" s="629" t="str">
        <f t="shared" si="89"/>
        <v>PROFIL U_3.5_340</v>
      </c>
      <c r="E1352">
        <v>40</v>
      </c>
      <c r="F1352" s="629" t="str">
        <f t="shared" si="90"/>
        <v>PROFIL U_3.5_340_40</v>
      </c>
      <c r="G1352">
        <v>40</v>
      </c>
      <c r="H1352" s="629" t="str">
        <f t="shared" si="91"/>
        <v>PROFIL U_3.5_340_40_40</v>
      </c>
      <c r="Q1352">
        <f t="shared" si="92"/>
        <v>0</v>
      </c>
    </row>
    <row r="1353" spans="1:17">
      <c r="A1353" s="626" t="s">
        <v>20464</v>
      </c>
      <c r="B1353" s="627">
        <v>3.5</v>
      </c>
      <c r="C1353" s="626">
        <v>340</v>
      </c>
      <c r="D1353" s="629" t="str">
        <f t="shared" si="89"/>
        <v>PROFIL U_3.5_340</v>
      </c>
      <c r="E1353">
        <v>45</v>
      </c>
      <c r="F1353" s="629" t="str">
        <f t="shared" si="90"/>
        <v>PROFIL U_3.5_340_45</v>
      </c>
      <c r="G1353">
        <v>45</v>
      </c>
      <c r="H1353" s="629" t="str">
        <f t="shared" si="91"/>
        <v>PROFIL U_3.5_340_45_45</v>
      </c>
      <c r="Q1353">
        <f t="shared" si="92"/>
        <v>0</v>
      </c>
    </row>
    <row r="1354" spans="1:17">
      <c r="A1354" s="626" t="s">
        <v>20464</v>
      </c>
      <c r="B1354" s="627">
        <v>3.5</v>
      </c>
      <c r="C1354" s="626">
        <v>340</v>
      </c>
      <c r="D1354" s="629" t="str">
        <f t="shared" si="89"/>
        <v>PROFIL U_3.5_340</v>
      </c>
      <c r="E1354">
        <v>50</v>
      </c>
      <c r="F1354" s="629" t="str">
        <f t="shared" si="90"/>
        <v>PROFIL U_3.5_340_50</v>
      </c>
      <c r="G1354">
        <v>50</v>
      </c>
      <c r="H1354" s="629" t="str">
        <f t="shared" si="91"/>
        <v>PROFIL U_3.5_340_50_50</v>
      </c>
      <c r="Q1354">
        <f t="shared" si="92"/>
        <v>0</v>
      </c>
    </row>
    <row r="1355" spans="1:17">
      <c r="A1355" s="626" t="s">
        <v>20464</v>
      </c>
      <c r="B1355" s="627">
        <v>3.5</v>
      </c>
      <c r="C1355" s="626">
        <v>340</v>
      </c>
      <c r="D1355" s="629" t="str">
        <f t="shared" si="89"/>
        <v>PROFIL U_3.5_340</v>
      </c>
      <c r="E1355">
        <v>55</v>
      </c>
      <c r="F1355" s="629" t="str">
        <f t="shared" si="90"/>
        <v>PROFIL U_3.5_340_55</v>
      </c>
      <c r="G1355">
        <v>55</v>
      </c>
      <c r="H1355" s="629" t="str">
        <f t="shared" si="91"/>
        <v>PROFIL U_3.5_340_55_55</v>
      </c>
      <c r="Q1355">
        <f t="shared" si="92"/>
        <v>0</v>
      </c>
    </row>
    <row r="1356" spans="1:17">
      <c r="A1356" s="626" t="s">
        <v>20464</v>
      </c>
      <c r="B1356" s="627">
        <v>3.5</v>
      </c>
      <c r="C1356" s="626">
        <v>340</v>
      </c>
      <c r="D1356" s="629" t="str">
        <f t="shared" si="89"/>
        <v>PROFIL U_3.5_340</v>
      </c>
      <c r="E1356">
        <v>60</v>
      </c>
      <c r="F1356" s="629" t="str">
        <f t="shared" si="90"/>
        <v>PROFIL U_3.5_340_60</v>
      </c>
      <c r="G1356">
        <v>60</v>
      </c>
      <c r="H1356" s="629" t="str">
        <f t="shared" si="91"/>
        <v>PROFIL U_3.5_340_60_60</v>
      </c>
      <c r="Q1356">
        <f t="shared" si="92"/>
        <v>0</v>
      </c>
    </row>
    <row r="1357" spans="1:17">
      <c r="A1357" s="626" t="s">
        <v>20464</v>
      </c>
      <c r="B1357" s="627">
        <v>3.5</v>
      </c>
      <c r="C1357" s="626">
        <v>340</v>
      </c>
      <c r="D1357" s="629" t="str">
        <f t="shared" si="89"/>
        <v>PROFIL U_3.5_340</v>
      </c>
      <c r="E1357">
        <v>65</v>
      </c>
      <c r="F1357" s="629" t="str">
        <f t="shared" si="90"/>
        <v>PROFIL U_3.5_340_65</v>
      </c>
      <c r="G1357">
        <v>65</v>
      </c>
      <c r="H1357" s="629" t="str">
        <f t="shared" si="91"/>
        <v>PROFIL U_3.5_340_65_65</v>
      </c>
      <c r="Q1357">
        <f t="shared" si="92"/>
        <v>0</v>
      </c>
    </row>
    <row r="1358" spans="1:17">
      <c r="A1358" s="626" t="s">
        <v>20464</v>
      </c>
      <c r="B1358" s="627">
        <v>3.5</v>
      </c>
      <c r="C1358" s="626">
        <v>340</v>
      </c>
      <c r="D1358" s="629" t="str">
        <f t="shared" si="89"/>
        <v>PROFIL U_3.5_340</v>
      </c>
      <c r="E1358">
        <v>70</v>
      </c>
      <c r="F1358" s="629" t="str">
        <f t="shared" si="90"/>
        <v>PROFIL U_3.5_340_70</v>
      </c>
      <c r="G1358">
        <v>70</v>
      </c>
      <c r="H1358" s="629" t="str">
        <f t="shared" si="91"/>
        <v>PROFIL U_3.5_340_70_70</v>
      </c>
      <c r="Q1358">
        <f t="shared" si="92"/>
        <v>0</v>
      </c>
    </row>
    <row r="1359" spans="1:17">
      <c r="A1359" s="626" t="s">
        <v>20464</v>
      </c>
      <c r="B1359" s="627">
        <v>3.5</v>
      </c>
      <c r="C1359" s="626">
        <v>340</v>
      </c>
      <c r="D1359" s="629" t="str">
        <f t="shared" si="89"/>
        <v>PROFIL U_3.5_340</v>
      </c>
      <c r="E1359">
        <v>75</v>
      </c>
      <c r="F1359" s="629" t="str">
        <f t="shared" si="90"/>
        <v>PROFIL U_3.5_340_75</v>
      </c>
      <c r="G1359">
        <v>75</v>
      </c>
      <c r="H1359" s="629" t="str">
        <f t="shared" si="91"/>
        <v>PROFIL U_3.5_340_75_75</v>
      </c>
      <c r="Q1359">
        <f t="shared" si="92"/>
        <v>0</v>
      </c>
    </row>
    <row r="1360" spans="1:17">
      <c r="A1360" s="626" t="s">
        <v>20464</v>
      </c>
      <c r="B1360" s="627">
        <v>3.5</v>
      </c>
      <c r="C1360" s="626">
        <v>340</v>
      </c>
      <c r="D1360" s="629" t="str">
        <f t="shared" ref="D1360:D1423" si="93">CONCATENATE(A1360,"_",B1360,"_",C1360)</f>
        <v>PROFIL U_3.5_340</v>
      </c>
      <c r="E1360">
        <v>80</v>
      </c>
      <c r="F1360" s="629" t="str">
        <f t="shared" ref="F1360:F1423" si="94">CONCATENATE(D1360,"_",E1360)</f>
        <v>PROFIL U_3.5_340_80</v>
      </c>
      <c r="G1360">
        <v>80</v>
      </c>
      <c r="H1360" s="629" t="str">
        <f t="shared" ref="H1360:H1423" si="95">CONCATENATE(F1360,"_",G1360)</f>
        <v>PROFIL U_3.5_340_80_80</v>
      </c>
      <c r="Q1360">
        <f t="shared" si="92"/>
        <v>0</v>
      </c>
    </row>
    <row r="1361" spans="1:17">
      <c r="A1361" s="626" t="s">
        <v>20464</v>
      </c>
      <c r="B1361" s="627">
        <v>3.5</v>
      </c>
      <c r="C1361" s="626">
        <v>340</v>
      </c>
      <c r="D1361" s="629" t="str">
        <f t="shared" si="93"/>
        <v>PROFIL U_3.5_340</v>
      </c>
      <c r="E1361">
        <v>85</v>
      </c>
      <c r="F1361" s="629" t="str">
        <f t="shared" si="94"/>
        <v>PROFIL U_3.5_340_85</v>
      </c>
      <c r="G1361">
        <v>85</v>
      </c>
      <c r="H1361" s="629" t="str">
        <f t="shared" si="95"/>
        <v>PROFIL U_3.5_340_85_85</v>
      </c>
      <c r="Q1361">
        <f t="shared" si="92"/>
        <v>0</v>
      </c>
    </row>
    <row r="1362" spans="1:17">
      <c r="A1362" s="626" t="s">
        <v>20464</v>
      </c>
      <c r="B1362" s="627">
        <v>3.5</v>
      </c>
      <c r="C1362" s="626">
        <v>340</v>
      </c>
      <c r="D1362" s="629" t="str">
        <f t="shared" si="93"/>
        <v>PROFIL U_3.5_340</v>
      </c>
      <c r="E1362">
        <v>90</v>
      </c>
      <c r="F1362" s="629" t="str">
        <f t="shared" si="94"/>
        <v>PROFIL U_3.5_340_90</v>
      </c>
      <c r="G1362">
        <v>90</v>
      </c>
      <c r="H1362" s="629" t="str">
        <f t="shared" si="95"/>
        <v>PROFIL U_3.5_340_90_90</v>
      </c>
      <c r="Q1362">
        <f t="shared" si="92"/>
        <v>0</v>
      </c>
    </row>
    <row r="1363" spans="1:17">
      <c r="A1363" s="626" t="s">
        <v>20464</v>
      </c>
      <c r="B1363" s="627">
        <v>3.5</v>
      </c>
      <c r="C1363" s="626">
        <v>340</v>
      </c>
      <c r="D1363" s="629" t="str">
        <f t="shared" si="93"/>
        <v>PROFIL U_3.5_340</v>
      </c>
      <c r="E1363">
        <v>95</v>
      </c>
      <c r="F1363" s="629" t="str">
        <f t="shared" si="94"/>
        <v>PROFIL U_3.5_340_95</v>
      </c>
      <c r="G1363">
        <v>95</v>
      </c>
      <c r="H1363" s="629" t="str">
        <f t="shared" si="95"/>
        <v>PROFIL U_3.5_340_95_95</v>
      </c>
      <c r="Q1363">
        <f t="shared" si="92"/>
        <v>0</v>
      </c>
    </row>
    <row r="1364" spans="1:17">
      <c r="A1364" s="626" t="s">
        <v>20464</v>
      </c>
      <c r="B1364" s="627">
        <v>3.5</v>
      </c>
      <c r="C1364" s="626">
        <v>340</v>
      </c>
      <c r="D1364" s="629" t="str">
        <f t="shared" si="93"/>
        <v>PROFIL U_3.5_340</v>
      </c>
      <c r="E1364">
        <v>100</v>
      </c>
      <c r="F1364" s="629" t="str">
        <f t="shared" si="94"/>
        <v>PROFIL U_3.5_340_100</v>
      </c>
      <c r="G1364">
        <v>100</v>
      </c>
      <c r="H1364" s="629" t="str">
        <f t="shared" si="95"/>
        <v>PROFIL U_3.5_340_100_100</v>
      </c>
      <c r="Q1364">
        <f t="shared" si="92"/>
        <v>0</v>
      </c>
    </row>
    <row r="1365" spans="1:17">
      <c r="A1365" s="626" t="s">
        <v>20464</v>
      </c>
      <c r="B1365" s="627">
        <v>3.5</v>
      </c>
      <c r="C1365" s="626">
        <v>350</v>
      </c>
      <c r="D1365" s="629" t="str">
        <f t="shared" si="93"/>
        <v>PROFIL U_3.5_350</v>
      </c>
      <c r="E1365">
        <v>40</v>
      </c>
      <c r="F1365" s="629" t="str">
        <f t="shared" si="94"/>
        <v>PROFIL U_3.5_350_40</v>
      </c>
      <c r="G1365">
        <v>40</v>
      </c>
      <c r="H1365" s="629" t="str">
        <f t="shared" si="95"/>
        <v>PROFIL U_3.5_350_40_40</v>
      </c>
      <c r="Q1365">
        <f t="shared" si="92"/>
        <v>0</v>
      </c>
    </row>
    <row r="1366" spans="1:17">
      <c r="A1366" s="626" t="s">
        <v>20464</v>
      </c>
      <c r="B1366" s="627">
        <v>3.5</v>
      </c>
      <c r="C1366" s="626">
        <v>350</v>
      </c>
      <c r="D1366" s="629" t="str">
        <f t="shared" si="93"/>
        <v>PROFIL U_3.5_350</v>
      </c>
      <c r="E1366">
        <v>45</v>
      </c>
      <c r="F1366" s="629" t="str">
        <f t="shared" si="94"/>
        <v>PROFIL U_3.5_350_45</v>
      </c>
      <c r="G1366">
        <v>45</v>
      </c>
      <c r="H1366" s="629" t="str">
        <f t="shared" si="95"/>
        <v>PROFIL U_3.5_350_45_45</v>
      </c>
      <c r="Q1366">
        <f t="shared" si="92"/>
        <v>0</v>
      </c>
    </row>
    <row r="1367" spans="1:17">
      <c r="A1367" s="626" t="s">
        <v>20464</v>
      </c>
      <c r="B1367" s="627">
        <v>3.5</v>
      </c>
      <c r="C1367" s="626">
        <v>350</v>
      </c>
      <c r="D1367" s="629" t="str">
        <f t="shared" si="93"/>
        <v>PROFIL U_3.5_350</v>
      </c>
      <c r="E1367">
        <v>50</v>
      </c>
      <c r="F1367" s="629" t="str">
        <f t="shared" si="94"/>
        <v>PROFIL U_3.5_350_50</v>
      </c>
      <c r="G1367">
        <v>50</v>
      </c>
      <c r="H1367" s="629" t="str">
        <f t="shared" si="95"/>
        <v>PROFIL U_3.5_350_50_50</v>
      </c>
      <c r="Q1367">
        <f t="shared" si="92"/>
        <v>0</v>
      </c>
    </row>
    <row r="1368" spans="1:17">
      <c r="A1368" s="626" t="s">
        <v>20464</v>
      </c>
      <c r="B1368" s="627">
        <v>3.5</v>
      </c>
      <c r="C1368" s="626">
        <v>350</v>
      </c>
      <c r="D1368" s="629" t="str">
        <f t="shared" si="93"/>
        <v>PROFIL U_3.5_350</v>
      </c>
      <c r="E1368">
        <v>55</v>
      </c>
      <c r="F1368" s="629" t="str">
        <f t="shared" si="94"/>
        <v>PROFIL U_3.5_350_55</v>
      </c>
      <c r="G1368">
        <v>55</v>
      </c>
      <c r="H1368" s="629" t="str">
        <f t="shared" si="95"/>
        <v>PROFIL U_3.5_350_55_55</v>
      </c>
      <c r="Q1368">
        <f t="shared" si="92"/>
        <v>0</v>
      </c>
    </row>
    <row r="1369" spans="1:17">
      <c r="A1369" s="626" t="s">
        <v>20464</v>
      </c>
      <c r="B1369" s="627">
        <v>3.5</v>
      </c>
      <c r="C1369" s="626">
        <v>350</v>
      </c>
      <c r="D1369" s="629" t="str">
        <f t="shared" si="93"/>
        <v>PROFIL U_3.5_350</v>
      </c>
      <c r="E1369">
        <v>60</v>
      </c>
      <c r="F1369" s="629" t="str">
        <f t="shared" si="94"/>
        <v>PROFIL U_3.5_350_60</v>
      </c>
      <c r="G1369">
        <v>60</v>
      </c>
      <c r="H1369" s="629" t="str">
        <f t="shared" si="95"/>
        <v>PROFIL U_3.5_350_60_60</v>
      </c>
      <c r="Q1369">
        <f t="shared" si="92"/>
        <v>0</v>
      </c>
    </row>
    <row r="1370" spans="1:17">
      <c r="A1370" s="626" t="s">
        <v>20464</v>
      </c>
      <c r="B1370" s="627">
        <v>3.5</v>
      </c>
      <c r="C1370" s="626">
        <v>350</v>
      </c>
      <c r="D1370" s="629" t="str">
        <f t="shared" si="93"/>
        <v>PROFIL U_3.5_350</v>
      </c>
      <c r="E1370">
        <v>65</v>
      </c>
      <c r="F1370" s="629" t="str">
        <f t="shared" si="94"/>
        <v>PROFIL U_3.5_350_65</v>
      </c>
      <c r="G1370">
        <v>65</v>
      </c>
      <c r="H1370" s="629" t="str">
        <f t="shared" si="95"/>
        <v>PROFIL U_3.5_350_65_65</v>
      </c>
      <c r="Q1370">
        <f t="shared" si="92"/>
        <v>0</v>
      </c>
    </row>
    <row r="1371" spans="1:17">
      <c r="A1371" s="626" t="s">
        <v>20464</v>
      </c>
      <c r="B1371" s="627">
        <v>3.5</v>
      </c>
      <c r="C1371" s="626">
        <v>350</v>
      </c>
      <c r="D1371" s="629" t="str">
        <f t="shared" si="93"/>
        <v>PROFIL U_3.5_350</v>
      </c>
      <c r="E1371">
        <v>70</v>
      </c>
      <c r="F1371" s="629" t="str">
        <f t="shared" si="94"/>
        <v>PROFIL U_3.5_350_70</v>
      </c>
      <c r="G1371">
        <v>70</v>
      </c>
      <c r="H1371" s="629" t="str">
        <f t="shared" si="95"/>
        <v>PROFIL U_3.5_350_70_70</v>
      </c>
      <c r="Q1371">
        <f t="shared" si="92"/>
        <v>0</v>
      </c>
    </row>
    <row r="1372" spans="1:17">
      <c r="A1372" s="626" t="s">
        <v>20464</v>
      </c>
      <c r="B1372" s="627">
        <v>3.5</v>
      </c>
      <c r="C1372" s="626">
        <v>350</v>
      </c>
      <c r="D1372" s="629" t="str">
        <f t="shared" si="93"/>
        <v>PROFIL U_3.5_350</v>
      </c>
      <c r="E1372">
        <v>75</v>
      </c>
      <c r="F1372" s="629" t="str">
        <f t="shared" si="94"/>
        <v>PROFIL U_3.5_350_75</v>
      </c>
      <c r="G1372">
        <v>75</v>
      </c>
      <c r="H1372" s="629" t="str">
        <f t="shared" si="95"/>
        <v>PROFIL U_3.5_350_75_75</v>
      </c>
      <c r="Q1372">
        <f t="shared" si="92"/>
        <v>0</v>
      </c>
    </row>
    <row r="1373" spans="1:17">
      <c r="A1373" s="626" t="s">
        <v>20464</v>
      </c>
      <c r="B1373" s="627">
        <v>3.5</v>
      </c>
      <c r="C1373" s="626">
        <v>350</v>
      </c>
      <c r="D1373" s="629" t="str">
        <f t="shared" si="93"/>
        <v>PROFIL U_3.5_350</v>
      </c>
      <c r="E1373">
        <v>80</v>
      </c>
      <c r="F1373" s="629" t="str">
        <f t="shared" si="94"/>
        <v>PROFIL U_3.5_350_80</v>
      </c>
      <c r="G1373">
        <v>80</v>
      </c>
      <c r="H1373" s="629" t="str">
        <f t="shared" si="95"/>
        <v>PROFIL U_3.5_350_80_80</v>
      </c>
      <c r="Q1373">
        <f t="shared" si="92"/>
        <v>0</v>
      </c>
    </row>
    <row r="1374" spans="1:17">
      <c r="A1374" s="626" t="s">
        <v>20464</v>
      </c>
      <c r="B1374" s="627">
        <v>3.5</v>
      </c>
      <c r="C1374" s="626">
        <v>350</v>
      </c>
      <c r="D1374" s="629" t="str">
        <f t="shared" si="93"/>
        <v>PROFIL U_3.5_350</v>
      </c>
      <c r="E1374">
        <v>85</v>
      </c>
      <c r="F1374" s="629" t="str">
        <f t="shared" si="94"/>
        <v>PROFIL U_3.5_350_85</v>
      </c>
      <c r="G1374">
        <v>85</v>
      </c>
      <c r="H1374" s="629" t="str">
        <f t="shared" si="95"/>
        <v>PROFIL U_3.5_350_85_85</v>
      </c>
      <c r="Q1374">
        <f t="shared" ref="Q1374:Q1437" si="96">I1374-K1374</f>
        <v>0</v>
      </c>
    </row>
    <row r="1375" spans="1:17">
      <c r="A1375" s="626" t="s">
        <v>20464</v>
      </c>
      <c r="B1375" s="627">
        <v>3.5</v>
      </c>
      <c r="C1375" s="626">
        <v>350</v>
      </c>
      <c r="D1375" s="629" t="str">
        <f t="shared" si="93"/>
        <v>PROFIL U_3.5_350</v>
      </c>
      <c r="E1375">
        <v>90</v>
      </c>
      <c r="F1375" s="629" t="str">
        <f t="shared" si="94"/>
        <v>PROFIL U_3.5_350_90</v>
      </c>
      <c r="G1375">
        <v>90</v>
      </c>
      <c r="H1375" s="629" t="str">
        <f t="shared" si="95"/>
        <v>PROFIL U_3.5_350_90_90</v>
      </c>
      <c r="Q1375">
        <f t="shared" si="96"/>
        <v>0</v>
      </c>
    </row>
    <row r="1376" spans="1:17">
      <c r="A1376" s="626" t="s">
        <v>20464</v>
      </c>
      <c r="B1376" s="627">
        <v>3.5</v>
      </c>
      <c r="C1376" s="626">
        <v>350</v>
      </c>
      <c r="D1376" s="629" t="str">
        <f t="shared" si="93"/>
        <v>PROFIL U_3.5_350</v>
      </c>
      <c r="E1376">
        <v>95</v>
      </c>
      <c r="F1376" s="629" t="str">
        <f t="shared" si="94"/>
        <v>PROFIL U_3.5_350_95</v>
      </c>
      <c r="G1376">
        <v>95</v>
      </c>
      <c r="H1376" s="629" t="str">
        <f t="shared" si="95"/>
        <v>PROFIL U_3.5_350_95_95</v>
      </c>
      <c r="Q1376">
        <f t="shared" si="96"/>
        <v>0</v>
      </c>
    </row>
    <row r="1377" spans="1:17">
      <c r="A1377" s="626" t="s">
        <v>20464</v>
      </c>
      <c r="B1377" s="627">
        <v>3.5</v>
      </c>
      <c r="C1377" s="626">
        <v>350</v>
      </c>
      <c r="D1377" s="629" t="str">
        <f t="shared" si="93"/>
        <v>PROFIL U_3.5_350</v>
      </c>
      <c r="E1377">
        <v>100</v>
      </c>
      <c r="F1377" s="629" t="str">
        <f t="shared" si="94"/>
        <v>PROFIL U_3.5_350_100</v>
      </c>
      <c r="G1377">
        <v>100</v>
      </c>
      <c r="H1377" s="629" t="str">
        <f t="shared" si="95"/>
        <v>PROFIL U_3.5_350_100_100</v>
      </c>
      <c r="Q1377">
        <f t="shared" si="96"/>
        <v>0</v>
      </c>
    </row>
    <row r="1378" spans="1:17">
      <c r="A1378" s="626" t="s">
        <v>20464</v>
      </c>
      <c r="B1378" s="627">
        <v>3.5</v>
      </c>
      <c r="C1378" s="626">
        <v>360</v>
      </c>
      <c r="D1378" s="629" t="str">
        <f t="shared" si="93"/>
        <v>PROFIL U_3.5_360</v>
      </c>
      <c r="E1378">
        <v>40</v>
      </c>
      <c r="F1378" s="629" t="str">
        <f t="shared" si="94"/>
        <v>PROFIL U_3.5_360_40</v>
      </c>
      <c r="G1378">
        <v>40</v>
      </c>
      <c r="H1378" s="629" t="str">
        <f t="shared" si="95"/>
        <v>PROFIL U_3.5_360_40_40</v>
      </c>
      <c r="Q1378">
        <f t="shared" si="96"/>
        <v>0</v>
      </c>
    </row>
    <row r="1379" spans="1:17">
      <c r="A1379" s="626" t="s">
        <v>20464</v>
      </c>
      <c r="B1379" s="627">
        <v>3.5</v>
      </c>
      <c r="C1379" s="626">
        <v>360</v>
      </c>
      <c r="D1379" s="629" t="str">
        <f t="shared" si="93"/>
        <v>PROFIL U_3.5_360</v>
      </c>
      <c r="E1379">
        <v>45</v>
      </c>
      <c r="F1379" s="629" t="str">
        <f t="shared" si="94"/>
        <v>PROFIL U_3.5_360_45</v>
      </c>
      <c r="G1379">
        <v>45</v>
      </c>
      <c r="H1379" s="629" t="str">
        <f t="shared" si="95"/>
        <v>PROFIL U_3.5_360_45_45</v>
      </c>
      <c r="Q1379">
        <f t="shared" si="96"/>
        <v>0</v>
      </c>
    </row>
    <row r="1380" spans="1:17">
      <c r="A1380" s="626" t="s">
        <v>20464</v>
      </c>
      <c r="B1380" s="627">
        <v>3.5</v>
      </c>
      <c r="C1380" s="626">
        <v>360</v>
      </c>
      <c r="D1380" s="629" t="str">
        <f t="shared" si="93"/>
        <v>PROFIL U_3.5_360</v>
      </c>
      <c r="E1380">
        <v>50</v>
      </c>
      <c r="F1380" s="629" t="str">
        <f t="shared" si="94"/>
        <v>PROFIL U_3.5_360_50</v>
      </c>
      <c r="G1380">
        <v>50</v>
      </c>
      <c r="H1380" s="629" t="str">
        <f t="shared" si="95"/>
        <v>PROFIL U_3.5_360_50_50</v>
      </c>
      <c r="Q1380">
        <f t="shared" si="96"/>
        <v>0</v>
      </c>
    </row>
    <row r="1381" spans="1:17">
      <c r="A1381" s="626" t="s">
        <v>20464</v>
      </c>
      <c r="B1381" s="627">
        <v>3.5</v>
      </c>
      <c r="C1381" s="626">
        <v>360</v>
      </c>
      <c r="D1381" s="629" t="str">
        <f t="shared" si="93"/>
        <v>PROFIL U_3.5_360</v>
      </c>
      <c r="E1381">
        <v>55</v>
      </c>
      <c r="F1381" s="629" t="str">
        <f t="shared" si="94"/>
        <v>PROFIL U_3.5_360_55</v>
      </c>
      <c r="G1381">
        <v>55</v>
      </c>
      <c r="H1381" s="629" t="str">
        <f t="shared" si="95"/>
        <v>PROFIL U_3.5_360_55_55</v>
      </c>
      <c r="Q1381">
        <f t="shared" si="96"/>
        <v>0</v>
      </c>
    </row>
    <row r="1382" spans="1:17">
      <c r="A1382" s="626" t="s">
        <v>20464</v>
      </c>
      <c r="B1382" s="627">
        <v>3.5</v>
      </c>
      <c r="C1382" s="626">
        <v>360</v>
      </c>
      <c r="D1382" s="629" t="str">
        <f t="shared" si="93"/>
        <v>PROFIL U_3.5_360</v>
      </c>
      <c r="E1382">
        <v>60</v>
      </c>
      <c r="F1382" s="629" t="str">
        <f t="shared" si="94"/>
        <v>PROFIL U_3.5_360_60</v>
      </c>
      <c r="G1382">
        <v>60</v>
      </c>
      <c r="H1382" s="629" t="str">
        <f t="shared" si="95"/>
        <v>PROFIL U_3.5_360_60_60</v>
      </c>
      <c r="Q1382">
        <f t="shared" si="96"/>
        <v>0</v>
      </c>
    </row>
    <row r="1383" spans="1:17">
      <c r="A1383" s="626" t="s">
        <v>20464</v>
      </c>
      <c r="B1383" s="627">
        <v>3.5</v>
      </c>
      <c r="C1383" s="626">
        <v>360</v>
      </c>
      <c r="D1383" s="629" t="str">
        <f t="shared" si="93"/>
        <v>PROFIL U_3.5_360</v>
      </c>
      <c r="E1383">
        <v>65</v>
      </c>
      <c r="F1383" s="629" t="str">
        <f t="shared" si="94"/>
        <v>PROFIL U_3.5_360_65</v>
      </c>
      <c r="G1383">
        <v>65</v>
      </c>
      <c r="H1383" s="629" t="str">
        <f t="shared" si="95"/>
        <v>PROFIL U_3.5_360_65_65</v>
      </c>
      <c r="Q1383">
        <f t="shared" si="96"/>
        <v>0</v>
      </c>
    </row>
    <row r="1384" spans="1:17">
      <c r="A1384" s="626" t="s">
        <v>20464</v>
      </c>
      <c r="B1384" s="627">
        <v>3.5</v>
      </c>
      <c r="C1384" s="626">
        <v>360</v>
      </c>
      <c r="D1384" s="629" t="str">
        <f t="shared" si="93"/>
        <v>PROFIL U_3.5_360</v>
      </c>
      <c r="E1384">
        <v>70</v>
      </c>
      <c r="F1384" s="629" t="str">
        <f t="shared" si="94"/>
        <v>PROFIL U_3.5_360_70</v>
      </c>
      <c r="G1384">
        <v>70</v>
      </c>
      <c r="H1384" s="629" t="str">
        <f t="shared" si="95"/>
        <v>PROFIL U_3.5_360_70_70</v>
      </c>
      <c r="Q1384">
        <f t="shared" si="96"/>
        <v>0</v>
      </c>
    </row>
    <row r="1385" spans="1:17">
      <c r="A1385" s="626" t="s">
        <v>20464</v>
      </c>
      <c r="B1385" s="627">
        <v>3.5</v>
      </c>
      <c r="C1385" s="626">
        <v>360</v>
      </c>
      <c r="D1385" s="629" t="str">
        <f t="shared" si="93"/>
        <v>PROFIL U_3.5_360</v>
      </c>
      <c r="E1385">
        <v>75</v>
      </c>
      <c r="F1385" s="629" t="str">
        <f t="shared" si="94"/>
        <v>PROFIL U_3.5_360_75</v>
      </c>
      <c r="G1385">
        <v>75</v>
      </c>
      <c r="H1385" s="629" t="str">
        <f t="shared" si="95"/>
        <v>PROFIL U_3.5_360_75_75</v>
      </c>
      <c r="Q1385">
        <f t="shared" si="96"/>
        <v>0</v>
      </c>
    </row>
    <row r="1386" spans="1:17">
      <c r="A1386" s="626" t="s">
        <v>20464</v>
      </c>
      <c r="B1386" s="627">
        <v>3.5</v>
      </c>
      <c r="C1386" s="626">
        <v>360</v>
      </c>
      <c r="D1386" s="629" t="str">
        <f t="shared" si="93"/>
        <v>PROFIL U_3.5_360</v>
      </c>
      <c r="E1386">
        <v>80</v>
      </c>
      <c r="F1386" s="629" t="str">
        <f t="shared" si="94"/>
        <v>PROFIL U_3.5_360_80</v>
      </c>
      <c r="G1386">
        <v>80</v>
      </c>
      <c r="H1386" s="629" t="str">
        <f t="shared" si="95"/>
        <v>PROFIL U_3.5_360_80_80</v>
      </c>
      <c r="Q1386">
        <f t="shared" si="96"/>
        <v>0</v>
      </c>
    </row>
    <row r="1387" spans="1:17">
      <c r="A1387" s="626" t="s">
        <v>20464</v>
      </c>
      <c r="B1387" s="627">
        <v>3.5</v>
      </c>
      <c r="C1387" s="626">
        <v>360</v>
      </c>
      <c r="D1387" s="629" t="str">
        <f t="shared" si="93"/>
        <v>PROFIL U_3.5_360</v>
      </c>
      <c r="E1387">
        <v>85</v>
      </c>
      <c r="F1387" s="629" t="str">
        <f t="shared" si="94"/>
        <v>PROFIL U_3.5_360_85</v>
      </c>
      <c r="G1387">
        <v>85</v>
      </c>
      <c r="H1387" s="629" t="str">
        <f t="shared" si="95"/>
        <v>PROFIL U_3.5_360_85_85</v>
      </c>
      <c r="Q1387">
        <f t="shared" si="96"/>
        <v>0</v>
      </c>
    </row>
    <row r="1388" spans="1:17">
      <c r="A1388" s="626" t="s">
        <v>20464</v>
      </c>
      <c r="B1388" s="627">
        <v>3.5</v>
      </c>
      <c r="C1388" s="626">
        <v>360</v>
      </c>
      <c r="D1388" s="629" t="str">
        <f t="shared" si="93"/>
        <v>PROFIL U_3.5_360</v>
      </c>
      <c r="E1388">
        <v>90</v>
      </c>
      <c r="F1388" s="629" t="str">
        <f t="shared" si="94"/>
        <v>PROFIL U_3.5_360_90</v>
      </c>
      <c r="G1388">
        <v>90</v>
      </c>
      <c r="H1388" s="629" t="str">
        <f t="shared" si="95"/>
        <v>PROFIL U_3.5_360_90_90</v>
      </c>
      <c r="Q1388">
        <f t="shared" si="96"/>
        <v>0</v>
      </c>
    </row>
    <row r="1389" spans="1:17">
      <c r="A1389" s="626" t="s">
        <v>20464</v>
      </c>
      <c r="B1389" s="627">
        <v>3.5</v>
      </c>
      <c r="C1389" s="626">
        <v>360</v>
      </c>
      <c r="D1389" s="629" t="str">
        <f t="shared" si="93"/>
        <v>PROFIL U_3.5_360</v>
      </c>
      <c r="E1389">
        <v>95</v>
      </c>
      <c r="F1389" s="629" t="str">
        <f t="shared" si="94"/>
        <v>PROFIL U_3.5_360_95</v>
      </c>
      <c r="G1389">
        <v>95</v>
      </c>
      <c r="H1389" s="629" t="str">
        <f t="shared" si="95"/>
        <v>PROFIL U_3.5_360_95_95</v>
      </c>
      <c r="Q1389">
        <f t="shared" si="96"/>
        <v>0</v>
      </c>
    </row>
    <row r="1390" spans="1:17">
      <c r="A1390" s="626" t="s">
        <v>20464</v>
      </c>
      <c r="B1390" s="627">
        <v>3.5</v>
      </c>
      <c r="C1390" s="626">
        <v>360</v>
      </c>
      <c r="D1390" s="629" t="str">
        <f t="shared" si="93"/>
        <v>PROFIL U_3.5_360</v>
      </c>
      <c r="E1390">
        <v>100</v>
      </c>
      <c r="F1390" s="629" t="str">
        <f t="shared" si="94"/>
        <v>PROFIL U_3.5_360_100</v>
      </c>
      <c r="G1390">
        <v>100</v>
      </c>
      <c r="H1390" s="629" t="str">
        <f t="shared" si="95"/>
        <v>PROFIL U_3.5_360_100_100</v>
      </c>
      <c r="Q1390">
        <f t="shared" si="96"/>
        <v>0</v>
      </c>
    </row>
    <row r="1391" spans="1:17">
      <c r="A1391" s="626" t="s">
        <v>20464</v>
      </c>
      <c r="B1391" s="627">
        <v>3.5</v>
      </c>
      <c r="C1391" s="626">
        <v>370</v>
      </c>
      <c r="D1391" s="629" t="str">
        <f t="shared" si="93"/>
        <v>PROFIL U_3.5_370</v>
      </c>
      <c r="E1391">
        <v>40</v>
      </c>
      <c r="F1391" s="629" t="str">
        <f t="shared" si="94"/>
        <v>PROFIL U_3.5_370_40</v>
      </c>
      <c r="G1391">
        <v>40</v>
      </c>
      <c r="H1391" s="629" t="str">
        <f t="shared" si="95"/>
        <v>PROFIL U_3.5_370_40_40</v>
      </c>
      <c r="Q1391">
        <f t="shared" si="96"/>
        <v>0</v>
      </c>
    </row>
    <row r="1392" spans="1:17">
      <c r="A1392" s="626" t="s">
        <v>20464</v>
      </c>
      <c r="B1392" s="627">
        <v>3.5</v>
      </c>
      <c r="C1392" s="626">
        <v>370</v>
      </c>
      <c r="D1392" s="629" t="str">
        <f t="shared" si="93"/>
        <v>PROFIL U_3.5_370</v>
      </c>
      <c r="E1392">
        <v>45</v>
      </c>
      <c r="F1392" s="629" t="str">
        <f t="shared" si="94"/>
        <v>PROFIL U_3.5_370_45</v>
      </c>
      <c r="G1392">
        <v>45</v>
      </c>
      <c r="H1392" s="629" t="str">
        <f t="shared" si="95"/>
        <v>PROFIL U_3.5_370_45_45</v>
      </c>
      <c r="Q1392">
        <f t="shared" si="96"/>
        <v>0</v>
      </c>
    </row>
    <row r="1393" spans="1:17">
      <c r="A1393" s="626" t="s">
        <v>20464</v>
      </c>
      <c r="B1393" s="627">
        <v>3.5</v>
      </c>
      <c r="C1393" s="626">
        <v>370</v>
      </c>
      <c r="D1393" s="629" t="str">
        <f t="shared" si="93"/>
        <v>PROFIL U_3.5_370</v>
      </c>
      <c r="E1393">
        <v>50</v>
      </c>
      <c r="F1393" s="629" t="str">
        <f t="shared" si="94"/>
        <v>PROFIL U_3.5_370_50</v>
      </c>
      <c r="G1393">
        <v>50</v>
      </c>
      <c r="H1393" s="629" t="str">
        <f t="shared" si="95"/>
        <v>PROFIL U_3.5_370_50_50</v>
      </c>
      <c r="Q1393">
        <f t="shared" si="96"/>
        <v>0</v>
      </c>
    </row>
    <row r="1394" spans="1:17">
      <c r="A1394" s="626" t="s">
        <v>20464</v>
      </c>
      <c r="B1394" s="627">
        <v>3.5</v>
      </c>
      <c r="C1394" s="626">
        <v>370</v>
      </c>
      <c r="D1394" s="629" t="str">
        <f t="shared" si="93"/>
        <v>PROFIL U_3.5_370</v>
      </c>
      <c r="E1394">
        <v>55</v>
      </c>
      <c r="F1394" s="629" t="str">
        <f t="shared" si="94"/>
        <v>PROFIL U_3.5_370_55</v>
      </c>
      <c r="G1394">
        <v>55</v>
      </c>
      <c r="H1394" s="629" t="str">
        <f t="shared" si="95"/>
        <v>PROFIL U_3.5_370_55_55</v>
      </c>
      <c r="Q1394">
        <f t="shared" si="96"/>
        <v>0</v>
      </c>
    </row>
    <row r="1395" spans="1:17">
      <c r="A1395" s="626" t="s">
        <v>20464</v>
      </c>
      <c r="B1395" s="627">
        <v>3.5</v>
      </c>
      <c r="C1395" s="626">
        <v>370</v>
      </c>
      <c r="D1395" s="629" t="str">
        <f t="shared" si="93"/>
        <v>PROFIL U_3.5_370</v>
      </c>
      <c r="E1395">
        <v>60</v>
      </c>
      <c r="F1395" s="629" t="str">
        <f t="shared" si="94"/>
        <v>PROFIL U_3.5_370_60</v>
      </c>
      <c r="G1395">
        <v>60</v>
      </c>
      <c r="H1395" s="629" t="str">
        <f t="shared" si="95"/>
        <v>PROFIL U_3.5_370_60_60</v>
      </c>
      <c r="Q1395">
        <f t="shared" si="96"/>
        <v>0</v>
      </c>
    </row>
    <row r="1396" spans="1:17">
      <c r="A1396" s="626" t="s">
        <v>20464</v>
      </c>
      <c r="B1396" s="627">
        <v>3.5</v>
      </c>
      <c r="C1396" s="626">
        <v>370</v>
      </c>
      <c r="D1396" s="629" t="str">
        <f t="shared" si="93"/>
        <v>PROFIL U_3.5_370</v>
      </c>
      <c r="E1396">
        <v>65</v>
      </c>
      <c r="F1396" s="629" t="str">
        <f t="shared" si="94"/>
        <v>PROFIL U_3.5_370_65</v>
      </c>
      <c r="G1396">
        <v>65</v>
      </c>
      <c r="H1396" s="629" t="str">
        <f t="shared" si="95"/>
        <v>PROFIL U_3.5_370_65_65</v>
      </c>
      <c r="Q1396">
        <f t="shared" si="96"/>
        <v>0</v>
      </c>
    </row>
    <row r="1397" spans="1:17">
      <c r="A1397" s="626" t="s">
        <v>20464</v>
      </c>
      <c r="B1397" s="627">
        <v>3.5</v>
      </c>
      <c r="C1397" s="626">
        <v>370</v>
      </c>
      <c r="D1397" s="629" t="str">
        <f t="shared" si="93"/>
        <v>PROFIL U_3.5_370</v>
      </c>
      <c r="E1397">
        <v>70</v>
      </c>
      <c r="F1397" s="629" t="str">
        <f t="shared" si="94"/>
        <v>PROFIL U_3.5_370_70</v>
      </c>
      <c r="G1397">
        <v>70</v>
      </c>
      <c r="H1397" s="629" t="str">
        <f t="shared" si="95"/>
        <v>PROFIL U_3.5_370_70_70</v>
      </c>
      <c r="Q1397">
        <f t="shared" si="96"/>
        <v>0</v>
      </c>
    </row>
    <row r="1398" spans="1:17">
      <c r="A1398" s="626" t="s">
        <v>20464</v>
      </c>
      <c r="B1398" s="627">
        <v>3.5</v>
      </c>
      <c r="C1398" s="626">
        <v>370</v>
      </c>
      <c r="D1398" s="629" t="str">
        <f t="shared" si="93"/>
        <v>PROFIL U_3.5_370</v>
      </c>
      <c r="E1398">
        <v>75</v>
      </c>
      <c r="F1398" s="629" t="str">
        <f t="shared" si="94"/>
        <v>PROFIL U_3.5_370_75</v>
      </c>
      <c r="G1398">
        <v>75</v>
      </c>
      <c r="H1398" s="629" t="str">
        <f t="shared" si="95"/>
        <v>PROFIL U_3.5_370_75_75</v>
      </c>
      <c r="Q1398">
        <f t="shared" si="96"/>
        <v>0</v>
      </c>
    </row>
    <row r="1399" spans="1:17">
      <c r="A1399" s="626" t="s">
        <v>20464</v>
      </c>
      <c r="B1399" s="627">
        <v>3.5</v>
      </c>
      <c r="C1399" s="626">
        <v>370</v>
      </c>
      <c r="D1399" s="629" t="str">
        <f t="shared" si="93"/>
        <v>PROFIL U_3.5_370</v>
      </c>
      <c r="E1399">
        <v>80</v>
      </c>
      <c r="F1399" s="629" t="str">
        <f t="shared" si="94"/>
        <v>PROFIL U_3.5_370_80</v>
      </c>
      <c r="G1399">
        <v>80</v>
      </c>
      <c r="H1399" s="629" t="str">
        <f t="shared" si="95"/>
        <v>PROFIL U_3.5_370_80_80</v>
      </c>
      <c r="Q1399">
        <f t="shared" si="96"/>
        <v>0</v>
      </c>
    </row>
    <row r="1400" spans="1:17">
      <c r="A1400" s="626" t="s">
        <v>20464</v>
      </c>
      <c r="B1400" s="627">
        <v>3.5</v>
      </c>
      <c r="C1400" s="626">
        <v>370</v>
      </c>
      <c r="D1400" s="629" t="str">
        <f t="shared" si="93"/>
        <v>PROFIL U_3.5_370</v>
      </c>
      <c r="E1400">
        <v>85</v>
      </c>
      <c r="F1400" s="629" t="str">
        <f t="shared" si="94"/>
        <v>PROFIL U_3.5_370_85</v>
      </c>
      <c r="G1400">
        <v>85</v>
      </c>
      <c r="H1400" s="629" t="str">
        <f t="shared" si="95"/>
        <v>PROFIL U_3.5_370_85_85</v>
      </c>
      <c r="Q1400">
        <f t="shared" si="96"/>
        <v>0</v>
      </c>
    </row>
    <row r="1401" spans="1:17">
      <c r="A1401" s="626" t="s">
        <v>20464</v>
      </c>
      <c r="B1401" s="627">
        <v>3.5</v>
      </c>
      <c r="C1401" s="626">
        <v>370</v>
      </c>
      <c r="D1401" s="629" t="str">
        <f t="shared" si="93"/>
        <v>PROFIL U_3.5_370</v>
      </c>
      <c r="E1401">
        <v>90</v>
      </c>
      <c r="F1401" s="629" t="str">
        <f t="shared" si="94"/>
        <v>PROFIL U_3.5_370_90</v>
      </c>
      <c r="G1401">
        <v>90</v>
      </c>
      <c r="H1401" s="629" t="str">
        <f t="shared" si="95"/>
        <v>PROFIL U_3.5_370_90_90</v>
      </c>
      <c r="Q1401">
        <f t="shared" si="96"/>
        <v>0</v>
      </c>
    </row>
    <row r="1402" spans="1:17">
      <c r="A1402" s="626" t="s">
        <v>20464</v>
      </c>
      <c r="B1402" s="627">
        <v>3.5</v>
      </c>
      <c r="C1402" s="626">
        <v>370</v>
      </c>
      <c r="D1402" s="629" t="str">
        <f t="shared" si="93"/>
        <v>PROFIL U_3.5_370</v>
      </c>
      <c r="E1402">
        <v>95</v>
      </c>
      <c r="F1402" s="629" t="str">
        <f t="shared" si="94"/>
        <v>PROFIL U_3.5_370_95</v>
      </c>
      <c r="G1402">
        <v>95</v>
      </c>
      <c r="H1402" s="629" t="str">
        <f t="shared" si="95"/>
        <v>PROFIL U_3.5_370_95_95</v>
      </c>
      <c r="Q1402">
        <f t="shared" si="96"/>
        <v>0</v>
      </c>
    </row>
    <row r="1403" spans="1:17">
      <c r="A1403" s="626" t="s">
        <v>20464</v>
      </c>
      <c r="B1403" s="627">
        <v>3.5</v>
      </c>
      <c r="C1403" s="626">
        <v>370</v>
      </c>
      <c r="D1403" s="629" t="str">
        <f t="shared" si="93"/>
        <v>PROFIL U_3.5_370</v>
      </c>
      <c r="E1403">
        <v>100</v>
      </c>
      <c r="F1403" s="629" t="str">
        <f t="shared" si="94"/>
        <v>PROFIL U_3.5_370_100</v>
      </c>
      <c r="G1403">
        <v>100</v>
      </c>
      <c r="H1403" s="629" t="str">
        <f t="shared" si="95"/>
        <v>PROFIL U_3.5_370_100_100</v>
      </c>
      <c r="Q1403">
        <f t="shared" si="96"/>
        <v>0</v>
      </c>
    </row>
    <row r="1404" spans="1:17">
      <c r="A1404" s="626" t="s">
        <v>20464</v>
      </c>
      <c r="B1404" s="627">
        <v>3.5</v>
      </c>
      <c r="C1404" s="626">
        <v>380</v>
      </c>
      <c r="D1404" s="629" t="str">
        <f t="shared" si="93"/>
        <v>PROFIL U_3.5_380</v>
      </c>
      <c r="E1404">
        <v>40</v>
      </c>
      <c r="F1404" s="629" t="str">
        <f t="shared" si="94"/>
        <v>PROFIL U_3.5_380_40</v>
      </c>
      <c r="G1404">
        <v>40</v>
      </c>
      <c r="H1404" s="629" t="str">
        <f t="shared" si="95"/>
        <v>PROFIL U_3.5_380_40_40</v>
      </c>
      <c r="Q1404">
        <f t="shared" si="96"/>
        <v>0</v>
      </c>
    </row>
    <row r="1405" spans="1:17">
      <c r="A1405" s="626" t="s">
        <v>20464</v>
      </c>
      <c r="B1405" s="627">
        <v>3.5</v>
      </c>
      <c r="C1405" s="626">
        <v>380</v>
      </c>
      <c r="D1405" s="629" t="str">
        <f t="shared" si="93"/>
        <v>PROFIL U_3.5_380</v>
      </c>
      <c r="E1405">
        <v>45</v>
      </c>
      <c r="F1405" s="629" t="str">
        <f t="shared" si="94"/>
        <v>PROFIL U_3.5_380_45</v>
      </c>
      <c r="G1405">
        <v>45</v>
      </c>
      <c r="H1405" s="629" t="str">
        <f t="shared" si="95"/>
        <v>PROFIL U_3.5_380_45_45</v>
      </c>
      <c r="Q1405">
        <f t="shared" si="96"/>
        <v>0</v>
      </c>
    </row>
    <row r="1406" spans="1:17">
      <c r="A1406" s="626" t="s">
        <v>20464</v>
      </c>
      <c r="B1406" s="627">
        <v>3.5</v>
      </c>
      <c r="C1406" s="626">
        <v>380</v>
      </c>
      <c r="D1406" s="629" t="str">
        <f t="shared" si="93"/>
        <v>PROFIL U_3.5_380</v>
      </c>
      <c r="E1406">
        <v>50</v>
      </c>
      <c r="F1406" s="629" t="str">
        <f t="shared" si="94"/>
        <v>PROFIL U_3.5_380_50</v>
      </c>
      <c r="G1406">
        <v>50</v>
      </c>
      <c r="H1406" s="629" t="str">
        <f t="shared" si="95"/>
        <v>PROFIL U_3.5_380_50_50</v>
      </c>
      <c r="Q1406">
        <f t="shared" si="96"/>
        <v>0</v>
      </c>
    </row>
    <row r="1407" spans="1:17">
      <c r="A1407" s="626" t="s">
        <v>20464</v>
      </c>
      <c r="B1407" s="627">
        <v>3.5</v>
      </c>
      <c r="C1407" s="626">
        <v>380</v>
      </c>
      <c r="D1407" s="629" t="str">
        <f t="shared" si="93"/>
        <v>PROFIL U_3.5_380</v>
      </c>
      <c r="E1407">
        <v>55</v>
      </c>
      <c r="F1407" s="629" t="str">
        <f t="shared" si="94"/>
        <v>PROFIL U_3.5_380_55</v>
      </c>
      <c r="G1407">
        <v>55</v>
      </c>
      <c r="H1407" s="629" t="str">
        <f t="shared" si="95"/>
        <v>PROFIL U_3.5_380_55_55</v>
      </c>
      <c r="Q1407">
        <f t="shared" si="96"/>
        <v>0</v>
      </c>
    </row>
    <row r="1408" spans="1:17">
      <c r="A1408" s="626" t="s">
        <v>20464</v>
      </c>
      <c r="B1408" s="627">
        <v>3.5</v>
      </c>
      <c r="C1408" s="626">
        <v>380</v>
      </c>
      <c r="D1408" s="629" t="str">
        <f t="shared" si="93"/>
        <v>PROFIL U_3.5_380</v>
      </c>
      <c r="E1408">
        <v>60</v>
      </c>
      <c r="F1408" s="629" t="str">
        <f t="shared" si="94"/>
        <v>PROFIL U_3.5_380_60</v>
      </c>
      <c r="G1408">
        <v>60</v>
      </c>
      <c r="H1408" s="629" t="str">
        <f t="shared" si="95"/>
        <v>PROFIL U_3.5_380_60_60</v>
      </c>
      <c r="Q1408">
        <f t="shared" si="96"/>
        <v>0</v>
      </c>
    </row>
    <row r="1409" spans="1:17">
      <c r="A1409" s="626" t="s">
        <v>20464</v>
      </c>
      <c r="B1409" s="627">
        <v>3.5</v>
      </c>
      <c r="C1409" s="626">
        <v>380</v>
      </c>
      <c r="D1409" s="629" t="str">
        <f t="shared" si="93"/>
        <v>PROFIL U_3.5_380</v>
      </c>
      <c r="E1409">
        <v>65</v>
      </c>
      <c r="F1409" s="629" t="str">
        <f t="shared" si="94"/>
        <v>PROFIL U_3.5_380_65</v>
      </c>
      <c r="G1409">
        <v>65</v>
      </c>
      <c r="H1409" s="629" t="str">
        <f t="shared" si="95"/>
        <v>PROFIL U_3.5_380_65_65</v>
      </c>
      <c r="Q1409">
        <f t="shared" si="96"/>
        <v>0</v>
      </c>
    </row>
    <row r="1410" spans="1:17">
      <c r="A1410" s="626" t="s">
        <v>20464</v>
      </c>
      <c r="B1410" s="627">
        <v>3.5</v>
      </c>
      <c r="C1410" s="626">
        <v>380</v>
      </c>
      <c r="D1410" s="629" t="str">
        <f t="shared" si="93"/>
        <v>PROFIL U_3.5_380</v>
      </c>
      <c r="E1410">
        <v>70</v>
      </c>
      <c r="F1410" s="629" t="str">
        <f t="shared" si="94"/>
        <v>PROFIL U_3.5_380_70</v>
      </c>
      <c r="G1410">
        <v>70</v>
      </c>
      <c r="H1410" s="629" t="str">
        <f t="shared" si="95"/>
        <v>PROFIL U_3.5_380_70_70</v>
      </c>
      <c r="Q1410">
        <f t="shared" si="96"/>
        <v>0</v>
      </c>
    </row>
    <row r="1411" spans="1:17">
      <c r="A1411" s="626" t="s">
        <v>20464</v>
      </c>
      <c r="B1411" s="627">
        <v>3.5</v>
      </c>
      <c r="C1411" s="626">
        <v>380</v>
      </c>
      <c r="D1411" s="629" t="str">
        <f t="shared" si="93"/>
        <v>PROFIL U_3.5_380</v>
      </c>
      <c r="E1411">
        <v>75</v>
      </c>
      <c r="F1411" s="629" t="str">
        <f t="shared" si="94"/>
        <v>PROFIL U_3.5_380_75</v>
      </c>
      <c r="G1411">
        <v>75</v>
      </c>
      <c r="H1411" s="629" t="str">
        <f t="shared" si="95"/>
        <v>PROFIL U_3.5_380_75_75</v>
      </c>
      <c r="Q1411">
        <f t="shared" si="96"/>
        <v>0</v>
      </c>
    </row>
    <row r="1412" spans="1:17">
      <c r="A1412" s="626" t="s">
        <v>20464</v>
      </c>
      <c r="B1412" s="627">
        <v>3.5</v>
      </c>
      <c r="C1412" s="626">
        <v>380</v>
      </c>
      <c r="D1412" s="629" t="str">
        <f t="shared" si="93"/>
        <v>PROFIL U_3.5_380</v>
      </c>
      <c r="E1412">
        <v>80</v>
      </c>
      <c r="F1412" s="629" t="str">
        <f t="shared" si="94"/>
        <v>PROFIL U_3.5_380_80</v>
      </c>
      <c r="G1412">
        <v>80</v>
      </c>
      <c r="H1412" s="629" t="str">
        <f t="shared" si="95"/>
        <v>PROFIL U_3.5_380_80_80</v>
      </c>
      <c r="Q1412">
        <f t="shared" si="96"/>
        <v>0</v>
      </c>
    </row>
    <row r="1413" spans="1:17">
      <c r="A1413" s="626" t="s">
        <v>20464</v>
      </c>
      <c r="B1413" s="627">
        <v>3.5</v>
      </c>
      <c r="C1413" s="626">
        <v>380</v>
      </c>
      <c r="D1413" s="629" t="str">
        <f t="shared" si="93"/>
        <v>PROFIL U_3.5_380</v>
      </c>
      <c r="E1413">
        <v>85</v>
      </c>
      <c r="F1413" s="629" t="str">
        <f t="shared" si="94"/>
        <v>PROFIL U_3.5_380_85</v>
      </c>
      <c r="G1413">
        <v>85</v>
      </c>
      <c r="H1413" s="629" t="str">
        <f t="shared" si="95"/>
        <v>PROFIL U_3.5_380_85_85</v>
      </c>
      <c r="Q1413">
        <f t="shared" si="96"/>
        <v>0</v>
      </c>
    </row>
    <row r="1414" spans="1:17">
      <c r="A1414" s="626" t="s">
        <v>20464</v>
      </c>
      <c r="B1414" s="627">
        <v>3.5</v>
      </c>
      <c r="C1414" s="626">
        <v>380</v>
      </c>
      <c r="D1414" s="629" t="str">
        <f t="shared" si="93"/>
        <v>PROFIL U_3.5_380</v>
      </c>
      <c r="E1414">
        <v>90</v>
      </c>
      <c r="F1414" s="629" t="str">
        <f t="shared" si="94"/>
        <v>PROFIL U_3.5_380_90</v>
      </c>
      <c r="G1414">
        <v>90</v>
      </c>
      <c r="H1414" s="629" t="str">
        <f t="shared" si="95"/>
        <v>PROFIL U_3.5_380_90_90</v>
      </c>
      <c r="Q1414">
        <f t="shared" si="96"/>
        <v>0</v>
      </c>
    </row>
    <row r="1415" spans="1:17">
      <c r="A1415" s="626" t="s">
        <v>20464</v>
      </c>
      <c r="B1415" s="627">
        <v>3.5</v>
      </c>
      <c r="C1415" s="626">
        <v>380</v>
      </c>
      <c r="D1415" s="629" t="str">
        <f t="shared" si="93"/>
        <v>PROFIL U_3.5_380</v>
      </c>
      <c r="E1415">
        <v>95</v>
      </c>
      <c r="F1415" s="629" t="str">
        <f t="shared" si="94"/>
        <v>PROFIL U_3.5_380_95</v>
      </c>
      <c r="G1415">
        <v>95</v>
      </c>
      <c r="H1415" s="629" t="str">
        <f t="shared" si="95"/>
        <v>PROFIL U_3.5_380_95_95</v>
      </c>
      <c r="Q1415">
        <f t="shared" si="96"/>
        <v>0</v>
      </c>
    </row>
    <row r="1416" spans="1:17">
      <c r="A1416" s="626" t="s">
        <v>20464</v>
      </c>
      <c r="B1416" s="627">
        <v>3.5</v>
      </c>
      <c r="C1416" s="626">
        <v>380</v>
      </c>
      <c r="D1416" s="629" t="str">
        <f t="shared" si="93"/>
        <v>PROFIL U_3.5_380</v>
      </c>
      <c r="E1416">
        <v>100</v>
      </c>
      <c r="F1416" s="629" t="str">
        <f t="shared" si="94"/>
        <v>PROFIL U_3.5_380_100</v>
      </c>
      <c r="G1416">
        <v>100</v>
      </c>
      <c r="H1416" s="629" t="str">
        <f t="shared" si="95"/>
        <v>PROFIL U_3.5_380_100_100</v>
      </c>
      <c r="Q1416">
        <f t="shared" si="96"/>
        <v>0</v>
      </c>
    </row>
    <row r="1417" spans="1:17">
      <c r="A1417" s="626" t="s">
        <v>20464</v>
      </c>
      <c r="B1417" s="627">
        <v>3.5</v>
      </c>
      <c r="C1417" s="626">
        <v>390</v>
      </c>
      <c r="D1417" s="629" t="str">
        <f t="shared" si="93"/>
        <v>PROFIL U_3.5_390</v>
      </c>
      <c r="E1417">
        <v>40</v>
      </c>
      <c r="F1417" s="629" t="str">
        <f t="shared" si="94"/>
        <v>PROFIL U_3.5_390_40</v>
      </c>
      <c r="G1417">
        <v>40</v>
      </c>
      <c r="H1417" s="629" t="str">
        <f t="shared" si="95"/>
        <v>PROFIL U_3.5_390_40_40</v>
      </c>
      <c r="Q1417">
        <f t="shared" si="96"/>
        <v>0</v>
      </c>
    </row>
    <row r="1418" spans="1:17">
      <c r="A1418" s="626" t="s">
        <v>20464</v>
      </c>
      <c r="B1418" s="627">
        <v>3.5</v>
      </c>
      <c r="C1418" s="626">
        <v>390</v>
      </c>
      <c r="D1418" s="629" t="str">
        <f t="shared" si="93"/>
        <v>PROFIL U_3.5_390</v>
      </c>
      <c r="E1418">
        <v>45</v>
      </c>
      <c r="F1418" s="629" t="str">
        <f t="shared" si="94"/>
        <v>PROFIL U_3.5_390_45</v>
      </c>
      <c r="G1418">
        <v>45</v>
      </c>
      <c r="H1418" s="629" t="str">
        <f t="shared" si="95"/>
        <v>PROFIL U_3.5_390_45_45</v>
      </c>
      <c r="Q1418">
        <f t="shared" si="96"/>
        <v>0</v>
      </c>
    </row>
    <row r="1419" spans="1:17">
      <c r="A1419" s="626" t="s">
        <v>20464</v>
      </c>
      <c r="B1419" s="627">
        <v>3.5</v>
      </c>
      <c r="C1419" s="626">
        <v>390</v>
      </c>
      <c r="D1419" s="629" t="str">
        <f t="shared" si="93"/>
        <v>PROFIL U_3.5_390</v>
      </c>
      <c r="E1419">
        <v>50</v>
      </c>
      <c r="F1419" s="629" t="str">
        <f t="shared" si="94"/>
        <v>PROFIL U_3.5_390_50</v>
      </c>
      <c r="G1419">
        <v>50</v>
      </c>
      <c r="H1419" s="629" t="str">
        <f t="shared" si="95"/>
        <v>PROFIL U_3.5_390_50_50</v>
      </c>
      <c r="Q1419">
        <f t="shared" si="96"/>
        <v>0</v>
      </c>
    </row>
    <row r="1420" spans="1:17">
      <c r="A1420" s="626" t="s">
        <v>20464</v>
      </c>
      <c r="B1420" s="627">
        <v>3.5</v>
      </c>
      <c r="C1420" s="626">
        <v>390</v>
      </c>
      <c r="D1420" s="629" t="str">
        <f t="shared" si="93"/>
        <v>PROFIL U_3.5_390</v>
      </c>
      <c r="E1420">
        <v>55</v>
      </c>
      <c r="F1420" s="629" t="str">
        <f t="shared" si="94"/>
        <v>PROFIL U_3.5_390_55</v>
      </c>
      <c r="G1420">
        <v>55</v>
      </c>
      <c r="H1420" s="629" t="str">
        <f t="shared" si="95"/>
        <v>PROFIL U_3.5_390_55_55</v>
      </c>
      <c r="Q1420">
        <f t="shared" si="96"/>
        <v>0</v>
      </c>
    </row>
    <row r="1421" spans="1:17">
      <c r="A1421" s="626" t="s">
        <v>20464</v>
      </c>
      <c r="B1421" s="627">
        <v>3.5</v>
      </c>
      <c r="C1421" s="626">
        <v>390</v>
      </c>
      <c r="D1421" s="629" t="str">
        <f t="shared" si="93"/>
        <v>PROFIL U_3.5_390</v>
      </c>
      <c r="E1421">
        <v>60</v>
      </c>
      <c r="F1421" s="629" t="str">
        <f t="shared" si="94"/>
        <v>PROFIL U_3.5_390_60</v>
      </c>
      <c r="G1421">
        <v>60</v>
      </c>
      <c r="H1421" s="629" t="str">
        <f t="shared" si="95"/>
        <v>PROFIL U_3.5_390_60_60</v>
      </c>
      <c r="Q1421">
        <f t="shared" si="96"/>
        <v>0</v>
      </c>
    </row>
    <row r="1422" spans="1:17">
      <c r="A1422" s="626" t="s">
        <v>20464</v>
      </c>
      <c r="B1422" s="627">
        <v>3.5</v>
      </c>
      <c r="C1422" s="626">
        <v>390</v>
      </c>
      <c r="D1422" s="629" t="str">
        <f t="shared" si="93"/>
        <v>PROFIL U_3.5_390</v>
      </c>
      <c r="E1422">
        <v>65</v>
      </c>
      <c r="F1422" s="629" t="str">
        <f t="shared" si="94"/>
        <v>PROFIL U_3.5_390_65</v>
      </c>
      <c r="G1422">
        <v>65</v>
      </c>
      <c r="H1422" s="629" t="str">
        <f t="shared" si="95"/>
        <v>PROFIL U_3.5_390_65_65</v>
      </c>
      <c r="Q1422">
        <f t="shared" si="96"/>
        <v>0</v>
      </c>
    </row>
    <row r="1423" spans="1:17">
      <c r="A1423" s="626" t="s">
        <v>20464</v>
      </c>
      <c r="B1423" s="627">
        <v>3.5</v>
      </c>
      <c r="C1423" s="626">
        <v>390</v>
      </c>
      <c r="D1423" s="629" t="str">
        <f t="shared" si="93"/>
        <v>PROFIL U_3.5_390</v>
      </c>
      <c r="E1423">
        <v>70</v>
      </c>
      <c r="F1423" s="629" t="str">
        <f t="shared" si="94"/>
        <v>PROFIL U_3.5_390_70</v>
      </c>
      <c r="G1423">
        <v>70</v>
      </c>
      <c r="H1423" s="629" t="str">
        <f t="shared" si="95"/>
        <v>PROFIL U_3.5_390_70_70</v>
      </c>
      <c r="Q1423">
        <f t="shared" si="96"/>
        <v>0</v>
      </c>
    </row>
    <row r="1424" spans="1:17">
      <c r="A1424" s="626" t="s">
        <v>20464</v>
      </c>
      <c r="B1424" s="627">
        <v>3.5</v>
      </c>
      <c r="C1424" s="626">
        <v>390</v>
      </c>
      <c r="D1424" s="629" t="str">
        <f t="shared" ref="D1424:D1487" si="97">CONCATENATE(A1424,"_",B1424,"_",C1424)</f>
        <v>PROFIL U_3.5_390</v>
      </c>
      <c r="E1424">
        <v>75</v>
      </c>
      <c r="F1424" s="629" t="str">
        <f t="shared" ref="F1424:F1487" si="98">CONCATENATE(D1424,"_",E1424)</f>
        <v>PROFIL U_3.5_390_75</v>
      </c>
      <c r="G1424">
        <v>75</v>
      </c>
      <c r="H1424" s="629" t="str">
        <f t="shared" ref="H1424:H1487" si="99">CONCATENATE(F1424,"_",G1424)</f>
        <v>PROFIL U_3.5_390_75_75</v>
      </c>
      <c r="Q1424">
        <f t="shared" si="96"/>
        <v>0</v>
      </c>
    </row>
    <row r="1425" spans="1:17">
      <c r="A1425" s="626" t="s">
        <v>20464</v>
      </c>
      <c r="B1425" s="627">
        <v>3.5</v>
      </c>
      <c r="C1425" s="626">
        <v>390</v>
      </c>
      <c r="D1425" s="629" t="str">
        <f t="shared" si="97"/>
        <v>PROFIL U_3.5_390</v>
      </c>
      <c r="E1425">
        <v>80</v>
      </c>
      <c r="F1425" s="629" t="str">
        <f t="shared" si="98"/>
        <v>PROFIL U_3.5_390_80</v>
      </c>
      <c r="G1425">
        <v>80</v>
      </c>
      <c r="H1425" s="629" t="str">
        <f t="shared" si="99"/>
        <v>PROFIL U_3.5_390_80_80</v>
      </c>
      <c r="Q1425">
        <f t="shared" si="96"/>
        <v>0</v>
      </c>
    </row>
    <row r="1426" spans="1:17">
      <c r="A1426" s="626" t="s">
        <v>20464</v>
      </c>
      <c r="B1426" s="627">
        <v>3.5</v>
      </c>
      <c r="C1426" s="626">
        <v>390</v>
      </c>
      <c r="D1426" s="629" t="str">
        <f t="shared" si="97"/>
        <v>PROFIL U_3.5_390</v>
      </c>
      <c r="E1426">
        <v>85</v>
      </c>
      <c r="F1426" s="629" t="str">
        <f t="shared" si="98"/>
        <v>PROFIL U_3.5_390_85</v>
      </c>
      <c r="G1426">
        <v>85</v>
      </c>
      <c r="H1426" s="629" t="str">
        <f t="shared" si="99"/>
        <v>PROFIL U_3.5_390_85_85</v>
      </c>
      <c r="Q1426">
        <f t="shared" si="96"/>
        <v>0</v>
      </c>
    </row>
    <row r="1427" spans="1:17">
      <c r="A1427" s="626" t="s">
        <v>20464</v>
      </c>
      <c r="B1427" s="627">
        <v>3.5</v>
      </c>
      <c r="C1427" s="626">
        <v>390</v>
      </c>
      <c r="D1427" s="629" t="str">
        <f t="shared" si="97"/>
        <v>PROFIL U_3.5_390</v>
      </c>
      <c r="E1427">
        <v>90</v>
      </c>
      <c r="F1427" s="629" t="str">
        <f t="shared" si="98"/>
        <v>PROFIL U_3.5_390_90</v>
      </c>
      <c r="G1427">
        <v>90</v>
      </c>
      <c r="H1427" s="629" t="str">
        <f t="shared" si="99"/>
        <v>PROFIL U_3.5_390_90_90</v>
      </c>
      <c r="Q1427">
        <f t="shared" si="96"/>
        <v>0</v>
      </c>
    </row>
    <row r="1428" spans="1:17">
      <c r="A1428" s="626" t="s">
        <v>20464</v>
      </c>
      <c r="B1428" s="627">
        <v>3.5</v>
      </c>
      <c r="C1428" s="626">
        <v>390</v>
      </c>
      <c r="D1428" s="629" t="str">
        <f t="shared" si="97"/>
        <v>PROFIL U_3.5_390</v>
      </c>
      <c r="E1428">
        <v>95</v>
      </c>
      <c r="F1428" s="629" t="str">
        <f t="shared" si="98"/>
        <v>PROFIL U_3.5_390_95</v>
      </c>
      <c r="G1428">
        <v>95</v>
      </c>
      <c r="H1428" s="629" t="str">
        <f t="shared" si="99"/>
        <v>PROFIL U_3.5_390_95_95</v>
      </c>
      <c r="Q1428">
        <f t="shared" si="96"/>
        <v>0</v>
      </c>
    </row>
    <row r="1429" spans="1:17">
      <c r="A1429" s="626" t="s">
        <v>20464</v>
      </c>
      <c r="B1429" s="627">
        <v>3.5</v>
      </c>
      <c r="C1429" s="626">
        <v>390</v>
      </c>
      <c r="D1429" s="629" t="str">
        <f t="shared" si="97"/>
        <v>PROFIL U_3.5_390</v>
      </c>
      <c r="E1429">
        <v>100</v>
      </c>
      <c r="F1429" s="629" t="str">
        <f t="shared" si="98"/>
        <v>PROFIL U_3.5_390_100</v>
      </c>
      <c r="G1429">
        <v>100</v>
      </c>
      <c r="H1429" s="629" t="str">
        <f t="shared" si="99"/>
        <v>PROFIL U_3.5_390_100_100</v>
      </c>
      <c r="Q1429">
        <f t="shared" si="96"/>
        <v>0</v>
      </c>
    </row>
    <row r="1430" spans="1:17">
      <c r="A1430" s="626" t="s">
        <v>20464</v>
      </c>
      <c r="B1430" s="627">
        <v>3.5</v>
      </c>
      <c r="C1430" s="626">
        <v>400</v>
      </c>
      <c r="D1430" s="629" t="str">
        <f t="shared" si="97"/>
        <v>PROFIL U_3.5_400</v>
      </c>
      <c r="E1430">
        <v>40</v>
      </c>
      <c r="F1430" s="629" t="str">
        <f t="shared" si="98"/>
        <v>PROFIL U_3.5_400_40</v>
      </c>
      <c r="G1430">
        <v>40</v>
      </c>
      <c r="H1430" s="629" t="str">
        <f t="shared" si="99"/>
        <v>PROFIL U_3.5_400_40_40</v>
      </c>
      <c r="Q1430">
        <f t="shared" si="96"/>
        <v>0</v>
      </c>
    </row>
    <row r="1431" spans="1:17">
      <c r="A1431" s="626" t="s">
        <v>20464</v>
      </c>
      <c r="B1431" s="627">
        <v>3.5</v>
      </c>
      <c r="C1431" s="626">
        <v>400</v>
      </c>
      <c r="D1431" s="629" t="str">
        <f t="shared" si="97"/>
        <v>PROFIL U_3.5_400</v>
      </c>
      <c r="E1431">
        <v>45</v>
      </c>
      <c r="F1431" s="629" t="str">
        <f t="shared" si="98"/>
        <v>PROFIL U_3.5_400_45</v>
      </c>
      <c r="G1431">
        <v>45</v>
      </c>
      <c r="H1431" s="629" t="str">
        <f t="shared" si="99"/>
        <v>PROFIL U_3.5_400_45_45</v>
      </c>
      <c r="Q1431">
        <f t="shared" si="96"/>
        <v>0</v>
      </c>
    </row>
    <row r="1432" spans="1:17">
      <c r="A1432" s="626" t="s">
        <v>20464</v>
      </c>
      <c r="B1432" s="627">
        <v>3.5</v>
      </c>
      <c r="C1432" s="626">
        <v>400</v>
      </c>
      <c r="D1432" s="629" t="str">
        <f t="shared" si="97"/>
        <v>PROFIL U_3.5_400</v>
      </c>
      <c r="E1432">
        <v>50</v>
      </c>
      <c r="F1432" s="629" t="str">
        <f t="shared" si="98"/>
        <v>PROFIL U_3.5_400_50</v>
      </c>
      <c r="G1432">
        <v>50</v>
      </c>
      <c r="H1432" s="629" t="str">
        <f t="shared" si="99"/>
        <v>PROFIL U_3.5_400_50_50</v>
      </c>
      <c r="Q1432">
        <f t="shared" si="96"/>
        <v>0</v>
      </c>
    </row>
    <row r="1433" spans="1:17">
      <c r="A1433" s="626" t="s">
        <v>20464</v>
      </c>
      <c r="B1433" s="627">
        <v>3.5</v>
      </c>
      <c r="C1433" s="626">
        <v>400</v>
      </c>
      <c r="D1433" s="629" t="str">
        <f t="shared" si="97"/>
        <v>PROFIL U_3.5_400</v>
      </c>
      <c r="E1433">
        <v>55</v>
      </c>
      <c r="F1433" s="629" t="str">
        <f t="shared" si="98"/>
        <v>PROFIL U_3.5_400_55</v>
      </c>
      <c r="G1433">
        <v>55</v>
      </c>
      <c r="H1433" s="629" t="str">
        <f t="shared" si="99"/>
        <v>PROFIL U_3.5_400_55_55</v>
      </c>
      <c r="Q1433">
        <f t="shared" si="96"/>
        <v>0</v>
      </c>
    </row>
    <row r="1434" spans="1:17">
      <c r="A1434" s="626" t="s">
        <v>20464</v>
      </c>
      <c r="B1434" s="627">
        <v>3.5</v>
      </c>
      <c r="C1434" s="626">
        <v>400</v>
      </c>
      <c r="D1434" s="629" t="str">
        <f t="shared" si="97"/>
        <v>PROFIL U_3.5_400</v>
      </c>
      <c r="E1434">
        <v>60</v>
      </c>
      <c r="F1434" s="629" t="str">
        <f t="shared" si="98"/>
        <v>PROFIL U_3.5_400_60</v>
      </c>
      <c r="G1434">
        <v>60</v>
      </c>
      <c r="H1434" s="629" t="str">
        <f t="shared" si="99"/>
        <v>PROFIL U_3.5_400_60_60</v>
      </c>
      <c r="Q1434">
        <f t="shared" si="96"/>
        <v>0</v>
      </c>
    </row>
    <row r="1435" spans="1:17">
      <c r="A1435" s="626" t="s">
        <v>20464</v>
      </c>
      <c r="B1435" s="627">
        <v>3.5</v>
      </c>
      <c r="C1435" s="626">
        <v>400</v>
      </c>
      <c r="D1435" s="629" t="str">
        <f t="shared" si="97"/>
        <v>PROFIL U_3.5_400</v>
      </c>
      <c r="E1435">
        <v>65</v>
      </c>
      <c r="F1435" s="629" t="str">
        <f t="shared" si="98"/>
        <v>PROFIL U_3.5_400_65</v>
      </c>
      <c r="G1435">
        <v>65</v>
      </c>
      <c r="H1435" s="629" t="str">
        <f t="shared" si="99"/>
        <v>PROFIL U_3.5_400_65_65</v>
      </c>
      <c r="Q1435">
        <f t="shared" si="96"/>
        <v>0</v>
      </c>
    </row>
    <row r="1436" spans="1:17">
      <c r="A1436" s="626" t="s">
        <v>20464</v>
      </c>
      <c r="B1436" s="627">
        <v>3.5</v>
      </c>
      <c r="C1436" s="626">
        <v>400</v>
      </c>
      <c r="D1436" s="629" t="str">
        <f t="shared" si="97"/>
        <v>PROFIL U_3.5_400</v>
      </c>
      <c r="E1436">
        <v>70</v>
      </c>
      <c r="F1436" s="629" t="str">
        <f t="shared" si="98"/>
        <v>PROFIL U_3.5_400_70</v>
      </c>
      <c r="G1436">
        <v>70</v>
      </c>
      <c r="H1436" s="629" t="str">
        <f t="shared" si="99"/>
        <v>PROFIL U_3.5_400_70_70</v>
      </c>
      <c r="Q1436">
        <f t="shared" si="96"/>
        <v>0</v>
      </c>
    </row>
    <row r="1437" spans="1:17">
      <c r="A1437" s="626" t="s">
        <v>20464</v>
      </c>
      <c r="B1437" s="627">
        <v>3.5</v>
      </c>
      <c r="C1437" s="626">
        <v>400</v>
      </c>
      <c r="D1437" s="629" t="str">
        <f t="shared" si="97"/>
        <v>PROFIL U_3.5_400</v>
      </c>
      <c r="E1437">
        <v>75</v>
      </c>
      <c r="F1437" s="629" t="str">
        <f t="shared" si="98"/>
        <v>PROFIL U_3.5_400_75</v>
      </c>
      <c r="G1437">
        <v>75</v>
      </c>
      <c r="H1437" s="629" t="str">
        <f t="shared" si="99"/>
        <v>PROFIL U_3.5_400_75_75</v>
      </c>
      <c r="Q1437">
        <f t="shared" si="96"/>
        <v>0</v>
      </c>
    </row>
    <row r="1438" spans="1:17">
      <c r="A1438" s="626" t="s">
        <v>20464</v>
      </c>
      <c r="B1438" s="627">
        <v>3.5</v>
      </c>
      <c r="C1438" s="626">
        <v>400</v>
      </c>
      <c r="D1438" s="629" t="str">
        <f t="shared" si="97"/>
        <v>PROFIL U_3.5_400</v>
      </c>
      <c r="E1438">
        <v>80</v>
      </c>
      <c r="F1438" s="629" t="str">
        <f t="shared" si="98"/>
        <v>PROFIL U_3.5_400_80</v>
      </c>
      <c r="G1438">
        <v>80</v>
      </c>
      <c r="H1438" s="629" t="str">
        <f t="shared" si="99"/>
        <v>PROFIL U_3.5_400_80_80</v>
      </c>
      <c r="Q1438">
        <f t="shared" ref="Q1438:Q1501" si="100">I1438-K1438</f>
        <v>0</v>
      </c>
    </row>
    <row r="1439" spans="1:17">
      <c r="A1439" s="626" t="s">
        <v>20464</v>
      </c>
      <c r="B1439" s="627">
        <v>3.5</v>
      </c>
      <c r="C1439" s="626">
        <v>400</v>
      </c>
      <c r="D1439" s="629" t="str">
        <f t="shared" si="97"/>
        <v>PROFIL U_3.5_400</v>
      </c>
      <c r="E1439">
        <v>85</v>
      </c>
      <c r="F1439" s="629" t="str">
        <f t="shared" si="98"/>
        <v>PROFIL U_3.5_400_85</v>
      </c>
      <c r="G1439">
        <v>85</v>
      </c>
      <c r="H1439" s="629" t="str">
        <f t="shared" si="99"/>
        <v>PROFIL U_3.5_400_85_85</v>
      </c>
      <c r="Q1439">
        <f t="shared" si="100"/>
        <v>0</v>
      </c>
    </row>
    <row r="1440" spans="1:17">
      <c r="A1440" s="626" t="s">
        <v>20464</v>
      </c>
      <c r="B1440" s="627">
        <v>3.5</v>
      </c>
      <c r="C1440" s="626">
        <v>400</v>
      </c>
      <c r="D1440" s="629" t="str">
        <f t="shared" si="97"/>
        <v>PROFIL U_3.5_400</v>
      </c>
      <c r="E1440">
        <v>90</v>
      </c>
      <c r="F1440" s="629" t="str">
        <f t="shared" si="98"/>
        <v>PROFIL U_3.5_400_90</v>
      </c>
      <c r="G1440">
        <v>90</v>
      </c>
      <c r="H1440" s="629" t="str">
        <f t="shared" si="99"/>
        <v>PROFIL U_3.5_400_90_90</v>
      </c>
      <c r="Q1440">
        <f t="shared" si="100"/>
        <v>0</v>
      </c>
    </row>
    <row r="1441" spans="1:17">
      <c r="A1441" s="626" t="s">
        <v>20464</v>
      </c>
      <c r="B1441" s="627">
        <v>3.5</v>
      </c>
      <c r="C1441" s="626">
        <v>400</v>
      </c>
      <c r="D1441" s="629" t="str">
        <f t="shared" si="97"/>
        <v>PROFIL U_3.5_400</v>
      </c>
      <c r="E1441">
        <v>95</v>
      </c>
      <c r="F1441" s="629" t="str">
        <f t="shared" si="98"/>
        <v>PROFIL U_3.5_400_95</v>
      </c>
      <c r="G1441">
        <v>95</v>
      </c>
      <c r="H1441" s="629" t="str">
        <f t="shared" si="99"/>
        <v>PROFIL U_3.5_400_95_95</v>
      </c>
      <c r="Q1441">
        <f t="shared" si="100"/>
        <v>0</v>
      </c>
    </row>
    <row r="1442" spans="1:17">
      <c r="A1442" s="626" t="s">
        <v>20464</v>
      </c>
      <c r="B1442" s="627">
        <v>3.5</v>
      </c>
      <c r="C1442" s="626">
        <v>400</v>
      </c>
      <c r="D1442" s="629" t="str">
        <f t="shared" si="97"/>
        <v>PROFIL U_3.5_400</v>
      </c>
      <c r="E1442">
        <v>100</v>
      </c>
      <c r="F1442" s="629" t="str">
        <f t="shared" si="98"/>
        <v>PROFIL U_3.5_400_100</v>
      </c>
      <c r="G1442">
        <v>100</v>
      </c>
      <c r="H1442" s="629" t="str">
        <f t="shared" si="99"/>
        <v>PROFIL U_3.5_400_100_100</v>
      </c>
      <c r="Q1442">
        <f t="shared" si="100"/>
        <v>0</v>
      </c>
    </row>
    <row r="1443" spans="1:17">
      <c r="A1443" s="626" t="s">
        <v>20464</v>
      </c>
      <c r="B1443" s="627">
        <v>3</v>
      </c>
      <c r="C1443" s="626">
        <v>100</v>
      </c>
      <c r="D1443" s="629" t="str">
        <f t="shared" si="97"/>
        <v>PROFIL U_3_100</v>
      </c>
      <c r="E1443">
        <v>40</v>
      </c>
      <c r="F1443" s="629" t="str">
        <f t="shared" si="98"/>
        <v>PROFIL U_3_100_40</v>
      </c>
      <c r="G1443">
        <v>40</v>
      </c>
      <c r="H1443" s="629" t="str">
        <f t="shared" si="99"/>
        <v>PROFIL U_3_100_40_40</v>
      </c>
      <c r="Q1443">
        <f t="shared" si="100"/>
        <v>0</v>
      </c>
    </row>
    <row r="1444" spans="1:17">
      <c r="A1444" s="626" t="s">
        <v>20464</v>
      </c>
      <c r="B1444" s="627">
        <v>3</v>
      </c>
      <c r="C1444" s="626">
        <v>100</v>
      </c>
      <c r="D1444" s="629" t="str">
        <f t="shared" si="97"/>
        <v>PROFIL U_3_100</v>
      </c>
      <c r="E1444">
        <v>45</v>
      </c>
      <c r="F1444" s="629" t="str">
        <f t="shared" si="98"/>
        <v>PROFIL U_3_100_45</v>
      </c>
      <c r="G1444">
        <v>45</v>
      </c>
      <c r="H1444" s="629" t="str">
        <f t="shared" si="99"/>
        <v>PROFIL U_3_100_45_45</v>
      </c>
      <c r="Q1444">
        <f t="shared" si="100"/>
        <v>0</v>
      </c>
    </row>
    <row r="1445" spans="1:17">
      <c r="A1445" s="626" t="s">
        <v>20464</v>
      </c>
      <c r="B1445" s="627">
        <v>3</v>
      </c>
      <c r="C1445" s="626">
        <v>110</v>
      </c>
      <c r="D1445" s="629" t="str">
        <f t="shared" si="97"/>
        <v>PROFIL U_3_110</v>
      </c>
      <c r="E1445">
        <v>40</v>
      </c>
      <c r="F1445" s="629" t="str">
        <f t="shared" si="98"/>
        <v>PROFIL U_3_110_40</v>
      </c>
      <c r="G1445">
        <v>40</v>
      </c>
      <c r="H1445" s="629" t="str">
        <f t="shared" si="99"/>
        <v>PROFIL U_3_110_40_40</v>
      </c>
      <c r="Q1445">
        <f t="shared" si="100"/>
        <v>0</v>
      </c>
    </row>
    <row r="1446" spans="1:17">
      <c r="A1446" s="626" t="s">
        <v>20464</v>
      </c>
      <c r="B1446" s="627">
        <v>3</v>
      </c>
      <c r="C1446" s="626">
        <v>110</v>
      </c>
      <c r="D1446" s="629" t="str">
        <f t="shared" si="97"/>
        <v>PROFIL U_3_110</v>
      </c>
      <c r="E1446">
        <v>45</v>
      </c>
      <c r="F1446" s="629" t="str">
        <f t="shared" si="98"/>
        <v>PROFIL U_3_110_45</v>
      </c>
      <c r="G1446">
        <v>45</v>
      </c>
      <c r="H1446" s="629" t="str">
        <f t="shared" si="99"/>
        <v>PROFIL U_3_110_45_45</v>
      </c>
      <c r="Q1446">
        <f t="shared" si="100"/>
        <v>0</v>
      </c>
    </row>
    <row r="1447" spans="1:17">
      <c r="A1447" s="626" t="s">
        <v>20464</v>
      </c>
      <c r="B1447" s="627">
        <v>3</v>
      </c>
      <c r="C1447" s="626">
        <v>120</v>
      </c>
      <c r="D1447" s="629" t="str">
        <f t="shared" si="97"/>
        <v>PROFIL U_3_120</v>
      </c>
      <c r="E1447">
        <v>40</v>
      </c>
      <c r="F1447" s="629" t="str">
        <f t="shared" si="98"/>
        <v>PROFIL U_3_120_40</v>
      </c>
      <c r="G1447">
        <v>40</v>
      </c>
      <c r="H1447" s="629" t="str">
        <f t="shared" si="99"/>
        <v>PROFIL U_3_120_40_40</v>
      </c>
      <c r="Q1447">
        <f t="shared" si="100"/>
        <v>0</v>
      </c>
    </row>
    <row r="1448" spans="1:17">
      <c r="A1448" s="626" t="s">
        <v>20464</v>
      </c>
      <c r="B1448" s="627">
        <v>3</v>
      </c>
      <c r="C1448" s="626">
        <v>120</v>
      </c>
      <c r="D1448" s="629" t="str">
        <f t="shared" si="97"/>
        <v>PROFIL U_3_120</v>
      </c>
      <c r="E1448">
        <v>45</v>
      </c>
      <c r="F1448" s="629" t="str">
        <f t="shared" si="98"/>
        <v>PROFIL U_3_120_45</v>
      </c>
      <c r="G1448">
        <v>45</v>
      </c>
      <c r="H1448" s="629" t="str">
        <f t="shared" si="99"/>
        <v>PROFIL U_3_120_45_45</v>
      </c>
      <c r="Q1448">
        <f t="shared" si="100"/>
        <v>0</v>
      </c>
    </row>
    <row r="1449" spans="1:17">
      <c r="A1449" s="626" t="s">
        <v>20464</v>
      </c>
      <c r="B1449" s="627">
        <v>3</v>
      </c>
      <c r="C1449" s="626">
        <v>130</v>
      </c>
      <c r="D1449" s="629" t="str">
        <f t="shared" si="97"/>
        <v>PROFIL U_3_130</v>
      </c>
      <c r="E1449">
        <v>40</v>
      </c>
      <c r="F1449" s="629" t="str">
        <f t="shared" si="98"/>
        <v>PROFIL U_3_130_40</v>
      </c>
      <c r="G1449">
        <v>40</v>
      </c>
      <c r="H1449" s="629" t="str">
        <f t="shared" si="99"/>
        <v>PROFIL U_3_130_40_40</v>
      </c>
      <c r="Q1449">
        <f t="shared" si="100"/>
        <v>0</v>
      </c>
    </row>
    <row r="1450" spans="1:17">
      <c r="A1450" s="626" t="s">
        <v>20464</v>
      </c>
      <c r="B1450" s="627">
        <v>3</v>
      </c>
      <c r="C1450" s="626">
        <v>130</v>
      </c>
      <c r="D1450" s="629" t="str">
        <f t="shared" si="97"/>
        <v>PROFIL U_3_130</v>
      </c>
      <c r="E1450">
        <v>45</v>
      </c>
      <c r="F1450" s="629" t="str">
        <f t="shared" si="98"/>
        <v>PROFIL U_3_130_45</v>
      </c>
      <c r="G1450">
        <v>45</v>
      </c>
      <c r="H1450" s="629" t="str">
        <f t="shared" si="99"/>
        <v>PROFIL U_3_130_45_45</v>
      </c>
      <c r="Q1450">
        <f t="shared" si="100"/>
        <v>0</v>
      </c>
    </row>
    <row r="1451" spans="1:17">
      <c r="A1451" s="626" t="s">
        <v>20464</v>
      </c>
      <c r="B1451" s="627">
        <v>3</v>
      </c>
      <c r="C1451" s="626">
        <v>140</v>
      </c>
      <c r="D1451" s="629" t="str">
        <f t="shared" si="97"/>
        <v>PROFIL U_3_140</v>
      </c>
      <c r="E1451">
        <v>40</v>
      </c>
      <c r="F1451" s="629" t="str">
        <f t="shared" si="98"/>
        <v>PROFIL U_3_140_40</v>
      </c>
      <c r="G1451">
        <v>40</v>
      </c>
      <c r="H1451" s="629" t="str">
        <f t="shared" si="99"/>
        <v>PROFIL U_3_140_40_40</v>
      </c>
      <c r="Q1451">
        <f t="shared" si="100"/>
        <v>0</v>
      </c>
    </row>
    <row r="1452" spans="1:17">
      <c r="A1452" s="626" t="s">
        <v>20464</v>
      </c>
      <c r="B1452" s="627">
        <v>3</v>
      </c>
      <c r="C1452" s="626">
        <v>140</v>
      </c>
      <c r="D1452" s="629" t="str">
        <f t="shared" si="97"/>
        <v>PROFIL U_3_140</v>
      </c>
      <c r="E1452">
        <v>45</v>
      </c>
      <c r="F1452" s="629" t="str">
        <f t="shared" si="98"/>
        <v>PROFIL U_3_140_45</v>
      </c>
      <c r="G1452">
        <v>45</v>
      </c>
      <c r="H1452" s="629" t="str">
        <f t="shared" si="99"/>
        <v>PROFIL U_3_140_45_45</v>
      </c>
      <c r="Q1452">
        <f t="shared" si="100"/>
        <v>0</v>
      </c>
    </row>
    <row r="1453" spans="1:17">
      <c r="A1453" s="626" t="s">
        <v>20464</v>
      </c>
      <c r="B1453" s="627">
        <v>3</v>
      </c>
      <c r="C1453" s="626">
        <v>150</v>
      </c>
      <c r="D1453" s="629" t="str">
        <f t="shared" si="97"/>
        <v>PROFIL U_3_150</v>
      </c>
      <c r="E1453">
        <v>40</v>
      </c>
      <c r="F1453" s="629" t="str">
        <f t="shared" si="98"/>
        <v>PROFIL U_3_150_40</v>
      </c>
      <c r="G1453">
        <v>40</v>
      </c>
      <c r="H1453" s="629" t="str">
        <f t="shared" si="99"/>
        <v>PROFIL U_3_150_40_40</v>
      </c>
      <c r="Q1453">
        <f t="shared" si="100"/>
        <v>0</v>
      </c>
    </row>
    <row r="1454" spans="1:17">
      <c r="A1454" s="626" t="s">
        <v>20464</v>
      </c>
      <c r="B1454" s="627">
        <v>3</v>
      </c>
      <c r="C1454" s="626">
        <v>150</v>
      </c>
      <c r="D1454" s="629" t="str">
        <f t="shared" si="97"/>
        <v>PROFIL U_3_150</v>
      </c>
      <c r="E1454">
        <v>45</v>
      </c>
      <c r="F1454" s="629" t="str">
        <f t="shared" si="98"/>
        <v>PROFIL U_3_150_45</v>
      </c>
      <c r="G1454">
        <v>45</v>
      </c>
      <c r="H1454" s="629" t="str">
        <f t="shared" si="99"/>
        <v>PROFIL U_3_150_45_45</v>
      </c>
      <c r="Q1454">
        <f t="shared" si="100"/>
        <v>0</v>
      </c>
    </row>
    <row r="1455" spans="1:17">
      <c r="A1455" s="626" t="s">
        <v>20464</v>
      </c>
      <c r="B1455" s="627">
        <v>3</v>
      </c>
      <c r="C1455" s="626">
        <v>160</v>
      </c>
      <c r="D1455" s="629" t="str">
        <f t="shared" si="97"/>
        <v>PROFIL U_3_160</v>
      </c>
      <c r="E1455">
        <v>40</v>
      </c>
      <c r="F1455" s="629" t="str">
        <f t="shared" si="98"/>
        <v>PROFIL U_3_160_40</v>
      </c>
      <c r="G1455">
        <v>40</v>
      </c>
      <c r="H1455" s="629" t="str">
        <f t="shared" si="99"/>
        <v>PROFIL U_3_160_40_40</v>
      </c>
      <c r="Q1455">
        <f t="shared" si="100"/>
        <v>0</v>
      </c>
    </row>
    <row r="1456" spans="1:17">
      <c r="A1456" s="626" t="s">
        <v>20464</v>
      </c>
      <c r="B1456" s="627">
        <v>3</v>
      </c>
      <c r="C1456" s="626">
        <v>160</v>
      </c>
      <c r="D1456" s="629" t="str">
        <f t="shared" si="97"/>
        <v>PROFIL U_3_160</v>
      </c>
      <c r="E1456">
        <v>45</v>
      </c>
      <c r="F1456" s="629" t="str">
        <f t="shared" si="98"/>
        <v>PROFIL U_3_160_45</v>
      </c>
      <c r="G1456">
        <v>45</v>
      </c>
      <c r="H1456" s="629" t="str">
        <f t="shared" si="99"/>
        <v>PROFIL U_3_160_45_45</v>
      </c>
      <c r="Q1456">
        <f t="shared" si="100"/>
        <v>0</v>
      </c>
    </row>
    <row r="1457" spans="1:17">
      <c r="A1457" s="626" t="s">
        <v>20464</v>
      </c>
      <c r="B1457" s="627">
        <v>3</v>
      </c>
      <c r="C1457" s="626">
        <v>170</v>
      </c>
      <c r="D1457" s="629" t="str">
        <f t="shared" si="97"/>
        <v>PROFIL U_3_170</v>
      </c>
      <c r="E1457">
        <v>40</v>
      </c>
      <c r="F1457" s="629" t="str">
        <f t="shared" si="98"/>
        <v>PROFIL U_3_170_40</v>
      </c>
      <c r="G1457">
        <v>40</v>
      </c>
      <c r="H1457" s="629" t="str">
        <f t="shared" si="99"/>
        <v>PROFIL U_3_170_40_40</v>
      </c>
      <c r="Q1457">
        <f t="shared" si="100"/>
        <v>0</v>
      </c>
    </row>
    <row r="1458" spans="1:17">
      <c r="A1458" s="626" t="s">
        <v>20464</v>
      </c>
      <c r="B1458" s="627">
        <v>3</v>
      </c>
      <c r="C1458" s="626">
        <v>170</v>
      </c>
      <c r="D1458" s="629" t="str">
        <f t="shared" si="97"/>
        <v>PROFIL U_3_170</v>
      </c>
      <c r="E1458">
        <v>45</v>
      </c>
      <c r="F1458" s="629" t="str">
        <f t="shared" si="98"/>
        <v>PROFIL U_3_170_45</v>
      </c>
      <c r="G1458">
        <v>45</v>
      </c>
      <c r="H1458" s="629" t="str">
        <f t="shared" si="99"/>
        <v>PROFIL U_3_170_45_45</v>
      </c>
      <c r="Q1458">
        <f t="shared" si="100"/>
        <v>0</v>
      </c>
    </row>
    <row r="1459" spans="1:17">
      <c r="A1459" s="626" t="s">
        <v>20464</v>
      </c>
      <c r="B1459" s="627">
        <v>3</v>
      </c>
      <c r="C1459" s="626">
        <v>180</v>
      </c>
      <c r="D1459" s="629" t="str">
        <f t="shared" si="97"/>
        <v>PROFIL U_3_180</v>
      </c>
      <c r="E1459">
        <v>40</v>
      </c>
      <c r="F1459" s="629" t="str">
        <f t="shared" si="98"/>
        <v>PROFIL U_3_180_40</v>
      </c>
      <c r="G1459">
        <v>40</v>
      </c>
      <c r="H1459" s="629" t="str">
        <f t="shared" si="99"/>
        <v>PROFIL U_3_180_40_40</v>
      </c>
      <c r="Q1459">
        <f t="shared" si="100"/>
        <v>0</v>
      </c>
    </row>
    <row r="1460" spans="1:17">
      <c r="A1460" s="626" t="s">
        <v>20464</v>
      </c>
      <c r="B1460" s="627">
        <v>3</v>
      </c>
      <c r="C1460" s="626">
        <v>180</v>
      </c>
      <c r="D1460" s="629" t="str">
        <f t="shared" si="97"/>
        <v>PROFIL U_3_180</v>
      </c>
      <c r="E1460">
        <v>45</v>
      </c>
      <c r="F1460" s="629" t="str">
        <f t="shared" si="98"/>
        <v>PROFIL U_3_180_45</v>
      </c>
      <c r="G1460">
        <v>45</v>
      </c>
      <c r="H1460" s="629" t="str">
        <f t="shared" si="99"/>
        <v>PROFIL U_3_180_45_45</v>
      </c>
      <c r="Q1460">
        <f t="shared" si="100"/>
        <v>0</v>
      </c>
    </row>
    <row r="1461" spans="1:17">
      <c r="A1461" s="626" t="s">
        <v>20464</v>
      </c>
      <c r="B1461" s="627">
        <v>3</v>
      </c>
      <c r="C1461" s="626">
        <v>190</v>
      </c>
      <c r="D1461" s="629" t="str">
        <f t="shared" si="97"/>
        <v>PROFIL U_3_190</v>
      </c>
      <c r="E1461">
        <v>40</v>
      </c>
      <c r="F1461" s="629" t="str">
        <f t="shared" si="98"/>
        <v>PROFIL U_3_190_40</v>
      </c>
      <c r="G1461">
        <v>40</v>
      </c>
      <c r="H1461" s="629" t="str">
        <f t="shared" si="99"/>
        <v>PROFIL U_3_190_40_40</v>
      </c>
      <c r="Q1461">
        <f t="shared" si="100"/>
        <v>0</v>
      </c>
    </row>
    <row r="1462" spans="1:17">
      <c r="A1462" s="626" t="s">
        <v>20464</v>
      </c>
      <c r="B1462" s="627">
        <v>3</v>
      </c>
      <c r="C1462" s="626">
        <v>190</v>
      </c>
      <c r="D1462" s="629" t="str">
        <f t="shared" si="97"/>
        <v>PROFIL U_3_190</v>
      </c>
      <c r="E1462">
        <v>45</v>
      </c>
      <c r="F1462" s="629" t="str">
        <f t="shared" si="98"/>
        <v>PROFIL U_3_190_45</v>
      </c>
      <c r="G1462">
        <v>45</v>
      </c>
      <c r="H1462" s="629" t="str">
        <f t="shared" si="99"/>
        <v>PROFIL U_3_190_45_45</v>
      </c>
      <c r="Q1462">
        <f t="shared" si="100"/>
        <v>0</v>
      </c>
    </row>
    <row r="1463" spans="1:17">
      <c r="A1463" s="626" t="s">
        <v>20464</v>
      </c>
      <c r="B1463" s="627">
        <v>3</v>
      </c>
      <c r="C1463" s="626">
        <v>200</v>
      </c>
      <c r="D1463" s="629" t="str">
        <f t="shared" si="97"/>
        <v>PROFIL U_3_200</v>
      </c>
      <c r="E1463">
        <v>40</v>
      </c>
      <c r="F1463" s="629" t="str">
        <f t="shared" si="98"/>
        <v>PROFIL U_3_200_40</v>
      </c>
      <c r="G1463">
        <v>40</v>
      </c>
      <c r="H1463" s="629" t="str">
        <f t="shared" si="99"/>
        <v>PROFIL U_3_200_40_40</v>
      </c>
      <c r="Q1463">
        <f t="shared" si="100"/>
        <v>0</v>
      </c>
    </row>
    <row r="1464" spans="1:17">
      <c r="A1464" s="626" t="s">
        <v>20464</v>
      </c>
      <c r="B1464" s="627">
        <v>3</v>
      </c>
      <c r="C1464" s="626">
        <v>200</v>
      </c>
      <c r="D1464" s="629" t="str">
        <f t="shared" si="97"/>
        <v>PROFIL U_3_200</v>
      </c>
      <c r="E1464">
        <v>45</v>
      </c>
      <c r="F1464" s="629" t="str">
        <f t="shared" si="98"/>
        <v>PROFIL U_3_200_45</v>
      </c>
      <c r="G1464">
        <v>45</v>
      </c>
      <c r="H1464" s="629" t="str">
        <f t="shared" si="99"/>
        <v>PROFIL U_3_200_45_45</v>
      </c>
      <c r="Q1464">
        <f t="shared" si="100"/>
        <v>0</v>
      </c>
    </row>
    <row r="1465" spans="1:17">
      <c r="A1465" s="626" t="s">
        <v>20464</v>
      </c>
      <c r="B1465" s="627">
        <v>3</v>
      </c>
      <c r="C1465" s="626">
        <v>200</v>
      </c>
      <c r="D1465" s="629" t="str">
        <f t="shared" si="97"/>
        <v>PROFIL U_3_200</v>
      </c>
      <c r="E1465">
        <v>50</v>
      </c>
      <c r="F1465" s="629" t="str">
        <f t="shared" si="98"/>
        <v>PROFIL U_3_200_50</v>
      </c>
      <c r="G1465">
        <v>50</v>
      </c>
      <c r="H1465" s="629" t="str">
        <f t="shared" si="99"/>
        <v>PROFIL U_3_200_50_50</v>
      </c>
      <c r="Q1465">
        <f t="shared" si="100"/>
        <v>0</v>
      </c>
    </row>
    <row r="1466" spans="1:17">
      <c r="A1466" s="626" t="s">
        <v>20464</v>
      </c>
      <c r="B1466" s="627">
        <v>3</v>
      </c>
      <c r="C1466" s="626">
        <v>200</v>
      </c>
      <c r="D1466" s="629" t="str">
        <f t="shared" si="97"/>
        <v>PROFIL U_3_200</v>
      </c>
      <c r="E1466">
        <v>55</v>
      </c>
      <c r="F1466" s="629" t="str">
        <f t="shared" si="98"/>
        <v>PROFIL U_3_200_55</v>
      </c>
      <c r="G1466">
        <v>55</v>
      </c>
      <c r="H1466" s="629" t="str">
        <f t="shared" si="99"/>
        <v>PROFIL U_3_200_55_55</v>
      </c>
      <c r="Q1466">
        <f t="shared" si="100"/>
        <v>0</v>
      </c>
    </row>
    <row r="1467" spans="1:17">
      <c r="A1467" s="626" t="s">
        <v>20464</v>
      </c>
      <c r="B1467" s="627">
        <v>3</v>
      </c>
      <c r="C1467" s="626">
        <v>200</v>
      </c>
      <c r="D1467" s="629" t="str">
        <f t="shared" si="97"/>
        <v>PROFIL U_3_200</v>
      </c>
      <c r="E1467">
        <v>60</v>
      </c>
      <c r="F1467" s="629" t="str">
        <f t="shared" si="98"/>
        <v>PROFIL U_3_200_60</v>
      </c>
      <c r="G1467">
        <v>60</v>
      </c>
      <c r="H1467" s="629" t="str">
        <f t="shared" si="99"/>
        <v>PROFIL U_3_200_60_60</v>
      </c>
      <c r="Q1467">
        <f t="shared" si="100"/>
        <v>0</v>
      </c>
    </row>
    <row r="1468" spans="1:17">
      <c r="A1468" s="626" t="s">
        <v>20464</v>
      </c>
      <c r="B1468" s="627">
        <v>3</v>
      </c>
      <c r="C1468" s="626">
        <v>200</v>
      </c>
      <c r="D1468" s="629" t="str">
        <f t="shared" si="97"/>
        <v>PROFIL U_3_200</v>
      </c>
      <c r="E1468">
        <v>65</v>
      </c>
      <c r="F1468" s="629" t="str">
        <f t="shared" si="98"/>
        <v>PROFIL U_3_200_65</v>
      </c>
      <c r="G1468">
        <v>65</v>
      </c>
      <c r="H1468" s="629" t="str">
        <f t="shared" si="99"/>
        <v>PROFIL U_3_200_65_65</v>
      </c>
      <c r="Q1468">
        <f t="shared" si="100"/>
        <v>0</v>
      </c>
    </row>
    <row r="1469" spans="1:17">
      <c r="A1469" s="626" t="s">
        <v>20464</v>
      </c>
      <c r="B1469" s="627">
        <v>3</v>
      </c>
      <c r="C1469" s="626">
        <v>200</v>
      </c>
      <c r="D1469" s="629" t="str">
        <f t="shared" si="97"/>
        <v>PROFIL U_3_200</v>
      </c>
      <c r="E1469">
        <v>70</v>
      </c>
      <c r="F1469" s="629" t="str">
        <f t="shared" si="98"/>
        <v>PROFIL U_3_200_70</v>
      </c>
      <c r="G1469">
        <v>70</v>
      </c>
      <c r="H1469" s="629" t="str">
        <f t="shared" si="99"/>
        <v>PROFIL U_3_200_70_70</v>
      </c>
      <c r="Q1469">
        <f t="shared" si="100"/>
        <v>0</v>
      </c>
    </row>
    <row r="1470" spans="1:17">
      <c r="A1470" s="626" t="s">
        <v>20464</v>
      </c>
      <c r="B1470" s="627">
        <v>3</v>
      </c>
      <c r="C1470" s="626">
        <v>200</v>
      </c>
      <c r="D1470" s="629" t="str">
        <f t="shared" si="97"/>
        <v>PROFIL U_3_200</v>
      </c>
      <c r="E1470">
        <v>75</v>
      </c>
      <c r="F1470" s="629" t="str">
        <f t="shared" si="98"/>
        <v>PROFIL U_3_200_75</v>
      </c>
      <c r="G1470">
        <v>75</v>
      </c>
      <c r="H1470" s="629" t="str">
        <f t="shared" si="99"/>
        <v>PROFIL U_3_200_75_75</v>
      </c>
      <c r="Q1470">
        <f t="shared" si="100"/>
        <v>0</v>
      </c>
    </row>
    <row r="1471" spans="1:17">
      <c r="A1471" s="626" t="s">
        <v>20464</v>
      </c>
      <c r="B1471" s="627">
        <v>3</v>
      </c>
      <c r="C1471" s="626">
        <v>200</v>
      </c>
      <c r="D1471" s="629" t="str">
        <f t="shared" si="97"/>
        <v>PROFIL U_3_200</v>
      </c>
      <c r="E1471">
        <v>80</v>
      </c>
      <c r="F1471" s="629" t="str">
        <f t="shared" si="98"/>
        <v>PROFIL U_3_200_80</v>
      </c>
      <c r="G1471">
        <v>80</v>
      </c>
      <c r="H1471" s="629" t="str">
        <f t="shared" si="99"/>
        <v>PROFIL U_3_200_80_80</v>
      </c>
      <c r="Q1471">
        <f t="shared" si="100"/>
        <v>0</v>
      </c>
    </row>
    <row r="1472" spans="1:17">
      <c r="A1472" s="626" t="s">
        <v>20464</v>
      </c>
      <c r="B1472" s="627">
        <v>3</v>
      </c>
      <c r="C1472" s="626">
        <v>200</v>
      </c>
      <c r="D1472" s="629" t="str">
        <f t="shared" si="97"/>
        <v>PROFIL U_3_200</v>
      </c>
      <c r="E1472">
        <v>85</v>
      </c>
      <c r="F1472" s="629" t="str">
        <f t="shared" si="98"/>
        <v>PROFIL U_3_200_85</v>
      </c>
      <c r="G1472">
        <v>85</v>
      </c>
      <c r="H1472" s="629" t="str">
        <f t="shared" si="99"/>
        <v>PROFIL U_3_200_85_85</v>
      </c>
      <c r="Q1472">
        <f t="shared" si="100"/>
        <v>0</v>
      </c>
    </row>
    <row r="1473" spans="1:17">
      <c r="A1473" s="626" t="s">
        <v>20464</v>
      </c>
      <c r="B1473" s="627">
        <v>3</v>
      </c>
      <c r="C1473" s="626">
        <v>200</v>
      </c>
      <c r="D1473" s="629" t="str">
        <f t="shared" si="97"/>
        <v>PROFIL U_3_200</v>
      </c>
      <c r="E1473">
        <v>90</v>
      </c>
      <c r="F1473" s="629" t="str">
        <f t="shared" si="98"/>
        <v>PROFIL U_3_200_90</v>
      </c>
      <c r="G1473">
        <v>90</v>
      </c>
      <c r="H1473" s="629" t="str">
        <f t="shared" si="99"/>
        <v>PROFIL U_3_200_90_90</v>
      </c>
      <c r="Q1473">
        <f t="shared" si="100"/>
        <v>0</v>
      </c>
    </row>
    <row r="1474" spans="1:17">
      <c r="A1474" s="626" t="s">
        <v>20464</v>
      </c>
      <c r="B1474" s="627">
        <v>3</v>
      </c>
      <c r="C1474" s="626">
        <v>200</v>
      </c>
      <c r="D1474" s="629" t="str">
        <f t="shared" si="97"/>
        <v>PROFIL U_3_200</v>
      </c>
      <c r="E1474">
        <v>95</v>
      </c>
      <c r="F1474" s="629" t="str">
        <f t="shared" si="98"/>
        <v>PROFIL U_3_200_95</v>
      </c>
      <c r="G1474">
        <v>95</v>
      </c>
      <c r="H1474" s="629" t="str">
        <f t="shared" si="99"/>
        <v>PROFIL U_3_200_95_95</v>
      </c>
      <c r="Q1474">
        <f t="shared" si="100"/>
        <v>0</v>
      </c>
    </row>
    <row r="1475" spans="1:17">
      <c r="A1475" s="626" t="s">
        <v>20464</v>
      </c>
      <c r="B1475" s="627">
        <v>3</v>
      </c>
      <c r="C1475" s="626">
        <v>200</v>
      </c>
      <c r="D1475" s="629" t="str">
        <f t="shared" si="97"/>
        <v>PROFIL U_3_200</v>
      </c>
      <c r="E1475">
        <v>100</v>
      </c>
      <c r="F1475" s="629" t="str">
        <f t="shared" si="98"/>
        <v>PROFIL U_3_200_100</v>
      </c>
      <c r="G1475">
        <v>100</v>
      </c>
      <c r="H1475" s="629" t="str">
        <f t="shared" si="99"/>
        <v>PROFIL U_3_200_100_100</v>
      </c>
      <c r="Q1475">
        <f t="shared" si="100"/>
        <v>0</v>
      </c>
    </row>
    <row r="1476" spans="1:17">
      <c r="A1476" s="626" t="s">
        <v>20464</v>
      </c>
      <c r="B1476" s="627">
        <v>3</v>
      </c>
      <c r="C1476" s="626">
        <v>210</v>
      </c>
      <c r="D1476" s="629" t="str">
        <f t="shared" si="97"/>
        <v>PROFIL U_3_210</v>
      </c>
      <c r="E1476">
        <v>40</v>
      </c>
      <c r="F1476" s="629" t="str">
        <f t="shared" si="98"/>
        <v>PROFIL U_3_210_40</v>
      </c>
      <c r="G1476">
        <v>40</v>
      </c>
      <c r="H1476" s="629" t="str">
        <f t="shared" si="99"/>
        <v>PROFIL U_3_210_40_40</v>
      </c>
      <c r="Q1476">
        <f t="shared" si="100"/>
        <v>0</v>
      </c>
    </row>
    <row r="1477" spans="1:17">
      <c r="A1477" s="626" t="s">
        <v>20464</v>
      </c>
      <c r="B1477" s="627">
        <v>3</v>
      </c>
      <c r="C1477" s="626">
        <v>210</v>
      </c>
      <c r="D1477" s="629" t="str">
        <f t="shared" si="97"/>
        <v>PROFIL U_3_210</v>
      </c>
      <c r="E1477">
        <v>45</v>
      </c>
      <c r="F1477" s="629" t="str">
        <f t="shared" si="98"/>
        <v>PROFIL U_3_210_45</v>
      </c>
      <c r="G1477">
        <v>45</v>
      </c>
      <c r="H1477" s="629" t="str">
        <f t="shared" si="99"/>
        <v>PROFIL U_3_210_45_45</v>
      </c>
      <c r="Q1477">
        <f t="shared" si="100"/>
        <v>0</v>
      </c>
    </row>
    <row r="1478" spans="1:17">
      <c r="A1478" s="626" t="s">
        <v>20464</v>
      </c>
      <c r="B1478" s="627">
        <v>3</v>
      </c>
      <c r="C1478" s="626">
        <v>210</v>
      </c>
      <c r="D1478" s="629" t="str">
        <f t="shared" si="97"/>
        <v>PROFIL U_3_210</v>
      </c>
      <c r="E1478">
        <v>50</v>
      </c>
      <c r="F1478" s="629" t="str">
        <f t="shared" si="98"/>
        <v>PROFIL U_3_210_50</v>
      </c>
      <c r="G1478">
        <v>50</v>
      </c>
      <c r="H1478" s="629" t="str">
        <f t="shared" si="99"/>
        <v>PROFIL U_3_210_50_50</v>
      </c>
      <c r="Q1478">
        <f t="shared" si="100"/>
        <v>0</v>
      </c>
    </row>
    <row r="1479" spans="1:17">
      <c r="A1479" s="626" t="s">
        <v>20464</v>
      </c>
      <c r="B1479" s="627">
        <v>3</v>
      </c>
      <c r="C1479" s="626">
        <v>210</v>
      </c>
      <c r="D1479" s="629" t="str">
        <f t="shared" si="97"/>
        <v>PROFIL U_3_210</v>
      </c>
      <c r="E1479">
        <v>55</v>
      </c>
      <c r="F1479" s="629" t="str">
        <f t="shared" si="98"/>
        <v>PROFIL U_3_210_55</v>
      </c>
      <c r="G1479">
        <v>55</v>
      </c>
      <c r="H1479" s="629" t="str">
        <f t="shared" si="99"/>
        <v>PROFIL U_3_210_55_55</v>
      </c>
      <c r="Q1479">
        <f t="shared" si="100"/>
        <v>0</v>
      </c>
    </row>
    <row r="1480" spans="1:17">
      <c r="A1480" s="626" t="s">
        <v>20464</v>
      </c>
      <c r="B1480" s="627">
        <v>3</v>
      </c>
      <c r="C1480" s="626">
        <v>210</v>
      </c>
      <c r="D1480" s="629" t="str">
        <f t="shared" si="97"/>
        <v>PROFIL U_3_210</v>
      </c>
      <c r="E1480">
        <v>60</v>
      </c>
      <c r="F1480" s="629" t="str">
        <f t="shared" si="98"/>
        <v>PROFIL U_3_210_60</v>
      </c>
      <c r="G1480">
        <v>60</v>
      </c>
      <c r="H1480" s="629" t="str">
        <f t="shared" si="99"/>
        <v>PROFIL U_3_210_60_60</v>
      </c>
      <c r="Q1480">
        <f t="shared" si="100"/>
        <v>0</v>
      </c>
    </row>
    <row r="1481" spans="1:17">
      <c r="A1481" s="626" t="s">
        <v>20464</v>
      </c>
      <c r="B1481" s="627">
        <v>3</v>
      </c>
      <c r="C1481" s="626">
        <v>210</v>
      </c>
      <c r="D1481" s="629" t="str">
        <f t="shared" si="97"/>
        <v>PROFIL U_3_210</v>
      </c>
      <c r="E1481">
        <v>65</v>
      </c>
      <c r="F1481" s="629" t="str">
        <f t="shared" si="98"/>
        <v>PROFIL U_3_210_65</v>
      </c>
      <c r="G1481">
        <v>65</v>
      </c>
      <c r="H1481" s="629" t="str">
        <f t="shared" si="99"/>
        <v>PROFIL U_3_210_65_65</v>
      </c>
      <c r="Q1481">
        <f t="shared" si="100"/>
        <v>0</v>
      </c>
    </row>
    <row r="1482" spans="1:17">
      <c r="A1482" s="626" t="s">
        <v>20464</v>
      </c>
      <c r="B1482" s="627">
        <v>3</v>
      </c>
      <c r="C1482" s="626">
        <v>210</v>
      </c>
      <c r="D1482" s="629" t="str">
        <f t="shared" si="97"/>
        <v>PROFIL U_3_210</v>
      </c>
      <c r="E1482">
        <v>70</v>
      </c>
      <c r="F1482" s="629" t="str">
        <f t="shared" si="98"/>
        <v>PROFIL U_3_210_70</v>
      </c>
      <c r="G1482">
        <v>70</v>
      </c>
      <c r="H1482" s="629" t="str">
        <f t="shared" si="99"/>
        <v>PROFIL U_3_210_70_70</v>
      </c>
      <c r="Q1482">
        <f t="shared" si="100"/>
        <v>0</v>
      </c>
    </row>
    <row r="1483" spans="1:17">
      <c r="A1483" s="626" t="s">
        <v>20464</v>
      </c>
      <c r="B1483" s="627">
        <v>3</v>
      </c>
      <c r="C1483" s="626">
        <v>210</v>
      </c>
      <c r="D1483" s="629" t="str">
        <f t="shared" si="97"/>
        <v>PROFIL U_3_210</v>
      </c>
      <c r="E1483">
        <v>75</v>
      </c>
      <c r="F1483" s="629" t="str">
        <f t="shared" si="98"/>
        <v>PROFIL U_3_210_75</v>
      </c>
      <c r="G1483">
        <v>75</v>
      </c>
      <c r="H1483" s="629" t="str">
        <f t="shared" si="99"/>
        <v>PROFIL U_3_210_75_75</v>
      </c>
      <c r="Q1483">
        <f t="shared" si="100"/>
        <v>0</v>
      </c>
    </row>
    <row r="1484" spans="1:17">
      <c r="A1484" s="626" t="s">
        <v>20464</v>
      </c>
      <c r="B1484" s="627">
        <v>3</v>
      </c>
      <c r="C1484" s="626">
        <v>210</v>
      </c>
      <c r="D1484" s="629" t="str">
        <f t="shared" si="97"/>
        <v>PROFIL U_3_210</v>
      </c>
      <c r="E1484">
        <v>80</v>
      </c>
      <c r="F1484" s="629" t="str">
        <f t="shared" si="98"/>
        <v>PROFIL U_3_210_80</v>
      </c>
      <c r="G1484">
        <v>80</v>
      </c>
      <c r="H1484" s="629" t="str">
        <f t="shared" si="99"/>
        <v>PROFIL U_3_210_80_80</v>
      </c>
      <c r="Q1484">
        <f t="shared" si="100"/>
        <v>0</v>
      </c>
    </row>
    <row r="1485" spans="1:17">
      <c r="A1485" s="626" t="s">
        <v>20464</v>
      </c>
      <c r="B1485" s="627">
        <v>3</v>
      </c>
      <c r="C1485" s="626">
        <v>210</v>
      </c>
      <c r="D1485" s="629" t="str">
        <f t="shared" si="97"/>
        <v>PROFIL U_3_210</v>
      </c>
      <c r="E1485">
        <v>85</v>
      </c>
      <c r="F1485" s="629" t="str">
        <f t="shared" si="98"/>
        <v>PROFIL U_3_210_85</v>
      </c>
      <c r="G1485">
        <v>85</v>
      </c>
      <c r="H1485" s="629" t="str">
        <f t="shared" si="99"/>
        <v>PROFIL U_3_210_85_85</v>
      </c>
      <c r="Q1485">
        <f t="shared" si="100"/>
        <v>0</v>
      </c>
    </row>
    <row r="1486" spans="1:17">
      <c r="A1486" s="626" t="s">
        <v>20464</v>
      </c>
      <c r="B1486" s="627">
        <v>3</v>
      </c>
      <c r="C1486" s="626">
        <v>210</v>
      </c>
      <c r="D1486" s="629" t="str">
        <f t="shared" si="97"/>
        <v>PROFIL U_3_210</v>
      </c>
      <c r="E1486">
        <v>90</v>
      </c>
      <c r="F1486" s="629" t="str">
        <f t="shared" si="98"/>
        <v>PROFIL U_3_210_90</v>
      </c>
      <c r="G1486">
        <v>90</v>
      </c>
      <c r="H1486" s="629" t="str">
        <f t="shared" si="99"/>
        <v>PROFIL U_3_210_90_90</v>
      </c>
      <c r="Q1486">
        <f t="shared" si="100"/>
        <v>0</v>
      </c>
    </row>
    <row r="1487" spans="1:17">
      <c r="A1487" s="626" t="s">
        <v>20464</v>
      </c>
      <c r="B1487" s="627">
        <v>3</v>
      </c>
      <c r="C1487" s="626">
        <v>210</v>
      </c>
      <c r="D1487" s="629" t="str">
        <f t="shared" si="97"/>
        <v>PROFIL U_3_210</v>
      </c>
      <c r="E1487">
        <v>95</v>
      </c>
      <c r="F1487" s="629" t="str">
        <f t="shared" si="98"/>
        <v>PROFIL U_3_210_95</v>
      </c>
      <c r="G1487">
        <v>95</v>
      </c>
      <c r="H1487" s="629" t="str">
        <f t="shared" si="99"/>
        <v>PROFIL U_3_210_95_95</v>
      </c>
      <c r="Q1487">
        <f t="shared" si="100"/>
        <v>0</v>
      </c>
    </row>
    <row r="1488" spans="1:17">
      <c r="A1488" s="626" t="s">
        <v>20464</v>
      </c>
      <c r="B1488" s="627">
        <v>3</v>
      </c>
      <c r="C1488" s="626">
        <v>210</v>
      </c>
      <c r="D1488" s="629" t="str">
        <f t="shared" ref="D1488:D1551" si="101">CONCATENATE(A1488,"_",B1488,"_",C1488)</f>
        <v>PROFIL U_3_210</v>
      </c>
      <c r="E1488">
        <v>100</v>
      </c>
      <c r="F1488" s="629" t="str">
        <f t="shared" ref="F1488:F1551" si="102">CONCATENATE(D1488,"_",E1488)</f>
        <v>PROFIL U_3_210_100</v>
      </c>
      <c r="G1488">
        <v>100</v>
      </c>
      <c r="H1488" s="629" t="str">
        <f t="shared" ref="H1488:H1551" si="103">CONCATENATE(F1488,"_",G1488)</f>
        <v>PROFIL U_3_210_100_100</v>
      </c>
      <c r="Q1488">
        <f t="shared" si="100"/>
        <v>0</v>
      </c>
    </row>
    <row r="1489" spans="1:17">
      <c r="A1489" s="626" t="s">
        <v>20464</v>
      </c>
      <c r="B1489" s="627">
        <v>3</v>
      </c>
      <c r="C1489" s="626">
        <v>220</v>
      </c>
      <c r="D1489" s="629" t="str">
        <f t="shared" si="101"/>
        <v>PROFIL U_3_220</v>
      </c>
      <c r="E1489">
        <v>40</v>
      </c>
      <c r="F1489" s="629" t="str">
        <f t="shared" si="102"/>
        <v>PROFIL U_3_220_40</v>
      </c>
      <c r="G1489">
        <v>40</v>
      </c>
      <c r="H1489" s="629" t="str">
        <f t="shared" si="103"/>
        <v>PROFIL U_3_220_40_40</v>
      </c>
      <c r="Q1489">
        <f t="shared" si="100"/>
        <v>0</v>
      </c>
    </row>
    <row r="1490" spans="1:17">
      <c r="A1490" s="626" t="s">
        <v>20464</v>
      </c>
      <c r="B1490" s="627">
        <v>3</v>
      </c>
      <c r="C1490" s="626">
        <v>220</v>
      </c>
      <c r="D1490" s="629" t="str">
        <f t="shared" si="101"/>
        <v>PROFIL U_3_220</v>
      </c>
      <c r="E1490">
        <v>45</v>
      </c>
      <c r="F1490" s="629" t="str">
        <f t="shared" si="102"/>
        <v>PROFIL U_3_220_45</v>
      </c>
      <c r="G1490">
        <v>45</v>
      </c>
      <c r="H1490" s="629" t="str">
        <f t="shared" si="103"/>
        <v>PROFIL U_3_220_45_45</v>
      </c>
      <c r="Q1490">
        <f t="shared" si="100"/>
        <v>0</v>
      </c>
    </row>
    <row r="1491" spans="1:17">
      <c r="A1491" s="626" t="s">
        <v>20464</v>
      </c>
      <c r="B1491" s="627">
        <v>3</v>
      </c>
      <c r="C1491" s="626">
        <v>220</v>
      </c>
      <c r="D1491" s="629" t="str">
        <f t="shared" si="101"/>
        <v>PROFIL U_3_220</v>
      </c>
      <c r="E1491">
        <v>50</v>
      </c>
      <c r="F1491" s="629" t="str">
        <f t="shared" si="102"/>
        <v>PROFIL U_3_220_50</v>
      </c>
      <c r="G1491">
        <v>50</v>
      </c>
      <c r="H1491" s="629" t="str">
        <f t="shared" si="103"/>
        <v>PROFIL U_3_220_50_50</v>
      </c>
      <c r="Q1491">
        <f t="shared" si="100"/>
        <v>0</v>
      </c>
    </row>
    <row r="1492" spans="1:17">
      <c r="A1492" s="626" t="s">
        <v>20464</v>
      </c>
      <c r="B1492" s="627">
        <v>3</v>
      </c>
      <c r="C1492" s="626">
        <v>220</v>
      </c>
      <c r="D1492" s="629" t="str">
        <f t="shared" si="101"/>
        <v>PROFIL U_3_220</v>
      </c>
      <c r="E1492">
        <v>55</v>
      </c>
      <c r="F1492" s="629" t="str">
        <f t="shared" si="102"/>
        <v>PROFIL U_3_220_55</v>
      </c>
      <c r="G1492">
        <v>55</v>
      </c>
      <c r="H1492" s="629" t="str">
        <f t="shared" si="103"/>
        <v>PROFIL U_3_220_55_55</v>
      </c>
      <c r="Q1492">
        <f t="shared" si="100"/>
        <v>0</v>
      </c>
    </row>
    <row r="1493" spans="1:17">
      <c r="A1493" s="626" t="s">
        <v>20464</v>
      </c>
      <c r="B1493" s="627">
        <v>3</v>
      </c>
      <c r="C1493" s="626">
        <v>220</v>
      </c>
      <c r="D1493" s="629" t="str">
        <f t="shared" si="101"/>
        <v>PROFIL U_3_220</v>
      </c>
      <c r="E1493">
        <v>60</v>
      </c>
      <c r="F1493" s="629" t="str">
        <f t="shared" si="102"/>
        <v>PROFIL U_3_220_60</v>
      </c>
      <c r="G1493">
        <v>60</v>
      </c>
      <c r="H1493" s="629" t="str">
        <f t="shared" si="103"/>
        <v>PROFIL U_3_220_60_60</v>
      </c>
      <c r="Q1493">
        <f t="shared" si="100"/>
        <v>0</v>
      </c>
    </row>
    <row r="1494" spans="1:17">
      <c r="A1494" s="626" t="s">
        <v>20464</v>
      </c>
      <c r="B1494" s="627">
        <v>3</v>
      </c>
      <c r="C1494" s="626">
        <v>220</v>
      </c>
      <c r="D1494" s="629" t="str">
        <f t="shared" si="101"/>
        <v>PROFIL U_3_220</v>
      </c>
      <c r="E1494">
        <v>65</v>
      </c>
      <c r="F1494" s="629" t="str">
        <f t="shared" si="102"/>
        <v>PROFIL U_3_220_65</v>
      </c>
      <c r="G1494">
        <v>65</v>
      </c>
      <c r="H1494" s="629" t="str">
        <f t="shared" si="103"/>
        <v>PROFIL U_3_220_65_65</v>
      </c>
      <c r="Q1494">
        <f t="shared" si="100"/>
        <v>0</v>
      </c>
    </row>
    <row r="1495" spans="1:17">
      <c r="A1495" s="626" t="s">
        <v>20464</v>
      </c>
      <c r="B1495" s="627">
        <v>3</v>
      </c>
      <c r="C1495" s="626">
        <v>220</v>
      </c>
      <c r="D1495" s="629" t="str">
        <f t="shared" si="101"/>
        <v>PROFIL U_3_220</v>
      </c>
      <c r="E1495">
        <v>70</v>
      </c>
      <c r="F1495" s="629" t="str">
        <f t="shared" si="102"/>
        <v>PROFIL U_3_220_70</v>
      </c>
      <c r="G1495">
        <v>70</v>
      </c>
      <c r="H1495" s="629" t="str">
        <f t="shared" si="103"/>
        <v>PROFIL U_3_220_70_70</v>
      </c>
      <c r="Q1495">
        <f t="shared" si="100"/>
        <v>0</v>
      </c>
    </row>
    <row r="1496" spans="1:17">
      <c r="A1496" s="626" t="s">
        <v>20464</v>
      </c>
      <c r="B1496" s="627">
        <v>3</v>
      </c>
      <c r="C1496" s="626">
        <v>220</v>
      </c>
      <c r="D1496" s="629" t="str">
        <f t="shared" si="101"/>
        <v>PROFIL U_3_220</v>
      </c>
      <c r="E1496">
        <v>75</v>
      </c>
      <c r="F1496" s="629" t="str">
        <f t="shared" si="102"/>
        <v>PROFIL U_3_220_75</v>
      </c>
      <c r="G1496">
        <v>75</v>
      </c>
      <c r="H1496" s="629" t="str">
        <f t="shared" si="103"/>
        <v>PROFIL U_3_220_75_75</v>
      </c>
      <c r="Q1496">
        <f t="shared" si="100"/>
        <v>0</v>
      </c>
    </row>
    <row r="1497" spans="1:17">
      <c r="A1497" s="626" t="s">
        <v>20464</v>
      </c>
      <c r="B1497" s="627">
        <v>3</v>
      </c>
      <c r="C1497" s="626">
        <v>220</v>
      </c>
      <c r="D1497" s="629" t="str">
        <f t="shared" si="101"/>
        <v>PROFIL U_3_220</v>
      </c>
      <c r="E1497">
        <v>80</v>
      </c>
      <c r="F1497" s="629" t="str">
        <f t="shared" si="102"/>
        <v>PROFIL U_3_220_80</v>
      </c>
      <c r="G1497">
        <v>80</v>
      </c>
      <c r="H1497" s="629" t="str">
        <f t="shared" si="103"/>
        <v>PROFIL U_3_220_80_80</v>
      </c>
      <c r="Q1497">
        <f t="shared" si="100"/>
        <v>0</v>
      </c>
    </row>
    <row r="1498" spans="1:17">
      <c r="A1498" s="626" t="s">
        <v>20464</v>
      </c>
      <c r="B1498" s="627">
        <v>3</v>
      </c>
      <c r="C1498" s="626">
        <v>220</v>
      </c>
      <c r="D1498" s="629" t="str">
        <f t="shared" si="101"/>
        <v>PROFIL U_3_220</v>
      </c>
      <c r="E1498">
        <v>85</v>
      </c>
      <c r="F1498" s="629" t="str">
        <f t="shared" si="102"/>
        <v>PROFIL U_3_220_85</v>
      </c>
      <c r="G1498">
        <v>85</v>
      </c>
      <c r="H1498" s="629" t="str">
        <f t="shared" si="103"/>
        <v>PROFIL U_3_220_85_85</v>
      </c>
      <c r="Q1498">
        <f t="shared" si="100"/>
        <v>0</v>
      </c>
    </row>
    <row r="1499" spans="1:17">
      <c r="A1499" s="626" t="s">
        <v>20464</v>
      </c>
      <c r="B1499" s="627">
        <v>3</v>
      </c>
      <c r="C1499" s="626">
        <v>220</v>
      </c>
      <c r="D1499" s="629" t="str">
        <f t="shared" si="101"/>
        <v>PROFIL U_3_220</v>
      </c>
      <c r="E1499">
        <v>90</v>
      </c>
      <c r="F1499" s="629" t="str">
        <f t="shared" si="102"/>
        <v>PROFIL U_3_220_90</v>
      </c>
      <c r="G1499">
        <v>90</v>
      </c>
      <c r="H1499" s="629" t="str">
        <f t="shared" si="103"/>
        <v>PROFIL U_3_220_90_90</v>
      </c>
      <c r="Q1499">
        <f t="shared" si="100"/>
        <v>0</v>
      </c>
    </row>
    <row r="1500" spans="1:17">
      <c r="A1500" s="626" t="s">
        <v>20464</v>
      </c>
      <c r="B1500" s="627">
        <v>3</v>
      </c>
      <c r="C1500" s="626">
        <v>220</v>
      </c>
      <c r="D1500" s="629" t="str">
        <f t="shared" si="101"/>
        <v>PROFIL U_3_220</v>
      </c>
      <c r="E1500">
        <v>95</v>
      </c>
      <c r="F1500" s="629" t="str">
        <f t="shared" si="102"/>
        <v>PROFIL U_3_220_95</v>
      </c>
      <c r="G1500">
        <v>95</v>
      </c>
      <c r="H1500" s="629" t="str">
        <f t="shared" si="103"/>
        <v>PROFIL U_3_220_95_95</v>
      </c>
      <c r="Q1500">
        <f t="shared" si="100"/>
        <v>0</v>
      </c>
    </row>
    <row r="1501" spans="1:17">
      <c r="A1501" s="626" t="s">
        <v>20464</v>
      </c>
      <c r="B1501" s="627">
        <v>3</v>
      </c>
      <c r="C1501" s="626">
        <v>220</v>
      </c>
      <c r="D1501" s="629" t="str">
        <f t="shared" si="101"/>
        <v>PROFIL U_3_220</v>
      </c>
      <c r="E1501">
        <v>100</v>
      </c>
      <c r="F1501" s="629" t="str">
        <f t="shared" si="102"/>
        <v>PROFIL U_3_220_100</v>
      </c>
      <c r="G1501">
        <v>100</v>
      </c>
      <c r="H1501" s="629" t="str">
        <f t="shared" si="103"/>
        <v>PROFIL U_3_220_100_100</v>
      </c>
      <c r="Q1501">
        <f t="shared" si="100"/>
        <v>0</v>
      </c>
    </row>
    <row r="1502" spans="1:17">
      <c r="A1502" s="626" t="s">
        <v>20464</v>
      </c>
      <c r="B1502" s="627">
        <v>3</v>
      </c>
      <c r="C1502" s="626">
        <v>230</v>
      </c>
      <c r="D1502" s="629" t="str">
        <f t="shared" si="101"/>
        <v>PROFIL U_3_230</v>
      </c>
      <c r="E1502">
        <v>40</v>
      </c>
      <c r="F1502" s="629" t="str">
        <f t="shared" si="102"/>
        <v>PROFIL U_3_230_40</v>
      </c>
      <c r="G1502">
        <v>40</v>
      </c>
      <c r="H1502" s="629" t="str">
        <f t="shared" si="103"/>
        <v>PROFIL U_3_230_40_40</v>
      </c>
      <c r="Q1502">
        <f t="shared" ref="Q1502:Q1565" si="104">I1502-K1502</f>
        <v>0</v>
      </c>
    </row>
    <row r="1503" spans="1:17">
      <c r="A1503" s="626" t="s">
        <v>20464</v>
      </c>
      <c r="B1503" s="627">
        <v>3</v>
      </c>
      <c r="C1503" s="626">
        <v>230</v>
      </c>
      <c r="D1503" s="629" t="str">
        <f t="shared" si="101"/>
        <v>PROFIL U_3_230</v>
      </c>
      <c r="E1503">
        <v>45</v>
      </c>
      <c r="F1503" s="629" t="str">
        <f t="shared" si="102"/>
        <v>PROFIL U_3_230_45</v>
      </c>
      <c r="G1503">
        <v>45</v>
      </c>
      <c r="H1503" s="629" t="str">
        <f t="shared" si="103"/>
        <v>PROFIL U_3_230_45_45</v>
      </c>
      <c r="Q1503">
        <f t="shared" si="104"/>
        <v>0</v>
      </c>
    </row>
    <row r="1504" spans="1:17">
      <c r="A1504" s="626" t="s">
        <v>20464</v>
      </c>
      <c r="B1504" s="627">
        <v>3</v>
      </c>
      <c r="C1504" s="626">
        <v>230</v>
      </c>
      <c r="D1504" s="629" t="str">
        <f t="shared" si="101"/>
        <v>PROFIL U_3_230</v>
      </c>
      <c r="E1504">
        <v>50</v>
      </c>
      <c r="F1504" s="629" t="str">
        <f t="shared" si="102"/>
        <v>PROFIL U_3_230_50</v>
      </c>
      <c r="G1504">
        <v>50</v>
      </c>
      <c r="H1504" s="629" t="str">
        <f t="shared" si="103"/>
        <v>PROFIL U_3_230_50_50</v>
      </c>
      <c r="Q1504">
        <f t="shared" si="104"/>
        <v>0</v>
      </c>
    </row>
    <row r="1505" spans="1:17">
      <c r="A1505" s="626" t="s">
        <v>20464</v>
      </c>
      <c r="B1505" s="627">
        <v>3</v>
      </c>
      <c r="C1505" s="626">
        <v>230</v>
      </c>
      <c r="D1505" s="629" t="str">
        <f t="shared" si="101"/>
        <v>PROFIL U_3_230</v>
      </c>
      <c r="E1505">
        <v>55</v>
      </c>
      <c r="F1505" s="629" t="str">
        <f t="shared" si="102"/>
        <v>PROFIL U_3_230_55</v>
      </c>
      <c r="G1505">
        <v>55</v>
      </c>
      <c r="H1505" s="629" t="str">
        <f t="shared" si="103"/>
        <v>PROFIL U_3_230_55_55</v>
      </c>
      <c r="Q1505">
        <f t="shared" si="104"/>
        <v>0</v>
      </c>
    </row>
    <row r="1506" spans="1:17">
      <c r="A1506" s="626" t="s">
        <v>20464</v>
      </c>
      <c r="B1506" s="627">
        <v>3</v>
      </c>
      <c r="C1506" s="626">
        <v>230</v>
      </c>
      <c r="D1506" s="629" t="str">
        <f t="shared" si="101"/>
        <v>PROFIL U_3_230</v>
      </c>
      <c r="E1506">
        <v>60</v>
      </c>
      <c r="F1506" s="629" t="str">
        <f t="shared" si="102"/>
        <v>PROFIL U_3_230_60</v>
      </c>
      <c r="G1506">
        <v>60</v>
      </c>
      <c r="H1506" s="629" t="str">
        <f t="shared" si="103"/>
        <v>PROFIL U_3_230_60_60</v>
      </c>
      <c r="Q1506">
        <f t="shared" si="104"/>
        <v>0</v>
      </c>
    </row>
    <row r="1507" spans="1:17">
      <c r="A1507" s="626" t="s">
        <v>20464</v>
      </c>
      <c r="B1507" s="627">
        <v>3</v>
      </c>
      <c r="C1507" s="626">
        <v>230</v>
      </c>
      <c r="D1507" s="629" t="str">
        <f t="shared" si="101"/>
        <v>PROFIL U_3_230</v>
      </c>
      <c r="E1507">
        <v>65</v>
      </c>
      <c r="F1507" s="629" t="str">
        <f t="shared" si="102"/>
        <v>PROFIL U_3_230_65</v>
      </c>
      <c r="G1507">
        <v>65</v>
      </c>
      <c r="H1507" s="629" t="str">
        <f t="shared" si="103"/>
        <v>PROFIL U_3_230_65_65</v>
      </c>
      <c r="Q1507">
        <f t="shared" si="104"/>
        <v>0</v>
      </c>
    </row>
    <row r="1508" spans="1:17">
      <c r="A1508" s="626" t="s">
        <v>20464</v>
      </c>
      <c r="B1508" s="627">
        <v>3</v>
      </c>
      <c r="C1508" s="626">
        <v>230</v>
      </c>
      <c r="D1508" s="629" t="str">
        <f t="shared" si="101"/>
        <v>PROFIL U_3_230</v>
      </c>
      <c r="E1508">
        <v>70</v>
      </c>
      <c r="F1508" s="629" t="str">
        <f t="shared" si="102"/>
        <v>PROFIL U_3_230_70</v>
      </c>
      <c r="G1508">
        <v>70</v>
      </c>
      <c r="H1508" s="629" t="str">
        <f t="shared" si="103"/>
        <v>PROFIL U_3_230_70_70</v>
      </c>
      <c r="Q1508">
        <f t="shared" si="104"/>
        <v>0</v>
      </c>
    </row>
    <row r="1509" spans="1:17">
      <c r="A1509" s="626" t="s">
        <v>20464</v>
      </c>
      <c r="B1509" s="627">
        <v>3</v>
      </c>
      <c r="C1509" s="626">
        <v>230</v>
      </c>
      <c r="D1509" s="629" t="str">
        <f t="shared" si="101"/>
        <v>PROFIL U_3_230</v>
      </c>
      <c r="E1509">
        <v>75</v>
      </c>
      <c r="F1509" s="629" t="str">
        <f t="shared" si="102"/>
        <v>PROFIL U_3_230_75</v>
      </c>
      <c r="G1509">
        <v>75</v>
      </c>
      <c r="H1509" s="629" t="str">
        <f t="shared" si="103"/>
        <v>PROFIL U_3_230_75_75</v>
      </c>
      <c r="Q1509">
        <f t="shared" si="104"/>
        <v>0</v>
      </c>
    </row>
    <row r="1510" spans="1:17">
      <c r="A1510" s="626" t="s">
        <v>20464</v>
      </c>
      <c r="B1510" s="627">
        <v>3</v>
      </c>
      <c r="C1510" s="626">
        <v>230</v>
      </c>
      <c r="D1510" s="629" t="str">
        <f t="shared" si="101"/>
        <v>PROFIL U_3_230</v>
      </c>
      <c r="E1510">
        <v>80</v>
      </c>
      <c r="F1510" s="629" t="str">
        <f t="shared" si="102"/>
        <v>PROFIL U_3_230_80</v>
      </c>
      <c r="G1510">
        <v>80</v>
      </c>
      <c r="H1510" s="629" t="str">
        <f t="shared" si="103"/>
        <v>PROFIL U_3_230_80_80</v>
      </c>
      <c r="Q1510">
        <f t="shared" si="104"/>
        <v>0</v>
      </c>
    </row>
    <row r="1511" spans="1:17">
      <c r="A1511" s="626" t="s">
        <v>20464</v>
      </c>
      <c r="B1511" s="627">
        <v>3</v>
      </c>
      <c r="C1511" s="626">
        <v>230</v>
      </c>
      <c r="D1511" s="629" t="str">
        <f t="shared" si="101"/>
        <v>PROFIL U_3_230</v>
      </c>
      <c r="E1511">
        <v>85</v>
      </c>
      <c r="F1511" s="629" t="str">
        <f t="shared" si="102"/>
        <v>PROFIL U_3_230_85</v>
      </c>
      <c r="G1511">
        <v>85</v>
      </c>
      <c r="H1511" s="629" t="str">
        <f t="shared" si="103"/>
        <v>PROFIL U_3_230_85_85</v>
      </c>
      <c r="Q1511">
        <f t="shared" si="104"/>
        <v>0</v>
      </c>
    </row>
    <row r="1512" spans="1:17">
      <c r="A1512" s="626" t="s">
        <v>20464</v>
      </c>
      <c r="B1512" s="627">
        <v>3</v>
      </c>
      <c r="C1512" s="626">
        <v>230</v>
      </c>
      <c r="D1512" s="629" t="str">
        <f t="shared" si="101"/>
        <v>PROFIL U_3_230</v>
      </c>
      <c r="E1512">
        <v>90</v>
      </c>
      <c r="F1512" s="629" t="str">
        <f t="shared" si="102"/>
        <v>PROFIL U_3_230_90</v>
      </c>
      <c r="G1512">
        <v>90</v>
      </c>
      <c r="H1512" s="629" t="str">
        <f t="shared" si="103"/>
        <v>PROFIL U_3_230_90_90</v>
      </c>
      <c r="Q1512">
        <f t="shared" si="104"/>
        <v>0</v>
      </c>
    </row>
    <row r="1513" spans="1:17">
      <c r="A1513" s="626" t="s">
        <v>20464</v>
      </c>
      <c r="B1513" s="627">
        <v>3</v>
      </c>
      <c r="C1513" s="626">
        <v>230</v>
      </c>
      <c r="D1513" s="629" t="str">
        <f t="shared" si="101"/>
        <v>PROFIL U_3_230</v>
      </c>
      <c r="E1513">
        <v>95</v>
      </c>
      <c r="F1513" s="629" t="str">
        <f t="shared" si="102"/>
        <v>PROFIL U_3_230_95</v>
      </c>
      <c r="G1513">
        <v>95</v>
      </c>
      <c r="H1513" s="629" t="str">
        <f t="shared" si="103"/>
        <v>PROFIL U_3_230_95_95</v>
      </c>
      <c r="Q1513">
        <f t="shared" si="104"/>
        <v>0</v>
      </c>
    </row>
    <row r="1514" spans="1:17">
      <c r="A1514" s="626" t="s">
        <v>20464</v>
      </c>
      <c r="B1514" s="627">
        <v>3</v>
      </c>
      <c r="C1514" s="626">
        <v>230</v>
      </c>
      <c r="D1514" s="629" t="str">
        <f t="shared" si="101"/>
        <v>PROFIL U_3_230</v>
      </c>
      <c r="E1514">
        <v>100</v>
      </c>
      <c r="F1514" s="629" t="str">
        <f t="shared" si="102"/>
        <v>PROFIL U_3_230_100</v>
      </c>
      <c r="G1514">
        <v>100</v>
      </c>
      <c r="H1514" s="629" t="str">
        <f t="shared" si="103"/>
        <v>PROFIL U_3_230_100_100</v>
      </c>
      <c r="Q1514">
        <f t="shared" si="104"/>
        <v>0</v>
      </c>
    </row>
    <row r="1515" spans="1:17">
      <c r="A1515" s="626" t="s">
        <v>20464</v>
      </c>
      <c r="B1515" s="627">
        <v>3</v>
      </c>
      <c r="C1515" s="626">
        <v>240</v>
      </c>
      <c r="D1515" s="629" t="str">
        <f t="shared" si="101"/>
        <v>PROFIL U_3_240</v>
      </c>
      <c r="E1515">
        <v>40</v>
      </c>
      <c r="F1515" s="629" t="str">
        <f t="shared" si="102"/>
        <v>PROFIL U_3_240_40</v>
      </c>
      <c r="G1515">
        <v>40</v>
      </c>
      <c r="H1515" s="629" t="str">
        <f t="shared" si="103"/>
        <v>PROFIL U_3_240_40_40</v>
      </c>
      <c r="Q1515">
        <f t="shared" si="104"/>
        <v>0</v>
      </c>
    </row>
    <row r="1516" spans="1:17">
      <c r="A1516" s="626" t="s">
        <v>20464</v>
      </c>
      <c r="B1516" s="627">
        <v>3</v>
      </c>
      <c r="C1516" s="626">
        <v>240</v>
      </c>
      <c r="D1516" s="629" t="str">
        <f t="shared" si="101"/>
        <v>PROFIL U_3_240</v>
      </c>
      <c r="E1516">
        <v>45</v>
      </c>
      <c r="F1516" s="629" t="str">
        <f t="shared" si="102"/>
        <v>PROFIL U_3_240_45</v>
      </c>
      <c r="G1516">
        <v>45</v>
      </c>
      <c r="H1516" s="629" t="str">
        <f t="shared" si="103"/>
        <v>PROFIL U_3_240_45_45</v>
      </c>
      <c r="Q1516">
        <f t="shared" si="104"/>
        <v>0</v>
      </c>
    </row>
    <row r="1517" spans="1:17">
      <c r="A1517" s="626" t="s">
        <v>20464</v>
      </c>
      <c r="B1517" s="627">
        <v>3</v>
      </c>
      <c r="C1517" s="626">
        <v>240</v>
      </c>
      <c r="D1517" s="629" t="str">
        <f t="shared" si="101"/>
        <v>PROFIL U_3_240</v>
      </c>
      <c r="E1517">
        <v>50</v>
      </c>
      <c r="F1517" s="629" t="str">
        <f t="shared" si="102"/>
        <v>PROFIL U_3_240_50</v>
      </c>
      <c r="G1517">
        <v>50</v>
      </c>
      <c r="H1517" s="629" t="str">
        <f t="shared" si="103"/>
        <v>PROFIL U_3_240_50_50</v>
      </c>
      <c r="Q1517">
        <f t="shared" si="104"/>
        <v>0</v>
      </c>
    </row>
    <row r="1518" spans="1:17">
      <c r="A1518" s="626" t="s">
        <v>20464</v>
      </c>
      <c r="B1518" s="627">
        <v>3</v>
      </c>
      <c r="C1518" s="626">
        <v>240</v>
      </c>
      <c r="D1518" s="629" t="str">
        <f t="shared" si="101"/>
        <v>PROFIL U_3_240</v>
      </c>
      <c r="E1518">
        <v>55</v>
      </c>
      <c r="F1518" s="629" t="str">
        <f t="shared" si="102"/>
        <v>PROFIL U_3_240_55</v>
      </c>
      <c r="G1518">
        <v>55</v>
      </c>
      <c r="H1518" s="629" t="str">
        <f t="shared" si="103"/>
        <v>PROFIL U_3_240_55_55</v>
      </c>
      <c r="Q1518">
        <f t="shared" si="104"/>
        <v>0</v>
      </c>
    </row>
    <row r="1519" spans="1:17">
      <c r="A1519" s="626" t="s">
        <v>20464</v>
      </c>
      <c r="B1519" s="627">
        <v>3</v>
      </c>
      <c r="C1519" s="626">
        <v>240</v>
      </c>
      <c r="D1519" s="629" t="str">
        <f t="shared" si="101"/>
        <v>PROFIL U_3_240</v>
      </c>
      <c r="E1519">
        <v>60</v>
      </c>
      <c r="F1519" s="629" t="str">
        <f t="shared" si="102"/>
        <v>PROFIL U_3_240_60</v>
      </c>
      <c r="G1519">
        <v>60</v>
      </c>
      <c r="H1519" s="629" t="str">
        <f t="shared" si="103"/>
        <v>PROFIL U_3_240_60_60</v>
      </c>
      <c r="Q1519">
        <f t="shared" si="104"/>
        <v>0</v>
      </c>
    </row>
    <row r="1520" spans="1:17">
      <c r="A1520" s="626" t="s">
        <v>20464</v>
      </c>
      <c r="B1520" s="627">
        <v>3</v>
      </c>
      <c r="C1520" s="626">
        <v>240</v>
      </c>
      <c r="D1520" s="629" t="str">
        <f t="shared" si="101"/>
        <v>PROFIL U_3_240</v>
      </c>
      <c r="E1520">
        <v>65</v>
      </c>
      <c r="F1520" s="629" t="str">
        <f t="shared" si="102"/>
        <v>PROFIL U_3_240_65</v>
      </c>
      <c r="G1520">
        <v>65</v>
      </c>
      <c r="H1520" s="629" t="str">
        <f t="shared" si="103"/>
        <v>PROFIL U_3_240_65_65</v>
      </c>
      <c r="Q1520">
        <f t="shared" si="104"/>
        <v>0</v>
      </c>
    </row>
    <row r="1521" spans="1:17">
      <c r="A1521" s="626" t="s">
        <v>20464</v>
      </c>
      <c r="B1521" s="627">
        <v>3</v>
      </c>
      <c r="C1521" s="626">
        <v>240</v>
      </c>
      <c r="D1521" s="629" t="str">
        <f t="shared" si="101"/>
        <v>PROFIL U_3_240</v>
      </c>
      <c r="E1521">
        <v>70</v>
      </c>
      <c r="F1521" s="629" t="str">
        <f t="shared" si="102"/>
        <v>PROFIL U_3_240_70</v>
      </c>
      <c r="G1521">
        <v>70</v>
      </c>
      <c r="H1521" s="629" t="str">
        <f t="shared" si="103"/>
        <v>PROFIL U_3_240_70_70</v>
      </c>
      <c r="Q1521">
        <f t="shared" si="104"/>
        <v>0</v>
      </c>
    </row>
    <row r="1522" spans="1:17">
      <c r="A1522" s="626" t="s">
        <v>20464</v>
      </c>
      <c r="B1522" s="627">
        <v>3</v>
      </c>
      <c r="C1522" s="626">
        <v>240</v>
      </c>
      <c r="D1522" s="629" t="str">
        <f t="shared" si="101"/>
        <v>PROFIL U_3_240</v>
      </c>
      <c r="E1522">
        <v>75</v>
      </c>
      <c r="F1522" s="629" t="str">
        <f t="shared" si="102"/>
        <v>PROFIL U_3_240_75</v>
      </c>
      <c r="G1522">
        <v>75</v>
      </c>
      <c r="H1522" s="629" t="str">
        <f t="shared" si="103"/>
        <v>PROFIL U_3_240_75_75</v>
      </c>
      <c r="Q1522">
        <f t="shared" si="104"/>
        <v>0</v>
      </c>
    </row>
    <row r="1523" spans="1:17">
      <c r="A1523" s="626" t="s">
        <v>20464</v>
      </c>
      <c r="B1523" s="627">
        <v>3</v>
      </c>
      <c r="C1523" s="626">
        <v>240</v>
      </c>
      <c r="D1523" s="629" t="str">
        <f t="shared" si="101"/>
        <v>PROFIL U_3_240</v>
      </c>
      <c r="E1523">
        <v>80</v>
      </c>
      <c r="F1523" s="629" t="str">
        <f t="shared" si="102"/>
        <v>PROFIL U_3_240_80</v>
      </c>
      <c r="G1523">
        <v>80</v>
      </c>
      <c r="H1523" s="629" t="str">
        <f t="shared" si="103"/>
        <v>PROFIL U_3_240_80_80</v>
      </c>
      <c r="Q1523">
        <f t="shared" si="104"/>
        <v>0</v>
      </c>
    </row>
    <row r="1524" spans="1:17">
      <c r="A1524" s="626" t="s">
        <v>20464</v>
      </c>
      <c r="B1524" s="627">
        <v>3</v>
      </c>
      <c r="C1524" s="626">
        <v>240</v>
      </c>
      <c r="D1524" s="629" t="str">
        <f t="shared" si="101"/>
        <v>PROFIL U_3_240</v>
      </c>
      <c r="E1524">
        <v>85</v>
      </c>
      <c r="F1524" s="629" t="str">
        <f t="shared" si="102"/>
        <v>PROFIL U_3_240_85</v>
      </c>
      <c r="G1524">
        <v>85</v>
      </c>
      <c r="H1524" s="629" t="str">
        <f t="shared" si="103"/>
        <v>PROFIL U_3_240_85_85</v>
      </c>
      <c r="Q1524">
        <f t="shared" si="104"/>
        <v>0</v>
      </c>
    </row>
    <row r="1525" spans="1:17">
      <c r="A1525" s="626" t="s">
        <v>20464</v>
      </c>
      <c r="B1525" s="627">
        <v>3</v>
      </c>
      <c r="C1525" s="626">
        <v>240</v>
      </c>
      <c r="D1525" s="629" t="str">
        <f t="shared" si="101"/>
        <v>PROFIL U_3_240</v>
      </c>
      <c r="E1525">
        <v>90</v>
      </c>
      <c r="F1525" s="629" t="str">
        <f t="shared" si="102"/>
        <v>PROFIL U_3_240_90</v>
      </c>
      <c r="G1525">
        <v>90</v>
      </c>
      <c r="H1525" s="629" t="str">
        <f t="shared" si="103"/>
        <v>PROFIL U_3_240_90_90</v>
      </c>
      <c r="Q1525">
        <f t="shared" si="104"/>
        <v>0</v>
      </c>
    </row>
    <row r="1526" spans="1:17">
      <c r="A1526" s="626" t="s">
        <v>20464</v>
      </c>
      <c r="B1526" s="627">
        <v>3</v>
      </c>
      <c r="C1526" s="626">
        <v>240</v>
      </c>
      <c r="D1526" s="629" t="str">
        <f t="shared" si="101"/>
        <v>PROFIL U_3_240</v>
      </c>
      <c r="E1526">
        <v>95</v>
      </c>
      <c r="F1526" s="629" t="str">
        <f t="shared" si="102"/>
        <v>PROFIL U_3_240_95</v>
      </c>
      <c r="G1526">
        <v>95</v>
      </c>
      <c r="H1526" s="629" t="str">
        <f t="shared" si="103"/>
        <v>PROFIL U_3_240_95_95</v>
      </c>
      <c r="Q1526">
        <f t="shared" si="104"/>
        <v>0</v>
      </c>
    </row>
    <row r="1527" spans="1:17">
      <c r="A1527" s="626" t="s">
        <v>20464</v>
      </c>
      <c r="B1527" s="627">
        <v>3</v>
      </c>
      <c r="C1527" s="626">
        <v>240</v>
      </c>
      <c r="D1527" s="629" t="str">
        <f t="shared" si="101"/>
        <v>PROFIL U_3_240</v>
      </c>
      <c r="E1527">
        <v>100</v>
      </c>
      <c r="F1527" s="629" t="str">
        <f t="shared" si="102"/>
        <v>PROFIL U_3_240_100</v>
      </c>
      <c r="G1527">
        <v>100</v>
      </c>
      <c r="H1527" s="629" t="str">
        <f t="shared" si="103"/>
        <v>PROFIL U_3_240_100_100</v>
      </c>
      <c r="Q1527">
        <f t="shared" si="104"/>
        <v>0</v>
      </c>
    </row>
    <row r="1528" spans="1:17">
      <c r="A1528" s="626" t="s">
        <v>20464</v>
      </c>
      <c r="B1528" s="627">
        <v>3</v>
      </c>
      <c r="C1528" s="626">
        <v>250</v>
      </c>
      <c r="D1528" s="629" t="str">
        <f t="shared" si="101"/>
        <v>PROFIL U_3_250</v>
      </c>
      <c r="E1528">
        <v>40</v>
      </c>
      <c r="F1528" s="629" t="str">
        <f t="shared" si="102"/>
        <v>PROFIL U_3_250_40</v>
      </c>
      <c r="G1528">
        <v>40</v>
      </c>
      <c r="H1528" s="629" t="str">
        <f t="shared" si="103"/>
        <v>PROFIL U_3_250_40_40</v>
      </c>
      <c r="Q1528">
        <f t="shared" si="104"/>
        <v>0</v>
      </c>
    </row>
    <row r="1529" spans="1:17">
      <c r="A1529" s="626" t="s">
        <v>20464</v>
      </c>
      <c r="B1529" s="627">
        <v>3</v>
      </c>
      <c r="C1529" s="626">
        <v>250</v>
      </c>
      <c r="D1529" s="629" t="str">
        <f t="shared" si="101"/>
        <v>PROFIL U_3_250</v>
      </c>
      <c r="E1529">
        <v>45</v>
      </c>
      <c r="F1529" s="629" t="str">
        <f t="shared" si="102"/>
        <v>PROFIL U_3_250_45</v>
      </c>
      <c r="G1529">
        <v>45</v>
      </c>
      <c r="H1529" s="629" t="str">
        <f t="shared" si="103"/>
        <v>PROFIL U_3_250_45_45</v>
      </c>
      <c r="Q1529">
        <f t="shared" si="104"/>
        <v>0</v>
      </c>
    </row>
    <row r="1530" spans="1:17">
      <c r="A1530" s="626" t="s">
        <v>20464</v>
      </c>
      <c r="B1530" s="627">
        <v>3</v>
      </c>
      <c r="C1530" s="626">
        <v>250</v>
      </c>
      <c r="D1530" s="629" t="str">
        <f t="shared" si="101"/>
        <v>PROFIL U_3_250</v>
      </c>
      <c r="E1530">
        <v>50</v>
      </c>
      <c r="F1530" s="629" t="str">
        <f t="shared" si="102"/>
        <v>PROFIL U_3_250_50</v>
      </c>
      <c r="G1530">
        <v>50</v>
      </c>
      <c r="H1530" s="629" t="str">
        <f t="shared" si="103"/>
        <v>PROFIL U_3_250_50_50</v>
      </c>
      <c r="Q1530">
        <f t="shared" si="104"/>
        <v>0</v>
      </c>
    </row>
    <row r="1531" spans="1:17">
      <c r="A1531" s="626" t="s">
        <v>20464</v>
      </c>
      <c r="B1531" s="627">
        <v>3</v>
      </c>
      <c r="C1531" s="626">
        <v>250</v>
      </c>
      <c r="D1531" s="629" t="str">
        <f t="shared" si="101"/>
        <v>PROFIL U_3_250</v>
      </c>
      <c r="E1531">
        <v>55</v>
      </c>
      <c r="F1531" s="629" t="str">
        <f t="shared" si="102"/>
        <v>PROFIL U_3_250_55</v>
      </c>
      <c r="G1531">
        <v>55</v>
      </c>
      <c r="H1531" s="629" t="str">
        <f t="shared" si="103"/>
        <v>PROFIL U_3_250_55_55</v>
      </c>
      <c r="Q1531">
        <f t="shared" si="104"/>
        <v>0</v>
      </c>
    </row>
    <row r="1532" spans="1:17">
      <c r="A1532" s="626" t="s">
        <v>20464</v>
      </c>
      <c r="B1532" s="627">
        <v>3</v>
      </c>
      <c r="C1532" s="626">
        <v>250</v>
      </c>
      <c r="D1532" s="629" t="str">
        <f t="shared" si="101"/>
        <v>PROFIL U_3_250</v>
      </c>
      <c r="E1532">
        <v>60</v>
      </c>
      <c r="F1532" s="629" t="str">
        <f t="shared" si="102"/>
        <v>PROFIL U_3_250_60</v>
      </c>
      <c r="G1532">
        <v>60</v>
      </c>
      <c r="H1532" s="629" t="str">
        <f t="shared" si="103"/>
        <v>PROFIL U_3_250_60_60</v>
      </c>
      <c r="Q1532">
        <f t="shared" si="104"/>
        <v>0</v>
      </c>
    </row>
    <row r="1533" spans="1:17">
      <c r="A1533" s="626" t="s">
        <v>20464</v>
      </c>
      <c r="B1533" s="627">
        <v>3</v>
      </c>
      <c r="C1533" s="626">
        <v>250</v>
      </c>
      <c r="D1533" s="629" t="str">
        <f t="shared" si="101"/>
        <v>PROFIL U_3_250</v>
      </c>
      <c r="E1533">
        <v>65</v>
      </c>
      <c r="F1533" s="629" t="str">
        <f t="shared" si="102"/>
        <v>PROFIL U_3_250_65</v>
      </c>
      <c r="G1533">
        <v>65</v>
      </c>
      <c r="H1533" s="629" t="str">
        <f t="shared" si="103"/>
        <v>PROFIL U_3_250_65_65</v>
      </c>
      <c r="Q1533">
        <f t="shared" si="104"/>
        <v>0</v>
      </c>
    </row>
    <row r="1534" spans="1:17">
      <c r="A1534" s="626" t="s">
        <v>20464</v>
      </c>
      <c r="B1534" s="627">
        <v>3</v>
      </c>
      <c r="C1534" s="626">
        <v>250</v>
      </c>
      <c r="D1534" s="629" t="str">
        <f t="shared" si="101"/>
        <v>PROFIL U_3_250</v>
      </c>
      <c r="E1534">
        <v>70</v>
      </c>
      <c r="F1534" s="629" t="str">
        <f t="shared" si="102"/>
        <v>PROFIL U_3_250_70</v>
      </c>
      <c r="G1534">
        <v>70</v>
      </c>
      <c r="H1534" s="629" t="str">
        <f t="shared" si="103"/>
        <v>PROFIL U_3_250_70_70</v>
      </c>
      <c r="Q1534">
        <f t="shared" si="104"/>
        <v>0</v>
      </c>
    </row>
    <row r="1535" spans="1:17">
      <c r="A1535" s="626" t="s">
        <v>20464</v>
      </c>
      <c r="B1535" s="627">
        <v>3</v>
      </c>
      <c r="C1535" s="626">
        <v>250</v>
      </c>
      <c r="D1535" s="629" t="str">
        <f t="shared" si="101"/>
        <v>PROFIL U_3_250</v>
      </c>
      <c r="E1535">
        <v>75</v>
      </c>
      <c r="F1535" s="629" t="str">
        <f t="shared" si="102"/>
        <v>PROFIL U_3_250_75</v>
      </c>
      <c r="G1535">
        <v>75</v>
      </c>
      <c r="H1535" s="629" t="str">
        <f t="shared" si="103"/>
        <v>PROFIL U_3_250_75_75</v>
      </c>
      <c r="Q1535">
        <f t="shared" si="104"/>
        <v>0</v>
      </c>
    </row>
    <row r="1536" spans="1:17">
      <c r="A1536" s="626" t="s">
        <v>20464</v>
      </c>
      <c r="B1536" s="627">
        <v>3</v>
      </c>
      <c r="C1536" s="626">
        <v>250</v>
      </c>
      <c r="D1536" s="629" t="str">
        <f t="shared" si="101"/>
        <v>PROFIL U_3_250</v>
      </c>
      <c r="E1536">
        <v>80</v>
      </c>
      <c r="F1536" s="629" t="str">
        <f t="shared" si="102"/>
        <v>PROFIL U_3_250_80</v>
      </c>
      <c r="G1536">
        <v>80</v>
      </c>
      <c r="H1536" s="629" t="str">
        <f t="shared" si="103"/>
        <v>PROFIL U_3_250_80_80</v>
      </c>
      <c r="Q1536">
        <f t="shared" si="104"/>
        <v>0</v>
      </c>
    </row>
    <row r="1537" spans="1:17">
      <c r="A1537" s="626" t="s">
        <v>20464</v>
      </c>
      <c r="B1537" s="627">
        <v>3</v>
      </c>
      <c r="C1537" s="626">
        <v>250</v>
      </c>
      <c r="D1537" s="629" t="str">
        <f t="shared" si="101"/>
        <v>PROFIL U_3_250</v>
      </c>
      <c r="E1537">
        <v>85</v>
      </c>
      <c r="F1537" s="629" t="str">
        <f t="shared" si="102"/>
        <v>PROFIL U_3_250_85</v>
      </c>
      <c r="G1537">
        <v>85</v>
      </c>
      <c r="H1537" s="629" t="str">
        <f t="shared" si="103"/>
        <v>PROFIL U_3_250_85_85</v>
      </c>
      <c r="Q1537">
        <f t="shared" si="104"/>
        <v>0</v>
      </c>
    </row>
    <row r="1538" spans="1:17">
      <c r="A1538" s="626" t="s">
        <v>20464</v>
      </c>
      <c r="B1538" s="627">
        <v>3</v>
      </c>
      <c r="C1538" s="626">
        <v>250</v>
      </c>
      <c r="D1538" s="629" t="str">
        <f t="shared" si="101"/>
        <v>PROFIL U_3_250</v>
      </c>
      <c r="E1538">
        <v>90</v>
      </c>
      <c r="F1538" s="629" t="str">
        <f t="shared" si="102"/>
        <v>PROFIL U_3_250_90</v>
      </c>
      <c r="G1538">
        <v>90</v>
      </c>
      <c r="H1538" s="629" t="str">
        <f t="shared" si="103"/>
        <v>PROFIL U_3_250_90_90</v>
      </c>
      <c r="Q1538">
        <f t="shared" si="104"/>
        <v>0</v>
      </c>
    </row>
    <row r="1539" spans="1:17">
      <c r="A1539" s="626" t="s">
        <v>20464</v>
      </c>
      <c r="B1539" s="627">
        <v>3</v>
      </c>
      <c r="C1539" s="626">
        <v>250</v>
      </c>
      <c r="D1539" s="629" t="str">
        <f t="shared" si="101"/>
        <v>PROFIL U_3_250</v>
      </c>
      <c r="E1539">
        <v>95</v>
      </c>
      <c r="F1539" s="629" t="str">
        <f t="shared" si="102"/>
        <v>PROFIL U_3_250_95</v>
      </c>
      <c r="G1539">
        <v>95</v>
      </c>
      <c r="H1539" s="629" t="str">
        <f t="shared" si="103"/>
        <v>PROFIL U_3_250_95_95</v>
      </c>
      <c r="Q1539">
        <f t="shared" si="104"/>
        <v>0</v>
      </c>
    </row>
    <row r="1540" spans="1:17">
      <c r="A1540" s="626" t="s">
        <v>20464</v>
      </c>
      <c r="B1540" s="627">
        <v>3</v>
      </c>
      <c r="C1540" s="626">
        <v>250</v>
      </c>
      <c r="D1540" s="629" t="str">
        <f t="shared" si="101"/>
        <v>PROFIL U_3_250</v>
      </c>
      <c r="E1540">
        <v>100</v>
      </c>
      <c r="F1540" s="629" t="str">
        <f t="shared" si="102"/>
        <v>PROFIL U_3_250_100</v>
      </c>
      <c r="G1540">
        <v>100</v>
      </c>
      <c r="H1540" s="629" t="str">
        <f t="shared" si="103"/>
        <v>PROFIL U_3_250_100_100</v>
      </c>
      <c r="Q1540">
        <f t="shared" si="104"/>
        <v>0</v>
      </c>
    </row>
    <row r="1541" spans="1:17">
      <c r="A1541" s="626" t="s">
        <v>20464</v>
      </c>
      <c r="B1541" s="627">
        <v>3</v>
      </c>
      <c r="C1541" s="626">
        <v>260</v>
      </c>
      <c r="D1541" s="629" t="str">
        <f t="shared" si="101"/>
        <v>PROFIL U_3_260</v>
      </c>
      <c r="E1541">
        <v>40</v>
      </c>
      <c r="F1541" s="629" t="str">
        <f t="shared" si="102"/>
        <v>PROFIL U_3_260_40</v>
      </c>
      <c r="G1541">
        <v>40</v>
      </c>
      <c r="H1541" s="629" t="str">
        <f t="shared" si="103"/>
        <v>PROFIL U_3_260_40_40</v>
      </c>
      <c r="Q1541">
        <f t="shared" si="104"/>
        <v>0</v>
      </c>
    </row>
    <row r="1542" spans="1:17">
      <c r="A1542" s="626" t="s">
        <v>20464</v>
      </c>
      <c r="B1542" s="627">
        <v>3</v>
      </c>
      <c r="C1542" s="626">
        <v>260</v>
      </c>
      <c r="D1542" s="629" t="str">
        <f t="shared" si="101"/>
        <v>PROFIL U_3_260</v>
      </c>
      <c r="E1542">
        <v>45</v>
      </c>
      <c r="F1542" s="629" t="str">
        <f t="shared" si="102"/>
        <v>PROFIL U_3_260_45</v>
      </c>
      <c r="G1542">
        <v>45</v>
      </c>
      <c r="H1542" s="629" t="str">
        <f t="shared" si="103"/>
        <v>PROFIL U_3_260_45_45</v>
      </c>
      <c r="Q1542">
        <f t="shared" si="104"/>
        <v>0</v>
      </c>
    </row>
    <row r="1543" spans="1:17">
      <c r="A1543" s="626" t="s">
        <v>20464</v>
      </c>
      <c r="B1543" s="627">
        <v>3</v>
      </c>
      <c r="C1543" s="626">
        <v>260</v>
      </c>
      <c r="D1543" s="629" t="str">
        <f t="shared" si="101"/>
        <v>PROFIL U_3_260</v>
      </c>
      <c r="E1543">
        <v>50</v>
      </c>
      <c r="F1543" s="629" t="str">
        <f t="shared" si="102"/>
        <v>PROFIL U_3_260_50</v>
      </c>
      <c r="G1543">
        <v>50</v>
      </c>
      <c r="H1543" s="629" t="str">
        <f t="shared" si="103"/>
        <v>PROFIL U_3_260_50_50</v>
      </c>
      <c r="Q1543">
        <f t="shared" si="104"/>
        <v>0</v>
      </c>
    </row>
    <row r="1544" spans="1:17">
      <c r="A1544" s="626" t="s">
        <v>20464</v>
      </c>
      <c r="B1544" s="627">
        <v>3</v>
      </c>
      <c r="C1544" s="626">
        <v>260</v>
      </c>
      <c r="D1544" s="629" t="str">
        <f t="shared" si="101"/>
        <v>PROFIL U_3_260</v>
      </c>
      <c r="E1544">
        <v>55</v>
      </c>
      <c r="F1544" s="629" t="str">
        <f t="shared" si="102"/>
        <v>PROFIL U_3_260_55</v>
      </c>
      <c r="G1544">
        <v>55</v>
      </c>
      <c r="H1544" s="629" t="str">
        <f t="shared" si="103"/>
        <v>PROFIL U_3_260_55_55</v>
      </c>
      <c r="Q1544">
        <f t="shared" si="104"/>
        <v>0</v>
      </c>
    </row>
    <row r="1545" spans="1:17">
      <c r="A1545" s="626" t="s">
        <v>20464</v>
      </c>
      <c r="B1545" s="627">
        <v>3</v>
      </c>
      <c r="C1545" s="626">
        <v>260</v>
      </c>
      <c r="D1545" s="629" t="str">
        <f t="shared" si="101"/>
        <v>PROFIL U_3_260</v>
      </c>
      <c r="E1545">
        <v>60</v>
      </c>
      <c r="F1545" s="629" t="str">
        <f t="shared" si="102"/>
        <v>PROFIL U_3_260_60</v>
      </c>
      <c r="G1545">
        <v>60</v>
      </c>
      <c r="H1545" s="629" t="str">
        <f t="shared" si="103"/>
        <v>PROFIL U_3_260_60_60</v>
      </c>
      <c r="Q1545">
        <f t="shared" si="104"/>
        <v>0</v>
      </c>
    </row>
    <row r="1546" spans="1:17">
      <c r="A1546" s="626" t="s">
        <v>20464</v>
      </c>
      <c r="B1546" s="627">
        <v>3</v>
      </c>
      <c r="C1546" s="626">
        <v>260</v>
      </c>
      <c r="D1546" s="629" t="str">
        <f t="shared" si="101"/>
        <v>PROFIL U_3_260</v>
      </c>
      <c r="E1546">
        <v>65</v>
      </c>
      <c r="F1546" s="629" t="str">
        <f t="shared" si="102"/>
        <v>PROFIL U_3_260_65</v>
      </c>
      <c r="G1546">
        <v>65</v>
      </c>
      <c r="H1546" s="629" t="str">
        <f t="shared" si="103"/>
        <v>PROFIL U_3_260_65_65</v>
      </c>
      <c r="Q1546">
        <f t="shared" si="104"/>
        <v>0</v>
      </c>
    </row>
    <row r="1547" spans="1:17">
      <c r="A1547" s="626" t="s">
        <v>20464</v>
      </c>
      <c r="B1547" s="627">
        <v>3</v>
      </c>
      <c r="C1547" s="626">
        <v>260</v>
      </c>
      <c r="D1547" s="629" t="str">
        <f t="shared" si="101"/>
        <v>PROFIL U_3_260</v>
      </c>
      <c r="E1547">
        <v>70</v>
      </c>
      <c r="F1547" s="629" t="str">
        <f t="shared" si="102"/>
        <v>PROFIL U_3_260_70</v>
      </c>
      <c r="G1547">
        <v>70</v>
      </c>
      <c r="H1547" s="629" t="str">
        <f t="shared" si="103"/>
        <v>PROFIL U_3_260_70_70</v>
      </c>
      <c r="Q1547">
        <f t="shared" si="104"/>
        <v>0</v>
      </c>
    </row>
    <row r="1548" spans="1:17">
      <c r="A1548" s="626" t="s">
        <v>20464</v>
      </c>
      <c r="B1548" s="627">
        <v>3</v>
      </c>
      <c r="C1548" s="626">
        <v>260</v>
      </c>
      <c r="D1548" s="629" t="str">
        <f t="shared" si="101"/>
        <v>PROFIL U_3_260</v>
      </c>
      <c r="E1548">
        <v>75</v>
      </c>
      <c r="F1548" s="629" t="str">
        <f t="shared" si="102"/>
        <v>PROFIL U_3_260_75</v>
      </c>
      <c r="G1548">
        <v>75</v>
      </c>
      <c r="H1548" s="629" t="str">
        <f t="shared" si="103"/>
        <v>PROFIL U_3_260_75_75</v>
      </c>
      <c r="Q1548">
        <f t="shared" si="104"/>
        <v>0</v>
      </c>
    </row>
    <row r="1549" spans="1:17">
      <c r="A1549" s="626" t="s">
        <v>20464</v>
      </c>
      <c r="B1549" s="627">
        <v>3</v>
      </c>
      <c r="C1549" s="626">
        <v>260</v>
      </c>
      <c r="D1549" s="629" t="str">
        <f t="shared" si="101"/>
        <v>PROFIL U_3_260</v>
      </c>
      <c r="E1549">
        <v>80</v>
      </c>
      <c r="F1549" s="629" t="str">
        <f t="shared" si="102"/>
        <v>PROFIL U_3_260_80</v>
      </c>
      <c r="G1549">
        <v>80</v>
      </c>
      <c r="H1549" s="629" t="str">
        <f t="shared" si="103"/>
        <v>PROFIL U_3_260_80_80</v>
      </c>
      <c r="Q1549">
        <f t="shared" si="104"/>
        <v>0</v>
      </c>
    </row>
    <row r="1550" spans="1:17">
      <c r="A1550" s="626" t="s">
        <v>20464</v>
      </c>
      <c r="B1550" s="627">
        <v>3</v>
      </c>
      <c r="C1550" s="626">
        <v>260</v>
      </c>
      <c r="D1550" s="629" t="str">
        <f t="shared" si="101"/>
        <v>PROFIL U_3_260</v>
      </c>
      <c r="E1550">
        <v>85</v>
      </c>
      <c r="F1550" s="629" t="str">
        <f t="shared" si="102"/>
        <v>PROFIL U_3_260_85</v>
      </c>
      <c r="G1550">
        <v>85</v>
      </c>
      <c r="H1550" s="629" t="str">
        <f t="shared" si="103"/>
        <v>PROFIL U_3_260_85_85</v>
      </c>
      <c r="Q1550">
        <f t="shared" si="104"/>
        <v>0</v>
      </c>
    </row>
    <row r="1551" spans="1:17">
      <c r="A1551" s="626" t="s">
        <v>20464</v>
      </c>
      <c r="B1551" s="627">
        <v>3</v>
      </c>
      <c r="C1551" s="626">
        <v>260</v>
      </c>
      <c r="D1551" s="629" t="str">
        <f t="shared" si="101"/>
        <v>PROFIL U_3_260</v>
      </c>
      <c r="E1551">
        <v>90</v>
      </c>
      <c r="F1551" s="629" t="str">
        <f t="shared" si="102"/>
        <v>PROFIL U_3_260_90</v>
      </c>
      <c r="G1551">
        <v>90</v>
      </c>
      <c r="H1551" s="629" t="str">
        <f t="shared" si="103"/>
        <v>PROFIL U_3_260_90_90</v>
      </c>
      <c r="Q1551">
        <f t="shared" si="104"/>
        <v>0</v>
      </c>
    </row>
    <row r="1552" spans="1:17">
      <c r="A1552" s="626" t="s">
        <v>20464</v>
      </c>
      <c r="B1552" s="627">
        <v>3</v>
      </c>
      <c r="C1552" s="626">
        <v>260</v>
      </c>
      <c r="D1552" s="629" t="str">
        <f t="shared" ref="D1552:D1615" si="105">CONCATENATE(A1552,"_",B1552,"_",C1552)</f>
        <v>PROFIL U_3_260</v>
      </c>
      <c r="E1552">
        <v>95</v>
      </c>
      <c r="F1552" s="629" t="str">
        <f t="shared" ref="F1552:F1615" si="106">CONCATENATE(D1552,"_",E1552)</f>
        <v>PROFIL U_3_260_95</v>
      </c>
      <c r="G1552">
        <v>95</v>
      </c>
      <c r="H1552" s="629" t="str">
        <f t="shared" ref="H1552:H1615" si="107">CONCATENATE(F1552,"_",G1552)</f>
        <v>PROFIL U_3_260_95_95</v>
      </c>
      <c r="Q1552">
        <f t="shared" si="104"/>
        <v>0</v>
      </c>
    </row>
    <row r="1553" spans="1:17">
      <c r="A1553" s="626" t="s">
        <v>20464</v>
      </c>
      <c r="B1553" s="627">
        <v>3</v>
      </c>
      <c r="C1553" s="626">
        <v>260</v>
      </c>
      <c r="D1553" s="629" t="str">
        <f t="shared" si="105"/>
        <v>PROFIL U_3_260</v>
      </c>
      <c r="E1553">
        <v>100</v>
      </c>
      <c r="F1553" s="629" t="str">
        <f t="shared" si="106"/>
        <v>PROFIL U_3_260_100</v>
      </c>
      <c r="G1553">
        <v>100</v>
      </c>
      <c r="H1553" s="629" t="str">
        <f t="shared" si="107"/>
        <v>PROFIL U_3_260_100_100</v>
      </c>
      <c r="Q1553">
        <f t="shared" si="104"/>
        <v>0</v>
      </c>
    </row>
    <row r="1554" spans="1:17">
      <c r="A1554" s="626" t="s">
        <v>20464</v>
      </c>
      <c r="B1554" s="627">
        <v>3</v>
      </c>
      <c r="C1554" s="626">
        <v>270</v>
      </c>
      <c r="D1554" s="629" t="str">
        <f t="shared" si="105"/>
        <v>PROFIL U_3_270</v>
      </c>
      <c r="E1554">
        <v>40</v>
      </c>
      <c r="F1554" s="629" t="str">
        <f t="shared" si="106"/>
        <v>PROFIL U_3_270_40</v>
      </c>
      <c r="G1554">
        <v>40</v>
      </c>
      <c r="H1554" s="629" t="str">
        <f t="shared" si="107"/>
        <v>PROFIL U_3_270_40_40</v>
      </c>
      <c r="Q1554">
        <f t="shared" si="104"/>
        <v>0</v>
      </c>
    </row>
    <row r="1555" spans="1:17">
      <c r="A1555" s="626" t="s">
        <v>20464</v>
      </c>
      <c r="B1555" s="627">
        <v>3</v>
      </c>
      <c r="C1555" s="626">
        <v>270</v>
      </c>
      <c r="D1555" s="629" t="str">
        <f t="shared" si="105"/>
        <v>PROFIL U_3_270</v>
      </c>
      <c r="E1555">
        <v>45</v>
      </c>
      <c r="F1555" s="629" t="str">
        <f t="shared" si="106"/>
        <v>PROFIL U_3_270_45</v>
      </c>
      <c r="G1555">
        <v>45</v>
      </c>
      <c r="H1555" s="629" t="str">
        <f t="shared" si="107"/>
        <v>PROFIL U_3_270_45_45</v>
      </c>
      <c r="Q1555">
        <f t="shared" si="104"/>
        <v>0</v>
      </c>
    </row>
    <row r="1556" spans="1:17">
      <c r="A1556" s="626" t="s">
        <v>20464</v>
      </c>
      <c r="B1556" s="627">
        <v>3</v>
      </c>
      <c r="C1556" s="626">
        <v>270</v>
      </c>
      <c r="D1556" s="629" t="str">
        <f t="shared" si="105"/>
        <v>PROFIL U_3_270</v>
      </c>
      <c r="E1556">
        <v>50</v>
      </c>
      <c r="F1556" s="629" t="str">
        <f t="shared" si="106"/>
        <v>PROFIL U_3_270_50</v>
      </c>
      <c r="G1556">
        <v>50</v>
      </c>
      <c r="H1556" s="629" t="str">
        <f t="shared" si="107"/>
        <v>PROFIL U_3_270_50_50</v>
      </c>
      <c r="Q1556">
        <f t="shared" si="104"/>
        <v>0</v>
      </c>
    </row>
    <row r="1557" spans="1:17">
      <c r="A1557" s="626" t="s">
        <v>20464</v>
      </c>
      <c r="B1557" s="627">
        <v>3</v>
      </c>
      <c r="C1557" s="626">
        <v>270</v>
      </c>
      <c r="D1557" s="629" t="str">
        <f t="shared" si="105"/>
        <v>PROFIL U_3_270</v>
      </c>
      <c r="E1557">
        <v>55</v>
      </c>
      <c r="F1557" s="629" t="str">
        <f t="shared" si="106"/>
        <v>PROFIL U_3_270_55</v>
      </c>
      <c r="G1557">
        <v>55</v>
      </c>
      <c r="H1557" s="629" t="str">
        <f t="shared" si="107"/>
        <v>PROFIL U_3_270_55_55</v>
      </c>
      <c r="Q1557">
        <f t="shared" si="104"/>
        <v>0</v>
      </c>
    </row>
    <row r="1558" spans="1:17">
      <c r="A1558" s="626" t="s">
        <v>20464</v>
      </c>
      <c r="B1558" s="627">
        <v>3</v>
      </c>
      <c r="C1558" s="626">
        <v>270</v>
      </c>
      <c r="D1558" s="629" t="str">
        <f t="shared" si="105"/>
        <v>PROFIL U_3_270</v>
      </c>
      <c r="E1558">
        <v>60</v>
      </c>
      <c r="F1558" s="629" t="str">
        <f t="shared" si="106"/>
        <v>PROFIL U_3_270_60</v>
      </c>
      <c r="G1558">
        <v>60</v>
      </c>
      <c r="H1558" s="629" t="str">
        <f t="shared" si="107"/>
        <v>PROFIL U_3_270_60_60</v>
      </c>
      <c r="Q1558">
        <f t="shared" si="104"/>
        <v>0</v>
      </c>
    </row>
    <row r="1559" spans="1:17">
      <c r="A1559" s="626" t="s">
        <v>20464</v>
      </c>
      <c r="B1559" s="627">
        <v>3</v>
      </c>
      <c r="C1559" s="626">
        <v>270</v>
      </c>
      <c r="D1559" s="629" t="str">
        <f t="shared" si="105"/>
        <v>PROFIL U_3_270</v>
      </c>
      <c r="E1559">
        <v>65</v>
      </c>
      <c r="F1559" s="629" t="str">
        <f t="shared" si="106"/>
        <v>PROFIL U_3_270_65</v>
      </c>
      <c r="G1559">
        <v>65</v>
      </c>
      <c r="H1559" s="629" t="str">
        <f t="shared" si="107"/>
        <v>PROFIL U_3_270_65_65</v>
      </c>
      <c r="Q1559">
        <f t="shared" si="104"/>
        <v>0</v>
      </c>
    </row>
    <row r="1560" spans="1:17">
      <c r="A1560" s="626" t="s">
        <v>20464</v>
      </c>
      <c r="B1560" s="627">
        <v>3</v>
      </c>
      <c r="C1560" s="626">
        <v>270</v>
      </c>
      <c r="D1560" s="629" t="str">
        <f t="shared" si="105"/>
        <v>PROFIL U_3_270</v>
      </c>
      <c r="E1560">
        <v>70</v>
      </c>
      <c r="F1560" s="629" t="str">
        <f t="shared" si="106"/>
        <v>PROFIL U_3_270_70</v>
      </c>
      <c r="G1560">
        <v>70</v>
      </c>
      <c r="H1560" s="629" t="str">
        <f t="shared" si="107"/>
        <v>PROFIL U_3_270_70_70</v>
      </c>
      <c r="Q1560">
        <f t="shared" si="104"/>
        <v>0</v>
      </c>
    </row>
    <row r="1561" spans="1:17">
      <c r="A1561" s="626" t="s">
        <v>20464</v>
      </c>
      <c r="B1561" s="627">
        <v>3</v>
      </c>
      <c r="C1561" s="626">
        <v>270</v>
      </c>
      <c r="D1561" s="629" t="str">
        <f t="shared" si="105"/>
        <v>PROFIL U_3_270</v>
      </c>
      <c r="E1561">
        <v>75</v>
      </c>
      <c r="F1561" s="629" t="str">
        <f t="shared" si="106"/>
        <v>PROFIL U_3_270_75</v>
      </c>
      <c r="G1561">
        <v>75</v>
      </c>
      <c r="H1561" s="629" t="str">
        <f t="shared" si="107"/>
        <v>PROFIL U_3_270_75_75</v>
      </c>
      <c r="Q1561">
        <f t="shared" si="104"/>
        <v>0</v>
      </c>
    </row>
    <row r="1562" spans="1:17">
      <c r="A1562" s="626" t="s">
        <v>20464</v>
      </c>
      <c r="B1562" s="627">
        <v>3</v>
      </c>
      <c r="C1562" s="626">
        <v>270</v>
      </c>
      <c r="D1562" s="629" t="str">
        <f t="shared" si="105"/>
        <v>PROFIL U_3_270</v>
      </c>
      <c r="E1562">
        <v>80</v>
      </c>
      <c r="F1562" s="629" t="str">
        <f t="shared" si="106"/>
        <v>PROFIL U_3_270_80</v>
      </c>
      <c r="G1562">
        <v>80</v>
      </c>
      <c r="H1562" s="629" t="str">
        <f t="shared" si="107"/>
        <v>PROFIL U_3_270_80_80</v>
      </c>
      <c r="Q1562">
        <f t="shared" si="104"/>
        <v>0</v>
      </c>
    </row>
    <row r="1563" spans="1:17">
      <c r="A1563" s="626" t="s">
        <v>20464</v>
      </c>
      <c r="B1563" s="627">
        <v>3</v>
      </c>
      <c r="C1563" s="626">
        <v>270</v>
      </c>
      <c r="D1563" s="629" t="str">
        <f t="shared" si="105"/>
        <v>PROFIL U_3_270</v>
      </c>
      <c r="E1563">
        <v>85</v>
      </c>
      <c r="F1563" s="629" t="str">
        <f t="shared" si="106"/>
        <v>PROFIL U_3_270_85</v>
      </c>
      <c r="G1563">
        <v>85</v>
      </c>
      <c r="H1563" s="629" t="str">
        <f t="shared" si="107"/>
        <v>PROFIL U_3_270_85_85</v>
      </c>
      <c r="Q1563">
        <f t="shared" si="104"/>
        <v>0</v>
      </c>
    </row>
    <row r="1564" spans="1:17">
      <c r="A1564" s="626" t="s">
        <v>20464</v>
      </c>
      <c r="B1564" s="627">
        <v>3</v>
      </c>
      <c r="C1564" s="626">
        <v>270</v>
      </c>
      <c r="D1564" s="629" t="str">
        <f t="shared" si="105"/>
        <v>PROFIL U_3_270</v>
      </c>
      <c r="E1564">
        <v>90</v>
      </c>
      <c r="F1564" s="629" t="str">
        <f t="shared" si="106"/>
        <v>PROFIL U_3_270_90</v>
      </c>
      <c r="G1564">
        <v>90</v>
      </c>
      <c r="H1564" s="629" t="str">
        <f t="shared" si="107"/>
        <v>PROFIL U_3_270_90_90</v>
      </c>
      <c r="Q1564">
        <f t="shared" si="104"/>
        <v>0</v>
      </c>
    </row>
    <row r="1565" spans="1:17">
      <c r="A1565" s="626" t="s">
        <v>20464</v>
      </c>
      <c r="B1565" s="627">
        <v>3</v>
      </c>
      <c r="C1565" s="626">
        <v>270</v>
      </c>
      <c r="D1565" s="629" t="str">
        <f t="shared" si="105"/>
        <v>PROFIL U_3_270</v>
      </c>
      <c r="E1565">
        <v>95</v>
      </c>
      <c r="F1565" s="629" t="str">
        <f t="shared" si="106"/>
        <v>PROFIL U_3_270_95</v>
      </c>
      <c r="G1565">
        <v>95</v>
      </c>
      <c r="H1565" s="629" t="str">
        <f t="shared" si="107"/>
        <v>PROFIL U_3_270_95_95</v>
      </c>
      <c r="Q1565">
        <f t="shared" si="104"/>
        <v>0</v>
      </c>
    </row>
    <row r="1566" spans="1:17">
      <c r="A1566" s="626" t="s">
        <v>20464</v>
      </c>
      <c r="B1566" s="627">
        <v>3</v>
      </c>
      <c r="C1566" s="626">
        <v>270</v>
      </c>
      <c r="D1566" s="629" t="str">
        <f t="shared" si="105"/>
        <v>PROFIL U_3_270</v>
      </c>
      <c r="E1566">
        <v>100</v>
      </c>
      <c r="F1566" s="629" t="str">
        <f t="shared" si="106"/>
        <v>PROFIL U_3_270_100</v>
      </c>
      <c r="G1566">
        <v>100</v>
      </c>
      <c r="H1566" s="629" t="str">
        <f t="shared" si="107"/>
        <v>PROFIL U_3_270_100_100</v>
      </c>
      <c r="Q1566">
        <f t="shared" ref="Q1566:Q1629" si="108">I1566-K1566</f>
        <v>0</v>
      </c>
    </row>
    <row r="1567" spans="1:17">
      <c r="A1567" s="626" t="s">
        <v>20464</v>
      </c>
      <c r="B1567" s="627">
        <v>3</v>
      </c>
      <c r="C1567" s="626">
        <v>280</v>
      </c>
      <c r="D1567" s="629" t="str">
        <f t="shared" si="105"/>
        <v>PROFIL U_3_280</v>
      </c>
      <c r="E1567">
        <v>40</v>
      </c>
      <c r="F1567" s="629" t="str">
        <f t="shared" si="106"/>
        <v>PROFIL U_3_280_40</v>
      </c>
      <c r="G1567">
        <v>40</v>
      </c>
      <c r="H1567" s="629" t="str">
        <f t="shared" si="107"/>
        <v>PROFIL U_3_280_40_40</v>
      </c>
      <c r="Q1567">
        <f t="shared" si="108"/>
        <v>0</v>
      </c>
    </row>
    <row r="1568" spans="1:17">
      <c r="A1568" s="626" t="s">
        <v>20464</v>
      </c>
      <c r="B1568" s="627">
        <v>3</v>
      </c>
      <c r="C1568" s="626">
        <v>280</v>
      </c>
      <c r="D1568" s="629" t="str">
        <f t="shared" si="105"/>
        <v>PROFIL U_3_280</v>
      </c>
      <c r="E1568">
        <v>45</v>
      </c>
      <c r="F1568" s="629" t="str">
        <f t="shared" si="106"/>
        <v>PROFIL U_3_280_45</v>
      </c>
      <c r="G1568">
        <v>45</v>
      </c>
      <c r="H1568" s="629" t="str">
        <f t="shared" si="107"/>
        <v>PROFIL U_3_280_45_45</v>
      </c>
      <c r="Q1568">
        <f t="shared" si="108"/>
        <v>0</v>
      </c>
    </row>
    <row r="1569" spans="1:17">
      <c r="A1569" s="626" t="s">
        <v>20464</v>
      </c>
      <c r="B1569" s="627">
        <v>3</v>
      </c>
      <c r="C1569" s="626">
        <v>280</v>
      </c>
      <c r="D1569" s="629" t="str">
        <f t="shared" si="105"/>
        <v>PROFIL U_3_280</v>
      </c>
      <c r="E1569">
        <v>50</v>
      </c>
      <c r="F1569" s="629" t="str">
        <f t="shared" si="106"/>
        <v>PROFIL U_3_280_50</v>
      </c>
      <c r="G1569">
        <v>50</v>
      </c>
      <c r="H1569" s="629" t="str">
        <f t="shared" si="107"/>
        <v>PROFIL U_3_280_50_50</v>
      </c>
      <c r="Q1569">
        <f t="shared" si="108"/>
        <v>0</v>
      </c>
    </row>
    <row r="1570" spans="1:17">
      <c r="A1570" s="626" t="s">
        <v>20464</v>
      </c>
      <c r="B1570" s="627">
        <v>3</v>
      </c>
      <c r="C1570" s="626">
        <v>280</v>
      </c>
      <c r="D1570" s="629" t="str">
        <f t="shared" si="105"/>
        <v>PROFIL U_3_280</v>
      </c>
      <c r="E1570">
        <v>55</v>
      </c>
      <c r="F1570" s="629" t="str">
        <f t="shared" si="106"/>
        <v>PROFIL U_3_280_55</v>
      </c>
      <c r="G1570">
        <v>55</v>
      </c>
      <c r="H1570" s="629" t="str">
        <f t="shared" si="107"/>
        <v>PROFIL U_3_280_55_55</v>
      </c>
      <c r="Q1570">
        <f t="shared" si="108"/>
        <v>0</v>
      </c>
    </row>
    <row r="1571" spans="1:17">
      <c r="A1571" s="626" t="s">
        <v>20464</v>
      </c>
      <c r="B1571" s="627">
        <v>3</v>
      </c>
      <c r="C1571" s="626">
        <v>280</v>
      </c>
      <c r="D1571" s="629" t="str">
        <f t="shared" si="105"/>
        <v>PROFIL U_3_280</v>
      </c>
      <c r="E1571">
        <v>60</v>
      </c>
      <c r="F1571" s="629" t="str">
        <f t="shared" si="106"/>
        <v>PROFIL U_3_280_60</v>
      </c>
      <c r="G1571">
        <v>60</v>
      </c>
      <c r="H1571" s="629" t="str">
        <f t="shared" si="107"/>
        <v>PROFIL U_3_280_60_60</v>
      </c>
      <c r="Q1571">
        <f t="shared" si="108"/>
        <v>0</v>
      </c>
    </row>
    <row r="1572" spans="1:17">
      <c r="A1572" s="626" t="s">
        <v>20464</v>
      </c>
      <c r="B1572" s="627">
        <v>3</v>
      </c>
      <c r="C1572" s="626">
        <v>280</v>
      </c>
      <c r="D1572" s="629" t="str">
        <f t="shared" si="105"/>
        <v>PROFIL U_3_280</v>
      </c>
      <c r="E1572">
        <v>65</v>
      </c>
      <c r="F1572" s="629" t="str">
        <f t="shared" si="106"/>
        <v>PROFIL U_3_280_65</v>
      </c>
      <c r="G1572">
        <v>65</v>
      </c>
      <c r="H1572" s="629" t="str">
        <f t="shared" si="107"/>
        <v>PROFIL U_3_280_65_65</v>
      </c>
      <c r="Q1572">
        <f t="shared" si="108"/>
        <v>0</v>
      </c>
    </row>
    <row r="1573" spans="1:17">
      <c r="A1573" s="626" t="s">
        <v>20464</v>
      </c>
      <c r="B1573" s="627">
        <v>3</v>
      </c>
      <c r="C1573" s="626">
        <v>280</v>
      </c>
      <c r="D1573" s="629" t="str">
        <f t="shared" si="105"/>
        <v>PROFIL U_3_280</v>
      </c>
      <c r="E1573">
        <v>70</v>
      </c>
      <c r="F1573" s="629" t="str">
        <f t="shared" si="106"/>
        <v>PROFIL U_3_280_70</v>
      </c>
      <c r="G1573">
        <v>70</v>
      </c>
      <c r="H1573" s="629" t="str">
        <f t="shared" si="107"/>
        <v>PROFIL U_3_280_70_70</v>
      </c>
      <c r="Q1573">
        <f t="shared" si="108"/>
        <v>0</v>
      </c>
    </row>
    <row r="1574" spans="1:17">
      <c r="A1574" s="626" t="s">
        <v>20464</v>
      </c>
      <c r="B1574" s="627">
        <v>3</v>
      </c>
      <c r="C1574" s="626">
        <v>280</v>
      </c>
      <c r="D1574" s="629" t="str">
        <f t="shared" si="105"/>
        <v>PROFIL U_3_280</v>
      </c>
      <c r="E1574">
        <v>75</v>
      </c>
      <c r="F1574" s="629" t="str">
        <f t="shared" si="106"/>
        <v>PROFIL U_3_280_75</v>
      </c>
      <c r="G1574">
        <v>75</v>
      </c>
      <c r="H1574" s="629" t="str">
        <f t="shared" si="107"/>
        <v>PROFIL U_3_280_75_75</v>
      </c>
      <c r="Q1574">
        <f t="shared" si="108"/>
        <v>0</v>
      </c>
    </row>
    <row r="1575" spans="1:17">
      <c r="A1575" s="626" t="s">
        <v>20464</v>
      </c>
      <c r="B1575" s="627">
        <v>3</v>
      </c>
      <c r="C1575" s="626">
        <v>280</v>
      </c>
      <c r="D1575" s="629" t="str">
        <f t="shared" si="105"/>
        <v>PROFIL U_3_280</v>
      </c>
      <c r="E1575">
        <v>80</v>
      </c>
      <c r="F1575" s="629" t="str">
        <f t="shared" si="106"/>
        <v>PROFIL U_3_280_80</v>
      </c>
      <c r="G1575">
        <v>80</v>
      </c>
      <c r="H1575" s="629" t="str">
        <f t="shared" si="107"/>
        <v>PROFIL U_3_280_80_80</v>
      </c>
      <c r="Q1575">
        <f t="shared" si="108"/>
        <v>0</v>
      </c>
    </row>
    <row r="1576" spans="1:17">
      <c r="A1576" s="626" t="s">
        <v>20464</v>
      </c>
      <c r="B1576" s="627">
        <v>3</v>
      </c>
      <c r="C1576" s="626">
        <v>280</v>
      </c>
      <c r="D1576" s="629" t="str">
        <f t="shared" si="105"/>
        <v>PROFIL U_3_280</v>
      </c>
      <c r="E1576">
        <v>85</v>
      </c>
      <c r="F1576" s="629" t="str">
        <f t="shared" si="106"/>
        <v>PROFIL U_3_280_85</v>
      </c>
      <c r="G1576">
        <v>85</v>
      </c>
      <c r="H1576" s="629" t="str">
        <f t="shared" si="107"/>
        <v>PROFIL U_3_280_85_85</v>
      </c>
      <c r="Q1576">
        <f t="shared" si="108"/>
        <v>0</v>
      </c>
    </row>
    <row r="1577" spans="1:17">
      <c r="A1577" s="626" t="s">
        <v>20464</v>
      </c>
      <c r="B1577" s="627">
        <v>3</v>
      </c>
      <c r="C1577" s="626">
        <v>280</v>
      </c>
      <c r="D1577" s="629" t="str">
        <f t="shared" si="105"/>
        <v>PROFIL U_3_280</v>
      </c>
      <c r="E1577">
        <v>90</v>
      </c>
      <c r="F1577" s="629" t="str">
        <f t="shared" si="106"/>
        <v>PROFIL U_3_280_90</v>
      </c>
      <c r="G1577">
        <v>90</v>
      </c>
      <c r="H1577" s="629" t="str">
        <f t="shared" si="107"/>
        <v>PROFIL U_3_280_90_90</v>
      </c>
      <c r="Q1577">
        <f t="shared" si="108"/>
        <v>0</v>
      </c>
    </row>
    <row r="1578" spans="1:17">
      <c r="A1578" s="626" t="s">
        <v>20464</v>
      </c>
      <c r="B1578" s="627">
        <v>3</v>
      </c>
      <c r="C1578" s="626">
        <v>280</v>
      </c>
      <c r="D1578" s="629" t="str">
        <f t="shared" si="105"/>
        <v>PROFIL U_3_280</v>
      </c>
      <c r="E1578">
        <v>95</v>
      </c>
      <c r="F1578" s="629" t="str">
        <f t="shared" si="106"/>
        <v>PROFIL U_3_280_95</v>
      </c>
      <c r="G1578">
        <v>95</v>
      </c>
      <c r="H1578" s="629" t="str">
        <f t="shared" si="107"/>
        <v>PROFIL U_3_280_95_95</v>
      </c>
      <c r="Q1578">
        <f t="shared" si="108"/>
        <v>0</v>
      </c>
    </row>
    <row r="1579" spans="1:17">
      <c r="A1579" s="626" t="s">
        <v>20464</v>
      </c>
      <c r="B1579" s="627">
        <v>3</v>
      </c>
      <c r="C1579" s="626">
        <v>280</v>
      </c>
      <c r="D1579" s="629" t="str">
        <f t="shared" si="105"/>
        <v>PROFIL U_3_280</v>
      </c>
      <c r="E1579">
        <v>100</v>
      </c>
      <c r="F1579" s="629" t="str">
        <f t="shared" si="106"/>
        <v>PROFIL U_3_280_100</v>
      </c>
      <c r="G1579">
        <v>100</v>
      </c>
      <c r="H1579" s="629" t="str">
        <f t="shared" si="107"/>
        <v>PROFIL U_3_280_100_100</v>
      </c>
      <c r="Q1579">
        <f t="shared" si="108"/>
        <v>0</v>
      </c>
    </row>
    <row r="1580" spans="1:17">
      <c r="A1580" s="626" t="s">
        <v>20464</v>
      </c>
      <c r="B1580" s="627">
        <v>3</v>
      </c>
      <c r="C1580" s="626">
        <v>290</v>
      </c>
      <c r="D1580" s="629" t="str">
        <f t="shared" si="105"/>
        <v>PROFIL U_3_290</v>
      </c>
      <c r="E1580">
        <v>40</v>
      </c>
      <c r="F1580" s="629" t="str">
        <f t="shared" si="106"/>
        <v>PROFIL U_3_290_40</v>
      </c>
      <c r="G1580">
        <v>40</v>
      </c>
      <c r="H1580" s="629" t="str">
        <f t="shared" si="107"/>
        <v>PROFIL U_3_290_40_40</v>
      </c>
      <c r="Q1580">
        <f t="shared" si="108"/>
        <v>0</v>
      </c>
    </row>
    <row r="1581" spans="1:17">
      <c r="A1581" s="626" t="s">
        <v>20464</v>
      </c>
      <c r="B1581" s="627">
        <v>3</v>
      </c>
      <c r="C1581" s="626">
        <v>290</v>
      </c>
      <c r="D1581" s="629" t="str">
        <f t="shared" si="105"/>
        <v>PROFIL U_3_290</v>
      </c>
      <c r="E1581">
        <v>45</v>
      </c>
      <c r="F1581" s="629" t="str">
        <f t="shared" si="106"/>
        <v>PROFIL U_3_290_45</v>
      </c>
      <c r="G1581">
        <v>45</v>
      </c>
      <c r="H1581" s="629" t="str">
        <f t="shared" si="107"/>
        <v>PROFIL U_3_290_45_45</v>
      </c>
      <c r="Q1581">
        <f t="shared" si="108"/>
        <v>0</v>
      </c>
    </row>
    <row r="1582" spans="1:17">
      <c r="A1582" s="626" t="s">
        <v>20464</v>
      </c>
      <c r="B1582" s="627">
        <v>3</v>
      </c>
      <c r="C1582" s="626">
        <v>290</v>
      </c>
      <c r="D1582" s="629" t="str">
        <f t="shared" si="105"/>
        <v>PROFIL U_3_290</v>
      </c>
      <c r="E1582">
        <v>50</v>
      </c>
      <c r="F1582" s="629" t="str">
        <f t="shared" si="106"/>
        <v>PROFIL U_3_290_50</v>
      </c>
      <c r="G1582">
        <v>50</v>
      </c>
      <c r="H1582" s="629" t="str">
        <f t="shared" si="107"/>
        <v>PROFIL U_3_290_50_50</v>
      </c>
      <c r="Q1582">
        <f t="shared" si="108"/>
        <v>0</v>
      </c>
    </row>
    <row r="1583" spans="1:17">
      <c r="A1583" s="626" t="s">
        <v>20464</v>
      </c>
      <c r="B1583" s="627">
        <v>3</v>
      </c>
      <c r="C1583" s="626">
        <v>290</v>
      </c>
      <c r="D1583" s="629" t="str">
        <f t="shared" si="105"/>
        <v>PROFIL U_3_290</v>
      </c>
      <c r="E1583">
        <v>55</v>
      </c>
      <c r="F1583" s="629" t="str">
        <f t="shared" si="106"/>
        <v>PROFIL U_3_290_55</v>
      </c>
      <c r="G1583">
        <v>55</v>
      </c>
      <c r="H1583" s="629" t="str">
        <f t="shared" si="107"/>
        <v>PROFIL U_3_290_55_55</v>
      </c>
      <c r="Q1583">
        <f t="shared" si="108"/>
        <v>0</v>
      </c>
    </row>
    <row r="1584" spans="1:17">
      <c r="A1584" s="626" t="s">
        <v>20464</v>
      </c>
      <c r="B1584" s="627">
        <v>3</v>
      </c>
      <c r="C1584" s="626">
        <v>290</v>
      </c>
      <c r="D1584" s="629" t="str">
        <f t="shared" si="105"/>
        <v>PROFIL U_3_290</v>
      </c>
      <c r="E1584">
        <v>60</v>
      </c>
      <c r="F1584" s="629" t="str">
        <f t="shared" si="106"/>
        <v>PROFIL U_3_290_60</v>
      </c>
      <c r="G1584">
        <v>60</v>
      </c>
      <c r="H1584" s="629" t="str">
        <f t="shared" si="107"/>
        <v>PROFIL U_3_290_60_60</v>
      </c>
      <c r="Q1584">
        <f t="shared" si="108"/>
        <v>0</v>
      </c>
    </row>
    <row r="1585" spans="1:17">
      <c r="A1585" s="626" t="s">
        <v>20464</v>
      </c>
      <c r="B1585" s="627">
        <v>3</v>
      </c>
      <c r="C1585" s="626">
        <v>290</v>
      </c>
      <c r="D1585" s="629" t="str">
        <f t="shared" si="105"/>
        <v>PROFIL U_3_290</v>
      </c>
      <c r="E1585">
        <v>65</v>
      </c>
      <c r="F1585" s="629" t="str">
        <f t="shared" si="106"/>
        <v>PROFIL U_3_290_65</v>
      </c>
      <c r="G1585">
        <v>65</v>
      </c>
      <c r="H1585" s="629" t="str">
        <f t="shared" si="107"/>
        <v>PROFIL U_3_290_65_65</v>
      </c>
      <c r="Q1585">
        <f t="shared" si="108"/>
        <v>0</v>
      </c>
    </row>
    <row r="1586" spans="1:17">
      <c r="A1586" s="626" t="s">
        <v>20464</v>
      </c>
      <c r="B1586" s="627">
        <v>3</v>
      </c>
      <c r="C1586" s="626">
        <v>290</v>
      </c>
      <c r="D1586" s="629" t="str">
        <f t="shared" si="105"/>
        <v>PROFIL U_3_290</v>
      </c>
      <c r="E1586">
        <v>70</v>
      </c>
      <c r="F1586" s="629" t="str">
        <f t="shared" si="106"/>
        <v>PROFIL U_3_290_70</v>
      </c>
      <c r="G1586">
        <v>70</v>
      </c>
      <c r="H1586" s="629" t="str">
        <f t="shared" si="107"/>
        <v>PROFIL U_3_290_70_70</v>
      </c>
      <c r="Q1586">
        <f t="shared" si="108"/>
        <v>0</v>
      </c>
    </row>
    <row r="1587" spans="1:17">
      <c r="A1587" s="626" t="s">
        <v>20464</v>
      </c>
      <c r="B1587" s="627">
        <v>3</v>
      </c>
      <c r="C1587" s="626">
        <v>290</v>
      </c>
      <c r="D1587" s="629" t="str">
        <f t="shared" si="105"/>
        <v>PROFIL U_3_290</v>
      </c>
      <c r="E1587">
        <v>75</v>
      </c>
      <c r="F1587" s="629" t="str">
        <f t="shared" si="106"/>
        <v>PROFIL U_3_290_75</v>
      </c>
      <c r="G1587">
        <v>75</v>
      </c>
      <c r="H1587" s="629" t="str">
        <f t="shared" si="107"/>
        <v>PROFIL U_3_290_75_75</v>
      </c>
      <c r="Q1587">
        <f t="shared" si="108"/>
        <v>0</v>
      </c>
    </row>
    <row r="1588" spans="1:17">
      <c r="A1588" s="626" t="s">
        <v>20464</v>
      </c>
      <c r="B1588" s="627">
        <v>3</v>
      </c>
      <c r="C1588" s="626">
        <v>290</v>
      </c>
      <c r="D1588" s="629" t="str">
        <f t="shared" si="105"/>
        <v>PROFIL U_3_290</v>
      </c>
      <c r="E1588">
        <v>80</v>
      </c>
      <c r="F1588" s="629" t="str">
        <f t="shared" si="106"/>
        <v>PROFIL U_3_290_80</v>
      </c>
      <c r="G1588">
        <v>80</v>
      </c>
      <c r="H1588" s="629" t="str">
        <f t="shared" si="107"/>
        <v>PROFIL U_3_290_80_80</v>
      </c>
      <c r="Q1588">
        <f t="shared" si="108"/>
        <v>0</v>
      </c>
    </row>
    <row r="1589" spans="1:17">
      <c r="A1589" s="626" t="s">
        <v>20464</v>
      </c>
      <c r="B1589" s="627">
        <v>3</v>
      </c>
      <c r="C1589" s="626">
        <v>290</v>
      </c>
      <c r="D1589" s="629" t="str">
        <f t="shared" si="105"/>
        <v>PROFIL U_3_290</v>
      </c>
      <c r="E1589">
        <v>85</v>
      </c>
      <c r="F1589" s="629" t="str">
        <f t="shared" si="106"/>
        <v>PROFIL U_3_290_85</v>
      </c>
      <c r="G1589">
        <v>85</v>
      </c>
      <c r="H1589" s="629" t="str">
        <f t="shared" si="107"/>
        <v>PROFIL U_3_290_85_85</v>
      </c>
      <c r="Q1589">
        <f t="shared" si="108"/>
        <v>0</v>
      </c>
    </row>
    <row r="1590" spans="1:17">
      <c r="A1590" s="626" t="s">
        <v>20464</v>
      </c>
      <c r="B1590" s="627">
        <v>3</v>
      </c>
      <c r="C1590" s="626">
        <v>290</v>
      </c>
      <c r="D1590" s="629" t="str">
        <f t="shared" si="105"/>
        <v>PROFIL U_3_290</v>
      </c>
      <c r="E1590">
        <v>90</v>
      </c>
      <c r="F1590" s="629" t="str">
        <f t="shared" si="106"/>
        <v>PROFIL U_3_290_90</v>
      </c>
      <c r="G1590">
        <v>90</v>
      </c>
      <c r="H1590" s="629" t="str">
        <f t="shared" si="107"/>
        <v>PROFIL U_3_290_90_90</v>
      </c>
      <c r="Q1590">
        <f t="shared" si="108"/>
        <v>0</v>
      </c>
    </row>
    <row r="1591" spans="1:17">
      <c r="A1591" s="626" t="s">
        <v>20464</v>
      </c>
      <c r="B1591" s="627">
        <v>3</v>
      </c>
      <c r="C1591" s="626">
        <v>290</v>
      </c>
      <c r="D1591" s="629" t="str">
        <f t="shared" si="105"/>
        <v>PROFIL U_3_290</v>
      </c>
      <c r="E1591">
        <v>95</v>
      </c>
      <c r="F1591" s="629" t="str">
        <f t="shared" si="106"/>
        <v>PROFIL U_3_290_95</v>
      </c>
      <c r="G1591">
        <v>95</v>
      </c>
      <c r="H1591" s="629" t="str">
        <f t="shared" si="107"/>
        <v>PROFIL U_3_290_95_95</v>
      </c>
      <c r="Q1591">
        <f t="shared" si="108"/>
        <v>0</v>
      </c>
    </row>
    <row r="1592" spans="1:17">
      <c r="A1592" s="626" t="s">
        <v>20464</v>
      </c>
      <c r="B1592" s="627">
        <v>3</v>
      </c>
      <c r="C1592" s="626">
        <v>290</v>
      </c>
      <c r="D1592" s="629" t="str">
        <f t="shared" si="105"/>
        <v>PROFIL U_3_290</v>
      </c>
      <c r="E1592">
        <v>100</v>
      </c>
      <c r="F1592" s="629" t="str">
        <f t="shared" si="106"/>
        <v>PROFIL U_3_290_100</v>
      </c>
      <c r="G1592">
        <v>100</v>
      </c>
      <c r="H1592" s="629" t="str">
        <f t="shared" si="107"/>
        <v>PROFIL U_3_290_100_100</v>
      </c>
      <c r="Q1592">
        <f t="shared" si="108"/>
        <v>0</v>
      </c>
    </row>
    <row r="1593" spans="1:17">
      <c r="A1593" s="626" t="s">
        <v>20464</v>
      </c>
      <c r="B1593" s="627">
        <v>3</v>
      </c>
      <c r="C1593" s="626">
        <v>300</v>
      </c>
      <c r="D1593" s="629" t="str">
        <f t="shared" si="105"/>
        <v>PROFIL U_3_300</v>
      </c>
      <c r="E1593">
        <v>40</v>
      </c>
      <c r="F1593" s="629" t="str">
        <f t="shared" si="106"/>
        <v>PROFIL U_3_300_40</v>
      </c>
      <c r="G1593">
        <v>40</v>
      </c>
      <c r="H1593" s="629" t="str">
        <f t="shared" si="107"/>
        <v>PROFIL U_3_300_40_40</v>
      </c>
      <c r="Q1593">
        <f t="shared" si="108"/>
        <v>0</v>
      </c>
    </row>
    <row r="1594" spans="1:17">
      <c r="A1594" s="626" t="s">
        <v>20464</v>
      </c>
      <c r="B1594" s="627">
        <v>3</v>
      </c>
      <c r="C1594" s="626">
        <v>300</v>
      </c>
      <c r="D1594" s="629" t="str">
        <f t="shared" si="105"/>
        <v>PROFIL U_3_300</v>
      </c>
      <c r="E1594">
        <v>45</v>
      </c>
      <c r="F1594" s="629" t="str">
        <f t="shared" si="106"/>
        <v>PROFIL U_3_300_45</v>
      </c>
      <c r="G1594">
        <v>45</v>
      </c>
      <c r="H1594" s="629" t="str">
        <f t="shared" si="107"/>
        <v>PROFIL U_3_300_45_45</v>
      </c>
      <c r="Q1594">
        <f t="shared" si="108"/>
        <v>0</v>
      </c>
    </row>
    <row r="1595" spans="1:17">
      <c r="A1595" s="626" t="s">
        <v>20464</v>
      </c>
      <c r="B1595" s="627">
        <v>3</v>
      </c>
      <c r="C1595" s="626">
        <v>300</v>
      </c>
      <c r="D1595" s="629" t="str">
        <f t="shared" si="105"/>
        <v>PROFIL U_3_300</v>
      </c>
      <c r="E1595">
        <v>50</v>
      </c>
      <c r="F1595" s="629" t="str">
        <f t="shared" si="106"/>
        <v>PROFIL U_3_300_50</v>
      </c>
      <c r="G1595">
        <v>50</v>
      </c>
      <c r="H1595" s="629" t="str">
        <f t="shared" si="107"/>
        <v>PROFIL U_3_300_50_50</v>
      </c>
      <c r="Q1595">
        <f t="shared" si="108"/>
        <v>0</v>
      </c>
    </row>
    <row r="1596" spans="1:17">
      <c r="A1596" s="626" t="s">
        <v>20464</v>
      </c>
      <c r="B1596" s="627">
        <v>3</v>
      </c>
      <c r="C1596" s="626">
        <v>300</v>
      </c>
      <c r="D1596" s="629" t="str">
        <f t="shared" si="105"/>
        <v>PROFIL U_3_300</v>
      </c>
      <c r="E1596">
        <v>55</v>
      </c>
      <c r="F1596" s="629" t="str">
        <f t="shared" si="106"/>
        <v>PROFIL U_3_300_55</v>
      </c>
      <c r="G1596">
        <v>55</v>
      </c>
      <c r="H1596" s="629" t="str">
        <f t="shared" si="107"/>
        <v>PROFIL U_3_300_55_55</v>
      </c>
      <c r="Q1596">
        <f t="shared" si="108"/>
        <v>0</v>
      </c>
    </row>
    <row r="1597" spans="1:17">
      <c r="A1597" s="626" t="s">
        <v>20464</v>
      </c>
      <c r="B1597" s="627">
        <v>3</v>
      </c>
      <c r="C1597" s="626">
        <v>300</v>
      </c>
      <c r="D1597" s="629" t="str">
        <f t="shared" si="105"/>
        <v>PROFIL U_3_300</v>
      </c>
      <c r="E1597">
        <v>60</v>
      </c>
      <c r="F1597" s="629" t="str">
        <f t="shared" si="106"/>
        <v>PROFIL U_3_300_60</v>
      </c>
      <c r="G1597">
        <v>60</v>
      </c>
      <c r="H1597" s="629" t="str">
        <f t="shared" si="107"/>
        <v>PROFIL U_3_300_60_60</v>
      </c>
      <c r="Q1597">
        <f t="shared" si="108"/>
        <v>0</v>
      </c>
    </row>
    <row r="1598" spans="1:17">
      <c r="A1598" s="626" t="s">
        <v>20464</v>
      </c>
      <c r="B1598" s="627">
        <v>3</v>
      </c>
      <c r="C1598" s="626">
        <v>300</v>
      </c>
      <c r="D1598" s="629" t="str">
        <f t="shared" si="105"/>
        <v>PROFIL U_3_300</v>
      </c>
      <c r="E1598">
        <v>65</v>
      </c>
      <c r="F1598" s="629" t="str">
        <f t="shared" si="106"/>
        <v>PROFIL U_3_300_65</v>
      </c>
      <c r="G1598">
        <v>65</v>
      </c>
      <c r="H1598" s="629" t="str">
        <f t="shared" si="107"/>
        <v>PROFIL U_3_300_65_65</v>
      </c>
      <c r="Q1598">
        <f t="shared" si="108"/>
        <v>0</v>
      </c>
    </row>
    <row r="1599" spans="1:17">
      <c r="A1599" s="626" t="s">
        <v>20464</v>
      </c>
      <c r="B1599" s="627">
        <v>3</v>
      </c>
      <c r="C1599" s="626">
        <v>300</v>
      </c>
      <c r="D1599" s="629" t="str">
        <f t="shared" si="105"/>
        <v>PROFIL U_3_300</v>
      </c>
      <c r="E1599">
        <v>70</v>
      </c>
      <c r="F1599" s="629" t="str">
        <f t="shared" si="106"/>
        <v>PROFIL U_3_300_70</v>
      </c>
      <c r="G1599">
        <v>70</v>
      </c>
      <c r="H1599" s="629" t="str">
        <f t="shared" si="107"/>
        <v>PROFIL U_3_300_70_70</v>
      </c>
      <c r="Q1599">
        <f t="shared" si="108"/>
        <v>0</v>
      </c>
    </row>
    <row r="1600" spans="1:17">
      <c r="A1600" s="626" t="s">
        <v>20464</v>
      </c>
      <c r="B1600" s="627">
        <v>3</v>
      </c>
      <c r="C1600" s="626">
        <v>300</v>
      </c>
      <c r="D1600" s="629" t="str">
        <f t="shared" si="105"/>
        <v>PROFIL U_3_300</v>
      </c>
      <c r="E1600">
        <v>75</v>
      </c>
      <c r="F1600" s="629" t="str">
        <f t="shared" si="106"/>
        <v>PROFIL U_3_300_75</v>
      </c>
      <c r="G1600">
        <v>75</v>
      </c>
      <c r="H1600" s="629" t="str">
        <f t="shared" si="107"/>
        <v>PROFIL U_3_300_75_75</v>
      </c>
      <c r="Q1600">
        <f t="shared" si="108"/>
        <v>0</v>
      </c>
    </row>
    <row r="1601" spans="1:17">
      <c r="A1601" s="626" t="s">
        <v>20464</v>
      </c>
      <c r="B1601" s="627">
        <v>3</v>
      </c>
      <c r="C1601" s="626">
        <v>300</v>
      </c>
      <c r="D1601" s="629" t="str">
        <f t="shared" si="105"/>
        <v>PROFIL U_3_300</v>
      </c>
      <c r="E1601">
        <v>80</v>
      </c>
      <c r="F1601" s="629" t="str">
        <f t="shared" si="106"/>
        <v>PROFIL U_3_300_80</v>
      </c>
      <c r="G1601">
        <v>80</v>
      </c>
      <c r="H1601" s="629" t="str">
        <f t="shared" si="107"/>
        <v>PROFIL U_3_300_80_80</v>
      </c>
      <c r="Q1601">
        <f t="shared" si="108"/>
        <v>0</v>
      </c>
    </row>
    <row r="1602" spans="1:17">
      <c r="A1602" s="626" t="s">
        <v>20464</v>
      </c>
      <c r="B1602" s="627">
        <v>3</v>
      </c>
      <c r="C1602" s="626">
        <v>300</v>
      </c>
      <c r="D1602" s="629" t="str">
        <f t="shared" si="105"/>
        <v>PROFIL U_3_300</v>
      </c>
      <c r="E1602">
        <v>85</v>
      </c>
      <c r="F1602" s="629" t="str">
        <f t="shared" si="106"/>
        <v>PROFIL U_3_300_85</v>
      </c>
      <c r="G1602">
        <v>85</v>
      </c>
      <c r="H1602" s="629" t="str">
        <f t="shared" si="107"/>
        <v>PROFIL U_3_300_85_85</v>
      </c>
      <c r="Q1602">
        <f t="shared" si="108"/>
        <v>0</v>
      </c>
    </row>
    <row r="1603" spans="1:17">
      <c r="A1603" s="626" t="s">
        <v>20464</v>
      </c>
      <c r="B1603" s="627">
        <v>3</v>
      </c>
      <c r="C1603" s="626">
        <v>300</v>
      </c>
      <c r="D1603" s="629" t="str">
        <f t="shared" si="105"/>
        <v>PROFIL U_3_300</v>
      </c>
      <c r="E1603">
        <v>90</v>
      </c>
      <c r="F1603" s="629" t="str">
        <f t="shared" si="106"/>
        <v>PROFIL U_3_300_90</v>
      </c>
      <c r="G1603">
        <v>90</v>
      </c>
      <c r="H1603" s="629" t="str">
        <f t="shared" si="107"/>
        <v>PROFIL U_3_300_90_90</v>
      </c>
      <c r="Q1603">
        <f t="shared" si="108"/>
        <v>0</v>
      </c>
    </row>
    <row r="1604" spans="1:17">
      <c r="A1604" s="626" t="s">
        <v>20464</v>
      </c>
      <c r="B1604" s="627">
        <v>3</v>
      </c>
      <c r="C1604" s="626">
        <v>300</v>
      </c>
      <c r="D1604" s="629" t="str">
        <f t="shared" si="105"/>
        <v>PROFIL U_3_300</v>
      </c>
      <c r="E1604">
        <v>95</v>
      </c>
      <c r="F1604" s="629" t="str">
        <f t="shared" si="106"/>
        <v>PROFIL U_3_300_95</v>
      </c>
      <c r="G1604">
        <v>95</v>
      </c>
      <c r="H1604" s="629" t="str">
        <f t="shared" si="107"/>
        <v>PROFIL U_3_300_95_95</v>
      </c>
      <c r="Q1604">
        <f t="shared" si="108"/>
        <v>0</v>
      </c>
    </row>
    <row r="1605" spans="1:17">
      <c r="A1605" s="626" t="s">
        <v>20464</v>
      </c>
      <c r="B1605" s="627">
        <v>3</v>
      </c>
      <c r="C1605" s="626">
        <v>300</v>
      </c>
      <c r="D1605" s="629" t="str">
        <f t="shared" si="105"/>
        <v>PROFIL U_3_300</v>
      </c>
      <c r="E1605">
        <v>100</v>
      </c>
      <c r="F1605" s="629" t="str">
        <f t="shared" si="106"/>
        <v>PROFIL U_3_300_100</v>
      </c>
      <c r="G1605">
        <v>100</v>
      </c>
      <c r="H1605" s="629" t="str">
        <f t="shared" si="107"/>
        <v>PROFIL U_3_300_100_100</v>
      </c>
      <c r="Q1605">
        <f t="shared" si="108"/>
        <v>0</v>
      </c>
    </row>
    <row r="1606" spans="1:17">
      <c r="A1606" s="626" t="s">
        <v>20464</v>
      </c>
      <c r="B1606" s="627">
        <v>3</v>
      </c>
      <c r="C1606" s="626">
        <v>310</v>
      </c>
      <c r="D1606" s="629" t="str">
        <f t="shared" si="105"/>
        <v>PROFIL U_3_310</v>
      </c>
      <c r="E1606">
        <v>40</v>
      </c>
      <c r="F1606" s="629" t="str">
        <f t="shared" si="106"/>
        <v>PROFIL U_3_310_40</v>
      </c>
      <c r="G1606">
        <v>40</v>
      </c>
      <c r="H1606" s="629" t="str">
        <f t="shared" si="107"/>
        <v>PROFIL U_3_310_40_40</v>
      </c>
      <c r="Q1606">
        <f t="shared" si="108"/>
        <v>0</v>
      </c>
    </row>
    <row r="1607" spans="1:17">
      <c r="A1607" s="626" t="s">
        <v>20464</v>
      </c>
      <c r="B1607" s="627">
        <v>3</v>
      </c>
      <c r="C1607" s="626">
        <v>310</v>
      </c>
      <c r="D1607" s="629" t="str">
        <f t="shared" si="105"/>
        <v>PROFIL U_3_310</v>
      </c>
      <c r="E1607">
        <v>45</v>
      </c>
      <c r="F1607" s="629" t="str">
        <f t="shared" si="106"/>
        <v>PROFIL U_3_310_45</v>
      </c>
      <c r="G1607">
        <v>45</v>
      </c>
      <c r="H1607" s="629" t="str">
        <f t="shared" si="107"/>
        <v>PROFIL U_3_310_45_45</v>
      </c>
      <c r="Q1607">
        <f t="shared" si="108"/>
        <v>0</v>
      </c>
    </row>
    <row r="1608" spans="1:17">
      <c r="A1608" s="626" t="s">
        <v>20464</v>
      </c>
      <c r="B1608" s="627">
        <v>3</v>
      </c>
      <c r="C1608" s="626">
        <v>310</v>
      </c>
      <c r="D1608" s="629" t="str">
        <f t="shared" si="105"/>
        <v>PROFIL U_3_310</v>
      </c>
      <c r="E1608">
        <v>50</v>
      </c>
      <c r="F1608" s="629" t="str">
        <f t="shared" si="106"/>
        <v>PROFIL U_3_310_50</v>
      </c>
      <c r="G1608">
        <v>50</v>
      </c>
      <c r="H1608" s="629" t="str">
        <f t="shared" si="107"/>
        <v>PROFIL U_3_310_50_50</v>
      </c>
      <c r="Q1608">
        <f t="shared" si="108"/>
        <v>0</v>
      </c>
    </row>
    <row r="1609" spans="1:17">
      <c r="A1609" s="626" t="s">
        <v>20464</v>
      </c>
      <c r="B1609" s="627">
        <v>3</v>
      </c>
      <c r="C1609" s="626">
        <v>310</v>
      </c>
      <c r="D1609" s="629" t="str">
        <f t="shared" si="105"/>
        <v>PROFIL U_3_310</v>
      </c>
      <c r="E1609">
        <v>55</v>
      </c>
      <c r="F1609" s="629" t="str">
        <f t="shared" si="106"/>
        <v>PROFIL U_3_310_55</v>
      </c>
      <c r="G1609">
        <v>55</v>
      </c>
      <c r="H1609" s="629" t="str">
        <f t="shared" si="107"/>
        <v>PROFIL U_3_310_55_55</v>
      </c>
      <c r="Q1609">
        <f t="shared" si="108"/>
        <v>0</v>
      </c>
    </row>
    <row r="1610" spans="1:17">
      <c r="A1610" s="626" t="s">
        <v>20464</v>
      </c>
      <c r="B1610" s="627">
        <v>3</v>
      </c>
      <c r="C1610" s="626">
        <v>310</v>
      </c>
      <c r="D1610" s="629" t="str">
        <f t="shared" si="105"/>
        <v>PROFIL U_3_310</v>
      </c>
      <c r="E1610">
        <v>60</v>
      </c>
      <c r="F1610" s="629" t="str">
        <f t="shared" si="106"/>
        <v>PROFIL U_3_310_60</v>
      </c>
      <c r="G1610">
        <v>60</v>
      </c>
      <c r="H1610" s="629" t="str">
        <f t="shared" si="107"/>
        <v>PROFIL U_3_310_60_60</v>
      </c>
      <c r="Q1610">
        <f t="shared" si="108"/>
        <v>0</v>
      </c>
    </row>
    <row r="1611" spans="1:17">
      <c r="A1611" s="626" t="s">
        <v>20464</v>
      </c>
      <c r="B1611" s="627">
        <v>3</v>
      </c>
      <c r="C1611" s="626">
        <v>310</v>
      </c>
      <c r="D1611" s="629" t="str">
        <f t="shared" si="105"/>
        <v>PROFIL U_3_310</v>
      </c>
      <c r="E1611">
        <v>65</v>
      </c>
      <c r="F1611" s="629" t="str">
        <f t="shared" si="106"/>
        <v>PROFIL U_3_310_65</v>
      </c>
      <c r="G1611">
        <v>65</v>
      </c>
      <c r="H1611" s="629" t="str">
        <f t="shared" si="107"/>
        <v>PROFIL U_3_310_65_65</v>
      </c>
      <c r="Q1611">
        <f t="shared" si="108"/>
        <v>0</v>
      </c>
    </row>
    <row r="1612" spans="1:17">
      <c r="A1612" s="626" t="s">
        <v>20464</v>
      </c>
      <c r="B1612" s="627">
        <v>3</v>
      </c>
      <c r="C1612" s="626">
        <v>310</v>
      </c>
      <c r="D1612" s="629" t="str">
        <f t="shared" si="105"/>
        <v>PROFIL U_3_310</v>
      </c>
      <c r="E1612">
        <v>70</v>
      </c>
      <c r="F1612" s="629" t="str">
        <f t="shared" si="106"/>
        <v>PROFIL U_3_310_70</v>
      </c>
      <c r="G1612">
        <v>70</v>
      </c>
      <c r="H1612" s="629" t="str">
        <f t="shared" si="107"/>
        <v>PROFIL U_3_310_70_70</v>
      </c>
      <c r="Q1612">
        <f t="shared" si="108"/>
        <v>0</v>
      </c>
    </row>
    <row r="1613" spans="1:17">
      <c r="A1613" s="626" t="s">
        <v>20464</v>
      </c>
      <c r="B1613" s="627">
        <v>3</v>
      </c>
      <c r="C1613" s="626">
        <v>310</v>
      </c>
      <c r="D1613" s="629" t="str">
        <f t="shared" si="105"/>
        <v>PROFIL U_3_310</v>
      </c>
      <c r="E1613">
        <v>75</v>
      </c>
      <c r="F1613" s="629" t="str">
        <f t="shared" si="106"/>
        <v>PROFIL U_3_310_75</v>
      </c>
      <c r="G1613">
        <v>75</v>
      </c>
      <c r="H1613" s="629" t="str">
        <f t="shared" si="107"/>
        <v>PROFIL U_3_310_75_75</v>
      </c>
      <c r="Q1613">
        <f t="shared" si="108"/>
        <v>0</v>
      </c>
    </row>
    <row r="1614" spans="1:17">
      <c r="A1614" s="626" t="s">
        <v>20464</v>
      </c>
      <c r="B1614" s="627">
        <v>3</v>
      </c>
      <c r="C1614" s="626">
        <v>310</v>
      </c>
      <c r="D1614" s="629" t="str">
        <f t="shared" si="105"/>
        <v>PROFIL U_3_310</v>
      </c>
      <c r="E1614">
        <v>80</v>
      </c>
      <c r="F1614" s="629" t="str">
        <f t="shared" si="106"/>
        <v>PROFIL U_3_310_80</v>
      </c>
      <c r="G1614">
        <v>80</v>
      </c>
      <c r="H1614" s="629" t="str">
        <f t="shared" si="107"/>
        <v>PROFIL U_3_310_80_80</v>
      </c>
      <c r="Q1614">
        <f t="shared" si="108"/>
        <v>0</v>
      </c>
    </row>
    <row r="1615" spans="1:17">
      <c r="A1615" s="626" t="s">
        <v>20464</v>
      </c>
      <c r="B1615" s="627">
        <v>3</v>
      </c>
      <c r="C1615" s="626">
        <v>310</v>
      </c>
      <c r="D1615" s="629" t="str">
        <f t="shared" si="105"/>
        <v>PROFIL U_3_310</v>
      </c>
      <c r="E1615">
        <v>85</v>
      </c>
      <c r="F1615" s="629" t="str">
        <f t="shared" si="106"/>
        <v>PROFIL U_3_310_85</v>
      </c>
      <c r="G1615">
        <v>85</v>
      </c>
      <c r="H1615" s="629" t="str">
        <f t="shared" si="107"/>
        <v>PROFIL U_3_310_85_85</v>
      </c>
      <c r="Q1615">
        <f t="shared" si="108"/>
        <v>0</v>
      </c>
    </row>
    <row r="1616" spans="1:17">
      <c r="A1616" s="626" t="s">
        <v>20464</v>
      </c>
      <c r="B1616" s="627">
        <v>3</v>
      </c>
      <c r="C1616" s="626">
        <v>310</v>
      </c>
      <c r="D1616" s="629" t="str">
        <f t="shared" ref="D1616:D1679" si="109">CONCATENATE(A1616,"_",B1616,"_",C1616)</f>
        <v>PROFIL U_3_310</v>
      </c>
      <c r="E1616">
        <v>90</v>
      </c>
      <c r="F1616" s="629" t="str">
        <f t="shared" ref="F1616:F1679" si="110">CONCATENATE(D1616,"_",E1616)</f>
        <v>PROFIL U_3_310_90</v>
      </c>
      <c r="G1616">
        <v>90</v>
      </c>
      <c r="H1616" s="629" t="str">
        <f t="shared" ref="H1616:H1679" si="111">CONCATENATE(F1616,"_",G1616)</f>
        <v>PROFIL U_3_310_90_90</v>
      </c>
      <c r="Q1616">
        <f t="shared" si="108"/>
        <v>0</v>
      </c>
    </row>
    <row r="1617" spans="1:17">
      <c r="A1617" s="626" t="s">
        <v>20464</v>
      </c>
      <c r="B1617" s="627">
        <v>3</v>
      </c>
      <c r="C1617" s="626">
        <v>310</v>
      </c>
      <c r="D1617" s="629" t="str">
        <f t="shared" si="109"/>
        <v>PROFIL U_3_310</v>
      </c>
      <c r="E1617">
        <v>95</v>
      </c>
      <c r="F1617" s="629" t="str">
        <f t="shared" si="110"/>
        <v>PROFIL U_3_310_95</v>
      </c>
      <c r="G1617">
        <v>95</v>
      </c>
      <c r="H1617" s="629" t="str">
        <f t="shared" si="111"/>
        <v>PROFIL U_3_310_95_95</v>
      </c>
      <c r="Q1617">
        <f t="shared" si="108"/>
        <v>0</v>
      </c>
    </row>
    <row r="1618" spans="1:17">
      <c r="A1618" s="626" t="s">
        <v>20464</v>
      </c>
      <c r="B1618" s="627">
        <v>3</v>
      </c>
      <c r="C1618" s="626">
        <v>310</v>
      </c>
      <c r="D1618" s="629" t="str">
        <f t="shared" si="109"/>
        <v>PROFIL U_3_310</v>
      </c>
      <c r="E1618">
        <v>100</v>
      </c>
      <c r="F1618" s="629" t="str">
        <f t="shared" si="110"/>
        <v>PROFIL U_3_310_100</v>
      </c>
      <c r="G1618">
        <v>100</v>
      </c>
      <c r="H1618" s="629" t="str">
        <f t="shared" si="111"/>
        <v>PROFIL U_3_310_100_100</v>
      </c>
      <c r="Q1618">
        <f t="shared" si="108"/>
        <v>0</v>
      </c>
    </row>
    <row r="1619" spans="1:17">
      <c r="A1619" s="626" t="s">
        <v>20464</v>
      </c>
      <c r="B1619" s="627">
        <v>3</v>
      </c>
      <c r="C1619" s="626">
        <v>320</v>
      </c>
      <c r="D1619" s="629" t="str">
        <f t="shared" si="109"/>
        <v>PROFIL U_3_320</v>
      </c>
      <c r="E1619">
        <v>40</v>
      </c>
      <c r="F1619" s="629" t="str">
        <f t="shared" si="110"/>
        <v>PROFIL U_3_320_40</v>
      </c>
      <c r="G1619">
        <v>40</v>
      </c>
      <c r="H1619" s="629" t="str">
        <f t="shared" si="111"/>
        <v>PROFIL U_3_320_40_40</v>
      </c>
      <c r="Q1619">
        <f t="shared" si="108"/>
        <v>0</v>
      </c>
    </row>
    <row r="1620" spans="1:17">
      <c r="A1620" s="626" t="s">
        <v>20464</v>
      </c>
      <c r="B1620" s="627">
        <v>3</v>
      </c>
      <c r="C1620" s="626">
        <v>320</v>
      </c>
      <c r="D1620" s="629" t="str">
        <f t="shared" si="109"/>
        <v>PROFIL U_3_320</v>
      </c>
      <c r="E1620">
        <v>45</v>
      </c>
      <c r="F1620" s="629" t="str">
        <f t="shared" si="110"/>
        <v>PROFIL U_3_320_45</v>
      </c>
      <c r="G1620">
        <v>45</v>
      </c>
      <c r="H1620" s="629" t="str">
        <f t="shared" si="111"/>
        <v>PROFIL U_3_320_45_45</v>
      </c>
      <c r="Q1620">
        <f t="shared" si="108"/>
        <v>0</v>
      </c>
    </row>
    <row r="1621" spans="1:17">
      <c r="A1621" s="626" t="s">
        <v>20464</v>
      </c>
      <c r="B1621" s="627">
        <v>3</v>
      </c>
      <c r="C1621" s="626">
        <v>320</v>
      </c>
      <c r="D1621" s="629" t="str">
        <f t="shared" si="109"/>
        <v>PROFIL U_3_320</v>
      </c>
      <c r="E1621">
        <v>50</v>
      </c>
      <c r="F1621" s="629" t="str">
        <f t="shared" si="110"/>
        <v>PROFIL U_3_320_50</v>
      </c>
      <c r="G1621">
        <v>50</v>
      </c>
      <c r="H1621" s="629" t="str">
        <f t="shared" si="111"/>
        <v>PROFIL U_3_320_50_50</v>
      </c>
      <c r="Q1621">
        <f t="shared" si="108"/>
        <v>0</v>
      </c>
    </row>
    <row r="1622" spans="1:17">
      <c r="A1622" s="626" t="s">
        <v>20464</v>
      </c>
      <c r="B1622" s="627">
        <v>3</v>
      </c>
      <c r="C1622" s="626">
        <v>320</v>
      </c>
      <c r="D1622" s="629" t="str">
        <f t="shared" si="109"/>
        <v>PROFIL U_3_320</v>
      </c>
      <c r="E1622">
        <v>55</v>
      </c>
      <c r="F1622" s="629" t="str">
        <f t="shared" si="110"/>
        <v>PROFIL U_3_320_55</v>
      </c>
      <c r="G1622">
        <v>55</v>
      </c>
      <c r="H1622" s="629" t="str">
        <f t="shared" si="111"/>
        <v>PROFIL U_3_320_55_55</v>
      </c>
      <c r="Q1622">
        <f t="shared" si="108"/>
        <v>0</v>
      </c>
    </row>
    <row r="1623" spans="1:17">
      <c r="A1623" s="626" t="s">
        <v>20464</v>
      </c>
      <c r="B1623" s="627">
        <v>3</v>
      </c>
      <c r="C1623" s="626">
        <v>320</v>
      </c>
      <c r="D1623" s="629" t="str">
        <f t="shared" si="109"/>
        <v>PROFIL U_3_320</v>
      </c>
      <c r="E1623">
        <v>60</v>
      </c>
      <c r="F1623" s="629" t="str">
        <f t="shared" si="110"/>
        <v>PROFIL U_3_320_60</v>
      </c>
      <c r="G1623">
        <v>60</v>
      </c>
      <c r="H1623" s="629" t="str">
        <f t="shared" si="111"/>
        <v>PROFIL U_3_320_60_60</v>
      </c>
      <c r="Q1623">
        <f t="shared" si="108"/>
        <v>0</v>
      </c>
    </row>
    <row r="1624" spans="1:17">
      <c r="A1624" s="626" t="s">
        <v>20464</v>
      </c>
      <c r="B1624" s="627">
        <v>3</v>
      </c>
      <c r="C1624" s="626">
        <v>320</v>
      </c>
      <c r="D1624" s="629" t="str">
        <f t="shared" si="109"/>
        <v>PROFIL U_3_320</v>
      </c>
      <c r="E1624">
        <v>65</v>
      </c>
      <c r="F1624" s="629" t="str">
        <f t="shared" si="110"/>
        <v>PROFIL U_3_320_65</v>
      </c>
      <c r="G1624">
        <v>65</v>
      </c>
      <c r="H1624" s="629" t="str">
        <f t="shared" si="111"/>
        <v>PROFIL U_3_320_65_65</v>
      </c>
      <c r="Q1624">
        <f t="shared" si="108"/>
        <v>0</v>
      </c>
    </row>
    <row r="1625" spans="1:17">
      <c r="A1625" s="626" t="s">
        <v>20464</v>
      </c>
      <c r="B1625" s="627">
        <v>3</v>
      </c>
      <c r="C1625" s="626">
        <v>320</v>
      </c>
      <c r="D1625" s="629" t="str">
        <f t="shared" si="109"/>
        <v>PROFIL U_3_320</v>
      </c>
      <c r="E1625">
        <v>70</v>
      </c>
      <c r="F1625" s="629" t="str">
        <f t="shared" si="110"/>
        <v>PROFIL U_3_320_70</v>
      </c>
      <c r="G1625">
        <v>70</v>
      </c>
      <c r="H1625" s="629" t="str">
        <f t="shared" si="111"/>
        <v>PROFIL U_3_320_70_70</v>
      </c>
      <c r="Q1625">
        <f t="shared" si="108"/>
        <v>0</v>
      </c>
    </row>
    <row r="1626" spans="1:17">
      <c r="A1626" s="626" t="s">
        <v>20464</v>
      </c>
      <c r="B1626" s="627">
        <v>3</v>
      </c>
      <c r="C1626" s="626">
        <v>320</v>
      </c>
      <c r="D1626" s="629" t="str">
        <f t="shared" si="109"/>
        <v>PROFIL U_3_320</v>
      </c>
      <c r="E1626">
        <v>75</v>
      </c>
      <c r="F1626" s="629" t="str">
        <f t="shared" si="110"/>
        <v>PROFIL U_3_320_75</v>
      </c>
      <c r="G1626">
        <v>75</v>
      </c>
      <c r="H1626" s="629" t="str">
        <f t="shared" si="111"/>
        <v>PROFIL U_3_320_75_75</v>
      </c>
      <c r="Q1626">
        <f t="shared" si="108"/>
        <v>0</v>
      </c>
    </row>
    <row r="1627" spans="1:17">
      <c r="A1627" s="626" t="s">
        <v>20464</v>
      </c>
      <c r="B1627" s="627">
        <v>3</v>
      </c>
      <c r="C1627" s="626">
        <v>320</v>
      </c>
      <c r="D1627" s="629" t="str">
        <f t="shared" si="109"/>
        <v>PROFIL U_3_320</v>
      </c>
      <c r="E1627">
        <v>80</v>
      </c>
      <c r="F1627" s="629" t="str">
        <f t="shared" si="110"/>
        <v>PROFIL U_3_320_80</v>
      </c>
      <c r="G1627">
        <v>80</v>
      </c>
      <c r="H1627" s="629" t="str">
        <f t="shared" si="111"/>
        <v>PROFIL U_3_320_80_80</v>
      </c>
      <c r="Q1627">
        <f t="shared" si="108"/>
        <v>0</v>
      </c>
    </row>
    <row r="1628" spans="1:17">
      <c r="A1628" s="626" t="s">
        <v>20464</v>
      </c>
      <c r="B1628" s="627">
        <v>3</v>
      </c>
      <c r="C1628" s="626">
        <v>320</v>
      </c>
      <c r="D1628" s="629" t="str">
        <f t="shared" si="109"/>
        <v>PROFIL U_3_320</v>
      </c>
      <c r="E1628">
        <v>85</v>
      </c>
      <c r="F1628" s="629" t="str">
        <f t="shared" si="110"/>
        <v>PROFIL U_3_320_85</v>
      </c>
      <c r="G1628">
        <v>85</v>
      </c>
      <c r="H1628" s="629" t="str">
        <f t="shared" si="111"/>
        <v>PROFIL U_3_320_85_85</v>
      </c>
      <c r="Q1628">
        <f t="shared" si="108"/>
        <v>0</v>
      </c>
    </row>
    <row r="1629" spans="1:17">
      <c r="A1629" s="626" t="s">
        <v>20464</v>
      </c>
      <c r="B1629" s="627">
        <v>3</v>
      </c>
      <c r="C1629" s="626">
        <v>320</v>
      </c>
      <c r="D1629" s="629" t="str">
        <f t="shared" si="109"/>
        <v>PROFIL U_3_320</v>
      </c>
      <c r="E1629">
        <v>90</v>
      </c>
      <c r="F1629" s="629" t="str">
        <f t="shared" si="110"/>
        <v>PROFIL U_3_320_90</v>
      </c>
      <c r="G1629">
        <v>90</v>
      </c>
      <c r="H1629" s="629" t="str">
        <f t="shared" si="111"/>
        <v>PROFIL U_3_320_90_90</v>
      </c>
      <c r="Q1629">
        <f t="shared" si="108"/>
        <v>0</v>
      </c>
    </row>
    <row r="1630" spans="1:17">
      <c r="A1630" s="626" t="s">
        <v>20464</v>
      </c>
      <c r="B1630" s="627">
        <v>3</v>
      </c>
      <c r="C1630" s="626">
        <v>320</v>
      </c>
      <c r="D1630" s="629" t="str">
        <f t="shared" si="109"/>
        <v>PROFIL U_3_320</v>
      </c>
      <c r="E1630">
        <v>95</v>
      </c>
      <c r="F1630" s="629" t="str">
        <f t="shared" si="110"/>
        <v>PROFIL U_3_320_95</v>
      </c>
      <c r="G1630">
        <v>95</v>
      </c>
      <c r="H1630" s="629" t="str">
        <f t="shared" si="111"/>
        <v>PROFIL U_3_320_95_95</v>
      </c>
      <c r="Q1630">
        <f t="shared" ref="Q1630:Q1693" si="112">I1630-K1630</f>
        <v>0</v>
      </c>
    </row>
    <row r="1631" spans="1:17">
      <c r="A1631" s="626" t="s">
        <v>20464</v>
      </c>
      <c r="B1631" s="627">
        <v>3</v>
      </c>
      <c r="C1631" s="626">
        <v>320</v>
      </c>
      <c r="D1631" s="629" t="str">
        <f t="shared" si="109"/>
        <v>PROFIL U_3_320</v>
      </c>
      <c r="E1631">
        <v>100</v>
      </c>
      <c r="F1631" s="629" t="str">
        <f t="shared" si="110"/>
        <v>PROFIL U_3_320_100</v>
      </c>
      <c r="G1631">
        <v>100</v>
      </c>
      <c r="H1631" s="629" t="str">
        <f t="shared" si="111"/>
        <v>PROFIL U_3_320_100_100</v>
      </c>
      <c r="Q1631">
        <f t="shared" si="112"/>
        <v>0</v>
      </c>
    </row>
    <row r="1632" spans="1:17">
      <c r="A1632" s="626" t="s">
        <v>20464</v>
      </c>
      <c r="B1632" s="627">
        <v>3</v>
      </c>
      <c r="C1632" s="626">
        <v>330</v>
      </c>
      <c r="D1632" s="629" t="str">
        <f t="shared" si="109"/>
        <v>PROFIL U_3_330</v>
      </c>
      <c r="E1632">
        <v>40</v>
      </c>
      <c r="F1632" s="629" t="str">
        <f t="shared" si="110"/>
        <v>PROFIL U_3_330_40</v>
      </c>
      <c r="G1632">
        <v>40</v>
      </c>
      <c r="H1632" s="629" t="str">
        <f t="shared" si="111"/>
        <v>PROFIL U_3_330_40_40</v>
      </c>
      <c r="Q1632">
        <f t="shared" si="112"/>
        <v>0</v>
      </c>
    </row>
    <row r="1633" spans="1:17">
      <c r="A1633" s="626" t="s">
        <v>20464</v>
      </c>
      <c r="B1633" s="627">
        <v>3</v>
      </c>
      <c r="C1633" s="626">
        <v>330</v>
      </c>
      <c r="D1633" s="629" t="str">
        <f t="shared" si="109"/>
        <v>PROFIL U_3_330</v>
      </c>
      <c r="E1633">
        <v>45</v>
      </c>
      <c r="F1633" s="629" t="str">
        <f t="shared" si="110"/>
        <v>PROFIL U_3_330_45</v>
      </c>
      <c r="G1633">
        <v>45</v>
      </c>
      <c r="H1633" s="629" t="str">
        <f t="shared" si="111"/>
        <v>PROFIL U_3_330_45_45</v>
      </c>
      <c r="Q1633">
        <f t="shared" si="112"/>
        <v>0</v>
      </c>
    </row>
    <row r="1634" spans="1:17">
      <c r="A1634" s="626" t="s">
        <v>20464</v>
      </c>
      <c r="B1634" s="627">
        <v>3</v>
      </c>
      <c r="C1634" s="626">
        <v>330</v>
      </c>
      <c r="D1634" s="629" t="str">
        <f t="shared" si="109"/>
        <v>PROFIL U_3_330</v>
      </c>
      <c r="E1634">
        <v>50</v>
      </c>
      <c r="F1634" s="629" t="str">
        <f t="shared" si="110"/>
        <v>PROFIL U_3_330_50</v>
      </c>
      <c r="G1634">
        <v>50</v>
      </c>
      <c r="H1634" s="629" t="str">
        <f t="shared" si="111"/>
        <v>PROFIL U_3_330_50_50</v>
      </c>
      <c r="Q1634">
        <f t="shared" si="112"/>
        <v>0</v>
      </c>
    </row>
    <row r="1635" spans="1:17">
      <c r="A1635" s="626" t="s">
        <v>20464</v>
      </c>
      <c r="B1635" s="627">
        <v>3</v>
      </c>
      <c r="C1635" s="626">
        <v>330</v>
      </c>
      <c r="D1635" s="629" t="str">
        <f t="shared" si="109"/>
        <v>PROFIL U_3_330</v>
      </c>
      <c r="E1635">
        <v>55</v>
      </c>
      <c r="F1635" s="629" t="str">
        <f t="shared" si="110"/>
        <v>PROFIL U_3_330_55</v>
      </c>
      <c r="G1635">
        <v>55</v>
      </c>
      <c r="H1635" s="629" t="str">
        <f t="shared" si="111"/>
        <v>PROFIL U_3_330_55_55</v>
      </c>
      <c r="Q1635">
        <f t="shared" si="112"/>
        <v>0</v>
      </c>
    </row>
    <row r="1636" spans="1:17">
      <c r="A1636" s="626" t="s">
        <v>20464</v>
      </c>
      <c r="B1636" s="627">
        <v>3</v>
      </c>
      <c r="C1636" s="626">
        <v>330</v>
      </c>
      <c r="D1636" s="629" t="str">
        <f t="shared" si="109"/>
        <v>PROFIL U_3_330</v>
      </c>
      <c r="E1636">
        <v>60</v>
      </c>
      <c r="F1636" s="629" t="str">
        <f t="shared" si="110"/>
        <v>PROFIL U_3_330_60</v>
      </c>
      <c r="G1636">
        <v>60</v>
      </c>
      <c r="H1636" s="629" t="str">
        <f t="shared" si="111"/>
        <v>PROFIL U_3_330_60_60</v>
      </c>
      <c r="Q1636">
        <f t="shared" si="112"/>
        <v>0</v>
      </c>
    </row>
    <row r="1637" spans="1:17">
      <c r="A1637" s="626" t="s">
        <v>20464</v>
      </c>
      <c r="B1637" s="627">
        <v>3</v>
      </c>
      <c r="C1637" s="626">
        <v>330</v>
      </c>
      <c r="D1637" s="629" t="str">
        <f t="shared" si="109"/>
        <v>PROFIL U_3_330</v>
      </c>
      <c r="E1637">
        <v>65</v>
      </c>
      <c r="F1637" s="629" t="str">
        <f t="shared" si="110"/>
        <v>PROFIL U_3_330_65</v>
      </c>
      <c r="G1637">
        <v>65</v>
      </c>
      <c r="H1637" s="629" t="str">
        <f t="shared" si="111"/>
        <v>PROFIL U_3_330_65_65</v>
      </c>
      <c r="Q1637">
        <f t="shared" si="112"/>
        <v>0</v>
      </c>
    </row>
    <row r="1638" spans="1:17">
      <c r="A1638" s="626" t="s">
        <v>20464</v>
      </c>
      <c r="B1638" s="627">
        <v>3</v>
      </c>
      <c r="C1638" s="626">
        <v>330</v>
      </c>
      <c r="D1638" s="629" t="str">
        <f t="shared" si="109"/>
        <v>PROFIL U_3_330</v>
      </c>
      <c r="E1638">
        <v>70</v>
      </c>
      <c r="F1638" s="629" t="str">
        <f t="shared" si="110"/>
        <v>PROFIL U_3_330_70</v>
      </c>
      <c r="G1638">
        <v>70</v>
      </c>
      <c r="H1638" s="629" t="str">
        <f t="shared" si="111"/>
        <v>PROFIL U_3_330_70_70</v>
      </c>
      <c r="Q1638">
        <f t="shared" si="112"/>
        <v>0</v>
      </c>
    </row>
    <row r="1639" spans="1:17">
      <c r="A1639" s="626" t="s">
        <v>20464</v>
      </c>
      <c r="B1639" s="627">
        <v>3</v>
      </c>
      <c r="C1639" s="626">
        <v>330</v>
      </c>
      <c r="D1639" s="629" t="str">
        <f t="shared" si="109"/>
        <v>PROFIL U_3_330</v>
      </c>
      <c r="E1639">
        <v>75</v>
      </c>
      <c r="F1639" s="629" t="str">
        <f t="shared" si="110"/>
        <v>PROFIL U_3_330_75</v>
      </c>
      <c r="G1639">
        <v>75</v>
      </c>
      <c r="H1639" s="629" t="str">
        <f t="shared" si="111"/>
        <v>PROFIL U_3_330_75_75</v>
      </c>
      <c r="Q1639">
        <f t="shared" si="112"/>
        <v>0</v>
      </c>
    </row>
    <row r="1640" spans="1:17">
      <c r="A1640" s="626" t="s">
        <v>20464</v>
      </c>
      <c r="B1640" s="627">
        <v>3</v>
      </c>
      <c r="C1640" s="626">
        <v>330</v>
      </c>
      <c r="D1640" s="629" t="str">
        <f t="shared" si="109"/>
        <v>PROFIL U_3_330</v>
      </c>
      <c r="E1640">
        <v>80</v>
      </c>
      <c r="F1640" s="629" t="str">
        <f t="shared" si="110"/>
        <v>PROFIL U_3_330_80</v>
      </c>
      <c r="G1640">
        <v>80</v>
      </c>
      <c r="H1640" s="629" t="str">
        <f t="shared" si="111"/>
        <v>PROFIL U_3_330_80_80</v>
      </c>
      <c r="Q1640">
        <f t="shared" si="112"/>
        <v>0</v>
      </c>
    </row>
    <row r="1641" spans="1:17">
      <c r="A1641" s="626" t="s">
        <v>20464</v>
      </c>
      <c r="B1641" s="627">
        <v>3</v>
      </c>
      <c r="C1641" s="626">
        <v>330</v>
      </c>
      <c r="D1641" s="629" t="str">
        <f t="shared" si="109"/>
        <v>PROFIL U_3_330</v>
      </c>
      <c r="E1641">
        <v>85</v>
      </c>
      <c r="F1641" s="629" t="str">
        <f t="shared" si="110"/>
        <v>PROFIL U_3_330_85</v>
      </c>
      <c r="G1641">
        <v>85</v>
      </c>
      <c r="H1641" s="629" t="str">
        <f t="shared" si="111"/>
        <v>PROFIL U_3_330_85_85</v>
      </c>
      <c r="Q1641">
        <f t="shared" si="112"/>
        <v>0</v>
      </c>
    </row>
    <row r="1642" spans="1:17">
      <c r="A1642" s="626" t="s">
        <v>20464</v>
      </c>
      <c r="B1642" s="627">
        <v>3</v>
      </c>
      <c r="C1642" s="626">
        <v>330</v>
      </c>
      <c r="D1642" s="629" t="str">
        <f t="shared" si="109"/>
        <v>PROFIL U_3_330</v>
      </c>
      <c r="E1642">
        <v>90</v>
      </c>
      <c r="F1642" s="629" t="str">
        <f t="shared" si="110"/>
        <v>PROFIL U_3_330_90</v>
      </c>
      <c r="G1642">
        <v>90</v>
      </c>
      <c r="H1642" s="629" t="str">
        <f t="shared" si="111"/>
        <v>PROFIL U_3_330_90_90</v>
      </c>
      <c r="Q1642">
        <f t="shared" si="112"/>
        <v>0</v>
      </c>
    </row>
    <row r="1643" spans="1:17">
      <c r="A1643" s="626" t="s">
        <v>20464</v>
      </c>
      <c r="B1643" s="627">
        <v>3</v>
      </c>
      <c r="C1643" s="626">
        <v>330</v>
      </c>
      <c r="D1643" s="629" t="str">
        <f t="shared" si="109"/>
        <v>PROFIL U_3_330</v>
      </c>
      <c r="E1643">
        <v>95</v>
      </c>
      <c r="F1643" s="629" t="str">
        <f t="shared" si="110"/>
        <v>PROFIL U_3_330_95</v>
      </c>
      <c r="G1643">
        <v>95</v>
      </c>
      <c r="H1643" s="629" t="str">
        <f t="shared" si="111"/>
        <v>PROFIL U_3_330_95_95</v>
      </c>
      <c r="Q1643">
        <f t="shared" si="112"/>
        <v>0</v>
      </c>
    </row>
    <row r="1644" spans="1:17">
      <c r="A1644" s="626" t="s">
        <v>20464</v>
      </c>
      <c r="B1644" s="627">
        <v>3</v>
      </c>
      <c r="C1644" s="626">
        <v>330</v>
      </c>
      <c r="D1644" s="629" t="str">
        <f t="shared" si="109"/>
        <v>PROFIL U_3_330</v>
      </c>
      <c r="E1644">
        <v>100</v>
      </c>
      <c r="F1644" s="629" t="str">
        <f t="shared" si="110"/>
        <v>PROFIL U_3_330_100</v>
      </c>
      <c r="G1644">
        <v>100</v>
      </c>
      <c r="H1644" s="629" t="str">
        <f t="shared" si="111"/>
        <v>PROFIL U_3_330_100_100</v>
      </c>
      <c r="Q1644">
        <f t="shared" si="112"/>
        <v>0</v>
      </c>
    </row>
    <row r="1645" spans="1:17">
      <c r="A1645" s="626" t="s">
        <v>20464</v>
      </c>
      <c r="B1645" s="627">
        <v>3</v>
      </c>
      <c r="C1645" s="626">
        <v>340</v>
      </c>
      <c r="D1645" s="629" t="str">
        <f t="shared" si="109"/>
        <v>PROFIL U_3_340</v>
      </c>
      <c r="E1645">
        <v>40</v>
      </c>
      <c r="F1645" s="629" t="str">
        <f t="shared" si="110"/>
        <v>PROFIL U_3_340_40</v>
      </c>
      <c r="G1645">
        <v>40</v>
      </c>
      <c r="H1645" s="629" t="str">
        <f t="shared" si="111"/>
        <v>PROFIL U_3_340_40_40</v>
      </c>
      <c r="Q1645">
        <f t="shared" si="112"/>
        <v>0</v>
      </c>
    </row>
    <row r="1646" spans="1:17">
      <c r="A1646" s="626" t="s">
        <v>20464</v>
      </c>
      <c r="B1646" s="627">
        <v>3</v>
      </c>
      <c r="C1646" s="626">
        <v>340</v>
      </c>
      <c r="D1646" s="629" t="str">
        <f t="shared" si="109"/>
        <v>PROFIL U_3_340</v>
      </c>
      <c r="E1646">
        <v>45</v>
      </c>
      <c r="F1646" s="629" t="str">
        <f t="shared" si="110"/>
        <v>PROFIL U_3_340_45</v>
      </c>
      <c r="G1646">
        <v>45</v>
      </c>
      <c r="H1646" s="629" t="str">
        <f t="shared" si="111"/>
        <v>PROFIL U_3_340_45_45</v>
      </c>
      <c r="Q1646">
        <f t="shared" si="112"/>
        <v>0</v>
      </c>
    </row>
    <row r="1647" spans="1:17">
      <c r="A1647" s="626" t="s">
        <v>20464</v>
      </c>
      <c r="B1647" s="627">
        <v>3</v>
      </c>
      <c r="C1647" s="626">
        <v>340</v>
      </c>
      <c r="D1647" s="629" t="str">
        <f t="shared" si="109"/>
        <v>PROFIL U_3_340</v>
      </c>
      <c r="E1647">
        <v>50</v>
      </c>
      <c r="F1647" s="629" t="str">
        <f t="shared" si="110"/>
        <v>PROFIL U_3_340_50</v>
      </c>
      <c r="G1647">
        <v>50</v>
      </c>
      <c r="H1647" s="629" t="str">
        <f t="shared" si="111"/>
        <v>PROFIL U_3_340_50_50</v>
      </c>
      <c r="Q1647">
        <f t="shared" si="112"/>
        <v>0</v>
      </c>
    </row>
    <row r="1648" spans="1:17">
      <c r="A1648" s="626" t="s">
        <v>20464</v>
      </c>
      <c r="B1648" s="627">
        <v>3</v>
      </c>
      <c r="C1648" s="626">
        <v>340</v>
      </c>
      <c r="D1648" s="629" t="str">
        <f t="shared" si="109"/>
        <v>PROFIL U_3_340</v>
      </c>
      <c r="E1648">
        <v>55</v>
      </c>
      <c r="F1648" s="629" t="str">
        <f t="shared" si="110"/>
        <v>PROFIL U_3_340_55</v>
      </c>
      <c r="G1648">
        <v>55</v>
      </c>
      <c r="H1648" s="629" t="str">
        <f t="shared" si="111"/>
        <v>PROFIL U_3_340_55_55</v>
      </c>
      <c r="Q1648">
        <f t="shared" si="112"/>
        <v>0</v>
      </c>
    </row>
    <row r="1649" spans="1:17">
      <c r="A1649" s="626" t="s">
        <v>20464</v>
      </c>
      <c r="B1649" s="627">
        <v>3</v>
      </c>
      <c r="C1649" s="626">
        <v>340</v>
      </c>
      <c r="D1649" s="629" t="str">
        <f t="shared" si="109"/>
        <v>PROFIL U_3_340</v>
      </c>
      <c r="E1649">
        <v>60</v>
      </c>
      <c r="F1649" s="629" t="str">
        <f t="shared" si="110"/>
        <v>PROFIL U_3_340_60</v>
      </c>
      <c r="G1649">
        <v>60</v>
      </c>
      <c r="H1649" s="629" t="str">
        <f t="shared" si="111"/>
        <v>PROFIL U_3_340_60_60</v>
      </c>
      <c r="Q1649">
        <f t="shared" si="112"/>
        <v>0</v>
      </c>
    </row>
    <row r="1650" spans="1:17">
      <c r="A1650" s="626" t="s">
        <v>20464</v>
      </c>
      <c r="B1650" s="627">
        <v>3</v>
      </c>
      <c r="C1650" s="626">
        <v>340</v>
      </c>
      <c r="D1650" s="629" t="str">
        <f t="shared" si="109"/>
        <v>PROFIL U_3_340</v>
      </c>
      <c r="E1650">
        <v>65</v>
      </c>
      <c r="F1650" s="629" t="str">
        <f t="shared" si="110"/>
        <v>PROFIL U_3_340_65</v>
      </c>
      <c r="G1650">
        <v>65</v>
      </c>
      <c r="H1650" s="629" t="str">
        <f t="shared" si="111"/>
        <v>PROFIL U_3_340_65_65</v>
      </c>
      <c r="Q1650">
        <f t="shared" si="112"/>
        <v>0</v>
      </c>
    </row>
    <row r="1651" spans="1:17">
      <c r="A1651" s="626" t="s">
        <v>20464</v>
      </c>
      <c r="B1651" s="627">
        <v>3</v>
      </c>
      <c r="C1651" s="626">
        <v>340</v>
      </c>
      <c r="D1651" s="629" t="str">
        <f t="shared" si="109"/>
        <v>PROFIL U_3_340</v>
      </c>
      <c r="E1651">
        <v>70</v>
      </c>
      <c r="F1651" s="629" t="str">
        <f t="shared" si="110"/>
        <v>PROFIL U_3_340_70</v>
      </c>
      <c r="G1651">
        <v>70</v>
      </c>
      <c r="H1651" s="629" t="str">
        <f t="shared" si="111"/>
        <v>PROFIL U_3_340_70_70</v>
      </c>
      <c r="Q1651">
        <f t="shared" si="112"/>
        <v>0</v>
      </c>
    </row>
    <row r="1652" spans="1:17">
      <c r="A1652" s="626" t="s">
        <v>20464</v>
      </c>
      <c r="B1652" s="627">
        <v>3</v>
      </c>
      <c r="C1652" s="626">
        <v>340</v>
      </c>
      <c r="D1652" s="629" t="str">
        <f t="shared" si="109"/>
        <v>PROFIL U_3_340</v>
      </c>
      <c r="E1652">
        <v>75</v>
      </c>
      <c r="F1652" s="629" t="str">
        <f t="shared" si="110"/>
        <v>PROFIL U_3_340_75</v>
      </c>
      <c r="G1652">
        <v>75</v>
      </c>
      <c r="H1652" s="629" t="str">
        <f t="shared" si="111"/>
        <v>PROFIL U_3_340_75_75</v>
      </c>
      <c r="Q1652">
        <f t="shared" si="112"/>
        <v>0</v>
      </c>
    </row>
    <row r="1653" spans="1:17">
      <c r="A1653" s="626" t="s">
        <v>20464</v>
      </c>
      <c r="B1653" s="627">
        <v>3</v>
      </c>
      <c r="C1653" s="626">
        <v>340</v>
      </c>
      <c r="D1653" s="629" t="str">
        <f t="shared" si="109"/>
        <v>PROFIL U_3_340</v>
      </c>
      <c r="E1653">
        <v>80</v>
      </c>
      <c r="F1653" s="629" t="str">
        <f t="shared" si="110"/>
        <v>PROFIL U_3_340_80</v>
      </c>
      <c r="G1653">
        <v>80</v>
      </c>
      <c r="H1653" s="629" t="str">
        <f t="shared" si="111"/>
        <v>PROFIL U_3_340_80_80</v>
      </c>
      <c r="Q1653">
        <f t="shared" si="112"/>
        <v>0</v>
      </c>
    </row>
    <row r="1654" spans="1:17">
      <c r="A1654" s="626" t="s">
        <v>20464</v>
      </c>
      <c r="B1654" s="627">
        <v>3</v>
      </c>
      <c r="C1654" s="626">
        <v>340</v>
      </c>
      <c r="D1654" s="629" t="str">
        <f t="shared" si="109"/>
        <v>PROFIL U_3_340</v>
      </c>
      <c r="E1654">
        <v>85</v>
      </c>
      <c r="F1654" s="629" t="str">
        <f t="shared" si="110"/>
        <v>PROFIL U_3_340_85</v>
      </c>
      <c r="G1654">
        <v>85</v>
      </c>
      <c r="H1654" s="629" t="str">
        <f t="shared" si="111"/>
        <v>PROFIL U_3_340_85_85</v>
      </c>
      <c r="Q1654">
        <f t="shared" si="112"/>
        <v>0</v>
      </c>
    </row>
    <row r="1655" spans="1:17">
      <c r="A1655" s="626" t="s">
        <v>20464</v>
      </c>
      <c r="B1655" s="627">
        <v>3</v>
      </c>
      <c r="C1655" s="626">
        <v>340</v>
      </c>
      <c r="D1655" s="629" t="str">
        <f t="shared" si="109"/>
        <v>PROFIL U_3_340</v>
      </c>
      <c r="E1655">
        <v>90</v>
      </c>
      <c r="F1655" s="629" t="str">
        <f t="shared" si="110"/>
        <v>PROFIL U_3_340_90</v>
      </c>
      <c r="G1655">
        <v>90</v>
      </c>
      <c r="H1655" s="629" t="str">
        <f t="shared" si="111"/>
        <v>PROFIL U_3_340_90_90</v>
      </c>
      <c r="Q1655">
        <f t="shared" si="112"/>
        <v>0</v>
      </c>
    </row>
    <row r="1656" spans="1:17">
      <c r="A1656" s="626" t="s">
        <v>20464</v>
      </c>
      <c r="B1656" s="627">
        <v>3</v>
      </c>
      <c r="C1656" s="626">
        <v>340</v>
      </c>
      <c r="D1656" s="629" t="str">
        <f t="shared" si="109"/>
        <v>PROFIL U_3_340</v>
      </c>
      <c r="E1656">
        <v>95</v>
      </c>
      <c r="F1656" s="629" t="str">
        <f t="shared" si="110"/>
        <v>PROFIL U_3_340_95</v>
      </c>
      <c r="G1656">
        <v>95</v>
      </c>
      <c r="H1656" s="629" t="str">
        <f t="shared" si="111"/>
        <v>PROFIL U_3_340_95_95</v>
      </c>
      <c r="Q1656">
        <f t="shared" si="112"/>
        <v>0</v>
      </c>
    </row>
    <row r="1657" spans="1:17">
      <c r="A1657" s="626" t="s">
        <v>20464</v>
      </c>
      <c r="B1657" s="627">
        <v>3</v>
      </c>
      <c r="C1657" s="626">
        <v>340</v>
      </c>
      <c r="D1657" s="629" t="str">
        <f t="shared" si="109"/>
        <v>PROFIL U_3_340</v>
      </c>
      <c r="E1657">
        <v>100</v>
      </c>
      <c r="F1657" s="629" t="str">
        <f t="shared" si="110"/>
        <v>PROFIL U_3_340_100</v>
      </c>
      <c r="G1657">
        <v>100</v>
      </c>
      <c r="H1657" s="629" t="str">
        <f t="shared" si="111"/>
        <v>PROFIL U_3_340_100_100</v>
      </c>
      <c r="Q1657">
        <f t="shared" si="112"/>
        <v>0</v>
      </c>
    </row>
    <row r="1658" spans="1:17">
      <c r="A1658" s="626" t="s">
        <v>20464</v>
      </c>
      <c r="B1658" s="627">
        <v>3</v>
      </c>
      <c r="C1658" s="626">
        <v>350</v>
      </c>
      <c r="D1658" s="629" t="str">
        <f t="shared" si="109"/>
        <v>PROFIL U_3_350</v>
      </c>
      <c r="E1658">
        <v>40</v>
      </c>
      <c r="F1658" s="629" t="str">
        <f t="shared" si="110"/>
        <v>PROFIL U_3_350_40</v>
      </c>
      <c r="G1658">
        <v>40</v>
      </c>
      <c r="H1658" s="629" t="str">
        <f t="shared" si="111"/>
        <v>PROFIL U_3_350_40_40</v>
      </c>
      <c r="Q1658">
        <f t="shared" si="112"/>
        <v>0</v>
      </c>
    </row>
    <row r="1659" spans="1:17">
      <c r="A1659" s="626" t="s">
        <v>20464</v>
      </c>
      <c r="B1659" s="627">
        <v>3</v>
      </c>
      <c r="C1659" s="626">
        <v>350</v>
      </c>
      <c r="D1659" s="629" t="str">
        <f t="shared" si="109"/>
        <v>PROFIL U_3_350</v>
      </c>
      <c r="E1659">
        <v>45</v>
      </c>
      <c r="F1659" s="629" t="str">
        <f t="shared" si="110"/>
        <v>PROFIL U_3_350_45</v>
      </c>
      <c r="G1659">
        <v>45</v>
      </c>
      <c r="H1659" s="629" t="str">
        <f t="shared" si="111"/>
        <v>PROFIL U_3_350_45_45</v>
      </c>
      <c r="Q1659">
        <f t="shared" si="112"/>
        <v>0</v>
      </c>
    </row>
    <row r="1660" spans="1:17">
      <c r="A1660" s="626" t="s">
        <v>20464</v>
      </c>
      <c r="B1660" s="627">
        <v>3</v>
      </c>
      <c r="C1660" s="626">
        <v>350</v>
      </c>
      <c r="D1660" s="629" t="str">
        <f t="shared" si="109"/>
        <v>PROFIL U_3_350</v>
      </c>
      <c r="E1660">
        <v>50</v>
      </c>
      <c r="F1660" s="629" t="str">
        <f t="shared" si="110"/>
        <v>PROFIL U_3_350_50</v>
      </c>
      <c r="G1660">
        <v>50</v>
      </c>
      <c r="H1660" s="629" t="str">
        <f t="shared" si="111"/>
        <v>PROFIL U_3_350_50_50</v>
      </c>
      <c r="Q1660">
        <f t="shared" si="112"/>
        <v>0</v>
      </c>
    </row>
    <row r="1661" spans="1:17">
      <c r="A1661" s="626" t="s">
        <v>20464</v>
      </c>
      <c r="B1661" s="627">
        <v>3</v>
      </c>
      <c r="C1661" s="626">
        <v>350</v>
      </c>
      <c r="D1661" s="629" t="str">
        <f t="shared" si="109"/>
        <v>PROFIL U_3_350</v>
      </c>
      <c r="E1661">
        <v>55</v>
      </c>
      <c r="F1661" s="629" t="str">
        <f t="shared" si="110"/>
        <v>PROFIL U_3_350_55</v>
      </c>
      <c r="G1661">
        <v>55</v>
      </c>
      <c r="H1661" s="629" t="str">
        <f t="shared" si="111"/>
        <v>PROFIL U_3_350_55_55</v>
      </c>
      <c r="Q1661">
        <f t="shared" si="112"/>
        <v>0</v>
      </c>
    </row>
    <row r="1662" spans="1:17">
      <c r="A1662" s="626" t="s">
        <v>20464</v>
      </c>
      <c r="B1662" s="627">
        <v>3</v>
      </c>
      <c r="C1662" s="626">
        <v>350</v>
      </c>
      <c r="D1662" s="629" t="str">
        <f t="shared" si="109"/>
        <v>PROFIL U_3_350</v>
      </c>
      <c r="E1662">
        <v>60</v>
      </c>
      <c r="F1662" s="629" t="str">
        <f t="shared" si="110"/>
        <v>PROFIL U_3_350_60</v>
      </c>
      <c r="G1662">
        <v>60</v>
      </c>
      <c r="H1662" s="629" t="str">
        <f t="shared" si="111"/>
        <v>PROFIL U_3_350_60_60</v>
      </c>
      <c r="Q1662">
        <f t="shared" si="112"/>
        <v>0</v>
      </c>
    </row>
    <row r="1663" spans="1:17">
      <c r="A1663" s="626" t="s">
        <v>20464</v>
      </c>
      <c r="B1663" s="627">
        <v>3</v>
      </c>
      <c r="C1663" s="626">
        <v>350</v>
      </c>
      <c r="D1663" s="629" t="str">
        <f t="shared" si="109"/>
        <v>PROFIL U_3_350</v>
      </c>
      <c r="E1663">
        <v>65</v>
      </c>
      <c r="F1663" s="629" t="str">
        <f t="shared" si="110"/>
        <v>PROFIL U_3_350_65</v>
      </c>
      <c r="G1663">
        <v>65</v>
      </c>
      <c r="H1663" s="629" t="str">
        <f t="shared" si="111"/>
        <v>PROFIL U_3_350_65_65</v>
      </c>
      <c r="Q1663">
        <f t="shared" si="112"/>
        <v>0</v>
      </c>
    </row>
    <row r="1664" spans="1:17">
      <c r="A1664" s="626" t="s">
        <v>20464</v>
      </c>
      <c r="B1664" s="627">
        <v>3</v>
      </c>
      <c r="C1664" s="626">
        <v>350</v>
      </c>
      <c r="D1664" s="629" t="str">
        <f t="shared" si="109"/>
        <v>PROFIL U_3_350</v>
      </c>
      <c r="E1664">
        <v>70</v>
      </c>
      <c r="F1664" s="629" t="str">
        <f t="shared" si="110"/>
        <v>PROFIL U_3_350_70</v>
      </c>
      <c r="G1664">
        <v>70</v>
      </c>
      <c r="H1664" s="629" t="str">
        <f t="shared" si="111"/>
        <v>PROFIL U_3_350_70_70</v>
      </c>
      <c r="Q1664">
        <f t="shared" si="112"/>
        <v>0</v>
      </c>
    </row>
    <row r="1665" spans="1:17">
      <c r="A1665" s="626" t="s">
        <v>20464</v>
      </c>
      <c r="B1665" s="627">
        <v>3</v>
      </c>
      <c r="C1665" s="626">
        <v>350</v>
      </c>
      <c r="D1665" s="629" t="str">
        <f t="shared" si="109"/>
        <v>PROFIL U_3_350</v>
      </c>
      <c r="E1665">
        <v>75</v>
      </c>
      <c r="F1665" s="629" t="str">
        <f t="shared" si="110"/>
        <v>PROFIL U_3_350_75</v>
      </c>
      <c r="G1665">
        <v>75</v>
      </c>
      <c r="H1665" s="629" t="str">
        <f t="shared" si="111"/>
        <v>PROFIL U_3_350_75_75</v>
      </c>
      <c r="Q1665">
        <f t="shared" si="112"/>
        <v>0</v>
      </c>
    </row>
    <row r="1666" spans="1:17">
      <c r="A1666" s="626" t="s">
        <v>20464</v>
      </c>
      <c r="B1666" s="627">
        <v>3</v>
      </c>
      <c r="C1666" s="626">
        <v>350</v>
      </c>
      <c r="D1666" s="629" t="str">
        <f t="shared" si="109"/>
        <v>PROFIL U_3_350</v>
      </c>
      <c r="E1666">
        <v>80</v>
      </c>
      <c r="F1666" s="629" t="str">
        <f t="shared" si="110"/>
        <v>PROFIL U_3_350_80</v>
      </c>
      <c r="G1666">
        <v>80</v>
      </c>
      <c r="H1666" s="629" t="str">
        <f t="shared" si="111"/>
        <v>PROFIL U_3_350_80_80</v>
      </c>
      <c r="Q1666">
        <f t="shared" si="112"/>
        <v>0</v>
      </c>
    </row>
    <row r="1667" spans="1:17">
      <c r="A1667" s="626" t="s">
        <v>20464</v>
      </c>
      <c r="B1667" s="627">
        <v>3</v>
      </c>
      <c r="C1667" s="626">
        <v>350</v>
      </c>
      <c r="D1667" s="629" t="str">
        <f t="shared" si="109"/>
        <v>PROFIL U_3_350</v>
      </c>
      <c r="E1667">
        <v>85</v>
      </c>
      <c r="F1667" s="629" t="str">
        <f t="shared" si="110"/>
        <v>PROFIL U_3_350_85</v>
      </c>
      <c r="G1667">
        <v>85</v>
      </c>
      <c r="H1667" s="629" t="str">
        <f t="shared" si="111"/>
        <v>PROFIL U_3_350_85_85</v>
      </c>
      <c r="Q1667">
        <f t="shared" si="112"/>
        <v>0</v>
      </c>
    </row>
    <row r="1668" spans="1:17">
      <c r="A1668" s="626" t="s">
        <v>20464</v>
      </c>
      <c r="B1668" s="627">
        <v>3</v>
      </c>
      <c r="C1668" s="626">
        <v>350</v>
      </c>
      <c r="D1668" s="629" t="str">
        <f t="shared" si="109"/>
        <v>PROFIL U_3_350</v>
      </c>
      <c r="E1668">
        <v>90</v>
      </c>
      <c r="F1668" s="629" t="str">
        <f t="shared" si="110"/>
        <v>PROFIL U_3_350_90</v>
      </c>
      <c r="G1668">
        <v>90</v>
      </c>
      <c r="H1668" s="629" t="str">
        <f t="shared" si="111"/>
        <v>PROFIL U_3_350_90_90</v>
      </c>
      <c r="Q1668">
        <f t="shared" si="112"/>
        <v>0</v>
      </c>
    </row>
    <row r="1669" spans="1:17">
      <c r="A1669" s="626" t="s">
        <v>20464</v>
      </c>
      <c r="B1669" s="627">
        <v>3</v>
      </c>
      <c r="C1669" s="626">
        <v>350</v>
      </c>
      <c r="D1669" s="629" t="str">
        <f t="shared" si="109"/>
        <v>PROFIL U_3_350</v>
      </c>
      <c r="E1669">
        <v>95</v>
      </c>
      <c r="F1669" s="629" t="str">
        <f t="shared" si="110"/>
        <v>PROFIL U_3_350_95</v>
      </c>
      <c r="G1669">
        <v>95</v>
      </c>
      <c r="H1669" s="629" t="str">
        <f t="shared" si="111"/>
        <v>PROFIL U_3_350_95_95</v>
      </c>
      <c r="Q1669">
        <f t="shared" si="112"/>
        <v>0</v>
      </c>
    </row>
    <row r="1670" spans="1:17">
      <c r="A1670" s="626" t="s">
        <v>20464</v>
      </c>
      <c r="B1670" s="627">
        <v>3</v>
      </c>
      <c r="C1670" s="626">
        <v>350</v>
      </c>
      <c r="D1670" s="629" t="str">
        <f t="shared" si="109"/>
        <v>PROFIL U_3_350</v>
      </c>
      <c r="E1670">
        <v>100</v>
      </c>
      <c r="F1670" s="629" t="str">
        <f t="shared" si="110"/>
        <v>PROFIL U_3_350_100</v>
      </c>
      <c r="G1670">
        <v>100</v>
      </c>
      <c r="H1670" s="629" t="str">
        <f t="shared" si="111"/>
        <v>PROFIL U_3_350_100_100</v>
      </c>
      <c r="Q1670">
        <f t="shared" si="112"/>
        <v>0</v>
      </c>
    </row>
    <row r="1671" spans="1:17">
      <c r="A1671" s="626" t="s">
        <v>20464</v>
      </c>
      <c r="B1671" s="627">
        <v>3</v>
      </c>
      <c r="C1671" s="626">
        <v>360</v>
      </c>
      <c r="D1671" s="629" t="str">
        <f t="shared" si="109"/>
        <v>PROFIL U_3_360</v>
      </c>
      <c r="E1671">
        <v>40</v>
      </c>
      <c r="F1671" s="629" t="str">
        <f t="shared" si="110"/>
        <v>PROFIL U_3_360_40</v>
      </c>
      <c r="G1671">
        <v>40</v>
      </c>
      <c r="H1671" s="629" t="str">
        <f t="shared" si="111"/>
        <v>PROFIL U_3_360_40_40</v>
      </c>
      <c r="Q1671">
        <f t="shared" si="112"/>
        <v>0</v>
      </c>
    </row>
    <row r="1672" spans="1:17">
      <c r="A1672" s="626" t="s">
        <v>20464</v>
      </c>
      <c r="B1672" s="627">
        <v>3</v>
      </c>
      <c r="C1672" s="626">
        <v>360</v>
      </c>
      <c r="D1672" s="629" t="str">
        <f t="shared" si="109"/>
        <v>PROFIL U_3_360</v>
      </c>
      <c r="E1672">
        <v>45</v>
      </c>
      <c r="F1672" s="629" t="str">
        <f t="shared" si="110"/>
        <v>PROFIL U_3_360_45</v>
      </c>
      <c r="G1672">
        <v>45</v>
      </c>
      <c r="H1672" s="629" t="str">
        <f t="shared" si="111"/>
        <v>PROFIL U_3_360_45_45</v>
      </c>
      <c r="Q1672">
        <f t="shared" si="112"/>
        <v>0</v>
      </c>
    </row>
    <row r="1673" spans="1:17">
      <c r="A1673" s="626" t="s">
        <v>20464</v>
      </c>
      <c r="B1673" s="627">
        <v>3</v>
      </c>
      <c r="C1673" s="626">
        <v>360</v>
      </c>
      <c r="D1673" s="629" t="str">
        <f t="shared" si="109"/>
        <v>PROFIL U_3_360</v>
      </c>
      <c r="E1673">
        <v>50</v>
      </c>
      <c r="F1673" s="629" t="str">
        <f t="shared" si="110"/>
        <v>PROFIL U_3_360_50</v>
      </c>
      <c r="G1673">
        <v>50</v>
      </c>
      <c r="H1673" s="629" t="str">
        <f t="shared" si="111"/>
        <v>PROFIL U_3_360_50_50</v>
      </c>
      <c r="Q1673">
        <f t="shared" si="112"/>
        <v>0</v>
      </c>
    </row>
    <row r="1674" spans="1:17">
      <c r="A1674" s="626" t="s">
        <v>20464</v>
      </c>
      <c r="B1674" s="627">
        <v>3</v>
      </c>
      <c r="C1674" s="626">
        <v>360</v>
      </c>
      <c r="D1674" s="629" t="str">
        <f t="shared" si="109"/>
        <v>PROFIL U_3_360</v>
      </c>
      <c r="E1674">
        <v>55</v>
      </c>
      <c r="F1674" s="629" t="str">
        <f t="shared" si="110"/>
        <v>PROFIL U_3_360_55</v>
      </c>
      <c r="G1674">
        <v>55</v>
      </c>
      <c r="H1674" s="629" t="str">
        <f t="shared" si="111"/>
        <v>PROFIL U_3_360_55_55</v>
      </c>
      <c r="Q1674">
        <f t="shared" si="112"/>
        <v>0</v>
      </c>
    </row>
    <row r="1675" spans="1:17">
      <c r="A1675" s="626" t="s">
        <v>20464</v>
      </c>
      <c r="B1675" s="627">
        <v>3</v>
      </c>
      <c r="C1675" s="626">
        <v>360</v>
      </c>
      <c r="D1675" s="629" t="str">
        <f t="shared" si="109"/>
        <v>PROFIL U_3_360</v>
      </c>
      <c r="E1675">
        <v>60</v>
      </c>
      <c r="F1675" s="629" t="str">
        <f t="shared" si="110"/>
        <v>PROFIL U_3_360_60</v>
      </c>
      <c r="G1675">
        <v>60</v>
      </c>
      <c r="H1675" s="629" t="str">
        <f t="shared" si="111"/>
        <v>PROFIL U_3_360_60_60</v>
      </c>
      <c r="Q1675">
        <f t="shared" si="112"/>
        <v>0</v>
      </c>
    </row>
    <row r="1676" spans="1:17">
      <c r="A1676" s="626" t="s">
        <v>20464</v>
      </c>
      <c r="B1676" s="627">
        <v>3</v>
      </c>
      <c r="C1676" s="626">
        <v>360</v>
      </c>
      <c r="D1676" s="629" t="str">
        <f t="shared" si="109"/>
        <v>PROFIL U_3_360</v>
      </c>
      <c r="E1676">
        <v>65</v>
      </c>
      <c r="F1676" s="629" t="str">
        <f t="shared" si="110"/>
        <v>PROFIL U_3_360_65</v>
      </c>
      <c r="G1676">
        <v>65</v>
      </c>
      <c r="H1676" s="629" t="str">
        <f t="shared" si="111"/>
        <v>PROFIL U_3_360_65_65</v>
      </c>
      <c r="Q1676">
        <f t="shared" si="112"/>
        <v>0</v>
      </c>
    </row>
    <row r="1677" spans="1:17">
      <c r="A1677" s="626" t="s">
        <v>20464</v>
      </c>
      <c r="B1677" s="627">
        <v>3</v>
      </c>
      <c r="C1677" s="626">
        <v>360</v>
      </c>
      <c r="D1677" s="629" t="str">
        <f t="shared" si="109"/>
        <v>PROFIL U_3_360</v>
      </c>
      <c r="E1677">
        <v>70</v>
      </c>
      <c r="F1677" s="629" t="str">
        <f t="shared" si="110"/>
        <v>PROFIL U_3_360_70</v>
      </c>
      <c r="G1677">
        <v>70</v>
      </c>
      <c r="H1677" s="629" t="str">
        <f t="shared" si="111"/>
        <v>PROFIL U_3_360_70_70</v>
      </c>
      <c r="Q1677">
        <f t="shared" si="112"/>
        <v>0</v>
      </c>
    </row>
    <row r="1678" spans="1:17">
      <c r="A1678" s="626" t="s">
        <v>20464</v>
      </c>
      <c r="B1678" s="627">
        <v>3</v>
      </c>
      <c r="C1678" s="626">
        <v>360</v>
      </c>
      <c r="D1678" s="629" t="str">
        <f t="shared" si="109"/>
        <v>PROFIL U_3_360</v>
      </c>
      <c r="E1678">
        <v>75</v>
      </c>
      <c r="F1678" s="629" t="str">
        <f t="shared" si="110"/>
        <v>PROFIL U_3_360_75</v>
      </c>
      <c r="G1678">
        <v>75</v>
      </c>
      <c r="H1678" s="629" t="str">
        <f t="shared" si="111"/>
        <v>PROFIL U_3_360_75_75</v>
      </c>
      <c r="Q1678">
        <f t="shared" si="112"/>
        <v>0</v>
      </c>
    </row>
    <row r="1679" spans="1:17">
      <c r="A1679" s="626" t="s">
        <v>20464</v>
      </c>
      <c r="B1679" s="627">
        <v>3</v>
      </c>
      <c r="C1679" s="626">
        <v>360</v>
      </c>
      <c r="D1679" s="629" t="str">
        <f t="shared" si="109"/>
        <v>PROFIL U_3_360</v>
      </c>
      <c r="E1679">
        <v>80</v>
      </c>
      <c r="F1679" s="629" t="str">
        <f t="shared" si="110"/>
        <v>PROFIL U_3_360_80</v>
      </c>
      <c r="G1679">
        <v>80</v>
      </c>
      <c r="H1679" s="629" t="str">
        <f t="shared" si="111"/>
        <v>PROFIL U_3_360_80_80</v>
      </c>
      <c r="Q1679">
        <f t="shared" si="112"/>
        <v>0</v>
      </c>
    </row>
    <row r="1680" spans="1:17">
      <c r="A1680" s="626" t="s">
        <v>20464</v>
      </c>
      <c r="B1680" s="627">
        <v>3</v>
      </c>
      <c r="C1680" s="626">
        <v>360</v>
      </c>
      <c r="D1680" s="629" t="str">
        <f t="shared" ref="D1680:D1735" si="113">CONCATENATE(A1680,"_",B1680,"_",C1680)</f>
        <v>PROFIL U_3_360</v>
      </c>
      <c r="E1680">
        <v>85</v>
      </c>
      <c r="F1680" s="629" t="str">
        <f t="shared" ref="F1680:F1735" si="114">CONCATENATE(D1680,"_",E1680)</f>
        <v>PROFIL U_3_360_85</v>
      </c>
      <c r="G1680">
        <v>85</v>
      </c>
      <c r="H1680" s="629" t="str">
        <f t="shared" ref="H1680:H1735" si="115">CONCATENATE(F1680,"_",G1680)</f>
        <v>PROFIL U_3_360_85_85</v>
      </c>
      <c r="Q1680">
        <f t="shared" si="112"/>
        <v>0</v>
      </c>
    </row>
    <row r="1681" spans="1:17">
      <c r="A1681" s="626" t="s">
        <v>20464</v>
      </c>
      <c r="B1681" s="627">
        <v>3</v>
      </c>
      <c r="C1681" s="626">
        <v>360</v>
      </c>
      <c r="D1681" s="629" t="str">
        <f t="shared" si="113"/>
        <v>PROFIL U_3_360</v>
      </c>
      <c r="E1681">
        <v>90</v>
      </c>
      <c r="F1681" s="629" t="str">
        <f t="shared" si="114"/>
        <v>PROFIL U_3_360_90</v>
      </c>
      <c r="G1681">
        <v>90</v>
      </c>
      <c r="H1681" s="629" t="str">
        <f t="shared" si="115"/>
        <v>PROFIL U_3_360_90_90</v>
      </c>
      <c r="Q1681">
        <f t="shared" si="112"/>
        <v>0</v>
      </c>
    </row>
    <row r="1682" spans="1:17">
      <c r="A1682" s="626" t="s">
        <v>20464</v>
      </c>
      <c r="B1682" s="627">
        <v>3</v>
      </c>
      <c r="C1682" s="626">
        <v>360</v>
      </c>
      <c r="D1682" s="629" t="str">
        <f t="shared" si="113"/>
        <v>PROFIL U_3_360</v>
      </c>
      <c r="E1682">
        <v>95</v>
      </c>
      <c r="F1682" s="629" t="str">
        <f t="shared" si="114"/>
        <v>PROFIL U_3_360_95</v>
      </c>
      <c r="G1682">
        <v>95</v>
      </c>
      <c r="H1682" s="629" t="str">
        <f t="shared" si="115"/>
        <v>PROFIL U_3_360_95_95</v>
      </c>
      <c r="Q1682">
        <f t="shared" si="112"/>
        <v>0</v>
      </c>
    </row>
    <row r="1683" spans="1:17">
      <c r="A1683" s="626" t="s">
        <v>20464</v>
      </c>
      <c r="B1683" s="627">
        <v>3</v>
      </c>
      <c r="C1683" s="626">
        <v>360</v>
      </c>
      <c r="D1683" s="629" t="str">
        <f t="shared" si="113"/>
        <v>PROFIL U_3_360</v>
      </c>
      <c r="E1683">
        <v>100</v>
      </c>
      <c r="F1683" s="629" t="str">
        <f t="shared" si="114"/>
        <v>PROFIL U_3_360_100</v>
      </c>
      <c r="G1683">
        <v>100</v>
      </c>
      <c r="H1683" s="629" t="str">
        <f t="shared" si="115"/>
        <v>PROFIL U_3_360_100_100</v>
      </c>
      <c r="Q1683">
        <f t="shared" si="112"/>
        <v>0</v>
      </c>
    </row>
    <row r="1684" spans="1:17">
      <c r="A1684" s="626" t="s">
        <v>20464</v>
      </c>
      <c r="B1684" s="627">
        <v>3</v>
      </c>
      <c r="C1684" s="626">
        <v>370</v>
      </c>
      <c r="D1684" s="629" t="str">
        <f t="shared" si="113"/>
        <v>PROFIL U_3_370</v>
      </c>
      <c r="E1684">
        <v>40</v>
      </c>
      <c r="F1684" s="629" t="str">
        <f t="shared" si="114"/>
        <v>PROFIL U_3_370_40</v>
      </c>
      <c r="G1684">
        <v>40</v>
      </c>
      <c r="H1684" s="629" t="str">
        <f t="shared" si="115"/>
        <v>PROFIL U_3_370_40_40</v>
      </c>
      <c r="Q1684">
        <f t="shared" si="112"/>
        <v>0</v>
      </c>
    </row>
    <row r="1685" spans="1:17">
      <c r="A1685" s="626" t="s">
        <v>20464</v>
      </c>
      <c r="B1685" s="627">
        <v>3</v>
      </c>
      <c r="C1685" s="626">
        <v>370</v>
      </c>
      <c r="D1685" s="629" t="str">
        <f t="shared" si="113"/>
        <v>PROFIL U_3_370</v>
      </c>
      <c r="E1685">
        <v>45</v>
      </c>
      <c r="F1685" s="629" t="str">
        <f t="shared" si="114"/>
        <v>PROFIL U_3_370_45</v>
      </c>
      <c r="G1685">
        <v>45</v>
      </c>
      <c r="H1685" s="629" t="str">
        <f t="shared" si="115"/>
        <v>PROFIL U_3_370_45_45</v>
      </c>
      <c r="Q1685">
        <f t="shared" si="112"/>
        <v>0</v>
      </c>
    </row>
    <row r="1686" spans="1:17">
      <c r="A1686" s="626" t="s">
        <v>20464</v>
      </c>
      <c r="B1686" s="627">
        <v>3</v>
      </c>
      <c r="C1686" s="626">
        <v>370</v>
      </c>
      <c r="D1686" s="629" t="str">
        <f t="shared" si="113"/>
        <v>PROFIL U_3_370</v>
      </c>
      <c r="E1686">
        <v>50</v>
      </c>
      <c r="F1686" s="629" t="str">
        <f t="shared" si="114"/>
        <v>PROFIL U_3_370_50</v>
      </c>
      <c r="G1686">
        <v>50</v>
      </c>
      <c r="H1686" s="629" t="str">
        <f t="shared" si="115"/>
        <v>PROFIL U_3_370_50_50</v>
      </c>
      <c r="Q1686">
        <f t="shared" si="112"/>
        <v>0</v>
      </c>
    </row>
    <row r="1687" spans="1:17">
      <c r="A1687" s="626" t="s">
        <v>20464</v>
      </c>
      <c r="B1687" s="627">
        <v>3</v>
      </c>
      <c r="C1687" s="626">
        <v>370</v>
      </c>
      <c r="D1687" s="629" t="str">
        <f t="shared" si="113"/>
        <v>PROFIL U_3_370</v>
      </c>
      <c r="E1687">
        <v>55</v>
      </c>
      <c r="F1687" s="629" t="str">
        <f t="shared" si="114"/>
        <v>PROFIL U_3_370_55</v>
      </c>
      <c r="G1687">
        <v>55</v>
      </c>
      <c r="H1687" s="629" t="str">
        <f t="shared" si="115"/>
        <v>PROFIL U_3_370_55_55</v>
      </c>
      <c r="Q1687">
        <f t="shared" si="112"/>
        <v>0</v>
      </c>
    </row>
    <row r="1688" spans="1:17">
      <c r="A1688" s="626" t="s">
        <v>20464</v>
      </c>
      <c r="B1688" s="627">
        <v>3</v>
      </c>
      <c r="C1688" s="626">
        <v>370</v>
      </c>
      <c r="D1688" s="629" t="str">
        <f t="shared" si="113"/>
        <v>PROFIL U_3_370</v>
      </c>
      <c r="E1688">
        <v>60</v>
      </c>
      <c r="F1688" s="629" t="str">
        <f t="shared" si="114"/>
        <v>PROFIL U_3_370_60</v>
      </c>
      <c r="G1688">
        <v>60</v>
      </c>
      <c r="H1688" s="629" t="str">
        <f t="shared" si="115"/>
        <v>PROFIL U_3_370_60_60</v>
      </c>
      <c r="Q1688">
        <f t="shared" si="112"/>
        <v>0</v>
      </c>
    </row>
    <row r="1689" spans="1:17">
      <c r="A1689" s="626" t="s">
        <v>20464</v>
      </c>
      <c r="B1689" s="627">
        <v>3</v>
      </c>
      <c r="C1689" s="626">
        <v>370</v>
      </c>
      <c r="D1689" s="629" t="str">
        <f t="shared" si="113"/>
        <v>PROFIL U_3_370</v>
      </c>
      <c r="E1689">
        <v>65</v>
      </c>
      <c r="F1689" s="629" t="str">
        <f t="shared" si="114"/>
        <v>PROFIL U_3_370_65</v>
      </c>
      <c r="G1689">
        <v>65</v>
      </c>
      <c r="H1689" s="629" t="str">
        <f t="shared" si="115"/>
        <v>PROFIL U_3_370_65_65</v>
      </c>
      <c r="Q1689">
        <f t="shared" si="112"/>
        <v>0</v>
      </c>
    </row>
    <row r="1690" spans="1:17">
      <c r="A1690" s="626" t="s">
        <v>20464</v>
      </c>
      <c r="B1690" s="627">
        <v>3</v>
      </c>
      <c r="C1690" s="626">
        <v>370</v>
      </c>
      <c r="D1690" s="629" t="str">
        <f t="shared" si="113"/>
        <v>PROFIL U_3_370</v>
      </c>
      <c r="E1690">
        <v>70</v>
      </c>
      <c r="F1690" s="629" t="str">
        <f t="shared" si="114"/>
        <v>PROFIL U_3_370_70</v>
      </c>
      <c r="G1690">
        <v>70</v>
      </c>
      <c r="H1690" s="629" t="str">
        <f t="shared" si="115"/>
        <v>PROFIL U_3_370_70_70</v>
      </c>
      <c r="Q1690">
        <f t="shared" si="112"/>
        <v>0</v>
      </c>
    </row>
    <row r="1691" spans="1:17">
      <c r="A1691" s="626" t="s">
        <v>20464</v>
      </c>
      <c r="B1691" s="627">
        <v>3</v>
      </c>
      <c r="C1691" s="626">
        <v>370</v>
      </c>
      <c r="D1691" s="629" t="str">
        <f t="shared" si="113"/>
        <v>PROFIL U_3_370</v>
      </c>
      <c r="E1691">
        <v>75</v>
      </c>
      <c r="F1691" s="629" t="str">
        <f t="shared" si="114"/>
        <v>PROFIL U_3_370_75</v>
      </c>
      <c r="G1691">
        <v>75</v>
      </c>
      <c r="H1691" s="629" t="str">
        <f t="shared" si="115"/>
        <v>PROFIL U_3_370_75_75</v>
      </c>
      <c r="Q1691">
        <f t="shared" si="112"/>
        <v>0</v>
      </c>
    </row>
    <row r="1692" spans="1:17">
      <c r="A1692" s="626" t="s">
        <v>20464</v>
      </c>
      <c r="B1692" s="627">
        <v>3</v>
      </c>
      <c r="C1692" s="626">
        <v>370</v>
      </c>
      <c r="D1692" s="629" t="str">
        <f t="shared" si="113"/>
        <v>PROFIL U_3_370</v>
      </c>
      <c r="E1692">
        <v>80</v>
      </c>
      <c r="F1692" s="629" t="str">
        <f t="shared" si="114"/>
        <v>PROFIL U_3_370_80</v>
      </c>
      <c r="G1692">
        <v>80</v>
      </c>
      <c r="H1692" s="629" t="str">
        <f t="shared" si="115"/>
        <v>PROFIL U_3_370_80_80</v>
      </c>
      <c r="Q1692">
        <f t="shared" si="112"/>
        <v>0</v>
      </c>
    </row>
    <row r="1693" spans="1:17">
      <c r="A1693" s="626" t="s">
        <v>20464</v>
      </c>
      <c r="B1693" s="627">
        <v>3</v>
      </c>
      <c r="C1693" s="626">
        <v>370</v>
      </c>
      <c r="D1693" s="629" t="str">
        <f t="shared" si="113"/>
        <v>PROFIL U_3_370</v>
      </c>
      <c r="E1693">
        <v>85</v>
      </c>
      <c r="F1693" s="629" t="str">
        <f t="shared" si="114"/>
        <v>PROFIL U_3_370_85</v>
      </c>
      <c r="G1693">
        <v>85</v>
      </c>
      <c r="H1693" s="629" t="str">
        <f t="shared" si="115"/>
        <v>PROFIL U_3_370_85_85</v>
      </c>
      <c r="Q1693">
        <f t="shared" si="112"/>
        <v>0</v>
      </c>
    </row>
    <row r="1694" spans="1:17">
      <c r="A1694" s="626" t="s">
        <v>20464</v>
      </c>
      <c r="B1694" s="627">
        <v>3</v>
      </c>
      <c r="C1694" s="626">
        <v>370</v>
      </c>
      <c r="D1694" s="629" t="str">
        <f t="shared" si="113"/>
        <v>PROFIL U_3_370</v>
      </c>
      <c r="E1694">
        <v>90</v>
      </c>
      <c r="F1694" s="629" t="str">
        <f t="shared" si="114"/>
        <v>PROFIL U_3_370_90</v>
      </c>
      <c r="G1694">
        <v>90</v>
      </c>
      <c r="H1694" s="629" t="str">
        <f t="shared" si="115"/>
        <v>PROFIL U_3_370_90_90</v>
      </c>
      <c r="Q1694">
        <f t="shared" ref="Q1694:Q1735" si="116">I1694-K1694</f>
        <v>0</v>
      </c>
    </row>
    <row r="1695" spans="1:17">
      <c r="A1695" s="626" t="s">
        <v>20464</v>
      </c>
      <c r="B1695" s="627">
        <v>3</v>
      </c>
      <c r="C1695" s="626">
        <v>370</v>
      </c>
      <c r="D1695" s="629" t="str">
        <f t="shared" si="113"/>
        <v>PROFIL U_3_370</v>
      </c>
      <c r="E1695">
        <v>95</v>
      </c>
      <c r="F1695" s="629" t="str">
        <f t="shared" si="114"/>
        <v>PROFIL U_3_370_95</v>
      </c>
      <c r="G1695">
        <v>95</v>
      </c>
      <c r="H1695" s="629" t="str">
        <f t="shared" si="115"/>
        <v>PROFIL U_3_370_95_95</v>
      </c>
      <c r="Q1695">
        <f t="shared" si="116"/>
        <v>0</v>
      </c>
    </row>
    <row r="1696" spans="1:17">
      <c r="A1696" s="626" t="s">
        <v>20464</v>
      </c>
      <c r="B1696" s="627">
        <v>3</v>
      </c>
      <c r="C1696" s="626">
        <v>370</v>
      </c>
      <c r="D1696" s="629" t="str">
        <f t="shared" si="113"/>
        <v>PROFIL U_3_370</v>
      </c>
      <c r="E1696">
        <v>100</v>
      </c>
      <c r="F1696" s="629" t="str">
        <f t="shared" si="114"/>
        <v>PROFIL U_3_370_100</v>
      </c>
      <c r="G1696">
        <v>100</v>
      </c>
      <c r="H1696" s="629" t="str">
        <f t="shared" si="115"/>
        <v>PROFIL U_3_370_100_100</v>
      </c>
      <c r="Q1696">
        <f t="shared" si="116"/>
        <v>0</v>
      </c>
    </row>
    <row r="1697" spans="1:17">
      <c r="A1697" s="626" t="s">
        <v>20464</v>
      </c>
      <c r="B1697" s="627">
        <v>3</v>
      </c>
      <c r="C1697" s="626">
        <v>380</v>
      </c>
      <c r="D1697" s="629" t="str">
        <f t="shared" si="113"/>
        <v>PROFIL U_3_380</v>
      </c>
      <c r="E1697">
        <v>40</v>
      </c>
      <c r="F1697" s="629" t="str">
        <f t="shared" si="114"/>
        <v>PROFIL U_3_380_40</v>
      </c>
      <c r="G1697">
        <v>40</v>
      </c>
      <c r="H1697" s="629" t="str">
        <f t="shared" si="115"/>
        <v>PROFIL U_3_380_40_40</v>
      </c>
      <c r="Q1697">
        <f t="shared" si="116"/>
        <v>0</v>
      </c>
    </row>
    <row r="1698" spans="1:17">
      <c r="A1698" s="626" t="s">
        <v>20464</v>
      </c>
      <c r="B1698" s="627">
        <v>3</v>
      </c>
      <c r="C1698" s="626">
        <v>380</v>
      </c>
      <c r="D1698" s="629" t="str">
        <f t="shared" si="113"/>
        <v>PROFIL U_3_380</v>
      </c>
      <c r="E1698">
        <v>45</v>
      </c>
      <c r="F1698" s="629" t="str">
        <f t="shared" si="114"/>
        <v>PROFIL U_3_380_45</v>
      </c>
      <c r="G1698">
        <v>45</v>
      </c>
      <c r="H1698" s="629" t="str">
        <f t="shared" si="115"/>
        <v>PROFIL U_3_380_45_45</v>
      </c>
      <c r="Q1698">
        <f t="shared" si="116"/>
        <v>0</v>
      </c>
    </row>
    <row r="1699" spans="1:17">
      <c r="A1699" s="626" t="s">
        <v>20464</v>
      </c>
      <c r="B1699" s="627">
        <v>3</v>
      </c>
      <c r="C1699" s="626">
        <v>380</v>
      </c>
      <c r="D1699" s="629" t="str">
        <f t="shared" si="113"/>
        <v>PROFIL U_3_380</v>
      </c>
      <c r="E1699">
        <v>50</v>
      </c>
      <c r="F1699" s="629" t="str">
        <f t="shared" si="114"/>
        <v>PROFIL U_3_380_50</v>
      </c>
      <c r="G1699">
        <v>50</v>
      </c>
      <c r="H1699" s="629" t="str">
        <f t="shared" si="115"/>
        <v>PROFIL U_3_380_50_50</v>
      </c>
      <c r="Q1699">
        <f t="shared" si="116"/>
        <v>0</v>
      </c>
    </row>
    <row r="1700" spans="1:17">
      <c r="A1700" s="626" t="s">
        <v>20464</v>
      </c>
      <c r="B1700" s="627">
        <v>3</v>
      </c>
      <c r="C1700" s="626">
        <v>380</v>
      </c>
      <c r="D1700" s="629" t="str">
        <f t="shared" si="113"/>
        <v>PROFIL U_3_380</v>
      </c>
      <c r="E1700">
        <v>55</v>
      </c>
      <c r="F1700" s="629" t="str">
        <f t="shared" si="114"/>
        <v>PROFIL U_3_380_55</v>
      </c>
      <c r="G1700">
        <v>55</v>
      </c>
      <c r="H1700" s="629" t="str">
        <f t="shared" si="115"/>
        <v>PROFIL U_3_380_55_55</v>
      </c>
      <c r="Q1700">
        <f t="shared" si="116"/>
        <v>0</v>
      </c>
    </row>
    <row r="1701" spans="1:17">
      <c r="A1701" s="626" t="s">
        <v>20464</v>
      </c>
      <c r="B1701" s="627">
        <v>3</v>
      </c>
      <c r="C1701" s="626">
        <v>380</v>
      </c>
      <c r="D1701" s="629" t="str">
        <f t="shared" si="113"/>
        <v>PROFIL U_3_380</v>
      </c>
      <c r="E1701">
        <v>60</v>
      </c>
      <c r="F1701" s="629" t="str">
        <f t="shared" si="114"/>
        <v>PROFIL U_3_380_60</v>
      </c>
      <c r="G1701">
        <v>60</v>
      </c>
      <c r="H1701" s="629" t="str">
        <f t="shared" si="115"/>
        <v>PROFIL U_3_380_60_60</v>
      </c>
      <c r="Q1701">
        <f t="shared" si="116"/>
        <v>0</v>
      </c>
    </row>
    <row r="1702" spans="1:17">
      <c r="A1702" s="626" t="s">
        <v>20464</v>
      </c>
      <c r="B1702" s="627">
        <v>3</v>
      </c>
      <c r="C1702" s="626">
        <v>380</v>
      </c>
      <c r="D1702" s="629" t="str">
        <f t="shared" si="113"/>
        <v>PROFIL U_3_380</v>
      </c>
      <c r="E1702">
        <v>65</v>
      </c>
      <c r="F1702" s="629" t="str">
        <f t="shared" si="114"/>
        <v>PROFIL U_3_380_65</v>
      </c>
      <c r="G1702">
        <v>65</v>
      </c>
      <c r="H1702" s="629" t="str">
        <f t="shared" si="115"/>
        <v>PROFIL U_3_380_65_65</v>
      </c>
      <c r="Q1702">
        <f t="shared" si="116"/>
        <v>0</v>
      </c>
    </row>
    <row r="1703" spans="1:17">
      <c r="A1703" s="626" t="s">
        <v>20464</v>
      </c>
      <c r="B1703" s="627">
        <v>3</v>
      </c>
      <c r="C1703" s="626">
        <v>380</v>
      </c>
      <c r="D1703" s="629" t="str">
        <f t="shared" si="113"/>
        <v>PROFIL U_3_380</v>
      </c>
      <c r="E1703">
        <v>70</v>
      </c>
      <c r="F1703" s="629" t="str">
        <f t="shared" si="114"/>
        <v>PROFIL U_3_380_70</v>
      </c>
      <c r="G1703">
        <v>70</v>
      </c>
      <c r="H1703" s="629" t="str">
        <f t="shared" si="115"/>
        <v>PROFIL U_3_380_70_70</v>
      </c>
      <c r="Q1703">
        <f t="shared" si="116"/>
        <v>0</v>
      </c>
    </row>
    <row r="1704" spans="1:17">
      <c r="A1704" s="626" t="s">
        <v>20464</v>
      </c>
      <c r="B1704" s="627">
        <v>3</v>
      </c>
      <c r="C1704" s="626">
        <v>380</v>
      </c>
      <c r="D1704" s="629" t="str">
        <f t="shared" si="113"/>
        <v>PROFIL U_3_380</v>
      </c>
      <c r="E1704">
        <v>75</v>
      </c>
      <c r="F1704" s="629" t="str">
        <f t="shared" si="114"/>
        <v>PROFIL U_3_380_75</v>
      </c>
      <c r="G1704">
        <v>75</v>
      </c>
      <c r="H1704" s="629" t="str">
        <f t="shared" si="115"/>
        <v>PROFIL U_3_380_75_75</v>
      </c>
      <c r="Q1704">
        <f t="shared" si="116"/>
        <v>0</v>
      </c>
    </row>
    <row r="1705" spans="1:17">
      <c r="A1705" s="626" t="s">
        <v>20464</v>
      </c>
      <c r="B1705" s="627">
        <v>3</v>
      </c>
      <c r="C1705" s="626">
        <v>380</v>
      </c>
      <c r="D1705" s="629" t="str">
        <f t="shared" si="113"/>
        <v>PROFIL U_3_380</v>
      </c>
      <c r="E1705">
        <v>80</v>
      </c>
      <c r="F1705" s="629" t="str">
        <f t="shared" si="114"/>
        <v>PROFIL U_3_380_80</v>
      </c>
      <c r="G1705">
        <v>80</v>
      </c>
      <c r="H1705" s="629" t="str">
        <f t="shared" si="115"/>
        <v>PROFIL U_3_380_80_80</v>
      </c>
      <c r="Q1705">
        <f t="shared" si="116"/>
        <v>0</v>
      </c>
    </row>
    <row r="1706" spans="1:17">
      <c r="A1706" s="626" t="s">
        <v>20464</v>
      </c>
      <c r="B1706" s="627">
        <v>3</v>
      </c>
      <c r="C1706" s="626">
        <v>380</v>
      </c>
      <c r="D1706" s="629" t="str">
        <f t="shared" si="113"/>
        <v>PROFIL U_3_380</v>
      </c>
      <c r="E1706">
        <v>85</v>
      </c>
      <c r="F1706" s="629" t="str">
        <f t="shared" si="114"/>
        <v>PROFIL U_3_380_85</v>
      </c>
      <c r="G1706">
        <v>85</v>
      </c>
      <c r="H1706" s="629" t="str">
        <f t="shared" si="115"/>
        <v>PROFIL U_3_380_85_85</v>
      </c>
      <c r="Q1706">
        <f t="shared" si="116"/>
        <v>0</v>
      </c>
    </row>
    <row r="1707" spans="1:17">
      <c r="A1707" s="626" t="s">
        <v>20464</v>
      </c>
      <c r="B1707" s="627">
        <v>3</v>
      </c>
      <c r="C1707" s="626">
        <v>380</v>
      </c>
      <c r="D1707" s="629" t="str">
        <f t="shared" si="113"/>
        <v>PROFIL U_3_380</v>
      </c>
      <c r="E1707">
        <v>90</v>
      </c>
      <c r="F1707" s="629" t="str">
        <f t="shared" si="114"/>
        <v>PROFIL U_3_380_90</v>
      </c>
      <c r="G1707">
        <v>90</v>
      </c>
      <c r="H1707" s="629" t="str">
        <f t="shared" si="115"/>
        <v>PROFIL U_3_380_90_90</v>
      </c>
      <c r="Q1707">
        <f t="shared" si="116"/>
        <v>0</v>
      </c>
    </row>
    <row r="1708" spans="1:17">
      <c r="A1708" s="626" t="s">
        <v>20464</v>
      </c>
      <c r="B1708" s="627">
        <v>3</v>
      </c>
      <c r="C1708" s="626">
        <v>380</v>
      </c>
      <c r="D1708" s="629" t="str">
        <f t="shared" si="113"/>
        <v>PROFIL U_3_380</v>
      </c>
      <c r="E1708">
        <v>95</v>
      </c>
      <c r="F1708" s="629" t="str">
        <f t="shared" si="114"/>
        <v>PROFIL U_3_380_95</v>
      </c>
      <c r="G1708">
        <v>95</v>
      </c>
      <c r="H1708" s="629" t="str">
        <f t="shared" si="115"/>
        <v>PROFIL U_3_380_95_95</v>
      </c>
      <c r="Q1708">
        <f t="shared" si="116"/>
        <v>0</v>
      </c>
    </row>
    <row r="1709" spans="1:17">
      <c r="A1709" s="626" t="s">
        <v>20464</v>
      </c>
      <c r="B1709" s="627">
        <v>3</v>
      </c>
      <c r="C1709" s="626">
        <v>380</v>
      </c>
      <c r="D1709" s="629" t="str">
        <f t="shared" si="113"/>
        <v>PROFIL U_3_380</v>
      </c>
      <c r="E1709">
        <v>100</v>
      </c>
      <c r="F1709" s="629" t="str">
        <f t="shared" si="114"/>
        <v>PROFIL U_3_380_100</v>
      </c>
      <c r="G1709">
        <v>100</v>
      </c>
      <c r="H1709" s="629" t="str">
        <f t="shared" si="115"/>
        <v>PROFIL U_3_380_100_100</v>
      </c>
      <c r="Q1709">
        <f t="shared" si="116"/>
        <v>0</v>
      </c>
    </row>
    <row r="1710" spans="1:17">
      <c r="A1710" s="626" t="s">
        <v>20464</v>
      </c>
      <c r="B1710" s="627">
        <v>3</v>
      </c>
      <c r="C1710" s="626">
        <v>390</v>
      </c>
      <c r="D1710" s="629" t="str">
        <f t="shared" si="113"/>
        <v>PROFIL U_3_390</v>
      </c>
      <c r="E1710">
        <v>40</v>
      </c>
      <c r="F1710" s="629" t="str">
        <f t="shared" si="114"/>
        <v>PROFIL U_3_390_40</v>
      </c>
      <c r="G1710">
        <v>40</v>
      </c>
      <c r="H1710" s="629" t="str">
        <f t="shared" si="115"/>
        <v>PROFIL U_3_390_40_40</v>
      </c>
      <c r="Q1710">
        <f t="shared" si="116"/>
        <v>0</v>
      </c>
    </row>
    <row r="1711" spans="1:17">
      <c r="A1711" s="626" t="s">
        <v>20464</v>
      </c>
      <c r="B1711" s="627">
        <v>3</v>
      </c>
      <c r="C1711" s="626">
        <v>390</v>
      </c>
      <c r="D1711" s="629" t="str">
        <f t="shared" si="113"/>
        <v>PROFIL U_3_390</v>
      </c>
      <c r="E1711">
        <v>45</v>
      </c>
      <c r="F1711" s="629" t="str">
        <f t="shared" si="114"/>
        <v>PROFIL U_3_390_45</v>
      </c>
      <c r="G1711">
        <v>45</v>
      </c>
      <c r="H1711" s="629" t="str">
        <f t="shared" si="115"/>
        <v>PROFIL U_3_390_45_45</v>
      </c>
      <c r="Q1711">
        <f t="shared" si="116"/>
        <v>0</v>
      </c>
    </row>
    <row r="1712" spans="1:17">
      <c r="A1712" s="626" t="s">
        <v>20464</v>
      </c>
      <c r="B1712" s="627">
        <v>3</v>
      </c>
      <c r="C1712" s="626">
        <v>390</v>
      </c>
      <c r="D1712" s="629" t="str">
        <f t="shared" si="113"/>
        <v>PROFIL U_3_390</v>
      </c>
      <c r="E1712">
        <v>50</v>
      </c>
      <c r="F1712" s="629" t="str">
        <f t="shared" si="114"/>
        <v>PROFIL U_3_390_50</v>
      </c>
      <c r="G1712">
        <v>50</v>
      </c>
      <c r="H1712" s="629" t="str">
        <f t="shared" si="115"/>
        <v>PROFIL U_3_390_50_50</v>
      </c>
      <c r="Q1712">
        <f t="shared" si="116"/>
        <v>0</v>
      </c>
    </row>
    <row r="1713" spans="1:17">
      <c r="A1713" s="626" t="s">
        <v>20464</v>
      </c>
      <c r="B1713" s="627">
        <v>3</v>
      </c>
      <c r="C1713" s="626">
        <v>390</v>
      </c>
      <c r="D1713" s="629" t="str">
        <f t="shared" si="113"/>
        <v>PROFIL U_3_390</v>
      </c>
      <c r="E1713">
        <v>55</v>
      </c>
      <c r="F1713" s="629" t="str">
        <f t="shared" si="114"/>
        <v>PROFIL U_3_390_55</v>
      </c>
      <c r="G1713">
        <v>55</v>
      </c>
      <c r="H1713" s="629" t="str">
        <f t="shared" si="115"/>
        <v>PROFIL U_3_390_55_55</v>
      </c>
      <c r="Q1713">
        <f t="shared" si="116"/>
        <v>0</v>
      </c>
    </row>
    <row r="1714" spans="1:17">
      <c r="A1714" s="626" t="s">
        <v>20464</v>
      </c>
      <c r="B1714" s="627">
        <v>3</v>
      </c>
      <c r="C1714" s="626">
        <v>390</v>
      </c>
      <c r="D1714" s="629" t="str">
        <f t="shared" si="113"/>
        <v>PROFIL U_3_390</v>
      </c>
      <c r="E1714">
        <v>60</v>
      </c>
      <c r="F1714" s="629" t="str">
        <f t="shared" si="114"/>
        <v>PROFIL U_3_390_60</v>
      </c>
      <c r="G1714">
        <v>60</v>
      </c>
      <c r="H1714" s="629" t="str">
        <f t="shared" si="115"/>
        <v>PROFIL U_3_390_60_60</v>
      </c>
      <c r="Q1714">
        <f t="shared" si="116"/>
        <v>0</v>
      </c>
    </row>
    <row r="1715" spans="1:17">
      <c r="A1715" s="626" t="s">
        <v>20464</v>
      </c>
      <c r="B1715" s="627">
        <v>3</v>
      </c>
      <c r="C1715" s="626">
        <v>390</v>
      </c>
      <c r="D1715" s="629" t="str">
        <f t="shared" si="113"/>
        <v>PROFIL U_3_390</v>
      </c>
      <c r="E1715">
        <v>65</v>
      </c>
      <c r="F1715" s="629" t="str">
        <f t="shared" si="114"/>
        <v>PROFIL U_3_390_65</v>
      </c>
      <c r="G1715">
        <v>65</v>
      </c>
      <c r="H1715" s="629" t="str">
        <f t="shared" si="115"/>
        <v>PROFIL U_3_390_65_65</v>
      </c>
      <c r="Q1715">
        <f t="shared" si="116"/>
        <v>0</v>
      </c>
    </row>
    <row r="1716" spans="1:17">
      <c r="A1716" s="626" t="s">
        <v>20464</v>
      </c>
      <c r="B1716" s="627">
        <v>3</v>
      </c>
      <c r="C1716" s="626">
        <v>390</v>
      </c>
      <c r="D1716" s="629" t="str">
        <f t="shared" si="113"/>
        <v>PROFIL U_3_390</v>
      </c>
      <c r="E1716">
        <v>70</v>
      </c>
      <c r="F1716" s="629" t="str">
        <f t="shared" si="114"/>
        <v>PROFIL U_3_390_70</v>
      </c>
      <c r="G1716">
        <v>70</v>
      </c>
      <c r="H1716" s="629" t="str">
        <f t="shared" si="115"/>
        <v>PROFIL U_3_390_70_70</v>
      </c>
      <c r="Q1716">
        <f t="shared" si="116"/>
        <v>0</v>
      </c>
    </row>
    <row r="1717" spans="1:17">
      <c r="A1717" s="626" t="s">
        <v>20464</v>
      </c>
      <c r="B1717" s="627">
        <v>3</v>
      </c>
      <c r="C1717" s="626">
        <v>390</v>
      </c>
      <c r="D1717" s="629" t="str">
        <f t="shared" si="113"/>
        <v>PROFIL U_3_390</v>
      </c>
      <c r="E1717">
        <v>75</v>
      </c>
      <c r="F1717" s="629" t="str">
        <f t="shared" si="114"/>
        <v>PROFIL U_3_390_75</v>
      </c>
      <c r="G1717">
        <v>75</v>
      </c>
      <c r="H1717" s="629" t="str">
        <f t="shared" si="115"/>
        <v>PROFIL U_3_390_75_75</v>
      </c>
      <c r="Q1717">
        <f t="shared" si="116"/>
        <v>0</v>
      </c>
    </row>
    <row r="1718" spans="1:17">
      <c r="A1718" s="626" t="s">
        <v>20464</v>
      </c>
      <c r="B1718" s="627">
        <v>3</v>
      </c>
      <c r="C1718" s="626">
        <v>390</v>
      </c>
      <c r="D1718" s="629" t="str">
        <f t="shared" si="113"/>
        <v>PROFIL U_3_390</v>
      </c>
      <c r="E1718">
        <v>80</v>
      </c>
      <c r="F1718" s="629" t="str">
        <f t="shared" si="114"/>
        <v>PROFIL U_3_390_80</v>
      </c>
      <c r="G1718">
        <v>80</v>
      </c>
      <c r="H1718" s="629" t="str">
        <f t="shared" si="115"/>
        <v>PROFIL U_3_390_80_80</v>
      </c>
      <c r="Q1718">
        <f t="shared" si="116"/>
        <v>0</v>
      </c>
    </row>
    <row r="1719" spans="1:17">
      <c r="A1719" s="626" t="s">
        <v>20464</v>
      </c>
      <c r="B1719" s="627">
        <v>3</v>
      </c>
      <c r="C1719" s="626">
        <v>390</v>
      </c>
      <c r="D1719" s="629" t="str">
        <f t="shared" si="113"/>
        <v>PROFIL U_3_390</v>
      </c>
      <c r="E1719">
        <v>85</v>
      </c>
      <c r="F1719" s="629" t="str">
        <f t="shared" si="114"/>
        <v>PROFIL U_3_390_85</v>
      </c>
      <c r="G1719">
        <v>85</v>
      </c>
      <c r="H1719" s="629" t="str">
        <f t="shared" si="115"/>
        <v>PROFIL U_3_390_85_85</v>
      </c>
      <c r="Q1719">
        <f t="shared" si="116"/>
        <v>0</v>
      </c>
    </row>
    <row r="1720" spans="1:17">
      <c r="A1720" s="626" t="s">
        <v>20464</v>
      </c>
      <c r="B1720" s="627">
        <v>3</v>
      </c>
      <c r="C1720" s="626">
        <v>390</v>
      </c>
      <c r="D1720" s="629" t="str">
        <f t="shared" si="113"/>
        <v>PROFIL U_3_390</v>
      </c>
      <c r="E1720">
        <v>90</v>
      </c>
      <c r="F1720" s="629" t="str">
        <f t="shared" si="114"/>
        <v>PROFIL U_3_390_90</v>
      </c>
      <c r="G1720">
        <v>90</v>
      </c>
      <c r="H1720" s="629" t="str">
        <f t="shared" si="115"/>
        <v>PROFIL U_3_390_90_90</v>
      </c>
      <c r="Q1720">
        <f t="shared" si="116"/>
        <v>0</v>
      </c>
    </row>
    <row r="1721" spans="1:17">
      <c r="A1721" s="626" t="s">
        <v>20464</v>
      </c>
      <c r="B1721" s="627">
        <v>3</v>
      </c>
      <c r="C1721" s="626">
        <v>390</v>
      </c>
      <c r="D1721" s="629" t="str">
        <f t="shared" si="113"/>
        <v>PROFIL U_3_390</v>
      </c>
      <c r="E1721">
        <v>95</v>
      </c>
      <c r="F1721" s="629" t="str">
        <f t="shared" si="114"/>
        <v>PROFIL U_3_390_95</v>
      </c>
      <c r="G1721">
        <v>95</v>
      </c>
      <c r="H1721" s="629" t="str">
        <f t="shared" si="115"/>
        <v>PROFIL U_3_390_95_95</v>
      </c>
      <c r="Q1721">
        <f t="shared" si="116"/>
        <v>0</v>
      </c>
    </row>
    <row r="1722" spans="1:17">
      <c r="A1722" s="626" t="s">
        <v>20464</v>
      </c>
      <c r="B1722" s="627">
        <v>3</v>
      </c>
      <c r="C1722" s="626">
        <v>390</v>
      </c>
      <c r="D1722" s="629" t="str">
        <f t="shared" si="113"/>
        <v>PROFIL U_3_390</v>
      </c>
      <c r="E1722">
        <v>100</v>
      </c>
      <c r="F1722" s="629" t="str">
        <f t="shared" si="114"/>
        <v>PROFIL U_3_390_100</v>
      </c>
      <c r="G1722">
        <v>100</v>
      </c>
      <c r="H1722" s="629" t="str">
        <f t="shared" si="115"/>
        <v>PROFIL U_3_390_100_100</v>
      </c>
      <c r="Q1722">
        <f t="shared" si="116"/>
        <v>0</v>
      </c>
    </row>
    <row r="1723" spans="1:17">
      <c r="A1723" s="626" t="s">
        <v>20464</v>
      </c>
      <c r="B1723" s="627">
        <v>3</v>
      </c>
      <c r="C1723" s="626">
        <v>400</v>
      </c>
      <c r="D1723" s="629" t="str">
        <f t="shared" si="113"/>
        <v>PROFIL U_3_400</v>
      </c>
      <c r="E1723">
        <v>40</v>
      </c>
      <c r="F1723" s="629" t="str">
        <f t="shared" si="114"/>
        <v>PROFIL U_3_400_40</v>
      </c>
      <c r="G1723">
        <v>40</v>
      </c>
      <c r="H1723" s="629" t="str">
        <f t="shared" si="115"/>
        <v>PROFIL U_3_400_40_40</v>
      </c>
      <c r="Q1723">
        <f t="shared" si="116"/>
        <v>0</v>
      </c>
    </row>
    <row r="1724" spans="1:17">
      <c r="A1724" s="626" t="s">
        <v>20464</v>
      </c>
      <c r="B1724" s="627">
        <v>3</v>
      </c>
      <c r="C1724" s="626">
        <v>400</v>
      </c>
      <c r="D1724" s="629" t="str">
        <f t="shared" si="113"/>
        <v>PROFIL U_3_400</v>
      </c>
      <c r="E1724">
        <v>45</v>
      </c>
      <c r="F1724" s="629" t="str">
        <f t="shared" si="114"/>
        <v>PROFIL U_3_400_45</v>
      </c>
      <c r="G1724">
        <v>45</v>
      </c>
      <c r="H1724" s="629" t="str">
        <f t="shared" si="115"/>
        <v>PROFIL U_3_400_45_45</v>
      </c>
      <c r="Q1724">
        <f t="shared" si="116"/>
        <v>0</v>
      </c>
    </row>
    <row r="1725" spans="1:17">
      <c r="A1725" s="626" t="s">
        <v>20464</v>
      </c>
      <c r="B1725" s="627">
        <v>3</v>
      </c>
      <c r="C1725" s="626">
        <v>400</v>
      </c>
      <c r="D1725" s="629" t="str">
        <f t="shared" si="113"/>
        <v>PROFIL U_3_400</v>
      </c>
      <c r="E1725">
        <v>50</v>
      </c>
      <c r="F1725" s="629" t="str">
        <f t="shared" si="114"/>
        <v>PROFIL U_3_400_50</v>
      </c>
      <c r="G1725">
        <v>50</v>
      </c>
      <c r="H1725" s="629" t="str">
        <f t="shared" si="115"/>
        <v>PROFIL U_3_400_50_50</v>
      </c>
      <c r="Q1725">
        <f t="shared" si="116"/>
        <v>0</v>
      </c>
    </row>
    <row r="1726" spans="1:17">
      <c r="A1726" s="626" t="s">
        <v>20464</v>
      </c>
      <c r="B1726" s="627">
        <v>3</v>
      </c>
      <c r="C1726" s="626">
        <v>400</v>
      </c>
      <c r="D1726" s="629" t="str">
        <f t="shared" si="113"/>
        <v>PROFIL U_3_400</v>
      </c>
      <c r="E1726">
        <v>55</v>
      </c>
      <c r="F1726" s="629" t="str">
        <f t="shared" si="114"/>
        <v>PROFIL U_3_400_55</v>
      </c>
      <c r="G1726">
        <v>55</v>
      </c>
      <c r="H1726" s="629" t="str">
        <f t="shared" si="115"/>
        <v>PROFIL U_3_400_55_55</v>
      </c>
      <c r="Q1726">
        <f t="shared" si="116"/>
        <v>0</v>
      </c>
    </row>
    <row r="1727" spans="1:17">
      <c r="A1727" s="626" t="s">
        <v>20464</v>
      </c>
      <c r="B1727" s="627">
        <v>3</v>
      </c>
      <c r="C1727" s="626">
        <v>400</v>
      </c>
      <c r="D1727" s="629" t="str">
        <f t="shared" si="113"/>
        <v>PROFIL U_3_400</v>
      </c>
      <c r="E1727">
        <v>60</v>
      </c>
      <c r="F1727" s="629" t="str">
        <f t="shared" si="114"/>
        <v>PROFIL U_3_400_60</v>
      </c>
      <c r="G1727">
        <v>60</v>
      </c>
      <c r="H1727" s="629" t="str">
        <f t="shared" si="115"/>
        <v>PROFIL U_3_400_60_60</v>
      </c>
      <c r="Q1727">
        <f t="shared" si="116"/>
        <v>0</v>
      </c>
    </row>
    <row r="1728" spans="1:17">
      <c r="A1728" s="626" t="s">
        <v>20464</v>
      </c>
      <c r="B1728" s="627">
        <v>3</v>
      </c>
      <c r="C1728" s="626">
        <v>400</v>
      </c>
      <c r="D1728" s="629" t="str">
        <f t="shared" si="113"/>
        <v>PROFIL U_3_400</v>
      </c>
      <c r="E1728">
        <v>65</v>
      </c>
      <c r="F1728" s="629" t="str">
        <f t="shared" si="114"/>
        <v>PROFIL U_3_400_65</v>
      </c>
      <c r="G1728">
        <v>65</v>
      </c>
      <c r="H1728" s="629" t="str">
        <f t="shared" si="115"/>
        <v>PROFIL U_3_400_65_65</v>
      </c>
      <c r="Q1728">
        <f t="shared" si="116"/>
        <v>0</v>
      </c>
    </row>
    <row r="1729" spans="1:17">
      <c r="A1729" s="626" t="s">
        <v>20464</v>
      </c>
      <c r="B1729" s="627">
        <v>3</v>
      </c>
      <c r="C1729" s="626">
        <v>400</v>
      </c>
      <c r="D1729" s="629" t="str">
        <f t="shared" si="113"/>
        <v>PROFIL U_3_400</v>
      </c>
      <c r="E1729">
        <v>70</v>
      </c>
      <c r="F1729" s="629" t="str">
        <f t="shared" si="114"/>
        <v>PROFIL U_3_400_70</v>
      </c>
      <c r="G1729">
        <v>70</v>
      </c>
      <c r="H1729" s="629" t="str">
        <f t="shared" si="115"/>
        <v>PROFIL U_3_400_70_70</v>
      </c>
      <c r="Q1729">
        <f t="shared" si="116"/>
        <v>0</v>
      </c>
    </row>
    <row r="1730" spans="1:17">
      <c r="A1730" s="626" t="s">
        <v>20464</v>
      </c>
      <c r="B1730" s="627">
        <v>3</v>
      </c>
      <c r="C1730" s="626">
        <v>400</v>
      </c>
      <c r="D1730" s="629" t="str">
        <f t="shared" si="113"/>
        <v>PROFIL U_3_400</v>
      </c>
      <c r="E1730">
        <v>75</v>
      </c>
      <c r="F1730" s="629" t="str">
        <f t="shared" si="114"/>
        <v>PROFIL U_3_400_75</v>
      </c>
      <c r="G1730">
        <v>75</v>
      </c>
      <c r="H1730" s="629" t="str">
        <f t="shared" si="115"/>
        <v>PROFIL U_3_400_75_75</v>
      </c>
      <c r="Q1730">
        <f t="shared" si="116"/>
        <v>0</v>
      </c>
    </row>
    <row r="1731" spans="1:17">
      <c r="A1731" s="626" t="s">
        <v>20464</v>
      </c>
      <c r="B1731" s="627">
        <v>3</v>
      </c>
      <c r="C1731" s="626">
        <v>400</v>
      </c>
      <c r="D1731" s="629" t="str">
        <f t="shared" si="113"/>
        <v>PROFIL U_3_400</v>
      </c>
      <c r="E1731">
        <v>80</v>
      </c>
      <c r="F1731" s="629" t="str">
        <f t="shared" si="114"/>
        <v>PROFIL U_3_400_80</v>
      </c>
      <c r="G1731">
        <v>80</v>
      </c>
      <c r="H1731" s="629" t="str">
        <f t="shared" si="115"/>
        <v>PROFIL U_3_400_80_80</v>
      </c>
      <c r="Q1731">
        <f t="shared" si="116"/>
        <v>0</v>
      </c>
    </row>
    <row r="1732" spans="1:17">
      <c r="A1732" s="626" t="s">
        <v>20464</v>
      </c>
      <c r="B1732" s="627">
        <v>3</v>
      </c>
      <c r="C1732" s="626">
        <v>400</v>
      </c>
      <c r="D1732" s="629" t="str">
        <f t="shared" si="113"/>
        <v>PROFIL U_3_400</v>
      </c>
      <c r="E1732">
        <v>85</v>
      </c>
      <c r="F1732" s="629" t="str">
        <f t="shared" si="114"/>
        <v>PROFIL U_3_400_85</v>
      </c>
      <c r="G1732">
        <v>85</v>
      </c>
      <c r="H1732" s="629" t="str">
        <f t="shared" si="115"/>
        <v>PROFIL U_3_400_85_85</v>
      </c>
      <c r="Q1732">
        <f t="shared" si="116"/>
        <v>0</v>
      </c>
    </row>
    <row r="1733" spans="1:17">
      <c r="A1733" s="626" t="s">
        <v>20464</v>
      </c>
      <c r="B1733" s="627">
        <v>3</v>
      </c>
      <c r="C1733" s="626">
        <v>400</v>
      </c>
      <c r="D1733" s="629" t="str">
        <f t="shared" si="113"/>
        <v>PROFIL U_3_400</v>
      </c>
      <c r="E1733">
        <v>90</v>
      </c>
      <c r="F1733" s="629" t="str">
        <f t="shared" si="114"/>
        <v>PROFIL U_3_400_90</v>
      </c>
      <c r="G1733">
        <v>90</v>
      </c>
      <c r="H1733" s="629" t="str">
        <f t="shared" si="115"/>
        <v>PROFIL U_3_400_90_90</v>
      </c>
      <c r="Q1733">
        <f t="shared" si="116"/>
        <v>0</v>
      </c>
    </row>
    <row r="1734" spans="1:17">
      <c r="A1734" s="626" t="s">
        <v>20464</v>
      </c>
      <c r="B1734" s="627">
        <v>3</v>
      </c>
      <c r="C1734" s="626">
        <v>400</v>
      </c>
      <c r="D1734" s="629" t="str">
        <f t="shared" si="113"/>
        <v>PROFIL U_3_400</v>
      </c>
      <c r="E1734">
        <v>95</v>
      </c>
      <c r="F1734" s="629" t="str">
        <f t="shared" si="114"/>
        <v>PROFIL U_3_400_95</v>
      </c>
      <c r="G1734">
        <v>95</v>
      </c>
      <c r="H1734" s="629" t="str">
        <f t="shared" si="115"/>
        <v>PROFIL U_3_400_95_95</v>
      </c>
      <c r="Q1734">
        <f t="shared" si="116"/>
        <v>0</v>
      </c>
    </row>
    <row r="1735" spans="1:17">
      <c r="A1735" s="626" t="s">
        <v>20464</v>
      </c>
      <c r="B1735" s="627">
        <v>3</v>
      </c>
      <c r="C1735" s="626">
        <v>400</v>
      </c>
      <c r="D1735" s="629" t="str">
        <f t="shared" si="113"/>
        <v>PROFIL U_3_400</v>
      </c>
      <c r="E1735">
        <v>100</v>
      </c>
      <c r="F1735" s="629" t="str">
        <f t="shared" si="114"/>
        <v>PROFIL U_3_400_100</v>
      </c>
      <c r="G1735">
        <v>100</v>
      </c>
      <c r="H1735" s="629" t="str">
        <f t="shared" si="115"/>
        <v>PROFIL U_3_400_100_100</v>
      </c>
      <c r="Q1735">
        <f t="shared" si="116"/>
        <v>0</v>
      </c>
    </row>
  </sheetData>
  <sheetProtection algorithmName="SHA-512" hashValue="L+QjmDTFx01I4CUkzAGB7t03ZJolBQgYvjReevXt3hFdq3ozzUtLG+RyUR2Yg/fGoGM6s7cnwP6u+AtWFAyAlQ==" saltValue="rnNpGh4neq6ACdfjpKP7iQ==" spinCount="100000" sheet="1" objects="1" scenarios="1" autoFilter="0"/>
  <autoFilter ref="A1:AJ1735"/>
  <sortState ref="A272:H1735">
    <sortCondition ref="D272:D1735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130"/>
  <sheetViews>
    <sheetView topLeftCell="A37" zoomScale="110" zoomScaleNormal="110" workbookViewId="0">
      <selection activeCell="X68" sqref="X68"/>
    </sheetView>
  </sheetViews>
  <sheetFormatPr defaultColWidth="9.109375" defaultRowHeight="14.4"/>
  <cols>
    <col min="1" max="1" width="0.5546875" style="89" customWidth="1"/>
    <col min="2" max="3" width="9.5546875" style="89" customWidth="1"/>
    <col min="4" max="5" width="9.44140625" style="89" customWidth="1"/>
    <col min="6" max="6" width="8" style="89" customWidth="1"/>
    <col min="7" max="7" width="28.5546875" style="89" customWidth="1"/>
    <col min="8" max="8" width="8.44140625" style="89" customWidth="1"/>
    <col min="9" max="9" width="7.44140625" style="89" customWidth="1"/>
    <col min="10" max="10" width="6.109375" style="89" customWidth="1"/>
    <col min="11" max="11" width="0.5546875" style="89" customWidth="1"/>
    <col min="12" max="16384" width="9.109375" style="89"/>
  </cols>
  <sheetData>
    <row r="1" spans="1:11" ht="6" customHeight="1" thickBot="1">
      <c r="A1" s="1911"/>
      <c r="B1" s="1912"/>
      <c r="C1" s="1912"/>
      <c r="D1" s="1912"/>
      <c r="E1" s="1912"/>
      <c r="F1" s="1912"/>
      <c r="G1" s="1912"/>
      <c r="H1" s="1912"/>
      <c r="I1" s="1912"/>
      <c r="J1" s="1912"/>
      <c r="K1" s="1918"/>
    </row>
    <row r="2" spans="1:11" ht="31.5" customHeight="1" thickBot="1">
      <c r="A2" s="1934"/>
      <c r="B2" s="742"/>
      <c r="C2" s="743"/>
      <c r="D2" s="743"/>
      <c r="E2" s="743"/>
      <c r="F2" s="743"/>
      <c r="G2" s="743"/>
      <c r="H2" s="743"/>
      <c r="I2" s="743"/>
      <c r="J2" s="744"/>
      <c r="K2" s="1919"/>
    </row>
    <row r="3" spans="1:11" s="582" customFormat="1" ht="17.100000000000001" customHeight="1" thickBot="1">
      <c r="A3" s="1934"/>
      <c r="B3" s="1992" t="s">
        <v>27673</v>
      </c>
      <c r="C3" s="1993"/>
      <c r="D3" s="1993"/>
      <c r="E3" s="1993"/>
      <c r="F3" s="1993"/>
      <c r="G3" s="1993"/>
      <c r="H3" s="1993"/>
      <c r="I3" s="1993"/>
      <c r="J3" s="1994"/>
      <c r="K3" s="1919"/>
    </row>
    <row r="4" spans="1:11" s="155" customFormat="1" ht="12.75" customHeight="1" thickBot="1">
      <c r="A4" s="1934"/>
      <c r="B4" s="1948" t="s">
        <v>2377</v>
      </c>
      <c r="C4" s="1949"/>
      <c r="D4" s="1949"/>
      <c r="E4" s="1949"/>
      <c r="F4" s="1949"/>
      <c r="G4" s="1948" t="s">
        <v>2376</v>
      </c>
      <c r="H4" s="1949"/>
      <c r="I4" s="1949"/>
      <c r="J4" s="1950"/>
      <c r="K4" s="1919"/>
    </row>
    <row r="5" spans="1:11" ht="12.45" customHeight="1">
      <c r="A5" s="1934"/>
      <c r="B5" s="1951" t="s">
        <v>2346</v>
      </c>
      <c r="C5" s="1952"/>
      <c r="D5" s="1961"/>
      <c r="E5" s="1961"/>
      <c r="F5" s="1962"/>
      <c r="G5" s="491" t="s">
        <v>2346</v>
      </c>
      <c r="H5" s="1961"/>
      <c r="I5" s="1961"/>
      <c r="J5" s="1963"/>
      <c r="K5" s="1919"/>
    </row>
    <row r="6" spans="1:11" ht="12.45" customHeight="1">
      <c r="A6" s="1934"/>
      <c r="B6" s="1953" t="s">
        <v>2347</v>
      </c>
      <c r="C6" s="1954"/>
      <c r="D6" s="1594"/>
      <c r="E6" s="1594"/>
      <c r="F6" s="1640"/>
      <c r="G6" s="492" t="s">
        <v>2348</v>
      </c>
      <c r="H6" s="1594"/>
      <c r="I6" s="1594"/>
      <c r="J6" s="1595"/>
      <c r="K6" s="1919"/>
    </row>
    <row r="7" spans="1:11" ht="12.45" customHeight="1">
      <c r="A7" s="1934"/>
      <c r="B7" s="1953" t="s">
        <v>2348</v>
      </c>
      <c r="C7" s="1954"/>
      <c r="D7" s="1594"/>
      <c r="E7" s="1594"/>
      <c r="F7" s="1640"/>
      <c r="G7" s="492" t="s">
        <v>2349</v>
      </c>
      <c r="H7" s="1594"/>
      <c r="I7" s="1594"/>
      <c r="J7" s="1595"/>
      <c r="K7" s="1919"/>
    </row>
    <row r="8" spans="1:11" ht="12.45" customHeight="1">
      <c r="A8" s="1934"/>
      <c r="B8" s="1953" t="s">
        <v>2349</v>
      </c>
      <c r="C8" s="1954"/>
      <c r="D8" s="1594"/>
      <c r="E8" s="1594"/>
      <c r="F8" s="1640"/>
      <c r="G8" s="492" t="s">
        <v>2350</v>
      </c>
      <c r="H8" s="1594"/>
      <c r="I8" s="1594"/>
      <c r="J8" s="1595"/>
      <c r="K8" s="1919"/>
    </row>
    <row r="9" spans="1:11" ht="12.45" customHeight="1">
      <c r="A9" s="1934"/>
      <c r="B9" s="1953" t="s">
        <v>2350</v>
      </c>
      <c r="C9" s="1954"/>
      <c r="D9" s="1594"/>
      <c r="E9" s="1594"/>
      <c r="F9" s="1640"/>
      <c r="G9" s="492" t="s">
        <v>61</v>
      </c>
      <c r="H9" s="1594"/>
      <c r="I9" s="1594"/>
      <c r="J9" s="1595"/>
      <c r="K9" s="1919"/>
    </row>
    <row r="10" spans="1:11" ht="12.45" customHeight="1" thickBot="1">
      <c r="A10" s="1934"/>
      <c r="B10" s="1998" t="s">
        <v>2351</v>
      </c>
      <c r="C10" s="1999"/>
      <c r="D10" s="2000"/>
      <c r="E10" s="2000"/>
      <c r="F10" s="2001"/>
      <c r="G10" s="493" t="s">
        <v>66</v>
      </c>
      <c r="H10" s="2002"/>
      <c r="I10" s="2000"/>
      <c r="J10" s="2003"/>
      <c r="K10" s="1919"/>
    </row>
    <row r="11" spans="1:11" ht="12.45" customHeight="1">
      <c r="A11" s="1934"/>
      <c r="B11" s="1955" t="s">
        <v>2367</v>
      </c>
      <c r="C11" s="1956"/>
      <c r="D11" s="1958"/>
      <c r="E11" s="1958"/>
      <c r="F11" s="1959"/>
      <c r="G11" s="494" t="s">
        <v>2355</v>
      </c>
      <c r="H11" s="1958"/>
      <c r="I11" s="1958"/>
      <c r="J11" s="1970"/>
      <c r="K11" s="1919"/>
    </row>
    <row r="12" spans="1:11" ht="12.45" customHeight="1">
      <c r="A12" s="1934"/>
      <c r="B12" s="1953" t="s">
        <v>2352</v>
      </c>
      <c r="C12" s="1954"/>
      <c r="D12" s="1594"/>
      <c r="E12" s="1594"/>
      <c r="F12" s="1640"/>
      <c r="G12" s="492" t="s">
        <v>2356</v>
      </c>
      <c r="H12" s="1594"/>
      <c r="I12" s="1594"/>
      <c r="J12" s="1595"/>
      <c r="K12" s="1919"/>
    </row>
    <row r="13" spans="1:11" ht="12.45" customHeight="1">
      <c r="A13" s="1934"/>
      <c r="B13" s="1953" t="s">
        <v>66</v>
      </c>
      <c r="C13" s="1954"/>
      <c r="D13" s="1957"/>
      <c r="E13" s="1594"/>
      <c r="F13" s="1640"/>
      <c r="G13" s="492" t="s">
        <v>2360</v>
      </c>
      <c r="H13" s="1594"/>
      <c r="I13" s="1594"/>
      <c r="J13" s="1595"/>
      <c r="K13" s="1919"/>
    </row>
    <row r="14" spans="1:11" ht="12.45" customHeight="1" thickBot="1">
      <c r="A14" s="1934"/>
      <c r="B14" s="1953" t="s">
        <v>27671</v>
      </c>
      <c r="C14" s="1954"/>
      <c r="D14" s="1594"/>
      <c r="E14" s="1594"/>
      <c r="F14" s="1640"/>
      <c r="G14" s="492" t="s">
        <v>27672</v>
      </c>
      <c r="H14" s="1971"/>
      <c r="I14" s="1971"/>
      <c r="J14" s="1972"/>
      <c r="K14" s="1919"/>
    </row>
    <row r="15" spans="1:11" ht="9" hidden="1" customHeight="1" thickBot="1">
      <c r="A15" s="1934"/>
      <c r="B15" s="1995"/>
      <c r="C15" s="1996"/>
      <c r="D15" s="1996"/>
      <c r="E15" s="1996"/>
      <c r="F15" s="1996"/>
      <c r="G15" s="1996"/>
      <c r="H15" s="1996"/>
      <c r="I15" s="1996"/>
      <c r="J15" s="1997"/>
      <c r="K15" s="1919"/>
    </row>
    <row r="16" spans="1:11" ht="25.5" customHeight="1" thickBot="1">
      <c r="A16" s="1934"/>
      <c r="B16" s="1982" t="s">
        <v>2366</v>
      </c>
      <c r="C16" s="1983"/>
      <c r="D16" s="1983"/>
      <c r="E16" s="1983"/>
      <c r="F16" s="1983"/>
      <c r="G16" s="1983"/>
      <c r="H16" s="495" t="s">
        <v>2831</v>
      </c>
      <c r="I16" s="1937" t="s">
        <v>2965</v>
      </c>
      <c r="J16" s="1938"/>
      <c r="K16" s="1919"/>
    </row>
    <row r="17" spans="1:13" ht="12" customHeight="1">
      <c r="A17" s="1934"/>
      <c r="B17" s="1984" t="s">
        <v>2994</v>
      </c>
      <c r="C17" s="1985"/>
      <c r="D17" s="2006" t="s">
        <v>2369</v>
      </c>
      <c r="E17" s="2007"/>
      <c r="F17" s="2007"/>
      <c r="G17" s="425">
        <f>'FORMULAR COMANDA'!E23</f>
        <v>0</v>
      </c>
      <c r="H17" s="1973">
        <f>'FORMULAR COMANDA'!O113</f>
        <v>0</v>
      </c>
      <c r="I17" s="1976">
        <f>'OFERTA MATERIALE'!J20</f>
        <v>0</v>
      </c>
      <c r="J17" s="1977"/>
      <c r="K17" s="1919"/>
    </row>
    <row r="18" spans="1:13" ht="12" customHeight="1">
      <c r="A18" s="1934"/>
      <c r="B18" s="1986"/>
      <c r="C18" s="1987"/>
      <c r="D18" s="2004" t="s">
        <v>2357</v>
      </c>
      <c r="E18" s="2005"/>
      <c r="F18" s="2005"/>
      <c r="G18" s="490">
        <f>_FC_FINISAJ</f>
        <v>0</v>
      </c>
      <c r="H18" s="1974"/>
      <c r="I18" s="1978"/>
      <c r="J18" s="1979"/>
      <c r="K18" s="1919"/>
    </row>
    <row r="19" spans="1:13" ht="12" customHeight="1">
      <c r="A19" s="1934"/>
      <c r="B19" s="1986"/>
      <c r="C19" s="1987"/>
      <c r="D19" s="2004" t="s">
        <v>335</v>
      </c>
      <c r="E19" s="2005"/>
      <c r="F19" s="2005"/>
      <c r="G19" s="433">
        <f>_FC_GROSIME</f>
        <v>0</v>
      </c>
      <c r="H19" s="1974"/>
      <c r="I19" s="1978"/>
      <c r="J19" s="1979"/>
      <c r="K19" s="1919"/>
    </row>
    <row r="20" spans="1:13" ht="12" customHeight="1">
      <c r="A20" s="1934"/>
      <c r="B20" s="1986"/>
      <c r="C20" s="1987"/>
      <c r="D20" s="2004" t="s">
        <v>2358</v>
      </c>
      <c r="E20" s="2005"/>
      <c r="F20" s="2005"/>
      <c r="G20" s="490">
        <f>_FC_CULOARE</f>
        <v>0</v>
      </c>
      <c r="H20" s="1974"/>
      <c r="I20" s="1978"/>
      <c r="J20" s="1979"/>
      <c r="K20" s="1919"/>
    </row>
    <row r="21" spans="1:13" ht="12" customHeight="1" thickBot="1">
      <c r="A21" s="1934"/>
      <c r="B21" s="1988"/>
      <c r="C21" s="1989"/>
      <c r="D21" s="1990" t="s">
        <v>2359</v>
      </c>
      <c r="E21" s="1991"/>
      <c r="F21" s="1991"/>
      <c r="G21" s="423">
        <f>_FC_SUPRAFATA</f>
        <v>0</v>
      </c>
      <c r="H21" s="1975"/>
      <c r="I21" s="1980"/>
      <c r="J21" s="1981"/>
      <c r="K21" s="1919"/>
    </row>
    <row r="22" spans="1:13" ht="12" customHeight="1">
      <c r="A22" s="1934"/>
      <c r="B22" s="1984" t="s">
        <v>2995</v>
      </c>
      <c r="C22" s="1985"/>
      <c r="D22" s="2006" t="s">
        <v>2369</v>
      </c>
      <c r="E22" s="2007"/>
      <c r="F22" s="2007"/>
      <c r="G22" s="425">
        <f>'FORMULAR COMANDA'!E36</f>
        <v>0</v>
      </c>
      <c r="H22" s="1973">
        <f>'FORMULAR COMANDA'!O114</f>
        <v>0</v>
      </c>
      <c r="I22" s="2018">
        <f>'OFERTA MATERIALE'!J21</f>
        <v>0</v>
      </c>
      <c r="J22" s="2019"/>
      <c r="K22" s="1919"/>
    </row>
    <row r="23" spans="1:13" ht="12" customHeight="1">
      <c r="A23" s="1934"/>
      <c r="B23" s="1986"/>
      <c r="C23" s="1987"/>
      <c r="D23" s="2004" t="s">
        <v>2357</v>
      </c>
      <c r="E23" s="2005"/>
      <c r="F23" s="2005"/>
      <c r="G23" s="490">
        <f>_FC_FINISAJ2</f>
        <v>0</v>
      </c>
      <c r="H23" s="1974"/>
      <c r="I23" s="2020"/>
      <c r="J23" s="2021"/>
      <c r="K23" s="1919"/>
    </row>
    <row r="24" spans="1:13" ht="12" customHeight="1">
      <c r="A24" s="1934"/>
      <c r="B24" s="1986"/>
      <c r="C24" s="1987"/>
      <c r="D24" s="2004" t="s">
        <v>335</v>
      </c>
      <c r="E24" s="2005"/>
      <c r="F24" s="2005"/>
      <c r="G24" s="433">
        <f>_FC_GROSIME2</f>
        <v>0</v>
      </c>
      <c r="H24" s="1974"/>
      <c r="I24" s="2020"/>
      <c r="J24" s="2021"/>
      <c r="K24" s="1919"/>
    </row>
    <row r="25" spans="1:13" ht="12" customHeight="1">
      <c r="A25" s="1934"/>
      <c r="B25" s="1986"/>
      <c r="C25" s="1987"/>
      <c r="D25" s="2004" t="s">
        <v>2358</v>
      </c>
      <c r="E25" s="2005"/>
      <c r="F25" s="2005"/>
      <c r="G25" s="490">
        <f>_FC_CULOARE2</f>
        <v>0</v>
      </c>
      <c r="H25" s="1974"/>
      <c r="I25" s="2020"/>
      <c r="J25" s="2021"/>
      <c r="K25" s="1919"/>
    </row>
    <row r="26" spans="1:13" ht="12" customHeight="1" thickBot="1">
      <c r="A26" s="1934"/>
      <c r="B26" s="1988"/>
      <c r="C26" s="1989"/>
      <c r="D26" s="1990" t="s">
        <v>2359</v>
      </c>
      <c r="E26" s="1991"/>
      <c r="F26" s="1991"/>
      <c r="G26" s="423">
        <f>_FC_SUPRAFATA2</f>
        <v>0</v>
      </c>
      <c r="H26" s="1975"/>
      <c r="I26" s="2022"/>
      <c r="J26" s="2023"/>
      <c r="K26" s="1919"/>
    </row>
    <row r="27" spans="1:13" ht="12" customHeight="1">
      <c r="A27" s="1934"/>
      <c r="B27" s="1984" t="s">
        <v>2996</v>
      </c>
      <c r="C27" s="1985"/>
      <c r="D27" s="2006" t="s">
        <v>2357</v>
      </c>
      <c r="E27" s="2007"/>
      <c r="F27" s="2007"/>
      <c r="G27" s="425">
        <f>_SIPCA_FINISAJ</f>
        <v>0</v>
      </c>
      <c r="H27" s="1973">
        <f>'FORMULAR COMANDA'!O115</f>
        <v>0</v>
      </c>
      <c r="I27" s="2018">
        <f>'OFERTA MATERIALE'!J22</f>
        <v>0</v>
      </c>
      <c r="J27" s="2019"/>
      <c r="K27" s="1919"/>
      <c r="L27" s="421"/>
      <c r="M27" s="421"/>
    </row>
    <row r="28" spans="1:13" ht="12" customHeight="1">
      <c r="A28" s="1934"/>
      <c r="B28" s="1986"/>
      <c r="C28" s="1987"/>
      <c r="D28" s="1841" t="s">
        <v>2358</v>
      </c>
      <c r="E28" s="1842"/>
      <c r="F28" s="1960"/>
      <c r="G28" s="424">
        <f>_SIPCA_CULOARE</f>
        <v>0</v>
      </c>
      <c r="H28" s="1974"/>
      <c r="I28" s="2020"/>
      <c r="J28" s="2021"/>
      <c r="K28" s="1919"/>
      <c r="L28" s="421"/>
      <c r="M28" s="421"/>
    </row>
    <row r="29" spans="1:13" ht="12" customHeight="1">
      <c r="A29" s="1934"/>
      <c r="B29" s="1986"/>
      <c r="C29" s="1987"/>
      <c r="D29" s="2004" t="s">
        <v>335</v>
      </c>
      <c r="E29" s="2005"/>
      <c r="F29" s="2005"/>
      <c r="G29" s="433">
        <f>_SIPCA_GROSIME</f>
        <v>0</v>
      </c>
      <c r="H29" s="1974"/>
      <c r="I29" s="2020"/>
      <c r="J29" s="2021"/>
      <c r="K29" s="1919"/>
      <c r="L29" s="421"/>
      <c r="M29" s="421"/>
    </row>
    <row r="30" spans="1:13" ht="12" customHeight="1" thickBot="1">
      <c r="A30" s="1934"/>
      <c r="B30" s="1988"/>
      <c r="C30" s="1989"/>
      <c r="D30" s="1990" t="s">
        <v>2364</v>
      </c>
      <c r="E30" s="1991"/>
      <c r="F30" s="1991"/>
      <c r="G30" s="427">
        <f>_SIPCA_CANTITATE</f>
        <v>0</v>
      </c>
      <c r="H30" s="1975"/>
      <c r="I30" s="2022"/>
      <c r="J30" s="2023"/>
      <c r="K30" s="1919"/>
      <c r="L30" s="421"/>
      <c r="M30" s="421"/>
    </row>
    <row r="31" spans="1:13" ht="12" customHeight="1">
      <c r="A31" s="1934"/>
      <c r="B31" s="1984" t="s">
        <v>3000</v>
      </c>
      <c r="C31" s="2058"/>
      <c r="D31" s="2067" t="s">
        <v>2369</v>
      </c>
      <c r="E31" s="2068"/>
      <c r="F31" s="2069"/>
      <c r="G31" s="424">
        <f>'FORMULAR TABLA SUBTIRE'!E20</f>
        <v>0</v>
      </c>
      <c r="H31" s="1973">
        <f>'FORMULAR TABLA SUBTIRE'!J30</f>
        <v>0</v>
      </c>
      <c r="I31" s="2052">
        <f>'OFERTA MATERIALE'!J23</f>
        <v>0</v>
      </c>
      <c r="J31" s="2019"/>
      <c r="K31" s="1919"/>
      <c r="L31" s="421"/>
      <c r="M31" s="421"/>
    </row>
    <row r="32" spans="1:13" ht="12" customHeight="1">
      <c r="A32" s="1934"/>
      <c r="B32" s="1986"/>
      <c r="C32" s="2059"/>
      <c r="D32" s="1841" t="s">
        <v>2357</v>
      </c>
      <c r="E32" s="1842"/>
      <c r="F32" s="1960"/>
      <c r="G32" s="490">
        <f>_FTS_FINISAJ</f>
        <v>0</v>
      </c>
      <c r="H32" s="1974"/>
      <c r="I32" s="2053"/>
      <c r="J32" s="2021"/>
      <c r="K32" s="1919"/>
      <c r="L32" s="421"/>
      <c r="M32" s="421"/>
    </row>
    <row r="33" spans="1:15" ht="12" customHeight="1">
      <c r="A33" s="1934"/>
      <c r="B33" s="1986"/>
      <c r="C33" s="2059"/>
      <c r="D33" s="1841" t="s">
        <v>335</v>
      </c>
      <c r="E33" s="1842"/>
      <c r="F33" s="1960"/>
      <c r="G33" s="433">
        <f>_FTS_GROSIME</f>
        <v>0</v>
      </c>
      <c r="H33" s="1974"/>
      <c r="I33" s="2053"/>
      <c r="J33" s="2021"/>
      <c r="K33" s="1919"/>
      <c r="L33" s="421"/>
      <c r="M33" s="421"/>
    </row>
    <row r="34" spans="1:15" ht="12" customHeight="1">
      <c r="A34" s="1934"/>
      <c r="B34" s="1986"/>
      <c r="C34" s="2059"/>
      <c r="D34" s="1841" t="s">
        <v>2358</v>
      </c>
      <c r="E34" s="1842"/>
      <c r="F34" s="1960"/>
      <c r="G34" s="490">
        <f>_FTS_CULOARE</f>
        <v>0</v>
      </c>
      <c r="H34" s="1974"/>
      <c r="I34" s="2053"/>
      <c r="J34" s="2021"/>
      <c r="K34" s="1919"/>
      <c r="L34" s="421"/>
      <c r="M34" s="421"/>
    </row>
    <row r="35" spans="1:15" ht="12" customHeight="1" thickBot="1">
      <c r="A35" s="1934"/>
      <c r="B35" s="1988"/>
      <c r="C35" s="2060"/>
      <c r="D35" s="2061" t="s">
        <v>2359</v>
      </c>
      <c r="E35" s="2062"/>
      <c r="F35" s="2063"/>
      <c r="G35" s="434">
        <f>_FTS_SUPRAFATA</f>
        <v>0</v>
      </c>
      <c r="H35" s="1975"/>
      <c r="I35" s="2054"/>
      <c r="J35" s="2023"/>
      <c r="K35" s="1919"/>
      <c r="L35" s="421"/>
      <c r="M35" s="421"/>
    </row>
    <row r="36" spans="1:15" ht="12" customHeight="1">
      <c r="A36" s="1934"/>
      <c r="B36" s="1984" t="s">
        <v>3001</v>
      </c>
      <c r="C36" s="1985"/>
      <c r="D36" s="2006" t="s">
        <v>2368</v>
      </c>
      <c r="E36" s="2007"/>
      <c r="F36" s="2007"/>
      <c r="G36" s="425">
        <f>SUM('FORMULAR COMANDA'!F64:F111)</f>
        <v>0</v>
      </c>
      <c r="H36" s="1973">
        <f>'FORMULAR COMANDA'!O113</f>
        <v>0</v>
      </c>
      <c r="I36" s="2018">
        <f>'OFERTA MATERIALE'!J77</f>
        <v>0</v>
      </c>
      <c r="J36" s="2019"/>
      <c r="K36" s="1919"/>
    </row>
    <row r="37" spans="1:15" ht="12" customHeight="1">
      <c r="A37" s="1934"/>
      <c r="B37" s="1986"/>
      <c r="C37" s="1987"/>
      <c r="D37" s="2004" t="s">
        <v>2357</v>
      </c>
      <c r="E37" s="2005"/>
      <c r="F37" s="2005"/>
      <c r="G37" s="490">
        <f>_FC_FINISAJ</f>
        <v>0</v>
      </c>
      <c r="H37" s="1974"/>
      <c r="I37" s="2020"/>
      <c r="J37" s="2021"/>
      <c r="K37" s="1919"/>
    </row>
    <row r="38" spans="1:15" ht="12" customHeight="1">
      <c r="A38" s="1934"/>
      <c r="B38" s="1986"/>
      <c r="C38" s="1987"/>
      <c r="D38" s="2004" t="s">
        <v>335</v>
      </c>
      <c r="E38" s="2005"/>
      <c r="F38" s="2005"/>
      <c r="G38" s="433">
        <f>_FC_GROSIME</f>
        <v>0</v>
      </c>
      <c r="H38" s="1974"/>
      <c r="I38" s="2020"/>
      <c r="J38" s="2021"/>
      <c r="K38" s="1919"/>
    </row>
    <row r="39" spans="1:15" ht="12" customHeight="1" thickBot="1">
      <c r="A39" s="1934"/>
      <c r="B39" s="1988"/>
      <c r="C39" s="1989"/>
      <c r="D39" s="1990" t="s">
        <v>2358</v>
      </c>
      <c r="E39" s="1991"/>
      <c r="F39" s="1991"/>
      <c r="G39" s="427">
        <f>_FC_CULOARE</f>
        <v>0</v>
      </c>
      <c r="H39" s="1975"/>
      <c r="I39" s="2022"/>
      <c r="J39" s="2023"/>
      <c r="K39" s="1919"/>
    </row>
    <row r="40" spans="1:15" ht="12" customHeight="1">
      <c r="A40" s="1934"/>
      <c r="B40" s="1984" t="s">
        <v>3002</v>
      </c>
      <c r="C40" s="1985"/>
      <c r="D40" s="2006" t="s">
        <v>2368</v>
      </c>
      <c r="E40" s="2007"/>
      <c r="F40" s="2007"/>
      <c r="G40" s="425">
        <f>SUM(_AML_CC)</f>
        <v>0</v>
      </c>
      <c r="H40" s="1973">
        <f>'FORMULAR ACCESORII SPECIALE'!M57</f>
        <v>0.01</v>
      </c>
      <c r="I40" s="2018">
        <f>'OFERTA MATERIALE'!J116</f>
        <v>0</v>
      </c>
      <c r="J40" s="2019"/>
      <c r="K40" s="1919"/>
    </row>
    <row r="41" spans="1:15" ht="12" customHeight="1" thickBot="1">
      <c r="A41" s="1934"/>
      <c r="B41" s="1986"/>
      <c r="C41" s="1987"/>
      <c r="D41" s="2004" t="s">
        <v>2964</v>
      </c>
      <c r="E41" s="2005"/>
      <c r="F41" s="2005"/>
      <c r="G41" s="490">
        <f>SUM('FORMULAR ACCESORII SPECIALE'!M21:M55)</f>
        <v>0</v>
      </c>
      <c r="H41" s="1974"/>
      <c r="I41" s="2020"/>
      <c r="J41" s="2021"/>
      <c r="K41" s="1919"/>
    </row>
    <row r="42" spans="1:15" ht="12" customHeight="1">
      <c r="A42" s="1934"/>
      <c r="B42" s="1984" t="s">
        <v>3003</v>
      </c>
      <c r="C42" s="1985"/>
      <c r="D42" s="2006" t="s">
        <v>2373</v>
      </c>
      <c r="E42" s="2007"/>
      <c r="F42" s="2007"/>
      <c r="G42" s="425">
        <f>SUM('FORMULAR COMANDA'!P64:P67)</f>
        <v>0</v>
      </c>
      <c r="H42" s="1973">
        <f>'FORMULAR COMANDA'!O117</f>
        <v>0</v>
      </c>
      <c r="I42" s="2052">
        <f>'OFERTA MATERIALE'!J168</f>
        <v>0</v>
      </c>
      <c r="J42" s="2019"/>
      <c r="K42" s="1919"/>
      <c r="L42" s="421"/>
      <c r="M42" s="421"/>
      <c r="N42" s="421"/>
      <c r="O42" s="421"/>
    </row>
    <row r="43" spans="1:15" ht="12" customHeight="1">
      <c r="A43" s="1934"/>
      <c r="B43" s="1986"/>
      <c r="C43" s="1987"/>
      <c r="D43" s="2004" t="s">
        <v>2372</v>
      </c>
      <c r="E43" s="2005"/>
      <c r="F43" s="2005"/>
      <c r="G43" s="426">
        <f>SUM('FORMULAR COMANDA'!P68:P69)</f>
        <v>0</v>
      </c>
      <c r="H43" s="1974"/>
      <c r="I43" s="2053"/>
      <c r="J43" s="2021"/>
      <c r="K43" s="1919"/>
      <c r="L43" s="421"/>
      <c r="M43" s="421"/>
      <c r="N43" s="421"/>
      <c r="O43" s="421"/>
    </row>
    <row r="44" spans="1:15" ht="12" customHeight="1" thickBot="1">
      <c r="A44" s="1934"/>
      <c r="B44" s="1988"/>
      <c r="C44" s="1989"/>
      <c r="D44" s="1990" t="s">
        <v>2374</v>
      </c>
      <c r="E44" s="1991"/>
      <c r="F44" s="1991"/>
      <c r="G44" s="427">
        <f>'FORMULAR COMANDA'!P70</f>
        <v>0</v>
      </c>
      <c r="H44" s="1974"/>
      <c r="I44" s="2053"/>
      <c r="J44" s="2021"/>
      <c r="K44" s="1919"/>
      <c r="L44" s="421"/>
      <c r="M44" s="421"/>
      <c r="N44" s="421"/>
      <c r="O44" s="421"/>
    </row>
    <row r="45" spans="1:15" ht="12" customHeight="1">
      <c r="A45" s="1934"/>
      <c r="B45" s="2008" t="s">
        <v>3004</v>
      </c>
      <c r="C45" s="2009"/>
      <c r="D45" s="2006" t="s">
        <v>2370</v>
      </c>
      <c r="E45" s="2007"/>
      <c r="F45" s="2007"/>
      <c r="G45" s="424" t="s">
        <v>2830</v>
      </c>
      <c r="H45" s="1974"/>
      <c r="I45" s="2053"/>
      <c r="J45" s="2021"/>
      <c r="K45" s="1919"/>
      <c r="L45" s="421"/>
      <c r="M45" s="421"/>
      <c r="N45" s="421"/>
      <c r="O45" s="421"/>
    </row>
    <row r="46" spans="1:15" ht="12" customHeight="1" thickBot="1">
      <c r="A46" s="1934"/>
      <c r="B46" s="2010"/>
      <c r="C46" s="2011"/>
      <c r="D46" s="1990" t="s">
        <v>2375</v>
      </c>
      <c r="E46" s="1991"/>
      <c r="F46" s="1991"/>
      <c r="G46" s="428">
        <f>SUM('FORMULAR COMANDA'!P95:P103)</f>
        <v>0</v>
      </c>
      <c r="H46" s="1974"/>
      <c r="I46" s="2053"/>
      <c r="J46" s="2021"/>
      <c r="K46" s="1919"/>
      <c r="L46" s="421"/>
      <c r="M46" s="421"/>
      <c r="N46" s="421"/>
      <c r="O46" s="421"/>
    </row>
    <row r="47" spans="1:15" ht="12" customHeight="1" thickBot="1">
      <c r="A47" s="1934"/>
      <c r="B47" s="2016" t="s">
        <v>3005</v>
      </c>
      <c r="C47" s="2017"/>
      <c r="D47" s="1496" t="s">
        <v>2835</v>
      </c>
      <c r="E47" s="819"/>
      <c r="F47" s="2082"/>
      <c r="G47" s="429">
        <f>SUM('FORMULAR COMANDA'!P71:P94)+SUM('FORMULAR COMANDA'!P104:P112)</f>
        <v>0</v>
      </c>
      <c r="H47" s="1975"/>
      <c r="I47" s="2054"/>
      <c r="J47" s="2023"/>
      <c r="K47" s="1919"/>
      <c r="L47" s="421"/>
      <c r="M47" s="421"/>
      <c r="N47" s="421"/>
      <c r="O47" s="421"/>
    </row>
    <row r="48" spans="1:15" ht="12" customHeight="1">
      <c r="A48" s="1934"/>
      <c r="B48" s="1984" t="s">
        <v>3006</v>
      </c>
      <c r="C48" s="1985"/>
      <c r="D48" s="2006" t="s">
        <v>2363</v>
      </c>
      <c r="E48" s="2007"/>
      <c r="F48" s="2007"/>
      <c r="G48" s="496"/>
      <c r="H48" s="1973">
        <f>IF('SISTEM PLUVIAL'!F55&lt;&gt;0,'SISTEM PLUVIAL'!E57,IF('SISTEM PLUVIAL'!E119&lt;&gt;0,'SISTEM PLUVIAL'!E119,'SISTEM PLUVIAL MAGNELIS'!E57))</f>
        <v>0</v>
      </c>
      <c r="I48" s="2018">
        <f>'OFERTA MATERIALE'!J313</f>
        <v>0</v>
      </c>
      <c r="J48" s="2019"/>
      <c r="K48" s="1919"/>
      <c r="L48" s="421"/>
      <c r="M48" s="421"/>
      <c r="N48" s="421"/>
      <c r="O48" s="421"/>
    </row>
    <row r="49" spans="1:13" ht="12" customHeight="1">
      <c r="A49" s="1934"/>
      <c r="B49" s="1986"/>
      <c r="C49" s="1987"/>
      <c r="D49" s="2004" t="s">
        <v>2358</v>
      </c>
      <c r="E49" s="2005"/>
      <c r="F49" s="2005"/>
      <c r="G49" s="497"/>
      <c r="H49" s="1974"/>
      <c r="I49" s="2020"/>
      <c r="J49" s="2021"/>
      <c r="K49" s="1919"/>
      <c r="L49" s="421"/>
      <c r="M49" s="421"/>
    </row>
    <row r="50" spans="1:13" ht="12" customHeight="1" thickBot="1">
      <c r="A50" s="1934"/>
      <c r="B50" s="1988"/>
      <c r="C50" s="1989"/>
      <c r="D50" s="1990" t="s">
        <v>335</v>
      </c>
      <c r="E50" s="1991"/>
      <c r="F50" s="1991"/>
      <c r="G50" s="427" t="s">
        <v>173</v>
      </c>
      <c r="H50" s="1975"/>
      <c r="I50" s="2022"/>
      <c r="J50" s="2023"/>
      <c r="K50" s="1919"/>
      <c r="L50" s="421"/>
      <c r="M50" s="421"/>
    </row>
    <row r="51" spans="1:13" ht="12" customHeight="1">
      <c r="A51" s="1934"/>
      <c r="B51" s="1984" t="s">
        <v>3007</v>
      </c>
      <c r="C51" s="2058"/>
      <c r="D51" s="2067" t="s">
        <v>2836</v>
      </c>
      <c r="E51" s="2068"/>
      <c r="F51" s="2069"/>
      <c r="G51" s="430">
        <f>SUM(FAKRO!D4:D87)+SUM(FAKRO!D95:D166)</f>
        <v>0</v>
      </c>
      <c r="H51" s="663">
        <f>FAKRO!E90</f>
        <v>0</v>
      </c>
      <c r="I51" s="2080">
        <f>SUM('OFERTA MATERIALE'!J317:J472,'OFERTA MATERIALE'!J495:J496,'OFERTA MATERIALE'!J498:J499)</f>
        <v>0</v>
      </c>
      <c r="J51" s="2081"/>
      <c r="K51" s="1919"/>
      <c r="L51" s="421"/>
      <c r="M51" s="421"/>
    </row>
    <row r="52" spans="1:13" ht="12" customHeight="1">
      <c r="A52" s="1934"/>
      <c r="B52" s="1986"/>
      <c r="C52" s="2059"/>
      <c r="D52" s="1841" t="s">
        <v>2431</v>
      </c>
      <c r="E52" s="1842"/>
      <c r="F52" s="1960"/>
      <c r="G52" s="431">
        <f>SUM(FAKRO!D176:D196)+SUM(FAKRO!D205:D210)</f>
        <v>0</v>
      </c>
      <c r="H52" s="665">
        <f>FAKRO!E199</f>
        <v>0</v>
      </c>
      <c r="I52" s="2014">
        <f>SUM('OFERTA MATERIALE'!J473:J493,'OFERTA MATERIALE'!J494,'OFERTA MATERIALE'!J497)</f>
        <v>0</v>
      </c>
      <c r="J52" s="2015"/>
      <c r="K52" s="1919"/>
    </row>
    <row r="53" spans="1:13" ht="12" customHeight="1">
      <c r="A53" s="1934"/>
      <c r="B53" s="1986"/>
      <c r="C53" s="2059"/>
      <c r="D53" s="1841" t="s">
        <v>2829</v>
      </c>
      <c r="E53" s="1842"/>
      <c r="F53" s="1960"/>
      <c r="G53" s="431">
        <f>SUM(FAKRO!D221:D263)</f>
        <v>0</v>
      </c>
      <c r="H53" s="664">
        <f>FAKRO!E266</f>
        <v>0</v>
      </c>
      <c r="I53" s="2014">
        <f>'OFERTA MATERIALE'!J674</f>
        <v>0</v>
      </c>
      <c r="J53" s="2015"/>
      <c r="K53" s="1919"/>
    </row>
    <row r="54" spans="1:13" ht="12" customHeight="1" thickBot="1">
      <c r="A54" s="1934"/>
      <c r="B54" s="1988"/>
      <c r="C54" s="2060"/>
      <c r="D54" s="2061" t="s">
        <v>2837</v>
      </c>
      <c r="E54" s="2062"/>
      <c r="F54" s="2063"/>
      <c r="G54" s="432">
        <f>SUM(VELUX!C4:C81)+SUM(VELUX!C89:C153)+SUM(VELUX!C160:C161)</f>
        <v>0</v>
      </c>
      <c r="H54" s="640">
        <f>VELUX!E84</f>
        <v>0</v>
      </c>
      <c r="I54" s="2012">
        <f>SUM('OFERTA MATERIALE'!J500:J640)</f>
        <v>0</v>
      </c>
      <c r="J54" s="2013"/>
      <c r="K54" s="1919"/>
    </row>
    <row r="55" spans="1:13" ht="12" customHeight="1">
      <c r="A55" s="1934"/>
      <c r="B55" s="1984" t="s">
        <v>27674</v>
      </c>
      <c r="C55" s="2058"/>
      <c r="D55" s="2006" t="s">
        <v>27677</v>
      </c>
      <c r="E55" s="2007"/>
      <c r="F55" s="2007"/>
      <c r="G55" s="641" t="str">
        <f>_Profil1</f>
        <v>SELECTEAZA PROFILUL</v>
      </c>
      <c r="H55" s="1973">
        <f>PROFILE!K37</f>
        <v>0</v>
      </c>
      <c r="I55" s="2052">
        <f>'OFERTA MATERIALE'!J677</f>
        <v>0</v>
      </c>
      <c r="J55" s="2019"/>
      <c r="K55" s="1919"/>
    </row>
    <row r="56" spans="1:13" ht="12" customHeight="1">
      <c r="A56" s="1934"/>
      <c r="B56" s="1986"/>
      <c r="C56" s="2059"/>
      <c r="D56" s="2004" t="s">
        <v>2930</v>
      </c>
      <c r="E56" s="2005"/>
      <c r="F56" s="2005"/>
      <c r="G56" s="661">
        <f>_MLProfil1</f>
        <v>0</v>
      </c>
      <c r="H56" s="2079"/>
      <c r="I56" s="2070"/>
      <c r="J56" s="2071"/>
      <c r="K56" s="1919"/>
    </row>
    <row r="57" spans="1:13" ht="12" customHeight="1">
      <c r="A57" s="1934"/>
      <c r="B57" s="1986"/>
      <c r="C57" s="2059"/>
      <c r="D57" s="2004" t="s">
        <v>27677</v>
      </c>
      <c r="E57" s="2005"/>
      <c r="F57" s="2005"/>
      <c r="G57" s="642" t="str">
        <f>_Profil2</f>
        <v>SELECTEAZA PROFILUL</v>
      </c>
      <c r="H57" s="2072">
        <f>PROFILE!K54</f>
        <v>0</v>
      </c>
      <c r="I57" s="2073">
        <f>'OFERTA MATERIALE'!J678</f>
        <v>0</v>
      </c>
      <c r="J57" s="2074"/>
      <c r="K57" s="1919"/>
    </row>
    <row r="58" spans="1:13" ht="12" customHeight="1" thickBot="1">
      <c r="A58" s="1934"/>
      <c r="B58" s="1988"/>
      <c r="C58" s="2060"/>
      <c r="D58" s="1990" t="s">
        <v>2930</v>
      </c>
      <c r="E58" s="1991"/>
      <c r="F58" s="1991"/>
      <c r="G58" s="662">
        <f>_MLProfil2</f>
        <v>0</v>
      </c>
      <c r="H58" s="1975"/>
      <c r="I58" s="2054"/>
      <c r="J58" s="2023"/>
      <c r="K58" s="1919"/>
    </row>
    <row r="59" spans="1:13" ht="12" customHeight="1">
      <c r="A59" s="1934"/>
      <c r="B59" s="1984" t="s">
        <v>27675</v>
      </c>
      <c r="C59" s="2058"/>
      <c r="D59" s="2075" t="s">
        <v>27678</v>
      </c>
      <c r="E59" s="2076"/>
      <c r="F59" s="2076"/>
      <c r="G59" s="666" t="str">
        <f>CONCATENATE('RULOURI FASIATE'!E26," ",'RULOURI FASIATE'!M26," ",'RULOURI FASIATE'!S26)</f>
        <v xml:space="preserve">  </v>
      </c>
      <c r="H59" s="2072">
        <f>'OFERTA MATERIALE'!I679</f>
        <v>0</v>
      </c>
      <c r="I59" s="2073">
        <f>'OFERTA MATERIALE'!J679</f>
        <v>0</v>
      </c>
      <c r="J59" s="2074"/>
      <c r="K59" s="1919"/>
    </row>
    <row r="60" spans="1:13" ht="12" customHeight="1" thickBot="1">
      <c r="A60" s="1934"/>
      <c r="B60" s="1988"/>
      <c r="C60" s="2060"/>
      <c r="D60" s="2077" t="s">
        <v>27679</v>
      </c>
      <c r="E60" s="2078"/>
      <c r="F60" s="2078"/>
      <c r="G60" s="667">
        <f>'RULOURI FASIATE'!M25</f>
        <v>0</v>
      </c>
      <c r="H60" s="1975"/>
      <c r="I60" s="2054"/>
      <c r="J60" s="2023"/>
      <c r="K60" s="1919"/>
    </row>
    <row r="61" spans="1:13" ht="12.9" customHeight="1">
      <c r="A61" s="1934"/>
      <c r="B61" s="1944" t="s">
        <v>2294</v>
      </c>
      <c r="C61" s="1945"/>
      <c r="D61" s="784"/>
      <c r="E61" s="1939" t="s">
        <v>2379</v>
      </c>
      <c r="F61" s="1940"/>
      <c r="G61" s="1940"/>
      <c r="H61" s="1941">
        <f>'OFERTA MATERIALE'!H681</f>
        <v>0</v>
      </c>
      <c r="I61" s="1942"/>
      <c r="J61" s="1943"/>
      <c r="K61" s="1919"/>
    </row>
    <row r="62" spans="1:13" ht="12.9" customHeight="1">
      <c r="A62" s="1934"/>
      <c r="B62" s="1946"/>
      <c r="C62" s="783"/>
      <c r="D62" s="785"/>
      <c r="E62" s="1966" t="s">
        <v>2380</v>
      </c>
      <c r="F62" s="1967"/>
      <c r="G62" s="1967"/>
      <c r="H62" s="1867">
        <f>SUM(I17:J54)</f>
        <v>0</v>
      </c>
      <c r="I62" s="1867"/>
      <c r="J62" s="1868"/>
      <c r="K62" s="1919"/>
    </row>
    <row r="63" spans="1:13" ht="12.9" customHeight="1" thickBot="1">
      <c r="A63" s="1934"/>
      <c r="B63" s="1946"/>
      <c r="C63" s="783"/>
      <c r="D63" s="785"/>
      <c r="E63" s="1964" t="s">
        <v>12233</v>
      </c>
      <c r="F63" s="1965"/>
      <c r="G63" s="1965"/>
      <c r="H63" s="1865">
        <f>H62*0.21</f>
        <v>0</v>
      </c>
      <c r="I63" s="1865"/>
      <c r="J63" s="1866"/>
      <c r="K63" s="1919"/>
    </row>
    <row r="64" spans="1:13" ht="12.9" customHeight="1" thickBot="1">
      <c r="A64" s="1934"/>
      <c r="B64" s="1946"/>
      <c r="C64" s="783"/>
      <c r="D64" s="785"/>
      <c r="E64" s="1878" t="s">
        <v>2410</v>
      </c>
      <c r="F64" s="1879"/>
      <c r="G64" s="1879"/>
      <c r="H64" s="1968">
        <f>H62+H63</f>
        <v>0</v>
      </c>
      <c r="I64" s="1968"/>
      <c r="J64" s="1969"/>
      <c r="K64" s="1919"/>
    </row>
    <row r="65" spans="1:11" ht="12.9" customHeight="1" thickBot="1">
      <c r="A65" s="1934"/>
      <c r="B65" s="1946"/>
      <c r="C65" s="783"/>
      <c r="D65" s="785"/>
      <c r="E65" s="1874" t="s">
        <v>2381</v>
      </c>
      <c r="F65" s="1875"/>
      <c r="G65" s="1875"/>
      <c r="H65" s="1876">
        <f>'FORMULAR COMANDA'!F8</f>
        <v>5.0999999999999996</v>
      </c>
      <c r="I65" s="1876"/>
      <c r="J65" s="1877"/>
      <c r="K65" s="1919"/>
    </row>
    <row r="66" spans="1:11" ht="12.9" customHeight="1" thickBot="1">
      <c r="A66" s="1934"/>
      <c r="B66" s="1947"/>
      <c r="C66" s="786"/>
      <c r="D66" s="787"/>
      <c r="E66" s="1878" t="s">
        <v>2411</v>
      </c>
      <c r="F66" s="1879"/>
      <c r="G66" s="1879"/>
      <c r="H66" s="1880">
        <f>H64*H65</f>
        <v>0</v>
      </c>
      <c r="I66" s="1880"/>
      <c r="J66" s="1881"/>
      <c r="K66" s="1919"/>
    </row>
    <row r="67" spans="1:11" ht="12.75" customHeight="1" thickBot="1">
      <c r="A67" s="1935"/>
      <c r="B67" s="1936" t="s">
        <v>2371</v>
      </c>
      <c r="C67" s="1936"/>
      <c r="D67" s="1936"/>
      <c r="E67" s="1936"/>
      <c r="F67" s="1936"/>
      <c r="G67" s="1936"/>
      <c r="H67" s="1936"/>
      <c r="I67" s="1936"/>
      <c r="J67" s="1936"/>
      <c r="K67" s="1920"/>
    </row>
    <row r="68" spans="1:11" ht="11.25" customHeight="1" thickBot="1">
      <c r="A68" s="1913"/>
      <c r="B68" s="1913"/>
      <c r="C68" s="1913"/>
      <c r="D68" s="1913"/>
      <c r="E68" s="1913"/>
      <c r="F68" s="1913"/>
      <c r="G68" s="1913"/>
      <c r="H68" s="1913"/>
      <c r="I68" s="1913"/>
      <c r="J68" s="1913"/>
      <c r="K68" s="1913"/>
    </row>
    <row r="69" spans="1:11" ht="5.25" customHeight="1" thickBot="1">
      <c r="A69" s="1911"/>
      <c r="B69" s="1911"/>
      <c r="C69" s="1912"/>
      <c r="D69" s="1912"/>
      <c r="E69" s="1912"/>
      <c r="F69" s="1912"/>
      <c r="G69" s="1912"/>
      <c r="H69" s="1912"/>
      <c r="I69" s="1912"/>
      <c r="J69" s="1912"/>
      <c r="K69" s="1918"/>
    </row>
    <row r="70" spans="1:11" ht="39" customHeight="1" thickBot="1">
      <c r="A70" s="1934"/>
      <c r="B70" s="742"/>
      <c r="C70" s="743"/>
      <c r="D70" s="743"/>
      <c r="E70" s="743"/>
      <c r="F70" s="743"/>
      <c r="G70" s="743"/>
      <c r="H70" s="743"/>
      <c r="I70" s="743"/>
      <c r="J70" s="744"/>
      <c r="K70" s="1919"/>
    </row>
    <row r="71" spans="1:11" ht="22.5" customHeight="1" thickBot="1">
      <c r="A71" s="1934"/>
      <c r="B71" s="1892" t="s">
        <v>2386</v>
      </c>
      <c r="C71" s="1893"/>
      <c r="D71" s="1893"/>
      <c r="E71" s="1893"/>
      <c r="F71" s="1893"/>
      <c r="G71" s="1893"/>
      <c r="H71" s="1893"/>
      <c r="I71" s="1893"/>
      <c r="J71" s="1894"/>
      <c r="K71" s="1919"/>
    </row>
    <row r="72" spans="1:11" ht="2.25" customHeight="1">
      <c r="A72" s="1934"/>
      <c r="B72" s="1895"/>
      <c r="C72" s="1896"/>
      <c r="D72" s="1896"/>
      <c r="E72" s="1896"/>
      <c r="F72" s="1896"/>
      <c r="G72" s="1896"/>
      <c r="H72" s="1896"/>
      <c r="I72" s="1896"/>
      <c r="J72" s="1897"/>
      <c r="K72" s="1919"/>
    </row>
    <row r="73" spans="1:11" ht="14.25" customHeight="1">
      <c r="A73" s="1934"/>
      <c r="B73" s="1882" t="s">
        <v>2382</v>
      </c>
      <c r="C73" s="1883"/>
      <c r="D73" s="1883"/>
      <c r="E73" s="1883"/>
      <c r="F73" s="1883"/>
      <c r="G73" s="1884">
        <f>H5</f>
        <v>0</v>
      </c>
      <c r="H73" s="1884"/>
      <c r="I73" s="1884"/>
      <c r="J73" s="1885"/>
      <c r="K73" s="1919"/>
    </row>
    <row r="74" spans="1:11" ht="14.25" customHeight="1">
      <c r="A74" s="1934"/>
      <c r="B74" s="1882" t="s">
        <v>2383</v>
      </c>
      <c r="C74" s="1883"/>
      <c r="D74" s="1883"/>
      <c r="E74" s="1883"/>
      <c r="F74" s="1883"/>
      <c r="G74" s="1884">
        <f>D14</f>
        <v>0</v>
      </c>
      <c r="H74" s="1884"/>
      <c r="I74" s="1884"/>
      <c r="J74" s="1885"/>
      <c r="K74" s="1919"/>
    </row>
    <row r="75" spans="1:11" ht="14.25" customHeight="1">
      <c r="A75" s="1934"/>
      <c r="B75" s="1882" t="s">
        <v>2354</v>
      </c>
      <c r="C75" s="1883"/>
      <c r="D75" s="1883"/>
      <c r="E75" s="1883"/>
      <c r="F75" s="1883"/>
      <c r="G75" s="1917" t="e">
        <f>#REF!</f>
        <v>#REF!</v>
      </c>
      <c r="H75" s="1884"/>
      <c r="I75" s="1884"/>
      <c r="J75" s="1885"/>
      <c r="K75" s="1919"/>
    </row>
    <row r="76" spans="1:11" ht="3.75" customHeight="1">
      <c r="A76" s="1934"/>
      <c r="B76" s="1898"/>
      <c r="C76" s="1899"/>
      <c r="D76" s="1899"/>
      <c r="E76" s="1899"/>
      <c r="F76" s="1899"/>
      <c r="G76" s="1899"/>
      <c r="H76" s="1899"/>
      <c r="I76" s="1899"/>
      <c r="J76" s="1900"/>
      <c r="K76" s="1919"/>
    </row>
    <row r="77" spans="1:11" ht="16.5" customHeight="1">
      <c r="A77" s="1934"/>
      <c r="B77" s="1922" t="s">
        <v>2398</v>
      </c>
      <c r="C77" s="1923"/>
      <c r="D77" s="1923"/>
      <c r="E77" s="1923"/>
      <c r="F77" s="1923"/>
      <c r="G77" s="1923"/>
      <c r="H77" s="1923"/>
      <c r="I77" s="1923"/>
      <c r="J77" s="1924"/>
      <c r="K77" s="1919"/>
    </row>
    <row r="78" spans="1:11" s="422" customFormat="1" ht="15" customHeight="1">
      <c r="A78" s="1934"/>
      <c r="B78" s="2042" t="s">
        <v>2409</v>
      </c>
      <c r="C78" s="2043"/>
      <c r="D78" s="2043"/>
      <c r="E78" s="2043"/>
      <c r="F78" s="2043"/>
      <c r="G78" s="2043"/>
      <c r="H78" s="2043"/>
      <c r="I78" s="2043"/>
      <c r="J78" s="2044"/>
      <c r="K78" s="1919"/>
    </row>
    <row r="79" spans="1:11" s="422" customFormat="1" ht="15" customHeight="1">
      <c r="A79" s="1934"/>
      <c r="B79" s="1901" t="s">
        <v>2873</v>
      </c>
      <c r="C79" s="1902"/>
      <c r="D79" s="1902"/>
      <c r="E79" s="1902"/>
      <c r="F79" s="1902"/>
      <c r="G79" s="1902"/>
      <c r="H79" s="1903">
        <f>H66</f>
        <v>0</v>
      </c>
      <c r="I79" s="1903"/>
      <c r="J79" s="498" t="s">
        <v>2862</v>
      </c>
      <c r="K79" s="1919"/>
    </row>
    <row r="80" spans="1:11" s="422" customFormat="1" ht="15" customHeight="1">
      <c r="A80" s="1934"/>
      <c r="B80" s="1901" t="s">
        <v>2874</v>
      </c>
      <c r="C80" s="1902"/>
      <c r="D80" s="1902"/>
      <c r="E80" s="1902"/>
      <c r="F80" s="1902"/>
      <c r="G80" s="1902"/>
      <c r="H80" s="1906"/>
      <c r="I80" s="1906"/>
      <c r="J80" s="489" t="s">
        <v>2862</v>
      </c>
      <c r="K80" s="1919"/>
    </row>
    <row r="81" spans="1:11" s="422" customFormat="1" ht="15" customHeight="1">
      <c r="A81" s="1934"/>
      <c r="B81" s="1901" t="s">
        <v>2875</v>
      </c>
      <c r="C81" s="1902"/>
      <c r="D81" s="1902"/>
      <c r="E81" s="1902"/>
      <c r="F81" s="1902"/>
      <c r="G81" s="1902"/>
      <c r="H81" s="1906">
        <f>H79-H80</f>
        <v>0</v>
      </c>
      <c r="I81" s="1906"/>
      <c r="J81" s="489" t="s">
        <v>2862</v>
      </c>
      <c r="K81" s="1919"/>
    </row>
    <row r="82" spans="1:11" s="422" customFormat="1" ht="6" customHeight="1">
      <c r="A82" s="1934"/>
      <c r="B82" s="2055"/>
      <c r="C82" s="2056"/>
      <c r="D82" s="2056"/>
      <c r="E82" s="2056"/>
      <c r="F82" s="2056"/>
      <c r="G82" s="2056"/>
      <c r="H82" s="2056"/>
      <c r="I82" s="2056"/>
      <c r="J82" s="2057"/>
      <c r="K82" s="1919"/>
    </row>
    <row r="83" spans="1:11" s="422" customFormat="1" ht="12.75" customHeight="1">
      <c r="A83" s="1934"/>
      <c r="B83" s="1901" t="s">
        <v>2876</v>
      </c>
      <c r="C83" s="2039"/>
      <c r="D83" s="2039"/>
      <c r="E83" s="2039"/>
      <c r="F83" s="2039"/>
      <c r="G83" s="2039"/>
      <c r="H83" s="2039"/>
      <c r="I83" s="2039"/>
      <c r="J83" s="2040"/>
      <c r="K83" s="1919"/>
    </row>
    <row r="84" spans="1:11" s="422" customFormat="1" ht="6" customHeight="1">
      <c r="A84" s="1934"/>
      <c r="B84" s="2055"/>
      <c r="C84" s="2056"/>
      <c r="D84" s="2056"/>
      <c r="E84" s="2056"/>
      <c r="F84" s="2056"/>
      <c r="G84" s="2056"/>
      <c r="H84" s="2056"/>
      <c r="I84" s="2056"/>
      <c r="J84" s="2057"/>
      <c r="K84" s="1919"/>
    </row>
    <row r="85" spans="1:11" s="422" customFormat="1" ht="12.75" customHeight="1">
      <c r="A85" s="1934"/>
      <c r="B85" s="2041" t="s">
        <v>2877</v>
      </c>
      <c r="C85" s="1890"/>
      <c r="D85" s="1890"/>
      <c r="E85" s="1890"/>
      <c r="F85" s="1890"/>
      <c r="G85" s="1890"/>
      <c r="H85" s="1890"/>
      <c r="I85" s="1890"/>
      <c r="J85" s="1891"/>
      <c r="K85" s="1919"/>
    </row>
    <row r="86" spans="1:11" ht="3.75" customHeight="1">
      <c r="A86" s="1934"/>
      <c r="B86" s="1871"/>
      <c r="C86" s="1872"/>
      <c r="D86" s="1872"/>
      <c r="E86" s="1872"/>
      <c r="F86" s="1872"/>
      <c r="G86" s="1872"/>
      <c r="H86" s="1872"/>
      <c r="I86" s="1872"/>
      <c r="J86" s="1873"/>
      <c r="K86" s="1919"/>
    </row>
    <row r="87" spans="1:11" ht="16.5" customHeight="1">
      <c r="A87" s="1934"/>
      <c r="B87" s="1922" t="s">
        <v>2399</v>
      </c>
      <c r="C87" s="1923"/>
      <c r="D87" s="1923"/>
      <c r="E87" s="1923"/>
      <c r="F87" s="1923"/>
      <c r="G87" s="1923"/>
      <c r="H87" s="1923"/>
      <c r="I87" s="1923"/>
      <c r="J87" s="1924"/>
      <c r="K87" s="1919"/>
    </row>
    <row r="88" spans="1:11" s="155" customFormat="1" ht="19.5" customHeight="1">
      <c r="A88" s="1934"/>
      <c r="B88" s="1925" t="s">
        <v>2403</v>
      </c>
      <c r="C88" s="1926"/>
      <c r="D88" s="1926"/>
      <c r="E88" s="1926"/>
      <c r="F88" s="1926"/>
      <c r="G88" s="1926"/>
      <c r="H88" s="1926"/>
      <c r="I88" s="1926"/>
      <c r="J88" s="1927"/>
      <c r="K88" s="1919"/>
    </row>
    <row r="89" spans="1:11" s="155" customFormat="1" ht="19.5" customHeight="1">
      <c r="A89" s="1934"/>
      <c r="B89" s="1925" t="s">
        <v>2404</v>
      </c>
      <c r="C89" s="1926"/>
      <c r="D89" s="1926"/>
      <c r="E89" s="1926"/>
      <c r="F89" s="1926"/>
      <c r="G89" s="1926"/>
      <c r="H89" s="1926"/>
      <c r="I89" s="1926"/>
      <c r="J89" s="1927"/>
      <c r="K89" s="1919"/>
    </row>
    <row r="90" spans="1:11" ht="10.5" customHeight="1">
      <c r="A90" s="1934"/>
      <c r="B90" s="1914" t="s">
        <v>2393</v>
      </c>
      <c r="C90" s="1915"/>
      <c r="D90" s="1915"/>
      <c r="E90" s="1915"/>
      <c r="F90" s="1915"/>
      <c r="G90" s="1915"/>
      <c r="H90" s="1915"/>
      <c r="I90" s="1915"/>
      <c r="J90" s="1916"/>
      <c r="K90" s="1919"/>
    </row>
    <row r="91" spans="1:11" ht="10.5" customHeight="1">
      <c r="A91" s="1934"/>
      <c r="B91" s="1914" t="s">
        <v>2394</v>
      </c>
      <c r="C91" s="1915"/>
      <c r="D91" s="1915"/>
      <c r="E91" s="1915"/>
      <c r="F91" s="1915"/>
      <c r="G91" s="1915"/>
      <c r="H91" s="1915"/>
      <c r="I91" s="1915"/>
      <c r="J91" s="1916"/>
      <c r="K91" s="1919"/>
    </row>
    <row r="92" spans="1:11" ht="10.5" customHeight="1">
      <c r="A92" s="1934"/>
      <c r="B92" s="1914" t="s">
        <v>2395</v>
      </c>
      <c r="C92" s="1915"/>
      <c r="D92" s="1915"/>
      <c r="E92" s="1915"/>
      <c r="F92" s="1915"/>
      <c r="G92" s="1915"/>
      <c r="H92" s="1915"/>
      <c r="I92" s="1915"/>
      <c r="J92" s="1916"/>
      <c r="K92" s="1919"/>
    </row>
    <row r="93" spans="1:11" ht="10.5" customHeight="1">
      <c r="A93" s="1934"/>
      <c r="B93" s="1914" t="s">
        <v>2397</v>
      </c>
      <c r="C93" s="1915"/>
      <c r="D93" s="1915"/>
      <c r="E93" s="1915"/>
      <c r="F93" s="1915"/>
      <c r="G93" s="1915"/>
      <c r="H93" s="1915"/>
      <c r="I93" s="1915"/>
      <c r="J93" s="1916"/>
      <c r="K93" s="1919"/>
    </row>
    <row r="94" spans="1:11" ht="10.5" customHeight="1">
      <c r="A94" s="1934"/>
      <c r="B94" s="2064" t="s">
        <v>2396</v>
      </c>
      <c r="C94" s="2065"/>
      <c r="D94" s="2065"/>
      <c r="E94" s="2065"/>
      <c r="F94" s="2065"/>
      <c r="G94" s="2065"/>
      <c r="H94" s="2065"/>
      <c r="I94" s="2065"/>
      <c r="J94" s="2066"/>
      <c r="K94" s="1919"/>
    </row>
    <row r="95" spans="1:11" ht="3.75" customHeight="1">
      <c r="A95" s="1934"/>
      <c r="B95" s="1931"/>
      <c r="C95" s="1932"/>
      <c r="D95" s="1932"/>
      <c r="E95" s="1932"/>
      <c r="F95" s="1932"/>
      <c r="G95" s="1932"/>
      <c r="H95" s="1932"/>
      <c r="I95" s="1932"/>
      <c r="J95" s="1933"/>
      <c r="K95" s="1919"/>
    </row>
    <row r="96" spans="1:11" ht="16.5" customHeight="1">
      <c r="A96" s="1934"/>
      <c r="B96" s="1922" t="s">
        <v>2400</v>
      </c>
      <c r="C96" s="1923"/>
      <c r="D96" s="1923"/>
      <c r="E96" s="1923"/>
      <c r="F96" s="1923"/>
      <c r="G96" s="1923"/>
      <c r="H96" s="1923"/>
      <c r="I96" s="1923"/>
      <c r="J96" s="1924"/>
      <c r="K96" s="1919"/>
    </row>
    <row r="97" spans="1:11" s="155" customFormat="1" ht="12.75" customHeight="1">
      <c r="A97" s="1934"/>
      <c r="B97" s="1901" t="s">
        <v>2384</v>
      </c>
      <c r="C97" s="2039"/>
      <c r="D97" s="2039"/>
      <c r="E97" s="2039"/>
      <c r="F97" s="2039"/>
      <c r="G97" s="2039"/>
      <c r="H97" s="2039"/>
      <c r="I97" s="2039"/>
      <c r="J97" s="2040"/>
      <c r="K97" s="1919"/>
    </row>
    <row r="98" spans="1:11" s="155" customFormat="1" ht="12.75" customHeight="1">
      <c r="A98" s="1934"/>
      <c r="B98" s="2048" t="s">
        <v>2391</v>
      </c>
      <c r="C98" s="2039"/>
      <c r="D98" s="2039"/>
      <c r="E98" s="2039"/>
      <c r="F98" s="2039"/>
      <c r="G98" s="2039"/>
      <c r="H98" s="2039"/>
      <c r="I98" s="2039"/>
      <c r="J98" s="2040"/>
      <c r="K98" s="1919"/>
    </row>
    <row r="99" spans="1:11" s="155" customFormat="1" ht="12.75" customHeight="1">
      <c r="A99" s="1934"/>
      <c r="B99" s="1901" t="s">
        <v>2385</v>
      </c>
      <c r="C99" s="2039"/>
      <c r="D99" s="2039"/>
      <c r="E99" s="2039"/>
      <c r="F99" s="2039"/>
      <c r="G99" s="2039"/>
      <c r="H99" s="2039"/>
      <c r="I99" s="2039"/>
      <c r="J99" s="2040"/>
      <c r="K99" s="1919"/>
    </row>
    <row r="100" spans="1:11" s="155" customFormat="1" ht="12.75" customHeight="1">
      <c r="A100" s="1934"/>
      <c r="B100" s="1889" t="s">
        <v>2392</v>
      </c>
      <c r="C100" s="1890"/>
      <c r="D100" s="1890"/>
      <c r="E100" s="1890"/>
      <c r="F100" s="1890"/>
      <c r="G100" s="1890"/>
      <c r="H100" s="1890"/>
      <c r="I100" s="1890"/>
      <c r="J100" s="1891"/>
      <c r="K100" s="1919"/>
    </row>
    <row r="101" spans="1:11" ht="3.75" customHeight="1">
      <c r="A101" s="1934"/>
      <c r="B101" s="1871"/>
      <c r="C101" s="1872"/>
      <c r="D101" s="1872"/>
      <c r="E101" s="1872"/>
      <c r="F101" s="1872"/>
      <c r="G101" s="1872"/>
      <c r="H101" s="1872"/>
      <c r="I101" s="1872"/>
      <c r="J101" s="1873"/>
      <c r="K101" s="1919"/>
    </row>
    <row r="102" spans="1:11" ht="16.5" customHeight="1" thickBot="1">
      <c r="A102" s="1934"/>
      <c r="B102" s="2035" t="s">
        <v>2401</v>
      </c>
      <c r="C102" s="2036"/>
      <c r="D102" s="2036"/>
      <c r="E102" s="2036"/>
      <c r="F102" s="2036"/>
      <c r="G102" s="2036"/>
      <c r="H102" s="2036"/>
      <c r="I102" s="2036"/>
      <c r="J102" s="2037"/>
      <c r="K102" s="1919"/>
    </row>
    <row r="103" spans="1:11" s="155" customFormat="1" ht="12.75" customHeight="1">
      <c r="A103" s="1934"/>
      <c r="B103" s="2049" t="s">
        <v>2861</v>
      </c>
      <c r="C103" s="2050"/>
      <c r="D103" s="2050"/>
      <c r="E103" s="2050"/>
      <c r="F103" s="2050"/>
      <c r="G103" s="2050"/>
      <c r="H103" s="2051">
        <v>0</v>
      </c>
      <c r="I103" s="2051"/>
      <c r="J103" s="486" t="s">
        <v>2862</v>
      </c>
      <c r="K103" s="1919"/>
    </row>
    <row r="104" spans="1:11" s="155" customFormat="1" ht="12.75" customHeight="1">
      <c r="A104" s="1934"/>
      <c r="B104" s="1909" t="s">
        <v>2863</v>
      </c>
      <c r="C104" s="1910"/>
      <c r="D104" s="1910"/>
      <c r="E104" s="1910"/>
      <c r="F104" s="1910"/>
      <c r="G104" s="1910"/>
      <c r="H104" s="1907">
        <v>0</v>
      </c>
      <c r="I104" s="1908"/>
      <c r="J104" s="487" t="s">
        <v>2862</v>
      </c>
      <c r="K104" s="1919"/>
    </row>
    <row r="105" spans="1:11" s="155" customFormat="1" ht="12.75" customHeight="1">
      <c r="A105" s="1934"/>
      <c r="B105" s="1909" t="s">
        <v>2864</v>
      </c>
      <c r="C105" s="1910"/>
      <c r="D105" s="1910"/>
      <c r="E105" s="1910"/>
      <c r="F105" s="1910"/>
      <c r="G105" s="1910"/>
      <c r="H105" s="1907">
        <v>0</v>
      </c>
      <c r="I105" s="1908"/>
      <c r="J105" s="487" t="s">
        <v>2862</v>
      </c>
      <c r="K105" s="1919"/>
    </row>
    <row r="106" spans="1:11" s="155" customFormat="1" ht="12.75" customHeight="1">
      <c r="A106" s="1934"/>
      <c r="B106" s="1909" t="s">
        <v>2865</v>
      </c>
      <c r="C106" s="1910"/>
      <c r="D106" s="1910"/>
      <c r="E106" s="1910"/>
      <c r="F106" s="1910"/>
      <c r="G106" s="1910"/>
      <c r="H106" s="1907">
        <v>0</v>
      </c>
      <c r="I106" s="1908"/>
      <c r="J106" s="487" t="s">
        <v>2862</v>
      </c>
      <c r="K106" s="1919"/>
    </row>
    <row r="107" spans="1:11" s="155" customFormat="1" ht="12.75" customHeight="1">
      <c r="A107" s="1934"/>
      <c r="B107" s="1909" t="s">
        <v>2866</v>
      </c>
      <c r="C107" s="1910"/>
      <c r="D107" s="1910"/>
      <c r="E107" s="1910"/>
      <c r="F107" s="1910"/>
      <c r="G107" s="1910"/>
      <c r="H107" s="1907">
        <v>0</v>
      </c>
      <c r="I107" s="1908"/>
      <c r="J107" s="487" t="s">
        <v>2862</v>
      </c>
      <c r="K107" s="1919"/>
    </row>
    <row r="108" spans="1:11" s="155" customFormat="1" ht="12.75" customHeight="1">
      <c r="A108" s="1934"/>
      <c r="B108" s="1909" t="s">
        <v>2867</v>
      </c>
      <c r="C108" s="1910"/>
      <c r="D108" s="1910"/>
      <c r="E108" s="1910"/>
      <c r="F108" s="1910"/>
      <c r="G108" s="1910"/>
      <c r="H108" s="1907">
        <v>0</v>
      </c>
      <c r="I108" s="1908"/>
      <c r="J108" s="487" t="s">
        <v>2862</v>
      </c>
      <c r="K108" s="1919"/>
    </row>
    <row r="109" spans="1:11" s="155" customFormat="1" ht="12.75" customHeight="1">
      <c r="A109" s="1934"/>
      <c r="B109" s="1909" t="s">
        <v>2868</v>
      </c>
      <c r="C109" s="1910"/>
      <c r="D109" s="1910"/>
      <c r="E109" s="1910"/>
      <c r="F109" s="1910"/>
      <c r="G109" s="1910"/>
      <c r="H109" s="1907">
        <v>0</v>
      </c>
      <c r="I109" s="1908"/>
      <c r="J109" s="487" t="s">
        <v>2862</v>
      </c>
      <c r="K109" s="1919"/>
    </row>
    <row r="110" spans="1:11" s="155" customFormat="1" ht="12.75" customHeight="1">
      <c r="A110" s="1934"/>
      <c r="B110" s="1909" t="s">
        <v>2869</v>
      </c>
      <c r="C110" s="1910"/>
      <c r="D110" s="1910"/>
      <c r="E110" s="1910"/>
      <c r="F110" s="1910"/>
      <c r="G110" s="1910"/>
      <c r="H110" s="1907">
        <v>0</v>
      </c>
      <c r="I110" s="1908"/>
      <c r="J110" s="487" t="s">
        <v>2862</v>
      </c>
      <c r="K110" s="1919"/>
    </row>
    <row r="111" spans="1:11" s="155" customFormat="1" ht="12.75" customHeight="1">
      <c r="A111" s="1934"/>
      <c r="B111" s="1909" t="s">
        <v>2870</v>
      </c>
      <c r="C111" s="1910"/>
      <c r="D111" s="1910"/>
      <c r="E111" s="1910"/>
      <c r="F111" s="1910"/>
      <c r="G111" s="1910"/>
      <c r="H111" s="1907">
        <v>0</v>
      </c>
      <c r="I111" s="1908"/>
      <c r="J111" s="487" t="s">
        <v>2862</v>
      </c>
      <c r="K111" s="1919"/>
    </row>
    <row r="112" spans="1:11" s="155" customFormat="1" ht="12.75" customHeight="1" thickBot="1">
      <c r="A112" s="1934"/>
      <c r="B112" s="1904" t="s">
        <v>2871</v>
      </c>
      <c r="C112" s="1905"/>
      <c r="D112" s="1905"/>
      <c r="E112" s="1905"/>
      <c r="F112" s="1905"/>
      <c r="G112" s="1905"/>
      <c r="H112" s="2024">
        <v>0</v>
      </c>
      <c r="I112" s="2025"/>
      <c r="J112" s="488" t="s">
        <v>2862</v>
      </c>
      <c r="K112" s="1919"/>
    </row>
    <row r="113" spans="1:11" s="155" customFormat="1" ht="17.25" customHeight="1" thickBot="1">
      <c r="A113" s="1934"/>
      <c r="B113" s="2026" t="s">
        <v>2872</v>
      </c>
      <c r="C113" s="2027"/>
      <c r="D113" s="2027"/>
      <c r="E113" s="2027"/>
      <c r="F113" s="2027"/>
      <c r="G113" s="2027"/>
      <c r="H113" s="2028">
        <f>SUM(H103:I112)</f>
        <v>0</v>
      </c>
      <c r="I113" s="2029"/>
      <c r="J113" s="489" t="s">
        <v>2862</v>
      </c>
      <c r="K113" s="1919"/>
    </row>
    <row r="114" spans="1:11" s="155" customFormat="1" ht="4.5" customHeight="1">
      <c r="A114" s="1934"/>
      <c r="B114" s="1928"/>
      <c r="C114" s="1929"/>
      <c r="D114" s="1929"/>
      <c r="E114" s="1929"/>
      <c r="F114" s="1929"/>
      <c r="G114" s="1929"/>
      <c r="H114" s="1929"/>
      <c r="I114" s="1929"/>
      <c r="J114" s="1930"/>
      <c r="K114" s="1919"/>
    </row>
    <row r="115" spans="1:11" ht="16.5" customHeight="1">
      <c r="A115" s="1934"/>
      <c r="B115" s="1922" t="s">
        <v>2402</v>
      </c>
      <c r="C115" s="1923"/>
      <c r="D115" s="1923"/>
      <c r="E115" s="1923"/>
      <c r="F115" s="1923"/>
      <c r="G115" s="1923"/>
      <c r="H115" s="1923"/>
      <c r="I115" s="1923"/>
      <c r="J115" s="1924"/>
      <c r="K115" s="1919"/>
    </row>
    <row r="116" spans="1:11" s="155" customFormat="1" ht="12" customHeight="1">
      <c r="A116" s="1934"/>
      <c r="B116" s="1886" t="s">
        <v>2387</v>
      </c>
      <c r="C116" s="1887"/>
      <c r="D116" s="1887"/>
      <c r="E116" s="1887"/>
      <c r="F116" s="1887"/>
      <c r="G116" s="1887"/>
      <c r="H116" s="1887"/>
      <c r="I116" s="1887"/>
      <c r="J116" s="1888"/>
      <c r="K116" s="1919"/>
    </row>
    <row r="117" spans="1:11" s="155" customFormat="1" ht="12" customHeight="1">
      <c r="A117" s="1934"/>
      <c r="B117" s="1886" t="s">
        <v>2390</v>
      </c>
      <c r="C117" s="1887"/>
      <c r="D117" s="1887"/>
      <c r="E117" s="1887"/>
      <c r="F117" s="1887"/>
      <c r="G117" s="1887"/>
      <c r="H117" s="1887"/>
      <c r="I117" s="1887"/>
      <c r="J117" s="1888"/>
      <c r="K117" s="1919"/>
    </row>
    <row r="118" spans="1:11" s="155" customFormat="1" ht="12" customHeight="1">
      <c r="A118" s="1934"/>
      <c r="B118" s="1886" t="s">
        <v>2405</v>
      </c>
      <c r="C118" s="1887"/>
      <c r="D118" s="1887"/>
      <c r="E118" s="1887"/>
      <c r="F118" s="1887"/>
      <c r="G118" s="1887"/>
      <c r="H118" s="1887"/>
      <c r="I118" s="1887"/>
      <c r="J118" s="1888"/>
      <c r="K118" s="1919"/>
    </row>
    <row r="119" spans="1:11" s="155" customFormat="1" ht="12" customHeight="1">
      <c r="A119" s="1934"/>
      <c r="B119" s="1886" t="s">
        <v>2406</v>
      </c>
      <c r="C119" s="1887"/>
      <c r="D119" s="1887"/>
      <c r="E119" s="1887"/>
      <c r="F119" s="1887"/>
      <c r="G119" s="1887"/>
      <c r="H119" s="1887"/>
      <c r="I119" s="1887"/>
      <c r="J119" s="1888"/>
      <c r="K119" s="1919"/>
    </row>
    <row r="120" spans="1:11" s="155" customFormat="1" ht="12" customHeight="1">
      <c r="A120" s="1934"/>
      <c r="B120" s="1886" t="s">
        <v>2388</v>
      </c>
      <c r="C120" s="1887"/>
      <c r="D120" s="1887"/>
      <c r="E120" s="1887"/>
      <c r="F120" s="1887"/>
      <c r="G120" s="1887"/>
      <c r="H120" s="1887"/>
      <c r="I120" s="1887"/>
      <c r="J120" s="1888"/>
      <c r="K120" s="1919"/>
    </row>
    <row r="121" spans="1:11" s="155" customFormat="1" ht="12" customHeight="1">
      <c r="A121" s="1934"/>
      <c r="B121" s="2045" t="s">
        <v>2389</v>
      </c>
      <c r="C121" s="2046"/>
      <c r="D121" s="2046"/>
      <c r="E121" s="2046"/>
      <c r="F121" s="2046"/>
      <c r="G121" s="2046"/>
      <c r="H121" s="2046"/>
      <c r="I121" s="2046"/>
      <c r="J121" s="2047"/>
      <c r="K121" s="1919"/>
    </row>
    <row r="122" spans="1:11" s="155" customFormat="1" ht="4.5" customHeight="1">
      <c r="A122" s="1934"/>
      <c r="B122" s="2032"/>
      <c r="C122" s="2033"/>
      <c r="D122" s="2033"/>
      <c r="E122" s="2033"/>
      <c r="F122" s="2033"/>
      <c r="G122" s="2033"/>
      <c r="H122" s="2033"/>
      <c r="I122" s="2033"/>
      <c r="J122" s="2034"/>
      <c r="K122" s="1919"/>
    </row>
    <row r="123" spans="1:11" s="155" customFormat="1" ht="13.5" customHeight="1">
      <c r="A123" s="1934"/>
      <c r="B123" s="1869" t="s">
        <v>2407</v>
      </c>
      <c r="C123" s="1870"/>
      <c r="D123" s="1870"/>
      <c r="E123" s="1870"/>
      <c r="F123" s="2038"/>
      <c r="G123" s="1870" t="s">
        <v>2408</v>
      </c>
      <c r="H123" s="1870"/>
      <c r="I123" s="1870"/>
      <c r="J123" s="1921"/>
      <c r="K123" s="1919"/>
    </row>
    <row r="124" spans="1:11" s="155" customFormat="1" ht="13.5" customHeight="1">
      <c r="A124" s="1934"/>
      <c r="B124" s="1869">
        <f>D5</f>
        <v>0</v>
      </c>
      <c r="C124" s="1870"/>
      <c r="D124" s="1870"/>
      <c r="E124" s="1870"/>
      <c r="F124" s="2038"/>
      <c r="G124" s="1870">
        <f>H5</f>
        <v>0</v>
      </c>
      <c r="H124" s="1870"/>
      <c r="I124" s="1870"/>
      <c r="J124" s="1921"/>
      <c r="K124" s="1919"/>
    </row>
    <row r="125" spans="1:11" s="155" customFormat="1" ht="33" customHeight="1">
      <c r="A125" s="1934"/>
      <c r="B125" s="1869"/>
      <c r="C125" s="1870"/>
      <c r="D125" s="1870"/>
      <c r="E125" s="1870"/>
      <c r="F125" s="1870"/>
      <c r="G125" s="1870"/>
      <c r="H125" s="1870"/>
      <c r="I125" s="1870"/>
      <c r="J125" s="1921"/>
      <c r="K125" s="1919"/>
    </row>
    <row r="126" spans="1:11" ht="12.75" customHeight="1" thickBot="1">
      <c r="A126" s="1935"/>
      <c r="B126" s="2030" t="s">
        <v>2378</v>
      </c>
      <c r="C126" s="2031"/>
      <c r="D126" s="2031"/>
      <c r="E126" s="2031"/>
      <c r="F126" s="2031"/>
      <c r="G126" s="2031"/>
      <c r="H126" s="2031"/>
      <c r="I126" s="2031"/>
      <c r="J126" s="2031"/>
      <c r="K126" s="1920"/>
    </row>
    <row r="127" spans="1:11" ht="15" customHeight="1"/>
    <row r="128" spans="1:11" ht="18.75" customHeight="1"/>
    <row r="129" ht="15" customHeight="1"/>
    <row r="130" ht="19.5" customHeight="1"/>
  </sheetData>
  <sheetProtection algorithmName="SHA-512" hashValue="QSikM7zmDXc/xy45qv/DC0dyxS1GRZtDPSxEhNMFAe7R4yyMG7TBSh/nCsGvW0Z8JJtU5jQPkd1NQn+IeyCXLA==" saltValue="mo6NrAHp2xSb0aLA0OFTOQ==" spinCount="100000" sheet="1" autoFilter="0"/>
  <mergeCells count="218">
    <mergeCell ref="D60:F60"/>
    <mergeCell ref="H55:H56"/>
    <mergeCell ref="H59:H60"/>
    <mergeCell ref="I59:J60"/>
    <mergeCell ref="B31:C35"/>
    <mergeCell ref="D31:F31"/>
    <mergeCell ref="H31:H35"/>
    <mergeCell ref="I31:J35"/>
    <mergeCell ref="D32:F32"/>
    <mergeCell ref="D34:F34"/>
    <mergeCell ref="D35:F35"/>
    <mergeCell ref="D33:F33"/>
    <mergeCell ref="I40:J41"/>
    <mergeCell ref="D41:F41"/>
    <mergeCell ref="I51:J51"/>
    <mergeCell ref="D47:F47"/>
    <mergeCell ref="B40:C41"/>
    <mergeCell ref="D40:F40"/>
    <mergeCell ref="H40:H41"/>
    <mergeCell ref="B55:C58"/>
    <mergeCell ref="B59:C60"/>
    <mergeCell ref="D55:F55"/>
    <mergeCell ref="D56:F56"/>
    <mergeCell ref="D57:F57"/>
    <mergeCell ref="D58:F58"/>
    <mergeCell ref="D59:F59"/>
    <mergeCell ref="B22:C26"/>
    <mergeCell ref="D22:F22"/>
    <mergeCell ref="H22:H26"/>
    <mergeCell ref="I22:J26"/>
    <mergeCell ref="D23:F23"/>
    <mergeCell ref="D24:F24"/>
    <mergeCell ref="D25:F25"/>
    <mergeCell ref="D26:F26"/>
    <mergeCell ref="B27:C30"/>
    <mergeCell ref="D27:F27"/>
    <mergeCell ref="H27:H30"/>
    <mergeCell ref="I27:J30"/>
    <mergeCell ref="D28:F28"/>
    <mergeCell ref="D29:F29"/>
    <mergeCell ref="D30:F30"/>
    <mergeCell ref="H103:I103"/>
    <mergeCell ref="H42:H47"/>
    <mergeCell ref="I42:J47"/>
    <mergeCell ref="D46:F46"/>
    <mergeCell ref="D45:F45"/>
    <mergeCell ref="D50:F50"/>
    <mergeCell ref="D49:F49"/>
    <mergeCell ref="B92:J92"/>
    <mergeCell ref="B82:J82"/>
    <mergeCell ref="B84:J84"/>
    <mergeCell ref="B51:C54"/>
    <mergeCell ref="D54:F54"/>
    <mergeCell ref="D53:F53"/>
    <mergeCell ref="B94:J94"/>
    <mergeCell ref="D51:F51"/>
    <mergeCell ref="E64:G64"/>
    <mergeCell ref="B96:J96"/>
    <mergeCell ref="B97:J97"/>
    <mergeCell ref="B90:J90"/>
    <mergeCell ref="I48:J50"/>
    <mergeCell ref="I52:J52"/>
    <mergeCell ref="I55:J56"/>
    <mergeCell ref="H57:H58"/>
    <mergeCell ref="I57:J58"/>
    <mergeCell ref="B105:G105"/>
    <mergeCell ref="H105:I105"/>
    <mergeCell ref="B106:G106"/>
    <mergeCell ref="B109:G109"/>
    <mergeCell ref="H109:I109"/>
    <mergeCell ref="A69:A126"/>
    <mergeCell ref="B126:J126"/>
    <mergeCell ref="B119:J119"/>
    <mergeCell ref="B91:J91"/>
    <mergeCell ref="B125:J125"/>
    <mergeCell ref="B117:J117"/>
    <mergeCell ref="B120:J120"/>
    <mergeCell ref="B122:J122"/>
    <mergeCell ref="B102:J102"/>
    <mergeCell ref="G123:J123"/>
    <mergeCell ref="F123:F124"/>
    <mergeCell ref="B77:J77"/>
    <mergeCell ref="B83:J83"/>
    <mergeCell ref="B85:J85"/>
    <mergeCell ref="B78:J78"/>
    <mergeCell ref="B121:J121"/>
    <mergeCell ref="B99:J99"/>
    <mergeCell ref="B98:J98"/>
    <mergeCell ref="B103:G103"/>
    <mergeCell ref="B111:G111"/>
    <mergeCell ref="H111:I111"/>
    <mergeCell ref="B115:J115"/>
    <mergeCell ref="B101:J101"/>
    <mergeCell ref="B36:C39"/>
    <mergeCell ref="B42:C44"/>
    <mergeCell ref="B45:C46"/>
    <mergeCell ref="I54:J54"/>
    <mergeCell ref="I53:J53"/>
    <mergeCell ref="D44:F44"/>
    <mergeCell ref="D43:F43"/>
    <mergeCell ref="D42:F42"/>
    <mergeCell ref="B47:C47"/>
    <mergeCell ref="D39:F39"/>
    <mergeCell ref="D38:F38"/>
    <mergeCell ref="D37:F37"/>
    <mergeCell ref="D36:F36"/>
    <mergeCell ref="D48:F48"/>
    <mergeCell ref="B48:C50"/>
    <mergeCell ref="H36:H39"/>
    <mergeCell ref="I36:J39"/>
    <mergeCell ref="H112:I112"/>
    <mergeCell ref="B113:G113"/>
    <mergeCell ref="H113:I113"/>
    <mergeCell ref="B3:J3"/>
    <mergeCell ref="B4:F4"/>
    <mergeCell ref="H48:H50"/>
    <mergeCell ref="B15:J15"/>
    <mergeCell ref="B9:C9"/>
    <mergeCell ref="D9:F9"/>
    <mergeCell ref="B6:C6"/>
    <mergeCell ref="D6:F6"/>
    <mergeCell ref="H6:J6"/>
    <mergeCell ref="B10:C10"/>
    <mergeCell ref="D10:F10"/>
    <mergeCell ref="B12:C12"/>
    <mergeCell ref="H9:J9"/>
    <mergeCell ref="H10:J10"/>
    <mergeCell ref="H12:J12"/>
    <mergeCell ref="D8:F8"/>
    <mergeCell ref="D7:F7"/>
    <mergeCell ref="D19:F19"/>
    <mergeCell ref="D18:F18"/>
    <mergeCell ref="D17:F17"/>
    <mergeCell ref="D14:F14"/>
    <mergeCell ref="D12:F12"/>
    <mergeCell ref="D20:F20"/>
    <mergeCell ref="H7:J7"/>
    <mergeCell ref="H8:J8"/>
    <mergeCell ref="H11:J11"/>
    <mergeCell ref="H13:J13"/>
    <mergeCell ref="H14:J14"/>
    <mergeCell ref="H17:H21"/>
    <mergeCell ref="I17:J21"/>
    <mergeCell ref="B16:G16"/>
    <mergeCell ref="B17:C21"/>
    <mergeCell ref="D21:F21"/>
    <mergeCell ref="B1:J1"/>
    <mergeCell ref="K1:K67"/>
    <mergeCell ref="A1:A67"/>
    <mergeCell ref="B67:J67"/>
    <mergeCell ref="B2:J2"/>
    <mergeCell ref="I16:J16"/>
    <mergeCell ref="E61:G61"/>
    <mergeCell ref="H61:J61"/>
    <mergeCell ref="B61:D66"/>
    <mergeCell ref="G4:J4"/>
    <mergeCell ref="B5:C5"/>
    <mergeCell ref="B7:C7"/>
    <mergeCell ref="B8:C8"/>
    <mergeCell ref="B13:C13"/>
    <mergeCell ref="B11:C11"/>
    <mergeCell ref="D13:F13"/>
    <mergeCell ref="D11:F11"/>
    <mergeCell ref="B14:C14"/>
    <mergeCell ref="D52:F52"/>
    <mergeCell ref="D5:F5"/>
    <mergeCell ref="H5:J5"/>
    <mergeCell ref="E63:G63"/>
    <mergeCell ref="E62:G62"/>
    <mergeCell ref="H64:J64"/>
    <mergeCell ref="B81:G81"/>
    <mergeCell ref="H81:I81"/>
    <mergeCell ref="H107:I107"/>
    <mergeCell ref="B108:G108"/>
    <mergeCell ref="H108:I108"/>
    <mergeCell ref="B69:J69"/>
    <mergeCell ref="A68:K68"/>
    <mergeCell ref="B93:J93"/>
    <mergeCell ref="B75:F75"/>
    <mergeCell ref="G75:J75"/>
    <mergeCell ref="K69:K126"/>
    <mergeCell ref="G124:J124"/>
    <mergeCell ref="B87:J87"/>
    <mergeCell ref="B88:J88"/>
    <mergeCell ref="B114:J114"/>
    <mergeCell ref="B124:E124"/>
    <mergeCell ref="H106:I106"/>
    <mergeCell ref="B107:G107"/>
    <mergeCell ref="B89:J89"/>
    <mergeCell ref="B95:J95"/>
    <mergeCell ref="B110:G110"/>
    <mergeCell ref="B104:G104"/>
    <mergeCell ref="H104:I104"/>
    <mergeCell ref="H110:I110"/>
    <mergeCell ref="H63:J63"/>
    <mergeCell ref="H62:J62"/>
    <mergeCell ref="B123:E123"/>
    <mergeCell ref="B86:J86"/>
    <mergeCell ref="E65:G65"/>
    <mergeCell ref="H65:J65"/>
    <mergeCell ref="E66:G66"/>
    <mergeCell ref="H66:J66"/>
    <mergeCell ref="B74:F74"/>
    <mergeCell ref="G74:J74"/>
    <mergeCell ref="B116:J116"/>
    <mergeCell ref="B118:J118"/>
    <mergeCell ref="B100:J100"/>
    <mergeCell ref="B70:J70"/>
    <mergeCell ref="B71:J71"/>
    <mergeCell ref="B72:J72"/>
    <mergeCell ref="B73:F73"/>
    <mergeCell ref="G73:J73"/>
    <mergeCell ref="B76:J76"/>
    <mergeCell ref="B79:G79"/>
    <mergeCell ref="H79:I79"/>
    <mergeCell ref="B112:G112"/>
    <mergeCell ref="B80:G80"/>
    <mergeCell ref="H80:I80"/>
  </mergeCells>
  <pageMargins left="0.25" right="0.25" top="0.25" bottom="0.25" header="0.05" footer="0.0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6</xdr:col>
                    <xdr:colOff>7620</xdr:colOff>
                    <xdr:row>46</xdr:row>
                    <xdr:rowOff>144780</xdr:rowOff>
                  </from>
                  <to>
                    <xdr:col>6</xdr:col>
                    <xdr:colOff>708660</xdr:colOff>
                    <xdr:row>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6</xdr:col>
                    <xdr:colOff>914400</xdr:colOff>
                    <xdr:row>46</xdr:row>
                    <xdr:rowOff>137160</xdr:rowOff>
                  </from>
                  <to>
                    <xdr:col>6</xdr:col>
                    <xdr:colOff>1600200</xdr:colOff>
                    <xdr:row>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6</xdr:col>
                    <xdr:colOff>22860</xdr:colOff>
                    <xdr:row>47</xdr:row>
                    <xdr:rowOff>152400</xdr:rowOff>
                  </from>
                  <to>
                    <xdr:col>6</xdr:col>
                    <xdr:colOff>480060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Check Box 7">
              <controlPr defaultSize="0" autoFill="0" autoLine="0" autoPict="0">
                <anchor moveWithCells="1">
                  <from>
                    <xdr:col>6</xdr:col>
                    <xdr:colOff>594360</xdr:colOff>
                    <xdr:row>47</xdr:row>
                    <xdr:rowOff>152400</xdr:rowOff>
                  </from>
                  <to>
                    <xdr:col>6</xdr:col>
                    <xdr:colOff>1059180</xdr:colOff>
                    <xdr:row>48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Check Box 8">
              <controlPr defaultSize="0" autoFill="0" autoLine="0" autoPict="0">
                <anchor moveWithCells="1">
                  <from>
                    <xdr:col>6</xdr:col>
                    <xdr:colOff>1135380</xdr:colOff>
                    <xdr:row>47</xdr:row>
                    <xdr:rowOff>152400</xdr:rowOff>
                  </from>
                  <to>
                    <xdr:col>6</xdr:col>
                    <xdr:colOff>1600200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BH276"/>
  <sheetViews>
    <sheetView topLeftCell="A21" workbookViewId="0">
      <selection activeCell="I50" sqref="I50"/>
    </sheetView>
  </sheetViews>
  <sheetFormatPr defaultRowHeight="14.4"/>
  <cols>
    <col min="1" max="1" width="11.33203125" customWidth="1"/>
    <col min="2" max="2" width="10.44140625" customWidth="1"/>
    <col min="3" max="3" width="9.88671875" customWidth="1"/>
    <col min="6" max="6" width="2" style="2084" customWidth="1"/>
    <col min="7" max="7" width="8.44140625" bestFit="1" customWidth="1"/>
    <col min="8" max="9" width="8.44140625" customWidth="1"/>
    <col min="10" max="10" width="32" bestFit="1" customWidth="1"/>
    <col min="11" max="11" width="24.5546875" customWidth="1"/>
    <col min="12" max="12" width="6.88671875" bestFit="1" customWidth="1"/>
    <col min="13" max="13" width="2" style="2084" customWidth="1"/>
    <col min="14" max="14" width="12.88671875" customWidth="1"/>
    <col min="15" max="15" width="10.5546875" customWidth="1"/>
    <col min="16" max="16" width="2" style="2084" customWidth="1"/>
    <col min="20" max="20" width="26.44140625" bestFit="1" customWidth="1"/>
    <col min="22" max="22" width="2" style="2084" customWidth="1"/>
    <col min="23" max="23" width="8.88671875" customWidth="1"/>
    <col min="26" max="26" width="2" style="2084" customWidth="1"/>
    <col min="27" max="27" width="8.88671875" customWidth="1"/>
    <col min="30" max="30" width="2" style="2084" customWidth="1"/>
    <col min="31" max="31" width="8.88671875" customWidth="1"/>
    <col min="34" max="34" width="2" style="2084" customWidth="1"/>
    <col min="35" max="35" width="8.88671875" customWidth="1"/>
    <col min="38" max="38" width="2" style="2084" customWidth="1"/>
    <col min="39" max="39" width="8.88671875" customWidth="1"/>
    <col min="42" max="42" width="2" style="2084" customWidth="1"/>
    <col min="43" max="43" width="8.88671875" customWidth="1"/>
    <col min="46" max="46" width="2" style="2084" customWidth="1"/>
    <col min="47" max="47" width="8.88671875" customWidth="1"/>
    <col min="50" max="50" width="2" style="2084" customWidth="1"/>
    <col min="53" max="53" width="22.5546875" bestFit="1" customWidth="1"/>
    <col min="54" max="54" width="11.44140625" bestFit="1" customWidth="1"/>
    <col min="55" max="55" width="3.109375" style="670" customWidth="1"/>
    <col min="58" max="58" width="3.33203125" style="670" customWidth="1"/>
  </cols>
  <sheetData>
    <row r="1" spans="1:60" ht="72">
      <c r="A1" s="68" t="s">
        <v>581</v>
      </c>
      <c r="B1" s="68" t="s">
        <v>582</v>
      </c>
      <c r="C1" s="68" t="s">
        <v>583</v>
      </c>
      <c r="D1" s="68" t="s">
        <v>584</v>
      </c>
      <c r="E1" s="390" t="s">
        <v>585</v>
      </c>
      <c r="F1" s="2083"/>
      <c r="G1" s="68" t="s">
        <v>586</v>
      </c>
      <c r="H1" s="68" t="s">
        <v>655</v>
      </c>
      <c r="I1" s="68" t="s">
        <v>654</v>
      </c>
      <c r="J1" s="68" t="s">
        <v>587</v>
      </c>
      <c r="K1" s="68" t="s">
        <v>588</v>
      </c>
      <c r="L1" s="68" t="s">
        <v>589</v>
      </c>
      <c r="M1" s="2083"/>
      <c r="N1" s="68" t="s">
        <v>653</v>
      </c>
      <c r="O1" s="69" t="s">
        <v>590</v>
      </c>
      <c r="P1" s="2083"/>
      <c r="Q1" s="68" t="s">
        <v>657</v>
      </c>
      <c r="R1" s="68" t="s">
        <v>656</v>
      </c>
      <c r="S1" s="69" t="s">
        <v>591</v>
      </c>
      <c r="T1" s="68" t="s">
        <v>592</v>
      </c>
      <c r="U1" s="69" t="s">
        <v>593</v>
      </c>
      <c r="V1" s="2083"/>
      <c r="W1" s="68" t="s">
        <v>594</v>
      </c>
      <c r="X1" s="68" t="s">
        <v>658</v>
      </c>
      <c r="Y1" s="69" t="s">
        <v>595</v>
      </c>
      <c r="Z1" s="2083"/>
      <c r="AA1" s="68" t="s">
        <v>659</v>
      </c>
      <c r="AB1" s="68" t="s">
        <v>660</v>
      </c>
      <c r="AC1" s="69" t="s">
        <v>661</v>
      </c>
      <c r="AD1" s="2083"/>
      <c r="AE1" s="68" t="s">
        <v>664</v>
      </c>
      <c r="AF1" s="68" t="s">
        <v>662</v>
      </c>
      <c r="AG1" s="69" t="s">
        <v>663</v>
      </c>
      <c r="AH1" s="2083"/>
      <c r="AI1" s="68" t="s">
        <v>596</v>
      </c>
      <c r="AJ1" s="68" t="s">
        <v>665</v>
      </c>
      <c r="AK1" s="69" t="s">
        <v>597</v>
      </c>
      <c r="AL1" s="2083"/>
      <c r="AM1" s="68" t="s">
        <v>666</v>
      </c>
      <c r="AN1" s="68" t="s">
        <v>667</v>
      </c>
      <c r="AO1" s="69" t="s">
        <v>668</v>
      </c>
      <c r="AP1" s="2083"/>
      <c r="AQ1" s="68" t="s">
        <v>669</v>
      </c>
      <c r="AR1" s="68" t="s">
        <v>670</v>
      </c>
      <c r="AS1" s="69" t="s">
        <v>671</v>
      </c>
      <c r="AT1" s="2083"/>
      <c r="AU1" s="68" t="s">
        <v>2819</v>
      </c>
      <c r="AV1" s="68" t="s">
        <v>2820</v>
      </c>
      <c r="AW1" s="69" t="s">
        <v>2821</v>
      </c>
      <c r="AX1" s="2083"/>
      <c r="AY1" s="547" t="s">
        <v>2936</v>
      </c>
      <c r="AZ1" s="547" t="s">
        <v>655</v>
      </c>
      <c r="BA1" t="s">
        <v>2959</v>
      </c>
      <c r="BB1" t="s">
        <v>2958</v>
      </c>
      <c r="BD1" s="671" t="s">
        <v>27713</v>
      </c>
      <c r="BE1" s="671" t="s">
        <v>27714</v>
      </c>
      <c r="BG1" s="671" t="s">
        <v>27715</v>
      </c>
      <c r="BH1" s="671" t="s">
        <v>27716</v>
      </c>
    </row>
    <row r="2" spans="1:60">
      <c r="A2" s="70" t="s">
        <v>598</v>
      </c>
      <c r="B2" s="88">
        <v>1000</v>
      </c>
      <c r="C2" s="70">
        <v>10</v>
      </c>
      <c r="D2" s="391" t="s">
        <v>599</v>
      </c>
      <c r="E2" s="392"/>
      <c r="G2" s="66">
        <v>64</v>
      </c>
      <c r="H2" s="74">
        <v>6</v>
      </c>
      <c r="I2" s="74">
        <v>3</v>
      </c>
      <c r="J2" s="70" t="s">
        <v>407</v>
      </c>
      <c r="K2" s="70" t="s">
        <v>600</v>
      </c>
      <c r="L2" s="72" t="s">
        <v>223</v>
      </c>
      <c r="N2" s="73">
        <v>2</v>
      </c>
      <c r="O2" s="72">
        <v>3</v>
      </c>
      <c r="Q2" s="71">
        <v>5</v>
      </c>
      <c r="R2" s="73">
        <v>4</v>
      </c>
      <c r="S2" s="72">
        <v>7</v>
      </c>
      <c r="T2" s="71" t="s">
        <v>50</v>
      </c>
      <c r="U2" s="71">
        <v>8017</v>
      </c>
      <c r="W2" s="71">
        <v>4</v>
      </c>
      <c r="X2" s="73">
        <v>6</v>
      </c>
      <c r="Y2" s="72">
        <v>4</v>
      </c>
      <c r="AA2" s="71">
        <v>4</v>
      </c>
      <c r="AB2" s="73">
        <v>6</v>
      </c>
      <c r="AC2" s="72">
        <v>95</v>
      </c>
      <c r="AE2" s="71">
        <v>3</v>
      </c>
      <c r="AF2" s="73">
        <v>5</v>
      </c>
      <c r="AG2" s="72">
        <v>4</v>
      </c>
      <c r="AI2" s="71">
        <v>4</v>
      </c>
      <c r="AJ2" s="73">
        <v>6</v>
      </c>
      <c r="AK2" s="72">
        <v>176</v>
      </c>
      <c r="AM2" s="71">
        <v>4</v>
      </c>
      <c r="AN2" s="73">
        <v>6</v>
      </c>
      <c r="AO2" s="72">
        <v>222</v>
      </c>
      <c r="AQ2" s="71">
        <v>4</v>
      </c>
      <c r="AR2" s="73">
        <v>6</v>
      </c>
      <c r="AS2" s="72">
        <v>205</v>
      </c>
      <c r="AU2" s="71">
        <v>3</v>
      </c>
      <c r="AV2" s="73">
        <v>5</v>
      </c>
      <c r="AW2" s="72">
        <v>89</v>
      </c>
      <c r="AY2">
        <v>21</v>
      </c>
      <c r="AZ2">
        <v>12</v>
      </c>
      <c r="BA2" t="s">
        <v>429</v>
      </c>
      <c r="BB2" s="1">
        <v>0.05</v>
      </c>
      <c r="BD2">
        <v>2</v>
      </c>
      <c r="BE2">
        <v>149</v>
      </c>
      <c r="BG2">
        <v>2</v>
      </c>
      <c r="BH2">
        <v>166</v>
      </c>
    </row>
    <row r="3" spans="1:60">
      <c r="G3" s="66">
        <v>65</v>
      </c>
      <c r="H3" s="74">
        <v>16</v>
      </c>
      <c r="I3" s="74">
        <v>13</v>
      </c>
      <c r="J3" s="70" t="s">
        <v>408</v>
      </c>
      <c r="K3" s="70" t="s">
        <v>600</v>
      </c>
      <c r="L3" s="72" t="s">
        <v>223</v>
      </c>
      <c r="O3" s="72">
        <v>4</v>
      </c>
      <c r="S3" s="72">
        <v>8</v>
      </c>
      <c r="T3" s="71" t="s">
        <v>51</v>
      </c>
      <c r="U3" s="71">
        <v>3009</v>
      </c>
      <c r="Y3" s="72">
        <v>5</v>
      </c>
      <c r="AC3" s="72">
        <v>96</v>
      </c>
      <c r="AG3" s="72">
        <v>5</v>
      </c>
      <c r="AK3" s="72">
        <v>177</v>
      </c>
      <c r="AO3" s="72">
        <v>229</v>
      </c>
      <c r="AS3" s="72">
        <v>206</v>
      </c>
      <c r="AW3" s="72">
        <v>90</v>
      </c>
      <c r="AY3">
        <v>22</v>
      </c>
      <c r="BA3" t="s">
        <v>430</v>
      </c>
      <c r="BB3" s="1">
        <v>0.1</v>
      </c>
      <c r="BE3">
        <v>150</v>
      </c>
      <c r="BH3">
        <v>167</v>
      </c>
    </row>
    <row r="4" spans="1:60">
      <c r="G4" s="66">
        <v>66</v>
      </c>
      <c r="J4" s="70" t="s">
        <v>3771</v>
      </c>
      <c r="K4" s="70" t="s">
        <v>600</v>
      </c>
      <c r="L4" s="72" t="s">
        <v>223</v>
      </c>
      <c r="O4" s="72">
        <v>5</v>
      </c>
      <c r="S4" s="72">
        <v>9</v>
      </c>
      <c r="T4" s="71" t="s">
        <v>685</v>
      </c>
      <c r="U4" s="71">
        <v>9010</v>
      </c>
      <c r="Y4" s="72">
        <v>6</v>
      </c>
      <c r="AC4" s="72">
        <v>97</v>
      </c>
      <c r="AG4" s="72">
        <v>6</v>
      </c>
      <c r="AK4" s="72">
        <v>178</v>
      </c>
      <c r="AO4" s="72">
        <v>230</v>
      </c>
      <c r="AS4" s="72">
        <v>207</v>
      </c>
      <c r="AW4" s="72">
        <v>91</v>
      </c>
      <c r="AY4">
        <v>23</v>
      </c>
      <c r="BA4" t="s">
        <v>431</v>
      </c>
      <c r="BB4" s="1">
        <v>0.15</v>
      </c>
      <c r="BE4">
        <v>151</v>
      </c>
      <c r="BH4">
        <v>168</v>
      </c>
    </row>
    <row r="5" spans="1:60">
      <c r="G5" s="66">
        <v>67</v>
      </c>
      <c r="J5" s="70" t="s">
        <v>404</v>
      </c>
      <c r="K5" s="70" t="s">
        <v>600</v>
      </c>
      <c r="L5" s="72" t="s">
        <v>223</v>
      </c>
      <c r="O5" s="72">
        <v>6</v>
      </c>
      <c r="S5" s="72">
        <v>10</v>
      </c>
      <c r="T5" s="71" t="s">
        <v>53</v>
      </c>
      <c r="U5" s="71">
        <v>9005</v>
      </c>
      <c r="Y5" s="72">
        <v>7</v>
      </c>
      <c r="AC5" s="72">
        <v>98</v>
      </c>
      <c r="AG5" s="72">
        <v>7</v>
      </c>
      <c r="AK5" s="72">
        <v>179</v>
      </c>
      <c r="AO5" s="72">
        <v>231</v>
      </c>
      <c r="AS5" s="72">
        <v>208</v>
      </c>
      <c r="AW5" s="72">
        <v>92</v>
      </c>
      <c r="AY5">
        <v>24</v>
      </c>
      <c r="BA5" t="s">
        <v>432</v>
      </c>
      <c r="BB5" s="1">
        <v>0.2</v>
      </c>
      <c r="BE5">
        <v>152</v>
      </c>
      <c r="BH5">
        <v>169</v>
      </c>
    </row>
    <row r="6" spans="1:60">
      <c r="A6" s="393" t="s">
        <v>601</v>
      </c>
      <c r="B6" s="393" t="s">
        <v>602</v>
      </c>
      <c r="G6" s="66">
        <v>68</v>
      </c>
      <c r="J6" s="70" t="s">
        <v>405</v>
      </c>
      <c r="K6" s="70" t="s">
        <v>600</v>
      </c>
      <c r="L6" s="72" t="s">
        <v>223</v>
      </c>
      <c r="O6" s="72">
        <v>7</v>
      </c>
      <c r="S6" s="72">
        <v>11</v>
      </c>
      <c r="T6" s="71" t="s">
        <v>54</v>
      </c>
      <c r="U6" s="71">
        <v>3005</v>
      </c>
      <c r="Y6" s="72">
        <v>8</v>
      </c>
      <c r="AC6" s="72">
        <v>99</v>
      </c>
      <c r="AG6" s="72">
        <v>8</v>
      </c>
      <c r="AK6" s="72">
        <v>180</v>
      </c>
      <c r="AO6" s="72">
        <v>232</v>
      </c>
      <c r="AS6" s="143">
        <v>209</v>
      </c>
      <c r="AW6" s="72">
        <v>93</v>
      </c>
      <c r="AY6">
        <v>25</v>
      </c>
      <c r="BA6" t="s">
        <v>433</v>
      </c>
      <c r="BB6" s="1">
        <v>0.25</v>
      </c>
      <c r="BE6">
        <v>153</v>
      </c>
      <c r="BH6">
        <v>170</v>
      </c>
    </row>
    <row r="7" spans="1:60">
      <c r="A7" s="87"/>
      <c r="B7" s="75"/>
      <c r="G7" s="66">
        <v>69</v>
      </c>
      <c r="J7" s="70" t="s">
        <v>406</v>
      </c>
      <c r="K7" s="70" t="s">
        <v>600</v>
      </c>
      <c r="L7" s="72" t="s">
        <v>223</v>
      </c>
      <c r="O7" s="72">
        <v>8</v>
      </c>
      <c r="S7" s="72">
        <v>12</v>
      </c>
      <c r="T7" s="71" t="s">
        <v>49</v>
      </c>
      <c r="U7" s="71">
        <v>8019</v>
      </c>
      <c r="Y7" s="72">
        <v>9</v>
      </c>
      <c r="AC7" s="72">
        <v>100</v>
      </c>
      <c r="AG7" s="72">
        <v>9</v>
      </c>
      <c r="AK7" s="72">
        <v>181</v>
      </c>
      <c r="AO7" s="72">
        <v>233</v>
      </c>
      <c r="AS7" s="143">
        <v>210</v>
      </c>
      <c r="AW7" s="72">
        <v>94</v>
      </c>
      <c r="AY7">
        <v>26</v>
      </c>
      <c r="BA7" t="s">
        <v>434</v>
      </c>
      <c r="BB7" s="1">
        <v>0.3</v>
      </c>
      <c r="BE7">
        <v>154</v>
      </c>
      <c r="BH7">
        <v>171</v>
      </c>
    </row>
    <row r="8" spans="1:60">
      <c r="G8" s="66">
        <v>70</v>
      </c>
      <c r="J8" s="70" t="s">
        <v>418</v>
      </c>
      <c r="K8" s="70" t="s">
        <v>600</v>
      </c>
      <c r="L8" s="72" t="s">
        <v>223</v>
      </c>
      <c r="O8" s="72">
        <v>9</v>
      </c>
      <c r="S8" s="72">
        <v>13</v>
      </c>
      <c r="T8" s="71" t="s">
        <v>55</v>
      </c>
      <c r="U8" s="71">
        <v>7011</v>
      </c>
      <c r="Y8" s="72">
        <v>10</v>
      </c>
      <c r="AC8" s="72">
        <v>101</v>
      </c>
      <c r="AG8" s="72">
        <v>10</v>
      </c>
      <c r="AK8" s="72">
        <v>182</v>
      </c>
      <c r="AO8" s="72">
        <v>234</v>
      </c>
      <c r="AW8" s="72">
        <v>95</v>
      </c>
      <c r="AY8">
        <v>27</v>
      </c>
      <c r="BA8" t="s">
        <v>435</v>
      </c>
      <c r="BB8" s="1">
        <v>0.35</v>
      </c>
      <c r="BE8">
        <v>155</v>
      </c>
      <c r="BH8">
        <v>172</v>
      </c>
    </row>
    <row r="9" spans="1:60">
      <c r="G9" s="66">
        <v>71</v>
      </c>
      <c r="J9" s="70" t="s">
        <v>409</v>
      </c>
      <c r="K9" s="70" t="s">
        <v>600</v>
      </c>
      <c r="L9" s="72" t="s">
        <v>223</v>
      </c>
      <c r="O9" s="72">
        <v>10</v>
      </c>
      <c r="S9" s="72">
        <v>14</v>
      </c>
      <c r="T9" s="71" t="s">
        <v>56</v>
      </c>
      <c r="U9" s="71">
        <v>8004</v>
      </c>
      <c r="Y9" s="72">
        <v>11</v>
      </c>
      <c r="AC9" s="72">
        <v>102</v>
      </c>
      <c r="AG9" s="72">
        <v>11</v>
      </c>
      <c r="AK9" s="72">
        <v>183</v>
      </c>
      <c r="AO9" s="72">
        <v>235</v>
      </c>
      <c r="AW9" s="72">
        <v>96</v>
      </c>
      <c r="AY9">
        <v>28</v>
      </c>
      <c r="BA9" t="s">
        <v>436</v>
      </c>
      <c r="BB9" s="1">
        <v>0.4</v>
      </c>
      <c r="BE9">
        <v>156</v>
      </c>
      <c r="BH9">
        <v>173</v>
      </c>
    </row>
    <row r="10" spans="1:60" ht="15" thickBot="1">
      <c r="G10" s="66">
        <v>72</v>
      </c>
      <c r="J10" s="70" t="s">
        <v>410</v>
      </c>
      <c r="K10" s="70" t="s">
        <v>600</v>
      </c>
      <c r="L10" s="72" t="s">
        <v>223</v>
      </c>
      <c r="O10" s="72">
        <v>11</v>
      </c>
      <c r="S10" s="72">
        <v>15</v>
      </c>
      <c r="T10" s="71" t="s">
        <v>2245</v>
      </c>
      <c r="U10" s="71">
        <v>9006</v>
      </c>
      <c r="Y10" s="72">
        <v>12</v>
      </c>
      <c r="AC10" s="72">
        <v>103</v>
      </c>
      <c r="AG10" s="72">
        <v>12</v>
      </c>
      <c r="AK10" s="72">
        <v>184</v>
      </c>
      <c r="AO10" s="72">
        <v>236</v>
      </c>
      <c r="AW10" s="72">
        <v>97</v>
      </c>
      <c r="AY10">
        <v>29</v>
      </c>
      <c r="BA10" t="s">
        <v>437</v>
      </c>
      <c r="BB10" s="1">
        <v>0.45</v>
      </c>
      <c r="BE10">
        <v>157</v>
      </c>
      <c r="BH10">
        <v>174</v>
      </c>
    </row>
    <row r="11" spans="1:60" ht="15" thickBot="1">
      <c r="A11" s="2085" t="s">
        <v>603</v>
      </c>
      <c r="B11" s="1896"/>
      <c r="C11" s="1897"/>
      <c r="G11" s="66">
        <v>73</v>
      </c>
      <c r="J11" s="70" t="s">
        <v>412</v>
      </c>
      <c r="K11" s="70" t="s">
        <v>600</v>
      </c>
      <c r="L11" s="72" t="s">
        <v>223</v>
      </c>
      <c r="O11" s="72">
        <v>12</v>
      </c>
      <c r="S11" s="72">
        <v>16</v>
      </c>
      <c r="T11" s="71" t="s">
        <v>58</v>
      </c>
      <c r="U11" s="71">
        <v>8003</v>
      </c>
      <c r="Y11" s="72">
        <v>13</v>
      </c>
      <c r="AC11" s="72">
        <v>104</v>
      </c>
      <c r="AG11" s="72">
        <v>13</v>
      </c>
      <c r="AK11" s="72">
        <v>185</v>
      </c>
      <c r="AO11" s="72">
        <v>237</v>
      </c>
      <c r="AW11" s="72">
        <v>98</v>
      </c>
      <c r="AY11">
        <v>30</v>
      </c>
      <c r="BA11" t="s">
        <v>438</v>
      </c>
      <c r="BB11" s="1">
        <v>0.5</v>
      </c>
      <c r="BE11">
        <v>158</v>
      </c>
      <c r="BH11">
        <v>175</v>
      </c>
    </row>
    <row r="12" spans="1:60">
      <c r="A12" s="1551">
        <v>1000</v>
      </c>
      <c r="B12" s="1106"/>
      <c r="C12" s="1107"/>
      <c r="G12" s="66">
        <v>74</v>
      </c>
      <c r="J12" s="70" t="s">
        <v>2244</v>
      </c>
      <c r="K12" s="70" t="s">
        <v>600</v>
      </c>
      <c r="L12" s="72" t="s">
        <v>223</v>
      </c>
      <c r="O12" s="72">
        <v>13</v>
      </c>
      <c r="Q12" t="s">
        <v>2823</v>
      </c>
      <c r="S12" s="72">
        <v>17</v>
      </c>
      <c r="T12" s="71" t="s">
        <v>59</v>
      </c>
      <c r="U12" s="71">
        <v>6020</v>
      </c>
      <c r="Y12" s="72">
        <v>14</v>
      </c>
      <c r="AC12" s="72">
        <v>105</v>
      </c>
      <c r="AG12" s="72">
        <v>14</v>
      </c>
      <c r="AK12" s="72">
        <v>186</v>
      </c>
      <c r="AO12" s="72">
        <v>238</v>
      </c>
      <c r="AW12" s="72">
        <v>99</v>
      </c>
      <c r="AY12">
        <v>31</v>
      </c>
      <c r="BA12" t="s">
        <v>439</v>
      </c>
      <c r="BB12" s="1">
        <v>0.55000000000000004</v>
      </c>
    </row>
    <row r="13" spans="1:60">
      <c r="A13" s="394">
        <v>1000</v>
      </c>
      <c r="B13" s="2086" t="s">
        <v>604</v>
      </c>
      <c r="C13" s="2087"/>
      <c r="G13" s="66">
        <v>75</v>
      </c>
      <c r="J13" s="70" t="s">
        <v>413</v>
      </c>
      <c r="K13" s="70" t="s">
        <v>600</v>
      </c>
      <c r="L13" s="72" t="s">
        <v>223</v>
      </c>
      <c r="O13" s="72">
        <v>14</v>
      </c>
      <c r="Q13" s="145" t="str">
        <f>IF(SUM('SISTEM PLUVIAL'!E7:E54)&lt;&gt;0,"AVEM PLUVIAL","NU AVEM")</f>
        <v>NU AVEM</v>
      </c>
      <c r="R13" s="145"/>
      <c r="S13" s="72">
        <v>18</v>
      </c>
      <c r="T13" s="520" t="s">
        <v>3892</v>
      </c>
      <c r="U13" s="520">
        <v>7016</v>
      </c>
      <c r="Y13" s="72">
        <v>15</v>
      </c>
      <c r="AC13" s="72">
        <v>106</v>
      </c>
      <c r="AG13" s="72">
        <v>15</v>
      </c>
      <c r="AK13" s="72">
        <v>187</v>
      </c>
      <c r="AO13" s="72">
        <v>239</v>
      </c>
      <c r="AW13" s="72">
        <v>100</v>
      </c>
      <c r="AY13">
        <v>32</v>
      </c>
      <c r="BA13" t="s">
        <v>440</v>
      </c>
      <c r="BB13" s="1">
        <v>0.6</v>
      </c>
    </row>
    <row r="14" spans="1:60">
      <c r="A14" s="394">
        <v>1100</v>
      </c>
      <c r="B14" s="2086" t="s">
        <v>605</v>
      </c>
      <c r="C14" s="2087"/>
      <c r="G14" s="66">
        <v>76</v>
      </c>
      <c r="J14" s="70" t="s">
        <v>414</v>
      </c>
      <c r="K14" s="70" t="s">
        <v>600</v>
      </c>
      <c r="L14" s="72" t="s">
        <v>223</v>
      </c>
      <c r="O14" s="72">
        <v>15</v>
      </c>
      <c r="Q14" s="145" t="str">
        <f>IF(_OFERTA_CULOARE_SP=0,"FARA CULOARE","AVEM CULOARE")</f>
        <v>FARA CULOARE</v>
      </c>
      <c r="R14" s="145"/>
      <c r="S14" s="72">
        <v>19</v>
      </c>
      <c r="T14" s="520" t="s">
        <v>2246</v>
      </c>
      <c r="U14" s="520">
        <v>3011</v>
      </c>
      <c r="Y14" s="72">
        <v>16</v>
      </c>
      <c r="AC14" s="72">
        <v>107</v>
      </c>
      <c r="AG14" s="72">
        <v>16</v>
      </c>
      <c r="AK14" s="72">
        <v>188</v>
      </c>
      <c r="AO14" s="72">
        <v>240</v>
      </c>
      <c r="AW14" s="72">
        <v>101</v>
      </c>
      <c r="AY14">
        <v>33</v>
      </c>
      <c r="BA14" t="s">
        <v>441</v>
      </c>
      <c r="BB14" s="1">
        <v>0.65</v>
      </c>
    </row>
    <row r="15" spans="1:60" ht="15" thickBot="1">
      <c r="A15" s="395">
        <v>1200</v>
      </c>
      <c r="B15" s="2088" t="s">
        <v>606</v>
      </c>
      <c r="C15" s="2089"/>
      <c r="G15" s="66">
        <v>77</v>
      </c>
      <c r="J15" s="70" t="s">
        <v>415</v>
      </c>
      <c r="K15" s="70" t="s">
        <v>600</v>
      </c>
      <c r="L15" s="72" t="s">
        <v>223</v>
      </c>
      <c r="O15" s="72">
        <v>16</v>
      </c>
      <c r="Q15" s="145" t="str">
        <f>IF(SUM('SISTEM PLUVIAL'!E69:E116)&lt;&gt;0,"AVEM PLUVIAL","NU AVEM")</f>
        <v>NU AVEM</v>
      </c>
      <c r="S15" s="72">
        <v>20</v>
      </c>
      <c r="T15" s="603" t="s">
        <v>10929</v>
      </c>
      <c r="U15" s="66">
        <v>7016</v>
      </c>
      <c r="Y15" s="72">
        <v>17</v>
      </c>
      <c r="AC15" s="72">
        <v>108</v>
      </c>
      <c r="AG15" s="72">
        <v>17</v>
      </c>
      <c r="AK15" s="72">
        <v>189</v>
      </c>
      <c r="AO15" s="72">
        <v>241</v>
      </c>
      <c r="AW15" s="72">
        <v>102</v>
      </c>
      <c r="AY15">
        <v>34</v>
      </c>
      <c r="BA15" t="s">
        <v>442</v>
      </c>
      <c r="BB15" s="1">
        <v>0.7</v>
      </c>
    </row>
    <row r="16" spans="1:60">
      <c r="G16" s="66">
        <v>78</v>
      </c>
      <c r="J16" s="70" t="s">
        <v>416</v>
      </c>
      <c r="K16" s="70" t="s">
        <v>600</v>
      </c>
      <c r="L16" s="72" t="s">
        <v>223</v>
      </c>
      <c r="O16" s="72">
        <v>17</v>
      </c>
      <c r="Q16" s="145" t="str">
        <f>IF(_OFERTA_CULOARE_SM=0,"FARA CULOARE","AVEM CULOARE")</f>
        <v>FARA CULOARE</v>
      </c>
      <c r="S16" s="72">
        <v>21</v>
      </c>
      <c r="T16" s="521" t="s">
        <v>2907</v>
      </c>
      <c r="U16" s="522">
        <v>7024</v>
      </c>
      <c r="Y16" s="72">
        <v>18</v>
      </c>
      <c r="AC16" s="72">
        <v>109</v>
      </c>
      <c r="AG16" s="72">
        <v>18</v>
      </c>
      <c r="AK16" s="72">
        <v>190</v>
      </c>
      <c r="AO16" s="72">
        <v>242</v>
      </c>
      <c r="AW16" s="72">
        <v>103</v>
      </c>
      <c r="AY16">
        <v>35</v>
      </c>
      <c r="BA16" t="s">
        <v>443</v>
      </c>
      <c r="BB16" s="1">
        <v>0.75</v>
      </c>
    </row>
    <row r="17" spans="1:54">
      <c r="G17" s="66">
        <v>79</v>
      </c>
      <c r="J17" s="70" t="s">
        <v>419</v>
      </c>
      <c r="K17" s="70" t="s">
        <v>600</v>
      </c>
      <c r="L17" s="72" t="s">
        <v>223</v>
      </c>
      <c r="O17" s="72">
        <v>18</v>
      </c>
      <c r="S17" s="72">
        <v>22</v>
      </c>
      <c r="T17" s="71" t="s">
        <v>2904</v>
      </c>
      <c r="U17" s="72">
        <v>8017</v>
      </c>
      <c r="Y17" s="72">
        <v>19</v>
      </c>
      <c r="AC17" s="72">
        <v>110</v>
      </c>
      <c r="AG17" s="72">
        <v>19</v>
      </c>
      <c r="AK17" s="72">
        <v>191</v>
      </c>
      <c r="AO17" s="72">
        <v>243</v>
      </c>
      <c r="AW17" s="72">
        <v>104</v>
      </c>
      <c r="AY17">
        <v>36</v>
      </c>
      <c r="BA17" t="s">
        <v>444</v>
      </c>
      <c r="BB17" s="1">
        <v>0.8</v>
      </c>
    </row>
    <row r="18" spans="1:54">
      <c r="G18" s="66">
        <v>80</v>
      </c>
      <c r="J18" s="70" t="s">
        <v>2825</v>
      </c>
      <c r="K18" s="70" t="s">
        <v>600</v>
      </c>
      <c r="L18" s="72" t="s">
        <v>223</v>
      </c>
      <c r="O18" s="72">
        <v>19</v>
      </c>
      <c r="S18" s="72">
        <v>23</v>
      </c>
      <c r="T18" s="71" t="s">
        <v>2905</v>
      </c>
      <c r="U18" s="72">
        <v>8019</v>
      </c>
      <c r="Y18" s="72">
        <v>20</v>
      </c>
      <c r="AC18" s="72">
        <v>111</v>
      </c>
      <c r="AG18" s="72">
        <v>20</v>
      </c>
      <c r="AK18" s="72">
        <v>192</v>
      </c>
      <c r="AO18" s="72">
        <v>244</v>
      </c>
      <c r="AW18" s="72">
        <v>105</v>
      </c>
      <c r="AY18">
        <v>37</v>
      </c>
      <c r="BA18" t="s">
        <v>445</v>
      </c>
      <c r="BB18" s="1">
        <v>0.85</v>
      </c>
    </row>
    <row r="19" spans="1:54">
      <c r="A19" s="593" t="s">
        <v>10644</v>
      </c>
      <c r="B19" s="594">
        <v>0.6</v>
      </c>
      <c r="G19" s="66">
        <v>81</v>
      </c>
      <c r="J19" s="70" t="s">
        <v>422</v>
      </c>
      <c r="K19" s="70" t="s">
        <v>600</v>
      </c>
      <c r="L19" s="72" t="s">
        <v>223</v>
      </c>
      <c r="O19" s="72">
        <v>20</v>
      </c>
      <c r="S19" s="72">
        <v>24</v>
      </c>
      <c r="T19" s="71" t="s">
        <v>2906</v>
      </c>
      <c r="U19" s="72">
        <v>9005</v>
      </c>
      <c r="Y19" s="72">
        <v>21</v>
      </c>
      <c r="AC19" s="72">
        <v>112</v>
      </c>
      <c r="AG19" s="72">
        <v>21</v>
      </c>
      <c r="AK19" s="72">
        <v>193</v>
      </c>
      <c r="AO19" s="72">
        <v>245</v>
      </c>
      <c r="AW19" s="72">
        <v>106</v>
      </c>
      <c r="AY19">
        <v>38</v>
      </c>
      <c r="BA19" t="s">
        <v>446</v>
      </c>
      <c r="BB19" s="1">
        <v>0.9</v>
      </c>
    </row>
    <row r="20" spans="1:54" ht="15" thickBot="1">
      <c r="G20" s="66">
        <v>82</v>
      </c>
      <c r="J20" s="70" t="s">
        <v>423</v>
      </c>
      <c r="K20" s="70" t="s">
        <v>600</v>
      </c>
      <c r="L20" s="72" t="s">
        <v>223</v>
      </c>
      <c r="O20" s="72">
        <v>21</v>
      </c>
      <c r="S20" s="72">
        <v>25</v>
      </c>
      <c r="T20" s="523" t="s">
        <v>2961</v>
      </c>
      <c r="U20" s="524" t="s">
        <v>2963</v>
      </c>
      <c r="Y20" s="72">
        <v>22</v>
      </c>
      <c r="AC20" s="72">
        <v>113</v>
      </c>
      <c r="AG20" s="72">
        <v>22</v>
      </c>
      <c r="AK20" s="72">
        <v>194</v>
      </c>
      <c r="AO20" s="72">
        <v>246</v>
      </c>
      <c r="AW20" s="72">
        <v>107</v>
      </c>
      <c r="AY20">
        <v>39</v>
      </c>
      <c r="BA20" t="s">
        <v>447</v>
      </c>
      <c r="BB20" s="1">
        <v>0.95</v>
      </c>
    </row>
    <row r="21" spans="1:54">
      <c r="G21" s="66">
        <v>83</v>
      </c>
      <c r="J21" s="70" t="s">
        <v>424</v>
      </c>
      <c r="K21" s="70" t="s">
        <v>600</v>
      </c>
      <c r="L21" s="72" t="s">
        <v>223</v>
      </c>
      <c r="O21" s="72">
        <v>22</v>
      </c>
      <c r="S21" s="72">
        <v>26</v>
      </c>
      <c r="Y21" s="72">
        <v>23</v>
      </c>
      <c r="AC21" s="72">
        <v>114</v>
      </c>
      <c r="AG21" s="72">
        <v>23</v>
      </c>
      <c r="AK21" s="72">
        <v>195</v>
      </c>
      <c r="AO21" s="72">
        <v>247</v>
      </c>
      <c r="AW21" s="72">
        <v>108</v>
      </c>
      <c r="AY21">
        <v>40</v>
      </c>
      <c r="BA21" t="s">
        <v>448</v>
      </c>
      <c r="BB21" s="1">
        <v>1</v>
      </c>
    </row>
    <row r="22" spans="1:54">
      <c r="G22" s="66">
        <v>84</v>
      </c>
      <c r="J22" s="70" t="s">
        <v>421</v>
      </c>
      <c r="K22" s="70" t="s">
        <v>600</v>
      </c>
      <c r="L22" s="72" t="s">
        <v>223</v>
      </c>
      <c r="O22" s="72">
        <v>23</v>
      </c>
      <c r="S22" s="72">
        <v>27</v>
      </c>
      <c r="Y22" s="72">
        <v>24</v>
      </c>
      <c r="AC22" s="72">
        <v>115</v>
      </c>
      <c r="AG22" s="72">
        <v>24</v>
      </c>
      <c r="AK22" s="72">
        <v>196</v>
      </c>
      <c r="AO22" s="72">
        <v>248</v>
      </c>
      <c r="AW22" s="72">
        <v>109</v>
      </c>
      <c r="AY22">
        <v>41</v>
      </c>
      <c r="BA22" t="s">
        <v>449</v>
      </c>
      <c r="BB22" s="1">
        <v>1.05</v>
      </c>
    </row>
    <row r="23" spans="1:54">
      <c r="G23" s="66">
        <v>85</v>
      </c>
      <c r="J23" s="70" t="s">
        <v>426</v>
      </c>
      <c r="K23" s="70" t="s">
        <v>600</v>
      </c>
      <c r="L23" s="72" t="s">
        <v>223</v>
      </c>
      <c r="O23" s="72">
        <v>24</v>
      </c>
      <c r="S23" s="72">
        <v>28</v>
      </c>
      <c r="Y23" s="72">
        <v>25</v>
      </c>
      <c r="AC23" s="72">
        <v>116</v>
      </c>
      <c r="AG23" s="72">
        <v>25</v>
      </c>
      <c r="AO23" s="72">
        <v>249</v>
      </c>
      <c r="AW23" s="72">
        <v>110</v>
      </c>
      <c r="AY23">
        <v>42</v>
      </c>
      <c r="BA23" t="s">
        <v>450</v>
      </c>
      <c r="BB23" s="1">
        <v>1.1000000000000001</v>
      </c>
    </row>
    <row r="24" spans="1:54">
      <c r="G24" s="66">
        <v>86</v>
      </c>
      <c r="J24" s="70" t="s">
        <v>427</v>
      </c>
      <c r="K24" s="70" t="s">
        <v>600</v>
      </c>
      <c r="L24" s="72" t="s">
        <v>223</v>
      </c>
      <c r="O24" s="72">
        <v>25</v>
      </c>
      <c r="S24" s="72">
        <v>29</v>
      </c>
      <c r="Y24" s="72">
        <v>26</v>
      </c>
      <c r="AC24" s="72">
        <v>117</v>
      </c>
      <c r="AG24" s="72">
        <v>26</v>
      </c>
      <c r="AO24" s="72">
        <v>250</v>
      </c>
      <c r="AW24" s="72">
        <v>111</v>
      </c>
      <c r="AY24">
        <v>43</v>
      </c>
      <c r="BA24" t="s">
        <v>451</v>
      </c>
      <c r="BB24" s="1">
        <v>1.1499999999999999</v>
      </c>
    </row>
    <row r="25" spans="1:54">
      <c r="G25" s="66">
        <v>87</v>
      </c>
      <c r="J25" s="70" t="s">
        <v>420</v>
      </c>
      <c r="K25" s="70" t="s">
        <v>600</v>
      </c>
      <c r="L25" s="72" t="s">
        <v>223</v>
      </c>
      <c r="O25" s="72">
        <v>26</v>
      </c>
      <c r="S25" s="72">
        <v>31</v>
      </c>
      <c r="Y25" s="72">
        <v>27</v>
      </c>
      <c r="AC25" s="72">
        <v>118</v>
      </c>
      <c r="AG25" s="72">
        <v>27</v>
      </c>
      <c r="AO25" s="72">
        <v>251</v>
      </c>
      <c r="AW25" s="72">
        <v>112</v>
      </c>
      <c r="AY25">
        <v>44</v>
      </c>
      <c r="BA25" t="s">
        <v>452</v>
      </c>
      <c r="BB25" s="1">
        <v>1.2</v>
      </c>
    </row>
    <row r="26" spans="1:54">
      <c r="G26" s="66">
        <v>88</v>
      </c>
      <c r="J26" s="70" t="s">
        <v>454</v>
      </c>
      <c r="K26" s="70" t="s">
        <v>600</v>
      </c>
      <c r="L26" s="72" t="s">
        <v>223</v>
      </c>
      <c r="O26" s="72">
        <v>27</v>
      </c>
      <c r="S26" s="72">
        <v>32</v>
      </c>
      <c r="Y26" s="72">
        <v>28</v>
      </c>
      <c r="AC26" s="72">
        <v>119</v>
      </c>
      <c r="AG26" s="72">
        <v>28</v>
      </c>
      <c r="AO26" s="72">
        <v>252</v>
      </c>
      <c r="AW26" s="72">
        <v>113</v>
      </c>
      <c r="AY26">
        <v>45</v>
      </c>
      <c r="BA26" t="s">
        <v>453</v>
      </c>
      <c r="BB26" s="1">
        <v>1.25</v>
      </c>
    </row>
    <row r="27" spans="1:54">
      <c r="G27" s="66">
        <v>89</v>
      </c>
      <c r="J27" s="70" t="s">
        <v>455</v>
      </c>
      <c r="K27" s="70" t="s">
        <v>600</v>
      </c>
      <c r="L27" s="72" t="s">
        <v>223</v>
      </c>
      <c r="O27" s="72">
        <v>28</v>
      </c>
      <c r="S27" s="72">
        <v>33</v>
      </c>
      <c r="Y27" s="72">
        <v>29</v>
      </c>
      <c r="AC27" s="72">
        <v>120</v>
      </c>
      <c r="AG27" s="72">
        <v>29</v>
      </c>
      <c r="AO27" s="72">
        <v>253</v>
      </c>
      <c r="AW27" s="72">
        <v>114</v>
      </c>
      <c r="AY27">
        <v>46</v>
      </c>
    </row>
    <row r="28" spans="1:54">
      <c r="G28" s="66">
        <v>90</v>
      </c>
      <c r="J28" s="70" t="s">
        <v>456</v>
      </c>
      <c r="K28" s="70" t="s">
        <v>600</v>
      </c>
      <c r="L28" s="72" t="s">
        <v>223</v>
      </c>
      <c r="O28" s="72">
        <v>29</v>
      </c>
      <c r="S28" s="72">
        <v>34</v>
      </c>
      <c r="Y28" s="72">
        <v>30</v>
      </c>
      <c r="AC28" s="72">
        <v>121</v>
      </c>
      <c r="AG28" s="72">
        <v>30</v>
      </c>
      <c r="AO28" s="72">
        <v>254</v>
      </c>
      <c r="AW28" s="72">
        <v>115</v>
      </c>
      <c r="AY28">
        <v>47</v>
      </c>
    </row>
    <row r="29" spans="1:54">
      <c r="G29" s="66">
        <v>91</v>
      </c>
      <c r="J29" s="70" t="s">
        <v>457</v>
      </c>
      <c r="K29" s="70" t="s">
        <v>600</v>
      </c>
      <c r="L29" s="72" t="s">
        <v>223</v>
      </c>
      <c r="O29" s="72">
        <v>30</v>
      </c>
      <c r="S29" s="72">
        <v>35</v>
      </c>
      <c r="Y29" s="72">
        <v>31</v>
      </c>
      <c r="AC29" s="72">
        <v>122</v>
      </c>
      <c r="AG29" s="72">
        <v>31</v>
      </c>
      <c r="AO29" s="72">
        <v>255</v>
      </c>
      <c r="AW29" s="72">
        <v>116</v>
      </c>
      <c r="AY29">
        <v>48</v>
      </c>
    </row>
    <row r="30" spans="1:54">
      <c r="G30" s="66">
        <v>92</v>
      </c>
      <c r="J30" s="70" t="s">
        <v>458</v>
      </c>
      <c r="K30" s="70" t="s">
        <v>600</v>
      </c>
      <c r="L30" s="72" t="s">
        <v>223</v>
      </c>
      <c r="S30" s="72">
        <v>36</v>
      </c>
      <c r="Y30" s="72">
        <v>32</v>
      </c>
      <c r="AC30" s="72">
        <v>123</v>
      </c>
      <c r="AG30" s="72">
        <v>32</v>
      </c>
      <c r="AO30" s="72">
        <v>256</v>
      </c>
      <c r="AW30" s="72">
        <v>117</v>
      </c>
      <c r="AY30">
        <v>49</v>
      </c>
    </row>
    <row r="31" spans="1:54">
      <c r="G31" s="66">
        <v>93</v>
      </c>
      <c r="J31" s="70" t="s">
        <v>460</v>
      </c>
      <c r="K31" s="70" t="s">
        <v>600</v>
      </c>
      <c r="L31" s="72" t="s">
        <v>223</v>
      </c>
      <c r="S31" s="72">
        <v>37</v>
      </c>
      <c r="Y31" s="72">
        <v>33</v>
      </c>
      <c r="AC31" s="72">
        <v>124</v>
      </c>
      <c r="AG31" s="72">
        <v>33</v>
      </c>
      <c r="AO31" s="72">
        <v>257</v>
      </c>
      <c r="AW31" s="72">
        <v>118</v>
      </c>
      <c r="AY31">
        <v>50</v>
      </c>
    </row>
    <row r="32" spans="1:54">
      <c r="G32" s="66">
        <v>94</v>
      </c>
      <c r="J32" s="70" t="s">
        <v>461</v>
      </c>
      <c r="K32" s="70" t="s">
        <v>600</v>
      </c>
      <c r="L32" s="72" t="s">
        <v>223</v>
      </c>
      <c r="S32" s="72">
        <v>38</v>
      </c>
      <c r="Y32" s="72">
        <v>34</v>
      </c>
      <c r="AC32" s="72">
        <v>125</v>
      </c>
      <c r="AG32" s="72">
        <v>34</v>
      </c>
      <c r="AO32" s="72">
        <v>258</v>
      </c>
      <c r="AW32" s="72">
        <v>119</v>
      </c>
      <c r="AY32">
        <v>51</v>
      </c>
    </row>
    <row r="33" spans="7:51">
      <c r="G33" s="66">
        <v>95</v>
      </c>
      <c r="J33" s="70" t="s">
        <v>462</v>
      </c>
      <c r="K33" s="70" t="s">
        <v>600</v>
      </c>
      <c r="L33" s="72" t="s">
        <v>223</v>
      </c>
      <c r="S33" s="72">
        <v>39</v>
      </c>
      <c r="Y33" s="72">
        <v>35</v>
      </c>
      <c r="AC33" s="72">
        <v>126</v>
      </c>
      <c r="AG33" s="72">
        <v>35</v>
      </c>
      <c r="AO33" s="72">
        <v>259</v>
      </c>
      <c r="AW33" s="72">
        <v>120</v>
      </c>
      <c r="AY33">
        <v>52</v>
      </c>
    </row>
    <row r="34" spans="7:51">
      <c r="G34" s="66">
        <v>96</v>
      </c>
      <c r="J34" s="70" t="s">
        <v>464</v>
      </c>
      <c r="K34" s="70" t="s">
        <v>600</v>
      </c>
      <c r="L34" s="72" t="s">
        <v>223</v>
      </c>
      <c r="S34" s="72">
        <v>40</v>
      </c>
      <c r="Y34" s="72">
        <v>36</v>
      </c>
      <c r="AC34" s="72">
        <v>127</v>
      </c>
      <c r="AG34" s="72">
        <v>36</v>
      </c>
      <c r="AO34" s="72">
        <v>260</v>
      </c>
      <c r="AW34" s="72">
        <v>121</v>
      </c>
      <c r="AY34">
        <v>53</v>
      </c>
    </row>
    <row r="35" spans="7:51">
      <c r="G35" s="66">
        <v>97</v>
      </c>
      <c r="J35" s="70" t="s">
        <v>465</v>
      </c>
      <c r="K35" s="70" t="s">
        <v>600</v>
      </c>
      <c r="L35" s="72" t="s">
        <v>223</v>
      </c>
      <c r="S35" s="72">
        <v>41</v>
      </c>
      <c r="Y35" s="72">
        <v>37</v>
      </c>
      <c r="AC35" s="72">
        <v>128</v>
      </c>
      <c r="AG35" s="72">
        <v>37</v>
      </c>
      <c r="AO35" s="72">
        <v>261</v>
      </c>
      <c r="AW35" s="72">
        <v>122</v>
      </c>
      <c r="AY35">
        <v>54</v>
      </c>
    </row>
    <row r="36" spans="7:51" ht="15" thickBot="1">
      <c r="G36" s="66">
        <v>98</v>
      </c>
      <c r="J36" s="70" t="s">
        <v>463</v>
      </c>
      <c r="K36" s="70" t="s">
        <v>600</v>
      </c>
      <c r="L36" s="72" t="s">
        <v>223</v>
      </c>
      <c r="S36" s="72">
        <v>42</v>
      </c>
      <c r="Y36" s="72">
        <v>38</v>
      </c>
      <c r="AC36" s="72">
        <v>129</v>
      </c>
      <c r="AG36" s="72">
        <v>38</v>
      </c>
      <c r="AO36" s="72">
        <v>262</v>
      </c>
      <c r="AW36" s="72">
        <v>123</v>
      </c>
      <c r="AY36">
        <v>55</v>
      </c>
    </row>
    <row r="37" spans="7:51">
      <c r="G37" s="66">
        <v>99</v>
      </c>
      <c r="J37" s="70" t="s">
        <v>469</v>
      </c>
      <c r="K37" s="70" t="s">
        <v>600</v>
      </c>
      <c r="L37" s="72" t="s">
        <v>223</v>
      </c>
      <c r="N37" s="2090" t="s">
        <v>684</v>
      </c>
      <c r="O37" s="2091"/>
      <c r="S37" s="72">
        <v>43</v>
      </c>
      <c r="Y37" s="72">
        <v>39</v>
      </c>
      <c r="AC37" s="72">
        <v>130</v>
      </c>
      <c r="AG37" s="72">
        <v>39</v>
      </c>
      <c r="AO37" s="72">
        <v>263</v>
      </c>
      <c r="AW37" s="72">
        <v>124</v>
      </c>
    </row>
    <row r="38" spans="7:51">
      <c r="G38" s="66">
        <v>100</v>
      </c>
      <c r="J38" s="70" t="s">
        <v>2770</v>
      </c>
      <c r="K38" s="70" t="s">
        <v>600</v>
      </c>
      <c r="L38" s="72" t="s">
        <v>223</v>
      </c>
      <c r="N38" s="71">
        <v>2</v>
      </c>
      <c r="O38" s="72">
        <v>30</v>
      </c>
      <c r="S38" s="72">
        <v>44</v>
      </c>
      <c r="Y38" s="72">
        <v>40</v>
      </c>
      <c r="AC38" s="72">
        <v>131</v>
      </c>
      <c r="AG38" s="72">
        <v>40</v>
      </c>
      <c r="AW38" s="72">
        <v>125</v>
      </c>
    </row>
    <row r="39" spans="7:51">
      <c r="G39" s="66">
        <v>101</v>
      </c>
      <c r="J39" s="70" t="s">
        <v>3772</v>
      </c>
      <c r="K39" s="70" t="s">
        <v>600</v>
      </c>
      <c r="L39" s="72" t="s">
        <v>223</v>
      </c>
      <c r="O39" s="72">
        <v>31</v>
      </c>
      <c r="S39" s="72">
        <v>45</v>
      </c>
      <c r="Y39" s="72">
        <v>41</v>
      </c>
      <c r="AC39" s="72">
        <v>132</v>
      </c>
      <c r="AG39" s="72">
        <v>41</v>
      </c>
      <c r="AW39" s="72">
        <v>126</v>
      </c>
    </row>
    <row r="40" spans="7:51">
      <c r="G40" s="66">
        <v>102</v>
      </c>
      <c r="J40" s="70" t="s">
        <v>470</v>
      </c>
      <c r="K40" s="70" t="s">
        <v>600</v>
      </c>
      <c r="L40" s="72" t="s">
        <v>223</v>
      </c>
      <c r="O40" s="72">
        <v>32</v>
      </c>
      <c r="S40" s="137">
        <v>46</v>
      </c>
      <c r="Y40" s="72">
        <v>42</v>
      </c>
      <c r="AC40" s="72">
        <v>133</v>
      </c>
      <c r="AG40" s="72">
        <v>42</v>
      </c>
      <c r="AW40" s="72">
        <v>127</v>
      </c>
    </row>
    <row r="41" spans="7:51">
      <c r="G41" s="66">
        <v>103</v>
      </c>
      <c r="J41" s="70" t="s">
        <v>471</v>
      </c>
      <c r="K41" s="70" t="s">
        <v>600</v>
      </c>
      <c r="L41" s="72" t="s">
        <v>223</v>
      </c>
      <c r="O41" s="72">
        <v>33</v>
      </c>
      <c r="S41" s="137">
        <v>47</v>
      </c>
      <c r="Y41" s="72">
        <v>43</v>
      </c>
      <c r="AC41" s="72">
        <v>134</v>
      </c>
      <c r="AG41" s="72">
        <v>43</v>
      </c>
      <c r="AW41" s="72">
        <v>128</v>
      </c>
    </row>
    <row r="42" spans="7:51">
      <c r="G42" s="66">
        <v>104</v>
      </c>
      <c r="J42" s="70" t="s">
        <v>473</v>
      </c>
      <c r="K42" s="70" t="s">
        <v>672</v>
      </c>
      <c r="L42" s="72" t="s">
        <v>223</v>
      </c>
      <c r="O42" s="72">
        <v>34</v>
      </c>
      <c r="Q42" s="136"/>
      <c r="R42" s="136"/>
      <c r="S42" s="137">
        <v>48</v>
      </c>
      <c r="Y42" s="72">
        <v>44</v>
      </c>
      <c r="AC42" s="72">
        <v>135</v>
      </c>
      <c r="AG42" s="72">
        <v>44</v>
      </c>
      <c r="AW42" s="72">
        <v>129</v>
      </c>
    </row>
    <row r="43" spans="7:51">
      <c r="G43" s="66">
        <v>105</v>
      </c>
      <c r="J43" s="70" t="s">
        <v>472</v>
      </c>
      <c r="K43" s="70" t="s">
        <v>2879</v>
      </c>
      <c r="L43" s="72" t="s">
        <v>223</v>
      </c>
      <c r="O43" s="72">
        <v>35</v>
      </c>
      <c r="S43" s="137">
        <v>49</v>
      </c>
      <c r="Y43" s="72">
        <v>45</v>
      </c>
      <c r="AC43" s="72">
        <v>136</v>
      </c>
      <c r="AG43" s="72">
        <v>45</v>
      </c>
      <c r="AW43" s="72">
        <v>130</v>
      </c>
    </row>
    <row r="44" spans="7:51">
      <c r="G44" s="66">
        <v>106</v>
      </c>
      <c r="J44" s="70" t="s">
        <v>474</v>
      </c>
      <c r="K44" s="70" t="s">
        <v>672</v>
      </c>
      <c r="L44" s="72" t="s">
        <v>223</v>
      </c>
      <c r="O44" s="72">
        <v>36</v>
      </c>
      <c r="S44" s="137">
        <v>50</v>
      </c>
      <c r="T44" s="136"/>
      <c r="U44" s="136"/>
      <c r="Y44" s="72">
        <v>46</v>
      </c>
      <c r="AC44" s="72">
        <v>137</v>
      </c>
      <c r="AG44" s="72">
        <v>46</v>
      </c>
      <c r="AW44" s="72">
        <v>131</v>
      </c>
    </row>
    <row r="45" spans="7:51">
      <c r="G45" s="66">
        <v>107</v>
      </c>
      <c r="J45" s="70" t="s">
        <v>429</v>
      </c>
      <c r="K45" s="70" t="s">
        <v>600</v>
      </c>
      <c r="L45" s="72" t="s">
        <v>223</v>
      </c>
      <c r="O45" s="72">
        <v>37</v>
      </c>
      <c r="S45" s="137">
        <v>51</v>
      </c>
      <c r="Y45" s="72">
        <v>47</v>
      </c>
      <c r="AC45" s="72">
        <v>138</v>
      </c>
      <c r="AG45" s="72">
        <v>47</v>
      </c>
      <c r="AW45" s="72">
        <v>132</v>
      </c>
    </row>
    <row r="46" spans="7:51">
      <c r="G46" s="66">
        <v>108</v>
      </c>
      <c r="J46" s="70" t="s">
        <v>430</v>
      </c>
      <c r="K46" s="70" t="s">
        <v>600</v>
      </c>
      <c r="L46" s="72" t="s">
        <v>223</v>
      </c>
      <c r="O46" s="72">
        <v>38</v>
      </c>
      <c r="S46" s="137">
        <v>52</v>
      </c>
      <c r="Y46" s="72">
        <v>48</v>
      </c>
      <c r="AC46" s="72">
        <v>139</v>
      </c>
      <c r="AG46" s="72">
        <v>48</v>
      </c>
      <c r="AW46" s="72">
        <v>133</v>
      </c>
    </row>
    <row r="47" spans="7:51">
      <c r="G47" s="66">
        <v>109</v>
      </c>
      <c r="J47" s="70" t="s">
        <v>431</v>
      </c>
      <c r="K47" s="70" t="s">
        <v>600</v>
      </c>
      <c r="L47" s="72" t="s">
        <v>223</v>
      </c>
      <c r="O47" s="72">
        <v>39</v>
      </c>
      <c r="S47" s="137">
        <v>53</v>
      </c>
      <c r="Y47" s="72">
        <v>49</v>
      </c>
      <c r="AC47" s="72">
        <v>140</v>
      </c>
      <c r="AG47" s="72">
        <v>49</v>
      </c>
      <c r="AW47" s="72">
        <v>134</v>
      </c>
    </row>
    <row r="48" spans="7:51">
      <c r="G48" s="66">
        <v>110</v>
      </c>
      <c r="J48" s="70" t="s">
        <v>432</v>
      </c>
      <c r="K48" s="70" t="s">
        <v>600</v>
      </c>
      <c r="L48" s="72" t="s">
        <v>223</v>
      </c>
      <c r="O48" s="72">
        <v>40</v>
      </c>
      <c r="S48" s="137">
        <v>54</v>
      </c>
      <c r="Y48" s="72">
        <v>50</v>
      </c>
      <c r="AC48" s="72">
        <v>141</v>
      </c>
      <c r="AG48" s="72">
        <v>50</v>
      </c>
      <c r="AW48" s="72">
        <v>135</v>
      </c>
    </row>
    <row r="49" spans="7:49">
      <c r="G49" s="66">
        <v>111</v>
      </c>
      <c r="J49" s="70" t="s">
        <v>433</v>
      </c>
      <c r="K49" s="70" t="s">
        <v>600</v>
      </c>
      <c r="L49" s="72" t="s">
        <v>223</v>
      </c>
      <c r="O49" s="72">
        <v>41</v>
      </c>
      <c r="S49" s="137">
        <v>67</v>
      </c>
      <c r="Y49" s="72">
        <v>51</v>
      </c>
      <c r="AC49" s="72">
        <v>142</v>
      </c>
      <c r="AG49" s="72">
        <v>51</v>
      </c>
      <c r="AW49" s="72">
        <v>136</v>
      </c>
    </row>
    <row r="50" spans="7:49">
      <c r="G50" s="66">
        <v>112</v>
      </c>
      <c r="J50" s="70" t="s">
        <v>434</v>
      </c>
      <c r="K50" s="70" t="s">
        <v>600</v>
      </c>
      <c r="L50" s="72" t="s">
        <v>223</v>
      </c>
      <c r="O50" s="72">
        <v>42</v>
      </c>
      <c r="S50" s="137">
        <v>68</v>
      </c>
      <c r="Y50" s="72">
        <v>52</v>
      </c>
      <c r="AC50" s="72">
        <v>143</v>
      </c>
      <c r="AG50" s="72">
        <v>52</v>
      </c>
      <c r="AW50" s="72">
        <v>137</v>
      </c>
    </row>
    <row r="51" spans="7:49">
      <c r="G51" s="66"/>
      <c r="J51" s="70" t="s">
        <v>435</v>
      </c>
      <c r="K51" s="70" t="s">
        <v>600</v>
      </c>
      <c r="L51" s="72" t="s">
        <v>223</v>
      </c>
      <c r="O51" s="72">
        <v>43</v>
      </c>
      <c r="S51" s="137">
        <v>69</v>
      </c>
      <c r="Y51" s="72">
        <v>53</v>
      </c>
      <c r="AC51" s="72">
        <v>144</v>
      </c>
      <c r="AG51" s="72">
        <v>53</v>
      </c>
      <c r="AW51" s="72">
        <v>138</v>
      </c>
    </row>
    <row r="52" spans="7:49">
      <c r="G52" s="66"/>
      <c r="J52" s="70" t="s">
        <v>436</v>
      </c>
      <c r="K52" s="70" t="s">
        <v>600</v>
      </c>
      <c r="L52" s="72" t="s">
        <v>223</v>
      </c>
      <c r="O52" s="72">
        <v>44</v>
      </c>
      <c r="S52" s="137">
        <v>70</v>
      </c>
      <c r="Y52" s="72">
        <v>54</v>
      </c>
      <c r="AC52" s="72">
        <v>145</v>
      </c>
      <c r="AG52" s="72">
        <v>54</v>
      </c>
      <c r="AW52" s="72">
        <v>139</v>
      </c>
    </row>
    <row r="53" spans="7:49">
      <c r="G53" s="66"/>
      <c r="J53" s="70" t="s">
        <v>437</v>
      </c>
      <c r="K53" s="70" t="s">
        <v>600</v>
      </c>
      <c r="L53" s="72" t="s">
        <v>223</v>
      </c>
      <c r="O53" s="72"/>
      <c r="S53" s="137">
        <v>71</v>
      </c>
      <c r="Y53" s="72">
        <v>55</v>
      </c>
      <c r="AC53" s="72">
        <v>146</v>
      </c>
      <c r="AG53" s="72">
        <v>55</v>
      </c>
      <c r="AW53" s="72">
        <v>140</v>
      </c>
    </row>
    <row r="54" spans="7:49">
      <c r="J54" s="70" t="s">
        <v>438</v>
      </c>
      <c r="K54" s="70" t="s">
        <v>600</v>
      </c>
      <c r="L54" s="72" t="s">
        <v>223</v>
      </c>
      <c r="O54" s="72"/>
      <c r="S54" s="137">
        <v>72</v>
      </c>
      <c r="Y54" s="72">
        <v>56</v>
      </c>
      <c r="AC54" s="72">
        <v>147</v>
      </c>
      <c r="AG54" s="72">
        <v>56</v>
      </c>
      <c r="AW54" s="72">
        <v>141</v>
      </c>
    </row>
    <row r="55" spans="7:49">
      <c r="J55" s="70" t="s">
        <v>439</v>
      </c>
      <c r="K55" s="70" t="s">
        <v>600</v>
      </c>
      <c r="L55" s="72" t="s">
        <v>223</v>
      </c>
      <c r="O55" s="72"/>
      <c r="S55" s="137">
        <v>73</v>
      </c>
      <c r="Y55" s="72">
        <v>57</v>
      </c>
      <c r="AC55" s="72">
        <v>148</v>
      </c>
      <c r="AG55" s="72">
        <v>57</v>
      </c>
      <c r="AW55" s="72">
        <v>142</v>
      </c>
    </row>
    <row r="56" spans="7:49">
      <c r="J56" s="70" t="s">
        <v>440</v>
      </c>
      <c r="K56" s="70" t="s">
        <v>600</v>
      </c>
      <c r="L56" s="72" t="s">
        <v>223</v>
      </c>
      <c r="O56" s="72"/>
      <c r="S56" s="137">
        <v>74</v>
      </c>
      <c r="Y56" s="72">
        <v>58</v>
      </c>
      <c r="AC56" s="72">
        <v>149</v>
      </c>
      <c r="AG56" s="72">
        <v>58</v>
      </c>
      <c r="AW56" s="72">
        <v>143</v>
      </c>
    </row>
    <row r="57" spans="7:49">
      <c r="J57" s="70" t="s">
        <v>441</v>
      </c>
      <c r="K57" s="70" t="s">
        <v>600</v>
      </c>
      <c r="L57" s="72" t="s">
        <v>223</v>
      </c>
      <c r="O57" s="72"/>
      <c r="S57" s="137">
        <v>75</v>
      </c>
      <c r="Y57" s="72">
        <v>59</v>
      </c>
      <c r="AC57" s="72">
        <v>150</v>
      </c>
      <c r="AG57" s="72">
        <v>59</v>
      </c>
      <c r="AW57" s="72">
        <v>144</v>
      </c>
    </row>
    <row r="58" spans="7:49">
      <c r="J58" s="70" t="s">
        <v>442</v>
      </c>
      <c r="K58" s="70" t="s">
        <v>600</v>
      </c>
      <c r="L58" s="72" t="s">
        <v>223</v>
      </c>
      <c r="O58" s="72"/>
      <c r="S58" s="137">
        <v>76</v>
      </c>
      <c r="Y58" s="72">
        <v>60</v>
      </c>
      <c r="AC58" s="72">
        <v>151</v>
      </c>
      <c r="AG58" s="72">
        <v>60</v>
      </c>
      <c r="AW58" s="72">
        <v>145</v>
      </c>
    </row>
    <row r="59" spans="7:49">
      <c r="J59" s="70" t="s">
        <v>443</v>
      </c>
      <c r="K59" s="70" t="s">
        <v>600</v>
      </c>
      <c r="L59" s="72" t="s">
        <v>223</v>
      </c>
      <c r="S59" s="137">
        <v>77</v>
      </c>
      <c r="Y59" s="72">
        <v>61</v>
      </c>
      <c r="AC59" s="72">
        <v>152</v>
      </c>
      <c r="AG59" s="72">
        <v>61</v>
      </c>
      <c r="AW59" s="72">
        <v>146</v>
      </c>
    </row>
    <row r="60" spans="7:49">
      <c r="J60" s="70" t="s">
        <v>444</v>
      </c>
      <c r="K60" s="70" t="s">
        <v>600</v>
      </c>
      <c r="L60" s="72" t="s">
        <v>223</v>
      </c>
      <c r="S60" s="137">
        <v>78</v>
      </c>
      <c r="Y60" s="72">
        <v>62</v>
      </c>
      <c r="AC60" s="72">
        <v>153</v>
      </c>
      <c r="AG60" s="72">
        <v>62</v>
      </c>
      <c r="AW60" s="72">
        <v>147</v>
      </c>
    </row>
    <row r="61" spans="7:49">
      <c r="J61" s="70" t="s">
        <v>445</v>
      </c>
      <c r="K61" s="70" t="s">
        <v>600</v>
      </c>
      <c r="L61" s="72" t="s">
        <v>223</v>
      </c>
      <c r="S61" s="137">
        <v>79</v>
      </c>
      <c r="Y61" s="72">
        <v>63</v>
      </c>
      <c r="AC61" s="72">
        <v>154</v>
      </c>
      <c r="AG61" s="72">
        <v>63</v>
      </c>
      <c r="AW61" s="72">
        <v>148</v>
      </c>
    </row>
    <row r="62" spans="7:49">
      <c r="J62" s="70" t="s">
        <v>446</v>
      </c>
      <c r="K62" s="70" t="s">
        <v>600</v>
      </c>
      <c r="L62" s="72" t="s">
        <v>223</v>
      </c>
      <c r="N62" s="554" t="s">
        <v>2822</v>
      </c>
      <c r="O62" s="554"/>
      <c r="S62" s="137">
        <v>80</v>
      </c>
      <c r="Y62" s="72">
        <v>64</v>
      </c>
      <c r="AC62" s="72">
        <v>155</v>
      </c>
      <c r="AG62" s="72">
        <v>64</v>
      </c>
      <c r="AW62" s="72">
        <v>149</v>
      </c>
    </row>
    <row r="63" spans="7:49">
      <c r="J63" s="70" t="s">
        <v>447</v>
      </c>
      <c r="K63" s="70" t="s">
        <v>600</v>
      </c>
      <c r="L63" s="72" t="s">
        <v>223</v>
      </c>
      <c r="N63">
        <v>2</v>
      </c>
      <c r="O63">
        <v>112</v>
      </c>
      <c r="S63" s="137">
        <v>81</v>
      </c>
      <c r="Y63" s="72">
        <v>65</v>
      </c>
      <c r="AC63" s="72">
        <v>156</v>
      </c>
      <c r="AG63" s="72">
        <v>65</v>
      </c>
      <c r="AW63" s="72">
        <v>150</v>
      </c>
    </row>
    <row r="64" spans="7:49">
      <c r="J64" s="70" t="s">
        <v>448</v>
      </c>
      <c r="K64" s="70" t="s">
        <v>600</v>
      </c>
      <c r="L64" s="72" t="s">
        <v>223</v>
      </c>
      <c r="O64">
        <v>113</v>
      </c>
      <c r="S64" s="137">
        <v>82</v>
      </c>
      <c r="Y64" s="72">
        <v>66</v>
      </c>
      <c r="AC64" s="72">
        <v>157</v>
      </c>
      <c r="AG64" s="72">
        <v>66</v>
      </c>
      <c r="AW64" s="72">
        <v>151</v>
      </c>
    </row>
    <row r="65" spans="10:49">
      <c r="J65" s="70" t="s">
        <v>449</v>
      </c>
      <c r="K65" s="70" t="s">
        <v>600</v>
      </c>
      <c r="L65" s="72" t="s">
        <v>223</v>
      </c>
      <c r="O65">
        <v>114</v>
      </c>
      <c r="S65" s="137">
        <v>83</v>
      </c>
      <c r="Y65" s="72">
        <v>67</v>
      </c>
      <c r="AC65" s="72">
        <v>158</v>
      </c>
      <c r="AG65" s="72">
        <v>67</v>
      </c>
      <c r="AW65" s="72">
        <v>152</v>
      </c>
    </row>
    <row r="66" spans="10:49">
      <c r="J66" s="70" t="s">
        <v>450</v>
      </c>
      <c r="K66" s="70" t="s">
        <v>600</v>
      </c>
      <c r="L66" s="72" t="s">
        <v>223</v>
      </c>
      <c r="O66">
        <v>115</v>
      </c>
      <c r="S66" s="137">
        <v>84</v>
      </c>
      <c r="Y66" s="72">
        <v>68</v>
      </c>
      <c r="AC66" s="72">
        <v>159</v>
      </c>
      <c r="AG66" s="72">
        <v>68</v>
      </c>
      <c r="AW66" s="72">
        <v>153</v>
      </c>
    </row>
    <row r="67" spans="10:49">
      <c r="J67" s="70" t="s">
        <v>451</v>
      </c>
      <c r="K67" s="70" t="s">
        <v>600</v>
      </c>
      <c r="L67" s="72" t="s">
        <v>223</v>
      </c>
      <c r="O67">
        <v>116</v>
      </c>
      <c r="S67" s="137">
        <v>85</v>
      </c>
      <c r="Y67" s="72">
        <v>69</v>
      </c>
      <c r="AC67" s="72">
        <v>160</v>
      </c>
      <c r="AG67" s="72">
        <v>69</v>
      </c>
      <c r="AW67" s="72">
        <v>160</v>
      </c>
    </row>
    <row r="68" spans="10:49">
      <c r="J68" s="70" t="s">
        <v>452</v>
      </c>
      <c r="K68" s="70" t="s">
        <v>600</v>
      </c>
      <c r="L68" s="72" t="s">
        <v>223</v>
      </c>
      <c r="O68">
        <v>117</v>
      </c>
      <c r="S68" s="137">
        <v>86</v>
      </c>
      <c r="Y68" s="72">
        <v>70</v>
      </c>
      <c r="AC68" s="72">
        <v>161</v>
      </c>
      <c r="AG68" s="72">
        <v>70</v>
      </c>
      <c r="AW68" s="72">
        <v>161</v>
      </c>
    </row>
    <row r="69" spans="10:49">
      <c r="J69" s="70" t="s">
        <v>453</v>
      </c>
      <c r="K69" s="70" t="s">
        <v>600</v>
      </c>
      <c r="L69" s="72" t="s">
        <v>223</v>
      </c>
      <c r="O69">
        <v>118</v>
      </c>
      <c r="S69" s="137">
        <v>87</v>
      </c>
      <c r="Y69" s="72">
        <v>71</v>
      </c>
      <c r="AC69" s="72">
        <v>162</v>
      </c>
      <c r="AG69" s="72">
        <v>71</v>
      </c>
      <c r="AW69" s="72"/>
    </row>
    <row r="70" spans="10:49">
      <c r="J70" s="70" t="s">
        <v>480</v>
      </c>
      <c r="K70" s="70" t="s">
        <v>600</v>
      </c>
      <c r="L70" s="72" t="s">
        <v>223</v>
      </c>
      <c r="O70">
        <v>119</v>
      </c>
      <c r="S70" s="137">
        <v>88</v>
      </c>
      <c r="Y70" s="72">
        <v>72</v>
      </c>
      <c r="AC70" s="72">
        <v>163</v>
      </c>
      <c r="AG70" s="72">
        <v>72</v>
      </c>
      <c r="AW70" s="72"/>
    </row>
    <row r="71" spans="10:49">
      <c r="J71" s="70" t="s">
        <v>481</v>
      </c>
      <c r="K71" s="70" t="s">
        <v>600</v>
      </c>
      <c r="L71" s="72" t="s">
        <v>223</v>
      </c>
      <c r="O71">
        <v>120</v>
      </c>
      <c r="S71" s="137">
        <v>89</v>
      </c>
      <c r="Y71" s="72">
        <v>73</v>
      </c>
      <c r="AC71" s="72">
        <v>164</v>
      </c>
      <c r="AG71" s="72">
        <v>73</v>
      </c>
      <c r="AW71" s="72"/>
    </row>
    <row r="72" spans="10:49">
      <c r="J72" s="70" t="s">
        <v>482</v>
      </c>
      <c r="K72" s="70" t="s">
        <v>600</v>
      </c>
      <c r="L72" s="72" t="s">
        <v>223</v>
      </c>
      <c r="O72">
        <v>121</v>
      </c>
      <c r="S72" s="137">
        <v>90</v>
      </c>
      <c r="Y72" s="72">
        <v>74</v>
      </c>
      <c r="AC72" s="72">
        <v>165</v>
      </c>
      <c r="AG72" s="72">
        <v>74</v>
      </c>
      <c r="AW72" s="72"/>
    </row>
    <row r="73" spans="10:49">
      <c r="J73" s="70" t="s">
        <v>478</v>
      </c>
      <c r="K73" s="70" t="s">
        <v>600</v>
      </c>
      <c r="L73" s="72" t="s">
        <v>223</v>
      </c>
      <c r="O73">
        <v>122</v>
      </c>
      <c r="S73" s="137">
        <v>91</v>
      </c>
      <c r="Y73" s="72">
        <v>75</v>
      </c>
      <c r="AC73" s="72">
        <v>166</v>
      </c>
      <c r="AG73" s="72">
        <v>75</v>
      </c>
      <c r="AW73" s="72"/>
    </row>
    <row r="74" spans="10:49">
      <c r="J74" s="70" t="s">
        <v>479</v>
      </c>
      <c r="K74" s="70" t="s">
        <v>600</v>
      </c>
      <c r="L74" s="72" t="s">
        <v>223</v>
      </c>
      <c r="O74">
        <v>123</v>
      </c>
      <c r="S74" s="137">
        <v>93</v>
      </c>
      <c r="Y74" s="72">
        <v>76</v>
      </c>
      <c r="AG74" s="72">
        <v>76</v>
      </c>
      <c r="AW74" s="72"/>
    </row>
    <row r="75" spans="10:49">
      <c r="J75" s="70" t="s">
        <v>484</v>
      </c>
      <c r="K75" s="70" t="s">
        <v>600</v>
      </c>
      <c r="L75" s="72" t="s">
        <v>223</v>
      </c>
      <c r="O75">
        <v>124</v>
      </c>
      <c r="S75" s="137">
        <v>94</v>
      </c>
      <c r="Y75" s="72">
        <v>77</v>
      </c>
      <c r="AG75" s="72">
        <v>77</v>
      </c>
      <c r="AW75" s="72"/>
    </row>
    <row r="76" spans="10:49">
      <c r="J76" s="70" t="s">
        <v>485</v>
      </c>
      <c r="K76" s="70" t="s">
        <v>600</v>
      </c>
      <c r="L76" s="72" t="s">
        <v>223</v>
      </c>
      <c r="O76">
        <v>125</v>
      </c>
      <c r="S76" s="137">
        <v>95</v>
      </c>
      <c r="Y76" s="72">
        <v>78</v>
      </c>
      <c r="AG76" s="72">
        <v>78</v>
      </c>
      <c r="AW76" s="72"/>
    </row>
    <row r="77" spans="10:49">
      <c r="J77" s="70" t="s">
        <v>486</v>
      </c>
      <c r="K77" s="70" t="s">
        <v>600</v>
      </c>
      <c r="L77" s="72" t="s">
        <v>223</v>
      </c>
      <c r="O77">
        <v>126</v>
      </c>
      <c r="S77" s="137">
        <v>96</v>
      </c>
      <c r="Y77" s="72">
        <v>79</v>
      </c>
      <c r="AG77" s="72">
        <v>79</v>
      </c>
      <c r="AW77" s="72"/>
    </row>
    <row r="78" spans="10:49">
      <c r="J78" s="70" t="s">
        <v>488</v>
      </c>
      <c r="K78" s="70" t="s">
        <v>600</v>
      </c>
      <c r="L78" s="72" t="s">
        <v>223</v>
      </c>
      <c r="O78">
        <v>127</v>
      </c>
      <c r="S78" s="137">
        <v>97</v>
      </c>
      <c r="Y78" s="72">
        <v>80</v>
      </c>
      <c r="AG78" s="72">
        <v>80</v>
      </c>
      <c r="AW78" s="72"/>
    </row>
    <row r="79" spans="10:49">
      <c r="J79" s="70" t="s">
        <v>489</v>
      </c>
      <c r="K79" s="70" t="s">
        <v>600</v>
      </c>
      <c r="L79" s="72" t="s">
        <v>223</v>
      </c>
      <c r="O79">
        <v>128</v>
      </c>
      <c r="S79" s="137">
        <v>98</v>
      </c>
      <c r="Y79" s="72">
        <v>81</v>
      </c>
      <c r="AG79" s="72">
        <v>81</v>
      </c>
      <c r="AW79" s="72"/>
    </row>
    <row r="80" spans="10:49">
      <c r="J80" s="70" t="s">
        <v>490</v>
      </c>
      <c r="K80" s="70" t="s">
        <v>600</v>
      </c>
      <c r="L80" s="72" t="s">
        <v>223</v>
      </c>
      <c r="O80">
        <v>129</v>
      </c>
      <c r="S80" s="137">
        <v>99</v>
      </c>
      <c r="Y80" s="72">
        <v>82</v>
      </c>
      <c r="AG80" s="144"/>
      <c r="AW80" s="137"/>
    </row>
    <row r="81" spans="10:49">
      <c r="J81" s="70" t="s">
        <v>494</v>
      </c>
      <c r="K81" s="70" t="s">
        <v>600</v>
      </c>
      <c r="L81" s="72" t="s">
        <v>223</v>
      </c>
      <c r="O81">
        <v>130</v>
      </c>
      <c r="S81" s="137">
        <v>100</v>
      </c>
      <c r="Y81" s="72">
        <v>83</v>
      </c>
      <c r="AG81" s="144"/>
      <c r="AW81" s="137"/>
    </row>
    <row r="82" spans="10:49">
      <c r="J82" s="70" t="s">
        <v>491</v>
      </c>
      <c r="K82" s="70" t="s">
        <v>600</v>
      </c>
      <c r="L82" s="72" t="s">
        <v>223</v>
      </c>
      <c r="O82">
        <v>131</v>
      </c>
      <c r="S82" s="137">
        <v>101</v>
      </c>
      <c r="Y82" s="72">
        <v>84</v>
      </c>
      <c r="AG82" s="144"/>
      <c r="AW82" s="137"/>
    </row>
    <row r="83" spans="10:49">
      <c r="J83" s="70" t="s">
        <v>492</v>
      </c>
      <c r="K83" s="70" t="s">
        <v>600</v>
      </c>
      <c r="L83" s="72" t="s">
        <v>223</v>
      </c>
      <c r="O83">
        <v>132</v>
      </c>
      <c r="S83" s="137">
        <v>102</v>
      </c>
      <c r="Y83" s="72">
        <v>85</v>
      </c>
      <c r="AG83" s="144"/>
      <c r="AW83" s="137"/>
    </row>
    <row r="84" spans="10:49">
      <c r="J84" s="70" t="s">
        <v>493</v>
      </c>
      <c r="K84" s="70" t="s">
        <v>600</v>
      </c>
      <c r="L84" s="72" t="s">
        <v>223</v>
      </c>
      <c r="O84">
        <v>133</v>
      </c>
      <c r="S84" s="137">
        <v>103</v>
      </c>
      <c r="Y84" s="72">
        <v>86</v>
      </c>
      <c r="AG84" s="144"/>
      <c r="AW84" s="137"/>
    </row>
    <row r="85" spans="10:49">
      <c r="J85" s="70" t="s">
        <v>495</v>
      </c>
      <c r="K85" s="70" t="s">
        <v>600</v>
      </c>
      <c r="L85" s="72" t="s">
        <v>223</v>
      </c>
      <c r="O85">
        <v>134</v>
      </c>
      <c r="S85" s="137">
        <v>104</v>
      </c>
      <c r="Y85" s="72">
        <v>87</v>
      </c>
      <c r="AG85" s="144"/>
      <c r="AW85" s="137"/>
    </row>
    <row r="86" spans="10:49">
      <c r="J86" s="70" t="s">
        <v>498</v>
      </c>
      <c r="K86" s="70" t="s">
        <v>600</v>
      </c>
      <c r="L86" s="72" t="s">
        <v>223</v>
      </c>
      <c r="O86">
        <v>135</v>
      </c>
      <c r="S86" s="137">
        <v>105</v>
      </c>
      <c r="Y86" s="137"/>
      <c r="AG86" s="144"/>
      <c r="AW86" s="137"/>
    </row>
    <row r="87" spans="10:49">
      <c r="J87" s="70" t="s">
        <v>2753</v>
      </c>
      <c r="K87" s="70" t="s">
        <v>600</v>
      </c>
      <c r="L87" s="72" t="s">
        <v>223</v>
      </c>
      <c r="O87">
        <v>136</v>
      </c>
      <c r="S87" s="66">
        <v>106</v>
      </c>
      <c r="Y87" s="137"/>
      <c r="AG87" s="144"/>
      <c r="AW87" s="137"/>
    </row>
    <row r="88" spans="10:49">
      <c r="J88" s="70" t="s">
        <v>499</v>
      </c>
      <c r="K88" s="70" t="s">
        <v>600</v>
      </c>
      <c r="L88" s="72" t="s">
        <v>223</v>
      </c>
      <c r="O88">
        <v>137</v>
      </c>
      <c r="S88" s="66">
        <v>107</v>
      </c>
      <c r="Y88" s="137"/>
      <c r="AG88" s="144"/>
      <c r="AW88" s="137"/>
    </row>
    <row r="89" spans="10:49">
      <c r="J89" s="70" t="s">
        <v>500</v>
      </c>
      <c r="K89" s="70" t="s">
        <v>600</v>
      </c>
      <c r="L89" s="72" t="s">
        <v>223</v>
      </c>
      <c r="O89">
        <v>138</v>
      </c>
      <c r="S89" s="66">
        <v>108</v>
      </c>
      <c r="Y89" s="137"/>
      <c r="AG89" s="144"/>
      <c r="AW89" s="137"/>
    </row>
    <row r="90" spans="10:49">
      <c r="J90" s="70" t="s">
        <v>501</v>
      </c>
      <c r="K90" s="70" t="s">
        <v>600</v>
      </c>
      <c r="L90" s="72" t="s">
        <v>223</v>
      </c>
      <c r="O90">
        <v>139</v>
      </c>
      <c r="S90" s="66">
        <v>109</v>
      </c>
      <c r="Y90" s="137"/>
      <c r="AG90" s="144"/>
      <c r="AW90" s="137"/>
    </row>
    <row r="91" spans="10:49">
      <c r="J91" s="70" t="s">
        <v>502</v>
      </c>
      <c r="K91" s="70" t="s">
        <v>600</v>
      </c>
      <c r="L91" s="72" t="s">
        <v>223</v>
      </c>
      <c r="S91" s="66">
        <v>110</v>
      </c>
      <c r="Y91" s="137"/>
      <c r="AG91" s="144"/>
      <c r="AW91" s="137"/>
    </row>
    <row r="92" spans="10:49" ht="15" thickBot="1">
      <c r="J92" s="70" t="s">
        <v>503</v>
      </c>
      <c r="K92" s="70" t="s">
        <v>600</v>
      </c>
      <c r="L92" s="72" t="s">
        <v>223</v>
      </c>
      <c r="S92" s="66">
        <v>111</v>
      </c>
      <c r="Y92" s="137"/>
      <c r="AG92" s="144"/>
      <c r="AW92" s="137"/>
    </row>
    <row r="93" spans="10:49" ht="57.6">
      <c r="J93" s="70" t="s">
        <v>504</v>
      </c>
      <c r="K93" s="70" t="s">
        <v>600</v>
      </c>
      <c r="L93" s="72" t="s">
        <v>223</v>
      </c>
      <c r="N93" s="68" t="s">
        <v>653</v>
      </c>
      <c r="O93" s="69" t="s">
        <v>590</v>
      </c>
      <c r="S93" s="137">
        <v>112</v>
      </c>
      <c r="Y93" s="137"/>
      <c r="AG93" s="144"/>
      <c r="AW93" s="137"/>
    </row>
    <row r="94" spans="10:49">
      <c r="J94" s="70" t="s">
        <v>27825</v>
      </c>
      <c r="K94" s="70" t="s">
        <v>672</v>
      </c>
      <c r="L94" s="72" t="s">
        <v>223</v>
      </c>
      <c r="N94" s="73">
        <v>2</v>
      </c>
      <c r="O94" s="72">
        <v>79</v>
      </c>
      <c r="S94" s="66">
        <v>113</v>
      </c>
      <c r="Y94" s="137"/>
      <c r="AG94" s="144"/>
      <c r="AW94" s="137"/>
    </row>
    <row r="95" spans="10:49">
      <c r="J95" s="70" t="s">
        <v>27826</v>
      </c>
      <c r="K95" s="70" t="s">
        <v>672</v>
      </c>
      <c r="L95" s="72" t="s">
        <v>223</v>
      </c>
      <c r="O95" s="72">
        <v>80</v>
      </c>
      <c r="S95" s="66">
        <v>114</v>
      </c>
      <c r="Y95" s="137"/>
      <c r="AG95" s="144"/>
      <c r="AW95" s="137"/>
    </row>
    <row r="96" spans="10:49">
      <c r="J96" s="70" t="s">
        <v>27827</v>
      </c>
      <c r="K96" s="70" t="s">
        <v>672</v>
      </c>
      <c r="L96" s="72" t="s">
        <v>223</v>
      </c>
      <c r="O96" s="72">
        <v>81</v>
      </c>
      <c r="S96" s="66">
        <v>115</v>
      </c>
      <c r="Y96" s="137"/>
      <c r="AG96" s="144"/>
      <c r="AW96" s="137"/>
    </row>
    <row r="97" spans="10:49">
      <c r="J97" s="70" t="s">
        <v>27828</v>
      </c>
      <c r="K97" s="70" t="s">
        <v>672</v>
      </c>
      <c r="L97" s="72" t="s">
        <v>223</v>
      </c>
      <c r="O97" s="72">
        <v>82</v>
      </c>
      <c r="S97" s="137">
        <v>116</v>
      </c>
      <c r="Y97" s="137"/>
      <c r="AG97" s="144"/>
      <c r="AW97" s="137"/>
    </row>
    <row r="98" spans="10:49">
      <c r="J98" s="70" t="s">
        <v>27829</v>
      </c>
      <c r="K98" s="70" t="s">
        <v>672</v>
      </c>
      <c r="L98" s="72" t="s">
        <v>223</v>
      </c>
      <c r="O98" s="72">
        <v>83</v>
      </c>
      <c r="Y98" s="137"/>
      <c r="AG98" s="144"/>
      <c r="AW98" s="137"/>
    </row>
    <row r="99" spans="10:49">
      <c r="J99" s="70" t="s">
        <v>27830</v>
      </c>
      <c r="K99" s="70" t="s">
        <v>672</v>
      </c>
      <c r="L99" s="72" t="s">
        <v>223</v>
      </c>
      <c r="O99" s="72">
        <v>84</v>
      </c>
      <c r="Y99" s="137"/>
      <c r="AG99" s="144"/>
      <c r="AW99" s="137"/>
    </row>
    <row r="100" spans="10:49">
      <c r="J100" s="70" t="s">
        <v>27818</v>
      </c>
      <c r="K100" s="70" t="s">
        <v>608</v>
      </c>
      <c r="L100" s="72" t="s">
        <v>223</v>
      </c>
      <c r="O100" s="72">
        <v>85</v>
      </c>
      <c r="Y100" s="137"/>
      <c r="AG100" s="144"/>
      <c r="AW100" s="137"/>
    </row>
    <row r="101" spans="10:49">
      <c r="J101" s="70" t="s">
        <v>506</v>
      </c>
      <c r="K101" s="70" t="s">
        <v>672</v>
      </c>
      <c r="L101" s="72" t="s">
        <v>342</v>
      </c>
      <c r="O101" s="72">
        <v>86</v>
      </c>
      <c r="Y101" s="137"/>
      <c r="AG101" s="144"/>
      <c r="AW101" s="137"/>
    </row>
    <row r="102" spans="10:49">
      <c r="J102" s="70" t="s">
        <v>507</v>
      </c>
      <c r="K102" s="70" t="s">
        <v>672</v>
      </c>
      <c r="L102" s="72" t="s">
        <v>342</v>
      </c>
      <c r="O102" s="72">
        <v>87</v>
      </c>
      <c r="Y102" s="137"/>
      <c r="AG102" s="144"/>
      <c r="AW102" s="137"/>
    </row>
    <row r="103" spans="10:49">
      <c r="J103" s="70" t="s">
        <v>508</v>
      </c>
      <c r="K103" s="70" t="s">
        <v>672</v>
      </c>
      <c r="L103" s="72" t="s">
        <v>342</v>
      </c>
      <c r="O103" s="72">
        <v>88</v>
      </c>
      <c r="Y103" s="137"/>
      <c r="AG103" s="144"/>
      <c r="AW103" s="137"/>
    </row>
    <row r="104" spans="10:49">
      <c r="J104" s="70" t="s">
        <v>509</v>
      </c>
      <c r="K104" s="70" t="s">
        <v>672</v>
      </c>
      <c r="L104" s="72" t="s">
        <v>342</v>
      </c>
      <c r="O104" s="72">
        <v>89</v>
      </c>
      <c r="Y104" s="137"/>
      <c r="AG104" s="144"/>
      <c r="AW104" s="137"/>
    </row>
    <row r="105" spans="10:49">
      <c r="J105" s="70" t="s">
        <v>510</v>
      </c>
      <c r="K105" s="70" t="s">
        <v>672</v>
      </c>
      <c r="L105" s="72" t="s">
        <v>342</v>
      </c>
      <c r="O105" s="72">
        <v>90</v>
      </c>
      <c r="Y105" s="137"/>
      <c r="AG105" s="144"/>
      <c r="AW105" s="137"/>
    </row>
    <row r="106" spans="10:49">
      <c r="J106" s="70" t="s">
        <v>511</v>
      </c>
      <c r="K106" s="70" t="s">
        <v>672</v>
      </c>
      <c r="L106" s="72" t="s">
        <v>342</v>
      </c>
      <c r="O106" s="72">
        <v>91</v>
      </c>
      <c r="Y106" s="137"/>
      <c r="AG106" s="144"/>
      <c r="AW106" s="137"/>
    </row>
    <row r="107" spans="10:49">
      <c r="J107" s="70" t="s">
        <v>512</v>
      </c>
      <c r="K107" s="70" t="s">
        <v>672</v>
      </c>
      <c r="L107" s="72" t="s">
        <v>342</v>
      </c>
      <c r="O107" s="72">
        <v>92</v>
      </c>
      <c r="Y107" s="137"/>
      <c r="AG107" s="144"/>
      <c r="AW107" s="137"/>
    </row>
    <row r="108" spans="10:49">
      <c r="J108" s="70" t="s">
        <v>513</v>
      </c>
      <c r="K108" s="70" t="s">
        <v>672</v>
      </c>
      <c r="L108" s="72" t="s">
        <v>342</v>
      </c>
      <c r="O108" s="72">
        <v>93</v>
      </c>
      <c r="Y108" s="137"/>
      <c r="AG108" s="144"/>
      <c r="AW108" s="137"/>
    </row>
    <row r="109" spans="10:49">
      <c r="J109" s="70" t="s">
        <v>514</v>
      </c>
      <c r="K109" s="70" t="s">
        <v>672</v>
      </c>
      <c r="L109" s="72" t="s">
        <v>342</v>
      </c>
      <c r="O109" s="72">
        <v>94</v>
      </c>
      <c r="Y109" s="137"/>
      <c r="AG109" s="144"/>
      <c r="AW109" s="137"/>
    </row>
    <row r="110" spans="10:49">
      <c r="J110" s="70" t="s">
        <v>515</v>
      </c>
      <c r="K110" s="70" t="s">
        <v>672</v>
      </c>
      <c r="L110" s="72" t="s">
        <v>342</v>
      </c>
      <c r="O110" s="72">
        <v>95</v>
      </c>
      <c r="Y110" s="137"/>
      <c r="AG110" s="144"/>
      <c r="AW110" s="137"/>
    </row>
    <row r="111" spans="10:49">
      <c r="J111" s="70" t="s">
        <v>516</v>
      </c>
      <c r="K111" s="70" t="s">
        <v>672</v>
      </c>
      <c r="L111" s="72" t="s">
        <v>342</v>
      </c>
      <c r="O111" s="72">
        <v>96</v>
      </c>
      <c r="Y111" s="137"/>
      <c r="AG111" s="144"/>
      <c r="AW111" s="137"/>
    </row>
    <row r="112" spans="10:49">
      <c r="J112" s="70" t="s">
        <v>517</v>
      </c>
      <c r="K112" s="70" t="s">
        <v>608</v>
      </c>
      <c r="L112" s="72" t="s">
        <v>342</v>
      </c>
      <c r="O112" s="72">
        <v>97</v>
      </c>
      <c r="Y112" s="137"/>
      <c r="AG112" s="144"/>
      <c r="AW112" s="137"/>
    </row>
    <row r="113" spans="10:49">
      <c r="J113" s="70" t="s">
        <v>518</v>
      </c>
      <c r="K113" s="70" t="s">
        <v>607</v>
      </c>
      <c r="L113" s="72" t="s">
        <v>223</v>
      </c>
      <c r="O113" s="72">
        <v>98</v>
      </c>
      <c r="Y113" s="137"/>
      <c r="AG113" s="144"/>
      <c r="AW113" s="137"/>
    </row>
    <row r="114" spans="10:49">
      <c r="J114" s="70" t="s">
        <v>2722</v>
      </c>
      <c r="K114" s="70" t="s">
        <v>607</v>
      </c>
      <c r="L114" s="72" t="s">
        <v>223</v>
      </c>
      <c r="O114" s="72">
        <v>99</v>
      </c>
      <c r="Y114" s="137"/>
      <c r="AG114" s="144"/>
      <c r="AW114" s="137"/>
    </row>
    <row r="115" spans="10:49">
      <c r="J115" s="70" t="s">
        <v>520</v>
      </c>
      <c r="K115" s="70" t="s">
        <v>608</v>
      </c>
      <c r="L115" s="72" t="s">
        <v>223</v>
      </c>
      <c r="O115" s="72">
        <v>100</v>
      </c>
      <c r="Y115" s="137"/>
      <c r="AG115" s="144"/>
      <c r="AW115" s="137"/>
    </row>
    <row r="116" spans="10:49">
      <c r="J116" s="70" t="s">
        <v>521</v>
      </c>
      <c r="K116" s="70" t="s">
        <v>608</v>
      </c>
      <c r="L116" s="72" t="s">
        <v>223</v>
      </c>
      <c r="O116" s="72">
        <v>101</v>
      </c>
      <c r="Y116" s="137"/>
      <c r="AG116" s="144"/>
      <c r="AW116" s="137"/>
    </row>
    <row r="117" spans="10:49">
      <c r="J117" s="70" t="s">
        <v>522</v>
      </c>
      <c r="K117" s="70" t="s">
        <v>608</v>
      </c>
      <c r="L117" s="72" t="s">
        <v>223</v>
      </c>
      <c r="O117" s="72">
        <v>102</v>
      </c>
      <c r="Y117" s="137"/>
      <c r="AG117" s="144"/>
      <c r="AW117" s="137"/>
    </row>
    <row r="118" spans="10:49">
      <c r="J118" s="70" t="s">
        <v>523</v>
      </c>
      <c r="K118" s="70" t="s">
        <v>608</v>
      </c>
      <c r="L118" s="72" t="s">
        <v>223</v>
      </c>
      <c r="O118" s="72">
        <v>103</v>
      </c>
      <c r="Y118" s="137"/>
      <c r="AG118" s="144"/>
      <c r="AW118" s="137"/>
    </row>
    <row r="119" spans="10:49">
      <c r="J119" s="70" t="s">
        <v>524</v>
      </c>
      <c r="K119" s="70" t="s">
        <v>608</v>
      </c>
      <c r="L119" s="72" t="s">
        <v>223</v>
      </c>
      <c r="O119" s="72">
        <v>104</v>
      </c>
      <c r="Y119" s="137"/>
      <c r="AG119" s="144"/>
      <c r="AW119" s="137"/>
    </row>
    <row r="120" spans="10:49">
      <c r="J120" s="70" t="s">
        <v>525</v>
      </c>
      <c r="K120" s="70" t="s">
        <v>608</v>
      </c>
      <c r="L120" s="72" t="s">
        <v>223</v>
      </c>
      <c r="O120" s="72">
        <v>105</v>
      </c>
      <c r="Y120" s="137"/>
      <c r="AG120" s="144"/>
      <c r="AW120" s="137"/>
    </row>
    <row r="121" spans="10:49">
      <c r="J121" s="70" t="s">
        <v>526</v>
      </c>
      <c r="K121" s="70" t="s">
        <v>608</v>
      </c>
      <c r="L121" s="72" t="s">
        <v>223</v>
      </c>
      <c r="O121" s="72">
        <v>106</v>
      </c>
      <c r="Y121" s="137"/>
      <c r="AG121" s="144"/>
      <c r="AW121" s="137"/>
    </row>
    <row r="122" spans="10:49">
      <c r="J122" s="70" t="s">
        <v>3774</v>
      </c>
      <c r="K122" s="70" t="s">
        <v>608</v>
      </c>
      <c r="L122" s="72" t="s">
        <v>223</v>
      </c>
      <c r="Y122" s="137"/>
      <c r="AG122" s="144"/>
      <c r="AW122" s="137"/>
    </row>
    <row r="123" spans="10:49">
      <c r="J123" s="70" t="s">
        <v>527</v>
      </c>
      <c r="K123" s="70" t="s">
        <v>608</v>
      </c>
      <c r="L123" s="72" t="s">
        <v>223</v>
      </c>
      <c r="Y123" s="137"/>
      <c r="AG123" s="144"/>
      <c r="AW123" s="137"/>
    </row>
    <row r="124" spans="10:49">
      <c r="J124" s="70" t="s">
        <v>528</v>
      </c>
      <c r="K124" s="70" t="s">
        <v>608</v>
      </c>
      <c r="L124" s="72" t="s">
        <v>223</v>
      </c>
      <c r="Y124" s="137"/>
      <c r="AG124" s="144"/>
      <c r="AW124" s="137"/>
    </row>
    <row r="125" spans="10:49">
      <c r="J125" s="70" t="s">
        <v>529</v>
      </c>
      <c r="K125" s="70" t="s">
        <v>608</v>
      </c>
      <c r="L125" s="72" t="s">
        <v>223</v>
      </c>
      <c r="Y125" s="137"/>
      <c r="AG125" s="144"/>
      <c r="AW125" s="137"/>
    </row>
    <row r="126" spans="10:49">
      <c r="J126" s="70" t="s">
        <v>530</v>
      </c>
      <c r="K126" s="70" t="s">
        <v>608</v>
      </c>
      <c r="L126" s="72" t="s">
        <v>223</v>
      </c>
      <c r="Y126" s="137"/>
      <c r="AG126" s="144"/>
      <c r="AW126" s="137"/>
    </row>
    <row r="127" spans="10:49">
      <c r="J127" s="70" t="s">
        <v>531</v>
      </c>
      <c r="K127" s="70" t="s">
        <v>608</v>
      </c>
      <c r="L127" s="72" t="s">
        <v>223</v>
      </c>
      <c r="Y127" s="137"/>
      <c r="AG127" s="144"/>
      <c r="AW127" s="137"/>
    </row>
    <row r="128" spans="10:49">
      <c r="J128" s="70" t="s">
        <v>532</v>
      </c>
      <c r="K128" s="70" t="s">
        <v>608</v>
      </c>
      <c r="L128" s="72" t="s">
        <v>223</v>
      </c>
      <c r="Y128" s="137"/>
      <c r="AG128" s="144"/>
      <c r="AW128" s="137"/>
    </row>
    <row r="129" spans="10:49">
      <c r="J129" s="70" t="s">
        <v>533</v>
      </c>
      <c r="K129" s="70" t="s">
        <v>608</v>
      </c>
      <c r="L129" s="72" t="s">
        <v>223</v>
      </c>
      <c r="Y129" s="137"/>
      <c r="AG129" s="144"/>
      <c r="AW129" s="137"/>
    </row>
    <row r="130" spans="10:49">
      <c r="J130" s="70" t="s">
        <v>534</v>
      </c>
      <c r="K130" s="70" t="s">
        <v>608</v>
      </c>
      <c r="L130" s="72" t="s">
        <v>223</v>
      </c>
      <c r="Y130" s="137"/>
      <c r="AG130" s="144"/>
      <c r="AW130" s="137"/>
    </row>
    <row r="131" spans="10:49">
      <c r="J131" s="70" t="s">
        <v>535</v>
      </c>
      <c r="K131" s="70" t="s">
        <v>608</v>
      </c>
      <c r="L131" s="72" t="s">
        <v>223</v>
      </c>
      <c r="Y131" s="137"/>
      <c r="AG131" s="144"/>
      <c r="AW131" s="137"/>
    </row>
    <row r="132" spans="10:49">
      <c r="J132" s="70" t="s">
        <v>3775</v>
      </c>
      <c r="K132" s="70" t="s">
        <v>608</v>
      </c>
      <c r="L132" s="72" t="s">
        <v>223</v>
      </c>
      <c r="Y132" s="137"/>
      <c r="AG132" s="144"/>
      <c r="AW132" s="137"/>
    </row>
    <row r="133" spans="10:49">
      <c r="J133" s="70" t="s">
        <v>3776</v>
      </c>
      <c r="K133" s="70" t="s">
        <v>608</v>
      </c>
      <c r="L133" s="72" t="s">
        <v>223</v>
      </c>
      <c r="Y133" s="137"/>
      <c r="AG133" s="144"/>
      <c r="AW133" s="137"/>
    </row>
    <row r="134" spans="10:49">
      <c r="J134" s="70" t="s">
        <v>3777</v>
      </c>
      <c r="K134" s="70" t="s">
        <v>608</v>
      </c>
      <c r="L134" s="72" t="s">
        <v>223</v>
      </c>
      <c r="Y134" s="137"/>
      <c r="AG134" s="144"/>
      <c r="AW134" s="137"/>
    </row>
    <row r="135" spans="10:49">
      <c r="J135" s="70" t="s">
        <v>537</v>
      </c>
      <c r="K135" s="70" t="s">
        <v>608</v>
      </c>
      <c r="L135" s="72" t="s">
        <v>223</v>
      </c>
      <c r="Y135" s="137"/>
      <c r="AG135" s="144"/>
      <c r="AW135" s="137"/>
    </row>
    <row r="136" spans="10:49">
      <c r="J136" s="70" t="s">
        <v>538</v>
      </c>
      <c r="K136" s="70" t="s">
        <v>607</v>
      </c>
      <c r="L136" s="72" t="s">
        <v>223</v>
      </c>
      <c r="Y136" s="137"/>
      <c r="AG136" s="144"/>
      <c r="AW136" s="137"/>
    </row>
    <row r="137" spans="10:49">
      <c r="J137" s="70" t="s">
        <v>10638</v>
      </c>
      <c r="K137" s="70" t="s">
        <v>607</v>
      </c>
      <c r="L137" s="72" t="s">
        <v>223</v>
      </c>
      <c r="Y137" s="137"/>
      <c r="AG137" s="144"/>
      <c r="AW137" s="137"/>
    </row>
    <row r="138" spans="10:49">
      <c r="J138" s="70" t="s">
        <v>579</v>
      </c>
      <c r="K138" s="70" t="s">
        <v>672</v>
      </c>
      <c r="L138" s="72" t="s">
        <v>223</v>
      </c>
      <c r="Y138" s="137"/>
      <c r="AG138" s="144"/>
      <c r="AW138" s="137"/>
    </row>
    <row r="139" spans="10:49">
      <c r="J139" s="70" t="s">
        <v>539</v>
      </c>
      <c r="K139" s="70" t="s">
        <v>672</v>
      </c>
      <c r="L139" s="72" t="s">
        <v>223</v>
      </c>
      <c r="Y139" s="137"/>
      <c r="AG139" s="144"/>
      <c r="AW139" s="137"/>
    </row>
    <row r="140" spans="10:49">
      <c r="J140" s="70" t="s">
        <v>540</v>
      </c>
      <c r="K140" s="70" t="s">
        <v>608</v>
      </c>
      <c r="L140" s="72" t="s">
        <v>223</v>
      </c>
      <c r="Y140" s="137"/>
      <c r="AG140" s="144"/>
      <c r="AW140" s="137"/>
    </row>
    <row r="141" spans="10:49">
      <c r="J141" s="70" t="s">
        <v>514</v>
      </c>
      <c r="K141" s="70" t="s">
        <v>672</v>
      </c>
      <c r="L141" s="72" t="s">
        <v>342</v>
      </c>
      <c r="Y141" s="137"/>
      <c r="AG141" s="144"/>
      <c r="AW141" s="137"/>
    </row>
    <row r="142" spans="10:49">
      <c r="J142" s="70" t="s">
        <v>515</v>
      </c>
      <c r="K142" s="70" t="s">
        <v>672</v>
      </c>
      <c r="L142" s="72" t="s">
        <v>342</v>
      </c>
      <c r="Y142" s="137"/>
      <c r="AG142" s="144"/>
      <c r="AW142" s="137"/>
    </row>
    <row r="143" spans="10:49">
      <c r="J143" s="70" t="s">
        <v>516</v>
      </c>
      <c r="K143" s="70" t="s">
        <v>672</v>
      </c>
      <c r="L143" s="72" t="s">
        <v>342</v>
      </c>
      <c r="Y143" s="137"/>
      <c r="AG143" s="144"/>
      <c r="AW143" s="137"/>
    </row>
    <row r="144" spans="10:49">
      <c r="J144" s="70" t="s">
        <v>558</v>
      </c>
      <c r="K144" s="70" t="s">
        <v>608</v>
      </c>
      <c r="L144" s="72" t="s">
        <v>223</v>
      </c>
      <c r="Y144" s="137"/>
      <c r="AG144" s="144"/>
      <c r="AW144" s="137"/>
    </row>
    <row r="145" spans="10:49">
      <c r="J145" s="70" t="s">
        <v>559</v>
      </c>
      <c r="K145" s="70" t="s">
        <v>608</v>
      </c>
      <c r="L145" s="72" t="s">
        <v>223</v>
      </c>
      <c r="Y145" s="137"/>
      <c r="AG145" s="144"/>
      <c r="AW145" s="137"/>
    </row>
    <row r="146" spans="10:49">
      <c r="J146" s="70" t="s">
        <v>560</v>
      </c>
      <c r="K146" s="70" t="s">
        <v>608</v>
      </c>
      <c r="L146" s="72" t="s">
        <v>223</v>
      </c>
      <c r="Y146" s="137"/>
      <c r="AG146" s="144"/>
      <c r="AW146" s="137"/>
    </row>
    <row r="147" spans="10:49">
      <c r="J147" s="70" t="s">
        <v>561</v>
      </c>
      <c r="K147" s="70" t="s">
        <v>608</v>
      </c>
      <c r="L147" s="72" t="s">
        <v>223</v>
      </c>
      <c r="Y147" s="137"/>
    </row>
    <row r="148" spans="10:49">
      <c r="J148" s="70" t="s">
        <v>562</v>
      </c>
      <c r="K148" s="70" t="s">
        <v>608</v>
      </c>
      <c r="L148" s="72" t="s">
        <v>223</v>
      </c>
      <c r="Y148" s="137"/>
    </row>
    <row r="149" spans="10:49">
      <c r="J149" s="70" t="s">
        <v>563</v>
      </c>
      <c r="K149" s="70" t="s">
        <v>608</v>
      </c>
      <c r="L149" s="72" t="s">
        <v>223</v>
      </c>
      <c r="Y149" s="137"/>
    </row>
    <row r="150" spans="10:49">
      <c r="J150" s="70" t="s">
        <v>564</v>
      </c>
      <c r="K150" s="70" t="s">
        <v>608</v>
      </c>
      <c r="L150" s="72" t="s">
        <v>223</v>
      </c>
      <c r="Y150" s="137"/>
    </row>
    <row r="151" spans="10:49">
      <c r="J151" s="70" t="s">
        <v>565</v>
      </c>
      <c r="K151" s="70" t="s">
        <v>608</v>
      </c>
      <c r="L151" s="72" t="s">
        <v>223</v>
      </c>
      <c r="Y151" s="137"/>
    </row>
    <row r="152" spans="10:49">
      <c r="J152" s="70" t="s">
        <v>566</v>
      </c>
      <c r="K152" s="70" t="s">
        <v>608</v>
      </c>
      <c r="L152" s="72" t="s">
        <v>223</v>
      </c>
      <c r="Y152" s="137"/>
    </row>
    <row r="153" spans="10:49">
      <c r="J153" s="70" t="s">
        <v>567</v>
      </c>
      <c r="K153" s="70" t="s">
        <v>608</v>
      </c>
      <c r="L153" s="72" t="s">
        <v>223</v>
      </c>
      <c r="Y153" s="137"/>
    </row>
    <row r="154" spans="10:49">
      <c r="J154" s="70" t="s">
        <v>568</v>
      </c>
      <c r="K154" s="70" t="s">
        <v>608</v>
      </c>
      <c r="L154" s="72" t="s">
        <v>223</v>
      </c>
      <c r="Y154" s="137"/>
    </row>
    <row r="155" spans="10:49">
      <c r="J155" s="70" t="s">
        <v>569</v>
      </c>
      <c r="K155" s="70" t="s">
        <v>608</v>
      </c>
      <c r="L155" s="72" t="s">
        <v>223</v>
      </c>
      <c r="Y155" s="137"/>
    </row>
    <row r="156" spans="10:49">
      <c r="J156" s="70" t="s">
        <v>570</v>
      </c>
      <c r="K156" s="70" t="s">
        <v>608</v>
      </c>
      <c r="L156" s="72" t="s">
        <v>223</v>
      </c>
      <c r="Y156" s="137"/>
    </row>
    <row r="157" spans="10:49">
      <c r="J157" s="70" t="s">
        <v>571</v>
      </c>
      <c r="K157" s="70" t="s">
        <v>608</v>
      </c>
      <c r="L157" s="72" t="s">
        <v>223</v>
      </c>
      <c r="Y157" s="137"/>
    </row>
    <row r="158" spans="10:49">
      <c r="J158" s="70" t="s">
        <v>572</v>
      </c>
      <c r="K158" s="70" t="s">
        <v>608</v>
      </c>
      <c r="L158" s="72" t="s">
        <v>223</v>
      </c>
      <c r="Y158" s="137"/>
    </row>
    <row r="159" spans="10:49">
      <c r="J159" t="s">
        <v>527</v>
      </c>
      <c r="K159" s="70" t="s">
        <v>608</v>
      </c>
      <c r="L159" s="72" t="s">
        <v>223</v>
      </c>
      <c r="Y159" s="137"/>
    </row>
    <row r="160" spans="10:49">
      <c r="J160" s="70" t="s">
        <v>522</v>
      </c>
      <c r="K160" s="70" t="s">
        <v>608</v>
      </c>
      <c r="L160" s="72" t="s">
        <v>223</v>
      </c>
      <c r="Y160" s="137"/>
    </row>
    <row r="161" spans="10:25">
      <c r="J161" s="70" t="s">
        <v>528</v>
      </c>
      <c r="K161" s="70" t="s">
        <v>608</v>
      </c>
      <c r="L161" s="72" t="s">
        <v>223</v>
      </c>
      <c r="Y161" s="137"/>
    </row>
    <row r="162" spans="10:25">
      <c r="J162" s="70" t="s">
        <v>523</v>
      </c>
      <c r="K162" s="70" t="s">
        <v>608</v>
      </c>
      <c r="L162" s="72" t="s">
        <v>223</v>
      </c>
      <c r="Y162" s="137"/>
    </row>
    <row r="163" spans="10:25">
      <c r="J163" s="70" t="s">
        <v>529</v>
      </c>
      <c r="K163" s="70" t="s">
        <v>608</v>
      </c>
      <c r="L163" s="72" t="s">
        <v>223</v>
      </c>
      <c r="Y163" s="137"/>
    </row>
    <row r="164" spans="10:25">
      <c r="J164" s="70" t="s">
        <v>524</v>
      </c>
      <c r="K164" s="70" t="s">
        <v>608</v>
      </c>
      <c r="L164" s="72" t="s">
        <v>223</v>
      </c>
      <c r="Y164" s="137"/>
    </row>
    <row r="165" spans="10:25">
      <c r="J165" s="70" t="s">
        <v>530</v>
      </c>
      <c r="K165" s="70" t="s">
        <v>608</v>
      </c>
      <c r="L165" s="72" t="s">
        <v>223</v>
      </c>
      <c r="Y165" s="137"/>
    </row>
    <row r="166" spans="10:25">
      <c r="J166" s="70" t="s">
        <v>525</v>
      </c>
      <c r="K166" s="70" t="s">
        <v>608</v>
      </c>
      <c r="L166" s="72" t="s">
        <v>223</v>
      </c>
      <c r="Y166" s="137"/>
    </row>
    <row r="167" spans="10:25">
      <c r="J167" s="70" t="s">
        <v>531</v>
      </c>
      <c r="K167" s="70" t="s">
        <v>608</v>
      </c>
      <c r="L167" s="72" t="s">
        <v>223</v>
      </c>
      <c r="Y167" s="137"/>
    </row>
    <row r="168" spans="10:25">
      <c r="J168" s="70" t="s">
        <v>3773</v>
      </c>
      <c r="K168" s="70" t="s">
        <v>608</v>
      </c>
      <c r="L168" s="72" t="s">
        <v>223</v>
      </c>
      <c r="Y168" s="137"/>
    </row>
    <row r="169" spans="10:25">
      <c r="J169" s="70" t="s">
        <v>520</v>
      </c>
      <c r="K169" s="70" t="s">
        <v>608</v>
      </c>
      <c r="L169" s="72" t="s">
        <v>223</v>
      </c>
      <c r="Y169" s="137"/>
    </row>
    <row r="170" spans="10:25">
      <c r="J170" s="70" t="s">
        <v>521</v>
      </c>
      <c r="K170" s="70" t="s">
        <v>608</v>
      </c>
      <c r="L170" s="72" t="s">
        <v>223</v>
      </c>
      <c r="Y170" s="137"/>
    </row>
    <row r="171" spans="10:25">
      <c r="J171" s="70" t="s">
        <v>542</v>
      </c>
      <c r="K171" s="70" t="s">
        <v>608</v>
      </c>
      <c r="L171" s="72" t="s">
        <v>223</v>
      </c>
      <c r="Y171" s="137"/>
    </row>
    <row r="172" spans="10:25">
      <c r="J172" s="70" t="s">
        <v>543</v>
      </c>
      <c r="K172" s="70" t="s">
        <v>608</v>
      </c>
      <c r="L172" s="72" t="s">
        <v>223</v>
      </c>
      <c r="Y172" s="137"/>
    </row>
    <row r="173" spans="10:25">
      <c r="J173" s="70" t="s">
        <v>545</v>
      </c>
      <c r="K173" s="70" t="s">
        <v>608</v>
      </c>
      <c r="L173" s="72" t="s">
        <v>223</v>
      </c>
      <c r="Y173" s="137"/>
    </row>
    <row r="174" spans="10:25">
      <c r="J174" s="70" t="s">
        <v>547</v>
      </c>
      <c r="K174" s="70" t="s">
        <v>608</v>
      </c>
      <c r="L174" s="72" t="s">
        <v>223</v>
      </c>
      <c r="Y174" s="137"/>
    </row>
    <row r="175" spans="10:25">
      <c r="J175" s="70" t="s">
        <v>541</v>
      </c>
      <c r="K175" s="70" t="s">
        <v>608</v>
      </c>
      <c r="L175" s="72" t="s">
        <v>223</v>
      </c>
      <c r="Y175" s="137"/>
    </row>
    <row r="176" spans="10:25">
      <c r="J176" s="70" t="s">
        <v>544</v>
      </c>
      <c r="K176" s="70" t="s">
        <v>608</v>
      </c>
      <c r="L176" s="72" t="s">
        <v>223</v>
      </c>
      <c r="Y176" s="137"/>
    </row>
    <row r="177" spans="10:25">
      <c r="J177" s="70" t="s">
        <v>546</v>
      </c>
      <c r="K177" s="70" t="s">
        <v>608</v>
      </c>
      <c r="L177" s="72" t="s">
        <v>223</v>
      </c>
      <c r="Y177" s="137"/>
    </row>
    <row r="178" spans="10:25">
      <c r="J178" s="70" t="s">
        <v>548</v>
      </c>
      <c r="K178" s="70" t="s">
        <v>608</v>
      </c>
      <c r="L178" s="72" t="s">
        <v>223</v>
      </c>
      <c r="Y178" s="137"/>
    </row>
    <row r="179" spans="10:25">
      <c r="J179" s="70" t="s">
        <v>551</v>
      </c>
      <c r="K179" s="70" t="s">
        <v>608</v>
      </c>
      <c r="L179" s="72" t="s">
        <v>223</v>
      </c>
      <c r="Y179" s="137"/>
    </row>
    <row r="180" spans="10:25">
      <c r="J180" s="70" t="s">
        <v>552</v>
      </c>
      <c r="K180" s="70" t="s">
        <v>608</v>
      </c>
      <c r="L180" s="72" t="s">
        <v>223</v>
      </c>
      <c r="Y180" s="137"/>
    </row>
    <row r="181" spans="10:25">
      <c r="J181" s="70" t="s">
        <v>553</v>
      </c>
      <c r="K181" s="70" t="s">
        <v>608</v>
      </c>
      <c r="L181" s="72" t="s">
        <v>223</v>
      </c>
      <c r="Y181" s="137"/>
    </row>
    <row r="182" spans="10:25">
      <c r="J182" s="70" t="s">
        <v>554</v>
      </c>
      <c r="K182" s="70" t="s">
        <v>608</v>
      </c>
      <c r="L182" s="72" t="s">
        <v>223</v>
      </c>
      <c r="Y182" s="137"/>
    </row>
    <row r="183" spans="10:25">
      <c r="J183" s="70" t="s">
        <v>532</v>
      </c>
      <c r="K183" s="70" t="s">
        <v>608</v>
      </c>
      <c r="L183" s="72" t="s">
        <v>223</v>
      </c>
      <c r="Y183" s="137"/>
    </row>
    <row r="184" spans="10:25">
      <c r="J184" s="70" t="s">
        <v>533</v>
      </c>
      <c r="K184" s="70" t="s">
        <v>608</v>
      </c>
      <c r="L184" s="72" t="s">
        <v>223</v>
      </c>
      <c r="Y184" s="137"/>
    </row>
    <row r="185" spans="10:25">
      <c r="J185" s="70" t="s">
        <v>534</v>
      </c>
      <c r="K185" s="70" t="s">
        <v>608</v>
      </c>
      <c r="L185" s="72" t="s">
        <v>223</v>
      </c>
      <c r="Y185" s="137"/>
    </row>
    <row r="186" spans="10:25">
      <c r="J186" s="70" t="s">
        <v>535</v>
      </c>
      <c r="K186" s="70" t="s">
        <v>608</v>
      </c>
      <c r="L186" s="72" t="s">
        <v>223</v>
      </c>
      <c r="Y186" s="137"/>
    </row>
    <row r="187" spans="10:25">
      <c r="J187" s="70" t="s">
        <v>556</v>
      </c>
      <c r="K187" s="70" t="s">
        <v>608</v>
      </c>
      <c r="L187" s="72" t="s">
        <v>223</v>
      </c>
      <c r="Y187" s="137"/>
    </row>
    <row r="188" spans="10:25">
      <c r="J188" s="70" t="s">
        <v>555</v>
      </c>
      <c r="K188" s="70" t="s">
        <v>608</v>
      </c>
      <c r="L188" s="72" t="s">
        <v>223</v>
      </c>
      <c r="Y188" s="137"/>
    </row>
    <row r="189" spans="10:25">
      <c r="J189" t="s">
        <v>2752</v>
      </c>
      <c r="K189" s="70" t="s">
        <v>608</v>
      </c>
      <c r="L189" s="72" t="s">
        <v>223</v>
      </c>
      <c r="Y189" s="137"/>
    </row>
    <row r="190" spans="10:25">
      <c r="J190" s="70" t="s">
        <v>2990</v>
      </c>
      <c r="K190" s="70" t="s">
        <v>608</v>
      </c>
      <c r="L190" s="72" t="s">
        <v>223</v>
      </c>
      <c r="Y190" s="137"/>
    </row>
    <row r="191" spans="10:25">
      <c r="J191" s="70" t="s">
        <v>10639</v>
      </c>
      <c r="K191" s="70" t="s">
        <v>608</v>
      </c>
      <c r="L191" s="72" t="s">
        <v>223</v>
      </c>
      <c r="Y191" s="137"/>
    </row>
    <row r="192" spans="10:25">
      <c r="J192" s="70" t="s">
        <v>2723</v>
      </c>
      <c r="K192" s="70" t="s">
        <v>672</v>
      </c>
      <c r="L192" s="72" t="s">
        <v>342</v>
      </c>
      <c r="Y192" s="137"/>
    </row>
    <row r="193" spans="10:25">
      <c r="J193" s="70" t="s">
        <v>2721</v>
      </c>
      <c r="K193" s="70" t="s">
        <v>607</v>
      </c>
      <c r="L193" s="72" t="s">
        <v>223</v>
      </c>
      <c r="Y193" s="137"/>
    </row>
    <row r="194" spans="10:25">
      <c r="J194" s="70" t="s">
        <v>541</v>
      </c>
      <c r="K194" s="70" t="s">
        <v>608</v>
      </c>
      <c r="L194" s="72" t="s">
        <v>223</v>
      </c>
      <c r="Y194" s="137"/>
    </row>
    <row r="195" spans="10:25">
      <c r="J195" s="70" t="s">
        <v>2783</v>
      </c>
      <c r="K195" s="70" t="s">
        <v>608</v>
      </c>
      <c r="L195" s="72" t="s">
        <v>223</v>
      </c>
      <c r="Y195" s="137"/>
    </row>
    <row r="196" spans="10:25">
      <c r="J196" s="70" t="s">
        <v>2784</v>
      </c>
      <c r="K196" s="70" t="s">
        <v>608</v>
      </c>
      <c r="L196" s="72" t="s">
        <v>223</v>
      </c>
      <c r="Y196" s="137"/>
    </row>
    <row r="197" spans="10:25">
      <c r="J197" s="70" t="s">
        <v>2785</v>
      </c>
      <c r="K197" s="70" t="s">
        <v>608</v>
      </c>
      <c r="L197" s="72" t="s">
        <v>223</v>
      </c>
      <c r="Y197" s="137"/>
    </row>
    <row r="198" spans="10:25">
      <c r="J198" s="70" t="s">
        <v>2786</v>
      </c>
      <c r="K198" s="70" t="s">
        <v>608</v>
      </c>
      <c r="L198" s="72" t="s">
        <v>223</v>
      </c>
      <c r="Y198" s="137"/>
    </row>
    <row r="199" spans="10:25">
      <c r="J199" s="70" t="s">
        <v>544</v>
      </c>
      <c r="K199" s="70" t="s">
        <v>608</v>
      </c>
      <c r="L199" s="72" t="s">
        <v>223</v>
      </c>
      <c r="Y199" s="137"/>
    </row>
    <row r="200" spans="10:25">
      <c r="J200" s="70" t="s">
        <v>546</v>
      </c>
      <c r="K200" s="70" t="s">
        <v>608</v>
      </c>
      <c r="L200" s="72" t="s">
        <v>223</v>
      </c>
      <c r="Y200" s="137"/>
    </row>
    <row r="201" spans="10:25">
      <c r="J201" s="70" t="s">
        <v>548</v>
      </c>
      <c r="K201" s="70" t="s">
        <v>608</v>
      </c>
      <c r="L201" s="72" t="s">
        <v>223</v>
      </c>
      <c r="Y201" s="137"/>
    </row>
    <row r="202" spans="10:25">
      <c r="J202" s="70" t="s">
        <v>2787</v>
      </c>
      <c r="K202" s="70" t="s">
        <v>608</v>
      </c>
      <c r="L202" s="72" t="s">
        <v>223</v>
      </c>
      <c r="Y202" s="137"/>
    </row>
    <row r="203" spans="10:25">
      <c r="J203" s="70" t="s">
        <v>2788</v>
      </c>
      <c r="K203" s="70" t="s">
        <v>608</v>
      </c>
      <c r="L203" s="72" t="s">
        <v>223</v>
      </c>
      <c r="Y203" s="137"/>
    </row>
    <row r="204" spans="10:25">
      <c r="J204" s="70" t="s">
        <v>2789</v>
      </c>
      <c r="K204" s="70" t="s">
        <v>608</v>
      </c>
      <c r="L204" s="72" t="s">
        <v>223</v>
      </c>
      <c r="Y204" s="137"/>
    </row>
    <row r="205" spans="10:25">
      <c r="J205" s="70" t="s">
        <v>2790</v>
      </c>
      <c r="K205" s="70" t="s">
        <v>608</v>
      </c>
      <c r="L205" s="72" t="s">
        <v>223</v>
      </c>
      <c r="Y205" s="137"/>
    </row>
    <row r="206" spans="10:25">
      <c r="J206" s="70" t="s">
        <v>2791</v>
      </c>
      <c r="K206" s="70" t="s">
        <v>608</v>
      </c>
      <c r="L206" s="72" t="s">
        <v>223</v>
      </c>
      <c r="Y206" s="137"/>
    </row>
    <row r="207" spans="10:25">
      <c r="J207" s="70" t="s">
        <v>2893</v>
      </c>
      <c r="K207" s="70" t="s">
        <v>608</v>
      </c>
      <c r="L207" s="72" t="s">
        <v>223</v>
      </c>
      <c r="Y207" s="137"/>
    </row>
    <row r="208" spans="10:25">
      <c r="J208" s="70" t="s">
        <v>2894</v>
      </c>
      <c r="K208" s="70" t="s">
        <v>608</v>
      </c>
      <c r="L208" s="72" t="s">
        <v>223</v>
      </c>
      <c r="Y208" s="137"/>
    </row>
    <row r="209" spans="10:25">
      <c r="J209" s="70" t="s">
        <v>2895</v>
      </c>
      <c r="K209" s="70" t="s">
        <v>608</v>
      </c>
      <c r="L209" s="72" t="s">
        <v>223</v>
      </c>
      <c r="Y209" s="137"/>
    </row>
    <row r="210" spans="10:25">
      <c r="J210" s="70" t="s">
        <v>2725</v>
      </c>
      <c r="K210" s="70" t="s">
        <v>608</v>
      </c>
      <c r="L210" s="72" t="s">
        <v>223</v>
      </c>
      <c r="Y210" s="137"/>
    </row>
    <row r="211" spans="10:25">
      <c r="J211" s="70" t="s">
        <v>2726</v>
      </c>
      <c r="K211" s="70" t="s">
        <v>608</v>
      </c>
      <c r="L211" s="72" t="s">
        <v>223</v>
      </c>
      <c r="Y211" s="137"/>
    </row>
    <row r="212" spans="10:25">
      <c r="J212" s="70" t="s">
        <v>2727</v>
      </c>
      <c r="K212" s="70" t="s">
        <v>608</v>
      </c>
      <c r="L212" s="72" t="s">
        <v>223</v>
      </c>
      <c r="Y212" s="137"/>
    </row>
    <row r="213" spans="10:25">
      <c r="J213" s="70" t="s">
        <v>2728</v>
      </c>
      <c r="K213" s="70" t="s">
        <v>608</v>
      </c>
      <c r="L213" s="72" t="s">
        <v>223</v>
      </c>
      <c r="Y213" s="137"/>
    </row>
    <row r="214" spans="10:25">
      <c r="J214" s="70" t="s">
        <v>2729</v>
      </c>
      <c r="K214" s="70" t="s">
        <v>608</v>
      </c>
      <c r="L214" s="72" t="s">
        <v>223</v>
      </c>
      <c r="Y214" s="137"/>
    </row>
    <row r="215" spans="10:25">
      <c r="J215" s="70" t="s">
        <v>2730</v>
      </c>
      <c r="K215" s="70" t="s">
        <v>608</v>
      </c>
      <c r="L215" s="72" t="s">
        <v>223</v>
      </c>
      <c r="Y215" s="137"/>
    </row>
    <row r="216" spans="10:25">
      <c r="J216" s="70" t="s">
        <v>2731</v>
      </c>
      <c r="K216" s="70" t="s">
        <v>608</v>
      </c>
      <c r="L216" s="72" t="s">
        <v>223</v>
      </c>
      <c r="Y216" s="137"/>
    </row>
    <row r="217" spans="10:25">
      <c r="J217" s="70" t="s">
        <v>2732</v>
      </c>
      <c r="K217" s="70" t="s">
        <v>608</v>
      </c>
      <c r="L217" s="72" t="s">
        <v>223</v>
      </c>
      <c r="Y217" s="137"/>
    </row>
    <row r="218" spans="10:25">
      <c r="J218" s="70" t="s">
        <v>2733</v>
      </c>
      <c r="K218" s="70" t="s">
        <v>608</v>
      </c>
      <c r="L218" s="72" t="s">
        <v>223</v>
      </c>
      <c r="Y218" s="137"/>
    </row>
    <row r="219" spans="10:25">
      <c r="J219" s="70" t="s">
        <v>2734</v>
      </c>
      <c r="K219" s="70" t="s">
        <v>608</v>
      </c>
      <c r="L219" s="72" t="s">
        <v>223</v>
      </c>
      <c r="Y219" s="137"/>
    </row>
    <row r="220" spans="10:25">
      <c r="J220" s="70" t="s">
        <v>2735</v>
      </c>
      <c r="K220" s="70" t="s">
        <v>608</v>
      </c>
      <c r="L220" s="72" t="s">
        <v>223</v>
      </c>
      <c r="Y220" s="137"/>
    </row>
    <row r="221" spans="10:25">
      <c r="J221" s="70" t="s">
        <v>2736</v>
      </c>
      <c r="K221" s="70" t="s">
        <v>608</v>
      </c>
      <c r="L221" s="72" t="s">
        <v>223</v>
      </c>
      <c r="Y221" s="137"/>
    </row>
    <row r="222" spans="10:25">
      <c r="J222" t="s">
        <v>549</v>
      </c>
      <c r="K222" s="70" t="s">
        <v>608</v>
      </c>
      <c r="L222" s="72" t="s">
        <v>223</v>
      </c>
      <c r="Y222" s="137"/>
    </row>
    <row r="223" spans="10:25">
      <c r="J223" t="s">
        <v>557</v>
      </c>
      <c r="K223" s="70" t="s">
        <v>608</v>
      </c>
      <c r="L223" s="72" t="s">
        <v>223</v>
      </c>
      <c r="Y223" s="137"/>
    </row>
    <row r="224" spans="10:25">
      <c r="J224" t="s">
        <v>27800</v>
      </c>
      <c r="K224" s="70" t="s">
        <v>608</v>
      </c>
      <c r="L224" s="72" t="s">
        <v>223</v>
      </c>
      <c r="Y224" s="137"/>
    </row>
    <row r="225" spans="10:25">
      <c r="J225" t="s">
        <v>27801</v>
      </c>
      <c r="K225" s="70" t="s">
        <v>608</v>
      </c>
      <c r="L225" s="72" t="s">
        <v>223</v>
      </c>
      <c r="Y225" s="137"/>
    </row>
    <row r="226" spans="10:25">
      <c r="J226" t="s">
        <v>27802</v>
      </c>
      <c r="K226" s="70" t="s">
        <v>608</v>
      </c>
      <c r="L226" s="72" t="s">
        <v>223</v>
      </c>
      <c r="Y226" s="137"/>
    </row>
    <row r="227" spans="10:25">
      <c r="J227" t="s">
        <v>2750</v>
      </c>
      <c r="K227" s="70" t="s">
        <v>608</v>
      </c>
      <c r="L227" s="72" t="s">
        <v>223</v>
      </c>
      <c r="Y227" s="137"/>
    </row>
    <row r="228" spans="10:25">
      <c r="J228" t="s">
        <v>2737</v>
      </c>
      <c r="K228" s="70" t="s">
        <v>608</v>
      </c>
      <c r="L228" s="72" t="s">
        <v>223</v>
      </c>
      <c r="Y228" s="137"/>
    </row>
    <row r="229" spans="10:25">
      <c r="J229" t="s">
        <v>2738</v>
      </c>
      <c r="K229" s="70" t="s">
        <v>608</v>
      </c>
      <c r="L229" s="72" t="s">
        <v>223</v>
      </c>
      <c r="Y229" s="137"/>
    </row>
    <row r="230" spans="10:25">
      <c r="J230" t="s">
        <v>2739</v>
      </c>
      <c r="K230" s="70" t="s">
        <v>608</v>
      </c>
      <c r="L230" s="72" t="s">
        <v>223</v>
      </c>
      <c r="Y230" s="137"/>
    </row>
    <row r="231" spans="10:25">
      <c r="J231" t="s">
        <v>2740</v>
      </c>
      <c r="K231" s="70" t="s">
        <v>608</v>
      </c>
      <c r="L231" s="72" t="s">
        <v>223</v>
      </c>
      <c r="Y231" s="137"/>
    </row>
    <row r="232" spans="10:25">
      <c r="J232" t="s">
        <v>2751</v>
      </c>
      <c r="K232" s="70" t="s">
        <v>608</v>
      </c>
      <c r="L232" s="72" t="s">
        <v>223</v>
      </c>
      <c r="Y232" s="137"/>
    </row>
    <row r="233" spans="10:25">
      <c r="J233" t="s">
        <v>2741</v>
      </c>
      <c r="K233" s="70" t="s">
        <v>608</v>
      </c>
      <c r="L233" s="72" t="s">
        <v>223</v>
      </c>
      <c r="Y233" s="137"/>
    </row>
    <row r="234" spans="10:25">
      <c r="J234" t="s">
        <v>2742</v>
      </c>
      <c r="K234" s="70" t="s">
        <v>608</v>
      </c>
      <c r="L234" s="72" t="s">
        <v>223</v>
      </c>
      <c r="Y234" s="137"/>
    </row>
    <row r="235" spans="10:25">
      <c r="J235" t="s">
        <v>2743</v>
      </c>
      <c r="K235" s="70" t="s">
        <v>608</v>
      </c>
      <c r="L235" s="72" t="s">
        <v>223</v>
      </c>
      <c r="Y235" s="137"/>
    </row>
    <row r="236" spans="10:25">
      <c r="J236" t="s">
        <v>2744</v>
      </c>
      <c r="K236" s="70" t="s">
        <v>608</v>
      </c>
      <c r="L236" s="72" t="s">
        <v>223</v>
      </c>
      <c r="Y236" s="137"/>
    </row>
    <row r="237" spans="10:25">
      <c r="J237" t="s">
        <v>3778</v>
      </c>
      <c r="K237" s="70" t="s">
        <v>608</v>
      </c>
      <c r="L237" s="72" t="s">
        <v>223</v>
      </c>
      <c r="Y237" s="137"/>
    </row>
    <row r="238" spans="10:25">
      <c r="J238" t="s">
        <v>3779</v>
      </c>
      <c r="K238" s="70" t="s">
        <v>608</v>
      </c>
      <c r="L238" s="72" t="s">
        <v>223</v>
      </c>
      <c r="Y238" s="137"/>
    </row>
    <row r="239" spans="10:25">
      <c r="J239" t="s">
        <v>3780</v>
      </c>
      <c r="K239" s="70" t="s">
        <v>608</v>
      </c>
      <c r="L239" s="72" t="s">
        <v>223</v>
      </c>
      <c r="Y239" s="137"/>
    </row>
    <row r="240" spans="10:25">
      <c r="J240" t="s">
        <v>550</v>
      </c>
      <c r="K240" s="70" t="s">
        <v>608</v>
      </c>
      <c r="L240" s="72" t="s">
        <v>223</v>
      </c>
      <c r="Y240" s="137"/>
    </row>
    <row r="241" spans="10:25">
      <c r="J241" t="s">
        <v>2810</v>
      </c>
      <c r="K241" s="70" t="s">
        <v>608</v>
      </c>
      <c r="L241" s="72" t="s">
        <v>223</v>
      </c>
      <c r="Y241" s="137"/>
    </row>
    <row r="242" spans="10:25">
      <c r="J242" t="s">
        <v>2811</v>
      </c>
      <c r="K242" s="70" t="s">
        <v>608</v>
      </c>
      <c r="L242" s="72" t="s">
        <v>223</v>
      </c>
      <c r="Y242" s="137"/>
    </row>
    <row r="243" spans="10:25">
      <c r="J243" t="s">
        <v>2812</v>
      </c>
      <c r="K243" s="70" t="s">
        <v>608</v>
      </c>
      <c r="L243" s="72" t="s">
        <v>223</v>
      </c>
      <c r="Y243" s="137"/>
    </row>
    <row r="244" spans="10:25">
      <c r="J244" t="s">
        <v>2813</v>
      </c>
      <c r="K244" s="70" t="s">
        <v>608</v>
      </c>
      <c r="L244" s="72" t="s">
        <v>223</v>
      </c>
      <c r="Y244" s="137"/>
    </row>
    <row r="245" spans="10:25">
      <c r="J245" t="s">
        <v>2792</v>
      </c>
      <c r="K245" s="70" t="s">
        <v>608</v>
      </c>
      <c r="L245" s="72" t="s">
        <v>223</v>
      </c>
      <c r="Y245" s="137"/>
    </row>
    <row r="246" spans="10:25">
      <c r="J246" t="s">
        <v>2793</v>
      </c>
      <c r="K246" s="70" t="s">
        <v>608</v>
      </c>
      <c r="L246" s="72" t="s">
        <v>223</v>
      </c>
      <c r="Y246" s="137"/>
    </row>
    <row r="247" spans="10:25">
      <c r="J247" t="s">
        <v>2794</v>
      </c>
      <c r="K247" s="70" t="s">
        <v>608</v>
      </c>
      <c r="L247" s="72" t="s">
        <v>223</v>
      </c>
      <c r="Y247" s="137"/>
    </row>
    <row r="248" spans="10:25">
      <c r="J248" t="s">
        <v>2795</v>
      </c>
      <c r="K248" s="70" t="s">
        <v>608</v>
      </c>
      <c r="L248" s="72" t="s">
        <v>223</v>
      </c>
      <c r="Y248" s="137"/>
    </row>
    <row r="249" spans="10:25">
      <c r="J249" t="s">
        <v>2796</v>
      </c>
      <c r="K249" s="70" t="s">
        <v>608</v>
      </c>
      <c r="L249" s="72" t="s">
        <v>223</v>
      </c>
      <c r="Y249" s="137"/>
    </row>
    <row r="250" spans="10:25">
      <c r="J250" t="s">
        <v>2797</v>
      </c>
      <c r="K250" s="70" t="s">
        <v>608</v>
      </c>
      <c r="L250" s="72" t="s">
        <v>223</v>
      </c>
      <c r="Y250" s="137"/>
    </row>
    <row r="251" spans="10:25">
      <c r="J251" t="s">
        <v>2798</v>
      </c>
      <c r="K251" s="70" t="s">
        <v>608</v>
      </c>
      <c r="L251" s="72" t="s">
        <v>223</v>
      </c>
      <c r="Y251" s="137"/>
    </row>
    <row r="252" spans="10:25">
      <c r="J252" t="s">
        <v>2799</v>
      </c>
      <c r="K252" s="70" t="s">
        <v>608</v>
      </c>
      <c r="L252" s="72" t="s">
        <v>223</v>
      </c>
      <c r="Y252" s="137"/>
    </row>
    <row r="253" spans="10:25">
      <c r="J253" t="s">
        <v>2800</v>
      </c>
      <c r="K253" s="70" t="s">
        <v>608</v>
      </c>
      <c r="L253" s="72" t="s">
        <v>223</v>
      </c>
      <c r="Y253" s="137"/>
    </row>
    <row r="254" spans="10:25">
      <c r="J254" t="s">
        <v>2801</v>
      </c>
      <c r="K254" s="70" t="s">
        <v>608</v>
      </c>
      <c r="L254" s="72" t="s">
        <v>223</v>
      </c>
      <c r="Y254" s="137"/>
    </row>
    <row r="255" spans="10:25">
      <c r="J255" t="s">
        <v>2802</v>
      </c>
      <c r="K255" s="70" t="s">
        <v>608</v>
      </c>
      <c r="L255" s="72" t="s">
        <v>223</v>
      </c>
      <c r="Y255" s="137"/>
    </row>
    <row r="256" spans="10:25">
      <c r="J256" t="s">
        <v>2803</v>
      </c>
      <c r="K256" s="70" t="s">
        <v>608</v>
      </c>
      <c r="L256" s="72" t="s">
        <v>223</v>
      </c>
    </row>
    <row r="257" spans="10:12">
      <c r="J257" t="s">
        <v>2804</v>
      </c>
      <c r="K257" s="70" t="s">
        <v>608</v>
      </c>
      <c r="L257" s="72" t="s">
        <v>223</v>
      </c>
    </row>
    <row r="258" spans="10:12">
      <c r="J258" t="s">
        <v>2805</v>
      </c>
      <c r="K258" s="70" t="s">
        <v>608</v>
      </c>
      <c r="L258" s="72" t="s">
        <v>223</v>
      </c>
    </row>
    <row r="259" spans="10:12">
      <c r="J259" t="s">
        <v>2806</v>
      </c>
      <c r="K259" s="70" t="s">
        <v>608</v>
      </c>
      <c r="L259" s="72" t="s">
        <v>223</v>
      </c>
    </row>
    <row r="260" spans="10:12">
      <c r="J260" t="s">
        <v>2807</v>
      </c>
      <c r="K260" s="70" t="s">
        <v>608</v>
      </c>
      <c r="L260" s="72" t="s">
        <v>223</v>
      </c>
    </row>
    <row r="261" spans="10:12">
      <c r="J261" t="s">
        <v>2808</v>
      </c>
      <c r="K261" s="70" t="s">
        <v>608</v>
      </c>
      <c r="L261" s="72" t="s">
        <v>223</v>
      </c>
    </row>
    <row r="262" spans="10:12">
      <c r="J262" t="s">
        <v>2809</v>
      </c>
      <c r="K262" s="70" t="s">
        <v>608</v>
      </c>
      <c r="L262" s="72" t="s">
        <v>223</v>
      </c>
    </row>
    <row r="263" spans="10:12">
      <c r="J263" t="s">
        <v>2814</v>
      </c>
      <c r="K263" s="70" t="s">
        <v>608</v>
      </c>
      <c r="L263" s="72" t="s">
        <v>223</v>
      </c>
    </row>
    <row r="264" spans="10:12">
      <c r="J264" t="s">
        <v>2815</v>
      </c>
      <c r="K264" s="70" t="s">
        <v>608</v>
      </c>
      <c r="L264" s="72" t="s">
        <v>223</v>
      </c>
    </row>
    <row r="265" spans="10:12">
      <c r="J265" t="s">
        <v>2817</v>
      </c>
      <c r="K265" s="70" t="s">
        <v>608</v>
      </c>
      <c r="L265" s="72" t="s">
        <v>223</v>
      </c>
    </row>
    <row r="266" spans="10:12">
      <c r="J266" t="s">
        <v>2922</v>
      </c>
      <c r="K266" s="70" t="s">
        <v>608</v>
      </c>
      <c r="L266" s="72" t="s">
        <v>223</v>
      </c>
    </row>
    <row r="267" spans="10:12">
      <c r="J267" t="s">
        <v>2920</v>
      </c>
      <c r="K267" s="70" t="s">
        <v>608</v>
      </c>
      <c r="L267" s="72" t="s">
        <v>223</v>
      </c>
    </row>
    <row r="268" spans="10:12">
      <c r="J268" t="s">
        <v>2921</v>
      </c>
      <c r="K268" s="70" t="s">
        <v>608</v>
      </c>
      <c r="L268" s="72" t="s">
        <v>223</v>
      </c>
    </row>
    <row r="269" spans="10:12">
      <c r="J269" t="s">
        <v>2746</v>
      </c>
      <c r="K269" s="70" t="s">
        <v>608</v>
      </c>
      <c r="L269" s="72" t="s">
        <v>223</v>
      </c>
    </row>
    <row r="270" spans="10:12">
      <c r="J270" t="s">
        <v>2818</v>
      </c>
      <c r="K270" s="70" t="s">
        <v>608</v>
      </c>
      <c r="L270" s="72" t="s">
        <v>223</v>
      </c>
    </row>
    <row r="271" spans="10:12">
      <c r="J271" t="s">
        <v>4176</v>
      </c>
      <c r="K271" s="70" t="s">
        <v>608</v>
      </c>
      <c r="L271" s="72" t="s">
        <v>223</v>
      </c>
    </row>
    <row r="272" spans="10:12">
      <c r="J272" t="s">
        <v>4177</v>
      </c>
      <c r="K272" s="70" t="s">
        <v>608</v>
      </c>
      <c r="L272" s="72" t="s">
        <v>223</v>
      </c>
    </row>
    <row r="273" spans="10:12">
      <c r="J273" t="s">
        <v>4178</v>
      </c>
      <c r="K273" s="70" t="s">
        <v>608</v>
      </c>
      <c r="L273" s="72" t="s">
        <v>223</v>
      </c>
    </row>
    <row r="274" spans="10:12">
      <c r="J274" t="s">
        <v>4179</v>
      </c>
      <c r="K274" s="70" t="s">
        <v>608</v>
      </c>
      <c r="L274" s="72" t="s">
        <v>223</v>
      </c>
    </row>
    <row r="275" spans="10:12">
      <c r="J275" t="s">
        <v>4181</v>
      </c>
      <c r="K275" s="70" t="s">
        <v>608</v>
      </c>
      <c r="L275" s="72" t="s">
        <v>223</v>
      </c>
    </row>
    <row r="276" spans="10:12">
      <c r="J276" t="s">
        <v>6912</v>
      </c>
      <c r="K276" s="70" t="s">
        <v>608</v>
      </c>
      <c r="L276" s="72" t="s">
        <v>223</v>
      </c>
    </row>
  </sheetData>
  <mergeCells count="17">
    <mergeCell ref="F1:F1048576"/>
    <mergeCell ref="M1:M1048576"/>
    <mergeCell ref="P1:P1048576"/>
    <mergeCell ref="V1:V1048576"/>
    <mergeCell ref="Z1:Z1048576"/>
    <mergeCell ref="N37:O37"/>
    <mergeCell ref="A11:C11"/>
    <mergeCell ref="A12:C12"/>
    <mergeCell ref="B13:C13"/>
    <mergeCell ref="B14:C14"/>
    <mergeCell ref="B15:C15"/>
    <mergeCell ref="AX1:AX1048576"/>
    <mergeCell ref="AD1:AD1048576"/>
    <mergeCell ref="AL1:AL1048576"/>
    <mergeCell ref="AP1:AP1048576"/>
    <mergeCell ref="AT1:AT1048576"/>
    <mergeCell ref="AH1:AH1048576"/>
  </mergeCells>
  <phoneticPr fontId="96" type="noConversion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>
      <selection activeCell="G9" sqref="G9"/>
    </sheetView>
  </sheetViews>
  <sheetFormatPr defaultRowHeight="14.4"/>
  <cols>
    <col min="1" max="1" width="12.109375" bestFit="1" customWidth="1"/>
    <col min="2" max="2" width="12.6640625" bestFit="1" customWidth="1"/>
    <col min="3" max="3" width="12.88671875" bestFit="1" customWidth="1"/>
    <col min="4" max="4" width="47.109375" bestFit="1" customWidth="1"/>
    <col min="5" max="5" width="10.21875" bestFit="1" customWidth="1"/>
    <col min="6" max="6" width="18.109375" bestFit="1" customWidth="1"/>
    <col min="7" max="9" width="14.88671875" bestFit="1" customWidth="1"/>
    <col min="10" max="10" width="26" bestFit="1" customWidth="1"/>
    <col min="11" max="11" width="15" bestFit="1" customWidth="1"/>
    <col min="12" max="12" width="15.21875" bestFit="1" customWidth="1"/>
    <col min="13" max="13" width="16.6640625" bestFit="1" customWidth="1"/>
    <col min="14" max="14" width="27.6640625" bestFit="1" customWidth="1"/>
    <col min="15" max="15" width="4.5546875" bestFit="1" customWidth="1"/>
    <col min="16" max="16" width="7.77734375" bestFit="1" customWidth="1"/>
    <col min="17" max="17" width="17.5546875" bestFit="1" customWidth="1"/>
    <col min="18" max="18" width="12.5546875" bestFit="1" customWidth="1"/>
    <col min="19" max="25" width="5.5546875" bestFit="1" customWidth="1"/>
    <col min="26" max="26" width="12.33203125" bestFit="1" customWidth="1"/>
    <col min="27" max="74" width="5.5546875" bestFit="1" customWidth="1"/>
    <col min="75" max="75" width="23.77734375" bestFit="1" customWidth="1"/>
    <col min="76" max="76" width="19.88671875" bestFit="1" customWidth="1"/>
    <col min="77" max="77" width="22.5546875" bestFit="1" customWidth="1"/>
    <col min="78" max="78" width="5.44140625" bestFit="1" customWidth="1"/>
    <col min="79" max="134" width="5.5546875" bestFit="1" customWidth="1"/>
  </cols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7180"/>
  <sheetViews>
    <sheetView topLeftCell="D1" workbookViewId="0">
      <selection activeCell="R8" sqref="R8"/>
    </sheetView>
  </sheetViews>
  <sheetFormatPr defaultRowHeight="14.4"/>
  <cols>
    <col min="1" max="1" width="7.88671875" bestFit="1" customWidth="1"/>
    <col min="2" max="2" width="48.33203125" bestFit="1" customWidth="1"/>
    <col min="3" max="3" width="46.44140625" bestFit="1" customWidth="1"/>
    <col min="4" max="4" width="56.33203125" bestFit="1" customWidth="1"/>
    <col min="5" max="5" width="45" bestFit="1" customWidth="1"/>
    <col min="10" max="10" width="22" bestFit="1" customWidth="1"/>
    <col min="11" max="11" width="13.6640625" bestFit="1" customWidth="1"/>
  </cols>
  <sheetData>
    <row r="1" spans="1:5">
      <c r="A1" s="500" t="s">
        <v>11100</v>
      </c>
      <c r="B1" s="500" t="s">
        <v>4184</v>
      </c>
      <c r="C1" t="str">
        <f>CONCATENATE("$",B1,"$",":",A1,",")</f>
        <v>$Bordura fronton 250 mm RAL 8003 0.45 mm$:5.77,</v>
      </c>
      <c r="D1" t="s">
        <v>20488</v>
      </c>
      <c r="E1" t="str">
        <f>LOWER(D1)</f>
        <v>"bordura fronton 250 mm ral 8003 0.45 mm":5.77,</v>
      </c>
    </row>
    <row r="2" spans="1:5">
      <c r="A2" s="500" t="s">
        <v>11101</v>
      </c>
      <c r="B2" s="500" t="s">
        <v>4185</v>
      </c>
      <c r="C2" t="str">
        <f t="shared" ref="C2:C65" si="0">CONCATENATE("$",B2,"$",":",A2,",")</f>
        <v>$Bordura fronton 250 mm Grandemat 0.50 mm$:5.84,</v>
      </c>
      <c r="D2" t="s">
        <v>20489</v>
      </c>
      <c r="E2" t="str">
        <f t="shared" ref="E2:E65" si="1">LOWER(D2)</f>
        <v>"bordura fronton 250 mm grandemat 0.50 mm":5.84,</v>
      </c>
    </row>
    <row r="3" spans="1:5">
      <c r="A3" s="500" t="s">
        <v>3877</v>
      </c>
      <c r="B3" s="500" t="s">
        <v>4186</v>
      </c>
      <c r="C3" t="str">
        <f t="shared" si="0"/>
        <v>$Bordura fronton 250 mm Lucios 0.40 mm$:3.43,</v>
      </c>
      <c r="D3" t="s">
        <v>20490</v>
      </c>
      <c r="E3" t="str">
        <f t="shared" si="1"/>
        <v>"bordura fronton 250 mm lucios 0.40 mm":3.43,</v>
      </c>
    </row>
    <row r="4" spans="1:5">
      <c r="A4" s="500" t="s">
        <v>11102</v>
      </c>
      <c r="B4" s="500" t="s">
        <v>4187</v>
      </c>
      <c r="C4" t="str">
        <f t="shared" si="0"/>
        <v>$Bordura fronton 250 mm Lucios 0.45 mm$:4.00,</v>
      </c>
      <c r="D4" t="s">
        <v>20491</v>
      </c>
      <c r="E4" t="str">
        <f t="shared" si="1"/>
        <v>"bordura fronton 250 mm lucios 0.45 mm":4.00,</v>
      </c>
    </row>
    <row r="5" spans="1:5">
      <c r="A5" s="500" t="s">
        <v>11103</v>
      </c>
      <c r="B5" s="500" t="s">
        <v>4188</v>
      </c>
      <c r="C5" t="str">
        <f t="shared" si="0"/>
        <v>$Bordura fronton 250 mm Lucios 0.50 mm$:4.28,</v>
      </c>
      <c r="D5" t="s">
        <v>20492</v>
      </c>
      <c r="E5" t="str">
        <f t="shared" si="1"/>
        <v>"bordura fronton 250 mm lucios 0.50 mm":4.28,</v>
      </c>
    </row>
    <row r="6" spans="1:5">
      <c r="A6" s="500" t="s">
        <v>3932</v>
      </c>
      <c r="B6" s="500" t="s">
        <v>4189</v>
      </c>
      <c r="C6" t="str">
        <f t="shared" si="0"/>
        <v>$Bordura fronton 250MM 0.60MM$:4.85,</v>
      </c>
      <c r="D6" t="s">
        <v>20493</v>
      </c>
      <c r="E6" t="str">
        <f t="shared" si="1"/>
        <v>"bordura fronton 250mm 0.60mm":4.85,</v>
      </c>
    </row>
    <row r="7" spans="1:5">
      <c r="A7" s="500" t="s">
        <v>3885</v>
      </c>
      <c r="B7" s="500" t="s">
        <v>4190</v>
      </c>
      <c r="C7" t="str">
        <f t="shared" si="0"/>
        <v>$Bordura fronton 250 mm Lucios 0.70 mm$:5.90,</v>
      </c>
      <c r="D7" t="s">
        <v>20494</v>
      </c>
      <c r="E7" t="str">
        <f t="shared" si="1"/>
        <v>"bordura fronton 250 mm lucios 0.70 mm":5.90,</v>
      </c>
    </row>
    <row r="8" spans="1:5">
      <c r="A8" s="500" t="s">
        <v>6920</v>
      </c>
      <c r="B8" s="500" t="s">
        <v>4191</v>
      </c>
      <c r="C8" t="str">
        <f t="shared" si="0"/>
        <v>$Bordura Fronton 250 mm Mat 0.40 mm$:3.74,</v>
      </c>
      <c r="D8" t="s">
        <v>20495</v>
      </c>
      <c r="E8" t="str">
        <f t="shared" si="1"/>
        <v>"bordura fronton 250 mm mat 0.40 mm":3.74,</v>
      </c>
    </row>
    <row r="9" spans="1:5">
      <c r="A9" s="500" t="s">
        <v>11081</v>
      </c>
      <c r="B9" s="500" t="s">
        <v>4192</v>
      </c>
      <c r="C9" t="str">
        <f t="shared" si="0"/>
        <v>$Bordura fronton 250 mm Mat 0.45 mm$:4.27,</v>
      </c>
      <c r="D9" t="s">
        <v>20496</v>
      </c>
      <c r="E9" t="str">
        <f t="shared" si="1"/>
        <v>"bordura fronton 250 mm mat 0.45 mm":4.27,</v>
      </c>
    </row>
    <row r="10" spans="1:5">
      <c r="A10" s="500" t="s">
        <v>3836</v>
      </c>
      <c r="B10" s="500" t="s">
        <v>4193</v>
      </c>
      <c r="C10" t="str">
        <f t="shared" si="0"/>
        <v>$Bordura fronton 250 mm Mat 0.50 mm$:4.46,</v>
      </c>
      <c r="D10" t="s">
        <v>20497</v>
      </c>
      <c r="E10" t="str">
        <f t="shared" si="1"/>
        <v>"bordura fronton 250 mm mat 0.50 mm":4.46,</v>
      </c>
    </row>
    <row r="11" spans="1:5">
      <c r="A11" s="500" t="s">
        <v>11104</v>
      </c>
      <c r="B11" s="500" t="s">
        <v>4194</v>
      </c>
      <c r="C11" t="str">
        <f t="shared" si="0"/>
        <v>$Bordura fronton 250 mm Mat 0.60 mm$:5.05,</v>
      </c>
      <c r="D11" t="s">
        <v>20498</v>
      </c>
      <c r="E11" t="str">
        <f t="shared" si="1"/>
        <v>"bordura fronton 250 mm mat 0.60 mm":5.05,</v>
      </c>
    </row>
    <row r="12" spans="1:5">
      <c r="A12" s="500" t="s">
        <v>3931</v>
      </c>
      <c r="B12" s="500" t="s">
        <v>4195</v>
      </c>
      <c r="C12" t="str">
        <f t="shared" si="0"/>
        <v>$Bordura Fronton 250mm Wood 0.45mm$:5.78,</v>
      </c>
      <c r="D12" t="s">
        <v>20499</v>
      </c>
      <c r="E12" t="str">
        <f t="shared" si="1"/>
        <v>"bordura fronton 250mm wood 0.45mm":5.78,</v>
      </c>
    </row>
    <row r="13" spans="1:5">
      <c r="A13" s="500" t="s">
        <v>11101</v>
      </c>
      <c r="B13" s="500" t="s">
        <v>7340</v>
      </c>
      <c r="C13" t="str">
        <f t="shared" si="0"/>
        <v>$Bordura Fronton 250mm Wood 0.50MM$:5.84,</v>
      </c>
      <c r="D13" t="s">
        <v>20500</v>
      </c>
      <c r="E13" t="str">
        <f t="shared" si="1"/>
        <v>"bordura fronton 250mm wood 0.50mm":5.84,</v>
      </c>
    </row>
    <row r="14" spans="1:5">
      <c r="A14" s="500" t="s">
        <v>11056</v>
      </c>
      <c r="B14" s="500" t="s">
        <v>4196</v>
      </c>
      <c r="C14" t="str">
        <f t="shared" si="0"/>
        <v>$Bordura fronton 250 mm Zincat 0.37 mm$:2.81,</v>
      </c>
      <c r="D14" t="s">
        <v>20501</v>
      </c>
      <c r="E14" t="str">
        <f t="shared" si="1"/>
        <v>"bordura fronton 250 mm zincat 0.37 mm":2.81,</v>
      </c>
    </row>
    <row r="15" spans="1:5">
      <c r="A15" s="500" t="s">
        <v>6921</v>
      </c>
      <c r="B15" s="500" t="s">
        <v>4197</v>
      </c>
      <c r="C15" t="str">
        <f t="shared" si="0"/>
        <v>$Bordura fronton 250 mm Zincat 0.40 mm$:2.87,</v>
      </c>
      <c r="D15" t="s">
        <v>20502</v>
      </c>
      <c r="E15" t="str">
        <f t="shared" si="1"/>
        <v>"bordura fronton 250 mm zincat 0.40 mm":2.87,</v>
      </c>
    </row>
    <row r="16" spans="1:5">
      <c r="A16" s="500" t="s">
        <v>11105</v>
      </c>
      <c r="B16" s="500" t="s">
        <v>4198</v>
      </c>
      <c r="C16" t="str">
        <f t="shared" si="0"/>
        <v>$Bordura fronton 250 mm Zincat 0.45 mm$:3.59,</v>
      </c>
      <c r="D16" t="s">
        <v>20503</v>
      </c>
      <c r="E16" t="str">
        <f t="shared" si="1"/>
        <v>"bordura fronton 250 mm zincat 0.45 mm":3.59,</v>
      </c>
    </row>
    <row r="17" spans="1:5">
      <c r="A17" s="500" t="s">
        <v>11106</v>
      </c>
      <c r="B17" s="500" t="s">
        <v>4199</v>
      </c>
      <c r="C17" t="str">
        <f t="shared" si="0"/>
        <v>$Bordura fronton 250 mm Zincat 0.50 mm$:3.92,</v>
      </c>
      <c r="D17" t="s">
        <v>20504</v>
      </c>
      <c r="E17" t="str">
        <f t="shared" si="1"/>
        <v>"bordura fronton 250 mm zincat 0.50 mm":3.92,</v>
      </c>
    </row>
    <row r="18" spans="1:5">
      <c r="A18" s="500" t="s">
        <v>11107</v>
      </c>
      <c r="B18" s="500" t="s">
        <v>4200</v>
      </c>
      <c r="C18" t="str">
        <f t="shared" si="0"/>
        <v>$Bordura fronton 250 mm Zincat 0.60 mm$:4.70,</v>
      </c>
      <c r="D18" t="s">
        <v>20505</v>
      </c>
      <c r="E18" t="str">
        <f t="shared" si="1"/>
        <v>"bordura fronton 250 mm zincat 0.60 mm":4.70,</v>
      </c>
    </row>
    <row r="19" spans="1:5">
      <c r="A19" s="500" t="s">
        <v>6922</v>
      </c>
      <c r="B19" s="500" t="s">
        <v>4201</v>
      </c>
      <c r="C19" t="str">
        <f t="shared" si="0"/>
        <v>$Bordura fronton 250 mm Zincat 0.70 mm$:5.42,</v>
      </c>
      <c r="D19" t="s">
        <v>20506</v>
      </c>
      <c r="E19" t="str">
        <f t="shared" si="1"/>
        <v>"bordura fronton 250 mm zincat 0.70 mm":5.42,</v>
      </c>
    </row>
    <row r="20" spans="1:5">
      <c r="A20" s="500" t="s">
        <v>11108</v>
      </c>
      <c r="B20" s="500" t="s">
        <v>4202</v>
      </c>
      <c r="C20" t="str">
        <f t="shared" si="0"/>
        <v>$Bordura fronton 312 mm RAL 8003 0.45 mm$:7.22,</v>
      </c>
      <c r="D20" t="s">
        <v>20507</v>
      </c>
      <c r="E20" t="str">
        <f t="shared" si="1"/>
        <v>"bordura fronton 312 mm ral 8003 0.45 mm":7.22,</v>
      </c>
    </row>
    <row r="21" spans="1:5">
      <c r="A21" s="500" t="s">
        <v>11109</v>
      </c>
      <c r="B21" s="500" t="s">
        <v>4203</v>
      </c>
      <c r="C21" t="str">
        <f t="shared" si="0"/>
        <v>$Bordura fronton 312 mm Grandemat 0.50 mm$:7.31,</v>
      </c>
      <c r="D21" t="s">
        <v>20508</v>
      </c>
      <c r="E21" t="str">
        <f t="shared" si="1"/>
        <v>"bordura fronton 312 mm grandemat 0.50 mm":7.31,</v>
      </c>
    </row>
    <row r="22" spans="1:5">
      <c r="A22" s="500" t="s">
        <v>11103</v>
      </c>
      <c r="B22" s="500" t="s">
        <v>4204</v>
      </c>
      <c r="C22" t="str">
        <f t="shared" si="0"/>
        <v>$Bordura fronton 312 mm Lucios 0.40 mm$:4.28,</v>
      </c>
      <c r="D22" t="s">
        <v>20509</v>
      </c>
      <c r="E22" t="str">
        <f t="shared" si="1"/>
        <v>"bordura fronton 312 mm lucios 0.40 mm":4.28,</v>
      </c>
    </row>
    <row r="23" spans="1:5">
      <c r="A23" s="500" t="s">
        <v>11110</v>
      </c>
      <c r="B23" s="500" t="s">
        <v>4205</v>
      </c>
      <c r="C23" t="str">
        <f t="shared" si="0"/>
        <v>$Bordura fronton 312 mm Lucios 0.45 mm$:5.00,</v>
      </c>
      <c r="D23" t="s">
        <v>20510</v>
      </c>
      <c r="E23" t="str">
        <f t="shared" si="1"/>
        <v>"bordura fronton 312 mm lucios 0.45 mm":5.00,</v>
      </c>
    </row>
    <row r="24" spans="1:5">
      <c r="A24" s="500" t="s">
        <v>3859</v>
      </c>
      <c r="B24" s="500" t="s">
        <v>4206</v>
      </c>
      <c r="C24" t="str">
        <f t="shared" si="0"/>
        <v>$Bordura fronton 312 mm Lucios 0.50 mm$:5.36,</v>
      </c>
      <c r="D24" t="s">
        <v>20511</v>
      </c>
      <c r="E24" t="str">
        <f t="shared" si="1"/>
        <v>"bordura fronton 312 mm lucios 0.50 mm":5.36,</v>
      </c>
    </row>
    <row r="25" spans="1:5">
      <c r="A25" s="500" t="s">
        <v>6923</v>
      </c>
      <c r="B25" s="500" t="s">
        <v>4207</v>
      </c>
      <c r="C25" t="str">
        <f t="shared" si="0"/>
        <v>$Bordura fronton 312mm lucios 0.60mm$:6.07,</v>
      </c>
      <c r="D25" t="s">
        <v>20512</v>
      </c>
      <c r="E25" t="str">
        <f t="shared" si="1"/>
        <v>"bordura fronton 312mm lucios 0.60mm":6.07,</v>
      </c>
    </row>
    <row r="26" spans="1:5">
      <c r="A26" s="500" t="s">
        <v>11111</v>
      </c>
      <c r="B26" s="500" t="s">
        <v>4208</v>
      </c>
      <c r="C26" t="str">
        <f t="shared" si="0"/>
        <v>$Bordura fronton 312 mm Lucios 0.70 mm$:7.38,</v>
      </c>
      <c r="D26" t="s">
        <v>20513</v>
      </c>
      <c r="E26" t="str">
        <f t="shared" si="1"/>
        <v>"bordura fronton 312 mm lucios 0.70 mm":7.38,</v>
      </c>
    </row>
    <row r="27" spans="1:5">
      <c r="A27" s="500" t="s">
        <v>6924</v>
      </c>
      <c r="B27" s="500" t="s">
        <v>4209</v>
      </c>
      <c r="C27" t="str">
        <f t="shared" si="0"/>
        <v>$Bordura Fronton 312 mm Mat 0.40 mm$:4.67,</v>
      </c>
      <c r="D27" t="s">
        <v>20514</v>
      </c>
      <c r="E27" t="str">
        <f t="shared" si="1"/>
        <v>"bordura fronton 312 mm mat 0.40 mm":4.67,</v>
      </c>
    </row>
    <row r="28" spans="1:5">
      <c r="A28" s="500" t="s">
        <v>11112</v>
      </c>
      <c r="B28" s="500" t="s">
        <v>4210</v>
      </c>
      <c r="C28" t="str">
        <f t="shared" si="0"/>
        <v>$Bordura fronton 312 mm Mat 0.45 mm$:5.34,</v>
      </c>
      <c r="D28" t="s">
        <v>20515</v>
      </c>
      <c r="E28" t="str">
        <f t="shared" si="1"/>
        <v>"bordura fronton 312 mm mat 0.45 mm":5.34,</v>
      </c>
    </row>
    <row r="29" spans="1:5">
      <c r="A29" s="500" t="s">
        <v>11113</v>
      </c>
      <c r="B29" s="500" t="s">
        <v>4211</v>
      </c>
      <c r="C29" t="str">
        <f t="shared" si="0"/>
        <v>$Bordura fronton 312 mm Mat 0.50 mm$:5.57,</v>
      </c>
      <c r="D29" t="s">
        <v>20516</v>
      </c>
      <c r="E29" t="str">
        <f t="shared" si="1"/>
        <v>"bordura fronton 312 mm mat 0.50 mm":5.57,</v>
      </c>
    </row>
    <row r="30" spans="1:5">
      <c r="A30" s="500" t="s">
        <v>11114</v>
      </c>
      <c r="B30" s="500" t="s">
        <v>4212</v>
      </c>
      <c r="C30" t="str">
        <f t="shared" si="0"/>
        <v>$Bordura fronton 312 mm Mat 0.60 mm$:6.32,</v>
      </c>
      <c r="D30" t="s">
        <v>20517</v>
      </c>
      <c r="E30" t="str">
        <f t="shared" si="1"/>
        <v>"bordura fronton 312 mm mat 0.60 mm":6.32,</v>
      </c>
    </row>
    <row r="31" spans="1:5">
      <c r="A31" s="500" t="s">
        <v>11115</v>
      </c>
      <c r="B31" s="500" t="s">
        <v>4213</v>
      </c>
      <c r="C31" t="str">
        <f t="shared" si="0"/>
        <v>$Bordura Fronton 312mm Wood 0.45mm$:7.23,</v>
      </c>
      <c r="D31" t="s">
        <v>20518</v>
      </c>
      <c r="E31" t="str">
        <f t="shared" si="1"/>
        <v>"bordura fronton 312mm wood 0.45mm":7.23,</v>
      </c>
    </row>
    <row r="32" spans="1:5">
      <c r="A32" s="500" t="s">
        <v>11109</v>
      </c>
      <c r="B32" s="500" t="s">
        <v>7342</v>
      </c>
      <c r="C32" t="str">
        <f t="shared" si="0"/>
        <v>$Bordura Fronton 312mm Wood 0.50MM$:7.31,</v>
      </c>
      <c r="D32" t="s">
        <v>20519</v>
      </c>
      <c r="E32" t="str">
        <f t="shared" si="1"/>
        <v>"bordura fronton 312mm wood 0.50mm":7.31,</v>
      </c>
    </row>
    <row r="33" spans="1:5">
      <c r="A33" s="500" t="s">
        <v>11116</v>
      </c>
      <c r="B33" s="500" t="s">
        <v>4214</v>
      </c>
      <c r="C33" t="str">
        <f t="shared" si="0"/>
        <v>$Bordura fronton 312 mm Zincat 0.37 mm$:3.52,</v>
      </c>
      <c r="D33" t="s">
        <v>20520</v>
      </c>
      <c r="E33" t="str">
        <f t="shared" si="1"/>
        <v>"bordura fronton 312 mm zincat 0.37 mm":3.52,</v>
      </c>
    </row>
    <row r="34" spans="1:5">
      <c r="A34" s="500" t="s">
        <v>11105</v>
      </c>
      <c r="B34" s="500" t="s">
        <v>4215</v>
      </c>
      <c r="C34" t="str">
        <f t="shared" si="0"/>
        <v>$Bordura fronton 312 mm Zincat 0.40 mm$:3.59,</v>
      </c>
      <c r="D34" t="s">
        <v>20521</v>
      </c>
      <c r="E34" t="str">
        <f t="shared" si="1"/>
        <v>"bordura fronton 312 mm zincat 0.40 mm":3.59,</v>
      </c>
    </row>
    <row r="35" spans="1:5">
      <c r="A35" s="500" t="s">
        <v>11117</v>
      </c>
      <c r="B35" s="500" t="s">
        <v>4216</v>
      </c>
      <c r="C35" t="str">
        <f t="shared" si="0"/>
        <v>$Bordura fronton 312 mm Zincat 0.45 mm$:4.49,</v>
      </c>
      <c r="D35" t="s">
        <v>20522</v>
      </c>
      <c r="E35" t="str">
        <f t="shared" si="1"/>
        <v>"bordura fronton 312 mm zincat 0.45 mm":4.49,</v>
      </c>
    </row>
    <row r="36" spans="1:5">
      <c r="A36" s="500" t="s">
        <v>3893</v>
      </c>
      <c r="B36" s="500" t="s">
        <v>4217</v>
      </c>
      <c r="C36" t="str">
        <f t="shared" si="0"/>
        <v>$Bordura fronton 312 mm Zincat 0.50 mm$:4.91,</v>
      </c>
      <c r="D36" t="s">
        <v>20523</v>
      </c>
      <c r="E36" t="str">
        <f t="shared" si="1"/>
        <v>"bordura fronton 312 mm zincat 0.50 mm":4.91,</v>
      </c>
    </row>
    <row r="37" spans="1:5">
      <c r="A37" s="500" t="s">
        <v>11118</v>
      </c>
      <c r="B37" s="500" t="s">
        <v>4218</v>
      </c>
      <c r="C37" t="str">
        <f t="shared" si="0"/>
        <v>$Bordura fronton 312 mm Zincat 0.60 mm$:5.88,</v>
      </c>
      <c r="D37" t="s">
        <v>20524</v>
      </c>
      <c r="E37" t="str">
        <f t="shared" si="1"/>
        <v>"bordura fronton 312 mm zincat 0.60 mm":5.88,</v>
      </c>
    </row>
    <row r="38" spans="1:5">
      <c r="A38" s="500" t="s">
        <v>11119</v>
      </c>
      <c r="B38" s="500" t="s">
        <v>4219</v>
      </c>
      <c r="C38" t="str">
        <f t="shared" si="0"/>
        <v>$Bordura fronton 312 mm Zincat 0.70 mm$:6.78,</v>
      </c>
      <c r="D38" t="s">
        <v>20525</v>
      </c>
      <c r="E38" t="str">
        <f t="shared" si="1"/>
        <v>"bordura fronton 312 mm zincat 0.70 mm":6.78,</v>
      </c>
    </row>
    <row r="39" spans="1:5">
      <c r="A39" s="500" t="s">
        <v>6926</v>
      </c>
      <c r="B39" s="500" t="s">
        <v>4220</v>
      </c>
      <c r="C39" t="str">
        <f t="shared" si="0"/>
        <v>$Bordura fronton 360 mm RAL 8003 0.45 mm$:9.62,</v>
      </c>
      <c r="D39" t="s">
        <v>20526</v>
      </c>
      <c r="E39" t="str">
        <f t="shared" si="1"/>
        <v>"bordura fronton 360 mm ral 8003 0.45 mm":9.62,</v>
      </c>
    </row>
    <row r="40" spans="1:5">
      <c r="A40" s="500" t="s">
        <v>11120</v>
      </c>
      <c r="B40" s="500" t="s">
        <v>4221</v>
      </c>
      <c r="C40" t="str">
        <f t="shared" si="0"/>
        <v>$Bordura fronton 360 mm Grandemat 0.50 mm$:9.74,</v>
      </c>
      <c r="D40" t="s">
        <v>20527</v>
      </c>
      <c r="E40" t="str">
        <f t="shared" si="1"/>
        <v>"bordura fronton 360 mm grandemat 0.50 mm":9.74,</v>
      </c>
    </row>
    <row r="41" spans="1:5">
      <c r="A41" s="500" t="s">
        <v>11121</v>
      </c>
      <c r="B41" s="500" t="s">
        <v>4222</v>
      </c>
      <c r="C41" t="str">
        <f t="shared" si="0"/>
        <v>$Bordura fronton 360 mm Lucios 0.40 mm$:5.71,</v>
      </c>
      <c r="D41" t="s">
        <v>20528</v>
      </c>
      <c r="E41" t="str">
        <f t="shared" si="1"/>
        <v>"bordura fronton 360 mm lucios 0.40 mm":5.71,</v>
      </c>
    </row>
    <row r="42" spans="1:5">
      <c r="A42" s="500" t="s">
        <v>11122</v>
      </c>
      <c r="B42" s="500" t="s">
        <v>4223</v>
      </c>
      <c r="C42" t="str">
        <f t="shared" si="0"/>
        <v>$Bordura fronton 360 mm Lucios 0.45 mm$:6.66,</v>
      </c>
      <c r="D42" t="s">
        <v>20529</v>
      </c>
      <c r="E42" t="str">
        <f t="shared" si="1"/>
        <v>"bordura fronton 360 mm lucios 0.45 mm":6.66,</v>
      </c>
    </row>
    <row r="43" spans="1:5">
      <c r="A43" s="500" t="s">
        <v>11066</v>
      </c>
      <c r="B43" s="500" t="s">
        <v>4224</v>
      </c>
      <c r="C43" t="str">
        <f t="shared" si="0"/>
        <v>$Bordura fronton 360 mm Lucios 0.50 mm$:7.14,</v>
      </c>
      <c r="D43" t="s">
        <v>20530</v>
      </c>
      <c r="E43" t="str">
        <f t="shared" si="1"/>
        <v>"bordura fronton 360 mm lucios 0.50 mm":7.14,</v>
      </c>
    </row>
    <row r="44" spans="1:5">
      <c r="A44" s="500" t="s">
        <v>11123</v>
      </c>
      <c r="B44" s="500" t="s">
        <v>4225</v>
      </c>
      <c r="C44" t="str">
        <f t="shared" si="0"/>
        <v>$Bordura fronton 360mm lucios 0.60mm$:8.09,</v>
      </c>
      <c r="D44" t="s">
        <v>20531</v>
      </c>
      <c r="E44" t="str">
        <f t="shared" si="1"/>
        <v>"bordura fronton 360mm lucios 0.60mm":8.09,</v>
      </c>
    </row>
    <row r="45" spans="1:5">
      <c r="A45" s="500" t="s">
        <v>11124</v>
      </c>
      <c r="B45" s="500" t="s">
        <v>4226</v>
      </c>
      <c r="C45" t="str">
        <f t="shared" si="0"/>
        <v>$Bordura fronton 360 mm Lucios 0.70 mm$:9.84,</v>
      </c>
      <c r="D45" t="s">
        <v>20532</v>
      </c>
      <c r="E45" t="str">
        <f t="shared" si="1"/>
        <v>"bordura fronton 360 mm lucios 0.70 mm":9.84,</v>
      </c>
    </row>
    <row r="46" spans="1:5">
      <c r="A46" s="500" t="s">
        <v>3831</v>
      </c>
      <c r="B46" s="500" t="s">
        <v>4227</v>
      </c>
      <c r="C46" t="str">
        <f t="shared" si="0"/>
        <v>$Bordura Fronton 360 mm Mat 0.40 mm$:6.23,</v>
      </c>
      <c r="D46" t="s">
        <v>20533</v>
      </c>
      <c r="E46" t="str">
        <f t="shared" si="1"/>
        <v>"bordura fronton 360 mm mat 0.40 mm":6.23,</v>
      </c>
    </row>
    <row r="47" spans="1:5">
      <c r="A47" s="500" t="s">
        <v>3894</v>
      </c>
      <c r="B47" s="500" t="s">
        <v>4228</v>
      </c>
      <c r="C47" t="str">
        <f t="shared" si="0"/>
        <v>$Bordura fronton 360 mm Mat 0.45 mm$:7.12,</v>
      </c>
      <c r="D47" t="s">
        <v>20534</v>
      </c>
      <c r="E47" t="str">
        <f t="shared" si="1"/>
        <v>"bordura fronton 360 mm mat 0.45 mm":7.12,</v>
      </c>
    </row>
    <row r="48" spans="1:5">
      <c r="A48" s="500" t="s">
        <v>3895</v>
      </c>
      <c r="B48" s="500" t="s">
        <v>4229</v>
      </c>
      <c r="C48" t="str">
        <f t="shared" si="0"/>
        <v>$Bordura fronton 360 mm Mat 0.50 mm$:7.43,</v>
      </c>
      <c r="D48" t="s">
        <v>20535</v>
      </c>
      <c r="E48" t="str">
        <f t="shared" si="1"/>
        <v>"bordura fronton 360 mm mat 0.50 mm":7.43,</v>
      </c>
    </row>
    <row r="49" spans="1:5">
      <c r="A49" s="500" t="s">
        <v>11125</v>
      </c>
      <c r="B49" s="500" t="s">
        <v>4230</v>
      </c>
      <c r="C49" t="str">
        <f t="shared" si="0"/>
        <v>$Bordura fronton 360 mm Mat 0.60 mm$:8.42,</v>
      </c>
      <c r="D49" t="s">
        <v>20536</v>
      </c>
      <c r="E49" t="str">
        <f t="shared" si="1"/>
        <v>"bordura fronton 360 mm mat 0.60 mm":8.42,</v>
      </c>
    </row>
    <row r="50" spans="1:5">
      <c r="A50" s="500" t="s">
        <v>11126</v>
      </c>
      <c r="B50" s="500" t="s">
        <v>4231</v>
      </c>
      <c r="C50" t="str">
        <f t="shared" si="0"/>
        <v>$Bordura Fronton 360mm Wood 0.45mm$:9.64,</v>
      </c>
      <c r="D50" t="s">
        <v>20537</v>
      </c>
      <c r="E50" t="str">
        <f t="shared" si="1"/>
        <v>"bordura fronton 360mm wood 0.45mm":9.64,</v>
      </c>
    </row>
    <row r="51" spans="1:5">
      <c r="A51" s="500" t="s">
        <v>11120</v>
      </c>
      <c r="B51" s="500" t="s">
        <v>7344</v>
      </c>
      <c r="C51" t="str">
        <f t="shared" si="0"/>
        <v>$Bordura Fronton 360mm Wood 0.50MM$:9.74,</v>
      </c>
      <c r="D51" t="s">
        <v>20538</v>
      </c>
      <c r="E51" t="str">
        <f t="shared" si="1"/>
        <v>"bordura fronton 360mm wood 0.50mm":9.74,</v>
      </c>
    </row>
    <row r="52" spans="1:5">
      <c r="A52" s="500" t="s">
        <v>6927</v>
      </c>
      <c r="B52" s="500" t="s">
        <v>4232</v>
      </c>
      <c r="C52" t="str">
        <f t="shared" si="0"/>
        <v>$Bordura fronton 360 mm Zincat 0.37 mm$:4.69,</v>
      </c>
      <c r="D52" t="s">
        <v>20539</v>
      </c>
      <c r="E52" t="str">
        <f t="shared" si="1"/>
        <v>"bordura fronton 360 mm zincat 0.37 mm":4.69,</v>
      </c>
    </row>
    <row r="53" spans="1:5">
      <c r="A53" s="500" t="s">
        <v>11127</v>
      </c>
      <c r="B53" s="500" t="s">
        <v>4233</v>
      </c>
      <c r="C53" t="str">
        <f t="shared" si="0"/>
        <v>$Bordura fronton 360 mm Zincat 0.40 mm$:4.79,</v>
      </c>
      <c r="D53" t="s">
        <v>20540</v>
      </c>
      <c r="E53" t="str">
        <f t="shared" si="1"/>
        <v>"bordura fronton 360 mm zincat 0.40 mm":4.79,</v>
      </c>
    </row>
    <row r="54" spans="1:5">
      <c r="A54" s="500" t="s">
        <v>11128</v>
      </c>
      <c r="B54" s="500" t="s">
        <v>4234</v>
      </c>
      <c r="C54" t="str">
        <f t="shared" si="0"/>
        <v>$Bordura fronton 360 mm Zincat 0.45 mm$:5.99,</v>
      </c>
      <c r="D54" t="s">
        <v>20541</v>
      </c>
      <c r="E54" t="str">
        <f t="shared" si="1"/>
        <v>"bordura fronton 360 mm zincat 0.45 mm":5.99,</v>
      </c>
    </row>
    <row r="55" spans="1:5">
      <c r="A55" s="500" t="s">
        <v>11129</v>
      </c>
      <c r="B55" s="500" t="s">
        <v>4235</v>
      </c>
      <c r="C55" t="str">
        <f t="shared" si="0"/>
        <v>$Bordura fronton 360 mm Zincat 0.50 mm$:6.54,</v>
      </c>
      <c r="D55" t="s">
        <v>20542</v>
      </c>
      <c r="E55" t="str">
        <f t="shared" si="1"/>
        <v>"bordura fronton 360 mm zincat 0.50 mm":6.54,</v>
      </c>
    </row>
    <row r="56" spans="1:5">
      <c r="A56" s="500" t="s">
        <v>11130</v>
      </c>
      <c r="B56" s="500" t="s">
        <v>4236</v>
      </c>
      <c r="C56" t="str">
        <f t="shared" si="0"/>
        <v>$Bordura fronton 360 mm Zincat 0.60 mm$:7.84,</v>
      </c>
      <c r="D56" t="s">
        <v>20543</v>
      </c>
      <c r="E56" t="str">
        <f t="shared" si="1"/>
        <v>"bordura fronton 360 mm zincat 0.60 mm":7.84,</v>
      </c>
    </row>
    <row r="57" spans="1:5">
      <c r="A57" s="500" t="s">
        <v>11131</v>
      </c>
      <c r="B57" s="500" t="s">
        <v>4237</v>
      </c>
      <c r="C57" t="str">
        <f t="shared" si="0"/>
        <v>$Bordura fronton 360 mm Zincat 0.70 mm$:9.04,</v>
      </c>
      <c r="D57" t="s">
        <v>20544</v>
      </c>
      <c r="E57" t="str">
        <f t="shared" si="1"/>
        <v>"bordura fronton 360 mm zincat 0.70 mm":9.04,</v>
      </c>
    </row>
    <row r="58" spans="1:5">
      <c r="A58" s="500" t="s">
        <v>6928</v>
      </c>
      <c r="B58" s="500" t="s">
        <v>4238</v>
      </c>
      <c r="C58" t="str">
        <f t="shared" si="0"/>
        <v>$Bordura la perete 178 mm Ral 8003 0.45mm$:4.12,</v>
      </c>
      <c r="D58" t="s">
        <v>20545</v>
      </c>
      <c r="E58" t="str">
        <f t="shared" si="1"/>
        <v>"bordura la perete 178 mm ral 8003 0.45mm":4.12,</v>
      </c>
    </row>
    <row r="59" spans="1:5">
      <c r="A59" s="500" t="s">
        <v>11132</v>
      </c>
      <c r="B59" s="500" t="s">
        <v>4239</v>
      </c>
      <c r="C59" t="str">
        <f t="shared" si="0"/>
        <v>$Bordura la perete 178 mm GDM 0.50mm$:4.17,</v>
      </c>
      <c r="D59" t="s">
        <v>20546</v>
      </c>
      <c r="E59" t="str">
        <f t="shared" si="1"/>
        <v>"bordura la perete 178 mm gdm 0.50mm":4.17,</v>
      </c>
    </row>
    <row r="60" spans="1:5">
      <c r="A60" s="500" t="s">
        <v>11133</v>
      </c>
      <c r="B60" s="500" t="s">
        <v>4240</v>
      </c>
      <c r="C60" t="str">
        <f t="shared" si="0"/>
        <v>$Bordura la perete 178 mm Lucios 0.40 mm$:2.45,</v>
      </c>
      <c r="D60" t="s">
        <v>20547</v>
      </c>
      <c r="E60" t="str">
        <f t="shared" si="1"/>
        <v>"bordura la perete 178 mm lucios 0.40 mm":2.45,</v>
      </c>
    </row>
    <row r="61" spans="1:5">
      <c r="A61" s="500" t="s">
        <v>11134</v>
      </c>
      <c r="B61" s="500" t="s">
        <v>4241</v>
      </c>
      <c r="C61" t="str">
        <f t="shared" si="0"/>
        <v>$Bordura la perete 178 mm Lucios 0.45 mm$:2.85,</v>
      </c>
      <c r="D61" t="s">
        <v>20548</v>
      </c>
      <c r="E61" t="str">
        <f t="shared" si="1"/>
        <v>"bordura la perete 178 mm lucios 0.45 mm":2.85,</v>
      </c>
    </row>
    <row r="62" spans="1:5">
      <c r="A62" s="500" t="s">
        <v>6929</v>
      </c>
      <c r="B62" s="500" t="s">
        <v>4242</v>
      </c>
      <c r="C62" t="str">
        <f t="shared" si="0"/>
        <v>$Bordura la perete 178 mm Lucios 0.50 mm$:3.06,</v>
      </c>
      <c r="D62" t="s">
        <v>20549</v>
      </c>
      <c r="E62" t="str">
        <f t="shared" si="1"/>
        <v>"bordura la perete 178 mm lucios 0.50 mm":3.06,</v>
      </c>
    </row>
    <row r="63" spans="1:5">
      <c r="A63" s="500" t="s">
        <v>11135</v>
      </c>
      <c r="B63" s="500" t="s">
        <v>4243</v>
      </c>
      <c r="C63" t="str">
        <f t="shared" si="0"/>
        <v>$Bordura la perete 178mm lucios 0.60mm$:3.47,</v>
      </c>
      <c r="D63" t="s">
        <v>20550</v>
      </c>
      <c r="E63" t="str">
        <f t="shared" si="1"/>
        <v>"bordura la perete 178mm lucios 0.60mm":3.47,</v>
      </c>
    </row>
    <row r="64" spans="1:5">
      <c r="A64" s="500" t="s">
        <v>11057</v>
      </c>
      <c r="B64" s="500" t="s">
        <v>4244</v>
      </c>
      <c r="C64" t="str">
        <f t="shared" si="0"/>
        <v>$Bordura la perete 178 mm Lucios 0.70 mm$:4.22,</v>
      </c>
      <c r="D64" t="s">
        <v>20551</v>
      </c>
      <c r="E64" t="str">
        <f t="shared" si="1"/>
        <v>"bordura la perete 178 mm lucios 0.70 mm":4.22,</v>
      </c>
    </row>
    <row r="65" spans="1:5">
      <c r="A65" s="500" t="s">
        <v>11136</v>
      </c>
      <c r="B65" s="500" t="s">
        <v>4245</v>
      </c>
      <c r="C65" t="str">
        <f t="shared" si="0"/>
        <v>$Bordura perete 178 mm Mat 0.40 mm$:2.67,</v>
      </c>
      <c r="D65" t="s">
        <v>20552</v>
      </c>
      <c r="E65" t="str">
        <f t="shared" si="1"/>
        <v>"bordura perete 178 mm mat 0.40 mm":2.67,</v>
      </c>
    </row>
    <row r="66" spans="1:5">
      <c r="A66" s="500" t="s">
        <v>11137</v>
      </c>
      <c r="B66" s="500" t="s">
        <v>4246</v>
      </c>
      <c r="C66" t="str">
        <f t="shared" ref="C66:C129" si="2">CONCATENATE("$",B66,"$",":",A66,",")</f>
        <v>$Bordura la perete 178 mm Mat 0.45 mm$:3.05,</v>
      </c>
      <c r="D66" t="s">
        <v>20553</v>
      </c>
      <c r="E66" t="str">
        <f t="shared" ref="E66:E129" si="3">LOWER(D66)</f>
        <v>"bordura la perete 178 mm mat 0.45 mm":3.05,</v>
      </c>
    </row>
    <row r="67" spans="1:5">
      <c r="A67" s="500" t="s">
        <v>3851</v>
      </c>
      <c r="B67" s="500" t="s">
        <v>4247</v>
      </c>
      <c r="C67" t="str">
        <f t="shared" si="2"/>
        <v>$Bordura la perete 178 mm Mat 0.50 mm$:3.18,</v>
      </c>
      <c r="D67" t="s">
        <v>20554</v>
      </c>
      <c r="E67" t="str">
        <f t="shared" si="3"/>
        <v>"bordura la perete 178 mm mat 0.50 mm":3.18,</v>
      </c>
    </row>
    <row r="68" spans="1:5">
      <c r="A68" s="500" t="s">
        <v>11138</v>
      </c>
      <c r="B68" s="500" t="s">
        <v>4248</v>
      </c>
      <c r="C68" t="str">
        <f t="shared" si="2"/>
        <v>$Bordura la perete 178 mm Mat 0.60 mm$:3.61,</v>
      </c>
      <c r="D68" t="s">
        <v>20555</v>
      </c>
      <c r="E68" t="str">
        <f t="shared" si="3"/>
        <v>"bordura la perete 178 mm mat 0.60 mm":3.61,</v>
      </c>
    </row>
    <row r="69" spans="1:5">
      <c r="A69" s="500" t="s">
        <v>7653</v>
      </c>
      <c r="B69" s="500" t="s">
        <v>4249</v>
      </c>
      <c r="C69" t="str">
        <f t="shared" si="2"/>
        <v>$Bordura la perete 178mm Wood 0.45mm$:4.13,</v>
      </c>
      <c r="D69" t="s">
        <v>20556</v>
      </c>
      <c r="E69" t="str">
        <f t="shared" si="3"/>
        <v>"bordura la perete 178mm wood 0.45mm":4.13,</v>
      </c>
    </row>
    <row r="70" spans="1:5">
      <c r="A70" s="500" t="s">
        <v>11132</v>
      </c>
      <c r="B70" s="500" t="s">
        <v>7346</v>
      </c>
      <c r="C70" t="str">
        <f t="shared" si="2"/>
        <v>$Bordura la perete 178mm Wood 0.50MM$:4.17,</v>
      </c>
      <c r="D70" t="s">
        <v>20557</v>
      </c>
      <c r="E70" t="str">
        <f t="shared" si="3"/>
        <v>"bordura la perete 178mm wood 0.50mm":4.17,</v>
      </c>
    </row>
    <row r="71" spans="1:5">
      <c r="A71" s="500" t="s">
        <v>11139</v>
      </c>
      <c r="B71" s="500" t="s">
        <v>4250</v>
      </c>
      <c r="C71" t="str">
        <f t="shared" si="2"/>
        <v>$Bordura la perete 178 mm Zincat 0.37 mm$:2.01,</v>
      </c>
      <c r="D71" t="s">
        <v>20558</v>
      </c>
      <c r="E71" t="str">
        <f t="shared" si="3"/>
        <v>"bordura la perete 178 mm zincat 0.37 mm":2.01,</v>
      </c>
    </row>
    <row r="72" spans="1:5">
      <c r="A72" s="500" t="s">
        <v>3107</v>
      </c>
      <c r="B72" s="500" t="s">
        <v>4251</v>
      </c>
      <c r="C72" t="str">
        <f t="shared" si="2"/>
        <v>$Bordura la perete 178 mm Zincat 0.40 mm$:2.05,</v>
      </c>
      <c r="D72" t="s">
        <v>20559</v>
      </c>
      <c r="E72" t="str">
        <f t="shared" si="3"/>
        <v>"bordura la perete 178 mm zincat 0.40 mm":2.05,</v>
      </c>
    </row>
    <row r="73" spans="1:5">
      <c r="A73" s="500" t="s">
        <v>11140</v>
      </c>
      <c r="B73" s="500" t="s">
        <v>4252</v>
      </c>
      <c r="C73" t="str">
        <f t="shared" si="2"/>
        <v>$Bordura la perete 178 mm Zincat 0.45 mm$:2.57,</v>
      </c>
      <c r="D73" t="s">
        <v>20560</v>
      </c>
      <c r="E73" t="str">
        <f t="shared" si="3"/>
        <v>"bordura la perete 178 mm zincat 0.45 mm":2.57,</v>
      </c>
    </row>
    <row r="74" spans="1:5">
      <c r="A74" s="500" t="s">
        <v>11141</v>
      </c>
      <c r="B74" s="500" t="s">
        <v>4253</v>
      </c>
      <c r="C74" t="str">
        <f t="shared" si="2"/>
        <v>$Bordura la perete 178 mm Zincat 0.50 mm$:2.80,</v>
      </c>
      <c r="D74" t="s">
        <v>20561</v>
      </c>
      <c r="E74" t="str">
        <f t="shared" si="3"/>
        <v>"bordura la perete 178 mm zincat 0.50 mm":2.80,</v>
      </c>
    </row>
    <row r="75" spans="1:5">
      <c r="A75" s="500" t="s">
        <v>11083</v>
      </c>
      <c r="B75" s="500" t="s">
        <v>4254</v>
      </c>
      <c r="C75" t="str">
        <f t="shared" si="2"/>
        <v>$Bordura la perete 178 mm Zincat 0.60 mm$:3.36,</v>
      </c>
      <c r="D75" t="s">
        <v>20562</v>
      </c>
      <c r="E75" t="str">
        <f t="shared" si="3"/>
        <v>"bordura la perete 178 mm zincat 0.60 mm":3.36,</v>
      </c>
    </row>
    <row r="76" spans="1:5">
      <c r="A76" s="500" t="s">
        <v>11142</v>
      </c>
      <c r="B76" s="500" t="s">
        <v>4255</v>
      </c>
      <c r="C76" t="str">
        <f t="shared" si="2"/>
        <v>$Bordura la perete 178 mm Zincat 0.70 mm$:3.87,</v>
      </c>
      <c r="D76" t="s">
        <v>20563</v>
      </c>
      <c r="E76" t="str">
        <f t="shared" si="3"/>
        <v>"bordura la perete 178 mm zincat 0.70 mm":3.87,</v>
      </c>
    </row>
    <row r="77" spans="1:5">
      <c r="A77" s="500" t="s">
        <v>11143</v>
      </c>
      <c r="B77" s="500" t="s">
        <v>4256</v>
      </c>
      <c r="C77" t="str">
        <f t="shared" si="2"/>
        <v>$Bordura la perete 208 mm Ral 8003 0.45mm$:4.81,</v>
      </c>
      <c r="D77" t="s">
        <v>20564</v>
      </c>
      <c r="E77" t="str">
        <f t="shared" si="3"/>
        <v>"bordura la perete 208 mm ral 8003 0.45mm":4.81,</v>
      </c>
    </row>
    <row r="78" spans="1:5">
      <c r="A78" s="500" t="s">
        <v>11144</v>
      </c>
      <c r="B78" s="500" t="s">
        <v>4257</v>
      </c>
      <c r="C78" t="str">
        <f t="shared" si="2"/>
        <v>$Bordura la perete 208 mm GDM 0.50mm$:4.87,</v>
      </c>
      <c r="D78" t="s">
        <v>20565</v>
      </c>
      <c r="E78" t="str">
        <f t="shared" si="3"/>
        <v>"bordura la perete 208 mm gdm 0.50mm":4.87,</v>
      </c>
    </row>
    <row r="79" spans="1:5">
      <c r="A79" s="500" t="s">
        <v>11145</v>
      </c>
      <c r="B79" s="500" t="s">
        <v>4258</v>
      </c>
      <c r="C79" t="str">
        <f t="shared" si="2"/>
        <v>$Bordura la perete 208 mm Lucios 0.40 mm$:2.86,</v>
      </c>
      <c r="D79" t="s">
        <v>20566</v>
      </c>
      <c r="E79" t="str">
        <f t="shared" si="3"/>
        <v>"bordura la perete 208 mm lucios 0.40 mm":2.86,</v>
      </c>
    </row>
    <row r="80" spans="1:5">
      <c r="A80" s="500" t="s">
        <v>11146</v>
      </c>
      <c r="B80" s="500" t="s">
        <v>4259</v>
      </c>
      <c r="C80" t="str">
        <f t="shared" si="2"/>
        <v>$Bordura la perete 208 mm Lucios 0.45 mm$:3.33,</v>
      </c>
      <c r="D80" t="s">
        <v>20567</v>
      </c>
      <c r="E80" t="str">
        <f t="shared" si="3"/>
        <v>"bordura la perete 208 mm lucios 0.45 mm":3.33,</v>
      </c>
    </row>
    <row r="81" spans="1:5">
      <c r="A81" s="500" t="s">
        <v>11147</v>
      </c>
      <c r="B81" s="500" t="s">
        <v>4260</v>
      </c>
      <c r="C81" t="str">
        <f t="shared" si="2"/>
        <v>$Bordura la perete 208 mm Lucios 0.50 mm$:3.57,</v>
      </c>
      <c r="D81" t="s">
        <v>20568</v>
      </c>
      <c r="E81" t="str">
        <f t="shared" si="3"/>
        <v>"bordura la perete 208 mm lucios 0.50 mm":3.57,</v>
      </c>
    </row>
    <row r="82" spans="1:5">
      <c r="A82" s="500" t="s">
        <v>11148</v>
      </c>
      <c r="B82" s="500" t="s">
        <v>4261</v>
      </c>
      <c r="C82" t="str">
        <f t="shared" si="2"/>
        <v>$Bordura la perete 208mm lucios 0.60mm$:4.05,</v>
      </c>
      <c r="D82" t="s">
        <v>20569</v>
      </c>
      <c r="E82" t="str">
        <f t="shared" si="3"/>
        <v>"bordura la perete 208mm lucios 0.60mm":4.05,</v>
      </c>
    </row>
    <row r="83" spans="1:5">
      <c r="A83" s="500" t="s">
        <v>11149</v>
      </c>
      <c r="B83" s="500" t="s">
        <v>4262</v>
      </c>
      <c r="C83" t="str">
        <f t="shared" si="2"/>
        <v>$Bordura la perete 208 mm Lucios 0.70 mm$:4.92,</v>
      </c>
      <c r="D83" t="s">
        <v>20570</v>
      </c>
      <c r="E83" t="str">
        <f t="shared" si="3"/>
        <v>"bordura la perete 208 mm lucios 0.70 mm":4.92,</v>
      </c>
    </row>
    <row r="84" spans="1:5">
      <c r="A84" s="500" t="s">
        <v>3896</v>
      </c>
      <c r="B84" s="500" t="s">
        <v>4263</v>
      </c>
      <c r="C84" t="str">
        <f t="shared" si="2"/>
        <v>$Bordura perete 208 mm Mat 0.40 mm$:3.12,</v>
      </c>
      <c r="D84" t="s">
        <v>20571</v>
      </c>
      <c r="E84" t="str">
        <f t="shared" si="3"/>
        <v>"bordura perete 208 mm mat 0.40 mm":3.12,</v>
      </c>
    </row>
    <row r="85" spans="1:5">
      <c r="A85" s="500" t="s">
        <v>3897</v>
      </c>
      <c r="B85" s="500" t="s">
        <v>4264</v>
      </c>
      <c r="C85" t="str">
        <f t="shared" si="2"/>
        <v>$Bordura la perete 208 mm Mat 0.45 mm$:3.56,</v>
      </c>
      <c r="D85" t="s">
        <v>20572</v>
      </c>
      <c r="E85" t="str">
        <f t="shared" si="3"/>
        <v>"bordura la perete 208 mm mat 0.45 mm":3.56,</v>
      </c>
    </row>
    <row r="86" spans="1:5">
      <c r="A86" s="500" t="s">
        <v>3898</v>
      </c>
      <c r="B86" s="500" t="s">
        <v>4265</v>
      </c>
      <c r="C86" t="str">
        <f t="shared" si="2"/>
        <v>$Bordura la perete 208 mm Mat 0.50 mm$:3.72,</v>
      </c>
      <c r="D86" t="s">
        <v>20573</v>
      </c>
      <c r="E86" t="str">
        <f t="shared" si="3"/>
        <v>"bordura la perete 208 mm mat 0.50 mm":3.72,</v>
      </c>
    </row>
    <row r="87" spans="1:5">
      <c r="A87" s="500" t="s">
        <v>11150</v>
      </c>
      <c r="B87" s="500" t="s">
        <v>4266</v>
      </c>
      <c r="C87" t="str">
        <f t="shared" si="2"/>
        <v>$Bordura la perete 208 mm Mat 0.60 mm$:4.21,</v>
      </c>
      <c r="D87" t="s">
        <v>20574</v>
      </c>
      <c r="E87" t="str">
        <f t="shared" si="3"/>
        <v>"bordura la perete 208 mm mat 0.60 mm":4.21,</v>
      </c>
    </row>
    <row r="88" spans="1:5">
      <c r="A88" s="500" t="s">
        <v>11151</v>
      </c>
      <c r="B88" s="500" t="s">
        <v>4267</v>
      </c>
      <c r="C88" t="str">
        <f t="shared" si="2"/>
        <v>$Bordura la perete 208mm Wood 0.45mm$:4.82,</v>
      </c>
      <c r="D88" t="s">
        <v>20575</v>
      </c>
      <c r="E88" t="str">
        <f t="shared" si="3"/>
        <v>"bordura la perete 208mm wood 0.45mm":4.82,</v>
      </c>
    </row>
    <row r="89" spans="1:5">
      <c r="A89" s="500" t="s">
        <v>11144</v>
      </c>
      <c r="B89" s="500" t="s">
        <v>7348</v>
      </c>
      <c r="C89" t="str">
        <f t="shared" si="2"/>
        <v>$Bordura la perete 208mm Wood 0.50MM$:4.87,</v>
      </c>
      <c r="D89" t="s">
        <v>20576</v>
      </c>
      <c r="E89" t="str">
        <f t="shared" si="3"/>
        <v>"bordura la perete 208mm wood 0.50mm":4.87,</v>
      </c>
    </row>
    <row r="90" spans="1:5">
      <c r="A90" s="500" t="s">
        <v>11152</v>
      </c>
      <c r="B90" s="500" t="s">
        <v>4268</v>
      </c>
      <c r="C90" t="str">
        <f t="shared" si="2"/>
        <v>$Bordura la perete 208 mm Zincat 0.37 mm$:2.35,</v>
      </c>
      <c r="D90" t="s">
        <v>20577</v>
      </c>
      <c r="E90" t="str">
        <f t="shared" si="3"/>
        <v>"bordura la perete 208 mm zincat 0.37 mm":2.35,</v>
      </c>
    </row>
    <row r="91" spans="1:5">
      <c r="A91" s="500" t="s">
        <v>11153</v>
      </c>
      <c r="B91" s="500" t="s">
        <v>4269</v>
      </c>
      <c r="C91" t="str">
        <f t="shared" si="2"/>
        <v>$Bordura la perete 208 mm Zincat 0.40 mm$:2.40,</v>
      </c>
      <c r="D91" t="s">
        <v>20578</v>
      </c>
      <c r="E91" t="str">
        <f t="shared" si="3"/>
        <v>"bordura la perete 208 mm zincat 0.40 mm":2.40,</v>
      </c>
    </row>
    <row r="92" spans="1:5">
      <c r="A92" s="500" t="s">
        <v>11154</v>
      </c>
      <c r="B92" s="500" t="s">
        <v>4270</v>
      </c>
      <c r="C92" t="str">
        <f t="shared" si="2"/>
        <v>$Bordura la perete 208 mm Zincat 0.45 mm$:3.00,</v>
      </c>
      <c r="D92" t="s">
        <v>20579</v>
      </c>
      <c r="E92" t="str">
        <f t="shared" si="3"/>
        <v>"bordura la perete 208 mm zincat 0.45 mm":3.00,</v>
      </c>
    </row>
    <row r="93" spans="1:5">
      <c r="A93" s="500" t="s">
        <v>11155</v>
      </c>
      <c r="B93" s="500" t="s">
        <v>4271</v>
      </c>
      <c r="C93" t="str">
        <f t="shared" si="2"/>
        <v>$Bordura la perete 208 mm Zincat 0.50 mm$:3.27,</v>
      </c>
      <c r="D93" t="s">
        <v>20580</v>
      </c>
      <c r="E93" t="str">
        <f t="shared" si="3"/>
        <v>"bordura la perete 208 mm zincat 0.50 mm":3.27,</v>
      </c>
    </row>
    <row r="94" spans="1:5">
      <c r="A94" s="500" t="s">
        <v>11106</v>
      </c>
      <c r="B94" s="500" t="s">
        <v>4272</v>
      </c>
      <c r="C94" t="str">
        <f t="shared" si="2"/>
        <v>$Bordura la perete 208 mm Zincat 0.60 mm$:3.92,</v>
      </c>
      <c r="D94" t="s">
        <v>20581</v>
      </c>
      <c r="E94" t="str">
        <f t="shared" si="3"/>
        <v>"bordura la perete 208 mm zincat 0.60 mm":3.92,</v>
      </c>
    </row>
    <row r="95" spans="1:5">
      <c r="A95" s="500" t="s">
        <v>11156</v>
      </c>
      <c r="B95" s="500" t="s">
        <v>4273</v>
      </c>
      <c r="C95" t="str">
        <f t="shared" si="2"/>
        <v>$Bordura la perete 208 mm Zincat 0.70 mm$:4.52,</v>
      </c>
      <c r="D95" t="s">
        <v>20582</v>
      </c>
      <c r="E95" t="str">
        <f t="shared" si="3"/>
        <v>"bordura la perete 208 mm zincat 0.70 mm":4.52,</v>
      </c>
    </row>
    <row r="96" spans="1:5">
      <c r="A96" s="500" t="s">
        <v>11100</v>
      </c>
      <c r="B96" s="500" t="s">
        <v>4274</v>
      </c>
      <c r="C96" t="str">
        <f t="shared" si="2"/>
        <v>$Bordura la perete 250 mm Ral 8003 0.45mm$:5.77,</v>
      </c>
      <c r="D96" t="s">
        <v>20583</v>
      </c>
      <c r="E96" t="str">
        <f t="shared" si="3"/>
        <v>"bordura la perete 250 mm ral 8003 0.45mm":5.77,</v>
      </c>
    </row>
    <row r="97" spans="1:5">
      <c r="A97" s="500" t="s">
        <v>11101</v>
      </c>
      <c r="B97" s="500" t="s">
        <v>4275</v>
      </c>
      <c r="C97" t="str">
        <f t="shared" si="2"/>
        <v>$Bordura la perete 250 mm GDM 0.50mm$:5.84,</v>
      </c>
      <c r="D97" t="s">
        <v>20584</v>
      </c>
      <c r="E97" t="str">
        <f t="shared" si="3"/>
        <v>"bordura la perete 250 mm gdm 0.50mm":5.84,</v>
      </c>
    </row>
    <row r="98" spans="1:5">
      <c r="A98" s="500" t="s">
        <v>3877</v>
      </c>
      <c r="B98" s="500" t="s">
        <v>4276</v>
      </c>
      <c r="C98" t="str">
        <f t="shared" si="2"/>
        <v>$Bordura la perete 250 mm Lucios 0.40 mm$:3.43,</v>
      </c>
      <c r="D98" t="s">
        <v>20585</v>
      </c>
      <c r="E98" t="str">
        <f t="shared" si="3"/>
        <v>"bordura la perete 250 mm lucios 0.40 mm":3.43,</v>
      </c>
    </row>
    <row r="99" spans="1:5">
      <c r="A99" s="500" t="s">
        <v>11102</v>
      </c>
      <c r="B99" s="500" t="s">
        <v>4277</v>
      </c>
      <c r="C99" t="str">
        <f t="shared" si="2"/>
        <v>$Bordura la perete 250 mm Lucios 0.45 mm$:4.00,</v>
      </c>
      <c r="D99" t="s">
        <v>20586</v>
      </c>
      <c r="E99" t="str">
        <f t="shared" si="3"/>
        <v>"bordura la perete 250 mm lucios 0.45 mm":4.00,</v>
      </c>
    </row>
    <row r="100" spans="1:5">
      <c r="A100" s="500" t="s">
        <v>11103</v>
      </c>
      <c r="B100" s="500" t="s">
        <v>4278</v>
      </c>
      <c r="C100" t="str">
        <f t="shared" si="2"/>
        <v>$Bordura la perete 250 mm Lucios 0.50 mm$:4.28,</v>
      </c>
      <c r="D100" t="s">
        <v>20587</v>
      </c>
      <c r="E100" t="str">
        <f t="shared" si="3"/>
        <v>"bordura la perete 250 mm lucios 0.50 mm":4.28,</v>
      </c>
    </row>
    <row r="101" spans="1:5">
      <c r="A101" s="500" t="s">
        <v>3932</v>
      </c>
      <c r="B101" s="500" t="s">
        <v>4279</v>
      </c>
      <c r="C101" t="str">
        <f t="shared" si="2"/>
        <v>$Bordura la perete 250mm lucios 0.60mm$:4.85,</v>
      </c>
      <c r="D101" t="s">
        <v>20588</v>
      </c>
      <c r="E101" t="str">
        <f t="shared" si="3"/>
        <v>"bordura la perete 250mm lucios 0.60mm":4.85,</v>
      </c>
    </row>
    <row r="102" spans="1:5">
      <c r="A102" s="500" t="s">
        <v>3885</v>
      </c>
      <c r="B102" s="500" t="s">
        <v>4280</v>
      </c>
      <c r="C102" t="str">
        <f t="shared" si="2"/>
        <v>$Bordura la perete 250 mm Lucios 0.70 mm$:5.90,</v>
      </c>
      <c r="D102" t="s">
        <v>20589</v>
      </c>
      <c r="E102" t="str">
        <f t="shared" si="3"/>
        <v>"bordura la perete 250 mm lucios 0.70 mm":5.90,</v>
      </c>
    </row>
    <row r="103" spans="1:5">
      <c r="A103" s="500" t="s">
        <v>6920</v>
      </c>
      <c r="B103" s="500" t="s">
        <v>4281</v>
      </c>
      <c r="C103" t="str">
        <f t="shared" si="2"/>
        <v>$Bordura perete 250 mm Mat 0.40 mm$:3.74,</v>
      </c>
      <c r="D103" t="s">
        <v>20590</v>
      </c>
      <c r="E103" t="str">
        <f t="shared" si="3"/>
        <v>"bordura perete 250 mm mat 0.40 mm":3.74,</v>
      </c>
    </row>
    <row r="104" spans="1:5">
      <c r="A104" s="500" t="s">
        <v>11081</v>
      </c>
      <c r="B104" s="500" t="s">
        <v>4282</v>
      </c>
      <c r="C104" t="str">
        <f t="shared" si="2"/>
        <v>$Bordura la perete 250 mm Mat 0.45 mm$:4.27,</v>
      </c>
      <c r="D104" t="s">
        <v>20591</v>
      </c>
      <c r="E104" t="str">
        <f t="shared" si="3"/>
        <v>"bordura la perete 250 mm mat 0.45 mm":4.27,</v>
      </c>
    </row>
    <row r="105" spans="1:5">
      <c r="A105" s="500" t="s">
        <v>3836</v>
      </c>
      <c r="B105" s="500" t="s">
        <v>4283</v>
      </c>
      <c r="C105" t="str">
        <f t="shared" si="2"/>
        <v>$Bordura la perete 250 mm Mat 0.50 mm$:4.46,</v>
      </c>
      <c r="D105" t="s">
        <v>20592</v>
      </c>
      <c r="E105" t="str">
        <f t="shared" si="3"/>
        <v>"bordura la perete 250 mm mat 0.50 mm":4.46,</v>
      </c>
    </row>
    <row r="106" spans="1:5">
      <c r="A106" s="500" t="s">
        <v>11104</v>
      </c>
      <c r="B106" s="500" t="s">
        <v>4284</v>
      </c>
      <c r="C106" t="str">
        <f t="shared" si="2"/>
        <v>$Bordura la perete 250 mm Mat 0.60 mm$:5.05,</v>
      </c>
      <c r="D106" t="s">
        <v>20593</v>
      </c>
      <c r="E106" t="str">
        <f t="shared" si="3"/>
        <v>"bordura la perete 250 mm mat 0.60 mm":5.05,</v>
      </c>
    </row>
    <row r="107" spans="1:5">
      <c r="A107" s="500" t="s">
        <v>3931</v>
      </c>
      <c r="B107" s="500" t="s">
        <v>4285</v>
      </c>
      <c r="C107" t="str">
        <f t="shared" si="2"/>
        <v>$Bordura la perete 250mm Wood 0.45mm$:5.78,</v>
      </c>
      <c r="D107" t="s">
        <v>20594</v>
      </c>
      <c r="E107" t="str">
        <f t="shared" si="3"/>
        <v>"bordura la perete 250mm wood 0.45mm":5.78,</v>
      </c>
    </row>
    <row r="108" spans="1:5">
      <c r="A108" s="500" t="s">
        <v>11101</v>
      </c>
      <c r="B108" s="500" t="s">
        <v>7350</v>
      </c>
      <c r="C108" t="str">
        <f t="shared" si="2"/>
        <v>$Bordura la perete 250mm Wood 0.50MM$:5.84,</v>
      </c>
      <c r="D108" t="s">
        <v>20595</v>
      </c>
      <c r="E108" t="str">
        <f t="shared" si="3"/>
        <v>"bordura la perete 250mm wood 0.50mm":5.84,</v>
      </c>
    </row>
    <row r="109" spans="1:5">
      <c r="A109" s="500" t="s">
        <v>11056</v>
      </c>
      <c r="B109" s="500" t="s">
        <v>4286</v>
      </c>
      <c r="C109" t="str">
        <f t="shared" si="2"/>
        <v>$Bordura la perete 250 mm Zincat 0.37 mm$:2.81,</v>
      </c>
      <c r="D109" t="s">
        <v>20596</v>
      </c>
      <c r="E109" t="str">
        <f t="shared" si="3"/>
        <v>"bordura la perete 250 mm zincat 0.37 mm":2.81,</v>
      </c>
    </row>
    <row r="110" spans="1:5">
      <c r="A110" s="500" t="s">
        <v>6921</v>
      </c>
      <c r="B110" s="500" t="s">
        <v>4287</v>
      </c>
      <c r="C110" t="str">
        <f t="shared" si="2"/>
        <v>$Bordura la perete 250 mm Zincat 0.40 mm$:2.87,</v>
      </c>
      <c r="D110" t="s">
        <v>20597</v>
      </c>
      <c r="E110" t="str">
        <f t="shared" si="3"/>
        <v>"bordura la perete 250 mm zincat 0.40 mm":2.87,</v>
      </c>
    </row>
    <row r="111" spans="1:5">
      <c r="A111" s="500" t="s">
        <v>11105</v>
      </c>
      <c r="B111" s="500" t="s">
        <v>4288</v>
      </c>
      <c r="C111" t="str">
        <f t="shared" si="2"/>
        <v>$Bordura la perete 250 mm Zincat 0.45 mm$:3.59,</v>
      </c>
      <c r="D111" t="s">
        <v>20598</v>
      </c>
      <c r="E111" t="str">
        <f t="shared" si="3"/>
        <v>"bordura la perete 250 mm zincat 0.45 mm":3.59,</v>
      </c>
    </row>
    <row r="112" spans="1:5">
      <c r="A112" s="500" t="s">
        <v>11106</v>
      </c>
      <c r="B112" s="500" t="s">
        <v>4289</v>
      </c>
      <c r="C112" t="str">
        <f t="shared" si="2"/>
        <v>$Bordura la perete 250 mm Zincat 0.50 mm$:3.92,</v>
      </c>
      <c r="D112" t="s">
        <v>20599</v>
      </c>
      <c r="E112" t="str">
        <f t="shared" si="3"/>
        <v>"bordura la perete 250 mm zincat 0.50 mm":3.92,</v>
      </c>
    </row>
    <row r="113" spans="1:5">
      <c r="A113" s="500" t="s">
        <v>11107</v>
      </c>
      <c r="B113" s="500" t="s">
        <v>4290</v>
      </c>
      <c r="C113" t="str">
        <f t="shared" si="2"/>
        <v>$Bordura la perete 250 mm Zincat 0.60 mm$:4.70,</v>
      </c>
      <c r="D113" t="s">
        <v>20600</v>
      </c>
      <c r="E113" t="str">
        <f t="shared" si="3"/>
        <v>"bordura la perete 250 mm zincat 0.60 mm":4.70,</v>
      </c>
    </row>
    <row r="114" spans="1:5">
      <c r="A114" s="500" t="s">
        <v>6922</v>
      </c>
      <c r="B114" s="500" t="s">
        <v>4291</v>
      </c>
      <c r="C114" t="str">
        <f t="shared" si="2"/>
        <v>$Bordura la perete 250 mm Zincat 0.70 mm$:5.42,</v>
      </c>
      <c r="D114" t="s">
        <v>20601</v>
      </c>
      <c r="E114" t="str">
        <f t="shared" si="3"/>
        <v>"bordura la perete 250 mm zincat 0.70 mm":5.42,</v>
      </c>
    </row>
    <row r="115" spans="1:5">
      <c r="A115" s="500" t="s">
        <v>11100</v>
      </c>
      <c r="B115" s="500" t="s">
        <v>4292</v>
      </c>
      <c r="C115" t="str">
        <f t="shared" si="2"/>
        <v>$Bord. per.lat. Retro 250mm 8003 0.45mm$:5.77,</v>
      </c>
      <c r="D115" t="s">
        <v>20602</v>
      </c>
      <c r="E115" t="str">
        <f t="shared" si="3"/>
        <v>"bord. per.lat. retro 250mm 8003 0.45mm":5.77,</v>
      </c>
    </row>
    <row r="116" spans="1:5">
      <c r="A116" s="500" t="s">
        <v>11101</v>
      </c>
      <c r="B116" s="500" t="s">
        <v>4293</v>
      </c>
      <c r="C116" t="str">
        <f t="shared" si="2"/>
        <v>$Bord. perete lat. Retro 250mm GDM 0.50mm$:5.84,</v>
      </c>
      <c r="D116" t="s">
        <v>20603</v>
      </c>
      <c r="E116" t="str">
        <f t="shared" si="3"/>
        <v>"bord. perete lat. retro 250mm gdm 0.50mm":5.84,</v>
      </c>
    </row>
    <row r="117" spans="1:5">
      <c r="A117" s="500" t="s">
        <v>11102</v>
      </c>
      <c r="B117" s="500" t="s">
        <v>4294</v>
      </c>
      <c r="C117" t="str">
        <f t="shared" si="2"/>
        <v>$Bord. per.lat. Retro 250mm Lucios 0.45mm$:4.00,</v>
      </c>
      <c r="D117" t="s">
        <v>20604</v>
      </c>
      <c r="E117" t="str">
        <f t="shared" si="3"/>
        <v>"bord. per.lat. retro 250mm lucios 0.45mm":4.00,</v>
      </c>
    </row>
    <row r="118" spans="1:5">
      <c r="A118" s="500" t="s">
        <v>11103</v>
      </c>
      <c r="B118" s="500" t="s">
        <v>4295</v>
      </c>
      <c r="C118" t="str">
        <f t="shared" si="2"/>
        <v>$Bord. per.lat. Retro 250mm Lucios 0.50mm$:4.28,</v>
      </c>
      <c r="D118" t="s">
        <v>20605</v>
      </c>
      <c r="E118" t="str">
        <f t="shared" si="3"/>
        <v>"bord. per.lat. retro 250mm lucios 0.50mm":4.28,</v>
      </c>
    </row>
    <row r="119" spans="1:5">
      <c r="A119" s="500" t="s">
        <v>3932</v>
      </c>
      <c r="B119" s="500" t="s">
        <v>6914</v>
      </c>
      <c r="C119" t="str">
        <f t="shared" si="2"/>
        <v>$Bordura la perete lateral lucios 0.60mm$:4.85,</v>
      </c>
      <c r="D119" t="s">
        <v>20606</v>
      </c>
      <c r="E119" t="str">
        <f t="shared" si="3"/>
        <v>"bordura la perete lateral lucios 0.60mm":4.85,</v>
      </c>
    </row>
    <row r="120" spans="1:5">
      <c r="A120" s="500" t="s">
        <v>11081</v>
      </c>
      <c r="B120" s="500" t="s">
        <v>4296</v>
      </c>
      <c r="C120" t="str">
        <f t="shared" si="2"/>
        <v>$Bord. perete lat. Retro 250mm Mat 0.45mm$:4.27,</v>
      </c>
      <c r="D120" t="s">
        <v>20607</v>
      </c>
      <c r="E120" t="str">
        <f t="shared" si="3"/>
        <v>"bord. perete lat. retro 250mm mat 0.45mm":4.27,</v>
      </c>
    </row>
    <row r="121" spans="1:5">
      <c r="A121" s="500" t="s">
        <v>3836</v>
      </c>
      <c r="B121" s="500" t="s">
        <v>4297</v>
      </c>
      <c r="C121" t="str">
        <f t="shared" si="2"/>
        <v>$Bord. perete lat. Retro 250mm Mat 0.50mm$:4.46,</v>
      </c>
      <c r="D121" t="s">
        <v>20608</v>
      </c>
      <c r="E121" t="str">
        <f t="shared" si="3"/>
        <v>"bord. perete lat. retro 250mm mat 0.50mm":4.46,</v>
      </c>
    </row>
    <row r="122" spans="1:5">
      <c r="A122" s="500" t="s">
        <v>11104</v>
      </c>
      <c r="B122" s="500" t="s">
        <v>4298</v>
      </c>
      <c r="C122" t="str">
        <f t="shared" si="2"/>
        <v>$Bord. perete lat. Retro 250mm Mat 0.60mm$:5.05,</v>
      </c>
      <c r="D122" t="s">
        <v>20609</v>
      </c>
      <c r="E122" t="str">
        <f t="shared" si="3"/>
        <v>"bord. perete lat. retro 250mm mat 0.60mm":5.05,</v>
      </c>
    </row>
    <row r="123" spans="1:5">
      <c r="A123" s="500" t="s">
        <v>3931</v>
      </c>
      <c r="B123" s="500" t="s">
        <v>4299</v>
      </c>
      <c r="C123" t="str">
        <f t="shared" si="2"/>
        <v>$Bordura perete laterala Wood 0.45mm$:5.78,</v>
      </c>
      <c r="D123" t="s">
        <v>20610</v>
      </c>
      <c r="E123" t="str">
        <f t="shared" si="3"/>
        <v>"bordura perete laterala wood 0.45mm":5.78,</v>
      </c>
    </row>
    <row r="124" spans="1:5">
      <c r="A124" s="500" t="s">
        <v>11101</v>
      </c>
      <c r="B124" s="500" t="s">
        <v>7352</v>
      </c>
      <c r="C124" t="str">
        <f t="shared" si="2"/>
        <v>$Bordura perete lateral  Wood 0.50MM$:5.84,</v>
      </c>
      <c r="D124" t="s">
        <v>20611</v>
      </c>
      <c r="E124" t="str">
        <f t="shared" si="3"/>
        <v>"bordura perete lateral  wood 0.50mm":5.84,</v>
      </c>
    </row>
    <row r="125" spans="1:5">
      <c r="A125" s="500" t="s">
        <v>11108</v>
      </c>
      <c r="B125" s="500" t="s">
        <v>4300</v>
      </c>
      <c r="C125" t="str">
        <f t="shared" si="2"/>
        <v>$Bord. per.oriz. Retro 312mm RAL8003 0.45$:7.22,</v>
      </c>
      <c r="D125" t="s">
        <v>20612</v>
      </c>
      <c r="E125" t="str">
        <f t="shared" si="3"/>
        <v>"bord. per.oriz. retro 312mm ral8003 0.45":7.22,</v>
      </c>
    </row>
    <row r="126" spans="1:5">
      <c r="A126" s="500" t="s">
        <v>11109</v>
      </c>
      <c r="B126" s="500" t="s">
        <v>4301</v>
      </c>
      <c r="C126" t="str">
        <f t="shared" si="2"/>
        <v>$Bord. per.oriz. Retro 312mm GDM 0.50mm$:7.31,</v>
      </c>
      <c r="D126" t="s">
        <v>20613</v>
      </c>
      <c r="E126" t="str">
        <f t="shared" si="3"/>
        <v>"bord. per.oriz. retro 312mm gdm 0.50mm":7.31,</v>
      </c>
    </row>
    <row r="127" spans="1:5">
      <c r="A127" s="500" t="s">
        <v>11110</v>
      </c>
      <c r="B127" s="500" t="s">
        <v>4302</v>
      </c>
      <c r="C127" t="str">
        <f t="shared" si="2"/>
        <v>$Bord. per.oriz. Retro 312mm Luc.0.45mm$:5.00,</v>
      </c>
      <c r="D127" t="s">
        <v>20614</v>
      </c>
      <c r="E127" t="str">
        <f t="shared" si="3"/>
        <v>"bord. per.oriz. retro 312mm luc.0.45mm":5.00,</v>
      </c>
    </row>
    <row r="128" spans="1:5">
      <c r="A128" s="500" t="s">
        <v>3859</v>
      </c>
      <c r="B128" s="500" t="s">
        <v>4303</v>
      </c>
      <c r="C128" t="str">
        <f t="shared" si="2"/>
        <v>$Bord. per.oriz. Retro 312mm Luc.0.50mm$:5.36,</v>
      </c>
      <c r="D128" t="s">
        <v>20615</v>
      </c>
      <c r="E128" t="str">
        <f t="shared" si="3"/>
        <v>"bord. per.oriz. retro 312mm luc.0.50mm":5.36,</v>
      </c>
    </row>
    <row r="129" spans="1:5">
      <c r="A129" s="500" t="s">
        <v>6923</v>
      </c>
      <c r="B129" s="500" t="s">
        <v>4304</v>
      </c>
      <c r="C129" t="str">
        <f t="shared" si="2"/>
        <v>$Bordura la perete orizontal lucios 0.60m$:6.07,</v>
      </c>
      <c r="D129" t="s">
        <v>20616</v>
      </c>
      <c r="E129" t="str">
        <f t="shared" si="3"/>
        <v>"bordura la perete orizontal lucios 0.60m":6.07,</v>
      </c>
    </row>
    <row r="130" spans="1:5">
      <c r="A130" s="500" t="s">
        <v>11112</v>
      </c>
      <c r="B130" s="500" t="s">
        <v>4305</v>
      </c>
      <c r="C130" t="str">
        <f t="shared" ref="C130:C193" si="4">CONCATENATE("$",B130,"$",":",A130,",")</f>
        <v>$Bord. per.oriz. Retro 312mm Mat 0.45mm$:5.34,</v>
      </c>
      <c r="D130" t="s">
        <v>20617</v>
      </c>
      <c r="E130" t="str">
        <f t="shared" ref="E130:E193" si="5">LOWER(D130)</f>
        <v>"bord. per.oriz. retro 312mm mat 0.45mm":5.34,</v>
      </c>
    </row>
    <row r="131" spans="1:5">
      <c r="A131" s="500" t="s">
        <v>11113</v>
      </c>
      <c r="B131" s="500" t="s">
        <v>4306</v>
      </c>
      <c r="C131" t="str">
        <f t="shared" si="4"/>
        <v>$Bord. per.oriz. Retro 312mm Mat 0.50mm$:5.57,</v>
      </c>
      <c r="D131" t="s">
        <v>20618</v>
      </c>
      <c r="E131" t="str">
        <f t="shared" si="5"/>
        <v>"bord. per.oriz. retro 312mm mat 0.50mm":5.57,</v>
      </c>
    </row>
    <row r="132" spans="1:5">
      <c r="A132" s="500" t="s">
        <v>11114</v>
      </c>
      <c r="B132" s="500" t="s">
        <v>4307</v>
      </c>
      <c r="C132" t="str">
        <f t="shared" si="4"/>
        <v>$Bord. per.oriz. Retro 312mm Mat 0.60mm$:6.32,</v>
      </c>
      <c r="D132" t="s">
        <v>20619</v>
      </c>
      <c r="E132" t="str">
        <f t="shared" si="5"/>
        <v>"bord. per.oriz. retro 312mm mat 0.60mm":6.32,</v>
      </c>
    </row>
    <row r="133" spans="1:5">
      <c r="A133" s="500" t="s">
        <v>11115</v>
      </c>
      <c r="B133" s="500" t="s">
        <v>4308</v>
      </c>
      <c r="C133" t="str">
        <f t="shared" si="4"/>
        <v>$Bordura perete orizontal Wood 0.45mm$:7.23,</v>
      </c>
      <c r="D133" t="s">
        <v>20620</v>
      </c>
      <c r="E133" t="str">
        <f t="shared" si="5"/>
        <v>"bordura perete orizontal wood 0.45mm":7.23,</v>
      </c>
    </row>
    <row r="134" spans="1:5">
      <c r="A134" s="500" t="s">
        <v>11109</v>
      </c>
      <c r="B134" s="500" t="s">
        <v>7354</v>
      </c>
      <c r="C134" t="str">
        <f t="shared" si="4"/>
        <v>$Bordura perete Orizontal Wood 0.50MM$:7.31,</v>
      </c>
      <c r="D134" t="s">
        <v>20621</v>
      </c>
      <c r="E134" t="str">
        <f t="shared" si="5"/>
        <v>"bordura perete orizontal wood 0.50mm":7.31,</v>
      </c>
    </row>
    <row r="135" spans="1:5">
      <c r="A135" s="500" t="s">
        <v>6926</v>
      </c>
      <c r="B135" s="500" t="s">
        <v>4309</v>
      </c>
      <c r="C135" t="str">
        <f t="shared" si="4"/>
        <v>$Coama Ungh. Britanic 417MM Ral 8003 0.45$:9.62,</v>
      </c>
      <c r="D135" t="s">
        <v>20622</v>
      </c>
      <c r="E135" t="str">
        <f t="shared" si="5"/>
        <v>"coama ungh. britanic 417mm ral 8003 0.45":9.62,</v>
      </c>
    </row>
    <row r="136" spans="1:5">
      <c r="A136" s="500" t="s">
        <v>11120</v>
      </c>
      <c r="B136" s="500" t="s">
        <v>4310</v>
      </c>
      <c r="C136" t="str">
        <f t="shared" si="4"/>
        <v>$Coama Ungh. Britanic 417MM GDM 0.50MM$:9.74,</v>
      </c>
      <c r="D136" t="s">
        <v>20623</v>
      </c>
      <c r="E136" t="str">
        <f t="shared" si="5"/>
        <v>"coama ungh. britanic 417mm gdm 0.50mm":9.74,</v>
      </c>
    </row>
    <row r="137" spans="1:5">
      <c r="A137" s="500" t="s">
        <v>11122</v>
      </c>
      <c r="B137" s="500" t="s">
        <v>4311</v>
      </c>
      <c r="C137" t="str">
        <f t="shared" si="4"/>
        <v>$Coama Ungh. Britanic 417MM Lucios 0.45MM$:6.66,</v>
      </c>
      <c r="D137" t="s">
        <v>20624</v>
      </c>
      <c r="E137" t="str">
        <f t="shared" si="5"/>
        <v>"coama ungh. britanic 417mm lucios 0.45mm":6.66,</v>
      </c>
    </row>
    <row r="138" spans="1:5">
      <c r="A138" s="500" t="s">
        <v>11066</v>
      </c>
      <c r="B138" s="500" t="s">
        <v>4312</v>
      </c>
      <c r="C138" t="str">
        <f t="shared" si="4"/>
        <v>$Coama Ungh. Britanic 417MM Lucios 0.50MM$:7.14,</v>
      </c>
      <c r="D138" t="s">
        <v>20625</v>
      </c>
      <c r="E138" t="str">
        <f t="shared" si="5"/>
        <v>"coama ungh. britanic 417mm lucios 0.50mm":7.14,</v>
      </c>
    </row>
    <row r="139" spans="1:5">
      <c r="A139" s="500" t="s">
        <v>11123</v>
      </c>
      <c r="B139" s="500" t="s">
        <v>4313</v>
      </c>
      <c r="C139" t="str">
        <f t="shared" si="4"/>
        <v>$Coama Ungh. Britanic 417MM Lucios 0.60MM$:8.09,</v>
      </c>
      <c r="D139" t="s">
        <v>20626</v>
      </c>
      <c r="E139" t="str">
        <f t="shared" si="5"/>
        <v>"coama ungh. britanic 417mm lucios 0.60mm":8.09,</v>
      </c>
    </row>
    <row r="140" spans="1:5">
      <c r="A140" s="500" t="s">
        <v>3894</v>
      </c>
      <c r="B140" s="500" t="s">
        <v>4314</v>
      </c>
      <c r="C140" t="str">
        <f t="shared" si="4"/>
        <v>$Coama Ungh. Britanic 417MM MAT 0.45MM$:7.12,</v>
      </c>
      <c r="D140" t="s">
        <v>20627</v>
      </c>
      <c r="E140" t="str">
        <f t="shared" si="5"/>
        <v>"coama ungh. britanic 417mm mat 0.45mm":7.12,</v>
      </c>
    </row>
    <row r="141" spans="1:5">
      <c r="A141" s="500" t="s">
        <v>3895</v>
      </c>
      <c r="B141" s="500" t="s">
        <v>4315</v>
      </c>
      <c r="C141" t="str">
        <f t="shared" si="4"/>
        <v>$Coama Ungh. Britanic 417MM MAT 0.50MM$:7.43,</v>
      </c>
      <c r="D141" t="s">
        <v>20628</v>
      </c>
      <c r="E141" t="str">
        <f t="shared" si="5"/>
        <v>"coama ungh. britanic 417mm mat 0.50mm":7.43,</v>
      </c>
    </row>
    <row r="142" spans="1:5">
      <c r="A142" s="500" t="s">
        <v>11125</v>
      </c>
      <c r="B142" s="500" t="s">
        <v>4316</v>
      </c>
      <c r="C142" t="str">
        <f t="shared" si="4"/>
        <v>$Coama Ungh. Britanic 417MM MAT 0.60MM$:8.42,</v>
      </c>
      <c r="D142" t="s">
        <v>20629</v>
      </c>
      <c r="E142" t="str">
        <f t="shared" si="5"/>
        <v>"coama ungh. britanic 417mm mat 0.60mm":8.42,</v>
      </c>
    </row>
    <row r="143" spans="1:5">
      <c r="A143" s="500" t="s">
        <v>11126</v>
      </c>
      <c r="B143" s="500" t="s">
        <v>4317</v>
      </c>
      <c r="C143" t="str">
        <f t="shared" si="4"/>
        <v>$Coama Ungh. Britanic 417MM Wood 0.45MM$:9.64,</v>
      </c>
      <c r="D143" t="s">
        <v>20630</v>
      </c>
      <c r="E143" t="str">
        <f t="shared" si="5"/>
        <v>"coama ungh. britanic 417mm wood 0.45mm":9.64,</v>
      </c>
    </row>
    <row r="144" spans="1:5">
      <c r="A144" s="500" t="s">
        <v>11120</v>
      </c>
      <c r="B144" s="500" t="s">
        <v>7356</v>
      </c>
      <c r="C144" t="str">
        <f t="shared" si="4"/>
        <v>$Coama Britanic Wood 0.50MM$:9.74,</v>
      </c>
      <c r="D144" t="s">
        <v>20631</v>
      </c>
      <c r="E144" t="str">
        <f t="shared" si="5"/>
        <v>"coama britanic wood 0.50mm":9.74,</v>
      </c>
    </row>
    <row r="145" spans="1:5">
      <c r="A145" s="500" t="s">
        <v>11138</v>
      </c>
      <c r="B145" s="500" t="s">
        <v>4318</v>
      </c>
      <c r="C145" t="str">
        <f t="shared" si="4"/>
        <v>$Colector fronton 156 mm Ral 8003 0.45 mm$:3.61,</v>
      </c>
      <c r="D145" t="s">
        <v>20632</v>
      </c>
      <c r="E145" t="str">
        <f t="shared" si="5"/>
        <v>"colector fronton 156 mm ral 8003 0.45 mm":3.61,</v>
      </c>
    </row>
    <row r="146" spans="1:5">
      <c r="A146" s="500" t="s">
        <v>3899</v>
      </c>
      <c r="B146" s="500" t="s">
        <v>4319</v>
      </c>
      <c r="C146" t="str">
        <f t="shared" si="4"/>
        <v>$Colector fronton 156 mm Grandemat 0.50mm$:3.65,</v>
      </c>
      <c r="D146" t="s">
        <v>20633</v>
      </c>
      <c r="E146" t="str">
        <f t="shared" si="5"/>
        <v>"colector fronton 156 mm grandemat 0.50mm":3.65,</v>
      </c>
    </row>
    <row r="147" spans="1:5">
      <c r="A147" s="500" t="s">
        <v>3900</v>
      </c>
      <c r="B147" s="500" t="s">
        <v>4320</v>
      </c>
      <c r="C147" t="str">
        <f t="shared" si="4"/>
        <v>$Colector fronton 156 mm Lucios 0.40 mm$:2.14,</v>
      </c>
      <c r="D147" t="s">
        <v>20634</v>
      </c>
      <c r="E147" t="str">
        <f t="shared" si="5"/>
        <v>"colector fronton 156 mm lucios 0.40 mm":2.14,</v>
      </c>
    </row>
    <row r="148" spans="1:5">
      <c r="A148" s="500" t="s">
        <v>3698</v>
      </c>
      <c r="B148" s="500" t="s">
        <v>4321</v>
      </c>
      <c r="C148" t="str">
        <f t="shared" si="4"/>
        <v>$Colector fronton 156 mm Lucios 0.45 mm$:2.50,</v>
      </c>
      <c r="D148" t="s">
        <v>20635</v>
      </c>
      <c r="E148" t="str">
        <f t="shared" si="5"/>
        <v>"colector fronton 156 mm lucios 0.45 mm":2.50,</v>
      </c>
    </row>
    <row r="149" spans="1:5">
      <c r="A149" s="500" t="s">
        <v>3855</v>
      </c>
      <c r="B149" s="500" t="s">
        <v>4322</v>
      </c>
      <c r="C149" t="str">
        <f t="shared" si="4"/>
        <v>$Colector fronton 156 mm Lucios 0.50 mm$:2.68,</v>
      </c>
      <c r="D149" t="s">
        <v>20636</v>
      </c>
      <c r="E149" t="str">
        <f t="shared" si="5"/>
        <v>"colector fronton 156 mm lucios 0.50 mm":2.68,</v>
      </c>
    </row>
    <row r="150" spans="1:5">
      <c r="A150" s="500" t="s">
        <v>6930</v>
      </c>
      <c r="B150" s="500" t="s">
        <v>4323</v>
      </c>
      <c r="C150" t="str">
        <f t="shared" si="4"/>
        <v>$Colector fronton 156mm lucios 0.60mm$:3.03,</v>
      </c>
      <c r="D150" t="s">
        <v>20637</v>
      </c>
      <c r="E150" t="str">
        <f t="shared" si="5"/>
        <v>"colector fronton 156mm lucios 0.60mm":3.03,</v>
      </c>
    </row>
    <row r="151" spans="1:5">
      <c r="A151" s="500" t="s">
        <v>3856</v>
      </c>
      <c r="B151" s="500" t="s">
        <v>4324</v>
      </c>
      <c r="C151" t="str">
        <f t="shared" si="4"/>
        <v>$Colector fronton 156 mm Lucios 0.70 mm$:3.69,</v>
      </c>
      <c r="D151" t="s">
        <v>20638</v>
      </c>
      <c r="E151" t="str">
        <f t="shared" si="5"/>
        <v>"colector fronton 156 mm lucios 0.70 mm":3.69,</v>
      </c>
    </row>
    <row r="152" spans="1:5">
      <c r="A152" s="500" t="s">
        <v>11157</v>
      </c>
      <c r="B152" s="500" t="s">
        <v>4325</v>
      </c>
      <c r="C152" t="str">
        <f t="shared" si="4"/>
        <v>$Colector fronton 156 mm Mat 0.40 mm$:2.34,</v>
      </c>
      <c r="D152" t="s">
        <v>20639</v>
      </c>
      <c r="E152" t="str">
        <f t="shared" si="5"/>
        <v>"colector fronton 156 mm mat 0.40 mm":2.34,</v>
      </c>
    </row>
    <row r="153" spans="1:5">
      <c r="A153" s="500" t="s">
        <v>11136</v>
      </c>
      <c r="B153" s="500" t="s">
        <v>4326</v>
      </c>
      <c r="C153" t="str">
        <f t="shared" si="4"/>
        <v>$Colector fronton 156 mm Mat 0.45 mm$:2.67,</v>
      </c>
      <c r="D153" t="s">
        <v>20640</v>
      </c>
      <c r="E153" t="str">
        <f t="shared" si="5"/>
        <v>"colector fronton 156 mm mat 0.45 mm":2.67,</v>
      </c>
    </row>
    <row r="154" spans="1:5">
      <c r="A154" s="500" t="s">
        <v>2941</v>
      </c>
      <c r="B154" s="500" t="s">
        <v>4327</v>
      </c>
      <c r="C154" t="str">
        <f t="shared" si="4"/>
        <v>$Colector fronton 156 mm Mat 0.50 mm$:2.79,</v>
      </c>
      <c r="D154" t="s">
        <v>20641</v>
      </c>
      <c r="E154" t="str">
        <f t="shared" si="5"/>
        <v>"colector fronton 156 mm mat 0.50 mm":2.79,</v>
      </c>
    </row>
    <row r="155" spans="1:5">
      <c r="A155" s="500" t="s">
        <v>2943</v>
      </c>
      <c r="B155" s="500" t="s">
        <v>4328</v>
      </c>
      <c r="C155" t="str">
        <f t="shared" si="4"/>
        <v>$Colector fronton 156 mm Mat 0.60 mm$:3.16,</v>
      </c>
      <c r="D155" t="s">
        <v>20642</v>
      </c>
      <c r="E155" t="str">
        <f t="shared" si="5"/>
        <v>"colector fronton 156 mm mat 0.60 mm":3.16,</v>
      </c>
    </row>
    <row r="156" spans="1:5">
      <c r="A156" s="500" t="s">
        <v>7654</v>
      </c>
      <c r="B156" s="500" t="s">
        <v>4329</v>
      </c>
      <c r="C156" t="str">
        <f t="shared" si="4"/>
        <v>$Colector fronton 156mm Wood 0.45mm$:3.62,</v>
      </c>
      <c r="D156" t="s">
        <v>20643</v>
      </c>
      <c r="E156" t="str">
        <f t="shared" si="5"/>
        <v>"colector fronton 156mm wood 0.45mm":3.62,</v>
      </c>
    </row>
    <row r="157" spans="1:5">
      <c r="A157" s="500" t="s">
        <v>3899</v>
      </c>
      <c r="B157" s="500" t="s">
        <v>7358</v>
      </c>
      <c r="C157" t="str">
        <f t="shared" si="4"/>
        <v>$Colector fronton 156mm Wood 0.50MM$:3.65,</v>
      </c>
      <c r="D157" t="s">
        <v>20644</v>
      </c>
      <c r="E157" t="str">
        <f t="shared" si="5"/>
        <v>"colector fronton 156mm wood 0.50mm":3.65,</v>
      </c>
    </row>
    <row r="158" spans="1:5">
      <c r="A158" s="500" t="s">
        <v>11158</v>
      </c>
      <c r="B158" s="500" t="s">
        <v>4330</v>
      </c>
      <c r="C158" t="str">
        <f t="shared" si="4"/>
        <v>$Colector fronton 156 mm Zincat 0.37 mm$:1.76,</v>
      </c>
      <c r="D158" t="s">
        <v>20645</v>
      </c>
      <c r="E158" t="str">
        <f t="shared" si="5"/>
        <v>"colector fronton 156 mm zincat 0.37 mm":1.76,</v>
      </c>
    </row>
    <row r="159" spans="1:5">
      <c r="A159" s="500" t="s">
        <v>3901</v>
      </c>
      <c r="B159" s="500" t="s">
        <v>4331</v>
      </c>
      <c r="C159" t="str">
        <f t="shared" si="4"/>
        <v>$Colector fronton 156 mm Zincat 0.40 mm$:1.80,</v>
      </c>
      <c r="D159" t="s">
        <v>20646</v>
      </c>
      <c r="E159" t="str">
        <f t="shared" si="5"/>
        <v>"colector fronton 156 mm zincat 0.40 mm":1.80,</v>
      </c>
    </row>
    <row r="160" spans="1:5">
      <c r="A160" s="500" t="s">
        <v>11159</v>
      </c>
      <c r="B160" s="500" t="s">
        <v>4332</v>
      </c>
      <c r="C160" t="str">
        <f t="shared" si="4"/>
        <v>$Colector fronton 156 mm Zincat 0.45 mm$:2.25,</v>
      </c>
      <c r="D160" t="s">
        <v>20647</v>
      </c>
      <c r="E160" t="str">
        <f t="shared" si="5"/>
        <v>"colector fronton 156 mm zincat 0.45 mm":2.25,</v>
      </c>
    </row>
    <row r="161" spans="1:5">
      <c r="A161" s="500" t="s">
        <v>11133</v>
      </c>
      <c r="B161" s="500" t="s">
        <v>4333</v>
      </c>
      <c r="C161" t="str">
        <f t="shared" si="4"/>
        <v>$Colector fronton 156 mm Zincat 0.50 mm$:2.45,</v>
      </c>
      <c r="D161" t="s">
        <v>20648</v>
      </c>
      <c r="E161" t="str">
        <f t="shared" si="5"/>
        <v>"colector fronton 156 mm zincat 0.50 mm":2.45,</v>
      </c>
    </row>
    <row r="162" spans="1:5">
      <c r="A162" s="500" t="s">
        <v>11160</v>
      </c>
      <c r="B162" s="500" t="s">
        <v>4334</v>
      </c>
      <c r="C162" t="str">
        <f t="shared" si="4"/>
        <v>$Colector fronton 156 mm Zincat 0.60 mm$:2.94,</v>
      </c>
      <c r="D162" t="s">
        <v>20649</v>
      </c>
      <c r="E162" t="str">
        <f t="shared" si="5"/>
        <v>"colector fronton 156 mm zincat 0.60 mm":2.94,</v>
      </c>
    </row>
    <row r="163" spans="1:5">
      <c r="A163" s="500" t="s">
        <v>6932</v>
      </c>
      <c r="B163" s="500" t="s">
        <v>4335</v>
      </c>
      <c r="C163" t="str">
        <f t="shared" si="4"/>
        <v>$Colector fronton 156 mm Zincat 0.70 mm$:3.39,</v>
      </c>
      <c r="D163" t="s">
        <v>20650</v>
      </c>
      <c r="E163" t="str">
        <f t="shared" si="5"/>
        <v>"colector fronton 156 mm zincat 0.70 mm":3.39,</v>
      </c>
    </row>
    <row r="164" spans="1:5">
      <c r="A164" s="500" t="s">
        <v>11100</v>
      </c>
      <c r="B164" s="500" t="s">
        <v>4336</v>
      </c>
      <c r="C164" t="str">
        <f t="shared" si="4"/>
        <v>$Colector fronton 250 mm Ral 8003 0.45mm$:5.77,</v>
      </c>
      <c r="D164" t="s">
        <v>20651</v>
      </c>
      <c r="E164" t="str">
        <f t="shared" si="5"/>
        <v>"colector fronton 250 mm ral 8003 0.45mm":5.77,</v>
      </c>
    </row>
    <row r="165" spans="1:5">
      <c r="A165" s="500" t="s">
        <v>11101</v>
      </c>
      <c r="B165" s="500" t="s">
        <v>4337</v>
      </c>
      <c r="C165" t="str">
        <f t="shared" si="4"/>
        <v>$Colector fronton 250 mm Grandemat 0.50mm$:5.84,</v>
      </c>
      <c r="D165" t="s">
        <v>20652</v>
      </c>
      <c r="E165" t="str">
        <f t="shared" si="5"/>
        <v>"colector fronton 250 mm grandemat 0.50mm":5.84,</v>
      </c>
    </row>
    <row r="166" spans="1:5">
      <c r="A166" s="500" t="s">
        <v>3877</v>
      </c>
      <c r="B166" s="500" t="s">
        <v>4338</v>
      </c>
      <c r="C166" t="str">
        <f t="shared" si="4"/>
        <v>$Colector fronton 250 mm Lucios 0.40 mm$:3.43,</v>
      </c>
      <c r="D166" t="s">
        <v>20653</v>
      </c>
      <c r="E166" t="str">
        <f t="shared" si="5"/>
        <v>"colector fronton 250 mm lucios 0.40 mm":3.43,</v>
      </c>
    </row>
    <row r="167" spans="1:5">
      <c r="A167" s="500" t="s">
        <v>11102</v>
      </c>
      <c r="B167" s="500" t="s">
        <v>4339</v>
      </c>
      <c r="C167" t="str">
        <f t="shared" si="4"/>
        <v>$Colector fronton 250 mm Lucios 0.45 mm$:4.00,</v>
      </c>
      <c r="D167" t="s">
        <v>20654</v>
      </c>
      <c r="E167" t="str">
        <f t="shared" si="5"/>
        <v>"colector fronton 250 mm lucios 0.45 mm":4.00,</v>
      </c>
    </row>
    <row r="168" spans="1:5">
      <c r="A168" s="500" t="s">
        <v>11103</v>
      </c>
      <c r="B168" s="500" t="s">
        <v>4340</v>
      </c>
      <c r="C168" t="str">
        <f t="shared" si="4"/>
        <v>$Colector fronton 250 mm Lucios 0.50 mm$:4.28,</v>
      </c>
      <c r="D168" t="s">
        <v>20655</v>
      </c>
      <c r="E168" t="str">
        <f t="shared" si="5"/>
        <v>"colector fronton 250 mm lucios 0.50 mm":4.28,</v>
      </c>
    </row>
    <row r="169" spans="1:5">
      <c r="A169" s="500" t="s">
        <v>3932</v>
      </c>
      <c r="B169" s="500" t="s">
        <v>4341</v>
      </c>
      <c r="C169" t="str">
        <f t="shared" si="4"/>
        <v>$Colector fronton 250mm lucios 0.60mm$:4.85,</v>
      </c>
      <c r="D169" t="s">
        <v>20656</v>
      </c>
      <c r="E169" t="str">
        <f t="shared" si="5"/>
        <v>"colector fronton 250mm lucios 0.60mm":4.85,</v>
      </c>
    </row>
    <row r="170" spans="1:5">
      <c r="A170" s="500" t="s">
        <v>3885</v>
      </c>
      <c r="B170" s="500" t="s">
        <v>4342</v>
      </c>
      <c r="C170" t="str">
        <f t="shared" si="4"/>
        <v>$Colector fronton 250 mm Lucios 0.70 mm$:5.90,</v>
      </c>
      <c r="D170" t="s">
        <v>20657</v>
      </c>
      <c r="E170" t="str">
        <f t="shared" si="5"/>
        <v>"colector fronton 250 mm lucios 0.70 mm":5.90,</v>
      </c>
    </row>
    <row r="171" spans="1:5">
      <c r="A171" s="500" t="s">
        <v>6920</v>
      </c>
      <c r="B171" s="500" t="s">
        <v>4343</v>
      </c>
      <c r="C171" t="str">
        <f t="shared" si="4"/>
        <v>$Colector fronton 250 mm Mat 0.40 mm$:3.74,</v>
      </c>
      <c r="D171" t="s">
        <v>20658</v>
      </c>
      <c r="E171" t="str">
        <f t="shared" si="5"/>
        <v>"colector fronton 250 mm mat 0.40 mm":3.74,</v>
      </c>
    </row>
    <row r="172" spans="1:5">
      <c r="A172" s="500" t="s">
        <v>11081</v>
      </c>
      <c r="B172" s="500" t="s">
        <v>4344</v>
      </c>
      <c r="C172" t="str">
        <f t="shared" si="4"/>
        <v>$Colector fronton 250 mm Mat 0.45 mm$:4.27,</v>
      </c>
      <c r="D172" t="s">
        <v>20659</v>
      </c>
      <c r="E172" t="str">
        <f t="shared" si="5"/>
        <v>"colector fronton 250 mm mat 0.45 mm":4.27,</v>
      </c>
    </row>
    <row r="173" spans="1:5">
      <c r="A173" s="500" t="s">
        <v>3836</v>
      </c>
      <c r="B173" s="500" t="s">
        <v>4345</v>
      </c>
      <c r="C173" t="str">
        <f t="shared" si="4"/>
        <v>$Colector fronton 250 mm Mat 0.50 mm$:4.46,</v>
      </c>
      <c r="D173" t="s">
        <v>20660</v>
      </c>
      <c r="E173" t="str">
        <f t="shared" si="5"/>
        <v>"colector fronton 250 mm mat 0.50 mm":4.46,</v>
      </c>
    </row>
    <row r="174" spans="1:5">
      <c r="A174" s="500" t="s">
        <v>11104</v>
      </c>
      <c r="B174" s="500" t="s">
        <v>4346</v>
      </c>
      <c r="C174" t="str">
        <f t="shared" si="4"/>
        <v>$Colector fronton 250 mm Mat 0.60 mm$:5.05,</v>
      </c>
      <c r="D174" t="s">
        <v>20661</v>
      </c>
      <c r="E174" t="str">
        <f t="shared" si="5"/>
        <v>"colector fronton 250 mm mat 0.60 mm":5.05,</v>
      </c>
    </row>
    <row r="175" spans="1:5">
      <c r="A175" s="500" t="s">
        <v>3931</v>
      </c>
      <c r="B175" s="500" t="s">
        <v>4347</v>
      </c>
      <c r="C175" t="str">
        <f t="shared" si="4"/>
        <v>$Colector fronton 250mm Wood 0.45mm$:5.78,</v>
      </c>
      <c r="D175" t="s">
        <v>20662</v>
      </c>
      <c r="E175" t="str">
        <f t="shared" si="5"/>
        <v>"colector fronton 250mm wood 0.45mm":5.78,</v>
      </c>
    </row>
    <row r="176" spans="1:5">
      <c r="A176" s="500" t="s">
        <v>11101</v>
      </c>
      <c r="B176" s="500" t="s">
        <v>7360</v>
      </c>
      <c r="C176" t="str">
        <f t="shared" si="4"/>
        <v>$Colector fronton 250mm Wood 0.50MM$:5.84,</v>
      </c>
      <c r="D176" t="s">
        <v>20663</v>
      </c>
      <c r="E176" t="str">
        <f t="shared" si="5"/>
        <v>"colector fronton 250mm wood 0.50mm":5.84,</v>
      </c>
    </row>
    <row r="177" spans="1:5">
      <c r="A177" s="500" t="s">
        <v>11056</v>
      </c>
      <c r="B177" s="500" t="s">
        <v>4348</v>
      </c>
      <c r="C177" t="str">
        <f t="shared" si="4"/>
        <v>$Colector fronton 250 mm Zincat 0.37 mm$:2.81,</v>
      </c>
      <c r="D177" t="s">
        <v>20664</v>
      </c>
      <c r="E177" t="str">
        <f t="shared" si="5"/>
        <v>"colector fronton 250 mm zincat 0.37 mm":2.81,</v>
      </c>
    </row>
    <row r="178" spans="1:5">
      <c r="A178" s="500" t="s">
        <v>6921</v>
      </c>
      <c r="B178" s="500" t="s">
        <v>4349</v>
      </c>
      <c r="C178" t="str">
        <f t="shared" si="4"/>
        <v>$Colector fronton 250 mm Zincat 0.40 mm$:2.87,</v>
      </c>
      <c r="D178" t="s">
        <v>20665</v>
      </c>
      <c r="E178" t="str">
        <f t="shared" si="5"/>
        <v>"colector fronton 250 mm zincat 0.40 mm":2.87,</v>
      </c>
    </row>
    <row r="179" spans="1:5">
      <c r="A179" s="500" t="s">
        <v>11105</v>
      </c>
      <c r="B179" s="500" t="s">
        <v>4350</v>
      </c>
      <c r="C179" t="str">
        <f t="shared" si="4"/>
        <v>$Colector fronton 250 mm Zincat 0.45 mm$:3.59,</v>
      </c>
      <c r="D179" t="s">
        <v>20666</v>
      </c>
      <c r="E179" t="str">
        <f t="shared" si="5"/>
        <v>"colector fronton 250 mm zincat 0.45 mm":3.59,</v>
      </c>
    </row>
    <row r="180" spans="1:5">
      <c r="A180" s="500" t="s">
        <v>11106</v>
      </c>
      <c r="B180" s="500" t="s">
        <v>4351</v>
      </c>
      <c r="C180" t="str">
        <f t="shared" si="4"/>
        <v>$Colector fronton 250 mm Zincat 0.50 mm$:3.92,</v>
      </c>
      <c r="D180" t="s">
        <v>20667</v>
      </c>
      <c r="E180" t="str">
        <f t="shared" si="5"/>
        <v>"colector fronton 250 mm zincat 0.50 mm":3.92,</v>
      </c>
    </row>
    <row r="181" spans="1:5">
      <c r="A181" s="500" t="s">
        <v>11107</v>
      </c>
      <c r="B181" s="500" t="s">
        <v>4352</v>
      </c>
      <c r="C181" t="str">
        <f t="shared" si="4"/>
        <v>$Colector fronton 250 mm Zincat 0.60 mm$:4.70,</v>
      </c>
      <c r="D181" t="s">
        <v>20668</v>
      </c>
      <c r="E181" t="str">
        <f t="shared" si="5"/>
        <v>"colector fronton 250 mm zincat 0.60 mm":4.70,</v>
      </c>
    </row>
    <row r="182" spans="1:5">
      <c r="A182" s="500" t="s">
        <v>6922</v>
      </c>
      <c r="B182" s="500" t="s">
        <v>4353</v>
      </c>
      <c r="C182" t="str">
        <f t="shared" si="4"/>
        <v>$Colector fronton 250 mm Zincat 0.70 mm$:5.42,</v>
      </c>
      <c r="D182" t="s">
        <v>20669</v>
      </c>
      <c r="E182" t="str">
        <f t="shared" si="5"/>
        <v>"colector fronton 250 mm zincat 0.70 mm":5.42,</v>
      </c>
    </row>
    <row r="183" spans="1:5">
      <c r="A183" s="500" t="s">
        <v>11108</v>
      </c>
      <c r="B183" s="500" t="s">
        <v>4354</v>
      </c>
      <c r="C183" t="str">
        <f t="shared" si="4"/>
        <v>$Coama ungh. indust 312mm 8003 0.45mm$:7.22,</v>
      </c>
      <c r="D183" t="s">
        <v>20670</v>
      </c>
      <c r="E183" t="str">
        <f t="shared" si="5"/>
        <v>"coama ungh. indust 312mm 8003 0.45mm":7.22,</v>
      </c>
    </row>
    <row r="184" spans="1:5">
      <c r="A184" s="500" t="s">
        <v>11109</v>
      </c>
      <c r="B184" s="500" t="s">
        <v>4355</v>
      </c>
      <c r="C184" t="str">
        <f t="shared" si="4"/>
        <v>$Coama ungh. Industr. 312mm GDM 0.50mm$:7.31,</v>
      </c>
      <c r="D184" t="s">
        <v>20671</v>
      </c>
      <c r="E184" t="str">
        <f t="shared" si="5"/>
        <v>"coama ungh. industr. 312mm gdm 0.50mm":7.31,</v>
      </c>
    </row>
    <row r="185" spans="1:5">
      <c r="A185" s="500" t="s">
        <v>11103</v>
      </c>
      <c r="B185" s="500" t="s">
        <v>4356</v>
      </c>
      <c r="C185" t="str">
        <f t="shared" si="4"/>
        <v>$Coama ungh. Indus. 312mm Lucios 0.40mm$:4.28,</v>
      </c>
      <c r="D185" t="s">
        <v>20672</v>
      </c>
      <c r="E185" t="str">
        <f t="shared" si="5"/>
        <v>"coama ungh. indus. 312mm lucios 0.40mm":4.28,</v>
      </c>
    </row>
    <row r="186" spans="1:5">
      <c r="A186" s="500" t="s">
        <v>11110</v>
      </c>
      <c r="B186" s="500" t="s">
        <v>4357</v>
      </c>
      <c r="C186" t="str">
        <f t="shared" si="4"/>
        <v>$Coama ungh. Indus. 312mm Lucios 0.45mm$:5.00,</v>
      </c>
      <c r="D186" t="s">
        <v>20673</v>
      </c>
      <c r="E186" t="str">
        <f t="shared" si="5"/>
        <v>"coama ungh. indus. 312mm lucios 0.45mm":5.00,</v>
      </c>
    </row>
    <row r="187" spans="1:5">
      <c r="A187" s="500" t="s">
        <v>3859</v>
      </c>
      <c r="B187" s="500" t="s">
        <v>4358</v>
      </c>
      <c r="C187" t="str">
        <f t="shared" si="4"/>
        <v>$Coama ungh. Indus. 312mm Lucios 0.50mm$:5.36,</v>
      </c>
      <c r="D187" t="s">
        <v>20674</v>
      </c>
      <c r="E187" t="str">
        <f t="shared" si="5"/>
        <v>"coama ungh. indus. 312mm lucios 0.50mm":5.36,</v>
      </c>
    </row>
    <row r="188" spans="1:5">
      <c r="A188" s="500" t="s">
        <v>6923</v>
      </c>
      <c r="B188" s="500" t="s">
        <v>4359</v>
      </c>
      <c r="C188" t="str">
        <f t="shared" si="4"/>
        <v>$Coama ungh. indust. 312mm lucios 0.60mm$:6.07,</v>
      </c>
      <c r="D188" t="s">
        <v>20675</v>
      </c>
      <c r="E188" t="str">
        <f t="shared" si="5"/>
        <v>"coama ungh. indust. 312mm lucios 0.60mm":6.07,</v>
      </c>
    </row>
    <row r="189" spans="1:5">
      <c r="A189" s="500" t="s">
        <v>11111</v>
      </c>
      <c r="B189" s="500" t="s">
        <v>4360</v>
      </c>
      <c r="C189" t="str">
        <f t="shared" si="4"/>
        <v>$Coama ungh. Indus. 312mm Lucios 0.70mm$:7.38,</v>
      </c>
      <c r="D189" t="s">
        <v>20676</v>
      </c>
      <c r="E189" t="str">
        <f t="shared" si="5"/>
        <v>"coama ungh. indus. 312mm lucios 0.70mm":7.38,</v>
      </c>
    </row>
    <row r="190" spans="1:5">
      <c r="A190" s="500" t="s">
        <v>6924</v>
      </c>
      <c r="B190" s="500" t="s">
        <v>4361</v>
      </c>
      <c r="C190" t="str">
        <f t="shared" si="4"/>
        <v>$Coama Ungh. Indus. 312mm Mat 0.40 mm$:4.67,</v>
      </c>
      <c r="D190" t="s">
        <v>20677</v>
      </c>
      <c r="E190" t="str">
        <f t="shared" si="5"/>
        <v>"coama ungh. indus. 312mm mat 0.40 mm":4.67,</v>
      </c>
    </row>
    <row r="191" spans="1:5">
      <c r="A191" s="500" t="s">
        <v>11112</v>
      </c>
      <c r="B191" s="500" t="s">
        <v>4362</v>
      </c>
      <c r="C191" t="str">
        <f t="shared" si="4"/>
        <v>$Coama ungh. Indust. 312mm Mat 0.45mm$:5.34,</v>
      </c>
      <c r="D191" t="s">
        <v>20678</v>
      </c>
      <c r="E191" t="str">
        <f t="shared" si="5"/>
        <v>"coama ungh. indust. 312mm mat 0.45mm":5.34,</v>
      </c>
    </row>
    <row r="192" spans="1:5">
      <c r="A192" s="500" t="s">
        <v>11113</v>
      </c>
      <c r="B192" s="500" t="s">
        <v>4363</v>
      </c>
      <c r="C192" t="str">
        <f t="shared" si="4"/>
        <v>$Coama ungh. Indust. 312mm Mat 0.50mm$:5.57,</v>
      </c>
      <c r="D192" t="s">
        <v>20679</v>
      </c>
      <c r="E192" t="str">
        <f t="shared" si="5"/>
        <v>"coama ungh. indust. 312mm mat 0.50mm":5.57,</v>
      </c>
    </row>
    <row r="193" spans="1:5">
      <c r="A193" s="500" t="s">
        <v>11114</v>
      </c>
      <c r="B193" s="500" t="s">
        <v>4364</v>
      </c>
      <c r="C193" t="str">
        <f t="shared" si="4"/>
        <v>$Coama ungh. Indust. 312mm Mat 0.60mm$:6.32,</v>
      </c>
      <c r="D193" t="s">
        <v>20680</v>
      </c>
      <c r="E193" t="str">
        <f t="shared" si="5"/>
        <v>"coama ungh. indust. 312mm mat 0.60mm":6.32,</v>
      </c>
    </row>
    <row r="194" spans="1:5">
      <c r="A194" s="500" t="s">
        <v>11115</v>
      </c>
      <c r="B194" s="500" t="s">
        <v>4365</v>
      </c>
      <c r="C194" t="str">
        <f t="shared" ref="C194:C257" si="6">CONCATENATE("$",B194,"$",":",A194,",")</f>
        <v>$Coama ungh. Industr. 312mm Wood 0.45 mm$:7.23,</v>
      </c>
      <c r="D194" t="s">
        <v>20681</v>
      </c>
      <c r="E194" t="str">
        <f t="shared" ref="E194:E257" si="7">LOWER(D194)</f>
        <v>"coama ungh. industr. 312mm wood 0.45 mm":7.23,</v>
      </c>
    </row>
    <row r="195" spans="1:5">
      <c r="A195" s="500" t="s">
        <v>11109</v>
      </c>
      <c r="B195" s="500" t="s">
        <v>7362</v>
      </c>
      <c r="C195" t="str">
        <f t="shared" si="6"/>
        <v>$Coama ungh. Indus.312mm Wood 0.50MM$:7.31,</v>
      </c>
      <c r="D195" t="s">
        <v>20682</v>
      </c>
      <c r="E195" t="str">
        <f t="shared" si="7"/>
        <v>"coama ungh. indus.312mm wood 0.50mm":7.31,</v>
      </c>
    </row>
    <row r="196" spans="1:5">
      <c r="A196" s="500" t="s">
        <v>11116</v>
      </c>
      <c r="B196" s="500" t="s">
        <v>4366</v>
      </c>
      <c r="C196" t="str">
        <f t="shared" si="6"/>
        <v>$Coama ungh. Indust. 312mm ZNC 0.37mm$:3.52,</v>
      </c>
      <c r="D196" t="s">
        <v>20683</v>
      </c>
      <c r="E196" t="str">
        <f t="shared" si="7"/>
        <v>"coama ungh. indust. 312mm znc 0.37mm":3.52,</v>
      </c>
    </row>
    <row r="197" spans="1:5">
      <c r="A197" s="500" t="s">
        <v>11105</v>
      </c>
      <c r="B197" s="500" t="s">
        <v>4367</v>
      </c>
      <c r="C197" t="str">
        <f t="shared" si="6"/>
        <v>$Coama ungh. Indust. 312mm ZNC 0.40mm$:3.59,</v>
      </c>
      <c r="D197" t="s">
        <v>20684</v>
      </c>
      <c r="E197" t="str">
        <f t="shared" si="7"/>
        <v>"coama ungh. indust. 312mm znc 0.40mm":3.59,</v>
      </c>
    </row>
    <row r="198" spans="1:5">
      <c r="A198" s="500" t="s">
        <v>11117</v>
      </c>
      <c r="B198" s="500" t="s">
        <v>4368</v>
      </c>
      <c r="C198" t="str">
        <f t="shared" si="6"/>
        <v>$Coama ungh. Indust. 312mm ZNC 0.45mm$:4.49,</v>
      </c>
      <c r="D198" t="s">
        <v>20685</v>
      </c>
      <c r="E198" t="str">
        <f t="shared" si="7"/>
        <v>"coama ungh. indust. 312mm znc 0.45mm":4.49,</v>
      </c>
    </row>
    <row r="199" spans="1:5">
      <c r="A199" s="500" t="s">
        <v>3893</v>
      </c>
      <c r="B199" s="500" t="s">
        <v>4369</v>
      </c>
      <c r="C199" t="str">
        <f t="shared" si="6"/>
        <v>$Coama ungh. Indust. 312mm ZNC 0.50mm$:4.91,</v>
      </c>
      <c r="D199" t="s">
        <v>20686</v>
      </c>
      <c r="E199" t="str">
        <f t="shared" si="7"/>
        <v>"coama ungh. indust. 312mm znc 0.50mm":4.91,</v>
      </c>
    </row>
    <row r="200" spans="1:5">
      <c r="A200" s="500" t="s">
        <v>11118</v>
      </c>
      <c r="B200" s="500" t="s">
        <v>4370</v>
      </c>
      <c r="C200" t="str">
        <f t="shared" si="6"/>
        <v>$Coama ungh. Indust. 312mm ZNC 0.60mm$:5.88,</v>
      </c>
      <c r="D200" t="s">
        <v>20687</v>
      </c>
      <c r="E200" t="str">
        <f t="shared" si="7"/>
        <v>"coama ungh. indust. 312mm znc 0.60mm":5.88,</v>
      </c>
    </row>
    <row r="201" spans="1:5">
      <c r="A201" s="500" t="s">
        <v>11119</v>
      </c>
      <c r="B201" s="500" t="s">
        <v>4371</v>
      </c>
      <c r="C201" t="str">
        <f t="shared" si="6"/>
        <v>$Coama ungh. Indust. 312mm ZNC 0.70mm$:6.78,</v>
      </c>
      <c r="D201" t="s">
        <v>20688</v>
      </c>
      <c r="E201" t="str">
        <f t="shared" si="7"/>
        <v>"coama ungh. indust. 312mm znc 0.70mm":6.78,</v>
      </c>
    </row>
    <row r="202" spans="1:5">
      <c r="A202" s="500" t="s">
        <v>6926</v>
      </c>
      <c r="B202" s="500" t="s">
        <v>4372</v>
      </c>
      <c r="C202" t="str">
        <f t="shared" si="6"/>
        <v>$Coama ungh. indust 417mm Ral 8003 0.45mm$:9.62,</v>
      </c>
      <c r="D202" t="s">
        <v>20689</v>
      </c>
      <c r="E202" t="str">
        <f t="shared" si="7"/>
        <v>"coama ungh. indust 417mm ral 8003 0.45mm":9.62,</v>
      </c>
    </row>
    <row r="203" spans="1:5">
      <c r="A203" s="500" t="s">
        <v>11120</v>
      </c>
      <c r="B203" s="500" t="s">
        <v>4373</v>
      </c>
      <c r="C203" t="str">
        <f t="shared" si="6"/>
        <v>$Coama ungh. industriala 417mm GDM 0.50mm$:9.74,</v>
      </c>
      <c r="D203" t="s">
        <v>20690</v>
      </c>
      <c r="E203" t="str">
        <f t="shared" si="7"/>
        <v>"coama ungh. industriala 417mm gdm 0.50mm":9.74,</v>
      </c>
    </row>
    <row r="204" spans="1:5">
      <c r="A204" s="500" t="s">
        <v>11121</v>
      </c>
      <c r="B204" s="500" t="s">
        <v>4374</v>
      </c>
      <c r="C204" t="str">
        <f t="shared" si="6"/>
        <v>$Coama ungh. Industr. 417mm Lucios 0.40mm$:5.71,</v>
      </c>
      <c r="D204" t="s">
        <v>20691</v>
      </c>
      <c r="E204" t="str">
        <f t="shared" si="7"/>
        <v>"coama ungh. industr. 417mm lucios 0.40mm":5.71,</v>
      </c>
    </row>
    <row r="205" spans="1:5">
      <c r="A205" s="500" t="s">
        <v>11122</v>
      </c>
      <c r="B205" s="500" t="s">
        <v>4375</v>
      </c>
      <c r="C205" t="str">
        <f t="shared" si="6"/>
        <v>$Coama ungh. Industr. 417mm Lucios 0.45mm$:6.66,</v>
      </c>
      <c r="D205" t="s">
        <v>20692</v>
      </c>
      <c r="E205" t="str">
        <f t="shared" si="7"/>
        <v>"coama ungh. industr. 417mm lucios 0.45mm":6.66,</v>
      </c>
    </row>
    <row r="206" spans="1:5">
      <c r="A206" s="500" t="s">
        <v>11066</v>
      </c>
      <c r="B206" s="500" t="s">
        <v>4376</v>
      </c>
      <c r="C206" t="str">
        <f t="shared" si="6"/>
        <v>$Coama ungh. Industr. 417mm Lucios 0.50mm$:7.14,</v>
      </c>
      <c r="D206" t="s">
        <v>20693</v>
      </c>
      <c r="E206" t="str">
        <f t="shared" si="7"/>
        <v>"coama ungh. industr. 417mm lucios 0.50mm":7.14,</v>
      </c>
    </row>
    <row r="207" spans="1:5">
      <c r="A207" s="500" t="s">
        <v>11123</v>
      </c>
      <c r="B207" s="500" t="s">
        <v>4377</v>
      </c>
      <c r="C207" t="str">
        <f t="shared" si="6"/>
        <v>$Coama ungh. indust. 416mm lucios 0.60mm$:8.09,</v>
      </c>
      <c r="D207" t="s">
        <v>20694</v>
      </c>
      <c r="E207" t="str">
        <f t="shared" si="7"/>
        <v>"coama ungh. indust. 416mm lucios 0.60mm":8.09,</v>
      </c>
    </row>
    <row r="208" spans="1:5">
      <c r="A208" s="500" t="s">
        <v>11124</v>
      </c>
      <c r="B208" s="500" t="s">
        <v>4378</v>
      </c>
      <c r="C208" t="str">
        <f t="shared" si="6"/>
        <v>$Coama ungh. Industr. 417mm Lucios 0.70mm$:9.84,</v>
      </c>
      <c r="D208" t="s">
        <v>20695</v>
      </c>
      <c r="E208" t="str">
        <f t="shared" si="7"/>
        <v>"coama ungh. industr. 417mm lucios 0.70mm":9.84,</v>
      </c>
    </row>
    <row r="209" spans="1:5">
      <c r="A209" s="500" t="s">
        <v>3831</v>
      </c>
      <c r="B209" s="500" t="s">
        <v>4379</v>
      </c>
      <c r="C209" t="str">
        <f t="shared" si="6"/>
        <v>$Coama Ungh. Indus. 417mm Mat 0.40 mm$:6.23,</v>
      </c>
      <c r="D209" t="s">
        <v>20696</v>
      </c>
      <c r="E209" t="str">
        <f t="shared" si="7"/>
        <v>"coama ungh. indus. 417mm mat 0.40 mm":6.23,</v>
      </c>
    </row>
    <row r="210" spans="1:5">
      <c r="A210" s="500" t="s">
        <v>3894</v>
      </c>
      <c r="B210" s="500" t="s">
        <v>4380</v>
      </c>
      <c r="C210" t="str">
        <f t="shared" si="6"/>
        <v>$Coama ungh. industriala 417mm Mat 0.45mm$:7.12,</v>
      </c>
      <c r="D210" t="s">
        <v>20697</v>
      </c>
      <c r="E210" t="str">
        <f t="shared" si="7"/>
        <v>"coama ungh. industriala 417mm mat 0.45mm":7.12,</v>
      </c>
    </row>
    <row r="211" spans="1:5">
      <c r="A211" s="500" t="s">
        <v>3895</v>
      </c>
      <c r="B211" s="500" t="s">
        <v>4381</v>
      </c>
      <c r="C211" t="str">
        <f t="shared" si="6"/>
        <v>$Coama ungh. industriala 417mm Mat 0.50mm$:7.43,</v>
      </c>
      <c r="D211" t="s">
        <v>20698</v>
      </c>
      <c r="E211" t="str">
        <f t="shared" si="7"/>
        <v>"coama ungh. industriala 417mm mat 0.50mm":7.43,</v>
      </c>
    </row>
    <row r="212" spans="1:5">
      <c r="A212" s="500" t="s">
        <v>11125</v>
      </c>
      <c r="B212" s="500" t="s">
        <v>4382</v>
      </c>
      <c r="C212" t="str">
        <f t="shared" si="6"/>
        <v>$Coama ungh. industriala 417mm Mat 0.60mm$:8.42,</v>
      </c>
      <c r="D212" t="s">
        <v>20699</v>
      </c>
      <c r="E212" t="str">
        <f t="shared" si="7"/>
        <v>"coama ungh. industriala 417mm mat 0.60mm":8.42,</v>
      </c>
    </row>
    <row r="213" spans="1:5">
      <c r="A213" s="500" t="s">
        <v>11126</v>
      </c>
      <c r="B213" s="500" t="s">
        <v>4383</v>
      </c>
      <c r="C213" t="str">
        <f t="shared" si="6"/>
        <v>$Coama ungh. industriala 417mm Wood 0.45$:9.64,</v>
      </c>
      <c r="D213" t="s">
        <v>20700</v>
      </c>
      <c r="E213" t="str">
        <f t="shared" si="7"/>
        <v>"coama ungh. industriala 417mm wood 0.45":9.64,</v>
      </c>
    </row>
    <row r="214" spans="1:5">
      <c r="A214" s="500" t="s">
        <v>11120</v>
      </c>
      <c r="B214" s="500" t="s">
        <v>7364</v>
      </c>
      <c r="C214" t="str">
        <f t="shared" si="6"/>
        <v>$Coama ungh. Indus.417mm Wood 0.50MM$:9.74,</v>
      </c>
      <c r="D214" t="s">
        <v>20701</v>
      </c>
      <c r="E214" t="str">
        <f t="shared" si="7"/>
        <v>"coama ungh. indus.417mm wood 0.50mm":9.74,</v>
      </c>
    </row>
    <row r="215" spans="1:5">
      <c r="A215" s="500" t="s">
        <v>6927</v>
      </c>
      <c r="B215" s="500" t="s">
        <v>4384</v>
      </c>
      <c r="C215" t="str">
        <f t="shared" si="6"/>
        <v>$Coama ungh. industriala 417mm ZNC 0.37mm$:4.69,</v>
      </c>
      <c r="D215" t="s">
        <v>20702</v>
      </c>
      <c r="E215" t="str">
        <f t="shared" si="7"/>
        <v>"coama ungh. industriala 417mm znc 0.37mm":4.69,</v>
      </c>
    </row>
    <row r="216" spans="1:5">
      <c r="A216" s="500" t="s">
        <v>11127</v>
      </c>
      <c r="B216" s="500" t="s">
        <v>4385</v>
      </c>
      <c r="C216" t="str">
        <f t="shared" si="6"/>
        <v>$Coama ungh. industriala 417mm ZNC 0.40mm$:4.79,</v>
      </c>
      <c r="D216" t="s">
        <v>20703</v>
      </c>
      <c r="E216" t="str">
        <f t="shared" si="7"/>
        <v>"coama ungh. industriala 417mm znc 0.40mm":4.79,</v>
      </c>
    </row>
    <row r="217" spans="1:5">
      <c r="A217" s="500" t="s">
        <v>11128</v>
      </c>
      <c r="B217" s="500" t="s">
        <v>4386</v>
      </c>
      <c r="C217" t="str">
        <f t="shared" si="6"/>
        <v>$Coama ungh. industriala 417mm ZNC 0.45mm$:5.99,</v>
      </c>
      <c r="D217" t="s">
        <v>20704</v>
      </c>
      <c r="E217" t="str">
        <f t="shared" si="7"/>
        <v>"coama ungh. industriala 417mm znc 0.45mm":5.99,</v>
      </c>
    </row>
    <row r="218" spans="1:5">
      <c r="A218" s="500" t="s">
        <v>11129</v>
      </c>
      <c r="B218" s="500" t="s">
        <v>4387</v>
      </c>
      <c r="C218" t="str">
        <f t="shared" si="6"/>
        <v>$Coama ungh. industriala 417mm ZNC 0.50mm$:6.54,</v>
      </c>
      <c r="D218" t="s">
        <v>20705</v>
      </c>
      <c r="E218" t="str">
        <f t="shared" si="7"/>
        <v>"coama ungh. industriala 417mm znc 0.50mm":6.54,</v>
      </c>
    </row>
    <row r="219" spans="1:5">
      <c r="A219" s="500" t="s">
        <v>11130</v>
      </c>
      <c r="B219" s="500" t="s">
        <v>4388</v>
      </c>
      <c r="C219" t="str">
        <f t="shared" si="6"/>
        <v>$Coama ungh. industriala 417mm ZNC 0.60mm$:7.84,</v>
      </c>
      <c r="D219" t="s">
        <v>20706</v>
      </c>
      <c r="E219" t="str">
        <f t="shared" si="7"/>
        <v>"coama ungh. industriala 417mm znc 0.60mm":7.84,</v>
      </c>
    </row>
    <row r="220" spans="1:5">
      <c r="A220" s="500" t="s">
        <v>11131</v>
      </c>
      <c r="B220" s="500" t="s">
        <v>4389</v>
      </c>
      <c r="C220" t="str">
        <f t="shared" si="6"/>
        <v>$Coama ungh. industriala 417mm ZNC 0.70mm$:9.04,</v>
      </c>
      <c r="D220" t="s">
        <v>20707</v>
      </c>
      <c r="E220" t="str">
        <f t="shared" si="7"/>
        <v>"coama ungh. industriala 417mm znc 0.70mm":9.04,</v>
      </c>
    </row>
    <row r="221" spans="1:5">
      <c r="A221" s="500" t="s">
        <v>11100</v>
      </c>
      <c r="B221" s="500" t="s">
        <v>4390</v>
      </c>
      <c r="C221" t="str">
        <f t="shared" si="6"/>
        <v>$Coltar industrial 250mm RAL 8003 0.45mm$:5.77,</v>
      </c>
      <c r="D221" t="s">
        <v>20708</v>
      </c>
      <c r="E221" t="str">
        <f t="shared" si="7"/>
        <v>"coltar industrial 250mm ral 8003 0.45mm":5.77,</v>
      </c>
    </row>
    <row r="222" spans="1:5">
      <c r="A222" s="500" t="s">
        <v>11101</v>
      </c>
      <c r="B222" s="500" t="s">
        <v>4391</v>
      </c>
      <c r="C222" t="str">
        <f t="shared" si="6"/>
        <v>$Coltar industrial 250mm Grandemat 0.50mm$:5.84,</v>
      </c>
      <c r="D222" t="s">
        <v>20709</v>
      </c>
      <c r="E222" t="str">
        <f t="shared" si="7"/>
        <v>"coltar industrial 250mm grandemat 0.50mm":5.84,</v>
      </c>
    </row>
    <row r="223" spans="1:5">
      <c r="A223" s="500" t="s">
        <v>3877</v>
      </c>
      <c r="B223" s="500" t="s">
        <v>4392</v>
      </c>
      <c r="C223" t="str">
        <f t="shared" si="6"/>
        <v>$Coltar industrial 250mm Lucios 0.40mm$:3.43,</v>
      </c>
      <c r="D223" t="s">
        <v>20710</v>
      </c>
      <c r="E223" t="str">
        <f t="shared" si="7"/>
        <v>"coltar industrial 250mm lucios 0.40mm":3.43,</v>
      </c>
    </row>
    <row r="224" spans="1:5">
      <c r="A224" s="500" t="s">
        <v>11102</v>
      </c>
      <c r="B224" s="500" t="s">
        <v>4393</v>
      </c>
      <c r="C224" t="str">
        <f t="shared" si="6"/>
        <v>$Coltar industrial 250mm Lucios 0.45mm$:4.00,</v>
      </c>
      <c r="D224" t="s">
        <v>20711</v>
      </c>
      <c r="E224" t="str">
        <f t="shared" si="7"/>
        <v>"coltar industrial 250mm lucios 0.45mm":4.00,</v>
      </c>
    </row>
    <row r="225" spans="1:5">
      <c r="A225" s="500" t="s">
        <v>11103</v>
      </c>
      <c r="B225" s="500" t="s">
        <v>4394</v>
      </c>
      <c r="C225" t="str">
        <f t="shared" si="6"/>
        <v>$Coltar industrial 250mm Lucios 0.50mm$:4.28,</v>
      </c>
      <c r="D225" t="s">
        <v>20712</v>
      </c>
      <c r="E225" t="str">
        <f t="shared" si="7"/>
        <v>"coltar industrial 250mm lucios 0.50mm":4.28,</v>
      </c>
    </row>
    <row r="226" spans="1:5">
      <c r="A226" s="500" t="s">
        <v>3932</v>
      </c>
      <c r="B226" s="500" t="s">
        <v>4395</v>
      </c>
      <c r="C226" t="str">
        <f t="shared" si="6"/>
        <v>$Coltar industrial 250mm lucios 0.60mm$:4.85,</v>
      </c>
      <c r="D226" t="s">
        <v>20713</v>
      </c>
      <c r="E226" t="str">
        <f t="shared" si="7"/>
        <v>"coltar industrial 250mm lucios 0.60mm":4.85,</v>
      </c>
    </row>
    <row r="227" spans="1:5">
      <c r="A227" s="500" t="s">
        <v>3885</v>
      </c>
      <c r="B227" s="500" t="s">
        <v>4396</v>
      </c>
      <c r="C227" t="str">
        <f t="shared" si="6"/>
        <v>$Coltar industrial 250mm Lucios 0.70mm$:5.90,</v>
      </c>
      <c r="D227" t="s">
        <v>20714</v>
      </c>
      <c r="E227" t="str">
        <f t="shared" si="7"/>
        <v>"coltar industrial 250mm lucios 0.70mm":5.90,</v>
      </c>
    </row>
    <row r="228" spans="1:5">
      <c r="A228" s="500" t="s">
        <v>6920</v>
      </c>
      <c r="B228" s="500" t="s">
        <v>4397</v>
      </c>
      <c r="C228" t="str">
        <f t="shared" si="6"/>
        <v>$Coltar industrial 250mm Mat 0.40 mm$:3.74,</v>
      </c>
      <c r="D228" t="s">
        <v>20715</v>
      </c>
      <c r="E228" t="str">
        <f t="shared" si="7"/>
        <v>"coltar industrial 250mm mat 0.40 mm":3.74,</v>
      </c>
    </row>
    <row r="229" spans="1:5">
      <c r="A229" s="500" t="s">
        <v>11081</v>
      </c>
      <c r="B229" s="500" t="s">
        <v>4398</v>
      </c>
      <c r="C229" t="str">
        <f t="shared" si="6"/>
        <v>$Coltar industrial 250mm Mat 0.45mm$:4.27,</v>
      </c>
      <c r="D229" t="s">
        <v>20716</v>
      </c>
      <c r="E229" t="str">
        <f t="shared" si="7"/>
        <v>"coltar industrial 250mm mat 0.45mm":4.27,</v>
      </c>
    </row>
    <row r="230" spans="1:5">
      <c r="A230" s="500" t="s">
        <v>3836</v>
      </c>
      <c r="B230" s="500" t="s">
        <v>4399</v>
      </c>
      <c r="C230" t="str">
        <f t="shared" si="6"/>
        <v>$Coltar industrial 250mm Mat 0.50mm$:4.46,</v>
      </c>
      <c r="D230" t="s">
        <v>20717</v>
      </c>
      <c r="E230" t="str">
        <f t="shared" si="7"/>
        <v>"coltar industrial 250mm mat 0.50mm":4.46,</v>
      </c>
    </row>
    <row r="231" spans="1:5">
      <c r="A231" s="500" t="s">
        <v>11104</v>
      </c>
      <c r="B231" s="500" t="s">
        <v>4400</v>
      </c>
      <c r="C231" t="str">
        <f t="shared" si="6"/>
        <v>$Coltar industrial 250mm Mat 0.60mm$:5.05,</v>
      </c>
      <c r="D231" t="s">
        <v>20718</v>
      </c>
      <c r="E231" t="str">
        <f t="shared" si="7"/>
        <v>"coltar industrial 250mm mat 0.60mm":5.05,</v>
      </c>
    </row>
    <row r="232" spans="1:5">
      <c r="A232" s="500" t="s">
        <v>3931</v>
      </c>
      <c r="B232" s="500" t="s">
        <v>4401</v>
      </c>
      <c r="C232" t="str">
        <f t="shared" si="6"/>
        <v>$Coltar industrial 250mm Wood 0.45 mm$:5.78,</v>
      </c>
      <c r="D232" t="s">
        <v>20719</v>
      </c>
      <c r="E232" t="str">
        <f t="shared" si="7"/>
        <v>"coltar industrial 250mm wood 0.45 mm":5.78,</v>
      </c>
    </row>
    <row r="233" spans="1:5">
      <c r="A233" s="500" t="s">
        <v>11101</v>
      </c>
      <c r="B233" s="500" t="s">
        <v>7366</v>
      </c>
      <c r="C233" t="str">
        <f t="shared" si="6"/>
        <v>$Coltar industrial 250mm Wood 0.50MM$:5.84,</v>
      </c>
      <c r="D233" t="s">
        <v>20720</v>
      </c>
      <c r="E233" t="str">
        <f t="shared" si="7"/>
        <v>"coltar industrial 250mm wood 0.50mm":5.84,</v>
      </c>
    </row>
    <row r="234" spans="1:5">
      <c r="A234" s="500" t="s">
        <v>11056</v>
      </c>
      <c r="B234" s="500" t="s">
        <v>4402</v>
      </c>
      <c r="C234" t="str">
        <f t="shared" si="6"/>
        <v>$Coltar industrial 250mm Zincat 0.37mm$:2.81,</v>
      </c>
      <c r="D234" t="s">
        <v>20721</v>
      </c>
      <c r="E234" t="str">
        <f t="shared" si="7"/>
        <v>"coltar industrial 250mm zincat 0.37mm":2.81,</v>
      </c>
    </row>
    <row r="235" spans="1:5">
      <c r="A235" s="500" t="s">
        <v>6921</v>
      </c>
      <c r="B235" s="500" t="s">
        <v>4403</v>
      </c>
      <c r="C235" t="str">
        <f t="shared" si="6"/>
        <v>$Coltar industrial 250mm Zincat 0.40mm$:2.87,</v>
      </c>
      <c r="D235" t="s">
        <v>20722</v>
      </c>
      <c r="E235" t="str">
        <f t="shared" si="7"/>
        <v>"coltar industrial 250mm zincat 0.40mm":2.87,</v>
      </c>
    </row>
    <row r="236" spans="1:5">
      <c r="A236" s="500" t="s">
        <v>11105</v>
      </c>
      <c r="B236" s="500" t="s">
        <v>4404</v>
      </c>
      <c r="C236" t="str">
        <f t="shared" si="6"/>
        <v>$Coltar industrial 250mm Zincat 0.45mm$:3.59,</v>
      </c>
      <c r="D236" t="s">
        <v>20723</v>
      </c>
      <c r="E236" t="str">
        <f t="shared" si="7"/>
        <v>"coltar industrial 250mm zincat 0.45mm":3.59,</v>
      </c>
    </row>
    <row r="237" spans="1:5">
      <c r="A237" s="500" t="s">
        <v>11106</v>
      </c>
      <c r="B237" s="500" t="s">
        <v>4405</v>
      </c>
      <c r="C237" t="str">
        <f t="shared" si="6"/>
        <v>$Coltar industrial 250mm Zincat 0.50mm$:3.92,</v>
      </c>
      <c r="D237" t="s">
        <v>20724</v>
      </c>
      <c r="E237" t="str">
        <f t="shared" si="7"/>
        <v>"coltar industrial 250mm zincat 0.50mm":3.92,</v>
      </c>
    </row>
    <row r="238" spans="1:5">
      <c r="A238" s="500" t="s">
        <v>11107</v>
      </c>
      <c r="B238" s="500" t="s">
        <v>4406</v>
      </c>
      <c r="C238" t="str">
        <f t="shared" si="6"/>
        <v>$Coltar industrial 250mm Zincat 0.60mm$:4.70,</v>
      </c>
      <c r="D238" t="s">
        <v>20725</v>
      </c>
      <c r="E238" t="str">
        <f t="shared" si="7"/>
        <v>"coltar industrial 250mm zincat 0.60mm":4.70,</v>
      </c>
    </row>
    <row r="239" spans="1:5">
      <c r="A239" s="500" t="s">
        <v>6922</v>
      </c>
      <c r="B239" s="500" t="s">
        <v>4407</v>
      </c>
      <c r="C239" t="str">
        <f t="shared" si="6"/>
        <v>$Coltar industrial 250mm Zincat 0.70mm$:5.42,</v>
      </c>
      <c r="D239" t="s">
        <v>20726</v>
      </c>
      <c r="E239" t="str">
        <f t="shared" si="7"/>
        <v>"coltar industrial 250mm zincat 0.70mm":5.42,</v>
      </c>
    </row>
    <row r="240" spans="1:5">
      <c r="A240" s="500" t="s">
        <v>11108</v>
      </c>
      <c r="B240" s="500" t="s">
        <v>4408</v>
      </c>
      <c r="C240" t="str">
        <f t="shared" si="6"/>
        <v>$Coltar industrial 312mm RAL8003 0.45mm$:7.22,</v>
      </c>
      <c r="D240" t="s">
        <v>20727</v>
      </c>
      <c r="E240" t="str">
        <f t="shared" si="7"/>
        <v>"coltar industrial 312mm ral8003 0.45mm":7.22,</v>
      </c>
    </row>
    <row r="241" spans="1:5">
      <c r="A241" s="500" t="s">
        <v>11109</v>
      </c>
      <c r="B241" s="500" t="s">
        <v>4409</v>
      </c>
      <c r="C241" t="str">
        <f t="shared" si="6"/>
        <v>$Coltar industrial 312mm GDM 0.50mm$:7.31,</v>
      </c>
      <c r="D241" t="s">
        <v>20728</v>
      </c>
      <c r="E241" t="str">
        <f t="shared" si="7"/>
        <v>"coltar industrial 312mm gdm 0.50mm":7.31,</v>
      </c>
    </row>
    <row r="242" spans="1:5">
      <c r="A242" s="500" t="s">
        <v>11103</v>
      </c>
      <c r="B242" s="500" t="s">
        <v>4410</v>
      </c>
      <c r="C242" t="str">
        <f t="shared" si="6"/>
        <v>$Coltar industrial 312mm Lucios 0.40mm$:4.28,</v>
      </c>
      <c r="D242" t="s">
        <v>20729</v>
      </c>
      <c r="E242" t="str">
        <f t="shared" si="7"/>
        <v>"coltar industrial 312mm lucios 0.40mm":4.28,</v>
      </c>
    </row>
    <row r="243" spans="1:5">
      <c r="A243" s="500" t="s">
        <v>11110</v>
      </c>
      <c r="B243" s="500" t="s">
        <v>4411</v>
      </c>
      <c r="C243" t="str">
        <f t="shared" si="6"/>
        <v>$Coltar industrial 312mm Lucios 0.45mm$:5.00,</v>
      </c>
      <c r="D243" t="s">
        <v>20730</v>
      </c>
      <c r="E243" t="str">
        <f t="shared" si="7"/>
        <v>"coltar industrial 312mm lucios 0.45mm":5.00,</v>
      </c>
    </row>
    <row r="244" spans="1:5">
      <c r="A244" s="500" t="s">
        <v>3859</v>
      </c>
      <c r="B244" s="500" t="s">
        <v>4412</v>
      </c>
      <c r="C244" t="str">
        <f t="shared" si="6"/>
        <v>$Coltar industrial 312mm Lucios 0.50mm$:5.36,</v>
      </c>
      <c r="D244" t="s">
        <v>20731</v>
      </c>
      <c r="E244" t="str">
        <f t="shared" si="7"/>
        <v>"coltar industrial 312mm lucios 0.50mm":5.36,</v>
      </c>
    </row>
    <row r="245" spans="1:5">
      <c r="A245" s="500" t="s">
        <v>6923</v>
      </c>
      <c r="B245" s="500" t="s">
        <v>4413</v>
      </c>
      <c r="C245" t="str">
        <f t="shared" si="6"/>
        <v>$Coltar industrial 312mm lucios 0.60mm$:6.07,</v>
      </c>
      <c r="D245" t="s">
        <v>20732</v>
      </c>
      <c r="E245" t="str">
        <f t="shared" si="7"/>
        <v>"coltar industrial 312mm lucios 0.60mm":6.07,</v>
      </c>
    </row>
    <row r="246" spans="1:5">
      <c r="A246" s="500" t="s">
        <v>11111</v>
      </c>
      <c r="B246" s="500" t="s">
        <v>4414</v>
      </c>
      <c r="C246" t="str">
        <f t="shared" si="6"/>
        <v>$Coltar industrial 312mm Lucios 0.70mm$:7.38,</v>
      </c>
      <c r="D246" t="s">
        <v>20733</v>
      </c>
      <c r="E246" t="str">
        <f t="shared" si="7"/>
        <v>"coltar industrial 312mm lucios 0.70mm":7.38,</v>
      </c>
    </row>
    <row r="247" spans="1:5">
      <c r="A247" s="500" t="s">
        <v>6924</v>
      </c>
      <c r="B247" s="500" t="s">
        <v>4415</v>
      </c>
      <c r="C247" t="str">
        <f t="shared" si="6"/>
        <v>$Coltar industrial 312mm Mat 0.40 mm$:4.67,</v>
      </c>
      <c r="D247" t="s">
        <v>20734</v>
      </c>
      <c r="E247" t="str">
        <f t="shared" si="7"/>
        <v>"coltar industrial 312mm mat 0.40 mm":4.67,</v>
      </c>
    </row>
    <row r="248" spans="1:5">
      <c r="A248" s="500" t="s">
        <v>11112</v>
      </c>
      <c r="B248" s="500" t="s">
        <v>4416</v>
      </c>
      <c r="C248" t="str">
        <f t="shared" si="6"/>
        <v>$Coltar industrial 312mm Mat 0.45mm$:5.34,</v>
      </c>
      <c r="D248" t="s">
        <v>20735</v>
      </c>
      <c r="E248" t="str">
        <f t="shared" si="7"/>
        <v>"coltar industrial 312mm mat 0.45mm":5.34,</v>
      </c>
    </row>
    <row r="249" spans="1:5">
      <c r="A249" s="500" t="s">
        <v>11113</v>
      </c>
      <c r="B249" s="500" t="s">
        <v>4417</v>
      </c>
      <c r="C249" t="str">
        <f t="shared" si="6"/>
        <v>$Coltar industrial 312mm Mat 0.50mm$:5.57,</v>
      </c>
      <c r="D249" t="s">
        <v>20736</v>
      </c>
      <c r="E249" t="str">
        <f t="shared" si="7"/>
        <v>"coltar industrial 312mm mat 0.50mm":5.57,</v>
      </c>
    </row>
    <row r="250" spans="1:5">
      <c r="A250" s="500" t="s">
        <v>11114</v>
      </c>
      <c r="B250" s="500" t="s">
        <v>4418</v>
      </c>
      <c r="C250" t="str">
        <f t="shared" si="6"/>
        <v>$Coltar industrial 312mm Mat 0.60mm$:6.32,</v>
      </c>
      <c r="D250" t="s">
        <v>20737</v>
      </c>
      <c r="E250" t="str">
        <f t="shared" si="7"/>
        <v>"coltar industrial 312mm mat 0.60mm":6.32,</v>
      </c>
    </row>
    <row r="251" spans="1:5">
      <c r="A251" s="500" t="s">
        <v>11115</v>
      </c>
      <c r="B251" s="500" t="s">
        <v>4419</v>
      </c>
      <c r="C251" t="str">
        <f t="shared" si="6"/>
        <v>$Coltar industrial 312mm Wood 0.45 mm$:7.23,</v>
      </c>
      <c r="D251" t="s">
        <v>20738</v>
      </c>
      <c r="E251" t="str">
        <f t="shared" si="7"/>
        <v>"coltar industrial 312mm wood 0.45 mm":7.23,</v>
      </c>
    </row>
    <row r="252" spans="1:5">
      <c r="A252" s="500" t="s">
        <v>11109</v>
      </c>
      <c r="B252" s="500" t="s">
        <v>7368</v>
      </c>
      <c r="C252" t="str">
        <f t="shared" si="6"/>
        <v>$Coltar industrial 312mm Wood 0.50MM$:7.31,</v>
      </c>
      <c r="D252" t="s">
        <v>20739</v>
      </c>
      <c r="E252" t="str">
        <f t="shared" si="7"/>
        <v>"coltar industrial 312mm wood 0.50mm":7.31,</v>
      </c>
    </row>
    <row r="253" spans="1:5">
      <c r="A253" s="500" t="s">
        <v>11116</v>
      </c>
      <c r="B253" s="500" t="s">
        <v>4420</v>
      </c>
      <c r="C253" t="str">
        <f t="shared" si="6"/>
        <v>$Coltar industrial 312mm Zincat 0.37mm$:3.52,</v>
      </c>
      <c r="D253" t="s">
        <v>20740</v>
      </c>
      <c r="E253" t="str">
        <f t="shared" si="7"/>
        <v>"coltar industrial 312mm zincat 0.37mm":3.52,</v>
      </c>
    </row>
    <row r="254" spans="1:5">
      <c r="A254" s="500" t="s">
        <v>11105</v>
      </c>
      <c r="B254" s="500" t="s">
        <v>4421</v>
      </c>
      <c r="C254" t="str">
        <f t="shared" si="6"/>
        <v>$Coltar industrial 312mm Zincat 0.40mm$:3.59,</v>
      </c>
      <c r="D254" t="s">
        <v>20741</v>
      </c>
      <c r="E254" t="str">
        <f t="shared" si="7"/>
        <v>"coltar industrial 312mm zincat 0.40mm":3.59,</v>
      </c>
    </row>
    <row r="255" spans="1:5">
      <c r="A255" s="500" t="s">
        <v>11117</v>
      </c>
      <c r="B255" s="500" t="s">
        <v>4422</v>
      </c>
      <c r="C255" t="str">
        <f t="shared" si="6"/>
        <v>$Coltar industrial 312mm Zincat 0.45mm$:4.49,</v>
      </c>
      <c r="D255" t="s">
        <v>20742</v>
      </c>
      <c r="E255" t="str">
        <f t="shared" si="7"/>
        <v>"coltar industrial 312mm zincat 0.45mm":4.49,</v>
      </c>
    </row>
    <row r="256" spans="1:5">
      <c r="A256" s="500" t="s">
        <v>3893</v>
      </c>
      <c r="B256" s="500" t="s">
        <v>4423</v>
      </c>
      <c r="C256" t="str">
        <f t="shared" si="6"/>
        <v>$Coltar industrial 312mm Zincat 0.50mm$:4.91,</v>
      </c>
      <c r="D256" t="s">
        <v>20743</v>
      </c>
      <c r="E256" t="str">
        <f t="shared" si="7"/>
        <v>"coltar industrial 312mm zincat 0.50mm":4.91,</v>
      </c>
    </row>
    <row r="257" spans="1:5">
      <c r="A257" s="500" t="s">
        <v>11118</v>
      </c>
      <c r="B257" s="500" t="s">
        <v>4424</v>
      </c>
      <c r="C257" t="str">
        <f t="shared" si="6"/>
        <v>$Coltar industrial 312mm Zincat 0.60mm$:5.88,</v>
      </c>
      <c r="D257" t="s">
        <v>20744</v>
      </c>
      <c r="E257" t="str">
        <f t="shared" si="7"/>
        <v>"coltar industrial 312mm zincat 0.60mm":5.88,</v>
      </c>
    </row>
    <row r="258" spans="1:5">
      <c r="A258" s="500" t="s">
        <v>11119</v>
      </c>
      <c r="B258" s="500" t="s">
        <v>4425</v>
      </c>
      <c r="C258" t="str">
        <f t="shared" ref="C258:C321" si="8">CONCATENATE("$",B258,"$",":",A258,",")</f>
        <v>$Coltar industrial 312mm Zincat 0.70mm$:6.78,</v>
      </c>
      <c r="D258" t="s">
        <v>20745</v>
      </c>
      <c r="E258" t="str">
        <f t="shared" ref="E258:E321" si="9">LOWER(D258)</f>
        <v>"coltar industrial 312mm zincat 0.70mm":6.78,</v>
      </c>
    </row>
    <row r="259" spans="1:5">
      <c r="A259" s="500" t="s">
        <v>6926</v>
      </c>
      <c r="B259" s="500" t="s">
        <v>4426</v>
      </c>
      <c r="C259" t="str">
        <f t="shared" si="8"/>
        <v>$Coltar industrial 417mm RAL 8003 0.45mm$:9.62,</v>
      </c>
      <c r="D259" t="s">
        <v>20746</v>
      </c>
      <c r="E259" t="str">
        <f t="shared" si="9"/>
        <v>"coltar industrial 417mm ral 8003 0.45mm":9.62,</v>
      </c>
    </row>
    <row r="260" spans="1:5">
      <c r="A260" s="500" t="s">
        <v>11120</v>
      </c>
      <c r="B260" s="500" t="s">
        <v>4427</v>
      </c>
      <c r="C260" t="str">
        <f t="shared" si="8"/>
        <v>$Coltar industrial 417mm Grandemat 0.50mm$:9.74,</v>
      </c>
      <c r="D260" t="s">
        <v>20747</v>
      </c>
      <c r="E260" t="str">
        <f t="shared" si="9"/>
        <v>"coltar industrial 417mm grandemat 0.50mm":9.74,</v>
      </c>
    </row>
    <row r="261" spans="1:5">
      <c r="A261" s="500" t="s">
        <v>11121</v>
      </c>
      <c r="B261" s="500" t="s">
        <v>4428</v>
      </c>
      <c r="C261" t="str">
        <f t="shared" si="8"/>
        <v>$Coltar industrial 417mm Lucios 0.40mm$:5.71,</v>
      </c>
      <c r="D261" t="s">
        <v>20748</v>
      </c>
      <c r="E261" t="str">
        <f t="shared" si="9"/>
        <v>"coltar industrial 417mm lucios 0.40mm":5.71,</v>
      </c>
    </row>
    <row r="262" spans="1:5">
      <c r="A262" s="500" t="s">
        <v>11122</v>
      </c>
      <c r="B262" s="500" t="s">
        <v>4429</v>
      </c>
      <c r="C262" t="str">
        <f t="shared" si="8"/>
        <v>$Coltar industrial 417mm Lucios 0.45mm$:6.66,</v>
      </c>
      <c r="D262" t="s">
        <v>20749</v>
      </c>
      <c r="E262" t="str">
        <f t="shared" si="9"/>
        <v>"coltar industrial 417mm lucios 0.45mm":6.66,</v>
      </c>
    </row>
    <row r="263" spans="1:5">
      <c r="A263" s="500" t="s">
        <v>11066</v>
      </c>
      <c r="B263" s="500" t="s">
        <v>4430</v>
      </c>
      <c r="C263" t="str">
        <f t="shared" si="8"/>
        <v>$Coltar industrial 417mm Lucios 0.50mm$:7.14,</v>
      </c>
      <c r="D263" t="s">
        <v>20750</v>
      </c>
      <c r="E263" t="str">
        <f t="shared" si="9"/>
        <v>"coltar industrial 417mm lucios 0.50mm":7.14,</v>
      </c>
    </row>
    <row r="264" spans="1:5">
      <c r="A264" s="500" t="s">
        <v>11123</v>
      </c>
      <c r="B264" s="500" t="s">
        <v>4431</v>
      </c>
      <c r="C264" t="str">
        <f t="shared" si="8"/>
        <v>$Coltar industrial 416mm lucios 0.60mm$:8.09,</v>
      </c>
      <c r="D264" t="s">
        <v>20751</v>
      </c>
      <c r="E264" t="str">
        <f t="shared" si="9"/>
        <v>"coltar industrial 416mm lucios 0.60mm":8.09,</v>
      </c>
    </row>
    <row r="265" spans="1:5">
      <c r="A265" s="500" t="s">
        <v>11124</v>
      </c>
      <c r="B265" s="500" t="s">
        <v>4432</v>
      </c>
      <c r="C265" t="str">
        <f t="shared" si="8"/>
        <v>$Coltar industrial 417mm Lucios 0.70mm$:9.84,</v>
      </c>
      <c r="D265" t="s">
        <v>20752</v>
      </c>
      <c r="E265" t="str">
        <f t="shared" si="9"/>
        <v>"coltar industrial 417mm lucios 0.70mm":9.84,</v>
      </c>
    </row>
    <row r="266" spans="1:5">
      <c r="A266" s="500" t="s">
        <v>3831</v>
      </c>
      <c r="B266" s="500" t="s">
        <v>4433</v>
      </c>
      <c r="C266" t="str">
        <f t="shared" si="8"/>
        <v>$Coltar industrial 417mm Mat 0.40 mm$:6.23,</v>
      </c>
      <c r="D266" t="s">
        <v>20753</v>
      </c>
      <c r="E266" t="str">
        <f t="shared" si="9"/>
        <v>"coltar industrial 417mm mat 0.40 mm":6.23,</v>
      </c>
    </row>
    <row r="267" spans="1:5">
      <c r="A267" s="500" t="s">
        <v>3894</v>
      </c>
      <c r="B267" s="500" t="s">
        <v>4434</v>
      </c>
      <c r="C267" t="str">
        <f t="shared" si="8"/>
        <v>$Coltar industrial 417mm Mat 0.45mm$:7.12,</v>
      </c>
      <c r="D267" t="s">
        <v>20754</v>
      </c>
      <c r="E267" t="str">
        <f t="shared" si="9"/>
        <v>"coltar industrial 417mm mat 0.45mm":7.12,</v>
      </c>
    </row>
    <row r="268" spans="1:5">
      <c r="A268" s="500" t="s">
        <v>3895</v>
      </c>
      <c r="B268" s="500" t="s">
        <v>4435</v>
      </c>
      <c r="C268" t="str">
        <f t="shared" si="8"/>
        <v>$Coltar industrial 417mm Mat 0.50mm$:7.43,</v>
      </c>
      <c r="D268" t="s">
        <v>20755</v>
      </c>
      <c r="E268" t="str">
        <f t="shared" si="9"/>
        <v>"coltar industrial 417mm mat 0.50mm":7.43,</v>
      </c>
    </row>
    <row r="269" spans="1:5">
      <c r="A269" s="500" t="s">
        <v>11125</v>
      </c>
      <c r="B269" s="500" t="s">
        <v>4436</v>
      </c>
      <c r="C269" t="str">
        <f t="shared" si="8"/>
        <v>$Coltar industrial 417mm Mat 0.60mm$:8.42,</v>
      </c>
      <c r="D269" t="s">
        <v>20756</v>
      </c>
      <c r="E269" t="str">
        <f t="shared" si="9"/>
        <v>"coltar industrial 417mm mat 0.60mm":8.42,</v>
      </c>
    </row>
    <row r="270" spans="1:5">
      <c r="A270" s="500" t="s">
        <v>11126</v>
      </c>
      <c r="B270" s="500" t="s">
        <v>4437</v>
      </c>
      <c r="C270" t="str">
        <f t="shared" si="8"/>
        <v>$Coltar industrial 417mm Wood 0.45 mm$:9.64,</v>
      </c>
      <c r="D270" t="s">
        <v>20757</v>
      </c>
      <c r="E270" t="str">
        <f t="shared" si="9"/>
        <v>"coltar industrial 417mm wood 0.45 mm":9.64,</v>
      </c>
    </row>
    <row r="271" spans="1:5">
      <c r="A271" s="500" t="s">
        <v>11120</v>
      </c>
      <c r="B271" s="500" t="s">
        <v>7370</v>
      </c>
      <c r="C271" t="str">
        <f t="shared" si="8"/>
        <v>$Coltar industrial 417mm Wood 0.50MM$:9.74,</v>
      </c>
      <c r="D271" t="s">
        <v>20758</v>
      </c>
      <c r="E271" t="str">
        <f t="shared" si="9"/>
        <v>"coltar industrial 417mm wood 0.50mm":9.74,</v>
      </c>
    </row>
    <row r="272" spans="1:5">
      <c r="A272" s="500" t="s">
        <v>6927</v>
      </c>
      <c r="B272" s="500" t="s">
        <v>4438</v>
      </c>
      <c r="C272" t="str">
        <f t="shared" si="8"/>
        <v>$Coltar industrial 417mm Zincat 0.37mm$:4.69,</v>
      </c>
      <c r="D272" t="s">
        <v>20759</v>
      </c>
      <c r="E272" t="str">
        <f t="shared" si="9"/>
        <v>"coltar industrial 417mm zincat 0.37mm":4.69,</v>
      </c>
    </row>
    <row r="273" spans="1:5">
      <c r="A273" s="500" t="s">
        <v>11127</v>
      </c>
      <c r="B273" s="500" t="s">
        <v>4439</v>
      </c>
      <c r="C273" t="str">
        <f t="shared" si="8"/>
        <v>$Coltar industrial 417mm Zincat 0.40mm$:4.79,</v>
      </c>
      <c r="D273" t="s">
        <v>20760</v>
      </c>
      <c r="E273" t="str">
        <f t="shared" si="9"/>
        <v>"coltar industrial 417mm zincat 0.40mm":4.79,</v>
      </c>
    </row>
    <row r="274" spans="1:5">
      <c r="A274" s="500" t="s">
        <v>11128</v>
      </c>
      <c r="B274" s="500" t="s">
        <v>4440</v>
      </c>
      <c r="C274" t="str">
        <f t="shared" si="8"/>
        <v>$Coltar industrial 417mm Zincat 0.45mm$:5.99,</v>
      </c>
      <c r="D274" t="s">
        <v>20761</v>
      </c>
      <c r="E274" t="str">
        <f t="shared" si="9"/>
        <v>"coltar industrial 417mm zincat 0.45mm":5.99,</v>
      </c>
    </row>
    <row r="275" spans="1:5">
      <c r="A275" s="500" t="s">
        <v>11129</v>
      </c>
      <c r="B275" s="500" t="s">
        <v>4441</v>
      </c>
      <c r="C275" t="str">
        <f t="shared" si="8"/>
        <v>$Coltar industrial 417mm Zincat 0.50mm$:6.54,</v>
      </c>
      <c r="D275" t="s">
        <v>20762</v>
      </c>
      <c r="E275" t="str">
        <f t="shared" si="9"/>
        <v>"coltar industrial 417mm zincat 0.50mm":6.54,</v>
      </c>
    </row>
    <row r="276" spans="1:5">
      <c r="A276" s="500" t="s">
        <v>11130</v>
      </c>
      <c r="B276" s="500" t="s">
        <v>4442</v>
      </c>
      <c r="C276" t="str">
        <f t="shared" si="8"/>
        <v>$Coltar industrial 417mm Zincat 0.60mm$:7.84,</v>
      </c>
      <c r="D276" t="s">
        <v>20763</v>
      </c>
      <c r="E276" t="str">
        <f t="shared" si="9"/>
        <v>"coltar industrial 417mm zincat 0.60mm":7.84,</v>
      </c>
    </row>
    <row r="277" spans="1:5">
      <c r="A277" s="500" t="s">
        <v>11131</v>
      </c>
      <c r="B277" s="500" t="s">
        <v>4443</v>
      </c>
      <c r="C277" t="str">
        <f t="shared" si="8"/>
        <v>$Coltar industrial 417mm Zincat 0.70mm$:9.04,</v>
      </c>
      <c r="D277" t="s">
        <v>20764</v>
      </c>
      <c r="E277" t="str">
        <f t="shared" si="9"/>
        <v>"coltar industrial 417mm zincat 0.70mm":9.04,</v>
      </c>
    </row>
    <row r="278" spans="1:5">
      <c r="A278" s="500" t="s">
        <v>11068</v>
      </c>
      <c r="B278" s="500" t="s">
        <v>4444</v>
      </c>
      <c r="C278" t="str">
        <f t="shared" si="8"/>
        <v>$Coama Mare Ral 8003 0.45 mm$:8.22,</v>
      </c>
      <c r="D278" t="s">
        <v>20765</v>
      </c>
      <c r="E278" t="str">
        <f t="shared" si="9"/>
        <v>"coama mare ral 8003 0.45 mm":8.22,</v>
      </c>
    </row>
    <row r="279" spans="1:5">
      <c r="A279" s="500" t="s">
        <v>3838</v>
      </c>
      <c r="B279" s="500" t="s">
        <v>4445</v>
      </c>
      <c r="C279" t="str">
        <f t="shared" si="8"/>
        <v>$Coama Mare Grandemat$:8.31,</v>
      </c>
      <c r="D279" t="s">
        <v>20766</v>
      </c>
      <c r="E279" t="str">
        <f t="shared" si="9"/>
        <v>"coama mare grandemat":8.31,</v>
      </c>
    </row>
    <row r="280" spans="1:5">
      <c r="A280" s="500" t="s">
        <v>11161</v>
      </c>
      <c r="B280" s="500" t="s">
        <v>4446</v>
      </c>
      <c r="C280" t="str">
        <f t="shared" si="8"/>
        <v>$Coama Mare Lucios 0.45 mm$:6.00,</v>
      </c>
      <c r="D280" t="s">
        <v>20767</v>
      </c>
      <c r="E280" t="str">
        <f t="shared" si="9"/>
        <v>"coama mare lucios 0.45 mm":6.00,</v>
      </c>
    </row>
    <row r="281" spans="1:5">
      <c r="A281" s="500" t="s">
        <v>11162</v>
      </c>
      <c r="B281" s="500" t="s">
        <v>4447</v>
      </c>
      <c r="C281" t="str">
        <f t="shared" si="8"/>
        <v>$Coama Mare Lucios 0.50 mm$:6.36,</v>
      </c>
      <c r="D281" t="s">
        <v>20768</v>
      </c>
      <c r="E281" t="str">
        <f t="shared" si="9"/>
        <v>"coama mare lucios 0.50 mm":6.36,</v>
      </c>
    </row>
    <row r="282" spans="1:5">
      <c r="A282" s="500" t="s">
        <v>11163</v>
      </c>
      <c r="B282" s="500" t="s">
        <v>4448</v>
      </c>
      <c r="C282" t="str">
        <f t="shared" si="8"/>
        <v>$Coama mare lucios 0.60mm$:7.07,</v>
      </c>
      <c r="D282" t="s">
        <v>20769</v>
      </c>
      <c r="E282" t="str">
        <f t="shared" si="9"/>
        <v>"coama mare lucios 0.60mm":7.07,</v>
      </c>
    </row>
    <row r="283" spans="1:5">
      <c r="A283" s="500" t="s">
        <v>11164</v>
      </c>
      <c r="B283" s="500" t="s">
        <v>4449</v>
      </c>
      <c r="C283" t="str">
        <f t="shared" si="8"/>
        <v>$Coama Mare Mat 0.45 mm$:6.34,</v>
      </c>
      <c r="D283" t="s">
        <v>20770</v>
      </c>
      <c r="E283" t="str">
        <f t="shared" si="9"/>
        <v>"coama mare mat 0.45 mm":6.34,</v>
      </c>
    </row>
    <row r="284" spans="1:5">
      <c r="A284" s="500" t="s">
        <v>11165</v>
      </c>
      <c r="B284" s="500" t="s">
        <v>4450</v>
      </c>
      <c r="C284" t="str">
        <f t="shared" si="8"/>
        <v>$Coama Mare Mat 0.50 mm$:6.57,</v>
      </c>
      <c r="D284" t="s">
        <v>20771</v>
      </c>
      <c r="E284" t="str">
        <f t="shared" si="9"/>
        <v>"coama mare mat 0.50 mm":6.57,</v>
      </c>
    </row>
    <row r="285" spans="1:5">
      <c r="A285" s="500" t="s">
        <v>6933</v>
      </c>
      <c r="B285" s="500" t="s">
        <v>4451</v>
      </c>
      <c r="C285" t="str">
        <f t="shared" si="8"/>
        <v>$Coama Mare Mat 0.60 mm$:7.32,</v>
      </c>
      <c r="D285" t="s">
        <v>20772</v>
      </c>
      <c r="E285" t="str">
        <f t="shared" si="9"/>
        <v>"coama mare mat 0.60 mm":7.32,</v>
      </c>
    </row>
    <row r="286" spans="1:5">
      <c r="A286" s="500" t="s">
        <v>11166</v>
      </c>
      <c r="B286" s="500" t="s">
        <v>4452</v>
      </c>
      <c r="C286" t="str">
        <f t="shared" si="8"/>
        <v>$Coama Mare Wood 0.45mm$:8.23,</v>
      </c>
      <c r="D286" t="s">
        <v>20773</v>
      </c>
      <c r="E286" t="str">
        <f t="shared" si="9"/>
        <v>"coama mare wood 0.45mm":8.23,</v>
      </c>
    </row>
    <row r="287" spans="1:5">
      <c r="A287" s="500" t="s">
        <v>3838</v>
      </c>
      <c r="B287" s="500" t="s">
        <v>7372</v>
      </c>
      <c r="C287" t="str">
        <f t="shared" si="8"/>
        <v>$Coama Mare Wood 0.50MM$:8.31,</v>
      </c>
      <c r="D287" t="s">
        <v>20774</v>
      </c>
      <c r="E287" t="str">
        <f t="shared" si="9"/>
        <v>"coama mare wood 0.50mm":8.31,</v>
      </c>
    </row>
    <row r="288" spans="1:5">
      <c r="A288" s="500" t="s">
        <v>11108</v>
      </c>
      <c r="B288" s="500" t="s">
        <v>4453</v>
      </c>
      <c r="C288" t="str">
        <f t="shared" si="8"/>
        <v>$Coama Mica Ral 8003 0.45 mm$:7.22,</v>
      </c>
      <c r="D288" t="s">
        <v>20775</v>
      </c>
      <c r="E288" t="str">
        <f t="shared" si="9"/>
        <v>"coama mica ral 8003 0.45 mm":7.22,</v>
      </c>
    </row>
    <row r="289" spans="1:5">
      <c r="A289" s="500" t="s">
        <v>11109</v>
      </c>
      <c r="B289" s="500" t="s">
        <v>4454</v>
      </c>
      <c r="C289" t="str">
        <f t="shared" si="8"/>
        <v>$Coama Mica Grandemat 0.50 mm$:7.31,</v>
      </c>
      <c r="D289" t="s">
        <v>20776</v>
      </c>
      <c r="E289" t="str">
        <f t="shared" si="9"/>
        <v>"coama mica grandemat 0.50 mm":7.31,</v>
      </c>
    </row>
    <row r="290" spans="1:5">
      <c r="A290" s="500" t="s">
        <v>11103</v>
      </c>
      <c r="B290" s="500" t="s">
        <v>4455</v>
      </c>
      <c r="C290" t="str">
        <f t="shared" si="8"/>
        <v>$Coama Mica Lucios 0.40 mm$:4.28,</v>
      </c>
      <c r="D290" t="s">
        <v>20777</v>
      </c>
      <c r="E290" t="str">
        <f t="shared" si="9"/>
        <v>"coama mica lucios 0.40 mm":4.28,</v>
      </c>
    </row>
    <row r="291" spans="1:5">
      <c r="A291" s="500" t="s">
        <v>11110</v>
      </c>
      <c r="B291" s="500" t="s">
        <v>4456</v>
      </c>
      <c r="C291" t="str">
        <f t="shared" si="8"/>
        <v>$Coama Mica Lucios 0.45 mm$:5.00,</v>
      </c>
      <c r="D291" t="s">
        <v>20778</v>
      </c>
      <c r="E291" t="str">
        <f t="shared" si="9"/>
        <v>"coama mica lucios 0.45 mm":5.00,</v>
      </c>
    </row>
    <row r="292" spans="1:5">
      <c r="A292" s="500" t="s">
        <v>3859</v>
      </c>
      <c r="B292" s="500" t="s">
        <v>4457</v>
      </c>
      <c r="C292" t="str">
        <f t="shared" si="8"/>
        <v>$Coama Mica Lucios 0.50 mm$:5.36,</v>
      </c>
      <c r="D292" t="s">
        <v>20779</v>
      </c>
      <c r="E292" t="str">
        <f t="shared" si="9"/>
        <v>"coama mica lucios 0.50 mm":5.36,</v>
      </c>
    </row>
    <row r="293" spans="1:5">
      <c r="A293" s="500" t="s">
        <v>6923</v>
      </c>
      <c r="B293" s="500" t="s">
        <v>4458</v>
      </c>
      <c r="C293" t="str">
        <f t="shared" si="8"/>
        <v>$Coama mica lucios 0.60mm$:6.07,</v>
      </c>
      <c r="D293" t="s">
        <v>20780</v>
      </c>
      <c r="E293" t="str">
        <f t="shared" si="9"/>
        <v>"coama mica lucios 0.60mm":6.07,</v>
      </c>
    </row>
    <row r="294" spans="1:5">
      <c r="A294" s="500" t="s">
        <v>6924</v>
      </c>
      <c r="B294" s="500" t="s">
        <v>4459</v>
      </c>
      <c r="C294" t="str">
        <f t="shared" si="8"/>
        <v>$Coama Mica Mat 0.40 mm$:4.67,</v>
      </c>
      <c r="D294" t="s">
        <v>20781</v>
      </c>
      <c r="E294" t="str">
        <f t="shared" si="9"/>
        <v>"coama mica mat 0.40 mm":4.67,</v>
      </c>
    </row>
    <row r="295" spans="1:5">
      <c r="A295" s="500" t="s">
        <v>11112</v>
      </c>
      <c r="B295" s="500" t="s">
        <v>4460</v>
      </c>
      <c r="C295" t="str">
        <f t="shared" si="8"/>
        <v>$Coama Mica Mat 0.45 mm$:5.34,</v>
      </c>
      <c r="D295" t="s">
        <v>20782</v>
      </c>
      <c r="E295" t="str">
        <f t="shared" si="9"/>
        <v>"coama mica mat 0.45 mm":5.34,</v>
      </c>
    </row>
    <row r="296" spans="1:5">
      <c r="A296" s="500" t="s">
        <v>11113</v>
      </c>
      <c r="B296" s="500" t="s">
        <v>4461</v>
      </c>
      <c r="C296" t="str">
        <f t="shared" si="8"/>
        <v>$Coama Mica Mat 0.50 mm$:5.57,</v>
      </c>
      <c r="D296" t="s">
        <v>20783</v>
      </c>
      <c r="E296" t="str">
        <f t="shared" si="9"/>
        <v>"coama mica mat 0.50 mm":5.57,</v>
      </c>
    </row>
    <row r="297" spans="1:5">
      <c r="A297" s="500" t="s">
        <v>11114</v>
      </c>
      <c r="B297" s="500" t="s">
        <v>4462</v>
      </c>
      <c r="C297" t="str">
        <f t="shared" si="8"/>
        <v>$Coama Mica Mat 0.60 mm$:6.32,</v>
      </c>
      <c r="D297" t="s">
        <v>20784</v>
      </c>
      <c r="E297" t="str">
        <f t="shared" si="9"/>
        <v>"coama mica mat 0.60 mm":6.32,</v>
      </c>
    </row>
    <row r="298" spans="1:5">
      <c r="A298" s="500" t="s">
        <v>11115</v>
      </c>
      <c r="B298" s="500" t="s">
        <v>4463</v>
      </c>
      <c r="C298" t="str">
        <f t="shared" si="8"/>
        <v>$Coama mica Wood 0.45mm$:7.23,</v>
      </c>
      <c r="D298" t="s">
        <v>20785</v>
      </c>
      <c r="E298" t="str">
        <f t="shared" si="9"/>
        <v>"coama mica wood 0.45mm":7.23,</v>
      </c>
    </row>
    <row r="299" spans="1:5">
      <c r="A299" s="500" t="s">
        <v>11109</v>
      </c>
      <c r="B299" s="500" t="s">
        <v>7374</v>
      </c>
      <c r="C299" t="str">
        <f t="shared" si="8"/>
        <v>$Coama mica Wood 0.50MM$:7.31,</v>
      </c>
      <c r="D299" t="s">
        <v>20786</v>
      </c>
      <c r="E299" t="str">
        <f t="shared" si="9"/>
        <v>"coama mica wood 0.50mm":7.31,</v>
      </c>
    </row>
    <row r="300" spans="1:5">
      <c r="A300" s="500" t="s">
        <v>6926</v>
      </c>
      <c r="B300" s="500" t="s">
        <v>4464</v>
      </c>
      <c r="C300" t="str">
        <f t="shared" si="8"/>
        <v>$Coama Retropanel 417 mm Ral 8003 0.45mm$:9.62,</v>
      </c>
      <c r="D300" t="s">
        <v>20787</v>
      </c>
      <c r="E300" t="str">
        <f t="shared" si="9"/>
        <v>"coama retropanel 417 mm ral 8003 0.45mm":9.62,</v>
      </c>
    </row>
    <row r="301" spans="1:5">
      <c r="A301" s="500" t="s">
        <v>11120</v>
      </c>
      <c r="B301" s="500" t="s">
        <v>4465</v>
      </c>
      <c r="C301" t="str">
        <f t="shared" si="8"/>
        <v>$Coama Retropanel 417 mm Grandemat 0.50mm$:9.74,</v>
      </c>
      <c r="D301" t="s">
        <v>20788</v>
      </c>
      <c r="E301" t="str">
        <f t="shared" si="9"/>
        <v>"coama retropanel 417 mm grandemat 0.50mm":9.74,</v>
      </c>
    </row>
    <row r="302" spans="1:5">
      <c r="A302" s="500" t="s">
        <v>11122</v>
      </c>
      <c r="B302" s="500" t="s">
        <v>4466</v>
      </c>
      <c r="C302" t="str">
        <f t="shared" si="8"/>
        <v>$Coama Retropanel 417 mm Lucios 0.45 mm$:6.66,</v>
      </c>
      <c r="D302" t="s">
        <v>20789</v>
      </c>
      <c r="E302" t="str">
        <f t="shared" si="9"/>
        <v>"coama retropanel 417 mm lucios 0.45 mm":6.66,</v>
      </c>
    </row>
    <row r="303" spans="1:5">
      <c r="A303" s="500" t="s">
        <v>11066</v>
      </c>
      <c r="B303" s="500" t="s">
        <v>4467</v>
      </c>
      <c r="C303" t="str">
        <f t="shared" si="8"/>
        <v>$Coama Retropanel 417 mm Lucios 0.50 mm$:7.14,</v>
      </c>
      <c r="D303" t="s">
        <v>20790</v>
      </c>
      <c r="E303" t="str">
        <f t="shared" si="9"/>
        <v>"coama retropanel 417 mm lucios 0.50 mm":7.14,</v>
      </c>
    </row>
    <row r="304" spans="1:5">
      <c r="A304" s="500" t="s">
        <v>11123</v>
      </c>
      <c r="B304" s="500" t="s">
        <v>4468</v>
      </c>
      <c r="C304" t="str">
        <f t="shared" si="8"/>
        <v>$Coama retro 416mm lucios 0.60mm$:8.09,</v>
      </c>
      <c r="D304" t="s">
        <v>20791</v>
      </c>
      <c r="E304" t="str">
        <f t="shared" si="9"/>
        <v>"coama retro 416mm lucios 0.60mm":8.09,</v>
      </c>
    </row>
    <row r="305" spans="1:5">
      <c r="A305" s="500" t="s">
        <v>3894</v>
      </c>
      <c r="B305" s="500" t="s">
        <v>4469</v>
      </c>
      <c r="C305" t="str">
        <f t="shared" si="8"/>
        <v>$Coama Retropanel 417 mm Mat 0.45 mm$:7.12,</v>
      </c>
      <c r="D305" t="s">
        <v>20792</v>
      </c>
      <c r="E305" t="str">
        <f t="shared" si="9"/>
        <v>"coama retropanel 417 mm mat 0.45 mm":7.12,</v>
      </c>
    </row>
    <row r="306" spans="1:5">
      <c r="A306" s="500" t="s">
        <v>3895</v>
      </c>
      <c r="B306" s="500" t="s">
        <v>4470</v>
      </c>
      <c r="C306" t="str">
        <f t="shared" si="8"/>
        <v>$Coama Retropanel 417 mm Mat 0.50 mm$:7.43,</v>
      </c>
      <c r="D306" t="s">
        <v>20793</v>
      </c>
      <c r="E306" t="str">
        <f t="shared" si="9"/>
        <v>"coama retropanel 417 mm mat 0.50 mm":7.43,</v>
      </c>
    </row>
    <row r="307" spans="1:5">
      <c r="A307" s="500" t="s">
        <v>11125</v>
      </c>
      <c r="B307" s="500" t="s">
        <v>4471</v>
      </c>
      <c r="C307" t="str">
        <f t="shared" si="8"/>
        <v>$Coama Retropanel 417 mm Mat 0.60 mm$:8.42,</v>
      </c>
      <c r="D307" t="s">
        <v>20794</v>
      </c>
      <c r="E307" t="str">
        <f t="shared" si="9"/>
        <v>"coama retropanel 417 mm mat 0.60 mm":8.42,</v>
      </c>
    </row>
    <row r="308" spans="1:5">
      <c r="A308" s="500" t="s">
        <v>11126</v>
      </c>
      <c r="B308" s="500" t="s">
        <v>4472</v>
      </c>
      <c r="C308" t="str">
        <f t="shared" si="8"/>
        <v>$Coama retropanel Wood 0.45mm$:9.64,</v>
      </c>
      <c r="D308" t="s">
        <v>20795</v>
      </c>
      <c r="E308" t="str">
        <f t="shared" si="9"/>
        <v>"coama retropanel wood 0.45mm":9.64,</v>
      </c>
    </row>
    <row r="309" spans="1:5">
      <c r="A309" s="500" t="s">
        <v>11120</v>
      </c>
      <c r="B309" s="500" t="s">
        <v>7376</v>
      </c>
      <c r="C309" t="str">
        <f t="shared" si="8"/>
        <v>$Coama Retro Wood 0.50MM$:9.74,</v>
      </c>
      <c r="D309" t="s">
        <v>20796</v>
      </c>
      <c r="E309" t="str">
        <f t="shared" si="9"/>
        <v>"coama retro wood 0.50mm":9.74,</v>
      </c>
    </row>
    <row r="310" spans="1:5">
      <c r="A310" s="500" t="s">
        <v>11108</v>
      </c>
      <c r="B310" s="500" t="s">
        <v>4473</v>
      </c>
      <c r="C310" t="str">
        <f t="shared" si="8"/>
        <v>$Coama unghiulara 312 mm Ral 8003 0.45mm$:7.22,</v>
      </c>
      <c r="D310" t="s">
        <v>20797</v>
      </c>
      <c r="E310" t="str">
        <f t="shared" si="9"/>
        <v>"coama unghiulara 312 mm ral 8003 0.45mm":7.22,</v>
      </c>
    </row>
    <row r="311" spans="1:5">
      <c r="A311" s="500" t="s">
        <v>11109</v>
      </c>
      <c r="B311" s="500" t="s">
        <v>4474</v>
      </c>
      <c r="C311" t="str">
        <f t="shared" si="8"/>
        <v>$Coama unghiulara 312 mm Grandemat 0.50mm$:7.31,</v>
      </c>
      <c r="D311" t="s">
        <v>20798</v>
      </c>
      <c r="E311" t="str">
        <f t="shared" si="9"/>
        <v>"coama unghiulara 312 mm grandemat 0.50mm":7.31,</v>
      </c>
    </row>
    <row r="312" spans="1:5">
      <c r="A312" s="500" t="s">
        <v>11103</v>
      </c>
      <c r="B312" s="500" t="s">
        <v>4475</v>
      </c>
      <c r="C312" t="str">
        <f t="shared" si="8"/>
        <v>$Coama unghiulara 312 mm Lucios 0.40 mm$:4.28,</v>
      </c>
      <c r="D312" t="s">
        <v>20799</v>
      </c>
      <c r="E312" t="str">
        <f t="shared" si="9"/>
        <v>"coama unghiulara 312 mm lucios 0.40 mm":4.28,</v>
      </c>
    </row>
    <row r="313" spans="1:5">
      <c r="A313" s="500" t="s">
        <v>11110</v>
      </c>
      <c r="B313" s="500" t="s">
        <v>4476</v>
      </c>
      <c r="C313" t="str">
        <f t="shared" si="8"/>
        <v>$Coama unghiulara 312 mm Lucios 0.45 mm$:5.00,</v>
      </c>
      <c r="D313" t="s">
        <v>20800</v>
      </c>
      <c r="E313" t="str">
        <f t="shared" si="9"/>
        <v>"coama unghiulara 312 mm lucios 0.45 mm":5.00,</v>
      </c>
    </row>
    <row r="314" spans="1:5">
      <c r="A314" s="500" t="s">
        <v>3859</v>
      </c>
      <c r="B314" s="500" t="s">
        <v>4477</v>
      </c>
      <c r="C314" t="str">
        <f t="shared" si="8"/>
        <v>$Coama unghiulara 312 mm Lucios 0.50 mm$:5.36,</v>
      </c>
      <c r="D314" t="s">
        <v>20801</v>
      </c>
      <c r="E314" t="str">
        <f t="shared" si="9"/>
        <v>"coama unghiulara 312 mm lucios 0.50 mm":5.36,</v>
      </c>
    </row>
    <row r="315" spans="1:5">
      <c r="A315" s="500" t="s">
        <v>6923</v>
      </c>
      <c r="B315" s="500" t="s">
        <v>4478</v>
      </c>
      <c r="C315" t="str">
        <f t="shared" si="8"/>
        <v>$Coama unghiulara 312mm lucios 0.60mm$:6.07,</v>
      </c>
      <c r="D315" t="s">
        <v>20802</v>
      </c>
      <c r="E315" t="str">
        <f t="shared" si="9"/>
        <v>"coama unghiulara 312mm lucios 0.60mm":6.07,</v>
      </c>
    </row>
    <row r="316" spans="1:5">
      <c r="A316" s="500" t="s">
        <v>639</v>
      </c>
      <c r="B316" s="500" t="s">
        <v>4479</v>
      </c>
      <c r="C316" t="str">
        <f t="shared" si="8"/>
        <v>$Coama unghiulara 312 mm Lucios 0.70 mm$:0.00,</v>
      </c>
      <c r="D316" t="s">
        <v>20803</v>
      </c>
      <c r="E316" t="str">
        <f t="shared" si="9"/>
        <v>"coama unghiulara 312 mm lucios 0.70 mm":0.00,</v>
      </c>
    </row>
    <row r="317" spans="1:5">
      <c r="A317" s="500" t="s">
        <v>6924</v>
      </c>
      <c r="B317" s="500" t="s">
        <v>4480</v>
      </c>
      <c r="C317" t="str">
        <f t="shared" si="8"/>
        <v>$Coama Unghiulara 312mm Mat 0.40 mm$:4.67,</v>
      </c>
      <c r="D317" t="s">
        <v>20804</v>
      </c>
      <c r="E317" t="str">
        <f t="shared" si="9"/>
        <v>"coama unghiulara 312mm mat 0.40 mm":4.67,</v>
      </c>
    </row>
    <row r="318" spans="1:5">
      <c r="A318" s="500" t="s">
        <v>11112</v>
      </c>
      <c r="B318" s="500" t="s">
        <v>4481</v>
      </c>
      <c r="C318" t="str">
        <f t="shared" si="8"/>
        <v>$Coama unghiulara 312 mm Mat 0.45 mm$:5.34,</v>
      </c>
      <c r="D318" t="s">
        <v>20805</v>
      </c>
      <c r="E318" t="str">
        <f t="shared" si="9"/>
        <v>"coama unghiulara 312 mm mat 0.45 mm":5.34,</v>
      </c>
    </row>
    <row r="319" spans="1:5">
      <c r="A319" s="500" t="s">
        <v>11113</v>
      </c>
      <c r="B319" s="500" t="s">
        <v>4482</v>
      </c>
      <c r="C319" t="str">
        <f t="shared" si="8"/>
        <v>$Coama unghiulara 312 mm Mat 0.50 mm$:5.57,</v>
      </c>
      <c r="D319" t="s">
        <v>20806</v>
      </c>
      <c r="E319" t="str">
        <f t="shared" si="9"/>
        <v>"coama unghiulara 312 mm mat 0.50 mm":5.57,</v>
      </c>
    </row>
    <row r="320" spans="1:5">
      <c r="A320" s="500" t="s">
        <v>11114</v>
      </c>
      <c r="B320" s="500" t="s">
        <v>4483</v>
      </c>
      <c r="C320" t="str">
        <f t="shared" si="8"/>
        <v>$Coama unghiulara 312 mm Mat 0.60 mm$:6.32,</v>
      </c>
      <c r="D320" t="s">
        <v>20807</v>
      </c>
      <c r="E320" t="str">
        <f t="shared" si="9"/>
        <v>"coama unghiulara 312 mm mat 0.60 mm":6.32,</v>
      </c>
    </row>
    <row r="321" spans="1:5">
      <c r="A321" s="500" t="s">
        <v>11115</v>
      </c>
      <c r="B321" s="500" t="s">
        <v>4484</v>
      </c>
      <c r="C321" t="str">
        <f t="shared" si="8"/>
        <v>$Coama unghiulara 312mm Wood 0.45mm$:7.23,</v>
      </c>
      <c r="D321" t="s">
        <v>20808</v>
      </c>
      <c r="E321" t="str">
        <f t="shared" si="9"/>
        <v>"coama unghiulara 312mm wood 0.45mm":7.23,</v>
      </c>
    </row>
    <row r="322" spans="1:5">
      <c r="A322" s="500" t="s">
        <v>11109</v>
      </c>
      <c r="B322" s="500" t="s">
        <v>7378</v>
      </c>
      <c r="C322" t="str">
        <f t="shared" ref="C322:C385" si="10">CONCATENATE("$",B322,"$",":",A322,",")</f>
        <v>$Coama unghiulara 312mm Wood 0.50MM$:7.31,</v>
      </c>
      <c r="D322" t="s">
        <v>20809</v>
      </c>
      <c r="E322" t="str">
        <f t="shared" ref="E322:E385" si="11">LOWER(D322)</f>
        <v>"coama unghiulara 312mm wood 0.50mm":7.31,</v>
      </c>
    </row>
    <row r="323" spans="1:5">
      <c r="A323" s="500" t="s">
        <v>11116</v>
      </c>
      <c r="B323" s="500" t="s">
        <v>4485</v>
      </c>
      <c r="C323" t="str">
        <f t="shared" si="10"/>
        <v>$Coama unghiulara 312 mm Zincat 0.37 mm$:3.52,</v>
      </c>
      <c r="D323" t="s">
        <v>20810</v>
      </c>
      <c r="E323" t="str">
        <f t="shared" si="11"/>
        <v>"coama unghiulara 312 mm zincat 0.37 mm":3.52,</v>
      </c>
    </row>
    <row r="324" spans="1:5">
      <c r="A324" s="500" t="s">
        <v>11105</v>
      </c>
      <c r="B324" s="500" t="s">
        <v>4486</v>
      </c>
      <c r="C324" t="str">
        <f t="shared" si="10"/>
        <v>$Coama unghiulara 312 mm Zincat 0.40 mm$:3.59,</v>
      </c>
      <c r="D324" t="s">
        <v>20811</v>
      </c>
      <c r="E324" t="str">
        <f t="shared" si="11"/>
        <v>"coama unghiulara 312 mm zincat 0.40 mm":3.59,</v>
      </c>
    </row>
    <row r="325" spans="1:5">
      <c r="A325" s="500" t="s">
        <v>11117</v>
      </c>
      <c r="B325" s="500" t="s">
        <v>4487</v>
      </c>
      <c r="C325" t="str">
        <f t="shared" si="10"/>
        <v>$Coama unghiulara 312 mm Zincat 0.45 mm$:4.49,</v>
      </c>
      <c r="D325" t="s">
        <v>20812</v>
      </c>
      <c r="E325" t="str">
        <f t="shared" si="11"/>
        <v>"coama unghiulara 312 mm zincat 0.45 mm":4.49,</v>
      </c>
    </row>
    <row r="326" spans="1:5">
      <c r="A326" s="500" t="s">
        <v>3893</v>
      </c>
      <c r="B326" s="500" t="s">
        <v>4488</v>
      </c>
      <c r="C326" t="str">
        <f t="shared" si="10"/>
        <v>$Coama unghiulara 312 mm Zincat 0.50 mm$:4.91,</v>
      </c>
      <c r="D326" t="s">
        <v>20813</v>
      </c>
      <c r="E326" t="str">
        <f t="shared" si="11"/>
        <v>"coama unghiulara 312 mm zincat 0.50 mm":4.91,</v>
      </c>
    </row>
    <row r="327" spans="1:5">
      <c r="A327" s="500" t="s">
        <v>11118</v>
      </c>
      <c r="B327" s="500" t="s">
        <v>4489</v>
      </c>
      <c r="C327" t="str">
        <f t="shared" si="10"/>
        <v>$Coama unghiulara 312 mm Zincat 0.60 mm$:5.88,</v>
      </c>
      <c r="D327" t="s">
        <v>20814</v>
      </c>
      <c r="E327" t="str">
        <f t="shared" si="11"/>
        <v>"coama unghiulara 312 mm zincat 0.60 mm":5.88,</v>
      </c>
    </row>
    <row r="328" spans="1:5">
      <c r="A328" s="500" t="s">
        <v>11119</v>
      </c>
      <c r="B328" s="500" t="s">
        <v>4490</v>
      </c>
      <c r="C328" t="str">
        <f t="shared" si="10"/>
        <v>$Coama unghiulara 312 mm Zincat 0.70 mm$:6.78,</v>
      </c>
      <c r="D328" t="s">
        <v>20815</v>
      </c>
      <c r="E328" t="str">
        <f t="shared" si="11"/>
        <v>"coama unghiulara 312 mm zincat 0.70 mm":6.78,</v>
      </c>
    </row>
    <row r="329" spans="1:5">
      <c r="A329" s="500" t="s">
        <v>6926</v>
      </c>
      <c r="B329" s="500" t="s">
        <v>4491</v>
      </c>
      <c r="C329" t="str">
        <f t="shared" si="10"/>
        <v>$Coama unghiulara 417 mm Ral 8003 0.45mm$:9.62,</v>
      </c>
      <c r="D329" t="s">
        <v>20816</v>
      </c>
      <c r="E329" t="str">
        <f t="shared" si="11"/>
        <v>"coama unghiulara 417 mm ral 8003 0.45mm":9.62,</v>
      </c>
    </row>
    <row r="330" spans="1:5">
      <c r="A330" s="500" t="s">
        <v>11120</v>
      </c>
      <c r="B330" s="500" t="s">
        <v>4492</v>
      </c>
      <c r="C330" t="str">
        <f t="shared" si="10"/>
        <v>$Coama unghiulara 417 mm Grandemat 0.50mm$:9.74,</v>
      </c>
      <c r="D330" t="s">
        <v>20817</v>
      </c>
      <c r="E330" t="str">
        <f t="shared" si="11"/>
        <v>"coama unghiulara 417 mm grandemat 0.50mm":9.74,</v>
      </c>
    </row>
    <row r="331" spans="1:5">
      <c r="A331" s="500" t="s">
        <v>11121</v>
      </c>
      <c r="B331" s="500" t="s">
        <v>4493</v>
      </c>
      <c r="C331" t="str">
        <f t="shared" si="10"/>
        <v>$Coama unghiulara 417 mm Lucios 0.40 mm$:5.71,</v>
      </c>
      <c r="D331" t="s">
        <v>20818</v>
      </c>
      <c r="E331" t="str">
        <f t="shared" si="11"/>
        <v>"coama unghiulara 417 mm lucios 0.40 mm":5.71,</v>
      </c>
    </row>
    <row r="332" spans="1:5">
      <c r="A332" s="500" t="s">
        <v>11122</v>
      </c>
      <c r="B332" s="500" t="s">
        <v>4494</v>
      </c>
      <c r="C332" t="str">
        <f t="shared" si="10"/>
        <v>$Coama unghiulara 417 mm Lucios 0.45 mm$:6.66,</v>
      </c>
      <c r="D332" t="s">
        <v>20819</v>
      </c>
      <c r="E332" t="str">
        <f t="shared" si="11"/>
        <v>"coama unghiulara 417 mm lucios 0.45 mm":6.66,</v>
      </c>
    </row>
    <row r="333" spans="1:5">
      <c r="A333" s="500" t="s">
        <v>11066</v>
      </c>
      <c r="B333" s="500" t="s">
        <v>4495</v>
      </c>
      <c r="C333" t="str">
        <f t="shared" si="10"/>
        <v>$Coama unghiulara 417mm Lucios 0.50 mm$:7.14,</v>
      </c>
      <c r="D333" t="s">
        <v>20820</v>
      </c>
      <c r="E333" t="str">
        <f t="shared" si="11"/>
        <v>"coama unghiulara 417mm lucios 0.50 mm":7.14,</v>
      </c>
    </row>
    <row r="334" spans="1:5">
      <c r="A334" s="500" t="s">
        <v>11123</v>
      </c>
      <c r="B334" s="500" t="s">
        <v>4496</v>
      </c>
      <c r="C334" t="str">
        <f t="shared" si="10"/>
        <v>$Coama unghiulara 416mm lucios 0.60mm$:8.09,</v>
      </c>
      <c r="D334" t="s">
        <v>20821</v>
      </c>
      <c r="E334" t="str">
        <f t="shared" si="11"/>
        <v>"coama unghiulara 416mm lucios 0.60mm":8.09,</v>
      </c>
    </row>
    <row r="335" spans="1:5">
      <c r="A335" s="500" t="s">
        <v>639</v>
      </c>
      <c r="B335" s="500" t="s">
        <v>4497</v>
      </c>
      <c r="C335" t="str">
        <f t="shared" si="10"/>
        <v>$Coama unghiulara 417 mm Lucios 0.70 mm$:0.00,</v>
      </c>
      <c r="D335" t="s">
        <v>20822</v>
      </c>
      <c r="E335" t="str">
        <f t="shared" si="11"/>
        <v>"coama unghiulara 417 mm lucios 0.70 mm":0.00,</v>
      </c>
    </row>
    <row r="336" spans="1:5">
      <c r="A336" s="500" t="s">
        <v>3831</v>
      </c>
      <c r="B336" s="500" t="s">
        <v>4498</v>
      </c>
      <c r="C336" t="str">
        <f t="shared" si="10"/>
        <v>$Coama Unghiulara 417mm Mat 0.40 mm$:6.23,</v>
      </c>
      <c r="D336" t="s">
        <v>20823</v>
      </c>
      <c r="E336" t="str">
        <f t="shared" si="11"/>
        <v>"coama unghiulara 417mm mat 0.40 mm":6.23,</v>
      </c>
    </row>
    <row r="337" spans="1:5">
      <c r="A337" s="500" t="s">
        <v>3894</v>
      </c>
      <c r="B337" s="500" t="s">
        <v>4499</v>
      </c>
      <c r="C337" t="str">
        <f t="shared" si="10"/>
        <v>$Coama unghiulara 417 mm Mat 0.45 mm$:7.12,</v>
      </c>
      <c r="D337" t="s">
        <v>20824</v>
      </c>
      <c r="E337" t="str">
        <f t="shared" si="11"/>
        <v>"coama unghiulara 417 mm mat 0.45 mm":7.12,</v>
      </c>
    </row>
    <row r="338" spans="1:5">
      <c r="A338" s="500" t="s">
        <v>3895</v>
      </c>
      <c r="B338" s="500" t="s">
        <v>4500</v>
      </c>
      <c r="C338" t="str">
        <f t="shared" si="10"/>
        <v>$Coama unghiulara 417 mm Mat 0.50 mm$:7.43,</v>
      </c>
      <c r="D338" t="s">
        <v>20825</v>
      </c>
      <c r="E338" t="str">
        <f t="shared" si="11"/>
        <v>"coama unghiulara 417 mm mat 0.50 mm":7.43,</v>
      </c>
    </row>
    <row r="339" spans="1:5">
      <c r="A339" s="500" t="s">
        <v>11125</v>
      </c>
      <c r="B339" s="500" t="s">
        <v>4501</v>
      </c>
      <c r="C339" t="str">
        <f t="shared" si="10"/>
        <v>$Coama unghiulara 417 mm Mat 0.60 mm$:8.42,</v>
      </c>
      <c r="D339" t="s">
        <v>20826</v>
      </c>
      <c r="E339" t="str">
        <f t="shared" si="11"/>
        <v>"coama unghiulara 417 mm mat 0.60 mm":8.42,</v>
      </c>
    </row>
    <row r="340" spans="1:5">
      <c r="A340" s="500" t="s">
        <v>11126</v>
      </c>
      <c r="B340" s="500" t="s">
        <v>4502</v>
      </c>
      <c r="C340" t="str">
        <f t="shared" si="10"/>
        <v>$Coama unghiulara 416mm Wood 0.45mm$:9.64,</v>
      </c>
      <c r="D340" t="s">
        <v>20827</v>
      </c>
      <c r="E340" t="str">
        <f t="shared" si="11"/>
        <v>"coama unghiulara 416mm wood 0.45mm":9.64,</v>
      </c>
    </row>
    <row r="341" spans="1:5">
      <c r="A341" s="500" t="s">
        <v>11120</v>
      </c>
      <c r="B341" s="500" t="s">
        <v>7380</v>
      </c>
      <c r="C341" t="str">
        <f t="shared" si="10"/>
        <v>$Coama unghiulara 417mm Wood 0.50MM$:9.74,</v>
      </c>
      <c r="D341" t="s">
        <v>20828</v>
      </c>
      <c r="E341" t="str">
        <f t="shared" si="11"/>
        <v>"coama unghiulara 417mm wood 0.50mm":9.74,</v>
      </c>
    </row>
    <row r="342" spans="1:5">
      <c r="A342" s="500" t="s">
        <v>6927</v>
      </c>
      <c r="B342" s="500" t="s">
        <v>4503</v>
      </c>
      <c r="C342" t="str">
        <f t="shared" si="10"/>
        <v>$Coama unghiulara 417 mm Zincat 0.37 mm$:4.69,</v>
      </c>
      <c r="D342" t="s">
        <v>20829</v>
      </c>
      <c r="E342" t="str">
        <f t="shared" si="11"/>
        <v>"coama unghiulara 417 mm zincat 0.37 mm":4.69,</v>
      </c>
    </row>
    <row r="343" spans="1:5">
      <c r="A343" s="500" t="s">
        <v>11127</v>
      </c>
      <c r="B343" s="500" t="s">
        <v>4504</v>
      </c>
      <c r="C343" t="str">
        <f t="shared" si="10"/>
        <v>$Coama unghiulara 417 mm Zincat 0.40 mm$:4.79,</v>
      </c>
      <c r="D343" t="s">
        <v>20830</v>
      </c>
      <c r="E343" t="str">
        <f t="shared" si="11"/>
        <v>"coama unghiulara 417 mm zincat 0.40 mm":4.79,</v>
      </c>
    </row>
    <row r="344" spans="1:5">
      <c r="A344" s="500" t="s">
        <v>11128</v>
      </c>
      <c r="B344" s="500" t="s">
        <v>4505</v>
      </c>
      <c r="C344" t="str">
        <f t="shared" si="10"/>
        <v>$Coama unghiulara 417 mm Zincat 0.45 mm$:5.99,</v>
      </c>
      <c r="D344" t="s">
        <v>20831</v>
      </c>
      <c r="E344" t="str">
        <f t="shared" si="11"/>
        <v>"coama unghiulara 417 mm zincat 0.45 mm":5.99,</v>
      </c>
    </row>
    <row r="345" spans="1:5">
      <c r="A345" s="500" t="s">
        <v>11129</v>
      </c>
      <c r="B345" s="500" t="s">
        <v>4506</v>
      </c>
      <c r="C345" t="str">
        <f t="shared" si="10"/>
        <v>$Coama unghiulara 417 mm Zincat 0.50 mm$:6.54,</v>
      </c>
      <c r="D345" t="s">
        <v>20832</v>
      </c>
      <c r="E345" t="str">
        <f t="shared" si="11"/>
        <v>"coama unghiulara 417 mm zincat 0.50 mm":6.54,</v>
      </c>
    </row>
    <row r="346" spans="1:5">
      <c r="A346" s="500" t="s">
        <v>11130</v>
      </c>
      <c r="B346" s="500" t="s">
        <v>4507</v>
      </c>
      <c r="C346" t="str">
        <f t="shared" si="10"/>
        <v>$Coama unghiulara 417 mm Zincat 0.60 mm$:7.84,</v>
      </c>
      <c r="D346" t="s">
        <v>20833</v>
      </c>
      <c r="E346" t="str">
        <f t="shared" si="11"/>
        <v>"coama unghiulara 417 mm zincat 0.60 mm":7.84,</v>
      </c>
    </row>
    <row r="347" spans="1:5">
      <c r="A347" s="500" t="s">
        <v>11131</v>
      </c>
      <c r="B347" s="500" t="s">
        <v>4508</v>
      </c>
      <c r="C347" t="str">
        <f t="shared" si="10"/>
        <v>$Coama unghiulara 417 mm Zincat 0.70 mm$:9.04,</v>
      </c>
      <c r="D347" t="s">
        <v>20834</v>
      </c>
      <c r="E347" t="str">
        <f t="shared" si="11"/>
        <v>"coama unghiulara 417 mm zincat 0.70 mm":9.04,</v>
      </c>
    </row>
    <row r="348" spans="1:5">
      <c r="A348" s="500" t="s">
        <v>11108</v>
      </c>
      <c r="B348" s="500" t="s">
        <v>4509</v>
      </c>
      <c r="C348" t="str">
        <f t="shared" si="10"/>
        <v>$Dolie 312 mm Ral 8003 0.45 mm$:7.22,</v>
      </c>
      <c r="D348" t="s">
        <v>20835</v>
      </c>
      <c r="E348" t="str">
        <f t="shared" si="11"/>
        <v>"dolie 312 mm ral 8003 0.45 mm":7.22,</v>
      </c>
    </row>
    <row r="349" spans="1:5">
      <c r="A349" s="500" t="s">
        <v>11109</v>
      </c>
      <c r="B349" s="500" t="s">
        <v>4510</v>
      </c>
      <c r="C349" t="str">
        <f t="shared" si="10"/>
        <v>$Dolie 312 mm Grandemat 0.50 mm$:7.31,</v>
      </c>
      <c r="D349" t="s">
        <v>20836</v>
      </c>
      <c r="E349" t="str">
        <f t="shared" si="11"/>
        <v>"dolie 312 mm grandemat 0.50 mm":7.31,</v>
      </c>
    </row>
    <row r="350" spans="1:5">
      <c r="A350" s="500" t="s">
        <v>11103</v>
      </c>
      <c r="B350" s="500" t="s">
        <v>4511</v>
      </c>
      <c r="C350" t="str">
        <f t="shared" si="10"/>
        <v>$Dolie 312 mm Lucios 0.40 mm$:4.28,</v>
      </c>
      <c r="D350" t="s">
        <v>20837</v>
      </c>
      <c r="E350" t="str">
        <f t="shared" si="11"/>
        <v>"dolie 312 mm lucios 0.40 mm":4.28,</v>
      </c>
    </row>
    <row r="351" spans="1:5">
      <c r="A351" s="500" t="s">
        <v>11110</v>
      </c>
      <c r="B351" s="500" t="s">
        <v>4512</v>
      </c>
      <c r="C351" t="str">
        <f t="shared" si="10"/>
        <v>$Dolie 312 mm Lucios 0.45 mm$:5.00,</v>
      </c>
      <c r="D351" t="s">
        <v>20838</v>
      </c>
      <c r="E351" t="str">
        <f t="shared" si="11"/>
        <v>"dolie 312 mm lucios 0.45 mm":5.00,</v>
      </c>
    </row>
    <row r="352" spans="1:5">
      <c r="A352" s="500" t="s">
        <v>3859</v>
      </c>
      <c r="B352" s="500" t="s">
        <v>4513</v>
      </c>
      <c r="C352" t="str">
        <f t="shared" si="10"/>
        <v>$Dolie 312 mm Lucios 0.50 mm$:5.36,</v>
      </c>
      <c r="D352" t="s">
        <v>20839</v>
      </c>
      <c r="E352" t="str">
        <f t="shared" si="11"/>
        <v>"dolie 312 mm lucios 0.50 mm":5.36,</v>
      </c>
    </row>
    <row r="353" spans="1:5">
      <c r="A353" s="500" t="s">
        <v>6923</v>
      </c>
      <c r="B353" s="500" t="s">
        <v>4514</v>
      </c>
      <c r="C353" t="str">
        <f t="shared" si="10"/>
        <v>$Dolie 312mm lucios 0.60mm$:6.07,</v>
      </c>
      <c r="D353" t="s">
        <v>20840</v>
      </c>
      <c r="E353" t="str">
        <f t="shared" si="11"/>
        <v>"dolie 312mm lucios 0.60mm":6.07,</v>
      </c>
    </row>
    <row r="354" spans="1:5">
      <c r="A354" s="500" t="s">
        <v>11111</v>
      </c>
      <c r="B354" s="500" t="s">
        <v>4515</v>
      </c>
      <c r="C354" t="str">
        <f t="shared" si="10"/>
        <v>$Dolie 312 mm Lucios 0.70 mm$:7.38,</v>
      </c>
      <c r="D354" t="s">
        <v>20841</v>
      </c>
      <c r="E354" t="str">
        <f t="shared" si="11"/>
        <v>"dolie 312 mm lucios 0.70 mm":7.38,</v>
      </c>
    </row>
    <row r="355" spans="1:5">
      <c r="A355" s="500" t="s">
        <v>6924</v>
      </c>
      <c r="B355" s="500" t="s">
        <v>4516</v>
      </c>
      <c r="C355" t="str">
        <f t="shared" si="10"/>
        <v>$Dolie 312mm Mat 0.40 mm$:4.67,</v>
      </c>
      <c r="D355" t="s">
        <v>20842</v>
      </c>
      <c r="E355" t="str">
        <f t="shared" si="11"/>
        <v>"dolie 312mm mat 0.40 mm":4.67,</v>
      </c>
    </row>
    <row r="356" spans="1:5">
      <c r="A356" s="500" t="s">
        <v>11112</v>
      </c>
      <c r="B356" s="500" t="s">
        <v>4517</v>
      </c>
      <c r="C356" t="str">
        <f t="shared" si="10"/>
        <v>$Dolie 312 mm Mat 0.45 mm$:5.34,</v>
      </c>
      <c r="D356" t="s">
        <v>20843</v>
      </c>
      <c r="E356" t="str">
        <f t="shared" si="11"/>
        <v>"dolie 312 mm mat 0.45 mm":5.34,</v>
      </c>
    </row>
    <row r="357" spans="1:5">
      <c r="A357" s="500" t="s">
        <v>11113</v>
      </c>
      <c r="B357" s="500" t="s">
        <v>4518</v>
      </c>
      <c r="C357" t="str">
        <f t="shared" si="10"/>
        <v>$Dolie 312 mm Mat 0.50 mm$:5.57,</v>
      </c>
      <c r="D357" t="s">
        <v>20844</v>
      </c>
      <c r="E357" t="str">
        <f t="shared" si="11"/>
        <v>"dolie 312 mm mat 0.50 mm":5.57,</v>
      </c>
    </row>
    <row r="358" spans="1:5">
      <c r="A358" s="500" t="s">
        <v>11114</v>
      </c>
      <c r="B358" s="500" t="s">
        <v>4519</v>
      </c>
      <c r="C358" t="str">
        <f t="shared" si="10"/>
        <v>$Dolie 312 mm Mat 0.60 mm$:6.32,</v>
      </c>
      <c r="D358" t="s">
        <v>20845</v>
      </c>
      <c r="E358" t="str">
        <f t="shared" si="11"/>
        <v>"dolie 312 mm mat 0.60 mm":6.32,</v>
      </c>
    </row>
    <row r="359" spans="1:5">
      <c r="A359" s="500" t="s">
        <v>11115</v>
      </c>
      <c r="B359" s="500" t="s">
        <v>4520</v>
      </c>
      <c r="C359" t="str">
        <f t="shared" si="10"/>
        <v>$Dolie 312mm Wood 0.45mm$:7.23,</v>
      </c>
      <c r="D359" t="s">
        <v>20846</v>
      </c>
      <c r="E359" t="str">
        <f t="shared" si="11"/>
        <v>"dolie 312mm wood 0.45mm":7.23,</v>
      </c>
    </row>
    <row r="360" spans="1:5">
      <c r="A360" s="500" t="s">
        <v>11109</v>
      </c>
      <c r="B360" s="500" t="s">
        <v>7382</v>
      </c>
      <c r="C360" t="str">
        <f t="shared" si="10"/>
        <v>$Dolie 312mm Wood 0.50MM$:7.31,</v>
      </c>
      <c r="D360" t="s">
        <v>20847</v>
      </c>
      <c r="E360" t="str">
        <f t="shared" si="11"/>
        <v>"dolie 312mm wood 0.50mm":7.31,</v>
      </c>
    </row>
    <row r="361" spans="1:5">
      <c r="A361" s="500" t="s">
        <v>11116</v>
      </c>
      <c r="B361" s="500" t="s">
        <v>4521</v>
      </c>
      <c r="C361" t="str">
        <f t="shared" si="10"/>
        <v>$Dolie 312 mm Zincat 0.37 mm$:3.52,</v>
      </c>
      <c r="D361" t="s">
        <v>20848</v>
      </c>
      <c r="E361" t="str">
        <f t="shared" si="11"/>
        <v>"dolie 312 mm zincat 0.37 mm":3.52,</v>
      </c>
    </row>
    <row r="362" spans="1:5">
      <c r="A362" s="500" t="s">
        <v>11105</v>
      </c>
      <c r="B362" s="500" t="s">
        <v>4522</v>
      </c>
      <c r="C362" t="str">
        <f t="shared" si="10"/>
        <v>$Dolie 312 mm Zincat 0.40 mm$:3.59,</v>
      </c>
      <c r="D362" t="s">
        <v>20849</v>
      </c>
      <c r="E362" t="str">
        <f t="shared" si="11"/>
        <v>"dolie 312 mm zincat 0.40 mm":3.59,</v>
      </c>
    </row>
    <row r="363" spans="1:5">
      <c r="A363" s="500" t="s">
        <v>11117</v>
      </c>
      <c r="B363" s="500" t="s">
        <v>4523</v>
      </c>
      <c r="C363" t="str">
        <f t="shared" si="10"/>
        <v>$Dolie 312 mm Zincat 0.45 mm$:4.49,</v>
      </c>
      <c r="D363" t="s">
        <v>20850</v>
      </c>
      <c r="E363" t="str">
        <f t="shared" si="11"/>
        <v>"dolie 312 mm zincat 0.45 mm":4.49,</v>
      </c>
    </row>
    <row r="364" spans="1:5">
      <c r="A364" s="500" t="s">
        <v>3893</v>
      </c>
      <c r="B364" s="500" t="s">
        <v>4524</v>
      </c>
      <c r="C364" t="str">
        <f t="shared" si="10"/>
        <v>$Dolie 312 mm Zincat 0.50 mm$:4.91,</v>
      </c>
      <c r="D364" t="s">
        <v>20851</v>
      </c>
      <c r="E364" t="str">
        <f t="shared" si="11"/>
        <v>"dolie 312 mm zincat 0.50 mm":4.91,</v>
      </c>
    </row>
    <row r="365" spans="1:5">
      <c r="A365" s="500" t="s">
        <v>11118</v>
      </c>
      <c r="B365" s="500" t="s">
        <v>4525</v>
      </c>
      <c r="C365" t="str">
        <f t="shared" si="10"/>
        <v>$Dolie 312 mm Zincat 0.60 mm$:5.88,</v>
      </c>
      <c r="D365" t="s">
        <v>20852</v>
      </c>
      <c r="E365" t="str">
        <f t="shared" si="11"/>
        <v>"dolie 312 mm zincat 0.60 mm":5.88,</v>
      </c>
    </row>
    <row r="366" spans="1:5">
      <c r="A366" s="500" t="s">
        <v>11119</v>
      </c>
      <c r="B366" s="500" t="s">
        <v>4526</v>
      </c>
      <c r="C366" t="str">
        <f t="shared" si="10"/>
        <v>$Dolie 312 mm Zincat 0.70 mm$:6.78,</v>
      </c>
      <c r="D366" t="s">
        <v>20853</v>
      </c>
      <c r="E366" t="str">
        <f t="shared" si="11"/>
        <v>"dolie 312 mm zincat 0.70 mm":6.78,</v>
      </c>
    </row>
    <row r="367" spans="1:5">
      <c r="A367" s="500" t="s">
        <v>6926</v>
      </c>
      <c r="B367" s="500" t="s">
        <v>4527</v>
      </c>
      <c r="C367" t="str">
        <f t="shared" si="10"/>
        <v>$Dolie 417 mm Ral 8003 0.45 mm$:9.62,</v>
      </c>
      <c r="D367" t="s">
        <v>20854</v>
      </c>
      <c r="E367" t="str">
        <f t="shared" si="11"/>
        <v>"dolie 417 mm ral 8003 0.45 mm":9.62,</v>
      </c>
    </row>
    <row r="368" spans="1:5">
      <c r="A368" s="500" t="s">
        <v>11120</v>
      </c>
      <c r="B368" s="500" t="s">
        <v>4528</v>
      </c>
      <c r="C368" t="str">
        <f t="shared" si="10"/>
        <v>$Dolie 417 mm Grandemat 0.50 mm$:9.74,</v>
      </c>
      <c r="D368" t="s">
        <v>20855</v>
      </c>
      <c r="E368" t="str">
        <f t="shared" si="11"/>
        <v>"dolie 417 mm grandemat 0.50 mm":9.74,</v>
      </c>
    </row>
    <row r="369" spans="1:5">
      <c r="A369" s="500" t="s">
        <v>11121</v>
      </c>
      <c r="B369" s="500" t="s">
        <v>4529</v>
      </c>
      <c r="C369" t="str">
        <f t="shared" si="10"/>
        <v>$Dolie 417 mm Lucios 0.40 mm$:5.71,</v>
      </c>
      <c r="D369" t="s">
        <v>20856</v>
      </c>
      <c r="E369" t="str">
        <f t="shared" si="11"/>
        <v>"dolie 417 mm lucios 0.40 mm":5.71,</v>
      </c>
    </row>
    <row r="370" spans="1:5">
      <c r="A370" s="500" t="s">
        <v>11122</v>
      </c>
      <c r="B370" s="500" t="s">
        <v>4530</v>
      </c>
      <c r="C370" t="str">
        <f t="shared" si="10"/>
        <v>$Dolie 417 mm Lucios 0.45 mm$:6.66,</v>
      </c>
      <c r="D370" t="s">
        <v>20857</v>
      </c>
      <c r="E370" t="str">
        <f t="shared" si="11"/>
        <v>"dolie 417 mm lucios 0.45 mm":6.66,</v>
      </c>
    </row>
    <row r="371" spans="1:5">
      <c r="A371" s="500" t="s">
        <v>11066</v>
      </c>
      <c r="B371" s="500" t="s">
        <v>4531</v>
      </c>
      <c r="C371" t="str">
        <f t="shared" si="10"/>
        <v>$Dolie 417 mm Lucios 0.50 mm$:7.14,</v>
      </c>
      <c r="D371" t="s">
        <v>20858</v>
      </c>
      <c r="E371" t="str">
        <f t="shared" si="11"/>
        <v>"dolie 417 mm lucios 0.50 mm":7.14,</v>
      </c>
    </row>
    <row r="372" spans="1:5">
      <c r="A372" s="500" t="s">
        <v>11123</v>
      </c>
      <c r="B372" s="500" t="s">
        <v>4532</v>
      </c>
      <c r="C372" t="str">
        <f t="shared" si="10"/>
        <v>$Dolie 416mm lucios 0.60mm$:8.09,</v>
      </c>
      <c r="D372" t="s">
        <v>20859</v>
      </c>
      <c r="E372" t="str">
        <f t="shared" si="11"/>
        <v>"dolie 416mm lucios 0.60mm":8.09,</v>
      </c>
    </row>
    <row r="373" spans="1:5">
      <c r="A373" s="500" t="s">
        <v>11124</v>
      </c>
      <c r="B373" s="500" t="s">
        <v>4533</v>
      </c>
      <c r="C373" t="str">
        <f t="shared" si="10"/>
        <v>$Dolie 417 mm Lucios 0.70 mm$:9.84,</v>
      </c>
      <c r="D373" t="s">
        <v>20860</v>
      </c>
      <c r="E373" t="str">
        <f t="shared" si="11"/>
        <v>"dolie 417 mm lucios 0.70 mm":9.84,</v>
      </c>
    </row>
    <row r="374" spans="1:5">
      <c r="A374" s="500" t="s">
        <v>3831</v>
      </c>
      <c r="B374" s="500" t="s">
        <v>4534</v>
      </c>
      <c r="C374" t="str">
        <f t="shared" si="10"/>
        <v>$Dolie 417mm Mat 0.40 mm$:6.23,</v>
      </c>
      <c r="D374" t="s">
        <v>20861</v>
      </c>
      <c r="E374" t="str">
        <f t="shared" si="11"/>
        <v>"dolie 417mm mat 0.40 mm":6.23,</v>
      </c>
    </row>
    <row r="375" spans="1:5">
      <c r="A375" s="500" t="s">
        <v>3894</v>
      </c>
      <c r="B375" s="500" t="s">
        <v>4535</v>
      </c>
      <c r="C375" t="str">
        <f t="shared" si="10"/>
        <v>$Dolie 417 mm Mat 0.45 mm$:7.12,</v>
      </c>
      <c r="D375" t="s">
        <v>20862</v>
      </c>
      <c r="E375" t="str">
        <f t="shared" si="11"/>
        <v>"dolie 417 mm mat 0.45 mm":7.12,</v>
      </c>
    </row>
    <row r="376" spans="1:5">
      <c r="A376" s="500" t="s">
        <v>3895</v>
      </c>
      <c r="B376" s="500" t="s">
        <v>4536</v>
      </c>
      <c r="C376" t="str">
        <f t="shared" si="10"/>
        <v>$Dolie 417 mm Mat 0.50 mm$:7.43,</v>
      </c>
      <c r="D376" t="s">
        <v>20863</v>
      </c>
      <c r="E376" t="str">
        <f t="shared" si="11"/>
        <v>"dolie 417 mm mat 0.50 mm":7.43,</v>
      </c>
    </row>
    <row r="377" spans="1:5">
      <c r="A377" s="500" t="s">
        <v>11125</v>
      </c>
      <c r="B377" s="500" t="s">
        <v>4537</v>
      </c>
      <c r="C377" t="str">
        <f t="shared" si="10"/>
        <v>$Dolie 417 mm Mat 0.60 mm$:8.42,</v>
      </c>
      <c r="D377" t="s">
        <v>20864</v>
      </c>
      <c r="E377" t="str">
        <f t="shared" si="11"/>
        <v>"dolie 417 mm mat 0.60 mm":8.42,</v>
      </c>
    </row>
    <row r="378" spans="1:5">
      <c r="A378" s="500" t="s">
        <v>11126</v>
      </c>
      <c r="B378" s="500" t="s">
        <v>4538</v>
      </c>
      <c r="C378" t="str">
        <f t="shared" si="10"/>
        <v>$Dolie 416mm Wood 0.45mm$:9.64,</v>
      </c>
      <c r="D378" t="s">
        <v>20865</v>
      </c>
      <c r="E378" t="str">
        <f t="shared" si="11"/>
        <v>"dolie 416mm wood 0.45mm":9.64,</v>
      </c>
    </row>
    <row r="379" spans="1:5">
      <c r="A379" s="500" t="s">
        <v>11120</v>
      </c>
      <c r="B379" s="500" t="s">
        <v>7384</v>
      </c>
      <c r="C379" t="str">
        <f t="shared" si="10"/>
        <v>$Dolie 417mm Wood 0.50MM$:9.74,</v>
      </c>
      <c r="D379" t="s">
        <v>20866</v>
      </c>
      <c r="E379" t="str">
        <f t="shared" si="11"/>
        <v>"dolie 417mm wood 0.50mm":9.74,</v>
      </c>
    </row>
    <row r="380" spans="1:5">
      <c r="A380" s="500" t="s">
        <v>6927</v>
      </c>
      <c r="B380" s="500" t="s">
        <v>4539</v>
      </c>
      <c r="C380" t="str">
        <f t="shared" si="10"/>
        <v>$Dolie 417 mm Zincat 0.37 mm$:4.69,</v>
      </c>
      <c r="D380" t="s">
        <v>20867</v>
      </c>
      <c r="E380" t="str">
        <f t="shared" si="11"/>
        <v>"dolie 417 mm zincat 0.37 mm":4.69,</v>
      </c>
    </row>
    <row r="381" spans="1:5">
      <c r="A381" s="500" t="s">
        <v>11127</v>
      </c>
      <c r="B381" s="500" t="s">
        <v>4540</v>
      </c>
      <c r="C381" t="str">
        <f t="shared" si="10"/>
        <v>$Dolie 417 mm Zincat 0.40 mm$:4.79,</v>
      </c>
      <c r="D381" t="s">
        <v>20868</v>
      </c>
      <c r="E381" t="str">
        <f t="shared" si="11"/>
        <v>"dolie 417 mm zincat 0.40 mm":4.79,</v>
      </c>
    </row>
    <row r="382" spans="1:5">
      <c r="A382" s="500" t="s">
        <v>11128</v>
      </c>
      <c r="B382" s="500" t="s">
        <v>4541</v>
      </c>
      <c r="C382" t="str">
        <f t="shared" si="10"/>
        <v>$Dolie 417 mm Zincat 0.45 mm$:5.99,</v>
      </c>
      <c r="D382" t="s">
        <v>20869</v>
      </c>
      <c r="E382" t="str">
        <f t="shared" si="11"/>
        <v>"dolie 417 mm zincat 0.45 mm":5.99,</v>
      </c>
    </row>
    <row r="383" spans="1:5">
      <c r="A383" s="500" t="s">
        <v>11129</v>
      </c>
      <c r="B383" s="500" t="s">
        <v>4542</v>
      </c>
      <c r="C383" t="str">
        <f t="shared" si="10"/>
        <v>$Dolie 417 mm Zincat 0.50 mm$:6.54,</v>
      </c>
      <c r="D383" t="s">
        <v>20870</v>
      </c>
      <c r="E383" t="str">
        <f t="shared" si="11"/>
        <v>"dolie 417 mm zincat 0.50 mm":6.54,</v>
      </c>
    </row>
    <row r="384" spans="1:5">
      <c r="A384" s="500" t="s">
        <v>11130</v>
      </c>
      <c r="B384" s="500" t="s">
        <v>4543</v>
      </c>
      <c r="C384" t="str">
        <f t="shared" si="10"/>
        <v>$Dolie 417 mm Zincat 0.60 mm$:7.84,</v>
      </c>
      <c r="D384" t="s">
        <v>20871</v>
      </c>
      <c r="E384" t="str">
        <f t="shared" si="11"/>
        <v>"dolie 417 mm zincat 0.60 mm":7.84,</v>
      </c>
    </row>
    <row r="385" spans="1:5">
      <c r="A385" s="500" t="s">
        <v>11131</v>
      </c>
      <c r="B385" s="500" t="s">
        <v>4544</v>
      </c>
      <c r="C385" t="str">
        <f t="shared" si="10"/>
        <v>$Dolie 417 mm Zincat 0.70 mm$:9.04,</v>
      </c>
      <c r="D385" t="s">
        <v>20872</v>
      </c>
      <c r="E385" t="str">
        <f t="shared" si="11"/>
        <v>"dolie 417 mm zincat 0.70 mm":9.04,</v>
      </c>
    </row>
    <row r="386" spans="1:5">
      <c r="A386" s="500" t="s">
        <v>6934</v>
      </c>
      <c r="B386" s="500" t="s">
        <v>4545</v>
      </c>
      <c r="C386" t="str">
        <f t="shared" ref="C386:C449" si="12">CONCATENATE("$",B386,"$",":",A386,",")</f>
        <v>$Dolie 625 mm Ral 8003 0.45 mm$:14.43,</v>
      </c>
      <c r="D386" t="s">
        <v>20873</v>
      </c>
      <c r="E386" t="str">
        <f t="shared" ref="E386:E449" si="13">LOWER(D386)</f>
        <v>"dolie 625 mm ral 8003 0.45 mm":14.43,</v>
      </c>
    </row>
    <row r="387" spans="1:5">
      <c r="A387" s="500" t="s">
        <v>11167</v>
      </c>
      <c r="B387" s="500" t="s">
        <v>4546</v>
      </c>
      <c r="C387" t="str">
        <f t="shared" si="12"/>
        <v>$Dolie 625 mm Grandemat 0.50 mm$:14.61,</v>
      </c>
      <c r="D387" t="s">
        <v>20874</v>
      </c>
      <c r="E387" t="str">
        <f t="shared" si="13"/>
        <v>"dolie 625 mm grandemat 0.50 mm":14.61,</v>
      </c>
    </row>
    <row r="388" spans="1:5">
      <c r="A388" s="500" t="s">
        <v>11168</v>
      </c>
      <c r="B388" s="500" t="s">
        <v>4547</v>
      </c>
      <c r="C388" t="str">
        <f t="shared" si="12"/>
        <v>$Dolie 625 mm Lucios 0.40 mm$:8.57,</v>
      </c>
      <c r="D388" t="s">
        <v>20875</v>
      </c>
      <c r="E388" t="str">
        <f t="shared" si="13"/>
        <v>"dolie 625 mm lucios 0.40 mm":8.57,</v>
      </c>
    </row>
    <row r="389" spans="1:5">
      <c r="A389" s="500" t="s">
        <v>11169</v>
      </c>
      <c r="B389" s="500" t="s">
        <v>4548</v>
      </c>
      <c r="C389" t="str">
        <f t="shared" si="12"/>
        <v>$Dolie 625 mm Lucios 0.45 mm$:9.99,</v>
      </c>
      <c r="D389" t="s">
        <v>20876</v>
      </c>
      <c r="E389" t="str">
        <f t="shared" si="13"/>
        <v>"dolie 625 mm lucios 0.45 mm":9.99,</v>
      </c>
    </row>
    <row r="390" spans="1:5">
      <c r="A390" s="500" t="s">
        <v>11170</v>
      </c>
      <c r="B390" s="500" t="s">
        <v>4549</v>
      </c>
      <c r="C390" t="str">
        <f t="shared" si="12"/>
        <v>$Dolie 625 mm Lucios 0.50 mm$:10.71,</v>
      </c>
      <c r="D390" t="s">
        <v>20877</v>
      </c>
      <c r="E390" t="str">
        <f t="shared" si="13"/>
        <v>"dolie 625 mm lucios 0.50 mm":10.71,</v>
      </c>
    </row>
    <row r="391" spans="1:5">
      <c r="A391" s="500" t="s">
        <v>6935</v>
      </c>
      <c r="B391" s="500" t="s">
        <v>4550</v>
      </c>
      <c r="C391" t="str">
        <f t="shared" si="12"/>
        <v>$Dolie 625mm lucios 0.60mm$:12.14,</v>
      </c>
      <c r="D391" t="s">
        <v>20878</v>
      </c>
      <c r="E391" t="str">
        <f t="shared" si="13"/>
        <v>"dolie 625mm lucios 0.60mm":12.14,</v>
      </c>
    </row>
    <row r="392" spans="1:5">
      <c r="A392" s="500" t="s">
        <v>3902</v>
      </c>
      <c r="B392" s="500" t="s">
        <v>4551</v>
      </c>
      <c r="C392" t="str">
        <f t="shared" si="12"/>
        <v>$Dolie 625 mm Lucios 0.70 mm$:14.76,</v>
      </c>
      <c r="D392" t="s">
        <v>20879</v>
      </c>
      <c r="E392" t="str">
        <f t="shared" si="13"/>
        <v>"dolie 625 mm lucios 0.70 mm":14.76,</v>
      </c>
    </row>
    <row r="393" spans="1:5">
      <c r="A393" s="500" t="s">
        <v>6936</v>
      </c>
      <c r="B393" s="500" t="s">
        <v>4552</v>
      </c>
      <c r="C393" t="str">
        <f t="shared" si="12"/>
        <v>$Dolie 625mm Mat 0.40 mm$:9.35,</v>
      </c>
      <c r="D393" t="s">
        <v>20880</v>
      </c>
      <c r="E393" t="str">
        <f t="shared" si="13"/>
        <v>"dolie 625mm mat 0.40 mm":9.35,</v>
      </c>
    </row>
    <row r="394" spans="1:5">
      <c r="A394" s="500" t="s">
        <v>11171</v>
      </c>
      <c r="B394" s="500" t="s">
        <v>4553</v>
      </c>
      <c r="C394" t="str">
        <f t="shared" si="12"/>
        <v>$Dolie 625 mm Mat 0.45 mm$:10.68,</v>
      </c>
      <c r="D394" t="s">
        <v>20881</v>
      </c>
      <c r="E394" t="str">
        <f t="shared" si="13"/>
        <v>"dolie 625 mm mat 0.45 mm":10.68,</v>
      </c>
    </row>
    <row r="395" spans="1:5">
      <c r="A395" s="500" t="s">
        <v>11172</v>
      </c>
      <c r="B395" s="500" t="s">
        <v>4554</v>
      </c>
      <c r="C395" t="str">
        <f t="shared" si="12"/>
        <v>$Dolie 625 mm Mat 0.50 mm$:11.15,</v>
      </c>
      <c r="D395" t="s">
        <v>20882</v>
      </c>
      <c r="E395" t="str">
        <f t="shared" si="13"/>
        <v>"dolie 625 mm mat 0.50 mm":11.15,</v>
      </c>
    </row>
    <row r="396" spans="1:5">
      <c r="A396" s="500" t="s">
        <v>6937</v>
      </c>
      <c r="B396" s="500" t="s">
        <v>4555</v>
      </c>
      <c r="C396" t="str">
        <f t="shared" si="12"/>
        <v>$Dolie 625 mm Mat 0.60 mm$:12.63,</v>
      </c>
      <c r="D396" t="s">
        <v>20883</v>
      </c>
      <c r="E396" t="str">
        <f t="shared" si="13"/>
        <v>"dolie 625 mm mat 0.60 mm":12.63,</v>
      </c>
    </row>
    <row r="397" spans="1:5">
      <c r="A397" s="500" t="s">
        <v>11079</v>
      </c>
      <c r="B397" s="500" t="s">
        <v>4556</v>
      </c>
      <c r="C397" t="str">
        <f t="shared" si="12"/>
        <v>$Dolie 625mm Wood 0.45mm$:14.46,</v>
      </c>
      <c r="D397" t="s">
        <v>20884</v>
      </c>
      <c r="E397" t="str">
        <f t="shared" si="13"/>
        <v>"dolie 625mm wood 0.45mm":14.46,</v>
      </c>
    </row>
    <row r="398" spans="1:5">
      <c r="A398" s="500" t="s">
        <v>11167</v>
      </c>
      <c r="B398" s="500" t="s">
        <v>7386</v>
      </c>
      <c r="C398" t="str">
        <f t="shared" si="12"/>
        <v>$Dolie 625mm Wood 0.50MM$:14.61,</v>
      </c>
      <c r="D398" t="s">
        <v>20885</v>
      </c>
      <c r="E398" t="str">
        <f t="shared" si="13"/>
        <v>"dolie 625mm wood 0.50mm":14.61,</v>
      </c>
    </row>
    <row r="399" spans="1:5">
      <c r="A399" s="500" t="s">
        <v>11173</v>
      </c>
      <c r="B399" s="500" t="s">
        <v>4557</v>
      </c>
      <c r="C399" t="str">
        <f t="shared" si="12"/>
        <v>$Dolie 625 mm Zincat 0.37 mm$:7.04,</v>
      </c>
      <c r="D399" t="s">
        <v>20886</v>
      </c>
      <c r="E399" t="str">
        <f t="shared" si="13"/>
        <v>"dolie 625 mm zincat 0.37 mm":7.04,</v>
      </c>
    </row>
    <row r="400" spans="1:5">
      <c r="A400" s="500" t="s">
        <v>11174</v>
      </c>
      <c r="B400" s="500" t="s">
        <v>4558</v>
      </c>
      <c r="C400" t="str">
        <f t="shared" si="12"/>
        <v>$Dolie 625 mm Zincat 0.40 mm$:7.19,</v>
      </c>
      <c r="D400" t="s">
        <v>20887</v>
      </c>
      <c r="E400" t="str">
        <f t="shared" si="13"/>
        <v>"dolie 625 mm zincat 0.40 mm":7.19,</v>
      </c>
    </row>
    <row r="401" spans="1:5">
      <c r="A401" s="500" t="s">
        <v>3904</v>
      </c>
      <c r="B401" s="500" t="s">
        <v>4559</v>
      </c>
      <c r="C401" t="str">
        <f t="shared" si="12"/>
        <v>$Dolie 625 mm Zincat 0.45 mm$:8.99,</v>
      </c>
      <c r="D401" t="s">
        <v>20888</v>
      </c>
      <c r="E401" t="str">
        <f t="shared" si="13"/>
        <v>"dolie 625 mm zincat 0.45 mm":8.99,</v>
      </c>
    </row>
    <row r="402" spans="1:5">
      <c r="A402" s="500" t="s">
        <v>11175</v>
      </c>
      <c r="B402" s="500" t="s">
        <v>4560</v>
      </c>
      <c r="C402" t="str">
        <f t="shared" si="12"/>
        <v>$Dolie 625 mm Zincat 0.50 mm$:9.81,</v>
      </c>
      <c r="D402" t="s">
        <v>20889</v>
      </c>
      <c r="E402" t="str">
        <f t="shared" si="13"/>
        <v>"dolie 625 mm zincat 0.50 mm":9.81,</v>
      </c>
    </row>
    <row r="403" spans="1:5">
      <c r="A403" s="500" t="s">
        <v>11176</v>
      </c>
      <c r="B403" s="500" t="s">
        <v>4561</v>
      </c>
      <c r="C403" t="str">
        <f t="shared" si="12"/>
        <v>$Dolie 625 mm Zincat 0.60 mm$:11.76,</v>
      </c>
      <c r="D403" t="s">
        <v>20890</v>
      </c>
      <c r="E403" t="str">
        <f t="shared" si="13"/>
        <v>"dolie 625 mm zincat 0.60 mm":11.76,</v>
      </c>
    </row>
    <row r="404" spans="1:5">
      <c r="A404" s="500" t="s">
        <v>6938</v>
      </c>
      <c r="B404" s="500" t="s">
        <v>4562</v>
      </c>
      <c r="C404" t="str">
        <f t="shared" si="12"/>
        <v>$Dolie 625 mm Zincat 0.70 mm$:13.56,</v>
      </c>
      <c r="D404" t="s">
        <v>20891</v>
      </c>
      <c r="E404" t="str">
        <f t="shared" si="13"/>
        <v>"dolie 625 mm zincat 0.70 mm":13.56,</v>
      </c>
    </row>
    <row r="405" spans="1:5">
      <c r="A405" s="500" t="s">
        <v>6926</v>
      </c>
      <c r="B405" s="500" t="s">
        <v>4563</v>
      </c>
      <c r="C405" t="str">
        <f t="shared" si="12"/>
        <v>$Dolie Retropanel 417 mm Ral 8003 0.45 mm$:9.62,</v>
      </c>
      <c r="D405" t="s">
        <v>20892</v>
      </c>
      <c r="E405" t="str">
        <f t="shared" si="13"/>
        <v>"dolie retropanel 417 mm ral 8003 0.45 mm":9.62,</v>
      </c>
    </row>
    <row r="406" spans="1:5">
      <c r="A406" s="500" t="s">
        <v>11120</v>
      </c>
      <c r="B406" s="500" t="s">
        <v>4564</v>
      </c>
      <c r="C406" t="str">
        <f t="shared" si="12"/>
        <v>$Dolie Retropanel 417 mm Grandemat 0.50mm$:9.74,</v>
      </c>
      <c r="D406" t="s">
        <v>20893</v>
      </c>
      <c r="E406" t="str">
        <f t="shared" si="13"/>
        <v>"dolie retropanel 417 mm grandemat 0.50mm":9.74,</v>
      </c>
    </row>
    <row r="407" spans="1:5">
      <c r="A407" s="500" t="s">
        <v>11122</v>
      </c>
      <c r="B407" s="500" t="s">
        <v>4565</v>
      </c>
      <c r="C407" t="str">
        <f t="shared" si="12"/>
        <v>$Dolie Retropanel 417 mm Lucios 0.45 mm$:6.66,</v>
      </c>
      <c r="D407" t="s">
        <v>20894</v>
      </c>
      <c r="E407" t="str">
        <f t="shared" si="13"/>
        <v>"dolie retropanel 417 mm lucios 0.45 mm":6.66,</v>
      </c>
    </row>
    <row r="408" spans="1:5">
      <c r="A408" s="500" t="s">
        <v>11066</v>
      </c>
      <c r="B408" s="500" t="s">
        <v>4566</v>
      </c>
      <c r="C408" t="str">
        <f t="shared" si="12"/>
        <v>$Dolie Retropanel 417 mm Lucios 0.50 mm$:7.14,</v>
      </c>
      <c r="D408" t="s">
        <v>20895</v>
      </c>
      <c r="E408" t="str">
        <f t="shared" si="13"/>
        <v>"dolie retropanel 417 mm lucios 0.50 mm":7.14,</v>
      </c>
    </row>
    <row r="409" spans="1:5">
      <c r="A409" s="500" t="s">
        <v>11123</v>
      </c>
      <c r="B409" s="500" t="s">
        <v>4567</v>
      </c>
      <c r="C409" t="str">
        <f t="shared" si="12"/>
        <v>$Dolie retro 416mm lucios 0.60mm$:8.09,</v>
      </c>
      <c r="D409" t="s">
        <v>20896</v>
      </c>
      <c r="E409" t="str">
        <f t="shared" si="13"/>
        <v>"dolie retro 416mm lucios 0.60mm":8.09,</v>
      </c>
    </row>
    <row r="410" spans="1:5">
      <c r="A410" s="500" t="s">
        <v>3894</v>
      </c>
      <c r="B410" s="500" t="s">
        <v>4568</v>
      </c>
      <c r="C410" t="str">
        <f t="shared" si="12"/>
        <v>$Dolie Retropanel 417 mm Mat 0.45 mm$:7.12,</v>
      </c>
      <c r="D410" t="s">
        <v>20897</v>
      </c>
      <c r="E410" t="str">
        <f t="shared" si="13"/>
        <v>"dolie retropanel 417 mm mat 0.45 mm":7.12,</v>
      </c>
    </row>
    <row r="411" spans="1:5">
      <c r="A411" s="500" t="s">
        <v>3895</v>
      </c>
      <c r="B411" s="500" t="s">
        <v>4569</v>
      </c>
      <c r="C411" t="str">
        <f t="shared" si="12"/>
        <v>$Dolie Retropanel 417 mm Mat 0.50 mm$:7.43,</v>
      </c>
      <c r="D411" t="s">
        <v>20898</v>
      </c>
      <c r="E411" t="str">
        <f t="shared" si="13"/>
        <v>"dolie retropanel 417 mm mat 0.50 mm":7.43,</v>
      </c>
    </row>
    <row r="412" spans="1:5">
      <c r="A412" s="500" t="s">
        <v>11125</v>
      </c>
      <c r="B412" s="500" t="s">
        <v>4570</v>
      </c>
      <c r="C412" t="str">
        <f t="shared" si="12"/>
        <v>$Dolie Retropanel 417 mm Mat 0.60 mm$:8.42,</v>
      </c>
      <c r="D412" t="s">
        <v>20899</v>
      </c>
      <c r="E412" t="str">
        <f t="shared" si="13"/>
        <v>"dolie retropanel 417 mm mat 0.60 mm":8.42,</v>
      </c>
    </row>
    <row r="413" spans="1:5">
      <c r="A413" s="500" t="s">
        <v>11126</v>
      </c>
      <c r="B413" s="500" t="s">
        <v>4571</v>
      </c>
      <c r="C413" t="str">
        <f t="shared" si="12"/>
        <v>$Dolie retropanel 416mm Wood 0.45mm$:9.64,</v>
      </c>
      <c r="D413" t="s">
        <v>20900</v>
      </c>
      <c r="E413" t="str">
        <f t="shared" si="13"/>
        <v>"dolie retropanel 416mm wood 0.45mm":9.64,</v>
      </c>
    </row>
    <row r="414" spans="1:5">
      <c r="A414" s="500" t="s">
        <v>11120</v>
      </c>
      <c r="B414" s="500" t="s">
        <v>7388</v>
      </c>
      <c r="C414" t="str">
        <f t="shared" si="12"/>
        <v>$Dolie retro 417mm Wood 0.50MM$:9.74,</v>
      </c>
      <c r="D414" t="s">
        <v>20901</v>
      </c>
      <c r="E414" t="str">
        <f t="shared" si="13"/>
        <v>"dolie retro 417mm wood 0.50mm":9.74,</v>
      </c>
    </row>
    <row r="415" spans="1:5">
      <c r="A415" s="500" t="s">
        <v>6934</v>
      </c>
      <c r="B415" s="500" t="s">
        <v>4572</v>
      </c>
      <c r="C415" t="str">
        <f t="shared" si="12"/>
        <v>$Dolie Retropanel 625 mm Ral 8003 0.45 mm$:14.43,</v>
      </c>
      <c r="D415" t="s">
        <v>20902</v>
      </c>
      <c r="E415" t="str">
        <f t="shared" si="13"/>
        <v>"dolie retropanel 625 mm ral 8003 0.45 mm":14.43,</v>
      </c>
    </row>
    <row r="416" spans="1:5">
      <c r="A416" s="500" t="s">
        <v>11167</v>
      </c>
      <c r="B416" s="500" t="s">
        <v>4573</v>
      </c>
      <c r="C416" t="str">
        <f t="shared" si="12"/>
        <v>$Dolie Retropanel 625 mm Grandemat 0.50mm$:14.61,</v>
      </c>
      <c r="D416" t="s">
        <v>20903</v>
      </c>
      <c r="E416" t="str">
        <f t="shared" si="13"/>
        <v>"dolie retropanel 625 mm grandemat 0.50mm":14.61,</v>
      </c>
    </row>
    <row r="417" spans="1:5">
      <c r="A417" s="500" t="s">
        <v>11169</v>
      </c>
      <c r="B417" s="500" t="s">
        <v>4574</v>
      </c>
      <c r="C417" t="str">
        <f t="shared" si="12"/>
        <v>$Dolie Retropanel 625 mm Lucios 0.45 mm$:9.99,</v>
      </c>
      <c r="D417" t="s">
        <v>20904</v>
      </c>
      <c r="E417" t="str">
        <f t="shared" si="13"/>
        <v>"dolie retropanel 625 mm lucios 0.45 mm":9.99,</v>
      </c>
    </row>
    <row r="418" spans="1:5">
      <c r="A418" s="500" t="s">
        <v>11170</v>
      </c>
      <c r="B418" s="500" t="s">
        <v>4575</v>
      </c>
      <c r="C418" t="str">
        <f t="shared" si="12"/>
        <v>$Dolie Retropanel 625 mm Lucios 0.50 mm$:10.71,</v>
      </c>
      <c r="D418" t="s">
        <v>20905</v>
      </c>
      <c r="E418" t="str">
        <f t="shared" si="13"/>
        <v>"dolie retropanel 625 mm lucios 0.50 mm":10.71,</v>
      </c>
    </row>
    <row r="419" spans="1:5">
      <c r="A419" s="500" t="s">
        <v>6935</v>
      </c>
      <c r="B419" s="500" t="s">
        <v>4576</v>
      </c>
      <c r="C419" t="str">
        <f t="shared" si="12"/>
        <v>$Dolie retro 625mm lucios 0.60mm$:12.14,</v>
      </c>
      <c r="D419" t="s">
        <v>20906</v>
      </c>
      <c r="E419" t="str">
        <f t="shared" si="13"/>
        <v>"dolie retro 625mm lucios 0.60mm":12.14,</v>
      </c>
    </row>
    <row r="420" spans="1:5">
      <c r="A420" s="500" t="s">
        <v>11171</v>
      </c>
      <c r="B420" s="500" t="s">
        <v>4577</v>
      </c>
      <c r="C420" t="str">
        <f t="shared" si="12"/>
        <v>$Dolie Retropanel 625 mm Mat 0.45 mm$:10.68,</v>
      </c>
      <c r="D420" t="s">
        <v>20907</v>
      </c>
      <c r="E420" t="str">
        <f t="shared" si="13"/>
        <v>"dolie retropanel 625 mm mat 0.45 mm":10.68,</v>
      </c>
    </row>
    <row r="421" spans="1:5">
      <c r="A421" s="500" t="s">
        <v>11172</v>
      </c>
      <c r="B421" s="500" t="s">
        <v>4578</v>
      </c>
      <c r="C421" t="str">
        <f t="shared" si="12"/>
        <v>$Dolie Retropanel 625 mm Mat 0.50 mm$:11.15,</v>
      </c>
      <c r="D421" t="s">
        <v>20908</v>
      </c>
      <c r="E421" t="str">
        <f t="shared" si="13"/>
        <v>"dolie retropanel 625 mm mat 0.50 mm":11.15,</v>
      </c>
    </row>
    <row r="422" spans="1:5">
      <c r="A422" s="500" t="s">
        <v>6937</v>
      </c>
      <c r="B422" s="500" t="s">
        <v>4579</v>
      </c>
      <c r="C422" t="str">
        <f t="shared" si="12"/>
        <v>$Dolie Retropanel 625 mm Mat 0.60 mm$:12.63,</v>
      </c>
      <c r="D422" t="s">
        <v>20909</v>
      </c>
      <c r="E422" t="str">
        <f t="shared" si="13"/>
        <v>"dolie retropanel 625 mm mat 0.60 mm":12.63,</v>
      </c>
    </row>
    <row r="423" spans="1:5">
      <c r="A423" s="500" t="s">
        <v>11079</v>
      </c>
      <c r="B423" s="500" t="s">
        <v>4580</v>
      </c>
      <c r="C423" t="str">
        <f t="shared" si="12"/>
        <v>$Dolie retropanel 625mm Wood 0.45mm$:14.46,</v>
      </c>
      <c r="D423" t="s">
        <v>20910</v>
      </c>
      <c r="E423" t="str">
        <f t="shared" si="13"/>
        <v>"dolie retropanel 625mm wood 0.45mm":14.46,</v>
      </c>
    </row>
    <row r="424" spans="1:5">
      <c r="A424" s="500" t="s">
        <v>11167</v>
      </c>
      <c r="B424" s="500" t="s">
        <v>7390</v>
      </c>
      <c r="C424" t="str">
        <f t="shared" si="12"/>
        <v>$Dolie retro 625mm Wood 0.50MM$:14.61,</v>
      </c>
      <c r="D424" t="s">
        <v>20911</v>
      </c>
      <c r="E424" t="str">
        <f t="shared" si="13"/>
        <v>"dolie retro 625mm wood 0.50mm":14.61,</v>
      </c>
    </row>
    <row r="425" spans="1:5">
      <c r="A425" s="500" t="s">
        <v>3728</v>
      </c>
      <c r="B425" s="500" t="s">
        <v>4581</v>
      </c>
      <c r="C425" t="str">
        <f t="shared" si="12"/>
        <v>$Element supr. Retro 60mm Ral 8003 0.45mm$:1.44,</v>
      </c>
      <c r="D425" t="s">
        <v>20912</v>
      </c>
      <c r="E425" t="str">
        <f t="shared" si="13"/>
        <v>"element supr. retro 60mm ral 8003 0.45mm":1.44,</v>
      </c>
    </row>
    <row r="426" spans="1:5">
      <c r="A426" s="500" t="s">
        <v>11177</v>
      </c>
      <c r="B426" s="500" t="s">
        <v>4582</v>
      </c>
      <c r="C426" t="str">
        <f t="shared" si="12"/>
        <v>$Element suprapun. Retro 60mm GDM 0.50mm$:1.46,</v>
      </c>
      <c r="D426" t="s">
        <v>20913</v>
      </c>
      <c r="E426" t="str">
        <f t="shared" si="13"/>
        <v>"element suprapun. retro 60mm gdm 0.50mm":1.46,</v>
      </c>
    </row>
    <row r="427" spans="1:5">
      <c r="A427" s="500" t="s">
        <v>3846</v>
      </c>
      <c r="B427" s="500" t="s">
        <v>4583</v>
      </c>
      <c r="C427" t="str">
        <f t="shared" si="12"/>
        <v>$Element suprap. Retro 60mm Lucios 0.45mm$:1.00,</v>
      </c>
      <c r="D427" t="s">
        <v>20914</v>
      </c>
      <c r="E427" t="str">
        <f t="shared" si="13"/>
        <v>"element suprap. retro 60mm lucios 0.45mm":1.00,</v>
      </c>
    </row>
    <row r="428" spans="1:5">
      <c r="A428" s="500" t="s">
        <v>3845</v>
      </c>
      <c r="B428" s="500" t="s">
        <v>4584</v>
      </c>
      <c r="C428" t="str">
        <f t="shared" si="12"/>
        <v>$Element suprap. Retro 60mm Lucios 0.50mm$:1.07,</v>
      </c>
      <c r="D428" t="s">
        <v>20915</v>
      </c>
      <c r="E428" t="str">
        <f t="shared" si="13"/>
        <v>"element suprap. retro 60mm lucios 0.50mm":1.07,</v>
      </c>
    </row>
    <row r="429" spans="1:5">
      <c r="A429" s="500" t="s">
        <v>6939</v>
      </c>
      <c r="B429" s="500" t="s">
        <v>4585</v>
      </c>
      <c r="C429" t="str">
        <f t="shared" si="12"/>
        <v>$Element suprapunere 60mm lucios 0.60mm$:1.21,</v>
      </c>
      <c r="D429" t="s">
        <v>20916</v>
      </c>
      <c r="E429" t="str">
        <f t="shared" si="13"/>
        <v>"element suprapunere 60mm lucios 0.60mm":1.21,</v>
      </c>
    </row>
    <row r="430" spans="1:5">
      <c r="A430" s="500" t="s">
        <v>3845</v>
      </c>
      <c r="B430" s="500" t="s">
        <v>4586</v>
      </c>
      <c r="C430" t="str">
        <f t="shared" si="12"/>
        <v>$Element suprapun. Retro 60mm Mat 0.45mm$:1.07,</v>
      </c>
      <c r="D430" t="s">
        <v>20917</v>
      </c>
      <c r="E430" t="str">
        <f t="shared" si="13"/>
        <v>"element suprapun. retro 60mm mat 0.45mm":1.07,</v>
      </c>
    </row>
    <row r="431" spans="1:5">
      <c r="A431" s="500" t="s">
        <v>3905</v>
      </c>
      <c r="B431" s="500" t="s">
        <v>4587</v>
      </c>
      <c r="C431" t="str">
        <f t="shared" si="12"/>
        <v>$Element suprapun. Retro 60mm Mat 0.50mm$:1.11,</v>
      </c>
      <c r="D431" t="s">
        <v>20918</v>
      </c>
      <c r="E431" t="str">
        <f t="shared" si="13"/>
        <v>"element suprapun. retro 60mm mat 0.50mm":1.11,</v>
      </c>
    </row>
    <row r="432" spans="1:5">
      <c r="A432" s="500" t="s">
        <v>11055</v>
      </c>
      <c r="B432" s="500" t="s">
        <v>4588</v>
      </c>
      <c r="C432" t="str">
        <f t="shared" si="12"/>
        <v>$Element suprapun. Retro 60mm Mat 0.60mm$:1.26,</v>
      </c>
      <c r="D432" t="s">
        <v>20919</v>
      </c>
      <c r="E432" t="str">
        <f t="shared" si="13"/>
        <v>"element suprapun. retro 60mm mat 0.60mm":1.26,</v>
      </c>
    </row>
    <row r="433" spans="1:5">
      <c r="A433" s="500" t="s">
        <v>11178</v>
      </c>
      <c r="B433" s="500" t="s">
        <v>4589</v>
      </c>
      <c r="C433" t="str">
        <f t="shared" si="12"/>
        <v>$Elem. suprap. 60mm Retrop Wood 0.45mm$:1.45,</v>
      </c>
      <c r="D433" t="s">
        <v>20920</v>
      </c>
      <c r="E433" t="str">
        <f t="shared" si="13"/>
        <v>"elem. suprap. 60mm retrop wood 0.45mm":1.45,</v>
      </c>
    </row>
    <row r="434" spans="1:5">
      <c r="A434" s="500" t="s">
        <v>11177</v>
      </c>
      <c r="B434" s="500" t="s">
        <v>7392</v>
      </c>
      <c r="C434" t="str">
        <f t="shared" si="12"/>
        <v>$Element suprapunere 60mm Wood 0.50MM$:1.46,</v>
      </c>
      <c r="D434" t="s">
        <v>20921</v>
      </c>
      <c r="E434" t="str">
        <f t="shared" si="13"/>
        <v>"element suprapunere 60mm wood 0.50mm":1.46,</v>
      </c>
    </row>
    <row r="435" spans="1:5">
      <c r="A435" s="500" t="s">
        <v>3842</v>
      </c>
      <c r="B435" s="500" t="s">
        <v>4590</v>
      </c>
      <c r="C435" t="str">
        <f t="shared" si="12"/>
        <v>$Element supr. Retro 80mm Ral 8003 0.45mm$:1.92,</v>
      </c>
      <c r="D435" t="s">
        <v>20922</v>
      </c>
      <c r="E435" t="str">
        <f t="shared" si="13"/>
        <v>"element supr. retro 80mm ral 8003 0.45mm":1.92,</v>
      </c>
    </row>
    <row r="436" spans="1:5">
      <c r="A436" s="500" t="s">
        <v>11179</v>
      </c>
      <c r="B436" s="500" t="s">
        <v>4591</v>
      </c>
      <c r="C436" t="str">
        <f t="shared" si="12"/>
        <v>$Element suprapun. Retro 80mm GDM 0.50mm$:1.95,</v>
      </c>
      <c r="D436" t="s">
        <v>20923</v>
      </c>
      <c r="E436" t="str">
        <f t="shared" si="13"/>
        <v>"element suprapun. retro 80mm gdm 0.50mm":1.95,</v>
      </c>
    </row>
    <row r="437" spans="1:5">
      <c r="A437" s="500" t="s">
        <v>11180</v>
      </c>
      <c r="B437" s="500" t="s">
        <v>4592</v>
      </c>
      <c r="C437" t="str">
        <f t="shared" si="12"/>
        <v>$Element suprap. Retro 80mm Lucios 0.45mm$:1.33,</v>
      </c>
      <c r="D437" t="s">
        <v>20924</v>
      </c>
      <c r="E437" t="str">
        <f t="shared" si="13"/>
        <v>"element suprap. retro 80mm lucios 0.45mm":1.33,</v>
      </c>
    </row>
    <row r="438" spans="1:5">
      <c r="A438" s="500" t="s">
        <v>6940</v>
      </c>
      <c r="B438" s="500" t="s">
        <v>4593</v>
      </c>
      <c r="C438" t="str">
        <f t="shared" si="12"/>
        <v>$Element suprap. Retro 80mm Lucios 0.50mm$:1.43,</v>
      </c>
      <c r="D438" t="s">
        <v>20925</v>
      </c>
      <c r="E438" t="str">
        <f t="shared" si="13"/>
        <v>"element suprap. retro 80mm lucios 0.50mm":1.43,</v>
      </c>
    </row>
    <row r="439" spans="1:5">
      <c r="A439" s="500" t="s">
        <v>3911</v>
      </c>
      <c r="B439" s="500" t="s">
        <v>4594</v>
      </c>
      <c r="C439" t="str">
        <f t="shared" si="12"/>
        <v>$Element suprapunere 80mm lucios 0.60mm$:1.62,</v>
      </c>
      <c r="D439" t="s">
        <v>20926</v>
      </c>
      <c r="E439" t="str">
        <f t="shared" si="13"/>
        <v>"element suprapunere 80mm lucios 0.60mm":1.62,</v>
      </c>
    </row>
    <row r="440" spans="1:5">
      <c r="A440" s="500" t="s">
        <v>2910</v>
      </c>
      <c r="B440" s="500" t="s">
        <v>4595</v>
      </c>
      <c r="C440" t="str">
        <f t="shared" si="12"/>
        <v>$Element suprapun. Retro 80mm Mat 0.45mm$:1.42,</v>
      </c>
      <c r="D440" t="s">
        <v>20927</v>
      </c>
      <c r="E440" t="str">
        <f t="shared" si="13"/>
        <v>"element suprapun. retro 80mm mat 0.45mm":1.42,</v>
      </c>
    </row>
    <row r="441" spans="1:5">
      <c r="A441" s="500" t="s">
        <v>3875</v>
      </c>
      <c r="B441" s="500" t="s">
        <v>4596</v>
      </c>
      <c r="C441" t="str">
        <f t="shared" si="12"/>
        <v>$Element suprapun. Retro 80mm Mat 0.50mm$:1.49,</v>
      </c>
      <c r="D441" t="s">
        <v>20928</v>
      </c>
      <c r="E441" t="str">
        <f t="shared" si="13"/>
        <v>"element suprapun. retro 80mm mat 0.50mm":1.49,</v>
      </c>
    </row>
    <row r="442" spans="1:5">
      <c r="A442" s="500" t="s">
        <v>11181</v>
      </c>
      <c r="B442" s="500" t="s">
        <v>4597</v>
      </c>
      <c r="C442" t="str">
        <f t="shared" si="12"/>
        <v>$Element suprapun. Retro 80mm Mat 0.60mm$:1.68,</v>
      </c>
      <c r="D442" t="s">
        <v>20929</v>
      </c>
      <c r="E442" t="str">
        <f t="shared" si="13"/>
        <v>"element suprapun. retro 80mm mat 0.60mm":1.68,</v>
      </c>
    </row>
    <row r="443" spans="1:5">
      <c r="A443" s="500" t="s">
        <v>11182</v>
      </c>
      <c r="B443" s="500" t="s">
        <v>4598</v>
      </c>
      <c r="C443" t="str">
        <f t="shared" si="12"/>
        <v>$Elem. suprap. 80mm Retrop Wood 0.45mm$:1.93,</v>
      </c>
      <c r="D443" t="s">
        <v>20930</v>
      </c>
      <c r="E443" t="str">
        <f t="shared" si="13"/>
        <v>"elem. suprap. 80mm retrop wood 0.45mm":1.93,</v>
      </c>
    </row>
    <row r="444" spans="1:5">
      <c r="A444" s="500" t="s">
        <v>11179</v>
      </c>
      <c r="B444" s="500" t="s">
        <v>7394</v>
      </c>
      <c r="C444" t="str">
        <f t="shared" si="12"/>
        <v>$Element suprapunere 80mm Wood 0.50MM$:1.95,</v>
      </c>
      <c r="D444" t="s">
        <v>20931</v>
      </c>
      <c r="E444" t="str">
        <f t="shared" si="13"/>
        <v>"element suprapunere 80mm wood 0.50mm":1.95,</v>
      </c>
    </row>
    <row r="445" spans="1:5">
      <c r="A445" s="500" t="s">
        <v>11143</v>
      </c>
      <c r="B445" s="500" t="s">
        <v>4599</v>
      </c>
      <c r="C445" t="str">
        <f t="shared" si="12"/>
        <v>$Fix. placilor pe zid 208 mm 8003 0.50 mm$:4.81,</v>
      </c>
      <c r="D445" t="s">
        <v>20932</v>
      </c>
      <c r="E445" t="str">
        <f t="shared" si="13"/>
        <v>"fix. placilor pe zid 208 mm 8003 0.50 mm":4.81,</v>
      </c>
    </row>
    <row r="446" spans="1:5">
      <c r="A446" s="500" t="s">
        <v>11144</v>
      </c>
      <c r="B446" s="500" t="s">
        <v>4600</v>
      </c>
      <c r="C446" t="str">
        <f t="shared" si="12"/>
        <v>$Fix. placilor pe zid 208 mm GDM 0.50 mm$:4.87,</v>
      </c>
      <c r="D446" t="s">
        <v>20933</v>
      </c>
      <c r="E446" t="str">
        <f t="shared" si="13"/>
        <v>"fix. placilor pe zid 208 mm gdm 0.50 mm":4.87,</v>
      </c>
    </row>
    <row r="447" spans="1:5">
      <c r="A447" s="500" t="s">
        <v>11145</v>
      </c>
      <c r="B447" s="500" t="s">
        <v>4601</v>
      </c>
      <c r="C447" t="str">
        <f t="shared" si="12"/>
        <v>$Fix. placilor pe zid 208 mm Luc. 0.40 mm$:2.86,</v>
      </c>
      <c r="D447" t="s">
        <v>20934</v>
      </c>
      <c r="E447" t="str">
        <f t="shared" si="13"/>
        <v>"fix. placilor pe zid 208 mm luc. 0.40 mm":2.86,</v>
      </c>
    </row>
    <row r="448" spans="1:5">
      <c r="A448" s="500" t="s">
        <v>11146</v>
      </c>
      <c r="B448" s="500" t="s">
        <v>4602</v>
      </c>
      <c r="C448" t="str">
        <f t="shared" si="12"/>
        <v>$Fix. placilor pe zid 208 mm Luc. 0.45 mm$:3.33,</v>
      </c>
      <c r="D448" t="s">
        <v>20935</v>
      </c>
      <c r="E448" t="str">
        <f t="shared" si="13"/>
        <v>"fix. placilor pe zid 208 mm luc. 0.45 mm":3.33,</v>
      </c>
    </row>
    <row r="449" spans="1:5">
      <c r="A449" s="500" t="s">
        <v>11147</v>
      </c>
      <c r="B449" s="500" t="s">
        <v>4603</v>
      </c>
      <c r="C449" t="str">
        <f t="shared" si="12"/>
        <v>$Fix. placilor pe zid 208 mm Luc. 0.50 mm$:3.57,</v>
      </c>
      <c r="D449" t="s">
        <v>20936</v>
      </c>
      <c r="E449" t="str">
        <f t="shared" si="13"/>
        <v>"fix. placilor pe zid 208 mm luc. 0.50 mm":3.57,</v>
      </c>
    </row>
    <row r="450" spans="1:5">
      <c r="A450" s="500" t="s">
        <v>11148</v>
      </c>
      <c r="B450" s="500" t="s">
        <v>4604</v>
      </c>
      <c r="C450" t="str">
        <f t="shared" ref="C450:C513" si="14">CONCATENATE("$",B450,"$",":",A450,",")</f>
        <v>$Fixarea placilor 208mm lucios 0.60mm$:4.05,</v>
      </c>
      <c r="D450" t="s">
        <v>20937</v>
      </c>
      <c r="E450" t="str">
        <f t="shared" ref="E450:E513" si="15">LOWER(D450)</f>
        <v>"fixarea placilor 208mm lucios 0.60mm":4.05,</v>
      </c>
    </row>
    <row r="451" spans="1:5">
      <c r="A451" s="500" t="s">
        <v>11149</v>
      </c>
      <c r="B451" s="500" t="s">
        <v>4605</v>
      </c>
      <c r="C451" t="str">
        <f t="shared" si="14"/>
        <v>$Fix. placilor pe zid 208 mm Luc. 0.70 mm$:4.92,</v>
      </c>
      <c r="D451" t="s">
        <v>20938</v>
      </c>
      <c r="E451" t="str">
        <f t="shared" si="15"/>
        <v>"fix. placilor pe zid 208 mm luc. 0.70 mm":4.92,</v>
      </c>
    </row>
    <row r="452" spans="1:5">
      <c r="A452" s="500" t="s">
        <v>3896</v>
      </c>
      <c r="B452" s="500" t="s">
        <v>4606</v>
      </c>
      <c r="C452" t="str">
        <f t="shared" si="14"/>
        <v>$Fixarea pl. pe zid 208mm Mat 0.40 mm$:3.12,</v>
      </c>
      <c r="D452" t="s">
        <v>20939</v>
      </c>
      <c r="E452" t="str">
        <f t="shared" si="15"/>
        <v>"fixarea pl. pe zid 208mm mat 0.40 mm":3.12,</v>
      </c>
    </row>
    <row r="453" spans="1:5">
      <c r="A453" s="500" t="s">
        <v>3897</v>
      </c>
      <c r="B453" s="500" t="s">
        <v>4607</v>
      </c>
      <c r="C453" t="str">
        <f t="shared" si="14"/>
        <v>$Fix. placilor pe zid 208 mm Mat 0.45 mm$:3.56,</v>
      </c>
      <c r="D453" t="s">
        <v>20940</v>
      </c>
      <c r="E453" t="str">
        <f t="shared" si="15"/>
        <v>"fix. placilor pe zid 208 mm mat 0.45 mm":3.56,</v>
      </c>
    </row>
    <row r="454" spans="1:5">
      <c r="A454" s="500" t="s">
        <v>3898</v>
      </c>
      <c r="B454" s="500" t="s">
        <v>4608</v>
      </c>
      <c r="C454" t="str">
        <f t="shared" si="14"/>
        <v>$Fix. placilor pe zid 208 mm Mat 0.50 mm$:3.72,</v>
      </c>
      <c r="D454" t="s">
        <v>20941</v>
      </c>
      <c r="E454" t="str">
        <f t="shared" si="15"/>
        <v>"fix. placilor pe zid 208 mm mat 0.50 mm":3.72,</v>
      </c>
    </row>
    <row r="455" spans="1:5">
      <c r="A455" s="500" t="s">
        <v>11150</v>
      </c>
      <c r="B455" s="500" t="s">
        <v>4609</v>
      </c>
      <c r="C455" t="str">
        <f t="shared" si="14"/>
        <v>$Fix. placilor pe zid 208 mm Mat 0.60 mm$:4.21,</v>
      </c>
      <c r="D455" t="s">
        <v>20942</v>
      </c>
      <c r="E455" t="str">
        <f t="shared" si="15"/>
        <v>"fix. placilor pe zid 208 mm mat 0.60 mm":4.21,</v>
      </c>
    </row>
    <row r="456" spans="1:5">
      <c r="A456" s="500" t="s">
        <v>11151</v>
      </c>
      <c r="B456" s="500" t="s">
        <v>4610</v>
      </c>
      <c r="C456" t="str">
        <f t="shared" si="14"/>
        <v>$Fixarea pl. la zid 208mm Wood 0.45mm$:4.82,</v>
      </c>
      <c r="D456" t="s">
        <v>20943</v>
      </c>
      <c r="E456" t="str">
        <f t="shared" si="15"/>
        <v>"fixarea pl. la zid 208mm wood 0.45mm":4.82,</v>
      </c>
    </row>
    <row r="457" spans="1:5">
      <c r="A457" s="500" t="s">
        <v>11144</v>
      </c>
      <c r="B457" s="500" t="s">
        <v>7396</v>
      </c>
      <c r="C457" t="str">
        <f t="shared" si="14"/>
        <v>$Fixarea pl. pe zid 208mm Wood 0.50MM$:4.87,</v>
      </c>
      <c r="D457" t="s">
        <v>20944</v>
      </c>
      <c r="E457" t="str">
        <f t="shared" si="15"/>
        <v>"fixarea pl. pe zid 208mm wood 0.50mm":4.87,</v>
      </c>
    </row>
    <row r="458" spans="1:5">
      <c r="A458" s="500" t="s">
        <v>11152</v>
      </c>
      <c r="B458" s="500" t="s">
        <v>4611</v>
      </c>
      <c r="C458" t="str">
        <f t="shared" si="14"/>
        <v>$Fix. placilor pe zid 208 mm ZNC 0.37 mm$:2.35,</v>
      </c>
      <c r="D458" t="s">
        <v>20945</v>
      </c>
      <c r="E458" t="str">
        <f t="shared" si="15"/>
        <v>"fix. placilor pe zid 208 mm znc 0.37 mm":2.35,</v>
      </c>
    </row>
    <row r="459" spans="1:5">
      <c r="A459" s="500" t="s">
        <v>11153</v>
      </c>
      <c r="B459" s="500" t="s">
        <v>4612</v>
      </c>
      <c r="C459" t="str">
        <f t="shared" si="14"/>
        <v>$Fix. placilor pe zid 208 mm ZNC 0.40 mm$:2.40,</v>
      </c>
      <c r="D459" t="s">
        <v>20946</v>
      </c>
      <c r="E459" t="str">
        <f t="shared" si="15"/>
        <v>"fix. placilor pe zid 208 mm znc 0.40 mm":2.40,</v>
      </c>
    </row>
    <row r="460" spans="1:5">
      <c r="A460" s="500" t="s">
        <v>11154</v>
      </c>
      <c r="B460" s="500" t="s">
        <v>4613</v>
      </c>
      <c r="C460" t="str">
        <f t="shared" si="14"/>
        <v>$Fix. placilor pe zid 208 mm ZNC 0.45 mm$:3.00,</v>
      </c>
      <c r="D460" t="s">
        <v>20947</v>
      </c>
      <c r="E460" t="str">
        <f t="shared" si="15"/>
        <v>"fix. placilor pe zid 208 mm znc 0.45 mm":3.00,</v>
      </c>
    </row>
    <row r="461" spans="1:5">
      <c r="A461" s="500" t="s">
        <v>11155</v>
      </c>
      <c r="B461" s="500" t="s">
        <v>4614</v>
      </c>
      <c r="C461" t="str">
        <f t="shared" si="14"/>
        <v>$Fix. placilor pe zid 208 mm ZNC 0.50 mm$:3.27,</v>
      </c>
      <c r="D461" t="s">
        <v>20948</v>
      </c>
      <c r="E461" t="str">
        <f t="shared" si="15"/>
        <v>"fix. placilor pe zid 208 mm znc 0.50 mm":3.27,</v>
      </c>
    </row>
    <row r="462" spans="1:5">
      <c r="A462" s="500" t="s">
        <v>11106</v>
      </c>
      <c r="B462" s="500" t="s">
        <v>4615</v>
      </c>
      <c r="C462" t="str">
        <f t="shared" si="14"/>
        <v>$Fix. placilor pe zid 208 mm ZNC 0.60 mm$:3.92,</v>
      </c>
      <c r="D462" t="s">
        <v>20949</v>
      </c>
      <c r="E462" t="str">
        <f t="shared" si="15"/>
        <v>"fix. placilor pe zid 208 mm znc 0.60 mm":3.92,</v>
      </c>
    </row>
    <row r="463" spans="1:5">
      <c r="A463" s="500" t="s">
        <v>11156</v>
      </c>
      <c r="B463" s="500" t="s">
        <v>4616</v>
      </c>
      <c r="C463" t="str">
        <f t="shared" si="14"/>
        <v>$Fix. placilor pe zid 208 mm ZNC 0.70 mm$:4.52,</v>
      </c>
      <c r="D463" t="s">
        <v>20950</v>
      </c>
      <c r="E463" t="str">
        <f t="shared" si="15"/>
        <v>"fix. placilor pe zid 208 mm znc 0.70 mm":4.52,</v>
      </c>
    </row>
    <row r="464" spans="1:5">
      <c r="A464" s="500" t="s">
        <v>11100</v>
      </c>
      <c r="B464" s="500" t="s">
        <v>4617</v>
      </c>
      <c r="C464" t="str">
        <f t="shared" si="14"/>
        <v>$Fix. placilor pe zid 250 mm 8003 0.50 mm$:5.77,</v>
      </c>
      <c r="D464" t="s">
        <v>20951</v>
      </c>
      <c r="E464" t="str">
        <f t="shared" si="15"/>
        <v>"fix. placilor pe zid 250 mm 8003 0.50 mm":5.77,</v>
      </c>
    </row>
    <row r="465" spans="1:5">
      <c r="A465" s="500" t="s">
        <v>11101</v>
      </c>
      <c r="B465" s="500" t="s">
        <v>4618</v>
      </c>
      <c r="C465" t="str">
        <f t="shared" si="14"/>
        <v>$Fix. placilor pe zid 250 mm GDM 0.50 mm$:5.84,</v>
      </c>
      <c r="D465" t="s">
        <v>20952</v>
      </c>
      <c r="E465" t="str">
        <f t="shared" si="15"/>
        <v>"fix. placilor pe zid 250 mm gdm 0.50 mm":5.84,</v>
      </c>
    </row>
    <row r="466" spans="1:5">
      <c r="A466" s="500" t="s">
        <v>3877</v>
      </c>
      <c r="B466" s="500" t="s">
        <v>4619</v>
      </c>
      <c r="C466" t="str">
        <f t="shared" si="14"/>
        <v>$Fix. placilor pe zid 250 mm Luc. 0.40 mm$:3.43,</v>
      </c>
      <c r="D466" t="s">
        <v>20953</v>
      </c>
      <c r="E466" t="str">
        <f t="shared" si="15"/>
        <v>"fix. placilor pe zid 250 mm luc. 0.40 mm":3.43,</v>
      </c>
    </row>
    <row r="467" spans="1:5">
      <c r="A467" s="500" t="s">
        <v>11102</v>
      </c>
      <c r="B467" s="500" t="s">
        <v>4620</v>
      </c>
      <c r="C467" t="str">
        <f t="shared" si="14"/>
        <v>$Fix. placilor pe zid 250 mm Luc. 0.45 mm$:4.00,</v>
      </c>
      <c r="D467" t="s">
        <v>20954</v>
      </c>
      <c r="E467" t="str">
        <f t="shared" si="15"/>
        <v>"fix. placilor pe zid 250 mm luc. 0.45 mm":4.00,</v>
      </c>
    </row>
    <row r="468" spans="1:5">
      <c r="A468" s="500" t="s">
        <v>11103</v>
      </c>
      <c r="B468" s="500" t="s">
        <v>4621</v>
      </c>
      <c r="C468" t="str">
        <f t="shared" si="14"/>
        <v>$Fix. placilor pe zid 250 mm Luc. 0.50 mm$:4.28,</v>
      </c>
      <c r="D468" t="s">
        <v>20955</v>
      </c>
      <c r="E468" t="str">
        <f t="shared" si="15"/>
        <v>"fix. placilor pe zid 250 mm luc. 0.50 mm":4.28,</v>
      </c>
    </row>
    <row r="469" spans="1:5">
      <c r="A469" s="500" t="s">
        <v>3932</v>
      </c>
      <c r="B469" s="500" t="s">
        <v>4622</v>
      </c>
      <c r="C469" t="str">
        <f t="shared" si="14"/>
        <v>$Fixarea placilor 250mm lucios 0.60mm$:4.85,</v>
      </c>
      <c r="D469" t="s">
        <v>20956</v>
      </c>
      <c r="E469" t="str">
        <f t="shared" si="15"/>
        <v>"fixarea placilor 250mm lucios 0.60mm":4.85,</v>
      </c>
    </row>
    <row r="470" spans="1:5">
      <c r="A470" s="500" t="s">
        <v>3885</v>
      </c>
      <c r="B470" s="500" t="s">
        <v>4623</v>
      </c>
      <c r="C470" t="str">
        <f t="shared" si="14"/>
        <v>$Fix. placilor pe zid 250 mm Luc. 0.70 mm$:5.90,</v>
      </c>
      <c r="D470" t="s">
        <v>20957</v>
      </c>
      <c r="E470" t="str">
        <f t="shared" si="15"/>
        <v>"fix. placilor pe zid 250 mm luc. 0.70 mm":5.90,</v>
      </c>
    </row>
    <row r="471" spans="1:5">
      <c r="A471" s="500" t="s">
        <v>6920</v>
      </c>
      <c r="B471" s="500" t="s">
        <v>4624</v>
      </c>
      <c r="C471" t="str">
        <f t="shared" si="14"/>
        <v>$Fixarea pl. pe zid 250mm Mat 0.40 mm$:3.74,</v>
      </c>
      <c r="D471" t="s">
        <v>20958</v>
      </c>
      <c r="E471" t="str">
        <f t="shared" si="15"/>
        <v>"fixarea pl. pe zid 250mm mat 0.40 mm":3.74,</v>
      </c>
    </row>
    <row r="472" spans="1:5">
      <c r="A472" s="500" t="s">
        <v>11081</v>
      </c>
      <c r="B472" s="500" t="s">
        <v>4625</v>
      </c>
      <c r="C472" t="str">
        <f t="shared" si="14"/>
        <v>$Fix. placilor pe zid 250 mm Mat 0.45 mm$:4.27,</v>
      </c>
      <c r="D472" t="s">
        <v>20959</v>
      </c>
      <c r="E472" t="str">
        <f t="shared" si="15"/>
        <v>"fix. placilor pe zid 250 mm mat 0.45 mm":4.27,</v>
      </c>
    </row>
    <row r="473" spans="1:5">
      <c r="A473" s="500" t="s">
        <v>3836</v>
      </c>
      <c r="B473" s="500" t="s">
        <v>4626</v>
      </c>
      <c r="C473" t="str">
        <f t="shared" si="14"/>
        <v>$Fix. placilor pe zid 250 mm Mat 0.50 mm$:4.46,</v>
      </c>
      <c r="D473" t="s">
        <v>20960</v>
      </c>
      <c r="E473" t="str">
        <f t="shared" si="15"/>
        <v>"fix. placilor pe zid 250 mm mat 0.50 mm":4.46,</v>
      </c>
    </row>
    <row r="474" spans="1:5">
      <c r="A474" s="500" t="s">
        <v>11104</v>
      </c>
      <c r="B474" s="500" t="s">
        <v>4627</v>
      </c>
      <c r="C474" t="str">
        <f t="shared" si="14"/>
        <v>$Fix. placilor pe zid 250 mm Mat 0.60 mm$:5.05,</v>
      </c>
      <c r="D474" t="s">
        <v>20961</v>
      </c>
      <c r="E474" t="str">
        <f t="shared" si="15"/>
        <v>"fix. placilor pe zid 250 mm mat 0.60 mm":5.05,</v>
      </c>
    </row>
    <row r="475" spans="1:5">
      <c r="A475" s="500" t="s">
        <v>3931</v>
      </c>
      <c r="B475" s="500" t="s">
        <v>4628</v>
      </c>
      <c r="C475" t="str">
        <f t="shared" si="14"/>
        <v>$Fixarea pl. la zid 250mm Wood 0.45mm$:5.78,</v>
      </c>
      <c r="D475" t="s">
        <v>20962</v>
      </c>
      <c r="E475" t="str">
        <f t="shared" si="15"/>
        <v>"fixarea pl. la zid 250mm wood 0.45mm":5.78,</v>
      </c>
    </row>
    <row r="476" spans="1:5">
      <c r="A476" s="500" t="s">
        <v>11101</v>
      </c>
      <c r="B476" s="500" t="s">
        <v>7398</v>
      </c>
      <c r="C476" t="str">
        <f t="shared" si="14"/>
        <v>$Fixarea pl. pe zid 250mm Wood 0.50MM$:5.84,</v>
      </c>
      <c r="D476" t="s">
        <v>20963</v>
      </c>
      <c r="E476" t="str">
        <f t="shared" si="15"/>
        <v>"fixarea pl. pe zid 250mm wood 0.50mm":5.84,</v>
      </c>
    </row>
    <row r="477" spans="1:5">
      <c r="A477" s="500" t="s">
        <v>11056</v>
      </c>
      <c r="B477" s="500" t="s">
        <v>4629</v>
      </c>
      <c r="C477" t="str">
        <f t="shared" si="14"/>
        <v>$Fix. placilor pe zid 250 mm ZNC 0.37 mm$:2.81,</v>
      </c>
      <c r="D477" t="s">
        <v>20964</v>
      </c>
      <c r="E477" t="str">
        <f t="shared" si="15"/>
        <v>"fix. placilor pe zid 250 mm znc 0.37 mm":2.81,</v>
      </c>
    </row>
    <row r="478" spans="1:5">
      <c r="A478" s="500" t="s">
        <v>6921</v>
      </c>
      <c r="B478" s="500" t="s">
        <v>4630</v>
      </c>
      <c r="C478" t="str">
        <f t="shared" si="14"/>
        <v>$Fix. placilor pe zid 250 mm ZNC 0.40 mm$:2.87,</v>
      </c>
      <c r="D478" t="s">
        <v>20965</v>
      </c>
      <c r="E478" t="str">
        <f t="shared" si="15"/>
        <v>"fix. placilor pe zid 250 mm znc 0.40 mm":2.87,</v>
      </c>
    </row>
    <row r="479" spans="1:5">
      <c r="A479" s="500" t="s">
        <v>11105</v>
      </c>
      <c r="B479" s="500" t="s">
        <v>4631</v>
      </c>
      <c r="C479" t="str">
        <f t="shared" si="14"/>
        <v>$Fix. placilor pe zid 250 mm ZNC 0.45 mm$:3.59,</v>
      </c>
      <c r="D479" t="s">
        <v>20966</v>
      </c>
      <c r="E479" t="str">
        <f t="shared" si="15"/>
        <v>"fix. placilor pe zid 250 mm znc 0.45 mm":3.59,</v>
      </c>
    </row>
    <row r="480" spans="1:5">
      <c r="A480" s="500" t="s">
        <v>11106</v>
      </c>
      <c r="B480" s="500" t="s">
        <v>4632</v>
      </c>
      <c r="C480" t="str">
        <f t="shared" si="14"/>
        <v>$Fix. placilor pe zid 250 mm ZNC 0.50 mm$:3.92,</v>
      </c>
      <c r="D480" t="s">
        <v>20967</v>
      </c>
      <c r="E480" t="str">
        <f t="shared" si="15"/>
        <v>"fix. placilor pe zid 250 mm znc 0.50 mm":3.92,</v>
      </c>
    </row>
    <row r="481" spans="1:5">
      <c r="A481" s="500" t="s">
        <v>11107</v>
      </c>
      <c r="B481" s="500" t="s">
        <v>4633</v>
      </c>
      <c r="C481" t="str">
        <f t="shared" si="14"/>
        <v>$Fix. placilor pe zid 250 mm ZNC 0.60 mm$:4.70,</v>
      </c>
      <c r="D481" t="s">
        <v>20968</v>
      </c>
      <c r="E481" t="str">
        <f t="shared" si="15"/>
        <v>"fix. placilor pe zid 250 mm znc 0.60 mm":4.70,</v>
      </c>
    </row>
    <row r="482" spans="1:5">
      <c r="A482" s="500" t="s">
        <v>6922</v>
      </c>
      <c r="B482" s="500" t="s">
        <v>4634</v>
      </c>
      <c r="C482" t="str">
        <f t="shared" si="14"/>
        <v>$Fix. placilor pe zid 250 mm ZNC 0.70 mm$:5.42,</v>
      </c>
      <c r="D482" t="s">
        <v>20969</v>
      </c>
      <c r="E482" t="str">
        <f t="shared" si="15"/>
        <v>"fix. placilor pe zid 250 mm znc 0.70 mm":5.42,</v>
      </c>
    </row>
    <row r="483" spans="1:5">
      <c r="A483" s="500" t="s">
        <v>11108</v>
      </c>
      <c r="B483" s="500" t="s">
        <v>4635</v>
      </c>
      <c r="C483" t="str">
        <f t="shared" si="14"/>
        <v>$Fronton Retro 312 mm Ral 8003 0.45mm$:7.22,</v>
      </c>
      <c r="D483" t="s">
        <v>20970</v>
      </c>
      <c r="E483" t="str">
        <f t="shared" si="15"/>
        <v>"fronton retro 312 mm ral 8003 0.45mm":7.22,</v>
      </c>
    </row>
    <row r="484" spans="1:5">
      <c r="A484" s="500" t="s">
        <v>11109</v>
      </c>
      <c r="B484" s="500" t="s">
        <v>4636</v>
      </c>
      <c r="C484" t="str">
        <f t="shared" si="14"/>
        <v>$Bord. fronton Retro 312 mm GDM 0.50mm$:7.31,</v>
      </c>
      <c r="D484" t="s">
        <v>20971</v>
      </c>
      <c r="E484" t="str">
        <f t="shared" si="15"/>
        <v>"bord. fronton retro 312 mm gdm 0.50mm":7.31,</v>
      </c>
    </row>
    <row r="485" spans="1:5">
      <c r="A485" s="500" t="s">
        <v>11110</v>
      </c>
      <c r="B485" s="500" t="s">
        <v>4637</v>
      </c>
      <c r="C485" t="str">
        <f t="shared" si="14"/>
        <v>$Bord. fronton Retro 312mm Lucios 0.45mm$:5.00,</v>
      </c>
      <c r="D485" t="s">
        <v>20972</v>
      </c>
      <c r="E485" t="str">
        <f t="shared" si="15"/>
        <v>"bord. fronton retro 312mm lucios 0.45mm":5.00,</v>
      </c>
    </row>
    <row r="486" spans="1:5">
      <c r="A486" s="500" t="s">
        <v>3859</v>
      </c>
      <c r="B486" s="500" t="s">
        <v>4638</v>
      </c>
      <c r="C486" t="str">
        <f t="shared" si="14"/>
        <v>$Bord. fronton Retro 312mm Lucios 0.50mm$:5.36,</v>
      </c>
      <c r="D486" t="s">
        <v>20973</v>
      </c>
      <c r="E486" t="str">
        <f t="shared" si="15"/>
        <v>"bord. fronton retro 312mm lucios 0.50mm":5.36,</v>
      </c>
    </row>
    <row r="487" spans="1:5">
      <c r="A487" s="500" t="s">
        <v>6923</v>
      </c>
      <c r="B487" s="500" t="s">
        <v>4639</v>
      </c>
      <c r="C487" t="str">
        <f t="shared" si="14"/>
        <v>$Fronton retro 312mm lucios 0.60$:6.07,</v>
      </c>
      <c r="D487" t="s">
        <v>20974</v>
      </c>
      <c r="E487" t="str">
        <f t="shared" si="15"/>
        <v>"fronton retro 312mm lucios 0.60":6.07,</v>
      </c>
    </row>
    <row r="488" spans="1:5">
      <c r="A488" s="500" t="s">
        <v>11112</v>
      </c>
      <c r="B488" s="500" t="s">
        <v>4640</v>
      </c>
      <c r="C488" t="str">
        <f t="shared" si="14"/>
        <v>$Bord. fronton Retro 312 mm Mat 0.45mm$:5.34,</v>
      </c>
      <c r="D488" t="s">
        <v>20975</v>
      </c>
      <c r="E488" t="str">
        <f t="shared" si="15"/>
        <v>"bord. fronton retro 312 mm mat 0.45mm":5.34,</v>
      </c>
    </row>
    <row r="489" spans="1:5">
      <c r="A489" s="500" t="s">
        <v>11113</v>
      </c>
      <c r="B489" s="500" t="s">
        <v>4641</v>
      </c>
      <c r="C489" t="str">
        <f t="shared" si="14"/>
        <v>$Bord. fronton Retro 312 mm Mat 0.50mm$:5.57,</v>
      </c>
      <c r="D489" t="s">
        <v>20976</v>
      </c>
      <c r="E489" t="str">
        <f t="shared" si="15"/>
        <v>"bord. fronton retro 312 mm mat 0.50mm":5.57,</v>
      </c>
    </row>
    <row r="490" spans="1:5">
      <c r="A490" s="500" t="s">
        <v>11114</v>
      </c>
      <c r="B490" s="500" t="s">
        <v>4642</v>
      </c>
      <c r="C490" t="str">
        <f t="shared" si="14"/>
        <v>$Bord. fronton Retro 312 mm Mat 0.60mm$:6.32,</v>
      </c>
      <c r="D490" t="s">
        <v>20977</v>
      </c>
      <c r="E490" t="str">
        <f t="shared" si="15"/>
        <v>"bord. fronton retro 312 mm mat 0.60mm":6.32,</v>
      </c>
    </row>
    <row r="491" spans="1:5">
      <c r="A491" s="500" t="s">
        <v>11115</v>
      </c>
      <c r="B491" s="500" t="s">
        <v>4643</v>
      </c>
      <c r="C491" t="str">
        <f t="shared" si="14"/>
        <v>$Fixarea pl. retro 312mm Wood 0.45mm$:7.23,</v>
      </c>
      <c r="D491" t="s">
        <v>20978</v>
      </c>
      <c r="E491" t="str">
        <f t="shared" si="15"/>
        <v>"fixarea pl. retro 312mm wood 0.45mm":7.23,</v>
      </c>
    </row>
    <row r="492" spans="1:5">
      <c r="A492" s="500" t="s">
        <v>11109</v>
      </c>
      <c r="B492" s="500" t="s">
        <v>7400</v>
      </c>
      <c r="C492" t="str">
        <f t="shared" si="14"/>
        <v>$Fronton retro 312mm Wood 0.50MM$:7.31,</v>
      </c>
      <c r="D492" t="s">
        <v>20979</v>
      </c>
      <c r="E492" t="str">
        <f t="shared" si="15"/>
        <v>"fronton retro 312mm wood 0.50mm":7.31,</v>
      </c>
    </row>
    <row r="493" spans="1:5">
      <c r="A493" s="500" t="s">
        <v>11183</v>
      </c>
      <c r="B493" s="500" t="s">
        <v>10993</v>
      </c>
      <c r="C493" t="str">
        <f t="shared" si="14"/>
        <v>$Accesoriu Special ML RAL 8003 0.45 D01$:0.65,</v>
      </c>
      <c r="D493" t="s">
        <v>20980</v>
      </c>
      <c r="E493" t="str">
        <f t="shared" si="15"/>
        <v>"accesoriu special ml ral 8003 0.45 d01":0.65,</v>
      </c>
    </row>
    <row r="494" spans="1:5">
      <c r="A494" s="500" t="s">
        <v>11184</v>
      </c>
      <c r="B494" s="500" t="s">
        <v>7656</v>
      </c>
      <c r="C494" t="str">
        <f t="shared" si="14"/>
        <v>$Accesoriu Special ML DPL D01$:0.53,</v>
      </c>
      <c r="D494" t="s">
        <v>20981</v>
      </c>
      <c r="E494" t="str">
        <f t="shared" si="15"/>
        <v>"accesoriu special ml dpl d01":0.53,</v>
      </c>
    </row>
    <row r="495" spans="1:5">
      <c r="A495" s="500" t="s">
        <v>3843</v>
      </c>
      <c r="B495" s="500" t="s">
        <v>4645</v>
      </c>
      <c r="C495" t="str">
        <f t="shared" si="14"/>
        <v>$Accesoriu Special ML DPL 0.60 D01$:0.79,</v>
      </c>
      <c r="D495" t="s">
        <v>20982</v>
      </c>
      <c r="E495" t="str">
        <f t="shared" si="15"/>
        <v>"accesoriu special ml dpl 0.60 d01":0.79,</v>
      </c>
    </row>
    <row r="496" spans="1:5">
      <c r="A496" s="500" t="s">
        <v>11185</v>
      </c>
      <c r="B496" s="500" t="s">
        <v>7658</v>
      </c>
      <c r="C496" t="str">
        <f t="shared" si="14"/>
        <v>$Accesoriu Special ML DPM D01$:0.55,</v>
      </c>
      <c r="D496" t="s">
        <v>20983</v>
      </c>
      <c r="E496" t="str">
        <f t="shared" si="15"/>
        <v>"accesoriu special ml dpm d01":0.55,</v>
      </c>
    </row>
    <row r="497" spans="1:5">
      <c r="A497" s="500" t="s">
        <v>3075</v>
      </c>
      <c r="B497" s="500" t="s">
        <v>4646</v>
      </c>
      <c r="C497" t="str">
        <f t="shared" si="14"/>
        <v>$Accesoriu Special ML DPM 0.60 D01$:1.13,</v>
      </c>
      <c r="D497" t="s">
        <v>20984</v>
      </c>
      <c r="E497" t="str">
        <f t="shared" si="15"/>
        <v>"accesoriu special ml dpm 0.60 d01":1.13,</v>
      </c>
    </row>
    <row r="498" spans="1:5">
      <c r="A498" s="500" t="s">
        <v>3906</v>
      </c>
      <c r="B498" s="500" t="s">
        <v>4647</v>
      </c>
      <c r="C498" t="str">
        <f t="shared" si="14"/>
        <v>$Accesoriu Special ML GDM 0.60 D01$:0.66,</v>
      </c>
      <c r="D498" t="s">
        <v>20985</v>
      </c>
      <c r="E498" t="str">
        <f t="shared" si="15"/>
        <v>"accesoriu special ml gdm 0.60 d01":0.66,</v>
      </c>
    </row>
    <row r="499" spans="1:5">
      <c r="A499" s="500" t="s">
        <v>11186</v>
      </c>
      <c r="B499" s="500" t="s">
        <v>4648</v>
      </c>
      <c r="C499" t="str">
        <f t="shared" si="14"/>
        <v>$Accesoriu Special ML Lucios 0.40 D01$:0.39,</v>
      </c>
      <c r="D499" t="s">
        <v>20986</v>
      </c>
      <c r="E499" t="str">
        <f t="shared" si="15"/>
        <v>"accesoriu special ml lucios 0.40 d01":0.39,</v>
      </c>
    </row>
    <row r="500" spans="1:5">
      <c r="A500" s="500" t="s">
        <v>3907</v>
      </c>
      <c r="B500" s="500" t="s">
        <v>4649</v>
      </c>
      <c r="C500" t="str">
        <f t="shared" si="14"/>
        <v>$Accesoriu Special ML Lucios 0.45 D01$:0.45,</v>
      </c>
      <c r="D500" t="s">
        <v>20987</v>
      </c>
      <c r="E500" t="str">
        <f t="shared" si="15"/>
        <v>"accesoriu special ml lucios 0.45 d01":0.45,</v>
      </c>
    </row>
    <row r="501" spans="1:5">
      <c r="A501" s="500" t="s">
        <v>11187</v>
      </c>
      <c r="B501" s="500" t="s">
        <v>4650</v>
      </c>
      <c r="C501" t="str">
        <f t="shared" si="14"/>
        <v>$Accesoriu Special ML Lucios 0.50 D01$:0.48,</v>
      </c>
      <c r="D501" t="s">
        <v>20988</v>
      </c>
      <c r="E501" t="str">
        <f t="shared" si="15"/>
        <v>"accesoriu special ml lucios 0.50 d01":0.48,</v>
      </c>
    </row>
    <row r="502" spans="1:5">
      <c r="A502" s="500" t="s">
        <v>11185</v>
      </c>
      <c r="B502" s="500" t="s">
        <v>4651</v>
      </c>
      <c r="C502" t="str">
        <f t="shared" si="14"/>
        <v>$ACCES. SPECIAL ML D01$:0.55,</v>
      </c>
      <c r="D502" t="s">
        <v>20989</v>
      </c>
      <c r="E502" t="str">
        <f t="shared" si="15"/>
        <v>"acces. special ml d01":0.55,</v>
      </c>
    </row>
    <row r="503" spans="1:5">
      <c r="A503" s="500" t="s">
        <v>3906</v>
      </c>
      <c r="B503" s="500" t="s">
        <v>4652</v>
      </c>
      <c r="C503" t="str">
        <f t="shared" si="14"/>
        <v>$Accesoriu Special ML Lucios 0.70 D01$:0.66,</v>
      </c>
      <c r="D503" t="s">
        <v>20990</v>
      </c>
      <c r="E503" t="str">
        <f t="shared" si="15"/>
        <v>"accesoriu special ml lucios 0.70 d01":0.66,</v>
      </c>
    </row>
    <row r="504" spans="1:5">
      <c r="A504" s="500" t="s">
        <v>3168</v>
      </c>
      <c r="B504" s="500" t="s">
        <v>580</v>
      </c>
      <c r="C504" t="str">
        <f t="shared" si="14"/>
        <v>$$:2.00,</v>
      </c>
      <c r="D504" t="s">
        <v>20991</v>
      </c>
      <c r="E504" t="str">
        <f t="shared" si="15"/>
        <v>"":2.00,</v>
      </c>
    </row>
    <row r="505" spans="1:5">
      <c r="A505" s="500" t="s">
        <v>11154</v>
      </c>
      <c r="B505" s="500" t="s">
        <v>12345</v>
      </c>
      <c r="C505" t="str">
        <f t="shared" si="14"/>
        <v>$ACCES. SPECIAL ML D01 LUCIOS 0.88MM$:3.00,</v>
      </c>
      <c r="D505" t="s">
        <v>20992</v>
      </c>
      <c r="E505" t="str">
        <f t="shared" si="15"/>
        <v>"acces. special ml d01 lucios 0.88mm":3.00,</v>
      </c>
    </row>
    <row r="506" spans="1:5">
      <c r="A506" s="500" t="s">
        <v>11102</v>
      </c>
      <c r="B506" s="500" t="s">
        <v>12347</v>
      </c>
      <c r="C506" t="str">
        <f t="shared" si="14"/>
        <v>$Accesorii config. Lucios 1.00mm D01$:4.00,</v>
      </c>
      <c r="D506" t="s">
        <v>20993</v>
      </c>
      <c r="E506" t="str">
        <f t="shared" si="15"/>
        <v>"accesorii config. lucios 1.00mm d01":4.00,</v>
      </c>
    </row>
    <row r="507" spans="1:5">
      <c r="A507" s="500" t="s">
        <v>11110</v>
      </c>
      <c r="B507" s="500" t="s">
        <v>12349</v>
      </c>
      <c r="C507" t="str">
        <f t="shared" si="14"/>
        <v>$ACCES. SPECIAL ML D01 LUCIOS 1.25MM$:5.00,</v>
      </c>
      <c r="D507" t="s">
        <v>20994</v>
      </c>
      <c r="E507" t="str">
        <f t="shared" si="15"/>
        <v>"acces. special ml d01 lucios 1.25mm":5.00,</v>
      </c>
    </row>
    <row r="508" spans="1:5">
      <c r="A508" s="500" t="s">
        <v>11188</v>
      </c>
      <c r="B508" s="500" t="s">
        <v>4653</v>
      </c>
      <c r="C508" t="str">
        <f t="shared" si="14"/>
        <v>$Accesoriu Special ML MAT 0.40 D01$:0.42,</v>
      </c>
      <c r="D508" t="s">
        <v>20995</v>
      </c>
      <c r="E508" t="str">
        <f t="shared" si="15"/>
        <v>"accesoriu special ml mat 0.40 d01":0.42,</v>
      </c>
    </row>
    <row r="509" spans="1:5">
      <c r="A509" s="500" t="s">
        <v>11187</v>
      </c>
      <c r="B509" s="500" t="s">
        <v>4654</v>
      </c>
      <c r="C509" t="str">
        <f t="shared" si="14"/>
        <v>$Accesoriu Special ML MAT 0.45 D01$:0.48,</v>
      </c>
      <c r="D509" t="s">
        <v>20996</v>
      </c>
      <c r="E509" t="str">
        <f t="shared" si="15"/>
        <v>"accesoriu special ml mat 0.45 d01":0.48,</v>
      </c>
    </row>
    <row r="510" spans="1:5">
      <c r="A510" s="500" t="s">
        <v>2927</v>
      </c>
      <c r="B510" s="500" t="s">
        <v>4655</v>
      </c>
      <c r="C510" t="str">
        <f t="shared" si="14"/>
        <v>$Accesoriu Special ML MAT 0.50 D01$:0.50,</v>
      </c>
      <c r="D510" t="s">
        <v>20997</v>
      </c>
      <c r="E510" t="str">
        <f t="shared" si="15"/>
        <v>"accesoriu special ml mat 0.50 d01":0.50,</v>
      </c>
    </row>
    <row r="511" spans="1:5">
      <c r="A511" s="500" t="s">
        <v>11189</v>
      </c>
      <c r="B511" s="500" t="s">
        <v>4656</v>
      </c>
      <c r="C511" t="str">
        <f t="shared" si="14"/>
        <v>$Accesoriu Special ML MAT 0.60 D01$:0.57,</v>
      </c>
      <c r="D511" t="s">
        <v>20998</v>
      </c>
      <c r="E511" t="str">
        <f t="shared" si="15"/>
        <v>"accesoriu special ml mat 0.60 d01":0.57,</v>
      </c>
    </row>
    <row r="512" spans="1:5">
      <c r="A512" s="500" t="s">
        <v>11190</v>
      </c>
      <c r="B512" s="500" t="s">
        <v>7660</v>
      </c>
      <c r="C512" t="str">
        <f t="shared" si="14"/>
        <v>$ACCESORIU SECIAL CONFIGURABIL D01$:0.52,</v>
      </c>
      <c r="D512" t="s">
        <v>20999</v>
      </c>
      <c r="E512" t="str">
        <f t="shared" si="15"/>
        <v>"accesoriu secial configurabil d01":0.52,</v>
      </c>
    </row>
    <row r="513" spans="1:5">
      <c r="A513" s="500" t="s">
        <v>11183</v>
      </c>
      <c r="B513" s="500" t="s">
        <v>4644</v>
      </c>
      <c r="C513" t="str">
        <f t="shared" si="14"/>
        <v>$Accesoriu Special ML Wood 0.45 D01$:0.65,</v>
      </c>
      <c r="D513" t="s">
        <v>21000</v>
      </c>
      <c r="E513" t="str">
        <f t="shared" si="15"/>
        <v>"accesoriu special ml wood 0.45 d01":0.65,</v>
      </c>
    </row>
    <row r="514" spans="1:5">
      <c r="A514" s="500" t="s">
        <v>3906</v>
      </c>
      <c r="B514" s="500" t="s">
        <v>7402</v>
      </c>
      <c r="C514" t="str">
        <f t="shared" ref="C514:C577" si="16">CONCATENATE("$",B514,"$",":",A514,",")</f>
        <v>$ACCESORIU CONFIGURABIL D01 WOOD 0.50MM$:0.66,</v>
      </c>
      <c r="D514" t="s">
        <v>21001</v>
      </c>
      <c r="E514" t="str">
        <f t="shared" ref="E514:E577" si="17">LOWER(D514)</f>
        <v>"accesoriu configurabil d01 wood 0.50mm":0.66,</v>
      </c>
    </row>
    <row r="515" spans="1:5">
      <c r="A515" s="500" t="s">
        <v>11191</v>
      </c>
      <c r="B515" s="500" t="s">
        <v>4657</v>
      </c>
      <c r="C515" t="str">
        <f t="shared" si="16"/>
        <v>$Accesoriu Special ML ZNC 0.37 D01$:0.32,</v>
      </c>
      <c r="D515" t="s">
        <v>21002</v>
      </c>
      <c r="E515" t="str">
        <f t="shared" si="17"/>
        <v>"accesoriu special ml znc 0.37 d01":0.32,</v>
      </c>
    </row>
    <row r="516" spans="1:5">
      <c r="A516" s="500" t="s">
        <v>11191</v>
      </c>
      <c r="B516" s="500" t="s">
        <v>4658</v>
      </c>
      <c r="C516" t="str">
        <f t="shared" si="16"/>
        <v>$Accesoriu Special ML ZNC 0.40 D01$:0.32,</v>
      </c>
      <c r="D516" t="s">
        <v>21003</v>
      </c>
      <c r="E516" t="str">
        <f t="shared" si="17"/>
        <v>"accesoriu special ml znc 0.40 d01":0.32,</v>
      </c>
    </row>
    <row r="517" spans="1:5">
      <c r="A517" s="500" t="s">
        <v>3908</v>
      </c>
      <c r="B517" s="500" t="s">
        <v>4659</v>
      </c>
      <c r="C517" t="str">
        <f t="shared" si="16"/>
        <v>$Accesoriu Special ML ZNC 0.45 D01$:0.40,</v>
      </c>
      <c r="D517" t="s">
        <v>21004</v>
      </c>
      <c r="E517" t="str">
        <f t="shared" si="17"/>
        <v>"accesoriu special ml znc 0.45 d01":0.40,</v>
      </c>
    </row>
    <row r="518" spans="1:5">
      <c r="A518" s="500" t="s">
        <v>11192</v>
      </c>
      <c r="B518" s="500" t="s">
        <v>4660</v>
      </c>
      <c r="C518" t="str">
        <f t="shared" si="16"/>
        <v>$Accesoriu Special ML ZNC 0.50 D01$:0.44,</v>
      </c>
      <c r="D518" t="s">
        <v>21005</v>
      </c>
      <c r="E518" t="str">
        <f t="shared" si="17"/>
        <v>"accesoriu special ml znc 0.50 d01":0.44,</v>
      </c>
    </row>
    <row r="519" spans="1:5">
      <c r="A519" s="500" t="s">
        <v>11184</v>
      </c>
      <c r="B519" s="500" t="s">
        <v>4661</v>
      </c>
      <c r="C519" t="str">
        <f t="shared" si="16"/>
        <v>$Accesoriu Special ML ZNC 0.60 D01$:0.53,</v>
      </c>
      <c r="D519" t="s">
        <v>21006</v>
      </c>
      <c r="E519" t="str">
        <f t="shared" si="17"/>
        <v>"accesoriu special ml znc 0.60 d01":0.53,</v>
      </c>
    </row>
    <row r="520" spans="1:5">
      <c r="A520" s="500" t="s">
        <v>3909</v>
      </c>
      <c r="B520" s="500" t="s">
        <v>4662</v>
      </c>
      <c r="C520" t="str">
        <f t="shared" si="16"/>
        <v>$Accesoriu Special ML ZNC 0.70 D01$:0.61,</v>
      </c>
      <c r="D520" t="s">
        <v>21007</v>
      </c>
      <c r="E520" t="str">
        <f t="shared" si="17"/>
        <v>"accesoriu special ml znc 0.70 d01":0.61,</v>
      </c>
    </row>
    <row r="521" spans="1:5">
      <c r="A521" s="500" t="s">
        <v>3168</v>
      </c>
      <c r="B521" s="500" t="s">
        <v>12351</v>
      </c>
      <c r="C521" t="str">
        <f t="shared" si="16"/>
        <v>$Accesorii Configurabile D01 Zincat 1.00m$:2.00,</v>
      </c>
      <c r="D521" t="s">
        <v>21008</v>
      </c>
      <c r="E521" t="str">
        <f t="shared" si="17"/>
        <v>"accesorii configurabile d01 zincat 1.00m":2.00,</v>
      </c>
    </row>
    <row r="522" spans="1:5">
      <c r="A522" s="500" t="s">
        <v>11154</v>
      </c>
      <c r="B522" s="500" t="s">
        <v>12353</v>
      </c>
      <c r="C522" t="str">
        <f t="shared" si="16"/>
        <v>$Acesoriu Special D01 ML ZINCAT 1.50MM$:3.00,</v>
      </c>
      <c r="D522" t="s">
        <v>21009</v>
      </c>
      <c r="E522" t="str">
        <f t="shared" si="17"/>
        <v>"acesoriu special d01 ml zincat 1.50mm":3.00,</v>
      </c>
    </row>
    <row r="523" spans="1:5">
      <c r="A523" s="500" t="s">
        <v>11193</v>
      </c>
      <c r="B523" s="500" t="s">
        <v>10994</v>
      </c>
      <c r="C523" t="str">
        <f t="shared" si="16"/>
        <v>$Accesoriu Special ML RAL 8003 0.45 D02$:1.30,</v>
      </c>
      <c r="D523" t="s">
        <v>21010</v>
      </c>
      <c r="E523" t="str">
        <f t="shared" si="17"/>
        <v>"accesoriu special ml ral 8003 0.45 d02":1.30,</v>
      </c>
    </row>
    <row r="524" spans="1:5">
      <c r="A524" s="500" t="s">
        <v>11194</v>
      </c>
      <c r="B524" s="500" t="s">
        <v>7662</v>
      </c>
      <c r="C524" t="str">
        <f t="shared" si="16"/>
        <v>$Accesoriu Special ML DPL D02$:1.06,</v>
      </c>
      <c r="D524" t="s">
        <v>21011</v>
      </c>
      <c r="E524" t="str">
        <f t="shared" si="17"/>
        <v>"accesoriu special ml dpl d02":1.06,</v>
      </c>
    </row>
    <row r="525" spans="1:5">
      <c r="A525" s="500" t="s">
        <v>3850</v>
      </c>
      <c r="B525" s="500" t="s">
        <v>4664</v>
      </c>
      <c r="C525" t="str">
        <f t="shared" si="16"/>
        <v>$Accesoriu Special ML DPL 0.60 D02$:1.58,</v>
      </c>
      <c r="D525" t="s">
        <v>21012</v>
      </c>
      <c r="E525" t="str">
        <f t="shared" si="17"/>
        <v>"accesoriu special ml dpl 0.60 d02":1.58,</v>
      </c>
    </row>
    <row r="526" spans="1:5">
      <c r="A526" s="500" t="s">
        <v>2929</v>
      </c>
      <c r="B526" s="500" t="s">
        <v>7664</v>
      </c>
      <c r="C526" t="str">
        <f t="shared" si="16"/>
        <v>$Accesoriu Special ML DPM D02$:1.10,</v>
      </c>
      <c r="D526" t="s">
        <v>21013</v>
      </c>
      <c r="E526" t="str">
        <f t="shared" si="17"/>
        <v>"accesoriu special ml dpm d02":1.10,</v>
      </c>
    </row>
    <row r="527" spans="1:5">
      <c r="A527" s="500" t="s">
        <v>11159</v>
      </c>
      <c r="B527" s="500" t="s">
        <v>4665</v>
      </c>
      <c r="C527" t="str">
        <f t="shared" si="16"/>
        <v>$Accesoriu Special ML DPM 0.60 D02$:2.25,</v>
      </c>
      <c r="D527" t="s">
        <v>21014</v>
      </c>
      <c r="E527" t="str">
        <f t="shared" si="17"/>
        <v>"accesoriu special ml dpm 0.60 d02":2.25,</v>
      </c>
    </row>
    <row r="528" spans="1:5">
      <c r="A528" s="500" t="s">
        <v>11195</v>
      </c>
      <c r="B528" s="500" t="s">
        <v>4666</v>
      </c>
      <c r="C528" t="str">
        <f t="shared" si="16"/>
        <v>$Accesoriu Special ML GDM 0.60 D02$:1.31,</v>
      </c>
      <c r="D528" t="s">
        <v>21015</v>
      </c>
      <c r="E528" t="str">
        <f t="shared" si="17"/>
        <v>"accesoriu special ml gdm 0.60 d02":1.31,</v>
      </c>
    </row>
    <row r="529" spans="1:5">
      <c r="A529" s="500" t="s">
        <v>11196</v>
      </c>
      <c r="B529" s="500" t="s">
        <v>4667</v>
      </c>
      <c r="C529" t="str">
        <f t="shared" si="16"/>
        <v>$Accesoriu Special ML Lucios 0.40 D02$:0.77,</v>
      </c>
      <c r="D529" t="s">
        <v>21016</v>
      </c>
      <c r="E529" t="str">
        <f t="shared" si="17"/>
        <v>"accesoriu special ml lucios 0.40 d02":0.77,</v>
      </c>
    </row>
    <row r="530" spans="1:5">
      <c r="A530" s="500" t="s">
        <v>1077</v>
      </c>
      <c r="B530" s="500" t="s">
        <v>4668</v>
      </c>
      <c r="C530" t="str">
        <f t="shared" si="16"/>
        <v>$Accesoriu Special ML Lucios 0.45 D02$:0.90,</v>
      </c>
      <c r="D530" t="s">
        <v>21017</v>
      </c>
      <c r="E530" t="str">
        <f t="shared" si="17"/>
        <v>"accesoriu special ml lucios 0.45 d02":0.90,</v>
      </c>
    </row>
    <row r="531" spans="1:5">
      <c r="A531" s="500" t="s">
        <v>11197</v>
      </c>
      <c r="B531" s="500" t="s">
        <v>4669</v>
      </c>
      <c r="C531" t="str">
        <f t="shared" si="16"/>
        <v>$Accesoriu Special ML Lucios 0.50 D02$:0.96,</v>
      </c>
      <c r="D531" t="s">
        <v>21018</v>
      </c>
      <c r="E531" t="str">
        <f t="shared" si="17"/>
        <v>"accesoriu special ml lucios 0.50 d02":0.96,</v>
      </c>
    </row>
    <row r="532" spans="1:5">
      <c r="A532" s="500" t="s">
        <v>11198</v>
      </c>
      <c r="B532" s="500" t="s">
        <v>4670</v>
      </c>
      <c r="C532" t="str">
        <f t="shared" si="16"/>
        <v>$ACCES. SPECIAL ML D02$:1.09,</v>
      </c>
      <c r="D532" t="s">
        <v>21019</v>
      </c>
      <c r="E532" t="str">
        <f t="shared" si="17"/>
        <v>"acces. special ml d02":1.09,</v>
      </c>
    </row>
    <row r="533" spans="1:5">
      <c r="A533" s="500" t="s">
        <v>11180</v>
      </c>
      <c r="B533" s="500" t="s">
        <v>4671</v>
      </c>
      <c r="C533" t="str">
        <f t="shared" si="16"/>
        <v>$Accesoriu Special ML Lucios 0.70 D02$:1.33,</v>
      </c>
      <c r="D533" t="s">
        <v>21020</v>
      </c>
      <c r="E533" t="str">
        <f t="shared" si="17"/>
        <v>"accesoriu special ml lucios 0.70 d02":1.33,</v>
      </c>
    </row>
    <row r="534" spans="1:5">
      <c r="A534" s="500" t="s">
        <v>11102</v>
      </c>
      <c r="B534" s="500" t="s">
        <v>12355</v>
      </c>
      <c r="C534" t="str">
        <f t="shared" si="16"/>
        <v>$Accesorii configurabile Lucios 0.75MM D0$:4.00,</v>
      </c>
      <c r="D534" t="s">
        <v>21021</v>
      </c>
      <c r="E534" t="str">
        <f t="shared" si="17"/>
        <v>"accesorii configurabile lucios 0.75mm d0":4.00,</v>
      </c>
    </row>
    <row r="535" spans="1:5">
      <c r="A535" s="500" t="s">
        <v>11161</v>
      </c>
      <c r="B535" s="500" t="s">
        <v>12357</v>
      </c>
      <c r="C535" t="str">
        <f t="shared" si="16"/>
        <v>$ACCES. SPECIAL ML D02 LUCIOS 0.88MM$:6.00,</v>
      </c>
      <c r="D535" t="s">
        <v>21022</v>
      </c>
      <c r="E535" t="str">
        <f t="shared" si="17"/>
        <v>"acces. special ml d02 lucios 0.88mm":6.00,</v>
      </c>
    </row>
    <row r="536" spans="1:5">
      <c r="A536" s="500" t="s">
        <v>3014</v>
      </c>
      <c r="B536" s="500" t="s">
        <v>12359</v>
      </c>
      <c r="C536" t="str">
        <f t="shared" si="16"/>
        <v>$Accesorii config. Lucios 1.00mm D02$:8.00,</v>
      </c>
      <c r="D536" t="s">
        <v>21023</v>
      </c>
      <c r="E536" t="str">
        <f t="shared" si="17"/>
        <v>"accesorii config. lucios 1.00mm d02":8.00,</v>
      </c>
    </row>
    <row r="537" spans="1:5">
      <c r="A537" s="500" t="s">
        <v>7077</v>
      </c>
      <c r="B537" s="500" t="s">
        <v>12361</v>
      </c>
      <c r="C537" t="str">
        <f t="shared" si="16"/>
        <v>$ACCES. SPECIAL ML D02 LUCIOS 1.25MM$:10.00,</v>
      </c>
      <c r="D537" t="s">
        <v>21024</v>
      </c>
      <c r="E537" t="str">
        <f t="shared" si="17"/>
        <v>"acces. special ml d02 lucios 1.25mm":10.00,</v>
      </c>
    </row>
    <row r="538" spans="1:5">
      <c r="A538" s="500" t="s">
        <v>11199</v>
      </c>
      <c r="B538" s="500" t="s">
        <v>4672</v>
      </c>
      <c r="C538" t="str">
        <f t="shared" si="16"/>
        <v>$Accesoriu Special ML MAT 0.40 D02$:0.84,</v>
      </c>
      <c r="D538" t="s">
        <v>21025</v>
      </c>
      <c r="E538" t="str">
        <f t="shared" si="17"/>
        <v>"accesoriu special ml mat 0.40 d02":0.84,</v>
      </c>
    </row>
    <row r="539" spans="1:5">
      <c r="A539" s="500" t="s">
        <v>11197</v>
      </c>
      <c r="B539" s="500" t="s">
        <v>4673</v>
      </c>
      <c r="C539" t="str">
        <f t="shared" si="16"/>
        <v>$Accesoriu Special ML MAT 0.45 D02$:0.96,</v>
      </c>
      <c r="D539" t="s">
        <v>21026</v>
      </c>
      <c r="E539" t="str">
        <f t="shared" si="17"/>
        <v>"accesoriu special ml mat 0.45 d02":0.96,</v>
      </c>
    </row>
    <row r="540" spans="1:5">
      <c r="A540" s="500" t="s">
        <v>3846</v>
      </c>
      <c r="B540" s="500" t="s">
        <v>4674</v>
      </c>
      <c r="C540" t="str">
        <f t="shared" si="16"/>
        <v>$Accesoriu Special ML MAT 0.50 D02$:1.00,</v>
      </c>
      <c r="D540" t="s">
        <v>21027</v>
      </c>
      <c r="E540" t="str">
        <f t="shared" si="17"/>
        <v>"accesoriu special ml mat 0.50 d02":1.00,</v>
      </c>
    </row>
    <row r="541" spans="1:5">
      <c r="A541" s="500" t="s">
        <v>3849</v>
      </c>
      <c r="B541" s="500" t="s">
        <v>4675</v>
      </c>
      <c r="C541" t="str">
        <f t="shared" si="16"/>
        <v>$Accesoriu Special ML MAT 0.60 D02$:1.14,</v>
      </c>
      <c r="D541" t="s">
        <v>21028</v>
      </c>
      <c r="E541" t="str">
        <f t="shared" si="17"/>
        <v>"accesoriu special ml mat 0.60 d02":1.14,</v>
      </c>
    </row>
    <row r="542" spans="1:5">
      <c r="A542" s="500" t="s">
        <v>11200</v>
      </c>
      <c r="B542" s="500" t="s">
        <v>7666</v>
      </c>
      <c r="C542" t="str">
        <f t="shared" si="16"/>
        <v>$ACCESORIU SECIAL CONFIGURABIL D02$:1.05,</v>
      </c>
      <c r="D542" t="s">
        <v>21029</v>
      </c>
      <c r="E542" t="str">
        <f t="shared" si="17"/>
        <v>"accesoriu secial configurabil d02":1.05,</v>
      </c>
    </row>
    <row r="543" spans="1:5">
      <c r="A543" s="500" t="s">
        <v>11193</v>
      </c>
      <c r="B543" s="500" t="s">
        <v>4663</v>
      </c>
      <c r="C543" t="str">
        <f t="shared" si="16"/>
        <v>$Accesoriu Special ML Wood 0.45 D02$:1.30,</v>
      </c>
      <c r="D543" t="s">
        <v>21030</v>
      </c>
      <c r="E543" t="str">
        <f t="shared" si="17"/>
        <v>"accesoriu special ml wood 0.45 d02":1.30,</v>
      </c>
    </row>
    <row r="544" spans="1:5">
      <c r="A544" s="500" t="s">
        <v>11195</v>
      </c>
      <c r="B544" s="500" t="s">
        <v>7404</v>
      </c>
      <c r="C544" t="str">
        <f t="shared" si="16"/>
        <v>$ACCESORIU CONFIGURABIL D02 WOOD 0.50MM$:1.31,</v>
      </c>
      <c r="D544" t="s">
        <v>21031</v>
      </c>
      <c r="E544" t="str">
        <f t="shared" si="17"/>
        <v>"accesoriu configurabil d02 wood 0.50mm":1.31,</v>
      </c>
    </row>
    <row r="545" spans="1:5">
      <c r="A545" s="500" t="s">
        <v>11054</v>
      </c>
      <c r="B545" s="500" t="s">
        <v>4676</v>
      </c>
      <c r="C545" t="str">
        <f t="shared" si="16"/>
        <v>$Accesoriu Special ML ZNC 0.37 D02$:0.63,</v>
      </c>
      <c r="D545" t="s">
        <v>21032</v>
      </c>
      <c r="E545" t="str">
        <f t="shared" si="17"/>
        <v>"accesoriu special ml znc 0.37 d02":0.63,</v>
      </c>
    </row>
    <row r="546" spans="1:5">
      <c r="A546" s="500" t="s">
        <v>11183</v>
      </c>
      <c r="B546" s="500" t="s">
        <v>4677</v>
      </c>
      <c r="C546" t="str">
        <f t="shared" si="16"/>
        <v>$Accesoriu Special ML ZNC 0.40 D02$:0.65,</v>
      </c>
      <c r="D546" t="s">
        <v>21033</v>
      </c>
      <c r="E546" t="str">
        <f t="shared" si="17"/>
        <v>"accesoriu special ml znc 0.40 d02":0.65,</v>
      </c>
    </row>
    <row r="547" spans="1:5">
      <c r="A547" s="500" t="s">
        <v>6942</v>
      </c>
      <c r="B547" s="500" t="s">
        <v>4678</v>
      </c>
      <c r="C547" t="str">
        <f t="shared" si="16"/>
        <v>$Accesoriu Special ML ZNC 0.45 D02$:0.81,</v>
      </c>
      <c r="D547" t="s">
        <v>21034</v>
      </c>
      <c r="E547" t="str">
        <f t="shared" si="17"/>
        <v>"accesoriu special ml znc 0.45 d02":0.81,</v>
      </c>
    </row>
    <row r="548" spans="1:5">
      <c r="A548" s="500" t="s">
        <v>11102</v>
      </c>
      <c r="B548" s="500" t="s">
        <v>4679</v>
      </c>
      <c r="C548" t="str">
        <f t="shared" si="16"/>
        <v>$Accesoriu Special ML ZNC 0.50 D02$:4.00,</v>
      </c>
      <c r="D548" t="s">
        <v>21035</v>
      </c>
      <c r="E548" t="str">
        <f t="shared" si="17"/>
        <v>"accesoriu special ml znc 0.50 d02":4.00,</v>
      </c>
    </row>
    <row r="549" spans="1:5">
      <c r="A549" s="500" t="s">
        <v>11194</v>
      </c>
      <c r="B549" s="500" t="s">
        <v>4680</v>
      </c>
      <c r="C549" t="str">
        <f t="shared" si="16"/>
        <v>$Accesoriu Special ML ZNC 0.60 D02$:1.06,</v>
      </c>
      <c r="D549" t="s">
        <v>21036</v>
      </c>
      <c r="E549" t="str">
        <f t="shared" si="17"/>
        <v>"accesoriu special ml znc 0.60 d02":1.06,</v>
      </c>
    </row>
    <row r="550" spans="1:5">
      <c r="A550" s="500" t="s">
        <v>11201</v>
      </c>
      <c r="B550" s="500" t="s">
        <v>4681</v>
      </c>
      <c r="C550" t="str">
        <f t="shared" si="16"/>
        <v>$Accesoriu Special ML ZNC 0.70 D02$:1.22,</v>
      </c>
      <c r="D550" t="s">
        <v>21037</v>
      </c>
      <c r="E550" t="str">
        <f t="shared" si="17"/>
        <v>"accesoriu special ml znc 0.70 d02":1.22,</v>
      </c>
    </row>
    <row r="551" spans="1:5">
      <c r="A551" s="500" t="s">
        <v>11161</v>
      </c>
      <c r="B551" s="500" t="s">
        <v>12363</v>
      </c>
      <c r="C551" t="str">
        <f t="shared" si="16"/>
        <v>$Acesoriu Special D02 ML ZINCAT 1.50MM$:6.00,</v>
      </c>
      <c r="D551" t="s">
        <v>21038</v>
      </c>
      <c r="E551" t="str">
        <f t="shared" si="17"/>
        <v>"acesoriu special d02 ml zincat 1.50mm":6.00,</v>
      </c>
    </row>
    <row r="552" spans="1:5">
      <c r="A552" s="500" t="s">
        <v>11179</v>
      </c>
      <c r="B552" s="500" t="s">
        <v>10995</v>
      </c>
      <c r="C552" t="str">
        <f t="shared" si="16"/>
        <v>$Accesoriu Special ML RAL 8003 0.45 D03$:1.95,</v>
      </c>
      <c r="D552" t="s">
        <v>21039</v>
      </c>
      <c r="E552" t="str">
        <f t="shared" si="17"/>
        <v>"accesoriu special ml ral 8003 0.45 d03":1.95,</v>
      </c>
    </row>
    <row r="553" spans="1:5">
      <c r="A553" s="500" t="s">
        <v>3113</v>
      </c>
      <c r="B553" s="500" t="s">
        <v>7668</v>
      </c>
      <c r="C553" t="str">
        <f t="shared" si="16"/>
        <v>$Accesoriu Special ML DPL D03$:1.59,</v>
      </c>
      <c r="D553" t="s">
        <v>21040</v>
      </c>
      <c r="E553" t="str">
        <f t="shared" si="17"/>
        <v>"accesoriu special ml dpl d03":1.59,</v>
      </c>
    </row>
    <row r="554" spans="1:5">
      <c r="A554" s="500" t="s">
        <v>7405</v>
      </c>
      <c r="B554" s="500" t="s">
        <v>4683</v>
      </c>
      <c r="C554" t="str">
        <f t="shared" si="16"/>
        <v>$Accesoriu Special ML DPL 0.60 D03$:2.37,</v>
      </c>
      <c r="D554" t="s">
        <v>21041</v>
      </c>
      <c r="E554" t="str">
        <f t="shared" si="17"/>
        <v>"accesoriu special ml dpl 0.60 d03":2.37,</v>
      </c>
    </row>
    <row r="555" spans="1:5">
      <c r="A555" s="500" t="s">
        <v>3876</v>
      </c>
      <c r="B555" s="500" t="s">
        <v>7670</v>
      </c>
      <c r="C555" t="str">
        <f t="shared" si="16"/>
        <v>$Accesoriu Special ML DPM D03$:1.66,</v>
      </c>
      <c r="D555" t="s">
        <v>21042</v>
      </c>
      <c r="E555" t="str">
        <f t="shared" si="17"/>
        <v>"accesoriu special ml dpm d03":1.66,</v>
      </c>
    </row>
    <row r="556" spans="1:5">
      <c r="A556" s="500" t="s">
        <v>11202</v>
      </c>
      <c r="B556" s="500" t="s">
        <v>4684</v>
      </c>
      <c r="C556" t="str">
        <f t="shared" si="16"/>
        <v>$Accesoriu Special ML DPM 0.60 D03$:3.38,</v>
      </c>
      <c r="D556" t="s">
        <v>21043</v>
      </c>
      <c r="E556" t="str">
        <f t="shared" si="17"/>
        <v>"accesoriu special ml dpm 0.60 d03":3.38,</v>
      </c>
    </row>
    <row r="557" spans="1:5">
      <c r="A557" s="500" t="s">
        <v>11203</v>
      </c>
      <c r="B557" s="500" t="s">
        <v>4685</v>
      </c>
      <c r="C557" t="str">
        <f t="shared" si="16"/>
        <v>$Accesoriu Special ML GDM 0.60 D03$:1.97,</v>
      </c>
      <c r="D557" t="s">
        <v>21044</v>
      </c>
      <c r="E557" t="str">
        <f t="shared" si="17"/>
        <v>"accesoriu special ml gdm 0.60 d03":1.97,</v>
      </c>
    </row>
    <row r="558" spans="1:5">
      <c r="A558" s="500" t="s">
        <v>11204</v>
      </c>
      <c r="B558" s="500" t="s">
        <v>4686</v>
      </c>
      <c r="C558" t="str">
        <f t="shared" si="16"/>
        <v>$Accesoriu Special ML Lucios 0.40 D03$:1.16,</v>
      </c>
      <c r="D558" t="s">
        <v>21045</v>
      </c>
      <c r="E558" t="str">
        <f t="shared" si="17"/>
        <v>"accesoriu special ml lucios 0.40 d03":1.16,</v>
      </c>
    </row>
    <row r="559" spans="1:5">
      <c r="A559" s="500" t="s">
        <v>2885</v>
      </c>
      <c r="B559" s="500" t="s">
        <v>4687</v>
      </c>
      <c r="C559" t="str">
        <f t="shared" si="16"/>
        <v>$Accesoriu Special ML Lucios 0.45 D03$:1.35,</v>
      </c>
      <c r="D559" t="s">
        <v>21046</v>
      </c>
      <c r="E559" t="str">
        <f t="shared" si="17"/>
        <v>"accesoriu special ml lucios 0.45 d03":1.35,</v>
      </c>
    </row>
    <row r="560" spans="1:5">
      <c r="A560" s="500" t="s">
        <v>11178</v>
      </c>
      <c r="B560" s="500" t="s">
        <v>4688</v>
      </c>
      <c r="C560" t="str">
        <f t="shared" si="16"/>
        <v>$Accesoriu Special ML Lucios 0.50 D03$:1.45,</v>
      </c>
      <c r="D560" t="s">
        <v>21047</v>
      </c>
      <c r="E560" t="str">
        <f t="shared" si="17"/>
        <v>"accesoriu special ml lucios 0.50 d03":1.45,</v>
      </c>
    </row>
    <row r="561" spans="1:5">
      <c r="A561" s="500" t="s">
        <v>3881</v>
      </c>
      <c r="B561" s="500" t="s">
        <v>4689</v>
      </c>
      <c r="C561" t="str">
        <f t="shared" si="16"/>
        <v>$ACCES. SPECIAL ML D03$:1.64,</v>
      </c>
      <c r="D561" t="s">
        <v>21048</v>
      </c>
      <c r="E561" t="str">
        <f t="shared" si="17"/>
        <v>"acces. special ml d03":1.64,</v>
      </c>
    </row>
    <row r="562" spans="1:5">
      <c r="A562" s="500" t="s">
        <v>3854</v>
      </c>
      <c r="B562" s="500" t="s">
        <v>4690</v>
      </c>
      <c r="C562" t="str">
        <f t="shared" si="16"/>
        <v>$Accesoriu Special ML Lucios 0.70 D03$:1.99,</v>
      </c>
      <c r="D562" t="s">
        <v>21049</v>
      </c>
      <c r="E562" t="str">
        <f t="shared" si="17"/>
        <v>"accesoriu special ml lucios 0.70 d03":1.99,</v>
      </c>
    </row>
    <row r="563" spans="1:5">
      <c r="A563" s="500" t="s">
        <v>11161</v>
      </c>
      <c r="B563" s="500" t="s">
        <v>12355</v>
      </c>
      <c r="C563" t="str">
        <f t="shared" si="16"/>
        <v>$Accesorii configurabile Lucios 0.75MM D0$:6.00,</v>
      </c>
      <c r="D563" t="s">
        <v>21050</v>
      </c>
      <c r="E563" t="str">
        <f t="shared" si="17"/>
        <v>"accesorii configurabile lucios 0.75mm d0":6.00,</v>
      </c>
    </row>
    <row r="564" spans="1:5">
      <c r="A564" s="500" t="s">
        <v>6989</v>
      </c>
      <c r="B564" s="500" t="s">
        <v>12366</v>
      </c>
      <c r="C564" t="str">
        <f t="shared" si="16"/>
        <v>$ACCES. SPECIAL ML D03 LUCIOS 0.88MM$:9.00,</v>
      </c>
      <c r="D564" t="s">
        <v>21051</v>
      </c>
      <c r="E564" t="str">
        <f t="shared" si="17"/>
        <v>"acces. special ml d03 lucios 0.88mm":9.00,</v>
      </c>
    </row>
    <row r="565" spans="1:5">
      <c r="A565" s="500" t="s">
        <v>7078</v>
      </c>
      <c r="B565" s="500" t="s">
        <v>12368</v>
      </c>
      <c r="C565" t="str">
        <f t="shared" si="16"/>
        <v>$Accesorii config. Lucios 1.00mm D03$:12.00,</v>
      </c>
      <c r="D565" t="s">
        <v>21052</v>
      </c>
      <c r="E565" t="str">
        <f t="shared" si="17"/>
        <v>"accesorii config. lucios 1.00mm d03":12.00,</v>
      </c>
    </row>
    <row r="566" spans="1:5">
      <c r="A566" s="500" t="s">
        <v>7652</v>
      </c>
      <c r="B566" s="500" t="s">
        <v>12370</v>
      </c>
      <c r="C566" t="str">
        <f t="shared" si="16"/>
        <v>$ACCES. SPECIAL ML D03 LUCIOS 1.25MM$:15.00,</v>
      </c>
      <c r="D566" t="s">
        <v>21053</v>
      </c>
      <c r="E566" t="str">
        <f t="shared" si="17"/>
        <v>"acces. special ml d03 lucios 1.25mm":15.00,</v>
      </c>
    </row>
    <row r="567" spans="1:5">
      <c r="A567" s="500" t="s">
        <v>11055</v>
      </c>
      <c r="B567" s="500" t="s">
        <v>4691</v>
      </c>
      <c r="C567" t="str">
        <f t="shared" si="16"/>
        <v>$Accesoriu Special ML MAT 0.40 D03$:1.26,</v>
      </c>
      <c r="D567" t="s">
        <v>21054</v>
      </c>
      <c r="E567" t="str">
        <f t="shared" si="17"/>
        <v>"accesoriu special ml mat 0.40 d03":1.26,</v>
      </c>
    </row>
    <row r="568" spans="1:5">
      <c r="A568" s="500" t="s">
        <v>3728</v>
      </c>
      <c r="B568" s="500" t="s">
        <v>4692</v>
      </c>
      <c r="C568" t="str">
        <f t="shared" si="16"/>
        <v>$Accesoriu Special ML MAT 0.45 D03$:1.44,</v>
      </c>
      <c r="D568" t="s">
        <v>21055</v>
      </c>
      <c r="E568" t="str">
        <f t="shared" si="17"/>
        <v>"accesoriu special ml mat 0.45 d03":1.44,</v>
      </c>
    </row>
    <row r="569" spans="1:5">
      <c r="A569" s="500" t="s">
        <v>6943</v>
      </c>
      <c r="B569" s="500" t="s">
        <v>4693</v>
      </c>
      <c r="C569" t="str">
        <f t="shared" si="16"/>
        <v>$Accesoriu Special ML MAT 0.50 D03$:1.50,</v>
      </c>
      <c r="D569" t="s">
        <v>21056</v>
      </c>
      <c r="E569" t="str">
        <f t="shared" si="17"/>
        <v>"accesoriu special ml mat 0.50 d03":1.50,</v>
      </c>
    </row>
    <row r="570" spans="1:5">
      <c r="A570" s="500" t="s">
        <v>11205</v>
      </c>
      <c r="B570" s="500" t="s">
        <v>4694</v>
      </c>
      <c r="C570" t="str">
        <f t="shared" si="16"/>
        <v>$Accesoriu Special ML MAT 0.60 D03$:1.71,</v>
      </c>
      <c r="D570" t="s">
        <v>21057</v>
      </c>
      <c r="E570" t="str">
        <f t="shared" si="17"/>
        <v>"accesoriu special ml mat 0.60 d03":1.71,</v>
      </c>
    </row>
    <row r="571" spans="1:5">
      <c r="A571" s="500" t="s">
        <v>7095</v>
      </c>
      <c r="B571" s="500" t="s">
        <v>7672</v>
      </c>
      <c r="C571" t="str">
        <f t="shared" si="16"/>
        <v>$ACCESORIU SECIAL CONFIGURABIL D03$:1.57,</v>
      </c>
      <c r="D571" t="s">
        <v>21058</v>
      </c>
      <c r="E571" t="str">
        <f t="shared" si="17"/>
        <v>"accesoriu secial configurabil d03":1.57,</v>
      </c>
    </row>
    <row r="572" spans="1:5">
      <c r="A572" s="500" t="s">
        <v>11179</v>
      </c>
      <c r="B572" s="500" t="s">
        <v>4682</v>
      </c>
      <c r="C572" t="str">
        <f t="shared" si="16"/>
        <v>$Accesoriu Special ML Wood 0.45 D03$:1.95,</v>
      </c>
      <c r="D572" t="s">
        <v>21059</v>
      </c>
      <c r="E572" t="str">
        <f t="shared" si="17"/>
        <v>"accesoriu special ml wood 0.45 d03":1.95,</v>
      </c>
    </row>
    <row r="573" spans="1:5">
      <c r="A573" s="500" t="s">
        <v>11203</v>
      </c>
      <c r="B573" s="500" t="s">
        <v>7407</v>
      </c>
      <c r="C573" t="str">
        <f t="shared" si="16"/>
        <v>$ACCESORIU CONFIGURABIL D03 WOOD 0.50MM$:1.97,</v>
      </c>
      <c r="D573" t="s">
        <v>21060</v>
      </c>
      <c r="E573" t="str">
        <f t="shared" si="17"/>
        <v>"accesoriu configurabil d03 wood 0.50mm":1.97,</v>
      </c>
    </row>
    <row r="574" spans="1:5">
      <c r="A574" s="500" t="s">
        <v>11206</v>
      </c>
      <c r="B574" s="500" t="s">
        <v>4695</v>
      </c>
      <c r="C574" t="str">
        <f t="shared" si="16"/>
        <v>$Accesoriu Special ML ZNC 0.37 D03$:0.95,</v>
      </c>
      <c r="D574" t="s">
        <v>21061</v>
      </c>
      <c r="E574" t="str">
        <f t="shared" si="17"/>
        <v>"accesoriu special ml znc 0.37 d03":0.95,</v>
      </c>
    </row>
    <row r="575" spans="1:5">
      <c r="A575" s="500" t="s">
        <v>11207</v>
      </c>
      <c r="B575" s="500" t="s">
        <v>4696</v>
      </c>
      <c r="C575" t="str">
        <f t="shared" si="16"/>
        <v>$Accesoriu Special ML ZNC 0.40 D03$:0.97,</v>
      </c>
      <c r="D575" t="s">
        <v>21062</v>
      </c>
      <c r="E575" t="str">
        <f t="shared" si="17"/>
        <v>"accesoriu special ml znc 0.40 d03":0.97,</v>
      </c>
    </row>
    <row r="576" spans="1:5">
      <c r="A576" s="500" t="s">
        <v>6939</v>
      </c>
      <c r="B576" s="500" t="s">
        <v>4697</v>
      </c>
      <c r="C576" t="str">
        <f t="shared" si="16"/>
        <v>$Accesoriu Special ML ZNC 0.45 D03$:1.21,</v>
      </c>
      <c r="D576" t="s">
        <v>21063</v>
      </c>
      <c r="E576" t="str">
        <f t="shared" si="17"/>
        <v>"accesoriu special ml znc 0.45 d03":1.21,</v>
      </c>
    </row>
    <row r="577" spans="1:5">
      <c r="A577" s="500" t="s">
        <v>6944</v>
      </c>
      <c r="B577" s="500" t="s">
        <v>4698</v>
      </c>
      <c r="C577" t="str">
        <f t="shared" si="16"/>
        <v>$Accesoriu Special ML ZNC 0.50 D03$:1.32,</v>
      </c>
      <c r="D577" t="s">
        <v>21064</v>
      </c>
      <c r="E577" t="str">
        <f t="shared" si="17"/>
        <v>"accesoriu special ml znc 0.50 d03":1.32,</v>
      </c>
    </row>
    <row r="578" spans="1:5">
      <c r="A578" s="500" t="s">
        <v>3113</v>
      </c>
      <c r="B578" s="500" t="s">
        <v>4699</v>
      </c>
      <c r="C578" t="str">
        <f t="shared" ref="C578:C641" si="18">CONCATENATE("$",B578,"$",":",A578,",")</f>
        <v>$Accesoriu Special ML ZNC 0.60 D03$:1.59,</v>
      </c>
      <c r="D578" t="s">
        <v>21065</v>
      </c>
      <c r="E578" t="str">
        <f t="shared" ref="E578:E641" si="19">LOWER(D578)</f>
        <v>"accesoriu special ml znc 0.60 d03":1.59,</v>
      </c>
    </row>
    <row r="579" spans="1:5">
      <c r="A579" s="500" t="s">
        <v>11208</v>
      </c>
      <c r="B579" s="500" t="s">
        <v>4700</v>
      </c>
      <c r="C579" t="str">
        <f t="shared" si="18"/>
        <v>$Accesoriu Special ML ZNC 0.70 D03$:1.83,</v>
      </c>
      <c r="D579" t="s">
        <v>21066</v>
      </c>
      <c r="E579" t="str">
        <f t="shared" si="19"/>
        <v>"accesoriu special ml znc 0.70 d03":1.83,</v>
      </c>
    </row>
    <row r="580" spans="1:5">
      <c r="A580" s="500" t="s">
        <v>11161</v>
      </c>
      <c r="B580" s="500" t="s">
        <v>12372</v>
      </c>
      <c r="C580" t="str">
        <f t="shared" si="18"/>
        <v>$Acesoriu Special D03 ML ZINCAT 1.00MM$:6.00,</v>
      </c>
      <c r="D580" t="s">
        <v>21067</v>
      </c>
      <c r="E580" t="str">
        <f t="shared" si="19"/>
        <v>"acesoriu special d03 ml zincat 1.00mm":6.00,</v>
      </c>
    </row>
    <row r="581" spans="1:5">
      <c r="A581" s="500" t="s">
        <v>6989</v>
      </c>
      <c r="B581" s="500" t="s">
        <v>12374</v>
      </c>
      <c r="C581" t="str">
        <f t="shared" si="18"/>
        <v>$Accesoriu ML D03 Zincat 1.50MM$:9.00,</v>
      </c>
      <c r="D581" t="s">
        <v>21068</v>
      </c>
      <c r="E581" t="str">
        <f t="shared" si="19"/>
        <v>"accesoriu ml d03 zincat 1.50mm":9.00,</v>
      </c>
    </row>
    <row r="582" spans="1:5">
      <c r="A582" s="500" t="s">
        <v>3835</v>
      </c>
      <c r="B582" s="500" t="s">
        <v>10996</v>
      </c>
      <c r="C582" t="str">
        <f t="shared" si="18"/>
        <v>$Accesoriu Special ML RAL 8003 0.45 D04$:2.60,</v>
      </c>
      <c r="D582" t="s">
        <v>21069</v>
      </c>
      <c r="E582" t="str">
        <f t="shared" si="19"/>
        <v>"accesoriu special ml ral 8003 0.45 d04":2.60,</v>
      </c>
    </row>
    <row r="583" spans="1:5">
      <c r="A583" s="500" t="s">
        <v>3672</v>
      </c>
      <c r="B583" s="500" t="s">
        <v>7674</v>
      </c>
      <c r="C583" t="str">
        <f t="shared" si="18"/>
        <v>$Accesoriu Special ML DPL D04$:2.12,</v>
      </c>
      <c r="D583" t="s">
        <v>21070</v>
      </c>
      <c r="E583" t="str">
        <f t="shared" si="19"/>
        <v>"accesoriu special ml dpl d04":2.12,</v>
      </c>
    </row>
    <row r="584" spans="1:5">
      <c r="A584" s="500" t="s">
        <v>2943</v>
      </c>
      <c r="B584" s="500" t="s">
        <v>4702</v>
      </c>
      <c r="C584" t="str">
        <f t="shared" si="18"/>
        <v>$Accesoriu Special ML DPL 0.60 D04$:3.16,</v>
      </c>
      <c r="D584" t="s">
        <v>21071</v>
      </c>
      <c r="E584" t="str">
        <f t="shared" si="19"/>
        <v>"accesoriu special ml dpl 0.60 d04":3.16,</v>
      </c>
    </row>
    <row r="585" spans="1:5">
      <c r="A585" s="500" t="s">
        <v>3913</v>
      </c>
      <c r="B585" s="500" t="s">
        <v>7676</v>
      </c>
      <c r="C585" t="str">
        <f t="shared" si="18"/>
        <v>$Accesoriu Special ML DPM D04$:2.21,</v>
      </c>
      <c r="D585" t="s">
        <v>21072</v>
      </c>
      <c r="E585" t="str">
        <f t="shared" si="19"/>
        <v>"accesoriu special ml dpm d04":2.21,</v>
      </c>
    </row>
    <row r="586" spans="1:5">
      <c r="A586" s="500" t="s">
        <v>3834</v>
      </c>
      <c r="B586" s="500" t="s">
        <v>4703</v>
      </c>
      <c r="C586" t="str">
        <f t="shared" si="18"/>
        <v>$Accesoriu Special ML DPM 0.60 D04$:4.51,</v>
      </c>
      <c r="D586" t="s">
        <v>21073</v>
      </c>
      <c r="E586" t="str">
        <f t="shared" si="19"/>
        <v>"accesoriu special ml dpm 0.60 d04":4.51,</v>
      </c>
    </row>
    <row r="587" spans="1:5">
      <c r="A587" s="500" t="s">
        <v>11209</v>
      </c>
      <c r="B587" s="500" t="s">
        <v>4704</v>
      </c>
      <c r="C587" t="str">
        <f t="shared" si="18"/>
        <v>$Accesoriu Special ML GDM 0.60 D04$:2.63,</v>
      </c>
      <c r="D587" t="s">
        <v>21074</v>
      </c>
      <c r="E587" t="str">
        <f t="shared" si="19"/>
        <v>"accesoriu special ml gdm 0.60 d04":2.63,</v>
      </c>
    </row>
    <row r="588" spans="1:5">
      <c r="A588" s="500" t="s">
        <v>6945</v>
      </c>
      <c r="B588" s="500" t="s">
        <v>4705</v>
      </c>
      <c r="C588" t="str">
        <f t="shared" si="18"/>
        <v>$Accesoriu Special ML Lucios 0.40 D04$:1.54,</v>
      </c>
      <c r="D588" t="s">
        <v>21075</v>
      </c>
      <c r="E588" t="str">
        <f t="shared" si="19"/>
        <v>"accesoriu special ml lucios 0.40 d04":1.54,</v>
      </c>
    </row>
    <row r="589" spans="1:5">
      <c r="A589" s="500" t="s">
        <v>3901</v>
      </c>
      <c r="B589" s="500" t="s">
        <v>4706</v>
      </c>
      <c r="C589" t="str">
        <f t="shared" si="18"/>
        <v>$Accesoriu Special ML Lucios 0.45 D04$:1.80,</v>
      </c>
      <c r="D589" t="s">
        <v>21076</v>
      </c>
      <c r="E589" t="str">
        <f t="shared" si="19"/>
        <v>"accesoriu special ml lucios 0.45 d04":1.80,</v>
      </c>
    </row>
    <row r="590" spans="1:5">
      <c r="A590" s="500" t="s">
        <v>11182</v>
      </c>
      <c r="B590" s="500" t="s">
        <v>4707</v>
      </c>
      <c r="C590" t="str">
        <f t="shared" si="18"/>
        <v>$Accesoriu Special ML Lucios 0.50 D04$:1.93,</v>
      </c>
      <c r="D590" t="s">
        <v>21077</v>
      </c>
      <c r="E590" t="str">
        <f t="shared" si="19"/>
        <v>"accesoriu special ml lucios 0.50 d04":1.93,</v>
      </c>
    </row>
    <row r="591" spans="1:5">
      <c r="A591" s="500" t="s">
        <v>11053</v>
      </c>
      <c r="B591" s="500" t="s">
        <v>4708</v>
      </c>
      <c r="C591" t="str">
        <f t="shared" si="18"/>
        <v>$ACCES. SPECIAL ML D04$:2.18,</v>
      </c>
      <c r="D591" t="s">
        <v>21078</v>
      </c>
      <c r="E591" t="str">
        <f t="shared" si="19"/>
        <v>"acces. special ml d04":2.18,</v>
      </c>
    </row>
    <row r="592" spans="1:5">
      <c r="A592" s="500" t="s">
        <v>11210</v>
      </c>
      <c r="B592" s="500" t="s">
        <v>4709</v>
      </c>
      <c r="C592" t="str">
        <f t="shared" si="18"/>
        <v>$Accesoriu Special ML Lucios 0.70 D04$:2.66,</v>
      </c>
      <c r="D592" t="s">
        <v>21079</v>
      </c>
      <c r="E592" t="str">
        <f t="shared" si="19"/>
        <v>"accesoriu special ml lucios 0.70 d04":2.66,</v>
      </c>
    </row>
    <row r="593" spans="1:5">
      <c r="A593" s="500" t="s">
        <v>3014</v>
      </c>
      <c r="B593" s="500" t="s">
        <v>12355</v>
      </c>
      <c r="C593" t="str">
        <f t="shared" si="18"/>
        <v>$Accesorii configurabile Lucios 0.75MM D0$:8.00,</v>
      </c>
      <c r="D593" t="s">
        <v>21080</v>
      </c>
      <c r="E593" t="str">
        <f t="shared" si="19"/>
        <v>"accesorii configurabile lucios 0.75mm d0":8.00,</v>
      </c>
    </row>
    <row r="594" spans="1:5">
      <c r="A594" s="500" t="s">
        <v>7078</v>
      </c>
      <c r="B594" s="500" t="s">
        <v>12377</v>
      </c>
      <c r="C594" t="str">
        <f t="shared" si="18"/>
        <v>$ACCES. SPECIAL ML D04 LUCIOS 0.88MM$:12.00,</v>
      </c>
      <c r="D594" t="s">
        <v>21081</v>
      </c>
      <c r="E594" t="str">
        <f t="shared" si="19"/>
        <v>"acces. special ml d04 lucios 0.88mm":12.00,</v>
      </c>
    </row>
    <row r="595" spans="1:5">
      <c r="A595" s="500" t="s">
        <v>12379</v>
      </c>
      <c r="B595" s="500" t="s">
        <v>12380</v>
      </c>
      <c r="C595" t="str">
        <f t="shared" si="18"/>
        <v>$Accesorii config. Lucios 1.00mm D04$:16.00,</v>
      </c>
      <c r="D595" t="s">
        <v>21082</v>
      </c>
      <c r="E595" t="str">
        <f t="shared" si="19"/>
        <v>"accesorii config. lucios 1.00mm d04":16.00,</v>
      </c>
    </row>
    <row r="596" spans="1:5">
      <c r="A596" s="500" t="s">
        <v>12382</v>
      </c>
      <c r="B596" s="500" t="s">
        <v>12383</v>
      </c>
      <c r="C596" t="str">
        <f t="shared" si="18"/>
        <v>$ACCES. SPECIAL ML D04 LUCIOS 1.25MM$:20.00,</v>
      </c>
      <c r="D596" t="s">
        <v>21083</v>
      </c>
      <c r="E596" t="str">
        <f t="shared" si="19"/>
        <v>"acces. special ml d04 lucios 1.25mm":20.00,</v>
      </c>
    </row>
    <row r="597" spans="1:5">
      <c r="A597" s="500" t="s">
        <v>11181</v>
      </c>
      <c r="B597" s="500" t="s">
        <v>4710</v>
      </c>
      <c r="C597" t="str">
        <f t="shared" si="18"/>
        <v>$Accesoriu Special ML MAT 0.40 D04$:1.68,</v>
      </c>
      <c r="D597" t="s">
        <v>21084</v>
      </c>
      <c r="E597" t="str">
        <f t="shared" si="19"/>
        <v>"accesoriu special ml mat 0.40 d04":1.68,</v>
      </c>
    </row>
    <row r="598" spans="1:5">
      <c r="A598" s="500" t="s">
        <v>3842</v>
      </c>
      <c r="B598" s="500" t="s">
        <v>4711</v>
      </c>
      <c r="C598" t="str">
        <f t="shared" si="18"/>
        <v>$Accesoriu Special ML MAT 0.45 D04$:1.92,</v>
      </c>
      <c r="D598" t="s">
        <v>21085</v>
      </c>
      <c r="E598" t="str">
        <f t="shared" si="19"/>
        <v>"accesoriu special ml mat 0.45 d04":1.92,</v>
      </c>
    </row>
    <row r="599" spans="1:5">
      <c r="A599" s="500" t="s">
        <v>11139</v>
      </c>
      <c r="B599" s="500" t="s">
        <v>4712</v>
      </c>
      <c r="C599" t="str">
        <f t="shared" si="18"/>
        <v>$Accesoriu Special ML MAT 0.50 D04$:2.01,</v>
      </c>
      <c r="D599" t="s">
        <v>21086</v>
      </c>
      <c r="E599" t="str">
        <f t="shared" si="19"/>
        <v>"accesoriu special ml mat 0.50 d04":2.01,</v>
      </c>
    </row>
    <row r="600" spans="1:5">
      <c r="A600" s="500" t="s">
        <v>11211</v>
      </c>
      <c r="B600" s="500" t="s">
        <v>4713</v>
      </c>
      <c r="C600" t="str">
        <f t="shared" si="18"/>
        <v>$Accesoriu Special ML MAT 0.60 D04$:2.27,</v>
      </c>
      <c r="D600" t="s">
        <v>21087</v>
      </c>
      <c r="E600" t="str">
        <f t="shared" si="19"/>
        <v>"accesoriu special ml mat 0.60 d04":2.27,</v>
      </c>
    </row>
    <row r="601" spans="1:5">
      <c r="A601" s="500" t="s">
        <v>11212</v>
      </c>
      <c r="B601" s="500" t="s">
        <v>7678</v>
      </c>
      <c r="C601" t="str">
        <f t="shared" si="18"/>
        <v>$ACCESORIU SECIAL CONFIGURABIL D04$:2.09,</v>
      </c>
      <c r="D601" t="s">
        <v>21088</v>
      </c>
      <c r="E601" t="str">
        <f t="shared" si="19"/>
        <v>"accesoriu secial configurabil d04":2.09,</v>
      </c>
    </row>
    <row r="602" spans="1:5">
      <c r="A602" s="500" t="s">
        <v>3835</v>
      </c>
      <c r="B602" s="500" t="s">
        <v>4701</v>
      </c>
      <c r="C602" t="str">
        <f t="shared" si="18"/>
        <v>$Accesoriu Special ML Wood 0.45 D04$:2.60,</v>
      </c>
      <c r="D602" t="s">
        <v>21089</v>
      </c>
      <c r="E602" t="str">
        <f t="shared" si="19"/>
        <v>"accesoriu special ml wood 0.45 d04":2.60,</v>
      </c>
    </row>
    <row r="603" spans="1:5">
      <c r="A603" s="500" t="s">
        <v>11209</v>
      </c>
      <c r="B603" s="500" t="s">
        <v>7409</v>
      </c>
      <c r="C603" t="str">
        <f t="shared" si="18"/>
        <v>$ACCESORIU CONFIGURABIL D04 WOOD 0.50MM$:2.63,</v>
      </c>
      <c r="D603" t="s">
        <v>21090</v>
      </c>
      <c r="E603" t="str">
        <f t="shared" si="19"/>
        <v>"accesoriu configurabil d04 wood 0.50mm":2.63,</v>
      </c>
    </row>
    <row r="604" spans="1:5">
      <c r="A604" s="500" t="s">
        <v>6946</v>
      </c>
      <c r="B604" s="500" t="s">
        <v>4714</v>
      </c>
      <c r="C604" t="str">
        <f t="shared" si="18"/>
        <v>$Accesoriu Special ML ZNC 0.37 D04$:1.27,</v>
      </c>
      <c r="D604" t="s">
        <v>21091</v>
      </c>
      <c r="E604" t="str">
        <f t="shared" si="19"/>
        <v>"accesoriu special ml znc 0.37 d04":1.27,</v>
      </c>
    </row>
    <row r="605" spans="1:5">
      <c r="A605" s="500" t="s">
        <v>11213</v>
      </c>
      <c r="B605" s="500" t="s">
        <v>4715</v>
      </c>
      <c r="C605" t="str">
        <f t="shared" si="18"/>
        <v>$Accesoriu Special ML ZNC 0.40 D04$:1.29,</v>
      </c>
      <c r="D605" t="s">
        <v>21092</v>
      </c>
      <c r="E605" t="str">
        <f t="shared" si="19"/>
        <v>"accesoriu special ml znc 0.40 d04":1.29,</v>
      </c>
    </row>
    <row r="606" spans="1:5">
      <c r="A606" s="500" t="s">
        <v>3911</v>
      </c>
      <c r="B606" s="500" t="s">
        <v>4716</v>
      </c>
      <c r="C606" t="str">
        <f t="shared" si="18"/>
        <v>$Accesoriu Special ML ZNC 0.45 D04$:1.62,</v>
      </c>
      <c r="D606" t="s">
        <v>21093</v>
      </c>
      <c r="E606" t="str">
        <f t="shared" si="19"/>
        <v>"accesoriu special ml znc 0.45 d04":1.62,</v>
      </c>
    </row>
    <row r="607" spans="1:5">
      <c r="A607" s="500" t="s">
        <v>6947</v>
      </c>
      <c r="B607" s="500" t="s">
        <v>4717</v>
      </c>
      <c r="C607" t="str">
        <f t="shared" si="18"/>
        <v>$Accesoriu Special ML ZNC 0.50 D04$:1.77,</v>
      </c>
      <c r="D607" t="s">
        <v>21094</v>
      </c>
      <c r="E607" t="str">
        <f t="shared" si="19"/>
        <v>"accesoriu special ml znc 0.50 d04":1.77,</v>
      </c>
    </row>
    <row r="608" spans="1:5">
      <c r="A608" s="500" t="s">
        <v>3672</v>
      </c>
      <c r="B608" s="500" t="s">
        <v>4718</v>
      </c>
      <c r="C608" t="str">
        <f t="shared" si="18"/>
        <v>$Accesoriu Special ML ZNC 0.60 D04$:2.12,</v>
      </c>
      <c r="D608" t="s">
        <v>21095</v>
      </c>
      <c r="E608" t="str">
        <f t="shared" si="19"/>
        <v>"accesoriu special ml znc 0.60 d04":2.12,</v>
      </c>
    </row>
    <row r="609" spans="1:5">
      <c r="A609" s="500" t="s">
        <v>6948</v>
      </c>
      <c r="B609" s="500" t="s">
        <v>4719</v>
      </c>
      <c r="C609" t="str">
        <f t="shared" si="18"/>
        <v>$Accesoriu Special ML ZNC 0.70 D04$:2.44,</v>
      </c>
      <c r="D609" t="s">
        <v>21096</v>
      </c>
      <c r="E609" t="str">
        <f t="shared" si="19"/>
        <v>"accesoriu special ml znc 0.70 d04":2.44,</v>
      </c>
    </row>
    <row r="610" spans="1:5">
      <c r="A610" s="500" t="s">
        <v>3014</v>
      </c>
      <c r="B610" s="500" t="s">
        <v>12385</v>
      </c>
      <c r="C610" t="str">
        <f t="shared" si="18"/>
        <v>$Acesoriu Special D04 ML ZINCAT 1.00MM$:8.00,</v>
      </c>
      <c r="D610" t="s">
        <v>21097</v>
      </c>
      <c r="E610" t="str">
        <f t="shared" si="19"/>
        <v>"acesoriu special d04 ml zincat 1.00mm":8.00,</v>
      </c>
    </row>
    <row r="611" spans="1:5">
      <c r="A611" s="500" t="s">
        <v>7078</v>
      </c>
      <c r="B611" s="500" t="s">
        <v>12387</v>
      </c>
      <c r="C611" t="str">
        <f t="shared" si="18"/>
        <v>$Accesoriu ML Zincat 1.5MM$:12.00,</v>
      </c>
      <c r="D611" t="s">
        <v>21098</v>
      </c>
      <c r="E611" t="str">
        <f t="shared" si="19"/>
        <v>"accesoriu ml zincat 1.5mm":12.00,</v>
      </c>
    </row>
    <row r="612" spans="1:5">
      <c r="A612" s="500" t="s">
        <v>6949</v>
      </c>
      <c r="B612" s="500" t="s">
        <v>10998</v>
      </c>
      <c r="C612" t="str">
        <f t="shared" si="18"/>
        <v>$Accesoriu Special ML RAL 8003 0.45 D05$:3.25,</v>
      </c>
      <c r="D612" t="s">
        <v>21099</v>
      </c>
      <c r="E612" t="str">
        <f t="shared" si="19"/>
        <v>"accesoriu special ml ral 8003 0.45 d05":3.25,</v>
      </c>
    </row>
    <row r="613" spans="1:5">
      <c r="A613" s="500" t="s">
        <v>3841</v>
      </c>
      <c r="B613" s="500" t="s">
        <v>7680</v>
      </c>
      <c r="C613" t="str">
        <f t="shared" si="18"/>
        <v>$Accesoriu Special ML DPL D05$:2.65,</v>
      </c>
      <c r="D613" t="s">
        <v>21100</v>
      </c>
      <c r="E613" t="str">
        <f t="shared" si="19"/>
        <v>"accesoriu special ml dpl d05":2.65,</v>
      </c>
    </row>
    <row r="614" spans="1:5">
      <c r="A614" s="500" t="s">
        <v>7410</v>
      </c>
      <c r="B614" s="500" t="s">
        <v>4721</v>
      </c>
      <c r="C614" t="str">
        <f t="shared" si="18"/>
        <v>$Accesoriu Special ML DPL 0.60 D05$:3.95,</v>
      </c>
      <c r="D614" t="s">
        <v>21101</v>
      </c>
      <c r="E614" t="str">
        <f t="shared" si="19"/>
        <v>"accesoriu special ml dpl 0.60 d05":3.95,</v>
      </c>
    </row>
    <row r="615" spans="1:5">
      <c r="A615" s="500" t="s">
        <v>11018</v>
      </c>
      <c r="B615" s="500" t="s">
        <v>7682</v>
      </c>
      <c r="C615" t="str">
        <f t="shared" si="18"/>
        <v>$Accesoriu Special ML DPM D05$:2.76,</v>
      </c>
      <c r="D615" t="s">
        <v>21102</v>
      </c>
      <c r="E615" t="str">
        <f t="shared" si="19"/>
        <v>"accesoriu special ml dpm d05":2.76,</v>
      </c>
    </row>
    <row r="616" spans="1:5">
      <c r="A616" s="500" t="s">
        <v>7411</v>
      </c>
      <c r="B616" s="500" t="s">
        <v>4722</v>
      </c>
      <c r="C616" t="str">
        <f t="shared" si="18"/>
        <v>$Accesoriu Special ML DPM 0.60 D05$:5.64,</v>
      </c>
      <c r="D616" t="s">
        <v>21103</v>
      </c>
      <c r="E616" t="str">
        <f t="shared" si="19"/>
        <v>"accesoriu special ml dpm 0.60 d05":5.64,</v>
      </c>
    </row>
    <row r="617" spans="1:5">
      <c r="A617" s="500" t="s">
        <v>3852</v>
      </c>
      <c r="B617" s="500" t="s">
        <v>4723</v>
      </c>
      <c r="C617" t="str">
        <f t="shared" si="18"/>
        <v>$Accesoriu Special ML GDM 0.60 D05$:3.29,</v>
      </c>
      <c r="D617" t="s">
        <v>21104</v>
      </c>
      <c r="E617" t="str">
        <f t="shared" si="19"/>
        <v>"accesoriu special ml gdm 0.60 d05":3.29,</v>
      </c>
    </row>
    <row r="618" spans="1:5">
      <c r="A618" s="500" t="s">
        <v>11182</v>
      </c>
      <c r="B618" s="500" t="s">
        <v>4724</v>
      </c>
      <c r="C618" t="str">
        <f t="shared" si="18"/>
        <v>$Accesoriu Special ML Lucios 0.40 D05$:1.93,</v>
      </c>
      <c r="D618" t="s">
        <v>21105</v>
      </c>
      <c r="E618" t="str">
        <f t="shared" si="19"/>
        <v>"accesoriu special ml lucios 0.40 d05":1.93,</v>
      </c>
    </row>
    <row r="619" spans="1:5">
      <c r="A619" s="500" t="s">
        <v>11159</v>
      </c>
      <c r="B619" s="500" t="s">
        <v>4725</v>
      </c>
      <c r="C619" t="str">
        <f t="shared" si="18"/>
        <v>$Accesoriu Special ML Lucios 0.45 D05$:2.25,</v>
      </c>
      <c r="D619" t="s">
        <v>21106</v>
      </c>
      <c r="E619" t="str">
        <f t="shared" si="19"/>
        <v>"accesoriu special ml lucios 0.45 d05":2.25,</v>
      </c>
    </row>
    <row r="620" spans="1:5">
      <c r="A620" s="500" t="s">
        <v>2883</v>
      </c>
      <c r="B620" s="500" t="s">
        <v>4726</v>
      </c>
      <c r="C620" t="str">
        <f t="shared" si="18"/>
        <v>$Accesoriu Special ML Lucios 0.50 D05$:2.41,</v>
      </c>
      <c r="D620" t="s">
        <v>21107</v>
      </c>
      <c r="E620" t="str">
        <f t="shared" si="19"/>
        <v>"accesoriu special ml lucios 0.50 d05":2.41,</v>
      </c>
    </row>
    <row r="621" spans="1:5">
      <c r="A621" s="500" t="s">
        <v>4024</v>
      </c>
      <c r="B621" s="500" t="s">
        <v>4727</v>
      </c>
      <c r="C621" t="str">
        <f t="shared" si="18"/>
        <v>$ACCES. SPECIAL ML D05$:2.73,</v>
      </c>
      <c r="D621" t="s">
        <v>21108</v>
      </c>
      <c r="E621" t="str">
        <f t="shared" si="19"/>
        <v>"acces. special ml d05":2.73,</v>
      </c>
    </row>
    <row r="622" spans="1:5">
      <c r="A622" s="500" t="s">
        <v>3882</v>
      </c>
      <c r="B622" s="500" t="s">
        <v>4728</v>
      </c>
      <c r="C622" t="str">
        <f t="shared" si="18"/>
        <v>$Accesoriu Special ML Lucios 0.70 D05$:3.32,</v>
      </c>
      <c r="D622" t="s">
        <v>21109</v>
      </c>
      <c r="E622" t="str">
        <f t="shared" si="19"/>
        <v>"accesoriu special ml lucios 0.70 d05":3.32,</v>
      </c>
    </row>
    <row r="623" spans="1:5">
      <c r="A623" s="500" t="s">
        <v>7077</v>
      </c>
      <c r="B623" s="500" t="s">
        <v>12355</v>
      </c>
      <c r="C623" t="str">
        <f t="shared" si="18"/>
        <v>$Accesorii configurabile Lucios 0.75MM D0$:10.00,</v>
      </c>
      <c r="D623" t="s">
        <v>21110</v>
      </c>
      <c r="E623" t="str">
        <f t="shared" si="19"/>
        <v>"accesorii configurabile lucios 0.75mm d0":10.00,</v>
      </c>
    </row>
    <row r="624" spans="1:5">
      <c r="A624" s="500" t="s">
        <v>7652</v>
      </c>
      <c r="B624" s="500" t="s">
        <v>12390</v>
      </c>
      <c r="C624" t="str">
        <f t="shared" si="18"/>
        <v>$ACCES. SPECIAL ML D05 LUCIOS 0.88MM$:15.00,</v>
      </c>
      <c r="D624" t="s">
        <v>21111</v>
      </c>
      <c r="E624" t="str">
        <f t="shared" si="19"/>
        <v>"acces. special ml d05 lucios 0.88mm":15.00,</v>
      </c>
    </row>
    <row r="625" spans="1:5">
      <c r="A625" s="500" t="s">
        <v>12382</v>
      </c>
      <c r="B625" s="500" t="s">
        <v>12392</v>
      </c>
      <c r="C625" t="str">
        <f t="shared" si="18"/>
        <v>$Accesorii config. Lucios 1.00mm D05$:20.00,</v>
      </c>
      <c r="D625" t="s">
        <v>21112</v>
      </c>
      <c r="E625" t="str">
        <f t="shared" si="19"/>
        <v>"accesorii config. lucios 1.00mm d05":20.00,</v>
      </c>
    </row>
    <row r="626" spans="1:5">
      <c r="A626" s="500" t="s">
        <v>12394</v>
      </c>
      <c r="B626" s="500" t="s">
        <v>12395</v>
      </c>
      <c r="C626" t="str">
        <f t="shared" si="18"/>
        <v>$ACCES. SPECIAL ML D05 LUCIOS 1.25MM$:25.00,</v>
      </c>
      <c r="D626" t="s">
        <v>21113</v>
      </c>
      <c r="E626" t="str">
        <f t="shared" si="19"/>
        <v>"acces. special ml d05 lucios 1.25mm":25.00,</v>
      </c>
    </row>
    <row r="627" spans="1:5">
      <c r="A627" s="500" t="s">
        <v>3912</v>
      </c>
      <c r="B627" s="500" t="s">
        <v>4729</v>
      </c>
      <c r="C627" t="str">
        <f t="shared" si="18"/>
        <v>$Accesoriu Special ML MAT 0.40 D05$:2.10,</v>
      </c>
      <c r="D627" t="s">
        <v>21114</v>
      </c>
      <c r="E627" t="str">
        <f t="shared" si="19"/>
        <v>"accesoriu special ml mat 0.40 d05":2.10,</v>
      </c>
    </row>
    <row r="628" spans="1:5">
      <c r="A628" s="500" t="s">
        <v>11153</v>
      </c>
      <c r="B628" s="500" t="s">
        <v>4730</v>
      </c>
      <c r="C628" t="str">
        <f t="shared" si="18"/>
        <v>$Accesoriu Special ML MAT 0.45 D05$:2.40,</v>
      </c>
      <c r="D628" t="s">
        <v>21115</v>
      </c>
      <c r="E628" t="str">
        <f t="shared" si="19"/>
        <v>"accesoriu special ml mat 0.45 d05":2.40,</v>
      </c>
    </row>
    <row r="629" spans="1:5">
      <c r="A629" s="500" t="s">
        <v>11214</v>
      </c>
      <c r="B629" s="500" t="s">
        <v>4731</v>
      </c>
      <c r="C629" t="str">
        <f t="shared" si="18"/>
        <v>$Accesoriu Special ML MAT 0.50 D05$:2.51,</v>
      </c>
      <c r="D629" t="s">
        <v>21116</v>
      </c>
      <c r="E629" t="str">
        <f t="shared" si="19"/>
        <v>"accesoriu special ml mat 0.50 d05":2.51,</v>
      </c>
    </row>
    <row r="630" spans="1:5">
      <c r="A630" s="500" t="s">
        <v>11215</v>
      </c>
      <c r="B630" s="500" t="s">
        <v>4732</v>
      </c>
      <c r="C630" t="str">
        <f t="shared" si="18"/>
        <v>$Accesoriu Special ML MAT 0.60 D05$:2.84,</v>
      </c>
      <c r="D630" t="s">
        <v>21117</v>
      </c>
      <c r="E630" t="str">
        <f t="shared" si="19"/>
        <v>"accesoriu special ml mat 0.60 d05":2.84,</v>
      </c>
    </row>
    <row r="631" spans="1:5">
      <c r="A631" s="500" t="s">
        <v>11216</v>
      </c>
      <c r="B631" s="500" t="s">
        <v>7684</v>
      </c>
      <c r="C631" t="str">
        <f t="shared" si="18"/>
        <v>$ACCESORIU SECIAL CONFIGURABIL D05$:2.62,</v>
      </c>
      <c r="D631" t="s">
        <v>21118</v>
      </c>
      <c r="E631" t="str">
        <f t="shared" si="19"/>
        <v>"accesoriu secial configurabil d05":2.62,</v>
      </c>
    </row>
    <row r="632" spans="1:5">
      <c r="A632" s="500" t="s">
        <v>6949</v>
      </c>
      <c r="B632" s="500" t="s">
        <v>4720</v>
      </c>
      <c r="C632" t="str">
        <f t="shared" si="18"/>
        <v>$Accesoriu Special ML Wood 0.45 D05$:3.25,</v>
      </c>
      <c r="D632" t="s">
        <v>21119</v>
      </c>
      <c r="E632" t="str">
        <f t="shared" si="19"/>
        <v>"accesoriu special ml wood 0.45 d05":3.25,</v>
      </c>
    </row>
    <row r="633" spans="1:5">
      <c r="A633" s="500" t="s">
        <v>3852</v>
      </c>
      <c r="B633" s="500" t="s">
        <v>7413</v>
      </c>
      <c r="C633" t="str">
        <f t="shared" si="18"/>
        <v>$ACCESORIU CONFIGURABIL D05 WOOD 0.50MM$:3.29,</v>
      </c>
      <c r="D633" t="s">
        <v>21120</v>
      </c>
      <c r="E633" t="str">
        <f t="shared" si="19"/>
        <v>"accesoriu configurabil d05 wood 0.50mm":3.29,</v>
      </c>
    </row>
    <row r="634" spans="1:5">
      <c r="A634" s="500" t="s">
        <v>3850</v>
      </c>
      <c r="B634" s="500" t="s">
        <v>4733</v>
      </c>
      <c r="C634" t="str">
        <f t="shared" si="18"/>
        <v>$Accesoriu Special ML ZNC 0.37 D05$:1.58,</v>
      </c>
      <c r="D634" t="s">
        <v>21121</v>
      </c>
      <c r="E634" t="str">
        <f t="shared" si="19"/>
        <v>"accesoriu special ml znc 0.37 d05":1.58,</v>
      </c>
    </row>
    <row r="635" spans="1:5">
      <c r="A635" s="500" t="s">
        <v>3911</v>
      </c>
      <c r="B635" s="500" t="s">
        <v>4734</v>
      </c>
      <c r="C635" t="str">
        <f t="shared" si="18"/>
        <v>$Accesoriu Special ML ZNC 0.40 D05$:1.62,</v>
      </c>
      <c r="D635" t="s">
        <v>21122</v>
      </c>
      <c r="E635" t="str">
        <f t="shared" si="19"/>
        <v>"accesoriu special ml znc 0.40 d05":1.62,</v>
      </c>
    </row>
    <row r="636" spans="1:5">
      <c r="A636" s="500" t="s">
        <v>6951</v>
      </c>
      <c r="B636" s="500" t="s">
        <v>4735</v>
      </c>
      <c r="C636" t="str">
        <f t="shared" si="18"/>
        <v>$Accesoriu Special ML ZNC 0.45 D05$:2.02,</v>
      </c>
      <c r="D636" t="s">
        <v>21123</v>
      </c>
      <c r="E636" t="str">
        <f t="shared" si="19"/>
        <v>"accesoriu special ml znc 0.45 d05":2.02,</v>
      </c>
    </row>
    <row r="637" spans="1:5">
      <c r="A637" s="500" t="s">
        <v>3913</v>
      </c>
      <c r="B637" s="500" t="s">
        <v>4736</v>
      </c>
      <c r="C637" t="str">
        <f t="shared" si="18"/>
        <v>$Accesoriu Special ML ZNC 0.50 D05$:2.21,</v>
      </c>
      <c r="D637" t="s">
        <v>21124</v>
      </c>
      <c r="E637" t="str">
        <f t="shared" si="19"/>
        <v>"accesoriu special ml znc 0.50 d05":2.21,</v>
      </c>
    </row>
    <row r="638" spans="1:5">
      <c r="A638" s="500" t="s">
        <v>3841</v>
      </c>
      <c r="B638" s="500" t="s">
        <v>4737</v>
      </c>
      <c r="C638" t="str">
        <f t="shared" si="18"/>
        <v>$Accesoriu Special ML ZNC 0.60 D05$:2.65,</v>
      </c>
      <c r="D638" t="s">
        <v>21125</v>
      </c>
      <c r="E638" t="str">
        <f t="shared" si="19"/>
        <v>"accesoriu special ml znc 0.60 d05":2.65,</v>
      </c>
    </row>
    <row r="639" spans="1:5">
      <c r="A639" s="500" t="s">
        <v>11137</v>
      </c>
      <c r="B639" s="500" t="s">
        <v>4738</v>
      </c>
      <c r="C639" t="str">
        <f t="shared" si="18"/>
        <v>$Accesoriu Special ML ZNC 0.70 D05$:3.05,</v>
      </c>
      <c r="D639" t="s">
        <v>21126</v>
      </c>
      <c r="E639" t="str">
        <f t="shared" si="19"/>
        <v>"accesoriu special ml znc 0.70 d05":3.05,</v>
      </c>
    </row>
    <row r="640" spans="1:5">
      <c r="A640" s="500" t="s">
        <v>7077</v>
      </c>
      <c r="B640" s="500" t="s">
        <v>12397</v>
      </c>
      <c r="C640" t="str">
        <f t="shared" si="18"/>
        <v>$Acesoriu Special D05 ML ZINCAT 1.00MM$:10.00,</v>
      </c>
      <c r="D640" t="s">
        <v>21127</v>
      </c>
      <c r="E640" t="str">
        <f t="shared" si="19"/>
        <v>"acesoriu special d05 ml zincat 1.00mm":10.00,</v>
      </c>
    </row>
    <row r="641" spans="1:5">
      <c r="A641" s="500" t="s">
        <v>7652</v>
      </c>
      <c r="B641" s="500" t="s">
        <v>12399</v>
      </c>
      <c r="C641" t="str">
        <f t="shared" si="18"/>
        <v>$Accesorii configurabile ZIncat 1.50 MM$:15.00,</v>
      </c>
      <c r="D641" t="s">
        <v>21128</v>
      </c>
      <c r="E641" t="str">
        <f t="shared" si="19"/>
        <v>"accesorii configurabile zincat 1.50 mm":15.00,</v>
      </c>
    </row>
    <row r="642" spans="1:5">
      <c r="A642" s="500" t="s">
        <v>3873</v>
      </c>
      <c r="B642" s="500" t="s">
        <v>10999</v>
      </c>
      <c r="C642" t="str">
        <f t="shared" ref="C642:C705" si="20">CONCATENATE("$",B642,"$",":",A642,",")</f>
        <v>$Accesoriu Special ML RAL 8003 0.45 D06$:3.90,</v>
      </c>
      <c r="D642" t="s">
        <v>21129</v>
      </c>
      <c r="E642" t="str">
        <f t="shared" ref="E642:E705" si="21">LOWER(D642)</f>
        <v>"accesoriu special ml ral 8003 0.45 d06":3.90,</v>
      </c>
    </row>
    <row r="643" spans="1:5">
      <c r="A643" s="500" t="s">
        <v>3851</v>
      </c>
      <c r="B643" s="500" t="s">
        <v>7686</v>
      </c>
      <c r="C643" t="str">
        <f t="shared" si="20"/>
        <v>$Accesoriu Special ML DPL D06$:3.18,</v>
      </c>
      <c r="D643" t="s">
        <v>21130</v>
      </c>
      <c r="E643" t="str">
        <f t="shared" si="21"/>
        <v>"accesoriu special ml dpl d06":3.18,</v>
      </c>
    </row>
    <row r="644" spans="1:5">
      <c r="A644" s="500" t="s">
        <v>3830</v>
      </c>
      <c r="B644" s="500" t="s">
        <v>4740</v>
      </c>
      <c r="C644" t="str">
        <f t="shared" si="20"/>
        <v>$Accesoriu Special ML DPL 0.60 D06$:4.74,</v>
      </c>
      <c r="D644" t="s">
        <v>21131</v>
      </c>
      <c r="E644" t="str">
        <f t="shared" si="21"/>
        <v>"accesoriu special ml dpl 0.60 d06":4.74,</v>
      </c>
    </row>
    <row r="645" spans="1:5">
      <c r="A645" s="500" t="s">
        <v>7829</v>
      </c>
      <c r="B645" s="500" t="s">
        <v>7688</v>
      </c>
      <c r="C645" t="str">
        <f t="shared" si="20"/>
        <v>$Accesoriu Special ML DPM D06$:3.31,</v>
      </c>
      <c r="D645" t="s">
        <v>21132</v>
      </c>
      <c r="E645" t="str">
        <f t="shared" si="21"/>
        <v>"accesoriu special ml dpm d06":3.31,</v>
      </c>
    </row>
    <row r="646" spans="1:5">
      <c r="A646" s="500" t="s">
        <v>3973</v>
      </c>
      <c r="B646" s="500" t="s">
        <v>4741</v>
      </c>
      <c r="C646" t="str">
        <f t="shared" si="20"/>
        <v>$Accesoriu Special ML DPM 0.60 D06$:6.76,</v>
      </c>
      <c r="D646" t="s">
        <v>21133</v>
      </c>
      <c r="E646" t="str">
        <f t="shared" si="21"/>
        <v>"accesoriu special ml dpm 0.60 d06":6.76,</v>
      </c>
    </row>
    <row r="647" spans="1:5">
      <c r="A647" s="500" t="s">
        <v>11217</v>
      </c>
      <c r="B647" s="500" t="s">
        <v>4742</v>
      </c>
      <c r="C647" t="str">
        <f t="shared" si="20"/>
        <v>$Accesoriu Special ML GDM 0.60 D06$:3.94,</v>
      </c>
      <c r="D647" t="s">
        <v>21134</v>
      </c>
      <c r="E647" t="str">
        <f t="shared" si="21"/>
        <v>"accesoriu special ml gdm 0.60 d06":3.94,</v>
      </c>
    </row>
    <row r="648" spans="1:5">
      <c r="A648" s="500" t="s">
        <v>3853</v>
      </c>
      <c r="B648" s="500" t="s">
        <v>4743</v>
      </c>
      <c r="C648" t="str">
        <f t="shared" si="20"/>
        <v>$Accesoriu Special ML Lucios 0.40 D06$:2.31,</v>
      </c>
      <c r="D648" t="s">
        <v>21135</v>
      </c>
      <c r="E648" t="str">
        <f t="shared" si="21"/>
        <v>"accesoriu special ml lucios 0.40 d06":2.31,</v>
      </c>
    </row>
    <row r="649" spans="1:5">
      <c r="A649" s="500" t="s">
        <v>3914</v>
      </c>
      <c r="B649" s="500" t="s">
        <v>4744</v>
      </c>
      <c r="C649" t="str">
        <f t="shared" si="20"/>
        <v>$Accesoriu Special ML Lucios 0.45 D06$:2.70,</v>
      </c>
      <c r="D649" t="s">
        <v>21136</v>
      </c>
      <c r="E649" t="str">
        <f t="shared" si="21"/>
        <v>"accesoriu special ml lucios 0.45 d06":2.70,</v>
      </c>
    </row>
    <row r="650" spans="1:5">
      <c r="A650" s="500" t="s">
        <v>11218</v>
      </c>
      <c r="B650" s="500" t="s">
        <v>4745</v>
      </c>
      <c r="C650" t="str">
        <f t="shared" si="20"/>
        <v>$Accesoriu Special ML Lucios 0.50 D06$:2.89,</v>
      </c>
      <c r="D650" t="s">
        <v>21137</v>
      </c>
      <c r="E650" t="str">
        <f t="shared" si="21"/>
        <v>"accesoriu special ml lucios 0.50 d06":2.89,</v>
      </c>
    </row>
    <row r="651" spans="1:5">
      <c r="A651" s="500" t="s">
        <v>11085</v>
      </c>
      <c r="B651" s="500" t="s">
        <v>4746</v>
      </c>
      <c r="C651" t="str">
        <f t="shared" si="20"/>
        <v>$ACCES. SPECIAL ML D06$:3.28,</v>
      </c>
      <c r="D651" t="s">
        <v>21138</v>
      </c>
      <c r="E651" t="str">
        <f t="shared" si="21"/>
        <v>"acces. special ml d06":3.28,</v>
      </c>
    </row>
    <row r="652" spans="1:5">
      <c r="A652" s="500" t="s">
        <v>11219</v>
      </c>
      <c r="B652" s="500" t="s">
        <v>4747</v>
      </c>
      <c r="C652" t="str">
        <f t="shared" si="20"/>
        <v>$Accesoriu Special ML Lucios 0.70 D06$:3.99,</v>
      </c>
      <c r="D652" t="s">
        <v>21139</v>
      </c>
      <c r="E652" t="str">
        <f t="shared" si="21"/>
        <v>"accesoriu special ml lucios 0.70 d06":3.99,</v>
      </c>
    </row>
    <row r="653" spans="1:5">
      <c r="A653" s="500" t="s">
        <v>7078</v>
      </c>
      <c r="B653" s="500" t="s">
        <v>12355</v>
      </c>
      <c r="C653" t="str">
        <f t="shared" si="20"/>
        <v>$Accesorii configurabile Lucios 0.75MM D0$:12.00,</v>
      </c>
      <c r="D653" t="s">
        <v>21140</v>
      </c>
      <c r="E653" t="str">
        <f t="shared" si="21"/>
        <v>"accesorii configurabile lucios 0.75mm d0":12.00,</v>
      </c>
    </row>
    <row r="654" spans="1:5">
      <c r="A654" s="500" t="s">
        <v>12402</v>
      </c>
      <c r="B654" s="500" t="s">
        <v>12403</v>
      </c>
      <c r="C654" t="str">
        <f t="shared" si="20"/>
        <v>$ACCES. SPECIAL ML D06 LUCIOS 0.88MM$:18.00,</v>
      </c>
      <c r="D654" t="s">
        <v>21141</v>
      </c>
      <c r="E654" t="str">
        <f t="shared" si="21"/>
        <v>"acces. special ml d06 lucios 0.88mm":18.00,</v>
      </c>
    </row>
    <row r="655" spans="1:5">
      <c r="A655" s="500" t="s">
        <v>12405</v>
      </c>
      <c r="B655" s="500" t="s">
        <v>12406</v>
      </c>
      <c r="C655" t="str">
        <f t="shared" si="20"/>
        <v>$Accesorii config. Lucios 1.00mm D06$:24.00,</v>
      </c>
      <c r="D655" t="s">
        <v>21142</v>
      </c>
      <c r="E655" t="str">
        <f t="shared" si="21"/>
        <v>"accesorii config. lucios 1.00mm d06":24.00,</v>
      </c>
    </row>
    <row r="656" spans="1:5">
      <c r="A656" s="500" t="s">
        <v>6910</v>
      </c>
      <c r="B656" s="500" t="s">
        <v>12408</v>
      </c>
      <c r="C656" t="str">
        <f t="shared" si="20"/>
        <v>$ACCES. SPECIAL ML D06 LUCIOS 1.25MM$:30.00,</v>
      </c>
      <c r="D656" t="s">
        <v>21143</v>
      </c>
      <c r="E656" t="str">
        <f t="shared" si="21"/>
        <v>"acces. special ml d06 lucios 1.25mm":30.00,</v>
      </c>
    </row>
    <row r="657" spans="1:5">
      <c r="A657" s="500" t="s">
        <v>11059</v>
      </c>
      <c r="B657" s="500" t="s">
        <v>4748</v>
      </c>
      <c r="C657" t="str">
        <f t="shared" si="20"/>
        <v>$Accesoriu Special ML MAT 0.40 D06$:2.52,</v>
      </c>
      <c r="D657" t="s">
        <v>21144</v>
      </c>
      <c r="E657" t="str">
        <f t="shared" si="21"/>
        <v>"accesoriu special ml mat 0.40 d06":2.52,</v>
      </c>
    </row>
    <row r="658" spans="1:5">
      <c r="A658" s="500" t="s">
        <v>3915</v>
      </c>
      <c r="B658" s="500" t="s">
        <v>4749</v>
      </c>
      <c r="C658" t="str">
        <f t="shared" si="20"/>
        <v>$Accesoriu Special ML MAT 0.45 D06$:2.88,</v>
      </c>
      <c r="D658" t="s">
        <v>21145</v>
      </c>
      <c r="E658" t="str">
        <f t="shared" si="21"/>
        <v>"accesoriu special ml mat 0.45 d06":2.88,</v>
      </c>
    </row>
    <row r="659" spans="1:5">
      <c r="A659" s="500" t="s">
        <v>6952</v>
      </c>
      <c r="B659" s="500" t="s">
        <v>4750</v>
      </c>
      <c r="C659" t="str">
        <f t="shared" si="20"/>
        <v>$Accesoriu Special ML MAT 0.50 D06$:3.01,</v>
      </c>
      <c r="D659" t="s">
        <v>21146</v>
      </c>
      <c r="E659" t="str">
        <f t="shared" si="21"/>
        <v>"accesoriu special ml mat 0.50 d06":3.01,</v>
      </c>
    </row>
    <row r="660" spans="1:5">
      <c r="A660" s="500" t="s">
        <v>11082</v>
      </c>
      <c r="B660" s="500" t="s">
        <v>4751</v>
      </c>
      <c r="C660" t="str">
        <f t="shared" si="20"/>
        <v>$Accesoriu Special ML MAT 0.60 D06$:3.41,</v>
      </c>
      <c r="D660" t="s">
        <v>21147</v>
      </c>
      <c r="E660" t="str">
        <f t="shared" si="21"/>
        <v>"accesoriu special ml mat 0.60 d06":3.41,</v>
      </c>
    </row>
    <row r="661" spans="1:5">
      <c r="A661" s="500" t="s">
        <v>11060</v>
      </c>
      <c r="B661" s="500" t="s">
        <v>7690</v>
      </c>
      <c r="C661" t="str">
        <f t="shared" si="20"/>
        <v>$ACCESORIU SECIAL CONFIGURABIL D06$:3.14,</v>
      </c>
      <c r="D661" t="s">
        <v>21148</v>
      </c>
      <c r="E661" t="str">
        <f t="shared" si="21"/>
        <v>"accesoriu secial configurabil d06":3.14,</v>
      </c>
    </row>
    <row r="662" spans="1:5">
      <c r="A662" s="500" t="s">
        <v>3873</v>
      </c>
      <c r="B662" s="500" t="s">
        <v>4739</v>
      </c>
      <c r="C662" t="str">
        <f t="shared" si="20"/>
        <v>$Accesoriu Special ML Wood 0.45 D06$:3.90,</v>
      </c>
      <c r="D662" t="s">
        <v>21149</v>
      </c>
      <c r="E662" t="str">
        <f t="shared" si="21"/>
        <v>"accesoriu special ml wood 0.45 d06":3.90,</v>
      </c>
    </row>
    <row r="663" spans="1:5">
      <c r="A663" s="500" t="s">
        <v>11217</v>
      </c>
      <c r="B663" s="500" t="s">
        <v>7415</v>
      </c>
      <c r="C663" t="str">
        <f t="shared" si="20"/>
        <v>$ACCESORIU CONFIGURABIL D06 WOOD 0.50MM$:3.94,</v>
      </c>
      <c r="D663" t="s">
        <v>21150</v>
      </c>
      <c r="E663" t="str">
        <f t="shared" si="21"/>
        <v>"accesoriu configurabil d06 wood 0.50mm":3.94,</v>
      </c>
    </row>
    <row r="664" spans="1:5">
      <c r="A664" s="500" t="s">
        <v>3916</v>
      </c>
      <c r="B664" s="500" t="s">
        <v>4752</v>
      </c>
      <c r="C664" t="str">
        <f t="shared" si="20"/>
        <v>$Accesoriu Special ML ZNC 0.37 D06$:1.90,</v>
      </c>
      <c r="D664" t="s">
        <v>21151</v>
      </c>
      <c r="E664" t="str">
        <f t="shared" si="21"/>
        <v>"accesoriu special ml znc 0.37 d06":1.90,</v>
      </c>
    </row>
    <row r="665" spans="1:5">
      <c r="A665" s="500" t="s">
        <v>11220</v>
      </c>
      <c r="B665" s="500" t="s">
        <v>4753</v>
      </c>
      <c r="C665" t="str">
        <f t="shared" si="20"/>
        <v>$Accesoriu Special ML ZNC 0.40 D06$:1.94,</v>
      </c>
      <c r="D665" t="s">
        <v>21152</v>
      </c>
      <c r="E665" t="str">
        <f t="shared" si="21"/>
        <v>"accesoriu special ml znc 0.40 d06":1.94,</v>
      </c>
    </row>
    <row r="666" spans="1:5">
      <c r="A666" s="500" t="s">
        <v>6953</v>
      </c>
      <c r="B666" s="500" t="s">
        <v>4754</v>
      </c>
      <c r="C666" t="str">
        <f t="shared" si="20"/>
        <v>$Accesoriu Special ML ZNC 0.45 D06$:2.43,</v>
      </c>
      <c r="D666" t="s">
        <v>21153</v>
      </c>
      <c r="E666" t="str">
        <f t="shared" si="21"/>
        <v>"accesoriu special ml znc 0.45 d06":2.43,</v>
      </c>
    </row>
    <row r="667" spans="1:5">
      <c r="A667" s="500" t="s">
        <v>3841</v>
      </c>
      <c r="B667" s="500" t="s">
        <v>4755</v>
      </c>
      <c r="C667" t="str">
        <f t="shared" si="20"/>
        <v>$Accesoriu Special ML ZNC 0.50 D06$:2.65,</v>
      </c>
      <c r="D667" t="s">
        <v>21154</v>
      </c>
      <c r="E667" t="str">
        <f t="shared" si="21"/>
        <v>"accesoriu special ml znc 0.50 d06":2.65,</v>
      </c>
    </row>
    <row r="668" spans="1:5">
      <c r="A668" s="500" t="s">
        <v>3851</v>
      </c>
      <c r="B668" s="500" t="s">
        <v>4756</v>
      </c>
      <c r="C668" t="str">
        <f t="shared" si="20"/>
        <v>$Accesoriu Special ML ZNC 0.60 D06$:3.18,</v>
      </c>
      <c r="D668" t="s">
        <v>21155</v>
      </c>
      <c r="E668" t="str">
        <f t="shared" si="21"/>
        <v>"accesoriu special ml znc 0.60 d06":3.18,</v>
      </c>
    </row>
    <row r="669" spans="1:5">
      <c r="A669" s="500" t="s">
        <v>11221</v>
      </c>
      <c r="B669" s="500" t="s">
        <v>4757</v>
      </c>
      <c r="C669" t="str">
        <f t="shared" si="20"/>
        <v>$Accesoriu Special ML ZNC 0.70 D06$:3.66,</v>
      </c>
      <c r="D669" t="s">
        <v>21156</v>
      </c>
      <c r="E669" t="str">
        <f t="shared" si="21"/>
        <v>"accesoriu special ml znc 0.70 d06":3.66,</v>
      </c>
    </row>
    <row r="670" spans="1:5">
      <c r="A670" s="500" t="s">
        <v>7078</v>
      </c>
      <c r="B670" s="500" t="s">
        <v>12410</v>
      </c>
      <c r="C670" t="str">
        <f t="shared" si="20"/>
        <v>$Acesoriu Special D06 ML ZINCAT 1.00MM$:12.00,</v>
      </c>
      <c r="D670" t="s">
        <v>21157</v>
      </c>
      <c r="E670" t="str">
        <f t="shared" si="21"/>
        <v>"acesoriu special d06 ml zincat 1.00mm":12.00,</v>
      </c>
    </row>
    <row r="671" spans="1:5">
      <c r="A671" s="500" t="s">
        <v>12402</v>
      </c>
      <c r="B671" s="500" t="s">
        <v>12412</v>
      </c>
      <c r="C671" t="str">
        <f t="shared" si="20"/>
        <v>$Acesoriu Special D06 ML ZINCAT 1.50MM$:18.00,</v>
      </c>
      <c r="D671" t="s">
        <v>21158</v>
      </c>
      <c r="E671" t="str">
        <f t="shared" si="21"/>
        <v>"acesoriu special d06 ml zincat 1.50mm":18.00,</v>
      </c>
    </row>
    <row r="672" spans="1:5">
      <c r="A672" s="500" t="s">
        <v>6954</v>
      </c>
      <c r="B672" s="500" t="s">
        <v>11000</v>
      </c>
      <c r="C672" t="str">
        <f t="shared" si="20"/>
        <v>$Accesoriu Special ML RAL 8003 0.45 D07$:4.55,</v>
      </c>
      <c r="D672" t="s">
        <v>21159</v>
      </c>
      <c r="E672" t="str">
        <f t="shared" si="21"/>
        <v>"accesoriu special ml ral 8003 0.45 d07":4.55,</v>
      </c>
    </row>
    <row r="673" spans="1:5">
      <c r="A673" s="500" t="s">
        <v>11222</v>
      </c>
      <c r="B673" s="500" t="s">
        <v>7692</v>
      </c>
      <c r="C673" t="str">
        <f t="shared" si="20"/>
        <v>$Accesoriu Special ML DPL D07$:3.71,</v>
      </c>
      <c r="D673" t="s">
        <v>21160</v>
      </c>
      <c r="E673" t="str">
        <f t="shared" si="21"/>
        <v>"accesoriu special ml dpl d07":3.71,</v>
      </c>
    </row>
    <row r="674" spans="1:5">
      <c r="A674" s="500" t="s">
        <v>7416</v>
      </c>
      <c r="B674" s="500" t="s">
        <v>4759</v>
      </c>
      <c r="C674" t="str">
        <f t="shared" si="20"/>
        <v>$Accesoriu Special ML DPL 0.60 D07$:5.53,</v>
      </c>
      <c r="D674" t="s">
        <v>21161</v>
      </c>
      <c r="E674" t="str">
        <f t="shared" si="21"/>
        <v>"accesoriu special ml dpl 0.60 d07":5.53,</v>
      </c>
    </row>
    <row r="675" spans="1:5">
      <c r="A675" s="500" t="s">
        <v>6959</v>
      </c>
      <c r="B675" s="500" t="s">
        <v>7694</v>
      </c>
      <c r="C675" t="str">
        <f t="shared" si="20"/>
        <v>$Accesoriu Special ML DPM D07$:3.86,</v>
      </c>
      <c r="D675" t="s">
        <v>21162</v>
      </c>
      <c r="E675" t="str">
        <f t="shared" si="21"/>
        <v>"accesoriu special ml dpm d07":3.86,</v>
      </c>
    </row>
    <row r="676" spans="1:5">
      <c r="A676" s="500" t="s">
        <v>3930</v>
      </c>
      <c r="B676" s="500" t="s">
        <v>4760</v>
      </c>
      <c r="C676" t="str">
        <f t="shared" si="20"/>
        <v>$Accesoriu Special ML DPM 0.60 D07$:7.89,</v>
      </c>
      <c r="D676" t="s">
        <v>21163</v>
      </c>
      <c r="E676" t="str">
        <f t="shared" si="21"/>
        <v>"accesoriu special ml dpm 0.60 d07":7.89,</v>
      </c>
    </row>
    <row r="677" spans="1:5">
      <c r="A677" s="500" t="s">
        <v>11223</v>
      </c>
      <c r="B677" s="500" t="s">
        <v>4761</v>
      </c>
      <c r="C677" t="str">
        <f t="shared" si="20"/>
        <v>$Accesoriu Special ML GDM 0.60 D07$:4.60,</v>
      </c>
      <c r="D677" t="s">
        <v>21164</v>
      </c>
      <c r="E677" t="str">
        <f t="shared" si="21"/>
        <v>"accesoriu special ml gdm 0.60 d07":4.60,</v>
      </c>
    </row>
    <row r="678" spans="1:5">
      <c r="A678" s="500" t="s">
        <v>3914</v>
      </c>
      <c r="B678" s="500" t="s">
        <v>4762</v>
      </c>
      <c r="C678" t="str">
        <f t="shared" si="20"/>
        <v>$Accesoriu Special ML Lucios 0.40 D07$:2.70,</v>
      </c>
      <c r="D678" t="s">
        <v>21165</v>
      </c>
      <c r="E678" t="str">
        <f t="shared" si="21"/>
        <v>"accesoriu special ml lucios 0.40 d07":2.70,</v>
      </c>
    </row>
    <row r="679" spans="1:5">
      <c r="A679" s="500" t="s">
        <v>3883</v>
      </c>
      <c r="B679" s="500" t="s">
        <v>4763</v>
      </c>
      <c r="C679" t="str">
        <f t="shared" si="20"/>
        <v>$Accesoriu Special ML Lucios 0.45 D07$:3.15,</v>
      </c>
      <c r="D679" t="s">
        <v>21166</v>
      </c>
      <c r="E679" t="str">
        <f t="shared" si="21"/>
        <v>"accesoriu special ml lucios 0.45 d07":3.15,</v>
      </c>
    </row>
    <row r="680" spans="1:5">
      <c r="A680" s="500" t="s">
        <v>11224</v>
      </c>
      <c r="B680" s="500" t="s">
        <v>4764</v>
      </c>
      <c r="C680" t="str">
        <f t="shared" si="20"/>
        <v>$Accesoriu Special ML Lucios 0.50 D07$:3.37,</v>
      </c>
      <c r="D680" t="s">
        <v>21167</v>
      </c>
      <c r="E680" t="str">
        <f t="shared" si="21"/>
        <v>"accesoriu special ml lucios 0.50 d07":3.37,</v>
      </c>
    </row>
    <row r="681" spans="1:5">
      <c r="A681" s="500" t="s">
        <v>11225</v>
      </c>
      <c r="B681" s="500" t="s">
        <v>4765</v>
      </c>
      <c r="C681" t="str">
        <f t="shared" si="20"/>
        <v>$ACCES. SPECIAL ML D07$:3.82,</v>
      </c>
      <c r="D681" t="s">
        <v>21168</v>
      </c>
      <c r="E681" t="str">
        <f t="shared" si="21"/>
        <v>"acces. special ml d07":3.82,</v>
      </c>
    </row>
    <row r="682" spans="1:5">
      <c r="A682" s="500" t="s">
        <v>11226</v>
      </c>
      <c r="B682" s="500" t="s">
        <v>4766</v>
      </c>
      <c r="C682" t="str">
        <f t="shared" si="20"/>
        <v>$Accesoriu Special ML Lucios 0.70 D07$:4.65,</v>
      </c>
      <c r="D682" t="s">
        <v>21169</v>
      </c>
      <c r="E682" t="str">
        <f t="shared" si="21"/>
        <v>"accesoriu special ml lucios 0.70 d07":4.65,</v>
      </c>
    </row>
    <row r="683" spans="1:5">
      <c r="A683" s="500" t="s">
        <v>12414</v>
      </c>
      <c r="B683" s="500" t="s">
        <v>12355</v>
      </c>
      <c r="C683" t="str">
        <f t="shared" si="20"/>
        <v>$Accesorii configurabile Lucios 0.75MM D0$:14.00,</v>
      </c>
      <c r="D683" t="s">
        <v>21170</v>
      </c>
      <c r="E683" t="str">
        <f t="shared" si="21"/>
        <v>"accesorii configurabile lucios 0.75mm d0":14.00,</v>
      </c>
    </row>
    <row r="684" spans="1:5">
      <c r="A684" s="500" t="s">
        <v>12416</v>
      </c>
      <c r="B684" s="500" t="s">
        <v>12417</v>
      </c>
      <c r="C684" t="str">
        <f t="shared" si="20"/>
        <v>$ACCES. SPECIAL ML D07 LUCIOS 0.88MM$:21.00,</v>
      </c>
      <c r="D684" t="s">
        <v>21171</v>
      </c>
      <c r="E684" t="str">
        <f t="shared" si="21"/>
        <v>"acces. special ml d07 lucios 0.88mm":21.00,</v>
      </c>
    </row>
    <row r="685" spans="1:5">
      <c r="A685" s="500" t="s">
        <v>3737</v>
      </c>
      <c r="B685" s="500" t="s">
        <v>12419</v>
      </c>
      <c r="C685" t="str">
        <f t="shared" si="20"/>
        <v>$Accesorii config. Lucios 1.00mm D07$:28.00,</v>
      </c>
      <c r="D685" t="s">
        <v>21172</v>
      </c>
      <c r="E685" t="str">
        <f t="shared" si="21"/>
        <v>"accesorii config. lucios 1.00mm d07":28.00,</v>
      </c>
    </row>
    <row r="686" spans="1:5">
      <c r="A686" s="500" t="s">
        <v>3738</v>
      </c>
      <c r="B686" s="500" t="s">
        <v>12421</v>
      </c>
      <c r="C686" t="str">
        <f t="shared" si="20"/>
        <v>$ACCES. SPECIAL ML D07 LUCIOS 1.25MM$:35.00,</v>
      </c>
      <c r="D686" t="s">
        <v>21173</v>
      </c>
      <c r="E686" t="str">
        <f t="shared" si="21"/>
        <v>"acces. special ml d07 lucios 1.25mm":35.00,</v>
      </c>
    </row>
    <row r="687" spans="1:5">
      <c r="A687" s="500" t="s">
        <v>11160</v>
      </c>
      <c r="B687" s="500" t="s">
        <v>4767</v>
      </c>
      <c r="C687" t="str">
        <f t="shared" si="20"/>
        <v>$Accesoriu Special ML MAT 0.40 D07$:2.94,</v>
      </c>
      <c r="D687" t="s">
        <v>21174</v>
      </c>
      <c r="E687" t="str">
        <f t="shared" si="21"/>
        <v>"accesoriu special ml mat 0.40 d07":2.94,</v>
      </c>
    </row>
    <row r="688" spans="1:5">
      <c r="A688" s="500" t="s">
        <v>11083</v>
      </c>
      <c r="B688" s="500" t="s">
        <v>4768</v>
      </c>
      <c r="C688" t="str">
        <f t="shared" si="20"/>
        <v>$Accesoriu Special ML MAT 0.45 D07$:3.36,</v>
      </c>
      <c r="D688" t="s">
        <v>21175</v>
      </c>
      <c r="E688" t="str">
        <f t="shared" si="21"/>
        <v>"accesoriu special ml mat 0.45 d07":3.36,</v>
      </c>
    </row>
    <row r="689" spans="1:5">
      <c r="A689" s="500" t="s">
        <v>11227</v>
      </c>
      <c r="B689" s="500" t="s">
        <v>4769</v>
      </c>
      <c r="C689" t="str">
        <f t="shared" si="20"/>
        <v>$Accesoriu Special ML MAT 0.50 D07$:3.51,</v>
      </c>
      <c r="D689" t="s">
        <v>21176</v>
      </c>
      <c r="E689" t="str">
        <f t="shared" si="21"/>
        <v>"accesoriu special ml mat 0.50 d07":3.51,</v>
      </c>
    </row>
    <row r="690" spans="1:5">
      <c r="A690" s="500" t="s">
        <v>3917</v>
      </c>
      <c r="B690" s="500" t="s">
        <v>4770</v>
      </c>
      <c r="C690" t="str">
        <f t="shared" si="20"/>
        <v>$Accesoriu Special ML MAT 0.60 D07$:3.98,</v>
      </c>
      <c r="D690" t="s">
        <v>21177</v>
      </c>
      <c r="E690" t="str">
        <f t="shared" si="21"/>
        <v>"accesoriu special ml mat 0.60 d07":3.98,</v>
      </c>
    </row>
    <row r="691" spans="1:5">
      <c r="A691" s="500" t="s">
        <v>11221</v>
      </c>
      <c r="B691" s="500" t="s">
        <v>7696</v>
      </c>
      <c r="C691" t="str">
        <f t="shared" si="20"/>
        <v>$ACCESORIU SECIAL CONFIGURABIL D07$:3.66,</v>
      </c>
      <c r="D691" t="s">
        <v>21178</v>
      </c>
      <c r="E691" t="str">
        <f t="shared" si="21"/>
        <v>"accesoriu secial configurabil d07":3.66,</v>
      </c>
    </row>
    <row r="692" spans="1:5">
      <c r="A692" s="500" t="s">
        <v>6954</v>
      </c>
      <c r="B692" s="500" t="s">
        <v>4758</v>
      </c>
      <c r="C692" t="str">
        <f t="shared" si="20"/>
        <v>$Accesoriu Special ML Wood 0.45 D07$:4.55,</v>
      </c>
      <c r="D692" t="s">
        <v>21179</v>
      </c>
      <c r="E692" t="str">
        <f t="shared" si="21"/>
        <v>"accesoriu special ml wood 0.45 d07":4.55,</v>
      </c>
    </row>
    <row r="693" spans="1:5">
      <c r="A693" s="500" t="s">
        <v>11223</v>
      </c>
      <c r="B693" s="500" t="s">
        <v>7418</v>
      </c>
      <c r="C693" t="str">
        <f t="shared" si="20"/>
        <v>$ACCESORIU CONFIGURABIL D07 WOOD 0.50MM$:4.60,</v>
      </c>
      <c r="D693" t="s">
        <v>21180</v>
      </c>
      <c r="E693" t="str">
        <f t="shared" si="21"/>
        <v>"accesoriu configurabil d07 wood 0.50mm":4.60,</v>
      </c>
    </row>
    <row r="694" spans="1:5">
      <c r="A694" s="500" t="s">
        <v>11228</v>
      </c>
      <c r="B694" s="500" t="s">
        <v>4771</v>
      </c>
      <c r="C694" t="str">
        <f t="shared" si="20"/>
        <v>$Accesoriu Special ML ZNC 0.37 D07$:2.22,</v>
      </c>
      <c r="D694" t="s">
        <v>21181</v>
      </c>
      <c r="E694" t="str">
        <f t="shared" si="21"/>
        <v>"accesoriu special ml znc 0.37 d07":2.22,</v>
      </c>
    </row>
    <row r="695" spans="1:5">
      <c r="A695" s="500" t="s">
        <v>6955</v>
      </c>
      <c r="B695" s="500" t="s">
        <v>4772</v>
      </c>
      <c r="C695" t="str">
        <f t="shared" si="20"/>
        <v>$Accesoriu Special ML ZNC 0.40 D07$:2.26,</v>
      </c>
      <c r="D695" t="s">
        <v>21182</v>
      </c>
      <c r="E695" t="str">
        <f t="shared" si="21"/>
        <v>"accesoriu special ml znc 0.40 d07":2.26,</v>
      </c>
    </row>
    <row r="696" spans="1:5">
      <c r="A696" s="500" t="s">
        <v>6956</v>
      </c>
      <c r="B696" s="500" t="s">
        <v>4773</v>
      </c>
      <c r="C696" t="str">
        <f t="shared" si="20"/>
        <v>$Accesoriu Special ML ZNC 0.45 D07$:2.83,</v>
      </c>
      <c r="D696" t="s">
        <v>21183</v>
      </c>
      <c r="E696" t="str">
        <f t="shared" si="21"/>
        <v>"accesoriu special ml znc 0.45 d07":2.83,</v>
      </c>
    </row>
    <row r="697" spans="1:5">
      <c r="A697" s="500" t="s">
        <v>11229</v>
      </c>
      <c r="B697" s="500" t="s">
        <v>4774</v>
      </c>
      <c r="C697" t="str">
        <f t="shared" si="20"/>
        <v>$Accesoriu Special ML ZNC 0.50 D07$:3.09,</v>
      </c>
      <c r="D697" t="s">
        <v>21184</v>
      </c>
      <c r="E697" t="str">
        <f t="shared" si="21"/>
        <v>"accesoriu special ml znc 0.50 d07":3.09,</v>
      </c>
    </row>
    <row r="698" spans="1:5">
      <c r="A698" s="500" t="s">
        <v>11230</v>
      </c>
      <c r="B698" s="500" t="s">
        <v>4775</v>
      </c>
      <c r="C698" t="str">
        <f t="shared" si="20"/>
        <v>$Accesoriu Special ML ZNC 0.60 D07$:3.70,</v>
      </c>
      <c r="D698" t="s">
        <v>21185</v>
      </c>
      <c r="E698" t="str">
        <f t="shared" si="21"/>
        <v>"accesoriu special ml znc 0.60 d07":3.70,</v>
      </c>
    </row>
    <row r="699" spans="1:5">
      <c r="A699" s="500" t="s">
        <v>11081</v>
      </c>
      <c r="B699" s="500" t="s">
        <v>4776</v>
      </c>
      <c r="C699" t="str">
        <f t="shared" si="20"/>
        <v>$Accesoriu Special ML ZNC 0.70 D07$:4.27,</v>
      </c>
      <c r="D699" t="s">
        <v>21186</v>
      </c>
      <c r="E699" t="str">
        <f t="shared" si="21"/>
        <v>"accesoriu special ml znc 0.70 d07":4.27,</v>
      </c>
    </row>
    <row r="700" spans="1:5">
      <c r="A700" s="500" t="s">
        <v>12414</v>
      </c>
      <c r="B700" s="500" t="s">
        <v>12423</v>
      </c>
      <c r="C700" t="str">
        <f t="shared" si="20"/>
        <v>$Acesoriu Special D07 ML ZINCAT 1.00MM$:14.00,</v>
      </c>
      <c r="D700" t="s">
        <v>21187</v>
      </c>
      <c r="E700" t="str">
        <f t="shared" si="21"/>
        <v>"acesoriu special d07 ml zincat 1.00mm":14.00,</v>
      </c>
    </row>
    <row r="701" spans="1:5">
      <c r="A701" s="500" t="s">
        <v>12416</v>
      </c>
      <c r="B701" s="500" t="s">
        <v>12425</v>
      </c>
      <c r="C701" t="str">
        <f t="shared" si="20"/>
        <v>$Acesoriu Special D07 ML ZINCAT 1.50MM$:21.00,</v>
      </c>
      <c r="D701" t="s">
        <v>21188</v>
      </c>
      <c r="E701" t="str">
        <f t="shared" si="21"/>
        <v>"acesoriu special d07 ml zincat 1.50mm":21.00,</v>
      </c>
    </row>
    <row r="702" spans="1:5">
      <c r="A702" s="500" t="s">
        <v>6957</v>
      </c>
      <c r="B702" s="500" t="s">
        <v>11001</v>
      </c>
      <c r="C702" t="str">
        <f t="shared" si="20"/>
        <v>$Accesoriu Special ML RAL 8003 0.45 D08$:5.19,</v>
      </c>
      <c r="D702" t="s">
        <v>21189</v>
      </c>
      <c r="E702" t="str">
        <f t="shared" si="21"/>
        <v>"accesoriu special ml ral 8003 0.45 d08":5.19,</v>
      </c>
    </row>
    <row r="703" spans="1:5">
      <c r="A703" s="500" t="s">
        <v>3925</v>
      </c>
      <c r="B703" s="500" t="s">
        <v>7698</v>
      </c>
      <c r="C703" t="str">
        <f t="shared" si="20"/>
        <v>$Accesoriu Special ML DPL D08$:4.24,</v>
      </c>
      <c r="D703" t="s">
        <v>21190</v>
      </c>
      <c r="E703" t="str">
        <f t="shared" si="21"/>
        <v>"accesoriu special ml dpl d08":4.24,</v>
      </c>
    </row>
    <row r="704" spans="1:5">
      <c r="A704" s="500" t="s">
        <v>11114</v>
      </c>
      <c r="B704" s="500" t="s">
        <v>4778</v>
      </c>
      <c r="C704" t="str">
        <f t="shared" si="20"/>
        <v>$Accesoriu Special ML DPL 0.60 D08$:6.32,</v>
      </c>
      <c r="D704" t="s">
        <v>21191</v>
      </c>
      <c r="E704" t="str">
        <f t="shared" si="21"/>
        <v>"accesoriu special ml dpl 0.60 d08":6.32,</v>
      </c>
    </row>
    <row r="705" spans="1:5">
      <c r="A705" s="500" t="s">
        <v>11231</v>
      </c>
      <c r="B705" s="500" t="s">
        <v>7700</v>
      </c>
      <c r="C705" t="str">
        <f t="shared" si="20"/>
        <v>$Accesoriu Special ML DPM D08$:4.41,</v>
      </c>
      <c r="D705" t="s">
        <v>21192</v>
      </c>
      <c r="E705" t="str">
        <f t="shared" si="21"/>
        <v>"accesoriu special ml dpm d08":4.41,</v>
      </c>
    </row>
    <row r="706" spans="1:5">
      <c r="A706" s="500" t="s">
        <v>11232</v>
      </c>
      <c r="B706" s="500" t="s">
        <v>4779</v>
      </c>
      <c r="C706" t="str">
        <f t="shared" ref="C706:C769" si="22">CONCATENATE("$",B706,"$",":",A706,",")</f>
        <v>$Accesoriu Special ML DPM 0.60 D08$:9.02,</v>
      </c>
      <c r="D706" t="s">
        <v>21193</v>
      </c>
      <c r="E706" t="str">
        <f t="shared" ref="E706:E769" si="23">LOWER(D706)</f>
        <v>"accesoriu special ml dpm 0.60 d08":9.02,</v>
      </c>
    </row>
    <row r="707" spans="1:5">
      <c r="A707" s="500" t="s">
        <v>11233</v>
      </c>
      <c r="B707" s="500" t="s">
        <v>4780</v>
      </c>
      <c r="C707" t="str">
        <f t="shared" si="22"/>
        <v>$Accesoriu Special ML GDM 0.60 D08$:5.26,</v>
      </c>
      <c r="D707" t="s">
        <v>21194</v>
      </c>
      <c r="E707" t="str">
        <f t="shared" si="23"/>
        <v>"accesoriu special ml gdm 0.60 d08":5.26,</v>
      </c>
    </row>
    <row r="708" spans="1:5">
      <c r="A708" s="500" t="s">
        <v>6958</v>
      </c>
      <c r="B708" s="500" t="s">
        <v>4781</v>
      </c>
      <c r="C708" t="str">
        <f t="shared" si="22"/>
        <v>$Accesoriu Special ML Lucios 0.40 D08$:3.08,</v>
      </c>
      <c r="D708" t="s">
        <v>21195</v>
      </c>
      <c r="E708" t="str">
        <f t="shared" si="23"/>
        <v>"accesoriu special ml lucios 0.40 d08":3.08,</v>
      </c>
    </row>
    <row r="709" spans="1:5">
      <c r="A709" s="500" t="s">
        <v>3918</v>
      </c>
      <c r="B709" s="500" t="s">
        <v>4782</v>
      </c>
      <c r="C709" t="str">
        <f t="shared" si="22"/>
        <v>$Accesoriu Special ML Lucios 0.45 D08$:3.60,</v>
      </c>
      <c r="D709" t="s">
        <v>21196</v>
      </c>
      <c r="E709" t="str">
        <f t="shared" si="23"/>
        <v>"accesoriu special ml lucios 0.45 d08":3.60,</v>
      </c>
    </row>
    <row r="710" spans="1:5">
      <c r="A710" s="500" t="s">
        <v>6959</v>
      </c>
      <c r="B710" s="500" t="s">
        <v>4783</v>
      </c>
      <c r="C710" t="str">
        <f t="shared" si="22"/>
        <v>$Accesoriu Special ML Lucios 0.50 D08$:3.86,</v>
      </c>
      <c r="D710" t="s">
        <v>21197</v>
      </c>
      <c r="E710" t="str">
        <f t="shared" si="23"/>
        <v>"accesoriu special ml lucios 0.50 d08":3.86,</v>
      </c>
    </row>
    <row r="711" spans="1:5">
      <c r="A711" s="500" t="s">
        <v>11234</v>
      </c>
      <c r="B711" s="500" t="s">
        <v>4784</v>
      </c>
      <c r="C711" t="str">
        <f t="shared" si="22"/>
        <v>$ACCES. SPECIAL ML D08$:4.37,</v>
      </c>
      <c r="D711" t="s">
        <v>21198</v>
      </c>
      <c r="E711" t="str">
        <f t="shared" si="23"/>
        <v>"acces. special ml d08":4.37,</v>
      </c>
    </row>
    <row r="712" spans="1:5">
      <c r="A712" s="500" t="s">
        <v>3863</v>
      </c>
      <c r="B712" s="500" t="s">
        <v>4785</v>
      </c>
      <c r="C712" t="str">
        <f t="shared" si="22"/>
        <v>$Accesoriu Special ML Lucios 0.70 D08$:5.31,</v>
      </c>
      <c r="D712" t="s">
        <v>21199</v>
      </c>
      <c r="E712" t="str">
        <f t="shared" si="23"/>
        <v>"accesoriu special ml lucios 0.70 d08":5.31,</v>
      </c>
    </row>
    <row r="713" spans="1:5">
      <c r="A713" s="500" t="s">
        <v>12379</v>
      </c>
      <c r="B713" s="500" t="s">
        <v>12355</v>
      </c>
      <c r="C713" t="str">
        <f t="shared" si="22"/>
        <v>$Accesorii configurabile Lucios 0.75MM D0$:16.00,</v>
      </c>
      <c r="D713" t="s">
        <v>21200</v>
      </c>
      <c r="E713" t="str">
        <f t="shared" si="23"/>
        <v>"accesorii configurabile lucios 0.75mm d0":16.00,</v>
      </c>
    </row>
    <row r="714" spans="1:5">
      <c r="A714" s="500" t="s">
        <v>12405</v>
      </c>
      <c r="B714" s="500" t="s">
        <v>12428</v>
      </c>
      <c r="C714" t="str">
        <f t="shared" si="22"/>
        <v>$ACCES. SPECIAL ML D08 LUCIOS 0.88MM$:24.00,</v>
      </c>
      <c r="D714" t="s">
        <v>21201</v>
      </c>
      <c r="E714" t="str">
        <f t="shared" si="23"/>
        <v>"acces. special ml d08 lucios 0.88mm":24.00,</v>
      </c>
    </row>
    <row r="715" spans="1:5">
      <c r="A715" s="500" t="s">
        <v>3731</v>
      </c>
      <c r="B715" s="500" t="s">
        <v>12430</v>
      </c>
      <c r="C715" t="str">
        <f t="shared" si="22"/>
        <v>$Accesorii config. Lucios 1.00mm D08$:32.00,</v>
      </c>
      <c r="D715" t="s">
        <v>21202</v>
      </c>
      <c r="E715" t="str">
        <f t="shared" si="23"/>
        <v>"accesorii config. lucios 1.00mm d08":32.00,</v>
      </c>
    </row>
    <row r="716" spans="1:5">
      <c r="A716" s="500" t="s">
        <v>12432</v>
      </c>
      <c r="B716" s="500" t="s">
        <v>12433</v>
      </c>
      <c r="C716" t="str">
        <f t="shared" si="22"/>
        <v>$ACCES. SPECIAL ML D08 LUCIOS 1.25MM$:40.00,</v>
      </c>
      <c r="D716" t="s">
        <v>21203</v>
      </c>
      <c r="E716" t="str">
        <f t="shared" si="23"/>
        <v>"acces. special ml d08 lucios 1.25mm":40.00,</v>
      </c>
    </row>
    <row r="717" spans="1:5">
      <c r="A717" s="500" t="s">
        <v>11083</v>
      </c>
      <c r="B717" s="500" t="s">
        <v>4786</v>
      </c>
      <c r="C717" t="str">
        <f t="shared" si="22"/>
        <v>$Accesoriu Special ML MAT 0.40 D08$:3.36,</v>
      </c>
      <c r="D717" t="s">
        <v>21204</v>
      </c>
      <c r="E717" t="str">
        <f t="shared" si="23"/>
        <v>"accesoriu special ml mat 0.40 d08":3.36,</v>
      </c>
    </row>
    <row r="718" spans="1:5">
      <c r="A718" s="500" t="s">
        <v>6960</v>
      </c>
      <c r="B718" s="500" t="s">
        <v>4787</v>
      </c>
      <c r="C718" t="str">
        <f t="shared" si="22"/>
        <v>$Accesoriu Special ML MAT 0.45 D08$:3.84,</v>
      </c>
      <c r="D718" t="s">
        <v>21205</v>
      </c>
      <c r="E718" t="str">
        <f t="shared" si="23"/>
        <v>"accesoriu special ml mat 0.45 d08":3.84,</v>
      </c>
    </row>
    <row r="719" spans="1:5">
      <c r="A719" s="500" t="s">
        <v>11235</v>
      </c>
      <c r="B719" s="500" t="s">
        <v>4788</v>
      </c>
      <c r="C719" t="str">
        <f t="shared" si="22"/>
        <v>$Accesoriu Special ML MAT 0.50 D08$:4.01,</v>
      </c>
      <c r="D719" t="s">
        <v>21206</v>
      </c>
      <c r="E719" t="str">
        <f t="shared" si="23"/>
        <v>"accesoriu special ml mat 0.50 d08":4.01,</v>
      </c>
    </row>
    <row r="720" spans="1:5">
      <c r="A720" s="500" t="s">
        <v>6954</v>
      </c>
      <c r="B720" s="500" t="s">
        <v>4789</v>
      </c>
      <c r="C720" t="str">
        <f t="shared" si="22"/>
        <v>$Accesoriu Special ML MAT 0.60 D08$:4.55,</v>
      </c>
      <c r="D720" t="s">
        <v>21207</v>
      </c>
      <c r="E720" t="str">
        <f t="shared" si="23"/>
        <v>"accesoriu special ml mat 0.60 d08":4.55,</v>
      </c>
    </row>
    <row r="721" spans="1:5">
      <c r="A721" s="500" t="s">
        <v>11236</v>
      </c>
      <c r="B721" s="500" t="s">
        <v>7702</v>
      </c>
      <c r="C721" t="str">
        <f t="shared" si="22"/>
        <v>$ACCESORIU SECIAL CONFIGURABIL D08$:4.19,</v>
      </c>
      <c r="D721" t="s">
        <v>21208</v>
      </c>
      <c r="E721" t="str">
        <f t="shared" si="23"/>
        <v>"accesoriu secial configurabil d08":4.19,</v>
      </c>
    </row>
    <row r="722" spans="1:5">
      <c r="A722" s="500" t="s">
        <v>11237</v>
      </c>
      <c r="B722" s="500" t="s">
        <v>4777</v>
      </c>
      <c r="C722" t="str">
        <f t="shared" si="22"/>
        <v>$Accesoriu Special ML Wood 0.45 D08$:5.21,</v>
      </c>
      <c r="D722" t="s">
        <v>21209</v>
      </c>
      <c r="E722" t="str">
        <f t="shared" si="23"/>
        <v>"accesoriu special ml wood 0.45 d08":5.21,</v>
      </c>
    </row>
    <row r="723" spans="1:5">
      <c r="A723" s="500" t="s">
        <v>11233</v>
      </c>
      <c r="B723" s="500" t="s">
        <v>7420</v>
      </c>
      <c r="C723" t="str">
        <f t="shared" si="22"/>
        <v>$ACCESORIU CONFIGURABIL D08 WOOD 0.50MM$:5.26,</v>
      </c>
      <c r="D723" t="s">
        <v>21210</v>
      </c>
      <c r="E723" t="str">
        <f t="shared" si="23"/>
        <v>"accesoriu configurabil d08 wood 0.50mm":5.26,</v>
      </c>
    </row>
    <row r="724" spans="1:5">
      <c r="A724" s="500" t="s">
        <v>3919</v>
      </c>
      <c r="B724" s="500" t="s">
        <v>4790</v>
      </c>
      <c r="C724" t="str">
        <f t="shared" si="22"/>
        <v>$Accesoriu Special ML ZNC 0.37 D08$:2.53,</v>
      </c>
      <c r="D724" t="s">
        <v>21211</v>
      </c>
      <c r="E724" t="str">
        <f t="shared" si="23"/>
        <v>"accesoriu special ml znc 0.37 d08":2.53,</v>
      </c>
    </row>
    <row r="725" spans="1:5">
      <c r="A725" s="500" t="s">
        <v>2946</v>
      </c>
      <c r="B725" s="500" t="s">
        <v>4791</v>
      </c>
      <c r="C725" t="str">
        <f t="shared" si="22"/>
        <v>$Accesoriu Special ML ZNC 0.40 D08$:2.59,</v>
      </c>
      <c r="D725" t="s">
        <v>21212</v>
      </c>
      <c r="E725" t="str">
        <f t="shared" si="23"/>
        <v>"accesoriu special ml znc 0.40 d08":2.59,</v>
      </c>
    </row>
    <row r="726" spans="1:5">
      <c r="A726" s="500" t="s">
        <v>11238</v>
      </c>
      <c r="B726" s="500" t="s">
        <v>4792</v>
      </c>
      <c r="C726" t="str">
        <f t="shared" si="22"/>
        <v>$Accesoriu Special ML ZNC 0.45 D08$:3.23,</v>
      </c>
      <c r="D726" t="s">
        <v>21213</v>
      </c>
      <c r="E726" t="str">
        <f t="shared" si="23"/>
        <v>"accesoriu special ml znc 0.45 d08":3.23,</v>
      </c>
    </row>
    <row r="727" spans="1:5">
      <c r="A727" s="500" t="s">
        <v>6962</v>
      </c>
      <c r="B727" s="500" t="s">
        <v>4793</v>
      </c>
      <c r="C727" t="str">
        <f t="shared" si="22"/>
        <v>$Accesoriu Special ML ZNC 0.50 D08$:3.53,</v>
      </c>
      <c r="D727" t="s">
        <v>21214</v>
      </c>
      <c r="E727" t="str">
        <f t="shared" si="23"/>
        <v>"accesoriu special ml znc 0.50 d08":3.53,</v>
      </c>
    </row>
    <row r="728" spans="1:5">
      <c r="A728" s="500" t="s">
        <v>3920</v>
      </c>
      <c r="B728" s="500" t="s">
        <v>4794</v>
      </c>
      <c r="C728" t="str">
        <f t="shared" si="22"/>
        <v>$Accesoriu Special ML ZNC 0.60 D08$:4.23,</v>
      </c>
      <c r="D728" t="s">
        <v>21215</v>
      </c>
      <c r="E728" t="str">
        <f t="shared" si="23"/>
        <v>"accesoriu special ml znc 0.60 d08":4.23,</v>
      </c>
    </row>
    <row r="729" spans="1:5">
      <c r="A729" s="500" t="s">
        <v>6963</v>
      </c>
      <c r="B729" s="500" t="s">
        <v>4795</v>
      </c>
      <c r="C729" t="str">
        <f t="shared" si="22"/>
        <v>$Accesoriu Special ML ZNC 0.70 D08$:4.88,</v>
      </c>
      <c r="D729" t="s">
        <v>21216</v>
      </c>
      <c r="E729" t="str">
        <f t="shared" si="23"/>
        <v>"accesoriu special ml znc 0.70 d08":4.88,</v>
      </c>
    </row>
    <row r="730" spans="1:5">
      <c r="A730" s="500" t="s">
        <v>12379</v>
      </c>
      <c r="B730" s="500" t="s">
        <v>12435</v>
      </c>
      <c r="C730" t="str">
        <f t="shared" si="22"/>
        <v>$Acesoriu Special D08 ML ZINCAT 1.00MM$:16.00,</v>
      </c>
      <c r="D730" t="s">
        <v>21217</v>
      </c>
      <c r="E730" t="str">
        <f t="shared" si="23"/>
        <v>"acesoriu special d08 ml zincat 1.00mm":16.00,</v>
      </c>
    </row>
    <row r="731" spans="1:5">
      <c r="A731" s="500" t="s">
        <v>12405</v>
      </c>
      <c r="B731" s="500" t="s">
        <v>12437</v>
      </c>
      <c r="C731" t="str">
        <f t="shared" si="22"/>
        <v>$Accesorii Configurabile Zincat 1.50MM 08$:24.00,</v>
      </c>
      <c r="D731" t="s">
        <v>21218</v>
      </c>
      <c r="E731" t="str">
        <f t="shared" si="23"/>
        <v>"accesorii configurabile zincat 1.50mm 08":24.00,</v>
      </c>
    </row>
    <row r="732" spans="1:5">
      <c r="A732" s="500" t="s">
        <v>11101</v>
      </c>
      <c r="B732" s="500" t="s">
        <v>11002</v>
      </c>
      <c r="C732" t="str">
        <f t="shared" si="22"/>
        <v>$Accesoriu Special ML RAL 8003 0.45 D09$:5.84,</v>
      </c>
      <c r="D732" t="s">
        <v>21219</v>
      </c>
      <c r="E732" t="str">
        <f t="shared" si="23"/>
        <v>"accesoriu special ml ral 8003 0.45 d09":5.84,</v>
      </c>
    </row>
    <row r="733" spans="1:5">
      <c r="A733" s="500" t="s">
        <v>11239</v>
      </c>
      <c r="B733" s="500" t="s">
        <v>7704</v>
      </c>
      <c r="C733" t="str">
        <f t="shared" si="22"/>
        <v>$Accesoriu Special ML DPL D09$:4.77,</v>
      </c>
      <c r="D733" t="s">
        <v>21220</v>
      </c>
      <c r="E733" t="str">
        <f t="shared" si="23"/>
        <v>"accesoriu special ml dpl d09":4.77,</v>
      </c>
    </row>
    <row r="734" spans="1:5">
      <c r="A734" s="500" t="s">
        <v>11240</v>
      </c>
      <c r="B734" s="500" t="s">
        <v>4797</v>
      </c>
      <c r="C734" t="str">
        <f t="shared" si="22"/>
        <v>$Accesoriu Special ML DPL 0.60 D09$:7.11,</v>
      </c>
      <c r="D734" t="s">
        <v>21221</v>
      </c>
      <c r="E734" t="str">
        <f t="shared" si="23"/>
        <v>"accesoriu special ml dpl 0.60 d09":7.11,</v>
      </c>
    </row>
    <row r="735" spans="1:5">
      <c r="A735" s="500" t="s">
        <v>10990</v>
      </c>
      <c r="B735" s="500" t="s">
        <v>7706</v>
      </c>
      <c r="C735" t="str">
        <f t="shared" si="22"/>
        <v>$Accesoriu Special ML DPM D09$:4.97,</v>
      </c>
      <c r="D735" t="s">
        <v>21222</v>
      </c>
      <c r="E735" t="str">
        <f t="shared" si="23"/>
        <v>"accesoriu special ml dpm d09":4.97,</v>
      </c>
    </row>
    <row r="736" spans="1:5">
      <c r="A736" s="500" t="s">
        <v>3726</v>
      </c>
      <c r="B736" s="500" t="s">
        <v>4798</v>
      </c>
      <c r="C736" t="str">
        <f t="shared" si="22"/>
        <v>$Accesoriu Special ML DPM 0.60 D09$:10.15,</v>
      </c>
      <c r="D736" t="s">
        <v>21223</v>
      </c>
      <c r="E736" t="str">
        <f t="shared" si="23"/>
        <v>"accesoriu special ml dpm 0.60 d09":10.15,</v>
      </c>
    </row>
    <row r="737" spans="1:5">
      <c r="A737" s="500" t="s">
        <v>11086</v>
      </c>
      <c r="B737" s="500" t="s">
        <v>4799</v>
      </c>
      <c r="C737" t="str">
        <f t="shared" si="22"/>
        <v>$Accesoriu Special ML GDM 0.60 D09$:5.92,</v>
      </c>
      <c r="D737" t="s">
        <v>21224</v>
      </c>
      <c r="E737" t="str">
        <f t="shared" si="23"/>
        <v>"accesoriu special ml gdm 0.60 d09":5.92,</v>
      </c>
    </row>
    <row r="738" spans="1:5">
      <c r="A738" s="500" t="s">
        <v>11135</v>
      </c>
      <c r="B738" s="500" t="s">
        <v>4800</v>
      </c>
      <c r="C738" t="str">
        <f t="shared" si="22"/>
        <v>$Accesoriu Special ML Lucios 0.40 D09$:3.47,</v>
      </c>
      <c r="D738" t="s">
        <v>21225</v>
      </c>
      <c r="E738" t="str">
        <f t="shared" si="23"/>
        <v>"accesoriu special ml lucios 0.40 d09":3.47,</v>
      </c>
    </row>
    <row r="739" spans="1:5">
      <c r="A739" s="500" t="s">
        <v>11148</v>
      </c>
      <c r="B739" s="500" t="s">
        <v>4801</v>
      </c>
      <c r="C739" t="str">
        <f t="shared" si="22"/>
        <v>$Accesoriu Special ML Lucios 0.45 D09$:4.05,</v>
      </c>
      <c r="D739" t="s">
        <v>21226</v>
      </c>
      <c r="E739" t="str">
        <f t="shared" si="23"/>
        <v>"accesoriu special ml lucios 0.45 d09":4.05,</v>
      </c>
    </row>
    <row r="740" spans="1:5">
      <c r="A740" s="500" t="s">
        <v>11241</v>
      </c>
      <c r="B740" s="500" t="s">
        <v>4802</v>
      </c>
      <c r="C740" t="str">
        <f t="shared" si="22"/>
        <v>$Accesoriu Special ML Lucios 0.50 D09$:4.34,</v>
      </c>
      <c r="D740" t="s">
        <v>21227</v>
      </c>
      <c r="E740" t="str">
        <f t="shared" si="23"/>
        <v>"accesoriu special ml lucios 0.50 d09":4.34,</v>
      </c>
    </row>
    <row r="741" spans="1:5">
      <c r="A741" s="500" t="s">
        <v>3893</v>
      </c>
      <c r="B741" s="500" t="s">
        <v>4803</v>
      </c>
      <c r="C741" t="str">
        <f t="shared" si="22"/>
        <v>$ACCES. SPECIAL ML D09$:4.91,</v>
      </c>
      <c r="D741" t="s">
        <v>21228</v>
      </c>
      <c r="E741" t="str">
        <f t="shared" si="23"/>
        <v>"acces. special ml d09":4.91,</v>
      </c>
    </row>
    <row r="742" spans="1:5">
      <c r="A742" s="500" t="s">
        <v>11064</v>
      </c>
      <c r="B742" s="500" t="s">
        <v>4804</v>
      </c>
      <c r="C742" t="str">
        <f t="shared" si="22"/>
        <v>$Accesoriu Special ML Lucios 0.70 D09$:5.98,</v>
      </c>
      <c r="D742" t="s">
        <v>21229</v>
      </c>
      <c r="E742" t="str">
        <f t="shared" si="23"/>
        <v>"accesoriu special ml lucios 0.70 d09":5.98,</v>
      </c>
    </row>
    <row r="743" spans="1:5">
      <c r="A743" s="500" t="s">
        <v>12402</v>
      </c>
      <c r="B743" s="500" t="s">
        <v>12355</v>
      </c>
      <c r="C743" t="str">
        <f t="shared" si="22"/>
        <v>$Accesorii configurabile Lucios 0.75MM D0$:18.00,</v>
      </c>
      <c r="D743" t="s">
        <v>21230</v>
      </c>
      <c r="E743" t="str">
        <f t="shared" si="23"/>
        <v>"accesorii configurabile lucios 0.75mm d0":18.00,</v>
      </c>
    </row>
    <row r="744" spans="1:5">
      <c r="A744" s="500" t="s">
        <v>7089</v>
      </c>
      <c r="B744" s="500" t="s">
        <v>12440</v>
      </c>
      <c r="C744" t="str">
        <f t="shared" si="22"/>
        <v>$ACCES. SPECIAL ML D09 LUCIOS 0.88MM$:27.00,</v>
      </c>
      <c r="D744" t="s">
        <v>21231</v>
      </c>
      <c r="E744" t="str">
        <f t="shared" si="23"/>
        <v>"acces. special ml d09 lucios 0.88mm":27.00,</v>
      </c>
    </row>
    <row r="745" spans="1:5">
      <c r="A745" s="500" t="s">
        <v>12442</v>
      </c>
      <c r="B745" s="500" t="s">
        <v>12443</v>
      </c>
      <c r="C745" t="str">
        <f t="shared" si="22"/>
        <v>$Accesorii config. Lucios 1.00mm D09$:36.00,</v>
      </c>
      <c r="D745" t="s">
        <v>21232</v>
      </c>
      <c r="E745" t="str">
        <f t="shared" si="23"/>
        <v>"accesorii config. lucios 1.00mm d09":36.00,</v>
      </c>
    </row>
    <row r="746" spans="1:5">
      <c r="A746" s="500" t="s">
        <v>3961</v>
      </c>
      <c r="B746" s="500" t="s">
        <v>12445</v>
      </c>
      <c r="C746" t="str">
        <f t="shared" si="22"/>
        <v>$ACCES. SPECIAL ML D09 LUCIOS 1.25MM$:45.00,</v>
      </c>
      <c r="D746" t="s">
        <v>21233</v>
      </c>
      <c r="E746" t="str">
        <f t="shared" si="23"/>
        <v>"acces. special ml d09 lucios 1.25mm":45.00,</v>
      </c>
    </row>
    <row r="747" spans="1:5">
      <c r="A747" s="500" t="s">
        <v>6965</v>
      </c>
      <c r="B747" s="500" t="s">
        <v>4805</v>
      </c>
      <c r="C747" t="str">
        <f t="shared" si="22"/>
        <v>$Accesoriu Special ML MAT 0.40 D09$:3.78,</v>
      </c>
      <c r="D747" t="s">
        <v>21234</v>
      </c>
      <c r="E747" t="str">
        <f t="shared" si="23"/>
        <v>"accesoriu special ml mat 0.40 d09":3.78,</v>
      </c>
    </row>
    <row r="748" spans="1:5">
      <c r="A748" s="500" t="s">
        <v>11242</v>
      </c>
      <c r="B748" s="500" t="s">
        <v>4806</v>
      </c>
      <c r="C748" t="str">
        <f t="shared" si="22"/>
        <v>$Accesoriu Special ML MAT 0.45 D09$:4.33,</v>
      </c>
      <c r="D748" t="s">
        <v>21235</v>
      </c>
      <c r="E748" t="str">
        <f t="shared" si="23"/>
        <v>"accesoriu special ml mat 0.45 d09":4.33,</v>
      </c>
    </row>
    <row r="749" spans="1:5">
      <c r="A749" s="500" t="s">
        <v>3834</v>
      </c>
      <c r="B749" s="500" t="s">
        <v>4807</v>
      </c>
      <c r="C749" t="str">
        <f t="shared" si="22"/>
        <v>$Accesoriu Special ML MAT 0.50 D09$:4.51,</v>
      </c>
      <c r="D749" t="s">
        <v>21236</v>
      </c>
      <c r="E749" t="str">
        <f t="shared" si="23"/>
        <v>"accesoriu special ml mat 0.50 d09":4.51,</v>
      </c>
    </row>
    <row r="750" spans="1:5">
      <c r="A750" s="500" t="s">
        <v>3921</v>
      </c>
      <c r="B750" s="500" t="s">
        <v>4808</v>
      </c>
      <c r="C750" t="str">
        <f t="shared" si="22"/>
        <v>$Accesoriu Special ML MAT 0.60 D09$:5.12,</v>
      </c>
      <c r="D750" t="s">
        <v>21237</v>
      </c>
      <c r="E750" t="str">
        <f t="shared" si="23"/>
        <v>"accesoriu special ml mat 0.60 d09":5.12,</v>
      </c>
    </row>
    <row r="751" spans="1:5">
      <c r="A751" s="500" t="s">
        <v>11243</v>
      </c>
      <c r="B751" s="500" t="s">
        <v>7708</v>
      </c>
      <c r="C751" t="str">
        <f t="shared" si="22"/>
        <v>$ACCESORIU SECIAL CONFIGURABIL D09$:4.71,</v>
      </c>
      <c r="D751" t="s">
        <v>21238</v>
      </c>
      <c r="E751" t="str">
        <f t="shared" si="23"/>
        <v>"accesoriu secial configurabil d09":4.71,</v>
      </c>
    </row>
    <row r="752" spans="1:5">
      <c r="A752" s="500" t="s">
        <v>11244</v>
      </c>
      <c r="B752" s="500" t="s">
        <v>4796</v>
      </c>
      <c r="C752" t="str">
        <f t="shared" si="22"/>
        <v>$Accesoriu Special ML Wood 0.45 D09$:5.86,</v>
      </c>
      <c r="D752" t="s">
        <v>21239</v>
      </c>
      <c r="E752" t="str">
        <f t="shared" si="23"/>
        <v>"accesoriu special ml wood 0.45 d09":5.86,</v>
      </c>
    </row>
    <row r="753" spans="1:5">
      <c r="A753" s="500" t="s">
        <v>11086</v>
      </c>
      <c r="B753" s="500" t="s">
        <v>7422</v>
      </c>
      <c r="C753" t="str">
        <f t="shared" si="22"/>
        <v>$ACCESORIU CONFIGURABIL D09 WOOD 0.50MM$:5.92,</v>
      </c>
      <c r="D753" t="s">
        <v>21240</v>
      </c>
      <c r="E753" t="str">
        <f t="shared" si="23"/>
        <v>"accesoriu configurabil d09 wood 0.50mm":5.92,</v>
      </c>
    </row>
    <row r="754" spans="1:5">
      <c r="A754" s="500" t="s">
        <v>11134</v>
      </c>
      <c r="B754" s="500" t="s">
        <v>4809</v>
      </c>
      <c r="C754" t="str">
        <f t="shared" si="22"/>
        <v>$Accesoriu Special ML ZNC 0.37 D09$:2.85,</v>
      </c>
      <c r="D754" t="s">
        <v>21241</v>
      </c>
      <c r="E754" t="str">
        <f t="shared" si="23"/>
        <v>"accesoriu special ml znc 0.37 d09":2.85,</v>
      </c>
    </row>
    <row r="755" spans="1:5">
      <c r="A755" s="500" t="s">
        <v>11245</v>
      </c>
      <c r="B755" s="500" t="s">
        <v>4810</v>
      </c>
      <c r="C755" t="str">
        <f t="shared" si="22"/>
        <v>$Accesoriu Special ML ZNC 0.40 D09$:2.91,</v>
      </c>
      <c r="D755" t="s">
        <v>21242</v>
      </c>
      <c r="E755" t="str">
        <f t="shared" si="23"/>
        <v>"accesoriu special ml znc 0.40 d09":2.91,</v>
      </c>
    </row>
    <row r="756" spans="1:5">
      <c r="A756" s="500" t="s">
        <v>3922</v>
      </c>
      <c r="B756" s="500" t="s">
        <v>4811</v>
      </c>
      <c r="C756" t="str">
        <f t="shared" si="22"/>
        <v>$Accesoriu Special ML ZNC 0.45 D09$:3.64,</v>
      </c>
      <c r="D756" t="s">
        <v>21243</v>
      </c>
      <c r="E756" t="str">
        <f t="shared" si="23"/>
        <v>"accesoriu special ml znc 0.45 d09":3.64,</v>
      </c>
    </row>
    <row r="757" spans="1:5">
      <c r="A757" s="500" t="s">
        <v>6966</v>
      </c>
      <c r="B757" s="500" t="s">
        <v>4812</v>
      </c>
      <c r="C757" t="str">
        <f t="shared" si="22"/>
        <v>$Accesoriu Special ML ZNC 0.50 D09$:3.97,</v>
      </c>
      <c r="D757" t="s">
        <v>21244</v>
      </c>
      <c r="E757" t="str">
        <f t="shared" si="23"/>
        <v>"accesoriu special ml znc 0.50 d09":3.97,</v>
      </c>
    </row>
    <row r="758" spans="1:5">
      <c r="A758" s="500" t="s">
        <v>11062</v>
      </c>
      <c r="B758" s="500" t="s">
        <v>4813</v>
      </c>
      <c r="C758" t="str">
        <f t="shared" si="22"/>
        <v>$Accesoriu Special ML ZNC 0.60 D09$:4.76,</v>
      </c>
      <c r="D758" t="s">
        <v>21245</v>
      </c>
      <c r="E758" t="str">
        <f t="shared" si="23"/>
        <v>"accesoriu special ml znc 0.60 d09":4.76,</v>
      </c>
    </row>
    <row r="759" spans="1:5">
      <c r="A759" s="500" t="s">
        <v>11246</v>
      </c>
      <c r="B759" s="500" t="s">
        <v>4814</v>
      </c>
      <c r="C759" t="str">
        <f t="shared" si="22"/>
        <v>$Accesoriu Special ML ZNC 0.70 D09$:5.49,</v>
      </c>
      <c r="D759" t="s">
        <v>21246</v>
      </c>
      <c r="E759" t="str">
        <f t="shared" si="23"/>
        <v>"accesoriu special ml znc 0.70 d09":5.49,</v>
      </c>
    </row>
    <row r="760" spans="1:5">
      <c r="A760" s="500" t="s">
        <v>12402</v>
      </c>
      <c r="B760" s="500" t="s">
        <v>12447</v>
      </c>
      <c r="C760" t="str">
        <f t="shared" si="22"/>
        <v>$Acesoriu Special D09 ML ZINCAT 1.00MM$:18.00,</v>
      </c>
      <c r="D760" t="s">
        <v>21247</v>
      </c>
      <c r="E760" t="str">
        <f t="shared" si="23"/>
        <v>"acesoriu special d09 ml zincat 1.00mm":18.00,</v>
      </c>
    </row>
    <row r="761" spans="1:5">
      <c r="A761" s="500" t="s">
        <v>7089</v>
      </c>
      <c r="B761" s="500" t="s">
        <v>12449</v>
      </c>
      <c r="C761" t="str">
        <f t="shared" si="22"/>
        <v>$Acesoriu Special D09 ML ZINCAT 1.50MM$:27.00,</v>
      </c>
      <c r="D761" t="s">
        <v>21248</v>
      </c>
      <c r="E761" t="str">
        <f t="shared" si="23"/>
        <v>"acesoriu special d09 ml zincat 1.50mm":27.00,</v>
      </c>
    </row>
    <row r="762" spans="1:5">
      <c r="A762" s="500" t="s">
        <v>11247</v>
      </c>
      <c r="B762" s="500" t="s">
        <v>11003</v>
      </c>
      <c r="C762" t="str">
        <f t="shared" si="22"/>
        <v>$Accesoriu Special ML RAL 8003 0.45 D10$:6.49,</v>
      </c>
      <c r="D762" t="s">
        <v>21249</v>
      </c>
      <c r="E762" t="str">
        <f t="shared" si="23"/>
        <v>"accesoriu special ml ral 8003 0.45 d10":6.49,</v>
      </c>
    </row>
    <row r="763" spans="1:5">
      <c r="A763" s="500" t="s">
        <v>3927</v>
      </c>
      <c r="B763" s="500" t="s">
        <v>7710</v>
      </c>
      <c r="C763" t="str">
        <f t="shared" si="22"/>
        <v>$Accesoriu Special ML DPL D10$:5.30,</v>
      </c>
      <c r="D763" t="s">
        <v>21250</v>
      </c>
      <c r="E763" t="str">
        <f t="shared" si="23"/>
        <v>"accesoriu special ml dpl d10":5.30,</v>
      </c>
    </row>
    <row r="764" spans="1:5">
      <c r="A764" s="500" t="s">
        <v>3964</v>
      </c>
      <c r="B764" s="500" t="s">
        <v>4816</v>
      </c>
      <c r="C764" t="str">
        <f t="shared" si="22"/>
        <v>$Accesoriu Special ML DPL 0.60 D10$:7.90,</v>
      </c>
      <c r="D764" t="s">
        <v>21251</v>
      </c>
      <c r="E764" t="str">
        <f t="shared" si="23"/>
        <v>"accesoriu special ml dpl 0.60 d10":7.90,</v>
      </c>
    </row>
    <row r="765" spans="1:5">
      <c r="A765" s="500" t="s">
        <v>3928</v>
      </c>
      <c r="B765" s="500" t="s">
        <v>7712</v>
      </c>
      <c r="C765" t="str">
        <f t="shared" si="22"/>
        <v>$Accesoriu Special ML DPM D10$:5.52,</v>
      </c>
      <c r="D765" t="s">
        <v>21252</v>
      </c>
      <c r="E765" t="str">
        <f t="shared" si="23"/>
        <v>"accesoriu special ml dpm d10":5.52,</v>
      </c>
    </row>
    <row r="766" spans="1:5">
      <c r="A766" s="500" t="s">
        <v>11248</v>
      </c>
      <c r="B766" s="500" t="s">
        <v>4817</v>
      </c>
      <c r="C766" t="str">
        <f t="shared" si="22"/>
        <v>$Accesoriu Special ML DPM 0.60 D10$:11.27,</v>
      </c>
      <c r="D766" t="s">
        <v>21253</v>
      </c>
      <c r="E766" t="str">
        <f t="shared" si="23"/>
        <v>"accesoriu special ml dpm 0.60 d10":11.27,</v>
      </c>
    </row>
    <row r="767" spans="1:5">
      <c r="A767" s="500" t="s">
        <v>11165</v>
      </c>
      <c r="B767" s="500" t="s">
        <v>4818</v>
      </c>
      <c r="C767" t="str">
        <f t="shared" si="22"/>
        <v>$Accesoriu Special ML GDM 0.60 D10$:6.57,</v>
      </c>
      <c r="D767" t="s">
        <v>21254</v>
      </c>
      <c r="E767" t="str">
        <f t="shared" si="23"/>
        <v>"accesoriu special ml gdm 0.60 d10":6.57,</v>
      </c>
    </row>
    <row r="768" spans="1:5">
      <c r="A768" s="500" t="s">
        <v>11249</v>
      </c>
      <c r="B768" s="500" t="s">
        <v>4819</v>
      </c>
      <c r="C768" t="str">
        <f t="shared" si="22"/>
        <v>$Accesoriu Special ML Lucios 0.40 D10$:3.85,</v>
      </c>
      <c r="D768" t="s">
        <v>21255</v>
      </c>
      <c r="E768" t="str">
        <f t="shared" si="23"/>
        <v>"accesoriu special ml lucios 0.40 d10":3.85,</v>
      </c>
    </row>
    <row r="769" spans="1:5">
      <c r="A769" s="500" t="s">
        <v>3923</v>
      </c>
      <c r="B769" s="500" t="s">
        <v>4820</v>
      </c>
      <c r="C769" t="str">
        <f t="shared" si="22"/>
        <v>$Accesoriu Special ML Lucios 0.45 D10$:4.50,</v>
      </c>
      <c r="D769" t="s">
        <v>21256</v>
      </c>
      <c r="E769" t="str">
        <f t="shared" si="23"/>
        <v>"accesoriu special ml lucios 0.45 d10":4.50,</v>
      </c>
    </row>
    <row r="770" spans="1:5">
      <c r="A770" s="500" t="s">
        <v>11151</v>
      </c>
      <c r="B770" s="500" t="s">
        <v>4821</v>
      </c>
      <c r="C770" t="str">
        <f t="shared" ref="C770:C833" si="24">CONCATENATE("$",B770,"$",":",A770,",")</f>
        <v>$Accesoriu Special ML Lucios 0.50 D10$:4.82,</v>
      </c>
      <c r="D770" t="s">
        <v>21257</v>
      </c>
      <c r="E770" t="str">
        <f t="shared" ref="E770:E833" si="25">LOWER(D770)</f>
        <v>"accesoriu special ml lucios 0.50 d10":4.82,</v>
      </c>
    </row>
    <row r="771" spans="1:5">
      <c r="A771" s="500" t="s">
        <v>4030</v>
      </c>
      <c r="B771" s="500" t="s">
        <v>4822</v>
      </c>
      <c r="C771" t="str">
        <f t="shared" si="24"/>
        <v>$ACCES. SPECIAL ML D10$:5.46,</v>
      </c>
      <c r="D771" t="s">
        <v>21258</v>
      </c>
      <c r="E771" t="str">
        <f t="shared" si="25"/>
        <v>"acces. special ml d10":5.46,</v>
      </c>
    </row>
    <row r="772" spans="1:5">
      <c r="A772" s="500" t="s">
        <v>3924</v>
      </c>
      <c r="B772" s="500" t="s">
        <v>4823</v>
      </c>
      <c r="C772" t="str">
        <f t="shared" si="24"/>
        <v>$Accesoriu Special ML Lucios 0.70 D10$:6.64,</v>
      </c>
      <c r="D772" t="s">
        <v>21259</v>
      </c>
      <c r="E772" t="str">
        <f t="shared" si="25"/>
        <v>"accesoriu special ml lucios 0.70 d10":6.64,</v>
      </c>
    </row>
    <row r="773" spans="1:5">
      <c r="A773" s="500" t="s">
        <v>12382</v>
      </c>
      <c r="B773" s="500" t="s">
        <v>12451</v>
      </c>
      <c r="C773" t="str">
        <f t="shared" si="24"/>
        <v>$Accesorii configurabile Lucios 0.75MM D1$:20.00,</v>
      </c>
      <c r="D773" t="s">
        <v>21260</v>
      </c>
      <c r="E773" t="str">
        <f t="shared" si="25"/>
        <v>"accesorii configurabile lucios 0.75mm d1":20.00,</v>
      </c>
    </row>
    <row r="774" spans="1:5">
      <c r="A774" s="500" t="s">
        <v>6910</v>
      </c>
      <c r="B774" s="500" t="s">
        <v>12453</v>
      </c>
      <c r="C774" t="str">
        <f t="shared" si="24"/>
        <v>$ACCES. SPECIAL ML D10 LUCIOS 0.88MM$:30.00,</v>
      </c>
      <c r="D774" t="s">
        <v>21261</v>
      </c>
      <c r="E774" t="str">
        <f t="shared" si="25"/>
        <v>"acces. special ml d10 lucios 0.88mm":30.00,</v>
      </c>
    </row>
    <row r="775" spans="1:5">
      <c r="A775" s="500" t="s">
        <v>12432</v>
      </c>
      <c r="B775" s="500" t="s">
        <v>12455</v>
      </c>
      <c r="C775" t="str">
        <f t="shared" si="24"/>
        <v>$Accesorii config. Lucios 1.00mm D10$:40.00,</v>
      </c>
      <c r="D775" t="s">
        <v>21262</v>
      </c>
      <c r="E775" t="str">
        <f t="shared" si="25"/>
        <v>"accesorii config. lucios 1.00mm d10":40.00,</v>
      </c>
    </row>
    <row r="776" spans="1:5">
      <c r="A776" s="500" t="s">
        <v>12457</v>
      </c>
      <c r="B776" s="500" t="s">
        <v>12458</v>
      </c>
      <c r="C776" t="str">
        <f t="shared" si="24"/>
        <v>$ACCES. SPECIAL ML D10 LUCIOS 1.25MM$:50.00,</v>
      </c>
      <c r="D776" t="s">
        <v>21263</v>
      </c>
      <c r="E776" t="str">
        <f t="shared" si="25"/>
        <v>"acces. special ml d10 lucios 1.25mm":50.00,</v>
      </c>
    </row>
    <row r="777" spans="1:5">
      <c r="A777" s="500" t="s">
        <v>11150</v>
      </c>
      <c r="B777" s="500" t="s">
        <v>4824</v>
      </c>
      <c r="C777" t="str">
        <f t="shared" si="24"/>
        <v>$Accesoriu Special ML MAT 0.40 D10$:4.21,</v>
      </c>
      <c r="D777" t="s">
        <v>21264</v>
      </c>
      <c r="E777" t="str">
        <f t="shared" si="25"/>
        <v>"accesoriu special ml mat 0.40 d10":4.21,</v>
      </c>
    </row>
    <row r="778" spans="1:5">
      <c r="A778" s="500" t="s">
        <v>11143</v>
      </c>
      <c r="B778" s="500" t="s">
        <v>4825</v>
      </c>
      <c r="C778" t="str">
        <f t="shared" si="24"/>
        <v>$Accesoriu Special ML MAT 0.45 D10$:4.81,</v>
      </c>
      <c r="D778" t="s">
        <v>21265</v>
      </c>
      <c r="E778" t="str">
        <f t="shared" si="25"/>
        <v>"accesoriu special ml mat 0.45 d10":4.81,</v>
      </c>
    </row>
    <row r="779" spans="1:5">
      <c r="A779" s="500" t="s">
        <v>11250</v>
      </c>
      <c r="B779" s="500" t="s">
        <v>4826</v>
      </c>
      <c r="C779" t="str">
        <f t="shared" si="24"/>
        <v>$Accesoriu Special ML MAT 0.50 D10$:5.02,</v>
      </c>
      <c r="D779" t="s">
        <v>21266</v>
      </c>
      <c r="E779" t="str">
        <f t="shared" si="25"/>
        <v>"accesoriu special ml mat 0.50 d10":5.02,</v>
      </c>
    </row>
    <row r="780" spans="1:5">
      <c r="A780" s="500" t="s">
        <v>11251</v>
      </c>
      <c r="B780" s="500" t="s">
        <v>4827</v>
      </c>
      <c r="C780" t="str">
        <f t="shared" si="24"/>
        <v>$Accesoriu Special ML MAT 0.60 D10$:5.68,</v>
      </c>
      <c r="D780" t="s">
        <v>21267</v>
      </c>
      <c r="E780" t="str">
        <f t="shared" si="25"/>
        <v>"accesoriu special ml mat 0.60 d10":5.68,</v>
      </c>
    </row>
    <row r="781" spans="1:5">
      <c r="A781" s="500" t="s">
        <v>11063</v>
      </c>
      <c r="B781" s="500" t="s">
        <v>7714</v>
      </c>
      <c r="C781" t="str">
        <f t="shared" si="24"/>
        <v>$ACCESORIU SECIAL CONFIGURABIL D10$:5.23,</v>
      </c>
      <c r="D781" t="s">
        <v>21268</v>
      </c>
      <c r="E781" t="str">
        <f t="shared" si="25"/>
        <v>"accesoriu secial configurabil d10":5.23,</v>
      </c>
    </row>
    <row r="782" spans="1:5">
      <c r="A782" s="500" t="s">
        <v>7715</v>
      </c>
      <c r="B782" s="500" t="s">
        <v>4815</v>
      </c>
      <c r="C782" t="str">
        <f t="shared" si="24"/>
        <v>$Accesoriu Special ML Wood 0.45 D10$:6.51,</v>
      </c>
      <c r="D782" t="s">
        <v>21269</v>
      </c>
      <c r="E782" t="str">
        <f t="shared" si="25"/>
        <v>"accesoriu special ml wood 0.45 d10":6.51,</v>
      </c>
    </row>
    <row r="783" spans="1:5">
      <c r="A783" s="500" t="s">
        <v>11165</v>
      </c>
      <c r="B783" s="500" t="s">
        <v>7424</v>
      </c>
      <c r="C783" t="str">
        <f t="shared" si="24"/>
        <v>$ACCESORIU CONFIGURABIL D10 WOOD 0.50MM$:6.57,</v>
      </c>
      <c r="D783" t="s">
        <v>21270</v>
      </c>
      <c r="E783" t="str">
        <f t="shared" si="25"/>
        <v>"accesoriu configurabil d10 wood 0.50mm":6.57,</v>
      </c>
    </row>
    <row r="784" spans="1:5">
      <c r="A784" s="500" t="s">
        <v>6967</v>
      </c>
      <c r="B784" s="500" t="s">
        <v>4828</v>
      </c>
      <c r="C784" t="str">
        <f t="shared" si="24"/>
        <v>$Accesoriu Special ML ZNC 0.37 D10$:3.17,</v>
      </c>
      <c r="D784" t="s">
        <v>21271</v>
      </c>
      <c r="E784" t="str">
        <f t="shared" si="25"/>
        <v>"accesoriu special ml znc 0.37 d10":3.17,</v>
      </c>
    </row>
    <row r="785" spans="1:5">
      <c r="A785" s="500" t="s">
        <v>11238</v>
      </c>
      <c r="B785" s="500" t="s">
        <v>4829</v>
      </c>
      <c r="C785" t="str">
        <f t="shared" si="24"/>
        <v>$Accesoriu Special ML ZNC 0.40 D10$:3.23,</v>
      </c>
      <c r="D785" t="s">
        <v>21272</v>
      </c>
      <c r="E785" t="str">
        <f t="shared" si="25"/>
        <v>"accesoriu special ml znc 0.40 d10":3.23,</v>
      </c>
    </row>
    <row r="786" spans="1:5">
      <c r="A786" s="500" t="s">
        <v>11252</v>
      </c>
      <c r="B786" s="500" t="s">
        <v>4830</v>
      </c>
      <c r="C786" t="str">
        <f t="shared" si="24"/>
        <v>$Accesoriu Special ML ZNC 0.45 D10$:4.04,</v>
      </c>
      <c r="D786" t="s">
        <v>21273</v>
      </c>
      <c r="E786" t="str">
        <f t="shared" si="25"/>
        <v>"accesoriu special ml znc 0.45 d10":4.04,</v>
      </c>
    </row>
    <row r="787" spans="1:5">
      <c r="A787" s="500" t="s">
        <v>11231</v>
      </c>
      <c r="B787" s="500" t="s">
        <v>4831</v>
      </c>
      <c r="C787" t="str">
        <f t="shared" si="24"/>
        <v>$Accesoriu Special ML ZNC 0.50 D10$:4.41,</v>
      </c>
      <c r="D787" t="s">
        <v>21274</v>
      </c>
      <c r="E787" t="str">
        <f t="shared" si="25"/>
        <v>"accesoriu special ml znc 0.50 d10":4.41,</v>
      </c>
    </row>
    <row r="788" spans="1:5">
      <c r="A788" s="500" t="s">
        <v>6968</v>
      </c>
      <c r="B788" s="500" t="s">
        <v>4832</v>
      </c>
      <c r="C788" t="str">
        <f t="shared" si="24"/>
        <v>$Accesoriu Special ML ZNC 0.60 D10$:5.29,</v>
      </c>
      <c r="D788" t="s">
        <v>21275</v>
      </c>
      <c r="E788" t="str">
        <f t="shared" si="25"/>
        <v>"accesoriu special ml znc 0.60 d10":5.29,</v>
      </c>
    </row>
    <row r="789" spans="1:5">
      <c r="A789" s="500" t="s">
        <v>2926</v>
      </c>
      <c r="B789" s="500" t="s">
        <v>4833</v>
      </c>
      <c r="C789" t="str">
        <f t="shared" si="24"/>
        <v>$Accesoriu Special ML ZNC 0.70 D10$:6.10,</v>
      </c>
      <c r="D789" t="s">
        <v>21276</v>
      </c>
      <c r="E789" t="str">
        <f t="shared" si="25"/>
        <v>"accesoriu special ml znc 0.70 d10":6.10,</v>
      </c>
    </row>
    <row r="790" spans="1:5">
      <c r="A790" s="500" t="s">
        <v>12382</v>
      </c>
      <c r="B790" s="500" t="s">
        <v>12460</v>
      </c>
      <c r="C790" t="str">
        <f t="shared" si="24"/>
        <v>$Acesoriu Special D10 ML ZINCAT 1.00MM$:20.00,</v>
      </c>
      <c r="D790" t="s">
        <v>21277</v>
      </c>
      <c r="E790" t="str">
        <f t="shared" si="25"/>
        <v>"acesoriu special d10 ml zincat 1.00mm":20.00,</v>
      </c>
    </row>
    <row r="791" spans="1:5">
      <c r="A791" s="500" t="s">
        <v>6910</v>
      </c>
      <c r="B791" s="500" t="s">
        <v>12462</v>
      </c>
      <c r="C791" t="str">
        <f t="shared" si="24"/>
        <v>$Accesoriu Special D10 ZINCAT 1.50MM$:30.00,</v>
      </c>
      <c r="D791" t="s">
        <v>21278</v>
      </c>
      <c r="E791" t="str">
        <f t="shared" si="25"/>
        <v>"accesoriu special d10 zincat 1.50mm":30.00,</v>
      </c>
    </row>
    <row r="792" spans="1:5">
      <c r="A792" s="500" t="s">
        <v>11066</v>
      </c>
      <c r="B792" s="500" t="s">
        <v>11004</v>
      </c>
      <c r="C792" t="str">
        <f t="shared" si="24"/>
        <v>$Accesoriu Special ML RAL 8003 0.45 D11$:7.14,</v>
      </c>
      <c r="D792" t="s">
        <v>21279</v>
      </c>
      <c r="E792" t="str">
        <f t="shared" si="25"/>
        <v>"accesoriu special ml ral 8003 0.45 d11":7.14,</v>
      </c>
    </row>
    <row r="793" spans="1:5">
      <c r="A793" s="500" t="s">
        <v>7717</v>
      </c>
      <c r="B793" s="500" t="s">
        <v>7718</v>
      </c>
      <c r="C793" t="str">
        <f t="shared" si="24"/>
        <v>$Accesoriu Special ML DPL D11$:5.83,</v>
      </c>
      <c r="D793" t="s">
        <v>21280</v>
      </c>
      <c r="E793" t="str">
        <f t="shared" si="25"/>
        <v>"accesoriu special ml dpl d11":5.83,</v>
      </c>
    </row>
    <row r="794" spans="1:5">
      <c r="A794" s="500" t="s">
        <v>11253</v>
      </c>
      <c r="B794" s="500" t="s">
        <v>4835</v>
      </c>
      <c r="C794" t="str">
        <f t="shared" si="24"/>
        <v>$Accesoriu Special ML DPL 0.60 D11$:8.69,</v>
      </c>
      <c r="D794" t="s">
        <v>21281</v>
      </c>
      <c r="E794" t="str">
        <f t="shared" si="25"/>
        <v>"accesoriu special ml dpl 0.60 d11":8.69,</v>
      </c>
    </row>
    <row r="795" spans="1:5">
      <c r="A795" s="500" t="s">
        <v>6923</v>
      </c>
      <c r="B795" s="500" t="s">
        <v>7720</v>
      </c>
      <c r="C795" t="str">
        <f t="shared" si="24"/>
        <v>$Accesoriu Special ML DPM D11$:6.07,</v>
      </c>
      <c r="D795" t="s">
        <v>21282</v>
      </c>
      <c r="E795" t="str">
        <f t="shared" si="25"/>
        <v>"accesoriu special ml dpm d11":6.07,</v>
      </c>
    </row>
    <row r="796" spans="1:5">
      <c r="A796" s="500" t="s">
        <v>3979</v>
      </c>
      <c r="B796" s="500" t="s">
        <v>4836</v>
      </c>
      <c r="C796" t="str">
        <f t="shared" si="24"/>
        <v>$Accesoriu Special ML DPM 0.60 D11$:12.40,</v>
      </c>
      <c r="D796" t="s">
        <v>21283</v>
      </c>
      <c r="E796" t="str">
        <f t="shared" si="25"/>
        <v>"accesoriu special ml dpm 0.60 d11":12.40,</v>
      </c>
    </row>
    <row r="797" spans="1:5">
      <c r="A797" s="500" t="s">
        <v>11115</v>
      </c>
      <c r="B797" s="500" t="s">
        <v>4837</v>
      </c>
      <c r="C797" t="str">
        <f t="shared" si="24"/>
        <v>$Accesoriu Special ML GDM 0.60 D11$:7.23,</v>
      </c>
      <c r="D797" t="s">
        <v>21284</v>
      </c>
      <c r="E797" t="str">
        <f t="shared" si="25"/>
        <v>"accesoriu special ml gdm 0.60 d11":7.23,</v>
      </c>
    </row>
    <row r="798" spans="1:5">
      <c r="A798" s="500" t="s">
        <v>3925</v>
      </c>
      <c r="B798" s="500" t="s">
        <v>4838</v>
      </c>
      <c r="C798" t="str">
        <f t="shared" si="24"/>
        <v>$Accesoriu Special ML Lucios 0.40 D11$:4.24,</v>
      </c>
      <c r="D798" t="s">
        <v>21285</v>
      </c>
      <c r="E798" t="str">
        <f t="shared" si="25"/>
        <v>"accesoriu special ml lucios 0.40 d11":4.24,</v>
      </c>
    </row>
    <row r="799" spans="1:5">
      <c r="A799" s="500" t="s">
        <v>3926</v>
      </c>
      <c r="B799" s="500" t="s">
        <v>4839</v>
      </c>
      <c r="C799" t="str">
        <f t="shared" si="24"/>
        <v>$Accesoriu Special ML Lucios 0.45 D11$:4.95,</v>
      </c>
      <c r="D799" t="s">
        <v>21286</v>
      </c>
      <c r="E799" t="str">
        <f t="shared" si="25"/>
        <v>"accesoriu special ml lucios 0.45 d11":4.95,</v>
      </c>
    </row>
    <row r="800" spans="1:5">
      <c r="A800" s="500" t="s">
        <v>3927</v>
      </c>
      <c r="B800" s="500" t="s">
        <v>4840</v>
      </c>
      <c r="C800" t="str">
        <f t="shared" si="24"/>
        <v>$Accesoriu Special ML Lucios 0.50 D11$:5.30,</v>
      </c>
      <c r="D800" t="s">
        <v>21287</v>
      </c>
      <c r="E800" t="str">
        <f t="shared" si="25"/>
        <v>"accesoriu special ml lucios 0.50 d11":5.30,</v>
      </c>
    </row>
    <row r="801" spans="1:5">
      <c r="A801" s="500" t="s">
        <v>11254</v>
      </c>
      <c r="B801" s="500" t="s">
        <v>4841</v>
      </c>
      <c r="C801" t="str">
        <f t="shared" si="24"/>
        <v>$ACCES. SPECIAL ML D11$:6.01,</v>
      </c>
      <c r="D801" t="s">
        <v>21288</v>
      </c>
      <c r="E801" t="str">
        <f t="shared" si="25"/>
        <v>"acces. special ml d11":6.01,</v>
      </c>
    </row>
    <row r="802" spans="1:5">
      <c r="A802" s="500" t="s">
        <v>11109</v>
      </c>
      <c r="B802" s="500" t="s">
        <v>4842</v>
      </c>
      <c r="C802" t="str">
        <f t="shared" si="24"/>
        <v>$Accesoriu Special ML Lucios 0.70 D11$:7.31,</v>
      </c>
      <c r="D802" t="s">
        <v>21289</v>
      </c>
      <c r="E802" t="str">
        <f t="shared" si="25"/>
        <v>"accesoriu special ml lucios 0.70 d11":7.31,</v>
      </c>
    </row>
    <row r="803" spans="1:5">
      <c r="A803" s="500" t="s">
        <v>12464</v>
      </c>
      <c r="B803" s="500" t="s">
        <v>12451</v>
      </c>
      <c r="C803" t="str">
        <f t="shared" si="24"/>
        <v>$Accesorii configurabile Lucios 0.75MM D1$:22.00,</v>
      </c>
      <c r="D803" t="s">
        <v>21290</v>
      </c>
      <c r="E803" t="str">
        <f t="shared" si="25"/>
        <v>"accesorii configurabile lucios 0.75mm d1":22.00,</v>
      </c>
    </row>
    <row r="804" spans="1:5">
      <c r="A804" s="500" t="s">
        <v>7072</v>
      </c>
      <c r="B804" s="500" t="s">
        <v>12466</v>
      </c>
      <c r="C804" t="str">
        <f t="shared" si="24"/>
        <v>$ACCES. SPECIAL ML D11 LUCIOS 0.88MM$:33.00,</v>
      </c>
      <c r="D804" t="s">
        <v>21291</v>
      </c>
      <c r="E804" t="str">
        <f t="shared" si="25"/>
        <v>"acces. special ml d11 lucios 0.88mm":33.00,</v>
      </c>
    </row>
    <row r="805" spans="1:5">
      <c r="A805" s="500" t="s">
        <v>12468</v>
      </c>
      <c r="B805" s="500" t="s">
        <v>12469</v>
      </c>
      <c r="C805" t="str">
        <f t="shared" si="24"/>
        <v>$Accesorii config. Lucios 1.00mm D11$:44.00,</v>
      </c>
      <c r="D805" t="s">
        <v>21292</v>
      </c>
      <c r="E805" t="str">
        <f t="shared" si="25"/>
        <v>"accesorii config. lucios 1.00mm d11":44.00,</v>
      </c>
    </row>
    <row r="806" spans="1:5">
      <c r="A806" s="500" t="s">
        <v>3730</v>
      </c>
      <c r="B806" s="500" t="s">
        <v>12471</v>
      </c>
      <c r="C806" t="str">
        <f t="shared" si="24"/>
        <v>$ACCES. SPECIAL ML D11 LUCIOS 1.25MM$:55.00,</v>
      </c>
      <c r="D806" t="s">
        <v>21293</v>
      </c>
      <c r="E806" t="str">
        <f t="shared" si="25"/>
        <v>"acces. special ml d11 lucios 1.25mm":55.00,</v>
      </c>
    </row>
    <row r="807" spans="1:5">
      <c r="A807" s="500" t="s">
        <v>6970</v>
      </c>
      <c r="B807" s="500" t="s">
        <v>4843</v>
      </c>
      <c r="C807" t="str">
        <f t="shared" si="24"/>
        <v>$Accesoriu Special ML MAT 0.40 D11$:4.63,</v>
      </c>
      <c r="D807" t="s">
        <v>21294</v>
      </c>
      <c r="E807" t="str">
        <f t="shared" si="25"/>
        <v>"accesoriu special ml mat 0.40 d11":4.63,</v>
      </c>
    </row>
    <row r="808" spans="1:5">
      <c r="A808" s="500" t="s">
        <v>6968</v>
      </c>
      <c r="B808" s="500" t="s">
        <v>4844</v>
      </c>
      <c r="C808" t="str">
        <f t="shared" si="24"/>
        <v>$Accesoriu Special ML MAT 0.45 D11$:5.29,</v>
      </c>
      <c r="D808" t="s">
        <v>21295</v>
      </c>
      <c r="E808" t="str">
        <f t="shared" si="25"/>
        <v>"accesoriu special ml mat 0.45 d11":5.29,</v>
      </c>
    </row>
    <row r="809" spans="1:5">
      <c r="A809" s="500" t="s">
        <v>3928</v>
      </c>
      <c r="B809" s="500" t="s">
        <v>4845</v>
      </c>
      <c r="C809" t="str">
        <f t="shared" si="24"/>
        <v>$Accesoriu Special ML MAT 0.50 D11$:5.52,</v>
      </c>
      <c r="D809" t="s">
        <v>21296</v>
      </c>
      <c r="E809" t="str">
        <f t="shared" si="25"/>
        <v>"accesoriu special ml mat 0.50 d11":5.52,</v>
      </c>
    </row>
    <row r="810" spans="1:5">
      <c r="A810" s="500" t="s">
        <v>11255</v>
      </c>
      <c r="B810" s="500" t="s">
        <v>4846</v>
      </c>
      <c r="C810" t="str">
        <f t="shared" si="24"/>
        <v>$Accesoriu Special ML MAT 0.60 D11$:6.25,</v>
      </c>
      <c r="D810" t="s">
        <v>21297</v>
      </c>
      <c r="E810" t="str">
        <f t="shared" si="25"/>
        <v>"accesoriu special ml mat 0.60 d11":6.25,</v>
      </c>
    </row>
    <row r="811" spans="1:5">
      <c r="A811" s="500" t="s">
        <v>3857</v>
      </c>
      <c r="B811" s="500" t="s">
        <v>7722</v>
      </c>
      <c r="C811" t="str">
        <f t="shared" si="24"/>
        <v>$ACCESORIU SECIAL CONFIGURABIL D11$:5.76,</v>
      </c>
      <c r="D811" t="s">
        <v>21298</v>
      </c>
      <c r="E811" t="str">
        <f t="shared" si="25"/>
        <v>"accesoriu secial configurabil d11":5.76,</v>
      </c>
    </row>
    <row r="812" spans="1:5">
      <c r="A812" s="500" t="s">
        <v>11256</v>
      </c>
      <c r="B812" s="500" t="s">
        <v>4834</v>
      </c>
      <c r="C812" t="str">
        <f t="shared" si="24"/>
        <v>$Accesoriu Special ML Wood 0.45 D11$:7.16,</v>
      </c>
      <c r="D812" t="s">
        <v>21299</v>
      </c>
      <c r="E812" t="str">
        <f t="shared" si="25"/>
        <v>"accesoriu special ml wood 0.45 d11":7.16,</v>
      </c>
    </row>
    <row r="813" spans="1:5">
      <c r="A813" s="500" t="s">
        <v>11115</v>
      </c>
      <c r="B813" s="500" t="s">
        <v>7426</v>
      </c>
      <c r="C813" t="str">
        <f t="shared" si="24"/>
        <v>$ACCESORIU CONFIGURABIL D11 WOOD 0.50MM$:7.23,</v>
      </c>
      <c r="D813" t="s">
        <v>21300</v>
      </c>
      <c r="E813" t="str">
        <f t="shared" si="25"/>
        <v>"accesoriu configurabil d11 wood 0.50mm":7.23,</v>
      </c>
    </row>
    <row r="814" spans="1:5">
      <c r="A814" s="500" t="s">
        <v>3858</v>
      </c>
      <c r="B814" s="500" t="s">
        <v>4847</v>
      </c>
      <c r="C814" t="str">
        <f t="shared" si="24"/>
        <v>$Accesoriu Special ML ZNC 0.37 D11$:3.48,</v>
      </c>
      <c r="D814" t="s">
        <v>21301</v>
      </c>
      <c r="E814" t="str">
        <f t="shared" si="25"/>
        <v>"accesoriu special ml znc 0.37 d11":3.48,</v>
      </c>
    </row>
    <row r="815" spans="1:5">
      <c r="A815" s="500" t="s">
        <v>3897</v>
      </c>
      <c r="B815" s="500" t="s">
        <v>4848</v>
      </c>
      <c r="C815" t="str">
        <f t="shared" si="24"/>
        <v>$Accesoriu Special ML ZNC 0.40 D11$:3.56,</v>
      </c>
      <c r="D815" t="s">
        <v>21302</v>
      </c>
      <c r="E815" t="str">
        <f t="shared" si="25"/>
        <v>"accesoriu special ml znc 0.40 d11":3.56,</v>
      </c>
    </row>
    <row r="816" spans="1:5">
      <c r="A816" s="500" t="s">
        <v>3929</v>
      </c>
      <c r="B816" s="500" t="s">
        <v>4849</v>
      </c>
      <c r="C816" t="str">
        <f t="shared" si="24"/>
        <v>$Accesoriu Special ML ZNC 0.45 D11$:4.45,</v>
      </c>
      <c r="D816" t="s">
        <v>21303</v>
      </c>
      <c r="E816" t="str">
        <f t="shared" si="25"/>
        <v>"accesoriu special ml znc 0.45 d11":4.45,</v>
      </c>
    </row>
    <row r="817" spans="1:5">
      <c r="A817" s="500" t="s">
        <v>6971</v>
      </c>
      <c r="B817" s="500" t="s">
        <v>4850</v>
      </c>
      <c r="C817" t="str">
        <f t="shared" si="24"/>
        <v>$Accesoriu Special ML ZNC 0.50 D11$:4.86,</v>
      </c>
      <c r="D817" t="s">
        <v>21304</v>
      </c>
      <c r="E817" t="str">
        <f t="shared" si="25"/>
        <v>"accesoriu special ml znc 0.50 d11":4.86,</v>
      </c>
    </row>
    <row r="818" spans="1:5">
      <c r="A818" s="500" t="s">
        <v>11257</v>
      </c>
      <c r="B818" s="500" t="s">
        <v>4851</v>
      </c>
      <c r="C818" t="str">
        <f t="shared" si="24"/>
        <v>$Accesoriu Special ML ZNC 0.60 D11$:5.82,</v>
      </c>
      <c r="D818" t="s">
        <v>21305</v>
      </c>
      <c r="E818" t="str">
        <f t="shared" si="25"/>
        <v>"accesoriu special ml znc 0.60 d11":5.82,</v>
      </c>
    </row>
    <row r="819" spans="1:5">
      <c r="A819" s="500" t="s">
        <v>11258</v>
      </c>
      <c r="B819" s="500" t="s">
        <v>4852</v>
      </c>
      <c r="C819" t="str">
        <f t="shared" si="24"/>
        <v>$Accesoriu Special ML ZNC 0.70 D11$:6.71,</v>
      </c>
      <c r="D819" t="s">
        <v>21306</v>
      </c>
      <c r="E819" t="str">
        <f t="shared" si="25"/>
        <v>"accesoriu special ml znc 0.70 d11":6.71,</v>
      </c>
    </row>
    <row r="820" spans="1:5">
      <c r="A820" s="500" t="s">
        <v>12464</v>
      </c>
      <c r="B820" s="500" t="s">
        <v>12473</v>
      </c>
      <c r="C820" t="str">
        <f t="shared" si="24"/>
        <v>$Accesoriu Special ML ZINCAT 1.00MM$:22.00,</v>
      </c>
      <c r="D820" t="s">
        <v>21307</v>
      </c>
      <c r="E820" t="str">
        <f t="shared" si="25"/>
        <v>"accesoriu special ml zincat 1.00mm":22.00,</v>
      </c>
    </row>
    <row r="821" spans="1:5">
      <c r="A821" s="500" t="s">
        <v>7072</v>
      </c>
      <c r="B821" s="500" t="s">
        <v>12475</v>
      </c>
      <c r="C821" t="str">
        <f t="shared" si="24"/>
        <v>$Accesorii Configurabile Zincat 1.50MM 11$:33.00,</v>
      </c>
      <c r="D821" t="s">
        <v>21308</v>
      </c>
      <c r="E821" t="str">
        <f t="shared" si="25"/>
        <v>"accesorii configurabile zincat 1.50mm 11":33.00,</v>
      </c>
    </row>
    <row r="822" spans="1:5">
      <c r="A822" s="500" t="s">
        <v>3867</v>
      </c>
      <c r="B822" s="500" t="s">
        <v>11005</v>
      </c>
      <c r="C822" t="str">
        <f t="shared" si="24"/>
        <v>$Accesoriu Special ML RAL 8003 0.45 D12$:7.79,</v>
      </c>
      <c r="D822" t="s">
        <v>21309</v>
      </c>
      <c r="E822" t="str">
        <f t="shared" si="25"/>
        <v>"accesoriu special ml ral 8003 0.45 d12":7.79,</v>
      </c>
    </row>
    <row r="823" spans="1:5">
      <c r="A823" s="500" t="s">
        <v>11162</v>
      </c>
      <c r="B823" s="500" t="s">
        <v>7724</v>
      </c>
      <c r="C823" t="str">
        <f t="shared" si="24"/>
        <v>$Accesoriu Special ML DPL D12$:6.36,</v>
      </c>
      <c r="D823" t="s">
        <v>21310</v>
      </c>
      <c r="E823" t="str">
        <f t="shared" si="25"/>
        <v>"accesoriu special ml dpl d12":6.36,</v>
      </c>
    </row>
    <row r="824" spans="1:5">
      <c r="A824" s="500" t="s">
        <v>7427</v>
      </c>
      <c r="B824" s="500" t="s">
        <v>4854</v>
      </c>
      <c r="C824" t="str">
        <f t="shared" si="24"/>
        <v>$Accesoriu Special ML DPL 0.60 D12$:9.48,</v>
      </c>
      <c r="D824" t="s">
        <v>21311</v>
      </c>
      <c r="E824" t="str">
        <f t="shared" si="25"/>
        <v>"accesoriu special ml dpl 0.60 d12":9.48,</v>
      </c>
    </row>
    <row r="825" spans="1:5">
      <c r="A825" s="500" t="s">
        <v>6980</v>
      </c>
      <c r="B825" s="500" t="s">
        <v>7726</v>
      </c>
      <c r="C825" t="str">
        <f t="shared" si="24"/>
        <v>$Accesoriu Special ML DPM D12$:6.62,</v>
      </c>
      <c r="D825" t="s">
        <v>21312</v>
      </c>
      <c r="E825" t="str">
        <f t="shared" si="25"/>
        <v>"accesoriu special ml dpm d12":6.62,</v>
      </c>
    </row>
    <row r="826" spans="1:5">
      <c r="A826" s="500" t="s">
        <v>11259</v>
      </c>
      <c r="B826" s="500" t="s">
        <v>4855</v>
      </c>
      <c r="C826" t="str">
        <f t="shared" si="24"/>
        <v>$Accesoriu Special ML DPM 0.60 D12$:13.53,</v>
      </c>
      <c r="D826" t="s">
        <v>21313</v>
      </c>
      <c r="E826" t="str">
        <f t="shared" si="25"/>
        <v>"accesoriu special ml dpm 0.60 d12":13.53,</v>
      </c>
    </row>
    <row r="827" spans="1:5">
      <c r="A827" s="500" t="s">
        <v>3930</v>
      </c>
      <c r="B827" s="500" t="s">
        <v>4856</v>
      </c>
      <c r="C827" t="str">
        <f t="shared" si="24"/>
        <v>$Accesoriu Special ML GDM 0.60 D12$:7.89,</v>
      </c>
      <c r="D827" t="s">
        <v>21314</v>
      </c>
      <c r="E827" t="str">
        <f t="shared" si="25"/>
        <v>"accesoriu special ml gdm 0.60 d12":7.89,</v>
      </c>
    </row>
    <row r="828" spans="1:5">
      <c r="A828" s="500" t="s">
        <v>6970</v>
      </c>
      <c r="B828" s="500" t="s">
        <v>4857</v>
      </c>
      <c r="C828" t="str">
        <f t="shared" si="24"/>
        <v>$Accesoriu Special ML Lucios 0.40 D12$:4.63,</v>
      </c>
      <c r="D828" t="s">
        <v>21315</v>
      </c>
      <c r="E828" t="str">
        <f t="shared" si="25"/>
        <v>"accesoriu special ml lucios 0.40 d12":4.63,</v>
      </c>
    </row>
    <row r="829" spans="1:5">
      <c r="A829" s="500" t="s">
        <v>11260</v>
      </c>
      <c r="B829" s="500" t="s">
        <v>4858</v>
      </c>
      <c r="C829" t="str">
        <f t="shared" si="24"/>
        <v>$Accesoriu Special ML Lucios 0.45 D12$:5.39,</v>
      </c>
      <c r="D829" t="s">
        <v>21316</v>
      </c>
      <c r="E829" t="str">
        <f t="shared" si="25"/>
        <v>"accesoriu special ml lucios 0.45 d12":5.39,</v>
      </c>
    </row>
    <row r="830" spans="1:5">
      <c r="A830" s="500" t="s">
        <v>3931</v>
      </c>
      <c r="B830" s="500" t="s">
        <v>4859</v>
      </c>
      <c r="C830" t="str">
        <f t="shared" si="24"/>
        <v>$Accesoriu Special ML Lucios 0.50 D12$:5.78,</v>
      </c>
      <c r="D830" t="s">
        <v>21317</v>
      </c>
      <c r="E830" t="str">
        <f t="shared" si="25"/>
        <v>"accesoriu special ml lucios 0.50 d12":5.78,</v>
      </c>
    </row>
    <row r="831" spans="1:5">
      <c r="A831" s="500" t="s">
        <v>11087</v>
      </c>
      <c r="B831" s="500" t="s">
        <v>4860</v>
      </c>
      <c r="C831" t="str">
        <f t="shared" si="24"/>
        <v>$ACCES. SPECIAL ML D12$:6.55,</v>
      </c>
      <c r="D831" t="s">
        <v>21318</v>
      </c>
      <c r="E831" t="str">
        <f t="shared" si="25"/>
        <v>"acces. special ml d12":6.55,</v>
      </c>
    </row>
    <row r="832" spans="1:5">
      <c r="A832" s="500" t="s">
        <v>11261</v>
      </c>
      <c r="B832" s="500" t="s">
        <v>4861</v>
      </c>
      <c r="C832" t="str">
        <f t="shared" si="24"/>
        <v>$Accesoriu Special ML Lucios 0.70 D12$:7.97,</v>
      </c>
      <c r="D832" t="s">
        <v>21319</v>
      </c>
      <c r="E832" t="str">
        <f t="shared" si="25"/>
        <v>"accesoriu special ml lucios 0.70 d12":7.97,</v>
      </c>
    </row>
    <row r="833" spans="1:5">
      <c r="A833" s="500" t="s">
        <v>12405</v>
      </c>
      <c r="B833" s="500" t="s">
        <v>12451</v>
      </c>
      <c r="C833" t="str">
        <f t="shared" si="24"/>
        <v>$Accesorii configurabile Lucios 0.75MM D1$:24.00,</v>
      </c>
      <c r="D833" t="s">
        <v>21320</v>
      </c>
      <c r="E833" t="str">
        <f t="shared" si="25"/>
        <v>"accesorii configurabile lucios 0.75mm d1":24.00,</v>
      </c>
    </row>
    <row r="834" spans="1:5">
      <c r="A834" s="500" t="s">
        <v>12442</v>
      </c>
      <c r="B834" s="500" t="s">
        <v>12478</v>
      </c>
      <c r="C834" t="str">
        <f t="shared" ref="C834:C897" si="26">CONCATENATE("$",B834,"$",":",A834,",")</f>
        <v>$ACCES. SPECIAL ML D12 LUCIOS 0.88MM$:36.00,</v>
      </c>
      <c r="D834" t="s">
        <v>21321</v>
      </c>
      <c r="E834" t="str">
        <f t="shared" ref="E834:E897" si="27">LOWER(D834)</f>
        <v>"acces. special ml d12 lucios 0.88mm":36.00,</v>
      </c>
    </row>
    <row r="835" spans="1:5">
      <c r="A835" s="500" t="s">
        <v>12480</v>
      </c>
      <c r="B835" s="500" t="s">
        <v>12481</v>
      </c>
      <c r="C835" t="str">
        <f t="shared" si="26"/>
        <v>$Accesorii config. Lucios 1.00mm D12$:48.00,</v>
      </c>
      <c r="D835" t="s">
        <v>21322</v>
      </c>
      <c r="E835" t="str">
        <f t="shared" si="27"/>
        <v>"accesorii config. lucios 1.00mm d12":48.00,</v>
      </c>
    </row>
    <row r="836" spans="1:5">
      <c r="A836" s="500" t="s">
        <v>7133</v>
      </c>
      <c r="B836" s="500" t="s">
        <v>12483</v>
      </c>
      <c r="C836" t="str">
        <f t="shared" si="26"/>
        <v>$ACCES. SPECIAL ML D12 LUCIOS 1.25MM$:60.00,</v>
      </c>
      <c r="D836" t="s">
        <v>21323</v>
      </c>
      <c r="E836" t="str">
        <f t="shared" si="27"/>
        <v>"acces. special ml d12 lucios 1.25mm":60.00,</v>
      </c>
    </row>
    <row r="837" spans="1:5">
      <c r="A837" s="500" t="s">
        <v>11104</v>
      </c>
      <c r="B837" s="500" t="s">
        <v>4862</v>
      </c>
      <c r="C837" t="str">
        <f t="shared" si="26"/>
        <v>$Accesoriu Special ML MAT 0.40 D12$:5.05,</v>
      </c>
      <c r="D837" t="s">
        <v>21324</v>
      </c>
      <c r="E837" t="str">
        <f t="shared" si="27"/>
        <v>"accesoriu special ml mat 0.40 d12":5.05,</v>
      </c>
    </row>
    <row r="838" spans="1:5">
      <c r="A838" s="500" t="s">
        <v>11100</v>
      </c>
      <c r="B838" s="500" t="s">
        <v>4863</v>
      </c>
      <c r="C838" t="str">
        <f t="shared" si="26"/>
        <v>$Accesoriu Special ML MAT 0.45 D12$:5.77,</v>
      </c>
      <c r="D838" t="s">
        <v>21325</v>
      </c>
      <c r="E838" t="str">
        <f t="shared" si="27"/>
        <v>"accesoriu special ml mat 0.45 d12":5.77,</v>
      </c>
    </row>
    <row r="839" spans="1:5">
      <c r="A839" s="500" t="s">
        <v>11262</v>
      </c>
      <c r="B839" s="500" t="s">
        <v>4864</v>
      </c>
      <c r="C839" t="str">
        <f t="shared" si="26"/>
        <v>$Accesoriu Special ML MAT 0.50 D12$:6.02,</v>
      </c>
      <c r="D839" t="s">
        <v>21326</v>
      </c>
      <c r="E839" t="str">
        <f t="shared" si="27"/>
        <v>"accesoriu special ml mat 0.50 d12":6.02,</v>
      </c>
    </row>
    <row r="840" spans="1:5">
      <c r="A840" s="500" t="s">
        <v>11263</v>
      </c>
      <c r="B840" s="500" t="s">
        <v>4865</v>
      </c>
      <c r="C840" t="str">
        <f t="shared" si="26"/>
        <v>$Accesoriu Special ML MAT 0.60 D12$:6.82,</v>
      </c>
      <c r="D840" t="s">
        <v>21327</v>
      </c>
      <c r="E840" t="str">
        <f t="shared" si="27"/>
        <v>"accesoriu special ml mat 0.60 d12":6.82,</v>
      </c>
    </row>
    <row r="841" spans="1:5">
      <c r="A841" s="500" t="s">
        <v>11264</v>
      </c>
      <c r="B841" s="500" t="s">
        <v>7728</v>
      </c>
      <c r="C841" t="str">
        <f t="shared" si="26"/>
        <v>$ACCESORIU SECIAL CONFIGURABIL D12$:6.28,</v>
      </c>
      <c r="D841" t="s">
        <v>21328</v>
      </c>
      <c r="E841" t="str">
        <f t="shared" si="27"/>
        <v>"accesoriu secial configurabil d12":6.28,</v>
      </c>
    </row>
    <row r="842" spans="1:5">
      <c r="A842" s="500" t="s">
        <v>11265</v>
      </c>
      <c r="B842" s="500" t="s">
        <v>4853</v>
      </c>
      <c r="C842" t="str">
        <f t="shared" si="26"/>
        <v>$Accesoriu Special ML Wood 0.45 D12$:7.81,</v>
      </c>
      <c r="D842" t="s">
        <v>21329</v>
      </c>
      <c r="E842" t="str">
        <f t="shared" si="27"/>
        <v>"accesoriu special ml wood 0.45 d12":7.81,</v>
      </c>
    </row>
    <row r="843" spans="1:5">
      <c r="A843" s="500" t="s">
        <v>3930</v>
      </c>
      <c r="B843" s="500" t="s">
        <v>7429</v>
      </c>
      <c r="C843" t="str">
        <f t="shared" si="26"/>
        <v>$ACCESORIU CONFIGURABIL D12 WOOD 0.50MM$:7.89,</v>
      </c>
      <c r="D843" t="s">
        <v>21330</v>
      </c>
      <c r="E843" t="str">
        <f t="shared" si="27"/>
        <v>"accesoriu configurabil d12 wood 0.50mm":7.89,</v>
      </c>
    </row>
    <row r="844" spans="1:5">
      <c r="A844" s="500" t="s">
        <v>6931</v>
      </c>
      <c r="B844" s="500" t="s">
        <v>4866</v>
      </c>
      <c r="C844" t="str">
        <f t="shared" si="26"/>
        <v>$Accesoriu Special ML ZNC 0.37 D12$:3.80,</v>
      </c>
      <c r="D844" t="s">
        <v>21331</v>
      </c>
      <c r="E844" t="str">
        <f t="shared" si="27"/>
        <v>"accesoriu special ml znc 0.37 d12":3.80,</v>
      </c>
    </row>
    <row r="845" spans="1:5">
      <c r="A845" s="500" t="s">
        <v>11266</v>
      </c>
      <c r="B845" s="500" t="s">
        <v>4867</v>
      </c>
      <c r="C845" t="str">
        <f t="shared" si="26"/>
        <v>$Accesoriu Special ML ZNC 0.40 D12$:3.88,</v>
      </c>
      <c r="D845" t="s">
        <v>21332</v>
      </c>
      <c r="E845" t="str">
        <f t="shared" si="27"/>
        <v>"accesoriu special ml znc 0.40 d12":3.88,</v>
      </c>
    </row>
    <row r="846" spans="1:5">
      <c r="A846" s="500" t="s">
        <v>3932</v>
      </c>
      <c r="B846" s="500" t="s">
        <v>4868</v>
      </c>
      <c r="C846" t="str">
        <f t="shared" si="26"/>
        <v>$Accesoriu Special ML ZNC 0.45 D12$:4.85,</v>
      </c>
      <c r="D846" t="s">
        <v>21333</v>
      </c>
      <c r="E846" t="str">
        <f t="shared" si="27"/>
        <v>"accesoriu special ml znc 0.45 d12":4.85,</v>
      </c>
    </row>
    <row r="847" spans="1:5">
      <c r="A847" s="500" t="s">
        <v>3927</v>
      </c>
      <c r="B847" s="500" t="s">
        <v>4869</v>
      </c>
      <c r="C847" t="str">
        <f t="shared" si="26"/>
        <v>$Accesoriu Special ML ZNC 0.50 D12$:5.30,</v>
      </c>
      <c r="D847" t="s">
        <v>21334</v>
      </c>
      <c r="E847" t="str">
        <f t="shared" si="27"/>
        <v>"accesoriu special ml znc 0.50 d12":5.30,</v>
      </c>
    </row>
    <row r="848" spans="1:5">
      <c r="A848" s="500" t="s">
        <v>11065</v>
      </c>
      <c r="B848" s="500" t="s">
        <v>4870</v>
      </c>
      <c r="C848" t="str">
        <f t="shared" si="26"/>
        <v>$Accesoriu Special ML ZNC 0.60 D12$:6.35,</v>
      </c>
      <c r="D848" t="s">
        <v>21335</v>
      </c>
      <c r="E848" t="str">
        <f t="shared" si="27"/>
        <v>"accesoriu special ml znc 0.60 d12":6.35,</v>
      </c>
    </row>
    <row r="849" spans="1:5">
      <c r="A849" s="500" t="s">
        <v>6933</v>
      </c>
      <c r="B849" s="500" t="s">
        <v>4871</v>
      </c>
      <c r="C849" t="str">
        <f t="shared" si="26"/>
        <v>$Accesoriu Special ML ZNC 0.70 D12$:7.32,</v>
      </c>
      <c r="D849" t="s">
        <v>21336</v>
      </c>
      <c r="E849" t="str">
        <f t="shared" si="27"/>
        <v>"accesoriu special ml znc 0.70 d12":7.32,</v>
      </c>
    </row>
    <row r="850" spans="1:5">
      <c r="A850" s="500" t="s">
        <v>12405</v>
      </c>
      <c r="B850" s="500" t="s">
        <v>12485</v>
      </c>
      <c r="C850" t="str">
        <f t="shared" si="26"/>
        <v>$Acesoriu Special D12 ML ZINCAT 1.00MM$:24.00,</v>
      </c>
      <c r="D850" t="s">
        <v>21337</v>
      </c>
      <c r="E850" t="str">
        <f t="shared" si="27"/>
        <v>"acesoriu special d12 ml zincat 1.00mm":24.00,</v>
      </c>
    </row>
    <row r="851" spans="1:5">
      <c r="A851" s="500" t="s">
        <v>12442</v>
      </c>
      <c r="B851" s="500" t="s">
        <v>12487</v>
      </c>
      <c r="C851" t="str">
        <f t="shared" si="26"/>
        <v>$Accesoriu Special D12 ZINCAT 1.50MM$:36.00,</v>
      </c>
      <c r="D851" t="s">
        <v>21338</v>
      </c>
      <c r="E851" t="str">
        <f t="shared" si="27"/>
        <v>"accesoriu special d12 zincat 1.50mm":36.00,</v>
      </c>
    </row>
    <row r="852" spans="1:5">
      <c r="A852" s="500" t="s">
        <v>6973</v>
      </c>
      <c r="B852" s="500" t="s">
        <v>11006</v>
      </c>
      <c r="C852" t="str">
        <f t="shared" si="26"/>
        <v>$Accesoriu Special ML RAL 8003 0.45 D13$:8.44,</v>
      </c>
      <c r="D852" t="s">
        <v>21339</v>
      </c>
      <c r="E852" t="str">
        <f t="shared" si="27"/>
        <v>"accesoriu special ml ral 8003 0.45 d13":8.44,</v>
      </c>
    </row>
    <row r="853" spans="1:5">
      <c r="A853" s="500" t="s">
        <v>7730</v>
      </c>
      <c r="B853" s="500" t="s">
        <v>7731</v>
      </c>
      <c r="C853" t="str">
        <f t="shared" si="26"/>
        <v>$Accesoriu Special ML DPL D13$:6.89,</v>
      </c>
      <c r="D853" t="s">
        <v>21340</v>
      </c>
      <c r="E853" t="str">
        <f t="shared" si="27"/>
        <v>"accesoriu special ml dpl d13":6.89,</v>
      </c>
    </row>
    <row r="854" spans="1:5">
      <c r="A854" s="500" t="s">
        <v>11267</v>
      </c>
      <c r="B854" s="500" t="s">
        <v>4873</v>
      </c>
      <c r="C854" t="str">
        <f t="shared" si="26"/>
        <v>$Accesoriu Special ML DPL 0.60 D13$:10.27,</v>
      </c>
      <c r="D854" t="s">
        <v>21341</v>
      </c>
      <c r="E854" t="str">
        <f t="shared" si="27"/>
        <v>"accesoriu special ml dpl 0.60 d13":10.27,</v>
      </c>
    </row>
    <row r="855" spans="1:5">
      <c r="A855" s="500" t="s">
        <v>11268</v>
      </c>
      <c r="B855" s="500" t="s">
        <v>7733</v>
      </c>
      <c r="C855" t="str">
        <f t="shared" si="26"/>
        <v>$Accesoriu Special ML DPM D13$:7.17,</v>
      </c>
      <c r="D855" t="s">
        <v>21342</v>
      </c>
      <c r="E855" t="str">
        <f t="shared" si="27"/>
        <v>"accesoriu special ml dpm d13":7.17,</v>
      </c>
    </row>
    <row r="856" spans="1:5">
      <c r="A856" s="500" t="s">
        <v>7048</v>
      </c>
      <c r="B856" s="500" t="s">
        <v>4874</v>
      </c>
      <c r="C856" t="str">
        <f t="shared" si="26"/>
        <v>$Accesoriu Special ML DPM 0.60 D13$:14.65,</v>
      </c>
      <c r="D856" t="s">
        <v>21343</v>
      </c>
      <c r="E856" t="str">
        <f t="shared" si="27"/>
        <v>"accesoriu special ml dpm 0.60 d13":14.65,</v>
      </c>
    </row>
    <row r="857" spans="1:5">
      <c r="A857" s="500" t="s">
        <v>11269</v>
      </c>
      <c r="B857" s="500" t="s">
        <v>4875</v>
      </c>
      <c r="C857" t="str">
        <f t="shared" si="26"/>
        <v>$Accesoriu Special ML GDM 0.60 D13$:8.55,</v>
      </c>
      <c r="D857" t="s">
        <v>21344</v>
      </c>
      <c r="E857" t="str">
        <f t="shared" si="27"/>
        <v>"accesoriu special ml gdm 0.60 d13":8.55,</v>
      </c>
    </row>
    <row r="858" spans="1:5">
      <c r="A858" s="500" t="s">
        <v>11270</v>
      </c>
      <c r="B858" s="500" t="s">
        <v>4876</v>
      </c>
      <c r="C858" t="str">
        <f t="shared" si="26"/>
        <v>$Accesoriu Special ML Lucios 0.40 D13$:5.01,</v>
      </c>
      <c r="D858" t="s">
        <v>21345</v>
      </c>
      <c r="E858" t="str">
        <f t="shared" si="27"/>
        <v>"accesoriu special ml lucios 0.40 d13":5.01,</v>
      </c>
    </row>
    <row r="859" spans="1:5">
      <c r="A859" s="500" t="s">
        <v>11101</v>
      </c>
      <c r="B859" s="500" t="s">
        <v>4877</v>
      </c>
      <c r="C859" t="str">
        <f t="shared" si="26"/>
        <v>$Accesoriu Special ML Lucios 0.45 D13$:5.84,</v>
      </c>
      <c r="D859" t="s">
        <v>21346</v>
      </c>
      <c r="E859" t="str">
        <f t="shared" si="27"/>
        <v>"accesoriu special ml lucios 0.45 d13":5.84,</v>
      </c>
    </row>
    <row r="860" spans="1:5">
      <c r="A860" s="500" t="s">
        <v>11271</v>
      </c>
      <c r="B860" s="500" t="s">
        <v>4878</v>
      </c>
      <c r="C860" t="str">
        <f t="shared" si="26"/>
        <v>$Accesoriu Special ML Lucios 0.50 D13$:6.27,</v>
      </c>
      <c r="D860" t="s">
        <v>21347</v>
      </c>
      <c r="E860" t="str">
        <f t="shared" si="27"/>
        <v>"accesoriu special ml lucios 0.50 d13":6.27,</v>
      </c>
    </row>
    <row r="861" spans="1:5">
      <c r="A861" s="500" t="s">
        <v>6975</v>
      </c>
      <c r="B861" s="500" t="s">
        <v>4879</v>
      </c>
      <c r="C861" t="str">
        <f t="shared" si="26"/>
        <v>$ACCES. SPECIAL ML D13$:7.10,</v>
      </c>
      <c r="D861" t="s">
        <v>21348</v>
      </c>
      <c r="E861" t="str">
        <f t="shared" si="27"/>
        <v>"acces. special ml d13":7.10,</v>
      </c>
    </row>
    <row r="862" spans="1:5">
      <c r="A862" s="500" t="s">
        <v>11272</v>
      </c>
      <c r="B862" s="500" t="s">
        <v>4880</v>
      </c>
      <c r="C862" t="str">
        <f t="shared" si="26"/>
        <v>$Accesoriu Special ML Lucios 0.70 D13$:8.63,</v>
      </c>
      <c r="D862" t="s">
        <v>21349</v>
      </c>
      <c r="E862" t="str">
        <f t="shared" si="27"/>
        <v>"accesoriu special ml lucios 0.70 d13":8.63,</v>
      </c>
    </row>
    <row r="863" spans="1:5">
      <c r="A863" s="500" t="s">
        <v>11619</v>
      </c>
      <c r="B863" s="500" t="s">
        <v>12451</v>
      </c>
      <c r="C863" t="str">
        <f t="shared" si="26"/>
        <v>$Accesorii configurabile Lucios 0.75MM D1$:26.00,</v>
      </c>
      <c r="D863" t="s">
        <v>21350</v>
      </c>
      <c r="E863" t="str">
        <f t="shared" si="27"/>
        <v>"accesorii configurabile lucios 0.75mm d1":26.00,</v>
      </c>
    </row>
    <row r="864" spans="1:5">
      <c r="A864" s="500" t="s">
        <v>12490</v>
      </c>
      <c r="B864" s="500" t="s">
        <v>12491</v>
      </c>
      <c r="C864" t="str">
        <f t="shared" si="26"/>
        <v>$ACCES. SPECIAL ML D13 LUCIOS 0.88MM$:39.00,</v>
      </c>
      <c r="D864" t="s">
        <v>21351</v>
      </c>
      <c r="E864" t="str">
        <f t="shared" si="27"/>
        <v>"acces. special ml d13 lucios 0.88mm":39.00,</v>
      </c>
    </row>
    <row r="865" spans="1:5">
      <c r="A865" s="500" t="s">
        <v>2908</v>
      </c>
      <c r="B865" s="500" t="s">
        <v>12493</v>
      </c>
      <c r="C865" t="str">
        <f t="shared" si="26"/>
        <v>$Accesorii config. Lucios 1.00mm D13$:52.00,</v>
      </c>
      <c r="D865" t="s">
        <v>21352</v>
      </c>
      <c r="E865" t="str">
        <f t="shared" si="27"/>
        <v>"accesorii config. lucios 1.00mm d13":52.00,</v>
      </c>
    </row>
    <row r="866" spans="1:5">
      <c r="A866" s="500" t="s">
        <v>12495</v>
      </c>
      <c r="B866" s="500" t="s">
        <v>12496</v>
      </c>
      <c r="C866" t="str">
        <f t="shared" si="26"/>
        <v>$ACCES. SPECIAL ML D13 LUCIOS 1.25MM$:65.00,</v>
      </c>
      <c r="D866" t="s">
        <v>21353</v>
      </c>
      <c r="E866" t="str">
        <f t="shared" si="27"/>
        <v>"acces. special ml d13 lucios 1.25mm":65.00,</v>
      </c>
    </row>
    <row r="867" spans="1:5">
      <c r="A867" s="500" t="s">
        <v>6961</v>
      </c>
      <c r="B867" s="500" t="s">
        <v>4881</v>
      </c>
      <c r="C867" t="str">
        <f t="shared" si="26"/>
        <v>$Accesoriu Special ML MAT 0.40 D13$:5.47,</v>
      </c>
      <c r="D867" t="s">
        <v>21354</v>
      </c>
      <c r="E867" t="str">
        <f t="shared" si="27"/>
        <v>"accesoriu special ml mat 0.40 d13":5.47,</v>
      </c>
    </row>
    <row r="868" spans="1:5">
      <c r="A868" s="500" t="s">
        <v>11255</v>
      </c>
      <c r="B868" s="500" t="s">
        <v>4882</v>
      </c>
      <c r="C868" t="str">
        <f t="shared" si="26"/>
        <v>$Accesoriu Special ML MAT 0.45 D13$:6.25,</v>
      </c>
      <c r="D868" t="s">
        <v>21355</v>
      </c>
      <c r="E868" t="str">
        <f t="shared" si="27"/>
        <v>"accesoriu special ml mat 0.45 d13":6.25,</v>
      </c>
    </row>
    <row r="869" spans="1:5">
      <c r="A869" s="500" t="s">
        <v>11273</v>
      </c>
      <c r="B869" s="500" t="s">
        <v>4883</v>
      </c>
      <c r="C869" t="str">
        <f t="shared" si="26"/>
        <v>$Accesoriu Special ML MAT 0.50 D13$:6.52,</v>
      </c>
      <c r="D869" t="s">
        <v>21356</v>
      </c>
      <c r="E869" t="str">
        <f t="shared" si="27"/>
        <v>"accesoriu special ml mat 0.50 d13":6.52,</v>
      </c>
    </row>
    <row r="870" spans="1:5">
      <c r="A870" s="500" t="s">
        <v>11274</v>
      </c>
      <c r="B870" s="500" t="s">
        <v>4884</v>
      </c>
      <c r="C870" t="str">
        <f t="shared" si="26"/>
        <v>$Accesoriu Special ML MAT 0.60 D13$:7.39,</v>
      </c>
      <c r="D870" t="s">
        <v>21357</v>
      </c>
      <c r="E870" t="str">
        <f t="shared" si="27"/>
        <v>"accesoriu special ml mat 0.60 d13":7.39,</v>
      </c>
    </row>
    <row r="871" spans="1:5">
      <c r="A871" s="500" t="s">
        <v>11275</v>
      </c>
      <c r="B871" s="500" t="s">
        <v>7735</v>
      </c>
      <c r="C871" t="str">
        <f t="shared" si="26"/>
        <v>$ACCESORIU SECIAL CONFIGURABIL D13$:6.80,</v>
      </c>
      <c r="D871" t="s">
        <v>21358</v>
      </c>
      <c r="E871" t="str">
        <f t="shared" si="27"/>
        <v>"accesoriu secial configurabil d13":6.80,</v>
      </c>
    </row>
    <row r="872" spans="1:5">
      <c r="A872" s="500" t="s">
        <v>11276</v>
      </c>
      <c r="B872" s="500" t="s">
        <v>4872</v>
      </c>
      <c r="C872" t="str">
        <f t="shared" si="26"/>
        <v>$Accesoriu Special ML Wood 0.45 D13$:8.46,</v>
      </c>
      <c r="D872" t="s">
        <v>21359</v>
      </c>
      <c r="E872" t="str">
        <f t="shared" si="27"/>
        <v>"accesoriu special ml wood 0.45 d13":8.46,</v>
      </c>
    </row>
    <row r="873" spans="1:5">
      <c r="A873" s="500" t="s">
        <v>11269</v>
      </c>
      <c r="B873" s="500" t="s">
        <v>7431</v>
      </c>
      <c r="C873" t="str">
        <f t="shared" si="26"/>
        <v>$ACCESORIU CONFIGURABIL D13 WOOD 0.50MM$:8.55,</v>
      </c>
      <c r="D873" t="s">
        <v>21360</v>
      </c>
      <c r="E873" t="str">
        <f t="shared" si="27"/>
        <v>"accesoriu configurabil d13 wood 0.50mm":8.55,</v>
      </c>
    </row>
    <row r="874" spans="1:5">
      <c r="A874" s="500" t="s">
        <v>6928</v>
      </c>
      <c r="B874" s="500" t="s">
        <v>4885</v>
      </c>
      <c r="C874" t="str">
        <f t="shared" si="26"/>
        <v>$Accesoriu Special ML ZNC 0.37 D13$:4.12,</v>
      </c>
      <c r="D874" t="s">
        <v>21361</v>
      </c>
      <c r="E874" t="str">
        <f t="shared" si="27"/>
        <v>"accesoriu special ml znc 0.37 d13":4.12,</v>
      </c>
    </row>
    <row r="875" spans="1:5">
      <c r="A875" s="500" t="s">
        <v>11277</v>
      </c>
      <c r="B875" s="500" t="s">
        <v>4886</v>
      </c>
      <c r="C875" t="str">
        <f t="shared" si="26"/>
        <v>$Accesoriu Special ML ZNC 0.40 D13$:4.20,</v>
      </c>
      <c r="D875" t="s">
        <v>21362</v>
      </c>
      <c r="E875" t="str">
        <f t="shared" si="27"/>
        <v>"accesoriu special ml znc 0.40 d13":4.20,</v>
      </c>
    </row>
    <row r="876" spans="1:5">
      <c r="A876" s="500" t="s">
        <v>11233</v>
      </c>
      <c r="B876" s="500" t="s">
        <v>4887</v>
      </c>
      <c r="C876" t="str">
        <f t="shared" si="26"/>
        <v>$Accesoriu Special ML ZNC 0.45 D13$:5.26,</v>
      </c>
      <c r="D876" t="s">
        <v>21363</v>
      </c>
      <c r="E876" t="str">
        <f t="shared" si="27"/>
        <v>"accesoriu special ml znc 0.45 d13":5.26,</v>
      </c>
    </row>
    <row r="877" spans="1:5">
      <c r="A877" s="500" t="s">
        <v>11278</v>
      </c>
      <c r="B877" s="500" t="s">
        <v>4888</v>
      </c>
      <c r="C877" t="str">
        <f t="shared" si="26"/>
        <v>$Accesoriu Special ML ZNC 0.50 D13$:5.74,</v>
      </c>
      <c r="D877" t="s">
        <v>21364</v>
      </c>
      <c r="E877" t="str">
        <f t="shared" si="27"/>
        <v>"accesoriu special ml znc 0.50 d13":5.74,</v>
      </c>
    </row>
    <row r="878" spans="1:5">
      <c r="A878" s="500" t="s">
        <v>3351</v>
      </c>
      <c r="B878" s="500" t="s">
        <v>4889</v>
      </c>
      <c r="C878" t="str">
        <f t="shared" si="26"/>
        <v>$Accesoriu Special ML ZNC 0.60 D13$:6.88,</v>
      </c>
      <c r="D878" t="s">
        <v>21365</v>
      </c>
      <c r="E878" t="str">
        <f t="shared" si="27"/>
        <v>"accesoriu special ml znc 0.60 d13":6.88,</v>
      </c>
    </row>
    <row r="879" spans="1:5">
      <c r="A879" s="500" t="s">
        <v>11279</v>
      </c>
      <c r="B879" s="500" t="s">
        <v>4890</v>
      </c>
      <c r="C879" t="str">
        <f t="shared" si="26"/>
        <v>$Accesoriu Special ML ZNC 0.70 D13$:7.93,</v>
      </c>
      <c r="D879" t="s">
        <v>21366</v>
      </c>
      <c r="E879" t="str">
        <f t="shared" si="27"/>
        <v>"accesoriu special ml znc 0.70 d13":7.93,</v>
      </c>
    </row>
    <row r="880" spans="1:5">
      <c r="A880" s="500" t="s">
        <v>11619</v>
      </c>
      <c r="B880" s="500" t="s">
        <v>12498</v>
      </c>
      <c r="C880" t="str">
        <f t="shared" si="26"/>
        <v>$Acesoriu Special D13 ML ZINCAT 1.00MM$:26.00,</v>
      </c>
      <c r="D880" t="s">
        <v>21367</v>
      </c>
      <c r="E880" t="str">
        <f t="shared" si="27"/>
        <v>"acesoriu special d13 ml zincat 1.00mm":26.00,</v>
      </c>
    </row>
    <row r="881" spans="1:5">
      <c r="A881" s="500" t="s">
        <v>12490</v>
      </c>
      <c r="B881" s="500" t="s">
        <v>12500</v>
      </c>
      <c r="C881" t="str">
        <f t="shared" si="26"/>
        <v>$Acesoriu Special D13 ML ZINCAT 1.50MM$:39.00,</v>
      </c>
      <c r="D881" t="s">
        <v>21368</v>
      </c>
      <c r="E881" t="str">
        <f t="shared" si="27"/>
        <v>"acesoriu special d13 ml zincat 1.50mm":39.00,</v>
      </c>
    </row>
    <row r="882" spans="1:5">
      <c r="A882" s="500" t="s">
        <v>3489</v>
      </c>
      <c r="B882" s="500" t="s">
        <v>11007</v>
      </c>
      <c r="C882" t="str">
        <f t="shared" si="26"/>
        <v>$Accesoriu Special ML RAL 8003 0.45 D14$:9.09,</v>
      </c>
      <c r="D882" t="s">
        <v>21369</v>
      </c>
      <c r="E882" t="str">
        <f t="shared" si="27"/>
        <v>"accesoriu special ml ral 8003 0.45 d14":9.09,</v>
      </c>
    </row>
    <row r="883" spans="1:5">
      <c r="A883" s="500" t="s">
        <v>7737</v>
      </c>
      <c r="B883" s="500" t="s">
        <v>7738</v>
      </c>
      <c r="C883" t="str">
        <f t="shared" si="26"/>
        <v>$Accesoriu Special ML DPL D14$:7.42,</v>
      </c>
      <c r="D883" t="s">
        <v>21370</v>
      </c>
      <c r="E883" t="str">
        <f t="shared" si="27"/>
        <v>"accesoriu special ml dpl d14":7.42,</v>
      </c>
    </row>
    <row r="884" spans="1:5">
      <c r="A884" s="500" t="s">
        <v>3965</v>
      </c>
      <c r="B884" s="500" t="s">
        <v>4892</v>
      </c>
      <c r="C884" t="str">
        <f t="shared" si="26"/>
        <v>$Accesoriu Special ML DPL 0.60 D14$:11.06,</v>
      </c>
      <c r="D884" t="s">
        <v>21371</v>
      </c>
      <c r="E884" t="str">
        <f t="shared" si="27"/>
        <v>"accesoriu special ml dpl 0.60 d14":11.06,</v>
      </c>
    </row>
    <row r="885" spans="1:5">
      <c r="A885" s="500" t="s">
        <v>7092</v>
      </c>
      <c r="B885" s="500" t="s">
        <v>7740</v>
      </c>
      <c r="C885" t="str">
        <f t="shared" si="26"/>
        <v>$Accesoriu Special ML DPM D14$:7.72,</v>
      </c>
      <c r="D885" t="s">
        <v>21372</v>
      </c>
      <c r="E885" t="str">
        <f t="shared" si="27"/>
        <v>"accesoriu special ml dpm d14":7.72,</v>
      </c>
    </row>
    <row r="886" spans="1:5">
      <c r="A886" s="500" t="s">
        <v>11280</v>
      </c>
      <c r="B886" s="500" t="s">
        <v>4893</v>
      </c>
      <c r="C886" t="str">
        <f t="shared" si="26"/>
        <v>$Accesoriu Special ML DPM 0.60 D14$:15.78,</v>
      </c>
      <c r="D886" t="s">
        <v>21373</v>
      </c>
      <c r="E886" t="str">
        <f t="shared" si="27"/>
        <v>"accesoriu special ml dpm 0.60 d14":15.78,</v>
      </c>
    </row>
    <row r="887" spans="1:5">
      <c r="A887" s="500" t="s">
        <v>11281</v>
      </c>
      <c r="B887" s="500" t="s">
        <v>4894</v>
      </c>
      <c r="C887" t="str">
        <f t="shared" si="26"/>
        <v>$Accesoriu Special ML GDM 0.60 D14$:9.20,</v>
      </c>
      <c r="D887" t="s">
        <v>21374</v>
      </c>
      <c r="E887" t="str">
        <f t="shared" si="27"/>
        <v>"accesoriu special ml gdm 0.60 d14":9.20,</v>
      </c>
    </row>
    <row r="888" spans="1:5">
      <c r="A888" s="500" t="s">
        <v>6976</v>
      </c>
      <c r="B888" s="500" t="s">
        <v>4895</v>
      </c>
      <c r="C888" t="str">
        <f t="shared" si="26"/>
        <v>$Accesoriu Special ML Lucios 0.40 D14$:5.40,</v>
      </c>
      <c r="D888" t="s">
        <v>21375</v>
      </c>
      <c r="E888" t="str">
        <f t="shared" si="27"/>
        <v>"accesoriu special ml lucios 0.40 d14":5.40,</v>
      </c>
    </row>
    <row r="889" spans="1:5">
      <c r="A889" s="500" t="s">
        <v>11067</v>
      </c>
      <c r="B889" s="500" t="s">
        <v>4896</v>
      </c>
      <c r="C889" t="str">
        <f t="shared" si="26"/>
        <v>$Accesoriu Special ML Lucios 0.45 D14$:6.29,</v>
      </c>
      <c r="D889" t="s">
        <v>21376</v>
      </c>
      <c r="E889" t="str">
        <f t="shared" si="27"/>
        <v>"accesoriu special ml lucios 0.45 d14":6.29,</v>
      </c>
    </row>
    <row r="890" spans="1:5">
      <c r="A890" s="500" t="s">
        <v>3933</v>
      </c>
      <c r="B890" s="500" t="s">
        <v>4897</v>
      </c>
      <c r="C890" t="str">
        <f t="shared" si="26"/>
        <v>$Accesoriu Special ML Lucios 0.50 D14$:6.75,</v>
      </c>
      <c r="D890" t="s">
        <v>21377</v>
      </c>
      <c r="E890" t="str">
        <f t="shared" si="27"/>
        <v>"accesoriu special ml lucios 0.50 d14":6.75,</v>
      </c>
    </row>
    <row r="891" spans="1:5">
      <c r="A891" s="500" t="s">
        <v>11282</v>
      </c>
      <c r="B891" s="500" t="s">
        <v>4898</v>
      </c>
      <c r="C891" t="str">
        <f t="shared" si="26"/>
        <v>$ACCES. SPECIAL ML D14$:7.65,</v>
      </c>
      <c r="D891" t="s">
        <v>21378</v>
      </c>
      <c r="E891" t="str">
        <f t="shared" si="27"/>
        <v>"acces. special ml d14":7.65,</v>
      </c>
    </row>
    <row r="892" spans="1:5">
      <c r="A892" s="500" t="s">
        <v>11283</v>
      </c>
      <c r="B892" s="500" t="s">
        <v>4899</v>
      </c>
      <c r="C892" t="str">
        <f t="shared" si="26"/>
        <v>$Accesoriu Special ML Lucios 0.70 D14$:9.30,</v>
      </c>
      <c r="D892" t="s">
        <v>21379</v>
      </c>
      <c r="E892" t="str">
        <f t="shared" si="27"/>
        <v>"accesoriu special ml lucios 0.70 d14":9.30,</v>
      </c>
    </row>
    <row r="893" spans="1:5">
      <c r="A893" s="500" t="s">
        <v>3737</v>
      </c>
      <c r="B893" s="500" t="s">
        <v>12451</v>
      </c>
      <c r="C893" t="str">
        <f t="shared" si="26"/>
        <v>$Accesorii configurabile Lucios 0.75MM D1$:28.00,</v>
      </c>
      <c r="D893" t="s">
        <v>21380</v>
      </c>
      <c r="E893" t="str">
        <f t="shared" si="27"/>
        <v>"accesorii configurabile lucios 0.75mm d1":28.00,</v>
      </c>
    </row>
    <row r="894" spans="1:5">
      <c r="A894" s="500" t="s">
        <v>7081</v>
      </c>
      <c r="B894" s="500" t="s">
        <v>12503</v>
      </c>
      <c r="C894" t="str">
        <f t="shared" si="26"/>
        <v>$ACCES. SPECIAL ML D14 LUCIOS 0.88MM$:42.00,</v>
      </c>
      <c r="D894" t="s">
        <v>21381</v>
      </c>
      <c r="E894" t="str">
        <f t="shared" si="27"/>
        <v>"acces. special ml d14 lucios 0.88mm":42.00,</v>
      </c>
    </row>
    <row r="895" spans="1:5">
      <c r="A895" s="500" t="s">
        <v>7128</v>
      </c>
      <c r="B895" s="500" t="s">
        <v>12505</v>
      </c>
      <c r="C895" t="str">
        <f t="shared" si="26"/>
        <v>$Accesorii config. Lucios 1.00mm D14$:56.00,</v>
      </c>
      <c r="D895" t="s">
        <v>21382</v>
      </c>
      <c r="E895" t="str">
        <f t="shared" si="27"/>
        <v>"accesorii config. lucios 1.00mm d14":56.00,</v>
      </c>
    </row>
    <row r="896" spans="1:5">
      <c r="A896" s="500" t="s">
        <v>12507</v>
      </c>
      <c r="B896" s="500" t="s">
        <v>12508</v>
      </c>
      <c r="C896" t="str">
        <f t="shared" si="26"/>
        <v>$ACCES. SPECIAL ML D14 LUCIOS 1.25MM$:70.00,</v>
      </c>
      <c r="D896" t="s">
        <v>21383</v>
      </c>
      <c r="E896" t="str">
        <f t="shared" si="27"/>
        <v>"acces. special ml d14 lucios 1.25mm":70.00,</v>
      </c>
    </row>
    <row r="897" spans="1:5">
      <c r="A897" s="500" t="s">
        <v>6977</v>
      </c>
      <c r="B897" s="500" t="s">
        <v>4900</v>
      </c>
      <c r="C897" t="str">
        <f t="shared" si="26"/>
        <v>$Accesoriu Special ML MAT 0.40 D14$:5.89,</v>
      </c>
      <c r="D897" t="s">
        <v>21384</v>
      </c>
      <c r="E897" t="str">
        <f t="shared" si="27"/>
        <v>"accesoriu special ml mat 0.40 d14":5.89,</v>
      </c>
    </row>
    <row r="898" spans="1:5">
      <c r="A898" s="500" t="s">
        <v>11284</v>
      </c>
      <c r="B898" s="500" t="s">
        <v>4901</v>
      </c>
      <c r="C898" t="str">
        <f t="shared" ref="C898:C961" si="28">CONCATENATE("$",B898,"$",":",A898,",")</f>
        <v>$Accesoriu Special ML MAT 0.45 D14$:6.73,</v>
      </c>
      <c r="D898" t="s">
        <v>21385</v>
      </c>
      <c r="E898" t="str">
        <f t="shared" ref="E898:E961" si="29">LOWER(D898)</f>
        <v>"accesoriu special ml mat 0.45 d14":6.73,</v>
      </c>
    </row>
    <row r="899" spans="1:5">
      <c r="A899" s="500" t="s">
        <v>11285</v>
      </c>
      <c r="B899" s="500" t="s">
        <v>4902</v>
      </c>
      <c r="C899" t="str">
        <f t="shared" si="28"/>
        <v>$Accesoriu Special ML MAT 0.50 D14$:7.02,</v>
      </c>
      <c r="D899" t="s">
        <v>21386</v>
      </c>
      <c r="E899" t="str">
        <f t="shared" si="29"/>
        <v>"accesoriu special ml mat 0.50 d14":7.02,</v>
      </c>
    </row>
    <row r="900" spans="1:5">
      <c r="A900" s="500" t="s">
        <v>11286</v>
      </c>
      <c r="B900" s="500" t="s">
        <v>4903</v>
      </c>
      <c r="C900" t="str">
        <f t="shared" si="28"/>
        <v>$Accesoriu Special ML MAT 0.60 D14$:7.96,</v>
      </c>
      <c r="D900" t="s">
        <v>21387</v>
      </c>
      <c r="E900" t="str">
        <f t="shared" si="29"/>
        <v>"accesoriu special ml mat 0.60 d14":7.96,</v>
      </c>
    </row>
    <row r="901" spans="1:5">
      <c r="A901" s="500" t="s">
        <v>11287</v>
      </c>
      <c r="B901" s="500" t="s">
        <v>7742</v>
      </c>
      <c r="C901" t="str">
        <f t="shared" si="28"/>
        <v>$ACCESORIU SECIAL CONFIGURABIL D14$:7.33,</v>
      </c>
      <c r="D901" t="s">
        <v>21388</v>
      </c>
      <c r="E901" t="str">
        <f t="shared" si="29"/>
        <v>"accesoriu secial configurabil d14":7.33,</v>
      </c>
    </row>
    <row r="902" spans="1:5">
      <c r="A902" s="500" t="s">
        <v>7743</v>
      </c>
      <c r="B902" s="500" t="s">
        <v>4891</v>
      </c>
      <c r="C902" t="str">
        <f t="shared" si="28"/>
        <v>$Accesoriu Special ML Wood 0.45 D14$:9.11,</v>
      </c>
      <c r="D902" t="s">
        <v>21389</v>
      </c>
      <c r="E902" t="str">
        <f t="shared" si="29"/>
        <v>"accesoriu special ml wood 0.45 d14":9.11,</v>
      </c>
    </row>
    <row r="903" spans="1:5">
      <c r="A903" s="500" t="s">
        <v>11281</v>
      </c>
      <c r="B903" s="500" t="s">
        <v>7433</v>
      </c>
      <c r="C903" t="str">
        <f t="shared" si="28"/>
        <v>$ACCESORIU CONFIGURABIL D14 WOOD 0.50MM$:9.20,</v>
      </c>
      <c r="D903" t="s">
        <v>21390</v>
      </c>
      <c r="E903" t="str">
        <f t="shared" si="29"/>
        <v>"accesoriu configurabil d14 wood 0.50mm":9.20,</v>
      </c>
    </row>
    <row r="904" spans="1:5">
      <c r="A904" s="500" t="s">
        <v>3934</v>
      </c>
      <c r="B904" s="500" t="s">
        <v>4904</v>
      </c>
      <c r="C904" t="str">
        <f t="shared" si="28"/>
        <v>$Accesoriu Special ML ZNC 0.37 D14$:4.43,</v>
      </c>
      <c r="D904" t="s">
        <v>21391</v>
      </c>
      <c r="E904" t="str">
        <f t="shared" si="29"/>
        <v>"accesoriu special ml znc 0.37 d14":4.43,</v>
      </c>
    </row>
    <row r="905" spans="1:5">
      <c r="A905" s="500" t="s">
        <v>11288</v>
      </c>
      <c r="B905" s="500" t="s">
        <v>4905</v>
      </c>
      <c r="C905" t="str">
        <f t="shared" si="28"/>
        <v>$Accesoriu Special ML ZNC 0.40 D14$:4.53,</v>
      </c>
      <c r="D905" t="s">
        <v>21392</v>
      </c>
      <c r="E905" t="str">
        <f t="shared" si="29"/>
        <v>"accesoriu special ml znc 0.40 d14":4.53,</v>
      </c>
    </row>
    <row r="906" spans="1:5">
      <c r="A906" s="500" t="s">
        <v>2940</v>
      </c>
      <c r="B906" s="500" t="s">
        <v>4906</v>
      </c>
      <c r="C906" t="str">
        <f t="shared" si="28"/>
        <v>$Accesoriu Special ML ZNC 0.45 D14$:5.66,</v>
      </c>
      <c r="D906" t="s">
        <v>21393</v>
      </c>
      <c r="E906" t="str">
        <f t="shared" si="29"/>
        <v>"accesoriu special ml znc 0.45 d14":5.66,</v>
      </c>
    </row>
    <row r="907" spans="1:5">
      <c r="A907" s="500" t="s">
        <v>11289</v>
      </c>
      <c r="B907" s="500" t="s">
        <v>4907</v>
      </c>
      <c r="C907" t="str">
        <f t="shared" si="28"/>
        <v>$Accesoriu Special ML ZNC 0.50 D14$:6.18,</v>
      </c>
      <c r="D907" t="s">
        <v>21394</v>
      </c>
      <c r="E907" t="str">
        <f t="shared" si="29"/>
        <v>"accesoriu special ml znc 0.50 d14":6.18,</v>
      </c>
    </row>
    <row r="908" spans="1:5">
      <c r="A908" s="500" t="s">
        <v>11290</v>
      </c>
      <c r="B908" s="500" t="s">
        <v>4908</v>
      </c>
      <c r="C908" t="str">
        <f t="shared" si="28"/>
        <v>$Accesoriu Special ML ZNC 0.60 D14$:7.41,</v>
      </c>
      <c r="D908" t="s">
        <v>21395</v>
      </c>
      <c r="E908" t="str">
        <f t="shared" si="29"/>
        <v>"accesoriu special ml znc 0.60 d14":7.41,</v>
      </c>
    </row>
    <row r="909" spans="1:5">
      <c r="A909" s="500" t="s">
        <v>11291</v>
      </c>
      <c r="B909" s="500" t="s">
        <v>4909</v>
      </c>
      <c r="C909" t="str">
        <f t="shared" si="28"/>
        <v>$Accesoriu Special ML ZNC 0.70 D14$:8.54,</v>
      </c>
      <c r="D909" t="s">
        <v>21396</v>
      </c>
      <c r="E909" t="str">
        <f t="shared" si="29"/>
        <v>"accesoriu special ml znc 0.70 d14":8.54,</v>
      </c>
    </row>
    <row r="910" spans="1:5">
      <c r="A910" s="500" t="s">
        <v>3737</v>
      </c>
      <c r="B910" s="500" t="s">
        <v>12510</v>
      </c>
      <c r="C910" t="str">
        <f t="shared" si="28"/>
        <v>$Acesoriu Special D14 ML ZINCAT 1.00MM$:28.00,</v>
      </c>
      <c r="D910" t="s">
        <v>21397</v>
      </c>
      <c r="E910" t="str">
        <f t="shared" si="29"/>
        <v>"acesoriu special d14 ml zincat 1.00mm":28.00,</v>
      </c>
    </row>
    <row r="911" spans="1:5">
      <c r="A911" s="500" t="s">
        <v>7081</v>
      </c>
      <c r="B911" s="500" t="s">
        <v>12512</v>
      </c>
      <c r="C911" t="str">
        <f t="shared" si="28"/>
        <v>$Accesorii Configurabile Zincat 1.50MM$:42.00,</v>
      </c>
      <c r="D911" t="s">
        <v>21398</v>
      </c>
      <c r="E911" t="str">
        <f t="shared" si="29"/>
        <v>"accesorii configurabile zincat 1.50mm":42.00,</v>
      </c>
    </row>
    <row r="912" spans="1:5">
      <c r="A912" s="500" t="s">
        <v>11120</v>
      </c>
      <c r="B912" s="500" t="s">
        <v>11008</v>
      </c>
      <c r="C912" t="str">
        <f t="shared" si="28"/>
        <v>$Accesoriu Special ML RAL 8003 0.45 D15$:9.74,</v>
      </c>
      <c r="D912" t="s">
        <v>21399</v>
      </c>
      <c r="E912" t="str">
        <f t="shared" si="29"/>
        <v>"accesoriu special ml ral 8003 0.45 d15":9.74,</v>
      </c>
    </row>
    <row r="913" spans="1:5">
      <c r="A913" s="500" t="s">
        <v>11292</v>
      </c>
      <c r="B913" s="500" t="s">
        <v>7745</v>
      </c>
      <c r="C913" t="str">
        <f t="shared" si="28"/>
        <v>$Accesoriu Special ML DPL D15$:7.95,</v>
      </c>
      <c r="D913" t="s">
        <v>21400</v>
      </c>
      <c r="E913" t="str">
        <f t="shared" si="29"/>
        <v>"accesoriu special ml dpl d15":7.95,</v>
      </c>
    </row>
    <row r="914" spans="1:5">
      <c r="A914" s="500" t="s">
        <v>11293</v>
      </c>
      <c r="B914" s="500" t="s">
        <v>4911</v>
      </c>
      <c r="C914" t="str">
        <f t="shared" si="28"/>
        <v>$Accesoriu Special ML DPL 0.60 D15$:11.85,</v>
      </c>
      <c r="D914" t="s">
        <v>21401</v>
      </c>
      <c r="E914" t="str">
        <f t="shared" si="29"/>
        <v>"accesoriu special ml dpl 0.60 d15":11.85,</v>
      </c>
    </row>
    <row r="915" spans="1:5">
      <c r="A915" s="500" t="s">
        <v>10991</v>
      </c>
      <c r="B915" s="500" t="s">
        <v>7747</v>
      </c>
      <c r="C915" t="str">
        <f t="shared" si="28"/>
        <v>$Accesoriu Special ML DPM D15$:8.28,</v>
      </c>
      <c r="D915" t="s">
        <v>21402</v>
      </c>
      <c r="E915" t="str">
        <f t="shared" si="29"/>
        <v>"accesoriu special ml dpm d15":8.28,</v>
      </c>
    </row>
    <row r="916" spans="1:5">
      <c r="A916" s="500" t="s">
        <v>7434</v>
      </c>
      <c r="B916" s="500" t="s">
        <v>4912</v>
      </c>
      <c r="C916" t="str">
        <f t="shared" si="28"/>
        <v>$Accesoriu Special ML DPM 0.60 D15$:16.91,</v>
      </c>
      <c r="D916" t="s">
        <v>21403</v>
      </c>
      <c r="E916" t="str">
        <f t="shared" si="29"/>
        <v>"accesoriu special ml dpm 0.60 d15":16.91,</v>
      </c>
    </row>
    <row r="917" spans="1:5">
      <c r="A917" s="500" t="s">
        <v>11294</v>
      </c>
      <c r="B917" s="500" t="s">
        <v>4913</v>
      </c>
      <c r="C917" t="str">
        <f t="shared" si="28"/>
        <v>$Accesoriu Special ML GDM 0.60 D15$:9.86,</v>
      </c>
      <c r="D917" t="s">
        <v>21404</v>
      </c>
      <c r="E917" t="str">
        <f t="shared" si="29"/>
        <v>"accesoriu special ml gdm 0.60 d15":9.86,</v>
      </c>
    </row>
    <row r="918" spans="1:5">
      <c r="A918" s="500" t="s">
        <v>3931</v>
      </c>
      <c r="B918" s="500" t="s">
        <v>4914</v>
      </c>
      <c r="C918" t="str">
        <f t="shared" si="28"/>
        <v>$Accesoriu Special ML Lucios 0.40 D15$:5.78,</v>
      </c>
      <c r="D918" t="s">
        <v>21405</v>
      </c>
      <c r="E918" t="str">
        <f t="shared" si="29"/>
        <v>"accesoriu special ml lucios 0.40 d15":5.78,</v>
      </c>
    </row>
    <row r="919" spans="1:5">
      <c r="A919" s="500" t="s">
        <v>11295</v>
      </c>
      <c r="B919" s="500" t="s">
        <v>4915</v>
      </c>
      <c r="C919" t="str">
        <f t="shared" si="28"/>
        <v>$Accesoriu Special ML Lucios 0.45 D15$:6.74,</v>
      </c>
      <c r="D919" t="s">
        <v>21406</v>
      </c>
      <c r="E919" t="str">
        <f t="shared" si="29"/>
        <v>"accesoriu special ml lucios 0.45 d15":6.74,</v>
      </c>
    </row>
    <row r="920" spans="1:5">
      <c r="A920" s="500" t="s">
        <v>11115</v>
      </c>
      <c r="B920" s="500" t="s">
        <v>4916</v>
      </c>
      <c r="C920" t="str">
        <f t="shared" si="28"/>
        <v>$Accesoriu Special ML Lucios 0.50 D15$:7.23,</v>
      </c>
      <c r="D920" t="s">
        <v>21407</v>
      </c>
      <c r="E920" t="str">
        <f t="shared" si="29"/>
        <v>"accesoriu special ml lucios 0.50 d15":7.23,</v>
      </c>
    </row>
    <row r="921" spans="1:5">
      <c r="A921" s="500" t="s">
        <v>3936</v>
      </c>
      <c r="B921" s="500" t="s">
        <v>4917</v>
      </c>
      <c r="C921" t="str">
        <f t="shared" si="28"/>
        <v>$ACCES. SPECIAL ML D15$:8.19,</v>
      </c>
      <c r="D921" t="s">
        <v>21408</v>
      </c>
      <c r="E921" t="str">
        <f t="shared" si="29"/>
        <v>"acces. special ml d15":8.19,</v>
      </c>
    </row>
    <row r="922" spans="1:5">
      <c r="A922" s="500" t="s">
        <v>6978</v>
      </c>
      <c r="B922" s="500" t="s">
        <v>4918</v>
      </c>
      <c r="C922" t="str">
        <f t="shared" si="28"/>
        <v>$Accesoriu Special ML Lucios 0.70 D15$:9.96,</v>
      </c>
      <c r="D922" t="s">
        <v>21409</v>
      </c>
      <c r="E922" t="str">
        <f t="shared" si="29"/>
        <v>"accesoriu special ml lucios 0.70 d15":9.96,</v>
      </c>
    </row>
    <row r="923" spans="1:5">
      <c r="A923" s="500" t="s">
        <v>6910</v>
      </c>
      <c r="B923" s="500" t="s">
        <v>12451</v>
      </c>
      <c r="C923" t="str">
        <f t="shared" si="28"/>
        <v>$Accesorii configurabile Lucios 0.75MM D1$:30.00,</v>
      </c>
      <c r="D923" t="s">
        <v>21410</v>
      </c>
      <c r="E923" t="str">
        <f t="shared" si="29"/>
        <v>"accesorii configurabile lucios 0.75mm d1":30.00,</v>
      </c>
    </row>
    <row r="924" spans="1:5">
      <c r="A924" s="500" t="s">
        <v>3961</v>
      </c>
      <c r="B924" s="500" t="s">
        <v>12515</v>
      </c>
      <c r="C924" t="str">
        <f t="shared" si="28"/>
        <v>$ACCES. SPECIAL ML D15 LUCIOS 0.88MM$:45.00,</v>
      </c>
      <c r="D924" t="s">
        <v>21411</v>
      </c>
      <c r="E924" t="str">
        <f t="shared" si="29"/>
        <v>"acces. special ml d15 lucios 0.88mm":45.00,</v>
      </c>
    </row>
    <row r="925" spans="1:5">
      <c r="A925" s="500" t="s">
        <v>7133</v>
      </c>
      <c r="B925" s="500" t="s">
        <v>12517</v>
      </c>
      <c r="C925" t="str">
        <f t="shared" si="28"/>
        <v>$Accesorii config. Lucios 1.00mm D15$:60.00,</v>
      </c>
      <c r="D925" t="s">
        <v>21412</v>
      </c>
      <c r="E925" t="str">
        <f t="shared" si="29"/>
        <v>"accesorii config. lucios 1.00mm d15":60.00,</v>
      </c>
    </row>
    <row r="926" spans="1:5">
      <c r="A926" s="500" t="s">
        <v>12519</v>
      </c>
      <c r="B926" s="500" t="s">
        <v>12520</v>
      </c>
      <c r="C926" t="str">
        <f t="shared" si="28"/>
        <v>$ACCES. SPECIAL ML D15 LUCIOS 1.25MM$:75.00,</v>
      </c>
      <c r="D926" t="s">
        <v>21413</v>
      </c>
      <c r="E926" t="str">
        <f t="shared" si="29"/>
        <v>"acces. special ml d15 lucios 1.25mm":75.00,</v>
      </c>
    </row>
    <row r="927" spans="1:5">
      <c r="A927" s="500" t="s">
        <v>11296</v>
      </c>
      <c r="B927" s="500" t="s">
        <v>4919</v>
      </c>
      <c r="C927" t="str">
        <f t="shared" si="28"/>
        <v>$Accesoriu Special ML MAT 0.40 D15$:6.31,</v>
      </c>
      <c r="D927" t="s">
        <v>21414</v>
      </c>
      <c r="E927" t="str">
        <f t="shared" si="29"/>
        <v>"accesoriu special ml mat 0.40 d15":6.31,</v>
      </c>
    </row>
    <row r="928" spans="1:5">
      <c r="A928" s="500" t="s">
        <v>11297</v>
      </c>
      <c r="B928" s="500" t="s">
        <v>4920</v>
      </c>
      <c r="C928" t="str">
        <f t="shared" si="28"/>
        <v>$Accesoriu Special ML MAT 0.45 D15$:7.21,</v>
      </c>
      <c r="D928" t="s">
        <v>21415</v>
      </c>
      <c r="E928" t="str">
        <f t="shared" si="29"/>
        <v>"accesoriu special ml mat 0.45 d15":7.21,</v>
      </c>
    </row>
    <row r="929" spans="1:5">
      <c r="A929" s="500" t="s">
        <v>3862</v>
      </c>
      <c r="B929" s="500" t="s">
        <v>4921</v>
      </c>
      <c r="C929" t="str">
        <f t="shared" si="28"/>
        <v>$Accesoriu Special ML MAT 0.50 D15$:7.52,</v>
      </c>
      <c r="D929" t="s">
        <v>21416</v>
      </c>
      <c r="E929" t="str">
        <f t="shared" si="29"/>
        <v>"accesoriu special ml mat 0.50 d15":7.52,</v>
      </c>
    </row>
    <row r="930" spans="1:5">
      <c r="A930" s="500" t="s">
        <v>11298</v>
      </c>
      <c r="B930" s="500" t="s">
        <v>4922</v>
      </c>
      <c r="C930" t="str">
        <f t="shared" si="28"/>
        <v>$Accesoriu Special ML MAT 0.60 D15$:8.53,</v>
      </c>
      <c r="D930" t="s">
        <v>21417</v>
      </c>
      <c r="E930" t="str">
        <f t="shared" si="29"/>
        <v>"accesoriu special ml mat 0.60 d15":8.53,</v>
      </c>
    </row>
    <row r="931" spans="1:5">
      <c r="A931" s="500" t="s">
        <v>11299</v>
      </c>
      <c r="B931" s="500" t="s">
        <v>7749</v>
      </c>
      <c r="C931" t="str">
        <f t="shared" si="28"/>
        <v>$ACCESORIU SECIAL CONFIGURABIL D15$:7.85,</v>
      </c>
      <c r="D931" t="s">
        <v>21418</v>
      </c>
      <c r="E931" t="str">
        <f t="shared" si="29"/>
        <v>"accesoriu secial configurabil d15":7.85,</v>
      </c>
    </row>
    <row r="932" spans="1:5">
      <c r="A932" s="500" t="s">
        <v>11300</v>
      </c>
      <c r="B932" s="500" t="s">
        <v>4910</v>
      </c>
      <c r="C932" t="str">
        <f t="shared" si="28"/>
        <v>$Accesoriu Special ML Wood 0.45 D15$:9.76,</v>
      </c>
      <c r="D932" t="s">
        <v>21419</v>
      </c>
      <c r="E932" t="str">
        <f t="shared" si="29"/>
        <v>"accesoriu special ml wood 0.45 d15":9.76,</v>
      </c>
    </row>
    <row r="933" spans="1:5">
      <c r="A933" s="500" t="s">
        <v>11294</v>
      </c>
      <c r="B933" s="500" t="s">
        <v>7436</v>
      </c>
      <c r="C933" t="str">
        <f t="shared" si="28"/>
        <v>$ACCESORIU CONFIGURABIL D15 WOOD 0.50MM$:9.86,</v>
      </c>
      <c r="D933" t="s">
        <v>21420</v>
      </c>
      <c r="E933" t="str">
        <f t="shared" si="29"/>
        <v>"accesoriu configurabil d15 wood 0.50mm":9.86,</v>
      </c>
    </row>
    <row r="934" spans="1:5">
      <c r="A934" s="500" t="s">
        <v>6979</v>
      </c>
      <c r="B934" s="500" t="s">
        <v>4923</v>
      </c>
      <c r="C934" t="str">
        <f t="shared" si="28"/>
        <v>$Accesoriu Special ML ZNC 0.37 D15$:4.75,</v>
      </c>
      <c r="D934" t="s">
        <v>21421</v>
      </c>
      <c r="E934" t="str">
        <f t="shared" si="29"/>
        <v>"accesoriu special ml znc 0.37 d15":4.75,</v>
      </c>
    </row>
    <row r="935" spans="1:5">
      <c r="A935" s="500" t="s">
        <v>3932</v>
      </c>
      <c r="B935" s="500" t="s">
        <v>4924</v>
      </c>
      <c r="C935" t="str">
        <f t="shared" si="28"/>
        <v>$Accesoriu Special ML ZNC 0.40 D15$:4.85,</v>
      </c>
      <c r="D935" t="s">
        <v>21422</v>
      </c>
      <c r="E935" t="str">
        <f t="shared" si="29"/>
        <v>"accesoriu special ml znc 0.40 d15":4.85,</v>
      </c>
    </row>
    <row r="936" spans="1:5">
      <c r="A936" s="500" t="s">
        <v>3866</v>
      </c>
      <c r="B936" s="500" t="s">
        <v>4925</v>
      </c>
      <c r="C936" t="str">
        <f t="shared" si="28"/>
        <v>$Accesoriu Special ML ZNC 0.45 D15$:6.06,</v>
      </c>
      <c r="D936" t="s">
        <v>21423</v>
      </c>
      <c r="E936" t="str">
        <f t="shared" si="29"/>
        <v>"accesoriu special ml znc 0.45 d15":6.06,</v>
      </c>
    </row>
    <row r="937" spans="1:5">
      <c r="A937" s="500" t="s">
        <v>6980</v>
      </c>
      <c r="B937" s="500" t="s">
        <v>4926</v>
      </c>
      <c r="C937" t="str">
        <f t="shared" si="28"/>
        <v>$Accesoriu Special ML ZNC 0.50 D15$:6.62,</v>
      </c>
      <c r="D937" t="s">
        <v>21424</v>
      </c>
      <c r="E937" t="str">
        <f t="shared" si="29"/>
        <v>"accesoriu special ml znc 0.50 d15":6.62,</v>
      </c>
    </row>
    <row r="938" spans="1:5">
      <c r="A938" s="500" t="s">
        <v>6981</v>
      </c>
      <c r="B938" s="500" t="s">
        <v>4927</v>
      </c>
      <c r="C938" t="str">
        <f t="shared" si="28"/>
        <v>$Accesoriu Special ML ZNC 0.60 D15$:7.94,</v>
      </c>
      <c r="D938" t="s">
        <v>21425</v>
      </c>
      <c r="E938" t="str">
        <f t="shared" si="29"/>
        <v>"accesoriu special ml znc 0.60 d15":7.94,</v>
      </c>
    </row>
    <row r="939" spans="1:5">
      <c r="A939" s="500" t="s">
        <v>11301</v>
      </c>
      <c r="B939" s="500" t="s">
        <v>4928</v>
      </c>
      <c r="C939" t="str">
        <f t="shared" si="28"/>
        <v>$Accesoriu Special ML ZNC 0.70 D15$:9.15,</v>
      </c>
      <c r="D939" t="s">
        <v>21426</v>
      </c>
      <c r="E939" t="str">
        <f t="shared" si="29"/>
        <v>"accesoriu special ml znc 0.70 d15":9.15,</v>
      </c>
    </row>
    <row r="940" spans="1:5">
      <c r="A940" s="500" t="s">
        <v>6910</v>
      </c>
      <c r="B940" s="500" t="s">
        <v>12522</v>
      </c>
      <c r="C940" t="str">
        <f t="shared" si="28"/>
        <v>$Acesoriu Special D15 ML ZINCAT 1.00MM$:30.00,</v>
      </c>
      <c r="D940" t="s">
        <v>21427</v>
      </c>
      <c r="E940" t="str">
        <f t="shared" si="29"/>
        <v>"acesoriu special d15 ml zincat 1.00mm":30.00,</v>
      </c>
    </row>
    <row r="941" spans="1:5">
      <c r="A941" s="500" t="s">
        <v>3961</v>
      </c>
      <c r="B941" s="500" t="s">
        <v>12524</v>
      </c>
      <c r="C941" t="str">
        <f t="shared" si="28"/>
        <v>$Accesorii Configurabile Zincat 1.50MM 15$:45.00,</v>
      </c>
      <c r="D941" t="s">
        <v>21428</v>
      </c>
      <c r="E941" t="str">
        <f t="shared" si="29"/>
        <v>"accesorii configurabile zincat 1.50mm 15":45.00,</v>
      </c>
    </row>
    <row r="942" spans="1:5">
      <c r="A942" s="500" t="s">
        <v>3869</v>
      </c>
      <c r="B942" s="500" t="s">
        <v>11009</v>
      </c>
      <c r="C942" t="str">
        <f t="shared" si="28"/>
        <v>$Accesoriu Special ML RAL 8003 0.45 D16$:10.39,</v>
      </c>
      <c r="D942" t="s">
        <v>21429</v>
      </c>
      <c r="E942" t="str">
        <f t="shared" si="29"/>
        <v>"accesoriu special ml ral 8003 0.45 d16":10.39,</v>
      </c>
    </row>
    <row r="943" spans="1:5">
      <c r="A943" s="500" t="s">
        <v>11302</v>
      </c>
      <c r="B943" s="500" t="s">
        <v>7751</v>
      </c>
      <c r="C943" t="str">
        <f t="shared" si="28"/>
        <v>$Accesoriu Special ML DPL D16$:8.48,</v>
      </c>
      <c r="D943" t="s">
        <v>21430</v>
      </c>
      <c r="E943" t="str">
        <f t="shared" si="29"/>
        <v>"accesoriu special ml dpl d16":8.48,</v>
      </c>
    </row>
    <row r="944" spans="1:5">
      <c r="A944" s="500" t="s">
        <v>7437</v>
      </c>
      <c r="B944" s="500" t="s">
        <v>4930</v>
      </c>
      <c r="C944" t="str">
        <f t="shared" si="28"/>
        <v>$Accesoriu Special ML DPL 0.60 D16$:12.64,</v>
      </c>
      <c r="D944" t="s">
        <v>21431</v>
      </c>
      <c r="E944" t="str">
        <f t="shared" si="29"/>
        <v>"accesoriu special ml dpl 0.60 d16":12.64,</v>
      </c>
    </row>
    <row r="945" spans="1:5">
      <c r="A945" s="500" t="s">
        <v>7000</v>
      </c>
      <c r="B945" s="500" t="s">
        <v>7753</v>
      </c>
      <c r="C945" t="str">
        <f t="shared" si="28"/>
        <v>$Accesoriu Special ML DPM D16$:8.83,</v>
      </c>
      <c r="D945" t="s">
        <v>21432</v>
      </c>
      <c r="E945" t="str">
        <f t="shared" si="29"/>
        <v>"accesoriu special ml dpm d16":8.83,</v>
      </c>
    </row>
    <row r="946" spans="1:5">
      <c r="A946" s="500" t="s">
        <v>11303</v>
      </c>
      <c r="B946" s="500" t="s">
        <v>4931</v>
      </c>
      <c r="C946" t="str">
        <f t="shared" si="28"/>
        <v>$Accesoriu Special ML DPM 0.60 D16$:18.04,</v>
      </c>
      <c r="D946" t="s">
        <v>21433</v>
      </c>
      <c r="E946" t="str">
        <f t="shared" si="29"/>
        <v>"accesoriu special ml dpm 0.60 d16":18.04,</v>
      </c>
    </row>
    <row r="947" spans="1:5">
      <c r="A947" s="500" t="s">
        <v>11304</v>
      </c>
      <c r="B947" s="500" t="s">
        <v>4932</v>
      </c>
      <c r="C947" t="str">
        <f t="shared" si="28"/>
        <v>$Accesoriu Special ML GDM 0.60 D16$:10.52,</v>
      </c>
      <c r="D947" t="s">
        <v>21434</v>
      </c>
      <c r="E947" t="str">
        <f t="shared" si="29"/>
        <v>"accesoriu special ml gdm 0.60 d16":10.52,</v>
      </c>
    </row>
    <row r="948" spans="1:5">
      <c r="A948" s="500" t="s">
        <v>11052</v>
      </c>
      <c r="B948" s="500" t="s">
        <v>4933</v>
      </c>
      <c r="C948" t="str">
        <f t="shared" si="28"/>
        <v>$Accesoriu Special ML Lucios 0.40 D16$:6.17,</v>
      </c>
      <c r="D948" t="s">
        <v>21435</v>
      </c>
      <c r="E948" t="str">
        <f t="shared" si="29"/>
        <v>"accesoriu special ml lucios 0.40 d16":6.17,</v>
      </c>
    </row>
    <row r="949" spans="1:5">
      <c r="A949" s="500" t="s">
        <v>11174</v>
      </c>
      <c r="B949" s="500" t="s">
        <v>4934</v>
      </c>
      <c r="C949" t="str">
        <f t="shared" si="28"/>
        <v>$Accesoriu Special ML Lucios 0.45 D16$:7.19,</v>
      </c>
      <c r="D949" t="s">
        <v>21436</v>
      </c>
      <c r="E949" t="str">
        <f t="shared" si="29"/>
        <v>"accesoriu special ml lucios 0.45 d16":7.19,</v>
      </c>
    </row>
    <row r="950" spans="1:5">
      <c r="A950" s="500" t="s">
        <v>6982</v>
      </c>
      <c r="B950" s="500" t="s">
        <v>4935</v>
      </c>
      <c r="C950" t="str">
        <f t="shared" si="28"/>
        <v>$Accesoriu Special ML Lucios 0.50 D16$:7.71,</v>
      </c>
      <c r="D950" t="s">
        <v>21437</v>
      </c>
      <c r="E950" t="str">
        <f t="shared" si="29"/>
        <v>"accesoriu special ml lucios 0.50 d16":7.71,</v>
      </c>
    </row>
    <row r="951" spans="1:5">
      <c r="A951" s="500" t="s">
        <v>11305</v>
      </c>
      <c r="B951" s="500" t="s">
        <v>4936</v>
      </c>
      <c r="C951" t="str">
        <f t="shared" si="28"/>
        <v>$ACCES. SPECIAL ML D16$:8.74,</v>
      </c>
      <c r="D951" t="s">
        <v>21438</v>
      </c>
      <c r="E951" t="str">
        <f t="shared" si="29"/>
        <v>"acces. special ml d16":8.74,</v>
      </c>
    </row>
    <row r="952" spans="1:5">
      <c r="A952" s="500" t="s">
        <v>6983</v>
      </c>
      <c r="B952" s="500" t="s">
        <v>4937</v>
      </c>
      <c r="C952" t="str">
        <f t="shared" si="28"/>
        <v>$Accesoriu Special ML Lucios 0.70 D16$:10.63,</v>
      </c>
      <c r="D952" t="s">
        <v>21439</v>
      </c>
      <c r="E952" t="str">
        <f t="shared" si="29"/>
        <v>"accesoriu special ml lucios 0.70 d16":10.63,</v>
      </c>
    </row>
    <row r="953" spans="1:5">
      <c r="A953" s="500" t="s">
        <v>3731</v>
      </c>
      <c r="B953" s="500" t="s">
        <v>12451</v>
      </c>
      <c r="C953" t="str">
        <f t="shared" si="28"/>
        <v>$Accesorii configurabile Lucios 0.75MM D1$:32.00,</v>
      </c>
      <c r="D953" t="s">
        <v>21440</v>
      </c>
      <c r="E953" t="str">
        <f t="shared" si="29"/>
        <v>"accesorii configurabile lucios 0.75mm d1":32.00,</v>
      </c>
    </row>
    <row r="954" spans="1:5">
      <c r="A954" s="500" t="s">
        <v>12480</v>
      </c>
      <c r="B954" s="500" t="s">
        <v>12527</v>
      </c>
      <c r="C954" t="str">
        <f t="shared" si="28"/>
        <v>$ACCES. SPECIAL ML D16 LUCIOS 0.88MM$:48.00,</v>
      </c>
      <c r="D954" t="s">
        <v>21441</v>
      </c>
      <c r="E954" t="str">
        <f t="shared" si="29"/>
        <v>"acces. special ml d16 lucios 0.88mm":48.00,</v>
      </c>
    </row>
    <row r="955" spans="1:5">
      <c r="A955" s="500" t="s">
        <v>12529</v>
      </c>
      <c r="B955" s="500" t="s">
        <v>12530</v>
      </c>
      <c r="C955" t="str">
        <f t="shared" si="28"/>
        <v>$Accesorii config. Lucios 1.00mm D16$:64.00,</v>
      </c>
      <c r="D955" t="s">
        <v>21442</v>
      </c>
      <c r="E955" t="str">
        <f t="shared" si="29"/>
        <v>"accesorii config. lucios 1.00mm d16":64.00,</v>
      </c>
    </row>
    <row r="956" spans="1:5">
      <c r="A956" s="500" t="s">
        <v>12532</v>
      </c>
      <c r="B956" s="500" t="s">
        <v>12533</v>
      </c>
      <c r="C956" t="str">
        <f t="shared" si="28"/>
        <v>$ACCES. SPECIAL ML D16 LUCIOS 1.25MM$:80.00,</v>
      </c>
      <c r="D956" t="s">
        <v>21443</v>
      </c>
      <c r="E956" t="str">
        <f t="shared" si="29"/>
        <v>"acces. special ml d16 lucios 1.25mm":80.00,</v>
      </c>
    </row>
    <row r="957" spans="1:5">
      <c r="A957" s="500" t="s">
        <v>11284</v>
      </c>
      <c r="B957" s="500" t="s">
        <v>4938</v>
      </c>
      <c r="C957" t="str">
        <f t="shared" si="28"/>
        <v>$Accesoriu Special ML MAT 0.40 D16$:6.73,</v>
      </c>
      <c r="D957" t="s">
        <v>21444</v>
      </c>
      <c r="E957" t="str">
        <f t="shared" si="29"/>
        <v>"accesoriu special ml mat 0.40 d16":6.73,</v>
      </c>
    </row>
    <row r="958" spans="1:5">
      <c r="A958" s="500" t="s">
        <v>3884</v>
      </c>
      <c r="B958" s="500" t="s">
        <v>4939</v>
      </c>
      <c r="C958" t="str">
        <f t="shared" si="28"/>
        <v>$Accesoriu Special ML MAT 0.45 D16$:7.69,</v>
      </c>
      <c r="D958" t="s">
        <v>21445</v>
      </c>
      <c r="E958" t="str">
        <f t="shared" si="29"/>
        <v>"accesoriu special ml mat 0.45 d16":7.69,</v>
      </c>
    </row>
    <row r="959" spans="1:5">
      <c r="A959" s="500" t="s">
        <v>11306</v>
      </c>
      <c r="B959" s="500" t="s">
        <v>4940</v>
      </c>
      <c r="C959" t="str">
        <f t="shared" si="28"/>
        <v>$Accesoriu Special ML MAT 0.50 D16$:8.02,</v>
      </c>
      <c r="D959" t="s">
        <v>21446</v>
      </c>
      <c r="E959" t="str">
        <f t="shared" si="29"/>
        <v>"accesoriu special ml mat 0.50 d16":8.02,</v>
      </c>
    </row>
    <row r="960" spans="1:5">
      <c r="A960" s="500" t="s">
        <v>3489</v>
      </c>
      <c r="B960" s="500" t="s">
        <v>4941</v>
      </c>
      <c r="C960" t="str">
        <f t="shared" si="28"/>
        <v>$Accesoriu Special ML MAT 0.60 D16$:9.09,</v>
      </c>
      <c r="D960" t="s">
        <v>21447</v>
      </c>
      <c r="E960" t="str">
        <f t="shared" si="29"/>
        <v>"accesoriu special ml mat 0.60 d16":9.09,</v>
      </c>
    </row>
    <row r="961" spans="1:5">
      <c r="A961" s="500" t="s">
        <v>11307</v>
      </c>
      <c r="B961" s="500" t="s">
        <v>7755</v>
      </c>
      <c r="C961" t="str">
        <f t="shared" si="28"/>
        <v>$ACCESORIU SECIAL CONFIGURABIL D16$:8.37,</v>
      </c>
      <c r="D961" t="s">
        <v>21448</v>
      </c>
      <c r="E961" t="str">
        <f t="shared" si="29"/>
        <v>"accesoriu secial configurabil d16":8.37,</v>
      </c>
    </row>
    <row r="962" spans="1:5">
      <c r="A962" s="500" t="s">
        <v>11308</v>
      </c>
      <c r="B962" s="500" t="s">
        <v>4929</v>
      </c>
      <c r="C962" t="str">
        <f t="shared" ref="C962:C1025" si="30">CONCATENATE("$",B962,"$",":",A962,",")</f>
        <v>$Accesoriu Special ML Wood 0.45 D16$:10.41,</v>
      </c>
      <c r="D962" t="s">
        <v>21449</v>
      </c>
      <c r="E962" t="str">
        <f t="shared" ref="E962:E1025" si="31">LOWER(D962)</f>
        <v>"accesoriu special ml wood 0.45 d16":10.41,</v>
      </c>
    </row>
    <row r="963" spans="1:5">
      <c r="A963" s="500" t="s">
        <v>11304</v>
      </c>
      <c r="B963" s="500" t="s">
        <v>7439</v>
      </c>
      <c r="C963" t="str">
        <f t="shared" si="30"/>
        <v>$ACCESORIU CONFIGURABIL D16 WOOD 0.50MM$:10.52,</v>
      </c>
      <c r="D963" t="s">
        <v>21450</v>
      </c>
      <c r="E963" t="str">
        <f t="shared" si="31"/>
        <v>"accesoriu configurabil d16 wood 0.50mm":10.52,</v>
      </c>
    </row>
    <row r="964" spans="1:5">
      <c r="A964" s="500" t="s">
        <v>11309</v>
      </c>
      <c r="B964" s="500" t="s">
        <v>4942</v>
      </c>
      <c r="C964" t="str">
        <f t="shared" si="30"/>
        <v>$Accesoriu Special ML ZNC 0.37 D16$:5.07,</v>
      </c>
      <c r="D964" t="s">
        <v>21451</v>
      </c>
      <c r="E964" t="str">
        <f t="shared" si="31"/>
        <v>"accesoriu special ml znc 0.37 d16":5.07,</v>
      </c>
    </row>
    <row r="965" spans="1:5">
      <c r="A965" s="500" t="s">
        <v>11310</v>
      </c>
      <c r="B965" s="500" t="s">
        <v>4943</v>
      </c>
      <c r="C965" t="str">
        <f t="shared" si="30"/>
        <v>$Accesoriu Special ML ZNC 0.40 D16$:5.17,</v>
      </c>
      <c r="D965" t="s">
        <v>21452</v>
      </c>
      <c r="E965" t="str">
        <f t="shared" si="31"/>
        <v>"accesoriu special ml znc 0.40 d16":5.17,</v>
      </c>
    </row>
    <row r="966" spans="1:5">
      <c r="A966" s="500" t="s">
        <v>11311</v>
      </c>
      <c r="B966" s="500" t="s">
        <v>4944</v>
      </c>
      <c r="C966" t="str">
        <f t="shared" si="30"/>
        <v>$Accesoriu Special ML ZNC 0.45 D16$:6.47,</v>
      </c>
      <c r="D966" t="s">
        <v>21453</v>
      </c>
      <c r="E966" t="str">
        <f t="shared" si="31"/>
        <v>"accesoriu special ml znc 0.45 d16":6.47,</v>
      </c>
    </row>
    <row r="967" spans="1:5">
      <c r="A967" s="500" t="s">
        <v>11312</v>
      </c>
      <c r="B967" s="500" t="s">
        <v>4945</v>
      </c>
      <c r="C967" t="str">
        <f t="shared" si="30"/>
        <v>$Accesoriu Special ML ZNC 0.50 D16$:7.06,</v>
      </c>
      <c r="D967" t="s">
        <v>21454</v>
      </c>
      <c r="E967" t="str">
        <f t="shared" si="31"/>
        <v>"accesoriu special ml znc 0.50 d16":7.06,</v>
      </c>
    </row>
    <row r="968" spans="1:5">
      <c r="A968" s="500" t="s">
        <v>6984</v>
      </c>
      <c r="B968" s="500" t="s">
        <v>4946</v>
      </c>
      <c r="C968" t="str">
        <f t="shared" si="30"/>
        <v>$Accesoriu Special ML ZNC 0.60 D16$:8.47,</v>
      </c>
      <c r="D968" t="s">
        <v>21455</v>
      </c>
      <c r="E968" t="str">
        <f t="shared" si="31"/>
        <v>"accesoriu special ml znc 0.60 d16":8.47,</v>
      </c>
    </row>
    <row r="969" spans="1:5">
      <c r="A969" s="500" t="s">
        <v>11300</v>
      </c>
      <c r="B969" s="500" t="s">
        <v>4947</v>
      </c>
      <c r="C969" t="str">
        <f t="shared" si="30"/>
        <v>$Accesoriu Special ML ZNC 0.70 D16$:9.76,</v>
      </c>
      <c r="D969" t="s">
        <v>21456</v>
      </c>
      <c r="E969" t="str">
        <f t="shared" si="31"/>
        <v>"accesoriu special ml znc 0.70 d16":9.76,</v>
      </c>
    </row>
    <row r="970" spans="1:5">
      <c r="A970" s="500" t="s">
        <v>3731</v>
      </c>
      <c r="B970" s="500" t="s">
        <v>12535</v>
      </c>
      <c r="C970" t="str">
        <f t="shared" si="30"/>
        <v>$Acesoriu Special D16 ML ZINCAT 1.00MM$:32.00,</v>
      </c>
      <c r="D970" t="s">
        <v>21457</v>
      </c>
      <c r="E970" t="str">
        <f t="shared" si="31"/>
        <v>"acesoriu special d16 ml zincat 1.00mm":32.00,</v>
      </c>
    </row>
    <row r="971" spans="1:5">
      <c r="A971" s="500" t="s">
        <v>12480</v>
      </c>
      <c r="B971" s="500" t="s">
        <v>12537</v>
      </c>
      <c r="C971" t="str">
        <f t="shared" si="30"/>
        <v>$Acesoriu Special D16 ML ZINCAT 1.50MM$:48.00,</v>
      </c>
      <c r="D971" t="s">
        <v>21458</v>
      </c>
      <c r="E971" t="str">
        <f t="shared" si="31"/>
        <v>"acesoriu special d16 ml zincat 1.50mm":48.00,</v>
      </c>
    </row>
    <row r="972" spans="1:5">
      <c r="A972" s="500" t="s">
        <v>6985</v>
      </c>
      <c r="B972" s="500" t="s">
        <v>11010</v>
      </c>
      <c r="C972" t="str">
        <f t="shared" si="30"/>
        <v>$Accesoriu Special ML RAL 8003 0.45 D17$:11.04,</v>
      </c>
      <c r="D972" t="s">
        <v>21459</v>
      </c>
      <c r="E972" t="str">
        <f t="shared" si="31"/>
        <v>"accesoriu special ml ral 8003 0.45 d17":11.04,</v>
      </c>
    </row>
    <row r="973" spans="1:5">
      <c r="A973" s="500" t="s">
        <v>11313</v>
      </c>
      <c r="B973" s="500" t="s">
        <v>7757</v>
      </c>
      <c r="C973" t="str">
        <f t="shared" si="30"/>
        <v>$Accesoriu Special ML DPL D17$:9.01,</v>
      </c>
      <c r="D973" t="s">
        <v>21460</v>
      </c>
      <c r="E973" t="str">
        <f t="shared" si="31"/>
        <v>"accesoriu special ml dpl d17":9.01,</v>
      </c>
    </row>
    <row r="974" spans="1:5">
      <c r="A974" s="500" t="s">
        <v>7440</v>
      </c>
      <c r="B974" s="500" t="s">
        <v>4949</v>
      </c>
      <c r="C974" t="str">
        <f t="shared" si="30"/>
        <v>$Accesoriu Special ML DPL 0.60 D17$:13.43,</v>
      </c>
      <c r="D974" t="s">
        <v>21461</v>
      </c>
      <c r="E974" t="str">
        <f t="shared" si="31"/>
        <v>"accesoriu special ml dpl 0.60 d17":13.43,</v>
      </c>
    </row>
    <row r="975" spans="1:5">
      <c r="A975" s="500" t="s">
        <v>11314</v>
      </c>
      <c r="B975" s="500" t="s">
        <v>7759</v>
      </c>
      <c r="C975" t="str">
        <f t="shared" si="30"/>
        <v>$Accesoriu Special ML DPM D17$:9.38,</v>
      </c>
      <c r="D975" t="s">
        <v>21462</v>
      </c>
      <c r="E975" t="str">
        <f t="shared" si="31"/>
        <v>"accesoriu special ml dpm d17":9.38,</v>
      </c>
    </row>
    <row r="976" spans="1:5">
      <c r="A976" s="500" t="s">
        <v>11315</v>
      </c>
      <c r="B976" s="500" t="s">
        <v>4950</v>
      </c>
      <c r="C976" t="str">
        <f t="shared" si="30"/>
        <v>$Accesoriu Special ML DPM 0.60 D17$:19.16,</v>
      </c>
      <c r="D976" t="s">
        <v>21463</v>
      </c>
      <c r="E976" t="str">
        <f t="shared" si="31"/>
        <v>"accesoriu special ml dpm 0.60 d17":19.16,</v>
      </c>
    </row>
    <row r="977" spans="1:5">
      <c r="A977" s="500" t="s">
        <v>3935</v>
      </c>
      <c r="B977" s="500" t="s">
        <v>4951</v>
      </c>
      <c r="C977" t="str">
        <f t="shared" si="30"/>
        <v>$Accesoriu Special ML GDM 0.60 D17$:11.18,</v>
      </c>
      <c r="D977" t="s">
        <v>21464</v>
      </c>
      <c r="E977" t="str">
        <f t="shared" si="31"/>
        <v>"accesoriu special ml gdm 0.60 d17":11.18,</v>
      </c>
    </row>
    <row r="978" spans="1:5">
      <c r="A978" s="500" t="s">
        <v>11087</v>
      </c>
      <c r="B978" s="500" t="s">
        <v>4952</v>
      </c>
      <c r="C978" t="str">
        <f t="shared" si="30"/>
        <v>$Accesoriu Special ML Lucios 0.40 D17$:6.55,</v>
      </c>
      <c r="D978" t="s">
        <v>21465</v>
      </c>
      <c r="E978" t="str">
        <f t="shared" si="31"/>
        <v>"accesoriu special ml lucios 0.40 d17":6.55,</v>
      </c>
    </row>
    <row r="979" spans="1:5">
      <c r="A979" s="500" t="s">
        <v>3837</v>
      </c>
      <c r="B979" s="500" t="s">
        <v>4953</v>
      </c>
      <c r="C979" t="str">
        <f t="shared" si="30"/>
        <v>$Accesoriu Special ML Lucios 0.45 D17$:7.64,</v>
      </c>
      <c r="D979" t="s">
        <v>21466</v>
      </c>
      <c r="E979" t="str">
        <f t="shared" si="31"/>
        <v>"accesoriu special ml lucios 0.45 d17":7.64,</v>
      </c>
    </row>
    <row r="980" spans="1:5">
      <c r="A980" s="500" t="s">
        <v>3936</v>
      </c>
      <c r="B980" s="500" t="s">
        <v>4954</v>
      </c>
      <c r="C980" t="str">
        <f t="shared" si="30"/>
        <v>$Accesoriu Special ML Lucios 0.50 D17$:8.19,</v>
      </c>
      <c r="D980" t="s">
        <v>21467</v>
      </c>
      <c r="E980" t="str">
        <f t="shared" si="31"/>
        <v>"accesoriu special ml lucios 0.50 d17":8.19,</v>
      </c>
    </row>
    <row r="981" spans="1:5">
      <c r="A981" s="500" t="s">
        <v>11316</v>
      </c>
      <c r="B981" s="500" t="s">
        <v>4955</v>
      </c>
      <c r="C981" t="str">
        <f t="shared" si="30"/>
        <v>$ACCES. SPECIAL ML D17$:9.28,</v>
      </c>
      <c r="D981" t="s">
        <v>21468</v>
      </c>
      <c r="E981" t="str">
        <f t="shared" si="31"/>
        <v>"acces. special ml d17":9.28,</v>
      </c>
    </row>
    <row r="982" spans="1:5">
      <c r="A982" s="500" t="s">
        <v>6986</v>
      </c>
      <c r="B982" s="500" t="s">
        <v>4956</v>
      </c>
      <c r="C982" t="str">
        <f t="shared" si="30"/>
        <v>$Accesoriu Special ML Lucios 0.70 D17$:11.29,</v>
      </c>
      <c r="D982" t="s">
        <v>21469</v>
      </c>
      <c r="E982" t="str">
        <f t="shared" si="31"/>
        <v>"accesoriu special ml lucios 0.70 d17":11.29,</v>
      </c>
    </row>
    <row r="983" spans="1:5">
      <c r="A983" s="500" t="s">
        <v>2978</v>
      </c>
      <c r="B983" s="500" t="s">
        <v>12451</v>
      </c>
      <c r="C983" t="str">
        <f t="shared" si="30"/>
        <v>$Accesorii configurabile Lucios 0.75MM D1$:34.00,</v>
      </c>
      <c r="D983" t="s">
        <v>21470</v>
      </c>
      <c r="E983" t="str">
        <f t="shared" si="31"/>
        <v>"accesorii configurabile lucios 0.75mm d1":34.00,</v>
      </c>
    </row>
    <row r="984" spans="1:5">
      <c r="A984" s="500" t="s">
        <v>12540</v>
      </c>
      <c r="B984" s="500" t="s">
        <v>12541</v>
      </c>
      <c r="C984" t="str">
        <f t="shared" si="30"/>
        <v>$ACCES. SPECIAL ML D17 LUCIOS 0.88MM$:51.00,</v>
      </c>
      <c r="D984" t="s">
        <v>21471</v>
      </c>
      <c r="E984" t="str">
        <f t="shared" si="31"/>
        <v>"acces. special ml d17 lucios 0.88mm":51.00,</v>
      </c>
    </row>
    <row r="985" spans="1:5">
      <c r="A985" s="500" t="s">
        <v>12543</v>
      </c>
      <c r="B985" s="500" t="s">
        <v>12544</v>
      </c>
      <c r="C985" t="str">
        <f t="shared" si="30"/>
        <v>$Accesorii config. Lucios 1.00mm D17$:68.00,</v>
      </c>
      <c r="D985" t="s">
        <v>21472</v>
      </c>
      <c r="E985" t="str">
        <f t="shared" si="31"/>
        <v>"accesorii config. lucios 1.00mm d17":68.00,</v>
      </c>
    </row>
    <row r="986" spans="1:5">
      <c r="A986" s="500" t="s">
        <v>2913</v>
      </c>
      <c r="B986" s="500" t="s">
        <v>12546</v>
      </c>
      <c r="C986" t="str">
        <f t="shared" si="30"/>
        <v>$ACCES. SPECIAL ML D17 LUCIOS 1.25MM$:85.00,</v>
      </c>
      <c r="D986" t="s">
        <v>21473</v>
      </c>
      <c r="E986" t="str">
        <f t="shared" si="31"/>
        <v>"acces. special ml d17 lucios 1.25mm":85.00,</v>
      </c>
    </row>
    <row r="987" spans="1:5">
      <c r="A987" s="500" t="s">
        <v>3860</v>
      </c>
      <c r="B987" s="500" t="s">
        <v>4957</v>
      </c>
      <c r="C987" t="str">
        <f t="shared" si="30"/>
        <v>$Accesoriu Special ML MAT 0.40 D17$:7.15,</v>
      </c>
      <c r="D987" t="s">
        <v>21474</v>
      </c>
      <c r="E987" t="str">
        <f t="shared" si="31"/>
        <v>"accesoriu special ml mat 0.40 d17":7.15,</v>
      </c>
    </row>
    <row r="988" spans="1:5">
      <c r="A988" s="500" t="s">
        <v>11317</v>
      </c>
      <c r="B988" s="500" t="s">
        <v>4958</v>
      </c>
      <c r="C988" t="str">
        <f t="shared" si="30"/>
        <v>$Accesoriu Special ML MAT 0.45 D17$:8.17,</v>
      </c>
      <c r="D988" t="s">
        <v>21475</v>
      </c>
      <c r="E988" t="str">
        <f t="shared" si="31"/>
        <v>"accesoriu special ml mat 0.45 d17":8.17,</v>
      </c>
    </row>
    <row r="989" spans="1:5">
      <c r="A989" s="500" t="s">
        <v>11298</v>
      </c>
      <c r="B989" s="500" t="s">
        <v>4959</v>
      </c>
      <c r="C989" t="str">
        <f t="shared" si="30"/>
        <v>$Accesoriu Special ML MAT 0.50 D17$:8.53,</v>
      </c>
      <c r="D989" t="s">
        <v>21476</v>
      </c>
      <c r="E989" t="str">
        <f t="shared" si="31"/>
        <v>"accesoriu special ml mat 0.50 d17":8.53,</v>
      </c>
    </row>
    <row r="990" spans="1:5">
      <c r="A990" s="500" t="s">
        <v>11318</v>
      </c>
      <c r="B990" s="500" t="s">
        <v>4960</v>
      </c>
      <c r="C990" t="str">
        <f t="shared" si="30"/>
        <v>$Accesoriu Special ML MAT 0.60 D17$:9.66,</v>
      </c>
      <c r="D990" t="s">
        <v>21477</v>
      </c>
      <c r="E990" t="str">
        <f t="shared" si="31"/>
        <v>"accesoriu special ml mat 0.60 d17":9.66,</v>
      </c>
    </row>
    <row r="991" spans="1:5">
      <c r="A991" s="500" t="s">
        <v>11319</v>
      </c>
      <c r="B991" s="500" t="s">
        <v>7761</v>
      </c>
      <c r="C991" t="str">
        <f t="shared" si="30"/>
        <v>$ACCESORIU SECIAL CONFIGURABIL D17$:8.90,</v>
      </c>
      <c r="D991" t="s">
        <v>21478</v>
      </c>
      <c r="E991" t="str">
        <f t="shared" si="31"/>
        <v>"accesoriu secial configurabil d17":8.90,</v>
      </c>
    </row>
    <row r="992" spans="1:5">
      <c r="A992" s="500" t="s">
        <v>3965</v>
      </c>
      <c r="B992" s="500" t="s">
        <v>4948</v>
      </c>
      <c r="C992" t="str">
        <f t="shared" si="30"/>
        <v>$Accesoriu Special ML Wood 0.45 D17$:11.06,</v>
      </c>
      <c r="D992" t="s">
        <v>21479</v>
      </c>
      <c r="E992" t="str">
        <f t="shared" si="31"/>
        <v>"accesoriu special ml wood 0.45 d17":11.06,</v>
      </c>
    </row>
    <row r="993" spans="1:5">
      <c r="A993" s="500" t="s">
        <v>3935</v>
      </c>
      <c r="B993" s="500" t="s">
        <v>7442</v>
      </c>
      <c r="C993" t="str">
        <f t="shared" si="30"/>
        <v>$ACCESORIU CONFIGURABIL D17 WOOD 0.50MM$:11.18,</v>
      </c>
      <c r="D993" t="s">
        <v>21480</v>
      </c>
      <c r="E993" t="str">
        <f t="shared" si="31"/>
        <v>"accesoriu configurabil d17 wood 0.50mm":11.18,</v>
      </c>
    </row>
    <row r="994" spans="1:5">
      <c r="A994" s="500" t="s">
        <v>11320</v>
      </c>
      <c r="B994" s="500" t="s">
        <v>4961</v>
      </c>
      <c r="C994" t="str">
        <f t="shared" si="30"/>
        <v>$Accesoriu Special ML ZNC 0.37 D17$:5.38,</v>
      </c>
      <c r="D994" t="s">
        <v>21481</v>
      </c>
      <c r="E994" t="str">
        <f t="shared" si="31"/>
        <v>"accesoriu special ml znc 0.37 d17":5.38,</v>
      </c>
    </row>
    <row r="995" spans="1:5">
      <c r="A995" s="500" t="s">
        <v>6988</v>
      </c>
      <c r="B995" s="500" t="s">
        <v>4962</v>
      </c>
      <c r="C995" t="str">
        <f t="shared" si="30"/>
        <v>$Accesoriu Special ML ZNC 0.40 D17$:5.50,</v>
      </c>
      <c r="D995" t="s">
        <v>21482</v>
      </c>
      <c r="E995" t="str">
        <f t="shared" si="31"/>
        <v>"accesoriu special ml znc 0.40 d17":5.50,</v>
      </c>
    </row>
    <row r="996" spans="1:5">
      <c r="A996" s="500" t="s">
        <v>11321</v>
      </c>
      <c r="B996" s="500" t="s">
        <v>4963</v>
      </c>
      <c r="C996" t="str">
        <f t="shared" si="30"/>
        <v>$Accesoriu Special ML ZNC 0.45 D17$:6.87,</v>
      </c>
      <c r="D996" t="s">
        <v>21483</v>
      </c>
      <c r="E996" t="str">
        <f t="shared" si="31"/>
        <v>"accesoriu special ml znc 0.45 d17":6.87,</v>
      </c>
    </row>
    <row r="997" spans="1:5">
      <c r="A997" s="500" t="s">
        <v>2886</v>
      </c>
      <c r="B997" s="500" t="s">
        <v>4964</v>
      </c>
      <c r="C997" t="str">
        <f t="shared" si="30"/>
        <v>$Accesoriu Special ML ZNC 0.50 D17$:7.50,</v>
      </c>
      <c r="D997" t="s">
        <v>21484</v>
      </c>
      <c r="E997" t="str">
        <f t="shared" si="31"/>
        <v>"accesoriu special ml znc 0.50 d17":7.50,</v>
      </c>
    </row>
    <row r="998" spans="1:5">
      <c r="A998" s="500" t="s">
        <v>6989</v>
      </c>
      <c r="B998" s="500" t="s">
        <v>4965</v>
      </c>
      <c r="C998" t="str">
        <f t="shared" si="30"/>
        <v>$Accesoriu Special ML ZNC 0.60 D17$:9.00,</v>
      </c>
      <c r="D998" t="s">
        <v>21485</v>
      </c>
      <c r="E998" t="str">
        <f t="shared" si="31"/>
        <v>"accesoriu special ml znc 0.60 d17":9.00,</v>
      </c>
    </row>
    <row r="999" spans="1:5">
      <c r="A999" s="500" t="s">
        <v>11322</v>
      </c>
      <c r="B999" s="500" t="s">
        <v>4966</v>
      </c>
      <c r="C999" t="str">
        <f t="shared" si="30"/>
        <v>$Accesoriu Special ML ZNC 0.70 D17$:10.37,</v>
      </c>
      <c r="D999" t="s">
        <v>21486</v>
      </c>
      <c r="E999" t="str">
        <f t="shared" si="31"/>
        <v>"accesoriu special ml znc 0.70 d17":10.37,</v>
      </c>
    </row>
    <row r="1000" spans="1:5">
      <c r="A1000" s="500" t="s">
        <v>2978</v>
      </c>
      <c r="B1000" s="500" t="s">
        <v>12548</v>
      </c>
      <c r="C1000" t="str">
        <f t="shared" si="30"/>
        <v>$Acesoriu Special D17 ML ZINCAT 1.00MM$:34.00,</v>
      </c>
      <c r="D1000" t="s">
        <v>21487</v>
      </c>
      <c r="E1000" t="str">
        <f t="shared" si="31"/>
        <v>"acesoriu special d17 ml zincat 1.00mm":34.00,</v>
      </c>
    </row>
    <row r="1001" spans="1:5">
      <c r="A1001" s="500" t="s">
        <v>12540</v>
      </c>
      <c r="B1001" s="500" t="s">
        <v>12550</v>
      </c>
      <c r="C1001" t="str">
        <f t="shared" si="30"/>
        <v>$Acesoriu Special D17 ML ZINCAT 1.50MM$:51.00,</v>
      </c>
      <c r="D1001" t="s">
        <v>21488</v>
      </c>
      <c r="E1001" t="str">
        <f t="shared" si="31"/>
        <v>"acesoriu special d17 ml zincat 1.50mm":51.00,</v>
      </c>
    </row>
    <row r="1002" spans="1:5">
      <c r="A1002" s="500" t="s">
        <v>3937</v>
      </c>
      <c r="B1002" s="500" t="s">
        <v>11011</v>
      </c>
      <c r="C1002" t="str">
        <f t="shared" si="30"/>
        <v>$Accesoriu Special ML RAL 8003 0.45 D18$:11.69,</v>
      </c>
      <c r="D1002" t="s">
        <v>21489</v>
      </c>
      <c r="E1002" t="str">
        <f t="shared" si="31"/>
        <v>"accesoriu special ml ral 8003 0.45 d18":11.69,</v>
      </c>
    </row>
    <row r="1003" spans="1:5">
      <c r="A1003" s="500" t="s">
        <v>11323</v>
      </c>
      <c r="B1003" s="500" t="s">
        <v>7763</v>
      </c>
      <c r="C1003" t="str">
        <f t="shared" si="30"/>
        <v>$Accesoriu Special ML DPL D18$:9.54,</v>
      </c>
      <c r="D1003" t="s">
        <v>21490</v>
      </c>
      <c r="E1003" t="str">
        <f t="shared" si="31"/>
        <v>"accesoriu special ml dpl d18":9.54,</v>
      </c>
    </row>
    <row r="1004" spans="1:5">
      <c r="A1004" s="500" t="s">
        <v>7443</v>
      </c>
      <c r="B1004" s="500" t="s">
        <v>4968</v>
      </c>
      <c r="C1004" t="str">
        <f t="shared" si="30"/>
        <v>$Accesoriu Special ML DPL 0.60 D18$:14.22,</v>
      </c>
      <c r="D1004" t="s">
        <v>21491</v>
      </c>
      <c r="E1004" t="str">
        <f t="shared" si="31"/>
        <v>"accesoriu special ml dpl 0.60 d18":14.22,</v>
      </c>
    </row>
    <row r="1005" spans="1:5">
      <c r="A1005" s="500" t="s">
        <v>7866</v>
      </c>
      <c r="B1005" s="500" t="s">
        <v>7765</v>
      </c>
      <c r="C1005" t="str">
        <f t="shared" si="30"/>
        <v>$Accesoriu Special ML DPM D18$:9.93,</v>
      </c>
      <c r="D1005" t="s">
        <v>21492</v>
      </c>
      <c r="E1005" t="str">
        <f t="shared" si="31"/>
        <v>"accesoriu special ml dpm d18":9.93,</v>
      </c>
    </row>
    <row r="1006" spans="1:5">
      <c r="A1006" s="500" t="s">
        <v>11324</v>
      </c>
      <c r="B1006" s="500" t="s">
        <v>4969</v>
      </c>
      <c r="C1006" t="str">
        <f t="shared" si="30"/>
        <v>$Accesoriu Special ML DPM 0.60 D18$:20.29,</v>
      </c>
      <c r="D1006" t="s">
        <v>21493</v>
      </c>
      <c r="E1006" t="str">
        <f t="shared" si="31"/>
        <v>"accesoriu special ml dpm 0.60 d18":20.29,</v>
      </c>
    </row>
    <row r="1007" spans="1:5">
      <c r="A1007" s="500" t="s">
        <v>11325</v>
      </c>
      <c r="B1007" s="500" t="s">
        <v>4970</v>
      </c>
      <c r="C1007" t="str">
        <f t="shared" si="30"/>
        <v>$Accesoriu Special ML GDM 0.60 D18$:11.83,</v>
      </c>
      <c r="D1007" t="s">
        <v>21494</v>
      </c>
      <c r="E1007" t="str">
        <f t="shared" si="31"/>
        <v>"accesoriu special ml gdm 0.60 d18":11.83,</v>
      </c>
    </row>
    <row r="1008" spans="1:5">
      <c r="A1008" s="500" t="s">
        <v>11326</v>
      </c>
      <c r="B1008" s="500" t="s">
        <v>4971</v>
      </c>
      <c r="C1008" t="str">
        <f t="shared" si="30"/>
        <v>$Accesoriu Special ML Lucios 0.40 D18$:6.94,</v>
      </c>
      <c r="D1008" t="s">
        <v>21495</v>
      </c>
      <c r="E1008" t="str">
        <f t="shared" si="31"/>
        <v>"accesoriu special ml lucios 0.40 d18":6.94,</v>
      </c>
    </row>
    <row r="1009" spans="1:5">
      <c r="A1009" s="500" t="s">
        <v>11123</v>
      </c>
      <c r="B1009" s="500" t="s">
        <v>4972</v>
      </c>
      <c r="C1009" t="str">
        <f t="shared" si="30"/>
        <v>$Accesoriu Special ML Lucios 0.45 D18$:8.09,</v>
      </c>
      <c r="D1009" t="s">
        <v>21496</v>
      </c>
      <c r="E1009" t="str">
        <f t="shared" si="31"/>
        <v>"accesoriu special ml lucios 0.45 d18":8.09,</v>
      </c>
    </row>
    <row r="1010" spans="1:5">
      <c r="A1010" s="500" t="s">
        <v>11327</v>
      </c>
      <c r="B1010" s="500" t="s">
        <v>4973</v>
      </c>
      <c r="C1010" t="str">
        <f t="shared" si="30"/>
        <v>$Accesoriu Special ML Lucios 0.50 D18$:8.68,</v>
      </c>
      <c r="D1010" t="s">
        <v>21497</v>
      </c>
      <c r="E1010" t="str">
        <f t="shared" si="31"/>
        <v>"accesoriu special ml lucios 0.50 d18":8.68,</v>
      </c>
    </row>
    <row r="1011" spans="1:5">
      <c r="A1011" s="500" t="s">
        <v>4039</v>
      </c>
      <c r="B1011" s="500" t="s">
        <v>4974</v>
      </c>
      <c r="C1011" t="str">
        <f t="shared" si="30"/>
        <v>$ACCES. SPECIAL ML D18$:9.83,</v>
      </c>
      <c r="D1011" t="s">
        <v>21498</v>
      </c>
      <c r="E1011" t="str">
        <f t="shared" si="31"/>
        <v>"acces. special ml d18":9.83,</v>
      </c>
    </row>
    <row r="1012" spans="1:5">
      <c r="A1012" s="500" t="s">
        <v>11328</v>
      </c>
      <c r="B1012" s="500" t="s">
        <v>4975</v>
      </c>
      <c r="C1012" t="str">
        <f t="shared" si="30"/>
        <v>$Accesoriu Special ML Lucios 0.70 D18$:11.96,</v>
      </c>
      <c r="D1012" t="s">
        <v>21499</v>
      </c>
      <c r="E1012" t="str">
        <f t="shared" si="31"/>
        <v>"accesoriu special ml lucios 0.70 d18":11.96,</v>
      </c>
    </row>
    <row r="1013" spans="1:5">
      <c r="A1013" s="500" t="s">
        <v>12442</v>
      </c>
      <c r="B1013" s="500" t="s">
        <v>12451</v>
      </c>
      <c r="C1013" t="str">
        <f t="shared" si="30"/>
        <v>$Accesorii configurabile Lucios 0.75MM D1$:36.00,</v>
      </c>
      <c r="D1013" t="s">
        <v>21500</v>
      </c>
      <c r="E1013" t="str">
        <f t="shared" si="31"/>
        <v>"accesorii configurabile lucios 0.75mm d1":36.00,</v>
      </c>
    </row>
    <row r="1014" spans="1:5">
      <c r="A1014" s="500" t="s">
        <v>3602</v>
      </c>
      <c r="B1014" s="500" t="s">
        <v>12553</v>
      </c>
      <c r="C1014" t="str">
        <f t="shared" si="30"/>
        <v>$ACCES. SPECIAL ML D18 LUCIOS 0.88MM$:54.00,</v>
      </c>
      <c r="D1014" t="s">
        <v>21501</v>
      </c>
      <c r="E1014" t="str">
        <f t="shared" si="31"/>
        <v>"acces. special ml d18 lucios 0.88mm":54.00,</v>
      </c>
    </row>
    <row r="1015" spans="1:5">
      <c r="A1015" s="500" t="s">
        <v>3592</v>
      </c>
      <c r="B1015" s="500" t="s">
        <v>12555</v>
      </c>
      <c r="C1015" t="str">
        <f t="shared" si="30"/>
        <v>$Accesorii config. Lucios 1.00mm D18$:72.00,</v>
      </c>
      <c r="D1015" t="s">
        <v>21502</v>
      </c>
      <c r="E1015" t="str">
        <f t="shared" si="31"/>
        <v>"accesorii config. lucios 1.00mm d18":72.00,</v>
      </c>
    </row>
    <row r="1016" spans="1:5">
      <c r="A1016" s="500" t="s">
        <v>11622</v>
      </c>
      <c r="B1016" s="500" t="s">
        <v>12557</v>
      </c>
      <c r="C1016" t="str">
        <f t="shared" si="30"/>
        <v>$ACCES. SPECIAL ML D18 LUCIOS 1.25MM$:90.00,</v>
      </c>
      <c r="D1016" t="s">
        <v>21503</v>
      </c>
      <c r="E1016" t="str">
        <f t="shared" si="31"/>
        <v>"acces. special ml d18 lucios 1.25mm":90.00,</v>
      </c>
    </row>
    <row r="1017" spans="1:5">
      <c r="A1017" s="500" t="s">
        <v>11329</v>
      </c>
      <c r="B1017" s="500" t="s">
        <v>4976</v>
      </c>
      <c r="C1017" t="str">
        <f t="shared" si="30"/>
        <v>$Accesoriu Special ML MAT 0.40 D18$:7.57,</v>
      </c>
      <c r="D1017" t="s">
        <v>21504</v>
      </c>
      <c r="E1017" t="str">
        <f t="shared" si="31"/>
        <v>"accesoriu special ml mat 0.40 d18":7.57,</v>
      </c>
    </row>
    <row r="1018" spans="1:5">
      <c r="A1018" s="500" t="s">
        <v>2982</v>
      </c>
      <c r="B1018" s="500" t="s">
        <v>4977</v>
      </c>
      <c r="C1018" t="str">
        <f t="shared" si="30"/>
        <v>$Accesoriu Special ML MAT 0.45 D18$:8.65,</v>
      </c>
      <c r="D1018" t="s">
        <v>21505</v>
      </c>
      <c r="E1018" t="str">
        <f t="shared" si="31"/>
        <v>"accesoriu special ml mat 0.45 d18":8.65,</v>
      </c>
    </row>
    <row r="1019" spans="1:5">
      <c r="A1019" s="500" t="s">
        <v>6990</v>
      </c>
      <c r="B1019" s="500" t="s">
        <v>4978</v>
      </c>
      <c r="C1019" t="str">
        <f t="shared" si="30"/>
        <v>$Accesoriu Special ML MAT 0.50 D18$:9.03,</v>
      </c>
      <c r="D1019" t="s">
        <v>21506</v>
      </c>
      <c r="E1019" t="str">
        <f t="shared" si="31"/>
        <v>"accesoriu special ml mat 0.50 d18":9.03,</v>
      </c>
    </row>
    <row r="1020" spans="1:5">
      <c r="A1020" s="500" t="s">
        <v>11330</v>
      </c>
      <c r="B1020" s="500" t="s">
        <v>4979</v>
      </c>
      <c r="C1020" t="str">
        <f t="shared" si="30"/>
        <v>$Accesoriu Special ML MAT 0.60 D18$:10.23,</v>
      </c>
      <c r="D1020" t="s">
        <v>21507</v>
      </c>
      <c r="E1020" t="str">
        <f t="shared" si="31"/>
        <v>"accesoriu special ml mat 0.60 d18":10.23,</v>
      </c>
    </row>
    <row r="1021" spans="1:5">
      <c r="A1021" s="500" t="s">
        <v>11097</v>
      </c>
      <c r="B1021" s="500" t="s">
        <v>7767</v>
      </c>
      <c r="C1021" t="str">
        <f t="shared" si="30"/>
        <v>$ACCESORIU SECIAL CONFIGURABIL D18$:9.42,</v>
      </c>
      <c r="D1021" t="s">
        <v>21508</v>
      </c>
      <c r="E1021" t="str">
        <f t="shared" si="31"/>
        <v>"accesoriu secial configurabil d18":9.42,</v>
      </c>
    </row>
    <row r="1022" spans="1:5">
      <c r="A1022" s="500" t="s">
        <v>7768</v>
      </c>
      <c r="B1022" s="500" t="s">
        <v>4967</v>
      </c>
      <c r="C1022" t="str">
        <f t="shared" si="30"/>
        <v>$Accesoriu Special ML Wood 0.45 D18$:11.71,</v>
      </c>
      <c r="D1022" t="s">
        <v>21509</v>
      </c>
      <c r="E1022" t="str">
        <f t="shared" si="31"/>
        <v>"accesoriu special ml wood 0.45 d18":11.71,</v>
      </c>
    </row>
    <row r="1023" spans="1:5">
      <c r="A1023" s="500" t="s">
        <v>11325</v>
      </c>
      <c r="B1023" s="500" t="s">
        <v>7445</v>
      </c>
      <c r="C1023" t="str">
        <f t="shared" si="30"/>
        <v>$ACCESORIU CONFIGURABIL D18 WOOD 0.50MM$:11.83,</v>
      </c>
      <c r="D1023" t="s">
        <v>21510</v>
      </c>
      <c r="E1023" t="str">
        <f t="shared" si="31"/>
        <v>"accesoriu configurabil d18 wood 0.50mm":11.83,</v>
      </c>
    </row>
    <row r="1024" spans="1:5">
      <c r="A1024" s="500" t="s">
        <v>6991</v>
      </c>
      <c r="B1024" s="500" t="s">
        <v>4980</v>
      </c>
      <c r="C1024" t="str">
        <f t="shared" si="30"/>
        <v>$Accesoriu Special ML ZNC 0.37 D18$:5.70,</v>
      </c>
      <c r="D1024" t="s">
        <v>21511</v>
      </c>
      <c r="E1024" t="str">
        <f t="shared" si="31"/>
        <v>"accesoriu special ml znc 0.37 d18":5.70,</v>
      </c>
    </row>
    <row r="1025" spans="1:5">
      <c r="A1025" s="500" t="s">
        <v>11257</v>
      </c>
      <c r="B1025" s="500" t="s">
        <v>4981</v>
      </c>
      <c r="C1025" t="str">
        <f t="shared" si="30"/>
        <v>$Accesoriu Special ML ZNC 0.40 D18$:5.82,</v>
      </c>
      <c r="D1025" t="s">
        <v>21512</v>
      </c>
      <c r="E1025" t="str">
        <f t="shared" si="31"/>
        <v>"accesoriu special ml znc 0.40 d18":5.82,</v>
      </c>
    </row>
    <row r="1026" spans="1:5">
      <c r="A1026" s="500" t="s">
        <v>3371</v>
      </c>
      <c r="B1026" s="500" t="s">
        <v>4982</v>
      </c>
      <c r="C1026" t="str">
        <f t="shared" ref="C1026:C1089" si="32">CONCATENATE("$",B1026,"$",":",A1026,",")</f>
        <v>$Accesoriu Special ML ZNC 0.45 D18$:7.28,</v>
      </c>
      <c r="D1026" t="s">
        <v>21513</v>
      </c>
      <c r="E1026" t="str">
        <f t="shared" ref="E1026:E1089" si="33">LOWER(D1026)</f>
        <v>"accesoriu special ml znc 0.45 d18":7.28,</v>
      </c>
    </row>
    <row r="1027" spans="1:5">
      <c r="A1027" s="500" t="s">
        <v>11292</v>
      </c>
      <c r="B1027" s="500" t="s">
        <v>4983</v>
      </c>
      <c r="C1027" t="str">
        <f t="shared" si="32"/>
        <v>$Accesoriu Special ML ZNC 0.50 D18$:7.95,</v>
      </c>
      <c r="D1027" t="s">
        <v>21514</v>
      </c>
      <c r="E1027" t="str">
        <f t="shared" si="33"/>
        <v>"accesoriu special ml znc 0.50 d18":7.95,</v>
      </c>
    </row>
    <row r="1028" spans="1:5">
      <c r="A1028" s="500" t="s">
        <v>11069</v>
      </c>
      <c r="B1028" s="500" t="s">
        <v>4984</v>
      </c>
      <c r="C1028" t="str">
        <f t="shared" si="32"/>
        <v>$Accesoriu Special ML ZNC 0.60 D18$:9.53,</v>
      </c>
      <c r="D1028" t="s">
        <v>21515</v>
      </c>
      <c r="E1028" t="str">
        <f t="shared" si="33"/>
        <v>"accesoriu special ml znc 0.60 d18":9.53,</v>
      </c>
    </row>
    <row r="1029" spans="1:5">
      <c r="A1029" s="500" t="s">
        <v>11331</v>
      </c>
      <c r="B1029" s="500" t="s">
        <v>4985</v>
      </c>
      <c r="C1029" t="str">
        <f t="shared" si="32"/>
        <v>$Accesoriu Special ML ZNC 0.70 D18$:10.98,</v>
      </c>
      <c r="D1029" t="s">
        <v>21516</v>
      </c>
      <c r="E1029" t="str">
        <f t="shared" si="33"/>
        <v>"accesoriu special ml znc 0.70 d18":10.98,</v>
      </c>
    </row>
    <row r="1030" spans="1:5">
      <c r="A1030" s="500" t="s">
        <v>12442</v>
      </c>
      <c r="B1030" s="500" t="s">
        <v>12559</v>
      </c>
      <c r="C1030" t="str">
        <f t="shared" si="32"/>
        <v>$Accesoriu Special ML Zincat 1.00MM$:36.00,</v>
      </c>
      <c r="D1030" t="s">
        <v>21517</v>
      </c>
      <c r="E1030" t="str">
        <f t="shared" si="33"/>
        <v>"accesoriu special ml zincat 1.00mm":36.00,</v>
      </c>
    </row>
    <row r="1031" spans="1:5">
      <c r="A1031" s="500" t="s">
        <v>3602</v>
      </c>
      <c r="B1031" s="500" t="s">
        <v>12561</v>
      </c>
      <c r="C1031" t="str">
        <f t="shared" si="32"/>
        <v>$Acesoriu Special D18 ML ZINCAT 1.50MM$:54.00,</v>
      </c>
      <c r="D1031" t="s">
        <v>21518</v>
      </c>
      <c r="E1031" t="str">
        <f t="shared" si="33"/>
        <v>"acesoriu special d18 ml zincat 1.50mm":54.00,</v>
      </c>
    </row>
    <row r="1032" spans="1:5">
      <c r="A1032" s="500" t="s">
        <v>11051</v>
      </c>
      <c r="B1032" s="500" t="s">
        <v>11012</v>
      </c>
      <c r="C1032" t="str">
        <f t="shared" si="32"/>
        <v>$Accesoriu Special ML RAL 8003 0.45 D19$:12.34,</v>
      </c>
      <c r="D1032" t="s">
        <v>21519</v>
      </c>
      <c r="E1032" t="str">
        <f t="shared" si="33"/>
        <v>"accesoriu special ml ral 8003 0.45 d19":12.34,</v>
      </c>
    </row>
    <row r="1033" spans="1:5">
      <c r="A1033" s="500" t="s">
        <v>11332</v>
      </c>
      <c r="B1033" s="500" t="s">
        <v>7770</v>
      </c>
      <c r="C1033" t="str">
        <f t="shared" si="32"/>
        <v>$Accesoriu Special ML DPL D19$:10.07,</v>
      </c>
      <c r="D1033" t="s">
        <v>21520</v>
      </c>
      <c r="E1033" t="str">
        <f t="shared" si="33"/>
        <v>"accesoriu special ml dpl d19":10.07,</v>
      </c>
    </row>
    <row r="1034" spans="1:5">
      <c r="A1034" s="500" t="s">
        <v>11333</v>
      </c>
      <c r="B1034" s="500" t="s">
        <v>4987</v>
      </c>
      <c r="C1034" t="str">
        <f t="shared" si="32"/>
        <v>$Accesoriu Special ML DPL 0.60 D19$:15.01,</v>
      </c>
      <c r="D1034" t="s">
        <v>21521</v>
      </c>
      <c r="E1034" t="str">
        <f t="shared" si="33"/>
        <v>"accesoriu special ml dpl 0.60 d19":15.01,</v>
      </c>
    </row>
    <row r="1035" spans="1:5">
      <c r="A1035" s="500" t="s">
        <v>11334</v>
      </c>
      <c r="B1035" s="500" t="s">
        <v>7772</v>
      </c>
      <c r="C1035" t="str">
        <f t="shared" si="32"/>
        <v>$Accesoriu Special ML DPM D19$:10.48,</v>
      </c>
      <c r="D1035" t="s">
        <v>21522</v>
      </c>
      <c r="E1035" t="str">
        <f t="shared" si="33"/>
        <v>"accesoriu special ml dpm d19":10.48,</v>
      </c>
    </row>
    <row r="1036" spans="1:5">
      <c r="A1036" s="500" t="s">
        <v>11335</v>
      </c>
      <c r="B1036" s="500" t="s">
        <v>4988</v>
      </c>
      <c r="C1036" t="str">
        <f t="shared" si="32"/>
        <v>$Accesoriu Special ML DPM 0.60 D19$:21.42,</v>
      </c>
      <c r="D1036" t="s">
        <v>21523</v>
      </c>
      <c r="E1036" t="str">
        <f t="shared" si="33"/>
        <v>"accesoriu special ml dpm 0.60 d19":21.42,</v>
      </c>
    </row>
    <row r="1037" spans="1:5">
      <c r="A1037" s="500" t="s">
        <v>11336</v>
      </c>
      <c r="B1037" s="500" t="s">
        <v>4989</v>
      </c>
      <c r="C1037" t="str">
        <f t="shared" si="32"/>
        <v>$Accesoriu Special ML GDM 0.60 D19$:12.49,</v>
      </c>
      <c r="D1037" t="s">
        <v>21524</v>
      </c>
      <c r="E1037" t="str">
        <f t="shared" si="33"/>
        <v>"accesoriu special ml gdm 0.60 d19":12.49,</v>
      </c>
    </row>
    <row r="1038" spans="1:5">
      <c r="A1038" s="500" t="s">
        <v>6933</v>
      </c>
      <c r="B1038" s="500" t="s">
        <v>4990</v>
      </c>
      <c r="C1038" t="str">
        <f t="shared" si="32"/>
        <v>$Accesoriu Special ML Lucios 0.40 D19$:7.32,</v>
      </c>
      <c r="D1038" t="s">
        <v>21525</v>
      </c>
      <c r="E1038" t="str">
        <f t="shared" si="33"/>
        <v>"accesoriu special ml lucios 0.40 d19":7.32,</v>
      </c>
    </row>
    <row r="1039" spans="1:5">
      <c r="A1039" s="500" t="s">
        <v>11291</v>
      </c>
      <c r="B1039" s="500" t="s">
        <v>4991</v>
      </c>
      <c r="C1039" t="str">
        <f t="shared" si="32"/>
        <v>$Accesoriu Special ML Lucios 0.45 D19$:8.54,</v>
      </c>
      <c r="D1039" t="s">
        <v>21526</v>
      </c>
      <c r="E1039" t="str">
        <f t="shared" si="33"/>
        <v>"accesoriu special ml lucios 0.45 d19":8.54,</v>
      </c>
    </row>
    <row r="1040" spans="1:5">
      <c r="A1040" s="500" t="s">
        <v>11337</v>
      </c>
      <c r="B1040" s="500" t="s">
        <v>4992</v>
      </c>
      <c r="C1040" t="str">
        <f t="shared" si="32"/>
        <v>$Accesoriu Special ML Lucios 0.50 D19$:9.16,</v>
      </c>
      <c r="D1040" t="s">
        <v>21527</v>
      </c>
      <c r="E1040" t="str">
        <f t="shared" si="33"/>
        <v>"accesoriu special ml lucios 0.50 d19":9.16,</v>
      </c>
    </row>
    <row r="1041" spans="1:5">
      <c r="A1041" s="500" t="s">
        <v>11338</v>
      </c>
      <c r="B1041" s="500" t="s">
        <v>4993</v>
      </c>
      <c r="C1041" t="str">
        <f t="shared" si="32"/>
        <v>$ACCES. SPECIAL ML D19$:10.38,</v>
      </c>
      <c r="D1041" t="s">
        <v>21528</v>
      </c>
      <c r="E1041" t="str">
        <f t="shared" si="33"/>
        <v>"acces. special ml d19":10.38,</v>
      </c>
    </row>
    <row r="1042" spans="1:5">
      <c r="A1042" s="500" t="s">
        <v>11339</v>
      </c>
      <c r="B1042" s="500" t="s">
        <v>4994</v>
      </c>
      <c r="C1042" t="str">
        <f t="shared" si="32"/>
        <v>$Accesoriu Special ML Lucios 0.70 D19$:12.62,</v>
      </c>
      <c r="D1042" t="s">
        <v>21529</v>
      </c>
      <c r="E1042" t="str">
        <f t="shared" si="33"/>
        <v>"accesoriu special ml lucios 0.70 d19":12.62,</v>
      </c>
    </row>
    <row r="1043" spans="1:5">
      <c r="A1043" s="500" t="s">
        <v>2915</v>
      </c>
      <c r="B1043" s="500" t="s">
        <v>12451</v>
      </c>
      <c r="C1043" t="str">
        <f t="shared" si="32"/>
        <v>$Accesorii configurabile Lucios 0.75MM D1$:38.00,</v>
      </c>
      <c r="D1043" t="s">
        <v>21530</v>
      </c>
      <c r="E1043" t="str">
        <f t="shared" si="33"/>
        <v>"accesorii configurabile lucios 0.75mm d1":38.00,</v>
      </c>
    </row>
    <row r="1044" spans="1:5">
      <c r="A1044" s="500" t="s">
        <v>3795</v>
      </c>
      <c r="B1044" s="500" t="s">
        <v>12564</v>
      </c>
      <c r="C1044" t="str">
        <f t="shared" si="32"/>
        <v>$ACCES. SPECIAL ML D19 LUCIOS 0.88MM$:57.00,</v>
      </c>
      <c r="D1044" t="s">
        <v>21531</v>
      </c>
      <c r="E1044" t="str">
        <f t="shared" si="33"/>
        <v>"acces. special ml d19 lucios 0.88mm":57.00,</v>
      </c>
    </row>
    <row r="1045" spans="1:5">
      <c r="A1045" s="500" t="s">
        <v>2911</v>
      </c>
      <c r="B1045" s="500" t="s">
        <v>12566</v>
      </c>
      <c r="C1045" t="str">
        <f t="shared" si="32"/>
        <v>$Accesorii config. Lucios 1.00mm D19$:76.00,</v>
      </c>
      <c r="D1045" t="s">
        <v>21532</v>
      </c>
      <c r="E1045" t="str">
        <f t="shared" si="33"/>
        <v>"accesorii config. lucios 1.00mm d19":76.00,</v>
      </c>
    </row>
    <row r="1046" spans="1:5">
      <c r="A1046" s="500" t="s">
        <v>12568</v>
      </c>
      <c r="B1046" s="500" t="s">
        <v>12569</v>
      </c>
      <c r="C1046" t="str">
        <f t="shared" si="32"/>
        <v>$ACCES. SPECIAL ML D19 LUCIOS 1.25MM$:95.00,</v>
      </c>
      <c r="D1046" t="s">
        <v>21533</v>
      </c>
      <c r="E1046" t="str">
        <f t="shared" si="33"/>
        <v>"acces. special ml d19 lucios 1.25mm":95.00,</v>
      </c>
    </row>
    <row r="1047" spans="1:5">
      <c r="A1047" s="500" t="s">
        <v>3938</v>
      </c>
      <c r="B1047" s="500" t="s">
        <v>4995</v>
      </c>
      <c r="C1047" t="str">
        <f t="shared" si="32"/>
        <v>$Accesoriu Special ML MAT 0.40 D19$:7.99,</v>
      </c>
      <c r="D1047" t="s">
        <v>21534</v>
      </c>
      <c r="E1047" t="str">
        <f t="shared" si="33"/>
        <v>"accesoriu special ml mat 0.40 d19":7.99,</v>
      </c>
    </row>
    <row r="1048" spans="1:5">
      <c r="A1048" s="500" t="s">
        <v>6992</v>
      </c>
      <c r="B1048" s="500" t="s">
        <v>4996</v>
      </c>
      <c r="C1048" t="str">
        <f t="shared" si="32"/>
        <v>$Accesoriu Special ML MAT 0.45 D19$:9.13,</v>
      </c>
      <c r="D1048" t="s">
        <v>21535</v>
      </c>
      <c r="E1048" t="str">
        <f t="shared" si="33"/>
        <v>"accesoriu special ml mat 0.45 d19":9.13,</v>
      </c>
    </row>
    <row r="1049" spans="1:5">
      <c r="A1049" s="500" t="s">
        <v>11069</v>
      </c>
      <c r="B1049" s="500" t="s">
        <v>4997</v>
      </c>
      <c r="C1049" t="str">
        <f t="shared" si="32"/>
        <v>$Accesoriu Special ML MAT 0.50 D19$:9.53,</v>
      </c>
      <c r="D1049" t="s">
        <v>21536</v>
      </c>
      <c r="E1049" t="str">
        <f t="shared" si="33"/>
        <v>"accesoriu special ml mat 0.50 d19":9.53,</v>
      </c>
    </row>
    <row r="1050" spans="1:5">
      <c r="A1050" s="500" t="s">
        <v>6993</v>
      </c>
      <c r="B1050" s="500" t="s">
        <v>4998</v>
      </c>
      <c r="C1050" t="str">
        <f t="shared" si="32"/>
        <v>$Accesoriu Special ML MAT 0.60 D19$:10.80,</v>
      </c>
      <c r="D1050" t="s">
        <v>21537</v>
      </c>
      <c r="E1050" t="str">
        <f t="shared" si="33"/>
        <v>"accesoriu special ml mat 0.60 d19":10.80,</v>
      </c>
    </row>
    <row r="1051" spans="1:5">
      <c r="A1051" s="500" t="s">
        <v>11340</v>
      </c>
      <c r="B1051" s="500" t="s">
        <v>7774</v>
      </c>
      <c r="C1051" t="str">
        <f t="shared" si="32"/>
        <v>$ACCESORIU SECIAL CONFIGURABIL D19$:9.94,</v>
      </c>
      <c r="D1051" t="s">
        <v>21538</v>
      </c>
      <c r="E1051" t="str">
        <f t="shared" si="33"/>
        <v>"accesoriu secial configurabil d19":9.94,</v>
      </c>
    </row>
    <row r="1052" spans="1:5">
      <c r="A1052" s="500" t="s">
        <v>11341</v>
      </c>
      <c r="B1052" s="500" t="s">
        <v>4986</v>
      </c>
      <c r="C1052" t="str">
        <f t="shared" si="32"/>
        <v>$Accesoriu Special ML Wood 0.45 D19$:12.36,</v>
      </c>
      <c r="D1052" t="s">
        <v>21539</v>
      </c>
      <c r="E1052" t="str">
        <f t="shared" si="33"/>
        <v>"accesoriu special ml wood 0.45 d19":12.36,</v>
      </c>
    </row>
    <row r="1053" spans="1:5">
      <c r="A1053" s="500" t="s">
        <v>11336</v>
      </c>
      <c r="B1053" s="500" t="s">
        <v>7447</v>
      </c>
      <c r="C1053" t="str">
        <f t="shared" si="32"/>
        <v>$ACCESORIU CONFIGURABIL D19 WOOD 0.50MM$:12.49,</v>
      </c>
      <c r="D1053" t="s">
        <v>21540</v>
      </c>
      <c r="E1053" t="str">
        <f t="shared" si="33"/>
        <v>"accesoriu configurabil d19 wood 0.50mm":12.49,</v>
      </c>
    </row>
    <row r="1054" spans="1:5">
      <c r="A1054" s="500" t="s">
        <v>11254</v>
      </c>
      <c r="B1054" s="500" t="s">
        <v>4999</v>
      </c>
      <c r="C1054" t="str">
        <f t="shared" si="32"/>
        <v>$Accesoriu Special ML ZNC 0.37 D19$:6.01,</v>
      </c>
      <c r="D1054" t="s">
        <v>21541</v>
      </c>
      <c r="E1054" t="str">
        <f t="shared" si="33"/>
        <v>"accesoriu special ml znc 0.37 d19":6.01,</v>
      </c>
    </row>
    <row r="1055" spans="1:5">
      <c r="A1055" s="500" t="s">
        <v>6994</v>
      </c>
      <c r="B1055" s="500" t="s">
        <v>5000</v>
      </c>
      <c r="C1055" t="str">
        <f t="shared" si="32"/>
        <v>$Accesoriu Special ML ZNC 0.40 D19$:6.14,</v>
      </c>
      <c r="D1055" t="s">
        <v>21542</v>
      </c>
      <c r="E1055" t="str">
        <f t="shared" si="33"/>
        <v>"accesoriu special ml znc 0.40 d19":6.14,</v>
      </c>
    </row>
    <row r="1056" spans="1:5">
      <c r="A1056" s="500" t="s">
        <v>6995</v>
      </c>
      <c r="B1056" s="500" t="s">
        <v>5001</v>
      </c>
      <c r="C1056" t="str">
        <f t="shared" si="32"/>
        <v>$Accesoriu Special ML ZNC 0.45 D19$:7.68,</v>
      </c>
      <c r="D1056" t="s">
        <v>21543</v>
      </c>
      <c r="E1056" t="str">
        <f t="shared" si="33"/>
        <v>"accesoriu special ml znc 0.45 d19":7.68,</v>
      </c>
    </row>
    <row r="1057" spans="1:5">
      <c r="A1057" s="500" t="s">
        <v>11342</v>
      </c>
      <c r="B1057" s="500" t="s">
        <v>5002</v>
      </c>
      <c r="C1057" t="str">
        <f t="shared" si="32"/>
        <v>$Accesoriu Special ML ZNC 0.50 D19$:8.39,</v>
      </c>
      <c r="D1057" t="s">
        <v>21544</v>
      </c>
      <c r="E1057" t="str">
        <f t="shared" si="33"/>
        <v>"accesoriu special ml znc 0.50 d19":8.39,</v>
      </c>
    </row>
    <row r="1058" spans="1:5">
      <c r="A1058" s="500" t="s">
        <v>2957</v>
      </c>
      <c r="B1058" s="500" t="s">
        <v>5003</v>
      </c>
      <c r="C1058" t="str">
        <f t="shared" si="32"/>
        <v>$Accesoriu Special ML ZNC 0.60 D19$:10.05,</v>
      </c>
      <c r="D1058" t="s">
        <v>21545</v>
      </c>
      <c r="E1058" t="str">
        <f t="shared" si="33"/>
        <v>"accesoriu special ml znc 0.60 d19":10.05,</v>
      </c>
    </row>
    <row r="1059" spans="1:5">
      <c r="A1059" s="500" t="s">
        <v>11343</v>
      </c>
      <c r="B1059" s="500" t="s">
        <v>5004</v>
      </c>
      <c r="C1059" t="str">
        <f t="shared" si="32"/>
        <v>$Accesoriu Special ML ZNC 0.70 D19$:11.59,</v>
      </c>
      <c r="D1059" t="s">
        <v>21546</v>
      </c>
      <c r="E1059" t="str">
        <f t="shared" si="33"/>
        <v>"accesoriu special ml znc 0.70 d19":11.59,</v>
      </c>
    </row>
    <row r="1060" spans="1:5">
      <c r="A1060" s="500" t="s">
        <v>2915</v>
      </c>
      <c r="B1060" s="500" t="s">
        <v>12571</v>
      </c>
      <c r="C1060" t="str">
        <f t="shared" si="32"/>
        <v>$Acesoriu Special D19 ML ZINCAT 1.00MM$:38.00,</v>
      </c>
      <c r="D1060" t="s">
        <v>21547</v>
      </c>
      <c r="E1060" t="str">
        <f t="shared" si="33"/>
        <v>"acesoriu special d19 ml zincat 1.00mm":38.00,</v>
      </c>
    </row>
    <row r="1061" spans="1:5">
      <c r="A1061" s="500" t="s">
        <v>3795</v>
      </c>
      <c r="B1061" s="500" t="s">
        <v>12573</v>
      </c>
      <c r="C1061" t="str">
        <f t="shared" si="32"/>
        <v>$Acesoriu Special D19 ML ZINCAT 1.50MM$:57.00,</v>
      </c>
      <c r="D1061" t="s">
        <v>21548</v>
      </c>
      <c r="E1061" t="str">
        <f t="shared" si="33"/>
        <v>"acesoriu special d19 ml zincat 1.50mm":57.00,</v>
      </c>
    </row>
    <row r="1062" spans="1:5">
      <c r="A1062" s="500" t="s">
        <v>11344</v>
      </c>
      <c r="B1062" s="500" t="s">
        <v>11013</v>
      </c>
      <c r="C1062" t="str">
        <f t="shared" si="32"/>
        <v>$Accesoriu Special ML RAL 8003 0.45 D20$:12.99,</v>
      </c>
      <c r="D1062" t="s">
        <v>21549</v>
      </c>
      <c r="E1062" t="str">
        <f t="shared" si="33"/>
        <v>"accesoriu special ml ral 8003 0.45 d20":12.99,</v>
      </c>
    </row>
    <row r="1063" spans="1:5">
      <c r="A1063" s="500" t="s">
        <v>3942</v>
      </c>
      <c r="B1063" s="500" t="s">
        <v>7776</v>
      </c>
      <c r="C1063" t="str">
        <f t="shared" si="32"/>
        <v>$Accesoriu Special ML DPL D20$:10.60,</v>
      </c>
      <c r="D1063" t="s">
        <v>21550</v>
      </c>
      <c r="E1063" t="str">
        <f t="shared" si="33"/>
        <v>"accesoriu special ml dpl d20":10.60,</v>
      </c>
    </row>
    <row r="1064" spans="1:5">
      <c r="A1064" s="500" t="s">
        <v>3958</v>
      </c>
      <c r="B1064" s="500" t="s">
        <v>5006</v>
      </c>
      <c r="C1064" t="str">
        <f t="shared" si="32"/>
        <v>$Accesoriu Special ML DPL 0.60 D20$:15.80,</v>
      </c>
      <c r="D1064" t="s">
        <v>21551</v>
      </c>
      <c r="E1064" t="str">
        <f t="shared" si="33"/>
        <v>"accesoriu special ml dpl 0.60 d20":15.80,</v>
      </c>
    </row>
    <row r="1065" spans="1:5">
      <c r="A1065" s="500" t="s">
        <v>3706</v>
      </c>
      <c r="B1065" s="500" t="s">
        <v>7778</v>
      </c>
      <c r="C1065" t="str">
        <f t="shared" si="32"/>
        <v>$Accesoriu Special ML DPM D20$:11.03,</v>
      </c>
      <c r="D1065" t="s">
        <v>21552</v>
      </c>
      <c r="E1065" t="str">
        <f t="shared" si="33"/>
        <v>"accesoriu special ml dpm d20":11.03,</v>
      </c>
    </row>
    <row r="1066" spans="1:5">
      <c r="A1066" s="500" t="s">
        <v>7448</v>
      </c>
      <c r="B1066" s="500" t="s">
        <v>5007</v>
      </c>
      <c r="C1066" t="str">
        <f t="shared" si="32"/>
        <v>$Accesoriu Special ML DPM 0.60 D20$:22.55,</v>
      </c>
      <c r="D1066" t="s">
        <v>21553</v>
      </c>
      <c r="E1066" t="str">
        <f t="shared" si="33"/>
        <v>"accesoriu special ml dpm 0.60 d20":22.55,</v>
      </c>
    </row>
    <row r="1067" spans="1:5">
      <c r="A1067" s="500" t="s">
        <v>6996</v>
      </c>
      <c r="B1067" s="500" t="s">
        <v>5008</v>
      </c>
      <c r="C1067" t="str">
        <f t="shared" si="32"/>
        <v>$Accesoriu Special ML GDM 0.60 D20$:13.15,</v>
      </c>
      <c r="D1067" t="s">
        <v>21554</v>
      </c>
      <c r="E1067" t="str">
        <f t="shared" si="33"/>
        <v>"accesoriu special ml gdm 0.60 d20":13.15,</v>
      </c>
    </row>
    <row r="1068" spans="1:5">
      <c r="A1068" s="500" t="s">
        <v>6982</v>
      </c>
      <c r="B1068" s="500" t="s">
        <v>5009</v>
      </c>
      <c r="C1068" t="str">
        <f t="shared" si="32"/>
        <v>$Accesoriu Special ML Lucios 0.40 D20$:7.71,</v>
      </c>
      <c r="D1068" t="s">
        <v>21555</v>
      </c>
      <c r="E1068" t="str">
        <f t="shared" si="33"/>
        <v>"accesoriu special ml lucios 0.40 d20":7.71,</v>
      </c>
    </row>
    <row r="1069" spans="1:5">
      <c r="A1069" s="500" t="s">
        <v>3904</v>
      </c>
      <c r="B1069" s="500" t="s">
        <v>5010</v>
      </c>
      <c r="C1069" t="str">
        <f t="shared" si="32"/>
        <v>$Accesoriu Special ML Lucios 0.45 D20$:8.99,</v>
      </c>
      <c r="D1069" t="s">
        <v>21556</v>
      </c>
      <c r="E1069" t="str">
        <f t="shared" si="33"/>
        <v>"accesoriu special ml lucios 0.45 d20":8.99,</v>
      </c>
    </row>
    <row r="1070" spans="1:5">
      <c r="A1070" s="500" t="s">
        <v>11126</v>
      </c>
      <c r="B1070" s="500" t="s">
        <v>5011</v>
      </c>
      <c r="C1070" t="str">
        <f t="shared" si="32"/>
        <v>$Accesoriu Special ML Lucios 0.50 D20$:9.64,</v>
      </c>
      <c r="D1070" t="s">
        <v>21557</v>
      </c>
      <c r="E1070" t="str">
        <f t="shared" si="33"/>
        <v>"accesoriu special ml lucios 0.50 d20":9.64,</v>
      </c>
    </row>
    <row r="1071" spans="1:5">
      <c r="A1071" s="500" t="s">
        <v>6997</v>
      </c>
      <c r="B1071" s="500" t="s">
        <v>5012</v>
      </c>
      <c r="C1071" t="str">
        <f t="shared" si="32"/>
        <v>$ACCES. SPECIAL ML D20$:10.92,</v>
      </c>
      <c r="D1071" t="s">
        <v>21558</v>
      </c>
      <c r="E1071" t="str">
        <f t="shared" si="33"/>
        <v>"acces. special ml d20":10.92,</v>
      </c>
    </row>
    <row r="1072" spans="1:5">
      <c r="A1072" s="500" t="s">
        <v>3939</v>
      </c>
      <c r="B1072" s="500" t="s">
        <v>5013</v>
      </c>
      <c r="C1072" t="str">
        <f t="shared" si="32"/>
        <v>$Accesoriu Special ML Lucios 0.70 D20$:13.28,</v>
      </c>
      <c r="D1072" t="s">
        <v>21559</v>
      </c>
      <c r="E1072" t="str">
        <f t="shared" si="33"/>
        <v>"accesoriu special ml lucios 0.70 d20":13.28,</v>
      </c>
    </row>
    <row r="1073" spans="1:5">
      <c r="A1073" s="500" t="s">
        <v>12432</v>
      </c>
      <c r="B1073" s="500" t="s">
        <v>12575</v>
      </c>
      <c r="C1073" t="str">
        <f t="shared" si="32"/>
        <v>$Accesorii configurabile Lucios 0.75MM D2$:40.00,</v>
      </c>
      <c r="D1073" t="s">
        <v>21560</v>
      </c>
      <c r="E1073" t="str">
        <f t="shared" si="33"/>
        <v>"accesorii configurabile lucios 0.75mm d2":40.00,</v>
      </c>
    </row>
    <row r="1074" spans="1:5">
      <c r="A1074" s="500" t="s">
        <v>12432</v>
      </c>
      <c r="B1074" s="500" t="s">
        <v>12577</v>
      </c>
      <c r="C1074" t="str">
        <f t="shared" si="32"/>
        <v>$ACCES. SPECIAL ML D20 LUCIOS 0.88MM$:40.00,</v>
      </c>
      <c r="D1074" t="s">
        <v>21561</v>
      </c>
      <c r="E1074" t="str">
        <f t="shared" si="33"/>
        <v>"acces. special ml d20 lucios 0.88mm":40.00,</v>
      </c>
    </row>
    <row r="1075" spans="1:5">
      <c r="A1075" s="500" t="s">
        <v>12432</v>
      </c>
      <c r="B1075" s="500" t="s">
        <v>12579</v>
      </c>
      <c r="C1075" t="str">
        <f t="shared" si="32"/>
        <v>$Accesorii config. Lucios 1.00mm D20$:40.00,</v>
      </c>
      <c r="D1075" t="s">
        <v>21562</v>
      </c>
      <c r="E1075" t="str">
        <f t="shared" si="33"/>
        <v>"accesorii config. lucios 1.00mm d20":40.00,</v>
      </c>
    </row>
    <row r="1076" spans="1:5">
      <c r="A1076" s="500" t="s">
        <v>12432</v>
      </c>
      <c r="B1076" s="500" t="s">
        <v>12581</v>
      </c>
      <c r="C1076" t="str">
        <f t="shared" si="32"/>
        <v>$ACCES. SPECIAL ML D20 LUCIOS 1.25MM$:40.00,</v>
      </c>
      <c r="D1076" t="s">
        <v>21563</v>
      </c>
      <c r="E1076" t="str">
        <f t="shared" si="33"/>
        <v>"acces. special ml d20 lucios 1.25mm":40.00,</v>
      </c>
    </row>
    <row r="1077" spans="1:5">
      <c r="A1077" s="500" t="s">
        <v>3886</v>
      </c>
      <c r="B1077" s="500" t="s">
        <v>5014</v>
      </c>
      <c r="C1077" t="str">
        <f t="shared" si="32"/>
        <v>$Accesoriu Special ML MAT 0.40 D20$:8.41,</v>
      </c>
      <c r="D1077" t="s">
        <v>21564</v>
      </c>
      <c r="E1077" t="str">
        <f t="shared" si="33"/>
        <v>"accesoriu special ml mat 0.40 d20":8.41,</v>
      </c>
    </row>
    <row r="1078" spans="1:5">
      <c r="A1078" s="500" t="s">
        <v>11345</v>
      </c>
      <c r="B1078" s="500" t="s">
        <v>5015</v>
      </c>
      <c r="C1078" t="str">
        <f t="shared" si="32"/>
        <v>$Accesoriu Special ML MAT 0.45 D20$:9.61,</v>
      </c>
      <c r="D1078" t="s">
        <v>21565</v>
      </c>
      <c r="E1078" t="str">
        <f t="shared" si="33"/>
        <v>"accesoriu special ml mat 0.45 d20":9.61,</v>
      </c>
    </row>
    <row r="1079" spans="1:5">
      <c r="A1079" s="500" t="s">
        <v>6998</v>
      </c>
      <c r="B1079" s="500" t="s">
        <v>5016</v>
      </c>
      <c r="C1079" t="str">
        <f t="shared" si="32"/>
        <v>$Accesoriu Special ML MAT 0.50 D20$:10.03,</v>
      </c>
      <c r="D1079" t="s">
        <v>21566</v>
      </c>
      <c r="E1079" t="str">
        <f t="shared" si="33"/>
        <v>"accesoriu special ml mat 0.50 d20":10.03,</v>
      </c>
    </row>
    <row r="1080" spans="1:5">
      <c r="A1080" s="500" t="s">
        <v>11094</v>
      </c>
      <c r="B1080" s="500" t="s">
        <v>5017</v>
      </c>
      <c r="C1080" t="str">
        <f t="shared" si="32"/>
        <v>$Accesoriu Special ML MAT 0.60 D20$:11.37,</v>
      </c>
      <c r="D1080" t="s">
        <v>21567</v>
      </c>
      <c r="E1080" t="str">
        <f t="shared" si="33"/>
        <v>"accesoriu special ml mat 0.60 d20":11.37,</v>
      </c>
    </row>
    <row r="1081" spans="1:5">
      <c r="A1081" s="500" t="s">
        <v>11346</v>
      </c>
      <c r="B1081" s="500" t="s">
        <v>7780</v>
      </c>
      <c r="C1081" t="str">
        <f t="shared" si="32"/>
        <v>$ACCESORIU SECIAL CONFIGURABIL D20$:10.47,</v>
      </c>
      <c r="D1081" t="s">
        <v>21568</v>
      </c>
      <c r="E1081" t="str">
        <f t="shared" si="33"/>
        <v>"accesoriu secial configurabil d20":10.47,</v>
      </c>
    </row>
    <row r="1082" spans="1:5">
      <c r="A1082" s="500" t="s">
        <v>11347</v>
      </c>
      <c r="B1082" s="500" t="s">
        <v>5005</v>
      </c>
      <c r="C1082" t="str">
        <f t="shared" si="32"/>
        <v>$Accesoriu Special ML Wood 0.45 D20$:13.01,</v>
      </c>
      <c r="D1082" t="s">
        <v>21569</v>
      </c>
      <c r="E1082" t="str">
        <f t="shared" si="33"/>
        <v>"accesoriu special ml wood 0.45 d20":13.01,</v>
      </c>
    </row>
    <row r="1083" spans="1:5">
      <c r="A1083" s="500" t="s">
        <v>6996</v>
      </c>
      <c r="B1083" s="500" t="s">
        <v>7450</v>
      </c>
      <c r="C1083" t="str">
        <f t="shared" si="32"/>
        <v>$ACCESORIU CONFIGURABIL D20 WOOD 0.50MM$:13.15,</v>
      </c>
      <c r="D1083" t="s">
        <v>21570</v>
      </c>
      <c r="E1083" t="str">
        <f t="shared" si="33"/>
        <v>"accesoriu configurabil d20 wood 0.50mm":13.15,</v>
      </c>
    </row>
    <row r="1084" spans="1:5">
      <c r="A1084" s="500" t="s">
        <v>6999</v>
      </c>
      <c r="B1084" s="500" t="s">
        <v>5018</v>
      </c>
      <c r="C1084" t="str">
        <f t="shared" si="32"/>
        <v>$Accesoriu Special ML ZNC 0.37 D20$:6.33,</v>
      </c>
      <c r="D1084" t="s">
        <v>21571</v>
      </c>
      <c r="E1084" t="str">
        <f t="shared" si="33"/>
        <v>"accesoriu special ml znc 0.37 d20":6.33,</v>
      </c>
    </row>
    <row r="1085" spans="1:5">
      <c r="A1085" s="500" t="s">
        <v>11311</v>
      </c>
      <c r="B1085" s="500" t="s">
        <v>5019</v>
      </c>
      <c r="C1085" t="str">
        <f t="shared" si="32"/>
        <v>$Accesoriu Special ML ZNC 0.40 D20$:6.47,</v>
      </c>
      <c r="D1085" t="s">
        <v>21572</v>
      </c>
      <c r="E1085" t="str">
        <f t="shared" si="33"/>
        <v>"accesoriu special ml znc 0.40 d20":6.47,</v>
      </c>
    </row>
    <row r="1086" spans="1:5">
      <c r="A1086" s="500" t="s">
        <v>11123</v>
      </c>
      <c r="B1086" s="500" t="s">
        <v>5020</v>
      </c>
      <c r="C1086" t="str">
        <f t="shared" si="32"/>
        <v>$Accesoriu Special ML ZNC 0.45 D20$:8.09,</v>
      </c>
      <c r="D1086" t="s">
        <v>21573</v>
      </c>
      <c r="E1086" t="str">
        <f t="shared" si="33"/>
        <v>"accesoriu special ml znc 0.45 d20":8.09,</v>
      </c>
    </row>
    <row r="1087" spans="1:5">
      <c r="A1087" s="500" t="s">
        <v>7000</v>
      </c>
      <c r="B1087" s="500" t="s">
        <v>5021</v>
      </c>
      <c r="C1087" t="str">
        <f t="shared" si="32"/>
        <v>$Accesoriu Special ML ZNC 0.50 D20$:8.83,</v>
      </c>
      <c r="D1087" t="s">
        <v>21574</v>
      </c>
      <c r="E1087" t="str">
        <f t="shared" si="33"/>
        <v>"accesoriu special ml znc 0.50 d20":8.83,</v>
      </c>
    </row>
    <row r="1088" spans="1:5">
      <c r="A1088" s="500" t="s">
        <v>3940</v>
      </c>
      <c r="B1088" s="500" t="s">
        <v>5022</v>
      </c>
      <c r="C1088" t="str">
        <f t="shared" si="32"/>
        <v>$Accesoriu Special ML ZNC 0.60 D20$:10.58,</v>
      </c>
      <c r="D1088" t="s">
        <v>21575</v>
      </c>
      <c r="E1088" t="str">
        <f t="shared" si="33"/>
        <v>"accesoriu special ml znc 0.60 d20":10.58,</v>
      </c>
    </row>
    <row r="1089" spans="1:5">
      <c r="A1089" s="500" t="s">
        <v>11348</v>
      </c>
      <c r="B1089" s="500" t="s">
        <v>5023</v>
      </c>
      <c r="C1089" t="str">
        <f t="shared" si="32"/>
        <v>$Accesoriu Special ML ZNC 0.70 D20$:12.20,</v>
      </c>
      <c r="D1089" t="s">
        <v>21576</v>
      </c>
      <c r="E1089" t="str">
        <f t="shared" si="33"/>
        <v>"accesoriu special ml znc 0.70 d20":12.20,</v>
      </c>
    </row>
    <row r="1090" spans="1:5">
      <c r="A1090" s="500" t="s">
        <v>12432</v>
      </c>
      <c r="B1090" s="500" t="s">
        <v>12583</v>
      </c>
      <c r="C1090" t="str">
        <f t="shared" ref="C1090:C1153" si="34">CONCATENATE("$",B1090,"$",":",A1090,",")</f>
        <v>$Accesoriu Special ML ZINCAT 1.00MM D20$:40.00,</v>
      </c>
      <c r="D1090" t="s">
        <v>21577</v>
      </c>
      <c r="E1090" t="str">
        <f t="shared" ref="E1090:E1153" si="35">LOWER(D1090)</f>
        <v>"accesoriu special ml zincat 1.00mm d20":40.00,</v>
      </c>
    </row>
    <row r="1091" spans="1:5">
      <c r="A1091" s="500" t="s">
        <v>7133</v>
      </c>
      <c r="B1091" s="500" t="s">
        <v>12585</v>
      </c>
      <c r="C1091" t="str">
        <f t="shared" si="34"/>
        <v>$Accesoriu configurabil Zincat 1.50MM$:60.00,</v>
      </c>
      <c r="D1091" t="s">
        <v>21578</v>
      </c>
      <c r="E1091" t="str">
        <f t="shared" si="35"/>
        <v>"accesoriu configurabil zincat 1.50mm":60.00,</v>
      </c>
    </row>
    <row r="1092" spans="1:5">
      <c r="A1092" s="500" t="s">
        <v>11349</v>
      </c>
      <c r="B1092" s="500" t="s">
        <v>11014</v>
      </c>
      <c r="C1092" t="str">
        <f t="shared" si="34"/>
        <v>$Accesoriu Special ML RAL 8003 0.45 D21$:13.64,</v>
      </c>
      <c r="D1092" t="s">
        <v>21579</v>
      </c>
      <c r="E1092" t="str">
        <f t="shared" si="35"/>
        <v>"accesoriu special ml ral 8003 0.45 d21":13.64,</v>
      </c>
    </row>
    <row r="1093" spans="1:5">
      <c r="A1093" s="500" t="s">
        <v>11350</v>
      </c>
      <c r="B1093" s="500" t="s">
        <v>7782</v>
      </c>
      <c r="C1093" t="str">
        <f t="shared" si="34"/>
        <v>$Accesoriu Special ML DPL D21$:11.13,</v>
      </c>
      <c r="D1093" t="s">
        <v>21580</v>
      </c>
      <c r="E1093" t="str">
        <f t="shared" si="35"/>
        <v>"accesoriu special ml dpl d21":11.13,</v>
      </c>
    </row>
    <row r="1094" spans="1:5">
      <c r="A1094" s="500" t="s">
        <v>11072</v>
      </c>
      <c r="B1094" s="500" t="s">
        <v>5025</v>
      </c>
      <c r="C1094" t="str">
        <f t="shared" si="34"/>
        <v>$Accesoriu Special ML DPL 0.60 D21$:16.58,</v>
      </c>
      <c r="D1094" t="s">
        <v>21581</v>
      </c>
      <c r="E1094" t="str">
        <f t="shared" si="35"/>
        <v>"accesoriu special ml dpl 0.60 d21":16.58,</v>
      </c>
    </row>
    <row r="1095" spans="1:5">
      <c r="A1095" s="500" t="s">
        <v>11343</v>
      </c>
      <c r="B1095" s="500" t="s">
        <v>7784</v>
      </c>
      <c r="C1095" t="str">
        <f t="shared" si="34"/>
        <v>$Accesoriu Special ML DPM D21$:11.59,</v>
      </c>
      <c r="D1095" t="s">
        <v>21582</v>
      </c>
      <c r="E1095" t="str">
        <f t="shared" si="35"/>
        <v>"accesoriu special ml dpm d21":11.59,</v>
      </c>
    </row>
    <row r="1096" spans="1:5">
      <c r="A1096" s="500" t="s">
        <v>11351</v>
      </c>
      <c r="B1096" s="500" t="s">
        <v>5026</v>
      </c>
      <c r="C1096" t="str">
        <f t="shared" si="34"/>
        <v>$Accesoriu Special ML DPM 0.60 D21$:23.67,</v>
      </c>
      <c r="D1096" t="s">
        <v>21583</v>
      </c>
      <c r="E1096" t="str">
        <f t="shared" si="35"/>
        <v>"accesoriu special ml dpm 0.60 d21":23.67,</v>
      </c>
    </row>
    <row r="1097" spans="1:5">
      <c r="A1097" s="500" t="s">
        <v>11352</v>
      </c>
      <c r="B1097" s="500" t="s">
        <v>5027</v>
      </c>
      <c r="C1097" t="str">
        <f t="shared" si="34"/>
        <v>$Accesoriu Special ML GDM 0.60 D21$:13.81,</v>
      </c>
      <c r="D1097" t="s">
        <v>21584</v>
      </c>
      <c r="E1097" t="str">
        <f t="shared" si="35"/>
        <v>"accesoriu special ml gdm 0.60 d21":13.81,</v>
      </c>
    </row>
    <row r="1098" spans="1:5">
      <c r="A1098" s="500" t="s">
        <v>11123</v>
      </c>
      <c r="B1098" s="500" t="s">
        <v>5028</v>
      </c>
      <c r="C1098" t="str">
        <f t="shared" si="34"/>
        <v>$Accesoriu Special ML Lucios 0.40 D21$:8.09,</v>
      </c>
      <c r="D1098" t="s">
        <v>21585</v>
      </c>
      <c r="E1098" t="str">
        <f t="shared" si="35"/>
        <v>"accesoriu special ml lucios 0.40 d21":8.09,</v>
      </c>
    </row>
    <row r="1099" spans="1:5">
      <c r="A1099" s="500" t="s">
        <v>11353</v>
      </c>
      <c r="B1099" s="500" t="s">
        <v>5029</v>
      </c>
      <c r="C1099" t="str">
        <f t="shared" si="34"/>
        <v>$Accesoriu Special ML Lucios 0.45 D21$:9.44,</v>
      </c>
      <c r="D1099" t="s">
        <v>21586</v>
      </c>
      <c r="E1099" t="str">
        <f t="shared" si="35"/>
        <v>"accesoriu special ml lucios 0.45 d21":9.44,</v>
      </c>
    </row>
    <row r="1100" spans="1:5">
      <c r="A1100" s="500" t="s">
        <v>3722</v>
      </c>
      <c r="B1100" s="500" t="s">
        <v>5030</v>
      </c>
      <c r="C1100" t="str">
        <f t="shared" si="34"/>
        <v>$Accesoriu Special ML Lucios 0.50 D21$:10.12,</v>
      </c>
      <c r="D1100" t="s">
        <v>21587</v>
      </c>
      <c r="E1100" t="str">
        <f t="shared" si="35"/>
        <v>"accesoriu special ml lucios 0.50 d21":10.12,</v>
      </c>
    </row>
    <row r="1101" spans="1:5">
      <c r="A1101" s="500" t="s">
        <v>11088</v>
      </c>
      <c r="B1101" s="500" t="s">
        <v>5031</v>
      </c>
      <c r="C1101" t="str">
        <f t="shared" si="34"/>
        <v>$ACCES. SPECIAL ML D21$:11.47,</v>
      </c>
      <c r="D1101" t="s">
        <v>21588</v>
      </c>
      <c r="E1101" t="str">
        <f t="shared" si="35"/>
        <v>"acces. special ml d21":11.47,</v>
      </c>
    </row>
    <row r="1102" spans="1:5">
      <c r="A1102" s="500" t="s">
        <v>11354</v>
      </c>
      <c r="B1102" s="500" t="s">
        <v>5032</v>
      </c>
      <c r="C1102" t="str">
        <f t="shared" si="34"/>
        <v>$Accesoriu Special ML Lucios 0.70 D21$:13.95,</v>
      </c>
      <c r="D1102" t="s">
        <v>21589</v>
      </c>
      <c r="E1102" t="str">
        <f t="shared" si="35"/>
        <v>"accesoriu special ml lucios 0.70 d21":13.95,</v>
      </c>
    </row>
    <row r="1103" spans="1:5">
      <c r="A1103" s="500" t="s">
        <v>7081</v>
      </c>
      <c r="B1103" s="500" t="s">
        <v>12575</v>
      </c>
      <c r="C1103" t="str">
        <f t="shared" si="34"/>
        <v>$Accesorii configurabile Lucios 0.75MM D2$:42.00,</v>
      </c>
      <c r="D1103" t="s">
        <v>21590</v>
      </c>
      <c r="E1103" t="str">
        <f t="shared" si="35"/>
        <v>"accesorii configurabile lucios 0.75mm d2":42.00,</v>
      </c>
    </row>
    <row r="1104" spans="1:5">
      <c r="A1104" s="500" t="s">
        <v>7090</v>
      </c>
      <c r="B1104" s="500" t="s">
        <v>12588</v>
      </c>
      <c r="C1104" t="str">
        <f t="shared" si="34"/>
        <v>$ACCES. SPECIAL ML D21 LUCIOS 0.88MM$:63.00,</v>
      </c>
      <c r="D1104" t="s">
        <v>21591</v>
      </c>
      <c r="E1104" t="str">
        <f t="shared" si="35"/>
        <v>"acces. special ml d21 lucios 0.88mm":63.00,</v>
      </c>
    </row>
    <row r="1105" spans="1:5">
      <c r="A1105" s="500" t="s">
        <v>12590</v>
      </c>
      <c r="B1105" s="500" t="s">
        <v>12591</v>
      </c>
      <c r="C1105" t="str">
        <f t="shared" si="34"/>
        <v>$Accesorii config. Lucios 1.00mm D21$:84.00,</v>
      </c>
      <c r="D1105" t="s">
        <v>21592</v>
      </c>
      <c r="E1105" t="str">
        <f t="shared" si="35"/>
        <v>"accesorii config. lucios 1.00mm d21":84.00,</v>
      </c>
    </row>
    <row r="1106" spans="1:5">
      <c r="A1106" s="500" t="s">
        <v>2909</v>
      </c>
      <c r="B1106" s="500" t="s">
        <v>12593</v>
      </c>
      <c r="C1106" t="str">
        <f t="shared" si="34"/>
        <v>$ACCES. SPECIAL ML D21 LUCIOS 1.25MM$:105.00,</v>
      </c>
      <c r="D1106" t="s">
        <v>21593</v>
      </c>
      <c r="E1106" t="str">
        <f t="shared" si="35"/>
        <v>"acces. special ml d21 lucios 1.25mm":105.00,</v>
      </c>
    </row>
    <row r="1107" spans="1:5">
      <c r="A1107" s="500" t="s">
        <v>7000</v>
      </c>
      <c r="B1107" s="500" t="s">
        <v>5033</v>
      </c>
      <c r="C1107" t="str">
        <f t="shared" si="34"/>
        <v>$Accesoriu Special ML MAT 0.40 D21$:8.83,</v>
      </c>
      <c r="D1107" t="s">
        <v>21594</v>
      </c>
      <c r="E1107" t="str">
        <f t="shared" si="35"/>
        <v>"accesoriu special ml mat 0.40 d21":8.83,</v>
      </c>
    </row>
    <row r="1108" spans="1:5">
      <c r="A1108" s="500" t="s">
        <v>3733</v>
      </c>
      <c r="B1108" s="500" t="s">
        <v>5034</v>
      </c>
      <c r="C1108" t="str">
        <f t="shared" si="34"/>
        <v>$Accesoriu Special ML MAT 0.45 D21$:10.09,</v>
      </c>
      <c r="D1108" t="s">
        <v>21595</v>
      </c>
      <c r="E1108" t="str">
        <f t="shared" si="35"/>
        <v>"accesoriu special ml mat 0.45 d21":10.09,</v>
      </c>
    </row>
    <row r="1109" spans="1:5">
      <c r="A1109" s="500" t="s">
        <v>11355</v>
      </c>
      <c r="B1109" s="500" t="s">
        <v>5035</v>
      </c>
      <c r="C1109" t="str">
        <f t="shared" si="34"/>
        <v>$Accesoriu Special ML MAT 0.50 D21$:10.53,</v>
      </c>
      <c r="D1109" t="s">
        <v>21596</v>
      </c>
      <c r="E1109" t="str">
        <f t="shared" si="35"/>
        <v>"accesoriu special ml mat 0.50 d21":10.53,</v>
      </c>
    </row>
    <row r="1110" spans="1:5">
      <c r="A1110" s="500" t="s">
        <v>11356</v>
      </c>
      <c r="B1110" s="500" t="s">
        <v>5036</v>
      </c>
      <c r="C1110" t="str">
        <f t="shared" si="34"/>
        <v>$Accesoriu Special ML MAT 0.60 D21$:11.94,</v>
      </c>
      <c r="D1110" t="s">
        <v>21597</v>
      </c>
      <c r="E1110" t="str">
        <f t="shared" si="35"/>
        <v>"accesoriu special ml mat 0.60 d21":11.94,</v>
      </c>
    </row>
    <row r="1111" spans="1:5">
      <c r="A1111" s="500" t="s">
        <v>11098</v>
      </c>
      <c r="B1111" s="500" t="s">
        <v>7786</v>
      </c>
      <c r="C1111" t="str">
        <f t="shared" si="34"/>
        <v>$ACCESORIU SECIAL CONFIGURABIL D21$:10.99,</v>
      </c>
      <c r="D1111" t="s">
        <v>21598</v>
      </c>
      <c r="E1111" t="str">
        <f t="shared" si="35"/>
        <v>"accesoriu secial configurabil d21":10.99,</v>
      </c>
    </row>
    <row r="1112" spans="1:5">
      <c r="A1112" s="500" t="s">
        <v>7787</v>
      </c>
      <c r="B1112" s="500" t="s">
        <v>5024</v>
      </c>
      <c r="C1112" t="str">
        <f t="shared" si="34"/>
        <v>$Accesoriu Special ML Wood 0.45 D21$:13.66,</v>
      </c>
      <c r="D1112" t="s">
        <v>21599</v>
      </c>
      <c r="E1112" t="str">
        <f t="shared" si="35"/>
        <v>"accesoriu special ml wood 0.45 d21":13.66,</v>
      </c>
    </row>
    <row r="1113" spans="1:5">
      <c r="A1113" s="500" t="s">
        <v>11352</v>
      </c>
      <c r="B1113" s="500" t="s">
        <v>7452</v>
      </c>
      <c r="C1113" t="str">
        <f t="shared" si="34"/>
        <v>$ACCESORIU CONFIGURABIL D21 WOOD 0.50MM$:13.81,</v>
      </c>
      <c r="D1113" t="s">
        <v>21600</v>
      </c>
      <c r="E1113" t="str">
        <f t="shared" si="35"/>
        <v>"accesoriu configurabil d21 wood 0.50mm":13.81,</v>
      </c>
    </row>
    <row r="1114" spans="1:5">
      <c r="A1114" s="500" t="s">
        <v>11357</v>
      </c>
      <c r="B1114" s="500" t="s">
        <v>5037</v>
      </c>
      <c r="C1114" t="str">
        <f t="shared" si="34"/>
        <v>$Accesoriu Special ML ZNC 0.37 D21$:6.65,</v>
      </c>
      <c r="D1114" t="s">
        <v>21601</v>
      </c>
      <c r="E1114" t="str">
        <f t="shared" si="35"/>
        <v>"accesoriu special ml znc 0.37 d21":6.65,</v>
      </c>
    </row>
    <row r="1115" spans="1:5">
      <c r="A1115" s="500" t="s">
        <v>7001</v>
      </c>
      <c r="B1115" s="500" t="s">
        <v>5038</v>
      </c>
      <c r="C1115" t="str">
        <f t="shared" si="34"/>
        <v>$Accesoriu Special ML ZNC 0.40 D21$:6.79,</v>
      </c>
      <c r="D1115" t="s">
        <v>21602</v>
      </c>
      <c r="E1115" t="str">
        <f t="shared" si="35"/>
        <v>"accesoriu special ml znc 0.40 d21":6.79,</v>
      </c>
    </row>
    <row r="1116" spans="1:5">
      <c r="A1116" s="500" t="s">
        <v>3890</v>
      </c>
      <c r="B1116" s="500" t="s">
        <v>5039</v>
      </c>
      <c r="C1116" t="str">
        <f t="shared" si="34"/>
        <v>$Accesoriu Special ML ZNC 0.45 D21$:8.49,</v>
      </c>
      <c r="D1116" t="s">
        <v>21603</v>
      </c>
      <c r="E1116" t="str">
        <f t="shared" si="35"/>
        <v>"accesoriu special ml znc 0.45 d21":8.49,</v>
      </c>
    </row>
    <row r="1117" spans="1:5">
      <c r="A1117" s="500" t="s">
        <v>7002</v>
      </c>
      <c r="B1117" s="500" t="s">
        <v>5040</v>
      </c>
      <c r="C1117" t="str">
        <f t="shared" si="34"/>
        <v>$Accesoriu Special ML ZNC 0.50 D21$:9.71,</v>
      </c>
      <c r="D1117" t="s">
        <v>21604</v>
      </c>
      <c r="E1117" t="str">
        <f t="shared" si="35"/>
        <v>"accesoriu special ml znc 0.50 d21":9.71,</v>
      </c>
    </row>
    <row r="1118" spans="1:5">
      <c r="A1118" s="500" t="s">
        <v>11071</v>
      </c>
      <c r="B1118" s="500" t="s">
        <v>5041</v>
      </c>
      <c r="C1118" t="str">
        <f t="shared" si="34"/>
        <v>$Accesoriu Special ML ZNC 0.60 D21$:11.11,</v>
      </c>
      <c r="D1118" t="s">
        <v>21605</v>
      </c>
      <c r="E1118" t="str">
        <f t="shared" si="35"/>
        <v>"accesoriu special ml znc 0.60 d21":11.11,</v>
      </c>
    </row>
    <row r="1119" spans="1:5">
      <c r="A1119" s="500" t="s">
        <v>11358</v>
      </c>
      <c r="B1119" s="500" t="s">
        <v>5042</v>
      </c>
      <c r="C1119" t="str">
        <f t="shared" si="34"/>
        <v>$Accesoriu Special ML ZNC 0.70 D21$:12.81,</v>
      </c>
      <c r="D1119" t="s">
        <v>21606</v>
      </c>
      <c r="E1119" t="str">
        <f t="shared" si="35"/>
        <v>"accesoriu special ml znc 0.70 d21":12.81,</v>
      </c>
    </row>
    <row r="1120" spans="1:5">
      <c r="A1120" s="500" t="s">
        <v>7081</v>
      </c>
      <c r="B1120" s="500" t="s">
        <v>12595</v>
      </c>
      <c r="C1120" t="str">
        <f t="shared" si="34"/>
        <v>$Acesoriu Special D21 ML ZINCAT 1.00MM$:42.00,</v>
      </c>
      <c r="D1120" t="s">
        <v>21607</v>
      </c>
      <c r="E1120" t="str">
        <f t="shared" si="35"/>
        <v>"acesoriu special d21 ml zincat 1.00mm":42.00,</v>
      </c>
    </row>
    <row r="1121" spans="1:5">
      <c r="A1121" s="500" t="s">
        <v>7090</v>
      </c>
      <c r="B1121" s="500" t="s">
        <v>12597</v>
      </c>
      <c r="C1121" t="str">
        <f t="shared" si="34"/>
        <v>$Acesoriu Special D21 ML ZINCAT 1.50MM$:63.00,</v>
      </c>
      <c r="D1121" t="s">
        <v>21608</v>
      </c>
      <c r="E1121" t="str">
        <f t="shared" si="35"/>
        <v>"acesoriu special d21 ml zincat 1.50mm":63.00,</v>
      </c>
    </row>
    <row r="1122" spans="1:5">
      <c r="A1122" s="500" t="s">
        <v>11076</v>
      </c>
      <c r="B1122" s="500" t="s">
        <v>11015</v>
      </c>
      <c r="C1122" t="str">
        <f t="shared" si="34"/>
        <v>$Accesoriu Special ML RAL 8003 0.45 D22$:14.29,</v>
      </c>
      <c r="D1122" t="s">
        <v>21609</v>
      </c>
      <c r="E1122" t="str">
        <f t="shared" si="35"/>
        <v>"accesoriu special ml ral 8003 0.45 d22":14.29,</v>
      </c>
    </row>
    <row r="1123" spans="1:5">
      <c r="A1123" s="500" t="s">
        <v>7789</v>
      </c>
      <c r="B1123" s="500" t="s">
        <v>7790</v>
      </c>
      <c r="C1123" t="str">
        <f t="shared" si="34"/>
        <v>$Accesoriu Special ML DPL D22$:11.66,</v>
      </c>
      <c r="D1123" t="s">
        <v>21610</v>
      </c>
      <c r="E1123" t="str">
        <f t="shared" si="35"/>
        <v>"accesoriu special ml dpl d22":11.66,</v>
      </c>
    </row>
    <row r="1124" spans="1:5">
      <c r="A1124" s="500" t="s">
        <v>11359</v>
      </c>
      <c r="B1124" s="500" t="s">
        <v>5044</v>
      </c>
      <c r="C1124" t="str">
        <f t="shared" si="34"/>
        <v>$Accesoriu Special ML DPL 0.60 D22$:17.37,</v>
      </c>
      <c r="D1124" t="s">
        <v>21611</v>
      </c>
      <c r="E1124" t="str">
        <f t="shared" si="35"/>
        <v>"accesoriu special ml dpl 0.60 d22":17.37,</v>
      </c>
    </row>
    <row r="1125" spans="1:5">
      <c r="A1125" s="500" t="s">
        <v>6935</v>
      </c>
      <c r="B1125" s="500" t="s">
        <v>7792</v>
      </c>
      <c r="C1125" t="str">
        <f t="shared" si="34"/>
        <v>$Accesoriu Special ML DPM D22$:12.14,</v>
      </c>
      <c r="D1125" t="s">
        <v>21612</v>
      </c>
      <c r="E1125" t="str">
        <f t="shared" si="35"/>
        <v>"accesoriu special ml dpm d22":12.14,</v>
      </c>
    </row>
    <row r="1126" spans="1:5">
      <c r="A1126" s="500" t="s">
        <v>11360</v>
      </c>
      <c r="B1126" s="500" t="s">
        <v>5045</v>
      </c>
      <c r="C1126" t="str">
        <f t="shared" si="34"/>
        <v>$Accesoriu Special ML DPM 0.60 D22$:24.80,</v>
      </c>
      <c r="D1126" t="s">
        <v>21613</v>
      </c>
      <c r="E1126" t="str">
        <f t="shared" si="35"/>
        <v>"accesoriu special ml dpm 0.60 d22":24.80,</v>
      </c>
    </row>
    <row r="1127" spans="1:5">
      <c r="A1127" s="500" t="s">
        <v>11079</v>
      </c>
      <c r="B1127" s="500" t="s">
        <v>5046</v>
      </c>
      <c r="C1127" t="str">
        <f t="shared" si="34"/>
        <v>$Accesoriu Special ML GDM 0.60 D22$:14.46,</v>
      </c>
      <c r="D1127" t="s">
        <v>21614</v>
      </c>
      <c r="E1127" t="str">
        <f t="shared" si="35"/>
        <v>"accesoriu special ml gdm 0.60 d22":14.46,</v>
      </c>
    </row>
    <row r="1128" spans="1:5">
      <c r="A1128" s="500" t="s">
        <v>11302</v>
      </c>
      <c r="B1128" s="500" t="s">
        <v>5047</v>
      </c>
      <c r="C1128" t="str">
        <f t="shared" si="34"/>
        <v>$Accesoriu Special ML Lucios 0.40 D22$:8.48,</v>
      </c>
      <c r="D1128" t="s">
        <v>21615</v>
      </c>
      <c r="E1128" t="str">
        <f t="shared" si="35"/>
        <v>"accesoriu special ml lucios 0.40 d22":8.48,</v>
      </c>
    </row>
    <row r="1129" spans="1:5">
      <c r="A1129" s="500" t="s">
        <v>3941</v>
      </c>
      <c r="B1129" s="500" t="s">
        <v>5048</v>
      </c>
      <c r="C1129" t="str">
        <f t="shared" si="34"/>
        <v>$Accesoriu Special ML Lucios 0.45 D22$:9.89,</v>
      </c>
      <c r="D1129" t="s">
        <v>21616</v>
      </c>
      <c r="E1129" t="str">
        <f t="shared" si="35"/>
        <v>"accesoriu special ml lucios 0.45 d22":9.89,</v>
      </c>
    </row>
    <row r="1130" spans="1:5">
      <c r="A1130" s="500" t="s">
        <v>3942</v>
      </c>
      <c r="B1130" s="500" t="s">
        <v>5049</v>
      </c>
      <c r="C1130" t="str">
        <f t="shared" si="34"/>
        <v>$Accesoriu Special ML Lucios 0.50 D22$:10.60,</v>
      </c>
      <c r="D1130" t="s">
        <v>21617</v>
      </c>
      <c r="E1130" t="str">
        <f t="shared" si="35"/>
        <v>"accesoriu special ml lucios 0.50 d22":10.60,</v>
      </c>
    </row>
    <row r="1131" spans="1:5">
      <c r="A1131" s="500" t="s">
        <v>11361</v>
      </c>
      <c r="B1131" s="500" t="s">
        <v>5050</v>
      </c>
      <c r="C1131" t="str">
        <f t="shared" si="34"/>
        <v>$ACCES. SPECIAL ML D22$:12.01,</v>
      </c>
      <c r="D1131" t="s">
        <v>21618</v>
      </c>
      <c r="E1131" t="str">
        <f t="shared" si="35"/>
        <v>"acces. special ml d22":12.01,</v>
      </c>
    </row>
    <row r="1132" spans="1:5">
      <c r="A1132" s="500" t="s">
        <v>11167</v>
      </c>
      <c r="B1132" s="500" t="s">
        <v>5051</v>
      </c>
      <c r="C1132" t="str">
        <f t="shared" si="34"/>
        <v>$Accesoriu Special ML Lucios 0.70 D22$:14.61,</v>
      </c>
      <c r="D1132" t="s">
        <v>21619</v>
      </c>
      <c r="E1132" t="str">
        <f t="shared" si="35"/>
        <v>"accesoriu special ml lucios 0.70 d22":14.61,</v>
      </c>
    </row>
    <row r="1133" spans="1:5">
      <c r="A1133" s="500" t="s">
        <v>12468</v>
      </c>
      <c r="B1133" s="500" t="s">
        <v>12575</v>
      </c>
      <c r="C1133" t="str">
        <f t="shared" si="34"/>
        <v>$Accesorii configurabile Lucios 0.75MM D2$:44.00,</v>
      </c>
      <c r="D1133" t="s">
        <v>21620</v>
      </c>
      <c r="E1133" t="str">
        <f t="shared" si="35"/>
        <v>"accesorii configurabile lucios 0.75mm d2":44.00,</v>
      </c>
    </row>
    <row r="1134" spans="1:5">
      <c r="A1134" s="500" t="s">
        <v>1794</v>
      </c>
      <c r="B1134" s="500" t="s">
        <v>12600</v>
      </c>
      <c r="C1134" t="str">
        <f t="shared" si="34"/>
        <v>$ACCES. SPECIAL ML D22 LUCIOS 0.88MM$:66.00,</v>
      </c>
      <c r="D1134" t="s">
        <v>21621</v>
      </c>
      <c r="E1134" t="str">
        <f t="shared" si="35"/>
        <v>"acces. special ml d22 lucios 0.88mm":66.00,</v>
      </c>
    </row>
    <row r="1135" spans="1:5">
      <c r="A1135" s="500" t="s">
        <v>11628</v>
      </c>
      <c r="B1135" s="500" t="s">
        <v>12602</v>
      </c>
      <c r="C1135" t="str">
        <f t="shared" si="34"/>
        <v>$Accesorii config. Lucios 1.00mm D22$:88.00,</v>
      </c>
      <c r="D1135" t="s">
        <v>21622</v>
      </c>
      <c r="E1135" t="str">
        <f t="shared" si="35"/>
        <v>"accesorii config. lucios 1.00mm d22":88.00,</v>
      </c>
    </row>
    <row r="1136" spans="1:5">
      <c r="A1136" s="500" t="s">
        <v>11626</v>
      </c>
      <c r="B1136" s="500" t="s">
        <v>12604</v>
      </c>
      <c r="C1136" t="str">
        <f t="shared" si="34"/>
        <v>$ACCES. SPECIAL ML D22 LUCIOS 1.25MM$:110.00,</v>
      </c>
      <c r="D1136" t="s">
        <v>21623</v>
      </c>
      <c r="E1136" t="str">
        <f t="shared" si="35"/>
        <v>"acces. special ml d22 lucios 1.25mm":110.00,</v>
      </c>
    </row>
    <row r="1137" spans="1:5">
      <c r="A1137" s="500" t="s">
        <v>11050</v>
      </c>
      <c r="B1137" s="500" t="s">
        <v>5052</v>
      </c>
      <c r="C1137" t="str">
        <f t="shared" si="34"/>
        <v>$Accesoriu Special ML MAT 0.40 D22$:9.25,</v>
      </c>
      <c r="D1137" t="s">
        <v>21624</v>
      </c>
      <c r="E1137" t="str">
        <f t="shared" si="35"/>
        <v>"accesoriu special ml mat 0.40 d22":9.25,</v>
      </c>
    </row>
    <row r="1138" spans="1:5">
      <c r="A1138" s="500" t="s">
        <v>11362</v>
      </c>
      <c r="B1138" s="500" t="s">
        <v>5053</v>
      </c>
      <c r="C1138" t="str">
        <f t="shared" si="34"/>
        <v>$Accesoriu Special ML MAT 0.45 D22$:10.57,</v>
      </c>
      <c r="D1138" t="s">
        <v>21625</v>
      </c>
      <c r="E1138" t="str">
        <f t="shared" si="35"/>
        <v>"accesoriu special ml mat 0.45 d22":10.57,</v>
      </c>
    </row>
    <row r="1139" spans="1:5">
      <c r="A1139" s="500" t="s">
        <v>3706</v>
      </c>
      <c r="B1139" s="500" t="s">
        <v>5054</v>
      </c>
      <c r="C1139" t="str">
        <f t="shared" si="34"/>
        <v>$Accesoriu Special ML MAT 0.50 D22$:11.03,</v>
      </c>
      <c r="D1139" t="s">
        <v>21626</v>
      </c>
      <c r="E1139" t="str">
        <f t="shared" si="35"/>
        <v>"accesoriu special ml mat 0.50 d22":11.03,</v>
      </c>
    </row>
    <row r="1140" spans="1:5">
      <c r="A1140" s="500" t="s">
        <v>7003</v>
      </c>
      <c r="B1140" s="500" t="s">
        <v>5055</v>
      </c>
      <c r="C1140" t="str">
        <f t="shared" si="34"/>
        <v>$Accesoriu Special ML MAT 0.60 D22$:12.50,</v>
      </c>
      <c r="D1140" t="s">
        <v>21627</v>
      </c>
      <c r="E1140" t="str">
        <f t="shared" si="35"/>
        <v>"accesoriu special ml mat 0.60 d22":12.50,</v>
      </c>
    </row>
    <row r="1141" spans="1:5">
      <c r="A1141" s="500" t="s">
        <v>10645</v>
      </c>
      <c r="B1141" s="500" t="s">
        <v>7794</v>
      </c>
      <c r="C1141" t="str">
        <f t="shared" si="34"/>
        <v>$ACCESORIU SECIAL CONFIGURABIL D22$:11.51,</v>
      </c>
      <c r="D1141" t="s">
        <v>21628</v>
      </c>
      <c r="E1141" t="str">
        <f t="shared" si="35"/>
        <v>"accesoriu secial configurabil d22":11.51,</v>
      </c>
    </row>
    <row r="1142" spans="1:5">
      <c r="A1142" s="500" t="s">
        <v>11363</v>
      </c>
      <c r="B1142" s="500" t="s">
        <v>5043</v>
      </c>
      <c r="C1142" t="str">
        <f t="shared" si="34"/>
        <v>$Accesoriu Special ML Wood 0.45 D22$:14.32,</v>
      </c>
      <c r="D1142" t="s">
        <v>21629</v>
      </c>
      <c r="E1142" t="str">
        <f t="shared" si="35"/>
        <v>"accesoriu special ml wood 0.45 d22":14.32,</v>
      </c>
    </row>
    <row r="1143" spans="1:5">
      <c r="A1143" s="500" t="s">
        <v>11079</v>
      </c>
      <c r="B1143" s="500" t="s">
        <v>7454</v>
      </c>
      <c r="C1143" t="str">
        <f t="shared" si="34"/>
        <v>$ACCESORIU CONFIGURABIL D22 WOOD 0.50MM$:14.46,</v>
      </c>
      <c r="D1143" t="s">
        <v>21630</v>
      </c>
      <c r="E1143" t="str">
        <f t="shared" si="35"/>
        <v>"accesoriu configurabil d22 wood 0.50mm":14.46,</v>
      </c>
    </row>
    <row r="1144" spans="1:5">
      <c r="A1144" s="500" t="s">
        <v>11364</v>
      </c>
      <c r="B1144" s="500" t="s">
        <v>5056</v>
      </c>
      <c r="C1144" t="str">
        <f t="shared" si="34"/>
        <v>$Accesoriu Special ML ZNC 0.37 D22$:6.96,</v>
      </c>
      <c r="D1144" t="s">
        <v>21631</v>
      </c>
      <c r="E1144" t="str">
        <f t="shared" si="35"/>
        <v>"accesoriu special ml znc 0.37 d22":6.96,</v>
      </c>
    </row>
    <row r="1145" spans="1:5">
      <c r="A1145" s="500" t="s">
        <v>11240</v>
      </c>
      <c r="B1145" s="500" t="s">
        <v>5057</v>
      </c>
      <c r="C1145" t="str">
        <f t="shared" si="34"/>
        <v>$Accesoriu Special ML ZNC 0.40 D22$:7.11,</v>
      </c>
      <c r="D1145" t="s">
        <v>21632</v>
      </c>
      <c r="E1145" t="str">
        <f t="shared" si="35"/>
        <v>"accesoriu special ml znc 0.40 d22":7.11,</v>
      </c>
    </row>
    <row r="1146" spans="1:5">
      <c r="A1146" s="500" t="s">
        <v>11319</v>
      </c>
      <c r="B1146" s="500" t="s">
        <v>5058</v>
      </c>
      <c r="C1146" t="str">
        <f t="shared" si="34"/>
        <v>$Accesoriu Special ML ZNC 0.45 D22$:8.90,</v>
      </c>
      <c r="D1146" t="s">
        <v>21633</v>
      </c>
      <c r="E1146" t="str">
        <f t="shared" si="35"/>
        <v>"accesoriu special ml znc 0.45 d22":8.90,</v>
      </c>
    </row>
    <row r="1147" spans="1:5">
      <c r="A1147" s="500" t="s">
        <v>7002</v>
      </c>
      <c r="B1147" s="500" t="s">
        <v>5059</v>
      </c>
      <c r="C1147" t="str">
        <f t="shared" si="34"/>
        <v>$Accesoriu Special ML ZNC 0.50 D22$:9.71,</v>
      </c>
      <c r="D1147" t="s">
        <v>21634</v>
      </c>
      <c r="E1147" t="str">
        <f t="shared" si="35"/>
        <v>"accesoriu special ml znc 0.50 d22":9.71,</v>
      </c>
    </row>
    <row r="1148" spans="1:5">
      <c r="A1148" s="500" t="s">
        <v>11365</v>
      </c>
      <c r="B1148" s="500" t="s">
        <v>5060</v>
      </c>
      <c r="C1148" t="str">
        <f t="shared" si="34"/>
        <v>$Accesoriu Special ML ZNC 0.60 D22$:11.64,</v>
      </c>
      <c r="D1148" t="s">
        <v>21635</v>
      </c>
      <c r="E1148" t="str">
        <f t="shared" si="35"/>
        <v>"accesoriu special ml znc 0.60 d22":11.64,</v>
      </c>
    </row>
    <row r="1149" spans="1:5">
      <c r="A1149" s="500" t="s">
        <v>7004</v>
      </c>
      <c r="B1149" s="500" t="s">
        <v>5061</v>
      </c>
      <c r="C1149" t="str">
        <f t="shared" si="34"/>
        <v>$Accesoriu Special ML ZNC 0.70 D22$:13.42,</v>
      </c>
      <c r="D1149" t="s">
        <v>21636</v>
      </c>
      <c r="E1149" t="str">
        <f t="shared" si="35"/>
        <v>"accesoriu special ml znc 0.70 d22":13.42,</v>
      </c>
    </row>
    <row r="1150" spans="1:5">
      <c r="A1150" s="500" t="s">
        <v>12468</v>
      </c>
      <c r="B1150" s="500" t="s">
        <v>12606</v>
      </c>
      <c r="C1150" t="str">
        <f t="shared" si="34"/>
        <v>$Acesoriu Special D22 ML ZINCAT 1.00MM$:44.00,</v>
      </c>
      <c r="D1150" t="s">
        <v>21637</v>
      </c>
      <c r="E1150" t="str">
        <f t="shared" si="35"/>
        <v>"acesoriu special d22 ml zincat 1.00mm":44.00,</v>
      </c>
    </row>
    <row r="1151" spans="1:5">
      <c r="A1151" s="500" t="s">
        <v>1794</v>
      </c>
      <c r="B1151" s="500" t="s">
        <v>12608</v>
      </c>
      <c r="C1151" t="str">
        <f t="shared" si="34"/>
        <v>$Acesoriu Special D22 ML ZINCAT 1.50MM$:66.00,</v>
      </c>
      <c r="D1151" t="s">
        <v>21638</v>
      </c>
      <c r="E1151" t="str">
        <f t="shared" si="35"/>
        <v>"acesoriu special d22 ml zincat 1.50mm":66.00,</v>
      </c>
    </row>
    <row r="1152" spans="1:5">
      <c r="A1152" s="500" t="s">
        <v>11077</v>
      </c>
      <c r="B1152" s="500" t="s">
        <v>11016</v>
      </c>
      <c r="C1152" t="str">
        <f t="shared" si="34"/>
        <v>$Accesoriu Special ML RAL 8003 0.45 D23$:14.94,</v>
      </c>
      <c r="D1152" t="s">
        <v>21639</v>
      </c>
      <c r="E1152" t="str">
        <f t="shared" si="35"/>
        <v>"accesoriu special ml ral 8003 0.45 d23":14.94,</v>
      </c>
    </row>
    <row r="1153" spans="1:5">
      <c r="A1153" s="500" t="s">
        <v>7796</v>
      </c>
      <c r="B1153" s="500" t="s">
        <v>7797</v>
      </c>
      <c r="C1153" t="str">
        <f t="shared" si="34"/>
        <v>$Accesoriu Special ML DPL D23$:12.19,</v>
      </c>
      <c r="D1153" t="s">
        <v>21640</v>
      </c>
      <c r="E1153" t="str">
        <f t="shared" si="35"/>
        <v>"accesoriu special ml dpl d23":12.19,</v>
      </c>
    </row>
    <row r="1154" spans="1:5">
      <c r="A1154" s="500" t="s">
        <v>11366</v>
      </c>
      <c r="B1154" s="500" t="s">
        <v>5063</v>
      </c>
      <c r="C1154" t="str">
        <f t="shared" ref="C1154:C1217" si="36">CONCATENATE("$",B1154,"$",":",A1154,",")</f>
        <v>$Accesoriu Special ML DPL 0.60 D23$:18.16,</v>
      </c>
      <c r="D1154" t="s">
        <v>21641</v>
      </c>
      <c r="E1154" t="str">
        <f t="shared" ref="E1154:E1217" si="37">LOWER(D1154)</f>
        <v>"accesoriu special ml dpl 0.60 d23":18.16,</v>
      </c>
    </row>
    <row r="1155" spans="1:5">
      <c r="A1155" s="500" t="s">
        <v>10992</v>
      </c>
      <c r="B1155" s="500" t="s">
        <v>7799</v>
      </c>
      <c r="C1155" t="str">
        <f t="shared" si="36"/>
        <v>$Accesoriu Special ML DPM D23$:12.69,</v>
      </c>
      <c r="D1155" t="s">
        <v>21642</v>
      </c>
      <c r="E1155" t="str">
        <f t="shared" si="37"/>
        <v>"accesoriu special ml dpm d23":12.69,</v>
      </c>
    </row>
    <row r="1156" spans="1:5">
      <c r="A1156" s="500" t="s">
        <v>11367</v>
      </c>
      <c r="B1156" s="500" t="s">
        <v>5064</v>
      </c>
      <c r="C1156" t="str">
        <f t="shared" si="36"/>
        <v>$Accesoriu Special ML DPM 0.60 D23$:25.93,</v>
      </c>
      <c r="D1156" t="s">
        <v>21643</v>
      </c>
      <c r="E1156" t="str">
        <f t="shared" si="37"/>
        <v>"accesoriu special ml dpm 0.60 d23":25.93,</v>
      </c>
    </row>
    <row r="1157" spans="1:5">
      <c r="A1157" s="500" t="s">
        <v>7005</v>
      </c>
      <c r="B1157" s="500" t="s">
        <v>5065</v>
      </c>
      <c r="C1157" t="str">
        <f t="shared" si="36"/>
        <v>$Accesoriu Special ML GDM 0.60 D23$:15.12,</v>
      </c>
      <c r="D1157" t="s">
        <v>21644</v>
      </c>
      <c r="E1157" t="str">
        <f t="shared" si="37"/>
        <v>"accesoriu special ml gdm 0.60 d23":15.12,</v>
      </c>
    </row>
    <row r="1158" spans="1:5">
      <c r="A1158" s="500" t="s">
        <v>11368</v>
      </c>
      <c r="B1158" s="500" t="s">
        <v>5066</v>
      </c>
      <c r="C1158" t="str">
        <f t="shared" si="36"/>
        <v>$Accesoriu Special ML Lucios 0.40 D23$:8.86,</v>
      </c>
      <c r="D1158" t="s">
        <v>21645</v>
      </c>
      <c r="E1158" t="str">
        <f t="shared" si="37"/>
        <v>"accesoriu special ml lucios 0.40 d23":8.86,</v>
      </c>
    </row>
    <row r="1159" spans="1:5">
      <c r="A1159" s="500" t="s">
        <v>11369</v>
      </c>
      <c r="B1159" s="500" t="s">
        <v>5067</v>
      </c>
      <c r="C1159" t="str">
        <f t="shared" si="36"/>
        <v>$Accesoriu Special ML Lucios 0.45 D23$:10.34,</v>
      </c>
      <c r="D1159" t="s">
        <v>21646</v>
      </c>
      <c r="E1159" t="str">
        <f t="shared" si="37"/>
        <v>"accesoriu special ml lucios 0.45 d23":10.34,</v>
      </c>
    </row>
    <row r="1160" spans="1:5">
      <c r="A1160" s="500" t="s">
        <v>7006</v>
      </c>
      <c r="B1160" s="500" t="s">
        <v>5068</v>
      </c>
      <c r="C1160" t="str">
        <f t="shared" si="36"/>
        <v>$Accesoriu Special ML Lucios 0.50 D23$:11.08,</v>
      </c>
      <c r="D1160" t="s">
        <v>21647</v>
      </c>
      <c r="E1160" t="str">
        <f t="shared" si="37"/>
        <v>"accesoriu special ml lucios 0.50 d23":11.08,</v>
      </c>
    </row>
    <row r="1161" spans="1:5">
      <c r="A1161" s="500" t="s">
        <v>11370</v>
      </c>
      <c r="B1161" s="500" t="s">
        <v>5069</v>
      </c>
      <c r="C1161" t="str">
        <f t="shared" si="36"/>
        <v>$ACCES. SPECIAL ML D23$:12.56,</v>
      </c>
      <c r="D1161" t="s">
        <v>21648</v>
      </c>
      <c r="E1161" t="str">
        <f t="shared" si="37"/>
        <v>"acces. special ml d23":12.56,</v>
      </c>
    </row>
    <row r="1162" spans="1:5">
      <c r="A1162" s="500" t="s">
        <v>3943</v>
      </c>
      <c r="B1162" s="500" t="s">
        <v>5070</v>
      </c>
      <c r="C1162" t="str">
        <f t="shared" si="36"/>
        <v>$Accesoriu Special ML Lucios 0.70 D23$:15.28,</v>
      </c>
      <c r="D1162" t="s">
        <v>21649</v>
      </c>
      <c r="E1162" t="str">
        <f t="shared" si="37"/>
        <v>"accesoriu special ml lucios 0.70 d23":15.28,</v>
      </c>
    </row>
    <row r="1163" spans="1:5">
      <c r="A1163" s="500" t="s">
        <v>12610</v>
      </c>
      <c r="B1163" s="500" t="s">
        <v>12575</v>
      </c>
      <c r="C1163" t="str">
        <f t="shared" si="36"/>
        <v>$Accesorii configurabile Lucios 0.75MM D2$:46.00,</v>
      </c>
      <c r="D1163" t="s">
        <v>21650</v>
      </c>
      <c r="E1163" t="str">
        <f t="shared" si="37"/>
        <v>"accesorii configurabile lucios 0.75mm d2":46.00,</v>
      </c>
    </row>
    <row r="1164" spans="1:5">
      <c r="A1164" s="500" t="s">
        <v>12612</v>
      </c>
      <c r="B1164" s="500" t="s">
        <v>12613</v>
      </c>
      <c r="C1164" t="str">
        <f t="shared" si="36"/>
        <v>$ACCES. SPECIAL ML D23 LUCIOS 0.88MM$:69.00,</v>
      </c>
      <c r="D1164" t="s">
        <v>21651</v>
      </c>
      <c r="E1164" t="str">
        <f t="shared" si="37"/>
        <v>"acces. special ml d23 lucios 0.88mm":69.00,</v>
      </c>
    </row>
    <row r="1165" spans="1:5">
      <c r="A1165" s="500" t="s">
        <v>12615</v>
      </c>
      <c r="B1165" s="500" t="s">
        <v>12616</v>
      </c>
      <c r="C1165" t="str">
        <f t="shared" si="36"/>
        <v>$Accesorii config. Lucios 1.00mm D23$:92.00,</v>
      </c>
      <c r="D1165" t="s">
        <v>21652</v>
      </c>
      <c r="E1165" t="str">
        <f t="shared" si="37"/>
        <v>"accesorii config. lucios 1.00mm d23":92.00,</v>
      </c>
    </row>
    <row r="1166" spans="1:5">
      <c r="A1166" s="500" t="s">
        <v>12618</v>
      </c>
      <c r="B1166" s="500" t="s">
        <v>12619</v>
      </c>
      <c r="C1166" t="str">
        <f t="shared" si="36"/>
        <v>$ACCES. SPECIAL ML D23 LUCIOS 1.25MM$:115.00,</v>
      </c>
      <c r="D1166" t="s">
        <v>21653</v>
      </c>
      <c r="E1166" t="str">
        <f t="shared" si="37"/>
        <v>"acces. special ml d23 lucios 1.25mm":115.00,</v>
      </c>
    </row>
    <row r="1167" spans="1:5">
      <c r="A1167" s="500" t="s">
        <v>11371</v>
      </c>
      <c r="B1167" s="500" t="s">
        <v>5071</v>
      </c>
      <c r="C1167" t="str">
        <f t="shared" si="36"/>
        <v>$Accesoriu Special ML MAT 0.40 D23$:9.67,</v>
      </c>
      <c r="D1167" t="s">
        <v>21654</v>
      </c>
      <c r="E1167" t="str">
        <f t="shared" si="37"/>
        <v>"accesoriu special ml mat 0.40 d23":9.67,</v>
      </c>
    </row>
    <row r="1168" spans="1:5">
      <c r="A1168" s="500" t="s">
        <v>11372</v>
      </c>
      <c r="B1168" s="500" t="s">
        <v>5072</v>
      </c>
      <c r="C1168" t="str">
        <f t="shared" si="36"/>
        <v>$Accesoriu Special ML MAT 0.45 D23$:11.05,</v>
      </c>
      <c r="D1168" t="s">
        <v>21655</v>
      </c>
      <c r="E1168" t="str">
        <f t="shared" si="37"/>
        <v>"accesoriu special ml mat 0.45 d23":11.05,</v>
      </c>
    </row>
    <row r="1169" spans="1:5">
      <c r="A1169" s="500" t="s">
        <v>11373</v>
      </c>
      <c r="B1169" s="500" t="s">
        <v>5073</v>
      </c>
      <c r="C1169" t="str">
        <f t="shared" si="36"/>
        <v>$Accesoriu Special ML MAT 0.50 D23$:11.54,</v>
      </c>
      <c r="D1169" t="s">
        <v>21656</v>
      </c>
      <c r="E1169" t="str">
        <f t="shared" si="37"/>
        <v>"accesoriu special ml mat 0.50 d23":11.54,</v>
      </c>
    </row>
    <row r="1170" spans="1:5">
      <c r="A1170" s="500" t="s">
        <v>11374</v>
      </c>
      <c r="B1170" s="500" t="s">
        <v>5074</v>
      </c>
      <c r="C1170" t="str">
        <f t="shared" si="36"/>
        <v>$Accesoriu Special ML MAT 0.60 D23$:13.07,</v>
      </c>
      <c r="D1170" t="s">
        <v>21657</v>
      </c>
      <c r="E1170" t="str">
        <f t="shared" si="37"/>
        <v>"accesoriu special ml mat 0.60 d23":13.07,</v>
      </c>
    </row>
    <row r="1171" spans="1:5">
      <c r="A1171" s="500" t="s">
        <v>11375</v>
      </c>
      <c r="B1171" s="500" t="s">
        <v>7801</v>
      </c>
      <c r="C1171" t="str">
        <f t="shared" si="36"/>
        <v>$ACCESORIU SECIAL CONFIGURABIL D23$:12.04,</v>
      </c>
      <c r="D1171" t="s">
        <v>21658</v>
      </c>
      <c r="E1171" t="str">
        <f t="shared" si="37"/>
        <v>"accesoriu secial configurabil d23":12.04,</v>
      </c>
    </row>
    <row r="1172" spans="1:5">
      <c r="A1172" s="500" t="s">
        <v>11376</v>
      </c>
      <c r="B1172" s="500" t="s">
        <v>5062</v>
      </c>
      <c r="C1172" t="str">
        <f t="shared" si="36"/>
        <v>$Accesoriu Special ML Wood 0.45 D23$:14.97,</v>
      </c>
      <c r="D1172" t="s">
        <v>21659</v>
      </c>
      <c r="E1172" t="str">
        <f t="shared" si="37"/>
        <v>"accesoriu special ml wood 0.45 d23":14.97,</v>
      </c>
    </row>
    <row r="1173" spans="1:5">
      <c r="A1173" s="500" t="s">
        <v>7005</v>
      </c>
      <c r="B1173" s="500" t="s">
        <v>7456</v>
      </c>
      <c r="C1173" t="str">
        <f t="shared" si="36"/>
        <v>$ACCESORIU CONFIGURABIL D23 WOOD 0.50MM$:15.12,</v>
      </c>
      <c r="D1173" t="s">
        <v>21660</v>
      </c>
      <c r="E1173" t="str">
        <f t="shared" si="37"/>
        <v>"accesoriu configurabil d23 wood 0.50mm":15.12,</v>
      </c>
    </row>
    <row r="1174" spans="1:5">
      <c r="A1174" s="500" t="s">
        <v>3371</v>
      </c>
      <c r="B1174" s="500" t="s">
        <v>5075</v>
      </c>
      <c r="C1174" t="str">
        <f t="shared" si="36"/>
        <v>$Accesoriu Special ML ZNC 0.37 D23$:7.28,</v>
      </c>
      <c r="D1174" t="s">
        <v>21661</v>
      </c>
      <c r="E1174" t="str">
        <f t="shared" si="37"/>
        <v>"accesoriu special ml znc 0.37 d23":7.28,</v>
      </c>
    </row>
    <row r="1175" spans="1:5">
      <c r="A1175" s="500" t="s">
        <v>3944</v>
      </c>
      <c r="B1175" s="500" t="s">
        <v>5076</v>
      </c>
      <c r="C1175" t="str">
        <f t="shared" si="36"/>
        <v>$Accesoriu Special ML ZNC 0.40 D23$:7.44,</v>
      </c>
      <c r="D1175" t="s">
        <v>21662</v>
      </c>
      <c r="E1175" t="str">
        <f t="shared" si="37"/>
        <v>"accesoriu special ml znc 0.40 d23":7.44,</v>
      </c>
    </row>
    <row r="1176" spans="1:5">
      <c r="A1176" s="500" t="s">
        <v>11283</v>
      </c>
      <c r="B1176" s="500" t="s">
        <v>5077</v>
      </c>
      <c r="C1176" t="str">
        <f t="shared" si="36"/>
        <v>$Accesoriu Special ML ZNC 0.45 D23$:9.30,</v>
      </c>
      <c r="D1176" t="s">
        <v>21663</v>
      </c>
      <c r="E1176" t="str">
        <f t="shared" si="37"/>
        <v>"accesoriu special ml znc 0.45 d23":9.30,</v>
      </c>
    </row>
    <row r="1177" spans="1:5">
      <c r="A1177" s="500" t="s">
        <v>3726</v>
      </c>
      <c r="B1177" s="500" t="s">
        <v>5078</v>
      </c>
      <c r="C1177" t="str">
        <f t="shared" si="36"/>
        <v>$Accesoriu Special ML ZNC 0.50 D23$:10.15,</v>
      </c>
      <c r="D1177" t="s">
        <v>21664</v>
      </c>
      <c r="E1177" t="str">
        <f t="shared" si="37"/>
        <v>"accesoriu special ml znc 0.50 d23":10.15,</v>
      </c>
    </row>
    <row r="1178" spans="1:5">
      <c r="A1178" s="500" t="s">
        <v>7007</v>
      </c>
      <c r="B1178" s="500" t="s">
        <v>5079</v>
      </c>
      <c r="C1178" t="str">
        <f t="shared" si="36"/>
        <v>$Accesoriu Special ML ZNC 0.60 D23$:12.17,</v>
      </c>
      <c r="D1178" t="s">
        <v>21665</v>
      </c>
      <c r="E1178" t="str">
        <f t="shared" si="37"/>
        <v>"accesoriu special ml znc 0.60 d23":12.17,</v>
      </c>
    </row>
    <row r="1179" spans="1:5">
      <c r="A1179" s="500" t="s">
        <v>6969</v>
      </c>
      <c r="B1179" s="500" t="s">
        <v>5080</v>
      </c>
      <c r="C1179" t="str">
        <f t="shared" si="36"/>
        <v>$Accesoriu Special ML ZNC 0.70 D23$:14.03,</v>
      </c>
      <c r="D1179" t="s">
        <v>21666</v>
      </c>
      <c r="E1179" t="str">
        <f t="shared" si="37"/>
        <v>"accesoriu special ml znc 0.70 d23":14.03,</v>
      </c>
    </row>
    <row r="1180" spans="1:5">
      <c r="A1180" s="500" t="s">
        <v>12610</v>
      </c>
      <c r="B1180" s="500" t="s">
        <v>12621</v>
      </c>
      <c r="C1180" t="str">
        <f t="shared" si="36"/>
        <v>$Acesoriu Special D23 ML ZINCAT 1.00MM$:46.00,</v>
      </c>
      <c r="D1180" t="s">
        <v>21667</v>
      </c>
      <c r="E1180" t="str">
        <f t="shared" si="37"/>
        <v>"acesoriu special d23 ml zincat 1.00mm":46.00,</v>
      </c>
    </row>
    <row r="1181" spans="1:5">
      <c r="A1181" s="500" t="s">
        <v>12612</v>
      </c>
      <c r="B1181" s="500" t="s">
        <v>12623</v>
      </c>
      <c r="C1181" t="str">
        <f t="shared" si="36"/>
        <v>$Acesoriu Special D23 ML ZINCAT 1.50MM$:69.00,</v>
      </c>
      <c r="D1181" t="s">
        <v>21668</v>
      </c>
      <c r="E1181" t="str">
        <f t="shared" si="37"/>
        <v>"acesoriu special d23 ml zincat 1.50mm":69.00,</v>
      </c>
    </row>
    <row r="1182" spans="1:5">
      <c r="A1182" s="500" t="s">
        <v>7008</v>
      </c>
      <c r="B1182" s="500" t="s">
        <v>11017</v>
      </c>
      <c r="C1182" t="str">
        <f t="shared" si="36"/>
        <v>$Accesoriu Special ML 8003 0.45 D24$:15.58,</v>
      </c>
      <c r="D1182" t="s">
        <v>21669</v>
      </c>
      <c r="E1182" t="str">
        <f t="shared" si="37"/>
        <v>"accesoriu special ml 8003 0.45 d24":15.58,</v>
      </c>
    </row>
    <row r="1183" spans="1:5">
      <c r="A1183" s="500" t="s">
        <v>11377</v>
      </c>
      <c r="B1183" s="500" t="s">
        <v>7803</v>
      </c>
      <c r="C1183" t="str">
        <f t="shared" si="36"/>
        <v>$Accesoriu Special ML DPL D24$:12.72,</v>
      </c>
      <c r="D1183" t="s">
        <v>21670</v>
      </c>
      <c r="E1183" t="str">
        <f t="shared" si="37"/>
        <v>"accesoriu special ml dpl d24":12.72,</v>
      </c>
    </row>
    <row r="1184" spans="1:5">
      <c r="A1184" s="500" t="s">
        <v>11378</v>
      </c>
      <c r="B1184" s="500" t="s">
        <v>5082</v>
      </c>
      <c r="C1184" t="str">
        <f t="shared" si="36"/>
        <v>$Accesoriu Special ML DPL 0.60 D24$:18.95,</v>
      </c>
      <c r="D1184" t="s">
        <v>21671</v>
      </c>
      <c r="E1184" t="str">
        <f t="shared" si="37"/>
        <v>"accesoriu special ml dpl 0.60 d24":18.95,</v>
      </c>
    </row>
    <row r="1185" spans="1:5">
      <c r="A1185" s="500" t="s">
        <v>7032</v>
      </c>
      <c r="B1185" s="500" t="s">
        <v>7805</v>
      </c>
      <c r="C1185" t="str">
        <f t="shared" si="36"/>
        <v>$Accesoriu Special ML DPM D24$:13.24,</v>
      </c>
      <c r="D1185" t="s">
        <v>21672</v>
      </c>
      <c r="E1185" t="str">
        <f t="shared" si="37"/>
        <v>"accesoriu special ml dpm d24":13.24,</v>
      </c>
    </row>
    <row r="1186" spans="1:5">
      <c r="A1186" s="500" t="s">
        <v>11379</v>
      </c>
      <c r="B1186" s="500" t="s">
        <v>5083</v>
      </c>
      <c r="C1186" t="str">
        <f t="shared" si="36"/>
        <v>$Accesoriu Special ML DPM 0.60 D24$:27.05,</v>
      </c>
      <c r="D1186" t="s">
        <v>21673</v>
      </c>
      <c r="E1186" t="str">
        <f t="shared" si="37"/>
        <v>"accesoriu special ml dpm 0.60 d24":27.05,</v>
      </c>
    </row>
    <row r="1187" spans="1:5">
      <c r="A1187" s="500" t="s">
        <v>11280</v>
      </c>
      <c r="B1187" s="500" t="s">
        <v>5084</v>
      </c>
      <c r="C1187" t="str">
        <f t="shared" si="36"/>
        <v>$Accesoriu Special ML GDM 0.60 D24$:15.78,</v>
      </c>
      <c r="D1187" t="s">
        <v>21674</v>
      </c>
      <c r="E1187" t="str">
        <f t="shared" si="37"/>
        <v>"accesoriu special ml gdm 0.60 d24":15.78,</v>
      </c>
    </row>
    <row r="1188" spans="1:5">
      <c r="A1188" s="500" t="s">
        <v>11050</v>
      </c>
      <c r="B1188" s="500" t="s">
        <v>5085</v>
      </c>
      <c r="C1188" t="str">
        <f t="shared" si="36"/>
        <v>$Accesoriu Special ML Lucios 0.40 D24$:9.25,</v>
      </c>
      <c r="D1188" t="s">
        <v>21675</v>
      </c>
      <c r="E1188" t="str">
        <f t="shared" si="37"/>
        <v>"accesoriu special ml lucios 0.40 d24":9.25,</v>
      </c>
    </row>
    <row r="1189" spans="1:5">
      <c r="A1189" s="500" t="s">
        <v>11380</v>
      </c>
      <c r="B1189" s="500" t="s">
        <v>5086</v>
      </c>
      <c r="C1189" t="str">
        <f t="shared" si="36"/>
        <v>$Accesoriu Special ML Lucios 0.45 D24$:10.79,</v>
      </c>
      <c r="D1189" t="s">
        <v>21676</v>
      </c>
      <c r="E1189" t="str">
        <f t="shared" si="37"/>
        <v>"accesoriu special ml lucios 0.45 d24":10.79,</v>
      </c>
    </row>
    <row r="1190" spans="1:5">
      <c r="A1190" s="500" t="s">
        <v>7009</v>
      </c>
      <c r="B1190" s="500" t="s">
        <v>5087</v>
      </c>
      <c r="C1190" t="str">
        <f t="shared" si="36"/>
        <v>$Accesoriu Special ML Lucios 0.50 D24$:11.57,</v>
      </c>
      <c r="D1190" t="s">
        <v>21677</v>
      </c>
      <c r="E1190" t="str">
        <f t="shared" si="37"/>
        <v>"accesoriu special ml lucios 0.50 d24":11.57,</v>
      </c>
    </row>
    <row r="1191" spans="1:5">
      <c r="A1191" s="500" t="s">
        <v>11381</v>
      </c>
      <c r="B1191" s="500" t="s">
        <v>5088</v>
      </c>
      <c r="C1191" t="str">
        <f t="shared" si="36"/>
        <v>$ACCES. SPECIAL ML D24$:13.11,</v>
      </c>
      <c r="D1191" t="s">
        <v>21678</v>
      </c>
      <c r="E1191" t="str">
        <f t="shared" si="37"/>
        <v>"acces. special ml d24":13.11,</v>
      </c>
    </row>
    <row r="1192" spans="1:5">
      <c r="A1192" s="500" t="s">
        <v>7010</v>
      </c>
      <c r="B1192" s="500" t="s">
        <v>5089</v>
      </c>
      <c r="C1192" t="str">
        <f t="shared" si="36"/>
        <v>$Accesoriu Special ML Lucios 0.70 D24$:15.94,</v>
      </c>
      <c r="D1192" t="s">
        <v>21679</v>
      </c>
      <c r="E1192" t="str">
        <f t="shared" si="37"/>
        <v>"accesoriu special ml lucios 0.70 d24":15.94,</v>
      </c>
    </row>
    <row r="1193" spans="1:5">
      <c r="A1193" s="500" t="s">
        <v>12480</v>
      </c>
      <c r="B1193" s="500" t="s">
        <v>12575</v>
      </c>
      <c r="C1193" t="str">
        <f t="shared" si="36"/>
        <v>$Accesorii configurabile Lucios 0.75MM D2$:48.00,</v>
      </c>
      <c r="D1193" t="s">
        <v>21680</v>
      </c>
      <c r="E1193" t="str">
        <f t="shared" si="37"/>
        <v>"accesorii configurabile lucios 0.75mm d2":48.00,</v>
      </c>
    </row>
    <row r="1194" spans="1:5">
      <c r="A1194" s="500" t="s">
        <v>3592</v>
      </c>
      <c r="B1194" s="500" t="s">
        <v>12626</v>
      </c>
      <c r="C1194" t="str">
        <f t="shared" si="36"/>
        <v>$ACCES. SPECIAL ML D24 LUCIOS 0.88MM$:72.00,</v>
      </c>
      <c r="D1194" t="s">
        <v>21681</v>
      </c>
      <c r="E1194" t="str">
        <f t="shared" si="37"/>
        <v>"acces. special ml d24 lucios 0.88mm":72.00,</v>
      </c>
    </row>
    <row r="1195" spans="1:5">
      <c r="A1195" s="500" t="s">
        <v>3783</v>
      </c>
      <c r="B1195" s="500" t="s">
        <v>12628</v>
      </c>
      <c r="C1195" t="str">
        <f t="shared" si="36"/>
        <v>$Accesorii config. Lucios 1.00mm D24$:96.00,</v>
      </c>
      <c r="D1195" t="s">
        <v>21682</v>
      </c>
      <c r="E1195" t="str">
        <f t="shared" si="37"/>
        <v>"accesorii config. lucios 1.00mm d24":96.00,</v>
      </c>
    </row>
    <row r="1196" spans="1:5">
      <c r="A1196" s="500" t="s">
        <v>12630</v>
      </c>
      <c r="B1196" s="500" t="s">
        <v>12631</v>
      </c>
      <c r="C1196" t="str">
        <f t="shared" si="36"/>
        <v>$ACCES. SPECIAL ML D24 LUCIOS 1.25MM$:120.00,</v>
      </c>
      <c r="D1196" t="s">
        <v>21683</v>
      </c>
      <c r="E1196" t="str">
        <f t="shared" si="37"/>
        <v>"acces. special ml d24 lucios 1.25mm":120.00,</v>
      </c>
    </row>
    <row r="1197" spans="1:5">
      <c r="A1197" s="500" t="s">
        <v>3733</v>
      </c>
      <c r="B1197" s="500" t="s">
        <v>5090</v>
      </c>
      <c r="C1197" t="str">
        <f t="shared" si="36"/>
        <v>$Accesoriu Special ML MAT 0.40 D24$:10.09,</v>
      </c>
      <c r="D1197" t="s">
        <v>21684</v>
      </c>
      <c r="E1197" t="str">
        <f t="shared" si="37"/>
        <v>"accesoriu special ml mat 0.40 d24":10.09,</v>
      </c>
    </row>
    <row r="1198" spans="1:5">
      <c r="A1198" s="500" t="s">
        <v>7011</v>
      </c>
      <c r="B1198" s="500" t="s">
        <v>5091</v>
      </c>
      <c r="C1198" t="str">
        <f t="shared" si="36"/>
        <v>$Accesoriu Special ML MAT 0.45 D24$:11.53,</v>
      </c>
      <c r="D1198" t="s">
        <v>21685</v>
      </c>
      <c r="E1198" t="str">
        <f t="shared" si="37"/>
        <v>"accesoriu special ml mat 0.45 d24":11.53,</v>
      </c>
    </row>
    <row r="1199" spans="1:5">
      <c r="A1199" s="500" t="s">
        <v>11375</v>
      </c>
      <c r="B1199" s="500" t="s">
        <v>5092</v>
      </c>
      <c r="C1199" t="str">
        <f t="shared" si="36"/>
        <v>$Accesoriu Special ML MAT 0.50 D24$:12.04,</v>
      </c>
      <c r="D1199" t="s">
        <v>21686</v>
      </c>
      <c r="E1199" t="str">
        <f t="shared" si="37"/>
        <v>"accesoriu special ml mat 0.50 d24":12.04,</v>
      </c>
    </row>
    <row r="1200" spans="1:5">
      <c r="A1200" s="500" t="s">
        <v>11349</v>
      </c>
      <c r="B1200" s="500" t="s">
        <v>5093</v>
      </c>
      <c r="C1200" t="str">
        <f t="shared" si="36"/>
        <v>$Accesoriu Special ML MAT 0.60 D24$:13.64,</v>
      </c>
      <c r="D1200" t="s">
        <v>21687</v>
      </c>
      <c r="E1200" t="str">
        <f t="shared" si="37"/>
        <v>"accesoriu special ml mat 0.60 d24":13.64,</v>
      </c>
    </row>
    <row r="1201" spans="1:5">
      <c r="A1201" s="500" t="s">
        <v>11370</v>
      </c>
      <c r="B1201" s="500" t="s">
        <v>7807</v>
      </c>
      <c r="C1201" t="str">
        <f t="shared" si="36"/>
        <v>$ACCESORIU SECIAL CONFIGURABIL D24$:12.56,</v>
      </c>
      <c r="D1201" t="s">
        <v>21688</v>
      </c>
      <c r="E1201" t="str">
        <f t="shared" si="37"/>
        <v>"accesoriu secial configurabil d24":12.56,</v>
      </c>
    </row>
    <row r="1202" spans="1:5">
      <c r="A1202" s="500" t="s">
        <v>11382</v>
      </c>
      <c r="B1202" s="500" t="s">
        <v>5081</v>
      </c>
      <c r="C1202" t="str">
        <f t="shared" si="36"/>
        <v>$Accesoriu Special ML Wood 0.45 D24$:15.62,</v>
      </c>
      <c r="D1202" t="s">
        <v>21689</v>
      </c>
      <c r="E1202" t="str">
        <f t="shared" si="37"/>
        <v>"accesoriu special ml wood 0.45 d24":15.62,</v>
      </c>
    </row>
    <row r="1203" spans="1:5">
      <c r="A1203" s="500" t="s">
        <v>11280</v>
      </c>
      <c r="B1203" s="500" t="s">
        <v>7458</v>
      </c>
      <c r="C1203" t="str">
        <f t="shared" si="36"/>
        <v>$ACCESORIU CONFIGURABIL D24 WOOD 0.50MM$:15.78,</v>
      </c>
      <c r="D1203" t="s">
        <v>21690</v>
      </c>
      <c r="E1203" t="str">
        <f t="shared" si="37"/>
        <v>"accesoriu configurabil d24 wood 0.50mm":15.78,</v>
      </c>
    </row>
    <row r="1204" spans="1:5">
      <c r="A1204" s="500" t="s">
        <v>6925</v>
      </c>
      <c r="B1204" s="500" t="s">
        <v>5094</v>
      </c>
      <c r="C1204" t="str">
        <f t="shared" si="36"/>
        <v>$Accesoriu Special ML ZNC 0.37 D24$:7.60,</v>
      </c>
      <c r="D1204" t="s">
        <v>21691</v>
      </c>
      <c r="E1204" t="str">
        <f t="shared" si="37"/>
        <v>"accesoriu special ml znc 0.37 d24":7.60,</v>
      </c>
    </row>
    <row r="1205" spans="1:5">
      <c r="A1205" s="500" t="s">
        <v>11383</v>
      </c>
      <c r="B1205" s="500" t="s">
        <v>5095</v>
      </c>
      <c r="C1205" t="str">
        <f t="shared" si="36"/>
        <v>$Accesoriu Special ML ZNC 0.40 D24$:7.76,</v>
      </c>
      <c r="D1205" t="s">
        <v>21692</v>
      </c>
      <c r="E1205" t="str">
        <f t="shared" si="37"/>
        <v>"accesoriu special ml znc 0.40 d24":7.76,</v>
      </c>
    </row>
    <row r="1206" spans="1:5">
      <c r="A1206" s="500" t="s">
        <v>11384</v>
      </c>
      <c r="B1206" s="500" t="s">
        <v>5096</v>
      </c>
      <c r="C1206" t="str">
        <f t="shared" si="36"/>
        <v>$Accesoriu Special ML ZNC 0.45 D24$:9.70,</v>
      </c>
      <c r="D1206" t="s">
        <v>21693</v>
      </c>
      <c r="E1206" t="str">
        <f t="shared" si="37"/>
        <v>"accesoriu special ml znc 0.45 d24":9.70,</v>
      </c>
    </row>
    <row r="1207" spans="1:5">
      <c r="A1207" s="500" t="s">
        <v>11385</v>
      </c>
      <c r="B1207" s="500" t="s">
        <v>5097</v>
      </c>
      <c r="C1207" t="str">
        <f t="shared" si="36"/>
        <v>$Accesoriu Special ML ZNC 0.50 D24$:10.59,</v>
      </c>
      <c r="D1207" t="s">
        <v>21694</v>
      </c>
      <c r="E1207" t="str">
        <f t="shared" si="37"/>
        <v>"accesoriu special ml znc 0.50 d24":10.59,</v>
      </c>
    </row>
    <row r="1208" spans="1:5">
      <c r="A1208" s="500" t="s">
        <v>3865</v>
      </c>
      <c r="B1208" s="500" t="s">
        <v>5098</v>
      </c>
      <c r="C1208" t="str">
        <f t="shared" si="36"/>
        <v>$Accesoriu Special ML ZNC 0.60 D24$:12.70,</v>
      </c>
      <c r="D1208" t="s">
        <v>21695</v>
      </c>
      <c r="E1208" t="str">
        <f t="shared" si="37"/>
        <v>"accesoriu special ml znc 0.60 d24":12.70,</v>
      </c>
    </row>
    <row r="1209" spans="1:5">
      <c r="A1209" s="500" t="s">
        <v>11386</v>
      </c>
      <c r="B1209" s="500" t="s">
        <v>5099</v>
      </c>
      <c r="C1209" t="str">
        <f t="shared" si="36"/>
        <v>$Accesoriu Special ML ZNC 0.70 D24$:14.64,</v>
      </c>
      <c r="D1209" t="s">
        <v>21696</v>
      </c>
      <c r="E1209" t="str">
        <f t="shared" si="37"/>
        <v>"accesoriu special ml znc 0.70 d24":14.64,</v>
      </c>
    </row>
    <row r="1210" spans="1:5">
      <c r="A1210" s="500" t="s">
        <v>12480</v>
      </c>
      <c r="B1210" s="500" t="s">
        <v>12633</v>
      </c>
      <c r="C1210" t="str">
        <f t="shared" si="36"/>
        <v>$Acesoriu Special D24 ML ZINCAT 1.00MM$:48.00,</v>
      </c>
      <c r="D1210" t="s">
        <v>21697</v>
      </c>
      <c r="E1210" t="str">
        <f t="shared" si="37"/>
        <v>"acesoriu special d24 ml zincat 1.00mm":48.00,</v>
      </c>
    </row>
    <row r="1211" spans="1:5">
      <c r="A1211" s="500" t="s">
        <v>3592</v>
      </c>
      <c r="B1211" s="500" t="s">
        <v>12635</v>
      </c>
      <c r="C1211" t="str">
        <f t="shared" si="36"/>
        <v>$Acesoriu Special D24 ML ZINCAT 1.50MM$:72.00,</v>
      </c>
      <c r="D1211" t="s">
        <v>21698</v>
      </c>
      <c r="E1211" t="str">
        <f t="shared" si="37"/>
        <v>"acesoriu special d24 ml zincat 1.50mm":72.00,</v>
      </c>
    </row>
    <row r="1212" spans="1:5">
      <c r="A1212" s="500" t="s">
        <v>11387</v>
      </c>
      <c r="B1212" s="500" t="s">
        <v>5100</v>
      </c>
      <c r="C1212" t="str">
        <f t="shared" si="36"/>
        <v>$Accesoriu Special ML Wood 0.45 D25$:16.23,</v>
      </c>
      <c r="D1212" t="s">
        <v>21699</v>
      </c>
      <c r="E1212" t="str">
        <f t="shared" si="37"/>
        <v>"accesoriu special ml wood 0.45 d25":16.23,</v>
      </c>
    </row>
    <row r="1213" spans="1:5">
      <c r="A1213" s="500" t="s">
        <v>11388</v>
      </c>
      <c r="B1213" s="500" t="s">
        <v>7809</v>
      </c>
      <c r="C1213" t="str">
        <f t="shared" si="36"/>
        <v>$Accesoriu Special ML DPL D25$:13.25,</v>
      </c>
      <c r="D1213" t="s">
        <v>21700</v>
      </c>
      <c r="E1213" t="str">
        <f t="shared" si="37"/>
        <v>"accesoriu special ml dpl d25":13.25,</v>
      </c>
    </row>
    <row r="1214" spans="1:5">
      <c r="A1214" s="500" t="s">
        <v>11389</v>
      </c>
      <c r="B1214" s="500" t="s">
        <v>5101</v>
      </c>
      <c r="C1214" t="str">
        <f t="shared" si="36"/>
        <v>$Accesoriu Special ML DPL 0.60 D25$:19.74,</v>
      </c>
      <c r="D1214" t="s">
        <v>21701</v>
      </c>
      <c r="E1214" t="str">
        <f t="shared" si="37"/>
        <v>"accesoriu special ml dpl 0.60 d25":19.74,</v>
      </c>
    </row>
    <row r="1215" spans="1:5">
      <c r="A1215" s="500" t="s">
        <v>11095</v>
      </c>
      <c r="B1215" s="500" t="s">
        <v>7811</v>
      </c>
      <c r="C1215" t="str">
        <f t="shared" si="36"/>
        <v>$Accesoriu Special ML DPM D25$:13.79,</v>
      </c>
      <c r="D1215" t="s">
        <v>21702</v>
      </c>
      <c r="E1215" t="str">
        <f t="shared" si="37"/>
        <v>"accesoriu special ml dpm d25":13.79,</v>
      </c>
    </row>
    <row r="1216" spans="1:5">
      <c r="A1216" s="500" t="s">
        <v>11390</v>
      </c>
      <c r="B1216" s="500" t="s">
        <v>5102</v>
      </c>
      <c r="C1216" t="str">
        <f t="shared" si="36"/>
        <v>$Accesoriu Special ML DPM 0.60 D25$:28.18,</v>
      </c>
      <c r="D1216" t="s">
        <v>21703</v>
      </c>
      <c r="E1216" t="str">
        <f t="shared" si="37"/>
        <v>"accesoriu special ml dpm 0.60 d25":28.18,</v>
      </c>
    </row>
    <row r="1217" spans="1:5">
      <c r="A1217" s="500" t="s">
        <v>11391</v>
      </c>
      <c r="B1217" s="500" t="s">
        <v>5103</v>
      </c>
      <c r="C1217" t="str">
        <f t="shared" si="36"/>
        <v>$Accesoriu Special ML GDM 0.60 D25$:16.44,</v>
      </c>
      <c r="D1217" t="s">
        <v>21704</v>
      </c>
      <c r="E1217" t="str">
        <f t="shared" si="37"/>
        <v>"accesoriu special ml gdm 0.60 d25":16.44,</v>
      </c>
    </row>
    <row r="1218" spans="1:5">
      <c r="A1218" s="500" t="s">
        <v>11126</v>
      </c>
      <c r="B1218" s="500" t="s">
        <v>5104</v>
      </c>
      <c r="C1218" t="str">
        <f t="shared" ref="C1218:C1281" si="38">CONCATENATE("$",B1218,"$",":",A1218,",")</f>
        <v>$Accesoriu Special ML Lucios 0.40 D25$:9.64,</v>
      </c>
      <c r="D1218" t="s">
        <v>21705</v>
      </c>
      <c r="E1218" t="str">
        <f t="shared" ref="E1218:E1281" si="39">LOWER(D1218)</f>
        <v>"accesoriu special ml lucios 0.40 d25":9.64,</v>
      </c>
    </row>
    <row r="1219" spans="1:5">
      <c r="A1219" s="500" t="s">
        <v>11392</v>
      </c>
      <c r="B1219" s="500" t="s">
        <v>5105</v>
      </c>
      <c r="C1219" t="str">
        <f t="shared" si="38"/>
        <v>$Accesoriu Special ML Lucios 0.45 D25$:11.24,</v>
      </c>
      <c r="D1219" t="s">
        <v>21706</v>
      </c>
      <c r="E1219" t="str">
        <f t="shared" si="39"/>
        <v>"accesoriu special ml lucios 0.45 d25":11.24,</v>
      </c>
    </row>
    <row r="1220" spans="1:5">
      <c r="A1220" s="500" t="s">
        <v>11393</v>
      </c>
      <c r="B1220" s="500" t="s">
        <v>5106</v>
      </c>
      <c r="C1220" t="str">
        <f t="shared" si="38"/>
        <v>$Accesoriu Special ML Lucios 0.50 D25$:12.05,</v>
      </c>
      <c r="D1220" t="s">
        <v>21707</v>
      </c>
      <c r="E1220" t="str">
        <f t="shared" si="39"/>
        <v>"accesoriu special ml lucios 0.50 d25":12.05,</v>
      </c>
    </row>
    <row r="1221" spans="1:5">
      <c r="A1221" s="500" t="s">
        <v>7013</v>
      </c>
      <c r="B1221" s="500" t="s">
        <v>5107</v>
      </c>
      <c r="C1221" t="str">
        <f t="shared" si="38"/>
        <v>$ACCES. SPECIAL ML D25$:13.65,</v>
      </c>
      <c r="D1221" t="s">
        <v>21708</v>
      </c>
      <c r="E1221" t="str">
        <f t="shared" si="39"/>
        <v>"acces. special ml d25":13.65,</v>
      </c>
    </row>
    <row r="1222" spans="1:5">
      <c r="A1222" s="500" t="s">
        <v>11394</v>
      </c>
      <c r="B1222" s="500" t="s">
        <v>5108</v>
      </c>
      <c r="C1222" t="str">
        <f t="shared" si="38"/>
        <v>$Accesoriu Special ML Lucios 0.70 D25$:16.61,</v>
      </c>
      <c r="D1222" t="s">
        <v>21709</v>
      </c>
      <c r="E1222" t="str">
        <f t="shared" si="39"/>
        <v>"accesoriu special ml lucios 0.70 d25":16.61,</v>
      </c>
    </row>
    <row r="1223" spans="1:5">
      <c r="A1223" s="500" t="s">
        <v>12457</v>
      </c>
      <c r="B1223" s="500" t="s">
        <v>12575</v>
      </c>
      <c r="C1223" t="str">
        <f t="shared" si="38"/>
        <v>$Accesorii configurabile Lucios 0.75MM D2$:50.00,</v>
      </c>
      <c r="D1223" t="s">
        <v>21710</v>
      </c>
      <c r="E1223" t="str">
        <f t="shared" si="39"/>
        <v>"accesorii configurabile lucios 0.75mm d2":50.00,</v>
      </c>
    </row>
    <row r="1224" spans="1:5">
      <c r="A1224" s="500" t="s">
        <v>12519</v>
      </c>
      <c r="B1224" s="500" t="s">
        <v>12638</v>
      </c>
      <c r="C1224" t="str">
        <f t="shared" si="38"/>
        <v>$ACCES. SPECIAL ML D25 LUCIOS 0.88MM$:75.00,</v>
      </c>
      <c r="D1224" t="s">
        <v>21711</v>
      </c>
      <c r="E1224" t="str">
        <f t="shared" si="39"/>
        <v>"acces. special ml d25 lucios 0.88mm":75.00,</v>
      </c>
    </row>
    <row r="1225" spans="1:5">
      <c r="A1225" s="500" t="s">
        <v>11629</v>
      </c>
      <c r="B1225" s="500" t="s">
        <v>12640</v>
      </c>
      <c r="C1225" t="str">
        <f t="shared" si="38"/>
        <v>$Accesorii config. Lucios 1.00mm D25$:100.00,</v>
      </c>
      <c r="D1225" t="s">
        <v>21712</v>
      </c>
      <c r="E1225" t="str">
        <f t="shared" si="39"/>
        <v>"accesorii config. lucios 1.00mm d25":100.00,</v>
      </c>
    </row>
    <row r="1226" spans="1:5">
      <c r="A1226" s="500" t="s">
        <v>12642</v>
      </c>
      <c r="B1226" s="500" t="s">
        <v>12643</v>
      </c>
      <c r="C1226" t="str">
        <f t="shared" si="38"/>
        <v>$ACCES. SPECIAL ML D25 LUCIOS 1.25MM$:125.00,</v>
      </c>
      <c r="D1226" t="s">
        <v>21713</v>
      </c>
      <c r="E1226" t="str">
        <f t="shared" si="39"/>
        <v>"acces. special ml d25 lucios 1.25mm":125.00,</v>
      </c>
    </row>
    <row r="1227" spans="1:5">
      <c r="A1227" s="500" t="s">
        <v>11395</v>
      </c>
      <c r="B1227" s="500" t="s">
        <v>5109</v>
      </c>
      <c r="C1227" t="str">
        <f t="shared" si="38"/>
        <v>$Accesoriu Special ML MAT 0.40 D25$:10.51,</v>
      </c>
      <c r="D1227" t="s">
        <v>21714</v>
      </c>
      <c r="E1227" t="str">
        <f t="shared" si="39"/>
        <v>"accesoriu special ml mat 0.40 d25":10.51,</v>
      </c>
    </row>
    <row r="1228" spans="1:5">
      <c r="A1228" s="500" t="s">
        <v>7014</v>
      </c>
      <c r="B1228" s="500" t="s">
        <v>5110</v>
      </c>
      <c r="C1228" t="str">
        <f t="shared" si="38"/>
        <v>$Accesoriu Special ML MAT 0.45 D25$:12.02,</v>
      </c>
      <c r="D1228" t="s">
        <v>21715</v>
      </c>
      <c r="E1228" t="str">
        <f t="shared" si="39"/>
        <v>"accesoriu special ml mat 0.45 d25":12.02,</v>
      </c>
    </row>
    <row r="1229" spans="1:5">
      <c r="A1229" s="500" t="s">
        <v>11396</v>
      </c>
      <c r="B1229" s="500" t="s">
        <v>5111</v>
      </c>
      <c r="C1229" t="str">
        <f t="shared" si="38"/>
        <v>$Accesoriu Special ML MAT 0.50 D25$:12.54,</v>
      </c>
      <c r="D1229" t="s">
        <v>21716</v>
      </c>
      <c r="E1229" t="str">
        <f t="shared" si="39"/>
        <v>"accesoriu special ml mat 0.50 d25":12.54,</v>
      </c>
    </row>
    <row r="1230" spans="1:5">
      <c r="A1230" s="500" t="s">
        <v>11397</v>
      </c>
      <c r="B1230" s="500" t="s">
        <v>5112</v>
      </c>
      <c r="C1230" t="str">
        <f t="shared" si="38"/>
        <v>$Accesoriu Special ML MAT 0.60 D25$:14.21,</v>
      </c>
      <c r="D1230" t="s">
        <v>21717</v>
      </c>
      <c r="E1230" t="str">
        <f t="shared" si="39"/>
        <v>"accesoriu special ml mat 0.60 d25":14.21,</v>
      </c>
    </row>
    <row r="1231" spans="1:5">
      <c r="A1231" s="500" t="s">
        <v>11398</v>
      </c>
      <c r="B1231" s="500" t="s">
        <v>7813</v>
      </c>
      <c r="C1231" t="str">
        <f t="shared" si="38"/>
        <v>$ACCESORIU SECIAL CONFIGURABIL D25$:13.08,</v>
      </c>
      <c r="D1231" t="s">
        <v>21718</v>
      </c>
      <c r="E1231" t="str">
        <f t="shared" si="39"/>
        <v>"accesoriu secial configurabil d25":13.08,</v>
      </c>
    </row>
    <row r="1232" spans="1:5">
      <c r="A1232" s="500" t="s">
        <v>11399</v>
      </c>
      <c r="B1232" s="500" t="s">
        <v>5100</v>
      </c>
      <c r="C1232" t="str">
        <f t="shared" si="38"/>
        <v>$Accesoriu Special ML Wood 0.45 D25$:16.27,</v>
      </c>
      <c r="D1232" t="s">
        <v>21719</v>
      </c>
      <c r="E1232" t="str">
        <f t="shared" si="39"/>
        <v>"accesoriu special ml wood 0.45 d25":16.27,</v>
      </c>
    </row>
    <row r="1233" spans="1:5">
      <c r="A1233" s="500" t="s">
        <v>11391</v>
      </c>
      <c r="B1233" s="500" t="s">
        <v>7460</v>
      </c>
      <c r="C1233" t="str">
        <f t="shared" si="38"/>
        <v>$ACCESORIU CONFIGURABIL D25 WOOD 0.50MM$:16.44,</v>
      </c>
      <c r="D1233" t="s">
        <v>21720</v>
      </c>
      <c r="E1233" t="str">
        <f t="shared" si="39"/>
        <v>"accesoriu configurabil d25 wood 0.50mm":16.44,</v>
      </c>
    </row>
    <row r="1234" spans="1:5">
      <c r="A1234" s="500" t="s">
        <v>7015</v>
      </c>
      <c r="B1234" s="500" t="s">
        <v>5113</v>
      </c>
      <c r="C1234" t="str">
        <f t="shared" si="38"/>
        <v>$Accesoriu Special ML ZNC 0.37 D25$:7.91,</v>
      </c>
      <c r="D1234" t="s">
        <v>21721</v>
      </c>
      <c r="E1234" t="str">
        <f t="shared" si="39"/>
        <v>"accesoriu special ml znc 0.37 d25":7.91,</v>
      </c>
    </row>
    <row r="1235" spans="1:5">
      <c r="A1235" s="500" t="s">
        <v>11400</v>
      </c>
      <c r="B1235" s="500" t="s">
        <v>5114</v>
      </c>
      <c r="C1235" t="str">
        <f t="shared" si="38"/>
        <v>$Accesoriu Special ML ZNC 0.40 D25$:8.08,</v>
      </c>
      <c r="D1235" t="s">
        <v>21722</v>
      </c>
      <c r="E1235" t="str">
        <f t="shared" si="39"/>
        <v>"accesoriu special ml znc 0.40 d25":8.08,</v>
      </c>
    </row>
    <row r="1236" spans="1:5">
      <c r="A1236" s="500" t="s">
        <v>3879</v>
      </c>
      <c r="B1236" s="500" t="s">
        <v>5115</v>
      </c>
      <c r="C1236" t="str">
        <f t="shared" si="38"/>
        <v>$Accesoriu Special ML ZNC 0.45 D25$:10.11,</v>
      </c>
      <c r="D1236" t="s">
        <v>21723</v>
      </c>
      <c r="E1236" t="str">
        <f t="shared" si="39"/>
        <v>"accesoriu special ml znc 0.45 d25":10.11,</v>
      </c>
    </row>
    <row r="1237" spans="1:5">
      <c r="A1237" s="500" t="s">
        <v>6985</v>
      </c>
      <c r="B1237" s="500" t="s">
        <v>5116</v>
      </c>
      <c r="C1237" t="str">
        <f t="shared" si="38"/>
        <v>$Accesoriu Special ML ZNC 0.50 D25$:11.04,</v>
      </c>
      <c r="D1237" t="s">
        <v>21724</v>
      </c>
      <c r="E1237" t="str">
        <f t="shared" si="39"/>
        <v>"accesoriu special ml znc 0.50 d25":11.04,</v>
      </c>
    </row>
    <row r="1238" spans="1:5">
      <c r="A1238" s="500" t="s">
        <v>7016</v>
      </c>
      <c r="B1238" s="500" t="s">
        <v>5117</v>
      </c>
      <c r="C1238" t="str">
        <f t="shared" si="38"/>
        <v>$Accesoriu Special ML ZNC 0.60 D25$:13.23,</v>
      </c>
      <c r="D1238" t="s">
        <v>21725</v>
      </c>
      <c r="E1238" t="str">
        <f t="shared" si="39"/>
        <v>"accesoriu special ml znc 0.60 d25":13.23,</v>
      </c>
    </row>
    <row r="1239" spans="1:5">
      <c r="A1239" s="500" t="s">
        <v>11401</v>
      </c>
      <c r="B1239" s="500" t="s">
        <v>5118</v>
      </c>
      <c r="C1239" t="str">
        <f t="shared" si="38"/>
        <v>$Accesoriu Special ML ZNC 0.70 D25$:15.26,</v>
      </c>
      <c r="D1239" t="s">
        <v>21726</v>
      </c>
      <c r="E1239" t="str">
        <f t="shared" si="39"/>
        <v>"accesoriu special ml znc 0.70 d25":15.26,</v>
      </c>
    </row>
    <row r="1240" spans="1:5">
      <c r="A1240" s="500" t="s">
        <v>12457</v>
      </c>
      <c r="B1240" s="500" t="s">
        <v>12645</v>
      </c>
      <c r="C1240" t="str">
        <f t="shared" si="38"/>
        <v>$Accesorii Configurabile D25 Zincat 1.00m$:50.00,</v>
      </c>
      <c r="D1240" t="s">
        <v>21727</v>
      </c>
      <c r="E1240" t="str">
        <f t="shared" si="39"/>
        <v>"accesorii configurabile d25 zincat 1.00m":50.00,</v>
      </c>
    </row>
    <row r="1241" spans="1:5">
      <c r="A1241" s="500" t="s">
        <v>12519</v>
      </c>
      <c r="B1241" s="500" t="s">
        <v>12647</v>
      </c>
      <c r="C1241" t="str">
        <f t="shared" si="38"/>
        <v>$Accesoriu Special ML ZINCAT 1.50MM$:75.00,</v>
      </c>
      <c r="D1241" t="s">
        <v>21728</v>
      </c>
      <c r="E1241" t="str">
        <f t="shared" si="39"/>
        <v>"accesoriu special ml zincat 1.50mm":75.00,</v>
      </c>
    </row>
    <row r="1242" spans="1:5">
      <c r="A1242" s="500" t="s">
        <v>3945</v>
      </c>
      <c r="B1242" s="500" t="s">
        <v>5119</v>
      </c>
      <c r="C1242" t="str">
        <f t="shared" si="38"/>
        <v>$Opritor zapada Omega Ral 8003 0.50 mm$:0.74,</v>
      </c>
      <c r="D1242" t="s">
        <v>21729</v>
      </c>
      <c r="E1242" t="str">
        <f t="shared" si="39"/>
        <v>"opritor zapada omega ral 8003 0.50 mm":0.74,</v>
      </c>
    </row>
    <row r="1243" spans="1:5">
      <c r="A1243" s="500" t="s">
        <v>4047</v>
      </c>
      <c r="B1243" s="500" t="s">
        <v>5120</v>
      </c>
      <c r="C1243" t="str">
        <f t="shared" si="38"/>
        <v>$Opritor zapada Omega Grandemat 0.50 mm$:0.75,</v>
      </c>
      <c r="D1243" t="s">
        <v>21730</v>
      </c>
      <c r="E1243" t="str">
        <f t="shared" si="39"/>
        <v>"opritor zapada omega grandemat 0.50 mm":0.75,</v>
      </c>
    </row>
    <row r="1244" spans="1:5">
      <c r="A1244" s="500" t="s">
        <v>11185</v>
      </c>
      <c r="B1244" s="500" t="s">
        <v>5121</v>
      </c>
      <c r="C1244" t="str">
        <f t="shared" si="38"/>
        <v>$Opritor zapada Omega Lucios 0.50 mm$:0.55,</v>
      </c>
      <c r="D1244" t="s">
        <v>21731</v>
      </c>
      <c r="E1244" t="str">
        <f t="shared" si="39"/>
        <v>"opritor zapada omega lucios 0.50 mm":0.55,</v>
      </c>
    </row>
    <row r="1245" spans="1:5">
      <c r="A1245" s="500" t="s">
        <v>11183</v>
      </c>
      <c r="B1245" s="500" t="s">
        <v>5122</v>
      </c>
      <c r="C1245" t="str">
        <f t="shared" si="38"/>
        <v>$Opritor zapada Omega Mat 0.50 mm$:0.65,</v>
      </c>
      <c r="D1245" t="s">
        <v>21732</v>
      </c>
      <c r="E1245" t="str">
        <f t="shared" si="39"/>
        <v>"opritor zapada omega mat 0.50 mm":0.65,</v>
      </c>
    </row>
    <row r="1246" spans="1:5">
      <c r="A1246" s="500" t="s">
        <v>3945</v>
      </c>
      <c r="B1246" s="500" t="s">
        <v>5123</v>
      </c>
      <c r="C1246" t="str">
        <f t="shared" si="38"/>
        <v>$Omega Wood 0.45mm$:0.74,</v>
      </c>
      <c r="D1246" t="s">
        <v>21733</v>
      </c>
      <c r="E1246" t="str">
        <f t="shared" si="39"/>
        <v>"omega wood 0.45mm":0.74,</v>
      </c>
    </row>
    <row r="1247" spans="1:5">
      <c r="A1247" s="500" t="s">
        <v>2927</v>
      </c>
      <c r="B1247" s="500" t="s">
        <v>5124</v>
      </c>
      <c r="C1247" t="str">
        <f t="shared" si="38"/>
        <v>$Opritor zapada Omega Zincat 0.50 mm$:0.50,</v>
      </c>
      <c r="D1247" t="s">
        <v>21734</v>
      </c>
      <c r="E1247" t="str">
        <f t="shared" si="39"/>
        <v>"opritor zapada omega zincat 0.50 mm":0.50,</v>
      </c>
    </row>
    <row r="1248" spans="1:5">
      <c r="A1248" s="500" t="s">
        <v>6952</v>
      </c>
      <c r="B1248" s="500" t="s">
        <v>5125</v>
      </c>
      <c r="C1248" t="str">
        <f t="shared" si="38"/>
        <v>$Opritor Zapada 1.25ML Ral 8003 0.45 mm$:3.01,</v>
      </c>
      <c r="D1248" t="s">
        <v>21735</v>
      </c>
      <c r="E1248" t="str">
        <f t="shared" si="39"/>
        <v>"opritor zapada 1.25ml ral 8003 0.45 mm":3.01,</v>
      </c>
    </row>
    <row r="1249" spans="1:5">
      <c r="A1249" s="500" t="s">
        <v>7017</v>
      </c>
      <c r="B1249" s="500" t="s">
        <v>5126</v>
      </c>
      <c r="C1249" t="str">
        <f t="shared" si="38"/>
        <v>$Opritor Zapada 1.25ML Grandemat 0.50 mm$:3.04,</v>
      </c>
      <c r="D1249" t="s">
        <v>21736</v>
      </c>
      <c r="E1249" t="str">
        <f t="shared" si="39"/>
        <v>"opritor zapada 1.25ml grandemat 0.50 mm":3.04,</v>
      </c>
    </row>
    <row r="1250" spans="1:5">
      <c r="A1250" s="500" t="s">
        <v>7018</v>
      </c>
      <c r="B1250" s="500" t="s">
        <v>5127</v>
      </c>
      <c r="C1250" t="str">
        <f t="shared" si="38"/>
        <v>$Opritor Zapada 1.25ML Lucios 0.40 mm$:1.78,</v>
      </c>
      <c r="D1250" t="s">
        <v>21737</v>
      </c>
      <c r="E1250" t="str">
        <f t="shared" si="39"/>
        <v>"opritor zapada 1.25ml lucios 0.40 mm":1.78,</v>
      </c>
    </row>
    <row r="1251" spans="1:5">
      <c r="A1251" s="500" t="s">
        <v>11402</v>
      </c>
      <c r="B1251" s="500" t="s">
        <v>5128</v>
      </c>
      <c r="C1251" t="str">
        <f t="shared" si="38"/>
        <v>$Opritor Zapada 1.25ML Lucios 0.45 mm$:2.08,</v>
      </c>
      <c r="D1251" t="s">
        <v>21738</v>
      </c>
      <c r="E1251" t="str">
        <f t="shared" si="39"/>
        <v>"opritor zapada 1.25ml lucios 0.45 mm":2.08,</v>
      </c>
    </row>
    <row r="1252" spans="1:5">
      <c r="A1252" s="500" t="s">
        <v>7019</v>
      </c>
      <c r="B1252" s="500" t="s">
        <v>5129</v>
      </c>
      <c r="C1252" t="str">
        <f t="shared" si="38"/>
        <v>$Opritor Zapada 1.25ML Lucios 0.50 mm$:2.23,</v>
      </c>
      <c r="D1252" t="s">
        <v>21739</v>
      </c>
      <c r="E1252" t="str">
        <f t="shared" si="39"/>
        <v>"opritor zapada 1.25ml lucios 0.50 mm":2.23,</v>
      </c>
    </row>
    <row r="1253" spans="1:5">
      <c r="A1253" s="500" t="s">
        <v>3919</v>
      </c>
      <c r="B1253" s="500" t="s">
        <v>5130</v>
      </c>
      <c r="C1253" t="str">
        <f t="shared" si="38"/>
        <v>$Opritor zapada 1.25m lucios 0.60$:2.53,</v>
      </c>
      <c r="D1253" t="s">
        <v>21740</v>
      </c>
      <c r="E1253" t="str">
        <f t="shared" si="39"/>
        <v>"opritor zapada 1.25m lucios 0.60":2.53,</v>
      </c>
    </row>
    <row r="1254" spans="1:5">
      <c r="A1254" s="500" t="s">
        <v>6958</v>
      </c>
      <c r="B1254" s="500" t="s">
        <v>5131</v>
      </c>
      <c r="C1254" t="str">
        <f t="shared" si="38"/>
        <v>$Opritor Zapada 1.25ML Lucios 0.70 mm$:3.08,</v>
      </c>
      <c r="D1254" t="s">
        <v>21741</v>
      </c>
      <c r="E1254" t="str">
        <f t="shared" si="39"/>
        <v>"opritor zapada 1.25ml lucios 0.70 mm":3.08,</v>
      </c>
    </row>
    <row r="1255" spans="1:5">
      <c r="A1255" s="500" t="s">
        <v>11179</v>
      </c>
      <c r="B1255" s="500" t="s">
        <v>5132</v>
      </c>
      <c r="C1255" t="str">
        <f t="shared" si="38"/>
        <v>$Opritor zapada 1.25m Mat 0.40 mm$:1.95,</v>
      </c>
      <c r="D1255" t="s">
        <v>21742</v>
      </c>
      <c r="E1255" t="str">
        <f t="shared" si="39"/>
        <v>"opritor zapada 1.25m mat 0.40 mm":1.95,</v>
      </c>
    </row>
    <row r="1256" spans="1:5">
      <c r="A1256" s="500" t="s">
        <v>7019</v>
      </c>
      <c r="B1256" s="500" t="s">
        <v>5133</v>
      </c>
      <c r="C1256" t="str">
        <f t="shared" si="38"/>
        <v>$Opritor Zapada 1.25ML Mat 0.45 mm$:2.23,</v>
      </c>
      <c r="D1256" t="s">
        <v>21743</v>
      </c>
      <c r="E1256" t="str">
        <f t="shared" si="39"/>
        <v>"opritor zapada 1.25ml mat 0.45 mm":2.23,</v>
      </c>
    </row>
    <row r="1257" spans="1:5">
      <c r="A1257" s="500" t="s">
        <v>11403</v>
      </c>
      <c r="B1257" s="500" t="s">
        <v>5134</v>
      </c>
      <c r="C1257" t="str">
        <f t="shared" si="38"/>
        <v>$Opritor Zapada 1.25ML Mat 0.50 mm$:2.32,</v>
      </c>
      <c r="D1257" t="s">
        <v>21744</v>
      </c>
      <c r="E1257" t="str">
        <f t="shared" si="39"/>
        <v>"opritor zapada 1.25ml mat 0.50 mm":2.32,</v>
      </c>
    </row>
    <row r="1258" spans="1:5">
      <c r="A1258" s="500" t="s">
        <v>11209</v>
      </c>
      <c r="B1258" s="500" t="s">
        <v>5135</v>
      </c>
      <c r="C1258" t="str">
        <f t="shared" si="38"/>
        <v>$Opritor Zapada 1.25ML Mat 0.60 mm$:2.63,</v>
      </c>
      <c r="D1258" t="s">
        <v>21745</v>
      </c>
      <c r="E1258" t="str">
        <f t="shared" si="39"/>
        <v>"opritor zapada 1.25ml mat 0.60 mm":2.63,</v>
      </c>
    </row>
    <row r="1259" spans="1:5">
      <c r="A1259" s="500" t="s">
        <v>6952</v>
      </c>
      <c r="B1259" s="500" t="s">
        <v>5136</v>
      </c>
      <c r="C1259" t="str">
        <f t="shared" si="38"/>
        <v>$Opritor zapada 1.25m Wood 0.45mm$:3.01,</v>
      </c>
      <c r="D1259" t="s">
        <v>21746</v>
      </c>
      <c r="E1259" t="str">
        <f t="shared" si="39"/>
        <v>"opritor zapada 1.25m wood 0.45mm":3.01,</v>
      </c>
    </row>
    <row r="1260" spans="1:5">
      <c r="A1260" s="500" t="s">
        <v>7017</v>
      </c>
      <c r="B1260" s="500" t="s">
        <v>7462</v>
      </c>
      <c r="C1260" t="str">
        <f t="shared" si="38"/>
        <v>$Opritor zapada 1.25m Wood 0.50MM$:3.04,</v>
      </c>
      <c r="D1260" t="s">
        <v>21747</v>
      </c>
      <c r="E1260" t="str">
        <f t="shared" si="39"/>
        <v>"opritor zapada 1.25m wood 0.50mm":3.04,</v>
      </c>
    </row>
    <row r="1261" spans="1:5">
      <c r="A1261" s="500" t="s">
        <v>3526</v>
      </c>
      <c r="B1261" s="500" t="s">
        <v>5137</v>
      </c>
      <c r="C1261" t="str">
        <f t="shared" si="38"/>
        <v>$Opritor Zapada 1.25ML Zincat 0.37 mm$:1.47,</v>
      </c>
      <c r="D1261" t="s">
        <v>21748</v>
      </c>
      <c r="E1261" t="str">
        <f t="shared" si="39"/>
        <v>"opritor zapada 1.25ml zincat 0.37 mm":1.47,</v>
      </c>
    </row>
    <row r="1262" spans="1:5">
      <c r="A1262" s="500" t="s">
        <v>6943</v>
      </c>
      <c r="B1262" s="500" t="s">
        <v>5138</v>
      </c>
      <c r="C1262" t="str">
        <f t="shared" si="38"/>
        <v>$Opritor Zapada 1.25ML Zincat 0.40 mm$:1.50,</v>
      </c>
      <c r="D1262" t="s">
        <v>21749</v>
      </c>
      <c r="E1262" t="str">
        <f t="shared" si="39"/>
        <v>"opritor zapada 1.25ml zincat 0.40 mm":1.50,</v>
      </c>
    </row>
    <row r="1263" spans="1:5">
      <c r="A1263" s="500" t="s">
        <v>7020</v>
      </c>
      <c r="B1263" s="500" t="s">
        <v>5139</v>
      </c>
      <c r="C1263" t="str">
        <f t="shared" si="38"/>
        <v>$Opritor Zapada 1.25ML Zincat 0.45 mm$:1.87,</v>
      </c>
      <c r="D1263" t="s">
        <v>21750</v>
      </c>
      <c r="E1263" t="str">
        <f t="shared" si="39"/>
        <v>"opritor zapada 1.25ml zincat 0.45 mm":1.87,</v>
      </c>
    </row>
    <row r="1264" spans="1:5">
      <c r="A1264" s="500" t="s">
        <v>7021</v>
      </c>
      <c r="B1264" s="500" t="s">
        <v>5140</v>
      </c>
      <c r="C1264" t="str">
        <f t="shared" si="38"/>
        <v>$Opritor Zapada 1.25ML Zincat 0.50 mm$:2.04,</v>
      </c>
      <c r="D1264" t="s">
        <v>21751</v>
      </c>
      <c r="E1264" t="str">
        <f t="shared" si="39"/>
        <v>"opritor zapada 1.25ml zincat 0.50 mm":2.04,</v>
      </c>
    </row>
    <row r="1265" spans="1:5">
      <c r="A1265" s="500" t="s">
        <v>11133</v>
      </c>
      <c r="B1265" s="500" t="s">
        <v>5141</v>
      </c>
      <c r="C1265" t="str">
        <f t="shared" si="38"/>
        <v>$Opritor Zapada 1.25ML Zincat 0.60 mm$:2.45,</v>
      </c>
      <c r="D1265" t="s">
        <v>21752</v>
      </c>
      <c r="E1265" t="str">
        <f t="shared" si="39"/>
        <v>"opritor zapada 1.25ml zincat 0.60 mm":2.45,</v>
      </c>
    </row>
    <row r="1266" spans="1:5">
      <c r="A1266" s="500" t="s">
        <v>6956</v>
      </c>
      <c r="B1266" s="500" t="s">
        <v>5142</v>
      </c>
      <c r="C1266" t="str">
        <f t="shared" si="38"/>
        <v>$Opritor Zapada 1.25ML Zincat 0.70 mm$:2.83,</v>
      </c>
      <c r="D1266" t="s">
        <v>21753</v>
      </c>
      <c r="E1266" t="str">
        <f t="shared" si="39"/>
        <v>"opritor zapada 1.25ml zincat 0.70 mm":2.83,</v>
      </c>
    </row>
    <row r="1267" spans="1:5">
      <c r="A1267" s="500" t="s">
        <v>11143</v>
      </c>
      <c r="B1267" s="500" t="s">
        <v>5143</v>
      </c>
      <c r="C1267" t="str">
        <f t="shared" si="38"/>
        <v>$Opritor Zapada 2ML RAL 8003 0.45 mm$:4.81,</v>
      </c>
      <c r="D1267" t="s">
        <v>21754</v>
      </c>
      <c r="E1267" t="str">
        <f t="shared" si="39"/>
        <v>"opritor zapada 2ml ral 8003 0.45 mm":4.81,</v>
      </c>
    </row>
    <row r="1268" spans="1:5">
      <c r="A1268" s="500" t="s">
        <v>11144</v>
      </c>
      <c r="B1268" s="500" t="s">
        <v>5144</v>
      </c>
      <c r="C1268" t="str">
        <f t="shared" si="38"/>
        <v>$Opritor Zapada 2ML Grandemat 0.50 mm$:4.87,</v>
      </c>
      <c r="D1268" t="s">
        <v>21755</v>
      </c>
      <c r="E1268" t="str">
        <f t="shared" si="39"/>
        <v>"opritor zapada 2ml grandemat 0.50 mm":4.87,</v>
      </c>
    </row>
    <row r="1269" spans="1:5">
      <c r="A1269" s="500" t="s">
        <v>11145</v>
      </c>
      <c r="B1269" s="500" t="s">
        <v>5145</v>
      </c>
      <c r="C1269" t="str">
        <f t="shared" si="38"/>
        <v>$Opritor Zapada 2ML Lucios 0.40 mm$:2.86,</v>
      </c>
      <c r="D1269" t="s">
        <v>21756</v>
      </c>
      <c r="E1269" t="str">
        <f t="shared" si="39"/>
        <v>"opritor zapada 2ml lucios 0.40 mm":2.86,</v>
      </c>
    </row>
    <row r="1270" spans="1:5">
      <c r="A1270" s="500" t="s">
        <v>11146</v>
      </c>
      <c r="B1270" s="500" t="s">
        <v>5146</v>
      </c>
      <c r="C1270" t="str">
        <f t="shared" si="38"/>
        <v>$Opritor Zapada 2ML Lucios 0.45 mm$:3.33,</v>
      </c>
      <c r="D1270" t="s">
        <v>21757</v>
      </c>
      <c r="E1270" t="str">
        <f t="shared" si="39"/>
        <v>"opritor zapada 2ml lucios 0.45 mm":3.33,</v>
      </c>
    </row>
    <row r="1271" spans="1:5">
      <c r="A1271" s="500" t="s">
        <v>11147</v>
      </c>
      <c r="B1271" s="500" t="s">
        <v>5147</v>
      </c>
      <c r="C1271" t="str">
        <f t="shared" si="38"/>
        <v>$Opritor Zapada 2ML Lucios 0.50 mm$:3.57,</v>
      </c>
      <c r="D1271" t="s">
        <v>21758</v>
      </c>
      <c r="E1271" t="str">
        <f t="shared" si="39"/>
        <v>"opritor zapada 2ml lucios 0.50 mm":3.57,</v>
      </c>
    </row>
    <row r="1272" spans="1:5">
      <c r="A1272" s="500" t="s">
        <v>11148</v>
      </c>
      <c r="B1272" s="500" t="s">
        <v>5148</v>
      </c>
      <c r="C1272" t="str">
        <f t="shared" si="38"/>
        <v>$Opritor zapada 2.00m lucios 0.60$:4.05,</v>
      </c>
      <c r="D1272" t="s">
        <v>21759</v>
      </c>
      <c r="E1272" t="str">
        <f t="shared" si="39"/>
        <v>"opritor zapada 2.00m lucios 0.60":4.05,</v>
      </c>
    </row>
    <row r="1273" spans="1:5">
      <c r="A1273" s="500" t="s">
        <v>11149</v>
      </c>
      <c r="B1273" s="500" t="s">
        <v>5149</v>
      </c>
      <c r="C1273" t="str">
        <f t="shared" si="38"/>
        <v>$Opritor Zapada 2ML Lucios 0.70 mm$:4.92,</v>
      </c>
      <c r="D1273" t="s">
        <v>21760</v>
      </c>
      <c r="E1273" t="str">
        <f t="shared" si="39"/>
        <v>"opritor zapada 2ml lucios 0.70 mm":4.92,</v>
      </c>
    </row>
    <row r="1274" spans="1:5">
      <c r="A1274" s="500" t="s">
        <v>3896</v>
      </c>
      <c r="B1274" s="500" t="s">
        <v>5150</v>
      </c>
      <c r="C1274" t="str">
        <f t="shared" si="38"/>
        <v>$Opritor zapada 2m Mat 0.40 mm$:3.12,</v>
      </c>
      <c r="D1274" t="s">
        <v>21761</v>
      </c>
      <c r="E1274" t="str">
        <f t="shared" si="39"/>
        <v>"opritor zapada 2m mat 0.40 mm":3.12,</v>
      </c>
    </row>
    <row r="1275" spans="1:5">
      <c r="A1275" s="500" t="s">
        <v>3897</v>
      </c>
      <c r="B1275" s="500" t="s">
        <v>5151</v>
      </c>
      <c r="C1275" t="str">
        <f t="shared" si="38"/>
        <v>$Opritor Zapada 2ML Mat 0.45 mm$:3.56,</v>
      </c>
      <c r="D1275" t="s">
        <v>21762</v>
      </c>
      <c r="E1275" t="str">
        <f t="shared" si="39"/>
        <v>"opritor zapada 2ml mat 0.45 mm":3.56,</v>
      </c>
    </row>
    <row r="1276" spans="1:5">
      <c r="A1276" s="500" t="s">
        <v>3898</v>
      </c>
      <c r="B1276" s="500" t="s">
        <v>5152</v>
      </c>
      <c r="C1276" t="str">
        <f t="shared" si="38"/>
        <v>$Opritor Zapada 2ML Mat 0.50 mm$:3.72,</v>
      </c>
      <c r="D1276" t="s">
        <v>21763</v>
      </c>
      <c r="E1276" t="str">
        <f t="shared" si="39"/>
        <v>"opritor zapada 2ml mat 0.50 mm":3.72,</v>
      </c>
    </row>
    <row r="1277" spans="1:5">
      <c r="A1277" s="500" t="s">
        <v>11150</v>
      </c>
      <c r="B1277" s="500" t="s">
        <v>5153</v>
      </c>
      <c r="C1277" t="str">
        <f t="shared" si="38"/>
        <v>$Opritor Zapada 2ML Mat 0.60 mm$:4.21,</v>
      </c>
      <c r="D1277" t="s">
        <v>21764</v>
      </c>
      <c r="E1277" t="str">
        <f t="shared" si="39"/>
        <v>"opritor zapada 2ml mat 0.60 mm":4.21,</v>
      </c>
    </row>
    <row r="1278" spans="1:5">
      <c r="A1278" s="500" t="s">
        <v>11151</v>
      </c>
      <c r="B1278" s="500" t="s">
        <v>5154</v>
      </c>
      <c r="C1278" t="str">
        <f t="shared" si="38"/>
        <v>$Opritor zapada 2m Wood 0.45mm$:4.82,</v>
      </c>
      <c r="D1278" t="s">
        <v>21765</v>
      </c>
      <c r="E1278" t="str">
        <f t="shared" si="39"/>
        <v>"opritor zapada 2m wood 0.45mm":4.82,</v>
      </c>
    </row>
    <row r="1279" spans="1:5">
      <c r="A1279" s="500" t="s">
        <v>11144</v>
      </c>
      <c r="B1279" s="500" t="s">
        <v>7464</v>
      </c>
      <c r="C1279" t="str">
        <f t="shared" si="38"/>
        <v>$Opritor zapada 208mm Wood 0.50MM$:4.87,</v>
      </c>
      <c r="D1279" t="s">
        <v>21766</v>
      </c>
      <c r="E1279" t="str">
        <f t="shared" si="39"/>
        <v>"opritor zapada 208mm wood 0.50mm":4.87,</v>
      </c>
    </row>
    <row r="1280" spans="1:5">
      <c r="A1280" s="500" t="s">
        <v>11152</v>
      </c>
      <c r="B1280" s="500" t="s">
        <v>5155</v>
      </c>
      <c r="C1280" t="str">
        <f t="shared" si="38"/>
        <v>$Opritor Zapada 2ML Zincat 0.37 mm$:2.35,</v>
      </c>
      <c r="D1280" t="s">
        <v>21767</v>
      </c>
      <c r="E1280" t="str">
        <f t="shared" si="39"/>
        <v>"opritor zapada 2ml zincat 0.37 mm":2.35,</v>
      </c>
    </row>
    <row r="1281" spans="1:5">
      <c r="A1281" s="500" t="s">
        <v>11153</v>
      </c>
      <c r="B1281" s="500" t="s">
        <v>5156</v>
      </c>
      <c r="C1281" t="str">
        <f t="shared" si="38"/>
        <v>$Opritor Zapada 2ML Zincat 0.40 mm$:2.40,</v>
      </c>
      <c r="D1281" t="s">
        <v>21768</v>
      </c>
      <c r="E1281" t="str">
        <f t="shared" si="39"/>
        <v>"opritor zapada 2ml zincat 0.40 mm":2.40,</v>
      </c>
    </row>
    <row r="1282" spans="1:5">
      <c r="A1282" s="500" t="s">
        <v>11154</v>
      </c>
      <c r="B1282" s="500" t="s">
        <v>5157</v>
      </c>
      <c r="C1282" t="str">
        <f t="shared" ref="C1282:C1345" si="40">CONCATENATE("$",B1282,"$",":",A1282,",")</f>
        <v>$Opritor Zapada 2ML Zincat 0.45 mm$:3.00,</v>
      </c>
      <c r="D1282" t="s">
        <v>21769</v>
      </c>
      <c r="E1282" t="str">
        <f t="shared" ref="E1282:E1345" si="41">LOWER(D1282)</f>
        <v>"opritor zapada 2ml zincat 0.45 mm":3.00,</v>
      </c>
    </row>
    <row r="1283" spans="1:5">
      <c r="A1283" s="500" t="s">
        <v>11155</v>
      </c>
      <c r="B1283" s="500" t="s">
        <v>5158</v>
      </c>
      <c r="C1283" t="str">
        <f t="shared" si="40"/>
        <v>$Opritor Zapada 2ML Zincat 0.50 mm$:3.27,</v>
      </c>
      <c r="D1283" t="s">
        <v>21770</v>
      </c>
      <c r="E1283" t="str">
        <f t="shared" si="41"/>
        <v>"opritor zapada 2ml zincat 0.50 mm":3.27,</v>
      </c>
    </row>
    <row r="1284" spans="1:5">
      <c r="A1284" s="500" t="s">
        <v>11106</v>
      </c>
      <c r="B1284" s="500" t="s">
        <v>5159</v>
      </c>
      <c r="C1284" t="str">
        <f t="shared" si="40"/>
        <v>$Opritor Zapada 2ML Zincat 0.60 mm$:3.92,</v>
      </c>
      <c r="D1284" t="s">
        <v>21771</v>
      </c>
      <c r="E1284" t="str">
        <f t="shared" si="41"/>
        <v>"opritor zapada 2ml zincat 0.60 mm":3.92,</v>
      </c>
    </row>
    <row r="1285" spans="1:5">
      <c r="A1285" s="500" t="s">
        <v>11156</v>
      </c>
      <c r="B1285" s="500" t="s">
        <v>5160</v>
      </c>
      <c r="C1285" t="str">
        <f t="shared" si="40"/>
        <v>$Opritor Zapada 2ML Zincat 0.70 mm$:4.52,</v>
      </c>
      <c r="D1285" t="s">
        <v>21772</v>
      </c>
      <c r="E1285" t="str">
        <f t="shared" si="41"/>
        <v>"opritor zapada 2ml zincat 0.70 mm":4.52,</v>
      </c>
    </row>
    <row r="1286" spans="1:5">
      <c r="A1286" s="500" t="s">
        <v>2911</v>
      </c>
      <c r="B1286" s="500" t="s">
        <v>5161</v>
      </c>
      <c r="C1286" t="str">
        <f t="shared" si="40"/>
        <v>$Opritor zapada Retropanel Tip Bara 2ML$:76.00,</v>
      </c>
      <c r="D1286" t="s">
        <v>21773</v>
      </c>
      <c r="E1286" t="str">
        <f t="shared" si="41"/>
        <v>"opritor zapada retropanel tip bara 2ml":76.00,</v>
      </c>
    </row>
    <row r="1287" spans="1:5">
      <c r="A1287" s="500" t="s">
        <v>3698</v>
      </c>
      <c r="B1287" s="500" t="s">
        <v>5162</v>
      </c>
      <c r="C1287" t="str">
        <f t="shared" si="40"/>
        <v>$Piesa Conectare Opritor Zapada Tip Bara$:2.50,</v>
      </c>
      <c r="D1287" t="s">
        <v>21774</v>
      </c>
      <c r="E1287" t="str">
        <f t="shared" si="41"/>
        <v>"piesa conectare opritor zapada tip bara":2.50,</v>
      </c>
    </row>
    <row r="1288" spans="1:5">
      <c r="A1288" s="500" t="s">
        <v>3845</v>
      </c>
      <c r="B1288" s="500" t="s">
        <v>5163</v>
      </c>
      <c r="C1288" t="str">
        <f t="shared" si="40"/>
        <v>$Profil U T8 45mm Ral 8003 0.45mm$:1.07,</v>
      </c>
      <c r="D1288" t="s">
        <v>21775</v>
      </c>
      <c r="E1288" t="str">
        <f t="shared" si="41"/>
        <v>"profil u t8 45mm ral 8003 0.45mm":1.07,</v>
      </c>
    </row>
    <row r="1289" spans="1:5">
      <c r="A1289" s="500" t="s">
        <v>3524</v>
      </c>
      <c r="B1289" s="500" t="s">
        <v>5164</v>
      </c>
      <c r="C1289" t="str">
        <f t="shared" si="40"/>
        <v>$Profil U T8 45mm GDM 0.50mm$:1.08,</v>
      </c>
      <c r="D1289" t="s">
        <v>21776</v>
      </c>
      <c r="E1289" t="str">
        <f t="shared" si="41"/>
        <v>"profil u t8 45mm gdm 0.50mm":1.08,</v>
      </c>
    </row>
    <row r="1290" spans="1:5">
      <c r="A1290" s="500" t="s">
        <v>11054</v>
      </c>
      <c r="B1290" s="500" t="s">
        <v>5165</v>
      </c>
      <c r="C1290" t="str">
        <f t="shared" si="40"/>
        <v>$Profil U T8 45mm Lucios 0.40mm$:0.63,</v>
      </c>
      <c r="D1290" t="s">
        <v>21777</v>
      </c>
      <c r="E1290" t="str">
        <f t="shared" si="41"/>
        <v>"profil u t8 45mm lucios 0.40mm":0.63,</v>
      </c>
    </row>
    <row r="1291" spans="1:5">
      <c r="A1291" s="500" t="s">
        <v>3945</v>
      </c>
      <c r="B1291" s="500" t="s">
        <v>5166</v>
      </c>
      <c r="C1291" t="str">
        <f t="shared" si="40"/>
        <v>$Profil U T8 45mm Lucios 0.45mm$:0.74,</v>
      </c>
      <c r="D1291" t="s">
        <v>21778</v>
      </c>
      <c r="E1291" t="str">
        <f t="shared" si="41"/>
        <v>"profil u t8 45mm lucios 0.45mm":0.74,</v>
      </c>
    </row>
    <row r="1292" spans="1:5">
      <c r="A1292" s="500" t="s">
        <v>3843</v>
      </c>
      <c r="B1292" s="500" t="s">
        <v>5167</v>
      </c>
      <c r="C1292" t="str">
        <f t="shared" si="40"/>
        <v>$Profil U T8 45mm Lucios 0.50mm$:0.79,</v>
      </c>
      <c r="D1292" t="s">
        <v>21779</v>
      </c>
      <c r="E1292" t="str">
        <f t="shared" si="41"/>
        <v>"profil u t8 45mm lucios 0.50mm":0.79,</v>
      </c>
    </row>
    <row r="1293" spans="1:5">
      <c r="A1293" s="500" t="s">
        <v>1077</v>
      </c>
      <c r="B1293" s="500" t="s">
        <v>5168</v>
      </c>
      <c r="C1293" t="str">
        <f t="shared" si="40"/>
        <v>$Profil U T8 lucios 0.60mm$:0.90,</v>
      </c>
      <c r="D1293" t="s">
        <v>21780</v>
      </c>
      <c r="E1293" t="str">
        <f t="shared" si="41"/>
        <v>"profil u t8 lucios 0.60mm":0.90,</v>
      </c>
    </row>
    <row r="1294" spans="1:5">
      <c r="A1294" s="500" t="s">
        <v>11198</v>
      </c>
      <c r="B1294" s="500" t="s">
        <v>5169</v>
      </c>
      <c r="C1294" t="str">
        <f t="shared" si="40"/>
        <v>$Profil U T8 45mm Lucios 0.70mm$:1.09,</v>
      </c>
      <c r="D1294" t="s">
        <v>21781</v>
      </c>
      <c r="E1294" t="str">
        <f t="shared" si="41"/>
        <v>"profil u t8 45mm lucios 0.70mm":1.09,</v>
      </c>
    </row>
    <row r="1295" spans="1:5">
      <c r="A1295" s="500" t="s">
        <v>11404</v>
      </c>
      <c r="B1295" s="500" t="s">
        <v>5170</v>
      </c>
      <c r="C1295" t="str">
        <f t="shared" si="40"/>
        <v>$Profil U T8 Mat 0.40 mm$:0.69,</v>
      </c>
      <c r="D1295" t="s">
        <v>21782</v>
      </c>
      <c r="E1295" t="str">
        <f t="shared" si="41"/>
        <v>"profil u t8 mat 0.40 mm":0.69,</v>
      </c>
    </row>
    <row r="1296" spans="1:5">
      <c r="A1296" s="500" t="s">
        <v>3843</v>
      </c>
      <c r="B1296" s="500" t="s">
        <v>5171</v>
      </c>
      <c r="C1296" t="str">
        <f t="shared" si="40"/>
        <v>$Profil U T8 45mm Mat 0.45 mm$:0.79,</v>
      </c>
      <c r="D1296" t="s">
        <v>21783</v>
      </c>
      <c r="E1296" t="str">
        <f t="shared" si="41"/>
        <v>"profil u t8 45mm mat 0.45 mm":0.79,</v>
      </c>
    </row>
    <row r="1297" spans="1:5">
      <c r="A1297" s="500" t="s">
        <v>7022</v>
      </c>
      <c r="B1297" s="500" t="s">
        <v>5172</v>
      </c>
      <c r="C1297" t="str">
        <f t="shared" si="40"/>
        <v>$Profil U T8 45mm Mat 0.50 mm$:0.83,</v>
      </c>
      <c r="D1297" t="s">
        <v>21784</v>
      </c>
      <c r="E1297" t="str">
        <f t="shared" si="41"/>
        <v>"profil u t8 45mm mat 0.50 mm":0.83,</v>
      </c>
    </row>
    <row r="1298" spans="1:5">
      <c r="A1298" s="500" t="s">
        <v>3946</v>
      </c>
      <c r="B1298" s="500" t="s">
        <v>5173</v>
      </c>
      <c r="C1298" t="str">
        <f t="shared" si="40"/>
        <v>$Profil U T8 45mm Mat 0.60 mm$:0.94,</v>
      </c>
      <c r="D1298" t="s">
        <v>21785</v>
      </c>
      <c r="E1298" t="str">
        <f t="shared" si="41"/>
        <v>"profil u t8 45mm mat 0.60 mm":0.94,</v>
      </c>
    </row>
    <row r="1299" spans="1:5">
      <c r="A1299" s="500" t="s">
        <v>3845</v>
      </c>
      <c r="B1299" s="500" t="s">
        <v>5174</v>
      </c>
      <c r="C1299" t="str">
        <f t="shared" si="40"/>
        <v>$Profil U T8 45mm Wood 0.45 mm$:1.07,</v>
      </c>
      <c r="D1299" t="s">
        <v>21786</v>
      </c>
      <c r="E1299" t="str">
        <f t="shared" si="41"/>
        <v>"profil u t8 45mm wood 0.45 mm":1.07,</v>
      </c>
    </row>
    <row r="1300" spans="1:5">
      <c r="A1300" s="500" t="s">
        <v>3524</v>
      </c>
      <c r="B1300" s="500" t="s">
        <v>7466</v>
      </c>
      <c r="C1300" t="str">
        <f t="shared" si="40"/>
        <v>$Profil U T8 Wood 0.50mm$:1.08,</v>
      </c>
      <c r="D1300" t="s">
        <v>21787</v>
      </c>
      <c r="E1300" t="str">
        <f t="shared" si="41"/>
        <v>"profil u t8 wood 0.50mm":1.08,</v>
      </c>
    </row>
    <row r="1301" spans="1:5">
      <c r="A1301" s="500" t="s">
        <v>11190</v>
      </c>
      <c r="B1301" s="500" t="s">
        <v>5175</v>
      </c>
      <c r="C1301" t="str">
        <f t="shared" si="40"/>
        <v>$Profil U T8 45mm Zincat 0.37mm$:0.52,</v>
      </c>
      <c r="D1301" t="s">
        <v>21788</v>
      </c>
      <c r="E1301" t="str">
        <f t="shared" si="41"/>
        <v>"profil u t8 45mm zincat 0.37mm":0.52,</v>
      </c>
    </row>
    <row r="1302" spans="1:5">
      <c r="A1302" s="500" t="s">
        <v>11184</v>
      </c>
      <c r="B1302" s="500" t="s">
        <v>5176</v>
      </c>
      <c r="C1302" t="str">
        <f t="shared" si="40"/>
        <v>$Profil U T8 45mm Zincat 0.40mm$:0.53,</v>
      </c>
      <c r="D1302" t="s">
        <v>21789</v>
      </c>
      <c r="E1302" t="str">
        <f t="shared" si="41"/>
        <v>"profil u t8 45mm zincat 0.40mm":0.53,</v>
      </c>
    </row>
    <row r="1303" spans="1:5">
      <c r="A1303" s="500" t="s">
        <v>11405</v>
      </c>
      <c r="B1303" s="500" t="s">
        <v>5177</v>
      </c>
      <c r="C1303" t="str">
        <f t="shared" si="40"/>
        <v>$Profil U T8 45mm Zincat 0.45mm$:0.67,</v>
      </c>
      <c r="D1303" t="s">
        <v>21790</v>
      </c>
      <c r="E1303" t="str">
        <f t="shared" si="41"/>
        <v>"profil u t8 45mm zincat 0.45mm":0.67,</v>
      </c>
    </row>
    <row r="1304" spans="1:5">
      <c r="A1304" s="500" t="s">
        <v>11406</v>
      </c>
      <c r="B1304" s="500" t="s">
        <v>5178</v>
      </c>
      <c r="C1304" t="str">
        <f t="shared" si="40"/>
        <v>$Profil U T8 45mm Zincat 0.50mm$:0.73,</v>
      </c>
      <c r="D1304" t="s">
        <v>21791</v>
      </c>
      <c r="E1304" t="str">
        <f t="shared" si="41"/>
        <v>"profil u t8 45mm zincat 0.50mm":0.73,</v>
      </c>
    </row>
    <row r="1305" spans="1:5">
      <c r="A1305" s="500" t="s">
        <v>11407</v>
      </c>
      <c r="B1305" s="500" t="s">
        <v>5179</v>
      </c>
      <c r="C1305" t="str">
        <f t="shared" si="40"/>
        <v>$Profil U T8 45mm Zincat 0.60mm$:0.87,</v>
      </c>
      <c r="D1305" t="s">
        <v>21792</v>
      </c>
      <c r="E1305" t="str">
        <f t="shared" si="41"/>
        <v>"profil u t8 45mm zincat 0.60mm":0.87,</v>
      </c>
    </row>
    <row r="1306" spans="1:5">
      <c r="A1306" s="500" t="s">
        <v>3846</v>
      </c>
      <c r="B1306" s="500" t="s">
        <v>5180</v>
      </c>
      <c r="C1306" t="str">
        <f t="shared" si="40"/>
        <v>$Profil U T8 45mm Zincat 0.70mm$:1.00,</v>
      </c>
      <c r="D1306" t="s">
        <v>21793</v>
      </c>
      <c r="E1306" t="str">
        <f t="shared" si="41"/>
        <v>"profil u t8 45mm zincat 0.70mm":1.00,</v>
      </c>
    </row>
    <row r="1307" spans="1:5">
      <c r="A1307" s="500" t="s">
        <v>3845</v>
      </c>
      <c r="B1307" s="500" t="s">
        <v>5181</v>
      </c>
      <c r="C1307" t="str">
        <f t="shared" si="40"/>
        <v>$Profil U T12 8003 0.45mm$:1.07,</v>
      </c>
      <c r="D1307" t="s">
        <v>21794</v>
      </c>
      <c r="E1307" t="str">
        <f t="shared" si="41"/>
        <v>"profil u t12 8003 0.45mm":1.07,</v>
      </c>
    </row>
    <row r="1308" spans="1:5">
      <c r="A1308" s="500" t="s">
        <v>3524</v>
      </c>
      <c r="B1308" s="500" t="s">
        <v>5182</v>
      </c>
      <c r="C1308" t="str">
        <f t="shared" si="40"/>
        <v>$Profil U T12 GDM 0.50mm$:1.08,</v>
      </c>
      <c r="D1308" t="s">
        <v>21795</v>
      </c>
      <c r="E1308" t="str">
        <f t="shared" si="41"/>
        <v>"profil u t12 gdm 0.50mm":1.08,</v>
      </c>
    </row>
    <row r="1309" spans="1:5">
      <c r="A1309" s="500" t="s">
        <v>11054</v>
      </c>
      <c r="B1309" s="500" t="s">
        <v>5183</v>
      </c>
      <c r="C1309" t="str">
        <f t="shared" si="40"/>
        <v>$Profil U T12 Lucios 0.40mm$:0.63,</v>
      </c>
      <c r="D1309" t="s">
        <v>21796</v>
      </c>
      <c r="E1309" t="str">
        <f t="shared" si="41"/>
        <v>"profil u t12 lucios 0.40mm":0.63,</v>
      </c>
    </row>
    <row r="1310" spans="1:5">
      <c r="A1310" s="500" t="s">
        <v>3945</v>
      </c>
      <c r="B1310" s="500" t="s">
        <v>5184</v>
      </c>
      <c r="C1310" t="str">
        <f t="shared" si="40"/>
        <v>$Profil U T12 Lucios 0.45mm$:0.74,</v>
      </c>
      <c r="D1310" t="s">
        <v>21797</v>
      </c>
      <c r="E1310" t="str">
        <f t="shared" si="41"/>
        <v>"profil u t12 lucios 0.45mm":0.74,</v>
      </c>
    </row>
    <row r="1311" spans="1:5">
      <c r="A1311" s="500" t="s">
        <v>3843</v>
      </c>
      <c r="B1311" s="500" t="s">
        <v>5185</v>
      </c>
      <c r="C1311" t="str">
        <f t="shared" si="40"/>
        <v>$Profil U T12 Lucios 0.50mm$:0.79,</v>
      </c>
      <c r="D1311" t="s">
        <v>21798</v>
      </c>
      <c r="E1311" t="str">
        <f t="shared" si="41"/>
        <v>"profil u t12 lucios 0.50mm":0.79,</v>
      </c>
    </row>
    <row r="1312" spans="1:5">
      <c r="A1312" s="500" t="s">
        <v>1077</v>
      </c>
      <c r="B1312" s="500" t="s">
        <v>5186</v>
      </c>
      <c r="C1312" t="str">
        <f t="shared" si="40"/>
        <v>$Profil U T12 lucios 0.60mm$:0.90,</v>
      </c>
      <c r="D1312" t="s">
        <v>21799</v>
      </c>
      <c r="E1312" t="str">
        <f t="shared" si="41"/>
        <v>"profil u t12 lucios 0.60mm":0.90,</v>
      </c>
    </row>
    <row r="1313" spans="1:5">
      <c r="A1313" s="500" t="s">
        <v>11198</v>
      </c>
      <c r="B1313" s="500" t="s">
        <v>5187</v>
      </c>
      <c r="C1313" t="str">
        <f t="shared" si="40"/>
        <v>$Profil U T12 Lucios 0.70mm$:1.09,</v>
      </c>
      <c r="D1313" t="s">
        <v>21800</v>
      </c>
      <c r="E1313" t="str">
        <f t="shared" si="41"/>
        <v>"profil u t12 lucios 0.70mm":1.09,</v>
      </c>
    </row>
    <row r="1314" spans="1:5">
      <c r="A1314" s="500" t="s">
        <v>11404</v>
      </c>
      <c r="B1314" s="500" t="s">
        <v>5188</v>
      </c>
      <c r="C1314" t="str">
        <f t="shared" si="40"/>
        <v>$Profil U T12 Mat 0.40$:0.69,</v>
      </c>
      <c r="D1314" t="s">
        <v>21801</v>
      </c>
      <c r="E1314" t="str">
        <f t="shared" si="41"/>
        <v>"profil u t12 mat 0.40":0.69,</v>
      </c>
    </row>
    <row r="1315" spans="1:5">
      <c r="A1315" s="500" t="s">
        <v>3843</v>
      </c>
      <c r="B1315" s="500" t="s">
        <v>5189</v>
      </c>
      <c r="C1315" t="str">
        <f t="shared" si="40"/>
        <v>$Profil U T12 MAT 0.45mm$:0.79,</v>
      </c>
      <c r="D1315" t="s">
        <v>21802</v>
      </c>
      <c r="E1315" t="str">
        <f t="shared" si="41"/>
        <v>"profil u t12 mat 0.45mm":0.79,</v>
      </c>
    </row>
    <row r="1316" spans="1:5">
      <c r="A1316" s="500" t="s">
        <v>7022</v>
      </c>
      <c r="B1316" s="500" t="s">
        <v>5190</v>
      </c>
      <c r="C1316" t="str">
        <f t="shared" si="40"/>
        <v>$Profil U T12 MAT 0.50mm$:0.83,</v>
      </c>
      <c r="D1316" t="s">
        <v>21803</v>
      </c>
      <c r="E1316" t="str">
        <f t="shared" si="41"/>
        <v>"profil u t12 mat 0.50mm":0.83,</v>
      </c>
    </row>
    <row r="1317" spans="1:5">
      <c r="A1317" s="500" t="s">
        <v>3946</v>
      </c>
      <c r="B1317" s="500" t="s">
        <v>5191</v>
      </c>
      <c r="C1317" t="str">
        <f t="shared" si="40"/>
        <v>$Profil U T12 MAT 0.60mm$:0.94,</v>
      </c>
      <c r="D1317" t="s">
        <v>21804</v>
      </c>
      <c r="E1317" t="str">
        <f t="shared" si="41"/>
        <v>"profil u t12 mat 0.60mm":0.94,</v>
      </c>
    </row>
    <row r="1318" spans="1:5">
      <c r="A1318" s="500" t="s">
        <v>3845</v>
      </c>
      <c r="B1318" s="500" t="s">
        <v>5192</v>
      </c>
      <c r="C1318" t="str">
        <f t="shared" si="40"/>
        <v>$Profil U T12 Wood 0.45mm$:1.07,</v>
      </c>
      <c r="D1318" t="s">
        <v>21805</v>
      </c>
      <c r="E1318" t="str">
        <f t="shared" si="41"/>
        <v>"profil u t12 wood 0.45mm":1.07,</v>
      </c>
    </row>
    <row r="1319" spans="1:5">
      <c r="A1319" s="500" t="s">
        <v>3524</v>
      </c>
      <c r="B1319" s="500" t="s">
        <v>7468</v>
      </c>
      <c r="C1319" t="str">
        <f t="shared" si="40"/>
        <v>$Profil U T12 Wood 0.50mm$:1.08,</v>
      </c>
      <c r="D1319" t="s">
        <v>21806</v>
      </c>
      <c r="E1319" t="str">
        <f t="shared" si="41"/>
        <v>"profil u t12 wood 0.50mm":1.08,</v>
      </c>
    </row>
    <row r="1320" spans="1:5">
      <c r="A1320" s="500" t="s">
        <v>11190</v>
      </c>
      <c r="B1320" s="500" t="s">
        <v>5193</v>
      </c>
      <c r="C1320" t="str">
        <f t="shared" si="40"/>
        <v>$Profil U T12 Zincat 0.37mm$:0.52,</v>
      </c>
      <c r="D1320" t="s">
        <v>21807</v>
      </c>
      <c r="E1320" t="str">
        <f t="shared" si="41"/>
        <v>"profil u t12 zincat 0.37mm":0.52,</v>
      </c>
    </row>
    <row r="1321" spans="1:5">
      <c r="A1321" s="500" t="s">
        <v>11184</v>
      </c>
      <c r="B1321" s="500" t="s">
        <v>5194</v>
      </c>
      <c r="C1321" t="str">
        <f t="shared" si="40"/>
        <v>$Profil U T12 Zincat 0.40mm$:0.53,</v>
      </c>
      <c r="D1321" t="s">
        <v>21808</v>
      </c>
      <c r="E1321" t="str">
        <f t="shared" si="41"/>
        <v>"profil u t12 zincat 0.40mm":0.53,</v>
      </c>
    </row>
    <row r="1322" spans="1:5">
      <c r="A1322" s="500" t="s">
        <v>11405</v>
      </c>
      <c r="B1322" s="500" t="s">
        <v>5195</v>
      </c>
      <c r="C1322" t="str">
        <f t="shared" si="40"/>
        <v>$Profil U T12 Zincat 0.45mm$:0.67,</v>
      </c>
      <c r="D1322" t="s">
        <v>21809</v>
      </c>
      <c r="E1322" t="str">
        <f t="shared" si="41"/>
        <v>"profil u t12 zincat 0.45mm":0.67,</v>
      </c>
    </row>
    <row r="1323" spans="1:5">
      <c r="A1323" s="500" t="s">
        <v>11406</v>
      </c>
      <c r="B1323" s="500" t="s">
        <v>5196</v>
      </c>
      <c r="C1323" t="str">
        <f t="shared" si="40"/>
        <v>$Profil U T12 Zincat 0.50mm$:0.73,</v>
      </c>
      <c r="D1323" t="s">
        <v>21810</v>
      </c>
      <c r="E1323" t="str">
        <f t="shared" si="41"/>
        <v>"profil u t12 zincat 0.50mm":0.73,</v>
      </c>
    </row>
    <row r="1324" spans="1:5">
      <c r="A1324" s="500" t="s">
        <v>11407</v>
      </c>
      <c r="B1324" s="500" t="s">
        <v>5197</v>
      </c>
      <c r="C1324" t="str">
        <f t="shared" si="40"/>
        <v>$Profil U T12 Zincat 0.60mm$:0.87,</v>
      </c>
      <c r="D1324" t="s">
        <v>21811</v>
      </c>
      <c r="E1324" t="str">
        <f t="shared" si="41"/>
        <v>"profil u t12 zincat 0.60mm":0.87,</v>
      </c>
    </row>
    <row r="1325" spans="1:5">
      <c r="A1325" s="500" t="s">
        <v>3846</v>
      </c>
      <c r="B1325" s="500" t="s">
        <v>5198</v>
      </c>
      <c r="C1325" t="str">
        <f t="shared" si="40"/>
        <v>$Profil U T12 Zincat 0.70mm$:1.00,</v>
      </c>
      <c r="D1325" t="s">
        <v>21812</v>
      </c>
      <c r="E1325" t="str">
        <f t="shared" si="41"/>
        <v>"profil u t12 zincat 0.70mm":1.00,</v>
      </c>
    </row>
    <row r="1326" spans="1:5">
      <c r="A1326" s="500" t="s">
        <v>3728</v>
      </c>
      <c r="B1326" s="500" t="s">
        <v>5199</v>
      </c>
      <c r="C1326" t="str">
        <f t="shared" si="40"/>
        <v>$Profil U T18 60mm Ral 8003 0.45mm$:1.44,</v>
      </c>
      <c r="D1326" t="s">
        <v>21813</v>
      </c>
      <c r="E1326" t="str">
        <f t="shared" si="41"/>
        <v>"profil u t18 60mm ral 8003 0.45mm":1.44,</v>
      </c>
    </row>
    <row r="1327" spans="1:5">
      <c r="A1327" s="500" t="s">
        <v>11177</v>
      </c>
      <c r="B1327" s="500" t="s">
        <v>5200</v>
      </c>
      <c r="C1327" t="str">
        <f t="shared" si="40"/>
        <v>$Profil U T18 60mm GDM 0.50mm$:1.46,</v>
      </c>
      <c r="D1327" t="s">
        <v>21814</v>
      </c>
      <c r="E1327" t="str">
        <f t="shared" si="41"/>
        <v>"profil u t18 60mm gdm 0.50mm":1.46,</v>
      </c>
    </row>
    <row r="1328" spans="1:5">
      <c r="A1328" s="500" t="s">
        <v>11408</v>
      </c>
      <c r="B1328" s="500" t="s">
        <v>5201</v>
      </c>
      <c r="C1328" t="str">
        <f t="shared" si="40"/>
        <v>$Profil U T18 60mm Lucios 0.40mm$:0.86,</v>
      </c>
      <c r="D1328" t="s">
        <v>21815</v>
      </c>
      <c r="E1328" t="str">
        <f t="shared" si="41"/>
        <v>"profil u t18 60mm lucios 0.40mm":0.86,</v>
      </c>
    </row>
    <row r="1329" spans="1:5">
      <c r="A1329" s="500" t="s">
        <v>3846</v>
      </c>
      <c r="B1329" s="500" t="s">
        <v>5202</v>
      </c>
      <c r="C1329" t="str">
        <f t="shared" si="40"/>
        <v>$Profil U T18 60mm Lucios 0.45mm$:1.00,</v>
      </c>
      <c r="D1329" t="s">
        <v>21816</v>
      </c>
      <c r="E1329" t="str">
        <f t="shared" si="41"/>
        <v>"profil u t18 60mm lucios 0.45mm":1.00,</v>
      </c>
    </row>
    <row r="1330" spans="1:5">
      <c r="A1330" s="500" t="s">
        <v>3845</v>
      </c>
      <c r="B1330" s="500" t="s">
        <v>5203</v>
      </c>
      <c r="C1330" t="str">
        <f t="shared" si="40"/>
        <v>$Profil U T18 60mm Lucios 0.50mm$:1.07,</v>
      </c>
      <c r="D1330" t="s">
        <v>21817</v>
      </c>
      <c r="E1330" t="str">
        <f t="shared" si="41"/>
        <v>"profil u t18 60mm lucios 0.50mm":1.07,</v>
      </c>
    </row>
    <row r="1331" spans="1:5">
      <c r="A1331" s="500" t="s">
        <v>6939</v>
      </c>
      <c r="B1331" s="500" t="s">
        <v>5204</v>
      </c>
      <c r="C1331" t="str">
        <f t="shared" si="40"/>
        <v>$Profil U T18 lucios 0.60mm$:1.21,</v>
      </c>
      <c r="D1331" t="s">
        <v>21818</v>
      </c>
      <c r="E1331" t="str">
        <f t="shared" si="41"/>
        <v>"profil u t18 lucios 0.60mm":1.21,</v>
      </c>
    </row>
    <row r="1332" spans="1:5">
      <c r="A1332" s="500" t="s">
        <v>11084</v>
      </c>
      <c r="B1332" s="500" t="s">
        <v>5205</v>
      </c>
      <c r="C1332" t="str">
        <f t="shared" si="40"/>
        <v>$Profil U T18 60mm Lucios 0.70mm$:1.48,</v>
      </c>
      <c r="D1332" t="s">
        <v>21819</v>
      </c>
      <c r="E1332" t="str">
        <f t="shared" si="41"/>
        <v>"profil u t18 60mm lucios 0.70mm":1.48,</v>
      </c>
    </row>
    <row r="1333" spans="1:5">
      <c r="A1333" s="500" t="s">
        <v>11409</v>
      </c>
      <c r="B1333" s="500" t="s">
        <v>5206</v>
      </c>
      <c r="C1333" t="str">
        <f t="shared" si="40"/>
        <v>$Profil U T18 Mat 0.40 mm$:0.93,</v>
      </c>
      <c r="D1333" t="s">
        <v>21820</v>
      </c>
      <c r="E1333" t="str">
        <f t="shared" si="41"/>
        <v>"profil u t18 mat 0.40 mm":0.93,</v>
      </c>
    </row>
    <row r="1334" spans="1:5">
      <c r="A1334" s="500" t="s">
        <v>3845</v>
      </c>
      <c r="B1334" s="500" t="s">
        <v>5207</v>
      </c>
      <c r="C1334" t="str">
        <f t="shared" si="40"/>
        <v>$Profil U T18 60mm Mat 0.45 mm$:1.07,</v>
      </c>
      <c r="D1334" t="s">
        <v>21821</v>
      </c>
      <c r="E1334" t="str">
        <f t="shared" si="41"/>
        <v>"profil u t18 60mm mat 0.45 mm":1.07,</v>
      </c>
    </row>
    <row r="1335" spans="1:5">
      <c r="A1335" s="500" t="s">
        <v>3905</v>
      </c>
      <c r="B1335" s="500" t="s">
        <v>5208</v>
      </c>
      <c r="C1335" t="str">
        <f t="shared" si="40"/>
        <v>$Profil U T18 60mm Mat 0.50 mm$:1.11,</v>
      </c>
      <c r="D1335" t="s">
        <v>21822</v>
      </c>
      <c r="E1335" t="str">
        <f t="shared" si="41"/>
        <v>"profil u t18 60mm mat 0.50 mm":1.11,</v>
      </c>
    </row>
    <row r="1336" spans="1:5">
      <c r="A1336" s="500" t="s">
        <v>11055</v>
      </c>
      <c r="B1336" s="500" t="s">
        <v>5209</v>
      </c>
      <c r="C1336" t="str">
        <f t="shared" si="40"/>
        <v>$Profil U T18 60mm Mat 0.60 mm$:1.26,</v>
      </c>
      <c r="D1336" t="s">
        <v>21823</v>
      </c>
      <c r="E1336" t="str">
        <f t="shared" si="41"/>
        <v>"profil u t18 60mm mat 0.60 mm":1.26,</v>
      </c>
    </row>
    <row r="1337" spans="1:5">
      <c r="A1337" s="500" t="s">
        <v>11178</v>
      </c>
      <c r="B1337" s="500" t="s">
        <v>5210</v>
      </c>
      <c r="C1337" t="str">
        <f t="shared" si="40"/>
        <v>$Profil U T18 60mm Wood 0.45 mm$:1.45,</v>
      </c>
      <c r="D1337" t="s">
        <v>21824</v>
      </c>
      <c r="E1337" t="str">
        <f t="shared" si="41"/>
        <v>"profil u t18 60mm wood 0.45 mm":1.45,</v>
      </c>
    </row>
    <row r="1338" spans="1:5">
      <c r="A1338" s="500" t="s">
        <v>11177</v>
      </c>
      <c r="B1338" s="500" t="s">
        <v>7470</v>
      </c>
      <c r="C1338" t="str">
        <f t="shared" si="40"/>
        <v>$Profil U T18 Wood 0.50mm$:1.46,</v>
      </c>
      <c r="D1338" t="s">
        <v>21825</v>
      </c>
      <c r="E1338" t="str">
        <f t="shared" si="41"/>
        <v>"profil u t18 wood 0.50mm":1.46,</v>
      </c>
    </row>
    <row r="1339" spans="1:5">
      <c r="A1339" s="500" t="s">
        <v>3874</v>
      </c>
      <c r="B1339" s="500" t="s">
        <v>5211</v>
      </c>
      <c r="C1339" t="str">
        <f t="shared" si="40"/>
        <v>$Profil U T18 60mm Zincat 0.37mm$:0.70,</v>
      </c>
      <c r="D1339" t="s">
        <v>21826</v>
      </c>
      <c r="E1339" t="str">
        <f t="shared" si="41"/>
        <v>"profil u t18 60mm zincat 0.37mm":0.70,</v>
      </c>
    </row>
    <row r="1340" spans="1:5">
      <c r="A1340" s="500" t="s">
        <v>11410</v>
      </c>
      <c r="B1340" s="500" t="s">
        <v>5212</v>
      </c>
      <c r="C1340" t="str">
        <f t="shared" si="40"/>
        <v>$Profil U T18 60mm Zincat 0.40mm$:0.72,</v>
      </c>
      <c r="D1340" t="s">
        <v>21827</v>
      </c>
      <c r="E1340" t="str">
        <f t="shared" si="41"/>
        <v>"profil u t18 60mm zincat 0.40mm":0.72,</v>
      </c>
    </row>
    <row r="1341" spans="1:5">
      <c r="A1341" s="500" t="s">
        <v>1077</v>
      </c>
      <c r="B1341" s="500" t="s">
        <v>5213</v>
      </c>
      <c r="C1341" t="str">
        <f t="shared" si="40"/>
        <v>$Profil U T18 60mm Zincat 0.45mm$:0.90,</v>
      </c>
      <c r="D1341" t="s">
        <v>21828</v>
      </c>
      <c r="E1341" t="str">
        <f t="shared" si="41"/>
        <v>"profil u t18 60mm zincat 0.45mm":0.90,</v>
      </c>
    </row>
    <row r="1342" spans="1:5">
      <c r="A1342" s="500" t="s">
        <v>11411</v>
      </c>
      <c r="B1342" s="500" t="s">
        <v>5214</v>
      </c>
      <c r="C1342" t="str">
        <f t="shared" si="40"/>
        <v>$Profil U T18 60mm Zincat 0.50mm$:0.98,</v>
      </c>
      <c r="D1342" t="s">
        <v>21829</v>
      </c>
      <c r="E1342" t="str">
        <f t="shared" si="41"/>
        <v>"profil u t18 60mm zincat 0.50mm":0.98,</v>
      </c>
    </row>
    <row r="1343" spans="1:5">
      <c r="A1343" s="500" t="s">
        <v>11412</v>
      </c>
      <c r="B1343" s="500" t="s">
        <v>5215</v>
      </c>
      <c r="C1343" t="str">
        <f t="shared" si="40"/>
        <v>$Profil U T18 60mm Zincat 0.60mm$:1.18,</v>
      </c>
      <c r="D1343" t="s">
        <v>21830</v>
      </c>
      <c r="E1343" t="str">
        <f t="shared" si="41"/>
        <v>"profil u t18 60mm zincat 0.60mm":1.18,</v>
      </c>
    </row>
    <row r="1344" spans="1:5">
      <c r="A1344" s="500" t="s">
        <v>3947</v>
      </c>
      <c r="B1344" s="500" t="s">
        <v>5216</v>
      </c>
      <c r="C1344" t="str">
        <f t="shared" si="40"/>
        <v>$Profil U T18 60mm Zincat 0.70mm$:1.36,</v>
      </c>
      <c r="D1344" t="s">
        <v>21831</v>
      </c>
      <c r="E1344" t="str">
        <f t="shared" si="41"/>
        <v>"profil u t18 60mm zincat 0.70mm":1.36,</v>
      </c>
    </row>
    <row r="1345" spans="1:5">
      <c r="A1345" s="500" t="s">
        <v>2883</v>
      </c>
      <c r="B1345" s="500" t="s">
        <v>5217</v>
      </c>
      <c r="C1345" t="str">
        <f t="shared" si="40"/>
        <v>$Profil U T35 100mm Ral 8003 0.45mm$:2.41,</v>
      </c>
      <c r="D1345" t="s">
        <v>21832</v>
      </c>
      <c r="E1345" t="str">
        <f t="shared" si="41"/>
        <v>"profil u t35 100mm ral 8003 0.45mm":2.41,</v>
      </c>
    </row>
    <row r="1346" spans="1:5">
      <c r="A1346" s="500" t="s">
        <v>6948</v>
      </c>
      <c r="B1346" s="500" t="s">
        <v>5218</v>
      </c>
      <c r="C1346" t="str">
        <f t="shared" ref="C1346:C1409" si="42">CONCATENATE("$",B1346,"$",":",A1346,",")</f>
        <v>$Profil U T35 100mm GDM 0.50mm$:2.44,</v>
      </c>
      <c r="D1346" t="s">
        <v>21833</v>
      </c>
      <c r="E1346" t="str">
        <f t="shared" ref="E1346:E1409" si="43">LOWER(D1346)</f>
        <v>"profil u t35 100mm gdm 0.50mm":2.44,</v>
      </c>
    </row>
    <row r="1347" spans="1:5">
      <c r="A1347" s="500" t="s">
        <v>6940</v>
      </c>
      <c r="B1347" s="500" t="s">
        <v>5219</v>
      </c>
      <c r="C1347" t="str">
        <f t="shared" si="42"/>
        <v>$Profil U T35 100mm Lucios 0.40mm$:1.43,</v>
      </c>
      <c r="D1347" t="s">
        <v>21834</v>
      </c>
      <c r="E1347" t="str">
        <f t="shared" si="43"/>
        <v>"profil u t35 100mm lucios 0.40mm":1.43,</v>
      </c>
    </row>
    <row r="1348" spans="1:5">
      <c r="A1348" s="500" t="s">
        <v>3840</v>
      </c>
      <c r="B1348" s="500" t="s">
        <v>5220</v>
      </c>
      <c r="C1348" t="str">
        <f t="shared" si="42"/>
        <v>$Profil U T35 100mm Lucios 0.45mm$:1.67,</v>
      </c>
      <c r="D1348" t="s">
        <v>21835</v>
      </c>
      <c r="E1348" t="str">
        <f t="shared" si="43"/>
        <v>"profil u t35 100mm lucios 0.45mm":1.67,</v>
      </c>
    </row>
    <row r="1349" spans="1:5">
      <c r="A1349" s="500" t="s">
        <v>2944</v>
      </c>
      <c r="B1349" s="500" t="s">
        <v>5221</v>
      </c>
      <c r="C1349" t="str">
        <f t="shared" si="42"/>
        <v>$Profil U T35 100mm Lucios 0.50mm$:1.79,</v>
      </c>
      <c r="D1349" t="s">
        <v>21836</v>
      </c>
      <c r="E1349" t="str">
        <f t="shared" si="43"/>
        <v>"profil u t35 100mm lucios 0.50mm":1.79,</v>
      </c>
    </row>
    <row r="1350" spans="1:5">
      <c r="A1350" s="500" t="s">
        <v>6951</v>
      </c>
      <c r="B1350" s="500" t="s">
        <v>5222</v>
      </c>
      <c r="C1350" t="str">
        <f t="shared" si="42"/>
        <v>$Profil U T35 lucios 0.60mm$:2.02,</v>
      </c>
      <c r="D1350" t="s">
        <v>21837</v>
      </c>
      <c r="E1350" t="str">
        <f t="shared" si="43"/>
        <v>"profil u t35 lucios 0.60mm":2.02,</v>
      </c>
    </row>
    <row r="1351" spans="1:5">
      <c r="A1351" s="500" t="s">
        <v>2955</v>
      </c>
      <c r="B1351" s="500" t="s">
        <v>5223</v>
      </c>
      <c r="C1351" t="str">
        <f t="shared" si="42"/>
        <v>$Profil U T35 100mm Lucios 0.70mm$:2.46,</v>
      </c>
      <c r="D1351" t="s">
        <v>21838</v>
      </c>
      <c r="E1351" t="str">
        <f t="shared" si="43"/>
        <v>"profil u t35 100mm lucios 0.70mm":2.46,</v>
      </c>
    </row>
    <row r="1352" spans="1:5">
      <c r="A1352" s="500" t="s">
        <v>3878</v>
      </c>
      <c r="B1352" s="500" t="s">
        <v>5224</v>
      </c>
      <c r="C1352" t="str">
        <f t="shared" si="42"/>
        <v>$Profil U T35 Mat 0.40 mm$:1.56,</v>
      </c>
      <c r="D1352" t="s">
        <v>21839</v>
      </c>
      <c r="E1352" t="str">
        <f t="shared" si="43"/>
        <v>"profil u t35 mat 0.40 mm":1.56,</v>
      </c>
    </row>
    <row r="1353" spans="1:5">
      <c r="A1353" s="500" t="s">
        <v>7018</v>
      </c>
      <c r="B1353" s="500" t="s">
        <v>5225</v>
      </c>
      <c r="C1353" t="str">
        <f t="shared" si="42"/>
        <v>$Profil U T35 100mm Mat 0.45 mm$:1.78,</v>
      </c>
      <c r="D1353" t="s">
        <v>21840</v>
      </c>
      <c r="E1353" t="str">
        <f t="shared" si="43"/>
        <v>"profil u t35 100mm mat 0.45 mm":1.78,</v>
      </c>
    </row>
    <row r="1354" spans="1:5">
      <c r="A1354" s="500" t="s">
        <v>11413</v>
      </c>
      <c r="B1354" s="500" t="s">
        <v>5226</v>
      </c>
      <c r="C1354" t="str">
        <f t="shared" si="42"/>
        <v>$Profil U T35 100mm Mat 0.50 mm$:1.86,</v>
      </c>
      <c r="D1354" t="s">
        <v>21841</v>
      </c>
      <c r="E1354" t="str">
        <f t="shared" si="43"/>
        <v>"profil u t35 100mm mat 0.50 mm":1.86,</v>
      </c>
    </row>
    <row r="1355" spans="1:5">
      <c r="A1355" s="500" t="s">
        <v>11414</v>
      </c>
      <c r="B1355" s="500" t="s">
        <v>5227</v>
      </c>
      <c r="C1355" t="str">
        <f t="shared" si="42"/>
        <v>$Profil U T35 100mm Mat 0.60 mm$:2.11,</v>
      </c>
      <c r="D1355" t="s">
        <v>21842</v>
      </c>
      <c r="E1355" t="str">
        <f t="shared" si="43"/>
        <v>"profil u t35 100mm mat 0.60 mm":2.11,</v>
      </c>
    </row>
    <row r="1356" spans="1:5">
      <c r="A1356" s="500" t="s">
        <v>2883</v>
      </c>
      <c r="B1356" s="500" t="s">
        <v>5228</v>
      </c>
      <c r="C1356" t="str">
        <f t="shared" si="42"/>
        <v>$Profil U T35 100mm Wood 0.45 mm$:2.41,</v>
      </c>
      <c r="D1356" t="s">
        <v>21843</v>
      </c>
      <c r="E1356" t="str">
        <f t="shared" si="43"/>
        <v>"profil u t35 100mm wood 0.45 mm":2.41,</v>
      </c>
    </row>
    <row r="1357" spans="1:5">
      <c r="A1357" s="500" t="s">
        <v>6948</v>
      </c>
      <c r="B1357" s="500" t="s">
        <v>7472</v>
      </c>
      <c r="C1357" t="str">
        <f t="shared" si="42"/>
        <v>$Profil U T35 Wood 0.50mm$:2.44,</v>
      </c>
      <c r="D1357" t="s">
        <v>21844</v>
      </c>
      <c r="E1357" t="str">
        <f t="shared" si="43"/>
        <v>"profil u t35 wood 0.50mm":2.44,</v>
      </c>
    </row>
    <row r="1358" spans="1:5">
      <c r="A1358" s="500" t="s">
        <v>3948</v>
      </c>
      <c r="B1358" s="500" t="s">
        <v>5229</v>
      </c>
      <c r="C1358" t="str">
        <f t="shared" si="42"/>
        <v>$Profil U T35 100mm Zincat 0.37mm$:1.17,</v>
      </c>
      <c r="D1358" t="s">
        <v>21845</v>
      </c>
      <c r="E1358" t="str">
        <f t="shared" si="43"/>
        <v>"profil u t35 100mm zincat 0.37mm":1.17,</v>
      </c>
    </row>
    <row r="1359" spans="1:5">
      <c r="A1359" s="500" t="s">
        <v>11415</v>
      </c>
      <c r="B1359" s="500" t="s">
        <v>5230</v>
      </c>
      <c r="C1359" t="str">
        <f t="shared" si="42"/>
        <v>$Profil U T35 100mm Zincat 0.40mm$:1.20,</v>
      </c>
      <c r="D1359" t="s">
        <v>21846</v>
      </c>
      <c r="E1359" t="str">
        <f t="shared" si="43"/>
        <v>"profil u t35 100mm zincat 0.40mm":1.20,</v>
      </c>
    </row>
    <row r="1360" spans="1:5">
      <c r="A1360" s="500" t="s">
        <v>6943</v>
      </c>
      <c r="B1360" s="500" t="s">
        <v>5231</v>
      </c>
      <c r="C1360" t="str">
        <f t="shared" si="42"/>
        <v>$Profil U T35 100mm Zincat 0.45mm$:1.50,</v>
      </c>
      <c r="D1360" t="s">
        <v>21847</v>
      </c>
      <c r="E1360" t="str">
        <f t="shared" si="43"/>
        <v>"profil u t35 100mm zincat 0.45mm":1.50,</v>
      </c>
    </row>
    <row r="1361" spans="1:5">
      <c r="A1361" s="500" t="s">
        <v>3881</v>
      </c>
      <c r="B1361" s="500" t="s">
        <v>5232</v>
      </c>
      <c r="C1361" t="str">
        <f t="shared" si="42"/>
        <v>$Profil U T35 100mm Zincat 0.50mm$:1.64,</v>
      </c>
      <c r="D1361" t="s">
        <v>21848</v>
      </c>
      <c r="E1361" t="str">
        <f t="shared" si="43"/>
        <v>"profil u t35 100mm zincat 0.50mm":1.64,</v>
      </c>
    </row>
    <row r="1362" spans="1:5">
      <c r="A1362" s="500" t="s">
        <v>11416</v>
      </c>
      <c r="B1362" s="500" t="s">
        <v>5233</v>
      </c>
      <c r="C1362" t="str">
        <f t="shared" si="42"/>
        <v>$Profil U T35 100mm Zincat 0.60mm$:1.96,</v>
      </c>
      <c r="D1362" t="s">
        <v>21849</v>
      </c>
      <c r="E1362" t="str">
        <f t="shared" si="43"/>
        <v>"profil u t35 100mm zincat 0.60mm":1.96,</v>
      </c>
    </row>
    <row r="1363" spans="1:5">
      <c r="A1363" s="500" t="s">
        <v>6955</v>
      </c>
      <c r="B1363" s="500" t="s">
        <v>5234</v>
      </c>
      <c r="C1363" t="str">
        <f t="shared" si="42"/>
        <v>$Profil U T35 100mm Zincat 0.70mm$:2.26,</v>
      </c>
      <c r="D1363" t="s">
        <v>21850</v>
      </c>
      <c r="E1363" t="str">
        <f t="shared" si="43"/>
        <v>"profil u t35 100mm zincat 0.70mm":2.26,</v>
      </c>
    </row>
    <row r="1364" spans="1:5">
      <c r="A1364" s="500" t="s">
        <v>11216</v>
      </c>
      <c r="B1364" s="500" t="s">
        <v>5235</v>
      </c>
      <c r="C1364" t="str">
        <f t="shared" si="42"/>
        <v>$Profil U T45 110mm Ral 8003 0.45mm$:2.62,</v>
      </c>
      <c r="D1364" t="s">
        <v>21851</v>
      </c>
      <c r="E1364" t="str">
        <f t="shared" si="43"/>
        <v>"profil u t45 110mm ral 8003 0.45mm":2.62,</v>
      </c>
    </row>
    <row r="1365" spans="1:5">
      <c r="A1365" s="500" t="s">
        <v>11210</v>
      </c>
      <c r="B1365" s="500" t="s">
        <v>5236</v>
      </c>
      <c r="C1365" t="str">
        <f t="shared" si="42"/>
        <v>$Profil U T45 110mm GDM 0.50mm$:2.66,</v>
      </c>
      <c r="D1365" t="s">
        <v>21852</v>
      </c>
      <c r="E1365" t="str">
        <f t="shared" si="43"/>
        <v>"profil u t45 110mm gdm 0.50mm":2.66,</v>
      </c>
    </row>
    <row r="1366" spans="1:5">
      <c r="A1366" s="500" t="s">
        <v>3878</v>
      </c>
      <c r="B1366" s="500" t="s">
        <v>5237</v>
      </c>
      <c r="C1366" t="str">
        <f t="shared" si="42"/>
        <v>$Profil U T45 110mm Lucios 0.40mm$:1.56,</v>
      </c>
      <c r="D1366" t="s">
        <v>21853</v>
      </c>
      <c r="E1366" t="str">
        <f t="shared" si="43"/>
        <v>"profil u t45 110mm lucios 0.40mm":1.56,</v>
      </c>
    </row>
    <row r="1367" spans="1:5">
      <c r="A1367" s="500" t="s">
        <v>3949</v>
      </c>
      <c r="B1367" s="500" t="s">
        <v>5238</v>
      </c>
      <c r="C1367" t="str">
        <f t="shared" si="42"/>
        <v>$Profil U T45 110mm Lucios 0.45mm$:1.82,</v>
      </c>
      <c r="D1367" t="s">
        <v>21854</v>
      </c>
      <c r="E1367" t="str">
        <f t="shared" si="43"/>
        <v>"profil u t45 110mm lucios 0.45mm":1.82,</v>
      </c>
    </row>
    <row r="1368" spans="1:5">
      <c r="A1368" s="500" t="s">
        <v>11179</v>
      </c>
      <c r="B1368" s="500" t="s">
        <v>5239</v>
      </c>
      <c r="C1368" t="str">
        <f t="shared" si="42"/>
        <v>$Profil U T45 110mm Lucios 0.50mm$:1.95,</v>
      </c>
      <c r="D1368" t="s">
        <v>21855</v>
      </c>
      <c r="E1368" t="str">
        <f t="shared" si="43"/>
        <v>"profil u t45 110mm lucios 0.50mm":1.95,</v>
      </c>
    </row>
    <row r="1369" spans="1:5">
      <c r="A1369" s="500" t="s">
        <v>3913</v>
      </c>
      <c r="B1369" s="500" t="s">
        <v>5240</v>
      </c>
      <c r="C1369" t="str">
        <f t="shared" si="42"/>
        <v>$Profil U T45 lucios 0.60mm$:2.21,</v>
      </c>
      <c r="D1369" t="s">
        <v>21856</v>
      </c>
      <c r="E1369" t="str">
        <f t="shared" si="43"/>
        <v>"profil u t45 lucios 0.60mm":2.21,</v>
      </c>
    </row>
    <row r="1370" spans="1:5">
      <c r="A1370" s="500" t="s">
        <v>3855</v>
      </c>
      <c r="B1370" s="500" t="s">
        <v>5241</v>
      </c>
      <c r="C1370" t="str">
        <f t="shared" si="42"/>
        <v>$Profil U T45 110mm Lucios 0.70mm$:2.68,</v>
      </c>
      <c r="D1370" t="s">
        <v>21857</v>
      </c>
      <c r="E1370" t="str">
        <f t="shared" si="43"/>
        <v>"profil u t45 110mm lucios 0.70mm":2.68,</v>
      </c>
    </row>
    <row r="1371" spans="1:5">
      <c r="A1371" s="500" t="s">
        <v>7023</v>
      </c>
      <c r="B1371" s="500" t="s">
        <v>5242</v>
      </c>
      <c r="C1371" t="str">
        <f t="shared" si="42"/>
        <v>$Profil U T45 Mat 0.40 mm$:1.70,</v>
      </c>
      <c r="D1371" t="s">
        <v>21858</v>
      </c>
      <c r="E1371" t="str">
        <f t="shared" si="43"/>
        <v>"profil u t45 mat 0.40 mm":1.70,</v>
      </c>
    </row>
    <row r="1372" spans="1:5">
      <c r="A1372" s="500" t="s">
        <v>11220</v>
      </c>
      <c r="B1372" s="500" t="s">
        <v>5243</v>
      </c>
      <c r="C1372" t="str">
        <f t="shared" si="42"/>
        <v>$Profil U T45 110mm Mat 0.45 mm$:1.94,</v>
      </c>
      <c r="D1372" t="s">
        <v>21859</v>
      </c>
      <c r="E1372" t="str">
        <f t="shared" si="43"/>
        <v>"profil u t45 110mm mat 0.45 mm":1.94,</v>
      </c>
    </row>
    <row r="1373" spans="1:5">
      <c r="A1373" s="500" t="s">
        <v>6941</v>
      </c>
      <c r="B1373" s="500" t="s">
        <v>5244</v>
      </c>
      <c r="C1373" t="str">
        <f t="shared" si="42"/>
        <v>$Profil U T45 110mm Mat 0.50 mm$:2.03,</v>
      </c>
      <c r="D1373" t="s">
        <v>21860</v>
      </c>
      <c r="E1373" t="str">
        <f t="shared" si="43"/>
        <v>"profil u t45 110mm mat 0.50 mm":2.03,</v>
      </c>
    </row>
    <row r="1374" spans="1:5">
      <c r="A1374" s="500" t="s">
        <v>3910</v>
      </c>
      <c r="B1374" s="500" t="s">
        <v>5245</v>
      </c>
      <c r="C1374" t="str">
        <f t="shared" si="42"/>
        <v>$Profil U T45 110mm Mat 0.60 mm$:2.30,</v>
      </c>
      <c r="D1374" t="s">
        <v>21861</v>
      </c>
      <c r="E1374" t="str">
        <f t="shared" si="43"/>
        <v>"profil u t45 110mm mat 0.60 mm":2.30,</v>
      </c>
    </row>
    <row r="1375" spans="1:5">
      <c r="A1375" s="500" t="s">
        <v>11209</v>
      </c>
      <c r="B1375" s="500" t="s">
        <v>5246</v>
      </c>
      <c r="C1375" t="str">
        <f t="shared" si="42"/>
        <v>$Profil U T45 110mm Wood 0.45 mm$:2.63,</v>
      </c>
      <c r="D1375" t="s">
        <v>21862</v>
      </c>
      <c r="E1375" t="str">
        <f t="shared" si="43"/>
        <v>"profil u t45 110mm wood 0.45 mm":2.63,</v>
      </c>
    </row>
    <row r="1376" spans="1:5">
      <c r="A1376" s="500" t="s">
        <v>11210</v>
      </c>
      <c r="B1376" s="500" t="s">
        <v>7474</v>
      </c>
      <c r="C1376" t="str">
        <f t="shared" si="42"/>
        <v>$Profil U T45 Wood 0.50mm$:2.66,</v>
      </c>
      <c r="D1376" t="s">
        <v>21863</v>
      </c>
      <c r="E1376" t="str">
        <f t="shared" si="43"/>
        <v>"profil u t45 wood 0.50mm":2.66,</v>
      </c>
    </row>
    <row r="1377" spans="1:5">
      <c r="A1377" s="500" t="s">
        <v>11417</v>
      </c>
      <c r="B1377" s="500" t="s">
        <v>5247</v>
      </c>
      <c r="C1377" t="str">
        <f t="shared" si="42"/>
        <v>$Profil U T45 110mm Zincat 0.37mm$:1.28,</v>
      </c>
      <c r="D1377" t="s">
        <v>21864</v>
      </c>
      <c r="E1377" t="str">
        <f t="shared" si="43"/>
        <v>"profil u t45 110mm zincat 0.37mm":1.28,</v>
      </c>
    </row>
    <row r="1378" spans="1:5">
      <c r="A1378" s="500" t="s">
        <v>11195</v>
      </c>
      <c r="B1378" s="500" t="s">
        <v>5248</v>
      </c>
      <c r="C1378" t="str">
        <f t="shared" si="42"/>
        <v>$Profil U T45 110mm Zincat 0.40mm$:1.31,</v>
      </c>
      <c r="D1378" t="s">
        <v>21865</v>
      </c>
      <c r="E1378" t="str">
        <f t="shared" si="43"/>
        <v>"profil u t45 110mm zincat 0.40mm":1.31,</v>
      </c>
    </row>
    <row r="1379" spans="1:5">
      <c r="A1379" s="500" t="s">
        <v>11418</v>
      </c>
      <c r="B1379" s="500" t="s">
        <v>5249</v>
      </c>
      <c r="C1379" t="str">
        <f t="shared" si="42"/>
        <v>$Profil U T45 110mm Zincat 0.45mm$:1.63,</v>
      </c>
      <c r="D1379" t="s">
        <v>21866</v>
      </c>
      <c r="E1379" t="str">
        <f t="shared" si="43"/>
        <v>"profil u t45 110mm zincat 0.45mm":1.63,</v>
      </c>
    </row>
    <row r="1380" spans="1:5">
      <c r="A1380" s="500" t="s">
        <v>7018</v>
      </c>
      <c r="B1380" s="500" t="s">
        <v>5250</v>
      </c>
      <c r="C1380" t="str">
        <f t="shared" si="42"/>
        <v>$Profil U T45 110mm Zincat 0.50mm$:1.78,</v>
      </c>
      <c r="D1380" t="s">
        <v>21867</v>
      </c>
      <c r="E1380" t="str">
        <f t="shared" si="43"/>
        <v>"profil u t45 110mm zincat 0.50mm":1.78,</v>
      </c>
    </row>
    <row r="1381" spans="1:5">
      <c r="A1381" s="500" t="s">
        <v>3900</v>
      </c>
      <c r="B1381" s="500" t="s">
        <v>5251</v>
      </c>
      <c r="C1381" t="str">
        <f t="shared" si="42"/>
        <v>$Profil U T45 110mm Zincat 0.60mm$:2.14,</v>
      </c>
      <c r="D1381" t="s">
        <v>21868</v>
      </c>
      <c r="E1381" t="str">
        <f t="shared" si="43"/>
        <v>"profil u t45 110mm zincat 0.60mm":2.14,</v>
      </c>
    </row>
    <row r="1382" spans="1:5">
      <c r="A1382" s="500" t="s">
        <v>3848</v>
      </c>
      <c r="B1382" s="500" t="s">
        <v>5252</v>
      </c>
      <c r="C1382" t="str">
        <f t="shared" si="42"/>
        <v>$Profil U T45 110mm Zincat 0.70mm$:2.47,</v>
      </c>
      <c r="D1382" t="s">
        <v>21869</v>
      </c>
      <c r="E1382" t="str">
        <f t="shared" si="43"/>
        <v>"profil u t45 110mm zincat 0.70mm":2.47,</v>
      </c>
    </row>
    <row r="1383" spans="1:5">
      <c r="A1383" s="500" t="s">
        <v>11143</v>
      </c>
      <c r="B1383" s="500" t="s">
        <v>5253</v>
      </c>
      <c r="C1383" t="str">
        <f t="shared" si="42"/>
        <v>$Ruperea pantei 208 mm Ral 8003 0.45 mm$:4.81,</v>
      </c>
      <c r="D1383" t="s">
        <v>21870</v>
      </c>
      <c r="E1383" t="str">
        <f t="shared" si="43"/>
        <v>"ruperea pantei 208 mm ral 8003 0.45 mm":4.81,</v>
      </c>
    </row>
    <row r="1384" spans="1:5">
      <c r="A1384" s="500" t="s">
        <v>11144</v>
      </c>
      <c r="B1384" s="500" t="s">
        <v>5254</v>
      </c>
      <c r="C1384" t="str">
        <f t="shared" si="42"/>
        <v>$Ruperea pantei 208 mm Grandemat 0.50 mm$:4.87,</v>
      </c>
      <c r="D1384" t="s">
        <v>21871</v>
      </c>
      <c r="E1384" t="str">
        <f t="shared" si="43"/>
        <v>"ruperea pantei 208 mm grandemat 0.50 mm":4.87,</v>
      </c>
    </row>
    <row r="1385" spans="1:5">
      <c r="A1385" s="500" t="s">
        <v>11145</v>
      </c>
      <c r="B1385" s="500" t="s">
        <v>5255</v>
      </c>
      <c r="C1385" t="str">
        <f t="shared" si="42"/>
        <v>$Ruperea pantei 208 mm Lucios 0.40 mm$:2.86,</v>
      </c>
      <c r="D1385" t="s">
        <v>21872</v>
      </c>
      <c r="E1385" t="str">
        <f t="shared" si="43"/>
        <v>"ruperea pantei 208 mm lucios 0.40 mm":2.86,</v>
      </c>
    </row>
    <row r="1386" spans="1:5">
      <c r="A1386" s="500" t="s">
        <v>11146</v>
      </c>
      <c r="B1386" s="500" t="s">
        <v>5256</v>
      </c>
      <c r="C1386" t="str">
        <f t="shared" si="42"/>
        <v>$Ruperea pantei 208 mm Lucios 0.45 mm$:3.33,</v>
      </c>
      <c r="D1386" t="s">
        <v>21873</v>
      </c>
      <c r="E1386" t="str">
        <f t="shared" si="43"/>
        <v>"ruperea pantei 208 mm lucios 0.45 mm":3.33,</v>
      </c>
    </row>
    <row r="1387" spans="1:5">
      <c r="A1387" s="500" t="s">
        <v>11147</v>
      </c>
      <c r="B1387" s="500" t="s">
        <v>5257</v>
      </c>
      <c r="C1387" t="str">
        <f t="shared" si="42"/>
        <v>$Ruperea pantei 208 mm Lucios 0.50 mm$:3.57,</v>
      </c>
      <c r="D1387" t="s">
        <v>21874</v>
      </c>
      <c r="E1387" t="str">
        <f t="shared" si="43"/>
        <v>"ruperea pantei 208 mm lucios 0.50 mm":3.57,</v>
      </c>
    </row>
    <row r="1388" spans="1:5">
      <c r="A1388" s="500" t="s">
        <v>11148</v>
      </c>
      <c r="B1388" s="500" t="s">
        <v>5258</v>
      </c>
      <c r="C1388" t="str">
        <f t="shared" si="42"/>
        <v>$Rupere pantei 208mm lucios 0.60mm$:4.05,</v>
      </c>
      <c r="D1388" t="s">
        <v>21875</v>
      </c>
      <c r="E1388" t="str">
        <f t="shared" si="43"/>
        <v>"rupere pantei 208mm lucios 0.60mm":4.05,</v>
      </c>
    </row>
    <row r="1389" spans="1:5">
      <c r="A1389" s="500" t="s">
        <v>11149</v>
      </c>
      <c r="B1389" s="500" t="s">
        <v>5259</v>
      </c>
      <c r="C1389" t="str">
        <f t="shared" si="42"/>
        <v>$Ruperea pantei 208 mm Lucios 0.70 mm$:4.92,</v>
      </c>
      <c r="D1389" t="s">
        <v>21876</v>
      </c>
      <c r="E1389" t="str">
        <f t="shared" si="43"/>
        <v>"ruperea pantei 208 mm lucios 0.70 mm":4.92,</v>
      </c>
    </row>
    <row r="1390" spans="1:5">
      <c r="A1390" s="500" t="s">
        <v>3896</v>
      </c>
      <c r="B1390" s="500" t="s">
        <v>5260</v>
      </c>
      <c r="C1390" t="str">
        <f t="shared" si="42"/>
        <v>$Ruperea pantei 208mm Mat 0.40 mm$:3.12,</v>
      </c>
      <c r="D1390" t="s">
        <v>21877</v>
      </c>
      <c r="E1390" t="str">
        <f t="shared" si="43"/>
        <v>"ruperea pantei 208mm mat 0.40 mm":3.12,</v>
      </c>
    </row>
    <row r="1391" spans="1:5">
      <c r="A1391" s="500" t="s">
        <v>3897</v>
      </c>
      <c r="B1391" s="500" t="s">
        <v>5261</v>
      </c>
      <c r="C1391" t="str">
        <f t="shared" si="42"/>
        <v>$Ruperea pantei 208 mm Mat 0.45 mm$:3.56,</v>
      </c>
      <c r="D1391" t="s">
        <v>21878</v>
      </c>
      <c r="E1391" t="str">
        <f t="shared" si="43"/>
        <v>"ruperea pantei 208 mm mat 0.45 mm":3.56,</v>
      </c>
    </row>
    <row r="1392" spans="1:5">
      <c r="A1392" s="500" t="s">
        <v>3898</v>
      </c>
      <c r="B1392" s="500" t="s">
        <v>5262</v>
      </c>
      <c r="C1392" t="str">
        <f t="shared" si="42"/>
        <v>$Ruperea pantei 208 mm Mat 0.50 mm$:3.72,</v>
      </c>
      <c r="D1392" t="s">
        <v>21879</v>
      </c>
      <c r="E1392" t="str">
        <f t="shared" si="43"/>
        <v>"ruperea pantei 208 mm mat 0.50 mm":3.72,</v>
      </c>
    </row>
    <row r="1393" spans="1:5">
      <c r="A1393" s="500" t="s">
        <v>11150</v>
      </c>
      <c r="B1393" s="500" t="s">
        <v>5263</v>
      </c>
      <c r="C1393" t="str">
        <f t="shared" si="42"/>
        <v>$Ruperea pantei 208 mm Mat 0.60 mm$:4.21,</v>
      </c>
      <c r="D1393" t="s">
        <v>21880</v>
      </c>
      <c r="E1393" t="str">
        <f t="shared" si="43"/>
        <v>"ruperea pantei 208 mm mat 0.60 mm":4.21,</v>
      </c>
    </row>
    <row r="1394" spans="1:5">
      <c r="A1394" s="500" t="s">
        <v>11151</v>
      </c>
      <c r="B1394" s="500" t="s">
        <v>5264</v>
      </c>
      <c r="C1394" t="str">
        <f t="shared" si="42"/>
        <v>$Ruperea pantei 208mm Wood 0.45mm$:4.82,</v>
      </c>
      <c r="D1394" t="s">
        <v>21881</v>
      </c>
      <c r="E1394" t="str">
        <f t="shared" si="43"/>
        <v>"ruperea pantei 208mm wood 0.45mm":4.82,</v>
      </c>
    </row>
    <row r="1395" spans="1:5">
      <c r="A1395" s="500" t="s">
        <v>11144</v>
      </c>
      <c r="B1395" s="500" t="s">
        <v>7476</v>
      </c>
      <c r="C1395" t="str">
        <f t="shared" si="42"/>
        <v>$Ruperea pantei 208mm Wood 0.50mm$:4.87,</v>
      </c>
      <c r="D1395" t="s">
        <v>21882</v>
      </c>
      <c r="E1395" t="str">
        <f t="shared" si="43"/>
        <v>"ruperea pantei 208mm wood 0.50mm":4.87,</v>
      </c>
    </row>
    <row r="1396" spans="1:5">
      <c r="A1396" s="500" t="s">
        <v>11152</v>
      </c>
      <c r="B1396" s="500" t="s">
        <v>5265</v>
      </c>
      <c r="C1396" t="str">
        <f t="shared" si="42"/>
        <v>$Ruperea pantei 208 mm Zincat 0.37 mm$:2.35,</v>
      </c>
      <c r="D1396" t="s">
        <v>21883</v>
      </c>
      <c r="E1396" t="str">
        <f t="shared" si="43"/>
        <v>"ruperea pantei 208 mm zincat 0.37 mm":2.35,</v>
      </c>
    </row>
    <row r="1397" spans="1:5">
      <c r="A1397" s="500" t="s">
        <v>11153</v>
      </c>
      <c r="B1397" s="500" t="s">
        <v>5266</v>
      </c>
      <c r="C1397" t="str">
        <f t="shared" si="42"/>
        <v>$Ruperea pantei 208 mm Zincat 0.40 mm$:2.40,</v>
      </c>
      <c r="D1397" t="s">
        <v>21884</v>
      </c>
      <c r="E1397" t="str">
        <f t="shared" si="43"/>
        <v>"ruperea pantei 208 mm zincat 0.40 mm":2.40,</v>
      </c>
    </row>
    <row r="1398" spans="1:5">
      <c r="A1398" s="500" t="s">
        <v>11154</v>
      </c>
      <c r="B1398" s="500" t="s">
        <v>5267</v>
      </c>
      <c r="C1398" t="str">
        <f t="shared" si="42"/>
        <v>$Ruperea pantei 208 mm Zincat 0.45 mm$:3.00,</v>
      </c>
      <c r="D1398" t="s">
        <v>21885</v>
      </c>
      <c r="E1398" t="str">
        <f t="shared" si="43"/>
        <v>"ruperea pantei 208 mm zincat 0.45 mm":3.00,</v>
      </c>
    </row>
    <row r="1399" spans="1:5">
      <c r="A1399" s="500" t="s">
        <v>11155</v>
      </c>
      <c r="B1399" s="500" t="s">
        <v>5268</v>
      </c>
      <c r="C1399" t="str">
        <f t="shared" si="42"/>
        <v>$Ruperea pantei 208 mm Zincat 0.50 mm$:3.27,</v>
      </c>
      <c r="D1399" t="s">
        <v>21886</v>
      </c>
      <c r="E1399" t="str">
        <f t="shared" si="43"/>
        <v>"ruperea pantei 208 mm zincat 0.50 mm":3.27,</v>
      </c>
    </row>
    <row r="1400" spans="1:5">
      <c r="A1400" s="500" t="s">
        <v>11106</v>
      </c>
      <c r="B1400" s="500" t="s">
        <v>5269</v>
      </c>
      <c r="C1400" t="str">
        <f t="shared" si="42"/>
        <v>$Ruperea pantei 208 mm Zincat 0.60 mm$:3.92,</v>
      </c>
      <c r="D1400" t="s">
        <v>21887</v>
      </c>
      <c r="E1400" t="str">
        <f t="shared" si="43"/>
        <v>"ruperea pantei 208 mm zincat 0.60 mm":3.92,</v>
      </c>
    </row>
    <row r="1401" spans="1:5">
      <c r="A1401" s="500" t="s">
        <v>11156</v>
      </c>
      <c r="B1401" s="500" t="s">
        <v>5270</v>
      </c>
      <c r="C1401" t="str">
        <f t="shared" si="42"/>
        <v>$Ruperea pantei 208 mm Zincat 0.70 mm$:4.52,</v>
      </c>
      <c r="D1401" t="s">
        <v>21888</v>
      </c>
      <c r="E1401" t="str">
        <f t="shared" si="43"/>
        <v>"ruperea pantei 208 mm zincat 0.70 mm":4.52,</v>
      </c>
    </row>
    <row r="1402" spans="1:5">
      <c r="A1402" s="500" t="s">
        <v>11100</v>
      </c>
      <c r="B1402" s="500" t="s">
        <v>5271</v>
      </c>
      <c r="C1402" t="str">
        <f t="shared" si="42"/>
        <v>$Ruperea pantei 250 mm Ral 8003 0.45 mm$:5.77,</v>
      </c>
      <c r="D1402" t="s">
        <v>21889</v>
      </c>
      <c r="E1402" t="str">
        <f t="shared" si="43"/>
        <v>"ruperea pantei 250 mm ral 8003 0.45 mm":5.77,</v>
      </c>
    </row>
    <row r="1403" spans="1:5">
      <c r="A1403" s="500" t="s">
        <v>11101</v>
      </c>
      <c r="B1403" s="500" t="s">
        <v>5272</v>
      </c>
      <c r="C1403" t="str">
        <f t="shared" si="42"/>
        <v>$Ruperea pantei 250 mm Grandemat 0.50 mm$:5.84,</v>
      </c>
      <c r="D1403" t="s">
        <v>21890</v>
      </c>
      <c r="E1403" t="str">
        <f t="shared" si="43"/>
        <v>"ruperea pantei 250 mm grandemat 0.50 mm":5.84,</v>
      </c>
    </row>
    <row r="1404" spans="1:5">
      <c r="A1404" s="500" t="s">
        <v>3877</v>
      </c>
      <c r="B1404" s="500" t="s">
        <v>5273</v>
      </c>
      <c r="C1404" t="str">
        <f t="shared" si="42"/>
        <v>$Ruperea pantei 250 mm Lucios 0.40 mm$:3.43,</v>
      </c>
      <c r="D1404" t="s">
        <v>21891</v>
      </c>
      <c r="E1404" t="str">
        <f t="shared" si="43"/>
        <v>"ruperea pantei 250 mm lucios 0.40 mm":3.43,</v>
      </c>
    </row>
    <row r="1405" spans="1:5">
      <c r="A1405" s="500" t="s">
        <v>11102</v>
      </c>
      <c r="B1405" s="500" t="s">
        <v>5274</v>
      </c>
      <c r="C1405" t="str">
        <f t="shared" si="42"/>
        <v>$Ruperea pantei 250 mm Lucios 0.45 mm$:4.00,</v>
      </c>
      <c r="D1405" t="s">
        <v>21892</v>
      </c>
      <c r="E1405" t="str">
        <f t="shared" si="43"/>
        <v>"ruperea pantei 250 mm lucios 0.45 mm":4.00,</v>
      </c>
    </row>
    <row r="1406" spans="1:5">
      <c r="A1406" s="500" t="s">
        <v>11103</v>
      </c>
      <c r="B1406" s="500" t="s">
        <v>5275</v>
      </c>
      <c r="C1406" t="str">
        <f t="shared" si="42"/>
        <v>$Ruperea pantei 250 mm Lucios 0.50 mm$:4.28,</v>
      </c>
      <c r="D1406" t="s">
        <v>21893</v>
      </c>
      <c r="E1406" t="str">
        <f t="shared" si="43"/>
        <v>"ruperea pantei 250 mm lucios 0.50 mm":4.28,</v>
      </c>
    </row>
    <row r="1407" spans="1:5">
      <c r="A1407" s="500" t="s">
        <v>3932</v>
      </c>
      <c r="B1407" s="500" t="s">
        <v>5276</v>
      </c>
      <c r="C1407" t="str">
        <f t="shared" si="42"/>
        <v>$Rupere pantei 250mm lucios 0.60mm$:4.85,</v>
      </c>
      <c r="D1407" t="s">
        <v>21894</v>
      </c>
      <c r="E1407" t="str">
        <f t="shared" si="43"/>
        <v>"rupere pantei 250mm lucios 0.60mm":4.85,</v>
      </c>
    </row>
    <row r="1408" spans="1:5">
      <c r="A1408" s="500" t="s">
        <v>3885</v>
      </c>
      <c r="B1408" s="500" t="s">
        <v>5277</v>
      </c>
      <c r="C1408" t="str">
        <f t="shared" si="42"/>
        <v>$Ruperea pantei 250 mm Lucios 0.70 mm$:5.90,</v>
      </c>
      <c r="D1408" t="s">
        <v>21895</v>
      </c>
      <c r="E1408" t="str">
        <f t="shared" si="43"/>
        <v>"ruperea pantei 250 mm lucios 0.70 mm":5.90,</v>
      </c>
    </row>
    <row r="1409" spans="1:5">
      <c r="A1409" s="500" t="s">
        <v>6920</v>
      </c>
      <c r="B1409" s="500" t="s">
        <v>5278</v>
      </c>
      <c r="C1409" t="str">
        <f t="shared" si="42"/>
        <v>$Ruperea pantei 250mm Mat 0.40 mm$:3.74,</v>
      </c>
      <c r="D1409" t="s">
        <v>21896</v>
      </c>
      <c r="E1409" t="str">
        <f t="shared" si="43"/>
        <v>"ruperea pantei 250mm mat 0.40 mm":3.74,</v>
      </c>
    </row>
    <row r="1410" spans="1:5">
      <c r="A1410" s="500" t="s">
        <v>11081</v>
      </c>
      <c r="B1410" s="500" t="s">
        <v>5279</v>
      </c>
      <c r="C1410" t="str">
        <f t="shared" ref="C1410:C1473" si="44">CONCATENATE("$",B1410,"$",":",A1410,",")</f>
        <v>$Ruperea pantei 250 mm Mat 0.45 mm$:4.27,</v>
      </c>
      <c r="D1410" t="s">
        <v>21897</v>
      </c>
      <c r="E1410" t="str">
        <f t="shared" ref="E1410:E1473" si="45">LOWER(D1410)</f>
        <v>"ruperea pantei 250 mm mat 0.45 mm":4.27,</v>
      </c>
    </row>
    <row r="1411" spans="1:5">
      <c r="A1411" s="500" t="s">
        <v>3836</v>
      </c>
      <c r="B1411" s="500" t="s">
        <v>5280</v>
      </c>
      <c r="C1411" t="str">
        <f t="shared" si="44"/>
        <v>$Ruperea pantei 250 mm Mat 0.50 mm$:4.46,</v>
      </c>
      <c r="D1411" t="s">
        <v>21898</v>
      </c>
      <c r="E1411" t="str">
        <f t="shared" si="45"/>
        <v>"ruperea pantei 250 mm mat 0.50 mm":4.46,</v>
      </c>
    </row>
    <row r="1412" spans="1:5">
      <c r="A1412" s="500" t="s">
        <v>11104</v>
      </c>
      <c r="B1412" s="500" t="s">
        <v>5281</v>
      </c>
      <c r="C1412" t="str">
        <f t="shared" si="44"/>
        <v>$Ruperea pantei 250 mm Mat 0.60 mm$:5.05,</v>
      </c>
      <c r="D1412" t="s">
        <v>21899</v>
      </c>
      <c r="E1412" t="str">
        <f t="shared" si="45"/>
        <v>"ruperea pantei 250 mm mat 0.60 mm":5.05,</v>
      </c>
    </row>
    <row r="1413" spans="1:5">
      <c r="A1413" s="500" t="s">
        <v>3931</v>
      </c>
      <c r="B1413" s="500" t="s">
        <v>5282</v>
      </c>
      <c r="C1413" t="str">
        <f t="shared" si="44"/>
        <v>$Ruperea pantei 250mm Wood 0.45mm$:5.78,</v>
      </c>
      <c r="D1413" t="s">
        <v>21900</v>
      </c>
      <c r="E1413" t="str">
        <f t="shared" si="45"/>
        <v>"ruperea pantei 250mm wood 0.45mm":5.78,</v>
      </c>
    </row>
    <row r="1414" spans="1:5">
      <c r="A1414" s="500" t="s">
        <v>11101</v>
      </c>
      <c r="B1414" s="500" t="s">
        <v>7478</v>
      </c>
      <c r="C1414" t="str">
        <f t="shared" si="44"/>
        <v>$Ruperea pantei 250mm Wood 0.50mm$:5.84,</v>
      </c>
      <c r="D1414" t="s">
        <v>21901</v>
      </c>
      <c r="E1414" t="str">
        <f t="shared" si="45"/>
        <v>"ruperea pantei 250mm wood 0.50mm":5.84,</v>
      </c>
    </row>
    <row r="1415" spans="1:5">
      <c r="A1415" s="500" t="s">
        <v>11056</v>
      </c>
      <c r="B1415" s="500" t="s">
        <v>5283</v>
      </c>
      <c r="C1415" t="str">
        <f t="shared" si="44"/>
        <v>$Ruperea pantei 250 mm Zincat 0.37 mm$:2.81,</v>
      </c>
      <c r="D1415" t="s">
        <v>21902</v>
      </c>
      <c r="E1415" t="str">
        <f t="shared" si="45"/>
        <v>"ruperea pantei 250 mm zincat 0.37 mm":2.81,</v>
      </c>
    </row>
    <row r="1416" spans="1:5">
      <c r="A1416" s="500" t="s">
        <v>6921</v>
      </c>
      <c r="B1416" s="500" t="s">
        <v>5284</v>
      </c>
      <c r="C1416" t="str">
        <f t="shared" si="44"/>
        <v>$Ruperea pantei 250 mm Zincat 0.40 mm$:2.87,</v>
      </c>
      <c r="D1416" t="s">
        <v>21903</v>
      </c>
      <c r="E1416" t="str">
        <f t="shared" si="45"/>
        <v>"ruperea pantei 250 mm zincat 0.40 mm":2.87,</v>
      </c>
    </row>
    <row r="1417" spans="1:5">
      <c r="A1417" s="500" t="s">
        <v>11105</v>
      </c>
      <c r="B1417" s="500" t="s">
        <v>5285</v>
      </c>
      <c r="C1417" t="str">
        <f t="shared" si="44"/>
        <v>$Ruperea pantei 250 mm Zincat 0.45 mm$:3.59,</v>
      </c>
      <c r="D1417" t="s">
        <v>21904</v>
      </c>
      <c r="E1417" t="str">
        <f t="shared" si="45"/>
        <v>"ruperea pantei 250 mm zincat 0.45 mm":3.59,</v>
      </c>
    </row>
    <row r="1418" spans="1:5">
      <c r="A1418" s="500" t="s">
        <v>11106</v>
      </c>
      <c r="B1418" s="500" t="s">
        <v>5286</v>
      </c>
      <c r="C1418" t="str">
        <f t="shared" si="44"/>
        <v>$Ruperea pantei 250 mm Zincat 0.50 mm$:3.92,</v>
      </c>
      <c r="D1418" t="s">
        <v>21905</v>
      </c>
      <c r="E1418" t="str">
        <f t="shared" si="45"/>
        <v>"ruperea pantei 250 mm zincat 0.50 mm":3.92,</v>
      </c>
    </row>
    <row r="1419" spans="1:5">
      <c r="A1419" s="500" t="s">
        <v>11107</v>
      </c>
      <c r="B1419" s="500" t="s">
        <v>5287</v>
      </c>
      <c r="C1419" t="str">
        <f t="shared" si="44"/>
        <v>$Ruperea pantei 250 mm Zincat 0.60 mm$:4.70,</v>
      </c>
      <c r="D1419" t="s">
        <v>21906</v>
      </c>
      <c r="E1419" t="str">
        <f t="shared" si="45"/>
        <v>"ruperea pantei 250 mm zincat 0.60 mm":4.70,</v>
      </c>
    </row>
    <row r="1420" spans="1:5">
      <c r="A1420" s="500" t="s">
        <v>6922</v>
      </c>
      <c r="B1420" s="500" t="s">
        <v>5288</v>
      </c>
      <c r="C1420" t="str">
        <f t="shared" si="44"/>
        <v>$Ruperea pantei 250 mm Zincat 0.70 mm$:5.42,</v>
      </c>
      <c r="D1420" t="s">
        <v>21907</v>
      </c>
      <c r="E1420" t="str">
        <f t="shared" si="45"/>
        <v>"ruperea pantei 250 mm zincat 0.70 mm":5.42,</v>
      </c>
    </row>
    <row r="1421" spans="1:5">
      <c r="A1421" s="500" t="s">
        <v>11108</v>
      </c>
      <c r="B1421" s="500" t="s">
        <v>5289</v>
      </c>
      <c r="C1421" t="str">
        <f t="shared" si="44"/>
        <v>$Rup. pantei Retro 312mm Ral8003 0.45mm$:7.22,</v>
      </c>
      <c r="D1421" t="s">
        <v>21908</v>
      </c>
      <c r="E1421" t="str">
        <f t="shared" si="45"/>
        <v>"rup. pantei retro 312mm ral8003 0.45mm":7.22,</v>
      </c>
    </row>
    <row r="1422" spans="1:5">
      <c r="A1422" s="500" t="s">
        <v>11109</v>
      </c>
      <c r="B1422" s="500" t="s">
        <v>5290</v>
      </c>
      <c r="C1422" t="str">
        <f t="shared" si="44"/>
        <v>$Ruperea pantei Retro 312mm GDM 0.50mm$:7.31,</v>
      </c>
      <c r="D1422" t="s">
        <v>21909</v>
      </c>
      <c r="E1422" t="str">
        <f t="shared" si="45"/>
        <v>"ruperea pantei retro 312mm gdm 0.50mm":7.31,</v>
      </c>
    </row>
    <row r="1423" spans="1:5">
      <c r="A1423" s="500" t="s">
        <v>11110</v>
      </c>
      <c r="B1423" s="500" t="s">
        <v>5291</v>
      </c>
      <c r="C1423" t="str">
        <f t="shared" si="44"/>
        <v>$Rup. pantei Retro 312mm Lucios 0.45mm$:5.00,</v>
      </c>
      <c r="D1423" t="s">
        <v>21910</v>
      </c>
      <c r="E1423" t="str">
        <f t="shared" si="45"/>
        <v>"rup. pantei retro 312mm lucios 0.45mm":5.00,</v>
      </c>
    </row>
    <row r="1424" spans="1:5">
      <c r="A1424" s="500" t="s">
        <v>3859</v>
      </c>
      <c r="B1424" s="500" t="s">
        <v>5292</v>
      </c>
      <c r="C1424" t="str">
        <f t="shared" si="44"/>
        <v>$Rup. pantei Retro 312mm Lucios 0.50mm$:5.36,</v>
      </c>
      <c r="D1424" t="s">
        <v>21911</v>
      </c>
      <c r="E1424" t="str">
        <f t="shared" si="45"/>
        <v>"rup. pantei retro 312mm lucios 0.50mm":5.36,</v>
      </c>
    </row>
    <row r="1425" spans="1:5">
      <c r="A1425" s="500" t="s">
        <v>6923</v>
      </c>
      <c r="B1425" s="500" t="s">
        <v>5293</v>
      </c>
      <c r="C1425" t="str">
        <f t="shared" si="44"/>
        <v>$Ruperea pantei retro 312mm lucios 0.60mm$:6.07,</v>
      </c>
      <c r="D1425" t="s">
        <v>21912</v>
      </c>
      <c r="E1425" t="str">
        <f t="shared" si="45"/>
        <v>"ruperea pantei retro 312mm lucios 0.60mm":6.07,</v>
      </c>
    </row>
    <row r="1426" spans="1:5">
      <c r="A1426" s="500" t="s">
        <v>11112</v>
      </c>
      <c r="B1426" s="500" t="s">
        <v>5294</v>
      </c>
      <c r="C1426" t="str">
        <f t="shared" si="44"/>
        <v>$Ruperea pantei Retro 312mm Mat 0.45mm$:5.34,</v>
      </c>
      <c r="D1426" t="s">
        <v>21913</v>
      </c>
      <c r="E1426" t="str">
        <f t="shared" si="45"/>
        <v>"ruperea pantei retro 312mm mat 0.45mm":5.34,</v>
      </c>
    </row>
    <row r="1427" spans="1:5">
      <c r="A1427" s="500" t="s">
        <v>11113</v>
      </c>
      <c r="B1427" s="500" t="s">
        <v>5295</v>
      </c>
      <c r="C1427" t="str">
        <f t="shared" si="44"/>
        <v>$Ruperea pantei Retro 312mm Mat 0.50mm$:5.57,</v>
      </c>
      <c r="D1427" t="s">
        <v>21914</v>
      </c>
      <c r="E1427" t="str">
        <f t="shared" si="45"/>
        <v>"ruperea pantei retro 312mm mat 0.50mm":5.57,</v>
      </c>
    </row>
    <row r="1428" spans="1:5">
      <c r="A1428" s="500" t="s">
        <v>11114</v>
      </c>
      <c r="B1428" s="500" t="s">
        <v>5296</v>
      </c>
      <c r="C1428" t="str">
        <f t="shared" si="44"/>
        <v>$Ruperea pantei Retro 312mm Mat 0.60mm$:6.32,</v>
      </c>
      <c r="D1428" t="s">
        <v>21915</v>
      </c>
      <c r="E1428" t="str">
        <f t="shared" si="45"/>
        <v>"ruperea pantei retro 312mm mat 0.60mm":6.32,</v>
      </c>
    </row>
    <row r="1429" spans="1:5">
      <c r="A1429" s="500" t="s">
        <v>11115</v>
      </c>
      <c r="B1429" s="500" t="s">
        <v>5297</v>
      </c>
      <c r="C1429" t="str">
        <f t="shared" si="44"/>
        <v>$Ruperea pantei Retro Wood 0.45mm$:7.23,</v>
      </c>
      <c r="D1429" t="s">
        <v>21916</v>
      </c>
      <c r="E1429" t="str">
        <f t="shared" si="45"/>
        <v>"ruperea pantei retro wood 0.45mm":7.23,</v>
      </c>
    </row>
    <row r="1430" spans="1:5">
      <c r="A1430" s="500" t="s">
        <v>11109</v>
      </c>
      <c r="B1430" s="500" t="s">
        <v>7480</v>
      </c>
      <c r="C1430" t="str">
        <f t="shared" si="44"/>
        <v>$Ruperea pantei retro 312mm Wood 0.50mm$:7.31,</v>
      </c>
      <c r="D1430" t="s">
        <v>21917</v>
      </c>
      <c r="E1430" t="str">
        <f t="shared" si="45"/>
        <v>"ruperea pantei retro 312mm wood 0.50mm":7.31,</v>
      </c>
    </row>
    <row r="1431" spans="1:5">
      <c r="A1431" s="500" t="s">
        <v>6926</v>
      </c>
      <c r="B1431" s="500" t="s">
        <v>5298</v>
      </c>
      <c r="C1431" t="str">
        <f t="shared" si="44"/>
        <v>$Semicoama Britanic 8003 0.45MM$:9.62,</v>
      </c>
      <c r="D1431" t="s">
        <v>21918</v>
      </c>
      <c r="E1431" t="str">
        <f t="shared" si="45"/>
        <v>"semicoama britanic 8003 0.45mm":9.62,</v>
      </c>
    </row>
    <row r="1432" spans="1:5">
      <c r="A1432" s="500" t="s">
        <v>11120</v>
      </c>
      <c r="B1432" s="500" t="s">
        <v>5299</v>
      </c>
      <c r="C1432" t="str">
        <f t="shared" si="44"/>
        <v>$Semicoama Britanic GDM 0.50MM$:9.74,</v>
      </c>
      <c r="D1432" t="s">
        <v>21919</v>
      </c>
      <c r="E1432" t="str">
        <f t="shared" si="45"/>
        <v>"semicoama britanic gdm 0.50mm":9.74,</v>
      </c>
    </row>
    <row r="1433" spans="1:5">
      <c r="A1433" s="500" t="s">
        <v>11122</v>
      </c>
      <c r="B1433" s="500" t="s">
        <v>5300</v>
      </c>
      <c r="C1433" t="str">
        <f t="shared" si="44"/>
        <v>$Semicoama Britanic Lucios 0.45MM$:6.66,</v>
      </c>
      <c r="D1433" t="s">
        <v>21920</v>
      </c>
      <c r="E1433" t="str">
        <f t="shared" si="45"/>
        <v>"semicoama britanic lucios 0.45mm":6.66,</v>
      </c>
    </row>
    <row r="1434" spans="1:5">
      <c r="A1434" s="500" t="s">
        <v>11066</v>
      </c>
      <c r="B1434" s="500" t="s">
        <v>5301</v>
      </c>
      <c r="C1434" t="str">
        <f t="shared" si="44"/>
        <v>$Semicoama Britanic Lucios 0.50MM$:7.14,</v>
      </c>
      <c r="D1434" t="s">
        <v>21921</v>
      </c>
      <c r="E1434" t="str">
        <f t="shared" si="45"/>
        <v>"semicoama britanic lucios 0.50mm":7.14,</v>
      </c>
    </row>
    <row r="1435" spans="1:5">
      <c r="A1435" s="500" t="s">
        <v>11123</v>
      </c>
      <c r="B1435" s="500" t="s">
        <v>5302</v>
      </c>
      <c r="C1435" t="str">
        <f t="shared" si="44"/>
        <v>$Semicoama Britanic Lucios 0.60MM$:8.09,</v>
      </c>
      <c r="D1435" t="s">
        <v>21922</v>
      </c>
      <c r="E1435" t="str">
        <f t="shared" si="45"/>
        <v>"semicoama britanic lucios 0.60mm":8.09,</v>
      </c>
    </row>
    <row r="1436" spans="1:5">
      <c r="A1436" s="500" t="s">
        <v>3894</v>
      </c>
      <c r="B1436" s="500" t="s">
        <v>5303</v>
      </c>
      <c r="C1436" t="str">
        <f t="shared" si="44"/>
        <v>$Semicoama Britanic MAT 0.45MM$:7.12,</v>
      </c>
      <c r="D1436" t="s">
        <v>21923</v>
      </c>
      <c r="E1436" t="str">
        <f t="shared" si="45"/>
        <v>"semicoama britanic mat 0.45mm":7.12,</v>
      </c>
    </row>
    <row r="1437" spans="1:5">
      <c r="A1437" s="500" t="s">
        <v>3895</v>
      </c>
      <c r="B1437" s="500" t="s">
        <v>5304</v>
      </c>
      <c r="C1437" t="str">
        <f t="shared" si="44"/>
        <v>$Semicoama Britanic MAT 0.50MM$:7.43,</v>
      </c>
      <c r="D1437" t="s">
        <v>21924</v>
      </c>
      <c r="E1437" t="str">
        <f t="shared" si="45"/>
        <v>"semicoama britanic mat 0.50mm":7.43,</v>
      </c>
    </row>
    <row r="1438" spans="1:5">
      <c r="A1438" s="500" t="s">
        <v>11125</v>
      </c>
      <c r="B1438" s="500" t="s">
        <v>5305</v>
      </c>
      <c r="C1438" t="str">
        <f t="shared" si="44"/>
        <v>$Semicoama Britanic MAT 0.60MM$:8.42,</v>
      </c>
      <c r="D1438" t="s">
        <v>21925</v>
      </c>
      <c r="E1438" t="str">
        <f t="shared" si="45"/>
        <v>"semicoama britanic mat 0.60mm":8.42,</v>
      </c>
    </row>
    <row r="1439" spans="1:5">
      <c r="A1439" s="500" t="s">
        <v>11126</v>
      </c>
      <c r="B1439" s="500" t="s">
        <v>5306</v>
      </c>
      <c r="C1439" t="str">
        <f t="shared" si="44"/>
        <v>$Semicoama Britanic WOOD 0.45MM$:9.64,</v>
      </c>
      <c r="D1439" t="s">
        <v>21926</v>
      </c>
      <c r="E1439" t="str">
        <f t="shared" si="45"/>
        <v>"semicoama britanic wood 0.45mm":9.64,</v>
      </c>
    </row>
    <row r="1440" spans="1:5">
      <c r="A1440" s="500" t="s">
        <v>11120</v>
      </c>
      <c r="B1440" s="500" t="s">
        <v>7482</v>
      </c>
      <c r="C1440" t="str">
        <f t="shared" si="44"/>
        <v>$Semicoama Britanic Wood 0.50$:9.74,</v>
      </c>
      <c r="D1440" t="s">
        <v>21927</v>
      </c>
      <c r="E1440" t="str">
        <f t="shared" si="45"/>
        <v>"semicoama britanic wood 0.50":9.74,</v>
      </c>
    </row>
    <row r="1441" spans="1:5">
      <c r="A1441" s="500" t="s">
        <v>11218</v>
      </c>
      <c r="B1441" s="500" t="s">
        <v>5307</v>
      </c>
      <c r="C1441" t="str">
        <f t="shared" si="44"/>
        <v>$Suport coama Retro 125 mm Ral8003 0.45mm$:2.89,</v>
      </c>
      <c r="D1441" t="s">
        <v>21928</v>
      </c>
      <c r="E1441" t="str">
        <f t="shared" si="45"/>
        <v>"suport coama retro 125 mm ral8003 0.45mm":2.89,</v>
      </c>
    </row>
    <row r="1442" spans="1:5">
      <c r="A1442" s="500" t="s">
        <v>3950</v>
      </c>
      <c r="B1442" s="500" t="s">
        <v>5308</v>
      </c>
      <c r="C1442" t="str">
        <f t="shared" si="44"/>
        <v>$Suport coama Retro 125 mm GDM 0.50mm$:2.92,</v>
      </c>
      <c r="D1442" t="s">
        <v>21929</v>
      </c>
      <c r="E1442" t="str">
        <f t="shared" si="45"/>
        <v>"suport coama retro 125 mm gdm 0.50mm":2.92,</v>
      </c>
    </row>
    <row r="1443" spans="1:5">
      <c r="A1443" s="500" t="s">
        <v>3168</v>
      </c>
      <c r="B1443" s="500" t="s">
        <v>5309</v>
      </c>
      <c r="C1443" t="str">
        <f t="shared" si="44"/>
        <v>$Suport coama Retro 125 mm Lucios 0.45mm$:2.00,</v>
      </c>
      <c r="D1443" t="s">
        <v>21930</v>
      </c>
      <c r="E1443" t="str">
        <f t="shared" si="45"/>
        <v>"suport coama retro 125 mm lucios 0.45mm":2.00,</v>
      </c>
    </row>
    <row r="1444" spans="1:5">
      <c r="A1444" s="500" t="s">
        <v>3900</v>
      </c>
      <c r="B1444" s="500" t="s">
        <v>5310</v>
      </c>
      <c r="C1444" t="str">
        <f t="shared" si="44"/>
        <v>$Suport coama Retro 125 mm Lucios 0.50mm$:2.14,</v>
      </c>
      <c r="D1444" t="s">
        <v>21931</v>
      </c>
      <c r="E1444" t="str">
        <f t="shared" si="45"/>
        <v>"suport coama retro 125 mm lucios 0.50mm":2.14,</v>
      </c>
    </row>
    <row r="1445" spans="1:5">
      <c r="A1445" s="500" t="s">
        <v>6953</v>
      </c>
      <c r="B1445" s="500" t="s">
        <v>5311</v>
      </c>
      <c r="C1445" t="str">
        <f t="shared" si="44"/>
        <v>$Suport coama retro lucios 0.60mm$:2.43,</v>
      </c>
      <c r="D1445" t="s">
        <v>21932</v>
      </c>
      <c r="E1445" t="str">
        <f t="shared" si="45"/>
        <v>"suport coama retro lucios 0.60mm":2.43,</v>
      </c>
    </row>
    <row r="1446" spans="1:5">
      <c r="A1446" s="500" t="s">
        <v>3900</v>
      </c>
      <c r="B1446" s="500" t="s">
        <v>5312</v>
      </c>
      <c r="C1446" t="str">
        <f t="shared" si="44"/>
        <v>$Suport coama Retro 125 mm Mat 0.45mm$:2.14,</v>
      </c>
      <c r="D1446" t="s">
        <v>21933</v>
      </c>
      <c r="E1446" t="str">
        <f t="shared" si="45"/>
        <v>"suport coama retro 125 mm mat 0.45mm":2.14,</v>
      </c>
    </row>
    <row r="1447" spans="1:5">
      <c r="A1447" s="500" t="s">
        <v>7019</v>
      </c>
      <c r="B1447" s="500" t="s">
        <v>5313</v>
      </c>
      <c r="C1447" t="str">
        <f t="shared" si="44"/>
        <v>$Suport coama Retro 125 mm Mat 0.50mm$:2.23,</v>
      </c>
      <c r="D1447" t="s">
        <v>21934</v>
      </c>
      <c r="E1447" t="str">
        <f t="shared" si="45"/>
        <v>"suport coama retro 125 mm mat 0.50mm":2.23,</v>
      </c>
    </row>
    <row r="1448" spans="1:5">
      <c r="A1448" s="500" t="s">
        <v>3919</v>
      </c>
      <c r="B1448" s="500" t="s">
        <v>5314</v>
      </c>
      <c r="C1448" t="str">
        <f t="shared" si="44"/>
        <v>$Suport coama Retro 125 mm Mat 0.60mm$:2.53,</v>
      </c>
      <c r="D1448" t="s">
        <v>21935</v>
      </c>
      <c r="E1448" t="str">
        <f t="shared" si="45"/>
        <v>"suport coama retro 125 mm mat 0.60mm":2.53,</v>
      </c>
    </row>
    <row r="1449" spans="1:5">
      <c r="A1449" s="500" t="s">
        <v>11218</v>
      </c>
      <c r="B1449" s="500" t="s">
        <v>5315</v>
      </c>
      <c r="C1449" t="str">
        <f t="shared" si="44"/>
        <v>$Sub Coama Retro Wood 0.45mm$:2.89,</v>
      </c>
      <c r="D1449" t="s">
        <v>21936</v>
      </c>
      <c r="E1449" t="str">
        <f t="shared" si="45"/>
        <v>"sub coama retro wood 0.45mm":2.89,</v>
      </c>
    </row>
    <row r="1450" spans="1:5">
      <c r="A1450" s="500" t="s">
        <v>3950</v>
      </c>
      <c r="B1450" s="500" t="s">
        <v>7484</v>
      </c>
      <c r="C1450" t="str">
        <f t="shared" si="44"/>
        <v>$Sub coama 125mm Wood 0.50mm$:2.92,</v>
      </c>
      <c r="D1450" t="s">
        <v>21937</v>
      </c>
      <c r="E1450" t="str">
        <f t="shared" si="45"/>
        <v>"sub coama 125mm wood 0.50mm":2.92,</v>
      </c>
    </row>
    <row r="1451" spans="1:5">
      <c r="A1451" s="500" t="s">
        <v>11419</v>
      </c>
      <c r="B1451" s="500" t="s">
        <v>5316</v>
      </c>
      <c r="C1451" t="str">
        <f t="shared" si="44"/>
        <v>$Set cos fum 4 piese/1.25m 8003 0.45mm$:28.86,</v>
      </c>
      <c r="D1451" t="s">
        <v>21938</v>
      </c>
      <c r="E1451" t="str">
        <f t="shared" si="45"/>
        <v>"set cos fum 4 piese/1.25m 8003 0.45mm":28.86,</v>
      </c>
    </row>
    <row r="1452" spans="1:5">
      <c r="A1452" s="500" t="s">
        <v>11420</v>
      </c>
      <c r="B1452" s="500" t="s">
        <v>5317</v>
      </c>
      <c r="C1452" t="str">
        <f t="shared" si="44"/>
        <v>$Set cos fum 4 piese/1.25m GDM 0.50mm$:29.22,</v>
      </c>
      <c r="D1452" t="s">
        <v>21939</v>
      </c>
      <c r="E1452" t="str">
        <f t="shared" si="45"/>
        <v>"set cos fum 4 piese/1.25m gdm 0.50mm":29.22,</v>
      </c>
    </row>
    <row r="1453" spans="1:5">
      <c r="A1453" s="500" t="s">
        <v>11421</v>
      </c>
      <c r="B1453" s="500" t="s">
        <v>5318</v>
      </c>
      <c r="C1453" t="str">
        <f t="shared" si="44"/>
        <v>$Set cos fum 4 piese/1.25m Lucios 0.40 mm$:17.13,</v>
      </c>
      <c r="D1453" t="s">
        <v>21940</v>
      </c>
      <c r="E1453" t="str">
        <f t="shared" si="45"/>
        <v>"set cos fum 4 piese/1.25m lucios 0.40 mm":17.13,</v>
      </c>
    </row>
    <row r="1454" spans="1:5">
      <c r="A1454" s="500" t="s">
        <v>11422</v>
      </c>
      <c r="B1454" s="500" t="s">
        <v>5319</v>
      </c>
      <c r="C1454" t="str">
        <f t="shared" si="44"/>
        <v>$Set cos fum 4 piese/1.25m Lucios 0.45 mm$:19.98,</v>
      </c>
      <c r="D1454" t="s">
        <v>21941</v>
      </c>
      <c r="E1454" t="str">
        <f t="shared" si="45"/>
        <v>"set cos fum 4 piese/1.25m lucios 0.45 mm":19.98,</v>
      </c>
    </row>
    <row r="1455" spans="1:5">
      <c r="A1455" s="500" t="s">
        <v>11335</v>
      </c>
      <c r="B1455" s="500" t="s">
        <v>5320</v>
      </c>
      <c r="C1455" t="str">
        <f t="shared" si="44"/>
        <v>$Set cos fum 4 piese/1.25m Lucios 0.50 mm$:21.42,</v>
      </c>
      <c r="D1455" t="s">
        <v>21942</v>
      </c>
      <c r="E1455" t="str">
        <f t="shared" si="45"/>
        <v>"set cos fum 4 piese/1.25m lucios 0.50 mm":21.42,</v>
      </c>
    </row>
    <row r="1456" spans="1:5">
      <c r="A1456" s="500" t="s">
        <v>11423</v>
      </c>
      <c r="B1456" s="500" t="s">
        <v>5321</v>
      </c>
      <c r="C1456" t="str">
        <f t="shared" si="44"/>
        <v>$Set cos fum 4 piese lucios 0.60mm$:24.27,</v>
      </c>
      <c r="D1456" t="s">
        <v>21943</v>
      </c>
      <c r="E1456" t="str">
        <f t="shared" si="45"/>
        <v>"set cos fum 4 piese lucios 0.60mm":24.27,</v>
      </c>
    </row>
    <row r="1457" spans="1:5">
      <c r="A1457" s="500" t="s">
        <v>11424</v>
      </c>
      <c r="B1457" s="500" t="s">
        <v>5322</v>
      </c>
      <c r="C1457" t="str">
        <f t="shared" si="44"/>
        <v>$Set cos fum 4 piese/1.25m Lucios 0.70 mm$:29.52,</v>
      </c>
      <c r="D1457" t="s">
        <v>21944</v>
      </c>
      <c r="E1457" t="str">
        <f t="shared" si="45"/>
        <v>"set cos fum 4 piese/1.25m lucios 0.70 mm":29.52,</v>
      </c>
    </row>
    <row r="1458" spans="1:5">
      <c r="A1458" s="500" t="s">
        <v>11425</v>
      </c>
      <c r="B1458" s="500" t="s">
        <v>5323</v>
      </c>
      <c r="C1458" t="str">
        <f t="shared" si="44"/>
        <v>$Set cos fum 4 piese Mat 0.40mm$:18.69,</v>
      </c>
      <c r="D1458" t="s">
        <v>21945</v>
      </c>
      <c r="E1458" t="str">
        <f t="shared" si="45"/>
        <v>"set cos fum 4 piese mat 0.40mm":18.69,</v>
      </c>
    </row>
    <row r="1459" spans="1:5">
      <c r="A1459" s="500" t="s">
        <v>11426</v>
      </c>
      <c r="B1459" s="500" t="s">
        <v>5324</v>
      </c>
      <c r="C1459" t="str">
        <f t="shared" si="44"/>
        <v>$Set cos fum 4 piese/1.25m Mat 0.45 mm$:21.36,</v>
      </c>
      <c r="D1459" t="s">
        <v>21946</v>
      </c>
      <c r="E1459" t="str">
        <f t="shared" si="45"/>
        <v>"set cos fum 4 piese/1.25m mat 0.45 mm":21.36,</v>
      </c>
    </row>
    <row r="1460" spans="1:5">
      <c r="A1460" s="500" t="s">
        <v>11427</v>
      </c>
      <c r="B1460" s="500" t="s">
        <v>5325</v>
      </c>
      <c r="C1460" t="str">
        <f t="shared" si="44"/>
        <v>$Set cos fum 4 piese/1.25m Mat 0.50 mm$:22.29,</v>
      </c>
      <c r="D1460" t="s">
        <v>21947</v>
      </c>
      <c r="E1460" t="str">
        <f t="shared" si="45"/>
        <v>"set cos fum 4 piese/1.25m mat 0.50 mm":22.29,</v>
      </c>
    </row>
    <row r="1461" spans="1:5">
      <c r="A1461" s="500" t="s">
        <v>11428</v>
      </c>
      <c r="B1461" s="500" t="s">
        <v>5326</v>
      </c>
      <c r="C1461" t="str">
        <f t="shared" si="44"/>
        <v>$Set cos fum 4 piese/1.25m Mat 0.60 mm$:25.26,</v>
      </c>
      <c r="D1461" t="s">
        <v>21948</v>
      </c>
      <c r="E1461" t="str">
        <f t="shared" si="45"/>
        <v>"set cos fum 4 piese/1.25m mat 0.60 mm":25.26,</v>
      </c>
    </row>
    <row r="1462" spans="1:5">
      <c r="A1462" s="500" t="s">
        <v>11429</v>
      </c>
      <c r="B1462" s="500" t="s">
        <v>5327</v>
      </c>
      <c r="C1462" t="str">
        <f t="shared" si="44"/>
        <v>$Set cof fum Wood 0.45mm$:28.92,</v>
      </c>
      <c r="D1462" t="s">
        <v>21949</v>
      </c>
      <c r="E1462" t="str">
        <f t="shared" si="45"/>
        <v>"set cof fum wood 0.45mm":28.92,</v>
      </c>
    </row>
    <row r="1463" spans="1:5">
      <c r="A1463" s="500" t="s">
        <v>11420</v>
      </c>
      <c r="B1463" s="500" t="s">
        <v>7486</v>
      </c>
      <c r="C1463" t="str">
        <f t="shared" si="44"/>
        <v>$Set cos fum Wood 0.50mm$:29.22,</v>
      </c>
      <c r="D1463" t="s">
        <v>21950</v>
      </c>
      <c r="E1463" t="str">
        <f t="shared" si="45"/>
        <v>"set cos fum wood 0.50mm":29.22,</v>
      </c>
    </row>
    <row r="1464" spans="1:5">
      <c r="A1464" s="500" t="s">
        <v>7024</v>
      </c>
      <c r="B1464" s="500" t="s">
        <v>5328</v>
      </c>
      <c r="C1464" t="str">
        <f t="shared" si="44"/>
        <v>$Set cos fum 4 piese/1.25m Zincat 0.37 mm$:14.07,</v>
      </c>
      <c r="D1464" t="s">
        <v>21951</v>
      </c>
      <c r="E1464" t="str">
        <f t="shared" si="45"/>
        <v>"set cos fum 4 piese/1.25m zincat 0.37 mm":14.07,</v>
      </c>
    </row>
    <row r="1465" spans="1:5">
      <c r="A1465" s="500" t="s">
        <v>11070</v>
      </c>
      <c r="B1465" s="500" t="s">
        <v>5329</v>
      </c>
      <c r="C1465" t="str">
        <f t="shared" si="44"/>
        <v>$Set cos fum 4 piese/1.25m Zincat 0.40 mm$:14.37,</v>
      </c>
      <c r="D1465" t="s">
        <v>21952</v>
      </c>
      <c r="E1465" t="str">
        <f t="shared" si="45"/>
        <v>"set cos fum 4 piese/1.25m zincat 0.40 mm":14.37,</v>
      </c>
    </row>
    <row r="1466" spans="1:5">
      <c r="A1466" s="500" t="s">
        <v>11430</v>
      </c>
      <c r="B1466" s="500" t="s">
        <v>5330</v>
      </c>
      <c r="C1466" t="str">
        <f t="shared" si="44"/>
        <v>$Set cos fum 4 piese/1.25m Zincat 0.45 mm$:17.97,</v>
      </c>
      <c r="D1466" t="s">
        <v>21953</v>
      </c>
      <c r="E1466" t="str">
        <f t="shared" si="45"/>
        <v>"set cos fum 4 piese/1.25m zincat 0.45 mm":17.97,</v>
      </c>
    </row>
    <row r="1467" spans="1:5">
      <c r="A1467" s="500" t="s">
        <v>11431</v>
      </c>
      <c r="B1467" s="500" t="s">
        <v>5331</v>
      </c>
      <c r="C1467" t="str">
        <f t="shared" si="44"/>
        <v>$Set cos fum 4 piese/1.25m Zincat 0.50 mm$:19.62,</v>
      </c>
      <c r="D1467" t="s">
        <v>21954</v>
      </c>
      <c r="E1467" t="str">
        <f t="shared" si="45"/>
        <v>"set cos fum 4 piese/1.25m zincat 0.50 mm":19.62,</v>
      </c>
    </row>
    <row r="1468" spans="1:5">
      <c r="A1468" s="500" t="s">
        <v>11432</v>
      </c>
      <c r="B1468" s="500" t="s">
        <v>5332</v>
      </c>
      <c r="C1468" t="str">
        <f t="shared" si="44"/>
        <v>$Set cos fum 4 piese/1.25m Zincat 0.60 mm$:23.52,</v>
      </c>
      <c r="D1468" t="s">
        <v>21955</v>
      </c>
      <c r="E1468" t="str">
        <f t="shared" si="45"/>
        <v>"set cos fum 4 piese/1.25m zincat 0.60 mm":23.52,</v>
      </c>
    </row>
    <row r="1469" spans="1:5">
      <c r="A1469" s="500" t="s">
        <v>11433</v>
      </c>
      <c r="B1469" s="500" t="s">
        <v>5333</v>
      </c>
      <c r="C1469" t="str">
        <f t="shared" si="44"/>
        <v>$Set cos fum 4 piese/1.25m Zincat 0.70 mm$:27.12,</v>
      </c>
      <c r="D1469" t="s">
        <v>21956</v>
      </c>
      <c r="E1469" t="str">
        <f t="shared" si="45"/>
        <v>"set cos fum 4 piese/1.25m zincat 0.70 mm":27.12,</v>
      </c>
    </row>
    <row r="1470" spans="1:5">
      <c r="A1470" s="500" t="s">
        <v>11419</v>
      </c>
      <c r="B1470" s="500" t="s">
        <v>5334</v>
      </c>
      <c r="C1470" t="str">
        <f t="shared" si="44"/>
        <v>$Set cos fum Retro 4 ps/1.25m 8003 0.45mm$:28.86,</v>
      </c>
      <c r="D1470" t="s">
        <v>21957</v>
      </c>
      <c r="E1470" t="str">
        <f t="shared" si="45"/>
        <v>"set cos fum retro 4 ps/1.25m 8003 0.45mm":28.86,</v>
      </c>
    </row>
    <row r="1471" spans="1:5">
      <c r="A1471" s="500" t="s">
        <v>11420</v>
      </c>
      <c r="B1471" s="500" t="s">
        <v>5335</v>
      </c>
      <c r="C1471" t="str">
        <f t="shared" si="44"/>
        <v>$Set cos fum Retro 4 ps/1.25m GDM 0.50mm$:29.22,</v>
      </c>
      <c r="D1471" t="s">
        <v>21958</v>
      </c>
      <c r="E1471" t="str">
        <f t="shared" si="45"/>
        <v>"set cos fum retro 4 ps/1.25m gdm 0.50mm":29.22,</v>
      </c>
    </row>
    <row r="1472" spans="1:5">
      <c r="A1472" s="500" t="s">
        <v>11422</v>
      </c>
      <c r="B1472" s="500" t="s">
        <v>5336</v>
      </c>
      <c r="C1472" t="str">
        <f t="shared" si="44"/>
        <v>$Set cos fum Retro 4 ps/1.25m Luc. 0.45mm$:19.98,</v>
      </c>
      <c r="D1472" t="s">
        <v>21959</v>
      </c>
      <c r="E1472" t="str">
        <f t="shared" si="45"/>
        <v>"set cos fum retro 4 ps/1.25m luc. 0.45mm":19.98,</v>
      </c>
    </row>
    <row r="1473" spans="1:5">
      <c r="A1473" s="500" t="s">
        <v>11335</v>
      </c>
      <c r="B1473" s="500" t="s">
        <v>5337</v>
      </c>
      <c r="C1473" t="str">
        <f t="shared" si="44"/>
        <v>$Set cos fum Retro 4 ps/1.25m Luc. 0.50mm$:21.42,</v>
      </c>
      <c r="D1473" t="s">
        <v>21960</v>
      </c>
      <c r="E1473" t="str">
        <f t="shared" si="45"/>
        <v>"set cos fum retro 4 ps/1.25m luc. 0.50mm":21.42,</v>
      </c>
    </row>
    <row r="1474" spans="1:5">
      <c r="A1474" s="500" t="s">
        <v>11423</v>
      </c>
      <c r="B1474" s="500" t="s">
        <v>5338</v>
      </c>
      <c r="C1474" t="str">
        <f t="shared" ref="C1474:C1537" si="46">CONCATENATE("$",B1474,"$",":",A1474,",")</f>
        <v>$Set cos fum retro lucios 0.60mm$:24.27,</v>
      </c>
      <c r="D1474" t="s">
        <v>21961</v>
      </c>
      <c r="E1474" t="str">
        <f t="shared" ref="E1474:E1537" si="47">LOWER(D1474)</f>
        <v>"set cos fum retro lucios 0.60mm":24.27,</v>
      </c>
    </row>
    <row r="1475" spans="1:5">
      <c r="A1475" s="500" t="s">
        <v>11426</v>
      </c>
      <c r="B1475" s="500" t="s">
        <v>5339</v>
      </c>
      <c r="C1475" t="str">
        <f t="shared" si="46"/>
        <v>$Set cos fum Retro 4 ps/1.25m Mat 0.45mm$:21.36,</v>
      </c>
      <c r="D1475" t="s">
        <v>21962</v>
      </c>
      <c r="E1475" t="str">
        <f t="shared" si="47"/>
        <v>"set cos fum retro 4 ps/1.25m mat 0.45mm":21.36,</v>
      </c>
    </row>
    <row r="1476" spans="1:5">
      <c r="A1476" s="500" t="s">
        <v>11427</v>
      </c>
      <c r="B1476" s="500" t="s">
        <v>5340</v>
      </c>
      <c r="C1476" t="str">
        <f t="shared" si="46"/>
        <v>$Set cos fum Retro 4 ps/1.25m Mat 0.50mm$:22.29,</v>
      </c>
      <c r="D1476" t="s">
        <v>21963</v>
      </c>
      <c r="E1476" t="str">
        <f t="shared" si="47"/>
        <v>"set cos fum retro 4 ps/1.25m mat 0.50mm":22.29,</v>
      </c>
    </row>
    <row r="1477" spans="1:5">
      <c r="A1477" s="500" t="s">
        <v>11428</v>
      </c>
      <c r="B1477" s="500" t="s">
        <v>5341</v>
      </c>
      <c r="C1477" t="str">
        <f t="shared" si="46"/>
        <v>$Set cos fum Retro 4 ps/1.25m Mat 0.60mm$:25.26,</v>
      </c>
      <c r="D1477" t="s">
        <v>21964</v>
      </c>
      <c r="E1477" t="str">
        <f t="shared" si="47"/>
        <v>"set cos fum retro 4 ps/1.25m mat 0.60mm":25.26,</v>
      </c>
    </row>
    <row r="1478" spans="1:5">
      <c r="A1478" s="500" t="s">
        <v>11429</v>
      </c>
      <c r="B1478" s="500" t="s">
        <v>5342</v>
      </c>
      <c r="C1478" t="str">
        <f t="shared" si="46"/>
        <v>$Set cos fum retro Wood 0.45mm$:28.92,</v>
      </c>
      <c r="D1478" t="s">
        <v>21965</v>
      </c>
      <c r="E1478" t="str">
        <f t="shared" si="47"/>
        <v>"set cos fum retro wood 0.45mm":28.92,</v>
      </c>
    </row>
    <row r="1479" spans="1:5">
      <c r="A1479" s="500" t="s">
        <v>11420</v>
      </c>
      <c r="B1479" s="500" t="s">
        <v>7488</v>
      </c>
      <c r="C1479" t="str">
        <f t="shared" si="46"/>
        <v>$Set cos fum retro Wood 0.50mm$:29.22,</v>
      </c>
      <c r="D1479" t="s">
        <v>21966</v>
      </c>
      <c r="E1479" t="str">
        <f t="shared" si="47"/>
        <v>"set cos fum retro wood 0.50mm":29.22,</v>
      </c>
    </row>
    <row r="1480" spans="1:5">
      <c r="A1480" s="500" t="s">
        <v>11108</v>
      </c>
      <c r="B1480" s="500" t="s">
        <v>5343</v>
      </c>
      <c r="C1480" t="str">
        <f t="shared" si="46"/>
        <v>$Subcoama industriala 312mm 8003 0.45mm$:7.22,</v>
      </c>
      <c r="D1480" t="s">
        <v>21967</v>
      </c>
      <c r="E1480" t="str">
        <f t="shared" si="47"/>
        <v>"subcoama industriala 312mm 8003 0.45mm":7.22,</v>
      </c>
    </row>
    <row r="1481" spans="1:5">
      <c r="A1481" s="500" t="s">
        <v>11109</v>
      </c>
      <c r="B1481" s="500" t="s">
        <v>5344</v>
      </c>
      <c r="C1481" t="str">
        <f t="shared" si="46"/>
        <v>$Subcoama industriala 312mm GDM 0.50mm$:7.31,</v>
      </c>
      <c r="D1481" t="s">
        <v>21968</v>
      </c>
      <c r="E1481" t="str">
        <f t="shared" si="47"/>
        <v>"subcoama industriala 312mm gdm 0.50mm":7.31,</v>
      </c>
    </row>
    <row r="1482" spans="1:5">
      <c r="A1482" s="500" t="s">
        <v>11103</v>
      </c>
      <c r="B1482" s="500" t="s">
        <v>5345</v>
      </c>
      <c r="C1482" t="str">
        <f t="shared" si="46"/>
        <v>$Subcoama indust. 312mm Lucios 0.40mm$:4.28,</v>
      </c>
      <c r="D1482" t="s">
        <v>21969</v>
      </c>
      <c r="E1482" t="str">
        <f t="shared" si="47"/>
        <v>"subcoama indust. 312mm lucios 0.40mm":4.28,</v>
      </c>
    </row>
    <row r="1483" spans="1:5">
      <c r="A1483" s="500" t="s">
        <v>11110</v>
      </c>
      <c r="B1483" s="500" t="s">
        <v>5346</v>
      </c>
      <c r="C1483" t="str">
        <f t="shared" si="46"/>
        <v>$Subcoama indust. 312mm Lucios 0.45mm$:5.00,</v>
      </c>
      <c r="D1483" t="s">
        <v>21970</v>
      </c>
      <c r="E1483" t="str">
        <f t="shared" si="47"/>
        <v>"subcoama indust. 312mm lucios 0.45mm":5.00,</v>
      </c>
    </row>
    <row r="1484" spans="1:5">
      <c r="A1484" s="500" t="s">
        <v>3859</v>
      </c>
      <c r="B1484" s="500" t="s">
        <v>5347</v>
      </c>
      <c r="C1484" t="str">
        <f t="shared" si="46"/>
        <v>$Subcoama indust. 312mm Lucios 0.50mm$:5.36,</v>
      </c>
      <c r="D1484" t="s">
        <v>21971</v>
      </c>
      <c r="E1484" t="str">
        <f t="shared" si="47"/>
        <v>"subcoama indust. 312mm lucios 0.50mm":5.36,</v>
      </c>
    </row>
    <row r="1485" spans="1:5">
      <c r="A1485" s="500" t="s">
        <v>6923</v>
      </c>
      <c r="B1485" s="500" t="s">
        <v>5348</v>
      </c>
      <c r="C1485" t="str">
        <f t="shared" si="46"/>
        <v>$Subcoama industriala 312mm lucios 0.60mm$:6.07,</v>
      </c>
      <c r="D1485" t="s">
        <v>21972</v>
      </c>
      <c r="E1485" t="str">
        <f t="shared" si="47"/>
        <v>"subcoama industriala 312mm lucios 0.60mm":6.07,</v>
      </c>
    </row>
    <row r="1486" spans="1:5">
      <c r="A1486" s="500" t="s">
        <v>11111</v>
      </c>
      <c r="B1486" s="500" t="s">
        <v>5349</v>
      </c>
      <c r="C1486" t="str">
        <f t="shared" si="46"/>
        <v>$Subcoama indust. 312mm Lucios 0.70mm$:7.38,</v>
      </c>
      <c r="D1486" t="s">
        <v>21973</v>
      </c>
      <c r="E1486" t="str">
        <f t="shared" si="47"/>
        <v>"subcoama indust. 312mm lucios 0.70mm":7.38,</v>
      </c>
    </row>
    <row r="1487" spans="1:5">
      <c r="A1487" s="500" t="s">
        <v>6924</v>
      </c>
      <c r="B1487" s="500" t="s">
        <v>5350</v>
      </c>
      <c r="C1487" t="str">
        <f t="shared" si="46"/>
        <v>$Sub coama Industr. 312mm Mat 0.40mm$:4.67,</v>
      </c>
      <c r="D1487" t="s">
        <v>21974</v>
      </c>
      <c r="E1487" t="str">
        <f t="shared" si="47"/>
        <v>"sub coama industr. 312mm mat 0.40mm":4.67,</v>
      </c>
    </row>
    <row r="1488" spans="1:5">
      <c r="A1488" s="500" t="s">
        <v>11112</v>
      </c>
      <c r="B1488" s="500" t="s">
        <v>5351</v>
      </c>
      <c r="C1488" t="str">
        <f t="shared" si="46"/>
        <v>$Subcoama industriala 312mm Mat 0.45mm$:5.34,</v>
      </c>
      <c r="D1488" t="s">
        <v>21975</v>
      </c>
      <c r="E1488" t="str">
        <f t="shared" si="47"/>
        <v>"subcoama industriala 312mm mat 0.45mm":5.34,</v>
      </c>
    </row>
    <row r="1489" spans="1:5">
      <c r="A1489" s="500" t="s">
        <v>11113</v>
      </c>
      <c r="B1489" s="500" t="s">
        <v>5352</v>
      </c>
      <c r="C1489" t="str">
        <f t="shared" si="46"/>
        <v>$Subcoama industriala 312mm Mat 0.50mm$:5.57,</v>
      </c>
      <c r="D1489" t="s">
        <v>21976</v>
      </c>
      <c r="E1489" t="str">
        <f t="shared" si="47"/>
        <v>"subcoama industriala 312mm mat 0.50mm":5.57,</v>
      </c>
    </row>
    <row r="1490" spans="1:5">
      <c r="A1490" s="500" t="s">
        <v>11114</v>
      </c>
      <c r="B1490" s="500" t="s">
        <v>5353</v>
      </c>
      <c r="C1490" t="str">
        <f t="shared" si="46"/>
        <v>$Subcoama industriala 312mm Mat 0.60mm$:6.32,</v>
      </c>
      <c r="D1490" t="s">
        <v>21977</v>
      </c>
      <c r="E1490" t="str">
        <f t="shared" si="47"/>
        <v>"subcoama industriala 312mm mat 0.60mm":6.32,</v>
      </c>
    </row>
    <row r="1491" spans="1:5">
      <c r="A1491" s="500" t="s">
        <v>11115</v>
      </c>
      <c r="B1491" s="500" t="s">
        <v>5354</v>
      </c>
      <c r="C1491" t="str">
        <f t="shared" si="46"/>
        <v>$Subcoama industriala 312mm Wood 0.45 mm$:7.23,</v>
      </c>
      <c r="D1491" t="s">
        <v>21978</v>
      </c>
      <c r="E1491" t="str">
        <f t="shared" si="47"/>
        <v>"subcoama industriala 312mm wood 0.45 mm":7.23,</v>
      </c>
    </row>
    <row r="1492" spans="1:5">
      <c r="A1492" s="500" t="s">
        <v>11109</v>
      </c>
      <c r="B1492" s="500" t="s">
        <v>7490</v>
      </c>
      <c r="C1492" t="str">
        <f t="shared" si="46"/>
        <v>$Subcoama indus. 312mm Wood 0.50mm$:7.31,</v>
      </c>
      <c r="D1492" t="s">
        <v>21979</v>
      </c>
      <c r="E1492" t="str">
        <f t="shared" si="47"/>
        <v>"subcoama indus. 312mm wood 0.50mm":7.31,</v>
      </c>
    </row>
    <row r="1493" spans="1:5">
      <c r="A1493" s="500" t="s">
        <v>11116</v>
      </c>
      <c r="B1493" s="500" t="s">
        <v>5355</v>
      </c>
      <c r="C1493" t="str">
        <f t="shared" si="46"/>
        <v>$Subcoama industr. 312mm Zincat 0.37mm$:3.52,</v>
      </c>
      <c r="D1493" t="s">
        <v>21980</v>
      </c>
      <c r="E1493" t="str">
        <f t="shared" si="47"/>
        <v>"subcoama industr. 312mm zincat 0.37mm":3.52,</v>
      </c>
    </row>
    <row r="1494" spans="1:5">
      <c r="A1494" s="500" t="s">
        <v>11105</v>
      </c>
      <c r="B1494" s="500" t="s">
        <v>5356</v>
      </c>
      <c r="C1494" t="str">
        <f t="shared" si="46"/>
        <v>$Subcoama industr. 312mm Zincat 0.40mm$:3.59,</v>
      </c>
      <c r="D1494" t="s">
        <v>21981</v>
      </c>
      <c r="E1494" t="str">
        <f t="shared" si="47"/>
        <v>"subcoama industr. 312mm zincat 0.40mm":3.59,</v>
      </c>
    </row>
    <row r="1495" spans="1:5">
      <c r="A1495" s="500" t="s">
        <v>11117</v>
      </c>
      <c r="B1495" s="500" t="s">
        <v>5357</v>
      </c>
      <c r="C1495" t="str">
        <f t="shared" si="46"/>
        <v>$Subcoama industr. 312mm Zincat 0.45mm$:4.49,</v>
      </c>
      <c r="D1495" t="s">
        <v>21982</v>
      </c>
      <c r="E1495" t="str">
        <f t="shared" si="47"/>
        <v>"subcoama industr. 312mm zincat 0.45mm":4.49,</v>
      </c>
    </row>
    <row r="1496" spans="1:5">
      <c r="A1496" s="500" t="s">
        <v>3893</v>
      </c>
      <c r="B1496" s="500" t="s">
        <v>5358</v>
      </c>
      <c r="C1496" t="str">
        <f t="shared" si="46"/>
        <v>$Subcoama industr. 312mm Zincat 0.50mm$:4.91,</v>
      </c>
      <c r="D1496" t="s">
        <v>21983</v>
      </c>
      <c r="E1496" t="str">
        <f t="shared" si="47"/>
        <v>"subcoama industr. 312mm zincat 0.50mm":4.91,</v>
      </c>
    </row>
    <row r="1497" spans="1:5">
      <c r="A1497" s="500" t="s">
        <v>11118</v>
      </c>
      <c r="B1497" s="500" t="s">
        <v>5359</v>
      </c>
      <c r="C1497" t="str">
        <f t="shared" si="46"/>
        <v>$Subcoama industr. 312mm Zincat 0.60mm$:5.88,</v>
      </c>
      <c r="D1497" t="s">
        <v>21984</v>
      </c>
      <c r="E1497" t="str">
        <f t="shared" si="47"/>
        <v>"subcoama industr. 312mm zincat 0.60mm":5.88,</v>
      </c>
    </row>
    <row r="1498" spans="1:5">
      <c r="A1498" s="500" t="s">
        <v>11119</v>
      </c>
      <c r="B1498" s="500" t="s">
        <v>5360</v>
      </c>
      <c r="C1498" t="str">
        <f t="shared" si="46"/>
        <v>$Subcoama industr. 312mm Zincat 0.70mm$:6.78,</v>
      </c>
      <c r="D1498" t="s">
        <v>21985</v>
      </c>
      <c r="E1498" t="str">
        <f t="shared" si="47"/>
        <v>"subcoama industr. 312mm zincat 0.70mm":6.78,</v>
      </c>
    </row>
    <row r="1499" spans="1:5">
      <c r="A1499" s="500" t="s">
        <v>6926</v>
      </c>
      <c r="B1499" s="500" t="s">
        <v>5361</v>
      </c>
      <c r="C1499" t="str">
        <f t="shared" si="46"/>
        <v>$Subcoama industriala 417mm 8003 0.45mm$:9.62,</v>
      </c>
      <c r="D1499" t="s">
        <v>21986</v>
      </c>
      <c r="E1499" t="str">
        <f t="shared" si="47"/>
        <v>"subcoama industriala 417mm 8003 0.45mm":9.62,</v>
      </c>
    </row>
    <row r="1500" spans="1:5">
      <c r="A1500" s="500" t="s">
        <v>11120</v>
      </c>
      <c r="B1500" s="500" t="s">
        <v>5362</v>
      </c>
      <c r="C1500" t="str">
        <f t="shared" si="46"/>
        <v>$Subcoama industriala 417mm GDM 0.50mm$:9.74,</v>
      </c>
      <c r="D1500" t="s">
        <v>21987</v>
      </c>
      <c r="E1500" t="str">
        <f t="shared" si="47"/>
        <v>"subcoama industriala 417mm gdm 0.50mm":9.74,</v>
      </c>
    </row>
    <row r="1501" spans="1:5">
      <c r="A1501" s="500" t="s">
        <v>11121</v>
      </c>
      <c r="B1501" s="500" t="s">
        <v>5363</v>
      </c>
      <c r="C1501" t="str">
        <f t="shared" si="46"/>
        <v>$Subcoama industriala 417mm Lucios 0.40mm$:5.71,</v>
      </c>
      <c r="D1501" t="s">
        <v>21988</v>
      </c>
      <c r="E1501" t="str">
        <f t="shared" si="47"/>
        <v>"subcoama industriala 417mm lucios 0.40mm":5.71,</v>
      </c>
    </row>
    <row r="1502" spans="1:5">
      <c r="A1502" s="500" t="s">
        <v>11122</v>
      </c>
      <c r="B1502" s="500" t="s">
        <v>5364</v>
      </c>
      <c r="C1502" t="str">
        <f t="shared" si="46"/>
        <v>$Subcoama industriala 417mm Lucios 0.45mm$:6.66,</v>
      </c>
      <c r="D1502" t="s">
        <v>21989</v>
      </c>
      <c r="E1502" t="str">
        <f t="shared" si="47"/>
        <v>"subcoama industriala 417mm lucios 0.45mm":6.66,</v>
      </c>
    </row>
    <row r="1503" spans="1:5">
      <c r="A1503" s="500" t="s">
        <v>11066</v>
      </c>
      <c r="B1503" s="500" t="s">
        <v>5365</v>
      </c>
      <c r="C1503" t="str">
        <f t="shared" si="46"/>
        <v>$Subcoama industriala 417mm Lucios 0.50mm$:7.14,</v>
      </c>
      <c r="D1503" t="s">
        <v>21990</v>
      </c>
      <c r="E1503" t="str">
        <f t="shared" si="47"/>
        <v>"subcoama industriala 417mm lucios 0.50mm":7.14,</v>
      </c>
    </row>
    <row r="1504" spans="1:5">
      <c r="A1504" s="500" t="s">
        <v>11123</v>
      </c>
      <c r="B1504" s="500" t="s">
        <v>5366</v>
      </c>
      <c r="C1504" t="str">
        <f t="shared" si="46"/>
        <v>$Subcoama industriala 416mm lucios 0.60mm$:8.09,</v>
      </c>
      <c r="D1504" t="s">
        <v>21991</v>
      </c>
      <c r="E1504" t="str">
        <f t="shared" si="47"/>
        <v>"subcoama industriala 416mm lucios 0.60mm":8.09,</v>
      </c>
    </row>
    <row r="1505" spans="1:5">
      <c r="A1505" s="500" t="s">
        <v>11124</v>
      </c>
      <c r="B1505" s="500" t="s">
        <v>5367</v>
      </c>
      <c r="C1505" t="str">
        <f t="shared" si="46"/>
        <v>$Subcoama industriala 417mm Lucios 0.70mm$:9.84,</v>
      </c>
      <c r="D1505" t="s">
        <v>21992</v>
      </c>
      <c r="E1505" t="str">
        <f t="shared" si="47"/>
        <v>"subcoama industriala 417mm lucios 0.70mm":9.84,</v>
      </c>
    </row>
    <row r="1506" spans="1:5">
      <c r="A1506" s="500" t="s">
        <v>3831</v>
      </c>
      <c r="B1506" s="500" t="s">
        <v>5368</v>
      </c>
      <c r="C1506" t="str">
        <f t="shared" si="46"/>
        <v>$Sub coama Industr. 417mm Mat 0.40mm$:6.23,</v>
      </c>
      <c r="D1506" t="s">
        <v>21993</v>
      </c>
      <c r="E1506" t="str">
        <f t="shared" si="47"/>
        <v>"sub coama industr. 417mm mat 0.40mm":6.23,</v>
      </c>
    </row>
    <row r="1507" spans="1:5">
      <c r="A1507" s="500" t="s">
        <v>3894</v>
      </c>
      <c r="B1507" s="500" t="s">
        <v>5369</v>
      </c>
      <c r="C1507" t="str">
        <f t="shared" si="46"/>
        <v>$Subcoama industriala 417mm Mat 0.45mm$:7.12,</v>
      </c>
      <c r="D1507" t="s">
        <v>21994</v>
      </c>
      <c r="E1507" t="str">
        <f t="shared" si="47"/>
        <v>"subcoama industriala 417mm mat 0.45mm":7.12,</v>
      </c>
    </row>
    <row r="1508" spans="1:5">
      <c r="A1508" s="500" t="s">
        <v>3895</v>
      </c>
      <c r="B1508" s="500" t="s">
        <v>5370</v>
      </c>
      <c r="C1508" t="str">
        <f t="shared" si="46"/>
        <v>$Subcoama industriala 417mm Mat 0.50mm$:7.43,</v>
      </c>
      <c r="D1508" t="s">
        <v>21995</v>
      </c>
      <c r="E1508" t="str">
        <f t="shared" si="47"/>
        <v>"subcoama industriala 417mm mat 0.50mm":7.43,</v>
      </c>
    </row>
    <row r="1509" spans="1:5">
      <c r="A1509" s="500" t="s">
        <v>11125</v>
      </c>
      <c r="B1509" s="500" t="s">
        <v>5371</v>
      </c>
      <c r="C1509" t="str">
        <f t="shared" si="46"/>
        <v>$Subcoama industriala 417mm Mat 0.60mm$:8.42,</v>
      </c>
      <c r="D1509" t="s">
        <v>21996</v>
      </c>
      <c r="E1509" t="str">
        <f t="shared" si="47"/>
        <v>"subcoama industriala 417mm mat 0.60mm":8.42,</v>
      </c>
    </row>
    <row r="1510" spans="1:5">
      <c r="A1510" s="500" t="s">
        <v>11126</v>
      </c>
      <c r="B1510" s="500" t="s">
        <v>5372</v>
      </c>
      <c r="C1510" t="str">
        <f t="shared" si="46"/>
        <v>$Subcoama industriala 417mm Wood 0.45 mm$:9.64,</v>
      </c>
      <c r="D1510" t="s">
        <v>21997</v>
      </c>
      <c r="E1510" t="str">
        <f t="shared" si="47"/>
        <v>"subcoama industriala 417mm wood 0.45 mm":9.64,</v>
      </c>
    </row>
    <row r="1511" spans="1:5">
      <c r="A1511" s="500" t="s">
        <v>11120</v>
      </c>
      <c r="B1511" s="500" t="s">
        <v>7492</v>
      </c>
      <c r="C1511" t="str">
        <f t="shared" si="46"/>
        <v>$Subcoama indus. 417mm Wood 0.50mm$:9.74,</v>
      </c>
      <c r="D1511" t="s">
        <v>21998</v>
      </c>
      <c r="E1511" t="str">
        <f t="shared" si="47"/>
        <v>"subcoama indus. 417mm wood 0.50mm":9.74,</v>
      </c>
    </row>
    <row r="1512" spans="1:5">
      <c r="A1512" s="500" t="s">
        <v>6927</v>
      </c>
      <c r="B1512" s="500" t="s">
        <v>5373</v>
      </c>
      <c r="C1512" t="str">
        <f t="shared" si="46"/>
        <v>$Subcoama industriala 417mm Zincat 0.37mm$:4.69,</v>
      </c>
      <c r="D1512" t="s">
        <v>21999</v>
      </c>
      <c r="E1512" t="str">
        <f t="shared" si="47"/>
        <v>"subcoama industriala 417mm zincat 0.37mm":4.69,</v>
      </c>
    </row>
    <row r="1513" spans="1:5">
      <c r="A1513" s="500" t="s">
        <v>11127</v>
      </c>
      <c r="B1513" s="500" t="s">
        <v>5374</v>
      </c>
      <c r="C1513" t="str">
        <f t="shared" si="46"/>
        <v>$Subcoama industriala 417mm Zincat 0.40mm$:4.79,</v>
      </c>
      <c r="D1513" t="s">
        <v>22000</v>
      </c>
      <c r="E1513" t="str">
        <f t="shared" si="47"/>
        <v>"subcoama industriala 417mm zincat 0.40mm":4.79,</v>
      </c>
    </row>
    <row r="1514" spans="1:5">
      <c r="A1514" s="500" t="s">
        <v>11128</v>
      </c>
      <c r="B1514" s="500" t="s">
        <v>5375</v>
      </c>
      <c r="C1514" t="str">
        <f t="shared" si="46"/>
        <v>$Subcoama industriala 417mm Zincat 0.45mm$:5.99,</v>
      </c>
      <c r="D1514" t="s">
        <v>22001</v>
      </c>
      <c r="E1514" t="str">
        <f t="shared" si="47"/>
        <v>"subcoama industriala 417mm zincat 0.45mm":5.99,</v>
      </c>
    </row>
    <row r="1515" spans="1:5">
      <c r="A1515" s="500" t="s">
        <v>11129</v>
      </c>
      <c r="B1515" s="500" t="s">
        <v>5376</v>
      </c>
      <c r="C1515" t="str">
        <f t="shared" si="46"/>
        <v>$Subcoama industriala 417mm Zincat 0.50mm$:6.54,</v>
      </c>
      <c r="D1515" t="s">
        <v>22002</v>
      </c>
      <c r="E1515" t="str">
        <f t="shared" si="47"/>
        <v>"subcoama industriala 417mm zincat 0.50mm":6.54,</v>
      </c>
    </row>
    <row r="1516" spans="1:5">
      <c r="A1516" s="500" t="s">
        <v>11130</v>
      </c>
      <c r="B1516" s="500" t="s">
        <v>5377</v>
      </c>
      <c r="C1516" t="str">
        <f t="shared" si="46"/>
        <v>$Subcoama industriala 417mm Zincat 0.60mm$:7.84,</v>
      </c>
      <c r="D1516" t="s">
        <v>22003</v>
      </c>
      <c r="E1516" t="str">
        <f t="shared" si="47"/>
        <v>"subcoama industriala 417mm zincat 0.60mm":7.84,</v>
      </c>
    </row>
    <row r="1517" spans="1:5">
      <c r="A1517" s="500" t="s">
        <v>11131</v>
      </c>
      <c r="B1517" s="500" t="s">
        <v>5378</v>
      </c>
      <c r="C1517" t="str">
        <f t="shared" si="46"/>
        <v>$Subcoama industriala 417mm Zincat 0.70mm$:9.04,</v>
      </c>
      <c r="D1517" t="s">
        <v>22004</v>
      </c>
      <c r="E1517" t="str">
        <f t="shared" si="47"/>
        <v>"subcoama industriala 417mm zincat 0.70mm":9.04,</v>
      </c>
    </row>
    <row r="1518" spans="1:5">
      <c r="A1518" s="500" t="s">
        <v>11108</v>
      </c>
      <c r="B1518" s="500" t="s">
        <v>5379</v>
      </c>
      <c r="C1518" t="str">
        <f t="shared" si="46"/>
        <v>$Semicoama 312 mm Ral 8003 0.45mm$:7.22,</v>
      </c>
      <c r="D1518" t="s">
        <v>22005</v>
      </c>
      <c r="E1518" t="str">
        <f t="shared" si="47"/>
        <v>"semicoama 312 mm ral 8003 0.45mm":7.22,</v>
      </c>
    </row>
    <row r="1519" spans="1:5">
      <c r="A1519" s="500" t="s">
        <v>11109</v>
      </c>
      <c r="B1519" s="500" t="s">
        <v>5380</v>
      </c>
      <c r="C1519" t="str">
        <f t="shared" si="46"/>
        <v>$Semicoama 312 mm GDM 0.50mm$:7.31,</v>
      </c>
      <c r="D1519" t="s">
        <v>22006</v>
      </c>
      <c r="E1519" t="str">
        <f t="shared" si="47"/>
        <v>"semicoama 312 mm gdm 0.50mm":7.31,</v>
      </c>
    </row>
    <row r="1520" spans="1:5">
      <c r="A1520" s="500" t="s">
        <v>11103</v>
      </c>
      <c r="B1520" s="500" t="s">
        <v>5381</v>
      </c>
      <c r="C1520" t="str">
        <f t="shared" si="46"/>
        <v>$Semicoama 312 mm Lucios 0.40 mm$:4.28,</v>
      </c>
      <c r="D1520" t="s">
        <v>22007</v>
      </c>
      <c r="E1520" t="str">
        <f t="shared" si="47"/>
        <v>"semicoama 312 mm lucios 0.40 mm":4.28,</v>
      </c>
    </row>
    <row r="1521" spans="1:5">
      <c r="A1521" s="500" t="s">
        <v>11110</v>
      </c>
      <c r="B1521" s="500" t="s">
        <v>5382</v>
      </c>
      <c r="C1521" t="str">
        <f t="shared" si="46"/>
        <v>$Semicoama 312 mm Lucios 0.45 mm$:5.00,</v>
      </c>
      <c r="D1521" t="s">
        <v>22008</v>
      </c>
      <c r="E1521" t="str">
        <f t="shared" si="47"/>
        <v>"semicoama 312 mm lucios 0.45 mm":5.00,</v>
      </c>
    </row>
    <row r="1522" spans="1:5">
      <c r="A1522" s="500" t="s">
        <v>3859</v>
      </c>
      <c r="B1522" s="500" t="s">
        <v>5383</v>
      </c>
      <c r="C1522" t="str">
        <f t="shared" si="46"/>
        <v>$Semicoama 312 mm Lucios 0.50 mm$:5.36,</v>
      </c>
      <c r="D1522" t="s">
        <v>22009</v>
      </c>
      <c r="E1522" t="str">
        <f t="shared" si="47"/>
        <v>"semicoama 312 mm lucios 0.50 mm":5.36,</v>
      </c>
    </row>
    <row r="1523" spans="1:5">
      <c r="A1523" s="500" t="s">
        <v>6923</v>
      </c>
      <c r="B1523" s="500" t="s">
        <v>5384</v>
      </c>
      <c r="C1523" t="str">
        <f t="shared" si="46"/>
        <v>$Semicoama lucios 0.60mm$:6.07,</v>
      </c>
      <c r="D1523" t="s">
        <v>22010</v>
      </c>
      <c r="E1523" t="str">
        <f t="shared" si="47"/>
        <v>"semicoama lucios 0.60mm":6.07,</v>
      </c>
    </row>
    <row r="1524" spans="1:5">
      <c r="A1524" s="500" t="s">
        <v>11111</v>
      </c>
      <c r="B1524" s="500" t="s">
        <v>5385</v>
      </c>
      <c r="C1524" t="str">
        <f t="shared" si="46"/>
        <v>$Semicoama 312 mm Lucios 0.70 mm$:7.38,</v>
      </c>
      <c r="D1524" t="s">
        <v>22011</v>
      </c>
      <c r="E1524" t="str">
        <f t="shared" si="47"/>
        <v>"semicoama 312 mm lucios 0.70 mm":7.38,</v>
      </c>
    </row>
    <row r="1525" spans="1:5">
      <c r="A1525" s="500" t="s">
        <v>6924</v>
      </c>
      <c r="B1525" s="500" t="s">
        <v>5386</v>
      </c>
      <c r="C1525" t="str">
        <f t="shared" si="46"/>
        <v>$Semicoama 312mm Mat 0.40 mm$:4.67,</v>
      </c>
      <c r="D1525" t="s">
        <v>22012</v>
      </c>
      <c r="E1525" t="str">
        <f t="shared" si="47"/>
        <v>"semicoama 312mm mat 0.40 mm":4.67,</v>
      </c>
    </row>
    <row r="1526" spans="1:5">
      <c r="A1526" s="500" t="s">
        <v>11112</v>
      </c>
      <c r="B1526" s="500" t="s">
        <v>5387</v>
      </c>
      <c r="C1526" t="str">
        <f t="shared" si="46"/>
        <v>$Semicoama 312 mm Mat 0.45 mm$:5.34,</v>
      </c>
      <c r="D1526" t="s">
        <v>22013</v>
      </c>
      <c r="E1526" t="str">
        <f t="shared" si="47"/>
        <v>"semicoama 312 mm mat 0.45 mm":5.34,</v>
      </c>
    </row>
    <row r="1527" spans="1:5">
      <c r="A1527" s="500" t="s">
        <v>11113</v>
      </c>
      <c r="B1527" s="500" t="s">
        <v>5388</v>
      </c>
      <c r="C1527" t="str">
        <f t="shared" si="46"/>
        <v>$Semicoama 312 mm Mat 0.50 mm$:5.57,</v>
      </c>
      <c r="D1527" t="s">
        <v>22014</v>
      </c>
      <c r="E1527" t="str">
        <f t="shared" si="47"/>
        <v>"semicoama 312 mm mat 0.50 mm":5.57,</v>
      </c>
    </row>
    <row r="1528" spans="1:5">
      <c r="A1528" s="500" t="s">
        <v>11114</v>
      </c>
      <c r="B1528" s="500" t="s">
        <v>5389</v>
      </c>
      <c r="C1528" t="str">
        <f t="shared" si="46"/>
        <v>$Semicoama 312 mm Mat 0.60 mm$:6.32,</v>
      </c>
      <c r="D1528" t="s">
        <v>22015</v>
      </c>
      <c r="E1528" t="str">
        <f t="shared" si="47"/>
        <v>"semicoama 312 mm mat 0.60 mm":6.32,</v>
      </c>
    </row>
    <row r="1529" spans="1:5">
      <c r="A1529" s="500" t="s">
        <v>11115</v>
      </c>
      <c r="B1529" s="500" t="s">
        <v>5390</v>
      </c>
      <c r="C1529" t="str">
        <f t="shared" si="46"/>
        <v>$Semicoama 312mm Wood 0.45mm$:7.23,</v>
      </c>
      <c r="D1529" t="s">
        <v>22016</v>
      </c>
      <c r="E1529" t="str">
        <f t="shared" si="47"/>
        <v>"semicoama 312mm wood 0.45mm":7.23,</v>
      </c>
    </row>
    <row r="1530" spans="1:5">
      <c r="A1530" s="500" t="s">
        <v>11109</v>
      </c>
      <c r="B1530" s="500" t="s">
        <v>7494</v>
      </c>
      <c r="C1530" t="str">
        <f t="shared" si="46"/>
        <v>$Semicoama 312mm Wood 0.50mm$:7.31,</v>
      </c>
      <c r="D1530" t="s">
        <v>22017</v>
      </c>
      <c r="E1530" t="str">
        <f t="shared" si="47"/>
        <v>"semicoama 312mm wood 0.50mm":7.31,</v>
      </c>
    </row>
    <row r="1531" spans="1:5">
      <c r="A1531" s="500" t="s">
        <v>11116</v>
      </c>
      <c r="B1531" s="500" t="s">
        <v>5391</v>
      </c>
      <c r="C1531" t="str">
        <f t="shared" si="46"/>
        <v>$Semicoama 312 mm Zincat 0.37 mm$:3.52,</v>
      </c>
      <c r="D1531" t="s">
        <v>22018</v>
      </c>
      <c r="E1531" t="str">
        <f t="shared" si="47"/>
        <v>"semicoama 312 mm zincat 0.37 mm":3.52,</v>
      </c>
    </row>
    <row r="1532" spans="1:5">
      <c r="A1532" s="500" t="s">
        <v>11105</v>
      </c>
      <c r="B1532" s="500" t="s">
        <v>5392</v>
      </c>
      <c r="C1532" t="str">
        <f t="shared" si="46"/>
        <v>$Semicoama 312 mm Zincat 0.40 mm$:3.59,</v>
      </c>
      <c r="D1532" t="s">
        <v>22019</v>
      </c>
      <c r="E1532" t="str">
        <f t="shared" si="47"/>
        <v>"semicoama 312 mm zincat 0.40 mm":3.59,</v>
      </c>
    </row>
    <row r="1533" spans="1:5">
      <c r="A1533" s="500" t="s">
        <v>11117</v>
      </c>
      <c r="B1533" s="500" t="s">
        <v>5393</v>
      </c>
      <c r="C1533" t="str">
        <f t="shared" si="46"/>
        <v>$Semicoama 312 mm Zincat 0.45 mm$:4.49,</v>
      </c>
      <c r="D1533" t="s">
        <v>22020</v>
      </c>
      <c r="E1533" t="str">
        <f t="shared" si="47"/>
        <v>"semicoama 312 mm zincat 0.45 mm":4.49,</v>
      </c>
    </row>
    <row r="1534" spans="1:5">
      <c r="A1534" s="500" t="s">
        <v>3893</v>
      </c>
      <c r="B1534" s="500" t="s">
        <v>5394</v>
      </c>
      <c r="C1534" t="str">
        <f t="shared" si="46"/>
        <v>$Semicoama 312 mm Zincat 0.50 mm$:4.91,</v>
      </c>
      <c r="D1534" t="s">
        <v>22021</v>
      </c>
      <c r="E1534" t="str">
        <f t="shared" si="47"/>
        <v>"semicoama 312 mm zincat 0.50 mm":4.91,</v>
      </c>
    </row>
    <row r="1535" spans="1:5">
      <c r="A1535" s="500" t="s">
        <v>11118</v>
      </c>
      <c r="B1535" s="500" t="s">
        <v>5395</v>
      </c>
      <c r="C1535" t="str">
        <f t="shared" si="46"/>
        <v>$Semicoama 312 mm Zincat 0.60 mm$:5.88,</v>
      </c>
      <c r="D1535" t="s">
        <v>22022</v>
      </c>
      <c r="E1535" t="str">
        <f t="shared" si="47"/>
        <v>"semicoama 312 mm zincat 0.60 mm":5.88,</v>
      </c>
    </row>
    <row r="1536" spans="1:5">
      <c r="A1536" s="500" t="s">
        <v>11119</v>
      </c>
      <c r="B1536" s="500" t="s">
        <v>5396</v>
      </c>
      <c r="C1536" t="str">
        <f t="shared" si="46"/>
        <v>$Semicoama 312 mm Zincat 0.70 mm$:6.78,</v>
      </c>
      <c r="D1536" t="s">
        <v>22023</v>
      </c>
      <c r="E1536" t="str">
        <f t="shared" si="47"/>
        <v>"semicoama 312 mm zincat 0.70 mm":6.78,</v>
      </c>
    </row>
    <row r="1537" spans="1:5">
      <c r="A1537" s="500" t="s">
        <v>11193</v>
      </c>
      <c r="B1537" s="500" t="s">
        <v>5397</v>
      </c>
      <c r="C1537" t="str">
        <f t="shared" si="46"/>
        <v>$Acc. special 0-50mm Ral 8003 0.45mm$:1.30,</v>
      </c>
      <c r="D1537" t="s">
        <v>22024</v>
      </c>
      <c r="E1537" t="str">
        <f t="shared" si="47"/>
        <v>"acc. special 0-50mm ral 8003 0.45mm":1.30,</v>
      </c>
    </row>
    <row r="1538" spans="1:5">
      <c r="A1538" s="500" t="s">
        <v>11194</v>
      </c>
      <c r="B1538" s="500" t="s">
        <v>7815</v>
      </c>
      <c r="C1538" t="str">
        <f t="shared" ref="C1538:C1601" si="48">CONCATENATE("$",B1538,"$",":",A1538,",")</f>
        <v>$Accesoriu special D01 DPL 0.50mm$:1.06,</v>
      </c>
      <c r="D1538" t="s">
        <v>22025</v>
      </c>
      <c r="E1538" t="str">
        <f t="shared" ref="E1538:E1601" si="49">LOWER(D1538)</f>
        <v>"accesoriu special d01 dpl 0.50mm":1.06,</v>
      </c>
    </row>
    <row r="1539" spans="1:5">
      <c r="A1539" s="500" t="s">
        <v>3850</v>
      </c>
      <c r="B1539" s="500" t="s">
        <v>5398</v>
      </c>
      <c r="C1539" t="str">
        <f t="shared" si="48"/>
        <v>$Accesorii Speciale D01 dubluvopsite 0.60$:1.58,</v>
      </c>
      <c r="D1539" t="s">
        <v>22026</v>
      </c>
      <c r="E1539" t="str">
        <f t="shared" si="49"/>
        <v>"accesorii speciale d01 dubluvopsite 0.60":1.58,</v>
      </c>
    </row>
    <row r="1540" spans="1:5">
      <c r="A1540" s="500" t="s">
        <v>2929</v>
      </c>
      <c r="B1540" s="500" t="s">
        <v>7817</v>
      </c>
      <c r="C1540" t="str">
        <f t="shared" si="48"/>
        <v>$Accesoriu special D01 DPM 0.50mm$:1.10,</v>
      </c>
      <c r="D1540" t="s">
        <v>22027</v>
      </c>
      <c r="E1540" t="str">
        <f t="shared" si="49"/>
        <v>"accesoriu special d01 dpm 0.50mm":1.10,</v>
      </c>
    </row>
    <row r="1541" spans="1:5">
      <c r="A1541" s="500" t="s">
        <v>11159</v>
      </c>
      <c r="B1541" s="500" t="s">
        <v>5399</v>
      </c>
      <c r="C1541" t="str">
        <f t="shared" si="48"/>
        <v>$Accesoriu special dublu vopsit MAT 0.60$:2.25,</v>
      </c>
      <c r="D1541" t="s">
        <v>22028</v>
      </c>
      <c r="E1541" t="str">
        <f t="shared" si="49"/>
        <v>"accesoriu special dublu vopsit mat 0.60":2.25,</v>
      </c>
    </row>
    <row r="1542" spans="1:5">
      <c r="A1542" s="500" t="s">
        <v>11195</v>
      </c>
      <c r="B1542" s="500" t="s">
        <v>5400</v>
      </c>
      <c r="C1542" t="str">
        <f t="shared" si="48"/>
        <v>$Accesoriu special 0-50mm GDM 0.50mm$:1.31,</v>
      </c>
      <c r="D1542" t="s">
        <v>22029</v>
      </c>
      <c r="E1542" t="str">
        <f t="shared" si="49"/>
        <v>"accesoriu special 0-50mm gdm 0.50mm":1.31,</v>
      </c>
    </row>
    <row r="1543" spans="1:5">
      <c r="A1543" s="500" t="s">
        <v>11196</v>
      </c>
      <c r="B1543" s="500" t="s">
        <v>5401</v>
      </c>
      <c r="C1543" t="str">
        <f t="shared" si="48"/>
        <v>$Accesoriu special 0-50mm Luc 0.40mm$:0.77,</v>
      </c>
      <c r="D1543" t="s">
        <v>22030</v>
      </c>
      <c r="E1543" t="str">
        <f t="shared" si="49"/>
        <v>"accesoriu special 0-50mm luc 0.40mm":0.77,</v>
      </c>
    </row>
    <row r="1544" spans="1:5">
      <c r="A1544" s="500" t="s">
        <v>1077</v>
      </c>
      <c r="B1544" s="500" t="s">
        <v>5402</v>
      </c>
      <c r="C1544" t="str">
        <f t="shared" si="48"/>
        <v>$Accesoriu special 0-50mm Luc 0.45mm$:0.90,</v>
      </c>
      <c r="D1544" t="s">
        <v>22031</v>
      </c>
      <c r="E1544" t="str">
        <f t="shared" si="49"/>
        <v>"accesoriu special 0-50mm luc 0.45mm":0.90,</v>
      </c>
    </row>
    <row r="1545" spans="1:5">
      <c r="A1545" s="500" t="s">
        <v>11197</v>
      </c>
      <c r="B1545" s="500" t="s">
        <v>5403</v>
      </c>
      <c r="C1545" t="str">
        <f t="shared" si="48"/>
        <v>$Accesoriu special 0-50mm Luc 0.50mm$:0.96,</v>
      </c>
      <c r="D1545" t="s">
        <v>22032</v>
      </c>
      <c r="E1545" t="str">
        <f t="shared" si="49"/>
        <v>"accesoriu special 0-50mm luc 0.50mm":0.96,</v>
      </c>
    </row>
    <row r="1546" spans="1:5">
      <c r="A1546" s="500" t="s">
        <v>11198</v>
      </c>
      <c r="B1546" s="500" t="s">
        <v>5404</v>
      </c>
      <c r="C1546" t="str">
        <f t="shared" si="48"/>
        <v>$Accesorii speciale D01 lucios 0.60mm$:1.09,</v>
      </c>
      <c r="D1546" t="s">
        <v>22033</v>
      </c>
      <c r="E1546" t="str">
        <f t="shared" si="49"/>
        <v>"accesorii speciale d01 lucios 0.60mm":1.09,</v>
      </c>
    </row>
    <row r="1547" spans="1:5">
      <c r="A1547" s="500" t="s">
        <v>11180</v>
      </c>
      <c r="B1547" s="500" t="s">
        <v>5405</v>
      </c>
      <c r="C1547" t="str">
        <f t="shared" si="48"/>
        <v>$Accesoriu special 0-50mm Luc 0.70mm$:1.33,</v>
      </c>
      <c r="D1547" t="s">
        <v>22034</v>
      </c>
      <c r="E1547" t="str">
        <f t="shared" si="49"/>
        <v>"accesoriu special 0-50mm luc 0.70mm":1.33,</v>
      </c>
    </row>
    <row r="1548" spans="1:5">
      <c r="A1548" s="500" t="s">
        <v>11199</v>
      </c>
      <c r="B1548" s="500" t="s">
        <v>5406</v>
      </c>
      <c r="C1548" t="str">
        <f t="shared" si="48"/>
        <v>$ACCES.SP. MAT 0.40 mm 0-50mm$:0.84,</v>
      </c>
      <c r="D1548" t="s">
        <v>22035</v>
      </c>
      <c r="E1548" t="str">
        <f t="shared" si="49"/>
        <v>"acces.sp. mat 0.40 mm 0-50mm":0.84,</v>
      </c>
    </row>
    <row r="1549" spans="1:5">
      <c r="A1549" s="500" t="s">
        <v>11197</v>
      </c>
      <c r="B1549" s="500" t="s">
        <v>5407</v>
      </c>
      <c r="C1549" t="str">
        <f t="shared" si="48"/>
        <v>$Accesoriu special 0-50mm Mat 0.45mm$:0.96,</v>
      </c>
      <c r="D1549" t="s">
        <v>22036</v>
      </c>
      <c r="E1549" t="str">
        <f t="shared" si="49"/>
        <v>"accesoriu special 0-50mm mat 0.45mm":0.96,</v>
      </c>
    </row>
    <row r="1550" spans="1:5">
      <c r="A1550" s="500" t="s">
        <v>3846</v>
      </c>
      <c r="B1550" s="500" t="s">
        <v>5408</v>
      </c>
      <c r="C1550" t="str">
        <f t="shared" si="48"/>
        <v>$Accesoriu special 0-50mm Mat 0.50mm$:1.00,</v>
      </c>
      <c r="D1550" t="s">
        <v>22037</v>
      </c>
      <c r="E1550" t="str">
        <f t="shared" si="49"/>
        <v>"accesoriu special 0-50mm mat 0.50mm":1.00,</v>
      </c>
    </row>
    <row r="1551" spans="1:5">
      <c r="A1551" s="500" t="s">
        <v>3849</v>
      </c>
      <c r="B1551" s="500" t="s">
        <v>5409</v>
      </c>
      <c r="C1551" t="str">
        <f t="shared" si="48"/>
        <v>$Accesoriu special 0-50mm Mat 0.60mm$:1.14,</v>
      </c>
      <c r="D1551" t="s">
        <v>22038</v>
      </c>
      <c r="E1551" t="str">
        <f t="shared" si="49"/>
        <v>"accesoriu special 0-50mm mat 0.60mm":1.14,</v>
      </c>
    </row>
    <row r="1552" spans="1:5">
      <c r="A1552" s="500" t="s">
        <v>11200</v>
      </c>
      <c r="B1552" s="500" t="s">
        <v>7819</v>
      </c>
      <c r="C1552" t="str">
        <f t="shared" si="48"/>
        <v>$Accesoriu Special Magnelis 0.50MM D01$:1.05,</v>
      </c>
      <c r="D1552" t="s">
        <v>22039</v>
      </c>
      <c r="E1552" t="str">
        <f t="shared" si="49"/>
        <v>"accesoriu special magnelis 0.50mm d01":1.05,</v>
      </c>
    </row>
    <row r="1553" spans="1:5">
      <c r="A1553" s="500" t="s">
        <v>11193</v>
      </c>
      <c r="B1553" s="500" t="s">
        <v>11019</v>
      </c>
      <c r="C1553" t="str">
        <f t="shared" si="48"/>
        <v>$Accesoriu special 0-50mm WOD 0.45mm$:1.30,</v>
      </c>
      <c r="D1553" t="s">
        <v>22040</v>
      </c>
      <c r="E1553" t="str">
        <f t="shared" si="49"/>
        <v>"accesoriu special 0-50mm wod 0.45mm":1.30,</v>
      </c>
    </row>
    <row r="1554" spans="1:5">
      <c r="A1554" s="500" t="s">
        <v>11195</v>
      </c>
      <c r="B1554" s="500" t="s">
        <v>7496</v>
      </c>
      <c r="C1554" t="str">
        <f t="shared" si="48"/>
        <v>$Accesoriu special D01 Wood 0.50MM$:1.31,</v>
      </c>
      <c r="D1554" t="s">
        <v>22041</v>
      </c>
      <c r="E1554" t="str">
        <f t="shared" si="49"/>
        <v>"accesoriu special d01 wood 0.50mm":1.31,</v>
      </c>
    </row>
    <row r="1555" spans="1:5">
      <c r="A1555" s="500" t="s">
        <v>11054</v>
      </c>
      <c r="B1555" s="500" t="s">
        <v>5410</v>
      </c>
      <c r="C1555" t="str">
        <f t="shared" si="48"/>
        <v>$Accesoriu special 0-50mm ZNC 0.37mm$:0.63,</v>
      </c>
      <c r="D1555" t="s">
        <v>22042</v>
      </c>
      <c r="E1555" t="str">
        <f t="shared" si="49"/>
        <v>"accesoriu special 0-50mm znc 0.37mm":0.63,</v>
      </c>
    </row>
    <row r="1556" spans="1:5">
      <c r="A1556" s="500" t="s">
        <v>11183</v>
      </c>
      <c r="B1556" s="500" t="s">
        <v>5411</v>
      </c>
      <c r="C1556" t="str">
        <f t="shared" si="48"/>
        <v>$Accesoriu special 0-50mm ZNC 0.40mm$:0.65,</v>
      </c>
      <c r="D1556" t="s">
        <v>22043</v>
      </c>
      <c r="E1556" t="str">
        <f t="shared" si="49"/>
        <v>"accesoriu special 0-50mm znc 0.40mm":0.65,</v>
      </c>
    </row>
    <row r="1557" spans="1:5">
      <c r="A1557" s="500" t="s">
        <v>6942</v>
      </c>
      <c r="B1557" s="500" t="s">
        <v>5412</v>
      </c>
      <c r="C1557" t="str">
        <f t="shared" si="48"/>
        <v>$Accesoriu special 0-50mm ZNC 0.45mm$:0.81,</v>
      </c>
      <c r="D1557" t="s">
        <v>22044</v>
      </c>
      <c r="E1557" t="str">
        <f t="shared" si="49"/>
        <v>"accesoriu special 0-50mm znc 0.45mm":0.81,</v>
      </c>
    </row>
    <row r="1558" spans="1:5">
      <c r="A1558" s="500" t="s">
        <v>2969</v>
      </c>
      <c r="B1558" s="500" t="s">
        <v>5413</v>
      </c>
      <c r="C1558" t="str">
        <f t="shared" si="48"/>
        <v>$Accesoriu special 0-50mm ZNC 0.50mm$:0.88,</v>
      </c>
      <c r="D1558" t="s">
        <v>22045</v>
      </c>
      <c r="E1558" t="str">
        <f t="shared" si="49"/>
        <v>"accesoriu special 0-50mm znc 0.50mm":0.88,</v>
      </c>
    </row>
    <row r="1559" spans="1:5">
      <c r="A1559" s="500" t="s">
        <v>11194</v>
      </c>
      <c r="B1559" s="500" t="s">
        <v>5414</v>
      </c>
      <c r="C1559" t="str">
        <f t="shared" si="48"/>
        <v>$Accesoriu special 0-50mm ZNC 0.60mm$:1.06,</v>
      </c>
      <c r="D1559" t="s">
        <v>22046</v>
      </c>
      <c r="E1559" t="str">
        <f t="shared" si="49"/>
        <v>"accesoriu special 0-50mm znc 0.60mm":1.06,</v>
      </c>
    </row>
    <row r="1560" spans="1:5">
      <c r="A1560" s="500" t="s">
        <v>11201</v>
      </c>
      <c r="B1560" s="500" t="s">
        <v>5415</v>
      </c>
      <c r="C1560" t="str">
        <f t="shared" si="48"/>
        <v>$Accesoriu special 0-50mm ZNC 0.70mm$:1.22,</v>
      </c>
      <c r="D1560" t="s">
        <v>22047</v>
      </c>
      <c r="E1560" t="str">
        <f t="shared" si="49"/>
        <v>"accesoriu special 0-50mm znc 0.70mm":1.22,</v>
      </c>
    </row>
    <row r="1561" spans="1:5">
      <c r="A1561" s="500" t="s">
        <v>3835</v>
      </c>
      <c r="B1561" s="500" t="s">
        <v>5416</v>
      </c>
      <c r="C1561" t="str">
        <f t="shared" si="48"/>
        <v>$Acc. special 51-100mm Ral 8003 0.45mm$:2.60,</v>
      </c>
      <c r="D1561" t="s">
        <v>22048</v>
      </c>
      <c r="E1561" t="str">
        <f t="shared" si="49"/>
        <v>"acc. special 51-100mm ral 8003 0.45mm":2.60,</v>
      </c>
    </row>
    <row r="1562" spans="1:5">
      <c r="A1562" s="500" t="s">
        <v>3672</v>
      </c>
      <c r="B1562" s="500" t="s">
        <v>7821</v>
      </c>
      <c r="C1562" t="str">
        <f t="shared" si="48"/>
        <v>$Accesoriu special D02 DPL 0.50mm$:2.12,</v>
      </c>
      <c r="D1562" t="s">
        <v>22049</v>
      </c>
      <c r="E1562" t="str">
        <f t="shared" si="49"/>
        <v>"accesoriu special d02 dpl 0.50mm":2.12,</v>
      </c>
    </row>
    <row r="1563" spans="1:5">
      <c r="A1563" s="500" t="s">
        <v>2943</v>
      </c>
      <c r="B1563" s="500" t="s">
        <v>5417</v>
      </c>
      <c r="C1563" t="str">
        <f t="shared" si="48"/>
        <v>$Accesorii Speciale D02 dubluvopsite 0.60$:3.16,</v>
      </c>
      <c r="D1563" t="s">
        <v>22050</v>
      </c>
      <c r="E1563" t="str">
        <f t="shared" si="49"/>
        <v>"accesorii speciale d02 dubluvopsite 0.60":3.16,</v>
      </c>
    </row>
    <row r="1564" spans="1:5">
      <c r="A1564" s="500" t="s">
        <v>3913</v>
      </c>
      <c r="B1564" s="500" t="s">
        <v>7823</v>
      </c>
      <c r="C1564" t="str">
        <f t="shared" si="48"/>
        <v>$Accesoriu special D02 DPM 0.50mm$:2.21,</v>
      </c>
      <c r="D1564" t="s">
        <v>22051</v>
      </c>
      <c r="E1564" t="str">
        <f t="shared" si="49"/>
        <v>"accesoriu special d02 dpm 0.50mm":2.21,</v>
      </c>
    </row>
    <row r="1565" spans="1:5">
      <c r="A1565" s="500" t="s">
        <v>3834</v>
      </c>
      <c r="B1565" s="500" t="s">
        <v>5418</v>
      </c>
      <c r="C1565" t="str">
        <f t="shared" si="48"/>
        <v>$Accesoriu special DPM 0.60MM D02$:4.51,</v>
      </c>
      <c r="D1565" t="s">
        <v>22052</v>
      </c>
      <c r="E1565" t="str">
        <f t="shared" si="49"/>
        <v>"accesoriu special dpm 0.60mm d02":4.51,</v>
      </c>
    </row>
    <row r="1566" spans="1:5">
      <c r="A1566" s="500" t="s">
        <v>11209</v>
      </c>
      <c r="B1566" s="500" t="s">
        <v>5419</v>
      </c>
      <c r="C1566" t="str">
        <f t="shared" si="48"/>
        <v>$Accesoriu special 51-100mm GDM 0.50mm$:2.63,</v>
      </c>
      <c r="D1566" t="s">
        <v>22053</v>
      </c>
      <c r="E1566" t="str">
        <f t="shared" si="49"/>
        <v>"accesoriu special 51-100mm gdm 0.50mm":2.63,</v>
      </c>
    </row>
    <row r="1567" spans="1:5">
      <c r="A1567" s="500" t="s">
        <v>6945</v>
      </c>
      <c r="B1567" s="500" t="s">
        <v>5420</v>
      </c>
      <c r="C1567" t="str">
        <f t="shared" si="48"/>
        <v>$Accesoriu special 51-100mm Luc 0.40mm$:1.54,</v>
      </c>
      <c r="D1567" t="s">
        <v>22054</v>
      </c>
      <c r="E1567" t="str">
        <f t="shared" si="49"/>
        <v>"accesoriu special 51-100mm luc 0.40mm":1.54,</v>
      </c>
    </row>
    <row r="1568" spans="1:5">
      <c r="A1568" s="500" t="s">
        <v>3901</v>
      </c>
      <c r="B1568" s="500" t="s">
        <v>5421</v>
      </c>
      <c r="C1568" t="str">
        <f t="shared" si="48"/>
        <v>$Accesoriu special 51-100mm Luc 0.45mm$:1.80,</v>
      </c>
      <c r="D1568" t="s">
        <v>22055</v>
      </c>
      <c r="E1568" t="str">
        <f t="shared" si="49"/>
        <v>"accesoriu special 51-100mm luc 0.45mm":1.80,</v>
      </c>
    </row>
    <row r="1569" spans="1:5">
      <c r="A1569" s="500" t="s">
        <v>11182</v>
      </c>
      <c r="B1569" s="500" t="s">
        <v>5422</v>
      </c>
      <c r="C1569" t="str">
        <f t="shared" si="48"/>
        <v>$Accesoriu special 51-100mm Luc 0.50mm$:1.93,</v>
      </c>
      <c r="D1569" t="s">
        <v>22056</v>
      </c>
      <c r="E1569" t="str">
        <f t="shared" si="49"/>
        <v>"accesoriu special 51-100mm luc 0.50mm":1.93,</v>
      </c>
    </row>
    <row r="1570" spans="1:5">
      <c r="A1570" s="500" t="s">
        <v>11053</v>
      </c>
      <c r="B1570" s="500" t="s">
        <v>5423</v>
      </c>
      <c r="C1570" t="str">
        <f t="shared" si="48"/>
        <v>$Accesorii speciale D02 lucios 0.60mm$:2.18,</v>
      </c>
      <c r="D1570" t="s">
        <v>22057</v>
      </c>
      <c r="E1570" t="str">
        <f t="shared" si="49"/>
        <v>"accesorii speciale d02 lucios 0.60mm":2.18,</v>
      </c>
    </row>
    <row r="1571" spans="1:5">
      <c r="A1571" s="500" t="s">
        <v>11210</v>
      </c>
      <c r="B1571" s="500" t="s">
        <v>5424</v>
      </c>
      <c r="C1571" t="str">
        <f t="shared" si="48"/>
        <v>$Accesoriu special 51-100mm Luc 0.70mm$:2.66,</v>
      </c>
      <c r="D1571" t="s">
        <v>22058</v>
      </c>
      <c r="E1571" t="str">
        <f t="shared" si="49"/>
        <v>"accesoriu special 51-100mm luc 0.70mm":2.66,</v>
      </c>
    </row>
    <row r="1572" spans="1:5">
      <c r="A1572" s="500" t="s">
        <v>11181</v>
      </c>
      <c r="B1572" s="500" t="s">
        <v>5425</v>
      </c>
      <c r="C1572" t="str">
        <f t="shared" si="48"/>
        <v>$ACCES.SP. MAT 0.40 mm 51-100mm$:1.68,</v>
      </c>
      <c r="D1572" t="s">
        <v>22059</v>
      </c>
      <c r="E1572" t="str">
        <f t="shared" si="49"/>
        <v>"acces.sp. mat 0.40 mm 51-100mm":1.68,</v>
      </c>
    </row>
    <row r="1573" spans="1:5">
      <c r="A1573" s="500" t="s">
        <v>3842</v>
      </c>
      <c r="B1573" s="500" t="s">
        <v>5426</v>
      </c>
      <c r="C1573" t="str">
        <f t="shared" si="48"/>
        <v>$Accesoriu special 51-100mm Mat 0.45mm$:1.92,</v>
      </c>
      <c r="D1573" t="s">
        <v>22060</v>
      </c>
      <c r="E1573" t="str">
        <f t="shared" si="49"/>
        <v>"accesoriu special 51-100mm mat 0.45mm":1.92,</v>
      </c>
    </row>
    <row r="1574" spans="1:5">
      <c r="A1574" s="500" t="s">
        <v>11139</v>
      </c>
      <c r="B1574" s="500" t="s">
        <v>5427</v>
      </c>
      <c r="C1574" t="str">
        <f t="shared" si="48"/>
        <v>$Accesoriu special 51-100mm Mat 0.50mm$:2.01,</v>
      </c>
      <c r="D1574" t="s">
        <v>22061</v>
      </c>
      <c r="E1574" t="str">
        <f t="shared" si="49"/>
        <v>"accesoriu special 51-100mm mat 0.50mm":2.01,</v>
      </c>
    </row>
    <row r="1575" spans="1:5">
      <c r="A1575" s="500" t="s">
        <v>11211</v>
      </c>
      <c r="B1575" s="500" t="s">
        <v>5428</v>
      </c>
      <c r="C1575" t="str">
        <f t="shared" si="48"/>
        <v>$Accesoriu special 51-100mm Mat 0.60mm$:2.27,</v>
      </c>
      <c r="D1575" t="s">
        <v>22062</v>
      </c>
      <c r="E1575" t="str">
        <f t="shared" si="49"/>
        <v>"accesoriu special 51-100mm mat 0.60mm":2.27,</v>
      </c>
    </row>
    <row r="1576" spans="1:5">
      <c r="A1576" s="500" t="s">
        <v>11212</v>
      </c>
      <c r="B1576" s="500" t="s">
        <v>7825</v>
      </c>
      <c r="C1576" t="str">
        <f t="shared" si="48"/>
        <v>$Acesoriu Special D02 Magnelis 0.50$:2.09,</v>
      </c>
      <c r="D1576" t="s">
        <v>22063</v>
      </c>
      <c r="E1576" t="str">
        <f t="shared" si="49"/>
        <v>"acesoriu special d02 magnelis 0.50":2.09,</v>
      </c>
    </row>
    <row r="1577" spans="1:5">
      <c r="A1577" s="500" t="s">
        <v>3835</v>
      </c>
      <c r="B1577" s="500" t="s">
        <v>11020</v>
      </c>
      <c r="C1577" t="str">
        <f t="shared" si="48"/>
        <v>$Accesoriu special 51-100mm WOD 0.45mm$:2.60,</v>
      </c>
      <c r="D1577" t="s">
        <v>22064</v>
      </c>
      <c r="E1577" t="str">
        <f t="shared" si="49"/>
        <v>"accesoriu special 51-100mm wod 0.45mm":2.60,</v>
      </c>
    </row>
    <row r="1578" spans="1:5">
      <c r="A1578" s="500" t="s">
        <v>11209</v>
      </c>
      <c r="B1578" s="500" t="s">
        <v>7498</v>
      </c>
      <c r="C1578" t="str">
        <f t="shared" si="48"/>
        <v>$Accesoriu special D02 Wood 0.50MM$:2.63,</v>
      </c>
      <c r="D1578" t="s">
        <v>22065</v>
      </c>
      <c r="E1578" t="str">
        <f t="shared" si="49"/>
        <v>"accesoriu special d02 wood 0.50mm":2.63,</v>
      </c>
    </row>
    <row r="1579" spans="1:5">
      <c r="A1579" s="500" t="s">
        <v>6946</v>
      </c>
      <c r="B1579" s="500" t="s">
        <v>5429</v>
      </c>
      <c r="C1579" t="str">
        <f t="shared" si="48"/>
        <v>$Accesoriu special 51-100mm ZNC 0.37mm$:1.27,</v>
      </c>
      <c r="D1579" t="s">
        <v>22066</v>
      </c>
      <c r="E1579" t="str">
        <f t="shared" si="49"/>
        <v>"accesoriu special 51-100mm znc 0.37mm":1.27,</v>
      </c>
    </row>
    <row r="1580" spans="1:5">
      <c r="A1580" s="500" t="s">
        <v>11213</v>
      </c>
      <c r="B1580" s="500" t="s">
        <v>5430</v>
      </c>
      <c r="C1580" t="str">
        <f t="shared" si="48"/>
        <v>$Accesoriu special 51-100mm ZNC 0.40mm$:1.29,</v>
      </c>
      <c r="D1580" t="s">
        <v>22067</v>
      </c>
      <c r="E1580" t="str">
        <f t="shared" si="49"/>
        <v>"accesoriu special 51-100mm znc 0.40mm":1.29,</v>
      </c>
    </row>
    <row r="1581" spans="1:5">
      <c r="A1581" s="500" t="s">
        <v>3911</v>
      </c>
      <c r="B1581" s="500" t="s">
        <v>5431</v>
      </c>
      <c r="C1581" t="str">
        <f t="shared" si="48"/>
        <v>$Accesoriu special 51-100mm ZNC 0.45mm$:1.62,</v>
      </c>
      <c r="D1581" t="s">
        <v>22068</v>
      </c>
      <c r="E1581" t="str">
        <f t="shared" si="49"/>
        <v>"accesoriu special 51-100mm znc 0.45mm":1.62,</v>
      </c>
    </row>
    <row r="1582" spans="1:5">
      <c r="A1582" s="500" t="s">
        <v>6947</v>
      </c>
      <c r="B1582" s="500" t="s">
        <v>5432</v>
      </c>
      <c r="C1582" t="str">
        <f t="shared" si="48"/>
        <v>$Accesoriu special 51-100mm ZNC 0.50mm$:1.77,</v>
      </c>
      <c r="D1582" t="s">
        <v>22069</v>
      </c>
      <c r="E1582" t="str">
        <f t="shared" si="49"/>
        <v>"accesoriu special 51-100mm znc 0.50mm":1.77,</v>
      </c>
    </row>
    <row r="1583" spans="1:5">
      <c r="A1583" s="500" t="s">
        <v>3672</v>
      </c>
      <c r="B1583" s="500" t="s">
        <v>5433</v>
      </c>
      <c r="C1583" t="str">
        <f t="shared" si="48"/>
        <v>$Accesoriu special 51-100mm ZNC 0.60mm$:2.12,</v>
      </c>
      <c r="D1583" t="s">
        <v>22070</v>
      </c>
      <c r="E1583" t="str">
        <f t="shared" si="49"/>
        <v>"accesoriu special 51-100mm znc 0.60mm":2.12,</v>
      </c>
    </row>
    <row r="1584" spans="1:5">
      <c r="A1584" s="500" t="s">
        <v>6948</v>
      </c>
      <c r="B1584" s="500" t="s">
        <v>5434</v>
      </c>
      <c r="C1584" t="str">
        <f t="shared" si="48"/>
        <v>$Accesoriu special 51-100mm ZNC 0.70mm$:2.44,</v>
      </c>
      <c r="D1584" t="s">
        <v>22071</v>
      </c>
      <c r="E1584" t="str">
        <f t="shared" si="49"/>
        <v>"accesoriu special 51-100mm znc 0.70mm":2.44,</v>
      </c>
    </row>
    <row r="1585" spans="1:5">
      <c r="A1585" s="500" t="s">
        <v>3873</v>
      </c>
      <c r="B1585" s="500" t="s">
        <v>5435</v>
      </c>
      <c r="C1585" t="str">
        <f t="shared" si="48"/>
        <v>$Acc. special 101-150mm Ral 8003 0.45mm$:3.90,</v>
      </c>
      <c r="D1585" t="s">
        <v>22072</v>
      </c>
      <c r="E1585" t="str">
        <f t="shared" si="49"/>
        <v>"acc. special 101-150mm ral 8003 0.45mm":3.90,</v>
      </c>
    </row>
    <row r="1586" spans="1:5">
      <c r="A1586" s="500" t="s">
        <v>3851</v>
      </c>
      <c r="B1586" s="500" t="s">
        <v>7827</v>
      </c>
      <c r="C1586" t="str">
        <f t="shared" si="48"/>
        <v>$Accesoriu special D03 DPL 0.50mm$:3.18,</v>
      </c>
      <c r="D1586" t="s">
        <v>22073</v>
      </c>
      <c r="E1586" t="str">
        <f t="shared" si="49"/>
        <v>"accesoriu special d03 dpl 0.50mm":3.18,</v>
      </c>
    </row>
    <row r="1587" spans="1:5">
      <c r="A1587" s="500" t="s">
        <v>3830</v>
      </c>
      <c r="B1587" s="500" t="s">
        <v>5436</v>
      </c>
      <c r="C1587" t="str">
        <f t="shared" si="48"/>
        <v>$Accesorii Speciale D03 dubluvopsite 0.60$:4.74,</v>
      </c>
      <c r="D1587" t="s">
        <v>22074</v>
      </c>
      <c r="E1587" t="str">
        <f t="shared" si="49"/>
        <v>"accesorii speciale d03 dubluvopsite 0.60":4.74,</v>
      </c>
    </row>
    <row r="1588" spans="1:5">
      <c r="A1588" s="500" t="s">
        <v>7829</v>
      </c>
      <c r="B1588" s="500" t="s">
        <v>7830</v>
      </c>
      <c r="C1588" t="str">
        <f t="shared" si="48"/>
        <v>$Accesoriu special D03 DPM 0.50mm$:3.31,</v>
      </c>
      <c r="D1588" t="s">
        <v>22075</v>
      </c>
      <c r="E1588" t="str">
        <f t="shared" si="49"/>
        <v>"accesoriu special d03 dpm 0.50mm":3.31,</v>
      </c>
    </row>
    <row r="1589" spans="1:5">
      <c r="A1589" s="500" t="s">
        <v>3973</v>
      </c>
      <c r="B1589" s="500" t="s">
        <v>5437</v>
      </c>
      <c r="C1589" t="str">
        <f t="shared" si="48"/>
        <v>$Accesoriu special DPM 0.60MM D03$:6.76,</v>
      </c>
      <c r="D1589" t="s">
        <v>22076</v>
      </c>
      <c r="E1589" t="str">
        <f t="shared" si="49"/>
        <v>"accesoriu special dpm 0.60mm d03":6.76,</v>
      </c>
    </row>
    <row r="1590" spans="1:5">
      <c r="A1590" s="500" t="s">
        <v>11217</v>
      </c>
      <c r="B1590" s="500" t="s">
        <v>5438</v>
      </c>
      <c r="C1590" t="str">
        <f t="shared" si="48"/>
        <v>$Accesoriu special 101-150mm GDM 0.50mm$:3.94,</v>
      </c>
      <c r="D1590" t="s">
        <v>22077</v>
      </c>
      <c r="E1590" t="str">
        <f t="shared" si="49"/>
        <v>"accesoriu special 101-150mm gdm 0.50mm":3.94,</v>
      </c>
    </row>
    <row r="1591" spans="1:5">
      <c r="A1591" s="500" t="s">
        <v>3853</v>
      </c>
      <c r="B1591" s="500" t="s">
        <v>5439</v>
      </c>
      <c r="C1591" t="str">
        <f t="shared" si="48"/>
        <v>$Accesoriu special 101-150mm Luc 0.40mm$:2.31,</v>
      </c>
      <c r="D1591" t="s">
        <v>22078</v>
      </c>
      <c r="E1591" t="str">
        <f t="shared" si="49"/>
        <v>"accesoriu special 101-150mm luc 0.40mm":2.31,</v>
      </c>
    </row>
    <row r="1592" spans="1:5">
      <c r="A1592" s="500" t="s">
        <v>3914</v>
      </c>
      <c r="B1592" s="500" t="s">
        <v>5440</v>
      </c>
      <c r="C1592" t="str">
        <f t="shared" si="48"/>
        <v>$Accesoriu special 101-150mm Luc 0.45mm$:2.70,</v>
      </c>
      <c r="D1592" t="s">
        <v>22079</v>
      </c>
      <c r="E1592" t="str">
        <f t="shared" si="49"/>
        <v>"accesoriu special 101-150mm luc 0.45mm":2.70,</v>
      </c>
    </row>
    <row r="1593" spans="1:5">
      <c r="A1593" s="500" t="s">
        <v>11218</v>
      </c>
      <c r="B1593" s="500" t="s">
        <v>5441</v>
      </c>
      <c r="C1593" t="str">
        <f t="shared" si="48"/>
        <v>$Accesoriu special 101-150mm Luc 0.50mm$:2.89,</v>
      </c>
      <c r="D1593" t="s">
        <v>22080</v>
      </c>
      <c r="E1593" t="str">
        <f t="shared" si="49"/>
        <v>"accesoriu special 101-150mm luc 0.50mm":2.89,</v>
      </c>
    </row>
    <row r="1594" spans="1:5">
      <c r="A1594" s="500" t="s">
        <v>11085</v>
      </c>
      <c r="B1594" s="500" t="s">
        <v>5442</v>
      </c>
      <c r="C1594" t="str">
        <f t="shared" si="48"/>
        <v>$Accesorii speciale D03 lucios 0.60mm$:3.28,</v>
      </c>
      <c r="D1594" t="s">
        <v>22081</v>
      </c>
      <c r="E1594" t="str">
        <f t="shared" si="49"/>
        <v>"accesorii speciale d03 lucios 0.60mm":3.28,</v>
      </c>
    </row>
    <row r="1595" spans="1:5">
      <c r="A1595" s="500" t="s">
        <v>11219</v>
      </c>
      <c r="B1595" s="500" t="s">
        <v>5443</v>
      </c>
      <c r="C1595" t="str">
        <f t="shared" si="48"/>
        <v>$Accesoriu special 101-150mm Luc 0.70mm$:3.99,</v>
      </c>
      <c r="D1595" t="s">
        <v>22082</v>
      </c>
      <c r="E1595" t="str">
        <f t="shared" si="49"/>
        <v>"accesoriu special 101-150mm luc 0.70mm":3.99,</v>
      </c>
    </row>
    <row r="1596" spans="1:5">
      <c r="A1596" s="500" t="s">
        <v>11059</v>
      </c>
      <c r="B1596" s="500" t="s">
        <v>5444</v>
      </c>
      <c r="C1596" t="str">
        <f t="shared" si="48"/>
        <v>$ACCES.SP. MAT 0.40 mm 101-150mm$:2.52,</v>
      </c>
      <c r="D1596" t="s">
        <v>22083</v>
      </c>
      <c r="E1596" t="str">
        <f t="shared" si="49"/>
        <v>"acces.sp. mat 0.40 mm 101-150mm":2.52,</v>
      </c>
    </row>
    <row r="1597" spans="1:5">
      <c r="A1597" s="500" t="s">
        <v>3915</v>
      </c>
      <c r="B1597" s="500" t="s">
        <v>5445</v>
      </c>
      <c r="C1597" t="str">
        <f t="shared" si="48"/>
        <v>$Accesoriu special 101-150mm Mat 0.45mm$:2.88,</v>
      </c>
      <c r="D1597" t="s">
        <v>22084</v>
      </c>
      <c r="E1597" t="str">
        <f t="shared" si="49"/>
        <v>"accesoriu special 101-150mm mat 0.45mm":2.88,</v>
      </c>
    </row>
    <row r="1598" spans="1:5">
      <c r="A1598" s="500" t="s">
        <v>6952</v>
      </c>
      <c r="B1598" s="500" t="s">
        <v>5446</v>
      </c>
      <c r="C1598" t="str">
        <f t="shared" si="48"/>
        <v>$Accesoriu special 101-150mm Mat 0.50mm$:3.01,</v>
      </c>
      <c r="D1598" t="s">
        <v>22085</v>
      </c>
      <c r="E1598" t="str">
        <f t="shared" si="49"/>
        <v>"accesoriu special 101-150mm mat 0.50mm":3.01,</v>
      </c>
    </row>
    <row r="1599" spans="1:5">
      <c r="A1599" s="500" t="s">
        <v>11082</v>
      </c>
      <c r="B1599" s="500" t="s">
        <v>5447</v>
      </c>
      <c r="C1599" t="str">
        <f t="shared" si="48"/>
        <v>$Accesoriu special 101-150mm Mat 0.60mm$:3.41,</v>
      </c>
      <c r="D1599" t="s">
        <v>22086</v>
      </c>
      <c r="E1599" t="str">
        <f t="shared" si="49"/>
        <v>"accesoriu special 101-150mm mat 0.60mm":3.41,</v>
      </c>
    </row>
    <row r="1600" spans="1:5">
      <c r="A1600" s="500" t="s">
        <v>11060</v>
      </c>
      <c r="B1600" s="500" t="s">
        <v>7832</v>
      </c>
      <c r="C1600" t="str">
        <f t="shared" si="48"/>
        <v>$Accesoriu Special Magnelis 0.50MM D03$:3.14,</v>
      </c>
      <c r="D1600" t="s">
        <v>22087</v>
      </c>
      <c r="E1600" t="str">
        <f t="shared" si="49"/>
        <v>"accesoriu special magnelis 0.50mm d03":3.14,</v>
      </c>
    </row>
    <row r="1601" spans="1:5">
      <c r="A1601" s="500" t="s">
        <v>3873</v>
      </c>
      <c r="B1601" s="500" t="s">
        <v>11021</v>
      </c>
      <c r="C1601" t="str">
        <f t="shared" si="48"/>
        <v>$Accesoriu special 101-150mm WOD 0.45mm$:3.90,</v>
      </c>
      <c r="D1601" t="s">
        <v>22088</v>
      </c>
      <c r="E1601" t="str">
        <f t="shared" si="49"/>
        <v>"accesoriu special 101-150mm wod 0.45mm":3.90,</v>
      </c>
    </row>
    <row r="1602" spans="1:5">
      <c r="A1602" s="500" t="s">
        <v>11217</v>
      </c>
      <c r="B1602" s="500" t="s">
        <v>7500</v>
      </c>
      <c r="C1602" t="str">
        <f t="shared" ref="C1602:C1665" si="50">CONCATENATE("$",B1602,"$",":",A1602,",")</f>
        <v>$Accesoriu special D03 Wood 0.50MM$:3.94,</v>
      </c>
      <c r="D1602" t="s">
        <v>22089</v>
      </c>
      <c r="E1602" t="str">
        <f t="shared" ref="E1602:E1665" si="51">LOWER(D1602)</f>
        <v>"accesoriu special d03 wood 0.50mm":3.94,</v>
      </c>
    </row>
    <row r="1603" spans="1:5">
      <c r="A1603" s="500" t="s">
        <v>3916</v>
      </c>
      <c r="B1603" s="500" t="s">
        <v>5448</v>
      </c>
      <c r="C1603" t="str">
        <f t="shared" si="50"/>
        <v>$Accesoriu special 101-150mm ZNC 0.37mm$:1.90,</v>
      </c>
      <c r="D1603" t="s">
        <v>22090</v>
      </c>
      <c r="E1603" t="str">
        <f t="shared" si="51"/>
        <v>"accesoriu special 101-150mm znc 0.37mm":1.90,</v>
      </c>
    </row>
    <row r="1604" spans="1:5">
      <c r="A1604" s="500" t="s">
        <v>11220</v>
      </c>
      <c r="B1604" s="500" t="s">
        <v>5449</v>
      </c>
      <c r="C1604" t="str">
        <f t="shared" si="50"/>
        <v>$Accesoriu special 101-150mm ZNC 0.40mm$:1.94,</v>
      </c>
      <c r="D1604" t="s">
        <v>22091</v>
      </c>
      <c r="E1604" t="str">
        <f t="shared" si="51"/>
        <v>"accesoriu special 101-150mm znc 0.40mm":1.94,</v>
      </c>
    </row>
    <row r="1605" spans="1:5">
      <c r="A1605" s="500" t="s">
        <v>6953</v>
      </c>
      <c r="B1605" s="500" t="s">
        <v>5450</v>
      </c>
      <c r="C1605" t="str">
        <f t="shared" si="50"/>
        <v>$Accesoriu special 101-150mm ZNC 0.45mm$:2.43,</v>
      </c>
      <c r="D1605" t="s">
        <v>22092</v>
      </c>
      <c r="E1605" t="str">
        <f t="shared" si="51"/>
        <v>"accesoriu special 101-150mm znc 0.45mm":2.43,</v>
      </c>
    </row>
    <row r="1606" spans="1:5">
      <c r="A1606" s="500" t="s">
        <v>3841</v>
      </c>
      <c r="B1606" s="500" t="s">
        <v>5451</v>
      </c>
      <c r="C1606" t="str">
        <f t="shared" si="50"/>
        <v>$Accesoriu special 101-150mm ZNC 0.50mm$:2.65,</v>
      </c>
      <c r="D1606" t="s">
        <v>22093</v>
      </c>
      <c r="E1606" t="str">
        <f t="shared" si="51"/>
        <v>"accesoriu special 101-150mm znc 0.50mm":2.65,</v>
      </c>
    </row>
    <row r="1607" spans="1:5">
      <c r="A1607" s="500" t="s">
        <v>3851</v>
      </c>
      <c r="B1607" s="500" t="s">
        <v>5452</v>
      </c>
      <c r="C1607" t="str">
        <f t="shared" si="50"/>
        <v>$Accesoriu special 101-150mm ZNC 0.60mm$:3.18,</v>
      </c>
      <c r="D1607" t="s">
        <v>22094</v>
      </c>
      <c r="E1607" t="str">
        <f t="shared" si="51"/>
        <v>"accesoriu special 101-150mm znc 0.60mm":3.18,</v>
      </c>
    </row>
    <row r="1608" spans="1:5">
      <c r="A1608" s="500" t="s">
        <v>11221</v>
      </c>
      <c r="B1608" s="500" t="s">
        <v>5453</v>
      </c>
      <c r="C1608" t="str">
        <f t="shared" si="50"/>
        <v>$Accesoriu special 101-150mm ZNC 0.70mm$:3.66,</v>
      </c>
      <c r="D1608" t="s">
        <v>22095</v>
      </c>
      <c r="E1608" t="str">
        <f t="shared" si="51"/>
        <v>"accesoriu special 101-150mm znc 0.70mm":3.66,</v>
      </c>
    </row>
    <row r="1609" spans="1:5">
      <c r="A1609" s="500" t="s">
        <v>6957</v>
      </c>
      <c r="B1609" s="500" t="s">
        <v>5454</v>
      </c>
      <c r="C1609" t="str">
        <f t="shared" si="50"/>
        <v>$Acc. special 151-200mm Ral 8003 0.45mm$:5.19,</v>
      </c>
      <c r="D1609" t="s">
        <v>22096</v>
      </c>
      <c r="E1609" t="str">
        <f t="shared" si="51"/>
        <v>"acc. special 151-200mm ral 8003 0.45mm":5.19,</v>
      </c>
    </row>
    <row r="1610" spans="1:5">
      <c r="A1610" s="500" t="s">
        <v>3925</v>
      </c>
      <c r="B1610" s="500" t="s">
        <v>7834</v>
      </c>
      <c r="C1610" t="str">
        <f t="shared" si="50"/>
        <v>$Accesoriu special D04 DPL 0.50mm$:4.24,</v>
      </c>
      <c r="D1610" t="s">
        <v>22097</v>
      </c>
      <c r="E1610" t="str">
        <f t="shared" si="51"/>
        <v>"accesoriu special d04 dpl 0.50mm":4.24,</v>
      </c>
    </row>
    <row r="1611" spans="1:5">
      <c r="A1611" s="500" t="s">
        <v>11114</v>
      </c>
      <c r="B1611" s="500" t="s">
        <v>5455</v>
      </c>
      <c r="C1611" t="str">
        <f t="shared" si="50"/>
        <v>$Accesorii Speciale D04 dubluvopsite 0.60$:6.32,</v>
      </c>
      <c r="D1611" t="s">
        <v>22098</v>
      </c>
      <c r="E1611" t="str">
        <f t="shared" si="51"/>
        <v>"accesorii speciale d04 dubluvopsite 0.60":6.32,</v>
      </c>
    </row>
    <row r="1612" spans="1:5">
      <c r="A1612" s="500" t="s">
        <v>11231</v>
      </c>
      <c r="B1612" s="500" t="s">
        <v>7836</v>
      </c>
      <c r="C1612" t="str">
        <f t="shared" si="50"/>
        <v>$Accesoriu special D04 DPM 0.50mm$:4.41,</v>
      </c>
      <c r="D1612" t="s">
        <v>22099</v>
      </c>
      <c r="E1612" t="str">
        <f t="shared" si="51"/>
        <v>"accesoriu special d04 dpm 0.50mm":4.41,</v>
      </c>
    </row>
    <row r="1613" spans="1:5">
      <c r="A1613" s="500" t="s">
        <v>11232</v>
      </c>
      <c r="B1613" s="500" t="s">
        <v>5456</v>
      </c>
      <c r="C1613" t="str">
        <f t="shared" si="50"/>
        <v>$Accesoriu special DPM 0.60MM D04$:9.02,</v>
      </c>
      <c r="D1613" t="s">
        <v>22100</v>
      </c>
      <c r="E1613" t="str">
        <f t="shared" si="51"/>
        <v>"accesoriu special dpm 0.60mm d04":9.02,</v>
      </c>
    </row>
    <row r="1614" spans="1:5">
      <c r="A1614" s="500" t="s">
        <v>11233</v>
      </c>
      <c r="B1614" s="500" t="s">
        <v>5457</v>
      </c>
      <c r="C1614" t="str">
        <f t="shared" si="50"/>
        <v>$Accesoriu special 151-200mm GDM 0.50mm$:5.26,</v>
      </c>
      <c r="D1614" t="s">
        <v>22101</v>
      </c>
      <c r="E1614" t="str">
        <f t="shared" si="51"/>
        <v>"accesoriu special 151-200mm gdm 0.50mm":5.26,</v>
      </c>
    </row>
    <row r="1615" spans="1:5">
      <c r="A1615" s="500" t="s">
        <v>6958</v>
      </c>
      <c r="B1615" s="500" t="s">
        <v>5458</v>
      </c>
      <c r="C1615" t="str">
        <f t="shared" si="50"/>
        <v>$Accesoriu special 151-200mm Luc 0.40mm$:3.08,</v>
      </c>
      <c r="D1615" t="s">
        <v>22102</v>
      </c>
      <c r="E1615" t="str">
        <f t="shared" si="51"/>
        <v>"accesoriu special 151-200mm luc 0.40mm":3.08,</v>
      </c>
    </row>
    <row r="1616" spans="1:5">
      <c r="A1616" s="500" t="s">
        <v>3918</v>
      </c>
      <c r="B1616" s="500" t="s">
        <v>5459</v>
      </c>
      <c r="C1616" t="str">
        <f t="shared" si="50"/>
        <v>$Accesoriu special 151-200mm Luc 0.45mm$:3.60,</v>
      </c>
      <c r="D1616" t="s">
        <v>22103</v>
      </c>
      <c r="E1616" t="str">
        <f t="shared" si="51"/>
        <v>"accesoriu special 151-200mm luc 0.45mm":3.60,</v>
      </c>
    </row>
    <row r="1617" spans="1:5">
      <c r="A1617" s="500" t="s">
        <v>6959</v>
      </c>
      <c r="B1617" s="500" t="s">
        <v>5460</v>
      </c>
      <c r="C1617" t="str">
        <f t="shared" si="50"/>
        <v>$Accesoriu special 151-200mm Luc 0.50mm$:3.86,</v>
      </c>
      <c r="D1617" t="s">
        <v>22104</v>
      </c>
      <c r="E1617" t="str">
        <f t="shared" si="51"/>
        <v>"accesoriu special 151-200mm luc 0.50mm":3.86,</v>
      </c>
    </row>
    <row r="1618" spans="1:5">
      <c r="A1618" s="500" t="s">
        <v>11234</v>
      </c>
      <c r="B1618" s="500" t="s">
        <v>5461</v>
      </c>
      <c r="C1618" t="str">
        <f t="shared" si="50"/>
        <v>$Accesorii speciale D04 lucios 0.60mm$:4.37,</v>
      </c>
      <c r="D1618" t="s">
        <v>22105</v>
      </c>
      <c r="E1618" t="str">
        <f t="shared" si="51"/>
        <v>"accesorii speciale d04 lucios 0.60mm":4.37,</v>
      </c>
    </row>
    <row r="1619" spans="1:5">
      <c r="A1619" s="500" t="s">
        <v>3863</v>
      </c>
      <c r="B1619" s="500" t="s">
        <v>5462</v>
      </c>
      <c r="C1619" t="str">
        <f t="shared" si="50"/>
        <v>$Accesoriu special 151-200mm Luc 0.70mm$:5.31,</v>
      </c>
      <c r="D1619" t="s">
        <v>22106</v>
      </c>
      <c r="E1619" t="str">
        <f t="shared" si="51"/>
        <v>"accesoriu special 151-200mm luc 0.70mm":5.31,</v>
      </c>
    </row>
    <row r="1620" spans="1:5">
      <c r="A1620" s="500" t="s">
        <v>11083</v>
      </c>
      <c r="B1620" s="500" t="s">
        <v>5463</v>
      </c>
      <c r="C1620" t="str">
        <f t="shared" si="50"/>
        <v>$ACCES.SP. MAT 0.40 mm 151-200mm$:3.36,</v>
      </c>
      <c r="D1620" t="s">
        <v>22107</v>
      </c>
      <c r="E1620" t="str">
        <f t="shared" si="51"/>
        <v>"acces.sp. mat 0.40 mm 151-200mm":3.36,</v>
      </c>
    </row>
    <row r="1621" spans="1:5">
      <c r="A1621" s="500" t="s">
        <v>6960</v>
      </c>
      <c r="B1621" s="500" t="s">
        <v>5464</v>
      </c>
      <c r="C1621" t="str">
        <f t="shared" si="50"/>
        <v>$Accesoriu special 151-200mm Mat 0.45mm$:3.84,</v>
      </c>
      <c r="D1621" t="s">
        <v>22108</v>
      </c>
      <c r="E1621" t="str">
        <f t="shared" si="51"/>
        <v>"accesoriu special 151-200mm mat 0.45mm":3.84,</v>
      </c>
    </row>
    <row r="1622" spans="1:5">
      <c r="A1622" s="500" t="s">
        <v>11235</v>
      </c>
      <c r="B1622" s="500" t="s">
        <v>5465</v>
      </c>
      <c r="C1622" t="str">
        <f t="shared" si="50"/>
        <v>$Accesoriu special 151-200mm Mat 0.50mm$:4.01,</v>
      </c>
      <c r="D1622" t="s">
        <v>22109</v>
      </c>
      <c r="E1622" t="str">
        <f t="shared" si="51"/>
        <v>"accesoriu special 151-200mm mat 0.50mm":4.01,</v>
      </c>
    </row>
    <row r="1623" spans="1:5">
      <c r="A1623" s="500" t="s">
        <v>6954</v>
      </c>
      <c r="B1623" s="500" t="s">
        <v>5466</v>
      </c>
      <c r="C1623" t="str">
        <f t="shared" si="50"/>
        <v>$Accesoriu special 151-200mm Mat 0.60mm$:4.55,</v>
      </c>
      <c r="D1623" t="s">
        <v>22110</v>
      </c>
      <c r="E1623" t="str">
        <f t="shared" si="51"/>
        <v>"accesoriu special 151-200mm mat 0.60mm":4.55,</v>
      </c>
    </row>
    <row r="1624" spans="1:5">
      <c r="A1624" s="500" t="s">
        <v>11236</v>
      </c>
      <c r="B1624" s="500" t="s">
        <v>7838</v>
      </c>
      <c r="C1624" t="str">
        <f t="shared" si="50"/>
        <v>$Accesoriu Special Magnelis 0.50MM D04$:4.19,</v>
      </c>
      <c r="D1624" t="s">
        <v>22111</v>
      </c>
      <c r="E1624" t="str">
        <f t="shared" si="51"/>
        <v>"accesoriu special magnelis 0.50mm d04":4.19,</v>
      </c>
    </row>
    <row r="1625" spans="1:5">
      <c r="A1625" s="500" t="s">
        <v>11237</v>
      </c>
      <c r="B1625" s="500" t="s">
        <v>11022</v>
      </c>
      <c r="C1625" t="str">
        <f t="shared" si="50"/>
        <v>$Accesoriu special 151-200mm WOD 0.45mm$:5.21,</v>
      </c>
      <c r="D1625" t="s">
        <v>22112</v>
      </c>
      <c r="E1625" t="str">
        <f t="shared" si="51"/>
        <v>"accesoriu special 151-200mm wod 0.45mm":5.21,</v>
      </c>
    </row>
    <row r="1626" spans="1:5">
      <c r="A1626" s="500" t="s">
        <v>11233</v>
      </c>
      <c r="B1626" s="500" t="s">
        <v>7502</v>
      </c>
      <c r="C1626" t="str">
        <f t="shared" si="50"/>
        <v>$Accesoriu special D04 Wood 0.50MM$:5.26,</v>
      </c>
      <c r="D1626" t="s">
        <v>22113</v>
      </c>
      <c r="E1626" t="str">
        <f t="shared" si="51"/>
        <v>"accesoriu special d04 wood 0.50mm":5.26,</v>
      </c>
    </row>
    <row r="1627" spans="1:5">
      <c r="A1627" s="500" t="s">
        <v>3919</v>
      </c>
      <c r="B1627" s="500" t="s">
        <v>5467</v>
      </c>
      <c r="C1627" t="str">
        <f t="shared" si="50"/>
        <v>$Accesoriu special 151-200mm ZNC 0.37mm$:2.53,</v>
      </c>
      <c r="D1627" t="s">
        <v>22114</v>
      </c>
      <c r="E1627" t="str">
        <f t="shared" si="51"/>
        <v>"accesoriu special 151-200mm znc 0.37mm":2.53,</v>
      </c>
    </row>
    <row r="1628" spans="1:5">
      <c r="A1628" s="500" t="s">
        <v>2946</v>
      </c>
      <c r="B1628" s="500" t="s">
        <v>5468</v>
      </c>
      <c r="C1628" t="str">
        <f t="shared" si="50"/>
        <v>$Accesoriu special 151-200mm ZNC 0.40mm$:2.59,</v>
      </c>
      <c r="D1628" t="s">
        <v>22115</v>
      </c>
      <c r="E1628" t="str">
        <f t="shared" si="51"/>
        <v>"accesoriu special 151-200mm znc 0.40mm":2.59,</v>
      </c>
    </row>
    <row r="1629" spans="1:5">
      <c r="A1629" s="500" t="s">
        <v>11238</v>
      </c>
      <c r="B1629" s="500" t="s">
        <v>5469</v>
      </c>
      <c r="C1629" t="str">
        <f t="shared" si="50"/>
        <v>$Accesoriu special 151-200mm ZNC 0.45mm$:3.23,</v>
      </c>
      <c r="D1629" t="s">
        <v>22116</v>
      </c>
      <c r="E1629" t="str">
        <f t="shared" si="51"/>
        <v>"accesoriu special 151-200mm znc 0.45mm":3.23,</v>
      </c>
    </row>
    <row r="1630" spans="1:5">
      <c r="A1630" s="500" t="s">
        <v>6962</v>
      </c>
      <c r="B1630" s="500" t="s">
        <v>5470</v>
      </c>
      <c r="C1630" t="str">
        <f t="shared" si="50"/>
        <v>$Accesoriu special 151-200mm ZNC 0.50mm$:3.53,</v>
      </c>
      <c r="D1630" t="s">
        <v>22117</v>
      </c>
      <c r="E1630" t="str">
        <f t="shared" si="51"/>
        <v>"accesoriu special 151-200mm znc 0.50mm":3.53,</v>
      </c>
    </row>
    <row r="1631" spans="1:5">
      <c r="A1631" s="500" t="s">
        <v>3920</v>
      </c>
      <c r="B1631" s="500" t="s">
        <v>5471</v>
      </c>
      <c r="C1631" t="str">
        <f t="shared" si="50"/>
        <v>$Accesoriu special 151-200mm ZNC 0.60mm$:4.23,</v>
      </c>
      <c r="D1631" t="s">
        <v>22118</v>
      </c>
      <c r="E1631" t="str">
        <f t="shared" si="51"/>
        <v>"accesoriu special 151-200mm znc 0.60mm":4.23,</v>
      </c>
    </row>
    <row r="1632" spans="1:5">
      <c r="A1632" s="500" t="s">
        <v>6963</v>
      </c>
      <c r="B1632" s="500" t="s">
        <v>5472</v>
      </c>
      <c r="C1632" t="str">
        <f t="shared" si="50"/>
        <v>$Accesoriu special 151-200mm ZNC 0.70mm$:4.88,</v>
      </c>
      <c r="D1632" t="s">
        <v>22119</v>
      </c>
      <c r="E1632" t="str">
        <f t="shared" si="51"/>
        <v>"accesoriu special 151-200mm znc 0.70mm":4.88,</v>
      </c>
    </row>
    <row r="1633" spans="1:5">
      <c r="A1633" s="500" t="s">
        <v>11247</v>
      </c>
      <c r="B1633" s="500" t="s">
        <v>5473</v>
      </c>
      <c r="C1633" t="str">
        <f t="shared" si="50"/>
        <v>$Acc. special 201-250mm Ral 8003 0.45mm$:6.49,</v>
      </c>
      <c r="D1633" t="s">
        <v>22120</v>
      </c>
      <c r="E1633" t="str">
        <f t="shared" si="51"/>
        <v>"acc. special 201-250mm ral 8003 0.45mm":6.49,</v>
      </c>
    </row>
    <row r="1634" spans="1:5">
      <c r="A1634" s="500" t="s">
        <v>3927</v>
      </c>
      <c r="B1634" s="500" t="s">
        <v>7840</v>
      </c>
      <c r="C1634" t="str">
        <f t="shared" si="50"/>
        <v>$Accesoriu special D05 DPL 0.50mm$:5.30,</v>
      </c>
      <c r="D1634" t="s">
        <v>22121</v>
      </c>
      <c r="E1634" t="str">
        <f t="shared" si="51"/>
        <v>"accesoriu special d05 dpl 0.50mm":5.30,</v>
      </c>
    </row>
    <row r="1635" spans="1:5">
      <c r="A1635" s="500" t="s">
        <v>3964</v>
      </c>
      <c r="B1635" s="500" t="s">
        <v>5474</v>
      </c>
      <c r="C1635" t="str">
        <f t="shared" si="50"/>
        <v>$Accesorii Speciale D05 dubluvopsite 0.60$:7.90,</v>
      </c>
      <c r="D1635" t="s">
        <v>22122</v>
      </c>
      <c r="E1635" t="str">
        <f t="shared" si="51"/>
        <v>"accesorii speciale d05 dubluvopsite 0.60":7.90,</v>
      </c>
    </row>
    <row r="1636" spans="1:5">
      <c r="A1636" s="500" t="s">
        <v>3928</v>
      </c>
      <c r="B1636" s="500" t="s">
        <v>7842</v>
      </c>
      <c r="C1636" t="str">
        <f t="shared" si="50"/>
        <v>$Accesoriu special D05 DPM 0.50mm$:5.52,</v>
      </c>
      <c r="D1636" t="s">
        <v>22123</v>
      </c>
      <c r="E1636" t="str">
        <f t="shared" si="51"/>
        <v>"accesoriu special d05 dpm 0.50mm":5.52,</v>
      </c>
    </row>
    <row r="1637" spans="1:5">
      <c r="A1637" s="500" t="s">
        <v>11248</v>
      </c>
      <c r="B1637" s="500" t="s">
        <v>5475</v>
      </c>
      <c r="C1637" t="str">
        <f t="shared" si="50"/>
        <v>$Accesoriu special DPM 0.60MM D05$:11.27,</v>
      </c>
      <c r="D1637" t="s">
        <v>22124</v>
      </c>
      <c r="E1637" t="str">
        <f t="shared" si="51"/>
        <v>"accesoriu special dpm 0.60mm d05":11.27,</v>
      </c>
    </row>
    <row r="1638" spans="1:5">
      <c r="A1638" s="500" t="s">
        <v>11165</v>
      </c>
      <c r="B1638" s="500" t="s">
        <v>5476</v>
      </c>
      <c r="C1638" t="str">
        <f t="shared" si="50"/>
        <v>$Accesoriu special 201-250mm GDM 0.50mm$:6.57,</v>
      </c>
      <c r="D1638" t="s">
        <v>22125</v>
      </c>
      <c r="E1638" t="str">
        <f t="shared" si="51"/>
        <v>"accesoriu special 201-250mm gdm 0.50mm":6.57,</v>
      </c>
    </row>
    <row r="1639" spans="1:5">
      <c r="A1639" s="500" t="s">
        <v>11249</v>
      </c>
      <c r="B1639" s="500" t="s">
        <v>5477</v>
      </c>
      <c r="C1639" t="str">
        <f t="shared" si="50"/>
        <v>$Accesoriu special 201-250mm Luc 0.40mm$:3.85,</v>
      </c>
      <c r="D1639" t="s">
        <v>22126</v>
      </c>
      <c r="E1639" t="str">
        <f t="shared" si="51"/>
        <v>"accesoriu special 201-250mm luc 0.40mm":3.85,</v>
      </c>
    </row>
    <row r="1640" spans="1:5">
      <c r="A1640" s="500" t="s">
        <v>3923</v>
      </c>
      <c r="B1640" s="500" t="s">
        <v>5478</v>
      </c>
      <c r="C1640" t="str">
        <f t="shared" si="50"/>
        <v>$Accesoriu special 201-250mm Luc 0.45mm$:4.50,</v>
      </c>
      <c r="D1640" t="s">
        <v>22127</v>
      </c>
      <c r="E1640" t="str">
        <f t="shared" si="51"/>
        <v>"accesoriu special 201-250mm luc 0.45mm":4.50,</v>
      </c>
    </row>
    <row r="1641" spans="1:5">
      <c r="A1641" s="500" t="s">
        <v>11151</v>
      </c>
      <c r="B1641" s="500" t="s">
        <v>5479</v>
      </c>
      <c r="C1641" t="str">
        <f t="shared" si="50"/>
        <v>$Accesoriu special 201-250mm Luc 0.50mm$:4.82,</v>
      </c>
      <c r="D1641" t="s">
        <v>22128</v>
      </c>
      <c r="E1641" t="str">
        <f t="shared" si="51"/>
        <v>"accesoriu special 201-250mm luc 0.50mm":4.82,</v>
      </c>
    </row>
    <row r="1642" spans="1:5">
      <c r="A1642" s="500" t="s">
        <v>4030</v>
      </c>
      <c r="B1642" s="500" t="s">
        <v>5480</v>
      </c>
      <c r="C1642" t="str">
        <f t="shared" si="50"/>
        <v>$Accesorii speciale D05 lucios 0.60mm$:5.46,</v>
      </c>
      <c r="D1642" t="s">
        <v>22129</v>
      </c>
      <c r="E1642" t="str">
        <f t="shared" si="51"/>
        <v>"accesorii speciale d05 lucios 0.60mm":5.46,</v>
      </c>
    </row>
    <row r="1643" spans="1:5">
      <c r="A1643" s="500" t="s">
        <v>3924</v>
      </c>
      <c r="B1643" s="500" t="s">
        <v>5481</v>
      </c>
      <c r="C1643" t="str">
        <f t="shared" si="50"/>
        <v>$Accesoriu special 201-250mm Luc 0.70mm$:6.64,</v>
      </c>
      <c r="D1643" t="s">
        <v>22130</v>
      </c>
      <c r="E1643" t="str">
        <f t="shared" si="51"/>
        <v>"accesoriu special 201-250mm luc 0.70mm":6.64,</v>
      </c>
    </row>
    <row r="1644" spans="1:5">
      <c r="A1644" s="500" t="s">
        <v>11150</v>
      </c>
      <c r="B1644" s="500" t="s">
        <v>5482</v>
      </c>
      <c r="C1644" t="str">
        <f t="shared" si="50"/>
        <v>$ACCES.SP. MAT 0.40 mm 201-250mm$:4.21,</v>
      </c>
      <c r="D1644" t="s">
        <v>22131</v>
      </c>
      <c r="E1644" t="str">
        <f t="shared" si="51"/>
        <v>"acces.sp. mat 0.40 mm 201-250mm":4.21,</v>
      </c>
    </row>
    <row r="1645" spans="1:5">
      <c r="A1645" s="500" t="s">
        <v>11143</v>
      </c>
      <c r="B1645" s="500" t="s">
        <v>5483</v>
      </c>
      <c r="C1645" t="str">
        <f t="shared" si="50"/>
        <v>$Accesoriu special 201-250mm Mat 0.45mm$:4.81,</v>
      </c>
      <c r="D1645" t="s">
        <v>22132</v>
      </c>
      <c r="E1645" t="str">
        <f t="shared" si="51"/>
        <v>"accesoriu special 201-250mm mat 0.45mm":4.81,</v>
      </c>
    </row>
    <row r="1646" spans="1:5">
      <c r="A1646" s="500" t="s">
        <v>11250</v>
      </c>
      <c r="B1646" s="500" t="s">
        <v>5484</v>
      </c>
      <c r="C1646" t="str">
        <f t="shared" si="50"/>
        <v>$Accesoriu special 201-250mm Mat 0.50mm$:5.02,</v>
      </c>
      <c r="D1646" t="s">
        <v>22133</v>
      </c>
      <c r="E1646" t="str">
        <f t="shared" si="51"/>
        <v>"accesoriu special 201-250mm mat 0.50mm":5.02,</v>
      </c>
    </row>
    <row r="1647" spans="1:5">
      <c r="A1647" s="500" t="s">
        <v>11251</v>
      </c>
      <c r="B1647" s="500" t="s">
        <v>5485</v>
      </c>
      <c r="C1647" t="str">
        <f t="shared" si="50"/>
        <v>$Accesoriu special 201-250mm Mat 0.60mm$:5.68,</v>
      </c>
      <c r="D1647" t="s">
        <v>22134</v>
      </c>
      <c r="E1647" t="str">
        <f t="shared" si="51"/>
        <v>"accesoriu special 201-250mm mat 0.60mm":5.68,</v>
      </c>
    </row>
    <row r="1648" spans="1:5">
      <c r="A1648" s="500" t="s">
        <v>11063</v>
      </c>
      <c r="B1648" s="500" t="s">
        <v>7844</v>
      </c>
      <c r="C1648" t="str">
        <f t="shared" si="50"/>
        <v>$Accesoriu Special Magnelis 0.50MM D05$:5.23,</v>
      </c>
      <c r="D1648" t="s">
        <v>22135</v>
      </c>
      <c r="E1648" t="str">
        <f t="shared" si="51"/>
        <v>"accesoriu special magnelis 0.50mm d05":5.23,</v>
      </c>
    </row>
    <row r="1649" spans="1:5">
      <c r="A1649" s="500" t="s">
        <v>7715</v>
      </c>
      <c r="B1649" s="500" t="s">
        <v>11023</v>
      </c>
      <c r="C1649" t="str">
        <f t="shared" si="50"/>
        <v>$Accesoriu special 201-250mm WOD 0.45mm$:6.51,</v>
      </c>
      <c r="D1649" t="s">
        <v>22136</v>
      </c>
      <c r="E1649" t="str">
        <f t="shared" si="51"/>
        <v>"accesoriu special 201-250mm wod 0.45mm":6.51,</v>
      </c>
    </row>
    <row r="1650" spans="1:5">
      <c r="A1650" s="500" t="s">
        <v>11165</v>
      </c>
      <c r="B1650" s="500" t="s">
        <v>7504</v>
      </c>
      <c r="C1650" t="str">
        <f t="shared" si="50"/>
        <v>$Accesoriu special D05 Wood 0.50MM$:6.57,</v>
      </c>
      <c r="D1650" t="s">
        <v>22137</v>
      </c>
      <c r="E1650" t="str">
        <f t="shared" si="51"/>
        <v>"accesoriu special d05 wood 0.50mm":6.57,</v>
      </c>
    </row>
    <row r="1651" spans="1:5">
      <c r="A1651" s="500" t="s">
        <v>6967</v>
      </c>
      <c r="B1651" s="500" t="s">
        <v>5486</v>
      </c>
      <c r="C1651" t="str">
        <f t="shared" si="50"/>
        <v>$Accesoriu special 201-250mm ZNC 0.37mm$:3.17,</v>
      </c>
      <c r="D1651" t="s">
        <v>22138</v>
      </c>
      <c r="E1651" t="str">
        <f t="shared" si="51"/>
        <v>"accesoriu special 201-250mm znc 0.37mm":3.17,</v>
      </c>
    </row>
    <row r="1652" spans="1:5">
      <c r="A1652" s="500" t="s">
        <v>11238</v>
      </c>
      <c r="B1652" s="500" t="s">
        <v>5487</v>
      </c>
      <c r="C1652" t="str">
        <f t="shared" si="50"/>
        <v>$Accesoriu special 201-250mm ZNC 0.40mm$:3.23,</v>
      </c>
      <c r="D1652" t="s">
        <v>22139</v>
      </c>
      <c r="E1652" t="str">
        <f t="shared" si="51"/>
        <v>"accesoriu special 201-250mm znc 0.40mm":3.23,</v>
      </c>
    </row>
    <row r="1653" spans="1:5">
      <c r="A1653" s="500" t="s">
        <v>11252</v>
      </c>
      <c r="B1653" s="500" t="s">
        <v>5488</v>
      </c>
      <c r="C1653" t="str">
        <f t="shared" si="50"/>
        <v>$Accesoriu special 201-250mm ZNC 0.45mm$:4.04,</v>
      </c>
      <c r="D1653" t="s">
        <v>22140</v>
      </c>
      <c r="E1653" t="str">
        <f t="shared" si="51"/>
        <v>"accesoriu special 201-250mm znc 0.45mm":4.04,</v>
      </c>
    </row>
    <row r="1654" spans="1:5">
      <c r="A1654" s="500" t="s">
        <v>11231</v>
      </c>
      <c r="B1654" s="500" t="s">
        <v>5489</v>
      </c>
      <c r="C1654" t="str">
        <f t="shared" si="50"/>
        <v>$Accesoriu special 201-250mm ZNC 0.50mm$:4.41,</v>
      </c>
      <c r="D1654" t="s">
        <v>22141</v>
      </c>
      <c r="E1654" t="str">
        <f t="shared" si="51"/>
        <v>"accesoriu special 201-250mm znc 0.50mm":4.41,</v>
      </c>
    </row>
    <row r="1655" spans="1:5">
      <c r="A1655" s="500" t="s">
        <v>6968</v>
      </c>
      <c r="B1655" s="500" t="s">
        <v>5490</v>
      </c>
      <c r="C1655" t="str">
        <f t="shared" si="50"/>
        <v>$Accesoriu special 201-250mm ZNC 0.60mm$:5.29,</v>
      </c>
      <c r="D1655" t="s">
        <v>22142</v>
      </c>
      <c r="E1655" t="str">
        <f t="shared" si="51"/>
        <v>"accesoriu special 201-250mm znc 0.60mm":5.29,</v>
      </c>
    </row>
    <row r="1656" spans="1:5">
      <c r="A1656" s="500" t="s">
        <v>2926</v>
      </c>
      <c r="B1656" s="500" t="s">
        <v>5491</v>
      </c>
      <c r="C1656" t="str">
        <f t="shared" si="50"/>
        <v>$Accesoriu special 201-250mm ZNC 0.70mm$:6.10,</v>
      </c>
      <c r="D1656" t="s">
        <v>22143</v>
      </c>
      <c r="E1656" t="str">
        <f t="shared" si="51"/>
        <v>"accesoriu special 201-250mm znc 0.70mm":6.10,</v>
      </c>
    </row>
    <row r="1657" spans="1:5">
      <c r="A1657" s="500" t="s">
        <v>3867</v>
      </c>
      <c r="B1657" s="500" t="s">
        <v>5492</v>
      </c>
      <c r="C1657" t="str">
        <f t="shared" si="50"/>
        <v>$Acc. special 251-300mm Ral 8003 0.45mm$:7.79,</v>
      </c>
      <c r="D1657" t="s">
        <v>22144</v>
      </c>
      <c r="E1657" t="str">
        <f t="shared" si="51"/>
        <v>"acc. special 251-300mm ral 8003 0.45mm":7.79,</v>
      </c>
    </row>
    <row r="1658" spans="1:5">
      <c r="A1658" s="500" t="s">
        <v>11162</v>
      </c>
      <c r="B1658" s="500" t="s">
        <v>7846</v>
      </c>
      <c r="C1658" t="str">
        <f t="shared" si="50"/>
        <v>$Accesoriu special D06 DPL 0.50mm$:6.36,</v>
      </c>
      <c r="D1658" t="s">
        <v>22145</v>
      </c>
      <c r="E1658" t="str">
        <f t="shared" si="51"/>
        <v>"accesoriu special d06 dpl 0.50mm":6.36,</v>
      </c>
    </row>
    <row r="1659" spans="1:5">
      <c r="A1659" s="500" t="s">
        <v>7427</v>
      </c>
      <c r="B1659" s="500" t="s">
        <v>5493</v>
      </c>
      <c r="C1659" t="str">
        <f t="shared" si="50"/>
        <v>$Accesorii Speciale D06 dubluvopsite 0.60$:9.48,</v>
      </c>
      <c r="D1659" t="s">
        <v>22146</v>
      </c>
      <c r="E1659" t="str">
        <f t="shared" si="51"/>
        <v>"accesorii speciale d06 dubluvopsite 0.60":9.48,</v>
      </c>
    </row>
    <row r="1660" spans="1:5">
      <c r="A1660" s="500" t="s">
        <v>6980</v>
      </c>
      <c r="B1660" s="500" t="s">
        <v>7848</v>
      </c>
      <c r="C1660" t="str">
        <f t="shared" si="50"/>
        <v>$Accesoriu special D06 DPM 0.50mm$:6.62,</v>
      </c>
      <c r="D1660" t="s">
        <v>22147</v>
      </c>
      <c r="E1660" t="str">
        <f t="shared" si="51"/>
        <v>"accesoriu special d06 dpm 0.50mm":6.62,</v>
      </c>
    </row>
    <row r="1661" spans="1:5">
      <c r="A1661" s="500" t="s">
        <v>11259</v>
      </c>
      <c r="B1661" s="500" t="s">
        <v>5494</v>
      </c>
      <c r="C1661" t="str">
        <f t="shared" si="50"/>
        <v>$Accesoriu special DPM 0.60MM D06$:13.53,</v>
      </c>
      <c r="D1661" t="s">
        <v>22148</v>
      </c>
      <c r="E1661" t="str">
        <f t="shared" si="51"/>
        <v>"accesoriu special dpm 0.60mm d06":13.53,</v>
      </c>
    </row>
    <row r="1662" spans="1:5">
      <c r="A1662" s="500" t="s">
        <v>3930</v>
      </c>
      <c r="B1662" s="500" t="s">
        <v>5495</v>
      </c>
      <c r="C1662" t="str">
        <f t="shared" si="50"/>
        <v>$Accesoriu special 251-300mm GDM 0.50mm$:7.89,</v>
      </c>
      <c r="D1662" t="s">
        <v>22149</v>
      </c>
      <c r="E1662" t="str">
        <f t="shared" si="51"/>
        <v>"accesoriu special 251-300mm gdm 0.50mm":7.89,</v>
      </c>
    </row>
    <row r="1663" spans="1:5">
      <c r="A1663" s="500" t="s">
        <v>6970</v>
      </c>
      <c r="B1663" s="500" t="s">
        <v>5496</v>
      </c>
      <c r="C1663" t="str">
        <f t="shared" si="50"/>
        <v>$Accesoriu special 251-300mm Luc 0.40mm$:4.63,</v>
      </c>
      <c r="D1663" t="s">
        <v>22150</v>
      </c>
      <c r="E1663" t="str">
        <f t="shared" si="51"/>
        <v>"accesoriu special 251-300mm luc 0.40mm":4.63,</v>
      </c>
    </row>
    <row r="1664" spans="1:5">
      <c r="A1664" s="500" t="s">
        <v>11260</v>
      </c>
      <c r="B1664" s="500" t="s">
        <v>5497</v>
      </c>
      <c r="C1664" t="str">
        <f t="shared" si="50"/>
        <v>$Accesoriu special 251-300mm Luc 0.45mm$:5.39,</v>
      </c>
      <c r="D1664" t="s">
        <v>22151</v>
      </c>
      <c r="E1664" t="str">
        <f t="shared" si="51"/>
        <v>"accesoriu special 251-300mm luc 0.45mm":5.39,</v>
      </c>
    </row>
    <row r="1665" spans="1:5">
      <c r="A1665" s="500" t="s">
        <v>3931</v>
      </c>
      <c r="B1665" s="500" t="s">
        <v>5498</v>
      </c>
      <c r="C1665" t="str">
        <f t="shared" si="50"/>
        <v>$Accesoriu special 251-300mm Luc 0.50mm$:5.78,</v>
      </c>
      <c r="D1665" t="s">
        <v>22152</v>
      </c>
      <c r="E1665" t="str">
        <f t="shared" si="51"/>
        <v>"accesoriu special 251-300mm luc 0.50mm":5.78,</v>
      </c>
    </row>
    <row r="1666" spans="1:5">
      <c r="A1666" s="500" t="s">
        <v>11087</v>
      </c>
      <c r="B1666" s="500" t="s">
        <v>5499</v>
      </c>
      <c r="C1666" t="str">
        <f t="shared" ref="C1666:C1729" si="52">CONCATENATE("$",B1666,"$",":",A1666,",")</f>
        <v>$Accesorii speciale D06 lucios 0.60mm$:6.55,</v>
      </c>
      <c r="D1666" t="s">
        <v>22153</v>
      </c>
      <c r="E1666" t="str">
        <f t="shared" ref="E1666:E1729" si="53">LOWER(D1666)</f>
        <v>"accesorii speciale d06 lucios 0.60mm":6.55,</v>
      </c>
    </row>
    <row r="1667" spans="1:5">
      <c r="A1667" s="500" t="s">
        <v>11261</v>
      </c>
      <c r="B1667" s="500" t="s">
        <v>5500</v>
      </c>
      <c r="C1667" t="str">
        <f t="shared" si="52"/>
        <v>$Accesoriu special 251-300mm Luc 0.70mm$:7.97,</v>
      </c>
      <c r="D1667" t="s">
        <v>22154</v>
      </c>
      <c r="E1667" t="str">
        <f t="shared" si="53"/>
        <v>"accesoriu special 251-300mm luc 0.70mm":7.97,</v>
      </c>
    </row>
    <row r="1668" spans="1:5">
      <c r="A1668" s="500" t="s">
        <v>11104</v>
      </c>
      <c r="B1668" s="500" t="s">
        <v>5501</v>
      </c>
      <c r="C1668" t="str">
        <f t="shared" si="52"/>
        <v>$ACCES.SP. MAT 0.40 mm 251-300mm$:5.05,</v>
      </c>
      <c r="D1668" t="s">
        <v>22155</v>
      </c>
      <c r="E1668" t="str">
        <f t="shared" si="53"/>
        <v>"acces.sp. mat 0.40 mm 251-300mm":5.05,</v>
      </c>
    </row>
    <row r="1669" spans="1:5">
      <c r="A1669" s="500" t="s">
        <v>11100</v>
      </c>
      <c r="B1669" s="500" t="s">
        <v>5502</v>
      </c>
      <c r="C1669" t="str">
        <f t="shared" si="52"/>
        <v>$Accesoriu special 251-300mm Mat 0.45mm$:5.77,</v>
      </c>
      <c r="D1669" t="s">
        <v>22156</v>
      </c>
      <c r="E1669" t="str">
        <f t="shared" si="53"/>
        <v>"accesoriu special 251-300mm mat 0.45mm":5.77,</v>
      </c>
    </row>
    <row r="1670" spans="1:5">
      <c r="A1670" s="500" t="s">
        <v>11262</v>
      </c>
      <c r="B1670" s="500" t="s">
        <v>5503</v>
      </c>
      <c r="C1670" t="str">
        <f t="shared" si="52"/>
        <v>$Accesoriu special 251-300mm Mat 0.50mm$:6.02,</v>
      </c>
      <c r="D1670" t="s">
        <v>22157</v>
      </c>
      <c r="E1670" t="str">
        <f t="shared" si="53"/>
        <v>"accesoriu special 251-300mm mat 0.50mm":6.02,</v>
      </c>
    </row>
    <row r="1671" spans="1:5">
      <c r="A1671" s="500" t="s">
        <v>11263</v>
      </c>
      <c r="B1671" s="500" t="s">
        <v>5504</v>
      </c>
      <c r="C1671" t="str">
        <f t="shared" si="52"/>
        <v>$Accesoriu special 251-300mm Mat 0.60mm$:6.82,</v>
      </c>
      <c r="D1671" t="s">
        <v>22158</v>
      </c>
      <c r="E1671" t="str">
        <f t="shared" si="53"/>
        <v>"accesoriu special 251-300mm mat 0.60mm":6.82,</v>
      </c>
    </row>
    <row r="1672" spans="1:5">
      <c r="A1672" s="500" t="s">
        <v>11264</v>
      </c>
      <c r="B1672" s="500" t="s">
        <v>7850</v>
      </c>
      <c r="C1672" t="str">
        <f t="shared" si="52"/>
        <v>$Accesorii speciale Magnelis 0.50mm$:6.28,</v>
      </c>
      <c r="D1672" t="s">
        <v>22159</v>
      </c>
      <c r="E1672" t="str">
        <f t="shared" si="53"/>
        <v>"accesorii speciale magnelis 0.50mm":6.28,</v>
      </c>
    </row>
    <row r="1673" spans="1:5">
      <c r="A1673" s="500" t="s">
        <v>11265</v>
      </c>
      <c r="B1673" s="500" t="s">
        <v>11024</v>
      </c>
      <c r="C1673" t="str">
        <f t="shared" si="52"/>
        <v>$Accesoriu special 251-300mm WOD 0.45mm$:7.81,</v>
      </c>
      <c r="D1673" t="s">
        <v>22160</v>
      </c>
      <c r="E1673" t="str">
        <f t="shared" si="53"/>
        <v>"accesoriu special 251-300mm wod 0.45mm":7.81,</v>
      </c>
    </row>
    <row r="1674" spans="1:5">
      <c r="A1674" s="500" t="s">
        <v>3930</v>
      </c>
      <c r="B1674" s="500" t="s">
        <v>7506</v>
      </c>
      <c r="C1674" t="str">
        <f t="shared" si="52"/>
        <v>$Accesoriu special D06 Wood 0.50MM$:7.89,</v>
      </c>
      <c r="D1674" t="s">
        <v>22161</v>
      </c>
      <c r="E1674" t="str">
        <f t="shared" si="53"/>
        <v>"accesoriu special d06 wood 0.50mm":7.89,</v>
      </c>
    </row>
    <row r="1675" spans="1:5">
      <c r="A1675" s="500" t="s">
        <v>6931</v>
      </c>
      <c r="B1675" s="500" t="s">
        <v>5505</v>
      </c>
      <c r="C1675" t="str">
        <f t="shared" si="52"/>
        <v>$Accesoriu special 251-300mm ZNC 0.37mm$:3.80,</v>
      </c>
      <c r="D1675" t="s">
        <v>22162</v>
      </c>
      <c r="E1675" t="str">
        <f t="shared" si="53"/>
        <v>"accesoriu special 251-300mm znc 0.37mm":3.80,</v>
      </c>
    </row>
    <row r="1676" spans="1:5">
      <c r="A1676" s="500" t="s">
        <v>11266</v>
      </c>
      <c r="B1676" s="500" t="s">
        <v>5506</v>
      </c>
      <c r="C1676" t="str">
        <f t="shared" si="52"/>
        <v>$Accesoriu special 251-300mm ZNC 0.40mm$:3.88,</v>
      </c>
      <c r="D1676" t="s">
        <v>22163</v>
      </c>
      <c r="E1676" t="str">
        <f t="shared" si="53"/>
        <v>"accesoriu special 251-300mm znc 0.40mm":3.88,</v>
      </c>
    </row>
    <row r="1677" spans="1:5">
      <c r="A1677" s="500" t="s">
        <v>3932</v>
      </c>
      <c r="B1677" s="500" t="s">
        <v>5507</v>
      </c>
      <c r="C1677" t="str">
        <f t="shared" si="52"/>
        <v>$Accesoriu special 251-300mm ZNC 0.45mm$:4.85,</v>
      </c>
      <c r="D1677" t="s">
        <v>22164</v>
      </c>
      <c r="E1677" t="str">
        <f t="shared" si="53"/>
        <v>"accesoriu special 251-300mm znc 0.45mm":4.85,</v>
      </c>
    </row>
    <row r="1678" spans="1:5">
      <c r="A1678" s="500" t="s">
        <v>3927</v>
      </c>
      <c r="B1678" s="500" t="s">
        <v>5508</v>
      </c>
      <c r="C1678" t="str">
        <f t="shared" si="52"/>
        <v>$Accesoriu special 251-300mm ZNC 0.50mm$:5.30,</v>
      </c>
      <c r="D1678" t="s">
        <v>22165</v>
      </c>
      <c r="E1678" t="str">
        <f t="shared" si="53"/>
        <v>"accesoriu special 251-300mm znc 0.50mm":5.30,</v>
      </c>
    </row>
    <row r="1679" spans="1:5">
      <c r="A1679" s="500" t="s">
        <v>11065</v>
      </c>
      <c r="B1679" s="500" t="s">
        <v>5509</v>
      </c>
      <c r="C1679" t="str">
        <f t="shared" si="52"/>
        <v>$Accesoriu special 251-300mm ZNC 0.60mm$:6.35,</v>
      </c>
      <c r="D1679" t="s">
        <v>22166</v>
      </c>
      <c r="E1679" t="str">
        <f t="shared" si="53"/>
        <v>"accesoriu special 251-300mm znc 0.60mm":6.35,</v>
      </c>
    </row>
    <row r="1680" spans="1:5">
      <c r="A1680" s="500" t="s">
        <v>6933</v>
      </c>
      <c r="B1680" s="500" t="s">
        <v>5510</v>
      </c>
      <c r="C1680" t="str">
        <f t="shared" si="52"/>
        <v>$Accesoriu special 251-300mm ZNC 0.70mm$:7.32,</v>
      </c>
      <c r="D1680" t="s">
        <v>22167</v>
      </c>
      <c r="E1680" t="str">
        <f t="shared" si="53"/>
        <v>"accesoriu special 251-300mm znc 0.70mm":7.32,</v>
      </c>
    </row>
    <row r="1681" spans="1:5">
      <c r="A1681" s="500" t="s">
        <v>3489</v>
      </c>
      <c r="B1681" s="500" t="s">
        <v>5511</v>
      </c>
      <c r="C1681" t="str">
        <f t="shared" si="52"/>
        <v>$Acc. special 301-350mm Ral 8003 0.45mm$:9.09,</v>
      </c>
      <c r="D1681" t="s">
        <v>22168</v>
      </c>
      <c r="E1681" t="str">
        <f t="shared" si="53"/>
        <v>"acc. special 301-350mm ral 8003 0.45mm":9.09,</v>
      </c>
    </row>
    <row r="1682" spans="1:5">
      <c r="A1682" s="500" t="s">
        <v>7737</v>
      </c>
      <c r="B1682" s="500" t="s">
        <v>7852</v>
      </c>
      <c r="C1682" t="str">
        <f t="shared" si="52"/>
        <v>$Accesoriu special D07 DPL 0.50mm$:7.42,</v>
      </c>
      <c r="D1682" t="s">
        <v>22169</v>
      </c>
      <c r="E1682" t="str">
        <f t="shared" si="53"/>
        <v>"accesoriu special d07 dpl 0.50mm":7.42,</v>
      </c>
    </row>
    <row r="1683" spans="1:5">
      <c r="A1683" s="500" t="s">
        <v>3965</v>
      </c>
      <c r="B1683" s="500" t="s">
        <v>5512</v>
      </c>
      <c r="C1683" t="str">
        <f t="shared" si="52"/>
        <v>$Accesorii Speciale D07 dubluvopsite 0.60$:11.06,</v>
      </c>
      <c r="D1683" t="s">
        <v>22170</v>
      </c>
      <c r="E1683" t="str">
        <f t="shared" si="53"/>
        <v>"accesorii speciale d07 dubluvopsite 0.60":11.06,</v>
      </c>
    </row>
    <row r="1684" spans="1:5">
      <c r="A1684" s="500" t="s">
        <v>7092</v>
      </c>
      <c r="B1684" s="500" t="s">
        <v>7854</v>
      </c>
      <c r="C1684" t="str">
        <f t="shared" si="52"/>
        <v>$Accesoriu special D07 DPM 0.50mm$:7.72,</v>
      </c>
      <c r="D1684" t="s">
        <v>22171</v>
      </c>
      <c r="E1684" t="str">
        <f t="shared" si="53"/>
        <v>"accesoriu special d07 dpm 0.50mm":7.72,</v>
      </c>
    </row>
    <row r="1685" spans="1:5">
      <c r="A1685" s="500" t="s">
        <v>11280</v>
      </c>
      <c r="B1685" s="500" t="s">
        <v>5513</v>
      </c>
      <c r="C1685" t="str">
        <f t="shared" si="52"/>
        <v>$Accesoriu special DPM 0.60MM D07$:15.78,</v>
      </c>
      <c r="D1685" t="s">
        <v>22172</v>
      </c>
      <c r="E1685" t="str">
        <f t="shared" si="53"/>
        <v>"accesoriu special dpm 0.60mm d07":15.78,</v>
      </c>
    </row>
    <row r="1686" spans="1:5">
      <c r="A1686" s="500" t="s">
        <v>11281</v>
      </c>
      <c r="B1686" s="500" t="s">
        <v>5514</v>
      </c>
      <c r="C1686" t="str">
        <f t="shared" si="52"/>
        <v>$Accesoriu special 301-350mm GDM 0.50mm$:9.20,</v>
      </c>
      <c r="D1686" t="s">
        <v>22173</v>
      </c>
      <c r="E1686" t="str">
        <f t="shared" si="53"/>
        <v>"accesoriu special 301-350mm gdm 0.50mm":9.20,</v>
      </c>
    </row>
    <row r="1687" spans="1:5">
      <c r="A1687" s="500" t="s">
        <v>6976</v>
      </c>
      <c r="B1687" s="500" t="s">
        <v>5515</v>
      </c>
      <c r="C1687" t="str">
        <f t="shared" si="52"/>
        <v>$Accesoriu special 301-350mm Luc 0.40mm$:5.40,</v>
      </c>
      <c r="D1687" t="s">
        <v>22174</v>
      </c>
      <c r="E1687" t="str">
        <f t="shared" si="53"/>
        <v>"accesoriu special 301-350mm luc 0.40mm":5.40,</v>
      </c>
    </row>
    <row r="1688" spans="1:5">
      <c r="A1688" s="500" t="s">
        <v>11067</v>
      </c>
      <c r="B1688" s="500" t="s">
        <v>5516</v>
      </c>
      <c r="C1688" t="str">
        <f t="shared" si="52"/>
        <v>$Accesoriu special 301-350mm Luc 0.45mm$:6.29,</v>
      </c>
      <c r="D1688" t="s">
        <v>22175</v>
      </c>
      <c r="E1688" t="str">
        <f t="shared" si="53"/>
        <v>"accesoriu special 301-350mm luc 0.45mm":6.29,</v>
      </c>
    </row>
    <row r="1689" spans="1:5">
      <c r="A1689" s="500" t="s">
        <v>3933</v>
      </c>
      <c r="B1689" s="500" t="s">
        <v>5517</v>
      </c>
      <c r="C1689" t="str">
        <f t="shared" si="52"/>
        <v>$Accesoriu special 301-350mm Luc 0.50mm$:6.75,</v>
      </c>
      <c r="D1689" t="s">
        <v>22176</v>
      </c>
      <c r="E1689" t="str">
        <f t="shared" si="53"/>
        <v>"accesoriu special 301-350mm luc 0.50mm":6.75,</v>
      </c>
    </row>
    <row r="1690" spans="1:5">
      <c r="A1690" s="500" t="s">
        <v>11282</v>
      </c>
      <c r="B1690" s="500" t="s">
        <v>5518</v>
      </c>
      <c r="C1690" t="str">
        <f t="shared" si="52"/>
        <v>$Accesorii speciale D07 lucios 0.60mm$:7.65,</v>
      </c>
      <c r="D1690" t="s">
        <v>22177</v>
      </c>
      <c r="E1690" t="str">
        <f t="shared" si="53"/>
        <v>"accesorii speciale d07 lucios 0.60mm":7.65,</v>
      </c>
    </row>
    <row r="1691" spans="1:5">
      <c r="A1691" s="500" t="s">
        <v>11283</v>
      </c>
      <c r="B1691" s="500" t="s">
        <v>5519</v>
      </c>
      <c r="C1691" t="str">
        <f t="shared" si="52"/>
        <v>$Accesoriu special 301-350mm Luc 0.70mm$:9.30,</v>
      </c>
      <c r="D1691" t="s">
        <v>22178</v>
      </c>
      <c r="E1691" t="str">
        <f t="shared" si="53"/>
        <v>"accesoriu special 301-350mm luc 0.70mm":9.30,</v>
      </c>
    </row>
    <row r="1692" spans="1:5">
      <c r="A1692" s="500" t="s">
        <v>6977</v>
      </c>
      <c r="B1692" s="500" t="s">
        <v>5520</v>
      </c>
      <c r="C1692" t="str">
        <f t="shared" si="52"/>
        <v>$ACCES.SP. MAT 0.40 mm 301-350mm$:5.89,</v>
      </c>
      <c r="D1692" t="s">
        <v>22179</v>
      </c>
      <c r="E1692" t="str">
        <f t="shared" si="53"/>
        <v>"acces.sp. mat 0.40 mm 301-350mm":5.89,</v>
      </c>
    </row>
    <row r="1693" spans="1:5">
      <c r="A1693" s="500" t="s">
        <v>11284</v>
      </c>
      <c r="B1693" s="500" t="s">
        <v>5521</v>
      </c>
      <c r="C1693" t="str">
        <f t="shared" si="52"/>
        <v>$Accesoriu special 301-350mm Mat 0.45mm$:6.73,</v>
      </c>
      <c r="D1693" t="s">
        <v>22180</v>
      </c>
      <c r="E1693" t="str">
        <f t="shared" si="53"/>
        <v>"accesoriu special 301-350mm mat 0.45mm":6.73,</v>
      </c>
    </row>
    <row r="1694" spans="1:5">
      <c r="A1694" s="500" t="s">
        <v>11285</v>
      </c>
      <c r="B1694" s="500" t="s">
        <v>5522</v>
      </c>
      <c r="C1694" t="str">
        <f t="shared" si="52"/>
        <v>$Accesoriu special 301-350mm Mat 0.50mm$:7.02,</v>
      </c>
      <c r="D1694" t="s">
        <v>22181</v>
      </c>
      <c r="E1694" t="str">
        <f t="shared" si="53"/>
        <v>"accesoriu special 301-350mm mat 0.50mm":7.02,</v>
      </c>
    </row>
    <row r="1695" spans="1:5">
      <c r="A1695" s="500" t="s">
        <v>11286</v>
      </c>
      <c r="B1695" s="500" t="s">
        <v>5523</v>
      </c>
      <c r="C1695" t="str">
        <f t="shared" si="52"/>
        <v>$Accesoriu special 301-350mm Mat 0.60mm$:7.96,</v>
      </c>
      <c r="D1695" t="s">
        <v>22182</v>
      </c>
      <c r="E1695" t="str">
        <f t="shared" si="53"/>
        <v>"accesoriu special 301-350mm mat 0.60mm":7.96,</v>
      </c>
    </row>
    <row r="1696" spans="1:5">
      <c r="A1696" s="500" t="s">
        <v>11287</v>
      </c>
      <c r="B1696" s="500" t="s">
        <v>7856</v>
      </c>
      <c r="C1696" t="str">
        <f t="shared" si="52"/>
        <v>$Accesoriu Special Magnelis 0.50MM D07$:7.33,</v>
      </c>
      <c r="D1696" t="s">
        <v>22183</v>
      </c>
      <c r="E1696" t="str">
        <f t="shared" si="53"/>
        <v>"accesoriu special magnelis 0.50mm d07":7.33,</v>
      </c>
    </row>
    <row r="1697" spans="1:5">
      <c r="A1697" s="500" t="s">
        <v>7743</v>
      </c>
      <c r="B1697" s="500" t="s">
        <v>11025</v>
      </c>
      <c r="C1697" t="str">
        <f t="shared" si="52"/>
        <v>$Accesoriu special 301-350mm WOD 0.45mm$:9.11,</v>
      </c>
      <c r="D1697" t="s">
        <v>22184</v>
      </c>
      <c r="E1697" t="str">
        <f t="shared" si="53"/>
        <v>"accesoriu special 301-350mm wod 0.45mm":9.11,</v>
      </c>
    </row>
    <row r="1698" spans="1:5">
      <c r="A1698" s="500" t="s">
        <v>11281</v>
      </c>
      <c r="B1698" s="500" t="s">
        <v>7508</v>
      </c>
      <c r="C1698" t="str">
        <f t="shared" si="52"/>
        <v>$Accesoriu special D07 Wood 0.50MM$:9.20,</v>
      </c>
      <c r="D1698" t="s">
        <v>22185</v>
      </c>
      <c r="E1698" t="str">
        <f t="shared" si="53"/>
        <v>"accesoriu special d07 wood 0.50mm":9.20,</v>
      </c>
    </row>
    <row r="1699" spans="1:5">
      <c r="A1699" s="500" t="s">
        <v>3934</v>
      </c>
      <c r="B1699" s="500" t="s">
        <v>5524</v>
      </c>
      <c r="C1699" t="str">
        <f t="shared" si="52"/>
        <v>$Accesoriu special 301-350mm ZNC 0.37mm$:4.43,</v>
      </c>
      <c r="D1699" t="s">
        <v>22186</v>
      </c>
      <c r="E1699" t="str">
        <f t="shared" si="53"/>
        <v>"accesoriu special 301-350mm znc 0.37mm":4.43,</v>
      </c>
    </row>
    <row r="1700" spans="1:5">
      <c r="A1700" s="500" t="s">
        <v>11288</v>
      </c>
      <c r="B1700" s="500" t="s">
        <v>5525</v>
      </c>
      <c r="C1700" t="str">
        <f t="shared" si="52"/>
        <v>$Accesoriu special 301-350mm ZNC 0.40mm$:4.53,</v>
      </c>
      <c r="D1700" t="s">
        <v>22187</v>
      </c>
      <c r="E1700" t="str">
        <f t="shared" si="53"/>
        <v>"accesoriu special 301-350mm znc 0.40mm":4.53,</v>
      </c>
    </row>
    <row r="1701" spans="1:5">
      <c r="A1701" s="500" t="s">
        <v>2940</v>
      </c>
      <c r="B1701" s="500" t="s">
        <v>5526</v>
      </c>
      <c r="C1701" t="str">
        <f t="shared" si="52"/>
        <v>$Accesoriu special 301-350mm ZNC 0.45mm$:5.66,</v>
      </c>
      <c r="D1701" t="s">
        <v>22188</v>
      </c>
      <c r="E1701" t="str">
        <f t="shared" si="53"/>
        <v>"accesoriu special 301-350mm znc 0.45mm":5.66,</v>
      </c>
    </row>
    <row r="1702" spans="1:5">
      <c r="A1702" s="500" t="s">
        <v>11289</v>
      </c>
      <c r="B1702" s="500" t="s">
        <v>5527</v>
      </c>
      <c r="C1702" t="str">
        <f t="shared" si="52"/>
        <v>$Accesoriu special 301-350mm ZNC 0.50mm$:6.18,</v>
      </c>
      <c r="D1702" t="s">
        <v>22189</v>
      </c>
      <c r="E1702" t="str">
        <f t="shared" si="53"/>
        <v>"accesoriu special 301-350mm znc 0.50mm":6.18,</v>
      </c>
    </row>
    <row r="1703" spans="1:5">
      <c r="A1703" s="500" t="s">
        <v>11290</v>
      </c>
      <c r="B1703" s="500" t="s">
        <v>5528</v>
      </c>
      <c r="C1703" t="str">
        <f t="shared" si="52"/>
        <v>$Accesoriu special 301-350mm ZNC 0.60mm$:7.41,</v>
      </c>
      <c r="D1703" t="s">
        <v>22190</v>
      </c>
      <c r="E1703" t="str">
        <f t="shared" si="53"/>
        <v>"accesoriu special 301-350mm znc 0.60mm":7.41,</v>
      </c>
    </row>
    <row r="1704" spans="1:5">
      <c r="A1704" s="500" t="s">
        <v>11291</v>
      </c>
      <c r="B1704" s="500" t="s">
        <v>5529</v>
      </c>
      <c r="C1704" t="str">
        <f t="shared" si="52"/>
        <v>$Accesoriu special 301-350mm ZNC 0.70mm$:8.54,</v>
      </c>
      <c r="D1704" t="s">
        <v>22191</v>
      </c>
      <c r="E1704" t="str">
        <f t="shared" si="53"/>
        <v>"accesoriu special 301-350mm znc 0.70mm":8.54,</v>
      </c>
    </row>
    <row r="1705" spans="1:5">
      <c r="A1705" s="500" t="s">
        <v>3869</v>
      </c>
      <c r="B1705" s="500" t="s">
        <v>5530</v>
      </c>
      <c r="C1705" t="str">
        <f t="shared" si="52"/>
        <v>$Acc. special 351-400mm Ral 8003 0.45mm$:10.39,</v>
      </c>
      <c r="D1705" t="s">
        <v>22192</v>
      </c>
      <c r="E1705" t="str">
        <f t="shared" si="53"/>
        <v>"acc. special 351-400mm ral 8003 0.45mm":10.39,</v>
      </c>
    </row>
    <row r="1706" spans="1:5">
      <c r="A1706" s="500" t="s">
        <v>11302</v>
      </c>
      <c r="B1706" s="500" t="s">
        <v>7858</v>
      </c>
      <c r="C1706" t="str">
        <f t="shared" si="52"/>
        <v>$Accesoriu special D08 DPL 0.50mm$:8.48,</v>
      </c>
      <c r="D1706" t="s">
        <v>22193</v>
      </c>
      <c r="E1706" t="str">
        <f t="shared" si="53"/>
        <v>"accesoriu special d08 dpl 0.50mm":8.48,</v>
      </c>
    </row>
    <row r="1707" spans="1:5">
      <c r="A1707" s="500" t="s">
        <v>7437</v>
      </c>
      <c r="B1707" s="500" t="s">
        <v>5531</v>
      </c>
      <c r="C1707" t="str">
        <f t="shared" si="52"/>
        <v>$Accesorii Speciale D08 dubluvopsite 0.60$:12.64,</v>
      </c>
      <c r="D1707" t="s">
        <v>22194</v>
      </c>
      <c r="E1707" t="str">
        <f t="shared" si="53"/>
        <v>"accesorii speciale d08 dubluvopsite 0.60":12.64,</v>
      </c>
    </row>
    <row r="1708" spans="1:5">
      <c r="A1708" s="500" t="s">
        <v>7000</v>
      </c>
      <c r="B1708" s="500" t="s">
        <v>7860</v>
      </c>
      <c r="C1708" t="str">
        <f t="shared" si="52"/>
        <v>$Accesoriu special D08 DPM 0.50mm$:8.83,</v>
      </c>
      <c r="D1708" t="s">
        <v>22195</v>
      </c>
      <c r="E1708" t="str">
        <f t="shared" si="53"/>
        <v>"accesoriu special d08 dpm 0.50mm":8.83,</v>
      </c>
    </row>
    <row r="1709" spans="1:5">
      <c r="A1709" s="500" t="s">
        <v>11303</v>
      </c>
      <c r="B1709" s="500" t="s">
        <v>5532</v>
      </c>
      <c r="C1709" t="str">
        <f t="shared" si="52"/>
        <v>$Accesoriu special DPM 0.60MM D08$:18.04,</v>
      </c>
      <c r="D1709" t="s">
        <v>22196</v>
      </c>
      <c r="E1709" t="str">
        <f t="shared" si="53"/>
        <v>"accesoriu special dpm 0.60mm d08":18.04,</v>
      </c>
    </row>
    <row r="1710" spans="1:5">
      <c r="A1710" s="500" t="s">
        <v>11304</v>
      </c>
      <c r="B1710" s="500" t="s">
        <v>5533</v>
      </c>
      <c r="C1710" t="str">
        <f t="shared" si="52"/>
        <v>$Accesoriu special 351-400mm GDM 0.50mm$:10.52,</v>
      </c>
      <c r="D1710" t="s">
        <v>22197</v>
      </c>
      <c r="E1710" t="str">
        <f t="shared" si="53"/>
        <v>"accesoriu special 351-400mm gdm 0.50mm":10.52,</v>
      </c>
    </row>
    <row r="1711" spans="1:5">
      <c r="A1711" s="500" t="s">
        <v>11052</v>
      </c>
      <c r="B1711" s="500" t="s">
        <v>5534</v>
      </c>
      <c r="C1711" t="str">
        <f t="shared" si="52"/>
        <v>$Accesoriu special 351-400mm Luc 0.40mm$:6.17,</v>
      </c>
      <c r="D1711" t="s">
        <v>22198</v>
      </c>
      <c r="E1711" t="str">
        <f t="shared" si="53"/>
        <v>"accesoriu special 351-400mm luc 0.40mm":6.17,</v>
      </c>
    </row>
    <row r="1712" spans="1:5">
      <c r="A1712" s="500" t="s">
        <v>11174</v>
      </c>
      <c r="B1712" s="500" t="s">
        <v>5535</v>
      </c>
      <c r="C1712" t="str">
        <f t="shared" si="52"/>
        <v>$Accesoriu special 351-400mm Luc 0.45mm$:7.19,</v>
      </c>
      <c r="D1712" t="s">
        <v>22199</v>
      </c>
      <c r="E1712" t="str">
        <f t="shared" si="53"/>
        <v>"accesoriu special 351-400mm luc 0.45mm":7.19,</v>
      </c>
    </row>
    <row r="1713" spans="1:5">
      <c r="A1713" s="500" t="s">
        <v>6982</v>
      </c>
      <c r="B1713" s="500" t="s">
        <v>5536</v>
      </c>
      <c r="C1713" t="str">
        <f t="shared" si="52"/>
        <v>$Accesoriu special 351-400mm Luc 0.50mm$:7.71,</v>
      </c>
      <c r="D1713" t="s">
        <v>22200</v>
      </c>
      <c r="E1713" t="str">
        <f t="shared" si="53"/>
        <v>"accesoriu special 351-400mm luc 0.50mm":7.71,</v>
      </c>
    </row>
    <row r="1714" spans="1:5">
      <c r="A1714" s="500" t="s">
        <v>11305</v>
      </c>
      <c r="B1714" s="500" t="s">
        <v>5537</v>
      </c>
      <c r="C1714" t="str">
        <f t="shared" si="52"/>
        <v>$Accesorii speciale D08 lucios 0.60mm$:8.74,</v>
      </c>
      <c r="D1714" t="s">
        <v>22201</v>
      </c>
      <c r="E1714" t="str">
        <f t="shared" si="53"/>
        <v>"accesorii speciale d08 lucios 0.60mm":8.74,</v>
      </c>
    </row>
    <row r="1715" spans="1:5">
      <c r="A1715" s="500" t="s">
        <v>6983</v>
      </c>
      <c r="B1715" s="500" t="s">
        <v>5538</v>
      </c>
      <c r="C1715" t="str">
        <f t="shared" si="52"/>
        <v>$Accesoriu special 351-400mm Luc 0.70mm$:10.63,</v>
      </c>
      <c r="D1715" t="s">
        <v>22202</v>
      </c>
      <c r="E1715" t="str">
        <f t="shared" si="53"/>
        <v>"accesoriu special 351-400mm luc 0.70mm":10.63,</v>
      </c>
    </row>
    <row r="1716" spans="1:5">
      <c r="A1716" s="500" t="s">
        <v>11284</v>
      </c>
      <c r="B1716" s="500" t="s">
        <v>5539</v>
      </c>
      <c r="C1716" t="str">
        <f t="shared" si="52"/>
        <v>$ACCES.SP. MAT 0.40 mm 351-400mm$:6.73,</v>
      </c>
      <c r="D1716" t="s">
        <v>22203</v>
      </c>
      <c r="E1716" t="str">
        <f t="shared" si="53"/>
        <v>"acces.sp. mat 0.40 mm 351-400mm":6.73,</v>
      </c>
    </row>
    <row r="1717" spans="1:5">
      <c r="A1717" s="500" t="s">
        <v>3884</v>
      </c>
      <c r="B1717" s="500" t="s">
        <v>5540</v>
      </c>
      <c r="C1717" t="str">
        <f t="shared" si="52"/>
        <v>$Accesoriu special 351-400mm Mat 0.45mm$:7.69,</v>
      </c>
      <c r="D1717" t="s">
        <v>22204</v>
      </c>
      <c r="E1717" t="str">
        <f t="shared" si="53"/>
        <v>"accesoriu special 351-400mm mat 0.45mm":7.69,</v>
      </c>
    </row>
    <row r="1718" spans="1:5">
      <c r="A1718" s="500" t="s">
        <v>11306</v>
      </c>
      <c r="B1718" s="500" t="s">
        <v>5541</v>
      </c>
      <c r="C1718" t="str">
        <f t="shared" si="52"/>
        <v>$Accesoriu special 351-400mm Mat 0.50mm$:8.02,</v>
      </c>
      <c r="D1718" t="s">
        <v>22205</v>
      </c>
      <c r="E1718" t="str">
        <f t="shared" si="53"/>
        <v>"accesoriu special 351-400mm mat 0.50mm":8.02,</v>
      </c>
    </row>
    <row r="1719" spans="1:5">
      <c r="A1719" s="500" t="s">
        <v>3489</v>
      </c>
      <c r="B1719" s="500" t="s">
        <v>5542</v>
      </c>
      <c r="C1719" t="str">
        <f t="shared" si="52"/>
        <v>$Accesoriu special 351-400mm Mat 0.60mm$:9.09,</v>
      </c>
      <c r="D1719" t="s">
        <v>22206</v>
      </c>
      <c r="E1719" t="str">
        <f t="shared" si="53"/>
        <v>"accesoriu special 351-400mm mat 0.60mm":9.09,</v>
      </c>
    </row>
    <row r="1720" spans="1:5">
      <c r="A1720" s="500" t="s">
        <v>11307</v>
      </c>
      <c r="B1720" s="500" t="s">
        <v>7862</v>
      </c>
      <c r="C1720" t="str">
        <f t="shared" si="52"/>
        <v>$Accesoriu Special Magnelis 0.50MM D08$:8.37,</v>
      </c>
      <c r="D1720" t="s">
        <v>22207</v>
      </c>
      <c r="E1720" t="str">
        <f t="shared" si="53"/>
        <v>"accesoriu special magnelis 0.50mm d08":8.37,</v>
      </c>
    </row>
    <row r="1721" spans="1:5">
      <c r="A1721" s="500" t="s">
        <v>11308</v>
      </c>
      <c r="B1721" s="500" t="s">
        <v>11026</v>
      </c>
      <c r="C1721" t="str">
        <f t="shared" si="52"/>
        <v>$Accesoriu special 351-400mm WOD 0.45mm$:10.41,</v>
      </c>
      <c r="D1721" t="s">
        <v>22208</v>
      </c>
      <c r="E1721" t="str">
        <f t="shared" si="53"/>
        <v>"accesoriu special 351-400mm wod 0.45mm":10.41,</v>
      </c>
    </row>
    <row r="1722" spans="1:5">
      <c r="A1722" s="500" t="s">
        <v>11304</v>
      </c>
      <c r="B1722" s="500" t="s">
        <v>7510</v>
      </c>
      <c r="C1722" t="str">
        <f t="shared" si="52"/>
        <v>$Accesoriu special D08 Wood 0.50MM$:10.52,</v>
      </c>
      <c r="D1722" t="s">
        <v>22209</v>
      </c>
      <c r="E1722" t="str">
        <f t="shared" si="53"/>
        <v>"accesoriu special d08 wood 0.50mm":10.52,</v>
      </c>
    </row>
    <row r="1723" spans="1:5">
      <c r="A1723" s="500" t="s">
        <v>11309</v>
      </c>
      <c r="B1723" s="500" t="s">
        <v>5543</v>
      </c>
      <c r="C1723" t="str">
        <f t="shared" si="52"/>
        <v>$Accesoriu special 351-400mm ZNC 0.37mm$:5.07,</v>
      </c>
      <c r="D1723" t="s">
        <v>22210</v>
      </c>
      <c r="E1723" t="str">
        <f t="shared" si="53"/>
        <v>"accesoriu special 351-400mm znc 0.37mm":5.07,</v>
      </c>
    </row>
    <row r="1724" spans="1:5">
      <c r="A1724" s="500" t="s">
        <v>11310</v>
      </c>
      <c r="B1724" s="500" t="s">
        <v>5544</v>
      </c>
      <c r="C1724" t="str">
        <f t="shared" si="52"/>
        <v>$Accesoriu special 351-400mm ZNC 0.40mm$:5.17,</v>
      </c>
      <c r="D1724" t="s">
        <v>22211</v>
      </c>
      <c r="E1724" t="str">
        <f t="shared" si="53"/>
        <v>"accesoriu special 351-400mm znc 0.40mm":5.17,</v>
      </c>
    </row>
    <row r="1725" spans="1:5">
      <c r="A1725" s="500" t="s">
        <v>11311</v>
      </c>
      <c r="B1725" s="500" t="s">
        <v>5545</v>
      </c>
      <c r="C1725" t="str">
        <f t="shared" si="52"/>
        <v>$Accesoriu special 351-400mm ZNC 0.45mm$:6.47,</v>
      </c>
      <c r="D1725" t="s">
        <v>22212</v>
      </c>
      <c r="E1725" t="str">
        <f t="shared" si="53"/>
        <v>"accesoriu special 351-400mm znc 0.45mm":6.47,</v>
      </c>
    </row>
    <row r="1726" spans="1:5">
      <c r="A1726" s="500" t="s">
        <v>11312</v>
      </c>
      <c r="B1726" s="500" t="s">
        <v>5546</v>
      </c>
      <c r="C1726" t="str">
        <f t="shared" si="52"/>
        <v>$Accesoriu special 351-400mm ZNC 0.50mm$:7.06,</v>
      </c>
      <c r="D1726" t="s">
        <v>22213</v>
      </c>
      <c r="E1726" t="str">
        <f t="shared" si="53"/>
        <v>"accesoriu special 351-400mm znc 0.50mm":7.06,</v>
      </c>
    </row>
    <row r="1727" spans="1:5">
      <c r="A1727" s="500" t="s">
        <v>6984</v>
      </c>
      <c r="B1727" s="500" t="s">
        <v>5547</v>
      </c>
      <c r="C1727" t="str">
        <f t="shared" si="52"/>
        <v>$Accesoriu special 351-400mm ZNC 0.60mm$:8.47,</v>
      </c>
      <c r="D1727" t="s">
        <v>22214</v>
      </c>
      <c r="E1727" t="str">
        <f t="shared" si="53"/>
        <v>"accesoriu special 351-400mm znc 0.60mm":8.47,</v>
      </c>
    </row>
    <row r="1728" spans="1:5">
      <c r="A1728" s="500" t="s">
        <v>11300</v>
      </c>
      <c r="B1728" s="500" t="s">
        <v>5548</v>
      </c>
      <c r="C1728" t="str">
        <f t="shared" si="52"/>
        <v>$Accesoriu special 351-400mm ZNC 0.70mm$:9.76,</v>
      </c>
      <c r="D1728" t="s">
        <v>22215</v>
      </c>
      <c r="E1728" t="str">
        <f t="shared" si="53"/>
        <v>"accesoriu special 351-400mm znc 0.70mm":9.76,</v>
      </c>
    </row>
    <row r="1729" spans="1:5">
      <c r="A1729" s="500" t="s">
        <v>3937</v>
      </c>
      <c r="B1729" s="500" t="s">
        <v>5549</v>
      </c>
      <c r="C1729" t="str">
        <f t="shared" si="52"/>
        <v>$Acc. special 401-450mm Ral 8003 0.45mm$:11.69,</v>
      </c>
      <c r="D1729" t="s">
        <v>22216</v>
      </c>
      <c r="E1729" t="str">
        <f t="shared" si="53"/>
        <v>"acc. special 401-450mm ral 8003 0.45mm":11.69,</v>
      </c>
    </row>
    <row r="1730" spans="1:5">
      <c r="A1730" s="500" t="s">
        <v>11323</v>
      </c>
      <c r="B1730" s="500" t="s">
        <v>7864</v>
      </c>
      <c r="C1730" t="str">
        <f t="shared" ref="C1730:C1793" si="54">CONCATENATE("$",B1730,"$",":",A1730,",")</f>
        <v>$Accesoriu special D09 DPL 0.50mm$:9.54,</v>
      </c>
      <c r="D1730" t="s">
        <v>22217</v>
      </c>
      <c r="E1730" t="str">
        <f t="shared" ref="E1730:E1793" si="55">LOWER(D1730)</f>
        <v>"accesoriu special d09 dpl 0.50mm":9.54,</v>
      </c>
    </row>
    <row r="1731" spans="1:5">
      <c r="A1731" s="500" t="s">
        <v>7443</v>
      </c>
      <c r="B1731" s="500" t="s">
        <v>5550</v>
      </c>
      <c r="C1731" t="str">
        <f t="shared" si="54"/>
        <v>$Accesorii Speciale D09 dubluvopsite 0.60$:14.22,</v>
      </c>
      <c r="D1731" t="s">
        <v>22218</v>
      </c>
      <c r="E1731" t="str">
        <f t="shared" si="55"/>
        <v>"accesorii speciale d09 dubluvopsite 0.60":14.22,</v>
      </c>
    </row>
    <row r="1732" spans="1:5">
      <c r="A1732" s="500" t="s">
        <v>7866</v>
      </c>
      <c r="B1732" s="500" t="s">
        <v>7867</v>
      </c>
      <c r="C1732" t="str">
        <f t="shared" si="54"/>
        <v>$Accesoriu special D09 DPM 0.50mm$:9.93,</v>
      </c>
      <c r="D1732" t="s">
        <v>22219</v>
      </c>
      <c r="E1732" t="str">
        <f t="shared" si="55"/>
        <v>"accesoriu special d09 dpm 0.50mm":9.93,</v>
      </c>
    </row>
    <row r="1733" spans="1:5">
      <c r="A1733" s="500" t="s">
        <v>11324</v>
      </c>
      <c r="B1733" s="500" t="s">
        <v>5551</v>
      </c>
      <c r="C1733" t="str">
        <f t="shared" si="54"/>
        <v>$Accesoriu special DPM 0.60MM D09$:20.29,</v>
      </c>
      <c r="D1733" t="s">
        <v>22220</v>
      </c>
      <c r="E1733" t="str">
        <f t="shared" si="55"/>
        <v>"accesoriu special dpm 0.60mm d09":20.29,</v>
      </c>
    </row>
    <row r="1734" spans="1:5">
      <c r="A1734" s="500" t="s">
        <v>11325</v>
      </c>
      <c r="B1734" s="500" t="s">
        <v>5552</v>
      </c>
      <c r="C1734" t="str">
        <f t="shared" si="54"/>
        <v>$Accesoriu special 401-450mm GDM 0.50mm$:11.83,</v>
      </c>
      <c r="D1734" t="s">
        <v>22221</v>
      </c>
      <c r="E1734" t="str">
        <f t="shared" si="55"/>
        <v>"accesoriu special 401-450mm gdm 0.50mm":11.83,</v>
      </c>
    </row>
    <row r="1735" spans="1:5">
      <c r="A1735" s="500" t="s">
        <v>11326</v>
      </c>
      <c r="B1735" s="500" t="s">
        <v>5553</v>
      </c>
      <c r="C1735" t="str">
        <f t="shared" si="54"/>
        <v>$Accesoriu special 401-450mm Luc 0.40mm$:6.94,</v>
      </c>
      <c r="D1735" t="s">
        <v>22222</v>
      </c>
      <c r="E1735" t="str">
        <f t="shared" si="55"/>
        <v>"accesoriu special 401-450mm luc 0.40mm":6.94,</v>
      </c>
    </row>
    <row r="1736" spans="1:5">
      <c r="A1736" s="500" t="s">
        <v>11123</v>
      </c>
      <c r="B1736" s="500" t="s">
        <v>5554</v>
      </c>
      <c r="C1736" t="str">
        <f t="shared" si="54"/>
        <v>$Accesoriu special 401-450mm Luc 0.45mm$:8.09,</v>
      </c>
      <c r="D1736" t="s">
        <v>22223</v>
      </c>
      <c r="E1736" t="str">
        <f t="shared" si="55"/>
        <v>"accesoriu special 401-450mm luc 0.45mm":8.09,</v>
      </c>
    </row>
    <row r="1737" spans="1:5">
      <c r="A1737" s="500" t="s">
        <v>11327</v>
      </c>
      <c r="B1737" s="500" t="s">
        <v>5555</v>
      </c>
      <c r="C1737" t="str">
        <f t="shared" si="54"/>
        <v>$Accesoriu special 401-450mm Luc 0.50mm$:8.68,</v>
      </c>
      <c r="D1737" t="s">
        <v>22224</v>
      </c>
      <c r="E1737" t="str">
        <f t="shared" si="55"/>
        <v>"accesoriu special 401-450mm luc 0.50mm":8.68,</v>
      </c>
    </row>
    <row r="1738" spans="1:5">
      <c r="A1738" s="500" t="s">
        <v>4039</v>
      </c>
      <c r="B1738" s="500" t="s">
        <v>5556</v>
      </c>
      <c r="C1738" t="str">
        <f t="shared" si="54"/>
        <v>$Accesorii speciale D09 lucios 0.60mm$:9.83,</v>
      </c>
      <c r="D1738" t="s">
        <v>22225</v>
      </c>
      <c r="E1738" t="str">
        <f t="shared" si="55"/>
        <v>"accesorii speciale d09 lucios 0.60mm":9.83,</v>
      </c>
    </row>
    <row r="1739" spans="1:5">
      <c r="A1739" s="500" t="s">
        <v>11328</v>
      </c>
      <c r="B1739" s="500" t="s">
        <v>5557</v>
      </c>
      <c r="C1739" t="str">
        <f t="shared" si="54"/>
        <v>$Accesoriu special 401-450mm Luc 0.70mm$:11.96,</v>
      </c>
      <c r="D1739" t="s">
        <v>22226</v>
      </c>
      <c r="E1739" t="str">
        <f t="shared" si="55"/>
        <v>"accesoriu special 401-450mm luc 0.70mm":11.96,</v>
      </c>
    </row>
    <row r="1740" spans="1:5">
      <c r="A1740" s="500" t="s">
        <v>11329</v>
      </c>
      <c r="B1740" s="500" t="s">
        <v>5558</v>
      </c>
      <c r="C1740" t="str">
        <f t="shared" si="54"/>
        <v>$ACCES.SP. MAT 0.40 mm 401-450mm$:7.57,</v>
      </c>
      <c r="D1740" t="s">
        <v>22227</v>
      </c>
      <c r="E1740" t="str">
        <f t="shared" si="55"/>
        <v>"acces.sp. mat 0.40 mm 401-450mm":7.57,</v>
      </c>
    </row>
    <row r="1741" spans="1:5">
      <c r="A1741" s="500" t="s">
        <v>2982</v>
      </c>
      <c r="B1741" s="500" t="s">
        <v>5559</v>
      </c>
      <c r="C1741" t="str">
        <f t="shared" si="54"/>
        <v>$Accesoriu special 401-450mm Mat 0.45mm$:8.65,</v>
      </c>
      <c r="D1741" t="s">
        <v>22228</v>
      </c>
      <c r="E1741" t="str">
        <f t="shared" si="55"/>
        <v>"accesoriu special 401-450mm mat 0.45mm":8.65,</v>
      </c>
    </row>
    <row r="1742" spans="1:5">
      <c r="A1742" s="500" t="s">
        <v>6990</v>
      </c>
      <c r="B1742" s="500" t="s">
        <v>5560</v>
      </c>
      <c r="C1742" t="str">
        <f t="shared" si="54"/>
        <v>$Accesoriu special 401-450mm Mat 0.50mm$:9.03,</v>
      </c>
      <c r="D1742" t="s">
        <v>22229</v>
      </c>
      <c r="E1742" t="str">
        <f t="shared" si="55"/>
        <v>"accesoriu special 401-450mm mat 0.50mm":9.03,</v>
      </c>
    </row>
    <row r="1743" spans="1:5">
      <c r="A1743" s="500" t="s">
        <v>11330</v>
      </c>
      <c r="B1743" s="500" t="s">
        <v>5561</v>
      </c>
      <c r="C1743" t="str">
        <f t="shared" si="54"/>
        <v>$Accesoriu special 401-450mm Mat 0.60mm$:10.23,</v>
      </c>
      <c r="D1743" t="s">
        <v>22230</v>
      </c>
      <c r="E1743" t="str">
        <f t="shared" si="55"/>
        <v>"accesoriu special 401-450mm mat 0.60mm":10.23,</v>
      </c>
    </row>
    <row r="1744" spans="1:5">
      <c r="A1744" s="500" t="s">
        <v>11097</v>
      </c>
      <c r="B1744" s="500" t="s">
        <v>7869</v>
      </c>
      <c r="C1744" t="str">
        <f t="shared" si="54"/>
        <v>$Accesoriu Special Magnelis 0.50MM D09$:9.42,</v>
      </c>
      <c r="D1744" t="s">
        <v>22231</v>
      </c>
      <c r="E1744" t="str">
        <f t="shared" si="55"/>
        <v>"accesoriu special magnelis 0.50mm d09":9.42,</v>
      </c>
    </row>
    <row r="1745" spans="1:5">
      <c r="A1745" s="500" t="s">
        <v>7768</v>
      </c>
      <c r="B1745" s="500" t="s">
        <v>11027</v>
      </c>
      <c r="C1745" t="str">
        <f t="shared" si="54"/>
        <v>$Accesoriu special 401-450mm WOD 0.45mm$:11.71,</v>
      </c>
      <c r="D1745" t="s">
        <v>22232</v>
      </c>
      <c r="E1745" t="str">
        <f t="shared" si="55"/>
        <v>"accesoriu special 401-450mm wod 0.45mm":11.71,</v>
      </c>
    </row>
    <row r="1746" spans="1:5">
      <c r="A1746" s="500" t="s">
        <v>11325</v>
      </c>
      <c r="B1746" s="500" t="s">
        <v>7512</v>
      </c>
      <c r="C1746" t="str">
        <f t="shared" si="54"/>
        <v>$Accesoriu special D09 Wood 0.50MM$:11.83,</v>
      </c>
      <c r="D1746" t="s">
        <v>22233</v>
      </c>
      <c r="E1746" t="str">
        <f t="shared" si="55"/>
        <v>"accesoriu special d09 wood 0.50mm":11.83,</v>
      </c>
    </row>
    <row r="1747" spans="1:5">
      <c r="A1747" s="500" t="s">
        <v>6991</v>
      </c>
      <c r="B1747" s="500" t="s">
        <v>5562</v>
      </c>
      <c r="C1747" t="str">
        <f t="shared" si="54"/>
        <v>$Accesoriu special 401-450mm ZNC 0.37mm$:5.70,</v>
      </c>
      <c r="D1747" t="s">
        <v>22234</v>
      </c>
      <c r="E1747" t="str">
        <f t="shared" si="55"/>
        <v>"accesoriu special 401-450mm znc 0.37mm":5.70,</v>
      </c>
    </row>
    <row r="1748" spans="1:5">
      <c r="A1748" s="500" t="s">
        <v>11257</v>
      </c>
      <c r="B1748" s="500" t="s">
        <v>5563</v>
      </c>
      <c r="C1748" t="str">
        <f t="shared" si="54"/>
        <v>$Accesoriu special 401-450mm ZNC 0.40mm$:5.82,</v>
      </c>
      <c r="D1748" t="s">
        <v>22235</v>
      </c>
      <c r="E1748" t="str">
        <f t="shared" si="55"/>
        <v>"accesoriu special 401-450mm znc 0.40mm":5.82,</v>
      </c>
    </row>
    <row r="1749" spans="1:5">
      <c r="A1749" s="500" t="s">
        <v>3371</v>
      </c>
      <c r="B1749" s="500" t="s">
        <v>5564</v>
      </c>
      <c r="C1749" t="str">
        <f t="shared" si="54"/>
        <v>$Accesoriu special 401-450mm ZNC 0.45mm$:7.28,</v>
      </c>
      <c r="D1749" t="s">
        <v>22236</v>
      </c>
      <c r="E1749" t="str">
        <f t="shared" si="55"/>
        <v>"accesoriu special 401-450mm znc 0.45mm":7.28,</v>
      </c>
    </row>
    <row r="1750" spans="1:5">
      <c r="A1750" s="500" t="s">
        <v>11292</v>
      </c>
      <c r="B1750" s="500" t="s">
        <v>5565</v>
      </c>
      <c r="C1750" t="str">
        <f t="shared" si="54"/>
        <v>$Accesoriu special 401-450mm ZNC 0.50mm$:7.95,</v>
      </c>
      <c r="D1750" t="s">
        <v>22237</v>
      </c>
      <c r="E1750" t="str">
        <f t="shared" si="55"/>
        <v>"accesoriu special 401-450mm znc 0.50mm":7.95,</v>
      </c>
    </row>
    <row r="1751" spans="1:5">
      <c r="A1751" s="500" t="s">
        <v>11069</v>
      </c>
      <c r="B1751" s="500" t="s">
        <v>5566</v>
      </c>
      <c r="C1751" t="str">
        <f t="shared" si="54"/>
        <v>$Accesoriu special 401-450mm ZNC 0.60mm$:9.53,</v>
      </c>
      <c r="D1751" t="s">
        <v>22238</v>
      </c>
      <c r="E1751" t="str">
        <f t="shared" si="55"/>
        <v>"accesoriu special 401-450mm znc 0.60mm":9.53,</v>
      </c>
    </row>
    <row r="1752" spans="1:5">
      <c r="A1752" s="500" t="s">
        <v>11331</v>
      </c>
      <c r="B1752" s="500" t="s">
        <v>5567</v>
      </c>
      <c r="C1752" t="str">
        <f t="shared" si="54"/>
        <v>$Accesoriu special 401-450mm ZNC 0.70mm$:10.98,</v>
      </c>
      <c r="D1752" t="s">
        <v>22239</v>
      </c>
      <c r="E1752" t="str">
        <f t="shared" si="55"/>
        <v>"accesoriu special 401-450mm znc 0.70mm":10.98,</v>
      </c>
    </row>
    <row r="1753" spans="1:5">
      <c r="A1753" s="500" t="s">
        <v>11344</v>
      </c>
      <c r="B1753" s="500" t="s">
        <v>5568</v>
      </c>
      <c r="C1753" t="str">
        <f t="shared" si="54"/>
        <v>$Acc. special 451-500mm Ral 8003 0.45mm$:12.99,</v>
      </c>
      <c r="D1753" t="s">
        <v>22240</v>
      </c>
      <c r="E1753" t="str">
        <f t="shared" si="55"/>
        <v>"acc. special 451-500mm ral 8003 0.45mm":12.99,</v>
      </c>
    </row>
    <row r="1754" spans="1:5">
      <c r="A1754" s="500" t="s">
        <v>3942</v>
      </c>
      <c r="B1754" s="500" t="s">
        <v>7871</v>
      </c>
      <c r="C1754" t="str">
        <f t="shared" si="54"/>
        <v>$Accesoriu special D10 DPL 0.50mm$:10.60,</v>
      </c>
      <c r="D1754" t="s">
        <v>22241</v>
      </c>
      <c r="E1754" t="str">
        <f t="shared" si="55"/>
        <v>"accesoriu special d10 dpl 0.50mm":10.60,</v>
      </c>
    </row>
    <row r="1755" spans="1:5">
      <c r="A1755" s="500" t="s">
        <v>3958</v>
      </c>
      <c r="B1755" s="500" t="s">
        <v>5569</v>
      </c>
      <c r="C1755" t="str">
        <f t="shared" si="54"/>
        <v>$Accesorii Speciale D10 dubluvopsite 0.60$:15.80,</v>
      </c>
      <c r="D1755" t="s">
        <v>22242</v>
      </c>
      <c r="E1755" t="str">
        <f t="shared" si="55"/>
        <v>"accesorii speciale d10 dubluvopsite 0.60":15.80,</v>
      </c>
    </row>
    <row r="1756" spans="1:5">
      <c r="A1756" s="500" t="s">
        <v>3706</v>
      </c>
      <c r="B1756" s="500" t="s">
        <v>7873</v>
      </c>
      <c r="C1756" t="str">
        <f t="shared" si="54"/>
        <v>$Accesoriu special D10 DPM 0.50mm$:11.03,</v>
      </c>
      <c r="D1756" t="s">
        <v>22243</v>
      </c>
      <c r="E1756" t="str">
        <f t="shared" si="55"/>
        <v>"accesoriu special d10 dpm 0.50mm":11.03,</v>
      </c>
    </row>
    <row r="1757" spans="1:5">
      <c r="A1757" s="500" t="s">
        <v>7448</v>
      </c>
      <c r="B1757" s="500" t="s">
        <v>5570</v>
      </c>
      <c r="C1757" t="str">
        <f t="shared" si="54"/>
        <v>$Accesoriu special DPM 0.60MM D10$:22.55,</v>
      </c>
      <c r="D1757" t="s">
        <v>22244</v>
      </c>
      <c r="E1757" t="str">
        <f t="shared" si="55"/>
        <v>"accesoriu special dpm 0.60mm d10":22.55,</v>
      </c>
    </row>
    <row r="1758" spans="1:5">
      <c r="A1758" s="500" t="s">
        <v>6996</v>
      </c>
      <c r="B1758" s="500" t="s">
        <v>5571</v>
      </c>
      <c r="C1758" t="str">
        <f t="shared" si="54"/>
        <v>$Accesoriu special 451-500mm GDM 0.50mm$:13.15,</v>
      </c>
      <c r="D1758" t="s">
        <v>22245</v>
      </c>
      <c r="E1758" t="str">
        <f t="shared" si="55"/>
        <v>"accesoriu special 451-500mm gdm 0.50mm":13.15,</v>
      </c>
    </row>
    <row r="1759" spans="1:5">
      <c r="A1759" s="500" t="s">
        <v>6982</v>
      </c>
      <c r="B1759" s="500" t="s">
        <v>5572</v>
      </c>
      <c r="C1759" t="str">
        <f t="shared" si="54"/>
        <v>$Accesoriu special 451-500mm Luc 0.40mm$:7.71,</v>
      </c>
      <c r="D1759" t="s">
        <v>22246</v>
      </c>
      <c r="E1759" t="str">
        <f t="shared" si="55"/>
        <v>"accesoriu special 451-500mm luc 0.40mm":7.71,</v>
      </c>
    </row>
    <row r="1760" spans="1:5">
      <c r="A1760" s="500" t="s">
        <v>3904</v>
      </c>
      <c r="B1760" s="500" t="s">
        <v>5573</v>
      </c>
      <c r="C1760" t="str">
        <f t="shared" si="54"/>
        <v>$Accesoriu special 451-500mm Luc 0.45mm$:8.99,</v>
      </c>
      <c r="D1760" t="s">
        <v>22247</v>
      </c>
      <c r="E1760" t="str">
        <f t="shared" si="55"/>
        <v>"accesoriu special 451-500mm luc 0.45mm":8.99,</v>
      </c>
    </row>
    <row r="1761" spans="1:5">
      <c r="A1761" s="500" t="s">
        <v>11126</v>
      </c>
      <c r="B1761" s="500" t="s">
        <v>5574</v>
      </c>
      <c r="C1761" t="str">
        <f t="shared" si="54"/>
        <v>$Accesoriu special 451-500mm Luc 0.50mm$:9.64,</v>
      </c>
      <c r="D1761" t="s">
        <v>22248</v>
      </c>
      <c r="E1761" t="str">
        <f t="shared" si="55"/>
        <v>"accesoriu special 451-500mm luc 0.50mm":9.64,</v>
      </c>
    </row>
    <row r="1762" spans="1:5">
      <c r="A1762" s="500" t="s">
        <v>6997</v>
      </c>
      <c r="B1762" s="500" t="s">
        <v>5575</v>
      </c>
      <c r="C1762" t="str">
        <f t="shared" si="54"/>
        <v>$Accesorii speciale D10 lucios 0.60mm$:10.92,</v>
      </c>
      <c r="D1762" t="s">
        <v>22249</v>
      </c>
      <c r="E1762" t="str">
        <f t="shared" si="55"/>
        <v>"accesorii speciale d10 lucios 0.60mm":10.92,</v>
      </c>
    </row>
    <row r="1763" spans="1:5">
      <c r="A1763" s="500" t="s">
        <v>3939</v>
      </c>
      <c r="B1763" s="500" t="s">
        <v>5576</v>
      </c>
      <c r="C1763" t="str">
        <f t="shared" si="54"/>
        <v>$Accesoriu special 451-500mm Luc 0.70mm$:13.28,</v>
      </c>
      <c r="D1763" t="s">
        <v>22250</v>
      </c>
      <c r="E1763" t="str">
        <f t="shared" si="55"/>
        <v>"accesoriu special 451-500mm luc 0.70mm":13.28,</v>
      </c>
    </row>
    <row r="1764" spans="1:5">
      <c r="A1764" s="500" t="s">
        <v>3886</v>
      </c>
      <c r="B1764" s="500" t="s">
        <v>5577</v>
      </c>
      <c r="C1764" t="str">
        <f t="shared" si="54"/>
        <v>$ACCES.SP. MAT 0.40 mm 451-500mm$:8.41,</v>
      </c>
      <c r="D1764" t="s">
        <v>22251</v>
      </c>
      <c r="E1764" t="str">
        <f t="shared" si="55"/>
        <v>"acces.sp. mat 0.40 mm 451-500mm":8.41,</v>
      </c>
    </row>
    <row r="1765" spans="1:5">
      <c r="A1765" s="500" t="s">
        <v>11345</v>
      </c>
      <c r="B1765" s="500" t="s">
        <v>5578</v>
      </c>
      <c r="C1765" t="str">
        <f t="shared" si="54"/>
        <v>$Accesoriu special 451-500mm Mat 0.45mm$:9.61,</v>
      </c>
      <c r="D1765" t="s">
        <v>22252</v>
      </c>
      <c r="E1765" t="str">
        <f t="shared" si="55"/>
        <v>"accesoriu special 451-500mm mat 0.45mm":9.61,</v>
      </c>
    </row>
    <row r="1766" spans="1:5">
      <c r="A1766" s="500" t="s">
        <v>6998</v>
      </c>
      <c r="B1766" s="500" t="s">
        <v>5579</v>
      </c>
      <c r="C1766" t="str">
        <f t="shared" si="54"/>
        <v>$Accesoriu special 451-500mm Mat 0.50mm$:10.03,</v>
      </c>
      <c r="D1766" t="s">
        <v>22253</v>
      </c>
      <c r="E1766" t="str">
        <f t="shared" si="55"/>
        <v>"accesoriu special 451-500mm mat 0.50mm":10.03,</v>
      </c>
    </row>
    <row r="1767" spans="1:5">
      <c r="A1767" s="500" t="s">
        <v>11094</v>
      </c>
      <c r="B1767" s="500" t="s">
        <v>5580</v>
      </c>
      <c r="C1767" t="str">
        <f t="shared" si="54"/>
        <v>$Accesoriu special 451-500mm Mat 0.60mm$:11.37,</v>
      </c>
      <c r="D1767" t="s">
        <v>22254</v>
      </c>
      <c r="E1767" t="str">
        <f t="shared" si="55"/>
        <v>"accesoriu special 451-500mm mat 0.60mm":11.37,</v>
      </c>
    </row>
    <row r="1768" spans="1:5">
      <c r="A1768" s="500" t="s">
        <v>11346</v>
      </c>
      <c r="B1768" s="500" t="s">
        <v>7875</v>
      </c>
      <c r="C1768" t="str">
        <f t="shared" si="54"/>
        <v>$Accesoriu Special Magnelis 0.50MM D10$:10.47,</v>
      </c>
      <c r="D1768" t="s">
        <v>22255</v>
      </c>
      <c r="E1768" t="str">
        <f t="shared" si="55"/>
        <v>"accesoriu special magnelis 0.50mm d10":10.47,</v>
      </c>
    </row>
    <row r="1769" spans="1:5">
      <c r="A1769" s="500" t="s">
        <v>11347</v>
      </c>
      <c r="B1769" s="500" t="s">
        <v>11028</v>
      </c>
      <c r="C1769" t="str">
        <f t="shared" si="54"/>
        <v>$Accesoriu special 451-500mm WOD 0.45mm$:13.01,</v>
      </c>
      <c r="D1769" t="s">
        <v>22256</v>
      </c>
      <c r="E1769" t="str">
        <f t="shared" si="55"/>
        <v>"accesoriu special 451-500mm wod 0.45mm":13.01,</v>
      </c>
    </row>
    <row r="1770" spans="1:5">
      <c r="A1770" s="500" t="s">
        <v>6996</v>
      </c>
      <c r="B1770" s="500" t="s">
        <v>7514</v>
      </c>
      <c r="C1770" t="str">
        <f t="shared" si="54"/>
        <v>$Accesoriu special D10 Wood 0.50MM$:13.15,</v>
      </c>
      <c r="D1770" t="s">
        <v>22257</v>
      </c>
      <c r="E1770" t="str">
        <f t="shared" si="55"/>
        <v>"accesoriu special d10 wood 0.50mm":13.15,</v>
      </c>
    </row>
    <row r="1771" spans="1:5">
      <c r="A1771" s="500" t="s">
        <v>6999</v>
      </c>
      <c r="B1771" s="500" t="s">
        <v>5581</v>
      </c>
      <c r="C1771" t="str">
        <f t="shared" si="54"/>
        <v>$Accesoriu special 451-500mm ZNC 0.37mm$:6.33,</v>
      </c>
      <c r="D1771" t="s">
        <v>22258</v>
      </c>
      <c r="E1771" t="str">
        <f t="shared" si="55"/>
        <v>"accesoriu special 451-500mm znc 0.37mm":6.33,</v>
      </c>
    </row>
    <row r="1772" spans="1:5">
      <c r="A1772" s="500" t="s">
        <v>11311</v>
      </c>
      <c r="B1772" s="500" t="s">
        <v>5582</v>
      </c>
      <c r="C1772" t="str">
        <f t="shared" si="54"/>
        <v>$Accesoriu special 451-500mm ZNC 0.40mm$:6.47,</v>
      </c>
      <c r="D1772" t="s">
        <v>22259</v>
      </c>
      <c r="E1772" t="str">
        <f t="shared" si="55"/>
        <v>"accesoriu special 451-500mm znc 0.40mm":6.47,</v>
      </c>
    </row>
    <row r="1773" spans="1:5">
      <c r="A1773" s="500" t="s">
        <v>11123</v>
      </c>
      <c r="B1773" s="500" t="s">
        <v>5583</v>
      </c>
      <c r="C1773" t="str">
        <f t="shared" si="54"/>
        <v>$Accesoriu special 451-500mm ZNC 0.45mm$:8.09,</v>
      </c>
      <c r="D1773" t="s">
        <v>22260</v>
      </c>
      <c r="E1773" t="str">
        <f t="shared" si="55"/>
        <v>"accesoriu special 451-500mm znc 0.45mm":8.09,</v>
      </c>
    </row>
    <row r="1774" spans="1:5">
      <c r="A1774" s="500" t="s">
        <v>7000</v>
      </c>
      <c r="B1774" s="500" t="s">
        <v>5584</v>
      </c>
      <c r="C1774" t="str">
        <f t="shared" si="54"/>
        <v>$Accesoriu special 451-500mm ZNC 0.50mm$:8.83,</v>
      </c>
      <c r="D1774" t="s">
        <v>22261</v>
      </c>
      <c r="E1774" t="str">
        <f t="shared" si="55"/>
        <v>"accesoriu special 451-500mm znc 0.50mm":8.83,</v>
      </c>
    </row>
    <row r="1775" spans="1:5">
      <c r="A1775" s="500" t="s">
        <v>3940</v>
      </c>
      <c r="B1775" s="500" t="s">
        <v>5585</v>
      </c>
      <c r="C1775" t="str">
        <f t="shared" si="54"/>
        <v>$Accesoriu special 451-500mm ZNC 0.60mm$:10.58,</v>
      </c>
      <c r="D1775" t="s">
        <v>22262</v>
      </c>
      <c r="E1775" t="str">
        <f t="shared" si="55"/>
        <v>"accesoriu special 451-500mm znc 0.60mm":10.58,</v>
      </c>
    </row>
    <row r="1776" spans="1:5">
      <c r="A1776" s="500" t="s">
        <v>11348</v>
      </c>
      <c r="B1776" s="500" t="s">
        <v>5586</v>
      </c>
      <c r="C1776" t="str">
        <f t="shared" si="54"/>
        <v>$Accesoriu special 451-500mm ZNC 0.70mm$:12.20,</v>
      </c>
      <c r="D1776" t="s">
        <v>22263</v>
      </c>
      <c r="E1776" t="str">
        <f t="shared" si="55"/>
        <v>"accesoriu special 451-500mm znc 0.70mm":12.20,</v>
      </c>
    </row>
    <row r="1777" spans="1:5">
      <c r="A1777" s="500" t="s">
        <v>11076</v>
      </c>
      <c r="B1777" s="500" t="s">
        <v>5587</v>
      </c>
      <c r="C1777" t="str">
        <f t="shared" si="54"/>
        <v>$Acc. special 501-550mm Ral 8003 0.45mm$:14.29,</v>
      </c>
      <c r="D1777" t="s">
        <v>22264</v>
      </c>
      <c r="E1777" t="str">
        <f t="shared" si="55"/>
        <v>"acc. special 501-550mm ral 8003 0.45mm":14.29,</v>
      </c>
    </row>
    <row r="1778" spans="1:5">
      <c r="A1778" s="500" t="s">
        <v>7789</v>
      </c>
      <c r="B1778" s="500" t="s">
        <v>7877</v>
      </c>
      <c r="C1778" t="str">
        <f t="shared" si="54"/>
        <v>$Accesoriu special D11 DPL 0.50mm$:11.66,</v>
      </c>
      <c r="D1778" t="s">
        <v>22265</v>
      </c>
      <c r="E1778" t="str">
        <f t="shared" si="55"/>
        <v>"accesoriu special d11 dpl 0.50mm":11.66,</v>
      </c>
    </row>
    <row r="1779" spans="1:5">
      <c r="A1779" s="500" t="s">
        <v>11359</v>
      </c>
      <c r="B1779" s="500" t="s">
        <v>5588</v>
      </c>
      <c r="C1779" t="str">
        <f t="shared" si="54"/>
        <v>$Accesorii Speciale D11 dubluvopsite 0.60$:17.37,</v>
      </c>
      <c r="D1779" t="s">
        <v>22266</v>
      </c>
      <c r="E1779" t="str">
        <f t="shared" si="55"/>
        <v>"accesorii speciale d11 dubluvopsite 0.60":17.37,</v>
      </c>
    </row>
    <row r="1780" spans="1:5">
      <c r="A1780" s="500" t="s">
        <v>6935</v>
      </c>
      <c r="B1780" s="500" t="s">
        <v>7879</v>
      </c>
      <c r="C1780" t="str">
        <f t="shared" si="54"/>
        <v>$Accesoriu special D11 DPM 0.50mm$:12.14,</v>
      </c>
      <c r="D1780" t="s">
        <v>22267</v>
      </c>
      <c r="E1780" t="str">
        <f t="shared" si="55"/>
        <v>"accesoriu special d11 dpm 0.50mm":12.14,</v>
      </c>
    </row>
    <row r="1781" spans="1:5">
      <c r="A1781" s="500" t="s">
        <v>11360</v>
      </c>
      <c r="B1781" s="500" t="s">
        <v>5589</v>
      </c>
      <c r="C1781" t="str">
        <f t="shared" si="54"/>
        <v>$Accesoriu special DPM 0.60MM D11$:24.80,</v>
      </c>
      <c r="D1781" t="s">
        <v>22268</v>
      </c>
      <c r="E1781" t="str">
        <f t="shared" si="55"/>
        <v>"accesoriu special dpm 0.60mm d11":24.80,</v>
      </c>
    </row>
    <row r="1782" spans="1:5">
      <c r="A1782" s="500" t="s">
        <v>11079</v>
      </c>
      <c r="B1782" s="500" t="s">
        <v>5590</v>
      </c>
      <c r="C1782" t="str">
        <f t="shared" si="54"/>
        <v>$Accesoriu special 501-550mm GDM 0.50mm$:14.46,</v>
      </c>
      <c r="D1782" t="s">
        <v>22269</v>
      </c>
      <c r="E1782" t="str">
        <f t="shared" si="55"/>
        <v>"accesoriu special 501-550mm gdm 0.50mm":14.46,</v>
      </c>
    </row>
    <row r="1783" spans="1:5">
      <c r="A1783" s="500" t="s">
        <v>11302</v>
      </c>
      <c r="B1783" s="500" t="s">
        <v>5591</v>
      </c>
      <c r="C1783" t="str">
        <f t="shared" si="54"/>
        <v>$Accesoriu special 501-550mm Luc 0.40mm$:8.48,</v>
      </c>
      <c r="D1783" t="s">
        <v>22270</v>
      </c>
      <c r="E1783" t="str">
        <f t="shared" si="55"/>
        <v>"accesoriu special 501-550mm luc 0.40mm":8.48,</v>
      </c>
    </row>
    <row r="1784" spans="1:5">
      <c r="A1784" s="500" t="s">
        <v>3941</v>
      </c>
      <c r="B1784" s="500" t="s">
        <v>5592</v>
      </c>
      <c r="C1784" t="str">
        <f t="shared" si="54"/>
        <v>$Accesoriu special 501-550mm Luc 0.45mm$:9.89,</v>
      </c>
      <c r="D1784" t="s">
        <v>22271</v>
      </c>
      <c r="E1784" t="str">
        <f t="shared" si="55"/>
        <v>"accesoriu special 501-550mm luc 0.45mm":9.89,</v>
      </c>
    </row>
    <row r="1785" spans="1:5">
      <c r="A1785" s="500" t="s">
        <v>3942</v>
      </c>
      <c r="B1785" s="500" t="s">
        <v>5593</v>
      </c>
      <c r="C1785" t="str">
        <f t="shared" si="54"/>
        <v>$Accesoriu special 501-550mm Luc 0.50mm$:10.60,</v>
      </c>
      <c r="D1785" t="s">
        <v>22272</v>
      </c>
      <c r="E1785" t="str">
        <f t="shared" si="55"/>
        <v>"accesoriu special 501-550mm luc 0.50mm":10.60,</v>
      </c>
    </row>
    <row r="1786" spans="1:5">
      <c r="A1786" s="500" t="s">
        <v>11361</v>
      </c>
      <c r="B1786" s="500" t="s">
        <v>5594</v>
      </c>
      <c r="C1786" t="str">
        <f t="shared" si="54"/>
        <v>$Accesorii speciale D11 lucios 0.60mm$:12.01,</v>
      </c>
      <c r="D1786" t="s">
        <v>22273</v>
      </c>
      <c r="E1786" t="str">
        <f t="shared" si="55"/>
        <v>"accesorii speciale d11 lucios 0.60mm":12.01,</v>
      </c>
    </row>
    <row r="1787" spans="1:5">
      <c r="A1787" s="500" t="s">
        <v>11167</v>
      </c>
      <c r="B1787" s="500" t="s">
        <v>5595</v>
      </c>
      <c r="C1787" t="str">
        <f t="shared" si="54"/>
        <v>$Accesoriu special 501-550mm Luc 0.70mm$:14.61,</v>
      </c>
      <c r="D1787" t="s">
        <v>22274</v>
      </c>
      <c r="E1787" t="str">
        <f t="shared" si="55"/>
        <v>"accesoriu special 501-550mm luc 0.70mm":14.61,</v>
      </c>
    </row>
    <row r="1788" spans="1:5">
      <c r="A1788" s="500" t="s">
        <v>11050</v>
      </c>
      <c r="B1788" s="500" t="s">
        <v>5596</v>
      </c>
      <c r="C1788" t="str">
        <f t="shared" si="54"/>
        <v>$ACCES.SP. MAT 0.40 mm 501-550mm$:9.25,</v>
      </c>
      <c r="D1788" t="s">
        <v>22275</v>
      </c>
      <c r="E1788" t="str">
        <f t="shared" si="55"/>
        <v>"acces.sp. mat 0.40 mm 501-550mm":9.25,</v>
      </c>
    </row>
    <row r="1789" spans="1:5">
      <c r="A1789" s="500" t="s">
        <v>11362</v>
      </c>
      <c r="B1789" s="500" t="s">
        <v>5597</v>
      </c>
      <c r="C1789" t="str">
        <f t="shared" si="54"/>
        <v>$Accesoriu special 501-550mm Mat 0.45mm$:10.57,</v>
      </c>
      <c r="D1789" t="s">
        <v>22276</v>
      </c>
      <c r="E1789" t="str">
        <f t="shared" si="55"/>
        <v>"accesoriu special 501-550mm mat 0.45mm":10.57,</v>
      </c>
    </row>
    <row r="1790" spans="1:5">
      <c r="A1790" s="500" t="s">
        <v>3706</v>
      </c>
      <c r="B1790" s="500" t="s">
        <v>5598</v>
      </c>
      <c r="C1790" t="str">
        <f t="shared" si="54"/>
        <v>$Accesoriu special 501-550mm Mat 0.50mm$:11.03,</v>
      </c>
      <c r="D1790" t="s">
        <v>22277</v>
      </c>
      <c r="E1790" t="str">
        <f t="shared" si="55"/>
        <v>"accesoriu special 501-550mm mat 0.50mm":11.03,</v>
      </c>
    </row>
    <row r="1791" spans="1:5">
      <c r="A1791" s="500" t="s">
        <v>7003</v>
      </c>
      <c r="B1791" s="500" t="s">
        <v>5599</v>
      </c>
      <c r="C1791" t="str">
        <f t="shared" si="54"/>
        <v>$Accesoriu special 501-550mm Mat 0.60mm$:12.50,</v>
      </c>
      <c r="D1791" t="s">
        <v>22278</v>
      </c>
      <c r="E1791" t="str">
        <f t="shared" si="55"/>
        <v>"accesoriu special 501-550mm mat 0.60mm":12.50,</v>
      </c>
    </row>
    <row r="1792" spans="1:5">
      <c r="A1792" s="500" t="s">
        <v>10645</v>
      </c>
      <c r="B1792" s="500" t="s">
        <v>7881</v>
      </c>
      <c r="C1792" t="str">
        <f t="shared" si="54"/>
        <v>$Accesoriu Special Magnelis 0.50MM D11$:11.51,</v>
      </c>
      <c r="D1792" t="s">
        <v>22279</v>
      </c>
      <c r="E1792" t="str">
        <f t="shared" si="55"/>
        <v>"accesoriu special magnelis 0.50mm d11":11.51,</v>
      </c>
    </row>
    <row r="1793" spans="1:5">
      <c r="A1793" s="500" t="s">
        <v>11363</v>
      </c>
      <c r="B1793" s="500" t="s">
        <v>11029</v>
      </c>
      <c r="C1793" t="str">
        <f t="shared" si="54"/>
        <v>$Accesoriu special 501-550mm WOD 0.45mm$:14.32,</v>
      </c>
      <c r="D1793" t="s">
        <v>22280</v>
      </c>
      <c r="E1793" t="str">
        <f t="shared" si="55"/>
        <v>"accesoriu special 501-550mm wod 0.45mm":14.32,</v>
      </c>
    </row>
    <row r="1794" spans="1:5">
      <c r="A1794" s="500" t="s">
        <v>11079</v>
      </c>
      <c r="B1794" s="500" t="s">
        <v>7516</v>
      </c>
      <c r="C1794" t="str">
        <f t="shared" ref="C1794:C1857" si="56">CONCATENATE("$",B1794,"$",":",A1794,",")</f>
        <v>$Accesoriu special D11 Wood 0.50MM$:14.46,</v>
      </c>
      <c r="D1794" t="s">
        <v>22281</v>
      </c>
      <c r="E1794" t="str">
        <f t="shared" ref="E1794:E1857" si="57">LOWER(D1794)</f>
        <v>"accesoriu special d11 wood 0.50mm":14.46,</v>
      </c>
    </row>
    <row r="1795" spans="1:5">
      <c r="A1795" s="500" t="s">
        <v>11364</v>
      </c>
      <c r="B1795" s="500" t="s">
        <v>5600</v>
      </c>
      <c r="C1795" t="str">
        <f t="shared" si="56"/>
        <v>$Accesoriu special 501-550mm ZNC 0.37mm$:6.96,</v>
      </c>
      <c r="D1795" t="s">
        <v>22282</v>
      </c>
      <c r="E1795" t="str">
        <f t="shared" si="57"/>
        <v>"accesoriu special 501-550mm znc 0.37mm":6.96,</v>
      </c>
    </row>
    <row r="1796" spans="1:5">
      <c r="A1796" s="500" t="s">
        <v>11240</v>
      </c>
      <c r="B1796" s="500" t="s">
        <v>5601</v>
      </c>
      <c r="C1796" t="str">
        <f t="shared" si="56"/>
        <v>$Accesoriu special 501-550mm ZNC 0.40mm$:7.11,</v>
      </c>
      <c r="D1796" t="s">
        <v>22283</v>
      </c>
      <c r="E1796" t="str">
        <f t="shared" si="57"/>
        <v>"accesoriu special 501-550mm znc 0.40mm":7.11,</v>
      </c>
    </row>
    <row r="1797" spans="1:5">
      <c r="A1797" s="500" t="s">
        <v>11319</v>
      </c>
      <c r="B1797" s="500" t="s">
        <v>5602</v>
      </c>
      <c r="C1797" t="str">
        <f t="shared" si="56"/>
        <v>$Accesoriu special 501-550mm ZNC 0.45mm$:8.90,</v>
      </c>
      <c r="D1797" t="s">
        <v>22284</v>
      </c>
      <c r="E1797" t="str">
        <f t="shared" si="57"/>
        <v>"accesoriu special 501-550mm znc 0.45mm":8.90,</v>
      </c>
    </row>
    <row r="1798" spans="1:5">
      <c r="A1798" s="500" t="s">
        <v>7002</v>
      </c>
      <c r="B1798" s="500" t="s">
        <v>5603</v>
      </c>
      <c r="C1798" t="str">
        <f t="shared" si="56"/>
        <v>$Accesoriu special 501-550mm ZNC 0.50mm$:9.71,</v>
      </c>
      <c r="D1798" t="s">
        <v>22285</v>
      </c>
      <c r="E1798" t="str">
        <f t="shared" si="57"/>
        <v>"accesoriu special 501-550mm znc 0.50mm":9.71,</v>
      </c>
    </row>
    <row r="1799" spans="1:5">
      <c r="A1799" s="500" t="s">
        <v>11365</v>
      </c>
      <c r="B1799" s="500" t="s">
        <v>5604</v>
      </c>
      <c r="C1799" t="str">
        <f t="shared" si="56"/>
        <v>$Accesoriu special 501-550mm ZNC 0.60mm$:11.64,</v>
      </c>
      <c r="D1799" t="s">
        <v>22286</v>
      </c>
      <c r="E1799" t="str">
        <f t="shared" si="57"/>
        <v>"accesoriu special 501-550mm znc 0.60mm":11.64,</v>
      </c>
    </row>
    <row r="1800" spans="1:5">
      <c r="A1800" s="500" t="s">
        <v>7004</v>
      </c>
      <c r="B1800" s="500" t="s">
        <v>5605</v>
      </c>
      <c r="C1800" t="str">
        <f t="shared" si="56"/>
        <v>$Accesoriu special 501-550mm ZNC 0.70mm$:13.42,</v>
      </c>
      <c r="D1800" t="s">
        <v>22287</v>
      </c>
      <c r="E1800" t="str">
        <f t="shared" si="57"/>
        <v>"accesoriu special 501-550mm znc 0.70mm":13.42,</v>
      </c>
    </row>
    <row r="1801" spans="1:5">
      <c r="A1801" s="500" t="s">
        <v>7008</v>
      </c>
      <c r="B1801" s="500" t="s">
        <v>5606</v>
      </c>
      <c r="C1801" t="str">
        <f t="shared" si="56"/>
        <v>$Acc. special 551-600mm Ral 8003 0.45mm$:15.58,</v>
      </c>
      <c r="D1801" t="s">
        <v>22288</v>
      </c>
      <c r="E1801" t="str">
        <f t="shared" si="57"/>
        <v>"acc. special 551-600mm ral 8003 0.45mm":15.58,</v>
      </c>
    </row>
    <row r="1802" spans="1:5">
      <c r="A1802" s="500" t="s">
        <v>11377</v>
      </c>
      <c r="B1802" s="500" t="s">
        <v>7883</v>
      </c>
      <c r="C1802" t="str">
        <f t="shared" si="56"/>
        <v>$Accesoriu special D12 DPL 0.50mm$:12.72,</v>
      </c>
      <c r="D1802" t="s">
        <v>22289</v>
      </c>
      <c r="E1802" t="str">
        <f t="shared" si="57"/>
        <v>"accesoriu special d12 dpl 0.50mm":12.72,</v>
      </c>
    </row>
    <row r="1803" spans="1:5">
      <c r="A1803" s="500" t="s">
        <v>11378</v>
      </c>
      <c r="B1803" s="500" t="s">
        <v>5607</v>
      </c>
      <c r="C1803" t="str">
        <f t="shared" si="56"/>
        <v>$Accesorii Speciale D12 dubluvopsite 0.60$:18.95,</v>
      </c>
      <c r="D1803" t="s">
        <v>22290</v>
      </c>
      <c r="E1803" t="str">
        <f t="shared" si="57"/>
        <v>"accesorii speciale d12 dubluvopsite 0.60":18.95,</v>
      </c>
    </row>
    <row r="1804" spans="1:5">
      <c r="A1804" s="500" t="s">
        <v>7032</v>
      </c>
      <c r="B1804" s="500" t="s">
        <v>7885</v>
      </c>
      <c r="C1804" t="str">
        <f t="shared" si="56"/>
        <v>$Accesoriu special D12 DPM 0.50mm$:13.24,</v>
      </c>
      <c r="D1804" t="s">
        <v>22291</v>
      </c>
      <c r="E1804" t="str">
        <f t="shared" si="57"/>
        <v>"accesoriu special d12 dpm 0.50mm":13.24,</v>
      </c>
    </row>
    <row r="1805" spans="1:5">
      <c r="A1805" s="500" t="s">
        <v>11379</v>
      </c>
      <c r="B1805" s="500" t="s">
        <v>5608</v>
      </c>
      <c r="C1805" t="str">
        <f t="shared" si="56"/>
        <v>$Accesoriu special DPM 0.60MM D12$:27.05,</v>
      </c>
      <c r="D1805" t="s">
        <v>22292</v>
      </c>
      <c r="E1805" t="str">
        <f t="shared" si="57"/>
        <v>"accesoriu special dpm 0.60mm d12":27.05,</v>
      </c>
    </row>
    <row r="1806" spans="1:5">
      <c r="A1806" s="500" t="s">
        <v>11280</v>
      </c>
      <c r="B1806" s="500" t="s">
        <v>5609</v>
      </c>
      <c r="C1806" t="str">
        <f t="shared" si="56"/>
        <v>$Accesoriu special 551-600mm GDM 0.50mm$:15.78,</v>
      </c>
      <c r="D1806" t="s">
        <v>22293</v>
      </c>
      <c r="E1806" t="str">
        <f t="shared" si="57"/>
        <v>"accesoriu special 551-600mm gdm 0.50mm":15.78,</v>
      </c>
    </row>
    <row r="1807" spans="1:5">
      <c r="A1807" s="500" t="s">
        <v>11050</v>
      </c>
      <c r="B1807" s="500" t="s">
        <v>5610</v>
      </c>
      <c r="C1807" t="str">
        <f t="shared" si="56"/>
        <v>$Accesoriu special 551-600mm Luc 0.40mm$:9.25,</v>
      </c>
      <c r="D1807" t="s">
        <v>22294</v>
      </c>
      <c r="E1807" t="str">
        <f t="shared" si="57"/>
        <v>"accesoriu special 551-600mm luc 0.40mm":9.25,</v>
      </c>
    </row>
    <row r="1808" spans="1:5">
      <c r="A1808" s="500" t="s">
        <v>11380</v>
      </c>
      <c r="B1808" s="500" t="s">
        <v>5611</v>
      </c>
      <c r="C1808" t="str">
        <f t="shared" si="56"/>
        <v>$Accesoriu special 551-600mm Luc 0.45mm$:10.79,</v>
      </c>
      <c r="D1808" t="s">
        <v>22295</v>
      </c>
      <c r="E1808" t="str">
        <f t="shared" si="57"/>
        <v>"accesoriu special 551-600mm luc 0.45mm":10.79,</v>
      </c>
    </row>
    <row r="1809" spans="1:5">
      <c r="A1809" s="500" t="s">
        <v>7009</v>
      </c>
      <c r="B1809" s="500" t="s">
        <v>5612</v>
      </c>
      <c r="C1809" t="str">
        <f t="shared" si="56"/>
        <v>$Accesoriu special 551-600mm Luc 0.50mm$:11.57,</v>
      </c>
      <c r="D1809" t="s">
        <v>22296</v>
      </c>
      <c r="E1809" t="str">
        <f t="shared" si="57"/>
        <v>"accesoriu special 551-600mm luc 0.50mm":11.57,</v>
      </c>
    </row>
    <row r="1810" spans="1:5">
      <c r="A1810" s="500" t="s">
        <v>11381</v>
      </c>
      <c r="B1810" s="500" t="s">
        <v>5613</v>
      </c>
      <c r="C1810" t="str">
        <f t="shared" si="56"/>
        <v>$Accesorii speciale D12 lucios 0.60mm$:13.11,</v>
      </c>
      <c r="D1810" t="s">
        <v>22297</v>
      </c>
      <c r="E1810" t="str">
        <f t="shared" si="57"/>
        <v>"accesorii speciale d12 lucios 0.60mm":13.11,</v>
      </c>
    </row>
    <row r="1811" spans="1:5">
      <c r="A1811" s="500" t="s">
        <v>7010</v>
      </c>
      <c r="B1811" s="500" t="s">
        <v>5614</v>
      </c>
      <c r="C1811" t="str">
        <f t="shared" si="56"/>
        <v>$Accesoriu special 551-600mm Luc 0.70mm$:15.94,</v>
      </c>
      <c r="D1811" t="s">
        <v>22298</v>
      </c>
      <c r="E1811" t="str">
        <f t="shared" si="57"/>
        <v>"accesoriu special 551-600mm luc 0.70mm":15.94,</v>
      </c>
    </row>
    <row r="1812" spans="1:5">
      <c r="A1812" s="500" t="s">
        <v>3733</v>
      </c>
      <c r="B1812" s="500" t="s">
        <v>5615</v>
      </c>
      <c r="C1812" t="str">
        <f t="shared" si="56"/>
        <v>$ACCES.SP. MAT 0.40 mm 551-600mm$:10.09,</v>
      </c>
      <c r="D1812" t="s">
        <v>22299</v>
      </c>
      <c r="E1812" t="str">
        <f t="shared" si="57"/>
        <v>"acces.sp. mat 0.40 mm 551-600mm":10.09,</v>
      </c>
    </row>
    <row r="1813" spans="1:5">
      <c r="A1813" s="500" t="s">
        <v>7011</v>
      </c>
      <c r="B1813" s="500" t="s">
        <v>5616</v>
      </c>
      <c r="C1813" t="str">
        <f t="shared" si="56"/>
        <v>$Accesoriu special 551-600mm Mat 0.45mm$:11.53,</v>
      </c>
      <c r="D1813" t="s">
        <v>22300</v>
      </c>
      <c r="E1813" t="str">
        <f t="shared" si="57"/>
        <v>"accesoriu special 551-600mm mat 0.45mm":11.53,</v>
      </c>
    </row>
    <row r="1814" spans="1:5">
      <c r="A1814" s="500" t="s">
        <v>11375</v>
      </c>
      <c r="B1814" s="500" t="s">
        <v>5617</v>
      </c>
      <c r="C1814" t="str">
        <f t="shared" si="56"/>
        <v>$Accesoriu special 551-600mm Mat 0.50mm$:12.04,</v>
      </c>
      <c r="D1814" t="s">
        <v>22301</v>
      </c>
      <c r="E1814" t="str">
        <f t="shared" si="57"/>
        <v>"accesoriu special 551-600mm mat 0.50mm":12.04,</v>
      </c>
    </row>
    <row r="1815" spans="1:5">
      <c r="A1815" s="500" t="s">
        <v>11349</v>
      </c>
      <c r="B1815" s="500" t="s">
        <v>5618</v>
      </c>
      <c r="C1815" t="str">
        <f t="shared" si="56"/>
        <v>$Accesoriu special 551-600mm Mat 0.60mm$:13.64,</v>
      </c>
      <c r="D1815" t="s">
        <v>22302</v>
      </c>
      <c r="E1815" t="str">
        <f t="shared" si="57"/>
        <v>"accesoriu special 551-600mm mat 0.60mm":13.64,</v>
      </c>
    </row>
    <row r="1816" spans="1:5">
      <c r="A1816" s="500" t="s">
        <v>11370</v>
      </c>
      <c r="B1816" s="500" t="s">
        <v>7887</v>
      </c>
      <c r="C1816" t="str">
        <f t="shared" si="56"/>
        <v>$Accesoriu Special Magnelis 0.50MM D12$:12.56,</v>
      </c>
      <c r="D1816" t="s">
        <v>22303</v>
      </c>
      <c r="E1816" t="str">
        <f t="shared" si="57"/>
        <v>"accesoriu special magnelis 0.50mm d12":12.56,</v>
      </c>
    </row>
    <row r="1817" spans="1:5">
      <c r="A1817" s="500" t="s">
        <v>11382</v>
      </c>
      <c r="B1817" s="500" t="s">
        <v>11030</v>
      </c>
      <c r="C1817" t="str">
        <f t="shared" si="56"/>
        <v>$Accesoriu special 551-600mm WOD 0.45mm$:15.62,</v>
      </c>
      <c r="D1817" t="s">
        <v>22304</v>
      </c>
      <c r="E1817" t="str">
        <f t="shared" si="57"/>
        <v>"accesoriu special 551-600mm wod 0.45mm":15.62,</v>
      </c>
    </row>
    <row r="1818" spans="1:5">
      <c r="A1818" s="500" t="s">
        <v>11280</v>
      </c>
      <c r="B1818" s="500" t="s">
        <v>7518</v>
      </c>
      <c r="C1818" t="str">
        <f t="shared" si="56"/>
        <v>$Accesoriu special D12 Wood 0.50MM$:15.78,</v>
      </c>
      <c r="D1818" t="s">
        <v>22305</v>
      </c>
      <c r="E1818" t="str">
        <f t="shared" si="57"/>
        <v>"accesoriu special d12 wood 0.50mm":15.78,</v>
      </c>
    </row>
    <row r="1819" spans="1:5">
      <c r="A1819" s="500" t="s">
        <v>6925</v>
      </c>
      <c r="B1819" s="500" t="s">
        <v>5619</v>
      </c>
      <c r="C1819" t="str">
        <f t="shared" si="56"/>
        <v>$Accesoriu special 551-600mm ZNC 0.37mm$:7.60,</v>
      </c>
      <c r="D1819" t="s">
        <v>22306</v>
      </c>
      <c r="E1819" t="str">
        <f t="shared" si="57"/>
        <v>"accesoriu special 551-600mm znc 0.37mm":7.60,</v>
      </c>
    </row>
    <row r="1820" spans="1:5">
      <c r="A1820" s="500" t="s">
        <v>11383</v>
      </c>
      <c r="B1820" s="500" t="s">
        <v>5620</v>
      </c>
      <c r="C1820" t="str">
        <f t="shared" si="56"/>
        <v>$Accesoriu special 551-600mm ZNC 0.40mm$:7.76,</v>
      </c>
      <c r="D1820" t="s">
        <v>22307</v>
      </c>
      <c r="E1820" t="str">
        <f t="shared" si="57"/>
        <v>"accesoriu special 551-600mm znc 0.40mm":7.76,</v>
      </c>
    </row>
    <row r="1821" spans="1:5">
      <c r="A1821" s="500" t="s">
        <v>11384</v>
      </c>
      <c r="B1821" s="500" t="s">
        <v>5621</v>
      </c>
      <c r="C1821" t="str">
        <f t="shared" si="56"/>
        <v>$Accesoriu special 551-600mm ZNC 0.45mm$:9.70,</v>
      </c>
      <c r="D1821" t="s">
        <v>22308</v>
      </c>
      <c r="E1821" t="str">
        <f t="shared" si="57"/>
        <v>"accesoriu special 551-600mm znc 0.45mm":9.70,</v>
      </c>
    </row>
    <row r="1822" spans="1:5">
      <c r="A1822" s="500" t="s">
        <v>11385</v>
      </c>
      <c r="B1822" s="500" t="s">
        <v>5622</v>
      </c>
      <c r="C1822" t="str">
        <f t="shared" si="56"/>
        <v>$Accesoriu special 551-600mm ZNC 0.50mm$:10.59,</v>
      </c>
      <c r="D1822" t="s">
        <v>22309</v>
      </c>
      <c r="E1822" t="str">
        <f t="shared" si="57"/>
        <v>"accesoriu special 551-600mm znc 0.50mm":10.59,</v>
      </c>
    </row>
    <row r="1823" spans="1:5">
      <c r="A1823" s="500" t="s">
        <v>3865</v>
      </c>
      <c r="B1823" s="500" t="s">
        <v>5623</v>
      </c>
      <c r="C1823" t="str">
        <f t="shared" si="56"/>
        <v>$Accesoriu special 551-600mm ZNC 0.60mm$:12.70,</v>
      </c>
      <c r="D1823" t="s">
        <v>22310</v>
      </c>
      <c r="E1823" t="str">
        <f t="shared" si="57"/>
        <v>"accesoriu special 551-600mm znc 0.60mm":12.70,</v>
      </c>
    </row>
    <row r="1824" spans="1:5">
      <c r="A1824" s="500" t="s">
        <v>11386</v>
      </c>
      <c r="B1824" s="500" t="s">
        <v>5624</v>
      </c>
      <c r="C1824" t="str">
        <f t="shared" si="56"/>
        <v>$Accesoriu special 551-600mm ZNC 0.70mm$:14.64,</v>
      </c>
      <c r="D1824" t="s">
        <v>22311</v>
      </c>
      <c r="E1824" t="str">
        <f t="shared" si="57"/>
        <v>"accesoriu special 551-600mm znc 0.70mm":14.64,</v>
      </c>
    </row>
    <row r="1825" spans="1:5">
      <c r="A1825" s="500" t="s">
        <v>7025</v>
      </c>
      <c r="B1825" s="500" t="s">
        <v>5625</v>
      </c>
      <c r="C1825" t="str">
        <f t="shared" si="56"/>
        <v>$Acc. special 601-650mm Ral 8003 0.45mm$:16.88,</v>
      </c>
      <c r="D1825" t="s">
        <v>22312</v>
      </c>
      <c r="E1825" t="str">
        <f t="shared" si="57"/>
        <v>"acc. special 601-650mm ral 8003 0.45mm":16.88,</v>
      </c>
    </row>
    <row r="1826" spans="1:5">
      <c r="A1826" s="500" t="s">
        <v>11434</v>
      </c>
      <c r="B1826" s="500" t="s">
        <v>7889</v>
      </c>
      <c r="C1826" t="str">
        <f t="shared" si="56"/>
        <v>$Accesoriu special D13 DPL 0.50mm$:13.78,</v>
      </c>
      <c r="D1826" t="s">
        <v>22313</v>
      </c>
      <c r="E1826" t="str">
        <f t="shared" si="57"/>
        <v>"accesoriu special d13 dpl 0.50mm":13.78,</v>
      </c>
    </row>
    <row r="1827" spans="1:5">
      <c r="A1827" s="500" t="s">
        <v>11435</v>
      </c>
      <c r="B1827" s="500" t="s">
        <v>5626</v>
      </c>
      <c r="C1827" t="str">
        <f t="shared" si="56"/>
        <v>$Accesorii Speciale D13 dubluvopsite 0.60$:20.53,</v>
      </c>
      <c r="D1827" t="s">
        <v>22314</v>
      </c>
      <c r="E1827" t="str">
        <f t="shared" si="57"/>
        <v>"accesorii speciale d13 dubluvopsite 0.60":20.53,</v>
      </c>
    </row>
    <row r="1828" spans="1:5">
      <c r="A1828" s="500" t="s">
        <v>11436</v>
      </c>
      <c r="B1828" s="500" t="s">
        <v>7891</v>
      </c>
      <c r="C1828" t="str">
        <f t="shared" si="56"/>
        <v>$Accesoriu special D13 DPM 0.50mm$:14.34,</v>
      </c>
      <c r="D1828" t="s">
        <v>22315</v>
      </c>
      <c r="E1828" t="str">
        <f t="shared" si="57"/>
        <v>"accesoriu special d13 dpm 0.50mm":14.34,</v>
      </c>
    </row>
    <row r="1829" spans="1:5">
      <c r="A1829" s="500" t="s">
        <v>11437</v>
      </c>
      <c r="B1829" s="500" t="s">
        <v>5627</v>
      </c>
      <c r="C1829" t="str">
        <f t="shared" si="56"/>
        <v>$Accesoriu special DPM 0.60MM D13$:29.31,</v>
      </c>
      <c r="D1829" t="s">
        <v>22316</v>
      </c>
      <c r="E1829" t="str">
        <f t="shared" si="57"/>
        <v>"accesoriu special dpm 0.60mm d13":29.31,</v>
      </c>
    </row>
    <row r="1830" spans="1:5">
      <c r="A1830" s="500" t="s">
        <v>11438</v>
      </c>
      <c r="B1830" s="500" t="s">
        <v>5628</v>
      </c>
      <c r="C1830" t="str">
        <f t="shared" si="56"/>
        <v>$Accesoriu special 601-650mm GDM 0.50mm$:17.09,</v>
      </c>
      <c r="D1830" t="s">
        <v>22317</v>
      </c>
      <c r="E1830" t="str">
        <f t="shared" si="57"/>
        <v>"accesoriu special 601-650mm gdm 0.50mm":17.09,</v>
      </c>
    </row>
    <row r="1831" spans="1:5">
      <c r="A1831" s="500" t="s">
        <v>11439</v>
      </c>
      <c r="B1831" s="500" t="s">
        <v>5629</v>
      </c>
      <c r="C1831" t="str">
        <f t="shared" si="56"/>
        <v>$Accesoriu special 601-650mm Luc 0.40mm$:10.02,</v>
      </c>
      <c r="D1831" t="s">
        <v>22318</v>
      </c>
      <c r="E1831" t="str">
        <f t="shared" si="57"/>
        <v>"accesoriu special 601-650mm luc 0.40mm":10.02,</v>
      </c>
    </row>
    <row r="1832" spans="1:5">
      <c r="A1832" s="500" t="s">
        <v>3937</v>
      </c>
      <c r="B1832" s="500" t="s">
        <v>5630</v>
      </c>
      <c r="C1832" t="str">
        <f t="shared" si="56"/>
        <v>$Accesoriu special 601-650mm Luc 0.45mm$:11.69,</v>
      </c>
      <c r="D1832" t="s">
        <v>22319</v>
      </c>
      <c r="E1832" t="str">
        <f t="shared" si="57"/>
        <v>"accesoriu special 601-650mm luc 0.45mm":11.69,</v>
      </c>
    </row>
    <row r="1833" spans="1:5">
      <c r="A1833" s="500" t="s">
        <v>3889</v>
      </c>
      <c r="B1833" s="500" t="s">
        <v>5631</v>
      </c>
      <c r="C1833" t="str">
        <f t="shared" si="56"/>
        <v>$Accesoriu special 601-650mm Luc 0.50mm$:12.53,</v>
      </c>
      <c r="D1833" t="s">
        <v>22320</v>
      </c>
      <c r="E1833" t="str">
        <f t="shared" si="57"/>
        <v>"accesoriu special 601-650mm luc 0.50mm":12.53,</v>
      </c>
    </row>
    <row r="1834" spans="1:5">
      <c r="A1834" s="500" t="s">
        <v>11440</v>
      </c>
      <c r="B1834" s="500" t="s">
        <v>5632</v>
      </c>
      <c r="C1834" t="str">
        <f t="shared" si="56"/>
        <v>$Accesorii speciale D13 lucios 0.60mm$:14.20,</v>
      </c>
      <c r="D1834" t="s">
        <v>22321</v>
      </c>
      <c r="E1834" t="str">
        <f t="shared" si="57"/>
        <v>"accesorii speciale d13 lucios 0.60mm":14.20,</v>
      </c>
    </row>
    <row r="1835" spans="1:5">
      <c r="A1835" s="500" t="s">
        <v>3951</v>
      </c>
      <c r="B1835" s="500" t="s">
        <v>5633</v>
      </c>
      <c r="C1835" t="str">
        <f t="shared" si="56"/>
        <v>$Accesoriu special 601-650mm Luc 0.70mm$:17.27,</v>
      </c>
      <c r="D1835" t="s">
        <v>22322</v>
      </c>
      <c r="E1835" t="str">
        <f t="shared" si="57"/>
        <v>"accesoriu special 601-650mm luc 0.70mm":17.27,</v>
      </c>
    </row>
    <row r="1836" spans="1:5">
      <c r="A1836" s="500" t="s">
        <v>7026</v>
      </c>
      <c r="B1836" s="500" t="s">
        <v>5634</v>
      </c>
      <c r="C1836" t="str">
        <f t="shared" si="56"/>
        <v>$ACCES.SP. MAT 0.40 mm 601-650mm$:10.93,</v>
      </c>
      <c r="D1836" t="s">
        <v>22323</v>
      </c>
      <c r="E1836" t="str">
        <f t="shared" si="57"/>
        <v>"acces.sp. mat 0.40 mm 601-650mm":10.93,</v>
      </c>
    </row>
    <row r="1837" spans="1:5">
      <c r="A1837" s="500" t="s">
        <v>7003</v>
      </c>
      <c r="B1837" s="500" t="s">
        <v>5635</v>
      </c>
      <c r="C1837" t="str">
        <f t="shared" si="56"/>
        <v>$Accesoriu special 601-650mm Mat 0.45mm$:12.50,</v>
      </c>
      <c r="D1837" t="s">
        <v>22324</v>
      </c>
      <c r="E1837" t="str">
        <f t="shared" si="57"/>
        <v>"accesoriu special 601-650mm mat 0.45mm":12.50,</v>
      </c>
    </row>
    <row r="1838" spans="1:5">
      <c r="A1838" s="500" t="s">
        <v>11441</v>
      </c>
      <c r="B1838" s="500" t="s">
        <v>5636</v>
      </c>
      <c r="C1838" t="str">
        <f t="shared" si="56"/>
        <v>$Accesoriu special 601-650mm Mat 0.50mm$:13.04,</v>
      </c>
      <c r="D1838" t="s">
        <v>22325</v>
      </c>
      <c r="E1838" t="str">
        <f t="shared" si="57"/>
        <v>"accesoriu special 601-650mm mat 0.50mm":13.04,</v>
      </c>
    </row>
    <row r="1839" spans="1:5">
      <c r="A1839" s="500" t="s">
        <v>11442</v>
      </c>
      <c r="B1839" s="500" t="s">
        <v>5637</v>
      </c>
      <c r="C1839" t="str">
        <f t="shared" si="56"/>
        <v>$Accesoriu special 601-650mm Mat 0.60mm$:14.78,</v>
      </c>
      <c r="D1839" t="s">
        <v>22326</v>
      </c>
      <c r="E1839" t="str">
        <f t="shared" si="57"/>
        <v>"accesoriu special 601-650mm mat 0.60mm":14.78,</v>
      </c>
    </row>
    <row r="1840" spans="1:5">
      <c r="A1840" s="500" t="s">
        <v>10646</v>
      </c>
      <c r="B1840" s="500" t="s">
        <v>7893</v>
      </c>
      <c r="C1840" t="str">
        <f t="shared" si="56"/>
        <v>$Accesoriu Special Magnelis 0.50MM D13$:13.61,</v>
      </c>
      <c r="D1840" t="s">
        <v>22327</v>
      </c>
      <c r="E1840" t="str">
        <f t="shared" si="57"/>
        <v>"accesoriu special magnelis 0.50mm d13":13.61,</v>
      </c>
    </row>
    <row r="1841" spans="1:5">
      <c r="A1841" s="500" t="s">
        <v>11443</v>
      </c>
      <c r="B1841" s="500" t="s">
        <v>11031</v>
      </c>
      <c r="C1841" t="str">
        <f t="shared" si="56"/>
        <v>$Accesoriu special 601-650mm WOD 0.45mm$:16.92,</v>
      </c>
      <c r="D1841" t="s">
        <v>22328</v>
      </c>
      <c r="E1841" t="str">
        <f t="shared" si="57"/>
        <v>"accesoriu special 601-650mm wod 0.45mm":16.92,</v>
      </c>
    </row>
    <row r="1842" spans="1:5">
      <c r="A1842" s="500" t="s">
        <v>11438</v>
      </c>
      <c r="B1842" s="500" t="s">
        <v>7520</v>
      </c>
      <c r="C1842" t="str">
        <f t="shared" si="56"/>
        <v>$Accesoriu special D13 Wood 0.50MM$:17.09,</v>
      </c>
      <c r="D1842" t="s">
        <v>22329</v>
      </c>
      <c r="E1842" t="str">
        <f t="shared" si="57"/>
        <v>"accesoriu special d13 wood 0.50mm":17.09,</v>
      </c>
    </row>
    <row r="1843" spans="1:5">
      <c r="A1843" s="500" t="s">
        <v>11166</v>
      </c>
      <c r="B1843" s="500" t="s">
        <v>5638</v>
      </c>
      <c r="C1843" t="str">
        <f t="shared" si="56"/>
        <v>$Accesoriu special 601-650mm ZNC 0.37mm$:8.23,</v>
      </c>
      <c r="D1843" t="s">
        <v>22330</v>
      </c>
      <c r="E1843" t="str">
        <f t="shared" si="57"/>
        <v>"accesoriu special 601-650mm znc 0.37mm":8.23,</v>
      </c>
    </row>
    <row r="1844" spans="1:5">
      <c r="A1844" s="500" t="s">
        <v>3886</v>
      </c>
      <c r="B1844" s="500" t="s">
        <v>5639</v>
      </c>
      <c r="C1844" t="str">
        <f t="shared" si="56"/>
        <v>$Accesoriu special 601-650mm ZNC 0.40mm$:8.41,</v>
      </c>
      <c r="D1844" t="s">
        <v>22331</v>
      </c>
      <c r="E1844" t="str">
        <f t="shared" si="57"/>
        <v>"accesoriu special 601-650mm znc 0.40mm":8.41,</v>
      </c>
    </row>
    <row r="1845" spans="1:5">
      <c r="A1845" s="500" t="s">
        <v>11395</v>
      </c>
      <c r="B1845" s="500" t="s">
        <v>5640</v>
      </c>
      <c r="C1845" t="str">
        <f t="shared" si="56"/>
        <v>$Accesoriu special 601-650mm ZNC 0.45mm$:10.51,</v>
      </c>
      <c r="D1845" t="s">
        <v>22332</v>
      </c>
      <c r="E1845" t="str">
        <f t="shared" si="57"/>
        <v>"accesoriu special 601-650mm znc 0.45mm":10.51,</v>
      </c>
    </row>
    <row r="1846" spans="1:5">
      <c r="A1846" s="500" t="s">
        <v>6964</v>
      </c>
      <c r="B1846" s="500" t="s">
        <v>5641</v>
      </c>
      <c r="C1846" t="str">
        <f t="shared" si="56"/>
        <v>$Accesoriu special 601-650mm ZNC 0.50mm$:11.48,</v>
      </c>
      <c r="D1846" t="s">
        <v>22333</v>
      </c>
      <c r="E1846" t="str">
        <f t="shared" si="57"/>
        <v>"accesoriu special 601-650mm znc 0.50mm":11.48,</v>
      </c>
    </row>
    <row r="1847" spans="1:5">
      <c r="A1847" s="500" t="s">
        <v>11444</v>
      </c>
      <c r="B1847" s="500" t="s">
        <v>5642</v>
      </c>
      <c r="C1847" t="str">
        <f t="shared" si="56"/>
        <v>$Accesoriu special 601-650mm ZNC 0.60mm$:13.76,</v>
      </c>
      <c r="D1847" t="s">
        <v>22334</v>
      </c>
      <c r="E1847" t="str">
        <f t="shared" si="57"/>
        <v>"accesoriu special 601-650mm znc 0.60mm":13.76,</v>
      </c>
    </row>
    <row r="1848" spans="1:5">
      <c r="A1848" s="500" t="s">
        <v>7027</v>
      </c>
      <c r="B1848" s="500" t="s">
        <v>5643</v>
      </c>
      <c r="C1848" t="str">
        <f t="shared" si="56"/>
        <v>$Accesoriu special 601-650mm ZNC 0.70mm$:15.87,</v>
      </c>
      <c r="D1848" t="s">
        <v>22335</v>
      </c>
      <c r="E1848" t="str">
        <f t="shared" si="57"/>
        <v>"accesoriu special 601-650mm znc 0.70mm":15.87,</v>
      </c>
    </row>
    <row r="1849" spans="1:5">
      <c r="A1849" s="500" t="s">
        <v>11445</v>
      </c>
      <c r="B1849" s="500" t="s">
        <v>5644</v>
      </c>
      <c r="C1849" t="str">
        <f t="shared" si="56"/>
        <v>$Acc. special 651-700mm Ral 8003 0.45mm$:18.18,</v>
      </c>
      <c r="D1849" t="s">
        <v>22336</v>
      </c>
      <c r="E1849" t="str">
        <f t="shared" si="57"/>
        <v>"acc. special 651-700mm ral 8003 0.45mm":18.18,</v>
      </c>
    </row>
    <row r="1850" spans="1:5">
      <c r="A1850" s="500" t="s">
        <v>11446</v>
      </c>
      <c r="B1850" s="500" t="s">
        <v>7895</v>
      </c>
      <c r="C1850" t="str">
        <f t="shared" si="56"/>
        <v>$Accesoriu special D14 DPL 0.50mm$:14.84,</v>
      </c>
      <c r="D1850" t="s">
        <v>22337</v>
      </c>
      <c r="E1850" t="str">
        <f t="shared" si="57"/>
        <v>"accesoriu special d14 dpl 0.50mm":14.84,</v>
      </c>
    </row>
    <row r="1851" spans="1:5">
      <c r="A1851" s="500" t="s">
        <v>7064</v>
      </c>
      <c r="B1851" s="500" t="s">
        <v>5645</v>
      </c>
      <c r="C1851" t="str">
        <f t="shared" si="56"/>
        <v>$Accesorii Speciale D14 dubluvopsite 0.60$:22.11,</v>
      </c>
      <c r="D1851" t="s">
        <v>22338</v>
      </c>
      <c r="E1851" t="str">
        <f t="shared" si="57"/>
        <v>"accesorii speciale d14 dubluvopsite 0.60":22.11,</v>
      </c>
    </row>
    <row r="1852" spans="1:5">
      <c r="A1852" s="500" t="s">
        <v>11447</v>
      </c>
      <c r="B1852" s="500" t="s">
        <v>7897</v>
      </c>
      <c r="C1852" t="str">
        <f t="shared" si="56"/>
        <v>$Accesoriu special D14 DPM 0.50mm$:15.45,</v>
      </c>
      <c r="D1852" t="s">
        <v>22339</v>
      </c>
      <c r="E1852" t="str">
        <f t="shared" si="57"/>
        <v>"accesoriu special d14 dpm 0.50mm":15.45,</v>
      </c>
    </row>
    <row r="1853" spans="1:5">
      <c r="A1853" s="500" t="s">
        <v>11448</v>
      </c>
      <c r="B1853" s="500" t="s">
        <v>5646</v>
      </c>
      <c r="C1853" t="str">
        <f t="shared" si="56"/>
        <v>$Accesoriu special DPM 0.60MM D14$:31.56,</v>
      </c>
      <c r="D1853" t="s">
        <v>22340</v>
      </c>
      <c r="E1853" t="str">
        <f t="shared" si="57"/>
        <v>"accesoriu special dpm 0.60mm d14":31.56,</v>
      </c>
    </row>
    <row r="1854" spans="1:5">
      <c r="A1854" s="500" t="s">
        <v>11449</v>
      </c>
      <c r="B1854" s="500" t="s">
        <v>5647</v>
      </c>
      <c r="C1854" t="str">
        <f t="shared" si="56"/>
        <v>$Accesoriu special 651-700mm GDM 0.50mm$:18.41,</v>
      </c>
      <c r="D1854" t="s">
        <v>22341</v>
      </c>
      <c r="E1854" t="str">
        <f t="shared" si="57"/>
        <v>"accesoriu special 651-700mm gdm 0.50mm":18.41,</v>
      </c>
    </row>
    <row r="1855" spans="1:5">
      <c r="A1855" s="500" t="s">
        <v>11380</v>
      </c>
      <c r="B1855" s="500" t="s">
        <v>5648</v>
      </c>
      <c r="C1855" t="str">
        <f t="shared" si="56"/>
        <v>$Accesoriu special 651-700mm Luc 0.40mm$:10.79,</v>
      </c>
      <c r="D1855" t="s">
        <v>22342</v>
      </c>
      <c r="E1855" t="str">
        <f t="shared" si="57"/>
        <v>"accesoriu special 651-700mm luc 0.40mm":10.79,</v>
      </c>
    </row>
    <row r="1856" spans="1:5">
      <c r="A1856" s="500" t="s">
        <v>11450</v>
      </c>
      <c r="B1856" s="500" t="s">
        <v>5649</v>
      </c>
      <c r="C1856" t="str">
        <f t="shared" si="56"/>
        <v>$Accesoriu special 651-700mm Luc 0.45mm$:12.59,</v>
      </c>
      <c r="D1856" t="s">
        <v>22343</v>
      </c>
      <c r="E1856" t="str">
        <f t="shared" si="57"/>
        <v>"accesoriu special 651-700mm luc 0.45mm":12.59,</v>
      </c>
    </row>
    <row r="1857" spans="1:5">
      <c r="A1857" s="500" t="s">
        <v>11074</v>
      </c>
      <c r="B1857" s="500" t="s">
        <v>5650</v>
      </c>
      <c r="C1857" t="str">
        <f t="shared" si="56"/>
        <v>$Accesoriu special 651-700mm Luc 0.50mm$:13.49,</v>
      </c>
      <c r="D1857" t="s">
        <v>22344</v>
      </c>
      <c r="E1857" t="str">
        <f t="shared" si="57"/>
        <v>"accesoriu special 651-700mm luc 0.50mm":13.49,</v>
      </c>
    </row>
    <row r="1858" spans="1:5">
      <c r="A1858" s="500" t="s">
        <v>11451</v>
      </c>
      <c r="B1858" s="500" t="s">
        <v>5651</v>
      </c>
      <c r="C1858" t="str">
        <f t="shared" ref="C1858:C1921" si="58">CONCATENATE("$",B1858,"$",":",A1858,",")</f>
        <v>$Accesorii speciale D14 lucios 0.60mm$:15.29,</v>
      </c>
      <c r="D1858" t="s">
        <v>22345</v>
      </c>
      <c r="E1858" t="str">
        <f t="shared" ref="E1858:E1921" si="59">LOWER(D1858)</f>
        <v>"accesorii speciale d14 lucios 0.60mm":15.29,</v>
      </c>
    </row>
    <row r="1859" spans="1:5">
      <c r="A1859" s="500" t="s">
        <v>11096</v>
      </c>
      <c r="B1859" s="500" t="s">
        <v>5652</v>
      </c>
      <c r="C1859" t="str">
        <f t="shared" si="58"/>
        <v>$Accesoriu special 651-700mm Luc 0.70mm$:18.60,</v>
      </c>
      <c r="D1859" t="s">
        <v>22346</v>
      </c>
      <c r="E1859" t="str">
        <f t="shared" si="59"/>
        <v>"accesoriu special 651-700mm luc 0.70mm":18.60,</v>
      </c>
    </row>
    <row r="1860" spans="1:5">
      <c r="A1860" s="500" t="s">
        <v>11452</v>
      </c>
      <c r="B1860" s="500" t="s">
        <v>5653</v>
      </c>
      <c r="C1860" t="str">
        <f t="shared" si="58"/>
        <v>$ACCES.SP. MAT 0.40 mm 651-700mm$:11.77,</v>
      </c>
      <c r="D1860" t="s">
        <v>22347</v>
      </c>
      <c r="E1860" t="str">
        <f t="shared" si="59"/>
        <v>"acces.sp. mat 0.40 mm 651-700mm":11.77,</v>
      </c>
    </row>
    <row r="1861" spans="1:5">
      <c r="A1861" s="500" t="s">
        <v>11453</v>
      </c>
      <c r="B1861" s="500" t="s">
        <v>5654</v>
      </c>
      <c r="C1861" t="str">
        <f t="shared" si="58"/>
        <v>$Accesoriu special 651-700mm Mat 0.45mm$:13.46,</v>
      </c>
      <c r="D1861" t="s">
        <v>22348</v>
      </c>
      <c r="E1861" t="str">
        <f t="shared" si="59"/>
        <v>"accesoriu special 651-700mm mat 0.45mm":13.46,</v>
      </c>
    </row>
    <row r="1862" spans="1:5">
      <c r="A1862" s="500" t="s">
        <v>7028</v>
      </c>
      <c r="B1862" s="500" t="s">
        <v>5655</v>
      </c>
      <c r="C1862" t="str">
        <f t="shared" si="58"/>
        <v>$Accesoriu special 651-700mm Mat 0.50mm$:14.04,</v>
      </c>
      <c r="D1862" t="s">
        <v>22349</v>
      </c>
      <c r="E1862" t="str">
        <f t="shared" si="59"/>
        <v>"accesoriu special 651-700mm mat 0.50mm":14.04,</v>
      </c>
    </row>
    <row r="1863" spans="1:5">
      <c r="A1863" s="500" t="s">
        <v>11454</v>
      </c>
      <c r="B1863" s="500" t="s">
        <v>5656</v>
      </c>
      <c r="C1863" t="str">
        <f t="shared" si="58"/>
        <v>$Accesoriu special 651-700mm Mat 0.60mm$:15.91,</v>
      </c>
      <c r="D1863" t="s">
        <v>22350</v>
      </c>
      <c r="E1863" t="str">
        <f t="shared" si="59"/>
        <v>"accesoriu special 651-700mm mat 0.60mm":15.91,</v>
      </c>
    </row>
    <row r="1864" spans="1:5">
      <c r="A1864" s="500" t="s">
        <v>10647</v>
      </c>
      <c r="B1864" s="500" t="s">
        <v>7899</v>
      </c>
      <c r="C1864" t="str">
        <f t="shared" si="58"/>
        <v>$Accesoriu Special Magnelis 0.50MM D14$:14.66,</v>
      </c>
      <c r="D1864" t="s">
        <v>22351</v>
      </c>
      <c r="E1864" t="str">
        <f t="shared" si="59"/>
        <v>"accesoriu special magnelis 0.50mm d14":14.66,</v>
      </c>
    </row>
    <row r="1865" spans="1:5">
      <c r="A1865" s="500" t="s">
        <v>7900</v>
      </c>
      <c r="B1865" s="500" t="s">
        <v>11032</v>
      </c>
      <c r="C1865" t="str">
        <f t="shared" si="58"/>
        <v>$Accesoriu special 651-700mm WOD 0.45mm$:18.22,</v>
      </c>
      <c r="D1865" t="s">
        <v>22352</v>
      </c>
      <c r="E1865" t="str">
        <f t="shared" si="59"/>
        <v>"accesoriu special 651-700mm wod 0.45mm":18.22,</v>
      </c>
    </row>
    <row r="1866" spans="1:5">
      <c r="A1866" s="500" t="s">
        <v>11449</v>
      </c>
      <c r="B1866" s="500" t="s">
        <v>7522</v>
      </c>
      <c r="C1866" t="str">
        <f t="shared" si="58"/>
        <v>$Accesoriu special D14 Wood 0.50MM$:18.41,</v>
      </c>
      <c r="D1866" t="s">
        <v>22353</v>
      </c>
      <c r="E1866" t="str">
        <f t="shared" si="59"/>
        <v>"accesoriu special d14 wood 0.50mm":18.41,</v>
      </c>
    </row>
    <row r="1867" spans="1:5">
      <c r="A1867" s="500" t="s">
        <v>11368</v>
      </c>
      <c r="B1867" s="500" t="s">
        <v>5657</v>
      </c>
      <c r="C1867" t="str">
        <f t="shared" si="58"/>
        <v>$Accesoriu special 651-700mm ZNC 0.37mm$:8.86,</v>
      </c>
      <c r="D1867" t="s">
        <v>22354</v>
      </c>
      <c r="E1867" t="str">
        <f t="shared" si="59"/>
        <v>"accesoriu special 651-700mm znc 0.37mm":8.86,</v>
      </c>
    </row>
    <row r="1868" spans="1:5">
      <c r="A1868" s="500" t="s">
        <v>11455</v>
      </c>
      <c r="B1868" s="500" t="s">
        <v>5658</v>
      </c>
      <c r="C1868" t="str">
        <f t="shared" si="58"/>
        <v>$Accesoriu special 651-700mm ZNC 0.40mm$:9.05,</v>
      </c>
      <c r="D1868" t="s">
        <v>22355</v>
      </c>
      <c r="E1868" t="str">
        <f t="shared" si="59"/>
        <v>"accesoriu special 651-700mm znc 0.40mm":9.05,</v>
      </c>
    </row>
    <row r="1869" spans="1:5">
      <c r="A1869" s="500" t="s">
        <v>2937</v>
      </c>
      <c r="B1869" s="500" t="s">
        <v>5659</v>
      </c>
      <c r="C1869" t="str">
        <f t="shared" si="58"/>
        <v>$Accesoriu special 651-700mm ZNC 0.45mm$:11.32,</v>
      </c>
      <c r="D1869" t="s">
        <v>22356</v>
      </c>
      <c r="E1869" t="str">
        <f t="shared" si="59"/>
        <v>"accesoriu special 651-700mm znc 0.45mm":11.32,</v>
      </c>
    </row>
    <row r="1870" spans="1:5">
      <c r="A1870" s="500" t="s">
        <v>11341</v>
      </c>
      <c r="B1870" s="500" t="s">
        <v>5660</v>
      </c>
      <c r="C1870" t="str">
        <f t="shared" si="58"/>
        <v>$Accesoriu special 651-700mm ZNC 0.50mm$:12.36,</v>
      </c>
      <c r="D1870" t="s">
        <v>22357</v>
      </c>
      <c r="E1870" t="str">
        <f t="shared" si="59"/>
        <v>"accesoriu special 651-700mm znc 0.50mm":12.36,</v>
      </c>
    </row>
    <row r="1871" spans="1:5">
      <c r="A1871" s="500" t="s">
        <v>11456</v>
      </c>
      <c r="B1871" s="500" t="s">
        <v>5661</v>
      </c>
      <c r="C1871" t="str">
        <f t="shared" si="58"/>
        <v>$Accesoriu special 651-700mm ZNC 0.60mm$:14.82,</v>
      </c>
      <c r="D1871" t="s">
        <v>22358</v>
      </c>
      <c r="E1871" t="str">
        <f t="shared" si="59"/>
        <v>"accesoriu special 651-700mm znc 0.60mm":14.82,</v>
      </c>
    </row>
    <row r="1872" spans="1:5">
      <c r="A1872" s="500" t="s">
        <v>11438</v>
      </c>
      <c r="B1872" s="500" t="s">
        <v>5662</v>
      </c>
      <c r="C1872" t="str">
        <f t="shared" si="58"/>
        <v>$Accesoriu special 651-700mm ZNC 0.70mm$:17.09,</v>
      </c>
      <c r="D1872" t="s">
        <v>22359</v>
      </c>
      <c r="E1872" t="str">
        <f t="shared" si="59"/>
        <v>"accesoriu special 651-700mm znc 0.70mm":17.09,</v>
      </c>
    </row>
    <row r="1873" spans="1:5">
      <c r="A1873" s="500" t="s">
        <v>11457</v>
      </c>
      <c r="B1873" s="500" t="s">
        <v>5663</v>
      </c>
      <c r="C1873" t="str">
        <f t="shared" si="58"/>
        <v>$Acc. special 701-750mm Ral 8003 0.45mm$:19.48,</v>
      </c>
      <c r="D1873" t="s">
        <v>22360</v>
      </c>
      <c r="E1873" t="str">
        <f t="shared" si="59"/>
        <v>"acc. special 701-750mm ral 8003 0.45mm":19.48,</v>
      </c>
    </row>
    <row r="1874" spans="1:5">
      <c r="A1874" s="500" t="s">
        <v>11458</v>
      </c>
      <c r="B1874" s="500" t="s">
        <v>7902</v>
      </c>
      <c r="C1874" t="str">
        <f t="shared" si="58"/>
        <v>$Accesoriu special D15 DPL 0.50mm$:15.90,</v>
      </c>
      <c r="D1874" t="s">
        <v>22361</v>
      </c>
      <c r="E1874" t="str">
        <f t="shared" si="59"/>
        <v>"accesoriu special d15 dpl 0.50mm":15.90,</v>
      </c>
    </row>
    <row r="1875" spans="1:5">
      <c r="A1875" s="500" t="s">
        <v>11092</v>
      </c>
      <c r="B1875" s="500" t="s">
        <v>5664</v>
      </c>
      <c r="C1875" t="str">
        <f t="shared" si="58"/>
        <v>$Accesorii Speciale D15 dubluvopsite 0.60$:23.69,</v>
      </c>
      <c r="D1875" t="s">
        <v>22362</v>
      </c>
      <c r="E1875" t="str">
        <f t="shared" si="59"/>
        <v>"accesorii speciale d15 dubluvopsite 0.60":23.69,</v>
      </c>
    </row>
    <row r="1876" spans="1:5">
      <c r="A1876" s="500" t="s">
        <v>7904</v>
      </c>
      <c r="B1876" s="500" t="s">
        <v>7905</v>
      </c>
      <c r="C1876" t="str">
        <f t="shared" si="58"/>
        <v>$Accesoriu special D15 DPM 0.50mm$:16.55,</v>
      </c>
      <c r="D1876" t="s">
        <v>22363</v>
      </c>
      <c r="E1876" t="str">
        <f t="shared" si="59"/>
        <v>"accesoriu special d15 dpm 0.50mm":16.55,</v>
      </c>
    </row>
    <row r="1877" spans="1:5">
      <c r="A1877" s="500" t="s">
        <v>11459</v>
      </c>
      <c r="B1877" s="500" t="s">
        <v>5665</v>
      </c>
      <c r="C1877" t="str">
        <f t="shared" si="58"/>
        <v>$Accesoriu special DPM 0.60MM D15$:33.82,</v>
      </c>
      <c r="D1877" t="s">
        <v>22364</v>
      </c>
      <c r="E1877" t="str">
        <f t="shared" si="59"/>
        <v>"accesoriu special dpm 0.60mm d15":33.82,</v>
      </c>
    </row>
    <row r="1878" spans="1:5">
      <c r="A1878" s="500" t="s">
        <v>11460</v>
      </c>
      <c r="B1878" s="500" t="s">
        <v>5666</v>
      </c>
      <c r="C1878" t="str">
        <f t="shared" si="58"/>
        <v>$Accesoriu special 701-750mm GDM 0.50mm$:19.72,</v>
      </c>
      <c r="D1878" t="s">
        <v>22365</v>
      </c>
      <c r="E1878" t="str">
        <f t="shared" si="59"/>
        <v>"accesoriu special 701-750mm gdm 0.50mm":19.72,</v>
      </c>
    </row>
    <row r="1879" spans="1:5">
      <c r="A1879" s="500" t="s">
        <v>11461</v>
      </c>
      <c r="B1879" s="500" t="s">
        <v>5667</v>
      </c>
      <c r="C1879" t="str">
        <f t="shared" si="58"/>
        <v>$Accesoriu special 701-750mm Luc 0.40mm$:11.56,</v>
      </c>
      <c r="D1879" t="s">
        <v>22366</v>
      </c>
      <c r="E1879" t="str">
        <f t="shared" si="59"/>
        <v>"accesoriu special 701-750mm luc 0.40mm":11.56,</v>
      </c>
    </row>
    <row r="1880" spans="1:5">
      <c r="A1880" s="500" t="s">
        <v>11074</v>
      </c>
      <c r="B1880" s="500" t="s">
        <v>5668</v>
      </c>
      <c r="C1880" t="str">
        <f t="shared" si="58"/>
        <v>$Accesoriu special 701-750mm Luc 0.45mm$:13.49,</v>
      </c>
      <c r="D1880" t="s">
        <v>22367</v>
      </c>
      <c r="E1880" t="str">
        <f t="shared" si="59"/>
        <v>"accesoriu special 701-750mm luc 0.45mm":13.49,</v>
      </c>
    </row>
    <row r="1881" spans="1:5">
      <c r="A1881" s="500" t="s">
        <v>11079</v>
      </c>
      <c r="B1881" s="500" t="s">
        <v>5669</v>
      </c>
      <c r="C1881" t="str">
        <f t="shared" si="58"/>
        <v>$Accesoriu special 701-750mm Luc 0.50mm$:14.46,</v>
      </c>
      <c r="D1881" t="s">
        <v>22368</v>
      </c>
      <c r="E1881" t="str">
        <f t="shared" si="59"/>
        <v>"accesoriu special 701-750mm luc 0.50mm":14.46,</v>
      </c>
    </row>
    <row r="1882" spans="1:5">
      <c r="A1882" s="500" t="s">
        <v>11090</v>
      </c>
      <c r="B1882" s="500" t="s">
        <v>5670</v>
      </c>
      <c r="C1882" t="str">
        <f t="shared" si="58"/>
        <v>$Accesorii speciale D15 lucios 0.60mm$:16.38,</v>
      </c>
      <c r="D1882" t="s">
        <v>22369</v>
      </c>
      <c r="E1882" t="str">
        <f t="shared" si="59"/>
        <v>"accesorii speciale d15 lucios 0.60mm":16.38,</v>
      </c>
    </row>
    <row r="1883" spans="1:5">
      <c r="A1883" s="500" t="s">
        <v>11462</v>
      </c>
      <c r="B1883" s="500" t="s">
        <v>5671</v>
      </c>
      <c r="C1883" t="str">
        <f t="shared" si="58"/>
        <v>$Accesoriu special 701-750mm Luc 0.70mm$:19.93,</v>
      </c>
      <c r="D1883" t="s">
        <v>22370</v>
      </c>
      <c r="E1883" t="str">
        <f t="shared" si="59"/>
        <v>"accesoriu special 701-750mm luc 0.70mm":19.93,</v>
      </c>
    </row>
    <row r="1884" spans="1:5">
      <c r="A1884" s="500" t="s">
        <v>11339</v>
      </c>
      <c r="B1884" s="500" t="s">
        <v>5672</v>
      </c>
      <c r="C1884" t="str">
        <f t="shared" si="58"/>
        <v>$ACCES.SP. MAT 0.40 mm 701-750mm$:12.62,</v>
      </c>
      <c r="D1884" t="s">
        <v>22371</v>
      </c>
      <c r="E1884" t="str">
        <f t="shared" si="59"/>
        <v>"acces.sp. mat 0.40 mm 701-750mm":12.62,</v>
      </c>
    </row>
    <row r="1885" spans="1:5">
      <c r="A1885" s="500" t="s">
        <v>7029</v>
      </c>
      <c r="B1885" s="500" t="s">
        <v>5673</v>
      </c>
      <c r="C1885" t="str">
        <f t="shared" si="58"/>
        <v>$Accesoriu special 701-750mm Mat 0.45mm$:14.42,</v>
      </c>
      <c r="D1885" t="s">
        <v>22372</v>
      </c>
      <c r="E1885" t="str">
        <f t="shared" si="59"/>
        <v>"accesoriu special 701-750mm mat 0.45mm":14.42,</v>
      </c>
    </row>
    <row r="1886" spans="1:5">
      <c r="A1886" s="500" t="s">
        <v>11463</v>
      </c>
      <c r="B1886" s="500" t="s">
        <v>5674</v>
      </c>
      <c r="C1886" t="str">
        <f t="shared" si="58"/>
        <v>$Accesoriu special 701-750mm Mat 0.50mm$:15.05,</v>
      </c>
      <c r="D1886" t="s">
        <v>22373</v>
      </c>
      <c r="E1886" t="str">
        <f t="shared" si="59"/>
        <v>"accesoriu special 701-750mm mat 0.50mm":15.05,</v>
      </c>
    </row>
    <row r="1887" spans="1:5">
      <c r="A1887" s="500" t="s">
        <v>7030</v>
      </c>
      <c r="B1887" s="500" t="s">
        <v>5675</v>
      </c>
      <c r="C1887" t="str">
        <f t="shared" si="58"/>
        <v>$Accesoriu special 701-750mm Mat 0.60mm$:17.05,</v>
      </c>
      <c r="D1887" t="s">
        <v>22374</v>
      </c>
      <c r="E1887" t="str">
        <f t="shared" si="59"/>
        <v>"accesoriu special 701-750mm mat 0.60mm":17.05,</v>
      </c>
    </row>
    <row r="1888" spans="1:5">
      <c r="A1888" s="500" t="s">
        <v>10648</v>
      </c>
      <c r="B1888" s="500" t="s">
        <v>7907</v>
      </c>
      <c r="C1888" t="str">
        <f t="shared" si="58"/>
        <v>$Accesoriu Special Magnelis 0.50MM D15$:15.70,</v>
      </c>
      <c r="D1888" t="s">
        <v>22375</v>
      </c>
      <c r="E1888" t="str">
        <f t="shared" si="59"/>
        <v>"accesoriu special magnelis 0.50mm d15":15.70,</v>
      </c>
    </row>
    <row r="1889" spans="1:5">
      <c r="A1889" s="500" t="s">
        <v>11464</v>
      </c>
      <c r="B1889" s="500" t="s">
        <v>11033</v>
      </c>
      <c r="C1889" t="str">
        <f t="shared" si="58"/>
        <v>$Accesoriu special 701-750mm WOD 0.45mm$:19.52,</v>
      </c>
      <c r="D1889" t="s">
        <v>22376</v>
      </c>
      <c r="E1889" t="str">
        <f t="shared" si="59"/>
        <v>"accesoriu special 701-750mm wod 0.45mm":19.52,</v>
      </c>
    </row>
    <row r="1890" spans="1:5">
      <c r="A1890" s="500" t="s">
        <v>11460</v>
      </c>
      <c r="B1890" s="500" t="s">
        <v>7524</v>
      </c>
      <c r="C1890" t="str">
        <f t="shared" si="58"/>
        <v>$Accesoriu special D15 Wood 0.50MM$:19.72,</v>
      </c>
      <c r="D1890" t="s">
        <v>22377</v>
      </c>
      <c r="E1890" t="str">
        <f t="shared" si="59"/>
        <v>"accesoriu special d15 wood 0.50mm":19.72,</v>
      </c>
    </row>
    <row r="1891" spans="1:5">
      <c r="A1891" s="500" t="s">
        <v>7031</v>
      </c>
      <c r="B1891" s="500" t="s">
        <v>5676</v>
      </c>
      <c r="C1891" t="str">
        <f t="shared" si="58"/>
        <v>$Accesoriu special 701-750mm ZNC 0.37mm$:9.50,</v>
      </c>
      <c r="D1891" t="s">
        <v>22378</v>
      </c>
      <c r="E1891" t="str">
        <f t="shared" si="59"/>
        <v>"accesoriu special 701-750mm znc 0.37mm":9.50,</v>
      </c>
    </row>
    <row r="1892" spans="1:5">
      <c r="A1892" s="500" t="s">
        <v>11384</v>
      </c>
      <c r="B1892" s="500" t="s">
        <v>5677</v>
      </c>
      <c r="C1892" t="str">
        <f t="shared" si="58"/>
        <v>$Accesoriu special 701-750mm ZNC 0.40mm$:9.70,</v>
      </c>
      <c r="D1892" t="s">
        <v>22379</v>
      </c>
      <c r="E1892" t="str">
        <f t="shared" si="59"/>
        <v>"accesoriu special 701-750mm znc 0.40mm":9.70,</v>
      </c>
    </row>
    <row r="1893" spans="1:5">
      <c r="A1893" s="500" t="s">
        <v>11465</v>
      </c>
      <c r="B1893" s="500" t="s">
        <v>5678</v>
      </c>
      <c r="C1893" t="str">
        <f t="shared" si="58"/>
        <v>$Accesoriu special 701-750mm ZNC 0.45mm$:12.13,</v>
      </c>
      <c r="D1893" t="s">
        <v>22380</v>
      </c>
      <c r="E1893" t="str">
        <f t="shared" si="59"/>
        <v>"accesoriu special 701-750mm znc 0.45mm":12.13,</v>
      </c>
    </row>
    <row r="1894" spans="1:5">
      <c r="A1894" s="500" t="s">
        <v>7032</v>
      </c>
      <c r="B1894" s="500" t="s">
        <v>5679</v>
      </c>
      <c r="C1894" t="str">
        <f t="shared" si="58"/>
        <v>$Accesoriu special 701-750mm ZNC 0.50mm$:13.24,</v>
      </c>
      <c r="D1894" t="s">
        <v>22381</v>
      </c>
      <c r="E1894" t="str">
        <f t="shared" si="59"/>
        <v>"accesoriu special 701-750mm znc 0.50mm":13.24,</v>
      </c>
    </row>
    <row r="1895" spans="1:5">
      <c r="A1895" s="500" t="s">
        <v>7033</v>
      </c>
      <c r="B1895" s="500" t="s">
        <v>5680</v>
      </c>
      <c r="C1895" t="str">
        <f t="shared" si="58"/>
        <v>$Accesoriu special 701-750mm ZNC 0.60mm$:15.88,</v>
      </c>
      <c r="D1895" t="s">
        <v>22382</v>
      </c>
      <c r="E1895" t="str">
        <f t="shared" si="59"/>
        <v>"accesoriu special 701-750mm znc 0.60mm":15.88,</v>
      </c>
    </row>
    <row r="1896" spans="1:5">
      <c r="A1896" s="500" t="s">
        <v>11466</v>
      </c>
      <c r="B1896" s="500" t="s">
        <v>5681</v>
      </c>
      <c r="C1896" t="str">
        <f t="shared" si="58"/>
        <v>$Accesoriu special 701-750mm ZNC 0.70mm$:18.31,</v>
      </c>
      <c r="D1896" t="s">
        <v>22383</v>
      </c>
      <c r="E1896" t="str">
        <f t="shared" si="59"/>
        <v>"accesoriu special 701-750mm znc 0.70mm":18.31,</v>
      </c>
    </row>
    <row r="1897" spans="1:5">
      <c r="A1897" s="500" t="s">
        <v>11467</v>
      </c>
      <c r="B1897" s="500" t="s">
        <v>5682</v>
      </c>
      <c r="C1897" t="str">
        <f t="shared" si="58"/>
        <v>$Acc. special 751-800mm Ral 8003 0.45mm$:20.78,</v>
      </c>
      <c r="D1897" t="s">
        <v>22384</v>
      </c>
      <c r="E1897" t="str">
        <f t="shared" si="59"/>
        <v>"acc. special 751-800mm ral 8003 0.45mm":20.78,</v>
      </c>
    </row>
    <row r="1898" spans="1:5">
      <c r="A1898" s="500" t="s">
        <v>3956</v>
      </c>
      <c r="B1898" s="500" t="s">
        <v>7909</v>
      </c>
      <c r="C1898" t="str">
        <f t="shared" si="58"/>
        <v>$Accesoriu special D16 DPL 0.50mm$:16.96,</v>
      </c>
      <c r="D1898" t="s">
        <v>22385</v>
      </c>
      <c r="E1898" t="str">
        <f t="shared" si="59"/>
        <v>"accesoriu special d16 dpl 0.50mm":16.96,</v>
      </c>
    </row>
    <row r="1899" spans="1:5">
      <c r="A1899" s="500" t="s">
        <v>11468</v>
      </c>
      <c r="B1899" s="500" t="s">
        <v>5683</v>
      </c>
      <c r="C1899" t="str">
        <f t="shared" si="58"/>
        <v>$Accesorii Speciale D16 dubluvopsite 0.60$:25.27,</v>
      </c>
      <c r="D1899" t="s">
        <v>22386</v>
      </c>
      <c r="E1899" t="str">
        <f t="shared" si="59"/>
        <v>"accesorii speciale d16 dubluvopsite 0.60":25.27,</v>
      </c>
    </row>
    <row r="1900" spans="1:5">
      <c r="A1900" s="500" t="s">
        <v>7911</v>
      </c>
      <c r="B1900" s="500" t="s">
        <v>7912</v>
      </c>
      <c r="C1900" t="str">
        <f t="shared" si="58"/>
        <v>$Accesoriu special D16 DPM 0.50mm$:17.65,</v>
      </c>
      <c r="D1900" t="s">
        <v>22387</v>
      </c>
      <c r="E1900" t="str">
        <f t="shared" si="59"/>
        <v>"accesoriu special d16 dpm 0.50mm":17.65,</v>
      </c>
    </row>
    <row r="1901" spans="1:5">
      <c r="A1901" s="500" t="s">
        <v>11469</v>
      </c>
      <c r="B1901" s="500" t="s">
        <v>5684</v>
      </c>
      <c r="C1901" t="str">
        <f t="shared" si="58"/>
        <v>$Accesoriu special DPM 0.60MM D16$:36.07,</v>
      </c>
      <c r="D1901" t="s">
        <v>22388</v>
      </c>
      <c r="E1901" t="str">
        <f t="shared" si="59"/>
        <v>"accesoriu special dpm 0.60mm d16":36.07,</v>
      </c>
    </row>
    <row r="1902" spans="1:5">
      <c r="A1902" s="500" t="s">
        <v>11470</v>
      </c>
      <c r="B1902" s="500" t="s">
        <v>5685</v>
      </c>
      <c r="C1902" t="str">
        <f t="shared" si="58"/>
        <v>$Accesoriu special 751-800mm GDM 0.50mm$:21.04,</v>
      </c>
      <c r="D1902" t="s">
        <v>22389</v>
      </c>
      <c r="E1902" t="str">
        <f t="shared" si="59"/>
        <v>"accesoriu special 751-800mm gdm 0.50mm":21.04,</v>
      </c>
    </row>
    <row r="1903" spans="1:5">
      <c r="A1903" s="500" t="s">
        <v>7034</v>
      </c>
      <c r="B1903" s="500" t="s">
        <v>5686</v>
      </c>
      <c r="C1903" t="str">
        <f t="shared" si="58"/>
        <v>$Accesoriu special 751-800mm Luc 0.40mm$:12.33,</v>
      </c>
      <c r="D1903" t="s">
        <v>22390</v>
      </c>
      <c r="E1903" t="str">
        <f t="shared" si="59"/>
        <v>"accesoriu special 751-800mm luc 0.40mm":12.33,</v>
      </c>
    </row>
    <row r="1904" spans="1:5">
      <c r="A1904" s="500" t="s">
        <v>11471</v>
      </c>
      <c r="B1904" s="500" t="s">
        <v>5687</v>
      </c>
      <c r="C1904" t="str">
        <f t="shared" si="58"/>
        <v>$Accesoriu special 751-800mm Luc 0.45mm$:14.39,</v>
      </c>
      <c r="D1904" t="s">
        <v>22391</v>
      </c>
      <c r="E1904" t="str">
        <f t="shared" si="59"/>
        <v>"accesoriu special 751-800mm luc 0.45mm":14.39,</v>
      </c>
    </row>
    <row r="1905" spans="1:5">
      <c r="A1905" s="500" t="s">
        <v>11472</v>
      </c>
      <c r="B1905" s="500" t="s">
        <v>5688</v>
      </c>
      <c r="C1905" t="str">
        <f t="shared" si="58"/>
        <v>$Accesoriu special 751-800mm Luc 0.50mm$:15.42,</v>
      </c>
      <c r="D1905" t="s">
        <v>22392</v>
      </c>
      <c r="E1905" t="str">
        <f t="shared" si="59"/>
        <v>"accesoriu special 751-800mm luc 0.50mm":15.42,</v>
      </c>
    </row>
    <row r="1906" spans="1:5">
      <c r="A1906" s="500" t="s">
        <v>11473</v>
      </c>
      <c r="B1906" s="500" t="s">
        <v>5689</v>
      </c>
      <c r="C1906" t="str">
        <f t="shared" si="58"/>
        <v>$Accesorii speciale D16 lucios 0.60mm$:17.47,</v>
      </c>
      <c r="D1906" t="s">
        <v>22393</v>
      </c>
      <c r="E1906" t="str">
        <f t="shared" si="59"/>
        <v>"accesorii speciale d16 lucios 0.60mm":17.47,</v>
      </c>
    </row>
    <row r="1907" spans="1:5">
      <c r="A1907" s="500" t="s">
        <v>7035</v>
      </c>
      <c r="B1907" s="500" t="s">
        <v>5690</v>
      </c>
      <c r="C1907" t="str">
        <f t="shared" si="58"/>
        <v>$Accesoriu special 751-800mm Luc 0.70mm$:21.25,</v>
      </c>
      <c r="D1907" t="s">
        <v>22394</v>
      </c>
      <c r="E1907" t="str">
        <f t="shared" si="59"/>
        <v>"accesoriu special 751-800mm luc 0.70mm":21.25,</v>
      </c>
    </row>
    <row r="1908" spans="1:5">
      <c r="A1908" s="500" t="s">
        <v>11453</v>
      </c>
      <c r="B1908" s="500" t="s">
        <v>5691</v>
      </c>
      <c r="C1908" t="str">
        <f t="shared" si="58"/>
        <v>$ACCES.SP. MAT 0.40 mm 751-800mm$:13.46,</v>
      </c>
      <c r="D1908" t="s">
        <v>22395</v>
      </c>
      <c r="E1908" t="str">
        <f t="shared" si="59"/>
        <v>"acces.sp. mat 0.40 mm 751-800mm":13.46,</v>
      </c>
    </row>
    <row r="1909" spans="1:5">
      <c r="A1909" s="500" t="s">
        <v>11474</v>
      </c>
      <c r="B1909" s="500" t="s">
        <v>5692</v>
      </c>
      <c r="C1909" t="str">
        <f t="shared" si="58"/>
        <v>$Accesoriu special 751-800mm Mat 0.45mm$:15.38,</v>
      </c>
      <c r="D1909" t="s">
        <v>22396</v>
      </c>
      <c r="E1909" t="str">
        <f t="shared" si="59"/>
        <v>"accesoriu special 751-800mm mat 0.45mm":15.38,</v>
      </c>
    </row>
    <row r="1910" spans="1:5">
      <c r="A1910" s="500" t="s">
        <v>11475</v>
      </c>
      <c r="B1910" s="500" t="s">
        <v>5693</v>
      </c>
      <c r="C1910" t="str">
        <f t="shared" si="58"/>
        <v>$Accesoriu special 751-800mm Mat 0.50mm$:16.05,</v>
      </c>
      <c r="D1910" t="s">
        <v>22397</v>
      </c>
      <c r="E1910" t="str">
        <f t="shared" si="59"/>
        <v>"accesoriu special 751-800mm mat 0.50mm":16.05,</v>
      </c>
    </row>
    <row r="1911" spans="1:5">
      <c r="A1911" s="500" t="s">
        <v>11476</v>
      </c>
      <c r="B1911" s="500" t="s">
        <v>5694</v>
      </c>
      <c r="C1911" t="str">
        <f t="shared" si="58"/>
        <v>$Accesoriu special 751-800mm Mat 0.60mm$:18.19,</v>
      </c>
      <c r="D1911" t="s">
        <v>22398</v>
      </c>
      <c r="E1911" t="str">
        <f t="shared" si="59"/>
        <v>"accesoriu special 751-800mm mat 0.60mm":18.19,</v>
      </c>
    </row>
    <row r="1912" spans="1:5">
      <c r="A1912" s="500" t="s">
        <v>11477</v>
      </c>
      <c r="B1912" s="500" t="s">
        <v>7914</v>
      </c>
      <c r="C1912" t="str">
        <f t="shared" si="58"/>
        <v>$Accesoriu Special Magnelis 0.50MM D16$:16.75,</v>
      </c>
      <c r="D1912" t="s">
        <v>22399</v>
      </c>
      <c r="E1912" t="str">
        <f t="shared" si="59"/>
        <v>"accesoriu special magnelis 0.50mm d16":16.75,</v>
      </c>
    </row>
    <row r="1913" spans="1:5">
      <c r="A1913" s="500" t="s">
        <v>11478</v>
      </c>
      <c r="B1913" s="500" t="s">
        <v>11034</v>
      </c>
      <c r="C1913" t="str">
        <f t="shared" si="58"/>
        <v>$Accesoriu special 751-800mm WOD 0.45mm$:20.82,</v>
      </c>
      <c r="D1913" t="s">
        <v>22400</v>
      </c>
      <c r="E1913" t="str">
        <f t="shared" si="59"/>
        <v>"accesoriu special 751-800mm wod 0.45mm":20.82,</v>
      </c>
    </row>
    <row r="1914" spans="1:5">
      <c r="A1914" s="500" t="s">
        <v>11470</v>
      </c>
      <c r="B1914" s="500" t="s">
        <v>7526</v>
      </c>
      <c r="C1914" t="str">
        <f t="shared" si="58"/>
        <v>$Accesoriu special D16 Wood 0.50MM$:21.04,</v>
      </c>
      <c r="D1914" t="s">
        <v>22401</v>
      </c>
      <c r="E1914" t="str">
        <f t="shared" si="59"/>
        <v>"accesoriu special d16 wood 0.50mm":21.04,</v>
      </c>
    </row>
    <row r="1915" spans="1:5">
      <c r="A1915" s="500" t="s">
        <v>3868</v>
      </c>
      <c r="B1915" s="500" t="s">
        <v>5695</v>
      </c>
      <c r="C1915" t="str">
        <f t="shared" si="58"/>
        <v>$Accesoriu special 751-800mm ZNC 0.37mm$:10.13,</v>
      </c>
      <c r="D1915" t="s">
        <v>22402</v>
      </c>
      <c r="E1915" t="str">
        <f t="shared" si="59"/>
        <v>"accesoriu special 751-800mm znc 0.37mm":10.13,</v>
      </c>
    </row>
    <row r="1916" spans="1:5">
      <c r="A1916" s="500" t="s">
        <v>11479</v>
      </c>
      <c r="B1916" s="500" t="s">
        <v>5696</v>
      </c>
      <c r="C1916" t="str">
        <f t="shared" si="58"/>
        <v>$Accesoriu special 751-800mm ZNC 0.40mm$:10.35,</v>
      </c>
      <c r="D1916" t="s">
        <v>22403</v>
      </c>
      <c r="E1916" t="str">
        <f t="shared" si="59"/>
        <v>"accesoriu special 751-800mm znc 0.40mm":10.35,</v>
      </c>
    </row>
    <row r="1917" spans="1:5">
      <c r="A1917" s="500" t="s">
        <v>11480</v>
      </c>
      <c r="B1917" s="500" t="s">
        <v>5697</v>
      </c>
      <c r="C1917" t="str">
        <f t="shared" si="58"/>
        <v>$Accesoriu special 751-800mm ZNC 0.45mm$:12.94,</v>
      </c>
      <c r="D1917" t="s">
        <v>22404</v>
      </c>
      <c r="E1917" t="str">
        <f t="shared" si="59"/>
        <v>"accesoriu special 751-800mm znc 0.45mm":12.94,</v>
      </c>
    </row>
    <row r="1918" spans="1:5">
      <c r="A1918" s="500" t="s">
        <v>7036</v>
      </c>
      <c r="B1918" s="500" t="s">
        <v>5698</v>
      </c>
      <c r="C1918" t="str">
        <f t="shared" si="58"/>
        <v>$Accesoriu special 751-800mm ZNC 0.50mm$:14.13,</v>
      </c>
      <c r="D1918" t="s">
        <v>22405</v>
      </c>
      <c r="E1918" t="str">
        <f t="shared" si="59"/>
        <v>"accesoriu special 751-800mm znc 0.50mm":14.13,</v>
      </c>
    </row>
    <row r="1919" spans="1:5">
      <c r="A1919" s="500" t="s">
        <v>7037</v>
      </c>
      <c r="B1919" s="500" t="s">
        <v>5699</v>
      </c>
      <c r="C1919" t="str">
        <f t="shared" si="58"/>
        <v>$Accesoriu special 751-800mm ZNC 0.60mm$:16.93,</v>
      </c>
      <c r="D1919" t="s">
        <v>22406</v>
      </c>
      <c r="E1919" t="str">
        <f t="shared" si="59"/>
        <v>"accesoriu special 751-800mm znc 0.60mm":16.93,</v>
      </c>
    </row>
    <row r="1920" spans="1:5">
      <c r="A1920" s="500" t="s">
        <v>7038</v>
      </c>
      <c r="B1920" s="500" t="s">
        <v>5700</v>
      </c>
      <c r="C1920" t="str">
        <f t="shared" si="58"/>
        <v>$Accesoriu special 751-800mm ZNC 0.70mm$:19.53,</v>
      </c>
      <c r="D1920" t="s">
        <v>22407</v>
      </c>
      <c r="E1920" t="str">
        <f t="shared" si="59"/>
        <v>"accesoriu special 751-800mm znc 0.70mm":19.53,</v>
      </c>
    </row>
    <row r="1921" spans="1:5">
      <c r="A1921" s="500" t="s">
        <v>7039</v>
      </c>
      <c r="B1921" s="500" t="s">
        <v>5701</v>
      </c>
      <c r="C1921" t="str">
        <f t="shared" si="58"/>
        <v>$Acc. special 801-850mm Ral 8003 0.45mm$:22.08,</v>
      </c>
      <c r="D1921" t="s">
        <v>22408</v>
      </c>
      <c r="E1921" t="str">
        <f t="shared" si="59"/>
        <v>"acc. special 801-850mm ral 8003 0.45mm":22.08,</v>
      </c>
    </row>
    <row r="1922" spans="1:5">
      <c r="A1922" s="500" t="s">
        <v>11091</v>
      </c>
      <c r="B1922" s="500" t="s">
        <v>7916</v>
      </c>
      <c r="C1922" t="str">
        <f t="shared" ref="C1922:C1985" si="60">CONCATENATE("$",B1922,"$",":",A1922,",")</f>
        <v>$Accesoriu special D17 DPL 0.50mm$:18.02,</v>
      </c>
      <c r="D1922" t="s">
        <v>22409</v>
      </c>
      <c r="E1922" t="str">
        <f t="shared" ref="E1922:E1985" si="61">LOWER(D1922)</f>
        <v>"accesoriu special d17 dpl 0.50mm":18.02,</v>
      </c>
    </row>
    <row r="1923" spans="1:5">
      <c r="A1923" s="500" t="s">
        <v>11481</v>
      </c>
      <c r="B1923" s="500" t="s">
        <v>5702</v>
      </c>
      <c r="C1923" t="str">
        <f t="shared" si="60"/>
        <v>$Accesorii Speciale D17 dubluvopsite 0.60$:26.85,</v>
      </c>
      <c r="D1923" t="s">
        <v>22410</v>
      </c>
      <c r="E1923" t="str">
        <f t="shared" si="61"/>
        <v>"accesorii speciale d17 dubluvopsite 0.60":26.85,</v>
      </c>
    </row>
    <row r="1924" spans="1:5">
      <c r="A1924" s="500" t="s">
        <v>11482</v>
      </c>
      <c r="B1924" s="500" t="s">
        <v>7918</v>
      </c>
      <c r="C1924" t="str">
        <f t="shared" si="60"/>
        <v>$Accesoriu special D17 DPM 0.50mm$:18.76,</v>
      </c>
      <c r="D1924" t="s">
        <v>22411</v>
      </c>
      <c r="E1924" t="str">
        <f t="shared" si="61"/>
        <v>"accesoriu special d17 dpm 0.50mm":18.76,</v>
      </c>
    </row>
    <row r="1925" spans="1:5">
      <c r="A1925" s="500" t="s">
        <v>11483</v>
      </c>
      <c r="B1925" s="500" t="s">
        <v>5703</v>
      </c>
      <c r="C1925" t="str">
        <f t="shared" si="60"/>
        <v>$Accesoriu special DPM 0.60MM D17$:38.33,</v>
      </c>
      <c r="D1925" t="s">
        <v>22412</v>
      </c>
      <c r="E1925" t="str">
        <f t="shared" si="61"/>
        <v>"accesoriu special dpm 0.60mm d17":38.33,</v>
      </c>
    </row>
    <row r="1926" spans="1:5">
      <c r="A1926" s="500" t="s">
        <v>7040</v>
      </c>
      <c r="B1926" s="500" t="s">
        <v>5704</v>
      </c>
      <c r="C1926" t="str">
        <f t="shared" si="60"/>
        <v>$Accesoriu special 801-850mm GDM 0.50mm$:22.35,</v>
      </c>
      <c r="D1926" t="s">
        <v>22413</v>
      </c>
      <c r="E1926" t="str">
        <f t="shared" si="61"/>
        <v>"accesoriu special 801-850mm gdm 0.50mm":22.35,</v>
      </c>
    </row>
    <row r="1927" spans="1:5">
      <c r="A1927" s="500" t="s">
        <v>11089</v>
      </c>
      <c r="B1927" s="500" t="s">
        <v>5705</v>
      </c>
      <c r="C1927" t="str">
        <f t="shared" si="60"/>
        <v>$Accesoriu special 801-850mm Luc 0.40mm$:13.10,</v>
      </c>
      <c r="D1927" t="s">
        <v>22414</v>
      </c>
      <c r="E1927" t="str">
        <f t="shared" si="61"/>
        <v>"accesoriu special 801-850mm luc 0.40mm":13.10,</v>
      </c>
    </row>
    <row r="1928" spans="1:5">
      <c r="A1928" s="500" t="s">
        <v>3943</v>
      </c>
      <c r="B1928" s="500" t="s">
        <v>5706</v>
      </c>
      <c r="C1928" t="str">
        <f t="shared" si="60"/>
        <v>$Accesoriu special 801-850mm Luc 0.45mm$:15.28,</v>
      </c>
      <c r="D1928" t="s">
        <v>22415</v>
      </c>
      <c r="E1928" t="str">
        <f t="shared" si="61"/>
        <v>"accesoriu special 801-850mm luc 0.45mm":15.28,</v>
      </c>
    </row>
    <row r="1929" spans="1:5">
      <c r="A1929" s="500" t="s">
        <v>11484</v>
      </c>
      <c r="B1929" s="500" t="s">
        <v>5707</v>
      </c>
      <c r="C1929" t="str">
        <f t="shared" si="60"/>
        <v>$Accesoriu special 801-850mm Luc 0.50mm$:16.39,</v>
      </c>
      <c r="D1929" t="s">
        <v>22416</v>
      </c>
      <c r="E1929" t="str">
        <f t="shared" si="61"/>
        <v>"accesoriu special 801-850mm luc 0.50mm":16.39,</v>
      </c>
    </row>
    <row r="1930" spans="1:5">
      <c r="A1930" s="500" t="s">
        <v>7041</v>
      </c>
      <c r="B1930" s="500" t="s">
        <v>5708</v>
      </c>
      <c r="C1930" t="str">
        <f t="shared" si="60"/>
        <v>$Accesorii speciale D17 lucios 0.60mm$:18.57,</v>
      </c>
      <c r="D1930" t="s">
        <v>22417</v>
      </c>
      <c r="E1930" t="str">
        <f t="shared" si="61"/>
        <v>"accesorii speciale d17 lucios 0.60mm":18.57,</v>
      </c>
    </row>
    <row r="1931" spans="1:5">
      <c r="A1931" s="500" t="s">
        <v>11485</v>
      </c>
      <c r="B1931" s="500" t="s">
        <v>5709</v>
      </c>
      <c r="C1931" t="str">
        <f t="shared" si="60"/>
        <v>$Accesoriu special 801-850mm Luc 0.70mm$:22.58,</v>
      </c>
      <c r="D1931" t="s">
        <v>22418</v>
      </c>
      <c r="E1931" t="str">
        <f t="shared" si="61"/>
        <v>"accesoriu special 801-850mm luc 0.70mm":22.58,</v>
      </c>
    </row>
    <row r="1932" spans="1:5">
      <c r="A1932" s="500" t="s">
        <v>7042</v>
      </c>
      <c r="B1932" s="500" t="s">
        <v>5710</v>
      </c>
      <c r="C1932" t="str">
        <f t="shared" si="60"/>
        <v>$ACCES.SP. MAT 0.40 mm 801-850mm$:14.30,</v>
      </c>
      <c r="D1932" t="s">
        <v>22419</v>
      </c>
      <c r="E1932" t="str">
        <f t="shared" si="61"/>
        <v>"acces.sp. mat 0.40 mm 801-850mm":14.30,</v>
      </c>
    </row>
    <row r="1933" spans="1:5">
      <c r="A1933" s="500" t="s">
        <v>11486</v>
      </c>
      <c r="B1933" s="500" t="s">
        <v>5711</v>
      </c>
      <c r="C1933" t="str">
        <f t="shared" si="60"/>
        <v>$Accesoriu special 801-850mm Mat 0.45mm$:16.34,</v>
      </c>
      <c r="D1933" t="s">
        <v>22420</v>
      </c>
      <c r="E1933" t="str">
        <f t="shared" si="61"/>
        <v>"accesoriu special 801-850mm mat 0.45mm":16.34,</v>
      </c>
    </row>
    <row r="1934" spans="1:5">
      <c r="A1934" s="500" t="s">
        <v>7030</v>
      </c>
      <c r="B1934" s="500" t="s">
        <v>5712</v>
      </c>
      <c r="C1934" t="str">
        <f t="shared" si="60"/>
        <v>$Accesoriu special 801-850mm Mat 0.50mm$:17.05,</v>
      </c>
      <c r="D1934" t="s">
        <v>22421</v>
      </c>
      <c r="E1934" t="str">
        <f t="shared" si="61"/>
        <v>"accesoriu special 801-850mm mat 0.50mm":17.05,</v>
      </c>
    </row>
    <row r="1935" spans="1:5">
      <c r="A1935" s="500" t="s">
        <v>11487</v>
      </c>
      <c r="B1935" s="500" t="s">
        <v>5713</v>
      </c>
      <c r="C1935" t="str">
        <f t="shared" si="60"/>
        <v>$Accesoriu special 801-850mm Mat 0.60mm$:19.32,</v>
      </c>
      <c r="D1935" t="s">
        <v>22422</v>
      </c>
      <c r="E1935" t="str">
        <f t="shared" si="61"/>
        <v>"accesoriu special 801-850mm mat 0.60mm":19.32,</v>
      </c>
    </row>
    <row r="1936" spans="1:5">
      <c r="A1936" s="500" t="s">
        <v>11488</v>
      </c>
      <c r="B1936" s="500" t="s">
        <v>7920</v>
      </c>
      <c r="C1936" t="str">
        <f t="shared" si="60"/>
        <v>$Accesoriu Special Magnelis 0.50MM D17$:17.80,</v>
      </c>
      <c r="D1936" t="s">
        <v>22423</v>
      </c>
      <c r="E1936" t="str">
        <f t="shared" si="61"/>
        <v>"accesoriu special magnelis 0.50mm d17":17.80,</v>
      </c>
    </row>
    <row r="1937" spans="1:5">
      <c r="A1937" s="500" t="s">
        <v>7921</v>
      </c>
      <c r="B1937" s="500" t="s">
        <v>11035</v>
      </c>
      <c r="C1937" t="str">
        <f t="shared" si="60"/>
        <v>$Accesoriu special 801-850mm WOD 0.45mm$:22.12,</v>
      </c>
      <c r="D1937" t="s">
        <v>22424</v>
      </c>
      <c r="E1937" t="str">
        <f t="shared" si="61"/>
        <v>"accesoriu special 801-850mm wod 0.45mm":22.12,</v>
      </c>
    </row>
    <row r="1938" spans="1:5">
      <c r="A1938" s="500" t="s">
        <v>7040</v>
      </c>
      <c r="B1938" s="500" t="s">
        <v>7528</v>
      </c>
      <c r="C1938" t="str">
        <f t="shared" si="60"/>
        <v>$Accesoriu special D17 Wood 0.50MM$:22.35,</v>
      </c>
      <c r="D1938" t="s">
        <v>22425</v>
      </c>
      <c r="E1938" t="str">
        <f t="shared" si="61"/>
        <v>"accesoriu special d17 wood 0.50mm":22.35,</v>
      </c>
    </row>
    <row r="1939" spans="1:5">
      <c r="A1939" s="500" t="s">
        <v>11489</v>
      </c>
      <c r="B1939" s="500" t="s">
        <v>5714</v>
      </c>
      <c r="C1939" t="str">
        <f t="shared" si="60"/>
        <v>$Accesoriu special 801-850mm ZNC 0.37mm$:10.76,</v>
      </c>
      <c r="D1939" t="s">
        <v>22426</v>
      </c>
      <c r="E1939" t="str">
        <f t="shared" si="61"/>
        <v>"accesoriu special 801-850mm znc 0.37mm":10.76,</v>
      </c>
    </row>
    <row r="1940" spans="1:5">
      <c r="A1940" s="500" t="s">
        <v>11098</v>
      </c>
      <c r="B1940" s="500" t="s">
        <v>5715</v>
      </c>
      <c r="C1940" t="str">
        <f t="shared" si="60"/>
        <v>$Accesoriu special 801-850mm ZNC 0.40mm$:10.99,</v>
      </c>
      <c r="D1940" t="s">
        <v>22427</v>
      </c>
      <c r="E1940" t="str">
        <f t="shared" si="61"/>
        <v>"accesoriu special 801-850mm znc 0.40mm":10.99,</v>
      </c>
    </row>
    <row r="1941" spans="1:5">
      <c r="A1941" s="500" t="s">
        <v>3952</v>
      </c>
      <c r="B1941" s="500" t="s">
        <v>5716</v>
      </c>
      <c r="C1941" t="str">
        <f t="shared" si="60"/>
        <v>$Accesoriu special 801-850mm ZNC 0.45mm$:13.75,</v>
      </c>
      <c r="D1941" t="s">
        <v>22428</v>
      </c>
      <c r="E1941" t="str">
        <f t="shared" si="61"/>
        <v>"accesoriu special 801-850mm znc 0.45mm":13.75,</v>
      </c>
    </row>
    <row r="1942" spans="1:5">
      <c r="A1942" s="500" t="s">
        <v>11333</v>
      </c>
      <c r="B1942" s="500" t="s">
        <v>5717</v>
      </c>
      <c r="C1942" t="str">
        <f t="shared" si="60"/>
        <v>$Accesoriu special 801-850mm ZNC 0.50mm$:15.01,</v>
      </c>
      <c r="D1942" t="s">
        <v>22429</v>
      </c>
      <c r="E1942" t="str">
        <f t="shared" si="61"/>
        <v>"accesoriu special 801-850mm znc 0.50mm":15.01,</v>
      </c>
    </row>
    <row r="1943" spans="1:5">
      <c r="A1943" s="500" t="s">
        <v>11490</v>
      </c>
      <c r="B1943" s="500" t="s">
        <v>5718</v>
      </c>
      <c r="C1943" t="str">
        <f t="shared" si="60"/>
        <v>$Accesoriu special 801-850mm ZNC 0.60mm$:17.99,</v>
      </c>
      <c r="D1943" t="s">
        <v>22430</v>
      </c>
      <c r="E1943" t="str">
        <f t="shared" si="61"/>
        <v>"accesoriu special 801-850mm znc 0.60mm":17.99,</v>
      </c>
    </row>
    <row r="1944" spans="1:5">
      <c r="A1944" s="500" t="s">
        <v>11491</v>
      </c>
      <c r="B1944" s="500" t="s">
        <v>5719</v>
      </c>
      <c r="C1944" t="str">
        <f t="shared" si="60"/>
        <v>$Accesoriu special 801-850mm ZNC 0.70mm$:20.75,</v>
      </c>
      <c r="D1944" t="s">
        <v>22431</v>
      </c>
      <c r="E1944" t="str">
        <f t="shared" si="61"/>
        <v>"accesoriu special 801-850mm znc 0.70mm":20.75,</v>
      </c>
    </row>
    <row r="1945" spans="1:5">
      <c r="A1945" s="500" t="s">
        <v>11492</v>
      </c>
      <c r="B1945" s="500" t="s">
        <v>5720</v>
      </c>
      <c r="C1945" t="str">
        <f t="shared" si="60"/>
        <v>$Acc. special 851-900mm Ral 8003 0.45mm$:23.38,</v>
      </c>
      <c r="D1945" t="s">
        <v>22432</v>
      </c>
      <c r="E1945" t="str">
        <f t="shared" si="61"/>
        <v>"acc. special 851-900mm ral 8003 0.45mm":23.38,</v>
      </c>
    </row>
    <row r="1946" spans="1:5">
      <c r="A1946" s="500" t="s">
        <v>11493</v>
      </c>
      <c r="B1946" s="500" t="s">
        <v>7923</v>
      </c>
      <c r="C1946" t="str">
        <f t="shared" si="60"/>
        <v>$Accesoriu special D18 DPL 0.50mm$:19.09,</v>
      </c>
      <c r="D1946" t="s">
        <v>22433</v>
      </c>
      <c r="E1946" t="str">
        <f t="shared" si="61"/>
        <v>"accesoriu special d18 dpl 0.50mm":19.09,</v>
      </c>
    </row>
    <row r="1947" spans="1:5">
      <c r="A1947" s="500" t="s">
        <v>11494</v>
      </c>
      <c r="B1947" s="500" t="s">
        <v>5721</v>
      </c>
      <c r="C1947" t="str">
        <f t="shared" si="60"/>
        <v>$Accesorii Speciale D18 dubluvopsite 0.60$:28.43,</v>
      </c>
      <c r="D1947" t="s">
        <v>22434</v>
      </c>
      <c r="E1947" t="str">
        <f t="shared" si="61"/>
        <v>"accesorii speciale d18 dubluvopsite 0.60":28.43,</v>
      </c>
    </row>
    <row r="1948" spans="1:5">
      <c r="A1948" s="500" t="s">
        <v>7925</v>
      </c>
      <c r="B1948" s="500" t="s">
        <v>7926</v>
      </c>
      <c r="C1948" t="str">
        <f t="shared" si="60"/>
        <v>$Accesoriu special D18 DPM 0.50mm$:19.86,</v>
      </c>
      <c r="D1948" t="s">
        <v>22435</v>
      </c>
      <c r="E1948" t="str">
        <f t="shared" si="61"/>
        <v>"accesoriu special d18 dpm 0.50mm":19.86,</v>
      </c>
    </row>
    <row r="1949" spans="1:5">
      <c r="A1949" s="500" t="s">
        <v>11495</v>
      </c>
      <c r="B1949" s="500" t="s">
        <v>5722</v>
      </c>
      <c r="C1949" t="str">
        <f t="shared" si="60"/>
        <v>$Accesoriu special DPM 0.60MM D18$:40.58,</v>
      </c>
      <c r="D1949" t="s">
        <v>22436</v>
      </c>
      <c r="E1949" t="str">
        <f t="shared" si="61"/>
        <v>"accesoriu special dpm 0.60mm d18":40.58,</v>
      </c>
    </row>
    <row r="1950" spans="1:5">
      <c r="A1950" s="500" t="s">
        <v>11351</v>
      </c>
      <c r="B1950" s="500" t="s">
        <v>5723</v>
      </c>
      <c r="C1950" t="str">
        <f t="shared" si="60"/>
        <v>$Accesoriu special 851-900mm GDM 0.50mm$:23.67,</v>
      </c>
      <c r="D1950" t="s">
        <v>22437</v>
      </c>
      <c r="E1950" t="str">
        <f t="shared" si="61"/>
        <v>"accesoriu special 851-900mm gdm 0.50mm":23.67,</v>
      </c>
    </row>
    <row r="1951" spans="1:5">
      <c r="A1951" s="500" t="s">
        <v>11496</v>
      </c>
      <c r="B1951" s="500" t="s">
        <v>5724</v>
      </c>
      <c r="C1951" t="str">
        <f t="shared" si="60"/>
        <v>$Accesoriu special 851-900mm Luc 0.40mm$:13.88,</v>
      </c>
      <c r="D1951" t="s">
        <v>22438</v>
      </c>
      <c r="E1951" t="str">
        <f t="shared" si="61"/>
        <v>"accesoriu special 851-900mm luc 0.40mm":13.88,</v>
      </c>
    </row>
    <row r="1952" spans="1:5">
      <c r="A1952" s="500" t="s">
        <v>11497</v>
      </c>
      <c r="B1952" s="500" t="s">
        <v>5725</v>
      </c>
      <c r="C1952" t="str">
        <f t="shared" si="60"/>
        <v>$Accesoriu special 851-900mm Luc 0.45mm$:16.18,</v>
      </c>
      <c r="D1952" t="s">
        <v>22439</v>
      </c>
      <c r="E1952" t="str">
        <f t="shared" si="61"/>
        <v>"accesoriu special 851-900mm luc 0.45mm":16.18,</v>
      </c>
    </row>
    <row r="1953" spans="1:5">
      <c r="A1953" s="500" t="s">
        <v>7043</v>
      </c>
      <c r="B1953" s="500" t="s">
        <v>5726</v>
      </c>
      <c r="C1953" t="str">
        <f t="shared" si="60"/>
        <v>$Accesoriu special 851-900mm Luc 0.50mm$:17.35,</v>
      </c>
      <c r="D1953" t="s">
        <v>22440</v>
      </c>
      <c r="E1953" t="str">
        <f t="shared" si="61"/>
        <v>"accesoriu special 851-900mm luc 0.50mm":17.35,</v>
      </c>
    </row>
    <row r="1954" spans="1:5">
      <c r="A1954" s="500" t="s">
        <v>7044</v>
      </c>
      <c r="B1954" s="500" t="s">
        <v>5727</v>
      </c>
      <c r="C1954" t="str">
        <f t="shared" si="60"/>
        <v>$Accesorii speciale D18 lucios 0.60mm$:19.66,</v>
      </c>
      <c r="D1954" t="s">
        <v>22441</v>
      </c>
      <c r="E1954" t="str">
        <f t="shared" si="61"/>
        <v>"accesorii speciale d18 lucios 0.60mm":19.66,</v>
      </c>
    </row>
    <row r="1955" spans="1:5">
      <c r="A1955" s="500" t="s">
        <v>11075</v>
      </c>
      <c r="B1955" s="500" t="s">
        <v>5728</v>
      </c>
      <c r="C1955" t="str">
        <f t="shared" si="60"/>
        <v>$Accesoriu special 851-900mm Luc 0.70mm$:23.91,</v>
      </c>
      <c r="D1955" t="s">
        <v>22442</v>
      </c>
      <c r="E1955" t="str">
        <f t="shared" si="61"/>
        <v>"accesoriu special 851-900mm luc 0.70mm":23.91,</v>
      </c>
    </row>
    <row r="1956" spans="1:5">
      <c r="A1956" s="500" t="s">
        <v>11498</v>
      </c>
      <c r="B1956" s="500" t="s">
        <v>5729</v>
      </c>
      <c r="C1956" t="str">
        <f t="shared" si="60"/>
        <v>$ACCES.SP. MAT 0.40 mm 851-900mm$:15.14,</v>
      </c>
      <c r="D1956" t="s">
        <v>22443</v>
      </c>
      <c r="E1956" t="str">
        <f t="shared" si="61"/>
        <v>"acces.sp. mat 0.40 mm 851-900mm":15.14,</v>
      </c>
    </row>
    <row r="1957" spans="1:5">
      <c r="A1957" s="500" t="s">
        <v>11499</v>
      </c>
      <c r="B1957" s="500" t="s">
        <v>5730</v>
      </c>
      <c r="C1957" t="str">
        <f t="shared" si="60"/>
        <v>$Accesoriu special 851-900mm Mat 0.45mm$:17.30,</v>
      </c>
      <c r="D1957" t="s">
        <v>22444</v>
      </c>
      <c r="E1957" t="str">
        <f t="shared" si="61"/>
        <v>"accesoriu special 851-900mm mat 0.45mm":17.30,</v>
      </c>
    </row>
    <row r="1958" spans="1:5">
      <c r="A1958" s="500" t="s">
        <v>11500</v>
      </c>
      <c r="B1958" s="500" t="s">
        <v>5731</v>
      </c>
      <c r="C1958" t="str">
        <f t="shared" si="60"/>
        <v>$Accesoriu special 851-900mm Mat 0.50mm$:18.05,</v>
      </c>
      <c r="D1958" t="s">
        <v>22445</v>
      </c>
      <c r="E1958" t="str">
        <f t="shared" si="61"/>
        <v>"accesoriu special 851-900mm mat 0.50mm":18.05,</v>
      </c>
    </row>
    <row r="1959" spans="1:5">
      <c r="A1959" s="500" t="s">
        <v>11501</v>
      </c>
      <c r="B1959" s="500" t="s">
        <v>5732</v>
      </c>
      <c r="C1959" t="str">
        <f t="shared" si="60"/>
        <v>$Accesoriu special 851-900mm Mat 0.60mm$:20.46,</v>
      </c>
      <c r="D1959" t="s">
        <v>22446</v>
      </c>
      <c r="E1959" t="str">
        <f t="shared" si="61"/>
        <v>"accesoriu special 851-900mm mat 0.60mm":20.46,</v>
      </c>
    </row>
    <row r="1960" spans="1:5">
      <c r="A1960" s="500" t="s">
        <v>11502</v>
      </c>
      <c r="B1960" s="500" t="s">
        <v>7928</v>
      </c>
      <c r="C1960" t="str">
        <f t="shared" si="60"/>
        <v>$Accesoriu Special Magnelis 0.50MM D18$:18.84,</v>
      </c>
      <c r="D1960" t="s">
        <v>22447</v>
      </c>
      <c r="E1960" t="str">
        <f t="shared" si="61"/>
        <v>"accesoriu special magnelis 0.50mm d18":18.84,</v>
      </c>
    </row>
    <row r="1961" spans="1:5">
      <c r="A1961" s="500" t="s">
        <v>4105</v>
      </c>
      <c r="B1961" s="500" t="s">
        <v>11036</v>
      </c>
      <c r="C1961" t="str">
        <f t="shared" si="60"/>
        <v>$Accesoriu special 851-900mm WOD 0.45mm$:23.43,</v>
      </c>
      <c r="D1961" t="s">
        <v>22448</v>
      </c>
      <c r="E1961" t="str">
        <f t="shared" si="61"/>
        <v>"accesoriu special 851-900mm wod 0.45mm":23.43,</v>
      </c>
    </row>
    <row r="1962" spans="1:5">
      <c r="A1962" s="500" t="s">
        <v>11351</v>
      </c>
      <c r="B1962" s="500" t="s">
        <v>7530</v>
      </c>
      <c r="C1962" t="str">
        <f t="shared" si="60"/>
        <v>$Accesoriu special D18 Wood 0.50MM$:23.67,</v>
      </c>
      <c r="D1962" t="s">
        <v>22449</v>
      </c>
      <c r="E1962" t="str">
        <f t="shared" si="61"/>
        <v>"accesoriu special d18 wood 0.50mm":23.67,</v>
      </c>
    </row>
    <row r="1963" spans="1:5">
      <c r="A1963" s="500" t="s">
        <v>7045</v>
      </c>
      <c r="B1963" s="500" t="s">
        <v>5733</v>
      </c>
      <c r="C1963" t="str">
        <f t="shared" si="60"/>
        <v>$Accesoriu special 851-900mm ZNC 0.37mm$:11.40,</v>
      </c>
      <c r="D1963" t="s">
        <v>22450</v>
      </c>
      <c r="E1963" t="str">
        <f t="shared" si="61"/>
        <v>"accesoriu special 851-900mm znc 0.37mm":11.40,</v>
      </c>
    </row>
    <row r="1964" spans="1:5">
      <c r="A1964" s="500" t="s">
        <v>11365</v>
      </c>
      <c r="B1964" s="500" t="s">
        <v>5734</v>
      </c>
      <c r="C1964" t="str">
        <f t="shared" si="60"/>
        <v>$Accesoriu special 851-900mm ZNC 0.40mm$:11.64,</v>
      </c>
      <c r="D1964" t="s">
        <v>22451</v>
      </c>
      <c r="E1964" t="str">
        <f t="shared" si="61"/>
        <v>"accesoriu special 851-900mm znc 0.40mm":11.64,</v>
      </c>
    </row>
    <row r="1965" spans="1:5">
      <c r="A1965" s="500" t="s">
        <v>11503</v>
      </c>
      <c r="B1965" s="500" t="s">
        <v>5735</v>
      </c>
      <c r="C1965" t="str">
        <f t="shared" si="60"/>
        <v>$Accesoriu special 851-900mm ZNC 0.45mm$:14.56,</v>
      </c>
      <c r="D1965" t="s">
        <v>22452</v>
      </c>
      <c r="E1965" t="str">
        <f t="shared" si="61"/>
        <v>"accesoriu special 851-900mm znc 0.45mm":14.56,</v>
      </c>
    </row>
    <row r="1966" spans="1:5">
      <c r="A1966" s="500" t="s">
        <v>7046</v>
      </c>
      <c r="B1966" s="500" t="s">
        <v>5736</v>
      </c>
      <c r="C1966" t="str">
        <f t="shared" si="60"/>
        <v>$Accesoriu special 851-900mm ZNC 0.50mm$:15.89,</v>
      </c>
      <c r="D1966" t="s">
        <v>22453</v>
      </c>
      <c r="E1966" t="str">
        <f t="shared" si="61"/>
        <v>"accesoriu special 851-900mm znc 0.50mm":15.89,</v>
      </c>
    </row>
    <row r="1967" spans="1:5">
      <c r="A1967" s="500" t="s">
        <v>7047</v>
      </c>
      <c r="B1967" s="500" t="s">
        <v>5737</v>
      </c>
      <c r="C1967" t="str">
        <f t="shared" si="60"/>
        <v>$Accesoriu special 851-900mm ZNC 0.60mm$:19.05,</v>
      </c>
      <c r="D1967" t="s">
        <v>22454</v>
      </c>
      <c r="E1967" t="str">
        <f t="shared" si="61"/>
        <v>"accesoriu special 851-900mm znc 0.60mm":19.05,</v>
      </c>
    </row>
    <row r="1968" spans="1:5">
      <c r="A1968" s="500" t="s">
        <v>11504</v>
      </c>
      <c r="B1968" s="500" t="s">
        <v>5738</v>
      </c>
      <c r="C1968" t="str">
        <f t="shared" si="60"/>
        <v>$Accesoriu special 851-900mm ZNC 0.70mm$:21.97,</v>
      </c>
      <c r="D1968" t="s">
        <v>22455</v>
      </c>
      <c r="E1968" t="str">
        <f t="shared" si="61"/>
        <v>"accesoriu special 851-900mm znc 0.70mm":21.97,</v>
      </c>
    </row>
    <row r="1969" spans="1:5">
      <c r="A1969" s="500" t="s">
        <v>11505</v>
      </c>
      <c r="B1969" s="500" t="s">
        <v>5739</v>
      </c>
      <c r="C1969" t="str">
        <f t="shared" si="60"/>
        <v>$Acc. special 901-950mm Ral 8003 0.45mm$:24.68,</v>
      </c>
      <c r="D1969" t="s">
        <v>22456</v>
      </c>
      <c r="E1969" t="str">
        <f t="shared" si="61"/>
        <v>"acc. special 901-950mm ral 8003 0.45mm":24.68,</v>
      </c>
    </row>
    <row r="1970" spans="1:5">
      <c r="A1970" s="500" t="s">
        <v>11506</v>
      </c>
      <c r="B1970" s="500" t="s">
        <v>7930</v>
      </c>
      <c r="C1970" t="str">
        <f t="shared" si="60"/>
        <v>$Accesoriu special D19 DPL 0.50mm$:20.15,</v>
      </c>
      <c r="D1970" t="s">
        <v>22457</v>
      </c>
      <c r="E1970" t="str">
        <f t="shared" si="61"/>
        <v>"accesoriu special d19 dpl 0.50mm":20.15,</v>
      </c>
    </row>
    <row r="1971" spans="1:5">
      <c r="A1971" s="500" t="s">
        <v>11507</v>
      </c>
      <c r="B1971" s="500" t="s">
        <v>5740</v>
      </c>
      <c r="C1971" t="str">
        <f t="shared" si="60"/>
        <v>$Accesorii Speciale D19 dubluvopsite 0.60$:30.01,</v>
      </c>
      <c r="D1971" t="s">
        <v>22458</v>
      </c>
      <c r="E1971" t="str">
        <f t="shared" si="61"/>
        <v>"accesorii speciale d19 dubluvopsite 0.60":30.01,</v>
      </c>
    </row>
    <row r="1972" spans="1:5">
      <c r="A1972" s="500" t="s">
        <v>11508</v>
      </c>
      <c r="B1972" s="500" t="s">
        <v>7932</v>
      </c>
      <c r="C1972" t="str">
        <f t="shared" si="60"/>
        <v>$Accesoriu special D19 DPM 0.50mm$:20.96,</v>
      </c>
      <c r="D1972" t="s">
        <v>22459</v>
      </c>
      <c r="E1972" t="str">
        <f t="shared" si="61"/>
        <v>"accesoriu special d19 dpm 0.50mm":20.96,</v>
      </c>
    </row>
    <row r="1973" spans="1:5">
      <c r="A1973" s="500" t="s">
        <v>11509</v>
      </c>
      <c r="B1973" s="500" t="s">
        <v>5741</v>
      </c>
      <c r="C1973" t="str">
        <f t="shared" si="60"/>
        <v>$Accesoriu special DPM 0.60MM D19$:42.84,</v>
      </c>
      <c r="D1973" t="s">
        <v>22460</v>
      </c>
      <c r="E1973" t="str">
        <f t="shared" si="61"/>
        <v>"accesoriu special dpm 0.60mm d19":42.84,</v>
      </c>
    </row>
    <row r="1974" spans="1:5">
      <c r="A1974" s="500" t="s">
        <v>11510</v>
      </c>
      <c r="B1974" s="500" t="s">
        <v>5742</v>
      </c>
      <c r="C1974" t="str">
        <f t="shared" si="60"/>
        <v>$Accesoriu special 901-950mm GDM 0.50mm$:24.98,</v>
      </c>
      <c r="D1974" t="s">
        <v>22461</v>
      </c>
      <c r="E1974" t="str">
        <f t="shared" si="61"/>
        <v>"accesoriu special 901-950mm gdm 0.50mm":24.98,</v>
      </c>
    </row>
    <row r="1975" spans="1:5">
      <c r="A1975" s="500" t="s">
        <v>7048</v>
      </c>
      <c r="B1975" s="500" t="s">
        <v>5743</v>
      </c>
      <c r="C1975" t="str">
        <f t="shared" si="60"/>
        <v>$Accesoriu special 901-950mm Luc 0.40mm$:14.65,</v>
      </c>
      <c r="D1975" t="s">
        <v>22462</v>
      </c>
      <c r="E1975" t="str">
        <f t="shared" si="61"/>
        <v>"accesoriu special 901-950mm luc 0.40mm":14.65,</v>
      </c>
    </row>
    <row r="1976" spans="1:5">
      <c r="A1976" s="500" t="s">
        <v>11511</v>
      </c>
      <c r="B1976" s="500" t="s">
        <v>5744</v>
      </c>
      <c r="C1976" t="str">
        <f t="shared" si="60"/>
        <v>$Accesoriu special 901-950mm Luc 0.45mm$:17.08,</v>
      </c>
      <c r="D1976" t="s">
        <v>22463</v>
      </c>
      <c r="E1976" t="str">
        <f t="shared" si="61"/>
        <v>"accesoriu special 901-950mm luc 0.45mm":17.08,</v>
      </c>
    </row>
    <row r="1977" spans="1:5">
      <c r="A1977" s="500" t="s">
        <v>11466</v>
      </c>
      <c r="B1977" s="500" t="s">
        <v>5745</v>
      </c>
      <c r="C1977" t="str">
        <f t="shared" si="60"/>
        <v>$Accesoriu special 901-950mm Luc 0.50mm$:18.31,</v>
      </c>
      <c r="D1977" t="s">
        <v>22464</v>
      </c>
      <c r="E1977" t="str">
        <f t="shared" si="61"/>
        <v>"accesoriu special 901-950mm luc 0.50mm":18.31,</v>
      </c>
    </row>
    <row r="1978" spans="1:5">
      <c r="A1978" s="500" t="s">
        <v>11491</v>
      </c>
      <c r="B1978" s="500" t="s">
        <v>5746</v>
      </c>
      <c r="C1978" t="str">
        <f t="shared" si="60"/>
        <v>$Accesorii speciale D19 lucios 0.60mm$:20.75,</v>
      </c>
      <c r="D1978" t="s">
        <v>22465</v>
      </c>
      <c r="E1978" t="str">
        <f t="shared" si="61"/>
        <v>"accesorii speciale d19 lucios 0.60mm":20.75,</v>
      </c>
    </row>
    <row r="1979" spans="1:5">
      <c r="A1979" s="500" t="s">
        <v>11512</v>
      </c>
      <c r="B1979" s="500" t="s">
        <v>5747</v>
      </c>
      <c r="C1979" t="str">
        <f t="shared" si="60"/>
        <v>$Accesoriu special 901-950mm Luc 0.70mm$:25.24,</v>
      </c>
      <c r="D1979" t="s">
        <v>22466</v>
      </c>
      <c r="E1979" t="str">
        <f t="shared" si="61"/>
        <v>"accesoriu special 901-950mm luc 0.70mm":25.24,</v>
      </c>
    </row>
    <row r="1980" spans="1:5">
      <c r="A1980" s="500" t="s">
        <v>11513</v>
      </c>
      <c r="B1980" s="500" t="s">
        <v>5748</v>
      </c>
      <c r="C1980" t="str">
        <f t="shared" si="60"/>
        <v>$ACCES.SP. MAT 0.40 mm 901-950mm$:15.98,</v>
      </c>
      <c r="D1980" t="s">
        <v>22467</v>
      </c>
      <c r="E1980" t="str">
        <f t="shared" si="61"/>
        <v>"acces.sp. mat 0.40 mm 901-950mm":15.98,</v>
      </c>
    </row>
    <row r="1981" spans="1:5">
      <c r="A1981" s="500" t="s">
        <v>11080</v>
      </c>
      <c r="B1981" s="500" t="s">
        <v>5749</v>
      </c>
      <c r="C1981" t="str">
        <f t="shared" si="60"/>
        <v>$Accesoriu special 901-950mm Mat 0.45mm$:18.26,</v>
      </c>
      <c r="D1981" t="s">
        <v>22468</v>
      </c>
      <c r="E1981" t="str">
        <f t="shared" si="61"/>
        <v>"accesoriu special 901-950mm mat 0.45mm":18.26,</v>
      </c>
    </row>
    <row r="1982" spans="1:5">
      <c r="A1982" s="500" t="s">
        <v>11514</v>
      </c>
      <c r="B1982" s="500" t="s">
        <v>5750</v>
      </c>
      <c r="C1982" t="str">
        <f t="shared" si="60"/>
        <v>$Accesoriu special 901-950mm Mat 0.50mm$:19.06,</v>
      </c>
      <c r="D1982" t="s">
        <v>22469</v>
      </c>
      <c r="E1982" t="str">
        <f t="shared" si="61"/>
        <v>"accesoriu special 901-950mm mat 0.50mm":19.06,</v>
      </c>
    </row>
    <row r="1983" spans="1:5">
      <c r="A1983" s="500" t="s">
        <v>7049</v>
      </c>
      <c r="B1983" s="500" t="s">
        <v>5751</v>
      </c>
      <c r="C1983" t="str">
        <f t="shared" si="60"/>
        <v>$Accesoriu special 901-950mm Mat 0.60mm$:21.60,</v>
      </c>
      <c r="D1983" t="s">
        <v>22470</v>
      </c>
      <c r="E1983" t="str">
        <f t="shared" si="61"/>
        <v>"accesoriu special 901-950mm mat 0.60mm":21.60,</v>
      </c>
    </row>
    <row r="1984" spans="1:5">
      <c r="A1984" s="500" t="s">
        <v>11515</v>
      </c>
      <c r="B1984" s="500" t="s">
        <v>7934</v>
      </c>
      <c r="C1984" t="str">
        <f t="shared" si="60"/>
        <v>$Accesoriu Special Magnelis 0.50MM D19$:19.89,</v>
      </c>
      <c r="D1984" t="s">
        <v>22471</v>
      </c>
      <c r="E1984" t="str">
        <f t="shared" si="61"/>
        <v>"accesoriu special magnelis 0.50mm d19":19.89,</v>
      </c>
    </row>
    <row r="1985" spans="1:5">
      <c r="A1985" s="500" t="s">
        <v>11516</v>
      </c>
      <c r="B1985" s="500" t="s">
        <v>11037</v>
      </c>
      <c r="C1985" t="str">
        <f t="shared" si="60"/>
        <v>$Accesoriu special 901-950mm WOD 0.45mm$:24.73,</v>
      </c>
      <c r="D1985" t="s">
        <v>22472</v>
      </c>
      <c r="E1985" t="str">
        <f t="shared" si="61"/>
        <v>"accesoriu special 901-950mm wod 0.45mm":24.73,</v>
      </c>
    </row>
    <row r="1986" spans="1:5">
      <c r="A1986" s="500" t="s">
        <v>11510</v>
      </c>
      <c r="B1986" s="500" t="s">
        <v>7532</v>
      </c>
      <c r="C1986" t="str">
        <f t="shared" ref="C1986:C2049" si="62">CONCATENATE("$",B1986,"$",":",A1986,",")</f>
        <v>$Accesoriu special D19 Wood 0.50MM$:24.98,</v>
      </c>
      <c r="D1986" t="s">
        <v>22473</v>
      </c>
      <c r="E1986" t="str">
        <f t="shared" ref="E1986:E2049" si="63">LOWER(D1986)</f>
        <v>"accesoriu special d19 wood 0.50mm":24.98,</v>
      </c>
    </row>
    <row r="1987" spans="1:5">
      <c r="A1987" s="500" t="s">
        <v>11517</v>
      </c>
      <c r="B1987" s="500" t="s">
        <v>5752</v>
      </c>
      <c r="C1987" t="str">
        <f t="shared" si="62"/>
        <v>$Accesoriu special 901-950mm ZNC 0.37mm$:12.03,</v>
      </c>
      <c r="D1987" t="s">
        <v>22474</v>
      </c>
      <c r="E1987" t="str">
        <f t="shared" si="63"/>
        <v>"accesoriu special 901-950mm znc 0.37mm":12.03,</v>
      </c>
    </row>
    <row r="1988" spans="1:5">
      <c r="A1988" s="500" t="s">
        <v>7050</v>
      </c>
      <c r="B1988" s="500" t="s">
        <v>5753</v>
      </c>
      <c r="C1988" t="str">
        <f t="shared" si="62"/>
        <v>$Accesoriu special 901-950mm ZNC 0.40mm$:12.29,</v>
      </c>
      <c r="D1988" t="s">
        <v>22475</v>
      </c>
      <c r="E1988" t="str">
        <f t="shared" si="63"/>
        <v>"accesoriu special 901-950mm znc 0.40mm":12.29,</v>
      </c>
    </row>
    <row r="1989" spans="1:5">
      <c r="A1989" s="500" t="s">
        <v>7051</v>
      </c>
      <c r="B1989" s="500" t="s">
        <v>5754</v>
      </c>
      <c r="C1989" t="str">
        <f t="shared" si="62"/>
        <v>$Accesoriu special 901-950mm ZNC 0.45mm$:15.36,</v>
      </c>
      <c r="D1989" t="s">
        <v>22476</v>
      </c>
      <c r="E1989" t="str">
        <f t="shared" si="63"/>
        <v>"accesoriu special 901-950mm znc 0.45mm":15.36,</v>
      </c>
    </row>
    <row r="1990" spans="1:5">
      <c r="A1990" s="500" t="s">
        <v>11518</v>
      </c>
      <c r="B1990" s="500" t="s">
        <v>5755</v>
      </c>
      <c r="C1990" t="str">
        <f t="shared" si="62"/>
        <v>$Accesoriu special 901-950mm ZNC 0.50mm$:16.78,</v>
      </c>
      <c r="D1990" t="s">
        <v>22477</v>
      </c>
      <c r="E1990" t="str">
        <f t="shared" si="63"/>
        <v>"accesoriu special 901-950mm znc 0.50mm":16.78,</v>
      </c>
    </row>
    <row r="1991" spans="1:5">
      <c r="A1991" s="500" t="s">
        <v>11519</v>
      </c>
      <c r="B1991" s="500" t="s">
        <v>5756</v>
      </c>
      <c r="C1991" t="str">
        <f t="shared" si="62"/>
        <v>$Accesoriu special 901-950mm ZNC 0.60mm$:20.11,</v>
      </c>
      <c r="D1991" t="s">
        <v>22478</v>
      </c>
      <c r="E1991" t="str">
        <f t="shared" si="63"/>
        <v>"accesoriu special 901-950mm znc 0.60mm":20.11,</v>
      </c>
    </row>
    <row r="1992" spans="1:5">
      <c r="A1992" s="500" t="s">
        <v>11520</v>
      </c>
      <c r="B1992" s="500" t="s">
        <v>5757</v>
      </c>
      <c r="C1992" t="str">
        <f t="shared" si="62"/>
        <v>$Accesoriu special 901-950mm ZNC 0.70mm$:23.19,</v>
      </c>
      <c r="D1992" t="s">
        <v>22479</v>
      </c>
      <c r="E1992" t="str">
        <f t="shared" si="63"/>
        <v>"accesoriu special 901-950mm znc 0.70mm":23.19,</v>
      </c>
    </row>
    <row r="1993" spans="1:5">
      <c r="A1993" s="500" t="s">
        <v>11521</v>
      </c>
      <c r="B1993" s="500" t="s">
        <v>5758</v>
      </c>
      <c r="C1993" t="str">
        <f t="shared" si="62"/>
        <v>$Acc. special 951-1000mm Ral 8003 0.45mm$:25.97,</v>
      </c>
      <c r="D1993" t="s">
        <v>22480</v>
      </c>
      <c r="E1993" t="str">
        <f t="shared" si="63"/>
        <v>"acc. special 951-1000mm ral 8003 0.45mm":25.97,</v>
      </c>
    </row>
    <row r="1994" spans="1:5">
      <c r="A1994" s="500" t="s">
        <v>11522</v>
      </c>
      <c r="B1994" s="500" t="s">
        <v>7936</v>
      </c>
      <c r="C1994" t="str">
        <f t="shared" si="62"/>
        <v>$Accesoriu special D20 DPL 0.50mm$:21.21,</v>
      </c>
      <c r="D1994" t="s">
        <v>22481</v>
      </c>
      <c r="E1994" t="str">
        <f t="shared" si="63"/>
        <v>"accesoriu special d20 dpl 0.50mm":21.21,</v>
      </c>
    </row>
    <row r="1995" spans="1:5">
      <c r="A1995" s="500" t="s">
        <v>11523</v>
      </c>
      <c r="B1995" s="500" t="s">
        <v>5759</v>
      </c>
      <c r="C1995" t="str">
        <f t="shared" si="62"/>
        <v>$Accesorii Speciale D20 dubluvopsite 0.60$:31.59,</v>
      </c>
      <c r="D1995" t="s">
        <v>22482</v>
      </c>
      <c r="E1995" t="str">
        <f t="shared" si="63"/>
        <v>"accesorii speciale d20 dubluvopsite 0.60":31.59,</v>
      </c>
    </row>
    <row r="1996" spans="1:5">
      <c r="A1996" s="500" t="s">
        <v>7062</v>
      </c>
      <c r="B1996" s="500" t="s">
        <v>7938</v>
      </c>
      <c r="C1996" t="str">
        <f t="shared" si="62"/>
        <v>$Accesoriu special D20 DPM 0.50mm$:22.07,</v>
      </c>
      <c r="D1996" t="s">
        <v>22483</v>
      </c>
      <c r="E1996" t="str">
        <f t="shared" si="63"/>
        <v>"accesoriu special d20 dpm 0.50mm":22.07,</v>
      </c>
    </row>
    <row r="1997" spans="1:5">
      <c r="A1997" s="500" t="s">
        <v>11524</v>
      </c>
      <c r="B1997" s="500" t="s">
        <v>5760</v>
      </c>
      <c r="C1997" t="str">
        <f t="shared" si="62"/>
        <v>$Accesoriu special DPM 0.60MM D20$:45.09,</v>
      </c>
      <c r="D1997" t="s">
        <v>22484</v>
      </c>
      <c r="E1997" t="str">
        <f t="shared" si="63"/>
        <v>"accesoriu special dpm 0.60mm d20":45.09,</v>
      </c>
    </row>
    <row r="1998" spans="1:5">
      <c r="A1998" s="500" t="s">
        <v>11525</v>
      </c>
      <c r="B1998" s="500" t="s">
        <v>5761</v>
      </c>
      <c r="C1998" t="str">
        <f t="shared" si="62"/>
        <v>$Accesoriu special 951-1000mm GDM 0.50mm$:26.30,</v>
      </c>
      <c r="D1998" t="s">
        <v>22485</v>
      </c>
      <c r="E1998" t="str">
        <f t="shared" si="63"/>
        <v>"accesoriu special 951-1000mm gdm 0.50mm":26.30,</v>
      </c>
    </row>
    <row r="1999" spans="1:5">
      <c r="A1999" s="500" t="s">
        <v>11472</v>
      </c>
      <c r="B1999" s="500" t="s">
        <v>5762</v>
      </c>
      <c r="C1999" t="str">
        <f t="shared" si="62"/>
        <v>$Accesoriu special 951-1000mm Luc 0.40mm$:15.42,</v>
      </c>
      <c r="D1999" t="s">
        <v>22486</v>
      </c>
      <c r="E1999" t="str">
        <f t="shared" si="63"/>
        <v>"accesoriu special 951-1000mm luc 0.40mm":15.42,</v>
      </c>
    </row>
    <row r="2000" spans="1:5">
      <c r="A2000" s="500" t="s">
        <v>11526</v>
      </c>
      <c r="B2000" s="500" t="s">
        <v>5763</v>
      </c>
      <c r="C2000" t="str">
        <f t="shared" si="62"/>
        <v>$Accesoriu special 951-1000mm Luc 0.45mm$:17.98,</v>
      </c>
      <c r="D2000" t="s">
        <v>22487</v>
      </c>
      <c r="E2000" t="str">
        <f t="shared" si="63"/>
        <v>"accesoriu special 951-1000mm luc 0.45mm":17.98,</v>
      </c>
    </row>
    <row r="2001" spans="1:5">
      <c r="A2001" s="500" t="s">
        <v>11527</v>
      </c>
      <c r="B2001" s="500" t="s">
        <v>5764</v>
      </c>
      <c r="C2001" t="str">
        <f t="shared" si="62"/>
        <v>$Accesoriu special 951-1000mm Luc 0.50mm$:19.28,</v>
      </c>
      <c r="D2001" t="s">
        <v>22488</v>
      </c>
      <c r="E2001" t="str">
        <f t="shared" si="63"/>
        <v>"accesoriu special 951-1000mm luc 0.50mm":19.28,</v>
      </c>
    </row>
    <row r="2002" spans="1:5">
      <c r="A2002" s="500" t="s">
        <v>11528</v>
      </c>
      <c r="B2002" s="500" t="s">
        <v>5765</v>
      </c>
      <c r="C2002" t="str">
        <f t="shared" si="62"/>
        <v>$Accesorii speciale D20 lucios 0.60mm$:21.84,</v>
      </c>
      <c r="D2002" t="s">
        <v>22489</v>
      </c>
      <c r="E2002" t="str">
        <f t="shared" si="63"/>
        <v>"accesorii speciale d20 lucios 0.60mm":21.84,</v>
      </c>
    </row>
    <row r="2003" spans="1:5">
      <c r="A2003" s="500" t="s">
        <v>11529</v>
      </c>
      <c r="B2003" s="500" t="s">
        <v>5766</v>
      </c>
      <c r="C2003" t="str">
        <f t="shared" si="62"/>
        <v>$Accesoriu special 951-1000mm Luc 0.70mm$:26.57,</v>
      </c>
      <c r="D2003" t="s">
        <v>22490</v>
      </c>
      <c r="E2003" t="str">
        <f t="shared" si="63"/>
        <v>"accesoriu special 951-1000mm luc 0.70mm":26.57,</v>
      </c>
    </row>
    <row r="2004" spans="1:5">
      <c r="A2004" s="500" t="s">
        <v>11530</v>
      </c>
      <c r="B2004" s="500" t="s">
        <v>5767</v>
      </c>
      <c r="C2004" t="str">
        <f t="shared" si="62"/>
        <v>$ACCES.SP. MAT 0.40 mm 951-1000mm$:16.82,</v>
      </c>
      <c r="D2004" t="s">
        <v>22491</v>
      </c>
      <c r="E2004" t="str">
        <f t="shared" si="63"/>
        <v>"acces.sp. mat 0.40 mm 951-1000mm":16.82,</v>
      </c>
    </row>
    <row r="2005" spans="1:5">
      <c r="A2005" s="500" t="s">
        <v>11531</v>
      </c>
      <c r="B2005" s="500" t="s">
        <v>5768</v>
      </c>
      <c r="C2005" t="str">
        <f t="shared" si="62"/>
        <v>$Accesoriu special 951-1000mm Mat 0.45mm$:19.22,</v>
      </c>
      <c r="D2005" t="s">
        <v>22492</v>
      </c>
      <c r="E2005" t="str">
        <f t="shared" si="63"/>
        <v>"accesoriu special 951-1000mm mat 0.45mm":19.22,</v>
      </c>
    </row>
    <row r="2006" spans="1:5">
      <c r="A2006" s="500" t="s">
        <v>7052</v>
      </c>
      <c r="B2006" s="500" t="s">
        <v>5769</v>
      </c>
      <c r="C2006" t="str">
        <f t="shared" si="62"/>
        <v>$Accesoriu special 951-1000mm Mat 0.50mm$:20.06,</v>
      </c>
      <c r="D2006" t="s">
        <v>22493</v>
      </c>
      <c r="E2006" t="str">
        <f t="shared" si="63"/>
        <v>"accesoriu special 951-1000mm mat 0.50mm":20.06,</v>
      </c>
    </row>
    <row r="2007" spans="1:5">
      <c r="A2007" s="500" t="s">
        <v>11532</v>
      </c>
      <c r="B2007" s="500" t="s">
        <v>5770</v>
      </c>
      <c r="C2007" t="str">
        <f t="shared" si="62"/>
        <v>$Accesoriu special 951-1000mm Mat 0.60mm$:22.73,</v>
      </c>
      <c r="D2007" t="s">
        <v>22494</v>
      </c>
      <c r="E2007" t="str">
        <f t="shared" si="63"/>
        <v>"accesoriu special 951-1000mm mat 0.60mm":22.73,</v>
      </c>
    </row>
    <row r="2008" spans="1:5">
      <c r="A2008" s="500" t="s">
        <v>11533</v>
      </c>
      <c r="B2008" s="500" t="s">
        <v>7940</v>
      </c>
      <c r="C2008" t="str">
        <f t="shared" si="62"/>
        <v>$Accesoriu Special Magnelis 0.50MM D20$:20.94,</v>
      </c>
      <c r="D2008" t="s">
        <v>22495</v>
      </c>
      <c r="E2008" t="str">
        <f t="shared" si="63"/>
        <v>"accesoriu special magnelis 0.50mm d20":20.94,</v>
      </c>
    </row>
    <row r="2009" spans="1:5">
      <c r="A2009" s="500" t="s">
        <v>11534</v>
      </c>
      <c r="B2009" s="500" t="s">
        <v>11038</v>
      </c>
      <c r="C2009" t="str">
        <f t="shared" si="62"/>
        <v>$Accesoriu special 951-1000mm WOD 0.45mm$:26.03,</v>
      </c>
      <c r="D2009" t="s">
        <v>22496</v>
      </c>
      <c r="E2009" t="str">
        <f t="shared" si="63"/>
        <v>"accesoriu special 951-1000mm wod 0.45mm":26.03,</v>
      </c>
    </row>
    <row r="2010" spans="1:5">
      <c r="A2010" s="500" t="s">
        <v>11525</v>
      </c>
      <c r="B2010" s="500" t="s">
        <v>7534</v>
      </c>
      <c r="C2010" t="str">
        <f t="shared" si="62"/>
        <v>$Accesoriu special D20 Wood 0.50MM$:26.30,</v>
      </c>
      <c r="D2010" t="s">
        <v>22497</v>
      </c>
      <c r="E2010" t="str">
        <f t="shared" si="63"/>
        <v>"accesoriu special d20 wood 0.50mm":26.30,</v>
      </c>
    </row>
    <row r="2011" spans="1:5">
      <c r="A2011" s="500" t="s">
        <v>7053</v>
      </c>
      <c r="B2011" s="500" t="s">
        <v>5771</v>
      </c>
      <c r="C2011" t="str">
        <f t="shared" si="62"/>
        <v>$Accesoriu special 951-1000mm ZNC 0.37mm$:12.66,</v>
      </c>
      <c r="D2011" t="s">
        <v>22498</v>
      </c>
      <c r="E2011" t="str">
        <f t="shared" si="63"/>
        <v>"accesoriu special 951-1000mm znc 0.37mm":12.66,</v>
      </c>
    </row>
    <row r="2012" spans="1:5">
      <c r="A2012" s="500" t="s">
        <v>7054</v>
      </c>
      <c r="B2012" s="500" t="s">
        <v>5772</v>
      </c>
      <c r="C2012" t="str">
        <f t="shared" si="62"/>
        <v>$Accesoriu special 951-1000mm ZNC 0.40mm$:12.93,</v>
      </c>
      <c r="D2012" t="s">
        <v>22499</v>
      </c>
      <c r="E2012" t="str">
        <f t="shared" si="63"/>
        <v>"accesoriu special 951-1000mm znc 0.40mm":12.93,</v>
      </c>
    </row>
    <row r="2013" spans="1:5">
      <c r="A2013" s="500" t="s">
        <v>3953</v>
      </c>
      <c r="B2013" s="500" t="s">
        <v>5773</v>
      </c>
      <c r="C2013" t="str">
        <f t="shared" si="62"/>
        <v>$Accesoriu special 951-1000mm ZNC 0.45mm$:16.17,</v>
      </c>
      <c r="D2013" t="s">
        <v>22500</v>
      </c>
      <c r="E2013" t="str">
        <f t="shared" si="63"/>
        <v>"accesoriu special 951-1000mm znc 0.45mm":16.17,</v>
      </c>
    </row>
    <row r="2014" spans="1:5">
      <c r="A2014" s="500" t="s">
        <v>7055</v>
      </c>
      <c r="B2014" s="500" t="s">
        <v>5774</v>
      </c>
      <c r="C2014" t="str">
        <f t="shared" si="62"/>
        <v>$Accesoriu special 951-1000mm ZNC 0.50mm$:17.66,</v>
      </c>
      <c r="D2014" t="s">
        <v>22501</v>
      </c>
      <c r="E2014" t="str">
        <f t="shared" si="63"/>
        <v>"accesoriu special 951-1000mm znc 0.50mm":17.66,</v>
      </c>
    </row>
    <row r="2015" spans="1:5">
      <c r="A2015" s="500" t="s">
        <v>7056</v>
      </c>
      <c r="B2015" s="500" t="s">
        <v>5775</v>
      </c>
      <c r="C2015" t="str">
        <f t="shared" si="62"/>
        <v>$Accesoriu special 951-1000mm ZNC 0.60mm$:21.17,</v>
      </c>
      <c r="D2015" t="s">
        <v>22502</v>
      </c>
      <c r="E2015" t="str">
        <f t="shared" si="63"/>
        <v>"accesoriu special 951-1000mm znc 0.60mm":21.17,</v>
      </c>
    </row>
    <row r="2016" spans="1:5">
      <c r="A2016" s="500" t="s">
        <v>11535</v>
      </c>
      <c r="B2016" s="500" t="s">
        <v>5776</v>
      </c>
      <c r="C2016" t="str">
        <f t="shared" si="62"/>
        <v>$Accesoriu special 951-1000mm ZNC 0.70mm$:24.41,</v>
      </c>
      <c r="D2016" t="s">
        <v>22503</v>
      </c>
      <c r="E2016" t="str">
        <f t="shared" si="63"/>
        <v>"accesoriu special 951-1000mm znc 0.70mm":24.41,</v>
      </c>
    </row>
    <row r="2017" spans="1:5">
      <c r="A2017" s="500" t="s">
        <v>7057</v>
      </c>
      <c r="B2017" s="500" t="s">
        <v>5777</v>
      </c>
      <c r="C2017" t="str">
        <f t="shared" si="62"/>
        <v>$Acc. special 1001-1050mm Ral 8003 0.45mm$:27.27,</v>
      </c>
      <c r="D2017" t="s">
        <v>22504</v>
      </c>
      <c r="E2017" t="str">
        <f t="shared" si="63"/>
        <v>"acc. special 1001-1050mm ral 8003 0.45mm":27.27,</v>
      </c>
    </row>
    <row r="2018" spans="1:5">
      <c r="A2018" s="500" t="s">
        <v>11536</v>
      </c>
      <c r="B2018" s="500" t="s">
        <v>7942</v>
      </c>
      <c r="C2018" t="str">
        <f t="shared" si="62"/>
        <v>$Accesoriu special D21 DPL 0.50mm$:22.27,</v>
      </c>
      <c r="D2018" t="s">
        <v>22505</v>
      </c>
      <c r="E2018" t="str">
        <f t="shared" si="63"/>
        <v>"accesoriu special d21 dpl 0.50mm":22.27,</v>
      </c>
    </row>
    <row r="2019" spans="1:5">
      <c r="A2019" s="500" t="s">
        <v>11073</v>
      </c>
      <c r="B2019" s="500" t="s">
        <v>5778</v>
      </c>
      <c r="C2019" t="str">
        <f t="shared" si="62"/>
        <v>$Accesorii Speciale D21 dubluvopsite 0.60$:33.17,</v>
      </c>
      <c r="D2019" t="s">
        <v>22506</v>
      </c>
      <c r="E2019" t="str">
        <f t="shared" si="63"/>
        <v>"accesorii speciale d21 dubluvopsite 0.60":33.17,</v>
      </c>
    </row>
    <row r="2020" spans="1:5">
      <c r="A2020" s="500" t="s">
        <v>11537</v>
      </c>
      <c r="B2020" s="500" t="s">
        <v>7944</v>
      </c>
      <c r="C2020" t="str">
        <f t="shared" si="62"/>
        <v>$Accesoriu special D21 DPM 0.50mm$:23.17,</v>
      </c>
      <c r="D2020" t="s">
        <v>22507</v>
      </c>
      <c r="E2020" t="str">
        <f t="shared" si="63"/>
        <v>"accesoriu special d21 dpm 0.50mm":23.17,</v>
      </c>
    </row>
    <row r="2021" spans="1:5">
      <c r="A2021" s="500" t="s">
        <v>11538</v>
      </c>
      <c r="B2021" s="500" t="s">
        <v>5779</v>
      </c>
      <c r="C2021" t="str">
        <f t="shared" si="62"/>
        <v>$Accesoriu special DPM 0.60MM D21$:47.34,</v>
      </c>
      <c r="D2021" t="s">
        <v>22508</v>
      </c>
      <c r="E2021" t="str">
        <f t="shared" si="63"/>
        <v>"accesoriu special dpm 0.60mm d21":47.34,</v>
      </c>
    </row>
    <row r="2022" spans="1:5">
      <c r="A2022" s="500" t="s">
        <v>11539</v>
      </c>
      <c r="B2022" s="500" t="s">
        <v>5780</v>
      </c>
      <c r="C2022" t="str">
        <f t="shared" si="62"/>
        <v>$Accesoriu special 1001-1050mm GDM 0.50mm$:27.61,</v>
      </c>
      <c r="D2022" t="s">
        <v>22509</v>
      </c>
      <c r="E2022" t="str">
        <f t="shared" si="63"/>
        <v>"accesoriu special 1001-1050mm gdm 0.50mm":27.61,</v>
      </c>
    </row>
    <row r="2023" spans="1:5">
      <c r="A2023" s="500" t="s">
        <v>7058</v>
      </c>
      <c r="B2023" s="500" t="s">
        <v>5781</v>
      </c>
      <c r="C2023" t="str">
        <f t="shared" si="62"/>
        <v>$Accesoriu special 1001-1050mm Luc 0.40mm$:16.19,</v>
      </c>
      <c r="D2023" t="s">
        <v>22510</v>
      </c>
      <c r="E2023" t="str">
        <f t="shared" si="63"/>
        <v>"accesoriu special 1001-1050mm luc 0.40mm":16.19,</v>
      </c>
    </row>
    <row r="2024" spans="1:5">
      <c r="A2024" s="500" t="s">
        <v>11540</v>
      </c>
      <c r="B2024" s="500" t="s">
        <v>5782</v>
      </c>
      <c r="C2024" t="str">
        <f t="shared" si="62"/>
        <v>$Accesoriu special 1001-1050mm Luc 0.45mm$:18.88,</v>
      </c>
      <c r="D2024" t="s">
        <v>22511</v>
      </c>
      <c r="E2024" t="str">
        <f t="shared" si="63"/>
        <v>"accesoriu special 1001-1050mm luc 0.45mm":18.88,</v>
      </c>
    </row>
    <row r="2025" spans="1:5">
      <c r="A2025" s="500" t="s">
        <v>11541</v>
      </c>
      <c r="B2025" s="500" t="s">
        <v>5783</v>
      </c>
      <c r="C2025" t="str">
        <f t="shared" si="62"/>
        <v>$Accesoriu special 1001-1050mm Luc 0.50mm$:20.24,</v>
      </c>
      <c r="D2025" t="s">
        <v>22512</v>
      </c>
      <c r="E2025" t="str">
        <f t="shared" si="63"/>
        <v>"accesoriu special 1001-1050mm luc 0.50mm":20.24,</v>
      </c>
    </row>
    <row r="2026" spans="1:5">
      <c r="A2026" s="500" t="s">
        <v>11542</v>
      </c>
      <c r="B2026" s="500" t="s">
        <v>11039</v>
      </c>
      <c r="C2026" t="str">
        <f t="shared" si="62"/>
        <v>$Accesoriu special 1001-1050mm Luc 0.60mm$:22.94,</v>
      </c>
      <c r="D2026" t="s">
        <v>22513</v>
      </c>
      <c r="E2026" t="str">
        <f t="shared" si="63"/>
        <v>"accesoriu special 1001-1050mm luc 0.60mm":22.94,</v>
      </c>
    </row>
    <row r="2027" spans="1:5">
      <c r="A2027" s="500" t="s">
        <v>11543</v>
      </c>
      <c r="B2027" s="500" t="s">
        <v>5784</v>
      </c>
      <c r="C2027" t="str">
        <f t="shared" si="62"/>
        <v>$Accesoriu special 1001-1050mm Luc 0.70mm$:27.90,</v>
      </c>
      <c r="D2027" t="s">
        <v>22514</v>
      </c>
      <c r="E2027" t="str">
        <f t="shared" si="63"/>
        <v>"accesoriu special 1001-1050mm luc 0.70mm":27.90,</v>
      </c>
    </row>
    <row r="2028" spans="1:5">
      <c r="A2028" s="500" t="s">
        <v>7055</v>
      </c>
      <c r="B2028" s="500" t="s">
        <v>5785</v>
      </c>
      <c r="C2028" t="str">
        <f t="shared" si="62"/>
        <v>$ACCES.SP. MAT 0.40 mm 1001-1050mm$:17.66,</v>
      </c>
      <c r="D2028" t="s">
        <v>22515</v>
      </c>
      <c r="E2028" t="str">
        <f t="shared" si="63"/>
        <v>"acces.sp. mat 0.40 mm 1001-1050mm":17.66,</v>
      </c>
    </row>
    <row r="2029" spans="1:5">
      <c r="A2029" s="500" t="s">
        <v>3954</v>
      </c>
      <c r="B2029" s="500" t="s">
        <v>5786</v>
      </c>
      <c r="C2029" t="str">
        <f t="shared" si="62"/>
        <v>$Accesoriu special 1001-1050mm Mat 0.45mm$:20.19,</v>
      </c>
      <c r="D2029" t="s">
        <v>22516</v>
      </c>
      <c r="E2029" t="str">
        <f t="shared" si="63"/>
        <v>"accesoriu special 1001-1050mm mat 0.45mm":20.19,</v>
      </c>
    </row>
    <row r="2030" spans="1:5">
      <c r="A2030" s="500" t="s">
        <v>11544</v>
      </c>
      <c r="B2030" s="500" t="s">
        <v>5787</v>
      </c>
      <c r="C2030" t="str">
        <f t="shared" si="62"/>
        <v>$Accesoriu special 1001-1050mm Mat 0.50mm$:21.06,</v>
      </c>
      <c r="D2030" t="s">
        <v>22517</v>
      </c>
      <c r="E2030" t="str">
        <f t="shared" si="63"/>
        <v>"accesoriu special 1001-1050mm mat 0.50mm":21.06,</v>
      </c>
    </row>
    <row r="2031" spans="1:5">
      <c r="A2031" s="500" t="s">
        <v>11545</v>
      </c>
      <c r="B2031" s="500" t="s">
        <v>5788</v>
      </c>
      <c r="C2031" t="str">
        <f t="shared" si="62"/>
        <v>$Accesoriu special 1001-1050mm Mat 0.60mm$:23.87,</v>
      </c>
      <c r="D2031" t="s">
        <v>22518</v>
      </c>
      <c r="E2031" t="str">
        <f t="shared" si="63"/>
        <v>"accesoriu special 1001-1050mm mat 0.60mm":23.87,</v>
      </c>
    </row>
    <row r="2032" spans="1:5">
      <c r="A2032" s="500" t="s">
        <v>11546</v>
      </c>
      <c r="B2032" s="500" t="s">
        <v>7946</v>
      </c>
      <c r="C2032" t="str">
        <f t="shared" si="62"/>
        <v>$Accesoriu Special Magnelis 0.50MM D21$:21.98,</v>
      </c>
      <c r="D2032" t="s">
        <v>22519</v>
      </c>
      <c r="E2032" t="str">
        <f t="shared" si="63"/>
        <v>"accesoriu special magnelis 0.50mm d21":21.98,</v>
      </c>
    </row>
    <row r="2033" spans="1:5">
      <c r="A2033" s="500" t="s">
        <v>11547</v>
      </c>
      <c r="B2033" s="500" t="s">
        <v>11040</v>
      </c>
      <c r="C2033" t="str">
        <f t="shared" si="62"/>
        <v>$Accesoriu special 1001-1050mm WOD 0.45mm$:27.33,</v>
      </c>
      <c r="D2033" t="s">
        <v>22520</v>
      </c>
      <c r="E2033" t="str">
        <f t="shared" si="63"/>
        <v>"accesoriu special 1001-1050mm wod 0.45mm":27.33,</v>
      </c>
    </row>
    <row r="2034" spans="1:5">
      <c r="A2034" s="500" t="s">
        <v>11539</v>
      </c>
      <c r="B2034" s="500" t="s">
        <v>7536</v>
      </c>
      <c r="C2034" t="str">
        <f t="shared" si="62"/>
        <v>$Accesoriu special D21 Wood 0.50MM$:27.61,</v>
      </c>
      <c r="D2034" t="s">
        <v>22521</v>
      </c>
      <c r="E2034" t="str">
        <f t="shared" si="63"/>
        <v>"accesoriu special d21 wood 0.50mm":27.61,</v>
      </c>
    </row>
    <row r="2035" spans="1:5">
      <c r="A2035" s="500" t="s">
        <v>7059</v>
      </c>
      <c r="B2035" s="500" t="s">
        <v>5789</v>
      </c>
      <c r="C2035" t="str">
        <f t="shared" si="62"/>
        <v>$Accesoriu special 1001-1050mm ZNC 0.37mm$:13.30,</v>
      </c>
      <c r="D2035" t="s">
        <v>22522</v>
      </c>
      <c r="E2035" t="str">
        <f t="shared" si="63"/>
        <v>"accesoriu special 1001-1050mm znc 0.37mm":13.30,</v>
      </c>
    </row>
    <row r="2036" spans="1:5">
      <c r="A2036" s="500" t="s">
        <v>7060</v>
      </c>
      <c r="B2036" s="500" t="s">
        <v>5790</v>
      </c>
      <c r="C2036" t="str">
        <f t="shared" si="62"/>
        <v>$Accesoriu special 1001-1050mm ZNC 0.40mm$:13.58,</v>
      </c>
      <c r="D2036" t="s">
        <v>22523</v>
      </c>
      <c r="E2036" t="str">
        <f t="shared" si="63"/>
        <v>"accesoriu special 1001-1050mm znc 0.40mm":13.58,</v>
      </c>
    </row>
    <row r="2037" spans="1:5">
      <c r="A2037" s="500" t="s">
        <v>3955</v>
      </c>
      <c r="B2037" s="500" t="s">
        <v>5791</v>
      </c>
      <c r="C2037" t="str">
        <f t="shared" si="62"/>
        <v>$Accesoriu special 1001-1050mm ZNC 0.45mm$:16.98,</v>
      </c>
      <c r="D2037" t="s">
        <v>22524</v>
      </c>
      <c r="E2037" t="str">
        <f t="shared" si="63"/>
        <v>"accesoriu special 1001-1050mm znc 0.45mm":16.98,</v>
      </c>
    </row>
    <row r="2038" spans="1:5">
      <c r="A2038" s="500" t="s">
        <v>11548</v>
      </c>
      <c r="B2038" s="500" t="s">
        <v>5792</v>
      </c>
      <c r="C2038" t="str">
        <f t="shared" si="62"/>
        <v>$Accesoriu special 1001-1050mm ZNC 0.50mm$:18.54,</v>
      </c>
      <c r="D2038" t="s">
        <v>22525</v>
      </c>
      <c r="E2038" t="str">
        <f t="shared" si="63"/>
        <v>"accesoriu special 1001-1050mm znc 0.50mm":18.54,</v>
      </c>
    </row>
    <row r="2039" spans="1:5">
      <c r="A2039" s="500" t="s">
        <v>11549</v>
      </c>
      <c r="B2039" s="500" t="s">
        <v>5793</v>
      </c>
      <c r="C2039" t="str">
        <f t="shared" si="62"/>
        <v>$Accesoriu special 1001-1050mm ZNC 0.60mm$:22.23,</v>
      </c>
      <c r="D2039" t="s">
        <v>22526</v>
      </c>
      <c r="E2039" t="str">
        <f t="shared" si="63"/>
        <v>"accesoriu special 1001-1050mm znc 0.60mm":22.23,</v>
      </c>
    </row>
    <row r="2040" spans="1:5">
      <c r="A2040" s="500" t="s">
        <v>11550</v>
      </c>
      <c r="B2040" s="500" t="s">
        <v>5794</v>
      </c>
      <c r="C2040" t="str">
        <f t="shared" si="62"/>
        <v>$Accesoriu special 1001-1050mm ZNC 0.70mm$:25.63,</v>
      </c>
      <c r="D2040" t="s">
        <v>22527</v>
      </c>
      <c r="E2040" t="str">
        <f t="shared" si="63"/>
        <v>"accesoriu special 1001-1050mm znc 0.70mm":25.63,</v>
      </c>
    </row>
    <row r="2041" spans="1:5">
      <c r="A2041" s="500" t="s">
        <v>11551</v>
      </c>
      <c r="B2041" s="500" t="s">
        <v>5795</v>
      </c>
      <c r="C2041" t="str">
        <f t="shared" si="62"/>
        <v>$Acc. special 1051-1100mm Ral 8003 0.45mm$:28.57,</v>
      </c>
      <c r="D2041" t="s">
        <v>22528</v>
      </c>
      <c r="E2041" t="str">
        <f t="shared" si="63"/>
        <v>"acc. special 1051-1100mm ral 8003 0.45mm":28.57,</v>
      </c>
    </row>
    <row r="2042" spans="1:5">
      <c r="A2042" s="500" t="s">
        <v>7948</v>
      </c>
      <c r="B2042" s="500" t="s">
        <v>7949</v>
      </c>
      <c r="C2042" t="str">
        <f t="shared" si="62"/>
        <v>$Accesoriu special D22 DPL 0.50mm$:23.33,</v>
      </c>
      <c r="D2042" t="s">
        <v>22529</v>
      </c>
      <c r="E2042" t="str">
        <f t="shared" si="63"/>
        <v>"accesoriu special d22 dpl 0.50mm":23.33,</v>
      </c>
    </row>
    <row r="2043" spans="1:5">
      <c r="A2043" s="500" t="s">
        <v>11552</v>
      </c>
      <c r="B2043" s="500" t="s">
        <v>5796</v>
      </c>
      <c r="C2043" t="str">
        <f t="shared" si="62"/>
        <v>$Accesorii Speciale D22 dubluvopsite 0.60$:34.75,</v>
      </c>
      <c r="D2043" t="s">
        <v>22530</v>
      </c>
      <c r="E2043" t="str">
        <f t="shared" si="63"/>
        <v>"accesorii speciale d22 dubluvopsite 0.60":34.75,</v>
      </c>
    </row>
    <row r="2044" spans="1:5">
      <c r="A2044" s="500" t="s">
        <v>11423</v>
      </c>
      <c r="B2044" s="500" t="s">
        <v>7951</v>
      </c>
      <c r="C2044" t="str">
        <f t="shared" si="62"/>
        <v>$Accesoriu special D22 DPM 0.50mm$:24.27,</v>
      </c>
      <c r="D2044" t="s">
        <v>22531</v>
      </c>
      <c r="E2044" t="str">
        <f t="shared" si="63"/>
        <v>"accesoriu special d22 dpm 0.50mm":24.27,</v>
      </c>
    </row>
    <row r="2045" spans="1:5">
      <c r="A2045" s="500" t="s">
        <v>11553</v>
      </c>
      <c r="B2045" s="500" t="s">
        <v>5797</v>
      </c>
      <c r="C2045" t="str">
        <f t="shared" si="62"/>
        <v>$Accesoriu special DPM 0.60MM D22$:49.60,</v>
      </c>
      <c r="D2045" t="s">
        <v>22532</v>
      </c>
      <c r="E2045" t="str">
        <f t="shared" si="63"/>
        <v>"accesoriu special dpm 0.60mm d22":49.60,</v>
      </c>
    </row>
    <row r="2046" spans="1:5">
      <c r="A2046" s="500" t="s">
        <v>11554</v>
      </c>
      <c r="B2046" s="500" t="s">
        <v>5798</v>
      </c>
      <c r="C2046" t="str">
        <f t="shared" si="62"/>
        <v>$Accesoriu special 1051-1100mm GDM 0.50mm$:28.93,</v>
      </c>
      <c r="D2046" t="s">
        <v>22533</v>
      </c>
      <c r="E2046" t="str">
        <f t="shared" si="63"/>
        <v>"accesoriu special 1051-1100mm gdm 0.50mm":28.93,</v>
      </c>
    </row>
    <row r="2047" spans="1:5">
      <c r="A2047" s="500" t="s">
        <v>3956</v>
      </c>
      <c r="B2047" s="500" t="s">
        <v>5799</v>
      </c>
      <c r="C2047" t="str">
        <f t="shared" si="62"/>
        <v>$Accesoriu special 1051-1100mm Luc 0.40mm$:16.96,</v>
      </c>
      <c r="D2047" t="s">
        <v>22534</v>
      </c>
      <c r="E2047" t="str">
        <f t="shared" si="63"/>
        <v>"accesoriu special 1051-1100mm luc 0.40mm":16.96,</v>
      </c>
    </row>
    <row r="2048" spans="1:5">
      <c r="A2048" s="500" t="s">
        <v>3957</v>
      </c>
      <c r="B2048" s="500" t="s">
        <v>5800</v>
      </c>
      <c r="C2048" t="str">
        <f t="shared" si="62"/>
        <v>$Accesoriu special 1051-1100mm Luc 0.45mm$:19.78,</v>
      </c>
      <c r="D2048" t="s">
        <v>22535</v>
      </c>
      <c r="E2048" t="str">
        <f t="shared" si="63"/>
        <v>"accesoriu special 1051-1100mm luc 0.45mm":19.78,</v>
      </c>
    </row>
    <row r="2049" spans="1:5">
      <c r="A2049" s="500" t="s">
        <v>11522</v>
      </c>
      <c r="B2049" s="500" t="s">
        <v>5801</v>
      </c>
      <c r="C2049" t="str">
        <f t="shared" si="62"/>
        <v>$Accesoriu special 1051-1100mm Luc 0.50mm$:21.21,</v>
      </c>
      <c r="D2049" t="s">
        <v>22536</v>
      </c>
      <c r="E2049" t="str">
        <f t="shared" si="63"/>
        <v>"accesoriu special 1051-1100mm luc 0.50mm":21.21,</v>
      </c>
    </row>
    <row r="2050" spans="1:5">
      <c r="A2050" s="500" t="s">
        <v>11555</v>
      </c>
      <c r="B2050" s="500" t="s">
        <v>5802</v>
      </c>
      <c r="C2050" t="str">
        <f t="shared" ref="C2050:C2113" si="64">CONCATENATE("$",B2050,"$",":",A2050,",")</f>
        <v>$Accesorii speciale D22 lucios 0.60mm$:24.03,</v>
      </c>
      <c r="D2050" t="s">
        <v>22537</v>
      </c>
      <c r="E2050" t="str">
        <f t="shared" ref="E2050:E2113" si="65">LOWER(D2050)</f>
        <v>"accesorii speciale d22 lucios 0.60mm":24.03,</v>
      </c>
    </row>
    <row r="2051" spans="1:5">
      <c r="A2051" s="500" t="s">
        <v>11420</v>
      </c>
      <c r="B2051" s="500" t="s">
        <v>5803</v>
      </c>
      <c r="C2051" t="str">
        <f t="shared" si="64"/>
        <v>$Accesoriu special 1051-1100mm Luc 0.70mm$:29.22,</v>
      </c>
      <c r="D2051" t="s">
        <v>22538</v>
      </c>
      <c r="E2051" t="str">
        <f t="shared" si="65"/>
        <v>"accesoriu special 1051-1100mm luc 0.70mm":29.22,</v>
      </c>
    </row>
    <row r="2052" spans="1:5">
      <c r="A2052" s="500" t="s">
        <v>7061</v>
      </c>
      <c r="B2052" s="500" t="s">
        <v>5804</v>
      </c>
      <c r="C2052" t="str">
        <f t="shared" si="64"/>
        <v>$ACCES.SP. MAT 0.40 mm 1051-1100mm$:18.50,</v>
      </c>
      <c r="D2052" t="s">
        <v>22539</v>
      </c>
      <c r="E2052" t="str">
        <f t="shared" si="65"/>
        <v>"acces.sp. mat 0.40 mm 1051-1100mm":18.50,</v>
      </c>
    </row>
    <row r="2053" spans="1:5">
      <c r="A2053" s="500" t="s">
        <v>11556</v>
      </c>
      <c r="B2053" s="500" t="s">
        <v>5805</v>
      </c>
      <c r="C2053" t="str">
        <f t="shared" si="64"/>
        <v>$Accesoriu special 1051-1100mm Mat 0.45mm$:21.15,</v>
      </c>
      <c r="D2053" t="s">
        <v>22540</v>
      </c>
      <c r="E2053" t="str">
        <f t="shared" si="65"/>
        <v>"accesoriu special 1051-1100mm mat 0.45mm":21.15,</v>
      </c>
    </row>
    <row r="2054" spans="1:5">
      <c r="A2054" s="500" t="s">
        <v>7062</v>
      </c>
      <c r="B2054" s="500" t="s">
        <v>5806</v>
      </c>
      <c r="C2054" t="str">
        <f t="shared" si="64"/>
        <v>$Accesoriu special 1051-1100mm Mat 0.50mm$:22.07,</v>
      </c>
      <c r="D2054" t="s">
        <v>22541</v>
      </c>
      <c r="E2054" t="str">
        <f t="shared" si="65"/>
        <v>"accesoriu special 1051-1100mm mat 0.50mm":22.07,</v>
      </c>
    </row>
    <row r="2055" spans="1:5">
      <c r="A2055" s="500" t="s">
        <v>11557</v>
      </c>
      <c r="B2055" s="500" t="s">
        <v>5807</v>
      </c>
      <c r="C2055" t="str">
        <f t="shared" si="64"/>
        <v>$Accesoriu special 1051-1100mm Mat 0.60mm$:25.01,</v>
      </c>
      <c r="D2055" t="s">
        <v>22542</v>
      </c>
      <c r="E2055" t="str">
        <f t="shared" si="65"/>
        <v>"accesoriu special 1051-1100mm mat 0.60mm":25.01,</v>
      </c>
    </row>
    <row r="2056" spans="1:5">
      <c r="A2056" s="500" t="s">
        <v>10649</v>
      </c>
      <c r="B2056" s="500" t="s">
        <v>7953</v>
      </c>
      <c r="C2056" t="str">
        <f t="shared" si="64"/>
        <v>$Accesoriu Special Magnelis 0.50MM D22$:23.03,</v>
      </c>
      <c r="D2056" t="s">
        <v>22543</v>
      </c>
      <c r="E2056" t="str">
        <f t="shared" si="65"/>
        <v>"accesoriu special magnelis 0.50mm d22":23.03,</v>
      </c>
    </row>
    <row r="2057" spans="1:5">
      <c r="A2057" s="500" t="s">
        <v>11558</v>
      </c>
      <c r="B2057" s="500" t="s">
        <v>11041</v>
      </c>
      <c r="C2057" t="str">
        <f t="shared" si="64"/>
        <v>$Accesoriu special 1051-1100mm WOD 0.45mm$:28.63,</v>
      </c>
      <c r="D2057" t="s">
        <v>22544</v>
      </c>
      <c r="E2057" t="str">
        <f t="shared" si="65"/>
        <v>"accesoriu special 1051-1100mm wod 0.45mm":28.63,</v>
      </c>
    </row>
    <row r="2058" spans="1:5">
      <c r="A2058" s="500" t="s">
        <v>11554</v>
      </c>
      <c r="B2058" s="500" t="s">
        <v>7538</v>
      </c>
      <c r="C2058" t="str">
        <f t="shared" si="64"/>
        <v>$Accesoriu special D22 Wood 0.50MM$:28.93,</v>
      </c>
      <c r="D2058" t="s">
        <v>22545</v>
      </c>
      <c r="E2058" t="str">
        <f t="shared" si="65"/>
        <v>"accesoriu special d22 wood 0.50mm":28.93,</v>
      </c>
    </row>
    <row r="2059" spans="1:5">
      <c r="A2059" s="500" t="s">
        <v>11559</v>
      </c>
      <c r="B2059" s="500" t="s">
        <v>5808</v>
      </c>
      <c r="C2059" t="str">
        <f t="shared" si="64"/>
        <v>$Accesoriu special 1051-1100mm ZNC 0.37mm$:13.93,</v>
      </c>
      <c r="D2059" t="s">
        <v>22546</v>
      </c>
      <c r="E2059" t="str">
        <f t="shared" si="65"/>
        <v>"accesoriu special 1051-1100mm znc 0.37mm":13.93,</v>
      </c>
    </row>
    <row r="2060" spans="1:5">
      <c r="A2060" s="500" t="s">
        <v>11560</v>
      </c>
      <c r="B2060" s="500" t="s">
        <v>5809</v>
      </c>
      <c r="C2060" t="str">
        <f t="shared" si="64"/>
        <v>$Accesoriu special 1051-1100mm ZNC 0.40mm$:14.23,</v>
      </c>
      <c r="D2060" t="s">
        <v>22547</v>
      </c>
      <c r="E2060" t="str">
        <f t="shared" si="65"/>
        <v>"accesoriu special 1051-1100mm znc 0.40mm":14.23,</v>
      </c>
    </row>
    <row r="2061" spans="1:5">
      <c r="A2061" s="500" t="s">
        <v>11561</v>
      </c>
      <c r="B2061" s="500" t="s">
        <v>5810</v>
      </c>
      <c r="C2061" t="str">
        <f t="shared" si="64"/>
        <v>$Accesoriu special 1051-1100mm ZNC 0.45mm$:17.79,</v>
      </c>
      <c r="D2061" t="s">
        <v>22548</v>
      </c>
      <c r="E2061" t="str">
        <f t="shared" si="65"/>
        <v>"accesoriu special 1051-1100mm znc 0.45mm":17.79,</v>
      </c>
    </row>
    <row r="2062" spans="1:5">
      <c r="A2062" s="500" t="s">
        <v>11562</v>
      </c>
      <c r="B2062" s="500" t="s">
        <v>5811</v>
      </c>
      <c r="C2062" t="str">
        <f t="shared" si="64"/>
        <v>$Accesoriu special 1051-1100mm ZNC 0.50mm$:19.42,</v>
      </c>
      <c r="D2062" t="s">
        <v>22549</v>
      </c>
      <c r="E2062" t="str">
        <f t="shared" si="65"/>
        <v>"accesoriu special 1051-1100mm znc 0.50mm":19.42,</v>
      </c>
    </row>
    <row r="2063" spans="1:5">
      <c r="A2063" s="500" t="s">
        <v>11563</v>
      </c>
      <c r="B2063" s="500" t="s">
        <v>5812</v>
      </c>
      <c r="C2063" t="str">
        <f t="shared" si="64"/>
        <v>$Accesoriu special 1051-1100mm ZNC 0.60mm$:23.28,</v>
      </c>
      <c r="D2063" t="s">
        <v>22550</v>
      </c>
      <c r="E2063" t="str">
        <f t="shared" si="65"/>
        <v>"accesoriu special 1051-1100mm znc 0.60mm":23.28,</v>
      </c>
    </row>
    <row r="2064" spans="1:5">
      <c r="A2064" s="500" t="s">
        <v>11481</v>
      </c>
      <c r="B2064" s="500" t="s">
        <v>5813</v>
      </c>
      <c r="C2064" t="str">
        <f t="shared" si="64"/>
        <v>$Accesoriu special 1051-1100mm ZNC 0.70mm$:26.85,</v>
      </c>
      <c r="D2064" t="s">
        <v>22551</v>
      </c>
      <c r="E2064" t="str">
        <f t="shared" si="65"/>
        <v>"accesoriu special 1051-1100mm znc 0.70mm":26.85,</v>
      </c>
    </row>
    <row r="2065" spans="1:5">
      <c r="A2065" s="500" t="s">
        <v>11564</v>
      </c>
      <c r="B2065" s="500" t="s">
        <v>5814</v>
      </c>
      <c r="C2065" t="str">
        <f t="shared" si="64"/>
        <v>$Acc. special 1101-1150mm Ral 8003 0.45mm$:29.87,</v>
      </c>
      <c r="D2065" t="s">
        <v>22552</v>
      </c>
      <c r="E2065" t="str">
        <f t="shared" si="65"/>
        <v>"acc. special 1101-1150mm ral 8003 0.45mm":29.87,</v>
      </c>
    </row>
    <row r="2066" spans="1:5">
      <c r="A2066" s="500" t="s">
        <v>11565</v>
      </c>
      <c r="B2066" s="500" t="s">
        <v>7955</v>
      </c>
      <c r="C2066" t="str">
        <f t="shared" si="64"/>
        <v>$Accesoriu special D23 DPL 0.50mm$:24.39,</v>
      </c>
      <c r="D2066" t="s">
        <v>22553</v>
      </c>
      <c r="E2066" t="str">
        <f t="shared" si="65"/>
        <v>"accesoriu special d23 dpl 0.50mm":24.39,</v>
      </c>
    </row>
    <row r="2067" spans="1:5">
      <c r="A2067" s="500" t="s">
        <v>11566</v>
      </c>
      <c r="B2067" s="500" t="s">
        <v>5815</v>
      </c>
      <c r="C2067" t="str">
        <f t="shared" si="64"/>
        <v>$Accesorii Speciale D23 dubluvopsite 0.60$:36.33,</v>
      </c>
      <c r="D2067" t="s">
        <v>22554</v>
      </c>
      <c r="E2067" t="str">
        <f t="shared" si="65"/>
        <v>"accesorii speciale d23 dubluvopsite 0.60":36.33,</v>
      </c>
    </row>
    <row r="2068" spans="1:5">
      <c r="A2068" s="500" t="s">
        <v>11567</v>
      </c>
      <c r="B2068" s="500" t="s">
        <v>7957</v>
      </c>
      <c r="C2068" t="str">
        <f t="shared" si="64"/>
        <v>$Accesoriu special D23 DPM 0.50mm$:25.38,</v>
      </c>
      <c r="D2068" t="s">
        <v>22555</v>
      </c>
      <c r="E2068" t="str">
        <f t="shared" si="65"/>
        <v>"accesoriu special d23 dpm 0.50mm":25.38,</v>
      </c>
    </row>
    <row r="2069" spans="1:5">
      <c r="A2069" s="500" t="s">
        <v>11568</v>
      </c>
      <c r="B2069" s="500" t="s">
        <v>5816</v>
      </c>
      <c r="C2069" t="str">
        <f t="shared" si="64"/>
        <v>$Accesoriu special DPM 0.60MM D23$:51.85,</v>
      </c>
      <c r="D2069" t="s">
        <v>22556</v>
      </c>
      <c r="E2069" t="str">
        <f t="shared" si="65"/>
        <v>"accesoriu special dpm 0.60mm d23":51.85,</v>
      </c>
    </row>
    <row r="2070" spans="1:5">
      <c r="A2070" s="500" t="s">
        <v>7063</v>
      </c>
      <c r="B2070" s="500" t="s">
        <v>5817</v>
      </c>
      <c r="C2070" t="str">
        <f t="shared" si="64"/>
        <v>$Accesoriu special 1101-1150mm GDM 0.50mm$:30.24,</v>
      </c>
      <c r="D2070" t="s">
        <v>22557</v>
      </c>
      <c r="E2070" t="str">
        <f t="shared" si="65"/>
        <v>"accesoriu special 1101-1150mm gdm 0.50mm":30.24,</v>
      </c>
    </row>
    <row r="2071" spans="1:5">
      <c r="A2071" s="500" t="s">
        <v>11569</v>
      </c>
      <c r="B2071" s="500" t="s">
        <v>5818</v>
      </c>
      <c r="C2071" t="str">
        <f t="shared" si="64"/>
        <v>$Accesoriu special 1101-1150mm Luc 0.40mm$:17.73,</v>
      </c>
      <c r="D2071" t="s">
        <v>22558</v>
      </c>
      <c r="E2071" t="str">
        <f t="shared" si="65"/>
        <v>"accesoriu special 1101-1150mm luc 0.40mm":17.73,</v>
      </c>
    </row>
    <row r="2072" spans="1:5">
      <c r="A2072" s="500" t="s">
        <v>11570</v>
      </c>
      <c r="B2072" s="500" t="s">
        <v>5819</v>
      </c>
      <c r="C2072" t="str">
        <f t="shared" si="64"/>
        <v>$Accesoriu special 1101-1150mm Luc 0.45mm$:20.68,</v>
      </c>
      <c r="D2072" t="s">
        <v>22559</v>
      </c>
      <c r="E2072" t="str">
        <f t="shared" si="65"/>
        <v>"accesoriu special 1101-1150mm luc 0.45mm":20.68,</v>
      </c>
    </row>
    <row r="2073" spans="1:5">
      <c r="A2073" s="500" t="s">
        <v>11571</v>
      </c>
      <c r="B2073" s="500" t="s">
        <v>5820</v>
      </c>
      <c r="C2073" t="str">
        <f t="shared" si="64"/>
        <v>$Accesoriu special 1101-1150mm Luc 0.50mm$:22.17,</v>
      </c>
      <c r="D2073" t="s">
        <v>22560</v>
      </c>
      <c r="E2073" t="str">
        <f t="shared" si="65"/>
        <v>"accesoriu special 1101-1150mm luc 0.50mm":22.17,</v>
      </c>
    </row>
    <row r="2074" spans="1:5">
      <c r="A2074" s="500" t="s">
        <v>11572</v>
      </c>
      <c r="B2074" s="500" t="s">
        <v>5821</v>
      </c>
      <c r="C2074" t="str">
        <f t="shared" si="64"/>
        <v>$Accesorii speciale D23 lucios 0.60mm$:25.12,</v>
      </c>
      <c r="D2074" t="s">
        <v>22561</v>
      </c>
      <c r="E2074" t="str">
        <f t="shared" si="65"/>
        <v>"accesorii speciale d23 lucios 0.60mm":25.12,</v>
      </c>
    </row>
    <row r="2075" spans="1:5">
      <c r="A2075" s="500" t="s">
        <v>11573</v>
      </c>
      <c r="B2075" s="500" t="s">
        <v>5822</v>
      </c>
      <c r="C2075" t="str">
        <f t="shared" si="64"/>
        <v>$Accesoriu special 1101-1150mm Luc 0.70mm$:30.55,</v>
      </c>
      <c r="D2075" t="s">
        <v>22562</v>
      </c>
      <c r="E2075" t="str">
        <f t="shared" si="65"/>
        <v>"accesoriu special 1101-1150mm luc 0.70mm":30.55,</v>
      </c>
    </row>
    <row r="2076" spans="1:5">
      <c r="A2076" s="500" t="s">
        <v>11574</v>
      </c>
      <c r="B2076" s="500" t="s">
        <v>5823</v>
      </c>
      <c r="C2076" t="str">
        <f t="shared" si="64"/>
        <v>$ACCES.SP. MAT 0.40 mm 1101-1150mm$:19.34,</v>
      </c>
      <c r="D2076" t="s">
        <v>22563</v>
      </c>
      <c r="E2076" t="str">
        <f t="shared" si="65"/>
        <v>"acces.sp. mat 0.40 mm 1101-1150mm":19.34,</v>
      </c>
    </row>
    <row r="2077" spans="1:5">
      <c r="A2077" s="500" t="s">
        <v>7064</v>
      </c>
      <c r="B2077" s="500" t="s">
        <v>5824</v>
      </c>
      <c r="C2077" t="str">
        <f t="shared" si="64"/>
        <v>$Accesoriu special 1101-1150mm Mat 0.45mm$:22.11,</v>
      </c>
      <c r="D2077" t="s">
        <v>22564</v>
      </c>
      <c r="E2077" t="str">
        <f t="shared" si="65"/>
        <v>"accesoriu special 1101-1150mm mat 0.45mm":22.11,</v>
      </c>
    </row>
    <row r="2078" spans="1:5">
      <c r="A2078" s="500" t="s">
        <v>11575</v>
      </c>
      <c r="B2078" s="500" t="s">
        <v>5825</v>
      </c>
      <c r="C2078" t="str">
        <f t="shared" si="64"/>
        <v>$Accesoriu special 1101-1150mm Mat 0.50mm$:23.07,</v>
      </c>
      <c r="D2078" t="s">
        <v>22565</v>
      </c>
      <c r="E2078" t="str">
        <f t="shared" si="65"/>
        <v>"accesoriu special 1101-1150mm mat 0.50mm":23.07,</v>
      </c>
    </row>
    <row r="2079" spans="1:5">
      <c r="A2079" s="500" t="s">
        <v>11576</v>
      </c>
      <c r="B2079" s="500" t="s">
        <v>5826</v>
      </c>
      <c r="C2079" t="str">
        <f t="shared" si="64"/>
        <v>$Accesoriu special 1101-1150mm Mat 0.60mm$:26.14,</v>
      </c>
      <c r="D2079" t="s">
        <v>22566</v>
      </c>
      <c r="E2079" t="str">
        <f t="shared" si="65"/>
        <v>"accesoriu special 1101-1150mm mat 0.60mm":26.14,</v>
      </c>
    </row>
    <row r="2080" spans="1:5">
      <c r="A2080" s="500" t="s">
        <v>11577</v>
      </c>
      <c r="B2080" s="500" t="s">
        <v>7959</v>
      </c>
      <c r="C2080" t="str">
        <f t="shared" si="64"/>
        <v>$Accesoriu Special Magnelis 0.50MM D23$:24.08,</v>
      </c>
      <c r="D2080" t="s">
        <v>22567</v>
      </c>
      <c r="E2080" t="str">
        <f t="shared" si="65"/>
        <v>"accesoriu special magnelis 0.50mm d23":24.08,</v>
      </c>
    </row>
    <row r="2081" spans="1:5">
      <c r="A2081" s="500" t="s">
        <v>7960</v>
      </c>
      <c r="B2081" s="500" t="s">
        <v>5827</v>
      </c>
      <c r="C2081" t="str">
        <f t="shared" si="64"/>
        <v>$Accesoriu special 1101-1150mm WOD 0.50mm$:29.93,</v>
      </c>
      <c r="D2081" t="s">
        <v>22568</v>
      </c>
      <c r="E2081" t="str">
        <f t="shared" si="65"/>
        <v>"accesoriu special 1101-1150mm wod 0.50mm":29.93,</v>
      </c>
    </row>
    <row r="2082" spans="1:5">
      <c r="A2082" s="500" t="s">
        <v>7063</v>
      </c>
      <c r="B2082" s="500" t="s">
        <v>7540</v>
      </c>
      <c r="C2082" t="str">
        <f t="shared" si="64"/>
        <v>$Accesoriu special D23 Wood 0.50MM$:30.24,</v>
      </c>
      <c r="D2082" t="s">
        <v>22569</v>
      </c>
      <c r="E2082" t="str">
        <f t="shared" si="65"/>
        <v>"accesoriu special d23 wood 0.50mm":30.24,</v>
      </c>
    </row>
    <row r="2083" spans="1:5">
      <c r="A2083" s="500" t="s">
        <v>11503</v>
      </c>
      <c r="B2083" s="500" t="s">
        <v>5828</v>
      </c>
      <c r="C2083" t="str">
        <f t="shared" si="64"/>
        <v>$Accesoriu special 1101-1150mm ZNC 0.37mm$:14.56,</v>
      </c>
      <c r="D2083" t="s">
        <v>22570</v>
      </c>
      <c r="E2083" t="str">
        <f t="shared" si="65"/>
        <v>"accesoriu special 1101-1150mm znc 0.37mm":14.56,</v>
      </c>
    </row>
    <row r="2084" spans="1:5">
      <c r="A2084" s="500" t="s">
        <v>11578</v>
      </c>
      <c r="B2084" s="500" t="s">
        <v>5829</v>
      </c>
      <c r="C2084" t="str">
        <f t="shared" si="64"/>
        <v>$Accesoriu special 1101-1150mm ZNC 0.40mm$:14.87,</v>
      </c>
      <c r="D2084" t="s">
        <v>22571</v>
      </c>
      <c r="E2084" t="str">
        <f t="shared" si="65"/>
        <v>"accesoriu special 1101-1150mm znc 0.40mm":14.87,</v>
      </c>
    </row>
    <row r="2085" spans="1:5">
      <c r="A2085" s="500" t="s">
        <v>11096</v>
      </c>
      <c r="B2085" s="500" t="s">
        <v>5830</v>
      </c>
      <c r="C2085" t="str">
        <f t="shared" si="64"/>
        <v>$Accesoriu special 1101-1150mm ZNC 0.45mm$:18.60,</v>
      </c>
      <c r="D2085" t="s">
        <v>22572</v>
      </c>
      <c r="E2085" t="str">
        <f t="shared" si="65"/>
        <v>"accesoriu special 1101-1150mm znc 0.45mm":18.60,</v>
      </c>
    </row>
    <row r="2086" spans="1:5">
      <c r="A2086" s="500" t="s">
        <v>11579</v>
      </c>
      <c r="B2086" s="500" t="s">
        <v>5831</v>
      </c>
      <c r="C2086" t="str">
        <f t="shared" si="64"/>
        <v>$Accesoriu special 1101-1150mm ZNC 0.50mm$:20.31,</v>
      </c>
      <c r="D2086" t="s">
        <v>22573</v>
      </c>
      <c r="E2086" t="str">
        <f t="shared" si="65"/>
        <v>"accesoriu special 1101-1150mm znc 0.50mm":20.31,</v>
      </c>
    </row>
    <row r="2087" spans="1:5">
      <c r="A2087" s="500" t="s">
        <v>7065</v>
      </c>
      <c r="B2087" s="500" t="s">
        <v>5832</v>
      </c>
      <c r="C2087" t="str">
        <f t="shared" si="64"/>
        <v>$Accesoriu special 1101-1150mm ZNC 0.60mm$:24.34,</v>
      </c>
      <c r="D2087" t="s">
        <v>22574</v>
      </c>
      <c r="E2087" t="str">
        <f t="shared" si="65"/>
        <v>"accesoriu special 1101-1150mm znc 0.60mm":24.34,</v>
      </c>
    </row>
    <row r="2088" spans="1:5">
      <c r="A2088" s="500" t="s">
        <v>11580</v>
      </c>
      <c r="B2088" s="500" t="s">
        <v>5833</v>
      </c>
      <c r="C2088" t="str">
        <f t="shared" si="64"/>
        <v>$Accesoriu special 1101-1150mm ZNC 0.70mm$:28.07,</v>
      </c>
      <c r="D2088" t="s">
        <v>22575</v>
      </c>
      <c r="E2088" t="str">
        <f t="shared" si="65"/>
        <v>"accesoriu special 1101-1150mm znc 0.70mm":28.07,</v>
      </c>
    </row>
    <row r="2089" spans="1:5">
      <c r="A2089" s="500" t="s">
        <v>7066</v>
      </c>
      <c r="B2089" s="500" t="s">
        <v>5834</v>
      </c>
      <c r="C2089" t="str">
        <f t="shared" si="64"/>
        <v>$Acc. special 1151-1200mm Ral 8003 0.45mm$:31.17,</v>
      </c>
      <c r="D2089" t="s">
        <v>22576</v>
      </c>
      <c r="E2089" t="str">
        <f t="shared" si="65"/>
        <v>"acc. special 1151-1200mm ral 8003 0.45mm":31.17,</v>
      </c>
    </row>
    <row r="2090" spans="1:5">
      <c r="A2090" s="500" t="s">
        <v>11581</v>
      </c>
      <c r="B2090" s="500" t="s">
        <v>7962</v>
      </c>
      <c r="C2090" t="str">
        <f t="shared" si="64"/>
        <v>$Accesoriu special D24 DPL 0.50mm$:25.45,</v>
      </c>
      <c r="D2090" t="s">
        <v>22577</v>
      </c>
      <c r="E2090" t="str">
        <f t="shared" si="65"/>
        <v>"accesoriu special d24 dpl 0.50mm":25.45,</v>
      </c>
    </row>
    <row r="2091" spans="1:5">
      <c r="A2091" s="500" t="s">
        <v>7541</v>
      </c>
      <c r="B2091" s="500" t="s">
        <v>5835</v>
      </c>
      <c r="C2091" t="str">
        <f t="shared" si="64"/>
        <v>$Accesorii Speciale D24 dubluvopsite 0.60$:37.91,</v>
      </c>
      <c r="D2091" t="s">
        <v>22578</v>
      </c>
      <c r="E2091" t="str">
        <f t="shared" si="65"/>
        <v>"accesorii speciale d24 dubluvopsite 0.60":37.91,</v>
      </c>
    </row>
    <row r="2092" spans="1:5">
      <c r="A2092" s="500" t="s">
        <v>11582</v>
      </c>
      <c r="B2092" s="500" t="s">
        <v>7964</v>
      </c>
      <c r="C2092" t="str">
        <f t="shared" si="64"/>
        <v>$Accesoriu special D24 DPM 0.50mm$:26.48,</v>
      </c>
      <c r="D2092" t="s">
        <v>22579</v>
      </c>
      <c r="E2092" t="str">
        <f t="shared" si="65"/>
        <v>"accesoriu special d24 dpm 0.50mm":26.48,</v>
      </c>
    </row>
    <row r="2093" spans="1:5">
      <c r="A2093" s="500" t="s">
        <v>11583</v>
      </c>
      <c r="B2093" s="500" t="s">
        <v>5836</v>
      </c>
      <c r="C2093" t="str">
        <f t="shared" si="64"/>
        <v>$Accesoriu special DPM 0.60MM D24$:54.11,</v>
      </c>
      <c r="D2093" t="s">
        <v>22580</v>
      </c>
      <c r="E2093" t="str">
        <f t="shared" si="65"/>
        <v>"accesoriu special dpm 0.60mm d24":54.11,</v>
      </c>
    </row>
    <row r="2094" spans="1:5">
      <c r="A2094" s="500" t="s">
        <v>11448</v>
      </c>
      <c r="B2094" s="500" t="s">
        <v>5837</v>
      </c>
      <c r="C2094" t="str">
        <f t="shared" si="64"/>
        <v>$Accesoriu special 1151-1200mm GDM 0.50mm$:31.56,</v>
      </c>
      <c r="D2094" t="s">
        <v>22581</v>
      </c>
      <c r="E2094" t="str">
        <f t="shared" si="65"/>
        <v>"accesoriu special 1151-1200mm gdm 0.50mm":31.56,</v>
      </c>
    </row>
    <row r="2095" spans="1:5">
      <c r="A2095" s="500" t="s">
        <v>7061</v>
      </c>
      <c r="B2095" s="500" t="s">
        <v>5838</v>
      </c>
      <c r="C2095" t="str">
        <f t="shared" si="64"/>
        <v>$Accesoriu special 1151-1200mm Luc 0.40mm$:18.50,</v>
      </c>
      <c r="D2095" t="s">
        <v>22582</v>
      </c>
      <c r="E2095" t="str">
        <f t="shared" si="65"/>
        <v>"accesoriu special 1151-1200mm luc 0.40mm":18.50,</v>
      </c>
    </row>
    <row r="2096" spans="1:5">
      <c r="A2096" s="500" t="s">
        <v>11584</v>
      </c>
      <c r="B2096" s="500" t="s">
        <v>5839</v>
      </c>
      <c r="C2096" t="str">
        <f t="shared" si="64"/>
        <v>$Accesoriu special 1151-1200mm Luc 0.45mm$:21.58,</v>
      </c>
      <c r="D2096" t="s">
        <v>22583</v>
      </c>
      <c r="E2096" t="str">
        <f t="shared" si="65"/>
        <v>"accesoriu special 1151-1200mm luc 0.45mm":21.58,</v>
      </c>
    </row>
    <row r="2097" spans="1:5">
      <c r="A2097" s="500" t="s">
        <v>11585</v>
      </c>
      <c r="B2097" s="500" t="s">
        <v>5840</v>
      </c>
      <c r="C2097" t="str">
        <f t="shared" si="64"/>
        <v>$Accesoriu special 1151-1200mm Luc 0.50mm$:23.13,</v>
      </c>
      <c r="D2097" t="s">
        <v>22584</v>
      </c>
      <c r="E2097" t="str">
        <f t="shared" si="65"/>
        <v>"accesoriu special 1151-1200mm luc 0.50mm":23.13,</v>
      </c>
    </row>
    <row r="2098" spans="1:5">
      <c r="A2098" s="500" t="s">
        <v>11093</v>
      </c>
      <c r="B2098" s="500" t="s">
        <v>5841</v>
      </c>
      <c r="C2098" t="str">
        <f t="shared" si="64"/>
        <v>$Accesorii speciale D24 lucios 0.60mm$:26.21,</v>
      </c>
      <c r="D2098" t="s">
        <v>22585</v>
      </c>
      <c r="E2098" t="str">
        <f t="shared" si="65"/>
        <v>"accesorii speciale d24 lucios 0.60mm":26.21,</v>
      </c>
    </row>
    <row r="2099" spans="1:5">
      <c r="A2099" s="500" t="s">
        <v>7012</v>
      </c>
      <c r="B2099" s="500" t="s">
        <v>5842</v>
      </c>
      <c r="C2099" t="str">
        <f t="shared" si="64"/>
        <v>$Accesoriu special 1151-1200mm Luc 0.70mm$:31.88,</v>
      </c>
      <c r="D2099" t="s">
        <v>22586</v>
      </c>
      <c r="E2099" t="str">
        <f t="shared" si="65"/>
        <v>"accesoriu special 1151-1200mm luc 0.70mm":31.88,</v>
      </c>
    </row>
    <row r="2100" spans="1:5">
      <c r="A2100" s="500" t="s">
        <v>3954</v>
      </c>
      <c r="B2100" s="500" t="s">
        <v>5843</v>
      </c>
      <c r="C2100" t="str">
        <f t="shared" si="64"/>
        <v>$ACCES.SP. MAT 0.40 mm 1151-1200mm$:20.19,</v>
      </c>
      <c r="D2100" t="s">
        <v>22587</v>
      </c>
      <c r="E2100" t="str">
        <f t="shared" si="65"/>
        <v>"acces.sp. mat 0.40 mm 1151-1200mm":20.19,</v>
      </c>
    </row>
    <row r="2101" spans="1:5">
      <c r="A2101" s="500" t="s">
        <v>11575</v>
      </c>
      <c r="B2101" s="500" t="s">
        <v>5844</v>
      </c>
      <c r="C2101" t="str">
        <f t="shared" si="64"/>
        <v>$Accesoriu special 1151-1200mm Mat 0.45mm$:23.07,</v>
      </c>
      <c r="D2101" t="s">
        <v>22588</v>
      </c>
      <c r="E2101" t="str">
        <f t="shared" si="65"/>
        <v>"accesoriu special 1151-1200mm mat 0.45mm":23.07,</v>
      </c>
    </row>
    <row r="2102" spans="1:5">
      <c r="A2102" s="500" t="s">
        <v>11586</v>
      </c>
      <c r="B2102" s="500" t="s">
        <v>5845</v>
      </c>
      <c r="C2102" t="str">
        <f t="shared" si="64"/>
        <v>$Accesoriu special 1151-1200mm Mat 0.50mm$:24.07,</v>
      </c>
      <c r="D2102" t="s">
        <v>22589</v>
      </c>
      <c r="E2102" t="str">
        <f t="shared" si="65"/>
        <v>"accesoriu special 1151-1200mm mat 0.50mm":24.07,</v>
      </c>
    </row>
    <row r="2103" spans="1:5">
      <c r="A2103" s="500" t="s">
        <v>11587</v>
      </c>
      <c r="B2103" s="500" t="s">
        <v>5846</v>
      </c>
      <c r="C2103" t="str">
        <f t="shared" si="64"/>
        <v>$Accesoriu special 1151-1200mm Mat 0.60mm$:27.28,</v>
      </c>
      <c r="D2103" t="s">
        <v>22590</v>
      </c>
      <c r="E2103" t="str">
        <f t="shared" si="65"/>
        <v>"accesoriu special 1151-1200mm mat 0.60mm":27.28,</v>
      </c>
    </row>
    <row r="2104" spans="1:5">
      <c r="A2104" s="500" t="s">
        <v>11572</v>
      </c>
      <c r="B2104" s="500" t="s">
        <v>7966</v>
      </c>
      <c r="C2104" t="str">
        <f t="shared" si="64"/>
        <v>$Accesoriu Special Magnelis 0.50MM D24$:25.12,</v>
      </c>
      <c r="D2104" t="s">
        <v>22591</v>
      </c>
      <c r="E2104" t="str">
        <f t="shared" si="65"/>
        <v>"accesoriu special magnelis 0.50mm d24":25.12,</v>
      </c>
    </row>
    <row r="2105" spans="1:5">
      <c r="A2105" s="500" t="s">
        <v>11588</v>
      </c>
      <c r="B2105" s="500" t="s">
        <v>11042</v>
      </c>
      <c r="C2105" t="str">
        <f t="shared" si="64"/>
        <v>$Accesoriu special 1151-1200mm WOD 0.45mm$:31.23,</v>
      </c>
      <c r="D2105" t="s">
        <v>22592</v>
      </c>
      <c r="E2105" t="str">
        <f t="shared" si="65"/>
        <v>"accesoriu special 1151-1200mm wod 0.45mm":31.23,</v>
      </c>
    </row>
    <row r="2106" spans="1:5">
      <c r="A2106" s="500" t="s">
        <v>11448</v>
      </c>
      <c r="B2106" s="500" t="s">
        <v>7543</v>
      </c>
      <c r="C2106" t="str">
        <f t="shared" si="64"/>
        <v>$Accesoriu special D24 Wood 0.50MM$:31.56,</v>
      </c>
      <c r="D2106" t="s">
        <v>22593</v>
      </c>
      <c r="E2106" t="str">
        <f t="shared" si="65"/>
        <v>"accesoriu special d24 wood 0.50mm":31.56,</v>
      </c>
    </row>
    <row r="2107" spans="1:5">
      <c r="A2107" s="500" t="s">
        <v>3903</v>
      </c>
      <c r="B2107" s="500" t="s">
        <v>5847</v>
      </c>
      <c r="C2107" t="str">
        <f t="shared" si="64"/>
        <v>$Accesoriu special 1151-1200mm ZNC 0.37mm$:15.20,</v>
      </c>
      <c r="D2107" t="s">
        <v>22594</v>
      </c>
      <c r="E2107" t="str">
        <f t="shared" si="65"/>
        <v>"accesoriu special 1151-1200mm znc 0.37mm":15.20,</v>
      </c>
    </row>
    <row r="2108" spans="1:5">
      <c r="A2108" s="500" t="s">
        <v>7067</v>
      </c>
      <c r="B2108" s="500" t="s">
        <v>5848</v>
      </c>
      <c r="C2108" t="str">
        <f t="shared" si="64"/>
        <v>$Accesoriu special 1151-1200mm ZNC 0.40mm$:15.52,</v>
      </c>
      <c r="D2108" t="s">
        <v>22595</v>
      </c>
      <c r="E2108" t="str">
        <f t="shared" si="65"/>
        <v>"accesoriu special 1151-1200mm znc 0.40mm":15.52,</v>
      </c>
    </row>
    <row r="2109" spans="1:5">
      <c r="A2109" s="500" t="s">
        <v>11589</v>
      </c>
      <c r="B2109" s="500" t="s">
        <v>5849</v>
      </c>
      <c r="C2109" t="str">
        <f t="shared" si="64"/>
        <v>$Accesoriu special 1151-1200mm ZNC 0.45mm$:19.41,</v>
      </c>
      <c r="D2109" t="s">
        <v>22596</v>
      </c>
      <c r="E2109" t="str">
        <f t="shared" si="65"/>
        <v>"accesoriu special 1151-1200mm znc 0.45mm":19.41,</v>
      </c>
    </row>
    <row r="2110" spans="1:5">
      <c r="A2110" s="500" t="s">
        <v>7068</v>
      </c>
      <c r="B2110" s="500" t="s">
        <v>5850</v>
      </c>
      <c r="C2110" t="str">
        <f t="shared" si="64"/>
        <v>$Accesoriu special 1151-1200mm ZNC 0.50mm$:21.19,</v>
      </c>
      <c r="D2110" t="s">
        <v>22597</v>
      </c>
      <c r="E2110" t="str">
        <f t="shared" si="65"/>
        <v>"accesoriu special 1151-1200mm znc 0.50mm":21.19,</v>
      </c>
    </row>
    <row r="2111" spans="1:5">
      <c r="A2111" s="500" t="s">
        <v>11590</v>
      </c>
      <c r="B2111" s="500" t="s">
        <v>5851</v>
      </c>
      <c r="C2111" t="str">
        <f t="shared" si="64"/>
        <v>$Accesoriu special 1151-1200mm ZNC 0.60mm$:25.40,</v>
      </c>
      <c r="D2111" t="s">
        <v>22598</v>
      </c>
      <c r="E2111" t="str">
        <f t="shared" si="65"/>
        <v>"accesoriu special 1151-1200mm znc 0.60mm":25.40,</v>
      </c>
    </row>
    <row r="2112" spans="1:5">
      <c r="A2112" s="500" t="s">
        <v>11591</v>
      </c>
      <c r="B2112" s="500" t="s">
        <v>5852</v>
      </c>
      <c r="C2112" t="str">
        <f t="shared" si="64"/>
        <v>$Accesoriu special 1151-1200mm ZNC 0.70mm$:29.29,</v>
      </c>
      <c r="D2112" t="s">
        <v>22599</v>
      </c>
      <c r="E2112" t="str">
        <f t="shared" si="65"/>
        <v>"accesoriu special 1151-1200mm znc 0.70mm":29.29,</v>
      </c>
    </row>
    <row r="2113" spans="1:5">
      <c r="A2113" s="500" t="s">
        <v>11592</v>
      </c>
      <c r="B2113" s="500" t="s">
        <v>5853</v>
      </c>
      <c r="C2113" t="str">
        <f t="shared" si="64"/>
        <v>$Acc. special 1201-1250mm Ral 8003 0.45mm$:32.47,</v>
      </c>
      <c r="D2113" t="s">
        <v>22600</v>
      </c>
      <c r="E2113" t="str">
        <f t="shared" si="65"/>
        <v>"acc. special 1201-1250mm ral 8003 0.45mm":32.47,</v>
      </c>
    </row>
    <row r="2114" spans="1:5">
      <c r="A2114" s="500" t="s">
        <v>11593</v>
      </c>
      <c r="B2114" s="500" t="s">
        <v>7968</v>
      </c>
      <c r="C2114" t="str">
        <f t="shared" ref="C2114:C2177" si="66">CONCATENATE("$",B2114,"$",":",A2114,",")</f>
        <v>$Accesoriu special D25 DPL 0.50mm$:26.51,</v>
      </c>
      <c r="D2114" t="s">
        <v>22601</v>
      </c>
      <c r="E2114" t="str">
        <f t="shared" ref="E2114:E2177" si="67">LOWER(D2114)</f>
        <v>"accesoriu special d25 dpl 0.50mm":26.51,</v>
      </c>
    </row>
    <row r="2115" spans="1:5">
      <c r="A2115" s="500" t="s">
        <v>11594</v>
      </c>
      <c r="B2115" s="500" t="s">
        <v>5854</v>
      </c>
      <c r="C2115" t="str">
        <f t="shared" si="66"/>
        <v>$Accesorii Speciale D25 dubluvopsite 0.60$:39.49,</v>
      </c>
      <c r="D2115" t="s">
        <v>22602</v>
      </c>
      <c r="E2115" t="str">
        <f t="shared" si="67"/>
        <v>"accesorii speciale d25 dubluvopsite 0.60":39.49,</v>
      </c>
    </row>
    <row r="2116" spans="1:5">
      <c r="A2116" s="500" t="s">
        <v>11595</v>
      </c>
      <c r="B2116" s="500" t="s">
        <v>7970</v>
      </c>
      <c r="C2116" t="str">
        <f t="shared" si="66"/>
        <v>$Accesoriu special D25 DPM 0.50mm$:27.58,</v>
      </c>
      <c r="D2116" t="s">
        <v>22603</v>
      </c>
      <c r="E2116" t="str">
        <f t="shared" si="67"/>
        <v>"accesoriu special d25 dpm 0.50mm":27.58,</v>
      </c>
    </row>
    <row r="2117" spans="1:5">
      <c r="A2117" s="500" t="s">
        <v>11596</v>
      </c>
      <c r="B2117" s="500" t="s">
        <v>5855</v>
      </c>
      <c r="C2117" t="str">
        <f t="shared" si="66"/>
        <v>$Accesoriu special DPM 0.60MM D25$:56.36,</v>
      </c>
      <c r="D2117" t="s">
        <v>22604</v>
      </c>
      <c r="E2117" t="str">
        <f t="shared" si="67"/>
        <v>"accesoriu special dpm 0.60mm d25":56.36,</v>
      </c>
    </row>
    <row r="2118" spans="1:5">
      <c r="A2118" s="500" t="s">
        <v>11597</v>
      </c>
      <c r="B2118" s="500" t="s">
        <v>5856</v>
      </c>
      <c r="C2118" t="str">
        <f t="shared" si="66"/>
        <v>$Accesoriu special 1201-1250mm GDM 0.50mm$:32.87,</v>
      </c>
      <c r="D2118" t="s">
        <v>22605</v>
      </c>
      <c r="E2118" t="str">
        <f t="shared" si="67"/>
        <v>"accesoriu special 1201-1250mm gdm 0.50mm":32.87,</v>
      </c>
    </row>
    <row r="2119" spans="1:5">
      <c r="A2119" s="500" t="s">
        <v>11598</v>
      </c>
      <c r="B2119" s="500" t="s">
        <v>5857</v>
      </c>
      <c r="C2119" t="str">
        <f t="shared" si="66"/>
        <v>$Accesoriu special 1201-1250mm Luc 0.40mm$:19.27,</v>
      </c>
      <c r="D2119" t="s">
        <v>22606</v>
      </c>
      <c r="E2119" t="str">
        <f t="shared" si="67"/>
        <v>"accesoriu special 1201-1250mm luc 0.40mm":19.27,</v>
      </c>
    </row>
    <row r="2120" spans="1:5">
      <c r="A2120" s="500" t="s">
        <v>11599</v>
      </c>
      <c r="B2120" s="500" t="s">
        <v>5858</v>
      </c>
      <c r="C2120" t="str">
        <f t="shared" si="66"/>
        <v>$Accesoriu special 1201-1250mm Luc 0.45mm$:22.48,</v>
      </c>
      <c r="D2120" t="s">
        <v>22607</v>
      </c>
      <c r="E2120" t="str">
        <f t="shared" si="67"/>
        <v>"accesoriu special 1201-1250mm luc 0.45mm":22.48,</v>
      </c>
    </row>
    <row r="2121" spans="1:5">
      <c r="A2121" s="500" t="s">
        <v>11600</v>
      </c>
      <c r="B2121" s="500" t="s">
        <v>5859</v>
      </c>
      <c r="C2121" t="str">
        <f t="shared" si="66"/>
        <v>$Accesoriu special 1201-1250mm Luc 0.50mm$:24.10,</v>
      </c>
      <c r="D2121" t="s">
        <v>22608</v>
      </c>
      <c r="E2121" t="str">
        <f t="shared" si="67"/>
        <v>"accesoriu special 1201-1250mm luc 0.50mm":24.10,</v>
      </c>
    </row>
    <row r="2122" spans="1:5">
      <c r="A2122" s="500" t="s">
        <v>11601</v>
      </c>
      <c r="B2122" s="500" t="s">
        <v>5860</v>
      </c>
      <c r="C2122" t="str">
        <f t="shared" si="66"/>
        <v>$Accesorii speciale D25 lucios 0.60mm$:27.30,</v>
      </c>
      <c r="D2122" t="s">
        <v>22609</v>
      </c>
      <c r="E2122" t="str">
        <f t="shared" si="67"/>
        <v>"accesorii speciale d25 lucios 0.60mm":27.30,</v>
      </c>
    </row>
    <row r="2123" spans="1:5">
      <c r="A2123" s="500" t="s">
        <v>11602</v>
      </c>
      <c r="B2123" s="500" t="s">
        <v>5861</v>
      </c>
      <c r="C2123" t="str">
        <f t="shared" si="66"/>
        <v>$Accesoriu special 1201-1250mm Luc 0.70mm$:33.21,</v>
      </c>
      <c r="D2123" t="s">
        <v>22610</v>
      </c>
      <c r="E2123" t="str">
        <f t="shared" si="67"/>
        <v>"accesoriu special 1201-1250mm luc 0.70mm":33.21,</v>
      </c>
    </row>
    <row r="2124" spans="1:5">
      <c r="A2124" s="500" t="s">
        <v>11603</v>
      </c>
      <c r="B2124" s="500" t="s">
        <v>5862</v>
      </c>
      <c r="C2124" t="str">
        <f t="shared" si="66"/>
        <v>$ACCES.SP. MAT 0.40 mm 1201-1250mm$:21.03,</v>
      </c>
      <c r="D2124" t="s">
        <v>22611</v>
      </c>
      <c r="E2124" t="str">
        <f t="shared" si="67"/>
        <v>"acces.sp. mat 0.40 mm 1201-1250mm":21.03,</v>
      </c>
    </row>
    <row r="2125" spans="1:5">
      <c r="A2125" s="500" t="s">
        <v>11555</v>
      </c>
      <c r="B2125" s="500" t="s">
        <v>5863</v>
      </c>
      <c r="C2125" t="str">
        <f t="shared" si="66"/>
        <v>$Accesoriu special 1201-1250mm Mat 0.45mm$:24.03,</v>
      </c>
      <c r="D2125" t="s">
        <v>22612</v>
      </c>
      <c r="E2125" t="str">
        <f t="shared" si="67"/>
        <v>"accesoriu special 1201-1250mm mat 0.45mm":24.03,</v>
      </c>
    </row>
    <row r="2126" spans="1:5">
      <c r="A2126" s="500" t="s">
        <v>11604</v>
      </c>
      <c r="B2126" s="500" t="s">
        <v>5864</v>
      </c>
      <c r="C2126" t="str">
        <f t="shared" si="66"/>
        <v>$Accesoriu special 1201-1250mm Mat 0.50mm$:25.08,</v>
      </c>
      <c r="D2126" t="s">
        <v>22613</v>
      </c>
      <c r="E2126" t="str">
        <f t="shared" si="67"/>
        <v>"accesoriu special 1201-1250mm mat 0.50mm":25.08,</v>
      </c>
    </row>
    <row r="2127" spans="1:5">
      <c r="A2127" s="500" t="s">
        <v>11605</v>
      </c>
      <c r="B2127" s="500" t="s">
        <v>5865</v>
      </c>
      <c r="C2127" t="str">
        <f t="shared" si="66"/>
        <v>$Accesoriu special 1201-1250mm Mat 0.60mm$:28.42,</v>
      </c>
      <c r="D2127" t="s">
        <v>22614</v>
      </c>
      <c r="E2127" t="str">
        <f t="shared" si="67"/>
        <v>"accesoriu special 1201-1250mm mat 0.60mm":28.42,</v>
      </c>
    </row>
    <row r="2128" spans="1:5">
      <c r="A2128" s="500" t="s">
        <v>11606</v>
      </c>
      <c r="B2128" s="500" t="s">
        <v>7972</v>
      </c>
      <c r="C2128" t="str">
        <f t="shared" si="66"/>
        <v>$Accesoriu Special Magnelis 0.50MM D25$:26.17,</v>
      </c>
      <c r="D2128" t="s">
        <v>22615</v>
      </c>
      <c r="E2128" t="str">
        <f t="shared" si="67"/>
        <v>"accesoriu special magnelis 0.50mm d25":26.17,</v>
      </c>
    </row>
    <row r="2129" spans="1:5">
      <c r="A2129" s="500" t="s">
        <v>11607</v>
      </c>
      <c r="B2129" s="500" t="s">
        <v>11043</v>
      </c>
      <c r="C2129" t="str">
        <f t="shared" si="66"/>
        <v>$Accesoriu special 1201-1250mm WOD 0.45mm$:32.54,</v>
      </c>
      <c r="D2129" t="s">
        <v>22616</v>
      </c>
      <c r="E2129" t="str">
        <f t="shared" si="67"/>
        <v>"accesoriu special 1201-1250mm wod 0.45mm":32.54,</v>
      </c>
    </row>
    <row r="2130" spans="1:5">
      <c r="A2130" s="500" t="s">
        <v>11597</v>
      </c>
      <c r="B2130" s="500" t="s">
        <v>7545</v>
      </c>
      <c r="C2130" t="str">
        <f t="shared" si="66"/>
        <v>$Accesoriu special D25 Wood 0.50MM$:32.87,</v>
      </c>
      <c r="D2130" t="s">
        <v>22617</v>
      </c>
      <c r="E2130" t="str">
        <f t="shared" si="67"/>
        <v>"accesoriu special d25 wood 0.50mm":32.87,</v>
      </c>
    </row>
    <row r="2131" spans="1:5">
      <c r="A2131" s="500" t="s">
        <v>7069</v>
      </c>
      <c r="B2131" s="500" t="s">
        <v>5866</v>
      </c>
      <c r="C2131" t="str">
        <f t="shared" si="66"/>
        <v>$Accesoriu special 1201-1250mm ZNC 0.37mm$:15.83,</v>
      </c>
      <c r="D2131" t="s">
        <v>22618</v>
      </c>
      <c r="E2131" t="str">
        <f t="shared" si="67"/>
        <v>"accesoriu special 1201-1250mm znc 0.37mm":15.83,</v>
      </c>
    </row>
    <row r="2132" spans="1:5">
      <c r="A2132" s="500" t="s">
        <v>3953</v>
      </c>
      <c r="B2132" s="500" t="s">
        <v>5867</v>
      </c>
      <c r="C2132" t="str">
        <f t="shared" si="66"/>
        <v>$Accesoriu special 1201-1250mm ZNC 0.40mm$:16.17,</v>
      </c>
      <c r="D2132" t="s">
        <v>22619</v>
      </c>
      <c r="E2132" t="str">
        <f t="shared" si="67"/>
        <v>"accesoriu special 1201-1250mm znc 0.40mm":16.17,</v>
      </c>
    </row>
    <row r="2133" spans="1:5">
      <c r="A2133" s="500" t="s">
        <v>7070</v>
      </c>
      <c r="B2133" s="500" t="s">
        <v>5868</v>
      </c>
      <c r="C2133" t="str">
        <f t="shared" si="66"/>
        <v>$Accesoriu special 1201-1250mm ZNC 0.45mm$:20.22,</v>
      </c>
      <c r="D2133" t="s">
        <v>22620</v>
      </c>
      <c r="E2133" t="str">
        <f t="shared" si="67"/>
        <v>"accesoriu special 1201-1250mm znc 0.45mm":20.22,</v>
      </c>
    </row>
    <row r="2134" spans="1:5">
      <c r="A2134" s="500" t="s">
        <v>7062</v>
      </c>
      <c r="B2134" s="500" t="s">
        <v>5869</v>
      </c>
      <c r="C2134" t="str">
        <f t="shared" si="66"/>
        <v>$Accesoriu special 1201-1250mm ZNC 0.50mm$:22.07,</v>
      </c>
      <c r="D2134" t="s">
        <v>22621</v>
      </c>
      <c r="E2134" t="str">
        <f t="shared" si="67"/>
        <v>"accesoriu special 1201-1250mm znc 0.50mm":22.07,</v>
      </c>
    </row>
    <row r="2135" spans="1:5">
      <c r="A2135" s="500" t="s">
        <v>7071</v>
      </c>
      <c r="B2135" s="500" t="s">
        <v>5870</v>
      </c>
      <c r="C2135" t="str">
        <f t="shared" si="66"/>
        <v>$Accesoriu special 1201-1250mm ZNC 0.60mm$:26.46,</v>
      </c>
      <c r="D2135" t="s">
        <v>22622</v>
      </c>
      <c r="E2135" t="str">
        <f t="shared" si="67"/>
        <v>"accesoriu special 1201-1250mm znc 0.60mm":26.46,</v>
      </c>
    </row>
    <row r="2136" spans="1:5">
      <c r="A2136" s="500" t="s">
        <v>11608</v>
      </c>
      <c r="B2136" s="500" t="s">
        <v>5871</v>
      </c>
      <c r="C2136" t="str">
        <f t="shared" si="66"/>
        <v>$Accesoriu special 1201-1250mm ZNC 0.70mm$:30.51,</v>
      </c>
      <c r="D2136" t="s">
        <v>22623</v>
      </c>
      <c r="E2136" t="str">
        <f t="shared" si="67"/>
        <v>"accesoriu special 1201-1250mm znc 0.70mm":30.51,</v>
      </c>
    </row>
    <row r="2137" spans="1:5">
      <c r="A2137" s="500" t="s">
        <v>6926</v>
      </c>
      <c r="B2137" s="500" t="s">
        <v>5872</v>
      </c>
      <c r="C2137" t="str">
        <f t="shared" si="66"/>
        <v>$Semicoama Retro 312mm RAL 8003 0.45mm$:9.62,</v>
      </c>
      <c r="D2137" t="s">
        <v>22624</v>
      </c>
      <c r="E2137" t="str">
        <f t="shared" si="67"/>
        <v>"semicoama retro 312mm ral 8003 0.45mm":9.62,</v>
      </c>
    </row>
    <row r="2138" spans="1:5">
      <c r="A2138" s="500" t="s">
        <v>11120</v>
      </c>
      <c r="B2138" s="500" t="s">
        <v>5873</v>
      </c>
      <c r="C2138" t="str">
        <f t="shared" si="66"/>
        <v>$Semicoama Retropanel 312mm GDM 0.50mm$:9.74,</v>
      </c>
      <c r="D2138" t="s">
        <v>22625</v>
      </c>
      <c r="E2138" t="str">
        <f t="shared" si="67"/>
        <v>"semicoama retropanel 312mm gdm 0.50mm":9.74,</v>
      </c>
    </row>
    <row r="2139" spans="1:5">
      <c r="A2139" s="500" t="s">
        <v>11122</v>
      </c>
      <c r="B2139" s="500" t="s">
        <v>5874</v>
      </c>
      <c r="C2139" t="str">
        <f t="shared" si="66"/>
        <v>$Semicoama Retro 312mm Lucios 0.45mm$:6.66,</v>
      </c>
      <c r="D2139" t="s">
        <v>22626</v>
      </c>
      <c r="E2139" t="str">
        <f t="shared" si="67"/>
        <v>"semicoama retro 312mm lucios 0.45mm":6.66,</v>
      </c>
    </row>
    <row r="2140" spans="1:5">
      <c r="A2140" s="500" t="s">
        <v>11066</v>
      </c>
      <c r="B2140" s="500" t="s">
        <v>5875</v>
      </c>
      <c r="C2140" t="str">
        <f t="shared" si="66"/>
        <v>$Semicoama Retro 312mm Lucios 0.50mm$:7.14,</v>
      </c>
      <c r="D2140" t="s">
        <v>22627</v>
      </c>
      <c r="E2140" t="str">
        <f t="shared" si="67"/>
        <v>"semicoama retro 312mm lucios 0.50mm":7.14,</v>
      </c>
    </row>
    <row r="2141" spans="1:5">
      <c r="A2141" s="500" t="s">
        <v>11123</v>
      </c>
      <c r="B2141" s="500" t="s">
        <v>5876</v>
      </c>
      <c r="C2141" t="str">
        <f t="shared" si="66"/>
        <v>$Semicoama retro 312mm lucios 0.60mm$:8.09,</v>
      </c>
      <c r="D2141" t="s">
        <v>22628</v>
      </c>
      <c r="E2141" t="str">
        <f t="shared" si="67"/>
        <v>"semicoama retro 312mm lucios 0.60mm":8.09,</v>
      </c>
    </row>
    <row r="2142" spans="1:5">
      <c r="A2142" s="500" t="s">
        <v>3894</v>
      </c>
      <c r="B2142" s="500" t="s">
        <v>5877</v>
      </c>
      <c r="C2142" t="str">
        <f t="shared" si="66"/>
        <v>$Semicoama Retropanel 312mm Mat 0.45 mm$:7.12,</v>
      </c>
      <c r="D2142" t="s">
        <v>22629</v>
      </c>
      <c r="E2142" t="str">
        <f t="shared" si="67"/>
        <v>"semicoama retropanel 312mm mat 0.45 mm":7.12,</v>
      </c>
    </row>
    <row r="2143" spans="1:5">
      <c r="A2143" s="500" t="s">
        <v>3895</v>
      </c>
      <c r="B2143" s="500" t="s">
        <v>5878</v>
      </c>
      <c r="C2143" t="str">
        <f t="shared" si="66"/>
        <v>$Semicoama Retropanel 312mm Mat 0.50 mm$:7.43,</v>
      </c>
      <c r="D2143" t="s">
        <v>22630</v>
      </c>
      <c r="E2143" t="str">
        <f t="shared" si="67"/>
        <v>"semicoama retropanel 312mm mat 0.50 mm":7.43,</v>
      </c>
    </row>
    <row r="2144" spans="1:5">
      <c r="A2144" s="500" t="s">
        <v>11125</v>
      </c>
      <c r="B2144" s="500" t="s">
        <v>5879</v>
      </c>
      <c r="C2144" t="str">
        <f t="shared" si="66"/>
        <v>$Semicoama Retropanel 312mm Mat 0.60 mm$:8.42,</v>
      </c>
      <c r="D2144" t="s">
        <v>22631</v>
      </c>
      <c r="E2144" t="str">
        <f t="shared" si="67"/>
        <v>"semicoama retropanel 312mm mat 0.60 mm":8.42,</v>
      </c>
    </row>
    <row r="2145" spans="1:5">
      <c r="A2145" s="500" t="s">
        <v>11126</v>
      </c>
      <c r="B2145" s="500" t="s">
        <v>5880</v>
      </c>
      <c r="C2145" t="str">
        <f t="shared" si="66"/>
        <v>$Semicoama Retro 312mm Wood 0.45mm$:9.64,</v>
      </c>
      <c r="D2145" t="s">
        <v>22632</v>
      </c>
      <c r="E2145" t="str">
        <f t="shared" si="67"/>
        <v>"semicoama retro 312mm wood 0.45mm":9.64,</v>
      </c>
    </row>
    <row r="2146" spans="1:5">
      <c r="A2146" s="500" t="s">
        <v>11120</v>
      </c>
      <c r="B2146" s="500" t="s">
        <v>7547</v>
      </c>
      <c r="C2146" t="str">
        <f t="shared" si="66"/>
        <v>$Semicoama retro 370mm Wood 0.50MM$:9.74,</v>
      </c>
      <c r="D2146" t="s">
        <v>22633</v>
      </c>
      <c r="E2146" t="str">
        <f t="shared" si="67"/>
        <v>"semicoama retro 370mm wood 0.50mm":9.74,</v>
      </c>
    </row>
    <row r="2147" spans="1:5">
      <c r="A2147" s="500" t="s">
        <v>11138</v>
      </c>
      <c r="B2147" s="500" t="s">
        <v>5881</v>
      </c>
      <c r="C2147" t="str">
        <f t="shared" si="66"/>
        <v>$Bord. Streasina 2ML 156 mm 8003 0.45 mm$:3.61,</v>
      </c>
      <c r="D2147" t="s">
        <v>22634</v>
      </c>
      <c r="E2147" t="str">
        <f t="shared" si="67"/>
        <v>"bord. streasina 2ml 156 mm 8003 0.45 mm":3.61,</v>
      </c>
    </row>
    <row r="2148" spans="1:5">
      <c r="A2148" s="500" t="s">
        <v>3899</v>
      </c>
      <c r="B2148" s="500" t="s">
        <v>5882</v>
      </c>
      <c r="C2148" t="str">
        <f t="shared" si="66"/>
        <v>$Bord. Streasina 2ML 156 mm GDM 0.50 mm$:3.65,</v>
      </c>
      <c r="D2148" t="s">
        <v>22635</v>
      </c>
      <c r="E2148" t="str">
        <f t="shared" si="67"/>
        <v>"bord. streasina 2ml 156 mm gdm 0.50 mm":3.65,</v>
      </c>
    </row>
    <row r="2149" spans="1:5">
      <c r="A2149" s="500" t="s">
        <v>3900</v>
      </c>
      <c r="B2149" s="500" t="s">
        <v>5883</v>
      </c>
      <c r="C2149" t="str">
        <f t="shared" si="66"/>
        <v>$Bord. Streasina 2ML 156 mm Lucios 0.40mm$:2.14,</v>
      </c>
      <c r="D2149" t="s">
        <v>22636</v>
      </c>
      <c r="E2149" t="str">
        <f t="shared" si="67"/>
        <v>"bord. streasina 2ml 156 mm lucios 0.40mm":2.14,</v>
      </c>
    </row>
    <row r="2150" spans="1:5">
      <c r="A2150" s="500" t="s">
        <v>3698</v>
      </c>
      <c r="B2150" s="500" t="s">
        <v>5884</v>
      </c>
      <c r="C2150" t="str">
        <f t="shared" si="66"/>
        <v>$Bord. Streasina 2ML 156 mm Lucios 0.45mm$:2.50,</v>
      </c>
      <c r="D2150" t="s">
        <v>22637</v>
      </c>
      <c r="E2150" t="str">
        <f t="shared" si="67"/>
        <v>"bord. streasina 2ml 156 mm lucios 0.45mm":2.50,</v>
      </c>
    </row>
    <row r="2151" spans="1:5">
      <c r="A2151" s="500" t="s">
        <v>3855</v>
      </c>
      <c r="B2151" s="500" t="s">
        <v>5885</v>
      </c>
      <c r="C2151" t="str">
        <f t="shared" si="66"/>
        <v>$Bord. Streasina 2ML 156 mm Lucios 0.50mm$:2.68,</v>
      </c>
      <c r="D2151" t="s">
        <v>22638</v>
      </c>
      <c r="E2151" t="str">
        <f t="shared" si="67"/>
        <v>"bord. streasina 2ml 156 mm lucios 0.50mm":2.68,</v>
      </c>
    </row>
    <row r="2152" spans="1:5">
      <c r="A2152" s="500" t="s">
        <v>6930</v>
      </c>
      <c r="B2152" s="500" t="s">
        <v>5886</v>
      </c>
      <c r="C2152" t="str">
        <f t="shared" si="66"/>
        <v>$Bordura streasina 156mm lucios 0.60mm$:3.03,</v>
      </c>
      <c r="D2152" t="s">
        <v>22639</v>
      </c>
      <c r="E2152" t="str">
        <f t="shared" si="67"/>
        <v>"bordura streasina 156mm lucios 0.60mm":3.03,</v>
      </c>
    </row>
    <row r="2153" spans="1:5">
      <c r="A2153" s="500" t="s">
        <v>3856</v>
      </c>
      <c r="B2153" s="500" t="s">
        <v>5887</v>
      </c>
      <c r="C2153" t="str">
        <f t="shared" si="66"/>
        <v>$Bord. Streasina 2ML 156 mm Lucios 0.70mm$:3.69,</v>
      </c>
      <c r="D2153" t="s">
        <v>22640</v>
      </c>
      <c r="E2153" t="str">
        <f t="shared" si="67"/>
        <v>"bord. streasina 2ml 156 mm lucios 0.70mm":3.69,</v>
      </c>
    </row>
    <row r="2154" spans="1:5">
      <c r="A2154" s="500" t="s">
        <v>11157</v>
      </c>
      <c r="B2154" s="500" t="s">
        <v>5888</v>
      </c>
      <c r="C2154" t="str">
        <f t="shared" si="66"/>
        <v>$Bordura Streasina 156mm Mat 0.40 mm$:2.34,</v>
      </c>
      <c r="D2154" t="s">
        <v>22641</v>
      </c>
      <c r="E2154" t="str">
        <f t="shared" si="67"/>
        <v>"bordura streasina 156mm mat 0.40 mm":2.34,</v>
      </c>
    </row>
    <row r="2155" spans="1:5">
      <c r="A2155" s="500" t="s">
        <v>11136</v>
      </c>
      <c r="B2155" s="500" t="s">
        <v>5889</v>
      </c>
      <c r="C2155" t="str">
        <f t="shared" si="66"/>
        <v>$Bord. Streasina 2ML 156 mm Mat 0.45 mm$:2.67,</v>
      </c>
      <c r="D2155" t="s">
        <v>22642</v>
      </c>
      <c r="E2155" t="str">
        <f t="shared" si="67"/>
        <v>"bord. streasina 2ml 156 mm mat 0.45 mm":2.67,</v>
      </c>
    </row>
    <row r="2156" spans="1:5">
      <c r="A2156" s="500" t="s">
        <v>2941</v>
      </c>
      <c r="B2156" s="500" t="s">
        <v>5890</v>
      </c>
      <c r="C2156" t="str">
        <f t="shared" si="66"/>
        <v>$Bord. Streasina 2ML 156 mm Mat 0.50 mm$:2.79,</v>
      </c>
      <c r="D2156" t="s">
        <v>22643</v>
      </c>
      <c r="E2156" t="str">
        <f t="shared" si="67"/>
        <v>"bord. streasina 2ml 156 mm mat 0.50 mm":2.79,</v>
      </c>
    </row>
    <row r="2157" spans="1:5">
      <c r="A2157" s="500" t="s">
        <v>2943</v>
      </c>
      <c r="B2157" s="500" t="s">
        <v>5891</v>
      </c>
      <c r="C2157" t="str">
        <f t="shared" si="66"/>
        <v>$Bord. Streasina 2ML 156 mm Mat 0.60 mm$:3.16,</v>
      </c>
      <c r="D2157" t="s">
        <v>22644</v>
      </c>
      <c r="E2157" t="str">
        <f t="shared" si="67"/>
        <v>"bord. streasina 2ml 156 mm mat 0.60 mm":3.16,</v>
      </c>
    </row>
    <row r="2158" spans="1:5">
      <c r="A2158" s="500" t="s">
        <v>7654</v>
      </c>
      <c r="B2158" s="500" t="s">
        <v>5892</v>
      </c>
      <c r="C2158" t="str">
        <f t="shared" si="66"/>
        <v>$Bord. Streasina 156mm Wood 0.45mm$:3.62,</v>
      </c>
      <c r="D2158" t="s">
        <v>22645</v>
      </c>
      <c r="E2158" t="str">
        <f t="shared" si="67"/>
        <v>"bord. streasina 156mm wood 0.45mm":3.62,</v>
      </c>
    </row>
    <row r="2159" spans="1:5">
      <c r="A2159" s="500" t="s">
        <v>3899</v>
      </c>
      <c r="B2159" s="500" t="s">
        <v>7549</v>
      </c>
      <c r="C2159" t="str">
        <f t="shared" si="66"/>
        <v>$Streasina 156mm Wood 0.50MM$:3.65,</v>
      </c>
      <c r="D2159" t="s">
        <v>22646</v>
      </c>
      <c r="E2159" t="str">
        <f t="shared" si="67"/>
        <v>"streasina 156mm wood 0.50mm":3.65,</v>
      </c>
    </row>
    <row r="2160" spans="1:5">
      <c r="A2160" s="500" t="s">
        <v>11158</v>
      </c>
      <c r="B2160" s="500" t="s">
        <v>5893</v>
      </c>
      <c r="C2160" t="str">
        <f t="shared" si="66"/>
        <v>$Bord. Streasina 2ML 156 mm Zincat 0.37mm$:1.76,</v>
      </c>
      <c r="D2160" t="s">
        <v>22647</v>
      </c>
      <c r="E2160" t="str">
        <f t="shared" si="67"/>
        <v>"bord. streasina 2ml 156 mm zincat 0.37mm":1.76,</v>
      </c>
    </row>
    <row r="2161" spans="1:5">
      <c r="A2161" s="500" t="s">
        <v>3901</v>
      </c>
      <c r="B2161" s="500" t="s">
        <v>5894</v>
      </c>
      <c r="C2161" t="str">
        <f t="shared" si="66"/>
        <v>$Bord. Streasina 2ML 156 mm Zincat 0.40mm$:1.80,</v>
      </c>
      <c r="D2161" t="s">
        <v>22648</v>
      </c>
      <c r="E2161" t="str">
        <f t="shared" si="67"/>
        <v>"bord. streasina 2ml 156 mm zincat 0.40mm":1.80,</v>
      </c>
    </row>
    <row r="2162" spans="1:5">
      <c r="A2162" s="500" t="s">
        <v>11159</v>
      </c>
      <c r="B2162" s="500" t="s">
        <v>5895</v>
      </c>
      <c r="C2162" t="str">
        <f t="shared" si="66"/>
        <v>$Bord. Streasina 2ML 156 mm Zincat 0.45mm$:2.25,</v>
      </c>
      <c r="D2162" t="s">
        <v>22649</v>
      </c>
      <c r="E2162" t="str">
        <f t="shared" si="67"/>
        <v>"bord. streasina 2ml 156 mm zincat 0.45mm":2.25,</v>
      </c>
    </row>
    <row r="2163" spans="1:5">
      <c r="A2163" s="500" t="s">
        <v>11133</v>
      </c>
      <c r="B2163" s="500" t="s">
        <v>5896</v>
      </c>
      <c r="C2163" t="str">
        <f t="shared" si="66"/>
        <v>$Bord. Streasina 2ML 156 mm Zincat 0.50mm$:2.45,</v>
      </c>
      <c r="D2163" t="s">
        <v>22650</v>
      </c>
      <c r="E2163" t="str">
        <f t="shared" si="67"/>
        <v>"bord. streasina 2ml 156 mm zincat 0.50mm":2.45,</v>
      </c>
    </row>
    <row r="2164" spans="1:5">
      <c r="A2164" s="500" t="s">
        <v>11160</v>
      </c>
      <c r="B2164" s="500" t="s">
        <v>5897</v>
      </c>
      <c r="C2164" t="str">
        <f t="shared" si="66"/>
        <v>$Bord. Streasina 2ML 156 mm Zincat 0.60mm$:2.94,</v>
      </c>
      <c r="D2164" t="s">
        <v>22651</v>
      </c>
      <c r="E2164" t="str">
        <f t="shared" si="67"/>
        <v>"bord. streasina 2ml 156 mm zincat 0.60mm":2.94,</v>
      </c>
    </row>
    <row r="2165" spans="1:5">
      <c r="A2165" s="500" t="s">
        <v>6932</v>
      </c>
      <c r="B2165" s="500" t="s">
        <v>5898</v>
      </c>
      <c r="C2165" t="str">
        <f t="shared" si="66"/>
        <v>$Bord. Streasina 2ML 156 mm Zincat 0.70mm$:3.39,</v>
      </c>
      <c r="D2165" t="s">
        <v>22652</v>
      </c>
      <c r="E2165" t="str">
        <f t="shared" si="67"/>
        <v>"bord. streasina 2ml 156 mm zincat 0.70mm":3.39,</v>
      </c>
    </row>
    <row r="2166" spans="1:5">
      <c r="A2166" s="500" t="s">
        <v>6928</v>
      </c>
      <c r="B2166" s="500" t="s">
        <v>5899</v>
      </c>
      <c r="C2166" t="str">
        <f t="shared" si="66"/>
        <v>$Bord. Streasina 2ML 178 mm 8003 0.45 mm$:4.12,</v>
      </c>
      <c r="D2166" t="s">
        <v>22653</v>
      </c>
      <c r="E2166" t="str">
        <f t="shared" si="67"/>
        <v>"bord. streasina 2ml 178 mm 8003 0.45 mm":4.12,</v>
      </c>
    </row>
    <row r="2167" spans="1:5">
      <c r="A2167" s="500" t="s">
        <v>11132</v>
      </c>
      <c r="B2167" s="500" t="s">
        <v>5900</v>
      </c>
      <c r="C2167" t="str">
        <f t="shared" si="66"/>
        <v>$Bord. Streasina 2ML 178 mm GDM 0.50 mm$:4.17,</v>
      </c>
      <c r="D2167" t="s">
        <v>22654</v>
      </c>
      <c r="E2167" t="str">
        <f t="shared" si="67"/>
        <v>"bord. streasina 2ml 178 mm gdm 0.50 mm":4.17,</v>
      </c>
    </row>
    <row r="2168" spans="1:5">
      <c r="A2168" s="500" t="s">
        <v>11133</v>
      </c>
      <c r="B2168" s="500" t="s">
        <v>5901</v>
      </c>
      <c r="C2168" t="str">
        <f t="shared" si="66"/>
        <v>$Bord. Streasina 2ML 178 mm Lucios 0.40mm$:2.45,</v>
      </c>
      <c r="D2168" t="s">
        <v>22655</v>
      </c>
      <c r="E2168" t="str">
        <f t="shared" si="67"/>
        <v>"bord. streasina 2ml 178 mm lucios 0.40mm":2.45,</v>
      </c>
    </row>
    <row r="2169" spans="1:5">
      <c r="A2169" s="500" t="s">
        <v>11134</v>
      </c>
      <c r="B2169" s="500" t="s">
        <v>5902</v>
      </c>
      <c r="C2169" t="str">
        <f t="shared" si="66"/>
        <v>$Bord. Streasina 2ML 178 mm Lucios 0.45mm$:2.85,</v>
      </c>
      <c r="D2169" t="s">
        <v>22656</v>
      </c>
      <c r="E2169" t="str">
        <f t="shared" si="67"/>
        <v>"bord. streasina 2ml 178 mm lucios 0.45mm":2.85,</v>
      </c>
    </row>
    <row r="2170" spans="1:5">
      <c r="A2170" s="500" t="s">
        <v>6929</v>
      </c>
      <c r="B2170" s="500" t="s">
        <v>5903</v>
      </c>
      <c r="C2170" t="str">
        <f t="shared" si="66"/>
        <v>$Bord. Streasina 2ML 178 mm Lucios 0.50mm$:3.06,</v>
      </c>
      <c r="D2170" t="s">
        <v>22657</v>
      </c>
      <c r="E2170" t="str">
        <f t="shared" si="67"/>
        <v>"bord. streasina 2ml 178 mm lucios 0.50mm":3.06,</v>
      </c>
    </row>
    <row r="2171" spans="1:5">
      <c r="A2171" s="500" t="s">
        <v>11135</v>
      </c>
      <c r="B2171" s="500" t="s">
        <v>5904</v>
      </c>
      <c r="C2171" t="str">
        <f t="shared" si="66"/>
        <v>$Bordura streasina 178mm lucios 0.60mm$:3.47,</v>
      </c>
      <c r="D2171" t="s">
        <v>22658</v>
      </c>
      <c r="E2171" t="str">
        <f t="shared" si="67"/>
        <v>"bordura streasina 178mm lucios 0.60mm":3.47,</v>
      </c>
    </row>
    <row r="2172" spans="1:5">
      <c r="A2172" s="500" t="s">
        <v>11057</v>
      </c>
      <c r="B2172" s="500" t="s">
        <v>5905</v>
      </c>
      <c r="C2172" t="str">
        <f t="shared" si="66"/>
        <v>$Bord. Streasina 2ML 178 mm Lucios 0.70mm$:4.22,</v>
      </c>
      <c r="D2172" t="s">
        <v>22659</v>
      </c>
      <c r="E2172" t="str">
        <f t="shared" si="67"/>
        <v>"bord. streasina 2ml 178 mm lucios 0.70mm":4.22,</v>
      </c>
    </row>
    <row r="2173" spans="1:5">
      <c r="A2173" s="500" t="s">
        <v>11136</v>
      </c>
      <c r="B2173" s="500" t="s">
        <v>5906</v>
      </c>
      <c r="C2173" t="str">
        <f t="shared" si="66"/>
        <v>$Bordura Streasina 178mm Mat 0.40 mm$:2.67,</v>
      </c>
      <c r="D2173" t="s">
        <v>22660</v>
      </c>
      <c r="E2173" t="str">
        <f t="shared" si="67"/>
        <v>"bordura streasina 178mm mat 0.40 mm":2.67,</v>
      </c>
    </row>
    <row r="2174" spans="1:5">
      <c r="A2174" s="500" t="s">
        <v>11137</v>
      </c>
      <c r="B2174" s="500" t="s">
        <v>5907</v>
      </c>
      <c r="C2174" t="str">
        <f t="shared" si="66"/>
        <v>$Bord. Streasina 2ML 178 mm Mat 0.45 mm$:3.05,</v>
      </c>
      <c r="D2174" t="s">
        <v>22661</v>
      </c>
      <c r="E2174" t="str">
        <f t="shared" si="67"/>
        <v>"bord. streasina 2ml 178 mm mat 0.45 mm":3.05,</v>
      </c>
    </row>
    <row r="2175" spans="1:5">
      <c r="A2175" s="500" t="s">
        <v>3851</v>
      </c>
      <c r="B2175" s="500" t="s">
        <v>5908</v>
      </c>
      <c r="C2175" t="str">
        <f t="shared" si="66"/>
        <v>$Bord. Streasina 2ML 178 mm Mat 0.50 mm$:3.18,</v>
      </c>
      <c r="D2175" t="s">
        <v>22662</v>
      </c>
      <c r="E2175" t="str">
        <f t="shared" si="67"/>
        <v>"bord. streasina 2ml 178 mm mat 0.50 mm":3.18,</v>
      </c>
    </row>
    <row r="2176" spans="1:5">
      <c r="A2176" s="500" t="s">
        <v>11138</v>
      </c>
      <c r="B2176" s="500" t="s">
        <v>5909</v>
      </c>
      <c r="C2176" t="str">
        <f t="shared" si="66"/>
        <v>$Bord. Streasina 2ML 178 mm Mat 0.60 mm$:3.61,</v>
      </c>
      <c r="D2176" t="s">
        <v>22663</v>
      </c>
      <c r="E2176" t="str">
        <f t="shared" si="67"/>
        <v>"bord. streasina 2ml 178 mm mat 0.60 mm":3.61,</v>
      </c>
    </row>
    <row r="2177" spans="1:5">
      <c r="A2177" s="500" t="s">
        <v>7653</v>
      </c>
      <c r="B2177" s="500" t="s">
        <v>5910</v>
      </c>
      <c r="C2177" t="str">
        <f t="shared" si="66"/>
        <v>$Bord. Streasina 178mm Wood 0.45mm$:4.13,</v>
      </c>
      <c r="D2177" t="s">
        <v>22664</v>
      </c>
      <c r="E2177" t="str">
        <f t="shared" si="67"/>
        <v>"bord. streasina 178mm wood 0.45mm":4.13,</v>
      </c>
    </row>
    <row r="2178" spans="1:5">
      <c r="A2178" s="500" t="s">
        <v>11132</v>
      </c>
      <c r="B2178" s="500" t="s">
        <v>7551</v>
      </c>
      <c r="C2178" t="str">
        <f t="shared" ref="C2178:C2241" si="68">CONCATENATE("$",B2178,"$",":",A2178,",")</f>
        <v>$Streasina 178mm Wood 0.50MM$:4.17,</v>
      </c>
      <c r="D2178" t="s">
        <v>22665</v>
      </c>
      <c r="E2178" t="str">
        <f t="shared" ref="E2178:E2241" si="69">LOWER(D2178)</f>
        <v>"streasina 178mm wood 0.50mm":4.17,</v>
      </c>
    </row>
    <row r="2179" spans="1:5">
      <c r="A2179" s="500" t="s">
        <v>11139</v>
      </c>
      <c r="B2179" s="500" t="s">
        <v>5911</v>
      </c>
      <c r="C2179" t="str">
        <f t="shared" si="68"/>
        <v>$Bord. Streasina 2ML 178 mm Zincat 0.37mm$:2.01,</v>
      </c>
      <c r="D2179" t="s">
        <v>22666</v>
      </c>
      <c r="E2179" t="str">
        <f t="shared" si="69"/>
        <v>"bord. streasina 2ml 178 mm zincat 0.37mm":2.01,</v>
      </c>
    </row>
    <row r="2180" spans="1:5">
      <c r="A2180" s="500" t="s">
        <v>3107</v>
      </c>
      <c r="B2180" s="500" t="s">
        <v>5912</v>
      </c>
      <c r="C2180" t="str">
        <f t="shared" si="68"/>
        <v>$Bord. Streasina 2ML 178 mm Zincat 0.40mm$:2.05,</v>
      </c>
      <c r="D2180" t="s">
        <v>22667</v>
      </c>
      <c r="E2180" t="str">
        <f t="shared" si="69"/>
        <v>"bord. streasina 2ml 178 mm zincat 0.40mm":2.05,</v>
      </c>
    </row>
    <row r="2181" spans="1:5">
      <c r="A2181" s="500" t="s">
        <v>11140</v>
      </c>
      <c r="B2181" s="500" t="s">
        <v>5913</v>
      </c>
      <c r="C2181" t="str">
        <f t="shared" si="68"/>
        <v>$Bord. Streasina 2ML 178 mm Zincat 0.45mm$:2.57,</v>
      </c>
      <c r="D2181" t="s">
        <v>22668</v>
      </c>
      <c r="E2181" t="str">
        <f t="shared" si="69"/>
        <v>"bord. streasina 2ml 178 mm zincat 0.45mm":2.57,</v>
      </c>
    </row>
    <row r="2182" spans="1:5">
      <c r="A2182" s="500" t="s">
        <v>11141</v>
      </c>
      <c r="B2182" s="500" t="s">
        <v>5914</v>
      </c>
      <c r="C2182" t="str">
        <f t="shared" si="68"/>
        <v>$Bord. Streasina 2ML 178 mm Zincat 0.50mm$:2.80,</v>
      </c>
      <c r="D2182" t="s">
        <v>22669</v>
      </c>
      <c r="E2182" t="str">
        <f t="shared" si="69"/>
        <v>"bord. streasina 2ml 178 mm zincat 0.50mm":2.80,</v>
      </c>
    </row>
    <row r="2183" spans="1:5">
      <c r="A2183" s="500" t="s">
        <v>11083</v>
      </c>
      <c r="B2183" s="500" t="s">
        <v>5915</v>
      </c>
      <c r="C2183" t="str">
        <f t="shared" si="68"/>
        <v>$Bord. Streasina 2ML 178 mm Zincat 0.60mm$:3.36,</v>
      </c>
      <c r="D2183" t="s">
        <v>22670</v>
      </c>
      <c r="E2183" t="str">
        <f t="shared" si="69"/>
        <v>"bord. streasina 2ml 178 mm zincat 0.60mm":3.36,</v>
      </c>
    </row>
    <row r="2184" spans="1:5">
      <c r="A2184" s="500" t="s">
        <v>11142</v>
      </c>
      <c r="B2184" s="500" t="s">
        <v>5916</v>
      </c>
      <c r="C2184" t="str">
        <f t="shared" si="68"/>
        <v>$Bord. Streasina 2ML 178 mm Zincat 0.70mm$:3.87,</v>
      </c>
      <c r="D2184" t="s">
        <v>22671</v>
      </c>
      <c r="E2184" t="str">
        <f t="shared" si="69"/>
        <v>"bord. streasina 2ml 178 mm zincat 0.70mm":3.87,</v>
      </c>
    </row>
    <row r="2185" spans="1:5">
      <c r="A2185" s="500" t="s">
        <v>11143</v>
      </c>
      <c r="B2185" s="500" t="s">
        <v>5917</v>
      </c>
      <c r="C2185" t="str">
        <f t="shared" si="68"/>
        <v>$Bord. Streasina 2ML 208 mm 8003 0.45 mm$:4.81,</v>
      </c>
      <c r="D2185" t="s">
        <v>22672</v>
      </c>
      <c r="E2185" t="str">
        <f t="shared" si="69"/>
        <v>"bord. streasina 2ml 208 mm 8003 0.45 mm":4.81,</v>
      </c>
    </row>
    <row r="2186" spans="1:5">
      <c r="A2186" s="500" t="s">
        <v>11144</v>
      </c>
      <c r="B2186" s="500" t="s">
        <v>5918</v>
      </c>
      <c r="C2186" t="str">
        <f t="shared" si="68"/>
        <v>$Bord. Streasina 2ML 208 mm GDM 0.50 mm$:4.87,</v>
      </c>
      <c r="D2186" t="s">
        <v>22673</v>
      </c>
      <c r="E2186" t="str">
        <f t="shared" si="69"/>
        <v>"bord. streasina 2ml 208 mm gdm 0.50 mm":4.87,</v>
      </c>
    </row>
    <row r="2187" spans="1:5">
      <c r="A2187" s="500" t="s">
        <v>11145</v>
      </c>
      <c r="B2187" s="500" t="s">
        <v>5919</v>
      </c>
      <c r="C2187" t="str">
        <f t="shared" si="68"/>
        <v>$Bord. Streasina 2ML 208 mm Lucios 0.40mm$:2.86,</v>
      </c>
      <c r="D2187" t="s">
        <v>22674</v>
      </c>
      <c r="E2187" t="str">
        <f t="shared" si="69"/>
        <v>"bord. streasina 2ml 208 mm lucios 0.40mm":2.86,</v>
      </c>
    </row>
    <row r="2188" spans="1:5">
      <c r="A2188" s="500" t="s">
        <v>11146</v>
      </c>
      <c r="B2188" s="500" t="s">
        <v>5920</v>
      </c>
      <c r="C2188" t="str">
        <f t="shared" si="68"/>
        <v>$Bord. Streasina 2ML 208 mm Lucios 0.45mm$:3.33,</v>
      </c>
      <c r="D2188" t="s">
        <v>22675</v>
      </c>
      <c r="E2188" t="str">
        <f t="shared" si="69"/>
        <v>"bord. streasina 2ml 208 mm lucios 0.45mm":3.33,</v>
      </c>
    </row>
    <row r="2189" spans="1:5">
      <c r="A2189" s="500" t="s">
        <v>11147</v>
      </c>
      <c r="B2189" s="500" t="s">
        <v>5921</v>
      </c>
      <c r="C2189" t="str">
        <f t="shared" si="68"/>
        <v>$Bord. Streasina 2ML 208 mm Lucios 0.50mm$:3.57,</v>
      </c>
      <c r="D2189" t="s">
        <v>22676</v>
      </c>
      <c r="E2189" t="str">
        <f t="shared" si="69"/>
        <v>"bord. streasina 2ml 208 mm lucios 0.50mm":3.57,</v>
      </c>
    </row>
    <row r="2190" spans="1:5">
      <c r="A2190" s="500" t="s">
        <v>11148</v>
      </c>
      <c r="B2190" s="500" t="s">
        <v>5922</v>
      </c>
      <c r="C2190" t="str">
        <f t="shared" si="68"/>
        <v>$Bordura streasina 208mm lucios 0.60mm$:4.05,</v>
      </c>
      <c r="D2190" t="s">
        <v>22677</v>
      </c>
      <c r="E2190" t="str">
        <f t="shared" si="69"/>
        <v>"bordura streasina 208mm lucios 0.60mm":4.05,</v>
      </c>
    </row>
    <row r="2191" spans="1:5">
      <c r="A2191" s="500" t="s">
        <v>11149</v>
      </c>
      <c r="B2191" s="500" t="s">
        <v>5923</v>
      </c>
      <c r="C2191" t="str">
        <f t="shared" si="68"/>
        <v>$Bord. Streasina 2ML 208 mm Lucios 0.70mm$:4.92,</v>
      </c>
      <c r="D2191" t="s">
        <v>22678</v>
      </c>
      <c r="E2191" t="str">
        <f t="shared" si="69"/>
        <v>"bord. streasina 2ml 208 mm lucios 0.70mm":4.92,</v>
      </c>
    </row>
    <row r="2192" spans="1:5">
      <c r="A2192" s="500" t="s">
        <v>3896</v>
      </c>
      <c r="B2192" s="500" t="s">
        <v>5924</v>
      </c>
      <c r="C2192" t="str">
        <f t="shared" si="68"/>
        <v>$Bordura Streasina 208mm Mat 0.40 mm$:3.12,</v>
      </c>
      <c r="D2192" t="s">
        <v>22679</v>
      </c>
      <c r="E2192" t="str">
        <f t="shared" si="69"/>
        <v>"bordura streasina 208mm mat 0.40 mm":3.12,</v>
      </c>
    </row>
    <row r="2193" spans="1:5">
      <c r="A2193" s="500" t="s">
        <v>3897</v>
      </c>
      <c r="B2193" s="500" t="s">
        <v>5925</v>
      </c>
      <c r="C2193" t="str">
        <f t="shared" si="68"/>
        <v>$Bord. Streasina 2ML 208 mm Mat 0.45 mm$:3.56,</v>
      </c>
      <c r="D2193" t="s">
        <v>22680</v>
      </c>
      <c r="E2193" t="str">
        <f t="shared" si="69"/>
        <v>"bord. streasina 2ml 208 mm mat 0.45 mm":3.56,</v>
      </c>
    </row>
    <row r="2194" spans="1:5">
      <c r="A2194" s="500" t="s">
        <v>3898</v>
      </c>
      <c r="B2194" s="500" t="s">
        <v>5926</v>
      </c>
      <c r="C2194" t="str">
        <f t="shared" si="68"/>
        <v>$Bord. Streasina 2ML 208 mm Mat 0.50 mm$:3.72,</v>
      </c>
      <c r="D2194" t="s">
        <v>22681</v>
      </c>
      <c r="E2194" t="str">
        <f t="shared" si="69"/>
        <v>"bord. streasina 2ml 208 mm mat 0.50 mm":3.72,</v>
      </c>
    </row>
    <row r="2195" spans="1:5">
      <c r="A2195" s="500" t="s">
        <v>11150</v>
      </c>
      <c r="B2195" s="500" t="s">
        <v>5927</v>
      </c>
      <c r="C2195" t="str">
        <f t="shared" si="68"/>
        <v>$Bord. Streasina 2ML 208 mm Mat 0.60 mm$:4.21,</v>
      </c>
      <c r="D2195" t="s">
        <v>22682</v>
      </c>
      <c r="E2195" t="str">
        <f t="shared" si="69"/>
        <v>"bord. streasina 2ml 208 mm mat 0.60 mm":4.21,</v>
      </c>
    </row>
    <row r="2196" spans="1:5">
      <c r="A2196" s="500" t="s">
        <v>11151</v>
      </c>
      <c r="B2196" s="500" t="s">
        <v>5928</v>
      </c>
      <c r="C2196" t="str">
        <f t="shared" si="68"/>
        <v>$Bord. Streasina 208mm Wood 0.45mm$:4.82,</v>
      </c>
      <c r="D2196" t="s">
        <v>22683</v>
      </c>
      <c r="E2196" t="str">
        <f t="shared" si="69"/>
        <v>"bord. streasina 208mm wood 0.45mm":4.82,</v>
      </c>
    </row>
    <row r="2197" spans="1:5">
      <c r="A2197" s="500" t="s">
        <v>11144</v>
      </c>
      <c r="B2197" s="500" t="s">
        <v>7553</v>
      </c>
      <c r="C2197" t="str">
        <f t="shared" si="68"/>
        <v>$Streasina 208mm Wood 0.50MM$:4.87,</v>
      </c>
      <c r="D2197" t="s">
        <v>22684</v>
      </c>
      <c r="E2197" t="str">
        <f t="shared" si="69"/>
        <v>"streasina 208mm wood 0.50mm":4.87,</v>
      </c>
    </row>
    <row r="2198" spans="1:5">
      <c r="A2198" s="500" t="s">
        <v>11152</v>
      </c>
      <c r="B2198" s="500" t="s">
        <v>5929</v>
      </c>
      <c r="C2198" t="str">
        <f t="shared" si="68"/>
        <v>$Bord. Streasina 2ML 208 mm Zincat 0.37mm$:2.35,</v>
      </c>
      <c r="D2198" t="s">
        <v>22685</v>
      </c>
      <c r="E2198" t="str">
        <f t="shared" si="69"/>
        <v>"bord. streasina 2ml 208 mm zincat 0.37mm":2.35,</v>
      </c>
    </row>
    <row r="2199" spans="1:5">
      <c r="A2199" s="500" t="s">
        <v>11153</v>
      </c>
      <c r="B2199" s="500" t="s">
        <v>5930</v>
      </c>
      <c r="C2199" t="str">
        <f t="shared" si="68"/>
        <v>$Bord. Streasina 2ML 208 mm Zincat 0.40mm$:2.40,</v>
      </c>
      <c r="D2199" t="s">
        <v>22686</v>
      </c>
      <c r="E2199" t="str">
        <f t="shared" si="69"/>
        <v>"bord. streasina 2ml 208 mm zincat 0.40mm":2.40,</v>
      </c>
    </row>
    <row r="2200" spans="1:5">
      <c r="A2200" s="500" t="s">
        <v>11154</v>
      </c>
      <c r="B2200" s="500" t="s">
        <v>5931</v>
      </c>
      <c r="C2200" t="str">
        <f t="shared" si="68"/>
        <v>$Bord. Streasina 2ML 208 mm Zincat 0.45mm$:3.00,</v>
      </c>
      <c r="D2200" t="s">
        <v>22687</v>
      </c>
      <c r="E2200" t="str">
        <f t="shared" si="69"/>
        <v>"bord. streasina 2ml 208 mm zincat 0.45mm":3.00,</v>
      </c>
    </row>
    <row r="2201" spans="1:5">
      <c r="A2201" s="500" t="s">
        <v>11155</v>
      </c>
      <c r="B2201" s="500" t="s">
        <v>5932</v>
      </c>
      <c r="C2201" t="str">
        <f t="shared" si="68"/>
        <v>$Bord. Streasina 2ML 208 mm Zincat 0.50mm$:3.27,</v>
      </c>
      <c r="D2201" t="s">
        <v>22688</v>
      </c>
      <c r="E2201" t="str">
        <f t="shared" si="69"/>
        <v>"bord. streasina 2ml 208 mm zincat 0.50mm":3.27,</v>
      </c>
    </row>
    <row r="2202" spans="1:5">
      <c r="A2202" s="500" t="s">
        <v>11106</v>
      </c>
      <c r="B2202" s="500" t="s">
        <v>5933</v>
      </c>
      <c r="C2202" t="str">
        <f t="shared" si="68"/>
        <v>$Bord. Streasina 2ML 208 mm Zincat 0.60mm$:3.92,</v>
      </c>
      <c r="D2202" t="s">
        <v>22689</v>
      </c>
      <c r="E2202" t="str">
        <f t="shared" si="69"/>
        <v>"bord. streasina 2ml 208 mm zincat 0.60mm":3.92,</v>
      </c>
    </row>
    <row r="2203" spans="1:5">
      <c r="A2203" s="500" t="s">
        <v>11156</v>
      </c>
      <c r="B2203" s="500" t="s">
        <v>5934</v>
      </c>
      <c r="C2203" t="str">
        <f t="shared" si="68"/>
        <v>$Bord. Streasina 2ML 208 mm Zincat 0.70mm$:4.52,</v>
      </c>
      <c r="D2203" t="s">
        <v>22690</v>
      </c>
      <c r="E2203" t="str">
        <f t="shared" si="69"/>
        <v>"bord. streasina 2ml 208 mm zincat 0.70mm":4.52,</v>
      </c>
    </row>
    <row r="2204" spans="1:5">
      <c r="A2204" s="500" t="s">
        <v>11100</v>
      </c>
      <c r="B2204" s="500" t="s">
        <v>5935</v>
      </c>
      <c r="C2204" t="str">
        <f t="shared" si="68"/>
        <v>$Bord. Streasina 2ML 250 mm 8003 0.45 mm$:5.77,</v>
      </c>
      <c r="D2204" t="s">
        <v>22691</v>
      </c>
      <c r="E2204" t="str">
        <f t="shared" si="69"/>
        <v>"bord. streasina 2ml 250 mm 8003 0.45 mm":5.77,</v>
      </c>
    </row>
    <row r="2205" spans="1:5">
      <c r="A2205" s="500" t="s">
        <v>11101</v>
      </c>
      <c r="B2205" s="500" t="s">
        <v>5936</v>
      </c>
      <c r="C2205" t="str">
        <f t="shared" si="68"/>
        <v>$Bord. Streasina 2ML 250 mm GDM 0.50 mm$:5.84,</v>
      </c>
      <c r="D2205" t="s">
        <v>22692</v>
      </c>
      <c r="E2205" t="str">
        <f t="shared" si="69"/>
        <v>"bord. streasina 2ml 250 mm gdm 0.50 mm":5.84,</v>
      </c>
    </row>
    <row r="2206" spans="1:5">
      <c r="A2206" s="500" t="s">
        <v>3877</v>
      </c>
      <c r="B2206" s="500" t="s">
        <v>5937</v>
      </c>
      <c r="C2206" t="str">
        <f t="shared" si="68"/>
        <v>$Bord. Streasina 2ML 250 mm Lucios 0.40mm$:3.43,</v>
      </c>
      <c r="D2206" t="s">
        <v>22693</v>
      </c>
      <c r="E2206" t="str">
        <f t="shared" si="69"/>
        <v>"bord. streasina 2ml 250 mm lucios 0.40mm":3.43,</v>
      </c>
    </row>
    <row r="2207" spans="1:5">
      <c r="A2207" s="500" t="s">
        <v>11102</v>
      </c>
      <c r="B2207" s="500" t="s">
        <v>5938</v>
      </c>
      <c r="C2207" t="str">
        <f t="shared" si="68"/>
        <v>$Bord. Streasina 2ML 250 mm Lucios 0.45mm$:4.00,</v>
      </c>
      <c r="D2207" t="s">
        <v>22694</v>
      </c>
      <c r="E2207" t="str">
        <f t="shared" si="69"/>
        <v>"bord. streasina 2ml 250 mm lucios 0.45mm":4.00,</v>
      </c>
    </row>
    <row r="2208" spans="1:5">
      <c r="A2208" s="500" t="s">
        <v>11103</v>
      </c>
      <c r="B2208" s="500" t="s">
        <v>5939</v>
      </c>
      <c r="C2208" t="str">
        <f t="shared" si="68"/>
        <v>$Bord. Streasina 2ML 250 mm Lucios 0.50mm$:4.28,</v>
      </c>
      <c r="D2208" t="s">
        <v>22695</v>
      </c>
      <c r="E2208" t="str">
        <f t="shared" si="69"/>
        <v>"bord. streasina 2ml 250 mm lucios 0.50mm":4.28,</v>
      </c>
    </row>
    <row r="2209" spans="1:5">
      <c r="A2209" s="500" t="s">
        <v>3932</v>
      </c>
      <c r="B2209" s="500" t="s">
        <v>5940</v>
      </c>
      <c r="C2209" t="str">
        <f t="shared" si="68"/>
        <v>$Bordura streasina 250mm lucios 0.60mm$:4.85,</v>
      </c>
      <c r="D2209" t="s">
        <v>22696</v>
      </c>
      <c r="E2209" t="str">
        <f t="shared" si="69"/>
        <v>"bordura streasina 250mm lucios 0.60mm":4.85,</v>
      </c>
    </row>
    <row r="2210" spans="1:5">
      <c r="A2210" s="500" t="s">
        <v>3885</v>
      </c>
      <c r="B2210" s="500" t="s">
        <v>5941</v>
      </c>
      <c r="C2210" t="str">
        <f t="shared" si="68"/>
        <v>$Bord. Streasina 2ML 250 mm Lucios 0.70mm$:5.90,</v>
      </c>
      <c r="D2210" t="s">
        <v>22697</v>
      </c>
      <c r="E2210" t="str">
        <f t="shared" si="69"/>
        <v>"bord. streasina 2ml 250 mm lucios 0.70mm":5.90,</v>
      </c>
    </row>
    <row r="2211" spans="1:5">
      <c r="A2211" s="500" t="s">
        <v>6920</v>
      </c>
      <c r="B2211" s="500" t="s">
        <v>5942</v>
      </c>
      <c r="C2211" t="str">
        <f t="shared" si="68"/>
        <v>$Bordura Streasina 250mm Mat 0.40 mm$:3.74,</v>
      </c>
      <c r="D2211" t="s">
        <v>22698</v>
      </c>
      <c r="E2211" t="str">
        <f t="shared" si="69"/>
        <v>"bordura streasina 250mm mat 0.40 mm":3.74,</v>
      </c>
    </row>
    <row r="2212" spans="1:5">
      <c r="A2212" s="500" t="s">
        <v>11081</v>
      </c>
      <c r="B2212" s="500" t="s">
        <v>5943</v>
      </c>
      <c r="C2212" t="str">
        <f t="shared" si="68"/>
        <v>$Bord. Streasina 2ML 250 mm Mat 0.45 mm$:4.27,</v>
      </c>
      <c r="D2212" t="s">
        <v>22699</v>
      </c>
      <c r="E2212" t="str">
        <f t="shared" si="69"/>
        <v>"bord. streasina 2ml 250 mm mat 0.45 mm":4.27,</v>
      </c>
    </row>
    <row r="2213" spans="1:5">
      <c r="A2213" s="500" t="s">
        <v>3836</v>
      </c>
      <c r="B2213" s="500" t="s">
        <v>5944</v>
      </c>
      <c r="C2213" t="str">
        <f t="shared" si="68"/>
        <v>$Bord. Streasina 2ML 250 mm Mat 0.50 mm$:4.46,</v>
      </c>
      <c r="D2213" t="s">
        <v>22700</v>
      </c>
      <c r="E2213" t="str">
        <f t="shared" si="69"/>
        <v>"bord. streasina 2ml 250 mm mat 0.50 mm":4.46,</v>
      </c>
    </row>
    <row r="2214" spans="1:5">
      <c r="A2214" s="500" t="s">
        <v>11104</v>
      </c>
      <c r="B2214" s="500" t="s">
        <v>5945</v>
      </c>
      <c r="C2214" t="str">
        <f t="shared" si="68"/>
        <v>$Bord. Streasina 2ML 250 mm Mat 0.60 mm$:5.05,</v>
      </c>
      <c r="D2214" t="s">
        <v>22701</v>
      </c>
      <c r="E2214" t="str">
        <f t="shared" si="69"/>
        <v>"bord. streasina 2ml 250 mm mat 0.60 mm":5.05,</v>
      </c>
    </row>
    <row r="2215" spans="1:5">
      <c r="A2215" s="500" t="s">
        <v>3931</v>
      </c>
      <c r="B2215" s="500" t="s">
        <v>5946</v>
      </c>
      <c r="C2215" t="str">
        <f t="shared" si="68"/>
        <v>$Bord. Streasina 250mm Wood 0.45mm$:5.78,</v>
      </c>
      <c r="D2215" t="s">
        <v>22702</v>
      </c>
      <c r="E2215" t="str">
        <f t="shared" si="69"/>
        <v>"bord. streasina 250mm wood 0.45mm":5.78,</v>
      </c>
    </row>
    <row r="2216" spans="1:5">
      <c r="A2216" s="500" t="s">
        <v>11101</v>
      </c>
      <c r="B2216" s="500" t="s">
        <v>7555</v>
      </c>
      <c r="C2216" t="str">
        <f t="shared" si="68"/>
        <v>$Streasina 250mm Wood 0.50MM$:5.84,</v>
      </c>
      <c r="D2216" t="s">
        <v>22703</v>
      </c>
      <c r="E2216" t="str">
        <f t="shared" si="69"/>
        <v>"streasina 250mm wood 0.50mm":5.84,</v>
      </c>
    </row>
    <row r="2217" spans="1:5">
      <c r="A2217" s="500" t="s">
        <v>11056</v>
      </c>
      <c r="B2217" s="500" t="s">
        <v>5947</v>
      </c>
      <c r="C2217" t="str">
        <f t="shared" si="68"/>
        <v>$Bord. Streasina 2ML 250 mm Zincat 0.37mm$:2.81,</v>
      </c>
      <c r="D2217" t="s">
        <v>22704</v>
      </c>
      <c r="E2217" t="str">
        <f t="shared" si="69"/>
        <v>"bord. streasina 2ml 250 mm zincat 0.37mm":2.81,</v>
      </c>
    </row>
    <row r="2218" spans="1:5">
      <c r="A2218" s="500" t="s">
        <v>6921</v>
      </c>
      <c r="B2218" s="500" t="s">
        <v>5948</v>
      </c>
      <c r="C2218" t="str">
        <f t="shared" si="68"/>
        <v>$Bord. Streasina 2ML 250 mm Zincat 0.40mm$:2.87,</v>
      </c>
      <c r="D2218" t="s">
        <v>22705</v>
      </c>
      <c r="E2218" t="str">
        <f t="shared" si="69"/>
        <v>"bord. streasina 2ml 250 mm zincat 0.40mm":2.87,</v>
      </c>
    </row>
    <row r="2219" spans="1:5">
      <c r="A2219" s="500" t="s">
        <v>11105</v>
      </c>
      <c r="B2219" s="500" t="s">
        <v>5949</v>
      </c>
      <c r="C2219" t="str">
        <f t="shared" si="68"/>
        <v>$Bord. Streasina 2ML 250 mm Zincat 0.45mm$:3.59,</v>
      </c>
      <c r="D2219" t="s">
        <v>22706</v>
      </c>
      <c r="E2219" t="str">
        <f t="shared" si="69"/>
        <v>"bord. streasina 2ml 250 mm zincat 0.45mm":3.59,</v>
      </c>
    </row>
    <row r="2220" spans="1:5">
      <c r="A2220" s="500" t="s">
        <v>11106</v>
      </c>
      <c r="B2220" s="500" t="s">
        <v>5950</v>
      </c>
      <c r="C2220" t="str">
        <f t="shared" si="68"/>
        <v>$Bord. Streasina 2ML 250 mm Zincat 0.50mm$:3.92,</v>
      </c>
      <c r="D2220" t="s">
        <v>22707</v>
      </c>
      <c r="E2220" t="str">
        <f t="shared" si="69"/>
        <v>"bord. streasina 2ml 250 mm zincat 0.50mm":3.92,</v>
      </c>
    </row>
    <row r="2221" spans="1:5">
      <c r="A2221" s="500" t="s">
        <v>11107</v>
      </c>
      <c r="B2221" s="500" t="s">
        <v>5951</v>
      </c>
      <c r="C2221" t="str">
        <f t="shared" si="68"/>
        <v>$Bord. Streasina 2ML 250 mm Zincat 0.60mm$:4.70,</v>
      </c>
      <c r="D2221" t="s">
        <v>22708</v>
      </c>
      <c r="E2221" t="str">
        <f t="shared" si="69"/>
        <v>"bord. streasina 2ml 250 mm zincat 0.60mm":4.70,</v>
      </c>
    </row>
    <row r="2222" spans="1:5">
      <c r="A2222" s="500" t="s">
        <v>6922</v>
      </c>
      <c r="B2222" s="500" t="s">
        <v>5952</v>
      </c>
      <c r="C2222" t="str">
        <f t="shared" si="68"/>
        <v>$Bord. Streasina 2ML 250 mm Zincat 0.70mm$:5.42,</v>
      </c>
      <c r="D2222" t="s">
        <v>22709</v>
      </c>
      <c r="E2222" t="str">
        <f t="shared" si="69"/>
        <v>"bord. streasina 2ml 250 mm zincat 0.70mm":5.42,</v>
      </c>
    </row>
    <row r="2223" spans="1:5">
      <c r="A2223" s="500" t="s">
        <v>11100</v>
      </c>
      <c r="B2223" s="500" t="s">
        <v>5953</v>
      </c>
      <c r="C2223" t="str">
        <f t="shared" si="68"/>
        <v>$Bord. Str. Retro 250mm RAL8003 0.45mm$:5.77,</v>
      </c>
      <c r="D2223" t="s">
        <v>22710</v>
      </c>
      <c r="E2223" t="str">
        <f t="shared" si="69"/>
        <v>"bord. str. retro 250mm ral8003 0.45mm":5.77,</v>
      </c>
    </row>
    <row r="2224" spans="1:5">
      <c r="A2224" s="500" t="s">
        <v>11101</v>
      </c>
      <c r="B2224" s="500" t="s">
        <v>5954</v>
      </c>
      <c r="C2224" t="str">
        <f t="shared" si="68"/>
        <v>$Bord. Streasina Retro 250mm GDM 0.50mm$:5.84,</v>
      </c>
      <c r="D2224" t="s">
        <v>22711</v>
      </c>
      <c r="E2224" t="str">
        <f t="shared" si="69"/>
        <v>"bord. streasina retro 250mm gdm 0.50mm":5.84,</v>
      </c>
    </row>
    <row r="2225" spans="1:5">
      <c r="A2225" s="500" t="s">
        <v>11102</v>
      </c>
      <c r="B2225" s="500" t="s">
        <v>5955</v>
      </c>
      <c r="C2225" t="str">
        <f t="shared" si="68"/>
        <v>$Bord. Str. Retro 250mm Lucios 0.45mm$:4.00,</v>
      </c>
      <c r="D2225" t="s">
        <v>22712</v>
      </c>
      <c r="E2225" t="str">
        <f t="shared" si="69"/>
        <v>"bord. str. retro 250mm lucios 0.45mm":4.00,</v>
      </c>
    </row>
    <row r="2226" spans="1:5">
      <c r="A2226" s="500" t="s">
        <v>11103</v>
      </c>
      <c r="B2226" s="500" t="s">
        <v>5956</v>
      </c>
      <c r="C2226" t="str">
        <f t="shared" si="68"/>
        <v>$Bord. Str. Retro 250mm Lucios 0.50mm$:4.28,</v>
      </c>
      <c r="D2226" t="s">
        <v>22713</v>
      </c>
      <c r="E2226" t="str">
        <f t="shared" si="69"/>
        <v>"bord. str. retro 250mm lucios 0.50mm":4.28,</v>
      </c>
    </row>
    <row r="2227" spans="1:5">
      <c r="A2227" s="500" t="s">
        <v>3932</v>
      </c>
      <c r="B2227" s="500" t="s">
        <v>5957</v>
      </c>
      <c r="C2227" t="str">
        <f t="shared" si="68"/>
        <v>$Streasina retro 250mm lucios 0.60mm$:4.85,</v>
      </c>
      <c r="D2227" t="s">
        <v>22714</v>
      </c>
      <c r="E2227" t="str">
        <f t="shared" si="69"/>
        <v>"streasina retro 250mm lucios 0.60mm":4.85,</v>
      </c>
    </row>
    <row r="2228" spans="1:5">
      <c r="A2228" s="500" t="s">
        <v>11081</v>
      </c>
      <c r="B2228" s="500" t="s">
        <v>5958</v>
      </c>
      <c r="C2228" t="str">
        <f t="shared" si="68"/>
        <v>$Bord. Streasina Retro 250mm Mat 0.45mm$:4.27,</v>
      </c>
      <c r="D2228" t="s">
        <v>22715</v>
      </c>
      <c r="E2228" t="str">
        <f t="shared" si="69"/>
        <v>"bord. streasina retro 250mm mat 0.45mm":4.27,</v>
      </c>
    </row>
    <row r="2229" spans="1:5">
      <c r="A2229" s="500" t="s">
        <v>3836</v>
      </c>
      <c r="B2229" s="500" t="s">
        <v>5959</v>
      </c>
      <c r="C2229" t="str">
        <f t="shared" si="68"/>
        <v>$Bord. Streasina Retro 250mm Mat 0.50mm$:4.46,</v>
      </c>
      <c r="D2229" t="s">
        <v>22716</v>
      </c>
      <c r="E2229" t="str">
        <f t="shared" si="69"/>
        <v>"bord. streasina retro 250mm mat 0.50mm":4.46,</v>
      </c>
    </row>
    <row r="2230" spans="1:5">
      <c r="A2230" s="500" t="s">
        <v>11104</v>
      </c>
      <c r="B2230" s="500" t="s">
        <v>5960</v>
      </c>
      <c r="C2230" t="str">
        <f t="shared" si="68"/>
        <v>$Bord. Streasina Retro 250mm Mat 0.60mm$:5.05,</v>
      </c>
      <c r="D2230" t="s">
        <v>22717</v>
      </c>
      <c r="E2230" t="str">
        <f t="shared" si="69"/>
        <v>"bord. streasina retro 250mm mat 0.60mm":5.05,</v>
      </c>
    </row>
    <row r="2231" spans="1:5">
      <c r="A2231" s="500" t="s">
        <v>3931</v>
      </c>
      <c r="B2231" s="500" t="s">
        <v>5961</v>
      </c>
      <c r="C2231" t="str">
        <f t="shared" si="68"/>
        <v>$Streasina Retro 250mm Wood 0.45mm$:5.78,</v>
      </c>
      <c r="D2231" t="s">
        <v>22718</v>
      </c>
      <c r="E2231" t="str">
        <f t="shared" si="69"/>
        <v>"streasina retro 250mm wood 0.45mm":5.78,</v>
      </c>
    </row>
    <row r="2232" spans="1:5">
      <c r="A2232" s="500" t="s">
        <v>11101</v>
      </c>
      <c r="B2232" s="500" t="s">
        <v>7557</v>
      </c>
      <c r="C2232" t="str">
        <f t="shared" si="68"/>
        <v>$Streasina retro 250mm Wood 0.50MM$:5.84,</v>
      </c>
      <c r="D2232" t="s">
        <v>22719</v>
      </c>
      <c r="E2232" t="str">
        <f t="shared" si="69"/>
        <v>"streasina retro 250mm wood 0.50mm":5.84,</v>
      </c>
    </row>
    <row r="2233" spans="1:5">
      <c r="A2233" s="500" t="s">
        <v>11108</v>
      </c>
      <c r="B2233" s="500" t="s">
        <v>5962</v>
      </c>
      <c r="C2233" t="str">
        <f t="shared" si="68"/>
        <v>$Bord. Str. Retro 312mm RAL8003 0.45mm$:7.22,</v>
      </c>
      <c r="D2233" t="s">
        <v>22720</v>
      </c>
      <c r="E2233" t="str">
        <f t="shared" si="69"/>
        <v>"bord. str. retro 312mm ral8003 0.45mm":7.22,</v>
      </c>
    </row>
    <row r="2234" spans="1:5">
      <c r="A2234" s="500" t="s">
        <v>11109</v>
      </c>
      <c r="B2234" s="500" t="s">
        <v>5963</v>
      </c>
      <c r="C2234" t="str">
        <f t="shared" si="68"/>
        <v>$Bord. Streasina Retro 312mm GDM 0.50mm$:7.31,</v>
      </c>
      <c r="D2234" t="s">
        <v>22721</v>
      </c>
      <c r="E2234" t="str">
        <f t="shared" si="69"/>
        <v>"bord. streasina retro 312mm gdm 0.50mm":7.31,</v>
      </c>
    </row>
    <row r="2235" spans="1:5">
      <c r="A2235" s="500" t="s">
        <v>11110</v>
      </c>
      <c r="B2235" s="500" t="s">
        <v>5964</v>
      </c>
      <c r="C2235" t="str">
        <f t="shared" si="68"/>
        <v>$Bord. Str. Retro 312mm Lucios 0.45mm$:5.00,</v>
      </c>
      <c r="D2235" t="s">
        <v>22722</v>
      </c>
      <c r="E2235" t="str">
        <f t="shared" si="69"/>
        <v>"bord. str. retro 312mm lucios 0.45mm":5.00,</v>
      </c>
    </row>
    <row r="2236" spans="1:5">
      <c r="A2236" s="500" t="s">
        <v>3859</v>
      </c>
      <c r="B2236" s="500" t="s">
        <v>5965</v>
      </c>
      <c r="C2236" t="str">
        <f t="shared" si="68"/>
        <v>$Bord. Str. Retro 312mm Lucios 0.50mm$:5.36,</v>
      </c>
      <c r="D2236" t="s">
        <v>22723</v>
      </c>
      <c r="E2236" t="str">
        <f t="shared" si="69"/>
        <v>"bord. str. retro 312mm lucios 0.50mm":5.36,</v>
      </c>
    </row>
    <row r="2237" spans="1:5">
      <c r="A2237" s="500" t="s">
        <v>6923</v>
      </c>
      <c r="B2237" s="500" t="s">
        <v>5966</v>
      </c>
      <c r="C2237" t="str">
        <f t="shared" si="68"/>
        <v>$Streasina retro 312mm lucios 0.60mm$:6.07,</v>
      </c>
      <c r="D2237" t="s">
        <v>22724</v>
      </c>
      <c r="E2237" t="str">
        <f t="shared" si="69"/>
        <v>"streasina retro 312mm lucios 0.60mm":6.07,</v>
      </c>
    </row>
    <row r="2238" spans="1:5">
      <c r="A2238" s="500" t="s">
        <v>11112</v>
      </c>
      <c r="B2238" s="500" t="s">
        <v>5967</v>
      </c>
      <c r="C2238" t="str">
        <f t="shared" si="68"/>
        <v>$Bord. Streasina Retro 312mm Mat 0.45mm$:5.34,</v>
      </c>
      <c r="D2238" t="s">
        <v>22725</v>
      </c>
      <c r="E2238" t="str">
        <f t="shared" si="69"/>
        <v>"bord. streasina retro 312mm mat 0.45mm":5.34,</v>
      </c>
    </row>
    <row r="2239" spans="1:5">
      <c r="A2239" s="500" t="s">
        <v>11113</v>
      </c>
      <c r="B2239" s="500" t="s">
        <v>5968</v>
      </c>
      <c r="C2239" t="str">
        <f t="shared" si="68"/>
        <v>$Bord. Streasina Retro 312mm Mat 0.50mm$:5.57,</v>
      </c>
      <c r="D2239" t="s">
        <v>22726</v>
      </c>
      <c r="E2239" t="str">
        <f t="shared" si="69"/>
        <v>"bord. streasina retro 312mm mat 0.50mm":5.57,</v>
      </c>
    </row>
    <row r="2240" spans="1:5">
      <c r="A2240" s="500" t="s">
        <v>11114</v>
      </c>
      <c r="B2240" s="500" t="s">
        <v>5969</v>
      </c>
      <c r="C2240" t="str">
        <f t="shared" si="68"/>
        <v>$Bord. Streasina Retro 312mm Mat 0.60mm$:6.32,</v>
      </c>
      <c r="D2240" t="s">
        <v>22727</v>
      </c>
      <c r="E2240" t="str">
        <f t="shared" si="69"/>
        <v>"bord. streasina retro 312mm mat 0.60mm":6.32,</v>
      </c>
    </row>
    <row r="2241" spans="1:5">
      <c r="A2241" s="500" t="s">
        <v>11115</v>
      </c>
      <c r="B2241" s="500" t="s">
        <v>5970</v>
      </c>
      <c r="C2241" t="str">
        <f t="shared" si="68"/>
        <v>$Streasina Retro 312mm Wood 0.45mm$:7.23,</v>
      </c>
      <c r="D2241" t="s">
        <v>22728</v>
      </c>
      <c r="E2241" t="str">
        <f t="shared" si="69"/>
        <v>"streasina retro 312mm wood 0.45mm":7.23,</v>
      </c>
    </row>
    <row r="2242" spans="1:5">
      <c r="A2242" s="500" t="s">
        <v>11109</v>
      </c>
      <c r="B2242" s="500" t="s">
        <v>7559</v>
      </c>
      <c r="C2242" t="str">
        <f t="shared" ref="C2242:C2305" si="70">CONCATENATE("$",B2242,"$",":",A2242,",")</f>
        <v>$Streasina retro 312mm Wood 0.50MM$:7.31,</v>
      </c>
      <c r="D2242" t="s">
        <v>22729</v>
      </c>
      <c r="E2242" t="str">
        <f t="shared" ref="E2242:E2305" si="71">LOWER(D2242)</f>
        <v>"streasina retro 312mm wood 0.50mm":7.31,</v>
      </c>
    </row>
    <row r="2243" spans="1:5">
      <c r="A2243" s="500" t="s">
        <v>6922</v>
      </c>
      <c r="B2243" s="500" t="s">
        <v>5971</v>
      </c>
      <c r="C2243" t="str">
        <f t="shared" si="70"/>
        <v>$Capac coama Grandemat$:5.42,</v>
      </c>
      <c r="D2243" t="s">
        <v>22730</v>
      </c>
      <c r="E2243" t="str">
        <f t="shared" si="71"/>
        <v>"capac coama grandemat":5.42,</v>
      </c>
    </row>
    <row r="2244" spans="1:5">
      <c r="A2244" s="500" t="s">
        <v>3920</v>
      </c>
      <c r="B2244" s="500" t="s">
        <v>5972</v>
      </c>
      <c r="C2244" t="str">
        <f t="shared" si="70"/>
        <v>$Capac coama Lucios$:4.23,</v>
      </c>
      <c r="D2244" t="s">
        <v>22731</v>
      </c>
      <c r="E2244" t="str">
        <f t="shared" si="71"/>
        <v>"capac coama lucios":4.23,</v>
      </c>
    </row>
    <row r="2245" spans="1:5">
      <c r="A2245" s="500" t="s">
        <v>11061</v>
      </c>
      <c r="B2245" s="500" t="s">
        <v>5973</v>
      </c>
      <c r="C2245" t="str">
        <f t="shared" si="70"/>
        <v>$Capac coama Mat$:4.48,</v>
      </c>
      <c r="D2245" t="s">
        <v>22732</v>
      </c>
      <c r="E2245" t="str">
        <f t="shared" si="71"/>
        <v>"capac coama mat":4.48,</v>
      </c>
    </row>
    <row r="2246" spans="1:5">
      <c r="A2246" s="500" t="s">
        <v>11609</v>
      </c>
      <c r="B2246" s="500" t="s">
        <v>5974</v>
      </c>
      <c r="C2246" t="str">
        <f t="shared" si="70"/>
        <v>$Clema fixa ptr falt vertical Inox 25X$:0.27,</v>
      </c>
      <c r="D2246" t="s">
        <v>22733</v>
      </c>
      <c r="E2246" t="str">
        <f t="shared" si="71"/>
        <v>"clema fixa ptr falt vertical inox 25x":0.27,</v>
      </c>
    </row>
    <row r="2247" spans="1:5">
      <c r="A2247" s="500" t="s">
        <v>11610</v>
      </c>
      <c r="B2247" s="500" t="s">
        <v>5975</v>
      </c>
      <c r="C2247" t="str">
        <f t="shared" si="70"/>
        <v>$Clema fixa ptr falt vertical Inox 32X$:0.31,</v>
      </c>
      <c r="D2247" t="s">
        <v>22734</v>
      </c>
      <c r="E2247" t="str">
        <f t="shared" si="71"/>
        <v>"clema fixa ptr falt vertical inox 32x":0.31,</v>
      </c>
    </row>
    <row r="2248" spans="1:5">
      <c r="A2248" s="500" t="s">
        <v>11611</v>
      </c>
      <c r="B2248" s="500" t="s">
        <v>5976</v>
      </c>
      <c r="C2248" t="str">
        <f t="shared" si="70"/>
        <v>$Clema mobila falt vertical Inox 25X$:0.47,</v>
      </c>
      <c r="D2248" t="s">
        <v>22735</v>
      </c>
      <c r="E2248" t="str">
        <f t="shared" si="71"/>
        <v>"clema mobila falt vertical inox 25x":0.47,</v>
      </c>
    </row>
    <row r="2249" spans="1:5">
      <c r="A2249" s="500" t="s">
        <v>11612</v>
      </c>
      <c r="B2249" s="500" t="s">
        <v>5977</v>
      </c>
      <c r="C2249" t="str">
        <f t="shared" si="70"/>
        <v>$Clema mobila falt vertical Inox 32X$:0.54,</v>
      </c>
      <c r="D2249" t="s">
        <v>22736</v>
      </c>
      <c r="E2249" t="str">
        <f t="shared" si="71"/>
        <v>"clema mobila falt vertical inox 32x":0.54,</v>
      </c>
    </row>
    <row r="2250" spans="1:5">
      <c r="A2250" s="500" t="s">
        <v>7072</v>
      </c>
      <c r="B2250" s="500" t="s">
        <v>5978</v>
      </c>
      <c r="C2250" t="str">
        <f t="shared" si="70"/>
        <v>$Cos Ventilare Balcanic$:33.00,</v>
      </c>
      <c r="D2250" t="s">
        <v>22737</v>
      </c>
      <c r="E2250" t="str">
        <f t="shared" si="71"/>
        <v>"cos ventilare balcanic":33.00,</v>
      </c>
    </row>
    <row r="2251" spans="1:5">
      <c r="A2251" s="500" t="s">
        <v>7072</v>
      </c>
      <c r="B2251" s="500" t="s">
        <v>5979</v>
      </c>
      <c r="C2251" t="str">
        <f t="shared" si="70"/>
        <v>$Cos Ventilare Clasic$:33.00,</v>
      </c>
      <c r="D2251" t="s">
        <v>22738</v>
      </c>
      <c r="E2251" t="str">
        <f t="shared" si="71"/>
        <v>"cos ventilare clasic":33.00,</v>
      </c>
    </row>
    <row r="2252" spans="1:5">
      <c r="A2252" s="500" t="s">
        <v>7072</v>
      </c>
      <c r="B2252" s="500" t="s">
        <v>5980</v>
      </c>
      <c r="C2252" t="str">
        <f t="shared" si="70"/>
        <v>$Cos Ventilare Gotic$:33.00,</v>
      </c>
      <c r="D2252" t="s">
        <v>22739</v>
      </c>
      <c r="E2252" t="str">
        <f t="shared" si="71"/>
        <v>"cos ventilare gotic":33.00,</v>
      </c>
    </row>
    <row r="2253" spans="1:5">
      <c r="A2253" s="500" t="s">
        <v>7072</v>
      </c>
      <c r="B2253" s="500" t="s">
        <v>5981</v>
      </c>
      <c r="C2253" t="str">
        <f t="shared" si="70"/>
        <v>$Cos Ventilare Iberic$:33.00,</v>
      </c>
      <c r="D2253" t="s">
        <v>22740</v>
      </c>
      <c r="E2253" t="str">
        <f t="shared" si="71"/>
        <v>"cos ventilare iberic":33.00,</v>
      </c>
    </row>
    <row r="2254" spans="1:5">
      <c r="A2254" s="500" t="s">
        <v>7072</v>
      </c>
      <c r="B2254" s="500" t="s">
        <v>5982</v>
      </c>
      <c r="C2254" t="str">
        <f t="shared" si="70"/>
        <v>$Cos Ventilare Invelitori Plate$:33.00,</v>
      </c>
      <c r="D2254" t="s">
        <v>22741</v>
      </c>
      <c r="E2254" t="str">
        <f t="shared" si="71"/>
        <v>"cos ventilare invelitori plate":33.00,</v>
      </c>
    </row>
    <row r="2255" spans="1:5">
      <c r="A2255" s="500" t="s">
        <v>7072</v>
      </c>
      <c r="B2255" s="500" t="s">
        <v>5983</v>
      </c>
      <c r="C2255" t="str">
        <f t="shared" si="70"/>
        <v>$Cos Ventilare Romanic$:33.00,</v>
      </c>
      <c r="D2255" t="s">
        <v>22742</v>
      </c>
      <c r="E2255" t="str">
        <f t="shared" si="71"/>
        <v>"cos ventilare romanic":33.00,</v>
      </c>
    </row>
    <row r="2256" spans="1:5">
      <c r="A2256" s="500" t="s">
        <v>7072</v>
      </c>
      <c r="B2256" s="500" t="s">
        <v>5984</v>
      </c>
      <c r="C2256" t="str">
        <f t="shared" si="70"/>
        <v>$Cos Ventilare Universal$:33.00,</v>
      </c>
      <c r="D2256" t="s">
        <v>22743</v>
      </c>
      <c r="E2256" t="str">
        <f t="shared" si="71"/>
        <v>"cos ventilare universal":33.00,</v>
      </c>
    </row>
    <row r="2257" spans="1:5">
      <c r="A2257" s="500" t="s">
        <v>11613</v>
      </c>
      <c r="B2257" s="500" t="s">
        <v>5985</v>
      </c>
      <c r="C2257" t="str">
        <f t="shared" si="70"/>
        <v>$Inchidere coama MARE Grandemat$:17.10,</v>
      </c>
      <c r="D2257" t="s">
        <v>22744</v>
      </c>
      <c r="E2257" t="str">
        <f t="shared" si="71"/>
        <v>"inchidere coama mare grandemat":17.10,</v>
      </c>
    </row>
    <row r="2258" spans="1:5">
      <c r="A2258" s="500" t="s">
        <v>3958</v>
      </c>
      <c r="B2258" s="500" t="s">
        <v>5986</v>
      </c>
      <c r="C2258" t="str">
        <f t="shared" si="70"/>
        <v>$Inchidere coama MICA GRANDEMAT$:15.80,</v>
      </c>
      <c r="D2258" t="s">
        <v>22745</v>
      </c>
      <c r="E2258" t="str">
        <f t="shared" si="71"/>
        <v>"inchidere coama mica grandemat":15.80,</v>
      </c>
    </row>
    <row r="2259" spans="1:5">
      <c r="A2259" s="500" t="s">
        <v>3903</v>
      </c>
      <c r="B2259" s="500" t="s">
        <v>5987</v>
      </c>
      <c r="C2259" t="str">
        <f t="shared" si="70"/>
        <v>$Inchidere coama mare Lucios$:15.20,</v>
      </c>
      <c r="D2259" t="s">
        <v>22746</v>
      </c>
      <c r="E2259" t="str">
        <f t="shared" si="71"/>
        <v>"inchidere coama mare lucios":15.20,</v>
      </c>
    </row>
    <row r="2260" spans="1:5">
      <c r="A2260" s="500" t="s">
        <v>11614</v>
      </c>
      <c r="B2260" s="500" t="s">
        <v>5988</v>
      </c>
      <c r="C2260" t="str">
        <f t="shared" si="70"/>
        <v>$Inchidere coama mica Lucios$:13.89,</v>
      </c>
      <c r="D2260" t="s">
        <v>22747</v>
      </c>
      <c r="E2260" t="str">
        <f t="shared" si="71"/>
        <v>"inchidere coama mica lucios":13.89,</v>
      </c>
    </row>
    <row r="2261" spans="1:5">
      <c r="A2261" s="500" t="s">
        <v>7073</v>
      </c>
      <c r="B2261" s="500" t="s">
        <v>5989</v>
      </c>
      <c r="C2261" t="str">
        <f t="shared" si="70"/>
        <v>$Inchidere coama mare Mat$:15.82,</v>
      </c>
      <c r="D2261" t="s">
        <v>22748</v>
      </c>
      <c r="E2261" t="str">
        <f t="shared" si="71"/>
        <v>"inchidere coama mare mat":15.82,</v>
      </c>
    </row>
    <row r="2262" spans="1:5">
      <c r="A2262" s="500" t="s">
        <v>11615</v>
      </c>
      <c r="B2262" s="500" t="s">
        <v>5990</v>
      </c>
      <c r="C2262" t="str">
        <f t="shared" si="70"/>
        <v>$Inchidere coama mica Mat$:14.53,</v>
      </c>
      <c r="D2262" t="s">
        <v>22749</v>
      </c>
      <c r="E2262" t="str">
        <f t="shared" si="71"/>
        <v>"inchidere coama mica mat":14.53,</v>
      </c>
    </row>
    <row r="2263" spans="1:5">
      <c r="A2263" s="500" t="s">
        <v>11616</v>
      </c>
      <c r="B2263" s="500" t="s">
        <v>5991</v>
      </c>
      <c r="C2263" t="str">
        <f t="shared" si="70"/>
        <v>$Mastic etansare 300ml Bilka Premium$:5.45,</v>
      </c>
      <c r="D2263" t="s">
        <v>22750</v>
      </c>
      <c r="E2263" t="str">
        <f t="shared" si="71"/>
        <v>"mastic etansare 300ml bilka premium":5.45,</v>
      </c>
    </row>
    <row r="2264" spans="1:5">
      <c r="A2264" s="500" t="s">
        <v>11226</v>
      </c>
      <c r="B2264" s="500" t="s">
        <v>5992</v>
      </c>
      <c r="C2264" t="str">
        <f t="shared" si="70"/>
        <v>$Mastic etansare 300ml Bilka$:4.65,</v>
      </c>
      <c r="D2264" t="s">
        <v>22751</v>
      </c>
      <c r="E2264" t="str">
        <f t="shared" si="71"/>
        <v>"mastic etansare 300ml bilka":4.65,</v>
      </c>
    </row>
    <row r="2265" spans="1:5">
      <c r="A2265" s="500" t="s">
        <v>3959</v>
      </c>
      <c r="B2265" s="500" t="s">
        <v>5993</v>
      </c>
      <c r="C2265" t="str">
        <f t="shared" si="70"/>
        <v>$Pistol Mastic Etansare$:6.30,</v>
      </c>
      <c r="D2265" t="s">
        <v>22752</v>
      </c>
      <c r="E2265" t="str">
        <f t="shared" si="71"/>
        <v>"pistol mastic etansare":6.30,</v>
      </c>
    </row>
    <row r="2266" spans="1:5">
      <c r="A2266" s="500" t="s">
        <v>3907</v>
      </c>
      <c r="B2266" s="500" t="s">
        <v>5994</v>
      </c>
      <c r="C2266" t="str">
        <f t="shared" si="70"/>
        <v>$Piepteni streasina$:0.45,</v>
      </c>
      <c r="D2266" t="s">
        <v>22753</v>
      </c>
      <c r="E2266" t="str">
        <f t="shared" si="71"/>
        <v>"piepteni streasina":0.45,</v>
      </c>
    </row>
    <row r="2267" spans="1:5">
      <c r="A2267" s="500" t="s">
        <v>3872</v>
      </c>
      <c r="B2267" s="500" t="s">
        <v>5995</v>
      </c>
      <c r="C2267" t="str">
        <f t="shared" si="70"/>
        <v>$Piepteni streasina cu ventilatie$:0.85,</v>
      </c>
      <c r="D2267" t="s">
        <v>22754</v>
      </c>
      <c r="E2267" t="str">
        <f t="shared" si="71"/>
        <v>"piepteni streasina cu ventilatie":0.85,</v>
      </c>
    </row>
    <row r="2268" spans="1:5">
      <c r="A2268" s="500" t="s">
        <v>3960</v>
      </c>
      <c r="B2268" s="500" t="s">
        <v>5996</v>
      </c>
      <c r="C2268" t="str">
        <f t="shared" si="70"/>
        <v>$Snur butilic 6mm *8ml$:10.50,</v>
      </c>
      <c r="D2268" t="s">
        <v>22755</v>
      </c>
      <c r="E2268" t="str">
        <f t="shared" si="71"/>
        <v>"snur butilic 6mm *8ml":10.50,</v>
      </c>
    </row>
    <row r="2269" spans="1:5">
      <c r="A2269" s="500" t="s">
        <v>11223</v>
      </c>
      <c r="B2269" s="500" t="s">
        <v>5997</v>
      </c>
      <c r="C2269" t="str">
        <f t="shared" si="70"/>
        <v>$Spray corector Lucios 400ml$:4.60,</v>
      </c>
      <c r="D2269" t="s">
        <v>22756</v>
      </c>
      <c r="E2269" t="str">
        <f t="shared" si="71"/>
        <v>"spray corector lucios 400ml":4.60,</v>
      </c>
    </row>
    <row r="2270" spans="1:5">
      <c r="A2270" s="500" t="s">
        <v>11617</v>
      </c>
      <c r="B2270" s="500" t="s">
        <v>5998</v>
      </c>
      <c r="C2270" t="str">
        <f t="shared" si="70"/>
        <v>$Spray corector Mat 400ml$:5.11,</v>
      </c>
      <c r="D2270" t="s">
        <v>22757</v>
      </c>
      <c r="E2270" t="str">
        <f t="shared" si="71"/>
        <v>"spray corector mat 400ml":5.11,</v>
      </c>
    </row>
    <row r="2271" spans="1:5">
      <c r="A2271" s="500" t="s">
        <v>7074</v>
      </c>
      <c r="B2271" s="500" t="s">
        <v>5999</v>
      </c>
      <c r="C2271" t="str">
        <f t="shared" si="70"/>
        <v>$Banda aerisire streasina 5m*100mm$:3.20,</v>
      </c>
      <c r="D2271" t="s">
        <v>22758</v>
      </c>
      <c r="E2271" t="str">
        <f t="shared" si="71"/>
        <v>"banda aerisire streasina 5m*100mm":3.20,</v>
      </c>
    </row>
    <row r="2272" spans="1:5">
      <c r="A2272" s="500" t="s">
        <v>7075</v>
      </c>
      <c r="B2272" s="500" t="s">
        <v>6000</v>
      </c>
      <c r="C2272" t="str">
        <f t="shared" si="70"/>
        <v>$Banda antipasari inox 60 de tepi$:2.90,</v>
      </c>
      <c r="D2272" t="s">
        <v>22759</v>
      </c>
      <c r="E2272" t="str">
        <f t="shared" si="71"/>
        <v>"banda antipasari inox 60 de tepi":2.90,</v>
      </c>
    </row>
    <row r="2273" spans="1:5">
      <c r="A2273" s="500" t="s">
        <v>3883</v>
      </c>
      <c r="B2273" s="500" t="s">
        <v>6001</v>
      </c>
      <c r="C2273" t="str">
        <f t="shared" si="70"/>
        <v>$Banda antipasari inox 80 de tepi$:3.15,</v>
      </c>
      <c r="D2273" t="s">
        <v>22760</v>
      </c>
      <c r="E2273" t="str">
        <f t="shared" si="71"/>
        <v>"banda antipasari inox 80 de tepi":3.15,</v>
      </c>
    </row>
    <row r="2274" spans="1:5">
      <c r="A2274" s="500" t="s">
        <v>7076</v>
      </c>
      <c r="B2274" s="500" t="s">
        <v>6002</v>
      </c>
      <c r="C2274" t="str">
        <f t="shared" si="70"/>
        <v>$Banda antipasari suport policarb. 345mm$:2.56,</v>
      </c>
      <c r="D2274" t="s">
        <v>22761</v>
      </c>
      <c r="E2274" t="str">
        <f t="shared" si="71"/>
        <v>"banda antipasari suport policarb. 345mm":2.56,</v>
      </c>
    </row>
    <row r="2275" spans="1:5">
      <c r="A2275" s="500" t="s">
        <v>11618</v>
      </c>
      <c r="B2275" s="500" t="s">
        <v>6003</v>
      </c>
      <c r="C2275" t="str">
        <f t="shared" si="70"/>
        <v>$Banda Coama 5*150mm$:4.90,</v>
      </c>
      <c r="D2275" t="s">
        <v>22762</v>
      </c>
      <c r="E2275" t="str">
        <f t="shared" si="71"/>
        <v>"banda coama 5*150mm":4.90,</v>
      </c>
    </row>
    <row r="2276" spans="1:5">
      <c r="A2276" s="500" t="s">
        <v>6988</v>
      </c>
      <c r="B2276" s="500" t="s">
        <v>6004</v>
      </c>
      <c r="C2276" t="str">
        <f t="shared" si="70"/>
        <v>$Banda coama 5m *230mm$:5.50,</v>
      </c>
      <c r="D2276" t="s">
        <v>22763</v>
      </c>
      <c r="E2276" t="str">
        <f t="shared" si="71"/>
        <v>"banda coama 5m *230mm":5.50,</v>
      </c>
    </row>
    <row r="2277" spans="1:5">
      <c r="A2277" s="500" t="s">
        <v>2897</v>
      </c>
      <c r="B2277" s="500" t="s">
        <v>6005</v>
      </c>
      <c r="C2277" t="str">
        <f t="shared" si="70"/>
        <v>$Banda coama 5m*310mm$:7.00,</v>
      </c>
      <c r="D2277" t="s">
        <v>22764</v>
      </c>
      <c r="E2277" t="str">
        <f t="shared" si="71"/>
        <v>"banda coama 5m*310mm":7.00,</v>
      </c>
    </row>
    <row r="2278" spans="1:5">
      <c r="A2278" s="500" t="s">
        <v>3014</v>
      </c>
      <c r="B2278" s="500" t="s">
        <v>6006</v>
      </c>
      <c r="C2278" t="str">
        <f t="shared" si="70"/>
        <v>$Banda bituminoasa colorata 75mm$:8.00,</v>
      </c>
      <c r="D2278" t="s">
        <v>22765</v>
      </c>
      <c r="E2278" t="str">
        <f t="shared" si="71"/>
        <v>"banda bituminoasa colorata 75mm":8.00,</v>
      </c>
    </row>
    <row r="2279" spans="1:5">
      <c r="A2279" s="500" t="s">
        <v>7077</v>
      </c>
      <c r="B2279" s="500" t="s">
        <v>6007</v>
      </c>
      <c r="C2279" t="str">
        <f t="shared" si="70"/>
        <v>$Banda bituminoasa colorata 100mm$:10.00,</v>
      </c>
      <c r="D2279" t="s">
        <v>22766</v>
      </c>
      <c r="E2279" t="str">
        <f t="shared" si="71"/>
        <v>"banda bituminoasa colorata 100mm":10.00,</v>
      </c>
    </row>
    <row r="2280" spans="1:5">
      <c r="A2280" s="500" t="s">
        <v>7078</v>
      </c>
      <c r="B2280" s="500" t="s">
        <v>6008</v>
      </c>
      <c r="C2280" t="str">
        <f t="shared" si="70"/>
        <v>$Banda bituminoasa colorata 150mm$:12.00,</v>
      </c>
      <c r="D2280" t="s">
        <v>22767</v>
      </c>
      <c r="E2280" t="str">
        <f t="shared" si="71"/>
        <v>"banda bituminoasa colorata 150mm":12.00,</v>
      </c>
    </row>
    <row r="2281" spans="1:5">
      <c r="A2281" s="500" t="s">
        <v>11619</v>
      </c>
      <c r="B2281" s="500" t="s">
        <v>6009</v>
      </c>
      <c r="C2281" t="str">
        <f t="shared" si="70"/>
        <v>$Banda bituminoasa colorata 300mm$:26.00,</v>
      </c>
      <c r="D2281" t="s">
        <v>22768</v>
      </c>
      <c r="E2281" t="str">
        <f t="shared" si="71"/>
        <v>"banda bituminoasa colorata 300mm":26.00,</v>
      </c>
    </row>
    <row r="2282" spans="1:5">
      <c r="A2282" s="500" t="s">
        <v>2886</v>
      </c>
      <c r="B2282" s="500" t="s">
        <v>6010</v>
      </c>
      <c r="C2282" t="str">
        <f t="shared" si="70"/>
        <v>$Banda bituminoasa 7.5cm*10ml$:7.50,</v>
      </c>
      <c r="D2282" t="s">
        <v>22769</v>
      </c>
      <c r="E2282" t="str">
        <f t="shared" si="71"/>
        <v>"banda bituminoasa 7.5cm*10ml":7.50,</v>
      </c>
    </row>
    <row r="2283" spans="1:5">
      <c r="A2283" s="500" t="s">
        <v>3870</v>
      </c>
      <c r="B2283" s="500" t="s">
        <v>6011</v>
      </c>
      <c r="C2283" t="str">
        <f t="shared" si="70"/>
        <v>$Banda bituminoasa 10cm*10ml$:8.70,</v>
      </c>
      <c r="D2283" t="s">
        <v>22770</v>
      </c>
      <c r="E2283" t="str">
        <f t="shared" si="71"/>
        <v>"banda bituminoasa 10cm*10ml":8.70,</v>
      </c>
    </row>
    <row r="2284" spans="1:5">
      <c r="A2284" s="500" t="s">
        <v>7079</v>
      </c>
      <c r="B2284" s="500" t="s">
        <v>6012</v>
      </c>
      <c r="C2284" t="str">
        <f t="shared" si="70"/>
        <v>$Banda bituminoasa 15cm*10ml$:11.00,</v>
      </c>
      <c r="D2284" t="s">
        <v>22771</v>
      </c>
      <c r="E2284" t="str">
        <f t="shared" si="71"/>
        <v>"banda bituminoasa 15cm*10ml":11.00,</v>
      </c>
    </row>
    <row r="2285" spans="1:5">
      <c r="A2285" s="500" t="s">
        <v>11600</v>
      </c>
      <c r="B2285" s="500" t="s">
        <v>6013</v>
      </c>
      <c r="C2285" t="str">
        <f t="shared" si="70"/>
        <v>$Banda bituminoasa 30cm*10ml$:24.10,</v>
      </c>
      <c r="D2285" t="s">
        <v>22772</v>
      </c>
      <c r="E2285" t="str">
        <f t="shared" si="71"/>
        <v>"banda bituminoasa 30cm*10ml":24.10,</v>
      </c>
    </row>
    <row r="2286" spans="1:5">
      <c r="A2286" s="500" t="s">
        <v>7059</v>
      </c>
      <c r="B2286" s="500" t="s">
        <v>6014</v>
      </c>
      <c r="C2286" t="str">
        <f t="shared" si="70"/>
        <v>$Banda butilica dublu adeziva 3*15mm 15ml$:13.30,</v>
      </c>
      <c r="D2286" t="s">
        <v>22773</v>
      </c>
      <c r="E2286" t="str">
        <f t="shared" si="71"/>
        <v>"banda butilica dublu adeziva 3*15mm 15ml":13.30,</v>
      </c>
    </row>
    <row r="2287" spans="1:5">
      <c r="A2287" s="500" t="s">
        <v>11409</v>
      </c>
      <c r="B2287" s="500" t="s">
        <v>6015</v>
      </c>
      <c r="C2287" t="str">
        <f t="shared" si="70"/>
        <v>$Banda etansare tigla balcanic$:0.93,</v>
      </c>
      <c r="D2287" t="s">
        <v>22774</v>
      </c>
      <c r="E2287" t="str">
        <f t="shared" si="71"/>
        <v>"banda etansare tigla balcanic":0.93,</v>
      </c>
    </row>
    <row r="2288" spans="1:5">
      <c r="A2288" s="500" t="s">
        <v>2939</v>
      </c>
      <c r="B2288" s="500" t="s">
        <v>6016</v>
      </c>
      <c r="C2288" t="str">
        <f t="shared" si="70"/>
        <v>$Banda etansare tigla clasic$:0.91,</v>
      </c>
      <c r="D2288" t="s">
        <v>22775</v>
      </c>
      <c r="E2288" t="str">
        <f t="shared" si="71"/>
        <v>"banda etansare tigla clasic":0.91,</v>
      </c>
    </row>
    <row r="2289" spans="1:5">
      <c r="A2289" s="500" t="s">
        <v>3923</v>
      </c>
      <c r="B2289" s="500" t="s">
        <v>6017</v>
      </c>
      <c r="C2289" t="str">
        <f t="shared" si="70"/>
        <v>$Banda Etansare Expandabila 10*10*12.5$:4.50,</v>
      </c>
      <c r="D2289" t="s">
        <v>22776</v>
      </c>
      <c r="E2289" t="str">
        <f t="shared" si="71"/>
        <v>"banda etansare expandabila 10*10*12.5":4.50,</v>
      </c>
    </row>
    <row r="2290" spans="1:5">
      <c r="A2290" s="500" t="s">
        <v>11197</v>
      </c>
      <c r="B2290" s="500" t="s">
        <v>6018</v>
      </c>
      <c r="C2290" t="str">
        <f t="shared" si="70"/>
        <v>$Banda Etansare Gotic$:0.96,</v>
      </c>
      <c r="D2290" t="s">
        <v>22777</v>
      </c>
      <c r="E2290" t="str">
        <f t="shared" si="71"/>
        <v>"banda etansare gotic":0.96,</v>
      </c>
    </row>
    <row r="2291" spans="1:5">
      <c r="A2291" s="500" t="s">
        <v>11197</v>
      </c>
      <c r="B2291" s="500" t="s">
        <v>6019</v>
      </c>
      <c r="C2291" t="str">
        <f t="shared" si="70"/>
        <v>$Banda Etansare Iberic$:0.96,</v>
      </c>
      <c r="D2291" t="s">
        <v>22778</v>
      </c>
      <c r="E2291" t="str">
        <f t="shared" si="71"/>
        <v>"banda etansare iberic":0.96,</v>
      </c>
    </row>
    <row r="2292" spans="1:5">
      <c r="A2292" s="500" t="s">
        <v>11415</v>
      </c>
      <c r="B2292" s="500" t="s">
        <v>6020</v>
      </c>
      <c r="C2292" t="str">
        <f t="shared" si="70"/>
        <v>$Banda Etansare Romanic$:1.20,</v>
      </c>
      <c r="D2292" t="s">
        <v>22779</v>
      </c>
      <c r="E2292" t="str">
        <f t="shared" si="71"/>
        <v>"banda etansare romanic":1.20,</v>
      </c>
    </row>
    <row r="2293" spans="1:5">
      <c r="A2293" s="500" t="s">
        <v>3846</v>
      </c>
      <c r="B2293" s="500" t="s">
        <v>6021</v>
      </c>
      <c r="C2293" t="str">
        <f t="shared" si="70"/>
        <v>$Banda etansare T18$:1.00,</v>
      </c>
      <c r="D2293" t="s">
        <v>22780</v>
      </c>
      <c r="E2293" t="str">
        <f t="shared" si="71"/>
        <v>"banda etansare t18":1.00,</v>
      </c>
    </row>
    <row r="2294" spans="1:5">
      <c r="A2294" s="500" t="s">
        <v>2881</v>
      </c>
      <c r="B2294" s="500" t="s">
        <v>6022</v>
      </c>
      <c r="C2294" t="str">
        <f t="shared" si="70"/>
        <v>$Banda etansare T35$:1.15,</v>
      </c>
      <c r="D2294" t="s">
        <v>22781</v>
      </c>
      <c r="E2294" t="str">
        <f t="shared" si="71"/>
        <v>"banda etansare t35":1.15,</v>
      </c>
    </row>
    <row r="2295" spans="1:5">
      <c r="A2295" s="500" t="s">
        <v>11193</v>
      </c>
      <c r="B2295" s="500" t="s">
        <v>6023</v>
      </c>
      <c r="C2295" t="str">
        <f t="shared" si="70"/>
        <v>$Banda etansare T45$:1.30,</v>
      </c>
      <c r="D2295" t="s">
        <v>22782</v>
      </c>
      <c r="E2295" t="str">
        <f t="shared" si="71"/>
        <v>"banda etansare t45":1.30,</v>
      </c>
    </row>
    <row r="2296" spans="1:5">
      <c r="A2296" s="500" t="s">
        <v>11610</v>
      </c>
      <c r="B2296" s="500" t="s">
        <v>6024</v>
      </c>
      <c r="C2296" t="str">
        <f t="shared" si="70"/>
        <v>$Banda etansare universala$:0.31,</v>
      </c>
      <c r="D2296" t="s">
        <v>22783</v>
      </c>
      <c r="E2296" t="str">
        <f t="shared" si="71"/>
        <v>"banda etansare universala":0.31,</v>
      </c>
    </row>
    <row r="2297" spans="1:5">
      <c r="A2297" s="500" t="s">
        <v>7074</v>
      </c>
      <c r="B2297" s="500" t="s">
        <v>12649</v>
      </c>
      <c r="C2297" t="str">
        <f t="shared" si="70"/>
        <v>$PROFIL C 100 1.5mm ECO NEPERFORAT$:3.20,</v>
      </c>
      <c r="D2297" t="s">
        <v>22784</v>
      </c>
      <c r="E2297" t="str">
        <f t="shared" si="71"/>
        <v>"profil c 100 1.5mm eco neperforat":3.20,</v>
      </c>
    </row>
    <row r="2298" spans="1:5">
      <c r="A2298" s="500" t="s">
        <v>7074</v>
      </c>
      <c r="B2298" s="500" t="s">
        <v>12651</v>
      </c>
      <c r="C2298" t="str">
        <f t="shared" si="70"/>
        <v>$PROFIL C 100 1.5mm ECO PERFORAT$:3.20,</v>
      </c>
      <c r="D2298" t="s">
        <v>22785</v>
      </c>
      <c r="E2298" t="str">
        <f t="shared" si="71"/>
        <v>"profil c 100 1.5mm eco perforat":3.20,</v>
      </c>
    </row>
    <row r="2299" spans="1:5">
      <c r="A2299" s="500" t="s">
        <v>11277</v>
      </c>
      <c r="B2299" s="500" t="s">
        <v>12653</v>
      </c>
      <c r="C2299" t="str">
        <f t="shared" si="70"/>
        <v>$PROFIL C 100 2mm ECO NEPERFORAT$:4.20,</v>
      </c>
      <c r="D2299" t="s">
        <v>22786</v>
      </c>
      <c r="E2299" t="str">
        <f t="shared" si="71"/>
        <v>"profil c 100 2mm eco neperforat":4.20,</v>
      </c>
    </row>
    <row r="2300" spans="1:5">
      <c r="A2300" s="500" t="s">
        <v>11277</v>
      </c>
      <c r="B2300" s="500" t="s">
        <v>12655</v>
      </c>
      <c r="C2300" t="str">
        <f t="shared" si="70"/>
        <v>$PROFIL C 100 2mm ECO PERFORAT$:4.20,</v>
      </c>
      <c r="D2300" t="s">
        <v>22787</v>
      </c>
      <c r="E2300" t="str">
        <f t="shared" si="71"/>
        <v>"profil c 100 2mm eco perforat":4.20,</v>
      </c>
    </row>
    <row r="2301" spans="1:5">
      <c r="A2301" s="500" t="s">
        <v>12657</v>
      </c>
      <c r="B2301" s="500" t="s">
        <v>12658</v>
      </c>
      <c r="C2301" t="str">
        <f t="shared" si="70"/>
        <v>$PROFIL C 100 2.5mm ECO NEPERFORAT$:5.15,</v>
      </c>
      <c r="D2301" t="s">
        <v>22788</v>
      </c>
      <c r="E2301" t="str">
        <f t="shared" si="71"/>
        <v>"profil c 100 2.5mm eco neperforat":5.15,</v>
      </c>
    </row>
    <row r="2302" spans="1:5">
      <c r="A2302" s="500" t="s">
        <v>12657</v>
      </c>
      <c r="B2302" s="500" t="s">
        <v>12660</v>
      </c>
      <c r="C2302" t="str">
        <f t="shared" si="70"/>
        <v>$PROFIL C 100 2.5mm ECO PERFORAT$:5.15,</v>
      </c>
      <c r="D2302" t="s">
        <v>22789</v>
      </c>
      <c r="E2302" t="str">
        <f t="shared" si="71"/>
        <v>"profil c 100 2.5mm eco perforat":5.15,</v>
      </c>
    </row>
    <row r="2303" spans="1:5">
      <c r="A2303" s="500" t="s">
        <v>2926</v>
      </c>
      <c r="B2303" s="500" t="s">
        <v>12662</v>
      </c>
      <c r="C2303" t="str">
        <f t="shared" si="70"/>
        <v>$PROFIL C 100 3mm ECO NEPERFORAT$:6.10,</v>
      </c>
      <c r="D2303" t="s">
        <v>22790</v>
      </c>
      <c r="E2303" t="str">
        <f t="shared" si="71"/>
        <v>"profil c 100 3mm eco neperforat":6.10,</v>
      </c>
    </row>
    <row r="2304" spans="1:5">
      <c r="A2304" s="500" t="s">
        <v>2926</v>
      </c>
      <c r="B2304" s="500" t="s">
        <v>12664</v>
      </c>
      <c r="C2304" t="str">
        <f t="shared" si="70"/>
        <v>$PROFIL C 100 3mm ECO PERFORAT$:6.10,</v>
      </c>
      <c r="D2304" t="s">
        <v>22791</v>
      </c>
      <c r="E2304" t="str">
        <f t="shared" si="71"/>
        <v>"profil c 100 3mm eco perforat":6.10,</v>
      </c>
    </row>
    <row r="2305" spans="1:5">
      <c r="A2305" s="500" t="s">
        <v>12666</v>
      </c>
      <c r="B2305" s="500" t="s">
        <v>12667</v>
      </c>
      <c r="C2305" t="str">
        <f t="shared" si="70"/>
        <v>$PROFIL C 100 3.5mm ECO NEPERFORAT$:6.97,</v>
      </c>
      <c r="D2305" t="s">
        <v>22792</v>
      </c>
      <c r="E2305" t="str">
        <f t="shared" si="71"/>
        <v>"profil c 100 3.5mm eco neperforat":6.97,</v>
      </c>
    </row>
    <row r="2306" spans="1:5">
      <c r="A2306" s="500" t="s">
        <v>12666</v>
      </c>
      <c r="B2306" s="500" t="s">
        <v>12669</v>
      </c>
      <c r="C2306" t="str">
        <f t="shared" ref="C2306:C2369" si="72">CONCATENATE("$",B2306,"$",":",A2306,",")</f>
        <v>$PROFIL C 100 3.5mm ECO PERFORAT$:6.97,</v>
      </c>
      <c r="D2306" t="s">
        <v>22793</v>
      </c>
      <c r="E2306" t="str">
        <f t="shared" ref="E2306:E2369" si="73">LOWER(D2306)</f>
        <v>"profil c 100 3.5mm eco perforat":6.97,</v>
      </c>
    </row>
    <row r="2307" spans="1:5">
      <c r="A2307" s="500" t="s">
        <v>11227</v>
      </c>
      <c r="B2307" s="500" t="s">
        <v>12671</v>
      </c>
      <c r="C2307" t="str">
        <f t="shared" si="72"/>
        <v>$PROFIL C 120 1.5mm ECO NEPERFORAT$:3.51,</v>
      </c>
      <c r="D2307" t="s">
        <v>22794</v>
      </c>
      <c r="E2307" t="str">
        <f t="shared" si="73"/>
        <v>"profil c 120 1.5mm eco neperforat":3.51,</v>
      </c>
    </row>
    <row r="2308" spans="1:5">
      <c r="A2308" s="500" t="s">
        <v>11227</v>
      </c>
      <c r="B2308" s="500" t="s">
        <v>12673</v>
      </c>
      <c r="C2308" t="str">
        <f t="shared" si="72"/>
        <v>$PROFIL C 120 1.5mm ECO PERFORAT$:3.51,</v>
      </c>
      <c r="D2308" t="s">
        <v>22795</v>
      </c>
      <c r="E2308" t="str">
        <f t="shared" si="73"/>
        <v>"profil c 120 1.5mm eco perforat":3.51,</v>
      </c>
    </row>
    <row r="2309" spans="1:5">
      <c r="A2309" s="500" t="s">
        <v>11223</v>
      </c>
      <c r="B2309" s="500" t="s">
        <v>12675</v>
      </c>
      <c r="C2309" t="str">
        <f t="shared" si="72"/>
        <v>$PROFIL C 120 2mm ECO NEPERFORAT$:4.60,</v>
      </c>
      <c r="D2309" t="s">
        <v>22796</v>
      </c>
      <c r="E2309" t="str">
        <f t="shared" si="73"/>
        <v>"profil c 120 2mm eco neperforat":4.60,</v>
      </c>
    </row>
    <row r="2310" spans="1:5">
      <c r="A2310" s="500" t="s">
        <v>11223</v>
      </c>
      <c r="B2310" s="500" t="s">
        <v>12677</v>
      </c>
      <c r="C2310" t="str">
        <f t="shared" si="72"/>
        <v>$PROFIL C 120 2mm ECO PERFORAT$:4.60,</v>
      </c>
      <c r="D2310" t="s">
        <v>22797</v>
      </c>
      <c r="E2310" t="str">
        <f t="shared" si="73"/>
        <v>"profil c 120 2mm eco perforat":4.60,</v>
      </c>
    </row>
    <row r="2311" spans="1:5">
      <c r="A2311" s="500" t="s">
        <v>12679</v>
      </c>
      <c r="B2311" s="500" t="s">
        <v>12680</v>
      </c>
      <c r="C2311" t="str">
        <f t="shared" si="72"/>
        <v>$PROFIL C 120 2.5mm ECO NEPERFORAT$:5.67,</v>
      </c>
      <c r="D2311" t="s">
        <v>22798</v>
      </c>
      <c r="E2311" t="str">
        <f t="shared" si="73"/>
        <v>"profil c 120 2.5mm eco neperforat":5.67,</v>
      </c>
    </row>
    <row r="2312" spans="1:5">
      <c r="A2312" s="500" t="s">
        <v>12679</v>
      </c>
      <c r="B2312" s="500" t="s">
        <v>12682</v>
      </c>
      <c r="C2312" t="str">
        <f t="shared" si="72"/>
        <v>$PROFIL C 120 2.5mm ECO PERFORAT$:5.67,</v>
      </c>
      <c r="D2312" t="s">
        <v>22799</v>
      </c>
      <c r="E2312" t="str">
        <f t="shared" si="73"/>
        <v>"profil c 120 2.5mm eco perforat":5.67,</v>
      </c>
    </row>
    <row r="2313" spans="1:5">
      <c r="A2313" s="500" t="s">
        <v>11258</v>
      </c>
      <c r="B2313" s="500" t="s">
        <v>12684</v>
      </c>
      <c r="C2313" t="str">
        <f t="shared" si="72"/>
        <v>$PROFIL C 120 3mm ECO NEPERFORAT$:6.71,</v>
      </c>
      <c r="D2313" t="s">
        <v>22800</v>
      </c>
      <c r="E2313" t="str">
        <f t="shared" si="73"/>
        <v>"profil c 120 3mm eco neperforat":6.71,</v>
      </c>
    </row>
    <row r="2314" spans="1:5">
      <c r="A2314" s="500" t="s">
        <v>11258</v>
      </c>
      <c r="B2314" s="500" t="s">
        <v>12686</v>
      </c>
      <c r="C2314" t="str">
        <f t="shared" si="72"/>
        <v>$PROFIL C 120 3mm ECO PERFORAT$:6.71,</v>
      </c>
      <c r="D2314" t="s">
        <v>22801</v>
      </c>
      <c r="E2314" t="str">
        <f t="shared" si="73"/>
        <v>"profil c 120 3mm eco perforat":6.71,</v>
      </c>
    </row>
    <row r="2315" spans="1:5">
      <c r="A2315" s="500" t="s">
        <v>6995</v>
      </c>
      <c r="B2315" s="500" t="s">
        <v>12688</v>
      </c>
      <c r="C2315" t="str">
        <f t="shared" si="72"/>
        <v>$PROFIL C 120 3.5mm ECO NEPERFORAT$:7.68,</v>
      </c>
      <c r="D2315" t="s">
        <v>22802</v>
      </c>
      <c r="E2315" t="str">
        <f t="shared" si="73"/>
        <v>"profil c 120 3.5mm eco neperforat":7.68,</v>
      </c>
    </row>
    <row r="2316" spans="1:5">
      <c r="A2316" s="500" t="s">
        <v>6995</v>
      </c>
      <c r="B2316" s="500" t="s">
        <v>12690</v>
      </c>
      <c r="C2316" t="str">
        <f t="shared" si="72"/>
        <v>$PROFIL C 120 3.5mm ECO PERFORAT$:7.68,</v>
      </c>
      <c r="D2316" t="s">
        <v>22803</v>
      </c>
      <c r="E2316" t="str">
        <f t="shared" si="73"/>
        <v>"profil c 120 3.5mm eco perforat":7.68,</v>
      </c>
    </row>
    <row r="2317" spans="1:5">
      <c r="A2317" s="500" t="s">
        <v>12692</v>
      </c>
      <c r="B2317" s="500" t="s">
        <v>12693</v>
      </c>
      <c r="C2317" t="str">
        <f t="shared" si="72"/>
        <v>$PROFIL C 140 1.5mm ECO NEPERFORAT$:3.81,</v>
      </c>
      <c r="D2317" t="s">
        <v>22804</v>
      </c>
      <c r="E2317" t="str">
        <f t="shared" si="73"/>
        <v>"profil c 140 1.5mm eco neperforat":3.81,</v>
      </c>
    </row>
    <row r="2318" spans="1:5">
      <c r="A2318" s="500" t="s">
        <v>12692</v>
      </c>
      <c r="B2318" s="500" t="s">
        <v>12695</v>
      </c>
      <c r="C2318" t="str">
        <f t="shared" si="72"/>
        <v>$PROFIL C 140 1.5mm ECO PERFORAT$:3.81,</v>
      </c>
      <c r="D2318" t="s">
        <v>22805</v>
      </c>
      <c r="E2318" t="str">
        <f t="shared" si="73"/>
        <v>"profil c 140 1.5mm eco perforat":3.81,</v>
      </c>
    </row>
    <row r="2319" spans="1:5">
      <c r="A2319" s="500" t="s">
        <v>11270</v>
      </c>
      <c r="B2319" s="500" t="s">
        <v>12697</v>
      </c>
      <c r="C2319" t="str">
        <f t="shared" si="72"/>
        <v>$PROFIL C 140 2mm ECO NEPERFORAT$:5.01,</v>
      </c>
      <c r="D2319" t="s">
        <v>22806</v>
      </c>
      <c r="E2319" t="str">
        <f t="shared" si="73"/>
        <v>"profil c 140 2mm eco neperforat":5.01,</v>
      </c>
    </row>
    <row r="2320" spans="1:5">
      <c r="A2320" s="500" t="s">
        <v>11270</v>
      </c>
      <c r="B2320" s="500" t="s">
        <v>12699</v>
      </c>
      <c r="C2320" t="str">
        <f t="shared" si="72"/>
        <v>$PROFIL C 140 2mm ECO PERFORAT$:5.01,</v>
      </c>
      <c r="D2320" t="s">
        <v>22807</v>
      </c>
      <c r="E2320" t="str">
        <f t="shared" si="73"/>
        <v>"profil c 140 2mm eco perforat":5.01,</v>
      </c>
    </row>
    <row r="2321" spans="1:5">
      <c r="A2321" s="500" t="s">
        <v>11289</v>
      </c>
      <c r="B2321" s="500" t="s">
        <v>12701</v>
      </c>
      <c r="C2321" t="str">
        <f t="shared" si="72"/>
        <v>$PROFIL C 140 2.5mm ECO NEPERFORAT$:6.18,</v>
      </c>
      <c r="D2321" t="s">
        <v>22808</v>
      </c>
      <c r="E2321" t="str">
        <f t="shared" si="73"/>
        <v>"profil c 140 2.5mm eco neperforat":6.18,</v>
      </c>
    </row>
    <row r="2322" spans="1:5">
      <c r="A2322" s="500" t="s">
        <v>11289</v>
      </c>
      <c r="B2322" s="500" t="s">
        <v>12703</v>
      </c>
      <c r="C2322" t="str">
        <f t="shared" si="72"/>
        <v>$PROFIL C 140 2.5mm ECO PERFORAT$:6.18,</v>
      </c>
      <c r="D2322" t="s">
        <v>22809</v>
      </c>
      <c r="E2322" t="str">
        <f t="shared" si="73"/>
        <v>"profil c 140 2.5mm eco perforat":6.18,</v>
      </c>
    </row>
    <row r="2323" spans="1:5">
      <c r="A2323" s="500" t="s">
        <v>6933</v>
      </c>
      <c r="B2323" s="500" t="s">
        <v>12705</v>
      </c>
      <c r="C2323" t="str">
        <f t="shared" si="72"/>
        <v>$PROFIL C 140 3mm ECO NEPERFORAT$:7.32,</v>
      </c>
      <c r="D2323" t="s">
        <v>22810</v>
      </c>
      <c r="E2323" t="str">
        <f t="shared" si="73"/>
        <v>"profil c 140 3mm eco neperforat":7.32,</v>
      </c>
    </row>
    <row r="2324" spans="1:5">
      <c r="A2324" s="500" t="s">
        <v>6933</v>
      </c>
      <c r="B2324" s="500" t="s">
        <v>12707</v>
      </c>
      <c r="C2324" t="str">
        <f t="shared" si="72"/>
        <v>$PROFIL C 140 3mm ECO PERFORAT$:7.32,</v>
      </c>
      <c r="D2324" t="s">
        <v>22811</v>
      </c>
      <c r="E2324" t="str">
        <f t="shared" si="73"/>
        <v>"profil c 140 3mm eco perforat":7.32,</v>
      </c>
    </row>
    <row r="2325" spans="1:5">
      <c r="A2325" s="500" t="s">
        <v>12709</v>
      </c>
      <c r="B2325" s="500" t="s">
        <v>12710</v>
      </c>
      <c r="C2325" t="str">
        <f t="shared" si="72"/>
        <v>$PROFIL C 140 3.5mm ECO NEPERFORAT$:8.40,</v>
      </c>
      <c r="D2325" t="s">
        <v>22812</v>
      </c>
      <c r="E2325" t="str">
        <f t="shared" si="73"/>
        <v>"profil c 140 3.5mm eco neperforat":8.40,</v>
      </c>
    </row>
    <row r="2326" spans="1:5">
      <c r="A2326" s="500" t="s">
        <v>12709</v>
      </c>
      <c r="B2326" s="500" t="s">
        <v>12712</v>
      </c>
      <c r="C2326" t="str">
        <f t="shared" si="72"/>
        <v>$PROFIL C 140 3.5mm ECO PERFORAT$:8.40,</v>
      </c>
      <c r="D2326" t="s">
        <v>22813</v>
      </c>
      <c r="E2326" t="str">
        <f t="shared" si="73"/>
        <v>"profil c 140 3.5mm eco perforat":8.40,</v>
      </c>
    </row>
    <row r="2327" spans="1:5">
      <c r="A2327" s="500" t="s">
        <v>6966</v>
      </c>
      <c r="B2327" s="500" t="s">
        <v>12714</v>
      </c>
      <c r="C2327" t="str">
        <f t="shared" si="72"/>
        <v>$PROFIL C 150 1.5mm ECO NEPERFORAT$:3.97,</v>
      </c>
      <c r="D2327" t="s">
        <v>22814</v>
      </c>
      <c r="E2327" t="str">
        <f t="shared" si="73"/>
        <v>"profil c 150 1.5mm eco neperforat":3.97,</v>
      </c>
    </row>
    <row r="2328" spans="1:5">
      <c r="A2328" s="500" t="s">
        <v>6966</v>
      </c>
      <c r="B2328" s="500" t="s">
        <v>12716</v>
      </c>
      <c r="C2328" t="str">
        <f t="shared" si="72"/>
        <v>$PROFIL C 150 1.5mm ECO PERFORAT$:3.97,</v>
      </c>
      <c r="D2328" t="s">
        <v>22815</v>
      </c>
      <c r="E2328" t="str">
        <f t="shared" si="73"/>
        <v>"profil c 150 1.5mm eco perforat":3.97,</v>
      </c>
    </row>
    <row r="2329" spans="1:5">
      <c r="A2329" s="500" t="s">
        <v>12718</v>
      </c>
      <c r="B2329" s="500" t="s">
        <v>12719</v>
      </c>
      <c r="C2329" t="str">
        <f t="shared" si="72"/>
        <v>$PROFIL C 150 2mm ECO NEPERFORAT$:5.24,</v>
      </c>
      <c r="D2329" t="s">
        <v>22816</v>
      </c>
      <c r="E2329" t="str">
        <f t="shared" si="73"/>
        <v>"profil c 150 2mm eco neperforat":5.24,</v>
      </c>
    </row>
    <row r="2330" spans="1:5">
      <c r="A2330" s="500" t="s">
        <v>12718</v>
      </c>
      <c r="B2330" s="500" t="s">
        <v>12721</v>
      </c>
      <c r="C2330" t="str">
        <f t="shared" si="72"/>
        <v>$PROFIL C 150 2mm ECO PERFORAT$:5.24,</v>
      </c>
      <c r="D2330" t="s">
        <v>22817</v>
      </c>
      <c r="E2330" t="str">
        <f t="shared" si="73"/>
        <v>"profil c 150 2mm eco perforat":5.24,</v>
      </c>
    </row>
    <row r="2331" spans="1:5">
      <c r="A2331" s="500" t="s">
        <v>11311</v>
      </c>
      <c r="B2331" s="500" t="s">
        <v>12723</v>
      </c>
      <c r="C2331" t="str">
        <f t="shared" si="72"/>
        <v>$PROFIL C 150 2.5mm ECO NEPERFORAT$:6.47,</v>
      </c>
      <c r="D2331" t="s">
        <v>22818</v>
      </c>
      <c r="E2331" t="str">
        <f t="shared" si="73"/>
        <v>"profil c 150 2.5mm eco neperforat":6.47,</v>
      </c>
    </row>
    <row r="2332" spans="1:5">
      <c r="A2332" s="500" t="s">
        <v>11311</v>
      </c>
      <c r="B2332" s="500" t="s">
        <v>12725</v>
      </c>
      <c r="C2332" t="str">
        <f t="shared" si="72"/>
        <v>$PROFIL C 150 2.5mm ECO PERFORAT$:6.47,</v>
      </c>
      <c r="D2332" t="s">
        <v>22819</v>
      </c>
      <c r="E2332" t="str">
        <f t="shared" si="73"/>
        <v>"profil c 150 2.5mm eco perforat":6.47,</v>
      </c>
    </row>
    <row r="2333" spans="1:5">
      <c r="A2333" s="500" t="s">
        <v>6995</v>
      </c>
      <c r="B2333" s="500" t="s">
        <v>12727</v>
      </c>
      <c r="C2333" t="str">
        <f t="shared" si="72"/>
        <v>$PROFIL C 150 3mm ECO NEPERFORAT$:7.68,</v>
      </c>
      <c r="D2333" t="s">
        <v>22820</v>
      </c>
      <c r="E2333" t="str">
        <f t="shared" si="73"/>
        <v>"profil c 150 3mm eco neperforat":7.68,</v>
      </c>
    </row>
    <row r="2334" spans="1:5">
      <c r="A2334" s="500" t="s">
        <v>6995</v>
      </c>
      <c r="B2334" s="500" t="s">
        <v>12729</v>
      </c>
      <c r="C2334" t="str">
        <f t="shared" si="72"/>
        <v>$PROFIL C 150 3mm ECO PERFORAT$:7.68,</v>
      </c>
      <c r="D2334" t="s">
        <v>22821</v>
      </c>
      <c r="E2334" t="str">
        <f t="shared" si="73"/>
        <v>"profil c 150 3mm eco perforat":7.68,</v>
      </c>
    </row>
    <row r="2335" spans="1:5">
      <c r="A2335" s="500" t="s">
        <v>7000</v>
      </c>
      <c r="B2335" s="500" t="s">
        <v>12731</v>
      </c>
      <c r="C2335" t="str">
        <f t="shared" si="72"/>
        <v>$PROFIL C 150 3.5mm ECO NEPERFORAT$:8.83,</v>
      </c>
      <c r="D2335" t="s">
        <v>22822</v>
      </c>
      <c r="E2335" t="str">
        <f t="shared" si="73"/>
        <v>"profil c 150 3.5mm eco neperforat":8.83,</v>
      </c>
    </row>
    <row r="2336" spans="1:5">
      <c r="A2336" s="500" t="s">
        <v>7000</v>
      </c>
      <c r="B2336" s="500" t="s">
        <v>12733</v>
      </c>
      <c r="C2336" t="str">
        <f t="shared" si="72"/>
        <v>$PROFIL C 150 3.5mm ECO PERFORAT$:8.83,</v>
      </c>
      <c r="D2336" t="s">
        <v>22823</v>
      </c>
      <c r="E2336" t="str">
        <f t="shared" si="73"/>
        <v>"profil c 150 3.5mm eco perforat":8.83,</v>
      </c>
    </row>
    <row r="2337" spans="1:5">
      <c r="A2337" s="500" t="s">
        <v>6928</v>
      </c>
      <c r="B2337" s="500" t="s">
        <v>12735</v>
      </c>
      <c r="C2337" t="str">
        <f t="shared" si="72"/>
        <v>$PROFIL C 160 1.5mm ECO NEPERFORAT$:4.12,</v>
      </c>
      <c r="D2337" t="s">
        <v>22824</v>
      </c>
      <c r="E2337" t="str">
        <f t="shared" si="73"/>
        <v>"profil c 160 1.5mm eco neperforat":4.12,</v>
      </c>
    </row>
    <row r="2338" spans="1:5">
      <c r="A2338" s="500" t="s">
        <v>6928</v>
      </c>
      <c r="B2338" s="500" t="s">
        <v>12737</v>
      </c>
      <c r="C2338" t="str">
        <f t="shared" si="72"/>
        <v>$PROFIL C 160 1.5mm ECO PERFORAT$:4.12,</v>
      </c>
      <c r="D2338" t="s">
        <v>22825</v>
      </c>
      <c r="E2338" t="str">
        <f t="shared" si="73"/>
        <v>"profil c 160 1.5mm eco perforat":4.12,</v>
      </c>
    </row>
    <row r="2339" spans="1:5">
      <c r="A2339" s="500" t="s">
        <v>12739</v>
      </c>
      <c r="B2339" s="500" t="s">
        <v>12740</v>
      </c>
      <c r="C2339" t="str">
        <f t="shared" si="72"/>
        <v>$PROFIL C 160 2mm ECO NEPERFORAT$:5.43,</v>
      </c>
      <c r="D2339" t="s">
        <v>22826</v>
      </c>
      <c r="E2339" t="str">
        <f t="shared" si="73"/>
        <v>"profil c 160 2mm eco neperforat":5.43,</v>
      </c>
    </row>
    <row r="2340" spans="1:5">
      <c r="A2340" s="500" t="s">
        <v>12739</v>
      </c>
      <c r="B2340" s="500" t="s">
        <v>12742</v>
      </c>
      <c r="C2340" t="str">
        <f t="shared" si="72"/>
        <v>$PROFIL C 160 2mm ECO PERFORAT$:5.43,</v>
      </c>
      <c r="D2340" t="s">
        <v>22827</v>
      </c>
      <c r="E2340" t="str">
        <f t="shared" si="73"/>
        <v>"profil c 160 2mm eco perforat":5.43,</v>
      </c>
    </row>
    <row r="2341" spans="1:5">
      <c r="A2341" s="500" t="s">
        <v>11284</v>
      </c>
      <c r="B2341" s="500" t="s">
        <v>12744</v>
      </c>
      <c r="C2341" t="str">
        <f t="shared" si="72"/>
        <v>$PROFIL C 160 2.5mm ECO NEPERFORAT$:6.73,</v>
      </c>
      <c r="D2341" t="s">
        <v>22828</v>
      </c>
      <c r="E2341" t="str">
        <f t="shared" si="73"/>
        <v>"profil c 160 2.5mm eco neperforat":6.73,</v>
      </c>
    </row>
    <row r="2342" spans="1:5">
      <c r="A2342" s="500" t="s">
        <v>11284</v>
      </c>
      <c r="B2342" s="500" t="s">
        <v>12746</v>
      </c>
      <c r="C2342" t="str">
        <f t="shared" si="72"/>
        <v>$PROFIL C 160 2.5mm ECO PERFORAT$:6.73,</v>
      </c>
      <c r="D2342" t="s">
        <v>22829</v>
      </c>
      <c r="E2342" t="str">
        <f t="shared" si="73"/>
        <v>"profil c 160 2.5mm eco perforat":6.73,</v>
      </c>
    </row>
    <row r="2343" spans="1:5">
      <c r="A2343" s="500" t="s">
        <v>3014</v>
      </c>
      <c r="B2343" s="500" t="s">
        <v>12748</v>
      </c>
      <c r="C2343" t="str">
        <f t="shared" si="72"/>
        <v>$PROFIL C 160 3mm ECO NEPERFORAT$:8.00,</v>
      </c>
      <c r="D2343" t="s">
        <v>22830</v>
      </c>
      <c r="E2343" t="str">
        <f t="shared" si="73"/>
        <v>"profil c 160 3mm eco neperforat":8.00,</v>
      </c>
    </row>
    <row r="2344" spans="1:5">
      <c r="A2344" s="500" t="s">
        <v>3014</v>
      </c>
      <c r="B2344" s="500" t="s">
        <v>12750</v>
      </c>
      <c r="C2344" t="str">
        <f t="shared" si="72"/>
        <v>$PROFIL C 160 3mm ECO PERFORAT$:8.00,</v>
      </c>
      <c r="D2344" t="s">
        <v>22831</v>
      </c>
      <c r="E2344" t="str">
        <f t="shared" si="73"/>
        <v>"profil c 160 3mm eco perforat":8.00,</v>
      </c>
    </row>
    <row r="2345" spans="1:5">
      <c r="A2345" s="500" t="s">
        <v>11849</v>
      </c>
      <c r="B2345" s="500" t="s">
        <v>12752</v>
      </c>
      <c r="C2345" t="str">
        <f t="shared" si="72"/>
        <v>$PROFIL C 160 3.5mm ECO NEPERFORAT$:9.18,</v>
      </c>
      <c r="D2345" t="s">
        <v>22832</v>
      </c>
      <c r="E2345" t="str">
        <f t="shared" si="73"/>
        <v>"profil c 160 3.5mm eco neperforat":9.18,</v>
      </c>
    </row>
    <row r="2346" spans="1:5">
      <c r="A2346" s="500" t="s">
        <v>11849</v>
      </c>
      <c r="B2346" s="500" t="s">
        <v>12754</v>
      </c>
      <c r="C2346" t="str">
        <f t="shared" si="72"/>
        <v>$PROFIL C 160 3.5mm ECO PERFORAT$:9.18,</v>
      </c>
      <c r="D2346" t="s">
        <v>22833</v>
      </c>
      <c r="E2346" t="str">
        <f t="shared" si="73"/>
        <v>"profil c 160 3.5mm eco perforat":9.18,</v>
      </c>
    </row>
    <row r="2347" spans="1:5">
      <c r="A2347" s="500" t="s">
        <v>11828</v>
      </c>
      <c r="B2347" s="500" t="s">
        <v>12756</v>
      </c>
      <c r="C2347" t="str">
        <f t="shared" si="72"/>
        <v>$PROFIL C 180 1.5mm ECO NEPERFORAT$:4.89,</v>
      </c>
      <c r="D2347" t="s">
        <v>22834</v>
      </c>
      <c r="E2347" t="str">
        <f t="shared" si="73"/>
        <v>"profil c 180 1.5mm eco neperforat":4.89,</v>
      </c>
    </row>
    <row r="2348" spans="1:5">
      <c r="A2348" s="500" t="s">
        <v>11828</v>
      </c>
      <c r="B2348" s="500" t="s">
        <v>12758</v>
      </c>
      <c r="C2348" t="str">
        <f t="shared" si="72"/>
        <v>$PROFIL C 180 1.5mm ECO PERFORAT$:4.89,</v>
      </c>
      <c r="D2348" t="s">
        <v>22835</v>
      </c>
      <c r="E2348" t="str">
        <f t="shared" si="73"/>
        <v>"profil c 180 1.5mm eco perforat":4.89,</v>
      </c>
    </row>
    <row r="2349" spans="1:5">
      <c r="A2349" s="500" t="s">
        <v>12760</v>
      </c>
      <c r="B2349" s="500" t="s">
        <v>12761</v>
      </c>
      <c r="C2349" t="str">
        <f t="shared" si="72"/>
        <v>$PROFIL C 180 2mm ECO NEPERFORAT$:6.53,</v>
      </c>
      <c r="D2349" t="s">
        <v>22836</v>
      </c>
      <c r="E2349" t="str">
        <f t="shared" si="73"/>
        <v>"profil c 180 2mm eco neperforat":6.53,</v>
      </c>
    </row>
    <row r="2350" spans="1:5">
      <c r="A2350" s="500" t="s">
        <v>12760</v>
      </c>
      <c r="B2350" s="500" t="s">
        <v>12763</v>
      </c>
      <c r="C2350" t="str">
        <f t="shared" si="72"/>
        <v>$PROFIL C 180 2mm ECO PERFORAT$:6.53,</v>
      </c>
      <c r="D2350" t="s">
        <v>22837</v>
      </c>
      <c r="E2350" t="str">
        <f t="shared" si="73"/>
        <v>"profil c 180 2mm eco perforat":6.53,</v>
      </c>
    </row>
    <row r="2351" spans="1:5">
      <c r="A2351" s="500" t="s">
        <v>12765</v>
      </c>
      <c r="B2351" s="500" t="s">
        <v>12766</v>
      </c>
      <c r="C2351" t="str">
        <f t="shared" si="72"/>
        <v>$PROFIL C 180 2.5mm ECO NEPERFORAT$:8.11,</v>
      </c>
      <c r="D2351" t="s">
        <v>22838</v>
      </c>
      <c r="E2351" t="str">
        <f t="shared" si="73"/>
        <v>"profil c 180 2.5mm eco neperforat":8.11,</v>
      </c>
    </row>
    <row r="2352" spans="1:5">
      <c r="A2352" s="500" t="s">
        <v>12765</v>
      </c>
      <c r="B2352" s="500" t="s">
        <v>12768</v>
      </c>
      <c r="C2352" t="str">
        <f t="shared" si="72"/>
        <v>$PROFIL C 180 2.5mm ECO PERFORAT$:8.11,</v>
      </c>
      <c r="D2352" t="s">
        <v>22839</v>
      </c>
      <c r="E2352" t="str">
        <f t="shared" si="73"/>
        <v>"profil c 180 2.5mm eco perforat":8.11,</v>
      </c>
    </row>
    <row r="2353" spans="1:5">
      <c r="A2353" s="500" t="s">
        <v>12770</v>
      </c>
      <c r="B2353" s="500" t="s">
        <v>12771</v>
      </c>
      <c r="C2353" t="str">
        <f t="shared" si="72"/>
        <v>$PROFIL C 180 3mm ECO NEPERFORAT$:9.65,</v>
      </c>
      <c r="D2353" t="s">
        <v>22840</v>
      </c>
      <c r="E2353" t="str">
        <f t="shared" si="73"/>
        <v>"profil c 180 3mm eco neperforat":9.65,</v>
      </c>
    </row>
    <row r="2354" spans="1:5">
      <c r="A2354" s="500" t="s">
        <v>12770</v>
      </c>
      <c r="B2354" s="500" t="s">
        <v>12773</v>
      </c>
      <c r="C2354" t="str">
        <f t="shared" si="72"/>
        <v>$PROFIL C 180 3mm ECO PERFORAT$:9.65,</v>
      </c>
      <c r="D2354" t="s">
        <v>22841</v>
      </c>
      <c r="E2354" t="str">
        <f t="shared" si="73"/>
        <v>"profil c 180 3mm eco perforat":9.65,</v>
      </c>
    </row>
    <row r="2355" spans="1:5">
      <c r="A2355" s="500" t="s">
        <v>12775</v>
      </c>
      <c r="B2355" s="500" t="s">
        <v>12776</v>
      </c>
      <c r="C2355" t="str">
        <f t="shared" si="72"/>
        <v>$PROFIL C 180 3.5mm ECO NEPERFORAT$:11.10,</v>
      </c>
      <c r="D2355" t="s">
        <v>22842</v>
      </c>
      <c r="E2355" t="str">
        <f t="shared" si="73"/>
        <v>"profil c 180 3.5mm eco neperforat":11.10,</v>
      </c>
    </row>
    <row r="2356" spans="1:5">
      <c r="A2356" s="500" t="s">
        <v>12775</v>
      </c>
      <c r="B2356" s="500" t="s">
        <v>12778</v>
      </c>
      <c r="C2356" t="str">
        <f t="shared" si="72"/>
        <v>$PROFIL C 180 3.5mm ECO PERFORAT$:11.10,</v>
      </c>
      <c r="D2356" t="s">
        <v>22843</v>
      </c>
      <c r="E2356" t="str">
        <f t="shared" si="73"/>
        <v>"profil c 180 3.5mm eco perforat":11.10,</v>
      </c>
    </row>
    <row r="2357" spans="1:5">
      <c r="A2357" s="500" t="s">
        <v>11246</v>
      </c>
      <c r="B2357" s="500" t="s">
        <v>12780</v>
      </c>
      <c r="C2357" t="str">
        <f t="shared" si="72"/>
        <v>$PROFIL C 200 1.5mm ECO NEPERFORAT$:5.49,</v>
      </c>
      <c r="D2357" t="s">
        <v>22844</v>
      </c>
      <c r="E2357" t="str">
        <f t="shared" si="73"/>
        <v>"profil c 200 1.5mm eco neperforat":5.49,</v>
      </c>
    </row>
    <row r="2358" spans="1:5">
      <c r="A2358" s="500" t="s">
        <v>11246</v>
      </c>
      <c r="B2358" s="500" t="s">
        <v>12782</v>
      </c>
      <c r="C2358" t="str">
        <f t="shared" si="72"/>
        <v>$PROFIL C 200 1.5mm ECO PERFORAT$:5.49,</v>
      </c>
      <c r="D2358" t="s">
        <v>22845</v>
      </c>
      <c r="E2358" t="str">
        <f t="shared" si="73"/>
        <v>"profil c 200 1.5mm eco perforat":5.49,</v>
      </c>
    </row>
    <row r="2359" spans="1:5">
      <c r="A2359" s="500" t="s">
        <v>11829</v>
      </c>
      <c r="B2359" s="500" t="s">
        <v>12784</v>
      </c>
      <c r="C2359" t="str">
        <f t="shared" si="72"/>
        <v>$PROFIL C 200 2mm ECO NEPERFORAT$:7.25,</v>
      </c>
      <c r="D2359" t="s">
        <v>22846</v>
      </c>
      <c r="E2359" t="str">
        <f t="shared" si="73"/>
        <v>"profil c 200 2mm eco neperforat":7.25,</v>
      </c>
    </row>
    <row r="2360" spans="1:5">
      <c r="A2360" s="500" t="s">
        <v>11829</v>
      </c>
      <c r="B2360" s="500" t="s">
        <v>12786</v>
      </c>
      <c r="C2360" t="str">
        <f t="shared" si="72"/>
        <v>$PROFIL C 200 2mm ECO PERFORAT$:7.25,</v>
      </c>
      <c r="D2360" t="s">
        <v>22847</v>
      </c>
      <c r="E2360" t="str">
        <f t="shared" si="73"/>
        <v>"profil c 200 2mm eco perforat":7.25,</v>
      </c>
    </row>
    <row r="2361" spans="1:5">
      <c r="A2361" s="500" t="s">
        <v>11131</v>
      </c>
      <c r="B2361" s="500" t="s">
        <v>12788</v>
      </c>
      <c r="C2361" t="str">
        <f t="shared" si="72"/>
        <v>$PROFIL C 200 2.5mm ECO NEPERFORAT$:9.04,</v>
      </c>
      <c r="D2361" t="s">
        <v>22848</v>
      </c>
      <c r="E2361" t="str">
        <f t="shared" si="73"/>
        <v>"profil c 200 2.5mm eco neperforat":9.04,</v>
      </c>
    </row>
    <row r="2362" spans="1:5">
      <c r="A2362" s="500" t="s">
        <v>11131</v>
      </c>
      <c r="B2362" s="500" t="s">
        <v>12790</v>
      </c>
      <c r="C2362" t="str">
        <f t="shared" si="72"/>
        <v>$PROFIL C 200 2.5mm ECO PERFORAT$:9.04,</v>
      </c>
      <c r="D2362" t="s">
        <v>22849</v>
      </c>
      <c r="E2362" t="str">
        <f t="shared" si="73"/>
        <v>"profil c 200 2.5mm eco perforat":9.04,</v>
      </c>
    </row>
    <row r="2363" spans="1:5">
      <c r="A2363" s="500" t="s">
        <v>12792</v>
      </c>
      <c r="B2363" s="500" t="s">
        <v>12793</v>
      </c>
      <c r="C2363" t="str">
        <f t="shared" si="72"/>
        <v>$PROFIL C 200 3mm ECO NEPERFORAT$:10.75,</v>
      </c>
      <c r="D2363" t="s">
        <v>22850</v>
      </c>
      <c r="E2363" t="str">
        <f t="shared" si="73"/>
        <v>"profil c 200 3mm eco neperforat":10.75,</v>
      </c>
    </row>
    <row r="2364" spans="1:5">
      <c r="A2364" s="500" t="s">
        <v>12792</v>
      </c>
      <c r="B2364" s="500" t="s">
        <v>12795</v>
      </c>
      <c r="C2364" t="str">
        <f t="shared" si="72"/>
        <v>$PROFIL C 200 3mm ECO PERFORAT$:10.75,</v>
      </c>
      <c r="D2364" t="s">
        <v>22851</v>
      </c>
      <c r="E2364" t="str">
        <f t="shared" si="73"/>
        <v>"profil c 200 3mm eco perforat":10.75,</v>
      </c>
    </row>
    <row r="2365" spans="1:5">
      <c r="A2365" s="500" t="s">
        <v>12797</v>
      </c>
      <c r="B2365" s="500" t="s">
        <v>12798</v>
      </c>
      <c r="C2365" t="str">
        <f t="shared" si="72"/>
        <v>$PROFIL C 200 3.5mm ECO NEPERFORAT$:12.39,</v>
      </c>
      <c r="D2365" t="s">
        <v>22852</v>
      </c>
      <c r="E2365" t="str">
        <f t="shared" si="73"/>
        <v>"profil c 200 3.5mm eco neperforat":12.39,</v>
      </c>
    </row>
    <row r="2366" spans="1:5">
      <c r="A2366" s="500" t="s">
        <v>12797</v>
      </c>
      <c r="B2366" s="500" t="s">
        <v>12800</v>
      </c>
      <c r="C2366" t="str">
        <f t="shared" si="72"/>
        <v>$PROFIL C 200 3.5mm ECO PERFORAT$:12.39,</v>
      </c>
      <c r="D2366" t="s">
        <v>22853</v>
      </c>
      <c r="E2366" t="str">
        <f t="shared" si="73"/>
        <v>"profil c 200 3.5mm eco perforat":12.39,</v>
      </c>
    </row>
    <row r="2367" spans="1:5">
      <c r="A2367" s="500" t="s">
        <v>12802</v>
      </c>
      <c r="B2367" s="500" t="s">
        <v>12803</v>
      </c>
      <c r="C2367" t="str">
        <f t="shared" si="72"/>
        <v>$PROFIL C 250 1.5mm ECO NEPERFORAT$:6.24,</v>
      </c>
      <c r="D2367" t="s">
        <v>22854</v>
      </c>
      <c r="E2367" t="str">
        <f t="shared" si="73"/>
        <v>"profil c 250 1.5mm eco neperforat":6.24,</v>
      </c>
    </row>
    <row r="2368" spans="1:5">
      <c r="A2368" s="500" t="s">
        <v>12802</v>
      </c>
      <c r="B2368" s="500" t="s">
        <v>12805</v>
      </c>
      <c r="C2368" t="str">
        <f t="shared" si="72"/>
        <v>$PROFIL C 250 1.5mm ECO PERFORAT$:6.24,</v>
      </c>
      <c r="D2368" t="s">
        <v>22855</v>
      </c>
      <c r="E2368" t="str">
        <f t="shared" si="73"/>
        <v>"profil c 250 1.5mm eco perforat":6.24,</v>
      </c>
    </row>
    <row r="2369" spans="1:5">
      <c r="A2369" s="500" t="s">
        <v>10991</v>
      </c>
      <c r="B2369" s="500" t="s">
        <v>12807</v>
      </c>
      <c r="C2369" t="str">
        <f t="shared" si="72"/>
        <v>$PROFIL C 250 2mm ECO NEPERFORAT$:8.28,</v>
      </c>
      <c r="D2369" t="s">
        <v>22856</v>
      </c>
      <c r="E2369" t="str">
        <f t="shared" si="73"/>
        <v>"profil c 250 2mm eco neperforat":8.28,</v>
      </c>
    </row>
    <row r="2370" spans="1:5">
      <c r="A2370" s="500" t="s">
        <v>10991</v>
      </c>
      <c r="B2370" s="500" t="s">
        <v>12809</v>
      </c>
      <c r="C2370" t="str">
        <f t="shared" ref="C2370:C2433" si="74">CONCATENATE("$",B2370,"$",":",A2370,",")</f>
        <v>$PROFIL C 250 2mm ECO PERFORAT$:8.28,</v>
      </c>
      <c r="D2370" t="s">
        <v>22857</v>
      </c>
      <c r="E2370" t="str">
        <f t="shared" ref="E2370:E2433" si="75">LOWER(D2370)</f>
        <v>"profil c 250 2mm eco perforat":8.28,</v>
      </c>
    </row>
    <row r="2371" spans="1:5">
      <c r="A2371" s="500" t="s">
        <v>12811</v>
      </c>
      <c r="B2371" s="500" t="s">
        <v>12812</v>
      </c>
      <c r="C2371" t="str">
        <f t="shared" si="74"/>
        <v>$PROFIL C 250 2.5mm ECO NEPERFORAT$:10.36,</v>
      </c>
      <c r="D2371" t="s">
        <v>22858</v>
      </c>
      <c r="E2371" t="str">
        <f t="shared" si="75"/>
        <v>"profil c 250 2.5mm eco neperforat":10.36,</v>
      </c>
    </row>
    <row r="2372" spans="1:5">
      <c r="A2372" s="500" t="s">
        <v>12811</v>
      </c>
      <c r="B2372" s="500" t="s">
        <v>12814</v>
      </c>
      <c r="C2372" t="str">
        <f t="shared" si="74"/>
        <v>$PROFIL C 250 2.5mm ECO PERFORAT$:10.36,</v>
      </c>
      <c r="D2372" t="s">
        <v>22859</v>
      </c>
      <c r="E2372" t="str">
        <f t="shared" si="75"/>
        <v>"profil c 250 2.5mm eco perforat":10.36,</v>
      </c>
    </row>
    <row r="2373" spans="1:5">
      <c r="A2373" s="500" t="s">
        <v>11051</v>
      </c>
      <c r="B2373" s="500" t="s">
        <v>12816</v>
      </c>
      <c r="C2373" t="str">
        <f t="shared" si="74"/>
        <v>$PROFIL C 250 3mm ECO NEPERFORAT$:12.34,</v>
      </c>
      <c r="D2373" t="s">
        <v>22860</v>
      </c>
      <c r="E2373" t="str">
        <f t="shared" si="75"/>
        <v>"profil c 250 3mm eco neperforat":12.34,</v>
      </c>
    </row>
    <row r="2374" spans="1:5">
      <c r="A2374" s="500" t="s">
        <v>11051</v>
      </c>
      <c r="B2374" s="500" t="s">
        <v>12818</v>
      </c>
      <c r="C2374" t="str">
        <f t="shared" si="74"/>
        <v>$PROFIL C 250 3mm ECO PERFORAT$:12.34,</v>
      </c>
      <c r="D2374" t="s">
        <v>22861</v>
      </c>
      <c r="E2374" t="str">
        <f t="shared" si="75"/>
        <v>"profil c 250 3mm eco perforat":12.34,</v>
      </c>
    </row>
    <row r="2375" spans="1:5">
      <c r="A2375" s="500" t="s">
        <v>12820</v>
      </c>
      <c r="B2375" s="500" t="s">
        <v>12821</v>
      </c>
      <c r="C2375" t="str">
        <f t="shared" si="74"/>
        <v>$PROFIL C 250 3.5mm ECO NEPERFORAT$:14.25,</v>
      </c>
      <c r="D2375" t="s">
        <v>22862</v>
      </c>
      <c r="E2375" t="str">
        <f t="shared" si="75"/>
        <v>"profil c 250 3.5mm eco neperforat":14.25,</v>
      </c>
    </row>
    <row r="2376" spans="1:5">
      <c r="A2376" s="500" t="s">
        <v>12820</v>
      </c>
      <c r="B2376" s="500" t="s">
        <v>12823</v>
      </c>
      <c r="C2376" t="str">
        <f t="shared" si="74"/>
        <v>$PROFIL C 250 3.5mm ECO PERFORAT$:14.25,</v>
      </c>
      <c r="D2376" t="s">
        <v>22863</v>
      </c>
      <c r="E2376" t="str">
        <f t="shared" si="75"/>
        <v>"profil c 250 3.5mm eco perforat":14.25,</v>
      </c>
    </row>
    <row r="2377" spans="1:5">
      <c r="A2377" s="500" t="s">
        <v>12825</v>
      </c>
      <c r="B2377" s="500" t="s">
        <v>12826</v>
      </c>
      <c r="C2377" t="str">
        <f t="shared" si="74"/>
        <v>$PROFIL C 300 1.5mm ECO NEPERFORAT$:7.35,</v>
      </c>
      <c r="D2377" t="s">
        <v>22864</v>
      </c>
      <c r="E2377" t="str">
        <f t="shared" si="75"/>
        <v>"profil c 300 1.5mm eco neperforat":7.35,</v>
      </c>
    </row>
    <row r="2378" spans="1:5">
      <c r="A2378" s="500" t="s">
        <v>12825</v>
      </c>
      <c r="B2378" s="500" t="s">
        <v>12828</v>
      </c>
      <c r="C2378" t="str">
        <f t="shared" si="74"/>
        <v>$PROFIL C 300 1.5mm ECO PERFORAT$:7.35,</v>
      </c>
      <c r="D2378" t="s">
        <v>22865</v>
      </c>
      <c r="E2378" t="str">
        <f t="shared" si="75"/>
        <v>"profil c 300 1.5mm eco perforat":7.35,</v>
      </c>
    </row>
    <row r="2379" spans="1:5">
      <c r="A2379" s="500" t="s">
        <v>11300</v>
      </c>
      <c r="B2379" s="500" t="s">
        <v>12830</v>
      </c>
      <c r="C2379" t="str">
        <f t="shared" si="74"/>
        <v>$PROFIL C 300 2mm ECO NEPERFORAT$:9.76,</v>
      </c>
      <c r="D2379" t="s">
        <v>22866</v>
      </c>
      <c r="E2379" t="str">
        <f t="shared" si="75"/>
        <v>"profil c 300 2mm eco neperforat":9.76,</v>
      </c>
    </row>
    <row r="2380" spans="1:5">
      <c r="A2380" s="500" t="s">
        <v>11300</v>
      </c>
      <c r="B2380" s="500" t="s">
        <v>12832</v>
      </c>
      <c r="C2380" t="str">
        <f t="shared" si="74"/>
        <v>$PROFIL C 300 2mm ECO PERFORAT$:9.76,</v>
      </c>
      <c r="D2380" t="s">
        <v>22867</v>
      </c>
      <c r="E2380" t="str">
        <f t="shared" si="75"/>
        <v>"profil c 300 2mm eco perforat":9.76,</v>
      </c>
    </row>
    <row r="2381" spans="1:5">
      <c r="A2381" s="500" t="s">
        <v>12834</v>
      </c>
      <c r="B2381" s="500" t="s">
        <v>12835</v>
      </c>
      <c r="C2381" t="str">
        <f t="shared" si="74"/>
        <v>$PROFIL C 300 2.5mm ECO NEPERFORAT$:12.25,</v>
      </c>
      <c r="D2381" t="s">
        <v>22868</v>
      </c>
      <c r="E2381" t="str">
        <f t="shared" si="75"/>
        <v>"profil c 300 2.5mm eco neperforat":12.25,</v>
      </c>
    </row>
    <row r="2382" spans="1:5">
      <c r="A2382" s="500" t="s">
        <v>12834</v>
      </c>
      <c r="B2382" s="500" t="s">
        <v>12837</v>
      </c>
      <c r="C2382" t="str">
        <f t="shared" si="74"/>
        <v>$PROFIL C 300 2.5mm ECO PERFORAT$:12.25,</v>
      </c>
      <c r="D2382" t="s">
        <v>22869</v>
      </c>
      <c r="E2382" t="str">
        <f t="shared" si="75"/>
        <v>"profil c 300 2.5mm eco perforat":12.25,</v>
      </c>
    </row>
    <row r="2383" spans="1:5">
      <c r="A2383" s="500" t="s">
        <v>12839</v>
      </c>
      <c r="B2383" s="500" t="s">
        <v>12840</v>
      </c>
      <c r="C2383" t="str">
        <f t="shared" si="74"/>
        <v>$PROFIL C 300 3mm ECO NEPERFORAT$:14.55,</v>
      </c>
      <c r="D2383" t="s">
        <v>22870</v>
      </c>
      <c r="E2383" t="str">
        <f t="shared" si="75"/>
        <v>"profil c 300 3mm eco neperforat":14.55,</v>
      </c>
    </row>
    <row r="2384" spans="1:5">
      <c r="A2384" s="500" t="s">
        <v>12839</v>
      </c>
      <c r="B2384" s="500" t="s">
        <v>12842</v>
      </c>
      <c r="C2384" t="str">
        <f t="shared" si="74"/>
        <v>$PROFIL C 300 3mm ECO PERFORAT$:14.55,</v>
      </c>
      <c r="D2384" t="s">
        <v>22871</v>
      </c>
      <c r="E2384" t="str">
        <f t="shared" si="75"/>
        <v>"profil c 300 3mm eco perforat":14.55,</v>
      </c>
    </row>
    <row r="2385" spans="1:5">
      <c r="A2385" s="500" t="s">
        <v>11530</v>
      </c>
      <c r="B2385" s="500" t="s">
        <v>12844</v>
      </c>
      <c r="C2385" t="str">
        <f t="shared" si="74"/>
        <v>$PROFIL C 300 3.5mm ECO NEPERFORAT$:16.82,</v>
      </c>
      <c r="D2385" t="s">
        <v>22872</v>
      </c>
      <c r="E2385" t="str">
        <f t="shared" si="75"/>
        <v>"profil c 300 3.5mm eco neperforat":16.82,</v>
      </c>
    </row>
    <row r="2386" spans="1:5">
      <c r="A2386" s="500" t="s">
        <v>11530</v>
      </c>
      <c r="B2386" s="500" t="s">
        <v>12846</v>
      </c>
      <c r="C2386" t="str">
        <f t="shared" si="74"/>
        <v>$PROFIL C 300 3.5mm ECO PERFORAT$:16.82,</v>
      </c>
      <c r="D2386" t="s">
        <v>22873</v>
      </c>
      <c r="E2386" t="str">
        <f t="shared" si="75"/>
        <v>"profil c 300 3.5mm eco perforat":16.82,</v>
      </c>
    </row>
    <row r="2387" spans="1:5">
      <c r="A2387" s="500" t="s">
        <v>12848</v>
      </c>
      <c r="B2387" s="500" t="s">
        <v>12849</v>
      </c>
      <c r="C2387" t="str">
        <f t="shared" si="74"/>
        <v>$PROFIL C 350 1.5mm ECO NEPERFORAT$:8.10,</v>
      </c>
      <c r="D2387" t="s">
        <v>22874</v>
      </c>
      <c r="E2387" t="str">
        <f t="shared" si="75"/>
        <v>"profil c 350 1.5mm eco neperforat":8.10,</v>
      </c>
    </row>
    <row r="2388" spans="1:5">
      <c r="A2388" s="500" t="s">
        <v>12848</v>
      </c>
      <c r="B2388" s="500" t="s">
        <v>12851</v>
      </c>
      <c r="C2388" t="str">
        <f t="shared" si="74"/>
        <v>$PROFIL C 350 1.5mm ECO PERFORAT$:8.10,</v>
      </c>
      <c r="D2388" t="s">
        <v>22875</v>
      </c>
      <c r="E2388" t="str">
        <f t="shared" si="75"/>
        <v>"profil c 350 1.5mm eco perforat":8.10,</v>
      </c>
    </row>
    <row r="2389" spans="1:5">
      <c r="A2389" s="500" t="s">
        <v>12853</v>
      </c>
      <c r="B2389" s="500" t="s">
        <v>12854</v>
      </c>
      <c r="C2389" t="str">
        <f t="shared" si="74"/>
        <v>$PROFIL C 350 2mm ECO NEPERFORAT$:10.73,</v>
      </c>
      <c r="D2389" t="s">
        <v>22876</v>
      </c>
      <c r="E2389" t="str">
        <f t="shared" si="75"/>
        <v>"profil c 350 2mm eco neperforat":10.73,</v>
      </c>
    </row>
    <row r="2390" spans="1:5">
      <c r="A2390" s="500" t="s">
        <v>12853</v>
      </c>
      <c r="B2390" s="500" t="s">
        <v>12856</v>
      </c>
      <c r="C2390" t="str">
        <f t="shared" si="74"/>
        <v>$PROFIL C 350 2mm ECO PERFORAT$:10.73,</v>
      </c>
      <c r="D2390" t="s">
        <v>22877</v>
      </c>
      <c r="E2390" t="str">
        <f t="shared" si="75"/>
        <v>"profil c 350 2mm eco perforat":10.73,</v>
      </c>
    </row>
    <row r="2391" spans="1:5">
      <c r="A2391" s="500" t="s">
        <v>7004</v>
      </c>
      <c r="B2391" s="500" t="s">
        <v>12858</v>
      </c>
      <c r="C2391" t="str">
        <f t="shared" si="74"/>
        <v>$PROFIL C 350 2.5mm ECO NEPERFORAT$:13.42,</v>
      </c>
      <c r="D2391" t="s">
        <v>22878</v>
      </c>
      <c r="E2391" t="str">
        <f t="shared" si="75"/>
        <v>"profil c 350 2.5mm eco neperforat":13.42,</v>
      </c>
    </row>
    <row r="2392" spans="1:5">
      <c r="A2392" s="500" t="s">
        <v>7004</v>
      </c>
      <c r="B2392" s="500" t="s">
        <v>12860</v>
      </c>
      <c r="C2392" t="str">
        <f t="shared" si="74"/>
        <v>$PROFIL C 350 2.5mm ECO PERFORAT$:13.42,</v>
      </c>
      <c r="D2392" t="s">
        <v>22879</v>
      </c>
      <c r="E2392" t="str">
        <f t="shared" si="75"/>
        <v>"profil c 350 2.5mm eco perforat":13.42,</v>
      </c>
    </row>
    <row r="2393" spans="1:5">
      <c r="A2393" s="500" t="s">
        <v>12862</v>
      </c>
      <c r="B2393" s="500" t="s">
        <v>12863</v>
      </c>
      <c r="C2393" t="str">
        <f t="shared" si="74"/>
        <v>$PROFIL C 350 3mm ECO NEPERFORAT$:16.02,</v>
      </c>
      <c r="D2393" t="s">
        <v>22880</v>
      </c>
      <c r="E2393" t="str">
        <f t="shared" si="75"/>
        <v>"profil c 350 3mm eco neperforat":16.02,</v>
      </c>
    </row>
    <row r="2394" spans="1:5">
      <c r="A2394" s="500" t="s">
        <v>12862</v>
      </c>
      <c r="B2394" s="500" t="s">
        <v>12865</v>
      </c>
      <c r="C2394" t="str">
        <f t="shared" si="74"/>
        <v>$PROFIL C 350 3mm ECO PERFORAT$:16.02,</v>
      </c>
      <c r="D2394" t="s">
        <v>22881</v>
      </c>
      <c r="E2394" t="str">
        <f t="shared" si="75"/>
        <v>"profil c 350 3mm eco perforat":16.02,</v>
      </c>
    </row>
    <row r="2395" spans="1:5">
      <c r="A2395" s="500" t="s">
        <v>11548</v>
      </c>
      <c r="B2395" s="500" t="s">
        <v>12867</v>
      </c>
      <c r="C2395" t="str">
        <f t="shared" si="74"/>
        <v>$PROFIL C 350 3.5mm ECO NEPERFORAT$:18.54,</v>
      </c>
      <c r="D2395" t="s">
        <v>22882</v>
      </c>
      <c r="E2395" t="str">
        <f t="shared" si="75"/>
        <v>"profil c 350 3.5mm eco neperforat":18.54,</v>
      </c>
    </row>
    <row r="2396" spans="1:5">
      <c r="A2396" s="500" t="s">
        <v>11548</v>
      </c>
      <c r="B2396" s="500" t="s">
        <v>12869</v>
      </c>
      <c r="C2396" t="str">
        <f t="shared" si="74"/>
        <v>$PROFIL C 350 3.5mm ECO PERFORAT$:18.54,</v>
      </c>
      <c r="D2396" t="s">
        <v>22883</v>
      </c>
      <c r="E2396" t="str">
        <f t="shared" si="75"/>
        <v>"profil c 350 3.5mm eco perforat":18.54,</v>
      </c>
    </row>
    <row r="2397" spans="1:5">
      <c r="A2397" s="500" t="s">
        <v>12871</v>
      </c>
      <c r="B2397" s="500" t="s">
        <v>12872</v>
      </c>
      <c r="C2397" t="str">
        <f t="shared" si="74"/>
        <v>$PROFIL C 400 1.5mm ECO NEPERFORAT$:9.23,</v>
      </c>
      <c r="D2397" t="s">
        <v>22884</v>
      </c>
      <c r="E2397" t="str">
        <f t="shared" si="75"/>
        <v>"profil c 400 1.5mm eco neperforat":9.23,</v>
      </c>
    </row>
    <row r="2398" spans="1:5">
      <c r="A2398" s="500" t="s">
        <v>12871</v>
      </c>
      <c r="B2398" s="500" t="s">
        <v>12874</v>
      </c>
      <c r="C2398" t="str">
        <f t="shared" si="74"/>
        <v>$PROFIL C 400 1.5mm ECO PERFORAT$:9.23,</v>
      </c>
      <c r="D2398" t="s">
        <v>22885</v>
      </c>
      <c r="E2398" t="str">
        <f t="shared" si="75"/>
        <v>"profil c 400 1.5mm eco perforat":9.23,</v>
      </c>
    </row>
    <row r="2399" spans="1:5">
      <c r="A2399" s="500" t="s">
        <v>12876</v>
      </c>
      <c r="B2399" s="500" t="s">
        <v>12877</v>
      </c>
      <c r="C2399" t="str">
        <f t="shared" si="74"/>
        <v>$PROFIL C 400 2mm ECO NEPERFORAT$:12.27,</v>
      </c>
      <c r="D2399" t="s">
        <v>22886</v>
      </c>
      <c r="E2399" t="str">
        <f t="shared" si="75"/>
        <v>"profil c 400 2mm eco neperforat":12.27,</v>
      </c>
    </row>
    <row r="2400" spans="1:5">
      <c r="A2400" s="500" t="s">
        <v>12876</v>
      </c>
      <c r="B2400" s="500" t="s">
        <v>12879</v>
      </c>
      <c r="C2400" t="str">
        <f t="shared" si="74"/>
        <v>$PROFIL C 400 2mm ECO PERFORAT$:12.27,</v>
      </c>
      <c r="D2400" t="s">
        <v>22887</v>
      </c>
      <c r="E2400" t="str">
        <f t="shared" si="75"/>
        <v>"profil c 400 2mm eco perforat":12.27,</v>
      </c>
    </row>
    <row r="2401" spans="1:5">
      <c r="A2401" s="500" t="s">
        <v>12881</v>
      </c>
      <c r="B2401" s="500" t="s">
        <v>12882</v>
      </c>
      <c r="C2401" t="str">
        <f t="shared" si="74"/>
        <v>$PROFIL C 400 2.5mm ECO NEPERFORAT$:15.31,</v>
      </c>
      <c r="D2401" t="s">
        <v>22888</v>
      </c>
      <c r="E2401" t="str">
        <f t="shared" si="75"/>
        <v>"profil c 400 2.5mm eco neperforat":15.31,</v>
      </c>
    </row>
    <row r="2402" spans="1:5">
      <c r="A2402" s="500" t="s">
        <v>12881</v>
      </c>
      <c r="B2402" s="500" t="s">
        <v>12884</v>
      </c>
      <c r="C2402" t="str">
        <f t="shared" si="74"/>
        <v>$PROFIL C 400 2.5mm ECO PERFORAT$:15.31,</v>
      </c>
      <c r="D2402" t="s">
        <v>22889</v>
      </c>
      <c r="E2402" t="str">
        <f t="shared" si="75"/>
        <v>"profil c 400 2.5mm eco perforat":15.31,</v>
      </c>
    </row>
    <row r="2403" spans="1:5">
      <c r="A2403" s="500" t="s">
        <v>12886</v>
      </c>
      <c r="B2403" s="500" t="s">
        <v>12887</v>
      </c>
      <c r="C2403" t="str">
        <f t="shared" si="74"/>
        <v>$PROFIL C 400 3mm ECO NEPERFORAT$:18.28,</v>
      </c>
      <c r="D2403" t="s">
        <v>22890</v>
      </c>
      <c r="E2403" t="str">
        <f t="shared" si="75"/>
        <v>"profil c 400 3mm eco neperforat":18.28,</v>
      </c>
    </row>
    <row r="2404" spans="1:5">
      <c r="A2404" s="500" t="s">
        <v>12886</v>
      </c>
      <c r="B2404" s="500" t="s">
        <v>12889</v>
      </c>
      <c r="C2404" t="str">
        <f t="shared" si="74"/>
        <v>$PROFIL C 400 3mm ECO PERFORAT$:18.28,</v>
      </c>
      <c r="D2404" t="s">
        <v>22891</v>
      </c>
      <c r="E2404" t="str">
        <f t="shared" si="75"/>
        <v>"profil c 400 3mm eco perforat":18.28,</v>
      </c>
    </row>
    <row r="2405" spans="1:5">
      <c r="A2405" s="500" t="s">
        <v>12891</v>
      </c>
      <c r="B2405" s="500" t="s">
        <v>12892</v>
      </c>
      <c r="C2405" t="str">
        <f t="shared" si="74"/>
        <v>$PROFIL C 400 3.5mm ECO NEPERFORAT$:21.18,</v>
      </c>
      <c r="D2405" t="s">
        <v>22892</v>
      </c>
      <c r="E2405" t="str">
        <f t="shared" si="75"/>
        <v>"profil c 400 3.5mm eco neperforat":21.18,</v>
      </c>
    </row>
    <row r="2406" spans="1:5">
      <c r="A2406" s="500" t="s">
        <v>12891</v>
      </c>
      <c r="B2406" s="500" t="s">
        <v>12894</v>
      </c>
      <c r="C2406" t="str">
        <f t="shared" si="74"/>
        <v>$PROFIL C 400 3.5mm ECO PERFORAT$:21.18,</v>
      </c>
      <c r="D2406" t="s">
        <v>22893</v>
      </c>
      <c r="E2406" t="str">
        <f t="shared" si="75"/>
        <v>"profil c 400 3.5mm eco perforat":21.18,</v>
      </c>
    </row>
    <row r="2407" spans="1:5">
      <c r="A2407" s="500" t="s">
        <v>11620</v>
      </c>
      <c r="B2407" s="500" t="s">
        <v>6025</v>
      </c>
      <c r="C2407" t="str">
        <f t="shared" si="74"/>
        <v>$Covor Ventilatie 300Gr.$:127.05,</v>
      </c>
      <c r="D2407" t="s">
        <v>22894</v>
      </c>
      <c r="E2407" t="str">
        <f t="shared" si="75"/>
        <v>"covor ventilatie 300gr.":127.05,</v>
      </c>
    </row>
    <row r="2408" spans="1:5">
      <c r="A2408" s="500" t="s">
        <v>3974</v>
      </c>
      <c r="B2408" s="500" t="s">
        <v>12896</v>
      </c>
      <c r="C2408" t="str">
        <f t="shared" si="74"/>
        <v>$PROFIL C+ 200 1.5mm  NEPERFORAT$:6.11,</v>
      </c>
      <c r="D2408" t="s">
        <v>22895</v>
      </c>
      <c r="E2408" t="str">
        <f t="shared" si="75"/>
        <v>"profil c+ 200 1.5mm  neperforat":6.11,</v>
      </c>
    </row>
    <row r="2409" spans="1:5">
      <c r="A2409" s="500" t="s">
        <v>3974</v>
      </c>
      <c r="B2409" s="500" t="s">
        <v>12898</v>
      </c>
      <c r="C2409" t="str">
        <f t="shared" si="74"/>
        <v>$PROFIL C+ 200 1.5mm  PERFORAT$:6.11,</v>
      </c>
      <c r="D2409" t="s">
        <v>22896</v>
      </c>
      <c r="E2409" t="str">
        <f t="shared" si="75"/>
        <v>"profil c+ 200 1.5mm  perforat":6.11,</v>
      </c>
    </row>
    <row r="2410" spans="1:5">
      <c r="A2410" s="500" t="s">
        <v>11858</v>
      </c>
      <c r="B2410" s="500" t="s">
        <v>12900</v>
      </c>
      <c r="C2410" t="str">
        <f t="shared" si="74"/>
        <v>$PROFIL C+ 200 2mm  NEPERFORAT$:8.04,</v>
      </c>
      <c r="D2410" t="s">
        <v>22897</v>
      </c>
      <c r="E2410" t="str">
        <f t="shared" si="75"/>
        <v>"profil c+ 200 2mm  neperforat":8.04,</v>
      </c>
    </row>
    <row r="2411" spans="1:5">
      <c r="A2411" s="500" t="s">
        <v>11858</v>
      </c>
      <c r="B2411" s="500" t="s">
        <v>12902</v>
      </c>
      <c r="C2411" t="str">
        <f t="shared" si="74"/>
        <v>$PROFIL C+ 200 2mm  PERFORAT$:8.04,</v>
      </c>
      <c r="D2411" t="s">
        <v>22898</v>
      </c>
      <c r="E2411" t="str">
        <f t="shared" si="75"/>
        <v>"profil c+ 200 2mm  perforat":8.04,</v>
      </c>
    </row>
    <row r="2412" spans="1:5">
      <c r="A2412" s="500" t="s">
        <v>7290</v>
      </c>
      <c r="B2412" s="500" t="s">
        <v>12904</v>
      </c>
      <c r="C2412" t="str">
        <f t="shared" si="74"/>
        <v>$PROFIL C+ 200 2.5mm  NEPERFORAT$:9.92,</v>
      </c>
      <c r="D2412" t="s">
        <v>22899</v>
      </c>
      <c r="E2412" t="str">
        <f t="shared" si="75"/>
        <v>"profil c+ 200 2.5mm  neperforat":9.92,</v>
      </c>
    </row>
    <row r="2413" spans="1:5">
      <c r="A2413" s="500" t="s">
        <v>7290</v>
      </c>
      <c r="B2413" s="500" t="s">
        <v>12906</v>
      </c>
      <c r="C2413" t="str">
        <f t="shared" si="74"/>
        <v>$PROFIL C+ 200 2.5mm  PERFORAT$:9.92,</v>
      </c>
      <c r="D2413" t="s">
        <v>22900</v>
      </c>
      <c r="E2413" t="str">
        <f t="shared" si="75"/>
        <v>"profil c+ 200 2.5mm  perforat":9.92,</v>
      </c>
    </row>
    <row r="2414" spans="1:5">
      <c r="A2414" s="500" t="s">
        <v>12908</v>
      </c>
      <c r="B2414" s="500" t="s">
        <v>12909</v>
      </c>
      <c r="C2414" t="str">
        <f t="shared" si="74"/>
        <v>$PROFIL C+ 200 3mm  NEPERFORAT$:11.73,</v>
      </c>
      <c r="D2414" t="s">
        <v>22901</v>
      </c>
      <c r="E2414" t="str">
        <f t="shared" si="75"/>
        <v>"profil c+ 200 3mm  neperforat":11.73,</v>
      </c>
    </row>
    <row r="2415" spans="1:5">
      <c r="A2415" s="500" t="s">
        <v>12908</v>
      </c>
      <c r="B2415" s="500" t="s">
        <v>12911</v>
      </c>
      <c r="C2415" t="str">
        <f t="shared" si="74"/>
        <v>$PROFIL C+ 200 3mm  PERFORAT$:11.73,</v>
      </c>
      <c r="D2415" t="s">
        <v>22902</v>
      </c>
      <c r="E2415" t="str">
        <f t="shared" si="75"/>
        <v>"profil c+ 200 3mm  perforat":11.73,</v>
      </c>
    </row>
    <row r="2416" spans="1:5">
      <c r="A2416" s="500" t="s">
        <v>12913</v>
      </c>
      <c r="B2416" s="500" t="s">
        <v>12914</v>
      </c>
      <c r="C2416" t="str">
        <f t="shared" si="74"/>
        <v>$PROFIL C+ 200 3.5mm  NEPERFORAT$:13.50,</v>
      </c>
      <c r="D2416" t="s">
        <v>22903</v>
      </c>
      <c r="E2416" t="str">
        <f t="shared" si="75"/>
        <v>"profil c+ 200 3.5mm  neperforat":13.50,</v>
      </c>
    </row>
    <row r="2417" spans="1:5">
      <c r="A2417" s="500" t="s">
        <v>12913</v>
      </c>
      <c r="B2417" s="500" t="s">
        <v>12916</v>
      </c>
      <c r="C2417" t="str">
        <f t="shared" si="74"/>
        <v>$PROFIL C+ 200 3.5mm  PERFORAT$:13.50,</v>
      </c>
      <c r="D2417" t="s">
        <v>22904</v>
      </c>
      <c r="E2417" t="str">
        <f t="shared" si="75"/>
        <v>"profil c+ 200 3.5mm  perforat":13.50,</v>
      </c>
    </row>
    <row r="2418" spans="1:5">
      <c r="A2418" s="500" t="s">
        <v>12918</v>
      </c>
      <c r="B2418" s="500" t="s">
        <v>12919</v>
      </c>
      <c r="C2418" t="str">
        <f t="shared" si="74"/>
        <v>$PROFIL C+ 250 1.5mm  NEPERFORAT$:7.18,</v>
      </c>
      <c r="D2418" t="s">
        <v>22905</v>
      </c>
      <c r="E2418" t="str">
        <f t="shared" si="75"/>
        <v>"profil c+ 250 1.5mm  neperforat":7.18,</v>
      </c>
    </row>
    <row r="2419" spans="1:5">
      <c r="A2419" s="500" t="s">
        <v>12918</v>
      </c>
      <c r="B2419" s="500" t="s">
        <v>12921</v>
      </c>
      <c r="C2419" t="str">
        <f t="shared" si="74"/>
        <v>$PROFIL C+ 250 1.5mm  PERFORAT$:7.18,</v>
      </c>
      <c r="D2419" t="s">
        <v>22906</v>
      </c>
      <c r="E2419" t="str">
        <f t="shared" si="75"/>
        <v>"profil c+ 250 1.5mm  perforat":7.18,</v>
      </c>
    </row>
    <row r="2420" spans="1:5">
      <c r="A2420" s="500" t="s">
        <v>12923</v>
      </c>
      <c r="B2420" s="500" t="s">
        <v>12924</v>
      </c>
      <c r="C2420" t="str">
        <f t="shared" si="74"/>
        <v>$PROFIL C+ 250 2mm  NEPERFORAT$:9.47,</v>
      </c>
      <c r="D2420" t="s">
        <v>22907</v>
      </c>
      <c r="E2420" t="str">
        <f t="shared" si="75"/>
        <v>"profil c+ 250 2mm  neperforat":9.47,</v>
      </c>
    </row>
    <row r="2421" spans="1:5">
      <c r="A2421" s="500" t="s">
        <v>12923</v>
      </c>
      <c r="B2421" s="500" t="s">
        <v>12926</v>
      </c>
      <c r="C2421" t="str">
        <f t="shared" si="74"/>
        <v>$PROFIL C+ 250 2mm  PERFORAT$:9.47,</v>
      </c>
      <c r="D2421" t="s">
        <v>22908</v>
      </c>
      <c r="E2421" t="str">
        <f t="shared" si="75"/>
        <v>"profil c+ 250 2mm  perforat":9.47,</v>
      </c>
    </row>
    <row r="2422" spans="1:5">
      <c r="A2422" s="500" t="s">
        <v>7768</v>
      </c>
      <c r="B2422" s="500" t="s">
        <v>12928</v>
      </c>
      <c r="C2422" t="str">
        <f t="shared" si="74"/>
        <v>$PROFIL C+ 250 2.5mm  NEPERFORAT$:11.71,</v>
      </c>
      <c r="D2422" t="s">
        <v>22909</v>
      </c>
      <c r="E2422" t="str">
        <f t="shared" si="75"/>
        <v>"profil c+ 250 2.5mm  neperforat":11.71,</v>
      </c>
    </row>
    <row r="2423" spans="1:5">
      <c r="A2423" s="500" t="s">
        <v>7768</v>
      </c>
      <c r="B2423" s="500" t="s">
        <v>12930</v>
      </c>
      <c r="C2423" t="str">
        <f t="shared" si="74"/>
        <v>$PROFIL C+ 250 2.5mm  PERFORAT$:11.71,</v>
      </c>
      <c r="D2423" t="s">
        <v>22910</v>
      </c>
      <c r="E2423" t="str">
        <f t="shared" si="75"/>
        <v>"profil c+ 250 2.5mm  perforat":11.71,</v>
      </c>
    </row>
    <row r="2424" spans="1:5">
      <c r="A2424" s="500" t="s">
        <v>12932</v>
      </c>
      <c r="B2424" s="500" t="s">
        <v>12933</v>
      </c>
      <c r="C2424" t="str">
        <f t="shared" si="74"/>
        <v>$PROFIL C+ 250 3mm  NEPERFORAT$:13.87,</v>
      </c>
      <c r="D2424" t="s">
        <v>22911</v>
      </c>
      <c r="E2424" t="str">
        <f t="shared" si="75"/>
        <v>"profil c+ 250 3mm  neperforat":13.87,</v>
      </c>
    </row>
    <row r="2425" spans="1:5">
      <c r="A2425" s="500" t="s">
        <v>12932</v>
      </c>
      <c r="B2425" s="500" t="s">
        <v>12935</v>
      </c>
      <c r="C2425" t="str">
        <f t="shared" si="74"/>
        <v>$PROFIL C+ 250 3mm  PERFORAT$:13.87,</v>
      </c>
      <c r="D2425" t="s">
        <v>22912</v>
      </c>
      <c r="E2425" t="str">
        <f t="shared" si="75"/>
        <v>"profil c+ 250 3mm  perforat":13.87,</v>
      </c>
    </row>
    <row r="2426" spans="1:5">
      <c r="A2426" s="500" t="s">
        <v>12379</v>
      </c>
      <c r="B2426" s="500" t="s">
        <v>12937</v>
      </c>
      <c r="C2426" t="str">
        <f t="shared" si="74"/>
        <v>$PROFIL C+ 250 3.5mm  NEPERFORAT$:16.00,</v>
      </c>
      <c r="D2426" t="s">
        <v>22913</v>
      </c>
      <c r="E2426" t="str">
        <f t="shared" si="75"/>
        <v>"profil c+ 250 3.5mm  neperforat":16.00,</v>
      </c>
    </row>
    <row r="2427" spans="1:5">
      <c r="A2427" s="500" t="s">
        <v>12379</v>
      </c>
      <c r="B2427" s="500" t="s">
        <v>12939</v>
      </c>
      <c r="C2427" t="str">
        <f t="shared" si="74"/>
        <v>$PROFIL C+ 250 3.5mm  PERFORAT$:16.00,</v>
      </c>
      <c r="D2427" t="s">
        <v>22914</v>
      </c>
      <c r="E2427" t="str">
        <f t="shared" si="75"/>
        <v>"profil c+ 250 3.5mm  perforat":16.00,</v>
      </c>
    </row>
    <row r="2428" spans="1:5">
      <c r="A2428" s="500" t="s">
        <v>7098</v>
      </c>
      <c r="B2428" s="500" t="s">
        <v>12941</v>
      </c>
      <c r="C2428" t="str">
        <f t="shared" si="74"/>
        <v>$PROFIL C+ 300 1.5mm  NEPERFORAT$:8.25,</v>
      </c>
      <c r="D2428" t="s">
        <v>22915</v>
      </c>
      <c r="E2428" t="str">
        <f t="shared" si="75"/>
        <v>"profil c+ 300 1.5mm  neperforat":8.25,</v>
      </c>
    </row>
    <row r="2429" spans="1:5">
      <c r="A2429" s="500" t="s">
        <v>7098</v>
      </c>
      <c r="B2429" s="500" t="s">
        <v>12943</v>
      </c>
      <c r="C2429" t="str">
        <f t="shared" si="74"/>
        <v>$PROFIL C+ 300 1.5mm  PERFORAT$:8.25,</v>
      </c>
      <c r="D2429" t="s">
        <v>22916</v>
      </c>
      <c r="E2429" t="str">
        <f t="shared" si="75"/>
        <v>"profil c+ 300 1.5mm  perforat":8.25,</v>
      </c>
    </row>
    <row r="2430" spans="1:5">
      <c r="A2430" s="500" t="s">
        <v>12945</v>
      </c>
      <c r="B2430" s="500" t="s">
        <v>12946</v>
      </c>
      <c r="C2430" t="str">
        <f t="shared" si="74"/>
        <v>$PROFIL C+ 300 2mm  NEPERFORAT$:10.90,</v>
      </c>
      <c r="D2430" t="s">
        <v>22917</v>
      </c>
      <c r="E2430" t="str">
        <f t="shared" si="75"/>
        <v>"profil c+ 300 2mm  neperforat":10.90,</v>
      </c>
    </row>
    <row r="2431" spans="1:5">
      <c r="A2431" s="500" t="s">
        <v>12945</v>
      </c>
      <c r="B2431" s="500" t="s">
        <v>12948</v>
      </c>
      <c r="C2431" t="str">
        <f t="shared" si="74"/>
        <v>$PROFIL C+ 300 2mm  PERFORAT$:10.90,</v>
      </c>
      <c r="D2431" t="s">
        <v>22918</v>
      </c>
      <c r="E2431" t="str">
        <f t="shared" si="75"/>
        <v>"profil c+ 300 2mm  perforat":10.90,</v>
      </c>
    </row>
    <row r="2432" spans="1:5">
      <c r="A2432" s="500" t="s">
        <v>12913</v>
      </c>
      <c r="B2432" s="500" t="s">
        <v>12950</v>
      </c>
      <c r="C2432" t="str">
        <f t="shared" si="74"/>
        <v>$PROFIL C+ 300 2.5mm  NEPERFORAT$:13.50,</v>
      </c>
      <c r="D2432" t="s">
        <v>22919</v>
      </c>
      <c r="E2432" t="str">
        <f t="shared" si="75"/>
        <v>"profil c+ 300 2.5mm  neperforat":13.50,</v>
      </c>
    </row>
    <row r="2433" spans="1:5">
      <c r="A2433" s="500" t="s">
        <v>12913</v>
      </c>
      <c r="B2433" s="500" t="s">
        <v>12952</v>
      </c>
      <c r="C2433" t="str">
        <f t="shared" si="74"/>
        <v>$PROFIL C+ 300 2.5mm  PERFORAT$:13.50,</v>
      </c>
      <c r="D2433" t="s">
        <v>22920</v>
      </c>
      <c r="E2433" t="str">
        <f t="shared" si="75"/>
        <v>"profil c+ 300 2.5mm  perforat":13.50,</v>
      </c>
    </row>
    <row r="2434" spans="1:5">
      <c r="A2434" s="500" t="s">
        <v>12954</v>
      </c>
      <c r="B2434" s="500" t="s">
        <v>12955</v>
      </c>
      <c r="C2434" t="str">
        <f t="shared" ref="C2434:C2497" si="76">CONCATENATE("$",B2434,"$",":",A2434,",")</f>
        <v>$PROFIL C+ 300 3mm  NEPERFORAT$:16.01,</v>
      </c>
      <c r="D2434" t="s">
        <v>22921</v>
      </c>
      <c r="E2434" t="str">
        <f t="shared" ref="E2434:E2497" si="77">LOWER(D2434)</f>
        <v>"profil c+ 300 3mm  neperforat":16.01,</v>
      </c>
    </row>
    <row r="2435" spans="1:5">
      <c r="A2435" s="500" t="s">
        <v>12954</v>
      </c>
      <c r="B2435" s="500" t="s">
        <v>12957</v>
      </c>
      <c r="C2435" t="str">
        <f t="shared" si="76"/>
        <v>$PROFIL C+ 300 3mm  PERFORAT$:16.01,</v>
      </c>
      <c r="D2435" t="s">
        <v>22922</v>
      </c>
      <c r="E2435" t="str">
        <f t="shared" si="77"/>
        <v>"profil c+ 300 3mm  perforat":16.01,</v>
      </c>
    </row>
    <row r="2436" spans="1:5">
      <c r="A2436" s="500" t="s">
        <v>7061</v>
      </c>
      <c r="B2436" s="500" t="s">
        <v>12959</v>
      </c>
      <c r="C2436" t="str">
        <f t="shared" si="76"/>
        <v>$PROFIL C+ 300 3.5mm  NEPERFORAT$:18.50,</v>
      </c>
      <c r="D2436" t="s">
        <v>22923</v>
      </c>
      <c r="E2436" t="str">
        <f t="shared" si="77"/>
        <v>"profil c+ 300 3.5mm  neperforat":18.50,</v>
      </c>
    </row>
    <row r="2437" spans="1:5">
      <c r="A2437" s="500" t="s">
        <v>7061</v>
      </c>
      <c r="B2437" s="500" t="s">
        <v>12961</v>
      </c>
      <c r="C2437" t="str">
        <f t="shared" si="76"/>
        <v>$PROFIL C+ 300 3.5mm  PERFORAT$:18.50,</v>
      </c>
      <c r="D2437" t="s">
        <v>22924</v>
      </c>
      <c r="E2437" t="str">
        <f t="shared" si="77"/>
        <v>"profil c+ 300 3.5mm  perforat":18.50,</v>
      </c>
    </row>
    <row r="2438" spans="1:5">
      <c r="A2438" s="500" t="s">
        <v>11887</v>
      </c>
      <c r="B2438" s="500" t="s">
        <v>12963</v>
      </c>
      <c r="C2438" t="str">
        <f t="shared" si="76"/>
        <v>$PROFIL C+ 350 1.5mm  NEPERFORAT$:9.32,</v>
      </c>
      <c r="D2438" t="s">
        <v>22925</v>
      </c>
      <c r="E2438" t="str">
        <f t="shared" si="77"/>
        <v>"profil c+ 350 1.5mm  neperforat":9.32,</v>
      </c>
    </row>
    <row r="2439" spans="1:5">
      <c r="A2439" s="500" t="s">
        <v>11887</v>
      </c>
      <c r="B2439" s="500" t="s">
        <v>12965</v>
      </c>
      <c r="C2439" t="str">
        <f t="shared" si="76"/>
        <v>$PROFIL C+ 350 1.5mm  PERFORAT$:9.32,</v>
      </c>
      <c r="D2439" t="s">
        <v>22926</v>
      </c>
      <c r="E2439" t="str">
        <f t="shared" si="77"/>
        <v>"profil c+ 350 1.5mm  perforat":9.32,</v>
      </c>
    </row>
    <row r="2440" spans="1:5">
      <c r="A2440" s="500" t="s">
        <v>7034</v>
      </c>
      <c r="B2440" s="500" t="s">
        <v>12967</v>
      </c>
      <c r="C2440" t="str">
        <f t="shared" si="76"/>
        <v>$PROFIL C+ 350 2mm  NEPERFORAT$:12.33,</v>
      </c>
      <c r="D2440" t="s">
        <v>22927</v>
      </c>
      <c r="E2440" t="str">
        <f t="shared" si="77"/>
        <v>"profil c+ 350 2mm  neperforat":12.33,</v>
      </c>
    </row>
    <row r="2441" spans="1:5">
      <c r="A2441" s="500" t="s">
        <v>7034</v>
      </c>
      <c r="B2441" s="500" t="s">
        <v>12969</v>
      </c>
      <c r="C2441" t="str">
        <f t="shared" si="76"/>
        <v>$PROFIL C+ 350 2mm  PERFORAT$:12.33,</v>
      </c>
      <c r="D2441" t="s">
        <v>22928</v>
      </c>
      <c r="E2441" t="str">
        <f t="shared" si="77"/>
        <v>"profil c+ 350 2mm  perforat":12.33,</v>
      </c>
    </row>
    <row r="2442" spans="1:5">
      <c r="A2442" s="500" t="s">
        <v>3943</v>
      </c>
      <c r="B2442" s="500" t="s">
        <v>12971</v>
      </c>
      <c r="C2442" t="str">
        <f t="shared" si="76"/>
        <v>$PROFIL C+ 350 2.5mm  NEPERFORAT$:15.28,</v>
      </c>
      <c r="D2442" t="s">
        <v>22929</v>
      </c>
      <c r="E2442" t="str">
        <f t="shared" si="77"/>
        <v>"profil c+ 350 2.5mm  neperforat":15.28,</v>
      </c>
    </row>
    <row r="2443" spans="1:5">
      <c r="A2443" s="500" t="s">
        <v>3943</v>
      </c>
      <c r="B2443" s="500" t="s">
        <v>12973</v>
      </c>
      <c r="C2443" t="str">
        <f t="shared" si="76"/>
        <v>$PROFIL C+ 350 2.5mm  PERFORAT$:15.28,</v>
      </c>
      <c r="D2443" t="s">
        <v>22930</v>
      </c>
      <c r="E2443" t="str">
        <f t="shared" si="77"/>
        <v>"profil c+ 350 2.5mm  perforat":15.28,</v>
      </c>
    </row>
    <row r="2444" spans="1:5">
      <c r="A2444" s="500" t="s">
        <v>12975</v>
      </c>
      <c r="B2444" s="500" t="s">
        <v>12976</v>
      </c>
      <c r="C2444" t="str">
        <f t="shared" si="76"/>
        <v>$PROFIL C+ 350 3mm  NEPERFORAT$:18.15,</v>
      </c>
      <c r="D2444" t="s">
        <v>22931</v>
      </c>
      <c r="E2444" t="str">
        <f t="shared" si="77"/>
        <v>"profil c+ 350 3mm  neperforat":18.15,</v>
      </c>
    </row>
    <row r="2445" spans="1:5">
      <c r="A2445" s="500" t="s">
        <v>12975</v>
      </c>
      <c r="B2445" s="500" t="s">
        <v>12978</v>
      </c>
      <c r="C2445" t="str">
        <f t="shared" si="76"/>
        <v>$PROFIL C+ 350 3mm  PERFORAT$:18.15,</v>
      </c>
      <c r="D2445" t="s">
        <v>22932</v>
      </c>
      <c r="E2445" t="str">
        <f t="shared" si="77"/>
        <v>"profil c+ 350 3mm  perforat":18.15,</v>
      </c>
    </row>
    <row r="2446" spans="1:5">
      <c r="A2446" s="500" t="s">
        <v>12416</v>
      </c>
      <c r="B2446" s="500" t="s">
        <v>12980</v>
      </c>
      <c r="C2446" t="str">
        <f t="shared" si="76"/>
        <v>$PROFIL C+ 350 3.5mm  NEPERFORAT$:21.00,</v>
      </c>
      <c r="D2446" t="s">
        <v>22933</v>
      </c>
      <c r="E2446" t="str">
        <f t="shared" si="77"/>
        <v>"profil c+ 350 3.5mm  neperforat":21.00,</v>
      </c>
    </row>
    <row r="2447" spans="1:5">
      <c r="A2447" s="500" t="s">
        <v>12416</v>
      </c>
      <c r="B2447" s="500" t="s">
        <v>12982</v>
      </c>
      <c r="C2447" t="str">
        <f t="shared" si="76"/>
        <v>$PROFIL C+ 350 3.5mm  PERFORAT$:21.00,</v>
      </c>
      <c r="D2447" t="s">
        <v>22934</v>
      </c>
      <c r="E2447" t="str">
        <f t="shared" si="77"/>
        <v>"profil c+ 350 3.5mm  perforat":21.00,</v>
      </c>
    </row>
    <row r="2448" spans="1:5">
      <c r="A2448" s="500" t="s">
        <v>3733</v>
      </c>
      <c r="B2448" s="500" t="s">
        <v>12984</v>
      </c>
      <c r="C2448" t="str">
        <f t="shared" si="76"/>
        <v>$PROFIL C+ 400 1.5mm  NEPERFORAT$:10.09,</v>
      </c>
      <c r="D2448" t="s">
        <v>22935</v>
      </c>
      <c r="E2448" t="str">
        <f t="shared" si="77"/>
        <v>"profil c+ 400 1.5mm  neperforat":10.09,</v>
      </c>
    </row>
    <row r="2449" spans="1:5">
      <c r="A2449" s="500" t="s">
        <v>3733</v>
      </c>
      <c r="B2449" s="500" t="s">
        <v>12986</v>
      </c>
      <c r="C2449" t="str">
        <f t="shared" si="76"/>
        <v>$PROFIL C+ 400 1.5mm  PERFORAT$:10.09,</v>
      </c>
      <c r="D2449" t="s">
        <v>22936</v>
      </c>
      <c r="E2449" t="str">
        <f t="shared" si="77"/>
        <v>"profil c+ 400 1.5mm  perforat":10.09,</v>
      </c>
    </row>
    <row r="2450" spans="1:5">
      <c r="A2450" s="500" t="s">
        <v>12988</v>
      </c>
      <c r="B2450" s="500" t="s">
        <v>12989</v>
      </c>
      <c r="C2450" t="str">
        <f t="shared" si="76"/>
        <v>$PROFIL C+ 400 2mm  NEPERFORAT$:13.35,</v>
      </c>
      <c r="D2450" t="s">
        <v>22937</v>
      </c>
      <c r="E2450" t="str">
        <f t="shared" si="77"/>
        <v>"profil c+ 400 2mm  neperforat":13.35,</v>
      </c>
    </row>
    <row r="2451" spans="1:5">
      <c r="A2451" s="500" t="s">
        <v>12988</v>
      </c>
      <c r="B2451" s="500" t="s">
        <v>12991</v>
      </c>
      <c r="C2451" t="str">
        <f t="shared" si="76"/>
        <v>$PROFIL C+ 400 2mm  PERFORAT$:13.35,</v>
      </c>
      <c r="D2451" t="s">
        <v>22938</v>
      </c>
      <c r="E2451" t="str">
        <f t="shared" si="77"/>
        <v>"profil c+ 400 2mm  perforat":13.35,</v>
      </c>
    </row>
    <row r="2452" spans="1:5">
      <c r="A2452" s="500" t="s">
        <v>12993</v>
      </c>
      <c r="B2452" s="500" t="s">
        <v>12994</v>
      </c>
      <c r="C2452" t="str">
        <f t="shared" si="76"/>
        <v>$PROFIL C+ 400 2.5mm  NEPERFORAT$:16.56,</v>
      </c>
      <c r="D2452" t="s">
        <v>22939</v>
      </c>
      <c r="E2452" t="str">
        <f t="shared" si="77"/>
        <v>"profil c+ 400 2.5mm  neperforat":16.56,</v>
      </c>
    </row>
    <row r="2453" spans="1:5">
      <c r="A2453" s="500" t="s">
        <v>12993</v>
      </c>
      <c r="B2453" s="500" t="s">
        <v>12996</v>
      </c>
      <c r="C2453" t="str">
        <f t="shared" si="76"/>
        <v>$PROFIL C+ 400 2.5mm  PERFORAT$:16.56,</v>
      </c>
      <c r="D2453" t="s">
        <v>22940</v>
      </c>
      <c r="E2453" t="str">
        <f t="shared" si="77"/>
        <v>"profil c+ 400 2.5mm  perforat":16.56,</v>
      </c>
    </row>
    <row r="2454" spans="1:5">
      <c r="A2454" s="500" t="s">
        <v>12998</v>
      </c>
      <c r="B2454" s="500" t="s">
        <v>12999</v>
      </c>
      <c r="C2454" t="str">
        <f t="shared" si="76"/>
        <v>$PROFIL C+ 400 3mm  NEPERFORAT$:19.69,</v>
      </c>
      <c r="D2454" t="s">
        <v>22941</v>
      </c>
      <c r="E2454" t="str">
        <f t="shared" si="77"/>
        <v>"profil c+ 400 3mm  neperforat":19.69,</v>
      </c>
    </row>
    <row r="2455" spans="1:5">
      <c r="A2455" s="500" t="s">
        <v>12998</v>
      </c>
      <c r="B2455" s="500" t="s">
        <v>13001</v>
      </c>
      <c r="C2455" t="str">
        <f t="shared" si="76"/>
        <v>$PROFIL C+ 400 3mm  PERFORAT$:19.69,</v>
      </c>
      <c r="D2455" t="s">
        <v>22942</v>
      </c>
      <c r="E2455" t="str">
        <f t="shared" si="77"/>
        <v>"profil c+ 400 3mm  perforat":19.69,</v>
      </c>
    </row>
    <row r="2456" spans="1:5">
      <c r="A2456" s="500" t="s">
        <v>13003</v>
      </c>
      <c r="B2456" s="500" t="s">
        <v>13004</v>
      </c>
      <c r="C2456" t="str">
        <f t="shared" si="76"/>
        <v>$PROFIL C+ 400 3.5mm  NEPERFORAT$:22.79,</v>
      </c>
      <c r="D2456" t="s">
        <v>22943</v>
      </c>
      <c r="E2456" t="str">
        <f t="shared" si="77"/>
        <v>"profil c+ 400 3.5mm  neperforat":22.79,</v>
      </c>
    </row>
    <row r="2457" spans="1:5">
      <c r="A2457" s="500" t="s">
        <v>13003</v>
      </c>
      <c r="B2457" s="500" t="s">
        <v>13006</v>
      </c>
      <c r="C2457" t="str">
        <f t="shared" si="76"/>
        <v>$PROFIL C+ 400 3.5mm  PERFORAT$:22.79,</v>
      </c>
      <c r="D2457" t="s">
        <v>22944</v>
      </c>
      <c r="E2457" t="str">
        <f t="shared" si="77"/>
        <v>"profil c+ 400 3.5mm  perforat":22.79,</v>
      </c>
    </row>
    <row r="2458" spans="1:5">
      <c r="A2458" s="500" t="s">
        <v>3834</v>
      </c>
      <c r="B2458" s="500" t="s">
        <v>13008</v>
      </c>
      <c r="C2458" t="str">
        <f t="shared" si="76"/>
        <v>$PROFIL C 140 1.5mm STANDARD NEPERFORAT$:4.51,</v>
      </c>
      <c r="D2458" t="s">
        <v>22945</v>
      </c>
      <c r="E2458" t="str">
        <f t="shared" si="77"/>
        <v>"profil c 140 1.5mm standard neperforat":4.51,</v>
      </c>
    </row>
    <row r="2459" spans="1:5">
      <c r="A2459" s="500" t="s">
        <v>3834</v>
      </c>
      <c r="B2459" s="500" t="s">
        <v>13010</v>
      </c>
      <c r="C2459" t="str">
        <f t="shared" si="76"/>
        <v>$PROFIL C 140 1.5mm STANDARD PERFORAT$:4.51,</v>
      </c>
      <c r="D2459" t="s">
        <v>22946</v>
      </c>
      <c r="E2459" t="str">
        <f t="shared" si="77"/>
        <v>"profil c 140 1.5mm standard perforat":4.51,</v>
      </c>
    </row>
    <row r="2460" spans="1:5">
      <c r="A2460" s="500" t="s">
        <v>13012</v>
      </c>
      <c r="B2460" s="500" t="s">
        <v>13013</v>
      </c>
      <c r="C2460" t="str">
        <f t="shared" si="76"/>
        <v>$PROFIL C 140 2mm STANDARD NEPERFORAT$:5.95,</v>
      </c>
      <c r="D2460" t="s">
        <v>22947</v>
      </c>
      <c r="E2460" t="str">
        <f t="shared" si="77"/>
        <v>"profil c 140 2mm standard neperforat":5.95,</v>
      </c>
    </row>
    <row r="2461" spans="1:5">
      <c r="A2461" s="500" t="s">
        <v>13012</v>
      </c>
      <c r="B2461" s="500" t="s">
        <v>13015</v>
      </c>
      <c r="C2461" t="str">
        <f t="shared" si="76"/>
        <v>$PROFIL C 140 2mm STANDARD PERFORAT$:5.95,</v>
      </c>
      <c r="D2461" t="s">
        <v>22948</v>
      </c>
      <c r="E2461" t="str">
        <f t="shared" si="77"/>
        <v>"profil c 140 2mm standard perforat":5.95,</v>
      </c>
    </row>
    <row r="2462" spans="1:5">
      <c r="A2462" s="500" t="s">
        <v>12825</v>
      </c>
      <c r="B2462" s="500" t="s">
        <v>13017</v>
      </c>
      <c r="C2462" t="str">
        <f t="shared" si="76"/>
        <v>$PROFIL C 140 2.5mm STANDARD NEPERFORAT$:7.35,</v>
      </c>
      <c r="D2462" t="s">
        <v>22949</v>
      </c>
      <c r="E2462" t="str">
        <f t="shared" si="77"/>
        <v>"profil c 140 2.5mm standard neperforat":7.35,</v>
      </c>
    </row>
    <row r="2463" spans="1:5">
      <c r="A2463" s="500" t="s">
        <v>12825</v>
      </c>
      <c r="B2463" s="500" t="s">
        <v>13019</v>
      </c>
      <c r="C2463" t="str">
        <f t="shared" si="76"/>
        <v>$PROFIL C 140 2.5mm STANDARD PERFORAT$:7.35,</v>
      </c>
      <c r="D2463" t="s">
        <v>22950</v>
      </c>
      <c r="E2463" t="str">
        <f t="shared" si="77"/>
        <v>"profil c 140 2.5mm standard perforat":7.35,</v>
      </c>
    </row>
    <row r="2464" spans="1:5">
      <c r="A2464" s="500" t="s">
        <v>11842</v>
      </c>
      <c r="B2464" s="500" t="s">
        <v>13021</v>
      </c>
      <c r="C2464" t="str">
        <f t="shared" si="76"/>
        <v>$PROFIL C 140 3mm STANDARD NEPERFORAT$:8.72,</v>
      </c>
      <c r="D2464" t="s">
        <v>22951</v>
      </c>
      <c r="E2464" t="str">
        <f t="shared" si="77"/>
        <v>"profil c 140 3mm standard neperforat":8.72,</v>
      </c>
    </row>
    <row r="2465" spans="1:5">
      <c r="A2465" s="500" t="s">
        <v>11842</v>
      </c>
      <c r="B2465" s="500" t="s">
        <v>13023</v>
      </c>
      <c r="C2465" t="str">
        <f t="shared" si="76"/>
        <v>$PROFIL C 140 3mm STANDARD PERFORAT$:8.72,</v>
      </c>
      <c r="D2465" t="s">
        <v>22952</v>
      </c>
      <c r="E2465" t="str">
        <f t="shared" si="77"/>
        <v>"profil c 140 3mm standard perforat":8.72,</v>
      </c>
    </row>
    <row r="2466" spans="1:5">
      <c r="A2466" s="500" t="s">
        <v>11833</v>
      </c>
      <c r="B2466" s="500" t="s">
        <v>13025</v>
      </c>
      <c r="C2466" t="str">
        <f t="shared" si="76"/>
        <v>$PROFIL C 140 3.5mm STANDARD NEPERFORAT$:10.04,</v>
      </c>
      <c r="D2466" t="s">
        <v>22953</v>
      </c>
      <c r="E2466" t="str">
        <f t="shared" si="77"/>
        <v>"profil c 140 3.5mm standard neperforat":10.04,</v>
      </c>
    </row>
    <row r="2467" spans="1:5">
      <c r="A2467" s="500" t="s">
        <v>11833</v>
      </c>
      <c r="B2467" s="500" t="s">
        <v>13027</v>
      </c>
      <c r="C2467" t="str">
        <f t="shared" si="76"/>
        <v>$PROFIL C 140 3.5mm STANDARD PERFORAT$:10.04,</v>
      </c>
      <c r="D2467" t="s">
        <v>22954</v>
      </c>
      <c r="E2467" t="str">
        <f t="shared" si="77"/>
        <v>"profil c 140 3.5mm standard perforat":10.04,</v>
      </c>
    </row>
    <row r="2468" spans="1:5">
      <c r="A2468" s="500" t="s">
        <v>6924</v>
      </c>
      <c r="B2468" s="500" t="s">
        <v>13029</v>
      </c>
      <c r="C2468" t="str">
        <f t="shared" si="76"/>
        <v>$PROFIL C 150 1.5mm STANDARD NEPERFORAT$:4.67,</v>
      </c>
      <c r="D2468" t="s">
        <v>22955</v>
      </c>
      <c r="E2468" t="str">
        <f t="shared" si="77"/>
        <v>"profil c 150 1.5mm standard neperforat":4.67,</v>
      </c>
    </row>
    <row r="2469" spans="1:5">
      <c r="A2469" s="500" t="s">
        <v>6924</v>
      </c>
      <c r="B2469" s="500" t="s">
        <v>13031</v>
      </c>
      <c r="C2469" t="str">
        <f t="shared" si="76"/>
        <v>$PROFIL C 150 1.5mm STANDARD PERFORAT$:4.67,</v>
      </c>
      <c r="D2469" t="s">
        <v>22956</v>
      </c>
      <c r="E2469" t="str">
        <f t="shared" si="77"/>
        <v>"profil c 150 1.5mm standard perforat":4.67,</v>
      </c>
    </row>
    <row r="2470" spans="1:5">
      <c r="A2470" s="500" t="s">
        <v>13033</v>
      </c>
      <c r="B2470" s="500" t="s">
        <v>13034</v>
      </c>
      <c r="C2470" t="str">
        <f t="shared" si="76"/>
        <v>$PROFIL C 150 2mm STANDARD NEPERFORAT$:6.15,</v>
      </c>
      <c r="D2470" t="s">
        <v>22957</v>
      </c>
      <c r="E2470" t="str">
        <f t="shared" si="77"/>
        <v>"profil c 150 2mm standard neperforat":6.15,</v>
      </c>
    </row>
    <row r="2471" spans="1:5">
      <c r="A2471" s="500" t="s">
        <v>13033</v>
      </c>
      <c r="B2471" s="500" t="s">
        <v>13036</v>
      </c>
      <c r="C2471" t="str">
        <f t="shared" si="76"/>
        <v>$PROFIL C 150 2mm STANDARD PERFORAT$:6.15,</v>
      </c>
      <c r="D2471" t="s">
        <v>22958</v>
      </c>
      <c r="E2471" t="str">
        <f t="shared" si="77"/>
        <v>"profil c 150 2mm standard perforat":6.15,</v>
      </c>
    </row>
    <row r="2472" spans="1:5">
      <c r="A2472" s="500" t="s">
        <v>11851</v>
      </c>
      <c r="B2472" s="500" t="s">
        <v>13038</v>
      </c>
      <c r="C2472" t="str">
        <f t="shared" si="76"/>
        <v>$PROFIL C 150 2.5mm STANDARD NEPERFORAT$:7.61,</v>
      </c>
      <c r="D2472" t="s">
        <v>22959</v>
      </c>
      <c r="E2472" t="str">
        <f t="shared" si="77"/>
        <v>"profil c 150 2.5mm standard neperforat":7.61,</v>
      </c>
    </row>
    <row r="2473" spans="1:5">
      <c r="A2473" s="500" t="s">
        <v>11851</v>
      </c>
      <c r="B2473" s="500" t="s">
        <v>13040</v>
      </c>
      <c r="C2473" t="str">
        <f t="shared" si="76"/>
        <v>$PROFIL C 150 2.5mm STANDARD PERFORAT$:7.61,</v>
      </c>
      <c r="D2473" t="s">
        <v>22960</v>
      </c>
      <c r="E2473" t="str">
        <f t="shared" si="77"/>
        <v>"profil c 150 2.5mm standard perforat":7.61,</v>
      </c>
    </row>
    <row r="2474" spans="1:5">
      <c r="A2474" s="500" t="s">
        <v>11131</v>
      </c>
      <c r="B2474" s="500" t="s">
        <v>13042</v>
      </c>
      <c r="C2474" t="str">
        <f t="shared" si="76"/>
        <v>$PROFIL C 150 3mm STANDARD NEPERFORAT$:9.04,</v>
      </c>
      <c r="D2474" t="s">
        <v>22961</v>
      </c>
      <c r="E2474" t="str">
        <f t="shared" si="77"/>
        <v>"profil c 150 3mm standard neperforat":9.04,</v>
      </c>
    </row>
    <row r="2475" spans="1:5">
      <c r="A2475" s="500" t="s">
        <v>11131</v>
      </c>
      <c r="B2475" s="500" t="s">
        <v>13044</v>
      </c>
      <c r="C2475" t="str">
        <f t="shared" si="76"/>
        <v>$PROFIL C 150 3mm STANDARD PERFORAT$:9.04,</v>
      </c>
      <c r="D2475" t="s">
        <v>22962</v>
      </c>
      <c r="E2475" t="str">
        <f t="shared" si="77"/>
        <v>"profil c 150 3mm standard perforat":9.04,</v>
      </c>
    </row>
    <row r="2476" spans="1:5">
      <c r="A2476" s="500" t="s">
        <v>13046</v>
      </c>
      <c r="B2476" s="500" t="s">
        <v>13047</v>
      </c>
      <c r="C2476" t="str">
        <f t="shared" si="76"/>
        <v>$PROFIL C 150 3.5mm STANDARD NEPERFORAT$:10.40,</v>
      </c>
      <c r="D2476" t="s">
        <v>22963</v>
      </c>
      <c r="E2476" t="str">
        <f t="shared" si="77"/>
        <v>"profil c 150 3.5mm standard neperforat":10.40,</v>
      </c>
    </row>
    <row r="2477" spans="1:5">
      <c r="A2477" s="500" t="s">
        <v>13046</v>
      </c>
      <c r="B2477" s="500" t="s">
        <v>13049</v>
      </c>
      <c r="C2477" t="str">
        <f t="shared" si="76"/>
        <v>$PROFIL C 150 3.5mm STANDARD PERFORAT$:10.40,</v>
      </c>
      <c r="D2477" t="s">
        <v>22964</v>
      </c>
      <c r="E2477" t="str">
        <f t="shared" si="77"/>
        <v>"profil c 150 3.5mm standard perforat":10.40,</v>
      </c>
    </row>
    <row r="2478" spans="1:5">
      <c r="A2478" s="500" t="s">
        <v>11151</v>
      </c>
      <c r="B2478" s="500" t="s">
        <v>13051</v>
      </c>
      <c r="C2478" t="str">
        <f t="shared" si="76"/>
        <v>$PROFIL C 160 1.5mm STANDARD NEPERFORAT$:4.82,</v>
      </c>
      <c r="D2478" t="s">
        <v>22965</v>
      </c>
      <c r="E2478" t="str">
        <f t="shared" si="77"/>
        <v>"profil c 160 1.5mm standard neperforat":4.82,</v>
      </c>
    </row>
    <row r="2479" spans="1:5">
      <c r="A2479" s="500" t="s">
        <v>11151</v>
      </c>
      <c r="B2479" s="500" t="s">
        <v>13053</v>
      </c>
      <c r="C2479" t="str">
        <f t="shared" si="76"/>
        <v>$PROFIL C 160 1.5mm STANDARD PERFORAT$:4.82,</v>
      </c>
      <c r="D2479" t="s">
        <v>22966</v>
      </c>
      <c r="E2479" t="str">
        <f t="shared" si="77"/>
        <v>"profil c 160 1.5mm standard perforat":4.82,</v>
      </c>
    </row>
    <row r="2480" spans="1:5">
      <c r="A2480" s="500" t="s">
        <v>11162</v>
      </c>
      <c r="B2480" s="500" t="s">
        <v>13055</v>
      </c>
      <c r="C2480" t="str">
        <f t="shared" si="76"/>
        <v>$PROFIL C 160 2mm STANDARD NEPERFORAT$:6.36,</v>
      </c>
      <c r="D2480" t="s">
        <v>22967</v>
      </c>
      <c r="E2480" t="str">
        <f t="shared" si="77"/>
        <v>"profil c 160 2mm standard neperforat":6.36,</v>
      </c>
    </row>
    <row r="2481" spans="1:5">
      <c r="A2481" s="500" t="s">
        <v>11162</v>
      </c>
      <c r="B2481" s="500" t="s">
        <v>13057</v>
      </c>
      <c r="C2481" t="str">
        <f t="shared" si="76"/>
        <v>$PROFIL C 160 2mm STANDARD PERFORAT$:6.36,</v>
      </c>
      <c r="D2481" t="s">
        <v>22968</v>
      </c>
      <c r="E2481" t="str">
        <f t="shared" si="77"/>
        <v>"profil c 160 2mm standard perforat":6.36,</v>
      </c>
    </row>
    <row r="2482" spans="1:5">
      <c r="A2482" s="500" t="s">
        <v>11299</v>
      </c>
      <c r="B2482" s="500" t="s">
        <v>13059</v>
      </c>
      <c r="C2482" t="str">
        <f t="shared" si="76"/>
        <v>$PROFIL C 160 2.5mm STANDARD NEPERFORAT$:7.85,</v>
      </c>
      <c r="D2482" t="s">
        <v>22969</v>
      </c>
      <c r="E2482" t="str">
        <f t="shared" si="77"/>
        <v>"profil c 160 2.5mm standard neperforat":7.85,</v>
      </c>
    </row>
    <row r="2483" spans="1:5">
      <c r="A2483" s="500" t="s">
        <v>11299</v>
      </c>
      <c r="B2483" s="500" t="s">
        <v>13061</v>
      </c>
      <c r="C2483" t="str">
        <f t="shared" si="76"/>
        <v>$PROFIL C 160 2.5mm STANDARD PERFORAT$:7.85,</v>
      </c>
      <c r="D2483" t="s">
        <v>22970</v>
      </c>
      <c r="E2483" t="str">
        <f t="shared" si="77"/>
        <v>"profil c 160 2.5mm standard perforat":7.85,</v>
      </c>
    </row>
    <row r="2484" spans="1:5">
      <c r="A2484" s="500" t="s">
        <v>7109</v>
      </c>
      <c r="B2484" s="500" t="s">
        <v>13063</v>
      </c>
      <c r="C2484" t="str">
        <f t="shared" si="76"/>
        <v>$PROFIL C 160 3mm STANDARD NEPERFORAT$:9.33,</v>
      </c>
      <c r="D2484" t="s">
        <v>22971</v>
      </c>
      <c r="E2484" t="str">
        <f t="shared" si="77"/>
        <v>"profil c 160 3mm standard neperforat":9.33,</v>
      </c>
    </row>
    <row r="2485" spans="1:5">
      <c r="A2485" s="500" t="s">
        <v>7109</v>
      </c>
      <c r="B2485" s="500" t="s">
        <v>13065</v>
      </c>
      <c r="C2485" t="str">
        <f t="shared" si="76"/>
        <v>$PROFIL C 160 3mm STANDARD PERFORAT$:9.33,</v>
      </c>
      <c r="D2485" t="s">
        <v>22972</v>
      </c>
      <c r="E2485" t="str">
        <f t="shared" si="77"/>
        <v>"profil c 160 3mm standard perforat":9.33,</v>
      </c>
    </row>
    <row r="2486" spans="1:5">
      <c r="A2486" s="500" t="s">
        <v>12792</v>
      </c>
      <c r="B2486" s="500" t="s">
        <v>13067</v>
      </c>
      <c r="C2486" t="str">
        <f t="shared" si="76"/>
        <v>$PROFIL C 160 3.5mm STANDARD NEPERFORAT$:10.75,</v>
      </c>
      <c r="D2486" t="s">
        <v>22973</v>
      </c>
      <c r="E2486" t="str">
        <f t="shared" si="77"/>
        <v>"profil c 160 3.5mm standard neperforat":10.75,</v>
      </c>
    </row>
    <row r="2487" spans="1:5">
      <c r="A2487" s="500" t="s">
        <v>12792</v>
      </c>
      <c r="B2487" s="500" t="s">
        <v>13069</v>
      </c>
      <c r="C2487" t="str">
        <f t="shared" si="76"/>
        <v>$PROFIL C 160 3.5mm STANDARD PERFORAT$:10.75,</v>
      </c>
      <c r="D2487" t="s">
        <v>22974</v>
      </c>
      <c r="E2487" t="str">
        <f t="shared" si="77"/>
        <v>"profil c 160 3.5mm standard perforat":10.75,</v>
      </c>
    </row>
    <row r="2488" spans="1:5">
      <c r="A2488" s="500" t="s">
        <v>3921</v>
      </c>
      <c r="B2488" s="500" t="s">
        <v>13071</v>
      </c>
      <c r="C2488" t="str">
        <f t="shared" si="76"/>
        <v>$PROFIL C 180 1.5mm STANDARD NEPERFORAT$:5.12,</v>
      </c>
      <c r="D2488" t="s">
        <v>22975</v>
      </c>
      <c r="E2488" t="str">
        <f t="shared" si="77"/>
        <v>"profil c 180 1.5mm standard neperforat":5.12,</v>
      </c>
    </row>
    <row r="2489" spans="1:5">
      <c r="A2489" s="500" t="s">
        <v>3921</v>
      </c>
      <c r="B2489" s="500" t="s">
        <v>13073</v>
      </c>
      <c r="C2489" t="str">
        <f t="shared" si="76"/>
        <v>$PROFIL C 180 1.5mm STANDARD PERFORAT$:5.12,</v>
      </c>
      <c r="D2489" t="s">
        <v>22976</v>
      </c>
      <c r="E2489" t="str">
        <f t="shared" si="77"/>
        <v>"profil c 180 1.5mm standard perforat":5.12,</v>
      </c>
    </row>
    <row r="2490" spans="1:5">
      <c r="A2490" s="500" t="s">
        <v>3973</v>
      </c>
      <c r="B2490" s="500" t="s">
        <v>13075</v>
      </c>
      <c r="C2490" t="str">
        <f t="shared" si="76"/>
        <v>$PROFIL C 180 2mm STANDARD NEPERFORAT$:6.76,</v>
      </c>
      <c r="D2490" t="s">
        <v>22977</v>
      </c>
      <c r="E2490" t="str">
        <f t="shared" si="77"/>
        <v>"profil c 180 2mm standard neperforat":6.76,</v>
      </c>
    </row>
    <row r="2491" spans="1:5">
      <c r="A2491" s="500" t="s">
        <v>3973</v>
      </c>
      <c r="B2491" s="500" t="s">
        <v>13077</v>
      </c>
      <c r="C2491" t="str">
        <f t="shared" si="76"/>
        <v>$PROFIL C 180 2mm STANDARD PERFORAT$:6.76,</v>
      </c>
      <c r="D2491" t="s">
        <v>22978</v>
      </c>
      <c r="E2491" t="str">
        <f t="shared" si="77"/>
        <v>"profil c 180 2mm standard perforat":6.76,</v>
      </c>
    </row>
    <row r="2492" spans="1:5">
      <c r="A2492" s="500" t="s">
        <v>11307</v>
      </c>
      <c r="B2492" s="500" t="s">
        <v>13079</v>
      </c>
      <c r="C2492" t="str">
        <f t="shared" si="76"/>
        <v>$PROFIL C 180 2.5mm STANDARD NEPERFORAT$:8.37,</v>
      </c>
      <c r="D2492" t="s">
        <v>22979</v>
      </c>
      <c r="E2492" t="str">
        <f t="shared" si="77"/>
        <v>"profil c 180 2.5mm standard neperforat":8.37,</v>
      </c>
    </row>
    <row r="2493" spans="1:5">
      <c r="A2493" s="500" t="s">
        <v>11307</v>
      </c>
      <c r="B2493" s="500" t="s">
        <v>13081</v>
      </c>
      <c r="C2493" t="str">
        <f t="shared" si="76"/>
        <v>$PROFIL C 180 2.5mm STANDARD PERFORAT$:8.37,</v>
      </c>
      <c r="D2493" t="s">
        <v>22980</v>
      </c>
      <c r="E2493" t="str">
        <f t="shared" si="77"/>
        <v>"profil c 180 2.5mm standard perforat":8.37,</v>
      </c>
    </row>
    <row r="2494" spans="1:5">
      <c r="A2494" s="500" t="s">
        <v>13083</v>
      </c>
      <c r="B2494" s="500" t="s">
        <v>13084</v>
      </c>
      <c r="C2494" t="str">
        <f t="shared" si="76"/>
        <v>$PROFIL C 180 3mm STANDARD NEPERFORAT$:9.95,</v>
      </c>
      <c r="D2494" t="s">
        <v>22981</v>
      </c>
      <c r="E2494" t="str">
        <f t="shared" si="77"/>
        <v>"profil c 180 3mm standard neperforat":9.95,</v>
      </c>
    </row>
    <row r="2495" spans="1:5">
      <c r="A2495" s="500" t="s">
        <v>13083</v>
      </c>
      <c r="B2495" s="500" t="s">
        <v>13086</v>
      </c>
      <c r="C2495" t="str">
        <f t="shared" si="76"/>
        <v>$PROFIL C 180 3mm STANDARD PERFORAT$:9.95,</v>
      </c>
      <c r="D2495" t="s">
        <v>22982</v>
      </c>
      <c r="E2495" t="str">
        <f t="shared" si="77"/>
        <v>"profil c 180 3mm standard perforat":9.95,</v>
      </c>
    </row>
    <row r="2496" spans="1:5">
      <c r="A2496" s="500" t="s">
        <v>11088</v>
      </c>
      <c r="B2496" s="500" t="s">
        <v>13088</v>
      </c>
      <c r="C2496" t="str">
        <f t="shared" si="76"/>
        <v>$PROFIL C 180 3.5mm STANDARD NEPERFORAT$:11.47,</v>
      </c>
      <c r="D2496" t="s">
        <v>22983</v>
      </c>
      <c r="E2496" t="str">
        <f t="shared" si="77"/>
        <v>"profil c 180 3.5mm standard neperforat":11.47,</v>
      </c>
    </row>
    <row r="2497" spans="1:5">
      <c r="A2497" s="500" t="s">
        <v>11088</v>
      </c>
      <c r="B2497" s="500" t="s">
        <v>13090</v>
      </c>
      <c r="C2497" t="str">
        <f t="shared" si="76"/>
        <v>$PROFIL C 180 3.5mm STANDARD PERFORAT$:11.47,</v>
      </c>
      <c r="D2497" t="s">
        <v>22984</v>
      </c>
      <c r="E2497" t="str">
        <f t="shared" si="77"/>
        <v>"profil c 180 3.5mm standard perforat":11.47,</v>
      </c>
    </row>
    <row r="2498" spans="1:5">
      <c r="A2498" s="500" t="s">
        <v>11251</v>
      </c>
      <c r="B2498" s="500" t="s">
        <v>13092</v>
      </c>
      <c r="C2498" t="str">
        <f t="shared" ref="C2498:C2561" si="78">CONCATENATE("$",B2498,"$",":",A2498,",")</f>
        <v>$PROFIL C 200 1.5mm STANDARD NEPERFORAT$:5.68,</v>
      </c>
      <c r="D2498" t="s">
        <v>22985</v>
      </c>
      <c r="E2498" t="str">
        <f t="shared" ref="E2498:E2561" si="79">LOWER(D2498)</f>
        <v>"profil c 200 1.5mm standard neperforat":5.68,</v>
      </c>
    </row>
    <row r="2499" spans="1:5">
      <c r="A2499" s="500" t="s">
        <v>11251</v>
      </c>
      <c r="B2499" s="500" t="s">
        <v>13094</v>
      </c>
      <c r="C2499" t="str">
        <f t="shared" si="78"/>
        <v>$PROFIL C 200 1.5mm STANDARD PERFORAT$:5.68,</v>
      </c>
      <c r="D2499" t="s">
        <v>22986</v>
      </c>
      <c r="E2499" t="str">
        <f t="shared" si="79"/>
        <v>"profil c 200 1.5mm standard perforat":5.68,</v>
      </c>
    </row>
    <row r="2500" spans="1:5">
      <c r="A2500" s="500" t="s">
        <v>2886</v>
      </c>
      <c r="B2500" s="500" t="s">
        <v>13096</v>
      </c>
      <c r="C2500" t="str">
        <f t="shared" si="78"/>
        <v>$PROFIL C 200 2mm STANDARD NEPERFORAT$:7.50,</v>
      </c>
      <c r="D2500" t="s">
        <v>22987</v>
      </c>
      <c r="E2500" t="str">
        <f t="shared" si="79"/>
        <v>"profil c 200 2mm standard neperforat":7.50,</v>
      </c>
    </row>
    <row r="2501" spans="1:5">
      <c r="A2501" s="500" t="s">
        <v>2886</v>
      </c>
      <c r="B2501" s="500" t="s">
        <v>13098</v>
      </c>
      <c r="C2501" t="str">
        <f t="shared" si="78"/>
        <v>$PROFIL C 200 2mm STANDARD PERFORAT$:7.50,</v>
      </c>
      <c r="D2501" t="s">
        <v>22988</v>
      </c>
      <c r="E2501" t="str">
        <f t="shared" si="79"/>
        <v>"profil c 200 2mm standard perforat":7.50,</v>
      </c>
    </row>
    <row r="2502" spans="1:5">
      <c r="A2502" s="500" t="s">
        <v>13100</v>
      </c>
      <c r="B2502" s="500" t="s">
        <v>13101</v>
      </c>
      <c r="C2502" t="str">
        <f t="shared" si="78"/>
        <v>$PROFIL C 200 2.5mm STANDARD NEPERFORAT$:9.39,</v>
      </c>
      <c r="D2502" t="s">
        <v>22989</v>
      </c>
      <c r="E2502" t="str">
        <f t="shared" si="79"/>
        <v>"profil c 200 2.5mm standard neperforat":9.39,</v>
      </c>
    </row>
    <row r="2503" spans="1:5">
      <c r="A2503" s="500" t="s">
        <v>13100</v>
      </c>
      <c r="B2503" s="500" t="s">
        <v>13103</v>
      </c>
      <c r="C2503" t="str">
        <f t="shared" si="78"/>
        <v>$PROFIL C 200 2.5mm STANDARD PERFORAT$:9.39,</v>
      </c>
      <c r="D2503" t="s">
        <v>22990</v>
      </c>
      <c r="E2503" t="str">
        <f t="shared" si="79"/>
        <v>"profil c 200 2.5mm standard perforat":9.39,</v>
      </c>
    </row>
    <row r="2504" spans="1:5">
      <c r="A2504" s="500" t="s">
        <v>3935</v>
      </c>
      <c r="B2504" s="500" t="s">
        <v>13105</v>
      </c>
      <c r="C2504" t="str">
        <f t="shared" si="78"/>
        <v>$PROFIL C 200 3mm STANDARD NEPERFORAT$:11.18,</v>
      </c>
      <c r="D2504" t="s">
        <v>22991</v>
      </c>
      <c r="E2504" t="str">
        <f t="shared" si="79"/>
        <v>"profil c 200 3mm standard neperforat":11.18,</v>
      </c>
    </row>
    <row r="2505" spans="1:5">
      <c r="A2505" s="500" t="s">
        <v>3935</v>
      </c>
      <c r="B2505" s="500" t="s">
        <v>13107</v>
      </c>
      <c r="C2505" t="str">
        <f t="shared" si="78"/>
        <v>$PROFIL C 200 3mm STANDARD PERFORAT$:11.18,</v>
      </c>
      <c r="D2505" t="s">
        <v>22992</v>
      </c>
      <c r="E2505" t="str">
        <f t="shared" si="79"/>
        <v>"profil c 200 3mm standard perforat":11.18,</v>
      </c>
    </row>
    <row r="2506" spans="1:5">
      <c r="A2506" s="500" t="s">
        <v>3880</v>
      </c>
      <c r="B2506" s="500" t="s">
        <v>13109</v>
      </c>
      <c r="C2506" t="str">
        <f t="shared" si="78"/>
        <v>$PROFIL C 200 3.5mm STANDARD NEPERFORAT$:12.90,</v>
      </c>
      <c r="D2506" t="s">
        <v>22993</v>
      </c>
      <c r="E2506" t="str">
        <f t="shared" si="79"/>
        <v>"profil c 200 3.5mm standard neperforat":12.90,</v>
      </c>
    </row>
    <row r="2507" spans="1:5">
      <c r="A2507" s="500" t="s">
        <v>3880</v>
      </c>
      <c r="B2507" s="500" t="s">
        <v>13111</v>
      </c>
      <c r="C2507" t="str">
        <f t="shared" si="78"/>
        <v>$PROFIL C 200 3.5mm STANDARD PERFORAT$:12.90,</v>
      </c>
      <c r="D2507" t="s">
        <v>22994</v>
      </c>
      <c r="E2507" t="str">
        <f t="shared" si="79"/>
        <v>"profil c 200 3.5mm standard perforat":12.90,</v>
      </c>
    </row>
    <row r="2508" spans="1:5">
      <c r="A2508" s="500" t="s">
        <v>13113</v>
      </c>
      <c r="B2508" s="500" t="s">
        <v>13114</v>
      </c>
      <c r="C2508" t="str">
        <f t="shared" si="78"/>
        <v>$PROFIL C 250 1.5mm STANDARD NEPERFORAT$:6.45,</v>
      </c>
      <c r="D2508" t="s">
        <v>22995</v>
      </c>
      <c r="E2508" t="str">
        <f t="shared" si="79"/>
        <v>"profil c 250 1.5mm standard neperforat":6.45,</v>
      </c>
    </row>
    <row r="2509" spans="1:5">
      <c r="A2509" s="500" t="s">
        <v>13113</v>
      </c>
      <c r="B2509" s="500" t="s">
        <v>13116</v>
      </c>
      <c r="C2509" t="str">
        <f t="shared" si="78"/>
        <v>$PROFIL C 250 1.5mm STANDARD PERFORAT$:6.45,</v>
      </c>
      <c r="D2509" t="s">
        <v>22996</v>
      </c>
      <c r="E2509" t="str">
        <f t="shared" si="79"/>
        <v>"profil c 250 1.5mm standard perforat":6.45,</v>
      </c>
    </row>
    <row r="2510" spans="1:5">
      <c r="A2510" s="500" t="s">
        <v>11827</v>
      </c>
      <c r="B2510" s="500" t="s">
        <v>13118</v>
      </c>
      <c r="C2510" t="str">
        <f t="shared" si="78"/>
        <v>$PROFIL C 250 2mm STANDARD NEPERFORAT$:8.52,</v>
      </c>
      <c r="D2510" t="s">
        <v>22997</v>
      </c>
      <c r="E2510" t="str">
        <f t="shared" si="79"/>
        <v>"profil c 250 2mm standard neperforat":8.52,</v>
      </c>
    </row>
    <row r="2511" spans="1:5">
      <c r="A2511" s="500" t="s">
        <v>11827</v>
      </c>
      <c r="B2511" s="500" t="s">
        <v>13120</v>
      </c>
      <c r="C2511" t="str">
        <f t="shared" si="78"/>
        <v>$PROFIL C 250 2mm STANDARD PERFORAT$:8.52,</v>
      </c>
      <c r="D2511" t="s">
        <v>22998</v>
      </c>
      <c r="E2511" t="str">
        <f t="shared" si="79"/>
        <v>"profil c 250 2mm standard perforat":8.52,</v>
      </c>
    </row>
    <row r="2512" spans="1:5">
      <c r="A2512" s="500" t="s">
        <v>13122</v>
      </c>
      <c r="B2512" s="500" t="s">
        <v>13123</v>
      </c>
      <c r="C2512" t="str">
        <f t="shared" si="78"/>
        <v>$PROFIL C 250 2.5mm STANDARD NEPERFORAT$:10.66,</v>
      </c>
      <c r="D2512" t="s">
        <v>22999</v>
      </c>
      <c r="E2512" t="str">
        <f t="shared" si="79"/>
        <v>"profil c 250 2.5mm standard neperforat":10.66,</v>
      </c>
    </row>
    <row r="2513" spans="1:5">
      <c r="A2513" s="500" t="s">
        <v>13122</v>
      </c>
      <c r="B2513" s="500" t="s">
        <v>13125</v>
      </c>
      <c r="C2513" t="str">
        <f t="shared" si="78"/>
        <v>$PROFIL C 250 2.5mm STANDARD PERFORAT$:10.66,</v>
      </c>
      <c r="D2513" t="s">
        <v>23000</v>
      </c>
      <c r="E2513" t="str">
        <f t="shared" si="79"/>
        <v>"profil c 250 2.5mm standard perforat":10.66,</v>
      </c>
    </row>
    <row r="2514" spans="1:5">
      <c r="A2514" s="500" t="s">
        <v>3865</v>
      </c>
      <c r="B2514" s="500" t="s">
        <v>13127</v>
      </c>
      <c r="C2514" t="str">
        <f t="shared" si="78"/>
        <v>$PROFIL C 250 3mm STANDARD NEPERFORAT$:12.70,</v>
      </c>
      <c r="D2514" t="s">
        <v>23001</v>
      </c>
      <c r="E2514" t="str">
        <f t="shared" si="79"/>
        <v>"profil c 250 3mm standard neperforat":12.70,</v>
      </c>
    </row>
    <row r="2515" spans="1:5">
      <c r="A2515" s="500" t="s">
        <v>3865</v>
      </c>
      <c r="B2515" s="500" t="s">
        <v>13129</v>
      </c>
      <c r="C2515" t="str">
        <f t="shared" si="78"/>
        <v>$PROFIL C 250 3mm STANDARD PERFORAT$:12.70,</v>
      </c>
      <c r="D2515" t="s">
        <v>23002</v>
      </c>
      <c r="E2515" t="str">
        <f t="shared" si="79"/>
        <v>"profil c 250 3mm standard perforat":12.70,</v>
      </c>
    </row>
    <row r="2516" spans="1:5">
      <c r="A2516" s="500" t="s">
        <v>13131</v>
      </c>
      <c r="B2516" s="500" t="s">
        <v>13132</v>
      </c>
      <c r="C2516" t="str">
        <f t="shared" si="78"/>
        <v>$PROFIL C 250 3.5mm STANDARD NEPERFORAT$:14.68,</v>
      </c>
      <c r="D2516" t="s">
        <v>23003</v>
      </c>
      <c r="E2516" t="str">
        <f t="shared" si="79"/>
        <v>"profil c 250 3.5mm standard neperforat":14.68,</v>
      </c>
    </row>
    <row r="2517" spans="1:5">
      <c r="A2517" s="500" t="s">
        <v>13131</v>
      </c>
      <c r="B2517" s="500" t="s">
        <v>13134</v>
      </c>
      <c r="C2517" t="str">
        <f t="shared" si="78"/>
        <v>$PROFIL C 250 3.5mm STANDARD PERFORAT$:14.68,</v>
      </c>
      <c r="D2517" t="s">
        <v>23004</v>
      </c>
      <c r="E2517" t="str">
        <f t="shared" si="79"/>
        <v>"profil c 250 3.5mm standard perforat":14.68,</v>
      </c>
    </row>
    <row r="2518" spans="1:5">
      <c r="A2518" s="500" t="s">
        <v>13136</v>
      </c>
      <c r="B2518" s="500" t="s">
        <v>13137</v>
      </c>
      <c r="C2518" t="str">
        <f t="shared" si="78"/>
        <v>$PROFIL C 300 2mm STANDARD NEPERFORAT$:10.19,</v>
      </c>
      <c r="D2518" t="s">
        <v>23005</v>
      </c>
      <c r="E2518" t="str">
        <f t="shared" si="79"/>
        <v>"profil c 300 2mm standard neperforat":10.19,</v>
      </c>
    </row>
    <row r="2519" spans="1:5">
      <c r="A2519" s="500" t="s">
        <v>13136</v>
      </c>
      <c r="B2519" s="500" t="s">
        <v>13139</v>
      </c>
      <c r="C2519" t="str">
        <f t="shared" si="78"/>
        <v>$PROFIL C 300 2mm STANDARD PERFORAT$:10.19,</v>
      </c>
      <c r="D2519" t="s">
        <v>23006</v>
      </c>
      <c r="E2519" t="str">
        <f t="shared" si="79"/>
        <v>"profil c 300 2mm standard perforat":10.19,</v>
      </c>
    </row>
    <row r="2520" spans="1:5">
      <c r="A2520" s="500" t="s">
        <v>13141</v>
      </c>
      <c r="B2520" s="500" t="s">
        <v>13142</v>
      </c>
      <c r="C2520" t="str">
        <f t="shared" si="78"/>
        <v>$PROFIL C 300 2.5mm STANDARD NEPERFORAT$:12.65,</v>
      </c>
      <c r="D2520" t="s">
        <v>23007</v>
      </c>
      <c r="E2520" t="str">
        <f t="shared" si="79"/>
        <v>"profil c 300 2.5mm standard neperforat":12.65,</v>
      </c>
    </row>
    <row r="2521" spans="1:5">
      <c r="A2521" s="500" t="s">
        <v>13141</v>
      </c>
      <c r="B2521" s="500" t="s">
        <v>13144</v>
      </c>
      <c r="C2521" t="str">
        <f t="shared" si="78"/>
        <v>$PROFIL C 300 2.5mm STANDARD PERFORAT$:12.65,</v>
      </c>
      <c r="D2521" t="s">
        <v>23008</v>
      </c>
      <c r="E2521" t="str">
        <f t="shared" si="79"/>
        <v>"profil c 300 2.5mm standard perforat":12.65,</v>
      </c>
    </row>
    <row r="2522" spans="1:5">
      <c r="A2522" s="500" t="s">
        <v>13146</v>
      </c>
      <c r="B2522" s="500" t="s">
        <v>13147</v>
      </c>
      <c r="C2522" t="str">
        <f t="shared" si="78"/>
        <v>$PROFIL C 300 3mm STANDARD NEPERFORAT$:15.21,</v>
      </c>
      <c r="D2522" t="s">
        <v>23009</v>
      </c>
      <c r="E2522" t="str">
        <f t="shared" si="79"/>
        <v>"profil c 300 3mm standard neperforat":15.21,</v>
      </c>
    </row>
    <row r="2523" spans="1:5">
      <c r="A2523" s="500" t="s">
        <v>13146</v>
      </c>
      <c r="B2523" s="500" t="s">
        <v>13149</v>
      </c>
      <c r="C2523" t="str">
        <f t="shared" si="78"/>
        <v>$PROFIL C 300 3mm STANDARD PERFORAT$:15.21,</v>
      </c>
      <c r="D2523" t="s">
        <v>23010</v>
      </c>
      <c r="E2523" t="str">
        <f t="shared" si="79"/>
        <v>"profil c 300 3mm standard perforat":15.21,</v>
      </c>
    </row>
    <row r="2524" spans="1:5">
      <c r="A2524" s="500" t="s">
        <v>13151</v>
      </c>
      <c r="B2524" s="500" t="s">
        <v>13152</v>
      </c>
      <c r="C2524" t="str">
        <f t="shared" si="78"/>
        <v>$PROFIL C 300 3.5mm STANDARD NEPERFORAT$:17.62,</v>
      </c>
      <c r="D2524" t="s">
        <v>23011</v>
      </c>
      <c r="E2524" t="str">
        <f t="shared" si="79"/>
        <v>"profil c 300 3.5mm standard neperforat":17.62,</v>
      </c>
    </row>
    <row r="2525" spans="1:5">
      <c r="A2525" s="500" t="s">
        <v>13151</v>
      </c>
      <c r="B2525" s="500" t="s">
        <v>13154</v>
      </c>
      <c r="C2525" t="str">
        <f t="shared" si="78"/>
        <v>$PROFIL C 300 3.5mm STANDARD PERFORAT$:17.62,</v>
      </c>
      <c r="D2525" t="s">
        <v>23012</v>
      </c>
      <c r="E2525" t="str">
        <f t="shared" si="79"/>
        <v>"profil c 300 3.5mm standard perforat":17.62,</v>
      </c>
    </row>
    <row r="2526" spans="1:5">
      <c r="A2526" s="500" t="s">
        <v>12908</v>
      </c>
      <c r="B2526" s="500" t="s">
        <v>13156</v>
      </c>
      <c r="C2526" t="str">
        <f t="shared" si="78"/>
        <v>$PROFIL C 350 2mm STANDARD NEPERFORAT$:11.73,</v>
      </c>
      <c r="D2526" t="s">
        <v>23013</v>
      </c>
      <c r="E2526" t="str">
        <f t="shared" si="79"/>
        <v>"profil c 350 2mm standard neperforat":11.73,</v>
      </c>
    </row>
    <row r="2527" spans="1:5">
      <c r="A2527" s="500" t="s">
        <v>12908</v>
      </c>
      <c r="B2527" s="500" t="s">
        <v>13158</v>
      </c>
      <c r="C2527" t="str">
        <f t="shared" si="78"/>
        <v>$PROFIL C 350 2mm STANDARD PERFORAT$:11.73,</v>
      </c>
      <c r="D2527" t="s">
        <v>23014</v>
      </c>
      <c r="E2527" t="str">
        <f t="shared" si="79"/>
        <v>"profil c 350 2mm standard perforat":11.73,</v>
      </c>
    </row>
    <row r="2528" spans="1:5">
      <c r="A2528" s="500" t="s">
        <v>13160</v>
      </c>
      <c r="B2528" s="500" t="s">
        <v>13161</v>
      </c>
      <c r="C2528" t="str">
        <f t="shared" si="78"/>
        <v>$PROFIL C 350 2.5mm STANDARD NEPERFORAT$:14.63,</v>
      </c>
      <c r="D2528" t="s">
        <v>23015</v>
      </c>
      <c r="E2528" t="str">
        <f t="shared" si="79"/>
        <v>"profil c 350 2.5mm standard neperforat":14.63,</v>
      </c>
    </row>
    <row r="2529" spans="1:5">
      <c r="A2529" s="500" t="s">
        <v>13160</v>
      </c>
      <c r="B2529" s="500" t="s">
        <v>13163</v>
      </c>
      <c r="C2529" t="str">
        <f t="shared" si="78"/>
        <v>$PROFIL C 350 2.5mm STANDARD PERFORAT$:14.63,</v>
      </c>
      <c r="D2529" t="s">
        <v>23016</v>
      </c>
      <c r="E2529" t="str">
        <f t="shared" si="79"/>
        <v>"profil c 350 2.5mm standard perforat":14.63,</v>
      </c>
    </row>
    <row r="2530" spans="1:5">
      <c r="A2530" s="500" t="s">
        <v>13165</v>
      </c>
      <c r="B2530" s="500" t="s">
        <v>13166</v>
      </c>
      <c r="C2530" t="str">
        <f t="shared" si="78"/>
        <v>$PROFIL C 350 3mm STANDARD NEPERFORAT$:17.51,</v>
      </c>
      <c r="D2530" t="s">
        <v>23017</v>
      </c>
      <c r="E2530" t="str">
        <f t="shared" si="79"/>
        <v>"profil c 350 3mm standard neperforat":17.51,</v>
      </c>
    </row>
    <row r="2531" spans="1:5">
      <c r="A2531" s="500" t="s">
        <v>13165</v>
      </c>
      <c r="B2531" s="500" t="s">
        <v>13168</v>
      </c>
      <c r="C2531" t="str">
        <f t="shared" si="78"/>
        <v>$PROFIL C 350 3mm STANDARD PERFORAT$:17.51,</v>
      </c>
      <c r="D2531" t="s">
        <v>23018</v>
      </c>
      <c r="E2531" t="str">
        <f t="shared" si="79"/>
        <v>"profil c 350 3mm standard perforat":17.51,</v>
      </c>
    </row>
    <row r="2532" spans="1:5">
      <c r="A2532" s="500" t="s">
        <v>13170</v>
      </c>
      <c r="B2532" s="500" t="s">
        <v>13171</v>
      </c>
      <c r="C2532" t="str">
        <f t="shared" si="78"/>
        <v>$PROFIL C 350 3.5mm STANDARD NEPERFORAT$:20.36,</v>
      </c>
      <c r="D2532" t="s">
        <v>23019</v>
      </c>
      <c r="E2532" t="str">
        <f t="shared" si="79"/>
        <v>"profil c 350 3.5mm standard neperforat":20.36,</v>
      </c>
    </row>
    <row r="2533" spans="1:5">
      <c r="A2533" s="500" t="s">
        <v>13170</v>
      </c>
      <c r="B2533" s="500" t="s">
        <v>13173</v>
      </c>
      <c r="C2533" t="str">
        <f t="shared" si="78"/>
        <v>$PROFIL C 350 3.5mm STANDARD PERFORAT$:20.36,</v>
      </c>
      <c r="D2533" t="s">
        <v>23020</v>
      </c>
      <c r="E2533" t="str">
        <f t="shared" si="79"/>
        <v>"profil c 350 3.5mm standard perforat":20.36,</v>
      </c>
    </row>
    <row r="2534" spans="1:5">
      <c r="A2534" s="500" t="s">
        <v>13175</v>
      </c>
      <c r="B2534" s="500" t="s">
        <v>13176</v>
      </c>
      <c r="C2534" t="str">
        <f t="shared" si="78"/>
        <v>$PROFIL C 400 2mm STANDARD NEPERFORAT$:12.95,</v>
      </c>
      <c r="D2534" t="s">
        <v>23021</v>
      </c>
      <c r="E2534" t="str">
        <f t="shared" si="79"/>
        <v>"profil c 400 2mm standard neperforat":12.95,</v>
      </c>
    </row>
    <row r="2535" spans="1:5">
      <c r="A2535" s="500" t="s">
        <v>13175</v>
      </c>
      <c r="B2535" s="500" t="s">
        <v>13178</v>
      </c>
      <c r="C2535" t="str">
        <f t="shared" si="78"/>
        <v>$PROFIL C 400 2mm STANDARD PERFORAT$:12.95,</v>
      </c>
      <c r="D2535" t="s">
        <v>23022</v>
      </c>
      <c r="E2535" t="str">
        <f t="shared" si="79"/>
        <v>"profil c 400 2mm standard perforat":12.95,</v>
      </c>
    </row>
    <row r="2536" spans="1:5">
      <c r="A2536" s="500" t="s">
        <v>13180</v>
      </c>
      <c r="B2536" s="500" t="s">
        <v>13181</v>
      </c>
      <c r="C2536" t="str">
        <f t="shared" si="78"/>
        <v>$PROFIL C 400 2.5mm STANDARD NEPERFORAT$:16.09,</v>
      </c>
      <c r="D2536" t="s">
        <v>23023</v>
      </c>
      <c r="E2536" t="str">
        <f t="shared" si="79"/>
        <v>"profil c 400 2.5mm standard neperforat":16.09,</v>
      </c>
    </row>
    <row r="2537" spans="1:5">
      <c r="A2537" s="500" t="s">
        <v>13180</v>
      </c>
      <c r="B2537" s="500" t="s">
        <v>13183</v>
      </c>
      <c r="C2537" t="str">
        <f t="shared" si="78"/>
        <v>$PROFIL C 400 2.5mm STANDARD PERFORAT$:16.09,</v>
      </c>
      <c r="D2537" t="s">
        <v>23024</v>
      </c>
      <c r="E2537" t="str">
        <f t="shared" si="79"/>
        <v>"profil c 400 2.5mm standard perforat":16.09,</v>
      </c>
    </row>
    <row r="2538" spans="1:5">
      <c r="A2538" s="500" t="s">
        <v>13185</v>
      </c>
      <c r="B2538" s="500" t="s">
        <v>13186</v>
      </c>
      <c r="C2538" t="str">
        <f t="shared" si="78"/>
        <v>$PROFIL C 400 3mm STANDARD NEPERFORAT$:19.23,</v>
      </c>
      <c r="D2538" t="s">
        <v>23025</v>
      </c>
      <c r="E2538" t="str">
        <f t="shared" si="79"/>
        <v>"profil c 400 3mm standard neperforat":19.23,</v>
      </c>
    </row>
    <row r="2539" spans="1:5">
      <c r="A2539" s="500" t="s">
        <v>13185</v>
      </c>
      <c r="B2539" s="500" t="s">
        <v>13188</v>
      </c>
      <c r="C2539" t="str">
        <f t="shared" si="78"/>
        <v>$PROFIL C 400 3mm STANDARD PERFORAT$:19.23,</v>
      </c>
      <c r="D2539" t="s">
        <v>23026</v>
      </c>
      <c r="E2539" t="str">
        <f t="shared" si="79"/>
        <v>"profil c 400 3mm standard perforat":19.23,</v>
      </c>
    </row>
    <row r="2540" spans="1:5">
      <c r="A2540" s="500" t="s">
        <v>13190</v>
      </c>
      <c r="B2540" s="500" t="s">
        <v>13191</v>
      </c>
      <c r="C2540" t="str">
        <f t="shared" si="78"/>
        <v>$PROFIL C 400 3.5mm STANDARD NEPERFORAT$:22.28,</v>
      </c>
      <c r="D2540" t="s">
        <v>23027</v>
      </c>
      <c r="E2540" t="str">
        <f t="shared" si="79"/>
        <v>"profil c 400 3.5mm standard neperforat":22.28,</v>
      </c>
    </row>
    <row r="2541" spans="1:5">
      <c r="A2541" s="500" t="s">
        <v>13190</v>
      </c>
      <c r="B2541" s="500" t="s">
        <v>13193</v>
      </c>
      <c r="C2541" t="str">
        <f t="shared" si="78"/>
        <v>$PROFIL C 400 3.5mm STANDARD PERFORAT$:22.28,</v>
      </c>
      <c r="D2541" t="s">
        <v>23028</v>
      </c>
      <c r="E2541" t="str">
        <f t="shared" si="79"/>
        <v>"profil c 400 3.5mm standard perforat":22.28,</v>
      </c>
    </row>
    <row r="2542" spans="1:5">
      <c r="A2542" s="500" t="s">
        <v>7078</v>
      </c>
      <c r="B2542" s="500" t="s">
        <v>6026</v>
      </c>
      <c r="C2542" t="str">
        <f t="shared" si="78"/>
        <v>$DERIVATIE EVACUARE LUCIOS 90$:12.00,</v>
      </c>
      <c r="D2542" t="s">
        <v>23029</v>
      </c>
      <c r="E2542" t="str">
        <f t="shared" si="79"/>
        <v>"derivatie evacuare lucios 90":12.00,</v>
      </c>
    </row>
    <row r="2543" spans="1:5">
      <c r="A2543" s="500" t="s">
        <v>7003</v>
      </c>
      <c r="B2543" s="500" t="s">
        <v>6027</v>
      </c>
      <c r="C2543" t="str">
        <f t="shared" si="78"/>
        <v>$DERIVATIE EVACUARE LUCIOS 100$:12.50,</v>
      </c>
      <c r="D2543" t="s">
        <v>23030</v>
      </c>
      <c r="E2543" t="str">
        <f t="shared" si="79"/>
        <v>"derivatie evacuare lucios 100":12.50,</v>
      </c>
    </row>
    <row r="2544" spans="1:5">
      <c r="A2544" s="500" t="s">
        <v>7078</v>
      </c>
      <c r="B2544" s="500" t="s">
        <v>6028</v>
      </c>
      <c r="C2544" t="str">
        <f t="shared" si="78"/>
        <v>$DERIVATIE EVACUARE MAT 090$:12.00,</v>
      </c>
      <c r="D2544" t="s">
        <v>23031</v>
      </c>
      <c r="E2544" t="str">
        <f t="shared" si="79"/>
        <v>"derivatie evacuare mat 090":12.00,</v>
      </c>
    </row>
    <row r="2545" spans="1:5">
      <c r="A2545" s="500" t="s">
        <v>7003</v>
      </c>
      <c r="B2545" s="500" t="s">
        <v>6029</v>
      </c>
      <c r="C2545" t="str">
        <f t="shared" si="78"/>
        <v>$DERIVATIE EVACUARE MAT 100$:12.50,</v>
      </c>
      <c r="D2545" t="s">
        <v>23032</v>
      </c>
      <c r="E2545" t="str">
        <f t="shared" si="79"/>
        <v>"derivatie evacuare mat 100":12.50,</v>
      </c>
    </row>
    <row r="2546" spans="1:5">
      <c r="A2546" s="500" t="s">
        <v>11621</v>
      </c>
      <c r="B2546" s="500" t="s">
        <v>6030</v>
      </c>
      <c r="C2546" t="str">
        <f t="shared" si="78"/>
        <v>$DERIVATIE EVACUARE MAGNELIS 090$:10.20,</v>
      </c>
      <c r="D2546" t="s">
        <v>23033</v>
      </c>
      <c r="E2546" t="str">
        <f t="shared" si="79"/>
        <v>"derivatie evacuare magnelis 090":10.20,</v>
      </c>
    </row>
    <row r="2547" spans="1:5">
      <c r="A2547" s="500" t="s">
        <v>6983</v>
      </c>
      <c r="B2547" s="500" t="s">
        <v>6031</v>
      </c>
      <c r="C2547" t="str">
        <f t="shared" si="78"/>
        <v>$DERIVATIE EVACUARE MAGNELIS 100$:10.63,</v>
      </c>
      <c r="D2547" t="s">
        <v>23034</v>
      </c>
      <c r="E2547" t="str">
        <f t="shared" si="79"/>
        <v>"derivatie evacuare magnelis 100":10.63,</v>
      </c>
    </row>
    <row r="2548" spans="1:5">
      <c r="A2548" s="500" t="s">
        <v>11622</v>
      </c>
      <c r="B2548" s="500" t="s">
        <v>6032</v>
      </c>
      <c r="C2548" t="str">
        <f t="shared" si="78"/>
        <v>$Rame Fakro EHV-A D01 55*78$:90.00,</v>
      </c>
      <c r="D2548" t="s">
        <v>23035</v>
      </c>
      <c r="E2548" t="str">
        <f t="shared" si="79"/>
        <v>"rame fakro ehv-a d01 55*78":90.00,</v>
      </c>
    </row>
    <row r="2549" spans="1:5">
      <c r="A2549" s="500" t="s">
        <v>3783</v>
      </c>
      <c r="B2549" s="500" t="s">
        <v>6033</v>
      </c>
      <c r="C2549" t="str">
        <f t="shared" si="78"/>
        <v>$Rame Fakro EHV-A D02 55*98$:96.00,</v>
      </c>
      <c r="D2549" t="s">
        <v>23036</v>
      </c>
      <c r="E2549" t="str">
        <f t="shared" si="79"/>
        <v>"rame fakro ehv-a d02 55*98":96.00,</v>
      </c>
    </row>
    <row r="2550" spans="1:5">
      <c r="A2550" s="500" t="s">
        <v>11623</v>
      </c>
      <c r="B2550" s="500" t="s">
        <v>6034</v>
      </c>
      <c r="C2550" t="str">
        <f t="shared" si="78"/>
        <v>$Rame Fakro EHV-A D03 66*98$:102.00,</v>
      </c>
      <c r="D2550" t="s">
        <v>23037</v>
      </c>
      <c r="E2550" t="str">
        <f t="shared" si="79"/>
        <v>"rame fakro ehv-a d03 66*98":102.00,</v>
      </c>
    </row>
    <row r="2551" spans="1:5">
      <c r="A2551" s="500" t="s">
        <v>11624</v>
      </c>
      <c r="B2551" s="500" t="s">
        <v>6035</v>
      </c>
      <c r="C2551" t="str">
        <f t="shared" si="78"/>
        <v>$Rame Fakro EHV-A D04 66*118$:104.00,</v>
      </c>
      <c r="D2551" t="s">
        <v>23038</v>
      </c>
      <c r="E2551" t="str">
        <f t="shared" si="79"/>
        <v>"rame fakro ehv-a d04 66*118":104.00,</v>
      </c>
    </row>
    <row r="2552" spans="1:5">
      <c r="A2552" s="500" t="s">
        <v>11624</v>
      </c>
      <c r="B2552" s="500" t="s">
        <v>6036</v>
      </c>
      <c r="C2552" t="str">
        <f t="shared" si="78"/>
        <v>$Rame Fakro EHV-A D05 78*98$:104.00,</v>
      </c>
      <c r="D2552" t="s">
        <v>23039</v>
      </c>
      <c r="E2552" t="str">
        <f t="shared" si="79"/>
        <v>"rame fakro ehv-a d05 78*98":104.00,</v>
      </c>
    </row>
    <row r="2553" spans="1:5">
      <c r="A2553" s="500" t="s">
        <v>11625</v>
      </c>
      <c r="B2553" s="500" t="s">
        <v>6037</v>
      </c>
      <c r="C2553" t="str">
        <f t="shared" si="78"/>
        <v>$Rame Fakro EHV-A D06 78*118$:106.00,</v>
      </c>
      <c r="D2553" t="s">
        <v>23040</v>
      </c>
      <c r="E2553" t="str">
        <f t="shared" si="79"/>
        <v>"rame fakro ehv-a d06 78*118":106.00,</v>
      </c>
    </row>
    <row r="2554" spans="1:5">
      <c r="A2554" s="500" t="s">
        <v>11626</v>
      </c>
      <c r="B2554" s="500" t="s">
        <v>6038</v>
      </c>
      <c r="C2554" t="str">
        <f t="shared" si="78"/>
        <v>$Rame Fakro EHV-A D07 78*140$:110.00,</v>
      </c>
      <c r="D2554" t="s">
        <v>23041</v>
      </c>
      <c r="E2554" t="str">
        <f t="shared" si="79"/>
        <v>"rame fakro ehv-a d07 78*140":110.00,</v>
      </c>
    </row>
    <row r="2555" spans="1:5">
      <c r="A2555" s="500" t="s">
        <v>7113</v>
      </c>
      <c r="B2555" s="500" t="s">
        <v>6039</v>
      </c>
      <c r="C2555" t="str">
        <f t="shared" si="78"/>
        <v>$Rame Fakro EHV-A D08 94*118$:117.00,</v>
      </c>
      <c r="D2555" t="s">
        <v>23042</v>
      </c>
      <c r="E2555" t="str">
        <f t="shared" si="79"/>
        <v>"rame fakro ehv-a d08 94*118":117.00,</v>
      </c>
    </row>
    <row r="2556" spans="1:5">
      <c r="A2556" s="500" t="s">
        <v>3797</v>
      </c>
      <c r="B2556" s="500" t="s">
        <v>6040</v>
      </c>
      <c r="C2556" t="str">
        <f t="shared" si="78"/>
        <v>$Rame Fakro EHV-A D09 94*140$:119.00,</v>
      </c>
      <c r="D2556" t="s">
        <v>23043</v>
      </c>
      <c r="E2556" t="str">
        <f t="shared" si="79"/>
        <v>"rame fakro ehv-a d09 94*140":119.00,</v>
      </c>
    </row>
    <row r="2557" spans="1:5">
      <c r="A2557" s="500" t="s">
        <v>2970</v>
      </c>
      <c r="B2557" s="500" t="s">
        <v>6041</v>
      </c>
      <c r="C2557" t="str">
        <f t="shared" si="78"/>
        <v>$Rame Fakro EHV-A D13 78*160$:137.00,</v>
      </c>
      <c r="D2557" t="s">
        <v>23044</v>
      </c>
      <c r="E2557" t="str">
        <f t="shared" si="79"/>
        <v>"rame fakro ehv-a d13 78*160":137.00,</v>
      </c>
    </row>
    <row r="2558" spans="1:5">
      <c r="A2558" s="500" t="s">
        <v>11625</v>
      </c>
      <c r="B2558" s="500" t="s">
        <v>6042</v>
      </c>
      <c r="C2558" t="str">
        <f t="shared" si="78"/>
        <v>$Rame Fakro EHV-A D14 66*140$:106.00,</v>
      </c>
      <c r="D2558" t="s">
        <v>23045</v>
      </c>
      <c r="E2558" t="str">
        <f t="shared" si="79"/>
        <v>"rame fakro ehv-a d14 66*140":106.00,</v>
      </c>
    </row>
    <row r="2559" spans="1:5">
      <c r="A2559" s="500" t="s">
        <v>11623</v>
      </c>
      <c r="B2559" s="500" t="s">
        <v>6043</v>
      </c>
      <c r="C2559" t="str">
        <f t="shared" si="78"/>
        <v>$Rame Fakro EHV-A D16 55*118$:102.00,</v>
      </c>
      <c r="D2559" t="s">
        <v>23046</v>
      </c>
      <c r="E2559" t="str">
        <f t="shared" si="79"/>
        <v>"rame fakro ehv-a d16 55*118":102.00,</v>
      </c>
    </row>
    <row r="2560" spans="1:5">
      <c r="A2560" s="500" t="s">
        <v>2948</v>
      </c>
      <c r="B2560" s="500" t="s">
        <v>6044</v>
      </c>
      <c r="C2560" t="str">
        <f t="shared" si="78"/>
        <v>$Rame Fakro ESV D01 55*78$:74.00,</v>
      </c>
      <c r="D2560" t="s">
        <v>23047</v>
      </c>
      <c r="E2560" t="str">
        <f t="shared" si="79"/>
        <v>"rame fakro esv d01 55*78":74.00,</v>
      </c>
    </row>
    <row r="2561" spans="1:5">
      <c r="A2561" s="500" t="s">
        <v>4097</v>
      </c>
      <c r="B2561" s="500" t="s">
        <v>6045</v>
      </c>
      <c r="C2561" t="str">
        <f t="shared" si="78"/>
        <v>$Rame Fakro ESV D02 55*98$:79.00,</v>
      </c>
      <c r="D2561" t="s">
        <v>23048</v>
      </c>
      <c r="E2561" t="str">
        <f t="shared" si="79"/>
        <v>"rame fakro esv d02 55*98":79.00,</v>
      </c>
    </row>
    <row r="2562" spans="1:5">
      <c r="A2562" s="500" t="s">
        <v>2912</v>
      </c>
      <c r="B2562" s="500" t="s">
        <v>6046</v>
      </c>
      <c r="C2562" t="str">
        <f t="shared" ref="C2562:C2625" si="80">CONCATENATE("$",B2562,"$",":",A2562,",")</f>
        <v>$Rame Fakro ESV D03 66*98$:83.00,</v>
      </c>
      <c r="D2562" t="s">
        <v>23049</v>
      </c>
      <c r="E2562" t="str">
        <f t="shared" ref="E2562:E2625" si="81">LOWER(D2562)</f>
        <v>"rame fakro esv d03 66*98":83.00,</v>
      </c>
    </row>
    <row r="2563" spans="1:5">
      <c r="A2563" s="500" t="s">
        <v>11627</v>
      </c>
      <c r="B2563" s="500" t="s">
        <v>6047</v>
      </c>
      <c r="C2563" t="str">
        <f t="shared" si="80"/>
        <v>$Rame Fakro ESV D04 66*118$:86.00,</v>
      </c>
      <c r="D2563" t="s">
        <v>23050</v>
      </c>
      <c r="E2563" t="str">
        <f t="shared" si="81"/>
        <v>"rame fakro esv d04 66*118":86.00,</v>
      </c>
    </row>
    <row r="2564" spans="1:5">
      <c r="A2564" s="500" t="s">
        <v>11627</v>
      </c>
      <c r="B2564" s="500" t="s">
        <v>6048</v>
      </c>
      <c r="C2564" t="str">
        <f t="shared" si="80"/>
        <v>$Rame Fakro ESV D05 78*98$:86.00,</v>
      </c>
      <c r="D2564" t="s">
        <v>23051</v>
      </c>
      <c r="E2564" t="str">
        <f t="shared" si="81"/>
        <v>"rame fakro esv d05 78*98":86.00,</v>
      </c>
    </row>
    <row r="2565" spans="1:5">
      <c r="A2565" s="500" t="s">
        <v>11628</v>
      </c>
      <c r="B2565" s="500" t="s">
        <v>6049</v>
      </c>
      <c r="C2565" t="str">
        <f t="shared" si="80"/>
        <v>$Rame Fakro ESV D06 78*118$:88.00,</v>
      </c>
      <c r="D2565" t="s">
        <v>23052</v>
      </c>
      <c r="E2565" t="str">
        <f t="shared" si="81"/>
        <v>"rame fakro esv d06 78*118":88.00,</v>
      </c>
    </row>
    <row r="2566" spans="1:5">
      <c r="A2566" s="500" t="s">
        <v>11629</v>
      </c>
      <c r="B2566" s="500" t="s">
        <v>6050</v>
      </c>
      <c r="C2566" t="str">
        <f t="shared" si="80"/>
        <v>$Rame Fakro ESV D07 78*140$:100.00,</v>
      </c>
      <c r="D2566" t="s">
        <v>23053</v>
      </c>
      <c r="E2566" t="str">
        <f t="shared" si="81"/>
        <v>"rame fakro esv d07 78*140":100.00,</v>
      </c>
    </row>
    <row r="2567" spans="1:5">
      <c r="A2567" s="500" t="s">
        <v>11624</v>
      </c>
      <c r="B2567" s="500" t="s">
        <v>6051</v>
      </c>
      <c r="C2567" t="str">
        <f t="shared" si="80"/>
        <v>$Rame Fakro ESV D08 94*118$:104.00,</v>
      </c>
      <c r="D2567" t="s">
        <v>23054</v>
      </c>
      <c r="E2567" t="str">
        <f t="shared" si="81"/>
        <v>"rame fakro esv d08 94*118":104.00,</v>
      </c>
    </row>
    <row r="2568" spans="1:5">
      <c r="A2568" s="500" t="s">
        <v>11630</v>
      </c>
      <c r="B2568" s="500" t="s">
        <v>6052</v>
      </c>
      <c r="C2568" t="str">
        <f t="shared" si="80"/>
        <v>$Rame Fakro ESV D09 94*140$:107.00,</v>
      </c>
      <c r="D2568" t="s">
        <v>23055</v>
      </c>
      <c r="E2568" t="str">
        <f t="shared" si="81"/>
        <v>"rame fakro esv d09 94*140":107.00,</v>
      </c>
    </row>
    <row r="2569" spans="1:5">
      <c r="A2569" s="500" t="s">
        <v>3601</v>
      </c>
      <c r="B2569" s="500" t="s">
        <v>6053</v>
      </c>
      <c r="C2569" t="str">
        <f t="shared" si="80"/>
        <v>$Rame Fakro ESV D13 78*160$:111.00,</v>
      </c>
      <c r="D2569" t="s">
        <v>23056</v>
      </c>
      <c r="E2569" t="str">
        <f t="shared" si="81"/>
        <v>"rame fakro esv d13 78*160":111.00,</v>
      </c>
    </row>
    <row r="2570" spans="1:5">
      <c r="A2570" s="500" t="s">
        <v>11628</v>
      </c>
      <c r="B2570" s="500" t="s">
        <v>6054</v>
      </c>
      <c r="C2570" t="str">
        <f t="shared" si="80"/>
        <v>$Rame Fakro ESV D14 66*140$:88.00,</v>
      </c>
      <c r="D2570" t="s">
        <v>23057</v>
      </c>
      <c r="E2570" t="str">
        <f t="shared" si="81"/>
        <v>"rame fakro esv d14 66*140":88.00,</v>
      </c>
    </row>
    <row r="2571" spans="1:5">
      <c r="A2571" s="500" t="s">
        <v>2912</v>
      </c>
      <c r="B2571" s="500" t="s">
        <v>6055</v>
      </c>
      <c r="C2571" t="str">
        <f t="shared" si="80"/>
        <v>$Rame Fakro ESV D16 55*118$:83.00,</v>
      </c>
      <c r="D2571" t="s">
        <v>23058</v>
      </c>
      <c r="E2571" t="str">
        <f t="shared" si="81"/>
        <v>"rame fakro esv d16 55*118":83.00,</v>
      </c>
    </row>
    <row r="2572" spans="1:5">
      <c r="A2572" s="500" t="s">
        <v>7112</v>
      </c>
      <c r="B2572" s="500" t="s">
        <v>6056</v>
      </c>
      <c r="C2572" t="str">
        <f t="shared" si="80"/>
        <v>$Rama Fakro EZV-A cu Kit XDP D01$:103.00,</v>
      </c>
      <c r="D2572" t="s">
        <v>23059</v>
      </c>
      <c r="E2572" t="str">
        <f t="shared" si="81"/>
        <v>"rama fakro ezv-a cu kit xdp d01":103.00,</v>
      </c>
    </row>
    <row r="2573" spans="1:5">
      <c r="A2573" s="500" t="s">
        <v>3601</v>
      </c>
      <c r="B2573" s="500" t="s">
        <v>6057</v>
      </c>
      <c r="C2573" t="str">
        <f t="shared" si="80"/>
        <v>$Rama Fakro EZV-A cu Kit XDP D02$:111.00,</v>
      </c>
      <c r="D2573" t="s">
        <v>23060</v>
      </c>
      <c r="E2573" t="str">
        <f t="shared" si="81"/>
        <v>"rama fakro ezv-a cu kit xdp d02":111.00,</v>
      </c>
    </row>
    <row r="2574" spans="1:5">
      <c r="A2574" s="500" t="s">
        <v>7113</v>
      </c>
      <c r="B2574" s="500" t="s">
        <v>6058</v>
      </c>
      <c r="C2574" t="str">
        <f t="shared" si="80"/>
        <v>$Rama Fakro EZV-A cu Kit XDP D03$:117.00,</v>
      </c>
      <c r="D2574" t="s">
        <v>23061</v>
      </c>
      <c r="E2574" t="str">
        <f t="shared" si="81"/>
        <v>"rama fakro ezv-a cu kit xdp d03":117.00,</v>
      </c>
    </row>
    <row r="2575" spans="1:5">
      <c r="A2575" s="500" t="s">
        <v>3797</v>
      </c>
      <c r="B2575" s="500" t="s">
        <v>6059</v>
      </c>
      <c r="C2575" t="str">
        <f t="shared" si="80"/>
        <v>$Rama Fakro EZV-A cu Kit XDP D04$:119.00,</v>
      </c>
      <c r="D2575" t="s">
        <v>23062</v>
      </c>
      <c r="E2575" t="str">
        <f t="shared" si="81"/>
        <v>"rama fakro ezv-a cu kit xdp d04":119.00,</v>
      </c>
    </row>
    <row r="2576" spans="1:5">
      <c r="A2576" s="500" t="s">
        <v>3797</v>
      </c>
      <c r="B2576" s="500" t="s">
        <v>6060</v>
      </c>
      <c r="C2576" t="str">
        <f t="shared" si="80"/>
        <v>$Rama Fakro EZV-A cu Kit XDP D05$:119.00,</v>
      </c>
      <c r="D2576" t="s">
        <v>23063</v>
      </c>
      <c r="E2576" t="str">
        <f t="shared" si="81"/>
        <v>"rama fakro ezv-a cu kit xdp d05":119.00,</v>
      </c>
    </row>
    <row r="2577" spans="1:5">
      <c r="A2577" s="500" t="s">
        <v>7114</v>
      </c>
      <c r="B2577" s="500" t="s">
        <v>6061</v>
      </c>
      <c r="C2577" t="str">
        <f t="shared" si="80"/>
        <v>$Rama Fakro EZV-A cu Kit XDP D06$:124.00,</v>
      </c>
      <c r="D2577" t="s">
        <v>23064</v>
      </c>
      <c r="E2577" t="str">
        <f t="shared" si="81"/>
        <v>"rama fakro ezv-a cu kit xdp d06":124.00,</v>
      </c>
    </row>
    <row r="2578" spans="1:5">
      <c r="A2578" s="500" t="s">
        <v>7115</v>
      </c>
      <c r="B2578" s="500" t="s">
        <v>6062</v>
      </c>
      <c r="C2578" t="str">
        <f t="shared" si="80"/>
        <v>$Rama Fakro EZV-A cu Kit XDP D07$:128.00,</v>
      </c>
      <c r="D2578" t="s">
        <v>23065</v>
      </c>
      <c r="E2578" t="str">
        <f t="shared" si="81"/>
        <v>"rama fakro ezv-a cu kit xdp d07":128.00,</v>
      </c>
    </row>
    <row r="2579" spans="1:5">
      <c r="A2579" s="500" t="s">
        <v>7111</v>
      </c>
      <c r="B2579" s="500" t="s">
        <v>6063</v>
      </c>
      <c r="C2579" t="str">
        <f t="shared" si="80"/>
        <v>$Rama Fakro EZV-A cu Kit XDP D08$:130.00,</v>
      </c>
      <c r="D2579" t="s">
        <v>23066</v>
      </c>
      <c r="E2579" t="str">
        <f t="shared" si="81"/>
        <v>"rama fakro ezv-a cu kit xdp d08":130.00,</v>
      </c>
    </row>
    <row r="2580" spans="1:5">
      <c r="A2580" s="500" t="s">
        <v>3800</v>
      </c>
      <c r="B2580" s="500" t="s">
        <v>6064</v>
      </c>
      <c r="C2580" t="str">
        <f t="shared" si="80"/>
        <v>$Rama Fakro EZV-A cu Kit XDP D09$:134.00,</v>
      </c>
      <c r="D2580" t="s">
        <v>23067</v>
      </c>
      <c r="E2580" t="str">
        <f t="shared" si="81"/>
        <v>"rama fakro ezv-a cu kit xdp d09":134.00,</v>
      </c>
    </row>
    <row r="2581" spans="1:5">
      <c r="A2581" s="500" t="s">
        <v>7116</v>
      </c>
      <c r="B2581" s="500" t="s">
        <v>6065</v>
      </c>
      <c r="C2581" t="str">
        <f t="shared" si="80"/>
        <v>$Rama Fakro EZV-A cu Kit XDP D13$:142.00,</v>
      </c>
      <c r="D2581" t="s">
        <v>23068</v>
      </c>
      <c r="E2581" t="str">
        <f t="shared" si="81"/>
        <v>"rama fakro ezv-a cu kit xdp d13":142.00,</v>
      </c>
    </row>
    <row r="2582" spans="1:5">
      <c r="A2582" s="500" t="s">
        <v>7114</v>
      </c>
      <c r="B2582" s="500" t="s">
        <v>6066</v>
      </c>
      <c r="C2582" t="str">
        <f t="shared" si="80"/>
        <v>$Rama Fakro EZV-A cu Kit XDP D14$:124.00,</v>
      </c>
      <c r="D2582" t="s">
        <v>23069</v>
      </c>
      <c r="E2582" t="str">
        <f t="shared" si="81"/>
        <v>"rama fakro ezv-a cu kit xdp d14":124.00,</v>
      </c>
    </row>
    <row r="2583" spans="1:5">
      <c r="A2583" s="500" t="s">
        <v>7113</v>
      </c>
      <c r="B2583" s="500" t="s">
        <v>6067</v>
      </c>
      <c r="C2583" t="str">
        <f t="shared" si="80"/>
        <v>$Rama Fakro EZV-A cu Kit XDP D16$:117.00,</v>
      </c>
      <c r="D2583" t="s">
        <v>23070</v>
      </c>
      <c r="E2583" t="str">
        <f t="shared" si="81"/>
        <v>"rama fakro ezv-a cu kit xdp d16":117.00,</v>
      </c>
    </row>
    <row r="2584" spans="1:5">
      <c r="A2584" s="500" t="s">
        <v>11631</v>
      </c>
      <c r="B2584" s="500" t="s">
        <v>6068</v>
      </c>
      <c r="C2584" t="str">
        <f t="shared" si="80"/>
        <v>$Ferestre Fakro FTP-V U3 D01 55*78$:314.00,</v>
      </c>
      <c r="D2584" t="s">
        <v>23071</v>
      </c>
      <c r="E2584" t="str">
        <f t="shared" si="81"/>
        <v>"ferestre fakro ftp-v u3 d01 55*78":314.00,</v>
      </c>
    </row>
    <row r="2585" spans="1:5">
      <c r="A2585" s="500" t="s">
        <v>11632</v>
      </c>
      <c r="B2585" s="500" t="s">
        <v>6069</v>
      </c>
      <c r="C2585" t="str">
        <f t="shared" si="80"/>
        <v>$Ferestre Fakro FTP-V U3 D02 55*98$:337.00,</v>
      </c>
      <c r="D2585" t="s">
        <v>23072</v>
      </c>
      <c r="E2585" t="str">
        <f t="shared" si="81"/>
        <v>"ferestre fakro ftp-v u3 d02 55*98":337.00,</v>
      </c>
    </row>
    <row r="2586" spans="1:5">
      <c r="A2586" s="500" t="s">
        <v>11633</v>
      </c>
      <c r="B2586" s="500" t="s">
        <v>6070</v>
      </c>
      <c r="C2586" t="str">
        <f t="shared" si="80"/>
        <v>$Ferestre Fakro FTP-V U3 D03 66*98$:362.00,</v>
      </c>
      <c r="D2586" t="s">
        <v>23073</v>
      </c>
      <c r="E2586" t="str">
        <f t="shared" si="81"/>
        <v>"ferestre fakro ftp-v u3 d03 66*98":362.00,</v>
      </c>
    </row>
    <row r="2587" spans="1:5">
      <c r="A2587" s="500" t="s">
        <v>11634</v>
      </c>
      <c r="B2587" s="500" t="s">
        <v>6071</v>
      </c>
      <c r="C2587" t="str">
        <f t="shared" si="80"/>
        <v>$Ferestre Fakro FTP-V U3 D04 66*118$:374.00,</v>
      </c>
      <c r="D2587" t="s">
        <v>23074</v>
      </c>
      <c r="E2587" t="str">
        <f t="shared" si="81"/>
        <v>"ferestre fakro ftp-v u3 d04 66*118":374.00,</v>
      </c>
    </row>
    <row r="2588" spans="1:5">
      <c r="A2588" s="500" t="s">
        <v>11634</v>
      </c>
      <c r="B2588" s="500" t="s">
        <v>6072</v>
      </c>
      <c r="C2588" t="str">
        <f t="shared" si="80"/>
        <v>$Ferestre Fakro FTP-V U3 D05 78*98$:374.00,</v>
      </c>
      <c r="D2588" t="s">
        <v>23075</v>
      </c>
      <c r="E2588" t="str">
        <f t="shared" si="81"/>
        <v>"ferestre fakro ftp-v u3 d05 78*98":374.00,</v>
      </c>
    </row>
    <row r="2589" spans="1:5">
      <c r="A2589" s="500" t="s">
        <v>7124</v>
      </c>
      <c r="B2589" s="500" t="s">
        <v>6073</v>
      </c>
      <c r="C2589" t="str">
        <f t="shared" si="80"/>
        <v>$Ferestre Fakro FTP-V U3 D06 78*118$:421.00,</v>
      </c>
      <c r="D2589" t="s">
        <v>23076</v>
      </c>
      <c r="E2589" t="str">
        <f t="shared" si="81"/>
        <v>"ferestre fakro ftp-v u3 d06 78*118":421.00,</v>
      </c>
    </row>
    <row r="2590" spans="1:5">
      <c r="A2590" s="500" t="s">
        <v>11635</v>
      </c>
      <c r="B2590" s="500" t="s">
        <v>6074</v>
      </c>
      <c r="C2590" t="str">
        <f t="shared" si="80"/>
        <v>$Ferestre Fakro FTP-V U3 D07 78*140$:467.00,</v>
      </c>
      <c r="D2590" t="s">
        <v>23077</v>
      </c>
      <c r="E2590" t="str">
        <f t="shared" si="81"/>
        <v>"ferestre fakro ftp-v u3 d07 78*140":467.00,</v>
      </c>
    </row>
    <row r="2591" spans="1:5">
      <c r="A2591" s="500" t="s">
        <v>11636</v>
      </c>
      <c r="B2591" s="500" t="s">
        <v>6075</v>
      </c>
      <c r="C2591" t="str">
        <f t="shared" si="80"/>
        <v>$Ferestre Fakro FTP-V U3 D08 94*118$:492.00,</v>
      </c>
      <c r="D2591" t="s">
        <v>23078</v>
      </c>
      <c r="E2591" t="str">
        <f t="shared" si="81"/>
        <v>"ferestre fakro ftp-v u3 d08 94*118":492.00,</v>
      </c>
    </row>
    <row r="2592" spans="1:5">
      <c r="A2592" s="500" t="s">
        <v>7119</v>
      </c>
      <c r="B2592" s="500" t="s">
        <v>6076</v>
      </c>
      <c r="C2592" t="str">
        <f t="shared" si="80"/>
        <v>$Ferestre Fakro FTP-V U3 D09 94*140$:527.00,</v>
      </c>
      <c r="D2592" t="s">
        <v>23079</v>
      </c>
      <c r="E2592" t="str">
        <f t="shared" si="81"/>
        <v>"ferestre fakro ftp-v u3 d09 94*140":527.00,</v>
      </c>
    </row>
    <row r="2593" spans="1:5">
      <c r="A2593" s="500" t="s">
        <v>7119</v>
      </c>
      <c r="B2593" s="500" t="s">
        <v>6077</v>
      </c>
      <c r="C2593" t="str">
        <f t="shared" si="80"/>
        <v>$Ferestre Fakro FTP-V U3 D13 78*160$:527.00,</v>
      </c>
      <c r="D2593" t="s">
        <v>23080</v>
      </c>
      <c r="E2593" t="str">
        <f t="shared" si="81"/>
        <v>"ferestre fakro ftp-v u3 d13 78*160":527.00,</v>
      </c>
    </row>
    <row r="2594" spans="1:5">
      <c r="A2594" s="500" t="s">
        <v>11637</v>
      </c>
      <c r="B2594" s="500" t="s">
        <v>6078</v>
      </c>
      <c r="C2594" t="str">
        <f t="shared" si="80"/>
        <v>$Ferestre Fakro FTP-V U3 D14 66*140$:431.00,</v>
      </c>
      <c r="D2594" t="s">
        <v>23081</v>
      </c>
      <c r="E2594" t="str">
        <f t="shared" si="81"/>
        <v>"ferestre fakro ftp-v u3 d14 66*140":431.00,</v>
      </c>
    </row>
    <row r="2595" spans="1:5">
      <c r="A2595" s="500" t="s">
        <v>11633</v>
      </c>
      <c r="B2595" s="500" t="s">
        <v>6079</v>
      </c>
      <c r="C2595" t="str">
        <f t="shared" si="80"/>
        <v>$Ferestre Fakro FTP-V U3 D16 55*118$:362.00,</v>
      </c>
      <c r="D2595" t="s">
        <v>23082</v>
      </c>
      <c r="E2595" t="str">
        <f t="shared" si="81"/>
        <v>"ferestre fakro ftp-v u3 d16 55*118":362.00,</v>
      </c>
    </row>
    <row r="2596" spans="1:5">
      <c r="A2596" s="500" t="s">
        <v>11638</v>
      </c>
      <c r="B2596" s="500" t="s">
        <v>6080</v>
      </c>
      <c r="C2596" t="str">
        <f t="shared" si="80"/>
        <v>$Ferestre Fakro FTPVU5 55*78$:504.00,</v>
      </c>
      <c r="D2596" t="s">
        <v>23083</v>
      </c>
      <c r="E2596" t="str">
        <f t="shared" si="81"/>
        <v>"ferestre fakro ftpvu5 55*78":504.00,</v>
      </c>
    </row>
    <row r="2597" spans="1:5">
      <c r="A2597" s="500" t="s">
        <v>11639</v>
      </c>
      <c r="B2597" s="500" t="s">
        <v>6081</v>
      </c>
      <c r="C2597" t="str">
        <f t="shared" si="80"/>
        <v>$Ferestre Fakro FTPVU5 55*98$:541.00,</v>
      </c>
      <c r="D2597" t="s">
        <v>23084</v>
      </c>
      <c r="E2597" t="str">
        <f t="shared" si="81"/>
        <v>"ferestre fakro ftpvu5 55*98":541.00,</v>
      </c>
    </row>
    <row r="2598" spans="1:5">
      <c r="A2598" s="500" t="s">
        <v>7219</v>
      </c>
      <c r="B2598" s="500" t="s">
        <v>6082</v>
      </c>
      <c r="C2598" t="str">
        <f t="shared" si="80"/>
        <v>$Ferestre Fakro FTPVU5 66*98$:580.00,</v>
      </c>
      <c r="D2598" t="s">
        <v>23085</v>
      </c>
      <c r="E2598" t="str">
        <f t="shared" si="81"/>
        <v>"ferestre fakro ftpvu5 66*98":580.00,</v>
      </c>
    </row>
    <row r="2599" spans="1:5">
      <c r="A2599" s="500" t="s">
        <v>11640</v>
      </c>
      <c r="B2599" s="500" t="s">
        <v>6083</v>
      </c>
      <c r="C2599" t="str">
        <f t="shared" si="80"/>
        <v>$Ferestre Fakro FTP-V U5 D04 66*118$:585.00,</v>
      </c>
      <c r="D2599" t="s">
        <v>23086</v>
      </c>
      <c r="E2599" t="str">
        <f t="shared" si="81"/>
        <v>"ferestre fakro ftp-v u5 d04 66*118":585.00,</v>
      </c>
    </row>
    <row r="2600" spans="1:5">
      <c r="A2600" s="500" t="s">
        <v>11640</v>
      </c>
      <c r="B2600" s="500" t="s">
        <v>6084</v>
      </c>
      <c r="C2600" t="str">
        <f t="shared" si="80"/>
        <v>$Ferestre Fakro FTPVU5 78*98$:585.00,</v>
      </c>
      <c r="D2600" t="s">
        <v>23087</v>
      </c>
      <c r="E2600" t="str">
        <f t="shared" si="81"/>
        <v>"ferestre fakro ftpvu5 78*98":585.00,</v>
      </c>
    </row>
    <row r="2601" spans="1:5">
      <c r="A2601" s="500" t="s">
        <v>11641</v>
      </c>
      <c r="B2601" s="500" t="s">
        <v>6085</v>
      </c>
      <c r="C2601" t="str">
        <f t="shared" si="80"/>
        <v>$Ferestre Fakro FTPVU5 78*118$:655.00,</v>
      </c>
      <c r="D2601" t="s">
        <v>23088</v>
      </c>
      <c r="E2601" t="str">
        <f t="shared" si="81"/>
        <v>"ferestre fakro ftpvu5 78*118":655.00,</v>
      </c>
    </row>
    <row r="2602" spans="1:5">
      <c r="A2602" s="500" t="s">
        <v>7221</v>
      </c>
      <c r="B2602" s="500" t="s">
        <v>6086</v>
      </c>
      <c r="C2602" t="str">
        <f t="shared" si="80"/>
        <v>$Ferestre Fakro FTPVU5 78*140$:717.00,</v>
      </c>
      <c r="D2602" t="s">
        <v>23089</v>
      </c>
      <c r="E2602" t="str">
        <f t="shared" si="81"/>
        <v>"ferestre fakro ftpvu5 78*140":717.00,</v>
      </c>
    </row>
    <row r="2603" spans="1:5">
      <c r="A2603" s="500" t="s">
        <v>11642</v>
      </c>
      <c r="B2603" s="500" t="s">
        <v>6087</v>
      </c>
      <c r="C2603" t="str">
        <f t="shared" si="80"/>
        <v>$Ferestre Fakro FTPVU5 94*118$:769.00,</v>
      </c>
      <c r="D2603" t="s">
        <v>23090</v>
      </c>
      <c r="E2603" t="str">
        <f t="shared" si="81"/>
        <v>"ferestre fakro ftpvu5 94*118":769.00,</v>
      </c>
    </row>
    <row r="2604" spans="1:5">
      <c r="A2604" s="500" t="s">
        <v>11643</v>
      </c>
      <c r="B2604" s="500" t="s">
        <v>6088</v>
      </c>
      <c r="C2604" t="str">
        <f t="shared" si="80"/>
        <v>$Ferestre Fakro FTPVU5 94*140$:826.00,</v>
      </c>
      <c r="D2604" t="s">
        <v>23091</v>
      </c>
      <c r="E2604" t="str">
        <f t="shared" si="81"/>
        <v>"ferestre fakro ftpvu5 94*140":826.00,</v>
      </c>
    </row>
    <row r="2605" spans="1:5">
      <c r="A2605" s="500" t="s">
        <v>11643</v>
      </c>
      <c r="B2605" s="500" t="s">
        <v>6089</v>
      </c>
      <c r="C2605" t="str">
        <f t="shared" si="80"/>
        <v>$Ferestre Fakro FTPVU5 78*160$:826.00,</v>
      </c>
      <c r="D2605" t="s">
        <v>23092</v>
      </c>
      <c r="E2605" t="str">
        <f t="shared" si="81"/>
        <v>"ferestre fakro ftpvu5 78*160":826.00,</v>
      </c>
    </row>
    <row r="2606" spans="1:5">
      <c r="A2606" s="500" t="s">
        <v>11641</v>
      </c>
      <c r="B2606" s="500" t="s">
        <v>6090</v>
      </c>
      <c r="C2606" t="str">
        <f t="shared" si="80"/>
        <v>$Ferestre Fakro FTPVU5 66*140$:655.00,</v>
      </c>
      <c r="D2606" t="s">
        <v>23093</v>
      </c>
      <c r="E2606" t="str">
        <f t="shared" si="81"/>
        <v>"ferestre fakro ftpvu5 66*140":655.00,</v>
      </c>
    </row>
    <row r="2607" spans="1:5">
      <c r="A2607" s="500" t="s">
        <v>11644</v>
      </c>
      <c r="B2607" s="500" t="s">
        <v>6091</v>
      </c>
      <c r="C2607" t="str">
        <f t="shared" si="80"/>
        <v>$Ferestre Fakro FTPVU5 55*118$:553.00,</v>
      </c>
      <c r="D2607" t="s">
        <v>23094</v>
      </c>
      <c r="E2607" t="str">
        <f t="shared" si="81"/>
        <v>"ferestre fakro ftpvu5 55*118":553.00,</v>
      </c>
    </row>
    <row r="2608" spans="1:5">
      <c r="A2608" s="500" t="s">
        <v>11645</v>
      </c>
      <c r="B2608" s="500" t="s">
        <v>6092</v>
      </c>
      <c r="C2608" t="str">
        <f t="shared" si="80"/>
        <v>$Ferestre Fakro FTS-V U2 D01 55*78$:268.00,</v>
      </c>
      <c r="D2608" t="s">
        <v>23095</v>
      </c>
      <c r="E2608" t="str">
        <f t="shared" si="81"/>
        <v>"ferestre fakro fts-v u2 d01 55*78":268.00,</v>
      </c>
    </row>
    <row r="2609" spans="1:5">
      <c r="A2609" s="500" t="s">
        <v>11646</v>
      </c>
      <c r="B2609" s="500" t="s">
        <v>6093</v>
      </c>
      <c r="C2609" t="str">
        <f t="shared" si="80"/>
        <v>$Ferestre Fakro FTS-V U2 D02 55*98$:302.00,</v>
      </c>
      <c r="D2609" t="s">
        <v>23096</v>
      </c>
      <c r="E2609" t="str">
        <f t="shared" si="81"/>
        <v>"ferestre fakro fts-v u2 d02 55*98":302.00,</v>
      </c>
    </row>
    <row r="2610" spans="1:5">
      <c r="A2610" s="500" t="s">
        <v>11647</v>
      </c>
      <c r="B2610" s="500" t="s">
        <v>6094</v>
      </c>
      <c r="C2610" t="str">
        <f t="shared" si="80"/>
        <v>$Ferestre Fakro FTS-V U2 D03 66*98$:326.00,</v>
      </c>
      <c r="D2610" t="s">
        <v>23097</v>
      </c>
      <c r="E2610" t="str">
        <f t="shared" si="81"/>
        <v>"ferestre fakro fts-v u2 d03 66*98":326.00,</v>
      </c>
    </row>
    <row r="2611" spans="1:5">
      <c r="A2611" s="500" t="s">
        <v>11632</v>
      </c>
      <c r="B2611" s="500" t="s">
        <v>6095</v>
      </c>
      <c r="C2611" t="str">
        <f t="shared" si="80"/>
        <v>$Ferestre Fakro FTS-V U2 D04 66*118$:337.00,</v>
      </c>
      <c r="D2611" t="s">
        <v>23098</v>
      </c>
      <c r="E2611" t="str">
        <f t="shared" si="81"/>
        <v>"ferestre fakro fts-v u2 d04 66*118":337.00,</v>
      </c>
    </row>
    <row r="2612" spans="1:5">
      <c r="A2612" s="500" t="s">
        <v>11632</v>
      </c>
      <c r="B2612" s="500" t="s">
        <v>6096</v>
      </c>
      <c r="C2612" t="str">
        <f t="shared" si="80"/>
        <v>$Ferestre Fakro FTS-V U2 D05 78*98$:337.00,</v>
      </c>
      <c r="D2612" t="s">
        <v>23099</v>
      </c>
      <c r="E2612" t="str">
        <f t="shared" si="81"/>
        <v>"ferestre fakro fts-v u2 d05 78*98":337.00,</v>
      </c>
    </row>
    <row r="2613" spans="1:5">
      <c r="A2613" s="500" t="s">
        <v>3812</v>
      </c>
      <c r="B2613" s="500" t="s">
        <v>6097</v>
      </c>
      <c r="C2613" t="str">
        <f t="shared" si="80"/>
        <v>$Ferestre Fakro FTS-V U2 D06 78*118$:364.00,</v>
      </c>
      <c r="D2613" t="s">
        <v>23100</v>
      </c>
      <c r="E2613" t="str">
        <f t="shared" si="81"/>
        <v>"ferestre fakro fts-v u2 d06 78*118":364.00,</v>
      </c>
    </row>
    <row r="2614" spans="1:5">
      <c r="A2614" s="500" t="s">
        <v>3821</v>
      </c>
      <c r="B2614" s="500" t="s">
        <v>6098</v>
      </c>
      <c r="C2614" t="str">
        <f t="shared" si="80"/>
        <v>$Ferestre Fakro FTS-V U2 D07 78*140$:403.00,</v>
      </c>
      <c r="D2614" t="s">
        <v>23101</v>
      </c>
      <c r="E2614" t="str">
        <f t="shared" si="81"/>
        <v>"ferestre fakro fts-v u2 d07 78*140":403.00,</v>
      </c>
    </row>
    <row r="2615" spans="1:5">
      <c r="A2615" s="500" t="s">
        <v>11648</v>
      </c>
      <c r="B2615" s="500" t="s">
        <v>6099</v>
      </c>
      <c r="C2615" t="str">
        <f t="shared" si="80"/>
        <v>$Ferestre Fakro FTS-V U2 D08 94*118$:428.00,</v>
      </c>
      <c r="D2615" t="s">
        <v>23102</v>
      </c>
      <c r="E2615" t="str">
        <f t="shared" si="81"/>
        <v>"ferestre fakro fts-v u2 d08 94*118":428.00,</v>
      </c>
    </row>
    <row r="2616" spans="1:5">
      <c r="A2616" s="500" t="s">
        <v>11649</v>
      </c>
      <c r="B2616" s="500" t="s">
        <v>6100</v>
      </c>
      <c r="C2616" t="str">
        <f t="shared" si="80"/>
        <v>$Ferestre Fakro FTS-V U2 D09 94*140$:451.00,</v>
      </c>
      <c r="D2616" t="s">
        <v>23103</v>
      </c>
      <c r="E2616" t="str">
        <f t="shared" si="81"/>
        <v>"ferestre fakro fts-v u2 d09 94*140":451.00,</v>
      </c>
    </row>
    <row r="2617" spans="1:5">
      <c r="A2617" s="500" t="s">
        <v>11650</v>
      </c>
      <c r="B2617" s="500" t="s">
        <v>6101</v>
      </c>
      <c r="C2617" t="str">
        <f t="shared" si="80"/>
        <v>$Ferestre Fakro FTS-V U2 D13 78*160$:452.00,</v>
      </c>
      <c r="D2617" t="s">
        <v>23104</v>
      </c>
      <c r="E2617" t="str">
        <f t="shared" si="81"/>
        <v>"ferestre fakro fts-v u2 d13 78*160":452.00,</v>
      </c>
    </row>
    <row r="2618" spans="1:5">
      <c r="A2618" s="500" t="s">
        <v>11634</v>
      </c>
      <c r="B2618" s="500" t="s">
        <v>6102</v>
      </c>
      <c r="C2618" t="str">
        <f t="shared" si="80"/>
        <v>$Ferestre Fakro FTS-V U2 D14 66*140$:374.00,</v>
      </c>
      <c r="D2618" t="s">
        <v>23105</v>
      </c>
      <c r="E2618" t="str">
        <f t="shared" si="81"/>
        <v>"ferestre fakro fts-v u2 d14 66*140":374.00,</v>
      </c>
    </row>
    <row r="2619" spans="1:5">
      <c r="A2619" s="500" t="s">
        <v>11647</v>
      </c>
      <c r="B2619" s="500" t="s">
        <v>6103</v>
      </c>
      <c r="C2619" t="str">
        <f t="shared" si="80"/>
        <v>$Ferestre Fakro FTS-V U2 D16 55*118$:326.00,</v>
      </c>
      <c r="D2619" t="s">
        <v>23106</v>
      </c>
      <c r="E2619" t="str">
        <f t="shared" si="81"/>
        <v>"ferestre fakro fts-v u2 d16 55*118":326.00,</v>
      </c>
    </row>
    <row r="2620" spans="1:5">
      <c r="A2620" s="500" t="s">
        <v>3880</v>
      </c>
      <c r="B2620" s="500" t="s">
        <v>6104</v>
      </c>
      <c r="C2620" t="str">
        <f t="shared" si="80"/>
        <v>$Folie Aluminiu Bilka 90 gr 30 mp$:12.90,</v>
      </c>
      <c r="D2620" t="s">
        <v>23107</v>
      </c>
      <c r="E2620" t="str">
        <f t="shared" si="81"/>
        <v>"folie aluminiu bilka 90 gr 30 mp":12.90,</v>
      </c>
    </row>
    <row r="2621" spans="1:5">
      <c r="A2621" s="500" t="s">
        <v>11651</v>
      </c>
      <c r="B2621" s="500" t="s">
        <v>6105</v>
      </c>
      <c r="C2621" t="str">
        <f t="shared" si="80"/>
        <v>$Folie Aluminiu Bilka 90gr 75 mp$:32.25,</v>
      </c>
      <c r="D2621" t="s">
        <v>23108</v>
      </c>
      <c r="E2621" t="str">
        <f t="shared" si="81"/>
        <v>"folie aluminiu bilka 90gr 75 mp":32.25,</v>
      </c>
    </row>
    <row r="2622" spans="1:5">
      <c r="A2622" s="500" t="s">
        <v>11652</v>
      </c>
      <c r="B2622" s="500" t="s">
        <v>6106</v>
      </c>
      <c r="C2622" t="str">
        <f t="shared" si="80"/>
        <v>$Folie Aluminiu Bilka 150gr 75 mp$:54.75,</v>
      </c>
      <c r="D2622" t="s">
        <v>23109</v>
      </c>
      <c r="E2622" t="str">
        <f t="shared" si="81"/>
        <v>"folie aluminiu bilka 150gr 75 mp":54.75,</v>
      </c>
    </row>
    <row r="2623" spans="1:5">
      <c r="A2623" s="500" t="s">
        <v>11653</v>
      </c>
      <c r="B2623" s="500" t="s">
        <v>6107</v>
      </c>
      <c r="C2623" t="str">
        <f t="shared" si="80"/>
        <v>$Scara Fakro LWF H2.85 60*120$:534.00,</v>
      </c>
      <c r="D2623" t="s">
        <v>23110</v>
      </c>
      <c r="E2623" t="str">
        <f t="shared" si="81"/>
        <v>"scara fakro lwf h2.85 60*120":534.00,</v>
      </c>
    </row>
    <row r="2624" spans="1:5">
      <c r="A2624" s="500" t="s">
        <v>11654</v>
      </c>
      <c r="B2624" s="500" t="s">
        <v>6108</v>
      </c>
      <c r="C2624" t="str">
        <f t="shared" si="80"/>
        <v>$Scara Fakro LWF H2.85 70*120$:536.00,</v>
      </c>
      <c r="D2624" t="s">
        <v>23111</v>
      </c>
      <c r="E2624" t="str">
        <f t="shared" si="81"/>
        <v>"scara fakro lwf h2.85 70*120":536.00,</v>
      </c>
    </row>
    <row r="2625" spans="1:5">
      <c r="A2625" s="500" t="s">
        <v>11655</v>
      </c>
      <c r="B2625" s="500" t="s">
        <v>6109</v>
      </c>
      <c r="C2625" t="str">
        <f t="shared" si="80"/>
        <v>$Scara Fakro LWF H2.85 70*130$:545.00,</v>
      </c>
      <c r="D2625" t="s">
        <v>23112</v>
      </c>
      <c r="E2625" t="str">
        <f t="shared" si="81"/>
        <v>"scara fakro lwf h2.85 70*130":545.00,</v>
      </c>
    </row>
    <row r="2626" spans="1:5">
      <c r="A2626" s="500" t="s">
        <v>11656</v>
      </c>
      <c r="B2626" s="500" t="s">
        <v>6110</v>
      </c>
      <c r="C2626" t="str">
        <f t="shared" ref="C2626:C2689" si="82">CONCATENATE("$",B2626,"$",":",A2626,",")</f>
        <v>$Scara Fakro LWF H2.85 70*140$:547.00,</v>
      </c>
      <c r="D2626" t="s">
        <v>23113</v>
      </c>
      <c r="E2626" t="str">
        <f t="shared" ref="E2626:E2689" si="83">LOWER(D2626)</f>
        <v>"scara fakro lwf h2.85 70*140":547.00,</v>
      </c>
    </row>
    <row r="2627" spans="1:5">
      <c r="A2627" s="500" t="s">
        <v>11657</v>
      </c>
      <c r="B2627" s="500" t="s">
        <v>6111</v>
      </c>
      <c r="C2627" t="str">
        <f t="shared" si="82"/>
        <v>$Scara Fakro LWK Komfort H2.85 55*111$:235.00,</v>
      </c>
      <c r="D2627" t="s">
        <v>23114</v>
      </c>
      <c r="E2627" t="str">
        <f t="shared" si="83"/>
        <v>"scara fakro lwk komfort h2.85 55*111":235.00,</v>
      </c>
    </row>
    <row r="2628" spans="1:5">
      <c r="A2628" s="500" t="s">
        <v>11658</v>
      </c>
      <c r="B2628" s="500" t="s">
        <v>6112</v>
      </c>
      <c r="C2628" t="str">
        <f t="shared" si="82"/>
        <v>$Scara Fakro LWK Komfort H2.85 60*94$:256.00,</v>
      </c>
      <c r="D2628" t="s">
        <v>23115</v>
      </c>
      <c r="E2628" t="str">
        <f t="shared" si="83"/>
        <v>"scara fakro lwk komfort h2.85 60*94":256.00,</v>
      </c>
    </row>
    <row r="2629" spans="1:5">
      <c r="A2629" s="500" t="s">
        <v>11658</v>
      </c>
      <c r="B2629" s="500" t="s">
        <v>6113</v>
      </c>
      <c r="C2629" t="str">
        <f t="shared" si="82"/>
        <v>$Scara Fakro LWK Komfort H2.85 60*100$:256.00,</v>
      </c>
      <c r="D2629" t="s">
        <v>23116</v>
      </c>
      <c r="E2629" t="str">
        <f t="shared" si="83"/>
        <v>"scara fakro lwk komfort h2.85 60*100":256.00,</v>
      </c>
    </row>
    <row r="2630" spans="1:5">
      <c r="A2630" s="500" t="s">
        <v>11659</v>
      </c>
      <c r="B2630" s="500" t="s">
        <v>6114</v>
      </c>
      <c r="C2630" t="str">
        <f t="shared" si="82"/>
        <v>$Scara Fakro LWK 2.8H 60*111$:237.00,</v>
      </c>
      <c r="D2630" t="s">
        <v>23117</v>
      </c>
      <c r="E2630" t="str">
        <f t="shared" si="83"/>
        <v>"scara fakro lwk 2.8h 60*111":237.00,</v>
      </c>
    </row>
    <row r="2631" spans="1:5">
      <c r="A2631" s="500" t="s">
        <v>11660</v>
      </c>
      <c r="B2631" s="500" t="s">
        <v>6115</v>
      </c>
      <c r="C2631" t="str">
        <f t="shared" si="82"/>
        <v>$Scara Fakro LWK Komfort H2.85 60*120$:231.00,</v>
      </c>
      <c r="D2631" t="s">
        <v>23118</v>
      </c>
      <c r="E2631" t="str">
        <f t="shared" si="83"/>
        <v>"scara fakro lwk komfort h2.85 60*120":231.00,</v>
      </c>
    </row>
    <row r="2632" spans="1:5">
      <c r="A2632" s="500" t="s">
        <v>11661</v>
      </c>
      <c r="B2632" s="500" t="s">
        <v>6116</v>
      </c>
      <c r="C2632" t="str">
        <f t="shared" si="82"/>
        <v>$Scara Fakro LWK Komfort H2.85 60*130$:240.00,</v>
      </c>
      <c r="D2632" t="s">
        <v>23119</v>
      </c>
      <c r="E2632" t="str">
        <f t="shared" si="83"/>
        <v>"scara fakro lwk komfort h2.85 60*130":240.00,</v>
      </c>
    </row>
    <row r="2633" spans="1:5">
      <c r="A2633" s="500" t="s">
        <v>11658</v>
      </c>
      <c r="B2633" s="500" t="s">
        <v>6117</v>
      </c>
      <c r="C2633" t="str">
        <f t="shared" si="82"/>
        <v>$Scara Fakro LWK Komfort H2.85 70*094$:256.00,</v>
      </c>
      <c r="D2633" t="s">
        <v>23120</v>
      </c>
      <c r="E2633" t="str">
        <f t="shared" si="83"/>
        <v>"scara fakro lwk komfort h2.85 70*094":256.00,</v>
      </c>
    </row>
    <row r="2634" spans="1:5">
      <c r="A2634" s="500" t="s">
        <v>11662</v>
      </c>
      <c r="B2634" s="500" t="s">
        <v>6118</v>
      </c>
      <c r="C2634" t="str">
        <f t="shared" si="82"/>
        <v>$Scara Fakro LWK Komfort H2.85 70*100$:262.00,</v>
      </c>
      <c r="D2634" t="s">
        <v>23121</v>
      </c>
      <c r="E2634" t="str">
        <f t="shared" si="83"/>
        <v>"scara fakro lwk komfort h2.85 70*100":262.00,</v>
      </c>
    </row>
    <row r="2635" spans="1:5">
      <c r="A2635" s="500" t="s">
        <v>11659</v>
      </c>
      <c r="B2635" s="500" t="s">
        <v>6119</v>
      </c>
      <c r="C2635" t="str">
        <f t="shared" si="82"/>
        <v>$Scara Fakro LWK Komfort H2.85 70*111$:237.00,</v>
      </c>
      <c r="D2635" t="s">
        <v>23122</v>
      </c>
      <c r="E2635" t="str">
        <f t="shared" si="83"/>
        <v>"scara fakro lwk komfort h2.85 70*111":237.00,</v>
      </c>
    </row>
    <row r="2636" spans="1:5">
      <c r="A2636" s="500" t="s">
        <v>11657</v>
      </c>
      <c r="B2636" s="500" t="s">
        <v>6120</v>
      </c>
      <c r="C2636" t="str">
        <f t="shared" si="82"/>
        <v>$Scara Fakro LWK Komfort H2.85 70*120$:235.00,</v>
      </c>
      <c r="D2636" t="s">
        <v>23123</v>
      </c>
      <c r="E2636" t="str">
        <f t="shared" si="83"/>
        <v>"scara fakro lwk komfort h2.85 70*120":235.00,</v>
      </c>
    </row>
    <row r="2637" spans="1:5">
      <c r="A2637" s="500" t="s">
        <v>11663</v>
      </c>
      <c r="B2637" s="500" t="s">
        <v>6121</v>
      </c>
      <c r="C2637" t="str">
        <f t="shared" si="82"/>
        <v>$Scara Fakro LWK Komfort H2.85 70*130$:254.00,</v>
      </c>
      <c r="D2637" t="s">
        <v>23124</v>
      </c>
      <c r="E2637" t="str">
        <f t="shared" si="83"/>
        <v>"scara fakro lwk komfort h2.85 70*130":254.00,</v>
      </c>
    </row>
    <row r="2638" spans="1:5">
      <c r="A2638" s="500" t="s">
        <v>11664</v>
      </c>
      <c r="B2638" s="500" t="s">
        <v>6122</v>
      </c>
      <c r="C2638" t="str">
        <f t="shared" si="82"/>
        <v>$Scara Fakro LWK Komfort H2.85 70*140$:275.00,</v>
      </c>
      <c r="D2638" t="s">
        <v>23125</v>
      </c>
      <c r="E2638" t="str">
        <f t="shared" si="83"/>
        <v>"scara fakro lwk komfort h2.85 70*140":275.00,</v>
      </c>
    </row>
    <row r="2639" spans="1:5">
      <c r="A2639" s="500" t="s">
        <v>11665</v>
      </c>
      <c r="B2639" s="500" t="s">
        <v>6123</v>
      </c>
      <c r="C2639" t="str">
        <f t="shared" si="82"/>
        <v>$Scara Fakro LWK Komfort H3.05 60*130$:279.00,</v>
      </c>
      <c r="D2639" t="s">
        <v>23126</v>
      </c>
      <c r="E2639" t="str">
        <f t="shared" si="83"/>
        <v>"scara fakro lwk komfort h3.05 60*130":279.00,</v>
      </c>
    </row>
    <row r="2640" spans="1:5">
      <c r="A2640" s="500" t="s">
        <v>11666</v>
      </c>
      <c r="B2640" s="500" t="s">
        <v>6124</v>
      </c>
      <c r="C2640" t="str">
        <f t="shared" si="82"/>
        <v>$Scara Fakro LWK Komfort H3.05 60*140$:284.00,</v>
      </c>
      <c r="D2640" t="s">
        <v>23127</v>
      </c>
      <c r="E2640" t="str">
        <f t="shared" si="83"/>
        <v>"scara fakro lwk komfort h3.05 60*140":284.00,</v>
      </c>
    </row>
    <row r="2641" spans="1:5">
      <c r="A2641" s="500" t="s">
        <v>11666</v>
      </c>
      <c r="B2641" s="500" t="s">
        <v>6125</v>
      </c>
      <c r="C2641" t="str">
        <f t="shared" si="82"/>
        <v>$Scara Fakro LWK Komfort H3.05 70*130$:284.00,</v>
      </c>
      <c r="D2641" t="s">
        <v>23128</v>
      </c>
      <c r="E2641" t="str">
        <f t="shared" si="83"/>
        <v>"scara fakro lwk komfort h3.05 70*130":284.00,</v>
      </c>
    </row>
    <row r="2642" spans="1:5">
      <c r="A2642" s="500" t="s">
        <v>11667</v>
      </c>
      <c r="B2642" s="500" t="s">
        <v>6126</v>
      </c>
      <c r="C2642" t="str">
        <f t="shared" si="82"/>
        <v>$Scara Fakro LWK Komfort H3.05 70*140$:307.00,</v>
      </c>
      <c r="D2642" t="s">
        <v>23129</v>
      </c>
      <c r="E2642" t="str">
        <f t="shared" si="83"/>
        <v>"scara fakro lwk komfort h3.05 70*140":307.00,</v>
      </c>
    </row>
    <row r="2643" spans="1:5">
      <c r="A2643" s="500" t="s">
        <v>7123</v>
      </c>
      <c r="B2643" s="500" t="s">
        <v>6127</v>
      </c>
      <c r="C2643" t="str">
        <f t="shared" si="82"/>
        <v>$Scara Fakro LWS Smart H2.85 60*120$:204.00,</v>
      </c>
      <c r="D2643" t="s">
        <v>23130</v>
      </c>
      <c r="E2643" t="str">
        <f t="shared" si="83"/>
        <v>"scara fakro lws smart h2.85 60*120":204.00,</v>
      </c>
    </row>
    <row r="2644" spans="1:5">
      <c r="A2644" s="500" t="s">
        <v>3598</v>
      </c>
      <c r="B2644" s="500" t="s">
        <v>6128</v>
      </c>
      <c r="C2644" t="str">
        <f t="shared" si="82"/>
        <v>$Scara Fakro LWS Smart H2.85 70*120$:206.00,</v>
      </c>
      <c r="D2644" t="s">
        <v>23131</v>
      </c>
      <c r="E2644" t="str">
        <f t="shared" si="83"/>
        <v>"scara fakro lws smart h2.85 70*120":206.00,</v>
      </c>
    </row>
    <row r="2645" spans="1:5">
      <c r="A2645" s="500" t="s">
        <v>7120</v>
      </c>
      <c r="B2645" s="500" t="s">
        <v>6129</v>
      </c>
      <c r="C2645" t="str">
        <f t="shared" si="82"/>
        <v>$Scara Fakro LWT H2.85 60*120$:419.00,</v>
      </c>
      <c r="D2645" t="s">
        <v>23132</v>
      </c>
      <c r="E2645" t="str">
        <f t="shared" si="83"/>
        <v>"scara fakro lwt h2.85 60*120":419.00,</v>
      </c>
    </row>
    <row r="2646" spans="1:5">
      <c r="A2646" s="500" t="s">
        <v>7229</v>
      </c>
      <c r="B2646" s="500" t="s">
        <v>6130</v>
      </c>
      <c r="C2646" t="str">
        <f t="shared" si="82"/>
        <v>$Scara Fakro LWT H2.85 70*120$:430.00,</v>
      </c>
      <c r="D2646" t="s">
        <v>23133</v>
      </c>
      <c r="E2646" t="str">
        <f t="shared" si="83"/>
        <v>"scara fakro lwt h2.85 70*120":430.00,</v>
      </c>
    </row>
    <row r="2647" spans="1:5">
      <c r="A2647" s="500" t="s">
        <v>11668</v>
      </c>
      <c r="B2647" s="500" t="s">
        <v>6131</v>
      </c>
      <c r="C2647" t="str">
        <f t="shared" si="82"/>
        <v>$Scara Fakro LWT H2.85 70*130$:441.00,</v>
      </c>
      <c r="D2647" t="s">
        <v>23134</v>
      </c>
      <c r="E2647" t="str">
        <f t="shared" si="83"/>
        <v>"scara fakro lwt h2.85 70*130":441.00,</v>
      </c>
    </row>
    <row r="2648" spans="1:5">
      <c r="A2648" s="500" t="s">
        <v>3599</v>
      </c>
      <c r="B2648" s="500" t="s">
        <v>6132</v>
      </c>
      <c r="C2648" t="str">
        <f t="shared" si="82"/>
        <v>$Scara Fakro LWT H2.85 70*140$:454.00,</v>
      </c>
      <c r="D2648" t="s">
        <v>23135</v>
      </c>
      <c r="E2648" t="str">
        <f t="shared" si="83"/>
        <v>"scara fakro lwt h2.85 70*140":454.00,</v>
      </c>
    </row>
    <row r="2649" spans="1:5">
      <c r="A2649" s="500" t="s">
        <v>11669</v>
      </c>
      <c r="B2649" s="500" t="s">
        <v>6133</v>
      </c>
      <c r="C2649" t="str">
        <f t="shared" si="82"/>
        <v>$Scara Fakro LWT H3.05 60*130$:481.00,</v>
      </c>
      <c r="D2649" t="s">
        <v>23136</v>
      </c>
      <c r="E2649" t="str">
        <f t="shared" si="83"/>
        <v>"scara fakro lwt h3.05 60*130":481.00,</v>
      </c>
    </row>
    <row r="2650" spans="1:5">
      <c r="A2650" s="500" t="s">
        <v>11670</v>
      </c>
      <c r="B2650" s="500" t="s">
        <v>6134</v>
      </c>
      <c r="C2650" t="str">
        <f t="shared" si="82"/>
        <v>$Scara Fakro LWT H3.05 70*130$:494.00,</v>
      </c>
      <c r="D2650" t="s">
        <v>23137</v>
      </c>
      <c r="E2650" t="str">
        <f t="shared" si="83"/>
        <v>"scara fakro lwt h3.05 70*130":494.00,</v>
      </c>
    </row>
    <row r="2651" spans="1:5">
      <c r="A2651" s="500" t="s">
        <v>7126</v>
      </c>
      <c r="B2651" s="500" t="s">
        <v>6134</v>
      </c>
      <c r="C2651" t="str">
        <f t="shared" si="82"/>
        <v>$Scara Fakro LWT H3.05 70*130$:511.00,</v>
      </c>
      <c r="D2651" t="s">
        <v>23138</v>
      </c>
      <c r="E2651" t="str">
        <f t="shared" si="83"/>
        <v>"scara fakro lwt h3.05 70*130":511.00,</v>
      </c>
    </row>
    <row r="2652" spans="1:5">
      <c r="A2652" s="500" t="s">
        <v>11671</v>
      </c>
      <c r="B2652" s="500" t="s">
        <v>6135</v>
      </c>
      <c r="C2652" t="str">
        <f t="shared" si="82"/>
        <v>$Folie Antidrop Bilka 100gr$:30.75,</v>
      </c>
      <c r="D2652" t="s">
        <v>23139</v>
      </c>
      <c r="E2652" t="str">
        <f t="shared" si="83"/>
        <v>"folie antidrop bilka 100gr":30.75,</v>
      </c>
    </row>
    <row r="2653" spans="1:5">
      <c r="A2653" s="500" t="s">
        <v>11672</v>
      </c>
      <c r="B2653" s="500" t="s">
        <v>6136</v>
      </c>
      <c r="C2653" t="str">
        <f t="shared" si="82"/>
        <v>$Ferestre Fakro PTP-V U3 D01 55*78$:334.00,</v>
      </c>
      <c r="D2653" t="s">
        <v>23140</v>
      </c>
      <c r="E2653" t="str">
        <f t="shared" si="83"/>
        <v>"ferestre fakro ptp-v u3 d01 55*78":334.00,</v>
      </c>
    </row>
    <row r="2654" spans="1:5">
      <c r="A2654" s="500" t="s">
        <v>11673</v>
      </c>
      <c r="B2654" s="500" t="s">
        <v>6137</v>
      </c>
      <c r="C2654" t="str">
        <f t="shared" si="82"/>
        <v>$Ferestre Fakro PTP-V U3 D02 55*98$:359.00,</v>
      </c>
      <c r="D2654" t="s">
        <v>23141</v>
      </c>
      <c r="E2654" t="str">
        <f t="shared" si="83"/>
        <v>"ferestre fakro ptp-v u3 d02 55*98":359.00,</v>
      </c>
    </row>
    <row r="2655" spans="1:5">
      <c r="A2655" s="500" t="s">
        <v>3815</v>
      </c>
      <c r="B2655" s="500" t="s">
        <v>6138</v>
      </c>
      <c r="C2655" t="str">
        <f t="shared" si="82"/>
        <v>$Ferestre Fakro PTP-V U3 D03 66*98$:384.00,</v>
      </c>
      <c r="D2655" t="s">
        <v>23142</v>
      </c>
      <c r="E2655" t="str">
        <f t="shared" si="83"/>
        <v>"ferestre fakro ptp-v u3 d03 66*98":384.00,</v>
      </c>
    </row>
    <row r="2656" spans="1:5">
      <c r="A2656" s="500" t="s">
        <v>11674</v>
      </c>
      <c r="B2656" s="500" t="s">
        <v>6139</v>
      </c>
      <c r="C2656" t="str">
        <f t="shared" si="82"/>
        <v>$Ferestre Fakro PTP-V U3 D04 66*118$:413.00,</v>
      </c>
      <c r="D2656" t="s">
        <v>23143</v>
      </c>
      <c r="E2656" t="str">
        <f t="shared" si="83"/>
        <v>"ferestre fakro ptp-v u3 d04 66*118":413.00,</v>
      </c>
    </row>
    <row r="2657" spans="1:5">
      <c r="A2657" s="500" t="s">
        <v>11674</v>
      </c>
      <c r="B2657" s="500" t="s">
        <v>6140</v>
      </c>
      <c r="C2657" t="str">
        <f t="shared" si="82"/>
        <v>$Ferestre Fakro PTP-V U3 D05 78*98$:413.00,</v>
      </c>
      <c r="D2657" t="s">
        <v>23144</v>
      </c>
      <c r="E2657" t="str">
        <f t="shared" si="83"/>
        <v>"ferestre fakro ptp-v u3 d05 78*98":413.00,</v>
      </c>
    </row>
    <row r="2658" spans="1:5">
      <c r="A2658" s="500" t="s">
        <v>11675</v>
      </c>
      <c r="B2658" s="500" t="s">
        <v>6141</v>
      </c>
      <c r="C2658" t="str">
        <f t="shared" si="82"/>
        <v>$Ferestre Fakro PTP-V U3 D06 78*118$:444.00,</v>
      </c>
      <c r="D2658" t="s">
        <v>23145</v>
      </c>
      <c r="E2658" t="str">
        <f t="shared" si="83"/>
        <v>"ferestre fakro ptp-v u3 d06 78*118":444.00,</v>
      </c>
    </row>
    <row r="2659" spans="1:5">
      <c r="A2659" s="500" t="s">
        <v>11676</v>
      </c>
      <c r="B2659" s="500" t="s">
        <v>6142</v>
      </c>
      <c r="C2659" t="str">
        <f t="shared" si="82"/>
        <v>$Ferestre Fakro PTP-V U3 D07 78*140$:479.00,</v>
      </c>
      <c r="D2659" t="s">
        <v>23146</v>
      </c>
      <c r="E2659" t="str">
        <f t="shared" si="83"/>
        <v>"ferestre fakro ptp-v u3 d07 78*140":479.00,</v>
      </c>
    </row>
    <row r="2660" spans="1:5">
      <c r="A2660" s="500" t="s">
        <v>7232</v>
      </c>
      <c r="B2660" s="500" t="s">
        <v>6143</v>
      </c>
      <c r="C2660" t="str">
        <f t="shared" si="82"/>
        <v>$Ferestre Fakro PTP-V U3 D08 94*118$:537.00,</v>
      </c>
      <c r="D2660" t="s">
        <v>23147</v>
      </c>
      <c r="E2660" t="str">
        <f t="shared" si="83"/>
        <v>"ferestre fakro ptp-v u3 d08 94*118":537.00,</v>
      </c>
    </row>
    <row r="2661" spans="1:5">
      <c r="A2661" s="500" t="s">
        <v>11677</v>
      </c>
      <c r="B2661" s="500" t="s">
        <v>6144</v>
      </c>
      <c r="C2661" t="str">
        <f t="shared" si="82"/>
        <v>$Ferestre Fakro PTP-V U3 D09 94*140$:574.00,</v>
      </c>
      <c r="D2661" t="s">
        <v>23148</v>
      </c>
      <c r="E2661" t="str">
        <f t="shared" si="83"/>
        <v>"ferestre fakro ptp-v u3 d09 94*140":574.00,</v>
      </c>
    </row>
    <row r="2662" spans="1:5">
      <c r="A2662" s="500" t="s">
        <v>7121</v>
      </c>
      <c r="B2662" s="500" t="s">
        <v>6145</v>
      </c>
      <c r="C2662" t="str">
        <f t="shared" si="82"/>
        <v>$Ferestre Fakro PTP-V U3 D13 78*160$:535.00,</v>
      </c>
      <c r="D2662" t="s">
        <v>23149</v>
      </c>
      <c r="E2662" t="str">
        <f t="shared" si="83"/>
        <v>"ferestre fakro ptp-v u3 d13 78*160":535.00,</v>
      </c>
    </row>
    <row r="2663" spans="1:5">
      <c r="A2663" s="500" t="s">
        <v>11678</v>
      </c>
      <c r="B2663" s="500" t="s">
        <v>6146</v>
      </c>
      <c r="C2663" t="str">
        <f t="shared" si="82"/>
        <v>$Ferestre Fakro PTP-V U3 D14 66*140$:460.00,</v>
      </c>
      <c r="D2663" t="s">
        <v>23150</v>
      </c>
      <c r="E2663" t="str">
        <f t="shared" si="83"/>
        <v>"ferestre fakro ptp-v u3 d14 66*140":460.00,</v>
      </c>
    </row>
    <row r="2664" spans="1:5">
      <c r="A2664" s="500" t="s">
        <v>3815</v>
      </c>
      <c r="B2664" s="500" t="s">
        <v>6147</v>
      </c>
      <c r="C2664" t="str">
        <f t="shared" si="82"/>
        <v>$Ferestre Fakro PTP-V U3 D16 55*118$:384.00,</v>
      </c>
      <c r="D2664" t="s">
        <v>23151</v>
      </c>
      <c r="E2664" t="str">
        <f t="shared" si="83"/>
        <v>"ferestre fakro ptp-v u3 d16 55*118":384.00,</v>
      </c>
    </row>
    <row r="2665" spans="1:5">
      <c r="A2665" s="500" t="s">
        <v>11679</v>
      </c>
      <c r="B2665" s="500" t="s">
        <v>6148</v>
      </c>
      <c r="C2665" t="str">
        <f t="shared" si="82"/>
        <v>$Ferestre Fakro PTP-V U5 D01 55*78$:506.00,</v>
      </c>
      <c r="D2665" t="s">
        <v>23152</v>
      </c>
      <c r="E2665" t="str">
        <f t="shared" si="83"/>
        <v>"ferestre fakro ptp-v u5 d01 55*78":506.00,</v>
      </c>
    </row>
    <row r="2666" spans="1:5">
      <c r="A2666" s="500" t="s">
        <v>11680</v>
      </c>
      <c r="B2666" s="500" t="s">
        <v>6149</v>
      </c>
      <c r="C2666" t="str">
        <f t="shared" si="82"/>
        <v>$Ferestre Fakro PTP-V U5 D02 55*98$:539.00,</v>
      </c>
      <c r="D2666" t="s">
        <v>23153</v>
      </c>
      <c r="E2666" t="str">
        <f t="shared" si="83"/>
        <v>"ferestre fakro ptp-v u5 d02 55*98":539.00,</v>
      </c>
    </row>
    <row r="2667" spans="1:5">
      <c r="A2667" s="500" t="s">
        <v>7219</v>
      </c>
      <c r="B2667" s="500" t="s">
        <v>6150</v>
      </c>
      <c r="C2667" t="str">
        <f t="shared" si="82"/>
        <v>$Ferestre Fakro PTP-V U5 D03 66*98$:580.00,</v>
      </c>
      <c r="D2667" t="s">
        <v>23154</v>
      </c>
      <c r="E2667" t="str">
        <f t="shared" si="83"/>
        <v>"ferestre fakro ptp-v u5 d03 66*98":580.00,</v>
      </c>
    </row>
    <row r="2668" spans="1:5">
      <c r="A2668" s="500" t="s">
        <v>11681</v>
      </c>
      <c r="B2668" s="500" t="s">
        <v>6151</v>
      </c>
      <c r="C2668" t="str">
        <f t="shared" si="82"/>
        <v>$Ferestre Fakro PTP-V U5 D04 66*118$:615.00,</v>
      </c>
      <c r="D2668" t="s">
        <v>23155</v>
      </c>
      <c r="E2668" t="str">
        <f t="shared" si="83"/>
        <v>"ferestre fakro ptp-v u5 d04 66*118":615.00,</v>
      </c>
    </row>
    <row r="2669" spans="1:5">
      <c r="A2669" s="500" t="s">
        <v>11681</v>
      </c>
      <c r="B2669" s="500" t="s">
        <v>6152</v>
      </c>
      <c r="C2669" t="str">
        <f t="shared" si="82"/>
        <v>$Ferestre Fakro PTP-V U5 D05 78*98$:615.00,</v>
      </c>
      <c r="D2669" t="s">
        <v>23156</v>
      </c>
      <c r="E2669" t="str">
        <f t="shared" si="83"/>
        <v>"ferestre fakro ptp-v u5 d05 78*98":615.00,</v>
      </c>
    </row>
    <row r="2670" spans="1:5">
      <c r="A2670" s="500" t="s">
        <v>11682</v>
      </c>
      <c r="B2670" s="500" t="s">
        <v>6153</v>
      </c>
      <c r="C2670" t="str">
        <f t="shared" si="82"/>
        <v>$Ferestre Fakro PTP-V U5 D06 78*118$:685.00,</v>
      </c>
      <c r="D2670" t="s">
        <v>23157</v>
      </c>
      <c r="E2670" t="str">
        <f t="shared" si="83"/>
        <v>"ferestre fakro ptp-v u5 d06 78*118":685.00,</v>
      </c>
    </row>
    <row r="2671" spans="1:5">
      <c r="A2671" s="500" t="s">
        <v>11683</v>
      </c>
      <c r="B2671" s="500" t="s">
        <v>6154</v>
      </c>
      <c r="C2671" t="str">
        <f t="shared" si="82"/>
        <v>$Ferestre Fakro PTP-V U5 D07 78*140$:772.00,</v>
      </c>
      <c r="D2671" t="s">
        <v>23158</v>
      </c>
      <c r="E2671" t="str">
        <f t="shared" si="83"/>
        <v>"ferestre fakro ptp-v u5 d07 78*140":772.00,</v>
      </c>
    </row>
    <row r="2672" spans="1:5">
      <c r="A2672" s="500" t="s">
        <v>11684</v>
      </c>
      <c r="B2672" s="500" t="s">
        <v>6155</v>
      </c>
      <c r="C2672" t="str">
        <f t="shared" si="82"/>
        <v>$Ferestre Fakro PTP-V U5 D08 94*118$:805.00,</v>
      </c>
      <c r="D2672" t="s">
        <v>23159</v>
      </c>
      <c r="E2672" t="str">
        <f t="shared" si="83"/>
        <v>"ferestre fakro ptp-v u5 d08 94*118":805.00,</v>
      </c>
    </row>
    <row r="2673" spans="1:5">
      <c r="A2673" s="500" t="s">
        <v>11685</v>
      </c>
      <c r="B2673" s="500" t="s">
        <v>6156</v>
      </c>
      <c r="C2673" t="str">
        <f t="shared" si="82"/>
        <v>$Ferestre Fakro PTP-V U5 D09 94*140$:863.00,</v>
      </c>
      <c r="D2673" t="s">
        <v>23160</v>
      </c>
      <c r="E2673" t="str">
        <f t="shared" si="83"/>
        <v>"ferestre fakro ptp-v u5 d09 94*140":863.00,</v>
      </c>
    </row>
    <row r="2674" spans="1:5">
      <c r="A2674" s="500" t="s">
        <v>11686</v>
      </c>
      <c r="B2674" s="500" t="s">
        <v>6157</v>
      </c>
      <c r="C2674" t="str">
        <f t="shared" si="82"/>
        <v>$Ferestre Fakro PTP-V U5 D13 78*160$:832.00,</v>
      </c>
      <c r="D2674" t="s">
        <v>23161</v>
      </c>
      <c r="E2674" t="str">
        <f t="shared" si="83"/>
        <v>"ferestre fakro ptp-v u5 d13 78*160":832.00,</v>
      </c>
    </row>
    <row r="2675" spans="1:5">
      <c r="A2675" s="500" t="s">
        <v>11682</v>
      </c>
      <c r="B2675" s="500" t="s">
        <v>6158</v>
      </c>
      <c r="C2675" t="str">
        <f t="shared" si="82"/>
        <v>$Ferestre Fakro PTP-V U5 D14 66*140$:685.00,</v>
      </c>
      <c r="D2675" t="s">
        <v>23162</v>
      </c>
      <c r="E2675" t="str">
        <f t="shared" si="83"/>
        <v>"ferestre fakro ptp-v u5 d14 66*140":685.00,</v>
      </c>
    </row>
    <row r="2676" spans="1:5">
      <c r="A2676" s="500" t="s">
        <v>7219</v>
      </c>
      <c r="B2676" s="500" t="s">
        <v>6159</v>
      </c>
      <c r="C2676" t="str">
        <f t="shared" si="82"/>
        <v>$Ferestre Fakro PTP-V U5 D16 55*118$:580.00,</v>
      </c>
      <c r="D2676" t="s">
        <v>23163</v>
      </c>
      <c r="E2676" t="str">
        <f t="shared" si="83"/>
        <v>"ferestre fakro ptp-v u5 d16 55*118":580.00,</v>
      </c>
    </row>
    <row r="2677" spans="1:5">
      <c r="A2677" s="500" t="s">
        <v>3802</v>
      </c>
      <c r="B2677" s="500" t="s">
        <v>6160</v>
      </c>
      <c r="C2677" t="str">
        <f t="shared" si="82"/>
        <v>$Ferestre acces acoperis Fakro WGI 46*55$:135.00,</v>
      </c>
      <c r="D2677" t="s">
        <v>23164</v>
      </c>
      <c r="E2677" t="str">
        <f t="shared" si="83"/>
        <v>"ferestre acces acoperis fakro wgi 46*55":135.00,</v>
      </c>
    </row>
    <row r="2678" spans="1:5">
      <c r="A2678" s="500" t="s">
        <v>2975</v>
      </c>
      <c r="B2678" s="500" t="s">
        <v>6161</v>
      </c>
      <c r="C2678" t="str">
        <f t="shared" si="82"/>
        <v>$Ferestre acces acoperis Fakro WGI 46*75$:158.00,</v>
      </c>
      <c r="D2678" t="s">
        <v>23165</v>
      </c>
      <c r="E2678" t="str">
        <f t="shared" si="83"/>
        <v>"ferestre acces acoperis fakro wgi 46*75":158.00,</v>
      </c>
    </row>
    <row r="2679" spans="1:5">
      <c r="A2679" s="500" t="s">
        <v>11687</v>
      </c>
      <c r="B2679" s="500" t="s">
        <v>6162</v>
      </c>
      <c r="C2679" t="str">
        <f t="shared" si="82"/>
        <v>$Ferestre acces acoperis Fakro WGT 46*55$:122.00,</v>
      </c>
      <c r="D2679" t="s">
        <v>23166</v>
      </c>
      <c r="E2679" t="str">
        <f t="shared" si="83"/>
        <v>"ferestre acces acoperis fakro wgt 46*55":122.00,</v>
      </c>
    </row>
    <row r="2680" spans="1:5">
      <c r="A2680" s="500" t="s">
        <v>3801</v>
      </c>
      <c r="B2680" s="500" t="s">
        <v>6163</v>
      </c>
      <c r="C2680" t="str">
        <f t="shared" si="82"/>
        <v>$Ferestre acces acoperis Fakro WGT 46*75$:139.00,</v>
      </c>
      <c r="D2680" t="s">
        <v>23167</v>
      </c>
      <c r="E2680" t="str">
        <f t="shared" si="83"/>
        <v>"ferestre acces acoperis fakro wgt 46*75":139.00,</v>
      </c>
    </row>
    <row r="2681" spans="1:5">
      <c r="A2681" s="500" t="s">
        <v>7081</v>
      </c>
      <c r="B2681" s="500" t="s">
        <v>6164</v>
      </c>
      <c r="C2681" t="str">
        <f t="shared" si="82"/>
        <v>$Kit termoizolare Fakro XDP D01 55*78$:42.00,</v>
      </c>
      <c r="D2681" t="s">
        <v>23168</v>
      </c>
      <c r="E2681" t="str">
        <f t="shared" si="83"/>
        <v>"kit termoizolare fakro xdp d01 55*78":42.00,</v>
      </c>
    </row>
    <row r="2682" spans="1:5">
      <c r="A2682" s="500" t="s">
        <v>7081</v>
      </c>
      <c r="B2682" s="500" t="s">
        <v>6165</v>
      </c>
      <c r="C2682" t="str">
        <f t="shared" si="82"/>
        <v>$Kit termoizolare Fakro XDP D02 55*98$:42.00,</v>
      </c>
      <c r="D2682" t="s">
        <v>23169</v>
      </c>
      <c r="E2682" t="str">
        <f t="shared" si="83"/>
        <v>"kit termoizolare fakro xdp d02 55*98":42.00,</v>
      </c>
    </row>
    <row r="2683" spans="1:5">
      <c r="A2683" s="500" t="s">
        <v>7081</v>
      </c>
      <c r="B2683" s="500" t="s">
        <v>6166</v>
      </c>
      <c r="C2683" t="str">
        <f t="shared" si="82"/>
        <v>$Kit termoizolare Fakro XDP D03 66*98$:42.00,</v>
      </c>
      <c r="D2683" t="s">
        <v>23170</v>
      </c>
      <c r="E2683" t="str">
        <f t="shared" si="83"/>
        <v>"kit termoizolare fakro xdp d03 66*98":42.00,</v>
      </c>
    </row>
    <row r="2684" spans="1:5">
      <c r="A2684" s="500" t="s">
        <v>7081</v>
      </c>
      <c r="B2684" s="500" t="s">
        <v>6167</v>
      </c>
      <c r="C2684" t="str">
        <f t="shared" si="82"/>
        <v>$Kit termoizolare Fakro XDP D04 66*118$:42.00,</v>
      </c>
      <c r="D2684" t="s">
        <v>23171</v>
      </c>
      <c r="E2684" t="str">
        <f t="shared" si="83"/>
        <v>"kit termoizolare fakro xdp d04 66*118":42.00,</v>
      </c>
    </row>
    <row r="2685" spans="1:5">
      <c r="A2685" s="500" t="s">
        <v>7081</v>
      </c>
      <c r="B2685" s="500" t="s">
        <v>6168</v>
      </c>
      <c r="C2685" t="str">
        <f t="shared" si="82"/>
        <v>$Kit termoizolare Fakro XDP D05 78*98$:42.00,</v>
      </c>
      <c r="D2685" t="s">
        <v>23172</v>
      </c>
      <c r="E2685" t="str">
        <f t="shared" si="83"/>
        <v>"kit termoizolare fakro xdp d05 78*98":42.00,</v>
      </c>
    </row>
    <row r="2686" spans="1:5">
      <c r="A2686" s="500" t="s">
        <v>7081</v>
      </c>
      <c r="B2686" s="500" t="s">
        <v>6169</v>
      </c>
      <c r="C2686" t="str">
        <f t="shared" si="82"/>
        <v>$Kit termoizolare Fakro XDP D06 78*118$:42.00,</v>
      </c>
      <c r="D2686" t="s">
        <v>23173</v>
      </c>
      <c r="E2686" t="str">
        <f t="shared" si="83"/>
        <v>"kit termoizolare fakro xdp d06 78*118":42.00,</v>
      </c>
    </row>
    <row r="2687" spans="1:5">
      <c r="A2687" s="500" t="s">
        <v>7081</v>
      </c>
      <c r="B2687" s="500" t="s">
        <v>6170</v>
      </c>
      <c r="C2687" t="str">
        <f t="shared" si="82"/>
        <v>$Kit termoizolare Fakro XDP D07 78*140$:42.00,</v>
      </c>
      <c r="D2687" t="s">
        <v>23174</v>
      </c>
      <c r="E2687" t="str">
        <f t="shared" si="83"/>
        <v>"kit termoizolare fakro xdp d07 78*140":42.00,</v>
      </c>
    </row>
    <row r="2688" spans="1:5">
      <c r="A2688" s="500" t="s">
        <v>7081</v>
      </c>
      <c r="B2688" s="500" t="s">
        <v>6171</v>
      </c>
      <c r="C2688" t="str">
        <f t="shared" si="82"/>
        <v>$Kit termoizolare Fakro XDP D08 94*118$:42.00,</v>
      </c>
      <c r="D2688" t="s">
        <v>23175</v>
      </c>
      <c r="E2688" t="str">
        <f t="shared" si="83"/>
        <v>"kit termoizolare fakro xdp d08 94*118":42.00,</v>
      </c>
    </row>
    <row r="2689" spans="1:5">
      <c r="A2689" s="500" t="s">
        <v>7081</v>
      </c>
      <c r="B2689" s="500" t="s">
        <v>6172</v>
      </c>
      <c r="C2689" t="str">
        <f t="shared" si="82"/>
        <v>$Kit termoizolare Fakro XDP D09 94*140$:42.00,</v>
      </c>
      <c r="D2689" t="s">
        <v>23176</v>
      </c>
      <c r="E2689" t="str">
        <f t="shared" si="83"/>
        <v>"kit termoizolare fakro xdp d09 94*140":42.00,</v>
      </c>
    </row>
    <row r="2690" spans="1:5">
      <c r="A2690" s="500" t="s">
        <v>7081</v>
      </c>
      <c r="B2690" s="500" t="s">
        <v>6173</v>
      </c>
      <c r="C2690" t="str">
        <f t="shared" ref="C2690:C2753" si="84">CONCATENATE("$",B2690,"$",":",A2690,",")</f>
        <v>$Kit termoizolare Fakro XDP D13 78*160$:42.00,</v>
      </c>
      <c r="D2690" t="s">
        <v>23177</v>
      </c>
      <c r="E2690" t="str">
        <f t="shared" ref="E2690:E2753" si="85">LOWER(D2690)</f>
        <v>"kit termoizolare fakro xdp d13 78*160":42.00,</v>
      </c>
    </row>
    <row r="2691" spans="1:5">
      <c r="A2691" s="500" t="s">
        <v>7081</v>
      </c>
      <c r="B2691" s="500" t="s">
        <v>6174</v>
      </c>
      <c r="C2691" t="str">
        <f t="shared" si="84"/>
        <v>$Kit termoizolare Fakro XDP D14 66*140$:42.00,</v>
      </c>
      <c r="D2691" t="s">
        <v>23178</v>
      </c>
      <c r="E2691" t="str">
        <f t="shared" si="85"/>
        <v>"kit termoizolare fakro xdp d14 66*140":42.00,</v>
      </c>
    </row>
    <row r="2692" spans="1:5">
      <c r="A2692" s="500" t="s">
        <v>7081</v>
      </c>
      <c r="B2692" s="500" t="s">
        <v>6175</v>
      </c>
      <c r="C2692" t="str">
        <f t="shared" si="84"/>
        <v>$Kit termoizolare Fakro XDP D16 55*118$:42.00,</v>
      </c>
      <c r="D2692" t="s">
        <v>23179</v>
      </c>
      <c r="E2692" t="str">
        <f t="shared" si="85"/>
        <v>"kit termoizolare fakro xdp d16 55*118":42.00,</v>
      </c>
    </row>
    <row r="2693" spans="1:5">
      <c r="A2693" s="500" t="s">
        <v>11396</v>
      </c>
      <c r="B2693" s="500" t="s">
        <v>6176</v>
      </c>
      <c r="C2693" t="str">
        <f t="shared" si="84"/>
        <v>$Folie anticondens 30mp Bilka 95gr$:12.54,</v>
      </c>
      <c r="D2693" t="s">
        <v>23180</v>
      </c>
      <c r="E2693" t="str">
        <f t="shared" si="85"/>
        <v>"folie anticondens 30mp bilka 95gr":12.54,</v>
      </c>
    </row>
    <row r="2694" spans="1:5">
      <c r="A2694" s="500" t="s">
        <v>4101</v>
      </c>
      <c r="B2694" s="500" t="s">
        <v>6177</v>
      </c>
      <c r="C2694" t="str">
        <f t="shared" si="84"/>
        <v>$Folie anticondens 30mp Bilka 120gr$:15.18,</v>
      </c>
      <c r="D2694" t="s">
        <v>23181</v>
      </c>
      <c r="E2694" t="str">
        <f t="shared" si="85"/>
        <v>"folie anticondens 30mp bilka 120gr":15.18,</v>
      </c>
    </row>
    <row r="2695" spans="1:5">
      <c r="A2695" s="500" t="s">
        <v>11688</v>
      </c>
      <c r="B2695" s="500" t="s">
        <v>6178</v>
      </c>
      <c r="C2695" t="str">
        <f t="shared" si="84"/>
        <v>$Folie anticondens 30mp Bilka 140gr$:18.48,</v>
      </c>
      <c r="D2695" t="s">
        <v>23182</v>
      </c>
      <c r="E2695" t="str">
        <f t="shared" si="85"/>
        <v>"folie anticondens 30mp bilka 140gr":18.48,</v>
      </c>
    </row>
    <row r="2696" spans="1:5">
      <c r="A2696" s="500" t="s">
        <v>7080</v>
      </c>
      <c r="B2696" s="500" t="s">
        <v>6179</v>
      </c>
      <c r="C2696" t="str">
        <f t="shared" si="84"/>
        <v>$Folie anticondens 30mp Bilka 150gr$:19.80,</v>
      </c>
      <c r="D2696" t="s">
        <v>23183</v>
      </c>
      <c r="E2696" t="str">
        <f t="shared" si="85"/>
        <v>"folie anticondens 30mp bilka 150gr":19.80,</v>
      </c>
    </row>
    <row r="2697" spans="1:5">
      <c r="A2697" s="500" t="s">
        <v>4105</v>
      </c>
      <c r="B2697" s="500" t="s">
        <v>6180</v>
      </c>
      <c r="C2697" t="str">
        <f t="shared" si="84"/>
        <v>$Folie anticondens 30mp Bilka 180gr$:23.43,</v>
      </c>
      <c r="D2697" t="s">
        <v>23184</v>
      </c>
      <c r="E2697" t="str">
        <f t="shared" si="85"/>
        <v>"folie anticondens 30mp bilka 180gr":23.43,</v>
      </c>
    </row>
    <row r="2698" spans="1:5">
      <c r="A2698" s="500" t="s">
        <v>6910</v>
      </c>
      <c r="B2698" s="500" t="s">
        <v>6911</v>
      </c>
      <c r="C2698" t="str">
        <f t="shared" si="84"/>
        <v>$Folie anticondens 30mp Bilka 200gr$:30.00,</v>
      </c>
      <c r="D2698" t="s">
        <v>23185</v>
      </c>
      <c r="E2698" t="str">
        <f t="shared" si="85"/>
        <v>"folie anticondens 30mp bilka 200gr":30.00,</v>
      </c>
    </row>
    <row r="2699" spans="1:5">
      <c r="A2699" s="500" t="s">
        <v>11689</v>
      </c>
      <c r="B2699" s="500" t="s">
        <v>6181</v>
      </c>
      <c r="C2699" t="str">
        <f t="shared" si="84"/>
        <v>$Folie anticondens 75mp Bilka 95 grame$:28.50,</v>
      </c>
      <c r="D2699" t="s">
        <v>23186</v>
      </c>
      <c r="E2699" t="str">
        <f t="shared" si="85"/>
        <v>"folie anticondens 75mp bilka 95 grame":28.50,</v>
      </c>
    </row>
    <row r="2700" spans="1:5">
      <c r="A2700" s="500" t="s">
        <v>11690</v>
      </c>
      <c r="B2700" s="500" t="s">
        <v>6182</v>
      </c>
      <c r="C2700" t="str">
        <f t="shared" si="84"/>
        <v>$Folie anticondens 75mp Bilka 120 grame$:34.50,</v>
      </c>
      <c r="D2700" t="s">
        <v>23187</v>
      </c>
      <c r="E2700" t="str">
        <f t="shared" si="85"/>
        <v>"folie anticondens 75mp bilka 120 grame":34.50,</v>
      </c>
    </row>
    <row r="2701" spans="1:5">
      <c r="A2701" s="500" t="s">
        <v>7081</v>
      </c>
      <c r="B2701" s="500" t="s">
        <v>6183</v>
      </c>
      <c r="C2701" t="str">
        <f t="shared" si="84"/>
        <v>$Folie anticondens 75mp Bilka 140 grame$:42.00,</v>
      </c>
      <c r="D2701" t="s">
        <v>23188</v>
      </c>
      <c r="E2701" t="str">
        <f t="shared" si="85"/>
        <v>"folie anticondens 75mp bilka 140 grame":42.00,</v>
      </c>
    </row>
    <row r="2702" spans="1:5">
      <c r="A2702" s="500" t="s">
        <v>3961</v>
      </c>
      <c r="B2702" s="500" t="s">
        <v>6184</v>
      </c>
      <c r="C2702" t="str">
        <f t="shared" si="84"/>
        <v>$Folie anticondens 75mp Bilka 150 grame$:45.00,</v>
      </c>
      <c r="D2702" t="s">
        <v>23189</v>
      </c>
      <c r="E2702" t="str">
        <f t="shared" si="85"/>
        <v>"folie anticondens 75mp bilka 150 grame":45.00,</v>
      </c>
    </row>
    <row r="2703" spans="1:5">
      <c r="A2703" s="500" t="s">
        <v>11691</v>
      </c>
      <c r="B2703" s="500" t="s">
        <v>6185</v>
      </c>
      <c r="C2703" t="str">
        <f t="shared" si="84"/>
        <v>$Folie anticondens 75mp Bilka 180 grame$:53.25,</v>
      </c>
      <c r="D2703" t="s">
        <v>23190</v>
      </c>
      <c r="E2703" t="str">
        <f t="shared" si="85"/>
        <v>"folie anticondens 75mp bilka 180 grame":53.25,</v>
      </c>
    </row>
    <row r="2704" spans="1:5">
      <c r="A2704" s="500" t="s">
        <v>11692</v>
      </c>
      <c r="B2704" s="500" t="s">
        <v>6186</v>
      </c>
      <c r="C2704" t="str">
        <f t="shared" si="84"/>
        <v>$Folie Anticondens 75MP 200Gr cu 2 benzi$:68.25,</v>
      </c>
      <c r="D2704" t="s">
        <v>23191</v>
      </c>
      <c r="E2704" t="str">
        <f t="shared" si="85"/>
        <v>"folie anticondens 75mp 200gr cu 2 benzi":68.25,</v>
      </c>
    </row>
    <row r="2705" spans="1:5">
      <c r="A2705" s="500" t="s">
        <v>3962</v>
      </c>
      <c r="B2705" s="500" t="s">
        <v>6187</v>
      </c>
      <c r="C2705" t="str">
        <f t="shared" si="84"/>
        <v>$Folie soft 75mp$:17.25,</v>
      </c>
      <c r="D2705" t="s">
        <v>23192</v>
      </c>
      <c r="E2705" t="str">
        <f t="shared" si="85"/>
        <v>"folie soft 75mp":17.25,</v>
      </c>
    </row>
    <row r="2706" spans="1:5">
      <c r="A2706" s="500" t="s">
        <v>11693</v>
      </c>
      <c r="B2706" s="500" t="s">
        <v>6188</v>
      </c>
      <c r="C2706" t="str">
        <f t="shared" si="84"/>
        <v>$Membrana 150gr cu covor de ventil. 300gr$:181.88,</v>
      </c>
      <c r="D2706" t="s">
        <v>23193</v>
      </c>
      <c r="E2706" t="str">
        <f t="shared" si="85"/>
        <v>"membrana 150gr cu covor de ventil. 300gr":181.88,</v>
      </c>
    </row>
    <row r="2707" spans="1:5">
      <c r="A2707" s="500" t="s">
        <v>6943</v>
      </c>
      <c r="B2707" s="500" t="s">
        <v>13195</v>
      </c>
      <c r="C2707" t="str">
        <f t="shared" si="84"/>
        <v>$PROFIL L 50x50 1.5mm NEPERFORAT$:1.50,</v>
      </c>
      <c r="D2707" t="s">
        <v>23194</v>
      </c>
      <c r="E2707" t="str">
        <f t="shared" si="85"/>
        <v>"profil l 50x50 1.5mm neperforat":1.50,</v>
      </c>
    </row>
    <row r="2708" spans="1:5">
      <c r="A2708" s="500" t="s">
        <v>6943</v>
      </c>
      <c r="B2708" s="500" t="s">
        <v>13197</v>
      </c>
      <c r="C2708" t="str">
        <f t="shared" si="84"/>
        <v>$PROFIL L 50x50 1.5mm PERFORAT$:1.50,</v>
      </c>
      <c r="D2708" t="s">
        <v>23195</v>
      </c>
      <c r="E2708" t="str">
        <f t="shared" si="85"/>
        <v>"profil l 50x50 1.5mm perforat":1.50,</v>
      </c>
    </row>
    <row r="2709" spans="1:5">
      <c r="A2709" s="500" t="s">
        <v>3724</v>
      </c>
      <c r="B2709" s="500" t="s">
        <v>13199</v>
      </c>
      <c r="C2709" t="str">
        <f t="shared" si="84"/>
        <v>$PROFIL L 50x50 2mm NEPERFORAT$:1.98,</v>
      </c>
      <c r="D2709" t="s">
        <v>23196</v>
      </c>
      <c r="E2709" t="str">
        <f t="shared" si="85"/>
        <v>"profil l 50x50 2mm neperforat":1.98,</v>
      </c>
    </row>
    <row r="2710" spans="1:5">
      <c r="A2710" s="500" t="s">
        <v>3724</v>
      </c>
      <c r="B2710" s="500" t="s">
        <v>13201</v>
      </c>
      <c r="C2710" t="str">
        <f t="shared" si="84"/>
        <v>$PROFIL L 50x50 2mm PERFORAT$:1.98,</v>
      </c>
      <c r="D2710" t="s">
        <v>23197</v>
      </c>
      <c r="E2710" t="str">
        <f t="shared" si="85"/>
        <v>"profil l 50x50 2mm perforat":1.98,</v>
      </c>
    </row>
    <row r="2711" spans="1:5">
      <c r="A2711" s="500" t="s">
        <v>2955</v>
      </c>
      <c r="B2711" s="500" t="s">
        <v>13203</v>
      </c>
      <c r="C2711" t="str">
        <f t="shared" si="84"/>
        <v>$PROFIL L 50x50 2.5mm NEPERFORAT$:2.46,</v>
      </c>
      <c r="D2711" t="s">
        <v>23198</v>
      </c>
      <c r="E2711" t="str">
        <f t="shared" si="85"/>
        <v>"profil l 50x50 2.5mm neperforat":2.46,</v>
      </c>
    </row>
    <row r="2712" spans="1:5">
      <c r="A2712" s="500" t="s">
        <v>2955</v>
      </c>
      <c r="B2712" s="500" t="s">
        <v>13205</v>
      </c>
      <c r="C2712" t="str">
        <f t="shared" si="84"/>
        <v>$PROFIL L 50x50 2.5mm PERFORAT$:2.46,</v>
      </c>
      <c r="D2712" t="s">
        <v>23199</v>
      </c>
      <c r="E2712" t="str">
        <f t="shared" si="85"/>
        <v>"profil l 50x50 2.5mm perforat":2.46,</v>
      </c>
    </row>
    <row r="2713" spans="1:5">
      <c r="A2713" s="500" t="s">
        <v>11245</v>
      </c>
      <c r="B2713" s="500" t="s">
        <v>13207</v>
      </c>
      <c r="C2713" t="str">
        <f t="shared" si="84"/>
        <v>$PROFIL L 50x50 3mm NEPERFORAT$:2.91,</v>
      </c>
      <c r="D2713" t="s">
        <v>23200</v>
      </c>
      <c r="E2713" t="str">
        <f t="shared" si="85"/>
        <v>"profil l 50x50 3mm neperforat":2.91,</v>
      </c>
    </row>
    <row r="2714" spans="1:5">
      <c r="A2714" s="500" t="s">
        <v>11245</v>
      </c>
      <c r="B2714" s="500" t="s">
        <v>13209</v>
      </c>
      <c r="C2714" t="str">
        <f t="shared" si="84"/>
        <v>$PROFIL L 50x50 3mm PERFORAT$:2.91,</v>
      </c>
      <c r="D2714" t="s">
        <v>23201</v>
      </c>
      <c r="E2714" t="str">
        <f t="shared" si="85"/>
        <v>"profil l 50x50 3mm perforat":2.91,</v>
      </c>
    </row>
    <row r="2715" spans="1:5">
      <c r="A2715" s="500" t="s">
        <v>11224</v>
      </c>
      <c r="B2715" s="500" t="s">
        <v>13211</v>
      </c>
      <c r="C2715" t="str">
        <f t="shared" si="84"/>
        <v>$PROFIL L 50x50 3.5mm NEPERFORAT$:3.37,</v>
      </c>
      <c r="D2715" t="s">
        <v>23202</v>
      </c>
      <c r="E2715" t="str">
        <f t="shared" si="85"/>
        <v>"profil l 50x50 3.5mm neperforat":3.37,</v>
      </c>
    </row>
    <row r="2716" spans="1:5">
      <c r="A2716" s="500" t="s">
        <v>11224</v>
      </c>
      <c r="B2716" s="500" t="s">
        <v>13213</v>
      </c>
      <c r="C2716" t="str">
        <f t="shared" si="84"/>
        <v>$PROFIL L 50x50 3.5mm PERFORAT$:3.37,</v>
      </c>
      <c r="D2716" t="s">
        <v>23203</v>
      </c>
      <c r="E2716" t="str">
        <f t="shared" si="85"/>
        <v>"profil l 50x50 3.5mm perforat":3.37,</v>
      </c>
    </row>
    <row r="2717" spans="1:5">
      <c r="A2717" s="500" t="s">
        <v>7095</v>
      </c>
      <c r="B2717" s="500" t="s">
        <v>13215</v>
      </c>
      <c r="C2717" t="str">
        <f t="shared" si="84"/>
        <v>$PROFIL L 50x55 1.5mm NEPERFORAT$:1.57,</v>
      </c>
      <c r="D2717" t="s">
        <v>23204</v>
      </c>
      <c r="E2717" t="str">
        <f t="shared" si="85"/>
        <v>"profil l 50x55 1.5mm neperforat":1.57,</v>
      </c>
    </row>
    <row r="2718" spans="1:5">
      <c r="A2718" s="500" t="s">
        <v>7095</v>
      </c>
      <c r="B2718" s="500" t="s">
        <v>13217</v>
      </c>
      <c r="C2718" t="str">
        <f t="shared" si="84"/>
        <v>$PROFIL L 50x55 1.5mm PERFORAT$:1.57,</v>
      </c>
      <c r="D2718" t="s">
        <v>23205</v>
      </c>
      <c r="E2718" t="str">
        <f t="shared" si="85"/>
        <v>"profil l 50x55 1.5mm perforat":1.57,</v>
      </c>
    </row>
    <row r="2719" spans="1:5">
      <c r="A2719" s="500" t="s">
        <v>11402</v>
      </c>
      <c r="B2719" s="500" t="s">
        <v>13219</v>
      </c>
      <c r="C2719" t="str">
        <f t="shared" si="84"/>
        <v>$PROFIL L 50x55 2mm NEPERFORAT$:2.08,</v>
      </c>
      <c r="D2719" t="s">
        <v>23206</v>
      </c>
      <c r="E2719" t="str">
        <f t="shared" si="85"/>
        <v>"profil l 50x55 2mm neperforat":2.08,</v>
      </c>
    </row>
    <row r="2720" spans="1:5">
      <c r="A2720" s="500" t="s">
        <v>11402</v>
      </c>
      <c r="B2720" s="500" t="s">
        <v>13221</v>
      </c>
      <c r="C2720" t="str">
        <f t="shared" si="84"/>
        <v>$PROFIL L 50x55 2mm PERFORAT$:2.08,</v>
      </c>
      <c r="D2720" t="s">
        <v>23207</v>
      </c>
      <c r="E2720" t="str">
        <f t="shared" si="85"/>
        <v>"profil l 50x55 2mm perforat":2.08,</v>
      </c>
    </row>
    <row r="2721" spans="1:5">
      <c r="A2721" s="500" t="s">
        <v>2946</v>
      </c>
      <c r="B2721" s="500" t="s">
        <v>13223</v>
      </c>
      <c r="C2721" t="str">
        <f t="shared" si="84"/>
        <v>$PROFIL L 50x55 2.5mm NEPERFORAT$:2.59,</v>
      </c>
      <c r="D2721" t="s">
        <v>23208</v>
      </c>
      <c r="E2721" t="str">
        <f t="shared" si="85"/>
        <v>"profil l 50x55 2.5mm neperforat":2.59,</v>
      </c>
    </row>
    <row r="2722" spans="1:5">
      <c r="A2722" s="500" t="s">
        <v>2946</v>
      </c>
      <c r="B2722" s="500" t="s">
        <v>13225</v>
      </c>
      <c r="C2722" t="str">
        <f t="shared" si="84"/>
        <v>$PROFIL L 50x55 2.5mm PERFORAT$:2.59,</v>
      </c>
      <c r="D2722" t="s">
        <v>23209</v>
      </c>
      <c r="E2722" t="str">
        <f t="shared" si="85"/>
        <v>"profil l 50x55 2.5mm perforat":2.59,</v>
      </c>
    </row>
    <row r="2723" spans="1:5">
      <c r="A2723" s="500" t="s">
        <v>13227</v>
      </c>
      <c r="B2723" s="500" t="s">
        <v>13228</v>
      </c>
      <c r="C2723" t="str">
        <f t="shared" si="84"/>
        <v>$PROFIL L 50x55 3mm NEPERFORAT$:3.07,</v>
      </c>
      <c r="D2723" t="s">
        <v>23210</v>
      </c>
      <c r="E2723" t="str">
        <f t="shared" si="85"/>
        <v>"profil l 50x55 3mm neperforat":3.07,</v>
      </c>
    </row>
    <row r="2724" spans="1:5">
      <c r="A2724" s="500" t="s">
        <v>13227</v>
      </c>
      <c r="B2724" s="500" t="s">
        <v>13230</v>
      </c>
      <c r="C2724" t="str">
        <f t="shared" si="84"/>
        <v>$PROFIL L 50x55 3mm PERFORAT$:3.07,</v>
      </c>
      <c r="D2724" t="s">
        <v>23211</v>
      </c>
      <c r="E2724" t="str">
        <f t="shared" si="85"/>
        <v>"profil l 50x55 3mm perforat":3.07,</v>
      </c>
    </row>
    <row r="2725" spans="1:5">
      <c r="A2725" s="500" t="s">
        <v>3971</v>
      </c>
      <c r="B2725" s="500" t="s">
        <v>13232</v>
      </c>
      <c r="C2725" t="str">
        <f t="shared" si="84"/>
        <v>$PROFIL L 50x55 3.5mm NEPERFORAT$:3.55,</v>
      </c>
      <c r="D2725" t="s">
        <v>23212</v>
      </c>
      <c r="E2725" t="str">
        <f t="shared" si="85"/>
        <v>"profil l 50x55 3.5mm neperforat":3.55,</v>
      </c>
    </row>
    <row r="2726" spans="1:5">
      <c r="A2726" s="500" t="s">
        <v>3971</v>
      </c>
      <c r="B2726" s="500" t="s">
        <v>13234</v>
      </c>
      <c r="C2726" t="str">
        <f t="shared" si="84"/>
        <v>$PROFIL L 50x55 3.5mm PERFORAT$:3.55,</v>
      </c>
      <c r="D2726" t="s">
        <v>23213</v>
      </c>
      <c r="E2726" t="str">
        <f t="shared" si="85"/>
        <v>"profil l 50x55 3.5mm perforat":3.55,</v>
      </c>
    </row>
    <row r="2727" spans="1:5">
      <c r="A2727" s="500" t="s">
        <v>13236</v>
      </c>
      <c r="B2727" s="500" t="s">
        <v>13237</v>
      </c>
      <c r="C2727" t="str">
        <f t="shared" si="84"/>
        <v>$PROFIL L 50x60 1.5mm NEPERFORAT$:1.65,</v>
      </c>
      <c r="D2727" t="s">
        <v>23214</v>
      </c>
      <c r="E2727" t="str">
        <f t="shared" si="85"/>
        <v>"profil l 50x60 1.5mm neperforat":1.65,</v>
      </c>
    </row>
    <row r="2728" spans="1:5">
      <c r="A2728" s="500" t="s">
        <v>13236</v>
      </c>
      <c r="B2728" s="500" t="s">
        <v>13239</v>
      </c>
      <c r="C2728" t="str">
        <f t="shared" si="84"/>
        <v>$PROFIL L 50x60 1.5mm PERFORAT$:1.65,</v>
      </c>
      <c r="D2728" t="s">
        <v>23215</v>
      </c>
      <c r="E2728" t="str">
        <f t="shared" si="85"/>
        <v>"profil l 50x60 1.5mm perforat":1.65,</v>
      </c>
    </row>
    <row r="2729" spans="1:5">
      <c r="A2729" s="500" t="s">
        <v>11053</v>
      </c>
      <c r="B2729" s="500" t="s">
        <v>13241</v>
      </c>
      <c r="C2729" t="str">
        <f t="shared" si="84"/>
        <v>$PROFIL L 50x60 2mm NEPERFORAT$:2.18,</v>
      </c>
      <c r="D2729" t="s">
        <v>23216</v>
      </c>
      <c r="E2729" t="str">
        <f t="shared" si="85"/>
        <v>"profil l 50x60 2mm neperforat":2.18,</v>
      </c>
    </row>
    <row r="2730" spans="1:5">
      <c r="A2730" s="500" t="s">
        <v>11053</v>
      </c>
      <c r="B2730" s="500" t="s">
        <v>13243</v>
      </c>
      <c r="C2730" t="str">
        <f t="shared" si="84"/>
        <v>$PROFIL L 50x60 2mm PERFORAT$:2.18,</v>
      </c>
      <c r="D2730" t="s">
        <v>23217</v>
      </c>
      <c r="E2730" t="str">
        <f t="shared" si="85"/>
        <v>"profil l 50x60 2mm perforat":2.18,</v>
      </c>
    </row>
    <row r="2731" spans="1:5">
      <c r="A2731" s="500" t="s">
        <v>3914</v>
      </c>
      <c r="B2731" s="500" t="s">
        <v>13245</v>
      </c>
      <c r="C2731" t="str">
        <f t="shared" si="84"/>
        <v>$PROFIL L 50x60 2.5mm NEPERFORAT$:2.70,</v>
      </c>
      <c r="D2731" t="s">
        <v>23218</v>
      </c>
      <c r="E2731" t="str">
        <f t="shared" si="85"/>
        <v>"profil l 50x60 2.5mm neperforat":2.70,</v>
      </c>
    </row>
    <row r="2732" spans="1:5">
      <c r="A2732" s="500" t="s">
        <v>3914</v>
      </c>
      <c r="B2732" s="500" t="s">
        <v>13247</v>
      </c>
      <c r="C2732" t="str">
        <f t="shared" si="84"/>
        <v>$PROFIL L 50x60 2.5mm PERFORAT$:2.70,</v>
      </c>
      <c r="D2732" t="s">
        <v>23219</v>
      </c>
      <c r="E2732" t="str">
        <f t="shared" si="85"/>
        <v>"profil l 50x60 2.5mm perforat":2.70,</v>
      </c>
    </row>
    <row r="2733" spans="1:5">
      <c r="A2733" s="500" t="s">
        <v>13249</v>
      </c>
      <c r="B2733" s="500" t="s">
        <v>13250</v>
      </c>
      <c r="C2733" t="str">
        <f t="shared" si="84"/>
        <v>$PROFIL L 50x60 3mm NEPERFORAT$:3.22,</v>
      </c>
      <c r="D2733" t="s">
        <v>23220</v>
      </c>
      <c r="E2733" t="str">
        <f t="shared" si="85"/>
        <v>"profil l 50x60 3mm neperforat":3.22,</v>
      </c>
    </row>
    <row r="2734" spans="1:5">
      <c r="A2734" s="500" t="s">
        <v>13249</v>
      </c>
      <c r="B2734" s="500" t="s">
        <v>13252</v>
      </c>
      <c r="C2734" t="str">
        <f t="shared" si="84"/>
        <v>$PROFIL L 50x60 3mm PERFORAT$:3.22,</v>
      </c>
      <c r="D2734" t="s">
        <v>23221</v>
      </c>
      <c r="E2734" t="str">
        <f t="shared" si="85"/>
        <v>"profil l 50x60 3mm perforat":3.22,</v>
      </c>
    </row>
    <row r="2735" spans="1:5">
      <c r="A2735" s="500" t="s">
        <v>13254</v>
      </c>
      <c r="B2735" s="500" t="s">
        <v>13255</v>
      </c>
      <c r="C2735" t="str">
        <f t="shared" si="84"/>
        <v>$PROFIL L 50x60 3.5mm NEPERFORAT$:3.73,</v>
      </c>
      <c r="D2735" t="s">
        <v>23222</v>
      </c>
      <c r="E2735" t="str">
        <f t="shared" si="85"/>
        <v>"profil l 50x60 3.5mm neperforat":3.73,</v>
      </c>
    </row>
    <row r="2736" spans="1:5">
      <c r="A2736" s="500" t="s">
        <v>13254</v>
      </c>
      <c r="B2736" s="500" t="s">
        <v>13257</v>
      </c>
      <c r="C2736" t="str">
        <f t="shared" si="84"/>
        <v>$PROFIL L 50x60 3.5mm PERFORAT$:3.73,</v>
      </c>
      <c r="D2736" t="s">
        <v>23223</v>
      </c>
      <c r="E2736" t="str">
        <f t="shared" si="85"/>
        <v>"profil l 50x60 3.5mm perforat":3.73,</v>
      </c>
    </row>
    <row r="2737" spans="1:5">
      <c r="A2737" s="500" t="s">
        <v>13259</v>
      </c>
      <c r="B2737" s="500" t="s">
        <v>13260</v>
      </c>
      <c r="C2737" t="str">
        <f t="shared" si="84"/>
        <v>$PROFIL L 50x65 1.5mm NEPERFORAT$:1.73,</v>
      </c>
      <c r="D2737" t="s">
        <v>23224</v>
      </c>
      <c r="E2737" t="str">
        <f t="shared" si="85"/>
        <v>"profil l 50x65 1.5mm neperforat":1.73,</v>
      </c>
    </row>
    <row r="2738" spans="1:5">
      <c r="A2738" s="500" t="s">
        <v>13259</v>
      </c>
      <c r="B2738" s="500" t="s">
        <v>13262</v>
      </c>
      <c r="C2738" t="str">
        <f t="shared" si="84"/>
        <v>$PROFIL L 50x65 1.5mm PERFORAT$:1.73,</v>
      </c>
      <c r="D2738" t="s">
        <v>23225</v>
      </c>
      <c r="E2738" t="str">
        <f t="shared" si="85"/>
        <v>"profil l 50x65 1.5mm perforat":1.73,</v>
      </c>
    </row>
    <row r="2739" spans="1:5">
      <c r="A2739" s="500" t="s">
        <v>13264</v>
      </c>
      <c r="B2739" s="500" t="s">
        <v>13265</v>
      </c>
      <c r="C2739" t="str">
        <f t="shared" si="84"/>
        <v>$PROFIL L 50x65 2mm NEPERFORAT$:2.29,</v>
      </c>
      <c r="D2739" t="s">
        <v>23226</v>
      </c>
      <c r="E2739" t="str">
        <f t="shared" si="85"/>
        <v>"profil l 50x65 2mm neperforat":2.29,</v>
      </c>
    </row>
    <row r="2740" spans="1:5">
      <c r="A2740" s="500" t="s">
        <v>13264</v>
      </c>
      <c r="B2740" s="500" t="s">
        <v>13267</v>
      </c>
      <c r="C2740" t="str">
        <f t="shared" si="84"/>
        <v>$PROFIL L 50x65 2mm PERFORAT$:2.29,</v>
      </c>
      <c r="D2740" t="s">
        <v>23227</v>
      </c>
      <c r="E2740" t="str">
        <f t="shared" si="85"/>
        <v>"profil l 50x65 2mm perforat":2.29,</v>
      </c>
    </row>
    <row r="2741" spans="1:5">
      <c r="A2741" s="500" t="s">
        <v>6956</v>
      </c>
      <c r="B2741" s="500" t="s">
        <v>13269</v>
      </c>
      <c r="C2741" t="str">
        <f t="shared" si="84"/>
        <v>$PROFIL L 50x65 2.5mm NEPERFORAT$:2.83,</v>
      </c>
      <c r="D2741" t="s">
        <v>23228</v>
      </c>
      <c r="E2741" t="str">
        <f t="shared" si="85"/>
        <v>"profil l 50x65 2.5mm neperforat":2.83,</v>
      </c>
    </row>
    <row r="2742" spans="1:5">
      <c r="A2742" s="500" t="s">
        <v>6956</v>
      </c>
      <c r="B2742" s="500" t="s">
        <v>13271</v>
      </c>
      <c r="C2742" t="str">
        <f t="shared" si="84"/>
        <v>$PROFIL L 50x65 2.5mm PERFORAT$:2.83,</v>
      </c>
      <c r="D2742" t="s">
        <v>23229</v>
      </c>
      <c r="E2742" t="str">
        <f t="shared" si="85"/>
        <v>"profil l 50x65 2.5mm perforat":2.83,</v>
      </c>
    </row>
    <row r="2743" spans="1:5">
      <c r="A2743" s="500" t="s">
        <v>11202</v>
      </c>
      <c r="B2743" s="500" t="s">
        <v>13273</v>
      </c>
      <c r="C2743" t="str">
        <f t="shared" si="84"/>
        <v>$PROFIL L 50x65 3mm NEPERFORAT$:3.38,</v>
      </c>
      <c r="D2743" t="s">
        <v>23230</v>
      </c>
      <c r="E2743" t="str">
        <f t="shared" si="85"/>
        <v>"profil l 50x65 3mm neperforat":3.38,</v>
      </c>
    </row>
    <row r="2744" spans="1:5">
      <c r="A2744" s="500" t="s">
        <v>11202</v>
      </c>
      <c r="B2744" s="500" t="s">
        <v>13275</v>
      </c>
      <c r="C2744" t="str">
        <f t="shared" si="84"/>
        <v>$PROFIL L 50x65 3mm PERFORAT$:3.38,</v>
      </c>
      <c r="D2744" t="s">
        <v>23231</v>
      </c>
      <c r="E2744" t="str">
        <f t="shared" si="85"/>
        <v>"profil l 50x65 3mm perforat":3.38,</v>
      </c>
    </row>
    <row r="2745" spans="1:5">
      <c r="A2745" s="500" t="s">
        <v>13277</v>
      </c>
      <c r="B2745" s="500" t="s">
        <v>13278</v>
      </c>
      <c r="C2745" t="str">
        <f t="shared" si="84"/>
        <v>$PROFIL L 50x65 3.5mm NEPERFORAT$:3.91,</v>
      </c>
      <c r="D2745" t="s">
        <v>23232</v>
      </c>
      <c r="E2745" t="str">
        <f t="shared" si="85"/>
        <v>"profil l 50x65 3.5mm neperforat":3.91,</v>
      </c>
    </row>
    <row r="2746" spans="1:5">
      <c r="A2746" s="500" t="s">
        <v>13277</v>
      </c>
      <c r="B2746" s="500" t="s">
        <v>13280</v>
      </c>
      <c r="C2746" t="str">
        <f t="shared" si="84"/>
        <v>$PROFIL L 50x65 3.5mm PERFORAT$:3.91,</v>
      </c>
      <c r="D2746" t="s">
        <v>23233</v>
      </c>
      <c r="E2746" t="str">
        <f t="shared" si="85"/>
        <v>"profil l 50x65 3.5mm perforat":3.91,</v>
      </c>
    </row>
    <row r="2747" spans="1:5">
      <c r="A2747" s="500" t="s">
        <v>3968</v>
      </c>
      <c r="B2747" s="500" t="s">
        <v>13282</v>
      </c>
      <c r="C2747" t="str">
        <f t="shared" si="84"/>
        <v>$PROFIL L 50x70 1.5mm NEPERFORAT$:1.81,</v>
      </c>
      <c r="D2747" t="s">
        <v>23234</v>
      </c>
      <c r="E2747" t="str">
        <f t="shared" si="85"/>
        <v>"profil l 50x70 1.5mm neperforat":1.81,</v>
      </c>
    </row>
    <row r="2748" spans="1:5">
      <c r="A2748" s="500" t="s">
        <v>3968</v>
      </c>
      <c r="B2748" s="500" t="s">
        <v>13284</v>
      </c>
      <c r="C2748" t="str">
        <f t="shared" si="84"/>
        <v>$PROFIL L 50x70 1.5mm PERFORAT$:1.81,</v>
      </c>
      <c r="D2748" t="s">
        <v>23235</v>
      </c>
      <c r="E2748" t="str">
        <f t="shared" si="85"/>
        <v>"profil l 50x70 1.5mm perforat":1.81,</v>
      </c>
    </row>
    <row r="2749" spans="1:5">
      <c r="A2749" s="500" t="s">
        <v>13286</v>
      </c>
      <c r="B2749" s="500" t="s">
        <v>13287</v>
      </c>
      <c r="C2749" t="str">
        <f t="shared" si="84"/>
        <v>$PROFIL L 50x70 2mm NEPERFORAT$:2.39,</v>
      </c>
      <c r="D2749" t="s">
        <v>23236</v>
      </c>
      <c r="E2749" t="str">
        <f t="shared" si="85"/>
        <v>"profil l 50x70 2mm neperforat":2.39,</v>
      </c>
    </row>
    <row r="2750" spans="1:5">
      <c r="A2750" s="500" t="s">
        <v>13286</v>
      </c>
      <c r="B2750" s="500" t="s">
        <v>13289</v>
      </c>
      <c r="C2750" t="str">
        <f t="shared" si="84"/>
        <v>$PROFIL L 50x70 2mm PERFORAT$:2.39,</v>
      </c>
      <c r="D2750" t="s">
        <v>23237</v>
      </c>
      <c r="E2750" t="str">
        <f t="shared" si="85"/>
        <v>"profil l 50x70 2mm perforat":2.39,</v>
      </c>
    </row>
    <row r="2751" spans="1:5">
      <c r="A2751" s="500" t="s">
        <v>13291</v>
      </c>
      <c r="B2751" s="500" t="s">
        <v>13292</v>
      </c>
      <c r="C2751" t="str">
        <f t="shared" si="84"/>
        <v>$PROFIL L 50x70 2.5mm NEPERFORAT$:2.96,</v>
      </c>
      <c r="D2751" t="s">
        <v>23238</v>
      </c>
      <c r="E2751" t="str">
        <f t="shared" si="85"/>
        <v>"profil l 50x70 2.5mm neperforat":2.96,</v>
      </c>
    </row>
    <row r="2752" spans="1:5">
      <c r="A2752" s="500" t="s">
        <v>13291</v>
      </c>
      <c r="B2752" s="500" t="s">
        <v>13294</v>
      </c>
      <c r="C2752" t="str">
        <f t="shared" si="84"/>
        <v>$PROFIL L 50x70 2.5mm PERFORAT$:2.96,</v>
      </c>
      <c r="D2752" t="s">
        <v>23239</v>
      </c>
      <c r="E2752" t="str">
        <f t="shared" si="85"/>
        <v>"profil l 50x70 2.5mm perforat":2.96,</v>
      </c>
    </row>
    <row r="2753" spans="1:5">
      <c r="A2753" s="500" t="s">
        <v>6917</v>
      </c>
      <c r="B2753" s="500" t="s">
        <v>13296</v>
      </c>
      <c r="C2753" t="str">
        <f t="shared" si="84"/>
        <v>$PROFIL L 50x70 3mm NEPERFORAT$:3.54,</v>
      </c>
      <c r="D2753" t="s">
        <v>23240</v>
      </c>
      <c r="E2753" t="str">
        <f t="shared" si="85"/>
        <v>"profil l 50x70 3mm neperforat":3.54,</v>
      </c>
    </row>
    <row r="2754" spans="1:5">
      <c r="A2754" s="500" t="s">
        <v>6917</v>
      </c>
      <c r="B2754" s="500" t="s">
        <v>13298</v>
      </c>
      <c r="C2754" t="str">
        <f t="shared" ref="C2754:C2817" si="86">CONCATENATE("$",B2754,"$",":",A2754,",")</f>
        <v>$PROFIL L 50x70 3mm PERFORAT$:3.54,</v>
      </c>
      <c r="D2754" t="s">
        <v>23241</v>
      </c>
      <c r="E2754" t="str">
        <f t="shared" ref="E2754:E2817" si="87">LOWER(D2754)</f>
        <v>"profil l 50x70 3mm perforat":3.54,</v>
      </c>
    </row>
    <row r="2755" spans="1:5">
      <c r="A2755" s="500" t="s">
        <v>13300</v>
      </c>
      <c r="B2755" s="500" t="s">
        <v>13301</v>
      </c>
      <c r="C2755" t="str">
        <f t="shared" si="86"/>
        <v>$PROFIL L 50x70 3.5mm NEPERFORAT$:4.10,</v>
      </c>
      <c r="D2755" t="s">
        <v>23242</v>
      </c>
      <c r="E2755" t="str">
        <f t="shared" si="87"/>
        <v>"profil l 50x70 3.5mm neperforat":4.10,</v>
      </c>
    </row>
    <row r="2756" spans="1:5">
      <c r="A2756" s="500" t="s">
        <v>13300</v>
      </c>
      <c r="B2756" s="500" t="s">
        <v>13303</v>
      </c>
      <c r="C2756" t="str">
        <f t="shared" si="86"/>
        <v>$PROFIL L 50x70 3.5mm PERFORAT$:4.10,</v>
      </c>
      <c r="D2756" t="s">
        <v>23243</v>
      </c>
      <c r="E2756" t="str">
        <f t="shared" si="87"/>
        <v>"profil l 50x70 3.5mm perforat":4.10,</v>
      </c>
    </row>
    <row r="2757" spans="1:5">
      <c r="A2757" s="500" t="s">
        <v>13305</v>
      </c>
      <c r="B2757" s="500" t="s">
        <v>13306</v>
      </c>
      <c r="C2757" t="str">
        <f t="shared" si="86"/>
        <v>$PROFIL L 50x75 1.5mm NEPERFORAT$:1.89,</v>
      </c>
      <c r="D2757" t="s">
        <v>23244</v>
      </c>
      <c r="E2757" t="str">
        <f t="shared" si="87"/>
        <v>"profil l 50x75 1.5mm neperforat":1.89,</v>
      </c>
    </row>
    <row r="2758" spans="1:5">
      <c r="A2758" s="500" t="s">
        <v>13305</v>
      </c>
      <c r="B2758" s="500" t="s">
        <v>13308</v>
      </c>
      <c r="C2758" t="str">
        <f t="shared" si="86"/>
        <v>$PROFIL L 50x75 1.5mm PERFORAT$:1.89,</v>
      </c>
      <c r="D2758" t="s">
        <v>23245</v>
      </c>
      <c r="E2758" t="str">
        <f t="shared" si="87"/>
        <v>"profil l 50x75 1.5mm perforat":1.89,</v>
      </c>
    </row>
    <row r="2759" spans="1:5">
      <c r="A2759" s="500" t="s">
        <v>3698</v>
      </c>
      <c r="B2759" s="500" t="s">
        <v>13310</v>
      </c>
      <c r="C2759" t="str">
        <f t="shared" si="86"/>
        <v>$PROFIL L 50x75 2mm NEPERFORAT$:2.50,</v>
      </c>
      <c r="D2759" t="s">
        <v>23246</v>
      </c>
      <c r="E2759" t="str">
        <f t="shared" si="87"/>
        <v>"profil l 50x75 2mm neperforat":2.50,</v>
      </c>
    </row>
    <row r="2760" spans="1:5">
      <c r="A2760" s="500" t="s">
        <v>3698</v>
      </c>
      <c r="B2760" s="500" t="s">
        <v>13312</v>
      </c>
      <c r="C2760" t="str">
        <f t="shared" si="86"/>
        <v>$PROFIL L 50x75 2mm PERFORAT$:2.50,</v>
      </c>
      <c r="D2760" t="s">
        <v>23247</v>
      </c>
      <c r="E2760" t="str">
        <f t="shared" si="87"/>
        <v>"profil l 50x75 2mm perforat":2.50,</v>
      </c>
    </row>
    <row r="2761" spans="1:5">
      <c r="A2761" s="500" t="s">
        <v>11229</v>
      </c>
      <c r="B2761" s="500" t="s">
        <v>13314</v>
      </c>
      <c r="C2761" t="str">
        <f t="shared" si="86"/>
        <v>$PROFIL L 50x75 2.5mm NEPERFORAT$:3.09,</v>
      </c>
      <c r="D2761" t="s">
        <v>23248</v>
      </c>
      <c r="E2761" t="str">
        <f t="shared" si="87"/>
        <v>"profil l 50x75 2.5mm neperforat":3.09,</v>
      </c>
    </row>
    <row r="2762" spans="1:5">
      <c r="A2762" s="500" t="s">
        <v>11229</v>
      </c>
      <c r="B2762" s="500" t="s">
        <v>13316</v>
      </c>
      <c r="C2762" t="str">
        <f t="shared" si="86"/>
        <v>$PROFIL L 50x75 2.5mm PERFORAT$:3.09,</v>
      </c>
      <c r="D2762" t="s">
        <v>23249</v>
      </c>
      <c r="E2762" t="str">
        <f t="shared" si="87"/>
        <v>"profil l 50x75 2.5mm perforat":3.09,</v>
      </c>
    </row>
    <row r="2763" spans="1:5">
      <c r="A2763" s="500" t="s">
        <v>3856</v>
      </c>
      <c r="B2763" s="500" t="s">
        <v>13318</v>
      </c>
      <c r="C2763" t="str">
        <f t="shared" si="86"/>
        <v>$PROFIL L 50x75 3mm NEPERFORAT$:3.69,</v>
      </c>
      <c r="D2763" t="s">
        <v>23250</v>
      </c>
      <c r="E2763" t="str">
        <f t="shared" si="87"/>
        <v>"profil l 50x75 3mm neperforat":3.69,</v>
      </c>
    </row>
    <row r="2764" spans="1:5">
      <c r="A2764" s="500" t="s">
        <v>3856</v>
      </c>
      <c r="B2764" s="500" t="s">
        <v>13320</v>
      </c>
      <c r="C2764" t="str">
        <f t="shared" si="86"/>
        <v>$PROFIL L 50x75 3mm PERFORAT$:3.69,</v>
      </c>
      <c r="D2764" t="s">
        <v>23251</v>
      </c>
      <c r="E2764" t="str">
        <f t="shared" si="87"/>
        <v>"profil l 50x75 3mm perforat":3.69,</v>
      </c>
    </row>
    <row r="2765" spans="1:5">
      <c r="A2765" s="500" t="s">
        <v>11103</v>
      </c>
      <c r="B2765" s="500" t="s">
        <v>13322</v>
      </c>
      <c r="C2765" t="str">
        <f t="shared" si="86"/>
        <v>$PROFIL L 50x75 3.5mm NEPERFORAT$:4.28,</v>
      </c>
      <c r="D2765" t="s">
        <v>23252</v>
      </c>
      <c r="E2765" t="str">
        <f t="shared" si="87"/>
        <v>"profil l 50x75 3.5mm neperforat":4.28,</v>
      </c>
    </row>
    <row r="2766" spans="1:5">
      <c r="A2766" s="500" t="s">
        <v>11103</v>
      </c>
      <c r="B2766" s="500" t="s">
        <v>13324</v>
      </c>
      <c r="C2766" t="str">
        <f t="shared" si="86"/>
        <v>$PROFIL L 50x75 3.5mm PERFORAT$:4.28,</v>
      </c>
      <c r="D2766" t="s">
        <v>23253</v>
      </c>
      <c r="E2766" t="str">
        <f t="shared" si="87"/>
        <v>"profil l 50x75 3.5mm perforat":4.28,</v>
      </c>
    </row>
    <row r="2767" spans="1:5">
      <c r="A2767" s="500" t="s">
        <v>11416</v>
      </c>
      <c r="B2767" s="500" t="s">
        <v>13326</v>
      </c>
      <c r="C2767" t="str">
        <f t="shared" si="86"/>
        <v>$PROFIL L 50x80 1.5mm NEPERFORAT$:1.96,</v>
      </c>
      <c r="D2767" t="s">
        <v>23254</v>
      </c>
      <c r="E2767" t="str">
        <f t="shared" si="87"/>
        <v>"profil l 50x80 1.5mm neperforat":1.96,</v>
      </c>
    </row>
    <row r="2768" spans="1:5">
      <c r="A2768" s="500" t="s">
        <v>11416</v>
      </c>
      <c r="B2768" s="500" t="s">
        <v>13328</v>
      </c>
      <c r="C2768" t="str">
        <f t="shared" si="86"/>
        <v>$PROFIL L 50x80 1.5mm PERFORAT$:1.96,</v>
      </c>
      <c r="D2768" t="s">
        <v>23255</v>
      </c>
      <c r="E2768" t="str">
        <f t="shared" si="87"/>
        <v>"profil l 50x80 1.5mm perforat":1.96,</v>
      </c>
    </row>
    <row r="2769" spans="1:5">
      <c r="A2769" s="500" t="s">
        <v>3835</v>
      </c>
      <c r="B2769" s="500" t="s">
        <v>13330</v>
      </c>
      <c r="C2769" t="str">
        <f t="shared" si="86"/>
        <v>$PROFIL L 50x80 2mm NEPERFORAT$:2.60,</v>
      </c>
      <c r="D2769" t="s">
        <v>23256</v>
      </c>
      <c r="E2769" t="str">
        <f t="shared" si="87"/>
        <v>"profil l 50x80 2mm neperforat":2.60,</v>
      </c>
    </row>
    <row r="2770" spans="1:5">
      <c r="A2770" s="500" t="s">
        <v>3835</v>
      </c>
      <c r="B2770" s="500" t="s">
        <v>13332</v>
      </c>
      <c r="C2770" t="str">
        <f t="shared" si="86"/>
        <v>$PROFIL L 50x80 2mm PERFORAT$:2.60,</v>
      </c>
      <c r="D2770" t="s">
        <v>23257</v>
      </c>
      <c r="E2770" t="str">
        <f t="shared" si="87"/>
        <v>"profil l 50x80 2mm perforat":2.60,</v>
      </c>
    </row>
    <row r="2771" spans="1:5">
      <c r="A2771" s="500" t="s">
        <v>13249</v>
      </c>
      <c r="B2771" s="500" t="s">
        <v>13334</v>
      </c>
      <c r="C2771" t="str">
        <f t="shared" si="86"/>
        <v>$PROFIL L 50x80 2.5mm NEPERFORAT$:3.22,</v>
      </c>
      <c r="D2771" t="s">
        <v>23258</v>
      </c>
      <c r="E2771" t="str">
        <f t="shared" si="87"/>
        <v>"profil l 50x80 2.5mm neperforat":3.22,</v>
      </c>
    </row>
    <row r="2772" spans="1:5">
      <c r="A2772" s="500" t="s">
        <v>13249</v>
      </c>
      <c r="B2772" s="500" t="s">
        <v>13336</v>
      </c>
      <c r="C2772" t="str">
        <f t="shared" si="86"/>
        <v>$PROFIL L 50x80 2.5mm PERFORAT$:3.22,</v>
      </c>
      <c r="D2772" t="s">
        <v>23259</v>
      </c>
      <c r="E2772" t="str">
        <f t="shared" si="87"/>
        <v>"profil l 50x80 2.5mm perforat":3.22,</v>
      </c>
    </row>
    <row r="2773" spans="1:5">
      <c r="A2773" s="500" t="s">
        <v>11249</v>
      </c>
      <c r="B2773" s="500" t="s">
        <v>13338</v>
      </c>
      <c r="C2773" t="str">
        <f t="shared" si="86"/>
        <v>$PROFIL L 50x80 3mm NEPERFORAT$:3.85,</v>
      </c>
      <c r="D2773" t="s">
        <v>23260</v>
      </c>
      <c r="E2773" t="str">
        <f t="shared" si="87"/>
        <v>"profil l 50x80 3mm neperforat":3.85,</v>
      </c>
    </row>
    <row r="2774" spans="1:5">
      <c r="A2774" s="500" t="s">
        <v>11249</v>
      </c>
      <c r="B2774" s="500" t="s">
        <v>13340</v>
      </c>
      <c r="C2774" t="str">
        <f t="shared" si="86"/>
        <v>$PROFIL L 50x80 3mm PERFORAT$:3.85,</v>
      </c>
      <c r="D2774" t="s">
        <v>23261</v>
      </c>
      <c r="E2774" t="str">
        <f t="shared" si="87"/>
        <v>"profil l 50x80 3mm perforat":3.85,</v>
      </c>
    </row>
    <row r="2775" spans="1:5">
      <c r="A2775" s="500" t="s">
        <v>3836</v>
      </c>
      <c r="B2775" s="500" t="s">
        <v>13342</v>
      </c>
      <c r="C2775" t="str">
        <f t="shared" si="86"/>
        <v>$PROFIL L 50x80 3.5mm NEPERFORAT$:4.46,</v>
      </c>
      <c r="D2775" t="s">
        <v>23262</v>
      </c>
      <c r="E2775" t="str">
        <f t="shared" si="87"/>
        <v>"profil l 50x80 3.5mm neperforat":4.46,</v>
      </c>
    </row>
    <row r="2776" spans="1:5">
      <c r="A2776" s="500" t="s">
        <v>3836</v>
      </c>
      <c r="B2776" s="500" t="s">
        <v>13344</v>
      </c>
      <c r="C2776" t="str">
        <f t="shared" si="86"/>
        <v>$PROFIL L 50x80 3.5mm PERFORAT$:4.46,</v>
      </c>
      <c r="D2776" t="s">
        <v>23263</v>
      </c>
      <c r="E2776" t="str">
        <f t="shared" si="87"/>
        <v>"profil l 50x80 3.5mm perforat":4.46,</v>
      </c>
    </row>
    <row r="2777" spans="1:5">
      <c r="A2777" s="500" t="s">
        <v>13236</v>
      </c>
      <c r="B2777" s="500" t="s">
        <v>13346</v>
      </c>
      <c r="C2777" t="str">
        <f t="shared" si="86"/>
        <v>$PROFIL L 55x55 1.5mm NEPERFORAT$:1.65,</v>
      </c>
      <c r="D2777" t="s">
        <v>23264</v>
      </c>
      <c r="E2777" t="str">
        <f t="shared" si="87"/>
        <v>"profil l 55x55 1.5mm neperforat":1.65,</v>
      </c>
    </row>
    <row r="2778" spans="1:5">
      <c r="A2778" s="500" t="s">
        <v>13236</v>
      </c>
      <c r="B2778" s="500" t="s">
        <v>13348</v>
      </c>
      <c r="C2778" t="str">
        <f t="shared" si="86"/>
        <v>$PROFIL L 55x55 1.5mm PERFORAT$:1.65,</v>
      </c>
      <c r="D2778" t="s">
        <v>23265</v>
      </c>
      <c r="E2778" t="str">
        <f t="shared" si="87"/>
        <v>"profil l 55x55 1.5mm perforat":1.65,</v>
      </c>
    </row>
    <row r="2779" spans="1:5">
      <c r="A2779" s="500" t="s">
        <v>11053</v>
      </c>
      <c r="B2779" s="500" t="s">
        <v>13350</v>
      </c>
      <c r="C2779" t="str">
        <f t="shared" si="86"/>
        <v>$PROFIL L 55x55 2mm NEPERFORAT$:2.18,</v>
      </c>
      <c r="D2779" t="s">
        <v>23266</v>
      </c>
      <c r="E2779" t="str">
        <f t="shared" si="87"/>
        <v>"profil l 55x55 2mm neperforat":2.18,</v>
      </c>
    </row>
    <row r="2780" spans="1:5">
      <c r="A2780" s="500" t="s">
        <v>11053</v>
      </c>
      <c r="B2780" s="500" t="s">
        <v>13352</v>
      </c>
      <c r="C2780" t="str">
        <f t="shared" si="86"/>
        <v>$PROFIL L 55x55 2mm PERFORAT$:2.18,</v>
      </c>
      <c r="D2780" t="s">
        <v>23267</v>
      </c>
      <c r="E2780" t="str">
        <f t="shared" si="87"/>
        <v>"profil l 55x55 2mm perforat":2.18,</v>
      </c>
    </row>
    <row r="2781" spans="1:5">
      <c r="A2781" s="500" t="s">
        <v>3914</v>
      </c>
      <c r="B2781" s="500" t="s">
        <v>13354</v>
      </c>
      <c r="C2781" t="str">
        <f t="shared" si="86"/>
        <v>$PROFIL L 55x55 2.5mm NEPERFORAT$:2.70,</v>
      </c>
      <c r="D2781" t="s">
        <v>23268</v>
      </c>
      <c r="E2781" t="str">
        <f t="shared" si="87"/>
        <v>"profil l 55x55 2.5mm neperforat":2.70,</v>
      </c>
    </row>
    <row r="2782" spans="1:5">
      <c r="A2782" s="500" t="s">
        <v>3914</v>
      </c>
      <c r="B2782" s="500" t="s">
        <v>13356</v>
      </c>
      <c r="C2782" t="str">
        <f t="shared" si="86"/>
        <v>$PROFIL L 55x55 2.5mm PERFORAT$:2.70,</v>
      </c>
      <c r="D2782" t="s">
        <v>23269</v>
      </c>
      <c r="E2782" t="str">
        <f t="shared" si="87"/>
        <v>"profil l 55x55 2.5mm perforat":2.70,</v>
      </c>
    </row>
    <row r="2783" spans="1:5">
      <c r="A2783" s="500" t="s">
        <v>13249</v>
      </c>
      <c r="B2783" s="500" t="s">
        <v>13358</v>
      </c>
      <c r="C2783" t="str">
        <f t="shared" si="86"/>
        <v>$PROFIL L 55x55 3mm NEPERFORAT$:3.22,</v>
      </c>
      <c r="D2783" t="s">
        <v>23270</v>
      </c>
      <c r="E2783" t="str">
        <f t="shared" si="87"/>
        <v>"profil l 55x55 3mm neperforat":3.22,</v>
      </c>
    </row>
    <row r="2784" spans="1:5">
      <c r="A2784" s="500" t="s">
        <v>13249</v>
      </c>
      <c r="B2784" s="500" t="s">
        <v>13360</v>
      </c>
      <c r="C2784" t="str">
        <f t="shared" si="86"/>
        <v>$PROFIL L 55x55 3mm PERFORAT$:3.22,</v>
      </c>
      <c r="D2784" t="s">
        <v>23271</v>
      </c>
      <c r="E2784" t="str">
        <f t="shared" si="87"/>
        <v>"profil l 55x55 3mm perforat":3.22,</v>
      </c>
    </row>
    <row r="2785" spans="1:5">
      <c r="A2785" s="500" t="s">
        <v>13254</v>
      </c>
      <c r="B2785" s="500" t="s">
        <v>13362</v>
      </c>
      <c r="C2785" t="str">
        <f t="shared" si="86"/>
        <v>$PROFIL L 55x55 3.5mm NEPERFORAT$:3.73,</v>
      </c>
      <c r="D2785" t="s">
        <v>23272</v>
      </c>
      <c r="E2785" t="str">
        <f t="shared" si="87"/>
        <v>"profil l 55x55 3.5mm neperforat":3.73,</v>
      </c>
    </row>
    <row r="2786" spans="1:5">
      <c r="A2786" s="500" t="s">
        <v>13254</v>
      </c>
      <c r="B2786" s="500" t="s">
        <v>13364</v>
      </c>
      <c r="C2786" t="str">
        <f t="shared" si="86"/>
        <v>$PROFIL L 55x55 3.5mm PERFORAT$:3.73,</v>
      </c>
      <c r="D2786" t="s">
        <v>23273</v>
      </c>
      <c r="E2786" t="str">
        <f t="shared" si="87"/>
        <v>"profil l 55x55 3.5mm perforat":3.73,</v>
      </c>
    </row>
    <row r="2787" spans="1:5">
      <c r="A2787" s="500" t="s">
        <v>13259</v>
      </c>
      <c r="B2787" s="500" t="s">
        <v>13366</v>
      </c>
      <c r="C2787" t="str">
        <f t="shared" si="86"/>
        <v>$PROFIL L 55x60 1.5mm NEPERFORAT$:1.73,</v>
      </c>
      <c r="D2787" t="s">
        <v>23274</v>
      </c>
      <c r="E2787" t="str">
        <f t="shared" si="87"/>
        <v>"profil l 55x60 1.5mm neperforat":1.73,</v>
      </c>
    </row>
    <row r="2788" spans="1:5">
      <c r="A2788" s="500" t="s">
        <v>13259</v>
      </c>
      <c r="B2788" s="500" t="s">
        <v>13368</v>
      </c>
      <c r="C2788" t="str">
        <f t="shared" si="86"/>
        <v>$PROFIL L 55x60 1.5mm PERFORAT$:1.73,</v>
      </c>
      <c r="D2788" t="s">
        <v>23275</v>
      </c>
      <c r="E2788" t="str">
        <f t="shared" si="87"/>
        <v>"profil l 55x60 1.5mm perforat":1.73,</v>
      </c>
    </row>
    <row r="2789" spans="1:5">
      <c r="A2789" s="500" t="s">
        <v>13264</v>
      </c>
      <c r="B2789" s="500" t="s">
        <v>13370</v>
      </c>
      <c r="C2789" t="str">
        <f t="shared" si="86"/>
        <v>$PROFIL L 55x60 2mm NEPERFORAT$:2.29,</v>
      </c>
      <c r="D2789" t="s">
        <v>23276</v>
      </c>
      <c r="E2789" t="str">
        <f t="shared" si="87"/>
        <v>"profil l 55x60 2mm neperforat":2.29,</v>
      </c>
    </row>
    <row r="2790" spans="1:5">
      <c r="A2790" s="500" t="s">
        <v>13264</v>
      </c>
      <c r="B2790" s="500" t="s">
        <v>13372</v>
      </c>
      <c r="C2790" t="str">
        <f t="shared" si="86"/>
        <v>$PROFIL L 55x60 2mm PERFORAT$:2.29,</v>
      </c>
      <c r="D2790" t="s">
        <v>23277</v>
      </c>
      <c r="E2790" t="str">
        <f t="shared" si="87"/>
        <v>"profil l 55x60 2mm perforat":2.29,</v>
      </c>
    </row>
    <row r="2791" spans="1:5">
      <c r="A2791" s="500" t="s">
        <v>6956</v>
      </c>
      <c r="B2791" s="500" t="s">
        <v>13374</v>
      </c>
      <c r="C2791" t="str">
        <f t="shared" si="86"/>
        <v>$PROFIL L 55x60 2.5mm NEPERFORAT$:2.83,</v>
      </c>
      <c r="D2791" t="s">
        <v>23278</v>
      </c>
      <c r="E2791" t="str">
        <f t="shared" si="87"/>
        <v>"profil l 55x60 2.5mm neperforat":2.83,</v>
      </c>
    </row>
    <row r="2792" spans="1:5">
      <c r="A2792" s="500" t="s">
        <v>6956</v>
      </c>
      <c r="B2792" s="500" t="s">
        <v>13376</v>
      </c>
      <c r="C2792" t="str">
        <f t="shared" si="86"/>
        <v>$PROFIL L 55x60 2.5mm PERFORAT$:2.83,</v>
      </c>
      <c r="D2792" t="s">
        <v>23279</v>
      </c>
      <c r="E2792" t="str">
        <f t="shared" si="87"/>
        <v>"profil l 55x60 2.5mm perforat":2.83,</v>
      </c>
    </row>
    <row r="2793" spans="1:5">
      <c r="A2793" s="500" t="s">
        <v>11202</v>
      </c>
      <c r="B2793" s="500" t="s">
        <v>13378</v>
      </c>
      <c r="C2793" t="str">
        <f t="shared" si="86"/>
        <v>$PROFIL L 55x60 3mm NEPERFORAT$:3.38,</v>
      </c>
      <c r="D2793" t="s">
        <v>23280</v>
      </c>
      <c r="E2793" t="str">
        <f t="shared" si="87"/>
        <v>"profil l 55x60 3mm neperforat":3.38,</v>
      </c>
    </row>
    <row r="2794" spans="1:5">
      <c r="A2794" s="500" t="s">
        <v>11202</v>
      </c>
      <c r="B2794" s="500" t="s">
        <v>13380</v>
      </c>
      <c r="C2794" t="str">
        <f t="shared" si="86"/>
        <v>$PROFIL L 55x60 3mm PERFORAT$:3.38,</v>
      </c>
      <c r="D2794" t="s">
        <v>23281</v>
      </c>
      <c r="E2794" t="str">
        <f t="shared" si="87"/>
        <v>"profil l 55x60 3mm perforat":3.38,</v>
      </c>
    </row>
    <row r="2795" spans="1:5">
      <c r="A2795" s="500" t="s">
        <v>13277</v>
      </c>
      <c r="B2795" s="500" t="s">
        <v>13382</v>
      </c>
      <c r="C2795" t="str">
        <f t="shared" si="86"/>
        <v>$PROFIL L 55x60 3.5mm NEPERFORAT$:3.91,</v>
      </c>
      <c r="D2795" t="s">
        <v>23282</v>
      </c>
      <c r="E2795" t="str">
        <f t="shared" si="87"/>
        <v>"profil l 55x60 3.5mm neperforat":3.91,</v>
      </c>
    </row>
    <row r="2796" spans="1:5">
      <c r="A2796" s="500" t="s">
        <v>13277</v>
      </c>
      <c r="B2796" s="500" t="s">
        <v>13384</v>
      </c>
      <c r="C2796" t="str">
        <f t="shared" si="86"/>
        <v>$PROFIL L 55x60 3.5mm PERFORAT$:3.91,</v>
      </c>
      <c r="D2796" t="s">
        <v>23283</v>
      </c>
      <c r="E2796" t="str">
        <f t="shared" si="87"/>
        <v>"profil l 55x60 3.5mm perforat":3.91,</v>
      </c>
    </row>
    <row r="2797" spans="1:5">
      <c r="A2797" s="500" t="s">
        <v>3968</v>
      </c>
      <c r="B2797" s="500" t="s">
        <v>13386</v>
      </c>
      <c r="C2797" t="str">
        <f t="shared" si="86"/>
        <v>$PROFIL L 55x65 1.5mm NEPERFORAT$:1.81,</v>
      </c>
      <c r="D2797" t="s">
        <v>23284</v>
      </c>
      <c r="E2797" t="str">
        <f t="shared" si="87"/>
        <v>"profil l 55x65 1.5mm neperforat":1.81,</v>
      </c>
    </row>
    <row r="2798" spans="1:5">
      <c r="A2798" s="500" t="s">
        <v>3968</v>
      </c>
      <c r="B2798" s="500" t="s">
        <v>13388</v>
      </c>
      <c r="C2798" t="str">
        <f t="shared" si="86"/>
        <v>$PROFIL L 55x65 1.5mm PERFORAT$:1.81,</v>
      </c>
      <c r="D2798" t="s">
        <v>23285</v>
      </c>
      <c r="E2798" t="str">
        <f t="shared" si="87"/>
        <v>"profil l 55x65 1.5mm perforat":1.81,</v>
      </c>
    </row>
    <row r="2799" spans="1:5">
      <c r="A2799" s="500" t="s">
        <v>13286</v>
      </c>
      <c r="B2799" s="500" t="s">
        <v>13390</v>
      </c>
      <c r="C2799" t="str">
        <f t="shared" si="86"/>
        <v>$PROFIL L 55x65 2mm NEPERFORAT$:2.39,</v>
      </c>
      <c r="D2799" t="s">
        <v>23286</v>
      </c>
      <c r="E2799" t="str">
        <f t="shared" si="87"/>
        <v>"profil l 55x65 2mm neperforat":2.39,</v>
      </c>
    </row>
    <row r="2800" spans="1:5">
      <c r="A2800" s="500" t="s">
        <v>13286</v>
      </c>
      <c r="B2800" s="500" t="s">
        <v>13392</v>
      </c>
      <c r="C2800" t="str">
        <f t="shared" si="86"/>
        <v>$PROFIL L 55x65 2mm PERFORAT$:2.39,</v>
      </c>
      <c r="D2800" t="s">
        <v>23287</v>
      </c>
      <c r="E2800" t="str">
        <f t="shared" si="87"/>
        <v>"profil l 55x65 2mm perforat":2.39,</v>
      </c>
    </row>
    <row r="2801" spans="1:5">
      <c r="A2801" s="500" t="s">
        <v>13291</v>
      </c>
      <c r="B2801" s="500" t="s">
        <v>13394</v>
      </c>
      <c r="C2801" t="str">
        <f t="shared" si="86"/>
        <v>$PROFIL L 55x65 2.5mm NEPERFORAT$:2.96,</v>
      </c>
      <c r="D2801" t="s">
        <v>23288</v>
      </c>
      <c r="E2801" t="str">
        <f t="shared" si="87"/>
        <v>"profil l 55x65 2.5mm neperforat":2.96,</v>
      </c>
    </row>
    <row r="2802" spans="1:5">
      <c r="A2802" s="500" t="s">
        <v>13291</v>
      </c>
      <c r="B2802" s="500" t="s">
        <v>13396</v>
      </c>
      <c r="C2802" t="str">
        <f t="shared" si="86"/>
        <v>$PROFIL L 55x65 2.5mm PERFORAT$:2.96,</v>
      </c>
      <c r="D2802" t="s">
        <v>23289</v>
      </c>
      <c r="E2802" t="str">
        <f t="shared" si="87"/>
        <v>"profil l 55x65 2.5mm perforat":2.96,</v>
      </c>
    </row>
    <row r="2803" spans="1:5">
      <c r="A2803" s="500" t="s">
        <v>6917</v>
      </c>
      <c r="B2803" s="500" t="s">
        <v>13398</v>
      </c>
      <c r="C2803" t="str">
        <f t="shared" si="86"/>
        <v>$PROFIL L 55x65 3mm NEPERFORAT$:3.54,</v>
      </c>
      <c r="D2803" t="s">
        <v>23290</v>
      </c>
      <c r="E2803" t="str">
        <f t="shared" si="87"/>
        <v>"profil l 55x65 3mm neperforat":3.54,</v>
      </c>
    </row>
    <row r="2804" spans="1:5">
      <c r="A2804" s="500" t="s">
        <v>6917</v>
      </c>
      <c r="B2804" s="500" t="s">
        <v>13400</v>
      </c>
      <c r="C2804" t="str">
        <f t="shared" si="86"/>
        <v>$PROFIL L 55x65 3mm PERFORAT$:3.54,</v>
      </c>
      <c r="D2804" t="s">
        <v>23291</v>
      </c>
      <c r="E2804" t="str">
        <f t="shared" si="87"/>
        <v>"profil l 55x65 3mm perforat":3.54,</v>
      </c>
    </row>
    <row r="2805" spans="1:5">
      <c r="A2805" s="500" t="s">
        <v>13300</v>
      </c>
      <c r="B2805" s="500" t="s">
        <v>13402</v>
      </c>
      <c r="C2805" t="str">
        <f t="shared" si="86"/>
        <v>$PROFIL L 55x65 3.5mm NEPERFORAT$:4.10,</v>
      </c>
      <c r="D2805" t="s">
        <v>23292</v>
      </c>
      <c r="E2805" t="str">
        <f t="shared" si="87"/>
        <v>"profil l 55x65 3.5mm neperforat":4.10,</v>
      </c>
    </row>
    <row r="2806" spans="1:5">
      <c r="A2806" s="500" t="s">
        <v>13300</v>
      </c>
      <c r="B2806" s="500" t="s">
        <v>13404</v>
      </c>
      <c r="C2806" t="str">
        <f t="shared" si="86"/>
        <v>$PROFIL L 55x65 3.5mm PERFORAT$:4.10,</v>
      </c>
      <c r="D2806" t="s">
        <v>23293</v>
      </c>
      <c r="E2806" t="str">
        <f t="shared" si="87"/>
        <v>"profil l 55x65 3.5mm perforat":4.10,</v>
      </c>
    </row>
    <row r="2807" spans="1:5">
      <c r="A2807" s="500" t="s">
        <v>13305</v>
      </c>
      <c r="B2807" s="500" t="s">
        <v>13406</v>
      </c>
      <c r="C2807" t="str">
        <f t="shared" si="86"/>
        <v>$PROFIL L 55x70 1.5mm NEPERFORAT$:1.89,</v>
      </c>
      <c r="D2807" t="s">
        <v>23294</v>
      </c>
      <c r="E2807" t="str">
        <f t="shared" si="87"/>
        <v>"profil l 55x70 1.5mm neperforat":1.89,</v>
      </c>
    </row>
    <row r="2808" spans="1:5">
      <c r="A2808" s="500" t="s">
        <v>13305</v>
      </c>
      <c r="B2808" s="500" t="s">
        <v>13408</v>
      </c>
      <c r="C2808" t="str">
        <f t="shared" si="86"/>
        <v>$PROFIL L 55x70 1.5mm PERFORAT$:1.89,</v>
      </c>
      <c r="D2808" t="s">
        <v>23295</v>
      </c>
      <c r="E2808" t="str">
        <f t="shared" si="87"/>
        <v>"profil l 55x70 1.5mm perforat":1.89,</v>
      </c>
    </row>
    <row r="2809" spans="1:5">
      <c r="A2809" s="500" t="s">
        <v>3698</v>
      </c>
      <c r="B2809" s="500" t="s">
        <v>13410</v>
      </c>
      <c r="C2809" t="str">
        <f t="shared" si="86"/>
        <v>$PROFIL L 55x70 2mm NEPERFORAT$:2.50,</v>
      </c>
      <c r="D2809" t="s">
        <v>23296</v>
      </c>
      <c r="E2809" t="str">
        <f t="shared" si="87"/>
        <v>"profil l 55x70 2mm neperforat":2.50,</v>
      </c>
    </row>
    <row r="2810" spans="1:5">
      <c r="A2810" s="500" t="s">
        <v>3698</v>
      </c>
      <c r="B2810" s="500" t="s">
        <v>13412</v>
      </c>
      <c r="C2810" t="str">
        <f t="shared" si="86"/>
        <v>$PROFIL L 55x70 2mm PERFORAT$:2.50,</v>
      </c>
      <c r="D2810" t="s">
        <v>23297</v>
      </c>
      <c r="E2810" t="str">
        <f t="shared" si="87"/>
        <v>"profil l 55x70 2mm perforat":2.50,</v>
      </c>
    </row>
    <row r="2811" spans="1:5">
      <c r="A2811" s="500" t="s">
        <v>11229</v>
      </c>
      <c r="B2811" s="500" t="s">
        <v>13414</v>
      </c>
      <c r="C2811" t="str">
        <f t="shared" si="86"/>
        <v>$PROFIL L 55x70 2.5mm NEPERFORAT$:3.09,</v>
      </c>
      <c r="D2811" t="s">
        <v>23298</v>
      </c>
      <c r="E2811" t="str">
        <f t="shared" si="87"/>
        <v>"profil l 55x70 2.5mm neperforat":3.09,</v>
      </c>
    </row>
    <row r="2812" spans="1:5">
      <c r="A2812" s="500" t="s">
        <v>11229</v>
      </c>
      <c r="B2812" s="500" t="s">
        <v>13416</v>
      </c>
      <c r="C2812" t="str">
        <f t="shared" si="86"/>
        <v>$PROFIL L 55x70 2.5mm PERFORAT$:3.09,</v>
      </c>
      <c r="D2812" t="s">
        <v>23299</v>
      </c>
      <c r="E2812" t="str">
        <f t="shared" si="87"/>
        <v>"profil l 55x70 2.5mm perforat":3.09,</v>
      </c>
    </row>
    <row r="2813" spans="1:5">
      <c r="A2813" s="500" t="s">
        <v>3856</v>
      </c>
      <c r="B2813" s="500" t="s">
        <v>13418</v>
      </c>
      <c r="C2813" t="str">
        <f t="shared" si="86"/>
        <v>$PROFIL L 55x70 3mm NEPERFORAT$:3.69,</v>
      </c>
      <c r="D2813" t="s">
        <v>23300</v>
      </c>
      <c r="E2813" t="str">
        <f t="shared" si="87"/>
        <v>"profil l 55x70 3mm neperforat":3.69,</v>
      </c>
    </row>
    <row r="2814" spans="1:5">
      <c r="A2814" s="500" t="s">
        <v>3856</v>
      </c>
      <c r="B2814" s="500" t="s">
        <v>13420</v>
      </c>
      <c r="C2814" t="str">
        <f t="shared" si="86"/>
        <v>$PROFIL L 55x70 3mm PERFORAT$:3.69,</v>
      </c>
      <c r="D2814" t="s">
        <v>23301</v>
      </c>
      <c r="E2814" t="str">
        <f t="shared" si="87"/>
        <v>"profil l 55x70 3mm perforat":3.69,</v>
      </c>
    </row>
    <row r="2815" spans="1:5">
      <c r="A2815" s="500" t="s">
        <v>11103</v>
      </c>
      <c r="B2815" s="500" t="s">
        <v>13422</v>
      </c>
      <c r="C2815" t="str">
        <f t="shared" si="86"/>
        <v>$PROFIL L 55x70 3.5mm NEPERFORAT$:4.28,</v>
      </c>
      <c r="D2815" t="s">
        <v>23302</v>
      </c>
      <c r="E2815" t="str">
        <f t="shared" si="87"/>
        <v>"profil l 55x70 3.5mm neperforat":4.28,</v>
      </c>
    </row>
    <row r="2816" spans="1:5">
      <c r="A2816" s="500" t="s">
        <v>11103</v>
      </c>
      <c r="B2816" s="500" t="s">
        <v>13424</v>
      </c>
      <c r="C2816" t="str">
        <f t="shared" si="86"/>
        <v>$PROFIL L 55x70 3.5mm PERFORAT$:4.28,</v>
      </c>
      <c r="D2816" t="s">
        <v>23303</v>
      </c>
      <c r="E2816" t="str">
        <f t="shared" si="87"/>
        <v>"profil l 55x70 3.5mm perforat":4.28,</v>
      </c>
    </row>
    <row r="2817" spans="1:5">
      <c r="A2817" s="500" t="s">
        <v>11416</v>
      </c>
      <c r="B2817" s="500" t="s">
        <v>13426</v>
      </c>
      <c r="C2817" t="str">
        <f t="shared" si="86"/>
        <v>$PROFIL L 55x75 1.5mm NEPERFORAT$:1.96,</v>
      </c>
      <c r="D2817" t="s">
        <v>23304</v>
      </c>
      <c r="E2817" t="str">
        <f t="shared" si="87"/>
        <v>"profil l 55x75 1.5mm neperforat":1.96,</v>
      </c>
    </row>
    <row r="2818" spans="1:5">
      <c r="A2818" s="500" t="s">
        <v>11416</v>
      </c>
      <c r="B2818" s="500" t="s">
        <v>13428</v>
      </c>
      <c r="C2818" t="str">
        <f t="shared" ref="C2818:C2881" si="88">CONCATENATE("$",B2818,"$",":",A2818,",")</f>
        <v>$PROFIL L 55x75 1.5mm PERFORAT$:1.96,</v>
      </c>
      <c r="D2818" t="s">
        <v>23305</v>
      </c>
      <c r="E2818" t="str">
        <f t="shared" ref="E2818:E2881" si="89">LOWER(D2818)</f>
        <v>"profil l 55x75 1.5mm perforat":1.96,</v>
      </c>
    </row>
    <row r="2819" spans="1:5">
      <c r="A2819" s="500" t="s">
        <v>3835</v>
      </c>
      <c r="B2819" s="500" t="s">
        <v>13430</v>
      </c>
      <c r="C2819" t="str">
        <f t="shared" si="88"/>
        <v>$PROFIL L 55x75 2mm NEPERFORAT$:2.60,</v>
      </c>
      <c r="D2819" t="s">
        <v>23306</v>
      </c>
      <c r="E2819" t="str">
        <f t="shared" si="89"/>
        <v>"profil l 55x75 2mm neperforat":2.60,</v>
      </c>
    </row>
    <row r="2820" spans="1:5">
      <c r="A2820" s="500" t="s">
        <v>3835</v>
      </c>
      <c r="B2820" s="500" t="s">
        <v>13432</v>
      </c>
      <c r="C2820" t="str">
        <f t="shared" si="88"/>
        <v>$PROFIL L 55x75 2mm PERFORAT$:2.60,</v>
      </c>
      <c r="D2820" t="s">
        <v>23307</v>
      </c>
      <c r="E2820" t="str">
        <f t="shared" si="89"/>
        <v>"profil l 55x75 2mm perforat":2.60,</v>
      </c>
    </row>
    <row r="2821" spans="1:5">
      <c r="A2821" s="500" t="s">
        <v>13249</v>
      </c>
      <c r="B2821" s="500" t="s">
        <v>13434</v>
      </c>
      <c r="C2821" t="str">
        <f t="shared" si="88"/>
        <v>$PROFIL L 55x75 2.5mm NEPERFORAT$:3.22,</v>
      </c>
      <c r="D2821" t="s">
        <v>23308</v>
      </c>
      <c r="E2821" t="str">
        <f t="shared" si="89"/>
        <v>"profil l 55x75 2.5mm neperforat":3.22,</v>
      </c>
    </row>
    <row r="2822" spans="1:5">
      <c r="A2822" s="500" t="s">
        <v>13249</v>
      </c>
      <c r="B2822" s="500" t="s">
        <v>13436</v>
      </c>
      <c r="C2822" t="str">
        <f t="shared" si="88"/>
        <v>$PROFIL L 55x75 2.5mm PERFORAT$:3.22,</v>
      </c>
      <c r="D2822" t="s">
        <v>23309</v>
      </c>
      <c r="E2822" t="str">
        <f t="shared" si="89"/>
        <v>"profil l 55x75 2.5mm perforat":3.22,</v>
      </c>
    </row>
    <row r="2823" spans="1:5">
      <c r="A2823" s="500" t="s">
        <v>11249</v>
      </c>
      <c r="B2823" s="500" t="s">
        <v>13438</v>
      </c>
      <c r="C2823" t="str">
        <f t="shared" si="88"/>
        <v>$PROFIL L 55x75 3mm NEPERFORAT$:3.85,</v>
      </c>
      <c r="D2823" t="s">
        <v>23310</v>
      </c>
      <c r="E2823" t="str">
        <f t="shared" si="89"/>
        <v>"profil l 55x75 3mm neperforat":3.85,</v>
      </c>
    </row>
    <row r="2824" spans="1:5">
      <c r="A2824" s="500" t="s">
        <v>11249</v>
      </c>
      <c r="B2824" s="500" t="s">
        <v>13440</v>
      </c>
      <c r="C2824" t="str">
        <f t="shared" si="88"/>
        <v>$PROFIL L 55x75 3mm PERFORAT$:3.85,</v>
      </c>
      <c r="D2824" t="s">
        <v>23311</v>
      </c>
      <c r="E2824" t="str">
        <f t="shared" si="89"/>
        <v>"profil l 55x75 3mm perforat":3.85,</v>
      </c>
    </row>
    <row r="2825" spans="1:5">
      <c r="A2825" s="500" t="s">
        <v>3836</v>
      </c>
      <c r="B2825" s="500" t="s">
        <v>13442</v>
      </c>
      <c r="C2825" t="str">
        <f t="shared" si="88"/>
        <v>$PROFIL L 55x75 3.5mm NEPERFORAT$:4.46,</v>
      </c>
      <c r="D2825" t="s">
        <v>23312</v>
      </c>
      <c r="E2825" t="str">
        <f t="shared" si="89"/>
        <v>"profil l 55x75 3.5mm neperforat":4.46,</v>
      </c>
    </row>
    <row r="2826" spans="1:5">
      <c r="A2826" s="500" t="s">
        <v>3836</v>
      </c>
      <c r="B2826" s="500" t="s">
        <v>13444</v>
      </c>
      <c r="C2826" t="str">
        <f t="shared" si="88"/>
        <v>$PROFIL L 55x75 3.5mm PERFORAT$:4.46,</v>
      </c>
      <c r="D2826" t="s">
        <v>23313</v>
      </c>
      <c r="E2826" t="str">
        <f t="shared" si="89"/>
        <v>"profil l 55x75 3.5mm perforat":4.46,</v>
      </c>
    </row>
    <row r="2827" spans="1:5">
      <c r="A2827" s="500" t="s">
        <v>7021</v>
      </c>
      <c r="B2827" s="500" t="s">
        <v>13446</v>
      </c>
      <c r="C2827" t="str">
        <f t="shared" si="88"/>
        <v>$PROFIL L 55x80 1.5mm NEPERFORAT$:2.04,</v>
      </c>
      <c r="D2827" t="s">
        <v>23314</v>
      </c>
      <c r="E2827" t="str">
        <f t="shared" si="89"/>
        <v>"profil l 55x80 1.5mm neperforat":2.04,</v>
      </c>
    </row>
    <row r="2828" spans="1:5">
      <c r="A2828" s="500" t="s">
        <v>7021</v>
      </c>
      <c r="B2828" s="500" t="s">
        <v>13448</v>
      </c>
      <c r="C2828" t="str">
        <f t="shared" si="88"/>
        <v>$PROFIL L 55x80 1.5mm PERFORAT$:2.04,</v>
      </c>
      <c r="D2828" t="s">
        <v>23315</v>
      </c>
      <c r="E2828" t="str">
        <f t="shared" si="89"/>
        <v>"profil l 55x80 1.5mm perforat":2.04,</v>
      </c>
    </row>
    <row r="2829" spans="1:5">
      <c r="A2829" s="500" t="s">
        <v>3914</v>
      </c>
      <c r="B2829" s="500" t="s">
        <v>13450</v>
      </c>
      <c r="C2829" t="str">
        <f t="shared" si="88"/>
        <v>$PROFIL L 55x80 2mm NEPERFORAT$:2.70,</v>
      </c>
      <c r="D2829" t="s">
        <v>23316</v>
      </c>
      <c r="E2829" t="str">
        <f t="shared" si="89"/>
        <v>"profil l 55x80 2mm neperforat":2.70,</v>
      </c>
    </row>
    <row r="2830" spans="1:5">
      <c r="A2830" s="500" t="s">
        <v>3914</v>
      </c>
      <c r="B2830" s="500" t="s">
        <v>13452</v>
      </c>
      <c r="C2830" t="str">
        <f t="shared" si="88"/>
        <v>$PROFIL L 55x80 2mm PERFORAT$:2.70,</v>
      </c>
      <c r="D2830" t="s">
        <v>23317</v>
      </c>
      <c r="E2830" t="str">
        <f t="shared" si="89"/>
        <v>"profil l 55x80 2mm perforat":2.70,</v>
      </c>
    </row>
    <row r="2831" spans="1:5">
      <c r="A2831" s="500" t="s">
        <v>13454</v>
      </c>
      <c r="B2831" s="500" t="s">
        <v>13455</v>
      </c>
      <c r="C2831" t="str">
        <f t="shared" si="88"/>
        <v>$PROFIL L 55x80 2.5mm NEPERFORAT$:3.35,</v>
      </c>
      <c r="D2831" t="s">
        <v>23318</v>
      </c>
      <c r="E2831" t="str">
        <f t="shared" si="89"/>
        <v>"profil l 55x80 2.5mm neperforat":3.35,</v>
      </c>
    </row>
    <row r="2832" spans="1:5">
      <c r="A2832" s="500" t="s">
        <v>13454</v>
      </c>
      <c r="B2832" s="500" t="s">
        <v>13457</v>
      </c>
      <c r="C2832" t="str">
        <f t="shared" si="88"/>
        <v>$PROFIL L 55x80 2.5mm PERFORAT$:3.35,</v>
      </c>
      <c r="D2832" t="s">
        <v>23319</v>
      </c>
      <c r="E2832" t="str">
        <f t="shared" si="89"/>
        <v>"profil l 55x80 2.5mm perforat":3.35,</v>
      </c>
    </row>
    <row r="2833" spans="1:5">
      <c r="A2833" s="500" t="s">
        <v>11102</v>
      </c>
      <c r="B2833" s="500" t="s">
        <v>13459</v>
      </c>
      <c r="C2833" t="str">
        <f t="shared" si="88"/>
        <v>$PROFIL L 55x80 3mm NEPERFORAT$:4.00,</v>
      </c>
      <c r="D2833" t="s">
        <v>23320</v>
      </c>
      <c r="E2833" t="str">
        <f t="shared" si="89"/>
        <v>"profil l 55x80 3mm neperforat":4.00,</v>
      </c>
    </row>
    <row r="2834" spans="1:5">
      <c r="A2834" s="500" t="s">
        <v>11102</v>
      </c>
      <c r="B2834" s="500" t="s">
        <v>13461</v>
      </c>
      <c r="C2834" t="str">
        <f t="shared" si="88"/>
        <v>$PROFIL L 55x80 3mm PERFORAT$:4.00,</v>
      </c>
      <c r="D2834" t="s">
        <v>23321</v>
      </c>
      <c r="E2834" t="str">
        <f t="shared" si="89"/>
        <v>"profil l 55x80 3mm perforat":4.00,</v>
      </c>
    </row>
    <row r="2835" spans="1:5">
      <c r="A2835" s="500" t="s">
        <v>13463</v>
      </c>
      <c r="B2835" s="500" t="s">
        <v>13464</v>
      </c>
      <c r="C2835" t="str">
        <f t="shared" si="88"/>
        <v>$PROFIL L 55x80 3.5mm NEPERFORAT$:4.64,</v>
      </c>
      <c r="D2835" t="s">
        <v>23322</v>
      </c>
      <c r="E2835" t="str">
        <f t="shared" si="89"/>
        <v>"profil l 55x80 3.5mm neperforat":4.64,</v>
      </c>
    </row>
    <row r="2836" spans="1:5">
      <c r="A2836" s="500" t="s">
        <v>13463</v>
      </c>
      <c r="B2836" s="500" t="s">
        <v>13466</v>
      </c>
      <c r="C2836" t="str">
        <f t="shared" si="88"/>
        <v>$PROFIL L 55x80 3.5mm PERFORAT$:4.64,</v>
      </c>
      <c r="D2836" t="s">
        <v>23323</v>
      </c>
      <c r="E2836" t="str">
        <f t="shared" si="89"/>
        <v>"profil l 55x80 3.5mm perforat":4.64,</v>
      </c>
    </row>
    <row r="2837" spans="1:5">
      <c r="A2837" s="500" t="s">
        <v>3968</v>
      </c>
      <c r="B2837" s="500" t="s">
        <v>13468</v>
      </c>
      <c r="C2837" t="str">
        <f t="shared" si="88"/>
        <v>$PROFIL L 60x60 1.5mm NEPERFORAT$:1.81,</v>
      </c>
      <c r="D2837" t="s">
        <v>23324</v>
      </c>
      <c r="E2837" t="str">
        <f t="shared" si="89"/>
        <v>"profil l 60x60 1.5mm neperforat":1.81,</v>
      </c>
    </row>
    <row r="2838" spans="1:5">
      <c r="A2838" s="500" t="s">
        <v>3968</v>
      </c>
      <c r="B2838" s="500" t="s">
        <v>13470</v>
      </c>
      <c r="C2838" t="str">
        <f t="shared" si="88"/>
        <v>$PROFIL L 60x60 1.5mm PERFORAT$:1.81,</v>
      </c>
      <c r="D2838" t="s">
        <v>23325</v>
      </c>
      <c r="E2838" t="str">
        <f t="shared" si="89"/>
        <v>"profil l 60x60 1.5mm perforat":1.81,</v>
      </c>
    </row>
    <row r="2839" spans="1:5">
      <c r="A2839" s="500" t="s">
        <v>13286</v>
      </c>
      <c r="B2839" s="500" t="s">
        <v>13472</v>
      </c>
      <c r="C2839" t="str">
        <f t="shared" si="88"/>
        <v>$PROFIL L 60x60 2mm NEPERFORAT$:2.39,</v>
      </c>
      <c r="D2839" t="s">
        <v>23326</v>
      </c>
      <c r="E2839" t="str">
        <f t="shared" si="89"/>
        <v>"profil l 60x60 2mm neperforat":2.39,</v>
      </c>
    </row>
    <row r="2840" spans="1:5">
      <c r="A2840" s="500" t="s">
        <v>13286</v>
      </c>
      <c r="B2840" s="500" t="s">
        <v>13474</v>
      </c>
      <c r="C2840" t="str">
        <f t="shared" si="88"/>
        <v>$PROFIL L 60x60 2mm PERFORAT$:2.39,</v>
      </c>
      <c r="D2840" t="s">
        <v>23327</v>
      </c>
      <c r="E2840" t="str">
        <f t="shared" si="89"/>
        <v>"profil l 60x60 2mm perforat":2.39,</v>
      </c>
    </row>
    <row r="2841" spans="1:5">
      <c r="A2841" s="500" t="s">
        <v>13291</v>
      </c>
      <c r="B2841" s="500" t="s">
        <v>13476</v>
      </c>
      <c r="C2841" t="str">
        <f t="shared" si="88"/>
        <v>$PROFIL L 60x60 2.5mm NEPERFORAT$:2.96,</v>
      </c>
      <c r="D2841" t="s">
        <v>23328</v>
      </c>
      <c r="E2841" t="str">
        <f t="shared" si="89"/>
        <v>"profil l 60x60 2.5mm neperforat":2.96,</v>
      </c>
    </row>
    <row r="2842" spans="1:5">
      <c r="A2842" s="500" t="s">
        <v>13291</v>
      </c>
      <c r="B2842" s="500" t="s">
        <v>13478</v>
      </c>
      <c r="C2842" t="str">
        <f t="shared" si="88"/>
        <v>$PROFIL L 60x60 2.5mm PERFORAT$:2.96,</v>
      </c>
      <c r="D2842" t="s">
        <v>23329</v>
      </c>
      <c r="E2842" t="str">
        <f t="shared" si="89"/>
        <v>"profil l 60x60 2.5mm perforat":2.96,</v>
      </c>
    </row>
    <row r="2843" spans="1:5">
      <c r="A2843" s="500" t="s">
        <v>6917</v>
      </c>
      <c r="B2843" s="500" t="s">
        <v>13480</v>
      </c>
      <c r="C2843" t="str">
        <f t="shared" si="88"/>
        <v>$PROFIL L 60x60 3mm NEPERFORAT$:3.54,</v>
      </c>
      <c r="D2843" t="s">
        <v>23330</v>
      </c>
      <c r="E2843" t="str">
        <f t="shared" si="89"/>
        <v>"profil l 60x60 3mm neperforat":3.54,</v>
      </c>
    </row>
    <row r="2844" spans="1:5">
      <c r="A2844" s="500" t="s">
        <v>6917</v>
      </c>
      <c r="B2844" s="500" t="s">
        <v>13482</v>
      </c>
      <c r="C2844" t="str">
        <f t="shared" si="88"/>
        <v>$PROFIL L 60x60 3mm PERFORAT$:3.54,</v>
      </c>
      <c r="D2844" t="s">
        <v>23331</v>
      </c>
      <c r="E2844" t="str">
        <f t="shared" si="89"/>
        <v>"profil l 60x60 3mm perforat":3.54,</v>
      </c>
    </row>
    <row r="2845" spans="1:5">
      <c r="A2845" s="500" t="s">
        <v>13300</v>
      </c>
      <c r="B2845" s="500" t="s">
        <v>13484</v>
      </c>
      <c r="C2845" t="str">
        <f t="shared" si="88"/>
        <v>$PROFIL L 60x60 3.5mm NEPERFORAT$:4.10,</v>
      </c>
      <c r="D2845" t="s">
        <v>23332</v>
      </c>
      <c r="E2845" t="str">
        <f t="shared" si="89"/>
        <v>"profil l 60x60 3.5mm neperforat":4.10,</v>
      </c>
    </row>
    <row r="2846" spans="1:5">
      <c r="A2846" s="500" t="s">
        <v>13300</v>
      </c>
      <c r="B2846" s="500" t="s">
        <v>13486</v>
      </c>
      <c r="C2846" t="str">
        <f t="shared" si="88"/>
        <v>$PROFIL L 60x60 3.5mm PERFORAT$:4.10,</v>
      </c>
      <c r="D2846" t="s">
        <v>23333</v>
      </c>
      <c r="E2846" t="str">
        <f t="shared" si="89"/>
        <v>"profil l 60x60 3.5mm perforat":4.10,</v>
      </c>
    </row>
    <row r="2847" spans="1:5">
      <c r="A2847" s="500" t="s">
        <v>13305</v>
      </c>
      <c r="B2847" s="500" t="s">
        <v>13488</v>
      </c>
      <c r="C2847" t="str">
        <f t="shared" si="88"/>
        <v>$PROFIL L 60x65 1.5mm NEPERFORAT$:1.89,</v>
      </c>
      <c r="D2847" t="s">
        <v>23334</v>
      </c>
      <c r="E2847" t="str">
        <f t="shared" si="89"/>
        <v>"profil l 60x65 1.5mm neperforat":1.89,</v>
      </c>
    </row>
    <row r="2848" spans="1:5">
      <c r="A2848" s="500" t="s">
        <v>13305</v>
      </c>
      <c r="B2848" s="500" t="s">
        <v>13490</v>
      </c>
      <c r="C2848" t="str">
        <f t="shared" si="88"/>
        <v>$PROFIL L 60x65 1.5mm PERFORAT$:1.89,</v>
      </c>
      <c r="D2848" t="s">
        <v>23335</v>
      </c>
      <c r="E2848" t="str">
        <f t="shared" si="89"/>
        <v>"profil l 60x65 1.5mm perforat":1.89,</v>
      </c>
    </row>
    <row r="2849" spans="1:5">
      <c r="A2849" s="500" t="s">
        <v>3698</v>
      </c>
      <c r="B2849" s="500" t="s">
        <v>13492</v>
      </c>
      <c r="C2849" t="str">
        <f t="shared" si="88"/>
        <v>$PROFIL L 60x65 2mm NEPERFORAT$:2.50,</v>
      </c>
      <c r="D2849" t="s">
        <v>23336</v>
      </c>
      <c r="E2849" t="str">
        <f t="shared" si="89"/>
        <v>"profil l 60x65 2mm neperforat":2.50,</v>
      </c>
    </row>
    <row r="2850" spans="1:5">
      <c r="A2850" s="500" t="s">
        <v>3698</v>
      </c>
      <c r="B2850" s="500" t="s">
        <v>13494</v>
      </c>
      <c r="C2850" t="str">
        <f t="shared" si="88"/>
        <v>$PROFIL L 60x65 2mm PERFORAT$:2.50,</v>
      </c>
      <c r="D2850" t="s">
        <v>23337</v>
      </c>
      <c r="E2850" t="str">
        <f t="shared" si="89"/>
        <v>"profil l 60x65 2mm perforat":2.50,</v>
      </c>
    </row>
    <row r="2851" spans="1:5">
      <c r="A2851" s="500" t="s">
        <v>11229</v>
      </c>
      <c r="B2851" s="500" t="s">
        <v>13496</v>
      </c>
      <c r="C2851" t="str">
        <f t="shared" si="88"/>
        <v>$PROFIL L 60x65 2.5mm NEPERFORAT$:3.09,</v>
      </c>
      <c r="D2851" t="s">
        <v>23338</v>
      </c>
      <c r="E2851" t="str">
        <f t="shared" si="89"/>
        <v>"profil l 60x65 2.5mm neperforat":3.09,</v>
      </c>
    </row>
    <row r="2852" spans="1:5">
      <c r="A2852" s="500" t="s">
        <v>11229</v>
      </c>
      <c r="B2852" s="500" t="s">
        <v>13498</v>
      </c>
      <c r="C2852" t="str">
        <f t="shared" si="88"/>
        <v>$PROFIL L 60x65 2.5mm PERFORAT$:3.09,</v>
      </c>
      <c r="D2852" t="s">
        <v>23339</v>
      </c>
      <c r="E2852" t="str">
        <f t="shared" si="89"/>
        <v>"profil l 60x65 2.5mm perforat":3.09,</v>
      </c>
    </row>
    <row r="2853" spans="1:5">
      <c r="A2853" s="500" t="s">
        <v>3856</v>
      </c>
      <c r="B2853" s="500" t="s">
        <v>13500</v>
      </c>
      <c r="C2853" t="str">
        <f t="shared" si="88"/>
        <v>$PROFIL L 60x65 3mm NEPERFORAT$:3.69,</v>
      </c>
      <c r="D2853" t="s">
        <v>23340</v>
      </c>
      <c r="E2853" t="str">
        <f t="shared" si="89"/>
        <v>"profil l 60x65 3mm neperforat":3.69,</v>
      </c>
    </row>
    <row r="2854" spans="1:5">
      <c r="A2854" s="500" t="s">
        <v>3856</v>
      </c>
      <c r="B2854" s="500" t="s">
        <v>13502</v>
      </c>
      <c r="C2854" t="str">
        <f t="shared" si="88"/>
        <v>$PROFIL L 60x65 3mm PERFORAT$:3.69,</v>
      </c>
      <c r="D2854" t="s">
        <v>23341</v>
      </c>
      <c r="E2854" t="str">
        <f t="shared" si="89"/>
        <v>"profil l 60x65 3mm perforat":3.69,</v>
      </c>
    </row>
    <row r="2855" spans="1:5">
      <c r="A2855" s="500" t="s">
        <v>11103</v>
      </c>
      <c r="B2855" s="500" t="s">
        <v>13504</v>
      </c>
      <c r="C2855" t="str">
        <f t="shared" si="88"/>
        <v>$PROFIL L 60x65 3.5mm NEPERFORAT$:4.28,</v>
      </c>
      <c r="D2855" t="s">
        <v>23342</v>
      </c>
      <c r="E2855" t="str">
        <f t="shared" si="89"/>
        <v>"profil l 60x65 3.5mm neperforat":4.28,</v>
      </c>
    </row>
    <row r="2856" spans="1:5">
      <c r="A2856" s="500" t="s">
        <v>11103</v>
      </c>
      <c r="B2856" s="500" t="s">
        <v>13506</v>
      </c>
      <c r="C2856" t="str">
        <f t="shared" si="88"/>
        <v>$PROFIL L 60x65 3.5mm PERFORAT$:4.28,</v>
      </c>
      <c r="D2856" t="s">
        <v>23343</v>
      </c>
      <c r="E2856" t="str">
        <f t="shared" si="89"/>
        <v>"profil l 60x65 3.5mm perforat":4.28,</v>
      </c>
    </row>
    <row r="2857" spans="1:5">
      <c r="A2857" s="500" t="s">
        <v>11416</v>
      </c>
      <c r="B2857" s="500" t="s">
        <v>13508</v>
      </c>
      <c r="C2857" t="str">
        <f t="shared" si="88"/>
        <v>$PROFIL L 60x70 1.5mm NEPERFORAT$:1.96,</v>
      </c>
      <c r="D2857" t="s">
        <v>23344</v>
      </c>
      <c r="E2857" t="str">
        <f t="shared" si="89"/>
        <v>"profil l 60x70 1.5mm neperforat":1.96,</v>
      </c>
    </row>
    <row r="2858" spans="1:5">
      <c r="A2858" s="500" t="s">
        <v>11416</v>
      </c>
      <c r="B2858" s="500" t="s">
        <v>13510</v>
      </c>
      <c r="C2858" t="str">
        <f t="shared" si="88"/>
        <v>$PROFIL L 60x70 1.5mm PERFORAT$:1.96,</v>
      </c>
      <c r="D2858" t="s">
        <v>23345</v>
      </c>
      <c r="E2858" t="str">
        <f t="shared" si="89"/>
        <v>"profil l 60x70 1.5mm perforat":1.96,</v>
      </c>
    </row>
    <row r="2859" spans="1:5">
      <c r="A2859" s="500" t="s">
        <v>3835</v>
      </c>
      <c r="B2859" s="500" t="s">
        <v>13512</v>
      </c>
      <c r="C2859" t="str">
        <f t="shared" si="88"/>
        <v>$PROFIL L 60x70 2mm NEPERFORAT$:2.60,</v>
      </c>
      <c r="D2859" t="s">
        <v>23346</v>
      </c>
      <c r="E2859" t="str">
        <f t="shared" si="89"/>
        <v>"profil l 60x70 2mm neperforat":2.60,</v>
      </c>
    </row>
    <row r="2860" spans="1:5">
      <c r="A2860" s="500" t="s">
        <v>3835</v>
      </c>
      <c r="B2860" s="500" t="s">
        <v>13514</v>
      </c>
      <c r="C2860" t="str">
        <f t="shared" si="88"/>
        <v>$PROFIL L 60x70 2mm PERFORAT$:2.60,</v>
      </c>
      <c r="D2860" t="s">
        <v>23347</v>
      </c>
      <c r="E2860" t="str">
        <f t="shared" si="89"/>
        <v>"profil l 60x70 2mm perforat":2.60,</v>
      </c>
    </row>
    <row r="2861" spans="1:5">
      <c r="A2861" s="500" t="s">
        <v>13249</v>
      </c>
      <c r="B2861" s="500" t="s">
        <v>13516</v>
      </c>
      <c r="C2861" t="str">
        <f t="shared" si="88"/>
        <v>$PROFIL L 60x70 2.5mm NEPERFORAT$:3.22,</v>
      </c>
      <c r="D2861" t="s">
        <v>23348</v>
      </c>
      <c r="E2861" t="str">
        <f t="shared" si="89"/>
        <v>"profil l 60x70 2.5mm neperforat":3.22,</v>
      </c>
    </row>
    <row r="2862" spans="1:5">
      <c r="A2862" s="500" t="s">
        <v>13249</v>
      </c>
      <c r="B2862" s="500" t="s">
        <v>13518</v>
      </c>
      <c r="C2862" t="str">
        <f t="shared" si="88"/>
        <v>$PROFIL L 60x70 2.5mm PERFORAT$:3.22,</v>
      </c>
      <c r="D2862" t="s">
        <v>23349</v>
      </c>
      <c r="E2862" t="str">
        <f t="shared" si="89"/>
        <v>"profil l 60x70 2.5mm perforat":3.22,</v>
      </c>
    </row>
    <row r="2863" spans="1:5">
      <c r="A2863" s="500" t="s">
        <v>11249</v>
      </c>
      <c r="B2863" s="500" t="s">
        <v>13520</v>
      </c>
      <c r="C2863" t="str">
        <f t="shared" si="88"/>
        <v>$PROFIL L 60x70 3mm NEPERFORAT$:3.85,</v>
      </c>
      <c r="D2863" t="s">
        <v>23350</v>
      </c>
      <c r="E2863" t="str">
        <f t="shared" si="89"/>
        <v>"profil l 60x70 3mm neperforat":3.85,</v>
      </c>
    </row>
    <row r="2864" spans="1:5">
      <c r="A2864" s="500" t="s">
        <v>11249</v>
      </c>
      <c r="B2864" s="500" t="s">
        <v>13522</v>
      </c>
      <c r="C2864" t="str">
        <f t="shared" si="88"/>
        <v>$PROFIL L 60x70 3mm PERFORAT$:3.85,</v>
      </c>
      <c r="D2864" t="s">
        <v>23351</v>
      </c>
      <c r="E2864" t="str">
        <f t="shared" si="89"/>
        <v>"profil l 60x70 3mm perforat":3.85,</v>
      </c>
    </row>
    <row r="2865" spans="1:5">
      <c r="A2865" s="500" t="s">
        <v>3836</v>
      </c>
      <c r="B2865" s="500" t="s">
        <v>13524</v>
      </c>
      <c r="C2865" t="str">
        <f t="shared" si="88"/>
        <v>$PROFIL L 60x70 3.5mm NEPERFORAT$:4.46,</v>
      </c>
      <c r="D2865" t="s">
        <v>23352</v>
      </c>
      <c r="E2865" t="str">
        <f t="shared" si="89"/>
        <v>"profil l 60x70 3.5mm neperforat":4.46,</v>
      </c>
    </row>
    <row r="2866" spans="1:5">
      <c r="A2866" s="500" t="s">
        <v>3836</v>
      </c>
      <c r="B2866" s="500" t="s">
        <v>13526</v>
      </c>
      <c r="C2866" t="str">
        <f t="shared" si="88"/>
        <v>$PROFIL L 60x70 3.5mm PERFORAT$:4.46,</v>
      </c>
      <c r="D2866" t="s">
        <v>23353</v>
      </c>
      <c r="E2866" t="str">
        <f t="shared" si="89"/>
        <v>"profil l 60x70 3.5mm perforat":4.46,</v>
      </c>
    </row>
    <row r="2867" spans="1:5">
      <c r="A2867" s="500" t="s">
        <v>7021</v>
      </c>
      <c r="B2867" s="500" t="s">
        <v>13528</v>
      </c>
      <c r="C2867" t="str">
        <f t="shared" si="88"/>
        <v>$PROFIL L 60x75 1.5mm NEPERFORAT$:2.04,</v>
      </c>
      <c r="D2867" t="s">
        <v>23354</v>
      </c>
      <c r="E2867" t="str">
        <f t="shared" si="89"/>
        <v>"profil l 60x75 1.5mm neperforat":2.04,</v>
      </c>
    </row>
    <row r="2868" spans="1:5">
      <c r="A2868" s="500" t="s">
        <v>7021</v>
      </c>
      <c r="B2868" s="500" t="s">
        <v>13530</v>
      </c>
      <c r="C2868" t="str">
        <f t="shared" si="88"/>
        <v>$PROFIL L 60x75 1.5mm PERFORAT$:2.04,</v>
      </c>
      <c r="D2868" t="s">
        <v>23355</v>
      </c>
      <c r="E2868" t="str">
        <f t="shared" si="89"/>
        <v>"profil l 60x75 1.5mm perforat":2.04,</v>
      </c>
    </row>
    <row r="2869" spans="1:5">
      <c r="A2869" s="500" t="s">
        <v>3914</v>
      </c>
      <c r="B2869" s="500" t="s">
        <v>13532</v>
      </c>
      <c r="C2869" t="str">
        <f t="shared" si="88"/>
        <v>$PROFIL L 60x75 2mm NEPERFORAT$:2.70,</v>
      </c>
      <c r="D2869" t="s">
        <v>23356</v>
      </c>
      <c r="E2869" t="str">
        <f t="shared" si="89"/>
        <v>"profil l 60x75 2mm neperforat":2.70,</v>
      </c>
    </row>
    <row r="2870" spans="1:5">
      <c r="A2870" s="500" t="s">
        <v>3914</v>
      </c>
      <c r="B2870" s="500" t="s">
        <v>13534</v>
      </c>
      <c r="C2870" t="str">
        <f t="shared" si="88"/>
        <v>$PROFIL L 60x75 2mm PERFORAT$:2.70,</v>
      </c>
      <c r="D2870" t="s">
        <v>23357</v>
      </c>
      <c r="E2870" t="str">
        <f t="shared" si="89"/>
        <v>"profil l 60x75 2mm perforat":2.70,</v>
      </c>
    </row>
    <row r="2871" spans="1:5">
      <c r="A2871" s="500" t="s">
        <v>13454</v>
      </c>
      <c r="B2871" s="500" t="s">
        <v>13536</v>
      </c>
      <c r="C2871" t="str">
        <f t="shared" si="88"/>
        <v>$PROFIL L 60x75 2.5mm NEPERFORAT$:3.35,</v>
      </c>
      <c r="D2871" t="s">
        <v>23358</v>
      </c>
      <c r="E2871" t="str">
        <f t="shared" si="89"/>
        <v>"profil l 60x75 2.5mm neperforat":3.35,</v>
      </c>
    </row>
    <row r="2872" spans="1:5">
      <c r="A2872" s="500" t="s">
        <v>13454</v>
      </c>
      <c r="B2872" s="500" t="s">
        <v>13538</v>
      </c>
      <c r="C2872" t="str">
        <f t="shared" si="88"/>
        <v>$PROFIL L 60x75 2.5mm PERFORAT$:3.35,</v>
      </c>
      <c r="D2872" t="s">
        <v>23359</v>
      </c>
      <c r="E2872" t="str">
        <f t="shared" si="89"/>
        <v>"profil l 60x75 2.5mm perforat":3.35,</v>
      </c>
    </row>
    <row r="2873" spans="1:5">
      <c r="A2873" s="500" t="s">
        <v>11102</v>
      </c>
      <c r="B2873" s="500" t="s">
        <v>13540</v>
      </c>
      <c r="C2873" t="str">
        <f t="shared" si="88"/>
        <v>$PROFIL L 60x75 3mm NEPERFORAT$:4.00,</v>
      </c>
      <c r="D2873" t="s">
        <v>23360</v>
      </c>
      <c r="E2873" t="str">
        <f t="shared" si="89"/>
        <v>"profil l 60x75 3mm neperforat":4.00,</v>
      </c>
    </row>
    <row r="2874" spans="1:5">
      <c r="A2874" s="500" t="s">
        <v>11102</v>
      </c>
      <c r="B2874" s="500" t="s">
        <v>13542</v>
      </c>
      <c r="C2874" t="str">
        <f t="shared" si="88"/>
        <v>$PROFIL L 60x75 3mm PERFORAT$:4.00,</v>
      </c>
      <c r="D2874" t="s">
        <v>23361</v>
      </c>
      <c r="E2874" t="str">
        <f t="shared" si="89"/>
        <v>"profil l 60x75 3mm perforat":4.00,</v>
      </c>
    </row>
    <row r="2875" spans="1:5">
      <c r="A2875" s="500" t="s">
        <v>13463</v>
      </c>
      <c r="B2875" s="500" t="s">
        <v>13544</v>
      </c>
      <c r="C2875" t="str">
        <f t="shared" si="88"/>
        <v>$PROFIL L 60x75 3.5mm NEPERFORAT$:4.64,</v>
      </c>
      <c r="D2875" t="s">
        <v>23362</v>
      </c>
      <c r="E2875" t="str">
        <f t="shared" si="89"/>
        <v>"profil l 60x75 3.5mm neperforat":4.64,</v>
      </c>
    </row>
    <row r="2876" spans="1:5">
      <c r="A2876" s="500" t="s">
        <v>13463</v>
      </c>
      <c r="B2876" s="500" t="s">
        <v>13546</v>
      </c>
      <c r="C2876" t="str">
        <f t="shared" si="88"/>
        <v>$PROFIL L 60x75 3.5mm PERFORAT$:4.64,</v>
      </c>
      <c r="D2876" t="s">
        <v>23363</v>
      </c>
      <c r="E2876" t="str">
        <f t="shared" si="89"/>
        <v>"profil l 60x75 3.5mm perforat":4.64,</v>
      </c>
    </row>
    <row r="2877" spans="1:5">
      <c r="A2877" s="500" t="s">
        <v>3672</v>
      </c>
      <c r="B2877" s="500" t="s">
        <v>13548</v>
      </c>
      <c r="C2877" t="str">
        <f t="shared" si="88"/>
        <v>$PROFIL L 60x80 1.5mm NEPERFORAT$:2.12,</v>
      </c>
      <c r="D2877" t="s">
        <v>23364</v>
      </c>
      <c r="E2877" t="str">
        <f t="shared" si="89"/>
        <v>"profil l 60x80 1.5mm neperforat":2.12,</v>
      </c>
    </row>
    <row r="2878" spans="1:5">
      <c r="A2878" s="500" t="s">
        <v>3672</v>
      </c>
      <c r="B2878" s="500" t="s">
        <v>13550</v>
      </c>
      <c r="C2878" t="str">
        <f t="shared" si="88"/>
        <v>$PROFIL L 60x80 1.5mm PERFORAT$:2.12,</v>
      </c>
      <c r="D2878" t="s">
        <v>23365</v>
      </c>
      <c r="E2878" t="str">
        <f t="shared" si="89"/>
        <v>"profil l 60x80 1.5mm perforat":2.12,</v>
      </c>
    </row>
    <row r="2879" spans="1:5">
      <c r="A2879" s="500" t="s">
        <v>11056</v>
      </c>
      <c r="B2879" s="500" t="s">
        <v>13552</v>
      </c>
      <c r="C2879" t="str">
        <f t="shared" si="88"/>
        <v>$PROFIL L 60x80 2mm NEPERFORAT$:2.81,</v>
      </c>
      <c r="D2879" t="s">
        <v>23366</v>
      </c>
      <c r="E2879" t="str">
        <f t="shared" si="89"/>
        <v>"profil l 60x80 2mm neperforat":2.81,</v>
      </c>
    </row>
    <row r="2880" spans="1:5">
      <c r="A2880" s="500" t="s">
        <v>11056</v>
      </c>
      <c r="B2880" s="500" t="s">
        <v>13554</v>
      </c>
      <c r="C2880" t="str">
        <f t="shared" si="88"/>
        <v>$PROFIL L 60x80 2mm PERFORAT$:2.81,</v>
      </c>
      <c r="D2880" t="s">
        <v>23367</v>
      </c>
      <c r="E2880" t="str">
        <f t="shared" si="89"/>
        <v>"profil l 60x80 2mm perforat":2.81,</v>
      </c>
    </row>
    <row r="2881" spans="1:5">
      <c r="A2881" s="500" t="s">
        <v>3858</v>
      </c>
      <c r="B2881" s="500" t="s">
        <v>13556</v>
      </c>
      <c r="C2881" t="str">
        <f t="shared" si="88"/>
        <v>$PROFIL L 60x80 2.5mm NEPERFORAT$:3.48,</v>
      </c>
      <c r="D2881" t="s">
        <v>23368</v>
      </c>
      <c r="E2881" t="str">
        <f t="shared" si="89"/>
        <v>"profil l 60x80 2.5mm neperforat":3.48,</v>
      </c>
    </row>
    <row r="2882" spans="1:5">
      <c r="A2882" s="500" t="s">
        <v>3858</v>
      </c>
      <c r="B2882" s="500" t="s">
        <v>13558</v>
      </c>
      <c r="C2882" t="str">
        <f t="shared" ref="C2882:C2945" si="90">CONCATENATE("$",B2882,"$",":",A2882,",")</f>
        <v>$PROFIL L 60x80 2.5mm PERFORAT$:3.48,</v>
      </c>
      <c r="D2882" t="s">
        <v>23369</v>
      </c>
      <c r="E2882" t="str">
        <f t="shared" ref="E2882:E2945" si="91">LOWER(D2882)</f>
        <v>"profil l 60x80 2.5mm perforat":3.48,</v>
      </c>
    </row>
    <row r="2883" spans="1:5">
      <c r="A2883" s="500" t="s">
        <v>13560</v>
      </c>
      <c r="B2883" s="500" t="s">
        <v>13561</v>
      </c>
      <c r="C2883" t="str">
        <f t="shared" si="90"/>
        <v>$PROFIL L 60x80 3mm NEPERFORAT$:4.16,</v>
      </c>
      <c r="D2883" t="s">
        <v>23370</v>
      </c>
      <c r="E2883" t="str">
        <f t="shared" si="91"/>
        <v>"profil l 60x80 3mm neperforat":4.16,</v>
      </c>
    </row>
    <row r="2884" spans="1:5">
      <c r="A2884" s="500" t="s">
        <v>13560</v>
      </c>
      <c r="B2884" s="500" t="s">
        <v>13563</v>
      </c>
      <c r="C2884" t="str">
        <f t="shared" si="90"/>
        <v>$PROFIL L 60x80 3mm PERFORAT$:4.16,</v>
      </c>
      <c r="D2884" t="s">
        <v>23371</v>
      </c>
      <c r="E2884" t="str">
        <f t="shared" si="91"/>
        <v>"profil l 60x80 3mm perforat":4.16,</v>
      </c>
    </row>
    <row r="2885" spans="1:5">
      <c r="A2885" s="500" t="s">
        <v>11151</v>
      </c>
      <c r="B2885" s="500" t="s">
        <v>13565</v>
      </c>
      <c r="C2885" t="str">
        <f t="shared" si="90"/>
        <v>$PROFIL L 60x80 3.5mm NEPERFORAT$:4.82,</v>
      </c>
      <c r="D2885" t="s">
        <v>23372</v>
      </c>
      <c r="E2885" t="str">
        <f t="shared" si="91"/>
        <v>"profil l 60x80 3.5mm neperforat":4.82,</v>
      </c>
    </row>
    <row r="2886" spans="1:5">
      <c r="A2886" s="500" t="s">
        <v>11151</v>
      </c>
      <c r="B2886" s="500" t="s">
        <v>13567</v>
      </c>
      <c r="C2886" t="str">
        <f t="shared" si="90"/>
        <v>$PROFIL L 60x80 3.5mm PERFORAT$:4.82,</v>
      </c>
      <c r="D2886" t="s">
        <v>23373</v>
      </c>
      <c r="E2886" t="str">
        <f t="shared" si="91"/>
        <v>"profil l 60x80 3.5mm perforat":4.82,</v>
      </c>
    </row>
    <row r="2887" spans="1:5">
      <c r="A2887" s="500" t="s">
        <v>11416</v>
      </c>
      <c r="B2887" s="500" t="s">
        <v>13569</v>
      </c>
      <c r="C2887" t="str">
        <f t="shared" si="90"/>
        <v>$PROFIL L 65x65 1.5mm NEPERFORAT$:1.96,</v>
      </c>
      <c r="D2887" t="s">
        <v>23374</v>
      </c>
      <c r="E2887" t="str">
        <f t="shared" si="91"/>
        <v>"profil l 65x65 1.5mm neperforat":1.96,</v>
      </c>
    </row>
    <row r="2888" spans="1:5">
      <c r="A2888" s="500" t="s">
        <v>11416</v>
      </c>
      <c r="B2888" s="500" t="s">
        <v>13571</v>
      </c>
      <c r="C2888" t="str">
        <f t="shared" si="90"/>
        <v>$PROFIL L 65x65 1.5mm PERFORAT$:1.96,</v>
      </c>
      <c r="D2888" t="s">
        <v>23375</v>
      </c>
      <c r="E2888" t="str">
        <f t="shared" si="91"/>
        <v>"profil l 65x65 1.5mm perforat":1.96,</v>
      </c>
    </row>
    <row r="2889" spans="1:5">
      <c r="A2889" s="500" t="s">
        <v>3835</v>
      </c>
      <c r="B2889" s="500" t="s">
        <v>13573</v>
      </c>
      <c r="C2889" t="str">
        <f t="shared" si="90"/>
        <v>$PROFIL L 65x65 2mm NEPERFORAT$:2.60,</v>
      </c>
      <c r="D2889" t="s">
        <v>23376</v>
      </c>
      <c r="E2889" t="str">
        <f t="shared" si="91"/>
        <v>"profil l 65x65 2mm neperforat":2.60,</v>
      </c>
    </row>
    <row r="2890" spans="1:5">
      <c r="A2890" s="500" t="s">
        <v>3835</v>
      </c>
      <c r="B2890" s="500" t="s">
        <v>13575</v>
      </c>
      <c r="C2890" t="str">
        <f t="shared" si="90"/>
        <v>$PROFIL L 65x65 2mm PERFORAT$:2.60,</v>
      </c>
      <c r="D2890" t="s">
        <v>23377</v>
      </c>
      <c r="E2890" t="str">
        <f t="shared" si="91"/>
        <v>"profil l 65x65 2mm perforat":2.60,</v>
      </c>
    </row>
    <row r="2891" spans="1:5">
      <c r="A2891" s="500" t="s">
        <v>13249</v>
      </c>
      <c r="B2891" s="500" t="s">
        <v>13577</v>
      </c>
      <c r="C2891" t="str">
        <f t="shared" si="90"/>
        <v>$PROFIL L 65x65 2.5mm NEPERFORAT$:3.22,</v>
      </c>
      <c r="D2891" t="s">
        <v>23378</v>
      </c>
      <c r="E2891" t="str">
        <f t="shared" si="91"/>
        <v>"profil l 65x65 2.5mm neperforat":3.22,</v>
      </c>
    </row>
    <row r="2892" spans="1:5">
      <c r="A2892" s="500" t="s">
        <v>13249</v>
      </c>
      <c r="B2892" s="500" t="s">
        <v>13579</v>
      </c>
      <c r="C2892" t="str">
        <f t="shared" si="90"/>
        <v>$PROFIL L 65x65 2.5mm PERFORAT$:3.22,</v>
      </c>
      <c r="D2892" t="s">
        <v>23379</v>
      </c>
      <c r="E2892" t="str">
        <f t="shared" si="91"/>
        <v>"profil l 65x65 2.5mm perforat":3.22,</v>
      </c>
    </row>
    <row r="2893" spans="1:5">
      <c r="A2893" s="500" t="s">
        <v>11249</v>
      </c>
      <c r="B2893" s="500" t="s">
        <v>13581</v>
      </c>
      <c r="C2893" t="str">
        <f t="shared" si="90"/>
        <v>$PROFIL L 65x65 3mm NEPERFORAT$:3.85,</v>
      </c>
      <c r="D2893" t="s">
        <v>23380</v>
      </c>
      <c r="E2893" t="str">
        <f t="shared" si="91"/>
        <v>"profil l 65x65 3mm neperforat":3.85,</v>
      </c>
    </row>
    <row r="2894" spans="1:5">
      <c r="A2894" s="500" t="s">
        <v>11249</v>
      </c>
      <c r="B2894" s="500" t="s">
        <v>13583</v>
      </c>
      <c r="C2894" t="str">
        <f t="shared" si="90"/>
        <v>$PROFIL L 65x65 3mm PERFORAT$:3.85,</v>
      </c>
      <c r="D2894" t="s">
        <v>23381</v>
      </c>
      <c r="E2894" t="str">
        <f t="shared" si="91"/>
        <v>"profil l 65x65 3mm perforat":3.85,</v>
      </c>
    </row>
    <row r="2895" spans="1:5">
      <c r="A2895" s="500" t="s">
        <v>3836</v>
      </c>
      <c r="B2895" s="500" t="s">
        <v>13585</v>
      </c>
      <c r="C2895" t="str">
        <f t="shared" si="90"/>
        <v>$PROFIL L 65x65 3.5mm NEPERFORAT$:4.46,</v>
      </c>
      <c r="D2895" t="s">
        <v>23382</v>
      </c>
      <c r="E2895" t="str">
        <f t="shared" si="91"/>
        <v>"profil l 65x65 3.5mm neperforat":4.46,</v>
      </c>
    </row>
    <row r="2896" spans="1:5">
      <c r="A2896" s="500" t="s">
        <v>3836</v>
      </c>
      <c r="B2896" s="500" t="s">
        <v>13587</v>
      </c>
      <c r="C2896" t="str">
        <f t="shared" si="90"/>
        <v>$PROFIL L 65x65 3.5mm PERFORAT$:4.46,</v>
      </c>
      <c r="D2896" t="s">
        <v>23383</v>
      </c>
      <c r="E2896" t="str">
        <f t="shared" si="91"/>
        <v>"profil l 65x65 3.5mm perforat":4.46,</v>
      </c>
    </row>
    <row r="2897" spans="1:5">
      <c r="A2897" s="500" t="s">
        <v>7021</v>
      </c>
      <c r="B2897" s="500" t="s">
        <v>13589</v>
      </c>
      <c r="C2897" t="str">
        <f t="shared" si="90"/>
        <v>$PROFIL L 65x70 1.5mm NEPERFORAT$:2.04,</v>
      </c>
      <c r="D2897" t="s">
        <v>23384</v>
      </c>
      <c r="E2897" t="str">
        <f t="shared" si="91"/>
        <v>"profil l 65x70 1.5mm neperforat":2.04,</v>
      </c>
    </row>
    <row r="2898" spans="1:5">
      <c r="A2898" s="500" t="s">
        <v>7021</v>
      </c>
      <c r="B2898" s="500" t="s">
        <v>13591</v>
      </c>
      <c r="C2898" t="str">
        <f t="shared" si="90"/>
        <v>$PROFIL L 65x70 1.5mm PERFORAT$:2.04,</v>
      </c>
      <c r="D2898" t="s">
        <v>23385</v>
      </c>
      <c r="E2898" t="str">
        <f t="shared" si="91"/>
        <v>"profil l 65x70 1.5mm perforat":2.04,</v>
      </c>
    </row>
    <row r="2899" spans="1:5">
      <c r="A2899" s="500" t="s">
        <v>3914</v>
      </c>
      <c r="B2899" s="500" t="s">
        <v>13593</v>
      </c>
      <c r="C2899" t="str">
        <f t="shared" si="90"/>
        <v>$PROFIL L 65x70 2mm NEPERFORAT$:2.70,</v>
      </c>
      <c r="D2899" t="s">
        <v>23386</v>
      </c>
      <c r="E2899" t="str">
        <f t="shared" si="91"/>
        <v>"profil l 65x70 2mm neperforat":2.70,</v>
      </c>
    </row>
    <row r="2900" spans="1:5">
      <c r="A2900" s="500" t="s">
        <v>3914</v>
      </c>
      <c r="B2900" s="500" t="s">
        <v>13595</v>
      </c>
      <c r="C2900" t="str">
        <f t="shared" si="90"/>
        <v>$PROFIL L 65x70 2mm PERFORAT$:2.70,</v>
      </c>
      <c r="D2900" t="s">
        <v>23387</v>
      </c>
      <c r="E2900" t="str">
        <f t="shared" si="91"/>
        <v>"profil l 65x70 2mm perforat":2.70,</v>
      </c>
    </row>
    <row r="2901" spans="1:5">
      <c r="A2901" s="500" t="s">
        <v>13454</v>
      </c>
      <c r="B2901" s="500" t="s">
        <v>13597</v>
      </c>
      <c r="C2901" t="str">
        <f t="shared" si="90"/>
        <v>$PROFIL L 65x70 2.5mm NEPERFORAT$:3.35,</v>
      </c>
      <c r="D2901" t="s">
        <v>23388</v>
      </c>
      <c r="E2901" t="str">
        <f t="shared" si="91"/>
        <v>"profil l 65x70 2.5mm neperforat":3.35,</v>
      </c>
    </row>
    <row r="2902" spans="1:5">
      <c r="A2902" s="500" t="s">
        <v>13454</v>
      </c>
      <c r="B2902" s="500" t="s">
        <v>13599</v>
      </c>
      <c r="C2902" t="str">
        <f t="shared" si="90"/>
        <v>$PROFIL L 65x70 2.5mm PERFORAT$:3.35,</v>
      </c>
      <c r="D2902" t="s">
        <v>23389</v>
      </c>
      <c r="E2902" t="str">
        <f t="shared" si="91"/>
        <v>"profil l 65x70 2.5mm perforat":3.35,</v>
      </c>
    </row>
    <row r="2903" spans="1:5">
      <c r="A2903" s="500" t="s">
        <v>11102</v>
      </c>
      <c r="B2903" s="500" t="s">
        <v>13601</v>
      </c>
      <c r="C2903" t="str">
        <f t="shared" si="90"/>
        <v>$PROFIL L 65x70 3mm NEPERFORAT$:4.00,</v>
      </c>
      <c r="D2903" t="s">
        <v>23390</v>
      </c>
      <c r="E2903" t="str">
        <f t="shared" si="91"/>
        <v>"profil l 65x70 3mm neperforat":4.00,</v>
      </c>
    </row>
    <row r="2904" spans="1:5">
      <c r="A2904" s="500" t="s">
        <v>11102</v>
      </c>
      <c r="B2904" s="500" t="s">
        <v>13603</v>
      </c>
      <c r="C2904" t="str">
        <f t="shared" si="90"/>
        <v>$PROFIL L 65x70 3mm PERFORAT$:4.00,</v>
      </c>
      <c r="D2904" t="s">
        <v>23391</v>
      </c>
      <c r="E2904" t="str">
        <f t="shared" si="91"/>
        <v>"profil l 65x70 3mm perforat":4.00,</v>
      </c>
    </row>
    <row r="2905" spans="1:5">
      <c r="A2905" s="500" t="s">
        <v>13463</v>
      </c>
      <c r="B2905" s="500" t="s">
        <v>13605</v>
      </c>
      <c r="C2905" t="str">
        <f t="shared" si="90"/>
        <v>$PROFIL L 65x70 3.5mm NEPERFORAT$:4.64,</v>
      </c>
      <c r="D2905" t="s">
        <v>23392</v>
      </c>
      <c r="E2905" t="str">
        <f t="shared" si="91"/>
        <v>"profil l 65x70 3.5mm neperforat":4.64,</v>
      </c>
    </row>
    <row r="2906" spans="1:5">
      <c r="A2906" s="500" t="s">
        <v>13463</v>
      </c>
      <c r="B2906" s="500" t="s">
        <v>13607</v>
      </c>
      <c r="C2906" t="str">
        <f t="shared" si="90"/>
        <v>$PROFIL L 65x70 3.5mm PERFORAT$:4.64,</v>
      </c>
      <c r="D2906" t="s">
        <v>23393</v>
      </c>
      <c r="E2906" t="str">
        <f t="shared" si="91"/>
        <v>"profil l 65x70 3.5mm perforat":4.64,</v>
      </c>
    </row>
    <row r="2907" spans="1:5">
      <c r="A2907" s="500" t="s">
        <v>3672</v>
      </c>
      <c r="B2907" s="500" t="s">
        <v>13609</v>
      </c>
      <c r="C2907" t="str">
        <f t="shared" si="90"/>
        <v>$PROFIL L 65x75 1.5mm NEPERFORAT$:2.12,</v>
      </c>
      <c r="D2907" t="s">
        <v>23394</v>
      </c>
      <c r="E2907" t="str">
        <f t="shared" si="91"/>
        <v>"profil l 65x75 1.5mm neperforat":2.12,</v>
      </c>
    </row>
    <row r="2908" spans="1:5">
      <c r="A2908" s="500" t="s">
        <v>3672</v>
      </c>
      <c r="B2908" s="500" t="s">
        <v>13611</v>
      </c>
      <c r="C2908" t="str">
        <f t="shared" si="90"/>
        <v>$PROFIL L 65x75 1.5mm PERFORAT$:2.12,</v>
      </c>
      <c r="D2908" t="s">
        <v>23395</v>
      </c>
      <c r="E2908" t="str">
        <f t="shared" si="91"/>
        <v>"profil l 65x75 1.5mm perforat":2.12,</v>
      </c>
    </row>
    <row r="2909" spans="1:5">
      <c r="A2909" s="500" t="s">
        <v>11056</v>
      </c>
      <c r="B2909" s="500" t="s">
        <v>13613</v>
      </c>
      <c r="C2909" t="str">
        <f t="shared" si="90"/>
        <v>$PROFIL L 65x75 2mm NEPERFORAT$:2.81,</v>
      </c>
      <c r="D2909" t="s">
        <v>23396</v>
      </c>
      <c r="E2909" t="str">
        <f t="shared" si="91"/>
        <v>"profil l 65x75 2mm neperforat":2.81,</v>
      </c>
    </row>
    <row r="2910" spans="1:5">
      <c r="A2910" s="500" t="s">
        <v>11056</v>
      </c>
      <c r="B2910" s="500" t="s">
        <v>13615</v>
      </c>
      <c r="C2910" t="str">
        <f t="shared" si="90"/>
        <v>$PROFIL L 65x75 2mm PERFORAT$:2.81,</v>
      </c>
      <c r="D2910" t="s">
        <v>23397</v>
      </c>
      <c r="E2910" t="str">
        <f t="shared" si="91"/>
        <v>"profil l 65x75 2mm perforat":2.81,</v>
      </c>
    </row>
    <row r="2911" spans="1:5">
      <c r="A2911" s="500" t="s">
        <v>3858</v>
      </c>
      <c r="B2911" s="500" t="s">
        <v>13617</v>
      </c>
      <c r="C2911" t="str">
        <f t="shared" si="90"/>
        <v>$PROFIL L 65x75 2.5mm NEPERFORAT$:3.48,</v>
      </c>
      <c r="D2911" t="s">
        <v>23398</v>
      </c>
      <c r="E2911" t="str">
        <f t="shared" si="91"/>
        <v>"profil l 65x75 2.5mm neperforat":3.48,</v>
      </c>
    </row>
    <row r="2912" spans="1:5">
      <c r="A2912" s="500" t="s">
        <v>3858</v>
      </c>
      <c r="B2912" s="500" t="s">
        <v>13619</v>
      </c>
      <c r="C2912" t="str">
        <f t="shared" si="90"/>
        <v>$PROFIL L 65x75 2.5mm PERFORAT$:3.48,</v>
      </c>
      <c r="D2912" t="s">
        <v>23399</v>
      </c>
      <c r="E2912" t="str">
        <f t="shared" si="91"/>
        <v>"profil l 65x75 2.5mm perforat":3.48,</v>
      </c>
    </row>
    <row r="2913" spans="1:5">
      <c r="A2913" s="500" t="s">
        <v>13560</v>
      </c>
      <c r="B2913" s="500" t="s">
        <v>13621</v>
      </c>
      <c r="C2913" t="str">
        <f t="shared" si="90"/>
        <v>$PROFIL L 65x75 3mm NEPERFORAT$:4.16,</v>
      </c>
      <c r="D2913" t="s">
        <v>23400</v>
      </c>
      <c r="E2913" t="str">
        <f t="shared" si="91"/>
        <v>"profil l 65x75 3mm neperforat":4.16,</v>
      </c>
    </row>
    <row r="2914" spans="1:5">
      <c r="A2914" s="500" t="s">
        <v>13560</v>
      </c>
      <c r="B2914" s="500" t="s">
        <v>13623</v>
      </c>
      <c r="C2914" t="str">
        <f t="shared" si="90"/>
        <v>$PROFIL L 65x75 3mm PERFORAT$:4.16,</v>
      </c>
      <c r="D2914" t="s">
        <v>23401</v>
      </c>
      <c r="E2914" t="str">
        <f t="shared" si="91"/>
        <v>"profil l 65x75 3mm perforat":4.16,</v>
      </c>
    </row>
    <row r="2915" spans="1:5">
      <c r="A2915" s="500" t="s">
        <v>11151</v>
      </c>
      <c r="B2915" s="500" t="s">
        <v>13625</v>
      </c>
      <c r="C2915" t="str">
        <f t="shared" si="90"/>
        <v>$PROFIL L 65x75 3.5mm NEPERFORAT$:4.82,</v>
      </c>
      <c r="D2915" t="s">
        <v>23402</v>
      </c>
      <c r="E2915" t="str">
        <f t="shared" si="91"/>
        <v>"profil l 65x75 3.5mm neperforat":4.82,</v>
      </c>
    </row>
    <row r="2916" spans="1:5">
      <c r="A2916" s="500" t="s">
        <v>11151</v>
      </c>
      <c r="B2916" s="500" t="s">
        <v>13627</v>
      </c>
      <c r="C2916" t="str">
        <f t="shared" si="90"/>
        <v>$PROFIL L 65x75 3.5mm PERFORAT$:4.82,</v>
      </c>
      <c r="D2916" t="s">
        <v>23403</v>
      </c>
      <c r="E2916" t="str">
        <f t="shared" si="91"/>
        <v>"profil l 65x75 3.5mm perforat":4.82,</v>
      </c>
    </row>
    <row r="2917" spans="1:5">
      <c r="A2917" s="500" t="s">
        <v>13629</v>
      </c>
      <c r="B2917" s="500" t="s">
        <v>13630</v>
      </c>
      <c r="C2917" t="str">
        <f t="shared" si="90"/>
        <v>$PROFIL L 65x80 1.5mm NEPERFORAT$:2.20,</v>
      </c>
      <c r="D2917" t="s">
        <v>23404</v>
      </c>
      <c r="E2917" t="str">
        <f t="shared" si="91"/>
        <v>"profil l 65x80 1.5mm neperforat":2.20,</v>
      </c>
    </row>
    <row r="2918" spans="1:5">
      <c r="A2918" s="500" t="s">
        <v>13629</v>
      </c>
      <c r="B2918" s="500" t="s">
        <v>13632</v>
      </c>
      <c r="C2918" t="str">
        <f t="shared" si="90"/>
        <v>$PROFIL L 65x80 1.5mm PERFORAT$:2.20,</v>
      </c>
      <c r="D2918" t="s">
        <v>23405</v>
      </c>
      <c r="E2918" t="str">
        <f t="shared" si="91"/>
        <v>"profil l 65x80 1.5mm perforat":2.20,</v>
      </c>
    </row>
    <row r="2919" spans="1:5">
      <c r="A2919" s="500" t="s">
        <v>11245</v>
      </c>
      <c r="B2919" s="500" t="s">
        <v>13634</v>
      </c>
      <c r="C2919" t="str">
        <f t="shared" si="90"/>
        <v>$PROFIL L 65x80 2mm NEPERFORAT$:2.91,</v>
      </c>
      <c r="D2919" t="s">
        <v>23406</v>
      </c>
      <c r="E2919" t="str">
        <f t="shared" si="91"/>
        <v>"profil l 65x80 2mm neperforat":2.91,</v>
      </c>
    </row>
    <row r="2920" spans="1:5">
      <c r="A2920" s="500" t="s">
        <v>11245</v>
      </c>
      <c r="B2920" s="500" t="s">
        <v>13636</v>
      </c>
      <c r="C2920" t="str">
        <f t="shared" si="90"/>
        <v>$PROFIL L 65x80 2mm PERFORAT$:2.91,</v>
      </c>
      <c r="D2920" t="s">
        <v>23407</v>
      </c>
      <c r="E2920" t="str">
        <f t="shared" si="91"/>
        <v>"profil l 65x80 2mm perforat":2.91,</v>
      </c>
    </row>
    <row r="2921" spans="1:5">
      <c r="A2921" s="500" t="s">
        <v>11138</v>
      </c>
      <c r="B2921" s="500" t="s">
        <v>13638</v>
      </c>
      <c r="C2921" t="str">
        <f t="shared" si="90"/>
        <v>$PROFIL L 65x80 2.5mm NEPERFORAT$:3.61,</v>
      </c>
      <c r="D2921" t="s">
        <v>23408</v>
      </c>
      <c r="E2921" t="str">
        <f t="shared" si="91"/>
        <v>"profil l 65x80 2.5mm neperforat":3.61,</v>
      </c>
    </row>
    <row r="2922" spans="1:5">
      <c r="A2922" s="500" t="s">
        <v>11138</v>
      </c>
      <c r="B2922" s="500" t="s">
        <v>13640</v>
      </c>
      <c r="C2922" t="str">
        <f t="shared" si="90"/>
        <v>$PROFIL L 65x80 2.5mm PERFORAT$:3.61,</v>
      </c>
      <c r="D2922" t="s">
        <v>23409</v>
      </c>
      <c r="E2922" t="str">
        <f t="shared" si="91"/>
        <v>"profil l 65x80 2.5mm perforat":3.61,</v>
      </c>
    </row>
    <row r="2923" spans="1:5">
      <c r="A2923" s="500" t="s">
        <v>13642</v>
      </c>
      <c r="B2923" s="500" t="s">
        <v>13643</v>
      </c>
      <c r="C2923" t="str">
        <f t="shared" si="90"/>
        <v>$PROFIL L 65x80 3mm NEPERFORAT$:4.32,</v>
      </c>
      <c r="D2923" t="s">
        <v>23410</v>
      </c>
      <c r="E2923" t="str">
        <f t="shared" si="91"/>
        <v>"profil l 65x80 3mm neperforat":4.32,</v>
      </c>
    </row>
    <row r="2924" spans="1:5">
      <c r="A2924" s="500" t="s">
        <v>13642</v>
      </c>
      <c r="B2924" s="500" t="s">
        <v>13645</v>
      </c>
      <c r="C2924" t="str">
        <f t="shared" si="90"/>
        <v>$PROFIL L 65x80 3mm PERFORAT$:4.32,</v>
      </c>
      <c r="D2924" t="s">
        <v>23411</v>
      </c>
      <c r="E2924" t="str">
        <f t="shared" si="91"/>
        <v>"profil l 65x80 3mm perforat":4.32,</v>
      </c>
    </row>
    <row r="2925" spans="1:5">
      <c r="A2925" s="500" t="s">
        <v>11270</v>
      </c>
      <c r="B2925" s="500" t="s">
        <v>13647</v>
      </c>
      <c r="C2925" t="str">
        <f t="shared" si="90"/>
        <v>$PROFIL L 65x80 3.5mm NEPERFORAT$:5.01,</v>
      </c>
      <c r="D2925" t="s">
        <v>23412</v>
      </c>
      <c r="E2925" t="str">
        <f t="shared" si="91"/>
        <v>"profil l 65x80 3.5mm neperforat":5.01,</v>
      </c>
    </row>
    <row r="2926" spans="1:5">
      <c r="A2926" s="500" t="s">
        <v>11270</v>
      </c>
      <c r="B2926" s="500" t="s">
        <v>13649</v>
      </c>
      <c r="C2926" t="str">
        <f t="shared" si="90"/>
        <v>$PROFIL L 65x80 3.5mm PERFORAT$:5.01,</v>
      </c>
      <c r="D2926" t="s">
        <v>23413</v>
      </c>
      <c r="E2926" t="str">
        <f t="shared" si="91"/>
        <v>"profil l 65x80 3.5mm perforat":5.01,</v>
      </c>
    </row>
    <row r="2927" spans="1:5">
      <c r="A2927" s="500" t="s">
        <v>3672</v>
      </c>
      <c r="B2927" s="500" t="s">
        <v>13651</v>
      </c>
      <c r="C2927" t="str">
        <f t="shared" si="90"/>
        <v>$PROFIL L 70x70 1.5mm NEPERFORAT$:2.12,</v>
      </c>
      <c r="D2927" t="s">
        <v>23414</v>
      </c>
      <c r="E2927" t="str">
        <f t="shared" si="91"/>
        <v>"profil l 70x70 1.5mm neperforat":2.12,</v>
      </c>
    </row>
    <row r="2928" spans="1:5">
      <c r="A2928" s="500" t="s">
        <v>3672</v>
      </c>
      <c r="B2928" s="500" t="s">
        <v>13653</v>
      </c>
      <c r="C2928" t="str">
        <f t="shared" si="90"/>
        <v>$PROFIL L 70x70 1.5mm PERFORAT$:2.12,</v>
      </c>
      <c r="D2928" t="s">
        <v>23415</v>
      </c>
      <c r="E2928" t="str">
        <f t="shared" si="91"/>
        <v>"profil l 70x70 1.5mm perforat":2.12,</v>
      </c>
    </row>
    <row r="2929" spans="1:5">
      <c r="A2929" s="500" t="s">
        <v>11056</v>
      </c>
      <c r="B2929" s="500" t="s">
        <v>13655</v>
      </c>
      <c r="C2929" t="str">
        <f t="shared" si="90"/>
        <v>$PROFIL L 70x70 2mm NEPERFORAT$:2.81,</v>
      </c>
      <c r="D2929" t="s">
        <v>23416</v>
      </c>
      <c r="E2929" t="str">
        <f t="shared" si="91"/>
        <v>"profil l 70x70 2mm neperforat":2.81,</v>
      </c>
    </row>
    <row r="2930" spans="1:5">
      <c r="A2930" s="500" t="s">
        <v>11056</v>
      </c>
      <c r="B2930" s="500" t="s">
        <v>13657</v>
      </c>
      <c r="C2930" t="str">
        <f t="shared" si="90"/>
        <v>$PROFIL L 70x70 2mm PERFORAT$:2.81,</v>
      </c>
      <c r="D2930" t="s">
        <v>23417</v>
      </c>
      <c r="E2930" t="str">
        <f t="shared" si="91"/>
        <v>"profil l 70x70 2mm perforat":2.81,</v>
      </c>
    </row>
    <row r="2931" spans="1:5">
      <c r="A2931" s="500" t="s">
        <v>3858</v>
      </c>
      <c r="B2931" s="500" t="s">
        <v>13659</v>
      </c>
      <c r="C2931" t="str">
        <f t="shared" si="90"/>
        <v>$PROFIL L 70x70 2.5mm NEPERFORAT$:3.48,</v>
      </c>
      <c r="D2931" t="s">
        <v>23418</v>
      </c>
      <c r="E2931" t="str">
        <f t="shared" si="91"/>
        <v>"profil l 70x70 2.5mm neperforat":3.48,</v>
      </c>
    </row>
    <row r="2932" spans="1:5">
      <c r="A2932" s="500" t="s">
        <v>3858</v>
      </c>
      <c r="B2932" s="500" t="s">
        <v>13661</v>
      </c>
      <c r="C2932" t="str">
        <f t="shared" si="90"/>
        <v>$PROFIL L 70x70 2.5mm PERFORAT$:3.48,</v>
      </c>
      <c r="D2932" t="s">
        <v>23419</v>
      </c>
      <c r="E2932" t="str">
        <f t="shared" si="91"/>
        <v>"profil l 70x70 2.5mm perforat":3.48,</v>
      </c>
    </row>
    <row r="2933" spans="1:5">
      <c r="A2933" s="500" t="s">
        <v>13560</v>
      </c>
      <c r="B2933" s="500" t="s">
        <v>13663</v>
      </c>
      <c r="C2933" t="str">
        <f t="shared" si="90"/>
        <v>$PROFIL L 70x70 3mm NEPERFORAT$:4.16,</v>
      </c>
      <c r="D2933" t="s">
        <v>23420</v>
      </c>
      <c r="E2933" t="str">
        <f t="shared" si="91"/>
        <v>"profil l 70x70 3mm neperforat":4.16,</v>
      </c>
    </row>
    <row r="2934" spans="1:5">
      <c r="A2934" s="500" t="s">
        <v>13560</v>
      </c>
      <c r="B2934" s="500" t="s">
        <v>13665</v>
      </c>
      <c r="C2934" t="str">
        <f t="shared" si="90"/>
        <v>$PROFIL L 70x70 3mm PERFORAT$:4.16,</v>
      </c>
      <c r="D2934" t="s">
        <v>23421</v>
      </c>
      <c r="E2934" t="str">
        <f t="shared" si="91"/>
        <v>"profil l 70x70 3mm perforat":4.16,</v>
      </c>
    </row>
    <row r="2935" spans="1:5">
      <c r="A2935" s="500" t="s">
        <v>11151</v>
      </c>
      <c r="B2935" s="500" t="s">
        <v>13667</v>
      </c>
      <c r="C2935" t="str">
        <f t="shared" si="90"/>
        <v>$PROFIL L 70x70 3.5mm NEPERFORAT$:4.82,</v>
      </c>
      <c r="D2935" t="s">
        <v>23422</v>
      </c>
      <c r="E2935" t="str">
        <f t="shared" si="91"/>
        <v>"profil l 70x70 3.5mm neperforat":4.82,</v>
      </c>
    </row>
    <row r="2936" spans="1:5">
      <c r="A2936" s="500" t="s">
        <v>11151</v>
      </c>
      <c r="B2936" s="500" t="s">
        <v>13669</v>
      </c>
      <c r="C2936" t="str">
        <f t="shared" si="90"/>
        <v>$PROFIL L 70x70 3.5mm PERFORAT$:4.82,</v>
      </c>
      <c r="D2936" t="s">
        <v>23423</v>
      </c>
      <c r="E2936" t="str">
        <f t="shared" si="91"/>
        <v>"profil l 70x70 3.5mm perforat":4.82,</v>
      </c>
    </row>
    <row r="2937" spans="1:5">
      <c r="A2937" s="500" t="s">
        <v>13629</v>
      </c>
      <c r="B2937" s="500" t="s">
        <v>13671</v>
      </c>
      <c r="C2937" t="str">
        <f t="shared" si="90"/>
        <v>$PROFIL L 70x75 1.5mm NEPERFORAT$:2.20,</v>
      </c>
      <c r="D2937" t="s">
        <v>23424</v>
      </c>
      <c r="E2937" t="str">
        <f t="shared" si="91"/>
        <v>"profil l 70x75 1.5mm neperforat":2.20,</v>
      </c>
    </row>
    <row r="2938" spans="1:5">
      <c r="A2938" s="500" t="s">
        <v>13629</v>
      </c>
      <c r="B2938" s="500" t="s">
        <v>13673</v>
      </c>
      <c r="C2938" t="str">
        <f t="shared" si="90"/>
        <v>$PROFIL L 70x75 1.5mm PERFORAT$:2.20,</v>
      </c>
      <c r="D2938" t="s">
        <v>23425</v>
      </c>
      <c r="E2938" t="str">
        <f t="shared" si="91"/>
        <v>"profil l 70x75 1.5mm perforat":2.20,</v>
      </c>
    </row>
    <row r="2939" spans="1:5">
      <c r="A2939" s="500" t="s">
        <v>11245</v>
      </c>
      <c r="B2939" s="500" t="s">
        <v>13675</v>
      </c>
      <c r="C2939" t="str">
        <f t="shared" si="90"/>
        <v>$PROFIL L 70x75 2mm NEPERFORAT$:2.91,</v>
      </c>
      <c r="D2939" t="s">
        <v>23426</v>
      </c>
      <c r="E2939" t="str">
        <f t="shared" si="91"/>
        <v>"profil l 70x75 2mm neperforat":2.91,</v>
      </c>
    </row>
    <row r="2940" spans="1:5">
      <c r="A2940" s="500" t="s">
        <v>11245</v>
      </c>
      <c r="B2940" s="500" t="s">
        <v>13677</v>
      </c>
      <c r="C2940" t="str">
        <f t="shared" si="90"/>
        <v>$PROFIL L 70x75 2mm PERFORAT$:2.91,</v>
      </c>
      <c r="D2940" t="s">
        <v>23427</v>
      </c>
      <c r="E2940" t="str">
        <f t="shared" si="91"/>
        <v>"profil l 70x75 2mm perforat":2.91,</v>
      </c>
    </row>
    <row r="2941" spans="1:5">
      <c r="A2941" s="500" t="s">
        <v>11138</v>
      </c>
      <c r="B2941" s="500" t="s">
        <v>13679</v>
      </c>
      <c r="C2941" t="str">
        <f t="shared" si="90"/>
        <v>$PROFIL L 70x75 2.5mm NEPERFORAT$:3.61,</v>
      </c>
      <c r="D2941" t="s">
        <v>23428</v>
      </c>
      <c r="E2941" t="str">
        <f t="shared" si="91"/>
        <v>"profil l 70x75 2.5mm neperforat":3.61,</v>
      </c>
    </row>
    <row r="2942" spans="1:5">
      <c r="A2942" s="500" t="s">
        <v>11138</v>
      </c>
      <c r="B2942" s="500" t="s">
        <v>13681</v>
      </c>
      <c r="C2942" t="str">
        <f t="shared" si="90"/>
        <v>$PROFIL L 70x75 2.5mm PERFORAT$:3.61,</v>
      </c>
      <c r="D2942" t="s">
        <v>23429</v>
      </c>
      <c r="E2942" t="str">
        <f t="shared" si="91"/>
        <v>"profil l 70x75 2.5mm perforat":3.61,</v>
      </c>
    </row>
    <row r="2943" spans="1:5">
      <c r="A2943" s="500" t="s">
        <v>13642</v>
      </c>
      <c r="B2943" s="500" t="s">
        <v>13683</v>
      </c>
      <c r="C2943" t="str">
        <f t="shared" si="90"/>
        <v>$PROFIL L 70x75 3mm NEPERFORAT$:4.32,</v>
      </c>
      <c r="D2943" t="s">
        <v>23430</v>
      </c>
      <c r="E2943" t="str">
        <f t="shared" si="91"/>
        <v>"profil l 70x75 3mm neperforat":4.32,</v>
      </c>
    </row>
    <row r="2944" spans="1:5">
      <c r="A2944" s="500" t="s">
        <v>13642</v>
      </c>
      <c r="B2944" s="500" t="s">
        <v>13685</v>
      </c>
      <c r="C2944" t="str">
        <f t="shared" si="90"/>
        <v>$PROFIL L 70x75 3mm PERFORAT$:4.32,</v>
      </c>
      <c r="D2944" t="s">
        <v>23431</v>
      </c>
      <c r="E2944" t="str">
        <f t="shared" si="91"/>
        <v>"profil l 70x75 3mm perforat":4.32,</v>
      </c>
    </row>
    <row r="2945" spans="1:5">
      <c r="A2945" s="500" t="s">
        <v>11270</v>
      </c>
      <c r="B2945" s="500" t="s">
        <v>13687</v>
      </c>
      <c r="C2945" t="str">
        <f t="shared" si="90"/>
        <v>$PROFIL L 70x75 3.5mm NEPERFORAT$:5.01,</v>
      </c>
      <c r="D2945" t="s">
        <v>23432</v>
      </c>
      <c r="E2945" t="str">
        <f t="shared" si="91"/>
        <v>"profil l 70x75 3.5mm neperforat":5.01,</v>
      </c>
    </row>
    <row r="2946" spans="1:5">
      <c r="A2946" s="500" t="s">
        <v>11270</v>
      </c>
      <c r="B2946" s="500" t="s">
        <v>13689</v>
      </c>
      <c r="C2946" t="str">
        <f t="shared" ref="C2946:C3009" si="92">CONCATENATE("$",B2946,"$",":",A2946,",")</f>
        <v>$PROFIL L 70x75 3.5mm PERFORAT$:5.01,</v>
      </c>
      <c r="D2946" t="s">
        <v>23433</v>
      </c>
      <c r="E2946" t="str">
        <f t="shared" ref="E2946:E3009" si="93">LOWER(D2946)</f>
        <v>"profil l 70x75 3.5mm perforat":5.01,</v>
      </c>
    </row>
    <row r="2947" spans="1:5">
      <c r="A2947" s="500" t="s">
        <v>13691</v>
      </c>
      <c r="B2947" s="500" t="s">
        <v>13692</v>
      </c>
      <c r="C2947" t="str">
        <f t="shared" si="92"/>
        <v>$PROFIL L 70x80 1.5mm NEPERFORAT$:2.28,</v>
      </c>
      <c r="D2947" t="s">
        <v>23434</v>
      </c>
      <c r="E2947" t="str">
        <f t="shared" si="93"/>
        <v>"profil l 70x80 1.5mm neperforat":2.28,</v>
      </c>
    </row>
    <row r="2948" spans="1:5">
      <c r="A2948" s="500" t="s">
        <v>13691</v>
      </c>
      <c r="B2948" s="500" t="s">
        <v>13694</v>
      </c>
      <c r="C2948" t="str">
        <f t="shared" si="92"/>
        <v>$PROFIL L 70x80 1.5mm PERFORAT$:2.28,</v>
      </c>
      <c r="D2948" t="s">
        <v>23435</v>
      </c>
      <c r="E2948" t="str">
        <f t="shared" si="93"/>
        <v>"profil l 70x80 1.5mm perforat":2.28,</v>
      </c>
    </row>
    <row r="2949" spans="1:5">
      <c r="A2949" s="500" t="s">
        <v>13696</v>
      </c>
      <c r="B2949" s="500" t="s">
        <v>13697</v>
      </c>
      <c r="C2949" t="str">
        <f t="shared" si="92"/>
        <v>$PROFIL L 70x80 2mm NEPERFORAT$:3.02,</v>
      </c>
      <c r="D2949" t="s">
        <v>23436</v>
      </c>
      <c r="E2949" t="str">
        <f t="shared" si="93"/>
        <v>"profil l 70x80 2mm neperforat":3.02,</v>
      </c>
    </row>
    <row r="2950" spans="1:5">
      <c r="A2950" s="500" t="s">
        <v>13696</v>
      </c>
      <c r="B2950" s="500" t="s">
        <v>13699</v>
      </c>
      <c r="C2950" t="str">
        <f t="shared" si="92"/>
        <v>$PROFIL L 70x80 2mm PERFORAT$:3.02,</v>
      </c>
      <c r="D2950" t="s">
        <v>23437</v>
      </c>
      <c r="E2950" t="str">
        <f t="shared" si="93"/>
        <v>"profil l 70x80 2mm perforat":3.02,</v>
      </c>
    </row>
    <row r="2951" spans="1:5">
      <c r="A2951" s="500" t="s">
        <v>6920</v>
      </c>
      <c r="B2951" s="500" t="s">
        <v>13701</v>
      </c>
      <c r="C2951" t="str">
        <f t="shared" si="92"/>
        <v>$PROFIL L 70x80 2.5mm NEPERFORAT$:3.74,</v>
      </c>
      <c r="D2951" t="s">
        <v>23438</v>
      </c>
      <c r="E2951" t="str">
        <f t="shared" si="93"/>
        <v>"profil l 70x80 2.5mm neperforat":3.74,</v>
      </c>
    </row>
    <row r="2952" spans="1:5">
      <c r="A2952" s="500" t="s">
        <v>6920</v>
      </c>
      <c r="B2952" s="500" t="s">
        <v>13703</v>
      </c>
      <c r="C2952" t="str">
        <f t="shared" si="92"/>
        <v>$PROFIL L 70x80 2.5mm PERFORAT$:3.74,</v>
      </c>
      <c r="D2952" t="s">
        <v>23439</v>
      </c>
      <c r="E2952" t="str">
        <f t="shared" si="93"/>
        <v>"profil l 70x80 2.5mm perforat":3.74,</v>
      </c>
    </row>
    <row r="2953" spans="1:5">
      <c r="A2953" s="500" t="s">
        <v>13705</v>
      </c>
      <c r="B2953" s="500" t="s">
        <v>13706</v>
      </c>
      <c r="C2953" t="str">
        <f t="shared" si="92"/>
        <v>$PROFIL L 70x80 3mm NEPERFORAT$:4.47,</v>
      </c>
      <c r="D2953" t="s">
        <v>23440</v>
      </c>
      <c r="E2953" t="str">
        <f t="shared" si="93"/>
        <v>"profil l 70x80 3mm neperforat":4.47,</v>
      </c>
    </row>
    <row r="2954" spans="1:5">
      <c r="A2954" s="500" t="s">
        <v>13705</v>
      </c>
      <c r="B2954" s="500" t="s">
        <v>13708</v>
      </c>
      <c r="C2954" t="str">
        <f t="shared" si="92"/>
        <v>$PROFIL L 70x80 3mm PERFORAT$:4.47,</v>
      </c>
      <c r="D2954" t="s">
        <v>23441</v>
      </c>
      <c r="E2954" t="str">
        <f t="shared" si="93"/>
        <v>"profil l 70x80 3mm perforat":4.47,</v>
      </c>
    </row>
    <row r="2955" spans="1:5">
      <c r="A2955" s="500" t="s">
        <v>11310</v>
      </c>
      <c r="B2955" s="500" t="s">
        <v>13710</v>
      </c>
      <c r="C2955" t="str">
        <f t="shared" si="92"/>
        <v>$PROFIL L 70x80 3.5mm NEPERFORAT$:5.17,</v>
      </c>
      <c r="D2955" t="s">
        <v>23442</v>
      </c>
      <c r="E2955" t="str">
        <f t="shared" si="93"/>
        <v>"profil l 70x80 3.5mm neperforat":5.17,</v>
      </c>
    </row>
    <row r="2956" spans="1:5">
      <c r="A2956" s="500" t="s">
        <v>11310</v>
      </c>
      <c r="B2956" s="500" t="s">
        <v>13712</v>
      </c>
      <c r="C2956" t="str">
        <f t="shared" si="92"/>
        <v>$PROFIL L 70x80 3.5mm PERFORAT$:5.17,</v>
      </c>
      <c r="D2956" t="s">
        <v>23443</v>
      </c>
      <c r="E2956" t="str">
        <f t="shared" si="93"/>
        <v>"profil l 70x80 3.5mm perforat":5.17,</v>
      </c>
    </row>
    <row r="2957" spans="1:5">
      <c r="A2957" s="500" t="s">
        <v>13691</v>
      </c>
      <c r="B2957" s="500" t="s">
        <v>13714</v>
      </c>
      <c r="C2957" t="str">
        <f t="shared" si="92"/>
        <v>$PROFIL L 75x75 1.5mm NEPERFORAT$:2.28,</v>
      </c>
      <c r="D2957" t="s">
        <v>23444</v>
      </c>
      <c r="E2957" t="str">
        <f t="shared" si="93"/>
        <v>"profil l 75x75 1.5mm neperforat":2.28,</v>
      </c>
    </row>
    <row r="2958" spans="1:5">
      <c r="A2958" s="500" t="s">
        <v>13691</v>
      </c>
      <c r="B2958" s="500" t="s">
        <v>13716</v>
      </c>
      <c r="C2958" t="str">
        <f t="shared" si="92"/>
        <v>$PROFIL L 75x75 1.5mm PERFORAT$:2.28,</v>
      </c>
      <c r="D2958" t="s">
        <v>23445</v>
      </c>
      <c r="E2958" t="str">
        <f t="shared" si="93"/>
        <v>"profil l 75x75 1.5mm perforat":2.28,</v>
      </c>
    </row>
    <row r="2959" spans="1:5">
      <c r="A2959" s="500" t="s">
        <v>13696</v>
      </c>
      <c r="B2959" s="500" t="s">
        <v>13718</v>
      </c>
      <c r="C2959" t="str">
        <f t="shared" si="92"/>
        <v>$PROFIL L 75x75 2mm NEPERFORAT$:3.02,</v>
      </c>
      <c r="D2959" t="s">
        <v>23446</v>
      </c>
      <c r="E2959" t="str">
        <f t="shared" si="93"/>
        <v>"profil l 75x75 2mm neperforat":3.02,</v>
      </c>
    </row>
    <row r="2960" spans="1:5">
      <c r="A2960" s="500" t="s">
        <v>13696</v>
      </c>
      <c r="B2960" s="500" t="s">
        <v>13720</v>
      </c>
      <c r="C2960" t="str">
        <f t="shared" si="92"/>
        <v>$PROFIL L 75x75 2mm PERFORAT$:3.02,</v>
      </c>
      <c r="D2960" t="s">
        <v>23447</v>
      </c>
      <c r="E2960" t="str">
        <f t="shared" si="93"/>
        <v>"profil l 75x75 2mm perforat":3.02,</v>
      </c>
    </row>
    <row r="2961" spans="1:5">
      <c r="A2961" s="500" t="s">
        <v>6920</v>
      </c>
      <c r="B2961" s="500" t="s">
        <v>13722</v>
      </c>
      <c r="C2961" t="str">
        <f t="shared" si="92"/>
        <v>$PROFIL L 75x75 2.5mm NEPERFORAT$:3.74,</v>
      </c>
      <c r="D2961" t="s">
        <v>23448</v>
      </c>
      <c r="E2961" t="str">
        <f t="shared" si="93"/>
        <v>"profil l 75x75 2.5mm neperforat":3.74,</v>
      </c>
    </row>
    <row r="2962" spans="1:5">
      <c r="A2962" s="500" t="s">
        <v>6920</v>
      </c>
      <c r="B2962" s="500" t="s">
        <v>13724</v>
      </c>
      <c r="C2962" t="str">
        <f t="shared" si="92"/>
        <v>$PROFIL L 75x75 2.5mm PERFORAT$:3.74,</v>
      </c>
      <c r="D2962" t="s">
        <v>23449</v>
      </c>
      <c r="E2962" t="str">
        <f t="shared" si="93"/>
        <v>"profil l 75x75 2.5mm perforat":3.74,</v>
      </c>
    </row>
    <row r="2963" spans="1:5">
      <c r="A2963" s="500" t="s">
        <v>13705</v>
      </c>
      <c r="B2963" s="500" t="s">
        <v>13726</v>
      </c>
      <c r="C2963" t="str">
        <f t="shared" si="92"/>
        <v>$PROFIL L 75x75 3mm NEPERFORAT$:4.47,</v>
      </c>
      <c r="D2963" t="s">
        <v>23450</v>
      </c>
      <c r="E2963" t="str">
        <f t="shared" si="93"/>
        <v>"profil l 75x75 3mm neperforat":4.47,</v>
      </c>
    </row>
    <row r="2964" spans="1:5">
      <c r="A2964" s="500" t="s">
        <v>13705</v>
      </c>
      <c r="B2964" s="500" t="s">
        <v>13728</v>
      </c>
      <c r="C2964" t="str">
        <f t="shared" si="92"/>
        <v>$PROFIL L 75x75 3mm PERFORAT$:4.47,</v>
      </c>
      <c r="D2964" t="s">
        <v>23451</v>
      </c>
      <c r="E2964" t="str">
        <f t="shared" si="93"/>
        <v>"profil l 75x75 3mm perforat":4.47,</v>
      </c>
    </row>
    <row r="2965" spans="1:5">
      <c r="A2965" s="500" t="s">
        <v>11310</v>
      </c>
      <c r="B2965" s="500" t="s">
        <v>13730</v>
      </c>
      <c r="C2965" t="str">
        <f t="shared" si="92"/>
        <v>$PROFIL L 75x75 3.5mm NEPERFORAT$:5.17,</v>
      </c>
      <c r="D2965" t="s">
        <v>23452</v>
      </c>
      <c r="E2965" t="str">
        <f t="shared" si="93"/>
        <v>"profil l 75x75 3.5mm neperforat":5.17,</v>
      </c>
    </row>
    <row r="2966" spans="1:5">
      <c r="A2966" s="500" t="s">
        <v>11310</v>
      </c>
      <c r="B2966" s="500" t="s">
        <v>13732</v>
      </c>
      <c r="C2966" t="str">
        <f t="shared" si="92"/>
        <v>$PROFIL L 75x75 3.5mm PERFORAT$:5.17,</v>
      </c>
      <c r="D2966" t="s">
        <v>23453</v>
      </c>
      <c r="E2966" t="str">
        <f t="shared" si="93"/>
        <v>"profil l 75x75 3.5mm perforat":5.17,</v>
      </c>
    </row>
    <row r="2967" spans="1:5">
      <c r="A2967" s="500" t="s">
        <v>11152</v>
      </c>
      <c r="B2967" s="500" t="s">
        <v>13734</v>
      </c>
      <c r="C2967" t="str">
        <f t="shared" si="92"/>
        <v>$PROFIL L 75x80 1.5mm NEPERFORAT$:2.35,</v>
      </c>
      <c r="D2967" t="s">
        <v>23454</v>
      </c>
      <c r="E2967" t="str">
        <f t="shared" si="93"/>
        <v>"profil l 75x80 1.5mm neperforat":2.35,</v>
      </c>
    </row>
    <row r="2968" spans="1:5">
      <c r="A2968" s="500" t="s">
        <v>11152</v>
      </c>
      <c r="B2968" s="500" t="s">
        <v>13736</v>
      </c>
      <c r="C2968" t="str">
        <f t="shared" si="92"/>
        <v>$PROFIL L 75x80 1.5mm PERFORAT$:2.35,</v>
      </c>
      <c r="D2968" t="s">
        <v>23455</v>
      </c>
      <c r="E2968" t="str">
        <f t="shared" si="93"/>
        <v>"profil l 75x80 1.5mm perforat":2.35,</v>
      </c>
    </row>
    <row r="2969" spans="1:5">
      <c r="A2969" s="500" t="s">
        <v>3896</v>
      </c>
      <c r="B2969" s="500" t="s">
        <v>13738</v>
      </c>
      <c r="C2969" t="str">
        <f t="shared" si="92"/>
        <v>$PROFIL L 75x80 2mm NEPERFORAT$:3.12,</v>
      </c>
      <c r="D2969" t="s">
        <v>23456</v>
      </c>
      <c r="E2969" t="str">
        <f t="shared" si="93"/>
        <v>"profil l 75x80 2mm neperforat":3.12,</v>
      </c>
    </row>
    <row r="2970" spans="1:5">
      <c r="A2970" s="500" t="s">
        <v>3896</v>
      </c>
      <c r="B2970" s="500" t="s">
        <v>13740</v>
      </c>
      <c r="C2970" t="str">
        <f t="shared" si="92"/>
        <v>$PROFIL L 75x80 2mm PERFORAT$:3.12,</v>
      </c>
      <c r="D2970" t="s">
        <v>23457</v>
      </c>
      <c r="E2970" t="str">
        <f t="shared" si="93"/>
        <v>"profil l 75x80 2mm perforat":3.12,</v>
      </c>
    </row>
    <row r="2971" spans="1:5">
      <c r="A2971" s="500" t="s">
        <v>11142</v>
      </c>
      <c r="B2971" s="500" t="s">
        <v>13742</v>
      </c>
      <c r="C2971" t="str">
        <f t="shared" si="92"/>
        <v>$PROFIL L 75x80 2.5mm NEPERFORAT$:3.87,</v>
      </c>
      <c r="D2971" t="s">
        <v>23458</v>
      </c>
      <c r="E2971" t="str">
        <f t="shared" si="93"/>
        <v>"profil l 75x80 2.5mm neperforat":3.87,</v>
      </c>
    </row>
    <row r="2972" spans="1:5">
      <c r="A2972" s="500" t="s">
        <v>11142</v>
      </c>
      <c r="B2972" s="500" t="s">
        <v>13744</v>
      </c>
      <c r="C2972" t="str">
        <f t="shared" si="92"/>
        <v>$PROFIL L 75x80 2.5mm PERFORAT$:3.87,</v>
      </c>
      <c r="D2972" t="s">
        <v>23459</v>
      </c>
      <c r="E2972" t="str">
        <f t="shared" si="93"/>
        <v>"profil l 75x80 2.5mm perforat":3.87,</v>
      </c>
    </row>
    <row r="2973" spans="1:5">
      <c r="A2973" s="500" t="s">
        <v>6970</v>
      </c>
      <c r="B2973" s="500" t="s">
        <v>13746</v>
      </c>
      <c r="C2973" t="str">
        <f t="shared" si="92"/>
        <v>$PROFIL L 75x80 3mm NEPERFORAT$:4.63,</v>
      </c>
      <c r="D2973" t="s">
        <v>23460</v>
      </c>
      <c r="E2973" t="str">
        <f t="shared" si="93"/>
        <v>"profil l 75x80 3mm neperforat":4.63,</v>
      </c>
    </row>
    <row r="2974" spans="1:5">
      <c r="A2974" s="500" t="s">
        <v>6970</v>
      </c>
      <c r="B2974" s="500" t="s">
        <v>13748</v>
      </c>
      <c r="C2974" t="str">
        <f t="shared" si="92"/>
        <v>$PROFIL L 75x80 3mm PERFORAT$:4.63,</v>
      </c>
      <c r="D2974" t="s">
        <v>23461</v>
      </c>
      <c r="E2974" t="str">
        <f t="shared" si="93"/>
        <v>"profil l 75x80 3mm perforat":4.63,</v>
      </c>
    </row>
    <row r="2975" spans="1:5">
      <c r="A2975" s="500" t="s">
        <v>3859</v>
      </c>
      <c r="B2975" s="500" t="s">
        <v>13750</v>
      </c>
      <c r="C2975" t="str">
        <f t="shared" si="92"/>
        <v>$PROFIL L 75x80 3.5mm NEPERFORAT$:5.36,</v>
      </c>
      <c r="D2975" t="s">
        <v>23462</v>
      </c>
      <c r="E2975" t="str">
        <f t="shared" si="93"/>
        <v>"profil l 75x80 3.5mm neperforat":5.36,</v>
      </c>
    </row>
    <row r="2976" spans="1:5">
      <c r="A2976" s="500" t="s">
        <v>3859</v>
      </c>
      <c r="B2976" s="500" t="s">
        <v>13752</v>
      </c>
      <c r="C2976" t="str">
        <f t="shared" si="92"/>
        <v>$PROFIL L 75x80 3.5mm PERFORAT$:5.36,</v>
      </c>
      <c r="D2976" t="s">
        <v>23463</v>
      </c>
      <c r="E2976" t="str">
        <f t="shared" si="93"/>
        <v>"profil l 75x80 3.5mm perforat":5.36,</v>
      </c>
    </row>
    <row r="2977" spans="1:5">
      <c r="A2977" s="500" t="s">
        <v>6953</v>
      </c>
      <c r="B2977" s="500" t="s">
        <v>13754</v>
      </c>
      <c r="C2977" t="str">
        <f t="shared" si="92"/>
        <v>$PROFIL L 80x80 1.5mm NEPERFORAT$:2.43,</v>
      </c>
      <c r="D2977" t="s">
        <v>23464</v>
      </c>
      <c r="E2977" t="str">
        <f t="shared" si="93"/>
        <v>"profil l 80x80 1.5mm neperforat":2.43,</v>
      </c>
    </row>
    <row r="2978" spans="1:5">
      <c r="A2978" s="500" t="s">
        <v>6953</v>
      </c>
      <c r="B2978" s="500" t="s">
        <v>13756</v>
      </c>
      <c r="C2978" t="str">
        <f t="shared" si="92"/>
        <v>$PROFIL L 80x80 1.5mm PERFORAT$:2.43,</v>
      </c>
      <c r="D2978" t="s">
        <v>23465</v>
      </c>
      <c r="E2978" t="str">
        <f t="shared" si="93"/>
        <v>"profil l 80x80 1.5mm perforat":2.43,</v>
      </c>
    </row>
    <row r="2979" spans="1:5">
      <c r="A2979" s="500" t="s">
        <v>13249</v>
      </c>
      <c r="B2979" s="500" t="s">
        <v>13758</v>
      </c>
      <c r="C2979" t="str">
        <f t="shared" si="92"/>
        <v>$PROFIL L 80x80 2mm NEPERFORAT$:3.22,</v>
      </c>
      <c r="D2979" t="s">
        <v>23466</v>
      </c>
      <c r="E2979" t="str">
        <f t="shared" si="93"/>
        <v>"profil l 80x80 2mm neperforat":3.22,</v>
      </c>
    </row>
    <row r="2980" spans="1:5">
      <c r="A2980" s="500" t="s">
        <v>13249</v>
      </c>
      <c r="B2980" s="500" t="s">
        <v>13760</v>
      </c>
      <c r="C2980" t="str">
        <f t="shared" si="92"/>
        <v>$PROFIL L 80x80 2mm PERFORAT$:3.22,</v>
      </c>
      <c r="D2980" t="s">
        <v>23467</v>
      </c>
      <c r="E2980" t="str">
        <f t="shared" si="93"/>
        <v>"profil l 80x80 2mm perforat":3.22,</v>
      </c>
    </row>
    <row r="2981" spans="1:5">
      <c r="A2981" s="500" t="s">
        <v>11102</v>
      </c>
      <c r="B2981" s="500" t="s">
        <v>13762</v>
      </c>
      <c r="C2981" t="str">
        <f t="shared" si="92"/>
        <v>$PROFIL L 80x80 2.5mm NEPERFORAT$:4.00,</v>
      </c>
      <c r="D2981" t="s">
        <v>23468</v>
      </c>
      <c r="E2981" t="str">
        <f t="shared" si="93"/>
        <v>"profil l 80x80 2.5mm neperforat":4.00,</v>
      </c>
    </row>
    <row r="2982" spans="1:5">
      <c r="A2982" s="500" t="s">
        <v>11102</v>
      </c>
      <c r="B2982" s="500" t="s">
        <v>13764</v>
      </c>
      <c r="C2982" t="str">
        <f t="shared" si="92"/>
        <v>$PROFIL L 80x80 2.5mm PERFORAT$:4.00,</v>
      </c>
      <c r="D2982" t="s">
        <v>23469</v>
      </c>
      <c r="E2982" t="str">
        <f t="shared" si="93"/>
        <v>"profil l 80x80 2.5mm perforat":4.00,</v>
      </c>
    </row>
    <row r="2983" spans="1:5">
      <c r="A2983" s="500" t="s">
        <v>13766</v>
      </c>
      <c r="B2983" s="500" t="s">
        <v>13767</v>
      </c>
      <c r="C2983" t="str">
        <f t="shared" si="92"/>
        <v>$PROFIL L 80x80 3mm NEPERFORAT$:4.78,</v>
      </c>
      <c r="D2983" t="s">
        <v>23470</v>
      </c>
      <c r="E2983" t="str">
        <f t="shared" si="93"/>
        <v>"profil l 80x80 3mm neperforat":4.78,</v>
      </c>
    </row>
    <row r="2984" spans="1:5">
      <c r="A2984" s="500" t="s">
        <v>13766</v>
      </c>
      <c r="B2984" s="500" t="s">
        <v>13769</v>
      </c>
      <c r="C2984" t="str">
        <f t="shared" si="92"/>
        <v>$PROFIL L 80x80 3mm PERFORAT$:4.78,</v>
      </c>
      <c r="D2984" t="s">
        <v>23471</v>
      </c>
      <c r="E2984" t="str">
        <f t="shared" si="93"/>
        <v>"profil l 80x80 3mm perforat":4.78,</v>
      </c>
    </row>
    <row r="2985" spans="1:5">
      <c r="A2985" s="500" t="s">
        <v>13771</v>
      </c>
      <c r="B2985" s="500" t="s">
        <v>13772</v>
      </c>
      <c r="C2985" t="str">
        <f t="shared" si="92"/>
        <v>$PROFIL L 80x80 3.5mm NEPERFORAT$:5.54,</v>
      </c>
      <c r="D2985" t="s">
        <v>23472</v>
      </c>
      <c r="E2985" t="str">
        <f t="shared" si="93"/>
        <v>"profil l 80x80 3.5mm neperforat":5.54,</v>
      </c>
    </row>
    <row r="2986" spans="1:5">
      <c r="A2986" s="500" t="s">
        <v>13771</v>
      </c>
      <c r="B2986" s="500" t="s">
        <v>13774</v>
      </c>
      <c r="C2986" t="str">
        <f t="shared" si="92"/>
        <v>$PROFIL L 80x80 3.5mm PERFORAT$:5.54,</v>
      </c>
      <c r="D2986" t="s">
        <v>23473</v>
      </c>
      <c r="E2986" t="str">
        <f t="shared" si="93"/>
        <v>"profil l 80x80 3.5mm perforat":5.54,</v>
      </c>
    </row>
    <row r="2987" spans="1:5">
      <c r="A2987" s="500" t="s">
        <v>12234</v>
      </c>
      <c r="B2987" s="500" t="s">
        <v>6189</v>
      </c>
      <c r="C2987" t="str">
        <f t="shared" si="92"/>
        <v>$T10 Stoc Marfa 0.25mm$:13.17,</v>
      </c>
      <c r="D2987" t="s">
        <v>23474</v>
      </c>
      <c r="E2987" t="str">
        <f t="shared" si="93"/>
        <v>"t10 stoc marfa 0.25mm":13.17,</v>
      </c>
    </row>
    <row r="2988" spans="1:5">
      <c r="A2988" s="500" t="s">
        <v>11484</v>
      </c>
      <c r="B2988" s="500" t="s">
        <v>6190</v>
      </c>
      <c r="C2988" t="str">
        <f t="shared" si="92"/>
        <v>$T10 Stoc MAT 0.25$:16.39,</v>
      </c>
      <c r="D2988" t="s">
        <v>23475</v>
      </c>
      <c r="E2988" t="str">
        <f t="shared" si="93"/>
        <v>"t10 stoc mat 0.25":16.39,</v>
      </c>
    </row>
    <row r="2989" spans="1:5">
      <c r="A2989" s="500" t="s">
        <v>11484</v>
      </c>
      <c r="B2989" s="500" t="s">
        <v>6191</v>
      </c>
      <c r="C2989" t="str">
        <f t="shared" si="92"/>
        <v>$T10 Stoc Marfa 0.30mm$:16.39,</v>
      </c>
      <c r="D2989" t="s">
        <v>23476</v>
      </c>
      <c r="E2989" t="str">
        <f t="shared" si="93"/>
        <v>"t10 stoc marfa 0.30mm":16.39,</v>
      </c>
    </row>
    <row r="2990" spans="1:5">
      <c r="A2990" s="500" t="s">
        <v>12235</v>
      </c>
      <c r="B2990" s="500" t="s">
        <v>6192</v>
      </c>
      <c r="C2990" t="str">
        <f t="shared" si="92"/>
        <v>$T10 Stoc MAT 0.30$:18.71,</v>
      </c>
      <c r="D2990" t="s">
        <v>23477</v>
      </c>
      <c r="E2990" t="str">
        <f t="shared" si="93"/>
        <v>"t10 stoc mat 0.30":18.71,</v>
      </c>
    </row>
    <row r="2991" spans="1:5">
      <c r="A2991" s="500" t="s">
        <v>7127</v>
      </c>
      <c r="B2991" s="500" t="s">
        <v>6193</v>
      </c>
      <c r="C2991" t="str">
        <f t="shared" si="92"/>
        <v>$Optilight Rame inv. plate ESV 55*78$:47.00,</v>
      </c>
      <c r="D2991" t="s">
        <v>23478</v>
      </c>
      <c r="E2991" t="str">
        <f t="shared" si="93"/>
        <v>"optilight rame inv. plate esv 55*78":47.00,</v>
      </c>
    </row>
    <row r="2992" spans="1:5">
      <c r="A2992" s="500" t="s">
        <v>2908</v>
      </c>
      <c r="B2992" s="500" t="s">
        <v>6194</v>
      </c>
      <c r="C2992" t="str">
        <f t="shared" si="92"/>
        <v>$Optilight Rame inv. plate ESV 55*98$:52.00,</v>
      </c>
      <c r="D2992" t="s">
        <v>23479</v>
      </c>
      <c r="E2992" t="str">
        <f t="shared" si="93"/>
        <v>"optilight rame inv. plate esv 55*98":52.00,</v>
      </c>
    </row>
    <row r="2993" spans="1:5">
      <c r="A2993" s="500" t="s">
        <v>7128</v>
      </c>
      <c r="B2993" s="500" t="s">
        <v>6195</v>
      </c>
      <c r="C2993" t="str">
        <f t="shared" si="92"/>
        <v>$Optilight Rame inv. plate ESV 66*118$:56.00,</v>
      </c>
      <c r="D2993" t="s">
        <v>23480</v>
      </c>
      <c r="E2993" t="str">
        <f t="shared" si="93"/>
        <v>"optilight rame inv. plate esv 66*118":56.00,</v>
      </c>
    </row>
    <row r="2994" spans="1:5">
      <c r="A2994" s="500" t="s">
        <v>3602</v>
      </c>
      <c r="B2994" s="500" t="s">
        <v>6196</v>
      </c>
      <c r="C2994" t="str">
        <f t="shared" si="92"/>
        <v>$Optilight Rame inv. plate ESV 78*98$:54.00,</v>
      </c>
      <c r="D2994" t="s">
        <v>23481</v>
      </c>
      <c r="E2994" t="str">
        <f t="shared" si="93"/>
        <v>"optilight rame inv. plate esv 78*98":54.00,</v>
      </c>
    </row>
    <row r="2995" spans="1:5">
      <c r="A2995" s="500" t="s">
        <v>7128</v>
      </c>
      <c r="B2995" s="500" t="s">
        <v>6197</v>
      </c>
      <c r="C2995" t="str">
        <f t="shared" si="92"/>
        <v>$Optilight Rame inv. plate ESV 78*118$:56.00,</v>
      </c>
      <c r="D2995" t="s">
        <v>23482</v>
      </c>
      <c r="E2995" t="str">
        <f t="shared" si="93"/>
        <v>"optilight rame inv. plate esv 78*118":56.00,</v>
      </c>
    </row>
    <row r="2996" spans="1:5">
      <c r="A2996" s="500" t="s">
        <v>3603</v>
      </c>
      <c r="B2996" s="500" t="s">
        <v>6198</v>
      </c>
      <c r="C2996" t="str">
        <f t="shared" si="92"/>
        <v>$Optilight Rame inv. plate ESV 78*140$:58.00,</v>
      </c>
      <c r="D2996" t="s">
        <v>23483</v>
      </c>
      <c r="E2996" t="str">
        <f t="shared" si="93"/>
        <v>"optilight rame inv. plate esv 78*140":58.00,</v>
      </c>
    </row>
    <row r="2997" spans="1:5">
      <c r="A2997" s="500" t="s">
        <v>7090</v>
      </c>
      <c r="B2997" s="500" t="s">
        <v>6199</v>
      </c>
      <c r="C2997" t="str">
        <f t="shared" si="92"/>
        <v>$Optilight Rame inv. plate ESV 114*118$:63.00,</v>
      </c>
      <c r="D2997" t="s">
        <v>23484</v>
      </c>
      <c r="E2997" t="str">
        <f t="shared" si="93"/>
        <v>"optilight rame inv. plate esv 114*118":63.00,</v>
      </c>
    </row>
    <row r="2998" spans="1:5">
      <c r="A2998" s="500" t="s">
        <v>2952</v>
      </c>
      <c r="B2998" s="500" t="s">
        <v>6200</v>
      </c>
      <c r="C2998" t="str">
        <f t="shared" si="92"/>
        <v>$Optilight Ferestre B fara clapeta 55*78$:162.00,</v>
      </c>
      <c r="D2998" t="s">
        <v>23485</v>
      </c>
      <c r="E2998" t="str">
        <f t="shared" si="93"/>
        <v>"optilight ferestre b fara clapeta 55*78":162.00,</v>
      </c>
    </row>
    <row r="2999" spans="1:5">
      <c r="A2999" s="500" t="s">
        <v>7129</v>
      </c>
      <c r="B2999" s="500" t="s">
        <v>6201</v>
      </c>
      <c r="C2999" t="str">
        <f t="shared" si="92"/>
        <v>$Optilight Ferestre B fara clapeta 55*98$:174.00,</v>
      </c>
      <c r="D2999" t="s">
        <v>23486</v>
      </c>
      <c r="E2999" t="str">
        <f t="shared" si="93"/>
        <v>"optilight ferestre b fara clapeta 55*98":174.00,</v>
      </c>
    </row>
    <row r="3000" spans="1:5">
      <c r="A3000" s="500" t="s">
        <v>7130</v>
      </c>
      <c r="B3000" s="500" t="s">
        <v>6202</v>
      </c>
      <c r="C3000" t="str">
        <f t="shared" si="92"/>
        <v>$Optilight Ferestre B fara clapeta 66*118$:202.00,</v>
      </c>
      <c r="D3000" t="s">
        <v>23487</v>
      </c>
      <c r="E3000" t="str">
        <f t="shared" si="93"/>
        <v>"optilight ferestre b fara clapeta 66*118":202.00,</v>
      </c>
    </row>
    <row r="3001" spans="1:5">
      <c r="A3001" s="500" t="s">
        <v>7131</v>
      </c>
      <c r="B3001" s="500" t="s">
        <v>6203</v>
      </c>
      <c r="C3001" t="str">
        <f t="shared" si="92"/>
        <v>$Optilight Ferestre B fara clapeta 78*98$:198.00,</v>
      </c>
      <c r="D3001" t="s">
        <v>23488</v>
      </c>
      <c r="E3001" t="str">
        <f t="shared" si="93"/>
        <v>"optilight ferestre b fara clapeta 78*98":198.00,</v>
      </c>
    </row>
    <row r="3002" spans="1:5">
      <c r="A3002" s="500" t="s">
        <v>3598</v>
      </c>
      <c r="B3002" s="500" t="s">
        <v>6204</v>
      </c>
      <c r="C3002" t="str">
        <f t="shared" si="92"/>
        <v>$Optilight Ferestre B fara clapeta 78*118$:206.00,</v>
      </c>
      <c r="D3002" t="s">
        <v>23489</v>
      </c>
      <c r="E3002" t="str">
        <f t="shared" si="93"/>
        <v>"optilight ferestre b fara clapeta 78*118":206.00,</v>
      </c>
    </row>
    <row r="3003" spans="1:5">
      <c r="A3003" s="500" t="s">
        <v>7122</v>
      </c>
      <c r="B3003" s="500" t="s">
        <v>6205</v>
      </c>
      <c r="C3003" t="str">
        <f t="shared" si="92"/>
        <v>$Optilight Ferestre B fara clapeta 78*140$:226.00,</v>
      </c>
      <c r="D3003" t="s">
        <v>23490</v>
      </c>
      <c r="E3003" t="str">
        <f t="shared" si="93"/>
        <v>"optilight ferestre b fara clapeta 78*140":226.00,</v>
      </c>
    </row>
    <row r="3004" spans="1:5">
      <c r="A3004" s="500" t="s">
        <v>7132</v>
      </c>
      <c r="B3004" s="500" t="s">
        <v>6206</v>
      </c>
      <c r="C3004" t="str">
        <f t="shared" si="92"/>
        <v>$Optilight Ferestre B fara clapeta114*118$:227.00,</v>
      </c>
      <c r="D3004" t="s">
        <v>23491</v>
      </c>
      <c r="E3004" t="str">
        <f t="shared" si="93"/>
        <v>"optilight ferestre b fara clapeta114*118":227.00,</v>
      </c>
    </row>
    <row r="3005" spans="1:5">
      <c r="A3005" s="500" t="s">
        <v>11694</v>
      </c>
      <c r="B3005" s="500" t="s">
        <v>6207</v>
      </c>
      <c r="C3005" t="str">
        <f t="shared" si="92"/>
        <v>$Optilight Ferestre VB cu clapeta 55*78$:159.00,</v>
      </c>
      <c r="D3005" t="s">
        <v>23492</v>
      </c>
      <c r="E3005" t="str">
        <f t="shared" si="93"/>
        <v>"optilight ferestre vb cu clapeta 55*78":159.00,</v>
      </c>
    </row>
    <row r="3006" spans="1:5">
      <c r="A3006" s="500" t="s">
        <v>11695</v>
      </c>
      <c r="B3006" s="500" t="s">
        <v>6208</v>
      </c>
      <c r="C3006" t="str">
        <f t="shared" si="92"/>
        <v>$Optilight Ferestre VB cu clapeta 55*98$:173.00,</v>
      </c>
      <c r="D3006" t="s">
        <v>23493</v>
      </c>
      <c r="E3006" t="str">
        <f t="shared" si="93"/>
        <v>"optilight ferestre vb cu clapeta 55*98":173.00,</v>
      </c>
    </row>
    <row r="3007" spans="1:5">
      <c r="A3007" s="500" t="s">
        <v>11696</v>
      </c>
      <c r="B3007" s="500" t="s">
        <v>6209</v>
      </c>
      <c r="C3007" t="str">
        <f t="shared" si="92"/>
        <v>$Optilight Ferestre VB cu clapeta 66*118$:194.00,</v>
      </c>
      <c r="D3007" t="s">
        <v>23494</v>
      </c>
      <c r="E3007" t="str">
        <f t="shared" si="93"/>
        <v>"optilight ferestre vb cu clapeta 66*118":194.00,</v>
      </c>
    </row>
    <row r="3008" spans="1:5">
      <c r="A3008" s="500" t="s">
        <v>11696</v>
      </c>
      <c r="B3008" s="500" t="s">
        <v>6210</v>
      </c>
      <c r="C3008" t="str">
        <f t="shared" si="92"/>
        <v>$Optilight Ferestre VB cu clapeta 78*98$:194.00,</v>
      </c>
      <c r="D3008" t="s">
        <v>23495</v>
      </c>
      <c r="E3008" t="str">
        <f t="shared" si="93"/>
        <v>"optilight ferestre vb cu clapeta 78*98":194.00,</v>
      </c>
    </row>
    <row r="3009" spans="1:5">
      <c r="A3009" s="500" t="s">
        <v>3598</v>
      </c>
      <c r="B3009" s="500" t="s">
        <v>6211</v>
      </c>
      <c r="C3009" t="str">
        <f t="shared" si="92"/>
        <v>$Optilight Ferestre VB cu clapeta 78*118$:206.00,</v>
      </c>
      <c r="D3009" t="s">
        <v>23496</v>
      </c>
      <c r="E3009" t="str">
        <f t="shared" si="93"/>
        <v>"optilight ferestre vb cu clapeta 78*118":206.00,</v>
      </c>
    </row>
    <row r="3010" spans="1:5">
      <c r="A3010" s="500" t="s">
        <v>11697</v>
      </c>
      <c r="B3010" s="500" t="s">
        <v>6212</v>
      </c>
      <c r="C3010" t="str">
        <f t="shared" ref="C3010:C3073" si="94">CONCATENATE("$",B3010,"$",":",A3010,",")</f>
        <v>$Optilight Ferestre VB cu clapeta 78*140$:223.00,</v>
      </c>
      <c r="D3010" t="s">
        <v>23497</v>
      </c>
      <c r="E3010" t="str">
        <f t="shared" ref="E3010:E3073" si="95">LOWER(D3010)</f>
        <v>"optilight ferestre vb cu clapeta 78*140":223.00,</v>
      </c>
    </row>
    <row r="3011" spans="1:5">
      <c r="A3011" s="500" t="s">
        <v>11698</v>
      </c>
      <c r="B3011" s="500" t="s">
        <v>6213</v>
      </c>
      <c r="C3011" t="str">
        <f t="shared" si="94"/>
        <v>$Optilight Ferestre VB cu clapeta 114*118$:277.00,</v>
      </c>
      <c r="D3011" t="s">
        <v>23498</v>
      </c>
      <c r="E3011" t="str">
        <f t="shared" si="95"/>
        <v>"optilight ferestre vb cu clapeta 114*118":277.00,</v>
      </c>
    </row>
    <row r="3012" spans="1:5">
      <c r="A3012" s="500" t="s">
        <v>3783</v>
      </c>
      <c r="B3012" s="500" t="s">
        <v>6214</v>
      </c>
      <c r="C3012" t="str">
        <f t="shared" si="94"/>
        <v>$Luminatoare Optilook 46*55$:96.00,</v>
      </c>
      <c r="D3012" t="s">
        <v>23499</v>
      </c>
      <c r="E3012" t="str">
        <f t="shared" si="95"/>
        <v>"luminatoare optilook 46*55":96.00,</v>
      </c>
    </row>
    <row r="3013" spans="1:5">
      <c r="A3013" s="500" t="s">
        <v>2914</v>
      </c>
      <c r="B3013" s="500" t="s">
        <v>6215</v>
      </c>
      <c r="C3013" t="str">
        <f t="shared" si="94"/>
        <v>$Luminatoare Optilook 46*75$:101.00,</v>
      </c>
      <c r="D3013" t="s">
        <v>23500</v>
      </c>
      <c r="E3013" t="str">
        <f t="shared" si="95"/>
        <v>"luminatoare optilook 46*75":101.00,</v>
      </c>
    </row>
    <row r="3014" spans="1:5">
      <c r="A3014" s="500" t="s">
        <v>2908</v>
      </c>
      <c r="B3014" s="500" t="s">
        <v>6216</v>
      </c>
      <c r="C3014" t="str">
        <f t="shared" si="94"/>
        <v>$Optilight Rame inv. ondulate TZ 55*78$:52.00,</v>
      </c>
      <c r="D3014" t="s">
        <v>23501</v>
      </c>
      <c r="E3014" t="str">
        <f t="shared" si="95"/>
        <v>"optilight rame inv. ondulate tz 55*78":52.00,</v>
      </c>
    </row>
    <row r="3015" spans="1:5">
      <c r="A3015" s="500" t="s">
        <v>2953</v>
      </c>
      <c r="B3015" s="500" t="s">
        <v>6217</v>
      </c>
      <c r="C3015" t="str">
        <f t="shared" si="94"/>
        <v>$Optilight Rame inv. ondulate TZ 55*98$:53.00,</v>
      </c>
      <c r="D3015" t="s">
        <v>23502</v>
      </c>
      <c r="E3015" t="str">
        <f t="shared" si="95"/>
        <v>"optilight rame inv. ondulate tz 55*98":53.00,</v>
      </c>
    </row>
    <row r="3016" spans="1:5">
      <c r="A3016" s="500" t="s">
        <v>3795</v>
      </c>
      <c r="B3016" s="500" t="s">
        <v>6218</v>
      </c>
      <c r="C3016" t="str">
        <f t="shared" si="94"/>
        <v>$Optilight Rame inv. ondulate TZ 66*118$:57.00,</v>
      </c>
      <c r="D3016" t="s">
        <v>23503</v>
      </c>
      <c r="E3016" t="str">
        <f t="shared" si="95"/>
        <v>"optilight rame inv. ondulate tz 66*118":57.00,</v>
      </c>
    </row>
    <row r="3017" spans="1:5">
      <c r="A3017" s="500" t="s">
        <v>3795</v>
      </c>
      <c r="B3017" s="500" t="s">
        <v>6219</v>
      </c>
      <c r="C3017" t="str">
        <f t="shared" si="94"/>
        <v>$Optilight Rame inv. ondulate TZ 78*98$:57.00,</v>
      </c>
      <c r="D3017" t="s">
        <v>23504</v>
      </c>
      <c r="E3017" t="str">
        <f t="shared" si="95"/>
        <v>"optilight rame inv. ondulate tz 78*98":57.00,</v>
      </c>
    </row>
    <row r="3018" spans="1:5">
      <c r="A3018" s="500" t="s">
        <v>7133</v>
      </c>
      <c r="B3018" s="500" t="s">
        <v>6220</v>
      </c>
      <c r="C3018" t="str">
        <f t="shared" si="94"/>
        <v>$Optilight Rame inv. ondulate TZ 78*118$:60.00,</v>
      </c>
      <c r="D3018" t="s">
        <v>23505</v>
      </c>
      <c r="E3018" t="str">
        <f t="shared" si="95"/>
        <v>"optilight rame inv. ondulate tz 78*118":60.00,</v>
      </c>
    </row>
    <row r="3019" spans="1:5">
      <c r="A3019" s="500" t="s">
        <v>3593</v>
      </c>
      <c r="B3019" s="500" t="s">
        <v>6221</v>
      </c>
      <c r="C3019" t="str">
        <f t="shared" si="94"/>
        <v>$Optilight Rame inv. ondulate TZ 78*140$:62.00,</v>
      </c>
      <c r="D3019" t="s">
        <v>23506</v>
      </c>
      <c r="E3019" t="str">
        <f t="shared" si="95"/>
        <v>"optilight rame inv. ondulate tz 78*140":62.00,</v>
      </c>
    </row>
    <row r="3020" spans="1:5">
      <c r="A3020" s="500" t="s">
        <v>3592</v>
      </c>
      <c r="B3020" s="500" t="s">
        <v>6222</v>
      </c>
      <c r="C3020" t="str">
        <f t="shared" si="94"/>
        <v>$Optilight Rame inv. ondulate TZ 114*118$:72.00,</v>
      </c>
      <c r="D3020" t="s">
        <v>23507</v>
      </c>
      <c r="E3020" t="str">
        <f t="shared" si="95"/>
        <v>"optilight rame inv. ondulate tz 114*118":72.00,</v>
      </c>
    </row>
    <row r="3021" spans="1:5">
      <c r="A3021" s="500" t="s">
        <v>13776</v>
      </c>
      <c r="B3021" s="500" t="s">
        <v>13777</v>
      </c>
      <c r="C3021" t="str">
        <f t="shared" si="94"/>
        <v>$U 100-1.5 40x40 PROFIL U NEPERFORAT$:2.74,</v>
      </c>
      <c r="D3021" t="s">
        <v>23508</v>
      </c>
      <c r="E3021" t="str">
        <f t="shared" si="95"/>
        <v>"u 100-1.5 40x40 profil u neperforat":2.74,</v>
      </c>
    </row>
    <row r="3022" spans="1:5">
      <c r="A3022" s="500" t="s">
        <v>7075</v>
      </c>
      <c r="B3022" s="500" t="s">
        <v>13779</v>
      </c>
      <c r="C3022" t="str">
        <f t="shared" si="94"/>
        <v>$U 100-1.5 45x45 PROFIL U NEPERFORAT$:2.90,</v>
      </c>
      <c r="D3022" t="s">
        <v>23509</v>
      </c>
      <c r="E3022" t="str">
        <f t="shared" si="95"/>
        <v>"u 100-1.5 45x45 profil u neperforat":2.90,</v>
      </c>
    </row>
    <row r="3023" spans="1:5">
      <c r="A3023" s="500" t="s">
        <v>13776</v>
      </c>
      <c r="B3023" s="500" t="s">
        <v>13781</v>
      </c>
      <c r="C3023" t="str">
        <f t="shared" si="94"/>
        <v>$U 100-1.5 40x40 PROFIL U PERFORAT$:2.74,</v>
      </c>
      <c r="D3023" t="s">
        <v>23510</v>
      </c>
      <c r="E3023" t="str">
        <f t="shared" si="95"/>
        <v>"u 100-1.5 40x40 profil u perforat":2.74,</v>
      </c>
    </row>
    <row r="3024" spans="1:5">
      <c r="A3024" s="500" t="s">
        <v>7075</v>
      </c>
      <c r="B3024" s="500" t="s">
        <v>13783</v>
      </c>
      <c r="C3024" t="str">
        <f t="shared" si="94"/>
        <v>$U 100-1.5 45x45 PROFIL U PERFORAT$:2.90,</v>
      </c>
      <c r="D3024" t="s">
        <v>23511</v>
      </c>
      <c r="E3024" t="str">
        <f t="shared" si="95"/>
        <v>"u 100-1.5 45x45 profil u perforat":2.90,</v>
      </c>
    </row>
    <row r="3025" spans="1:5">
      <c r="A3025" s="500" t="s">
        <v>11138</v>
      </c>
      <c r="B3025" s="500" t="s">
        <v>13785</v>
      </c>
      <c r="C3025" t="str">
        <f t="shared" si="94"/>
        <v>$U 100-2 40x40 PROFIL U NEPERFORAT$:3.61,</v>
      </c>
      <c r="D3025" t="s">
        <v>23512</v>
      </c>
      <c r="E3025" t="str">
        <f t="shared" si="95"/>
        <v>"u 100-2 40x40 profil u neperforat":3.61,</v>
      </c>
    </row>
    <row r="3026" spans="1:5">
      <c r="A3026" s="500" t="s">
        <v>11225</v>
      </c>
      <c r="B3026" s="500" t="s">
        <v>13787</v>
      </c>
      <c r="C3026" t="str">
        <f t="shared" si="94"/>
        <v>$U 100-2 45x45 PROFIL U NEPERFORAT$:3.82,</v>
      </c>
      <c r="D3026" t="s">
        <v>23513</v>
      </c>
      <c r="E3026" t="str">
        <f t="shared" si="95"/>
        <v>"u 100-2 45x45 profil u neperforat":3.82,</v>
      </c>
    </row>
    <row r="3027" spans="1:5">
      <c r="A3027" s="500" t="s">
        <v>11138</v>
      </c>
      <c r="B3027" s="500" t="s">
        <v>13789</v>
      </c>
      <c r="C3027" t="str">
        <f t="shared" si="94"/>
        <v>$U 100-2 40x40 PROFIL U PERFORAT$:3.61,</v>
      </c>
      <c r="D3027" t="s">
        <v>23514</v>
      </c>
      <c r="E3027" t="str">
        <f t="shared" si="95"/>
        <v>"u 100-2 40x40 profil u perforat":3.61,</v>
      </c>
    </row>
    <row r="3028" spans="1:5">
      <c r="A3028" s="500" t="s">
        <v>11225</v>
      </c>
      <c r="B3028" s="500" t="s">
        <v>13791</v>
      </c>
      <c r="C3028" t="str">
        <f t="shared" si="94"/>
        <v>$U 100-2 45x45 PROFIL U PERFORAT$:3.82,</v>
      </c>
      <c r="D3028" t="s">
        <v>23515</v>
      </c>
      <c r="E3028" t="str">
        <f t="shared" si="95"/>
        <v>"u 100-2 45x45 profil u perforat":3.82,</v>
      </c>
    </row>
    <row r="3029" spans="1:5">
      <c r="A3029" s="500" t="s">
        <v>11117</v>
      </c>
      <c r="B3029" s="500" t="s">
        <v>13793</v>
      </c>
      <c r="C3029" t="str">
        <f t="shared" si="94"/>
        <v>$U 100-2.5 40x40 PROFIL U NEPERFORAT$:4.49,</v>
      </c>
      <c r="D3029" t="s">
        <v>23516</v>
      </c>
      <c r="E3029" t="str">
        <f t="shared" si="95"/>
        <v>"u 100-2.5 40x40 profil u neperforat":4.49,</v>
      </c>
    </row>
    <row r="3030" spans="1:5">
      <c r="A3030" s="500" t="s">
        <v>13795</v>
      </c>
      <c r="B3030" s="500" t="s">
        <v>13796</v>
      </c>
      <c r="C3030" t="str">
        <f t="shared" si="94"/>
        <v>$U 100-2.5 45x45 PROFIL U NEPERFORAT$:4.73,</v>
      </c>
      <c r="D3030" t="s">
        <v>23517</v>
      </c>
      <c r="E3030" t="str">
        <f t="shared" si="95"/>
        <v>"u 100-2.5 45x45 profil u neperforat":4.73,</v>
      </c>
    </row>
    <row r="3031" spans="1:5">
      <c r="A3031" s="500" t="s">
        <v>11117</v>
      </c>
      <c r="B3031" s="500" t="s">
        <v>13798</v>
      </c>
      <c r="C3031" t="str">
        <f t="shared" si="94"/>
        <v>$U 100-2.5 40x40 PROFIL U PERFORAT$:4.49,</v>
      </c>
      <c r="D3031" t="s">
        <v>23518</v>
      </c>
      <c r="E3031" t="str">
        <f t="shared" si="95"/>
        <v>"u 100-2.5 40x40 profil u perforat":4.49,</v>
      </c>
    </row>
    <row r="3032" spans="1:5">
      <c r="A3032" s="500" t="s">
        <v>13795</v>
      </c>
      <c r="B3032" s="500" t="s">
        <v>13800</v>
      </c>
      <c r="C3032" t="str">
        <f t="shared" si="94"/>
        <v>$U 100-2.5 45x45 PROFIL U PERFORAT$:4.73,</v>
      </c>
      <c r="D3032" t="s">
        <v>23519</v>
      </c>
      <c r="E3032" t="str">
        <f t="shared" si="95"/>
        <v>"u 100-2.5 45x45 profil u perforat":4.73,</v>
      </c>
    </row>
    <row r="3033" spans="1:5">
      <c r="A3033" s="500" t="s">
        <v>13802</v>
      </c>
      <c r="B3033" s="500" t="s">
        <v>13803</v>
      </c>
      <c r="C3033" t="str">
        <f t="shared" si="94"/>
        <v>$U 100-3 40x40 PROFIL U NEPERFORAT$:5.32,</v>
      </c>
      <c r="D3033" t="s">
        <v>23520</v>
      </c>
      <c r="E3033" t="str">
        <f t="shared" si="95"/>
        <v>"u 100-3 40x40 profil u neperforat":5.32,</v>
      </c>
    </row>
    <row r="3034" spans="1:5">
      <c r="A3034" s="500" t="s">
        <v>13805</v>
      </c>
      <c r="B3034" s="500" t="s">
        <v>13806</v>
      </c>
      <c r="C3034" t="str">
        <f t="shared" si="94"/>
        <v>$U 100-3 45x45 PROFIL U NEPERFORAT$:5.63,</v>
      </c>
      <c r="D3034" t="s">
        <v>23521</v>
      </c>
      <c r="E3034" t="str">
        <f t="shared" si="95"/>
        <v>"u 100-3 45x45 profil u neperforat":5.63,</v>
      </c>
    </row>
    <row r="3035" spans="1:5">
      <c r="A3035" s="500" t="s">
        <v>13802</v>
      </c>
      <c r="B3035" s="500" t="s">
        <v>13808</v>
      </c>
      <c r="C3035" t="str">
        <f t="shared" si="94"/>
        <v>$U 100-3 40x40 PROFIL U PERFORAT$:5.32,</v>
      </c>
      <c r="D3035" t="s">
        <v>23522</v>
      </c>
      <c r="E3035" t="str">
        <f t="shared" si="95"/>
        <v>"u 100-3 40x40 profil u perforat":5.32,</v>
      </c>
    </row>
    <row r="3036" spans="1:5">
      <c r="A3036" s="500" t="s">
        <v>13805</v>
      </c>
      <c r="B3036" s="500" t="s">
        <v>13810</v>
      </c>
      <c r="C3036" t="str">
        <f t="shared" si="94"/>
        <v>$U 100-3 45x45 PROFIL U PERFORAT$:5.63,</v>
      </c>
      <c r="D3036" t="s">
        <v>23523</v>
      </c>
      <c r="E3036" t="str">
        <f t="shared" si="95"/>
        <v>"u 100-3 45x45 profil u perforat":5.63,</v>
      </c>
    </row>
    <row r="3037" spans="1:5">
      <c r="A3037" s="500" t="s">
        <v>13033</v>
      </c>
      <c r="B3037" s="500" t="s">
        <v>13812</v>
      </c>
      <c r="C3037" t="str">
        <f t="shared" si="94"/>
        <v>$U 100-3.5 40x40 PROFIL U NEPERFORAT$:6.15,</v>
      </c>
      <c r="D3037" t="s">
        <v>23524</v>
      </c>
      <c r="E3037" t="str">
        <f t="shared" si="95"/>
        <v>"u 100-3.5 40x40 profil u neperforat":6.15,</v>
      </c>
    </row>
    <row r="3038" spans="1:5">
      <c r="A3038" s="500" t="s">
        <v>7715</v>
      </c>
      <c r="B3038" s="500" t="s">
        <v>13814</v>
      </c>
      <c r="C3038" t="str">
        <f t="shared" si="94"/>
        <v>$U 100-3.5 45x45 PROFIL U NEPERFORAT$:6.51,</v>
      </c>
      <c r="D3038" t="s">
        <v>23525</v>
      </c>
      <c r="E3038" t="str">
        <f t="shared" si="95"/>
        <v>"u 100-3.5 45x45 profil u neperforat":6.51,</v>
      </c>
    </row>
    <row r="3039" spans="1:5">
      <c r="A3039" s="500" t="s">
        <v>13033</v>
      </c>
      <c r="B3039" s="500" t="s">
        <v>13816</v>
      </c>
      <c r="C3039" t="str">
        <f t="shared" si="94"/>
        <v>$U 100-3.5 40x40 PROFIL U PERFORAT$:6.15,</v>
      </c>
      <c r="D3039" t="s">
        <v>23526</v>
      </c>
      <c r="E3039" t="str">
        <f t="shared" si="95"/>
        <v>"u 100-3.5 40x40 profil u perforat":6.15,</v>
      </c>
    </row>
    <row r="3040" spans="1:5">
      <c r="A3040" s="500" t="s">
        <v>7715</v>
      </c>
      <c r="B3040" s="500" t="s">
        <v>13818</v>
      </c>
      <c r="C3040" t="str">
        <f t="shared" si="94"/>
        <v>$U 100-3.5 45x45 PROFIL U PERFORAT$:6.51,</v>
      </c>
      <c r="D3040" t="s">
        <v>23527</v>
      </c>
      <c r="E3040" t="str">
        <f t="shared" si="95"/>
        <v>"u 100-3.5 45x45 profil u perforat":6.51,</v>
      </c>
    </row>
    <row r="3041" spans="1:5">
      <c r="A3041" s="500" t="s">
        <v>7075</v>
      </c>
      <c r="B3041" s="500" t="s">
        <v>13820</v>
      </c>
      <c r="C3041" t="str">
        <f t="shared" si="94"/>
        <v>$U 110-1.5 40x40 PROFIL U NEPERFORAT$:2.90,</v>
      </c>
      <c r="D3041" t="s">
        <v>23528</v>
      </c>
      <c r="E3041" t="str">
        <f t="shared" si="95"/>
        <v>"u 110-1.5 40x40 profil u neperforat":2.90,</v>
      </c>
    </row>
    <row r="3042" spans="1:5">
      <c r="A3042" s="500" t="s">
        <v>6929</v>
      </c>
      <c r="B3042" s="500" t="s">
        <v>13822</v>
      </c>
      <c r="C3042" t="str">
        <f t="shared" si="94"/>
        <v>$U 110-1.5 45x45 PROFIL U NEPERFORAT$:3.06,</v>
      </c>
      <c r="D3042" t="s">
        <v>23529</v>
      </c>
      <c r="E3042" t="str">
        <f t="shared" si="95"/>
        <v>"u 110-1.5 45x45 profil u neperforat":3.06,</v>
      </c>
    </row>
    <row r="3043" spans="1:5">
      <c r="A3043" s="500" t="s">
        <v>7075</v>
      </c>
      <c r="B3043" s="500" t="s">
        <v>13824</v>
      </c>
      <c r="C3043" t="str">
        <f t="shared" si="94"/>
        <v>$U 110-1.5 40x40 PROFIL U PERFORAT$:2.90,</v>
      </c>
      <c r="D3043" t="s">
        <v>23530</v>
      </c>
      <c r="E3043" t="str">
        <f t="shared" si="95"/>
        <v>"u 110-1.5 40x40 profil u perforat":2.90,</v>
      </c>
    </row>
    <row r="3044" spans="1:5">
      <c r="A3044" s="500" t="s">
        <v>6929</v>
      </c>
      <c r="B3044" s="500" t="s">
        <v>13826</v>
      </c>
      <c r="C3044" t="str">
        <f t="shared" si="94"/>
        <v>$U 110-1.5 45x45 PROFIL U PERFORAT$:3.06,</v>
      </c>
      <c r="D3044" t="s">
        <v>23531</v>
      </c>
      <c r="E3044" t="str">
        <f t="shared" si="95"/>
        <v>"u 110-1.5 45x45 profil u perforat":3.06,</v>
      </c>
    </row>
    <row r="3045" spans="1:5">
      <c r="A3045" s="500" t="s">
        <v>11225</v>
      </c>
      <c r="B3045" s="500" t="s">
        <v>13828</v>
      </c>
      <c r="C3045" t="str">
        <f t="shared" si="94"/>
        <v>$U 110-2 40x40 PROFIL U NEPERFORAT$:3.82,</v>
      </c>
      <c r="D3045" t="s">
        <v>23532</v>
      </c>
      <c r="E3045" t="str">
        <f t="shared" si="95"/>
        <v>"u 110-2 40x40 profil u neperforat":3.82,</v>
      </c>
    </row>
    <row r="3046" spans="1:5">
      <c r="A3046" s="500" t="s">
        <v>11815</v>
      </c>
      <c r="B3046" s="500" t="s">
        <v>13830</v>
      </c>
      <c r="C3046" t="str">
        <f t="shared" si="94"/>
        <v>$U 110-2 45x45 PROFIL U NEPERFORAT$:4.03,</v>
      </c>
      <c r="D3046" t="s">
        <v>23533</v>
      </c>
      <c r="E3046" t="str">
        <f t="shared" si="95"/>
        <v>"u 110-2 45x45 profil u neperforat":4.03,</v>
      </c>
    </row>
    <row r="3047" spans="1:5">
      <c r="A3047" s="500" t="s">
        <v>11225</v>
      </c>
      <c r="B3047" s="500" t="s">
        <v>13832</v>
      </c>
      <c r="C3047" t="str">
        <f t="shared" si="94"/>
        <v>$U 110-2 40x40 PROFIL U PERFORAT$:3.82,</v>
      </c>
      <c r="D3047" t="s">
        <v>23534</v>
      </c>
      <c r="E3047" t="str">
        <f t="shared" si="95"/>
        <v>"u 110-2 40x40 profil u perforat":3.82,</v>
      </c>
    </row>
    <row r="3048" spans="1:5">
      <c r="A3048" s="500" t="s">
        <v>11815</v>
      </c>
      <c r="B3048" s="500" t="s">
        <v>13834</v>
      </c>
      <c r="C3048" t="str">
        <f t="shared" si="94"/>
        <v>$U 110-2 45x45 PROFIL U PERFORAT$:4.03,</v>
      </c>
      <c r="D3048" t="s">
        <v>23535</v>
      </c>
      <c r="E3048" t="str">
        <f t="shared" si="95"/>
        <v>"u 110-2 45x45 profil u perforat":4.03,</v>
      </c>
    </row>
    <row r="3049" spans="1:5">
      <c r="A3049" s="500" t="s">
        <v>13795</v>
      </c>
      <c r="B3049" s="500" t="s">
        <v>13836</v>
      </c>
      <c r="C3049" t="str">
        <f t="shared" si="94"/>
        <v>$U 110-2.5 40x40 PROFIL U NEPERFORAT$:4.73,</v>
      </c>
      <c r="D3049" t="s">
        <v>23536</v>
      </c>
      <c r="E3049" t="str">
        <f t="shared" si="95"/>
        <v>"u 110-2.5 40x40 profil u neperforat":4.73,</v>
      </c>
    </row>
    <row r="3050" spans="1:5">
      <c r="A3050" s="500" t="s">
        <v>7104</v>
      </c>
      <c r="B3050" s="500" t="s">
        <v>13838</v>
      </c>
      <c r="C3050" t="str">
        <f t="shared" si="94"/>
        <v>$U 110-2.5 45x45 PROFIL U NEPERFORAT$:4.99,</v>
      </c>
      <c r="D3050" t="s">
        <v>23537</v>
      </c>
      <c r="E3050" t="str">
        <f t="shared" si="95"/>
        <v>"u 110-2.5 45x45 profil u neperforat":4.99,</v>
      </c>
    </row>
    <row r="3051" spans="1:5">
      <c r="A3051" s="500" t="s">
        <v>13795</v>
      </c>
      <c r="B3051" s="500" t="s">
        <v>13840</v>
      </c>
      <c r="C3051" t="str">
        <f t="shared" si="94"/>
        <v>$U 110-2.5 40x40 PROFIL U PERFORAT$:4.73,</v>
      </c>
      <c r="D3051" t="s">
        <v>23538</v>
      </c>
      <c r="E3051" t="str">
        <f t="shared" si="95"/>
        <v>"u 110-2.5 40x40 profil u perforat":4.73,</v>
      </c>
    </row>
    <row r="3052" spans="1:5">
      <c r="A3052" s="500" t="s">
        <v>7104</v>
      </c>
      <c r="B3052" s="500" t="s">
        <v>13842</v>
      </c>
      <c r="C3052" t="str">
        <f t="shared" si="94"/>
        <v>$U 110-2.5 45x45 PROFIL U PERFORAT$:4.99,</v>
      </c>
      <c r="D3052" t="s">
        <v>23539</v>
      </c>
      <c r="E3052" t="str">
        <f t="shared" si="95"/>
        <v>"u 110-2.5 45x45 profil u perforat":4.99,</v>
      </c>
    </row>
    <row r="3053" spans="1:5">
      <c r="A3053" s="500" t="s">
        <v>13805</v>
      </c>
      <c r="B3053" s="500" t="s">
        <v>13844</v>
      </c>
      <c r="C3053" t="str">
        <f t="shared" si="94"/>
        <v>$U 110-3 40x40 PROFIL U NEPERFORAT$:5.63,</v>
      </c>
      <c r="D3053" t="s">
        <v>23540</v>
      </c>
      <c r="E3053" t="str">
        <f t="shared" si="95"/>
        <v>"u 110-3 40x40 profil u neperforat":5.63,</v>
      </c>
    </row>
    <row r="3054" spans="1:5">
      <c r="A3054" s="500" t="s">
        <v>13846</v>
      </c>
      <c r="B3054" s="500" t="s">
        <v>13847</v>
      </c>
      <c r="C3054" t="str">
        <f t="shared" si="94"/>
        <v>$U 110-3 45x45 PROFIL U NEPERFORAT$:5.94,</v>
      </c>
      <c r="D3054" t="s">
        <v>23541</v>
      </c>
      <c r="E3054" t="str">
        <f t="shared" si="95"/>
        <v>"u 110-3 45x45 profil u neperforat":5.94,</v>
      </c>
    </row>
    <row r="3055" spans="1:5">
      <c r="A3055" s="500" t="s">
        <v>13805</v>
      </c>
      <c r="B3055" s="500" t="s">
        <v>13849</v>
      </c>
      <c r="C3055" t="str">
        <f t="shared" si="94"/>
        <v>$U 110-3 40x40 PROFIL U PERFORAT$:5.63,</v>
      </c>
      <c r="D3055" t="s">
        <v>23542</v>
      </c>
      <c r="E3055" t="str">
        <f t="shared" si="95"/>
        <v>"u 110-3 40x40 profil u perforat":5.63,</v>
      </c>
    </row>
    <row r="3056" spans="1:5">
      <c r="A3056" s="500" t="s">
        <v>13846</v>
      </c>
      <c r="B3056" s="500" t="s">
        <v>13851</v>
      </c>
      <c r="C3056" t="str">
        <f t="shared" si="94"/>
        <v>$U 110-3 45x45 PROFIL U PERFORAT$:5.94,</v>
      </c>
      <c r="D3056" t="s">
        <v>23543</v>
      </c>
      <c r="E3056" t="str">
        <f t="shared" si="95"/>
        <v>"u 110-3 45x45 profil u perforat":5.94,</v>
      </c>
    </row>
    <row r="3057" spans="1:5">
      <c r="A3057" s="500" t="s">
        <v>7715</v>
      </c>
      <c r="B3057" s="500" t="s">
        <v>13853</v>
      </c>
      <c r="C3057" t="str">
        <f t="shared" si="94"/>
        <v>$U 110-3.5 40x40 PROFIL U NEPERFORAT$:6.51,</v>
      </c>
      <c r="D3057" t="s">
        <v>23544</v>
      </c>
      <c r="E3057" t="str">
        <f t="shared" si="95"/>
        <v>"u 110-3.5 40x40 profil u neperforat":6.51,</v>
      </c>
    </row>
    <row r="3058" spans="1:5">
      <c r="A3058" s="500" t="s">
        <v>13855</v>
      </c>
      <c r="B3058" s="500" t="s">
        <v>13856</v>
      </c>
      <c r="C3058" t="str">
        <f t="shared" si="94"/>
        <v>$U 110-3.5 45x45 PROFIL U NEPERFORAT$:6.86,</v>
      </c>
      <c r="D3058" t="s">
        <v>23545</v>
      </c>
      <c r="E3058" t="str">
        <f t="shared" si="95"/>
        <v>"u 110-3.5 45x45 profil u neperforat":6.86,</v>
      </c>
    </row>
    <row r="3059" spans="1:5">
      <c r="A3059" s="500" t="s">
        <v>7715</v>
      </c>
      <c r="B3059" s="500" t="s">
        <v>13858</v>
      </c>
      <c r="C3059" t="str">
        <f t="shared" si="94"/>
        <v>$U 110-3.5 40x40 PROFIL U PERFORAT$:6.51,</v>
      </c>
      <c r="D3059" t="s">
        <v>23546</v>
      </c>
      <c r="E3059" t="str">
        <f t="shared" si="95"/>
        <v>"u 110-3.5 40x40 profil u perforat":6.51,</v>
      </c>
    </row>
    <row r="3060" spans="1:5">
      <c r="A3060" s="500" t="s">
        <v>13855</v>
      </c>
      <c r="B3060" s="500" t="s">
        <v>13860</v>
      </c>
      <c r="C3060" t="str">
        <f t="shared" si="94"/>
        <v>$U 110-3.5 45x45 PROFIL U PERFORAT$:6.86,</v>
      </c>
      <c r="D3060" t="s">
        <v>23547</v>
      </c>
      <c r="E3060" t="str">
        <f t="shared" si="95"/>
        <v>"u 110-3.5 45x45 profil u perforat":6.86,</v>
      </c>
    </row>
    <row r="3061" spans="1:5">
      <c r="A3061" s="500" t="s">
        <v>6929</v>
      </c>
      <c r="B3061" s="500" t="s">
        <v>13862</v>
      </c>
      <c r="C3061" t="str">
        <f t="shared" si="94"/>
        <v>$U 120-1.5 40x40 PROFIL U NEPERFORAT$:3.06,</v>
      </c>
      <c r="D3061" t="s">
        <v>23548</v>
      </c>
      <c r="E3061" t="str">
        <f t="shared" si="95"/>
        <v>"u 120-1.5 40x40 profil u neperforat":3.06,</v>
      </c>
    </row>
    <row r="3062" spans="1:5">
      <c r="A3062" s="500" t="s">
        <v>13864</v>
      </c>
      <c r="B3062" s="500" t="s">
        <v>13865</v>
      </c>
      <c r="C3062" t="str">
        <f t="shared" si="94"/>
        <v>$U 120-1.5 45x45 PROFIL U NEPERFORAT$:3.21,</v>
      </c>
      <c r="D3062" t="s">
        <v>23549</v>
      </c>
      <c r="E3062" t="str">
        <f t="shared" si="95"/>
        <v>"u 120-1.5 45x45 profil u neperforat":3.21,</v>
      </c>
    </row>
    <row r="3063" spans="1:5">
      <c r="A3063" s="500" t="s">
        <v>6929</v>
      </c>
      <c r="B3063" s="500" t="s">
        <v>13867</v>
      </c>
      <c r="C3063" t="str">
        <f t="shared" si="94"/>
        <v>$U 120-1.5 40x40 PROFIL U PERFORAT$:3.06,</v>
      </c>
      <c r="D3063" t="s">
        <v>23550</v>
      </c>
      <c r="E3063" t="str">
        <f t="shared" si="95"/>
        <v>"u 120-1.5 40x40 profil u perforat":3.06,</v>
      </c>
    </row>
    <row r="3064" spans="1:5">
      <c r="A3064" s="500" t="s">
        <v>13864</v>
      </c>
      <c r="B3064" s="500" t="s">
        <v>13869</v>
      </c>
      <c r="C3064" t="str">
        <f t="shared" si="94"/>
        <v>$U 120-1.5 45x45 PROFIL U PERFORAT$:3.21,</v>
      </c>
      <c r="D3064" t="s">
        <v>23551</v>
      </c>
      <c r="E3064" t="str">
        <f t="shared" si="95"/>
        <v>"u 120-1.5 45x45 profil u perforat":3.21,</v>
      </c>
    </row>
    <row r="3065" spans="1:5">
      <c r="A3065" s="500" t="s">
        <v>11815</v>
      </c>
      <c r="B3065" s="500" t="s">
        <v>13871</v>
      </c>
      <c r="C3065" t="str">
        <f t="shared" si="94"/>
        <v>$U 120-2 40x40 PROFIL U NEPERFORAT$:4.03,</v>
      </c>
      <c r="D3065" t="s">
        <v>23552</v>
      </c>
      <c r="E3065" t="str">
        <f t="shared" si="95"/>
        <v>"u 120-2 40x40 profil u neperforat":4.03,</v>
      </c>
    </row>
    <row r="3066" spans="1:5">
      <c r="A3066" s="500" t="s">
        <v>3925</v>
      </c>
      <c r="B3066" s="500" t="s">
        <v>13873</v>
      </c>
      <c r="C3066" t="str">
        <f t="shared" si="94"/>
        <v>$U 120-2 45x45 PROFIL U NEPERFORAT$:4.24,</v>
      </c>
      <c r="D3066" t="s">
        <v>23553</v>
      </c>
      <c r="E3066" t="str">
        <f t="shared" si="95"/>
        <v>"u 120-2 45x45 profil u neperforat":4.24,</v>
      </c>
    </row>
    <row r="3067" spans="1:5">
      <c r="A3067" s="500" t="s">
        <v>11815</v>
      </c>
      <c r="B3067" s="500" t="s">
        <v>13875</v>
      </c>
      <c r="C3067" t="str">
        <f t="shared" si="94"/>
        <v>$U 120-2 40x40 PROFIL U PERFORAT$:4.03,</v>
      </c>
      <c r="D3067" t="s">
        <v>23554</v>
      </c>
      <c r="E3067" t="str">
        <f t="shared" si="95"/>
        <v>"u 120-2 40x40 profil u perforat":4.03,</v>
      </c>
    </row>
    <row r="3068" spans="1:5">
      <c r="A3068" s="500" t="s">
        <v>3925</v>
      </c>
      <c r="B3068" s="500" t="s">
        <v>13877</v>
      </c>
      <c r="C3068" t="str">
        <f t="shared" si="94"/>
        <v>$U 120-2 45x45 PROFIL U PERFORAT$:4.24,</v>
      </c>
      <c r="D3068" t="s">
        <v>23555</v>
      </c>
      <c r="E3068" t="str">
        <f t="shared" si="95"/>
        <v>"u 120-2 45x45 profil u perforat":4.24,</v>
      </c>
    </row>
    <row r="3069" spans="1:5">
      <c r="A3069" s="500" t="s">
        <v>7104</v>
      </c>
      <c r="B3069" s="500" t="s">
        <v>13879</v>
      </c>
      <c r="C3069" t="str">
        <f t="shared" si="94"/>
        <v>$U 120-2.5 40x40 PROFIL U NEPERFORAT$:4.99,</v>
      </c>
      <c r="D3069" t="s">
        <v>23556</v>
      </c>
      <c r="E3069" t="str">
        <f t="shared" si="95"/>
        <v>"u 120-2.5 40x40 profil u neperforat":4.99,</v>
      </c>
    </row>
    <row r="3070" spans="1:5">
      <c r="A3070" s="500" t="s">
        <v>13881</v>
      </c>
      <c r="B3070" s="500" t="s">
        <v>13882</v>
      </c>
      <c r="C3070" t="str">
        <f t="shared" si="94"/>
        <v>$U 120-2.5 45x45 PROFIL U NEPERFORAT$:5.25,</v>
      </c>
      <c r="D3070" t="s">
        <v>23557</v>
      </c>
      <c r="E3070" t="str">
        <f t="shared" si="95"/>
        <v>"u 120-2.5 45x45 profil u neperforat":5.25,</v>
      </c>
    </row>
    <row r="3071" spans="1:5">
      <c r="A3071" s="500" t="s">
        <v>7104</v>
      </c>
      <c r="B3071" s="500" t="s">
        <v>13884</v>
      </c>
      <c r="C3071" t="str">
        <f t="shared" si="94"/>
        <v>$U 120-2.5 40x40 PROFIL U PERFORAT$:4.99,</v>
      </c>
      <c r="D3071" t="s">
        <v>23558</v>
      </c>
      <c r="E3071" t="str">
        <f t="shared" si="95"/>
        <v>"u 120-2.5 40x40 profil u perforat":4.99,</v>
      </c>
    </row>
    <row r="3072" spans="1:5">
      <c r="A3072" s="500" t="s">
        <v>13881</v>
      </c>
      <c r="B3072" s="500" t="s">
        <v>13886</v>
      </c>
      <c r="C3072" t="str">
        <f t="shared" si="94"/>
        <v>$U 120-2.5 45x45 PROFIL U PERFORAT$:5.25,</v>
      </c>
      <c r="D3072" t="s">
        <v>23559</v>
      </c>
      <c r="E3072" t="str">
        <f t="shared" si="95"/>
        <v>"u 120-2.5 45x45 profil u perforat":5.25,</v>
      </c>
    </row>
    <row r="3073" spans="1:5">
      <c r="A3073" s="500" t="s">
        <v>13846</v>
      </c>
      <c r="B3073" s="500" t="s">
        <v>13888</v>
      </c>
      <c r="C3073" t="str">
        <f t="shared" si="94"/>
        <v>$U 120-3 40x40 PROFIL U NEPERFORAT$:5.94,</v>
      </c>
      <c r="D3073" t="s">
        <v>23560</v>
      </c>
      <c r="E3073" t="str">
        <f t="shared" si="95"/>
        <v>"u 120-3 40x40 profil u neperforat":5.94,</v>
      </c>
    </row>
    <row r="3074" spans="1:5">
      <c r="A3074" s="500" t="s">
        <v>11255</v>
      </c>
      <c r="B3074" s="500" t="s">
        <v>13890</v>
      </c>
      <c r="C3074" t="str">
        <f t="shared" ref="C3074:C3137" si="96">CONCATENATE("$",B3074,"$",":",A3074,",")</f>
        <v>$U 120-3 45x45 PROFIL U NEPERFORAT$:6.25,</v>
      </c>
      <c r="D3074" t="s">
        <v>23561</v>
      </c>
      <c r="E3074" t="str">
        <f t="shared" ref="E3074:E3137" si="97">LOWER(D3074)</f>
        <v>"u 120-3 45x45 profil u neperforat":6.25,</v>
      </c>
    </row>
    <row r="3075" spans="1:5">
      <c r="A3075" s="500" t="s">
        <v>13846</v>
      </c>
      <c r="B3075" s="500" t="s">
        <v>13892</v>
      </c>
      <c r="C3075" t="str">
        <f t="shared" si="96"/>
        <v>$U 120-3 40x40 PROFIL U PERFORAT$:5.94,</v>
      </c>
      <c r="D3075" t="s">
        <v>23562</v>
      </c>
      <c r="E3075" t="str">
        <f t="shared" si="97"/>
        <v>"u 120-3 40x40 profil u perforat":5.94,</v>
      </c>
    </row>
    <row r="3076" spans="1:5">
      <c r="A3076" s="500" t="s">
        <v>11255</v>
      </c>
      <c r="B3076" s="500" t="s">
        <v>13894</v>
      </c>
      <c r="C3076" t="str">
        <f t="shared" si="96"/>
        <v>$U 120-3 45x45 PROFIL U PERFORAT$:6.25,</v>
      </c>
      <c r="D3076" t="s">
        <v>23563</v>
      </c>
      <c r="E3076" t="str">
        <f t="shared" si="97"/>
        <v>"u 120-3 45x45 profil u perforat":6.25,</v>
      </c>
    </row>
    <row r="3077" spans="1:5">
      <c r="A3077" s="500" t="s">
        <v>13855</v>
      </c>
      <c r="B3077" s="500" t="s">
        <v>13896</v>
      </c>
      <c r="C3077" t="str">
        <f t="shared" si="96"/>
        <v>$U 120-3.5 40x40 PROFIL U NEPERFORAT$:6.86,</v>
      </c>
      <c r="D3077" t="s">
        <v>23564</v>
      </c>
      <c r="E3077" t="str">
        <f t="shared" si="97"/>
        <v>"u 120-3.5 40x40 profil u neperforat":6.86,</v>
      </c>
    </row>
    <row r="3078" spans="1:5">
      <c r="A3078" s="500" t="s">
        <v>11115</v>
      </c>
      <c r="B3078" s="500" t="s">
        <v>13898</v>
      </c>
      <c r="C3078" t="str">
        <f t="shared" si="96"/>
        <v>$U 120-3.5 45x45 PROFIL U NEPERFORAT$:7.23,</v>
      </c>
      <c r="D3078" t="s">
        <v>23565</v>
      </c>
      <c r="E3078" t="str">
        <f t="shared" si="97"/>
        <v>"u 120-3.5 45x45 profil u neperforat":7.23,</v>
      </c>
    </row>
    <row r="3079" spans="1:5">
      <c r="A3079" s="500" t="s">
        <v>13855</v>
      </c>
      <c r="B3079" s="500" t="s">
        <v>13900</v>
      </c>
      <c r="C3079" t="str">
        <f t="shared" si="96"/>
        <v>$U 120-3.5 40x40 PROFIL U PERFORAT$:6.86,</v>
      </c>
      <c r="D3079" t="s">
        <v>23566</v>
      </c>
      <c r="E3079" t="str">
        <f t="shared" si="97"/>
        <v>"u 120-3.5 40x40 profil u perforat":6.86,</v>
      </c>
    </row>
    <row r="3080" spans="1:5">
      <c r="A3080" s="500" t="s">
        <v>11115</v>
      </c>
      <c r="B3080" s="500" t="s">
        <v>13902</v>
      </c>
      <c r="C3080" t="str">
        <f t="shared" si="96"/>
        <v>$U 120-3.5 45x45 PROFIL U PERFORAT$:7.23,</v>
      </c>
      <c r="D3080" t="s">
        <v>23567</v>
      </c>
      <c r="E3080" t="str">
        <f t="shared" si="97"/>
        <v>"u 120-3.5 45x45 profil u perforat":7.23,</v>
      </c>
    </row>
    <row r="3081" spans="1:5">
      <c r="A3081" s="500" t="s">
        <v>13864</v>
      </c>
      <c r="B3081" s="500" t="s">
        <v>13904</v>
      </c>
      <c r="C3081" t="str">
        <f t="shared" si="96"/>
        <v>$U 130-1.5 40x40 PROFIL U NEPERFORAT$:3.21,</v>
      </c>
      <c r="D3081" t="s">
        <v>23568</v>
      </c>
      <c r="E3081" t="str">
        <f t="shared" si="97"/>
        <v>"u 130-1.5 40x40 profil u neperforat":3.21,</v>
      </c>
    </row>
    <row r="3082" spans="1:5">
      <c r="A3082" s="500" t="s">
        <v>11224</v>
      </c>
      <c r="B3082" s="500" t="s">
        <v>13906</v>
      </c>
      <c r="C3082" t="str">
        <f t="shared" si="96"/>
        <v>$U 130-1.5 45x45 PROFIL U NEPERFORAT$:3.37,</v>
      </c>
      <c r="D3082" t="s">
        <v>23569</v>
      </c>
      <c r="E3082" t="str">
        <f t="shared" si="97"/>
        <v>"u 130-1.5 45x45 profil u neperforat":3.37,</v>
      </c>
    </row>
    <row r="3083" spans="1:5">
      <c r="A3083" s="500" t="s">
        <v>13864</v>
      </c>
      <c r="B3083" s="500" t="s">
        <v>13908</v>
      </c>
      <c r="C3083" t="str">
        <f t="shared" si="96"/>
        <v>$U 130-1.5 40x40 PROFIL U PERFORAT$:3.21,</v>
      </c>
      <c r="D3083" t="s">
        <v>23570</v>
      </c>
      <c r="E3083" t="str">
        <f t="shared" si="97"/>
        <v>"u 130-1.5 40x40 profil u perforat":3.21,</v>
      </c>
    </row>
    <row r="3084" spans="1:5">
      <c r="A3084" s="500" t="s">
        <v>11224</v>
      </c>
      <c r="B3084" s="500" t="s">
        <v>13910</v>
      </c>
      <c r="C3084" t="str">
        <f t="shared" si="96"/>
        <v>$U 130-1.5 45x45 PROFIL U PERFORAT$:3.37,</v>
      </c>
      <c r="D3084" t="s">
        <v>23571</v>
      </c>
      <c r="E3084" t="str">
        <f t="shared" si="97"/>
        <v>"u 130-1.5 45x45 profil u perforat":3.37,</v>
      </c>
    </row>
    <row r="3085" spans="1:5">
      <c r="A3085" s="500" t="s">
        <v>3925</v>
      </c>
      <c r="B3085" s="500" t="s">
        <v>13912</v>
      </c>
      <c r="C3085" t="str">
        <f t="shared" si="96"/>
        <v>$U 130-2 40x40 PROFIL U NEPERFORAT$:4.24,</v>
      </c>
      <c r="D3085" t="s">
        <v>23572</v>
      </c>
      <c r="E3085" t="str">
        <f t="shared" si="97"/>
        <v>"u 130-2 40x40 profil u neperforat":4.24,</v>
      </c>
    </row>
    <row r="3086" spans="1:5">
      <c r="A3086" s="500" t="s">
        <v>3929</v>
      </c>
      <c r="B3086" s="500" t="s">
        <v>13914</v>
      </c>
      <c r="C3086" t="str">
        <f t="shared" si="96"/>
        <v>$U 130-2 45x45 PROFIL U NEPERFORAT$:4.45,</v>
      </c>
      <c r="D3086" t="s">
        <v>23573</v>
      </c>
      <c r="E3086" t="str">
        <f t="shared" si="97"/>
        <v>"u 130-2 45x45 profil u neperforat":4.45,</v>
      </c>
    </row>
    <row r="3087" spans="1:5">
      <c r="A3087" s="500" t="s">
        <v>3925</v>
      </c>
      <c r="B3087" s="500" t="s">
        <v>13916</v>
      </c>
      <c r="C3087" t="str">
        <f t="shared" si="96"/>
        <v>$U 130-2 40x40 PROFIL U PERFORAT$:4.24,</v>
      </c>
      <c r="D3087" t="s">
        <v>23574</v>
      </c>
      <c r="E3087" t="str">
        <f t="shared" si="97"/>
        <v>"u 130-2 40x40 profil u perforat":4.24,</v>
      </c>
    </row>
    <row r="3088" spans="1:5">
      <c r="A3088" s="500" t="s">
        <v>3929</v>
      </c>
      <c r="B3088" s="500" t="s">
        <v>13918</v>
      </c>
      <c r="C3088" t="str">
        <f t="shared" si="96"/>
        <v>$U 130-2 45x45 PROFIL U PERFORAT$:4.45,</v>
      </c>
      <c r="D3088" t="s">
        <v>23575</v>
      </c>
      <c r="E3088" t="str">
        <f t="shared" si="97"/>
        <v>"u 130-2 45x45 profil u perforat":4.45,</v>
      </c>
    </row>
    <row r="3089" spans="1:5">
      <c r="A3089" s="500" t="s">
        <v>13881</v>
      </c>
      <c r="B3089" s="500" t="s">
        <v>13920</v>
      </c>
      <c r="C3089" t="str">
        <f t="shared" si="96"/>
        <v>$U 130-2.5 40x40 PROFIL U NEPERFORAT$:5.25,</v>
      </c>
      <c r="D3089" t="s">
        <v>23576</v>
      </c>
      <c r="E3089" t="str">
        <f t="shared" si="97"/>
        <v>"u 130-2.5 40x40 profil u neperforat":5.25,</v>
      </c>
    </row>
    <row r="3090" spans="1:5">
      <c r="A3090" s="500" t="s">
        <v>13922</v>
      </c>
      <c r="B3090" s="500" t="s">
        <v>13923</v>
      </c>
      <c r="C3090" t="str">
        <f t="shared" si="96"/>
        <v>$U 130-2.5 45x45 PROFIL U NEPERFORAT$:5.51,</v>
      </c>
      <c r="D3090" t="s">
        <v>23577</v>
      </c>
      <c r="E3090" t="str">
        <f t="shared" si="97"/>
        <v>"u 130-2.5 45x45 profil u neperforat":5.51,</v>
      </c>
    </row>
    <row r="3091" spans="1:5">
      <c r="A3091" s="500" t="s">
        <v>13881</v>
      </c>
      <c r="B3091" s="500" t="s">
        <v>13925</v>
      </c>
      <c r="C3091" t="str">
        <f t="shared" si="96"/>
        <v>$U 130-2.5 40x40 PROFIL U PERFORAT$:5.25,</v>
      </c>
      <c r="D3091" t="s">
        <v>23578</v>
      </c>
      <c r="E3091" t="str">
        <f t="shared" si="97"/>
        <v>"u 130-2.5 40x40 profil u perforat":5.25,</v>
      </c>
    </row>
    <row r="3092" spans="1:5">
      <c r="A3092" s="500" t="s">
        <v>13922</v>
      </c>
      <c r="B3092" s="500" t="s">
        <v>13927</v>
      </c>
      <c r="C3092" t="str">
        <f t="shared" si="96"/>
        <v>$U 130-2.5 45x45 PROFIL U PERFORAT$:5.51,</v>
      </c>
      <c r="D3092" t="s">
        <v>23579</v>
      </c>
      <c r="E3092" t="str">
        <f t="shared" si="97"/>
        <v>"u 130-2.5 45x45 profil u perforat":5.51,</v>
      </c>
    </row>
    <row r="3093" spans="1:5">
      <c r="A3093" s="500" t="s">
        <v>11255</v>
      </c>
      <c r="B3093" s="500" t="s">
        <v>13929</v>
      </c>
      <c r="C3093" t="str">
        <f t="shared" si="96"/>
        <v>$U 130-3 40x40 PROFIL U NEPERFORAT$:6.25,</v>
      </c>
      <c r="D3093" t="s">
        <v>23580</v>
      </c>
      <c r="E3093" t="str">
        <f t="shared" si="97"/>
        <v>"u 130-3 40x40 profil u neperforat":6.25,</v>
      </c>
    </row>
    <row r="3094" spans="1:5">
      <c r="A3094" s="500" t="s">
        <v>11165</v>
      </c>
      <c r="B3094" s="500" t="s">
        <v>13931</v>
      </c>
      <c r="C3094" t="str">
        <f t="shared" si="96"/>
        <v>$U 130-3 45x45 PROFIL U NEPERFORAT$:6.57,</v>
      </c>
      <c r="D3094" t="s">
        <v>23581</v>
      </c>
      <c r="E3094" t="str">
        <f t="shared" si="97"/>
        <v>"u 130-3 45x45 profil u neperforat":6.57,</v>
      </c>
    </row>
    <row r="3095" spans="1:5">
      <c r="A3095" s="500" t="s">
        <v>11255</v>
      </c>
      <c r="B3095" s="500" t="s">
        <v>13933</v>
      </c>
      <c r="C3095" t="str">
        <f t="shared" si="96"/>
        <v>$U 130-3 40x40 PROFIL U PERFORAT$:6.25,</v>
      </c>
      <c r="D3095" t="s">
        <v>23582</v>
      </c>
      <c r="E3095" t="str">
        <f t="shared" si="97"/>
        <v>"u 130-3 40x40 profil u perforat":6.25,</v>
      </c>
    </row>
    <row r="3096" spans="1:5">
      <c r="A3096" s="500" t="s">
        <v>11165</v>
      </c>
      <c r="B3096" s="500" t="s">
        <v>13935</v>
      </c>
      <c r="C3096" t="str">
        <f t="shared" si="96"/>
        <v>$U 130-3 45x45 PROFIL U PERFORAT$:6.57,</v>
      </c>
      <c r="D3096" t="s">
        <v>23583</v>
      </c>
      <c r="E3096" t="str">
        <f t="shared" si="97"/>
        <v>"u 130-3 45x45 profil u perforat":6.57,</v>
      </c>
    </row>
    <row r="3097" spans="1:5">
      <c r="A3097" s="500" t="s">
        <v>11115</v>
      </c>
      <c r="B3097" s="500" t="s">
        <v>13937</v>
      </c>
      <c r="C3097" t="str">
        <f t="shared" si="96"/>
        <v>$U 130-3.5 40x40 PROFIL U NEPERFORAT$:7.23,</v>
      </c>
      <c r="D3097" t="s">
        <v>23584</v>
      </c>
      <c r="E3097" t="str">
        <f t="shared" si="97"/>
        <v>"u 130-3.5 40x40 profil u neperforat":7.23,</v>
      </c>
    </row>
    <row r="3098" spans="1:5">
      <c r="A3098" s="500" t="s">
        <v>13939</v>
      </c>
      <c r="B3098" s="500" t="s">
        <v>13940</v>
      </c>
      <c r="C3098" t="str">
        <f t="shared" si="96"/>
        <v>$U 130-3.5 45x45 PROFIL U NEPERFORAT$:7.59,</v>
      </c>
      <c r="D3098" t="s">
        <v>23585</v>
      </c>
      <c r="E3098" t="str">
        <f t="shared" si="97"/>
        <v>"u 130-3.5 45x45 profil u neperforat":7.59,</v>
      </c>
    </row>
    <row r="3099" spans="1:5">
      <c r="A3099" s="500" t="s">
        <v>11115</v>
      </c>
      <c r="B3099" s="500" t="s">
        <v>13942</v>
      </c>
      <c r="C3099" t="str">
        <f t="shared" si="96"/>
        <v>$U 130-3.5 40x40 PROFIL U PERFORAT$:7.23,</v>
      </c>
      <c r="D3099" t="s">
        <v>23586</v>
      </c>
      <c r="E3099" t="str">
        <f t="shared" si="97"/>
        <v>"u 130-3.5 40x40 profil u perforat":7.23,</v>
      </c>
    </row>
    <row r="3100" spans="1:5">
      <c r="A3100" s="500" t="s">
        <v>13939</v>
      </c>
      <c r="B3100" s="500" t="s">
        <v>13944</v>
      </c>
      <c r="C3100" t="str">
        <f t="shared" si="96"/>
        <v>$U 130-3.5 45x45 PROFIL U PERFORAT$:7.59,</v>
      </c>
      <c r="D3100" t="s">
        <v>23587</v>
      </c>
      <c r="E3100" t="str">
        <f t="shared" si="97"/>
        <v>"u 130-3.5 45x45 profil u perforat":7.59,</v>
      </c>
    </row>
    <row r="3101" spans="1:5">
      <c r="A3101" s="500" t="s">
        <v>11224</v>
      </c>
      <c r="B3101" s="500" t="s">
        <v>13946</v>
      </c>
      <c r="C3101" t="str">
        <f t="shared" si="96"/>
        <v>$U 140-1.5 40x40 PROFIL U NEPERFORAT$:3.37,</v>
      </c>
      <c r="D3101" t="s">
        <v>23588</v>
      </c>
      <c r="E3101" t="str">
        <f t="shared" si="97"/>
        <v>"u 140-1.5 40x40 profil u neperforat":3.37,</v>
      </c>
    </row>
    <row r="3102" spans="1:5">
      <c r="A3102" s="500" t="s">
        <v>11116</v>
      </c>
      <c r="B3102" s="500" t="s">
        <v>13948</v>
      </c>
      <c r="C3102" t="str">
        <f t="shared" si="96"/>
        <v>$U 140-1.5 45x45 PROFIL U NEPERFORAT$:3.52,</v>
      </c>
      <c r="D3102" t="s">
        <v>23589</v>
      </c>
      <c r="E3102" t="str">
        <f t="shared" si="97"/>
        <v>"u 140-1.5 45x45 profil u neperforat":3.52,</v>
      </c>
    </row>
    <row r="3103" spans="1:5">
      <c r="A3103" s="500" t="s">
        <v>11224</v>
      </c>
      <c r="B3103" s="500" t="s">
        <v>13950</v>
      </c>
      <c r="C3103" t="str">
        <f t="shared" si="96"/>
        <v>$U 140-1.5 40x40 PROFIL U PERFORAT$:3.37,</v>
      </c>
      <c r="D3103" t="s">
        <v>23590</v>
      </c>
      <c r="E3103" t="str">
        <f t="shared" si="97"/>
        <v>"u 140-1.5 40x40 profil u perforat":3.37,</v>
      </c>
    </row>
    <row r="3104" spans="1:5">
      <c r="A3104" s="500" t="s">
        <v>11116</v>
      </c>
      <c r="B3104" s="500" t="s">
        <v>13952</v>
      </c>
      <c r="C3104" t="str">
        <f t="shared" si="96"/>
        <v>$U 140-1.5 45x45 PROFIL U PERFORAT$:3.52,</v>
      </c>
      <c r="D3104" t="s">
        <v>23591</v>
      </c>
      <c r="E3104" t="str">
        <f t="shared" si="97"/>
        <v>"u 140-1.5 45x45 profil u perforat":3.52,</v>
      </c>
    </row>
    <row r="3105" spans="1:5">
      <c r="A3105" s="500" t="s">
        <v>3929</v>
      </c>
      <c r="B3105" s="500" t="s">
        <v>13954</v>
      </c>
      <c r="C3105" t="str">
        <f t="shared" si="96"/>
        <v>$U 140-2 40x40 PROFIL U NEPERFORAT$:4.45,</v>
      </c>
      <c r="D3105" t="s">
        <v>23592</v>
      </c>
      <c r="E3105" t="str">
        <f t="shared" si="97"/>
        <v>"u 140-2 40x40 profil u neperforat":4.45,</v>
      </c>
    </row>
    <row r="3106" spans="1:5">
      <c r="A3106" s="500" t="s">
        <v>11226</v>
      </c>
      <c r="B3106" s="500" t="s">
        <v>13956</v>
      </c>
      <c r="C3106" t="str">
        <f t="shared" si="96"/>
        <v>$U 140-2 45x45 PROFIL U NEPERFORAT$:4.65,</v>
      </c>
      <c r="D3106" t="s">
        <v>23593</v>
      </c>
      <c r="E3106" t="str">
        <f t="shared" si="97"/>
        <v>"u 140-2 45x45 profil u neperforat":4.65,</v>
      </c>
    </row>
    <row r="3107" spans="1:5">
      <c r="A3107" s="500" t="s">
        <v>3929</v>
      </c>
      <c r="B3107" s="500" t="s">
        <v>13958</v>
      </c>
      <c r="C3107" t="str">
        <f t="shared" si="96"/>
        <v>$U 140-2 40x40 PROFIL U PERFORAT$:4.45,</v>
      </c>
      <c r="D3107" t="s">
        <v>23594</v>
      </c>
      <c r="E3107" t="str">
        <f t="shared" si="97"/>
        <v>"u 140-2 40x40 profil u perforat":4.45,</v>
      </c>
    </row>
    <row r="3108" spans="1:5">
      <c r="A3108" s="500" t="s">
        <v>11226</v>
      </c>
      <c r="B3108" s="500" t="s">
        <v>13960</v>
      </c>
      <c r="C3108" t="str">
        <f t="shared" si="96"/>
        <v>$U 140-2 45x45 PROFIL U PERFORAT$:4.65,</v>
      </c>
      <c r="D3108" t="s">
        <v>23595</v>
      </c>
      <c r="E3108" t="str">
        <f t="shared" si="97"/>
        <v>"u 140-2 45x45 profil u perforat":4.65,</v>
      </c>
    </row>
    <row r="3109" spans="1:5">
      <c r="A3109" s="500" t="s">
        <v>13922</v>
      </c>
      <c r="B3109" s="500" t="s">
        <v>13962</v>
      </c>
      <c r="C3109" t="str">
        <f t="shared" si="96"/>
        <v>$U 140-2.5 40x40 PROFIL U NEPERFORAT$:5.51,</v>
      </c>
      <c r="D3109" t="s">
        <v>23596</v>
      </c>
      <c r="E3109" t="str">
        <f t="shared" si="97"/>
        <v>"u 140-2.5 40x40 profil u neperforat":5.51,</v>
      </c>
    </row>
    <row r="3110" spans="1:5">
      <c r="A3110" s="500" t="s">
        <v>11100</v>
      </c>
      <c r="B3110" s="500" t="s">
        <v>13964</v>
      </c>
      <c r="C3110" t="str">
        <f t="shared" si="96"/>
        <v>$U 140-2.5 45x45 PROFIL U NEPERFORAT$:5.77,</v>
      </c>
      <c r="D3110" t="s">
        <v>23597</v>
      </c>
      <c r="E3110" t="str">
        <f t="shared" si="97"/>
        <v>"u 140-2.5 45x45 profil u neperforat":5.77,</v>
      </c>
    </row>
    <row r="3111" spans="1:5">
      <c r="A3111" s="500" t="s">
        <v>13922</v>
      </c>
      <c r="B3111" s="500" t="s">
        <v>13966</v>
      </c>
      <c r="C3111" t="str">
        <f t="shared" si="96"/>
        <v>$U 140-2.5 40x40 PROFIL U PERFORAT$:5.51,</v>
      </c>
      <c r="D3111" t="s">
        <v>23598</v>
      </c>
      <c r="E3111" t="str">
        <f t="shared" si="97"/>
        <v>"u 140-2.5 40x40 profil u perforat":5.51,</v>
      </c>
    </row>
    <row r="3112" spans="1:5">
      <c r="A3112" s="500" t="s">
        <v>11100</v>
      </c>
      <c r="B3112" s="500" t="s">
        <v>13968</v>
      </c>
      <c r="C3112" t="str">
        <f t="shared" si="96"/>
        <v>$U 140-2.5 45x45 PROFIL U PERFORAT$:5.77,</v>
      </c>
      <c r="D3112" t="s">
        <v>23599</v>
      </c>
      <c r="E3112" t="str">
        <f t="shared" si="97"/>
        <v>"u 140-2.5 45x45 profil u perforat":5.77,</v>
      </c>
    </row>
    <row r="3113" spans="1:5">
      <c r="A3113" s="500" t="s">
        <v>11165</v>
      </c>
      <c r="B3113" s="500" t="s">
        <v>13970</v>
      </c>
      <c r="C3113" t="str">
        <f t="shared" si="96"/>
        <v>$U 140-3 40x40 PROFIL U NEPERFORAT$:6.57,</v>
      </c>
      <c r="D3113" t="s">
        <v>23600</v>
      </c>
      <c r="E3113" t="str">
        <f t="shared" si="97"/>
        <v>"u 140-3 40x40 profil u neperforat":6.57,</v>
      </c>
    </row>
    <row r="3114" spans="1:5">
      <c r="A3114" s="500" t="s">
        <v>3351</v>
      </c>
      <c r="B3114" s="500" t="s">
        <v>13972</v>
      </c>
      <c r="C3114" t="str">
        <f t="shared" si="96"/>
        <v>$U 140-3 45x45 PROFIL U NEPERFORAT$:6.88,</v>
      </c>
      <c r="D3114" t="s">
        <v>23601</v>
      </c>
      <c r="E3114" t="str">
        <f t="shared" si="97"/>
        <v>"u 140-3 45x45 profil u neperforat":6.88,</v>
      </c>
    </row>
    <row r="3115" spans="1:5">
      <c r="A3115" s="500" t="s">
        <v>11165</v>
      </c>
      <c r="B3115" s="500" t="s">
        <v>13974</v>
      </c>
      <c r="C3115" t="str">
        <f t="shared" si="96"/>
        <v>$U 140-3 40x40 PROFIL U PERFORAT$:6.57,</v>
      </c>
      <c r="D3115" t="s">
        <v>23602</v>
      </c>
      <c r="E3115" t="str">
        <f t="shared" si="97"/>
        <v>"u 140-3 40x40 profil u perforat":6.57,</v>
      </c>
    </row>
    <row r="3116" spans="1:5">
      <c r="A3116" s="500" t="s">
        <v>3351</v>
      </c>
      <c r="B3116" s="500" t="s">
        <v>13976</v>
      </c>
      <c r="C3116" t="str">
        <f t="shared" si="96"/>
        <v>$U 140-3 45x45 PROFIL U PERFORAT$:6.88,</v>
      </c>
      <c r="D3116" t="s">
        <v>23603</v>
      </c>
      <c r="E3116" t="str">
        <f t="shared" si="97"/>
        <v>"u 140-3 45x45 profil u perforat":6.88,</v>
      </c>
    </row>
    <row r="3117" spans="1:5">
      <c r="A3117" s="500" t="s">
        <v>13939</v>
      </c>
      <c r="B3117" s="500" t="s">
        <v>13978</v>
      </c>
      <c r="C3117" t="str">
        <f t="shared" si="96"/>
        <v>$U 140-3.5 40x40 PROFIL U NEPERFORAT$:7.59,</v>
      </c>
      <c r="D3117" t="s">
        <v>23604</v>
      </c>
      <c r="E3117" t="str">
        <f t="shared" si="97"/>
        <v>"u 140-3.5 40x40 profil u neperforat":7.59,</v>
      </c>
    </row>
    <row r="3118" spans="1:5">
      <c r="A3118" s="500" t="s">
        <v>11286</v>
      </c>
      <c r="B3118" s="500" t="s">
        <v>13980</v>
      </c>
      <c r="C3118" t="str">
        <f t="shared" si="96"/>
        <v>$U 140-3.5 45x45 PROFIL U NEPERFORAT$:7.96,</v>
      </c>
      <c r="D3118" t="s">
        <v>23605</v>
      </c>
      <c r="E3118" t="str">
        <f t="shared" si="97"/>
        <v>"u 140-3.5 45x45 profil u neperforat":7.96,</v>
      </c>
    </row>
    <row r="3119" spans="1:5">
      <c r="A3119" s="500" t="s">
        <v>13939</v>
      </c>
      <c r="B3119" s="500" t="s">
        <v>13982</v>
      </c>
      <c r="C3119" t="str">
        <f t="shared" si="96"/>
        <v>$U 140-3.5 40x40 PROFIL U PERFORAT$:7.59,</v>
      </c>
      <c r="D3119" t="s">
        <v>23606</v>
      </c>
      <c r="E3119" t="str">
        <f t="shared" si="97"/>
        <v>"u 140-3.5 40x40 profil u perforat":7.59,</v>
      </c>
    </row>
    <row r="3120" spans="1:5">
      <c r="A3120" s="500" t="s">
        <v>11286</v>
      </c>
      <c r="B3120" s="500" t="s">
        <v>13984</v>
      </c>
      <c r="C3120" t="str">
        <f t="shared" si="96"/>
        <v>$U 140-3.5 45x45 PROFIL U PERFORAT$:7.96,</v>
      </c>
      <c r="D3120" t="s">
        <v>23607</v>
      </c>
      <c r="E3120" t="str">
        <f t="shared" si="97"/>
        <v>"u 140-3.5 45x45 profil u perforat":7.96,</v>
      </c>
    </row>
    <row r="3121" spans="1:5">
      <c r="A3121" s="500" t="s">
        <v>11116</v>
      </c>
      <c r="B3121" s="500" t="s">
        <v>13986</v>
      </c>
      <c r="C3121" t="str">
        <f t="shared" si="96"/>
        <v>$U 150-1.5 40x40 PROFIL U NEPERFORAT$:3.52,</v>
      </c>
      <c r="D3121" t="s">
        <v>23608</v>
      </c>
      <c r="E3121" t="str">
        <f t="shared" si="97"/>
        <v>"u 150-1.5 40x40 profil u neperforat":3.52,</v>
      </c>
    </row>
    <row r="3122" spans="1:5">
      <c r="A3122" s="500" t="s">
        <v>13988</v>
      </c>
      <c r="B3122" s="500" t="s">
        <v>13989</v>
      </c>
      <c r="C3122" t="str">
        <f t="shared" si="96"/>
        <v>$U 150-1.5 45x45 PROFIL U NEPERFORAT$:3.67,</v>
      </c>
      <c r="D3122" t="s">
        <v>23609</v>
      </c>
      <c r="E3122" t="str">
        <f t="shared" si="97"/>
        <v>"u 150-1.5 45x45 profil u neperforat":3.67,</v>
      </c>
    </row>
    <row r="3123" spans="1:5">
      <c r="A3123" s="500" t="s">
        <v>11116</v>
      </c>
      <c r="B3123" s="500" t="s">
        <v>13991</v>
      </c>
      <c r="C3123" t="str">
        <f t="shared" si="96"/>
        <v>$U 150-1.5 40x40 PROFIL U PERFORAT$:3.52,</v>
      </c>
      <c r="D3123" t="s">
        <v>23610</v>
      </c>
      <c r="E3123" t="str">
        <f t="shared" si="97"/>
        <v>"u 150-1.5 40x40 profil u perforat":3.52,</v>
      </c>
    </row>
    <row r="3124" spans="1:5">
      <c r="A3124" s="500" t="s">
        <v>13988</v>
      </c>
      <c r="B3124" s="500" t="s">
        <v>13993</v>
      </c>
      <c r="C3124" t="str">
        <f t="shared" si="96"/>
        <v>$U 150-1.5 45x45 PROFIL U PERFORAT$:3.67,</v>
      </c>
      <c r="D3124" t="s">
        <v>23611</v>
      </c>
      <c r="E3124" t="str">
        <f t="shared" si="97"/>
        <v>"u 150-1.5 45x45 profil u perforat":3.67,</v>
      </c>
    </row>
    <row r="3125" spans="1:5">
      <c r="A3125" s="500" t="s">
        <v>11226</v>
      </c>
      <c r="B3125" s="500" t="s">
        <v>13995</v>
      </c>
      <c r="C3125" t="str">
        <f t="shared" si="96"/>
        <v>$U 150-2 40x40 PROFIL U NEPERFORAT$:4.65,</v>
      </c>
      <c r="D3125" t="s">
        <v>23612</v>
      </c>
      <c r="E3125" t="str">
        <f t="shared" si="97"/>
        <v>"u 150-2 40x40 profil u neperforat":4.65,</v>
      </c>
    </row>
    <row r="3126" spans="1:5">
      <c r="A3126" s="500" t="s">
        <v>6971</v>
      </c>
      <c r="B3126" s="500" t="s">
        <v>13997</v>
      </c>
      <c r="C3126" t="str">
        <f t="shared" si="96"/>
        <v>$U 150-2 45x45 PROFIL U NEPERFORAT$:4.86,</v>
      </c>
      <c r="D3126" t="s">
        <v>23613</v>
      </c>
      <c r="E3126" t="str">
        <f t="shared" si="97"/>
        <v>"u 150-2 45x45 profil u neperforat":4.86,</v>
      </c>
    </row>
    <row r="3127" spans="1:5">
      <c r="A3127" s="500" t="s">
        <v>11226</v>
      </c>
      <c r="B3127" s="500" t="s">
        <v>13999</v>
      </c>
      <c r="C3127" t="str">
        <f t="shared" si="96"/>
        <v>$U 150-2 40x40 PROFIL U PERFORAT$:4.65,</v>
      </c>
      <c r="D3127" t="s">
        <v>23614</v>
      </c>
      <c r="E3127" t="str">
        <f t="shared" si="97"/>
        <v>"u 150-2 40x40 profil u perforat":4.65,</v>
      </c>
    </row>
    <row r="3128" spans="1:5">
      <c r="A3128" s="500" t="s">
        <v>6971</v>
      </c>
      <c r="B3128" s="500" t="s">
        <v>14001</v>
      </c>
      <c r="C3128" t="str">
        <f t="shared" si="96"/>
        <v>$U 150-2 45x45 PROFIL U PERFORAT$:4.86,</v>
      </c>
      <c r="D3128" t="s">
        <v>23615</v>
      </c>
      <c r="E3128" t="str">
        <f t="shared" si="97"/>
        <v>"u 150-2 45x45 profil u perforat":4.86,</v>
      </c>
    </row>
    <row r="3129" spans="1:5">
      <c r="A3129" s="500" t="s">
        <v>11100</v>
      </c>
      <c r="B3129" s="500" t="s">
        <v>14003</v>
      </c>
      <c r="C3129" t="str">
        <f t="shared" si="96"/>
        <v>$U 150-2.5 40x40 PROFIL U NEPERFORAT$:5.77,</v>
      </c>
      <c r="D3129" t="s">
        <v>23616</v>
      </c>
      <c r="E3129" t="str">
        <f t="shared" si="97"/>
        <v>"u 150-2.5 40x40 profil u neperforat":5.77,</v>
      </c>
    </row>
    <row r="3130" spans="1:5">
      <c r="A3130" s="500" t="s">
        <v>14005</v>
      </c>
      <c r="B3130" s="500" t="s">
        <v>14006</v>
      </c>
      <c r="C3130" t="str">
        <f t="shared" si="96"/>
        <v>$U 150-2.5 45x45 PROFIL U NEPERFORAT$:6.03,</v>
      </c>
      <c r="D3130" t="s">
        <v>23617</v>
      </c>
      <c r="E3130" t="str">
        <f t="shared" si="97"/>
        <v>"u 150-2.5 45x45 profil u neperforat":6.03,</v>
      </c>
    </row>
    <row r="3131" spans="1:5">
      <c r="A3131" s="500" t="s">
        <v>11100</v>
      </c>
      <c r="B3131" s="500" t="s">
        <v>14008</v>
      </c>
      <c r="C3131" t="str">
        <f t="shared" si="96"/>
        <v>$U 150-2.5 40x40 PROFIL U PERFORAT$:5.77,</v>
      </c>
      <c r="D3131" t="s">
        <v>23618</v>
      </c>
      <c r="E3131" t="str">
        <f t="shared" si="97"/>
        <v>"u 150-2.5 40x40 profil u perforat":5.77,</v>
      </c>
    </row>
    <row r="3132" spans="1:5">
      <c r="A3132" s="500" t="s">
        <v>14005</v>
      </c>
      <c r="B3132" s="500" t="s">
        <v>14010</v>
      </c>
      <c r="C3132" t="str">
        <f t="shared" si="96"/>
        <v>$U 150-2.5 45x45 PROFIL U PERFORAT$:6.03,</v>
      </c>
      <c r="D3132" t="s">
        <v>23619</v>
      </c>
      <c r="E3132" t="str">
        <f t="shared" si="97"/>
        <v>"u 150-2.5 45x45 profil u perforat":6.03,</v>
      </c>
    </row>
    <row r="3133" spans="1:5">
      <c r="A3133" s="500" t="s">
        <v>3351</v>
      </c>
      <c r="B3133" s="500" t="s">
        <v>14012</v>
      </c>
      <c r="C3133" t="str">
        <f t="shared" si="96"/>
        <v>$U 150-3 40x40 PROFIL U NEPERFORAT$:6.88,</v>
      </c>
      <c r="D3133" t="s">
        <v>23620</v>
      </c>
      <c r="E3133" t="str">
        <f t="shared" si="97"/>
        <v>"u 150-3 40x40 profil u neperforat":6.88,</v>
      </c>
    </row>
    <row r="3134" spans="1:5">
      <c r="A3134" s="500" t="s">
        <v>11174</v>
      </c>
      <c r="B3134" s="500" t="s">
        <v>14014</v>
      </c>
      <c r="C3134" t="str">
        <f t="shared" si="96"/>
        <v>$U 150-3 45x45 PROFIL U NEPERFORAT$:7.19,</v>
      </c>
      <c r="D3134" t="s">
        <v>23621</v>
      </c>
      <c r="E3134" t="str">
        <f t="shared" si="97"/>
        <v>"u 150-3 45x45 profil u neperforat":7.19,</v>
      </c>
    </row>
    <row r="3135" spans="1:5">
      <c r="A3135" s="500" t="s">
        <v>3351</v>
      </c>
      <c r="B3135" s="500" t="s">
        <v>14016</v>
      </c>
      <c r="C3135" t="str">
        <f t="shared" si="96"/>
        <v>$U 150-3 40x40 PROFIL U PERFORAT$:6.88,</v>
      </c>
      <c r="D3135" t="s">
        <v>23622</v>
      </c>
      <c r="E3135" t="str">
        <f t="shared" si="97"/>
        <v>"u 150-3 40x40 profil u perforat":6.88,</v>
      </c>
    </row>
    <row r="3136" spans="1:5">
      <c r="A3136" s="500" t="s">
        <v>11174</v>
      </c>
      <c r="B3136" s="500" t="s">
        <v>14018</v>
      </c>
      <c r="C3136" t="str">
        <f t="shared" si="96"/>
        <v>$U 150-3 45x45 PROFIL U PERFORAT$:7.19,</v>
      </c>
      <c r="D3136" t="s">
        <v>23623</v>
      </c>
      <c r="E3136" t="str">
        <f t="shared" si="97"/>
        <v>"u 150-3 45x45 profil u perforat":7.19,</v>
      </c>
    </row>
    <row r="3137" spans="1:5">
      <c r="A3137" s="500" t="s">
        <v>11286</v>
      </c>
      <c r="B3137" s="500" t="s">
        <v>14020</v>
      </c>
      <c r="C3137" t="str">
        <f t="shared" si="96"/>
        <v>$U 150-3.5 40x40 PROFIL U NEPERFORAT$:7.96,</v>
      </c>
      <c r="D3137" t="s">
        <v>23624</v>
      </c>
      <c r="E3137" t="str">
        <f t="shared" si="97"/>
        <v>"u 150-3.5 40x40 profil u neperforat":7.96,</v>
      </c>
    </row>
    <row r="3138" spans="1:5">
      <c r="A3138" s="500" t="s">
        <v>14022</v>
      </c>
      <c r="B3138" s="500" t="s">
        <v>14023</v>
      </c>
      <c r="C3138" t="str">
        <f t="shared" ref="C3138:C3201" si="98">CONCATENATE("$",B3138,"$",":",A3138,",")</f>
        <v>$U 150-3.5 45x45 PROFIL U NEPERFORAT$:8.32,</v>
      </c>
      <c r="D3138" t="s">
        <v>23625</v>
      </c>
      <c r="E3138" t="str">
        <f t="shared" ref="E3138:E3201" si="99">LOWER(D3138)</f>
        <v>"u 150-3.5 45x45 profil u neperforat":8.32,</v>
      </c>
    </row>
    <row r="3139" spans="1:5">
      <c r="A3139" s="500" t="s">
        <v>11286</v>
      </c>
      <c r="B3139" s="500" t="s">
        <v>14025</v>
      </c>
      <c r="C3139" t="str">
        <f t="shared" si="98"/>
        <v>$U 150-3.5 40x40 PROFIL U PERFORAT$:7.96,</v>
      </c>
      <c r="D3139" t="s">
        <v>23626</v>
      </c>
      <c r="E3139" t="str">
        <f t="shared" si="99"/>
        <v>"u 150-3.5 40x40 profil u perforat":7.96,</v>
      </c>
    </row>
    <row r="3140" spans="1:5">
      <c r="A3140" s="500" t="s">
        <v>14022</v>
      </c>
      <c r="B3140" s="500" t="s">
        <v>14027</v>
      </c>
      <c r="C3140" t="str">
        <f t="shared" si="98"/>
        <v>$U 150-3.5 45x45 PROFIL U PERFORAT$:8.32,</v>
      </c>
      <c r="D3140" t="s">
        <v>23627</v>
      </c>
      <c r="E3140" t="str">
        <f t="shared" si="99"/>
        <v>"u 150-3.5 45x45 profil u perforat":8.32,</v>
      </c>
    </row>
    <row r="3141" spans="1:5">
      <c r="A3141" s="500" t="s">
        <v>13988</v>
      </c>
      <c r="B3141" s="500" t="s">
        <v>14029</v>
      </c>
      <c r="C3141" t="str">
        <f t="shared" si="98"/>
        <v>$U 160-1.5 40x40 PROFIL U NEPERFORAT$:3.67,</v>
      </c>
      <c r="D3141" t="s">
        <v>23628</v>
      </c>
      <c r="E3141" t="str">
        <f t="shared" si="99"/>
        <v>"u 160-1.5 40x40 profil u neperforat":3.67,</v>
      </c>
    </row>
    <row r="3142" spans="1:5">
      <c r="A3142" s="500" t="s">
        <v>11225</v>
      </c>
      <c r="B3142" s="500" t="s">
        <v>14031</v>
      </c>
      <c r="C3142" t="str">
        <f t="shared" si="98"/>
        <v>$U 160-1.5 45x45 PROFIL U NEPERFORAT$:3.82,</v>
      </c>
      <c r="D3142" t="s">
        <v>23629</v>
      </c>
      <c r="E3142" t="str">
        <f t="shared" si="99"/>
        <v>"u 160-1.5 45x45 profil u neperforat":3.82,</v>
      </c>
    </row>
    <row r="3143" spans="1:5">
      <c r="A3143" s="500" t="s">
        <v>13988</v>
      </c>
      <c r="B3143" s="500" t="s">
        <v>14033</v>
      </c>
      <c r="C3143" t="str">
        <f t="shared" si="98"/>
        <v>$U 160-1.5 40x40 PROFIL U PERFORAT$:3.67,</v>
      </c>
      <c r="D3143" t="s">
        <v>23630</v>
      </c>
      <c r="E3143" t="str">
        <f t="shared" si="99"/>
        <v>"u 160-1.5 40x40 profil u perforat":3.67,</v>
      </c>
    </row>
    <row r="3144" spans="1:5">
      <c r="A3144" s="500" t="s">
        <v>11225</v>
      </c>
      <c r="B3144" s="500" t="s">
        <v>14035</v>
      </c>
      <c r="C3144" t="str">
        <f t="shared" si="98"/>
        <v>$U 160-1.5 45x45 PROFIL U PERFORAT$:3.82,</v>
      </c>
      <c r="D3144" t="s">
        <v>23631</v>
      </c>
      <c r="E3144" t="str">
        <f t="shared" si="99"/>
        <v>"u 160-1.5 45x45 profil u perforat":3.82,</v>
      </c>
    </row>
    <row r="3145" spans="1:5">
      <c r="A3145" s="500" t="s">
        <v>6971</v>
      </c>
      <c r="B3145" s="500" t="s">
        <v>14037</v>
      </c>
      <c r="C3145" t="str">
        <f t="shared" si="98"/>
        <v>$U 160-2 40x40 PROFIL U NEPERFORAT$:4.86,</v>
      </c>
      <c r="D3145" t="s">
        <v>23632</v>
      </c>
      <c r="E3145" t="str">
        <f t="shared" si="99"/>
        <v>"u 160-2 40x40 profil u neperforat":4.86,</v>
      </c>
    </row>
    <row r="3146" spans="1:5">
      <c r="A3146" s="500" t="s">
        <v>11309</v>
      </c>
      <c r="B3146" s="500" t="s">
        <v>14039</v>
      </c>
      <c r="C3146" t="str">
        <f t="shared" si="98"/>
        <v>$U 160-2 45x45 PROFIL U NEPERFORAT$:5.07,</v>
      </c>
      <c r="D3146" t="s">
        <v>23633</v>
      </c>
      <c r="E3146" t="str">
        <f t="shared" si="99"/>
        <v>"u 160-2 45x45 profil u neperforat":5.07,</v>
      </c>
    </row>
    <row r="3147" spans="1:5">
      <c r="A3147" s="500" t="s">
        <v>6971</v>
      </c>
      <c r="B3147" s="500" t="s">
        <v>14041</v>
      </c>
      <c r="C3147" t="str">
        <f t="shared" si="98"/>
        <v>$U 160-2 40x40 PROFIL U PERFORAT$:4.86,</v>
      </c>
      <c r="D3147" t="s">
        <v>23634</v>
      </c>
      <c r="E3147" t="str">
        <f t="shared" si="99"/>
        <v>"u 160-2 40x40 profil u perforat":4.86,</v>
      </c>
    </row>
    <row r="3148" spans="1:5">
      <c r="A3148" s="500" t="s">
        <v>11309</v>
      </c>
      <c r="B3148" s="500" t="s">
        <v>14043</v>
      </c>
      <c r="C3148" t="str">
        <f t="shared" si="98"/>
        <v>$U 160-2 45x45 PROFIL U PERFORAT$:5.07,</v>
      </c>
      <c r="D3148" t="s">
        <v>23635</v>
      </c>
      <c r="E3148" t="str">
        <f t="shared" si="99"/>
        <v>"u 160-2 45x45 profil u perforat":5.07,</v>
      </c>
    </row>
    <row r="3149" spans="1:5">
      <c r="A3149" s="500" t="s">
        <v>14005</v>
      </c>
      <c r="B3149" s="500" t="s">
        <v>14045</v>
      </c>
      <c r="C3149" t="str">
        <f t="shared" si="98"/>
        <v>$U 160-2.5 40x40 PROFIL U NEPERFORAT$:6.03,</v>
      </c>
      <c r="D3149" t="s">
        <v>23636</v>
      </c>
      <c r="E3149" t="str">
        <f t="shared" si="99"/>
        <v>"u 160-2.5 40x40 profil u neperforat":6.03,</v>
      </c>
    </row>
    <row r="3150" spans="1:5">
      <c r="A3150" s="500" t="s">
        <v>11067</v>
      </c>
      <c r="B3150" s="500" t="s">
        <v>14047</v>
      </c>
      <c r="C3150" t="str">
        <f t="shared" si="98"/>
        <v>$U 160-2.5 45x45 PROFIL U NEPERFORAT$:6.29,</v>
      </c>
      <c r="D3150" t="s">
        <v>23637</v>
      </c>
      <c r="E3150" t="str">
        <f t="shared" si="99"/>
        <v>"u 160-2.5 45x45 profil u neperforat":6.29,</v>
      </c>
    </row>
    <row r="3151" spans="1:5">
      <c r="A3151" s="500" t="s">
        <v>14005</v>
      </c>
      <c r="B3151" s="500" t="s">
        <v>14049</v>
      </c>
      <c r="C3151" t="str">
        <f t="shared" si="98"/>
        <v>$U 160-2.5 40x40 PROFIL U PERFORAT$:6.03,</v>
      </c>
      <c r="D3151" t="s">
        <v>23638</v>
      </c>
      <c r="E3151" t="str">
        <f t="shared" si="99"/>
        <v>"u 160-2.5 40x40 profil u perforat":6.03,</v>
      </c>
    </row>
    <row r="3152" spans="1:5">
      <c r="A3152" s="500" t="s">
        <v>11067</v>
      </c>
      <c r="B3152" s="500" t="s">
        <v>14051</v>
      </c>
      <c r="C3152" t="str">
        <f t="shared" si="98"/>
        <v>$U 160-2.5 45x45 PROFIL U PERFORAT$:6.29,</v>
      </c>
      <c r="D3152" t="s">
        <v>23639</v>
      </c>
      <c r="E3152" t="str">
        <f t="shared" si="99"/>
        <v>"u 160-2.5 45x45 profil u perforat":6.29,</v>
      </c>
    </row>
    <row r="3153" spans="1:5">
      <c r="A3153" s="500" t="s">
        <v>11174</v>
      </c>
      <c r="B3153" s="500" t="s">
        <v>14053</v>
      </c>
      <c r="C3153" t="str">
        <f t="shared" si="98"/>
        <v>$U 160-3 40x40 PROFIL U NEPERFORAT$:7.19,</v>
      </c>
      <c r="D3153" t="s">
        <v>23640</v>
      </c>
      <c r="E3153" t="str">
        <f t="shared" si="99"/>
        <v>"u 160-3 40x40 profil u neperforat":7.19,</v>
      </c>
    </row>
    <row r="3154" spans="1:5">
      <c r="A3154" s="500" t="s">
        <v>14055</v>
      </c>
      <c r="B3154" s="500" t="s">
        <v>14056</v>
      </c>
      <c r="C3154" t="str">
        <f t="shared" si="98"/>
        <v>$U 160-3 45x45 PROFIL U NEPERFORAT$:7.49,</v>
      </c>
      <c r="D3154" t="s">
        <v>23641</v>
      </c>
      <c r="E3154" t="str">
        <f t="shared" si="99"/>
        <v>"u 160-3 45x45 profil u neperforat":7.49,</v>
      </c>
    </row>
    <row r="3155" spans="1:5">
      <c r="A3155" s="500" t="s">
        <v>11174</v>
      </c>
      <c r="B3155" s="500" t="s">
        <v>14058</v>
      </c>
      <c r="C3155" t="str">
        <f t="shared" si="98"/>
        <v>$U 160-3 40x40 PROFIL U PERFORAT$:7.19,</v>
      </c>
      <c r="D3155" t="s">
        <v>23642</v>
      </c>
      <c r="E3155" t="str">
        <f t="shared" si="99"/>
        <v>"u 160-3 40x40 profil u perforat":7.19,</v>
      </c>
    </row>
    <row r="3156" spans="1:5">
      <c r="A3156" s="500" t="s">
        <v>14055</v>
      </c>
      <c r="B3156" s="500" t="s">
        <v>14060</v>
      </c>
      <c r="C3156" t="str">
        <f t="shared" si="98"/>
        <v>$U 160-3 45x45 PROFIL U PERFORAT$:7.49,</v>
      </c>
      <c r="D3156" t="s">
        <v>23643</v>
      </c>
      <c r="E3156" t="str">
        <f t="shared" si="99"/>
        <v>"u 160-3 45x45 profil u perforat":7.49,</v>
      </c>
    </row>
    <row r="3157" spans="1:5">
      <c r="A3157" s="500" t="s">
        <v>14022</v>
      </c>
      <c r="B3157" s="500" t="s">
        <v>14062</v>
      </c>
      <c r="C3157" t="str">
        <f t="shared" si="98"/>
        <v>$U 160-3.5 40x40 PROFIL U NEPERFORAT$:8.32,</v>
      </c>
      <c r="D3157" t="s">
        <v>23644</v>
      </c>
      <c r="E3157" t="str">
        <f t="shared" si="99"/>
        <v>"u 160-3.5 40x40 profil u neperforat":8.32,</v>
      </c>
    </row>
    <row r="3158" spans="1:5">
      <c r="A3158" s="500" t="s">
        <v>11327</v>
      </c>
      <c r="B3158" s="500" t="s">
        <v>14064</v>
      </c>
      <c r="C3158" t="str">
        <f t="shared" si="98"/>
        <v>$U 160-3.5 45x45 PROFIL U NEPERFORAT$:8.68,</v>
      </c>
      <c r="D3158" t="s">
        <v>23645</v>
      </c>
      <c r="E3158" t="str">
        <f t="shared" si="99"/>
        <v>"u 160-3.5 45x45 profil u neperforat":8.68,</v>
      </c>
    </row>
    <row r="3159" spans="1:5">
      <c r="A3159" s="500" t="s">
        <v>14022</v>
      </c>
      <c r="B3159" s="500" t="s">
        <v>14066</v>
      </c>
      <c r="C3159" t="str">
        <f t="shared" si="98"/>
        <v>$U 160-3.5 40x40 PROFIL U PERFORAT$:8.32,</v>
      </c>
      <c r="D3159" t="s">
        <v>23646</v>
      </c>
      <c r="E3159" t="str">
        <f t="shared" si="99"/>
        <v>"u 160-3.5 40x40 profil u perforat":8.32,</v>
      </c>
    </row>
    <row r="3160" spans="1:5">
      <c r="A3160" s="500" t="s">
        <v>11327</v>
      </c>
      <c r="B3160" s="500" t="s">
        <v>14068</v>
      </c>
      <c r="C3160" t="str">
        <f t="shared" si="98"/>
        <v>$U 160-3.5 45x45 PROFIL U PERFORAT$:8.68,</v>
      </c>
      <c r="D3160" t="s">
        <v>23647</v>
      </c>
      <c r="E3160" t="str">
        <f t="shared" si="99"/>
        <v>"u 160-3.5 45x45 profil u perforat":8.68,</v>
      </c>
    </row>
    <row r="3161" spans="1:5">
      <c r="A3161" s="500" t="s">
        <v>11225</v>
      </c>
      <c r="B3161" s="500" t="s">
        <v>14070</v>
      </c>
      <c r="C3161" t="str">
        <f t="shared" si="98"/>
        <v>$U 170-1.5 40x40 PROFIL U NEPERFORAT$:3.82,</v>
      </c>
      <c r="D3161" t="s">
        <v>23648</v>
      </c>
      <c r="E3161" t="str">
        <f t="shared" si="99"/>
        <v>"u 170-1.5 40x40 profil u neperforat":3.82,</v>
      </c>
    </row>
    <row r="3162" spans="1:5">
      <c r="A3162" s="500" t="s">
        <v>3917</v>
      </c>
      <c r="B3162" s="500" t="s">
        <v>14072</v>
      </c>
      <c r="C3162" t="str">
        <f t="shared" si="98"/>
        <v>$U 170-1.5 45x45 PROFIL U NEPERFORAT$:3.98,</v>
      </c>
      <c r="D3162" t="s">
        <v>23649</v>
      </c>
      <c r="E3162" t="str">
        <f t="shared" si="99"/>
        <v>"u 170-1.5 45x45 profil u neperforat":3.98,</v>
      </c>
    </row>
    <row r="3163" spans="1:5">
      <c r="A3163" s="500" t="s">
        <v>11225</v>
      </c>
      <c r="B3163" s="500" t="s">
        <v>14074</v>
      </c>
      <c r="C3163" t="str">
        <f t="shared" si="98"/>
        <v>$U 170-1.5 40x40 PROFIL U PERFORAT$:3.82,</v>
      </c>
      <c r="D3163" t="s">
        <v>23650</v>
      </c>
      <c r="E3163" t="str">
        <f t="shared" si="99"/>
        <v>"u 170-1.5 40x40 profil u perforat":3.82,</v>
      </c>
    </row>
    <row r="3164" spans="1:5">
      <c r="A3164" s="500" t="s">
        <v>3917</v>
      </c>
      <c r="B3164" s="500" t="s">
        <v>14076</v>
      </c>
      <c r="C3164" t="str">
        <f t="shared" si="98"/>
        <v>$U 170-1.5 45x45 PROFIL U PERFORAT$:3.98,</v>
      </c>
      <c r="D3164" t="s">
        <v>23651</v>
      </c>
      <c r="E3164" t="str">
        <f t="shared" si="99"/>
        <v>"u 170-1.5 45x45 profil u perforat":3.98,</v>
      </c>
    </row>
    <row r="3165" spans="1:5">
      <c r="A3165" s="500" t="s">
        <v>11309</v>
      </c>
      <c r="B3165" s="500" t="s">
        <v>14078</v>
      </c>
      <c r="C3165" t="str">
        <f t="shared" si="98"/>
        <v>$U 170-2 40x40 PROFIL U NEPERFORAT$:5.07,</v>
      </c>
      <c r="D3165" t="s">
        <v>23652</v>
      </c>
      <c r="E3165" t="str">
        <f t="shared" si="99"/>
        <v>"u 170-2 40x40 profil u neperforat":5.07,</v>
      </c>
    </row>
    <row r="3166" spans="1:5">
      <c r="A3166" s="500" t="s">
        <v>14080</v>
      </c>
      <c r="B3166" s="500" t="s">
        <v>14081</v>
      </c>
      <c r="C3166" t="str">
        <f t="shared" si="98"/>
        <v>$U 170-2 45x45 PROFIL U NEPERFORAT$:5.28,</v>
      </c>
      <c r="D3166" t="s">
        <v>23653</v>
      </c>
      <c r="E3166" t="str">
        <f t="shared" si="99"/>
        <v>"u 170-2 45x45 profil u neperforat":5.28,</v>
      </c>
    </row>
    <row r="3167" spans="1:5">
      <c r="A3167" s="500" t="s">
        <v>11309</v>
      </c>
      <c r="B3167" s="500" t="s">
        <v>14083</v>
      </c>
      <c r="C3167" t="str">
        <f t="shared" si="98"/>
        <v>$U 170-2 40x40 PROFIL U PERFORAT$:5.07,</v>
      </c>
      <c r="D3167" t="s">
        <v>23654</v>
      </c>
      <c r="E3167" t="str">
        <f t="shared" si="99"/>
        <v>"u 170-2 40x40 profil u perforat":5.07,</v>
      </c>
    </row>
    <row r="3168" spans="1:5">
      <c r="A3168" s="500" t="s">
        <v>14080</v>
      </c>
      <c r="B3168" s="500" t="s">
        <v>14085</v>
      </c>
      <c r="C3168" t="str">
        <f t="shared" si="98"/>
        <v>$U 170-2 45x45 PROFIL U PERFORAT$:5.28,</v>
      </c>
      <c r="D3168" t="s">
        <v>23655</v>
      </c>
      <c r="E3168" t="str">
        <f t="shared" si="99"/>
        <v>"u 170-2 45x45 profil u perforat":5.28,</v>
      </c>
    </row>
    <row r="3169" spans="1:5">
      <c r="A3169" s="500" t="s">
        <v>11067</v>
      </c>
      <c r="B3169" s="500" t="s">
        <v>14087</v>
      </c>
      <c r="C3169" t="str">
        <f t="shared" si="98"/>
        <v>$U 170-2.5 40x40 PROFIL U NEPERFORAT$:6.29,</v>
      </c>
      <c r="D3169" t="s">
        <v>23656</v>
      </c>
      <c r="E3169" t="str">
        <f t="shared" si="99"/>
        <v>"u 170-2.5 40x40 profil u neperforat":6.29,</v>
      </c>
    </row>
    <row r="3170" spans="1:5">
      <c r="A3170" s="500" t="s">
        <v>11087</v>
      </c>
      <c r="B3170" s="500" t="s">
        <v>14089</v>
      </c>
      <c r="C3170" t="str">
        <f t="shared" si="98"/>
        <v>$U 170-2.5 45x45 PROFIL U NEPERFORAT$:6.55,</v>
      </c>
      <c r="D3170" t="s">
        <v>23657</v>
      </c>
      <c r="E3170" t="str">
        <f t="shared" si="99"/>
        <v>"u 170-2.5 45x45 profil u neperforat":6.55,</v>
      </c>
    </row>
    <row r="3171" spans="1:5">
      <c r="A3171" s="500" t="s">
        <v>11067</v>
      </c>
      <c r="B3171" s="500" t="s">
        <v>14091</v>
      </c>
      <c r="C3171" t="str">
        <f t="shared" si="98"/>
        <v>$U 170-2.5 40x40 PROFIL U PERFORAT$:6.29,</v>
      </c>
      <c r="D3171" t="s">
        <v>23658</v>
      </c>
      <c r="E3171" t="str">
        <f t="shared" si="99"/>
        <v>"u 170-2.5 40x40 profil u perforat":6.29,</v>
      </c>
    </row>
    <row r="3172" spans="1:5">
      <c r="A3172" s="500" t="s">
        <v>11087</v>
      </c>
      <c r="B3172" s="500" t="s">
        <v>14093</v>
      </c>
      <c r="C3172" t="str">
        <f t="shared" si="98"/>
        <v>$U 170-2.5 45x45 PROFIL U PERFORAT$:6.55,</v>
      </c>
      <c r="D3172" t="s">
        <v>23659</v>
      </c>
      <c r="E3172" t="str">
        <f t="shared" si="99"/>
        <v>"u 170-2.5 45x45 profil u perforat":6.55,</v>
      </c>
    </row>
    <row r="3173" spans="1:5">
      <c r="A3173" s="500" t="s">
        <v>14055</v>
      </c>
      <c r="B3173" s="500" t="s">
        <v>14095</v>
      </c>
      <c r="C3173" t="str">
        <f t="shared" si="98"/>
        <v>$U 170-3 40x40 PROFIL U NEPERFORAT$:7.49,</v>
      </c>
      <c r="D3173" t="s">
        <v>23660</v>
      </c>
      <c r="E3173" t="str">
        <f t="shared" si="99"/>
        <v>"u 170-3 40x40 profil u neperforat":7.49,</v>
      </c>
    </row>
    <row r="3174" spans="1:5">
      <c r="A3174" s="500" t="s">
        <v>14097</v>
      </c>
      <c r="B3174" s="500" t="s">
        <v>14098</v>
      </c>
      <c r="C3174" t="str">
        <f t="shared" si="98"/>
        <v>$U 170-3 45x45 PROFIL U NEPERFORAT$:7.80,</v>
      </c>
      <c r="D3174" t="s">
        <v>23661</v>
      </c>
      <c r="E3174" t="str">
        <f t="shared" si="99"/>
        <v>"u 170-3 45x45 profil u neperforat":7.80,</v>
      </c>
    </row>
    <row r="3175" spans="1:5">
      <c r="A3175" s="500" t="s">
        <v>14055</v>
      </c>
      <c r="B3175" s="500" t="s">
        <v>14100</v>
      </c>
      <c r="C3175" t="str">
        <f t="shared" si="98"/>
        <v>$U 170-3 40x40 PROFIL U PERFORAT$:7.49,</v>
      </c>
      <c r="D3175" t="s">
        <v>23662</v>
      </c>
      <c r="E3175" t="str">
        <f t="shared" si="99"/>
        <v>"u 170-3 40x40 profil u perforat":7.49,</v>
      </c>
    </row>
    <row r="3176" spans="1:5">
      <c r="A3176" s="500" t="s">
        <v>14097</v>
      </c>
      <c r="B3176" s="500" t="s">
        <v>14102</v>
      </c>
      <c r="C3176" t="str">
        <f t="shared" si="98"/>
        <v>$U 170-3 45x45 PROFIL U PERFORAT$:7.80,</v>
      </c>
      <c r="D3176" t="s">
        <v>23663</v>
      </c>
      <c r="E3176" t="str">
        <f t="shared" si="99"/>
        <v>"u 170-3 45x45 profil u perforat":7.80,</v>
      </c>
    </row>
    <row r="3177" spans="1:5">
      <c r="A3177" s="500" t="s">
        <v>11327</v>
      </c>
      <c r="B3177" s="500" t="s">
        <v>14104</v>
      </c>
      <c r="C3177" t="str">
        <f t="shared" si="98"/>
        <v>$U 170-3.5 40x40 PROFIL U NEPERFORAT$:8.68,</v>
      </c>
      <c r="D3177" t="s">
        <v>23664</v>
      </c>
      <c r="E3177" t="str">
        <f t="shared" si="99"/>
        <v>"u 170-3.5 40x40 profil u neperforat":8.68,</v>
      </c>
    </row>
    <row r="3178" spans="1:5">
      <c r="A3178" s="500" t="s">
        <v>11455</v>
      </c>
      <c r="B3178" s="500" t="s">
        <v>14106</v>
      </c>
      <c r="C3178" t="str">
        <f t="shared" si="98"/>
        <v>$U 170-3.5 45x45 PROFIL U NEPERFORAT$:9.05,</v>
      </c>
      <c r="D3178" t="s">
        <v>23665</v>
      </c>
      <c r="E3178" t="str">
        <f t="shared" si="99"/>
        <v>"u 170-3.5 45x45 profil u neperforat":9.05,</v>
      </c>
    </row>
    <row r="3179" spans="1:5">
      <c r="A3179" s="500" t="s">
        <v>11327</v>
      </c>
      <c r="B3179" s="500" t="s">
        <v>14108</v>
      </c>
      <c r="C3179" t="str">
        <f t="shared" si="98"/>
        <v>$U 170-3.5 40x40 PROFIL U PERFORAT$:8.68,</v>
      </c>
      <c r="D3179" t="s">
        <v>23666</v>
      </c>
      <c r="E3179" t="str">
        <f t="shared" si="99"/>
        <v>"u 170-3.5 40x40 profil u perforat":8.68,</v>
      </c>
    </row>
    <row r="3180" spans="1:5">
      <c r="A3180" s="500" t="s">
        <v>11455</v>
      </c>
      <c r="B3180" s="500" t="s">
        <v>14110</v>
      </c>
      <c r="C3180" t="str">
        <f t="shared" si="98"/>
        <v>$U 170-3.5 45x45 PROFIL U PERFORAT$:9.05,</v>
      </c>
      <c r="D3180" t="s">
        <v>23667</v>
      </c>
      <c r="E3180" t="str">
        <f t="shared" si="99"/>
        <v>"u 170-3.5 45x45 profil u perforat":9.05,</v>
      </c>
    </row>
    <row r="3181" spans="1:5">
      <c r="A3181" s="500" t="s">
        <v>3917</v>
      </c>
      <c r="B3181" s="500" t="s">
        <v>14112</v>
      </c>
      <c r="C3181" t="str">
        <f t="shared" si="98"/>
        <v>$U 180-1.5 40x40 PROFIL U NEPERFORAT$:3.98,</v>
      </c>
      <c r="D3181" t="s">
        <v>23668</v>
      </c>
      <c r="E3181" t="str">
        <f t="shared" si="99"/>
        <v>"u 180-1.5 40x40 profil u neperforat":3.98,</v>
      </c>
    </row>
    <row r="3182" spans="1:5">
      <c r="A3182" s="500" t="s">
        <v>7653</v>
      </c>
      <c r="B3182" s="500" t="s">
        <v>14114</v>
      </c>
      <c r="C3182" t="str">
        <f t="shared" si="98"/>
        <v>$U 180-1.5 45x45 PROFIL U NEPERFORAT$:4.13,</v>
      </c>
      <c r="D3182" t="s">
        <v>23669</v>
      </c>
      <c r="E3182" t="str">
        <f t="shared" si="99"/>
        <v>"u 180-1.5 45x45 profil u neperforat":4.13,</v>
      </c>
    </row>
    <row r="3183" spans="1:5">
      <c r="A3183" s="500" t="s">
        <v>3917</v>
      </c>
      <c r="B3183" s="500" t="s">
        <v>14116</v>
      </c>
      <c r="C3183" t="str">
        <f t="shared" si="98"/>
        <v>$U 180-1.5 40x40 PROFIL U PERFORAT$:3.98,</v>
      </c>
      <c r="D3183" t="s">
        <v>23670</v>
      </c>
      <c r="E3183" t="str">
        <f t="shared" si="99"/>
        <v>"u 180-1.5 40x40 profil u perforat":3.98,</v>
      </c>
    </row>
    <row r="3184" spans="1:5">
      <c r="A3184" s="500" t="s">
        <v>7653</v>
      </c>
      <c r="B3184" s="500" t="s">
        <v>14118</v>
      </c>
      <c r="C3184" t="str">
        <f t="shared" si="98"/>
        <v>$U 180-1.5 45x45 PROFIL U PERFORAT$:4.13,</v>
      </c>
      <c r="D3184" t="s">
        <v>23671</v>
      </c>
      <c r="E3184" t="str">
        <f t="shared" si="99"/>
        <v>"u 180-1.5 45x45 profil u perforat":4.13,</v>
      </c>
    </row>
    <row r="3185" spans="1:5">
      <c r="A3185" s="500" t="s">
        <v>14080</v>
      </c>
      <c r="B3185" s="500" t="s">
        <v>14120</v>
      </c>
      <c r="C3185" t="str">
        <f t="shared" si="98"/>
        <v>$U 180-2 40x40 PROFIL U NEPERFORAT$:5.28,</v>
      </c>
      <c r="D3185" t="s">
        <v>23672</v>
      </c>
      <c r="E3185" t="str">
        <f t="shared" si="99"/>
        <v>"u 180-2 40x40 profil u neperforat":5.28,</v>
      </c>
    </row>
    <row r="3186" spans="1:5">
      <c r="A3186" s="500" t="s">
        <v>11246</v>
      </c>
      <c r="B3186" s="500" t="s">
        <v>14122</v>
      </c>
      <c r="C3186" t="str">
        <f t="shared" si="98"/>
        <v>$U 180-2 45x45 PROFIL U NEPERFORAT$:5.49,</v>
      </c>
      <c r="D3186" t="s">
        <v>23673</v>
      </c>
      <c r="E3186" t="str">
        <f t="shared" si="99"/>
        <v>"u 180-2 45x45 profil u neperforat":5.49,</v>
      </c>
    </row>
    <row r="3187" spans="1:5">
      <c r="A3187" s="500" t="s">
        <v>14080</v>
      </c>
      <c r="B3187" s="500" t="s">
        <v>14124</v>
      </c>
      <c r="C3187" t="str">
        <f t="shared" si="98"/>
        <v>$U 180-2 40x40 PROFIL U PERFORAT$:5.28,</v>
      </c>
      <c r="D3187" t="s">
        <v>23674</v>
      </c>
      <c r="E3187" t="str">
        <f t="shared" si="99"/>
        <v>"u 180-2 40x40 profil u perforat":5.28,</v>
      </c>
    </row>
    <row r="3188" spans="1:5">
      <c r="A3188" s="500" t="s">
        <v>11246</v>
      </c>
      <c r="B3188" s="500" t="s">
        <v>14126</v>
      </c>
      <c r="C3188" t="str">
        <f t="shared" si="98"/>
        <v>$U 180-2 45x45 PROFIL U PERFORAT$:5.49,</v>
      </c>
      <c r="D3188" t="s">
        <v>23675</v>
      </c>
      <c r="E3188" t="str">
        <f t="shared" si="99"/>
        <v>"u 180-2 45x45 profil u perforat":5.49,</v>
      </c>
    </row>
    <row r="3189" spans="1:5">
      <c r="A3189" s="500" t="s">
        <v>11087</v>
      </c>
      <c r="B3189" s="500" t="s">
        <v>14128</v>
      </c>
      <c r="C3189" t="str">
        <f t="shared" si="98"/>
        <v>$U 180-2.5 40x40 PROFIL U NEPERFORAT$:6.55,</v>
      </c>
      <c r="D3189" t="s">
        <v>23676</v>
      </c>
      <c r="E3189" t="str">
        <f t="shared" si="99"/>
        <v>"u 180-2.5 40x40 profil u neperforat":6.55,</v>
      </c>
    </row>
    <row r="3190" spans="1:5">
      <c r="A3190" s="500" t="s">
        <v>14130</v>
      </c>
      <c r="B3190" s="500" t="s">
        <v>14131</v>
      </c>
      <c r="C3190" t="str">
        <f t="shared" si="98"/>
        <v>$U 180-2.5 45x45 PROFIL U NEPERFORAT$:6.81,</v>
      </c>
      <c r="D3190" t="s">
        <v>23677</v>
      </c>
      <c r="E3190" t="str">
        <f t="shared" si="99"/>
        <v>"u 180-2.5 45x45 profil u neperforat":6.81,</v>
      </c>
    </row>
    <row r="3191" spans="1:5">
      <c r="A3191" s="500" t="s">
        <v>11087</v>
      </c>
      <c r="B3191" s="500" t="s">
        <v>14133</v>
      </c>
      <c r="C3191" t="str">
        <f t="shared" si="98"/>
        <v>$U 180-2.5 40x40 PROFIL U PERFORAT$:6.55,</v>
      </c>
      <c r="D3191" t="s">
        <v>23678</v>
      </c>
      <c r="E3191" t="str">
        <f t="shared" si="99"/>
        <v>"u 180-2.5 40x40 profil u perforat":6.55,</v>
      </c>
    </row>
    <row r="3192" spans="1:5">
      <c r="A3192" s="500" t="s">
        <v>14130</v>
      </c>
      <c r="B3192" s="500" t="s">
        <v>14135</v>
      </c>
      <c r="C3192" t="str">
        <f t="shared" si="98"/>
        <v>$U 180-2.5 45x45 PROFIL U PERFORAT$:6.81,</v>
      </c>
      <c r="D3192" t="s">
        <v>23679</v>
      </c>
      <c r="E3192" t="str">
        <f t="shared" si="99"/>
        <v>"u 180-2.5 45x45 profil u perforat":6.81,</v>
      </c>
    </row>
    <row r="3193" spans="1:5">
      <c r="A3193" s="500" t="s">
        <v>14097</v>
      </c>
      <c r="B3193" s="500" t="s">
        <v>14137</v>
      </c>
      <c r="C3193" t="str">
        <f t="shared" si="98"/>
        <v>$U 180-3 40x40 PROFIL U NEPERFORAT$:7.80,</v>
      </c>
      <c r="D3193" t="s">
        <v>23680</v>
      </c>
      <c r="E3193" t="str">
        <f t="shared" si="99"/>
        <v>"u 180-3 40x40 profil u neperforat":7.80,</v>
      </c>
    </row>
    <row r="3194" spans="1:5">
      <c r="A3194" s="500" t="s">
        <v>12765</v>
      </c>
      <c r="B3194" s="500" t="s">
        <v>14139</v>
      </c>
      <c r="C3194" t="str">
        <f t="shared" si="98"/>
        <v>$U 180-3 45x45 PROFIL U NEPERFORAT$:8.11,</v>
      </c>
      <c r="D3194" t="s">
        <v>23681</v>
      </c>
      <c r="E3194" t="str">
        <f t="shared" si="99"/>
        <v>"u 180-3 45x45 profil u neperforat":8.11,</v>
      </c>
    </row>
    <row r="3195" spans="1:5">
      <c r="A3195" s="500" t="s">
        <v>14097</v>
      </c>
      <c r="B3195" s="500" t="s">
        <v>14141</v>
      </c>
      <c r="C3195" t="str">
        <f t="shared" si="98"/>
        <v>$U 180-3 40x40 PROFIL U PERFORAT$:7.80,</v>
      </c>
      <c r="D3195" t="s">
        <v>23682</v>
      </c>
      <c r="E3195" t="str">
        <f t="shared" si="99"/>
        <v>"u 180-3 40x40 profil u perforat":7.80,</v>
      </c>
    </row>
    <row r="3196" spans="1:5">
      <c r="A3196" s="500" t="s">
        <v>12765</v>
      </c>
      <c r="B3196" s="500" t="s">
        <v>14143</v>
      </c>
      <c r="C3196" t="str">
        <f t="shared" si="98"/>
        <v>$U 180-3 45x45 PROFIL U PERFORAT$:8.11,</v>
      </c>
      <c r="D3196" t="s">
        <v>23683</v>
      </c>
      <c r="E3196" t="str">
        <f t="shared" si="99"/>
        <v>"u 180-3 45x45 profil u perforat":8.11,</v>
      </c>
    </row>
    <row r="3197" spans="1:5">
      <c r="A3197" s="500" t="s">
        <v>11455</v>
      </c>
      <c r="B3197" s="500" t="s">
        <v>14145</v>
      </c>
      <c r="C3197" t="str">
        <f t="shared" si="98"/>
        <v>$U 180-3.5 40x40 PROFIL U NEPERFORAT$:9.05,</v>
      </c>
      <c r="D3197" t="s">
        <v>23684</v>
      </c>
      <c r="E3197" t="str">
        <f t="shared" si="99"/>
        <v>"u 180-3.5 40x40 profil u neperforat":9.05,</v>
      </c>
    </row>
    <row r="3198" spans="1:5">
      <c r="A3198" s="500" t="s">
        <v>11700</v>
      </c>
      <c r="B3198" s="500" t="s">
        <v>14147</v>
      </c>
      <c r="C3198" t="str">
        <f t="shared" si="98"/>
        <v>$U 180-3.5 45x45 PROFIL U NEPERFORAT$:9.40,</v>
      </c>
      <c r="D3198" t="s">
        <v>23685</v>
      </c>
      <c r="E3198" t="str">
        <f t="shared" si="99"/>
        <v>"u 180-3.5 45x45 profil u neperforat":9.40,</v>
      </c>
    </row>
    <row r="3199" spans="1:5">
      <c r="A3199" s="500" t="s">
        <v>11455</v>
      </c>
      <c r="B3199" s="500" t="s">
        <v>14149</v>
      </c>
      <c r="C3199" t="str">
        <f t="shared" si="98"/>
        <v>$U 180-3.5 40x40 PROFIL U PERFORAT$:9.05,</v>
      </c>
      <c r="D3199" t="s">
        <v>23686</v>
      </c>
      <c r="E3199" t="str">
        <f t="shared" si="99"/>
        <v>"u 180-3.5 40x40 profil u perforat":9.05,</v>
      </c>
    </row>
    <row r="3200" spans="1:5">
      <c r="A3200" s="500" t="s">
        <v>11700</v>
      </c>
      <c r="B3200" s="500" t="s">
        <v>14151</v>
      </c>
      <c r="C3200" t="str">
        <f t="shared" si="98"/>
        <v>$U 180-3.5 45x45 PROFIL U PERFORAT$:9.40,</v>
      </c>
      <c r="D3200" t="s">
        <v>23687</v>
      </c>
      <c r="E3200" t="str">
        <f t="shared" si="99"/>
        <v>"u 180-3.5 45x45 profil u perforat":9.40,</v>
      </c>
    </row>
    <row r="3201" spans="1:5">
      <c r="A3201" s="500" t="s">
        <v>7653</v>
      </c>
      <c r="B3201" s="500" t="s">
        <v>14153</v>
      </c>
      <c r="C3201" t="str">
        <f t="shared" si="98"/>
        <v>$U 190-1.5 40x40 PROFIL U NEPERFORAT$:4.13,</v>
      </c>
      <c r="D3201" t="s">
        <v>23688</v>
      </c>
      <c r="E3201" t="str">
        <f t="shared" si="99"/>
        <v>"u 190-1.5 40x40 profil u neperforat":4.13,</v>
      </c>
    </row>
    <row r="3202" spans="1:5">
      <c r="A3202" s="500" t="s">
        <v>14155</v>
      </c>
      <c r="B3202" s="500" t="s">
        <v>14156</v>
      </c>
      <c r="C3202" t="str">
        <f t="shared" ref="C3202:C3265" si="100">CONCATENATE("$",B3202,"$",":",A3202,",")</f>
        <v>$U 190-1.5 45x45 PROFIL U NEPERFORAT$:4.29,</v>
      </c>
      <c r="D3202" t="s">
        <v>23689</v>
      </c>
      <c r="E3202" t="str">
        <f t="shared" ref="E3202:E3265" si="101">LOWER(D3202)</f>
        <v>"u 190-1.5 45x45 profil u neperforat":4.29,</v>
      </c>
    </row>
    <row r="3203" spans="1:5">
      <c r="A3203" s="500" t="s">
        <v>7653</v>
      </c>
      <c r="B3203" s="500" t="s">
        <v>14158</v>
      </c>
      <c r="C3203" t="str">
        <f t="shared" si="100"/>
        <v>$U 190-1.5 40x40 PROFIL U PERFORAT$:4.13,</v>
      </c>
      <c r="D3203" t="s">
        <v>23690</v>
      </c>
      <c r="E3203" t="str">
        <f t="shared" si="101"/>
        <v>"u 190-1.5 40x40 profil u perforat":4.13,</v>
      </c>
    </row>
    <row r="3204" spans="1:5">
      <c r="A3204" s="500" t="s">
        <v>14155</v>
      </c>
      <c r="B3204" s="500" t="s">
        <v>14160</v>
      </c>
      <c r="C3204" t="str">
        <f t="shared" si="100"/>
        <v>$U 190-1.5 45x45 PROFIL U PERFORAT$:4.29,</v>
      </c>
      <c r="D3204" t="s">
        <v>23691</v>
      </c>
      <c r="E3204" t="str">
        <f t="shared" si="101"/>
        <v>"u 190-1.5 45x45 profil u perforat":4.29,</v>
      </c>
    </row>
    <row r="3205" spans="1:5">
      <c r="A3205" s="500" t="s">
        <v>11246</v>
      </c>
      <c r="B3205" s="500" t="s">
        <v>14162</v>
      </c>
      <c r="C3205" t="str">
        <f t="shared" si="100"/>
        <v>$U 190-2 40x40 PROFIL U NEPERFORAT$:5.49,</v>
      </c>
      <c r="D3205" t="s">
        <v>23692</v>
      </c>
      <c r="E3205" t="str">
        <f t="shared" si="101"/>
        <v>"u 190-2 40x40 profil u neperforat":5.49,</v>
      </c>
    </row>
    <row r="3206" spans="1:5">
      <c r="A3206" s="500" t="s">
        <v>14164</v>
      </c>
      <c r="B3206" s="500" t="s">
        <v>14165</v>
      </c>
      <c r="C3206" t="str">
        <f t="shared" si="100"/>
        <v>$U 190-2 45x45 PROFIL U NEPERFORAT$:5.69,</v>
      </c>
      <c r="D3206" t="s">
        <v>23693</v>
      </c>
      <c r="E3206" t="str">
        <f t="shared" si="101"/>
        <v>"u 190-2 45x45 profil u neperforat":5.69,</v>
      </c>
    </row>
    <row r="3207" spans="1:5">
      <c r="A3207" s="500" t="s">
        <v>11246</v>
      </c>
      <c r="B3207" s="500" t="s">
        <v>14167</v>
      </c>
      <c r="C3207" t="str">
        <f t="shared" si="100"/>
        <v>$U 190-2 40x40 PROFIL U PERFORAT$:5.49,</v>
      </c>
      <c r="D3207" t="s">
        <v>23694</v>
      </c>
      <c r="E3207" t="str">
        <f t="shared" si="101"/>
        <v>"u 190-2 40x40 profil u perforat":5.49,</v>
      </c>
    </row>
    <row r="3208" spans="1:5">
      <c r="A3208" s="500" t="s">
        <v>14164</v>
      </c>
      <c r="B3208" s="500" t="s">
        <v>14169</v>
      </c>
      <c r="C3208" t="str">
        <f t="shared" si="100"/>
        <v>$U 190-2 45x45 PROFIL U PERFORAT$:5.69,</v>
      </c>
      <c r="D3208" t="s">
        <v>23695</v>
      </c>
      <c r="E3208" t="str">
        <f t="shared" si="101"/>
        <v>"u 190-2 45x45 profil u perforat":5.69,</v>
      </c>
    </row>
    <row r="3209" spans="1:5">
      <c r="A3209" s="500" t="s">
        <v>14130</v>
      </c>
      <c r="B3209" s="500" t="s">
        <v>14171</v>
      </c>
      <c r="C3209" t="str">
        <f t="shared" si="100"/>
        <v>$U 190-2.5 40x40 PROFIL U NEPERFORAT$:6.81,</v>
      </c>
      <c r="D3209" t="s">
        <v>23696</v>
      </c>
      <c r="E3209" t="str">
        <f t="shared" si="101"/>
        <v>"u 190-2.5 40x40 profil u neperforat":6.81,</v>
      </c>
    </row>
    <row r="3210" spans="1:5">
      <c r="A3210" s="500" t="s">
        <v>11163</v>
      </c>
      <c r="B3210" s="500" t="s">
        <v>14173</v>
      </c>
      <c r="C3210" t="str">
        <f t="shared" si="100"/>
        <v>$U 190-2.5 45x45 PROFIL U NEPERFORAT$:7.07,</v>
      </c>
      <c r="D3210" t="s">
        <v>23697</v>
      </c>
      <c r="E3210" t="str">
        <f t="shared" si="101"/>
        <v>"u 190-2.5 45x45 profil u neperforat":7.07,</v>
      </c>
    </row>
    <row r="3211" spans="1:5">
      <c r="A3211" s="500" t="s">
        <v>14130</v>
      </c>
      <c r="B3211" s="500" t="s">
        <v>14175</v>
      </c>
      <c r="C3211" t="str">
        <f t="shared" si="100"/>
        <v>$U 190-2.5 40x40 PROFIL U PERFORAT$:6.81,</v>
      </c>
      <c r="D3211" t="s">
        <v>23698</v>
      </c>
      <c r="E3211" t="str">
        <f t="shared" si="101"/>
        <v>"u 190-2.5 40x40 profil u perforat":6.81,</v>
      </c>
    </row>
    <row r="3212" spans="1:5">
      <c r="A3212" s="500" t="s">
        <v>11163</v>
      </c>
      <c r="B3212" s="500" t="s">
        <v>14177</v>
      </c>
      <c r="C3212" t="str">
        <f t="shared" si="100"/>
        <v>$U 190-2.5 45x45 PROFIL U PERFORAT$:7.07,</v>
      </c>
      <c r="D3212" t="s">
        <v>23699</v>
      </c>
      <c r="E3212" t="str">
        <f t="shared" si="101"/>
        <v>"u 190-2.5 45x45 profil u perforat":7.07,</v>
      </c>
    </row>
    <row r="3213" spans="1:5">
      <c r="A3213" s="500" t="s">
        <v>12765</v>
      </c>
      <c r="B3213" s="500" t="s">
        <v>14179</v>
      </c>
      <c r="C3213" t="str">
        <f t="shared" si="100"/>
        <v>$U 190-3 40x40 PROFIL U NEPERFORAT$:8.11,</v>
      </c>
      <c r="D3213" t="s">
        <v>23700</v>
      </c>
      <c r="E3213" t="str">
        <f t="shared" si="101"/>
        <v>"u 190-3 40x40 profil u neperforat":8.11,</v>
      </c>
    </row>
    <row r="3214" spans="1:5">
      <c r="A3214" s="500" t="s">
        <v>11125</v>
      </c>
      <c r="B3214" s="500" t="s">
        <v>14181</v>
      </c>
      <c r="C3214" t="str">
        <f t="shared" si="100"/>
        <v>$U 190-3 45x45 PROFIL U NEPERFORAT$:8.42,</v>
      </c>
      <c r="D3214" t="s">
        <v>23701</v>
      </c>
      <c r="E3214" t="str">
        <f t="shared" si="101"/>
        <v>"u 190-3 45x45 profil u neperforat":8.42,</v>
      </c>
    </row>
    <row r="3215" spans="1:5">
      <c r="A3215" s="500" t="s">
        <v>12765</v>
      </c>
      <c r="B3215" s="500" t="s">
        <v>14183</v>
      </c>
      <c r="C3215" t="str">
        <f t="shared" si="100"/>
        <v>$U 190-3 40x40 PROFIL U PERFORAT$:8.11,</v>
      </c>
      <c r="D3215" t="s">
        <v>23702</v>
      </c>
      <c r="E3215" t="str">
        <f t="shared" si="101"/>
        <v>"u 190-3 40x40 profil u perforat":8.11,</v>
      </c>
    </row>
    <row r="3216" spans="1:5">
      <c r="A3216" s="500" t="s">
        <v>11125</v>
      </c>
      <c r="B3216" s="500" t="s">
        <v>14185</v>
      </c>
      <c r="C3216" t="str">
        <f t="shared" si="100"/>
        <v>$U 190-3 45x45 PROFIL U PERFORAT$:8.42,</v>
      </c>
      <c r="D3216" t="s">
        <v>23703</v>
      </c>
      <c r="E3216" t="str">
        <f t="shared" si="101"/>
        <v>"u 190-3 45x45 profil u perforat":8.42,</v>
      </c>
    </row>
    <row r="3217" spans="1:5">
      <c r="A3217" s="500" t="s">
        <v>11700</v>
      </c>
      <c r="B3217" s="500" t="s">
        <v>14187</v>
      </c>
      <c r="C3217" t="str">
        <f t="shared" si="100"/>
        <v>$U 190-3.5 40x40 PROFIL U NEPERFORAT$:9.40,</v>
      </c>
      <c r="D3217" t="s">
        <v>23704</v>
      </c>
      <c r="E3217" t="str">
        <f t="shared" si="101"/>
        <v>"u 190-3.5 40x40 profil u neperforat":9.40,</v>
      </c>
    </row>
    <row r="3218" spans="1:5">
      <c r="A3218" s="500" t="s">
        <v>11300</v>
      </c>
      <c r="B3218" s="500" t="s">
        <v>14189</v>
      </c>
      <c r="C3218" t="str">
        <f t="shared" si="100"/>
        <v>$U 190-3.5 45x45 PROFIL U NEPERFORAT$:9.76,</v>
      </c>
      <c r="D3218" t="s">
        <v>23705</v>
      </c>
      <c r="E3218" t="str">
        <f t="shared" si="101"/>
        <v>"u 190-3.5 45x45 profil u neperforat":9.76,</v>
      </c>
    </row>
    <row r="3219" spans="1:5">
      <c r="A3219" s="500" t="s">
        <v>11700</v>
      </c>
      <c r="B3219" s="500" t="s">
        <v>14191</v>
      </c>
      <c r="C3219" t="str">
        <f t="shared" si="100"/>
        <v>$U 190-3.5 40x40 PROFIL U PERFORAT$:9.40,</v>
      </c>
      <c r="D3219" t="s">
        <v>23706</v>
      </c>
      <c r="E3219" t="str">
        <f t="shared" si="101"/>
        <v>"u 190-3.5 40x40 profil u perforat":9.40,</v>
      </c>
    </row>
    <row r="3220" spans="1:5">
      <c r="A3220" s="500" t="s">
        <v>11300</v>
      </c>
      <c r="B3220" s="500" t="s">
        <v>14193</v>
      </c>
      <c r="C3220" t="str">
        <f t="shared" si="100"/>
        <v>$U 190-3.5 45x45 PROFIL U PERFORAT$:9.76,</v>
      </c>
      <c r="D3220" t="s">
        <v>23707</v>
      </c>
      <c r="E3220" t="str">
        <f t="shared" si="101"/>
        <v>"u 190-3.5 45x45 profil u perforat":9.76,</v>
      </c>
    </row>
    <row r="3221" spans="1:5">
      <c r="A3221" s="500" t="s">
        <v>14195</v>
      </c>
      <c r="B3221" s="500" t="s">
        <v>14196</v>
      </c>
      <c r="C3221" t="str">
        <f t="shared" si="100"/>
        <v>$U 200-1.5 100x100 PROFIL U NEPERFORAT$:6.16,</v>
      </c>
      <c r="D3221" t="s">
        <v>23708</v>
      </c>
      <c r="E3221" t="str">
        <f t="shared" si="101"/>
        <v>"u 200-1.5 100x100 profil u neperforat":6.16,</v>
      </c>
    </row>
    <row r="3222" spans="1:5">
      <c r="A3222" s="500" t="s">
        <v>14155</v>
      </c>
      <c r="B3222" s="500" t="s">
        <v>14198</v>
      </c>
      <c r="C3222" t="str">
        <f t="shared" si="100"/>
        <v>$U 200-1.5 40x40 PROFIL U NEPERFORAT$:4.29,</v>
      </c>
      <c r="D3222" t="s">
        <v>23709</v>
      </c>
      <c r="E3222" t="str">
        <f t="shared" si="101"/>
        <v>"u 200-1.5 40x40 profil u neperforat":4.29,</v>
      </c>
    </row>
    <row r="3223" spans="1:5">
      <c r="A3223" s="500" t="s">
        <v>3929</v>
      </c>
      <c r="B3223" s="500" t="s">
        <v>14200</v>
      </c>
      <c r="C3223" t="str">
        <f t="shared" si="100"/>
        <v>$U 200-1.5 45x45 PROFIL U NEPERFORAT$:4.45,</v>
      </c>
      <c r="D3223" t="s">
        <v>23710</v>
      </c>
      <c r="E3223" t="str">
        <f t="shared" si="101"/>
        <v>"u 200-1.5 45x45 profil u neperforat":4.45,</v>
      </c>
    </row>
    <row r="3224" spans="1:5">
      <c r="A3224" s="500" t="s">
        <v>11223</v>
      </c>
      <c r="B3224" s="500" t="s">
        <v>14202</v>
      </c>
      <c r="C3224" t="str">
        <f t="shared" si="100"/>
        <v>$U 200-1.5 50x50 PROFIL U NEPERFORAT$:4.60,</v>
      </c>
      <c r="D3224" t="s">
        <v>23711</v>
      </c>
      <c r="E3224" t="str">
        <f t="shared" si="101"/>
        <v>"u 200-1.5 50x50 profil u neperforat":4.60,</v>
      </c>
    </row>
    <row r="3225" spans="1:5">
      <c r="A3225" s="500" t="s">
        <v>11062</v>
      </c>
      <c r="B3225" s="500" t="s">
        <v>14204</v>
      </c>
      <c r="C3225" t="str">
        <f t="shared" si="100"/>
        <v>$U 200-1.5 55x55 PROFIL U NEPERFORAT$:4.76,</v>
      </c>
      <c r="D3225" t="s">
        <v>23712</v>
      </c>
      <c r="E3225" t="str">
        <f t="shared" si="101"/>
        <v>"u 200-1.5 55x55 profil u neperforat":4.76,</v>
      </c>
    </row>
    <row r="3226" spans="1:5">
      <c r="A3226" s="500" t="s">
        <v>3893</v>
      </c>
      <c r="B3226" s="500" t="s">
        <v>14206</v>
      </c>
      <c r="C3226" t="str">
        <f t="shared" si="100"/>
        <v>$U 200-1.5 60x60 PROFIL U NEPERFORAT$:4.91,</v>
      </c>
      <c r="D3226" t="s">
        <v>23713</v>
      </c>
      <c r="E3226" t="str">
        <f t="shared" si="101"/>
        <v>"u 200-1.5 60x60 profil u neperforat":4.91,</v>
      </c>
    </row>
    <row r="3227" spans="1:5">
      <c r="A3227" s="500" t="s">
        <v>11309</v>
      </c>
      <c r="B3227" s="500" t="s">
        <v>14208</v>
      </c>
      <c r="C3227" t="str">
        <f t="shared" si="100"/>
        <v>$U 200-1.5 65x65 PROFIL U NEPERFORAT$:5.07,</v>
      </c>
      <c r="D3227" t="s">
        <v>23714</v>
      </c>
      <c r="E3227" t="str">
        <f t="shared" si="101"/>
        <v>"u 200-1.5 65x65 profil u neperforat":5.07,</v>
      </c>
    </row>
    <row r="3228" spans="1:5">
      <c r="A3228" s="500" t="s">
        <v>11063</v>
      </c>
      <c r="B3228" s="500" t="s">
        <v>14210</v>
      </c>
      <c r="C3228" t="str">
        <f t="shared" si="100"/>
        <v>$U 200-1.5 70x70 PROFIL U NEPERFORAT$:5.23,</v>
      </c>
      <c r="D3228" t="s">
        <v>23715</v>
      </c>
      <c r="E3228" t="str">
        <f t="shared" si="101"/>
        <v>"u 200-1.5 70x70 profil u neperforat":5.23,</v>
      </c>
    </row>
    <row r="3229" spans="1:5">
      <c r="A3229" s="500" t="s">
        <v>11320</v>
      </c>
      <c r="B3229" s="500" t="s">
        <v>14212</v>
      </c>
      <c r="C3229" t="str">
        <f t="shared" si="100"/>
        <v>$U 200-1.5 75x75 PROFIL U NEPERFORAT$:5.38,</v>
      </c>
      <c r="D3229" t="s">
        <v>23716</v>
      </c>
      <c r="E3229" t="str">
        <f t="shared" si="101"/>
        <v>"u 200-1.5 75x75 profil u neperforat":5.38,</v>
      </c>
    </row>
    <row r="3230" spans="1:5">
      <c r="A3230" s="500" t="s">
        <v>13771</v>
      </c>
      <c r="B3230" s="500" t="s">
        <v>14214</v>
      </c>
      <c r="C3230" t="str">
        <f t="shared" si="100"/>
        <v>$U 200-1.5 80x80 PROFIL U NEPERFORAT$:5.54,</v>
      </c>
      <c r="D3230" t="s">
        <v>23717</v>
      </c>
      <c r="E3230" t="str">
        <f t="shared" si="101"/>
        <v>"u 200-1.5 80x80 profil u neperforat":5.54,</v>
      </c>
    </row>
    <row r="3231" spans="1:5">
      <c r="A3231" s="500" t="s">
        <v>14164</v>
      </c>
      <c r="B3231" s="500" t="s">
        <v>14216</v>
      </c>
      <c r="C3231" t="str">
        <f t="shared" si="100"/>
        <v>$U 200-1.5 85x85 PROFIL U NEPERFORAT$:5.69,</v>
      </c>
      <c r="D3231" t="s">
        <v>23718</v>
      </c>
      <c r="E3231" t="str">
        <f t="shared" si="101"/>
        <v>"u 200-1.5 85x85 profil u neperforat":5.69,</v>
      </c>
    </row>
    <row r="3232" spans="1:5">
      <c r="A3232" s="500" t="s">
        <v>14218</v>
      </c>
      <c r="B3232" s="500" t="s">
        <v>14219</v>
      </c>
      <c r="C3232" t="str">
        <f t="shared" si="100"/>
        <v>$U 200-1.5 90x90 PROFIL U NEPERFORAT$:5.85,</v>
      </c>
      <c r="D3232" t="s">
        <v>23719</v>
      </c>
      <c r="E3232" t="str">
        <f t="shared" si="101"/>
        <v>"u 200-1.5 90x90 profil u neperforat":5.85,</v>
      </c>
    </row>
    <row r="3233" spans="1:5">
      <c r="A3233" s="500" t="s">
        <v>11254</v>
      </c>
      <c r="B3233" s="500" t="s">
        <v>14221</v>
      </c>
      <c r="C3233" t="str">
        <f t="shared" si="100"/>
        <v>$U 200-1.5 95x95 PROFIL U NEPERFORAT$:6.01,</v>
      </c>
      <c r="D3233" t="s">
        <v>23720</v>
      </c>
      <c r="E3233" t="str">
        <f t="shared" si="101"/>
        <v>"u 200-1.5 95x95 profil u neperforat":6.01,</v>
      </c>
    </row>
    <row r="3234" spans="1:5">
      <c r="A3234" s="500" t="s">
        <v>14155</v>
      </c>
      <c r="B3234" s="500" t="s">
        <v>14223</v>
      </c>
      <c r="C3234" t="str">
        <f t="shared" si="100"/>
        <v>$U 200-1.5 40x40 PROFIL U PERFORAT$:4.29,</v>
      </c>
      <c r="D3234" t="s">
        <v>23721</v>
      </c>
      <c r="E3234" t="str">
        <f t="shared" si="101"/>
        <v>"u 200-1.5 40x40 profil u perforat":4.29,</v>
      </c>
    </row>
    <row r="3235" spans="1:5">
      <c r="A3235" s="500" t="s">
        <v>3929</v>
      </c>
      <c r="B3235" s="500" t="s">
        <v>14225</v>
      </c>
      <c r="C3235" t="str">
        <f t="shared" si="100"/>
        <v>$U 200-1.5 45x45 PROFIL U PERFORAT$:4.45,</v>
      </c>
      <c r="D3235" t="s">
        <v>23722</v>
      </c>
      <c r="E3235" t="str">
        <f t="shared" si="101"/>
        <v>"u 200-1.5 45x45 profil u perforat":4.45,</v>
      </c>
    </row>
    <row r="3236" spans="1:5">
      <c r="A3236" s="500" t="s">
        <v>11223</v>
      </c>
      <c r="B3236" s="500" t="s">
        <v>14227</v>
      </c>
      <c r="C3236" t="str">
        <f t="shared" si="100"/>
        <v>$U 200-1.5 50x50 PROFIL U PERFORAT$:4.60,</v>
      </c>
      <c r="D3236" t="s">
        <v>23723</v>
      </c>
      <c r="E3236" t="str">
        <f t="shared" si="101"/>
        <v>"u 200-1.5 50x50 profil u perforat":4.60,</v>
      </c>
    </row>
    <row r="3237" spans="1:5">
      <c r="A3237" s="500" t="s">
        <v>11062</v>
      </c>
      <c r="B3237" s="500" t="s">
        <v>14229</v>
      </c>
      <c r="C3237" t="str">
        <f t="shared" si="100"/>
        <v>$U 200-1.5 55x55 PROFIL U PERFORAT$:4.76,</v>
      </c>
      <c r="D3237" t="s">
        <v>23724</v>
      </c>
      <c r="E3237" t="str">
        <f t="shared" si="101"/>
        <v>"u 200-1.5 55x55 profil u perforat":4.76,</v>
      </c>
    </row>
    <row r="3238" spans="1:5">
      <c r="A3238" s="500" t="s">
        <v>3893</v>
      </c>
      <c r="B3238" s="500" t="s">
        <v>14231</v>
      </c>
      <c r="C3238" t="str">
        <f t="shared" si="100"/>
        <v>$U 200-1.5 60x60 PROFIL U PERFORAT$:4.91,</v>
      </c>
      <c r="D3238" t="s">
        <v>23725</v>
      </c>
      <c r="E3238" t="str">
        <f t="shared" si="101"/>
        <v>"u 200-1.5 60x60 profil u perforat":4.91,</v>
      </c>
    </row>
    <row r="3239" spans="1:5">
      <c r="A3239" s="500" t="s">
        <v>11309</v>
      </c>
      <c r="B3239" s="500" t="s">
        <v>14233</v>
      </c>
      <c r="C3239" t="str">
        <f t="shared" si="100"/>
        <v>$U 200-1.5 65x65 PROFIL U PERFORAT$:5.07,</v>
      </c>
      <c r="D3239" t="s">
        <v>23726</v>
      </c>
      <c r="E3239" t="str">
        <f t="shared" si="101"/>
        <v>"u 200-1.5 65x65 profil u perforat":5.07,</v>
      </c>
    </row>
    <row r="3240" spans="1:5">
      <c r="A3240" s="500" t="s">
        <v>11063</v>
      </c>
      <c r="B3240" s="500" t="s">
        <v>14235</v>
      </c>
      <c r="C3240" t="str">
        <f t="shared" si="100"/>
        <v>$U 200-1.5 70x70 PROFIL U PERFORAT$:5.23,</v>
      </c>
      <c r="D3240" t="s">
        <v>23727</v>
      </c>
      <c r="E3240" t="str">
        <f t="shared" si="101"/>
        <v>"u 200-1.5 70x70 profil u perforat":5.23,</v>
      </c>
    </row>
    <row r="3241" spans="1:5">
      <c r="A3241" s="500" t="s">
        <v>11320</v>
      </c>
      <c r="B3241" s="500" t="s">
        <v>14237</v>
      </c>
      <c r="C3241" t="str">
        <f t="shared" si="100"/>
        <v>$U 200-1.5 75x75 PROFIL U PERFORAT$:5.38,</v>
      </c>
      <c r="D3241" t="s">
        <v>23728</v>
      </c>
      <c r="E3241" t="str">
        <f t="shared" si="101"/>
        <v>"u 200-1.5 75x75 profil u perforat":5.38,</v>
      </c>
    </row>
    <row r="3242" spans="1:5">
      <c r="A3242" s="500" t="s">
        <v>13771</v>
      </c>
      <c r="B3242" s="500" t="s">
        <v>14239</v>
      </c>
      <c r="C3242" t="str">
        <f t="shared" si="100"/>
        <v>$U 200-1.5 80x80 PROFIL U PERFORAT$:5.54,</v>
      </c>
      <c r="D3242" t="s">
        <v>23729</v>
      </c>
      <c r="E3242" t="str">
        <f t="shared" si="101"/>
        <v>"u 200-1.5 80x80 profil u perforat":5.54,</v>
      </c>
    </row>
    <row r="3243" spans="1:5">
      <c r="A3243" s="500" t="s">
        <v>14164</v>
      </c>
      <c r="B3243" s="500" t="s">
        <v>14241</v>
      </c>
      <c r="C3243" t="str">
        <f t="shared" si="100"/>
        <v>$U 200-1.5 85x85 PROFIL U PERFORAT$:5.69,</v>
      </c>
      <c r="D3243" t="s">
        <v>23730</v>
      </c>
      <c r="E3243" t="str">
        <f t="shared" si="101"/>
        <v>"u 200-1.5 85x85 profil u perforat":5.69,</v>
      </c>
    </row>
    <row r="3244" spans="1:5">
      <c r="A3244" s="500" t="s">
        <v>14218</v>
      </c>
      <c r="B3244" s="500" t="s">
        <v>14243</v>
      </c>
      <c r="C3244" t="str">
        <f t="shared" si="100"/>
        <v>$U 200-1.5 90x90 PROFIL U PERFORAT$:5.85,</v>
      </c>
      <c r="D3244" t="s">
        <v>23731</v>
      </c>
      <c r="E3244" t="str">
        <f t="shared" si="101"/>
        <v>"u 200-1.5 90x90 profil u perforat":5.85,</v>
      </c>
    </row>
    <row r="3245" spans="1:5">
      <c r="A3245" s="500" t="s">
        <v>11254</v>
      </c>
      <c r="B3245" s="500" t="s">
        <v>14245</v>
      </c>
      <c r="C3245" t="str">
        <f t="shared" si="100"/>
        <v>$U 200-1.5 95x95 PROFIL U PERFORAT$:6.01,</v>
      </c>
      <c r="D3245" t="s">
        <v>23732</v>
      </c>
      <c r="E3245" t="str">
        <f t="shared" si="101"/>
        <v>"u 200-1.5 95x95 profil u perforat":6.01,</v>
      </c>
    </row>
    <row r="3246" spans="1:5">
      <c r="A3246" s="500" t="s">
        <v>14247</v>
      </c>
      <c r="B3246" s="500" t="s">
        <v>14248</v>
      </c>
      <c r="C3246" t="str">
        <f t="shared" si="100"/>
        <v>$U 200-2 100x100 PROFIL U NEPERFORAT$:8.18,</v>
      </c>
      <c r="D3246" t="s">
        <v>23733</v>
      </c>
      <c r="E3246" t="str">
        <f t="shared" si="101"/>
        <v>"u 200-2 100x100 profil u neperforat":8.18,</v>
      </c>
    </row>
    <row r="3247" spans="1:5">
      <c r="A3247" s="500" t="s">
        <v>14164</v>
      </c>
      <c r="B3247" s="500" t="s">
        <v>14250</v>
      </c>
      <c r="C3247" t="str">
        <f t="shared" si="100"/>
        <v>$U 200-2 40x40 PROFIL U NEPERFORAT$:5.69,</v>
      </c>
      <c r="D3247" t="s">
        <v>23734</v>
      </c>
      <c r="E3247" t="str">
        <f t="shared" si="101"/>
        <v>"u 200-2 40x40 profil u neperforat":5.69,</v>
      </c>
    </row>
    <row r="3248" spans="1:5">
      <c r="A3248" s="500" t="s">
        <v>3885</v>
      </c>
      <c r="B3248" s="500" t="s">
        <v>14252</v>
      </c>
      <c r="C3248" t="str">
        <f t="shared" si="100"/>
        <v>$U 200-2 45x45 PROFIL U NEPERFORAT$:5.90,</v>
      </c>
      <c r="D3248" t="s">
        <v>23735</v>
      </c>
      <c r="E3248" t="str">
        <f t="shared" si="101"/>
        <v>"u 200-2 45x45 profil u neperforat":5.90,</v>
      </c>
    </row>
    <row r="3249" spans="1:5">
      <c r="A3249" s="500" t="s">
        <v>2926</v>
      </c>
      <c r="B3249" s="500" t="s">
        <v>14254</v>
      </c>
      <c r="C3249" t="str">
        <f t="shared" si="100"/>
        <v>$U 200-2 50x50 PROFIL U NEPERFORAT$:6.10,</v>
      </c>
      <c r="D3249" t="s">
        <v>23736</v>
      </c>
      <c r="E3249" t="str">
        <f t="shared" si="101"/>
        <v>"u 200-2 50x50 profil u neperforat":6.10,</v>
      </c>
    </row>
    <row r="3250" spans="1:5">
      <c r="A3250" s="500" t="s">
        <v>11296</v>
      </c>
      <c r="B3250" s="500" t="s">
        <v>14256</v>
      </c>
      <c r="C3250" t="str">
        <f t="shared" si="100"/>
        <v>$U 200-2 55x55 PROFIL U NEPERFORAT$:6.31,</v>
      </c>
      <c r="D3250" t="s">
        <v>23737</v>
      </c>
      <c r="E3250" t="str">
        <f t="shared" si="101"/>
        <v>"u 200-2 55x55 profil u neperforat":6.31,</v>
      </c>
    </row>
    <row r="3251" spans="1:5">
      <c r="A3251" s="500" t="s">
        <v>7715</v>
      </c>
      <c r="B3251" s="500" t="s">
        <v>14258</v>
      </c>
      <c r="C3251" t="str">
        <f t="shared" si="100"/>
        <v>$U 200-2 60x60 PROFIL U NEPERFORAT$:6.51,</v>
      </c>
      <c r="D3251" t="s">
        <v>23738</v>
      </c>
      <c r="E3251" t="str">
        <f t="shared" si="101"/>
        <v>"u 200-2 60x60 profil u neperforat":6.51,</v>
      </c>
    </row>
    <row r="3252" spans="1:5">
      <c r="A3252" s="500" t="s">
        <v>14260</v>
      </c>
      <c r="B3252" s="500" t="s">
        <v>14261</v>
      </c>
      <c r="C3252" t="str">
        <f t="shared" si="100"/>
        <v>$U 200-2 65x65 PROFIL U NEPERFORAT$:6.72,</v>
      </c>
      <c r="D3252" t="s">
        <v>23739</v>
      </c>
      <c r="E3252" t="str">
        <f t="shared" si="101"/>
        <v>"u 200-2 65x65 profil u neperforat":6.72,</v>
      </c>
    </row>
    <row r="3253" spans="1:5">
      <c r="A3253" s="500" t="s">
        <v>11835</v>
      </c>
      <c r="B3253" s="500" t="s">
        <v>14263</v>
      </c>
      <c r="C3253" t="str">
        <f t="shared" si="100"/>
        <v>$U 200-2 70x70 PROFIL U NEPERFORAT$:6.93,</v>
      </c>
      <c r="D3253" t="s">
        <v>23740</v>
      </c>
      <c r="E3253" t="str">
        <f t="shared" si="101"/>
        <v>"u 200-2 70x70 profil u neperforat":6.93,</v>
      </c>
    </row>
    <row r="3254" spans="1:5">
      <c r="A3254" s="500" t="s">
        <v>11066</v>
      </c>
      <c r="B3254" s="500" t="s">
        <v>14265</v>
      </c>
      <c r="C3254" t="str">
        <f t="shared" si="100"/>
        <v>$U 200-2 75x75 PROFIL U NEPERFORAT$:7.14,</v>
      </c>
      <c r="D3254" t="s">
        <v>23741</v>
      </c>
      <c r="E3254" t="str">
        <f t="shared" si="101"/>
        <v>"u 200-2 75x75 profil u neperforat":7.14,</v>
      </c>
    </row>
    <row r="3255" spans="1:5">
      <c r="A3255" s="500" t="s">
        <v>12825</v>
      </c>
      <c r="B3255" s="500" t="s">
        <v>14267</v>
      </c>
      <c r="C3255" t="str">
        <f t="shared" si="100"/>
        <v>$U 200-2 80x80 PROFIL U NEPERFORAT$:7.35,</v>
      </c>
      <c r="D3255" t="s">
        <v>23742</v>
      </c>
      <c r="E3255" t="str">
        <f t="shared" si="101"/>
        <v>"u 200-2 80x80 profil u neperforat":7.35,</v>
      </c>
    </row>
    <row r="3256" spans="1:5">
      <c r="A3256" s="500" t="s">
        <v>14269</v>
      </c>
      <c r="B3256" s="500" t="s">
        <v>14270</v>
      </c>
      <c r="C3256" t="str">
        <f t="shared" si="100"/>
        <v>$U 200-2 85x85 PROFIL U NEPERFORAT$:7.55,</v>
      </c>
      <c r="D3256" t="s">
        <v>23743</v>
      </c>
      <c r="E3256" t="str">
        <f t="shared" si="101"/>
        <v>"u 200-2 85x85 profil u neperforat":7.55,</v>
      </c>
    </row>
    <row r="3257" spans="1:5">
      <c r="A3257" s="500" t="s">
        <v>11383</v>
      </c>
      <c r="B3257" s="500" t="s">
        <v>14272</v>
      </c>
      <c r="C3257" t="str">
        <f t="shared" si="100"/>
        <v>$U 200-2 90x90 PROFIL U NEPERFORAT$:7.76,</v>
      </c>
      <c r="D3257" t="s">
        <v>23744</v>
      </c>
      <c r="E3257" t="str">
        <f t="shared" si="101"/>
        <v>"u 200-2 90x90 profil u neperforat":7.76,</v>
      </c>
    </row>
    <row r="3258" spans="1:5">
      <c r="A3258" s="500" t="s">
        <v>11261</v>
      </c>
      <c r="B3258" s="500" t="s">
        <v>14274</v>
      </c>
      <c r="C3258" t="str">
        <f t="shared" si="100"/>
        <v>$U 200-2 95x95 PROFIL U NEPERFORAT$:7.97,</v>
      </c>
      <c r="D3258" t="s">
        <v>23745</v>
      </c>
      <c r="E3258" t="str">
        <f t="shared" si="101"/>
        <v>"u 200-2 95x95 profil u neperforat":7.97,</v>
      </c>
    </row>
    <row r="3259" spans="1:5">
      <c r="A3259" s="500" t="s">
        <v>14164</v>
      </c>
      <c r="B3259" s="500" t="s">
        <v>14276</v>
      </c>
      <c r="C3259" t="str">
        <f t="shared" si="100"/>
        <v>$U 200-2 40x40 PROFIL U PERFORAT$:5.69,</v>
      </c>
      <c r="D3259" t="s">
        <v>23746</v>
      </c>
      <c r="E3259" t="str">
        <f t="shared" si="101"/>
        <v>"u 200-2 40x40 profil u perforat":5.69,</v>
      </c>
    </row>
    <row r="3260" spans="1:5">
      <c r="A3260" s="500" t="s">
        <v>3885</v>
      </c>
      <c r="B3260" s="500" t="s">
        <v>14278</v>
      </c>
      <c r="C3260" t="str">
        <f t="shared" si="100"/>
        <v>$U 200-2 45x45 PROFIL U PERFORAT$:5.90,</v>
      </c>
      <c r="D3260" t="s">
        <v>23747</v>
      </c>
      <c r="E3260" t="str">
        <f t="shared" si="101"/>
        <v>"u 200-2 45x45 profil u perforat":5.90,</v>
      </c>
    </row>
    <row r="3261" spans="1:5">
      <c r="A3261" s="500" t="s">
        <v>2926</v>
      </c>
      <c r="B3261" s="500" t="s">
        <v>14280</v>
      </c>
      <c r="C3261" t="str">
        <f t="shared" si="100"/>
        <v>$U 200-2 50x50 PROFIL U PERFORAT$:6.10,</v>
      </c>
      <c r="D3261" t="s">
        <v>23748</v>
      </c>
      <c r="E3261" t="str">
        <f t="shared" si="101"/>
        <v>"u 200-2 50x50 profil u perforat":6.10,</v>
      </c>
    </row>
    <row r="3262" spans="1:5">
      <c r="A3262" s="500" t="s">
        <v>11296</v>
      </c>
      <c r="B3262" s="500" t="s">
        <v>14282</v>
      </c>
      <c r="C3262" t="str">
        <f t="shared" si="100"/>
        <v>$U 200-2 55x55 PROFIL U PERFORAT$:6.31,</v>
      </c>
      <c r="D3262" t="s">
        <v>23749</v>
      </c>
      <c r="E3262" t="str">
        <f t="shared" si="101"/>
        <v>"u 200-2 55x55 profil u perforat":6.31,</v>
      </c>
    </row>
    <row r="3263" spans="1:5">
      <c r="A3263" s="500" t="s">
        <v>7715</v>
      </c>
      <c r="B3263" s="500" t="s">
        <v>14284</v>
      </c>
      <c r="C3263" t="str">
        <f t="shared" si="100"/>
        <v>$U 200-2 60x60 PROFIL U PERFORAT$:6.51,</v>
      </c>
      <c r="D3263" t="s">
        <v>23750</v>
      </c>
      <c r="E3263" t="str">
        <f t="shared" si="101"/>
        <v>"u 200-2 60x60 profil u perforat":6.51,</v>
      </c>
    </row>
    <row r="3264" spans="1:5">
      <c r="A3264" s="500" t="s">
        <v>14260</v>
      </c>
      <c r="B3264" s="500" t="s">
        <v>14286</v>
      </c>
      <c r="C3264" t="str">
        <f t="shared" si="100"/>
        <v>$U 200-2 65x65 PROFIL U PERFORAT$:6.72,</v>
      </c>
      <c r="D3264" t="s">
        <v>23751</v>
      </c>
      <c r="E3264" t="str">
        <f t="shared" si="101"/>
        <v>"u 200-2 65x65 profil u perforat":6.72,</v>
      </c>
    </row>
    <row r="3265" spans="1:5">
      <c r="A3265" s="500" t="s">
        <v>11835</v>
      </c>
      <c r="B3265" s="500" t="s">
        <v>14288</v>
      </c>
      <c r="C3265" t="str">
        <f t="shared" si="100"/>
        <v>$U 200-2 70x70 PROFIL U PERFORAT$:6.93,</v>
      </c>
      <c r="D3265" t="s">
        <v>23752</v>
      </c>
      <c r="E3265" t="str">
        <f t="shared" si="101"/>
        <v>"u 200-2 70x70 profil u perforat":6.93,</v>
      </c>
    </row>
    <row r="3266" spans="1:5">
      <c r="A3266" s="500" t="s">
        <v>11066</v>
      </c>
      <c r="B3266" s="500" t="s">
        <v>14290</v>
      </c>
      <c r="C3266" t="str">
        <f t="shared" ref="C3266:C3329" si="102">CONCATENATE("$",B3266,"$",":",A3266,",")</f>
        <v>$U 200-2 75x75 PROFIL U PERFORAT$:7.14,</v>
      </c>
      <c r="D3266" t="s">
        <v>23753</v>
      </c>
      <c r="E3266" t="str">
        <f t="shared" ref="E3266:E3329" si="103">LOWER(D3266)</f>
        <v>"u 200-2 75x75 profil u perforat":7.14,</v>
      </c>
    </row>
    <row r="3267" spans="1:5">
      <c r="A3267" s="500" t="s">
        <v>12825</v>
      </c>
      <c r="B3267" s="500" t="s">
        <v>14292</v>
      </c>
      <c r="C3267" t="str">
        <f t="shared" si="102"/>
        <v>$U 200-2 80x80 PROFIL U PERFORAT$:7.35,</v>
      </c>
      <c r="D3267" t="s">
        <v>23754</v>
      </c>
      <c r="E3267" t="str">
        <f t="shared" si="103"/>
        <v>"u 200-2 80x80 profil u perforat":7.35,</v>
      </c>
    </row>
    <row r="3268" spans="1:5">
      <c r="A3268" s="500" t="s">
        <v>14269</v>
      </c>
      <c r="B3268" s="500" t="s">
        <v>14294</v>
      </c>
      <c r="C3268" t="str">
        <f t="shared" si="102"/>
        <v>$U 200-2 85x85 PROFIL U PERFORAT$:7.55,</v>
      </c>
      <c r="D3268" t="s">
        <v>23755</v>
      </c>
      <c r="E3268" t="str">
        <f t="shared" si="103"/>
        <v>"u 200-2 85x85 profil u perforat":7.55,</v>
      </c>
    </row>
    <row r="3269" spans="1:5">
      <c r="A3269" s="500" t="s">
        <v>11383</v>
      </c>
      <c r="B3269" s="500" t="s">
        <v>14296</v>
      </c>
      <c r="C3269" t="str">
        <f t="shared" si="102"/>
        <v>$U 200-2 90x90 PROFIL U PERFORAT$:7.76,</v>
      </c>
      <c r="D3269" t="s">
        <v>23756</v>
      </c>
      <c r="E3269" t="str">
        <f t="shared" si="103"/>
        <v>"u 200-2 90x90 profil u perforat":7.76,</v>
      </c>
    </row>
    <row r="3270" spans="1:5">
      <c r="A3270" s="500" t="s">
        <v>11261</v>
      </c>
      <c r="B3270" s="500" t="s">
        <v>14298</v>
      </c>
      <c r="C3270" t="str">
        <f t="shared" si="102"/>
        <v>$U 200-2 95x95 PROFIL U PERFORAT$:7.97,</v>
      </c>
      <c r="D3270" t="s">
        <v>23757</v>
      </c>
      <c r="E3270" t="str">
        <f t="shared" si="103"/>
        <v>"u 200-2 95x95 profil u perforat":7.97,</v>
      </c>
    </row>
    <row r="3271" spans="1:5">
      <c r="A3271" s="500" t="s">
        <v>11730</v>
      </c>
      <c r="B3271" s="500" t="s">
        <v>14300</v>
      </c>
      <c r="C3271" t="str">
        <f t="shared" si="102"/>
        <v>$U 200-2.5 100x100 PROFIL U NEPERFORAT$:10.17,</v>
      </c>
      <c r="D3271" t="s">
        <v>23758</v>
      </c>
      <c r="E3271" t="str">
        <f t="shared" si="103"/>
        <v>"u 200-2.5 100x100 profil u neperforat":10.17,</v>
      </c>
    </row>
    <row r="3272" spans="1:5">
      <c r="A3272" s="500" t="s">
        <v>11163</v>
      </c>
      <c r="B3272" s="500" t="s">
        <v>14302</v>
      </c>
      <c r="C3272" t="str">
        <f t="shared" si="102"/>
        <v>$U 200-2.5 40x40 PROFIL U NEPERFORAT$:7.07,</v>
      </c>
      <c r="D3272" t="s">
        <v>23759</v>
      </c>
      <c r="E3272" t="str">
        <f t="shared" si="103"/>
        <v>"u 200-2.5 40x40 profil u neperforat":7.07,</v>
      </c>
    </row>
    <row r="3273" spans="1:5">
      <c r="A3273" s="500" t="s">
        <v>6933</v>
      </c>
      <c r="B3273" s="500" t="s">
        <v>14304</v>
      </c>
      <c r="C3273" t="str">
        <f t="shared" si="102"/>
        <v>$U 200-2.5 45x45 PROFIL U NEPERFORAT$:7.32,</v>
      </c>
      <c r="D3273" t="s">
        <v>23760</v>
      </c>
      <c r="E3273" t="str">
        <f t="shared" si="103"/>
        <v>"u 200-2.5 45x45 profil u neperforat":7.32,</v>
      </c>
    </row>
    <row r="3274" spans="1:5">
      <c r="A3274" s="500" t="s">
        <v>14306</v>
      </c>
      <c r="B3274" s="500" t="s">
        <v>14307</v>
      </c>
      <c r="C3274" t="str">
        <f t="shared" si="102"/>
        <v>$U 200-2.5 50x50 PROFIL U NEPERFORAT$:7.58,</v>
      </c>
      <c r="D3274" t="s">
        <v>23761</v>
      </c>
      <c r="E3274" t="str">
        <f t="shared" si="103"/>
        <v>"u 200-2.5 50x50 profil u neperforat":7.58,</v>
      </c>
    </row>
    <row r="3275" spans="1:5">
      <c r="A3275" s="500" t="s">
        <v>11130</v>
      </c>
      <c r="B3275" s="500" t="s">
        <v>14309</v>
      </c>
      <c r="C3275" t="str">
        <f t="shared" si="102"/>
        <v>$U 200-2.5 55x55 PROFIL U NEPERFORAT$:7.84,</v>
      </c>
      <c r="D3275" t="s">
        <v>23762</v>
      </c>
      <c r="E3275" t="str">
        <f t="shared" si="103"/>
        <v>"u 200-2.5 55x55 profil u neperforat":7.84,</v>
      </c>
    </row>
    <row r="3276" spans="1:5">
      <c r="A3276" s="500" t="s">
        <v>12848</v>
      </c>
      <c r="B3276" s="500" t="s">
        <v>14311</v>
      </c>
      <c r="C3276" t="str">
        <f t="shared" si="102"/>
        <v>$U 200-2.5 60x60 PROFIL U NEPERFORAT$:8.10,</v>
      </c>
      <c r="D3276" t="s">
        <v>23763</v>
      </c>
      <c r="E3276" t="str">
        <f t="shared" si="103"/>
        <v>"u 200-2.5 60x60 profil u neperforat":8.10,</v>
      </c>
    </row>
    <row r="3277" spans="1:5">
      <c r="A3277" s="500" t="s">
        <v>3833</v>
      </c>
      <c r="B3277" s="500" t="s">
        <v>14313</v>
      </c>
      <c r="C3277" t="str">
        <f t="shared" si="102"/>
        <v>$U 200-2.5 65x65 PROFIL U NEPERFORAT$:8.36,</v>
      </c>
      <c r="D3277" t="s">
        <v>23764</v>
      </c>
      <c r="E3277" t="str">
        <f t="shared" si="103"/>
        <v>"u 200-2.5 65x65 profil u neperforat":8.36,</v>
      </c>
    </row>
    <row r="3278" spans="1:5">
      <c r="A3278" s="500" t="s">
        <v>11845</v>
      </c>
      <c r="B3278" s="500" t="s">
        <v>14315</v>
      </c>
      <c r="C3278" t="str">
        <f t="shared" si="102"/>
        <v>$U 200-2.5 70x70 PROFIL U NEPERFORAT$:8.62,</v>
      </c>
      <c r="D3278" t="s">
        <v>23765</v>
      </c>
      <c r="E3278" t="str">
        <f t="shared" si="103"/>
        <v>"u 200-2.5 70x70 profil u neperforat":8.62,</v>
      </c>
    </row>
    <row r="3279" spans="1:5">
      <c r="A3279" s="500" t="s">
        <v>14317</v>
      </c>
      <c r="B3279" s="500" t="s">
        <v>14318</v>
      </c>
      <c r="C3279" t="str">
        <f t="shared" si="102"/>
        <v>$U 200-2.5 75x75 PROFIL U NEPERFORAT$:8.88,</v>
      </c>
      <c r="D3279" t="s">
        <v>23766</v>
      </c>
      <c r="E3279" t="str">
        <f t="shared" si="103"/>
        <v>"u 200-2.5 75x75 profil u neperforat":8.88,</v>
      </c>
    </row>
    <row r="3280" spans="1:5">
      <c r="A3280" s="500" t="s">
        <v>11737</v>
      </c>
      <c r="B3280" s="500" t="s">
        <v>14320</v>
      </c>
      <c r="C3280" t="str">
        <f t="shared" si="102"/>
        <v>$U 200-2.5 80x80 PROFIL U NEPERFORAT$:9.14,</v>
      </c>
      <c r="D3280" t="s">
        <v>23767</v>
      </c>
      <c r="E3280" t="str">
        <f t="shared" si="103"/>
        <v>"u 200-2.5 80x80 profil u neperforat":9.14,</v>
      </c>
    </row>
    <row r="3281" spans="1:5">
      <c r="A3281" s="500" t="s">
        <v>11700</v>
      </c>
      <c r="B3281" s="500" t="s">
        <v>14322</v>
      </c>
      <c r="C3281" t="str">
        <f t="shared" si="102"/>
        <v>$U 200-2.5 85x85 PROFIL U NEPERFORAT$:9.40,</v>
      </c>
      <c r="D3281" t="s">
        <v>23768</v>
      </c>
      <c r="E3281" t="str">
        <f t="shared" si="103"/>
        <v>"u 200-2.5 85x85 profil u neperforat":9.40,</v>
      </c>
    </row>
    <row r="3282" spans="1:5">
      <c r="A3282" s="500" t="s">
        <v>11318</v>
      </c>
      <c r="B3282" s="500" t="s">
        <v>14324</v>
      </c>
      <c r="C3282" t="str">
        <f t="shared" si="102"/>
        <v>$U 200-2.5 90x90 PROFIL U NEPERFORAT$:9.66,</v>
      </c>
      <c r="D3282" t="s">
        <v>23769</v>
      </c>
      <c r="E3282" t="str">
        <f t="shared" si="103"/>
        <v>"u 200-2.5 90x90 profil u neperforat":9.66,</v>
      </c>
    </row>
    <row r="3283" spans="1:5">
      <c r="A3283" s="500" t="s">
        <v>14326</v>
      </c>
      <c r="B3283" s="500" t="s">
        <v>14327</v>
      </c>
      <c r="C3283" t="str">
        <f t="shared" si="102"/>
        <v>$U 200-2.5 95x95 PROFIL U NEPERFORAT$:9.91,</v>
      </c>
      <c r="D3283" t="s">
        <v>23770</v>
      </c>
      <c r="E3283" t="str">
        <f t="shared" si="103"/>
        <v>"u 200-2.5 95x95 profil u neperforat":9.91,</v>
      </c>
    </row>
    <row r="3284" spans="1:5">
      <c r="A3284" s="500" t="s">
        <v>11163</v>
      </c>
      <c r="B3284" s="500" t="s">
        <v>14329</v>
      </c>
      <c r="C3284" t="str">
        <f t="shared" si="102"/>
        <v>$U 200-2.5 40x40 PROFIL U PERFORAT$:7.07,</v>
      </c>
      <c r="D3284" t="s">
        <v>23771</v>
      </c>
      <c r="E3284" t="str">
        <f t="shared" si="103"/>
        <v>"u 200-2.5 40x40 profil u perforat":7.07,</v>
      </c>
    </row>
    <row r="3285" spans="1:5">
      <c r="A3285" s="500" t="s">
        <v>6933</v>
      </c>
      <c r="B3285" s="500" t="s">
        <v>14331</v>
      </c>
      <c r="C3285" t="str">
        <f t="shared" si="102"/>
        <v>$U 200-2.5 45x45 PROFIL U PERFORAT$:7.32,</v>
      </c>
      <c r="D3285" t="s">
        <v>23772</v>
      </c>
      <c r="E3285" t="str">
        <f t="shared" si="103"/>
        <v>"u 200-2.5 45x45 profil u perforat":7.32,</v>
      </c>
    </row>
    <row r="3286" spans="1:5">
      <c r="A3286" s="500" t="s">
        <v>14306</v>
      </c>
      <c r="B3286" s="500" t="s">
        <v>14333</v>
      </c>
      <c r="C3286" t="str">
        <f t="shared" si="102"/>
        <v>$U 200-2.5 50x50 PROFIL U PERFORAT$:7.58,</v>
      </c>
      <c r="D3286" t="s">
        <v>23773</v>
      </c>
      <c r="E3286" t="str">
        <f t="shared" si="103"/>
        <v>"u 200-2.5 50x50 profil u perforat":7.58,</v>
      </c>
    </row>
    <row r="3287" spans="1:5">
      <c r="A3287" s="500" t="s">
        <v>11130</v>
      </c>
      <c r="B3287" s="500" t="s">
        <v>14335</v>
      </c>
      <c r="C3287" t="str">
        <f t="shared" si="102"/>
        <v>$U 200-2.5 55x55 PROFIL U PERFORAT$:7.84,</v>
      </c>
      <c r="D3287" t="s">
        <v>23774</v>
      </c>
      <c r="E3287" t="str">
        <f t="shared" si="103"/>
        <v>"u 200-2.5 55x55 profil u perforat":7.84,</v>
      </c>
    </row>
    <row r="3288" spans="1:5">
      <c r="A3288" s="500" t="s">
        <v>12848</v>
      </c>
      <c r="B3288" s="500" t="s">
        <v>14337</v>
      </c>
      <c r="C3288" t="str">
        <f t="shared" si="102"/>
        <v>$U 200-2.5 60x60 PROFIL U PERFORAT$:8.10,</v>
      </c>
      <c r="D3288" t="s">
        <v>23775</v>
      </c>
      <c r="E3288" t="str">
        <f t="shared" si="103"/>
        <v>"u 200-2.5 60x60 profil u perforat":8.10,</v>
      </c>
    </row>
    <row r="3289" spans="1:5">
      <c r="A3289" s="500" t="s">
        <v>3833</v>
      </c>
      <c r="B3289" s="500" t="s">
        <v>14339</v>
      </c>
      <c r="C3289" t="str">
        <f t="shared" si="102"/>
        <v>$U 200-2.5 65x65 PROFIL U PERFORAT$:8.36,</v>
      </c>
      <c r="D3289" t="s">
        <v>23776</v>
      </c>
      <c r="E3289" t="str">
        <f t="shared" si="103"/>
        <v>"u 200-2.5 65x65 profil u perforat":8.36,</v>
      </c>
    </row>
    <row r="3290" spans="1:5">
      <c r="A3290" s="500" t="s">
        <v>11845</v>
      </c>
      <c r="B3290" s="500" t="s">
        <v>14341</v>
      </c>
      <c r="C3290" t="str">
        <f t="shared" si="102"/>
        <v>$U 200-2.5 70x70 PROFIL U PERFORAT$:8.62,</v>
      </c>
      <c r="D3290" t="s">
        <v>23777</v>
      </c>
      <c r="E3290" t="str">
        <f t="shared" si="103"/>
        <v>"u 200-2.5 70x70 profil u perforat":8.62,</v>
      </c>
    </row>
    <row r="3291" spans="1:5">
      <c r="A3291" s="500" t="s">
        <v>14317</v>
      </c>
      <c r="B3291" s="500" t="s">
        <v>14343</v>
      </c>
      <c r="C3291" t="str">
        <f t="shared" si="102"/>
        <v>$U 200-2.5 75x75 PROFIL U PERFORAT$:8.88,</v>
      </c>
      <c r="D3291" t="s">
        <v>23778</v>
      </c>
      <c r="E3291" t="str">
        <f t="shared" si="103"/>
        <v>"u 200-2.5 75x75 profil u perforat":8.88,</v>
      </c>
    </row>
    <row r="3292" spans="1:5">
      <c r="A3292" s="500" t="s">
        <v>11737</v>
      </c>
      <c r="B3292" s="500" t="s">
        <v>14345</v>
      </c>
      <c r="C3292" t="str">
        <f t="shared" si="102"/>
        <v>$U 200-2.5 80x80 PROFIL U PERFORAT$:9.14,</v>
      </c>
      <c r="D3292" t="s">
        <v>23779</v>
      </c>
      <c r="E3292" t="str">
        <f t="shared" si="103"/>
        <v>"u 200-2.5 80x80 profil u perforat":9.14,</v>
      </c>
    </row>
    <row r="3293" spans="1:5">
      <c r="A3293" s="500" t="s">
        <v>11700</v>
      </c>
      <c r="B3293" s="500" t="s">
        <v>14347</v>
      </c>
      <c r="C3293" t="str">
        <f t="shared" si="102"/>
        <v>$U 200-2.5 85x85 PROFIL U PERFORAT$:9.40,</v>
      </c>
      <c r="D3293" t="s">
        <v>23780</v>
      </c>
      <c r="E3293" t="str">
        <f t="shared" si="103"/>
        <v>"u 200-2.5 85x85 profil u perforat":9.40,</v>
      </c>
    </row>
    <row r="3294" spans="1:5">
      <c r="A3294" s="500" t="s">
        <v>11318</v>
      </c>
      <c r="B3294" s="500" t="s">
        <v>14349</v>
      </c>
      <c r="C3294" t="str">
        <f t="shared" si="102"/>
        <v>$U 200-2.5 90x90 PROFIL U PERFORAT$:9.66,</v>
      </c>
      <c r="D3294" t="s">
        <v>23781</v>
      </c>
      <c r="E3294" t="str">
        <f t="shared" si="103"/>
        <v>"u 200-2.5 90x90 profil u perforat":9.66,</v>
      </c>
    </row>
    <row r="3295" spans="1:5">
      <c r="A3295" s="500" t="s">
        <v>14326</v>
      </c>
      <c r="B3295" s="500" t="s">
        <v>14351</v>
      </c>
      <c r="C3295" t="str">
        <f t="shared" si="102"/>
        <v>$U 200-2.5 95x95 PROFIL U PERFORAT$:9.91,</v>
      </c>
      <c r="D3295" t="s">
        <v>23782</v>
      </c>
      <c r="E3295" t="str">
        <f t="shared" si="103"/>
        <v>"u 200-2.5 95x95 profil u perforat":9.91,</v>
      </c>
    </row>
    <row r="3296" spans="1:5">
      <c r="A3296" s="500" t="s">
        <v>14353</v>
      </c>
      <c r="B3296" s="500" t="s">
        <v>14354</v>
      </c>
      <c r="C3296" t="str">
        <f t="shared" si="102"/>
        <v>$U 200-3 100x100 PROFIL U NEPERFORAT$:12.16,</v>
      </c>
      <c r="D3296" t="s">
        <v>23783</v>
      </c>
      <c r="E3296" t="str">
        <f t="shared" si="103"/>
        <v>"u 200-3 100x100 profil u neperforat":12.16,</v>
      </c>
    </row>
    <row r="3297" spans="1:5">
      <c r="A3297" s="500" t="s">
        <v>11125</v>
      </c>
      <c r="B3297" s="500" t="s">
        <v>14356</v>
      </c>
      <c r="C3297" t="str">
        <f t="shared" si="102"/>
        <v>$U 200-3 40x40 PROFIL U NEPERFORAT$:8.42,</v>
      </c>
      <c r="D3297" t="s">
        <v>23784</v>
      </c>
      <c r="E3297" t="str">
        <f t="shared" si="103"/>
        <v>"u 200-3 40x40 profil u neperforat":8.42,</v>
      </c>
    </row>
    <row r="3298" spans="1:5">
      <c r="A3298" s="500" t="s">
        <v>11305</v>
      </c>
      <c r="B3298" s="500" t="s">
        <v>14358</v>
      </c>
      <c r="C3298" t="str">
        <f t="shared" si="102"/>
        <v>$U 200-3 45x45 PROFIL U NEPERFORAT$:8.74,</v>
      </c>
      <c r="D3298" t="s">
        <v>23785</v>
      </c>
      <c r="E3298" t="str">
        <f t="shared" si="103"/>
        <v>"u 200-3 45x45 profil u neperforat":8.74,</v>
      </c>
    </row>
    <row r="3299" spans="1:5">
      <c r="A3299" s="500" t="s">
        <v>11455</v>
      </c>
      <c r="B3299" s="500" t="s">
        <v>14360</v>
      </c>
      <c r="C3299" t="str">
        <f t="shared" si="102"/>
        <v>$U 200-3 50x50 PROFIL U NEPERFORAT$:9.05,</v>
      </c>
      <c r="D3299" t="s">
        <v>23786</v>
      </c>
      <c r="E3299" t="str">
        <f t="shared" si="103"/>
        <v>"u 200-3 50x50 profil u neperforat":9.05,</v>
      </c>
    </row>
    <row r="3300" spans="1:5">
      <c r="A3300" s="500" t="s">
        <v>14362</v>
      </c>
      <c r="B3300" s="500" t="s">
        <v>14363</v>
      </c>
      <c r="C3300" t="str">
        <f t="shared" si="102"/>
        <v>$U 200-3 55x55 PROFIL U NEPERFORAT$:9.36,</v>
      </c>
      <c r="D3300" t="s">
        <v>23787</v>
      </c>
      <c r="E3300" t="str">
        <f t="shared" si="103"/>
        <v>"u 200-3 55x55 profil u neperforat":9.36,</v>
      </c>
    </row>
    <row r="3301" spans="1:5">
      <c r="A3301" s="500" t="s">
        <v>11371</v>
      </c>
      <c r="B3301" s="500" t="s">
        <v>14365</v>
      </c>
      <c r="C3301" t="str">
        <f t="shared" si="102"/>
        <v>$U 200-3 60x60 PROFIL U NEPERFORAT$:9.67,</v>
      </c>
      <c r="D3301" t="s">
        <v>23788</v>
      </c>
      <c r="E3301" t="str">
        <f t="shared" si="103"/>
        <v>"u 200-3 60x60 profil u neperforat":9.67,</v>
      </c>
    </row>
    <row r="3302" spans="1:5">
      <c r="A3302" s="500" t="s">
        <v>14367</v>
      </c>
      <c r="B3302" s="500" t="s">
        <v>14368</v>
      </c>
      <c r="C3302" t="str">
        <f t="shared" si="102"/>
        <v>$U 200-3 65x65 PROFIL U NEPERFORAT$:9.98,</v>
      </c>
      <c r="D3302" t="s">
        <v>23789</v>
      </c>
      <c r="E3302" t="str">
        <f t="shared" si="103"/>
        <v>"u 200-3 65x65 profil u neperforat":9.98,</v>
      </c>
    </row>
    <row r="3303" spans="1:5">
      <c r="A3303" s="500" t="s">
        <v>11816</v>
      </c>
      <c r="B3303" s="500" t="s">
        <v>14370</v>
      </c>
      <c r="C3303" t="str">
        <f t="shared" si="102"/>
        <v>$U 200-3 70x70 PROFIL U NEPERFORAT$:10.28,</v>
      </c>
      <c r="D3303" t="s">
        <v>23790</v>
      </c>
      <c r="E3303" t="str">
        <f t="shared" si="103"/>
        <v>"u 200-3 70x70 profil u neperforat":10.28,</v>
      </c>
    </row>
    <row r="3304" spans="1:5">
      <c r="A3304" s="500" t="s">
        <v>3942</v>
      </c>
      <c r="B3304" s="500" t="s">
        <v>14372</v>
      </c>
      <c r="C3304" t="str">
        <f t="shared" si="102"/>
        <v>$U 200-3 75x75 PROFIL U NEPERFORAT$:10.60,</v>
      </c>
      <c r="D3304" t="s">
        <v>23791</v>
      </c>
      <c r="E3304" t="str">
        <f t="shared" si="103"/>
        <v>"u 200-3 75x75 profil u neperforat":10.60,</v>
      </c>
    </row>
    <row r="3305" spans="1:5">
      <c r="A3305" s="500" t="s">
        <v>14374</v>
      </c>
      <c r="B3305" s="500" t="s">
        <v>14375</v>
      </c>
      <c r="C3305" t="str">
        <f t="shared" si="102"/>
        <v>$U 200-3 80x80 PROFIL U NEPERFORAT$:10.91,</v>
      </c>
      <c r="D3305" t="s">
        <v>23792</v>
      </c>
      <c r="E3305" t="str">
        <f t="shared" si="103"/>
        <v>"u 200-3 80x80 profil u neperforat":10.91,</v>
      </c>
    </row>
    <row r="3306" spans="1:5">
      <c r="A3306" s="500" t="s">
        <v>7107</v>
      </c>
      <c r="B3306" s="500" t="s">
        <v>14377</v>
      </c>
      <c r="C3306" t="str">
        <f t="shared" si="102"/>
        <v>$U 200-3 85x85 PROFIL U NEPERFORAT$:11.22,</v>
      </c>
      <c r="D3306" t="s">
        <v>23793</v>
      </c>
      <c r="E3306" t="str">
        <f t="shared" si="103"/>
        <v>"u 200-3 85x85 profil u neperforat":11.22,</v>
      </c>
    </row>
    <row r="3307" spans="1:5">
      <c r="A3307" s="500" t="s">
        <v>7011</v>
      </c>
      <c r="B3307" s="500" t="s">
        <v>14379</v>
      </c>
      <c r="C3307" t="str">
        <f t="shared" si="102"/>
        <v>$U 200-3 90x90 PROFIL U NEPERFORAT$:11.53,</v>
      </c>
      <c r="D3307" t="s">
        <v>23794</v>
      </c>
      <c r="E3307" t="str">
        <f t="shared" si="103"/>
        <v>"u 200-3 90x90 profil u neperforat":11.53,</v>
      </c>
    </row>
    <row r="3308" spans="1:5">
      <c r="A3308" s="500" t="s">
        <v>14381</v>
      </c>
      <c r="B3308" s="500" t="s">
        <v>14382</v>
      </c>
      <c r="C3308" t="str">
        <f t="shared" si="102"/>
        <v>$U 200-3 95x95 PROFIL U NEPERFORAT$:11.84,</v>
      </c>
      <c r="D3308" t="s">
        <v>23795</v>
      </c>
      <c r="E3308" t="str">
        <f t="shared" si="103"/>
        <v>"u 200-3 95x95 profil u neperforat":11.84,</v>
      </c>
    </row>
    <row r="3309" spans="1:5">
      <c r="A3309" s="500" t="s">
        <v>11125</v>
      </c>
      <c r="B3309" s="500" t="s">
        <v>14384</v>
      </c>
      <c r="C3309" t="str">
        <f t="shared" si="102"/>
        <v>$U 200-3 40x40 PROFIL U PERFORAT$:8.42,</v>
      </c>
      <c r="D3309" t="s">
        <v>23796</v>
      </c>
      <c r="E3309" t="str">
        <f t="shared" si="103"/>
        <v>"u 200-3 40x40 profil u perforat":8.42,</v>
      </c>
    </row>
    <row r="3310" spans="1:5">
      <c r="A3310" s="500" t="s">
        <v>11305</v>
      </c>
      <c r="B3310" s="500" t="s">
        <v>14386</v>
      </c>
      <c r="C3310" t="str">
        <f t="shared" si="102"/>
        <v>$U 200-3 45x45 PROFIL U PERFORAT$:8.74,</v>
      </c>
      <c r="D3310" t="s">
        <v>23797</v>
      </c>
      <c r="E3310" t="str">
        <f t="shared" si="103"/>
        <v>"u 200-3 45x45 profil u perforat":8.74,</v>
      </c>
    </row>
    <row r="3311" spans="1:5">
      <c r="A3311" s="500" t="s">
        <v>11455</v>
      </c>
      <c r="B3311" s="500" t="s">
        <v>14388</v>
      </c>
      <c r="C3311" t="str">
        <f t="shared" si="102"/>
        <v>$U 200-3 50x50 PROFIL U PERFORAT$:9.05,</v>
      </c>
      <c r="D3311" t="s">
        <v>23798</v>
      </c>
      <c r="E3311" t="str">
        <f t="shared" si="103"/>
        <v>"u 200-3 50x50 profil u perforat":9.05,</v>
      </c>
    </row>
    <row r="3312" spans="1:5">
      <c r="A3312" s="500" t="s">
        <v>14362</v>
      </c>
      <c r="B3312" s="500" t="s">
        <v>14390</v>
      </c>
      <c r="C3312" t="str">
        <f t="shared" si="102"/>
        <v>$U 200-3 55x55 PROFIL U PERFORAT$:9.36,</v>
      </c>
      <c r="D3312" t="s">
        <v>23799</v>
      </c>
      <c r="E3312" t="str">
        <f t="shared" si="103"/>
        <v>"u 200-3 55x55 profil u perforat":9.36,</v>
      </c>
    </row>
    <row r="3313" spans="1:5">
      <c r="A3313" s="500" t="s">
        <v>11371</v>
      </c>
      <c r="B3313" s="500" t="s">
        <v>14392</v>
      </c>
      <c r="C3313" t="str">
        <f t="shared" si="102"/>
        <v>$U 200-3 60x60 PROFIL U PERFORAT$:9.67,</v>
      </c>
      <c r="D3313" t="s">
        <v>23800</v>
      </c>
      <c r="E3313" t="str">
        <f t="shared" si="103"/>
        <v>"u 200-3 60x60 profil u perforat":9.67,</v>
      </c>
    </row>
    <row r="3314" spans="1:5">
      <c r="A3314" s="500" t="s">
        <v>14367</v>
      </c>
      <c r="B3314" s="500" t="s">
        <v>14394</v>
      </c>
      <c r="C3314" t="str">
        <f t="shared" si="102"/>
        <v>$U 200-3 65x65 PROFIL U PERFORAT$:9.98,</v>
      </c>
      <c r="D3314" t="s">
        <v>23801</v>
      </c>
      <c r="E3314" t="str">
        <f t="shared" si="103"/>
        <v>"u 200-3 65x65 profil u perforat":9.98,</v>
      </c>
    </row>
    <row r="3315" spans="1:5">
      <c r="A3315" s="500" t="s">
        <v>11816</v>
      </c>
      <c r="B3315" s="500" t="s">
        <v>14396</v>
      </c>
      <c r="C3315" t="str">
        <f t="shared" si="102"/>
        <v>$U 200-3 70x70 PROFIL U PERFORAT$:10.28,</v>
      </c>
      <c r="D3315" t="s">
        <v>23802</v>
      </c>
      <c r="E3315" t="str">
        <f t="shared" si="103"/>
        <v>"u 200-3 70x70 profil u perforat":10.28,</v>
      </c>
    </row>
    <row r="3316" spans="1:5">
      <c r="A3316" s="500" t="s">
        <v>3942</v>
      </c>
      <c r="B3316" s="500" t="s">
        <v>14398</v>
      </c>
      <c r="C3316" t="str">
        <f t="shared" si="102"/>
        <v>$U 200-3 75x75 PROFIL U PERFORAT$:10.60,</v>
      </c>
      <c r="D3316" t="s">
        <v>23803</v>
      </c>
      <c r="E3316" t="str">
        <f t="shared" si="103"/>
        <v>"u 200-3 75x75 profil u perforat":10.60,</v>
      </c>
    </row>
    <row r="3317" spans="1:5">
      <c r="A3317" s="500" t="s">
        <v>14374</v>
      </c>
      <c r="B3317" s="500" t="s">
        <v>14400</v>
      </c>
      <c r="C3317" t="str">
        <f t="shared" si="102"/>
        <v>$U 200-3 80x80 PROFIL U PERFORAT$:10.91,</v>
      </c>
      <c r="D3317" t="s">
        <v>23804</v>
      </c>
      <c r="E3317" t="str">
        <f t="shared" si="103"/>
        <v>"u 200-3 80x80 profil u perforat":10.91,</v>
      </c>
    </row>
    <row r="3318" spans="1:5">
      <c r="A3318" s="500" t="s">
        <v>7107</v>
      </c>
      <c r="B3318" s="500" t="s">
        <v>14402</v>
      </c>
      <c r="C3318" t="str">
        <f t="shared" si="102"/>
        <v>$U 200-3 85x85 PROFIL U PERFORAT$:11.22,</v>
      </c>
      <c r="D3318" t="s">
        <v>23805</v>
      </c>
      <c r="E3318" t="str">
        <f t="shared" si="103"/>
        <v>"u 200-3 85x85 profil u perforat":11.22,</v>
      </c>
    </row>
    <row r="3319" spans="1:5">
      <c r="A3319" s="500" t="s">
        <v>7011</v>
      </c>
      <c r="B3319" s="500" t="s">
        <v>14404</v>
      </c>
      <c r="C3319" t="str">
        <f t="shared" si="102"/>
        <v>$U 200-3 90x90 PROFIL U PERFORAT$:11.53,</v>
      </c>
      <c r="D3319" t="s">
        <v>23806</v>
      </c>
      <c r="E3319" t="str">
        <f t="shared" si="103"/>
        <v>"u 200-3 90x90 profil u perforat":11.53,</v>
      </c>
    </row>
    <row r="3320" spans="1:5">
      <c r="A3320" s="500" t="s">
        <v>14381</v>
      </c>
      <c r="B3320" s="500" t="s">
        <v>14406</v>
      </c>
      <c r="C3320" t="str">
        <f t="shared" si="102"/>
        <v>$U 200-3 95x95 PROFIL U PERFORAT$:11.84,</v>
      </c>
      <c r="D3320" t="s">
        <v>23807</v>
      </c>
      <c r="E3320" t="str">
        <f t="shared" si="103"/>
        <v>"u 200-3 95x95 profil u perforat":11.84,</v>
      </c>
    </row>
    <row r="3321" spans="1:5">
      <c r="A3321" s="500" t="s">
        <v>14408</v>
      </c>
      <c r="B3321" s="500" t="s">
        <v>14409</v>
      </c>
      <c r="C3321" t="str">
        <f t="shared" si="102"/>
        <v>$U 200-3.5 100x100 PROFIL U NEPERFORAT$:14.12,</v>
      </c>
      <c r="D3321" t="s">
        <v>23808</v>
      </c>
      <c r="E3321" t="str">
        <f t="shared" si="103"/>
        <v>"u 200-3.5 100x100 profil u neperforat":14.12,</v>
      </c>
    </row>
    <row r="3322" spans="1:5">
      <c r="A3322" s="500" t="s">
        <v>11300</v>
      </c>
      <c r="B3322" s="500" t="s">
        <v>14411</v>
      </c>
      <c r="C3322" t="str">
        <f t="shared" si="102"/>
        <v>$U 200-3.5 40x40 PROFIL U NEPERFORAT$:9.76,</v>
      </c>
      <c r="D3322" t="s">
        <v>23809</v>
      </c>
      <c r="E3322" t="str">
        <f t="shared" si="103"/>
        <v>"u 200-3.5 40x40 profil u neperforat":9.76,</v>
      </c>
    </row>
    <row r="3323" spans="1:5">
      <c r="A3323" s="500" t="s">
        <v>3868</v>
      </c>
      <c r="B3323" s="500" t="s">
        <v>14413</v>
      </c>
      <c r="C3323" t="str">
        <f t="shared" si="102"/>
        <v>$U 200-3.5 45x45 PROFIL U NEPERFORAT$:10.13,</v>
      </c>
      <c r="D3323" t="s">
        <v>23810</v>
      </c>
      <c r="E3323" t="str">
        <f t="shared" si="103"/>
        <v>"u 200-3.5 45x45 profil u neperforat":10.13,</v>
      </c>
    </row>
    <row r="3324" spans="1:5">
      <c r="A3324" s="500" t="s">
        <v>14415</v>
      </c>
      <c r="B3324" s="500" t="s">
        <v>14416</v>
      </c>
      <c r="C3324" t="str">
        <f t="shared" si="102"/>
        <v>$U 200-3.5 50x50 PROFIL U NEPERFORAT$:10.49,</v>
      </c>
      <c r="D3324" t="s">
        <v>23811</v>
      </c>
      <c r="E3324" t="str">
        <f t="shared" si="103"/>
        <v>"u 200-3.5 50x50 profil u neperforat":10.49,</v>
      </c>
    </row>
    <row r="3325" spans="1:5">
      <c r="A3325" s="500" t="s">
        <v>11785</v>
      </c>
      <c r="B3325" s="500" t="s">
        <v>14418</v>
      </c>
      <c r="C3325" t="str">
        <f t="shared" si="102"/>
        <v>$U 200-3.5 55x55 PROFIL U NEPERFORAT$:10.86,</v>
      </c>
      <c r="D3325" t="s">
        <v>23812</v>
      </c>
      <c r="E3325" t="str">
        <f t="shared" si="103"/>
        <v>"u 200-3.5 55x55 profil u neperforat":10.86,</v>
      </c>
    </row>
    <row r="3326" spans="1:5">
      <c r="A3326" s="500" t="s">
        <v>7107</v>
      </c>
      <c r="B3326" s="500" t="s">
        <v>14420</v>
      </c>
      <c r="C3326" t="str">
        <f t="shared" si="102"/>
        <v>$U 200-3.5 60x60 PROFIL U NEPERFORAT$:11.22,</v>
      </c>
      <c r="D3326" t="s">
        <v>23813</v>
      </c>
      <c r="E3326" t="str">
        <f t="shared" si="103"/>
        <v>"u 200-3.5 60x60 profil u neperforat":11.22,</v>
      </c>
    </row>
    <row r="3327" spans="1:5">
      <c r="A3327" s="500" t="s">
        <v>14422</v>
      </c>
      <c r="B3327" s="500" t="s">
        <v>14423</v>
      </c>
      <c r="C3327" t="str">
        <f t="shared" si="102"/>
        <v>$U 200-3.5 65x65 PROFIL U NEPERFORAT$:11.58,</v>
      </c>
      <c r="D3327" t="s">
        <v>23814</v>
      </c>
      <c r="E3327" t="str">
        <f t="shared" si="103"/>
        <v>"u 200-3.5 65x65 profil u neperforat":11.58,</v>
      </c>
    </row>
    <row r="3328" spans="1:5">
      <c r="A3328" s="500" t="s">
        <v>14425</v>
      </c>
      <c r="B3328" s="500" t="s">
        <v>14426</v>
      </c>
      <c r="C3328" t="str">
        <f t="shared" si="102"/>
        <v>$U 200-3.5 70x70 PROFIL U NEPERFORAT$:11.93,</v>
      </c>
      <c r="D3328" t="s">
        <v>23815</v>
      </c>
      <c r="E3328" t="str">
        <f t="shared" si="103"/>
        <v>"u 200-3.5 70x70 profil u neperforat":11.93,</v>
      </c>
    </row>
    <row r="3329" spans="1:5">
      <c r="A3329" s="500" t="s">
        <v>11801</v>
      </c>
      <c r="B3329" s="500" t="s">
        <v>14428</v>
      </c>
      <c r="C3329" t="str">
        <f t="shared" si="102"/>
        <v>$U 200-3.5 75x75 PROFIL U NEPERFORAT$:12.30,</v>
      </c>
      <c r="D3329" t="s">
        <v>23816</v>
      </c>
      <c r="E3329" t="str">
        <f t="shared" si="103"/>
        <v>"u 200-3.5 75x75 profil u neperforat":12.30,</v>
      </c>
    </row>
    <row r="3330" spans="1:5">
      <c r="A3330" s="500" t="s">
        <v>7053</v>
      </c>
      <c r="B3330" s="500" t="s">
        <v>14430</v>
      </c>
      <c r="C3330" t="str">
        <f t="shared" ref="C3330:C3393" si="104">CONCATENATE("$",B3330,"$",":",A3330,",")</f>
        <v>$U 200-3.5 80x80 PROFIL U NEPERFORAT$:12.66,</v>
      </c>
      <c r="D3330" t="s">
        <v>23817</v>
      </c>
      <c r="E3330" t="str">
        <f t="shared" ref="E3330:E3393" si="105">LOWER(D3330)</f>
        <v>"u 200-3.5 80x80 profil u neperforat":12.66,</v>
      </c>
    </row>
    <row r="3331" spans="1:5">
      <c r="A3331" s="500" t="s">
        <v>14432</v>
      </c>
      <c r="B3331" s="500" t="s">
        <v>14433</v>
      </c>
      <c r="C3331" t="str">
        <f t="shared" si="104"/>
        <v>$U 200-3.5 85x85 PROFIL U NEPERFORAT$:13.03,</v>
      </c>
      <c r="D3331" t="s">
        <v>23818</v>
      </c>
      <c r="E3331" t="str">
        <f t="shared" si="105"/>
        <v>"u 200-3.5 85x85 profil u neperforat":13.03,</v>
      </c>
    </row>
    <row r="3332" spans="1:5">
      <c r="A3332" s="500" t="s">
        <v>14435</v>
      </c>
      <c r="B3332" s="500" t="s">
        <v>14436</v>
      </c>
      <c r="C3332" t="str">
        <f t="shared" si="104"/>
        <v>$U 200-3.5 90x90 PROFIL U NEPERFORAT$:13.39,</v>
      </c>
      <c r="D3332" t="s">
        <v>23819</v>
      </c>
      <c r="E3332" t="str">
        <f t="shared" si="105"/>
        <v>"u 200-3.5 90x90 profil u neperforat":13.39,</v>
      </c>
    </row>
    <row r="3333" spans="1:5">
      <c r="A3333" s="500" t="s">
        <v>3952</v>
      </c>
      <c r="B3333" s="500" t="s">
        <v>14438</v>
      </c>
      <c r="C3333" t="str">
        <f t="shared" si="104"/>
        <v>$U 200-3.5 95x95 PROFIL U NEPERFORAT$:13.75,</v>
      </c>
      <c r="D3333" t="s">
        <v>23820</v>
      </c>
      <c r="E3333" t="str">
        <f t="shared" si="105"/>
        <v>"u 200-3.5 95x95 profil u neperforat":13.75,</v>
      </c>
    </row>
    <row r="3334" spans="1:5">
      <c r="A3334" s="500" t="s">
        <v>11300</v>
      </c>
      <c r="B3334" s="500" t="s">
        <v>14440</v>
      </c>
      <c r="C3334" t="str">
        <f t="shared" si="104"/>
        <v>$U 200-3.5 40x40 PROFIL U PERFORAT$:9.76,</v>
      </c>
      <c r="D3334" t="s">
        <v>23821</v>
      </c>
      <c r="E3334" t="str">
        <f t="shared" si="105"/>
        <v>"u 200-3.5 40x40 profil u perforat":9.76,</v>
      </c>
    </row>
    <row r="3335" spans="1:5">
      <c r="A3335" s="500" t="s">
        <v>3868</v>
      </c>
      <c r="B3335" s="500" t="s">
        <v>14442</v>
      </c>
      <c r="C3335" t="str">
        <f t="shared" si="104"/>
        <v>$U 200-3.5 45x45 PROFIL U PERFORAT$:10.13,</v>
      </c>
      <c r="D3335" t="s">
        <v>23822</v>
      </c>
      <c r="E3335" t="str">
        <f t="shared" si="105"/>
        <v>"u 200-3.5 45x45 profil u perforat":10.13,</v>
      </c>
    </row>
    <row r="3336" spans="1:5">
      <c r="A3336" s="500" t="s">
        <v>14415</v>
      </c>
      <c r="B3336" s="500" t="s">
        <v>14444</v>
      </c>
      <c r="C3336" t="str">
        <f t="shared" si="104"/>
        <v>$U 200-3.5 50x50 PROFIL U PERFORAT$:10.49,</v>
      </c>
      <c r="D3336" t="s">
        <v>23823</v>
      </c>
      <c r="E3336" t="str">
        <f t="shared" si="105"/>
        <v>"u 200-3.5 50x50 profil u perforat":10.49,</v>
      </c>
    </row>
    <row r="3337" spans="1:5">
      <c r="A3337" s="500" t="s">
        <v>11785</v>
      </c>
      <c r="B3337" s="500" t="s">
        <v>14446</v>
      </c>
      <c r="C3337" t="str">
        <f t="shared" si="104"/>
        <v>$U 200-3.5 55x55 PROFIL U PERFORAT$:10.86,</v>
      </c>
      <c r="D3337" t="s">
        <v>23824</v>
      </c>
      <c r="E3337" t="str">
        <f t="shared" si="105"/>
        <v>"u 200-3.5 55x55 profil u perforat":10.86,</v>
      </c>
    </row>
    <row r="3338" spans="1:5">
      <c r="A3338" s="500" t="s">
        <v>7107</v>
      </c>
      <c r="B3338" s="500" t="s">
        <v>14448</v>
      </c>
      <c r="C3338" t="str">
        <f t="shared" si="104"/>
        <v>$U 200-3.5 60x60 PROFIL U PERFORAT$:11.22,</v>
      </c>
      <c r="D3338" t="s">
        <v>23825</v>
      </c>
      <c r="E3338" t="str">
        <f t="shared" si="105"/>
        <v>"u 200-3.5 60x60 profil u perforat":11.22,</v>
      </c>
    </row>
    <row r="3339" spans="1:5">
      <c r="A3339" s="500" t="s">
        <v>14422</v>
      </c>
      <c r="B3339" s="500" t="s">
        <v>14450</v>
      </c>
      <c r="C3339" t="str">
        <f t="shared" si="104"/>
        <v>$U 200-3.5 65x65 PROFIL U PERFORAT$:11.58,</v>
      </c>
      <c r="D3339" t="s">
        <v>23826</v>
      </c>
      <c r="E3339" t="str">
        <f t="shared" si="105"/>
        <v>"u 200-3.5 65x65 profil u perforat":11.58,</v>
      </c>
    </row>
    <row r="3340" spans="1:5">
      <c r="A3340" s="500" t="s">
        <v>14425</v>
      </c>
      <c r="B3340" s="500" t="s">
        <v>14452</v>
      </c>
      <c r="C3340" t="str">
        <f t="shared" si="104"/>
        <v>$U 200-3.5 70x70 PROFIL U PERFORAT$:11.93,</v>
      </c>
      <c r="D3340" t="s">
        <v>23827</v>
      </c>
      <c r="E3340" t="str">
        <f t="shared" si="105"/>
        <v>"u 200-3.5 70x70 profil u perforat":11.93,</v>
      </c>
    </row>
    <row r="3341" spans="1:5">
      <c r="A3341" s="500" t="s">
        <v>11801</v>
      </c>
      <c r="B3341" s="500" t="s">
        <v>14454</v>
      </c>
      <c r="C3341" t="str">
        <f t="shared" si="104"/>
        <v>$U 200-3.5 75x75 PROFIL U PERFORAT$:12.30,</v>
      </c>
      <c r="D3341" t="s">
        <v>23828</v>
      </c>
      <c r="E3341" t="str">
        <f t="shared" si="105"/>
        <v>"u 200-3.5 75x75 profil u perforat":12.30,</v>
      </c>
    </row>
    <row r="3342" spans="1:5">
      <c r="A3342" s="500" t="s">
        <v>7053</v>
      </c>
      <c r="B3342" s="500" t="s">
        <v>14456</v>
      </c>
      <c r="C3342" t="str">
        <f t="shared" si="104"/>
        <v>$U 200-3.5 80x80 PROFIL U PERFORAT$:12.66,</v>
      </c>
      <c r="D3342" t="s">
        <v>23829</v>
      </c>
      <c r="E3342" t="str">
        <f t="shared" si="105"/>
        <v>"u 200-3.5 80x80 profil u perforat":12.66,</v>
      </c>
    </row>
    <row r="3343" spans="1:5">
      <c r="A3343" s="500" t="s">
        <v>14432</v>
      </c>
      <c r="B3343" s="500" t="s">
        <v>14458</v>
      </c>
      <c r="C3343" t="str">
        <f t="shared" si="104"/>
        <v>$U 200-3.5 85x85 PROFIL U PERFORAT$:13.03,</v>
      </c>
      <c r="D3343" t="s">
        <v>23830</v>
      </c>
      <c r="E3343" t="str">
        <f t="shared" si="105"/>
        <v>"u 200-3.5 85x85 profil u perforat":13.03,</v>
      </c>
    </row>
    <row r="3344" spans="1:5">
      <c r="A3344" s="500" t="s">
        <v>14435</v>
      </c>
      <c r="B3344" s="500" t="s">
        <v>14460</v>
      </c>
      <c r="C3344" t="str">
        <f t="shared" si="104"/>
        <v>$U 200-3.5 90x90 PROFIL U PERFORAT$:13.39,</v>
      </c>
      <c r="D3344" t="s">
        <v>23831</v>
      </c>
      <c r="E3344" t="str">
        <f t="shared" si="105"/>
        <v>"u 200-3.5 90x90 profil u perforat":13.39,</v>
      </c>
    </row>
    <row r="3345" spans="1:5">
      <c r="A3345" s="500" t="s">
        <v>3952</v>
      </c>
      <c r="B3345" s="500" t="s">
        <v>14462</v>
      </c>
      <c r="C3345" t="str">
        <f t="shared" si="104"/>
        <v>$U 200-3.5 95x95 PROFIL U PERFORAT$:13.75,</v>
      </c>
      <c r="D3345" t="s">
        <v>23832</v>
      </c>
      <c r="E3345" t="str">
        <f t="shared" si="105"/>
        <v>"u 200-3.5 95x95 profil u perforat":13.75,</v>
      </c>
    </row>
    <row r="3346" spans="1:5">
      <c r="A3346" s="500" t="s">
        <v>11296</v>
      </c>
      <c r="B3346" s="500" t="s">
        <v>14464</v>
      </c>
      <c r="C3346" t="str">
        <f t="shared" si="104"/>
        <v>$U 210-1.5 100x100 PROFIL U NEPERFORAT$:6.31,</v>
      </c>
      <c r="D3346" t="s">
        <v>23833</v>
      </c>
      <c r="E3346" t="str">
        <f t="shared" si="105"/>
        <v>"u 210-1.5 100x100 profil u neperforat":6.31,</v>
      </c>
    </row>
    <row r="3347" spans="1:5">
      <c r="A3347" s="500" t="s">
        <v>3929</v>
      </c>
      <c r="B3347" s="500" t="s">
        <v>14466</v>
      </c>
      <c r="C3347" t="str">
        <f t="shared" si="104"/>
        <v>$U 210-1.5 40x40 PROFIL U NEPERFORAT$:4.45,</v>
      </c>
      <c r="D3347" t="s">
        <v>23834</v>
      </c>
      <c r="E3347" t="str">
        <f t="shared" si="105"/>
        <v>"u 210-1.5 40x40 profil u neperforat":4.45,</v>
      </c>
    </row>
    <row r="3348" spans="1:5">
      <c r="A3348" s="500" t="s">
        <v>11223</v>
      </c>
      <c r="B3348" s="500" t="s">
        <v>14468</v>
      </c>
      <c r="C3348" t="str">
        <f t="shared" si="104"/>
        <v>$U 210-1.5 45x45 PROFIL U NEPERFORAT$:4.60,</v>
      </c>
      <c r="D3348" t="s">
        <v>23835</v>
      </c>
      <c r="E3348" t="str">
        <f t="shared" si="105"/>
        <v>"u 210-1.5 45x45 profil u neperforat":4.60,</v>
      </c>
    </row>
    <row r="3349" spans="1:5">
      <c r="A3349" s="500" t="s">
        <v>11062</v>
      </c>
      <c r="B3349" s="500" t="s">
        <v>14470</v>
      </c>
      <c r="C3349" t="str">
        <f t="shared" si="104"/>
        <v>$U 210-1.5 50x50 PROFIL U NEPERFORAT$:4.76,</v>
      </c>
      <c r="D3349" t="s">
        <v>23836</v>
      </c>
      <c r="E3349" t="str">
        <f t="shared" si="105"/>
        <v>"u 210-1.5 50x50 profil u neperforat":4.76,</v>
      </c>
    </row>
    <row r="3350" spans="1:5">
      <c r="A3350" s="500" t="s">
        <v>3893</v>
      </c>
      <c r="B3350" s="500" t="s">
        <v>14472</v>
      </c>
      <c r="C3350" t="str">
        <f t="shared" si="104"/>
        <v>$U 210-1.5 55x55 PROFIL U NEPERFORAT$:4.91,</v>
      </c>
      <c r="D3350" t="s">
        <v>23837</v>
      </c>
      <c r="E3350" t="str">
        <f t="shared" si="105"/>
        <v>"u 210-1.5 55x55 profil u neperforat":4.91,</v>
      </c>
    </row>
    <row r="3351" spans="1:5">
      <c r="A3351" s="500" t="s">
        <v>11309</v>
      </c>
      <c r="B3351" s="500" t="s">
        <v>14474</v>
      </c>
      <c r="C3351" t="str">
        <f t="shared" si="104"/>
        <v>$U 210-1.5 60x60 PROFIL U NEPERFORAT$:5.07,</v>
      </c>
      <c r="D3351" t="s">
        <v>23838</v>
      </c>
      <c r="E3351" t="str">
        <f t="shared" si="105"/>
        <v>"u 210-1.5 60x60 profil u neperforat":5.07,</v>
      </c>
    </row>
    <row r="3352" spans="1:5">
      <c r="A3352" s="500" t="s">
        <v>11063</v>
      </c>
      <c r="B3352" s="500" t="s">
        <v>14476</v>
      </c>
      <c r="C3352" t="str">
        <f t="shared" si="104"/>
        <v>$U 210-1.5 65x65 PROFIL U NEPERFORAT$:5.23,</v>
      </c>
      <c r="D3352" t="s">
        <v>23839</v>
      </c>
      <c r="E3352" t="str">
        <f t="shared" si="105"/>
        <v>"u 210-1.5 65x65 profil u neperforat":5.23,</v>
      </c>
    </row>
    <row r="3353" spans="1:5">
      <c r="A3353" s="500" t="s">
        <v>11320</v>
      </c>
      <c r="B3353" s="500" t="s">
        <v>14478</v>
      </c>
      <c r="C3353" t="str">
        <f t="shared" si="104"/>
        <v>$U 210-1.5 70x70 PROFIL U NEPERFORAT$:5.38,</v>
      </c>
      <c r="D3353" t="s">
        <v>23840</v>
      </c>
      <c r="E3353" t="str">
        <f t="shared" si="105"/>
        <v>"u 210-1.5 70x70 profil u neperforat":5.38,</v>
      </c>
    </row>
    <row r="3354" spans="1:5">
      <c r="A3354" s="500" t="s">
        <v>13771</v>
      </c>
      <c r="B3354" s="500" t="s">
        <v>14480</v>
      </c>
      <c r="C3354" t="str">
        <f t="shared" si="104"/>
        <v>$U 210-1.5 75x75 PROFIL U NEPERFORAT$:5.54,</v>
      </c>
      <c r="D3354" t="s">
        <v>23841</v>
      </c>
      <c r="E3354" t="str">
        <f t="shared" si="105"/>
        <v>"u 210-1.5 75x75 profil u neperforat":5.54,</v>
      </c>
    </row>
    <row r="3355" spans="1:5">
      <c r="A3355" s="500" t="s">
        <v>14164</v>
      </c>
      <c r="B3355" s="500" t="s">
        <v>14482</v>
      </c>
      <c r="C3355" t="str">
        <f t="shared" si="104"/>
        <v>$U 210-1.5 80x80 PROFIL U NEPERFORAT$:5.69,</v>
      </c>
      <c r="D3355" t="s">
        <v>23842</v>
      </c>
      <c r="E3355" t="str">
        <f t="shared" si="105"/>
        <v>"u 210-1.5 80x80 profil u neperforat":5.69,</v>
      </c>
    </row>
    <row r="3356" spans="1:5">
      <c r="A3356" s="500" t="s">
        <v>14218</v>
      </c>
      <c r="B3356" s="500" t="s">
        <v>14484</v>
      </c>
      <c r="C3356" t="str">
        <f t="shared" si="104"/>
        <v>$U 210-1.5 85x85 PROFIL U NEPERFORAT$:5.85,</v>
      </c>
      <c r="D3356" t="s">
        <v>23843</v>
      </c>
      <c r="E3356" t="str">
        <f t="shared" si="105"/>
        <v>"u 210-1.5 85x85 profil u neperforat":5.85,</v>
      </c>
    </row>
    <row r="3357" spans="1:5">
      <c r="A3357" s="500" t="s">
        <v>11254</v>
      </c>
      <c r="B3357" s="500" t="s">
        <v>14486</v>
      </c>
      <c r="C3357" t="str">
        <f t="shared" si="104"/>
        <v>$U 210-1.5 90x90 PROFIL U NEPERFORAT$:6.01,</v>
      </c>
      <c r="D3357" t="s">
        <v>23844</v>
      </c>
      <c r="E3357" t="str">
        <f t="shared" si="105"/>
        <v>"u 210-1.5 90x90 profil u neperforat":6.01,</v>
      </c>
    </row>
    <row r="3358" spans="1:5">
      <c r="A3358" s="500" t="s">
        <v>14195</v>
      </c>
      <c r="B3358" s="500" t="s">
        <v>14488</v>
      </c>
      <c r="C3358" t="str">
        <f t="shared" si="104"/>
        <v>$U 210-1.5 95x95 PROFIL U NEPERFORAT$:6.16,</v>
      </c>
      <c r="D3358" t="s">
        <v>23845</v>
      </c>
      <c r="E3358" t="str">
        <f t="shared" si="105"/>
        <v>"u 210-1.5 95x95 profil u neperforat":6.16,</v>
      </c>
    </row>
    <row r="3359" spans="1:5">
      <c r="A3359" s="500" t="s">
        <v>3929</v>
      </c>
      <c r="B3359" s="500" t="s">
        <v>14490</v>
      </c>
      <c r="C3359" t="str">
        <f t="shared" si="104"/>
        <v>$U 210-1.5 40x40 PROFIL U PERFORAT$:4.45,</v>
      </c>
      <c r="D3359" t="s">
        <v>23846</v>
      </c>
      <c r="E3359" t="str">
        <f t="shared" si="105"/>
        <v>"u 210-1.5 40x40 profil u perforat":4.45,</v>
      </c>
    </row>
    <row r="3360" spans="1:5">
      <c r="A3360" s="500" t="s">
        <v>11223</v>
      </c>
      <c r="B3360" s="500" t="s">
        <v>14492</v>
      </c>
      <c r="C3360" t="str">
        <f t="shared" si="104"/>
        <v>$U 210-1.5 45x45 PROFIL U PERFORAT$:4.60,</v>
      </c>
      <c r="D3360" t="s">
        <v>23847</v>
      </c>
      <c r="E3360" t="str">
        <f t="shared" si="105"/>
        <v>"u 210-1.5 45x45 profil u perforat":4.60,</v>
      </c>
    </row>
    <row r="3361" spans="1:5">
      <c r="A3361" s="500" t="s">
        <v>11062</v>
      </c>
      <c r="B3361" s="500" t="s">
        <v>14494</v>
      </c>
      <c r="C3361" t="str">
        <f t="shared" si="104"/>
        <v>$U 210-1.5 50x50 PROFIL U PERFORAT$:4.76,</v>
      </c>
      <c r="D3361" t="s">
        <v>23848</v>
      </c>
      <c r="E3361" t="str">
        <f t="shared" si="105"/>
        <v>"u 210-1.5 50x50 profil u perforat":4.76,</v>
      </c>
    </row>
    <row r="3362" spans="1:5">
      <c r="A3362" s="500" t="s">
        <v>3893</v>
      </c>
      <c r="B3362" s="500" t="s">
        <v>14496</v>
      </c>
      <c r="C3362" t="str">
        <f t="shared" si="104"/>
        <v>$U 210-1.5 55x55 PROFIL U PERFORAT$:4.91,</v>
      </c>
      <c r="D3362" t="s">
        <v>23849</v>
      </c>
      <c r="E3362" t="str">
        <f t="shared" si="105"/>
        <v>"u 210-1.5 55x55 profil u perforat":4.91,</v>
      </c>
    </row>
    <row r="3363" spans="1:5">
      <c r="A3363" s="500" t="s">
        <v>11309</v>
      </c>
      <c r="B3363" s="500" t="s">
        <v>14498</v>
      </c>
      <c r="C3363" t="str">
        <f t="shared" si="104"/>
        <v>$U 210-1.5 60x60 PROFIL U PERFORAT$:5.07,</v>
      </c>
      <c r="D3363" t="s">
        <v>23850</v>
      </c>
      <c r="E3363" t="str">
        <f t="shared" si="105"/>
        <v>"u 210-1.5 60x60 profil u perforat":5.07,</v>
      </c>
    </row>
    <row r="3364" spans="1:5">
      <c r="A3364" s="500" t="s">
        <v>11063</v>
      </c>
      <c r="B3364" s="500" t="s">
        <v>14500</v>
      </c>
      <c r="C3364" t="str">
        <f t="shared" si="104"/>
        <v>$U 210-1.5 65x65 PROFIL U PERFORAT$:5.23,</v>
      </c>
      <c r="D3364" t="s">
        <v>23851</v>
      </c>
      <c r="E3364" t="str">
        <f t="shared" si="105"/>
        <v>"u 210-1.5 65x65 profil u perforat":5.23,</v>
      </c>
    </row>
    <row r="3365" spans="1:5">
      <c r="A3365" s="500" t="s">
        <v>11320</v>
      </c>
      <c r="B3365" s="500" t="s">
        <v>14502</v>
      </c>
      <c r="C3365" t="str">
        <f t="shared" si="104"/>
        <v>$U 210-1.5 70x70 PROFIL U PERFORAT$:5.38,</v>
      </c>
      <c r="D3365" t="s">
        <v>23852</v>
      </c>
      <c r="E3365" t="str">
        <f t="shared" si="105"/>
        <v>"u 210-1.5 70x70 profil u perforat":5.38,</v>
      </c>
    </row>
    <row r="3366" spans="1:5">
      <c r="A3366" s="500" t="s">
        <v>13771</v>
      </c>
      <c r="B3366" s="500" t="s">
        <v>14504</v>
      </c>
      <c r="C3366" t="str">
        <f t="shared" si="104"/>
        <v>$U 210-1.5 75x75 PROFIL U PERFORAT$:5.54,</v>
      </c>
      <c r="D3366" t="s">
        <v>23853</v>
      </c>
      <c r="E3366" t="str">
        <f t="shared" si="105"/>
        <v>"u 210-1.5 75x75 profil u perforat":5.54,</v>
      </c>
    </row>
    <row r="3367" spans="1:5">
      <c r="A3367" s="500" t="s">
        <v>14164</v>
      </c>
      <c r="B3367" s="500" t="s">
        <v>14506</v>
      </c>
      <c r="C3367" t="str">
        <f t="shared" si="104"/>
        <v>$U 210-1.5 80x80 PROFIL U PERFORAT$:5.69,</v>
      </c>
      <c r="D3367" t="s">
        <v>23854</v>
      </c>
      <c r="E3367" t="str">
        <f t="shared" si="105"/>
        <v>"u 210-1.5 80x80 profil u perforat":5.69,</v>
      </c>
    </row>
    <row r="3368" spans="1:5">
      <c r="A3368" s="500" t="s">
        <v>14218</v>
      </c>
      <c r="B3368" s="500" t="s">
        <v>14508</v>
      </c>
      <c r="C3368" t="str">
        <f t="shared" si="104"/>
        <v>$U 210-1.5 85x85 PROFIL U PERFORAT$:5.85,</v>
      </c>
      <c r="D3368" t="s">
        <v>23855</v>
      </c>
      <c r="E3368" t="str">
        <f t="shared" si="105"/>
        <v>"u 210-1.5 85x85 profil u perforat":5.85,</v>
      </c>
    </row>
    <row r="3369" spans="1:5">
      <c r="A3369" s="500" t="s">
        <v>11254</v>
      </c>
      <c r="B3369" s="500" t="s">
        <v>14510</v>
      </c>
      <c r="C3369" t="str">
        <f t="shared" si="104"/>
        <v>$U 210-1.5 90x90 PROFIL U PERFORAT$:6.01,</v>
      </c>
      <c r="D3369" t="s">
        <v>23856</v>
      </c>
      <c r="E3369" t="str">
        <f t="shared" si="105"/>
        <v>"u 210-1.5 90x90 profil u perforat":6.01,</v>
      </c>
    </row>
    <row r="3370" spans="1:5">
      <c r="A3370" s="500" t="s">
        <v>14195</v>
      </c>
      <c r="B3370" s="500" t="s">
        <v>14512</v>
      </c>
      <c r="C3370" t="str">
        <f t="shared" si="104"/>
        <v>$U 210-1.5 95x95 PROFIL U PERFORAT$:6.16,</v>
      </c>
      <c r="D3370" t="s">
        <v>23857</v>
      </c>
      <c r="E3370" t="str">
        <f t="shared" si="105"/>
        <v>"u 210-1.5 95x95 profil u perforat":6.16,</v>
      </c>
    </row>
    <row r="3371" spans="1:5">
      <c r="A3371" s="500" t="s">
        <v>11342</v>
      </c>
      <c r="B3371" s="500" t="s">
        <v>14514</v>
      </c>
      <c r="C3371" t="str">
        <f t="shared" si="104"/>
        <v>$U 210-2 100x100 PROFIL U NEPERFORAT$:8.39,</v>
      </c>
      <c r="D3371" t="s">
        <v>23858</v>
      </c>
      <c r="E3371" t="str">
        <f t="shared" si="105"/>
        <v>"u 210-2 100x100 profil u neperforat":8.39,</v>
      </c>
    </row>
    <row r="3372" spans="1:5">
      <c r="A3372" s="500" t="s">
        <v>3885</v>
      </c>
      <c r="B3372" s="500" t="s">
        <v>14516</v>
      </c>
      <c r="C3372" t="str">
        <f t="shared" si="104"/>
        <v>$U 210-2 40x40 PROFIL U NEPERFORAT$:5.90,</v>
      </c>
      <c r="D3372" t="s">
        <v>23859</v>
      </c>
      <c r="E3372" t="str">
        <f t="shared" si="105"/>
        <v>"u 210-2 40x40 profil u neperforat":5.90,</v>
      </c>
    </row>
    <row r="3373" spans="1:5">
      <c r="A3373" s="500" t="s">
        <v>2926</v>
      </c>
      <c r="B3373" s="500" t="s">
        <v>14518</v>
      </c>
      <c r="C3373" t="str">
        <f t="shared" si="104"/>
        <v>$U 210-2 45x45 PROFIL U NEPERFORAT$:6.10,</v>
      </c>
      <c r="D3373" t="s">
        <v>23860</v>
      </c>
      <c r="E3373" t="str">
        <f t="shared" si="105"/>
        <v>"u 210-2 45x45 profil u neperforat":6.10,</v>
      </c>
    </row>
    <row r="3374" spans="1:5">
      <c r="A3374" s="500" t="s">
        <v>11296</v>
      </c>
      <c r="B3374" s="500" t="s">
        <v>14520</v>
      </c>
      <c r="C3374" t="str">
        <f t="shared" si="104"/>
        <v>$U 210-2 50x50 PROFIL U NEPERFORAT$:6.31,</v>
      </c>
      <c r="D3374" t="s">
        <v>23861</v>
      </c>
      <c r="E3374" t="str">
        <f t="shared" si="105"/>
        <v>"u 210-2 50x50 profil u neperforat":6.31,</v>
      </c>
    </row>
    <row r="3375" spans="1:5">
      <c r="A3375" s="500" t="s">
        <v>7715</v>
      </c>
      <c r="B3375" s="500" t="s">
        <v>14522</v>
      </c>
      <c r="C3375" t="str">
        <f t="shared" si="104"/>
        <v>$U 210-2 55x55 PROFIL U NEPERFORAT$:6.51,</v>
      </c>
      <c r="D3375" t="s">
        <v>23862</v>
      </c>
      <c r="E3375" t="str">
        <f t="shared" si="105"/>
        <v>"u 210-2 55x55 profil u neperforat":6.51,</v>
      </c>
    </row>
    <row r="3376" spans="1:5">
      <c r="A3376" s="500" t="s">
        <v>14260</v>
      </c>
      <c r="B3376" s="500" t="s">
        <v>14524</v>
      </c>
      <c r="C3376" t="str">
        <f t="shared" si="104"/>
        <v>$U 210-2 60x60 PROFIL U NEPERFORAT$:6.72,</v>
      </c>
      <c r="D3376" t="s">
        <v>23863</v>
      </c>
      <c r="E3376" t="str">
        <f t="shared" si="105"/>
        <v>"u 210-2 60x60 profil u neperforat":6.72,</v>
      </c>
    </row>
    <row r="3377" spans="1:5">
      <c r="A3377" s="500" t="s">
        <v>11835</v>
      </c>
      <c r="B3377" s="500" t="s">
        <v>14526</v>
      </c>
      <c r="C3377" t="str">
        <f t="shared" si="104"/>
        <v>$U 210-2 65x65 PROFIL U NEPERFORAT$:6.93,</v>
      </c>
      <c r="D3377" t="s">
        <v>23864</v>
      </c>
      <c r="E3377" t="str">
        <f t="shared" si="105"/>
        <v>"u 210-2 65x65 profil u neperforat":6.93,</v>
      </c>
    </row>
    <row r="3378" spans="1:5">
      <c r="A3378" s="500" t="s">
        <v>11066</v>
      </c>
      <c r="B3378" s="500" t="s">
        <v>14528</v>
      </c>
      <c r="C3378" t="str">
        <f t="shared" si="104"/>
        <v>$U 210-2 70x70 PROFIL U NEPERFORAT$:7.14,</v>
      </c>
      <c r="D3378" t="s">
        <v>23865</v>
      </c>
      <c r="E3378" t="str">
        <f t="shared" si="105"/>
        <v>"u 210-2 70x70 profil u neperforat":7.14,</v>
      </c>
    </row>
    <row r="3379" spans="1:5">
      <c r="A3379" s="500" t="s">
        <v>12825</v>
      </c>
      <c r="B3379" s="500" t="s">
        <v>14530</v>
      </c>
      <c r="C3379" t="str">
        <f t="shared" si="104"/>
        <v>$U 210-2 75x75 PROFIL U NEPERFORAT$:7.35,</v>
      </c>
      <c r="D3379" t="s">
        <v>23866</v>
      </c>
      <c r="E3379" t="str">
        <f t="shared" si="105"/>
        <v>"u 210-2 75x75 profil u neperforat":7.35,</v>
      </c>
    </row>
    <row r="3380" spans="1:5">
      <c r="A3380" s="500" t="s">
        <v>14269</v>
      </c>
      <c r="B3380" s="500" t="s">
        <v>14532</v>
      </c>
      <c r="C3380" t="str">
        <f t="shared" si="104"/>
        <v>$U 210-2 80x80 PROFIL U NEPERFORAT$:7.55,</v>
      </c>
      <c r="D3380" t="s">
        <v>23867</v>
      </c>
      <c r="E3380" t="str">
        <f t="shared" si="105"/>
        <v>"u 210-2 80x80 profil u neperforat":7.55,</v>
      </c>
    </row>
    <row r="3381" spans="1:5">
      <c r="A3381" s="500" t="s">
        <v>11383</v>
      </c>
      <c r="B3381" s="500" t="s">
        <v>14534</v>
      </c>
      <c r="C3381" t="str">
        <f t="shared" si="104"/>
        <v>$U 210-2 85x85 PROFIL U NEPERFORAT$:7.76,</v>
      </c>
      <c r="D3381" t="s">
        <v>23868</v>
      </c>
      <c r="E3381" t="str">
        <f t="shared" si="105"/>
        <v>"u 210-2 85x85 profil u neperforat":7.76,</v>
      </c>
    </row>
    <row r="3382" spans="1:5">
      <c r="A3382" s="500" t="s">
        <v>11261</v>
      </c>
      <c r="B3382" s="500" t="s">
        <v>14536</v>
      </c>
      <c r="C3382" t="str">
        <f t="shared" si="104"/>
        <v>$U 210-2 90x90 PROFIL U NEPERFORAT$:7.97,</v>
      </c>
      <c r="D3382" t="s">
        <v>23869</v>
      </c>
      <c r="E3382" t="str">
        <f t="shared" si="105"/>
        <v>"u 210-2 90x90 profil u neperforat":7.97,</v>
      </c>
    </row>
    <row r="3383" spans="1:5">
      <c r="A3383" s="500" t="s">
        <v>14247</v>
      </c>
      <c r="B3383" s="500" t="s">
        <v>14538</v>
      </c>
      <c r="C3383" t="str">
        <f t="shared" si="104"/>
        <v>$U 210-2 95x95 PROFIL U NEPERFORAT$:8.18,</v>
      </c>
      <c r="D3383" t="s">
        <v>23870</v>
      </c>
      <c r="E3383" t="str">
        <f t="shared" si="105"/>
        <v>"u 210-2 95x95 profil u neperforat":8.18,</v>
      </c>
    </row>
    <row r="3384" spans="1:5">
      <c r="A3384" s="500" t="s">
        <v>3885</v>
      </c>
      <c r="B3384" s="500" t="s">
        <v>14540</v>
      </c>
      <c r="C3384" t="str">
        <f t="shared" si="104"/>
        <v>$U 210-2 40x40 PROFIL U PERFORAT$:5.90,</v>
      </c>
      <c r="D3384" t="s">
        <v>23871</v>
      </c>
      <c r="E3384" t="str">
        <f t="shared" si="105"/>
        <v>"u 210-2 40x40 profil u perforat":5.90,</v>
      </c>
    </row>
    <row r="3385" spans="1:5">
      <c r="A3385" s="500" t="s">
        <v>2926</v>
      </c>
      <c r="B3385" s="500" t="s">
        <v>14542</v>
      </c>
      <c r="C3385" t="str">
        <f t="shared" si="104"/>
        <v>$U 210-2 45x45 PROFIL U PERFORAT$:6.10,</v>
      </c>
      <c r="D3385" t="s">
        <v>23872</v>
      </c>
      <c r="E3385" t="str">
        <f t="shared" si="105"/>
        <v>"u 210-2 45x45 profil u perforat":6.10,</v>
      </c>
    </row>
    <row r="3386" spans="1:5">
      <c r="A3386" s="500" t="s">
        <v>11296</v>
      </c>
      <c r="B3386" s="500" t="s">
        <v>14544</v>
      </c>
      <c r="C3386" t="str">
        <f t="shared" si="104"/>
        <v>$U 210-2 50x50 PROFIL U PERFORAT$:6.31,</v>
      </c>
      <c r="D3386" t="s">
        <v>23873</v>
      </c>
      <c r="E3386" t="str">
        <f t="shared" si="105"/>
        <v>"u 210-2 50x50 profil u perforat":6.31,</v>
      </c>
    </row>
    <row r="3387" spans="1:5">
      <c r="A3387" s="500" t="s">
        <v>7715</v>
      </c>
      <c r="B3387" s="500" t="s">
        <v>14546</v>
      </c>
      <c r="C3387" t="str">
        <f t="shared" si="104"/>
        <v>$U 210-2 55x55 PROFIL U PERFORAT$:6.51,</v>
      </c>
      <c r="D3387" t="s">
        <v>23874</v>
      </c>
      <c r="E3387" t="str">
        <f t="shared" si="105"/>
        <v>"u 210-2 55x55 profil u perforat":6.51,</v>
      </c>
    </row>
    <row r="3388" spans="1:5">
      <c r="A3388" s="500" t="s">
        <v>14260</v>
      </c>
      <c r="B3388" s="500" t="s">
        <v>14548</v>
      </c>
      <c r="C3388" t="str">
        <f t="shared" si="104"/>
        <v>$U 210-2 60x60 PROFIL U PERFORAT$:6.72,</v>
      </c>
      <c r="D3388" t="s">
        <v>23875</v>
      </c>
      <c r="E3388" t="str">
        <f t="shared" si="105"/>
        <v>"u 210-2 60x60 profil u perforat":6.72,</v>
      </c>
    </row>
    <row r="3389" spans="1:5">
      <c r="A3389" s="500" t="s">
        <v>11835</v>
      </c>
      <c r="B3389" s="500" t="s">
        <v>14550</v>
      </c>
      <c r="C3389" t="str">
        <f t="shared" si="104"/>
        <v>$U 210-2 65x65 PROFIL U PERFORAT$:6.93,</v>
      </c>
      <c r="D3389" t="s">
        <v>23876</v>
      </c>
      <c r="E3389" t="str">
        <f t="shared" si="105"/>
        <v>"u 210-2 65x65 profil u perforat":6.93,</v>
      </c>
    </row>
    <row r="3390" spans="1:5">
      <c r="A3390" s="500" t="s">
        <v>11066</v>
      </c>
      <c r="B3390" s="500" t="s">
        <v>14552</v>
      </c>
      <c r="C3390" t="str">
        <f t="shared" si="104"/>
        <v>$U 210-2 70x70 PROFIL U PERFORAT$:7.14,</v>
      </c>
      <c r="D3390" t="s">
        <v>23877</v>
      </c>
      <c r="E3390" t="str">
        <f t="shared" si="105"/>
        <v>"u 210-2 70x70 profil u perforat":7.14,</v>
      </c>
    </row>
    <row r="3391" spans="1:5">
      <c r="A3391" s="500" t="s">
        <v>12825</v>
      </c>
      <c r="B3391" s="500" t="s">
        <v>14554</v>
      </c>
      <c r="C3391" t="str">
        <f t="shared" si="104"/>
        <v>$U 210-2 75x75 PROFIL U PERFORAT$:7.35,</v>
      </c>
      <c r="D3391" t="s">
        <v>23878</v>
      </c>
      <c r="E3391" t="str">
        <f t="shared" si="105"/>
        <v>"u 210-2 75x75 profil u perforat":7.35,</v>
      </c>
    </row>
    <row r="3392" spans="1:5">
      <c r="A3392" s="500" t="s">
        <v>14269</v>
      </c>
      <c r="B3392" s="500" t="s">
        <v>14556</v>
      </c>
      <c r="C3392" t="str">
        <f t="shared" si="104"/>
        <v>$U 210-2 80x80 PROFIL U PERFORAT$:7.55,</v>
      </c>
      <c r="D3392" t="s">
        <v>23879</v>
      </c>
      <c r="E3392" t="str">
        <f t="shared" si="105"/>
        <v>"u 210-2 80x80 profil u perforat":7.55,</v>
      </c>
    </row>
    <row r="3393" spans="1:5">
      <c r="A3393" s="500" t="s">
        <v>11383</v>
      </c>
      <c r="B3393" s="500" t="s">
        <v>14558</v>
      </c>
      <c r="C3393" t="str">
        <f t="shared" si="104"/>
        <v>$U 210-2 85x85 PROFIL U PERFORAT$:7.76,</v>
      </c>
      <c r="D3393" t="s">
        <v>23880</v>
      </c>
      <c r="E3393" t="str">
        <f t="shared" si="105"/>
        <v>"u 210-2 85x85 profil u perforat":7.76,</v>
      </c>
    </row>
    <row r="3394" spans="1:5">
      <c r="A3394" s="500" t="s">
        <v>11261</v>
      </c>
      <c r="B3394" s="500" t="s">
        <v>14560</v>
      </c>
      <c r="C3394" t="str">
        <f t="shared" ref="C3394:C3457" si="106">CONCATENATE("$",B3394,"$",":",A3394,",")</f>
        <v>$U 210-2 90x90 PROFIL U PERFORAT$:7.97,</v>
      </c>
      <c r="D3394" t="s">
        <v>23881</v>
      </c>
      <c r="E3394" t="str">
        <f t="shared" ref="E3394:E3457" si="107">LOWER(D3394)</f>
        <v>"u 210-2 90x90 profil u perforat":7.97,</v>
      </c>
    </row>
    <row r="3395" spans="1:5">
      <c r="A3395" s="500" t="s">
        <v>14247</v>
      </c>
      <c r="B3395" s="500" t="s">
        <v>14562</v>
      </c>
      <c r="C3395" t="str">
        <f t="shared" si="106"/>
        <v>$U 210-2 95x95 PROFIL U PERFORAT$:8.18,</v>
      </c>
      <c r="D3395" t="s">
        <v>23882</v>
      </c>
      <c r="E3395" t="str">
        <f t="shared" si="107"/>
        <v>"u 210-2 95x95 profil u perforat":8.18,</v>
      </c>
    </row>
    <row r="3396" spans="1:5">
      <c r="A3396" s="500" t="s">
        <v>14564</v>
      </c>
      <c r="B3396" s="500" t="s">
        <v>14565</v>
      </c>
      <c r="C3396" t="str">
        <f t="shared" si="106"/>
        <v>$U 210-2.5 100x100 PROFIL U NEPERFORAT$:10.43,</v>
      </c>
      <c r="D3396" t="s">
        <v>23883</v>
      </c>
      <c r="E3396" t="str">
        <f t="shared" si="107"/>
        <v>"u 210-2.5 100x100 profil u neperforat":10.43,</v>
      </c>
    </row>
    <row r="3397" spans="1:5">
      <c r="A3397" s="500" t="s">
        <v>6933</v>
      </c>
      <c r="B3397" s="500" t="s">
        <v>14567</v>
      </c>
      <c r="C3397" t="str">
        <f t="shared" si="106"/>
        <v>$U 210-2.5 40x40 PROFIL U NEPERFORAT$:7.32,</v>
      </c>
      <c r="D3397" t="s">
        <v>23884</v>
      </c>
      <c r="E3397" t="str">
        <f t="shared" si="107"/>
        <v>"u 210-2.5 40x40 profil u neperforat":7.32,</v>
      </c>
    </row>
    <row r="3398" spans="1:5">
      <c r="A3398" s="500" t="s">
        <v>14306</v>
      </c>
      <c r="B3398" s="500" t="s">
        <v>14569</v>
      </c>
      <c r="C3398" t="str">
        <f t="shared" si="106"/>
        <v>$U 210-2.5 45x45 PROFIL U NEPERFORAT$:7.58,</v>
      </c>
      <c r="D3398" t="s">
        <v>23885</v>
      </c>
      <c r="E3398" t="str">
        <f t="shared" si="107"/>
        <v>"u 210-2.5 45x45 profil u neperforat":7.58,</v>
      </c>
    </row>
    <row r="3399" spans="1:5">
      <c r="A3399" s="500" t="s">
        <v>11130</v>
      </c>
      <c r="B3399" s="500" t="s">
        <v>14571</v>
      </c>
      <c r="C3399" t="str">
        <f t="shared" si="106"/>
        <v>$U 210-2.5 50x50 PROFIL U NEPERFORAT$:7.84,</v>
      </c>
      <c r="D3399" t="s">
        <v>23886</v>
      </c>
      <c r="E3399" t="str">
        <f t="shared" si="107"/>
        <v>"u 210-2.5 50x50 profil u neperforat":7.84,</v>
      </c>
    </row>
    <row r="3400" spans="1:5">
      <c r="A3400" s="500" t="s">
        <v>12848</v>
      </c>
      <c r="B3400" s="500" t="s">
        <v>14573</v>
      </c>
      <c r="C3400" t="str">
        <f t="shared" si="106"/>
        <v>$U 210-2.5 55x55 PROFIL U NEPERFORAT$:8.10,</v>
      </c>
      <c r="D3400" t="s">
        <v>23887</v>
      </c>
      <c r="E3400" t="str">
        <f t="shared" si="107"/>
        <v>"u 210-2.5 55x55 profil u neperforat":8.10,</v>
      </c>
    </row>
    <row r="3401" spans="1:5">
      <c r="A3401" s="500" t="s">
        <v>3833</v>
      </c>
      <c r="B3401" s="500" t="s">
        <v>14575</v>
      </c>
      <c r="C3401" t="str">
        <f t="shared" si="106"/>
        <v>$U 210-2.5 60x60 PROFIL U NEPERFORAT$:8.36,</v>
      </c>
      <c r="D3401" t="s">
        <v>23888</v>
      </c>
      <c r="E3401" t="str">
        <f t="shared" si="107"/>
        <v>"u 210-2.5 60x60 profil u neperforat":8.36,</v>
      </c>
    </row>
    <row r="3402" spans="1:5">
      <c r="A3402" s="500" t="s">
        <v>11845</v>
      </c>
      <c r="B3402" s="500" t="s">
        <v>14577</v>
      </c>
      <c r="C3402" t="str">
        <f t="shared" si="106"/>
        <v>$U 210-2.5 65x65 PROFIL U NEPERFORAT$:8.62,</v>
      </c>
      <c r="D3402" t="s">
        <v>23889</v>
      </c>
      <c r="E3402" t="str">
        <f t="shared" si="107"/>
        <v>"u 210-2.5 65x65 profil u neperforat":8.62,</v>
      </c>
    </row>
    <row r="3403" spans="1:5">
      <c r="A3403" s="500" t="s">
        <v>14317</v>
      </c>
      <c r="B3403" s="500" t="s">
        <v>14579</v>
      </c>
      <c r="C3403" t="str">
        <f t="shared" si="106"/>
        <v>$U 210-2.5 70x70 PROFIL U NEPERFORAT$:8.88,</v>
      </c>
      <c r="D3403" t="s">
        <v>23890</v>
      </c>
      <c r="E3403" t="str">
        <f t="shared" si="107"/>
        <v>"u 210-2.5 70x70 profil u neperforat":8.88,</v>
      </c>
    </row>
    <row r="3404" spans="1:5">
      <c r="A3404" s="500" t="s">
        <v>11737</v>
      </c>
      <c r="B3404" s="500" t="s">
        <v>14581</v>
      </c>
      <c r="C3404" t="str">
        <f t="shared" si="106"/>
        <v>$U 210-2.5 75x75 PROFIL U NEPERFORAT$:9.14,</v>
      </c>
      <c r="D3404" t="s">
        <v>23891</v>
      </c>
      <c r="E3404" t="str">
        <f t="shared" si="107"/>
        <v>"u 210-2.5 75x75 profil u neperforat":9.14,</v>
      </c>
    </row>
    <row r="3405" spans="1:5">
      <c r="A3405" s="500" t="s">
        <v>11700</v>
      </c>
      <c r="B3405" s="500" t="s">
        <v>14583</v>
      </c>
      <c r="C3405" t="str">
        <f t="shared" si="106"/>
        <v>$U 210-2.5 80x80 PROFIL U NEPERFORAT$:9.40,</v>
      </c>
      <c r="D3405" t="s">
        <v>23892</v>
      </c>
      <c r="E3405" t="str">
        <f t="shared" si="107"/>
        <v>"u 210-2.5 80x80 profil u neperforat":9.40,</v>
      </c>
    </row>
    <row r="3406" spans="1:5">
      <c r="A3406" s="500" t="s">
        <v>11318</v>
      </c>
      <c r="B3406" s="500" t="s">
        <v>14585</v>
      </c>
      <c r="C3406" t="str">
        <f t="shared" si="106"/>
        <v>$U 210-2.5 85x85 PROFIL U NEPERFORAT$:9.66,</v>
      </c>
      <c r="D3406" t="s">
        <v>23893</v>
      </c>
      <c r="E3406" t="str">
        <f t="shared" si="107"/>
        <v>"u 210-2.5 85x85 profil u neperforat":9.66,</v>
      </c>
    </row>
    <row r="3407" spans="1:5">
      <c r="A3407" s="500" t="s">
        <v>14326</v>
      </c>
      <c r="B3407" s="500" t="s">
        <v>14587</v>
      </c>
      <c r="C3407" t="str">
        <f t="shared" si="106"/>
        <v>$U 210-2.5 90x90 PROFIL U NEPERFORAT$:9.91,</v>
      </c>
      <c r="D3407" t="s">
        <v>23894</v>
      </c>
      <c r="E3407" t="str">
        <f t="shared" si="107"/>
        <v>"u 210-2.5 90x90 profil u neperforat":9.91,</v>
      </c>
    </row>
    <row r="3408" spans="1:5">
      <c r="A3408" s="500" t="s">
        <v>11730</v>
      </c>
      <c r="B3408" s="500" t="s">
        <v>14589</v>
      </c>
      <c r="C3408" t="str">
        <f t="shared" si="106"/>
        <v>$U 210-2.5 95x95 PROFIL U NEPERFORAT$:10.17,</v>
      </c>
      <c r="D3408" t="s">
        <v>23895</v>
      </c>
      <c r="E3408" t="str">
        <f t="shared" si="107"/>
        <v>"u 210-2.5 95x95 profil u neperforat":10.17,</v>
      </c>
    </row>
    <row r="3409" spans="1:5">
      <c r="A3409" s="500" t="s">
        <v>6933</v>
      </c>
      <c r="B3409" s="500" t="s">
        <v>14591</v>
      </c>
      <c r="C3409" t="str">
        <f t="shared" si="106"/>
        <v>$U 210-2.5 40x40 PROFIL U PERFORAT$:7.32,</v>
      </c>
      <c r="D3409" t="s">
        <v>23896</v>
      </c>
      <c r="E3409" t="str">
        <f t="shared" si="107"/>
        <v>"u 210-2.5 40x40 profil u perforat":7.32,</v>
      </c>
    </row>
    <row r="3410" spans="1:5">
      <c r="A3410" s="500" t="s">
        <v>14306</v>
      </c>
      <c r="B3410" s="500" t="s">
        <v>14593</v>
      </c>
      <c r="C3410" t="str">
        <f t="shared" si="106"/>
        <v>$U 210-2.5 45x45 PROFIL U PERFORAT$:7.58,</v>
      </c>
      <c r="D3410" t="s">
        <v>23897</v>
      </c>
      <c r="E3410" t="str">
        <f t="shared" si="107"/>
        <v>"u 210-2.5 45x45 profil u perforat":7.58,</v>
      </c>
    </row>
    <row r="3411" spans="1:5">
      <c r="A3411" s="500" t="s">
        <v>11130</v>
      </c>
      <c r="B3411" s="500" t="s">
        <v>14595</v>
      </c>
      <c r="C3411" t="str">
        <f t="shared" si="106"/>
        <v>$U 210-2.5 50x50 PROFIL U PERFORAT$:7.84,</v>
      </c>
      <c r="D3411" t="s">
        <v>23898</v>
      </c>
      <c r="E3411" t="str">
        <f t="shared" si="107"/>
        <v>"u 210-2.5 50x50 profil u perforat":7.84,</v>
      </c>
    </row>
    <row r="3412" spans="1:5">
      <c r="A3412" s="500" t="s">
        <v>12848</v>
      </c>
      <c r="B3412" s="500" t="s">
        <v>14597</v>
      </c>
      <c r="C3412" t="str">
        <f t="shared" si="106"/>
        <v>$U 210-2.5 55x55 PROFIL U PERFORAT$:8.10,</v>
      </c>
      <c r="D3412" t="s">
        <v>23899</v>
      </c>
      <c r="E3412" t="str">
        <f t="shared" si="107"/>
        <v>"u 210-2.5 55x55 profil u perforat":8.10,</v>
      </c>
    </row>
    <row r="3413" spans="1:5">
      <c r="A3413" s="500" t="s">
        <v>3833</v>
      </c>
      <c r="B3413" s="500" t="s">
        <v>14599</v>
      </c>
      <c r="C3413" t="str">
        <f t="shared" si="106"/>
        <v>$U 210-2.5 60x60 PROFIL U PERFORAT$:8.36,</v>
      </c>
      <c r="D3413" t="s">
        <v>23900</v>
      </c>
      <c r="E3413" t="str">
        <f t="shared" si="107"/>
        <v>"u 210-2.5 60x60 profil u perforat":8.36,</v>
      </c>
    </row>
    <row r="3414" spans="1:5">
      <c r="A3414" s="500" t="s">
        <v>11845</v>
      </c>
      <c r="B3414" s="500" t="s">
        <v>14601</v>
      </c>
      <c r="C3414" t="str">
        <f t="shared" si="106"/>
        <v>$U 210-2.5 65x65 PROFIL U PERFORAT$:8.62,</v>
      </c>
      <c r="D3414" t="s">
        <v>23901</v>
      </c>
      <c r="E3414" t="str">
        <f t="shared" si="107"/>
        <v>"u 210-2.5 65x65 profil u perforat":8.62,</v>
      </c>
    </row>
    <row r="3415" spans="1:5">
      <c r="A3415" s="500" t="s">
        <v>14317</v>
      </c>
      <c r="B3415" s="500" t="s">
        <v>14603</v>
      </c>
      <c r="C3415" t="str">
        <f t="shared" si="106"/>
        <v>$U 210-2.5 70x70 PROFIL U PERFORAT$:8.88,</v>
      </c>
      <c r="D3415" t="s">
        <v>23902</v>
      </c>
      <c r="E3415" t="str">
        <f t="shared" si="107"/>
        <v>"u 210-2.5 70x70 profil u perforat":8.88,</v>
      </c>
    </row>
    <row r="3416" spans="1:5">
      <c r="A3416" s="500" t="s">
        <v>11737</v>
      </c>
      <c r="B3416" s="500" t="s">
        <v>14605</v>
      </c>
      <c r="C3416" t="str">
        <f t="shared" si="106"/>
        <v>$U 210-2.5 75x75 PROFIL U PERFORAT$:9.14,</v>
      </c>
      <c r="D3416" t="s">
        <v>23903</v>
      </c>
      <c r="E3416" t="str">
        <f t="shared" si="107"/>
        <v>"u 210-2.5 75x75 profil u perforat":9.14,</v>
      </c>
    </row>
    <row r="3417" spans="1:5">
      <c r="A3417" s="500" t="s">
        <v>11700</v>
      </c>
      <c r="B3417" s="500" t="s">
        <v>14607</v>
      </c>
      <c r="C3417" t="str">
        <f t="shared" si="106"/>
        <v>$U 210-2.5 80x80 PROFIL U PERFORAT$:9.40,</v>
      </c>
      <c r="D3417" t="s">
        <v>23904</v>
      </c>
      <c r="E3417" t="str">
        <f t="shared" si="107"/>
        <v>"u 210-2.5 80x80 profil u perforat":9.40,</v>
      </c>
    </row>
    <row r="3418" spans="1:5">
      <c r="A3418" s="500" t="s">
        <v>11318</v>
      </c>
      <c r="B3418" s="500" t="s">
        <v>14609</v>
      </c>
      <c r="C3418" t="str">
        <f t="shared" si="106"/>
        <v>$U 210-2.5 85x85 PROFIL U PERFORAT$:9.66,</v>
      </c>
      <c r="D3418" t="s">
        <v>23905</v>
      </c>
      <c r="E3418" t="str">
        <f t="shared" si="107"/>
        <v>"u 210-2.5 85x85 profil u perforat":9.66,</v>
      </c>
    </row>
    <row r="3419" spans="1:5">
      <c r="A3419" s="500" t="s">
        <v>14326</v>
      </c>
      <c r="B3419" s="500" t="s">
        <v>14611</v>
      </c>
      <c r="C3419" t="str">
        <f t="shared" si="106"/>
        <v>$U 210-2.5 90x90 PROFIL U PERFORAT$:9.91,</v>
      </c>
      <c r="D3419" t="s">
        <v>23906</v>
      </c>
      <c r="E3419" t="str">
        <f t="shared" si="107"/>
        <v>"u 210-2.5 90x90 profil u perforat":9.91,</v>
      </c>
    </row>
    <row r="3420" spans="1:5">
      <c r="A3420" s="500" t="s">
        <v>11730</v>
      </c>
      <c r="B3420" s="500" t="s">
        <v>14613</v>
      </c>
      <c r="C3420" t="str">
        <f t="shared" si="106"/>
        <v>$U 210-2.5 95x95 PROFIL U PERFORAT$:10.17,</v>
      </c>
      <c r="D3420" t="s">
        <v>23907</v>
      </c>
      <c r="E3420" t="str">
        <f t="shared" si="107"/>
        <v>"u 210-2.5 95x95 profil u perforat":10.17,</v>
      </c>
    </row>
    <row r="3421" spans="1:5">
      <c r="A3421" s="500" t="s">
        <v>14615</v>
      </c>
      <c r="B3421" s="500" t="s">
        <v>14616</v>
      </c>
      <c r="C3421" t="str">
        <f t="shared" si="106"/>
        <v>$U 210-3 100x100 PROFIL U NEPERFORAT$:12.47,</v>
      </c>
      <c r="D3421" t="s">
        <v>23908</v>
      </c>
      <c r="E3421" t="str">
        <f t="shared" si="107"/>
        <v>"u 210-3 100x100 profil u neperforat":12.47,</v>
      </c>
    </row>
    <row r="3422" spans="1:5">
      <c r="A3422" s="500" t="s">
        <v>11305</v>
      </c>
      <c r="B3422" s="500" t="s">
        <v>14618</v>
      </c>
      <c r="C3422" t="str">
        <f t="shared" si="106"/>
        <v>$U 210-3 40x40 PROFIL U NEPERFORAT$:8.74,</v>
      </c>
      <c r="D3422" t="s">
        <v>23909</v>
      </c>
      <c r="E3422" t="str">
        <f t="shared" si="107"/>
        <v>"u 210-3 40x40 profil u neperforat":8.74,</v>
      </c>
    </row>
    <row r="3423" spans="1:5">
      <c r="A3423" s="500" t="s">
        <v>11455</v>
      </c>
      <c r="B3423" s="500" t="s">
        <v>14620</v>
      </c>
      <c r="C3423" t="str">
        <f t="shared" si="106"/>
        <v>$U 210-3 45x45 PROFIL U NEPERFORAT$:9.05,</v>
      </c>
      <c r="D3423" t="s">
        <v>23910</v>
      </c>
      <c r="E3423" t="str">
        <f t="shared" si="107"/>
        <v>"u 210-3 45x45 profil u neperforat":9.05,</v>
      </c>
    </row>
    <row r="3424" spans="1:5">
      <c r="A3424" s="500" t="s">
        <v>14362</v>
      </c>
      <c r="B3424" s="500" t="s">
        <v>14622</v>
      </c>
      <c r="C3424" t="str">
        <f t="shared" si="106"/>
        <v>$U 210-3 50x50 PROFIL U NEPERFORAT$:9.36,</v>
      </c>
      <c r="D3424" t="s">
        <v>23911</v>
      </c>
      <c r="E3424" t="str">
        <f t="shared" si="107"/>
        <v>"u 210-3 50x50 profil u neperforat":9.36,</v>
      </c>
    </row>
    <row r="3425" spans="1:5">
      <c r="A3425" s="500" t="s">
        <v>11371</v>
      </c>
      <c r="B3425" s="500" t="s">
        <v>14624</v>
      </c>
      <c r="C3425" t="str">
        <f t="shared" si="106"/>
        <v>$U 210-3 55x55 PROFIL U NEPERFORAT$:9.67,</v>
      </c>
      <c r="D3425" t="s">
        <v>23912</v>
      </c>
      <c r="E3425" t="str">
        <f t="shared" si="107"/>
        <v>"u 210-3 55x55 profil u neperforat":9.67,</v>
      </c>
    </row>
    <row r="3426" spans="1:5">
      <c r="A3426" s="500" t="s">
        <v>14367</v>
      </c>
      <c r="B3426" s="500" t="s">
        <v>14626</v>
      </c>
      <c r="C3426" t="str">
        <f t="shared" si="106"/>
        <v>$U 210-3 60x60 PROFIL U NEPERFORAT$:9.98,</v>
      </c>
      <c r="D3426" t="s">
        <v>23913</v>
      </c>
      <c r="E3426" t="str">
        <f t="shared" si="107"/>
        <v>"u 210-3 60x60 profil u neperforat":9.98,</v>
      </c>
    </row>
    <row r="3427" spans="1:5">
      <c r="A3427" s="500" t="s">
        <v>11816</v>
      </c>
      <c r="B3427" s="500" t="s">
        <v>14628</v>
      </c>
      <c r="C3427" t="str">
        <f t="shared" si="106"/>
        <v>$U 210-3 65x65 PROFIL U NEPERFORAT$:10.28,</v>
      </c>
      <c r="D3427" t="s">
        <v>23914</v>
      </c>
      <c r="E3427" t="str">
        <f t="shared" si="107"/>
        <v>"u 210-3 65x65 profil u neperforat":10.28,</v>
      </c>
    </row>
    <row r="3428" spans="1:5">
      <c r="A3428" s="500" t="s">
        <v>3942</v>
      </c>
      <c r="B3428" s="500" t="s">
        <v>14630</v>
      </c>
      <c r="C3428" t="str">
        <f t="shared" si="106"/>
        <v>$U 210-3 70x70 PROFIL U NEPERFORAT$:10.60,</v>
      </c>
      <c r="D3428" t="s">
        <v>23915</v>
      </c>
      <c r="E3428" t="str">
        <f t="shared" si="107"/>
        <v>"u 210-3 70x70 profil u neperforat":10.60,</v>
      </c>
    </row>
    <row r="3429" spans="1:5">
      <c r="A3429" s="500" t="s">
        <v>14374</v>
      </c>
      <c r="B3429" s="500" t="s">
        <v>14632</v>
      </c>
      <c r="C3429" t="str">
        <f t="shared" si="106"/>
        <v>$U 210-3 75x75 PROFIL U NEPERFORAT$:10.91,</v>
      </c>
      <c r="D3429" t="s">
        <v>23916</v>
      </c>
      <c r="E3429" t="str">
        <f t="shared" si="107"/>
        <v>"u 210-3 75x75 profil u neperforat":10.91,</v>
      </c>
    </row>
    <row r="3430" spans="1:5">
      <c r="A3430" s="500" t="s">
        <v>7107</v>
      </c>
      <c r="B3430" s="500" t="s">
        <v>14634</v>
      </c>
      <c r="C3430" t="str">
        <f t="shared" si="106"/>
        <v>$U 210-3 80x80 PROFIL U NEPERFORAT$:11.22,</v>
      </c>
      <c r="D3430" t="s">
        <v>23917</v>
      </c>
      <c r="E3430" t="str">
        <f t="shared" si="107"/>
        <v>"u 210-3 80x80 profil u neperforat":11.22,</v>
      </c>
    </row>
    <row r="3431" spans="1:5">
      <c r="A3431" s="500" t="s">
        <v>7011</v>
      </c>
      <c r="B3431" s="500" t="s">
        <v>14636</v>
      </c>
      <c r="C3431" t="str">
        <f t="shared" si="106"/>
        <v>$U 210-3 85x85 PROFIL U NEPERFORAT$:11.53,</v>
      </c>
      <c r="D3431" t="s">
        <v>23918</v>
      </c>
      <c r="E3431" t="str">
        <f t="shared" si="107"/>
        <v>"u 210-3 85x85 profil u neperforat":11.53,</v>
      </c>
    </row>
    <row r="3432" spans="1:5">
      <c r="A3432" s="500" t="s">
        <v>14381</v>
      </c>
      <c r="B3432" s="500" t="s">
        <v>14638</v>
      </c>
      <c r="C3432" t="str">
        <f t="shared" si="106"/>
        <v>$U 210-3 90x90 PROFIL U NEPERFORAT$:11.84,</v>
      </c>
      <c r="D3432" t="s">
        <v>23919</v>
      </c>
      <c r="E3432" t="str">
        <f t="shared" si="107"/>
        <v>"u 210-3 90x90 profil u neperforat":11.84,</v>
      </c>
    </row>
    <row r="3433" spans="1:5">
      <c r="A3433" s="500" t="s">
        <v>14353</v>
      </c>
      <c r="B3433" s="500" t="s">
        <v>14640</v>
      </c>
      <c r="C3433" t="str">
        <f t="shared" si="106"/>
        <v>$U 210-3 95x95 PROFIL U NEPERFORAT$:12.16,</v>
      </c>
      <c r="D3433" t="s">
        <v>23920</v>
      </c>
      <c r="E3433" t="str">
        <f t="shared" si="107"/>
        <v>"u 210-3 95x95 profil u neperforat":12.16,</v>
      </c>
    </row>
    <row r="3434" spans="1:5">
      <c r="A3434" s="500" t="s">
        <v>11305</v>
      </c>
      <c r="B3434" s="500" t="s">
        <v>14642</v>
      </c>
      <c r="C3434" t="str">
        <f t="shared" si="106"/>
        <v>$U 210-3 40x40 PROFIL U PERFORAT$:8.74,</v>
      </c>
      <c r="D3434" t="s">
        <v>23921</v>
      </c>
      <c r="E3434" t="str">
        <f t="shared" si="107"/>
        <v>"u 210-3 40x40 profil u perforat":8.74,</v>
      </c>
    </row>
    <row r="3435" spans="1:5">
      <c r="A3435" s="500" t="s">
        <v>11455</v>
      </c>
      <c r="B3435" s="500" t="s">
        <v>14644</v>
      </c>
      <c r="C3435" t="str">
        <f t="shared" si="106"/>
        <v>$U 210-3 45x45 PROFIL U PERFORAT$:9.05,</v>
      </c>
      <c r="D3435" t="s">
        <v>23922</v>
      </c>
      <c r="E3435" t="str">
        <f t="shared" si="107"/>
        <v>"u 210-3 45x45 profil u perforat":9.05,</v>
      </c>
    </row>
    <row r="3436" spans="1:5">
      <c r="A3436" s="500" t="s">
        <v>14362</v>
      </c>
      <c r="B3436" s="500" t="s">
        <v>14646</v>
      </c>
      <c r="C3436" t="str">
        <f t="shared" si="106"/>
        <v>$U 210-3 50x50 PROFIL U PERFORAT$:9.36,</v>
      </c>
      <c r="D3436" t="s">
        <v>23923</v>
      </c>
      <c r="E3436" t="str">
        <f t="shared" si="107"/>
        <v>"u 210-3 50x50 profil u perforat":9.36,</v>
      </c>
    </row>
    <row r="3437" spans="1:5">
      <c r="A3437" s="500" t="s">
        <v>11371</v>
      </c>
      <c r="B3437" s="500" t="s">
        <v>14648</v>
      </c>
      <c r="C3437" t="str">
        <f t="shared" si="106"/>
        <v>$U 210-3 55x55 PROFIL U PERFORAT$:9.67,</v>
      </c>
      <c r="D3437" t="s">
        <v>23924</v>
      </c>
      <c r="E3437" t="str">
        <f t="shared" si="107"/>
        <v>"u 210-3 55x55 profil u perforat":9.67,</v>
      </c>
    </row>
    <row r="3438" spans="1:5">
      <c r="A3438" s="500" t="s">
        <v>14367</v>
      </c>
      <c r="B3438" s="500" t="s">
        <v>14650</v>
      </c>
      <c r="C3438" t="str">
        <f t="shared" si="106"/>
        <v>$U 210-3 60x60 PROFIL U PERFORAT$:9.98,</v>
      </c>
      <c r="D3438" t="s">
        <v>23925</v>
      </c>
      <c r="E3438" t="str">
        <f t="shared" si="107"/>
        <v>"u 210-3 60x60 profil u perforat":9.98,</v>
      </c>
    </row>
    <row r="3439" spans="1:5">
      <c r="A3439" s="500" t="s">
        <v>11816</v>
      </c>
      <c r="B3439" s="500" t="s">
        <v>14652</v>
      </c>
      <c r="C3439" t="str">
        <f t="shared" si="106"/>
        <v>$U 210-3 65x65 PROFIL U PERFORAT$:10.28,</v>
      </c>
      <c r="D3439" t="s">
        <v>23926</v>
      </c>
      <c r="E3439" t="str">
        <f t="shared" si="107"/>
        <v>"u 210-3 65x65 profil u perforat":10.28,</v>
      </c>
    </row>
    <row r="3440" spans="1:5">
      <c r="A3440" s="500" t="s">
        <v>3942</v>
      </c>
      <c r="B3440" s="500" t="s">
        <v>14654</v>
      </c>
      <c r="C3440" t="str">
        <f t="shared" si="106"/>
        <v>$U 210-3 70x70 PROFIL U PERFORAT$:10.60,</v>
      </c>
      <c r="D3440" t="s">
        <v>23927</v>
      </c>
      <c r="E3440" t="str">
        <f t="shared" si="107"/>
        <v>"u 210-3 70x70 profil u perforat":10.60,</v>
      </c>
    </row>
    <row r="3441" spans="1:5">
      <c r="A3441" s="500" t="s">
        <v>14374</v>
      </c>
      <c r="B3441" s="500" t="s">
        <v>14656</v>
      </c>
      <c r="C3441" t="str">
        <f t="shared" si="106"/>
        <v>$U 210-3 75x75 PROFIL U PERFORAT$:10.91,</v>
      </c>
      <c r="D3441" t="s">
        <v>23928</v>
      </c>
      <c r="E3441" t="str">
        <f t="shared" si="107"/>
        <v>"u 210-3 75x75 profil u perforat":10.91,</v>
      </c>
    </row>
    <row r="3442" spans="1:5">
      <c r="A3442" s="500" t="s">
        <v>7107</v>
      </c>
      <c r="B3442" s="500" t="s">
        <v>14658</v>
      </c>
      <c r="C3442" t="str">
        <f t="shared" si="106"/>
        <v>$U 210-3 80x80 PROFIL U PERFORAT$:11.22,</v>
      </c>
      <c r="D3442" t="s">
        <v>23929</v>
      </c>
      <c r="E3442" t="str">
        <f t="shared" si="107"/>
        <v>"u 210-3 80x80 profil u perforat":11.22,</v>
      </c>
    </row>
    <row r="3443" spans="1:5">
      <c r="A3443" s="500" t="s">
        <v>7011</v>
      </c>
      <c r="B3443" s="500" t="s">
        <v>14660</v>
      </c>
      <c r="C3443" t="str">
        <f t="shared" si="106"/>
        <v>$U 210-3 85x85 PROFIL U PERFORAT$:11.53,</v>
      </c>
      <c r="D3443" t="s">
        <v>23930</v>
      </c>
      <c r="E3443" t="str">
        <f t="shared" si="107"/>
        <v>"u 210-3 85x85 profil u perforat":11.53,</v>
      </c>
    </row>
    <row r="3444" spans="1:5">
      <c r="A3444" s="500" t="s">
        <v>14381</v>
      </c>
      <c r="B3444" s="500" t="s">
        <v>14662</v>
      </c>
      <c r="C3444" t="str">
        <f t="shared" si="106"/>
        <v>$U 210-3 90x90 PROFIL U PERFORAT$:11.84,</v>
      </c>
      <c r="D3444" t="s">
        <v>23931</v>
      </c>
      <c r="E3444" t="str">
        <f t="shared" si="107"/>
        <v>"u 210-3 90x90 profil u perforat":11.84,</v>
      </c>
    </row>
    <row r="3445" spans="1:5">
      <c r="A3445" s="500" t="s">
        <v>14353</v>
      </c>
      <c r="B3445" s="500" t="s">
        <v>14664</v>
      </c>
      <c r="C3445" t="str">
        <f t="shared" si="106"/>
        <v>$U 210-3 95x95 PROFIL U PERFORAT$:12.16,</v>
      </c>
      <c r="D3445" t="s">
        <v>23932</v>
      </c>
      <c r="E3445" t="str">
        <f t="shared" si="107"/>
        <v>"u 210-3 95x95 profil u perforat":12.16,</v>
      </c>
    </row>
    <row r="3446" spans="1:5">
      <c r="A3446" s="500" t="s">
        <v>14666</v>
      </c>
      <c r="B3446" s="500" t="s">
        <v>14667</v>
      </c>
      <c r="C3446" t="str">
        <f t="shared" si="106"/>
        <v>$U 210-3.5 100x100 PROFIL U NEPERFORAT$:14.47,</v>
      </c>
      <c r="D3446" t="s">
        <v>23933</v>
      </c>
      <c r="E3446" t="str">
        <f t="shared" si="107"/>
        <v>"u 210-3.5 100x100 profil u neperforat":14.47,</v>
      </c>
    </row>
    <row r="3447" spans="1:5">
      <c r="A3447" s="500" t="s">
        <v>3868</v>
      </c>
      <c r="B3447" s="500" t="s">
        <v>14669</v>
      </c>
      <c r="C3447" t="str">
        <f t="shared" si="106"/>
        <v>$U 210-3.5 40x40 PROFIL U NEPERFORAT$:10.13,</v>
      </c>
      <c r="D3447" t="s">
        <v>23934</v>
      </c>
      <c r="E3447" t="str">
        <f t="shared" si="107"/>
        <v>"u 210-3.5 40x40 profil u neperforat":10.13,</v>
      </c>
    </row>
    <row r="3448" spans="1:5">
      <c r="A3448" s="500" t="s">
        <v>14415</v>
      </c>
      <c r="B3448" s="500" t="s">
        <v>14671</v>
      </c>
      <c r="C3448" t="str">
        <f t="shared" si="106"/>
        <v>$U 210-3.5 45x45 PROFIL U NEPERFORAT$:10.49,</v>
      </c>
      <c r="D3448" t="s">
        <v>23935</v>
      </c>
      <c r="E3448" t="str">
        <f t="shared" si="107"/>
        <v>"u 210-3.5 45x45 profil u neperforat":10.49,</v>
      </c>
    </row>
    <row r="3449" spans="1:5">
      <c r="A3449" s="500" t="s">
        <v>11785</v>
      </c>
      <c r="B3449" s="500" t="s">
        <v>14673</v>
      </c>
      <c r="C3449" t="str">
        <f t="shared" si="106"/>
        <v>$U 210-3.5 50x50 PROFIL U NEPERFORAT$:10.86,</v>
      </c>
      <c r="D3449" t="s">
        <v>23936</v>
      </c>
      <c r="E3449" t="str">
        <f t="shared" si="107"/>
        <v>"u 210-3.5 50x50 profil u neperforat":10.86,</v>
      </c>
    </row>
    <row r="3450" spans="1:5">
      <c r="A3450" s="500" t="s">
        <v>7107</v>
      </c>
      <c r="B3450" s="500" t="s">
        <v>14675</v>
      </c>
      <c r="C3450" t="str">
        <f t="shared" si="106"/>
        <v>$U 210-3.5 55x55 PROFIL U NEPERFORAT$:11.22,</v>
      </c>
      <c r="D3450" t="s">
        <v>23937</v>
      </c>
      <c r="E3450" t="str">
        <f t="shared" si="107"/>
        <v>"u 210-3.5 55x55 profil u neperforat":11.22,</v>
      </c>
    </row>
    <row r="3451" spans="1:5">
      <c r="A3451" s="500" t="s">
        <v>14422</v>
      </c>
      <c r="B3451" s="500" t="s">
        <v>14677</v>
      </c>
      <c r="C3451" t="str">
        <f t="shared" si="106"/>
        <v>$U 210-3.5 60x60 PROFIL U NEPERFORAT$:11.58,</v>
      </c>
      <c r="D3451" t="s">
        <v>23938</v>
      </c>
      <c r="E3451" t="str">
        <f t="shared" si="107"/>
        <v>"u 210-3.5 60x60 profil u neperforat":11.58,</v>
      </c>
    </row>
    <row r="3452" spans="1:5">
      <c r="A3452" s="500" t="s">
        <v>14425</v>
      </c>
      <c r="B3452" s="500" t="s">
        <v>14679</v>
      </c>
      <c r="C3452" t="str">
        <f t="shared" si="106"/>
        <v>$U 210-3.5 65x65 PROFIL U NEPERFORAT$:11.93,</v>
      </c>
      <c r="D3452" t="s">
        <v>23939</v>
      </c>
      <c r="E3452" t="str">
        <f t="shared" si="107"/>
        <v>"u 210-3.5 65x65 profil u neperforat":11.93,</v>
      </c>
    </row>
    <row r="3453" spans="1:5">
      <c r="A3453" s="500" t="s">
        <v>11801</v>
      </c>
      <c r="B3453" s="500" t="s">
        <v>14681</v>
      </c>
      <c r="C3453" t="str">
        <f t="shared" si="106"/>
        <v>$U 210-3.5 70x70 PROFIL U NEPERFORAT$:12.30,</v>
      </c>
      <c r="D3453" t="s">
        <v>23940</v>
      </c>
      <c r="E3453" t="str">
        <f t="shared" si="107"/>
        <v>"u 210-3.5 70x70 profil u neperforat":12.30,</v>
      </c>
    </row>
    <row r="3454" spans="1:5">
      <c r="A3454" s="500" t="s">
        <v>7053</v>
      </c>
      <c r="B3454" s="500" t="s">
        <v>14683</v>
      </c>
      <c r="C3454" t="str">
        <f t="shared" si="106"/>
        <v>$U 210-3.5 75x75 PROFIL U NEPERFORAT$:12.66,</v>
      </c>
      <c r="D3454" t="s">
        <v>23941</v>
      </c>
      <c r="E3454" t="str">
        <f t="shared" si="107"/>
        <v>"u 210-3.5 75x75 profil u neperforat":12.66,</v>
      </c>
    </row>
    <row r="3455" spans="1:5">
      <c r="A3455" s="500" t="s">
        <v>14432</v>
      </c>
      <c r="B3455" s="500" t="s">
        <v>14685</v>
      </c>
      <c r="C3455" t="str">
        <f t="shared" si="106"/>
        <v>$U 210-3.5 80x80 PROFIL U NEPERFORAT$:13.03,</v>
      </c>
      <c r="D3455" t="s">
        <v>23942</v>
      </c>
      <c r="E3455" t="str">
        <f t="shared" si="107"/>
        <v>"u 210-3.5 80x80 profil u neperforat":13.03,</v>
      </c>
    </row>
    <row r="3456" spans="1:5">
      <c r="A3456" s="500" t="s">
        <v>14435</v>
      </c>
      <c r="B3456" s="500" t="s">
        <v>14687</v>
      </c>
      <c r="C3456" t="str">
        <f t="shared" si="106"/>
        <v>$U 210-3.5 85x85 PROFIL U NEPERFORAT$:13.39,</v>
      </c>
      <c r="D3456" t="s">
        <v>23943</v>
      </c>
      <c r="E3456" t="str">
        <f t="shared" si="107"/>
        <v>"u 210-3.5 85x85 profil u neperforat":13.39,</v>
      </c>
    </row>
    <row r="3457" spans="1:5">
      <c r="A3457" s="500" t="s">
        <v>3952</v>
      </c>
      <c r="B3457" s="500" t="s">
        <v>14689</v>
      </c>
      <c r="C3457" t="str">
        <f t="shared" si="106"/>
        <v>$U 210-3.5 90x90 PROFIL U NEPERFORAT$:13.75,</v>
      </c>
      <c r="D3457" t="s">
        <v>23944</v>
      </c>
      <c r="E3457" t="str">
        <f t="shared" si="107"/>
        <v>"u 210-3.5 90x90 profil u neperforat":13.75,</v>
      </c>
    </row>
    <row r="3458" spans="1:5">
      <c r="A3458" s="500" t="s">
        <v>14408</v>
      </c>
      <c r="B3458" s="500" t="s">
        <v>14691</v>
      </c>
      <c r="C3458" t="str">
        <f t="shared" ref="C3458:C3521" si="108">CONCATENATE("$",B3458,"$",":",A3458,",")</f>
        <v>$U 210-3.5 95x95 PROFIL U NEPERFORAT$:14.12,</v>
      </c>
      <c r="D3458" t="s">
        <v>23945</v>
      </c>
      <c r="E3458" t="str">
        <f t="shared" ref="E3458:E3521" si="109">LOWER(D3458)</f>
        <v>"u 210-3.5 95x95 profil u neperforat":14.12,</v>
      </c>
    </row>
    <row r="3459" spans="1:5">
      <c r="A3459" s="500" t="s">
        <v>3868</v>
      </c>
      <c r="B3459" s="500" t="s">
        <v>14693</v>
      </c>
      <c r="C3459" t="str">
        <f t="shared" si="108"/>
        <v>$U 210-3.5 40x40 PROFIL U PERFORAT$:10.13,</v>
      </c>
      <c r="D3459" t="s">
        <v>23946</v>
      </c>
      <c r="E3459" t="str">
        <f t="shared" si="109"/>
        <v>"u 210-3.5 40x40 profil u perforat":10.13,</v>
      </c>
    </row>
    <row r="3460" spans="1:5">
      <c r="A3460" s="500" t="s">
        <v>14415</v>
      </c>
      <c r="B3460" s="500" t="s">
        <v>14695</v>
      </c>
      <c r="C3460" t="str">
        <f t="shared" si="108"/>
        <v>$U 210-3.5 45x45 PROFIL U PERFORAT$:10.49,</v>
      </c>
      <c r="D3460" t="s">
        <v>23947</v>
      </c>
      <c r="E3460" t="str">
        <f t="shared" si="109"/>
        <v>"u 210-3.5 45x45 profil u perforat":10.49,</v>
      </c>
    </row>
    <row r="3461" spans="1:5">
      <c r="A3461" s="500" t="s">
        <v>11785</v>
      </c>
      <c r="B3461" s="500" t="s">
        <v>14697</v>
      </c>
      <c r="C3461" t="str">
        <f t="shared" si="108"/>
        <v>$U 210-3.5 50x50 PROFIL U PERFORAT$:10.86,</v>
      </c>
      <c r="D3461" t="s">
        <v>23948</v>
      </c>
      <c r="E3461" t="str">
        <f t="shared" si="109"/>
        <v>"u 210-3.5 50x50 profil u perforat":10.86,</v>
      </c>
    </row>
    <row r="3462" spans="1:5">
      <c r="A3462" s="500" t="s">
        <v>7107</v>
      </c>
      <c r="B3462" s="500" t="s">
        <v>14699</v>
      </c>
      <c r="C3462" t="str">
        <f t="shared" si="108"/>
        <v>$U 210-3.5 55x55 PROFIL U PERFORAT$:11.22,</v>
      </c>
      <c r="D3462" t="s">
        <v>23949</v>
      </c>
      <c r="E3462" t="str">
        <f t="shared" si="109"/>
        <v>"u 210-3.5 55x55 profil u perforat":11.22,</v>
      </c>
    </row>
    <row r="3463" spans="1:5">
      <c r="A3463" s="500" t="s">
        <v>14422</v>
      </c>
      <c r="B3463" s="500" t="s">
        <v>14701</v>
      </c>
      <c r="C3463" t="str">
        <f t="shared" si="108"/>
        <v>$U 210-3.5 60x60 PROFIL U PERFORAT$:11.58,</v>
      </c>
      <c r="D3463" t="s">
        <v>23950</v>
      </c>
      <c r="E3463" t="str">
        <f t="shared" si="109"/>
        <v>"u 210-3.5 60x60 profil u perforat":11.58,</v>
      </c>
    </row>
    <row r="3464" spans="1:5">
      <c r="A3464" s="500" t="s">
        <v>14425</v>
      </c>
      <c r="B3464" s="500" t="s">
        <v>14703</v>
      </c>
      <c r="C3464" t="str">
        <f t="shared" si="108"/>
        <v>$U 210-3.5 65x65 PROFIL U PERFORAT$:11.93,</v>
      </c>
      <c r="D3464" t="s">
        <v>23951</v>
      </c>
      <c r="E3464" t="str">
        <f t="shared" si="109"/>
        <v>"u 210-3.5 65x65 profil u perforat":11.93,</v>
      </c>
    </row>
    <row r="3465" spans="1:5">
      <c r="A3465" s="500" t="s">
        <v>11801</v>
      </c>
      <c r="B3465" s="500" t="s">
        <v>14705</v>
      </c>
      <c r="C3465" t="str">
        <f t="shared" si="108"/>
        <v>$U 210-3.5 70x70 PROFIL U PERFORAT$:12.30,</v>
      </c>
      <c r="D3465" t="s">
        <v>23952</v>
      </c>
      <c r="E3465" t="str">
        <f t="shared" si="109"/>
        <v>"u 210-3.5 70x70 profil u perforat":12.30,</v>
      </c>
    </row>
    <row r="3466" spans="1:5">
      <c r="A3466" s="500" t="s">
        <v>7053</v>
      </c>
      <c r="B3466" s="500" t="s">
        <v>14707</v>
      </c>
      <c r="C3466" t="str">
        <f t="shared" si="108"/>
        <v>$U 210-3.5 75x75 PROFIL U PERFORAT$:12.66,</v>
      </c>
      <c r="D3466" t="s">
        <v>23953</v>
      </c>
      <c r="E3466" t="str">
        <f t="shared" si="109"/>
        <v>"u 210-3.5 75x75 profil u perforat":12.66,</v>
      </c>
    </row>
    <row r="3467" spans="1:5">
      <c r="A3467" s="500" t="s">
        <v>14432</v>
      </c>
      <c r="B3467" s="500" t="s">
        <v>14709</v>
      </c>
      <c r="C3467" t="str">
        <f t="shared" si="108"/>
        <v>$U 210-3.5 80x80 PROFIL U PERFORAT$:13.03,</v>
      </c>
      <c r="D3467" t="s">
        <v>23954</v>
      </c>
      <c r="E3467" t="str">
        <f t="shared" si="109"/>
        <v>"u 210-3.5 80x80 profil u perforat":13.03,</v>
      </c>
    </row>
    <row r="3468" spans="1:5">
      <c r="A3468" s="500" t="s">
        <v>14435</v>
      </c>
      <c r="B3468" s="500" t="s">
        <v>14711</v>
      </c>
      <c r="C3468" t="str">
        <f t="shared" si="108"/>
        <v>$U 210-3.5 85x85 PROFIL U PERFORAT$:13.39,</v>
      </c>
      <c r="D3468" t="s">
        <v>23955</v>
      </c>
      <c r="E3468" t="str">
        <f t="shared" si="109"/>
        <v>"u 210-3.5 85x85 profil u perforat":13.39,</v>
      </c>
    </row>
    <row r="3469" spans="1:5">
      <c r="A3469" s="500" t="s">
        <v>3952</v>
      </c>
      <c r="B3469" s="500" t="s">
        <v>14713</v>
      </c>
      <c r="C3469" t="str">
        <f t="shared" si="108"/>
        <v>$U 210-3.5 90x90 PROFIL U PERFORAT$:13.75,</v>
      </c>
      <c r="D3469" t="s">
        <v>23956</v>
      </c>
      <c r="E3469" t="str">
        <f t="shared" si="109"/>
        <v>"u 210-3.5 90x90 profil u perforat":13.75,</v>
      </c>
    </row>
    <row r="3470" spans="1:5">
      <c r="A3470" s="500" t="s">
        <v>14408</v>
      </c>
      <c r="B3470" s="500" t="s">
        <v>14715</v>
      </c>
      <c r="C3470" t="str">
        <f t="shared" si="108"/>
        <v>$U 210-3.5 95x95 PROFIL U PERFORAT$:14.12,</v>
      </c>
      <c r="D3470" t="s">
        <v>23957</v>
      </c>
      <c r="E3470" t="str">
        <f t="shared" si="109"/>
        <v>"u 210-3.5 95x95 profil u perforat":14.12,</v>
      </c>
    </row>
    <row r="3471" spans="1:5">
      <c r="A3471" s="500" t="s">
        <v>14717</v>
      </c>
      <c r="B3471" s="500" t="s">
        <v>14718</v>
      </c>
      <c r="C3471" t="str">
        <f t="shared" si="108"/>
        <v>$U 220-1.5 100x100 PROFIL U NEPERFORAT$:6.46,</v>
      </c>
      <c r="D3471" t="s">
        <v>23958</v>
      </c>
      <c r="E3471" t="str">
        <f t="shared" si="109"/>
        <v>"u 220-1.5 100x100 profil u neperforat":6.46,</v>
      </c>
    </row>
    <row r="3472" spans="1:5">
      <c r="A3472" s="500" t="s">
        <v>11223</v>
      </c>
      <c r="B3472" s="500" t="s">
        <v>14720</v>
      </c>
      <c r="C3472" t="str">
        <f t="shared" si="108"/>
        <v>$U 220-1.5 40x40 PROFIL U NEPERFORAT$:4.60,</v>
      </c>
      <c r="D3472" t="s">
        <v>23959</v>
      </c>
      <c r="E3472" t="str">
        <f t="shared" si="109"/>
        <v>"u 220-1.5 40x40 profil u neperforat":4.60,</v>
      </c>
    </row>
    <row r="3473" spans="1:5">
      <c r="A3473" s="500" t="s">
        <v>11062</v>
      </c>
      <c r="B3473" s="500" t="s">
        <v>14722</v>
      </c>
      <c r="C3473" t="str">
        <f t="shared" si="108"/>
        <v>$U 220-1.5 45x45 PROFIL U NEPERFORAT$:4.76,</v>
      </c>
      <c r="D3473" t="s">
        <v>23960</v>
      </c>
      <c r="E3473" t="str">
        <f t="shared" si="109"/>
        <v>"u 220-1.5 45x45 profil u neperforat":4.76,</v>
      </c>
    </row>
    <row r="3474" spans="1:5">
      <c r="A3474" s="500" t="s">
        <v>3893</v>
      </c>
      <c r="B3474" s="500" t="s">
        <v>14724</v>
      </c>
      <c r="C3474" t="str">
        <f t="shared" si="108"/>
        <v>$U 220-1.5 50x50 PROFIL U NEPERFORAT$:4.91,</v>
      </c>
      <c r="D3474" t="s">
        <v>23961</v>
      </c>
      <c r="E3474" t="str">
        <f t="shared" si="109"/>
        <v>"u 220-1.5 50x50 profil u neperforat":4.91,</v>
      </c>
    </row>
    <row r="3475" spans="1:5">
      <c r="A3475" s="500" t="s">
        <v>11309</v>
      </c>
      <c r="B3475" s="500" t="s">
        <v>14726</v>
      </c>
      <c r="C3475" t="str">
        <f t="shared" si="108"/>
        <v>$U 220-1.5 55x55 PROFIL U NEPERFORAT$:5.07,</v>
      </c>
      <c r="D3475" t="s">
        <v>23962</v>
      </c>
      <c r="E3475" t="str">
        <f t="shared" si="109"/>
        <v>"u 220-1.5 55x55 profil u neperforat":5.07,</v>
      </c>
    </row>
    <row r="3476" spans="1:5">
      <c r="A3476" s="500" t="s">
        <v>11063</v>
      </c>
      <c r="B3476" s="500" t="s">
        <v>14728</v>
      </c>
      <c r="C3476" t="str">
        <f t="shared" si="108"/>
        <v>$U 220-1.5 60x60 PROFIL U NEPERFORAT$:5.23,</v>
      </c>
      <c r="D3476" t="s">
        <v>23963</v>
      </c>
      <c r="E3476" t="str">
        <f t="shared" si="109"/>
        <v>"u 220-1.5 60x60 profil u neperforat":5.23,</v>
      </c>
    </row>
    <row r="3477" spans="1:5">
      <c r="A3477" s="500" t="s">
        <v>11320</v>
      </c>
      <c r="B3477" s="500" t="s">
        <v>14730</v>
      </c>
      <c r="C3477" t="str">
        <f t="shared" si="108"/>
        <v>$U 220-1.5 65x65 PROFIL U NEPERFORAT$:5.38,</v>
      </c>
      <c r="D3477" t="s">
        <v>23964</v>
      </c>
      <c r="E3477" t="str">
        <f t="shared" si="109"/>
        <v>"u 220-1.5 65x65 profil u neperforat":5.38,</v>
      </c>
    </row>
    <row r="3478" spans="1:5">
      <c r="A3478" s="500" t="s">
        <v>13771</v>
      </c>
      <c r="B3478" s="500" t="s">
        <v>14732</v>
      </c>
      <c r="C3478" t="str">
        <f t="shared" si="108"/>
        <v>$U 220-1.5 70x70 PROFIL U NEPERFORAT$:5.54,</v>
      </c>
      <c r="D3478" t="s">
        <v>23965</v>
      </c>
      <c r="E3478" t="str">
        <f t="shared" si="109"/>
        <v>"u 220-1.5 70x70 profil u neperforat":5.54,</v>
      </c>
    </row>
    <row r="3479" spans="1:5">
      <c r="A3479" s="500" t="s">
        <v>14164</v>
      </c>
      <c r="B3479" s="500" t="s">
        <v>14734</v>
      </c>
      <c r="C3479" t="str">
        <f t="shared" si="108"/>
        <v>$U 220-1.5 75x75 PROFIL U NEPERFORAT$:5.69,</v>
      </c>
      <c r="D3479" t="s">
        <v>23966</v>
      </c>
      <c r="E3479" t="str">
        <f t="shared" si="109"/>
        <v>"u 220-1.5 75x75 profil u neperforat":5.69,</v>
      </c>
    </row>
    <row r="3480" spans="1:5">
      <c r="A3480" s="500" t="s">
        <v>14218</v>
      </c>
      <c r="B3480" s="500" t="s">
        <v>14736</v>
      </c>
      <c r="C3480" t="str">
        <f t="shared" si="108"/>
        <v>$U 220-1.5 80x80 PROFIL U NEPERFORAT$:5.85,</v>
      </c>
      <c r="D3480" t="s">
        <v>23967</v>
      </c>
      <c r="E3480" t="str">
        <f t="shared" si="109"/>
        <v>"u 220-1.5 80x80 profil u neperforat":5.85,</v>
      </c>
    </row>
    <row r="3481" spans="1:5">
      <c r="A3481" s="500" t="s">
        <v>11254</v>
      </c>
      <c r="B3481" s="500" t="s">
        <v>14738</v>
      </c>
      <c r="C3481" t="str">
        <f t="shared" si="108"/>
        <v>$U 220-1.5 85x85 PROFIL U NEPERFORAT$:6.01,</v>
      </c>
      <c r="D3481" t="s">
        <v>23968</v>
      </c>
      <c r="E3481" t="str">
        <f t="shared" si="109"/>
        <v>"u 220-1.5 85x85 profil u neperforat":6.01,</v>
      </c>
    </row>
    <row r="3482" spans="1:5">
      <c r="A3482" s="500" t="s">
        <v>14195</v>
      </c>
      <c r="B3482" s="500" t="s">
        <v>14740</v>
      </c>
      <c r="C3482" t="str">
        <f t="shared" si="108"/>
        <v>$U 220-1.5 90x90 PROFIL U NEPERFORAT$:6.16,</v>
      </c>
      <c r="D3482" t="s">
        <v>23969</v>
      </c>
      <c r="E3482" t="str">
        <f t="shared" si="109"/>
        <v>"u 220-1.5 90x90 profil u neperforat":6.16,</v>
      </c>
    </row>
    <row r="3483" spans="1:5">
      <c r="A3483" s="500" t="s">
        <v>11296</v>
      </c>
      <c r="B3483" s="500" t="s">
        <v>14742</v>
      </c>
      <c r="C3483" t="str">
        <f t="shared" si="108"/>
        <v>$U 220-1.5 95x95 PROFIL U NEPERFORAT$:6.31,</v>
      </c>
      <c r="D3483" t="s">
        <v>23970</v>
      </c>
      <c r="E3483" t="str">
        <f t="shared" si="109"/>
        <v>"u 220-1.5 95x95 profil u neperforat":6.31,</v>
      </c>
    </row>
    <row r="3484" spans="1:5">
      <c r="A3484" s="500" t="s">
        <v>11223</v>
      </c>
      <c r="B3484" s="500" t="s">
        <v>14744</v>
      </c>
      <c r="C3484" t="str">
        <f t="shared" si="108"/>
        <v>$U 220-1.5 40x40 PROFIL U PERFORAT$:4.60,</v>
      </c>
      <c r="D3484" t="s">
        <v>23971</v>
      </c>
      <c r="E3484" t="str">
        <f t="shared" si="109"/>
        <v>"u 220-1.5 40x40 profil u perforat":4.60,</v>
      </c>
    </row>
    <row r="3485" spans="1:5">
      <c r="A3485" s="500" t="s">
        <v>11062</v>
      </c>
      <c r="B3485" s="500" t="s">
        <v>14746</v>
      </c>
      <c r="C3485" t="str">
        <f t="shared" si="108"/>
        <v>$U 220-1.5 45x45 PROFIL U PERFORAT$:4.76,</v>
      </c>
      <c r="D3485" t="s">
        <v>23972</v>
      </c>
      <c r="E3485" t="str">
        <f t="shared" si="109"/>
        <v>"u 220-1.5 45x45 profil u perforat":4.76,</v>
      </c>
    </row>
    <row r="3486" spans="1:5">
      <c r="A3486" s="500" t="s">
        <v>3893</v>
      </c>
      <c r="B3486" s="500" t="s">
        <v>14748</v>
      </c>
      <c r="C3486" t="str">
        <f t="shared" si="108"/>
        <v>$U 220-1.5 50x50 PROFIL U PERFORAT$:4.91,</v>
      </c>
      <c r="D3486" t="s">
        <v>23973</v>
      </c>
      <c r="E3486" t="str">
        <f t="shared" si="109"/>
        <v>"u 220-1.5 50x50 profil u perforat":4.91,</v>
      </c>
    </row>
    <row r="3487" spans="1:5">
      <c r="A3487" s="500" t="s">
        <v>11309</v>
      </c>
      <c r="B3487" s="500" t="s">
        <v>14750</v>
      </c>
      <c r="C3487" t="str">
        <f t="shared" si="108"/>
        <v>$U 220-1.5 55x55 PROFIL U PERFORAT$:5.07,</v>
      </c>
      <c r="D3487" t="s">
        <v>23974</v>
      </c>
      <c r="E3487" t="str">
        <f t="shared" si="109"/>
        <v>"u 220-1.5 55x55 profil u perforat":5.07,</v>
      </c>
    </row>
    <row r="3488" spans="1:5">
      <c r="A3488" s="500" t="s">
        <v>11063</v>
      </c>
      <c r="B3488" s="500" t="s">
        <v>14752</v>
      </c>
      <c r="C3488" t="str">
        <f t="shared" si="108"/>
        <v>$U 220-1.5 60x60 PROFIL U PERFORAT$:5.23,</v>
      </c>
      <c r="D3488" t="s">
        <v>23975</v>
      </c>
      <c r="E3488" t="str">
        <f t="shared" si="109"/>
        <v>"u 220-1.5 60x60 profil u perforat":5.23,</v>
      </c>
    </row>
    <row r="3489" spans="1:5">
      <c r="A3489" s="500" t="s">
        <v>11320</v>
      </c>
      <c r="B3489" s="500" t="s">
        <v>14754</v>
      </c>
      <c r="C3489" t="str">
        <f t="shared" si="108"/>
        <v>$U 220-1.5 65x65 PROFIL U PERFORAT$:5.38,</v>
      </c>
      <c r="D3489" t="s">
        <v>23976</v>
      </c>
      <c r="E3489" t="str">
        <f t="shared" si="109"/>
        <v>"u 220-1.5 65x65 profil u perforat":5.38,</v>
      </c>
    </row>
    <row r="3490" spans="1:5">
      <c r="A3490" s="500" t="s">
        <v>13771</v>
      </c>
      <c r="B3490" s="500" t="s">
        <v>14756</v>
      </c>
      <c r="C3490" t="str">
        <f t="shared" si="108"/>
        <v>$U 220-1.5 70x70 PROFIL U PERFORAT$:5.54,</v>
      </c>
      <c r="D3490" t="s">
        <v>23977</v>
      </c>
      <c r="E3490" t="str">
        <f t="shared" si="109"/>
        <v>"u 220-1.5 70x70 profil u perforat":5.54,</v>
      </c>
    </row>
    <row r="3491" spans="1:5">
      <c r="A3491" s="500" t="s">
        <v>14164</v>
      </c>
      <c r="B3491" s="500" t="s">
        <v>14758</v>
      </c>
      <c r="C3491" t="str">
        <f t="shared" si="108"/>
        <v>$U 220-1.5 75x75 PROFIL U PERFORAT$:5.69,</v>
      </c>
      <c r="D3491" t="s">
        <v>23978</v>
      </c>
      <c r="E3491" t="str">
        <f t="shared" si="109"/>
        <v>"u 220-1.5 75x75 profil u perforat":5.69,</v>
      </c>
    </row>
    <row r="3492" spans="1:5">
      <c r="A3492" s="500" t="s">
        <v>14218</v>
      </c>
      <c r="B3492" s="500" t="s">
        <v>14760</v>
      </c>
      <c r="C3492" t="str">
        <f t="shared" si="108"/>
        <v>$U 220-1.5 80x80 PROFIL U PERFORAT$:5.85,</v>
      </c>
      <c r="D3492" t="s">
        <v>23979</v>
      </c>
      <c r="E3492" t="str">
        <f t="shared" si="109"/>
        <v>"u 220-1.5 80x80 profil u perforat":5.85,</v>
      </c>
    </row>
    <row r="3493" spans="1:5">
      <c r="A3493" s="500" t="s">
        <v>11254</v>
      </c>
      <c r="B3493" s="500" t="s">
        <v>14762</v>
      </c>
      <c r="C3493" t="str">
        <f t="shared" si="108"/>
        <v>$U 220-1.5 85x85 PROFIL U PERFORAT$:6.01,</v>
      </c>
      <c r="D3493" t="s">
        <v>23980</v>
      </c>
      <c r="E3493" t="str">
        <f t="shared" si="109"/>
        <v>"u 220-1.5 85x85 profil u perforat":6.01,</v>
      </c>
    </row>
    <row r="3494" spans="1:5">
      <c r="A3494" s="500" t="s">
        <v>14195</v>
      </c>
      <c r="B3494" s="500" t="s">
        <v>14764</v>
      </c>
      <c r="C3494" t="str">
        <f t="shared" si="108"/>
        <v>$U 220-1.5 90x90 PROFIL U PERFORAT$:6.16,</v>
      </c>
      <c r="D3494" t="s">
        <v>23981</v>
      </c>
      <c r="E3494" t="str">
        <f t="shared" si="109"/>
        <v>"u 220-1.5 90x90 profil u perforat":6.16,</v>
      </c>
    </row>
    <row r="3495" spans="1:5">
      <c r="A3495" s="500" t="s">
        <v>11296</v>
      </c>
      <c r="B3495" s="500" t="s">
        <v>14766</v>
      </c>
      <c r="C3495" t="str">
        <f t="shared" si="108"/>
        <v>$U 220-1.5 95x95 PROFIL U PERFORAT$:6.31,</v>
      </c>
      <c r="D3495" t="s">
        <v>23982</v>
      </c>
      <c r="E3495" t="str">
        <f t="shared" si="109"/>
        <v>"u 220-1.5 95x95 profil u perforat":6.31,</v>
      </c>
    </row>
    <row r="3496" spans="1:5">
      <c r="A3496" s="500" t="s">
        <v>14768</v>
      </c>
      <c r="B3496" s="500" t="s">
        <v>14769</v>
      </c>
      <c r="C3496" t="str">
        <f t="shared" si="108"/>
        <v>$U 220-2 100x100 PROFIL U NEPERFORAT$:8.58,</v>
      </c>
      <c r="D3496" t="s">
        <v>23983</v>
      </c>
      <c r="E3496" t="str">
        <f t="shared" si="109"/>
        <v>"u 220-2 100x100 profil u neperforat":8.58,</v>
      </c>
    </row>
    <row r="3497" spans="1:5">
      <c r="A3497" s="500" t="s">
        <v>2926</v>
      </c>
      <c r="B3497" s="500" t="s">
        <v>14771</v>
      </c>
      <c r="C3497" t="str">
        <f t="shared" si="108"/>
        <v>$U 220-2 40x40 PROFIL U NEPERFORAT$:6.10,</v>
      </c>
      <c r="D3497" t="s">
        <v>23984</v>
      </c>
      <c r="E3497" t="str">
        <f t="shared" si="109"/>
        <v>"u 220-2 40x40 profil u neperforat":6.10,</v>
      </c>
    </row>
    <row r="3498" spans="1:5">
      <c r="A3498" s="500" t="s">
        <v>11296</v>
      </c>
      <c r="B3498" s="500" t="s">
        <v>14773</v>
      </c>
      <c r="C3498" t="str">
        <f t="shared" si="108"/>
        <v>$U 220-2 45x45 PROFIL U NEPERFORAT$:6.31,</v>
      </c>
      <c r="D3498" t="s">
        <v>23985</v>
      </c>
      <c r="E3498" t="str">
        <f t="shared" si="109"/>
        <v>"u 220-2 45x45 profil u neperforat":6.31,</v>
      </c>
    </row>
    <row r="3499" spans="1:5">
      <c r="A3499" s="500" t="s">
        <v>7715</v>
      </c>
      <c r="B3499" s="500" t="s">
        <v>14775</v>
      </c>
      <c r="C3499" t="str">
        <f t="shared" si="108"/>
        <v>$U 220-2 50x50 PROFIL U NEPERFORAT$:6.51,</v>
      </c>
      <c r="D3499" t="s">
        <v>23986</v>
      </c>
      <c r="E3499" t="str">
        <f t="shared" si="109"/>
        <v>"u 220-2 50x50 profil u neperforat":6.51,</v>
      </c>
    </row>
    <row r="3500" spans="1:5">
      <c r="A3500" s="500" t="s">
        <v>14260</v>
      </c>
      <c r="B3500" s="500" t="s">
        <v>14777</v>
      </c>
      <c r="C3500" t="str">
        <f t="shared" si="108"/>
        <v>$U 220-2 55x55 PROFIL U NEPERFORAT$:6.72,</v>
      </c>
      <c r="D3500" t="s">
        <v>23987</v>
      </c>
      <c r="E3500" t="str">
        <f t="shared" si="109"/>
        <v>"u 220-2 55x55 profil u neperforat":6.72,</v>
      </c>
    </row>
    <row r="3501" spans="1:5">
      <c r="A3501" s="500" t="s">
        <v>11835</v>
      </c>
      <c r="B3501" s="500" t="s">
        <v>14779</v>
      </c>
      <c r="C3501" t="str">
        <f t="shared" si="108"/>
        <v>$U 220-2 60x60 PROFIL U NEPERFORAT$:6.93,</v>
      </c>
      <c r="D3501" t="s">
        <v>23988</v>
      </c>
      <c r="E3501" t="str">
        <f t="shared" si="109"/>
        <v>"u 220-2 60x60 profil u neperforat":6.93,</v>
      </c>
    </row>
    <row r="3502" spans="1:5">
      <c r="A3502" s="500" t="s">
        <v>11066</v>
      </c>
      <c r="B3502" s="500" t="s">
        <v>14781</v>
      </c>
      <c r="C3502" t="str">
        <f t="shared" si="108"/>
        <v>$U 220-2 65x65 PROFIL U NEPERFORAT$:7.14,</v>
      </c>
      <c r="D3502" t="s">
        <v>23989</v>
      </c>
      <c r="E3502" t="str">
        <f t="shared" si="109"/>
        <v>"u 220-2 65x65 profil u neperforat":7.14,</v>
      </c>
    </row>
    <row r="3503" spans="1:5">
      <c r="A3503" s="500" t="s">
        <v>12825</v>
      </c>
      <c r="B3503" s="500" t="s">
        <v>14783</v>
      </c>
      <c r="C3503" t="str">
        <f t="shared" si="108"/>
        <v>$U 220-2 70x70 PROFIL U NEPERFORAT$:7.35,</v>
      </c>
      <c r="D3503" t="s">
        <v>23990</v>
      </c>
      <c r="E3503" t="str">
        <f t="shared" si="109"/>
        <v>"u 220-2 70x70 profil u neperforat":7.35,</v>
      </c>
    </row>
    <row r="3504" spans="1:5">
      <c r="A3504" s="500" t="s">
        <v>14269</v>
      </c>
      <c r="B3504" s="500" t="s">
        <v>14785</v>
      </c>
      <c r="C3504" t="str">
        <f t="shared" si="108"/>
        <v>$U 220-2 75x75 PROFIL U NEPERFORAT$:7.55,</v>
      </c>
      <c r="D3504" t="s">
        <v>23991</v>
      </c>
      <c r="E3504" t="str">
        <f t="shared" si="109"/>
        <v>"u 220-2 75x75 profil u neperforat":7.55,</v>
      </c>
    </row>
    <row r="3505" spans="1:5">
      <c r="A3505" s="500" t="s">
        <v>11383</v>
      </c>
      <c r="B3505" s="500" t="s">
        <v>14787</v>
      </c>
      <c r="C3505" t="str">
        <f t="shared" si="108"/>
        <v>$U 220-2 80x80 PROFIL U NEPERFORAT$:7.76,</v>
      </c>
      <c r="D3505" t="s">
        <v>23992</v>
      </c>
      <c r="E3505" t="str">
        <f t="shared" si="109"/>
        <v>"u 220-2 80x80 profil u neperforat":7.76,</v>
      </c>
    </row>
    <row r="3506" spans="1:5">
      <c r="A3506" s="500" t="s">
        <v>11261</v>
      </c>
      <c r="B3506" s="500" t="s">
        <v>14789</v>
      </c>
      <c r="C3506" t="str">
        <f t="shared" si="108"/>
        <v>$U 220-2 85x85 PROFIL U NEPERFORAT$:7.97,</v>
      </c>
      <c r="D3506" t="s">
        <v>23993</v>
      </c>
      <c r="E3506" t="str">
        <f t="shared" si="109"/>
        <v>"u 220-2 85x85 profil u neperforat":7.97,</v>
      </c>
    </row>
    <row r="3507" spans="1:5">
      <c r="A3507" s="500" t="s">
        <v>14247</v>
      </c>
      <c r="B3507" s="500" t="s">
        <v>14791</v>
      </c>
      <c r="C3507" t="str">
        <f t="shared" si="108"/>
        <v>$U 220-2 90x90 PROFIL U NEPERFORAT$:8.18,</v>
      </c>
      <c r="D3507" t="s">
        <v>23994</v>
      </c>
      <c r="E3507" t="str">
        <f t="shared" si="109"/>
        <v>"u 220-2 90x90 profil u neperforat":8.18,</v>
      </c>
    </row>
    <row r="3508" spans="1:5">
      <c r="A3508" s="500" t="s">
        <v>11342</v>
      </c>
      <c r="B3508" s="500" t="s">
        <v>14793</v>
      </c>
      <c r="C3508" t="str">
        <f t="shared" si="108"/>
        <v>$U 220-2 95x95 PROFIL U NEPERFORAT$:8.39,</v>
      </c>
      <c r="D3508" t="s">
        <v>23995</v>
      </c>
      <c r="E3508" t="str">
        <f t="shared" si="109"/>
        <v>"u 220-2 95x95 profil u neperforat":8.39,</v>
      </c>
    </row>
    <row r="3509" spans="1:5">
      <c r="A3509" s="500" t="s">
        <v>2926</v>
      </c>
      <c r="B3509" s="500" t="s">
        <v>14795</v>
      </c>
      <c r="C3509" t="str">
        <f t="shared" si="108"/>
        <v>$U 220-2 40x40 PROFIL U PERFORAT$:6.10,</v>
      </c>
      <c r="D3509" t="s">
        <v>23996</v>
      </c>
      <c r="E3509" t="str">
        <f t="shared" si="109"/>
        <v>"u 220-2 40x40 profil u perforat":6.10,</v>
      </c>
    </row>
    <row r="3510" spans="1:5">
      <c r="A3510" s="500" t="s">
        <v>11296</v>
      </c>
      <c r="B3510" s="500" t="s">
        <v>14797</v>
      </c>
      <c r="C3510" t="str">
        <f t="shared" si="108"/>
        <v>$U 220-2 45x45 PROFIL U PERFORAT$:6.31,</v>
      </c>
      <c r="D3510" t="s">
        <v>23997</v>
      </c>
      <c r="E3510" t="str">
        <f t="shared" si="109"/>
        <v>"u 220-2 45x45 profil u perforat":6.31,</v>
      </c>
    </row>
    <row r="3511" spans="1:5">
      <c r="A3511" s="500" t="s">
        <v>7715</v>
      </c>
      <c r="B3511" s="500" t="s">
        <v>14799</v>
      </c>
      <c r="C3511" t="str">
        <f t="shared" si="108"/>
        <v>$U 220-2 50x50 PROFIL U PERFORAT$:6.51,</v>
      </c>
      <c r="D3511" t="s">
        <v>23998</v>
      </c>
      <c r="E3511" t="str">
        <f t="shared" si="109"/>
        <v>"u 220-2 50x50 profil u perforat":6.51,</v>
      </c>
    </row>
    <row r="3512" spans="1:5">
      <c r="A3512" s="500" t="s">
        <v>14260</v>
      </c>
      <c r="B3512" s="500" t="s">
        <v>14801</v>
      </c>
      <c r="C3512" t="str">
        <f t="shared" si="108"/>
        <v>$U 220-2 55x55 PROFIL U PERFORAT$:6.72,</v>
      </c>
      <c r="D3512" t="s">
        <v>23999</v>
      </c>
      <c r="E3512" t="str">
        <f t="shared" si="109"/>
        <v>"u 220-2 55x55 profil u perforat":6.72,</v>
      </c>
    </row>
    <row r="3513" spans="1:5">
      <c r="A3513" s="500" t="s">
        <v>11835</v>
      </c>
      <c r="B3513" s="500" t="s">
        <v>14803</v>
      </c>
      <c r="C3513" t="str">
        <f t="shared" si="108"/>
        <v>$U 220-2 60x60 PROFIL U PERFORAT$:6.93,</v>
      </c>
      <c r="D3513" t="s">
        <v>24000</v>
      </c>
      <c r="E3513" t="str">
        <f t="shared" si="109"/>
        <v>"u 220-2 60x60 profil u perforat":6.93,</v>
      </c>
    </row>
    <row r="3514" spans="1:5">
      <c r="A3514" s="500" t="s">
        <v>11066</v>
      </c>
      <c r="B3514" s="500" t="s">
        <v>14805</v>
      </c>
      <c r="C3514" t="str">
        <f t="shared" si="108"/>
        <v>$U 220-2 65x65 PROFIL U PERFORAT$:7.14,</v>
      </c>
      <c r="D3514" t="s">
        <v>24001</v>
      </c>
      <c r="E3514" t="str">
        <f t="shared" si="109"/>
        <v>"u 220-2 65x65 profil u perforat":7.14,</v>
      </c>
    </row>
    <row r="3515" spans="1:5">
      <c r="A3515" s="500" t="s">
        <v>12825</v>
      </c>
      <c r="B3515" s="500" t="s">
        <v>14807</v>
      </c>
      <c r="C3515" t="str">
        <f t="shared" si="108"/>
        <v>$U 220-2 70x70 PROFIL U PERFORAT$:7.35,</v>
      </c>
      <c r="D3515" t="s">
        <v>24002</v>
      </c>
      <c r="E3515" t="str">
        <f t="shared" si="109"/>
        <v>"u 220-2 70x70 profil u perforat":7.35,</v>
      </c>
    </row>
    <row r="3516" spans="1:5">
      <c r="A3516" s="500" t="s">
        <v>14269</v>
      </c>
      <c r="B3516" s="500" t="s">
        <v>14809</v>
      </c>
      <c r="C3516" t="str">
        <f t="shared" si="108"/>
        <v>$U 220-2 75x75 PROFIL U PERFORAT$:7.55,</v>
      </c>
      <c r="D3516" t="s">
        <v>24003</v>
      </c>
      <c r="E3516" t="str">
        <f t="shared" si="109"/>
        <v>"u 220-2 75x75 profil u perforat":7.55,</v>
      </c>
    </row>
    <row r="3517" spans="1:5">
      <c r="A3517" s="500" t="s">
        <v>11383</v>
      </c>
      <c r="B3517" s="500" t="s">
        <v>14811</v>
      </c>
      <c r="C3517" t="str">
        <f t="shared" si="108"/>
        <v>$U 220-2 80x80 PROFIL U PERFORAT$:7.76,</v>
      </c>
      <c r="D3517" t="s">
        <v>24004</v>
      </c>
      <c r="E3517" t="str">
        <f t="shared" si="109"/>
        <v>"u 220-2 80x80 profil u perforat":7.76,</v>
      </c>
    </row>
    <row r="3518" spans="1:5">
      <c r="A3518" s="500" t="s">
        <v>11261</v>
      </c>
      <c r="B3518" s="500" t="s">
        <v>14813</v>
      </c>
      <c r="C3518" t="str">
        <f t="shared" si="108"/>
        <v>$U 220-2 85x85 PROFIL U PERFORAT$:7.97,</v>
      </c>
      <c r="D3518" t="s">
        <v>24005</v>
      </c>
      <c r="E3518" t="str">
        <f t="shared" si="109"/>
        <v>"u 220-2 85x85 profil u perforat":7.97,</v>
      </c>
    </row>
    <row r="3519" spans="1:5">
      <c r="A3519" s="500" t="s">
        <v>14247</v>
      </c>
      <c r="B3519" s="500" t="s">
        <v>14815</v>
      </c>
      <c r="C3519" t="str">
        <f t="shared" si="108"/>
        <v>$U 220-2 90x90 PROFIL U PERFORAT$:8.18,</v>
      </c>
      <c r="D3519" t="s">
        <v>24006</v>
      </c>
      <c r="E3519" t="str">
        <f t="shared" si="109"/>
        <v>"u 220-2 90x90 profil u perforat":8.18,</v>
      </c>
    </row>
    <row r="3520" spans="1:5">
      <c r="A3520" s="500" t="s">
        <v>11342</v>
      </c>
      <c r="B3520" s="500" t="s">
        <v>14817</v>
      </c>
      <c r="C3520" t="str">
        <f t="shared" si="108"/>
        <v>$U 220-2 95x95 PROFIL U PERFORAT$:8.39,</v>
      </c>
      <c r="D3520" t="s">
        <v>24007</v>
      </c>
      <c r="E3520" t="str">
        <f t="shared" si="109"/>
        <v>"u 220-2 95x95 profil u perforat":8.39,</v>
      </c>
    </row>
    <row r="3521" spans="1:5">
      <c r="A3521" s="500" t="s">
        <v>14819</v>
      </c>
      <c r="B3521" s="500" t="s">
        <v>14820</v>
      </c>
      <c r="C3521" t="str">
        <f t="shared" si="108"/>
        <v>$U 220-2.5 100x100 PROFIL U NEPERFORAT$:10.69,</v>
      </c>
      <c r="D3521" t="s">
        <v>24008</v>
      </c>
      <c r="E3521" t="str">
        <f t="shared" si="109"/>
        <v>"u 220-2.5 100x100 profil u neperforat":10.69,</v>
      </c>
    </row>
    <row r="3522" spans="1:5">
      <c r="A3522" s="500" t="s">
        <v>14306</v>
      </c>
      <c r="B3522" s="500" t="s">
        <v>14822</v>
      </c>
      <c r="C3522" t="str">
        <f t="shared" ref="C3522:C3585" si="110">CONCATENATE("$",B3522,"$",":",A3522,",")</f>
        <v>$U 220-2.5 40x40 PROFIL U NEPERFORAT$:7.58,</v>
      </c>
      <c r="D3522" t="s">
        <v>24009</v>
      </c>
      <c r="E3522" t="str">
        <f t="shared" ref="E3522:E3585" si="111">LOWER(D3522)</f>
        <v>"u 220-2.5 40x40 profil u neperforat":7.58,</v>
      </c>
    </row>
    <row r="3523" spans="1:5">
      <c r="A3523" s="500" t="s">
        <v>11130</v>
      </c>
      <c r="B3523" s="500" t="s">
        <v>14824</v>
      </c>
      <c r="C3523" t="str">
        <f t="shared" si="110"/>
        <v>$U 220-2.5 45x45 PROFIL U NEPERFORAT$:7.84,</v>
      </c>
      <c r="D3523" t="s">
        <v>24010</v>
      </c>
      <c r="E3523" t="str">
        <f t="shared" si="111"/>
        <v>"u 220-2.5 45x45 profil u neperforat":7.84,</v>
      </c>
    </row>
    <row r="3524" spans="1:5">
      <c r="A3524" s="500" t="s">
        <v>12848</v>
      </c>
      <c r="B3524" s="500" t="s">
        <v>14826</v>
      </c>
      <c r="C3524" t="str">
        <f t="shared" si="110"/>
        <v>$U 220-2.5 50x50 PROFIL U NEPERFORAT$:8.10,</v>
      </c>
      <c r="D3524" t="s">
        <v>24011</v>
      </c>
      <c r="E3524" t="str">
        <f t="shared" si="111"/>
        <v>"u 220-2.5 50x50 profil u neperforat":8.10,</v>
      </c>
    </row>
    <row r="3525" spans="1:5">
      <c r="A3525" s="500" t="s">
        <v>3833</v>
      </c>
      <c r="B3525" s="500" t="s">
        <v>14828</v>
      </c>
      <c r="C3525" t="str">
        <f t="shared" si="110"/>
        <v>$U 220-2.5 55x55 PROFIL U NEPERFORAT$:8.36,</v>
      </c>
      <c r="D3525" t="s">
        <v>24012</v>
      </c>
      <c r="E3525" t="str">
        <f t="shared" si="111"/>
        <v>"u 220-2.5 55x55 profil u neperforat":8.36,</v>
      </c>
    </row>
    <row r="3526" spans="1:5">
      <c r="A3526" s="500" t="s">
        <v>11845</v>
      </c>
      <c r="B3526" s="500" t="s">
        <v>14830</v>
      </c>
      <c r="C3526" t="str">
        <f t="shared" si="110"/>
        <v>$U 220-2.5 60x60 PROFIL U NEPERFORAT$:8.62,</v>
      </c>
      <c r="D3526" t="s">
        <v>24013</v>
      </c>
      <c r="E3526" t="str">
        <f t="shared" si="111"/>
        <v>"u 220-2.5 60x60 profil u neperforat":8.62,</v>
      </c>
    </row>
    <row r="3527" spans="1:5">
      <c r="A3527" s="500" t="s">
        <v>14317</v>
      </c>
      <c r="B3527" s="500" t="s">
        <v>14832</v>
      </c>
      <c r="C3527" t="str">
        <f t="shared" si="110"/>
        <v>$U 220-2.5 65x65 PROFIL U NEPERFORAT$:8.88,</v>
      </c>
      <c r="D3527" t="s">
        <v>24014</v>
      </c>
      <c r="E3527" t="str">
        <f t="shared" si="111"/>
        <v>"u 220-2.5 65x65 profil u neperforat":8.88,</v>
      </c>
    </row>
    <row r="3528" spans="1:5">
      <c r="A3528" s="500" t="s">
        <v>11737</v>
      </c>
      <c r="B3528" s="500" t="s">
        <v>14834</v>
      </c>
      <c r="C3528" t="str">
        <f t="shared" si="110"/>
        <v>$U 220-2.5 70x70 PROFIL U NEPERFORAT$:9.14,</v>
      </c>
      <c r="D3528" t="s">
        <v>24015</v>
      </c>
      <c r="E3528" t="str">
        <f t="shared" si="111"/>
        <v>"u 220-2.5 70x70 profil u neperforat":9.14,</v>
      </c>
    </row>
    <row r="3529" spans="1:5">
      <c r="A3529" s="500" t="s">
        <v>11700</v>
      </c>
      <c r="B3529" s="500" t="s">
        <v>14836</v>
      </c>
      <c r="C3529" t="str">
        <f t="shared" si="110"/>
        <v>$U 220-2.5 75x75 PROFIL U NEPERFORAT$:9.40,</v>
      </c>
      <c r="D3529" t="s">
        <v>24016</v>
      </c>
      <c r="E3529" t="str">
        <f t="shared" si="111"/>
        <v>"u 220-2.5 75x75 profil u neperforat":9.40,</v>
      </c>
    </row>
    <row r="3530" spans="1:5">
      <c r="A3530" s="500" t="s">
        <v>11318</v>
      </c>
      <c r="B3530" s="500" t="s">
        <v>14838</v>
      </c>
      <c r="C3530" t="str">
        <f t="shared" si="110"/>
        <v>$U 220-2.5 80x80 PROFIL U NEPERFORAT$:9.66,</v>
      </c>
      <c r="D3530" t="s">
        <v>24017</v>
      </c>
      <c r="E3530" t="str">
        <f t="shared" si="111"/>
        <v>"u 220-2.5 80x80 profil u neperforat":9.66,</v>
      </c>
    </row>
    <row r="3531" spans="1:5">
      <c r="A3531" s="500" t="s">
        <v>14326</v>
      </c>
      <c r="B3531" s="500" t="s">
        <v>14840</v>
      </c>
      <c r="C3531" t="str">
        <f t="shared" si="110"/>
        <v>$U 220-2.5 85x85 PROFIL U NEPERFORAT$:9.91,</v>
      </c>
      <c r="D3531" t="s">
        <v>24018</v>
      </c>
      <c r="E3531" t="str">
        <f t="shared" si="111"/>
        <v>"u 220-2.5 85x85 profil u neperforat":9.91,</v>
      </c>
    </row>
    <row r="3532" spans="1:5">
      <c r="A3532" s="500" t="s">
        <v>11730</v>
      </c>
      <c r="B3532" s="500" t="s">
        <v>14842</v>
      </c>
      <c r="C3532" t="str">
        <f t="shared" si="110"/>
        <v>$U 220-2.5 90x90 PROFIL U NEPERFORAT$:10.17,</v>
      </c>
      <c r="D3532" t="s">
        <v>24019</v>
      </c>
      <c r="E3532" t="str">
        <f t="shared" si="111"/>
        <v>"u 220-2.5 90x90 profil u neperforat":10.17,</v>
      </c>
    </row>
    <row r="3533" spans="1:5">
      <c r="A3533" s="500" t="s">
        <v>14564</v>
      </c>
      <c r="B3533" s="500" t="s">
        <v>14844</v>
      </c>
      <c r="C3533" t="str">
        <f t="shared" si="110"/>
        <v>$U 220-2.5 95x95 PROFIL U NEPERFORAT$:10.43,</v>
      </c>
      <c r="D3533" t="s">
        <v>24020</v>
      </c>
      <c r="E3533" t="str">
        <f t="shared" si="111"/>
        <v>"u 220-2.5 95x95 profil u neperforat":10.43,</v>
      </c>
    </row>
    <row r="3534" spans="1:5">
      <c r="A3534" s="500" t="s">
        <v>14306</v>
      </c>
      <c r="B3534" s="500" t="s">
        <v>14846</v>
      </c>
      <c r="C3534" t="str">
        <f t="shared" si="110"/>
        <v>$U 220-2.5 40x40 PROFIL U PERFORAT$:7.58,</v>
      </c>
      <c r="D3534" t="s">
        <v>24021</v>
      </c>
      <c r="E3534" t="str">
        <f t="shared" si="111"/>
        <v>"u 220-2.5 40x40 profil u perforat":7.58,</v>
      </c>
    </row>
    <row r="3535" spans="1:5">
      <c r="A3535" s="500" t="s">
        <v>11130</v>
      </c>
      <c r="B3535" s="500" t="s">
        <v>14848</v>
      </c>
      <c r="C3535" t="str">
        <f t="shared" si="110"/>
        <v>$U 220-2.5 45x45 PROFIL U PERFORAT$:7.84,</v>
      </c>
      <c r="D3535" t="s">
        <v>24022</v>
      </c>
      <c r="E3535" t="str">
        <f t="shared" si="111"/>
        <v>"u 220-2.5 45x45 profil u perforat":7.84,</v>
      </c>
    </row>
    <row r="3536" spans="1:5">
      <c r="A3536" s="500" t="s">
        <v>12848</v>
      </c>
      <c r="B3536" s="500" t="s">
        <v>14850</v>
      </c>
      <c r="C3536" t="str">
        <f t="shared" si="110"/>
        <v>$U 220-2.5 50x50 PROFIL U PERFORAT$:8.10,</v>
      </c>
      <c r="D3536" t="s">
        <v>24023</v>
      </c>
      <c r="E3536" t="str">
        <f t="shared" si="111"/>
        <v>"u 220-2.5 50x50 profil u perforat":8.10,</v>
      </c>
    </row>
    <row r="3537" spans="1:5">
      <c r="A3537" s="500" t="s">
        <v>3833</v>
      </c>
      <c r="B3537" s="500" t="s">
        <v>14852</v>
      </c>
      <c r="C3537" t="str">
        <f t="shared" si="110"/>
        <v>$U 220-2.5 55x55 PROFIL U PERFORAT$:8.36,</v>
      </c>
      <c r="D3537" t="s">
        <v>24024</v>
      </c>
      <c r="E3537" t="str">
        <f t="shared" si="111"/>
        <v>"u 220-2.5 55x55 profil u perforat":8.36,</v>
      </c>
    </row>
    <row r="3538" spans="1:5">
      <c r="A3538" s="500" t="s">
        <v>11845</v>
      </c>
      <c r="B3538" s="500" t="s">
        <v>14854</v>
      </c>
      <c r="C3538" t="str">
        <f t="shared" si="110"/>
        <v>$U 220-2.5 60x60 PROFIL U PERFORAT$:8.62,</v>
      </c>
      <c r="D3538" t="s">
        <v>24025</v>
      </c>
      <c r="E3538" t="str">
        <f t="shared" si="111"/>
        <v>"u 220-2.5 60x60 profil u perforat":8.62,</v>
      </c>
    </row>
    <row r="3539" spans="1:5">
      <c r="A3539" s="500" t="s">
        <v>14317</v>
      </c>
      <c r="B3539" s="500" t="s">
        <v>14856</v>
      </c>
      <c r="C3539" t="str">
        <f t="shared" si="110"/>
        <v>$U 220-2.5 65x65 PROFIL U PERFORAT$:8.88,</v>
      </c>
      <c r="D3539" t="s">
        <v>24026</v>
      </c>
      <c r="E3539" t="str">
        <f t="shared" si="111"/>
        <v>"u 220-2.5 65x65 profil u perforat":8.88,</v>
      </c>
    </row>
    <row r="3540" spans="1:5">
      <c r="A3540" s="500" t="s">
        <v>11737</v>
      </c>
      <c r="B3540" s="500" t="s">
        <v>14858</v>
      </c>
      <c r="C3540" t="str">
        <f t="shared" si="110"/>
        <v>$U 220-2.5 70x70 PROFIL U PERFORAT$:9.14,</v>
      </c>
      <c r="D3540" t="s">
        <v>24027</v>
      </c>
      <c r="E3540" t="str">
        <f t="shared" si="111"/>
        <v>"u 220-2.5 70x70 profil u perforat":9.14,</v>
      </c>
    </row>
    <row r="3541" spans="1:5">
      <c r="A3541" s="500" t="s">
        <v>11700</v>
      </c>
      <c r="B3541" s="500" t="s">
        <v>14860</v>
      </c>
      <c r="C3541" t="str">
        <f t="shared" si="110"/>
        <v>$U 220-2.5 75x75 PROFIL U PERFORAT$:9.40,</v>
      </c>
      <c r="D3541" t="s">
        <v>24028</v>
      </c>
      <c r="E3541" t="str">
        <f t="shared" si="111"/>
        <v>"u 220-2.5 75x75 profil u perforat":9.40,</v>
      </c>
    </row>
    <row r="3542" spans="1:5">
      <c r="A3542" s="500" t="s">
        <v>11318</v>
      </c>
      <c r="B3542" s="500" t="s">
        <v>14862</v>
      </c>
      <c r="C3542" t="str">
        <f t="shared" si="110"/>
        <v>$U 220-2.5 80x80 PROFIL U PERFORAT$:9.66,</v>
      </c>
      <c r="D3542" t="s">
        <v>24029</v>
      </c>
      <c r="E3542" t="str">
        <f t="shared" si="111"/>
        <v>"u 220-2.5 80x80 profil u perforat":9.66,</v>
      </c>
    </row>
    <row r="3543" spans="1:5">
      <c r="A3543" s="500" t="s">
        <v>14326</v>
      </c>
      <c r="B3543" s="500" t="s">
        <v>14864</v>
      </c>
      <c r="C3543" t="str">
        <f t="shared" si="110"/>
        <v>$U 220-2.5 85x85 PROFIL U PERFORAT$:9.91,</v>
      </c>
      <c r="D3543" t="s">
        <v>24030</v>
      </c>
      <c r="E3543" t="str">
        <f t="shared" si="111"/>
        <v>"u 220-2.5 85x85 profil u perforat":9.91,</v>
      </c>
    </row>
    <row r="3544" spans="1:5">
      <c r="A3544" s="500" t="s">
        <v>11730</v>
      </c>
      <c r="B3544" s="500" t="s">
        <v>14866</v>
      </c>
      <c r="C3544" t="str">
        <f t="shared" si="110"/>
        <v>$U 220-2.5 90x90 PROFIL U PERFORAT$:10.17,</v>
      </c>
      <c r="D3544" t="s">
        <v>24031</v>
      </c>
      <c r="E3544" t="str">
        <f t="shared" si="111"/>
        <v>"u 220-2.5 90x90 profil u perforat":10.17,</v>
      </c>
    </row>
    <row r="3545" spans="1:5">
      <c r="A3545" s="500" t="s">
        <v>14564</v>
      </c>
      <c r="B3545" s="500" t="s">
        <v>14868</v>
      </c>
      <c r="C3545" t="str">
        <f t="shared" si="110"/>
        <v>$U 220-2.5 95x95 PROFIL U PERFORAT$:10.43,</v>
      </c>
      <c r="D3545" t="s">
        <v>24032</v>
      </c>
      <c r="E3545" t="str">
        <f t="shared" si="111"/>
        <v>"u 220-2.5 95x95 profil u perforat":10.43,</v>
      </c>
    </row>
    <row r="3546" spans="1:5">
      <c r="A3546" s="500" t="s">
        <v>14870</v>
      </c>
      <c r="B3546" s="500" t="s">
        <v>14871</v>
      </c>
      <c r="C3546" t="str">
        <f t="shared" si="110"/>
        <v>$U 220-3 100x100 PROFIL U NEPERFORAT$:12.77,</v>
      </c>
      <c r="D3546" t="s">
        <v>24033</v>
      </c>
      <c r="E3546" t="str">
        <f t="shared" si="111"/>
        <v>"u 220-3 100x100 profil u neperforat":12.77,</v>
      </c>
    </row>
    <row r="3547" spans="1:5">
      <c r="A3547" s="500" t="s">
        <v>11455</v>
      </c>
      <c r="B3547" s="500" t="s">
        <v>14873</v>
      </c>
      <c r="C3547" t="str">
        <f t="shared" si="110"/>
        <v>$U 220-3 40x40 PROFIL U NEPERFORAT$:9.05,</v>
      </c>
      <c r="D3547" t="s">
        <v>24034</v>
      </c>
      <c r="E3547" t="str">
        <f t="shared" si="111"/>
        <v>"u 220-3 40x40 profil u neperforat":9.05,</v>
      </c>
    </row>
    <row r="3548" spans="1:5">
      <c r="A3548" s="500" t="s">
        <v>14362</v>
      </c>
      <c r="B3548" s="500" t="s">
        <v>14875</v>
      </c>
      <c r="C3548" t="str">
        <f t="shared" si="110"/>
        <v>$U 220-3 45x45 PROFIL U NEPERFORAT$:9.36,</v>
      </c>
      <c r="D3548" t="s">
        <v>24035</v>
      </c>
      <c r="E3548" t="str">
        <f t="shared" si="111"/>
        <v>"u 220-3 45x45 profil u neperforat":9.36,</v>
      </c>
    </row>
    <row r="3549" spans="1:5">
      <c r="A3549" s="500" t="s">
        <v>11371</v>
      </c>
      <c r="B3549" s="500" t="s">
        <v>14877</v>
      </c>
      <c r="C3549" t="str">
        <f t="shared" si="110"/>
        <v>$U 220-3 50x50 PROFIL U NEPERFORAT$:9.67,</v>
      </c>
      <c r="D3549" t="s">
        <v>24036</v>
      </c>
      <c r="E3549" t="str">
        <f t="shared" si="111"/>
        <v>"u 220-3 50x50 profil u neperforat":9.67,</v>
      </c>
    </row>
    <row r="3550" spans="1:5">
      <c r="A3550" s="500" t="s">
        <v>14367</v>
      </c>
      <c r="B3550" s="500" t="s">
        <v>14879</v>
      </c>
      <c r="C3550" t="str">
        <f t="shared" si="110"/>
        <v>$U 220-3 55x55 PROFIL U NEPERFORAT$:9.98,</v>
      </c>
      <c r="D3550" t="s">
        <v>24037</v>
      </c>
      <c r="E3550" t="str">
        <f t="shared" si="111"/>
        <v>"u 220-3 55x55 profil u neperforat":9.98,</v>
      </c>
    </row>
    <row r="3551" spans="1:5">
      <c r="A3551" s="500" t="s">
        <v>11816</v>
      </c>
      <c r="B3551" s="500" t="s">
        <v>14881</v>
      </c>
      <c r="C3551" t="str">
        <f t="shared" si="110"/>
        <v>$U 220-3 60x60 PROFIL U NEPERFORAT$:10.28,</v>
      </c>
      <c r="D3551" t="s">
        <v>24038</v>
      </c>
      <c r="E3551" t="str">
        <f t="shared" si="111"/>
        <v>"u 220-3 60x60 profil u neperforat":10.28,</v>
      </c>
    </row>
    <row r="3552" spans="1:5">
      <c r="A3552" s="500" t="s">
        <v>3942</v>
      </c>
      <c r="B3552" s="500" t="s">
        <v>14883</v>
      </c>
      <c r="C3552" t="str">
        <f t="shared" si="110"/>
        <v>$U 220-3 65x65 PROFIL U NEPERFORAT$:10.60,</v>
      </c>
      <c r="D3552" t="s">
        <v>24039</v>
      </c>
      <c r="E3552" t="str">
        <f t="shared" si="111"/>
        <v>"u 220-3 65x65 profil u neperforat":10.60,</v>
      </c>
    </row>
    <row r="3553" spans="1:5">
      <c r="A3553" s="500" t="s">
        <v>14374</v>
      </c>
      <c r="B3553" s="500" t="s">
        <v>14885</v>
      </c>
      <c r="C3553" t="str">
        <f t="shared" si="110"/>
        <v>$U 220-3 70x70 PROFIL U NEPERFORAT$:10.91,</v>
      </c>
      <c r="D3553" t="s">
        <v>24040</v>
      </c>
      <c r="E3553" t="str">
        <f t="shared" si="111"/>
        <v>"u 220-3 70x70 profil u neperforat":10.91,</v>
      </c>
    </row>
    <row r="3554" spans="1:5">
      <c r="A3554" s="500" t="s">
        <v>7107</v>
      </c>
      <c r="B3554" s="500" t="s">
        <v>14887</v>
      </c>
      <c r="C3554" t="str">
        <f t="shared" si="110"/>
        <v>$U 220-3 75x75 PROFIL U NEPERFORAT$:11.22,</v>
      </c>
      <c r="D3554" t="s">
        <v>24041</v>
      </c>
      <c r="E3554" t="str">
        <f t="shared" si="111"/>
        <v>"u 220-3 75x75 profil u neperforat":11.22,</v>
      </c>
    </row>
    <row r="3555" spans="1:5">
      <c r="A3555" s="500" t="s">
        <v>7011</v>
      </c>
      <c r="B3555" s="500" t="s">
        <v>14889</v>
      </c>
      <c r="C3555" t="str">
        <f t="shared" si="110"/>
        <v>$U 220-3 80x80 PROFIL U NEPERFORAT$:11.53,</v>
      </c>
      <c r="D3555" t="s">
        <v>24042</v>
      </c>
      <c r="E3555" t="str">
        <f t="shared" si="111"/>
        <v>"u 220-3 80x80 profil u neperforat":11.53,</v>
      </c>
    </row>
    <row r="3556" spans="1:5">
      <c r="A3556" s="500" t="s">
        <v>14381</v>
      </c>
      <c r="B3556" s="500" t="s">
        <v>14891</v>
      </c>
      <c r="C3556" t="str">
        <f t="shared" si="110"/>
        <v>$U 220-3 85x85 PROFIL U NEPERFORAT$:11.84,</v>
      </c>
      <c r="D3556" t="s">
        <v>24043</v>
      </c>
      <c r="E3556" t="str">
        <f t="shared" si="111"/>
        <v>"u 220-3 85x85 profil u neperforat":11.84,</v>
      </c>
    </row>
    <row r="3557" spans="1:5">
      <c r="A3557" s="500" t="s">
        <v>14353</v>
      </c>
      <c r="B3557" s="500" t="s">
        <v>14893</v>
      </c>
      <c r="C3557" t="str">
        <f t="shared" si="110"/>
        <v>$U 220-3 90x90 PROFIL U NEPERFORAT$:12.16,</v>
      </c>
      <c r="D3557" t="s">
        <v>24044</v>
      </c>
      <c r="E3557" t="str">
        <f t="shared" si="111"/>
        <v>"u 220-3 90x90 profil u neperforat":12.16,</v>
      </c>
    </row>
    <row r="3558" spans="1:5">
      <c r="A3558" s="500" t="s">
        <v>14615</v>
      </c>
      <c r="B3558" s="500" t="s">
        <v>14895</v>
      </c>
      <c r="C3558" t="str">
        <f t="shared" si="110"/>
        <v>$U 220-3 95x95 PROFIL U NEPERFORAT$:12.47,</v>
      </c>
      <c r="D3558" t="s">
        <v>24045</v>
      </c>
      <c r="E3558" t="str">
        <f t="shared" si="111"/>
        <v>"u 220-3 95x95 profil u neperforat":12.47,</v>
      </c>
    </row>
    <row r="3559" spans="1:5">
      <c r="A3559" s="500" t="s">
        <v>11455</v>
      </c>
      <c r="B3559" s="500" t="s">
        <v>14897</v>
      </c>
      <c r="C3559" t="str">
        <f t="shared" si="110"/>
        <v>$U 220-3 40x40 PROFIL U PERFORAT$:9.05,</v>
      </c>
      <c r="D3559" t="s">
        <v>24046</v>
      </c>
      <c r="E3559" t="str">
        <f t="shared" si="111"/>
        <v>"u 220-3 40x40 profil u perforat":9.05,</v>
      </c>
    </row>
    <row r="3560" spans="1:5">
      <c r="A3560" s="500" t="s">
        <v>14362</v>
      </c>
      <c r="B3560" s="500" t="s">
        <v>14899</v>
      </c>
      <c r="C3560" t="str">
        <f t="shared" si="110"/>
        <v>$U 220-3 45x45 PROFIL U PERFORAT$:9.36,</v>
      </c>
      <c r="D3560" t="s">
        <v>24047</v>
      </c>
      <c r="E3560" t="str">
        <f t="shared" si="111"/>
        <v>"u 220-3 45x45 profil u perforat":9.36,</v>
      </c>
    </row>
    <row r="3561" spans="1:5">
      <c r="A3561" s="500" t="s">
        <v>11371</v>
      </c>
      <c r="B3561" s="500" t="s">
        <v>14901</v>
      </c>
      <c r="C3561" t="str">
        <f t="shared" si="110"/>
        <v>$U 220-3 50x50 PROFIL U PERFORAT$:9.67,</v>
      </c>
      <c r="D3561" t="s">
        <v>24048</v>
      </c>
      <c r="E3561" t="str">
        <f t="shared" si="111"/>
        <v>"u 220-3 50x50 profil u perforat":9.67,</v>
      </c>
    </row>
    <row r="3562" spans="1:5">
      <c r="A3562" s="500" t="s">
        <v>14367</v>
      </c>
      <c r="B3562" s="500" t="s">
        <v>14903</v>
      </c>
      <c r="C3562" t="str">
        <f t="shared" si="110"/>
        <v>$U 220-3 55x55 PROFIL U PERFORAT$:9.98,</v>
      </c>
      <c r="D3562" t="s">
        <v>24049</v>
      </c>
      <c r="E3562" t="str">
        <f t="shared" si="111"/>
        <v>"u 220-3 55x55 profil u perforat":9.98,</v>
      </c>
    </row>
    <row r="3563" spans="1:5">
      <c r="A3563" s="500" t="s">
        <v>11816</v>
      </c>
      <c r="B3563" s="500" t="s">
        <v>14905</v>
      </c>
      <c r="C3563" t="str">
        <f t="shared" si="110"/>
        <v>$U 220-3 60x60 PROFIL U PERFORAT$:10.28,</v>
      </c>
      <c r="D3563" t="s">
        <v>24050</v>
      </c>
      <c r="E3563" t="str">
        <f t="shared" si="111"/>
        <v>"u 220-3 60x60 profil u perforat":10.28,</v>
      </c>
    </row>
    <row r="3564" spans="1:5">
      <c r="A3564" s="500" t="s">
        <v>3942</v>
      </c>
      <c r="B3564" s="500" t="s">
        <v>14907</v>
      </c>
      <c r="C3564" t="str">
        <f t="shared" si="110"/>
        <v>$U 220-3 65x65 PROFIL U PERFORAT$:10.60,</v>
      </c>
      <c r="D3564" t="s">
        <v>24051</v>
      </c>
      <c r="E3564" t="str">
        <f t="shared" si="111"/>
        <v>"u 220-3 65x65 profil u perforat":10.60,</v>
      </c>
    </row>
    <row r="3565" spans="1:5">
      <c r="A3565" s="500" t="s">
        <v>14374</v>
      </c>
      <c r="B3565" s="500" t="s">
        <v>14909</v>
      </c>
      <c r="C3565" t="str">
        <f t="shared" si="110"/>
        <v>$U 220-3 70x70 PROFIL U PERFORAT$:10.91,</v>
      </c>
      <c r="D3565" t="s">
        <v>24052</v>
      </c>
      <c r="E3565" t="str">
        <f t="shared" si="111"/>
        <v>"u 220-3 70x70 profil u perforat":10.91,</v>
      </c>
    </row>
    <row r="3566" spans="1:5">
      <c r="A3566" s="500" t="s">
        <v>7107</v>
      </c>
      <c r="B3566" s="500" t="s">
        <v>14911</v>
      </c>
      <c r="C3566" t="str">
        <f t="shared" si="110"/>
        <v>$U 220-3 75x75 PROFIL U PERFORAT$:11.22,</v>
      </c>
      <c r="D3566" t="s">
        <v>24053</v>
      </c>
      <c r="E3566" t="str">
        <f t="shared" si="111"/>
        <v>"u 220-3 75x75 profil u perforat":11.22,</v>
      </c>
    </row>
    <row r="3567" spans="1:5">
      <c r="A3567" s="500" t="s">
        <v>7011</v>
      </c>
      <c r="B3567" s="500" t="s">
        <v>14913</v>
      </c>
      <c r="C3567" t="str">
        <f t="shared" si="110"/>
        <v>$U 220-3 80x80 PROFIL U PERFORAT$:11.53,</v>
      </c>
      <c r="D3567" t="s">
        <v>24054</v>
      </c>
      <c r="E3567" t="str">
        <f t="shared" si="111"/>
        <v>"u 220-3 80x80 profil u perforat":11.53,</v>
      </c>
    </row>
    <row r="3568" spans="1:5">
      <c r="A3568" s="500" t="s">
        <v>14381</v>
      </c>
      <c r="B3568" s="500" t="s">
        <v>14915</v>
      </c>
      <c r="C3568" t="str">
        <f t="shared" si="110"/>
        <v>$U 220-3 85x85 PROFIL U PERFORAT$:11.84,</v>
      </c>
      <c r="D3568" t="s">
        <v>24055</v>
      </c>
      <c r="E3568" t="str">
        <f t="shared" si="111"/>
        <v>"u 220-3 85x85 profil u perforat":11.84,</v>
      </c>
    </row>
    <row r="3569" spans="1:5">
      <c r="A3569" s="500" t="s">
        <v>14353</v>
      </c>
      <c r="B3569" s="500" t="s">
        <v>14917</v>
      </c>
      <c r="C3569" t="str">
        <f t="shared" si="110"/>
        <v>$U 220-3 90x90 PROFIL U PERFORAT$:12.16,</v>
      </c>
      <c r="D3569" t="s">
        <v>24056</v>
      </c>
      <c r="E3569" t="str">
        <f t="shared" si="111"/>
        <v>"u 220-3 90x90 profil u perforat":12.16,</v>
      </c>
    </row>
    <row r="3570" spans="1:5">
      <c r="A3570" s="500" t="s">
        <v>14615</v>
      </c>
      <c r="B3570" s="500" t="s">
        <v>14919</v>
      </c>
      <c r="C3570" t="str">
        <f t="shared" si="110"/>
        <v>$U 220-3 95x95 PROFIL U PERFORAT$:12.47,</v>
      </c>
      <c r="D3570" t="s">
        <v>24057</v>
      </c>
      <c r="E3570" t="str">
        <f t="shared" si="111"/>
        <v>"u 220-3 95x95 profil u perforat":12.47,</v>
      </c>
    </row>
    <row r="3571" spans="1:5">
      <c r="A3571" s="500" t="s">
        <v>14921</v>
      </c>
      <c r="B3571" s="500" t="s">
        <v>14922</v>
      </c>
      <c r="C3571" t="str">
        <f t="shared" si="110"/>
        <v>$U 220-3.5 100x100 PROFIL U NEPERFORAT$:14.83,</v>
      </c>
      <c r="D3571" t="s">
        <v>24058</v>
      </c>
      <c r="E3571" t="str">
        <f t="shared" si="111"/>
        <v>"u 220-3.5 100x100 profil u neperforat":14.83,</v>
      </c>
    </row>
    <row r="3572" spans="1:5">
      <c r="A3572" s="500" t="s">
        <v>14415</v>
      </c>
      <c r="B3572" s="500" t="s">
        <v>14924</v>
      </c>
      <c r="C3572" t="str">
        <f t="shared" si="110"/>
        <v>$U 220-3.5 40x40 PROFIL U NEPERFORAT$:10.49,</v>
      </c>
      <c r="D3572" t="s">
        <v>24059</v>
      </c>
      <c r="E3572" t="str">
        <f t="shared" si="111"/>
        <v>"u 220-3.5 40x40 profil u neperforat":10.49,</v>
      </c>
    </row>
    <row r="3573" spans="1:5">
      <c r="A3573" s="500" t="s">
        <v>11785</v>
      </c>
      <c r="B3573" s="500" t="s">
        <v>14926</v>
      </c>
      <c r="C3573" t="str">
        <f t="shared" si="110"/>
        <v>$U 220-3.5 45x45 PROFIL U NEPERFORAT$:10.86,</v>
      </c>
      <c r="D3573" t="s">
        <v>24060</v>
      </c>
      <c r="E3573" t="str">
        <f t="shared" si="111"/>
        <v>"u 220-3.5 45x45 profil u neperforat":10.86,</v>
      </c>
    </row>
    <row r="3574" spans="1:5">
      <c r="A3574" s="500" t="s">
        <v>7107</v>
      </c>
      <c r="B3574" s="500" t="s">
        <v>14928</v>
      </c>
      <c r="C3574" t="str">
        <f t="shared" si="110"/>
        <v>$U 220-3.5 50x50 PROFIL U NEPERFORAT$:11.22,</v>
      </c>
      <c r="D3574" t="s">
        <v>24061</v>
      </c>
      <c r="E3574" t="str">
        <f t="shared" si="111"/>
        <v>"u 220-3.5 50x50 profil u neperforat":11.22,</v>
      </c>
    </row>
    <row r="3575" spans="1:5">
      <c r="A3575" s="500" t="s">
        <v>14422</v>
      </c>
      <c r="B3575" s="500" t="s">
        <v>14930</v>
      </c>
      <c r="C3575" t="str">
        <f t="shared" si="110"/>
        <v>$U 220-3.5 55x55 PROFIL U NEPERFORAT$:11.58,</v>
      </c>
      <c r="D3575" t="s">
        <v>24062</v>
      </c>
      <c r="E3575" t="str">
        <f t="shared" si="111"/>
        <v>"u 220-3.5 55x55 profil u neperforat":11.58,</v>
      </c>
    </row>
    <row r="3576" spans="1:5">
      <c r="A3576" s="500" t="s">
        <v>14425</v>
      </c>
      <c r="B3576" s="500" t="s">
        <v>14932</v>
      </c>
      <c r="C3576" t="str">
        <f t="shared" si="110"/>
        <v>$U 220-3.5 60x60 PROFIL U NEPERFORAT$:11.93,</v>
      </c>
      <c r="D3576" t="s">
        <v>24063</v>
      </c>
      <c r="E3576" t="str">
        <f t="shared" si="111"/>
        <v>"u 220-3.5 60x60 profil u neperforat":11.93,</v>
      </c>
    </row>
    <row r="3577" spans="1:5">
      <c r="A3577" s="500" t="s">
        <v>11801</v>
      </c>
      <c r="B3577" s="500" t="s">
        <v>14934</v>
      </c>
      <c r="C3577" t="str">
        <f t="shared" si="110"/>
        <v>$U 220-3.5 65x65 PROFIL U NEPERFORAT$:12.30,</v>
      </c>
      <c r="D3577" t="s">
        <v>24064</v>
      </c>
      <c r="E3577" t="str">
        <f t="shared" si="111"/>
        <v>"u 220-3.5 65x65 profil u neperforat":12.30,</v>
      </c>
    </row>
    <row r="3578" spans="1:5">
      <c r="A3578" s="500" t="s">
        <v>7053</v>
      </c>
      <c r="B3578" s="500" t="s">
        <v>14936</v>
      </c>
      <c r="C3578" t="str">
        <f t="shared" si="110"/>
        <v>$U 220-3.5 70x70 PROFIL U NEPERFORAT$:12.66,</v>
      </c>
      <c r="D3578" t="s">
        <v>24065</v>
      </c>
      <c r="E3578" t="str">
        <f t="shared" si="111"/>
        <v>"u 220-3.5 70x70 profil u neperforat":12.66,</v>
      </c>
    </row>
    <row r="3579" spans="1:5">
      <c r="A3579" s="500" t="s">
        <v>14432</v>
      </c>
      <c r="B3579" s="500" t="s">
        <v>14938</v>
      </c>
      <c r="C3579" t="str">
        <f t="shared" si="110"/>
        <v>$U 220-3.5 75x75 PROFIL U NEPERFORAT$:13.03,</v>
      </c>
      <c r="D3579" t="s">
        <v>24066</v>
      </c>
      <c r="E3579" t="str">
        <f t="shared" si="111"/>
        <v>"u 220-3.5 75x75 profil u neperforat":13.03,</v>
      </c>
    </row>
    <row r="3580" spans="1:5">
      <c r="A3580" s="500" t="s">
        <v>14435</v>
      </c>
      <c r="B3580" s="500" t="s">
        <v>14940</v>
      </c>
      <c r="C3580" t="str">
        <f t="shared" si="110"/>
        <v>$U 220-3.5 80x80 PROFIL U NEPERFORAT$:13.39,</v>
      </c>
      <c r="D3580" t="s">
        <v>24067</v>
      </c>
      <c r="E3580" t="str">
        <f t="shared" si="111"/>
        <v>"u 220-3.5 80x80 profil u neperforat":13.39,</v>
      </c>
    </row>
    <row r="3581" spans="1:5">
      <c r="A3581" s="500" t="s">
        <v>3952</v>
      </c>
      <c r="B3581" s="500" t="s">
        <v>14942</v>
      </c>
      <c r="C3581" t="str">
        <f t="shared" si="110"/>
        <v>$U 220-3.5 85x85 PROFIL U NEPERFORAT$:13.75,</v>
      </c>
      <c r="D3581" t="s">
        <v>24068</v>
      </c>
      <c r="E3581" t="str">
        <f t="shared" si="111"/>
        <v>"u 220-3.5 85x85 profil u neperforat":13.75,</v>
      </c>
    </row>
    <row r="3582" spans="1:5">
      <c r="A3582" s="500" t="s">
        <v>14408</v>
      </c>
      <c r="B3582" s="500" t="s">
        <v>14944</v>
      </c>
      <c r="C3582" t="str">
        <f t="shared" si="110"/>
        <v>$U 220-3.5 90x90 PROFIL U NEPERFORAT$:14.12,</v>
      </c>
      <c r="D3582" t="s">
        <v>24069</v>
      </c>
      <c r="E3582" t="str">
        <f t="shared" si="111"/>
        <v>"u 220-3.5 90x90 profil u neperforat":14.12,</v>
      </c>
    </row>
    <row r="3583" spans="1:5">
      <c r="A3583" s="500" t="s">
        <v>14666</v>
      </c>
      <c r="B3583" s="500" t="s">
        <v>14946</v>
      </c>
      <c r="C3583" t="str">
        <f t="shared" si="110"/>
        <v>$U 220-3.5 95x95 PROFIL U NEPERFORAT$:14.47,</v>
      </c>
      <c r="D3583" t="s">
        <v>24070</v>
      </c>
      <c r="E3583" t="str">
        <f t="shared" si="111"/>
        <v>"u 220-3.5 95x95 profil u neperforat":14.47,</v>
      </c>
    </row>
    <row r="3584" spans="1:5">
      <c r="A3584" s="500" t="s">
        <v>14415</v>
      </c>
      <c r="B3584" s="500" t="s">
        <v>14948</v>
      </c>
      <c r="C3584" t="str">
        <f t="shared" si="110"/>
        <v>$U 220-3.5 40x40 PROFIL U PERFORAT$:10.49,</v>
      </c>
      <c r="D3584" t="s">
        <v>24071</v>
      </c>
      <c r="E3584" t="str">
        <f t="shared" si="111"/>
        <v>"u 220-3.5 40x40 profil u perforat":10.49,</v>
      </c>
    </row>
    <row r="3585" spans="1:5">
      <c r="A3585" s="500" t="s">
        <v>11785</v>
      </c>
      <c r="B3585" s="500" t="s">
        <v>14950</v>
      </c>
      <c r="C3585" t="str">
        <f t="shared" si="110"/>
        <v>$U 220-3.5 45x45 PROFIL U PERFORAT$:10.86,</v>
      </c>
      <c r="D3585" t="s">
        <v>24072</v>
      </c>
      <c r="E3585" t="str">
        <f t="shared" si="111"/>
        <v>"u 220-3.5 45x45 profil u perforat":10.86,</v>
      </c>
    </row>
    <row r="3586" spans="1:5">
      <c r="A3586" s="500" t="s">
        <v>7107</v>
      </c>
      <c r="B3586" s="500" t="s">
        <v>14952</v>
      </c>
      <c r="C3586" t="str">
        <f t="shared" ref="C3586:C3649" si="112">CONCATENATE("$",B3586,"$",":",A3586,",")</f>
        <v>$U 220-3.5 50x50 PROFIL U PERFORAT$:11.22,</v>
      </c>
      <c r="D3586" t="s">
        <v>24073</v>
      </c>
      <c r="E3586" t="str">
        <f t="shared" ref="E3586:E3649" si="113">LOWER(D3586)</f>
        <v>"u 220-3.5 50x50 profil u perforat":11.22,</v>
      </c>
    </row>
    <row r="3587" spans="1:5">
      <c r="A3587" s="500" t="s">
        <v>14422</v>
      </c>
      <c r="B3587" s="500" t="s">
        <v>14954</v>
      </c>
      <c r="C3587" t="str">
        <f t="shared" si="112"/>
        <v>$U 220-3.5 55x55 PROFIL U PERFORAT$:11.58,</v>
      </c>
      <c r="D3587" t="s">
        <v>24074</v>
      </c>
      <c r="E3587" t="str">
        <f t="shared" si="113"/>
        <v>"u 220-3.5 55x55 profil u perforat":11.58,</v>
      </c>
    </row>
    <row r="3588" spans="1:5">
      <c r="A3588" s="500" t="s">
        <v>14425</v>
      </c>
      <c r="B3588" s="500" t="s">
        <v>14956</v>
      </c>
      <c r="C3588" t="str">
        <f t="shared" si="112"/>
        <v>$U 220-3.5 60x60 PROFIL U PERFORAT$:11.93,</v>
      </c>
      <c r="D3588" t="s">
        <v>24075</v>
      </c>
      <c r="E3588" t="str">
        <f t="shared" si="113"/>
        <v>"u 220-3.5 60x60 profil u perforat":11.93,</v>
      </c>
    </row>
    <row r="3589" spans="1:5">
      <c r="A3589" s="500" t="s">
        <v>11801</v>
      </c>
      <c r="B3589" s="500" t="s">
        <v>14958</v>
      </c>
      <c r="C3589" t="str">
        <f t="shared" si="112"/>
        <v>$U 220-3.5 65x65 PROFIL U PERFORAT$:12.30,</v>
      </c>
      <c r="D3589" t="s">
        <v>24076</v>
      </c>
      <c r="E3589" t="str">
        <f t="shared" si="113"/>
        <v>"u 220-3.5 65x65 profil u perforat":12.30,</v>
      </c>
    </row>
    <row r="3590" spans="1:5">
      <c r="A3590" s="500" t="s">
        <v>7053</v>
      </c>
      <c r="B3590" s="500" t="s">
        <v>14960</v>
      </c>
      <c r="C3590" t="str">
        <f t="shared" si="112"/>
        <v>$U 220-3.5 70x70 PROFIL U PERFORAT$:12.66,</v>
      </c>
      <c r="D3590" t="s">
        <v>24077</v>
      </c>
      <c r="E3590" t="str">
        <f t="shared" si="113"/>
        <v>"u 220-3.5 70x70 profil u perforat":12.66,</v>
      </c>
    </row>
    <row r="3591" spans="1:5">
      <c r="A3591" s="500" t="s">
        <v>14432</v>
      </c>
      <c r="B3591" s="500" t="s">
        <v>14962</v>
      </c>
      <c r="C3591" t="str">
        <f t="shared" si="112"/>
        <v>$U 220-3.5 75x75 PROFIL U PERFORAT$:13.03,</v>
      </c>
      <c r="D3591" t="s">
        <v>24078</v>
      </c>
      <c r="E3591" t="str">
        <f t="shared" si="113"/>
        <v>"u 220-3.5 75x75 profil u perforat":13.03,</v>
      </c>
    </row>
    <row r="3592" spans="1:5">
      <c r="A3592" s="500" t="s">
        <v>14435</v>
      </c>
      <c r="B3592" s="500" t="s">
        <v>14964</v>
      </c>
      <c r="C3592" t="str">
        <f t="shared" si="112"/>
        <v>$U 220-3.5 80x80 PROFIL U PERFORAT$:13.39,</v>
      </c>
      <c r="D3592" t="s">
        <v>24079</v>
      </c>
      <c r="E3592" t="str">
        <f t="shared" si="113"/>
        <v>"u 220-3.5 80x80 profil u perforat":13.39,</v>
      </c>
    </row>
    <row r="3593" spans="1:5">
      <c r="A3593" s="500" t="s">
        <v>3952</v>
      </c>
      <c r="B3593" s="500" t="s">
        <v>14966</v>
      </c>
      <c r="C3593" t="str">
        <f t="shared" si="112"/>
        <v>$U 220-3.5 85x85 PROFIL U PERFORAT$:13.75,</v>
      </c>
      <c r="D3593" t="s">
        <v>24080</v>
      </c>
      <c r="E3593" t="str">
        <f t="shared" si="113"/>
        <v>"u 220-3.5 85x85 profil u perforat":13.75,</v>
      </c>
    </row>
    <row r="3594" spans="1:5">
      <c r="A3594" s="500" t="s">
        <v>14408</v>
      </c>
      <c r="B3594" s="500" t="s">
        <v>14968</v>
      </c>
      <c r="C3594" t="str">
        <f t="shared" si="112"/>
        <v>$U 220-3.5 90x90 PROFIL U PERFORAT$:14.12,</v>
      </c>
      <c r="D3594" t="s">
        <v>24081</v>
      </c>
      <c r="E3594" t="str">
        <f t="shared" si="113"/>
        <v>"u 220-3.5 90x90 profil u perforat":14.12,</v>
      </c>
    </row>
    <row r="3595" spans="1:5">
      <c r="A3595" s="500" t="s">
        <v>14666</v>
      </c>
      <c r="B3595" s="500" t="s">
        <v>14970</v>
      </c>
      <c r="C3595" t="str">
        <f t="shared" si="112"/>
        <v>$U 220-3.5 95x95 PROFIL U PERFORAT$:14.47,</v>
      </c>
      <c r="D3595" t="s">
        <v>24082</v>
      </c>
      <c r="E3595" t="str">
        <f t="shared" si="113"/>
        <v>"u 220-3.5 95x95 profil u perforat":14.47,</v>
      </c>
    </row>
    <row r="3596" spans="1:5">
      <c r="A3596" s="500" t="s">
        <v>6980</v>
      </c>
      <c r="B3596" s="500" t="s">
        <v>14972</v>
      </c>
      <c r="C3596" t="str">
        <f t="shared" si="112"/>
        <v>$U 230-1.5 100x100 PROFIL U NEPERFORAT$:6.62,</v>
      </c>
      <c r="D3596" t="s">
        <v>24083</v>
      </c>
      <c r="E3596" t="str">
        <f t="shared" si="113"/>
        <v>"u 230-1.5 100x100 profil u neperforat":6.62,</v>
      </c>
    </row>
    <row r="3597" spans="1:5">
      <c r="A3597" s="500" t="s">
        <v>11062</v>
      </c>
      <c r="B3597" s="500" t="s">
        <v>14974</v>
      </c>
      <c r="C3597" t="str">
        <f t="shared" si="112"/>
        <v>$U 230-1.5 40x40 PROFIL U NEPERFORAT$:4.76,</v>
      </c>
      <c r="D3597" t="s">
        <v>24084</v>
      </c>
      <c r="E3597" t="str">
        <f t="shared" si="113"/>
        <v>"u 230-1.5 40x40 profil u neperforat":4.76,</v>
      </c>
    </row>
    <row r="3598" spans="1:5">
      <c r="A3598" s="500" t="s">
        <v>3893</v>
      </c>
      <c r="B3598" s="500" t="s">
        <v>14976</v>
      </c>
      <c r="C3598" t="str">
        <f t="shared" si="112"/>
        <v>$U 230-1.5 45x45 PROFIL U NEPERFORAT$:4.91,</v>
      </c>
      <c r="D3598" t="s">
        <v>24085</v>
      </c>
      <c r="E3598" t="str">
        <f t="shared" si="113"/>
        <v>"u 230-1.5 45x45 profil u neperforat":4.91,</v>
      </c>
    </row>
    <row r="3599" spans="1:5">
      <c r="A3599" s="500" t="s">
        <v>11309</v>
      </c>
      <c r="B3599" s="500" t="s">
        <v>14978</v>
      </c>
      <c r="C3599" t="str">
        <f t="shared" si="112"/>
        <v>$U 230-1.5 50x50 PROFIL U NEPERFORAT$:5.07,</v>
      </c>
      <c r="D3599" t="s">
        <v>24086</v>
      </c>
      <c r="E3599" t="str">
        <f t="shared" si="113"/>
        <v>"u 230-1.5 50x50 profil u neperforat":5.07,</v>
      </c>
    </row>
    <row r="3600" spans="1:5">
      <c r="A3600" s="500" t="s">
        <v>11063</v>
      </c>
      <c r="B3600" s="500" t="s">
        <v>14980</v>
      </c>
      <c r="C3600" t="str">
        <f t="shared" si="112"/>
        <v>$U 230-1.5 55x55 PROFIL U NEPERFORAT$:5.23,</v>
      </c>
      <c r="D3600" t="s">
        <v>24087</v>
      </c>
      <c r="E3600" t="str">
        <f t="shared" si="113"/>
        <v>"u 230-1.5 55x55 profil u neperforat":5.23,</v>
      </c>
    </row>
    <row r="3601" spans="1:5">
      <c r="A3601" s="500" t="s">
        <v>11320</v>
      </c>
      <c r="B3601" s="500" t="s">
        <v>14982</v>
      </c>
      <c r="C3601" t="str">
        <f t="shared" si="112"/>
        <v>$U 230-1.5 60x60 PROFIL U NEPERFORAT$:5.38,</v>
      </c>
      <c r="D3601" t="s">
        <v>24088</v>
      </c>
      <c r="E3601" t="str">
        <f t="shared" si="113"/>
        <v>"u 230-1.5 60x60 profil u neperforat":5.38,</v>
      </c>
    </row>
    <row r="3602" spans="1:5">
      <c r="A3602" s="500" t="s">
        <v>13771</v>
      </c>
      <c r="B3602" s="500" t="s">
        <v>14984</v>
      </c>
      <c r="C3602" t="str">
        <f t="shared" si="112"/>
        <v>$U 230-1.5 65x65 PROFIL U NEPERFORAT$:5.54,</v>
      </c>
      <c r="D3602" t="s">
        <v>24089</v>
      </c>
      <c r="E3602" t="str">
        <f t="shared" si="113"/>
        <v>"u 230-1.5 65x65 profil u neperforat":5.54,</v>
      </c>
    </row>
    <row r="3603" spans="1:5">
      <c r="A3603" s="500" t="s">
        <v>14164</v>
      </c>
      <c r="B3603" s="500" t="s">
        <v>14986</v>
      </c>
      <c r="C3603" t="str">
        <f t="shared" si="112"/>
        <v>$U 230-1.5 70x70 PROFIL U NEPERFORAT$:5.69,</v>
      </c>
      <c r="D3603" t="s">
        <v>24090</v>
      </c>
      <c r="E3603" t="str">
        <f t="shared" si="113"/>
        <v>"u 230-1.5 70x70 profil u neperforat":5.69,</v>
      </c>
    </row>
    <row r="3604" spans="1:5">
      <c r="A3604" s="500" t="s">
        <v>14218</v>
      </c>
      <c r="B3604" s="500" t="s">
        <v>14988</v>
      </c>
      <c r="C3604" t="str">
        <f t="shared" si="112"/>
        <v>$U 230-1.5 75x75 PROFIL U NEPERFORAT$:5.85,</v>
      </c>
      <c r="D3604" t="s">
        <v>24091</v>
      </c>
      <c r="E3604" t="str">
        <f t="shared" si="113"/>
        <v>"u 230-1.5 75x75 profil u neperforat":5.85,</v>
      </c>
    </row>
    <row r="3605" spans="1:5">
      <c r="A3605" s="500" t="s">
        <v>11254</v>
      </c>
      <c r="B3605" s="500" t="s">
        <v>14990</v>
      </c>
      <c r="C3605" t="str">
        <f t="shared" si="112"/>
        <v>$U 230-1.5 80x80 PROFIL U NEPERFORAT$:6.01,</v>
      </c>
      <c r="D3605" t="s">
        <v>24092</v>
      </c>
      <c r="E3605" t="str">
        <f t="shared" si="113"/>
        <v>"u 230-1.5 80x80 profil u neperforat":6.01,</v>
      </c>
    </row>
    <row r="3606" spans="1:5">
      <c r="A3606" s="500" t="s">
        <v>14195</v>
      </c>
      <c r="B3606" s="500" t="s">
        <v>14992</v>
      </c>
      <c r="C3606" t="str">
        <f t="shared" si="112"/>
        <v>$U 230-1.5 85x85 PROFIL U NEPERFORAT$:6.16,</v>
      </c>
      <c r="D3606" t="s">
        <v>24093</v>
      </c>
      <c r="E3606" t="str">
        <f t="shared" si="113"/>
        <v>"u 230-1.5 85x85 profil u neperforat":6.16,</v>
      </c>
    </row>
    <row r="3607" spans="1:5">
      <c r="A3607" s="500" t="s">
        <v>11296</v>
      </c>
      <c r="B3607" s="500" t="s">
        <v>14994</v>
      </c>
      <c r="C3607" t="str">
        <f t="shared" si="112"/>
        <v>$U 230-1.5 90x90 PROFIL U NEPERFORAT$:6.31,</v>
      </c>
      <c r="D3607" t="s">
        <v>24094</v>
      </c>
      <c r="E3607" t="str">
        <f t="shared" si="113"/>
        <v>"u 230-1.5 90x90 profil u neperforat":6.31,</v>
      </c>
    </row>
    <row r="3608" spans="1:5">
      <c r="A3608" s="500" t="s">
        <v>14717</v>
      </c>
      <c r="B3608" s="500" t="s">
        <v>14996</v>
      </c>
      <c r="C3608" t="str">
        <f t="shared" si="112"/>
        <v>$U 230-1.5 95x95 PROFIL U NEPERFORAT$:6.46,</v>
      </c>
      <c r="D3608" t="s">
        <v>24095</v>
      </c>
      <c r="E3608" t="str">
        <f t="shared" si="113"/>
        <v>"u 230-1.5 95x95 profil u neperforat":6.46,</v>
      </c>
    </row>
    <row r="3609" spans="1:5">
      <c r="A3609" s="500" t="s">
        <v>11062</v>
      </c>
      <c r="B3609" s="500" t="s">
        <v>14998</v>
      </c>
      <c r="C3609" t="str">
        <f t="shared" si="112"/>
        <v>$U 230-1.5 40x40 PROFIL U PERFORAT$:4.76,</v>
      </c>
      <c r="D3609" t="s">
        <v>24096</v>
      </c>
      <c r="E3609" t="str">
        <f t="shared" si="113"/>
        <v>"u 230-1.5 40x40 profil u perforat":4.76,</v>
      </c>
    </row>
    <row r="3610" spans="1:5">
      <c r="A3610" s="500" t="s">
        <v>3893</v>
      </c>
      <c r="B3610" s="500" t="s">
        <v>15000</v>
      </c>
      <c r="C3610" t="str">
        <f t="shared" si="112"/>
        <v>$U 230-1.5 45x45 PROFIL U PERFORAT$:4.91,</v>
      </c>
      <c r="D3610" t="s">
        <v>24097</v>
      </c>
      <c r="E3610" t="str">
        <f t="shared" si="113"/>
        <v>"u 230-1.5 45x45 profil u perforat":4.91,</v>
      </c>
    </row>
    <row r="3611" spans="1:5">
      <c r="A3611" s="500" t="s">
        <v>11309</v>
      </c>
      <c r="B3611" s="500" t="s">
        <v>15002</v>
      </c>
      <c r="C3611" t="str">
        <f t="shared" si="112"/>
        <v>$U 230-1.5 50x50 PROFIL U PERFORAT$:5.07,</v>
      </c>
      <c r="D3611" t="s">
        <v>24098</v>
      </c>
      <c r="E3611" t="str">
        <f t="shared" si="113"/>
        <v>"u 230-1.5 50x50 profil u perforat":5.07,</v>
      </c>
    </row>
    <row r="3612" spans="1:5">
      <c r="A3612" s="500" t="s">
        <v>11063</v>
      </c>
      <c r="B3612" s="500" t="s">
        <v>15004</v>
      </c>
      <c r="C3612" t="str">
        <f t="shared" si="112"/>
        <v>$U 230-1.5 55x55 PROFIL U PERFORAT$:5.23,</v>
      </c>
      <c r="D3612" t="s">
        <v>24099</v>
      </c>
      <c r="E3612" t="str">
        <f t="shared" si="113"/>
        <v>"u 230-1.5 55x55 profil u perforat":5.23,</v>
      </c>
    </row>
    <row r="3613" spans="1:5">
      <c r="A3613" s="500" t="s">
        <v>11320</v>
      </c>
      <c r="B3613" s="500" t="s">
        <v>15006</v>
      </c>
      <c r="C3613" t="str">
        <f t="shared" si="112"/>
        <v>$U 230-1.5 60x60 PROFIL U PERFORAT$:5.38,</v>
      </c>
      <c r="D3613" t="s">
        <v>24100</v>
      </c>
      <c r="E3613" t="str">
        <f t="shared" si="113"/>
        <v>"u 230-1.5 60x60 profil u perforat":5.38,</v>
      </c>
    </row>
    <row r="3614" spans="1:5">
      <c r="A3614" s="500" t="s">
        <v>13771</v>
      </c>
      <c r="B3614" s="500" t="s">
        <v>15008</v>
      </c>
      <c r="C3614" t="str">
        <f t="shared" si="112"/>
        <v>$U 230-1.5 65x65 PROFIL U PERFORAT$:5.54,</v>
      </c>
      <c r="D3614" t="s">
        <v>24101</v>
      </c>
      <c r="E3614" t="str">
        <f t="shared" si="113"/>
        <v>"u 230-1.5 65x65 profil u perforat":5.54,</v>
      </c>
    </row>
    <row r="3615" spans="1:5">
      <c r="A3615" s="500" t="s">
        <v>14164</v>
      </c>
      <c r="B3615" s="500" t="s">
        <v>15010</v>
      </c>
      <c r="C3615" t="str">
        <f t="shared" si="112"/>
        <v>$U 230-1.5 70x70 PROFIL U PERFORAT$:5.69,</v>
      </c>
      <c r="D3615" t="s">
        <v>24102</v>
      </c>
      <c r="E3615" t="str">
        <f t="shared" si="113"/>
        <v>"u 230-1.5 70x70 profil u perforat":5.69,</v>
      </c>
    </row>
    <row r="3616" spans="1:5">
      <c r="A3616" s="500" t="s">
        <v>14218</v>
      </c>
      <c r="B3616" s="500" t="s">
        <v>15012</v>
      </c>
      <c r="C3616" t="str">
        <f t="shared" si="112"/>
        <v>$U 230-1.5 75x75 PROFIL U PERFORAT$:5.85,</v>
      </c>
      <c r="D3616" t="s">
        <v>24103</v>
      </c>
      <c r="E3616" t="str">
        <f t="shared" si="113"/>
        <v>"u 230-1.5 75x75 profil u perforat":5.85,</v>
      </c>
    </row>
    <row r="3617" spans="1:5">
      <c r="A3617" s="500" t="s">
        <v>11254</v>
      </c>
      <c r="B3617" s="500" t="s">
        <v>15014</v>
      </c>
      <c r="C3617" t="str">
        <f t="shared" si="112"/>
        <v>$U 230-1.5 80x80 PROFIL U PERFORAT$:6.01,</v>
      </c>
      <c r="D3617" t="s">
        <v>24104</v>
      </c>
      <c r="E3617" t="str">
        <f t="shared" si="113"/>
        <v>"u 230-1.5 80x80 profil u perforat":6.01,</v>
      </c>
    </row>
    <row r="3618" spans="1:5">
      <c r="A3618" s="500" t="s">
        <v>14195</v>
      </c>
      <c r="B3618" s="500" t="s">
        <v>15016</v>
      </c>
      <c r="C3618" t="str">
        <f t="shared" si="112"/>
        <v>$U 230-1.5 85x85 PROFIL U PERFORAT$:6.16,</v>
      </c>
      <c r="D3618" t="s">
        <v>24105</v>
      </c>
      <c r="E3618" t="str">
        <f t="shared" si="113"/>
        <v>"u 230-1.5 85x85 profil u perforat":6.16,</v>
      </c>
    </row>
    <row r="3619" spans="1:5">
      <c r="A3619" s="500" t="s">
        <v>11296</v>
      </c>
      <c r="B3619" s="500" t="s">
        <v>15018</v>
      </c>
      <c r="C3619" t="str">
        <f t="shared" si="112"/>
        <v>$U 230-1.5 90x90 PROFIL U PERFORAT$:6.31,</v>
      </c>
      <c r="D3619" t="s">
        <v>24106</v>
      </c>
      <c r="E3619" t="str">
        <f t="shared" si="113"/>
        <v>"u 230-1.5 90x90 profil u perforat":6.31,</v>
      </c>
    </row>
    <row r="3620" spans="1:5">
      <c r="A3620" s="500" t="s">
        <v>14717</v>
      </c>
      <c r="B3620" s="500" t="s">
        <v>15020</v>
      </c>
      <c r="C3620" t="str">
        <f t="shared" si="112"/>
        <v>$U 230-1.5 95x95 PROFIL U PERFORAT$:6.46,</v>
      </c>
      <c r="D3620" t="s">
        <v>24107</v>
      </c>
      <c r="E3620" t="str">
        <f t="shared" si="113"/>
        <v>"u 230-1.5 95x95 profil u perforat":6.46,</v>
      </c>
    </row>
    <row r="3621" spans="1:5">
      <c r="A3621" s="500" t="s">
        <v>15022</v>
      </c>
      <c r="B3621" s="500" t="s">
        <v>15023</v>
      </c>
      <c r="C3621" t="str">
        <f t="shared" si="112"/>
        <v>$U 230-2 100x100 PROFIL U NEPERFORAT$:8.79,</v>
      </c>
      <c r="D3621" t="s">
        <v>24108</v>
      </c>
      <c r="E3621" t="str">
        <f t="shared" si="113"/>
        <v>"u 230-2 100x100 profil u neperforat":8.79,</v>
      </c>
    </row>
    <row r="3622" spans="1:5">
      <c r="A3622" s="500" t="s">
        <v>11296</v>
      </c>
      <c r="B3622" s="500" t="s">
        <v>15025</v>
      </c>
      <c r="C3622" t="str">
        <f t="shared" si="112"/>
        <v>$U 230-2 40x40 PROFIL U NEPERFORAT$:6.31,</v>
      </c>
      <c r="D3622" t="s">
        <v>24109</v>
      </c>
      <c r="E3622" t="str">
        <f t="shared" si="113"/>
        <v>"u 230-2 40x40 profil u neperforat":6.31,</v>
      </c>
    </row>
    <row r="3623" spans="1:5">
      <c r="A3623" s="500" t="s">
        <v>7715</v>
      </c>
      <c r="B3623" s="500" t="s">
        <v>15027</v>
      </c>
      <c r="C3623" t="str">
        <f t="shared" si="112"/>
        <v>$U 230-2 45x45 PROFIL U NEPERFORAT$:6.51,</v>
      </c>
      <c r="D3623" t="s">
        <v>24110</v>
      </c>
      <c r="E3623" t="str">
        <f t="shared" si="113"/>
        <v>"u 230-2 45x45 profil u neperforat":6.51,</v>
      </c>
    </row>
    <row r="3624" spans="1:5">
      <c r="A3624" s="500" t="s">
        <v>14260</v>
      </c>
      <c r="B3624" s="500" t="s">
        <v>15029</v>
      </c>
      <c r="C3624" t="str">
        <f t="shared" si="112"/>
        <v>$U 230-2 50x50 PROFIL U NEPERFORAT$:6.72,</v>
      </c>
      <c r="D3624" t="s">
        <v>24111</v>
      </c>
      <c r="E3624" t="str">
        <f t="shared" si="113"/>
        <v>"u 230-2 50x50 profil u neperforat":6.72,</v>
      </c>
    </row>
    <row r="3625" spans="1:5">
      <c r="A3625" s="500" t="s">
        <v>11835</v>
      </c>
      <c r="B3625" s="500" t="s">
        <v>15031</v>
      </c>
      <c r="C3625" t="str">
        <f t="shared" si="112"/>
        <v>$U 230-2 55x55 PROFIL U NEPERFORAT$:6.93,</v>
      </c>
      <c r="D3625" t="s">
        <v>24112</v>
      </c>
      <c r="E3625" t="str">
        <f t="shared" si="113"/>
        <v>"u 230-2 55x55 profil u neperforat":6.93,</v>
      </c>
    </row>
    <row r="3626" spans="1:5">
      <c r="A3626" s="500" t="s">
        <v>11066</v>
      </c>
      <c r="B3626" s="500" t="s">
        <v>15033</v>
      </c>
      <c r="C3626" t="str">
        <f t="shared" si="112"/>
        <v>$U 230-2 60x60 PROFIL U NEPERFORAT$:7.14,</v>
      </c>
      <c r="D3626" t="s">
        <v>24113</v>
      </c>
      <c r="E3626" t="str">
        <f t="shared" si="113"/>
        <v>"u 230-2 60x60 profil u neperforat":7.14,</v>
      </c>
    </row>
    <row r="3627" spans="1:5">
      <c r="A3627" s="500" t="s">
        <v>12825</v>
      </c>
      <c r="B3627" s="500" t="s">
        <v>15035</v>
      </c>
      <c r="C3627" t="str">
        <f t="shared" si="112"/>
        <v>$U 230-2 65x65 PROFIL U NEPERFORAT$:7.35,</v>
      </c>
      <c r="D3627" t="s">
        <v>24114</v>
      </c>
      <c r="E3627" t="str">
        <f t="shared" si="113"/>
        <v>"u 230-2 65x65 profil u neperforat":7.35,</v>
      </c>
    </row>
    <row r="3628" spans="1:5">
      <c r="A3628" s="500" t="s">
        <v>14269</v>
      </c>
      <c r="B3628" s="500" t="s">
        <v>15037</v>
      </c>
      <c r="C3628" t="str">
        <f t="shared" si="112"/>
        <v>$U 230-2 70x70 PROFIL U NEPERFORAT$:7.55,</v>
      </c>
      <c r="D3628" t="s">
        <v>24115</v>
      </c>
      <c r="E3628" t="str">
        <f t="shared" si="113"/>
        <v>"u 230-2 70x70 profil u neperforat":7.55,</v>
      </c>
    </row>
    <row r="3629" spans="1:5">
      <c r="A3629" s="500" t="s">
        <v>11383</v>
      </c>
      <c r="B3629" s="500" t="s">
        <v>15039</v>
      </c>
      <c r="C3629" t="str">
        <f t="shared" si="112"/>
        <v>$U 230-2 75x75 PROFIL U NEPERFORAT$:7.76,</v>
      </c>
      <c r="D3629" t="s">
        <v>24116</v>
      </c>
      <c r="E3629" t="str">
        <f t="shared" si="113"/>
        <v>"u 230-2 75x75 profil u neperforat":7.76,</v>
      </c>
    </row>
    <row r="3630" spans="1:5">
      <c r="A3630" s="500" t="s">
        <v>11261</v>
      </c>
      <c r="B3630" s="500" t="s">
        <v>15041</v>
      </c>
      <c r="C3630" t="str">
        <f t="shared" si="112"/>
        <v>$U 230-2 80x80 PROFIL U NEPERFORAT$:7.97,</v>
      </c>
      <c r="D3630" t="s">
        <v>24117</v>
      </c>
      <c r="E3630" t="str">
        <f t="shared" si="113"/>
        <v>"u 230-2 80x80 profil u neperforat":7.97,</v>
      </c>
    </row>
    <row r="3631" spans="1:5">
      <c r="A3631" s="500" t="s">
        <v>14247</v>
      </c>
      <c r="B3631" s="500" t="s">
        <v>15043</v>
      </c>
      <c r="C3631" t="str">
        <f t="shared" si="112"/>
        <v>$U 230-2 85x85 PROFIL U NEPERFORAT$:8.18,</v>
      </c>
      <c r="D3631" t="s">
        <v>24118</v>
      </c>
      <c r="E3631" t="str">
        <f t="shared" si="113"/>
        <v>"u 230-2 85x85 profil u neperforat":8.18,</v>
      </c>
    </row>
    <row r="3632" spans="1:5">
      <c r="A3632" s="500" t="s">
        <v>11342</v>
      </c>
      <c r="B3632" s="500" t="s">
        <v>15045</v>
      </c>
      <c r="C3632" t="str">
        <f t="shared" si="112"/>
        <v>$U 230-2 90x90 PROFIL U NEPERFORAT$:8.39,</v>
      </c>
      <c r="D3632" t="s">
        <v>24119</v>
      </c>
      <c r="E3632" t="str">
        <f t="shared" si="113"/>
        <v>"u 230-2 90x90 profil u neperforat":8.39,</v>
      </c>
    </row>
    <row r="3633" spans="1:5">
      <c r="A3633" s="500" t="s">
        <v>14768</v>
      </c>
      <c r="B3633" s="500" t="s">
        <v>15047</v>
      </c>
      <c r="C3633" t="str">
        <f t="shared" si="112"/>
        <v>$U 230-2 95x95 PROFIL U NEPERFORAT$:8.58,</v>
      </c>
      <c r="D3633" t="s">
        <v>24120</v>
      </c>
      <c r="E3633" t="str">
        <f t="shared" si="113"/>
        <v>"u 230-2 95x95 profil u neperforat":8.58,</v>
      </c>
    </row>
    <row r="3634" spans="1:5">
      <c r="A3634" s="500" t="s">
        <v>11296</v>
      </c>
      <c r="B3634" s="500" t="s">
        <v>15049</v>
      </c>
      <c r="C3634" t="str">
        <f t="shared" si="112"/>
        <v>$U 230-2 40x40 PROFIL U PERFORAT$:6.31,</v>
      </c>
      <c r="D3634" t="s">
        <v>24121</v>
      </c>
      <c r="E3634" t="str">
        <f t="shared" si="113"/>
        <v>"u 230-2 40x40 profil u perforat":6.31,</v>
      </c>
    </row>
    <row r="3635" spans="1:5">
      <c r="A3635" s="500" t="s">
        <v>7715</v>
      </c>
      <c r="B3635" s="500" t="s">
        <v>15051</v>
      </c>
      <c r="C3635" t="str">
        <f t="shared" si="112"/>
        <v>$U 230-2 45x45 PROFIL U PERFORAT$:6.51,</v>
      </c>
      <c r="D3635" t="s">
        <v>24122</v>
      </c>
      <c r="E3635" t="str">
        <f t="shared" si="113"/>
        <v>"u 230-2 45x45 profil u perforat":6.51,</v>
      </c>
    </row>
    <row r="3636" spans="1:5">
      <c r="A3636" s="500" t="s">
        <v>14260</v>
      </c>
      <c r="B3636" s="500" t="s">
        <v>15053</v>
      </c>
      <c r="C3636" t="str">
        <f t="shared" si="112"/>
        <v>$U 230-2 50x50 PROFIL U PERFORAT$:6.72,</v>
      </c>
      <c r="D3636" t="s">
        <v>24123</v>
      </c>
      <c r="E3636" t="str">
        <f t="shared" si="113"/>
        <v>"u 230-2 50x50 profil u perforat":6.72,</v>
      </c>
    </row>
    <row r="3637" spans="1:5">
      <c r="A3637" s="500" t="s">
        <v>11835</v>
      </c>
      <c r="B3637" s="500" t="s">
        <v>15055</v>
      </c>
      <c r="C3637" t="str">
        <f t="shared" si="112"/>
        <v>$U 230-2 55x55 PROFIL U PERFORAT$:6.93,</v>
      </c>
      <c r="D3637" t="s">
        <v>24124</v>
      </c>
      <c r="E3637" t="str">
        <f t="shared" si="113"/>
        <v>"u 230-2 55x55 profil u perforat":6.93,</v>
      </c>
    </row>
    <row r="3638" spans="1:5">
      <c r="A3638" s="500" t="s">
        <v>11066</v>
      </c>
      <c r="B3638" s="500" t="s">
        <v>15057</v>
      </c>
      <c r="C3638" t="str">
        <f t="shared" si="112"/>
        <v>$U 230-2 60x60 PROFIL U PERFORAT$:7.14,</v>
      </c>
      <c r="D3638" t="s">
        <v>24125</v>
      </c>
      <c r="E3638" t="str">
        <f t="shared" si="113"/>
        <v>"u 230-2 60x60 profil u perforat":7.14,</v>
      </c>
    </row>
    <row r="3639" spans="1:5">
      <c r="A3639" s="500" t="s">
        <v>12825</v>
      </c>
      <c r="B3639" s="500" t="s">
        <v>15059</v>
      </c>
      <c r="C3639" t="str">
        <f t="shared" si="112"/>
        <v>$U 230-2 65x65 PROFIL U PERFORAT$:7.35,</v>
      </c>
      <c r="D3639" t="s">
        <v>24126</v>
      </c>
      <c r="E3639" t="str">
        <f t="shared" si="113"/>
        <v>"u 230-2 65x65 profil u perforat":7.35,</v>
      </c>
    </row>
    <row r="3640" spans="1:5">
      <c r="A3640" s="500" t="s">
        <v>14269</v>
      </c>
      <c r="B3640" s="500" t="s">
        <v>15061</v>
      </c>
      <c r="C3640" t="str">
        <f t="shared" si="112"/>
        <v>$U 230-2 70x70 PROFIL U PERFORAT$:7.55,</v>
      </c>
      <c r="D3640" t="s">
        <v>24127</v>
      </c>
      <c r="E3640" t="str">
        <f t="shared" si="113"/>
        <v>"u 230-2 70x70 profil u perforat":7.55,</v>
      </c>
    </row>
    <row r="3641" spans="1:5">
      <c r="A3641" s="500" t="s">
        <v>11383</v>
      </c>
      <c r="B3641" s="500" t="s">
        <v>15063</v>
      </c>
      <c r="C3641" t="str">
        <f t="shared" si="112"/>
        <v>$U 230-2 75x75 PROFIL U PERFORAT$:7.76,</v>
      </c>
      <c r="D3641" t="s">
        <v>24128</v>
      </c>
      <c r="E3641" t="str">
        <f t="shared" si="113"/>
        <v>"u 230-2 75x75 profil u perforat":7.76,</v>
      </c>
    </row>
    <row r="3642" spans="1:5">
      <c r="A3642" s="500" t="s">
        <v>11261</v>
      </c>
      <c r="B3642" s="500" t="s">
        <v>15065</v>
      </c>
      <c r="C3642" t="str">
        <f t="shared" si="112"/>
        <v>$U 230-2 80x80 PROFIL U PERFORAT$:7.97,</v>
      </c>
      <c r="D3642" t="s">
        <v>24129</v>
      </c>
      <c r="E3642" t="str">
        <f t="shared" si="113"/>
        <v>"u 230-2 80x80 profil u perforat":7.97,</v>
      </c>
    </row>
    <row r="3643" spans="1:5">
      <c r="A3643" s="500" t="s">
        <v>14247</v>
      </c>
      <c r="B3643" s="500" t="s">
        <v>15067</v>
      </c>
      <c r="C3643" t="str">
        <f t="shared" si="112"/>
        <v>$U 230-2 85x85 PROFIL U PERFORAT$:8.18,</v>
      </c>
      <c r="D3643" t="s">
        <v>24130</v>
      </c>
      <c r="E3643" t="str">
        <f t="shared" si="113"/>
        <v>"u 230-2 85x85 profil u perforat":8.18,</v>
      </c>
    </row>
    <row r="3644" spans="1:5">
      <c r="A3644" s="500" t="s">
        <v>11342</v>
      </c>
      <c r="B3644" s="500" t="s">
        <v>15069</v>
      </c>
      <c r="C3644" t="str">
        <f t="shared" si="112"/>
        <v>$U 230-2 90x90 PROFIL U PERFORAT$:8.39,</v>
      </c>
      <c r="D3644" t="s">
        <v>24131</v>
      </c>
      <c r="E3644" t="str">
        <f t="shared" si="113"/>
        <v>"u 230-2 90x90 profil u perforat":8.39,</v>
      </c>
    </row>
    <row r="3645" spans="1:5">
      <c r="A3645" s="500" t="s">
        <v>14768</v>
      </c>
      <c r="B3645" s="500" t="s">
        <v>15071</v>
      </c>
      <c r="C3645" t="str">
        <f t="shared" si="112"/>
        <v>$U 230-2 95x95 PROFIL U PERFORAT$:8.58,</v>
      </c>
      <c r="D3645" t="s">
        <v>24132</v>
      </c>
      <c r="E3645" t="str">
        <f t="shared" si="113"/>
        <v>"u 230-2 95x95 profil u perforat":8.58,</v>
      </c>
    </row>
    <row r="3646" spans="1:5">
      <c r="A3646" s="500" t="s">
        <v>15073</v>
      </c>
      <c r="B3646" s="500" t="s">
        <v>15074</v>
      </c>
      <c r="C3646" t="str">
        <f t="shared" si="112"/>
        <v>$U 230-2.5 100x100 PROFIL U NEPERFORAT$:10.95,</v>
      </c>
      <c r="D3646" t="s">
        <v>24133</v>
      </c>
      <c r="E3646" t="str">
        <f t="shared" si="113"/>
        <v>"u 230-2.5 100x100 profil u neperforat":10.95,</v>
      </c>
    </row>
    <row r="3647" spans="1:5">
      <c r="A3647" s="500" t="s">
        <v>11130</v>
      </c>
      <c r="B3647" s="500" t="s">
        <v>15076</v>
      </c>
      <c r="C3647" t="str">
        <f t="shared" si="112"/>
        <v>$U 230-2.5 40x40 PROFIL U NEPERFORAT$:7.84,</v>
      </c>
      <c r="D3647" t="s">
        <v>24134</v>
      </c>
      <c r="E3647" t="str">
        <f t="shared" si="113"/>
        <v>"u 230-2.5 40x40 profil u neperforat":7.84,</v>
      </c>
    </row>
    <row r="3648" spans="1:5">
      <c r="A3648" s="500" t="s">
        <v>12848</v>
      </c>
      <c r="B3648" s="500" t="s">
        <v>15078</v>
      </c>
      <c r="C3648" t="str">
        <f t="shared" si="112"/>
        <v>$U 230-2.5 45x45 PROFIL U NEPERFORAT$:8.10,</v>
      </c>
      <c r="D3648" t="s">
        <v>24135</v>
      </c>
      <c r="E3648" t="str">
        <f t="shared" si="113"/>
        <v>"u 230-2.5 45x45 profil u neperforat":8.10,</v>
      </c>
    </row>
    <row r="3649" spans="1:5">
      <c r="A3649" s="500" t="s">
        <v>3833</v>
      </c>
      <c r="B3649" s="500" t="s">
        <v>15080</v>
      </c>
      <c r="C3649" t="str">
        <f t="shared" si="112"/>
        <v>$U 230-2.5 50x50 PROFIL U NEPERFORAT$:8.36,</v>
      </c>
      <c r="D3649" t="s">
        <v>24136</v>
      </c>
      <c r="E3649" t="str">
        <f t="shared" si="113"/>
        <v>"u 230-2.5 50x50 profil u neperforat":8.36,</v>
      </c>
    </row>
    <row r="3650" spans="1:5">
      <c r="A3650" s="500" t="s">
        <v>11845</v>
      </c>
      <c r="B3650" s="500" t="s">
        <v>15082</v>
      </c>
      <c r="C3650" t="str">
        <f t="shared" ref="C3650:C3713" si="114">CONCATENATE("$",B3650,"$",":",A3650,",")</f>
        <v>$U 230-2.5 55x55 PROFIL U NEPERFORAT$:8.62,</v>
      </c>
      <c r="D3650" t="s">
        <v>24137</v>
      </c>
      <c r="E3650" t="str">
        <f t="shared" ref="E3650:E3713" si="115">LOWER(D3650)</f>
        <v>"u 230-2.5 55x55 profil u neperforat":8.62,</v>
      </c>
    </row>
    <row r="3651" spans="1:5">
      <c r="A3651" s="500" t="s">
        <v>14317</v>
      </c>
      <c r="B3651" s="500" t="s">
        <v>15084</v>
      </c>
      <c r="C3651" t="str">
        <f t="shared" si="114"/>
        <v>$U 230-2.5 60x60 PROFIL U NEPERFORAT$:8.88,</v>
      </c>
      <c r="D3651" t="s">
        <v>24138</v>
      </c>
      <c r="E3651" t="str">
        <f t="shared" si="115"/>
        <v>"u 230-2.5 60x60 profil u neperforat":8.88,</v>
      </c>
    </row>
    <row r="3652" spans="1:5">
      <c r="A3652" s="500" t="s">
        <v>11737</v>
      </c>
      <c r="B3652" s="500" t="s">
        <v>15086</v>
      </c>
      <c r="C3652" t="str">
        <f t="shared" si="114"/>
        <v>$U 230-2.5 65x65 PROFIL U NEPERFORAT$:9.14,</v>
      </c>
      <c r="D3652" t="s">
        <v>24139</v>
      </c>
      <c r="E3652" t="str">
        <f t="shared" si="115"/>
        <v>"u 230-2.5 65x65 profil u neperforat":9.14,</v>
      </c>
    </row>
    <row r="3653" spans="1:5">
      <c r="A3653" s="500" t="s">
        <v>11700</v>
      </c>
      <c r="B3653" s="500" t="s">
        <v>15088</v>
      </c>
      <c r="C3653" t="str">
        <f t="shared" si="114"/>
        <v>$U 230-2.5 70x70 PROFIL U NEPERFORAT$:9.40,</v>
      </c>
      <c r="D3653" t="s">
        <v>24140</v>
      </c>
      <c r="E3653" t="str">
        <f t="shared" si="115"/>
        <v>"u 230-2.5 70x70 profil u neperforat":9.40,</v>
      </c>
    </row>
    <row r="3654" spans="1:5">
      <c r="A3654" s="500" t="s">
        <v>11318</v>
      </c>
      <c r="B3654" s="500" t="s">
        <v>15090</v>
      </c>
      <c r="C3654" t="str">
        <f t="shared" si="114"/>
        <v>$U 230-2.5 75x75 PROFIL U NEPERFORAT$:9.66,</v>
      </c>
      <c r="D3654" t="s">
        <v>24141</v>
      </c>
      <c r="E3654" t="str">
        <f t="shared" si="115"/>
        <v>"u 230-2.5 75x75 profil u neperforat":9.66,</v>
      </c>
    </row>
    <row r="3655" spans="1:5">
      <c r="A3655" s="500" t="s">
        <v>14326</v>
      </c>
      <c r="B3655" s="500" t="s">
        <v>15092</v>
      </c>
      <c r="C3655" t="str">
        <f t="shared" si="114"/>
        <v>$U 230-2.5 80x80 PROFIL U NEPERFORAT$:9.91,</v>
      </c>
      <c r="D3655" t="s">
        <v>24142</v>
      </c>
      <c r="E3655" t="str">
        <f t="shared" si="115"/>
        <v>"u 230-2.5 80x80 profil u neperforat":9.91,</v>
      </c>
    </row>
    <row r="3656" spans="1:5">
      <c r="A3656" s="500" t="s">
        <v>11730</v>
      </c>
      <c r="B3656" s="500" t="s">
        <v>15094</v>
      </c>
      <c r="C3656" t="str">
        <f t="shared" si="114"/>
        <v>$U 230-2.5 85x85 PROFIL U NEPERFORAT$:10.17,</v>
      </c>
      <c r="D3656" t="s">
        <v>24143</v>
      </c>
      <c r="E3656" t="str">
        <f t="shared" si="115"/>
        <v>"u 230-2.5 85x85 profil u neperforat":10.17,</v>
      </c>
    </row>
    <row r="3657" spans="1:5">
      <c r="A3657" s="500" t="s">
        <v>14564</v>
      </c>
      <c r="B3657" s="500" t="s">
        <v>15096</v>
      </c>
      <c r="C3657" t="str">
        <f t="shared" si="114"/>
        <v>$U 230-2.5 90x90 PROFIL U NEPERFORAT$:10.43,</v>
      </c>
      <c r="D3657" t="s">
        <v>24144</v>
      </c>
      <c r="E3657" t="str">
        <f t="shared" si="115"/>
        <v>"u 230-2.5 90x90 profil u neperforat":10.43,</v>
      </c>
    </row>
    <row r="3658" spans="1:5">
      <c r="A3658" s="500" t="s">
        <v>14819</v>
      </c>
      <c r="B3658" s="500" t="s">
        <v>15098</v>
      </c>
      <c r="C3658" t="str">
        <f t="shared" si="114"/>
        <v>$U 230-2.5 95x95 PROFIL U NEPERFORAT$:10.69,</v>
      </c>
      <c r="D3658" t="s">
        <v>24145</v>
      </c>
      <c r="E3658" t="str">
        <f t="shared" si="115"/>
        <v>"u 230-2.5 95x95 profil u neperforat":10.69,</v>
      </c>
    </row>
    <row r="3659" spans="1:5">
      <c r="A3659" s="500" t="s">
        <v>11130</v>
      </c>
      <c r="B3659" s="500" t="s">
        <v>15100</v>
      </c>
      <c r="C3659" t="str">
        <f t="shared" si="114"/>
        <v>$U 230-2.5 40x40 PROFIL U PERFORAT$:7.84,</v>
      </c>
      <c r="D3659" t="s">
        <v>24146</v>
      </c>
      <c r="E3659" t="str">
        <f t="shared" si="115"/>
        <v>"u 230-2.5 40x40 profil u perforat":7.84,</v>
      </c>
    </row>
    <row r="3660" spans="1:5">
      <c r="A3660" s="500" t="s">
        <v>12848</v>
      </c>
      <c r="B3660" s="500" t="s">
        <v>15102</v>
      </c>
      <c r="C3660" t="str">
        <f t="shared" si="114"/>
        <v>$U 230-2.5 45x45 PROFIL U PERFORAT$:8.10,</v>
      </c>
      <c r="D3660" t="s">
        <v>24147</v>
      </c>
      <c r="E3660" t="str">
        <f t="shared" si="115"/>
        <v>"u 230-2.5 45x45 profil u perforat":8.10,</v>
      </c>
    </row>
    <row r="3661" spans="1:5">
      <c r="A3661" s="500" t="s">
        <v>3833</v>
      </c>
      <c r="B3661" s="500" t="s">
        <v>15104</v>
      </c>
      <c r="C3661" t="str">
        <f t="shared" si="114"/>
        <v>$U 230-2.5 50x50 PROFIL U PERFORAT$:8.36,</v>
      </c>
      <c r="D3661" t="s">
        <v>24148</v>
      </c>
      <c r="E3661" t="str">
        <f t="shared" si="115"/>
        <v>"u 230-2.5 50x50 profil u perforat":8.36,</v>
      </c>
    </row>
    <row r="3662" spans="1:5">
      <c r="A3662" s="500" t="s">
        <v>11845</v>
      </c>
      <c r="B3662" s="500" t="s">
        <v>15106</v>
      </c>
      <c r="C3662" t="str">
        <f t="shared" si="114"/>
        <v>$U 230-2.5 55x55 PROFIL U PERFORAT$:8.62,</v>
      </c>
      <c r="D3662" t="s">
        <v>24149</v>
      </c>
      <c r="E3662" t="str">
        <f t="shared" si="115"/>
        <v>"u 230-2.5 55x55 profil u perforat":8.62,</v>
      </c>
    </row>
    <row r="3663" spans="1:5">
      <c r="A3663" s="500" t="s">
        <v>14317</v>
      </c>
      <c r="B3663" s="500" t="s">
        <v>15108</v>
      </c>
      <c r="C3663" t="str">
        <f t="shared" si="114"/>
        <v>$U 230-2.5 60x60 PROFIL U PERFORAT$:8.88,</v>
      </c>
      <c r="D3663" t="s">
        <v>24150</v>
      </c>
      <c r="E3663" t="str">
        <f t="shared" si="115"/>
        <v>"u 230-2.5 60x60 profil u perforat":8.88,</v>
      </c>
    </row>
    <row r="3664" spans="1:5">
      <c r="A3664" s="500" t="s">
        <v>11737</v>
      </c>
      <c r="B3664" s="500" t="s">
        <v>15110</v>
      </c>
      <c r="C3664" t="str">
        <f t="shared" si="114"/>
        <v>$U 230-2.5 65x65 PROFIL U PERFORAT$:9.14,</v>
      </c>
      <c r="D3664" t="s">
        <v>24151</v>
      </c>
      <c r="E3664" t="str">
        <f t="shared" si="115"/>
        <v>"u 230-2.5 65x65 profil u perforat":9.14,</v>
      </c>
    </row>
    <row r="3665" spans="1:5">
      <c r="A3665" s="500" t="s">
        <v>11700</v>
      </c>
      <c r="B3665" s="500" t="s">
        <v>15112</v>
      </c>
      <c r="C3665" t="str">
        <f t="shared" si="114"/>
        <v>$U 230-2.5 70x70 PROFIL U PERFORAT$:9.40,</v>
      </c>
      <c r="D3665" t="s">
        <v>24152</v>
      </c>
      <c r="E3665" t="str">
        <f t="shared" si="115"/>
        <v>"u 230-2.5 70x70 profil u perforat":9.40,</v>
      </c>
    </row>
    <row r="3666" spans="1:5">
      <c r="A3666" s="500" t="s">
        <v>11318</v>
      </c>
      <c r="B3666" s="500" t="s">
        <v>15114</v>
      </c>
      <c r="C3666" t="str">
        <f t="shared" si="114"/>
        <v>$U 230-2.5 75x75 PROFIL U PERFORAT$:9.66,</v>
      </c>
      <c r="D3666" t="s">
        <v>24153</v>
      </c>
      <c r="E3666" t="str">
        <f t="shared" si="115"/>
        <v>"u 230-2.5 75x75 profil u perforat":9.66,</v>
      </c>
    </row>
    <row r="3667" spans="1:5">
      <c r="A3667" s="500" t="s">
        <v>14326</v>
      </c>
      <c r="B3667" s="500" t="s">
        <v>15116</v>
      </c>
      <c r="C3667" t="str">
        <f t="shared" si="114"/>
        <v>$U 230-2.5 80x80 PROFIL U PERFORAT$:9.91,</v>
      </c>
      <c r="D3667" t="s">
        <v>24154</v>
      </c>
      <c r="E3667" t="str">
        <f t="shared" si="115"/>
        <v>"u 230-2.5 80x80 profil u perforat":9.91,</v>
      </c>
    </row>
    <row r="3668" spans="1:5">
      <c r="A3668" s="500" t="s">
        <v>11730</v>
      </c>
      <c r="B3668" s="500" t="s">
        <v>15118</v>
      </c>
      <c r="C3668" t="str">
        <f t="shared" si="114"/>
        <v>$U 230-2.5 85x85 PROFIL U PERFORAT$:10.17,</v>
      </c>
      <c r="D3668" t="s">
        <v>24155</v>
      </c>
      <c r="E3668" t="str">
        <f t="shared" si="115"/>
        <v>"u 230-2.5 85x85 profil u perforat":10.17,</v>
      </c>
    </row>
    <row r="3669" spans="1:5">
      <c r="A3669" s="500" t="s">
        <v>14564</v>
      </c>
      <c r="B3669" s="500" t="s">
        <v>15120</v>
      </c>
      <c r="C3669" t="str">
        <f t="shared" si="114"/>
        <v>$U 230-2.5 90x90 PROFIL U PERFORAT$:10.43,</v>
      </c>
      <c r="D3669" t="s">
        <v>24156</v>
      </c>
      <c r="E3669" t="str">
        <f t="shared" si="115"/>
        <v>"u 230-2.5 90x90 profil u perforat":10.43,</v>
      </c>
    </row>
    <row r="3670" spans="1:5">
      <c r="A3670" s="500" t="s">
        <v>14819</v>
      </c>
      <c r="B3670" s="500" t="s">
        <v>15122</v>
      </c>
      <c r="C3670" t="str">
        <f t="shared" si="114"/>
        <v>$U 230-2.5 95x95 PROFIL U PERFORAT$:10.69,</v>
      </c>
      <c r="D3670" t="s">
        <v>24157</v>
      </c>
      <c r="E3670" t="str">
        <f t="shared" si="115"/>
        <v>"u 230-2.5 95x95 profil u perforat":10.69,</v>
      </c>
    </row>
    <row r="3671" spans="1:5">
      <c r="A3671" s="500" t="s">
        <v>11398</v>
      </c>
      <c r="B3671" s="500" t="s">
        <v>15124</v>
      </c>
      <c r="C3671" t="str">
        <f t="shared" si="114"/>
        <v>$U 230-3 100x100 PROFIL U NEPERFORAT$:13.08,</v>
      </c>
      <c r="D3671" t="s">
        <v>24158</v>
      </c>
      <c r="E3671" t="str">
        <f t="shared" si="115"/>
        <v>"u 230-3 100x100 profil u neperforat":13.08,</v>
      </c>
    </row>
    <row r="3672" spans="1:5">
      <c r="A3672" s="500" t="s">
        <v>14362</v>
      </c>
      <c r="B3672" s="500" t="s">
        <v>15126</v>
      </c>
      <c r="C3672" t="str">
        <f t="shared" si="114"/>
        <v>$U 230-3 40x40 PROFIL U NEPERFORAT$:9.36,</v>
      </c>
      <c r="D3672" t="s">
        <v>24159</v>
      </c>
      <c r="E3672" t="str">
        <f t="shared" si="115"/>
        <v>"u 230-3 40x40 profil u neperforat":9.36,</v>
      </c>
    </row>
    <row r="3673" spans="1:5">
      <c r="A3673" s="500" t="s">
        <v>11371</v>
      </c>
      <c r="B3673" s="500" t="s">
        <v>15128</v>
      </c>
      <c r="C3673" t="str">
        <f t="shared" si="114"/>
        <v>$U 230-3 45x45 PROFIL U NEPERFORAT$:9.67,</v>
      </c>
      <c r="D3673" t="s">
        <v>24160</v>
      </c>
      <c r="E3673" t="str">
        <f t="shared" si="115"/>
        <v>"u 230-3 45x45 profil u neperforat":9.67,</v>
      </c>
    </row>
    <row r="3674" spans="1:5">
      <c r="A3674" s="500" t="s">
        <v>14367</v>
      </c>
      <c r="B3674" s="500" t="s">
        <v>15130</v>
      </c>
      <c r="C3674" t="str">
        <f t="shared" si="114"/>
        <v>$U 230-3 50x50 PROFIL U NEPERFORAT$:9.98,</v>
      </c>
      <c r="D3674" t="s">
        <v>24161</v>
      </c>
      <c r="E3674" t="str">
        <f t="shared" si="115"/>
        <v>"u 230-3 50x50 profil u neperforat":9.98,</v>
      </c>
    </row>
    <row r="3675" spans="1:5">
      <c r="A3675" s="500" t="s">
        <v>11816</v>
      </c>
      <c r="B3675" s="500" t="s">
        <v>15132</v>
      </c>
      <c r="C3675" t="str">
        <f t="shared" si="114"/>
        <v>$U 230-3 55x55 PROFIL U NEPERFORAT$:10.28,</v>
      </c>
      <c r="D3675" t="s">
        <v>24162</v>
      </c>
      <c r="E3675" t="str">
        <f t="shared" si="115"/>
        <v>"u 230-3 55x55 profil u neperforat":10.28,</v>
      </c>
    </row>
    <row r="3676" spans="1:5">
      <c r="A3676" s="500" t="s">
        <v>3942</v>
      </c>
      <c r="B3676" s="500" t="s">
        <v>15134</v>
      </c>
      <c r="C3676" t="str">
        <f t="shared" si="114"/>
        <v>$U 230-3 60x60 PROFIL U NEPERFORAT$:10.60,</v>
      </c>
      <c r="D3676" t="s">
        <v>24163</v>
      </c>
      <c r="E3676" t="str">
        <f t="shared" si="115"/>
        <v>"u 230-3 60x60 profil u neperforat":10.60,</v>
      </c>
    </row>
    <row r="3677" spans="1:5">
      <c r="A3677" s="500" t="s">
        <v>14374</v>
      </c>
      <c r="B3677" s="500" t="s">
        <v>15136</v>
      </c>
      <c r="C3677" t="str">
        <f t="shared" si="114"/>
        <v>$U 230-3 65x65 PROFIL U NEPERFORAT$:10.91,</v>
      </c>
      <c r="D3677" t="s">
        <v>24164</v>
      </c>
      <c r="E3677" t="str">
        <f t="shared" si="115"/>
        <v>"u 230-3 65x65 profil u neperforat":10.91,</v>
      </c>
    </row>
    <row r="3678" spans="1:5">
      <c r="A3678" s="500" t="s">
        <v>7107</v>
      </c>
      <c r="B3678" s="500" t="s">
        <v>15138</v>
      </c>
      <c r="C3678" t="str">
        <f t="shared" si="114"/>
        <v>$U 230-3 70x70 PROFIL U NEPERFORAT$:11.22,</v>
      </c>
      <c r="D3678" t="s">
        <v>24165</v>
      </c>
      <c r="E3678" t="str">
        <f t="shared" si="115"/>
        <v>"u 230-3 70x70 profil u neperforat":11.22,</v>
      </c>
    </row>
    <row r="3679" spans="1:5">
      <c r="A3679" s="500" t="s">
        <v>7011</v>
      </c>
      <c r="B3679" s="500" t="s">
        <v>15140</v>
      </c>
      <c r="C3679" t="str">
        <f t="shared" si="114"/>
        <v>$U 230-3 75x75 PROFIL U NEPERFORAT$:11.53,</v>
      </c>
      <c r="D3679" t="s">
        <v>24166</v>
      </c>
      <c r="E3679" t="str">
        <f t="shared" si="115"/>
        <v>"u 230-3 75x75 profil u neperforat":11.53,</v>
      </c>
    </row>
    <row r="3680" spans="1:5">
      <c r="A3680" s="500" t="s">
        <v>14381</v>
      </c>
      <c r="B3680" s="500" t="s">
        <v>15142</v>
      </c>
      <c r="C3680" t="str">
        <f t="shared" si="114"/>
        <v>$U 230-3 80x80 PROFIL U NEPERFORAT$:11.84,</v>
      </c>
      <c r="D3680" t="s">
        <v>24167</v>
      </c>
      <c r="E3680" t="str">
        <f t="shared" si="115"/>
        <v>"u 230-3 80x80 profil u neperforat":11.84,</v>
      </c>
    </row>
    <row r="3681" spans="1:5">
      <c r="A3681" s="500" t="s">
        <v>14353</v>
      </c>
      <c r="B3681" s="500" t="s">
        <v>15144</v>
      </c>
      <c r="C3681" t="str">
        <f t="shared" si="114"/>
        <v>$U 230-3 85x85 PROFIL U NEPERFORAT$:12.16,</v>
      </c>
      <c r="D3681" t="s">
        <v>24168</v>
      </c>
      <c r="E3681" t="str">
        <f t="shared" si="115"/>
        <v>"u 230-3 85x85 profil u neperforat":12.16,</v>
      </c>
    </row>
    <row r="3682" spans="1:5">
      <c r="A3682" s="500" t="s">
        <v>14615</v>
      </c>
      <c r="B3682" s="500" t="s">
        <v>15146</v>
      </c>
      <c r="C3682" t="str">
        <f t="shared" si="114"/>
        <v>$U 230-3 90x90 PROFIL U NEPERFORAT$:12.47,</v>
      </c>
      <c r="D3682" t="s">
        <v>24169</v>
      </c>
      <c r="E3682" t="str">
        <f t="shared" si="115"/>
        <v>"u 230-3 90x90 profil u neperforat":12.47,</v>
      </c>
    </row>
    <row r="3683" spans="1:5">
      <c r="A3683" s="500" t="s">
        <v>14870</v>
      </c>
      <c r="B3683" s="500" t="s">
        <v>15148</v>
      </c>
      <c r="C3683" t="str">
        <f t="shared" si="114"/>
        <v>$U 230-3 95x95 PROFIL U NEPERFORAT$:12.77,</v>
      </c>
      <c r="D3683" t="s">
        <v>24170</v>
      </c>
      <c r="E3683" t="str">
        <f t="shared" si="115"/>
        <v>"u 230-3 95x95 profil u neperforat":12.77,</v>
      </c>
    </row>
    <row r="3684" spans="1:5">
      <c r="A3684" s="500" t="s">
        <v>14362</v>
      </c>
      <c r="B3684" s="500" t="s">
        <v>15150</v>
      </c>
      <c r="C3684" t="str">
        <f t="shared" si="114"/>
        <v>$U 230-3 40x40 PROFIL U PERFORAT$:9.36,</v>
      </c>
      <c r="D3684" t="s">
        <v>24171</v>
      </c>
      <c r="E3684" t="str">
        <f t="shared" si="115"/>
        <v>"u 230-3 40x40 profil u perforat":9.36,</v>
      </c>
    </row>
    <row r="3685" spans="1:5">
      <c r="A3685" s="500" t="s">
        <v>11371</v>
      </c>
      <c r="B3685" s="500" t="s">
        <v>15152</v>
      </c>
      <c r="C3685" t="str">
        <f t="shared" si="114"/>
        <v>$U 230-3 45x45 PROFIL U PERFORAT$:9.67,</v>
      </c>
      <c r="D3685" t="s">
        <v>24172</v>
      </c>
      <c r="E3685" t="str">
        <f t="shared" si="115"/>
        <v>"u 230-3 45x45 profil u perforat":9.67,</v>
      </c>
    </row>
    <row r="3686" spans="1:5">
      <c r="A3686" s="500" t="s">
        <v>14367</v>
      </c>
      <c r="B3686" s="500" t="s">
        <v>15154</v>
      </c>
      <c r="C3686" t="str">
        <f t="shared" si="114"/>
        <v>$U 230-3 50x50 PROFIL U PERFORAT$:9.98,</v>
      </c>
      <c r="D3686" t="s">
        <v>24173</v>
      </c>
      <c r="E3686" t="str">
        <f t="shared" si="115"/>
        <v>"u 230-3 50x50 profil u perforat":9.98,</v>
      </c>
    </row>
    <row r="3687" spans="1:5">
      <c r="A3687" s="500" t="s">
        <v>11816</v>
      </c>
      <c r="B3687" s="500" t="s">
        <v>15156</v>
      </c>
      <c r="C3687" t="str">
        <f t="shared" si="114"/>
        <v>$U 230-3 55x55 PROFIL U PERFORAT$:10.28,</v>
      </c>
      <c r="D3687" t="s">
        <v>24174</v>
      </c>
      <c r="E3687" t="str">
        <f t="shared" si="115"/>
        <v>"u 230-3 55x55 profil u perforat":10.28,</v>
      </c>
    </row>
    <row r="3688" spans="1:5">
      <c r="A3688" s="500" t="s">
        <v>3942</v>
      </c>
      <c r="B3688" s="500" t="s">
        <v>15158</v>
      </c>
      <c r="C3688" t="str">
        <f t="shared" si="114"/>
        <v>$U 230-3 60x60 PROFIL U PERFORAT$:10.60,</v>
      </c>
      <c r="D3688" t="s">
        <v>24175</v>
      </c>
      <c r="E3688" t="str">
        <f t="shared" si="115"/>
        <v>"u 230-3 60x60 profil u perforat":10.60,</v>
      </c>
    </row>
    <row r="3689" spans="1:5">
      <c r="A3689" s="500" t="s">
        <v>14374</v>
      </c>
      <c r="B3689" s="500" t="s">
        <v>15160</v>
      </c>
      <c r="C3689" t="str">
        <f t="shared" si="114"/>
        <v>$U 230-3 65x65 PROFIL U PERFORAT$:10.91,</v>
      </c>
      <c r="D3689" t="s">
        <v>24176</v>
      </c>
      <c r="E3689" t="str">
        <f t="shared" si="115"/>
        <v>"u 230-3 65x65 profil u perforat":10.91,</v>
      </c>
    </row>
    <row r="3690" spans="1:5">
      <c r="A3690" s="500" t="s">
        <v>7107</v>
      </c>
      <c r="B3690" s="500" t="s">
        <v>15162</v>
      </c>
      <c r="C3690" t="str">
        <f t="shared" si="114"/>
        <v>$U 230-3 70x70 PROFIL U PERFORAT$:11.22,</v>
      </c>
      <c r="D3690" t="s">
        <v>24177</v>
      </c>
      <c r="E3690" t="str">
        <f t="shared" si="115"/>
        <v>"u 230-3 70x70 profil u perforat":11.22,</v>
      </c>
    </row>
    <row r="3691" spans="1:5">
      <c r="A3691" s="500" t="s">
        <v>7011</v>
      </c>
      <c r="B3691" s="500" t="s">
        <v>15164</v>
      </c>
      <c r="C3691" t="str">
        <f t="shared" si="114"/>
        <v>$U 230-3 75x75 PROFIL U PERFORAT$:11.53,</v>
      </c>
      <c r="D3691" t="s">
        <v>24178</v>
      </c>
      <c r="E3691" t="str">
        <f t="shared" si="115"/>
        <v>"u 230-3 75x75 profil u perforat":11.53,</v>
      </c>
    </row>
    <row r="3692" spans="1:5">
      <c r="A3692" s="500" t="s">
        <v>14381</v>
      </c>
      <c r="B3692" s="500" t="s">
        <v>15166</v>
      </c>
      <c r="C3692" t="str">
        <f t="shared" si="114"/>
        <v>$U 230-3 80x80 PROFIL U PERFORAT$:11.84,</v>
      </c>
      <c r="D3692" t="s">
        <v>24179</v>
      </c>
      <c r="E3692" t="str">
        <f t="shared" si="115"/>
        <v>"u 230-3 80x80 profil u perforat":11.84,</v>
      </c>
    </row>
    <row r="3693" spans="1:5">
      <c r="A3693" s="500" t="s">
        <v>14353</v>
      </c>
      <c r="B3693" s="500" t="s">
        <v>15168</v>
      </c>
      <c r="C3693" t="str">
        <f t="shared" si="114"/>
        <v>$U 230-3 85x85 PROFIL U PERFORAT$:12.16,</v>
      </c>
      <c r="D3693" t="s">
        <v>24180</v>
      </c>
      <c r="E3693" t="str">
        <f t="shared" si="115"/>
        <v>"u 230-3 85x85 profil u perforat":12.16,</v>
      </c>
    </row>
    <row r="3694" spans="1:5">
      <c r="A3694" s="500" t="s">
        <v>14615</v>
      </c>
      <c r="B3694" s="500" t="s">
        <v>15170</v>
      </c>
      <c r="C3694" t="str">
        <f t="shared" si="114"/>
        <v>$U 230-3 90x90 PROFIL U PERFORAT$:12.47,</v>
      </c>
      <c r="D3694" t="s">
        <v>24181</v>
      </c>
      <c r="E3694" t="str">
        <f t="shared" si="115"/>
        <v>"u 230-3 90x90 profil u perforat":12.47,</v>
      </c>
    </row>
    <row r="3695" spans="1:5">
      <c r="A3695" s="500" t="s">
        <v>14870</v>
      </c>
      <c r="B3695" s="500" t="s">
        <v>15172</v>
      </c>
      <c r="C3695" t="str">
        <f t="shared" si="114"/>
        <v>$U 230-3 95x95 PROFIL U PERFORAT$:12.77,</v>
      </c>
      <c r="D3695" t="s">
        <v>24182</v>
      </c>
      <c r="E3695" t="str">
        <f t="shared" si="115"/>
        <v>"u 230-3 95x95 profil u perforat":12.77,</v>
      </c>
    </row>
    <row r="3696" spans="1:5">
      <c r="A3696" s="500" t="s">
        <v>3903</v>
      </c>
      <c r="B3696" s="500" t="s">
        <v>15174</v>
      </c>
      <c r="C3696" t="str">
        <f t="shared" si="114"/>
        <v>$U 230-3.5 100x100 PROFIL U NEPERFORAT$:15.20,</v>
      </c>
      <c r="D3696" t="s">
        <v>24183</v>
      </c>
      <c r="E3696" t="str">
        <f t="shared" si="115"/>
        <v>"u 230-3.5 100x100 profil u neperforat":15.20,</v>
      </c>
    </row>
    <row r="3697" spans="1:5">
      <c r="A3697" s="500" t="s">
        <v>11785</v>
      </c>
      <c r="B3697" s="500" t="s">
        <v>15176</v>
      </c>
      <c r="C3697" t="str">
        <f t="shared" si="114"/>
        <v>$U 230-3.5 40x40 PROFIL U NEPERFORAT$:10.86,</v>
      </c>
      <c r="D3697" t="s">
        <v>24184</v>
      </c>
      <c r="E3697" t="str">
        <f t="shared" si="115"/>
        <v>"u 230-3.5 40x40 profil u neperforat":10.86,</v>
      </c>
    </row>
    <row r="3698" spans="1:5">
      <c r="A3698" s="500" t="s">
        <v>7107</v>
      </c>
      <c r="B3698" s="500" t="s">
        <v>15178</v>
      </c>
      <c r="C3698" t="str">
        <f t="shared" si="114"/>
        <v>$U 230-3.5 45x45 PROFIL U NEPERFORAT$:11.22,</v>
      </c>
      <c r="D3698" t="s">
        <v>24185</v>
      </c>
      <c r="E3698" t="str">
        <f t="shared" si="115"/>
        <v>"u 230-3.5 45x45 profil u neperforat":11.22,</v>
      </c>
    </row>
    <row r="3699" spans="1:5">
      <c r="A3699" s="500" t="s">
        <v>14422</v>
      </c>
      <c r="B3699" s="500" t="s">
        <v>15180</v>
      </c>
      <c r="C3699" t="str">
        <f t="shared" si="114"/>
        <v>$U 230-3.5 50x50 PROFIL U NEPERFORAT$:11.58,</v>
      </c>
      <c r="D3699" t="s">
        <v>24186</v>
      </c>
      <c r="E3699" t="str">
        <f t="shared" si="115"/>
        <v>"u 230-3.5 50x50 profil u neperforat":11.58,</v>
      </c>
    </row>
    <row r="3700" spans="1:5">
      <c r="A3700" s="500" t="s">
        <v>14425</v>
      </c>
      <c r="B3700" s="500" t="s">
        <v>15182</v>
      </c>
      <c r="C3700" t="str">
        <f t="shared" si="114"/>
        <v>$U 230-3.5 55x55 PROFIL U NEPERFORAT$:11.93,</v>
      </c>
      <c r="D3700" t="s">
        <v>24187</v>
      </c>
      <c r="E3700" t="str">
        <f t="shared" si="115"/>
        <v>"u 230-3.5 55x55 profil u neperforat":11.93,</v>
      </c>
    </row>
    <row r="3701" spans="1:5">
      <c r="A3701" s="500" t="s">
        <v>11801</v>
      </c>
      <c r="B3701" s="500" t="s">
        <v>15184</v>
      </c>
      <c r="C3701" t="str">
        <f t="shared" si="114"/>
        <v>$U 230-3.5 60x60 PROFIL U NEPERFORAT$:12.30,</v>
      </c>
      <c r="D3701" t="s">
        <v>24188</v>
      </c>
      <c r="E3701" t="str">
        <f t="shared" si="115"/>
        <v>"u 230-3.5 60x60 profil u neperforat":12.30,</v>
      </c>
    </row>
    <row r="3702" spans="1:5">
      <c r="A3702" s="500" t="s">
        <v>7053</v>
      </c>
      <c r="B3702" s="500" t="s">
        <v>15186</v>
      </c>
      <c r="C3702" t="str">
        <f t="shared" si="114"/>
        <v>$U 230-3.5 65x65 PROFIL U NEPERFORAT$:12.66,</v>
      </c>
      <c r="D3702" t="s">
        <v>24189</v>
      </c>
      <c r="E3702" t="str">
        <f t="shared" si="115"/>
        <v>"u 230-3.5 65x65 profil u neperforat":12.66,</v>
      </c>
    </row>
    <row r="3703" spans="1:5">
      <c r="A3703" s="500" t="s">
        <v>14432</v>
      </c>
      <c r="B3703" s="500" t="s">
        <v>15188</v>
      </c>
      <c r="C3703" t="str">
        <f t="shared" si="114"/>
        <v>$U 230-3.5 70x70 PROFIL U NEPERFORAT$:13.03,</v>
      </c>
      <c r="D3703" t="s">
        <v>24190</v>
      </c>
      <c r="E3703" t="str">
        <f t="shared" si="115"/>
        <v>"u 230-3.5 70x70 profil u neperforat":13.03,</v>
      </c>
    </row>
    <row r="3704" spans="1:5">
      <c r="A3704" s="500" t="s">
        <v>14435</v>
      </c>
      <c r="B3704" s="500" t="s">
        <v>15190</v>
      </c>
      <c r="C3704" t="str">
        <f t="shared" si="114"/>
        <v>$U 230-3.5 75x75 PROFIL U NEPERFORAT$:13.39,</v>
      </c>
      <c r="D3704" t="s">
        <v>24191</v>
      </c>
      <c r="E3704" t="str">
        <f t="shared" si="115"/>
        <v>"u 230-3.5 75x75 profil u neperforat":13.39,</v>
      </c>
    </row>
    <row r="3705" spans="1:5">
      <c r="A3705" s="500" t="s">
        <v>3952</v>
      </c>
      <c r="B3705" s="500" t="s">
        <v>15192</v>
      </c>
      <c r="C3705" t="str">
        <f t="shared" si="114"/>
        <v>$U 230-3.5 80x80 PROFIL U NEPERFORAT$:13.75,</v>
      </c>
      <c r="D3705" t="s">
        <v>24192</v>
      </c>
      <c r="E3705" t="str">
        <f t="shared" si="115"/>
        <v>"u 230-3.5 80x80 profil u neperforat":13.75,</v>
      </c>
    </row>
    <row r="3706" spans="1:5">
      <c r="A3706" s="500" t="s">
        <v>14408</v>
      </c>
      <c r="B3706" s="500" t="s">
        <v>15194</v>
      </c>
      <c r="C3706" t="str">
        <f t="shared" si="114"/>
        <v>$U 230-3.5 85x85 PROFIL U NEPERFORAT$:14.12,</v>
      </c>
      <c r="D3706" t="s">
        <v>24193</v>
      </c>
      <c r="E3706" t="str">
        <f t="shared" si="115"/>
        <v>"u 230-3.5 85x85 profil u neperforat":14.12,</v>
      </c>
    </row>
    <row r="3707" spans="1:5">
      <c r="A3707" s="500" t="s">
        <v>14666</v>
      </c>
      <c r="B3707" s="500" t="s">
        <v>15196</v>
      </c>
      <c r="C3707" t="str">
        <f t="shared" si="114"/>
        <v>$U 230-3.5 90x90 PROFIL U NEPERFORAT$:14.47,</v>
      </c>
      <c r="D3707" t="s">
        <v>24194</v>
      </c>
      <c r="E3707" t="str">
        <f t="shared" si="115"/>
        <v>"u 230-3.5 90x90 profil u neperforat":14.47,</v>
      </c>
    </row>
    <row r="3708" spans="1:5">
      <c r="A3708" s="500" t="s">
        <v>14921</v>
      </c>
      <c r="B3708" s="500" t="s">
        <v>15198</v>
      </c>
      <c r="C3708" t="str">
        <f t="shared" si="114"/>
        <v>$U 230-3.5 95x95 PROFIL U NEPERFORAT$:14.83,</v>
      </c>
      <c r="D3708" t="s">
        <v>24195</v>
      </c>
      <c r="E3708" t="str">
        <f t="shared" si="115"/>
        <v>"u 230-3.5 95x95 profil u neperforat":14.83,</v>
      </c>
    </row>
    <row r="3709" spans="1:5">
      <c r="A3709" s="500" t="s">
        <v>11785</v>
      </c>
      <c r="B3709" s="500" t="s">
        <v>15200</v>
      </c>
      <c r="C3709" t="str">
        <f t="shared" si="114"/>
        <v>$U 230-3.5 40x40 PROFIL U PERFORAT$:10.86,</v>
      </c>
      <c r="D3709" t="s">
        <v>24196</v>
      </c>
      <c r="E3709" t="str">
        <f t="shared" si="115"/>
        <v>"u 230-3.5 40x40 profil u perforat":10.86,</v>
      </c>
    </row>
    <row r="3710" spans="1:5">
      <c r="A3710" s="500" t="s">
        <v>7107</v>
      </c>
      <c r="B3710" s="500" t="s">
        <v>15202</v>
      </c>
      <c r="C3710" t="str">
        <f t="shared" si="114"/>
        <v>$U 230-3.5 45x45 PROFIL U PERFORAT$:11.22,</v>
      </c>
      <c r="D3710" t="s">
        <v>24197</v>
      </c>
      <c r="E3710" t="str">
        <f t="shared" si="115"/>
        <v>"u 230-3.5 45x45 profil u perforat":11.22,</v>
      </c>
    </row>
    <row r="3711" spans="1:5">
      <c r="A3711" s="500" t="s">
        <v>14422</v>
      </c>
      <c r="B3711" s="500" t="s">
        <v>15204</v>
      </c>
      <c r="C3711" t="str">
        <f t="shared" si="114"/>
        <v>$U 230-3.5 50x50 PROFIL U PERFORAT$:11.58,</v>
      </c>
      <c r="D3711" t="s">
        <v>24198</v>
      </c>
      <c r="E3711" t="str">
        <f t="shared" si="115"/>
        <v>"u 230-3.5 50x50 profil u perforat":11.58,</v>
      </c>
    </row>
    <row r="3712" spans="1:5">
      <c r="A3712" s="500" t="s">
        <v>14425</v>
      </c>
      <c r="B3712" s="500" t="s">
        <v>15206</v>
      </c>
      <c r="C3712" t="str">
        <f t="shared" si="114"/>
        <v>$U 230-3.5 55x55 PROFIL U PERFORAT$:11.93,</v>
      </c>
      <c r="D3712" t="s">
        <v>24199</v>
      </c>
      <c r="E3712" t="str">
        <f t="shared" si="115"/>
        <v>"u 230-3.5 55x55 profil u perforat":11.93,</v>
      </c>
    </row>
    <row r="3713" spans="1:5">
      <c r="A3713" s="500" t="s">
        <v>11801</v>
      </c>
      <c r="B3713" s="500" t="s">
        <v>15208</v>
      </c>
      <c r="C3713" t="str">
        <f t="shared" si="114"/>
        <v>$U 230-3.5 60x60 PROFIL U PERFORAT$:12.30,</v>
      </c>
      <c r="D3713" t="s">
        <v>24200</v>
      </c>
      <c r="E3713" t="str">
        <f t="shared" si="115"/>
        <v>"u 230-3.5 60x60 profil u perforat":12.30,</v>
      </c>
    </row>
    <row r="3714" spans="1:5">
      <c r="A3714" s="500" t="s">
        <v>7053</v>
      </c>
      <c r="B3714" s="500" t="s">
        <v>15210</v>
      </c>
      <c r="C3714" t="str">
        <f t="shared" ref="C3714:C3777" si="116">CONCATENATE("$",B3714,"$",":",A3714,",")</f>
        <v>$U 230-3.5 65x65 PROFIL U PERFORAT$:12.66,</v>
      </c>
      <c r="D3714" t="s">
        <v>24201</v>
      </c>
      <c r="E3714" t="str">
        <f t="shared" ref="E3714:E3777" si="117">LOWER(D3714)</f>
        <v>"u 230-3.5 65x65 profil u perforat":12.66,</v>
      </c>
    </row>
    <row r="3715" spans="1:5">
      <c r="A3715" s="500" t="s">
        <v>14432</v>
      </c>
      <c r="B3715" s="500" t="s">
        <v>15212</v>
      </c>
      <c r="C3715" t="str">
        <f t="shared" si="116"/>
        <v>$U 230-3.5 70x70 PROFIL U PERFORAT$:13.03,</v>
      </c>
      <c r="D3715" t="s">
        <v>24202</v>
      </c>
      <c r="E3715" t="str">
        <f t="shared" si="117"/>
        <v>"u 230-3.5 70x70 profil u perforat":13.03,</v>
      </c>
    </row>
    <row r="3716" spans="1:5">
      <c r="A3716" s="500" t="s">
        <v>14435</v>
      </c>
      <c r="B3716" s="500" t="s">
        <v>15214</v>
      </c>
      <c r="C3716" t="str">
        <f t="shared" si="116"/>
        <v>$U 230-3.5 75x75 PROFIL U PERFORAT$:13.39,</v>
      </c>
      <c r="D3716" t="s">
        <v>24203</v>
      </c>
      <c r="E3716" t="str">
        <f t="shared" si="117"/>
        <v>"u 230-3.5 75x75 profil u perforat":13.39,</v>
      </c>
    </row>
    <row r="3717" spans="1:5">
      <c r="A3717" s="500" t="s">
        <v>3952</v>
      </c>
      <c r="B3717" s="500" t="s">
        <v>15216</v>
      </c>
      <c r="C3717" t="str">
        <f t="shared" si="116"/>
        <v>$U 230-3.5 80x80 PROFIL U PERFORAT$:13.75,</v>
      </c>
      <c r="D3717" t="s">
        <v>24204</v>
      </c>
      <c r="E3717" t="str">
        <f t="shared" si="117"/>
        <v>"u 230-3.5 80x80 profil u perforat":13.75,</v>
      </c>
    </row>
    <row r="3718" spans="1:5">
      <c r="A3718" s="500" t="s">
        <v>14408</v>
      </c>
      <c r="B3718" s="500" t="s">
        <v>15218</v>
      </c>
      <c r="C3718" t="str">
        <f t="shared" si="116"/>
        <v>$U 230-3.5 85x85 PROFIL U PERFORAT$:14.12,</v>
      </c>
      <c r="D3718" t="s">
        <v>24205</v>
      </c>
      <c r="E3718" t="str">
        <f t="shared" si="117"/>
        <v>"u 230-3.5 85x85 profil u perforat":14.12,</v>
      </c>
    </row>
    <row r="3719" spans="1:5">
      <c r="A3719" s="500" t="s">
        <v>14666</v>
      </c>
      <c r="B3719" s="500" t="s">
        <v>15220</v>
      </c>
      <c r="C3719" t="str">
        <f t="shared" si="116"/>
        <v>$U 230-3.5 90x90 PROFIL U PERFORAT$:14.47,</v>
      </c>
      <c r="D3719" t="s">
        <v>24206</v>
      </c>
      <c r="E3719" t="str">
        <f t="shared" si="117"/>
        <v>"u 230-3.5 90x90 profil u perforat":14.47,</v>
      </c>
    </row>
    <row r="3720" spans="1:5">
      <c r="A3720" s="500" t="s">
        <v>14921</v>
      </c>
      <c r="B3720" s="500" t="s">
        <v>15222</v>
      </c>
      <c r="C3720" t="str">
        <f t="shared" si="116"/>
        <v>$U 230-3.5 95x95 PROFIL U PERFORAT$:14.83,</v>
      </c>
      <c r="D3720" t="s">
        <v>24207</v>
      </c>
      <c r="E3720" t="str">
        <f t="shared" si="117"/>
        <v>"u 230-3.5 95x95 profil u perforat":14.83,</v>
      </c>
    </row>
    <row r="3721" spans="1:5">
      <c r="A3721" s="500" t="s">
        <v>15224</v>
      </c>
      <c r="B3721" s="500" t="s">
        <v>15225</v>
      </c>
      <c r="C3721" t="str">
        <f t="shared" si="116"/>
        <v>$U 235-1.5 100x100 PROFIL U NEPERFORAT$:6.70,</v>
      </c>
      <c r="D3721" t="s">
        <v>24208</v>
      </c>
      <c r="E3721" t="str">
        <f t="shared" si="117"/>
        <v>"u 235-1.5 100x100 profil u neperforat":6.70,</v>
      </c>
    </row>
    <row r="3722" spans="1:5">
      <c r="A3722" s="500" t="s">
        <v>7100</v>
      </c>
      <c r="B3722" s="500" t="s">
        <v>15227</v>
      </c>
      <c r="C3722" t="str">
        <f t="shared" si="116"/>
        <v>$U 235-1.5 40x40 PROFIL U NEPERFORAT$:4.84,</v>
      </c>
      <c r="D3722" t="s">
        <v>24209</v>
      </c>
      <c r="E3722" t="str">
        <f t="shared" si="117"/>
        <v>"u 235-1.5 40x40 profil u neperforat":4.84,</v>
      </c>
    </row>
    <row r="3723" spans="1:5">
      <c r="A3723" s="500" t="s">
        <v>7104</v>
      </c>
      <c r="B3723" s="500" t="s">
        <v>15229</v>
      </c>
      <c r="C3723" t="str">
        <f t="shared" si="116"/>
        <v>$U 235-1.5 45x45 PROFIL U NEPERFORAT$:4.99,</v>
      </c>
      <c r="D3723" t="s">
        <v>24210</v>
      </c>
      <c r="E3723" t="str">
        <f t="shared" si="117"/>
        <v>"u 235-1.5 45x45 profil u neperforat":4.99,</v>
      </c>
    </row>
    <row r="3724" spans="1:5">
      <c r="A3724" s="500" t="s">
        <v>12657</v>
      </c>
      <c r="B3724" s="500" t="s">
        <v>15231</v>
      </c>
      <c r="C3724" t="str">
        <f t="shared" si="116"/>
        <v>$U 235-1.5 50x50 PROFIL U NEPERFORAT$:5.15,</v>
      </c>
      <c r="D3724" t="s">
        <v>24211</v>
      </c>
      <c r="E3724" t="str">
        <f t="shared" si="117"/>
        <v>"u 235-1.5 50x50 profil u neperforat":5.15,</v>
      </c>
    </row>
    <row r="3725" spans="1:5">
      <c r="A3725" s="500" t="s">
        <v>3927</v>
      </c>
      <c r="B3725" s="500" t="s">
        <v>15233</v>
      </c>
      <c r="C3725" t="str">
        <f t="shared" si="116"/>
        <v>$U 235-1.5 55x55 PROFIL U NEPERFORAT$:5.30,</v>
      </c>
      <c r="D3725" t="s">
        <v>24212</v>
      </c>
      <c r="E3725" t="str">
        <f t="shared" si="117"/>
        <v>"u 235-1.5 55x55 profil u neperforat":5.30,</v>
      </c>
    </row>
    <row r="3726" spans="1:5">
      <c r="A3726" s="500" t="s">
        <v>4030</v>
      </c>
      <c r="B3726" s="500" t="s">
        <v>15235</v>
      </c>
      <c r="C3726" t="str">
        <f t="shared" si="116"/>
        <v>$U 235-1.5 60x60 PROFIL U NEPERFORAT$:5.46,</v>
      </c>
      <c r="D3726" t="s">
        <v>24213</v>
      </c>
      <c r="E3726" t="str">
        <f t="shared" si="117"/>
        <v>"u 235-1.5 60x60 profil u neperforat":5.46,</v>
      </c>
    </row>
    <row r="3727" spans="1:5">
      <c r="A3727" s="500" t="s">
        <v>15237</v>
      </c>
      <c r="B3727" s="500" t="s">
        <v>15238</v>
      </c>
      <c r="C3727" t="str">
        <f t="shared" si="116"/>
        <v>$U 235-1.5 65x65 PROFIL U NEPERFORAT$:5.62,</v>
      </c>
      <c r="D3727" t="s">
        <v>24214</v>
      </c>
      <c r="E3727" t="str">
        <f t="shared" si="117"/>
        <v>"u 235-1.5 65x65 profil u neperforat":5.62,</v>
      </c>
    </row>
    <row r="3728" spans="1:5">
      <c r="A3728" s="500" t="s">
        <v>11100</v>
      </c>
      <c r="B3728" s="500" t="s">
        <v>15240</v>
      </c>
      <c r="C3728" t="str">
        <f t="shared" si="116"/>
        <v>$U 235-1.5 70x70 PROFIL U NEPERFORAT$:5.77,</v>
      </c>
      <c r="D3728" t="s">
        <v>24215</v>
      </c>
      <c r="E3728" t="str">
        <f t="shared" si="117"/>
        <v>"u 235-1.5 70x70 profil u neperforat":5.77,</v>
      </c>
    </row>
    <row r="3729" spans="1:5">
      <c r="A3729" s="500" t="s">
        <v>15242</v>
      </c>
      <c r="B3729" s="500" t="s">
        <v>15243</v>
      </c>
      <c r="C3729" t="str">
        <f t="shared" si="116"/>
        <v>$U 235-1.5 75x75 PROFIL U NEPERFORAT$:5.93,</v>
      </c>
      <c r="D3729" t="s">
        <v>24216</v>
      </c>
      <c r="E3729" t="str">
        <f t="shared" si="117"/>
        <v>"u 235-1.5 75x75 profil u neperforat":5.93,</v>
      </c>
    </row>
    <row r="3730" spans="1:5">
      <c r="A3730" s="500" t="s">
        <v>15245</v>
      </c>
      <c r="B3730" s="500" t="s">
        <v>15246</v>
      </c>
      <c r="C3730" t="str">
        <f t="shared" si="116"/>
        <v>$U 235-1.5 80x80 PROFIL U NEPERFORAT$:6.08,</v>
      </c>
      <c r="D3730" t="s">
        <v>24217</v>
      </c>
      <c r="E3730" t="str">
        <f t="shared" si="117"/>
        <v>"u 235-1.5 80x80 profil u neperforat":6.08,</v>
      </c>
    </row>
    <row r="3731" spans="1:5">
      <c r="A3731" s="500" t="s">
        <v>12802</v>
      </c>
      <c r="B3731" s="500" t="s">
        <v>15248</v>
      </c>
      <c r="C3731" t="str">
        <f t="shared" si="116"/>
        <v>$U 235-1.5 85x85 PROFIL U NEPERFORAT$:6.24,</v>
      </c>
      <c r="D3731" t="s">
        <v>24218</v>
      </c>
      <c r="E3731" t="str">
        <f t="shared" si="117"/>
        <v>"u 235-1.5 85x85 profil u neperforat":6.24,</v>
      </c>
    </row>
    <row r="3732" spans="1:5">
      <c r="A3732" s="500" t="s">
        <v>6950</v>
      </c>
      <c r="B3732" s="500" t="s">
        <v>15250</v>
      </c>
      <c r="C3732" t="str">
        <f t="shared" si="116"/>
        <v>$U 235-1.5 90x90 PROFIL U NEPERFORAT$:6.38,</v>
      </c>
      <c r="D3732" t="s">
        <v>24219</v>
      </c>
      <c r="E3732" t="str">
        <f t="shared" si="117"/>
        <v>"u 235-1.5 90x90 profil u neperforat":6.38,</v>
      </c>
    </row>
    <row r="3733" spans="1:5">
      <c r="A3733" s="500" t="s">
        <v>11129</v>
      </c>
      <c r="B3733" s="500" t="s">
        <v>15252</v>
      </c>
      <c r="C3733" t="str">
        <f t="shared" si="116"/>
        <v>$U 235-1.5 95x95 PROFIL U NEPERFORAT$:6.54,</v>
      </c>
      <c r="D3733" t="s">
        <v>24220</v>
      </c>
      <c r="E3733" t="str">
        <f t="shared" si="117"/>
        <v>"u 235-1.5 95x95 profil u neperforat":6.54,</v>
      </c>
    </row>
    <row r="3734" spans="1:5">
      <c r="A3734" s="500" t="s">
        <v>7100</v>
      </c>
      <c r="B3734" s="500" t="s">
        <v>15254</v>
      </c>
      <c r="C3734" t="str">
        <f t="shared" si="116"/>
        <v>$U 235-1.5 40x40 PROFIL U PERFORAT$:4.84,</v>
      </c>
      <c r="D3734" t="s">
        <v>24221</v>
      </c>
      <c r="E3734" t="str">
        <f t="shared" si="117"/>
        <v>"u 235-1.5 40x40 profil u perforat":4.84,</v>
      </c>
    </row>
    <row r="3735" spans="1:5">
      <c r="A3735" s="500" t="s">
        <v>7104</v>
      </c>
      <c r="B3735" s="500" t="s">
        <v>15256</v>
      </c>
      <c r="C3735" t="str">
        <f t="shared" si="116"/>
        <v>$U 235-1.5 45x45 PROFIL U PERFORAT$:4.99,</v>
      </c>
      <c r="D3735" t="s">
        <v>24222</v>
      </c>
      <c r="E3735" t="str">
        <f t="shared" si="117"/>
        <v>"u 235-1.5 45x45 profil u perforat":4.99,</v>
      </c>
    </row>
    <row r="3736" spans="1:5">
      <c r="A3736" s="500" t="s">
        <v>12657</v>
      </c>
      <c r="B3736" s="500" t="s">
        <v>15258</v>
      </c>
      <c r="C3736" t="str">
        <f t="shared" si="116"/>
        <v>$U 235-1.5 50x50 PROFIL U PERFORAT$:5.15,</v>
      </c>
      <c r="D3736" t="s">
        <v>24223</v>
      </c>
      <c r="E3736" t="str">
        <f t="shared" si="117"/>
        <v>"u 235-1.5 50x50 profil u perforat":5.15,</v>
      </c>
    </row>
    <row r="3737" spans="1:5">
      <c r="A3737" s="500" t="s">
        <v>3927</v>
      </c>
      <c r="B3737" s="500" t="s">
        <v>15260</v>
      </c>
      <c r="C3737" t="str">
        <f t="shared" si="116"/>
        <v>$U 235-1.5 55x55 PROFIL U PERFORAT$:5.30,</v>
      </c>
      <c r="D3737" t="s">
        <v>24224</v>
      </c>
      <c r="E3737" t="str">
        <f t="shared" si="117"/>
        <v>"u 235-1.5 55x55 profil u perforat":5.30,</v>
      </c>
    </row>
    <row r="3738" spans="1:5">
      <c r="A3738" s="500" t="s">
        <v>4030</v>
      </c>
      <c r="B3738" s="500" t="s">
        <v>15262</v>
      </c>
      <c r="C3738" t="str">
        <f t="shared" si="116"/>
        <v>$U 235-1.5 60x60 PROFIL U PERFORAT$:5.46,</v>
      </c>
      <c r="D3738" t="s">
        <v>24225</v>
      </c>
      <c r="E3738" t="str">
        <f t="shared" si="117"/>
        <v>"u 235-1.5 60x60 profil u perforat":5.46,</v>
      </c>
    </row>
    <row r="3739" spans="1:5">
      <c r="A3739" s="500" t="s">
        <v>15237</v>
      </c>
      <c r="B3739" s="500" t="s">
        <v>15264</v>
      </c>
      <c r="C3739" t="str">
        <f t="shared" si="116"/>
        <v>$U 235-1.5 65x65 PROFIL U PERFORAT$:5.62,</v>
      </c>
      <c r="D3739" t="s">
        <v>24226</v>
      </c>
      <c r="E3739" t="str">
        <f t="shared" si="117"/>
        <v>"u 235-1.5 65x65 profil u perforat":5.62,</v>
      </c>
    </row>
    <row r="3740" spans="1:5">
      <c r="A3740" s="500" t="s">
        <v>11100</v>
      </c>
      <c r="B3740" s="500" t="s">
        <v>15266</v>
      </c>
      <c r="C3740" t="str">
        <f t="shared" si="116"/>
        <v>$U 235-1.5 70x70 PROFIL U PERFORAT$:5.77,</v>
      </c>
      <c r="D3740" t="s">
        <v>24227</v>
      </c>
      <c r="E3740" t="str">
        <f t="shared" si="117"/>
        <v>"u 235-1.5 70x70 profil u perforat":5.77,</v>
      </c>
    </row>
    <row r="3741" spans="1:5">
      <c r="A3741" s="500" t="s">
        <v>15242</v>
      </c>
      <c r="B3741" s="500" t="s">
        <v>15268</v>
      </c>
      <c r="C3741" t="str">
        <f t="shared" si="116"/>
        <v>$U 235-1.5 75x75 PROFIL U PERFORAT$:5.93,</v>
      </c>
      <c r="D3741" t="s">
        <v>24228</v>
      </c>
      <c r="E3741" t="str">
        <f t="shared" si="117"/>
        <v>"u 235-1.5 75x75 profil u perforat":5.93,</v>
      </c>
    </row>
    <row r="3742" spans="1:5">
      <c r="A3742" s="500" t="s">
        <v>15245</v>
      </c>
      <c r="B3742" s="500" t="s">
        <v>15270</v>
      </c>
      <c r="C3742" t="str">
        <f t="shared" si="116"/>
        <v>$U 235-1.5 80x80 PROFIL U PERFORAT$:6.08,</v>
      </c>
      <c r="D3742" t="s">
        <v>24229</v>
      </c>
      <c r="E3742" t="str">
        <f t="shared" si="117"/>
        <v>"u 235-1.5 80x80 profil u perforat":6.08,</v>
      </c>
    </row>
    <row r="3743" spans="1:5">
      <c r="A3743" s="500" t="s">
        <v>12802</v>
      </c>
      <c r="B3743" s="500" t="s">
        <v>15272</v>
      </c>
      <c r="C3743" t="str">
        <f t="shared" si="116"/>
        <v>$U 235-1.5 85x85 PROFIL U PERFORAT$:6.24,</v>
      </c>
      <c r="D3743" t="s">
        <v>24230</v>
      </c>
      <c r="E3743" t="str">
        <f t="shared" si="117"/>
        <v>"u 235-1.5 85x85 profil u perforat":6.24,</v>
      </c>
    </row>
    <row r="3744" spans="1:5">
      <c r="A3744" s="500" t="s">
        <v>6950</v>
      </c>
      <c r="B3744" s="500" t="s">
        <v>15274</v>
      </c>
      <c r="C3744" t="str">
        <f t="shared" si="116"/>
        <v>$U 235-1.5 90x90 PROFIL U PERFORAT$:6.38,</v>
      </c>
      <c r="D3744" t="s">
        <v>24231</v>
      </c>
      <c r="E3744" t="str">
        <f t="shared" si="117"/>
        <v>"u 235-1.5 90x90 profil u perforat":6.38,</v>
      </c>
    </row>
    <row r="3745" spans="1:5">
      <c r="A3745" s="500" t="s">
        <v>11129</v>
      </c>
      <c r="B3745" s="500" t="s">
        <v>15276</v>
      </c>
      <c r="C3745" t="str">
        <f t="shared" si="116"/>
        <v>$U 235-1.5 95x95 PROFIL U PERFORAT$:6.54,</v>
      </c>
      <c r="D3745" t="s">
        <v>24232</v>
      </c>
      <c r="E3745" t="str">
        <f t="shared" si="117"/>
        <v>"u 235-1.5 95x95 profil u perforat":6.54,</v>
      </c>
    </row>
    <row r="3746" spans="1:5">
      <c r="A3746" s="500" t="s">
        <v>11847</v>
      </c>
      <c r="B3746" s="500" t="s">
        <v>15278</v>
      </c>
      <c r="C3746" t="str">
        <f t="shared" si="116"/>
        <v>$U 235-2 100x100 PROFIL U NEPERFORAT$:8.89,</v>
      </c>
      <c r="D3746" t="s">
        <v>24233</v>
      </c>
      <c r="E3746" t="str">
        <f t="shared" si="117"/>
        <v>"u 235-2 100x100 profil u neperforat":8.89,</v>
      </c>
    </row>
    <row r="3747" spans="1:5">
      <c r="A3747" s="500" t="s">
        <v>15280</v>
      </c>
      <c r="B3747" s="500" t="s">
        <v>15281</v>
      </c>
      <c r="C3747" t="str">
        <f t="shared" si="116"/>
        <v>$U 235-2 40x40 PROFIL U NEPERFORAT$:6.41,</v>
      </c>
      <c r="D3747" t="s">
        <v>24234</v>
      </c>
      <c r="E3747" t="str">
        <f t="shared" si="117"/>
        <v>"u 235-2 40x40 profil u neperforat":6.41,</v>
      </c>
    </row>
    <row r="3748" spans="1:5">
      <c r="A3748" s="500" t="s">
        <v>6980</v>
      </c>
      <c r="B3748" s="500" t="s">
        <v>15283</v>
      </c>
      <c r="C3748" t="str">
        <f t="shared" si="116"/>
        <v>$U 235-2 45x45 PROFIL U NEPERFORAT$:6.62,</v>
      </c>
      <c r="D3748" t="s">
        <v>24235</v>
      </c>
      <c r="E3748" t="str">
        <f t="shared" si="117"/>
        <v>"u 235-2 45x45 profil u neperforat":6.62,</v>
      </c>
    </row>
    <row r="3749" spans="1:5">
      <c r="A3749" s="500" t="s">
        <v>3966</v>
      </c>
      <c r="B3749" s="500" t="s">
        <v>15285</v>
      </c>
      <c r="C3749" t="str">
        <f t="shared" si="116"/>
        <v>$U 235-2 50x50 PROFIL U NEPERFORAT$:6.83,</v>
      </c>
      <c r="D3749" t="s">
        <v>24236</v>
      </c>
      <c r="E3749" t="str">
        <f t="shared" si="117"/>
        <v>"u 235-2 50x50 profil u neperforat":6.83,</v>
      </c>
    </row>
    <row r="3750" spans="1:5">
      <c r="A3750" s="500" t="s">
        <v>15287</v>
      </c>
      <c r="B3750" s="500" t="s">
        <v>15288</v>
      </c>
      <c r="C3750" t="str">
        <f t="shared" si="116"/>
        <v>$U 235-2 55x55 PROFIL U NEPERFORAT$:7.03,</v>
      </c>
      <c r="D3750" t="s">
        <v>24237</v>
      </c>
      <c r="E3750" t="str">
        <f t="shared" si="117"/>
        <v>"u 235-2 55x55 profil u neperforat":7.03,</v>
      </c>
    </row>
    <row r="3751" spans="1:5">
      <c r="A3751" s="500" t="s">
        <v>11825</v>
      </c>
      <c r="B3751" s="500" t="s">
        <v>15290</v>
      </c>
      <c r="C3751" t="str">
        <f t="shared" si="116"/>
        <v>$U 235-2 60x60 PROFIL U NEPERFORAT$:7.24,</v>
      </c>
      <c r="D3751" t="s">
        <v>24238</v>
      </c>
      <c r="E3751" t="str">
        <f t="shared" si="117"/>
        <v>"u 235-2 60x60 profil u neperforat":7.24,</v>
      </c>
    </row>
    <row r="3752" spans="1:5">
      <c r="A3752" s="500" t="s">
        <v>4117</v>
      </c>
      <c r="B3752" s="500" t="s">
        <v>15292</v>
      </c>
      <c r="C3752" t="str">
        <f t="shared" si="116"/>
        <v>$U 235-2 65x65 PROFIL U NEPERFORAT$:7.45,</v>
      </c>
      <c r="D3752" t="s">
        <v>24239</v>
      </c>
      <c r="E3752" t="str">
        <f t="shared" si="117"/>
        <v>"u 235-2 65x65 profil u neperforat":7.45,</v>
      </c>
    </row>
    <row r="3753" spans="1:5">
      <c r="A3753" s="500" t="s">
        <v>3839</v>
      </c>
      <c r="B3753" s="500" t="s">
        <v>15294</v>
      </c>
      <c r="C3753" t="str">
        <f t="shared" si="116"/>
        <v>$U 235-2 70x70 PROFIL U NEPERFORAT$:7.66,</v>
      </c>
      <c r="D3753" t="s">
        <v>24240</v>
      </c>
      <c r="E3753" t="str">
        <f t="shared" si="117"/>
        <v>"u 235-2 70x70 profil u neperforat":7.66,</v>
      </c>
    </row>
    <row r="3754" spans="1:5">
      <c r="A3754" s="500" t="s">
        <v>15296</v>
      </c>
      <c r="B3754" s="500" t="s">
        <v>15297</v>
      </c>
      <c r="C3754" t="str">
        <f t="shared" si="116"/>
        <v>$U 235-2 75x75 PROFIL U NEPERFORAT$:7.87,</v>
      </c>
      <c r="D3754" t="s">
        <v>24241</v>
      </c>
      <c r="E3754" t="str">
        <f t="shared" si="117"/>
        <v>"u 235-2 75x75 profil u neperforat":7.87,</v>
      </c>
    </row>
    <row r="3755" spans="1:5">
      <c r="A3755" s="500" t="s">
        <v>15299</v>
      </c>
      <c r="B3755" s="500" t="s">
        <v>15300</v>
      </c>
      <c r="C3755" t="str">
        <f t="shared" si="116"/>
        <v>$U 235-2 80x80 PROFIL U NEPERFORAT$:8.07,</v>
      </c>
      <c r="D3755" t="s">
        <v>24242</v>
      </c>
      <c r="E3755" t="str">
        <f t="shared" si="117"/>
        <v>"u 235-2 80x80 profil u neperforat":8.07,</v>
      </c>
    </row>
    <row r="3756" spans="1:5">
      <c r="A3756" s="500" t="s">
        <v>10991</v>
      </c>
      <c r="B3756" s="500" t="s">
        <v>15302</v>
      </c>
      <c r="C3756" t="str">
        <f t="shared" si="116"/>
        <v>$U 235-2 85x85 PROFIL U NEPERFORAT$:8.28,</v>
      </c>
      <c r="D3756" t="s">
        <v>24243</v>
      </c>
      <c r="E3756" t="str">
        <f t="shared" si="117"/>
        <v>"u 235-2 85x85 profil u neperforat":8.28,</v>
      </c>
    </row>
    <row r="3757" spans="1:5">
      <c r="A3757" s="500" t="s">
        <v>3890</v>
      </c>
      <c r="B3757" s="500" t="s">
        <v>15304</v>
      </c>
      <c r="C3757" t="str">
        <f t="shared" si="116"/>
        <v>$U 235-2 90x90 PROFIL U NEPERFORAT$:8.49,</v>
      </c>
      <c r="D3757" t="s">
        <v>24244</v>
      </c>
      <c r="E3757" t="str">
        <f t="shared" si="117"/>
        <v>"u 235-2 90x90 profil u neperforat":8.49,</v>
      </c>
    </row>
    <row r="3758" spans="1:5">
      <c r="A3758" s="500" t="s">
        <v>11327</v>
      </c>
      <c r="B3758" s="500" t="s">
        <v>15306</v>
      </c>
      <c r="C3758" t="str">
        <f t="shared" si="116"/>
        <v>$U 235-2 95x95 PROFIL U NEPERFORAT$:8.68,</v>
      </c>
      <c r="D3758" t="s">
        <v>24245</v>
      </c>
      <c r="E3758" t="str">
        <f t="shared" si="117"/>
        <v>"u 235-2 95x95 profil u neperforat":8.68,</v>
      </c>
    </row>
    <row r="3759" spans="1:5">
      <c r="A3759" s="500" t="s">
        <v>15280</v>
      </c>
      <c r="B3759" s="500" t="s">
        <v>15308</v>
      </c>
      <c r="C3759" t="str">
        <f t="shared" si="116"/>
        <v>$U 235-2 40x40 PROFIL U PERFORAT$:6.41,</v>
      </c>
      <c r="D3759" t="s">
        <v>24246</v>
      </c>
      <c r="E3759" t="str">
        <f t="shared" si="117"/>
        <v>"u 235-2 40x40 profil u perforat":6.41,</v>
      </c>
    </row>
    <row r="3760" spans="1:5">
      <c r="A3760" s="500" t="s">
        <v>6980</v>
      </c>
      <c r="B3760" s="500" t="s">
        <v>15310</v>
      </c>
      <c r="C3760" t="str">
        <f t="shared" si="116"/>
        <v>$U 235-2 45x45 PROFIL U PERFORAT$:6.62,</v>
      </c>
      <c r="D3760" t="s">
        <v>24247</v>
      </c>
      <c r="E3760" t="str">
        <f t="shared" si="117"/>
        <v>"u 235-2 45x45 profil u perforat":6.62,</v>
      </c>
    </row>
    <row r="3761" spans="1:5">
      <c r="A3761" s="500" t="s">
        <v>3966</v>
      </c>
      <c r="B3761" s="500" t="s">
        <v>15312</v>
      </c>
      <c r="C3761" t="str">
        <f t="shared" si="116"/>
        <v>$U 235-2 50x50 PROFIL U PERFORAT$:6.83,</v>
      </c>
      <c r="D3761" t="s">
        <v>24248</v>
      </c>
      <c r="E3761" t="str">
        <f t="shared" si="117"/>
        <v>"u 235-2 50x50 profil u perforat":6.83,</v>
      </c>
    </row>
    <row r="3762" spans="1:5">
      <c r="A3762" s="500" t="s">
        <v>15287</v>
      </c>
      <c r="B3762" s="500" t="s">
        <v>15314</v>
      </c>
      <c r="C3762" t="str">
        <f t="shared" si="116"/>
        <v>$U 235-2 55x55 PROFIL U PERFORAT$:7.03,</v>
      </c>
      <c r="D3762" t="s">
        <v>24249</v>
      </c>
      <c r="E3762" t="str">
        <f t="shared" si="117"/>
        <v>"u 235-2 55x55 profil u perforat":7.03,</v>
      </c>
    </row>
    <row r="3763" spans="1:5">
      <c r="A3763" s="500" t="s">
        <v>11825</v>
      </c>
      <c r="B3763" s="500" t="s">
        <v>15316</v>
      </c>
      <c r="C3763" t="str">
        <f t="shared" si="116"/>
        <v>$U 235-2 60x60 PROFIL U PERFORAT$:7.24,</v>
      </c>
      <c r="D3763" t="s">
        <v>24250</v>
      </c>
      <c r="E3763" t="str">
        <f t="shared" si="117"/>
        <v>"u 235-2 60x60 profil u perforat":7.24,</v>
      </c>
    </row>
    <row r="3764" spans="1:5">
      <c r="A3764" s="500" t="s">
        <v>4117</v>
      </c>
      <c r="B3764" s="500" t="s">
        <v>15318</v>
      </c>
      <c r="C3764" t="str">
        <f t="shared" si="116"/>
        <v>$U 235-2 65x65 PROFIL U PERFORAT$:7.45,</v>
      </c>
      <c r="D3764" t="s">
        <v>24251</v>
      </c>
      <c r="E3764" t="str">
        <f t="shared" si="117"/>
        <v>"u 235-2 65x65 profil u perforat":7.45,</v>
      </c>
    </row>
    <row r="3765" spans="1:5">
      <c r="A3765" s="500" t="s">
        <v>3839</v>
      </c>
      <c r="B3765" s="500" t="s">
        <v>15320</v>
      </c>
      <c r="C3765" t="str">
        <f t="shared" si="116"/>
        <v>$U 235-2 70x70 PROFIL U PERFORAT$:7.66,</v>
      </c>
      <c r="D3765" t="s">
        <v>24252</v>
      </c>
      <c r="E3765" t="str">
        <f t="shared" si="117"/>
        <v>"u 235-2 70x70 profil u perforat":7.66,</v>
      </c>
    </row>
    <row r="3766" spans="1:5">
      <c r="A3766" s="500" t="s">
        <v>15296</v>
      </c>
      <c r="B3766" s="500" t="s">
        <v>15322</v>
      </c>
      <c r="C3766" t="str">
        <f t="shared" si="116"/>
        <v>$U 235-2 75x75 PROFIL U PERFORAT$:7.87,</v>
      </c>
      <c r="D3766" t="s">
        <v>24253</v>
      </c>
      <c r="E3766" t="str">
        <f t="shared" si="117"/>
        <v>"u 235-2 75x75 profil u perforat":7.87,</v>
      </c>
    </row>
    <row r="3767" spans="1:5">
      <c r="A3767" s="500" t="s">
        <v>15299</v>
      </c>
      <c r="B3767" s="500" t="s">
        <v>15324</v>
      </c>
      <c r="C3767" t="str">
        <f t="shared" si="116"/>
        <v>$U 235-2 80x80 PROFIL U PERFORAT$:8.07,</v>
      </c>
      <c r="D3767" t="s">
        <v>24254</v>
      </c>
      <c r="E3767" t="str">
        <f t="shared" si="117"/>
        <v>"u 235-2 80x80 profil u perforat":8.07,</v>
      </c>
    </row>
    <row r="3768" spans="1:5">
      <c r="A3768" s="500" t="s">
        <v>10991</v>
      </c>
      <c r="B3768" s="500" t="s">
        <v>15326</v>
      </c>
      <c r="C3768" t="str">
        <f t="shared" si="116"/>
        <v>$U 235-2 85x85 PROFIL U PERFORAT$:8.28,</v>
      </c>
      <c r="D3768" t="s">
        <v>24255</v>
      </c>
      <c r="E3768" t="str">
        <f t="shared" si="117"/>
        <v>"u 235-2 85x85 profil u perforat":8.28,</v>
      </c>
    </row>
    <row r="3769" spans="1:5">
      <c r="A3769" s="500" t="s">
        <v>3890</v>
      </c>
      <c r="B3769" s="500" t="s">
        <v>15328</v>
      </c>
      <c r="C3769" t="str">
        <f t="shared" si="116"/>
        <v>$U 235-2 90x90 PROFIL U PERFORAT$:8.49,</v>
      </c>
      <c r="D3769" t="s">
        <v>24256</v>
      </c>
      <c r="E3769" t="str">
        <f t="shared" si="117"/>
        <v>"u 235-2 90x90 profil u perforat":8.49,</v>
      </c>
    </row>
    <row r="3770" spans="1:5">
      <c r="A3770" s="500" t="s">
        <v>11327</v>
      </c>
      <c r="B3770" s="500" t="s">
        <v>15330</v>
      </c>
      <c r="C3770" t="str">
        <f t="shared" si="116"/>
        <v>$U 235-2 95x95 PROFIL U PERFORAT$:8.68,</v>
      </c>
      <c r="D3770" t="s">
        <v>24257</v>
      </c>
      <c r="E3770" t="str">
        <f t="shared" si="117"/>
        <v>"u 235-2 95x95 profil u perforat":8.68,</v>
      </c>
    </row>
    <row r="3771" spans="1:5">
      <c r="A3771" s="500" t="s">
        <v>7006</v>
      </c>
      <c r="B3771" s="500" t="s">
        <v>15332</v>
      </c>
      <c r="C3771" t="str">
        <f t="shared" si="116"/>
        <v>$U 235-2.5 100x100 PROFIL U NEPERFORAT$:11.08,</v>
      </c>
      <c r="D3771" t="s">
        <v>24258</v>
      </c>
      <c r="E3771" t="str">
        <f t="shared" si="117"/>
        <v>"u 235-2.5 100x100 profil u neperforat":11.08,</v>
      </c>
    </row>
    <row r="3772" spans="1:5">
      <c r="A3772" s="500" t="s">
        <v>11261</v>
      </c>
      <c r="B3772" s="500" t="s">
        <v>15334</v>
      </c>
      <c r="C3772" t="str">
        <f t="shared" si="116"/>
        <v>$U 235-2.5 40x40 PROFIL U NEPERFORAT$:7.97,</v>
      </c>
      <c r="D3772" t="s">
        <v>24259</v>
      </c>
      <c r="E3772" t="str">
        <f t="shared" si="117"/>
        <v>"u 235-2.5 40x40 profil u neperforat":7.97,</v>
      </c>
    </row>
    <row r="3773" spans="1:5">
      <c r="A3773" s="500" t="s">
        <v>11166</v>
      </c>
      <c r="B3773" s="500" t="s">
        <v>15336</v>
      </c>
      <c r="C3773" t="str">
        <f t="shared" si="116"/>
        <v>$U 235-2.5 45x45 PROFIL U NEPERFORAT$:8.23,</v>
      </c>
      <c r="D3773" t="s">
        <v>24260</v>
      </c>
      <c r="E3773" t="str">
        <f t="shared" si="117"/>
        <v>"u 235-2.5 45x45 profil u neperforat":8.23,</v>
      </c>
    </row>
    <row r="3774" spans="1:5">
      <c r="A3774" s="500" t="s">
        <v>3890</v>
      </c>
      <c r="B3774" s="500" t="s">
        <v>15338</v>
      </c>
      <c r="C3774" t="str">
        <f t="shared" si="116"/>
        <v>$U 235-2.5 50x50 PROFIL U NEPERFORAT$:8.49,</v>
      </c>
      <c r="D3774" t="s">
        <v>24261</v>
      </c>
      <c r="E3774" t="str">
        <f t="shared" si="117"/>
        <v>"u 235-2.5 50x50 profil u neperforat":8.49,</v>
      </c>
    </row>
    <row r="3775" spans="1:5">
      <c r="A3775" s="500" t="s">
        <v>11865</v>
      </c>
      <c r="B3775" s="500" t="s">
        <v>15340</v>
      </c>
      <c r="C3775" t="str">
        <f t="shared" si="116"/>
        <v>$U 235-2.5 55x55 PROFIL U NEPERFORAT$:8.75,</v>
      </c>
      <c r="D3775" t="s">
        <v>24262</v>
      </c>
      <c r="E3775" t="str">
        <f t="shared" si="117"/>
        <v>"u 235-2.5 55x55 profil u neperforat":8.75,</v>
      </c>
    </row>
    <row r="3776" spans="1:5">
      <c r="A3776" s="500" t="s">
        <v>11313</v>
      </c>
      <c r="B3776" s="500" t="s">
        <v>15342</v>
      </c>
      <c r="C3776" t="str">
        <f t="shared" si="116"/>
        <v>$U 235-2.5 60x60 PROFIL U NEPERFORAT$:9.01,</v>
      </c>
      <c r="D3776" t="s">
        <v>24263</v>
      </c>
      <c r="E3776" t="str">
        <f t="shared" si="117"/>
        <v>"u 235-2.5 60x60 profil u neperforat":9.01,</v>
      </c>
    </row>
    <row r="3777" spans="1:5">
      <c r="A3777" s="500" t="s">
        <v>11855</v>
      </c>
      <c r="B3777" s="500" t="s">
        <v>15344</v>
      </c>
      <c r="C3777" t="str">
        <f t="shared" si="116"/>
        <v>$U 235-2.5 65x65 PROFIL U NEPERFORAT$:9.27,</v>
      </c>
      <c r="D3777" t="s">
        <v>24264</v>
      </c>
      <c r="E3777" t="str">
        <f t="shared" si="117"/>
        <v>"u 235-2.5 65x65 profil u neperforat":9.27,</v>
      </c>
    </row>
    <row r="3778" spans="1:5">
      <c r="A3778" s="500" t="s">
        <v>11069</v>
      </c>
      <c r="B3778" s="500" t="s">
        <v>15346</v>
      </c>
      <c r="C3778" t="str">
        <f t="shared" ref="C3778:C3841" si="118">CONCATENATE("$",B3778,"$",":",A3778,",")</f>
        <v>$U 235-2.5 70x70 PROFIL U NEPERFORAT$:9.53,</v>
      </c>
      <c r="D3778" t="s">
        <v>24265</v>
      </c>
      <c r="E3778" t="str">
        <f t="shared" ref="E3778:E3841" si="119">LOWER(D3778)</f>
        <v>"u 235-2.5 70x70 profil u neperforat":9.53,</v>
      </c>
    </row>
    <row r="3779" spans="1:5">
      <c r="A3779" s="500" t="s">
        <v>15348</v>
      </c>
      <c r="B3779" s="500" t="s">
        <v>15349</v>
      </c>
      <c r="C3779" t="str">
        <f t="shared" si="118"/>
        <v>$U 235-2.5 75x75 PROFIL U NEPERFORAT$:9.78,</v>
      </c>
      <c r="D3779" t="s">
        <v>24266</v>
      </c>
      <c r="E3779" t="str">
        <f t="shared" si="119"/>
        <v>"u 235-2.5 75x75 profil u neperforat":9.78,</v>
      </c>
    </row>
    <row r="3780" spans="1:5">
      <c r="A3780" s="500" t="s">
        <v>11833</v>
      </c>
      <c r="B3780" s="500" t="s">
        <v>15351</v>
      </c>
      <c r="C3780" t="str">
        <f t="shared" si="118"/>
        <v>$U 235-2.5 80x80 PROFIL U NEPERFORAT$:10.04,</v>
      </c>
      <c r="D3780" t="s">
        <v>24267</v>
      </c>
      <c r="E3780" t="str">
        <f t="shared" si="119"/>
        <v>"u 235-2.5 80x80 profil u neperforat":10.04,</v>
      </c>
    </row>
    <row r="3781" spans="1:5">
      <c r="A3781" s="500" t="s">
        <v>15353</v>
      </c>
      <c r="B3781" s="500" t="s">
        <v>15354</v>
      </c>
      <c r="C3781" t="str">
        <f t="shared" si="118"/>
        <v>$U 235-2.5 85x85 PROFIL U NEPERFORAT$:10.30,</v>
      </c>
      <c r="D3781" t="s">
        <v>24268</v>
      </c>
      <c r="E3781" t="str">
        <f t="shared" si="119"/>
        <v>"u 235-2.5 85x85 profil u neperforat":10.30,</v>
      </c>
    </row>
    <row r="3782" spans="1:5">
      <c r="A3782" s="500" t="s">
        <v>15356</v>
      </c>
      <c r="B3782" s="500" t="s">
        <v>15357</v>
      </c>
      <c r="C3782" t="str">
        <f t="shared" si="118"/>
        <v>$U 235-2.5 90x90 PROFIL U NEPERFORAT$:10.56,</v>
      </c>
      <c r="D3782" t="s">
        <v>24269</v>
      </c>
      <c r="E3782" t="str">
        <f t="shared" si="119"/>
        <v>"u 235-2.5 90x90 profil u neperforat":10.56,</v>
      </c>
    </row>
    <row r="3783" spans="1:5">
      <c r="A3783" s="500" t="s">
        <v>15359</v>
      </c>
      <c r="B3783" s="500" t="s">
        <v>15360</v>
      </c>
      <c r="C3783" t="str">
        <f t="shared" si="118"/>
        <v>$U 235-2.5 95x95 PROFIL U NEPERFORAT$:10.82,</v>
      </c>
      <c r="D3783" t="s">
        <v>24270</v>
      </c>
      <c r="E3783" t="str">
        <f t="shared" si="119"/>
        <v>"u 235-2.5 95x95 profil u neperforat":10.82,</v>
      </c>
    </row>
    <row r="3784" spans="1:5">
      <c r="A3784" s="500" t="s">
        <v>11261</v>
      </c>
      <c r="B3784" s="500" t="s">
        <v>15362</v>
      </c>
      <c r="C3784" t="str">
        <f t="shared" si="118"/>
        <v>$U 235-2.5 40x40 PROFIL U PERFORAT$:7.97,</v>
      </c>
      <c r="D3784" t="s">
        <v>24271</v>
      </c>
      <c r="E3784" t="str">
        <f t="shared" si="119"/>
        <v>"u 235-2.5 40x40 profil u perforat":7.97,</v>
      </c>
    </row>
    <row r="3785" spans="1:5">
      <c r="A3785" s="500" t="s">
        <v>11166</v>
      </c>
      <c r="B3785" s="500" t="s">
        <v>15364</v>
      </c>
      <c r="C3785" t="str">
        <f t="shared" si="118"/>
        <v>$U 235-2.5 45x45 PROFIL U PERFORAT$:8.23,</v>
      </c>
      <c r="D3785" t="s">
        <v>24272</v>
      </c>
      <c r="E3785" t="str">
        <f t="shared" si="119"/>
        <v>"u 235-2.5 45x45 profil u perforat":8.23,</v>
      </c>
    </row>
    <row r="3786" spans="1:5">
      <c r="A3786" s="500" t="s">
        <v>3890</v>
      </c>
      <c r="B3786" s="500" t="s">
        <v>15366</v>
      </c>
      <c r="C3786" t="str">
        <f t="shared" si="118"/>
        <v>$U 235-2.5 50x50 PROFIL U PERFORAT$:8.49,</v>
      </c>
      <c r="D3786" t="s">
        <v>24273</v>
      </c>
      <c r="E3786" t="str">
        <f t="shared" si="119"/>
        <v>"u 235-2.5 50x50 profil u perforat":8.49,</v>
      </c>
    </row>
    <row r="3787" spans="1:5">
      <c r="A3787" s="500" t="s">
        <v>11865</v>
      </c>
      <c r="B3787" s="500" t="s">
        <v>15368</v>
      </c>
      <c r="C3787" t="str">
        <f t="shared" si="118"/>
        <v>$U 235-2.5 55x55 PROFIL U PERFORAT$:8.75,</v>
      </c>
      <c r="D3787" t="s">
        <v>24274</v>
      </c>
      <c r="E3787" t="str">
        <f t="shared" si="119"/>
        <v>"u 235-2.5 55x55 profil u perforat":8.75,</v>
      </c>
    </row>
    <row r="3788" spans="1:5">
      <c r="A3788" s="500" t="s">
        <v>11313</v>
      </c>
      <c r="B3788" s="500" t="s">
        <v>15370</v>
      </c>
      <c r="C3788" t="str">
        <f t="shared" si="118"/>
        <v>$U 235-2.5 60x60 PROFIL U PERFORAT$:9.01,</v>
      </c>
      <c r="D3788" t="s">
        <v>24275</v>
      </c>
      <c r="E3788" t="str">
        <f t="shared" si="119"/>
        <v>"u 235-2.5 60x60 profil u perforat":9.01,</v>
      </c>
    </row>
    <row r="3789" spans="1:5">
      <c r="A3789" s="500" t="s">
        <v>11855</v>
      </c>
      <c r="B3789" s="500" t="s">
        <v>15372</v>
      </c>
      <c r="C3789" t="str">
        <f t="shared" si="118"/>
        <v>$U 235-2.5 65x65 PROFIL U PERFORAT$:9.27,</v>
      </c>
      <c r="D3789" t="s">
        <v>24276</v>
      </c>
      <c r="E3789" t="str">
        <f t="shared" si="119"/>
        <v>"u 235-2.5 65x65 profil u perforat":9.27,</v>
      </c>
    </row>
    <row r="3790" spans="1:5">
      <c r="A3790" s="500" t="s">
        <v>11069</v>
      </c>
      <c r="B3790" s="500" t="s">
        <v>15374</v>
      </c>
      <c r="C3790" t="str">
        <f t="shared" si="118"/>
        <v>$U 235-2.5 70x70 PROFIL U PERFORAT$:9.53,</v>
      </c>
      <c r="D3790" t="s">
        <v>24277</v>
      </c>
      <c r="E3790" t="str">
        <f t="shared" si="119"/>
        <v>"u 235-2.5 70x70 profil u perforat":9.53,</v>
      </c>
    </row>
    <row r="3791" spans="1:5">
      <c r="A3791" s="500" t="s">
        <v>15348</v>
      </c>
      <c r="B3791" s="500" t="s">
        <v>15376</v>
      </c>
      <c r="C3791" t="str">
        <f t="shared" si="118"/>
        <v>$U 235-2.5 75x75 PROFIL U PERFORAT$:9.78,</v>
      </c>
      <c r="D3791" t="s">
        <v>24278</v>
      </c>
      <c r="E3791" t="str">
        <f t="shared" si="119"/>
        <v>"u 235-2.5 75x75 profil u perforat":9.78,</v>
      </c>
    </row>
    <row r="3792" spans="1:5">
      <c r="A3792" s="500" t="s">
        <v>11833</v>
      </c>
      <c r="B3792" s="500" t="s">
        <v>15378</v>
      </c>
      <c r="C3792" t="str">
        <f t="shared" si="118"/>
        <v>$U 235-2.5 80x80 PROFIL U PERFORAT$:10.04,</v>
      </c>
      <c r="D3792" t="s">
        <v>24279</v>
      </c>
      <c r="E3792" t="str">
        <f t="shared" si="119"/>
        <v>"u 235-2.5 80x80 profil u perforat":10.04,</v>
      </c>
    </row>
    <row r="3793" spans="1:5">
      <c r="A3793" s="500" t="s">
        <v>15353</v>
      </c>
      <c r="B3793" s="500" t="s">
        <v>15380</v>
      </c>
      <c r="C3793" t="str">
        <f t="shared" si="118"/>
        <v>$U 235-2.5 85x85 PROFIL U PERFORAT$:10.30,</v>
      </c>
      <c r="D3793" t="s">
        <v>24280</v>
      </c>
      <c r="E3793" t="str">
        <f t="shared" si="119"/>
        <v>"u 235-2.5 85x85 profil u perforat":10.30,</v>
      </c>
    </row>
    <row r="3794" spans="1:5">
      <c r="A3794" s="500" t="s">
        <v>15356</v>
      </c>
      <c r="B3794" s="500" t="s">
        <v>15382</v>
      </c>
      <c r="C3794" t="str">
        <f t="shared" si="118"/>
        <v>$U 235-2.5 90x90 PROFIL U PERFORAT$:10.56,</v>
      </c>
      <c r="D3794" t="s">
        <v>24281</v>
      </c>
      <c r="E3794" t="str">
        <f t="shared" si="119"/>
        <v>"u 235-2.5 90x90 profil u perforat":10.56,</v>
      </c>
    </row>
    <row r="3795" spans="1:5">
      <c r="A3795" s="500" t="s">
        <v>15359</v>
      </c>
      <c r="B3795" s="500" t="s">
        <v>15384</v>
      </c>
      <c r="C3795" t="str">
        <f t="shared" si="118"/>
        <v>$U 235-2.5 95x95 PROFIL U PERFORAT$:10.82,</v>
      </c>
      <c r="D3795" t="s">
        <v>24282</v>
      </c>
      <c r="E3795" t="str">
        <f t="shared" si="119"/>
        <v>"u 235-2.5 95x95 profil u perforat":10.82,</v>
      </c>
    </row>
    <row r="3796" spans="1:5">
      <c r="A3796" s="500" t="s">
        <v>7016</v>
      </c>
      <c r="B3796" s="500" t="s">
        <v>15386</v>
      </c>
      <c r="C3796" t="str">
        <f t="shared" si="118"/>
        <v>$U 235-3 100x100 PROFIL U NEPERFORAT$:13.23,</v>
      </c>
      <c r="D3796" t="s">
        <v>24283</v>
      </c>
      <c r="E3796" t="str">
        <f t="shared" si="119"/>
        <v>"u 235-3 100x100 profil u neperforat":13.23,</v>
      </c>
    </row>
    <row r="3797" spans="1:5">
      <c r="A3797" s="500" t="s">
        <v>15388</v>
      </c>
      <c r="B3797" s="500" t="s">
        <v>15389</v>
      </c>
      <c r="C3797" t="str">
        <f t="shared" si="118"/>
        <v>$U 235-3 40x40 PROFIL U NEPERFORAT$:9.52,</v>
      </c>
      <c r="D3797" t="s">
        <v>24284</v>
      </c>
      <c r="E3797" t="str">
        <f t="shared" si="119"/>
        <v>"u 235-3 40x40 profil u neperforat":9.52,</v>
      </c>
    </row>
    <row r="3798" spans="1:5">
      <c r="A3798" s="500" t="s">
        <v>4039</v>
      </c>
      <c r="B3798" s="500" t="s">
        <v>15391</v>
      </c>
      <c r="C3798" t="str">
        <f t="shared" si="118"/>
        <v>$U 235-3 45x45 PROFIL U NEPERFORAT$:9.83,</v>
      </c>
      <c r="D3798" t="s">
        <v>24285</v>
      </c>
      <c r="E3798" t="str">
        <f t="shared" si="119"/>
        <v>"u 235-3 45x45 profil u neperforat":9.83,</v>
      </c>
    </row>
    <row r="3799" spans="1:5">
      <c r="A3799" s="500" t="s">
        <v>3868</v>
      </c>
      <c r="B3799" s="500" t="s">
        <v>15393</v>
      </c>
      <c r="C3799" t="str">
        <f t="shared" si="118"/>
        <v>$U 235-3 50x50 PROFIL U NEPERFORAT$:10.13,</v>
      </c>
      <c r="D3799" t="s">
        <v>24286</v>
      </c>
      <c r="E3799" t="str">
        <f t="shared" si="119"/>
        <v>"u 235-3 50x50 profil u neperforat":10.13,</v>
      </c>
    </row>
    <row r="3800" spans="1:5">
      <c r="A3800" s="500" t="s">
        <v>7091</v>
      </c>
      <c r="B3800" s="500" t="s">
        <v>15395</v>
      </c>
      <c r="C3800" t="str">
        <f t="shared" si="118"/>
        <v>$U 235-3 55x55 PROFIL U NEPERFORAT$:10.44,</v>
      </c>
      <c r="D3800" t="s">
        <v>24287</v>
      </c>
      <c r="E3800" t="str">
        <f t="shared" si="119"/>
        <v>"u 235-3 55x55 profil u neperforat":10.44,</v>
      </c>
    </row>
    <row r="3801" spans="1:5">
      <c r="A3801" s="500" t="s">
        <v>12792</v>
      </c>
      <c r="B3801" s="500" t="s">
        <v>15397</v>
      </c>
      <c r="C3801" t="str">
        <f t="shared" si="118"/>
        <v>$U 235-3 60x60 PROFIL U NEPERFORAT$:10.75,</v>
      </c>
      <c r="D3801" t="s">
        <v>24288</v>
      </c>
      <c r="E3801" t="str">
        <f t="shared" si="119"/>
        <v>"u 235-3 60x60 profil u neperforat":10.75,</v>
      </c>
    </row>
    <row r="3802" spans="1:5">
      <c r="A3802" s="500" t="s">
        <v>3965</v>
      </c>
      <c r="B3802" s="500" t="s">
        <v>15399</v>
      </c>
      <c r="C3802" t="str">
        <f t="shared" si="118"/>
        <v>$U 235-3 65x65 PROFIL U NEPERFORAT$:11.06,</v>
      </c>
      <c r="D3802" t="s">
        <v>24289</v>
      </c>
      <c r="E3802" t="str">
        <f t="shared" si="119"/>
        <v>"u 235-3 65x65 profil u neperforat":11.06,</v>
      </c>
    </row>
    <row r="3803" spans="1:5">
      <c r="A3803" s="500" t="s">
        <v>15401</v>
      </c>
      <c r="B3803" s="500" t="s">
        <v>15402</v>
      </c>
      <c r="C3803" t="str">
        <f t="shared" si="118"/>
        <v>$U 235-3 70x70 PROFIL U NEPERFORAT$:11.38,</v>
      </c>
      <c r="D3803" t="s">
        <v>24290</v>
      </c>
      <c r="E3803" t="str">
        <f t="shared" si="119"/>
        <v>"u 235-3 70x70 profil u neperforat":11.38,</v>
      </c>
    </row>
    <row r="3804" spans="1:5">
      <c r="A3804" s="500" t="s">
        <v>3937</v>
      </c>
      <c r="B3804" s="500" t="s">
        <v>15404</v>
      </c>
      <c r="C3804" t="str">
        <f t="shared" si="118"/>
        <v>$U 235-3 75x75 PROFIL U NEPERFORAT$:11.69,</v>
      </c>
      <c r="D3804" t="s">
        <v>24291</v>
      </c>
      <c r="E3804" t="str">
        <f t="shared" si="119"/>
        <v>"u 235-3 75x75 profil u neperforat":11.69,</v>
      </c>
    </row>
    <row r="3805" spans="1:5">
      <c r="A3805" s="500" t="s">
        <v>7078</v>
      </c>
      <c r="B3805" s="500" t="s">
        <v>15406</v>
      </c>
      <c r="C3805" t="str">
        <f t="shared" si="118"/>
        <v>$U 235-3 80x80 PROFIL U NEPERFORAT$:12.00,</v>
      </c>
      <c r="D3805" t="s">
        <v>24292</v>
      </c>
      <c r="E3805" t="str">
        <f t="shared" si="119"/>
        <v>"u 235-3 80x80 profil u neperforat":12.00,</v>
      </c>
    </row>
    <row r="3806" spans="1:5">
      <c r="A3806" s="500" t="s">
        <v>15408</v>
      </c>
      <c r="B3806" s="500" t="s">
        <v>15409</v>
      </c>
      <c r="C3806" t="str">
        <f t="shared" si="118"/>
        <v>$U 235-3 85x85 PROFIL U NEPERFORAT$:12.31,</v>
      </c>
      <c r="D3806" t="s">
        <v>24293</v>
      </c>
      <c r="E3806" t="str">
        <f t="shared" si="119"/>
        <v>"u 235-3 85x85 profil u neperforat":12.31,</v>
      </c>
    </row>
    <row r="3807" spans="1:5">
      <c r="A3807" s="500" t="s">
        <v>15411</v>
      </c>
      <c r="B3807" s="500" t="s">
        <v>15412</v>
      </c>
      <c r="C3807" t="str">
        <f t="shared" si="118"/>
        <v>$U 235-3 90x90 PROFIL U NEPERFORAT$:12.61,</v>
      </c>
      <c r="D3807" t="s">
        <v>24294</v>
      </c>
      <c r="E3807" t="str">
        <f t="shared" si="119"/>
        <v>"u 235-3 90x90 profil u neperforat":12.61,</v>
      </c>
    </row>
    <row r="3808" spans="1:5">
      <c r="A3808" s="500" t="s">
        <v>15414</v>
      </c>
      <c r="B3808" s="500" t="s">
        <v>15415</v>
      </c>
      <c r="C3808" t="str">
        <f t="shared" si="118"/>
        <v>$U 235-3 95x95 PROFIL U NEPERFORAT$:12.92,</v>
      </c>
      <c r="D3808" t="s">
        <v>24295</v>
      </c>
      <c r="E3808" t="str">
        <f t="shared" si="119"/>
        <v>"u 235-3 95x95 profil u neperforat":12.92,</v>
      </c>
    </row>
    <row r="3809" spans="1:5">
      <c r="A3809" s="500" t="s">
        <v>15388</v>
      </c>
      <c r="B3809" s="500" t="s">
        <v>15417</v>
      </c>
      <c r="C3809" t="str">
        <f t="shared" si="118"/>
        <v>$U 235-3 40x40 PROFIL U PERFORAT$:9.52,</v>
      </c>
      <c r="D3809" t="s">
        <v>24296</v>
      </c>
      <c r="E3809" t="str">
        <f t="shared" si="119"/>
        <v>"u 235-3 40x40 profil u perforat":9.52,</v>
      </c>
    </row>
    <row r="3810" spans="1:5">
      <c r="A3810" s="500" t="s">
        <v>4039</v>
      </c>
      <c r="B3810" s="500" t="s">
        <v>15419</v>
      </c>
      <c r="C3810" t="str">
        <f t="shared" si="118"/>
        <v>$U 235-3 45x45 PROFIL U PERFORAT$:9.83,</v>
      </c>
      <c r="D3810" t="s">
        <v>24297</v>
      </c>
      <c r="E3810" t="str">
        <f t="shared" si="119"/>
        <v>"u 235-3 45x45 profil u perforat":9.83,</v>
      </c>
    </row>
    <row r="3811" spans="1:5">
      <c r="A3811" s="500" t="s">
        <v>3868</v>
      </c>
      <c r="B3811" s="500" t="s">
        <v>15421</v>
      </c>
      <c r="C3811" t="str">
        <f t="shared" si="118"/>
        <v>$U 235-3 50x50 PROFIL U PERFORAT$:10.13,</v>
      </c>
      <c r="D3811" t="s">
        <v>24298</v>
      </c>
      <c r="E3811" t="str">
        <f t="shared" si="119"/>
        <v>"u 235-3 50x50 profil u perforat":10.13,</v>
      </c>
    </row>
    <row r="3812" spans="1:5">
      <c r="A3812" s="500" t="s">
        <v>7091</v>
      </c>
      <c r="B3812" s="500" t="s">
        <v>15423</v>
      </c>
      <c r="C3812" t="str">
        <f t="shared" si="118"/>
        <v>$U 235-3 55x55 PROFIL U PERFORAT$:10.44,</v>
      </c>
      <c r="D3812" t="s">
        <v>24299</v>
      </c>
      <c r="E3812" t="str">
        <f t="shared" si="119"/>
        <v>"u 235-3 55x55 profil u perforat":10.44,</v>
      </c>
    </row>
    <row r="3813" spans="1:5">
      <c r="A3813" s="500" t="s">
        <v>12792</v>
      </c>
      <c r="B3813" s="500" t="s">
        <v>15425</v>
      </c>
      <c r="C3813" t="str">
        <f t="shared" si="118"/>
        <v>$U 235-3 60x60 PROFIL U PERFORAT$:10.75,</v>
      </c>
      <c r="D3813" t="s">
        <v>24300</v>
      </c>
      <c r="E3813" t="str">
        <f t="shared" si="119"/>
        <v>"u 235-3 60x60 profil u perforat":10.75,</v>
      </c>
    </row>
    <row r="3814" spans="1:5">
      <c r="A3814" s="500" t="s">
        <v>3965</v>
      </c>
      <c r="B3814" s="500" t="s">
        <v>15427</v>
      </c>
      <c r="C3814" t="str">
        <f t="shared" si="118"/>
        <v>$U 235-3 65x65 PROFIL U PERFORAT$:11.06,</v>
      </c>
      <c r="D3814" t="s">
        <v>24301</v>
      </c>
      <c r="E3814" t="str">
        <f t="shared" si="119"/>
        <v>"u 235-3 65x65 profil u perforat":11.06,</v>
      </c>
    </row>
    <row r="3815" spans="1:5">
      <c r="A3815" s="500" t="s">
        <v>15401</v>
      </c>
      <c r="B3815" s="500" t="s">
        <v>15429</v>
      </c>
      <c r="C3815" t="str">
        <f t="shared" si="118"/>
        <v>$U 235-3 70x70 PROFIL U PERFORAT$:11.38,</v>
      </c>
      <c r="D3815" t="s">
        <v>24302</v>
      </c>
      <c r="E3815" t="str">
        <f t="shared" si="119"/>
        <v>"u 235-3 70x70 profil u perforat":11.38,</v>
      </c>
    </row>
    <row r="3816" spans="1:5">
      <c r="A3816" s="500" t="s">
        <v>3937</v>
      </c>
      <c r="B3816" s="500" t="s">
        <v>15431</v>
      </c>
      <c r="C3816" t="str">
        <f t="shared" si="118"/>
        <v>$U 235-3 75x75 PROFIL U PERFORAT$:11.69,</v>
      </c>
      <c r="D3816" t="s">
        <v>24303</v>
      </c>
      <c r="E3816" t="str">
        <f t="shared" si="119"/>
        <v>"u 235-3 75x75 profil u perforat":11.69,</v>
      </c>
    </row>
    <row r="3817" spans="1:5">
      <c r="A3817" s="500" t="s">
        <v>7078</v>
      </c>
      <c r="B3817" s="500" t="s">
        <v>15433</v>
      </c>
      <c r="C3817" t="str">
        <f t="shared" si="118"/>
        <v>$U 235-3 80x80 PROFIL U PERFORAT$:12.00,</v>
      </c>
      <c r="D3817" t="s">
        <v>24304</v>
      </c>
      <c r="E3817" t="str">
        <f t="shared" si="119"/>
        <v>"u 235-3 80x80 profil u perforat":12.00,</v>
      </c>
    </row>
    <row r="3818" spans="1:5">
      <c r="A3818" s="500" t="s">
        <v>15408</v>
      </c>
      <c r="B3818" s="500" t="s">
        <v>15435</v>
      </c>
      <c r="C3818" t="str">
        <f t="shared" si="118"/>
        <v>$U 235-3 85x85 PROFIL U PERFORAT$:12.31,</v>
      </c>
      <c r="D3818" t="s">
        <v>24305</v>
      </c>
      <c r="E3818" t="str">
        <f t="shared" si="119"/>
        <v>"u 235-3 85x85 profil u perforat":12.31,</v>
      </c>
    </row>
    <row r="3819" spans="1:5">
      <c r="A3819" s="500" t="s">
        <v>15411</v>
      </c>
      <c r="B3819" s="500" t="s">
        <v>15437</v>
      </c>
      <c r="C3819" t="str">
        <f t="shared" si="118"/>
        <v>$U 235-3 90x90 PROFIL U PERFORAT$:12.61,</v>
      </c>
      <c r="D3819" t="s">
        <v>24306</v>
      </c>
      <c r="E3819" t="str">
        <f t="shared" si="119"/>
        <v>"u 235-3 90x90 profil u perforat":12.61,</v>
      </c>
    </row>
    <row r="3820" spans="1:5">
      <c r="A3820" s="500" t="s">
        <v>15414</v>
      </c>
      <c r="B3820" s="500" t="s">
        <v>15439</v>
      </c>
      <c r="C3820" t="str">
        <f t="shared" si="118"/>
        <v>$U 235-3 95x95 PROFIL U PERFORAT$:12.92,</v>
      </c>
      <c r="D3820" t="s">
        <v>24307</v>
      </c>
      <c r="E3820" t="str">
        <f t="shared" si="119"/>
        <v>"u 235-3 95x95 profil u perforat":12.92,</v>
      </c>
    </row>
    <row r="3821" spans="1:5">
      <c r="A3821" s="500" t="s">
        <v>11474</v>
      </c>
      <c r="B3821" s="500" t="s">
        <v>15441</v>
      </c>
      <c r="C3821" t="str">
        <f t="shared" si="118"/>
        <v>$U 235-3.5 100x100 PROFIL U NEPERFORAT$:15.38,</v>
      </c>
      <c r="D3821" t="s">
        <v>24308</v>
      </c>
      <c r="E3821" t="str">
        <f t="shared" si="119"/>
        <v>"u 235-3.5 100x100 profil u neperforat":15.38,</v>
      </c>
    </row>
    <row r="3822" spans="1:5">
      <c r="A3822" s="500" t="s">
        <v>6985</v>
      </c>
      <c r="B3822" s="500" t="s">
        <v>15443</v>
      </c>
      <c r="C3822" t="str">
        <f t="shared" si="118"/>
        <v>$U 235-3.5 40x40 PROFIL U NEPERFORAT$:11.04,</v>
      </c>
      <c r="D3822" t="s">
        <v>24309</v>
      </c>
      <c r="E3822" t="str">
        <f t="shared" si="119"/>
        <v>"u 235-3.5 40x40 profil u neperforat":11.04,</v>
      </c>
    </row>
    <row r="3823" spans="1:5">
      <c r="A3823" s="500" t="s">
        <v>7045</v>
      </c>
      <c r="B3823" s="500" t="s">
        <v>15445</v>
      </c>
      <c r="C3823" t="str">
        <f t="shared" si="118"/>
        <v>$U 235-3.5 45x45 PROFIL U NEPERFORAT$:11.40,</v>
      </c>
      <c r="D3823" t="s">
        <v>24310</v>
      </c>
      <c r="E3823" t="str">
        <f t="shared" si="119"/>
        <v>"u 235-3.5 45x45 profil u neperforat":11.40,</v>
      </c>
    </row>
    <row r="3824" spans="1:5">
      <c r="A3824" s="500" t="s">
        <v>11452</v>
      </c>
      <c r="B3824" s="500" t="s">
        <v>15447</v>
      </c>
      <c r="C3824" t="str">
        <f t="shared" si="118"/>
        <v>$U 235-3.5 50x50 PROFIL U NEPERFORAT$:11.77,</v>
      </c>
      <c r="D3824" t="s">
        <v>24311</v>
      </c>
      <c r="E3824" t="str">
        <f t="shared" si="119"/>
        <v>"u 235-3.5 50x50 profil u neperforat":11.77,</v>
      </c>
    </row>
    <row r="3825" spans="1:5">
      <c r="A3825" s="500" t="s">
        <v>15449</v>
      </c>
      <c r="B3825" s="500" t="s">
        <v>15450</v>
      </c>
      <c r="C3825" t="str">
        <f t="shared" si="118"/>
        <v>$U 235-3.5 55x55 PROFIL U NEPERFORAT$:12.12,</v>
      </c>
      <c r="D3825" t="s">
        <v>24312</v>
      </c>
      <c r="E3825" t="str">
        <f t="shared" si="119"/>
        <v>"u 235-3.5 55x55 profil u neperforat":12.12,</v>
      </c>
    </row>
    <row r="3826" spans="1:5">
      <c r="A3826" s="500" t="s">
        <v>15452</v>
      </c>
      <c r="B3826" s="500" t="s">
        <v>15453</v>
      </c>
      <c r="C3826" t="str">
        <f t="shared" si="118"/>
        <v>$U 235-3.5 60x60 PROFIL U NEPERFORAT$:12.48,</v>
      </c>
      <c r="D3826" t="s">
        <v>24313</v>
      </c>
      <c r="E3826" t="str">
        <f t="shared" si="119"/>
        <v>"u 235-3.5 60x60 profil u neperforat":12.48,</v>
      </c>
    </row>
    <row r="3827" spans="1:5">
      <c r="A3827" s="500" t="s">
        <v>11778</v>
      </c>
      <c r="B3827" s="500" t="s">
        <v>15455</v>
      </c>
      <c r="C3827" t="str">
        <f t="shared" si="118"/>
        <v>$U 235-3.5 65x65 PROFIL U NEPERFORAT$:12.84,</v>
      </c>
      <c r="D3827" t="s">
        <v>24314</v>
      </c>
      <c r="E3827" t="str">
        <f t="shared" si="119"/>
        <v>"u 235-3.5 65x65 profil u neperforat":12.84,</v>
      </c>
    </row>
    <row r="3828" spans="1:5">
      <c r="A3828" s="500" t="s">
        <v>15457</v>
      </c>
      <c r="B3828" s="500" t="s">
        <v>15458</v>
      </c>
      <c r="C3828" t="str">
        <f t="shared" si="118"/>
        <v>$U 235-3.5 70x70 PROFIL U NEPERFORAT$:13.21,</v>
      </c>
      <c r="D3828" t="s">
        <v>24315</v>
      </c>
      <c r="E3828" t="str">
        <f t="shared" si="119"/>
        <v>"u 235-3.5 70x70 profil u neperforat":13.21,</v>
      </c>
    </row>
    <row r="3829" spans="1:5">
      <c r="A3829" s="500" t="s">
        <v>15460</v>
      </c>
      <c r="B3829" s="500" t="s">
        <v>15461</v>
      </c>
      <c r="C3829" t="str">
        <f t="shared" si="118"/>
        <v>$U 235-3.5 75x75 PROFIL U NEPERFORAT$:13.57,</v>
      </c>
      <c r="D3829" t="s">
        <v>24316</v>
      </c>
      <c r="E3829" t="str">
        <f t="shared" si="119"/>
        <v>"u 235-3.5 75x75 profil u neperforat":13.57,</v>
      </c>
    </row>
    <row r="3830" spans="1:5">
      <c r="A3830" s="500" t="s">
        <v>7087</v>
      </c>
      <c r="B3830" s="500" t="s">
        <v>15463</v>
      </c>
      <c r="C3830" t="str">
        <f t="shared" si="118"/>
        <v>$U 235-3.5 80x80 PROFIL U NEPERFORAT$:13.94,</v>
      </c>
      <c r="D3830" t="s">
        <v>24317</v>
      </c>
      <c r="E3830" t="str">
        <f t="shared" si="119"/>
        <v>"u 235-3.5 80x80 profil u neperforat":13.94,</v>
      </c>
    </row>
    <row r="3831" spans="1:5">
      <c r="A3831" s="500" t="s">
        <v>7042</v>
      </c>
      <c r="B3831" s="500" t="s">
        <v>15465</v>
      </c>
      <c r="C3831" t="str">
        <f t="shared" si="118"/>
        <v>$U 235-3.5 85x85 PROFIL U NEPERFORAT$:14.30,</v>
      </c>
      <c r="D3831" t="s">
        <v>24318</v>
      </c>
      <c r="E3831" t="str">
        <f t="shared" si="119"/>
        <v>"u 235-3.5 85x85 profil u neperforat":14.30,</v>
      </c>
    </row>
    <row r="3832" spans="1:5">
      <c r="A3832" s="500" t="s">
        <v>7048</v>
      </c>
      <c r="B3832" s="500" t="s">
        <v>15467</v>
      </c>
      <c r="C3832" t="str">
        <f t="shared" si="118"/>
        <v>$U 235-3.5 90x90 PROFIL U NEPERFORAT$:14.65,</v>
      </c>
      <c r="D3832" t="s">
        <v>24319</v>
      </c>
      <c r="E3832" t="str">
        <f t="shared" si="119"/>
        <v>"u 235-3.5 90x90 profil u neperforat":14.65,</v>
      </c>
    </row>
    <row r="3833" spans="1:5">
      <c r="A3833" s="500" t="s">
        <v>15469</v>
      </c>
      <c r="B3833" s="500" t="s">
        <v>15470</v>
      </c>
      <c r="C3833" t="str">
        <f t="shared" si="118"/>
        <v>$U 235-3.5 95x95 PROFIL U NEPERFORAT$:15.02,</v>
      </c>
      <c r="D3833" t="s">
        <v>24320</v>
      </c>
      <c r="E3833" t="str">
        <f t="shared" si="119"/>
        <v>"u 235-3.5 95x95 profil u neperforat":15.02,</v>
      </c>
    </row>
    <row r="3834" spans="1:5">
      <c r="A3834" s="500" t="s">
        <v>6985</v>
      </c>
      <c r="B3834" s="500" t="s">
        <v>15472</v>
      </c>
      <c r="C3834" t="str">
        <f t="shared" si="118"/>
        <v>$U 235-3.5 40x40 PROFIL U PERFORAT$:11.04,</v>
      </c>
      <c r="D3834" t="s">
        <v>24321</v>
      </c>
      <c r="E3834" t="str">
        <f t="shared" si="119"/>
        <v>"u 235-3.5 40x40 profil u perforat":11.04,</v>
      </c>
    </row>
    <row r="3835" spans="1:5">
      <c r="A3835" s="500" t="s">
        <v>7045</v>
      </c>
      <c r="B3835" s="500" t="s">
        <v>15474</v>
      </c>
      <c r="C3835" t="str">
        <f t="shared" si="118"/>
        <v>$U 235-3.5 45x45 PROFIL U PERFORAT$:11.40,</v>
      </c>
      <c r="D3835" t="s">
        <v>24322</v>
      </c>
      <c r="E3835" t="str">
        <f t="shared" si="119"/>
        <v>"u 235-3.5 45x45 profil u perforat":11.40,</v>
      </c>
    </row>
    <row r="3836" spans="1:5">
      <c r="A3836" s="500" t="s">
        <v>11452</v>
      </c>
      <c r="B3836" s="500" t="s">
        <v>15476</v>
      </c>
      <c r="C3836" t="str">
        <f t="shared" si="118"/>
        <v>$U 235-3.5 50x50 PROFIL U PERFORAT$:11.77,</v>
      </c>
      <c r="D3836" t="s">
        <v>24323</v>
      </c>
      <c r="E3836" t="str">
        <f t="shared" si="119"/>
        <v>"u 235-3.5 50x50 profil u perforat":11.77,</v>
      </c>
    </row>
    <row r="3837" spans="1:5">
      <c r="A3837" s="500" t="s">
        <v>15449</v>
      </c>
      <c r="B3837" s="500" t="s">
        <v>15478</v>
      </c>
      <c r="C3837" t="str">
        <f t="shared" si="118"/>
        <v>$U 235-3.5 55x55 PROFIL U PERFORAT$:12.12,</v>
      </c>
      <c r="D3837" t="s">
        <v>24324</v>
      </c>
      <c r="E3837" t="str">
        <f t="shared" si="119"/>
        <v>"u 235-3.5 55x55 profil u perforat":12.12,</v>
      </c>
    </row>
    <row r="3838" spans="1:5">
      <c r="A3838" s="500" t="s">
        <v>15452</v>
      </c>
      <c r="B3838" s="500" t="s">
        <v>15480</v>
      </c>
      <c r="C3838" t="str">
        <f t="shared" si="118"/>
        <v>$U 235-3.5 60x60 PROFIL U PERFORAT$:12.48,</v>
      </c>
      <c r="D3838" t="s">
        <v>24325</v>
      </c>
      <c r="E3838" t="str">
        <f t="shared" si="119"/>
        <v>"u 235-3.5 60x60 profil u perforat":12.48,</v>
      </c>
    </row>
    <row r="3839" spans="1:5">
      <c r="A3839" s="500" t="s">
        <v>11778</v>
      </c>
      <c r="B3839" s="500" t="s">
        <v>15482</v>
      </c>
      <c r="C3839" t="str">
        <f t="shared" si="118"/>
        <v>$U 235-3.5 65x65 PROFIL U PERFORAT$:12.84,</v>
      </c>
      <c r="D3839" t="s">
        <v>24326</v>
      </c>
      <c r="E3839" t="str">
        <f t="shared" si="119"/>
        <v>"u 235-3.5 65x65 profil u perforat":12.84,</v>
      </c>
    </row>
    <row r="3840" spans="1:5">
      <c r="A3840" s="500" t="s">
        <v>15457</v>
      </c>
      <c r="B3840" s="500" t="s">
        <v>15484</v>
      </c>
      <c r="C3840" t="str">
        <f t="shared" si="118"/>
        <v>$U 235-3.5 70x70 PROFIL U PERFORAT$:13.21,</v>
      </c>
      <c r="D3840" t="s">
        <v>24327</v>
      </c>
      <c r="E3840" t="str">
        <f t="shared" si="119"/>
        <v>"u 235-3.5 70x70 profil u perforat":13.21,</v>
      </c>
    </row>
    <row r="3841" spans="1:5">
      <c r="A3841" s="500" t="s">
        <v>15460</v>
      </c>
      <c r="B3841" s="500" t="s">
        <v>15486</v>
      </c>
      <c r="C3841" t="str">
        <f t="shared" si="118"/>
        <v>$U 235-3.5 75x75 PROFIL U PERFORAT$:13.57,</v>
      </c>
      <c r="D3841" t="s">
        <v>24328</v>
      </c>
      <c r="E3841" t="str">
        <f t="shared" si="119"/>
        <v>"u 235-3.5 75x75 profil u perforat":13.57,</v>
      </c>
    </row>
    <row r="3842" spans="1:5">
      <c r="A3842" s="500" t="s">
        <v>7087</v>
      </c>
      <c r="B3842" s="500" t="s">
        <v>15488</v>
      </c>
      <c r="C3842" t="str">
        <f t="shared" ref="C3842:C3905" si="120">CONCATENATE("$",B3842,"$",":",A3842,",")</f>
        <v>$U 235-3.5 80x80 PROFIL U PERFORAT$:13.94,</v>
      </c>
      <c r="D3842" t="s">
        <v>24329</v>
      </c>
      <c r="E3842" t="str">
        <f t="shared" ref="E3842:E3905" si="121">LOWER(D3842)</f>
        <v>"u 235-3.5 80x80 profil u perforat":13.94,</v>
      </c>
    </row>
    <row r="3843" spans="1:5">
      <c r="A3843" s="500" t="s">
        <v>7042</v>
      </c>
      <c r="B3843" s="500" t="s">
        <v>15490</v>
      </c>
      <c r="C3843" t="str">
        <f t="shared" si="120"/>
        <v>$U 235-3.5 85x85 PROFIL U PERFORAT$:14.30,</v>
      </c>
      <c r="D3843" t="s">
        <v>24330</v>
      </c>
      <c r="E3843" t="str">
        <f t="shared" si="121"/>
        <v>"u 235-3.5 85x85 profil u perforat":14.30,</v>
      </c>
    </row>
    <row r="3844" spans="1:5">
      <c r="A3844" s="500" t="s">
        <v>7048</v>
      </c>
      <c r="B3844" s="500" t="s">
        <v>15492</v>
      </c>
      <c r="C3844" t="str">
        <f t="shared" si="120"/>
        <v>$U 235-3.5 90x90 PROFIL U PERFORAT$:14.65,</v>
      </c>
      <c r="D3844" t="s">
        <v>24331</v>
      </c>
      <c r="E3844" t="str">
        <f t="shared" si="121"/>
        <v>"u 235-3.5 90x90 profil u perforat":14.65,</v>
      </c>
    </row>
    <row r="3845" spans="1:5">
      <c r="A3845" s="500" t="s">
        <v>15469</v>
      </c>
      <c r="B3845" s="500" t="s">
        <v>15494</v>
      </c>
      <c r="C3845" t="str">
        <f t="shared" si="120"/>
        <v>$U 235-3.5 95x95 PROFIL U PERFORAT$:15.02,</v>
      </c>
      <c r="D3845" t="s">
        <v>24332</v>
      </c>
      <c r="E3845" t="str">
        <f t="shared" si="121"/>
        <v>"u 235-3.5 95x95 profil u perforat":15.02,</v>
      </c>
    </row>
    <row r="3846" spans="1:5">
      <c r="A3846" s="500" t="s">
        <v>15496</v>
      </c>
      <c r="B3846" s="500" t="s">
        <v>15497</v>
      </c>
      <c r="C3846" t="str">
        <f t="shared" si="120"/>
        <v>$U 240-1.5 100x100 PROFIL U NEPERFORAT$:6.77,</v>
      </c>
      <c r="D3846" t="s">
        <v>24333</v>
      </c>
      <c r="E3846" t="str">
        <f t="shared" si="121"/>
        <v>"u 240-1.5 100x100 profil u neperforat":6.77,</v>
      </c>
    </row>
    <row r="3847" spans="1:5">
      <c r="A3847" s="500" t="s">
        <v>3893</v>
      </c>
      <c r="B3847" s="500" t="s">
        <v>15499</v>
      </c>
      <c r="C3847" t="str">
        <f t="shared" si="120"/>
        <v>$U 240-1.5 40x40 PROFIL U NEPERFORAT$:4.91,</v>
      </c>
      <c r="D3847" t="s">
        <v>24334</v>
      </c>
      <c r="E3847" t="str">
        <f t="shared" si="121"/>
        <v>"u 240-1.5 40x40 profil u neperforat":4.91,</v>
      </c>
    </row>
    <row r="3848" spans="1:5">
      <c r="A3848" s="500" t="s">
        <v>11309</v>
      </c>
      <c r="B3848" s="500" t="s">
        <v>15501</v>
      </c>
      <c r="C3848" t="str">
        <f t="shared" si="120"/>
        <v>$U 240-1.5 45x45 PROFIL U NEPERFORAT$:5.07,</v>
      </c>
      <c r="D3848" t="s">
        <v>24335</v>
      </c>
      <c r="E3848" t="str">
        <f t="shared" si="121"/>
        <v>"u 240-1.5 45x45 profil u neperforat":5.07,</v>
      </c>
    </row>
    <row r="3849" spans="1:5">
      <c r="A3849" s="500" t="s">
        <v>11063</v>
      </c>
      <c r="B3849" s="500" t="s">
        <v>15503</v>
      </c>
      <c r="C3849" t="str">
        <f t="shared" si="120"/>
        <v>$U 240-1.5 50x50 PROFIL U NEPERFORAT$:5.23,</v>
      </c>
      <c r="D3849" t="s">
        <v>24336</v>
      </c>
      <c r="E3849" t="str">
        <f t="shared" si="121"/>
        <v>"u 240-1.5 50x50 profil u neperforat":5.23,</v>
      </c>
    </row>
    <row r="3850" spans="1:5">
      <c r="A3850" s="500" t="s">
        <v>11320</v>
      </c>
      <c r="B3850" s="500" t="s">
        <v>15505</v>
      </c>
      <c r="C3850" t="str">
        <f t="shared" si="120"/>
        <v>$U 240-1.5 55x55 PROFIL U NEPERFORAT$:5.38,</v>
      </c>
      <c r="D3850" t="s">
        <v>24337</v>
      </c>
      <c r="E3850" t="str">
        <f t="shared" si="121"/>
        <v>"u 240-1.5 55x55 profil u neperforat":5.38,</v>
      </c>
    </row>
    <row r="3851" spans="1:5">
      <c r="A3851" s="500" t="s">
        <v>13771</v>
      </c>
      <c r="B3851" s="500" t="s">
        <v>15507</v>
      </c>
      <c r="C3851" t="str">
        <f t="shared" si="120"/>
        <v>$U 240-1.5 60x60 PROFIL U NEPERFORAT$:5.54,</v>
      </c>
      <c r="D3851" t="s">
        <v>24338</v>
      </c>
      <c r="E3851" t="str">
        <f t="shared" si="121"/>
        <v>"u 240-1.5 60x60 profil u neperforat":5.54,</v>
      </c>
    </row>
    <row r="3852" spans="1:5">
      <c r="A3852" s="500" t="s">
        <v>14164</v>
      </c>
      <c r="B3852" s="500" t="s">
        <v>15509</v>
      </c>
      <c r="C3852" t="str">
        <f t="shared" si="120"/>
        <v>$U 240-1.5 65x65 PROFIL U NEPERFORAT$:5.69,</v>
      </c>
      <c r="D3852" t="s">
        <v>24339</v>
      </c>
      <c r="E3852" t="str">
        <f t="shared" si="121"/>
        <v>"u 240-1.5 65x65 profil u neperforat":5.69,</v>
      </c>
    </row>
    <row r="3853" spans="1:5">
      <c r="A3853" s="500" t="s">
        <v>14218</v>
      </c>
      <c r="B3853" s="500" t="s">
        <v>15511</v>
      </c>
      <c r="C3853" t="str">
        <f t="shared" si="120"/>
        <v>$U 240-1.5 70x70 PROFIL U NEPERFORAT$:5.85,</v>
      </c>
      <c r="D3853" t="s">
        <v>24340</v>
      </c>
      <c r="E3853" t="str">
        <f t="shared" si="121"/>
        <v>"u 240-1.5 70x70 profil u neperforat":5.85,</v>
      </c>
    </row>
    <row r="3854" spans="1:5">
      <c r="A3854" s="500" t="s">
        <v>11254</v>
      </c>
      <c r="B3854" s="500" t="s">
        <v>15513</v>
      </c>
      <c r="C3854" t="str">
        <f t="shared" si="120"/>
        <v>$U 240-1.5 75x75 PROFIL U NEPERFORAT$:6.01,</v>
      </c>
      <c r="D3854" t="s">
        <v>24341</v>
      </c>
      <c r="E3854" t="str">
        <f t="shared" si="121"/>
        <v>"u 240-1.5 75x75 profil u neperforat":6.01,</v>
      </c>
    </row>
    <row r="3855" spans="1:5">
      <c r="A3855" s="500" t="s">
        <v>14195</v>
      </c>
      <c r="B3855" s="500" t="s">
        <v>15515</v>
      </c>
      <c r="C3855" t="str">
        <f t="shared" si="120"/>
        <v>$U 240-1.5 80x80 PROFIL U NEPERFORAT$:6.16,</v>
      </c>
      <c r="D3855" t="s">
        <v>24342</v>
      </c>
      <c r="E3855" t="str">
        <f t="shared" si="121"/>
        <v>"u 240-1.5 80x80 profil u neperforat":6.16,</v>
      </c>
    </row>
    <row r="3856" spans="1:5">
      <c r="A3856" s="500" t="s">
        <v>11296</v>
      </c>
      <c r="B3856" s="500" t="s">
        <v>15517</v>
      </c>
      <c r="C3856" t="str">
        <f t="shared" si="120"/>
        <v>$U 240-1.5 85x85 PROFIL U NEPERFORAT$:6.31,</v>
      </c>
      <c r="D3856" t="s">
        <v>24343</v>
      </c>
      <c r="E3856" t="str">
        <f t="shared" si="121"/>
        <v>"u 240-1.5 85x85 profil u neperforat":6.31,</v>
      </c>
    </row>
    <row r="3857" spans="1:5">
      <c r="A3857" s="500" t="s">
        <v>14717</v>
      </c>
      <c r="B3857" s="500" t="s">
        <v>15519</v>
      </c>
      <c r="C3857" t="str">
        <f t="shared" si="120"/>
        <v>$U 240-1.5 90x90 PROFIL U NEPERFORAT$:6.46,</v>
      </c>
      <c r="D3857" t="s">
        <v>24344</v>
      </c>
      <c r="E3857" t="str">
        <f t="shared" si="121"/>
        <v>"u 240-1.5 90x90 profil u neperforat":6.46,</v>
      </c>
    </row>
    <row r="3858" spans="1:5">
      <c r="A3858" s="500" t="s">
        <v>6980</v>
      </c>
      <c r="B3858" s="500" t="s">
        <v>15521</v>
      </c>
      <c r="C3858" t="str">
        <f t="shared" si="120"/>
        <v>$U 240-1.5 95x95 PROFIL U NEPERFORAT$:6.62,</v>
      </c>
      <c r="D3858" t="s">
        <v>24345</v>
      </c>
      <c r="E3858" t="str">
        <f t="shared" si="121"/>
        <v>"u 240-1.5 95x95 profil u neperforat":6.62,</v>
      </c>
    </row>
    <row r="3859" spans="1:5">
      <c r="A3859" s="500" t="s">
        <v>3893</v>
      </c>
      <c r="B3859" s="500" t="s">
        <v>15523</v>
      </c>
      <c r="C3859" t="str">
        <f t="shared" si="120"/>
        <v>$U 240-1.5 40x40 PROFIL U PERFORAT$:4.91,</v>
      </c>
      <c r="D3859" t="s">
        <v>24346</v>
      </c>
      <c r="E3859" t="str">
        <f t="shared" si="121"/>
        <v>"u 240-1.5 40x40 profil u perforat":4.91,</v>
      </c>
    </row>
    <row r="3860" spans="1:5">
      <c r="A3860" s="500" t="s">
        <v>11309</v>
      </c>
      <c r="B3860" s="500" t="s">
        <v>15525</v>
      </c>
      <c r="C3860" t="str">
        <f t="shared" si="120"/>
        <v>$U 240-1.5 45x45 PROFIL U PERFORAT$:5.07,</v>
      </c>
      <c r="D3860" t="s">
        <v>24347</v>
      </c>
      <c r="E3860" t="str">
        <f t="shared" si="121"/>
        <v>"u 240-1.5 45x45 profil u perforat":5.07,</v>
      </c>
    </row>
    <row r="3861" spans="1:5">
      <c r="A3861" s="500" t="s">
        <v>11063</v>
      </c>
      <c r="B3861" s="500" t="s">
        <v>15527</v>
      </c>
      <c r="C3861" t="str">
        <f t="shared" si="120"/>
        <v>$U 240-1.5 50x50 PROFIL U PERFORAT$:5.23,</v>
      </c>
      <c r="D3861" t="s">
        <v>24348</v>
      </c>
      <c r="E3861" t="str">
        <f t="shared" si="121"/>
        <v>"u 240-1.5 50x50 profil u perforat":5.23,</v>
      </c>
    </row>
    <row r="3862" spans="1:5">
      <c r="A3862" s="500" t="s">
        <v>11320</v>
      </c>
      <c r="B3862" s="500" t="s">
        <v>15529</v>
      </c>
      <c r="C3862" t="str">
        <f t="shared" si="120"/>
        <v>$U 240-1.5 55x55 PROFIL U PERFORAT$:5.38,</v>
      </c>
      <c r="D3862" t="s">
        <v>24349</v>
      </c>
      <c r="E3862" t="str">
        <f t="shared" si="121"/>
        <v>"u 240-1.5 55x55 profil u perforat":5.38,</v>
      </c>
    </row>
    <row r="3863" spans="1:5">
      <c r="A3863" s="500" t="s">
        <v>13771</v>
      </c>
      <c r="B3863" s="500" t="s">
        <v>15531</v>
      </c>
      <c r="C3863" t="str">
        <f t="shared" si="120"/>
        <v>$U 240-1.5 60x60 PROFIL U PERFORAT$:5.54,</v>
      </c>
      <c r="D3863" t="s">
        <v>24350</v>
      </c>
      <c r="E3863" t="str">
        <f t="shared" si="121"/>
        <v>"u 240-1.5 60x60 profil u perforat":5.54,</v>
      </c>
    </row>
    <row r="3864" spans="1:5">
      <c r="A3864" s="500" t="s">
        <v>14164</v>
      </c>
      <c r="B3864" s="500" t="s">
        <v>15533</v>
      </c>
      <c r="C3864" t="str">
        <f t="shared" si="120"/>
        <v>$U 240-1.5 65x65 PROFIL U PERFORAT$:5.69,</v>
      </c>
      <c r="D3864" t="s">
        <v>24351</v>
      </c>
      <c r="E3864" t="str">
        <f t="shared" si="121"/>
        <v>"u 240-1.5 65x65 profil u perforat":5.69,</v>
      </c>
    </row>
    <row r="3865" spans="1:5">
      <c r="A3865" s="500" t="s">
        <v>14218</v>
      </c>
      <c r="B3865" s="500" t="s">
        <v>15535</v>
      </c>
      <c r="C3865" t="str">
        <f t="shared" si="120"/>
        <v>$U 240-1.5 70x70 PROFIL U PERFORAT$:5.85,</v>
      </c>
      <c r="D3865" t="s">
        <v>24352</v>
      </c>
      <c r="E3865" t="str">
        <f t="shared" si="121"/>
        <v>"u 240-1.5 70x70 profil u perforat":5.85,</v>
      </c>
    </row>
    <row r="3866" spans="1:5">
      <c r="A3866" s="500" t="s">
        <v>11254</v>
      </c>
      <c r="B3866" s="500" t="s">
        <v>15537</v>
      </c>
      <c r="C3866" t="str">
        <f t="shared" si="120"/>
        <v>$U 240-1.5 75x75 PROFIL U PERFORAT$:6.01,</v>
      </c>
      <c r="D3866" t="s">
        <v>24353</v>
      </c>
      <c r="E3866" t="str">
        <f t="shared" si="121"/>
        <v>"u 240-1.5 75x75 profil u perforat":6.01,</v>
      </c>
    </row>
    <row r="3867" spans="1:5">
      <c r="A3867" s="500" t="s">
        <v>14195</v>
      </c>
      <c r="B3867" s="500" t="s">
        <v>15539</v>
      </c>
      <c r="C3867" t="str">
        <f t="shared" si="120"/>
        <v>$U 240-1.5 80x80 PROFIL U PERFORAT$:6.16,</v>
      </c>
      <c r="D3867" t="s">
        <v>24354</v>
      </c>
      <c r="E3867" t="str">
        <f t="shared" si="121"/>
        <v>"u 240-1.5 80x80 profil u perforat":6.16,</v>
      </c>
    </row>
    <row r="3868" spans="1:5">
      <c r="A3868" s="500" t="s">
        <v>11296</v>
      </c>
      <c r="B3868" s="500" t="s">
        <v>15541</v>
      </c>
      <c r="C3868" t="str">
        <f t="shared" si="120"/>
        <v>$U 240-1.5 85x85 PROFIL U PERFORAT$:6.31,</v>
      </c>
      <c r="D3868" t="s">
        <v>24355</v>
      </c>
      <c r="E3868" t="str">
        <f t="shared" si="121"/>
        <v>"u 240-1.5 85x85 profil u perforat":6.31,</v>
      </c>
    </row>
    <row r="3869" spans="1:5">
      <c r="A3869" s="500" t="s">
        <v>14717</v>
      </c>
      <c r="B3869" s="500" t="s">
        <v>15543</v>
      </c>
      <c r="C3869" t="str">
        <f t="shared" si="120"/>
        <v>$U 240-1.5 90x90 PROFIL U PERFORAT$:6.46,</v>
      </c>
      <c r="D3869" t="s">
        <v>24356</v>
      </c>
      <c r="E3869" t="str">
        <f t="shared" si="121"/>
        <v>"u 240-1.5 90x90 profil u perforat":6.46,</v>
      </c>
    </row>
    <row r="3870" spans="1:5">
      <c r="A3870" s="500" t="s">
        <v>6980</v>
      </c>
      <c r="B3870" s="500" t="s">
        <v>15545</v>
      </c>
      <c r="C3870" t="str">
        <f t="shared" si="120"/>
        <v>$U 240-1.5 95x95 PROFIL U PERFORAT$:6.62,</v>
      </c>
      <c r="D3870" t="s">
        <v>24357</v>
      </c>
      <c r="E3870" t="str">
        <f t="shared" si="121"/>
        <v>"u 240-1.5 95x95 profil u perforat":6.62,</v>
      </c>
    </row>
    <row r="3871" spans="1:5">
      <c r="A3871" s="500" t="s">
        <v>6989</v>
      </c>
      <c r="B3871" s="500" t="s">
        <v>15547</v>
      </c>
      <c r="C3871" t="str">
        <f t="shared" si="120"/>
        <v>$U 240-2 100x100 PROFIL U NEPERFORAT$:9.00,</v>
      </c>
      <c r="D3871" t="s">
        <v>24358</v>
      </c>
      <c r="E3871" t="str">
        <f t="shared" si="121"/>
        <v>"u 240-2 100x100 profil u neperforat":9.00,</v>
      </c>
    </row>
    <row r="3872" spans="1:5">
      <c r="A3872" s="500" t="s">
        <v>7715</v>
      </c>
      <c r="B3872" s="500" t="s">
        <v>15549</v>
      </c>
      <c r="C3872" t="str">
        <f t="shared" si="120"/>
        <v>$U 240-2 40x40 PROFIL U NEPERFORAT$:6.51,</v>
      </c>
      <c r="D3872" t="s">
        <v>24359</v>
      </c>
      <c r="E3872" t="str">
        <f t="shared" si="121"/>
        <v>"u 240-2 40x40 profil u neperforat":6.51,</v>
      </c>
    </row>
    <row r="3873" spans="1:5">
      <c r="A3873" s="500" t="s">
        <v>14260</v>
      </c>
      <c r="B3873" s="500" t="s">
        <v>15551</v>
      </c>
      <c r="C3873" t="str">
        <f t="shared" si="120"/>
        <v>$U 240-2 45x45 PROFIL U NEPERFORAT$:6.72,</v>
      </c>
      <c r="D3873" t="s">
        <v>24360</v>
      </c>
      <c r="E3873" t="str">
        <f t="shared" si="121"/>
        <v>"u 240-2 45x45 profil u neperforat":6.72,</v>
      </c>
    </row>
    <row r="3874" spans="1:5">
      <c r="A3874" s="500" t="s">
        <v>11835</v>
      </c>
      <c r="B3874" s="500" t="s">
        <v>15553</v>
      </c>
      <c r="C3874" t="str">
        <f t="shared" si="120"/>
        <v>$U 240-2 50x50 PROFIL U NEPERFORAT$:6.93,</v>
      </c>
      <c r="D3874" t="s">
        <v>24361</v>
      </c>
      <c r="E3874" t="str">
        <f t="shared" si="121"/>
        <v>"u 240-2 50x50 profil u neperforat":6.93,</v>
      </c>
    </row>
    <row r="3875" spans="1:5">
      <c r="A3875" s="500" t="s">
        <v>11066</v>
      </c>
      <c r="B3875" s="500" t="s">
        <v>15555</v>
      </c>
      <c r="C3875" t="str">
        <f t="shared" si="120"/>
        <v>$U 240-2 55x55 PROFIL U NEPERFORAT$:7.14,</v>
      </c>
      <c r="D3875" t="s">
        <v>24362</v>
      </c>
      <c r="E3875" t="str">
        <f t="shared" si="121"/>
        <v>"u 240-2 55x55 profil u neperforat":7.14,</v>
      </c>
    </row>
    <row r="3876" spans="1:5">
      <c r="A3876" s="500" t="s">
        <v>12825</v>
      </c>
      <c r="B3876" s="500" t="s">
        <v>15557</v>
      </c>
      <c r="C3876" t="str">
        <f t="shared" si="120"/>
        <v>$U 240-2 60x60 PROFIL U NEPERFORAT$:7.35,</v>
      </c>
      <c r="D3876" t="s">
        <v>24363</v>
      </c>
      <c r="E3876" t="str">
        <f t="shared" si="121"/>
        <v>"u 240-2 60x60 profil u neperforat":7.35,</v>
      </c>
    </row>
    <row r="3877" spans="1:5">
      <c r="A3877" s="500" t="s">
        <v>14269</v>
      </c>
      <c r="B3877" s="500" t="s">
        <v>15559</v>
      </c>
      <c r="C3877" t="str">
        <f t="shared" si="120"/>
        <v>$U 240-2 65x65 PROFIL U NEPERFORAT$:7.55,</v>
      </c>
      <c r="D3877" t="s">
        <v>24364</v>
      </c>
      <c r="E3877" t="str">
        <f t="shared" si="121"/>
        <v>"u 240-2 65x65 profil u neperforat":7.55,</v>
      </c>
    </row>
    <row r="3878" spans="1:5">
      <c r="A3878" s="500" t="s">
        <v>11383</v>
      </c>
      <c r="B3878" s="500" t="s">
        <v>15561</v>
      </c>
      <c r="C3878" t="str">
        <f t="shared" si="120"/>
        <v>$U 240-2 70x70 PROFIL U NEPERFORAT$:7.76,</v>
      </c>
      <c r="D3878" t="s">
        <v>24365</v>
      </c>
      <c r="E3878" t="str">
        <f t="shared" si="121"/>
        <v>"u 240-2 70x70 profil u neperforat":7.76,</v>
      </c>
    </row>
    <row r="3879" spans="1:5">
      <c r="A3879" s="500" t="s">
        <v>11261</v>
      </c>
      <c r="B3879" s="500" t="s">
        <v>15563</v>
      </c>
      <c r="C3879" t="str">
        <f t="shared" si="120"/>
        <v>$U 240-2 75x75 PROFIL U NEPERFORAT$:7.97,</v>
      </c>
      <c r="D3879" t="s">
        <v>24366</v>
      </c>
      <c r="E3879" t="str">
        <f t="shared" si="121"/>
        <v>"u 240-2 75x75 profil u neperforat":7.97,</v>
      </c>
    </row>
    <row r="3880" spans="1:5">
      <c r="A3880" s="500" t="s">
        <v>14247</v>
      </c>
      <c r="B3880" s="500" t="s">
        <v>15565</v>
      </c>
      <c r="C3880" t="str">
        <f t="shared" si="120"/>
        <v>$U 240-2 80x80 PROFIL U NEPERFORAT$:8.18,</v>
      </c>
      <c r="D3880" t="s">
        <v>24367</v>
      </c>
      <c r="E3880" t="str">
        <f t="shared" si="121"/>
        <v>"u 240-2 80x80 profil u neperforat":8.18,</v>
      </c>
    </row>
    <row r="3881" spans="1:5">
      <c r="A3881" s="500" t="s">
        <v>11342</v>
      </c>
      <c r="B3881" s="500" t="s">
        <v>15567</v>
      </c>
      <c r="C3881" t="str">
        <f t="shared" si="120"/>
        <v>$U 240-2 85x85 PROFIL U NEPERFORAT$:8.39,</v>
      </c>
      <c r="D3881" t="s">
        <v>24368</v>
      </c>
      <c r="E3881" t="str">
        <f t="shared" si="121"/>
        <v>"u 240-2 85x85 profil u neperforat":8.39,</v>
      </c>
    </row>
    <row r="3882" spans="1:5">
      <c r="A3882" s="500" t="s">
        <v>14768</v>
      </c>
      <c r="B3882" s="500" t="s">
        <v>15569</v>
      </c>
      <c r="C3882" t="str">
        <f t="shared" si="120"/>
        <v>$U 240-2 90x90 PROFIL U NEPERFORAT$:8.58,</v>
      </c>
      <c r="D3882" t="s">
        <v>24369</v>
      </c>
      <c r="E3882" t="str">
        <f t="shared" si="121"/>
        <v>"u 240-2 90x90 profil u neperforat":8.58,</v>
      </c>
    </row>
    <row r="3883" spans="1:5">
      <c r="A3883" s="500" t="s">
        <v>15022</v>
      </c>
      <c r="B3883" s="500" t="s">
        <v>15571</v>
      </c>
      <c r="C3883" t="str">
        <f t="shared" si="120"/>
        <v>$U 240-2 95x95 PROFIL U NEPERFORAT$:8.79,</v>
      </c>
      <c r="D3883" t="s">
        <v>24370</v>
      </c>
      <c r="E3883" t="str">
        <f t="shared" si="121"/>
        <v>"u 240-2 95x95 profil u neperforat":8.79,</v>
      </c>
    </row>
    <row r="3884" spans="1:5">
      <c r="A3884" s="500" t="s">
        <v>7715</v>
      </c>
      <c r="B3884" s="500" t="s">
        <v>15573</v>
      </c>
      <c r="C3884" t="str">
        <f t="shared" si="120"/>
        <v>$U 240-2 40x40 PROFIL U PERFORAT$:6.51,</v>
      </c>
      <c r="D3884" t="s">
        <v>24371</v>
      </c>
      <c r="E3884" t="str">
        <f t="shared" si="121"/>
        <v>"u 240-2 40x40 profil u perforat":6.51,</v>
      </c>
    </row>
    <row r="3885" spans="1:5">
      <c r="A3885" s="500" t="s">
        <v>14260</v>
      </c>
      <c r="B3885" s="500" t="s">
        <v>15575</v>
      </c>
      <c r="C3885" t="str">
        <f t="shared" si="120"/>
        <v>$U 240-2 45x45 PROFIL U PERFORAT$:6.72,</v>
      </c>
      <c r="D3885" t="s">
        <v>24372</v>
      </c>
      <c r="E3885" t="str">
        <f t="shared" si="121"/>
        <v>"u 240-2 45x45 profil u perforat":6.72,</v>
      </c>
    </row>
    <row r="3886" spans="1:5">
      <c r="A3886" s="500" t="s">
        <v>11835</v>
      </c>
      <c r="B3886" s="500" t="s">
        <v>15577</v>
      </c>
      <c r="C3886" t="str">
        <f t="shared" si="120"/>
        <v>$U 240-2 50x50 PROFIL U PERFORAT$:6.93,</v>
      </c>
      <c r="D3886" t="s">
        <v>24373</v>
      </c>
      <c r="E3886" t="str">
        <f t="shared" si="121"/>
        <v>"u 240-2 50x50 profil u perforat":6.93,</v>
      </c>
    </row>
    <row r="3887" spans="1:5">
      <c r="A3887" s="500" t="s">
        <v>11066</v>
      </c>
      <c r="B3887" s="500" t="s">
        <v>15579</v>
      </c>
      <c r="C3887" t="str">
        <f t="shared" si="120"/>
        <v>$U 240-2 55x55 PROFIL U PERFORAT$:7.14,</v>
      </c>
      <c r="D3887" t="s">
        <v>24374</v>
      </c>
      <c r="E3887" t="str">
        <f t="shared" si="121"/>
        <v>"u 240-2 55x55 profil u perforat":7.14,</v>
      </c>
    </row>
    <row r="3888" spans="1:5">
      <c r="A3888" s="500" t="s">
        <v>12825</v>
      </c>
      <c r="B3888" s="500" t="s">
        <v>15581</v>
      </c>
      <c r="C3888" t="str">
        <f t="shared" si="120"/>
        <v>$U 240-2 60x60 PROFIL U PERFORAT$:7.35,</v>
      </c>
      <c r="D3888" t="s">
        <v>24375</v>
      </c>
      <c r="E3888" t="str">
        <f t="shared" si="121"/>
        <v>"u 240-2 60x60 profil u perforat":7.35,</v>
      </c>
    </row>
    <row r="3889" spans="1:5">
      <c r="A3889" s="500" t="s">
        <v>14269</v>
      </c>
      <c r="B3889" s="500" t="s">
        <v>15583</v>
      </c>
      <c r="C3889" t="str">
        <f t="shared" si="120"/>
        <v>$U 240-2 65x65 PROFIL U PERFORAT$:7.55,</v>
      </c>
      <c r="D3889" t="s">
        <v>24376</v>
      </c>
      <c r="E3889" t="str">
        <f t="shared" si="121"/>
        <v>"u 240-2 65x65 profil u perforat":7.55,</v>
      </c>
    </row>
    <row r="3890" spans="1:5">
      <c r="A3890" s="500" t="s">
        <v>11383</v>
      </c>
      <c r="B3890" s="500" t="s">
        <v>15585</v>
      </c>
      <c r="C3890" t="str">
        <f t="shared" si="120"/>
        <v>$U 240-2 70x70 PROFIL U PERFORAT$:7.76,</v>
      </c>
      <c r="D3890" t="s">
        <v>24377</v>
      </c>
      <c r="E3890" t="str">
        <f t="shared" si="121"/>
        <v>"u 240-2 70x70 profil u perforat":7.76,</v>
      </c>
    </row>
    <row r="3891" spans="1:5">
      <c r="A3891" s="500" t="s">
        <v>11261</v>
      </c>
      <c r="B3891" s="500" t="s">
        <v>15587</v>
      </c>
      <c r="C3891" t="str">
        <f t="shared" si="120"/>
        <v>$U 240-2 75x75 PROFIL U PERFORAT$:7.97,</v>
      </c>
      <c r="D3891" t="s">
        <v>24378</v>
      </c>
      <c r="E3891" t="str">
        <f t="shared" si="121"/>
        <v>"u 240-2 75x75 profil u perforat":7.97,</v>
      </c>
    </row>
    <row r="3892" spans="1:5">
      <c r="A3892" s="500" t="s">
        <v>14247</v>
      </c>
      <c r="B3892" s="500" t="s">
        <v>15589</v>
      </c>
      <c r="C3892" t="str">
        <f t="shared" si="120"/>
        <v>$U 240-2 80x80 PROFIL U PERFORAT$:8.18,</v>
      </c>
      <c r="D3892" t="s">
        <v>24379</v>
      </c>
      <c r="E3892" t="str">
        <f t="shared" si="121"/>
        <v>"u 240-2 80x80 profil u perforat":8.18,</v>
      </c>
    </row>
    <row r="3893" spans="1:5">
      <c r="A3893" s="500" t="s">
        <v>11342</v>
      </c>
      <c r="B3893" s="500" t="s">
        <v>15591</v>
      </c>
      <c r="C3893" t="str">
        <f t="shared" si="120"/>
        <v>$U 240-2 85x85 PROFIL U PERFORAT$:8.39,</v>
      </c>
      <c r="D3893" t="s">
        <v>24380</v>
      </c>
      <c r="E3893" t="str">
        <f t="shared" si="121"/>
        <v>"u 240-2 85x85 profil u perforat":8.39,</v>
      </c>
    </row>
    <row r="3894" spans="1:5">
      <c r="A3894" s="500" t="s">
        <v>14768</v>
      </c>
      <c r="B3894" s="500" t="s">
        <v>15593</v>
      </c>
      <c r="C3894" t="str">
        <f t="shared" si="120"/>
        <v>$U 240-2 90x90 PROFIL U PERFORAT$:8.58,</v>
      </c>
      <c r="D3894" t="s">
        <v>24381</v>
      </c>
      <c r="E3894" t="str">
        <f t="shared" si="121"/>
        <v>"u 240-2 90x90 profil u perforat":8.58,</v>
      </c>
    </row>
    <row r="3895" spans="1:5">
      <c r="A3895" s="500" t="s">
        <v>15022</v>
      </c>
      <c r="B3895" s="500" t="s">
        <v>15595</v>
      </c>
      <c r="C3895" t="str">
        <f t="shared" si="120"/>
        <v>$U 240-2 95x95 PROFIL U PERFORAT$:8.79,</v>
      </c>
      <c r="D3895" t="s">
        <v>24382</v>
      </c>
      <c r="E3895" t="str">
        <f t="shared" si="121"/>
        <v>"u 240-2 95x95 profil u perforat":8.79,</v>
      </c>
    </row>
    <row r="3896" spans="1:5">
      <c r="A3896" s="500" t="s">
        <v>15597</v>
      </c>
      <c r="B3896" s="500" t="s">
        <v>15598</v>
      </c>
      <c r="C3896" t="str">
        <f t="shared" si="120"/>
        <v>$U 240-2.5 100x100 PROFIL U NEPERFORAT$:11.21,</v>
      </c>
      <c r="D3896" t="s">
        <v>24383</v>
      </c>
      <c r="E3896" t="str">
        <f t="shared" si="121"/>
        <v>"u 240-2.5 100x100 profil u neperforat":11.21,</v>
      </c>
    </row>
    <row r="3897" spans="1:5">
      <c r="A3897" s="500" t="s">
        <v>12848</v>
      </c>
      <c r="B3897" s="500" t="s">
        <v>15600</v>
      </c>
      <c r="C3897" t="str">
        <f t="shared" si="120"/>
        <v>$U 240-2.5 40x40 PROFIL U NEPERFORAT$:8.10,</v>
      </c>
      <c r="D3897" t="s">
        <v>24384</v>
      </c>
      <c r="E3897" t="str">
        <f t="shared" si="121"/>
        <v>"u 240-2.5 40x40 profil u neperforat":8.10,</v>
      </c>
    </row>
    <row r="3898" spans="1:5">
      <c r="A3898" s="500" t="s">
        <v>3833</v>
      </c>
      <c r="B3898" s="500" t="s">
        <v>15602</v>
      </c>
      <c r="C3898" t="str">
        <f t="shared" si="120"/>
        <v>$U 240-2.5 45x45 PROFIL U NEPERFORAT$:8.36,</v>
      </c>
      <c r="D3898" t="s">
        <v>24385</v>
      </c>
      <c r="E3898" t="str">
        <f t="shared" si="121"/>
        <v>"u 240-2.5 45x45 profil u neperforat":8.36,</v>
      </c>
    </row>
    <row r="3899" spans="1:5">
      <c r="A3899" s="500" t="s">
        <v>11845</v>
      </c>
      <c r="B3899" s="500" t="s">
        <v>15604</v>
      </c>
      <c r="C3899" t="str">
        <f t="shared" si="120"/>
        <v>$U 240-2.5 50x50 PROFIL U NEPERFORAT$:8.62,</v>
      </c>
      <c r="D3899" t="s">
        <v>24386</v>
      </c>
      <c r="E3899" t="str">
        <f t="shared" si="121"/>
        <v>"u 240-2.5 50x50 profil u neperforat":8.62,</v>
      </c>
    </row>
    <row r="3900" spans="1:5">
      <c r="A3900" s="500" t="s">
        <v>14317</v>
      </c>
      <c r="B3900" s="500" t="s">
        <v>15606</v>
      </c>
      <c r="C3900" t="str">
        <f t="shared" si="120"/>
        <v>$U 240-2.5 55x55 PROFIL U NEPERFORAT$:8.88,</v>
      </c>
      <c r="D3900" t="s">
        <v>24387</v>
      </c>
      <c r="E3900" t="str">
        <f t="shared" si="121"/>
        <v>"u 240-2.5 55x55 profil u neperforat":8.88,</v>
      </c>
    </row>
    <row r="3901" spans="1:5">
      <c r="A3901" s="500" t="s">
        <v>11737</v>
      </c>
      <c r="B3901" s="500" t="s">
        <v>15608</v>
      </c>
      <c r="C3901" t="str">
        <f t="shared" si="120"/>
        <v>$U 240-2.5 60x60 PROFIL U NEPERFORAT$:9.14,</v>
      </c>
      <c r="D3901" t="s">
        <v>24388</v>
      </c>
      <c r="E3901" t="str">
        <f t="shared" si="121"/>
        <v>"u 240-2.5 60x60 profil u neperforat":9.14,</v>
      </c>
    </row>
    <row r="3902" spans="1:5">
      <c r="A3902" s="500" t="s">
        <v>11700</v>
      </c>
      <c r="B3902" s="500" t="s">
        <v>15610</v>
      </c>
      <c r="C3902" t="str">
        <f t="shared" si="120"/>
        <v>$U 240-2.5 65x65 PROFIL U NEPERFORAT$:9.40,</v>
      </c>
      <c r="D3902" t="s">
        <v>24389</v>
      </c>
      <c r="E3902" t="str">
        <f t="shared" si="121"/>
        <v>"u 240-2.5 65x65 profil u neperforat":9.40,</v>
      </c>
    </row>
    <row r="3903" spans="1:5">
      <c r="A3903" s="500" t="s">
        <v>11318</v>
      </c>
      <c r="B3903" s="500" t="s">
        <v>15612</v>
      </c>
      <c r="C3903" t="str">
        <f t="shared" si="120"/>
        <v>$U 240-2.5 70x70 PROFIL U NEPERFORAT$:9.66,</v>
      </c>
      <c r="D3903" t="s">
        <v>24390</v>
      </c>
      <c r="E3903" t="str">
        <f t="shared" si="121"/>
        <v>"u 240-2.5 70x70 profil u neperforat":9.66,</v>
      </c>
    </row>
    <row r="3904" spans="1:5">
      <c r="A3904" s="500" t="s">
        <v>14326</v>
      </c>
      <c r="B3904" s="500" t="s">
        <v>15614</v>
      </c>
      <c r="C3904" t="str">
        <f t="shared" si="120"/>
        <v>$U 240-2.5 75x75 PROFIL U NEPERFORAT$:9.91,</v>
      </c>
      <c r="D3904" t="s">
        <v>24391</v>
      </c>
      <c r="E3904" t="str">
        <f t="shared" si="121"/>
        <v>"u 240-2.5 75x75 profil u neperforat":9.91,</v>
      </c>
    </row>
    <row r="3905" spans="1:5">
      <c r="A3905" s="500" t="s">
        <v>11730</v>
      </c>
      <c r="B3905" s="500" t="s">
        <v>15616</v>
      </c>
      <c r="C3905" t="str">
        <f t="shared" si="120"/>
        <v>$U 240-2.5 80x80 PROFIL U NEPERFORAT$:10.17,</v>
      </c>
      <c r="D3905" t="s">
        <v>24392</v>
      </c>
      <c r="E3905" t="str">
        <f t="shared" si="121"/>
        <v>"u 240-2.5 80x80 profil u neperforat":10.17,</v>
      </c>
    </row>
    <row r="3906" spans="1:5">
      <c r="A3906" s="500" t="s">
        <v>14564</v>
      </c>
      <c r="B3906" s="500" t="s">
        <v>15618</v>
      </c>
      <c r="C3906" t="str">
        <f t="shared" ref="C3906:C3969" si="122">CONCATENATE("$",B3906,"$",":",A3906,",")</f>
        <v>$U 240-2.5 85x85 PROFIL U NEPERFORAT$:10.43,</v>
      </c>
      <c r="D3906" t="s">
        <v>24393</v>
      </c>
      <c r="E3906" t="str">
        <f t="shared" ref="E3906:E3969" si="123">LOWER(D3906)</f>
        <v>"u 240-2.5 85x85 profil u neperforat":10.43,</v>
      </c>
    </row>
    <row r="3907" spans="1:5">
      <c r="A3907" s="500" t="s">
        <v>14819</v>
      </c>
      <c r="B3907" s="500" t="s">
        <v>15620</v>
      </c>
      <c r="C3907" t="str">
        <f t="shared" si="122"/>
        <v>$U 240-2.5 90x90 PROFIL U NEPERFORAT$:10.69,</v>
      </c>
      <c r="D3907" t="s">
        <v>24394</v>
      </c>
      <c r="E3907" t="str">
        <f t="shared" si="123"/>
        <v>"u 240-2.5 90x90 profil u neperforat":10.69,</v>
      </c>
    </row>
    <row r="3908" spans="1:5">
      <c r="A3908" s="500" t="s">
        <v>15073</v>
      </c>
      <c r="B3908" s="500" t="s">
        <v>15622</v>
      </c>
      <c r="C3908" t="str">
        <f t="shared" si="122"/>
        <v>$U 240-2.5 95x95 PROFIL U NEPERFORAT$:10.95,</v>
      </c>
      <c r="D3908" t="s">
        <v>24395</v>
      </c>
      <c r="E3908" t="str">
        <f t="shared" si="123"/>
        <v>"u 240-2.5 95x95 profil u neperforat":10.95,</v>
      </c>
    </row>
    <row r="3909" spans="1:5">
      <c r="A3909" s="500" t="s">
        <v>12848</v>
      </c>
      <c r="B3909" s="500" t="s">
        <v>15624</v>
      </c>
      <c r="C3909" t="str">
        <f t="shared" si="122"/>
        <v>$U 240-2.5 40x40 PROFIL U PERFORAT$:8.10,</v>
      </c>
      <c r="D3909" t="s">
        <v>24396</v>
      </c>
      <c r="E3909" t="str">
        <f t="shared" si="123"/>
        <v>"u 240-2.5 40x40 profil u perforat":8.10,</v>
      </c>
    </row>
    <row r="3910" spans="1:5">
      <c r="A3910" s="500" t="s">
        <v>3833</v>
      </c>
      <c r="B3910" s="500" t="s">
        <v>15626</v>
      </c>
      <c r="C3910" t="str">
        <f t="shared" si="122"/>
        <v>$U 240-2.5 45x45 PROFIL U PERFORAT$:8.36,</v>
      </c>
      <c r="D3910" t="s">
        <v>24397</v>
      </c>
      <c r="E3910" t="str">
        <f t="shared" si="123"/>
        <v>"u 240-2.5 45x45 profil u perforat":8.36,</v>
      </c>
    </row>
    <row r="3911" spans="1:5">
      <c r="A3911" s="500" t="s">
        <v>11845</v>
      </c>
      <c r="B3911" s="500" t="s">
        <v>15628</v>
      </c>
      <c r="C3911" t="str">
        <f t="shared" si="122"/>
        <v>$U 240-2.5 50x50 PROFIL U PERFORAT$:8.62,</v>
      </c>
      <c r="D3911" t="s">
        <v>24398</v>
      </c>
      <c r="E3911" t="str">
        <f t="shared" si="123"/>
        <v>"u 240-2.5 50x50 profil u perforat":8.62,</v>
      </c>
    </row>
    <row r="3912" spans="1:5">
      <c r="A3912" s="500" t="s">
        <v>14317</v>
      </c>
      <c r="B3912" s="500" t="s">
        <v>15630</v>
      </c>
      <c r="C3912" t="str">
        <f t="shared" si="122"/>
        <v>$U 240-2.5 55x55 PROFIL U PERFORAT$:8.88,</v>
      </c>
      <c r="D3912" t="s">
        <v>24399</v>
      </c>
      <c r="E3912" t="str">
        <f t="shared" si="123"/>
        <v>"u 240-2.5 55x55 profil u perforat":8.88,</v>
      </c>
    </row>
    <row r="3913" spans="1:5">
      <c r="A3913" s="500" t="s">
        <v>11737</v>
      </c>
      <c r="B3913" s="500" t="s">
        <v>15632</v>
      </c>
      <c r="C3913" t="str">
        <f t="shared" si="122"/>
        <v>$U 240-2.5 60x60 PROFIL U PERFORAT$:9.14,</v>
      </c>
      <c r="D3913" t="s">
        <v>24400</v>
      </c>
      <c r="E3913" t="str">
        <f t="shared" si="123"/>
        <v>"u 240-2.5 60x60 profil u perforat":9.14,</v>
      </c>
    </row>
    <row r="3914" spans="1:5">
      <c r="A3914" s="500" t="s">
        <v>11700</v>
      </c>
      <c r="B3914" s="500" t="s">
        <v>15634</v>
      </c>
      <c r="C3914" t="str">
        <f t="shared" si="122"/>
        <v>$U 240-2.5 65x65 PROFIL U PERFORAT$:9.40,</v>
      </c>
      <c r="D3914" t="s">
        <v>24401</v>
      </c>
      <c r="E3914" t="str">
        <f t="shared" si="123"/>
        <v>"u 240-2.5 65x65 profil u perforat":9.40,</v>
      </c>
    </row>
    <row r="3915" spans="1:5">
      <c r="A3915" s="500" t="s">
        <v>11318</v>
      </c>
      <c r="B3915" s="500" t="s">
        <v>15636</v>
      </c>
      <c r="C3915" t="str">
        <f t="shared" si="122"/>
        <v>$U 240-2.5 70x70 PROFIL U PERFORAT$:9.66,</v>
      </c>
      <c r="D3915" t="s">
        <v>24402</v>
      </c>
      <c r="E3915" t="str">
        <f t="shared" si="123"/>
        <v>"u 240-2.5 70x70 profil u perforat":9.66,</v>
      </c>
    </row>
    <row r="3916" spans="1:5">
      <c r="A3916" s="500" t="s">
        <v>14326</v>
      </c>
      <c r="B3916" s="500" t="s">
        <v>15638</v>
      </c>
      <c r="C3916" t="str">
        <f t="shared" si="122"/>
        <v>$U 240-2.5 75x75 PROFIL U PERFORAT$:9.91,</v>
      </c>
      <c r="D3916" t="s">
        <v>24403</v>
      </c>
      <c r="E3916" t="str">
        <f t="shared" si="123"/>
        <v>"u 240-2.5 75x75 profil u perforat":9.91,</v>
      </c>
    </row>
    <row r="3917" spans="1:5">
      <c r="A3917" s="500" t="s">
        <v>11730</v>
      </c>
      <c r="B3917" s="500" t="s">
        <v>15640</v>
      </c>
      <c r="C3917" t="str">
        <f t="shared" si="122"/>
        <v>$U 240-2.5 80x80 PROFIL U PERFORAT$:10.17,</v>
      </c>
      <c r="D3917" t="s">
        <v>24404</v>
      </c>
      <c r="E3917" t="str">
        <f t="shared" si="123"/>
        <v>"u 240-2.5 80x80 profil u perforat":10.17,</v>
      </c>
    </row>
    <row r="3918" spans="1:5">
      <c r="A3918" s="500" t="s">
        <v>14564</v>
      </c>
      <c r="B3918" s="500" t="s">
        <v>15642</v>
      </c>
      <c r="C3918" t="str">
        <f t="shared" si="122"/>
        <v>$U 240-2.5 85x85 PROFIL U PERFORAT$:10.43,</v>
      </c>
      <c r="D3918" t="s">
        <v>24405</v>
      </c>
      <c r="E3918" t="str">
        <f t="shared" si="123"/>
        <v>"u 240-2.5 85x85 profil u perforat":10.43,</v>
      </c>
    </row>
    <row r="3919" spans="1:5">
      <c r="A3919" s="500" t="s">
        <v>14819</v>
      </c>
      <c r="B3919" s="500" t="s">
        <v>15644</v>
      </c>
      <c r="C3919" t="str">
        <f t="shared" si="122"/>
        <v>$U 240-2.5 90x90 PROFIL U PERFORAT$:10.69,</v>
      </c>
      <c r="D3919" t="s">
        <v>24406</v>
      </c>
      <c r="E3919" t="str">
        <f t="shared" si="123"/>
        <v>"u 240-2.5 90x90 profil u perforat":10.69,</v>
      </c>
    </row>
    <row r="3920" spans="1:5">
      <c r="A3920" s="500" t="s">
        <v>15073</v>
      </c>
      <c r="B3920" s="500" t="s">
        <v>15646</v>
      </c>
      <c r="C3920" t="str">
        <f t="shared" si="122"/>
        <v>$U 240-2.5 95x95 PROFIL U PERFORAT$:10.95,</v>
      </c>
      <c r="D3920" t="s">
        <v>24407</v>
      </c>
      <c r="E3920" t="str">
        <f t="shared" si="123"/>
        <v>"u 240-2.5 95x95 profil u perforat":10.95,</v>
      </c>
    </row>
    <row r="3921" spans="1:5">
      <c r="A3921" s="500" t="s">
        <v>14435</v>
      </c>
      <c r="B3921" s="500" t="s">
        <v>15648</v>
      </c>
      <c r="C3921" t="str">
        <f t="shared" si="122"/>
        <v>$U 240-3 100x100 PROFIL U NEPERFORAT$:13.39,</v>
      </c>
      <c r="D3921" t="s">
        <v>24408</v>
      </c>
      <c r="E3921" t="str">
        <f t="shared" si="123"/>
        <v>"u 240-3 100x100 profil u neperforat":13.39,</v>
      </c>
    </row>
    <row r="3922" spans="1:5">
      <c r="A3922" s="500" t="s">
        <v>11371</v>
      </c>
      <c r="B3922" s="500" t="s">
        <v>15650</v>
      </c>
      <c r="C3922" t="str">
        <f t="shared" si="122"/>
        <v>$U 240-3 40x40 PROFIL U NEPERFORAT$:9.67,</v>
      </c>
      <c r="D3922" t="s">
        <v>24409</v>
      </c>
      <c r="E3922" t="str">
        <f t="shared" si="123"/>
        <v>"u 240-3 40x40 profil u neperforat":9.67,</v>
      </c>
    </row>
    <row r="3923" spans="1:5">
      <c r="A3923" s="500" t="s">
        <v>14367</v>
      </c>
      <c r="B3923" s="500" t="s">
        <v>15652</v>
      </c>
      <c r="C3923" t="str">
        <f t="shared" si="122"/>
        <v>$U 240-3 45x45 PROFIL U NEPERFORAT$:9.98,</v>
      </c>
      <c r="D3923" t="s">
        <v>24410</v>
      </c>
      <c r="E3923" t="str">
        <f t="shared" si="123"/>
        <v>"u 240-3 45x45 profil u neperforat":9.98,</v>
      </c>
    </row>
    <row r="3924" spans="1:5">
      <c r="A3924" s="500" t="s">
        <v>11816</v>
      </c>
      <c r="B3924" s="500" t="s">
        <v>15654</v>
      </c>
      <c r="C3924" t="str">
        <f t="shared" si="122"/>
        <v>$U 240-3 50x50 PROFIL U NEPERFORAT$:10.28,</v>
      </c>
      <c r="D3924" t="s">
        <v>24411</v>
      </c>
      <c r="E3924" t="str">
        <f t="shared" si="123"/>
        <v>"u 240-3 50x50 profil u neperforat":10.28,</v>
      </c>
    </row>
    <row r="3925" spans="1:5">
      <c r="A3925" s="500" t="s">
        <v>3942</v>
      </c>
      <c r="B3925" s="500" t="s">
        <v>15656</v>
      </c>
      <c r="C3925" t="str">
        <f t="shared" si="122"/>
        <v>$U 240-3 55x55 PROFIL U NEPERFORAT$:10.60,</v>
      </c>
      <c r="D3925" t="s">
        <v>24412</v>
      </c>
      <c r="E3925" t="str">
        <f t="shared" si="123"/>
        <v>"u 240-3 55x55 profil u neperforat":10.60,</v>
      </c>
    </row>
    <row r="3926" spans="1:5">
      <c r="A3926" s="500" t="s">
        <v>14374</v>
      </c>
      <c r="B3926" s="500" t="s">
        <v>15658</v>
      </c>
      <c r="C3926" t="str">
        <f t="shared" si="122"/>
        <v>$U 240-3 60x60 PROFIL U NEPERFORAT$:10.91,</v>
      </c>
      <c r="D3926" t="s">
        <v>24413</v>
      </c>
      <c r="E3926" t="str">
        <f t="shared" si="123"/>
        <v>"u 240-3 60x60 profil u neperforat":10.91,</v>
      </c>
    </row>
    <row r="3927" spans="1:5">
      <c r="A3927" s="500" t="s">
        <v>7107</v>
      </c>
      <c r="B3927" s="500" t="s">
        <v>15660</v>
      </c>
      <c r="C3927" t="str">
        <f t="shared" si="122"/>
        <v>$U 240-3 65x65 PROFIL U NEPERFORAT$:11.22,</v>
      </c>
      <c r="D3927" t="s">
        <v>24414</v>
      </c>
      <c r="E3927" t="str">
        <f t="shared" si="123"/>
        <v>"u 240-3 65x65 profil u neperforat":11.22,</v>
      </c>
    </row>
    <row r="3928" spans="1:5">
      <c r="A3928" s="500" t="s">
        <v>7011</v>
      </c>
      <c r="B3928" s="500" t="s">
        <v>15662</v>
      </c>
      <c r="C3928" t="str">
        <f t="shared" si="122"/>
        <v>$U 240-3 70x70 PROFIL U NEPERFORAT$:11.53,</v>
      </c>
      <c r="D3928" t="s">
        <v>24415</v>
      </c>
      <c r="E3928" t="str">
        <f t="shared" si="123"/>
        <v>"u 240-3 70x70 profil u neperforat":11.53,</v>
      </c>
    </row>
    <row r="3929" spans="1:5">
      <c r="A3929" s="500" t="s">
        <v>14381</v>
      </c>
      <c r="B3929" s="500" t="s">
        <v>15664</v>
      </c>
      <c r="C3929" t="str">
        <f t="shared" si="122"/>
        <v>$U 240-3 75x75 PROFIL U NEPERFORAT$:11.84,</v>
      </c>
      <c r="D3929" t="s">
        <v>24416</v>
      </c>
      <c r="E3929" t="str">
        <f t="shared" si="123"/>
        <v>"u 240-3 75x75 profil u neperforat":11.84,</v>
      </c>
    </row>
    <row r="3930" spans="1:5">
      <c r="A3930" s="500" t="s">
        <v>14353</v>
      </c>
      <c r="B3930" s="500" t="s">
        <v>15666</v>
      </c>
      <c r="C3930" t="str">
        <f t="shared" si="122"/>
        <v>$U 240-3 80x80 PROFIL U NEPERFORAT$:12.16,</v>
      </c>
      <c r="D3930" t="s">
        <v>24417</v>
      </c>
      <c r="E3930" t="str">
        <f t="shared" si="123"/>
        <v>"u 240-3 80x80 profil u neperforat":12.16,</v>
      </c>
    </row>
    <row r="3931" spans="1:5">
      <c r="A3931" s="500" t="s">
        <v>14615</v>
      </c>
      <c r="B3931" s="500" t="s">
        <v>15668</v>
      </c>
      <c r="C3931" t="str">
        <f t="shared" si="122"/>
        <v>$U 240-3 85x85 PROFIL U NEPERFORAT$:12.47,</v>
      </c>
      <c r="D3931" t="s">
        <v>24418</v>
      </c>
      <c r="E3931" t="str">
        <f t="shared" si="123"/>
        <v>"u 240-3 85x85 profil u neperforat":12.47,</v>
      </c>
    </row>
    <row r="3932" spans="1:5">
      <c r="A3932" s="500" t="s">
        <v>14870</v>
      </c>
      <c r="B3932" s="500" t="s">
        <v>15670</v>
      </c>
      <c r="C3932" t="str">
        <f t="shared" si="122"/>
        <v>$U 240-3 90x90 PROFIL U NEPERFORAT$:12.77,</v>
      </c>
      <c r="D3932" t="s">
        <v>24419</v>
      </c>
      <c r="E3932" t="str">
        <f t="shared" si="123"/>
        <v>"u 240-3 90x90 profil u neperforat":12.77,</v>
      </c>
    </row>
    <row r="3933" spans="1:5">
      <c r="A3933" s="500" t="s">
        <v>11398</v>
      </c>
      <c r="B3933" s="500" t="s">
        <v>15672</v>
      </c>
      <c r="C3933" t="str">
        <f t="shared" si="122"/>
        <v>$U 240-3 95x95 PROFIL U NEPERFORAT$:13.08,</v>
      </c>
      <c r="D3933" t="s">
        <v>24420</v>
      </c>
      <c r="E3933" t="str">
        <f t="shared" si="123"/>
        <v>"u 240-3 95x95 profil u neperforat":13.08,</v>
      </c>
    </row>
    <row r="3934" spans="1:5">
      <c r="A3934" s="500" t="s">
        <v>11371</v>
      </c>
      <c r="B3934" s="500" t="s">
        <v>15674</v>
      </c>
      <c r="C3934" t="str">
        <f t="shared" si="122"/>
        <v>$U 240-3 40x40 PROFIL U PERFORAT$:9.67,</v>
      </c>
      <c r="D3934" t="s">
        <v>24421</v>
      </c>
      <c r="E3934" t="str">
        <f t="shared" si="123"/>
        <v>"u 240-3 40x40 profil u perforat":9.67,</v>
      </c>
    </row>
    <row r="3935" spans="1:5">
      <c r="A3935" s="500" t="s">
        <v>14367</v>
      </c>
      <c r="B3935" s="500" t="s">
        <v>15676</v>
      </c>
      <c r="C3935" t="str">
        <f t="shared" si="122"/>
        <v>$U 240-3 45x45 PROFIL U PERFORAT$:9.98,</v>
      </c>
      <c r="D3935" t="s">
        <v>24422</v>
      </c>
      <c r="E3935" t="str">
        <f t="shared" si="123"/>
        <v>"u 240-3 45x45 profil u perforat":9.98,</v>
      </c>
    </row>
    <row r="3936" spans="1:5">
      <c r="A3936" s="500" t="s">
        <v>11816</v>
      </c>
      <c r="B3936" s="500" t="s">
        <v>15678</v>
      </c>
      <c r="C3936" t="str">
        <f t="shared" si="122"/>
        <v>$U 240-3 50x50 PROFIL U PERFORAT$:10.28,</v>
      </c>
      <c r="D3936" t="s">
        <v>24423</v>
      </c>
      <c r="E3936" t="str">
        <f t="shared" si="123"/>
        <v>"u 240-3 50x50 profil u perforat":10.28,</v>
      </c>
    </row>
    <row r="3937" spans="1:5">
      <c r="A3937" s="500" t="s">
        <v>3942</v>
      </c>
      <c r="B3937" s="500" t="s">
        <v>15680</v>
      </c>
      <c r="C3937" t="str">
        <f t="shared" si="122"/>
        <v>$U 240-3 55x55 PROFIL U PERFORAT$:10.60,</v>
      </c>
      <c r="D3937" t="s">
        <v>24424</v>
      </c>
      <c r="E3937" t="str">
        <f t="shared" si="123"/>
        <v>"u 240-3 55x55 profil u perforat":10.60,</v>
      </c>
    </row>
    <row r="3938" spans="1:5">
      <c r="A3938" s="500" t="s">
        <v>14374</v>
      </c>
      <c r="B3938" s="500" t="s">
        <v>15682</v>
      </c>
      <c r="C3938" t="str">
        <f t="shared" si="122"/>
        <v>$U 240-3 60x60 PROFIL U PERFORAT$:10.91,</v>
      </c>
      <c r="D3938" t="s">
        <v>24425</v>
      </c>
      <c r="E3938" t="str">
        <f t="shared" si="123"/>
        <v>"u 240-3 60x60 profil u perforat":10.91,</v>
      </c>
    </row>
    <row r="3939" spans="1:5">
      <c r="A3939" s="500" t="s">
        <v>7107</v>
      </c>
      <c r="B3939" s="500" t="s">
        <v>15684</v>
      </c>
      <c r="C3939" t="str">
        <f t="shared" si="122"/>
        <v>$U 240-3 65x65 PROFIL U PERFORAT$:11.22,</v>
      </c>
      <c r="D3939" t="s">
        <v>24426</v>
      </c>
      <c r="E3939" t="str">
        <f t="shared" si="123"/>
        <v>"u 240-3 65x65 profil u perforat":11.22,</v>
      </c>
    </row>
    <row r="3940" spans="1:5">
      <c r="A3940" s="500" t="s">
        <v>7011</v>
      </c>
      <c r="B3940" s="500" t="s">
        <v>15686</v>
      </c>
      <c r="C3940" t="str">
        <f t="shared" si="122"/>
        <v>$U 240-3 70x70 PROFIL U PERFORAT$:11.53,</v>
      </c>
      <c r="D3940" t="s">
        <v>24427</v>
      </c>
      <c r="E3940" t="str">
        <f t="shared" si="123"/>
        <v>"u 240-3 70x70 profil u perforat":11.53,</v>
      </c>
    </row>
    <row r="3941" spans="1:5">
      <c r="A3941" s="500" t="s">
        <v>14381</v>
      </c>
      <c r="B3941" s="500" t="s">
        <v>15688</v>
      </c>
      <c r="C3941" t="str">
        <f t="shared" si="122"/>
        <v>$U 240-3 75x75 PROFIL U PERFORAT$:11.84,</v>
      </c>
      <c r="D3941" t="s">
        <v>24428</v>
      </c>
      <c r="E3941" t="str">
        <f t="shared" si="123"/>
        <v>"u 240-3 75x75 profil u perforat":11.84,</v>
      </c>
    </row>
    <row r="3942" spans="1:5">
      <c r="A3942" s="500" t="s">
        <v>14353</v>
      </c>
      <c r="B3942" s="500" t="s">
        <v>15690</v>
      </c>
      <c r="C3942" t="str">
        <f t="shared" si="122"/>
        <v>$U 240-3 80x80 PROFIL U PERFORAT$:12.16,</v>
      </c>
      <c r="D3942" t="s">
        <v>24429</v>
      </c>
      <c r="E3942" t="str">
        <f t="shared" si="123"/>
        <v>"u 240-3 80x80 profil u perforat":12.16,</v>
      </c>
    </row>
    <row r="3943" spans="1:5">
      <c r="A3943" s="500" t="s">
        <v>14615</v>
      </c>
      <c r="B3943" s="500" t="s">
        <v>15692</v>
      </c>
      <c r="C3943" t="str">
        <f t="shared" si="122"/>
        <v>$U 240-3 85x85 PROFIL U PERFORAT$:12.47,</v>
      </c>
      <c r="D3943" t="s">
        <v>24430</v>
      </c>
      <c r="E3943" t="str">
        <f t="shared" si="123"/>
        <v>"u 240-3 85x85 profil u perforat":12.47,</v>
      </c>
    </row>
    <row r="3944" spans="1:5">
      <c r="A3944" s="500" t="s">
        <v>14870</v>
      </c>
      <c r="B3944" s="500" t="s">
        <v>15694</v>
      </c>
      <c r="C3944" t="str">
        <f t="shared" si="122"/>
        <v>$U 240-3 90x90 PROFIL U PERFORAT$:12.77,</v>
      </c>
      <c r="D3944" t="s">
        <v>24431</v>
      </c>
      <c r="E3944" t="str">
        <f t="shared" si="123"/>
        <v>"u 240-3 90x90 profil u perforat":12.77,</v>
      </c>
    </row>
    <row r="3945" spans="1:5">
      <c r="A3945" s="500" t="s">
        <v>11398</v>
      </c>
      <c r="B3945" s="500" t="s">
        <v>15696</v>
      </c>
      <c r="C3945" t="str">
        <f t="shared" si="122"/>
        <v>$U 240-3 95x95 PROFIL U PERFORAT$:13.08,</v>
      </c>
      <c r="D3945" t="s">
        <v>24432</v>
      </c>
      <c r="E3945" t="str">
        <f t="shared" si="123"/>
        <v>"u 240-3 95x95 profil u perforat":13.08,</v>
      </c>
    </row>
    <row r="3946" spans="1:5">
      <c r="A3946" s="500" t="s">
        <v>15698</v>
      </c>
      <c r="B3946" s="500" t="s">
        <v>15699</v>
      </c>
      <c r="C3946" t="str">
        <f t="shared" si="122"/>
        <v>$U 240-3.5 100x100 PROFIL U NEPERFORAT$:15.56,</v>
      </c>
      <c r="D3946" t="s">
        <v>24433</v>
      </c>
      <c r="E3946" t="str">
        <f t="shared" si="123"/>
        <v>"u 240-3.5 100x100 profil u neperforat":15.56,</v>
      </c>
    </row>
    <row r="3947" spans="1:5">
      <c r="A3947" s="500" t="s">
        <v>7107</v>
      </c>
      <c r="B3947" s="500" t="s">
        <v>15701</v>
      </c>
      <c r="C3947" t="str">
        <f t="shared" si="122"/>
        <v>$U 240-3.5 40x40 PROFIL U NEPERFORAT$:11.22,</v>
      </c>
      <c r="D3947" t="s">
        <v>24434</v>
      </c>
      <c r="E3947" t="str">
        <f t="shared" si="123"/>
        <v>"u 240-3.5 40x40 profil u neperforat":11.22,</v>
      </c>
    </row>
    <row r="3948" spans="1:5">
      <c r="A3948" s="500" t="s">
        <v>14422</v>
      </c>
      <c r="B3948" s="500" t="s">
        <v>15703</v>
      </c>
      <c r="C3948" t="str">
        <f t="shared" si="122"/>
        <v>$U 240-3.5 45x45 PROFIL U NEPERFORAT$:11.58,</v>
      </c>
      <c r="D3948" t="s">
        <v>24435</v>
      </c>
      <c r="E3948" t="str">
        <f t="shared" si="123"/>
        <v>"u 240-3.5 45x45 profil u neperforat":11.58,</v>
      </c>
    </row>
    <row r="3949" spans="1:5">
      <c r="A3949" s="500" t="s">
        <v>14425</v>
      </c>
      <c r="B3949" s="500" t="s">
        <v>15705</v>
      </c>
      <c r="C3949" t="str">
        <f t="shared" si="122"/>
        <v>$U 240-3.5 50x50 PROFIL U NEPERFORAT$:11.93,</v>
      </c>
      <c r="D3949" t="s">
        <v>24436</v>
      </c>
      <c r="E3949" t="str">
        <f t="shared" si="123"/>
        <v>"u 240-3.5 50x50 profil u neperforat":11.93,</v>
      </c>
    </row>
    <row r="3950" spans="1:5">
      <c r="A3950" s="500" t="s">
        <v>11801</v>
      </c>
      <c r="B3950" s="500" t="s">
        <v>15707</v>
      </c>
      <c r="C3950" t="str">
        <f t="shared" si="122"/>
        <v>$U 240-3.5 55x55 PROFIL U NEPERFORAT$:12.30,</v>
      </c>
      <c r="D3950" t="s">
        <v>24437</v>
      </c>
      <c r="E3950" t="str">
        <f t="shared" si="123"/>
        <v>"u 240-3.5 55x55 profil u neperforat":12.30,</v>
      </c>
    </row>
    <row r="3951" spans="1:5">
      <c r="A3951" s="500" t="s">
        <v>7053</v>
      </c>
      <c r="B3951" s="500" t="s">
        <v>15709</v>
      </c>
      <c r="C3951" t="str">
        <f t="shared" si="122"/>
        <v>$U 240-3.5 60x60 PROFIL U NEPERFORAT$:12.66,</v>
      </c>
      <c r="D3951" t="s">
        <v>24438</v>
      </c>
      <c r="E3951" t="str">
        <f t="shared" si="123"/>
        <v>"u 240-3.5 60x60 profil u neperforat":12.66,</v>
      </c>
    </row>
    <row r="3952" spans="1:5">
      <c r="A3952" s="500" t="s">
        <v>14432</v>
      </c>
      <c r="B3952" s="500" t="s">
        <v>15711</v>
      </c>
      <c r="C3952" t="str">
        <f t="shared" si="122"/>
        <v>$U 240-3.5 65x65 PROFIL U NEPERFORAT$:13.03,</v>
      </c>
      <c r="D3952" t="s">
        <v>24439</v>
      </c>
      <c r="E3952" t="str">
        <f t="shared" si="123"/>
        <v>"u 240-3.5 65x65 profil u neperforat":13.03,</v>
      </c>
    </row>
    <row r="3953" spans="1:5">
      <c r="A3953" s="500" t="s">
        <v>14435</v>
      </c>
      <c r="B3953" s="500" t="s">
        <v>15713</v>
      </c>
      <c r="C3953" t="str">
        <f t="shared" si="122"/>
        <v>$U 240-3.5 70x70 PROFIL U NEPERFORAT$:13.39,</v>
      </c>
      <c r="D3953" t="s">
        <v>24440</v>
      </c>
      <c r="E3953" t="str">
        <f t="shared" si="123"/>
        <v>"u 240-3.5 70x70 profil u neperforat":13.39,</v>
      </c>
    </row>
    <row r="3954" spans="1:5">
      <c r="A3954" s="500" t="s">
        <v>3952</v>
      </c>
      <c r="B3954" s="500" t="s">
        <v>15715</v>
      </c>
      <c r="C3954" t="str">
        <f t="shared" si="122"/>
        <v>$U 240-3.5 75x75 PROFIL U NEPERFORAT$:13.75,</v>
      </c>
      <c r="D3954" t="s">
        <v>24441</v>
      </c>
      <c r="E3954" t="str">
        <f t="shared" si="123"/>
        <v>"u 240-3.5 75x75 profil u neperforat":13.75,</v>
      </c>
    </row>
    <row r="3955" spans="1:5">
      <c r="A3955" s="500" t="s">
        <v>14408</v>
      </c>
      <c r="B3955" s="500" t="s">
        <v>15717</v>
      </c>
      <c r="C3955" t="str">
        <f t="shared" si="122"/>
        <v>$U 240-3.5 80x80 PROFIL U NEPERFORAT$:14.12,</v>
      </c>
      <c r="D3955" t="s">
        <v>24442</v>
      </c>
      <c r="E3955" t="str">
        <f t="shared" si="123"/>
        <v>"u 240-3.5 80x80 profil u neperforat":14.12,</v>
      </c>
    </row>
    <row r="3956" spans="1:5">
      <c r="A3956" s="500" t="s">
        <v>14666</v>
      </c>
      <c r="B3956" s="500" t="s">
        <v>15719</v>
      </c>
      <c r="C3956" t="str">
        <f t="shared" si="122"/>
        <v>$U 240-3.5 85x85 PROFIL U NEPERFORAT$:14.47,</v>
      </c>
      <c r="D3956" t="s">
        <v>24443</v>
      </c>
      <c r="E3956" t="str">
        <f t="shared" si="123"/>
        <v>"u 240-3.5 85x85 profil u neperforat":14.47,</v>
      </c>
    </row>
    <row r="3957" spans="1:5">
      <c r="A3957" s="500" t="s">
        <v>14921</v>
      </c>
      <c r="B3957" s="500" t="s">
        <v>15721</v>
      </c>
      <c r="C3957" t="str">
        <f t="shared" si="122"/>
        <v>$U 240-3.5 90x90 PROFIL U NEPERFORAT$:14.83,</v>
      </c>
      <c r="D3957" t="s">
        <v>24444</v>
      </c>
      <c r="E3957" t="str">
        <f t="shared" si="123"/>
        <v>"u 240-3.5 90x90 profil u neperforat":14.83,</v>
      </c>
    </row>
    <row r="3958" spans="1:5">
      <c r="A3958" s="500" t="s">
        <v>3903</v>
      </c>
      <c r="B3958" s="500" t="s">
        <v>15723</v>
      </c>
      <c r="C3958" t="str">
        <f t="shared" si="122"/>
        <v>$U 240-3.5 95x95 PROFIL U NEPERFORAT$:15.20,</v>
      </c>
      <c r="D3958" t="s">
        <v>24445</v>
      </c>
      <c r="E3958" t="str">
        <f t="shared" si="123"/>
        <v>"u 240-3.5 95x95 profil u neperforat":15.20,</v>
      </c>
    </row>
    <row r="3959" spans="1:5">
      <c r="A3959" s="500" t="s">
        <v>7107</v>
      </c>
      <c r="B3959" s="500" t="s">
        <v>15725</v>
      </c>
      <c r="C3959" t="str">
        <f t="shared" si="122"/>
        <v>$U 240-3.5 40x40 PROFIL U PERFORAT$:11.22,</v>
      </c>
      <c r="D3959" t="s">
        <v>24446</v>
      </c>
      <c r="E3959" t="str">
        <f t="shared" si="123"/>
        <v>"u 240-3.5 40x40 profil u perforat":11.22,</v>
      </c>
    </row>
    <row r="3960" spans="1:5">
      <c r="A3960" s="500" t="s">
        <v>14422</v>
      </c>
      <c r="B3960" s="500" t="s">
        <v>15727</v>
      </c>
      <c r="C3960" t="str">
        <f t="shared" si="122"/>
        <v>$U 240-3.5 45x45 PROFIL U PERFORAT$:11.58,</v>
      </c>
      <c r="D3960" t="s">
        <v>24447</v>
      </c>
      <c r="E3960" t="str">
        <f t="shared" si="123"/>
        <v>"u 240-3.5 45x45 profil u perforat":11.58,</v>
      </c>
    </row>
    <row r="3961" spans="1:5">
      <c r="A3961" s="500" t="s">
        <v>14425</v>
      </c>
      <c r="B3961" s="500" t="s">
        <v>15729</v>
      </c>
      <c r="C3961" t="str">
        <f t="shared" si="122"/>
        <v>$U 240-3.5 50x50 PROFIL U PERFORAT$:11.93,</v>
      </c>
      <c r="D3961" t="s">
        <v>24448</v>
      </c>
      <c r="E3961" t="str">
        <f t="shared" si="123"/>
        <v>"u 240-3.5 50x50 profil u perforat":11.93,</v>
      </c>
    </row>
    <row r="3962" spans="1:5">
      <c r="A3962" s="500" t="s">
        <v>11801</v>
      </c>
      <c r="B3962" s="500" t="s">
        <v>15731</v>
      </c>
      <c r="C3962" t="str">
        <f t="shared" si="122"/>
        <v>$U 240-3.5 55x55 PROFIL U PERFORAT$:12.30,</v>
      </c>
      <c r="D3962" t="s">
        <v>24449</v>
      </c>
      <c r="E3962" t="str">
        <f t="shared" si="123"/>
        <v>"u 240-3.5 55x55 profil u perforat":12.30,</v>
      </c>
    </row>
    <row r="3963" spans="1:5">
      <c r="A3963" s="500" t="s">
        <v>7053</v>
      </c>
      <c r="B3963" s="500" t="s">
        <v>15733</v>
      </c>
      <c r="C3963" t="str">
        <f t="shared" si="122"/>
        <v>$U 240-3.5 60x60 PROFIL U PERFORAT$:12.66,</v>
      </c>
      <c r="D3963" t="s">
        <v>24450</v>
      </c>
      <c r="E3963" t="str">
        <f t="shared" si="123"/>
        <v>"u 240-3.5 60x60 profil u perforat":12.66,</v>
      </c>
    </row>
    <row r="3964" spans="1:5">
      <c r="A3964" s="500" t="s">
        <v>14432</v>
      </c>
      <c r="B3964" s="500" t="s">
        <v>15735</v>
      </c>
      <c r="C3964" t="str">
        <f t="shared" si="122"/>
        <v>$U 240-3.5 65x65 PROFIL U PERFORAT$:13.03,</v>
      </c>
      <c r="D3964" t="s">
        <v>24451</v>
      </c>
      <c r="E3964" t="str">
        <f t="shared" si="123"/>
        <v>"u 240-3.5 65x65 profil u perforat":13.03,</v>
      </c>
    </row>
    <row r="3965" spans="1:5">
      <c r="A3965" s="500" t="s">
        <v>14435</v>
      </c>
      <c r="B3965" s="500" t="s">
        <v>15737</v>
      </c>
      <c r="C3965" t="str">
        <f t="shared" si="122"/>
        <v>$U 240-3.5 70x70 PROFIL U PERFORAT$:13.39,</v>
      </c>
      <c r="D3965" t="s">
        <v>24452</v>
      </c>
      <c r="E3965" t="str">
        <f t="shared" si="123"/>
        <v>"u 240-3.5 70x70 profil u perforat":13.39,</v>
      </c>
    </row>
    <row r="3966" spans="1:5">
      <c r="A3966" s="500" t="s">
        <v>3952</v>
      </c>
      <c r="B3966" s="500" t="s">
        <v>15739</v>
      </c>
      <c r="C3966" t="str">
        <f t="shared" si="122"/>
        <v>$U 240-3.5 75x75 PROFIL U PERFORAT$:13.75,</v>
      </c>
      <c r="D3966" t="s">
        <v>24453</v>
      </c>
      <c r="E3966" t="str">
        <f t="shared" si="123"/>
        <v>"u 240-3.5 75x75 profil u perforat":13.75,</v>
      </c>
    </row>
    <row r="3967" spans="1:5">
      <c r="A3967" s="500" t="s">
        <v>14408</v>
      </c>
      <c r="B3967" s="500" t="s">
        <v>15741</v>
      </c>
      <c r="C3967" t="str">
        <f t="shared" si="122"/>
        <v>$U 240-3.5 80x80 PROFIL U PERFORAT$:14.12,</v>
      </c>
      <c r="D3967" t="s">
        <v>24454</v>
      </c>
      <c r="E3967" t="str">
        <f t="shared" si="123"/>
        <v>"u 240-3.5 80x80 profil u perforat":14.12,</v>
      </c>
    </row>
    <row r="3968" spans="1:5">
      <c r="A3968" s="500" t="s">
        <v>14666</v>
      </c>
      <c r="B3968" s="500" t="s">
        <v>15743</v>
      </c>
      <c r="C3968" t="str">
        <f t="shared" si="122"/>
        <v>$U 240-3.5 85x85 PROFIL U PERFORAT$:14.47,</v>
      </c>
      <c r="D3968" t="s">
        <v>24455</v>
      </c>
      <c r="E3968" t="str">
        <f t="shared" si="123"/>
        <v>"u 240-3.5 85x85 profil u perforat":14.47,</v>
      </c>
    </row>
    <row r="3969" spans="1:5">
      <c r="A3969" s="500" t="s">
        <v>14921</v>
      </c>
      <c r="B3969" s="500" t="s">
        <v>15745</v>
      </c>
      <c r="C3969" t="str">
        <f t="shared" si="122"/>
        <v>$U 240-3.5 90x90 PROFIL U PERFORAT$:14.83,</v>
      </c>
      <c r="D3969" t="s">
        <v>24456</v>
      </c>
      <c r="E3969" t="str">
        <f t="shared" si="123"/>
        <v>"u 240-3.5 90x90 profil u perforat":14.83,</v>
      </c>
    </row>
    <row r="3970" spans="1:5">
      <c r="A3970" s="500" t="s">
        <v>3903</v>
      </c>
      <c r="B3970" s="500" t="s">
        <v>15747</v>
      </c>
      <c r="C3970" t="str">
        <f t="shared" ref="C3970:C4033" si="124">CONCATENATE("$",B3970,"$",":",A3970,",")</f>
        <v>$U 240-3.5 95x95 PROFIL U PERFORAT$:15.20,</v>
      </c>
      <c r="D3970" t="s">
        <v>24457</v>
      </c>
      <c r="E3970" t="str">
        <f t="shared" ref="E3970:E4033" si="125">LOWER(D3970)</f>
        <v>"u 240-3.5 95x95 profil u perforat":15.20,</v>
      </c>
    </row>
    <row r="3971" spans="1:5">
      <c r="A3971" s="500" t="s">
        <v>11835</v>
      </c>
      <c r="B3971" s="500" t="s">
        <v>15749</v>
      </c>
      <c r="C3971" t="str">
        <f t="shared" si="124"/>
        <v>$U 250-1.5 100x100 PROFIL U NEPERFORAT$:6.93,</v>
      </c>
      <c r="D3971" t="s">
        <v>24458</v>
      </c>
      <c r="E3971" t="str">
        <f t="shared" si="125"/>
        <v>"u 250-1.5 100x100 profil u neperforat":6.93,</v>
      </c>
    </row>
    <row r="3972" spans="1:5">
      <c r="A3972" s="500" t="s">
        <v>11309</v>
      </c>
      <c r="B3972" s="500" t="s">
        <v>15751</v>
      </c>
      <c r="C3972" t="str">
        <f t="shared" si="124"/>
        <v>$U 250-1.5 40x40 PROFIL U NEPERFORAT$:5.07,</v>
      </c>
      <c r="D3972" t="s">
        <v>24459</v>
      </c>
      <c r="E3972" t="str">
        <f t="shared" si="125"/>
        <v>"u 250-1.5 40x40 profil u neperforat":5.07,</v>
      </c>
    </row>
    <row r="3973" spans="1:5">
      <c r="A3973" s="500" t="s">
        <v>11063</v>
      </c>
      <c r="B3973" s="500" t="s">
        <v>15753</v>
      </c>
      <c r="C3973" t="str">
        <f t="shared" si="124"/>
        <v>$U 250-1.5 45x45 PROFIL U NEPERFORAT$:5.23,</v>
      </c>
      <c r="D3973" t="s">
        <v>24460</v>
      </c>
      <c r="E3973" t="str">
        <f t="shared" si="125"/>
        <v>"u 250-1.5 45x45 profil u neperforat":5.23,</v>
      </c>
    </row>
    <row r="3974" spans="1:5">
      <c r="A3974" s="500" t="s">
        <v>11320</v>
      </c>
      <c r="B3974" s="500" t="s">
        <v>15755</v>
      </c>
      <c r="C3974" t="str">
        <f t="shared" si="124"/>
        <v>$U 250-1.5 50x50 PROFIL U NEPERFORAT$:5.38,</v>
      </c>
      <c r="D3974" t="s">
        <v>24461</v>
      </c>
      <c r="E3974" t="str">
        <f t="shared" si="125"/>
        <v>"u 250-1.5 50x50 profil u neperforat":5.38,</v>
      </c>
    </row>
    <row r="3975" spans="1:5">
      <c r="A3975" s="500" t="s">
        <v>13771</v>
      </c>
      <c r="B3975" s="500" t="s">
        <v>15757</v>
      </c>
      <c r="C3975" t="str">
        <f t="shared" si="124"/>
        <v>$U 250-1.5 55x55 PROFIL U NEPERFORAT$:5.54,</v>
      </c>
      <c r="D3975" t="s">
        <v>24462</v>
      </c>
      <c r="E3975" t="str">
        <f t="shared" si="125"/>
        <v>"u 250-1.5 55x55 profil u neperforat":5.54,</v>
      </c>
    </row>
    <row r="3976" spans="1:5">
      <c r="A3976" s="500" t="s">
        <v>14164</v>
      </c>
      <c r="B3976" s="500" t="s">
        <v>15759</v>
      </c>
      <c r="C3976" t="str">
        <f t="shared" si="124"/>
        <v>$U 250-1.5 60x60 PROFIL U NEPERFORAT$:5.69,</v>
      </c>
      <c r="D3976" t="s">
        <v>24463</v>
      </c>
      <c r="E3976" t="str">
        <f t="shared" si="125"/>
        <v>"u 250-1.5 60x60 profil u neperforat":5.69,</v>
      </c>
    </row>
    <row r="3977" spans="1:5">
      <c r="A3977" s="500" t="s">
        <v>14218</v>
      </c>
      <c r="B3977" s="500" t="s">
        <v>15761</v>
      </c>
      <c r="C3977" t="str">
        <f t="shared" si="124"/>
        <v>$U 250-1.5 65x65 PROFIL U NEPERFORAT$:5.85,</v>
      </c>
      <c r="D3977" t="s">
        <v>24464</v>
      </c>
      <c r="E3977" t="str">
        <f t="shared" si="125"/>
        <v>"u 250-1.5 65x65 profil u neperforat":5.85,</v>
      </c>
    </row>
    <row r="3978" spans="1:5">
      <c r="A3978" s="500" t="s">
        <v>11254</v>
      </c>
      <c r="B3978" s="500" t="s">
        <v>15763</v>
      </c>
      <c r="C3978" t="str">
        <f t="shared" si="124"/>
        <v>$U 250-1.5 70x70 PROFIL U NEPERFORAT$:6.01,</v>
      </c>
      <c r="D3978" t="s">
        <v>24465</v>
      </c>
      <c r="E3978" t="str">
        <f t="shared" si="125"/>
        <v>"u 250-1.5 70x70 profil u neperforat":6.01,</v>
      </c>
    </row>
    <row r="3979" spans="1:5">
      <c r="A3979" s="500" t="s">
        <v>14195</v>
      </c>
      <c r="B3979" s="500" t="s">
        <v>15765</v>
      </c>
      <c r="C3979" t="str">
        <f t="shared" si="124"/>
        <v>$U 250-1.5 75x75 PROFIL U NEPERFORAT$:6.16,</v>
      </c>
      <c r="D3979" t="s">
        <v>24466</v>
      </c>
      <c r="E3979" t="str">
        <f t="shared" si="125"/>
        <v>"u 250-1.5 75x75 profil u neperforat":6.16,</v>
      </c>
    </row>
    <row r="3980" spans="1:5">
      <c r="A3980" s="500" t="s">
        <v>11296</v>
      </c>
      <c r="B3980" s="500" t="s">
        <v>15767</v>
      </c>
      <c r="C3980" t="str">
        <f t="shared" si="124"/>
        <v>$U 250-1.5 80x80 PROFIL U NEPERFORAT$:6.31,</v>
      </c>
      <c r="D3980" t="s">
        <v>24467</v>
      </c>
      <c r="E3980" t="str">
        <f t="shared" si="125"/>
        <v>"u 250-1.5 80x80 profil u neperforat":6.31,</v>
      </c>
    </row>
    <row r="3981" spans="1:5">
      <c r="A3981" s="500" t="s">
        <v>14717</v>
      </c>
      <c r="B3981" s="500" t="s">
        <v>15769</v>
      </c>
      <c r="C3981" t="str">
        <f t="shared" si="124"/>
        <v>$U 250-1.5 85x85 PROFIL U NEPERFORAT$:6.46,</v>
      </c>
      <c r="D3981" t="s">
        <v>24468</v>
      </c>
      <c r="E3981" t="str">
        <f t="shared" si="125"/>
        <v>"u 250-1.5 85x85 profil u neperforat":6.46,</v>
      </c>
    </row>
    <row r="3982" spans="1:5">
      <c r="A3982" s="500" t="s">
        <v>6980</v>
      </c>
      <c r="B3982" s="500" t="s">
        <v>15771</v>
      </c>
      <c r="C3982" t="str">
        <f t="shared" si="124"/>
        <v>$U 250-1.5 90x90 PROFIL U NEPERFORAT$:6.62,</v>
      </c>
      <c r="D3982" t="s">
        <v>24469</v>
      </c>
      <c r="E3982" t="str">
        <f t="shared" si="125"/>
        <v>"u 250-1.5 90x90 profil u neperforat":6.62,</v>
      </c>
    </row>
    <row r="3983" spans="1:5">
      <c r="A3983" s="500" t="s">
        <v>15496</v>
      </c>
      <c r="B3983" s="500" t="s">
        <v>15773</v>
      </c>
      <c r="C3983" t="str">
        <f t="shared" si="124"/>
        <v>$U 250-1.5 95x95 PROFIL U NEPERFORAT$:6.77,</v>
      </c>
      <c r="D3983" t="s">
        <v>24470</v>
      </c>
      <c r="E3983" t="str">
        <f t="shared" si="125"/>
        <v>"u 250-1.5 95x95 profil u neperforat":6.77,</v>
      </c>
    </row>
    <row r="3984" spans="1:5">
      <c r="A3984" s="500" t="s">
        <v>11309</v>
      </c>
      <c r="B3984" s="500" t="s">
        <v>15775</v>
      </c>
      <c r="C3984" t="str">
        <f t="shared" si="124"/>
        <v>$U 250-1.5 40x40 PROFIL U PERFORAT$:5.07,</v>
      </c>
      <c r="D3984" t="s">
        <v>24471</v>
      </c>
      <c r="E3984" t="str">
        <f t="shared" si="125"/>
        <v>"u 250-1.5 40x40 profil u perforat":5.07,</v>
      </c>
    </row>
    <row r="3985" spans="1:5">
      <c r="A3985" s="500" t="s">
        <v>11063</v>
      </c>
      <c r="B3985" s="500" t="s">
        <v>15777</v>
      </c>
      <c r="C3985" t="str">
        <f t="shared" si="124"/>
        <v>$U 250-1.5 45x45 PROFIL U PERFORAT$:5.23,</v>
      </c>
      <c r="D3985" t="s">
        <v>24472</v>
      </c>
      <c r="E3985" t="str">
        <f t="shared" si="125"/>
        <v>"u 250-1.5 45x45 profil u perforat":5.23,</v>
      </c>
    </row>
    <row r="3986" spans="1:5">
      <c r="A3986" s="500" t="s">
        <v>11320</v>
      </c>
      <c r="B3986" s="500" t="s">
        <v>15779</v>
      </c>
      <c r="C3986" t="str">
        <f t="shared" si="124"/>
        <v>$U 250-1.5 50x50 PROFIL U PERFORAT$:5.38,</v>
      </c>
      <c r="D3986" t="s">
        <v>24473</v>
      </c>
      <c r="E3986" t="str">
        <f t="shared" si="125"/>
        <v>"u 250-1.5 50x50 profil u perforat":5.38,</v>
      </c>
    </row>
    <row r="3987" spans="1:5">
      <c r="A3987" s="500" t="s">
        <v>13771</v>
      </c>
      <c r="B3987" s="500" t="s">
        <v>15781</v>
      </c>
      <c r="C3987" t="str">
        <f t="shared" si="124"/>
        <v>$U 250-1.5 55x55 PROFIL U PERFORAT$:5.54,</v>
      </c>
      <c r="D3987" t="s">
        <v>24474</v>
      </c>
      <c r="E3987" t="str">
        <f t="shared" si="125"/>
        <v>"u 250-1.5 55x55 profil u perforat":5.54,</v>
      </c>
    </row>
    <row r="3988" spans="1:5">
      <c r="A3988" s="500" t="s">
        <v>14164</v>
      </c>
      <c r="B3988" s="500" t="s">
        <v>15783</v>
      </c>
      <c r="C3988" t="str">
        <f t="shared" si="124"/>
        <v>$U 250-1.5 60x60 PROFIL U PERFORAT$:5.69,</v>
      </c>
      <c r="D3988" t="s">
        <v>24475</v>
      </c>
      <c r="E3988" t="str">
        <f t="shared" si="125"/>
        <v>"u 250-1.5 60x60 profil u perforat":5.69,</v>
      </c>
    </row>
    <row r="3989" spans="1:5">
      <c r="A3989" s="500" t="s">
        <v>14218</v>
      </c>
      <c r="B3989" s="500" t="s">
        <v>15785</v>
      </c>
      <c r="C3989" t="str">
        <f t="shared" si="124"/>
        <v>$U 250-1.5 65x65 PROFIL U PERFORAT$:5.85,</v>
      </c>
      <c r="D3989" t="s">
        <v>24476</v>
      </c>
      <c r="E3989" t="str">
        <f t="shared" si="125"/>
        <v>"u 250-1.5 65x65 profil u perforat":5.85,</v>
      </c>
    </row>
    <row r="3990" spans="1:5">
      <c r="A3990" s="500" t="s">
        <v>11254</v>
      </c>
      <c r="B3990" s="500" t="s">
        <v>15787</v>
      </c>
      <c r="C3990" t="str">
        <f t="shared" si="124"/>
        <v>$U 250-1.5 70x70 PROFIL U PERFORAT$:6.01,</v>
      </c>
      <c r="D3990" t="s">
        <v>24477</v>
      </c>
      <c r="E3990" t="str">
        <f t="shared" si="125"/>
        <v>"u 250-1.5 70x70 profil u perforat":6.01,</v>
      </c>
    </row>
    <row r="3991" spans="1:5">
      <c r="A3991" s="500" t="s">
        <v>14195</v>
      </c>
      <c r="B3991" s="500" t="s">
        <v>15789</v>
      </c>
      <c r="C3991" t="str">
        <f t="shared" si="124"/>
        <v>$U 250-1.5 75x75 PROFIL U PERFORAT$:6.16,</v>
      </c>
      <c r="D3991" t="s">
        <v>24478</v>
      </c>
      <c r="E3991" t="str">
        <f t="shared" si="125"/>
        <v>"u 250-1.5 75x75 profil u perforat":6.16,</v>
      </c>
    </row>
    <row r="3992" spans="1:5">
      <c r="A3992" s="500" t="s">
        <v>11296</v>
      </c>
      <c r="B3992" s="500" t="s">
        <v>15791</v>
      </c>
      <c r="C3992" t="str">
        <f t="shared" si="124"/>
        <v>$U 250-1.5 80x80 PROFIL U PERFORAT$:6.31,</v>
      </c>
      <c r="D3992" t="s">
        <v>24479</v>
      </c>
      <c r="E3992" t="str">
        <f t="shared" si="125"/>
        <v>"u 250-1.5 80x80 profil u perforat":6.31,</v>
      </c>
    </row>
    <row r="3993" spans="1:5">
      <c r="A3993" s="500" t="s">
        <v>14717</v>
      </c>
      <c r="B3993" s="500" t="s">
        <v>15793</v>
      </c>
      <c r="C3993" t="str">
        <f t="shared" si="124"/>
        <v>$U 250-1.5 85x85 PROFIL U PERFORAT$:6.46,</v>
      </c>
      <c r="D3993" t="s">
        <v>24480</v>
      </c>
      <c r="E3993" t="str">
        <f t="shared" si="125"/>
        <v>"u 250-1.5 85x85 profil u perforat":6.46,</v>
      </c>
    </row>
    <row r="3994" spans="1:5">
      <c r="A3994" s="500" t="s">
        <v>6980</v>
      </c>
      <c r="B3994" s="500" t="s">
        <v>15795</v>
      </c>
      <c r="C3994" t="str">
        <f t="shared" si="124"/>
        <v>$U 250-1.5 90x90 PROFIL U PERFORAT$:6.62,</v>
      </c>
      <c r="D3994" t="s">
        <v>24481</v>
      </c>
      <c r="E3994" t="str">
        <f t="shared" si="125"/>
        <v>"u 250-1.5 90x90 profil u perforat":6.62,</v>
      </c>
    </row>
    <row r="3995" spans="1:5">
      <c r="A3995" s="500" t="s">
        <v>15496</v>
      </c>
      <c r="B3995" s="500" t="s">
        <v>15797</v>
      </c>
      <c r="C3995" t="str">
        <f t="shared" si="124"/>
        <v>$U 250-1.5 95x95 PROFIL U PERFORAT$:6.77,</v>
      </c>
      <c r="D3995" t="s">
        <v>24482</v>
      </c>
      <c r="E3995" t="str">
        <f t="shared" si="125"/>
        <v>"u 250-1.5 95x95 profil u perforat":6.77,</v>
      </c>
    </row>
    <row r="3996" spans="1:5">
      <c r="A3996" s="500" t="s">
        <v>11281</v>
      </c>
      <c r="B3996" s="500" t="s">
        <v>15799</v>
      </c>
      <c r="C3996" t="str">
        <f t="shared" si="124"/>
        <v>$U 250-2 100x100 PROFIL U NEPERFORAT$:9.20,</v>
      </c>
      <c r="D3996" t="s">
        <v>24483</v>
      </c>
      <c r="E3996" t="str">
        <f t="shared" si="125"/>
        <v>"u 250-2 100x100 profil u neperforat":9.20,</v>
      </c>
    </row>
    <row r="3997" spans="1:5">
      <c r="A3997" s="500" t="s">
        <v>14260</v>
      </c>
      <c r="B3997" s="500" t="s">
        <v>15801</v>
      </c>
      <c r="C3997" t="str">
        <f t="shared" si="124"/>
        <v>$U 250-2 40x40 PROFIL U NEPERFORAT$:6.72,</v>
      </c>
      <c r="D3997" t="s">
        <v>24484</v>
      </c>
      <c r="E3997" t="str">
        <f t="shared" si="125"/>
        <v>"u 250-2 40x40 profil u neperforat":6.72,</v>
      </c>
    </row>
    <row r="3998" spans="1:5">
      <c r="A3998" s="500" t="s">
        <v>11835</v>
      </c>
      <c r="B3998" s="500" t="s">
        <v>15803</v>
      </c>
      <c r="C3998" t="str">
        <f t="shared" si="124"/>
        <v>$U 250-2 45x45 PROFIL U NEPERFORAT$:6.93,</v>
      </c>
      <c r="D3998" t="s">
        <v>24485</v>
      </c>
      <c r="E3998" t="str">
        <f t="shared" si="125"/>
        <v>"u 250-2 45x45 profil u neperforat":6.93,</v>
      </c>
    </row>
    <row r="3999" spans="1:5">
      <c r="A3999" s="500" t="s">
        <v>11066</v>
      </c>
      <c r="B3999" s="500" t="s">
        <v>15805</v>
      </c>
      <c r="C3999" t="str">
        <f t="shared" si="124"/>
        <v>$U 250-2 50x50 PROFIL U NEPERFORAT$:7.14,</v>
      </c>
      <c r="D3999" t="s">
        <v>24486</v>
      </c>
      <c r="E3999" t="str">
        <f t="shared" si="125"/>
        <v>"u 250-2 50x50 profil u neperforat":7.14,</v>
      </c>
    </row>
    <row r="4000" spans="1:5">
      <c r="A4000" s="500" t="s">
        <v>12825</v>
      </c>
      <c r="B4000" s="500" t="s">
        <v>15807</v>
      </c>
      <c r="C4000" t="str">
        <f t="shared" si="124"/>
        <v>$U 250-2 55x55 PROFIL U NEPERFORAT$:7.35,</v>
      </c>
      <c r="D4000" t="s">
        <v>24487</v>
      </c>
      <c r="E4000" t="str">
        <f t="shared" si="125"/>
        <v>"u 250-2 55x55 profil u neperforat":7.35,</v>
      </c>
    </row>
    <row r="4001" spans="1:5">
      <c r="A4001" s="500" t="s">
        <v>14269</v>
      </c>
      <c r="B4001" s="500" t="s">
        <v>15809</v>
      </c>
      <c r="C4001" t="str">
        <f t="shared" si="124"/>
        <v>$U 250-2 60x60 PROFIL U NEPERFORAT$:7.55,</v>
      </c>
      <c r="D4001" t="s">
        <v>24488</v>
      </c>
      <c r="E4001" t="str">
        <f t="shared" si="125"/>
        <v>"u 250-2 60x60 profil u neperforat":7.55,</v>
      </c>
    </row>
    <row r="4002" spans="1:5">
      <c r="A4002" s="500" t="s">
        <v>11383</v>
      </c>
      <c r="B4002" s="500" t="s">
        <v>15811</v>
      </c>
      <c r="C4002" t="str">
        <f t="shared" si="124"/>
        <v>$U 250-2 65x65 PROFIL U NEPERFORAT$:7.76,</v>
      </c>
      <c r="D4002" t="s">
        <v>24489</v>
      </c>
      <c r="E4002" t="str">
        <f t="shared" si="125"/>
        <v>"u 250-2 65x65 profil u neperforat":7.76,</v>
      </c>
    </row>
    <row r="4003" spans="1:5">
      <c r="A4003" s="500" t="s">
        <v>11261</v>
      </c>
      <c r="B4003" s="500" t="s">
        <v>15813</v>
      </c>
      <c r="C4003" t="str">
        <f t="shared" si="124"/>
        <v>$U 250-2 70x70 PROFIL U NEPERFORAT$:7.97,</v>
      </c>
      <c r="D4003" t="s">
        <v>24490</v>
      </c>
      <c r="E4003" t="str">
        <f t="shared" si="125"/>
        <v>"u 250-2 70x70 profil u neperforat":7.97,</v>
      </c>
    </row>
    <row r="4004" spans="1:5">
      <c r="A4004" s="500" t="s">
        <v>14247</v>
      </c>
      <c r="B4004" s="500" t="s">
        <v>15815</v>
      </c>
      <c r="C4004" t="str">
        <f t="shared" si="124"/>
        <v>$U 250-2 75x75 PROFIL U NEPERFORAT$:8.18,</v>
      </c>
      <c r="D4004" t="s">
        <v>24491</v>
      </c>
      <c r="E4004" t="str">
        <f t="shared" si="125"/>
        <v>"u 250-2 75x75 profil u neperforat":8.18,</v>
      </c>
    </row>
    <row r="4005" spans="1:5">
      <c r="A4005" s="500" t="s">
        <v>11342</v>
      </c>
      <c r="B4005" s="500" t="s">
        <v>15817</v>
      </c>
      <c r="C4005" t="str">
        <f t="shared" si="124"/>
        <v>$U 250-2 80x80 PROFIL U NEPERFORAT$:8.39,</v>
      </c>
      <c r="D4005" t="s">
        <v>24492</v>
      </c>
      <c r="E4005" t="str">
        <f t="shared" si="125"/>
        <v>"u 250-2 80x80 profil u neperforat":8.39,</v>
      </c>
    </row>
    <row r="4006" spans="1:5">
      <c r="A4006" s="500" t="s">
        <v>14768</v>
      </c>
      <c r="B4006" s="500" t="s">
        <v>15819</v>
      </c>
      <c r="C4006" t="str">
        <f t="shared" si="124"/>
        <v>$U 250-2 85x85 PROFIL U NEPERFORAT$:8.58,</v>
      </c>
      <c r="D4006" t="s">
        <v>24493</v>
      </c>
      <c r="E4006" t="str">
        <f t="shared" si="125"/>
        <v>"u 250-2 85x85 profil u neperforat":8.58,</v>
      </c>
    </row>
    <row r="4007" spans="1:5">
      <c r="A4007" s="500" t="s">
        <v>15022</v>
      </c>
      <c r="B4007" s="500" t="s">
        <v>15821</v>
      </c>
      <c r="C4007" t="str">
        <f t="shared" si="124"/>
        <v>$U 250-2 90x90 PROFIL U NEPERFORAT$:8.79,</v>
      </c>
      <c r="D4007" t="s">
        <v>24494</v>
      </c>
      <c r="E4007" t="str">
        <f t="shared" si="125"/>
        <v>"u 250-2 90x90 profil u neperforat":8.79,</v>
      </c>
    </row>
    <row r="4008" spans="1:5">
      <c r="A4008" s="500" t="s">
        <v>6989</v>
      </c>
      <c r="B4008" s="500" t="s">
        <v>15823</v>
      </c>
      <c r="C4008" t="str">
        <f t="shared" si="124"/>
        <v>$U 250-2 95x95 PROFIL U NEPERFORAT$:9.00,</v>
      </c>
      <c r="D4008" t="s">
        <v>24495</v>
      </c>
      <c r="E4008" t="str">
        <f t="shared" si="125"/>
        <v>"u 250-2 95x95 profil u neperforat":9.00,</v>
      </c>
    </row>
    <row r="4009" spans="1:5">
      <c r="A4009" s="500" t="s">
        <v>14260</v>
      </c>
      <c r="B4009" s="500" t="s">
        <v>15825</v>
      </c>
      <c r="C4009" t="str">
        <f t="shared" si="124"/>
        <v>$U 250-2 40x40 PROFIL U PERFORAT$:6.72,</v>
      </c>
      <c r="D4009" t="s">
        <v>24496</v>
      </c>
      <c r="E4009" t="str">
        <f t="shared" si="125"/>
        <v>"u 250-2 40x40 profil u perforat":6.72,</v>
      </c>
    </row>
    <row r="4010" spans="1:5">
      <c r="A4010" s="500" t="s">
        <v>11835</v>
      </c>
      <c r="B4010" s="500" t="s">
        <v>15827</v>
      </c>
      <c r="C4010" t="str">
        <f t="shared" si="124"/>
        <v>$U 250-2 45x45 PROFIL U PERFORAT$:6.93,</v>
      </c>
      <c r="D4010" t="s">
        <v>24497</v>
      </c>
      <c r="E4010" t="str">
        <f t="shared" si="125"/>
        <v>"u 250-2 45x45 profil u perforat":6.93,</v>
      </c>
    </row>
    <row r="4011" spans="1:5">
      <c r="A4011" s="500" t="s">
        <v>11066</v>
      </c>
      <c r="B4011" s="500" t="s">
        <v>15829</v>
      </c>
      <c r="C4011" t="str">
        <f t="shared" si="124"/>
        <v>$U 250-2 50x50 PROFIL U PERFORAT$:7.14,</v>
      </c>
      <c r="D4011" t="s">
        <v>24498</v>
      </c>
      <c r="E4011" t="str">
        <f t="shared" si="125"/>
        <v>"u 250-2 50x50 profil u perforat":7.14,</v>
      </c>
    </row>
    <row r="4012" spans="1:5">
      <c r="A4012" s="500" t="s">
        <v>12825</v>
      </c>
      <c r="B4012" s="500" t="s">
        <v>15831</v>
      </c>
      <c r="C4012" t="str">
        <f t="shared" si="124"/>
        <v>$U 250-2 55x55 PROFIL U PERFORAT$:7.35,</v>
      </c>
      <c r="D4012" t="s">
        <v>24499</v>
      </c>
      <c r="E4012" t="str">
        <f t="shared" si="125"/>
        <v>"u 250-2 55x55 profil u perforat":7.35,</v>
      </c>
    </row>
    <row r="4013" spans="1:5">
      <c r="A4013" s="500" t="s">
        <v>14269</v>
      </c>
      <c r="B4013" s="500" t="s">
        <v>15833</v>
      </c>
      <c r="C4013" t="str">
        <f t="shared" si="124"/>
        <v>$U 250-2 60x60 PROFIL U PERFORAT$:7.55,</v>
      </c>
      <c r="D4013" t="s">
        <v>24500</v>
      </c>
      <c r="E4013" t="str">
        <f t="shared" si="125"/>
        <v>"u 250-2 60x60 profil u perforat":7.55,</v>
      </c>
    </row>
    <row r="4014" spans="1:5">
      <c r="A4014" s="500" t="s">
        <v>11383</v>
      </c>
      <c r="B4014" s="500" t="s">
        <v>15835</v>
      </c>
      <c r="C4014" t="str">
        <f t="shared" si="124"/>
        <v>$U 250-2 65x65 PROFIL U PERFORAT$:7.76,</v>
      </c>
      <c r="D4014" t="s">
        <v>24501</v>
      </c>
      <c r="E4014" t="str">
        <f t="shared" si="125"/>
        <v>"u 250-2 65x65 profil u perforat":7.76,</v>
      </c>
    </row>
    <row r="4015" spans="1:5">
      <c r="A4015" s="500" t="s">
        <v>11261</v>
      </c>
      <c r="B4015" s="500" t="s">
        <v>15837</v>
      </c>
      <c r="C4015" t="str">
        <f t="shared" si="124"/>
        <v>$U 250-2 70x70 PROFIL U PERFORAT$:7.97,</v>
      </c>
      <c r="D4015" t="s">
        <v>24502</v>
      </c>
      <c r="E4015" t="str">
        <f t="shared" si="125"/>
        <v>"u 250-2 70x70 profil u perforat":7.97,</v>
      </c>
    </row>
    <row r="4016" spans="1:5">
      <c r="A4016" s="500" t="s">
        <v>14247</v>
      </c>
      <c r="B4016" s="500" t="s">
        <v>15839</v>
      </c>
      <c r="C4016" t="str">
        <f t="shared" si="124"/>
        <v>$U 250-2 75x75 PROFIL U PERFORAT$:8.18,</v>
      </c>
      <c r="D4016" t="s">
        <v>24503</v>
      </c>
      <c r="E4016" t="str">
        <f t="shared" si="125"/>
        <v>"u 250-2 75x75 profil u perforat":8.18,</v>
      </c>
    </row>
    <row r="4017" spans="1:5">
      <c r="A4017" s="500" t="s">
        <v>11342</v>
      </c>
      <c r="B4017" s="500" t="s">
        <v>15841</v>
      </c>
      <c r="C4017" t="str">
        <f t="shared" si="124"/>
        <v>$U 250-2 80x80 PROFIL U PERFORAT$:8.39,</v>
      </c>
      <c r="D4017" t="s">
        <v>24504</v>
      </c>
      <c r="E4017" t="str">
        <f t="shared" si="125"/>
        <v>"u 250-2 80x80 profil u perforat":8.39,</v>
      </c>
    </row>
    <row r="4018" spans="1:5">
      <c r="A4018" s="500" t="s">
        <v>14768</v>
      </c>
      <c r="B4018" s="500" t="s">
        <v>15843</v>
      </c>
      <c r="C4018" t="str">
        <f t="shared" si="124"/>
        <v>$U 250-2 85x85 PROFIL U PERFORAT$:8.58,</v>
      </c>
      <c r="D4018" t="s">
        <v>24505</v>
      </c>
      <c r="E4018" t="str">
        <f t="shared" si="125"/>
        <v>"u 250-2 85x85 profil u perforat":8.58,</v>
      </c>
    </row>
    <row r="4019" spans="1:5">
      <c r="A4019" s="500" t="s">
        <v>15022</v>
      </c>
      <c r="B4019" s="500" t="s">
        <v>15845</v>
      </c>
      <c r="C4019" t="str">
        <f t="shared" si="124"/>
        <v>$U 250-2 90x90 PROFIL U PERFORAT$:8.79,</v>
      </c>
      <c r="D4019" t="s">
        <v>24506</v>
      </c>
      <c r="E4019" t="str">
        <f t="shared" si="125"/>
        <v>"u 250-2 90x90 profil u perforat":8.79,</v>
      </c>
    </row>
    <row r="4020" spans="1:5">
      <c r="A4020" s="500" t="s">
        <v>6989</v>
      </c>
      <c r="B4020" s="500" t="s">
        <v>15847</v>
      </c>
      <c r="C4020" t="str">
        <f t="shared" si="124"/>
        <v>$U 250-2 95x95 PROFIL U PERFORAT$:9.00,</v>
      </c>
      <c r="D4020" t="s">
        <v>24507</v>
      </c>
      <c r="E4020" t="str">
        <f t="shared" si="125"/>
        <v>"u 250-2 95x95 profil u perforat":9.00,</v>
      </c>
    </row>
    <row r="4021" spans="1:5">
      <c r="A4021" s="500" t="s">
        <v>11088</v>
      </c>
      <c r="B4021" s="500" t="s">
        <v>15849</v>
      </c>
      <c r="C4021" t="str">
        <f t="shared" si="124"/>
        <v>$U 250-2.5 100x100 PROFIL U NEPERFORAT$:11.47,</v>
      </c>
      <c r="D4021" t="s">
        <v>24508</v>
      </c>
      <c r="E4021" t="str">
        <f t="shared" si="125"/>
        <v>"u 250-2.5 100x100 profil u neperforat":11.47,</v>
      </c>
    </row>
    <row r="4022" spans="1:5">
      <c r="A4022" s="500" t="s">
        <v>3833</v>
      </c>
      <c r="B4022" s="500" t="s">
        <v>15851</v>
      </c>
      <c r="C4022" t="str">
        <f t="shared" si="124"/>
        <v>$U 250-2.5 40x40 PROFIL U NEPERFORAT$:8.36,</v>
      </c>
      <c r="D4022" t="s">
        <v>24509</v>
      </c>
      <c r="E4022" t="str">
        <f t="shared" si="125"/>
        <v>"u 250-2.5 40x40 profil u neperforat":8.36,</v>
      </c>
    </row>
    <row r="4023" spans="1:5">
      <c r="A4023" s="500" t="s">
        <v>11845</v>
      </c>
      <c r="B4023" s="500" t="s">
        <v>15853</v>
      </c>
      <c r="C4023" t="str">
        <f t="shared" si="124"/>
        <v>$U 250-2.5 45x45 PROFIL U NEPERFORAT$:8.62,</v>
      </c>
      <c r="D4023" t="s">
        <v>24510</v>
      </c>
      <c r="E4023" t="str">
        <f t="shared" si="125"/>
        <v>"u 250-2.5 45x45 profil u neperforat":8.62,</v>
      </c>
    </row>
    <row r="4024" spans="1:5">
      <c r="A4024" s="500" t="s">
        <v>14317</v>
      </c>
      <c r="B4024" s="500" t="s">
        <v>15855</v>
      </c>
      <c r="C4024" t="str">
        <f t="shared" si="124"/>
        <v>$U 250-2.5 50x50 PROFIL U NEPERFORAT$:8.88,</v>
      </c>
      <c r="D4024" t="s">
        <v>24511</v>
      </c>
      <c r="E4024" t="str">
        <f t="shared" si="125"/>
        <v>"u 250-2.5 50x50 profil u neperforat":8.88,</v>
      </c>
    </row>
    <row r="4025" spans="1:5">
      <c r="A4025" s="500" t="s">
        <v>11737</v>
      </c>
      <c r="B4025" s="500" t="s">
        <v>15857</v>
      </c>
      <c r="C4025" t="str">
        <f t="shared" si="124"/>
        <v>$U 250-2.5 55x55 PROFIL U NEPERFORAT$:9.14,</v>
      </c>
      <c r="D4025" t="s">
        <v>24512</v>
      </c>
      <c r="E4025" t="str">
        <f t="shared" si="125"/>
        <v>"u 250-2.5 55x55 profil u neperforat":9.14,</v>
      </c>
    </row>
    <row r="4026" spans="1:5">
      <c r="A4026" s="500" t="s">
        <v>11700</v>
      </c>
      <c r="B4026" s="500" t="s">
        <v>15859</v>
      </c>
      <c r="C4026" t="str">
        <f t="shared" si="124"/>
        <v>$U 250-2.5 60x60 PROFIL U NEPERFORAT$:9.40,</v>
      </c>
      <c r="D4026" t="s">
        <v>24513</v>
      </c>
      <c r="E4026" t="str">
        <f t="shared" si="125"/>
        <v>"u 250-2.5 60x60 profil u neperforat":9.40,</v>
      </c>
    </row>
    <row r="4027" spans="1:5">
      <c r="A4027" s="500" t="s">
        <v>11318</v>
      </c>
      <c r="B4027" s="500" t="s">
        <v>15861</v>
      </c>
      <c r="C4027" t="str">
        <f t="shared" si="124"/>
        <v>$U 250-2.5 65x65 PROFIL U NEPERFORAT$:9.66,</v>
      </c>
      <c r="D4027" t="s">
        <v>24514</v>
      </c>
      <c r="E4027" t="str">
        <f t="shared" si="125"/>
        <v>"u 250-2.5 65x65 profil u neperforat":9.66,</v>
      </c>
    </row>
    <row r="4028" spans="1:5">
      <c r="A4028" s="500" t="s">
        <v>14326</v>
      </c>
      <c r="B4028" s="500" t="s">
        <v>15863</v>
      </c>
      <c r="C4028" t="str">
        <f t="shared" si="124"/>
        <v>$U 250-2.5 70x70 PROFIL U NEPERFORAT$:9.91,</v>
      </c>
      <c r="D4028" t="s">
        <v>24515</v>
      </c>
      <c r="E4028" t="str">
        <f t="shared" si="125"/>
        <v>"u 250-2.5 70x70 profil u neperforat":9.91,</v>
      </c>
    </row>
    <row r="4029" spans="1:5">
      <c r="A4029" s="500" t="s">
        <v>11730</v>
      </c>
      <c r="B4029" s="500" t="s">
        <v>15865</v>
      </c>
      <c r="C4029" t="str">
        <f t="shared" si="124"/>
        <v>$U 250-2.5 75x75 PROFIL U NEPERFORAT$:10.17,</v>
      </c>
      <c r="D4029" t="s">
        <v>24516</v>
      </c>
      <c r="E4029" t="str">
        <f t="shared" si="125"/>
        <v>"u 250-2.5 75x75 profil u neperforat":10.17,</v>
      </c>
    </row>
    <row r="4030" spans="1:5">
      <c r="A4030" s="500" t="s">
        <v>14564</v>
      </c>
      <c r="B4030" s="500" t="s">
        <v>15867</v>
      </c>
      <c r="C4030" t="str">
        <f t="shared" si="124"/>
        <v>$U 250-2.5 80x80 PROFIL U NEPERFORAT$:10.43,</v>
      </c>
      <c r="D4030" t="s">
        <v>24517</v>
      </c>
      <c r="E4030" t="str">
        <f t="shared" si="125"/>
        <v>"u 250-2.5 80x80 profil u neperforat":10.43,</v>
      </c>
    </row>
    <row r="4031" spans="1:5">
      <c r="A4031" s="500" t="s">
        <v>14819</v>
      </c>
      <c r="B4031" s="500" t="s">
        <v>15869</v>
      </c>
      <c r="C4031" t="str">
        <f t="shared" si="124"/>
        <v>$U 250-2.5 85x85 PROFIL U NEPERFORAT$:10.69,</v>
      </c>
      <c r="D4031" t="s">
        <v>24518</v>
      </c>
      <c r="E4031" t="str">
        <f t="shared" si="125"/>
        <v>"u 250-2.5 85x85 profil u neperforat":10.69,</v>
      </c>
    </row>
    <row r="4032" spans="1:5">
      <c r="A4032" s="500" t="s">
        <v>15073</v>
      </c>
      <c r="B4032" s="500" t="s">
        <v>15871</v>
      </c>
      <c r="C4032" t="str">
        <f t="shared" si="124"/>
        <v>$U 250-2.5 90x90 PROFIL U NEPERFORAT$:10.95,</v>
      </c>
      <c r="D4032" t="s">
        <v>24519</v>
      </c>
      <c r="E4032" t="str">
        <f t="shared" si="125"/>
        <v>"u 250-2.5 90x90 profil u neperforat":10.95,</v>
      </c>
    </row>
    <row r="4033" spans="1:5">
      <c r="A4033" s="500" t="s">
        <v>15597</v>
      </c>
      <c r="B4033" s="500" t="s">
        <v>15873</v>
      </c>
      <c r="C4033" t="str">
        <f t="shared" si="124"/>
        <v>$U 250-2.5 95x95 PROFIL U NEPERFORAT$:11.21,</v>
      </c>
      <c r="D4033" t="s">
        <v>24520</v>
      </c>
      <c r="E4033" t="str">
        <f t="shared" si="125"/>
        <v>"u 250-2.5 95x95 profil u neperforat":11.21,</v>
      </c>
    </row>
    <row r="4034" spans="1:5">
      <c r="A4034" s="500" t="s">
        <v>3833</v>
      </c>
      <c r="B4034" s="500" t="s">
        <v>15875</v>
      </c>
      <c r="C4034" t="str">
        <f t="shared" ref="C4034:C4097" si="126">CONCATENATE("$",B4034,"$",":",A4034,",")</f>
        <v>$U 250-2.5 40x40 PROFIL U PERFORAT$:8.36,</v>
      </c>
      <c r="D4034" t="s">
        <v>24521</v>
      </c>
      <c r="E4034" t="str">
        <f t="shared" ref="E4034:E4097" si="127">LOWER(D4034)</f>
        <v>"u 250-2.5 40x40 profil u perforat":8.36,</v>
      </c>
    </row>
    <row r="4035" spans="1:5">
      <c r="A4035" s="500" t="s">
        <v>11845</v>
      </c>
      <c r="B4035" s="500" t="s">
        <v>15877</v>
      </c>
      <c r="C4035" t="str">
        <f t="shared" si="126"/>
        <v>$U 250-2.5 45x45 PROFIL U PERFORAT$:8.62,</v>
      </c>
      <c r="D4035" t="s">
        <v>24522</v>
      </c>
      <c r="E4035" t="str">
        <f t="shared" si="127"/>
        <v>"u 250-2.5 45x45 profil u perforat":8.62,</v>
      </c>
    </row>
    <row r="4036" spans="1:5">
      <c r="A4036" s="500" t="s">
        <v>14317</v>
      </c>
      <c r="B4036" s="500" t="s">
        <v>15879</v>
      </c>
      <c r="C4036" t="str">
        <f t="shared" si="126"/>
        <v>$U 250-2.5 50x50 PROFIL U PERFORAT$:8.88,</v>
      </c>
      <c r="D4036" t="s">
        <v>24523</v>
      </c>
      <c r="E4036" t="str">
        <f t="shared" si="127"/>
        <v>"u 250-2.5 50x50 profil u perforat":8.88,</v>
      </c>
    </row>
    <row r="4037" spans="1:5">
      <c r="A4037" s="500" t="s">
        <v>11737</v>
      </c>
      <c r="B4037" s="500" t="s">
        <v>15881</v>
      </c>
      <c r="C4037" t="str">
        <f t="shared" si="126"/>
        <v>$U 250-2.5 55x55 PROFIL U PERFORAT$:9.14,</v>
      </c>
      <c r="D4037" t="s">
        <v>24524</v>
      </c>
      <c r="E4037" t="str">
        <f t="shared" si="127"/>
        <v>"u 250-2.5 55x55 profil u perforat":9.14,</v>
      </c>
    </row>
    <row r="4038" spans="1:5">
      <c r="A4038" s="500" t="s">
        <v>11700</v>
      </c>
      <c r="B4038" s="500" t="s">
        <v>15883</v>
      </c>
      <c r="C4038" t="str">
        <f t="shared" si="126"/>
        <v>$U 250-2.5 60x60 PROFIL U PERFORAT$:9.40,</v>
      </c>
      <c r="D4038" t="s">
        <v>24525</v>
      </c>
      <c r="E4038" t="str">
        <f t="shared" si="127"/>
        <v>"u 250-2.5 60x60 profil u perforat":9.40,</v>
      </c>
    </row>
    <row r="4039" spans="1:5">
      <c r="A4039" s="500" t="s">
        <v>11318</v>
      </c>
      <c r="B4039" s="500" t="s">
        <v>15885</v>
      </c>
      <c r="C4039" t="str">
        <f t="shared" si="126"/>
        <v>$U 250-2.5 65x65 PROFIL U PERFORAT$:9.66,</v>
      </c>
      <c r="D4039" t="s">
        <v>24526</v>
      </c>
      <c r="E4039" t="str">
        <f t="shared" si="127"/>
        <v>"u 250-2.5 65x65 profil u perforat":9.66,</v>
      </c>
    </row>
    <row r="4040" spans="1:5">
      <c r="A4040" s="500" t="s">
        <v>14326</v>
      </c>
      <c r="B4040" s="500" t="s">
        <v>15887</v>
      </c>
      <c r="C4040" t="str">
        <f t="shared" si="126"/>
        <v>$U 250-2.5 70x70 PROFIL U PERFORAT$:9.91,</v>
      </c>
      <c r="D4040" t="s">
        <v>24527</v>
      </c>
      <c r="E4040" t="str">
        <f t="shared" si="127"/>
        <v>"u 250-2.5 70x70 profil u perforat":9.91,</v>
      </c>
    </row>
    <row r="4041" spans="1:5">
      <c r="A4041" s="500" t="s">
        <v>11730</v>
      </c>
      <c r="B4041" s="500" t="s">
        <v>15889</v>
      </c>
      <c r="C4041" t="str">
        <f t="shared" si="126"/>
        <v>$U 250-2.5 75x75 PROFIL U PERFORAT$:10.17,</v>
      </c>
      <c r="D4041" t="s">
        <v>24528</v>
      </c>
      <c r="E4041" t="str">
        <f t="shared" si="127"/>
        <v>"u 250-2.5 75x75 profil u perforat":10.17,</v>
      </c>
    </row>
    <row r="4042" spans="1:5">
      <c r="A4042" s="500" t="s">
        <v>14564</v>
      </c>
      <c r="B4042" s="500" t="s">
        <v>15891</v>
      </c>
      <c r="C4042" t="str">
        <f t="shared" si="126"/>
        <v>$U 250-2.5 80x80 PROFIL U PERFORAT$:10.43,</v>
      </c>
      <c r="D4042" t="s">
        <v>24529</v>
      </c>
      <c r="E4042" t="str">
        <f t="shared" si="127"/>
        <v>"u 250-2.5 80x80 profil u perforat":10.43,</v>
      </c>
    </row>
    <row r="4043" spans="1:5">
      <c r="A4043" s="500" t="s">
        <v>14819</v>
      </c>
      <c r="B4043" s="500" t="s">
        <v>15893</v>
      </c>
      <c r="C4043" t="str">
        <f t="shared" si="126"/>
        <v>$U 250-2.5 85x85 PROFIL U PERFORAT$:10.69,</v>
      </c>
      <c r="D4043" t="s">
        <v>24530</v>
      </c>
      <c r="E4043" t="str">
        <f t="shared" si="127"/>
        <v>"u 250-2.5 85x85 profil u perforat":10.69,</v>
      </c>
    </row>
    <row r="4044" spans="1:5">
      <c r="A4044" s="500" t="s">
        <v>15073</v>
      </c>
      <c r="B4044" s="500" t="s">
        <v>15895</v>
      </c>
      <c r="C4044" t="str">
        <f t="shared" si="126"/>
        <v>$U 250-2.5 90x90 PROFIL U PERFORAT$:10.95,</v>
      </c>
      <c r="D4044" t="s">
        <v>24531</v>
      </c>
      <c r="E4044" t="str">
        <f t="shared" si="127"/>
        <v>"u 250-2.5 90x90 profil u perforat":10.95,</v>
      </c>
    </row>
    <row r="4045" spans="1:5">
      <c r="A4045" s="500" t="s">
        <v>15597</v>
      </c>
      <c r="B4045" s="500" t="s">
        <v>15897</v>
      </c>
      <c r="C4045" t="str">
        <f t="shared" si="126"/>
        <v>$U 250-2.5 95x95 PROFIL U PERFORAT$:11.21,</v>
      </c>
      <c r="D4045" t="s">
        <v>24532</v>
      </c>
      <c r="E4045" t="str">
        <f t="shared" si="127"/>
        <v>"u 250-2.5 95x95 profil u perforat":11.21,</v>
      </c>
    </row>
    <row r="4046" spans="1:5">
      <c r="A4046" s="500" t="s">
        <v>11044</v>
      </c>
      <c r="B4046" s="500" t="s">
        <v>15899</v>
      </c>
      <c r="C4046" t="str">
        <f t="shared" si="126"/>
        <v>$U 250-3 100x100 PROFIL U NEPERFORAT$:13.70,</v>
      </c>
      <c r="D4046" t="s">
        <v>24533</v>
      </c>
      <c r="E4046" t="str">
        <f t="shared" si="127"/>
        <v>"u 250-3 100x100 profil u neperforat":13.70,</v>
      </c>
    </row>
    <row r="4047" spans="1:5">
      <c r="A4047" s="500" t="s">
        <v>14367</v>
      </c>
      <c r="B4047" s="500" t="s">
        <v>15901</v>
      </c>
      <c r="C4047" t="str">
        <f t="shared" si="126"/>
        <v>$U 250-3 40x40 PROFIL U NEPERFORAT$:9.98,</v>
      </c>
      <c r="D4047" t="s">
        <v>24534</v>
      </c>
      <c r="E4047" t="str">
        <f t="shared" si="127"/>
        <v>"u 250-3 40x40 profil u neperforat":9.98,</v>
      </c>
    </row>
    <row r="4048" spans="1:5">
      <c r="A4048" s="500" t="s">
        <v>11816</v>
      </c>
      <c r="B4048" s="500" t="s">
        <v>15903</v>
      </c>
      <c r="C4048" t="str">
        <f t="shared" si="126"/>
        <v>$U 250-3 45x45 PROFIL U NEPERFORAT$:10.28,</v>
      </c>
      <c r="D4048" t="s">
        <v>24535</v>
      </c>
      <c r="E4048" t="str">
        <f t="shared" si="127"/>
        <v>"u 250-3 45x45 profil u neperforat":10.28,</v>
      </c>
    </row>
    <row r="4049" spans="1:5">
      <c r="A4049" s="500" t="s">
        <v>3942</v>
      </c>
      <c r="B4049" s="500" t="s">
        <v>15905</v>
      </c>
      <c r="C4049" t="str">
        <f t="shared" si="126"/>
        <v>$U 250-3 50x50 PROFIL U NEPERFORAT$:10.60,</v>
      </c>
      <c r="D4049" t="s">
        <v>24536</v>
      </c>
      <c r="E4049" t="str">
        <f t="shared" si="127"/>
        <v>"u 250-3 50x50 profil u neperforat":10.60,</v>
      </c>
    </row>
    <row r="4050" spans="1:5">
      <c r="A4050" s="500" t="s">
        <v>14374</v>
      </c>
      <c r="B4050" s="500" t="s">
        <v>15907</v>
      </c>
      <c r="C4050" t="str">
        <f t="shared" si="126"/>
        <v>$U 250-3 55x55 PROFIL U NEPERFORAT$:10.91,</v>
      </c>
      <c r="D4050" t="s">
        <v>24537</v>
      </c>
      <c r="E4050" t="str">
        <f t="shared" si="127"/>
        <v>"u 250-3 55x55 profil u neperforat":10.91,</v>
      </c>
    </row>
    <row r="4051" spans="1:5">
      <c r="A4051" s="500" t="s">
        <v>7107</v>
      </c>
      <c r="B4051" s="500" t="s">
        <v>15909</v>
      </c>
      <c r="C4051" t="str">
        <f t="shared" si="126"/>
        <v>$U 250-3 60x60 PROFIL U NEPERFORAT$:11.22,</v>
      </c>
      <c r="D4051" t="s">
        <v>24538</v>
      </c>
      <c r="E4051" t="str">
        <f t="shared" si="127"/>
        <v>"u 250-3 60x60 profil u neperforat":11.22,</v>
      </c>
    </row>
    <row r="4052" spans="1:5">
      <c r="A4052" s="500" t="s">
        <v>7011</v>
      </c>
      <c r="B4052" s="500" t="s">
        <v>15911</v>
      </c>
      <c r="C4052" t="str">
        <f t="shared" si="126"/>
        <v>$U 250-3 65x65 PROFIL U NEPERFORAT$:11.53,</v>
      </c>
      <c r="D4052" t="s">
        <v>24539</v>
      </c>
      <c r="E4052" t="str">
        <f t="shared" si="127"/>
        <v>"u 250-3 65x65 profil u neperforat":11.53,</v>
      </c>
    </row>
    <row r="4053" spans="1:5">
      <c r="A4053" s="500" t="s">
        <v>14381</v>
      </c>
      <c r="B4053" s="500" t="s">
        <v>15913</v>
      </c>
      <c r="C4053" t="str">
        <f t="shared" si="126"/>
        <v>$U 250-3 70x70 PROFIL U NEPERFORAT$:11.84,</v>
      </c>
      <c r="D4053" t="s">
        <v>24540</v>
      </c>
      <c r="E4053" t="str">
        <f t="shared" si="127"/>
        <v>"u 250-3 70x70 profil u neperforat":11.84,</v>
      </c>
    </row>
    <row r="4054" spans="1:5">
      <c r="A4054" s="500" t="s">
        <v>14353</v>
      </c>
      <c r="B4054" s="500" t="s">
        <v>15915</v>
      </c>
      <c r="C4054" t="str">
        <f t="shared" si="126"/>
        <v>$U 250-3 75x75 PROFIL U NEPERFORAT$:12.16,</v>
      </c>
      <c r="D4054" t="s">
        <v>24541</v>
      </c>
      <c r="E4054" t="str">
        <f t="shared" si="127"/>
        <v>"u 250-3 75x75 profil u neperforat":12.16,</v>
      </c>
    </row>
    <row r="4055" spans="1:5">
      <c r="A4055" s="500" t="s">
        <v>14615</v>
      </c>
      <c r="B4055" s="500" t="s">
        <v>15917</v>
      </c>
      <c r="C4055" t="str">
        <f t="shared" si="126"/>
        <v>$U 250-3 80x80 PROFIL U NEPERFORAT$:12.47,</v>
      </c>
      <c r="D4055" t="s">
        <v>24542</v>
      </c>
      <c r="E4055" t="str">
        <f t="shared" si="127"/>
        <v>"u 250-3 80x80 profil u neperforat":12.47,</v>
      </c>
    </row>
    <row r="4056" spans="1:5">
      <c r="A4056" s="500" t="s">
        <v>14870</v>
      </c>
      <c r="B4056" s="500" t="s">
        <v>15919</v>
      </c>
      <c r="C4056" t="str">
        <f t="shared" si="126"/>
        <v>$U 250-3 85x85 PROFIL U NEPERFORAT$:12.77,</v>
      </c>
      <c r="D4056" t="s">
        <v>24543</v>
      </c>
      <c r="E4056" t="str">
        <f t="shared" si="127"/>
        <v>"u 250-3 85x85 profil u neperforat":12.77,</v>
      </c>
    </row>
    <row r="4057" spans="1:5">
      <c r="A4057" s="500" t="s">
        <v>11398</v>
      </c>
      <c r="B4057" s="500" t="s">
        <v>15921</v>
      </c>
      <c r="C4057" t="str">
        <f t="shared" si="126"/>
        <v>$U 250-3 90x90 PROFIL U NEPERFORAT$:13.08,</v>
      </c>
      <c r="D4057" t="s">
        <v>24544</v>
      </c>
      <c r="E4057" t="str">
        <f t="shared" si="127"/>
        <v>"u 250-3 90x90 profil u neperforat":13.08,</v>
      </c>
    </row>
    <row r="4058" spans="1:5">
      <c r="A4058" s="500" t="s">
        <v>14435</v>
      </c>
      <c r="B4058" s="500" t="s">
        <v>15923</v>
      </c>
      <c r="C4058" t="str">
        <f t="shared" si="126"/>
        <v>$U 250-3 95x95 PROFIL U NEPERFORAT$:13.39,</v>
      </c>
      <c r="D4058" t="s">
        <v>24545</v>
      </c>
      <c r="E4058" t="str">
        <f t="shared" si="127"/>
        <v>"u 250-3 95x95 profil u neperforat":13.39,</v>
      </c>
    </row>
    <row r="4059" spans="1:5">
      <c r="A4059" s="500" t="s">
        <v>14367</v>
      </c>
      <c r="B4059" s="500" t="s">
        <v>15925</v>
      </c>
      <c r="C4059" t="str">
        <f t="shared" si="126"/>
        <v>$U 250-3 40x40 PROFIL U PERFORAT$:9.98,</v>
      </c>
      <c r="D4059" t="s">
        <v>24546</v>
      </c>
      <c r="E4059" t="str">
        <f t="shared" si="127"/>
        <v>"u 250-3 40x40 profil u perforat":9.98,</v>
      </c>
    </row>
    <row r="4060" spans="1:5">
      <c r="A4060" s="500" t="s">
        <v>11816</v>
      </c>
      <c r="B4060" s="500" t="s">
        <v>15927</v>
      </c>
      <c r="C4060" t="str">
        <f t="shared" si="126"/>
        <v>$U 250-3 45x45 PROFIL U PERFORAT$:10.28,</v>
      </c>
      <c r="D4060" t="s">
        <v>24547</v>
      </c>
      <c r="E4060" t="str">
        <f t="shared" si="127"/>
        <v>"u 250-3 45x45 profil u perforat":10.28,</v>
      </c>
    </row>
    <row r="4061" spans="1:5">
      <c r="A4061" s="500" t="s">
        <v>3942</v>
      </c>
      <c r="B4061" s="500" t="s">
        <v>15929</v>
      </c>
      <c r="C4061" t="str">
        <f t="shared" si="126"/>
        <v>$U 250-3 50x50 PROFIL U PERFORAT$:10.60,</v>
      </c>
      <c r="D4061" t="s">
        <v>24548</v>
      </c>
      <c r="E4061" t="str">
        <f t="shared" si="127"/>
        <v>"u 250-3 50x50 profil u perforat":10.60,</v>
      </c>
    </row>
    <row r="4062" spans="1:5">
      <c r="A4062" s="500" t="s">
        <v>14374</v>
      </c>
      <c r="B4062" s="500" t="s">
        <v>15931</v>
      </c>
      <c r="C4062" t="str">
        <f t="shared" si="126"/>
        <v>$U 250-3 55x55 PROFIL U PERFORAT$:10.91,</v>
      </c>
      <c r="D4062" t="s">
        <v>24549</v>
      </c>
      <c r="E4062" t="str">
        <f t="shared" si="127"/>
        <v>"u 250-3 55x55 profil u perforat":10.91,</v>
      </c>
    </row>
    <row r="4063" spans="1:5">
      <c r="A4063" s="500" t="s">
        <v>7107</v>
      </c>
      <c r="B4063" s="500" t="s">
        <v>15933</v>
      </c>
      <c r="C4063" t="str">
        <f t="shared" si="126"/>
        <v>$U 250-3 60x60 PROFIL U PERFORAT$:11.22,</v>
      </c>
      <c r="D4063" t="s">
        <v>24550</v>
      </c>
      <c r="E4063" t="str">
        <f t="shared" si="127"/>
        <v>"u 250-3 60x60 profil u perforat":11.22,</v>
      </c>
    </row>
    <row r="4064" spans="1:5">
      <c r="A4064" s="500" t="s">
        <v>7011</v>
      </c>
      <c r="B4064" s="500" t="s">
        <v>15935</v>
      </c>
      <c r="C4064" t="str">
        <f t="shared" si="126"/>
        <v>$U 250-3 65x65 PROFIL U PERFORAT$:11.53,</v>
      </c>
      <c r="D4064" t="s">
        <v>24551</v>
      </c>
      <c r="E4064" t="str">
        <f t="shared" si="127"/>
        <v>"u 250-3 65x65 profil u perforat":11.53,</v>
      </c>
    </row>
    <row r="4065" spans="1:5">
      <c r="A4065" s="500" t="s">
        <v>14381</v>
      </c>
      <c r="B4065" s="500" t="s">
        <v>15937</v>
      </c>
      <c r="C4065" t="str">
        <f t="shared" si="126"/>
        <v>$U 250-3 70x70 PROFIL U PERFORAT$:11.84,</v>
      </c>
      <c r="D4065" t="s">
        <v>24552</v>
      </c>
      <c r="E4065" t="str">
        <f t="shared" si="127"/>
        <v>"u 250-3 70x70 profil u perforat":11.84,</v>
      </c>
    </row>
    <row r="4066" spans="1:5">
      <c r="A4066" s="500" t="s">
        <v>14353</v>
      </c>
      <c r="B4066" s="500" t="s">
        <v>15939</v>
      </c>
      <c r="C4066" t="str">
        <f t="shared" si="126"/>
        <v>$U 250-3 75x75 PROFIL U PERFORAT$:12.16,</v>
      </c>
      <c r="D4066" t="s">
        <v>24553</v>
      </c>
      <c r="E4066" t="str">
        <f t="shared" si="127"/>
        <v>"u 250-3 75x75 profil u perforat":12.16,</v>
      </c>
    </row>
    <row r="4067" spans="1:5">
      <c r="A4067" s="500" t="s">
        <v>14615</v>
      </c>
      <c r="B4067" s="500" t="s">
        <v>15941</v>
      </c>
      <c r="C4067" t="str">
        <f t="shared" si="126"/>
        <v>$U 250-3 80x80 PROFIL U PERFORAT$:12.47,</v>
      </c>
      <c r="D4067" t="s">
        <v>24554</v>
      </c>
      <c r="E4067" t="str">
        <f t="shared" si="127"/>
        <v>"u 250-3 80x80 profil u perforat":12.47,</v>
      </c>
    </row>
    <row r="4068" spans="1:5">
      <c r="A4068" s="500" t="s">
        <v>14870</v>
      </c>
      <c r="B4068" s="500" t="s">
        <v>15943</v>
      </c>
      <c r="C4068" t="str">
        <f t="shared" si="126"/>
        <v>$U 250-3 85x85 PROFIL U PERFORAT$:12.77,</v>
      </c>
      <c r="D4068" t="s">
        <v>24555</v>
      </c>
      <c r="E4068" t="str">
        <f t="shared" si="127"/>
        <v>"u 250-3 85x85 profil u perforat":12.77,</v>
      </c>
    </row>
    <row r="4069" spans="1:5">
      <c r="A4069" s="500" t="s">
        <v>11398</v>
      </c>
      <c r="B4069" s="500" t="s">
        <v>15945</v>
      </c>
      <c r="C4069" t="str">
        <f t="shared" si="126"/>
        <v>$U 250-3 90x90 PROFIL U PERFORAT$:13.08,</v>
      </c>
      <c r="D4069" t="s">
        <v>24556</v>
      </c>
      <c r="E4069" t="str">
        <f t="shared" si="127"/>
        <v>"u 250-3 90x90 profil u perforat":13.08,</v>
      </c>
    </row>
    <row r="4070" spans="1:5">
      <c r="A4070" s="500" t="s">
        <v>14435</v>
      </c>
      <c r="B4070" s="500" t="s">
        <v>15947</v>
      </c>
      <c r="C4070" t="str">
        <f t="shared" si="126"/>
        <v>$U 250-3 95x95 PROFIL U PERFORAT$:13.39,</v>
      </c>
      <c r="D4070" t="s">
        <v>24557</v>
      </c>
      <c r="E4070" t="str">
        <f t="shared" si="127"/>
        <v>"u 250-3 95x95 profil u perforat":13.39,</v>
      </c>
    </row>
    <row r="4071" spans="1:5">
      <c r="A4071" s="500" t="s">
        <v>15949</v>
      </c>
      <c r="B4071" s="500" t="s">
        <v>15950</v>
      </c>
      <c r="C4071" t="str">
        <f t="shared" si="126"/>
        <v>$U 250-3.5 100x100 PROFIL U NEPERFORAT$:15.93,</v>
      </c>
      <c r="D4071" t="s">
        <v>24558</v>
      </c>
      <c r="E4071" t="str">
        <f t="shared" si="127"/>
        <v>"u 250-3.5 100x100 profil u neperforat":15.93,</v>
      </c>
    </row>
    <row r="4072" spans="1:5">
      <c r="A4072" s="500" t="s">
        <v>14422</v>
      </c>
      <c r="B4072" s="500" t="s">
        <v>15952</v>
      </c>
      <c r="C4072" t="str">
        <f t="shared" si="126"/>
        <v>$U 250-3.5 40x40 PROFIL U NEPERFORAT$:11.58,</v>
      </c>
      <c r="D4072" t="s">
        <v>24559</v>
      </c>
      <c r="E4072" t="str">
        <f t="shared" si="127"/>
        <v>"u 250-3.5 40x40 profil u neperforat":11.58,</v>
      </c>
    </row>
    <row r="4073" spans="1:5">
      <c r="A4073" s="500" t="s">
        <v>14425</v>
      </c>
      <c r="B4073" s="500" t="s">
        <v>15954</v>
      </c>
      <c r="C4073" t="str">
        <f t="shared" si="126"/>
        <v>$U 250-3.5 45x45 PROFIL U NEPERFORAT$:11.93,</v>
      </c>
      <c r="D4073" t="s">
        <v>24560</v>
      </c>
      <c r="E4073" t="str">
        <f t="shared" si="127"/>
        <v>"u 250-3.5 45x45 profil u neperforat":11.93,</v>
      </c>
    </row>
    <row r="4074" spans="1:5">
      <c r="A4074" s="500" t="s">
        <v>11801</v>
      </c>
      <c r="B4074" s="500" t="s">
        <v>15956</v>
      </c>
      <c r="C4074" t="str">
        <f t="shared" si="126"/>
        <v>$U 250-3.5 50x50 PROFIL U NEPERFORAT$:12.30,</v>
      </c>
      <c r="D4074" t="s">
        <v>24561</v>
      </c>
      <c r="E4074" t="str">
        <f t="shared" si="127"/>
        <v>"u 250-3.5 50x50 profil u neperforat":12.30,</v>
      </c>
    </row>
    <row r="4075" spans="1:5">
      <c r="A4075" s="500" t="s">
        <v>7053</v>
      </c>
      <c r="B4075" s="500" t="s">
        <v>15958</v>
      </c>
      <c r="C4075" t="str">
        <f t="shared" si="126"/>
        <v>$U 250-3.5 55x55 PROFIL U NEPERFORAT$:12.66,</v>
      </c>
      <c r="D4075" t="s">
        <v>24562</v>
      </c>
      <c r="E4075" t="str">
        <f t="shared" si="127"/>
        <v>"u 250-3.5 55x55 profil u neperforat":12.66,</v>
      </c>
    </row>
    <row r="4076" spans="1:5">
      <c r="A4076" s="500" t="s">
        <v>14432</v>
      </c>
      <c r="B4076" s="500" t="s">
        <v>15960</v>
      </c>
      <c r="C4076" t="str">
        <f t="shared" si="126"/>
        <v>$U 250-3.5 60x60 PROFIL U NEPERFORAT$:13.03,</v>
      </c>
      <c r="D4076" t="s">
        <v>24563</v>
      </c>
      <c r="E4076" t="str">
        <f t="shared" si="127"/>
        <v>"u 250-3.5 60x60 profil u neperforat":13.03,</v>
      </c>
    </row>
    <row r="4077" spans="1:5">
      <c r="A4077" s="500" t="s">
        <v>14435</v>
      </c>
      <c r="B4077" s="500" t="s">
        <v>15962</v>
      </c>
      <c r="C4077" t="str">
        <f t="shared" si="126"/>
        <v>$U 250-3.5 65x65 PROFIL U NEPERFORAT$:13.39,</v>
      </c>
      <c r="D4077" t="s">
        <v>24564</v>
      </c>
      <c r="E4077" t="str">
        <f t="shared" si="127"/>
        <v>"u 250-3.5 65x65 profil u neperforat":13.39,</v>
      </c>
    </row>
    <row r="4078" spans="1:5">
      <c r="A4078" s="500" t="s">
        <v>3952</v>
      </c>
      <c r="B4078" s="500" t="s">
        <v>15964</v>
      </c>
      <c r="C4078" t="str">
        <f t="shared" si="126"/>
        <v>$U 250-3.5 70x70 PROFIL U NEPERFORAT$:13.75,</v>
      </c>
      <c r="D4078" t="s">
        <v>24565</v>
      </c>
      <c r="E4078" t="str">
        <f t="shared" si="127"/>
        <v>"u 250-3.5 70x70 profil u neperforat":13.75,</v>
      </c>
    </row>
    <row r="4079" spans="1:5">
      <c r="A4079" s="500" t="s">
        <v>14408</v>
      </c>
      <c r="B4079" s="500" t="s">
        <v>15966</v>
      </c>
      <c r="C4079" t="str">
        <f t="shared" si="126"/>
        <v>$U 250-3.5 75x75 PROFIL U NEPERFORAT$:14.12,</v>
      </c>
      <c r="D4079" t="s">
        <v>24566</v>
      </c>
      <c r="E4079" t="str">
        <f t="shared" si="127"/>
        <v>"u 250-3.5 75x75 profil u neperforat":14.12,</v>
      </c>
    </row>
    <row r="4080" spans="1:5">
      <c r="A4080" s="500" t="s">
        <v>14666</v>
      </c>
      <c r="B4080" s="500" t="s">
        <v>15968</v>
      </c>
      <c r="C4080" t="str">
        <f t="shared" si="126"/>
        <v>$U 250-3.5 80x80 PROFIL U NEPERFORAT$:14.47,</v>
      </c>
      <c r="D4080" t="s">
        <v>24567</v>
      </c>
      <c r="E4080" t="str">
        <f t="shared" si="127"/>
        <v>"u 250-3.5 80x80 profil u neperforat":14.47,</v>
      </c>
    </row>
    <row r="4081" spans="1:5">
      <c r="A4081" s="500" t="s">
        <v>14921</v>
      </c>
      <c r="B4081" s="500" t="s">
        <v>15970</v>
      </c>
      <c r="C4081" t="str">
        <f t="shared" si="126"/>
        <v>$U 250-3.5 85x85 PROFIL U NEPERFORAT$:14.83,</v>
      </c>
      <c r="D4081" t="s">
        <v>24568</v>
      </c>
      <c r="E4081" t="str">
        <f t="shared" si="127"/>
        <v>"u 250-3.5 85x85 profil u neperforat":14.83,</v>
      </c>
    </row>
    <row r="4082" spans="1:5">
      <c r="A4082" s="500" t="s">
        <v>3903</v>
      </c>
      <c r="B4082" s="500" t="s">
        <v>15972</v>
      </c>
      <c r="C4082" t="str">
        <f t="shared" si="126"/>
        <v>$U 250-3.5 90x90 PROFIL U NEPERFORAT$:15.20,</v>
      </c>
      <c r="D4082" t="s">
        <v>24569</v>
      </c>
      <c r="E4082" t="str">
        <f t="shared" si="127"/>
        <v>"u 250-3.5 90x90 profil u neperforat":15.20,</v>
      </c>
    </row>
    <row r="4083" spans="1:5">
      <c r="A4083" s="500" t="s">
        <v>15698</v>
      </c>
      <c r="B4083" s="500" t="s">
        <v>15974</v>
      </c>
      <c r="C4083" t="str">
        <f t="shared" si="126"/>
        <v>$U 250-3.5 95x95 PROFIL U NEPERFORAT$:15.56,</v>
      </c>
      <c r="D4083" t="s">
        <v>24570</v>
      </c>
      <c r="E4083" t="str">
        <f t="shared" si="127"/>
        <v>"u 250-3.5 95x95 profil u neperforat":15.56,</v>
      </c>
    </row>
    <row r="4084" spans="1:5">
      <c r="A4084" s="500" t="s">
        <v>14422</v>
      </c>
      <c r="B4084" s="500" t="s">
        <v>15976</v>
      </c>
      <c r="C4084" t="str">
        <f t="shared" si="126"/>
        <v>$U 250-3.5 40x40 PROFIL U PERFORAT$:11.58,</v>
      </c>
      <c r="D4084" t="s">
        <v>24571</v>
      </c>
      <c r="E4084" t="str">
        <f t="shared" si="127"/>
        <v>"u 250-3.5 40x40 profil u perforat":11.58,</v>
      </c>
    </row>
    <row r="4085" spans="1:5">
      <c r="A4085" s="500" t="s">
        <v>14425</v>
      </c>
      <c r="B4085" s="500" t="s">
        <v>15978</v>
      </c>
      <c r="C4085" t="str">
        <f t="shared" si="126"/>
        <v>$U 250-3.5 45x45 PROFIL U PERFORAT$:11.93,</v>
      </c>
      <c r="D4085" t="s">
        <v>24572</v>
      </c>
      <c r="E4085" t="str">
        <f t="shared" si="127"/>
        <v>"u 250-3.5 45x45 profil u perforat":11.93,</v>
      </c>
    </row>
    <row r="4086" spans="1:5">
      <c r="A4086" s="500" t="s">
        <v>11801</v>
      </c>
      <c r="B4086" s="500" t="s">
        <v>15980</v>
      </c>
      <c r="C4086" t="str">
        <f t="shared" si="126"/>
        <v>$U 250-3.5 50x50 PROFIL U PERFORAT$:12.30,</v>
      </c>
      <c r="D4086" t="s">
        <v>24573</v>
      </c>
      <c r="E4086" t="str">
        <f t="shared" si="127"/>
        <v>"u 250-3.5 50x50 profil u perforat":12.30,</v>
      </c>
    </row>
    <row r="4087" spans="1:5">
      <c r="A4087" s="500" t="s">
        <v>7053</v>
      </c>
      <c r="B4087" s="500" t="s">
        <v>15982</v>
      </c>
      <c r="C4087" t="str">
        <f t="shared" si="126"/>
        <v>$U 250-3.5 55x55 PROFIL U PERFORAT$:12.66,</v>
      </c>
      <c r="D4087" t="s">
        <v>24574</v>
      </c>
      <c r="E4087" t="str">
        <f t="shared" si="127"/>
        <v>"u 250-3.5 55x55 profil u perforat":12.66,</v>
      </c>
    </row>
    <row r="4088" spans="1:5">
      <c r="A4088" s="500" t="s">
        <v>14432</v>
      </c>
      <c r="B4088" s="500" t="s">
        <v>15984</v>
      </c>
      <c r="C4088" t="str">
        <f t="shared" si="126"/>
        <v>$U 250-3.5 60x60 PROFIL U PERFORAT$:13.03,</v>
      </c>
      <c r="D4088" t="s">
        <v>24575</v>
      </c>
      <c r="E4088" t="str">
        <f t="shared" si="127"/>
        <v>"u 250-3.5 60x60 profil u perforat":13.03,</v>
      </c>
    </row>
    <row r="4089" spans="1:5">
      <c r="A4089" s="500" t="s">
        <v>14435</v>
      </c>
      <c r="B4089" s="500" t="s">
        <v>15986</v>
      </c>
      <c r="C4089" t="str">
        <f t="shared" si="126"/>
        <v>$U 250-3.5 65x65 PROFIL U PERFORAT$:13.39,</v>
      </c>
      <c r="D4089" t="s">
        <v>24576</v>
      </c>
      <c r="E4089" t="str">
        <f t="shared" si="127"/>
        <v>"u 250-3.5 65x65 profil u perforat":13.39,</v>
      </c>
    </row>
    <row r="4090" spans="1:5">
      <c r="A4090" s="500" t="s">
        <v>3952</v>
      </c>
      <c r="B4090" s="500" t="s">
        <v>15988</v>
      </c>
      <c r="C4090" t="str">
        <f t="shared" si="126"/>
        <v>$U 250-3.5 70x70 PROFIL U PERFORAT$:13.75,</v>
      </c>
      <c r="D4090" t="s">
        <v>24577</v>
      </c>
      <c r="E4090" t="str">
        <f t="shared" si="127"/>
        <v>"u 250-3.5 70x70 profil u perforat":13.75,</v>
      </c>
    </row>
    <row r="4091" spans="1:5">
      <c r="A4091" s="500" t="s">
        <v>14408</v>
      </c>
      <c r="B4091" s="500" t="s">
        <v>15990</v>
      </c>
      <c r="C4091" t="str">
        <f t="shared" si="126"/>
        <v>$U 250-3.5 75x75 PROFIL U PERFORAT$:14.12,</v>
      </c>
      <c r="D4091" t="s">
        <v>24578</v>
      </c>
      <c r="E4091" t="str">
        <f t="shared" si="127"/>
        <v>"u 250-3.5 75x75 profil u perforat":14.12,</v>
      </c>
    </row>
    <row r="4092" spans="1:5">
      <c r="A4092" s="500" t="s">
        <v>14666</v>
      </c>
      <c r="B4092" s="500" t="s">
        <v>15992</v>
      </c>
      <c r="C4092" t="str">
        <f t="shared" si="126"/>
        <v>$U 250-3.5 80x80 PROFIL U PERFORAT$:14.47,</v>
      </c>
      <c r="D4092" t="s">
        <v>24579</v>
      </c>
      <c r="E4092" t="str">
        <f t="shared" si="127"/>
        <v>"u 250-3.5 80x80 profil u perforat":14.47,</v>
      </c>
    </row>
    <row r="4093" spans="1:5">
      <c r="A4093" s="500" t="s">
        <v>14921</v>
      </c>
      <c r="B4093" s="500" t="s">
        <v>15994</v>
      </c>
      <c r="C4093" t="str">
        <f t="shared" si="126"/>
        <v>$U 250-3.5 85x85 PROFIL U PERFORAT$:14.83,</v>
      </c>
      <c r="D4093" t="s">
        <v>24580</v>
      </c>
      <c r="E4093" t="str">
        <f t="shared" si="127"/>
        <v>"u 250-3.5 85x85 profil u perforat":14.83,</v>
      </c>
    </row>
    <row r="4094" spans="1:5">
      <c r="A4094" s="500" t="s">
        <v>3903</v>
      </c>
      <c r="B4094" s="500" t="s">
        <v>15996</v>
      </c>
      <c r="C4094" t="str">
        <f t="shared" si="126"/>
        <v>$U 250-3.5 90x90 PROFIL U PERFORAT$:15.20,</v>
      </c>
      <c r="D4094" t="s">
        <v>24581</v>
      </c>
      <c r="E4094" t="str">
        <f t="shared" si="127"/>
        <v>"u 250-3.5 90x90 profil u perforat":15.20,</v>
      </c>
    </row>
    <row r="4095" spans="1:5">
      <c r="A4095" s="500" t="s">
        <v>15698</v>
      </c>
      <c r="B4095" s="500" t="s">
        <v>15998</v>
      </c>
      <c r="C4095" t="str">
        <f t="shared" si="126"/>
        <v>$U 250-3.5 95x95 PROFIL U PERFORAT$:15.56,</v>
      </c>
      <c r="D4095" t="s">
        <v>24582</v>
      </c>
      <c r="E4095" t="str">
        <f t="shared" si="127"/>
        <v>"u 250-3.5 95x95 profil u perforat":15.56,</v>
      </c>
    </row>
    <row r="4096" spans="1:5">
      <c r="A4096" s="500" t="s">
        <v>16000</v>
      </c>
      <c r="B4096" s="500" t="s">
        <v>16001</v>
      </c>
      <c r="C4096" t="str">
        <f t="shared" si="126"/>
        <v>$U 260-1.5 100x100 PROFIL U NEPERFORAT$:7.09,</v>
      </c>
      <c r="D4096" t="s">
        <v>24583</v>
      </c>
      <c r="E4096" t="str">
        <f t="shared" si="127"/>
        <v>"u 260-1.5 100x100 profil u neperforat":7.09,</v>
      </c>
    </row>
    <row r="4097" spans="1:5">
      <c r="A4097" s="500" t="s">
        <v>11063</v>
      </c>
      <c r="B4097" s="500" t="s">
        <v>16003</v>
      </c>
      <c r="C4097" t="str">
        <f t="shared" si="126"/>
        <v>$U 260-1.5 40x40 PROFIL U NEPERFORAT$:5.23,</v>
      </c>
      <c r="D4097" t="s">
        <v>24584</v>
      </c>
      <c r="E4097" t="str">
        <f t="shared" si="127"/>
        <v>"u 260-1.5 40x40 profil u neperforat":5.23,</v>
      </c>
    </row>
    <row r="4098" spans="1:5">
      <c r="A4098" s="500" t="s">
        <v>11320</v>
      </c>
      <c r="B4098" s="500" t="s">
        <v>16005</v>
      </c>
      <c r="C4098" t="str">
        <f t="shared" ref="C4098:C4161" si="128">CONCATENATE("$",B4098,"$",":",A4098,",")</f>
        <v>$U 260-1.5 45x45 PROFIL U NEPERFORAT$:5.38,</v>
      </c>
      <c r="D4098" t="s">
        <v>24585</v>
      </c>
      <c r="E4098" t="str">
        <f t="shared" ref="E4098:E4161" si="129">LOWER(D4098)</f>
        <v>"u 260-1.5 45x45 profil u neperforat":5.38,</v>
      </c>
    </row>
    <row r="4099" spans="1:5">
      <c r="A4099" s="500" t="s">
        <v>13771</v>
      </c>
      <c r="B4099" s="500" t="s">
        <v>16007</v>
      </c>
      <c r="C4099" t="str">
        <f t="shared" si="128"/>
        <v>$U 260-1.5 50x50 PROFIL U NEPERFORAT$:5.54,</v>
      </c>
      <c r="D4099" t="s">
        <v>24586</v>
      </c>
      <c r="E4099" t="str">
        <f t="shared" si="129"/>
        <v>"u 260-1.5 50x50 profil u neperforat":5.54,</v>
      </c>
    </row>
    <row r="4100" spans="1:5">
      <c r="A4100" s="500" t="s">
        <v>14164</v>
      </c>
      <c r="B4100" s="500" t="s">
        <v>16009</v>
      </c>
      <c r="C4100" t="str">
        <f t="shared" si="128"/>
        <v>$U 260-1.5 55x55 PROFIL U NEPERFORAT$:5.69,</v>
      </c>
      <c r="D4100" t="s">
        <v>24587</v>
      </c>
      <c r="E4100" t="str">
        <f t="shared" si="129"/>
        <v>"u 260-1.5 55x55 profil u neperforat":5.69,</v>
      </c>
    </row>
    <row r="4101" spans="1:5">
      <c r="A4101" s="500" t="s">
        <v>14218</v>
      </c>
      <c r="B4101" s="500" t="s">
        <v>16011</v>
      </c>
      <c r="C4101" t="str">
        <f t="shared" si="128"/>
        <v>$U 260-1.5 60x60 PROFIL U NEPERFORAT$:5.85,</v>
      </c>
      <c r="D4101" t="s">
        <v>24588</v>
      </c>
      <c r="E4101" t="str">
        <f t="shared" si="129"/>
        <v>"u 260-1.5 60x60 profil u neperforat":5.85,</v>
      </c>
    </row>
    <row r="4102" spans="1:5">
      <c r="A4102" s="500" t="s">
        <v>11254</v>
      </c>
      <c r="B4102" s="500" t="s">
        <v>16013</v>
      </c>
      <c r="C4102" t="str">
        <f t="shared" si="128"/>
        <v>$U 260-1.5 65x65 PROFIL U NEPERFORAT$:6.01,</v>
      </c>
      <c r="D4102" t="s">
        <v>24589</v>
      </c>
      <c r="E4102" t="str">
        <f t="shared" si="129"/>
        <v>"u 260-1.5 65x65 profil u neperforat":6.01,</v>
      </c>
    </row>
    <row r="4103" spans="1:5">
      <c r="A4103" s="500" t="s">
        <v>14195</v>
      </c>
      <c r="B4103" s="500" t="s">
        <v>16015</v>
      </c>
      <c r="C4103" t="str">
        <f t="shared" si="128"/>
        <v>$U 260-1.5 70x70 PROFIL U NEPERFORAT$:6.16,</v>
      </c>
      <c r="D4103" t="s">
        <v>24590</v>
      </c>
      <c r="E4103" t="str">
        <f t="shared" si="129"/>
        <v>"u 260-1.5 70x70 profil u neperforat":6.16,</v>
      </c>
    </row>
    <row r="4104" spans="1:5">
      <c r="A4104" s="500" t="s">
        <v>11296</v>
      </c>
      <c r="B4104" s="500" t="s">
        <v>16017</v>
      </c>
      <c r="C4104" t="str">
        <f t="shared" si="128"/>
        <v>$U 260-1.5 75x75 PROFIL U NEPERFORAT$:6.31,</v>
      </c>
      <c r="D4104" t="s">
        <v>24591</v>
      </c>
      <c r="E4104" t="str">
        <f t="shared" si="129"/>
        <v>"u 260-1.5 75x75 profil u neperforat":6.31,</v>
      </c>
    </row>
    <row r="4105" spans="1:5">
      <c r="A4105" s="500" t="s">
        <v>14717</v>
      </c>
      <c r="B4105" s="500" t="s">
        <v>16019</v>
      </c>
      <c r="C4105" t="str">
        <f t="shared" si="128"/>
        <v>$U 260-1.5 80x80 PROFIL U NEPERFORAT$:6.46,</v>
      </c>
      <c r="D4105" t="s">
        <v>24592</v>
      </c>
      <c r="E4105" t="str">
        <f t="shared" si="129"/>
        <v>"u 260-1.5 80x80 profil u neperforat":6.46,</v>
      </c>
    </row>
    <row r="4106" spans="1:5">
      <c r="A4106" s="500" t="s">
        <v>6980</v>
      </c>
      <c r="B4106" s="500" t="s">
        <v>16021</v>
      </c>
      <c r="C4106" t="str">
        <f t="shared" si="128"/>
        <v>$U 260-1.5 85x85 PROFIL U NEPERFORAT$:6.62,</v>
      </c>
      <c r="D4106" t="s">
        <v>24593</v>
      </c>
      <c r="E4106" t="str">
        <f t="shared" si="129"/>
        <v>"u 260-1.5 85x85 profil u neperforat":6.62,</v>
      </c>
    </row>
    <row r="4107" spans="1:5">
      <c r="A4107" s="500" t="s">
        <v>15496</v>
      </c>
      <c r="B4107" s="500" t="s">
        <v>16023</v>
      </c>
      <c r="C4107" t="str">
        <f t="shared" si="128"/>
        <v>$U 260-1.5 90x90 PROFIL U NEPERFORAT$:6.77,</v>
      </c>
      <c r="D4107" t="s">
        <v>24594</v>
      </c>
      <c r="E4107" t="str">
        <f t="shared" si="129"/>
        <v>"u 260-1.5 90x90 profil u neperforat":6.77,</v>
      </c>
    </row>
    <row r="4108" spans="1:5">
      <c r="A4108" s="500" t="s">
        <v>11835</v>
      </c>
      <c r="B4108" s="500" t="s">
        <v>16025</v>
      </c>
      <c r="C4108" t="str">
        <f t="shared" si="128"/>
        <v>$U 260-1.5 95x95 PROFIL U NEPERFORAT$:6.93,</v>
      </c>
      <c r="D4108" t="s">
        <v>24595</v>
      </c>
      <c r="E4108" t="str">
        <f t="shared" si="129"/>
        <v>"u 260-1.5 95x95 profil u neperforat":6.93,</v>
      </c>
    </row>
    <row r="4109" spans="1:5">
      <c r="A4109" s="500" t="s">
        <v>11063</v>
      </c>
      <c r="B4109" s="500" t="s">
        <v>16027</v>
      </c>
      <c r="C4109" t="str">
        <f t="shared" si="128"/>
        <v>$U 260-1.5 40x40 PROFIL U PERFORAT$:5.23,</v>
      </c>
      <c r="D4109" t="s">
        <v>24596</v>
      </c>
      <c r="E4109" t="str">
        <f t="shared" si="129"/>
        <v>"u 260-1.5 40x40 profil u perforat":5.23,</v>
      </c>
    </row>
    <row r="4110" spans="1:5">
      <c r="A4110" s="500" t="s">
        <v>11320</v>
      </c>
      <c r="B4110" s="500" t="s">
        <v>16029</v>
      </c>
      <c r="C4110" t="str">
        <f t="shared" si="128"/>
        <v>$U 260-1.5 45x45 PROFIL U PERFORAT$:5.38,</v>
      </c>
      <c r="D4110" t="s">
        <v>24597</v>
      </c>
      <c r="E4110" t="str">
        <f t="shared" si="129"/>
        <v>"u 260-1.5 45x45 profil u perforat":5.38,</v>
      </c>
    </row>
    <row r="4111" spans="1:5">
      <c r="A4111" s="500" t="s">
        <v>13771</v>
      </c>
      <c r="B4111" s="500" t="s">
        <v>16031</v>
      </c>
      <c r="C4111" t="str">
        <f t="shared" si="128"/>
        <v>$U 260-1.5 50x50 PROFIL U PERFORAT$:5.54,</v>
      </c>
      <c r="D4111" t="s">
        <v>24598</v>
      </c>
      <c r="E4111" t="str">
        <f t="shared" si="129"/>
        <v>"u 260-1.5 50x50 profil u perforat":5.54,</v>
      </c>
    </row>
    <row r="4112" spans="1:5">
      <c r="A4112" s="500" t="s">
        <v>14164</v>
      </c>
      <c r="B4112" s="500" t="s">
        <v>16033</v>
      </c>
      <c r="C4112" t="str">
        <f t="shared" si="128"/>
        <v>$U 260-1.5 55x55 PROFIL U PERFORAT$:5.69,</v>
      </c>
      <c r="D4112" t="s">
        <v>24599</v>
      </c>
      <c r="E4112" t="str">
        <f t="shared" si="129"/>
        <v>"u 260-1.5 55x55 profil u perforat":5.69,</v>
      </c>
    </row>
    <row r="4113" spans="1:5">
      <c r="A4113" s="500" t="s">
        <v>14218</v>
      </c>
      <c r="B4113" s="500" t="s">
        <v>16035</v>
      </c>
      <c r="C4113" t="str">
        <f t="shared" si="128"/>
        <v>$U 260-1.5 60x60 PROFIL U PERFORAT$:5.85,</v>
      </c>
      <c r="D4113" t="s">
        <v>24600</v>
      </c>
      <c r="E4113" t="str">
        <f t="shared" si="129"/>
        <v>"u 260-1.5 60x60 profil u perforat":5.85,</v>
      </c>
    </row>
    <row r="4114" spans="1:5">
      <c r="A4114" s="500" t="s">
        <v>11254</v>
      </c>
      <c r="B4114" s="500" t="s">
        <v>16037</v>
      </c>
      <c r="C4114" t="str">
        <f t="shared" si="128"/>
        <v>$U 260-1.5 65x65 PROFIL U PERFORAT$:6.01,</v>
      </c>
      <c r="D4114" t="s">
        <v>24601</v>
      </c>
      <c r="E4114" t="str">
        <f t="shared" si="129"/>
        <v>"u 260-1.5 65x65 profil u perforat":6.01,</v>
      </c>
    </row>
    <row r="4115" spans="1:5">
      <c r="A4115" s="500" t="s">
        <v>14195</v>
      </c>
      <c r="B4115" s="500" t="s">
        <v>16039</v>
      </c>
      <c r="C4115" t="str">
        <f t="shared" si="128"/>
        <v>$U 260-1.5 70x70 PROFIL U PERFORAT$:6.16,</v>
      </c>
      <c r="D4115" t="s">
        <v>24602</v>
      </c>
      <c r="E4115" t="str">
        <f t="shared" si="129"/>
        <v>"u 260-1.5 70x70 profil u perforat":6.16,</v>
      </c>
    </row>
    <row r="4116" spans="1:5">
      <c r="A4116" s="500" t="s">
        <v>11296</v>
      </c>
      <c r="B4116" s="500" t="s">
        <v>16041</v>
      </c>
      <c r="C4116" t="str">
        <f t="shared" si="128"/>
        <v>$U 260-1.5 75x75 PROFIL U PERFORAT$:6.31,</v>
      </c>
      <c r="D4116" t="s">
        <v>24603</v>
      </c>
      <c r="E4116" t="str">
        <f t="shared" si="129"/>
        <v>"u 260-1.5 75x75 profil u perforat":6.31,</v>
      </c>
    </row>
    <row r="4117" spans="1:5">
      <c r="A4117" s="500" t="s">
        <v>14717</v>
      </c>
      <c r="B4117" s="500" t="s">
        <v>16043</v>
      </c>
      <c r="C4117" t="str">
        <f t="shared" si="128"/>
        <v>$U 260-1.5 80x80 PROFIL U PERFORAT$:6.46,</v>
      </c>
      <c r="D4117" t="s">
        <v>24604</v>
      </c>
      <c r="E4117" t="str">
        <f t="shared" si="129"/>
        <v>"u 260-1.5 80x80 profil u perforat":6.46,</v>
      </c>
    </row>
    <row r="4118" spans="1:5">
      <c r="A4118" s="500" t="s">
        <v>6980</v>
      </c>
      <c r="B4118" s="500" t="s">
        <v>16045</v>
      </c>
      <c r="C4118" t="str">
        <f t="shared" si="128"/>
        <v>$U 260-1.5 85x85 PROFIL U PERFORAT$:6.62,</v>
      </c>
      <c r="D4118" t="s">
        <v>24605</v>
      </c>
      <c r="E4118" t="str">
        <f t="shared" si="129"/>
        <v>"u 260-1.5 85x85 profil u perforat":6.62,</v>
      </c>
    </row>
    <row r="4119" spans="1:5">
      <c r="A4119" s="500" t="s">
        <v>15496</v>
      </c>
      <c r="B4119" s="500" t="s">
        <v>16047</v>
      </c>
      <c r="C4119" t="str">
        <f t="shared" si="128"/>
        <v>$U 260-1.5 90x90 PROFIL U PERFORAT$:6.77,</v>
      </c>
      <c r="D4119" t="s">
        <v>24606</v>
      </c>
      <c r="E4119" t="str">
        <f t="shared" si="129"/>
        <v>"u 260-1.5 90x90 profil u perforat":6.77,</v>
      </c>
    </row>
    <row r="4120" spans="1:5">
      <c r="A4120" s="500" t="s">
        <v>11835</v>
      </c>
      <c r="B4120" s="500" t="s">
        <v>16049</v>
      </c>
      <c r="C4120" t="str">
        <f t="shared" si="128"/>
        <v>$U 260-1.5 95x95 PROFIL U PERFORAT$:6.93,</v>
      </c>
      <c r="D4120" t="s">
        <v>24607</v>
      </c>
      <c r="E4120" t="str">
        <f t="shared" si="129"/>
        <v>"u 260-1.5 95x95 profil u perforat":6.93,</v>
      </c>
    </row>
    <row r="4121" spans="1:5">
      <c r="A4121" s="500" t="s">
        <v>16051</v>
      </c>
      <c r="B4121" s="500" t="s">
        <v>16052</v>
      </c>
      <c r="C4121" t="str">
        <f t="shared" si="128"/>
        <v>$U 260-2 100x100 PROFIL U NEPERFORAT$:9.41,</v>
      </c>
      <c r="D4121" t="s">
        <v>24608</v>
      </c>
      <c r="E4121" t="str">
        <f t="shared" si="129"/>
        <v>"u 260-2 100x100 profil u neperforat":9.41,</v>
      </c>
    </row>
    <row r="4122" spans="1:5">
      <c r="A4122" s="500" t="s">
        <v>11835</v>
      </c>
      <c r="B4122" s="500" t="s">
        <v>16054</v>
      </c>
      <c r="C4122" t="str">
        <f t="shared" si="128"/>
        <v>$U 260-2 40x40 PROFIL U NEPERFORAT$:6.93,</v>
      </c>
      <c r="D4122" t="s">
        <v>24609</v>
      </c>
      <c r="E4122" t="str">
        <f t="shared" si="129"/>
        <v>"u 260-2 40x40 profil u neperforat":6.93,</v>
      </c>
    </row>
    <row r="4123" spans="1:5">
      <c r="A4123" s="500" t="s">
        <v>11066</v>
      </c>
      <c r="B4123" s="500" t="s">
        <v>16056</v>
      </c>
      <c r="C4123" t="str">
        <f t="shared" si="128"/>
        <v>$U 260-2 45x45 PROFIL U NEPERFORAT$:7.14,</v>
      </c>
      <c r="D4123" t="s">
        <v>24610</v>
      </c>
      <c r="E4123" t="str">
        <f t="shared" si="129"/>
        <v>"u 260-2 45x45 profil u neperforat":7.14,</v>
      </c>
    </row>
    <row r="4124" spans="1:5">
      <c r="A4124" s="500" t="s">
        <v>12825</v>
      </c>
      <c r="B4124" s="500" t="s">
        <v>16058</v>
      </c>
      <c r="C4124" t="str">
        <f t="shared" si="128"/>
        <v>$U 260-2 50x50 PROFIL U NEPERFORAT$:7.35,</v>
      </c>
      <c r="D4124" t="s">
        <v>24611</v>
      </c>
      <c r="E4124" t="str">
        <f t="shared" si="129"/>
        <v>"u 260-2 50x50 profil u neperforat":7.35,</v>
      </c>
    </row>
    <row r="4125" spans="1:5">
      <c r="A4125" s="500" t="s">
        <v>14269</v>
      </c>
      <c r="B4125" s="500" t="s">
        <v>16060</v>
      </c>
      <c r="C4125" t="str">
        <f t="shared" si="128"/>
        <v>$U 260-2 55x55 PROFIL U NEPERFORAT$:7.55,</v>
      </c>
      <c r="D4125" t="s">
        <v>24612</v>
      </c>
      <c r="E4125" t="str">
        <f t="shared" si="129"/>
        <v>"u 260-2 55x55 profil u neperforat":7.55,</v>
      </c>
    </row>
    <row r="4126" spans="1:5">
      <c r="A4126" s="500" t="s">
        <v>11383</v>
      </c>
      <c r="B4126" s="500" t="s">
        <v>16062</v>
      </c>
      <c r="C4126" t="str">
        <f t="shared" si="128"/>
        <v>$U 260-2 60x60 PROFIL U NEPERFORAT$:7.76,</v>
      </c>
      <c r="D4126" t="s">
        <v>24613</v>
      </c>
      <c r="E4126" t="str">
        <f t="shared" si="129"/>
        <v>"u 260-2 60x60 profil u neperforat":7.76,</v>
      </c>
    </row>
    <row r="4127" spans="1:5">
      <c r="A4127" s="500" t="s">
        <v>11261</v>
      </c>
      <c r="B4127" s="500" t="s">
        <v>16064</v>
      </c>
      <c r="C4127" t="str">
        <f t="shared" si="128"/>
        <v>$U 260-2 65x65 PROFIL U NEPERFORAT$:7.97,</v>
      </c>
      <c r="D4127" t="s">
        <v>24614</v>
      </c>
      <c r="E4127" t="str">
        <f t="shared" si="129"/>
        <v>"u 260-2 65x65 profil u neperforat":7.97,</v>
      </c>
    </row>
    <row r="4128" spans="1:5">
      <c r="A4128" s="500" t="s">
        <v>14247</v>
      </c>
      <c r="B4128" s="500" t="s">
        <v>16066</v>
      </c>
      <c r="C4128" t="str">
        <f t="shared" si="128"/>
        <v>$U 260-2 70x70 PROFIL U NEPERFORAT$:8.18,</v>
      </c>
      <c r="D4128" t="s">
        <v>24615</v>
      </c>
      <c r="E4128" t="str">
        <f t="shared" si="129"/>
        <v>"u 260-2 70x70 profil u neperforat":8.18,</v>
      </c>
    </row>
    <row r="4129" spans="1:5">
      <c r="A4129" s="500" t="s">
        <v>11342</v>
      </c>
      <c r="B4129" s="500" t="s">
        <v>16068</v>
      </c>
      <c r="C4129" t="str">
        <f t="shared" si="128"/>
        <v>$U 260-2 75x75 PROFIL U NEPERFORAT$:8.39,</v>
      </c>
      <c r="D4129" t="s">
        <v>24616</v>
      </c>
      <c r="E4129" t="str">
        <f t="shared" si="129"/>
        <v>"u 260-2 75x75 profil u neperforat":8.39,</v>
      </c>
    </row>
    <row r="4130" spans="1:5">
      <c r="A4130" s="500" t="s">
        <v>14768</v>
      </c>
      <c r="B4130" s="500" t="s">
        <v>16070</v>
      </c>
      <c r="C4130" t="str">
        <f t="shared" si="128"/>
        <v>$U 260-2 80x80 PROFIL U NEPERFORAT$:8.58,</v>
      </c>
      <c r="D4130" t="s">
        <v>24617</v>
      </c>
      <c r="E4130" t="str">
        <f t="shared" si="129"/>
        <v>"u 260-2 80x80 profil u neperforat":8.58,</v>
      </c>
    </row>
    <row r="4131" spans="1:5">
      <c r="A4131" s="500" t="s">
        <v>15022</v>
      </c>
      <c r="B4131" s="500" t="s">
        <v>16072</v>
      </c>
      <c r="C4131" t="str">
        <f t="shared" si="128"/>
        <v>$U 260-2 85x85 PROFIL U NEPERFORAT$:8.79,</v>
      </c>
      <c r="D4131" t="s">
        <v>24618</v>
      </c>
      <c r="E4131" t="str">
        <f t="shared" si="129"/>
        <v>"u 260-2 85x85 profil u neperforat":8.79,</v>
      </c>
    </row>
    <row r="4132" spans="1:5">
      <c r="A4132" s="500" t="s">
        <v>6989</v>
      </c>
      <c r="B4132" s="500" t="s">
        <v>16074</v>
      </c>
      <c r="C4132" t="str">
        <f t="shared" si="128"/>
        <v>$U 260-2 90x90 PROFIL U NEPERFORAT$:9.00,</v>
      </c>
      <c r="D4132" t="s">
        <v>24619</v>
      </c>
      <c r="E4132" t="str">
        <f t="shared" si="129"/>
        <v>"u 260-2 90x90 profil u neperforat":9.00,</v>
      </c>
    </row>
    <row r="4133" spans="1:5">
      <c r="A4133" s="500" t="s">
        <v>11281</v>
      </c>
      <c r="B4133" s="500" t="s">
        <v>16076</v>
      </c>
      <c r="C4133" t="str">
        <f t="shared" si="128"/>
        <v>$U 260-2 95x95 PROFIL U NEPERFORAT$:9.20,</v>
      </c>
      <c r="D4133" t="s">
        <v>24620</v>
      </c>
      <c r="E4133" t="str">
        <f t="shared" si="129"/>
        <v>"u 260-2 95x95 profil u neperforat":9.20,</v>
      </c>
    </row>
    <row r="4134" spans="1:5">
      <c r="A4134" s="500" t="s">
        <v>11835</v>
      </c>
      <c r="B4134" s="500" t="s">
        <v>16078</v>
      </c>
      <c r="C4134" t="str">
        <f t="shared" si="128"/>
        <v>$U 260-2 40x40 PROFIL U PERFORAT$:6.93,</v>
      </c>
      <c r="D4134" t="s">
        <v>24621</v>
      </c>
      <c r="E4134" t="str">
        <f t="shared" si="129"/>
        <v>"u 260-2 40x40 profil u perforat":6.93,</v>
      </c>
    </row>
    <row r="4135" spans="1:5">
      <c r="A4135" s="500" t="s">
        <v>11066</v>
      </c>
      <c r="B4135" s="500" t="s">
        <v>16080</v>
      </c>
      <c r="C4135" t="str">
        <f t="shared" si="128"/>
        <v>$U 260-2 45x45 PROFIL U PERFORAT$:7.14,</v>
      </c>
      <c r="D4135" t="s">
        <v>24622</v>
      </c>
      <c r="E4135" t="str">
        <f t="shared" si="129"/>
        <v>"u 260-2 45x45 profil u perforat":7.14,</v>
      </c>
    </row>
    <row r="4136" spans="1:5">
      <c r="A4136" s="500" t="s">
        <v>12825</v>
      </c>
      <c r="B4136" s="500" t="s">
        <v>16082</v>
      </c>
      <c r="C4136" t="str">
        <f t="shared" si="128"/>
        <v>$U 260-2 50x50 PROFIL U PERFORAT$:7.35,</v>
      </c>
      <c r="D4136" t="s">
        <v>24623</v>
      </c>
      <c r="E4136" t="str">
        <f t="shared" si="129"/>
        <v>"u 260-2 50x50 profil u perforat":7.35,</v>
      </c>
    </row>
    <row r="4137" spans="1:5">
      <c r="A4137" s="500" t="s">
        <v>14269</v>
      </c>
      <c r="B4137" s="500" t="s">
        <v>16084</v>
      </c>
      <c r="C4137" t="str">
        <f t="shared" si="128"/>
        <v>$U 260-2 55x55 PROFIL U PERFORAT$:7.55,</v>
      </c>
      <c r="D4137" t="s">
        <v>24624</v>
      </c>
      <c r="E4137" t="str">
        <f t="shared" si="129"/>
        <v>"u 260-2 55x55 profil u perforat":7.55,</v>
      </c>
    </row>
    <row r="4138" spans="1:5">
      <c r="A4138" s="500" t="s">
        <v>11383</v>
      </c>
      <c r="B4138" s="500" t="s">
        <v>16086</v>
      </c>
      <c r="C4138" t="str">
        <f t="shared" si="128"/>
        <v>$U 260-2 60x60 PROFIL U PERFORAT$:7.76,</v>
      </c>
      <c r="D4138" t="s">
        <v>24625</v>
      </c>
      <c r="E4138" t="str">
        <f t="shared" si="129"/>
        <v>"u 260-2 60x60 profil u perforat":7.76,</v>
      </c>
    </row>
    <row r="4139" spans="1:5">
      <c r="A4139" s="500" t="s">
        <v>11261</v>
      </c>
      <c r="B4139" s="500" t="s">
        <v>16088</v>
      </c>
      <c r="C4139" t="str">
        <f t="shared" si="128"/>
        <v>$U 260-2 65x65 PROFIL U PERFORAT$:7.97,</v>
      </c>
      <c r="D4139" t="s">
        <v>24626</v>
      </c>
      <c r="E4139" t="str">
        <f t="shared" si="129"/>
        <v>"u 260-2 65x65 profil u perforat":7.97,</v>
      </c>
    </row>
    <row r="4140" spans="1:5">
      <c r="A4140" s="500" t="s">
        <v>14247</v>
      </c>
      <c r="B4140" s="500" t="s">
        <v>16090</v>
      </c>
      <c r="C4140" t="str">
        <f t="shared" si="128"/>
        <v>$U 260-2 70x70 PROFIL U PERFORAT$:8.18,</v>
      </c>
      <c r="D4140" t="s">
        <v>24627</v>
      </c>
      <c r="E4140" t="str">
        <f t="shared" si="129"/>
        <v>"u 260-2 70x70 profil u perforat":8.18,</v>
      </c>
    </row>
    <row r="4141" spans="1:5">
      <c r="A4141" s="500" t="s">
        <v>11342</v>
      </c>
      <c r="B4141" s="500" t="s">
        <v>16092</v>
      </c>
      <c r="C4141" t="str">
        <f t="shared" si="128"/>
        <v>$U 260-2 75x75 PROFIL U PERFORAT$:8.39,</v>
      </c>
      <c r="D4141" t="s">
        <v>24628</v>
      </c>
      <c r="E4141" t="str">
        <f t="shared" si="129"/>
        <v>"u 260-2 75x75 profil u perforat":8.39,</v>
      </c>
    </row>
    <row r="4142" spans="1:5">
      <c r="A4142" s="500" t="s">
        <v>14768</v>
      </c>
      <c r="B4142" s="500" t="s">
        <v>16094</v>
      </c>
      <c r="C4142" t="str">
        <f t="shared" si="128"/>
        <v>$U 260-2 80x80 PROFIL U PERFORAT$:8.58,</v>
      </c>
      <c r="D4142" t="s">
        <v>24629</v>
      </c>
      <c r="E4142" t="str">
        <f t="shared" si="129"/>
        <v>"u 260-2 80x80 profil u perforat":8.58,</v>
      </c>
    </row>
    <row r="4143" spans="1:5">
      <c r="A4143" s="500" t="s">
        <v>15022</v>
      </c>
      <c r="B4143" s="500" t="s">
        <v>16096</v>
      </c>
      <c r="C4143" t="str">
        <f t="shared" si="128"/>
        <v>$U 260-2 85x85 PROFIL U PERFORAT$:8.79,</v>
      </c>
      <c r="D4143" t="s">
        <v>24630</v>
      </c>
      <c r="E4143" t="str">
        <f t="shared" si="129"/>
        <v>"u 260-2 85x85 profil u perforat":8.79,</v>
      </c>
    </row>
    <row r="4144" spans="1:5">
      <c r="A4144" s="500" t="s">
        <v>6989</v>
      </c>
      <c r="B4144" s="500" t="s">
        <v>16098</v>
      </c>
      <c r="C4144" t="str">
        <f t="shared" si="128"/>
        <v>$U 260-2 90x90 PROFIL U PERFORAT$:9.00,</v>
      </c>
      <c r="D4144" t="s">
        <v>24631</v>
      </c>
      <c r="E4144" t="str">
        <f t="shared" si="129"/>
        <v>"u 260-2 90x90 profil u perforat":9.00,</v>
      </c>
    </row>
    <row r="4145" spans="1:5">
      <c r="A4145" s="500" t="s">
        <v>11281</v>
      </c>
      <c r="B4145" s="500" t="s">
        <v>16100</v>
      </c>
      <c r="C4145" t="str">
        <f t="shared" si="128"/>
        <v>$U 260-2 95x95 PROFIL U PERFORAT$:9.20,</v>
      </c>
      <c r="D4145" t="s">
        <v>24632</v>
      </c>
      <c r="E4145" t="str">
        <f t="shared" si="129"/>
        <v>"u 260-2 95x95 profil u perforat":9.20,</v>
      </c>
    </row>
    <row r="4146" spans="1:5">
      <c r="A4146" s="500" t="s">
        <v>12908</v>
      </c>
      <c r="B4146" s="500" t="s">
        <v>16102</v>
      </c>
      <c r="C4146" t="str">
        <f t="shared" si="128"/>
        <v>$U 260-2.5 100x100 PROFIL U NEPERFORAT$:11.73,</v>
      </c>
      <c r="D4146" t="s">
        <v>24633</v>
      </c>
      <c r="E4146" t="str">
        <f t="shared" si="129"/>
        <v>"u 260-2.5 100x100 profil u neperforat":11.73,</v>
      </c>
    </row>
    <row r="4147" spans="1:5">
      <c r="A4147" s="500" t="s">
        <v>11845</v>
      </c>
      <c r="B4147" s="500" t="s">
        <v>16104</v>
      </c>
      <c r="C4147" t="str">
        <f t="shared" si="128"/>
        <v>$U 260-2.5 40x40 PROFIL U NEPERFORAT$:8.62,</v>
      </c>
      <c r="D4147" t="s">
        <v>24634</v>
      </c>
      <c r="E4147" t="str">
        <f t="shared" si="129"/>
        <v>"u 260-2.5 40x40 profil u neperforat":8.62,</v>
      </c>
    </row>
    <row r="4148" spans="1:5">
      <c r="A4148" s="500" t="s">
        <v>14317</v>
      </c>
      <c r="B4148" s="500" t="s">
        <v>16106</v>
      </c>
      <c r="C4148" t="str">
        <f t="shared" si="128"/>
        <v>$U 260-2.5 45x45 PROFIL U NEPERFORAT$:8.88,</v>
      </c>
      <c r="D4148" t="s">
        <v>24635</v>
      </c>
      <c r="E4148" t="str">
        <f t="shared" si="129"/>
        <v>"u 260-2.5 45x45 profil u neperforat":8.88,</v>
      </c>
    </row>
    <row r="4149" spans="1:5">
      <c r="A4149" s="500" t="s">
        <v>11737</v>
      </c>
      <c r="B4149" s="500" t="s">
        <v>16108</v>
      </c>
      <c r="C4149" t="str">
        <f t="shared" si="128"/>
        <v>$U 260-2.5 50x50 PROFIL U NEPERFORAT$:9.14,</v>
      </c>
      <c r="D4149" t="s">
        <v>24636</v>
      </c>
      <c r="E4149" t="str">
        <f t="shared" si="129"/>
        <v>"u 260-2.5 50x50 profil u neperforat":9.14,</v>
      </c>
    </row>
    <row r="4150" spans="1:5">
      <c r="A4150" s="500" t="s">
        <v>11700</v>
      </c>
      <c r="B4150" s="500" t="s">
        <v>16110</v>
      </c>
      <c r="C4150" t="str">
        <f t="shared" si="128"/>
        <v>$U 260-2.5 55x55 PROFIL U NEPERFORAT$:9.40,</v>
      </c>
      <c r="D4150" t="s">
        <v>24637</v>
      </c>
      <c r="E4150" t="str">
        <f t="shared" si="129"/>
        <v>"u 260-2.5 55x55 profil u neperforat":9.40,</v>
      </c>
    </row>
    <row r="4151" spans="1:5">
      <c r="A4151" s="500" t="s">
        <v>11318</v>
      </c>
      <c r="B4151" s="500" t="s">
        <v>16112</v>
      </c>
      <c r="C4151" t="str">
        <f t="shared" si="128"/>
        <v>$U 260-2.5 60x60 PROFIL U NEPERFORAT$:9.66,</v>
      </c>
      <c r="D4151" t="s">
        <v>24638</v>
      </c>
      <c r="E4151" t="str">
        <f t="shared" si="129"/>
        <v>"u 260-2.5 60x60 profil u neperforat":9.66,</v>
      </c>
    </row>
    <row r="4152" spans="1:5">
      <c r="A4152" s="500" t="s">
        <v>14326</v>
      </c>
      <c r="B4152" s="500" t="s">
        <v>16114</v>
      </c>
      <c r="C4152" t="str">
        <f t="shared" si="128"/>
        <v>$U 260-2.5 65x65 PROFIL U NEPERFORAT$:9.91,</v>
      </c>
      <c r="D4152" t="s">
        <v>24639</v>
      </c>
      <c r="E4152" t="str">
        <f t="shared" si="129"/>
        <v>"u 260-2.5 65x65 profil u neperforat":9.91,</v>
      </c>
    </row>
    <row r="4153" spans="1:5">
      <c r="A4153" s="500" t="s">
        <v>11730</v>
      </c>
      <c r="B4153" s="500" t="s">
        <v>16116</v>
      </c>
      <c r="C4153" t="str">
        <f t="shared" si="128"/>
        <v>$U 260-2.5 70x70 PROFIL U NEPERFORAT$:10.17,</v>
      </c>
      <c r="D4153" t="s">
        <v>24640</v>
      </c>
      <c r="E4153" t="str">
        <f t="shared" si="129"/>
        <v>"u 260-2.5 70x70 profil u neperforat":10.17,</v>
      </c>
    </row>
    <row r="4154" spans="1:5">
      <c r="A4154" s="500" t="s">
        <v>14564</v>
      </c>
      <c r="B4154" s="500" t="s">
        <v>16118</v>
      </c>
      <c r="C4154" t="str">
        <f t="shared" si="128"/>
        <v>$U 260-2.5 75x75 PROFIL U NEPERFORAT$:10.43,</v>
      </c>
      <c r="D4154" t="s">
        <v>24641</v>
      </c>
      <c r="E4154" t="str">
        <f t="shared" si="129"/>
        <v>"u 260-2.5 75x75 profil u neperforat":10.43,</v>
      </c>
    </row>
    <row r="4155" spans="1:5">
      <c r="A4155" s="500" t="s">
        <v>14819</v>
      </c>
      <c r="B4155" s="500" t="s">
        <v>16120</v>
      </c>
      <c r="C4155" t="str">
        <f t="shared" si="128"/>
        <v>$U 260-2.5 80x80 PROFIL U NEPERFORAT$:10.69,</v>
      </c>
      <c r="D4155" t="s">
        <v>24642</v>
      </c>
      <c r="E4155" t="str">
        <f t="shared" si="129"/>
        <v>"u 260-2.5 80x80 profil u neperforat":10.69,</v>
      </c>
    </row>
    <row r="4156" spans="1:5">
      <c r="A4156" s="500" t="s">
        <v>15073</v>
      </c>
      <c r="B4156" s="500" t="s">
        <v>16122</v>
      </c>
      <c r="C4156" t="str">
        <f t="shared" si="128"/>
        <v>$U 260-2.5 85x85 PROFIL U NEPERFORAT$:10.95,</v>
      </c>
      <c r="D4156" t="s">
        <v>24643</v>
      </c>
      <c r="E4156" t="str">
        <f t="shared" si="129"/>
        <v>"u 260-2.5 85x85 profil u neperforat":10.95,</v>
      </c>
    </row>
    <row r="4157" spans="1:5">
      <c r="A4157" s="500" t="s">
        <v>15597</v>
      </c>
      <c r="B4157" s="500" t="s">
        <v>16124</v>
      </c>
      <c r="C4157" t="str">
        <f t="shared" si="128"/>
        <v>$U 260-2.5 90x90 PROFIL U NEPERFORAT$:11.21,</v>
      </c>
      <c r="D4157" t="s">
        <v>24644</v>
      </c>
      <c r="E4157" t="str">
        <f t="shared" si="129"/>
        <v>"u 260-2.5 90x90 profil u neperforat":11.21,</v>
      </c>
    </row>
    <row r="4158" spans="1:5">
      <c r="A4158" s="500" t="s">
        <v>11088</v>
      </c>
      <c r="B4158" s="500" t="s">
        <v>16126</v>
      </c>
      <c r="C4158" t="str">
        <f t="shared" si="128"/>
        <v>$U 260-2.5 95x95 PROFIL U NEPERFORAT$:11.47,</v>
      </c>
      <c r="D4158" t="s">
        <v>24645</v>
      </c>
      <c r="E4158" t="str">
        <f t="shared" si="129"/>
        <v>"u 260-2.5 95x95 profil u neperforat":11.47,</v>
      </c>
    </row>
    <row r="4159" spans="1:5">
      <c r="A4159" s="500" t="s">
        <v>11845</v>
      </c>
      <c r="B4159" s="500" t="s">
        <v>16128</v>
      </c>
      <c r="C4159" t="str">
        <f t="shared" si="128"/>
        <v>$U 260-2.5 40x40 PROFIL U PERFORAT$:8.62,</v>
      </c>
      <c r="D4159" t="s">
        <v>24646</v>
      </c>
      <c r="E4159" t="str">
        <f t="shared" si="129"/>
        <v>"u 260-2.5 40x40 profil u perforat":8.62,</v>
      </c>
    </row>
    <row r="4160" spans="1:5">
      <c r="A4160" s="500" t="s">
        <v>14317</v>
      </c>
      <c r="B4160" s="500" t="s">
        <v>16130</v>
      </c>
      <c r="C4160" t="str">
        <f t="shared" si="128"/>
        <v>$U 260-2.5 45x45 PROFIL U PERFORAT$:8.88,</v>
      </c>
      <c r="D4160" t="s">
        <v>24647</v>
      </c>
      <c r="E4160" t="str">
        <f t="shared" si="129"/>
        <v>"u 260-2.5 45x45 profil u perforat":8.88,</v>
      </c>
    </row>
    <row r="4161" spans="1:5">
      <c r="A4161" s="500" t="s">
        <v>11737</v>
      </c>
      <c r="B4161" s="500" t="s">
        <v>16132</v>
      </c>
      <c r="C4161" t="str">
        <f t="shared" si="128"/>
        <v>$U 260-2.5 50x50 PROFIL U PERFORAT$:9.14,</v>
      </c>
      <c r="D4161" t="s">
        <v>24648</v>
      </c>
      <c r="E4161" t="str">
        <f t="shared" si="129"/>
        <v>"u 260-2.5 50x50 profil u perforat":9.14,</v>
      </c>
    </row>
    <row r="4162" spans="1:5">
      <c r="A4162" s="500" t="s">
        <v>11700</v>
      </c>
      <c r="B4162" s="500" t="s">
        <v>16134</v>
      </c>
      <c r="C4162" t="str">
        <f t="shared" ref="C4162:C4225" si="130">CONCATENATE("$",B4162,"$",":",A4162,",")</f>
        <v>$U 260-2.5 55x55 PROFIL U PERFORAT$:9.40,</v>
      </c>
      <c r="D4162" t="s">
        <v>24649</v>
      </c>
      <c r="E4162" t="str">
        <f t="shared" ref="E4162:E4225" si="131">LOWER(D4162)</f>
        <v>"u 260-2.5 55x55 profil u perforat":9.40,</v>
      </c>
    </row>
    <row r="4163" spans="1:5">
      <c r="A4163" s="500" t="s">
        <v>11318</v>
      </c>
      <c r="B4163" s="500" t="s">
        <v>16136</v>
      </c>
      <c r="C4163" t="str">
        <f t="shared" si="130"/>
        <v>$U 260-2.5 60x60 PROFIL U PERFORAT$:9.66,</v>
      </c>
      <c r="D4163" t="s">
        <v>24650</v>
      </c>
      <c r="E4163" t="str">
        <f t="shared" si="131"/>
        <v>"u 260-2.5 60x60 profil u perforat":9.66,</v>
      </c>
    </row>
    <row r="4164" spans="1:5">
      <c r="A4164" s="500" t="s">
        <v>14326</v>
      </c>
      <c r="B4164" s="500" t="s">
        <v>16138</v>
      </c>
      <c r="C4164" t="str">
        <f t="shared" si="130"/>
        <v>$U 260-2.5 65x65 PROFIL U PERFORAT$:9.91,</v>
      </c>
      <c r="D4164" t="s">
        <v>24651</v>
      </c>
      <c r="E4164" t="str">
        <f t="shared" si="131"/>
        <v>"u 260-2.5 65x65 profil u perforat":9.91,</v>
      </c>
    </row>
    <row r="4165" spans="1:5">
      <c r="A4165" s="500" t="s">
        <v>11730</v>
      </c>
      <c r="B4165" s="500" t="s">
        <v>16140</v>
      </c>
      <c r="C4165" t="str">
        <f t="shared" si="130"/>
        <v>$U 260-2.5 70x70 PROFIL U PERFORAT$:10.17,</v>
      </c>
      <c r="D4165" t="s">
        <v>24652</v>
      </c>
      <c r="E4165" t="str">
        <f t="shared" si="131"/>
        <v>"u 260-2.5 70x70 profil u perforat":10.17,</v>
      </c>
    </row>
    <row r="4166" spans="1:5">
      <c r="A4166" s="500" t="s">
        <v>14564</v>
      </c>
      <c r="B4166" s="500" t="s">
        <v>16142</v>
      </c>
      <c r="C4166" t="str">
        <f t="shared" si="130"/>
        <v>$U 260-2.5 75x75 PROFIL U PERFORAT$:10.43,</v>
      </c>
      <c r="D4166" t="s">
        <v>24653</v>
      </c>
      <c r="E4166" t="str">
        <f t="shared" si="131"/>
        <v>"u 260-2.5 75x75 profil u perforat":10.43,</v>
      </c>
    </row>
    <row r="4167" spans="1:5">
      <c r="A4167" s="500" t="s">
        <v>14819</v>
      </c>
      <c r="B4167" s="500" t="s">
        <v>16144</v>
      </c>
      <c r="C4167" t="str">
        <f t="shared" si="130"/>
        <v>$U 260-2.5 80x80 PROFIL U PERFORAT$:10.69,</v>
      </c>
      <c r="D4167" t="s">
        <v>24654</v>
      </c>
      <c r="E4167" t="str">
        <f t="shared" si="131"/>
        <v>"u 260-2.5 80x80 profil u perforat":10.69,</v>
      </c>
    </row>
    <row r="4168" spans="1:5">
      <c r="A4168" s="500" t="s">
        <v>15073</v>
      </c>
      <c r="B4168" s="500" t="s">
        <v>16146</v>
      </c>
      <c r="C4168" t="str">
        <f t="shared" si="130"/>
        <v>$U 260-2.5 85x85 PROFIL U PERFORAT$:10.95,</v>
      </c>
      <c r="D4168" t="s">
        <v>24655</v>
      </c>
      <c r="E4168" t="str">
        <f t="shared" si="131"/>
        <v>"u 260-2.5 85x85 profil u perforat":10.95,</v>
      </c>
    </row>
    <row r="4169" spans="1:5">
      <c r="A4169" s="500" t="s">
        <v>15597</v>
      </c>
      <c r="B4169" s="500" t="s">
        <v>16148</v>
      </c>
      <c r="C4169" t="str">
        <f t="shared" si="130"/>
        <v>$U 260-2.5 90x90 PROFIL U PERFORAT$:11.21,</v>
      </c>
      <c r="D4169" t="s">
        <v>24656</v>
      </c>
      <c r="E4169" t="str">
        <f t="shared" si="131"/>
        <v>"u 260-2.5 90x90 profil u perforat":11.21,</v>
      </c>
    </row>
    <row r="4170" spans="1:5">
      <c r="A4170" s="500" t="s">
        <v>11088</v>
      </c>
      <c r="B4170" s="500" t="s">
        <v>16150</v>
      </c>
      <c r="C4170" t="str">
        <f t="shared" si="130"/>
        <v>$U 260-2.5 95x95 PROFIL U PERFORAT$:11.47,</v>
      </c>
      <c r="D4170" t="s">
        <v>24657</v>
      </c>
      <c r="E4170" t="str">
        <f t="shared" si="131"/>
        <v>"u 260-2.5 95x95 profil u perforat":11.47,</v>
      </c>
    </row>
    <row r="4171" spans="1:5">
      <c r="A4171" s="500" t="s">
        <v>3969</v>
      </c>
      <c r="B4171" s="500" t="s">
        <v>16152</v>
      </c>
      <c r="C4171" t="str">
        <f t="shared" si="130"/>
        <v>$U 260-3 100x100 PROFIL U NEPERFORAT$:14.01,</v>
      </c>
      <c r="D4171" t="s">
        <v>24658</v>
      </c>
      <c r="E4171" t="str">
        <f t="shared" si="131"/>
        <v>"u 260-3 100x100 profil u neperforat":14.01,</v>
      </c>
    </row>
    <row r="4172" spans="1:5">
      <c r="A4172" s="500" t="s">
        <v>11816</v>
      </c>
      <c r="B4172" s="500" t="s">
        <v>16154</v>
      </c>
      <c r="C4172" t="str">
        <f t="shared" si="130"/>
        <v>$U 260-3 40x40 PROFIL U NEPERFORAT$:10.28,</v>
      </c>
      <c r="D4172" t="s">
        <v>24659</v>
      </c>
      <c r="E4172" t="str">
        <f t="shared" si="131"/>
        <v>"u 260-3 40x40 profil u neperforat":10.28,</v>
      </c>
    </row>
    <row r="4173" spans="1:5">
      <c r="A4173" s="500" t="s">
        <v>3942</v>
      </c>
      <c r="B4173" s="500" t="s">
        <v>16156</v>
      </c>
      <c r="C4173" t="str">
        <f t="shared" si="130"/>
        <v>$U 260-3 45x45 PROFIL U NEPERFORAT$:10.60,</v>
      </c>
      <c r="D4173" t="s">
        <v>24660</v>
      </c>
      <c r="E4173" t="str">
        <f t="shared" si="131"/>
        <v>"u 260-3 45x45 profil u neperforat":10.60,</v>
      </c>
    </row>
    <row r="4174" spans="1:5">
      <c r="A4174" s="500" t="s">
        <v>14374</v>
      </c>
      <c r="B4174" s="500" t="s">
        <v>16158</v>
      </c>
      <c r="C4174" t="str">
        <f t="shared" si="130"/>
        <v>$U 260-3 50x50 PROFIL U NEPERFORAT$:10.91,</v>
      </c>
      <c r="D4174" t="s">
        <v>24661</v>
      </c>
      <c r="E4174" t="str">
        <f t="shared" si="131"/>
        <v>"u 260-3 50x50 profil u neperforat":10.91,</v>
      </c>
    </row>
    <row r="4175" spans="1:5">
      <c r="A4175" s="500" t="s">
        <v>7107</v>
      </c>
      <c r="B4175" s="500" t="s">
        <v>16160</v>
      </c>
      <c r="C4175" t="str">
        <f t="shared" si="130"/>
        <v>$U 260-3 55x55 PROFIL U NEPERFORAT$:11.22,</v>
      </c>
      <c r="D4175" t="s">
        <v>24662</v>
      </c>
      <c r="E4175" t="str">
        <f t="shared" si="131"/>
        <v>"u 260-3 55x55 profil u neperforat":11.22,</v>
      </c>
    </row>
    <row r="4176" spans="1:5">
      <c r="A4176" s="500" t="s">
        <v>7011</v>
      </c>
      <c r="B4176" s="500" t="s">
        <v>16162</v>
      </c>
      <c r="C4176" t="str">
        <f t="shared" si="130"/>
        <v>$U 260-3 60x60 PROFIL U NEPERFORAT$:11.53,</v>
      </c>
      <c r="D4176" t="s">
        <v>24663</v>
      </c>
      <c r="E4176" t="str">
        <f t="shared" si="131"/>
        <v>"u 260-3 60x60 profil u neperforat":11.53,</v>
      </c>
    </row>
    <row r="4177" spans="1:5">
      <c r="A4177" s="500" t="s">
        <v>14381</v>
      </c>
      <c r="B4177" s="500" t="s">
        <v>16164</v>
      </c>
      <c r="C4177" t="str">
        <f t="shared" si="130"/>
        <v>$U 260-3 65x65 PROFIL U NEPERFORAT$:11.84,</v>
      </c>
      <c r="D4177" t="s">
        <v>24664</v>
      </c>
      <c r="E4177" t="str">
        <f t="shared" si="131"/>
        <v>"u 260-3 65x65 profil u neperforat":11.84,</v>
      </c>
    </row>
    <row r="4178" spans="1:5">
      <c r="A4178" s="500" t="s">
        <v>14353</v>
      </c>
      <c r="B4178" s="500" t="s">
        <v>16166</v>
      </c>
      <c r="C4178" t="str">
        <f t="shared" si="130"/>
        <v>$U 260-3 70x70 PROFIL U NEPERFORAT$:12.16,</v>
      </c>
      <c r="D4178" t="s">
        <v>24665</v>
      </c>
      <c r="E4178" t="str">
        <f t="shared" si="131"/>
        <v>"u 260-3 70x70 profil u neperforat":12.16,</v>
      </c>
    </row>
    <row r="4179" spans="1:5">
      <c r="A4179" s="500" t="s">
        <v>14615</v>
      </c>
      <c r="B4179" s="500" t="s">
        <v>16168</v>
      </c>
      <c r="C4179" t="str">
        <f t="shared" si="130"/>
        <v>$U 260-3 75x75 PROFIL U NEPERFORAT$:12.47,</v>
      </c>
      <c r="D4179" t="s">
        <v>24666</v>
      </c>
      <c r="E4179" t="str">
        <f t="shared" si="131"/>
        <v>"u 260-3 75x75 profil u neperforat":12.47,</v>
      </c>
    </row>
    <row r="4180" spans="1:5">
      <c r="A4180" s="500" t="s">
        <v>14870</v>
      </c>
      <c r="B4180" s="500" t="s">
        <v>16170</v>
      </c>
      <c r="C4180" t="str">
        <f t="shared" si="130"/>
        <v>$U 260-3 80x80 PROFIL U NEPERFORAT$:12.77,</v>
      </c>
      <c r="D4180" t="s">
        <v>24667</v>
      </c>
      <c r="E4180" t="str">
        <f t="shared" si="131"/>
        <v>"u 260-3 80x80 profil u neperforat":12.77,</v>
      </c>
    </row>
    <row r="4181" spans="1:5">
      <c r="A4181" s="500" t="s">
        <v>11398</v>
      </c>
      <c r="B4181" s="500" t="s">
        <v>16172</v>
      </c>
      <c r="C4181" t="str">
        <f t="shared" si="130"/>
        <v>$U 260-3 85x85 PROFIL U NEPERFORAT$:13.08,</v>
      </c>
      <c r="D4181" t="s">
        <v>24668</v>
      </c>
      <c r="E4181" t="str">
        <f t="shared" si="131"/>
        <v>"u 260-3 85x85 profil u neperforat":13.08,</v>
      </c>
    </row>
    <row r="4182" spans="1:5">
      <c r="A4182" s="500" t="s">
        <v>14435</v>
      </c>
      <c r="B4182" s="500" t="s">
        <v>16174</v>
      </c>
      <c r="C4182" t="str">
        <f t="shared" si="130"/>
        <v>$U 260-3 90x90 PROFIL U NEPERFORAT$:13.39,</v>
      </c>
      <c r="D4182" t="s">
        <v>24669</v>
      </c>
      <c r="E4182" t="str">
        <f t="shared" si="131"/>
        <v>"u 260-3 90x90 profil u neperforat":13.39,</v>
      </c>
    </row>
    <row r="4183" spans="1:5">
      <c r="A4183" s="500" t="s">
        <v>11044</v>
      </c>
      <c r="B4183" s="500" t="s">
        <v>16176</v>
      </c>
      <c r="C4183" t="str">
        <f t="shared" si="130"/>
        <v>$U 260-3 95x95 PROFIL U NEPERFORAT$:13.70,</v>
      </c>
      <c r="D4183" t="s">
        <v>24670</v>
      </c>
      <c r="E4183" t="str">
        <f t="shared" si="131"/>
        <v>"u 260-3 95x95 profil u neperforat":13.70,</v>
      </c>
    </row>
    <row r="4184" spans="1:5">
      <c r="A4184" s="500" t="s">
        <v>11816</v>
      </c>
      <c r="B4184" s="500" t="s">
        <v>16178</v>
      </c>
      <c r="C4184" t="str">
        <f t="shared" si="130"/>
        <v>$U 260-3 40x40 PROFIL U PERFORAT$:10.28,</v>
      </c>
      <c r="D4184" t="s">
        <v>24671</v>
      </c>
      <c r="E4184" t="str">
        <f t="shared" si="131"/>
        <v>"u 260-3 40x40 profil u perforat":10.28,</v>
      </c>
    </row>
    <row r="4185" spans="1:5">
      <c r="A4185" s="500" t="s">
        <v>3942</v>
      </c>
      <c r="B4185" s="500" t="s">
        <v>16180</v>
      </c>
      <c r="C4185" t="str">
        <f t="shared" si="130"/>
        <v>$U 260-3 45x45 PROFIL U PERFORAT$:10.60,</v>
      </c>
      <c r="D4185" t="s">
        <v>24672</v>
      </c>
      <c r="E4185" t="str">
        <f t="shared" si="131"/>
        <v>"u 260-3 45x45 profil u perforat":10.60,</v>
      </c>
    </row>
    <row r="4186" spans="1:5">
      <c r="A4186" s="500" t="s">
        <v>14374</v>
      </c>
      <c r="B4186" s="500" t="s">
        <v>16182</v>
      </c>
      <c r="C4186" t="str">
        <f t="shared" si="130"/>
        <v>$U 260-3 50x50 PROFIL U PERFORAT$:10.91,</v>
      </c>
      <c r="D4186" t="s">
        <v>24673</v>
      </c>
      <c r="E4186" t="str">
        <f t="shared" si="131"/>
        <v>"u 260-3 50x50 profil u perforat":10.91,</v>
      </c>
    </row>
    <row r="4187" spans="1:5">
      <c r="A4187" s="500" t="s">
        <v>7107</v>
      </c>
      <c r="B4187" s="500" t="s">
        <v>16184</v>
      </c>
      <c r="C4187" t="str">
        <f t="shared" si="130"/>
        <v>$U 260-3 55x55 PROFIL U PERFORAT$:11.22,</v>
      </c>
      <c r="D4187" t="s">
        <v>24674</v>
      </c>
      <c r="E4187" t="str">
        <f t="shared" si="131"/>
        <v>"u 260-3 55x55 profil u perforat":11.22,</v>
      </c>
    </row>
    <row r="4188" spans="1:5">
      <c r="A4188" s="500" t="s">
        <v>7011</v>
      </c>
      <c r="B4188" s="500" t="s">
        <v>16186</v>
      </c>
      <c r="C4188" t="str">
        <f t="shared" si="130"/>
        <v>$U 260-3 60x60 PROFIL U PERFORAT$:11.53,</v>
      </c>
      <c r="D4188" t="s">
        <v>24675</v>
      </c>
      <c r="E4188" t="str">
        <f t="shared" si="131"/>
        <v>"u 260-3 60x60 profil u perforat":11.53,</v>
      </c>
    </row>
    <row r="4189" spans="1:5">
      <c r="A4189" s="500" t="s">
        <v>14381</v>
      </c>
      <c r="B4189" s="500" t="s">
        <v>16188</v>
      </c>
      <c r="C4189" t="str">
        <f t="shared" si="130"/>
        <v>$U 260-3 65x65 PROFIL U PERFORAT$:11.84,</v>
      </c>
      <c r="D4189" t="s">
        <v>24676</v>
      </c>
      <c r="E4189" t="str">
        <f t="shared" si="131"/>
        <v>"u 260-3 65x65 profil u perforat":11.84,</v>
      </c>
    </row>
    <row r="4190" spans="1:5">
      <c r="A4190" s="500" t="s">
        <v>14353</v>
      </c>
      <c r="B4190" s="500" t="s">
        <v>16190</v>
      </c>
      <c r="C4190" t="str">
        <f t="shared" si="130"/>
        <v>$U 260-3 70x70 PROFIL U PERFORAT$:12.16,</v>
      </c>
      <c r="D4190" t="s">
        <v>24677</v>
      </c>
      <c r="E4190" t="str">
        <f t="shared" si="131"/>
        <v>"u 260-3 70x70 profil u perforat":12.16,</v>
      </c>
    </row>
    <row r="4191" spans="1:5">
      <c r="A4191" s="500" t="s">
        <v>14615</v>
      </c>
      <c r="B4191" s="500" t="s">
        <v>16192</v>
      </c>
      <c r="C4191" t="str">
        <f t="shared" si="130"/>
        <v>$U 260-3 75x75 PROFIL U PERFORAT$:12.47,</v>
      </c>
      <c r="D4191" t="s">
        <v>24678</v>
      </c>
      <c r="E4191" t="str">
        <f t="shared" si="131"/>
        <v>"u 260-3 75x75 profil u perforat":12.47,</v>
      </c>
    </row>
    <row r="4192" spans="1:5">
      <c r="A4192" s="500" t="s">
        <v>14870</v>
      </c>
      <c r="B4192" s="500" t="s">
        <v>16194</v>
      </c>
      <c r="C4192" t="str">
        <f t="shared" si="130"/>
        <v>$U 260-3 80x80 PROFIL U PERFORAT$:12.77,</v>
      </c>
      <c r="D4192" t="s">
        <v>24679</v>
      </c>
      <c r="E4192" t="str">
        <f t="shared" si="131"/>
        <v>"u 260-3 80x80 profil u perforat":12.77,</v>
      </c>
    </row>
    <row r="4193" spans="1:5">
      <c r="A4193" s="500" t="s">
        <v>11398</v>
      </c>
      <c r="B4193" s="500" t="s">
        <v>16196</v>
      </c>
      <c r="C4193" t="str">
        <f t="shared" si="130"/>
        <v>$U 260-3 85x85 PROFIL U PERFORAT$:13.08,</v>
      </c>
      <c r="D4193" t="s">
        <v>24680</v>
      </c>
      <c r="E4193" t="str">
        <f t="shared" si="131"/>
        <v>"u 260-3 85x85 profil u perforat":13.08,</v>
      </c>
    </row>
    <row r="4194" spans="1:5">
      <c r="A4194" s="500" t="s">
        <v>14435</v>
      </c>
      <c r="B4194" s="500" t="s">
        <v>16198</v>
      </c>
      <c r="C4194" t="str">
        <f t="shared" si="130"/>
        <v>$U 260-3 90x90 PROFIL U PERFORAT$:13.39,</v>
      </c>
      <c r="D4194" t="s">
        <v>24681</v>
      </c>
      <c r="E4194" t="str">
        <f t="shared" si="131"/>
        <v>"u 260-3 90x90 profil u perforat":13.39,</v>
      </c>
    </row>
    <row r="4195" spans="1:5">
      <c r="A4195" s="500" t="s">
        <v>11044</v>
      </c>
      <c r="B4195" s="500" t="s">
        <v>16200</v>
      </c>
      <c r="C4195" t="str">
        <f t="shared" si="130"/>
        <v>$U 260-3 95x95 PROFIL U PERFORAT$:13.70,</v>
      </c>
      <c r="D4195" t="s">
        <v>24682</v>
      </c>
      <c r="E4195" t="str">
        <f t="shared" si="131"/>
        <v>"u 260-3 95x95 profil u perforat":13.70,</v>
      </c>
    </row>
    <row r="4196" spans="1:5">
      <c r="A4196" s="500" t="s">
        <v>16202</v>
      </c>
      <c r="B4196" s="500" t="s">
        <v>16203</v>
      </c>
      <c r="C4196" t="str">
        <f t="shared" si="130"/>
        <v>$U 260-3.5 100x100 PROFIL U NEPERFORAT$:16.29,</v>
      </c>
      <c r="D4196" t="s">
        <v>24683</v>
      </c>
      <c r="E4196" t="str">
        <f t="shared" si="131"/>
        <v>"u 260-3.5 100x100 profil u neperforat":16.29,</v>
      </c>
    </row>
    <row r="4197" spans="1:5">
      <c r="A4197" s="500" t="s">
        <v>14425</v>
      </c>
      <c r="B4197" s="500" t="s">
        <v>16205</v>
      </c>
      <c r="C4197" t="str">
        <f t="shared" si="130"/>
        <v>$U 260-3.5 40x40 PROFIL U NEPERFORAT$:11.93,</v>
      </c>
      <c r="D4197" t="s">
        <v>24684</v>
      </c>
      <c r="E4197" t="str">
        <f t="shared" si="131"/>
        <v>"u 260-3.5 40x40 profil u neperforat":11.93,</v>
      </c>
    </row>
    <row r="4198" spans="1:5">
      <c r="A4198" s="500" t="s">
        <v>11801</v>
      </c>
      <c r="B4198" s="500" t="s">
        <v>16207</v>
      </c>
      <c r="C4198" t="str">
        <f t="shared" si="130"/>
        <v>$U 260-3.5 45x45 PROFIL U NEPERFORAT$:12.30,</v>
      </c>
      <c r="D4198" t="s">
        <v>24685</v>
      </c>
      <c r="E4198" t="str">
        <f t="shared" si="131"/>
        <v>"u 260-3.5 45x45 profil u neperforat":12.30,</v>
      </c>
    </row>
    <row r="4199" spans="1:5">
      <c r="A4199" s="500" t="s">
        <v>7053</v>
      </c>
      <c r="B4199" s="500" t="s">
        <v>16209</v>
      </c>
      <c r="C4199" t="str">
        <f t="shared" si="130"/>
        <v>$U 260-3.5 50x50 PROFIL U NEPERFORAT$:12.66,</v>
      </c>
      <c r="D4199" t="s">
        <v>24686</v>
      </c>
      <c r="E4199" t="str">
        <f t="shared" si="131"/>
        <v>"u 260-3.5 50x50 profil u neperforat":12.66,</v>
      </c>
    </row>
    <row r="4200" spans="1:5">
      <c r="A4200" s="500" t="s">
        <v>14432</v>
      </c>
      <c r="B4200" s="500" t="s">
        <v>16211</v>
      </c>
      <c r="C4200" t="str">
        <f t="shared" si="130"/>
        <v>$U 260-3.5 55x55 PROFIL U NEPERFORAT$:13.03,</v>
      </c>
      <c r="D4200" t="s">
        <v>24687</v>
      </c>
      <c r="E4200" t="str">
        <f t="shared" si="131"/>
        <v>"u 260-3.5 55x55 profil u neperforat":13.03,</v>
      </c>
    </row>
    <row r="4201" spans="1:5">
      <c r="A4201" s="500" t="s">
        <v>14435</v>
      </c>
      <c r="B4201" s="500" t="s">
        <v>16213</v>
      </c>
      <c r="C4201" t="str">
        <f t="shared" si="130"/>
        <v>$U 260-3.5 60x60 PROFIL U NEPERFORAT$:13.39,</v>
      </c>
      <c r="D4201" t="s">
        <v>24688</v>
      </c>
      <c r="E4201" t="str">
        <f t="shared" si="131"/>
        <v>"u 260-3.5 60x60 profil u neperforat":13.39,</v>
      </c>
    </row>
    <row r="4202" spans="1:5">
      <c r="A4202" s="500" t="s">
        <v>3952</v>
      </c>
      <c r="B4202" s="500" t="s">
        <v>16215</v>
      </c>
      <c r="C4202" t="str">
        <f t="shared" si="130"/>
        <v>$U 260-3.5 65x65 PROFIL U NEPERFORAT$:13.75,</v>
      </c>
      <c r="D4202" t="s">
        <v>24689</v>
      </c>
      <c r="E4202" t="str">
        <f t="shared" si="131"/>
        <v>"u 260-3.5 65x65 profil u neperforat":13.75,</v>
      </c>
    </row>
    <row r="4203" spans="1:5">
      <c r="A4203" s="500" t="s">
        <v>14408</v>
      </c>
      <c r="B4203" s="500" t="s">
        <v>16217</v>
      </c>
      <c r="C4203" t="str">
        <f t="shared" si="130"/>
        <v>$U 260-3.5 70x70 PROFIL U NEPERFORAT$:14.12,</v>
      </c>
      <c r="D4203" t="s">
        <v>24690</v>
      </c>
      <c r="E4203" t="str">
        <f t="shared" si="131"/>
        <v>"u 260-3.5 70x70 profil u neperforat":14.12,</v>
      </c>
    </row>
    <row r="4204" spans="1:5">
      <c r="A4204" s="500" t="s">
        <v>14666</v>
      </c>
      <c r="B4204" s="500" t="s">
        <v>16219</v>
      </c>
      <c r="C4204" t="str">
        <f t="shared" si="130"/>
        <v>$U 260-3.5 75x75 PROFIL U NEPERFORAT$:14.47,</v>
      </c>
      <c r="D4204" t="s">
        <v>24691</v>
      </c>
      <c r="E4204" t="str">
        <f t="shared" si="131"/>
        <v>"u 260-3.5 75x75 profil u neperforat":14.47,</v>
      </c>
    </row>
    <row r="4205" spans="1:5">
      <c r="A4205" s="500" t="s">
        <v>14921</v>
      </c>
      <c r="B4205" s="500" t="s">
        <v>16221</v>
      </c>
      <c r="C4205" t="str">
        <f t="shared" si="130"/>
        <v>$U 260-3.5 80x80 PROFIL U NEPERFORAT$:14.83,</v>
      </c>
      <c r="D4205" t="s">
        <v>24692</v>
      </c>
      <c r="E4205" t="str">
        <f t="shared" si="131"/>
        <v>"u 260-3.5 80x80 profil u neperforat":14.83,</v>
      </c>
    </row>
    <row r="4206" spans="1:5">
      <c r="A4206" s="500" t="s">
        <v>3903</v>
      </c>
      <c r="B4206" s="500" t="s">
        <v>16223</v>
      </c>
      <c r="C4206" t="str">
        <f t="shared" si="130"/>
        <v>$U 260-3.5 85x85 PROFIL U NEPERFORAT$:15.20,</v>
      </c>
      <c r="D4206" t="s">
        <v>24693</v>
      </c>
      <c r="E4206" t="str">
        <f t="shared" si="131"/>
        <v>"u 260-3.5 85x85 profil u neperforat":15.20,</v>
      </c>
    </row>
    <row r="4207" spans="1:5">
      <c r="A4207" s="500" t="s">
        <v>15698</v>
      </c>
      <c r="B4207" s="500" t="s">
        <v>16225</v>
      </c>
      <c r="C4207" t="str">
        <f t="shared" si="130"/>
        <v>$U 260-3.5 90x90 PROFIL U NEPERFORAT$:15.56,</v>
      </c>
      <c r="D4207" t="s">
        <v>24694</v>
      </c>
      <c r="E4207" t="str">
        <f t="shared" si="131"/>
        <v>"u 260-3.5 90x90 profil u neperforat":15.56,</v>
      </c>
    </row>
    <row r="4208" spans="1:5">
      <c r="A4208" s="500" t="s">
        <v>15949</v>
      </c>
      <c r="B4208" s="500" t="s">
        <v>16227</v>
      </c>
      <c r="C4208" t="str">
        <f t="shared" si="130"/>
        <v>$U 260-3.5 95x95 PROFIL U NEPERFORAT$:15.93,</v>
      </c>
      <c r="D4208" t="s">
        <v>24695</v>
      </c>
      <c r="E4208" t="str">
        <f t="shared" si="131"/>
        <v>"u 260-3.5 95x95 profil u neperforat":15.93,</v>
      </c>
    </row>
    <row r="4209" spans="1:5">
      <c r="A4209" s="500" t="s">
        <v>14425</v>
      </c>
      <c r="B4209" s="500" t="s">
        <v>16229</v>
      </c>
      <c r="C4209" t="str">
        <f t="shared" si="130"/>
        <v>$U 260-3.5 40x40 PROFIL U PERFORAT$:11.93,</v>
      </c>
      <c r="D4209" t="s">
        <v>24696</v>
      </c>
      <c r="E4209" t="str">
        <f t="shared" si="131"/>
        <v>"u 260-3.5 40x40 profil u perforat":11.93,</v>
      </c>
    </row>
    <row r="4210" spans="1:5">
      <c r="A4210" s="500" t="s">
        <v>11801</v>
      </c>
      <c r="B4210" s="500" t="s">
        <v>16231</v>
      </c>
      <c r="C4210" t="str">
        <f t="shared" si="130"/>
        <v>$U 260-3.5 45x45 PROFIL U PERFORAT$:12.30,</v>
      </c>
      <c r="D4210" t="s">
        <v>24697</v>
      </c>
      <c r="E4210" t="str">
        <f t="shared" si="131"/>
        <v>"u 260-3.5 45x45 profil u perforat":12.30,</v>
      </c>
    </row>
    <row r="4211" spans="1:5">
      <c r="A4211" s="500" t="s">
        <v>7053</v>
      </c>
      <c r="B4211" s="500" t="s">
        <v>16233</v>
      </c>
      <c r="C4211" t="str">
        <f t="shared" si="130"/>
        <v>$U 260-3.5 50x50 PROFIL U PERFORAT$:12.66,</v>
      </c>
      <c r="D4211" t="s">
        <v>24698</v>
      </c>
      <c r="E4211" t="str">
        <f t="shared" si="131"/>
        <v>"u 260-3.5 50x50 profil u perforat":12.66,</v>
      </c>
    </row>
    <row r="4212" spans="1:5">
      <c r="A4212" s="500" t="s">
        <v>14432</v>
      </c>
      <c r="B4212" s="500" t="s">
        <v>16235</v>
      </c>
      <c r="C4212" t="str">
        <f t="shared" si="130"/>
        <v>$U 260-3.5 55x55 PROFIL U PERFORAT$:13.03,</v>
      </c>
      <c r="D4212" t="s">
        <v>24699</v>
      </c>
      <c r="E4212" t="str">
        <f t="shared" si="131"/>
        <v>"u 260-3.5 55x55 profil u perforat":13.03,</v>
      </c>
    </row>
    <row r="4213" spans="1:5">
      <c r="A4213" s="500" t="s">
        <v>14435</v>
      </c>
      <c r="B4213" s="500" t="s">
        <v>16237</v>
      </c>
      <c r="C4213" t="str">
        <f t="shared" si="130"/>
        <v>$U 260-3.5 60x60 PROFIL U PERFORAT$:13.39,</v>
      </c>
      <c r="D4213" t="s">
        <v>24700</v>
      </c>
      <c r="E4213" t="str">
        <f t="shared" si="131"/>
        <v>"u 260-3.5 60x60 profil u perforat":13.39,</v>
      </c>
    </row>
    <row r="4214" spans="1:5">
      <c r="A4214" s="500" t="s">
        <v>3952</v>
      </c>
      <c r="B4214" s="500" t="s">
        <v>16239</v>
      </c>
      <c r="C4214" t="str">
        <f t="shared" si="130"/>
        <v>$U 260-3.5 65x65 PROFIL U PERFORAT$:13.75,</v>
      </c>
      <c r="D4214" t="s">
        <v>24701</v>
      </c>
      <c r="E4214" t="str">
        <f t="shared" si="131"/>
        <v>"u 260-3.5 65x65 profil u perforat":13.75,</v>
      </c>
    </row>
    <row r="4215" spans="1:5">
      <c r="A4215" s="500" t="s">
        <v>14408</v>
      </c>
      <c r="B4215" s="500" t="s">
        <v>16241</v>
      </c>
      <c r="C4215" t="str">
        <f t="shared" si="130"/>
        <v>$U 260-3.5 70x70 PROFIL U PERFORAT$:14.12,</v>
      </c>
      <c r="D4215" t="s">
        <v>24702</v>
      </c>
      <c r="E4215" t="str">
        <f t="shared" si="131"/>
        <v>"u 260-3.5 70x70 profil u perforat":14.12,</v>
      </c>
    </row>
    <row r="4216" spans="1:5">
      <c r="A4216" s="500" t="s">
        <v>14666</v>
      </c>
      <c r="B4216" s="500" t="s">
        <v>16243</v>
      </c>
      <c r="C4216" t="str">
        <f t="shared" si="130"/>
        <v>$U 260-3.5 75x75 PROFIL U PERFORAT$:14.47,</v>
      </c>
      <c r="D4216" t="s">
        <v>24703</v>
      </c>
      <c r="E4216" t="str">
        <f t="shared" si="131"/>
        <v>"u 260-3.5 75x75 profil u perforat":14.47,</v>
      </c>
    </row>
    <row r="4217" spans="1:5">
      <c r="A4217" s="500" t="s">
        <v>14921</v>
      </c>
      <c r="B4217" s="500" t="s">
        <v>16245</v>
      </c>
      <c r="C4217" t="str">
        <f t="shared" si="130"/>
        <v>$U 260-3.5 80x80 PROFIL U PERFORAT$:14.83,</v>
      </c>
      <c r="D4217" t="s">
        <v>24704</v>
      </c>
      <c r="E4217" t="str">
        <f t="shared" si="131"/>
        <v>"u 260-3.5 80x80 profil u perforat":14.83,</v>
      </c>
    </row>
    <row r="4218" spans="1:5">
      <c r="A4218" s="500" t="s">
        <v>3903</v>
      </c>
      <c r="B4218" s="500" t="s">
        <v>16247</v>
      </c>
      <c r="C4218" t="str">
        <f t="shared" si="130"/>
        <v>$U 260-3.5 85x85 PROFIL U PERFORAT$:15.20,</v>
      </c>
      <c r="D4218" t="s">
        <v>24705</v>
      </c>
      <c r="E4218" t="str">
        <f t="shared" si="131"/>
        <v>"u 260-3.5 85x85 profil u perforat":15.20,</v>
      </c>
    </row>
    <row r="4219" spans="1:5">
      <c r="A4219" s="500" t="s">
        <v>15698</v>
      </c>
      <c r="B4219" s="500" t="s">
        <v>16249</v>
      </c>
      <c r="C4219" t="str">
        <f t="shared" si="130"/>
        <v>$U 260-3.5 90x90 PROFIL U PERFORAT$:15.56,</v>
      </c>
      <c r="D4219" t="s">
        <v>24706</v>
      </c>
      <c r="E4219" t="str">
        <f t="shared" si="131"/>
        <v>"u 260-3.5 90x90 profil u perforat":15.56,</v>
      </c>
    </row>
    <row r="4220" spans="1:5">
      <c r="A4220" s="500" t="s">
        <v>15949</v>
      </c>
      <c r="B4220" s="500" t="s">
        <v>16251</v>
      </c>
      <c r="C4220" t="str">
        <f t="shared" si="130"/>
        <v>$U 260-3.5 95x95 PROFIL U PERFORAT$:15.93,</v>
      </c>
      <c r="D4220" t="s">
        <v>24707</v>
      </c>
      <c r="E4220" t="str">
        <f t="shared" si="131"/>
        <v>"u 260-3.5 95x95 profil u perforat":15.93,</v>
      </c>
    </row>
    <row r="4221" spans="1:5">
      <c r="A4221" s="500" t="s">
        <v>11825</v>
      </c>
      <c r="B4221" s="500" t="s">
        <v>16253</v>
      </c>
      <c r="C4221" t="str">
        <f t="shared" si="130"/>
        <v>$U 270-1.5 100x100 PROFIL U NEPERFORAT$:7.24,</v>
      </c>
      <c r="D4221" t="s">
        <v>24708</v>
      </c>
      <c r="E4221" t="str">
        <f t="shared" si="131"/>
        <v>"u 270-1.5 100x100 profil u neperforat":7.24,</v>
      </c>
    </row>
    <row r="4222" spans="1:5">
      <c r="A4222" s="500" t="s">
        <v>11320</v>
      </c>
      <c r="B4222" s="500" t="s">
        <v>16255</v>
      </c>
      <c r="C4222" t="str">
        <f t="shared" si="130"/>
        <v>$U 270-1.5 40x40 PROFIL U NEPERFORAT$:5.38,</v>
      </c>
      <c r="D4222" t="s">
        <v>24709</v>
      </c>
      <c r="E4222" t="str">
        <f t="shared" si="131"/>
        <v>"u 270-1.5 40x40 profil u neperforat":5.38,</v>
      </c>
    </row>
    <row r="4223" spans="1:5">
      <c r="A4223" s="500" t="s">
        <v>13771</v>
      </c>
      <c r="B4223" s="500" t="s">
        <v>16257</v>
      </c>
      <c r="C4223" t="str">
        <f t="shared" si="130"/>
        <v>$U 270-1.5 45x45 PROFIL U NEPERFORAT$:5.54,</v>
      </c>
      <c r="D4223" t="s">
        <v>24710</v>
      </c>
      <c r="E4223" t="str">
        <f t="shared" si="131"/>
        <v>"u 270-1.5 45x45 profil u neperforat":5.54,</v>
      </c>
    </row>
    <row r="4224" spans="1:5">
      <c r="A4224" s="500" t="s">
        <v>14164</v>
      </c>
      <c r="B4224" s="500" t="s">
        <v>16259</v>
      </c>
      <c r="C4224" t="str">
        <f t="shared" si="130"/>
        <v>$U 270-1.5 50x50 PROFIL U NEPERFORAT$:5.69,</v>
      </c>
      <c r="D4224" t="s">
        <v>24711</v>
      </c>
      <c r="E4224" t="str">
        <f t="shared" si="131"/>
        <v>"u 270-1.5 50x50 profil u neperforat":5.69,</v>
      </c>
    </row>
    <row r="4225" spans="1:5">
      <c r="A4225" s="500" t="s">
        <v>14218</v>
      </c>
      <c r="B4225" s="500" t="s">
        <v>16261</v>
      </c>
      <c r="C4225" t="str">
        <f t="shared" si="130"/>
        <v>$U 270-1.5 55x55 PROFIL U NEPERFORAT$:5.85,</v>
      </c>
      <c r="D4225" t="s">
        <v>24712</v>
      </c>
      <c r="E4225" t="str">
        <f t="shared" si="131"/>
        <v>"u 270-1.5 55x55 profil u neperforat":5.85,</v>
      </c>
    </row>
    <row r="4226" spans="1:5">
      <c r="A4226" s="500" t="s">
        <v>11254</v>
      </c>
      <c r="B4226" s="500" t="s">
        <v>16263</v>
      </c>
      <c r="C4226" t="str">
        <f t="shared" ref="C4226:C4289" si="132">CONCATENATE("$",B4226,"$",":",A4226,",")</f>
        <v>$U 270-1.5 60x60 PROFIL U NEPERFORAT$:6.01,</v>
      </c>
      <c r="D4226" t="s">
        <v>24713</v>
      </c>
      <c r="E4226" t="str">
        <f t="shared" ref="E4226:E4289" si="133">LOWER(D4226)</f>
        <v>"u 270-1.5 60x60 profil u neperforat":6.01,</v>
      </c>
    </row>
    <row r="4227" spans="1:5">
      <c r="A4227" s="500" t="s">
        <v>14195</v>
      </c>
      <c r="B4227" s="500" t="s">
        <v>16265</v>
      </c>
      <c r="C4227" t="str">
        <f t="shared" si="132"/>
        <v>$U 270-1.5 65x65 PROFIL U NEPERFORAT$:6.16,</v>
      </c>
      <c r="D4227" t="s">
        <v>24714</v>
      </c>
      <c r="E4227" t="str">
        <f t="shared" si="133"/>
        <v>"u 270-1.5 65x65 profil u neperforat":6.16,</v>
      </c>
    </row>
    <row r="4228" spans="1:5">
      <c r="A4228" s="500" t="s">
        <v>11296</v>
      </c>
      <c r="B4228" s="500" t="s">
        <v>16267</v>
      </c>
      <c r="C4228" t="str">
        <f t="shared" si="132"/>
        <v>$U 270-1.5 70x70 PROFIL U NEPERFORAT$:6.31,</v>
      </c>
      <c r="D4228" t="s">
        <v>24715</v>
      </c>
      <c r="E4228" t="str">
        <f t="shared" si="133"/>
        <v>"u 270-1.5 70x70 profil u neperforat":6.31,</v>
      </c>
    </row>
    <row r="4229" spans="1:5">
      <c r="A4229" s="500" t="s">
        <v>14717</v>
      </c>
      <c r="B4229" s="500" t="s">
        <v>16269</v>
      </c>
      <c r="C4229" t="str">
        <f t="shared" si="132"/>
        <v>$U 270-1.5 75x75 PROFIL U NEPERFORAT$:6.46,</v>
      </c>
      <c r="D4229" t="s">
        <v>24716</v>
      </c>
      <c r="E4229" t="str">
        <f t="shared" si="133"/>
        <v>"u 270-1.5 75x75 profil u neperforat":6.46,</v>
      </c>
    </row>
    <row r="4230" spans="1:5">
      <c r="A4230" s="500" t="s">
        <v>6980</v>
      </c>
      <c r="B4230" s="500" t="s">
        <v>16271</v>
      </c>
      <c r="C4230" t="str">
        <f t="shared" si="132"/>
        <v>$U 270-1.5 80x80 PROFIL U NEPERFORAT$:6.62,</v>
      </c>
      <c r="D4230" t="s">
        <v>24717</v>
      </c>
      <c r="E4230" t="str">
        <f t="shared" si="133"/>
        <v>"u 270-1.5 80x80 profil u neperforat":6.62,</v>
      </c>
    </row>
    <row r="4231" spans="1:5">
      <c r="A4231" s="500" t="s">
        <v>15496</v>
      </c>
      <c r="B4231" s="500" t="s">
        <v>16273</v>
      </c>
      <c r="C4231" t="str">
        <f t="shared" si="132"/>
        <v>$U 270-1.5 85x85 PROFIL U NEPERFORAT$:6.77,</v>
      </c>
      <c r="D4231" t="s">
        <v>24718</v>
      </c>
      <c r="E4231" t="str">
        <f t="shared" si="133"/>
        <v>"u 270-1.5 85x85 profil u neperforat":6.77,</v>
      </c>
    </row>
    <row r="4232" spans="1:5">
      <c r="A4232" s="500" t="s">
        <v>11835</v>
      </c>
      <c r="B4232" s="500" t="s">
        <v>16275</v>
      </c>
      <c r="C4232" t="str">
        <f t="shared" si="132"/>
        <v>$U 270-1.5 90x90 PROFIL U NEPERFORAT$:6.93,</v>
      </c>
      <c r="D4232" t="s">
        <v>24719</v>
      </c>
      <c r="E4232" t="str">
        <f t="shared" si="133"/>
        <v>"u 270-1.5 90x90 profil u neperforat":6.93,</v>
      </c>
    </row>
    <row r="4233" spans="1:5">
      <c r="A4233" s="500" t="s">
        <v>16000</v>
      </c>
      <c r="B4233" s="500" t="s">
        <v>16277</v>
      </c>
      <c r="C4233" t="str">
        <f t="shared" si="132"/>
        <v>$U 270-1.5 95x95 PROFIL U NEPERFORAT$:7.09,</v>
      </c>
      <c r="D4233" t="s">
        <v>24720</v>
      </c>
      <c r="E4233" t="str">
        <f t="shared" si="133"/>
        <v>"u 270-1.5 95x95 profil u neperforat":7.09,</v>
      </c>
    </row>
    <row r="4234" spans="1:5">
      <c r="A4234" s="500" t="s">
        <v>11320</v>
      </c>
      <c r="B4234" s="500" t="s">
        <v>16279</v>
      </c>
      <c r="C4234" t="str">
        <f t="shared" si="132"/>
        <v>$U 270-1.5 40x40 PROFIL U PERFORAT$:5.38,</v>
      </c>
      <c r="D4234" t="s">
        <v>24721</v>
      </c>
      <c r="E4234" t="str">
        <f t="shared" si="133"/>
        <v>"u 270-1.5 40x40 profil u perforat":5.38,</v>
      </c>
    </row>
    <row r="4235" spans="1:5">
      <c r="A4235" s="500" t="s">
        <v>13771</v>
      </c>
      <c r="B4235" s="500" t="s">
        <v>16281</v>
      </c>
      <c r="C4235" t="str">
        <f t="shared" si="132"/>
        <v>$U 270-1.5 45x45 PROFIL U PERFORAT$:5.54,</v>
      </c>
      <c r="D4235" t="s">
        <v>24722</v>
      </c>
      <c r="E4235" t="str">
        <f t="shared" si="133"/>
        <v>"u 270-1.5 45x45 profil u perforat":5.54,</v>
      </c>
    </row>
    <row r="4236" spans="1:5">
      <c r="A4236" s="500" t="s">
        <v>14164</v>
      </c>
      <c r="B4236" s="500" t="s">
        <v>16283</v>
      </c>
      <c r="C4236" t="str">
        <f t="shared" si="132"/>
        <v>$U 270-1.5 50x50 PROFIL U PERFORAT$:5.69,</v>
      </c>
      <c r="D4236" t="s">
        <v>24723</v>
      </c>
      <c r="E4236" t="str">
        <f t="shared" si="133"/>
        <v>"u 270-1.5 50x50 profil u perforat":5.69,</v>
      </c>
    </row>
    <row r="4237" spans="1:5">
      <c r="A4237" s="500" t="s">
        <v>14218</v>
      </c>
      <c r="B4237" s="500" t="s">
        <v>16285</v>
      </c>
      <c r="C4237" t="str">
        <f t="shared" si="132"/>
        <v>$U 270-1.5 55x55 PROFIL U PERFORAT$:5.85,</v>
      </c>
      <c r="D4237" t="s">
        <v>24724</v>
      </c>
      <c r="E4237" t="str">
        <f t="shared" si="133"/>
        <v>"u 270-1.5 55x55 profil u perforat":5.85,</v>
      </c>
    </row>
    <row r="4238" spans="1:5">
      <c r="A4238" s="500" t="s">
        <v>11254</v>
      </c>
      <c r="B4238" s="500" t="s">
        <v>16287</v>
      </c>
      <c r="C4238" t="str">
        <f t="shared" si="132"/>
        <v>$U 270-1.5 60x60 PROFIL U PERFORAT$:6.01,</v>
      </c>
      <c r="D4238" t="s">
        <v>24725</v>
      </c>
      <c r="E4238" t="str">
        <f t="shared" si="133"/>
        <v>"u 270-1.5 60x60 profil u perforat":6.01,</v>
      </c>
    </row>
    <row r="4239" spans="1:5">
      <c r="A4239" s="500" t="s">
        <v>14195</v>
      </c>
      <c r="B4239" s="500" t="s">
        <v>16289</v>
      </c>
      <c r="C4239" t="str">
        <f t="shared" si="132"/>
        <v>$U 270-1.5 65x65 PROFIL U PERFORAT$:6.16,</v>
      </c>
      <c r="D4239" t="s">
        <v>24726</v>
      </c>
      <c r="E4239" t="str">
        <f t="shared" si="133"/>
        <v>"u 270-1.5 65x65 profil u perforat":6.16,</v>
      </c>
    </row>
    <row r="4240" spans="1:5">
      <c r="A4240" s="500" t="s">
        <v>11296</v>
      </c>
      <c r="B4240" s="500" t="s">
        <v>16291</v>
      </c>
      <c r="C4240" t="str">
        <f t="shared" si="132"/>
        <v>$U 270-1.5 70x70 PROFIL U PERFORAT$:6.31,</v>
      </c>
      <c r="D4240" t="s">
        <v>24727</v>
      </c>
      <c r="E4240" t="str">
        <f t="shared" si="133"/>
        <v>"u 270-1.5 70x70 profil u perforat":6.31,</v>
      </c>
    </row>
    <row r="4241" spans="1:5">
      <c r="A4241" s="500" t="s">
        <v>14717</v>
      </c>
      <c r="B4241" s="500" t="s">
        <v>16293</v>
      </c>
      <c r="C4241" t="str">
        <f t="shared" si="132"/>
        <v>$U 270-1.5 75x75 PROFIL U PERFORAT$:6.46,</v>
      </c>
      <c r="D4241" t="s">
        <v>24728</v>
      </c>
      <c r="E4241" t="str">
        <f t="shared" si="133"/>
        <v>"u 270-1.5 75x75 profil u perforat":6.46,</v>
      </c>
    </row>
    <row r="4242" spans="1:5">
      <c r="A4242" s="500" t="s">
        <v>6980</v>
      </c>
      <c r="B4242" s="500" t="s">
        <v>16295</v>
      </c>
      <c r="C4242" t="str">
        <f t="shared" si="132"/>
        <v>$U 270-1.5 80x80 PROFIL U PERFORAT$:6.62,</v>
      </c>
      <c r="D4242" t="s">
        <v>24729</v>
      </c>
      <c r="E4242" t="str">
        <f t="shared" si="133"/>
        <v>"u 270-1.5 80x80 profil u perforat":6.62,</v>
      </c>
    </row>
    <row r="4243" spans="1:5">
      <c r="A4243" s="500" t="s">
        <v>15496</v>
      </c>
      <c r="B4243" s="500" t="s">
        <v>16297</v>
      </c>
      <c r="C4243" t="str">
        <f t="shared" si="132"/>
        <v>$U 270-1.5 85x85 PROFIL U PERFORAT$:6.77,</v>
      </c>
      <c r="D4243" t="s">
        <v>24730</v>
      </c>
      <c r="E4243" t="str">
        <f t="shared" si="133"/>
        <v>"u 270-1.5 85x85 profil u perforat":6.77,</v>
      </c>
    </row>
    <row r="4244" spans="1:5">
      <c r="A4244" s="500" t="s">
        <v>11835</v>
      </c>
      <c r="B4244" s="500" t="s">
        <v>16299</v>
      </c>
      <c r="C4244" t="str">
        <f t="shared" si="132"/>
        <v>$U 270-1.5 90x90 PROFIL U PERFORAT$:6.93,</v>
      </c>
      <c r="D4244" t="s">
        <v>24731</v>
      </c>
      <c r="E4244" t="str">
        <f t="shared" si="133"/>
        <v>"u 270-1.5 90x90 profil u perforat":6.93,</v>
      </c>
    </row>
    <row r="4245" spans="1:5">
      <c r="A4245" s="500" t="s">
        <v>16000</v>
      </c>
      <c r="B4245" s="500" t="s">
        <v>16301</v>
      </c>
      <c r="C4245" t="str">
        <f t="shared" si="132"/>
        <v>$U 270-1.5 95x95 PROFIL U PERFORAT$:7.09,</v>
      </c>
      <c r="D4245" t="s">
        <v>24732</v>
      </c>
      <c r="E4245" t="str">
        <f t="shared" si="133"/>
        <v>"u 270-1.5 95x95 profil u perforat":7.09,</v>
      </c>
    </row>
    <row r="4246" spans="1:5">
      <c r="A4246" s="500" t="s">
        <v>6926</v>
      </c>
      <c r="B4246" s="500" t="s">
        <v>16303</v>
      </c>
      <c r="C4246" t="str">
        <f t="shared" si="132"/>
        <v>$U 270-2 100x100 PROFIL U NEPERFORAT$:9.62,</v>
      </c>
      <c r="D4246" t="s">
        <v>24733</v>
      </c>
      <c r="E4246" t="str">
        <f t="shared" si="133"/>
        <v>"u 270-2 100x100 profil u neperforat":9.62,</v>
      </c>
    </row>
    <row r="4247" spans="1:5">
      <c r="A4247" s="500" t="s">
        <v>11066</v>
      </c>
      <c r="B4247" s="500" t="s">
        <v>16305</v>
      </c>
      <c r="C4247" t="str">
        <f t="shared" si="132"/>
        <v>$U 270-2 40x40 PROFIL U NEPERFORAT$:7.14,</v>
      </c>
      <c r="D4247" t="s">
        <v>24734</v>
      </c>
      <c r="E4247" t="str">
        <f t="shared" si="133"/>
        <v>"u 270-2 40x40 profil u neperforat":7.14,</v>
      </c>
    </row>
    <row r="4248" spans="1:5">
      <c r="A4248" s="500" t="s">
        <v>12825</v>
      </c>
      <c r="B4248" s="500" t="s">
        <v>16307</v>
      </c>
      <c r="C4248" t="str">
        <f t="shared" si="132"/>
        <v>$U 270-2 45x45 PROFIL U NEPERFORAT$:7.35,</v>
      </c>
      <c r="D4248" t="s">
        <v>24735</v>
      </c>
      <c r="E4248" t="str">
        <f t="shared" si="133"/>
        <v>"u 270-2 45x45 profil u neperforat":7.35,</v>
      </c>
    </row>
    <row r="4249" spans="1:5">
      <c r="A4249" s="500" t="s">
        <v>14269</v>
      </c>
      <c r="B4249" s="500" t="s">
        <v>16309</v>
      </c>
      <c r="C4249" t="str">
        <f t="shared" si="132"/>
        <v>$U 270-2 50x50 PROFIL U NEPERFORAT$:7.55,</v>
      </c>
      <c r="D4249" t="s">
        <v>24736</v>
      </c>
      <c r="E4249" t="str">
        <f t="shared" si="133"/>
        <v>"u 270-2 50x50 profil u neperforat":7.55,</v>
      </c>
    </row>
    <row r="4250" spans="1:5">
      <c r="A4250" s="500" t="s">
        <v>11383</v>
      </c>
      <c r="B4250" s="500" t="s">
        <v>16311</v>
      </c>
      <c r="C4250" t="str">
        <f t="shared" si="132"/>
        <v>$U 270-2 55x55 PROFIL U NEPERFORAT$:7.76,</v>
      </c>
      <c r="D4250" t="s">
        <v>24737</v>
      </c>
      <c r="E4250" t="str">
        <f t="shared" si="133"/>
        <v>"u 270-2 55x55 profil u neperforat":7.76,</v>
      </c>
    </row>
    <row r="4251" spans="1:5">
      <c r="A4251" s="500" t="s">
        <v>11261</v>
      </c>
      <c r="B4251" s="500" t="s">
        <v>16313</v>
      </c>
      <c r="C4251" t="str">
        <f t="shared" si="132"/>
        <v>$U 270-2 60x60 PROFIL U NEPERFORAT$:7.97,</v>
      </c>
      <c r="D4251" t="s">
        <v>24738</v>
      </c>
      <c r="E4251" t="str">
        <f t="shared" si="133"/>
        <v>"u 270-2 60x60 profil u neperforat":7.97,</v>
      </c>
    </row>
    <row r="4252" spans="1:5">
      <c r="A4252" s="500" t="s">
        <v>14247</v>
      </c>
      <c r="B4252" s="500" t="s">
        <v>16315</v>
      </c>
      <c r="C4252" t="str">
        <f t="shared" si="132"/>
        <v>$U 270-2 65x65 PROFIL U NEPERFORAT$:8.18,</v>
      </c>
      <c r="D4252" t="s">
        <v>24739</v>
      </c>
      <c r="E4252" t="str">
        <f t="shared" si="133"/>
        <v>"u 270-2 65x65 profil u neperforat":8.18,</v>
      </c>
    </row>
    <row r="4253" spans="1:5">
      <c r="A4253" s="500" t="s">
        <v>11342</v>
      </c>
      <c r="B4253" s="500" t="s">
        <v>16317</v>
      </c>
      <c r="C4253" t="str">
        <f t="shared" si="132"/>
        <v>$U 270-2 70x70 PROFIL U NEPERFORAT$:8.39,</v>
      </c>
      <c r="D4253" t="s">
        <v>24740</v>
      </c>
      <c r="E4253" t="str">
        <f t="shared" si="133"/>
        <v>"u 270-2 70x70 profil u neperforat":8.39,</v>
      </c>
    </row>
    <row r="4254" spans="1:5">
      <c r="A4254" s="500" t="s">
        <v>14768</v>
      </c>
      <c r="B4254" s="500" t="s">
        <v>16319</v>
      </c>
      <c r="C4254" t="str">
        <f t="shared" si="132"/>
        <v>$U 270-2 75x75 PROFIL U NEPERFORAT$:8.58,</v>
      </c>
      <c r="D4254" t="s">
        <v>24741</v>
      </c>
      <c r="E4254" t="str">
        <f t="shared" si="133"/>
        <v>"u 270-2 75x75 profil u neperforat":8.58,</v>
      </c>
    </row>
    <row r="4255" spans="1:5">
      <c r="A4255" s="500" t="s">
        <v>15022</v>
      </c>
      <c r="B4255" s="500" t="s">
        <v>16321</v>
      </c>
      <c r="C4255" t="str">
        <f t="shared" si="132"/>
        <v>$U 270-2 80x80 PROFIL U NEPERFORAT$:8.79,</v>
      </c>
      <c r="D4255" t="s">
        <v>24742</v>
      </c>
      <c r="E4255" t="str">
        <f t="shared" si="133"/>
        <v>"u 270-2 80x80 profil u neperforat":8.79,</v>
      </c>
    </row>
    <row r="4256" spans="1:5">
      <c r="A4256" s="500" t="s">
        <v>6989</v>
      </c>
      <c r="B4256" s="500" t="s">
        <v>16323</v>
      </c>
      <c r="C4256" t="str">
        <f t="shared" si="132"/>
        <v>$U 270-2 85x85 PROFIL U NEPERFORAT$:9.00,</v>
      </c>
      <c r="D4256" t="s">
        <v>24743</v>
      </c>
      <c r="E4256" t="str">
        <f t="shared" si="133"/>
        <v>"u 270-2 85x85 profil u neperforat":9.00,</v>
      </c>
    </row>
    <row r="4257" spans="1:5">
      <c r="A4257" s="500" t="s">
        <v>11281</v>
      </c>
      <c r="B4257" s="500" t="s">
        <v>16325</v>
      </c>
      <c r="C4257" t="str">
        <f t="shared" si="132"/>
        <v>$U 270-2 90x90 PROFIL U NEPERFORAT$:9.20,</v>
      </c>
      <c r="D4257" t="s">
        <v>24744</v>
      </c>
      <c r="E4257" t="str">
        <f t="shared" si="133"/>
        <v>"u 270-2 90x90 profil u neperforat":9.20,</v>
      </c>
    </row>
    <row r="4258" spans="1:5">
      <c r="A4258" s="500" t="s">
        <v>16051</v>
      </c>
      <c r="B4258" s="500" t="s">
        <v>16327</v>
      </c>
      <c r="C4258" t="str">
        <f t="shared" si="132"/>
        <v>$U 270-2 95x95 PROFIL U NEPERFORAT$:9.41,</v>
      </c>
      <c r="D4258" t="s">
        <v>24745</v>
      </c>
      <c r="E4258" t="str">
        <f t="shared" si="133"/>
        <v>"u 270-2 95x95 profil u neperforat":9.41,</v>
      </c>
    </row>
    <row r="4259" spans="1:5">
      <c r="A4259" s="500" t="s">
        <v>11066</v>
      </c>
      <c r="B4259" s="500" t="s">
        <v>16329</v>
      </c>
      <c r="C4259" t="str">
        <f t="shared" si="132"/>
        <v>$U 270-2 40x40 PROFIL U PERFORAT$:7.14,</v>
      </c>
      <c r="D4259" t="s">
        <v>24746</v>
      </c>
      <c r="E4259" t="str">
        <f t="shared" si="133"/>
        <v>"u 270-2 40x40 profil u perforat":7.14,</v>
      </c>
    </row>
    <row r="4260" spans="1:5">
      <c r="A4260" s="500" t="s">
        <v>12825</v>
      </c>
      <c r="B4260" s="500" t="s">
        <v>16331</v>
      </c>
      <c r="C4260" t="str">
        <f t="shared" si="132"/>
        <v>$U 270-2 45x45 PROFIL U PERFORAT$:7.35,</v>
      </c>
      <c r="D4260" t="s">
        <v>24747</v>
      </c>
      <c r="E4260" t="str">
        <f t="shared" si="133"/>
        <v>"u 270-2 45x45 profil u perforat":7.35,</v>
      </c>
    </row>
    <row r="4261" spans="1:5">
      <c r="A4261" s="500" t="s">
        <v>14269</v>
      </c>
      <c r="B4261" s="500" t="s">
        <v>16333</v>
      </c>
      <c r="C4261" t="str">
        <f t="shared" si="132"/>
        <v>$U 270-2 50x50 PROFIL U PERFORAT$:7.55,</v>
      </c>
      <c r="D4261" t="s">
        <v>24748</v>
      </c>
      <c r="E4261" t="str">
        <f t="shared" si="133"/>
        <v>"u 270-2 50x50 profil u perforat":7.55,</v>
      </c>
    </row>
    <row r="4262" spans="1:5">
      <c r="A4262" s="500" t="s">
        <v>11383</v>
      </c>
      <c r="B4262" s="500" t="s">
        <v>16335</v>
      </c>
      <c r="C4262" t="str">
        <f t="shared" si="132"/>
        <v>$U 270-2 55x55 PROFIL U PERFORAT$:7.76,</v>
      </c>
      <c r="D4262" t="s">
        <v>24749</v>
      </c>
      <c r="E4262" t="str">
        <f t="shared" si="133"/>
        <v>"u 270-2 55x55 profil u perforat":7.76,</v>
      </c>
    </row>
    <row r="4263" spans="1:5">
      <c r="A4263" s="500" t="s">
        <v>11261</v>
      </c>
      <c r="B4263" s="500" t="s">
        <v>16337</v>
      </c>
      <c r="C4263" t="str">
        <f t="shared" si="132"/>
        <v>$U 270-2 60x60 PROFIL U PERFORAT$:7.97,</v>
      </c>
      <c r="D4263" t="s">
        <v>24750</v>
      </c>
      <c r="E4263" t="str">
        <f t="shared" si="133"/>
        <v>"u 270-2 60x60 profil u perforat":7.97,</v>
      </c>
    </row>
    <row r="4264" spans="1:5">
      <c r="A4264" s="500" t="s">
        <v>14247</v>
      </c>
      <c r="B4264" s="500" t="s">
        <v>16339</v>
      </c>
      <c r="C4264" t="str">
        <f t="shared" si="132"/>
        <v>$U 270-2 65x65 PROFIL U PERFORAT$:8.18,</v>
      </c>
      <c r="D4264" t="s">
        <v>24751</v>
      </c>
      <c r="E4264" t="str">
        <f t="shared" si="133"/>
        <v>"u 270-2 65x65 profil u perforat":8.18,</v>
      </c>
    </row>
    <row r="4265" spans="1:5">
      <c r="A4265" s="500" t="s">
        <v>11342</v>
      </c>
      <c r="B4265" s="500" t="s">
        <v>16341</v>
      </c>
      <c r="C4265" t="str">
        <f t="shared" si="132"/>
        <v>$U 270-2 70x70 PROFIL U PERFORAT$:8.39,</v>
      </c>
      <c r="D4265" t="s">
        <v>24752</v>
      </c>
      <c r="E4265" t="str">
        <f t="shared" si="133"/>
        <v>"u 270-2 70x70 profil u perforat":8.39,</v>
      </c>
    </row>
    <row r="4266" spans="1:5">
      <c r="A4266" s="500" t="s">
        <v>14768</v>
      </c>
      <c r="B4266" s="500" t="s">
        <v>16343</v>
      </c>
      <c r="C4266" t="str">
        <f t="shared" si="132"/>
        <v>$U 270-2 75x75 PROFIL U PERFORAT$:8.58,</v>
      </c>
      <c r="D4266" t="s">
        <v>24753</v>
      </c>
      <c r="E4266" t="str">
        <f t="shared" si="133"/>
        <v>"u 270-2 75x75 profil u perforat":8.58,</v>
      </c>
    </row>
    <row r="4267" spans="1:5">
      <c r="A4267" s="500" t="s">
        <v>15022</v>
      </c>
      <c r="B4267" s="500" t="s">
        <v>16345</v>
      </c>
      <c r="C4267" t="str">
        <f t="shared" si="132"/>
        <v>$U 270-2 80x80 PROFIL U PERFORAT$:8.79,</v>
      </c>
      <c r="D4267" t="s">
        <v>24754</v>
      </c>
      <c r="E4267" t="str">
        <f t="shared" si="133"/>
        <v>"u 270-2 80x80 profil u perforat":8.79,</v>
      </c>
    </row>
    <row r="4268" spans="1:5">
      <c r="A4268" s="500" t="s">
        <v>6989</v>
      </c>
      <c r="B4268" s="500" t="s">
        <v>16347</v>
      </c>
      <c r="C4268" t="str">
        <f t="shared" si="132"/>
        <v>$U 270-2 85x85 PROFIL U PERFORAT$:9.00,</v>
      </c>
      <c r="D4268" t="s">
        <v>24755</v>
      </c>
      <c r="E4268" t="str">
        <f t="shared" si="133"/>
        <v>"u 270-2 85x85 profil u perforat":9.00,</v>
      </c>
    </row>
    <row r="4269" spans="1:5">
      <c r="A4269" s="500" t="s">
        <v>11281</v>
      </c>
      <c r="B4269" s="500" t="s">
        <v>16349</v>
      </c>
      <c r="C4269" t="str">
        <f t="shared" si="132"/>
        <v>$U 270-2 90x90 PROFIL U PERFORAT$:9.20,</v>
      </c>
      <c r="D4269" t="s">
        <v>24756</v>
      </c>
      <c r="E4269" t="str">
        <f t="shared" si="133"/>
        <v>"u 270-2 90x90 profil u perforat":9.20,</v>
      </c>
    </row>
    <row r="4270" spans="1:5">
      <c r="A4270" s="500" t="s">
        <v>16051</v>
      </c>
      <c r="B4270" s="500" t="s">
        <v>16351</v>
      </c>
      <c r="C4270" t="str">
        <f t="shared" si="132"/>
        <v>$U 270-2 95x95 PROFIL U PERFORAT$:9.41,</v>
      </c>
      <c r="D4270" t="s">
        <v>24757</v>
      </c>
      <c r="E4270" t="str">
        <f t="shared" si="133"/>
        <v>"u 270-2 95x95 profil u perforat":9.41,</v>
      </c>
    </row>
    <row r="4271" spans="1:5">
      <c r="A4271" s="500" t="s">
        <v>16353</v>
      </c>
      <c r="B4271" s="500" t="s">
        <v>16354</v>
      </c>
      <c r="C4271" t="str">
        <f t="shared" si="132"/>
        <v>$U 270-2.5 100x100 PROFIL U NEPERFORAT$:11.99,</v>
      </c>
      <c r="D4271" t="s">
        <v>24758</v>
      </c>
      <c r="E4271" t="str">
        <f t="shared" si="133"/>
        <v>"u 270-2.5 100x100 profil u neperforat":11.99,</v>
      </c>
    </row>
    <row r="4272" spans="1:5">
      <c r="A4272" s="500" t="s">
        <v>14317</v>
      </c>
      <c r="B4272" s="500" t="s">
        <v>16356</v>
      </c>
      <c r="C4272" t="str">
        <f t="shared" si="132"/>
        <v>$U 270-2.5 40x40 PROFIL U NEPERFORAT$:8.88,</v>
      </c>
      <c r="D4272" t="s">
        <v>24759</v>
      </c>
      <c r="E4272" t="str">
        <f t="shared" si="133"/>
        <v>"u 270-2.5 40x40 profil u neperforat":8.88,</v>
      </c>
    </row>
    <row r="4273" spans="1:5">
      <c r="A4273" s="500" t="s">
        <v>11737</v>
      </c>
      <c r="B4273" s="500" t="s">
        <v>16358</v>
      </c>
      <c r="C4273" t="str">
        <f t="shared" si="132"/>
        <v>$U 270-2.5 45x45 PROFIL U NEPERFORAT$:9.14,</v>
      </c>
      <c r="D4273" t="s">
        <v>24760</v>
      </c>
      <c r="E4273" t="str">
        <f t="shared" si="133"/>
        <v>"u 270-2.5 45x45 profil u neperforat":9.14,</v>
      </c>
    </row>
    <row r="4274" spans="1:5">
      <c r="A4274" s="500" t="s">
        <v>11700</v>
      </c>
      <c r="B4274" s="500" t="s">
        <v>16360</v>
      </c>
      <c r="C4274" t="str">
        <f t="shared" si="132"/>
        <v>$U 270-2.5 50x50 PROFIL U NEPERFORAT$:9.40,</v>
      </c>
      <c r="D4274" t="s">
        <v>24761</v>
      </c>
      <c r="E4274" t="str">
        <f t="shared" si="133"/>
        <v>"u 270-2.5 50x50 profil u neperforat":9.40,</v>
      </c>
    </row>
    <row r="4275" spans="1:5">
      <c r="A4275" s="500" t="s">
        <v>11318</v>
      </c>
      <c r="B4275" s="500" t="s">
        <v>16362</v>
      </c>
      <c r="C4275" t="str">
        <f t="shared" si="132"/>
        <v>$U 270-2.5 55x55 PROFIL U NEPERFORAT$:9.66,</v>
      </c>
      <c r="D4275" t="s">
        <v>24762</v>
      </c>
      <c r="E4275" t="str">
        <f t="shared" si="133"/>
        <v>"u 270-2.5 55x55 profil u neperforat":9.66,</v>
      </c>
    </row>
    <row r="4276" spans="1:5">
      <c r="A4276" s="500" t="s">
        <v>14326</v>
      </c>
      <c r="B4276" s="500" t="s">
        <v>16364</v>
      </c>
      <c r="C4276" t="str">
        <f t="shared" si="132"/>
        <v>$U 270-2.5 60x60 PROFIL U NEPERFORAT$:9.91,</v>
      </c>
      <c r="D4276" t="s">
        <v>24763</v>
      </c>
      <c r="E4276" t="str">
        <f t="shared" si="133"/>
        <v>"u 270-2.5 60x60 profil u neperforat":9.91,</v>
      </c>
    </row>
    <row r="4277" spans="1:5">
      <c r="A4277" s="500" t="s">
        <v>11730</v>
      </c>
      <c r="B4277" s="500" t="s">
        <v>16366</v>
      </c>
      <c r="C4277" t="str">
        <f t="shared" si="132"/>
        <v>$U 270-2.5 65x65 PROFIL U NEPERFORAT$:10.17,</v>
      </c>
      <c r="D4277" t="s">
        <v>24764</v>
      </c>
      <c r="E4277" t="str">
        <f t="shared" si="133"/>
        <v>"u 270-2.5 65x65 profil u neperforat":10.17,</v>
      </c>
    </row>
    <row r="4278" spans="1:5">
      <c r="A4278" s="500" t="s">
        <v>14564</v>
      </c>
      <c r="B4278" s="500" t="s">
        <v>16368</v>
      </c>
      <c r="C4278" t="str">
        <f t="shared" si="132"/>
        <v>$U 270-2.5 70x70 PROFIL U NEPERFORAT$:10.43,</v>
      </c>
      <c r="D4278" t="s">
        <v>24765</v>
      </c>
      <c r="E4278" t="str">
        <f t="shared" si="133"/>
        <v>"u 270-2.5 70x70 profil u neperforat":10.43,</v>
      </c>
    </row>
    <row r="4279" spans="1:5">
      <c r="A4279" s="500" t="s">
        <v>14819</v>
      </c>
      <c r="B4279" s="500" t="s">
        <v>16370</v>
      </c>
      <c r="C4279" t="str">
        <f t="shared" si="132"/>
        <v>$U 270-2.5 75x75 PROFIL U NEPERFORAT$:10.69,</v>
      </c>
      <c r="D4279" t="s">
        <v>24766</v>
      </c>
      <c r="E4279" t="str">
        <f t="shared" si="133"/>
        <v>"u 270-2.5 75x75 profil u neperforat":10.69,</v>
      </c>
    </row>
    <row r="4280" spans="1:5">
      <c r="A4280" s="500" t="s">
        <v>15073</v>
      </c>
      <c r="B4280" s="500" t="s">
        <v>16372</v>
      </c>
      <c r="C4280" t="str">
        <f t="shared" si="132"/>
        <v>$U 270-2.5 80x80 PROFIL U NEPERFORAT$:10.95,</v>
      </c>
      <c r="D4280" t="s">
        <v>24767</v>
      </c>
      <c r="E4280" t="str">
        <f t="shared" si="133"/>
        <v>"u 270-2.5 80x80 profil u neperforat":10.95,</v>
      </c>
    </row>
    <row r="4281" spans="1:5">
      <c r="A4281" s="500" t="s">
        <v>15597</v>
      </c>
      <c r="B4281" s="500" t="s">
        <v>16374</v>
      </c>
      <c r="C4281" t="str">
        <f t="shared" si="132"/>
        <v>$U 270-2.5 85x85 PROFIL U NEPERFORAT$:11.21,</v>
      </c>
      <c r="D4281" t="s">
        <v>24768</v>
      </c>
      <c r="E4281" t="str">
        <f t="shared" si="133"/>
        <v>"u 270-2.5 85x85 profil u neperforat":11.21,</v>
      </c>
    </row>
    <row r="4282" spans="1:5">
      <c r="A4282" s="500" t="s">
        <v>11088</v>
      </c>
      <c r="B4282" s="500" t="s">
        <v>16376</v>
      </c>
      <c r="C4282" t="str">
        <f t="shared" si="132"/>
        <v>$U 270-2.5 90x90 PROFIL U NEPERFORAT$:11.47,</v>
      </c>
      <c r="D4282" t="s">
        <v>24769</v>
      </c>
      <c r="E4282" t="str">
        <f t="shared" si="133"/>
        <v>"u 270-2.5 90x90 profil u neperforat":11.47,</v>
      </c>
    </row>
    <row r="4283" spans="1:5">
      <c r="A4283" s="500" t="s">
        <v>12908</v>
      </c>
      <c r="B4283" s="500" t="s">
        <v>16378</v>
      </c>
      <c r="C4283" t="str">
        <f t="shared" si="132"/>
        <v>$U 270-2.5 95x95 PROFIL U NEPERFORAT$:11.73,</v>
      </c>
      <c r="D4283" t="s">
        <v>24770</v>
      </c>
      <c r="E4283" t="str">
        <f t="shared" si="133"/>
        <v>"u 270-2.5 95x95 profil u neperforat":11.73,</v>
      </c>
    </row>
    <row r="4284" spans="1:5">
      <c r="A4284" s="500" t="s">
        <v>14317</v>
      </c>
      <c r="B4284" s="500" t="s">
        <v>16380</v>
      </c>
      <c r="C4284" t="str">
        <f t="shared" si="132"/>
        <v>$U 270-2.5 40x40 PROFIL U PERFORAT$:8.88,</v>
      </c>
      <c r="D4284" t="s">
        <v>24771</v>
      </c>
      <c r="E4284" t="str">
        <f t="shared" si="133"/>
        <v>"u 270-2.5 40x40 profil u perforat":8.88,</v>
      </c>
    </row>
    <row r="4285" spans="1:5">
      <c r="A4285" s="500" t="s">
        <v>11737</v>
      </c>
      <c r="B4285" s="500" t="s">
        <v>16382</v>
      </c>
      <c r="C4285" t="str">
        <f t="shared" si="132"/>
        <v>$U 270-2.5 45x45 PROFIL U PERFORAT$:9.14,</v>
      </c>
      <c r="D4285" t="s">
        <v>24772</v>
      </c>
      <c r="E4285" t="str">
        <f t="shared" si="133"/>
        <v>"u 270-2.5 45x45 profil u perforat":9.14,</v>
      </c>
    </row>
    <row r="4286" spans="1:5">
      <c r="A4286" s="500" t="s">
        <v>11700</v>
      </c>
      <c r="B4286" s="500" t="s">
        <v>16384</v>
      </c>
      <c r="C4286" t="str">
        <f t="shared" si="132"/>
        <v>$U 270-2.5 50x50 PROFIL U PERFORAT$:9.40,</v>
      </c>
      <c r="D4286" t="s">
        <v>24773</v>
      </c>
      <c r="E4286" t="str">
        <f t="shared" si="133"/>
        <v>"u 270-2.5 50x50 profil u perforat":9.40,</v>
      </c>
    </row>
    <row r="4287" spans="1:5">
      <c r="A4287" s="500" t="s">
        <v>11318</v>
      </c>
      <c r="B4287" s="500" t="s">
        <v>16386</v>
      </c>
      <c r="C4287" t="str">
        <f t="shared" si="132"/>
        <v>$U 270-2.5 55x55 PROFIL U PERFORAT$:9.66,</v>
      </c>
      <c r="D4287" t="s">
        <v>24774</v>
      </c>
      <c r="E4287" t="str">
        <f t="shared" si="133"/>
        <v>"u 270-2.5 55x55 profil u perforat":9.66,</v>
      </c>
    </row>
    <row r="4288" spans="1:5">
      <c r="A4288" s="500" t="s">
        <v>14326</v>
      </c>
      <c r="B4288" s="500" t="s">
        <v>16388</v>
      </c>
      <c r="C4288" t="str">
        <f t="shared" si="132"/>
        <v>$U 270-2.5 60x60 PROFIL U PERFORAT$:9.91,</v>
      </c>
      <c r="D4288" t="s">
        <v>24775</v>
      </c>
      <c r="E4288" t="str">
        <f t="shared" si="133"/>
        <v>"u 270-2.5 60x60 profil u perforat":9.91,</v>
      </c>
    </row>
    <row r="4289" spans="1:5">
      <c r="A4289" s="500" t="s">
        <v>11730</v>
      </c>
      <c r="B4289" s="500" t="s">
        <v>16390</v>
      </c>
      <c r="C4289" t="str">
        <f t="shared" si="132"/>
        <v>$U 270-2.5 65x65 PROFIL U PERFORAT$:10.17,</v>
      </c>
      <c r="D4289" t="s">
        <v>24776</v>
      </c>
      <c r="E4289" t="str">
        <f t="shared" si="133"/>
        <v>"u 270-2.5 65x65 profil u perforat":10.17,</v>
      </c>
    </row>
    <row r="4290" spans="1:5">
      <c r="A4290" s="500" t="s">
        <v>14564</v>
      </c>
      <c r="B4290" s="500" t="s">
        <v>16392</v>
      </c>
      <c r="C4290" t="str">
        <f t="shared" ref="C4290:C4353" si="134">CONCATENATE("$",B4290,"$",":",A4290,",")</f>
        <v>$U 270-2.5 70x70 PROFIL U PERFORAT$:10.43,</v>
      </c>
      <c r="D4290" t="s">
        <v>24777</v>
      </c>
      <c r="E4290" t="str">
        <f t="shared" ref="E4290:E4353" si="135">LOWER(D4290)</f>
        <v>"u 270-2.5 70x70 profil u perforat":10.43,</v>
      </c>
    </row>
    <row r="4291" spans="1:5">
      <c r="A4291" s="500" t="s">
        <v>14819</v>
      </c>
      <c r="B4291" s="500" t="s">
        <v>16394</v>
      </c>
      <c r="C4291" t="str">
        <f t="shared" si="134"/>
        <v>$U 270-2.5 75x75 PROFIL U PERFORAT$:10.69,</v>
      </c>
      <c r="D4291" t="s">
        <v>24778</v>
      </c>
      <c r="E4291" t="str">
        <f t="shared" si="135"/>
        <v>"u 270-2.5 75x75 profil u perforat":10.69,</v>
      </c>
    </row>
    <row r="4292" spans="1:5">
      <c r="A4292" s="500" t="s">
        <v>15073</v>
      </c>
      <c r="B4292" s="500" t="s">
        <v>16396</v>
      </c>
      <c r="C4292" t="str">
        <f t="shared" si="134"/>
        <v>$U 270-2.5 80x80 PROFIL U PERFORAT$:10.95,</v>
      </c>
      <c r="D4292" t="s">
        <v>24779</v>
      </c>
      <c r="E4292" t="str">
        <f t="shared" si="135"/>
        <v>"u 270-2.5 80x80 profil u perforat":10.95,</v>
      </c>
    </row>
    <row r="4293" spans="1:5">
      <c r="A4293" s="500" t="s">
        <v>15597</v>
      </c>
      <c r="B4293" s="500" t="s">
        <v>16398</v>
      </c>
      <c r="C4293" t="str">
        <f t="shared" si="134"/>
        <v>$U 270-2.5 85x85 PROFIL U PERFORAT$:11.21,</v>
      </c>
      <c r="D4293" t="s">
        <v>24780</v>
      </c>
      <c r="E4293" t="str">
        <f t="shared" si="135"/>
        <v>"u 270-2.5 85x85 profil u perforat":11.21,</v>
      </c>
    </row>
    <row r="4294" spans="1:5">
      <c r="A4294" s="500" t="s">
        <v>11088</v>
      </c>
      <c r="B4294" s="500" t="s">
        <v>16400</v>
      </c>
      <c r="C4294" t="str">
        <f t="shared" si="134"/>
        <v>$U 270-2.5 90x90 PROFIL U PERFORAT$:11.47,</v>
      </c>
      <c r="D4294" t="s">
        <v>24781</v>
      </c>
      <c r="E4294" t="str">
        <f t="shared" si="135"/>
        <v>"u 270-2.5 90x90 profil u perforat":11.47,</v>
      </c>
    </row>
    <row r="4295" spans="1:5">
      <c r="A4295" s="500" t="s">
        <v>12908</v>
      </c>
      <c r="B4295" s="500" t="s">
        <v>16402</v>
      </c>
      <c r="C4295" t="str">
        <f t="shared" si="134"/>
        <v>$U 270-2.5 95x95 PROFIL U PERFORAT$:11.73,</v>
      </c>
      <c r="D4295" t="s">
        <v>24782</v>
      </c>
      <c r="E4295" t="str">
        <f t="shared" si="135"/>
        <v>"u 270-2.5 95x95 profil u perforat":11.73,</v>
      </c>
    </row>
    <row r="4296" spans="1:5">
      <c r="A4296" s="500" t="s">
        <v>16404</v>
      </c>
      <c r="B4296" s="500" t="s">
        <v>16405</v>
      </c>
      <c r="C4296" t="str">
        <f t="shared" si="134"/>
        <v>$U 270-3 100x100 PROFIL U NEPERFORAT$:14.33,</v>
      </c>
      <c r="D4296" t="s">
        <v>24783</v>
      </c>
      <c r="E4296" t="str">
        <f t="shared" si="135"/>
        <v>"u 270-3 100x100 profil u neperforat":14.33,</v>
      </c>
    </row>
    <row r="4297" spans="1:5">
      <c r="A4297" s="500" t="s">
        <v>3942</v>
      </c>
      <c r="B4297" s="500" t="s">
        <v>16407</v>
      </c>
      <c r="C4297" t="str">
        <f t="shared" si="134"/>
        <v>$U 270-3 40x40 PROFIL U NEPERFORAT$:10.60,</v>
      </c>
      <c r="D4297" t="s">
        <v>24784</v>
      </c>
      <c r="E4297" t="str">
        <f t="shared" si="135"/>
        <v>"u 270-3 40x40 profil u neperforat":10.60,</v>
      </c>
    </row>
    <row r="4298" spans="1:5">
      <c r="A4298" s="500" t="s">
        <v>14374</v>
      </c>
      <c r="B4298" s="500" t="s">
        <v>16409</v>
      </c>
      <c r="C4298" t="str">
        <f t="shared" si="134"/>
        <v>$U 270-3 45x45 PROFIL U NEPERFORAT$:10.91,</v>
      </c>
      <c r="D4298" t="s">
        <v>24785</v>
      </c>
      <c r="E4298" t="str">
        <f t="shared" si="135"/>
        <v>"u 270-3 45x45 profil u neperforat":10.91,</v>
      </c>
    </row>
    <row r="4299" spans="1:5">
      <c r="A4299" s="500" t="s">
        <v>7107</v>
      </c>
      <c r="B4299" s="500" t="s">
        <v>16411</v>
      </c>
      <c r="C4299" t="str">
        <f t="shared" si="134"/>
        <v>$U 270-3 50x50 PROFIL U NEPERFORAT$:11.22,</v>
      </c>
      <c r="D4299" t="s">
        <v>24786</v>
      </c>
      <c r="E4299" t="str">
        <f t="shared" si="135"/>
        <v>"u 270-3 50x50 profil u neperforat":11.22,</v>
      </c>
    </row>
    <row r="4300" spans="1:5">
      <c r="A4300" s="500" t="s">
        <v>7011</v>
      </c>
      <c r="B4300" s="500" t="s">
        <v>16413</v>
      </c>
      <c r="C4300" t="str">
        <f t="shared" si="134"/>
        <v>$U 270-3 55x55 PROFIL U NEPERFORAT$:11.53,</v>
      </c>
      <c r="D4300" t="s">
        <v>24787</v>
      </c>
      <c r="E4300" t="str">
        <f t="shared" si="135"/>
        <v>"u 270-3 55x55 profil u neperforat":11.53,</v>
      </c>
    </row>
    <row r="4301" spans="1:5">
      <c r="A4301" s="500" t="s">
        <v>14381</v>
      </c>
      <c r="B4301" s="500" t="s">
        <v>16415</v>
      </c>
      <c r="C4301" t="str">
        <f t="shared" si="134"/>
        <v>$U 270-3 60x60 PROFIL U NEPERFORAT$:11.84,</v>
      </c>
      <c r="D4301" t="s">
        <v>24788</v>
      </c>
      <c r="E4301" t="str">
        <f t="shared" si="135"/>
        <v>"u 270-3 60x60 profil u neperforat":11.84,</v>
      </c>
    </row>
    <row r="4302" spans="1:5">
      <c r="A4302" s="500" t="s">
        <v>14353</v>
      </c>
      <c r="B4302" s="500" t="s">
        <v>16417</v>
      </c>
      <c r="C4302" t="str">
        <f t="shared" si="134"/>
        <v>$U 270-3 65x65 PROFIL U NEPERFORAT$:12.16,</v>
      </c>
      <c r="D4302" t="s">
        <v>24789</v>
      </c>
      <c r="E4302" t="str">
        <f t="shared" si="135"/>
        <v>"u 270-3 65x65 profil u neperforat":12.16,</v>
      </c>
    </row>
    <row r="4303" spans="1:5">
      <c r="A4303" s="500" t="s">
        <v>14615</v>
      </c>
      <c r="B4303" s="500" t="s">
        <v>16419</v>
      </c>
      <c r="C4303" t="str">
        <f t="shared" si="134"/>
        <v>$U 270-3 70x70 PROFIL U NEPERFORAT$:12.47,</v>
      </c>
      <c r="D4303" t="s">
        <v>24790</v>
      </c>
      <c r="E4303" t="str">
        <f t="shared" si="135"/>
        <v>"u 270-3 70x70 profil u neperforat":12.47,</v>
      </c>
    </row>
    <row r="4304" spans="1:5">
      <c r="A4304" s="500" t="s">
        <v>14870</v>
      </c>
      <c r="B4304" s="500" t="s">
        <v>16421</v>
      </c>
      <c r="C4304" t="str">
        <f t="shared" si="134"/>
        <v>$U 270-3 75x75 PROFIL U NEPERFORAT$:12.77,</v>
      </c>
      <c r="D4304" t="s">
        <v>24791</v>
      </c>
      <c r="E4304" t="str">
        <f t="shared" si="135"/>
        <v>"u 270-3 75x75 profil u neperforat":12.77,</v>
      </c>
    </row>
    <row r="4305" spans="1:5">
      <c r="A4305" s="500" t="s">
        <v>11398</v>
      </c>
      <c r="B4305" s="500" t="s">
        <v>16423</v>
      </c>
      <c r="C4305" t="str">
        <f t="shared" si="134"/>
        <v>$U 270-3 80x80 PROFIL U NEPERFORAT$:13.08,</v>
      </c>
      <c r="D4305" t="s">
        <v>24792</v>
      </c>
      <c r="E4305" t="str">
        <f t="shared" si="135"/>
        <v>"u 270-3 80x80 profil u neperforat":13.08,</v>
      </c>
    </row>
    <row r="4306" spans="1:5">
      <c r="A4306" s="500" t="s">
        <v>14435</v>
      </c>
      <c r="B4306" s="500" t="s">
        <v>16425</v>
      </c>
      <c r="C4306" t="str">
        <f t="shared" si="134"/>
        <v>$U 270-3 85x85 PROFIL U NEPERFORAT$:13.39,</v>
      </c>
      <c r="D4306" t="s">
        <v>24793</v>
      </c>
      <c r="E4306" t="str">
        <f t="shared" si="135"/>
        <v>"u 270-3 85x85 profil u neperforat":13.39,</v>
      </c>
    </row>
    <row r="4307" spans="1:5">
      <c r="A4307" s="500" t="s">
        <v>11044</v>
      </c>
      <c r="B4307" s="500" t="s">
        <v>16427</v>
      </c>
      <c r="C4307" t="str">
        <f t="shared" si="134"/>
        <v>$U 270-3 90x90 PROFIL U NEPERFORAT$:13.70,</v>
      </c>
      <c r="D4307" t="s">
        <v>24794</v>
      </c>
      <c r="E4307" t="str">
        <f t="shared" si="135"/>
        <v>"u 270-3 90x90 profil u neperforat":13.70,</v>
      </c>
    </row>
    <row r="4308" spans="1:5">
      <c r="A4308" s="500" t="s">
        <v>3969</v>
      </c>
      <c r="B4308" s="500" t="s">
        <v>16429</v>
      </c>
      <c r="C4308" t="str">
        <f t="shared" si="134"/>
        <v>$U 270-3 95x95 PROFIL U NEPERFORAT$:14.01,</v>
      </c>
      <c r="D4308" t="s">
        <v>24795</v>
      </c>
      <c r="E4308" t="str">
        <f t="shared" si="135"/>
        <v>"u 270-3 95x95 profil u neperforat":14.01,</v>
      </c>
    </row>
    <row r="4309" spans="1:5">
      <c r="A4309" s="500" t="s">
        <v>3942</v>
      </c>
      <c r="B4309" s="500" t="s">
        <v>16431</v>
      </c>
      <c r="C4309" t="str">
        <f t="shared" si="134"/>
        <v>$U 270-3 40x40 PROFIL U PERFORAT$:10.60,</v>
      </c>
      <c r="D4309" t="s">
        <v>24796</v>
      </c>
      <c r="E4309" t="str">
        <f t="shared" si="135"/>
        <v>"u 270-3 40x40 profil u perforat":10.60,</v>
      </c>
    </row>
    <row r="4310" spans="1:5">
      <c r="A4310" s="500" t="s">
        <v>14374</v>
      </c>
      <c r="B4310" s="500" t="s">
        <v>16433</v>
      </c>
      <c r="C4310" t="str">
        <f t="shared" si="134"/>
        <v>$U 270-3 45x45 PROFIL U PERFORAT$:10.91,</v>
      </c>
      <c r="D4310" t="s">
        <v>24797</v>
      </c>
      <c r="E4310" t="str">
        <f t="shared" si="135"/>
        <v>"u 270-3 45x45 profil u perforat":10.91,</v>
      </c>
    </row>
    <row r="4311" spans="1:5">
      <c r="A4311" s="500" t="s">
        <v>7107</v>
      </c>
      <c r="B4311" s="500" t="s">
        <v>16435</v>
      </c>
      <c r="C4311" t="str">
        <f t="shared" si="134"/>
        <v>$U 270-3 50x50 PROFIL U PERFORAT$:11.22,</v>
      </c>
      <c r="D4311" t="s">
        <v>24798</v>
      </c>
      <c r="E4311" t="str">
        <f t="shared" si="135"/>
        <v>"u 270-3 50x50 profil u perforat":11.22,</v>
      </c>
    </row>
    <row r="4312" spans="1:5">
      <c r="A4312" s="500" t="s">
        <v>7011</v>
      </c>
      <c r="B4312" s="500" t="s">
        <v>16437</v>
      </c>
      <c r="C4312" t="str">
        <f t="shared" si="134"/>
        <v>$U 270-3 55x55 PROFIL U PERFORAT$:11.53,</v>
      </c>
      <c r="D4312" t="s">
        <v>24799</v>
      </c>
      <c r="E4312" t="str">
        <f t="shared" si="135"/>
        <v>"u 270-3 55x55 profil u perforat":11.53,</v>
      </c>
    </row>
    <row r="4313" spans="1:5">
      <c r="A4313" s="500" t="s">
        <v>14381</v>
      </c>
      <c r="B4313" s="500" t="s">
        <v>16439</v>
      </c>
      <c r="C4313" t="str">
        <f t="shared" si="134"/>
        <v>$U 270-3 60x60 PROFIL U PERFORAT$:11.84,</v>
      </c>
      <c r="D4313" t="s">
        <v>24800</v>
      </c>
      <c r="E4313" t="str">
        <f t="shared" si="135"/>
        <v>"u 270-3 60x60 profil u perforat":11.84,</v>
      </c>
    </row>
    <row r="4314" spans="1:5">
      <c r="A4314" s="500" t="s">
        <v>14353</v>
      </c>
      <c r="B4314" s="500" t="s">
        <v>16441</v>
      </c>
      <c r="C4314" t="str">
        <f t="shared" si="134"/>
        <v>$U 270-3 65x65 PROFIL U PERFORAT$:12.16,</v>
      </c>
      <c r="D4314" t="s">
        <v>24801</v>
      </c>
      <c r="E4314" t="str">
        <f t="shared" si="135"/>
        <v>"u 270-3 65x65 profil u perforat":12.16,</v>
      </c>
    </row>
    <row r="4315" spans="1:5">
      <c r="A4315" s="500" t="s">
        <v>14615</v>
      </c>
      <c r="B4315" s="500" t="s">
        <v>16443</v>
      </c>
      <c r="C4315" t="str">
        <f t="shared" si="134"/>
        <v>$U 270-3 70x70 PROFIL U PERFORAT$:12.47,</v>
      </c>
      <c r="D4315" t="s">
        <v>24802</v>
      </c>
      <c r="E4315" t="str">
        <f t="shared" si="135"/>
        <v>"u 270-3 70x70 profil u perforat":12.47,</v>
      </c>
    </row>
    <row r="4316" spans="1:5">
      <c r="A4316" s="500" t="s">
        <v>14870</v>
      </c>
      <c r="B4316" s="500" t="s">
        <v>16445</v>
      </c>
      <c r="C4316" t="str">
        <f t="shared" si="134"/>
        <v>$U 270-3 75x75 PROFIL U PERFORAT$:12.77,</v>
      </c>
      <c r="D4316" t="s">
        <v>24803</v>
      </c>
      <c r="E4316" t="str">
        <f t="shared" si="135"/>
        <v>"u 270-3 75x75 profil u perforat":12.77,</v>
      </c>
    </row>
    <row r="4317" spans="1:5">
      <c r="A4317" s="500" t="s">
        <v>11398</v>
      </c>
      <c r="B4317" s="500" t="s">
        <v>16447</v>
      </c>
      <c r="C4317" t="str">
        <f t="shared" si="134"/>
        <v>$U 270-3 80x80 PROFIL U PERFORAT$:13.08,</v>
      </c>
      <c r="D4317" t="s">
        <v>24804</v>
      </c>
      <c r="E4317" t="str">
        <f t="shared" si="135"/>
        <v>"u 270-3 80x80 profil u perforat":13.08,</v>
      </c>
    </row>
    <row r="4318" spans="1:5">
      <c r="A4318" s="500" t="s">
        <v>14435</v>
      </c>
      <c r="B4318" s="500" t="s">
        <v>16449</v>
      </c>
      <c r="C4318" t="str">
        <f t="shared" si="134"/>
        <v>$U 270-3 85x85 PROFIL U PERFORAT$:13.39,</v>
      </c>
      <c r="D4318" t="s">
        <v>24805</v>
      </c>
      <c r="E4318" t="str">
        <f t="shared" si="135"/>
        <v>"u 270-3 85x85 profil u perforat":13.39,</v>
      </c>
    </row>
    <row r="4319" spans="1:5">
      <c r="A4319" s="500" t="s">
        <v>11044</v>
      </c>
      <c r="B4319" s="500" t="s">
        <v>16451</v>
      </c>
      <c r="C4319" t="str">
        <f t="shared" si="134"/>
        <v>$U 270-3 90x90 PROFIL U PERFORAT$:13.70,</v>
      </c>
      <c r="D4319" t="s">
        <v>24806</v>
      </c>
      <c r="E4319" t="str">
        <f t="shared" si="135"/>
        <v>"u 270-3 90x90 profil u perforat":13.70,</v>
      </c>
    </row>
    <row r="4320" spans="1:5">
      <c r="A4320" s="500" t="s">
        <v>3969</v>
      </c>
      <c r="B4320" s="500" t="s">
        <v>16453</v>
      </c>
      <c r="C4320" t="str">
        <f t="shared" si="134"/>
        <v>$U 270-3 95x95 PROFIL U PERFORAT$:14.01,</v>
      </c>
      <c r="D4320" t="s">
        <v>24807</v>
      </c>
      <c r="E4320" t="str">
        <f t="shared" si="135"/>
        <v>"u 270-3 95x95 profil u perforat":14.01,</v>
      </c>
    </row>
    <row r="4321" spans="1:5">
      <c r="A4321" s="500" t="s">
        <v>16455</v>
      </c>
      <c r="B4321" s="500" t="s">
        <v>16456</v>
      </c>
      <c r="C4321" t="str">
        <f t="shared" si="134"/>
        <v>$U 270-3.5 100x100 PROFIL U NEPERFORAT$:16.65,</v>
      </c>
      <c r="D4321" t="s">
        <v>24808</v>
      </c>
      <c r="E4321" t="str">
        <f t="shared" si="135"/>
        <v>"u 270-3.5 100x100 profil u neperforat":16.65,</v>
      </c>
    </row>
    <row r="4322" spans="1:5">
      <c r="A4322" s="500" t="s">
        <v>11801</v>
      </c>
      <c r="B4322" s="500" t="s">
        <v>16458</v>
      </c>
      <c r="C4322" t="str">
        <f t="shared" si="134"/>
        <v>$U 270-3.5 40x40 PROFIL U NEPERFORAT$:12.30,</v>
      </c>
      <c r="D4322" t="s">
        <v>24809</v>
      </c>
      <c r="E4322" t="str">
        <f t="shared" si="135"/>
        <v>"u 270-3.5 40x40 profil u neperforat":12.30,</v>
      </c>
    </row>
    <row r="4323" spans="1:5">
      <c r="A4323" s="500" t="s">
        <v>7053</v>
      </c>
      <c r="B4323" s="500" t="s">
        <v>16460</v>
      </c>
      <c r="C4323" t="str">
        <f t="shared" si="134"/>
        <v>$U 270-3.5 45x45 PROFIL U NEPERFORAT$:12.66,</v>
      </c>
      <c r="D4323" t="s">
        <v>24810</v>
      </c>
      <c r="E4323" t="str">
        <f t="shared" si="135"/>
        <v>"u 270-3.5 45x45 profil u neperforat":12.66,</v>
      </c>
    </row>
    <row r="4324" spans="1:5">
      <c r="A4324" s="500" t="s">
        <v>14432</v>
      </c>
      <c r="B4324" s="500" t="s">
        <v>16462</v>
      </c>
      <c r="C4324" t="str">
        <f t="shared" si="134"/>
        <v>$U 270-3.5 50x50 PROFIL U NEPERFORAT$:13.03,</v>
      </c>
      <c r="D4324" t="s">
        <v>24811</v>
      </c>
      <c r="E4324" t="str">
        <f t="shared" si="135"/>
        <v>"u 270-3.5 50x50 profil u neperforat":13.03,</v>
      </c>
    </row>
    <row r="4325" spans="1:5">
      <c r="A4325" s="500" t="s">
        <v>14435</v>
      </c>
      <c r="B4325" s="500" t="s">
        <v>16464</v>
      </c>
      <c r="C4325" t="str">
        <f t="shared" si="134"/>
        <v>$U 270-3.5 55x55 PROFIL U NEPERFORAT$:13.39,</v>
      </c>
      <c r="D4325" t="s">
        <v>24812</v>
      </c>
      <c r="E4325" t="str">
        <f t="shared" si="135"/>
        <v>"u 270-3.5 55x55 profil u neperforat":13.39,</v>
      </c>
    </row>
    <row r="4326" spans="1:5">
      <c r="A4326" s="500" t="s">
        <v>3952</v>
      </c>
      <c r="B4326" s="500" t="s">
        <v>16466</v>
      </c>
      <c r="C4326" t="str">
        <f t="shared" si="134"/>
        <v>$U 270-3.5 60x60 PROFIL U NEPERFORAT$:13.75,</v>
      </c>
      <c r="D4326" t="s">
        <v>24813</v>
      </c>
      <c r="E4326" t="str">
        <f t="shared" si="135"/>
        <v>"u 270-3.5 60x60 profil u neperforat":13.75,</v>
      </c>
    </row>
    <row r="4327" spans="1:5">
      <c r="A4327" s="500" t="s">
        <v>14408</v>
      </c>
      <c r="B4327" s="500" t="s">
        <v>16468</v>
      </c>
      <c r="C4327" t="str">
        <f t="shared" si="134"/>
        <v>$U 270-3.5 65x65 PROFIL U NEPERFORAT$:14.12,</v>
      </c>
      <c r="D4327" t="s">
        <v>24814</v>
      </c>
      <c r="E4327" t="str">
        <f t="shared" si="135"/>
        <v>"u 270-3.5 65x65 profil u neperforat":14.12,</v>
      </c>
    </row>
    <row r="4328" spans="1:5">
      <c r="A4328" s="500" t="s">
        <v>14666</v>
      </c>
      <c r="B4328" s="500" t="s">
        <v>16470</v>
      </c>
      <c r="C4328" t="str">
        <f t="shared" si="134"/>
        <v>$U 270-3.5 70x70 PROFIL U NEPERFORAT$:14.47,</v>
      </c>
      <c r="D4328" t="s">
        <v>24815</v>
      </c>
      <c r="E4328" t="str">
        <f t="shared" si="135"/>
        <v>"u 270-3.5 70x70 profil u neperforat":14.47,</v>
      </c>
    </row>
    <row r="4329" spans="1:5">
      <c r="A4329" s="500" t="s">
        <v>14921</v>
      </c>
      <c r="B4329" s="500" t="s">
        <v>16472</v>
      </c>
      <c r="C4329" t="str">
        <f t="shared" si="134"/>
        <v>$U 270-3.5 75x75 PROFIL U NEPERFORAT$:14.83,</v>
      </c>
      <c r="D4329" t="s">
        <v>24816</v>
      </c>
      <c r="E4329" t="str">
        <f t="shared" si="135"/>
        <v>"u 270-3.5 75x75 profil u neperforat":14.83,</v>
      </c>
    </row>
    <row r="4330" spans="1:5">
      <c r="A4330" s="500" t="s">
        <v>3903</v>
      </c>
      <c r="B4330" s="500" t="s">
        <v>16474</v>
      </c>
      <c r="C4330" t="str">
        <f t="shared" si="134"/>
        <v>$U 270-3.5 80x80 PROFIL U NEPERFORAT$:15.20,</v>
      </c>
      <c r="D4330" t="s">
        <v>24817</v>
      </c>
      <c r="E4330" t="str">
        <f t="shared" si="135"/>
        <v>"u 270-3.5 80x80 profil u neperforat":15.20,</v>
      </c>
    </row>
    <row r="4331" spans="1:5">
      <c r="A4331" s="500" t="s">
        <v>15698</v>
      </c>
      <c r="B4331" s="500" t="s">
        <v>16476</v>
      </c>
      <c r="C4331" t="str">
        <f t="shared" si="134"/>
        <v>$U 270-3.5 85x85 PROFIL U NEPERFORAT$:15.56,</v>
      </c>
      <c r="D4331" t="s">
        <v>24818</v>
      </c>
      <c r="E4331" t="str">
        <f t="shared" si="135"/>
        <v>"u 270-3.5 85x85 profil u neperforat":15.56,</v>
      </c>
    </row>
    <row r="4332" spans="1:5">
      <c r="A4332" s="500" t="s">
        <v>15949</v>
      </c>
      <c r="B4332" s="500" t="s">
        <v>16478</v>
      </c>
      <c r="C4332" t="str">
        <f t="shared" si="134"/>
        <v>$U 270-3.5 90x90 PROFIL U NEPERFORAT$:15.93,</v>
      </c>
      <c r="D4332" t="s">
        <v>24819</v>
      </c>
      <c r="E4332" t="str">
        <f t="shared" si="135"/>
        <v>"u 270-3.5 90x90 profil u neperforat":15.93,</v>
      </c>
    </row>
    <row r="4333" spans="1:5">
      <c r="A4333" s="500" t="s">
        <v>16202</v>
      </c>
      <c r="B4333" s="500" t="s">
        <v>16480</v>
      </c>
      <c r="C4333" t="str">
        <f t="shared" si="134"/>
        <v>$U 270-3.5 95x95 PROFIL U NEPERFORAT$:16.29,</v>
      </c>
      <c r="D4333" t="s">
        <v>24820</v>
      </c>
      <c r="E4333" t="str">
        <f t="shared" si="135"/>
        <v>"u 270-3.5 95x95 profil u neperforat":16.29,</v>
      </c>
    </row>
    <row r="4334" spans="1:5">
      <c r="A4334" s="500" t="s">
        <v>11801</v>
      </c>
      <c r="B4334" s="500" t="s">
        <v>16482</v>
      </c>
      <c r="C4334" t="str">
        <f t="shared" si="134"/>
        <v>$U 270-3.5 40x40 PROFIL U PERFORAT$:12.30,</v>
      </c>
      <c r="D4334" t="s">
        <v>24821</v>
      </c>
      <c r="E4334" t="str">
        <f t="shared" si="135"/>
        <v>"u 270-3.5 40x40 profil u perforat":12.30,</v>
      </c>
    </row>
    <row r="4335" spans="1:5">
      <c r="A4335" s="500" t="s">
        <v>7053</v>
      </c>
      <c r="B4335" s="500" t="s">
        <v>16484</v>
      </c>
      <c r="C4335" t="str">
        <f t="shared" si="134"/>
        <v>$U 270-3.5 45x45 PROFIL U PERFORAT$:12.66,</v>
      </c>
      <c r="D4335" t="s">
        <v>24822</v>
      </c>
      <c r="E4335" t="str">
        <f t="shared" si="135"/>
        <v>"u 270-3.5 45x45 profil u perforat":12.66,</v>
      </c>
    </row>
    <row r="4336" spans="1:5">
      <c r="A4336" s="500" t="s">
        <v>14432</v>
      </c>
      <c r="B4336" s="500" t="s">
        <v>16486</v>
      </c>
      <c r="C4336" t="str">
        <f t="shared" si="134"/>
        <v>$U 270-3.5 50x50 PROFIL U PERFORAT$:13.03,</v>
      </c>
      <c r="D4336" t="s">
        <v>24823</v>
      </c>
      <c r="E4336" t="str">
        <f t="shared" si="135"/>
        <v>"u 270-3.5 50x50 profil u perforat":13.03,</v>
      </c>
    </row>
    <row r="4337" spans="1:5">
      <c r="A4337" s="500" t="s">
        <v>14435</v>
      </c>
      <c r="B4337" s="500" t="s">
        <v>16488</v>
      </c>
      <c r="C4337" t="str">
        <f t="shared" si="134"/>
        <v>$U 270-3.5 55x55 PROFIL U PERFORAT$:13.39,</v>
      </c>
      <c r="D4337" t="s">
        <v>24824</v>
      </c>
      <c r="E4337" t="str">
        <f t="shared" si="135"/>
        <v>"u 270-3.5 55x55 profil u perforat":13.39,</v>
      </c>
    </row>
    <row r="4338" spans="1:5">
      <c r="A4338" s="500" t="s">
        <v>3952</v>
      </c>
      <c r="B4338" s="500" t="s">
        <v>16490</v>
      </c>
      <c r="C4338" t="str">
        <f t="shared" si="134"/>
        <v>$U 270-3.5 60x60 PROFIL U PERFORAT$:13.75,</v>
      </c>
      <c r="D4338" t="s">
        <v>24825</v>
      </c>
      <c r="E4338" t="str">
        <f t="shared" si="135"/>
        <v>"u 270-3.5 60x60 profil u perforat":13.75,</v>
      </c>
    </row>
    <row r="4339" spans="1:5">
      <c r="A4339" s="500" t="s">
        <v>14408</v>
      </c>
      <c r="B4339" s="500" t="s">
        <v>16492</v>
      </c>
      <c r="C4339" t="str">
        <f t="shared" si="134"/>
        <v>$U 270-3.5 65x65 PROFIL U PERFORAT$:14.12,</v>
      </c>
      <c r="D4339" t="s">
        <v>24826</v>
      </c>
      <c r="E4339" t="str">
        <f t="shared" si="135"/>
        <v>"u 270-3.5 65x65 profil u perforat":14.12,</v>
      </c>
    </row>
    <row r="4340" spans="1:5">
      <c r="A4340" s="500" t="s">
        <v>14666</v>
      </c>
      <c r="B4340" s="500" t="s">
        <v>16494</v>
      </c>
      <c r="C4340" t="str">
        <f t="shared" si="134"/>
        <v>$U 270-3.5 70x70 PROFIL U PERFORAT$:14.47,</v>
      </c>
      <c r="D4340" t="s">
        <v>24827</v>
      </c>
      <c r="E4340" t="str">
        <f t="shared" si="135"/>
        <v>"u 270-3.5 70x70 profil u perforat":14.47,</v>
      </c>
    </row>
    <row r="4341" spans="1:5">
      <c r="A4341" s="500" t="s">
        <v>14921</v>
      </c>
      <c r="B4341" s="500" t="s">
        <v>16496</v>
      </c>
      <c r="C4341" t="str">
        <f t="shared" si="134"/>
        <v>$U 270-3.5 75x75 PROFIL U PERFORAT$:14.83,</v>
      </c>
      <c r="D4341" t="s">
        <v>24828</v>
      </c>
      <c r="E4341" t="str">
        <f t="shared" si="135"/>
        <v>"u 270-3.5 75x75 profil u perforat":14.83,</v>
      </c>
    </row>
    <row r="4342" spans="1:5">
      <c r="A4342" s="500" t="s">
        <v>3903</v>
      </c>
      <c r="B4342" s="500" t="s">
        <v>16498</v>
      </c>
      <c r="C4342" t="str">
        <f t="shared" si="134"/>
        <v>$U 270-3.5 80x80 PROFIL U PERFORAT$:15.20,</v>
      </c>
      <c r="D4342" t="s">
        <v>24829</v>
      </c>
      <c r="E4342" t="str">
        <f t="shared" si="135"/>
        <v>"u 270-3.5 80x80 profil u perforat":15.20,</v>
      </c>
    </row>
    <row r="4343" spans="1:5">
      <c r="A4343" s="500" t="s">
        <v>15698</v>
      </c>
      <c r="B4343" s="500" t="s">
        <v>16500</v>
      </c>
      <c r="C4343" t="str">
        <f t="shared" si="134"/>
        <v>$U 270-3.5 85x85 PROFIL U PERFORAT$:15.56,</v>
      </c>
      <c r="D4343" t="s">
        <v>24830</v>
      </c>
      <c r="E4343" t="str">
        <f t="shared" si="135"/>
        <v>"u 270-3.5 85x85 profil u perforat":15.56,</v>
      </c>
    </row>
    <row r="4344" spans="1:5">
      <c r="A4344" s="500" t="s">
        <v>15949</v>
      </c>
      <c r="B4344" s="500" t="s">
        <v>16502</v>
      </c>
      <c r="C4344" t="str">
        <f t="shared" si="134"/>
        <v>$U 270-3.5 90x90 PROFIL U PERFORAT$:15.93,</v>
      </c>
      <c r="D4344" t="s">
        <v>24831</v>
      </c>
      <c r="E4344" t="str">
        <f t="shared" si="135"/>
        <v>"u 270-3.5 90x90 profil u perforat":15.93,</v>
      </c>
    </row>
    <row r="4345" spans="1:5">
      <c r="A4345" s="500" t="s">
        <v>16202</v>
      </c>
      <c r="B4345" s="500" t="s">
        <v>16504</v>
      </c>
      <c r="C4345" t="str">
        <f t="shared" si="134"/>
        <v>$U 270-3.5 95x95 PROFIL U PERFORAT$:16.29,</v>
      </c>
      <c r="D4345" t="s">
        <v>24832</v>
      </c>
      <c r="E4345" t="str">
        <f t="shared" si="135"/>
        <v>"u 270-3.5 95x95 profil u perforat":16.29,</v>
      </c>
    </row>
    <row r="4346" spans="1:5">
      <c r="A4346" s="500" t="s">
        <v>11049</v>
      </c>
      <c r="B4346" s="500" t="s">
        <v>16506</v>
      </c>
      <c r="C4346" t="str">
        <f t="shared" si="134"/>
        <v>$U 280-1.5 100x100 PROFIL U NEPERFORAT$:7.40,</v>
      </c>
      <c r="D4346" t="s">
        <v>24833</v>
      </c>
      <c r="E4346" t="str">
        <f t="shared" si="135"/>
        <v>"u 280-1.5 100x100 profil u neperforat":7.40,</v>
      </c>
    </row>
    <row r="4347" spans="1:5">
      <c r="A4347" s="500" t="s">
        <v>13771</v>
      </c>
      <c r="B4347" s="500" t="s">
        <v>16508</v>
      </c>
      <c r="C4347" t="str">
        <f t="shared" si="134"/>
        <v>$U 280-1.5 40x40 PROFIL U NEPERFORAT$:5.54,</v>
      </c>
      <c r="D4347" t="s">
        <v>24834</v>
      </c>
      <c r="E4347" t="str">
        <f t="shared" si="135"/>
        <v>"u 280-1.5 40x40 profil u neperforat":5.54,</v>
      </c>
    </row>
    <row r="4348" spans="1:5">
      <c r="A4348" s="500" t="s">
        <v>14164</v>
      </c>
      <c r="B4348" s="500" t="s">
        <v>16510</v>
      </c>
      <c r="C4348" t="str">
        <f t="shared" si="134"/>
        <v>$U 280-1.5 45x45 PROFIL U NEPERFORAT$:5.69,</v>
      </c>
      <c r="D4348" t="s">
        <v>24835</v>
      </c>
      <c r="E4348" t="str">
        <f t="shared" si="135"/>
        <v>"u 280-1.5 45x45 profil u neperforat":5.69,</v>
      </c>
    </row>
    <row r="4349" spans="1:5">
      <c r="A4349" s="500" t="s">
        <v>14218</v>
      </c>
      <c r="B4349" s="500" t="s">
        <v>16512</v>
      </c>
      <c r="C4349" t="str">
        <f t="shared" si="134"/>
        <v>$U 280-1.5 50x50 PROFIL U NEPERFORAT$:5.85,</v>
      </c>
      <c r="D4349" t="s">
        <v>24836</v>
      </c>
      <c r="E4349" t="str">
        <f t="shared" si="135"/>
        <v>"u 280-1.5 50x50 profil u neperforat":5.85,</v>
      </c>
    </row>
    <row r="4350" spans="1:5">
      <c r="A4350" s="500" t="s">
        <v>11254</v>
      </c>
      <c r="B4350" s="500" t="s">
        <v>16514</v>
      </c>
      <c r="C4350" t="str">
        <f t="shared" si="134"/>
        <v>$U 280-1.5 55x55 PROFIL U NEPERFORAT$:6.01,</v>
      </c>
      <c r="D4350" t="s">
        <v>24837</v>
      </c>
      <c r="E4350" t="str">
        <f t="shared" si="135"/>
        <v>"u 280-1.5 55x55 profil u neperforat":6.01,</v>
      </c>
    </row>
    <row r="4351" spans="1:5">
      <c r="A4351" s="500" t="s">
        <v>14195</v>
      </c>
      <c r="B4351" s="500" t="s">
        <v>16516</v>
      </c>
      <c r="C4351" t="str">
        <f t="shared" si="134"/>
        <v>$U 280-1.5 60x60 PROFIL U NEPERFORAT$:6.16,</v>
      </c>
      <c r="D4351" t="s">
        <v>24838</v>
      </c>
      <c r="E4351" t="str">
        <f t="shared" si="135"/>
        <v>"u 280-1.5 60x60 profil u neperforat":6.16,</v>
      </c>
    </row>
    <row r="4352" spans="1:5">
      <c r="A4352" s="500" t="s">
        <v>11296</v>
      </c>
      <c r="B4352" s="500" t="s">
        <v>16518</v>
      </c>
      <c r="C4352" t="str">
        <f t="shared" si="134"/>
        <v>$U 280-1.5 65x65 PROFIL U NEPERFORAT$:6.31,</v>
      </c>
      <c r="D4352" t="s">
        <v>24839</v>
      </c>
      <c r="E4352" t="str">
        <f t="shared" si="135"/>
        <v>"u 280-1.5 65x65 profil u neperforat":6.31,</v>
      </c>
    </row>
    <row r="4353" spans="1:5">
      <c r="A4353" s="500" t="s">
        <v>14717</v>
      </c>
      <c r="B4353" s="500" t="s">
        <v>16520</v>
      </c>
      <c r="C4353" t="str">
        <f t="shared" si="134"/>
        <v>$U 280-1.5 70x70 PROFIL U NEPERFORAT$:6.46,</v>
      </c>
      <c r="D4353" t="s">
        <v>24840</v>
      </c>
      <c r="E4353" t="str">
        <f t="shared" si="135"/>
        <v>"u 280-1.5 70x70 profil u neperforat":6.46,</v>
      </c>
    </row>
    <row r="4354" spans="1:5">
      <c r="A4354" s="500" t="s">
        <v>6980</v>
      </c>
      <c r="B4354" s="500" t="s">
        <v>16522</v>
      </c>
      <c r="C4354" t="str">
        <f t="shared" ref="C4354:C4417" si="136">CONCATENATE("$",B4354,"$",":",A4354,",")</f>
        <v>$U 280-1.5 75x75 PROFIL U NEPERFORAT$:6.62,</v>
      </c>
      <c r="D4354" t="s">
        <v>24841</v>
      </c>
      <c r="E4354" t="str">
        <f t="shared" ref="E4354:E4417" si="137">LOWER(D4354)</f>
        <v>"u 280-1.5 75x75 profil u neperforat":6.62,</v>
      </c>
    </row>
    <row r="4355" spans="1:5">
      <c r="A4355" s="500" t="s">
        <v>15496</v>
      </c>
      <c r="B4355" s="500" t="s">
        <v>16524</v>
      </c>
      <c r="C4355" t="str">
        <f t="shared" si="136"/>
        <v>$U 280-1.5 80x80 PROFIL U NEPERFORAT$:6.77,</v>
      </c>
      <c r="D4355" t="s">
        <v>24842</v>
      </c>
      <c r="E4355" t="str">
        <f t="shared" si="137"/>
        <v>"u 280-1.5 80x80 profil u neperforat":6.77,</v>
      </c>
    </row>
    <row r="4356" spans="1:5">
      <c r="A4356" s="500" t="s">
        <v>11835</v>
      </c>
      <c r="B4356" s="500" t="s">
        <v>16526</v>
      </c>
      <c r="C4356" t="str">
        <f t="shared" si="136"/>
        <v>$U 280-1.5 85x85 PROFIL U NEPERFORAT$:6.93,</v>
      </c>
      <c r="D4356" t="s">
        <v>24843</v>
      </c>
      <c r="E4356" t="str">
        <f t="shared" si="137"/>
        <v>"u 280-1.5 85x85 profil u neperforat":6.93,</v>
      </c>
    </row>
    <row r="4357" spans="1:5">
      <c r="A4357" s="500" t="s">
        <v>16000</v>
      </c>
      <c r="B4357" s="500" t="s">
        <v>16528</v>
      </c>
      <c r="C4357" t="str">
        <f t="shared" si="136"/>
        <v>$U 280-1.5 90x90 PROFIL U NEPERFORAT$:7.09,</v>
      </c>
      <c r="D4357" t="s">
        <v>24844</v>
      </c>
      <c r="E4357" t="str">
        <f t="shared" si="137"/>
        <v>"u 280-1.5 90x90 profil u neperforat":7.09,</v>
      </c>
    </row>
    <row r="4358" spans="1:5">
      <c r="A4358" s="500" t="s">
        <v>11825</v>
      </c>
      <c r="B4358" s="500" t="s">
        <v>16530</v>
      </c>
      <c r="C4358" t="str">
        <f t="shared" si="136"/>
        <v>$U 280-1.5 95x95 PROFIL U NEPERFORAT$:7.24,</v>
      </c>
      <c r="D4358" t="s">
        <v>24845</v>
      </c>
      <c r="E4358" t="str">
        <f t="shared" si="137"/>
        <v>"u 280-1.5 95x95 profil u neperforat":7.24,</v>
      </c>
    </row>
    <row r="4359" spans="1:5">
      <c r="A4359" s="500" t="s">
        <v>13771</v>
      </c>
      <c r="B4359" s="500" t="s">
        <v>16532</v>
      </c>
      <c r="C4359" t="str">
        <f t="shared" si="136"/>
        <v>$U 280-1.5 40x40 PROFIL U PERFORAT$:5.54,</v>
      </c>
      <c r="D4359" t="s">
        <v>24846</v>
      </c>
      <c r="E4359" t="str">
        <f t="shared" si="137"/>
        <v>"u 280-1.5 40x40 profil u perforat":5.54,</v>
      </c>
    </row>
    <row r="4360" spans="1:5">
      <c r="A4360" s="500" t="s">
        <v>14164</v>
      </c>
      <c r="B4360" s="500" t="s">
        <v>16534</v>
      </c>
      <c r="C4360" t="str">
        <f t="shared" si="136"/>
        <v>$U 280-1.5 45x45 PROFIL U PERFORAT$:5.69,</v>
      </c>
      <c r="D4360" t="s">
        <v>24847</v>
      </c>
      <c r="E4360" t="str">
        <f t="shared" si="137"/>
        <v>"u 280-1.5 45x45 profil u perforat":5.69,</v>
      </c>
    </row>
    <row r="4361" spans="1:5">
      <c r="A4361" s="500" t="s">
        <v>14218</v>
      </c>
      <c r="B4361" s="500" t="s">
        <v>16536</v>
      </c>
      <c r="C4361" t="str">
        <f t="shared" si="136"/>
        <v>$U 280-1.5 50x50 PROFIL U PERFORAT$:5.85,</v>
      </c>
      <c r="D4361" t="s">
        <v>24848</v>
      </c>
      <c r="E4361" t="str">
        <f t="shared" si="137"/>
        <v>"u 280-1.5 50x50 profil u perforat":5.85,</v>
      </c>
    </row>
    <row r="4362" spans="1:5">
      <c r="A4362" s="500" t="s">
        <v>11254</v>
      </c>
      <c r="B4362" s="500" t="s">
        <v>16538</v>
      </c>
      <c r="C4362" t="str">
        <f t="shared" si="136"/>
        <v>$U 280-1.5 55x55 PROFIL U PERFORAT$:6.01,</v>
      </c>
      <c r="D4362" t="s">
        <v>24849</v>
      </c>
      <c r="E4362" t="str">
        <f t="shared" si="137"/>
        <v>"u 280-1.5 55x55 profil u perforat":6.01,</v>
      </c>
    </row>
    <row r="4363" spans="1:5">
      <c r="A4363" s="500" t="s">
        <v>14195</v>
      </c>
      <c r="B4363" s="500" t="s">
        <v>16540</v>
      </c>
      <c r="C4363" t="str">
        <f t="shared" si="136"/>
        <v>$U 280-1.5 60x60 PROFIL U PERFORAT$:6.16,</v>
      </c>
      <c r="D4363" t="s">
        <v>24850</v>
      </c>
      <c r="E4363" t="str">
        <f t="shared" si="137"/>
        <v>"u 280-1.5 60x60 profil u perforat":6.16,</v>
      </c>
    </row>
    <row r="4364" spans="1:5">
      <c r="A4364" s="500" t="s">
        <v>11296</v>
      </c>
      <c r="B4364" s="500" t="s">
        <v>16542</v>
      </c>
      <c r="C4364" t="str">
        <f t="shared" si="136"/>
        <v>$U 280-1.5 65x65 PROFIL U PERFORAT$:6.31,</v>
      </c>
      <c r="D4364" t="s">
        <v>24851</v>
      </c>
      <c r="E4364" t="str">
        <f t="shared" si="137"/>
        <v>"u 280-1.5 65x65 profil u perforat":6.31,</v>
      </c>
    </row>
    <row r="4365" spans="1:5">
      <c r="A4365" s="500" t="s">
        <v>14717</v>
      </c>
      <c r="B4365" s="500" t="s">
        <v>16544</v>
      </c>
      <c r="C4365" t="str">
        <f t="shared" si="136"/>
        <v>$U 280-1.5 70x70 PROFIL U PERFORAT$:6.46,</v>
      </c>
      <c r="D4365" t="s">
        <v>24852</v>
      </c>
      <c r="E4365" t="str">
        <f t="shared" si="137"/>
        <v>"u 280-1.5 70x70 profil u perforat":6.46,</v>
      </c>
    </row>
    <row r="4366" spans="1:5">
      <c r="A4366" s="500" t="s">
        <v>6980</v>
      </c>
      <c r="B4366" s="500" t="s">
        <v>16546</v>
      </c>
      <c r="C4366" t="str">
        <f t="shared" si="136"/>
        <v>$U 280-1.5 75x75 PROFIL U PERFORAT$:6.62,</v>
      </c>
      <c r="D4366" t="s">
        <v>24853</v>
      </c>
      <c r="E4366" t="str">
        <f t="shared" si="137"/>
        <v>"u 280-1.5 75x75 profil u perforat":6.62,</v>
      </c>
    </row>
    <row r="4367" spans="1:5">
      <c r="A4367" s="500" t="s">
        <v>15496</v>
      </c>
      <c r="B4367" s="500" t="s">
        <v>16548</v>
      </c>
      <c r="C4367" t="str">
        <f t="shared" si="136"/>
        <v>$U 280-1.5 80x80 PROFIL U PERFORAT$:6.77,</v>
      </c>
      <c r="D4367" t="s">
        <v>24854</v>
      </c>
      <c r="E4367" t="str">
        <f t="shared" si="137"/>
        <v>"u 280-1.5 80x80 profil u perforat":6.77,</v>
      </c>
    </row>
    <row r="4368" spans="1:5">
      <c r="A4368" s="500" t="s">
        <v>11835</v>
      </c>
      <c r="B4368" s="500" t="s">
        <v>16550</v>
      </c>
      <c r="C4368" t="str">
        <f t="shared" si="136"/>
        <v>$U 280-1.5 85x85 PROFIL U PERFORAT$:6.93,</v>
      </c>
      <c r="D4368" t="s">
        <v>24855</v>
      </c>
      <c r="E4368" t="str">
        <f t="shared" si="137"/>
        <v>"u 280-1.5 85x85 profil u perforat":6.93,</v>
      </c>
    </row>
    <row r="4369" spans="1:5">
      <c r="A4369" s="500" t="s">
        <v>16000</v>
      </c>
      <c r="B4369" s="500" t="s">
        <v>16552</v>
      </c>
      <c r="C4369" t="str">
        <f t="shared" si="136"/>
        <v>$U 280-1.5 90x90 PROFIL U PERFORAT$:7.09,</v>
      </c>
      <c r="D4369" t="s">
        <v>24856</v>
      </c>
      <c r="E4369" t="str">
        <f t="shared" si="137"/>
        <v>"u 280-1.5 90x90 profil u perforat":7.09,</v>
      </c>
    </row>
    <row r="4370" spans="1:5">
      <c r="A4370" s="500" t="s">
        <v>11825</v>
      </c>
      <c r="B4370" s="500" t="s">
        <v>16554</v>
      </c>
      <c r="C4370" t="str">
        <f t="shared" si="136"/>
        <v>$U 280-1.5 95x95 PROFIL U PERFORAT$:7.24,</v>
      </c>
      <c r="D4370" t="s">
        <v>24857</v>
      </c>
      <c r="E4370" t="str">
        <f t="shared" si="137"/>
        <v>"u 280-1.5 95x95 profil u perforat":7.24,</v>
      </c>
    </row>
    <row r="4371" spans="1:5">
      <c r="A4371" s="500" t="s">
        <v>4039</v>
      </c>
      <c r="B4371" s="500" t="s">
        <v>16556</v>
      </c>
      <c r="C4371" t="str">
        <f t="shared" si="136"/>
        <v>$U 280-2 100x100 PROFIL U NEPERFORAT$:9.83,</v>
      </c>
      <c r="D4371" t="s">
        <v>24858</v>
      </c>
      <c r="E4371" t="str">
        <f t="shared" si="137"/>
        <v>"u 280-2 100x100 profil u neperforat":9.83,</v>
      </c>
    </row>
    <row r="4372" spans="1:5">
      <c r="A4372" s="500" t="s">
        <v>12825</v>
      </c>
      <c r="B4372" s="500" t="s">
        <v>16558</v>
      </c>
      <c r="C4372" t="str">
        <f t="shared" si="136"/>
        <v>$U 280-2 40x40 PROFIL U NEPERFORAT$:7.35,</v>
      </c>
      <c r="D4372" t="s">
        <v>24859</v>
      </c>
      <c r="E4372" t="str">
        <f t="shared" si="137"/>
        <v>"u 280-2 40x40 profil u neperforat":7.35,</v>
      </c>
    </row>
    <row r="4373" spans="1:5">
      <c r="A4373" s="500" t="s">
        <v>14269</v>
      </c>
      <c r="B4373" s="500" t="s">
        <v>16560</v>
      </c>
      <c r="C4373" t="str">
        <f t="shared" si="136"/>
        <v>$U 280-2 45x45 PROFIL U NEPERFORAT$:7.55,</v>
      </c>
      <c r="D4373" t="s">
        <v>24860</v>
      </c>
      <c r="E4373" t="str">
        <f t="shared" si="137"/>
        <v>"u 280-2 45x45 profil u neperforat":7.55,</v>
      </c>
    </row>
    <row r="4374" spans="1:5">
      <c r="A4374" s="500" t="s">
        <v>11383</v>
      </c>
      <c r="B4374" s="500" t="s">
        <v>16562</v>
      </c>
      <c r="C4374" t="str">
        <f t="shared" si="136"/>
        <v>$U 280-2 50x50 PROFIL U NEPERFORAT$:7.76,</v>
      </c>
      <c r="D4374" t="s">
        <v>24861</v>
      </c>
      <c r="E4374" t="str">
        <f t="shared" si="137"/>
        <v>"u 280-2 50x50 profil u neperforat":7.76,</v>
      </c>
    </row>
    <row r="4375" spans="1:5">
      <c r="A4375" s="500" t="s">
        <v>11261</v>
      </c>
      <c r="B4375" s="500" t="s">
        <v>16564</v>
      </c>
      <c r="C4375" t="str">
        <f t="shared" si="136"/>
        <v>$U 280-2 55x55 PROFIL U NEPERFORAT$:7.97,</v>
      </c>
      <c r="D4375" t="s">
        <v>24862</v>
      </c>
      <c r="E4375" t="str">
        <f t="shared" si="137"/>
        <v>"u 280-2 55x55 profil u neperforat":7.97,</v>
      </c>
    </row>
    <row r="4376" spans="1:5">
      <c r="A4376" s="500" t="s">
        <v>14247</v>
      </c>
      <c r="B4376" s="500" t="s">
        <v>16566</v>
      </c>
      <c r="C4376" t="str">
        <f t="shared" si="136"/>
        <v>$U 280-2 60x60 PROFIL U NEPERFORAT$:8.18,</v>
      </c>
      <c r="D4376" t="s">
        <v>24863</v>
      </c>
      <c r="E4376" t="str">
        <f t="shared" si="137"/>
        <v>"u 280-2 60x60 profil u neperforat":8.18,</v>
      </c>
    </row>
    <row r="4377" spans="1:5">
      <c r="A4377" s="500" t="s">
        <v>11342</v>
      </c>
      <c r="B4377" s="500" t="s">
        <v>16568</v>
      </c>
      <c r="C4377" t="str">
        <f t="shared" si="136"/>
        <v>$U 280-2 65x65 PROFIL U NEPERFORAT$:8.39,</v>
      </c>
      <c r="D4377" t="s">
        <v>24864</v>
      </c>
      <c r="E4377" t="str">
        <f t="shared" si="137"/>
        <v>"u 280-2 65x65 profil u neperforat":8.39,</v>
      </c>
    </row>
    <row r="4378" spans="1:5">
      <c r="A4378" s="500" t="s">
        <v>14768</v>
      </c>
      <c r="B4378" s="500" t="s">
        <v>16570</v>
      </c>
      <c r="C4378" t="str">
        <f t="shared" si="136"/>
        <v>$U 280-2 70x70 PROFIL U NEPERFORAT$:8.58,</v>
      </c>
      <c r="D4378" t="s">
        <v>24865</v>
      </c>
      <c r="E4378" t="str">
        <f t="shared" si="137"/>
        <v>"u 280-2 70x70 profil u neperforat":8.58,</v>
      </c>
    </row>
    <row r="4379" spans="1:5">
      <c r="A4379" s="500" t="s">
        <v>15022</v>
      </c>
      <c r="B4379" s="500" t="s">
        <v>16572</v>
      </c>
      <c r="C4379" t="str">
        <f t="shared" si="136"/>
        <v>$U 280-2 75x75 PROFIL U NEPERFORAT$:8.79,</v>
      </c>
      <c r="D4379" t="s">
        <v>24866</v>
      </c>
      <c r="E4379" t="str">
        <f t="shared" si="137"/>
        <v>"u 280-2 75x75 profil u neperforat":8.79,</v>
      </c>
    </row>
    <row r="4380" spans="1:5">
      <c r="A4380" s="500" t="s">
        <v>6989</v>
      </c>
      <c r="B4380" s="500" t="s">
        <v>16574</v>
      </c>
      <c r="C4380" t="str">
        <f t="shared" si="136"/>
        <v>$U 280-2 80x80 PROFIL U NEPERFORAT$:9.00,</v>
      </c>
      <c r="D4380" t="s">
        <v>24867</v>
      </c>
      <c r="E4380" t="str">
        <f t="shared" si="137"/>
        <v>"u 280-2 80x80 profil u neperforat":9.00,</v>
      </c>
    </row>
    <row r="4381" spans="1:5">
      <c r="A4381" s="500" t="s">
        <v>11281</v>
      </c>
      <c r="B4381" s="500" t="s">
        <v>16576</v>
      </c>
      <c r="C4381" t="str">
        <f t="shared" si="136"/>
        <v>$U 280-2 85x85 PROFIL U NEPERFORAT$:9.20,</v>
      </c>
      <c r="D4381" t="s">
        <v>24868</v>
      </c>
      <c r="E4381" t="str">
        <f t="shared" si="137"/>
        <v>"u 280-2 85x85 profil u neperforat":9.20,</v>
      </c>
    </row>
    <row r="4382" spans="1:5">
      <c r="A4382" s="500" t="s">
        <v>16051</v>
      </c>
      <c r="B4382" s="500" t="s">
        <v>16578</v>
      </c>
      <c r="C4382" t="str">
        <f t="shared" si="136"/>
        <v>$U 280-2 90x90 PROFIL U NEPERFORAT$:9.41,</v>
      </c>
      <c r="D4382" t="s">
        <v>24869</v>
      </c>
      <c r="E4382" t="str">
        <f t="shared" si="137"/>
        <v>"u 280-2 90x90 profil u neperforat":9.41,</v>
      </c>
    </row>
    <row r="4383" spans="1:5">
      <c r="A4383" s="500" t="s">
        <v>6926</v>
      </c>
      <c r="B4383" s="500" t="s">
        <v>16580</v>
      </c>
      <c r="C4383" t="str">
        <f t="shared" si="136"/>
        <v>$U 280-2 95x95 PROFIL U NEPERFORAT$:9.62,</v>
      </c>
      <c r="D4383" t="s">
        <v>24870</v>
      </c>
      <c r="E4383" t="str">
        <f t="shared" si="137"/>
        <v>"u 280-2 95x95 profil u neperforat":9.62,</v>
      </c>
    </row>
    <row r="4384" spans="1:5">
      <c r="A4384" s="500" t="s">
        <v>12825</v>
      </c>
      <c r="B4384" s="500" t="s">
        <v>16582</v>
      </c>
      <c r="C4384" t="str">
        <f t="shared" si="136"/>
        <v>$U 280-2 40x40 PROFIL U PERFORAT$:7.35,</v>
      </c>
      <c r="D4384" t="s">
        <v>24871</v>
      </c>
      <c r="E4384" t="str">
        <f t="shared" si="137"/>
        <v>"u 280-2 40x40 profil u perforat":7.35,</v>
      </c>
    </row>
    <row r="4385" spans="1:5">
      <c r="A4385" s="500" t="s">
        <v>14269</v>
      </c>
      <c r="B4385" s="500" t="s">
        <v>16584</v>
      </c>
      <c r="C4385" t="str">
        <f t="shared" si="136"/>
        <v>$U 280-2 45x45 PROFIL U PERFORAT$:7.55,</v>
      </c>
      <c r="D4385" t="s">
        <v>24872</v>
      </c>
      <c r="E4385" t="str">
        <f t="shared" si="137"/>
        <v>"u 280-2 45x45 profil u perforat":7.55,</v>
      </c>
    </row>
    <row r="4386" spans="1:5">
      <c r="A4386" s="500" t="s">
        <v>11383</v>
      </c>
      <c r="B4386" s="500" t="s">
        <v>16586</v>
      </c>
      <c r="C4386" t="str">
        <f t="shared" si="136"/>
        <v>$U 280-2 50x50 PROFIL U PERFORAT$:7.76,</v>
      </c>
      <c r="D4386" t="s">
        <v>24873</v>
      </c>
      <c r="E4386" t="str">
        <f t="shared" si="137"/>
        <v>"u 280-2 50x50 profil u perforat":7.76,</v>
      </c>
    </row>
    <row r="4387" spans="1:5">
      <c r="A4387" s="500" t="s">
        <v>11261</v>
      </c>
      <c r="B4387" s="500" t="s">
        <v>16588</v>
      </c>
      <c r="C4387" t="str">
        <f t="shared" si="136"/>
        <v>$U 280-2 55x55 PROFIL U PERFORAT$:7.97,</v>
      </c>
      <c r="D4387" t="s">
        <v>24874</v>
      </c>
      <c r="E4387" t="str">
        <f t="shared" si="137"/>
        <v>"u 280-2 55x55 profil u perforat":7.97,</v>
      </c>
    </row>
    <row r="4388" spans="1:5">
      <c r="A4388" s="500" t="s">
        <v>14247</v>
      </c>
      <c r="B4388" s="500" t="s">
        <v>16590</v>
      </c>
      <c r="C4388" t="str">
        <f t="shared" si="136"/>
        <v>$U 280-2 60x60 PROFIL U PERFORAT$:8.18,</v>
      </c>
      <c r="D4388" t="s">
        <v>24875</v>
      </c>
      <c r="E4388" t="str">
        <f t="shared" si="137"/>
        <v>"u 280-2 60x60 profil u perforat":8.18,</v>
      </c>
    </row>
    <row r="4389" spans="1:5">
      <c r="A4389" s="500" t="s">
        <v>11342</v>
      </c>
      <c r="B4389" s="500" t="s">
        <v>16592</v>
      </c>
      <c r="C4389" t="str">
        <f t="shared" si="136"/>
        <v>$U 280-2 65x65 PROFIL U PERFORAT$:8.39,</v>
      </c>
      <c r="D4389" t="s">
        <v>24876</v>
      </c>
      <c r="E4389" t="str">
        <f t="shared" si="137"/>
        <v>"u 280-2 65x65 profil u perforat":8.39,</v>
      </c>
    </row>
    <row r="4390" spans="1:5">
      <c r="A4390" s="500" t="s">
        <v>14768</v>
      </c>
      <c r="B4390" s="500" t="s">
        <v>16594</v>
      </c>
      <c r="C4390" t="str">
        <f t="shared" si="136"/>
        <v>$U 280-2 70x70 PROFIL U PERFORAT$:8.58,</v>
      </c>
      <c r="D4390" t="s">
        <v>24877</v>
      </c>
      <c r="E4390" t="str">
        <f t="shared" si="137"/>
        <v>"u 280-2 70x70 profil u perforat":8.58,</v>
      </c>
    </row>
    <row r="4391" spans="1:5">
      <c r="A4391" s="500" t="s">
        <v>15022</v>
      </c>
      <c r="B4391" s="500" t="s">
        <v>16596</v>
      </c>
      <c r="C4391" t="str">
        <f t="shared" si="136"/>
        <v>$U 280-2 75x75 PROFIL U PERFORAT$:8.79,</v>
      </c>
      <c r="D4391" t="s">
        <v>24878</v>
      </c>
      <c r="E4391" t="str">
        <f t="shared" si="137"/>
        <v>"u 280-2 75x75 profil u perforat":8.79,</v>
      </c>
    </row>
    <row r="4392" spans="1:5">
      <c r="A4392" s="500" t="s">
        <v>6989</v>
      </c>
      <c r="B4392" s="500" t="s">
        <v>16598</v>
      </c>
      <c r="C4392" t="str">
        <f t="shared" si="136"/>
        <v>$U 280-2 80x80 PROFIL U PERFORAT$:9.00,</v>
      </c>
      <c r="D4392" t="s">
        <v>24879</v>
      </c>
      <c r="E4392" t="str">
        <f t="shared" si="137"/>
        <v>"u 280-2 80x80 profil u perforat":9.00,</v>
      </c>
    </row>
    <row r="4393" spans="1:5">
      <c r="A4393" s="500" t="s">
        <v>11281</v>
      </c>
      <c r="B4393" s="500" t="s">
        <v>16600</v>
      </c>
      <c r="C4393" t="str">
        <f t="shared" si="136"/>
        <v>$U 280-2 85x85 PROFIL U PERFORAT$:9.20,</v>
      </c>
      <c r="D4393" t="s">
        <v>24880</v>
      </c>
      <c r="E4393" t="str">
        <f t="shared" si="137"/>
        <v>"u 280-2 85x85 profil u perforat":9.20,</v>
      </c>
    </row>
    <row r="4394" spans="1:5">
      <c r="A4394" s="500" t="s">
        <v>16051</v>
      </c>
      <c r="B4394" s="500" t="s">
        <v>16602</v>
      </c>
      <c r="C4394" t="str">
        <f t="shared" si="136"/>
        <v>$U 280-2 90x90 PROFIL U PERFORAT$:9.41,</v>
      </c>
      <c r="D4394" t="s">
        <v>24881</v>
      </c>
      <c r="E4394" t="str">
        <f t="shared" si="137"/>
        <v>"u 280-2 90x90 profil u perforat":9.41,</v>
      </c>
    </row>
    <row r="4395" spans="1:5">
      <c r="A4395" s="500" t="s">
        <v>6926</v>
      </c>
      <c r="B4395" s="500" t="s">
        <v>16604</v>
      </c>
      <c r="C4395" t="str">
        <f t="shared" si="136"/>
        <v>$U 280-2 95x95 PROFIL U PERFORAT$:9.62,</v>
      </c>
      <c r="D4395" t="s">
        <v>24882</v>
      </c>
      <c r="E4395" t="str">
        <f t="shared" si="137"/>
        <v>"u 280-2 95x95 profil u perforat":9.62,</v>
      </c>
    </row>
    <row r="4396" spans="1:5">
      <c r="A4396" s="500" t="s">
        <v>12834</v>
      </c>
      <c r="B4396" s="500" t="s">
        <v>16606</v>
      </c>
      <c r="C4396" t="str">
        <f t="shared" si="136"/>
        <v>$U 280-2.5 100x100 PROFIL U NEPERFORAT$:12.25,</v>
      </c>
      <c r="D4396" t="s">
        <v>24883</v>
      </c>
      <c r="E4396" t="str">
        <f t="shared" si="137"/>
        <v>"u 280-2.5 100x100 profil u neperforat":12.25,</v>
      </c>
    </row>
    <row r="4397" spans="1:5">
      <c r="A4397" s="500" t="s">
        <v>11737</v>
      </c>
      <c r="B4397" s="500" t="s">
        <v>16608</v>
      </c>
      <c r="C4397" t="str">
        <f t="shared" si="136"/>
        <v>$U 280-2.5 40x40 PROFIL U NEPERFORAT$:9.14,</v>
      </c>
      <c r="D4397" t="s">
        <v>24884</v>
      </c>
      <c r="E4397" t="str">
        <f t="shared" si="137"/>
        <v>"u 280-2.5 40x40 profil u neperforat":9.14,</v>
      </c>
    </row>
    <row r="4398" spans="1:5">
      <c r="A4398" s="500" t="s">
        <v>11700</v>
      </c>
      <c r="B4398" s="500" t="s">
        <v>16610</v>
      </c>
      <c r="C4398" t="str">
        <f t="shared" si="136"/>
        <v>$U 280-2.5 45x45 PROFIL U NEPERFORAT$:9.40,</v>
      </c>
      <c r="D4398" t="s">
        <v>24885</v>
      </c>
      <c r="E4398" t="str">
        <f t="shared" si="137"/>
        <v>"u 280-2.5 45x45 profil u neperforat":9.40,</v>
      </c>
    </row>
    <row r="4399" spans="1:5">
      <c r="A4399" s="500" t="s">
        <v>11318</v>
      </c>
      <c r="B4399" s="500" t="s">
        <v>16612</v>
      </c>
      <c r="C4399" t="str">
        <f t="shared" si="136"/>
        <v>$U 280-2.5 50x50 PROFIL U NEPERFORAT$:9.66,</v>
      </c>
      <c r="D4399" t="s">
        <v>24886</v>
      </c>
      <c r="E4399" t="str">
        <f t="shared" si="137"/>
        <v>"u 280-2.5 50x50 profil u neperforat":9.66,</v>
      </c>
    </row>
    <row r="4400" spans="1:5">
      <c r="A4400" s="500" t="s">
        <v>14326</v>
      </c>
      <c r="B4400" s="500" t="s">
        <v>16614</v>
      </c>
      <c r="C4400" t="str">
        <f t="shared" si="136"/>
        <v>$U 280-2.5 55x55 PROFIL U NEPERFORAT$:9.91,</v>
      </c>
      <c r="D4400" t="s">
        <v>24887</v>
      </c>
      <c r="E4400" t="str">
        <f t="shared" si="137"/>
        <v>"u 280-2.5 55x55 profil u neperforat":9.91,</v>
      </c>
    </row>
    <row r="4401" spans="1:5">
      <c r="A4401" s="500" t="s">
        <v>11730</v>
      </c>
      <c r="B4401" s="500" t="s">
        <v>16616</v>
      </c>
      <c r="C4401" t="str">
        <f t="shared" si="136"/>
        <v>$U 280-2.5 60x60 PROFIL U NEPERFORAT$:10.17,</v>
      </c>
      <c r="D4401" t="s">
        <v>24888</v>
      </c>
      <c r="E4401" t="str">
        <f t="shared" si="137"/>
        <v>"u 280-2.5 60x60 profil u neperforat":10.17,</v>
      </c>
    </row>
    <row r="4402" spans="1:5">
      <c r="A4402" s="500" t="s">
        <v>14564</v>
      </c>
      <c r="B4402" s="500" t="s">
        <v>16618</v>
      </c>
      <c r="C4402" t="str">
        <f t="shared" si="136"/>
        <v>$U 280-2.5 65x65 PROFIL U NEPERFORAT$:10.43,</v>
      </c>
      <c r="D4402" t="s">
        <v>24889</v>
      </c>
      <c r="E4402" t="str">
        <f t="shared" si="137"/>
        <v>"u 280-2.5 65x65 profil u neperforat":10.43,</v>
      </c>
    </row>
    <row r="4403" spans="1:5">
      <c r="A4403" s="500" t="s">
        <v>14819</v>
      </c>
      <c r="B4403" s="500" t="s">
        <v>16620</v>
      </c>
      <c r="C4403" t="str">
        <f t="shared" si="136"/>
        <v>$U 280-2.5 70x70 PROFIL U NEPERFORAT$:10.69,</v>
      </c>
      <c r="D4403" t="s">
        <v>24890</v>
      </c>
      <c r="E4403" t="str">
        <f t="shared" si="137"/>
        <v>"u 280-2.5 70x70 profil u neperforat":10.69,</v>
      </c>
    </row>
    <row r="4404" spans="1:5">
      <c r="A4404" s="500" t="s">
        <v>15073</v>
      </c>
      <c r="B4404" s="500" t="s">
        <v>16622</v>
      </c>
      <c r="C4404" t="str">
        <f t="shared" si="136"/>
        <v>$U 280-2.5 75x75 PROFIL U NEPERFORAT$:10.95,</v>
      </c>
      <c r="D4404" t="s">
        <v>24891</v>
      </c>
      <c r="E4404" t="str">
        <f t="shared" si="137"/>
        <v>"u 280-2.5 75x75 profil u neperforat":10.95,</v>
      </c>
    </row>
    <row r="4405" spans="1:5">
      <c r="A4405" s="500" t="s">
        <v>15597</v>
      </c>
      <c r="B4405" s="500" t="s">
        <v>16624</v>
      </c>
      <c r="C4405" t="str">
        <f t="shared" si="136"/>
        <v>$U 280-2.5 80x80 PROFIL U NEPERFORAT$:11.21,</v>
      </c>
      <c r="D4405" t="s">
        <v>24892</v>
      </c>
      <c r="E4405" t="str">
        <f t="shared" si="137"/>
        <v>"u 280-2.5 80x80 profil u neperforat":11.21,</v>
      </c>
    </row>
    <row r="4406" spans="1:5">
      <c r="A4406" s="500" t="s">
        <v>11088</v>
      </c>
      <c r="B4406" s="500" t="s">
        <v>16626</v>
      </c>
      <c r="C4406" t="str">
        <f t="shared" si="136"/>
        <v>$U 280-2.5 85x85 PROFIL U NEPERFORAT$:11.47,</v>
      </c>
      <c r="D4406" t="s">
        <v>24893</v>
      </c>
      <c r="E4406" t="str">
        <f t="shared" si="137"/>
        <v>"u 280-2.5 85x85 profil u neperforat":11.47,</v>
      </c>
    </row>
    <row r="4407" spans="1:5">
      <c r="A4407" s="500" t="s">
        <v>12908</v>
      </c>
      <c r="B4407" s="500" t="s">
        <v>16628</v>
      </c>
      <c r="C4407" t="str">
        <f t="shared" si="136"/>
        <v>$U 280-2.5 90x90 PROFIL U NEPERFORAT$:11.73,</v>
      </c>
      <c r="D4407" t="s">
        <v>24894</v>
      </c>
      <c r="E4407" t="str">
        <f t="shared" si="137"/>
        <v>"u 280-2.5 90x90 profil u neperforat":11.73,</v>
      </c>
    </row>
    <row r="4408" spans="1:5">
      <c r="A4408" s="500" t="s">
        <v>16353</v>
      </c>
      <c r="B4408" s="500" t="s">
        <v>16630</v>
      </c>
      <c r="C4408" t="str">
        <f t="shared" si="136"/>
        <v>$U 280-2.5 95x95 PROFIL U NEPERFORAT$:11.99,</v>
      </c>
      <c r="D4408" t="s">
        <v>24895</v>
      </c>
      <c r="E4408" t="str">
        <f t="shared" si="137"/>
        <v>"u 280-2.5 95x95 profil u neperforat":11.99,</v>
      </c>
    </row>
    <row r="4409" spans="1:5">
      <c r="A4409" s="500" t="s">
        <v>11737</v>
      </c>
      <c r="B4409" s="500" t="s">
        <v>16632</v>
      </c>
      <c r="C4409" t="str">
        <f t="shared" si="136"/>
        <v>$U 280-2.5 40x40 PROFIL U PERFORAT$:9.14,</v>
      </c>
      <c r="D4409" t="s">
        <v>24896</v>
      </c>
      <c r="E4409" t="str">
        <f t="shared" si="137"/>
        <v>"u 280-2.5 40x40 profil u perforat":9.14,</v>
      </c>
    </row>
    <row r="4410" spans="1:5">
      <c r="A4410" s="500" t="s">
        <v>11700</v>
      </c>
      <c r="B4410" s="500" t="s">
        <v>16634</v>
      </c>
      <c r="C4410" t="str">
        <f t="shared" si="136"/>
        <v>$U 280-2.5 45x45 PROFIL U PERFORAT$:9.40,</v>
      </c>
      <c r="D4410" t="s">
        <v>24897</v>
      </c>
      <c r="E4410" t="str">
        <f t="shared" si="137"/>
        <v>"u 280-2.5 45x45 profil u perforat":9.40,</v>
      </c>
    </row>
    <row r="4411" spans="1:5">
      <c r="A4411" s="500" t="s">
        <v>11318</v>
      </c>
      <c r="B4411" s="500" t="s">
        <v>16636</v>
      </c>
      <c r="C4411" t="str">
        <f t="shared" si="136"/>
        <v>$U 280-2.5 50x50 PROFIL U PERFORAT$:9.66,</v>
      </c>
      <c r="D4411" t="s">
        <v>24898</v>
      </c>
      <c r="E4411" t="str">
        <f t="shared" si="137"/>
        <v>"u 280-2.5 50x50 profil u perforat":9.66,</v>
      </c>
    </row>
    <row r="4412" spans="1:5">
      <c r="A4412" s="500" t="s">
        <v>14326</v>
      </c>
      <c r="B4412" s="500" t="s">
        <v>16638</v>
      </c>
      <c r="C4412" t="str">
        <f t="shared" si="136"/>
        <v>$U 280-2.5 55x55 PROFIL U PERFORAT$:9.91,</v>
      </c>
      <c r="D4412" t="s">
        <v>24899</v>
      </c>
      <c r="E4412" t="str">
        <f t="shared" si="137"/>
        <v>"u 280-2.5 55x55 profil u perforat":9.91,</v>
      </c>
    </row>
    <row r="4413" spans="1:5">
      <c r="A4413" s="500" t="s">
        <v>11730</v>
      </c>
      <c r="B4413" s="500" t="s">
        <v>16640</v>
      </c>
      <c r="C4413" t="str">
        <f t="shared" si="136"/>
        <v>$U 280-2.5 60x60 PROFIL U PERFORAT$:10.17,</v>
      </c>
      <c r="D4413" t="s">
        <v>24900</v>
      </c>
      <c r="E4413" t="str">
        <f t="shared" si="137"/>
        <v>"u 280-2.5 60x60 profil u perforat":10.17,</v>
      </c>
    </row>
    <row r="4414" spans="1:5">
      <c r="A4414" s="500" t="s">
        <v>14564</v>
      </c>
      <c r="B4414" s="500" t="s">
        <v>16642</v>
      </c>
      <c r="C4414" t="str">
        <f t="shared" si="136"/>
        <v>$U 280-2.5 65x65 PROFIL U PERFORAT$:10.43,</v>
      </c>
      <c r="D4414" t="s">
        <v>24901</v>
      </c>
      <c r="E4414" t="str">
        <f t="shared" si="137"/>
        <v>"u 280-2.5 65x65 profil u perforat":10.43,</v>
      </c>
    </row>
    <row r="4415" spans="1:5">
      <c r="A4415" s="500" t="s">
        <v>14819</v>
      </c>
      <c r="B4415" s="500" t="s">
        <v>16644</v>
      </c>
      <c r="C4415" t="str">
        <f t="shared" si="136"/>
        <v>$U 280-2.5 70x70 PROFIL U PERFORAT$:10.69,</v>
      </c>
      <c r="D4415" t="s">
        <v>24902</v>
      </c>
      <c r="E4415" t="str">
        <f t="shared" si="137"/>
        <v>"u 280-2.5 70x70 profil u perforat":10.69,</v>
      </c>
    </row>
    <row r="4416" spans="1:5">
      <c r="A4416" s="500" t="s">
        <v>15073</v>
      </c>
      <c r="B4416" s="500" t="s">
        <v>16646</v>
      </c>
      <c r="C4416" t="str">
        <f t="shared" si="136"/>
        <v>$U 280-2.5 75x75 PROFIL U PERFORAT$:10.95,</v>
      </c>
      <c r="D4416" t="s">
        <v>24903</v>
      </c>
      <c r="E4416" t="str">
        <f t="shared" si="137"/>
        <v>"u 280-2.5 75x75 profil u perforat":10.95,</v>
      </c>
    </row>
    <row r="4417" spans="1:5">
      <c r="A4417" s="500" t="s">
        <v>15597</v>
      </c>
      <c r="B4417" s="500" t="s">
        <v>16648</v>
      </c>
      <c r="C4417" t="str">
        <f t="shared" si="136"/>
        <v>$U 280-2.5 80x80 PROFIL U PERFORAT$:11.21,</v>
      </c>
      <c r="D4417" t="s">
        <v>24904</v>
      </c>
      <c r="E4417" t="str">
        <f t="shared" si="137"/>
        <v>"u 280-2.5 80x80 profil u perforat":11.21,</v>
      </c>
    </row>
    <row r="4418" spans="1:5">
      <c r="A4418" s="500" t="s">
        <v>11088</v>
      </c>
      <c r="B4418" s="500" t="s">
        <v>16650</v>
      </c>
      <c r="C4418" t="str">
        <f t="shared" ref="C4418:C4481" si="138">CONCATENATE("$",B4418,"$",":",A4418,",")</f>
        <v>$U 280-2.5 85x85 PROFIL U PERFORAT$:11.47,</v>
      </c>
      <c r="D4418" t="s">
        <v>24905</v>
      </c>
      <c r="E4418" t="str">
        <f t="shared" ref="E4418:E4481" si="139">LOWER(D4418)</f>
        <v>"u 280-2.5 85x85 profil u perforat":11.47,</v>
      </c>
    </row>
    <row r="4419" spans="1:5">
      <c r="A4419" s="500" t="s">
        <v>12908</v>
      </c>
      <c r="B4419" s="500" t="s">
        <v>16652</v>
      </c>
      <c r="C4419" t="str">
        <f t="shared" si="138"/>
        <v>$U 280-2.5 90x90 PROFIL U PERFORAT$:11.73,</v>
      </c>
      <c r="D4419" t="s">
        <v>24906</v>
      </c>
      <c r="E4419" t="str">
        <f t="shared" si="139"/>
        <v>"u 280-2.5 90x90 profil u perforat":11.73,</v>
      </c>
    </row>
    <row r="4420" spans="1:5">
      <c r="A4420" s="500" t="s">
        <v>16353</v>
      </c>
      <c r="B4420" s="500" t="s">
        <v>16654</v>
      </c>
      <c r="C4420" t="str">
        <f t="shared" si="138"/>
        <v>$U 280-2.5 95x95 PROFIL U PERFORAT$:11.99,</v>
      </c>
      <c r="D4420" t="s">
        <v>24907</v>
      </c>
      <c r="E4420" t="str">
        <f t="shared" si="139"/>
        <v>"u 280-2.5 95x95 profil u perforat":11.99,</v>
      </c>
    </row>
    <row r="4421" spans="1:5">
      <c r="A4421" s="500" t="s">
        <v>11386</v>
      </c>
      <c r="B4421" s="500" t="s">
        <v>16656</v>
      </c>
      <c r="C4421" t="str">
        <f t="shared" si="138"/>
        <v>$U 280-3 100x100 PROFIL U NEPERFORAT$:14.64,</v>
      </c>
      <c r="D4421" t="s">
        <v>24908</v>
      </c>
      <c r="E4421" t="str">
        <f t="shared" si="139"/>
        <v>"u 280-3 100x100 profil u neperforat":14.64,</v>
      </c>
    </row>
    <row r="4422" spans="1:5">
      <c r="A4422" s="500" t="s">
        <v>14374</v>
      </c>
      <c r="B4422" s="500" t="s">
        <v>16658</v>
      </c>
      <c r="C4422" t="str">
        <f t="shared" si="138"/>
        <v>$U 280-3 40x40 PROFIL U NEPERFORAT$:10.91,</v>
      </c>
      <c r="D4422" t="s">
        <v>24909</v>
      </c>
      <c r="E4422" t="str">
        <f t="shared" si="139"/>
        <v>"u 280-3 40x40 profil u neperforat":10.91,</v>
      </c>
    </row>
    <row r="4423" spans="1:5">
      <c r="A4423" s="500" t="s">
        <v>7107</v>
      </c>
      <c r="B4423" s="500" t="s">
        <v>16660</v>
      </c>
      <c r="C4423" t="str">
        <f t="shared" si="138"/>
        <v>$U 280-3 45x45 PROFIL U NEPERFORAT$:11.22,</v>
      </c>
      <c r="D4423" t="s">
        <v>24910</v>
      </c>
      <c r="E4423" t="str">
        <f t="shared" si="139"/>
        <v>"u 280-3 45x45 profil u neperforat":11.22,</v>
      </c>
    </row>
    <row r="4424" spans="1:5">
      <c r="A4424" s="500" t="s">
        <v>7011</v>
      </c>
      <c r="B4424" s="500" t="s">
        <v>16662</v>
      </c>
      <c r="C4424" t="str">
        <f t="shared" si="138"/>
        <v>$U 280-3 50x50 PROFIL U NEPERFORAT$:11.53,</v>
      </c>
      <c r="D4424" t="s">
        <v>24911</v>
      </c>
      <c r="E4424" t="str">
        <f t="shared" si="139"/>
        <v>"u 280-3 50x50 profil u neperforat":11.53,</v>
      </c>
    </row>
    <row r="4425" spans="1:5">
      <c r="A4425" s="500" t="s">
        <v>14381</v>
      </c>
      <c r="B4425" s="500" t="s">
        <v>16664</v>
      </c>
      <c r="C4425" t="str">
        <f t="shared" si="138"/>
        <v>$U 280-3 55x55 PROFIL U NEPERFORAT$:11.84,</v>
      </c>
      <c r="D4425" t="s">
        <v>24912</v>
      </c>
      <c r="E4425" t="str">
        <f t="shared" si="139"/>
        <v>"u 280-3 55x55 profil u neperforat":11.84,</v>
      </c>
    </row>
    <row r="4426" spans="1:5">
      <c r="A4426" s="500" t="s">
        <v>14353</v>
      </c>
      <c r="B4426" s="500" t="s">
        <v>16666</v>
      </c>
      <c r="C4426" t="str">
        <f t="shared" si="138"/>
        <v>$U 280-3 60x60 PROFIL U NEPERFORAT$:12.16,</v>
      </c>
      <c r="D4426" t="s">
        <v>24913</v>
      </c>
      <c r="E4426" t="str">
        <f t="shared" si="139"/>
        <v>"u 280-3 60x60 profil u neperforat":12.16,</v>
      </c>
    </row>
    <row r="4427" spans="1:5">
      <c r="A4427" s="500" t="s">
        <v>14615</v>
      </c>
      <c r="B4427" s="500" t="s">
        <v>16668</v>
      </c>
      <c r="C4427" t="str">
        <f t="shared" si="138"/>
        <v>$U 280-3 65x65 PROFIL U NEPERFORAT$:12.47,</v>
      </c>
      <c r="D4427" t="s">
        <v>24914</v>
      </c>
      <c r="E4427" t="str">
        <f t="shared" si="139"/>
        <v>"u 280-3 65x65 profil u neperforat":12.47,</v>
      </c>
    </row>
    <row r="4428" spans="1:5">
      <c r="A4428" s="500" t="s">
        <v>14870</v>
      </c>
      <c r="B4428" s="500" t="s">
        <v>16670</v>
      </c>
      <c r="C4428" t="str">
        <f t="shared" si="138"/>
        <v>$U 280-3 70x70 PROFIL U NEPERFORAT$:12.77,</v>
      </c>
      <c r="D4428" t="s">
        <v>24915</v>
      </c>
      <c r="E4428" t="str">
        <f t="shared" si="139"/>
        <v>"u 280-3 70x70 profil u neperforat":12.77,</v>
      </c>
    </row>
    <row r="4429" spans="1:5">
      <c r="A4429" s="500" t="s">
        <v>11398</v>
      </c>
      <c r="B4429" s="500" t="s">
        <v>16672</v>
      </c>
      <c r="C4429" t="str">
        <f t="shared" si="138"/>
        <v>$U 280-3 75x75 PROFIL U NEPERFORAT$:13.08,</v>
      </c>
      <c r="D4429" t="s">
        <v>24916</v>
      </c>
      <c r="E4429" t="str">
        <f t="shared" si="139"/>
        <v>"u 280-3 75x75 profil u neperforat":13.08,</v>
      </c>
    </row>
    <row r="4430" spans="1:5">
      <c r="A4430" s="500" t="s">
        <v>14435</v>
      </c>
      <c r="B4430" s="500" t="s">
        <v>16674</v>
      </c>
      <c r="C4430" t="str">
        <f t="shared" si="138"/>
        <v>$U 280-3 80x80 PROFIL U NEPERFORAT$:13.39,</v>
      </c>
      <c r="D4430" t="s">
        <v>24917</v>
      </c>
      <c r="E4430" t="str">
        <f t="shared" si="139"/>
        <v>"u 280-3 80x80 profil u neperforat":13.39,</v>
      </c>
    </row>
    <row r="4431" spans="1:5">
      <c r="A4431" s="500" t="s">
        <v>11044</v>
      </c>
      <c r="B4431" s="500" t="s">
        <v>16676</v>
      </c>
      <c r="C4431" t="str">
        <f t="shared" si="138"/>
        <v>$U 280-3 85x85 PROFIL U NEPERFORAT$:13.70,</v>
      </c>
      <c r="D4431" t="s">
        <v>24918</v>
      </c>
      <c r="E4431" t="str">
        <f t="shared" si="139"/>
        <v>"u 280-3 85x85 profil u neperforat":13.70,</v>
      </c>
    </row>
    <row r="4432" spans="1:5">
      <c r="A4432" s="500" t="s">
        <v>3969</v>
      </c>
      <c r="B4432" s="500" t="s">
        <v>16678</v>
      </c>
      <c r="C4432" t="str">
        <f t="shared" si="138"/>
        <v>$U 280-3 90x90 PROFIL U NEPERFORAT$:14.01,</v>
      </c>
      <c r="D4432" t="s">
        <v>24919</v>
      </c>
      <c r="E4432" t="str">
        <f t="shared" si="139"/>
        <v>"u 280-3 90x90 profil u neperforat":14.01,</v>
      </c>
    </row>
    <row r="4433" spans="1:5">
      <c r="A4433" s="500" t="s">
        <v>16404</v>
      </c>
      <c r="B4433" s="500" t="s">
        <v>16680</v>
      </c>
      <c r="C4433" t="str">
        <f t="shared" si="138"/>
        <v>$U 280-3 95x95 PROFIL U NEPERFORAT$:14.33,</v>
      </c>
      <c r="D4433" t="s">
        <v>24920</v>
      </c>
      <c r="E4433" t="str">
        <f t="shared" si="139"/>
        <v>"u 280-3 95x95 profil u neperforat":14.33,</v>
      </c>
    </row>
    <row r="4434" spans="1:5">
      <c r="A4434" s="500" t="s">
        <v>14374</v>
      </c>
      <c r="B4434" s="500" t="s">
        <v>16682</v>
      </c>
      <c r="C4434" t="str">
        <f t="shared" si="138"/>
        <v>$U 280-3 40x40 PROFIL U PERFORAT$:10.91,</v>
      </c>
      <c r="D4434" t="s">
        <v>24921</v>
      </c>
      <c r="E4434" t="str">
        <f t="shared" si="139"/>
        <v>"u 280-3 40x40 profil u perforat":10.91,</v>
      </c>
    </row>
    <row r="4435" spans="1:5">
      <c r="A4435" s="500" t="s">
        <v>7107</v>
      </c>
      <c r="B4435" s="500" t="s">
        <v>16684</v>
      </c>
      <c r="C4435" t="str">
        <f t="shared" si="138"/>
        <v>$U 280-3 45x45 PROFIL U PERFORAT$:11.22,</v>
      </c>
      <c r="D4435" t="s">
        <v>24922</v>
      </c>
      <c r="E4435" t="str">
        <f t="shared" si="139"/>
        <v>"u 280-3 45x45 profil u perforat":11.22,</v>
      </c>
    </row>
    <row r="4436" spans="1:5">
      <c r="A4436" s="500" t="s">
        <v>7011</v>
      </c>
      <c r="B4436" s="500" t="s">
        <v>16686</v>
      </c>
      <c r="C4436" t="str">
        <f t="shared" si="138"/>
        <v>$U 280-3 50x50 PROFIL U PERFORAT$:11.53,</v>
      </c>
      <c r="D4436" t="s">
        <v>24923</v>
      </c>
      <c r="E4436" t="str">
        <f t="shared" si="139"/>
        <v>"u 280-3 50x50 profil u perforat":11.53,</v>
      </c>
    </row>
    <row r="4437" spans="1:5">
      <c r="A4437" s="500" t="s">
        <v>14381</v>
      </c>
      <c r="B4437" s="500" t="s">
        <v>16688</v>
      </c>
      <c r="C4437" t="str">
        <f t="shared" si="138"/>
        <v>$U 280-3 55x55 PROFIL U PERFORAT$:11.84,</v>
      </c>
      <c r="D4437" t="s">
        <v>24924</v>
      </c>
      <c r="E4437" t="str">
        <f t="shared" si="139"/>
        <v>"u 280-3 55x55 profil u perforat":11.84,</v>
      </c>
    </row>
    <row r="4438" spans="1:5">
      <c r="A4438" s="500" t="s">
        <v>14353</v>
      </c>
      <c r="B4438" s="500" t="s">
        <v>16690</v>
      </c>
      <c r="C4438" t="str">
        <f t="shared" si="138"/>
        <v>$U 280-3 60x60 PROFIL U PERFORAT$:12.16,</v>
      </c>
      <c r="D4438" t="s">
        <v>24925</v>
      </c>
      <c r="E4438" t="str">
        <f t="shared" si="139"/>
        <v>"u 280-3 60x60 profil u perforat":12.16,</v>
      </c>
    </row>
    <row r="4439" spans="1:5">
      <c r="A4439" s="500" t="s">
        <v>14615</v>
      </c>
      <c r="B4439" s="500" t="s">
        <v>16692</v>
      </c>
      <c r="C4439" t="str">
        <f t="shared" si="138"/>
        <v>$U 280-3 65x65 PROFIL U PERFORAT$:12.47,</v>
      </c>
      <c r="D4439" t="s">
        <v>24926</v>
      </c>
      <c r="E4439" t="str">
        <f t="shared" si="139"/>
        <v>"u 280-3 65x65 profil u perforat":12.47,</v>
      </c>
    </row>
    <row r="4440" spans="1:5">
      <c r="A4440" s="500" t="s">
        <v>14870</v>
      </c>
      <c r="B4440" s="500" t="s">
        <v>16694</v>
      </c>
      <c r="C4440" t="str">
        <f t="shared" si="138"/>
        <v>$U 280-3 70x70 PROFIL U PERFORAT$:12.77,</v>
      </c>
      <c r="D4440" t="s">
        <v>24927</v>
      </c>
      <c r="E4440" t="str">
        <f t="shared" si="139"/>
        <v>"u 280-3 70x70 profil u perforat":12.77,</v>
      </c>
    </row>
    <row r="4441" spans="1:5">
      <c r="A4441" s="500" t="s">
        <v>11398</v>
      </c>
      <c r="B4441" s="500" t="s">
        <v>16696</v>
      </c>
      <c r="C4441" t="str">
        <f t="shared" si="138"/>
        <v>$U 280-3 75x75 PROFIL U PERFORAT$:13.08,</v>
      </c>
      <c r="D4441" t="s">
        <v>24928</v>
      </c>
      <c r="E4441" t="str">
        <f t="shared" si="139"/>
        <v>"u 280-3 75x75 profil u perforat":13.08,</v>
      </c>
    </row>
    <row r="4442" spans="1:5">
      <c r="A4442" s="500" t="s">
        <v>14435</v>
      </c>
      <c r="B4442" s="500" t="s">
        <v>16698</v>
      </c>
      <c r="C4442" t="str">
        <f t="shared" si="138"/>
        <v>$U 280-3 80x80 PROFIL U PERFORAT$:13.39,</v>
      </c>
      <c r="D4442" t="s">
        <v>24929</v>
      </c>
      <c r="E4442" t="str">
        <f t="shared" si="139"/>
        <v>"u 280-3 80x80 profil u perforat":13.39,</v>
      </c>
    </row>
    <row r="4443" spans="1:5">
      <c r="A4443" s="500" t="s">
        <v>11044</v>
      </c>
      <c r="B4443" s="500" t="s">
        <v>16700</v>
      </c>
      <c r="C4443" t="str">
        <f t="shared" si="138"/>
        <v>$U 280-3 85x85 PROFIL U PERFORAT$:13.70,</v>
      </c>
      <c r="D4443" t="s">
        <v>24930</v>
      </c>
      <c r="E4443" t="str">
        <f t="shared" si="139"/>
        <v>"u 280-3 85x85 profil u perforat":13.70,</v>
      </c>
    </row>
    <row r="4444" spans="1:5">
      <c r="A4444" s="500" t="s">
        <v>3969</v>
      </c>
      <c r="B4444" s="500" t="s">
        <v>16702</v>
      </c>
      <c r="C4444" t="str">
        <f t="shared" si="138"/>
        <v>$U 280-3 90x90 PROFIL U PERFORAT$:14.01,</v>
      </c>
      <c r="D4444" t="s">
        <v>24931</v>
      </c>
      <c r="E4444" t="str">
        <f t="shared" si="139"/>
        <v>"u 280-3 90x90 profil u perforat":14.01,</v>
      </c>
    </row>
    <row r="4445" spans="1:5">
      <c r="A4445" s="500" t="s">
        <v>16404</v>
      </c>
      <c r="B4445" s="500" t="s">
        <v>16704</v>
      </c>
      <c r="C4445" t="str">
        <f t="shared" si="138"/>
        <v>$U 280-3 95x95 PROFIL U PERFORAT$:14.33,</v>
      </c>
      <c r="D4445" t="s">
        <v>24932</v>
      </c>
      <c r="E4445" t="str">
        <f t="shared" si="139"/>
        <v>"u 280-3 95x95 profil u perforat":14.33,</v>
      </c>
    </row>
    <row r="4446" spans="1:5">
      <c r="A4446" s="500" t="s">
        <v>2887</v>
      </c>
      <c r="B4446" s="500" t="s">
        <v>16706</v>
      </c>
      <c r="C4446" t="str">
        <f t="shared" si="138"/>
        <v>$U 280-3.5 100x100 PROFIL U NEPERFORAT$:17.00,</v>
      </c>
      <c r="D4446" t="s">
        <v>24933</v>
      </c>
      <c r="E4446" t="str">
        <f t="shared" si="139"/>
        <v>"u 280-3.5 100x100 profil u neperforat":17.00,</v>
      </c>
    </row>
    <row r="4447" spans="1:5">
      <c r="A4447" s="500" t="s">
        <v>7053</v>
      </c>
      <c r="B4447" s="500" t="s">
        <v>16708</v>
      </c>
      <c r="C4447" t="str">
        <f t="shared" si="138"/>
        <v>$U 280-3.5 40x40 PROFIL U NEPERFORAT$:12.66,</v>
      </c>
      <c r="D4447" t="s">
        <v>24934</v>
      </c>
      <c r="E4447" t="str">
        <f t="shared" si="139"/>
        <v>"u 280-3.5 40x40 profil u neperforat":12.66,</v>
      </c>
    </row>
    <row r="4448" spans="1:5">
      <c r="A4448" s="500" t="s">
        <v>14432</v>
      </c>
      <c r="B4448" s="500" t="s">
        <v>16710</v>
      </c>
      <c r="C4448" t="str">
        <f t="shared" si="138"/>
        <v>$U 280-3.5 45x45 PROFIL U NEPERFORAT$:13.03,</v>
      </c>
      <c r="D4448" t="s">
        <v>24935</v>
      </c>
      <c r="E4448" t="str">
        <f t="shared" si="139"/>
        <v>"u 280-3.5 45x45 profil u neperforat":13.03,</v>
      </c>
    </row>
    <row r="4449" spans="1:5">
      <c r="A4449" s="500" t="s">
        <v>14435</v>
      </c>
      <c r="B4449" s="500" t="s">
        <v>16712</v>
      </c>
      <c r="C4449" t="str">
        <f t="shared" si="138"/>
        <v>$U 280-3.5 50x50 PROFIL U NEPERFORAT$:13.39,</v>
      </c>
      <c r="D4449" t="s">
        <v>24936</v>
      </c>
      <c r="E4449" t="str">
        <f t="shared" si="139"/>
        <v>"u 280-3.5 50x50 profil u neperforat":13.39,</v>
      </c>
    </row>
    <row r="4450" spans="1:5">
      <c r="A4450" s="500" t="s">
        <v>3952</v>
      </c>
      <c r="B4450" s="500" t="s">
        <v>16714</v>
      </c>
      <c r="C4450" t="str">
        <f t="shared" si="138"/>
        <v>$U 280-3.5 55x55 PROFIL U NEPERFORAT$:13.75,</v>
      </c>
      <c r="D4450" t="s">
        <v>24937</v>
      </c>
      <c r="E4450" t="str">
        <f t="shared" si="139"/>
        <v>"u 280-3.5 55x55 profil u neperforat":13.75,</v>
      </c>
    </row>
    <row r="4451" spans="1:5">
      <c r="A4451" s="500" t="s">
        <v>14408</v>
      </c>
      <c r="B4451" s="500" t="s">
        <v>16716</v>
      </c>
      <c r="C4451" t="str">
        <f t="shared" si="138"/>
        <v>$U 280-3.5 60x60 PROFIL U NEPERFORAT$:14.12,</v>
      </c>
      <c r="D4451" t="s">
        <v>24938</v>
      </c>
      <c r="E4451" t="str">
        <f t="shared" si="139"/>
        <v>"u 280-3.5 60x60 profil u neperforat":14.12,</v>
      </c>
    </row>
    <row r="4452" spans="1:5">
      <c r="A4452" s="500" t="s">
        <v>14666</v>
      </c>
      <c r="B4452" s="500" t="s">
        <v>16718</v>
      </c>
      <c r="C4452" t="str">
        <f t="shared" si="138"/>
        <v>$U 280-3.5 65x65 PROFIL U NEPERFORAT$:14.47,</v>
      </c>
      <c r="D4452" t="s">
        <v>24939</v>
      </c>
      <c r="E4452" t="str">
        <f t="shared" si="139"/>
        <v>"u 280-3.5 65x65 profil u neperforat":14.47,</v>
      </c>
    </row>
    <row r="4453" spans="1:5">
      <c r="A4453" s="500" t="s">
        <v>14921</v>
      </c>
      <c r="B4453" s="500" t="s">
        <v>16720</v>
      </c>
      <c r="C4453" t="str">
        <f t="shared" si="138"/>
        <v>$U 280-3.5 70x70 PROFIL U NEPERFORAT$:14.83,</v>
      </c>
      <c r="D4453" t="s">
        <v>24940</v>
      </c>
      <c r="E4453" t="str">
        <f t="shared" si="139"/>
        <v>"u 280-3.5 70x70 profil u neperforat":14.83,</v>
      </c>
    </row>
    <row r="4454" spans="1:5">
      <c r="A4454" s="500" t="s">
        <v>3903</v>
      </c>
      <c r="B4454" s="500" t="s">
        <v>16722</v>
      </c>
      <c r="C4454" t="str">
        <f t="shared" si="138"/>
        <v>$U 280-3.5 75x75 PROFIL U NEPERFORAT$:15.20,</v>
      </c>
      <c r="D4454" t="s">
        <v>24941</v>
      </c>
      <c r="E4454" t="str">
        <f t="shared" si="139"/>
        <v>"u 280-3.5 75x75 profil u neperforat":15.20,</v>
      </c>
    </row>
    <row r="4455" spans="1:5">
      <c r="A4455" s="500" t="s">
        <v>15698</v>
      </c>
      <c r="B4455" s="500" t="s">
        <v>16724</v>
      </c>
      <c r="C4455" t="str">
        <f t="shared" si="138"/>
        <v>$U 280-3.5 80x80 PROFIL U NEPERFORAT$:15.56,</v>
      </c>
      <c r="D4455" t="s">
        <v>24942</v>
      </c>
      <c r="E4455" t="str">
        <f t="shared" si="139"/>
        <v>"u 280-3.5 80x80 profil u neperforat":15.56,</v>
      </c>
    </row>
    <row r="4456" spans="1:5">
      <c r="A4456" s="500" t="s">
        <v>15949</v>
      </c>
      <c r="B4456" s="500" t="s">
        <v>16726</v>
      </c>
      <c r="C4456" t="str">
        <f t="shared" si="138"/>
        <v>$U 280-3.5 85x85 PROFIL U NEPERFORAT$:15.93,</v>
      </c>
      <c r="D4456" t="s">
        <v>24943</v>
      </c>
      <c r="E4456" t="str">
        <f t="shared" si="139"/>
        <v>"u 280-3.5 85x85 profil u neperforat":15.93,</v>
      </c>
    </row>
    <row r="4457" spans="1:5">
      <c r="A4457" s="500" t="s">
        <v>16202</v>
      </c>
      <c r="B4457" s="500" t="s">
        <v>16728</v>
      </c>
      <c r="C4457" t="str">
        <f t="shared" si="138"/>
        <v>$U 280-3.5 90x90 PROFIL U NEPERFORAT$:16.29,</v>
      </c>
      <c r="D4457" t="s">
        <v>24944</v>
      </c>
      <c r="E4457" t="str">
        <f t="shared" si="139"/>
        <v>"u 280-3.5 90x90 profil u neperforat":16.29,</v>
      </c>
    </row>
    <row r="4458" spans="1:5">
      <c r="A4458" s="500" t="s">
        <v>16455</v>
      </c>
      <c r="B4458" s="500" t="s">
        <v>16730</v>
      </c>
      <c r="C4458" t="str">
        <f t="shared" si="138"/>
        <v>$U 280-3.5 95x95 PROFIL U NEPERFORAT$:16.65,</v>
      </c>
      <c r="D4458" t="s">
        <v>24945</v>
      </c>
      <c r="E4458" t="str">
        <f t="shared" si="139"/>
        <v>"u 280-3.5 95x95 profil u neperforat":16.65,</v>
      </c>
    </row>
    <row r="4459" spans="1:5">
      <c r="A4459" s="500" t="s">
        <v>7053</v>
      </c>
      <c r="B4459" s="500" t="s">
        <v>16732</v>
      </c>
      <c r="C4459" t="str">
        <f t="shared" si="138"/>
        <v>$U 280-3.5 40x40 PROFIL U PERFORAT$:12.66,</v>
      </c>
      <c r="D4459" t="s">
        <v>24946</v>
      </c>
      <c r="E4459" t="str">
        <f t="shared" si="139"/>
        <v>"u 280-3.5 40x40 profil u perforat":12.66,</v>
      </c>
    </row>
    <row r="4460" spans="1:5">
      <c r="A4460" s="500" t="s">
        <v>14432</v>
      </c>
      <c r="B4460" s="500" t="s">
        <v>16734</v>
      </c>
      <c r="C4460" t="str">
        <f t="shared" si="138"/>
        <v>$U 280-3.5 45x45 PROFIL U PERFORAT$:13.03,</v>
      </c>
      <c r="D4460" t="s">
        <v>24947</v>
      </c>
      <c r="E4460" t="str">
        <f t="shared" si="139"/>
        <v>"u 280-3.5 45x45 profil u perforat":13.03,</v>
      </c>
    </row>
    <row r="4461" spans="1:5">
      <c r="A4461" s="500" t="s">
        <v>14435</v>
      </c>
      <c r="B4461" s="500" t="s">
        <v>16736</v>
      </c>
      <c r="C4461" t="str">
        <f t="shared" si="138"/>
        <v>$U 280-3.5 50x50 PROFIL U PERFORAT$:13.39,</v>
      </c>
      <c r="D4461" t="s">
        <v>24948</v>
      </c>
      <c r="E4461" t="str">
        <f t="shared" si="139"/>
        <v>"u 280-3.5 50x50 profil u perforat":13.39,</v>
      </c>
    </row>
    <row r="4462" spans="1:5">
      <c r="A4462" s="500" t="s">
        <v>3952</v>
      </c>
      <c r="B4462" s="500" t="s">
        <v>16738</v>
      </c>
      <c r="C4462" t="str">
        <f t="shared" si="138"/>
        <v>$U 280-3.5 55x55 PROFIL U PERFORAT$:13.75,</v>
      </c>
      <c r="D4462" t="s">
        <v>24949</v>
      </c>
      <c r="E4462" t="str">
        <f t="shared" si="139"/>
        <v>"u 280-3.5 55x55 profil u perforat":13.75,</v>
      </c>
    </row>
    <row r="4463" spans="1:5">
      <c r="A4463" s="500" t="s">
        <v>14408</v>
      </c>
      <c r="B4463" s="500" t="s">
        <v>16740</v>
      </c>
      <c r="C4463" t="str">
        <f t="shared" si="138"/>
        <v>$U 280-3.5 60x60 PROFIL U PERFORAT$:14.12,</v>
      </c>
      <c r="D4463" t="s">
        <v>24950</v>
      </c>
      <c r="E4463" t="str">
        <f t="shared" si="139"/>
        <v>"u 280-3.5 60x60 profil u perforat":14.12,</v>
      </c>
    </row>
    <row r="4464" spans="1:5">
      <c r="A4464" s="500" t="s">
        <v>14666</v>
      </c>
      <c r="B4464" s="500" t="s">
        <v>16742</v>
      </c>
      <c r="C4464" t="str">
        <f t="shared" si="138"/>
        <v>$U 280-3.5 65x65 PROFIL U PERFORAT$:14.47,</v>
      </c>
      <c r="D4464" t="s">
        <v>24951</v>
      </c>
      <c r="E4464" t="str">
        <f t="shared" si="139"/>
        <v>"u 280-3.5 65x65 profil u perforat":14.47,</v>
      </c>
    </row>
    <row r="4465" spans="1:5">
      <c r="A4465" s="500" t="s">
        <v>14921</v>
      </c>
      <c r="B4465" s="500" t="s">
        <v>16744</v>
      </c>
      <c r="C4465" t="str">
        <f t="shared" si="138"/>
        <v>$U 280-3.5 70x70 PROFIL U PERFORAT$:14.83,</v>
      </c>
      <c r="D4465" t="s">
        <v>24952</v>
      </c>
      <c r="E4465" t="str">
        <f t="shared" si="139"/>
        <v>"u 280-3.5 70x70 profil u perforat":14.83,</v>
      </c>
    </row>
    <row r="4466" spans="1:5">
      <c r="A4466" s="500" t="s">
        <v>3903</v>
      </c>
      <c r="B4466" s="500" t="s">
        <v>16746</v>
      </c>
      <c r="C4466" t="str">
        <f t="shared" si="138"/>
        <v>$U 280-3.5 75x75 PROFIL U PERFORAT$:15.20,</v>
      </c>
      <c r="D4466" t="s">
        <v>24953</v>
      </c>
      <c r="E4466" t="str">
        <f t="shared" si="139"/>
        <v>"u 280-3.5 75x75 profil u perforat":15.20,</v>
      </c>
    </row>
    <row r="4467" spans="1:5">
      <c r="A4467" s="500" t="s">
        <v>15698</v>
      </c>
      <c r="B4467" s="500" t="s">
        <v>16748</v>
      </c>
      <c r="C4467" t="str">
        <f t="shared" si="138"/>
        <v>$U 280-3.5 80x80 PROFIL U PERFORAT$:15.56,</v>
      </c>
      <c r="D4467" t="s">
        <v>24954</v>
      </c>
      <c r="E4467" t="str">
        <f t="shared" si="139"/>
        <v>"u 280-3.5 80x80 profil u perforat":15.56,</v>
      </c>
    </row>
    <row r="4468" spans="1:5">
      <c r="A4468" s="500" t="s">
        <v>15949</v>
      </c>
      <c r="B4468" s="500" t="s">
        <v>16750</v>
      </c>
      <c r="C4468" t="str">
        <f t="shared" si="138"/>
        <v>$U 280-3.5 85x85 PROFIL U PERFORAT$:15.93,</v>
      </c>
      <c r="D4468" t="s">
        <v>24955</v>
      </c>
      <c r="E4468" t="str">
        <f t="shared" si="139"/>
        <v>"u 280-3.5 85x85 profil u perforat":15.93,</v>
      </c>
    </row>
    <row r="4469" spans="1:5">
      <c r="A4469" s="500" t="s">
        <v>16202</v>
      </c>
      <c r="B4469" s="500" t="s">
        <v>16752</v>
      </c>
      <c r="C4469" t="str">
        <f t="shared" si="138"/>
        <v>$U 280-3.5 90x90 PROFIL U PERFORAT$:16.29,</v>
      </c>
      <c r="D4469" t="s">
        <v>24956</v>
      </c>
      <c r="E4469" t="str">
        <f t="shared" si="139"/>
        <v>"u 280-3.5 90x90 profil u perforat":16.29,</v>
      </c>
    </row>
    <row r="4470" spans="1:5">
      <c r="A4470" s="500" t="s">
        <v>16455</v>
      </c>
      <c r="B4470" s="500" t="s">
        <v>16754</v>
      </c>
      <c r="C4470" t="str">
        <f t="shared" si="138"/>
        <v>$U 280-3.5 95x95 PROFIL U PERFORAT$:16.65,</v>
      </c>
      <c r="D4470" t="s">
        <v>24957</v>
      </c>
      <c r="E4470" t="str">
        <f t="shared" si="139"/>
        <v>"u 280-3.5 95x95 profil u perforat":16.65,</v>
      </c>
    </row>
    <row r="4471" spans="1:5">
      <c r="A4471" s="500" t="s">
        <v>14269</v>
      </c>
      <c r="B4471" s="500" t="s">
        <v>16756</v>
      </c>
      <c r="C4471" t="str">
        <f t="shared" si="138"/>
        <v>$U 290-1.5 100x100 PROFIL U NEPERFORAT$:7.55,</v>
      </c>
      <c r="D4471" t="s">
        <v>24958</v>
      </c>
      <c r="E4471" t="str">
        <f t="shared" si="139"/>
        <v>"u 290-1.5 100x100 profil u neperforat":7.55,</v>
      </c>
    </row>
    <row r="4472" spans="1:5">
      <c r="A4472" s="500" t="s">
        <v>14164</v>
      </c>
      <c r="B4472" s="500" t="s">
        <v>16758</v>
      </c>
      <c r="C4472" t="str">
        <f t="shared" si="138"/>
        <v>$U 290-1.5 40x40 PROFIL U NEPERFORAT$:5.69,</v>
      </c>
      <c r="D4472" t="s">
        <v>24959</v>
      </c>
      <c r="E4472" t="str">
        <f t="shared" si="139"/>
        <v>"u 290-1.5 40x40 profil u neperforat":5.69,</v>
      </c>
    </row>
    <row r="4473" spans="1:5">
      <c r="A4473" s="500" t="s">
        <v>14218</v>
      </c>
      <c r="B4473" s="500" t="s">
        <v>16760</v>
      </c>
      <c r="C4473" t="str">
        <f t="shared" si="138"/>
        <v>$U 290-1.5 45x45 PROFIL U NEPERFORAT$:5.85,</v>
      </c>
      <c r="D4473" t="s">
        <v>24960</v>
      </c>
      <c r="E4473" t="str">
        <f t="shared" si="139"/>
        <v>"u 290-1.5 45x45 profil u neperforat":5.85,</v>
      </c>
    </row>
    <row r="4474" spans="1:5">
      <c r="A4474" s="500" t="s">
        <v>11254</v>
      </c>
      <c r="B4474" s="500" t="s">
        <v>16762</v>
      </c>
      <c r="C4474" t="str">
        <f t="shared" si="138"/>
        <v>$U 290-1.5 50x50 PROFIL U NEPERFORAT$:6.01,</v>
      </c>
      <c r="D4474" t="s">
        <v>24961</v>
      </c>
      <c r="E4474" t="str">
        <f t="shared" si="139"/>
        <v>"u 290-1.5 50x50 profil u neperforat":6.01,</v>
      </c>
    </row>
    <row r="4475" spans="1:5">
      <c r="A4475" s="500" t="s">
        <v>14195</v>
      </c>
      <c r="B4475" s="500" t="s">
        <v>16764</v>
      </c>
      <c r="C4475" t="str">
        <f t="shared" si="138"/>
        <v>$U 290-1.5 55x55 PROFIL U NEPERFORAT$:6.16,</v>
      </c>
      <c r="D4475" t="s">
        <v>24962</v>
      </c>
      <c r="E4475" t="str">
        <f t="shared" si="139"/>
        <v>"u 290-1.5 55x55 profil u neperforat":6.16,</v>
      </c>
    </row>
    <row r="4476" spans="1:5">
      <c r="A4476" s="500" t="s">
        <v>11296</v>
      </c>
      <c r="B4476" s="500" t="s">
        <v>16766</v>
      </c>
      <c r="C4476" t="str">
        <f t="shared" si="138"/>
        <v>$U 290-1.5 60x60 PROFIL U NEPERFORAT$:6.31,</v>
      </c>
      <c r="D4476" t="s">
        <v>24963</v>
      </c>
      <c r="E4476" t="str">
        <f t="shared" si="139"/>
        <v>"u 290-1.5 60x60 profil u neperforat":6.31,</v>
      </c>
    </row>
    <row r="4477" spans="1:5">
      <c r="A4477" s="500" t="s">
        <v>14717</v>
      </c>
      <c r="B4477" s="500" t="s">
        <v>16768</v>
      </c>
      <c r="C4477" t="str">
        <f t="shared" si="138"/>
        <v>$U 290-1.5 65x65 PROFIL U NEPERFORAT$:6.46,</v>
      </c>
      <c r="D4477" t="s">
        <v>24964</v>
      </c>
      <c r="E4477" t="str">
        <f t="shared" si="139"/>
        <v>"u 290-1.5 65x65 profil u neperforat":6.46,</v>
      </c>
    </row>
    <row r="4478" spans="1:5">
      <c r="A4478" s="500" t="s">
        <v>6980</v>
      </c>
      <c r="B4478" s="500" t="s">
        <v>16770</v>
      </c>
      <c r="C4478" t="str">
        <f t="shared" si="138"/>
        <v>$U 290-1.5 70x70 PROFIL U NEPERFORAT$:6.62,</v>
      </c>
      <c r="D4478" t="s">
        <v>24965</v>
      </c>
      <c r="E4478" t="str">
        <f t="shared" si="139"/>
        <v>"u 290-1.5 70x70 profil u neperforat":6.62,</v>
      </c>
    </row>
    <row r="4479" spans="1:5">
      <c r="A4479" s="500" t="s">
        <v>15496</v>
      </c>
      <c r="B4479" s="500" t="s">
        <v>16772</v>
      </c>
      <c r="C4479" t="str">
        <f t="shared" si="138"/>
        <v>$U 290-1.5 75x75 PROFIL U NEPERFORAT$:6.77,</v>
      </c>
      <c r="D4479" t="s">
        <v>24966</v>
      </c>
      <c r="E4479" t="str">
        <f t="shared" si="139"/>
        <v>"u 290-1.5 75x75 profil u neperforat":6.77,</v>
      </c>
    </row>
    <row r="4480" spans="1:5">
      <c r="A4480" s="500" t="s">
        <v>11835</v>
      </c>
      <c r="B4480" s="500" t="s">
        <v>16774</v>
      </c>
      <c r="C4480" t="str">
        <f t="shared" si="138"/>
        <v>$U 290-1.5 80x80 PROFIL U NEPERFORAT$:6.93,</v>
      </c>
      <c r="D4480" t="s">
        <v>24967</v>
      </c>
      <c r="E4480" t="str">
        <f t="shared" si="139"/>
        <v>"u 290-1.5 80x80 profil u neperforat":6.93,</v>
      </c>
    </row>
    <row r="4481" spans="1:5">
      <c r="A4481" s="500" t="s">
        <v>16000</v>
      </c>
      <c r="B4481" s="500" t="s">
        <v>16776</v>
      </c>
      <c r="C4481" t="str">
        <f t="shared" si="138"/>
        <v>$U 290-1.5 85x85 PROFIL U NEPERFORAT$:7.09,</v>
      </c>
      <c r="D4481" t="s">
        <v>24968</v>
      </c>
      <c r="E4481" t="str">
        <f t="shared" si="139"/>
        <v>"u 290-1.5 85x85 profil u neperforat":7.09,</v>
      </c>
    </row>
    <row r="4482" spans="1:5">
      <c r="A4482" s="500" t="s">
        <v>11825</v>
      </c>
      <c r="B4482" s="500" t="s">
        <v>16778</v>
      </c>
      <c r="C4482" t="str">
        <f t="shared" ref="C4482:C4545" si="140">CONCATENATE("$",B4482,"$",":",A4482,",")</f>
        <v>$U 290-1.5 90x90 PROFIL U NEPERFORAT$:7.24,</v>
      </c>
      <c r="D4482" t="s">
        <v>24969</v>
      </c>
      <c r="E4482" t="str">
        <f t="shared" ref="E4482:E4545" si="141">LOWER(D4482)</f>
        <v>"u 290-1.5 90x90 profil u neperforat":7.24,</v>
      </c>
    </row>
    <row r="4483" spans="1:5">
      <c r="A4483" s="500" t="s">
        <v>11049</v>
      </c>
      <c r="B4483" s="500" t="s">
        <v>16780</v>
      </c>
      <c r="C4483" t="str">
        <f t="shared" si="140"/>
        <v>$U 290-1.5 95x95 PROFIL U NEPERFORAT$:7.40,</v>
      </c>
      <c r="D4483" t="s">
        <v>24970</v>
      </c>
      <c r="E4483" t="str">
        <f t="shared" si="141"/>
        <v>"u 290-1.5 95x95 profil u neperforat":7.40,</v>
      </c>
    </row>
    <row r="4484" spans="1:5">
      <c r="A4484" s="500" t="s">
        <v>14164</v>
      </c>
      <c r="B4484" s="500" t="s">
        <v>16782</v>
      </c>
      <c r="C4484" t="str">
        <f t="shared" si="140"/>
        <v>$U 290-1.5 40x40 PROFIL U PERFORAT$:5.69,</v>
      </c>
      <c r="D4484" t="s">
        <v>24971</v>
      </c>
      <c r="E4484" t="str">
        <f t="shared" si="141"/>
        <v>"u 290-1.5 40x40 profil u perforat":5.69,</v>
      </c>
    </row>
    <row r="4485" spans="1:5">
      <c r="A4485" s="500" t="s">
        <v>14218</v>
      </c>
      <c r="B4485" s="500" t="s">
        <v>16784</v>
      </c>
      <c r="C4485" t="str">
        <f t="shared" si="140"/>
        <v>$U 290-1.5 45x45 PROFIL U PERFORAT$:5.85,</v>
      </c>
      <c r="D4485" t="s">
        <v>24972</v>
      </c>
      <c r="E4485" t="str">
        <f t="shared" si="141"/>
        <v>"u 290-1.5 45x45 profil u perforat":5.85,</v>
      </c>
    </row>
    <row r="4486" spans="1:5">
      <c r="A4486" s="500" t="s">
        <v>11254</v>
      </c>
      <c r="B4486" s="500" t="s">
        <v>16786</v>
      </c>
      <c r="C4486" t="str">
        <f t="shared" si="140"/>
        <v>$U 290-1.5 50x50 PROFIL U PERFORAT$:6.01,</v>
      </c>
      <c r="D4486" t="s">
        <v>24973</v>
      </c>
      <c r="E4486" t="str">
        <f t="shared" si="141"/>
        <v>"u 290-1.5 50x50 profil u perforat":6.01,</v>
      </c>
    </row>
    <row r="4487" spans="1:5">
      <c r="A4487" s="500" t="s">
        <v>14195</v>
      </c>
      <c r="B4487" s="500" t="s">
        <v>16788</v>
      </c>
      <c r="C4487" t="str">
        <f t="shared" si="140"/>
        <v>$U 290-1.5 55x55 PROFIL U PERFORAT$:6.16,</v>
      </c>
      <c r="D4487" t="s">
        <v>24974</v>
      </c>
      <c r="E4487" t="str">
        <f t="shared" si="141"/>
        <v>"u 290-1.5 55x55 profil u perforat":6.16,</v>
      </c>
    </row>
    <row r="4488" spans="1:5">
      <c r="A4488" s="500" t="s">
        <v>11296</v>
      </c>
      <c r="B4488" s="500" t="s">
        <v>16790</v>
      </c>
      <c r="C4488" t="str">
        <f t="shared" si="140"/>
        <v>$U 290-1.5 60x60 PROFIL U PERFORAT$:6.31,</v>
      </c>
      <c r="D4488" t="s">
        <v>24975</v>
      </c>
      <c r="E4488" t="str">
        <f t="shared" si="141"/>
        <v>"u 290-1.5 60x60 profil u perforat":6.31,</v>
      </c>
    </row>
    <row r="4489" spans="1:5">
      <c r="A4489" s="500" t="s">
        <v>14717</v>
      </c>
      <c r="B4489" s="500" t="s">
        <v>16792</v>
      </c>
      <c r="C4489" t="str">
        <f t="shared" si="140"/>
        <v>$U 290-1.5 65x65 PROFIL U PERFORAT$:6.46,</v>
      </c>
      <c r="D4489" t="s">
        <v>24976</v>
      </c>
      <c r="E4489" t="str">
        <f t="shared" si="141"/>
        <v>"u 290-1.5 65x65 profil u perforat":6.46,</v>
      </c>
    </row>
    <row r="4490" spans="1:5">
      <c r="A4490" s="500" t="s">
        <v>6980</v>
      </c>
      <c r="B4490" s="500" t="s">
        <v>16794</v>
      </c>
      <c r="C4490" t="str">
        <f t="shared" si="140"/>
        <v>$U 290-1.5 70x70 PROFIL U PERFORAT$:6.62,</v>
      </c>
      <c r="D4490" t="s">
        <v>24977</v>
      </c>
      <c r="E4490" t="str">
        <f t="shared" si="141"/>
        <v>"u 290-1.5 70x70 profil u perforat":6.62,</v>
      </c>
    </row>
    <row r="4491" spans="1:5">
      <c r="A4491" s="500" t="s">
        <v>15496</v>
      </c>
      <c r="B4491" s="500" t="s">
        <v>16796</v>
      </c>
      <c r="C4491" t="str">
        <f t="shared" si="140"/>
        <v>$U 290-1.5 75x75 PROFIL U PERFORAT$:6.77,</v>
      </c>
      <c r="D4491" t="s">
        <v>24978</v>
      </c>
      <c r="E4491" t="str">
        <f t="shared" si="141"/>
        <v>"u 290-1.5 75x75 profil u perforat":6.77,</v>
      </c>
    </row>
    <row r="4492" spans="1:5">
      <c r="A4492" s="500" t="s">
        <v>11835</v>
      </c>
      <c r="B4492" s="500" t="s">
        <v>16798</v>
      </c>
      <c r="C4492" t="str">
        <f t="shared" si="140"/>
        <v>$U 290-1.5 80x80 PROFIL U PERFORAT$:6.93,</v>
      </c>
      <c r="D4492" t="s">
        <v>24979</v>
      </c>
      <c r="E4492" t="str">
        <f t="shared" si="141"/>
        <v>"u 290-1.5 80x80 profil u perforat":6.93,</v>
      </c>
    </row>
    <row r="4493" spans="1:5">
      <c r="A4493" s="500" t="s">
        <v>16000</v>
      </c>
      <c r="B4493" s="500" t="s">
        <v>16800</v>
      </c>
      <c r="C4493" t="str">
        <f t="shared" si="140"/>
        <v>$U 290-1.5 85x85 PROFIL U PERFORAT$:7.09,</v>
      </c>
      <c r="D4493" t="s">
        <v>24980</v>
      </c>
      <c r="E4493" t="str">
        <f t="shared" si="141"/>
        <v>"u 290-1.5 85x85 profil u perforat":7.09,</v>
      </c>
    </row>
    <row r="4494" spans="1:5">
      <c r="A4494" s="500" t="s">
        <v>11825</v>
      </c>
      <c r="B4494" s="500" t="s">
        <v>16802</v>
      </c>
      <c r="C4494" t="str">
        <f t="shared" si="140"/>
        <v>$U 290-1.5 90x90 PROFIL U PERFORAT$:7.24,</v>
      </c>
      <c r="D4494" t="s">
        <v>24981</v>
      </c>
      <c r="E4494" t="str">
        <f t="shared" si="141"/>
        <v>"u 290-1.5 90x90 profil u perforat":7.24,</v>
      </c>
    </row>
    <row r="4495" spans="1:5">
      <c r="A4495" s="500" t="s">
        <v>11049</v>
      </c>
      <c r="B4495" s="500" t="s">
        <v>16804</v>
      </c>
      <c r="C4495" t="str">
        <f t="shared" si="140"/>
        <v>$U 290-1.5 95x95 PROFIL U PERFORAT$:7.40,</v>
      </c>
      <c r="D4495" t="s">
        <v>24982</v>
      </c>
      <c r="E4495" t="str">
        <f t="shared" si="141"/>
        <v>"u 290-1.5 95x95 profil u perforat":7.40,</v>
      </c>
    </row>
    <row r="4496" spans="1:5">
      <c r="A4496" s="500" t="s">
        <v>11833</v>
      </c>
      <c r="B4496" s="500" t="s">
        <v>16806</v>
      </c>
      <c r="C4496" t="str">
        <f t="shared" si="140"/>
        <v>$U 290-2 100x100 PROFIL U NEPERFORAT$:10.04,</v>
      </c>
      <c r="D4496" t="s">
        <v>24983</v>
      </c>
      <c r="E4496" t="str">
        <f t="shared" si="141"/>
        <v>"u 290-2 100x100 profil u neperforat":10.04,</v>
      </c>
    </row>
    <row r="4497" spans="1:5">
      <c r="A4497" s="500" t="s">
        <v>14269</v>
      </c>
      <c r="B4497" s="500" t="s">
        <v>16808</v>
      </c>
      <c r="C4497" t="str">
        <f t="shared" si="140"/>
        <v>$U 290-2 40x40 PROFIL U NEPERFORAT$:7.55,</v>
      </c>
      <c r="D4497" t="s">
        <v>24984</v>
      </c>
      <c r="E4497" t="str">
        <f t="shared" si="141"/>
        <v>"u 290-2 40x40 profil u neperforat":7.55,</v>
      </c>
    </row>
    <row r="4498" spans="1:5">
      <c r="A4498" s="500" t="s">
        <v>11383</v>
      </c>
      <c r="B4498" s="500" t="s">
        <v>16810</v>
      </c>
      <c r="C4498" t="str">
        <f t="shared" si="140"/>
        <v>$U 290-2 45x45 PROFIL U NEPERFORAT$:7.76,</v>
      </c>
      <c r="D4498" t="s">
        <v>24985</v>
      </c>
      <c r="E4498" t="str">
        <f t="shared" si="141"/>
        <v>"u 290-2 45x45 profil u neperforat":7.76,</v>
      </c>
    </row>
    <row r="4499" spans="1:5">
      <c r="A4499" s="500" t="s">
        <v>11261</v>
      </c>
      <c r="B4499" s="500" t="s">
        <v>16812</v>
      </c>
      <c r="C4499" t="str">
        <f t="shared" si="140"/>
        <v>$U 290-2 50x50 PROFIL U NEPERFORAT$:7.97,</v>
      </c>
      <c r="D4499" t="s">
        <v>24986</v>
      </c>
      <c r="E4499" t="str">
        <f t="shared" si="141"/>
        <v>"u 290-2 50x50 profil u neperforat":7.97,</v>
      </c>
    </row>
    <row r="4500" spans="1:5">
      <c r="A4500" s="500" t="s">
        <v>14247</v>
      </c>
      <c r="B4500" s="500" t="s">
        <v>16814</v>
      </c>
      <c r="C4500" t="str">
        <f t="shared" si="140"/>
        <v>$U 290-2 55x55 PROFIL U NEPERFORAT$:8.18,</v>
      </c>
      <c r="D4500" t="s">
        <v>24987</v>
      </c>
      <c r="E4500" t="str">
        <f t="shared" si="141"/>
        <v>"u 290-2 55x55 profil u neperforat":8.18,</v>
      </c>
    </row>
    <row r="4501" spans="1:5">
      <c r="A4501" s="500" t="s">
        <v>11342</v>
      </c>
      <c r="B4501" s="500" t="s">
        <v>16816</v>
      </c>
      <c r="C4501" t="str">
        <f t="shared" si="140"/>
        <v>$U 290-2 60x60 PROFIL U NEPERFORAT$:8.39,</v>
      </c>
      <c r="D4501" t="s">
        <v>24988</v>
      </c>
      <c r="E4501" t="str">
        <f t="shared" si="141"/>
        <v>"u 290-2 60x60 profil u neperforat":8.39,</v>
      </c>
    </row>
    <row r="4502" spans="1:5">
      <c r="A4502" s="500" t="s">
        <v>14768</v>
      </c>
      <c r="B4502" s="500" t="s">
        <v>16818</v>
      </c>
      <c r="C4502" t="str">
        <f t="shared" si="140"/>
        <v>$U 290-2 65x65 PROFIL U NEPERFORAT$:8.58,</v>
      </c>
      <c r="D4502" t="s">
        <v>24989</v>
      </c>
      <c r="E4502" t="str">
        <f t="shared" si="141"/>
        <v>"u 290-2 65x65 profil u neperforat":8.58,</v>
      </c>
    </row>
    <row r="4503" spans="1:5">
      <c r="A4503" s="500" t="s">
        <v>15022</v>
      </c>
      <c r="B4503" s="500" t="s">
        <v>16820</v>
      </c>
      <c r="C4503" t="str">
        <f t="shared" si="140"/>
        <v>$U 290-2 70x70 PROFIL U NEPERFORAT$:8.79,</v>
      </c>
      <c r="D4503" t="s">
        <v>24990</v>
      </c>
      <c r="E4503" t="str">
        <f t="shared" si="141"/>
        <v>"u 290-2 70x70 profil u neperforat":8.79,</v>
      </c>
    </row>
    <row r="4504" spans="1:5">
      <c r="A4504" s="500" t="s">
        <v>6989</v>
      </c>
      <c r="B4504" s="500" t="s">
        <v>16822</v>
      </c>
      <c r="C4504" t="str">
        <f t="shared" si="140"/>
        <v>$U 290-2 75x75 PROFIL U NEPERFORAT$:9.00,</v>
      </c>
      <c r="D4504" t="s">
        <v>24991</v>
      </c>
      <c r="E4504" t="str">
        <f t="shared" si="141"/>
        <v>"u 290-2 75x75 profil u neperforat":9.00,</v>
      </c>
    </row>
    <row r="4505" spans="1:5">
      <c r="A4505" s="500" t="s">
        <v>11281</v>
      </c>
      <c r="B4505" s="500" t="s">
        <v>16824</v>
      </c>
      <c r="C4505" t="str">
        <f t="shared" si="140"/>
        <v>$U 290-2 80x80 PROFIL U NEPERFORAT$:9.20,</v>
      </c>
      <c r="D4505" t="s">
        <v>24992</v>
      </c>
      <c r="E4505" t="str">
        <f t="shared" si="141"/>
        <v>"u 290-2 80x80 profil u neperforat":9.20,</v>
      </c>
    </row>
    <row r="4506" spans="1:5">
      <c r="A4506" s="500" t="s">
        <v>16051</v>
      </c>
      <c r="B4506" s="500" t="s">
        <v>16826</v>
      </c>
      <c r="C4506" t="str">
        <f t="shared" si="140"/>
        <v>$U 290-2 85x85 PROFIL U NEPERFORAT$:9.41,</v>
      </c>
      <c r="D4506" t="s">
        <v>24993</v>
      </c>
      <c r="E4506" t="str">
        <f t="shared" si="141"/>
        <v>"u 290-2 85x85 profil u neperforat":9.41,</v>
      </c>
    </row>
    <row r="4507" spans="1:5">
      <c r="A4507" s="500" t="s">
        <v>6926</v>
      </c>
      <c r="B4507" s="500" t="s">
        <v>16828</v>
      </c>
      <c r="C4507" t="str">
        <f t="shared" si="140"/>
        <v>$U 290-2 90x90 PROFIL U NEPERFORAT$:9.62,</v>
      </c>
      <c r="D4507" t="s">
        <v>24994</v>
      </c>
      <c r="E4507" t="str">
        <f t="shared" si="141"/>
        <v>"u 290-2 90x90 profil u neperforat":9.62,</v>
      </c>
    </row>
    <row r="4508" spans="1:5">
      <c r="A4508" s="500" t="s">
        <v>4039</v>
      </c>
      <c r="B4508" s="500" t="s">
        <v>16830</v>
      </c>
      <c r="C4508" t="str">
        <f t="shared" si="140"/>
        <v>$U 290-2 95x95 PROFIL U NEPERFORAT$:9.83,</v>
      </c>
      <c r="D4508" t="s">
        <v>24995</v>
      </c>
      <c r="E4508" t="str">
        <f t="shared" si="141"/>
        <v>"u 290-2 95x95 profil u neperforat":9.83,</v>
      </c>
    </row>
    <row r="4509" spans="1:5">
      <c r="A4509" s="500" t="s">
        <v>14269</v>
      </c>
      <c r="B4509" s="500" t="s">
        <v>16832</v>
      </c>
      <c r="C4509" t="str">
        <f t="shared" si="140"/>
        <v>$U 290-2 40x40 PROFIL U PERFORAT$:7.55,</v>
      </c>
      <c r="D4509" t="s">
        <v>24996</v>
      </c>
      <c r="E4509" t="str">
        <f t="shared" si="141"/>
        <v>"u 290-2 40x40 profil u perforat":7.55,</v>
      </c>
    </row>
    <row r="4510" spans="1:5">
      <c r="A4510" s="500" t="s">
        <v>11383</v>
      </c>
      <c r="B4510" s="500" t="s">
        <v>16834</v>
      </c>
      <c r="C4510" t="str">
        <f t="shared" si="140"/>
        <v>$U 290-2 45x45 PROFIL U PERFORAT$:7.76,</v>
      </c>
      <c r="D4510" t="s">
        <v>24997</v>
      </c>
      <c r="E4510" t="str">
        <f t="shared" si="141"/>
        <v>"u 290-2 45x45 profil u perforat":7.76,</v>
      </c>
    </row>
    <row r="4511" spans="1:5">
      <c r="A4511" s="500" t="s">
        <v>11261</v>
      </c>
      <c r="B4511" s="500" t="s">
        <v>16836</v>
      </c>
      <c r="C4511" t="str">
        <f t="shared" si="140"/>
        <v>$U 290-2 50x50 PROFIL U PERFORAT$:7.97,</v>
      </c>
      <c r="D4511" t="s">
        <v>24998</v>
      </c>
      <c r="E4511" t="str">
        <f t="shared" si="141"/>
        <v>"u 290-2 50x50 profil u perforat":7.97,</v>
      </c>
    </row>
    <row r="4512" spans="1:5">
      <c r="A4512" s="500" t="s">
        <v>14247</v>
      </c>
      <c r="B4512" s="500" t="s">
        <v>16838</v>
      </c>
      <c r="C4512" t="str">
        <f t="shared" si="140"/>
        <v>$U 290-2 55x55 PROFIL U PERFORAT$:8.18,</v>
      </c>
      <c r="D4512" t="s">
        <v>24999</v>
      </c>
      <c r="E4512" t="str">
        <f t="shared" si="141"/>
        <v>"u 290-2 55x55 profil u perforat":8.18,</v>
      </c>
    </row>
    <row r="4513" spans="1:5">
      <c r="A4513" s="500" t="s">
        <v>11342</v>
      </c>
      <c r="B4513" s="500" t="s">
        <v>16840</v>
      </c>
      <c r="C4513" t="str">
        <f t="shared" si="140"/>
        <v>$U 290-2 60x60 PROFIL U PERFORAT$:8.39,</v>
      </c>
      <c r="D4513" t="s">
        <v>25000</v>
      </c>
      <c r="E4513" t="str">
        <f t="shared" si="141"/>
        <v>"u 290-2 60x60 profil u perforat":8.39,</v>
      </c>
    </row>
    <row r="4514" spans="1:5">
      <c r="A4514" s="500" t="s">
        <v>14768</v>
      </c>
      <c r="B4514" s="500" t="s">
        <v>16842</v>
      </c>
      <c r="C4514" t="str">
        <f t="shared" si="140"/>
        <v>$U 290-2 65x65 PROFIL U PERFORAT$:8.58,</v>
      </c>
      <c r="D4514" t="s">
        <v>25001</v>
      </c>
      <c r="E4514" t="str">
        <f t="shared" si="141"/>
        <v>"u 290-2 65x65 profil u perforat":8.58,</v>
      </c>
    </row>
    <row r="4515" spans="1:5">
      <c r="A4515" s="500" t="s">
        <v>15022</v>
      </c>
      <c r="B4515" s="500" t="s">
        <v>16844</v>
      </c>
      <c r="C4515" t="str">
        <f t="shared" si="140"/>
        <v>$U 290-2 70x70 PROFIL U PERFORAT$:8.79,</v>
      </c>
      <c r="D4515" t="s">
        <v>25002</v>
      </c>
      <c r="E4515" t="str">
        <f t="shared" si="141"/>
        <v>"u 290-2 70x70 profil u perforat":8.79,</v>
      </c>
    </row>
    <row r="4516" spans="1:5">
      <c r="A4516" s="500" t="s">
        <v>6989</v>
      </c>
      <c r="B4516" s="500" t="s">
        <v>16846</v>
      </c>
      <c r="C4516" t="str">
        <f t="shared" si="140"/>
        <v>$U 290-2 75x75 PROFIL U PERFORAT$:9.00,</v>
      </c>
      <c r="D4516" t="s">
        <v>25003</v>
      </c>
      <c r="E4516" t="str">
        <f t="shared" si="141"/>
        <v>"u 290-2 75x75 profil u perforat":9.00,</v>
      </c>
    </row>
    <row r="4517" spans="1:5">
      <c r="A4517" s="500" t="s">
        <v>11281</v>
      </c>
      <c r="B4517" s="500" t="s">
        <v>16848</v>
      </c>
      <c r="C4517" t="str">
        <f t="shared" si="140"/>
        <v>$U 290-2 80x80 PROFIL U PERFORAT$:9.20,</v>
      </c>
      <c r="D4517" t="s">
        <v>25004</v>
      </c>
      <c r="E4517" t="str">
        <f t="shared" si="141"/>
        <v>"u 290-2 80x80 profil u perforat":9.20,</v>
      </c>
    </row>
    <row r="4518" spans="1:5">
      <c r="A4518" s="500" t="s">
        <v>16051</v>
      </c>
      <c r="B4518" s="500" t="s">
        <v>16850</v>
      </c>
      <c r="C4518" t="str">
        <f t="shared" si="140"/>
        <v>$U 290-2 85x85 PROFIL U PERFORAT$:9.41,</v>
      </c>
      <c r="D4518" t="s">
        <v>25005</v>
      </c>
      <c r="E4518" t="str">
        <f t="shared" si="141"/>
        <v>"u 290-2 85x85 profil u perforat":9.41,</v>
      </c>
    </row>
    <row r="4519" spans="1:5">
      <c r="A4519" s="500" t="s">
        <v>6926</v>
      </c>
      <c r="B4519" s="500" t="s">
        <v>16852</v>
      </c>
      <c r="C4519" t="str">
        <f t="shared" si="140"/>
        <v>$U 290-2 90x90 PROFIL U PERFORAT$:9.62,</v>
      </c>
      <c r="D4519" t="s">
        <v>25006</v>
      </c>
      <c r="E4519" t="str">
        <f t="shared" si="141"/>
        <v>"u 290-2 90x90 profil u perforat":9.62,</v>
      </c>
    </row>
    <row r="4520" spans="1:5">
      <c r="A4520" s="500" t="s">
        <v>4039</v>
      </c>
      <c r="B4520" s="500" t="s">
        <v>16854</v>
      </c>
      <c r="C4520" t="str">
        <f t="shared" si="140"/>
        <v>$U 290-2 95x95 PROFIL U PERFORAT$:9.83,</v>
      </c>
      <c r="D4520" t="s">
        <v>25007</v>
      </c>
      <c r="E4520" t="str">
        <f t="shared" si="141"/>
        <v>"u 290-2 95x95 profil u perforat":9.83,</v>
      </c>
    </row>
    <row r="4521" spans="1:5">
      <c r="A4521" s="500" t="s">
        <v>11336</v>
      </c>
      <c r="B4521" s="500" t="s">
        <v>16856</v>
      </c>
      <c r="C4521" t="str">
        <f t="shared" si="140"/>
        <v>$U 290-2.5 100x100 PROFIL U NEPERFORAT$:12.49,</v>
      </c>
      <c r="D4521" t="s">
        <v>25008</v>
      </c>
      <c r="E4521" t="str">
        <f t="shared" si="141"/>
        <v>"u 290-2.5 100x100 profil u neperforat":12.49,</v>
      </c>
    </row>
    <row r="4522" spans="1:5">
      <c r="A4522" s="500" t="s">
        <v>11700</v>
      </c>
      <c r="B4522" s="500" t="s">
        <v>16858</v>
      </c>
      <c r="C4522" t="str">
        <f t="shared" si="140"/>
        <v>$U 290-2.5 40x40 PROFIL U NEPERFORAT$:9.40,</v>
      </c>
      <c r="D4522" t="s">
        <v>25009</v>
      </c>
      <c r="E4522" t="str">
        <f t="shared" si="141"/>
        <v>"u 290-2.5 40x40 profil u neperforat":9.40,</v>
      </c>
    </row>
    <row r="4523" spans="1:5">
      <c r="A4523" s="500" t="s">
        <v>11318</v>
      </c>
      <c r="B4523" s="500" t="s">
        <v>16860</v>
      </c>
      <c r="C4523" t="str">
        <f t="shared" si="140"/>
        <v>$U 290-2.5 45x45 PROFIL U NEPERFORAT$:9.66,</v>
      </c>
      <c r="D4523" t="s">
        <v>25010</v>
      </c>
      <c r="E4523" t="str">
        <f t="shared" si="141"/>
        <v>"u 290-2.5 45x45 profil u neperforat":9.66,</v>
      </c>
    </row>
    <row r="4524" spans="1:5">
      <c r="A4524" s="500" t="s">
        <v>14326</v>
      </c>
      <c r="B4524" s="500" t="s">
        <v>16862</v>
      </c>
      <c r="C4524" t="str">
        <f t="shared" si="140"/>
        <v>$U 290-2.5 50x50 PROFIL U NEPERFORAT$:9.91,</v>
      </c>
      <c r="D4524" t="s">
        <v>25011</v>
      </c>
      <c r="E4524" t="str">
        <f t="shared" si="141"/>
        <v>"u 290-2.5 50x50 profil u neperforat":9.91,</v>
      </c>
    </row>
    <row r="4525" spans="1:5">
      <c r="A4525" s="500" t="s">
        <v>11730</v>
      </c>
      <c r="B4525" s="500" t="s">
        <v>16864</v>
      </c>
      <c r="C4525" t="str">
        <f t="shared" si="140"/>
        <v>$U 290-2.5 55x55 PROFIL U NEPERFORAT$:10.17,</v>
      </c>
      <c r="D4525" t="s">
        <v>25012</v>
      </c>
      <c r="E4525" t="str">
        <f t="shared" si="141"/>
        <v>"u 290-2.5 55x55 profil u neperforat":10.17,</v>
      </c>
    </row>
    <row r="4526" spans="1:5">
      <c r="A4526" s="500" t="s">
        <v>14564</v>
      </c>
      <c r="B4526" s="500" t="s">
        <v>16866</v>
      </c>
      <c r="C4526" t="str">
        <f t="shared" si="140"/>
        <v>$U 290-2.5 60x60 PROFIL U NEPERFORAT$:10.43,</v>
      </c>
      <c r="D4526" t="s">
        <v>25013</v>
      </c>
      <c r="E4526" t="str">
        <f t="shared" si="141"/>
        <v>"u 290-2.5 60x60 profil u neperforat":10.43,</v>
      </c>
    </row>
    <row r="4527" spans="1:5">
      <c r="A4527" s="500" t="s">
        <v>14819</v>
      </c>
      <c r="B4527" s="500" t="s">
        <v>16868</v>
      </c>
      <c r="C4527" t="str">
        <f t="shared" si="140"/>
        <v>$U 290-2.5 65x65 PROFIL U NEPERFORAT$:10.69,</v>
      </c>
      <c r="D4527" t="s">
        <v>25014</v>
      </c>
      <c r="E4527" t="str">
        <f t="shared" si="141"/>
        <v>"u 290-2.5 65x65 profil u neperforat":10.69,</v>
      </c>
    </row>
    <row r="4528" spans="1:5">
      <c r="A4528" s="500" t="s">
        <v>15073</v>
      </c>
      <c r="B4528" s="500" t="s">
        <v>16870</v>
      </c>
      <c r="C4528" t="str">
        <f t="shared" si="140"/>
        <v>$U 290-2.5 70x70 PROFIL U NEPERFORAT$:10.95,</v>
      </c>
      <c r="D4528" t="s">
        <v>25015</v>
      </c>
      <c r="E4528" t="str">
        <f t="shared" si="141"/>
        <v>"u 290-2.5 70x70 profil u neperforat":10.95,</v>
      </c>
    </row>
    <row r="4529" spans="1:5">
      <c r="A4529" s="500" t="s">
        <v>15597</v>
      </c>
      <c r="B4529" s="500" t="s">
        <v>16872</v>
      </c>
      <c r="C4529" t="str">
        <f t="shared" si="140"/>
        <v>$U 290-2.5 75x75 PROFIL U NEPERFORAT$:11.21,</v>
      </c>
      <c r="D4529" t="s">
        <v>25016</v>
      </c>
      <c r="E4529" t="str">
        <f t="shared" si="141"/>
        <v>"u 290-2.5 75x75 profil u neperforat":11.21,</v>
      </c>
    </row>
    <row r="4530" spans="1:5">
      <c r="A4530" s="500" t="s">
        <v>11088</v>
      </c>
      <c r="B4530" s="500" t="s">
        <v>16874</v>
      </c>
      <c r="C4530" t="str">
        <f t="shared" si="140"/>
        <v>$U 290-2.5 80x80 PROFIL U NEPERFORAT$:11.47,</v>
      </c>
      <c r="D4530" t="s">
        <v>25017</v>
      </c>
      <c r="E4530" t="str">
        <f t="shared" si="141"/>
        <v>"u 290-2.5 80x80 profil u neperforat":11.47,</v>
      </c>
    </row>
    <row r="4531" spans="1:5">
      <c r="A4531" s="500" t="s">
        <v>12908</v>
      </c>
      <c r="B4531" s="500" t="s">
        <v>16876</v>
      </c>
      <c r="C4531" t="str">
        <f t="shared" si="140"/>
        <v>$U 290-2.5 85x85 PROFIL U NEPERFORAT$:11.73,</v>
      </c>
      <c r="D4531" t="s">
        <v>25018</v>
      </c>
      <c r="E4531" t="str">
        <f t="shared" si="141"/>
        <v>"u 290-2.5 85x85 profil u neperforat":11.73,</v>
      </c>
    </row>
    <row r="4532" spans="1:5">
      <c r="A4532" s="500" t="s">
        <v>16353</v>
      </c>
      <c r="B4532" s="500" t="s">
        <v>16878</v>
      </c>
      <c r="C4532" t="str">
        <f t="shared" si="140"/>
        <v>$U 290-2.5 90x90 PROFIL U NEPERFORAT$:11.99,</v>
      </c>
      <c r="D4532" t="s">
        <v>25019</v>
      </c>
      <c r="E4532" t="str">
        <f t="shared" si="141"/>
        <v>"u 290-2.5 90x90 profil u neperforat":11.99,</v>
      </c>
    </row>
    <row r="4533" spans="1:5">
      <c r="A4533" s="500" t="s">
        <v>12834</v>
      </c>
      <c r="B4533" s="500" t="s">
        <v>16880</v>
      </c>
      <c r="C4533" t="str">
        <f t="shared" si="140"/>
        <v>$U 290-2.5 95x95 PROFIL U NEPERFORAT$:12.25,</v>
      </c>
      <c r="D4533" t="s">
        <v>25020</v>
      </c>
      <c r="E4533" t="str">
        <f t="shared" si="141"/>
        <v>"u 290-2.5 95x95 profil u neperforat":12.25,</v>
      </c>
    </row>
    <row r="4534" spans="1:5">
      <c r="A4534" s="500" t="s">
        <v>11700</v>
      </c>
      <c r="B4534" s="500" t="s">
        <v>16882</v>
      </c>
      <c r="C4534" t="str">
        <f t="shared" si="140"/>
        <v>$U 290-2.5 40x40 PROFIL U PERFORAT$:9.40,</v>
      </c>
      <c r="D4534" t="s">
        <v>25021</v>
      </c>
      <c r="E4534" t="str">
        <f t="shared" si="141"/>
        <v>"u 290-2.5 40x40 profil u perforat":9.40,</v>
      </c>
    </row>
    <row r="4535" spans="1:5">
      <c r="A4535" s="500" t="s">
        <v>11318</v>
      </c>
      <c r="B4535" s="500" t="s">
        <v>16884</v>
      </c>
      <c r="C4535" t="str">
        <f t="shared" si="140"/>
        <v>$U 290-2.5 45x45 PROFIL U PERFORAT$:9.66,</v>
      </c>
      <c r="D4535" t="s">
        <v>25022</v>
      </c>
      <c r="E4535" t="str">
        <f t="shared" si="141"/>
        <v>"u 290-2.5 45x45 profil u perforat":9.66,</v>
      </c>
    </row>
    <row r="4536" spans="1:5">
      <c r="A4536" s="500" t="s">
        <v>14326</v>
      </c>
      <c r="B4536" s="500" t="s">
        <v>16886</v>
      </c>
      <c r="C4536" t="str">
        <f t="shared" si="140"/>
        <v>$U 290-2.5 50x50 PROFIL U PERFORAT$:9.91,</v>
      </c>
      <c r="D4536" t="s">
        <v>25023</v>
      </c>
      <c r="E4536" t="str">
        <f t="shared" si="141"/>
        <v>"u 290-2.5 50x50 profil u perforat":9.91,</v>
      </c>
    </row>
    <row r="4537" spans="1:5">
      <c r="A4537" s="500" t="s">
        <v>11730</v>
      </c>
      <c r="B4537" s="500" t="s">
        <v>16888</v>
      </c>
      <c r="C4537" t="str">
        <f t="shared" si="140"/>
        <v>$U 290-2.5 55x55 PROFIL U PERFORAT$:10.17,</v>
      </c>
      <c r="D4537" t="s">
        <v>25024</v>
      </c>
      <c r="E4537" t="str">
        <f t="shared" si="141"/>
        <v>"u 290-2.5 55x55 profil u perforat":10.17,</v>
      </c>
    </row>
    <row r="4538" spans="1:5">
      <c r="A4538" s="500" t="s">
        <v>14564</v>
      </c>
      <c r="B4538" s="500" t="s">
        <v>16890</v>
      </c>
      <c r="C4538" t="str">
        <f t="shared" si="140"/>
        <v>$U 290-2.5 60x60 PROFIL U PERFORAT$:10.43,</v>
      </c>
      <c r="D4538" t="s">
        <v>25025</v>
      </c>
      <c r="E4538" t="str">
        <f t="shared" si="141"/>
        <v>"u 290-2.5 60x60 profil u perforat":10.43,</v>
      </c>
    </row>
    <row r="4539" spans="1:5">
      <c r="A4539" s="500" t="s">
        <v>14819</v>
      </c>
      <c r="B4539" s="500" t="s">
        <v>16892</v>
      </c>
      <c r="C4539" t="str">
        <f t="shared" si="140"/>
        <v>$U 290-2.5 65x65 PROFIL U PERFORAT$:10.69,</v>
      </c>
      <c r="D4539" t="s">
        <v>25026</v>
      </c>
      <c r="E4539" t="str">
        <f t="shared" si="141"/>
        <v>"u 290-2.5 65x65 profil u perforat":10.69,</v>
      </c>
    </row>
    <row r="4540" spans="1:5">
      <c r="A4540" s="500" t="s">
        <v>15073</v>
      </c>
      <c r="B4540" s="500" t="s">
        <v>16894</v>
      </c>
      <c r="C4540" t="str">
        <f t="shared" si="140"/>
        <v>$U 290-2.5 70x70 PROFIL U PERFORAT$:10.95,</v>
      </c>
      <c r="D4540" t="s">
        <v>25027</v>
      </c>
      <c r="E4540" t="str">
        <f t="shared" si="141"/>
        <v>"u 290-2.5 70x70 profil u perforat":10.95,</v>
      </c>
    </row>
    <row r="4541" spans="1:5">
      <c r="A4541" s="500" t="s">
        <v>15597</v>
      </c>
      <c r="B4541" s="500" t="s">
        <v>16896</v>
      </c>
      <c r="C4541" t="str">
        <f t="shared" si="140"/>
        <v>$U 290-2.5 75x75 PROFIL U PERFORAT$:11.21,</v>
      </c>
      <c r="D4541" t="s">
        <v>25028</v>
      </c>
      <c r="E4541" t="str">
        <f t="shared" si="141"/>
        <v>"u 290-2.5 75x75 profil u perforat":11.21,</v>
      </c>
    </row>
    <row r="4542" spans="1:5">
      <c r="A4542" s="500" t="s">
        <v>11088</v>
      </c>
      <c r="B4542" s="500" t="s">
        <v>16898</v>
      </c>
      <c r="C4542" t="str">
        <f t="shared" si="140"/>
        <v>$U 290-2.5 80x80 PROFIL U PERFORAT$:11.47,</v>
      </c>
      <c r="D4542" t="s">
        <v>25029</v>
      </c>
      <c r="E4542" t="str">
        <f t="shared" si="141"/>
        <v>"u 290-2.5 80x80 profil u perforat":11.47,</v>
      </c>
    </row>
    <row r="4543" spans="1:5">
      <c r="A4543" s="500" t="s">
        <v>12908</v>
      </c>
      <c r="B4543" s="500" t="s">
        <v>16900</v>
      </c>
      <c r="C4543" t="str">
        <f t="shared" si="140"/>
        <v>$U 290-2.5 85x85 PROFIL U PERFORAT$:11.73,</v>
      </c>
      <c r="D4543" t="s">
        <v>25030</v>
      </c>
      <c r="E4543" t="str">
        <f t="shared" si="141"/>
        <v>"u 290-2.5 85x85 profil u perforat":11.73,</v>
      </c>
    </row>
    <row r="4544" spans="1:5">
      <c r="A4544" s="500" t="s">
        <v>16353</v>
      </c>
      <c r="B4544" s="500" t="s">
        <v>16902</v>
      </c>
      <c r="C4544" t="str">
        <f t="shared" si="140"/>
        <v>$U 290-2.5 90x90 PROFIL U PERFORAT$:11.99,</v>
      </c>
      <c r="D4544" t="s">
        <v>25031</v>
      </c>
      <c r="E4544" t="str">
        <f t="shared" si="141"/>
        <v>"u 290-2.5 90x90 profil u perforat":11.99,</v>
      </c>
    </row>
    <row r="4545" spans="1:5">
      <c r="A4545" s="500" t="s">
        <v>12834</v>
      </c>
      <c r="B4545" s="500" t="s">
        <v>16904</v>
      </c>
      <c r="C4545" t="str">
        <f t="shared" si="140"/>
        <v>$U 290-2.5 95x95 PROFIL U PERFORAT$:12.25,</v>
      </c>
      <c r="D4545" t="s">
        <v>25032</v>
      </c>
      <c r="E4545" t="str">
        <f t="shared" si="141"/>
        <v>"u 290-2.5 95x95 profil u perforat":12.25,</v>
      </c>
    </row>
    <row r="4546" spans="1:5">
      <c r="A4546" s="500" t="s">
        <v>16906</v>
      </c>
      <c r="B4546" s="500" t="s">
        <v>16907</v>
      </c>
      <c r="C4546" t="str">
        <f t="shared" ref="C4546:C4609" si="142">CONCATENATE("$",B4546,"$",":",A4546,",")</f>
        <v>$U 290-3 100x100 PROFIL U NEPERFORAT$:14.95,</v>
      </c>
      <c r="D4546" t="s">
        <v>25033</v>
      </c>
      <c r="E4546" t="str">
        <f t="shared" ref="E4546:E4609" si="143">LOWER(D4546)</f>
        <v>"u 290-3 100x100 profil u neperforat":14.95,</v>
      </c>
    </row>
    <row r="4547" spans="1:5">
      <c r="A4547" s="500" t="s">
        <v>7107</v>
      </c>
      <c r="B4547" s="500" t="s">
        <v>16909</v>
      </c>
      <c r="C4547" t="str">
        <f t="shared" si="142"/>
        <v>$U 290-3 40x40 PROFIL U NEPERFORAT$:11.22,</v>
      </c>
      <c r="D4547" t="s">
        <v>25034</v>
      </c>
      <c r="E4547" t="str">
        <f t="shared" si="143"/>
        <v>"u 290-3 40x40 profil u neperforat":11.22,</v>
      </c>
    </row>
    <row r="4548" spans="1:5">
      <c r="A4548" s="500" t="s">
        <v>7011</v>
      </c>
      <c r="B4548" s="500" t="s">
        <v>16911</v>
      </c>
      <c r="C4548" t="str">
        <f t="shared" si="142"/>
        <v>$U 290-3 45x45 PROFIL U NEPERFORAT$:11.53,</v>
      </c>
      <c r="D4548" t="s">
        <v>25035</v>
      </c>
      <c r="E4548" t="str">
        <f t="shared" si="143"/>
        <v>"u 290-3 45x45 profil u neperforat":11.53,</v>
      </c>
    </row>
    <row r="4549" spans="1:5">
      <c r="A4549" s="500" t="s">
        <v>14381</v>
      </c>
      <c r="B4549" s="500" t="s">
        <v>16913</v>
      </c>
      <c r="C4549" t="str">
        <f t="shared" si="142"/>
        <v>$U 290-3 50x50 PROFIL U NEPERFORAT$:11.84,</v>
      </c>
      <c r="D4549" t="s">
        <v>25036</v>
      </c>
      <c r="E4549" t="str">
        <f t="shared" si="143"/>
        <v>"u 290-3 50x50 profil u neperforat":11.84,</v>
      </c>
    </row>
    <row r="4550" spans="1:5">
      <c r="A4550" s="500" t="s">
        <v>14353</v>
      </c>
      <c r="B4550" s="500" t="s">
        <v>16915</v>
      </c>
      <c r="C4550" t="str">
        <f t="shared" si="142"/>
        <v>$U 290-3 55x55 PROFIL U NEPERFORAT$:12.16,</v>
      </c>
      <c r="D4550" t="s">
        <v>25037</v>
      </c>
      <c r="E4550" t="str">
        <f t="shared" si="143"/>
        <v>"u 290-3 55x55 profil u neperforat":12.16,</v>
      </c>
    </row>
    <row r="4551" spans="1:5">
      <c r="A4551" s="500" t="s">
        <v>14615</v>
      </c>
      <c r="B4551" s="500" t="s">
        <v>16917</v>
      </c>
      <c r="C4551" t="str">
        <f t="shared" si="142"/>
        <v>$U 290-3 60x60 PROFIL U NEPERFORAT$:12.47,</v>
      </c>
      <c r="D4551" t="s">
        <v>25038</v>
      </c>
      <c r="E4551" t="str">
        <f t="shared" si="143"/>
        <v>"u 290-3 60x60 profil u neperforat":12.47,</v>
      </c>
    </row>
    <row r="4552" spans="1:5">
      <c r="A4552" s="500" t="s">
        <v>14870</v>
      </c>
      <c r="B4552" s="500" t="s">
        <v>16919</v>
      </c>
      <c r="C4552" t="str">
        <f t="shared" si="142"/>
        <v>$U 290-3 65x65 PROFIL U NEPERFORAT$:12.77,</v>
      </c>
      <c r="D4552" t="s">
        <v>25039</v>
      </c>
      <c r="E4552" t="str">
        <f t="shared" si="143"/>
        <v>"u 290-3 65x65 profil u neperforat":12.77,</v>
      </c>
    </row>
    <row r="4553" spans="1:5">
      <c r="A4553" s="500" t="s">
        <v>11398</v>
      </c>
      <c r="B4553" s="500" t="s">
        <v>16921</v>
      </c>
      <c r="C4553" t="str">
        <f t="shared" si="142"/>
        <v>$U 290-3 70x70 PROFIL U NEPERFORAT$:13.08,</v>
      </c>
      <c r="D4553" t="s">
        <v>25040</v>
      </c>
      <c r="E4553" t="str">
        <f t="shared" si="143"/>
        <v>"u 290-3 70x70 profil u neperforat":13.08,</v>
      </c>
    </row>
    <row r="4554" spans="1:5">
      <c r="A4554" s="500" t="s">
        <v>14435</v>
      </c>
      <c r="B4554" s="500" t="s">
        <v>16923</v>
      </c>
      <c r="C4554" t="str">
        <f t="shared" si="142"/>
        <v>$U 290-3 75x75 PROFIL U NEPERFORAT$:13.39,</v>
      </c>
      <c r="D4554" t="s">
        <v>25041</v>
      </c>
      <c r="E4554" t="str">
        <f t="shared" si="143"/>
        <v>"u 290-3 75x75 profil u neperforat":13.39,</v>
      </c>
    </row>
    <row r="4555" spans="1:5">
      <c r="A4555" s="500" t="s">
        <v>11044</v>
      </c>
      <c r="B4555" s="500" t="s">
        <v>16925</v>
      </c>
      <c r="C4555" t="str">
        <f t="shared" si="142"/>
        <v>$U 290-3 80x80 PROFIL U NEPERFORAT$:13.70,</v>
      </c>
      <c r="D4555" t="s">
        <v>25042</v>
      </c>
      <c r="E4555" t="str">
        <f t="shared" si="143"/>
        <v>"u 290-3 80x80 profil u neperforat":13.70,</v>
      </c>
    </row>
    <row r="4556" spans="1:5">
      <c r="A4556" s="500" t="s">
        <v>3969</v>
      </c>
      <c r="B4556" s="500" t="s">
        <v>16927</v>
      </c>
      <c r="C4556" t="str">
        <f t="shared" si="142"/>
        <v>$U 290-3 85x85 PROFIL U NEPERFORAT$:14.01,</v>
      </c>
      <c r="D4556" t="s">
        <v>25043</v>
      </c>
      <c r="E4556" t="str">
        <f t="shared" si="143"/>
        <v>"u 290-3 85x85 profil u neperforat":14.01,</v>
      </c>
    </row>
    <row r="4557" spans="1:5">
      <c r="A4557" s="500" t="s">
        <v>16404</v>
      </c>
      <c r="B4557" s="500" t="s">
        <v>16929</v>
      </c>
      <c r="C4557" t="str">
        <f t="shared" si="142"/>
        <v>$U 290-3 90x90 PROFIL U NEPERFORAT$:14.33,</v>
      </c>
      <c r="D4557" t="s">
        <v>25044</v>
      </c>
      <c r="E4557" t="str">
        <f t="shared" si="143"/>
        <v>"u 290-3 90x90 profil u neperforat":14.33,</v>
      </c>
    </row>
    <row r="4558" spans="1:5">
      <c r="A4558" s="500" t="s">
        <v>11386</v>
      </c>
      <c r="B4558" s="500" t="s">
        <v>16931</v>
      </c>
      <c r="C4558" t="str">
        <f t="shared" si="142"/>
        <v>$U 290-3 95x95 PROFIL U NEPERFORAT$:14.64,</v>
      </c>
      <c r="D4558" t="s">
        <v>25045</v>
      </c>
      <c r="E4558" t="str">
        <f t="shared" si="143"/>
        <v>"u 290-3 95x95 profil u neperforat":14.64,</v>
      </c>
    </row>
    <row r="4559" spans="1:5">
      <c r="A4559" s="500" t="s">
        <v>7107</v>
      </c>
      <c r="B4559" s="500" t="s">
        <v>16933</v>
      </c>
      <c r="C4559" t="str">
        <f t="shared" si="142"/>
        <v>$U 290-3 40x40 PROFIL U PERFORAT$:11.22,</v>
      </c>
      <c r="D4559" t="s">
        <v>25046</v>
      </c>
      <c r="E4559" t="str">
        <f t="shared" si="143"/>
        <v>"u 290-3 40x40 profil u perforat":11.22,</v>
      </c>
    </row>
    <row r="4560" spans="1:5">
      <c r="A4560" s="500" t="s">
        <v>7011</v>
      </c>
      <c r="B4560" s="500" t="s">
        <v>16935</v>
      </c>
      <c r="C4560" t="str">
        <f t="shared" si="142"/>
        <v>$U 290-3 45x45 PROFIL U PERFORAT$:11.53,</v>
      </c>
      <c r="D4560" t="s">
        <v>25047</v>
      </c>
      <c r="E4560" t="str">
        <f t="shared" si="143"/>
        <v>"u 290-3 45x45 profil u perforat":11.53,</v>
      </c>
    </row>
    <row r="4561" spans="1:5">
      <c r="A4561" s="500" t="s">
        <v>14381</v>
      </c>
      <c r="B4561" s="500" t="s">
        <v>16937</v>
      </c>
      <c r="C4561" t="str">
        <f t="shared" si="142"/>
        <v>$U 290-3 50x50 PROFIL U PERFORAT$:11.84,</v>
      </c>
      <c r="D4561" t="s">
        <v>25048</v>
      </c>
      <c r="E4561" t="str">
        <f t="shared" si="143"/>
        <v>"u 290-3 50x50 profil u perforat":11.84,</v>
      </c>
    </row>
    <row r="4562" spans="1:5">
      <c r="A4562" s="500" t="s">
        <v>14353</v>
      </c>
      <c r="B4562" s="500" t="s">
        <v>16939</v>
      </c>
      <c r="C4562" t="str">
        <f t="shared" si="142"/>
        <v>$U 290-3 55x55 PROFIL U PERFORAT$:12.16,</v>
      </c>
      <c r="D4562" t="s">
        <v>25049</v>
      </c>
      <c r="E4562" t="str">
        <f t="shared" si="143"/>
        <v>"u 290-3 55x55 profil u perforat":12.16,</v>
      </c>
    </row>
    <row r="4563" spans="1:5">
      <c r="A4563" s="500" t="s">
        <v>14615</v>
      </c>
      <c r="B4563" s="500" t="s">
        <v>16941</v>
      </c>
      <c r="C4563" t="str">
        <f t="shared" si="142"/>
        <v>$U 290-3 60x60 PROFIL U PERFORAT$:12.47,</v>
      </c>
      <c r="D4563" t="s">
        <v>25050</v>
      </c>
      <c r="E4563" t="str">
        <f t="shared" si="143"/>
        <v>"u 290-3 60x60 profil u perforat":12.47,</v>
      </c>
    </row>
    <row r="4564" spans="1:5">
      <c r="A4564" s="500" t="s">
        <v>14870</v>
      </c>
      <c r="B4564" s="500" t="s">
        <v>16943</v>
      </c>
      <c r="C4564" t="str">
        <f t="shared" si="142"/>
        <v>$U 290-3 65x65 PROFIL U PERFORAT$:12.77,</v>
      </c>
      <c r="D4564" t="s">
        <v>25051</v>
      </c>
      <c r="E4564" t="str">
        <f t="shared" si="143"/>
        <v>"u 290-3 65x65 profil u perforat":12.77,</v>
      </c>
    </row>
    <row r="4565" spans="1:5">
      <c r="A4565" s="500" t="s">
        <v>11398</v>
      </c>
      <c r="B4565" s="500" t="s">
        <v>16945</v>
      </c>
      <c r="C4565" t="str">
        <f t="shared" si="142"/>
        <v>$U 290-3 70x70 PROFIL U PERFORAT$:13.08,</v>
      </c>
      <c r="D4565" t="s">
        <v>25052</v>
      </c>
      <c r="E4565" t="str">
        <f t="shared" si="143"/>
        <v>"u 290-3 70x70 profil u perforat":13.08,</v>
      </c>
    </row>
    <row r="4566" spans="1:5">
      <c r="A4566" s="500" t="s">
        <v>14435</v>
      </c>
      <c r="B4566" s="500" t="s">
        <v>16947</v>
      </c>
      <c r="C4566" t="str">
        <f t="shared" si="142"/>
        <v>$U 290-3 75x75 PROFIL U PERFORAT$:13.39,</v>
      </c>
      <c r="D4566" t="s">
        <v>25053</v>
      </c>
      <c r="E4566" t="str">
        <f t="shared" si="143"/>
        <v>"u 290-3 75x75 profil u perforat":13.39,</v>
      </c>
    </row>
    <row r="4567" spans="1:5">
      <c r="A4567" s="500" t="s">
        <v>11044</v>
      </c>
      <c r="B4567" s="500" t="s">
        <v>16949</v>
      </c>
      <c r="C4567" t="str">
        <f t="shared" si="142"/>
        <v>$U 290-3 80x80 PROFIL U PERFORAT$:13.70,</v>
      </c>
      <c r="D4567" t="s">
        <v>25054</v>
      </c>
      <c r="E4567" t="str">
        <f t="shared" si="143"/>
        <v>"u 290-3 80x80 profil u perforat":13.70,</v>
      </c>
    </row>
    <row r="4568" spans="1:5">
      <c r="A4568" s="500" t="s">
        <v>3969</v>
      </c>
      <c r="B4568" s="500" t="s">
        <v>16951</v>
      </c>
      <c r="C4568" t="str">
        <f t="shared" si="142"/>
        <v>$U 290-3 85x85 PROFIL U PERFORAT$:14.01,</v>
      </c>
      <c r="D4568" t="s">
        <v>25055</v>
      </c>
      <c r="E4568" t="str">
        <f t="shared" si="143"/>
        <v>"u 290-3 85x85 profil u perforat":14.01,</v>
      </c>
    </row>
    <row r="4569" spans="1:5">
      <c r="A4569" s="500" t="s">
        <v>16404</v>
      </c>
      <c r="B4569" s="500" t="s">
        <v>16953</v>
      </c>
      <c r="C4569" t="str">
        <f t="shared" si="142"/>
        <v>$U 290-3 90x90 PROFIL U PERFORAT$:14.33,</v>
      </c>
      <c r="D4569" t="s">
        <v>25056</v>
      </c>
      <c r="E4569" t="str">
        <f t="shared" si="143"/>
        <v>"u 290-3 90x90 profil u perforat":14.33,</v>
      </c>
    </row>
    <row r="4570" spans="1:5">
      <c r="A4570" s="500" t="s">
        <v>11386</v>
      </c>
      <c r="B4570" s="500" t="s">
        <v>16955</v>
      </c>
      <c r="C4570" t="str">
        <f t="shared" si="142"/>
        <v>$U 290-3 95x95 PROFIL U PERFORAT$:14.64,</v>
      </c>
      <c r="D4570" t="s">
        <v>25057</v>
      </c>
      <c r="E4570" t="str">
        <f t="shared" si="143"/>
        <v>"u 290-3 95x95 profil u perforat":14.64,</v>
      </c>
    </row>
    <row r="4571" spans="1:5">
      <c r="A4571" s="500" t="s">
        <v>11359</v>
      </c>
      <c r="B4571" s="500" t="s">
        <v>16957</v>
      </c>
      <c r="C4571" t="str">
        <f t="shared" si="142"/>
        <v>$U 290-3.5 100x100 PROFIL U NEPERFORAT$:17.37,</v>
      </c>
      <c r="D4571" t="s">
        <v>25058</v>
      </c>
      <c r="E4571" t="str">
        <f t="shared" si="143"/>
        <v>"u 290-3.5 100x100 profil u neperforat":17.37,</v>
      </c>
    </row>
    <row r="4572" spans="1:5">
      <c r="A4572" s="500" t="s">
        <v>14432</v>
      </c>
      <c r="B4572" s="500" t="s">
        <v>16959</v>
      </c>
      <c r="C4572" t="str">
        <f t="shared" si="142"/>
        <v>$U 290-3.5 40x40 PROFIL U NEPERFORAT$:13.03,</v>
      </c>
      <c r="D4572" t="s">
        <v>25059</v>
      </c>
      <c r="E4572" t="str">
        <f t="shared" si="143"/>
        <v>"u 290-3.5 40x40 profil u neperforat":13.03,</v>
      </c>
    </row>
    <row r="4573" spans="1:5">
      <c r="A4573" s="500" t="s">
        <v>14435</v>
      </c>
      <c r="B4573" s="500" t="s">
        <v>16961</v>
      </c>
      <c r="C4573" t="str">
        <f t="shared" si="142"/>
        <v>$U 290-3.5 45x45 PROFIL U NEPERFORAT$:13.39,</v>
      </c>
      <c r="D4573" t="s">
        <v>25060</v>
      </c>
      <c r="E4573" t="str">
        <f t="shared" si="143"/>
        <v>"u 290-3.5 45x45 profil u neperforat":13.39,</v>
      </c>
    </row>
    <row r="4574" spans="1:5">
      <c r="A4574" s="500" t="s">
        <v>3952</v>
      </c>
      <c r="B4574" s="500" t="s">
        <v>16963</v>
      </c>
      <c r="C4574" t="str">
        <f t="shared" si="142"/>
        <v>$U 290-3.5 50x50 PROFIL U NEPERFORAT$:13.75,</v>
      </c>
      <c r="D4574" t="s">
        <v>25061</v>
      </c>
      <c r="E4574" t="str">
        <f t="shared" si="143"/>
        <v>"u 290-3.5 50x50 profil u neperforat":13.75,</v>
      </c>
    </row>
    <row r="4575" spans="1:5">
      <c r="A4575" s="500" t="s">
        <v>14408</v>
      </c>
      <c r="B4575" s="500" t="s">
        <v>16965</v>
      </c>
      <c r="C4575" t="str">
        <f t="shared" si="142"/>
        <v>$U 290-3.5 55x55 PROFIL U NEPERFORAT$:14.12,</v>
      </c>
      <c r="D4575" t="s">
        <v>25062</v>
      </c>
      <c r="E4575" t="str">
        <f t="shared" si="143"/>
        <v>"u 290-3.5 55x55 profil u neperforat":14.12,</v>
      </c>
    </row>
    <row r="4576" spans="1:5">
      <c r="A4576" s="500" t="s">
        <v>14666</v>
      </c>
      <c r="B4576" s="500" t="s">
        <v>16967</v>
      </c>
      <c r="C4576" t="str">
        <f t="shared" si="142"/>
        <v>$U 290-3.5 60x60 PROFIL U NEPERFORAT$:14.47,</v>
      </c>
      <c r="D4576" t="s">
        <v>25063</v>
      </c>
      <c r="E4576" t="str">
        <f t="shared" si="143"/>
        <v>"u 290-3.5 60x60 profil u neperforat":14.47,</v>
      </c>
    </row>
    <row r="4577" spans="1:5">
      <c r="A4577" s="500" t="s">
        <v>14921</v>
      </c>
      <c r="B4577" s="500" t="s">
        <v>16969</v>
      </c>
      <c r="C4577" t="str">
        <f t="shared" si="142"/>
        <v>$U 290-3.5 65x65 PROFIL U NEPERFORAT$:14.83,</v>
      </c>
      <c r="D4577" t="s">
        <v>25064</v>
      </c>
      <c r="E4577" t="str">
        <f t="shared" si="143"/>
        <v>"u 290-3.5 65x65 profil u neperforat":14.83,</v>
      </c>
    </row>
    <row r="4578" spans="1:5">
      <c r="A4578" s="500" t="s">
        <v>3903</v>
      </c>
      <c r="B4578" s="500" t="s">
        <v>16971</v>
      </c>
      <c r="C4578" t="str">
        <f t="shared" si="142"/>
        <v>$U 290-3.5 70x70 PROFIL U NEPERFORAT$:15.20,</v>
      </c>
      <c r="D4578" t="s">
        <v>25065</v>
      </c>
      <c r="E4578" t="str">
        <f t="shared" si="143"/>
        <v>"u 290-3.5 70x70 profil u neperforat":15.20,</v>
      </c>
    </row>
    <row r="4579" spans="1:5">
      <c r="A4579" s="500" t="s">
        <v>15698</v>
      </c>
      <c r="B4579" s="500" t="s">
        <v>16973</v>
      </c>
      <c r="C4579" t="str">
        <f t="shared" si="142"/>
        <v>$U 290-3.5 75x75 PROFIL U NEPERFORAT$:15.56,</v>
      </c>
      <c r="D4579" t="s">
        <v>25066</v>
      </c>
      <c r="E4579" t="str">
        <f t="shared" si="143"/>
        <v>"u 290-3.5 75x75 profil u neperforat":15.56,</v>
      </c>
    </row>
    <row r="4580" spans="1:5">
      <c r="A4580" s="500" t="s">
        <v>15949</v>
      </c>
      <c r="B4580" s="500" t="s">
        <v>16975</v>
      </c>
      <c r="C4580" t="str">
        <f t="shared" si="142"/>
        <v>$U 290-3.5 80x80 PROFIL U NEPERFORAT$:15.93,</v>
      </c>
      <c r="D4580" t="s">
        <v>25067</v>
      </c>
      <c r="E4580" t="str">
        <f t="shared" si="143"/>
        <v>"u 290-3.5 80x80 profil u neperforat":15.93,</v>
      </c>
    </row>
    <row r="4581" spans="1:5">
      <c r="A4581" s="500" t="s">
        <v>16202</v>
      </c>
      <c r="B4581" s="500" t="s">
        <v>16977</v>
      </c>
      <c r="C4581" t="str">
        <f t="shared" si="142"/>
        <v>$U 290-3.5 85x85 PROFIL U NEPERFORAT$:16.29,</v>
      </c>
      <c r="D4581" t="s">
        <v>25068</v>
      </c>
      <c r="E4581" t="str">
        <f t="shared" si="143"/>
        <v>"u 290-3.5 85x85 profil u neperforat":16.29,</v>
      </c>
    </row>
    <row r="4582" spans="1:5">
      <c r="A4582" s="500" t="s">
        <v>16455</v>
      </c>
      <c r="B4582" s="500" t="s">
        <v>16979</v>
      </c>
      <c r="C4582" t="str">
        <f t="shared" si="142"/>
        <v>$U 290-3.5 90x90 PROFIL U NEPERFORAT$:16.65,</v>
      </c>
      <c r="D4582" t="s">
        <v>25069</v>
      </c>
      <c r="E4582" t="str">
        <f t="shared" si="143"/>
        <v>"u 290-3.5 90x90 profil u neperforat":16.65,</v>
      </c>
    </row>
    <row r="4583" spans="1:5">
      <c r="A4583" s="500" t="s">
        <v>2887</v>
      </c>
      <c r="B4583" s="500" t="s">
        <v>16981</v>
      </c>
      <c r="C4583" t="str">
        <f t="shared" si="142"/>
        <v>$U 290-3.5 95x95 PROFIL U NEPERFORAT$:17.00,</v>
      </c>
      <c r="D4583" t="s">
        <v>25070</v>
      </c>
      <c r="E4583" t="str">
        <f t="shared" si="143"/>
        <v>"u 290-3.5 95x95 profil u neperforat":17.00,</v>
      </c>
    </row>
    <row r="4584" spans="1:5">
      <c r="A4584" s="500" t="s">
        <v>14432</v>
      </c>
      <c r="B4584" s="500" t="s">
        <v>16983</v>
      </c>
      <c r="C4584" t="str">
        <f t="shared" si="142"/>
        <v>$U 290-3.5 40x40 PROFIL U PERFORAT$:13.03,</v>
      </c>
      <c r="D4584" t="s">
        <v>25071</v>
      </c>
      <c r="E4584" t="str">
        <f t="shared" si="143"/>
        <v>"u 290-3.5 40x40 profil u perforat":13.03,</v>
      </c>
    </row>
    <row r="4585" spans="1:5">
      <c r="A4585" s="500" t="s">
        <v>14435</v>
      </c>
      <c r="B4585" s="500" t="s">
        <v>16985</v>
      </c>
      <c r="C4585" t="str">
        <f t="shared" si="142"/>
        <v>$U 290-3.5 45x45 PROFIL U PERFORAT$:13.39,</v>
      </c>
      <c r="D4585" t="s">
        <v>25072</v>
      </c>
      <c r="E4585" t="str">
        <f t="shared" si="143"/>
        <v>"u 290-3.5 45x45 profil u perforat":13.39,</v>
      </c>
    </row>
    <row r="4586" spans="1:5">
      <c r="A4586" s="500" t="s">
        <v>3952</v>
      </c>
      <c r="B4586" s="500" t="s">
        <v>16987</v>
      </c>
      <c r="C4586" t="str">
        <f t="shared" si="142"/>
        <v>$U 290-3.5 50x50 PROFIL U PERFORAT$:13.75,</v>
      </c>
      <c r="D4586" t="s">
        <v>25073</v>
      </c>
      <c r="E4586" t="str">
        <f t="shared" si="143"/>
        <v>"u 290-3.5 50x50 profil u perforat":13.75,</v>
      </c>
    </row>
    <row r="4587" spans="1:5">
      <c r="A4587" s="500" t="s">
        <v>14408</v>
      </c>
      <c r="B4587" s="500" t="s">
        <v>16989</v>
      </c>
      <c r="C4587" t="str">
        <f t="shared" si="142"/>
        <v>$U 290-3.5 55x55 PROFIL U PERFORAT$:14.12,</v>
      </c>
      <c r="D4587" t="s">
        <v>25074</v>
      </c>
      <c r="E4587" t="str">
        <f t="shared" si="143"/>
        <v>"u 290-3.5 55x55 profil u perforat":14.12,</v>
      </c>
    </row>
    <row r="4588" spans="1:5">
      <c r="A4588" s="500" t="s">
        <v>14666</v>
      </c>
      <c r="B4588" s="500" t="s">
        <v>16991</v>
      </c>
      <c r="C4588" t="str">
        <f t="shared" si="142"/>
        <v>$U 290-3.5 60x60 PROFIL U PERFORAT$:14.47,</v>
      </c>
      <c r="D4588" t="s">
        <v>25075</v>
      </c>
      <c r="E4588" t="str">
        <f t="shared" si="143"/>
        <v>"u 290-3.5 60x60 profil u perforat":14.47,</v>
      </c>
    </row>
    <row r="4589" spans="1:5">
      <c r="A4589" s="500" t="s">
        <v>14921</v>
      </c>
      <c r="B4589" s="500" t="s">
        <v>16993</v>
      </c>
      <c r="C4589" t="str">
        <f t="shared" si="142"/>
        <v>$U 290-3.5 65x65 PROFIL U PERFORAT$:14.83,</v>
      </c>
      <c r="D4589" t="s">
        <v>25076</v>
      </c>
      <c r="E4589" t="str">
        <f t="shared" si="143"/>
        <v>"u 290-3.5 65x65 profil u perforat":14.83,</v>
      </c>
    </row>
    <row r="4590" spans="1:5">
      <c r="A4590" s="500" t="s">
        <v>3903</v>
      </c>
      <c r="B4590" s="500" t="s">
        <v>16995</v>
      </c>
      <c r="C4590" t="str">
        <f t="shared" si="142"/>
        <v>$U 290-3.5 70x70 PROFIL U PERFORAT$:15.20,</v>
      </c>
      <c r="D4590" t="s">
        <v>25077</v>
      </c>
      <c r="E4590" t="str">
        <f t="shared" si="143"/>
        <v>"u 290-3.5 70x70 profil u perforat":15.20,</v>
      </c>
    </row>
    <row r="4591" spans="1:5">
      <c r="A4591" s="500" t="s">
        <v>15698</v>
      </c>
      <c r="B4591" s="500" t="s">
        <v>16997</v>
      </c>
      <c r="C4591" t="str">
        <f t="shared" si="142"/>
        <v>$U 290-3.5 75x75 PROFIL U PERFORAT$:15.56,</v>
      </c>
      <c r="D4591" t="s">
        <v>25078</v>
      </c>
      <c r="E4591" t="str">
        <f t="shared" si="143"/>
        <v>"u 290-3.5 75x75 profil u perforat":15.56,</v>
      </c>
    </row>
    <row r="4592" spans="1:5">
      <c r="A4592" s="500" t="s">
        <v>15949</v>
      </c>
      <c r="B4592" s="500" t="s">
        <v>16999</v>
      </c>
      <c r="C4592" t="str">
        <f t="shared" si="142"/>
        <v>$U 290-3.5 80x80 PROFIL U PERFORAT$:15.93,</v>
      </c>
      <c r="D4592" t="s">
        <v>25079</v>
      </c>
      <c r="E4592" t="str">
        <f t="shared" si="143"/>
        <v>"u 290-3.5 80x80 profil u perforat":15.93,</v>
      </c>
    </row>
    <row r="4593" spans="1:5">
      <c r="A4593" s="500" t="s">
        <v>16202</v>
      </c>
      <c r="B4593" s="500" t="s">
        <v>17001</v>
      </c>
      <c r="C4593" t="str">
        <f t="shared" si="142"/>
        <v>$U 290-3.5 85x85 PROFIL U PERFORAT$:16.29,</v>
      </c>
      <c r="D4593" t="s">
        <v>25080</v>
      </c>
      <c r="E4593" t="str">
        <f t="shared" si="143"/>
        <v>"u 290-3.5 85x85 profil u perforat":16.29,</v>
      </c>
    </row>
    <row r="4594" spans="1:5">
      <c r="A4594" s="500" t="s">
        <v>16455</v>
      </c>
      <c r="B4594" s="500" t="s">
        <v>17003</v>
      </c>
      <c r="C4594" t="str">
        <f t="shared" si="142"/>
        <v>$U 290-3.5 90x90 PROFIL U PERFORAT$:16.65,</v>
      </c>
      <c r="D4594" t="s">
        <v>25081</v>
      </c>
      <c r="E4594" t="str">
        <f t="shared" si="143"/>
        <v>"u 290-3.5 90x90 profil u perforat":16.65,</v>
      </c>
    </row>
    <row r="4595" spans="1:5">
      <c r="A4595" s="500" t="s">
        <v>2887</v>
      </c>
      <c r="B4595" s="500" t="s">
        <v>17005</v>
      </c>
      <c r="C4595" t="str">
        <f t="shared" si="142"/>
        <v>$U 290-3.5 95x95 PROFIL U PERFORAT$:17.00,</v>
      </c>
      <c r="D4595" t="s">
        <v>25082</v>
      </c>
      <c r="E4595" t="str">
        <f t="shared" si="143"/>
        <v>"u 290-3.5 95x95 profil u perforat":17.00,</v>
      </c>
    </row>
    <row r="4596" spans="1:5">
      <c r="A4596" s="500" t="s">
        <v>6982</v>
      </c>
      <c r="B4596" s="500" t="s">
        <v>17007</v>
      </c>
      <c r="C4596" t="str">
        <f t="shared" si="142"/>
        <v>$U 300-1.5 100x100 PROFIL U NEPERFORAT$:7.71,</v>
      </c>
      <c r="D4596" t="s">
        <v>25083</v>
      </c>
      <c r="E4596" t="str">
        <f t="shared" si="143"/>
        <v>"u 300-1.5 100x100 profil u neperforat":7.71,</v>
      </c>
    </row>
    <row r="4597" spans="1:5">
      <c r="A4597" s="500" t="s">
        <v>14218</v>
      </c>
      <c r="B4597" s="500" t="s">
        <v>17009</v>
      </c>
      <c r="C4597" t="str">
        <f t="shared" si="142"/>
        <v>$U 300-1.5 40x40 PROFIL U NEPERFORAT$:5.85,</v>
      </c>
      <c r="D4597" t="s">
        <v>25084</v>
      </c>
      <c r="E4597" t="str">
        <f t="shared" si="143"/>
        <v>"u 300-1.5 40x40 profil u neperforat":5.85,</v>
      </c>
    </row>
    <row r="4598" spans="1:5">
      <c r="A4598" s="500" t="s">
        <v>11254</v>
      </c>
      <c r="B4598" s="500" t="s">
        <v>17011</v>
      </c>
      <c r="C4598" t="str">
        <f t="shared" si="142"/>
        <v>$U 300-1.5 45x45 PROFIL U NEPERFORAT$:6.01,</v>
      </c>
      <c r="D4598" t="s">
        <v>25085</v>
      </c>
      <c r="E4598" t="str">
        <f t="shared" si="143"/>
        <v>"u 300-1.5 45x45 profil u neperforat":6.01,</v>
      </c>
    </row>
    <row r="4599" spans="1:5">
      <c r="A4599" s="500" t="s">
        <v>14195</v>
      </c>
      <c r="B4599" s="500" t="s">
        <v>17013</v>
      </c>
      <c r="C4599" t="str">
        <f t="shared" si="142"/>
        <v>$U 300-1.5 50x50 PROFIL U NEPERFORAT$:6.16,</v>
      </c>
      <c r="D4599" t="s">
        <v>25086</v>
      </c>
      <c r="E4599" t="str">
        <f t="shared" si="143"/>
        <v>"u 300-1.5 50x50 profil u neperforat":6.16,</v>
      </c>
    </row>
    <row r="4600" spans="1:5">
      <c r="A4600" s="500" t="s">
        <v>11296</v>
      </c>
      <c r="B4600" s="500" t="s">
        <v>17015</v>
      </c>
      <c r="C4600" t="str">
        <f t="shared" si="142"/>
        <v>$U 300-1.5 55x55 PROFIL U NEPERFORAT$:6.31,</v>
      </c>
      <c r="D4600" t="s">
        <v>25087</v>
      </c>
      <c r="E4600" t="str">
        <f t="shared" si="143"/>
        <v>"u 300-1.5 55x55 profil u neperforat":6.31,</v>
      </c>
    </row>
    <row r="4601" spans="1:5">
      <c r="A4601" s="500" t="s">
        <v>14717</v>
      </c>
      <c r="B4601" s="500" t="s">
        <v>17017</v>
      </c>
      <c r="C4601" t="str">
        <f t="shared" si="142"/>
        <v>$U 300-1.5 60x60 PROFIL U NEPERFORAT$:6.46,</v>
      </c>
      <c r="D4601" t="s">
        <v>25088</v>
      </c>
      <c r="E4601" t="str">
        <f t="shared" si="143"/>
        <v>"u 300-1.5 60x60 profil u neperforat":6.46,</v>
      </c>
    </row>
    <row r="4602" spans="1:5">
      <c r="A4602" s="500" t="s">
        <v>6980</v>
      </c>
      <c r="B4602" s="500" t="s">
        <v>17019</v>
      </c>
      <c r="C4602" t="str">
        <f t="shared" si="142"/>
        <v>$U 300-1.5 65x65 PROFIL U NEPERFORAT$:6.62,</v>
      </c>
      <c r="D4602" t="s">
        <v>25089</v>
      </c>
      <c r="E4602" t="str">
        <f t="shared" si="143"/>
        <v>"u 300-1.5 65x65 profil u neperforat":6.62,</v>
      </c>
    </row>
    <row r="4603" spans="1:5">
      <c r="A4603" s="500" t="s">
        <v>15496</v>
      </c>
      <c r="B4603" s="500" t="s">
        <v>17021</v>
      </c>
      <c r="C4603" t="str">
        <f t="shared" si="142"/>
        <v>$U 300-1.5 70x70 PROFIL U NEPERFORAT$:6.77,</v>
      </c>
      <c r="D4603" t="s">
        <v>25090</v>
      </c>
      <c r="E4603" t="str">
        <f t="shared" si="143"/>
        <v>"u 300-1.5 70x70 profil u neperforat":6.77,</v>
      </c>
    </row>
    <row r="4604" spans="1:5">
      <c r="A4604" s="500" t="s">
        <v>11835</v>
      </c>
      <c r="B4604" s="500" t="s">
        <v>17023</v>
      </c>
      <c r="C4604" t="str">
        <f t="shared" si="142"/>
        <v>$U 300-1.5 75x75 PROFIL U NEPERFORAT$:6.93,</v>
      </c>
      <c r="D4604" t="s">
        <v>25091</v>
      </c>
      <c r="E4604" t="str">
        <f t="shared" si="143"/>
        <v>"u 300-1.5 75x75 profil u neperforat":6.93,</v>
      </c>
    </row>
    <row r="4605" spans="1:5">
      <c r="A4605" s="500" t="s">
        <v>16000</v>
      </c>
      <c r="B4605" s="500" t="s">
        <v>17025</v>
      </c>
      <c r="C4605" t="str">
        <f t="shared" si="142"/>
        <v>$U 300-1.5 80x80 PROFIL U NEPERFORAT$:7.09,</v>
      </c>
      <c r="D4605" t="s">
        <v>25092</v>
      </c>
      <c r="E4605" t="str">
        <f t="shared" si="143"/>
        <v>"u 300-1.5 80x80 profil u neperforat":7.09,</v>
      </c>
    </row>
    <row r="4606" spans="1:5">
      <c r="A4606" s="500" t="s">
        <v>11825</v>
      </c>
      <c r="B4606" s="500" t="s">
        <v>17027</v>
      </c>
      <c r="C4606" t="str">
        <f t="shared" si="142"/>
        <v>$U 300-1.5 85x85 PROFIL U NEPERFORAT$:7.24,</v>
      </c>
      <c r="D4606" t="s">
        <v>25093</v>
      </c>
      <c r="E4606" t="str">
        <f t="shared" si="143"/>
        <v>"u 300-1.5 85x85 profil u neperforat":7.24,</v>
      </c>
    </row>
    <row r="4607" spans="1:5">
      <c r="A4607" s="500" t="s">
        <v>11049</v>
      </c>
      <c r="B4607" s="500" t="s">
        <v>17029</v>
      </c>
      <c r="C4607" t="str">
        <f t="shared" si="142"/>
        <v>$U 300-1.5 90x90 PROFIL U NEPERFORAT$:7.40,</v>
      </c>
      <c r="D4607" t="s">
        <v>25094</v>
      </c>
      <c r="E4607" t="str">
        <f t="shared" si="143"/>
        <v>"u 300-1.5 90x90 profil u neperforat":7.40,</v>
      </c>
    </row>
    <row r="4608" spans="1:5">
      <c r="A4608" s="500" t="s">
        <v>14269</v>
      </c>
      <c r="B4608" s="500" t="s">
        <v>17031</v>
      </c>
      <c r="C4608" t="str">
        <f t="shared" si="142"/>
        <v>$U 300-1.5 95x95 PROFIL U NEPERFORAT$:7.55,</v>
      </c>
      <c r="D4608" t="s">
        <v>25095</v>
      </c>
      <c r="E4608" t="str">
        <f t="shared" si="143"/>
        <v>"u 300-1.5 95x95 profil u neperforat":7.55,</v>
      </c>
    </row>
    <row r="4609" spans="1:5">
      <c r="A4609" s="500" t="s">
        <v>14218</v>
      </c>
      <c r="B4609" s="500" t="s">
        <v>17033</v>
      </c>
      <c r="C4609" t="str">
        <f t="shared" si="142"/>
        <v>$U 300-1.5 40x40 PROFIL U PERFORAT$:5.85,</v>
      </c>
      <c r="D4609" t="s">
        <v>25096</v>
      </c>
      <c r="E4609" t="str">
        <f t="shared" si="143"/>
        <v>"u 300-1.5 40x40 profil u perforat":5.85,</v>
      </c>
    </row>
    <row r="4610" spans="1:5">
      <c r="A4610" s="500" t="s">
        <v>11254</v>
      </c>
      <c r="B4610" s="500" t="s">
        <v>17035</v>
      </c>
      <c r="C4610" t="str">
        <f t="shared" ref="C4610:C4673" si="144">CONCATENATE("$",B4610,"$",":",A4610,",")</f>
        <v>$U 300-1.5 45x45 PROFIL U PERFORAT$:6.01,</v>
      </c>
      <c r="D4610" t="s">
        <v>25097</v>
      </c>
      <c r="E4610" t="str">
        <f t="shared" ref="E4610:E4673" si="145">LOWER(D4610)</f>
        <v>"u 300-1.5 45x45 profil u perforat":6.01,</v>
      </c>
    </row>
    <row r="4611" spans="1:5">
      <c r="A4611" s="500" t="s">
        <v>14195</v>
      </c>
      <c r="B4611" s="500" t="s">
        <v>17037</v>
      </c>
      <c r="C4611" t="str">
        <f t="shared" si="144"/>
        <v>$U 300-1.5 50x50 PROFIL U PERFORAT$:6.16,</v>
      </c>
      <c r="D4611" t="s">
        <v>25098</v>
      </c>
      <c r="E4611" t="str">
        <f t="shared" si="145"/>
        <v>"u 300-1.5 50x50 profil u perforat":6.16,</v>
      </c>
    </row>
    <row r="4612" spans="1:5">
      <c r="A4612" s="500" t="s">
        <v>11296</v>
      </c>
      <c r="B4612" s="500" t="s">
        <v>17039</v>
      </c>
      <c r="C4612" t="str">
        <f t="shared" si="144"/>
        <v>$U 300-1.5 55x55 PROFIL U PERFORAT$:6.31,</v>
      </c>
      <c r="D4612" t="s">
        <v>25099</v>
      </c>
      <c r="E4612" t="str">
        <f t="shared" si="145"/>
        <v>"u 300-1.5 55x55 profil u perforat":6.31,</v>
      </c>
    </row>
    <row r="4613" spans="1:5">
      <c r="A4613" s="500" t="s">
        <v>14717</v>
      </c>
      <c r="B4613" s="500" t="s">
        <v>17041</v>
      </c>
      <c r="C4613" t="str">
        <f t="shared" si="144"/>
        <v>$U 300-1.5 60x60 PROFIL U PERFORAT$:6.46,</v>
      </c>
      <c r="D4613" t="s">
        <v>25100</v>
      </c>
      <c r="E4613" t="str">
        <f t="shared" si="145"/>
        <v>"u 300-1.5 60x60 profil u perforat":6.46,</v>
      </c>
    </row>
    <row r="4614" spans="1:5">
      <c r="A4614" s="500" t="s">
        <v>6980</v>
      </c>
      <c r="B4614" s="500" t="s">
        <v>17043</v>
      </c>
      <c r="C4614" t="str">
        <f t="shared" si="144"/>
        <v>$U 300-1.5 65x65 PROFIL U PERFORAT$:6.62,</v>
      </c>
      <c r="D4614" t="s">
        <v>25101</v>
      </c>
      <c r="E4614" t="str">
        <f t="shared" si="145"/>
        <v>"u 300-1.5 65x65 profil u perforat":6.62,</v>
      </c>
    </row>
    <row r="4615" spans="1:5">
      <c r="A4615" s="500" t="s">
        <v>15496</v>
      </c>
      <c r="B4615" s="500" t="s">
        <v>17045</v>
      </c>
      <c r="C4615" t="str">
        <f t="shared" si="144"/>
        <v>$U 300-1.5 70x70 PROFIL U PERFORAT$:6.77,</v>
      </c>
      <c r="D4615" t="s">
        <v>25102</v>
      </c>
      <c r="E4615" t="str">
        <f t="shared" si="145"/>
        <v>"u 300-1.5 70x70 profil u perforat":6.77,</v>
      </c>
    </row>
    <row r="4616" spans="1:5">
      <c r="A4616" s="500" t="s">
        <v>11835</v>
      </c>
      <c r="B4616" s="500" t="s">
        <v>17047</v>
      </c>
      <c r="C4616" t="str">
        <f t="shared" si="144"/>
        <v>$U 300-1.5 75x75 PROFIL U PERFORAT$:6.93,</v>
      </c>
      <c r="D4616" t="s">
        <v>25103</v>
      </c>
      <c r="E4616" t="str">
        <f t="shared" si="145"/>
        <v>"u 300-1.5 75x75 profil u perforat":6.93,</v>
      </c>
    </row>
    <row r="4617" spans="1:5">
      <c r="A4617" s="500" t="s">
        <v>16000</v>
      </c>
      <c r="B4617" s="500" t="s">
        <v>17049</v>
      </c>
      <c r="C4617" t="str">
        <f t="shared" si="144"/>
        <v>$U 300-1.5 80x80 PROFIL U PERFORAT$:7.09,</v>
      </c>
      <c r="D4617" t="s">
        <v>25104</v>
      </c>
      <c r="E4617" t="str">
        <f t="shared" si="145"/>
        <v>"u 300-1.5 80x80 profil u perforat":7.09,</v>
      </c>
    </row>
    <row r="4618" spans="1:5">
      <c r="A4618" s="500" t="s">
        <v>11825</v>
      </c>
      <c r="B4618" s="500" t="s">
        <v>17051</v>
      </c>
      <c r="C4618" t="str">
        <f t="shared" si="144"/>
        <v>$U 300-1.5 85x85 PROFIL U PERFORAT$:7.24,</v>
      </c>
      <c r="D4618" t="s">
        <v>25105</v>
      </c>
      <c r="E4618" t="str">
        <f t="shared" si="145"/>
        <v>"u 300-1.5 85x85 profil u perforat":7.24,</v>
      </c>
    </row>
    <row r="4619" spans="1:5">
      <c r="A4619" s="500" t="s">
        <v>11049</v>
      </c>
      <c r="B4619" s="500" t="s">
        <v>17053</v>
      </c>
      <c r="C4619" t="str">
        <f t="shared" si="144"/>
        <v>$U 300-1.5 90x90 PROFIL U PERFORAT$:7.40,</v>
      </c>
      <c r="D4619" t="s">
        <v>25106</v>
      </c>
      <c r="E4619" t="str">
        <f t="shared" si="145"/>
        <v>"u 300-1.5 90x90 profil u perforat":7.40,</v>
      </c>
    </row>
    <row r="4620" spans="1:5">
      <c r="A4620" s="500" t="s">
        <v>14269</v>
      </c>
      <c r="B4620" s="500" t="s">
        <v>17055</v>
      </c>
      <c r="C4620" t="str">
        <f t="shared" si="144"/>
        <v>$U 300-1.5 95x95 PROFIL U PERFORAT$:7.55,</v>
      </c>
      <c r="D4620" t="s">
        <v>25107</v>
      </c>
      <c r="E4620" t="str">
        <f t="shared" si="145"/>
        <v>"u 300-1.5 95x95 profil u perforat":7.55,</v>
      </c>
    </row>
    <row r="4621" spans="1:5">
      <c r="A4621" s="500" t="s">
        <v>4157</v>
      </c>
      <c r="B4621" s="500" t="s">
        <v>17057</v>
      </c>
      <c r="C4621" t="str">
        <f t="shared" si="144"/>
        <v>$U 300-2 100x100 PROFIL U NEPERFORAT$:10.24,</v>
      </c>
      <c r="D4621" t="s">
        <v>25108</v>
      </c>
      <c r="E4621" t="str">
        <f t="shared" si="145"/>
        <v>"u 300-2 100x100 profil u neperforat":10.24,</v>
      </c>
    </row>
    <row r="4622" spans="1:5">
      <c r="A4622" s="500" t="s">
        <v>11383</v>
      </c>
      <c r="B4622" s="500" t="s">
        <v>17059</v>
      </c>
      <c r="C4622" t="str">
        <f t="shared" si="144"/>
        <v>$U 300-2 40x40 PROFIL U NEPERFORAT$:7.76,</v>
      </c>
      <c r="D4622" t="s">
        <v>25109</v>
      </c>
      <c r="E4622" t="str">
        <f t="shared" si="145"/>
        <v>"u 300-2 40x40 profil u neperforat":7.76,</v>
      </c>
    </row>
    <row r="4623" spans="1:5">
      <c r="A4623" s="500" t="s">
        <v>11261</v>
      </c>
      <c r="B4623" s="500" t="s">
        <v>17061</v>
      </c>
      <c r="C4623" t="str">
        <f t="shared" si="144"/>
        <v>$U 300-2 45x45 PROFIL U NEPERFORAT$:7.97,</v>
      </c>
      <c r="D4623" t="s">
        <v>25110</v>
      </c>
      <c r="E4623" t="str">
        <f t="shared" si="145"/>
        <v>"u 300-2 45x45 profil u neperforat":7.97,</v>
      </c>
    </row>
    <row r="4624" spans="1:5">
      <c r="A4624" s="500" t="s">
        <v>14247</v>
      </c>
      <c r="B4624" s="500" t="s">
        <v>17063</v>
      </c>
      <c r="C4624" t="str">
        <f t="shared" si="144"/>
        <v>$U 300-2 50x50 PROFIL U NEPERFORAT$:8.18,</v>
      </c>
      <c r="D4624" t="s">
        <v>25111</v>
      </c>
      <c r="E4624" t="str">
        <f t="shared" si="145"/>
        <v>"u 300-2 50x50 profil u neperforat":8.18,</v>
      </c>
    </row>
    <row r="4625" spans="1:5">
      <c r="A4625" s="500" t="s">
        <v>11342</v>
      </c>
      <c r="B4625" s="500" t="s">
        <v>17065</v>
      </c>
      <c r="C4625" t="str">
        <f t="shared" si="144"/>
        <v>$U 300-2 55x55 PROFIL U NEPERFORAT$:8.39,</v>
      </c>
      <c r="D4625" t="s">
        <v>25112</v>
      </c>
      <c r="E4625" t="str">
        <f t="shared" si="145"/>
        <v>"u 300-2 55x55 profil u neperforat":8.39,</v>
      </c>
    </row>
    <row r="4626" spans="1:5">
      <c r="A4626" s="500" t="s">
        <v>14768</v>
      </c>
      <c r="B4626" s="500" t="s">
        <v>17067</v>
      </c>
      <c r="C4626" t="str">
        <f t="shared" si="144"/>
        <v>$U 300-2 60x60 PROFIL U NEPERFORAT$:8.58,</v>
      </c>
      <c r="D4626" t="s">
        <v>25113</v>
      </c>
      <c r="E4626" t="str">
        <f t="shared" si="145"/>
        <v>"u 300-2 60x60 profil u neperforat":8.58,</v>
      </c>
    </row>
    <row r="4627" spans="1:5">
      <c r="A4627" s="500" t="s">
        <v>15022</v>
      </c>
      <c r="B4627" s="500" t="s">
        <v>17069</v>
      </c>
      <c r="C4627" t="str">
        <f t="shared" si="144"/>
        <v>$U 300-2 65x65 PROFIL U NEPERFORAT$:8.79,</v>
      </c>
      <c r="D4627" t="s">
        <v>25114</v>
      </c>
      <c r="E4627" t="str">
        <f t="shared" si="145"/>
        <v>"u 300-2 65x65 profil u neperforat":8.79,</v>
      </c>
    </row>
    <row r="4628" spans="1:5">
      <c r="A4628" s="500" t="s">
        <v>6989</v>
      </c>
      <c r="B4628" s="500" t="s">
        <v>17071</v>
      </c>
      <c r="C4628" t="str">
        <f t="shared" si="144"/>
        <v>$U 300-2 70x70 PROFIL U NEPERFORAT$:9.00,</v>
      </c>
      <c r="D4628" t="s">
        <v>25115</v>
      </c>
      <c r="E4628" t="str">
        <f t="shared" si="145"/>
        <v>"u 300-2 70x70 profil u neperforat":9.00,</v>
      </c>
    </row>
    <row r="4629" spans="1:5">
      <c r="A4629" s="500" t="s">
        <v>11281</v>
      </c>
      <c r="B4629" s="500" t="s">
        <v>17073</v>
      </c>
      <c r="C4629" t="str">
        <f t="shared" si="144"/>
        <v>$U 300-2 75x75 PROFIL U NEPERFORAT$:9.20,</v>
      </c>
      <c r="D4629" t="s">
        <v>25116</v>
      </c>
      <c r="E4629" t="str">
        <f t="shared" si="145"/>
        <v>"u 300-2 75x75 profil u neperforat":9.20,</v>
      </c>
    </row>
    <row r="4630" spans="1:5">
      <c r="A4630" s="500" t="s">
        <v>16051</v>
      </c>
      <c r="B4630" s="500" t="s">
        <v>17075</v>
      </c>
      <c r="C4630" t="str">
        <f t="shared" si="144"/>
        <v>$U 300-2 80x80 PROFIL U NEPERFORAT$:9.41,</v>
      </c>
      <c r="D4630" t="s">
        <v>25117</v>
      </c>
      <c r="E4630" t="str">
        <f t="shared" si="145"/>
        <v>"u 300-2 80x80 profil u neperforat":9.41,</v>
      </c>
    </row>
    <row r="4631" spans="1:5">
      <c r="A4631" s="500" t="s">
        <v>6926</v>
      </c>
      <c r="B4631" s="500" t="s">
        <v>17077</v>
      </c>
      <c r="C4631" t="str">
        <f t="shared" si="144"/>
        <v>$U 300-2 85x85 PROFIL U NEPERFORAT$:9.62,</v>
      </c>
      <c r="D4631" t="s">
        <v>25118</v>
      </c>
      <c r="E4631" t="str">
        <f t="shared" si="145"/>
        <v>"u 300-2 85x85 profil u neperforat":9.62,</v>
      </c>
    </row>
    <row r="4632" spans="1:5">
      <c r="A4632" s="500" t="s">
        <v>4039</v>
      </c>
      <c r="B4632" s="500" t="s">
        <v>17079</v>
      </c>
      <c r="C4632" t="str">
        <f t="shared" si="144"/>
        <v>$U 300-2 90x90 PROFIL U NEPERFORAT$:9.83,</v>
      </c>
      <c r="D4632" t="s">
        <v>25119</v>
      </c>
      <c r="E4632" t="str">
        <f t="shared" si="145"/>
        <v>"u 300-2 90x90 profil u neperforat":9.83,</v>
      </c>
    </row>
    <row r="4633" spans="1:5">
      <c r="A4633" s="500" t="s">
        <v>11833</v>
      </c>
      <c r="B4633" s="500" t="s">
        <v>17081</v>
      </c>
      <c r="C4633" t="str">
        <f t="shared" si="144"/>
        <v>$U 300-2 95x95 PROFIL U NEPERFORAT$:10.04,</v>
      </c>
      <c r="D4633" t="s">
        <v>25120</v>
      </c>
      <c r="E4633" t="str">
        <f t="shared" si="145"/>
        <v>"u 300-2 95x95 profil u neperforat":10.04,</v>
      </c>
    </row>
    <row r="4634" spans="1:5">
      <c r="A4634" s="500" t="s">
        <v>11383</v>
      </c>
      <c r="B4634" s="500" t="s">
        <v>17083</v>
      </c>
      <c r="C4634" t="str">
        <f t="shared" si="144"/>
        <v>$U 300-2 40x40 PROFIL U PERFORAT$:7.76,</v>
      </c>
      <c r="D4634" t="s">
        <v>25121</v>
      </c>
      <c r="E4634" t="str">
        <f t="shared" si="145"/>
        <v>"u 300-2 40x40 profil u perforat":7.76,</v>
      </c>
    </row>
    <row r="4635" spans="1:5">
      <c r="A4635" s="500" t="s">
        <v>11261</v>
      </c>
      <c r="B4635" s="500" t="s">
        <v>17085</v>
      </c>
      <c r="C4635" t="str">
        <f t="shared" si="144"/>
        <v>$U 300-2 45x45 PROFIL U PERFORAT$:7.97,</v>
      </c>
      <c r="D4635" t="s">
        <v>25122</v>
      </c>
      <c r="E4635" t="str">
        <f t="shared" si="145"/>
        <v>"u 300-2 45x45 profil u perforat":7.97,</v>
      </c>
    </row>
    <row r="4636" spans="1:5">
      <c r="A4636" s="500" t="s">
        <v>14247</v>
      </c>
      <c r="B4636" s="500" t="s">
        <v>17087</v>
      </c>
      <c r="C4636" t="str">
        <f t="shared" si="144"/>
        <v>$U 300-2 50x50 PROFIL U PERFORAT$:8.18,</v>
      </c>
      <c r="D4636" t="s">
        <v>25123</v>
      </c>
      <c r="E4636" t="str">
        <f t="shared" si="145"/>
        <v>"u 300-2 50x50 profil u perforat":8.18,</v>
      </c>
    </row>
    <row r="4637" spans="1:5">
      <c r="A4637" s="500" t="s">
        <v>11342</v>
      </c>
      <c r="B4637" s="500" t="s">
        <v>17089</v>
      </c>
      <c r="C4637" t="str">
        <f t="shared" si="144"/>
        <v>$U 300-2 55x55 PROFIL U PERFORAT$:8.39,</v>
      </c>
      <c r="D4637" t="s">
        <v>25124</v>
      </c>
      <c r="E4637" t="str">
        <f t="shared" si="145"/>
        <v>"u 300-2 55x55 profil u perforat":8.39,</v>
      </c>
    </row>
    <row r="4638" spans="1:5">
      <c r="A4638" s="500" t="s">
        <v>14768</v>
      </c>
      <c r="B4638" s="500" t="s">
        <v>17091</v>
      </c>
      <c r="C4638" t="str">
        <f t="shared" si="144"/>
        <v>$U 300-2 60x60 PROFIL U PERFORAT$:8.58,</v>
      </c>
      <c r="D4638" t="s">
        <v>25125</v>
      </c>
      <c r="E4638" t="str">
        <f t="shared" si="145"/>
        <v>"u 300-2 60x60 profil u perforat":8.58,</v>
      </c>
    </row>
    <row r="4639" spans="1:5">
      <c r="A4639" s="500" t="s">
        <v>15022</v>
      </c>
      <c r="B4639" s="500" t="s">
        <v>17093</v>
      </c>
      <c r="C4639" t="str">
        <f t="shared" si="144"/>
        <v>$U 300-2 65x65 PROFIL U PERFORAT$:8.79,</v>
      </c>
      <c r="D4639" t="s">
        <v>25126</v>
      </c>
      <c r="E4639" t="str">
        <f t="shared" si="145"/>
        <v>"u 300-2 65x65 profil u perforat":8.79,</v>
      </c>
    </row>
    <row r="4640" spans="1:5">
      <c r="A4640" s="500" t="s">
        <v>6989</v>
      </c>
      <c r="B4640" s="500" t="s">
        <v>17095</v>
      </c>
      <c r="C4640" t="str">
        <f t="shared" si="144"/>
        <v>$U 300-2 70x70 PROFIL U PERFORAT$:9.00,</v>
      </c>
      <c r="D4640" t="s">
        <v>25127</v>
      </c>
      <c r="E4640" t="str">
        <f t="shared" si="145"/>
        <v>"u 300-2 70x70 profil u perforat":9.00,</v>
      </c>
    </row>
    <row r="4641" spans="1:5">
      <c r="A4641" s="500" t="s">
        <v>11281</v>
      </c>
      <c r="B4641" s="500" t="s">
        <v>17097</v>
      </c>
      <c r="C4641" t="str">
        <f t="shared" si="144"/>
        <v>$U 300-2 75x75 PROFIL U PERFORAT$:9.20,</v>
      </c>
      <c r="D4641" t="s">
        <v>25128</v>
      </c>
      <c r="E4641" t="str">
        <f t="shared" si="145"/>
        <v>"u 300-2 75x75 profil u perforat":9.20,</v>
      </c>
    </row>
    <row r="4642" spans="1:5">
      <c r="A4642" s="500" t="s">
        <v>16051</v>
      </c>
      <c r="B4642" s="500" t="s">
        <v>17099</v>
      </c>
      <c r="C4642" t="str">
        <f t="shared" si="144"/>
        <v>$U 300-2 80x80 PROFIL U PERFORAT$:9.41,</v>
      </c>
      <c r="D4642" t="s">
        <v>25129</v>
      </c>
      <c r="E4642" t="str">
        <f t="shared" si="145"/>
        <v>"u 300-2 80x80 profil u perforat":9.41,</v>
      </c>
    </row>
    <row r="4643" spans="1:5">
      <c r="A4643" s="500" t="s">
        <v>6926</v>
      </c>
      <c r="B4643" s="500" t="s">
        <v>17101</v>
      </c>
      <c r="C4643" t="str">
        <f t="shared" si="144"/>
        <v>$U 300-2 85x85 PROFIL U PERFORAT$:9.62,</v>
      </c>
      <c r="D4643" t="s">
        <v>25130</v>
      </c>
      <c r="E4643" t="str">
        <f t="shared" si="145"/>
        <v>"u 300-2 85x85 profil u perforat":9.62,</v>
      </c>
    </row>
    <row r="4644" spans="1:5">
      <c r="A4644" s="500" t="s">
        <v>4039</v>
      </c>
      <c r="B4644" s="500" t="s">
        <v>17103</v>
      </c>
      <c r="C4644" t="str">
        <f t="shared" si="144"/>
        <v>$U 300-2 90x90 PROFIL U PERFORAT$:9.83,</v>
      </c>
      <c r="D4644" t="s">
        <v>25131</v>
      </c>
      <c r="E4644" t="str">
        <f t="shared" si="145"/>
        <v>"u 300-2 90x90 profil u perforat":9.83,</v>
      </c>
    </row>
    <row r="4645" spans="1:5">
      <c r="A4645" s="500" t="s">
        <v>11833</v>
      </c>
      <c r="B4645" s="500" t="s">
        <v>17105</v>
      </c>
      <c r="C4645" t="str">
        <f t="shared" si="144"/>
        <v>$U 300-2 95x95 PROFIL U PERFORAT$:10.04,</v>
      </c>
      <c r="D4645" t="s">
        <v>25132</v>
      </c>
      <c r="E4645" t="str">
        <f t="shared" si="145"/>
        <v>"u 300-2 95x95 profil u perforat":10.04,</v>
      </c>
    </row>
    <row r="4646" spans="1:5">
      <c r="A4646" s="500" t="s">
        <v>17107</v>
      </c>
      <c r="B4646" s="500" t="s">
        <v>17108</v>
      </c>
      <c r="C4646" t="str">
        <f t="shared" si="144"/>
        <v>$U 300-2.5 100x100 PROFIL U NEPERFORAT$:12.75,</v>
      </c>
      <c r="D4646" t="s">
        <v>25133</v>
      </c>
      <c r="E4646" t="str">
        <f t="shared" si="145"/>
        <v>"u 300-2.5 100x100 profil u neperforat":12.75,</v>
      </c>
    </row>
    <row r="4647" spans="1:5">
      <c r="A4647" s="500" t="s">
        <v>11318</v>
      </c>
      <c r="B4647" s="500" t="s">
        <v>17110</v>
      </c>
      <c r="C4647" t="str">
        <f t="shared" si="144"/>
        <v>$U 300-2.5 40x40 PROFIL U NEPERFORAT$:9.66,</v>
      </c>
      <c r="D4647" t="s">
        <v>25134</v>
      </c>
      <c r="E4647" t="str">
        <f t="shared" si="145"/>
        <v>"u 300-2.5 40x40 profil u neperforat":9.66,</v>
      </c>
    </row>
    <row r="4648" spans="1:5">
      <c r="A4648" s="500" t="s">
        <v>14326</v>
      </c>
      <c r="B4648" s="500" t="s">
        <v>17112</v>
      </c>
      <c r="C4648" t="str">
        <f t="shared" si="144"/>
        <v>$U 300-2.5 45x45 PROFIL U NEPERFORAT$:9.91,</v>
      </c>
      <c r="D4648" t="s">
        <v>25135</v>
      </c>
      <c r="E4648" t="str">
        <f t="shared" si="145"/>
        <v>"u 300-2.5 45x45 profil u neperforat":9.91,</v>
      </c>
    </row>
    <row r="4649" spans="1:5">
      <c r="A4649" s="500" t="s">
        <v>11730</v>
      </c>
      <c r="B4649" s="500" t="s">
        <v>17114</v>
      </c>
      <c r="C4649" t="str">
        <f t="shared" si="144"/>
        <v>$U 300-2.5 50x50 PROFIL U NEPERFORAT$:10.17,</v>
      </c>
      <c r="D4649" t="s">
        <v>25136</v>
      </c>
      <c r="E4649" t="str">
        <f t="shared" si="145"/>
        <v>"u 300-2.5 50x50 profil u neperforat":10.17,</v>
      </c>
    </row>
    <row r="4650" spans="1:5">
      <c r="A4650" s="500" t="s">
        <v>14564</v>
      </c>
      <c r="B4650" s="500" t="s">
        <v>17116</v>
      </c>
      <c r="C4650" t="str">
        <f t="shared" si="144"/>
        <v>$U 300-2.5 55x55 PROFIL U NEPERFORAT$:10.43,</v>
      </c>
      <c r="D4650" t="s">
        <v>25137</v>
      </c>
      <c r="E4650" t="str">
        <f t="shared" si="145"/>
        <v>"u 300-2.5 55x55 profil u neperforat":10.43,</v>
      </c>
    </row>
    <row r="4651" spans="1:5">
      <c r="A4651" s="500" t="s">
        <v>14819</v>
      </c>
      <c r="B4651" s="500" t="s">
        <v>17118</v>
      </c>
      <c r="C4651" t="str">
        <f t="shared" si="144"/>
        <v>$U 300-2.5 60x60 PROFIL U NEPERFORAT$:10.69,</v>
      </c>
      <c r="D4651" t="s">
        <v>25138</v>
      </c>
      <c r="E4651" t="str">
        <f t="shared" si="145"/>
        <v>"u 300-2.5 60x60 profil u neperforat":10.69,</v>
      </c>
    </row>
    <row r="4652" spans="1:5">
      <c r="A4652" s="500" t="s">
        <v>15073</v>
      </c>
      <c r="B4652" s="500" t="s">
        <v>17120</v>
      </c>
      <c r="C4652" t="str">
        <f t="shared" si="144"/>
        <v>$U 300-2.5 65x65 PROFIL U NEPERFORAT$:10.95,</v>
      </c>
      <c r="D4652" t="s">
        <v>25139</v>
      </c>
      <c r="E4652" t="str">
        <f t="shared" si="145"/>
        <v>"u 300-2.5 65x65 profil u neperforat":10.95,</v>
      </c>
    </row>
    <row r="4653" spans="1:5">
      <c r="A4653" s="500" t="s">
        <v>15597</v>
      </c>
      <c r="B4653" s="500" t="s">
        <v>17122</v>
      </c>
      <c r="C4653" t="str">
        <f t="shared" si="144"/>
        <v>$U 300-2.5 70x70 PROFIL U NEPERFORAT$:11.21,</v>
      </c>
      <c r="D4653" t="s">
        <v>25140</v>
      </c>
      <c r="E4653" t="str">
        <f t="shared" si="145"/>
        <v>"u 300-2.5 70x70 profil u neperforat":11.21,</v>
      </c>
    </row>
    <row r="4654" spans="1:5">
      <c r="A4654" s="500" t="s">
        <v>11088</v>
      </c>
      <c r="B4654" s="500" t="s">
        <v>17124</v>
      </c>
      <c r="C4654" t="str">
        <f t="shared" si="144"/>
        <v>$U 300-2.5 75x75 PROFIL U NEPERFORAT$:11.47,</v>
      </c>
      <c r="D4654" t="s">
        <v>25141</v>
      </c>
      <c r="E4654" t="str">
        <f t="shared" si="145"/>
        <v>"u 300-2.5 75x75 profil u neperforat":11.47,</v>
      </c>
    </row>
    <row r="4655" spans="1:5">
      <c r="A4655" s="500" t="s">
        <v>12908</v>
      </c>
      <c r="B4655" s="500" t="s">
        <v>17126</v>
      </c>
      <c r="C4655" t="str">
        <f t="shared" si="144"/>
        <v>$U 300-2.5 80x80 PROFIL U NEPERFORAT$:11.73,</v>
      </c>
      <c r="D4655" t="s">
        <v>25142</v>
      </c>
      <c r="E4655" t="str">
        <f t="shared" si="145"/>
        <v>"u 300-2.5 80x80 profil u neperforat":11.73,</v>
      </c>
    </row>
    <row r="4656" spans="1:5">
      <c r="A4656" s="500" t="s">
        <v>16353</v>
      </c>
      <c r="B4656" s="500" t="s">
        <v>17128</v>
      </c>
      <c r="C4656" t="str">
        <f t="shared" si="144"/>
        <v>$U 300-2.5 85x85 PROFIL U NEPERFORAT$:11.99,</v>
      </c>
      <c r="D4656" t="s">
        <v>25143</v>
      </c>
      <c r="E4656" t="str">
        <f t="shared" si="145"/>
        <v>"u 300-2.5 85x85 profil u neperforat":11.99,</v>
      </c>
    </row>
    <row r="4657" spans="1:5">
      <c r="A4657" s="500" t="s">
        <v>12834</v>
      </c>
      <c r="B4657" s="500" t="s">
        <v>17130</v>
      </c>
      <c r="C4657" t="str">
        <f t="shared" si="144"/>
        <v>$U 300-2.5 90x90 PROFIL U NEPERFORAT$:12.25,</v>
      </c>
      <c r="D4657" t="s">
        <v>25144</v>
      </c>
      <c r="E4657" t="str">
        <f t="shared" si="145"/>
        <v>"u 300-2.5 90x90 profil u neperforat":12.25,</v>
      </c>
    </row>
    <row r="4658" spans="1:5">
      <c r="A4658" s="500" t="s">
        <v>11336</v>
      </c>
      <c r="B4658" s="500" t="s">
        <v>17132</v>
      </c>
      <c r="C4658" t="str">
        <f t="shared" si="144"/>
        <v>$U 300-2.5 95x95 PROFIL U NEPERFORAT$:12.49,</v>
      </c>
      <c r="D4658" t="s">
        <v>25145</v>
      </c>
      <c r="E4658" t="str">
        <f t="shared" si="145"/>
        <v>"u 300-2.5 95x95 profil u neperforat":12.49,</v>
      </c>
    </row>
    <row r="4659" spans="1:5">
      <c r="A4659" s="500" t="s">
        <v>11318</v>
      </c>
      <c r="B4659" s="500" t="s">
        <v>17134</v>
      </c>
      <c r="C4659" t="str">
        <f t="shared" si="144"/>
        <v>$U 300-2.5 40x40 PROFIL U PERFORAT$:9.66,</v>
      </c>
      <c r="D4659" t="s">
        <v>25146</v>
      </c>
      <c r="E4659" t="str">
        <f t="shared" si="145"/>
        <v>"u 300-2.5 40x40 profil u perforat":9.66,</v>
      </c>
    </row>
    <row r="4660" spans="1:5">
      <c r="A4660" s="500" t="s">
        <v>14326</v>
      </c>
      <c r="B4660" s="500" t="s">
        <v>17136</v>
      </c>
      <c r="C4660" t="str">
        <f t="shared" si="144"/>
        <v>$U 300-2.5 45x45 PROFIL U PERFORAT$:9.91,</v>
      </c>
      <c r="D4660" t="s">
        <v>25147</v>
      </c>
      <c r="E4660" t="str">
        <f t="shared" si="145"/>
        <v>"u 300-2.5 45x45 profil u perforat":9.91,</v>
      </c>
    </row>
    <row r="4661" spans="1:5">
      <c r="A4661" s="500" t="s">
        <v>11730</v>
      </c>
      <c r="B4661" s="500" t="s">
        <v>17138</v>
      </c>
      <c r="C4661" t="str">
        <f t="shared" si="144"/>
        <v>$U 300-2.5 50x50 PROFIL U PERFORAT$:10.17,</v>
      </c>
      <c r="D4661" t="s">
        <v>25148</v>
      </c>
      <c r="E4661" t="str">
        <f t="shared" si="145"/>
        <v>"u 300-2.5 50x50 profil u perforat":10.17,</v>
      </c>
    </row>
    <row r="4662" spans="1:5">
      <c r="A4662" s="500" t="s">
        <v>14564</v>
      </c>
      <c r="B4662" s="500" t="s">
        <v>17140</v>
      </c>
      <c r="C4662" t="str">
        <f t="shared" si="144"/>
        <v>$U 300-2.5 55x55 PROFIL U PERFORAT$:10.43,</v>
      </c>
      <c r="D4662" t="s">
        <v>25149</v>
      </c>
      <c r="E4662" t="str">
        <f t="shared" si="145"/>
        <v>"u 300-2.5 55x55 profil u perforat":10.43,</v>
      </c>
    </row>
    <row r="4663" spans="1:5">
      <c r="A4663" s="500" t="s">
        <v>14819</v>
      </c>
      <c r="B4663" s="500" t="s">
        <v>17142</v>
      </c>
      <c r="C4663" t="str">
        <f t="shared" si="144"/>
        <v>$U 300-2.5 60x60 PROFIL U PERFORAT$:10.69,</v>
      </c>
      <c r="D4663" t="s">
        <v>25150</v>
      </c>
      <c r="E4663" t="str">
        <f t="shared" si="145"/>
        <v>"u 300-2.5 60x60 profil u perforat":10.69,</v>
      </c>
    </row>
    <row r="4664" spans="1:5">
      <c r="A4664" s="500" t="s">
        <v>15073</v>
      </c>
      <c r="B4664" s="500" t="s">
        <v>17144</v>
      </c>
      <c r="C4664" t="str">
        <f t="shared" si="144"/>
        <v>$U 300-2.5 65x65 PROFIL U PERFORAT$:10.95,</v>
      </c>
      <c r="D4664" t="s">
        <v>25151</v>
      </c>
      <c r="E4664" t="str">
        <f t="shared" si="145"/>
        <v>"u 300-2.5 65x65 profil u perforat":10.95,</v>
      </c>
    </row>
    <row r="4665" spans="1:5">
      <c r="A4665" s="500" t="s">
        <v>15597</v>
      </c>
      <c r="B4665" s="500" t="s">
        <v>17146</v>
      </c>
      <c r="C4665" t="str">
        <f t="shared" si="144"/>
        <v>$U 300-2.5 70x70 PROFIL U PERFORAT$:11.21,</v>
      </c>
      <c r="D4665" t="s">
        <v>25152</v>
      </c>
      <c r="E4665" t="str">
        <f t="shared" si="145"/>
        <v>"u 300-2.5 70x70 profil u perforat":11.21,</v>
      </c>
    </row>
    <row r="4666" spans="1:5">
      <c r="A4666" s="500" t="s">
        <v>11088</v>
      </c>
      <c r="B4666" s="500" t="s">
        <v>17148</v>
      </c>
      <c r="C4666" t="str">
        <f t="shared" si="144"/>
        <v>$U 300-2.5 75x75 PROFIL U PERFORAT$:11.47,</v>
      </c>
      <c r="D4666" t="s">
        <v>25153</v>
      </c>
      <c r="E4666" t="str">
        <f t="shared" si="145"/>
        <v>"u 300-2.5 75x75 profil u perforat":11.47,</v>
      </c>
    </row>
    <row r="4667" spans="1:5">
      <c r="A4667" s="500" t="s">
        <v>12908</v>
      </c>
      <c r="B4667" s="500" t="s">
        <v>17150</v>
      </c>
      <c r="C4667" t="str">
        <f t="shared" si="144"/>
        <v>$U 300-2.5 80x80 PROFIL U PERFORAT$:11.73,</v>
      </c>
      <c r="D4667" t="s">
        <v>25154</v>
      </c>
      <c r="E4667" t="str">
        <f t="shared" si="145"/>
        <v>"u 300-2.5 80x80 profil u perforat":11.73,</v>
      </c>
    </row>
    <row r="4668" spans="1:5">
      <c r="A4668" s="500" t="s">
        <v>16353</v>
      </c>
      <c r="B4668" s="500" t="s">
        <v>17152</v>
      </c>
      <c r="C4668" t="str">
        <f t="shared" si="144"/>
        <v>$U 300-2.5 85x85 PROFIL U PERFORAT$:11.99,</v>
      </c>
      <c r="D4668" t="s">
        <v>25155</v>
      </c>
      <c r="E4668" t="str">
        <f t="shared" si="145"/>
        <v>"u 300-2.5 85x85 profil u perforat":11.99,</v>
      </c>
    </row>
    <row r="4669" spans="1:5">
      <c r="A4669" s="500" t="s">
        <v>12834</v>
      </c>
      <c r="B4669" s="500" t="s">
        <v>17154</v>
      </c>
      <c r="C4669" t="str">
        <f t="shared" si="144"/>
        <v>$U 300-2.5 90x90 PROFIL U PERFORAT$:12.25,</v>
      </c>
      <c r="D4669" t="s">
        <v>25156</v>
      </c>
      <c r="E4669" t="str">
        <f t="shared" si="145"/>
        <v>"u 300-2.5 90x90 profil u perforat":12.25,</v>
      </c>
    </row>
    <row r="4670" spans="1:5">
      <c r="A4670" s="500" t="s">
        <v>11336</v>
      </c>
      <c r="B4670" s="500" t="s">
        <v>17156</v>
      </c>
      <c r="C4670" t="str">
        <f t="shared" si="144"/>
        <v>$U 300-2.5 95x95 PROFIL U PERFORAT$:12.49,</v>
      </c>
      <c r="D4670" t="s">
        <v>25157</v>
      </c>
      <c r="E4670" t="str">
        <f t="shared" si="145"/>
        <v>"u 300-2.5 95x95 profil u perforat":12.49,</v>
      </c>
    </row>
    <row r="4671" spans="1:5">
      <c r="A4671" s="500" t="s">
        <v>17158</v>
      </c>
      <c r="B4671" s="500" t="s">
        <v>17159</v>
      </c>
      <c r="C4671" t="str">
        <f t="shared" si="144"/>
        <v>$U 300-3 100x100 PROFIL U NEPERFORAT$:15.25,</v>
      </c>
      <c r="D4671" t="s">
        <v>25158</v>
      </c>
      <c r="E4671" t="str">
        <f t="shared" si="145"/>
        <v>"u 300-3 100x100 profil u neperforat":15.25,</v>
      </c>
    </row>
    <row r="4672" spans="1:5">
      <c r="A4672" s="500" t="s">
        <v>7011</v>
      </c>
      <c r="B4672" s="500" t="s">
        <v>17161</v>
      </c>
      <c r="C4672" t="str">
        <f t="shared" si="144"/>
        <v>$U 300-3 40x40 PROFIL U NEPERFORAT$:11.53,</v>
      </c>
      <c r="D4672" t="s">
        <v>25159</v>
      </c>
      <c r="E4672" t="str">
        <f t="shared" si="145"/>
        <v>"u 300-3 40x40 profil u neperforat":11.53,</v>
      </c>
    </row>
    <row r="4673" spans="1:5">
      <c r="A4673" s="500" t="s">
        <v>14381</v>
      </c>
      <c r="B4673" s="500" t="s">
        <v>17163</v>
      </c>
      <c r="C4673" t="str">
        <f t="shared" si="144"/>
        <v>$U 300-3 45x45 PROFIL U NEPERFORAT$:11.84,</v>
      </c>
      <c r="D4673" t="s">
        <v>25160</v>
      </c>
      <c r="E4673" t="str">
        <f t="shared" si="145"/>
        <v>"u 300-3 45x45 profil u neperforat":11.84,</v>
      </c>
    </row>
    <row r="4674" spans="1:5">
      <c r="A4674" s="500" t="s">
        <v>14353</v>
      </c>
      <c r="B4674" s="500" t="s">
        <v>17165</v>
      </c>
      <c r="C4674" t="str">
        <f t="shared" ref="C4674:C4737" si="146">CONCATENATE("$",B4674,"$",":",A4674,",")</f>
        <v>$U 300-3 50x50 PROFIL U NEPERFORAT$:12.16,</v>
      </c>
      <c r="D4674" t="s">
        <v>25161</v>
      </c>
      <c r="E4674" t="str">
        <f t="shared" ref="E4674:E4737" si="147">LOWER(D4674)</f>
        <v>"u 300-3 50x50 profil u neperforat":12.16,</v>
      </c>
    </row>
    <row r="4675" spans="1:5">
      <c r="A4675" s="500" t="s">
        <v>14615</v>
      </c>
      <c r="B4675" s="500" t="s">
        <v>17167</v>
      </c>
      <c r="C4675" t="str">
        <f t="shared" si="146"/>
        <v>$U 300-3 55x55 PROFIL U NEPERFORAT$:12.47,</v>
      </c>
      <c r="D4675" t="s">
        <v>25162</v>
      </c>
      <c r="E4675" t="str">
        <f t="shared" si="147"/>
        <v>"u 300-3 55x55 profil u neperforat":12.47,</v>
      </c>
    </row>
    <row r="4676" spans="1:5">
      <c r="A4676" s="500" t="s">
        <v>14870</v>
      </c>
      <c r="B4676" s="500" t="s">
        <v>17169</v>
      </c>
      <c r="C4676" t="str">
        <f t="shared" si="146"/>
        <v>$U 300-3 60x60 PROFIL U NEPERFORAT$:12.77,</v>
      </c>
      <c r="D4676" t="s">
        <v>25163</v>
      </c>
      <c r="E4676" t="str">
        <f t="shared" si="147"/>
        <v>"u 300-3 60x60 profil u neperforat":12.77,</v>
      </c>
    </row>
    <row r="4677" spans="1:5">
      <c r="A4677" s="500" t="s">
        <v>11398</v>
      </c>
      <c r="B4677" s="500" t="s">
        <v>17171</v>
      </c>
      <c r="C4677" t="str">
        <f t="shared" si="146"/>
        <v>$U 300-3 65x65 PROFIL U NEPERFORAT$:13.08,</v>
      </c>
      <c r="D4677" t="s">
        <v>25164</v>
      </c>
      <c r="E4677" t="str">
        <f t="shared" si="147"/>
        <v>"u 300-3 65x65 profil u neperforat":13.08,</v>
      </c>
    </row>
    <row r="4678" spans="1:5">
      <c r="A4678" s="500" t="s">
        <v>14435</v>
      </c>
      <c r="B4678" s="500" t="s">
        <v>17173</v>
      </c>
      <c r="C4678" t="str">
        <f t="shared" si="146"/>
        <v>$U 300-3 70x70 PROFIL U NEPERFORAT$:13.39,</v>
      </c>
      <c r="D4678" t="s">
        <v>25165</v>
      </c>
      <c r="E4678" t="str">
        <f t="shared" si="147"/>
        <v>"u 300-3 70x70 profil u neperforat":13.39,</v>
      </c>
    </row>
    <row r="4679" spans="1:5">
      <c r="A4679" s="500" t="s">
        <v>11044</v>
      </c>
      <c r="B4679" s="500" t="s">
        <v>17175</v>
      </c>
      <c r="C4679" t="str">
        <f t="shared" si="146"/>
        <v>$U 300-3 75x75 PROFIL U NEPERFORAT$:13.70,</v>
      </c>
      <c r="D4679" t="s">
        <v>25166</v>
      </c>
      <c r="E4679" t="str">
        <f t="shared" si="147"/>
        <v>"u 300-3 75x75 profil u neperforat":13.70,</v>
      </c>
    </row>
    <row r="4680" spans="1:5">
      <c r="A4680" s="500" t="s">
        <v>3969</v>
      </c>
      <c r="B4680" s="500" t="s">
        <v>17177</v>
      </c>
      <c r="C4680" t="str">
        <f t="shared" si="146"/>
        <v>$U 300-3 80x80 PROFIL U NEPERFORAT$:14.01,</v>
      </c>
      <c r="D4680" t="s">
        <v>25167</v>
      </c>
      <c r="E4680" t="str">
        <f t="shared" si="147"/>
        <v>"u 300-3 80x80 profil u neperforat":14.01,</v>
      </c>
    </row>
    <row r="4681" spans="1:5">
      <c r="A4681" s="500" t="s">
        <v>16404</v>
      </c>
      <c r="B4681" s="500" t="s">
        <v>17179</v>
      </c>
      <c r="C4681" t="str">
        <f t="shared" si="146"/>
        <v>$U 300-3 85x85 PROFIL U NEPERFORAT$:14.33,</v>
      </c>
      <c r="D4681" t="s">
        <v>25168</v>
      </c>
      <c r="E4681" t="str">
        <f t="shared" si="147"/>
        <v>"u 300-3 85x85 profil u neperforat":14.33,</v>
      </c>
    </row>
    <row r="4682" spans="1:5">
      <c r="A4682" s="500" t="s">
        <v>11386</v>
      </c>
      <c r="B4682" s="500" t="s">
        <v>17181</v>
      </c>
      <c r="C4682" t="str">
        <f t="shared" si="146"/>
        <v>$U 300-3 90x90 PROFIL U NEPERFORAT$:14.64,</v>
      </c>
      <c r="D4682" t="s">
        <v>25169</v>
      </c>
      <c r="E4682" t="str">
        <f t="shared" si="147"/>
        <v>"u 300-3 90x90 profil u neperforat":14.64,</v>
      </c>
    </row>
    <row r="4683" spans="1:5">
      <c r="A4683" s="500" t="s">
        <v>16906</v>
      </c>
      <c r="B4683" s="500" t="s">
        <v>17183</v>
      </c>
      <c r="C4683" t="str">
        <f t="shared" si="146"/>
        <v>$U 300-3 95x95 PROFIL U NEPERFORAT$:14.95,</v>
      </c>
      <c r="D4683" t="s">
        <v>25170</v>
      </c>
      <c r="E4683" t="str">
        <f t="shared" si="147"/>
        <v>"u 300-3 95x95 profil u neperforat":14.95,</v>
      </c>
    </row>
    <row r="4684" spans="1:5">
      <c r="A4684" s="500" t="s">
        <v>7011</v>
      </c>
      <c r="B4684" s="500" t="s">
        <v>17185</v>
      </c>
      <c r="C4684" t="str">
        <f t="shared" si="146"/>
        <v>$U 300-3 40x40 PROFIL U PERFORAT$:11.53,</v>
      </c>
      <c r="D4684" t="s">
        <v>25171</v>
      </c>
      <c r="E4684" t="str">
        <f t="shared" si="147"/>
        <v>"u 300-3 40x40 profil u perforat":11.53,</v>
      </c>
    </row>
    <row r="4685" spans="1:5">
      <c r="A4685" s="500" t="s">
        <v>14381</v>
      </c>
      <c r="B4685" s="500" t="s">
        <v>17187</v>
      </c>
      <c r="C4685" t="str">
        <f t="shared" si="146"/>
        <v>$U 300-3 45x45 PROFIL U PERFORAT$:11.84,</v>
      </c>
      <c r="D4685" t="s">
        <v>25172</v>
      </c>
      <c r="E4685" t="str">
        <f t="shared" si="147"/>
        <v>"u 300-3 45x45 profil u perforat":11.84,</v>
      </c>
    </row>
    <row r="4686" spans="1:5">
      <c r="A4686" s="500" t="s">
        <v>14353</v>
      </c>
      <c r="B4686" s="500" t="s">
        <v>17189</v>
      </c>
      <c r="C4686" t="str">
        <f t="shared" si="146"/>
        <v>$U 300-3 50x50 PROFIL U PERFORAT$:12.16,</v>
      </c>
      <c r="D4686" t="s">
        <v>25173</v>
      </c>
      <c r="E4686" t="str">
        <f t="shared" si="147"/>
        <v>"u 300-3 50x50 profil u perforat":12.16,</v>
      </c>
    </row>
    <row r="4687" spans="1:5">
      <c r="A4687" s="500" t="s">
        <v>14615</v>
      </c>
      <c r="B4687" s="500" t="s">
        <v>17191</v>
      </c>
      <c r="C4687" t="str">
        <f t="shared" si="146"/>
        <v>$U 300-3 55x55 PROFIL U PERFORAT$:12.47,</v>
      </c>
      <c r="D4687" t="s">
        <v>25174</v>
      </c>
      <c r="E4687" t="str">
        <f t="shared" si="147"/>
        <v>"u 300-3 55x55 profil u perforat":12.47,</v>
      </c>
    </row>
    <row r="4688" spans="1:5">
      <c r="A4688" s="500" t="s">
        <v>14870</v>
      </c>
      <c r="B4688" s="500" t="s">
        <v>17193</v>
      </c>
      <c r="C4688" t="str">
        <f t="shared" si="146"/>
        <v>$U 300-3 60x60 PROFIL U PERFORAT$:12.77,</v>
      </c>
      <c r="D4688" t="s">
        <v>25175</v>
      </c>
      <c r="E4688" t="str">
        <f t="shared" si="147"/>
        <v>"u 300-3 60x60 profil u perforat":12.77,</v>
      </c>
    </row>
    <row r="4689" spans="1:5">
      <c r="A4689" s="500" t="s">
        <v>11398</v>
      </c>
      <c r="B4689" s="500" t="s">
        <v>17195</v>
      </c>
      <c r="C4689" t="str">
        <f t="shared" si="146"/>
        <v>$U 300-3 65x65 PROFIL U PERFORAT$:13.08,</v>
      </c>
      <c r="D4689" t="s">
        <v>25176</v>
      </c>
      <c r="E4689" t="str">
        <f t="shared" si="147"/>
        <v>"u 300-3 65x65 profil u perforat":13.08,</v>
      </c>
    </row>
    <row r="4690" spans="1:5">
      <c r="A4690" s="500" t="s">
        <v>14435</v>
      </c>
      <c r="B4690" s="500" t="s">
        <v>17197</v>
      </c>
      <c r="C4690" t="str">
        <f t="shared" si="146"/>
        <v>$U 300-3 70x70 PROFIL U PERFORAT$:13.39,</v>
      </c>
      <c r="D4690" t="s">
        <v>25177</v>
      </c>
      <c r="E4690" t="str">
        <f t="shared" si="147"/>
        <v>"u 300-3 70x70 profil u perforat":13.39,</v>
      </c>
    </row>
    <row r="4691" spans="1:5">
      <c r="A4691" s="500" t="s">
        <v>11044</v>
      </c>
      <c r="B4691" s="500" t="s">
        <v>17199</v>
      </c>
      <c r="C4691" t="str">
        <f t="shared" si="146"/>
        <v>$U 300-3 75x75 PROFIL U PERFORAT$:13.70,</v>
      </c>
      <c r="D4691" t="s">
        <v>25178</v>
      </c>
      <c r="E4691" t="str">
        <f t="shared" si="147"/>
        <v>"u 300-3 75x75 profil u perforat":13.70,</v>
      </c>
    </row>
    <row r="4692" spans="1:5">
      <c r="A4692" s="500" t="s">
        <v>3969</v>
      </c>
      <c r="B4692" s="500" t="s">
        <v>17201</v>
      </c>
      <c r="C4692" t="str">
        <f t="shared" si="146"/>
        <v>$U 300-3 80x80 PROFIL U PERFORAT$:14.01,</v>
      </c>
      <c r="D4692" t="s">
        <v>25179</v>
      </c>
      <c r="E4692" t="str">
        <f t="shared" si="147"/>
        <v>"u 300-3 80x80 profil u perforat":14.01,</v>
      </c>
    </row>
    <row r="4693" spans="1:5">
      <c r="A4693" s="500" t="s">
        <v>16404</v>
      </c>
      <c r="B4693" s="500" t="s">
        <v>17203</v>
      </c>
      <c r="C4693" t="str">
        <f t="shared" si="146"/>
        <v>$U 300-3 85x85 PROFIL U PERFORAT$:14.33,</v>
      </c>
      <c r="D4693" t="s">
        <v>25180</v>
      </c>
      <c r="E4693" t="str">
        <f t="shared" si="147"/>
        <v>"u 300-3 85x85 profil u perforat":14.33,</v>
      </c>
    </row>
    <row r="4694" spans="1:5">
      <c r="A4694" s="500" t="s">
        <v>11386</v>
      </c>
      <c r="B4694" s="500" t="s">
        <v>17205</v>
      </c>
      <c r="C4694" t="str">
        <f t="shared" si="146"/>
        <v>$U 300-3 90x90 PROFIL U PERFORAT$:14.64,</v>
      </c>
      <c r="D4694" t="s">
        <v>25181</v>
      </c>
      <c r="E4694" t="str">
        <f t="shared" si="147"/>
        <v>"u 300-3 90x90 profil u perforat":14.64,</v>
      </c>
    </row>
    <row r="4695" spans="1:5">
      <c r="A4695" s="500" t="s">
        <v>16906</v>
      </c>
      <c r="B4695" s="500" t="s">
        <v>17207</v>
      </c>
      <c r="C4695" t="str">
        <f t="shared" si="146"/>
        <v>$U 300-3 95x95 PROFIL U PERFORAT$:14.95,</v>
      </c>
      <c r="D4695" t="s">
        <v>25182</v>
      </c>
      <c r="E4695" t="str">
        <f t="shared" si="147"/>
        <v>"u 300-3 95x95 profil u perforat":14.95,</v>
      </c>
    </row>
    <row r="4696" spans="1:5">
      <c r="A4696" s="500" t="s">
        <v>11569</v>
      </c>
      <c r="B4696" s="500" t="s">
        <v>17209</v>
      </c>
      <c r="C4696" t="str">
        <f t="shared" si="146"/>
        <v>$U 300-3.5 100x100 PROFIL U NEPERFORAT$:17.73,</v>
      </c>
      <c r="D4696" t="s">
        <v>25183</v>
      </c>
      <c r="E4696" t="str">
        <f t="shared" si="147"/>
        <v>"u 300-3.5 100x100 profil u neperforat":17.73,</v>
      </c>
    </row>
    <row r="4697" spans="1:5">
      <c r="A4697" s="500" t="s">
        <v>14435</v>
      </c>
      <c r="B4697" s="500" t="s">
        <v>17211</v>
      </c>
      <c r="C4697" t="str">
        <f t="shared" si="146"/>
        <v>$U 300-3.5 40x40 PROFIL U NEPERFORAT$:13.39,</v>
      </c>
      <c r="D4697" t="s">
        <v>25184</v>
      </c>
      <c r="E4697" t="str">
        <f t="shared" si="147"/>
        <v>"u 300-3.5 40x40 profil u neperforat":13.39,</v>
      </c>
    </row>
    <row r="4698" spans="1:5">
      <c r="A4698" s="500" t="s">
        <v>3952</v>
      </c>
      <c r="B4698" s="500" t="s">
        <v>17213</v>
      </c>
      <c r="C4698" t="str">
        <f t="shared" si="146"/>
        <v>$U 300-3.5 45x45 PROFIL U NEPERFORAT$:13.75,</v>
      </c>
      <c r="D4698" t="s">
        <v>25185</v>
      </c>
      <c r="E4698" t="str">
        <f t="shared" si="147"/>
        <v>"u 300-3.5 45x45 profil u neperforat":13.75,</v>
      </c>
    </row>
    <row r="4699" spans="1:5">
      <c r="A4699" s="500" t="s">
        <v>14408</v>
      </c>
      <c r="B4699" s="500" t="s">
        <v>17215</v>
      </c>
      <c r="C4699" t="str">
        <f t="shared" si="146"/>
        <v>$U 300-3.5 50x50 PROFIL U NEPERFORAT$:14.12,</v>
      </c>
      <c r="D4699" t="s">
        <v>25186</v>
      </c>
      <c r="E4699" t="str">
        <f t="shared" si="147"/>
        <v>"u 300-3.5 50x50 profil u neperforat":14.12,</v>
      </c>
    </row>
    <row r="4700" spans="1:5">
      <c r="A4700" s="500" t="s">
        <v>14666</v>
      </c>
      <c r="B4700" s="500" t="s">
        <v>17217</v>
      </c>
      <c r="C4700" t="str">
        <f t="shared" si="146"/>
        <v>$U 300-3.5 55x55 PROFIL U NEPERFORAT$:14.47,</v>
      </c>
      <c r="D4700" t="s">
        <v>25187</v>
      </c>
      <c r="E4700" t="str">
        <f t="shared" si="147"/>
        <v>"u 300-3.5 55x55 profil u neperforat":14.47,</v>
      </c>
    </row>
    <row r="4701" spans="1:5">
      <c r="A4701" s="500" t="s">
        <v>14921</v>
      </c>
      <c r="B4701" s="500" t="s">
        <v>17219</v>
      </c>
      <c r="C4701" t="str">
        <f t="shared" si="146"/>
        <v>$U 300-3.5 60x60 PROFIL U NEPERFORAT$:14.83,</v>
      </c>
      <c r="D4701" t="s">
        <v>25188</v>
      </c>
      <c r="E4701" t="str">
        <f t="shared" si="147"/>
        <v>"u 300-3.5 60x60 profil u neperforat":14.83,</v>
      </c>
    </row>
    <row r="4702" spans="1:5">
      <c r="A4702" s="500" t="s">
        <v>3903</v>
      </c>
      <c r="B4702" s="500" t="s">
        <v>17221</v>
      </c>
      <c r="C4702" t="str">
        <f t="shared" si="146"/>
        <v>$U 300-3.5 65x65 PROFIL U NEPERFORAT$:15.20,</v>
      </c>
      <c r="D4702" t="s">
        <v>25189</v>
      </c>
      <c r="E4702" t="str">
        <f t="shared" si="147"/>
        <v>"u 300-3.5 65x65 profil u neperforat":15.20,</v>
      </c>
    </row>
    <row r="4703" spans="1:5">
      <c r="A4703" s="500" t="s">
        <v>15698</v>
      </c>
      <c r="B4703" s="500" t="s">
        <v>17223</v>
      </c>
      <c r="C4703" t="str">
        <f t="shared" si="146"/>
        <v>$U 300-3.5 70x70 PROFIL U NEPERFORAT$:15.56,</v>
      </c>
      <c r="D4703" t="s">
        <v>25190</v>
      </c>
      <c r="E4703" t="str">
        <f t="shared" si="147"/>
        <v>"u 300-3.5 70x70 profil u neperforat":15.56,</v>
      </c>
    </row>
    <row r="4704" spans="1:5">
      <c r="A4704" s="500" t="s">
        <v>15949</v>
      </c>
      <c r="B4704" s="500" t="s">
        <v>17225</v>
      </c>
      <c r="C4704" t="str">
        <f t="shared" si="146"/>
        <v>$U 300-3.5 75x75 PROFIL U NEPERFORAT$:15.93,</v>
      </c>
      <c r="D4704" t="s">
        <v>25191</v>
      </c>
      <c r="E4704" t="str">
        <f t="shared" si="147"/>
        <v>"u 300-3.5 75x75 profil u neperforat":15.93,</v>
      </c>
    </row>
    <row r="4705" spans="1:5">
      <c r="A4705" s="500" t="s">
        <v>16202</v>
      </c>
      <c r="B4705" s="500" t="s">
        <v>17227</v>
      </c>
      <c r="C4705" t="str">
        <f t="shared" si="146"/>
        <v>$U 300-3.5 80x80 PROFIL U NEPERFORAT$:16.29,</v>
      </c>
      <c r="D4705" t="s">
        <v>25192</v>
      </c>
      <c r="E4705" t="str">
        <f t="shared" si="147"/>
        <v>"u 300-3.5 80x80 profil u neperforat":16.29,</v>
      </c>
    </row>
    <row r="4706" spans="1:5">
      <c r="A4706" s="500" t="s">
        <v>16455</v>
      </c>
      <c r="B4706" s="500" t="s">
        <v>17229</v>
      </c>
      <c r="C4706" t="str">
        <f t="shared" si="146"/>
        <v>$U 300-3.5 85x85 PROFIL U NEPERFORAT$:16.65,</v>
      </c>
      <c r="D4706" t="s">
        <v>25193</v>
      </c>
      <c r="E4706" t="str">
        <f t="shared" si="147"/>
        <v>"u 300-3.5 85x85 profil u neperforat":16.65,</v>
      </c>
    </row>
    <row r="4707" spans="1:5">
      <c r="A4707" s="500" t="s">
        <v>2887</v>
      </c>
      <c r="B4707" s="500" t="s">
        <v>17231</v>
      </c>
      <c r="C4707" t="str">
        <f t="shared" si="146"/>
        <v>$U 300-3.5 90x90 PROFIL U NEPERFORAT$:17.00,</v>
      </c>
      <c r="D4707" t="s">
        <v>25194</v>
      </c>
      <c r="E4707" t="str">
        <f t="shared" si="147"/>
        <v>"u 300-3.5 90x90 profil u neperforat":17.00,</v>
      </c>
    </row>
    <row r="4708" spans="1:5">
      <c r="A4708" s="500" t="s">
        <v>11359</v>
      </c>
      <c r="B4708" s="500" t="s">
        <v>17233</v>
      </c>
      <c r="C4708" t="str">
        <f t="shared" si="146"/>
        <v>$U 300-3.5 95x95 PROFIL U NEPERFORAT$:17.37,</v>
      </c>
      <c r="D4708" t="s">
        <v>25195</v>
      </c>
      <c r="E4708" t="str">
        <f t="shared" si="147"/>
        <v>"u 300-3.5 95x95 profil u neperforat":17.37,</v>
      </c>
    </row>
    <row r="4709" spans="1:5">
      <c r="A4709" s="500" t="s">
        <v>14435</v>
      </c>
      <c r="B4709" s="500" t="s">
        <v>17235</v>
      </c>
      <c r="C4709" t="str">
        <f t="shared" si="146"/>
        <v>$U 300-3.5 40x40 PROFIL U PERFORAT$:13.39,</v>
      </c>
      <c r="D4709" t="s">
        <v>25196</v>
      </c>
      <c r="E4709" t="str">
        <f t="shared" si="147"/>
        <v>"u 300-3.5 40x40 profil u perforat":13.39,</v>
      </c>
    </row>
    <row r="4710" spans="1:5">
      <c r="A4710" s="500" t="s">
        <v>3952</v>
      </c>
      <c r="B4710" s="500" t="s">
        <v>17237</v>
      </c>
      <c r="C4710" t="str">
        <f t="shared" si="146"/>
        <v>$U 300-3.5 45x45 PROFIL U PERFORAT$:13.75,</v>
      </c>
      <c r="D4710" t="s">
        <v>25197</v>
      </c>
      <c r="E4710" t="str">
        <f t="shared" si="147"/>
        <v>"u 300-3.5 45x45 profil u perforat":13.75,</v>
      </c>
    </row>
    <row r="4711" spans="1:5">
      <c r="A4711" s="500" t="s">
        <v>14408</v>
      </c>
      <c r="B4711" s="500" t="s">
        <v>17239</v>
      </c>
      <c r="C4711" t="str">
        <f t="shared" si="146"/>
        <v>$U 300-3.5 50x50 PROFIL U PERFORAT$:14.12,</v>
      </c>
      <c r="D4711" t="s">
        <v>25198</v>
      </c>
      <c r="E4711" t="str">
        <f t="shared" si="147"/>
        <v>"u 300-3.5 50x50 profil u perforat":14.12,</v>
      </c>
    </row>
    <row r="4712" spans="1:5">
      <c r="A4712" s="500" t="s">
        <v>14666</v>
      </c>
      <c r="B4712" s="500" t="s">
        <v>17241</v>
      </c>
      <c r="C4712" t="str">
        <f t="shared" si="146"/>
        <v>$U 300-3.5 55x55 PROFIL U PERFORAT$:14.47,</v>
      </c>
      <c r="D4712" t="s">
        <v>25199</v>
      </c>
      <c r="E4712" t="str">
        <f t="shared" si="147"/>
        <v>"u 300-3.5 55x55 profil u perforat":14.47,</v>
      </c>
    </row>
    <row r="4713" spans="1:5">
      <c r="A4713" s="500" t="s">
        <v>14921</v>
      </c>
      <c r="B4713" s="500" t="s">
        <v>17243</v>
      </c>
      <c r="C4713" t="str">
        <f t="shared" si="146"/>
        <v>$U 300-3.5 60x60 PROFIL U PERFORAT$:14.83,</v>
      </c>
      <c r="D4713" t="s">
        <v>25200</v>
      </c>
      <c r="E4713" t="str">
        <f t="shared" si="147"/>
        <v>"u 300-3.5 60x60 profil u perforat":14.83,</v>
      </c>
    </row>
    <row r="4714" spans="1:5">
      <c r="A4714" s="500" t="s">
        <v>3903</v>
      </c>
      <c r="B4714" s="500" t="s">
        <v>17245</v>
      </c>
      <c r="C4714" t="str">
        <f t="shared" si="146"/>
        <v>$U 300-3.5 65x65 PROFIL U PERFORAT$:15.20,</v>
      </c>
      <c r="D4714" t="s">
        <v>25201</v>
      </c>
      <c r="E4714" t="str">
        <f t="shared" si="147"/>
        <v>"u 300-3.5 65x65 profil u perforat":15.20,</v>
      </c>
    </row>
    <row r="4715" spans="1:5">
      <c r="A4715" s="500" t="s">
        <v>15698</v>
      </c>
      <c r="B4715" s="500" t="s">
        <v>17247</v>
      </c>
      <c r="C4715" t="str">
        <f t="shared" si="146"/>
        <v>$U 300-3.5 70x70 PROFIL U PERFORAT$:15.56,</v>
      </c>
      <c r="D4715" t="s">
        <v>25202</v>
      </c>
      <c r="E4715" t="str">
        <f t="shared" si="147"/>
        <v>"u 300-3.5 70x70 profil u perforat":15.56,</v>
      </c>
    </row>
    <row r="4716" spans="1:5">
      <c r="A4716" s="500" t="s">
        <v>15949</v>
      </c>
      <c r="B4716" s="500" t="s">
        <v>17249</v>
      </c>
      <c r="C4716" t="str">
        <f t="shared" si="146"/>
        <v>$U 300-3.5 75x75 PROFIL U PERFORAT$:15.93,</v>
      </c>
      <c r="D4716" t="s">
        <v>25203</v>
      </c>
      <c r="E4716" t="str">
        <f t="shared" si="147"/>
        <v>"u 300-3.5 75x75 profil u perforat":15.93,</v>
      </c>
    </row>
    <row r="4717" spans="1:5">
      <c r="A4717" s="500" t="s">
        <v>16202</v>
      </c>
      <c r="B4717" s="500" t="s">
        <v>17251</v>
      </c>
      <c r="C4717" t="str">
        <f t="shared" si="146"/>
        <v>$U 300-3.5 80x80 PROFIL U PERFORAT$:16.29,</v>
      </c>
      <c r="D4717" t="s">
        <v>25204</v>
      </c>
      <c r="E4717" t="str">
        <f t="shared" si="147"/>
        <v>"u 300-3.5 80x80 profil u perforat":16.29,</v>
      </c>
    </row>
    <row r="4718" spans="1:5">
      <c r="A4718" s="500" t="s">
        <v>16455</v>
      </c>
      <c r="B4718" s="500" t="s">
        <v>17253</v>
      </c>
      <c r="C4718" t="str">
        <f t="shared" si="146"/>
        <v>$U 300-3.5 85x85 PROFIL U PERFORAT$:16.65,</v>
      </c>
      <c r="D4718" t="s">
        <v>25205</v>
      </c>
      <c r="E4718" t="str">
        <f t="shared" si="147"/>
        <v>"u 300-3.5 85x85 profil u perforat":16.65,</v>
      </c>
    </row>
    <row r="4719" spans="1:5">
      <c r="A4719" s="500" t="s">
        <v>2887</v>
      </c>
      <c r="B4719" s="500" t="s">
        <v>17255</v>
      </c>
      <c r="C4719" t="str">
        <f t="shared" si="146"/>
        <v>$U 300-3.5 90x90 PROFIL U PERFORAT$:17.00,</v>
      </c>
      <c r="D4719" t="s">
        <v>25206</v>
      </c>
      <c r="E4719" t="str">
        <f t="shared" si="147"/>
        <v>"u 300-3.5 90x90 profil u perforat":17.00,</v>
      </c>
    </row>
    <row r="4720" spans="1:5">
      <c r="A4720" s="500" t="s">
        <v>11359</v>
      </c>
      <c r="B4720" s="500" t="s">
        <v>17257</v>
      </c>
      <c r="C4720" t="str">
        <f t="shared" si="146"/>
        <v>$U 300-3.5 95x95 PROFIL U PERFORAT$:17.37,</v>
      </c>
      <c r="D4720" t="s">
        <v>25207</v>
      </c>
      <c r="E4720" t="str">
        <f t="shared" si="147"/>
        <v>"u 300-3.5 95x95 profil u perforat":17.37,</v>
      </c>
    </row>
    <row r="4721" spans="1:5">
      <c r="A4721" s="500" t="s">
        <v>15296</v>
      </c>
      <c r="B4721" s="500" t="s">
        <v>17259</v>
      </c>
      <c r="C4721" t="str">
        <f t="shared" si="146"/>
        <v>$U 310-1.5 100x100 PROFIL U NEPERFORAT$:7.87,</v>
      </c>
      <c r="D4721" t="s">
        <v>25208</v>
      </c>
      <c r="E4721" t="str">
        <f t="shared" si="147"/>
        <v>"u 310-1.5 100x100 profil u neperforat":7.87,</v>
      </c>
    </row>
    <row r="4722" spans="1:5">
      <c r="A4722" s="500" t="s">
        <v>11254</v>
      </c>
      <c r="B4722" s="500" t="s">
        <v>17261</v>
      </c>
      <c r="C4722" t="str">
        <f t="shared" si="146"/>
        <v>$U 310-1.5 40x40 PROFIL U NEPERFORAT$:6.01,</v>
      </c>
      <c r="D4722" t="s">
        <v>25209</v>
      </c>
      <c r="E4722" t="str">
        <f t="shared" si="147"/>
        <v>"u 310-1.5 40x40 profil u neperforat":6.01,</v>
      </c>
    </row>
    <row r="4723" spans="1:5">
      <c r="A4723" s="500" t="s">
        <v>14195</v>
      </c>
      <c r="B4723" s="500" t="s">
        <v>17263</v>
      </c>
      <c r="C4723" t="str">
        <f t="shared" si="146"/>
        <v>$U 310-1.5 45x45 PROFIL U NEPERFORAT$:6.16,</v>
      </c>
      <c r="D4723" t="s">
        <v>25210</v>
      </c>
      <c r="E4723" t="str">
        <f t="shared" si="147"/>
        <v>"u 310-1.5 45x45 profil u neperforat":6.16,</v>
      </c>
    </row>
    <row r="4724" spans="1:5">
      <c r="A4724" s="500" t="s">
        <v>11296</v>
      </c>
      <c r="B4724" s="500" t="s">
        <v>17265</v>
      </c>
      <c r="C4724" t="str">
        <f t="shared" si="146"/>
        <v>$U 310-1.5 50x50 PROFIL U NEPERFORAT$:6.31,</v>
      </c>
      <c r="D4724" t="s">
        <v>25211</v>
      </c>
      <c r="E4724" t="str">
        <f t="shared" si="147"/>
        <v>"u 310-1.5 50x50 profil u neperforat":6.31,</v>
      </c>
    </row>
    <row r="4725" spans="1:5">
      <c r="A4725" s="500" t="s">
        <v>14717</v>
      </c>
      <c r="B4725" s="500" t="s">
        <v>17267</v>
      </c>
      <c r="C4725" t="str">
        <f t="shared" si="146"/>
        <v>$U 310-1.5 55x55 PROFIL U NEPERFORAT$:6.46,</v>
      </c>
      <c r="D4725" t="s">
        <v>25212</v>
      </c>
      <c r="E4725" t="str">
        <f t="shared" si="147"/>
        <v>"u 310-1.5 55x55 profil u neperforat":6.46,</v>
      </c>
    </row>
    <row r="4726" spans="1:5">
      <c r="A4726" s="500" t="s">
        <v>6980</v>
      </c>
      <c r="B4726" s="500" t="s">
        <v>17269</v>
      </c>
      <c r="C4726" t="str">
        <f t="shared" si="146"/>
        <v>$U 310-1.5 60x60 PROFIL U NEPERFORAT$:6.62,</v>
      </c>
      <c r="D4726" t="s">
        <v>25213</v>
      </c>
      <c r="E4726" t="str">
        <f t="shared" si="147"/>
        <v>"u 310-1.5 60x60 profil u neperforat":6.62,</v>
      </c>
    </row>
    <row r="4727" spans="1:5">
      <c r="A4727" s="500" t="s">
        <v>15496</v>
      </c>
      <c r="B4727" s="500" t="s">
        <v>17271</v>
      </c>
      <c r="C4727" t="str">
        <f t="shared" si="146"/>
        <v>$U 310-1.5 65x65 PROFIL U NEPERFORAT$:6.77,</v>
      </c>
      <c r="D4727" t="s">
        <v>25214</v>
      </c>
      <c r="E4727" t="str">
        <f t="shared" si="147"/>
        <v>"u 310-1.5 65x65 profil u neperforat":6.77,</v>
      </c>
    </row>
    <row r="4728" spans="1:5">
      <c r="A4728" s="500" t="s">
        <v>11835</v>
      </c>
      <c r="B4728" s="500" t="s">
        <v>17273</v>
      </c>
      <c r="C4728" t="str">
        <f t="shared" si="146"/>
        <v>$U 310-1.5 70x70 PROFIL U NEPERFORAT$:6.93,</v>
      </c>
      <c r="D4728" t="s">
        <v>25215</v>
      </c>
      <c r="E4728" t="str">
        <f t="shared" si="147"/>
        <v>"u 310-1.5 70x70 profil u neperforat":6.93,</v>
      </c>
    </row>
    <row r="4729" spans="1:5">
      <c r="A4729" s="500" t="s">
        <v>16000</v>
      </c>
      <c r="B4729" s="500" t="s">
        <v>17275</v>
      </c>
      <c r="C4729" t="str">
        <f t="shared" si="146"/>
        <v>$U 310-1.5 75x75 PROFIL U NEPERFORAT$:7.09,</v>
      </c>
      <c r="D4729" t="s">
        <v>25216</v>
      </c>
      <c r="E4729" t="str">
        <f t="shared" si="147"/>
        <v>"u 310-1.5 75x75 profil u neperforat":7.09,</v>
      </c>
    </row>
    <row r="4730" spans="1:5">
      <c r="A4730" s="500" t="s">
        <v>11825</v>
      </c>
      <c r="B4730" s="500" t="s">
        <v>17277</v>
      </c>
      <c r="C4730" t="str">
        <f t="shared" si="146"/>
        <v>$U 310-1.5 80x80 PROFIL U NEPERFORAT$:7.24,</v>
      </c>
      <c r="D4730" t="s">
        <v>25217</v>
      </c>
      <c r="E4730" t="str">
        <f t="shared" si="147"/>
        <v>"u 310-1.5 80x80 profil u neperforat":7.24,</v>
      </c>
    </row>
    <row r="4731" spans="1:5">
      <c r="A4731" s="500" t="s">
        <v>11049</v>
      </c>
      <c r="B4731" s="500" t="s">
        <v>17279</v>
      </c>
      <c r="C4731" t="str">
        <f t="shared" si="146"/>
        <v>$U 310-1.5 85x85 PROFIL U NEPERFORAT$:7.40,</v>
      </c>
      <c r="D4731" t="s">
        <v>25218</v>
      </c>
      <c r="E4731" t="str">
        <f t="shared" si="147"/>
        <v>"u 310-1.5 85x85 profil u neperforat":7.40,</v>
      </c>
    </row>
    <row r="4732" spans="1:5">
      <c r="A4732" s="500" t="s">
        <v>14269</v>
      </c>
      <c r="B4732" s="500" t="s">
        <v>17281</v>
      </c>
      <c r="C4732" t="str">
        <f t="shared" si="146"/>
        <v>$U 310-1.5 90x90 PROFIL U NEPERFORAT$:7.55,</v>
      </c>
      <c r="D4732" t="s">
        <v>25219</v>
      </c>
      <c r="E4732" t="str">
        <f t="shared" si="147"/>
        <v>"u 310-1.5 90x90 profil u neperforat":7.55,</v>
      </c>
    </row>
    <row r="4733" spans="1:5">
      <c r="A4733" s="500" t="s">
        <v>6982</v>
      </c>
      <c r="B4733" s="500" t="s">
        <v>17283</v>
      </c>
      <c r="C4733" t="str">
        <f t="shared" si="146"/>
        <v>$U 310-1.5 95x95 PROFIL U NEPERFORAT$:7.71,</v>
      </c>
      <c r="D4733" t="s">
        <v>25220</v>
      </c>
      <c r="E4733" t="str">
        <f t="shared" si="147"/>
        <v>"u 310-1.5 95x95 profil u neperforat":7.71,</v>
      </c>
    </row>
    <row r="4734" spans="1:5">
      <c r="A4734" s="500" t="s">
        <v>11254</v>
      </c>
      <c r="B4734" s="500" t="s">
        <v>17285</v>
      </c>
      <c r="C4734" t="str">
        <f t="shared" si="146"/>
        <v>$U 310-1.5 40x40 PROFIL U PERFORAT$:6.01,</v>
      </c>
      <c r="D4734" t="s">
        <v>25221</v>
      </c>
      <c r="E4734" t="str">
        <f t="shared" si="147"/>
        <v>"u 310-1.5 40x40 profil u perforat":6.01,</v>
      </c>
    </row>
    <row r="4735" spans="1:5">
      <c r="A4735" s="500" t="s">
        <v>14195</v>
      </c>
      <c r="B4735" s="500" t="s">
        <v>17287</v>
      </c>
      <c r="C4735" t="str">
        <f t="shared" si="146"/>
        <v>$U 310-1.5 45x45 PROFIL U PERFORAT$:6.16,</v>
      </c>
      <c r="D4735" t="s">
        <v>25222</v>
      </c>
      <c r="E4735" t="str">
        <f t="shared" si="147"/>
        <v>"u 310-1.5 45x45 profil u perforat":6.16,</v>
      </c>
    </row>
    <row r="4736" spans="1:5">
      <c r="A4736" s="500" t="s">
        <v>11296</v>
      </c>
      <c r="B4736" s="500" t="s">
        <v>17289</v>
      </c>
      <c r="C4736" t="str">
        <f t="shared" si="146"/>
        <v>$U 310-1.5 50x50 PROFIL U PERFORAT$:6.31,</v>
      </c>
      <c r="D4736" t="s">
        <v>25223</v>
      </c>
      <c r="E4736" t="str">
        <f t="shared" si="147"/>
        <v>"u 310-1.5 50x50 profil u perforat":6.31,</v>
      </c>
    </row>
    <row r="4737" spans="1:5">
      <c r="A4737" s="500" t="s">
        <v>14717</v>
      </c>
      <c r="B4737" s="500" t="s">
        <v>17291</v>
      </c>
      <c r="C4737" t="str">
        <f t="shared" si="146"/>
        <v>$U 310-1.5 55x55 PROFIL U PERFORAT$:6.46,</v>
      </c>
      <c r="D4737" t="s">
        <v>25224</v>
      </c>
      <c r="E4737" t="str">
        <f t="shared" si="147"/>
        <v>"u 310-1.5 55x55 profil u perforat":6.46,</v>
      </c>
    </row>
    <row r="4738" spans="1:5">
      <c r="A4738" s="500" t="s">
        <v>6980</v>
      </c>
      <c r="B4738" s="500" t="s">
        <v>17293</v>
      </c>
      <c r="C4738" t="str">
        <f t="shared" ref="C4738:C4801" si="148">CONCATENATE("$",B4738,"$",":",A4738,",")</f>
        <v>$U 310-1.5 60x60 PROFIL U PERFORAT$:6.62,</v>
      </c>
      <c r="D4738" t="s">
        <v>25225</v>
      </c>
      <c r="E4738" t="str">
        <f t="shared" ref="E4738:E4801" si="149">LOWER(D4738)</f>
        <v>"u 310-1.5 60x60 profil u perforat":6.62,</v>
      </c>
    </row>
    <row r="4739" spans="1:5">
      <c r="A4739" s="500" t="s">
        <v>15496</v>
      </c>
      <c r="B4739" s="500" t="s">
        <v>17295</v>
      </c>
      <c r="C4739" t="str">
        <f t="shared" si="148"/>
        <v>$U 310-1.5 65x65 PROFIL U PERFORAT$:6.77,</v>
      </c>
      <c r="D4739" t="s">
        <v>25226</v>
      </c>
      <c r="E4739" t="str">
        <f t="shared" si="149"/>
        <v>"u 310-1.5 65x65 profil u perforat":6.77,</v>
      </c>
    </row>
    <row r="4740" spans="1:5">
      <c r="A4740" s="500" t="s">
        <v>11835</v>
      </c>
      <c r="B4740" s="500" t="s">
        <v>17297</v>
      </c>
      <c r="C4740" t="str">
        <f t="shared" si="148"/>
        <v>$U 310-1.5 70x70 PROFIL U PERFORAT$:6.93,</v>
      </c>
      <c r="D4740" t="s">
        <v>25227</v>
      </c>
      <c r="E4740" t="str">
        <f t="shared" si="149"/>
        <v>"u 310-1.5 70x70 profil u perforat":6.93,</v>
      </c>
    </row>
    <row r="4741" spans="1:5">
      <c r="A4741" s="500" t="s">
        <v>16000</v>
      </c>
      <c r="B4741" s="500" t="s">
        <v>17299</v>
      </c>
      <c r="C4741" t="str">
        <f t="shared" si="148"/>
        <v>$U 310-1.5 75x75 PROFIL U PERFORAT$:7.09,</v>
      </c>
      <c r="D4741" t="s">
        <v>25228</v>
      </c>
      <c r="E4741" t="str">
        <f t="shared" si="149"/>
        <v>"u 310-1.5 75x75 profil u perforat":7.09,</v>
      </c>
    </row>
    <row r="4742" spans="1:5">
      <c r="A4742" s="500" t="s">
        <v>11825</v>
      </c>
      <c r="B4742" s="500" t="s">
        <v>17301</v>
      </c>
      <c r="C4742" t="str">
        <f t="shared" si="148"/>
        <v>$U 310-1.5 80x80 PROFIL U PERFORAT$:7.24,</v>
      </c>
      <c r="D4742" t="s">
        <v>25229</v>
      </c>
      <c r="E4742" t="str">
        <f t="shared" si="149"/>
        <v>"u 310-1.5 80x80 profil u perforat":7.24,</v>
      </c>
    </row>
    <row r="4743" spans="1:5">
      <c r="A4743" s="500" t="s">
        <v>11049</v>
      </c>
      <c r="B4743" s="500" t="s">
        <v>17303</v>
      </c>
      <c r="C4743" t="str">
        <f t="shared" si="148"/>
        <v>$U 310-1.5 85x85 PROFIL U PERFORAT$:7.40,</v>
      </c>
      <c r="D4743" t="s">
        <v>25230</v>
      </c>
      <c r="E4743" t="str">
        <f t="shared" si="149"/>
        <v>"u 310-1.5 85x85 profil u perforat":7.40,</v>
      </c>
    </row>
    <row r="4744" spans="1:5">
      <c r="A4744" s="500" t="s">
        <v>14269</v>
      </c>
      <c r="B4744" s="500" t="s">
        <v>17305</v>
      </c>
      <c r="C4744" t="str">
        <f t="shared" si="148"/>
        <v>$U 310-1.5 90x90 PROFIL U PERFORAT$:7.55,</v>
      </c>
      <c r="D4744" t="s">
        <v>25231</v>
      </c>
      <c r="E4744" t="str">
        <f t="shared" si="149"/>
        <v>"u 310-1.5 90x90 profil u perforat":7.55,</v>
      </c>
    </row>
    <row r="4745" spans="1:5">
      <c r="A4745" s="500" t="s">
        <v>6982</v>
      </c>
      <c r="B4745" s="500" t="s">
        <v>17307</v>
      </c>
      <c r="C4745" t="str">
        <f t="shared" si="148"/>
        <v>$U 310-1.5 95x95 PROFIL U PERFORAT$:7.71,</v>
      </c>
      <c r="D4745" t="s">
        <v>25232</v>
      </c>
      <c r="E4745" t="str">
        <f t="shared" si="149"/>
        <v>"u 310-1.5 95x95 profil u perforat":7.71,</v>
      </c>
    </row>
    <row r="4746" spans="1:5">
      <c r="A4746" s="500" t="s">
        <v>17309</v>
      </c>
      <c r="B4746" s="500" t="s">
        <v>17310</v>
      </c>
      <c r="C4746" t="str">
        <f t="shared" si="148"/>
        <v>$U 310-2 100x100 PROFIL U NEPERFORAT$:10.45,</v>
      </c>
      <c r="D4746" t="s">
        <v>25233</v>
      </c>
      <c r="E4746" t="str">
        <f t="shared" si="149"/>
        <v>"u 310-2 100x100 profil u neperforat":10.45,</v>
      </c>
    </row>
    <row r="4747" spans="1:5">
      <c r="A4747" s="500" t="s">
        <v>11261</v>
      </c>
      <c r="B4747" s="500" t="s">
        <v>17312</v>
      </c>
      <c r="C4747" t="str">
        <f t="shared" si="148"/>
        <v>$U 310-2 40x40 PROFIL U NEPERFORAT$:7.97,</v>
      </c>
      <c r="D4747" t="s">
        <v>25234</v>
      </c>
      <c r="E4747" t="str">
        <f t="shared" si="149"/>
        <v>"u 310-2 40x40 profil u neperforat":7.97,</v>
      </c>
    </row>
    <row r="4748" spans="1:5">
      <c r="A4748" s="500" t="s">
        <v>14247</v>
      </c>
      <c r="B4748" s="500" t="s">
        <v>17314</v>
      </c>
      <c r="C4748" t="str">
        <f t="shared" si="148"/>
        <v>$U 310-2 45x45 PROFIL U NEPERFORAT$:8.18,</v>
      </c>
      <c r="D4748" t="s">
        <v>25235</v>
      </c>
      <c r="E4748" t="str">
        <f t="shared" si="149"/>
        <v>"u 310-2 45x45 profil u neperforat":8.18,</v>
      </c>
    </row>
    <row r="4749" spans="1:5">
      <c r="A4749" s="500" t="s">
        <v>11342</v>
      </c>
      <c r="B4749" s="500" t="s">
        <v>17316</v>
      </c>
      <c r="C4749" t="str">
        <f t="shared" si="148"/>
        <v>$U 310-2 50x50 PROFIL U NEPERFORAT$:8.39,</v>
      </c>
      <c r="D4749" t="s">
        <v>25236</v>
      </c>
      <c r="E4749" t="str">
        <f t="shared" si="149"/>
        <v>"u 310-2 50x50 profil u neperforat":8.39,</v>
      </c>
    </row>
    <row r="4750" spans="1:5">
      <c r="A4750" s="500" t="s">
        <v>14768</v>
      </c>
      <c r="B4750" s="500" t="s">
        <v>17318</v>
      </c>
      <c r="C4750" t="str">
        <f t="shared" si="148"/>
        <v>$U 310-2 55x55 PROFIL U NEPERFORAT$:8.58,</v>
      </c>
      <c r="D4750" t="s">
        <v>25237</v>
      </c>
      <c r="E4750" t="str">
        <f t="shared" si="149"/>
        <v>"u 310-2 55x55 profil u neperforat":8.58,</v>
      </c>
    </row>
    <row r="4751" spans="1:5">
      <c r="A4751" s="500" t="s">
        <v>15022</v>
      </c>
      <c r="B4751" s="500" t="s">
        <v>17320</v>
      </c>
      <c r="C4751" t="str">
        <f t="shared" si="148"/>
        <v>$U 310-2 60x60 PROFIL U NEPERFORAT$:8.79,</v>
      </c>
      <c r="D4751" t="s">
        <v>25238</v>
      </c>
      <c r="E4751" t="str">
        <f t="shared" si="149"/>
        <v>"u 310-2 60x60 profil u neperforat":8.79,</v>
      </c>
    </row>
    <row r="4752" spans="1:5">
      <c r="A4752" s="500" t="s">
        <v>6989</v>
      </c>
      <c r="B4752" s="500" t="s">
        <v>17322</v>
      </c>
      <c r="C4752" t="str">
        <f t="shared" si="148"/>
        <v>$U 310-2 65x65 PROFIL U NEPERFORAT$:9.00,</v>
      </c>
      <c r="D4752" t="s">
        <v>25239</v>
      </c>
      <c r="E4752" t="str">
        <f t="shared" si="149"/>
        <v>"u 310-2 65x65 profil u neperforat":9.00,</v>
      </c>
    </row>
    <row r="4753" spans="1:5">
      <c r="A4753" s="500" t="s">
        <v>11281</v>
      </c>
      <c r="B4753" s="500" t="s">
        <v>17324</v>
      </c>
      <c r="C4753" t="str">
        <f t="shared" si="148"/>
        <v>$U 310-2 70x70 PROFIL U NEPERFORAT$:9.20,</v>
      </c>
      <c r="D4753" t="s">
        <v>25240</v>
      </c>
      <c r="E4753" t="str">
        <f t="shared" si="149"/>
        <v>"u 310-2 70x70 profil u neperforat":9.20,</v>
      </c>
    </row>
    <row r="4754" spans="1:5">
      <c r="A4754" s="500" t="s">
        <v>16051</v>
      </c>
      <c r="B4754" s="500" t="s">
        <v>17326</v>
      </c>
      <c r="C4754" t="str">
        <f t="shared" si="148"/>
        <v>$U 310-2 75x75 PROFIL U NEPERFORAT$:9.41,</v>
      </c>
      <c r="D4754" t="s">
        <v>25241</v>
      </c>
      <c r="E4754" t="str">
        <f t="shared" si="149"/>
        <v>"u 310-2 75x75 profil u neperforat":9.41,</v>
      </c>
    </row>
    <row r="4755" spans="1:5">
      <c r="A4755" s="500" t="s">
        <v>6926</v>
      </c>
      <c r="B4755" s="500" t="s">
        <v>17328</v>
      </c>
      <c r="C4755" t="str">
        <f t="shared" si="148"/>
        <v>$U 310-2 80x80 PROFIL U NEPERFORAT$:9.62,</v>
      </c>
      <c r="D4755" t="s">
        <v>25242</v>
      </c>
      <c r="E4755" t="str">
        <f t="shared" si="149"/>
        <v>"u 310-2 80x80 profil u neperforat":9.62,</v>
      </c>
    </row>
    <row r="4756" spans="1:5">
      <c r="A4756" s="500" t="s">
        <v>4039</v>
      </c>
      <c r="B4756" s="500" t="s">
        <v>17330</v>
      </c>
      <c r="C4756" t="str">
        <f t="shared" si="148"/>
        <v>$U 310-2 85x85 PROFIL U NEPERFORAT$:9.83,</v>
      </c>
      <c r="D4756" t="s">
        <v>25243</v>
      </c>
      <c r="E4756" t="str">
        <f t="shared" si="149"/>
        <v>"u 310-2 85x85 profil u neperforat":9.83,</v>
      </c>
    </row>
    <row r="4757" spans="1:5">
      <c r="A4757" s="500" t="s">
        <v>11833</v>
      </c>
      <c r="B4757" s="500" t="s">
        <v>17332</v>
      </c>
      <c r="C4757" t="str">
        <f t="shared" si="148"/>
        <v>$U 310-2 90x90 PROFIL U NEPERFORAT$:10.04,</v>
      </c>
      <c r="D4757" t="s">
        <v>25244</v>
      </c>
      <c r="E4757" t="str">
        <f t="shared" si="149"/>
        <v>"u 310-2 90x90 profil u neperforat":10.04,</v>
      </c>
    </row>
    <row r="4758" spans="1:5">
      <c r="A4758" s="500" t="s">
        <v>4157</v>
      </c>
      <c r="B4758" s="500" t="s">
        <v>17334</v>
      </c>
      <c r="C4758" t="str">
        <f t="shared" si="148"/>
        <v>$U 310-2 95x95 PROFIL U NEPERFORAT$:10.24,</v>
      </c>
      <c r="D4758" t="s">
        <v>25245</v>
      </c>
      <c r="E4758" t="str">
        <f t="shared" si="149"/>
        <v>"u 310-2 95x95 profil u neperforat":10.24,</v>
      </c>
    </row>
    <row r="4759" spans="1:5">
      <c r="A4759" s="500" t="s">
        <v>11261</v>
      </c>
      <c r="B4759" s="500" t="s">
        <v>17336</v>
      </c>
      <c r="C4759" t="str">
        <f t="shared" si="148"/>
        <v>$U 310-2 40x40 PROFIL U PERFORAT$:7.97,</v>
      </c>
      <c r="D4759" t="s">
        <v>25246</v>
      </c>
      <c r="E4759" t="str">
        <f t="shared" si="149"/>
        <v>"u 310-2 40x40 profil u perforat":7.97,</v>
      </c>
    </row>
    <row r="4760" spans="1:5">
      <c r="A4760" s="500" t="s">
        <v>14247</v>
      </c>
      <c r="B4760" s="500" t="s">
        <v>17338</v>
      </c>
      <c r="C4760" t="str">
        <f t="shared" si="148"/>
        <v>$U 310-2 45x45 PROFIL U PERFORAT$:8.18,</v>
      </c>
      <c r="D4760" t="s">
        <v>25247</v>
      </c>
      <c r="E4760" t="str">
        <f t="shared" si="149"/>
        <v>"u 310-2 45x45 profil u perforat":8.18,</v>
      </c>
    </row>
    <row r="4761" spans="1:5">
      <c r="A4761" s="500" t="s">
        <v>11342</v>
      </c>
      <c r="B4761" s="500" t="s">
        <v>17340</v>
      </c>
      <c r="C4761" t="str">
        <f t="shared" si="148"/>
        <v>$U 310-2 50x50 PROFIL U PERFORAT$:8.39,</v>
      </c>
      <c r="D4761" t="s">
        <v>25248</v>
      </c>
      <c r="E4761" t="str">
        <f t="shared" si="149"/>
        <v>"u 310-2 50x50 profil u perforat":8.39,</v>
      </c>
    </row>
    <row r="4762" spans="1:5">
      <c r="A4762" s="500" t="s">
        <v>14768</v>
      </c>
      <c r="B4762" s="500" t="s">
        <v>17342</v>
      </c>
      <c r="C4762" t="str">
        <f t="shared" si="148"/>
        <v>$U 310-2 55x55 PROFIL U PERFORAT$:8.58,</v>
      </c>
      <c r="D4762" t="s">
        <v>25249</v>
      </c>
      <c r="E4762" t="str">
        <f t="shared" si="149"/>
        <v>"u 310-2 55x55 profil u perforat":8.58,</v>
      </c>
    </row>
    <row r="4763" spans="1:5">
      <c r="A4763" s="500" t="s">
        <v>15022</v>
      </c>
      <c r="B4763" s="500" t="s">
        <v>17344</v>
      </c>
      <c r="C4763" t="str">
        <f t="shared" si="148"/>
        <v>$U 310-2 60x60 PROFIL U PERFORAT$:8.79,</v>
      </c>
      <c r="D4763" t="s">
        <v>25250</v>
      </c>
      <c r="E4763" t="str">
        <f t="shared" si="149"/>
        <v>"u 310-2 60x60 profil u perforat":8.79,</v>
      </c>
    </row>
    <row r="4764" spans="1:5">
      <c r="A4764" s="500" t="s">
        <v>6989</v>
      </c>
      <c r="B4764" s="500" t="s">
        <v>17346</v>
      </c>
      <c r="C4764" t="str">
        <f t="shared" si="148"/>
        <v>$U 310-2 65x65 PROFIL U PERFORAT$:9.00,</v>
      </c>
      <c r="D4764" t="s">
        <v>25251</v>
      </c>
      <c r="E4764" t="str">
        <f t="shared" si="149"/>
        <v>"u 310-2 65x65 profil u perforat":9.00,</v>
      </c>
    </row>
    <row r="4765" spans="1:5">
      <c r="A4765" s="500" t="s">
        <v>11281</v>
      </c>
      <c r="B4765" s="500" t="s">
        <v>17348</v>
      </c>
      <c r="C4765" t="str">
        <f t="shared" si="148"/>
        <v>$U 310-2 70x70 PROFIL U PERFORAT$:9.20,</v>
      </c>
      <c r="D4765" t="s">
        <v>25252</v>
      </c>
      <c r="E4765" t="str">
        <f t="shared" si="149"/>
        <v>"u 310-2 70x70 profil u perforat":9.20,</v>
      </c>
    </row>
    <row r="4766" spans="1:5">
      <c r="A4766" s="500" t="s">
        <v>16051</v>
      </c>
      <c r="B4766" s="500" t="s">
        <v>17350</v>
      </c>
      <c r="C4766" t="str">
        <f t="shared" si="148"/>
        <v>$U 310-2 75x75 PROFIL U PERFORAT$:9.41,</v>
      </c>
      <c r="D4766" t="s">
        <v>25253</v>
      </c>
      <c r="E4766" t="str">
        <f t="shared" si="149"/>
        <v>"u 310-2 75x75 profil u perforat":9.41,</v>
      </c>
    </row>
    <row r="4767" spans="1:5">
      <c r="A4767" s="500" t="s">
        <v>6926</v>
      </c>
      <c r="B4767" s="500" t="s">
        <v>17352</v>
      </c>
      <c r="C4767" t="str">
        <f t="shared" si="148"/>
        <v>$U 310-2 80x80 PROFIL U PERFORAT$:9.62,</v>
      </c>
      <c r="D4767" t="s">
        <v>25254</v>
      </c>
      <c r="E4767" t="str">
        <f t="shared" si="149"/>
        <v>"u 310-2 80x80 profil u perforat":9.62,</v>
      </c>
    </row>
    <row r="4768" spans="1:5">
      <c r="A4768" s="500" t="s">
        <v>4039</v>
      </c>
      <c r="B4768" s="500" t="s">
        <v>17354</v>
      </c>
      <c r="C4768" t="str">
        <f t="shared" si="148"/>
        <v>$U 310-2 85x85 PROFIL U PERFORAT$:9.83,</v>
      </c>
      <c r="D4768" t="s">
        <v>25255</v>
      </c>
      <c r="E4768" t="str">
        <f t="shared" si="149"/>
        <v>"u 310-2 85x85 profil u perforat":9.83,</v>
      </c>
    </row>
    <row r="4769" spans="1:5">
      <c r="A4769" s="500" t="s">
        <v>11833</v>
      </c>
      <c r="B4769" s="500" t="s">
        <v>17356</v>
      </c>
      <c r="C4769" t="str">
        <f t="shared" si="148"/>
        <v>$U 310-2 90x90 PROFIL U PERFORAT$:10.04,</v>
      </c>
      <c r="D4769" t="s">
        <v>25256</v>
      </c>
      <c r="E4769" t="str">
        <f t="shared" si="149"/>
        <v>"u 310-2 90x90 profil u perforat":10.04,</v>
      </c>
    </row>
    <row r="4770" spans="1:5">
      <c r="A4770" s="500" t="s">
        <v>4157</v>
      </c>
      <c r="B4770" s="500" t="s">
        <v>17358</v>
      </c>
      <c r="C4770" t="str">
        <f t="shared" si="148"/>
        <v>$U 310-2 95x95 PROFIL U PERFORAT$:10.24,</v>
      </c>
      <c r="D4770" t="s">
        <v>25257</v>
      </c>
      <c r="E4770" t="str">
        <f t="shared" si="149"/>
        <v>"u 310-2 95x95 profil u perforat":10.24,</v>
      </c>
    </row>
    <row r="4771" spans="1:5">
      <c r="A4771" s="500" t="s">
        <v>11347</v>
      </c>
      <c r="B4771" s="500" t="s">
        <v>17360</v>
      </c>
      <c r="C4771" t="str">
        <f t="shared" si="148"/>
        <v>$U 310-2.5 100x100 PROFIL U NEPERFORAT$:13.01,</v>
      </c>
      <c r="D4771" t="s">
        <v>25258</v>
      </c>
      <c r="E4771" t="str">
        <f t="shared" si="149"/>
        <v>"u 310-2.5 100x100 profil u neperforat":13.01,</v>
      </c>
    </row>
    <row r="4772" spans="1:5">
      <c r="A4772" s="500" t="s">
        <v>14326</v>
      </c>
      <c r="B4772" s="500" t="s">
        <v>17362</v>
      </c>
      <c r="C4772" t="str">
        <f t="shared" si="148"/>
        <v>$U 310-2.5 40x40 PROFIL U NEPERFORAT$:9.91,</v>
      </c>
      <c r="D4772" t="s">
        <v>25259</v>
      </c>
      <c r="E4772" t="str">
        <f t="shared" si="149"/>
        <v>"u 310-2.5 40x40 profil u neperforat":9.91,</v>
      </c>
    </row>
    <row r="4773" spans="1:5">
      <c r="A4773" s="500" t="s">
        <v>11730</v>
      </c>
      <c r="B4773" s="500" t="s">
        <v>17364</v>
      </c>
      <c r="C4773" t="str">
        <f t="shared" si="148"/>
        <v>$U 310-2.5 45x45 PROFIL U NEPERFORAT$:10.17,</v>
      </c>
      <c r="D4773" t="s">
        <v>25260</v>
      </c>
      <c r="E4773" t="str">
        <f t="shared" si="149"/>
        <v>"u 310-2.5 45x45 profil u neperforat":10.17,</v>
      </c>
    </row>
    <row r="4774" spans="1:5">
      <c r="A4774" s="500" t="s">
        <v>14564</v>
      </c>
      <c r="B4774" s="500" t="s">
        <v>17366</v>
      </c>
      <c r="C4774" t="str">
        <f t="shared" si="148"/>
        <v>$U 310-2.5 50x50 PROFIL U NEPERFORAT$:10.43,</v>
      </c>
      <c r="D4774" t="s">
        <v>25261</v>
      </c>
      <c r="E4774" t="str">
        <f t="shared" si="149"/>
        <v>"u 310-2.5 50x50 profil u neperforat":10.43,</v>
      </c>
    </row>
    <row r="4775" spans="1:5">
      <c r="A4775" s="500" t="s">
        <v>14819</v>
      </c>
      <c r="B4775" s="500" t="s">
        <v>17368</v>
      </c>
      <c r="C4775" t="str">
        <f t="shared" si="148"/>
        <v>$U 310-2.5 55x55 PROFIL U NEPERFORAT$:10.69,</v>
      </c>
      <c r="D4775" t="s">
        <v>25262</v>
      </c>
      <c r="E4775" t="str">
        <f t="shared" si="149"/>
        <v>"u 310-2.5 55x55 profil u neperforat":10.69,</v>
      </c>
    </row>
    <row r="4776" spans="1:5">
      <c r="A4776" s="500" t="s">
        <v>15073</v>
      </c>
      <c r="B4776" s="500" t="s">
        <v>17370</v>
      </c>
      <c r="C4776" t="str">
        <f t="shared" si="148"/>
        <v>$U 310-2.5 60x60 PROFIL U NEPERFORAT$:10.95,</v>
      </c>
      <c r="D4776" t="s">
        <v>25263</v>
      </c>
      <c r="E4776" t="str">
        <f t="shared" si="149"/>
        <v>"u 310-2.5 60x60 profil u neperforat":10.95,</v>
      </c>
    </row>
    <row r="4777" spans="1:5">
      <c r="A4777" s="500" t="s">
        <v>15597</v>
      </c>
      <c r="B4777" s="500" t="s">
        <v>17372</v>
      </c>
      <c r="C4777" t="str">
        <f t="shared" si="148"/>
        <v>$U 310-2.5 65x65 PROFIL U NEPERFORAT$:11.21,</v>
      </c>
      <c r="D4777" t="s">
        <v>25264</v>
      </c>
      <c r="E4777" t="str">
        <f t="shared" si="149"/>
        <v>"u 310-2.5 65x65 profil u neperforat":11.21,</v>
      </c>
    </row>
    <row r="4778" spans="1:5">
      <c r="A4778" s="500" t="s">
        <v>11088</v>
      </c>
      <c r="B4778" s="500" t="s">
        <v>17374</v>
      </c>
      <c r="C4778" t="str">
        <f t="shared" si="148"/>
        <v>$U 310-2.5 70x70 PROFIL U NEPERFORAT$:11.47,</v>
      </c>
      <c r="D4778" t="s">
        <v>25265</v>
      </c>
      <c r="E4778" t="str">
        <f t="shared" si="149"/>
        <v>"u 310-2.5 70x70 profil u neperforat":11.47,</v>
      </c>
    </row>
    <row r="4779" spans="1:5">
      <c r="A4779" s="500" t="s">
        <v>12908</v>
      </c>
      <c r="B4779" s="500" t="s">
        <v>17376</v>
      </c>
      <c r="C4779" t="str">
        <f t="shared" si="148"/>
        <v>$U 310-2.5 75x75 PROFIL U NEPERFORAT$:11.73,</v>
      </c>
      <c r="D4779" t="s">
        <v>25266</v>
      </c>
      <c r="E4779" t="str">
        <f t="shared" si="149"/>
        <v>"u 310-2.5 75x75 profil u neperforat":11.73,</v>
      </c>
    </row>
    <row r="4780" spans="1:5">
      <c r="A4780" s="500" t="s">
        <v>16353</v>
      </c>
      <c r="B4780" s="500" t="s">
        <v>17378</v>
      </c>
      <c r="C4780" t="str">
        <f t="shared" si="148"/>
        <v>$U 310-2.5 80x80 PROFIL U NEPERFORAT$:11.99,</v>
      </c>
      <c r="D4780" t="s">
        <v>25267</v>
      </c>
      <c r="E4780" t="str">
        <f t="shared" si="149"/>
        <v>"u 310-2.5 80x80 profil u neperforat":11.99,</v>
      </c>
    </row>
    <row r="4781" spans="1:5">
      <c r="A4781" s="500" t="s">
        <v>12834</v>
      </c>
      <c r="B4781" s="500" t="s">
        <v>17380</v>
      </c>
      <c r="C4781" t="str">
        <f t="shared" si="148"/>
        <v>$U 310-2.5 85x85 PROFIL U NEPERFORAT$:12.25,</v>
      </c>
      <c r="D4781" t="s">
        <v>25268</v>
      </c>
      <c r="E4781" t="str">
        <f t="shared" si="149"/>
        <v>"u 310-2.5 85x85 profil u neperforat":12.25,</v>
      </c>
    </row>
    <row r="4782" spans="1:5">
      <c r="A4782" s="500" t="s">
        <v>11336</v>
      </c>
      <c r="B4782" s="500" t="s">
        <v>17382</v>
      </c>
      <c r="C4782" t="str">
        <f t="shared" si="148"/>
        <v>$U 310-2.5 90x90 PROFIL U NEPERFORAT$:12.49,</v>
      </c>
      <c r="D4782" t="s">
        <v>25269</v>
      </c>
      <c r="E4782" t="str">
        <f t="shared" si="149"/>
        <v>"u 310-2.5 90x90 profil u neperforat":12.49,</v>
      </c>
    </row>
    <row r="4783" spans="1:5">
      <c r="A4783" s="500" t="s">
        <v>17107</v>
      </c>
      <c r="B4783" s="500" t="s">
        <v>17384</v>
      </c>
      <c r="C4783" t="str">
        <f t="shared" si="148"/>
        <v>$U 310-2.5 95x95 PROFIL U NEPERFORAT$:12.75,</v>
      </c>
      <c r="D4783" t="s">
        <v>25270</v>
      </c>
      <c r="E4783" t="str">
        <f t="shared" si="149"/>
        <v>"u 310-2.5 95x95 profil u neperforat":12.75,</v>
      </c>
    </row>
    <row r="4784" spans="1:5">
      <c r="A4784" s="500" t="s">
        <v>14326</v>
      </c>
      <c r="B4784" s="500" t="s">
        <v>17386</v>
      </c>
      <c r="C4784" t="str">
        <f t="shared" si="148"/>
        <v>$U 310-2.5 40x40 PROFIL U PERFORAT$:9.91,</v>
      </c>
      <c r="D4784" t="s">
        <v>25271</v>
      </c>
      <c r="E4784" t="str">
        <f t="shared" si="149"/>
        <v>"u 310-2.5 40x40 profil u perforat":9.91,</v>
      </c>
    </row>
    <row r="4785" spans="1:5">
      <c r="A4785" s="500" t="s">
        <v>11730</v>
      </c>
      <c r="B4785" s="500" t="s">
        <v>17388</v>
      </c>
      <c r="C4785" t="str">
        <f t="shared" si="148"/>
        <v>$U 310-2.5 45x45 PROFIL U PERFORAT$:10.17,</v>
      </c>
      <c r="D4785" t="s">
        <v>25272</v>
      </c>
      <c r="E4785" t="str">
        <f t="shared" si="149"/>
        <v>"u 310-2.5 45x45 profil u perforat":10.17,</v>
      </c>
    </row>
    <row r="4786" spans="1:5">
      <c r="A4786" s="500" t="s">
        <v>14564</v>
      </c>
      <c r="B4786" s="500" t="s">
        <v>17390</v>
      </c>
      <c r="C4786" t="str">
        <f t="shared" si="148"/>
        <v>$U 310-2.5 50x50 PROFIL U PERFORAT$:10.43,</v>
      </c>
      <c r="D4786" t="s">
        <v>25273</v>
      </c>
      <c r="E4786" t="str">
        <f t="shared" si="149"/>
        <v>"u 310-2.5 50x50 profil u perforat":10.43,</v>
      </c>
    </row>
    <row r="4787" spans="1:5">
      <c r="A4787" s="500" t="s">
        <v>14819</v>
      </c>
      <c r="B4787" s="500" t="s">
        <v>17392</v>
      </c>
      <c r="C4787" t="str">
        <f t="shared" si="148"/>
        <v>$U 310-2.5 55x55 PROFIL U PERFORAT$:10.69,</v>
      </c>
      <c r="D4787" t="s">
        <v>25274</v>
      </c>
      <c r="E4787" t="str">
        <f t="shared" si="149"/>
        <v>"u 310-2.5 55x55 profil u perforat":10.69,</v>
      </c>
    </row>
    <row r="4788" spans="1:5">
      <c r="A4788" s="500" t="s">
        <v>15073</v>
      </c>
      <c r="B4788" s="500" t="s">
        <v>17394</v>
      </c>
      <c r="C4788" t="str">
        <f t="shared" si="148"/>
        <v>$U 310-2.5 60x60 PROFIL U PERFORAT$:10.95,</v>
      </c>
      <c r="D4788" t="s">
        <v>25275</v>
      </c>
      <c r="E4788" t="str">
        <f t="shared" si="149"/>
        <v>"u 310-2.5 60x60 profil u perforat":10.95,</v>
      </c>
    </row>
    <row r="4789" spans="1:5">
      <c r="A4789" s="500" t="s">
        <v>15597</v>
      </c>
      <c r="B4789" s="500" t="s">
        <v>17396</v>
      </c>
      <c r="C4789" t="str">
        <f t="shared" si="148"/>
        <v>$U 310-2.5 65x65 PROFIL U PERFORAT$:11.21,</v>
      </c>
      <c r="D4789" t="s">
        <v>25276</v>
      </c>
      <c r="E4789" t="str">
        <f t="shared" si="149"/>
        <v>"u 310-2.5 65x65 profil u perforat":11.21,</v>
      </c>
    </row>
    <row r="4790" spans="1:5">
      <c r="A4790" s="500" t="s">
        <v>11088</v>
      </c>
      <c r="B4790" s="500" t="s">
        <v>17398</v>
      </c>
      <c r="C4790" t="str">
        <f t="shared" si="148"/>
        <v>$U 310-2.5 70x70 PROFIL U PERFORAT$:11.47,</v>
      </c>
      <c r="D4790" t="s">
        <v>25277</v>
      </c>
      <c r="E4790" t="str">
        <f t="shared" si="149"/>
        <v>"u 310-2.5 70x70 profil u perforat":11.47,</v>
      </c>
    </row>
    <row r="4791" spans="1:5">
      <c r="A4791" s="500" t="s">
        <v>12908</v>
      </c>
      <c r="B4791" s="500" t="s">
        <v>17400</v>
      </c>
      <c r="C4791" t="str">
        <f t="shared" si="148"/>
        <v>$U 310-2.5 75x75 PROFIL U PERFORAT$:11.73,</v>
      </c>
      <c r="D4791" t="s">
        <v>25278</v>
      </c>
      <c r="E4791" t="str">
        <f t="shared" si="149"/>
        <v>"u 310-2.5 75x75 profil u perforat":11.73,</v>
      </c>
    </row>
    <row r="4792" spans="1:5">
      <c r="A4792" s="500" t="s">
        <v>16353</v>
      </c>
      <c r="B4792" s="500" t="s">
        <v>17402</v>
      </c>
      <c r="C4792" t="str">
        <f t="shared" si="148"/>
        <v>$U 310-2.5 80x80 PROFIL U PERFORAT$:11.99,</v>
      </c>
      <c r="D4792" t="s">
        <v>25279</v>
      </c>
      <c r="E4792" t="str">
        <f t="shared" si="149"/>
        <v>"u 310-2.5 80x80 profil u perforat":11.99,</v>
      </c>
    </row>
    <row r="4793" spans="1:5">
      <c r="A4793" s="500" t="s">
        <v>12834</v>
      </c>
      <c r="B4793" s="500" t="s">
        <v>17404</v>
      </c>
      <c r="C4793" t="str">
        <f t="shared" si="148"/>
        <v>$U 310-2.5 85x85 PROFIL U PERFORAT$:12.25,</v>
      </c>
      <c r="D4793" t="s">
        <v>25280</v>
      </c>
      <c r="E4793" t="str">
        <f t="shared" si="149"/>
        <v>"u 310-2.5 85x85 profil u perforat":12.25,</v>
      </c>
    </row>
    <row r="4794" spans="1:5">
      <c r="A4794" s="500" t="s">
        <v>11336</v>
      </c>
      <c r="B4794" s="500" t="s">
        <v>17406</v>
      </c>
      <c r="C4794" t="str">
        <f t="shared" si="148"/>
        <v>$U 310-2.5 90x90 PROFIL U PERFORAT$:12.49,</v>
      </c>
      <c r="D4794" t="s">
        <v>25281</v>
      </c>
      <c r="E4794" t="str">
        <f t="shared" si="149"/>
        <v>"u 310-2.5 90x90 profil u perforat":12.49,</v>
      </c>
    </row>
    <row r="4795" spans="1:5">
      <c r="A4795" s="500" t="s">
        <v>17107</v>
      </c>
      <c r="B4795" s="500" t="s">
        <v>17408</v>
      </c>
      <c r="C4795" t="str">
        <f t="shared" si="148"/>
        <v>$U 310-2.5 95x95 PROFIL U PERFORAT$:12.75,</v>
      </c>
      <c r="D4795" t="s">
        <v>25282</v>
      </c>
      <c r="E4795" t="str">
        <f t="shared" si="149"/>
        <v>"u 310-2.5 95x95 profil u perforat":12.75,</v>
      </c>
    </row>
    <row r="4796" spans="1:5">
      <c r="A4796" s="500" t="s">
        <v>15698</v>
      </c>
      <c r="B4796" s="500" t="s">
        <v>17410</v>
      </c>
      <c r="C4796" t="str">
        <f t="shared" si="148"/>
        <v>$U 310-3 100x100 PROFIL U NEPERFORAT$:15.56,</v>
      </c>
      <c r="D4796" t="s">
        <v>25283</v>
      </c>
      <c r="E4796" t="str">
        <f t="shared" si="149"/>
        <v>"u 310-3 100x100 profil u neperforat":15.56,</v>
      </c>
    </row>
    <row r="4797" spans="1:5">
      <c r="A4797" s="500" t="s">
        <v>14381</v>
      </c>
      <c r="B4797" s="500" t="s">
        <v>17412</v>
      </c>
      <c r="C4797" t="str">
        <f t="shared" si="148"/>
        <v>$U 310-3 40x40 PROFIL U NEPERFORAT$:11.84,</v>
      </c>
      <c r="D4797" t="s">
        <v>25284</v>
      </c>
      <c r="E4797" t="str">
        <f t="shared" si="149"/>
        <v>"u 310-3 40x40 profil u neperforat":11.84,</v>
      </c>
    </row>
    <row r="4798" spans="1:5">
      <c r="A4798" s="500" t="s">
        <v>14353</v>
      </c>
      <c r="B4798" s="500" t="s">
        <v>17414</v>
      </c>
      <c r="C4798" t="str">
        <f t="shared" si="148"/>
        <v>$U 310-3 45x45 PROFIL U NEPERFORAT$:12.16,</v>
      </c>
      <c r="D4798" t="s">
        <v>25285</v>
      </c>
      <c r="E4798" t="str">
        <f t="shared" si="149"/>
        <v>"u 310-3 45x45 profil u neperforat":12.16,</v>
      </c>
    </row>
    <row r="4799" spans="1:5">
      <c r="A4799" s="500" t="s">
        <v>14615</v>
      </c>
      <c r="B4799" s="500" t="s">
        <v>17416</v>
      </c>
      <c r="C4799" t="str">
        <f t="shared" si="148"/>
        <v>$U 310-3 50x50 PROFIL U NEPERFORAT$:12.47,</v>
      </c>
      <c r="D4799" t="s">
        <v>25286</v>
      </c>
      <c r="E4799" t="str">
        <f t="shared" si="149"/>
        <v>"u 310-3 50x50 profil u neperforat":12.47,</v>
      </c>
    </row>
    <row r="4800" spans="1:5">
      <c r="A4800" s="500" t="s">
        <v>14870</v>
      </c>
      <c r="B4800" s="500" t="s">
        <v>17418</v>
      </c>
      <c r="C4800" t="str">
        <f t="shared" si="148"/>
        <v>$U 310-3 55x55 PROFIL U NEPERFORAT$:12.77,</v>
      </c>
      <c r="D4800" t="s">
        <v>25287</v>
      </c>
      <c r="E4800" t="str">
        <f t="shared" si="149"/>
        <v>"u 310-3 55x55 profil u neperforat":12.77,</v>
      </c>
    </row>
    <row r="4801" spans="1:5">
      <c r="A4801" s="500" t="s">
        <v>11398</v>
      </c>
      <c r="B4801" s="500" t="s">
        <v>17420</v>
      </c>
      <c r="C4801" t="str">
        <f t="shared" si="148"/>
        <v>$U 310-3 60x60 PROFIL U NEPERFORAT$:13.08,</v>
      </c>
      <c r="D4801" t="s">
        <v>25288</v>
      </c>
      <c r="E4801" t="str">
        <f t="shared" si="149"/>
        <v>"u 310-3 60x60 profil u neperforat":13.08,</v>
      </c>
    </row>
    <row r="4802" spans="1:5">
      <c r="A4802" s="500" t="s">
        <v>14435</v>
      </c>
      <c r="B4802" s="500" t="s">
        <v>17422</v>
      </c>
      <c r="C4802" t="str">
        <f t="shared" ref="C4802:C4865" si="150">CONCATENATE("$",B4802,"$",":",A4802,",")</f>
        <v>$U 310-3 65x65 PROFIL U NEPERFORAT$:13.39,</v>
      </c>
      <c r="D4802" t="s">
        <v>25289</v>
      </c>
      <c r="E4802" t="str">
        <f t="shared" ref="E4802:E4865" si="151">LOWER(D4802)</f>
        <v>"u 310-3 65x65 profil u neperforat":13.39,</v>
      </c>
    </row>
    <row r="4803" spans="1:5">
      <c r="A4803" s="500" t="s">
        <v>11044</v>
      </c>
      <c r="B4803" s="500" t="s">
        <v>17424</v>
      </c>
      <c r="C4803" t="str">
        <f t="shared" si="150"/>
        <v>$U 310-3 70x70 PROFIL U NEPERFORAT$:13.70,</v>
      </c>
      <c r="D4803" t="s">
        <v>25290</v>
      </c>
      <c r="E4803" t="str">
        <f t="shared" si="151"/>
        <v>"u 310-3 70x70 profil u neperforat":13.70,</v>
      </c>
    </row>
    <row r="4804" spans="1:5">
      <c r="A4804" s="500" t="s">
        <v>3969</v>
      </c>
      <c r="B4804" s="500" t="s">
        <v>17426</v>
      </c>
      <c r="C4804" t="str">
        <f t="shared" si="150"/>
        <v>$U 310-3 75x75 PROFIL U NEPERFORAT$:14.01,</v>
      </c>
      <c r="D4804" t="s">
        <v>25291</v>
      </c>
      <c r="E4804" t="str">
        <f t="shared" si="151"/>
        <v>"u 310-3 75x75 profil u neperforat":14.01,</v>
      </c>
    </row>
    <row r="4805" spans="1:5">
      <c r="A4805" s="500" t="s">
        <v>16404</v>
      </c>
      <c r="B4805" s="500" t="s">
        <v>17428</v>
      </c>
      <c r="C4805" t="str">
        <f t="shared" si="150"/>
        <v>$U 310-3 80x80 PROFIL U NEPERFORAT$:14.33,</v>
      </c>
      <c r="D4805" t="s">
        <v>25292</v>
      </c>
      <c r="E4805" t="str">
        <f t="shared" si="151"/>
        <v>"u 310-3 80x80 profil u neperforat":14.33,</v>
      </c>
    </row>
    <row r="4806" spans="1:5">
      <c r="A4806" s="500" t="s">
        <v>11386</v>
      </c>
      <c r="B4806" s="500" t="s">
        <v>17430</v>
      </c>
      <c r="C4806" t="str">
        <f t="shared" si="150"/>
        <v>$U 310-3 85x85 PROFIL U NEPERFORAT$:14.64,</v>
      </c>
      <c r="D4806" t="s">
        <v>25293</v>
      </c>
      <c r="E4806" t="str">
        <f t="shared" si="151"/>
        <v>"u 310-3 85x85 profil u neperforat":14.64,</v>
      </c>
    </row>
    <row r="4807" spans="1:5">
      <c r="A4807" s="500" t="s">
        <v>16906</v>
      </c>
      <c r="B4807" s="500" t="s">
        <v>17432</v>
      </c>
      <c r="C4807" t="str">
        <f t="shared" si="150"/>
        <v>$U 310-3 90x90 PROFIL U NEPERFORAT$:14.95,</v>
      </c>
      <c r="D4807" t="s">
        <v>25294</v>
      </c>
      <c r="E4807" t="str">
        <f t="shared" si="151"/>
        <v>"u 310-3 90x90 profil u neperforat":14.95,</v>
      </c>
    </row>
    <row r="4808" spans="1:5">
      <c r="A4808" s="500" t="s">
        <v>17158</v>
      </c>
      <c r="B4808" s="500" t="s">
        <v>17434</v>
      </c>
      <c r="C4808" t="str">
        <f t="shared" si="150"/>
        <v>$U 310-3 95x95 PROFIL U NEPERFORAT$:15.25,</v>
      </c>
      <c r="D4808" t="s">
        <v>25295</v>
      </c>
      <c r="E4808" t="str">
        <f t="shared" si="151"/>
        <v>"u 310-3 95x95 profil u neperforat":15.25,</v>
      </c>
    </row>
    <row r="4809" spans="1:5">
      <c r="A4809" s="500" t="s">
        <v>14381</v>
      </c>
      <c r="B4809" s="500" t="s">
        <v>17436</v>
      </c>
      <c r="C4809" t="str">
        <f t="shared" si="150"/>
        <v>$U 310-3 40x40 PROFIL U PERFORAT$:11.84,</v>
      </c>
      <c r="D4809" t="s">
        <v>25296</v>
      </c>
      <c r="E4809" t="str">
        <f t="shared" si="151"/>
        <v>"u 310-3 40x40 profil u perforat":11.84,</v>
      </c>
    </row>
    <row r="4810" spans="1:5">
      <c r="A4810" s="500" t="s">
        <v>14353</v>
      </c>
      <c r="B4810" s="500" t="s">
        <v>17438</v>
      </c>
      <c r="C4810" t="str">
        <f t="shared" si="150"/>
        <v>$U 310-3 45x45 PROFIL U PERFORAT$:12.16,</v>
      </c>
      <c r="D4810" t="s">
        <v>25297</v>
      </c>
      <c r="E4810" t="str">
        <f t="shared" si="151"/>
        <v>"u 310-3 45x45 profil u perforat":12.16,</v>
      </c>
    </row>
    <row r="4811" spans="1:5">
      <c r="A4811" s="500" t="s">
        <v>14615</v>
      </c>
      <c r="B4811" s="500" t="s">
        <v>17440</v>
      </c>
      <c r="C4811" t="str">
        <f t="shared" si="150"/>
        <v>$U 310-3 50x50 PROFIL U PERFORAT$:12.47,</v>
      </c>
      <c r="D4811" t="s">
        <v>25298</v>
      </c>
      <c r="E4811" t="str">
        <f t="shared" si="151"/>
        <v>"u 310-3 50x50 profil u perforat":12.47,</v>
      </c>
    </row>
    <row r="4812" spans="1:5">
      <c r="A4812" s="500" t="s">
        <v>14870</v>
      </c>
      <c r="B4812" s="500" t="s">
        <v>17442</v>
      </c>
      <c r="C4812" t="str">
        <f t="shared" si="150"/>
        <v>$U 310-3 55x55 PROFIL U PERFORAT$:12.77,</v>
      </c>
      <c r="D4812" t="s">
        <v>25299</v>
      </c>
      <c r="E4812" t="str">
        <f t="shared" si="151"/>
        <v>"u 310-3 55x55 profil u perforat":12.77,</v>
      </c>
    </row>
    <row r="4813" spans="1:5">
      <c r="A4813" s="500" t="s">
        <v>11398</v>
      </c>
      <c r="B4813" s="500" t="s">
        <v>17444</v>
      </c>
      <c r="C4813" t="str">
        <f t="shared" si="150"/>
        <v>$U 310-3 60x60 PROFIL U PERFORAT$:13.08,</v>
      </c>
      <c r="D4813" t="s">
        <v>25300</v>
      </c>
      <c r="E4813" t="str">
        <f t="shared" si="151"/>
        <v>"u 310-3 60x60 profil u perforat":13.08,</v>
      </c>
    </row>
    <row r="4814" spans="1:5">
      <c r="A4814" s="500" t="s">
        <v>14435</v>
      </c>
      <c r="B4814" s="500" t="s">
        <v>17446</v>
      </c>
      <c r="C4814" t="str">
        <f t="shared" si="150"/>
        <v>$U 310-3 65x65 PROFIL U PERFORAT$:13.39,</v>
      </c>
      <c r="D4814" t="s">
        <v>25301</v>
      </c>
      <c r="E4814" t="str">
        <f t="shared" si="151"/>
        <v>"u 310-3 65x65 profil u perforat":13.39,</v>
      </c>
    </row>
    <row r="4815" spans="1:5">
      <c r="A4815" s="500" t="s">
        <v>11044</v>
      </c>
      <c r="B4815" s="500" t="s">
        <v>17448</v>
      </c>
      <c r="C4815" t="str">
        <f t="shared" si="150"/>
        <v>$U 310-3 70x70 PROFIL U PERFORAT$:13.70,</v>
      </c>
      <c r="D4815" t="s">
        <v>25302</v>
      </c>
      <c r="E4815" t="str">
        <f t="shared" si="151"/>
        <v>"u 310-3 70x70 profil u perforat":13.70,</v>
      </c>
    </row>
    <row r="4816" spans="1:5">
      <c r="A4816" s="500" t="s">
        <v>3969</v>
      </c>
      <c r="B4816" s="500" t="s">
        <v>17450</v>
      </c>
      <c r="C4816" t="str">
        <f t="shared" si="150"/>
        <v>$U 310-3 75x75 PROFIL U PERFORAT$:14.01,</v>
      </c>
      <c r="D4816" t="s">
        <v>25303</v>
      </c>
      <c r="E4816" t="str">
        <f t="shared" si="151"/>
        <v>"u 310-3 75x75 profil u perforat":14.01,</v>
      </c>
    </row>
    <row r="4817" spans="1:5">
      <c r="A4817" s="500" t="s">
        <v>16404</v>
      </c>
      <c r="B4817" s="500" t="s">
        <v>17452</v>
      </c>
      <c r="C4817" t="str">
        <f t="shared" si="150"/>
        <v>$U 310-3 80x80 PROFIL U PERFORAT$:14.33,</v>
      </c>
      <c r="D4817" t="s">
        <v>25304</v>
      </c>
      <c r="E4817" t="str">
        <f t="shared" si="151"/>
        <v>"u 310-3 80x80 profil u perforat":14.33,</v>
      </c>
    </row>
    <row r="4818" spans="1:5">
      <c r="A4818" s="500" t="s">
        <v>11386</v>
      </c>
      <c r="B4818" s="500" t="s">
        <v>17454</v>
      </c>
      <c r="C4818" t="str">
        <f t="shared" si="150"/>
        <v>$U 310-3 85x85 PROFIL U PERFORAT$:14.64,</v>
      </c>
      <c r="D4818" t="s">
        <v>25305</v>
      </c>
      <c r="E4818" t="str">
        <f t="shared" si="151"/>
        <v>"u 310-3 85x85 profil u perforat":14.64,</v>
      </c>
    </row>
    <row r="4819" spans="1:5">
      <c r="A4819" s="500" t="s">
        <v>16906</v>
      </c>
      <c r="B4819" s="500" t="s">
        <v>17456</v>
      </c>
      <c r="C4819" t="str">
        <f t="shared" si="150"/>
        <v>$U 310-3 90x90 PROFIL U PERFORAT$:14.95,</v>
      </c>
      <c r="D4819" t="s">
        <v>25306</v>
      </c>
      <c r="E4819" t="str">
        <f t="shared" si="151"/>
        <v>"u 310-3 90x90 profil u perforat":14.95,</v>
      </c>
    </row>
    <row r="4820" spans="1:5">
      <c r="A4820" s="500" t="s">
        <v>17158</v>
      </c>
      <c r="B4820" s="500" t="s">
        <v>17458</v>
      </c>
      <c r="C4820" t="str">
        <f t="shared" si="150"/>
        <v>$U 310-3 95x95 PROFIL U PERFORAT$:15.25,</v>
      </c>
      <c r="D4820" t="s">
        <v>25307</v>
      </c>
      <c r="E4820" t="str">
        <f t="shared" si="151"/>
        <v>"u 310-3 95x95 profil u perforat":15.25,</v>
      </c>
    </row>
    <row r="4821" spans="1:5">
      <c r="A4821" s="500" t="s">
        <v>17460</v>
      </c>
      <c r="B4821" s="500" t="s">
        <v>17461</v>
      </c>
      <c r="C4821" t="str">
        <f t="shared" si="150"/>
        <v>$U 310-3.5 100x100 PROFIL U NEPERFORAT$:18.10,</v>
      </c>
      <c r="D4821" t="s">
        <v>25308</v>
      </c>
      <c r="E4821" t="str">
        <f t="shared" si="151"/>
        <v>"u 310-3.5 100x100 profil u neperforat":18.10,</v>
      </c>
    </row>
    <row r="4822" spans="1:5">
      <c r="A4822" s="500" t="s">
        <v>3952</v>
      </c>
      <c r="B4822" s="500" t="s">
        <v>17463</v>
      </c>
      <c r="C4822" t="str">
        <f t="shared" si="150"/>
        <v>$U 310-3.5 40x40 PROFIL U NEPERFORAT$:13.75,</v>
      </c>
      <c r="D4822" t="s">
        <v>25309</v>
      </c>
      <c r="E4822" t="str">
        <f t="shared" si="151"/>
        <v>"u 310-3.5 40x40 profil u neperforat":13.75,</v>
      </c>
    </row>
    <row r="4823" spans="1:5">
      <c r="A4823" s="500" t="s">
        <v>14408</v>
      </c>
      <c r="B4823" s="500" t="s">
        <v>17465</v>
      </c>
      <c r="C4823" t="str">
        <f t="shared" si="150"/>
        <v>$U 310-3.5 45x45 PROFIL U NEPERFORAT$:14.12,</v>
      </c>
      <c r="D4823" t="s">
        <v>25310</v>
      </c>
      <c r="E4823" t="str">
        <f t="shared" si="151"/>
        <v>"u 310-3.5 45x45 profil u neperforat":14.12,</v>
      </c>
    </row>
    <row r="4824" spans="1:5">
      <c r="A4824" s="500" t="s">
        <v>14666</v>
      </c>
      <c r="B4824" s="500" t="s">
        <v>17467</v>
      </c>
      <c r="C4824" t="str">
        <f t="shared" si="150"/>
        <v>$U 310-3.5 50x50 PROFIL U NEPERFORAT$:14.47,</v>
      </c>
      <c r="D4824" t="s">
        <v>25311</v>
      </c>
      <c r="E4824" t="str">
        <f t="shared" si="151"/>
        <v>"u 310-3.5 50x50 profil u neperforat":14.47,</v>
      </c>
    </row>
    <row r="4825" spans="1:5">
      <c r="A4825" s="500" t="s">
        <v>14921</v>
      </c>
      <c r="B4825" s="500" t="s">
        <v>17469</v>
      </c>
      <c r="C4825" t="str">
        <f t="shared" si="150"/>
        <v>$U 310-3.5 55x55 PROFIL U NEPERFORAT$:14.83,</v>
      </c>
      <c r="D4825" t="s">
        <v>25312</v>
      </c>
      <c r="E4825" t="str">
        <f t="shared" si="151"/>
        <v>"u 310-3.5 55x55 profil u neperforat":14.83,</v>
      </c>
    </row>
    <row r="4826" spans="1:5">
      <c r="A4826" s="500" t="s">
        <v>3903</v>
      </c>
      <c r="B4826" s="500" t="s">
        <v>17471</v>
      </c>
      <c r="C4826" t="str">
        <f t="shared" si="150"/>
        <v>$U 310-3.5 60x60 PROFIL U NEPERFORAT$:15.20,</v>
      </c>
      <c r="D4826" t="s">
        <v>25313</v>
      </c>
      <c r="E4826" t="str">
        <f t="shared" si="151"/>
        <v>"u 310-3.5 60x60 profil u neperforat":15.20,</v>
      </c>
    </row>
    <row r="4827" spans="1:5">
      <c r="A4827" s="500" t="s">
        <v>15698</v>
      </c>
      <c r="B4827" s="500" t="s">
        <v>17473</v>
      </c>
      <c r="C4827" t="str">
        <f t="shared" si="150"/>
        <v>$U 310-3.5 65x65 PROFIL U NEPERFORAT$:15.56,</v>
      </c>
      <c r="D4827" t="s">
        <v>25314</v>
      </c>
      <c r="E4827" t="str">
        <f t="shared" si="151"/>
        <v>"u 310-3.5 65x65 profil u neperforat":15.56,</v>
      </c>
    </row>
    <row r="4828" spans="1:5">
      <c r="A4828" s="500" t="s">
        <v>15949</v>
      </c>
      <c r="B4828" s="500" t="s">
        <v>17475</v>
      </c>
      <c r="C4828" t="str">
        <f t="shared" si="150"/>
        <v>$U 310-3.5 70x70 PROFIL U NEPERFORAT$:15.93,</v>
      </c>
      <c r="D4828" t="s">
        <v>25315</v>
      </c>
      <c r="E4828" t="str">
        <f t="shared" si="151"/>
        <v>"u 310-3.5 70x70 profil u neperforat":15.93,</v>
      </c>
    </row>
    <row r="4829" spans="1:5">
      <c r="A4829" s="500" t="s">
        <v>16202</v>
      </c>
      <c r="B4829" s="500" t="s">
        <v>17477</v>
      </c>
      <c r="C4829" t="str">
        <f t="shared" si="150"/>
        <v>$U 310-3.5 75x75 PROFIL U NEPERFORAT$:16.29,</v>
      </c>
      <c r="D4829" t="s">
        <v>25316</v>
      </c>
      <c r="E4829" t="str">
        <f t="shared" si="151"/>
        <v>"u 310-3.5 75x75 profil u neperforat":16.29,</v>
      </c>
    </row>
    <row r="4830" spans="1:5">
      <c r="A4830" s="500" t="s">
        <v>16455</v>
      </c>
      <c r="B4830" s="500" t="s">
        <v>17479</v>
      </c>
      <c r="C4830" t="str">
        <f t="shared" si="150"/>
        <v>$U 310-3.5 80x80 PROFIL U NEPERFORAT$:16.65,</v>
      </c>
      <c r="D4830" t="s">
        <v>25317</v>
      </c>
      <c r="E4830" t="str">
        <f t="shared" si="151"/>
        <v>"u 310-3.5 80x80 profil u neperforat":16.65,</v>
      </c>
    </row>
    <row r="4831" spans="1:5">
      <c r="A4831" s="500" t="s">
        <v>2887</v>
      </c>
      <c r="B4831" s="500" t="s">
        <v>17481</v>
      </c>
      <c r="C4831" t="str">
        <f t="shared" si="150"/>
        <v>$U 310-3.5 85x85 PROFIL U NEPERFORAT$:17.00,</v>
      </c>
      <c r="D4831" t="s">
        <v>25318</v>
      </c>
      <c r="E4831" t="str">
        <f t="shared" si="151"/>
        <v>"u 310-3.5 85x85 profil u neperforat":17.00,</v>
      </c>
    </row>
    <row r="4832" spans="1:5">
      <c r="A4832" s="500" t="s">
        <v>11359</v>
      </c>
      <c r="B4832" s="500" t="s">
        <v>17483</v>
      </c>
      <c r="C4832" t="str">
        <f t="shared" si="150"/>
        <v>$U 310-3.5 90x90 PROFIL U NEPERFORAT$:17.37,</v>
      </c>
      <c r="D4832" t="s">
        <v>25319</v>
      </c>
      <c r="E4832" t="str">
        <f t="shared" si="151"/>
        <v>"u 310-3.5 90x90 profil u neperforat":17.37,</v>
      </c>
    </row>
    <row r="4833" spans="1:5">
      <c r="A4833" s="500" t="s">
        <v>11569</v>
      </c>
      <c r="B4833" s="500" t="s">
        <v>17485</v>
      </c>
      <c r="C4833" t="str">
        <f t="shared" si="150"/>
        <v>$U 310-3.5 95x95 PROFIL U NEPERFORAT$:17.73,</v>
      </c>
      <c r="D4833" t="s">
        <v>25320</v>
      </c>
      <c r="E4833" t="str">
        <f t="shared" si="151"/>
        <v>"u 310-3.5 95x95 profil u neperforat":17.73,</v>
      </c>
    </row>
    <row r="4834" spans="1:5">
      <c r="A4834" s="500" t="s">
        <v>3952</v>
      </c>
      <c r="B4834" s="500" t="s">
        <v>17487</v>
      </c>
      <c r="C4834" t="str">
        <f t="shared" si="150"/>
        <v>$U 310-3.5 40x40 PROFIL U PERFORAT$:13.75,</v>
      </c>
      <c r="D4834" t="s">
        <v>25321</v>
      </c>
      <c r="E4834" t="str">
        <f t="shared" si="151"/>
        <v>"u 310-3.5 40x40 profil u perforat":13.75,</v>
      </c>
    </row>
    <row r="4835" spans="1:5">
      <c r="A4835" s="500" t="s">
        <v>14408</v>
      </c>
      <c r="B4835" s="500" t="s">
        <v>17489</v>
      </c>
      <c r="C4835" t="str">
        <f t="shared" si="150"/>
        <v>$U 310-3.5 45x45 PROFIL U PERFORAT$:14.12,</v>
      </c>
      <c r="D4835" t="s">
        <v>25322</v>
      </c>
      <c r="E4835" t="str">
        <f t="shared" si="151"/>
        <v>"u 310-3.5 45x45 profil u perforat":14.12,</v>
      </c>
    </row>
    <row r="4836" spans="1:5">
      <c r="A4836" s="500" t="s">
        <v>14666</v>
      </c>
      <c r="B4836" s="500" t="s">
        <v>17491</v>
      </c>
      <c r="C4836" t="str">
        <f t="shared" si="150"/>
        <v>$U 310-3.5 50x50 PROFIL U PERFORAT$:14.47,</v>
      </c>
      <c r="D4836" t="s">
        <v>25323</v>
      </c>
      <c r="E4836" t="str">
        <f t="shared" si="151"/>
        <v>"u 310-3.5 50x50 profil u perforat":14.47,</v>
      </c>
    </row>
    <row r="4837" spans="1:5">
      <c r="A4837" s="500" t="s">
        <v>14921</v>
      </c>
      <c r="B4837" s="500" t="s">
        <v>17493</v>
      </c>
      <c r="C4837" t="str">
        <f t="shared" si="150"/>
        <v>$U 310-3.5 55x55 PROFIL U PERFORAT$:14.83,</v>
      </c>
      <c r="D4837" t="s">
        <v>25324</v>
      </c>
      <c r="E4837" t="str">
        <f t="shared" si="151"/>
        <v>"u 310-3.5 55x55 profil u perforat":14.83,</v>
      </c>
    </row>
    <row r="4838" spans="1:5">
      <c r="A4838" s="500" t="s">
        <v>3903</v>
      </c>
      <c r="B4838" s="500" t="s">
        <v>17495</v>
      </c>
      <c r="C4838" t="str">
        <f t="shared" si="150"/>
        <v>$U 310-3.5 60x60 PROFIL U PERFORAT$:15.20,</v>
      </c>
      <c r="D4838" t="s">
        <v>25325</v>
      </c>
      <c r="E4838" t="str">
        <f t="shared" si="151"/>
        <v>"u 310-3.5 60x60 profil u perforat":15.20,</v>
      </c>
    </row>
    <row r="4839" spans="1:5">
      <c r="A4839" s="500" t="s">
        <v>15698</v>
      </c>
      <c r="B4839" s="500" t="s">
        <v>17497</v>
      </c>
      <c r="C4839" t="str">
        <f t="shared" si="150"/>
        <v>$U 310-3.5 65x65 PROFIL U PERFORAT$:15.56,</v>
      </c>
      <c r="D4839" t="s">
        <v>25326</v>
      </c>
      <c r="E4839" t="str">
        <f t="shared" si="151"/>
        <v>"u 310-3.5 65x65 profil u perforat":15.56,</v>
      </c>
    </row>
    <row r="4840" spans="1:5">
      <c r="A4840" s="500" t="s">
        <v>15949</v>
      </c>
      <c r="B4840" s="500" t="s">
        <v>17499</v>
      </c>
      <c r="C4840" t="str">
        <f t="shared" si="150"/>
        <v>$U 310-3.5 70x70 PROFIL U PERFORAT$:15.93,</v>
      </c>
      <c r="D4840" t="s">
        <v>25327</v>
      </c>
      <c r="E4840" t="str">
        <f t="shared" si="151"/>
        <v>"u 310-3.5 70x70 profil u perforat":15.93,</v>
      </c>
    </row>
    <row r="4841" spans="1:5">
      <c r="A4841" s="500" t="s">
        <v>16202</v>
      </c>
      <c r="B4841" s="500" t="s">
        <v>17501</v>
      </c>
      <c r="C4841" t="str">
        <f t="shared" si="150"/>
        <v>$U 310-3.5 75x75 PROFIL U PERFORAT$:16.29,</v>
      </c>
      <c r="D4841" t="s">
        <v>25328</v>
      </c>
      <c r="E4841" t="str">
        <f t="shared" si="151"/>
        <v>"u 310-3.5 75x75 profil u perforat":16.29,</v>
      </c>
    </row>
    <row r="4842" spans="1:5">
      <c r="A4842" s="500" t="s">
        <v>16455</v>
      </c>
      <c r="B4842" s="500" t="s">
        <v>17503</v>
      </c>
      <c r="C4842" t="str">
        <f t="shared" si="150"/>
        <v>$U 310-3.5 80x80 PROFIL U PERFORAT$:16.65,</v>
      </c>
      <c r="D4842" t="s">
        <v>25329</v>
      </c>
      <c r="E4842" t="str">
        <f t="shared" si="151"/>
        <v>"u 310-3.5 80x80 profil u perforat":16.65,</v>
      </c>
    </row>
    <row r="4843" spans="1:5">
      <c r="A4843" s="500" t="s">
        <v>2887</v>
      </c>
      <c r="B4843" s="500" t="s">
        <v>17505</v>
      </c>
      <c r="C4843" t="str">
        <f t="shared" si="150"/>
        <v>$U 310-3.5 85x85 PROFIL U PERFORAT$:17.00,</v>
      </c>
      <c r="D4843" t="s">
        <v>25330</v>
      </c>
      <c r="E4843" t="str">
        <f t="shared" si="151"/>
        <v>"u 310-3.5 85x85 profil u perforat":17.00,</v>
      </c>
    </row>
    <row r="4844" spans="1:5">
      <c r="A4844" s="500" t="s">
        <v>11359</v>
      </c>
      <c r="B4844" s="500" t="s">
        <v>17507</v>
      </c>
      <c r="C4844" t="str">
        <f t="shared" si="150"/>
        <v>$U 310-3.5 90x90 PROFIL U PERFORAT$:17.37,</v>
      </c>
      <c r="D4844" t="s">
        <v>25331</v>
      </c>
      <c r="E4844" t="str">
        <f t="shared" si="151"/>
        <v>"u 310-3.5 90x90 profil u perforat":17.37,</v>
      </c>
    </row>
    <row r="4845" spans="1:5">
      <c r="A4845" s="500" t="s">
        <v>11569</v>
      </c>
      <c r="B4845" s="500" t="s">
        <v>17509</v>
      </c>
      <c r="C4845" t="str">
        <f t="shared" si="150"/>
        <v>$U 310-3.5 95x95 PROFIL U PERFORAT$:17.73,</v>
      </c>
      <c r="D4845" t="s">
        <v>25332</v>
      </c>
      <c r="E4845" t="str">
        <f t="shared" si="151"/>
        <v>"u 310-3.5 95x95 profil u perforat":17.73,</v>
      </c>
    </row>
    <row r="4846" spans="1:5">
      <c r="A4846" s="500" t="s">
        <v>11306</v>
      </c>
      <c r="B4846" s="500" t="s">
        <v>17511</v>
      </c>
      <c r="C4846" t="str">
        <f t="shared" si="150"/>
        <v>$U 320-1.5 100x100 PROFIL U NEPERFORAT$:8.02,</v>
      </c>
      <c r="D4846" t="s">
        <v>25333</v>
      </c>
      <c r="E4846" t="str">
        <f t="shared" si="151"/>
        <v>"u 320-1.5 100x100 profil u neperforat":8.02,</v>
      </c>
    </row>
    <row r="4847" spans="1:5">
      <c r="A4847" s="500" t="s">
        <v>14195</v>
      </c>
      <c r="B4847" s="500" t="s">
        <v>17513</v>
      </c>
      <c r="C4847" t="str">
        <f t="shared" si="150"/>
        <v>$U 320-1.5 40x40 PROFIL U NEPERFORAT$:6.16,</v>
      </c>
      <c r="D4847" t="s">
        <v>25334</v>
      </c>
      <c r="E4847" t="str">
        <f t="shared" si="151"/>
        <v>"u 320-1.5 40x40 profil u neperforat":6.16,</v>
      </c>
    </row>
    <row r="4848" spans="1:5">
      <c r="A4848" s="500" t="s">
        <v>11296</v>
      </c>
      <c r="B4848" s="500" t="s">
        <v>17515</v>
      </c>
      <c r="C4848" t="str">
        <f t="shared" si="150"/>
        <v>$U 320-1.5 45x45 PROFIL U NEPERFORAT$:6.31,</v>
      </c>
      <c r="D4848" t="s">
        <v>25335</v>
      </c>
      <c r="E4848" t="str">
        <f t="shared" si="151"/>
        <v>"u 320-1.5 45x45 profil u neperforat":6.31,</v>
      </c>
    </row>
    <row r="4849" spans="1:5">
      <c r="A4849" s="500" t="s">
        <v>14717</v>
      </c>
      <c r="B4849" s="500" t="s">
        <v>17517</v>
      </c>
      <c r="C4849" t="str">
        <f t="shared" si="150"/>
        <v>$U 320-1.5 50x50 PROFIL U NEPERFORAT$:6.46,</v>
      </c>
      <c r="D4849" t="s">
        <v>25336</v>
      </c>
      <c r="E4849" t="str">
        <f t="shared" si="151"/>
        <v>"u 320-1.5 50x50 profil u neperforat":6.46,</v>
      </c>
    </row>
    <row r="4850" spans="1:5">
      <c r="A4850" s="500" t="s">
        <v>6980</v>
      </c>
      <c r="B4850" s="500" t="s">
        <v>17519</v>
      </c>
      <c r="C4850" t="str">
        <f t="shared" si="150"/>
        <v>$U 320-1.5 55x55 PROFIL U NEPERFORAT$:6.62,</v>
      </c>
      <c r="D4850" t="s">
        <v>25337</v>
      </c>
      <c r="E4850" t="str">
        <f t="shared" si="151"/>
        <v>"u 320-1.5 55x55 profil u neperforat":6.62,</v>
      </c>
    </row>
    <row r="4851" spans="1:5">
      <c r="A4851" s="500" t="s">
        <v>15496</v>
      </c>
      <c r="B4851" s="500" t="s">
        <v>17521</v>
      </c>
      <c r="C4851" t="str">
        <f t="shared" si="150"/>
        <v>$U 320-1.5 60x60 PROFIL U NEPERFORAT$:6.77,</v>
      </c>
      <c r="D4851" t="s">
        <v>25338</v>
      </c>
      <c r="E4851" t="str">
        <f t="shared" si="151"/>
        <v>"u 320-1.5 60x60 profil u neperforat":6.77,</v>
      </c>
    </row>
    <row r="4852" spans="1:5">
      <c r="A4852" s="500" t="s">
        <v>11835</v>
      </c>
      <c r="B4852" s="500" t="s">
        <v>17523</v>
      </c>
      <c r="C4852" t="str">
        <f t="shared" si="150"/>
        <v>$U 320-1.5 65x65 PROFIL U NEPERFORAT$:6.93,</v>
      </c>
      <c r="D4852" t="s">
        <v>25339</v>
      </c>
      <c r="E4852" t="str">
        <f t="shared" si="151"/>
        <v>"u 320-1.5 65x65 profil u neperforat":6.93,</v>
      </c>
    </row>
    <row r="4853" spans="1:5">
      <c r="A4853" s="500" t="s">
        <v>16000</v>
      </c>
      <c r="B4853" s="500" t="s">
        <v>17525</v>
      </c>
      <c r="C4853" t="str">
        <f t="shared" si="150"/>
        <v>$U 320-1.5 70x70 PROFIL U NEPERFORAT$:7.09,</v>
      </c>
      <c r="D4853" t="s">
        <v>25340</v>
      </c>
      <c r="E4853" t="str">
        <f t="shared" si="151"/>
        <v>"u 320-1.5 70x70 profil u neperforat":7.09,</v>
      </c>
    </row>
    <row r="4854" spans="1:5">
      <c r="A4854" s="500" t="s">
        <v>11825</v>
      </c>
      <c r="B4854" s="500" t="s">
        <v>17527</v>
      </c>
      <c r="C4854" t="str">
        <f t="shared" si="150"/>
        <v>$U 320-1.5 75x75 PROFIL U NEPERFORAT$:7.24,</v>
      </c>
      <c r="D4854" t="s">
        <v>25341</v>
      </c>
      <c r="E4854" t="str">
        <f t="shared" si="151"/>
        <v>"u 320-1.5 75x75 profil u neperforat":7.24,</v>
      </c>
    </row>
    <row r="4855" spans="1:5">
      <c r="A4855" s="500" t="s">
        <v>11049</v>
      </c>
      <c r="B4855" s="500" t="s">
        <v>17529</v>
      </c>
      <c r="C4855" t="str">
        <f t="shared" si="150"/>
        <v>$U 320-1.5 80x80 PROFIL U NEPERFORAT$:7.40,</v>
      </c>
      <c r="D4855" t="s">
        <v>25342</v>
      </c>
      <c r="E4855" t="str">
        <f t="shared" si="151"/>
        <v>"u 320-1.5 80x80 profil u neperforat":7.40,</v>
      </c>
    </row>
    <row r="4856" spans="1:5">
      <c r="A4856" s="500" t="s">
        <v>14269</v>
      </c>
      <c r="B4856" s="500" t="s">
        <v>17531</v>
      </c>
      <c r="C4856" t="str">
        <f t="shared" si="150"/>
        <v>$U 320-1.5 85x85 PROFIL U NEPERFORAT$:7.55,</v>
      </c>
      <c r="D4856" t="s">
        <v>25343</v>
      </c>
      <c r="E4856" t="str">
        <f t="shared" si="151"/>
        <v>"u 320-1.5 85x85 profil u neperforat":7.55,</v>
      </c>
    </row>
    <row r="4857" spans="1:5">
      <c r="A4857" s="500" t="s">
        <v>6982</v>
      </c>
      <c r="B4857" s="500" t="s">
        <v>17533</v>
      </c>
      <c r="C4857" t="str">
        <f t="shared" si="150"/>
        <v>$U 320-1.5 90x90 PROFIL U NEPERFORAT$:7.71,</v>
      </c>
      <c r="D4857" t="s">
        <v>25344</v>
      </c>
      <c r="E4857" t="str">
        <f t="shared" si="151"/>
        <v>"u 320-1.5 90x90 profil u neperforat":7.71,</v>
      </c>
    </row>
    <row r="4858" spans="1:5">
      <c r="A4858" s="500" t="s">
        <v>15296</v>
      </c>
      <c r="B4858" s="500" t="s">
        <v>17535</v>
      </c>
      <c r="C4858" t="str">
        <f t="shared" si="150"/>
        <v>$U 320-1.5 95x95 PROFIL U NEPERFORAT$:7.87,</v>
      </c>
      <c r="D4858" t="s">
        <v>25345</v>
      </c>
      <c r="E4858" t="str">
        <f t="shared" si="151"/>
        <v>"u 320-1.5 95x95 profil u neperforat":7.87,</v>
      </c>
    </row>
    <row r="4859" spans="1:5">
      <c r="A4859" s="500" t="s">
        <v>14195</v>
      </c>
      <c r="B4859" s="500" t="s">
        <v>17537</v>
      </c>
      <c r="C4859" t="str">
        <f t="shared" si="150"/>
        <v>$U 320-1.5 40x40 PROFIL U PERFORAT$:6.16,</v>
      </c>
      <c r="D4859" t="s">
        <v>25346</v>
      </c>
      <c r="E4859" t="str">
        <f t="shared" si="151"/>
        <v>"u 320-1.5 40x40 profil u perforat":6.16,</v>
      </c>
    </row>
    <row r="4860" spans="1:5">
      <c r="A4860" s="500" t="s">
        <v>11296</v>
      </c>
      <c r="B4860" s="500" t="s">
        <v>17539</v>
      </c>
      <c r="C4860" t="str">
        <f t="shared" si="150"/>
        <v>$U 320-1.5 45x45 PROFIL U PERFORAT$:6.31,</v>
      </c>
      <c r="D4860" t="s">
        <v>25347</v>
      </c>
      <c r="E4860" t="str">
        <f t="shared" si="151"/>
        <v>"u 320-1.5 45x45 profil u perforat":6.31,</v>
      </c>
    </row>
    <row r="4861" spans="1:5">
      <c r="A4861" s="500" t="s">
        <v>14717</v>
      </c>
      <c r="B4861" s="500" t="s">
        <v>17541</v>
      </c>
      <c r="C4861" t="str">
        <f t="shared" si="150"/>
        <v>$U 320-1.5 50x50 PROFIL U PERFORAT$:6.46,</v>
      </c>
      <c r="D4861" t="s">
        <v>25348</v>
      </c>
      <c r="E4861" t="str">
        <f t="shared" si="151"/>
        <v>"u 320-1.5 50x50 profil u perforat":6.46,</v>
      </c>
    </row>
    <row r="4862" spans="1:5">
      <c r="A4862" s="500" t="s">
        <v>6980</v>
      </c>
      <c r="B4862" s="500" t="s">
        <v>17543</v>
      </c>
      <c r="C4862" t="str">
        <f t="shared" si="150"/>
        <v>$U 320-1.5 55x55 PROFIL U PERFORAT$:6.62,</v>
      </c>
      <c r="D4862" t="s">
        <v>25349</v>
      </c>
      <c r="E4862" t="str">
        <f t="shared" si="151"/>
        <v>"u 320-1.5 55x55 profil u perforat":6.62,</v>
      </c>
    </row>
    <row r="4863" spans="1:5">
      <c r="A4863" s="500" t="s">
        <v>15496</v>
      </c>
      <c r="B4863" s="500" t="s">
        <v>17545</v>
      </c>
      <c r="C4863" t="str">
        <f t="shared" si="150"/>
        <v>$U 320-1.5 60x60 PROFIL U PERFORAT$:6.77,</v>
      </c>
      <c r="D4863" t="s">
        <v>25350</v>
      </c>
      <c r="E4863" t="str">
        <f t="shared" si="151"/>
        <v>"u 320-1.5 60x60 profil u perforat":6.77,</v>
      </c>
    </row>
    <row r="4864" spans="1:5">
      <c r="A4864" s="500" t="s">
        <v>11835</v>
      </c>
      <c r="B4864" s="500" t="s">
        <v>17547</v>
      </c>
      <c r="C4864" t="str">
        <f t="shared" si="150"/>
        <v>$U 320-1.5 65x65 PROFIL U PERFORAT$:6.93,</v>
      </c>
      <c r="D4864" t="s">
        <v>25351</v>
      </c>
      <c r="E4864" t="str">
        <f t="shared" si="151"/>
        <v>"u 320-1.5 65x65 profil u perforat":6.93,</v>
      </c>
    </row>
    <row r="4865" spans="1:5">
      <c r="A4865" s="500" t="s">
        <v>16000</v>
      </c>
      <c r="B4865" s="500" t="s">
        <v>17549</v>
      </c>
      <c r="C4865" t="str">
        <f t="shared" si="150"/>
        <v>$U 320-1.5 70x70 PROFIL U PERFORAT$:7.09,</v>
      </c>
      <c r="D4865" t="s">
        <v>25352</v>
      </c>
      <c r="E4865" t="str">
        <f t="shared" si="151"/>
        <v>"u 320-1.5 70x70 profil u perforat":7.09,</v>
      </c>
    </row>
    <row r="4866" spans="1:5">
      <c r="A4866" s="500" t="s">
        <v>11825</v>
      </c>
      <c r="B4866" s="500" t="s">
        <v>17551</v>
      </c>
      <c r="C4866" t="str">
        <f t="shared" ref="C4866:C4929" si="152">CONCATENATE("$",B4866,"$",":",A4866,",")</f>
        <v>$U 320-1.5 75x75 PROFIL U PERFORAT$:7.24,</v>
      </c>
      <c r="D4866" t="s">
        <v>25353</v>
      </c>
      <c r="E4866" t="str">
        <f t="shared" ref="E4866:E4929" si="153">LOWER(D4866)</f>
        <v>"u 320-1.5 75x75 profil u perforat":7.24,</v>
      </c>
    </row>
    <row r="4867" spans="1:5">
      <c r="A4867" s="500" t="s">
        <v>11049</v>
      </c>
      <c r="B4867" s="500" t="s">
        <v>17553</v>
      </c>
      <c r="C4867" t="str">
        <f t="shared" si="152"/>
        <v>$U 320-1.5 80x80 PROFIL U PERFORAT$:7.40,</v>
      </c>
      <c r="D4867" t="s">
        <v>25354</v>
      </c>
      <c r="E4867" t="str">
        <f t="shared" si="153"/>
        <v>"u 320-1.5 80x80 profil u perforat":7.40,</v>
      </c>
    </row>
    <row r="4868" spans="1:5">
      <c r="A4868" s="500" t="s">
        <v>14269</v>
      </c>
      <c r="B4868" s="500" t="s">
        <v>17555</v>
      </c>
      <c r="C4868" t="str">
        <f t="shared" si="152"/>
        <v>$U 320-1.5 85x85 PROFIL U PERFORAT$:7.55,</v>
      </c>
      <c r="D4868" t="s">
        <v>25355</v>
      </c>
      <c r="E4868" t="str">
        <f t="shared" si="153"/>
        <v>"u 320-1.5 85x85 profil u perforat":7.55,</v>
      </c>
    </row>
    <row r="4869" spans="1:5">
      <c r="A4869" s="500" t="s">
        <v>6982</v>
      </c>
      <c r="B4869" s="500" t="s">
        <v>17557</v>
      </c>
      <c r="C4869" t="str">
        <f t="shared" si="152"/>
        <v>$U 320-1.5 90x90 PROFIL U PERFORAT$:7.71,</v>
      </c>
      <c r="D4869" t="s">
        <v>25356</v>
      </c>
      <c r="E4869" t="str">
        <f t="shared" si="153"/>
        <v>"u 320-1.5 90x90 profil u perforat":7.71,</v>
      </c>
    </row>
    <row r="4870" spans="1:5">
      <c r="A4870" s="500" t="s">
        <v>15296</v>
      </c>
      <c r="B4870" s="500" t="s">
        <v>17559</v>
      </c>
      <c r="C4870" t="str">
        <f t="shared" si="152"/>
        <v>$U 320-1.5 95x95 PROFIL U PERFORAT$:7.87,</v>
      </c>
      <c r="D4870" t="s">
        <v>25357</v>
      </c>
      <c r="E4870" t="str">
        <f t="shared" si="153"/>
        <v>"u 320-1.5 95x95 profil u perforat":7.87,</v>
      </c>
    </row>
    <row r="4871" spans="1:5">
      <c r="A4871" s="500" t="s">
        <v>13122</v>
      </c>
      <c r="B4871" s="500" t="s">
        <v>17561</v>
      </c>
      <c r="C4871" t="str">
        <f t="shared" si="152"/>
        <v>$U 320-2 100x100 PROFIL U NEPERFORAT$:10.66,</v>
      </c>
      <c r="D4871" t="s">
        <v>25358</v>
      </c>
      <c r="E4871" t="str">
        <f t="shared" si="153"/>
        <v>"u 320-2 100x100 profil u neperforat":10.66,</v>
      </c>
    </row>
    <row r="4872" spans="1:5">
      <c r="A4872" s="500" t="s">
        <v>14247</v>
      </c>
      <c r="B4872" s="500" t="s">
        <v>17563</v>
      </c>
      <c r="C4872" t="str">
        <f t="shared" si="152"/>
        <v>$U 320-2 40x40 PROFIL U NEPERFORAT$:8.18,</v>
      </c>
      <c r="D4872" t="s">
        <v>25359</v>
      </c>
      <c r="E4872" t="str">
        <f t="shared" si="153"/>
        <v>"u 320-2 40x40 profil u neperforat":8.18,</v>
      </c>
    </row>
    <row r="4873" spans="1:5">
      <c r="A4873" s="500" t="s">
        <v>11342</v>
      </c>
      <c r="B4873" s="500" t="s">
        <v>17565</v>
      </c>
      <c r="C4873" t="str">
        <f t="shared" si="152"/>
        <v>$U 320-2 45x45 PROFIL U NEPERFORAT$:8.39,</v>
      </c>
      <c r="D4873" t="s">
        <v>25360</v>
      </c>
      <c r="E4873" t="str">
        <f t="shared" si="153"/>
        <v>"u 320-2 45x45 profil u neperforat":8.39,</v>
      </c>
    </row>
    <row r="4874" spans="1:5">
      <c r="A4874" s="500" t="s">
        <v>14768</v>
      </c>
      <c r="B4874" s="500" t="s">
        <v>17567</v>
      </c>
      <c r="C4874" t="str">
        <f t="shared" si="152"/>
        <v>$U 320-2 50x50 PROFIL U NEPERFORAT$:8.58,</v>
      </c>
      <c r="D4874" t="s">
        <v>25361</v>
      </c>
      <c r="E4874" t="str">
        <f t="shared" si="153"/>
        <v>"u 320-2 50x50 profil u neperforat":8.58,</v>
      </c>
    </row>
    <row r="4875" spans="1:5">
      <c r="A4875" s="500" t="s">
        <v>15022</v>
      </c>
      <c r="B4875" s="500" t="s">
        <v>17569</v>
      </c>
      <c r="C4875" t="str">
        <f t="shared" si="152"/>
        <v>$U 320-2 55x55 PROFIL U NEPERFORAT$:8.79,</v>
      </c>
      <c r="D4875" t="s">
        <v>25362</v>
      </c>
      <c r="E4875" t="str">
        <f t="shared" si="153"/>
        <v>"u 320-2 55x55 profil u neperforat":8.79,</v>
      </c>
    </row>
    <row r="4876" spans="1:5">
      <c r="A4876" s="500" t="s">
        <v>6989</v>
      </c>
      <c r="B4876" s="500" t="s">
        <v>17571</v>
      </c>
      <c r="C4876" t="str">
        <f t="shared" si="152"/>
        <v>$U 320-2 60x60 PROFIL U NEPERFORAT$:9.00,</v>
      </c>
      <c r="D4876" t="s">
        <v>25363</v>
      </c>
      <c r="E4876" t="str">
        <f t="shared" si="153"/>
        <v>"u 320-2 60x60 profil u neperforat":9.00,</v>
      </c>
    </row>
    <row r="4877" spans="1:5">
      <c r="A4877" s="500" t="s">
        <v>11281</v>
      </c>
      <c r="B4877" s="500" t="s">
        <v>17573</v>
      </c>
      <c r="C4877" t="str">
        <f t="shared" si="152"/>
        <v>$U 320-2 65x65 PROFIL U NEPERFORAT$:9.20,</v>
      </c>
      <c r="D4877" t="s">
        <v>25364</v>
      </c>
      <c r="E4877" t="str">
        <f t="shared" si="153"/>
        <v>"u 320-2 65x65 profil u neperforat":9.20,</v>
      </c>
    </row>
    <row r="4878" spans="1:5">
      <c r="A4878" s="500" t="s">
        <v>16051</v>
      </c>
      <c r="B4878" s="500" t="s">
        <v>17575</v>
      </c>
      <c r="C4878" t="str">
        <f t="shared" si="152"/>
        <v>$U 320-2 70x70 PROFIL U NEPERFORAT$:9.41,</v>
      </c>
      <c r="D4878" t="s">
        <v>25365</v>
      </c>
      <c r="E4878" t="str">
        <f t="shared" si="153"/>
        <v>"u 320-2 70x70 profil u neperforat":9.41,</v>
      </c>
    </row>
    <row r="4879" spans="1:5">
      <c r="A4879" s="500" t="s">
        <v>6926</v>
      </c>
      <c r="B4879" s="500" t="s">
        <v>17577</v>
      </c>
      <c r="C4879" t="str">
        <f t="shared" si="152"/>
        <v>$U 320-2 75x75 PROFIL U NEPERFORAT$:9.62,</v>
      </c>
      <c r="D4879" t="s">
        <v>25366</v>
      </c>
      <c r="E4879" t="str">
        <f t="shared" si="153"/>
        <v>"u 320-2 75x75 profil u neperforat":9.62,</v>
      </c>
    </row>
    <row r="4880" spans="1:5">
      <c r="A4880" s="500" t="s">
        <v>4039</v>
      </c>
      <c r="B4880" s="500" t="s">
        <v>17579</v>
      </c>
      <c r="C4880" t="str">
        <f t="shared" si="152"/>
        <v>$U 320-2 80x80 PROFIL U NEPERFORAT$:9.83,</v>
      </c>
      <c r="D4880" t="s">
        <v>25367</v>
      </c>
      <c r="E4880" t="str">
        <f t="shared" si="153"/>
        <v>"u 320-2 80x80 profil u neperforat":9.83,</v>
      </c>
    </row>
    <row r="4881" spans="1:5">
      <c r="A4881" s="500" t="s">
        <v>11833</v>
      </c>
      <c r="B4881" s="500" t="s">
        <v>17581</v>
      </c>
      <c r="C4881" t="str">
        <f t="shared" si="152"/>
        <v>$U 320-2 85x85 PROFIL U NEPERFORAT$:10.04,</v>
      </c>
      <c r="D4881" t="s">
        <v>25368</v>
      </c>
      <c r="E4881" t="str">
        <f t="shared" si="153"/>
        <v>"u 320-2 85x85 profil u neperforat":10.04,</v>
      </c>
    </row>
    <row r="4882" spans="1:5">
      <c r="A4882" s="500" t="s">
        <v>4157</v>
      </c>
      <c r="B4882" s="500" t="s">
        <v>17583</v>
      </c>
      <c r="C4882" t="str">
        <f t="shared" si="152"/>
        <v>$U 320-2 90x90 PROFIL U NEPERFORAT$:10.24,</v>
      </c>
      <c r="D4882" t="s">
        <v>25369</v>
      </c>
      <c r="E4882" t="str">
        <f t="shared" si="153"/>
        <v>"u 320-2 90x90 profil u neperforat":10.24,</v>
      </c>
    </row>
    <row r="4883" spans="1:5">
      <c r="A4883" s="500" t="s">
        <v>17309</v>
      </c>
      <c r="B4883" s="500" t="s">
        <v>17585</v>
      </c>
      <c r="C4883" t="str">
        <f t="shared" si="152"/>
        <v>$U 320-2 95x95 PROFIL U NEPERFORAT$:10.45,</v>
      </c>
      <c r="D4883" t="s">
        <v>25370</v>
      </c>
      <c r="E4883" t="str">
        <f t="shared" si="153"/>
        <v>"u 320-2 95x95 profil u neperforat":10.45,</v>
      </c>
    </row>
    <row r="4884" spans="1:5">
      <c r="A4884" s="500" t="s">
        <v>14247</v>
      </c>
      <c r="B4884" s="500" t="s">
        <v>17587</v>
      </c>
      <c r="C4884" t="str">
        <f t="shared" si="152"/>
        <v>$U 320-2 40x40 PROFIL U PERFORAT$:8.18,</v>
      </c>
      <c r="D4884" t="s">
        <v>25371</v>
      </c>
      <c r="E4884" t="str">
        <f t="shared" si="153"/>
        <v>"u 320-2 40x40 profil u perforat":8.18,</v>
      </c>
    </row>
    <row r="4885" spans="1:5">
      <c r="A4885" s="500" t="s">
        <v>11342</v>
      </c>
      <c r="B4885" s="500" t="s">
        <v>17589</v>
      </c>
      <c r="C4885" t="str">
        <f t="shared" si="152"/>
        <v>$U 320-2 45x45 PROFIL U PERFORAT$:8.39,</v>
      </c>
      <c r="D4885" t="s">
        <v>25372</v>
      </c>
      <c r="E4885" t="str">
        <f t="shared" si="153"/>
        <v>"u 320-2 45x45 profil u perforat":8.39,</v>
      </c>
    </row>
    <row r="4886" spans="1:5">
      <c r="A4886" s="500" t="s">
        <v>14768</v>
      </c>
      <c r="B4886" s="500" t="s">
        <v>17591</v>
      </c>
      <c r="C4886" t="str">
        <f t="shared" si="152"/>
        <v>$U 320-2 50x50 PROFIL U PERFORAT$:8.58,</v>
      </c>
      <c r="D4886" t="s">
        <v>25373</v>
      </c>
      <c r="E4886" t="str">
        <f t="shared" si="153"/>
        <v>"u 320-2 50x50 profil u perforat":8.58,</v>
      </c>
    </row>
    <row r="4887" spans="1:5">
      <c r="A4887" s="500" t="s">
        <v>15022</v>
      </c>
      <c r="B4887" s="500" t="s">
        <v>17593</v>
      </c>
      <c r="C4887" t="str">
        <f t="shared" si="152"/>
        <v>$U 320-2 55x55 PROFIL U PERFORAT$:8.79,</v>
      </c>
      <c r="D4887" t="s">
        <v>25374</v>
      </c>
      <c r="E4887" t="str">
        <f t="shared" si="153"/>
        <v>"u 320-2 55x55 profil u perforat":8.79,</v>
      </c>
    </row>
    <row r="4888" spans="1:5">
      <c r="A4888" s="500" t="s">
        <v>6989</v>
      </c>
      <c r="B4888" s="500" t="s">
        <v>17595</v>
      </c>
      <c r="C4888" t="str">
        <f t="shared" si="152"/>
        <v>$U 320-2 60x60 PROFIL U PERFORAT$:9.00,</v>
      </c>
      <c r="D4888" t="s">
        <v>25375</v>
      </c>
      <c r="E4888" t="str">
        <f t="shared" si="153"/>
        <v>"u 320-2 60x60 profil u perforat":9.00,</v>
      </c>
    </row>
    <row r="4889" spans="1:5">
      <c r="A4889" s="500" t="s">
        <v>11281</v>
      </c>
      <c r="B4889" s="500" t="s">
        <v>17597</v>
      </c>
      <c r="C4889" t="str">
        <f t="shared" si="152"/>
        <v>$U 320-2 65x65 PROFIL U PERFORAT$:9.20,</v>
      </c>
      <c r="D4889" t="s">
        <v>25376</v>
      </c>
      <c r="E4889" t="str">
        <f t="shared" si="153"/>
        <v>"u 320-2 65x65 profil u perforat":9.20,</v>
      </c>
    </row>
    <row r="4890" spans="1:5">
      <c r="A4890" s="500" t="s">
        <v>16051</v>
      </c>
      <c r="B4890" s="500" t="s">
        <v>17599</v>
      </c>
      <c r="C4890" t="str">
        <f t="shared" si="152"/>
        <v>$U 320-2 70x70 PROFIL U PERFORAT$:9.41,</v>
      </c>
      <c r="D4890" t="s">
        <v>25377</v>
      </c>
      <c r="E4890" t="str">
        <f t="shared" si="153"/>
        <v>"u 320-2 70x70 profil u perforat":9.41,</v>
      </c>
    </row>
    <row r="4891" spans="1:5">
      <c r="A4891" s="500" t="s">
        <v>6926</v>
      </c>
      <c r="B4891" s="500" t="s">
        <v>17601</v>
      </c>
      <c r="C4891" t="str">
        <f t="shared" si="152"/>
        <v>$U 320-2 75x75 PROFIL U PERFORAT$:9.62,</v>
      </c>
      <c r="D4891" t="s">
        <v>25378</v>
      </c>
      <c r="E4891" t="str">
        <f t="shared" si="153"/>
        <v>"u 320-2 75x75 profil u perforat":9.62,</v>
      </c>
    </row>
    <row r="4892" spans="1:5">
      <c r="A4892" s="500" t="s">
        <v>4039</v>
      </c>
      <c r="B4892" s="500" t="s">
        <v>17603</v>
      </c>
      <c r="C4892" t="str">
        <f t="shared" si="152"/>
        <v>$U 320-2 80x80 PROFIL U PERFORAT$:9.83,</v>
      </c>
      <c r="D4892" t="s">
        <v>25379</v>
      </c>
      <c r="E4892" t="str">
        <f t="shared" si="153"/>
        <v>"u 320-2 80x80 profil u perforat":9.83,</v>
      </c>
    </row>
    <row r="4893" spans="1:5">
      <c r="A4893" s="500" t="s">
        <v>11833</v>
      </c>
      <c r="B4893" s="500" t="s">
        <v>17605</v>
      </c>
      <c r="C4893" t="str">
        <f t="shared" si="152"/>
        <v>$U 320-2 85x85 PROFIL U PERFORAT$:10.04,</v>
      </c>
      <c r="D4893" t="s">
        <v>25380</v>
      </c>
      <c r="E4893" t="str">
        <f t="shared" si="153"/>
        <v>"u 320-2 85x85 profil u perforat":10.04,</v>
      </c>
    </row>
    <row r="4894" spans="1:5">
      <c r="A4894" s="500" t="s">
        <v>4157</v>
      </c>
      <c r="B4894" s="500" t="s">
        <v>17607</v>
      </c>
      <c r="C4894" t="str">
        <f t="shared" si="152"/>
        <v>$U 320-2 90x90 PROFIL U PERFORAT$:10.24,</v>
      </c>
      <c r="D4894" t="s">
        <v>25381</v>
      </c>
      <c r="E4894" t="str">
        <f t="shared" si="153"/>
        <v>"u 320-2 90x90 profil u perforat":10.24,</v>
      </c>
    </row>
    <row r="4895" spans="1:5">
      <c r="A4895" s="500" t="s">
        <v>17309</v>
      </c>
      <c r="B4895" s="500" t="s">
        <v>17609</v>
      </c>
      <c r="C4895" t="str">
        <f t="shared" si="152"/>
        <v>$U 320-2 95x95 PROFIL U PERFORAT$:10.45,</v>
      </c>
      <c r="D4895" t="s">
        <v>25382</v>
      </c>
      <c r="E4895" t="str">
        <f t="shared" si="153"/>
        <v>"u 320-2 95x95 profil u perforat":10.45,</v>
      </c>
    </row>
    <row r="4896" spans="1:5">
      <c r="A4896" s="500" t="s">
        <v>17611</v>
      </c>
      <c r="B4896" s="500" t="s">
        <v>17612</v>
      </c>
      <c r="C4896" t="str">
        <f t="shared" si="152"/>
        <v>$U 320-2.5 100x100 PROFIL U NEPERFORAT$:13.27,</v>
      </c>
      <c r="D4896" t="s">
        <v>25383</v>
      </c>
      <c r="E4896" t="str">
        <f t="shared" si="153"/>
        <v>"u 320-2.5 100x100 profil u neperforat":13.27,</v>
      </c>
    </row>
    <row r="4897" spans="1:5">
      <c r="A4897" s="500" t="s">
        <v>11730</v>
      </c>
      <c r="B4897" s="500" t="s">
        <v>17614</v>
      </c>
      <c r="C4897" t="str">
        <f t="shared" si="152"/>
        <v>$U 320-2.5 40x40 PROFIL U NEPERFORAT$:10.17,</v>
      </c>
      <c r="D4897" t="s">
        <v>25384</v>
      </c>
      <c r="E4897" t="str">
        <f t="shared" si="153"/>
        <v>"u 320-2.5 40x40 profil u neperforat":10.17,</v>
      </c>
    </row>
    <row r="4898" spans="1:5">
      <c r="A4898" s="500" t="s">
        <v>14564</v>
      </c>
      <c r="B4898" s="500" t="s">
        <v>17616</v>
      </c>
      <c r="C4898" t="str">
        <f t="shared" si="152"/>
        <v>$U 320-2.5 45x45 PROFIL U NEPERFORAT$:10.43,</v>
      </c>
      <c r="D4898" t="s">
        <v>25385</v>
      </c>
      <c r="E4898" t="str">
        <f t="shared" si="153"/>
        <v>"u 320-2.5 45x45 profil u neperforat":10.43,</v>
      </c>
    </row>
    <row r="4899" spans="1:5">
      <c r="A4899" s="500" t="s">
        <v>14819</v>
      </c>
      <c r="B4899" s="500" t="s">
        <v>17618</v>
      </c>
      <c r="C4899" t="str">
        <f t="shared" si="152"/>
        <v>$U 320-2.5 50x50 PROFIL U NEPERFORAT$:10.69,</v>
      </c>
      <c r="D4899" t="s">
        <v>25386</v>
      </c>
      <c r="E4899" t="str">
        <f t="shared" si="153"/>
        <v>"u 320-2.5 50x50 profil u neperforat":10.69,</v>
      </c>
    </row>
    <row r="4900" spans="1:5">
      <c r="A4900" s="500" t="s">
        <v>15073</v>
      </c>
      <c r="B4900" s="500" t="s">
        <v>17620</v>
      </c>
      <c r="C4900" t="str">
        <f t="shared" si="152"/>
        <v>$U 320-2.5 55x55 PROFIL U NEPERFORAT$:10.95,</v>
      </c>
      <c r="D4900" t="s">
        <v>25387</v>
      </c>
      <c r="E4900" t="str">
        <f t="shared" si="153"/>
        <v>"u 320-2.5 55x55 profil u neperforat":10.95,</v>
      </c>
    </row>
    <row r="4901" spans="1:5">
      <c r="A4901" s="500" t="s">
        <v>15597</v>
      </c>
      <c r="B4901" s="500" t="s">
        <v>17622</v>
      </c>
      <c r="C4901" t="str">
        <f t="shared" si="152"/>
        <v>$U 320-2.5 60x60 PROFIL U NEPERFORAT$:11.21,</v>
      </c>
      <c r="D4901" t="s">
        <v>25388</v>
      </c>
      <c r="E4901" t="str">
        <f t="shared" si="153"/>
        <v>"u 320-2.5 60x60 profil u neperforat":11.21,</v>
      </c>
    </row>
    <row r="4902" spans="1:5">
      <c r="A4902" s="500" t="s">
        <v>11088</v>
      </c>
      <c r="B4902" s="500" t="s">
        <v>17624</v>
      </c>
      <c r="C4902" t="str">
        <f t="shared" si="152"/>
        <v>$U 320-2.5 65x65 PROFIL U NEPERFORAT$:11.47,</v>
      </c>
      <c r="D4902" t="s">
        <v>25389</v>
      </c>
      <c r="E4902" t="str">
        <f t="shared" si="153"/>
        <v>"u 320-2.5 65x65 profil u neperforat":11.47,</v>
      </c>
    </row>
    <row r="4903" spans="1:5">
      <c r="A4903" s="500" t="s">
        <v>12908</v>
      </c>
      <c r="B4903" s="500" t="s">
        <v>17626</v>
      </c>
      <c r="C4903" t="str">
        <f t="shared" si="152"/>
        <v>$U 320-2.5 70x70 PROFIL U NEPERFORAT$:11.73,</v>
      </c>
      <c r="D4903" t="s">
        <v>25390</v>
      </c>
      <c r="E4903" t="str">
        <f t="shared" si="153"/>
        <v>"u 320-2.5 70x70 profil u neperforat":11.73,</v>
      </c>
    </row>
    <row r="4904" spans="1:5">
      <c r="A4904" s="500" t="s">
        <v>16353</v>
      </c>
      <c r="B4904" s="500" t="s">
        <v>17628</v>
      </c>
      <c r="C4904" t="str">
        <f t="shared" si="152"/>
        <v>$U 320-2.5 75x75 PROFIL U NEPERFORAT$:11.99,</v>
      </c>
      <c r="D4904" t="s">
        <v>25391</v>
      </c>
      <c r="E4904" t="str">
        <f t="shared" si="153"/>
        <v>"u 320-2.5 75x75 profil u neperforat":11.99,</v>
      </c>
    </row>
    <row r="4905" spans="1:5">
      <c r="A4905" s="500" t="s">
        <v>12834</v>
      </c>
      <c r="B4905" s="500" t="s">
        <v>17630</v>
      </c>
      <c r="C4905" t="str">
        <f t="shared" si="152"/>
        <v>$U 320-2.5 80x80 PROFIL U NEPERFORAT$:12.25,</v>
      </c>
      <c r="D4905" t="s">
        <v>25392</v>
      </c>
      <c r="E4905" t="str">
        <f t="shared" si="153"/>
        <v>"u 320-2.5 80x80 profil u neperforat":12.25,</v>
      </c>
    </row>
    <row r="4906" spans="1:5">
      <c r="A4906" s="500" t="s">
        <v>11336</v>
      </c>
      <c r="B4906" s="500" t="s">
        <v>17632</v>
      </c>
      <c r="C4906" t="str">
        <f t="shared" si="152"/>
        <v>$U 320-2.5 85x85 PROFIL U NEPERFORAT$:12.49,</v>
      </c>
      <c r="D4906" t="s">
        <v>25393</v>
      </c>
      <c r="E4906" t="str">
        <f t="shared" si="153"/>
        <v>"u 320-2.5 85x85 profil u neperforat":12.49,</v>
      </c>
    </row>
    <row r="4907" spans="1:5">
      <c r="A4907" s="500" t="s">
        <v>17107</v>
      </c>
      <c r="B4907" s="500" t="s">
        <v>17634</v>
      </c>
      <c r="C4907" t="str">
        <f t="shared" si="152"/>
        <v>$U 320-2.5 90x90 PROFIL U NEPERFORAT$:12.75,</v>
      </c>
      <c r="D4907" t="s">
        <v>25394</v>
      </c>
      <c r="E4907" t="str">
        <f t="shared" si="153"/>
        <v>"u 320-2.5 90x90 profil u neperforat":12.75,</v>
      </c>
    </row>
    <row r="4908" spans="1:5">
      <c r="A4908" s="500" t="s">
        <v>11347</v>
      </c>
      <c r="B4908" s="500" t="s">
        <v>17636</v>
      </c>
      <c r="C4908" t="str">
        <f t="shared" si="152"/>
        <v>$U 320-2.5 95x95 PROFIL U NEPERFORAT$:13.01,</v>
      </c>
      <c r="D4908" t="s">
        <v>25395</v>
      </c>
      <c r="E4908" t="str">
        <f t="shared" si="153"/>
        <v>"u 320-2.5 95x95 profil u neperforat":13.01,</v>
      </c>
    </row>
    <row r="4909" spans="1:5">
      <c r="A4909" s="500" t="s">
        <v>11730</v>
      </c>
      <c r="B4909" s="500" t="s">
        <v>17638</v>
      </c>
      <c r="C4909" t="str">
        <f t="shared" si="152"/>
        <v>$U 320-2.5 40x40 PROFIL U PERFORAT$:10.17,</v>
      </c>
      <c r="D4909" t="s">
        <v>25396</v>
      </c>
      <c r="E4909" t="str">
        <f t="shared" si="153"/>
        <v>"u 320-2.5 40x40 profil u perforat":10.17,</v>
      </c>
    </row>
    <row r="4910" spans="1:5">
      <c r="A4910" s="500" t="s">
        <v>14564</v>
      </c>
      <c r="B4910" s="500" t="s">
        <v>17640</v>
      </c>
      <c r="C4910" t="str">
        <f t="shared" si="152"/>
        <v>$U 320-2.5 45x45 PROFIL U PERFORAT$:10.43,</v>
      </c>
      <c r="D4910" t="s">
        <v>25397</v>
      </c>
      <c r="E4910" t="str">
        <f t="shared" si="153"/>
        <v>"u 320-2.5 45x45 profil u perforat":10.43,</v>
      </c>
    </row>
    <row r="4911" spans="1:5">
      <c r="A4911" s="500" t="s">
        <v>14819</v>
      </c>
      <c r="B4911" s="500" t="s">
        <v>17642</v>
      </c>
      <c r="C4911" t="str">
        <f t="shared" si="152"/>
        <v>$U 320-2.5 50x50 PROFIL U PERFORAT$:10.69,</v>
      </c>
      <c r="D4911" t="s">
        <v>25398</v>
      </c>
      <c r="E4911" t="str">
        <f t="shared" si="153"/>
        <v>"u 320-2.5 50x50 profil u perforat":10.69,</v>
      </c>
    </row>
    <row r="4912" spans="1:5">
      <c r="A4912" s="500" t="s">
        <v>15073</v>
      </c>
      <c r="B4912" s="500" t="s">
        <v>17644</v>
      </c>
      <c r="C4912" t="str">
        <f t="shared" si="152"/>
        <v>$U 320-2.5 55x55 PROFIL U PERFORAT$:10.95,</v>
      </c>
      <c r="D4912" t="s">
        <v>25399</v>
      </c>
      <c r="E4912" t="str">
        <f t="shared" si="153"/>
        <v>"u 320-2.5 55x55 profil u perforat":10.95,</v>
      </c>
    </row>
    <row r="4913" spans="1:5">
      <c r="A4913" s="500" t="s">
        <v>15597</v>
      </c>
      <c r="B4913" s="500" t="s">
        <v>17646</v>
      </c>
      <c r="C4913" t="str">
        <f t="shared" si="152"/>
        <v>$U 320-2.5 60x60 PROFIL U PERFORAT$:11.21,</v>
      </c>
      <c r="D4913" t="s">
        <v>25400</v>
      </c>
      <c r="E4913" t="str">
        <f t="shared" si="153"/>
        <v>"u 320-2.5 60x60 profil u perforat":11.21,</v>
      </c>
    </row>
    <row r="4914" spans="1:5">
      <c r="A4914" s="500" t="s">
        <v>11088</v>
      </c>
      <c r="B4914" s="500" t="s">
        <v>17648</v>
      </c>
      <c r="C4914" t="str">
        <f t="shared" si="152"/>
        <v>$U 320-2.5 65x65 PROFIL U PERFORAT$:11.47,</v>
      </c>
      <c r="D4914" t="s">
        <v>25401</v>
      </c>
      <c r="E4914" t="str">
        <f t="shared" si="153"/>
        <v>"u 320-2.5 65x65 profil u perforat":11.47,</v>
      </c>
    </row>
    <row r="4915" spans="1:5">
      <c r="A4915" s="500" t="s">
        <v>12908</v>
      </c>
      <c r="B4915" s="500" t="s">
        <v>17650</v>
      </c>
      <c r="C4915" t="str">
        <f t="shared" si="152"/>
        <v>$U 320-2.5 70x70 PROFIL U PERFORAT$:11.73,</v>
      </c>
      <c r="D4915" t="s">
        <v>25402</v>
      </c>
      <c r="E4915" t="str">
        <f t="shared" si="153"/>
        <v>"u 320-2.5 70x70 profil u perforat":11.73,</v>
      </c>
    </row>
    <row r="4916" spans="1:5">
      <c r="A4916" s="500" t="s">
        <v>16353</v>
      </c>
      <c r="B4916" s="500" t="s">
        <v>17652</v>
      </c>
      <c r="C4916" t="str">
        <f t="shared" si="152"/>
        <v>$U 320-2.5 75x75 PROFIL U PERFORAT$:11.99,</v>
      </c>
      <c r="D4916" t="s">
        <v>25403</v>
      </c>
      <c r="E4916" t="str">
        <f t="shared" si="153"/>
        <v>"u 320-2.5 75x75 profil u perforat":11.99,</v>
      </c>
    </row>
    <row r="4917" spans="1:5">
      <c r="A4917" s="500" t="s">
        <v>12834</v>
      </c>
      <c r="B4917" s="500" t="s">
        <v>17654</v>
      </c>
      <c r="C4917" t="str">
        <f t="shared" si="152"/>
        <v>$U 320-2.5 80x80 PROFIL U PERFORAT$:12.25,</v>
      </c>
      <c r="D4917" t="s">
        <v>25404</v>
      </c>
      <c r="E4917" t="str">
        <f t="shared" si="153"/>
        <v>"u 320-2.5 80x80 profil u perforat":12.25,</v>
      </c>
    </row>
    <row r="4918" spans="1:5">
      <c r="A4918" s="500" t="s">
        <v>11336</v>
      </c>
      <c r="B4918" s="500" t="s">
        <v>17656</v>
      </c>
      <c r="C4918" t="str">
        <f t="shared" si="152"/>
        <v>$U 320-2.5 85x85 PROFIL U PERFORAT$:12.49,</v>
      </c>
      <c r="D4918" t="s">
        <v>25405</v>
      </c>
      <c r="E4918" t="str">
        <f t="shared" si="153"/>
        <v>"u 320-2.5 85x85 profil u perforat":12.49,</v>
      </c>
    </row>
    <row r="4919" spans="1:5">
      <c r="A4919" s="500" t="s">
        <v>17107</v>
      </c>
      <c r="B4919" s="500" t="s">
        <v>17658</v>
      </c>
      <c r="C4919" t="str">
        <f t="shared" si="152"/>
        <v>$U 320-2.5 90x90 PROFIL U PERFORAT$:12.75,</v>
      </c>
      <c r="D4919" t="s">
        <v>25406</v>
      </c>
      <c r="E4919" t="str">
        <f t="shared" si="153"/>
        <v>"u 320-2.5 90x90 profil u perforat":12.75,</v>
      </c>
    </row>
    <row r="4920" spans="1:5">
      <c r="A4920" s="500" t="s">
        <v>11347</v>
      </c>
      <c r="B4920" s="500" t="s">
        <v>17660</v>
      </c>
      <c r="C4920" t="str">
        <f t="shared" si="152"/>
        <v>$U 320-2.5 95x95 PROFIL U PERFORAT$:13.01,</v>
      </c>
      <c r="D4920" t="s">
        <v>25407</v>
      </c>
      <c r="E4920" t="str">
        <f t="shared" si="153"/>
        <v>"u 320-2.5 95x95 profil u perforat":13.01,</v>
      </c>
    </row>
    <row r="4921" spans="1:5">
      <c r="A4921" s="500" t="s">
        <v>7027</v>
      </c>
      <c r="B4921" s="500" t="s">
        <v>17662</v>
      </c>
      <c r="C4921" t="str">
        <f t="shared" si="152"/>
        <v>$U 320-3 100x100 PROFIL U NEPERFORAT$:15.87,</v>
      </c>
      <c r="D4921" t="s">
        <v>25408</v>
      </c>
      <c r="E4921" t="str">
        <f t="shared" si="153"/>
        <v>"u 320-3 100x100 profil u neperforat":15.87,</v>
      </c>
    </row>
    <row r="4922" spans="1:5">
      <c r="A4922" s="500" t="s">
        <v>14353</v>
      </c>
      <c r="B4922" s="500" t="s">
        <v>17664</v>
      </c>
      <c r="C4922" t="str">
        <f t="shared" si="152"/>
        <v>$U 320-3 40x40 PROFIL U NEPERFORAT$:12.16,</v>
      </c>
      <c r="D4922" t="s">
        <v>25409</v>
      </c>
      <c r="E4922" t="str">
        <f t="shared" si="153"/>
        <v>"u 320-3 40x40 profil u neperforat":12.16,</v>
      </c>
    </row>
    <row r="4923" spans="1:5">
      <c r="A4923" s="500" t="s">
        <v>14615</v>
      </c>
      <c r="B4923" s="500" t="s">
        <v>17666</v>
      </c>
      <c r="C4923" t="str">
        <f t="shared" si="152"/>
        <v>$U 320-3 45x45 PROFIL U NEPERFORAT$:12.47,</v>
      </c>
      <c r="D4923" t="s">
        <v>25410</v>
      </c>
      <c r="E4923" t="str">
        <f t="shared" si="153"/>
        <v>"u 320-3 45x45 profil u neperforat":12.47,</v>
      </c>
    </row>
    <row r="4924" spans="1:5">
      <c r="A4924" s="500" t="s">
        <v>14870</v>
      </c>
      <c r="B4924" s="500" t="s">
        <v>17668</v>
      </c>
      <c r="C4924" t="str">
        <f t="shared" si="152"/>
        <v>$U 320-3 50x50 PROFIL U NEPERFORAT$:12.77,</v>
      </c>
      <c r="D4924" t="s">
        <v>25411</v>
      </c>
      <c r="E4924" t="str">
        <f t="shared" si="153"/>
        <v>"u 320-3 50x50 profil u neperforat":12.77,</v>
      </c>
    </row>
    <row r="4925" spans="1:5">
      <c r="A4925" s="500" t="s">
        <v>11398</v>
      </c>
      <c r="B4925" s="500" t="s">
        <v>17670</v>
      </c>
      <c r="C4925" t="str">
        <f t="shared" si="152"/>
        <v>$U 320-3 55x55 PROFIL U NEPERFORAT$:13.08,</v>
      </c>
      <c r="D4925" t="s">
        <v>25412</v>
      </c>
      <c r="E4925" t="str">
        <f t="shared" si="153"/>
        <v>"u 320-3 55x55 profil u neperforat":13.08,</v>
      </c>
    </row>
    <row r="4926" spans="1:5">
      <c r="A4926" s="500" t="s">
        <v>14435</v>
      </c>
      <c r="B4926" s="500" t="s">
        <v>17672</v>
      </c>
      <c r="C4926" t="str">
        <f t="shared" si="152"/>
        <v>$U 320-3 60x60 PROFIL U NEPERFORAT$:13.39,</v>
      </c>
      <c r="D4926" t="s">
        <v>25413</v>
      </c>
      <c r="E4926" t="str">
        <f t="shared" si="153"/>
        <v>"u 320-3 60x60 profil u neperforat":13.39,</v>
      </c>
    </row>
    <row r="4927" spans="1:5">
      <c r="A4927" s="500" t="s">
        <v>11044</v>
      </c>
      <c r="B4927" s="500" t="s">
        <v>17674</v>
      </c>
      <c r="C4927" t="str">
        <f t="shared" si="152"/>
        <v>$U 320-3 65x65 PROFIL U NEPERFORAT$:13.70,</v>
      </c>
      <c r="D4927" t="s">
        <v>25414</v>
      </c>
      <c r="E4927" t="str">
        <f t="shared" si="153"/>
        <v>"u 320-3 65x65 profil u neperforat":13.70,</v>
      </c>
    </row>
    <row r="4928" spans="1:5">
      <c r="A4928" s="500" t="s">
        <v>3969</v>
      </c>
      <c r="B4928" s="500" t="s">
        <v>17676</v>
      </c>
      <c r="C4928" t="str">
        <f t="shared" si="152"/>
        <v>$U 320-3 70x70 PROFIL U NEPERFORAT$:14.01,</v>
      </c>
      <c r="D4928" t="s">
        <v>25415</v>
      </c>
      <c r="E4928" t="str">
        <f t="shared" si="153"/>
        <v>"u 320-3 70x70 profil u neperforat":14.01,</v>
      </c>
    </row>
    <row r="4929" spans="1:5">
      <c r="A4929" s="500" t="s">
        <v>16404</v>
      </c>
      <c r="B4929" s="500" t="s">
        <v>17678</v>
      </c>
      <c r="C4929" t="str">
        <f t="shared" si="152"/>
        <v>$U 320-3 75x75 PROFIL U NEPERFORAT$:14.33,</v>
      </c>
      <c r="D4929" t="s">
        <v>25416</v>
      </c>
      <c r="E4929" t="str">
        <f t="shared" si="153"/>
        <v>"u 320-3 75x75 profil u neperforat":14.33,</v>
      </c>
    </row>
    <row r="4930" spans="1:5">
      <c r="A4930" s="500" t="s">
        <v>11386</v>
      </c>
      <c r="B4930" s="500" t="s">
        <v>17680</v>
      </c>
      <c r="C4930" t="str">
        <f t="shared" ref="C4930:C4993" si="154">CONCATENATE("$",B4930,"$",":",A4930,",")</f>
        <v>$U 320-3 80x80 PROFIL U NEPERFORAT$:14.64,</v>
      </c>
      <c r="D4930" t="s">
        <v>25417</v>
      </c>
      <c r="E4930" t="str">
        <f t="shared" ref="E4930:E4993" si="155">LOWER(D4930)</f>
        <v>"u 320-3 80x80 profil u neperforat":14.64,</v>
      </c>
    </row>
    <row r="4931" spans="1:5">
      <c r="A4931" s="500" t="s">
        <v>16906</v>
      </c>
      <c r="B4931" s="500" t="s">
        <v>17682</v>
      </c>
      <c r="C4931" t="str">
        <f t="shared" si="154"/>
        <v>$U 320-3 85x85 PROFIL U NEPERFORAT$:14.95,</v>
      </c>
      <c r="D4931" t="s">
        <v>25418</v>
      </c>
      <c r="E4931" t="str">
        <f t="shared" si="155"/>
        <v>"u 320-3 85x85 profil u neperforat":14.95,</v>
      </c>
    </row>
    <row r="4932" spans="1:5">
      <c r="A4932" s="500" t="s">
        <v>17158</v>
      </c>
      <c r="B4932" s="500" t="s">
        <v>17684</v>
      </c>
      <c r="C4932" t="str">
        <f t="shared" si="154"/>
        <v>$U 320-3 90x90 PROFIL U NEPERFORAT$:15.25,</v>
      </c>
      <c r="D4932" t="s">
        <v>25419</v>
      </c>
      <c r="E4932" t="str">
        <f t="shared" si="155"/>
        <v>"u 320-3 90x90 profil u neperforat":15.25,</v>
      </c>
    </row>
    <row r="4933" spans="1:5">
      <c r="A4933" s="500" t="s">
        <v>15698</v>
      </c>
      <c r="B4933" s="500" t="s">
        <v>17686</v>
      </c>
      <c r="C4933" t="str">
        <f t="shared" si="154"/>
        <v>$U 320-3 95x95 PROFIL U NEPERFORAT$:15.56,</v>
      </c>
      <c r="D4933" t="s">
        <v>25420</v>
      </c>
      <c r="E4933" t="str">
        <f t="shared" si="155"/>
        <v>"u 320-3 95x95 profil u neperforat":15.56,</v>
      </c>
    </row>
    <row r="4934" spans="1:5">
      <c r="A4934" s="500" t="s">
        <v>14353</v>
      </c>
      <c r="B4934" s="500" t="s">
        <v>17688</v>
      </c>
      <c r="C4934" t="str">
        <f t="shared" si="154"/>
        <v>$U 320-3 40x40 PROFIL U PERFORAT$:12.16,</v>
      </c>
      <c r="D4934" t="s">
        <v>25421</v>
      </c>
      <c r="E4934" t="str">
        <f t="shared" si="155"/>
        <v>"u 320-3 40x40 profil u perforat":12.16,</v>
      </c>
    </row>
    <row r="4935" spans="1:5">
      <c r="A4935" s="500" t="s">
        <v>14615</v>
      </c>
      <c r="B4935" s="500" t="s">
        <v>17690</v>
      </c>
      <c r="C4935" t="str">
        <f t="shared" si="154"/>
        <v>$U 320-3 45x45 PROFIL U PERFORAT$:12.47,</v>
      </c>
      <c r="D4935" t="s">
        <v>25422</v>
      </c>
      <c r="E4935" t="str">
        <f t="shared" si="155"/>
        <v>"u 320-3 45x45 profil u perforat":12.47,</v>
      </c>
    </row>
    <row r="4936" spans="1:5">
      <c r="A4936" s="500" t="s">
        <v>14870</v>
      </c>
      <c r="B4936" s="500" t="s">
        <v>17692</v>
      </c>
      <c r="C4936" t="str">
        <f t="shared" si="154"/>
        <v>$U 320-3 50x50 PROFIL U PERFORAT$:12.77,</v>
      </c>
      <c r="D4936" t="s">
        <v>25423</v>
      </c>
      <c r="E4936" t="str">
        <f t="shared" si="155"/>
        <v>"u 320-3 50x50 profil u perforat":12.77,</v>
      </c>
    </row>
    <row r="4937" spans="1:5">
      <c r="A4937" s="500" t="s">
        <v>11398</v>
      </c>
      <c r="B4937" s="500" t="s">
        <v>17694</v>
      </c>
      <c r="C4937" t="str">
        <f t="shared" si="154"/>
        <v>$U 320-3 55x55 PROFIL U PERFORAT$:13.08,</v>
      </c>
      <c r="D4937" t="s">
        <v>25424</v>
      </c>
      <c r="E4937" t="str">
        <f t="shared" si="155"/>
        <v>"u 320-3 55x55 profil u perforat":13.08,</v>
      </c>
    </row>
    <row r="4938" spans="1:5">
      <c r="A4938" s="500" t="s">
        <v>14435</v>
      </c>
      <c r="B4938" s="500" t="s">
        <v>17696</v>
      </c>
      <c r="C4938" t="str">
        <f t="shared" si="154"/>
        <v>$U 320-3 60x60 PROFIL U PERFORAT$:13.39,</v>
      </c>
      <c r="D4938" t="s">
        <v>25425</v>
      </c>
      <c r="E4938" t="str">
        <f t="shared" si="155"/>
        <v>"u 320-3 60x60 profil u perforat":13.39,</v>
      </c>
    </row>
    <row r="4939" spans="1:5">
      <c r="A4939" s="500" t="s">
        <v>11044</v>
      </c>
      <c r="B4939" s="500" t="s">
        <v>17698</v>
      </c>
      <c r="C4939" t="str">
        <f t="shared" si="154"/>
        <v>$U 320-3 65x65 PROFIL U PERFORAT$:13.70,</v>
      </c>
      <c r="D4939" t="s">
        <v>25426</v>
      </c>
      <c r="E4939" t="str">
        <f t="shared" si="155"/>
        <v>"u 320-3 65x65 profil u perforat":13.70,</v>
      </c>
    </row>
    <row r="4940" spans="1:5">
      <c r="A4940" s="500" t="s">
        <v>3969</v>
      </c>
      <c r="B4940" s="500" t="s">
        <v>17700</v>
      </c>
      <c r="C4940" t="str">
        <f t="shared" si="154"/>
        <v>$U 320-3 70x70 PROFIL U PERFORAT$:14.01,</v>
      </c>
      <c r="D4940" t="s">
        <v>25427</v>
      </c>
      <c r="E4940" t="str">
        <f t="shared" si="155"/>
        <v>"u 320-3 70x70 profil u perforat":14.01,</v>
      </c>
    </row>
    <row r="4941" spans="1:5">
      <c r="A4941" s="500" t="s">
        <v>16404</v>
      </c>
      <c r="B4941" s="500" t="s">
        <v>17702</v>
      </c>
      <c r="C4941" t="str">
        <f t="shared" si="154"/>
        <v>$U 320-3 75x75 PROFIL U PERFORAT$:14.33,</v>
      </c>
      <c r="D4941" t="s">
        <v>25428</v>
      </c>
      <c r="E4941" t="str">
        <f t="shared" si="155"/>
        <v>"u 320-3 75x75 profil u perforat":14.33,</v>
      </c>
    </row>
    <row r="4942" spans="1:5">
      <c r="A4942" s="500" t="s">
        <v>11386</v>
      </c>
      <c r="B4942" s="500" t="s">
        <v>17704</v>
      </c>
      <c r="C4942" t="str">
        <f t="shared" si="154"/>
        <v>$U 320-3 80x80 PROFIL U PERFORAT$:14.64,</v>
      </c>
      <c r="D4942" t="s">
        <v>25429</v>
      </c>
      <c r="E4942" t="str">
        <f t="shared" si="155"/>
        <v>"u 320-3 80x80 profil u perforat":14.64,</v>
      </c>
    </row>
    <row r="4943" spans="1:5">
      <c r="A4943" s="500" t="s">
        <v>16906</v>
      </c>
      <c r="B4943" s="500" t="s">
        <v>17706</v>
      </c>
      <c r="C4943" t="str">
        <f t="shared" si="154"/>
        <v>$U 320-3 85x85 PROFIL U PERFORAT$:14.95,</v>
      </c>
      <c r="D4943" t="s">
        <v>25430</v>
      </c>
      <c r="E4943" t="str">
        <f t="shared" si="155"/>
        <v>"u 320-3 85x85 profil u perforat":14.95,</v>
      </c>
    </row>
    <row r="4944" spans="1:5">
      <c r="A4944" s="500" t="s">
        <v>17158</v>
      </c>
      <c r="B4944" s="500" t="s">
        <v>17708</v>
      </c>
      <c r="C4944" t="str">
        <f t="shared" si="154"/>
        <v>$U 320-3 90x90 PROFIL U PERFORAT$:15.25,</v>
      </c>
      <c r="D4944" t="s">
        <v>25431</v>
      </c>
      <c r="E4944" t="str">
        <f t="shared" si="155"/>
        <v>"u 320-3 90x90 profil u perforat":15.25,</v>
      </c>
    </row>
    <row r="4945" spans="1:5">
      <c r="A4945" s="500" t="s">
        <v>15698</v>
      </c>
      <c r="B4945" s="500" t="s">
        <v>17710</v>
      </c>
      <c r="C4945" t="str">
        <f t="shared" si="154"/>
        <v>$U 320-3 95x95 PROFIL U PERFORAT$:15.56,</v>
      </c>
      <c r="D4945" t="s">
        <v>25432</v>
      </c>
      <c r="E4945" t="str">
        <f t="shared" si="155"/>
        <v>"u 320-3 95x95 profil u perforat":15.56,</v>
      </c>
    </row>
    <row r="4946" spans="1:5">
      <c r="A4946" s="500" t="s">
        <v>17712</v>
      </c>
      <c r="B4946" s="500" t="s">
        <v>17713</v>
      </c>
      <c r="C4946" t="str">
        <f t="shared" si="154"/>
        <v>$U 320-3.5 100x100 PROFIL U NEPERFORAT$:18.46,</v>
      </c>
      <c r="D4946" t="s">
        <v>25433</v>
      </c>
      <c r="E4946" t="str">
        <f t="shared" si="155"/>
        <v>"u 320-3.5 100x100 profil u neperforat":18.46,</v>
      </c>
    </row>
    <row r="4947" spans="1:5">
      <c r="A4947" s="500" t="s">
        <v>14408</v>
      </c>
      <c r="B4947" s="500" t="s">
        <v>17715</v>
      </c>
      <c r="C4947" t="str">
        <f t="shared" si="154"/>
        <v>$U 320-3.5 40x40 PROFIL U NEPERFORAT$:14.12,</v>
      </c>
      <c r="D4947" t="s">
        <v>25434</v>
      </c>
      <c r="E4947" t="str">
        <f t="shared" si="155"/>
        <v>"u 320-3.5 40x40 profil u neperforat":14.12,</v>
      </c>
    </row>
    <row r="4948" spans="1:5">
      <c r="A4948" s="500" t="s">
        <v>14666</v>
      </c>
      <c r="B4948" s="500" t="s">
        <v>17717</v>
      </c>
      <c r="C4948" t="str">
        <f t="shared" si="154"/>
        <v>$U 320-3.5 45x45 PROFIL U NEPERFORAT$:14.47,</v>
      </c>
      <c r="D4948" t="s">
        <v>25435</v>
      </c>
      <c r="E4948" t="str">
        <f t="shared" si="155"/>
        <v>"u 320-3.5 45x45 profil u neperforat":14.47,</v>
      </c>
    </row>
    <row r="4949" spans="1:5">
      <c r="A4949" s="500" t="s">
        <v>14921</v>
      </c>
      <c r="B4949" s="500" t="s">
        <v>17719</v>
      </c>
      <c r="C4949" t="str">
        <f t="shared" si="154"/>
        <v>$U 320-3.5 50x50 PROFIL U NEPERFORAT$:14.83,</v>
      </c>
      <c r="D4949" t="s">
        <v>25436</v>
      </c>
      <c r="E4949" t="str">
        <f t="shared" si="155"/>
        <v>"u 320-3.5 50x50 profil u neperforat":14.83,</v>
      </c>
    </row>
    <row r="4950" spans="1:5">
      <c r="A4950" s="500" t="s">
        <v>3903</v>
      </c>
      <c r="B4950" s="500" t="s">
        <v>17721</v>
      </c>
      <c r="C4950" t="str">
        <f t="shared" si="154"/>
        <v>$U 320-3.5 55x55 PROFIL U NEPERFORAT$:15.20,</v>
      </c>
      <c r="D4950" t="s">
        <v>25437</v>
      </c>
      <c r="E4950" t="str">
        <f t="shared" si="155"/>
        <v>"u 320-3.5 55x55 profil u neperforat":15.20,</v>
      </c>
    </row>
    <row r="4951" spans="1:5">
      <c r="A4951" s="500" t="s">
        <v>15698</v>
      </c>
      <c r="B4951" s="500" t="s">
        <v>17723</v>
      </c>
      <c r="C4951" t="str">
        <f t="shared" si="154"/>
        <v>$U 320-3.5 60x60 PROFIL U NEPERFORAT$:15.56,</v>
      </c>
      <c r="D4951" t="s">
        <v>25438</v>
      </c>
      <c r="E4951" t="str">
        <f t="shared" si="155"/>
        <v>"u 320-3.5 60x60 profil u neperforat":15.56,</v>
      </c>
    </row>
    <row r="4952" spans="1:5">
      <c r="A4952" s="500" t="s">
        <v>15949</v>
      </c>
      <c r="B4952" s="500" t="s">
        <v>17725</v>
      </c>
      <c r="C4952" t="str">
        <f t="shared" si="154"/>
        <v>$U 320-3.5 65x65 PROFIL U NEPERFORAT$:15.93,</v>
      </c>
      <c r="D4952" t="s">
        <v>25439</v>
      </c>
      <c r="E4952" t="str">
        <f t="shared" si="155"/>
        <v>"u 320-3.5 65x65 profil u neperforat":15.93,</v>
      </c>
    </row>
    <row r="4953" spans="1:5">
      <c r="A4953" s="500" t="s">
        <v>16202</v>
      </c>
      <c r="B4953" s="500" t="s">
        <v>17727</v>
      </c>
      <c r="C4953" t="str">
        <f t="shared" si="154"/>
        <v>$U 320-3.5 70x70 PROFIL U NEPERFORAT$:16.29,</v>
      </c>
      <c r="D4953" t="s">
        <v>25440</v>
      </c>
      <c r="E4953" t="str">
        <f t="shared" si="155"/>
        <v>"u 320-3.5 70x70 profil u neperforat":16.29,</v>
      </c>
    </row>
    <row r="4954" spans="1:5">
      <c r="A4954" s="500" t="s">
        <v>16455</v>
      </c>
      <c r="B4954" s="500" t="s">
        <v>17729</v>
      </c>
      <c r="C4954" t="str">
        <f t="shared" si="154"/>
        <v>$U 320-3.5 75x75 PROFIL U NEPERFORAT$:16.65,</v>
      </c>
      <c r="D4954" t="s">
        <v>25441</v>
      </c>
      <c r="E4954" t="str">
        <f t="shared" si="155"/>
        <v>"u 320-3.5 75x75 profil u neperforat":16.65,</v>
      </c>
    </row>
    <row r="4955" spans="1:5">
      <c r="A4955" s="500" t="s">
        <v>2887</v>
      </c>
      <c r="B4955" s="500" t="s">
        <v>17731</v>
      </c>
      <c r="C4955" t="str">
        <f t="shared" si="154"/>
        <v>$U 320-3.5 80x80 PROFIL U NEPERFORAT$:17.00,</v>
      </c>
      <c r="D4955" t="s">
        <v>25442</v>
      </c>
      <c r="E4955" t="str">
        <f t="shared" si="155"/>
        <v>"u 320-3.5 80x80 profil u neperforat":17.00,</v>
      </c>
    </row>
    <row r="4956" spans="1:5">
      <c r="A4956" s="500" t="s">
        <v>11359</v>
      </c>
      <c r="B4956" s="500" t="s">
        <v>17733</v>
      </c>
      <c r="C4956" t="str">
        <f t="shared" si="154"/>
        <v>$U 320-3.5 85x85 PROFIL U NEPERFORAT$:17.37,</v>
      </c>
      <c r="D4956" t="s">
        <v>25443</v>
      </c>
      <c r="E4956" t="str">
        <f t="shared" si="155"/>
        <v>"u 320-3.5 85x85 profil u neperforat":17.37,</v>
      </c>
    </row>
    <row r="4957" spans="1:5">
      <c r="A4957" s="500" t="s">
        <v>11569</v>
      </c>
      <c r="B4957" s="500" t="s">
        <v>17735</v>
      </c>
      <c r="C4957" t="str">
        <f t="shared" si="154"/>
        <v>$U 320-3.5 90x90 PROFIL U NEPERFORAT$:17.73,</v>
      </c>
      <c r="D4957" t="s">
        <v>25444</v>
      </c>
      <c r="E4957" t="str">
        <f t="shared" si="155"/>
        <v>"u 320-3.5 90x90 profil u neperforat":17.73,</v>
      </c>
    </row>
    <row r="4958" spans="1:5">
      <c r="A4958" s="500" t="s">
        <v>17460</v>
      </c>
      <c r="B4958" s="500" t="s">
        <v>17737</v>
      </c>
      <c r="C4958" t="str">
        <f t="shared" si="154"/>
        <v>$U 320-3.5 95x95 PROFIL U NEPERFORAT$:18.10,</v>
      </c>
      <c r="D4958" t="s">
        <v>25445</v>
      </c>
      <c r="E4958" t="str">
        <f t="shared" si="155"/>
        <v>"u 320-3.5 95x95 profil u neperforat":18.10,</v>
      </c>
    </row>
    <row r="4959" spans="1:5">
      <c r="A4959" s="500" t="s">
        <v>14408</v>
      </c>
      <c r="B4959" s="500" t="s">
        <v>17739</v>
      </c>
      <c r="C4959" t="str">
        <f t="shared" si="154"/>
        <v>$U 320-3.5 40x40 PROFIL U PERFORAT$:14.12,</v>
      </c>
      <c r="D4959" t="s">
        <v>25446</v>
      </c>
      <c r="E4959" t="str">
        <f t="shared" si="155"/>
        <v>"u 320-3.5 40x40 profil u perforat":14.12,</v>
      </c>
    </row>
    <row r="4960" spans="1:5">
      <c r="A4960" s="500" t="s">
        <v>14666</v>
      </c>
      <c r="B4960" s="500" t="s">
        <v>17741</v>
      </c>
      <c r="C4960" t="str">
        <f t="shared" si="154"/>
        <v>$U 320-3.5 45x45 PROFIL U PERFORAT$:14.47,</v>
      </c>
      <c r="D4960" t="s">
        <v>25447</v>
      </c>
      <c r="E4960" t="str">
        <f t="shared" si="155"/>
        <v>"u 320-3.5 45x45 profil u perforat":14.47,</v>
      </c>
    </row>
    <row r="4961" spans="1:5">
      <c r="A4961" s="500" t="s">
        <v>14921</v>
      </c>
      <c r="B4961" s="500" t="s">
        <v>17743</v>
      </c>
      <c r="C4961" t="str">
        <f t="shared" si="154"/>
        <v>$U 320-3.5 50x50 PROFIL U PERFORAT$:14.83,</v>
      </c>
      <c r="D4961" t="s">
        <v>25448</v>
      </c>
      <c r="E4961" t="str">
        <f t="shared" si="155"/>
        <v>"u 320-3.5 50x50 profil u perforat":14.83,</v>
      </c>
    </row>
    <row r="4962" spans="1:5">
      <c r="A4962" s="500" t="s">
        <v>3903</v>
      </c>
      <c r="B4962" s="500" t="s">
        <v>17745</v>
      </c>
      <c r="C4962" t="str">
        <f t="shared" si="154"/>
        <v>$U 320-3.5 55x55 PROFIL U PERFORAT$:15.20,</v>
      </c>
      <c r="D4962" t="s">
        <v>25449</v>
      </c>
      <c r="E4962" t="str">
        <f t="shared" si="155"/>
        <v>"u 320-3.5 55x55 profil u perforat":15.20,</v>
      </c>
    </row>
    <row r="4963" spans="1:5">
      <c r="A4963" s="500" t="s">
        <v>15698</v>
      </c>
      <c r="B4963" s="500" t="s">
        <v>17747</v>
      </c>
      <c r="C4963" t="str">
        <f t="shared" si="154"/>
        <v>$U 320-3.5 60x60 PROFIL U PERFORAT$:15.56,</v>
      </c>
      <c r="D4963" t="s">
        <v>25450</v>
      </c>
      <c r="E4963" t="str">
        <f t="shared" si="155"/>
        <v>"u 320-3.5 60x60 profil u perforat":15.56,</v>
      </c>
    </row>
    <row r="4964" spans="1:5">
      <c r="A4964" s="500" t="s">
        <v>15949</v>
      </c>
      <c r="B4964" s="500" t="s">
        <v>17749</v>
      </c>
      <c r="C4964" t="str">
        <f t="shared" si="154"/>
        <v>$U 320-3.5 65x65 PROFIL U PERFORAT$:15.93,</v>
      </c>
      <c r="D4964" t="s">
        <v>25451</v>
      </c>
      <c r="E4964" t="str">
        <f t="shared" si="155"/>
        <v>"u 320-3.5 65x65 profil u perforat":15.93,</v>
      </c>
    </row>
    <row r="4965" spans="1:5">
      <c r="A4965" s="500" t="s">
        <v>16202</v>
      </c>
      <c r="B4965" s="500" t="s">
        <v>17751</v>
      </c>
      <c r="C4965" t="str">
        <f t="shared" si="154"/>
        <v>$U 320-3.5 70x70 PROFIL U PERFORAT$:16.29,</v>
      </c>
      <c r="D4965" t="s">
        <v>25452</v>
      </c>
      <c r="E4965" t="str">
        <f t="shared" si="155"/>
        <v>"u 320-3.5 70x70 profil u perforat":16.29,</v>
      </c>
    </row>
    <row r="4966" spans="1:5">
      <c r="A4966" s="500" t="s">
        <v>16455</v>
      </c>
      <c r="B4966" s="500" t="s">
        <v>17753</v>
      </c>
      <c r="C4966" t="str">
        <f t="shared" si="154"/>
        <v>$U 320-3.5 75x75 PROFIL U PERFORAT$:16.65,</v>
      </c>
      <c r="D4966" t="s">
        <v>25453</v>
      </c>
      <c r="E4966" t="str">
        <f t="shared" si="155"/>
        <v>"u 320-3.5 75x75 profil u perforat":16.65,</v>
      </c>
    </row>
    <row r="4967" spans="1:5">
      <c r="A4967" s="500" t="s">
        <v>2887</v>
      </c>
      <c r="B4967" s="500" t="s">
        <v>17755</v>
      </c>
      <c r="C4967" t="str">
        <f t="shared" si="154"/>
        <v>$U 320-3.5 80x80 PROFIL U PERFORAT$:17.00,</v>
      </c>
      <c r="D4967" t="s">
        <v>25454</v>
      </c>
      <c r="E4967" t="str">
        <f t="shared" si="155"/>
        <v>"u 320-3.5 80x80 profil u perforat":17.00,</v>
      </c>
    </row>
    <row r="4968" spans="1:5">
      <c r="A4968" s="500" t="s">
        <v>11359</v>
      </c>
      <c r="B4968" s="500" t="s">
        <v>17757</v>
      </c>
      <c r="C4968" t="str">
        <f t="shared" si="154"/>
        <v>$U 320-3.5 85x85 PROFIL U PERFORAT$:17.37,</v>
      </c>
      <c r="D4968" t="s">
        <v>25455</v>
      </c>
      <c r="E4968" t="str">
        <f t="shared" si="155"/>
        <v>"u 320-3.5 85x85 profil u perforat":17.37,</v>
      </c>
    </row>
    <row r="4969" spans="1:5">
      <c r="A4969" s="500" t="s">
        <v>11569</v>
      </c>
      <c r="B4969" s="500" t="s">
        <v>17759</v>
      </c>
      <c r="C4969" t="str">
        <f t="shared" si="154"/>
        <v>$U 320-3.5 90x90 PROFIL U PERFORAT$:17.73,</v>
      </c>
      <c r="D4969" t="s">
        <v>25456</v>
      </c>
      <c r="E4969" t="str">
        <f t="shared" si="155"/>
        <v>"u 320-3.5 90x90 profil u perforat":17.73,</v>
      </c>
    </row>
    <row r="4970" spans="1:5">
      <c r="A4970" s="500" t="s">
        <v>17460</v>
      </c>
      <c r="B4970" s="500" t="s">
        <v>17761</v>
      </c>
      <c r="C4970" t="str">
        <f t="shared" si="154"/>
        <v>$U 320-3.5 95x95 PROFIL U PERFORAT$:18.10,</v>
      </c>
      <c r="D4970" t="s">
        <v>25457</v>
      </c>
      <c r="E4970" t="str">
        <f t="shared" si="155"/>
        <v>"u 320-3.5 95x95 profil u perforat":18.10,</v>
      </c>
    </row>
    <row r="4971" spans="1:5">
      <c r="A4971" s="500" t="s">
        <v>14247</v>
      </c>
      <c r="B4971" s="500" t="s">
        <v>17763</v>
      </c>
      <c r="C4971" t="str">
        <f t="shared" si="154"/>
        <v>$U 330-1.5 100x100 PROFIL U NEPERFORAT$:8.18,</v>
      </c>
      <c r="D4971" t="s">
        <v>25458</v>
      </c>
      <c r="E4971" t="str">
        <f t="shared" si="155"/>
        <v>"u 330-1.5 100x100 profil u neperforat":8.18,</v>
      </c>
    </row>
    <row r="4972" spans="1:5">
      <c r="A4972" s="500" t="s">
        <v>11296</v>
      </c>
      <c r="B4972" s="500" t="s">
        <v>17765</v>
      </c>
      <c r="C4972" t="str">
        <f t="shared" si="154"/>
        <v>$U 330-1.5 40x40 PROFIL U NEPERFORAT$:6.31,</v>
      </c>
      <c r="D4972" t="s">
        <v>25459</v>
      </c>
      <c r="E4972" t="str">
        <f t="shared" si="155"/>
        <v>"u 330-1.5 40x40 profil u neperforat":6.31,</v>
      </c>
    </row>
    <row r="4973" spans="1:5">
      <c r="A4973" s="500" t="s">
        <v>14717</v>
      </c>
      <c r="B4973" s="500" t="s">
        <v>17767</v>
      </c>
      <c r="C4973" t="str">
        <f t="shared" si="154"/>
        <v>$U 330-1.5 45x45 PROFIL U NEPERFORAT$:6.46,</v>
      </c>
      <c r="D4973" t="s">
        <v>25460</v>
      </c>
      <c r="E4973" t="str">
        <f t="shared" si="155"/>
        <v>"u 330-1.5 45x45 profil u neperforat":6.46,</v>
      </c>
    </row>
    <row r="4974" spans="1:5">
      <c r="A4974" s="500" t="s">
        <v>6980</v>
      </c>
      <c r="B4974" s="500" t="s">
        <v>17769</v>
      </c>
      <c r="C4974" t="str">
        <f t="shared" si="154"/>
        <v>$U 330-1.5 50x50 PROFIL U NEPERFORAT$:6.62,</v>
      </c>
      <c r="D4974" t="s">
        <v>25461</v>
      </c>
      <c r="E4974" t="str">
        <f t="shared" si="155"/>
        <v>"u 330-1.5 50x50 profil u neperforat":6.62,</v>
      </c>
    </row>
    <row r="4975" spans="1:5">
      <c r="A4975" s="500" t="s">
        <v>15496</v>
      </c>
      <c r="B4975" s="500" t="s">
        <v>17771</v>
      </c>
      <c r="C4975" t="str">
        <f t="shared" si="154"/>
        <v>$U 330-1.5 55x55 PROFIL U NEPERFORAT$:6.77,</v>
      </c>
      <c r="D4975" t="s">
        <v>25462</v>
      </c>
      <c r="E4975" t="str">
        <f t="shared" si="155"/>
        <v>"u 330-1.5 55x55 profil u neperforat":6.77,</v>
      </c>
    </row>
    <row r="4976" spans="1:5">
      <c r="A4976" s="500" t="s">
        <v>11835</v>
      </c>
      <c r="B4976" s="500" t="s">
        <v>17773</v>
      </c>
      <c r="C4976" t="str">
        <f t="shared" si="154"/>
        <v>$U 330-1.5 60x60 PROFIL U NEPERFORAT$:6.93,</v>
      </c>
      <c r="D4976" t="s">
        <v>25463</v>
      </c>
      <c r="E4976" t="str">
        <f t="shared" si="155"/>
        <v>"u 330-1.5 60x60 profil u neperforat":6.93,</v>
      </c>
    </row>
    <row r="4977" spans="1:5">
      <c r="A4977" s="500" t="s">
        <v>16000</v>
      </c>
      <c r="B4977" s="500" t="s">
        <v>17775</v>
      </c>
      <c r="C4977" t="str">
        <f t="shared" si="154"/>
        <v>$U 330-1.5 65x65 PROFIL U NEPERFORAT$:7.09,</v>
      </c>
      <c r="D4977" t="s">
        <v>25464</v>
      </c>
      <c r="E4977" t="str">
        <f t="shared" si="155"/>
        <v>"u 330-1.5 65x65 profil u neperforat":7.09,</v>
      </c>
    </row>
    <row r="4978" spans="1:5">
      <c r="A4978" s="500" t="s">
        <v>11825</v>
      </c>
      <c r="B4978" s="500" t="s">
        <v>17777</v>
      </c>
      <c r="C4978" t="str">
        <f t="shared" si="154"/>
        <v>$U 330-1.5 70x70 PROFIL U NEPERFORAT$:7.24,</v>
      </c>
      <c r="D4978" t="s">
        <v>25465</v>
      </c>
      <c r="E4978" t="str">
        <f t="shared" si="155"/>
        <v>"u 330-1.5 70x70 profil u neperforat":7.24,</v>
      </c>
    </row>
    <row r="4979" spans="1:5">
      <c r="A4979" s="500" t="s">
        <v>11049</v>
      </c>
      <c r="B4979" s="500" t="s">
        <v>17779</v>
      </c>
      <c r="C4979" t="str">
        <f t="shared" si="154"/>
        <v>$U 330-1.5 75x75 PROFIL U NEPERFORAT$:7.40,</v>
      </c>
      <c r="D4979" t="s">
        <v>25466</v>
      </c>
      <c r="E4979" t="str">
        <f t="shared" si="155"/>
        <v>"u 330-1.5 75x75 profil u neperforat":7.40,</v>
      </c>
    </row>
    <row r="4980" spans="1:5">
      <c r="A4980" s="500" t="s">
        <v>14269</v>
      </c>
      <c r="B4980" s="500" t="s">
        <v>17781</v>
      </c>
      <c r="C4980" t="str">
        <f t="shared" si="154"/>
        <v>$U 330-1.5 80x80 PROFIL U NEPERFORAT$:7.55,</v>
      </c>
      <c r="D4980" t="s">
        <v>25467</v>
      </c>
      <c r="E4980" t="str">
        <f t="shared" si="155"/>
        <v>"u 330-1.5 80x80 profil u neperforat":7.55,</v>
      </c>
    </row>
    <row r="4981" spans="1:5">
      <c r="A4981" s="500" t="s">
        <v>6982</v>
      </c>
      <c r="B4981" s="500" t="s">
        <v>17783</v>
      </c>
      <c r="C4981" t="str">
        <f t="shared" si="154"/>
        <v>$U 330-1.5 85x85 PROFIL U NEPERFORAT$:7.71,</v>
      </c>
      <c r="D4981" t="s">
        <v>25468</v>
      </c>
      <c r="E4981" t="str">
        <f t="shared" si="155"/>
        <v>"u 330-1.5 85x85 profil u neperforat":7.71,</v>
      </c>
    </row>
    <row r="4982" spans="1:5">
      <c r="A4982" s="500" t="s">
        <v>15296</v>
      </c>
      <c r="B4982" s="500" t="s">
        <v>17785</v>
      </c>
      <c r="C4982" t="str">
        <f t="shared" si="154"/>
        <v>$U 330-1.5 90x90 PROFIL U NEPERFORAT$:7.87,</v>
      </c>
      <c r="D4982" t="s">
        <v>25469</v>
      </c>
      <c r="E4982" t="str">
        <f t="shared" si="155"/>
        <v>"u 330-1.5 90x90 profil u neperforat":7.87,</v>
      </c>
    </row>
    <row r="4983" spans="1:5">
      <c r="A4983" s="500" t="s">
        <v>11306</v>
      </c>
      <c r="B4983" s="500" t="s">
        <v>17787</v>
      </c>
      <c r="C4983" t="str">
        <f t="shared" si="154"/>
        <v>$U 330-1.5 95x95 PROFIL U NEPERFORAT$:8.02,</v>
      </c>
      <c r="D4983" t="s">
        <v>25470</v>
      </c>
      <c r="E4983" t="str">
        <f t="shared" si="155"/>
        <v>"u 330-1.5 95x95 profil u neperforat":8.02,</v>
      </c>
    </row>
    <row r="4984" spans="1:5">
      <c r="A4984" s="500" t="s">
        <v>11296</v>
      </c>
      <c r="B4984" s="500" t="s">
        <v>17789</v>
      </c>
      <c r="C4984" t="str">
        <f t="shared" si="154"/>
        <v>$U 330-1.5 40x40 PROFIL U PERFORAT$:6.31,</v>
      </c>
      <c r="D4984" t="s">
        <v>25471</v>
      </c>
      <c r="E4984" t="str">
        <f t="shared" si="155"/>
        <v>"u 330-1.5 40x40 profil u perforat":6.31,</v>
      </c>
    </row>
    <row r="4985" spans="1:5">
      <c r="A4985" s="500" t="s">
        <v>14717</v>
      </c>
      <c r="B4985" s="500" t="s">
        <v>17791</v>
      </c>
      <c r="C4985" t="str">
        <f t="shared" si="154"/>
        <v>$U 330-1.5 45x45 PROFIL U PERFORAT$:6.46,</v>
      </c>
      <c r="D4985" t="s">
        <v>25472</v>
      </c>
      <c r="E4985" t="str">
        <f t="shared" si="155"/>
        <v>"u 330-1.5 45x45 profil u perforat":6.46,</v>
      </c>
    </row>
    <row r="4986" spans="1:5">
      <c r="A4986" s="500" t="s">
        <v>6980</v>
      </c>
      <c r="B4986" s="500" t="s">
        <v>17793</v>
      </c>
      <c r="C4986" t="str">
        <f t="shared" si="154"/>
        <v>$U 330-1.5 50x50 PROFIL U PERFORAT$:6.62,</v>
      </c>
      <c r="D4986" t="s">
        <v>25473</v>
      </c>
      <c r="E4986" t="str">
        <f t="shared" si="155"/>
        <v>"u 330-1.5 50x50 profil u perforat":6.62,</v>
      </c>
    </row>
    <row r="4987" spans="1:5">
      <c r="A4987" s="500" t="s">
        <v>15496</v>
      </c>
      <c r="B4987" s="500" t="s">
        <v>17795</v>
      </c>
      <c r="C4987" t="str">
        <f t="shared" si="154"/>
        <v>$U 330-1.5 55x55 PROFIL U PERFORAT$:6.77,</v>
      </c>
      <c r="D4987" t="s">
        <v>25474</v>
      </c>
      <c r="E4987" t="str">
        <f t="shared" si="155"/>
        <v>"u 330-1.5 55x55 profil u perforat":6.77,</v>
      </c>
    </row>
    <row r="4988" spans="1:5">
      <c r="A4988" s="500" t="s">
        <v>11835</v>
      </c>
      <c r="B4988" s="500" t="s">
        <v>17797</v>
      </c>
      <c r="C4988" t="str">
        <f t="shared" si="154"/>
        <v>$U 330-1.5 60x60 PROFIL U PERFORAT$:6.93,</v>
      </c>
      <c r="D4988" t="s">
        <v>25475</v>
      </c>
      <c r="E4988" t="str">
        <f t="shared" si="155"/>
        <v>"u 330-1.5 60x60 profil u perforat":6.93,</v>
      </c>
    </row>
    <row r="4989" spans="1:5">
      <c r="A4989" s="500" t="s">
        <v>16000</v>
      </c>
      <c r="B4989" s="500" t="s">
        <v>17799</v>
      </c>
      <c r="C4989" t="str">
        <f t="shared" si="154"/>
        <v>$U 330-1.5 65x65 PROFIL U PERFORAT$:7.09,</v>
      </c>
      <c r="D4989" t="s">
        <v>25476</v>
      </c>
      <c r="E4989" t="str">
        <f t="shared" si="155"/>
        <v>"u 330-1.5 65x65 profil u perforat":7.09,</v>
      </c>
    </row>
    <row r="4990" spans="1:5">
      <c r="A4990" s="500" t="s">
        <v>11825</v>
      </c>
      <c r="B4990" s="500" t="s">
        <v>17801</v>
      </c>
      <c r="C4990" t="str">
        <f t="shared" si="154"/>
        <v>$U 330-1.5 70x70 PROFIL U PERFORAT$:7.24,</v>
      </c>
      <c r="D4990" t="s">
        <v>25477</v>
      </c>
      <c r="E4990" t="str">
        <f t="shared" si="155"/>
        <v>"u 330-1.5 70x70 profil u perforat":7.24,</v>
      </c>
    </row>
    <row r="4991" spans="1:5">
      <c r="A4991" s="500" t="s">
        <v>11049</v>
      </c>
      <c r="B4991" s="500" t="s">
        <v>17803</v>
      </c>
      <c r="C4991" t="str">
        <f t="shared" si="154"/>
        <v>$U 330-1.5 75x75 PROFIL U PERFORAT$:7.40,</v>
      </c>
      <c r="D4991" t="s">
        <v>25478</v>
      </c>
      <c r="E4991" t="str">
        <f t="shared" si="155"/>
        <v>"u 330-1.5 75x75 profil u perforat":7.40,</v>
      </c>
    </row>
    <row r="4992" spans="1:5">
      <c r="A4992" s="500" t="s">
        <v>14269</v>
      </c>
      <c r="B4992" s="500" t="s">
        <v>17805</v>
      </c>
      <c r="C4992" t="str">
        <f t="shared" si="154"/>
        <v>$U 330-1.5 80x80 PROFIL U PERFORAT$:7.55,</v>
      </c>
      <c r="D4992" t="s">
        <v>25479</v>
      </c>
      <c r="E4992" t="str">
        <f t="shared" si="155"/>
        <v>"u 330-1.5 80x80 profil u perforat":7.55,</v>
      </c>
    </row>
    <row r="4993" spans="1:5">
      <c r="A4993" s="500" t="s">
        <v>6982</v>
      </c>
      <c r="B4993" s="500" t="s">
        <v>17807</v>
      </c>
      <c r="C4993" t="str">
        <f t="shared" si="154"/>
        <v>$U 330-1.5 85x85 PROFIL U PERFORAT$:7.71,</v>
      </c>
      <c r="D4993" t="s">
        <v>25480</v>
      </c>
      <c r="E4993" t="str">
        <f t="shared" si="155"/>
        <v>"u 330-1.5 85x85 profil u perforat":7.71,</v>
      </c>
    </row>
    <row r="4994" spans="1:5">
      <c r="A4994" s="500" t="s">
        <v>15296</v>
      </c>
      <c r="B4994" s="500" t="s">
        <v>17809</v>
      </c>
      <c r="C4994" t="str">
        <f t="shared" ref="C4994:C5057" si="156">CONCATENATE("$",B4994,"$",":",A4994,",")</f>
        <v>$U 330-1.5 90x90 PROFIL U PERFORAT$:7.87,</v>
      </c>
      <c r="D4994" t="s">
        <v>25481</v>
      </c>
      <c r="E4994" t="str">
        <f t="shared" ref="E4994:E5057" si="157">LOWER(D4994)</f>
        <v>"u 330-1.5 90x90 profil u perforat":7.87,</v>
      </c>
    </row>
    <row r="4995" spans="1:5">
      <c r="A4995" s="500" t="s">
        <v>11306</v>
      </c>
      <c r="B4995" s="500" t="s">
        <v>17811</v>
      </c>
      <c r="C4995" t="str">
        <f t="shared" si="156"/>
        <v>$U 330-1.5 95x95 PROFIL U PERFORAT$:8.02,</v>
      </c>
      <c r="D4995" t="s">
        <v>25482</v>
      </c>
      <c r="E4995" t="str">
        <f t="shared" si="157"/>
        <v>"u 330-1.5 95x95 profil u perforat":8.02,</v>
      </c>
    </row>
    <row r="4996" spans="1:5">
      <c r="A4996" s="500" t="s">
        <v>17813</v>
      </c>
      <c r="B4996" s="500" t="s">
        <v>17814</v>
      </c>
      <c r="C4996" t="str">
        <f t="shared" si="156"/>
        <v>$U 330-2 100x100 PROFIL U NEPERFORAT$:10.87,</v>
      </c>
      <c r="D4996" t="s">
        <v>25483</v>
      </c>
      <c r="E4996" t="str">
        <f t="shared" si="157"/>
        <v>"u 330-2 100x100 profil u neperforat":10.87,</v>
      </c>
    </row>
    <row r="4997" spans="1:5">
      <c r="A4997" s="500" t="s">
        <v>11342</v>
      </c>
      <c r="B4997" s="500" t="s">
        <v>17816</v>
      </c>
      <c r="C4997" t="str">
        <f t="shared" si="156"/>
        <v>$U 330-2 40x40 PROFIL U NEPERFORAT$:8.39,</v>
      </c>
      <c r="D4997" t="s">
        <v>25484</v>
      </c>
      <c r="E4997" t="str">
        <f t="shared" si="157"/>
        <v>"u 330-2 40x40 profil u neperforat":8.39,</v>
      </c>
    </row>
    <row r="4998" spans="1:5">
      <c r="A4998" s="500" t="s">
        <v>14768</v>
      </c>
      <c r="B4998" s="500" t="s">
        <v>17818</v>
      </c>
      <c r="C4998" t="str">
        <f t="shared" si="156"/>
        <v>$U 330-2 45x45 PROFIL U NEPERFORAT$:8.58,</v>
      </c>
      <c r="D4998" t="s">
        <v>25485</v>
      </c>
      <c r="E4998" t="str">
        <f t="shared" si="157"/>
        <v>"u 330-2 45x45 profil u neperforat":8.58,</v>
      </c>
    </row>
    <row r="4999" spans="1:5">
      <c r="A4999" s="500" t="s">
        <v>15022</v>
      </c>
      <c r="B4999" s="500" t="s">
        <v>17820</v>
      </c>
      <c r="C4999" t="str">
        <f t="shared" si="156"/>
        <v>$U 330-2 50x50 PROFIL U NEPERFORAT$:8.79,</v>
      </c>
      <c r="D4999" t="s">
        <v>25486</v>
      </c>
      <c r="E4999" t="str">
        <f t="shared" si="157"/>
        <v>"u 330-2 50x50 profil u neperforat":8.79,</v>
      </c>
    </row>
    <row r="5000" spans="1:5">
      <c r="A5000" s="500" t="s">
        <v>6989</v>
      </c>
      <c r="B5000" s="500" t="s">
        <v>17822</v>
      </c>
      <c r="C5000" t="str">
        <f t="shared" si="156"/>
        <v>$U 330-2 55x55 PROFIL U NEPERFORAT$:9.00,</v>
      </c>
      <c r="D5000" t="s">
        <v>25487</v>
      </c>
      <c r="E5000" t="str">
        <f t="shared" si="157"/>
        <v>"u 330-2 55x55 profil u neperforat":9.00,</v>
      </c>
    </row>
    <row r="5001" spans="1:5">
      <c r="A5001" s="500" t="s">
        <v>11281</v>
      </c>
      <c r="B5001" s="500" t="s">
        <v>17824</v>
      </c>
      <c r="C5001" t="str">
        <f t="shared" si="156"/>
        <v>$U 330-2 60x60 PROFIL U NEPERFORAT$:9.20,</v>
      </c>
      <c r="D5001" t="s">
        <v>25488</v>
      </c>
      <c r="E5001" t="str">
        <f t="shared" si="157"/>
        <v>"u 330-2 60x60 profil u neperforat":9.20,</v>
      </c>
    </row>
    <row r="5002" spans="1:5">
      <c r="A5002" s="500" t="s">
        <v>16051</v>
      </c>
      <c r="B5002" s="500" t="s">
        <v>17826</v>
      </c>
      <c r="C5002" t="str">
        <f t="shared" si="156"/>
        <v>$U 330-2 65x65 PROFIL U NEPERFORAT$:9.41,</v>
      </c>
      <c r="D5002" t="s">
        <v>25489</v>
      </c>
      <c r="E5002" t="str">
        <f t="shared" si="157"/>
        <v>"u 330-2 65x65 profil u neperforat":9.41,</v>
      </c>
    </row>
    <row r="5003" spans="1:5">
      <c r="A5003" s="500" t="s">
        <v>6926</v>
      </c>
      <c r="B5003" s="500" t="s">
        <v>17828</v>
      </c>
      <c r="C5003" t="str">
        <f t="shared" si="156"/>
        <v>$U 330-2 70x70 PROFIL U NEPERFORAT$:9.62,</v>
      </c>
      <c r="D5003" t="s">
        <v>25490</v>
      </c>
      <c r="E5003" t="str">
        <f t="shared" si="157"/>
        <v>"u 330-2 70x70 profil u neperforat":9.62,</v>
      </c>
    </row>
    <row r="5004" spans="1:5">
      <c r="A5004" s="500" t="s">
        <v>4039</v>
      </c>
      <c r="B5004" s="500" t="s">
        <v>17830</v>
      </c>
      <c r="C5004" t="str">
        <f t="shared" si="156"/>
        <v>$U 330-2 75x75 PROFIL U NEPERFORAT$:9.83,</v>
      </c>
      <c r="D5004" t="s">
        <v>25491</v>
      </c>
      <c r="E5004" t="str">
        <f t="shared" si="157"/>
        <v>"u 330-2 75x75 profil u neperforat":9.83,</v>
      </c>
    </row>
    <row r="5005" spans="1:5">
      <c r="A5005" s="500" t="s">
        <v>11833</v>
      </c>
      <c r="B5005" s="500" t="s">
        <v>17832</v>
      </c>
      <c r="C5005" t="str">
        <f t="shared" si="156"/>
        <v>$U 330-2 80x80 PROFIL U NEPERFORAT$:10.04,</v>
      </c>
      <c r="D5005" t="s">
        <v>25492</v>
      </c>
      <c r="E5005" t="str">
        <f t="shared" si="157"/>
        <v>"u 330-2 80x80 profil u neperforat":10.04,</v>
      </c>
    </row>
    <row r="5006" spans="1:5">
      <c r="A5006" s="500" t="s">
        <v>4157</v>
      </c>
      <c r="B5006" s="500" t="s">
        <v>17834</v>
      </c>
      <c r="C5006" t="str">
        <f t="shared" si="156"/>
        <v>$U 330-2 85x85 PROFIL U NEPERFORAT$:10.24,</v>
      </c>
      <c r="D5006" t="s">
        <v>25493</v>
      </c>
      <c r="E5006" t="str">
        <f t="shared" si="157"/>
        <v>"u 330-2 85x85 profil u neperforat":10.24,</v>
      </c>
    </row>
    <row r="5007" spans="1:5">
      <c r="A5007" s="500" t="s">
        <v>17309</v>
      </c>
      <c r="B5007" s="500" t="s">
        <v>17836</v>
      </c>
      <c r="C5007" t="str">
        <f t="shared" si="156"/>
        <v>$U 330-2 90x90 PROFIL U NEPERFORAT$:10.45,</v>
      </c>
      <c r="D5007" t="s">
        <v>25494</v>
      </c>
      <c r="E5007" t="str">
        <f t="shared" si="157"/>
        <v>"u 330-2 90x90 profil u neperforat":10.45,</v>
      </c>
    </row>
    <row r="5008" spans="1:5">
      <c r="A5008" s="500" t="s">
        <v>13122</v>
      </c>
      <c r="B5008" s="500" t="s">
        <v>17838</v>
      </c>
      <c r="C5008" t="str">
        <f t="shared" si="156"/>
        <v>$U 330-2 95x95 PROFIL U NEPERFORAT$:10.66,</v>
      </c>
      <c r="D5008" t="s">
        <v>25495</v>
      </c>
      <c r="E5008" t="str">
        <f t="shared" si="157"/>
        <v>"u 330-2 95x95 profil u neperforat":10.66,</v>
      </c>
    </row>
    <row r="5009" spans="1:5">
      <c r="A5009" s="500" t="s">
        <v>11342</v>
      </c>
      <c r="B5009" s="500" t="s">
        <v>17840</v>
      </c>
      <c r="C5009" t="str">
        <f t="shared" si="156"/>
        <v>$U 330-2 40x40 PROFIL U PERFORAT$:8.39,</v>
      </c>
      <c r="D5009" t="s">
        <v>25496</v>
      </c>
      <c r="E5009" t="str">
        <f t="shared" si="157"/>
        <v>"u 330-2 40x40 profil u perforat":8.39,</v>
      </c>
    </row>
    <row r="5010" spans="1:5">
      <c r="A5010" s="500" t="s">
        <v>14768</v>
      </c>
      <c r="B5010" s="500" t="s">
        <v>17842</v>
      </c>
      <c r="C5010" t="str">
        <f t="shared" si="156"/>
        <v>$U 330-2 45x45 PROFIL U PERFORAT$:8.58,</v>
      </c>
      <c r="D5010" t="s">
        <v>25497</v>
      </c>
      <c r="E5010" t="str">
        <f t="shared" si="157"/>
        <v>"u 330-2 45x45 profil u perforat":8.58,</v>
      </c>
    </row>
    <row r="5011" spans="1:5">
      <c r="A5011" s="500" t="s">
        <v>15022</v>
      </c>
      <c r="B5011" s="500" t="s">
        <v>17844</v>
      </c>
      <c r="C5011" t="str">
        <f t="shared" si="156"/>
        <v>$U 330-2 50x50 PROFIL U PERFORAT$:8.79,</v>
      </c>
      <c r="D5011" t="s">
        <v>25498</v>
      </c>
      <c r="E5011" t="str">
        <f t="shared" si="157"/>
        <v>"u 330-2 50x50 profil u perforat":8.79,</v>
      </c>
    </row>
    <row r="5012" spans="1:5">
      <c r="A5012" s="500" t="s">
        <v>6989</v>
      </c>
      <c r="B5012" s="500" t="s">
        <v>17846</v>
      </c>
      <c r="C5012" t="str">
        <f t="shared" si="156"/>
        <v>$U 330-2 55x55 PROFIL U PERFORAT$:9.00,</v>
      </c>
      <c r="D5012" t="s">
        <v>25499</v>
      </c>
      <c r="E5012" t="str">
        <f t="shared" si="157"/>
        <v>"u 330-2 55x55 profil u perforat":9.00,</v>
      </c>
    </row>
    <row r="5013" spans="1:5">
      <c r="A5013" s="500" t="s">
        <v>11281</v>
      </c>
      <c r="B5013" s="500" t="s">
        <v>17848</v>
      </c>
      <c r="C5013" t="str">
        <f t="shared" si="156"/>
        <v>$U 330-2 60x60 PROFIL U PERFORAT$:9.20,</v>
      </c>
      <c r="D5013" t="s">
        <v>25500</v>
      </c>
      <c r="E5013" t="str">
        <f t="shared" si="157"/>
        <v>"u 330-2 60x60 profil u perforat":9.20,</v>
      </c>
    </row>
    <row r="5014" spans="1:5">
      <c r="A5014" s="500" t="s">
        <v>16051</v>
      </c>
      <c r="B5014" s="500" t="s">
        <v>17850</v>
      </c>
      <c r="C5014" t="str">
        <f t="shared" si="156"/>
        <v>$U 330-2 65x65 PROFIL U PERFORAT$:9.41,</v>
      </c>
      <c r="D5014" t="s">
        <v>25501</v>
      </c>
      <c r="E5014" t="str">
        <f t="shared" si="157"/>
        <v>"u 330-2 65x65 profil u perforat":9.41,</v>
      </c>
    </row>
    <row r="5015" spans="1:5">
      <c r="A5015" s="500" t="s">
        <v>6926</v>
      </c>
      <c r="B5015" s="500" t="s">
        <v>17852</v>
      </c>
      <c r="C5015" t="str">
        <f t="shared" si="156"/>
        <v>$U 330-2 70x70 PROFIL U PERFORAT$:9.62,</v>
      </c>
      <c r="D5015" t="s">
        <v>25502</v>
      </c>
      <c r="E5015" t="str">
        <f t="shared" si="157"/>
        <v>"u 330-2 70x70 profil u perforat":9.62,</v>
      </c>
    </row>
    <row r="5016" spans="1:5">
      <c r="A5016" s="500" t="s">
        <v>4039</v>
      </c>
      <c r="B5016" s="500" t="s">
        <v>17854</v>
      </c>
      <c r="C5016" t="str">
        <f t="shared" si="156"/>
        <v>$U 330-2 75x75 PROFIL U PERFORAT$:9.83,</v>
      </c>
      <c r="D5016" t="s">
        <v>25503</v>
      </c>
      <c r="E5016" t="str">
        <f t="shared" si="157"/>
        <v>"u 330-2 75x75 profil u perforat":9.83,</v>
      </c>
    </row>
    <row r="5017" spans="1:5">
      <c r="A5017" s="500" t="s">
        <v>11833</v>
      </c>
      <c r="B5017" s="500" t="s">
        <v>17856</v>
      </c>
      <c r="C5017" t="str">
        <f t="shared" si="156"/>
        <v>$U 330-2 80x80 PROFIL U PERFORAT$:10.04,</v>
      </c>
      <c r="D5017" t="s">
        <v>25504</v>
      </c>
      <c r="E5017" t="str">
        <f t="shared" si="157"/>
        <v>"u 330-2 80x80 profil u perforat":10.04,</v>
      </c>
    </row>
    <row r="5018" spans="1:5">
      <c r="A5018" s="500" t="s">
        <v>4157</v>
      </c>
      <c r="B5018" s="500" t="s">
        <v>17858</v>
      </c>
      <c r="C5018" t="str">
        <f t="shared" si="156"/>
        <v>$U 330-2 85x85 PROFIL U PERFORAT$:10.24,</v>
      </c>
      <c r="D5018" t="s">
        <v>25505</v>
      </c>
      <c r="E5018" t="str">
        <f t="shared" si="157"/>
        <v>"u 330-2 85x85 profil u perforat":10.24,</v>
      </c>
    </row>
    <row r="5019" spans="1:5">
      <c r="A5019" s="500" t="s">
        <v>17309</v>
      </c>
      <c r="B5019" s="500" t="s">
        <v>17860</v>
      </c>
      <c r="C5019" t="str">
        <f t="shared" si="156"/>
        <v>$U 330-2 90x90 PROFIL U PERFORAT$:10.45,</v>
      </c>
      <c r="D5019" t="s">
        <v>25506</v>
      </c>
      <c r="E5019" t="str">
        <f t="shared" si="157"/>
        <v>"u 330-2 90x90 profil u perforat":10.45,</v>
      </c>
    </row>
    <row r="5020" spans="1:5">
      <c r="A5020" s="500" t="s">
        <v>13122</v>
      </c>
      <c r="B5020" s="500" t="s">
        <v>17862</v>
      </c>
      <c r="C5020" t="str">
        <f t="shared" si="156"/>
        <v>$U 330-2 95x95 PROFIL U PERFORAT$:10.66,</v>
      </c>
      <c r="D5020" t="s">
        <v>25507</v>
      </c>
      <c r="E5020" t="str">
        <f t="shared" si="157"/>
        <v>"u 330-2 95x95 profil u perforat":10.66,</v>
      </c>
    </row>
    <row r="5021" spans="1:5">
      <c r="A5021" s="500" t="s">
        <v>11259</v>
      </c>
      <c r="B5021" s="500" t="s">
        <v>17864</v>
      </c>
      <c r="C5021" t="str">
        <f t="shared" si="156"/>
        <v>$U 330-2.5 100x100 PROFIL U NEPERFORAT$:13.53,</v>
      </c>
      <c r="D5021" t="s">
        <v>25508</v>
      </c>
      <c r="E5021" t="str">
        <f t="shared" si="157"/>
        <v>"u 330-2.5 100x100 profil u neperforat":13.53,</v>
      </c>
    </row>
    <row r="5022" spans="1:5">
      <c r="A5022" s="500" t="s">
        <v>14564</v>
      </c>
      <c r="B5022" s="500" t="s">
        <v>17866</v>
      </c>
      <c r="C5022" t="str">
        <f t="shared" si="156"/>
        <v>$U 330-2.5 40x40 PROFIL U NEPERFORAT$:10.43,</v>
      </c>
      <c r="D5022" t="s">
        <v>25509</v>
      </c>
      <c r="E5022" t="str">
        <f t="shared" si="157"/>
        <v>"u 330-2.5 40x40 profil u neperforat":10.43,</v>
      </c>
    </row>
    <row r="5023" spans="1:5">
      <c r="A5023" s="500" t="s">
        <v>14819</v>
      </c>
      <c r="B5023" s="500" t="s">
        <v>17868</v>
      </c>
      <c r="C5023" t="str">
        <f t="shared" si="156"/>
        <v>$U 330-2.5 45x45 PROFIL U NEPERFORAT$:10.69,</v>
      </c>
      <c r="D5023" t="s">
        <v>25510</v>
      </c>
      <c r="E5023" t="str">
        <f t="shared" si="157"/>
        <v>"u 330-2.5 45x45 profil u neperforat":10.69,</v>
      </c>
    </row>
    <row r="5024" spans="1:5">
      <c r="A5024" s="500" t="s">
        <v>15073</v>
      </c>
      <c r="B5024" s="500" t="s">
        <v>17870</v>
      </c>
      <c r="C5024" t="str">
        <f t="shared" si="156"/>
        <v>$U 330-2.5 50x50 PROFIL U NEPERFORAT$:10.95,</v>
      </c>
      <c r="D5024" t="s">
        <v>25511</v>
      </c>
      <c r="E5024" t="str">
        <f t="shared" si="157"/>
        <v>"u 330-2.5 50x50 profil u neperforat":10.95,</v>
      </c>
    </row>
    <row r="5025" spans="1:5">
      <c r="A5025" s="500" t="s">
        <v>15597</v>
      </c>
      <c r="B5025" s="500" t="s">
        <v>17872</v>
      </c>
      <c r="C5025" t="str">
        <f t="shared" si="156"/>
        <v>$U 330-2.5 55x55 PROFIL U NEPERFORAT$:11.21,</v>
      </c>
      <c r="D5025" t="s">
        <v>25512</v>
      </c>
      <c r="E5025" t="str">
        <f t="shared" si="157"/>
        <v>"u 330-2.5 55x55 profil u neperforat":11.21,</v>
      </c>
    </row>
    <row r="5026" spans="1:5">
      <c r="A5026" s="500" t="s">
        <v>11088</v>
      </c>
      <c r="B5026" s="500" t="s">
        <v>17874</v>
      </c>
      <c r="C5026" t="str">
        <f t="shared" si="156"/>
        <v>$U 330-2.5 60x60 PROFIL U NEPERFORAT$:11.47,</v>
      </c>
      <c r="D5026" t="s">
        <v>25513</v>
      </c>
      <c r="E5026" t="str">
        <f t="shared" si="157"/>
        <v>"u 330-2.5 60x60 profil u neperforat":11.47,</v>
      </c>
    </row>
    <row r="5027" spans="1:5">
      <c r="A5027" s="500" t="s">
        <v>12908</v>
      </c>
      <c r="B5027" s="500" t="s">
        <v>17876</v>
      </c>
      <c r="C5027" t="str">
        <f t="shared" si="156"/>
        <v>$U 330-2.5 65x65 PROFIL U NEPERFORAT$:11.73,</v>
      </c>
      <c r="D5027" t="s">
        <v>25514</v>
      </c>
      <c r="E5027" t="str">
        <f t="shared" si="157"/>
        <v>"u 330-2.5 65x65 profil u neperforat":11.73,</v>
      </c>
    </row>
    <row r="5028" spans="1:5">
      <c r="A5028" s="500" t="s">
        <v>16353</v>
      </c>
      <c r="B5028" s="500" t="s">
        <v>17878</v>
      </c>
      <c r="C5028" t="str">
        <f t="shared" si="156"/>
        <v>$U 330-2.5 70x70 PROFIL U NEPERFORAT$:11.99,</v>
      </c>
      <c r="D5028" t="s">
        <v>25515</v>
      </c>
      <c r="E5028" t="str">
        <f t="shared" si="157"/>
        <v>"u 330-2.5 70x70 profil u neperforat":11.99,</v>
      </c>
    </row>
    <row r="5029" spans="1:5">
      <c r="A5029" s="500" t="s">
        <v>12834</v>
      </c>
      <c r="B5029" s="500" t="s">
        <v>17880</v>
      </c>
      <c r="C5029" t="str">
        <f t="shared" si="156"/>
        <v>$U 330-2.5 75x75 PROFIL U NEPERFORAT$:12.25,</v>
      </c>
      <c r="D5029" t="s">
        <v>25516</v>
      </c>
      <c r="E5029" t="str">
        <f t="shared" si="157"/>
        <v>"u 330-2.5 75x75 profil u neperforat":12.25,</v>
      </c>
    </row>
    <row r="5030" spans="1:5">
      <c r="A5030" s="500" t="s">
        <v>11336</v>
      </c>
      <c r="B5030" s="500" t="s">
        <v>17882</v>
      </c>
      <c r="C5030" t="str">
        <f t="shared" si="156"/>
        <v>$U 330-2.5 80x80 PROFIL U NEPERFORAT$:12.49,</v>
      </c>
      <c r="D5030" t="s">
        <v>25517</v>
      </c>
      <c r="E5030" t="str">
        <f t="shared" si="157"/>
        <v>"u 330-2.5 80x80 profil u neperforat":12.49,</v>
      </c>
    </row>
    <row r="5031" spans="1:5">
      <c r="A5031" s="500" t="s">
        <v>17107</v>
      </c>
      <c r="B5031" s="500" t="s">
        <v>17884</v>
      </c>
      <c r="C5031" t="str">
        <f t="shared" si="156"/>
        <v>$U 330-2.5 85x85 PROFIL U NEPERFORAT$:12.75,</v>
      </c>
      <c r="D5031" t="s">
        <v>25518</v>
      </c>
      <c r="E5031" t="str">
        <f t="shared" si="157"/>
        <v>"u 330-2.5 85x85 profil u neperforat":12.75,</v>
      </c>
    </row>
    <row r="5032" spans="1:5">
      <c r="A5032" s="500" t="s">
        <v>11347</v>
      </c>
      <c r="B5032" s="500" t="s">
        <v>17886</v>
      </c>
      <c r="C5032" t="str">
        <f t="shared" si="156"/>
        <v>$U 330-2.5 90x90 PROFIL U NEPERFORAT$:13.01,</v>
      </c>
      <c r="D5032" t="s">
        <v>25519</v>
      </c>
      <c r="E5032" t="str">
        <f t="shared" si="157"/>
        <v>"u 330-2.5 90x90 profil u neperforat":13.01,</v>
      </c>
    </row>
    <row r="5033" spans="1:5">
      <c r="A5033" s="500" t="s">
        <v>17611</v>
      </c>
      <c r="B5033" s="500" t="s">
        <v>17888</v>
      </c>
      <c r="C5033" t="str">
        <f t="shared" si="156"/>
        <v>$U 330-2.5 95x95 PROFIL U NEPERFORAT$:13.27,</v>
      </c>
      <c r="D5033" t="s">
        <v>25520</v>
      </c>
      <c r="E5033" t="str">
        <f t="shared" si="157"/>
        <v>"u 330-2.5 95x95 profil u neperforat":13.27,</v>
      </c>
    </row>
    <row r="5034" spans="1:5">
      <c r="A5034" s="500" t="s">
        <v>14564</v>
      </c>
      <c r="B5034" s="500" t="s">
        <v>17890</v>
      </c>
      <c r="C5034" t="str">
        <f t="shared" si="156"/>
        <v>$U 330-2.5 40x40 PROFIL U PERFORAT$:10.43,</v>
      </c>
      <c r="D5034" t="s">
        <v>25521</v>
      </c>
      <c r="E5034" t="str">
        <f t="shared" si="157"/>
        <v>"u 330-2.5 40x40 profil u perforat":10.43,</v>
      </c>
    </row>
    <row r="5035" spans="1:5">
      <c r="A5035" s="500" t="s">
        <v>14819</v>
      </c>
      <c r="B5035" s="500" t="s">
        <v>17892</v>
      </c>
      <c r="C5035" t="str">
        <f t="shared" si="156"/>
        <v>$U 330-2.5 45x45 PROFIL U PERFORAT$:10.69,</v>
      </c>
      <c r="D5035" t="s">
        <v>25522</v>
      </c>
      <c r="E5035" t="str">
        <f t="shared" si="157"/>
        <v>"u 330-2.5 45x45 profil u perforat":10.69,</v>
      </c>
    </row>
    <row r="5036" spans="1:5">
      <c r="A5036" s="500" t="s">
        <v>15073</v>
      </c>
      <c r="B5036" s="500" t="s">
        <v>17894</v>
      </c>
      <c r="C5036" t="str">
        <f t="shared" si="156"/>
        <v>$U 330-2.5 50x50 PROFIL U PERFORAT$:10.95,</v>
      </c>
      <c r="D5036" t="s">
        <v>25523</v>
      </c>
      <c r="E5036" t="str">
        <f t="shared" si="157"/>
        <v>"u 330-2.5 50x50 profil u perforat":10.95,</v>
      </c>
    </row>
    <row r="5037" spans="1:5">
      <c r="A5037" s="500" t="s">
        <v>15597</v>
      </c>
      <c r="B5037" s="500" t="s">
        <v>17896</v>
      </c>
      <c r="C5037" t="str">
        <f t="shared" si="156"/>
        <v>$U 330-2.5 55x55 PROFIL U PERFORAT$:11.21,</v>
      </c>
      <c r="D5037" t="s">
        <v>25524</v>
      </c>
      <c r="E5037" t="str">
        <f t="shared" si="157"/>
        <v>"u 330-2.5 55x55 profil u perforat":11.21,</v>
      </c>
    </row>
    <row r="5038" spans="1:5">
      <c r="A5038" s="500" t="s">
        <v>11088</v>
      </c>
      <c r="B5038" s="500" t="s">
        <v>17898</v>
      </c>
      <c r="C5038" t="str">
        <f t="shared" si="156"/>
        <v>$U 330-2.5 60x60 PROFIL U PERFORAT$:11.47,</v>
      </c>
      <c r="D5038" t="s">
        <v>25525</v>
      </c>
      <c r="E5038" t="str">
        <f t="shared" si="157"/>
        <v>"u 330-2.5 60x60 profil u perforat":11.47,</v>
      </c>
    </row>
    <row r="5039" spans="1:5">
      <c r="A5039" s="500" t="s">
        <v>12908</v>
      </c>
      <c r="B5039" s="500" t="s">
        <v>17900</v>
      </c>
      <c r="C5039" t="str">
        <f t="shared" si="156"/>
        <v>$U 330-2.5 65x65 PROFIL U PERFORAT$:11.73,</v>
      </c>
      <c r="D5039" t="s">
        <v>25526</v>
      </c>
      <c r="E5039" t="str">
        <f t="shared" si="157"/>
        <v>"u 330-2.5 65x65 profil u perforat":11.73,</v>
      </c>
    </row>
    <row r="5040" spans="1:5">
      <c r="A5040" s="500" t="s">
        <v>16353</v>
      </c>
      <c r="B5040" s="500" t="s">
        <v>17902</v>
      </c>
      <c r="C5040" t="str">
        <f t="shared" si="156"/>
        <v>$U 330-2.5 70x70 PROFIL U PERFORAT$:11.99,</v>
      </c>
      <c r="D5040" t="s">
        <v>25527</v>
      </c>
      <c r="E5040" t="str">
        <f t="shared" si="157"/>
        <v>"u 330-2.5 70x70 profil u perforat":11.99,</v>
      </c>
    </row>
    <row r="5041" spans="1:5">
      <c r="A5041" s="500" t="s">
        <v>12834</v>
      </c>
      <c r="B5041" s="500" t="s">
        <v>17904</v>
      </c>
      <c r="C5041" t="str">
        <f t="shared" si="156"/>
        <v>$U 330-2.5 75x75 PROFIL U PERFORAT$:12.25,</v>
      </c>
      <c r="D5041" t="s">
        <v>25528</v>
      </c>
      <c r="E5041" t="str">
        <f t="shared" si="157"/>
        <v>"u 330-2.5 75x75 profil u perforat":12.25,</v>
      </c>
    </row>
    <row r="5042" spans="1:5">
      <c r="A5042" s="500" t="s">
        <v>11336</v>
      </c>
      <c r="B5042" s="500" t="s">
        <v>17906</v>
      </c>
      <c r="C5042" t="str">
        <f t="shared" si="156"/>
        <v>$U 330-2.5 80x80 PROFIL U PERFORAT$:12.49,</v>
      </c>
      <c r="D5042" t="s">
        <v>25529</v>
      </c>
      <c r="E5042" t="str">
        <f t="shared" si="157"/>
        <v>"u 330-2.5 80x80 profil u perforat":12.49,</v>
      </c>
    </row>
    <row r="5043" spans="1:5">
      <c r="A5043" s="500" t="s">
        <v>17107</v>
      </c>
      <c r="B5043" s="500" t="s">
        <v>17908</v>
      </c>
      <c r="C5043" t="str">
        <f t="shared" si="156"/>
        <v>$U 330-2.5 85x85 PROFIL U PERFORAT$:12.75,</v>
      </c>
      <c r="D5043" t="s">
        <v>25530</v>
      </c>
      <c r="E5043" t="str">
        <f t="shared" si="157"/>
        <v>"u 330-2.5 85x85 profil u perforat":12.75,</v>
      </c>
    </row>
    <row r="5044" spans="1:5">
      <c r="A5044" s="500" t="s">
        <v>11347</v>
      </c>
      <c r="B5044" s="500" t="s">
        <v>17910</v>
      </c>
      <c r="C5044" t="str">
        <f t="shared" si="156"/>
        <v>$U 330-2.5 90x90 PROFIL U PERFORAT$:13.01,</v>
      </c>
      <c r="D5044" t="s">
        <v>25531</v>
      </c>
      <c r="E5044" t="str">
        <f t="shared" si="157"/>
        <v>"u 330-2.5 90x90 profil u perforat":13.01,</v>
      </c>
    </row>
    <row r="5045" spans="1:5">
      <c r="A5045" s="500" t="s">
        <v>17611</v>
      </c>
      <c r="B5045" s="500" t="s">
        <v>17912</v>
      </c>
      <c r="C5045" t="str">
        <f t="shared" si="156"/>
        <v>$U 330-2.5 95x95 PROFIL U PERFORAT$:13.27,</v>
      </c>
      <c r="D5045" t="s">
        <v>25532</v>
      </c>
      <c r="E5045" t="str">
        <f t="shared" si="157"/>
        <v>"u 330-2.5 95x95 profil u perforat":13.27,</v>
      </c>
    </row>
    <row r="5046" spans="1:5">
      <c r="A5046" s="500" t="s">
        <v>7058</v>
      </c>
      <c r="B5046" s="500" t="s">
        <v>17914</v>
      </c>
      <c r="C5046" t="str">
        <f t="shared" si="156"/>
        <v>$U 330-3 100x100 PROFIL U NEPERFORAT$:16.19,</v>
      </c>
      <c r="D5046" t="s">
        <v>25533</v>
      </c>
      <c r="E5046" t="str">
        <f t="shared" si="157"/>
        <v>"u 330-3 100x100 profil u neperforat":16.19,</v>
      </c>
    </row>
    <row r="5047" spans="1:5">
      <c r="A5047" s="500" t="s">
        <v>14615</v>
      </c>
      <c r="B5047" s="500" t="s">
        <v>17916</v>
      </c>
      <c r="C5047" t="str">
        <f t="shared" si="156"/>
        <v>$U 330-3 40x40 PROFIL U NEPERFORAT$:12.47,</v>
      </c>
      <c r="D5047" t="s">
        <v>25534</v>
      </c>
      <c r="E5047" t="str">
        <f t="shared" si="157"/>
        <v>"u 330-3 40x40 profil u neperforat":12.47,</v>
      </c>
    </row>
    <row r="5048" spans="1:5">
      <c r="A5048" s="500" t="s">
        <v>14870</v>
      </c>
      <c r="B5048" s="500" t="s">
        <v>17918</v>
      </c>
      <c r="C5048" t="str">
        <f t="shared" si="156"/>
        <v>$U 330-3 45x45 PROFIL U NEPERFORAT$:12.77,</v>
      </c>
      <c r="D5048" t="s">
        <v>25535</v>
      </c>
      <c r="E5048" t="str">
        <f t="shared" si="157"/>
        <v>"u 330-3 45x45 profil u neperforat":12.77,</v>
      </c>
    </row>
    <row r="5049" spans="1:5">
      <c r="A5049" s="500" t="s">
        <v>11398</v>
      </c>
      <c r="B5049" s="500" t="s">
        <v>17920</v>
      </c>
      <c r="C5049" t="str">
        <f t="shared" si="156"/>
        <v>$U 330-3 50x50 PROFIL U NEPERFORAT$:13.08,</v>
      </c>
      <c r="D5049" t="s">
        <v>25536</v>
      </c>
      <c r="E5049" t="str">
        <f t="shared" si="157"/>
        <v>"u 330-3 50x50 profil u neperforat":13.08,</v>
      </c>
    </row>
    <row r="5050" spans="1:5">
      <c r="A5050" s="500" t="s">
        <v>14435</v>
      </c>
      <c r="B5050" s="500" t="s">
        <v>17922</v>
      </c>
      <c r="C5050" t="str">
        <f t="shared" si="156"/>
        <v>$U 330-3 55x55 PROFIL U NEPERFORAT$:13.39,</v>
      </c>
      <c r="D5050" t="s">
        <v>25537</v>
      </c>
      <c r="E5050" t="str">
        <f t="shared" si="157"/>
        <v>"u 330-3 55x55 profil u neperforat":13.39,</v>
      </c>
    </row>
    <row r="5051" spans="1:5">
      <c r="A5051" s="500" t="s">
        <v>11044</v>
      </c>
      <c r="B5051" s="500" t="s">
        <v>17924</v>
      </c>
      <c r="C5051" t="str">
        <f t="shared" si="156"/>
        <v>$U 330-3 60x60 PROFIL U NEPERFORAT$:13.70,</v>
      </c>
      <c r="D5051" t="s">
        <v>25538</v>
      </c>
      <c r="E5051" t="str">
        <f t="shared" si="157"/>
        <v>"u 330-3 60x60 profil u neperforat":13.70,</v>
      </c>
    </row>
    <row r="5052" spans="1:5">
      <c r="A5052" s="500" t="s">
        <v>3969</v>
      </c>
      <c r="B5052" s="500" t="s">
        <v>17926</v>
      </c>
      <c r="C5052" t="str">
        <f t="shared" si="156"/>
        <v>$U 330-3 65x65 PROFIL U NEPERFORAT$:14.01,</v>
      </c>
      <c r="D5052" t="s">
        <v>25539</v>
      </c>
      <c r="E5052" t="str">
        <f t="shared" si="157"/>
        <v>"u 330-3 65x65 profil u neperforat":14.01,</v>
      </c>
    </row>
    <row r="5053" spans="1:5">
      <c r="A5053" s="500" t="s">
        <v>16404</v>
      </c>
      <c r="B5053" s="500" t="s">
        <v>17928</v>
      </c>
      <c r="C5053" t="str">
        <f t="shared" si="156"/>
        <v>$U 330-3 70x70 PROFIL U NEPERFORAT$:14.33,</v>
      </c>
      <c r="D5053" t="s">
        <v>25540</v>
      </c>
      <c r="E5053" t="str">
        <f t="shared" si="157"/>
        <v>"u 330-3 70x70 profil u neperforat":14.33,</v>
      </c>
    </row>
    <row r="5054" spans="1:5">
      <c r="A5054" s="500" t="s">
        <v>11386</v>
      </c>
      <c r="B5054" s="500" t="s">
        <v>17930</v>
      </c>
      <c r="C5054" t="str">
        <f t="shared" si="156"/>
        <v>$U 330-3 75x75 PROFIL U NEPERFORAT$:14.64,</v>
      </c>
      <c r="D5054" t="s">
        <v>25541</v>
      </c>
      <c r="E5054" t="str">
        <f t="shared" si="157"/>
        <v>"u 330-3 75x75 profil u neperforat":14.64,</v>
      </c>
    </row>
    <row r="5055" spans="1:5">
      <c r="A5055" s="500" t="s">
        <v>16906</v>
      </c>
      <c r="B5055" s="500" t="s">
        <v>17932</v>
      </c>
      <c r="C5055" t="str">
        <f t="shared" si="156"/>
        <v>$U 330-3 80x80 PROFIL U NEPERFORAT$:14.95,</v>
      </c>
      <c r="D5055" t="s">
        <v>25542</v>
      </c>
      <c r="E5055" t="str">
        <f t="shared" si="157"/>
        <v>"u 330-3 80x80 profil u neperforat":14.95,</v>
      </c>
    </row>
    <row r="5056" spans="1:5">
      <c r="A5056" s="500" t="s">
        <v>17158</v>
      </c>
      <c r="B5056" s="500" t="s">
        <v>17934</v>
      </c>
      <c r="C5056" t="str">
        <f t="shared" si="156"/>
        <v>$U 330-3 85x85 PROFIL U NEPERFORAT$:15.25,</v>
      </c>
      <c r="D5056" t="s">
        <v>25543</v>
      </c>
      <c r="E5056" t="str">
        <f t="shared" si="157"/>
        <v>"u 330-3 85x85 profil u neperforat":15.25,</v>
      </c>
    </row>
    <row r="5057" spans="1:5">
      <c r="A5057" s="500" t="s">
        <v>15698</v>
      </c>
      <c r="B5057" s="500" t="s">
        <v>17936</v>
      </c>
      <c r="C5057" t="str">
        <f t="shared" si="156"/>
        <v>$U 330-3 90x90 PROFIL U NEPERFORAT$:15.56,</v>
      </c>
      <c r="D5057" t="s">
        <v>25544</v>
      </c>
      <c r="E5057" t="str">
        <f t="shared" si="157"/>
        <v>"u 330-3 90x90 profil u neperforat":15.56,</v>
      </c>
    </row>
    <row r="5058" spans="1:5">
      <c r="A5058" s="500" t="s">
        <v>7027</v>
      </c>
      <c r="B5058" s="500" t="s">
        <v>17938</v>
      </c>
      <c r="C5058" t="str">
        <f t="shared" ref="C5058:C5121" si="158">CONCATENATE("$",B5058,"$",":",A5058,",")</f>
        <v>$U 330-3 95x95 PROFIL U NEPERFORAT$:15.87,</v>
      </c>
      <c r="D5058" t="s">
        <v>25545</v>
      </c>
      <c r="E5058" t="str">
        <f t="shared" ref="E5058:E5121" si="159">LOWER(D5058)</f>
        <v>"u 330-3 95x95 profil u neperforat":15.87,</v>
      </c>
    </row>
    <row r="5059" spans="1:5">
      <c r="A5059" s="500" t="s">
        <v>14615</v>
      </c>
      <c r="B5059" s="500" t="s">
        <v>17940</v>
      </c>
      <c r="C5059" t="str">
        <f t="shared" si="158"/>
        <v>$U 330-3 40x40 PROFIL U PERFORAT$:12.47,</v>
      </c>
      <c r="D5059" t="s">
        <v>25546</v>
      </c>
      <c r="E5059" t="str">
        <f t="shared" si="159"/>
        <v>"u 330-3 40x40 profil u perforat":12.47,</v>
      </c>
    </row>
    <row r="5060" spans="1:5">
      <c r="A5060" s="500" t="s">
        <v>14870</v>
      </c>
      <c r="B5060" s="500" t="s">
        <v>17942</v>
      </c>
      <c r="C5060" t="str">
        <f t="shared" si="158"/>
        <v>$U 330-3 45x45 PROFIL U PERFORAT$:12.77,</v>
      </c>
      <c r="D5060" t="s">
        <v>25547</v>
      </c>
      <c r="E5060" t="str">
        <f t="shared" si="159"/>
        <v>"u 330-3 45x45 profil u perforat":12.77,</v>
      </c>
    </row>
    <row r="5061" spans="1:5">
      <c r="A5061" s="500" t="s">
        <v>11398</v>
      </c>
      <c r="B5061" s="500" t="s">
        <v>17944</v>
      </c>
      <c r="C5061" t="str">
        <f t="shared" si="158"/>
        <v>$U 330-3 50x50 PROFIL U PERFORAT$:13.08,</v>
      </c>
      <c r="D5061" t="s">
        <v>25548</v>
      </c>
      <c r="E5061" t="str">
        <f t="shared" si="159"/>
        <v>"u 330-3 50x50 profil u perforat":13.08,</v>
      </c>
    </row>
    <row r="5062" spans="1:5">
      <c r="A5062" s="500" t="s">
        <v>14435</v>
      </c>
      <c r="B5062" s="500" t="s">
        <v>17946</v>
      </c>
      <c r="C5062" t="str">
        <f t="shared" si="158"/>
        <v>$U 330-3 55x55 PROFIL U PERFORAT$:13.39,</v>
      </c>
      <c r="D5062" t="s">
        <v>25549</v>
      </c>
      <c r="E5062" t="str">
        <f t="shared" si="159"/>
        <v>"u 330-3 55x55 profil u perforat":13.39,</v>
      </c>
    </row>
    <row r="5063" spans="1:5">
      <c r="A5063" s="500" t="s">
        <v>11044</v>
      </c>
      <c r="B5063" s="500" t="s">
        <v>17948</v>
      </c>
      <c r="C5063" t="str">
        <f t="shared" si="158"/>
        <v>$U 330-3 60x60 PROFIL U PERFORAT$:13.70,</v>
      </c>
      <c r="D5063" t="s">
        <v>25550</v>
      </c>
      <c r="E5063" t="str">
        <f t="shared" si="159"/>
        <v>"u 330-3 60x60 profil u perforat":13.70,</v>
      </c>
    </row>
    <row r="5064" spans="1:5">
      <c r="A5064" s="500" t="s">
        <v>3969</v>
      </c>
      <c r="B5064" s="500" t="s">
        <v>17950</v>
      </c>
      <c r="C5064" t="str">
        <f t="shared" si="158"/>
        <v>$U 330-3 65x65 PROFIL U PERFORAT$:14.01,</v>
      </c>
      <c r="D5064" t="s">
        <v>25551</v>
      </c>
      <c r="E5064" t="str">
        <f t="shared" si="159"/>
        <v>"u 330-3 65x65 profil u perforat":14.01,</v>
      </c>
    </row>
    <row r="5065" spans="1:5">
      <c r="A5065" s="500" t="s">
        <v>16404</v>
      </c>
      <c r="B5065" s="500" t="s">
        <v>17952</v>
      </c>
      <c r="C5065" t="str">
        <f t="shared" si="158"/>
        <v>$U 330-3 70x70 PROFIL U PERFORAT$:14.33,</v>
      </c>
      <c r="D5065" t="s">
        <v>25552</v>
      </c>
      <c r="E5065" t="str">
        <f t="shared" si="159"/>
        <v>"u 330-3 70x70 profil u perforat":14.33,</v>
      </c>
    </row>
    <row r="5066" spans="1:5">
      <c r="A5066" s="500" t="s">
        <v>11386</v>
      </c>
      <c r="B5066" s="500" t="s">
        <v>17954</v>
      </c>
      <c r="C5066" t="str">
        <f t="shared" si="158"/>
        <v>$U 330-3 75x75 PROFIL U PERFORAT$:14.64,</v>
      </c>
      <c r="D5066" t="s">
        <v>25553</v>
      </c>
      <c r="E5066" t="str">
        <f t="shared" si="159"/>
        <v>"u 330-3 75x75 profil u perforat":14.64,</v>
      </c>
    </row>
    <row r="5067" spans="1:5">
      <c r="A5067" s="500" t="s">
        <v>16906</v>
      </c>
      <c r="B5067" s="500" t="s">
        <v>17956</v>
      </c>
      <c r="C5067" t="str">
        <f t="shared" si="158"/>
        <v>$U 330-3 80x80 PROFIL U PERFORAT$:14.95,</v>
      </c>
      <c r="D5067" t="s">
        <v>25554</v>
      </c>
      <c r="E5067" t="str">
        <f t="shared" si="159"/>
        <v>"u 330-3 80x80 profil u perforat":14.95,</v>
      </c>
    </row>
    <row r="5068" spans="1:5">
      <c r="A5068" s="500" t="s">
        <v>17158</v>
      </c>
      <c r="B5068" s="500" t="s">
        <v>17958</v>
      </c>
      <c r="C5068" t="str">
        <f t="shared" si="158"/>
        <v>$U 330-3 85x85 PROFIL U PERFORAT$:15.25,</v>
      </c>
      <c r="D5068" t="s">
        <v>25555</v>
      </c>
      <c r="E5068" t="str">
        <f t="shared" si="159"/>
        <v>"u 330-3 85x85 profil u perforat":15.25,</v>
      </c>
    </row>
    <row r="5069" spans="1:5">
      <c r="A5069" s="500" t="s">
        <v>15698</v>
      </c>
      <c r="B5069" s="500" t="s">
        <v>17960</v>
      </c>
      <c r="C5069" t="str">
        <f t="shared" si="158"/>
        <v>$U 330-3 90x90 PROFIL U PERFORAT$:15.56,</v>
      </c>
      <c r="D5069" t="s">
        <v>25556</v>
      </c>
      <c r="E5069" t="str">
        <f t="shared" si="159"/>
        <v>"u 330-3 90x90 profil u perforat":15.56,</v>
      </c>
    </row>
    <row r="5070" spans="1:5">
      <c r="A5070" s="500" t="s">
        <v>7027</v>
      </c>
      <c r="B5070" s="500" t="s">
        <v>17962</v>
      </c>
      <c r="C5070" t="str">
        <f t="shared" si="158"/>
        <v>$U 330-3 95x95 PROFIL U PERFORAT$:15.87,</v>
      </c>
      <c r="D5070" t="s">
        <v>25557</v>
      </c>
      <c r="E5070" t="str">
        <f t="shared" si="159"/>
        <v>"u 330-3 95x95 profil u perforat":15.87,</v>
      </c>
    </row>
    <row r="5071" spans="1:5">
      <c r="A5071" s="500" t="s">
        <v>17964</v>
      </c>
      <c r="B5071" s="500" t="s">
        <v>17965</v>
      </c>
      <c r="C5071" t="str">
        <f t="shared" si="158"/>
        <v>$U 330-3.5 100x100 PROFIL U NEPERFORAT$:18.82,</v>
      </c>
      <c r="D5071" t="s">
        <v>25558</v>
      </c>
      <c r="E5071" t="str">
        <f t="shared" si="159"/>
        <v>"u 330-3.5 100x100 profil u neperforat":18.82,</v>
      </c>
    </row>
    <row r="5072" spans="1:5">
      <c r="A5072" s="500" t="s">
        <v>14666</v>
      </c>
      <c r="B5072" s="500" t="s">
        <v>17967</v>
      </c>
      <c r="C5072" t="str">
        <f t="shared" si="158"/>
        <v>$U 330-3.5 40x40 PROFIL U NEPERFORAT$:14.47,</v>
      </c>
      <c r="D5072" t="s">
        <v>25559</v>
      </c>
      <c r="E5072" t="str">
        <f t="shared" si="159"/>
        <v>"u 330-3.5 40x40 profil u neperforat":14.47,</v>
      </c>
    </row>
    <row r="5073" spans="1:5">
      <c r="A5073" s="500" t="s">
        <v>14921</v>
      </c>
      <c r="B5073" s="500" t="s">
        <v>17969</v>
      </c>
      <c r="C5073" t="str">
        <f t="shared" si="158"/>
        <v>$U 330-3.5 45x45 PROFIL U NEPERFORAT$:14.83,</v>
      </c>
      <c r="D5073" t="s">
        <v>25560</v>
      </c>
      <c r="E5073" t="str">
        <f t="shared" si="159"/>
        <v>"u 330-3.5 45x45 profil u neperforat":14.83,</v>
      </c>
    </row>
    <row r="5074" spans="1:5">
      <c r="A5074" s="500" t="s">
        <v>3903</v>
      </c>
      <c r="B5074" s="500" t="s">
        <v>17971</v>
      </c>
      <c r="C5074" t="str">
        <f t="shared" si="158"/>
        <v>$U 330-3.5 50x50 PROFIL U NEPERFORAT$:15.20,</v>
      </c>
      <c r="D5074" t="s">
        <v>25561</v>
      </c>
      <c r="E5074" t="str">
        <f t="shared" si="159"/>
        <v>"u 330-3.5 50x50 profil u neperforat":15.20,</v>
      </c>
    </row>
    <row r="5075" spans="1:5">
      <c r="A5075" s="500" t="s">
        <v>15698</v>
      </c>
      <c r="B5075" s="500" t="s">
        <v>17973</v>
      </c>
      <c r="C5075" t="str">
        <f t="shared" si="158"/>
        <v>$U 330-3.5 55x55 PROFIL U NEPERFORAT$:15.56,</v>
      </c>
      <c r="D5075" t="s">
        <v>25562</v>
      </c>
      <c r="E5075" t="str">
        <f t="shared" si="159"/>
        <v>"u 330-3.5 55x55 profil u neperforat":15.56,</v>
      </c>
    </row>
    <row r="5076" spans="1:5">
      <c r="A5076" s="500" t="s">
        <v>15949</v>
      </c>
      <c r="B5076" s="500" t="s">
        <v>17975</v>
      </c>
      <c r="C5076" t="str">
        <f t="shared" si="158"/>
        <v>$U 330-3.5 60x60 PROFIL U NEPERFORAT$:15.93,</v>
      </c>
      <c r="D5076" t="s">
        <v>25563</v>
      </c>
      <c r="E5076" t="str">
        <f t="shared" si="159"/>
        <v>"u 330-3.5 60x60 profil u neperforat":15.93,</v>
      </c>
    </row>
    <row r="5077" spans="1:5">
      <c r="A5077" s="500" t="s">
        <v>16202</v>
      </c>
      <c r="B5077" s="500" t="s">
        <v>17977</v>
      </c>
      <c r="C5077" t="str">
        <f t="shared" si="158"/>
        <v>$U 330-3.5 65x65 PROFIL U NEPERFORAT$:16.29,</v>
      </c>
      <c r="D5077" t="s">
        <v>25564</v>
      </c>
      <c r="E5077" t="str">
        <f t="shared" si="159"/>
        <v>"u 330-3.5 65x65 profil u neperforat":16.29,</v>
      </c>
    </row>
    <row r="5078" spans="1:5">
      <c r="A5078" s="500" t="s">
        <v>16455</v>
      </c>
      <c r="B5078" s="500" t="s">
        <v>17979</v>
      </c>
      <c r="C5078" t="str">
        <f t="shared" si="158"/>
        <v>$U 330-3.5 70x70 PROFIL U NEPERFORAT$:16.65,</v>
      </c>
      <c r="D5078" t="s">
        <v>25565</v>
      </c>
      <c r="E5078" t="str">
        <f t="shared" si="159"/>
        <v>"u 330-3.5 70x70 profil u neperforat":16.65,</v>
      </c>
    </row>
    <row r="5079" spans="1:5">
      <c r="A5079" s="500" t="s">
        <v>2887</v>
      </c>
      <c r="B5079" s="500" t="s">
        <v>17981</v>
      </c>
      <c r="C5079" t="str">
        <f t="shared" si="158"/>
        <v>$U 330-3.5 75x75 PROFIL U NEPERFORAT$:17.00,</v>
      </c>
      <c r="D5079" t="s">
        <v>25566</v>
      </c>
      <c r="E5079" t="str">
        <f t="shared" si="159"/>
        <v>"u 330-3.5 75x75 profil u neperforat":17.00,</v>
      </c>
    </row>
    <row r="5080" spans="1:5">
      <c r="A5080" s="500" t="s">
        <v>11359</v>
      </c>
      <c r="B5080" s="500" t="s">
        <v>17983</v>
      </c>
      <c r="C5080" t="str">
        <f t="shared" si="158"/>
        <v>$U 330-3.5 80x80 PROFIL U NEPERFORAT$:17.37,</v>
      </c>
      <c r="D5080" t="s">
        <v>25567</v>
      </c>
      <c r="E5080" t="str">
        <f t="shared" si="159"/>
        <v>"u 330-3.5 80x80 profil u neperforat":17.37,</v>
      </c>
    </row>
    <row r="5081" spans="1:5">
      <c r="A5081" s="500" t="s">
        <v>11569</v>
      </c>
      <c r="B5081" s="500" t="s">
        <v>17985</v>
      </c>
      <c r="C5081" t="str">
        <f t="shared" si="158"/>
        <v>$U 330-3.5 85x85 PROFIL U NEPERFORAT$:17.73,</v>
      </c>
      <c r="D5081" t="s">
        <v>25568</v>
      </c>
      <c r="E5081" t="str">
        <f t="shared" si="159"/>
        <v>"u 330-3.5 85x85 profil u neperforat":17.73,</v>
      </c>
    </row>
    <row r="5082" spans="1:5">
      <c r="A5082" s="500" t="s">
        <v>17460</v>
      </c>
      <c r="B5082" s="500" t="s">
        <v>17987</v>
      </c>
      <c r="C5082" t="str">
        <f t="shared" si="158"/>
        <v>$U 330-3.5 90x90 PROFIL U NEPERFORAT$:18.10,</v>
      </c>
      <c r="D5082" t="s">
        <v>25569</v>
      </c>
      <c r="E5082" t="str">
        <f t="shared" si="159"/>
        <v>"u 330-3.5 90x90 profil u neperforat":18.10,</v>
      </c>
    </row>
    <row r="5083" spans="1:5">
      <c r="A5083" s="500" t="s">
        <v>17712</v>
      </c>
      <c r="B5083" s="500" t="s">
        <v>17989</v>
      </c>
      <c r="C5083" t="str">
        <f t="shared" si="158"/>
        <v>$U 330-3.5 95x95 PROFIL U NEPERFORAT$:18.46,</v>
      </c>
      <c r="D5083" t="s">
        <v>25570</v>
      </c>
      <c r="E5083" t="str">
        <f t="shared" si="159"/>
        <v>"u 330-3.5 95x95 profil u neperforat":18.46,</v>
      </c>
    </row>
    <row r="5084" spans="1:5">
      <c r="A5084" s="500" t="s">
        <v>14666</v>
      </c>
      <c r="B5084" s="500" t="s">
        <v>17991</v>
      </c>
      <c r="C5084" t="str">
        <f t="shared" si="158"/>
        <v>$U 330-3.5 40x40 PROFIL U PERFORAT$:14.47,</v>
      </c>
      <c r="D5084" t="s">
        <v>25571</v>
      </c>
      <c r="E5084" t="str">
        <f t="shared" si="159"/>
        <v>"u 330-3.5 40x40 profil u perforat":14.47,</v>
      </c>
    </row>
    <row r="5085" spans="1:5">
      <c r="A5085" s="500" t="s">
        <v>14921</v>
      </c>
      <c r="B5085" s="500" t="s">
        <v>17993</v>
      </c>
      <c r="C5085" t="str">
        <f t="shared" si="158"/>
        <v>$U 330-3.5 45x45 PROFIL U PERFORAT$:14.83,</v>
      </c>
      <c r="D5085" t="s">
        <v>25572</v>
      </c>
      <c r="E5085" t="str">
        <f t="shared" si="159"/>
        <v>"u 330-3.5 45x45 profil u perforat":14.83,</v>
      </c>
    </row>
    <row r="5086" spans="1:5">
      <c r="A5086" s="500" t="s">
        <v>3903</v>
      </c>
      <c r="B5086" s="500" t="s">
        <v>17995</v>
      </c>
      <c r="C5086" t="str">
        <f t="shared" si="158"/>
        <v>$U 330-3.5 50x50 PROFIL U PERFORAT$:15.20,</v>
      </c>
      <c r="D5086" t="s">
        <v>25573</v>
      </c>
      <c r="E5086" t="str">
        <f t="shared" si="159"/>
        <v>"u 330-3.5 50x50 profil u perforat":15.20,</v>
      </c>
    </row>
    <row r="5087" spans="1:5">
      <c r="A5087" s="500" t="s">
        <v>15698</v>
      </c>
      <c r="B5087" s="500" t="s">
        <v>17997</v>
      </c>
      <c r="C5087" t="str">
        <f t="shared" si="158"/>
        <v>$U 330-3.5 55x55 PROFIL U PERFORAT$:15.56,</v>
      </c>
      <c r="D5087" t="s">
        <v>25574</v>
      </c>
      <c r="E5087" t="str">
        <f t="shared" si="159"/>
        <v>"u 330-3.5 55x55 profil u perforat":15.56,</v>
      </c>
    </row>
    <row r="5088" spans="1:5">
      <c r="A5088" s="500" t="s">
        <v>15949</v>
      </c>
      <c r="B5088" s="500" t="s">
        <v>17999</v>
      </c>
      <c r="C5088" t="str">
        <f t="shared" si="158"/>
        <v>$U 330-3.5 60x60 PROFIL U PERFORAT$:15.93,</v>
      </c>
      <c r="D5088" t="s">
        <v>25575</v>
      </c>
      <c r="E5088" t="str">
        <f t="shared" si="159"/>
        <v>"u 330-3.5 60x60 profil u perforat":15.93,</v>
      </c>
    </row>
    <row r="5089" spans="1:5">
      <c r="A5089" s="500" t="s">
        <v>16202</v>
      </c>
      <c r="B5089" s="500" t="s">
        <v>18001</v>
      </c>
      <c r="C5089" t="str">
        <f t="shared" si="158"/>
        <v>$U 330-3.5 65x65 PROFIL U PERFORAT$:16.29,</v>
      </c>
      <c r="D5089" t="s">
        <v>25576</v>
      </c>
      <c r="E5089" t="str">
        <f t="shared" si="159"/>
        <v>"u 330-3.5 65x65 profil u perforat":16.29,</v>
      </c>
    </row>
    <row r="5090" spans="1:5">
      <c r="A5090" s="500" t="s">
        <v>16455</v>
      </c>
      <c r="B5090" s="500" t="s">
        <v>18003</v>
      </c>
      <c r="C5090" t="str">
        <f t="shared" si="158"/>
        <v>$U 330-3.5 70x70 PROFIL U PERFORAT$:16.65,</v>
      </c>
      <c r="D5090" t="s">
        <v>25577</v>
      </c>
      <c r="E5090" t="str">
        <f t="shared" si="159"/>
        <v>"u 330-3.5 70x70 profil u perforat":16.65,</v>
      </c>
    </row>
    <row r="5091" spans="1:5">
      <c r="A5091" s="500" t="s">
        <v>2887</v>
      </c>
      <c r="B5091" s="500" t="s">
        <v>18005</v>
      </c>
      <c r="C5091" t="str">
        <f t="shared" si="158"/>
        <v>$U 330-3.5 75x75 PROFIL U PERFORAT$:17.00,</v>
      </c>
      <c r="D5091" t="s">
        <v>25578</v>
      </c>
      <c r="E5091" t="str">
        <f t="shared" si="159"/>
        <v>"u 330-3.5 75x75 profil u perforat":17.00,</v>
      </c>
    </row>
    <row r="5092" spans="1:5">
      <c r="A5092" s="500" t="s">
        <v>11359</v>
      </c>
      <c r="B5092" s="500" t="s">
        <v>18007</v>
      </c>
      <c r="C5092" t="str">
        <f t="shared" si="158"/>
        <v>$U 330-3.5 80x80 PROFIL U PERFORAT$:17.37,</v>
      </c>
      <c r="D5092" t="s">
        <v>25579</v>
      </c>
      <c r="E5092" t="str">
        <f t="shared" si="159"/>
        <v>"u 330-3.5 80x80 profil u perforat":17.37,</v>
      </c>
    </row>
    <row r="5093" spans="1:5">
      <c r="A5093" s="500" t="s">
        <v>11569</v>
      </c>
      <c r="B5093" s="500" t="s">
        <v>18009</v>
      </c>
      <c r="C5093" t="str">
        <f t="shared" si="158"/>
        <v>$U 330-3.5 85x85 PROFIL U PERFORAT$:17.73,</v>
      </c>
      <c r="D5093" t="s">
        <v>25580</v>
      </c>
      <c r="E5093" t="str">
        <f t="shared" si="159"/>
        <v>"u 330-3.5 85x85 profil u perforat":17.73,</v>
      </c>
    </row>
    <row r="5094" spans="1:5">
      <c r="A5094" s="500" t="s">
        <v>17460</v>
      </c>
      <c r="B5094" s="500" t="s">
        <v>18011</v>
      </c>
      <c r="C5094" t="str">
        <f t="shared" si="158"/>
        <v>$U 330-3.5 90x90 PROFIL U PERFORAT$:18.10,</v>
      </c>
      <c r="D5094" t="s">
        <v>25581</v>
      </c>
      <c r="E5094" t="str">
        <f t="shared" si="159"/>
        <v>"u 330-3.5 90x90 profil u perforat":18.10,</v>
      </c>
    </row>
    <row r="5095" spans="1:5">
      <c r="A5095" s="500" t="s">
        <v>17712</v>
      </c>
      <c r="B5095" s="500" t="s">
        <v>18013</v>
      </c>
      <c r="C5095" t="str">
        <f t="shared" si="158"/>
        <v>$U 330-3.5 95x95 PROFIL U PERFORAT$:18.46,</v>
      </c>
      <c r="D5095" t="s">
        <v>25582</v>
      </c>
      <c r="E5095" t="str">
        <f t="shared" si="159"/>
        <v>"u 330-3.5 95x95 profil u perforat":18.46,</v>
      </c>
    </row>
    <row r="5096" spans="1:5">
      <c r="A5096" s="500" t="s">
        <v>3978</v>
      </c>
      <c r="B5096" s="500" t="s">
        <v>18015</v>
      </c>
      <c r="C5096" t="str">
        <f t="shared" si="158"/>
        <v>$U 340-1.5 100x100 PROFIL U NEPERFORAT$:8.33,</v>
      </c>
      <c r="D5096" t="s">
        <v>25583</v>
      </c>
      <c r="E5096" t="str">
        <f t="shared" si="159"/>
        <v>"u 340-1.5 100x100 profil u neperforat":8.33,</v>
      </c>
    </row>
    <row r="5097" spans="1:5">
      <c r="A5097" s="500" t="s">
        <v>14717</v>
      </c>
      <c r="B5097" s="500" t="s">
        <v>18017</v>
      </c>
      <c r="C5097" t="str">
        <f t="shared" si="158"/>
        <v>$U 340-1.5 40x40 PROFIL U NEPERFORAT$:6.46,</v>
      </c>
      <c r="D5097" t="s">
        <v>25584</v>
      </c>
      <c r="E5097" t="str">
        <f t="shared" si="159"/>
        <v>"u 340-1.5 40x40 profil u neperforat":6.46,</v>
      </c>
    </row>
    <row r="5098" spans="1:5">
      <c r="A5098" s="500" t="s">
        <v>6980</v>
      </c>
      <c r="B5098" s="500" t="s">
        <v>18019</v>
      </c>
      <c r="C5098" t="str">
        <f t="shared" si="158"/>
        <v>$U 340-1.5 45x45 PROFIL U NEPERFORAT$:6.62,</v>
      </c>
      <c r="D5098" t="s">
        <v>25585</v>
      </c>
      <c r="E5098" t="str">
        <f t="shared" si="159"/>
        <v>"u 340-1.5 45x45 profil u neperforat":6.62,</v>
      </c>
    </row>
    <row r="5099" spans="1:5">
      <c r="A5099" s="500" t="s">
        <v>15496</v>
      </c>
      <c r="B5099" s="500" t="s">
        <v>18021</v>
      </c>
      <c r="C5099" t="str">
        <f t="shared" si="158"/>
        <v>$U 340-1.5 50x50 PROFIL U NEPERFORAT$:6.77,</v>
      </c>
      <c r="D5099" t="s">
        <v>25586</v>
      </c>
      <c r="E5099" t="str">
        <f t="shared" si="159"/>
        <v>"u 340-1.5 50x50 profil u neperforat":6.77,</v>
      </c>
    </row>
    <row r="5100" spans="1:5">
      <c r="A5100" s="500" t="s">
        <v>11835</v>
      </c>
      <c r="B5100" s="500" t="s">
        <v>18023</v>
      </c>
      <c r="C5100" t="str">
        <f t="shared" si="158"/>
        <v>$U 340-1.5 55x55 PROFIL U NEPERFORAT$:6.93,</v>
      </c>
      <c r="D5100" t="s">
        <v>25587</v>
      </c>
      <c r="E5100" t="str">
        <f t="shared" si="159"/>
        <v>"u 340-1.5 55x55 profil u neperforat":6.93,</v>
      </c>
    </row>
    <row r="5101" spans="1:5">
      <c r="A5101" s="500" t="s">
        <v>16000</v>
      </c>
      <c r="B5101" s="500" t="s">
        <v>18025</v>
      </c>
      <c r="C5101" t="str">
        <f t="shared" si="158"/>
        <v>$U 340-1.5 60x60 PROFIL U NEPERFORAT$:7.09,</v>
      </c>
      <c r="D5101" t="s">
        <v>25588</v>
      </c>
      <c r="E5101" t="str">
        <f t="shared" si="159"/>
        <v>"u 340-1.5 60x60 profil u neperforat":7.09,</v>
      </c>
    </row>
    <row r="5102" spans="1:5">
      <c r="A5102" s="500" t="s">
        <v>11825</v>
      </c>
      <c r="B5102" s="500" t="s">
        <v>18027</v>
      </c>
      <c r="C5102" t="str">
        <f t="shared" si="158"/>
        <v>$U 340-1.5 65x65 PROFIL U NEPERFORAT$:7.24,</v>
      </c>
      <c r="D5102" t="s">
        <v>25589</v>
      </c>
      <c r="E5102" t="str">
        <f t="shared" si="159"/>
        <v>"u 340-1.5 65x65 profil u neperforat":7.24,</v>
      </c>
    </row>
    <row r="5103" spans="1:5">
      <c r="A5103" s="500" t="s">
        <v>11049</v>
      </c>
      <c r="B5103" s="500" t="s">
        <v>18029</v>
      </c>
      <c r="C5103" t="str">
        <f t="shared" si="158"/>
        <v>$U 340-1.5 70x70 PROFIL U NEPERFORAT$:7.40,</v>
      </c>
      <c r="D5103" t="s">
        <v>25590</v>
      </c>
      <c r="E5103" t="str">
        <f t="shared" si="159"/>
        <v>"u 340-1.5 70x70 profil u neperforat":7.40,</v>
      </c>
    </row>
    <row r="5104" spans="1:5">
      <c r="A5104" s="500" t="s">
        <v>14269</v>
      </c>
      <c r="B5104" s="500" t="s">
        <v>18031</v>
      </c>
      <c r="C5104" t="str">
        <f t="shared" si="158"/>
        <v>$U 340-1.5 75x75 PROFIL U NEPERFORAT$:7.55,</v>
      </c>
      <c r="D5104" t="s">
        <v>25591</v>
      </c>
      <c r="E5104" t="str">
        <f t="shared" si="159"/>
        <v>"u 340-1.5 75x75 profil u neperforat":7.55,</v>
      </c>
    </row>
    <row r="5105" spans="1:5">
      <c r="A5105" s="500" t="s">
        <v>6982</v>
      </c>
      <c r="B5105" s="500" t="s">
        <v>18033</v>
      </c>
      <c r="C5105" t="str">
        <f t="shared" si="158"/>
        <v>$U 340-1.5 80x80 PROFIL U NEPERFORAT$:7.71,</v>
      </c>
      <c r="D5105" t="s">
        <v>25592</v>
      </c>
      <c r="E5105" t="str">
        <f t="shared" si="159"/>
        <v>"u 340-1.5 80x80 profil u neperforat":7.71,</v>
      </c>
    </row>
    <row r="5106" spans="1:5">
      <c r="A5106" s="500" t="s">
        <v>15296</v>
      </c>
      <c r="B5106" s="500" t="s">
        <v>18035</v>
      </c>
      <c r="C5106" t="str">
        <f t="shared" si="158"/>
        <v>$U 340-1.5 85x85 PROFIL U NEPERFORAT$:7.87,</v>
      </c>
      <c r="D5106" t="s">
        <v>25593</v>
      </c>
      <c r="E5106" t="str">
        <f t="shared" si="159"/>
        <v>"u 340-1.5 85x85 profil u neperforat":7.87,</v>
      </c>
    </row>
    <row r="5107" spans="1:5">
      <c r="A5107" s="500" t="s">
        <v>11306</v>
      </c>
      <c r="B5107" s="500" t="s">
        <v>18037</v>
      </c>
      <c r="C5107" t="str">
        <f t="shared" si="158"/>
        <v>$U 340-1.5 90x90 PROFIL U NEPERFORAT$:8.02,</v>
      </c>
      <c r="D5107" t="s">
        <v>25594</v>
      </c>
      <c r="E5107" t="str">
        <f t="shared" si="159"/>
        <v>"u 340-1.5 90x90 profil u neperforat":8.02,</v>
      </c>
    </row>
    <row r="5108" spans="1:5">
      <c r="A5108" s="500" t="s">
        <v>14247</v>
      </c>
      <c r="B5108" s="500" t="s">
        <v>18039</v>
      </c>
      <c r="C5108" t="str">
        <f t="shared" si="158"/>
        <v>$U 340-1.5 95x95 PROFIL U NEPERFORAT$:8.18,</v>
      </c>
      <c r="D5108" t="s">
        <v>25595</v>
      </c>
      <c r="E5108" t="str">
        <f t="shared" si="159"/>
        <v>"u 340-1.5 95x95 profil u neperforat":8.18,</v>
      </c>
    </row>
    <row r="5109" spans="1:5">
      <c r="A5109" s="500" t="s">
        <v>14717</v>
      </c>
      <c r="B5109" s="500" t="s">
        <v>18041</v>
      </c>
      <c r="C5109" t="str">
        <f t="shared" si="158"/>
        <v>$U 340-1.5 40x40 PROFIL U PERFORAT$:6.46,</v>
      </c>
      <c r="D5109" t="s">
        <v>25596</v>
      </c>
      <c r="E5109" t="str">
        <f t="shared" si="159"/>
        <v>"u 340-1.5 40x40 profil u perforat":6.46,</v>
      </c>
    </row>
    <row r="5110" spans="1:5">
      <c r="A5110" s="500" t="s">
        <v>6980</v>
      </c>
      <c r="B5110" s="500" t="s">
        <v>18043</v>
      </c>
      <c r="C5110" t="str">
        <f t="shared" si="158"/>
        <v>$U 340-1.5 45x45 PROFIL U PERFORAT$:6.62,</v>
      </c>
      <c r="D5110" t="s">
        <v>25597</v>
      </c>
      <c r="E5110" t="str">
        <f t="shared" si="159"/>
        <v>"u 340-1.5 45x45 profil u perforat":6.62,</v>
      </c>
    </row>
    <row r="5111" spans="1:5">
      <c r="A5111" s="500" t="s">
        <v>15496</v>
      </c>
      <c r="B5111" s="500" t="s">
        <v>18045</v>
      </c>
      <c r="C5111" t="str">
        <f t="shared" si="158"/>
        <v>$U 340-1.5 50x50 PROFIL U PERFORAT$:6.77,</v>
      </c>
      <c r="D5111" t="s">
        <v>25598</v>
      </c>
      <c r="E5111" t="str">
        <f t="shared" si="159"/>
        <v>"u 340-1.5 50x50 profil u perforat":6.77,</v>
      </c>
    </row>
    <row r="5112" spans="1:5">
      <c r="A5112" s="500" t="s">
        <v>11835</v>
      </c>
      <c r="B5112" s="500" t="s">
        <v>18047</v>
      </c>
      <c r="C5112" t="str">
        <f t="shared" si="158"/>
        <v>$U 340-1.5 55x55 PROFIL U PERFORAT$:6.93,</v>
      </c>
      <c r="D5112" t="s">
        <v>25599</v>
      </c>
      <c r="E5112" t="str">
        <f t="shared" si="159"/>
        <v>"u 340-1.5 55x55 profil u perforat":6.93,</v>
      </c>
    </row>
    <row r="5113" spans="1:5">
      <c r="A5113" s="500" t="s">
        <v>16000</v>
      </c>
      <c r="B5113" s="500" t="s">
        <v>18049</v>
      </c>
      <c r="C5113" t="str">
        <f t="shared" si="158"/>
        <v>$U 340-1.5 60x60 PROFIL U PERFORAT$:7.09,</v>
      </c>
      <c r="D5113" t="s">
        <v>25600</v>
      </c>
      <c r="E5113" t="str">
        <f t="shared" si="159"/>
        <v>"u 340-1.5 60x60 profil u perforat":7.09,</v>
      </c>
    </row>
    <row r="5114" spans="1:5">
      <c r="A5114" s="500" t="s">
        <v>11825</v>
      </c>
      <c r="B5114" s="500" t="s">
        <v>18051</v>
      </c>
      <c r="C5114" t="str">
        <f t="shared" si="158"/>
        <v>$U 340-1.5 65x65 PROFIL U PERFORAT$:7.24,</v>
      </c>
      <c r="D5114" t="s">
        <v>25601</v>
      </c>
      <c r="E5114" t="str">
        <f t="shared" si="159"/>
        <v>"u 340-1.5 65x65 profil u perforat":7.24,</v>
      </c>
    </row>
    <row r="5115" spans="1:5">
      <c r="A5115" s="500" t="s">
        <v>11049</v>
      </c>
      <c r="B5115" s="500" t="s">
        <v>18053</v>
      </c>
      <c r="C5115" t="str">
        <f t="shared" si="158"/>
        <v>$U 340-1.5 70x70 PROFIL U PERFORAT$:7.40,</v>
      </c>
      <c r="D5115" t="s">
        <v>25602</v>
      </c>
      <c r="E5115" t="str">
        <f t="shared" si="159"/>
        <v>"u 340-1.5 70x70 profil u perforat":7.40,</v>
      </c>
    </row>
    <row r="5116" spans="1:5">
      <c r="A5116" s="500" t="s">
        <v>14269</v>
      </c>
      <c r="B5116" s="500" t="s">
        <v>18055</v>
      </c>
      <c r="C5116" t="str">
        <f t="shared" si="158"/>
        <v>$U 340-1.5 75x75 PROFIL U PERFORAT$:7.55,</v>
      </c>
      <c r="D5116" t="s">
        <v>25603</v>
      </c>
      <c r="E5116" t="str">
        <f t="shared" si="159"/>
        <v>"u 340-1.5 75x75 profil u perforat":7.55,</v>
      </c>
    </row>
    <row r="5117" spans="1:5">
      <c r="A5117" s="500" t="s">
        <v>6982</v>
      </c>
      <c r="B5117" s="500" t="s">
        <v>18057</v>
      </c>
      <c r="C5117" t="str">
        <f t="shared" si="158"/>
        <v>$U 340-1.5 80x80 PROFIL U PERFORAT$:7.71,</v>
      </c>
      <c r="D5117" t="s">
        <v>25604</v>
      </c>
      <c r="E5117" t="str">
        <f t="shared" si="159"/>
        <v>"u 340-1.5 80x80 profil u perforat":7.71,</v>
      </c>
    </row>
    <row r="5118" spans="1:5">
      <c r="A5118" s="500" t="s">
        <v>15296</v>
      </c>
      <c r="B5118" s="500" t="s">
        <v>18059</v>
      </c>
      <c r="C5118" t="str">
        <f t="shared" si="158"/>
        <v>$U 340-1.5 85x85 PROFIL U PERFORAT$:7.87,</v>
      </c>
      <c r="D5118" t="s">
        <v>25605</v>
      </c>
      <c r="E5118" t="str">
        <f t="shared" si="159"/>
        <v>"u 340-1.5 85x85 profil u perforat":7.87,</v>
      </c>
    </row>
    <row r="5119" spans="1:5">
      <c r="A5119" s="500" t="s">
        <v>11306</v>
      </c>
      <c r="B5119" s="500" t="s">
        <v>18061</v>
      </c>
      <c r="C5119" t="str">
        <f t="shared" si="158"/>
        <v>$U 340-1.5 90x90 PROFIL U PERFORAT$:8.02,</v>
      </c>
      <c r="D5119" t="s">
        <v>25606</v>
      </c>
      <c r="E5119" t="str">
        <f t="shared" si="159"/>
        <v>"u 340-1.5 90x90 profil u perforat":8.02,</v>
      </c>
    </row>
    <row r="5120" spans="1:5">
      <c r="A5120" s="500" t="s">
        <v>14247</v>
      </c>
      <c r="B5120" s="500" t="s">
        <v>18063</v>
      </c>
      <c r="C5120" t="str">
        <f t="shared" si="158"/>
        <v>$U 340-1.5 95x95 PROFIL U PERFORAT$:8.18,</v>
      </c>
      <c r="D5120" t="s">
        <v>25607</v>
      </c>
      <c r="E5120" t="str">
        <f t="shared" si="159"/>
        <v>"u 340-1.5 95x95 profil u perforat":8.18,</v>
      </c>
    </row>
    <row r="5121" spans="1:5">
      <c r="A5121" s="500" t="s">
        <v>7006</v>
      </c>
      <c r="B5121" s="500" t="s">
        <v>18065</v>
      </c>
      <c r="C5121" t="str">
        <f t="shared" si="158"/>
        <v>$U 340-2 100x100 PROFIL U NEPERFORAT$:11.08,</v>
      </c>
      <c r="D5121" t="s">
        <v>25608</v>
      </c>
      <c r="E5121" t="str">
        <f t="shared" si="159"/>
        <v>"u 340-2 100x100 profil u neperforat":11.08,</v>
      </c>
    </row>
    <row r="5122" spans="1:5">
      <c r="A5122" s="500" t="s">
        <v>14768</v>
      </c>
      <c r="B5122" s="500" t="s">
        <v>18067</v>
      </c>
      <c r="C5122" t="str">
        <f t="shared" ref="C5122:C5185" si="160">CONCATENATE("$",B5122,"$",":",A5122,",")</f>
        <v>$U 340-2 40x40 PROFIL U NEPERFORAT$:8.58,</v>
      </c>
      <c r="D5122" t="s">
        <v>25609</v>
      </c>
      <c r="E5122" t="str">
        <f t="shared" ref="E5122:E5185" si="161">LOWER(D5122)</f>
        <v>"u 340-2 40x40 profil u neperforat":8.58,</v>
      </c>
    </row>
    <row r="5123" spans="1:5">
      <c r="A5123" s="500" t="s">
        <v>15022</v>
      </c>
      <c r="B5123" s="500" t="s">
        <v>18069</v>
      </c>
      <c r="C5123" t="str">
        <f t="shared" si="160"/>
        <v>$U 340-2 45x45 PROFIL U NEPERFORAT$:8.79,</v>
      </c>
      <c r="D5123" t="s">
        <v>25610</v>
      </c>
      <c r="E5123" t="str">
        <f t="shared" si="161"/>
        <v>"u 340-2 45x45 profil u neperforat":8.79,</v>
      </c>
    </row>
    <row r="5124" spans="1:5">
      <c r="A5124" s="500" t="s">
        <v>6989</v>
      </c>
      <c r="B5124" s="500" t="s">
        <v>18071</v>
      </c>
      <c r="C5124" t="str">
        <f t="shared" si="160"/>
        <v>$U 340-2 50x50 PROFIL U NEPERFORAT$:9.00,</v>
      </c>
      <c r="D5124" t="s">
        <v>25611</v>
      </c>
      <c r="E5124" t="str">
        <f t="shared" si="161"/>
        <v>"u 340-2 50x50 profil u neperforat":9.00,</v>
      </c>
    </row>
    <row r="5125" spans="1:5">
      <c r="A5125" s="500" t="s">
        <v>11281</v>
      </c>
      <c r="B5125" s="500" t="s">
        <v>18073</v>
      </c>
      <c r="C5125" t="str">
        <f t="shared" si="160"/>
        <v>$U 340-2 55x55 PROFIL U NEPERFORAT$:9.20,</v>
      </c>
      <c r="D5125" t="s">
        <v>25612</v>
      </c>
      <c r="E5125" t="str">
        <f t="shared" si="161"/>
        <v>"u 340-2 55x55 profil u neperforat":9.20,</v>
      </c>
    </row>
    <row r="5126" spans="1:5">
      <c r="A5126" s="500" t="s">
        <v>16051</v>
      </c>
      <c r="B5126" s="500" t="s">
        <v>18075</v>
      </c>
      <c r="C5126" t="str">
        <f t="shared" si="160"/>
        <v>$U 340-2 60x60 PROFIL U NEPERFORAT$:9.41,</v>
      </c>
      <c r="D5126" t="s">
        <v>25613</v>
      </c>
      <c r="E5126" t="str">
        <f t="shared" si="161"/>
        <v>"u 340-2 60x60 profil u neperforat":9.41,</v>
      </c>
    </row>
    <row r="5127" spans="1:5">
      <c r="A5127" s="500" t="s">
        <v>6926</v>
      </c>
      <c r="B5127" s="500" t="s">
        <v>18077</v>
      </c>
      <c r="C5127" t="str">
        <f t="shared" si="160"/>
        <v>$U 340-2 65x65 PROFIL U NEPERFORAT$:9.62,</v>
      </c>
      <c r="D5127" t="s">
        <v>25614</v>
      </c>
      <c r="E5127" t="str">
        <f t="shared" si="161"/>
        <v>"u 340-2 65x65 profil u neperforat":9.62,</v>
      </c>
    </row>
    <row r="5128" spans="1:5">
      <c r="A5128" s="500" t="s">
        <v>4039</v>
      </c>
      <c r="B5128" s="500" t="s">
        <v>18079</v>
      </c>
      <c r="C5128" t="str">
        <f t="shared" si="160"/>
        <v>$U 340-2 70x70 PROFIL U NEPERFORAT$:9.83,</v>
      </c>
      <c r="D5128" t="s">
        <v>25615</v>
      </c>
      <c r="E5128" t="str">
        <f t="shared" si="161"/>
        <v>"u 340-2 70x70 profil u neperforat":9.83,</v>
      </c>
    </row>
    <row r="5129" spans="1:5">
      <c r="A5129" s="500" t="s">
        <v>11833</v>
      </c>
      <c r="B5129" s="500" t="s">
        <v>18081</v>
      </c>
      <c r="C5129" t="str">
        <f t="shared" si="160"/>
        <v>$U 340-2 75x75 PROFIL U NEPERFORAT$:10.04,</v>
      </c>
      <c r="D5129" t="s">
        <v>25616</v>
      </c>
      <c r="E5129" t="str">
        <f t="shared" si="161"/>
        <v>"u 340-2 75x75 profil u neperforat":10.04,</v>
      </c>
    </row>
    <row r="5130" spans="1:5">
      <c r="A5130" s="500" t="s">
        <v>4157</v>
      </c>
      <c r="B5130" s="500" t="s">
        <v>18083</v>
      </c>
      <c r="C5130" t="str">
        <f t="shared" si="160"/>
        <v>$U 340-2 80x80 PROFIL U NEPERFORAT$:10.24,</v>
      </c>
      <c r="D5130" t="s">
        <v>25617</v>
      </c>
      <c r="E5130" t="str">
        <f t="shared" si="161"/>
        <v>"u 340-2 80x80 profil u neperforat":10.24,</v>
      </c>
    </row>
    <row r="5131" spans="1:5">
      <c r="A5131" s="500" t="s">
        <v>17309</v>
      </c>
      <c r="B5131" s="500" t="s">
        <v>18085</v>
      </c>
      <c r="C5131" t="str">
        <f t="shared" si="160"/>
        <v>$U 340-2 85x85 PROFIL U NEPERFORAT$:10.45,</v>
      </c>
      <c r="D5131" t="s">
        <v>25618</v>
      </c>
      <c r="E5131" t="str">
        <f t="shared" si="161"/>
        <v>"u 340-2 85x85 profil u neperforat":10.45,</v>
      </c>
    </row>
    <row r="5132" spans="1:5">
      <c r="A5132" s="500" t="s">
        <v>13122</v>
      </c>
      <c r="B5132" s="500" t="s">
        <v>18087</v>
      </c>
      <c r="C5132" t="str">
        <f t="shared" si="160"/>
        <v>$U 340-2 90x90 PROFIL U NEPERFORAT$:10.66,</v>
      </c>
      <c r="D5132" t="s">
        <v>25619</v>
      </c>
      <c r="E5132" t="str">
        <f t="shared" si="161"/>
        <v>"u 340-2 90x90 profil u neperforat":10.66,</v>
      </c>
    </row>
    <row r="5133" spans="1:5">
      <c r="A5133" s="500" t="s">
        <v>17813</v>
      </c>
      <c r="B5133" s="500" t="s">
        <v>18089</v>
      </c>
      <c r="C5133" t="str">
        <f t="shared" si="160"/>
        <v>$U 340-2 95x95 PROFIL U NEPERFORAT$:10.87,</v>
      </c>
      <c r="D5133" t="s">
        <v>25620</v>
      </c>
      <c r="E5133" t="str">
        <f t="shared" si="161"/>
        <v>"u 340-2 95x95 profil u neperforat":10.87,</v>
      </c>
    </row>
    <row r="5134" spans="1:5">
      <c r="A5134" s="500" t="s">
        <v>14768</v>
      </c>
      <c r="B5134" s="500" t="s">
        <v>18091</v>
      </c>
      <c r="C5134" t="str">
        <f t="shared" si="160"/>
        <v>$U 340-2 40x40 PROFIL U PERFORAT$:8.58,</v>
      </c>
      <c r="D5134" t="s">
        <v>25621</v>
      </c>
      <c r="E5134" t="str">
        <f t="shared" si="161"/>
        <v>"u 340-2 40x40 profil u perforat":8.58,</v>
      </c>
    </row>
    <row r="5135" spans="1:5">
      <c r="A5135" s="500" t="s">
        <v>15022</v>
      </c>
      <c r="B5135" s="500" t="s">
        <v>18093</v>
      </c>
      <c r="C5135" t="str">
        <f t="shared" si="160"/>
        <v>$U 340-2 45x45 PROFIL U PERFORAT$:8.79,</v>
      </c>
      <c r="D5135" t="s">
        <v>25622</v>
      </c>
      <c r="E5135" t="str">
        <f t="shared" si="161"/>
        <v>"u 340-2 45x45 profil u perforat":8.79,</v>
      </c>
    </row>
    <row r="5136" spans="1:5">
      <c r="A5136" s="500" t="s">
        <v>6989</v>
      </c>
      <c r="B5136" s="500" t="s">
        <v>18095</v>
      </c>
      <c r="C5136" t="str">
        <f t="shared" si="160"/>
        <v>$U 340-2 50x50 PROFIL U PERFORAT$:9.00,</v>
      </c>
      <c r="D5136" t="s">
        <v>25623</v>
      </c>
      <c r="E5136" t="str">
        <f t="shared" si="161"/>
        <v>"u 340-2 50x50 profil u perforat":9.00,</v>
      </c>
    </row>
    <row r="5137" spans="1:5">
      <c r="A5137" s="500" t="s">
        <v>11281</v>
      </c>
      <c r="B5137" s="500" t="s">
        <v>18097</v>
      </c>
      <c r="C5137" t="str">
        <f t="shared" si="160"/>
        <v>$U 340-2 55x55 PROFIL U PERFORAT$:9.20,</v>
      </c>
      <c r="D5137" t="s">
        <v>25624</v>
      </c>
      <c r="E5137" t="str">
        <f t="shared" si="161"/>
        <v>"u 340-2 55x55 profil u perforat":9.20,</v>
      </c>
    </row>
    <row r="5138" spans="1:5">
      <c r="A5138" s="500" t="s">
        <v>16051</v>
      </c>
      <c r="B5138" s="500" t="s">
        <v>18099</v>
      </c>
      <c r="C5138" t="str">
        <f t="shared" si="160"/>
        <v>$U 340-2 60x60 PROFIL U PERFORAT$:9.41,</v>
      </c>
      <c r="D5138" t="s">
        <v>25625</v>
      </c>
      <c r="E5138" t="str">
        <f t="shared" si="161"/>
        <v>"u 340-2 60x60 profil u perforat":9.41,</v>
      </c>
    </row>
    <row r="5139" spans="1:5">
      <c r="A5139" s="500" t="s">
        <v>6926</v>
      </c>
      <c r="B5139" s="500" t="s">
        <v>18101</v>
      </c>
      <c r="C5139" t="str">
        <f t="shared" si="160"/>
        <v>$U 340-2 65x65 PROFIL U PERFORAT$:9.62,</v>
      </c>
      <c r="D5139" t="s">
        <v>25626</v>
      </c>
      <c r="E5139" t="str">
        <f t="shared" si="161"/>
        <v>"u 340-2 65x65 profil u perforat":9.62,</v>
      </c>
    </row>
    <row r="5140" spans="1:5">
      <c r="A5140" s="500" t="s">
        <v>4039</v>
      </c>
      <c r="B5140" s="500" t="s">
        <v>18103</v>
      </c>
      <c r="C5140" t="str">
        <f t="shared" si="160"/>
        <v>$U 340-2 70x70 PROFIL U PERFORAT$:9.83,</v>
      </c>
      <c r="D5140" t="s">
        <v>25627</v>
      </c>
      <c r="E5140" t="str">
        <f t="shared" si="161"/>
        <v>"u 340-2 70x70 profil u perforat":9.83,</v>
      </c>
    </row>
    <row r="5141" spans="1:5">
      <c r="A5141" s="500" t="s">
        <v>11833</v>
      </c>
      <c r="B5141" s="500" t="s">
        <v>18105</v>
      </c>
      <c r="C5141" t="str">
        <f t="shared" si="160"/>
        <v>$U 340-2 75x75 PROFIL U PERFORAT$:10.04,</v>
      </c>
      <c r="D5141" t="s">
        <v>25628</v>
      </c>
      <c r="E5141" t="str">
        <f t="shared" si="161"/>
        <v>"u 340-2 75x75 profil u perforat":10.04,</v>
      </c>
    </row>
    <row r="5142" spans="1:5">
      <c r="A5142" s="500" t="s">
        <v>4157</v>
      </c>
      <c r="B5142" s="500" t="s">
        <v>18107</v>
      </c>
      <c r="C5142" t="str">
        <f t="shared" si="160"/>
        <v>$U 340-2 80x80 PROFIL U PERFORAT$:10.24,</v>
      </c>
      <c r="D5142" t="s">
        <v>25629</v>
      </c>
      <c r="E5142" t="str">
        <f t="shared" si="161"/>
        <v>"u 340-2 80x80 profil u perforat":10.24,</v>
      </c>
    </row>
    <row r="5143" spans="1:5">
      <c r="A5143" s="500" t="s">
        <v>17309</v>
      </c>
      <c r="B5143" s="500" t="s">
        <v>18109</v>
      </c>
      <c r="C5143" t="str">
        <f t="shared" si="160"/>
        <v>$U 340-2 85x85 PROFIL U PERFORAT$:10.45,</v>
      </c>
      <c r="D5143" t="s">
        <v>25630</v>
      </c>
      <c r="E5143" t="str">
        <f t="shared" si="161"/>
        <v>"u 340-2 85x85 profil u perforat":10.45,</v>
      </c>
    </row>
    <row r="5144" spans="1:5">
      <c r="A5144" s="500" t="s">
        <v>13122</v>
      </c>
      <c r="B5144" s="500" t="s">
        <v>18111</v>
      </c>
      <c r="C5144" t="str">
        <f t="shared" si="160"/>
        <v>$U 340-2 90x90 PROFIL U PERFORAT$:10.66,</v>
      </c>
      <c r="D5144" t="s">
        <v>25631</v>
      </c>
      <c r="E5144" t="str">
        <f t="shared" si="161"/>
        <v>"u 340-2 90x90 profil u perforat":10.66,</v>
      </c>
    </row>
    <row r="5145" spans="1:5">
      <c r="A5145" s="500" t="s">
        <v>17813</v>
      </c>
      <c r="B5145" s="500" t="s">
        <v>18113</v>
      </c>
      <c r="C5145" t="str">
        <f t="shared" si="160"/>
        <v>$U 340-2 95x95 PROFIL U PERFORAT$:10.87,</v>
      </c>
      <c r="D5145" t="s">
        <v>25632</v>
      </c>
      <c r="E5145" t="str">
        <f t="shared" si="161"/>
        <v>"u 340-2 95x95 profil u perforat":10.87,</v>
      </c>
    </row>
    <row r="5146" spans="1:5">
      <c r="A5146" s="500" t="s">
        <v>11095</v>
      </c>
      <c r="B5146" s="500" t="s">
        <v>18115</v>
      </c>
      <c r="C5146" t="str">
        <f t="shared" si="160"/>
        <v>$U 340-2.5 100x100 PROFIL U NEPERFORAT$:13.79,</v>
      </c>
      <c r="D5146" t="s">
        <v>25633</v>
      </c>
      <c r="E5146" t="str">
        <f t="shared" si="161"/>
        <v>"u 340-2.5 100x100 profil u neperforat":13.79,</v>
      </c>
    </row>
    <row r="5147" spans="1:5">
      <c r="A5147" s="500" t="s">
        <v>14819</v>
      </c>
      <c r="B5147" s="500" t="s">
        <v>18117</v>
      </c>
      <c r="C5147" t="str">
        <f t="shared" si="160"/>
        <v>$U 340-2.5 40x40 PROFIL U NEPERFORAT$:10.69,</v>
      </c>
      <c r="D5147" t="s">
        <v>25634</v>
      </c>
      <c r="E5147" t="str">
        <f t="shared" si="161"/>
        <v>"u 340-2.5 40x40 profil u neperforat":10.69,</v>
      </c>
    </row>
    <row r="5148" spans="1:5">
      <c r="A5148" s="500" t="s">
        <v>15073</v>
      </c>
      <c r="B5148" s="500" t="s">
        <v>18119</v>
      </c>
      <c r="C5148" t="str">
        <f t="shared" si="160"/>
        <v>$U 340-2.5 45x45 PROFIL U NEPERFORAT$:10.95,</v>
      </c>
      <c r="D5148" t="s">
        <v>25635</v>
      </c>
      <c r="E5148" t="str">
        <f t="shared" si="161"/>
        <v>"u 340-2.5 45x45 profil u neperforat":10.95,</v>
      </c>
    </row>
    <row r="5149" spans="1:5">
      <c r="A5149" s="500" t="s">
        <v>15597</v>
      </c>
      <c r="B5149" s="500" t="s">
        <v>18121</v>
      </c>
      <c r="C5149" t="str">
        <f t="shared" si="160"/>
        <v>$U 340-2.5 50x50 PROFIL U NEPERFORAT$:11.21,</v>
      </c>
      <c r="D5149" t="s">
        <v>25636</v>
      </c>
      <c r="E5149" t="str">
        <f t="shared" si="161"/>
        <v>"u 340-2.5 50x50 profil u neperforat":11.21,</v>
      </c>
    </row>
    <row r="5150" spans="1:5">
      <c r="A5150" s="500" t="s">
        <v>11088</v>
      </c>
      <c r="B5150" s="500" t="s">
        <v>18123</v>
      </c>
      <c r="C5150" t="str">
        <f t="shared" si="160"/>
        <v>$U 340-2.5 55x55 PROFIL U NEPERFORAT$:11.47,</v>
      </c>
      <c r="D5150" t="s">
        <v>25637</v>
      </c>
      <c r="E5150" t="str">
        <f t="shared" si="161"/>
        <v>"u 340-2.5 55x55 profil u neperforat":11.47,</v>
      </c>
    </row>
    <row r="5151" spans="1:5">
      <c r="A5151" s="500" t="s">
        <v>12908</v>
      </c>
      <c r="B5151" s="500" t="s">
        <v>18125</v>
      </c>
      <c r="C5151" t="str">
        <f t="shared" si="160"/>
        <v>$U 340-2.5 60x60 PROFIL U NEPERFORAT$:11.73,</v>
      </c>
      <c r="D5151" t="s">
        <v>25638</v>
      </c>
      <c r="E5151" t="str">
        <f t="shared" si="161"/>
        <v>"u 340-2.5 60x60 profil u neperforat":11.73,</v>
      </c>
    </row>
    <row r="5152" spans="1:5">
      <c r="A5152" s="500" t="s">
        <v>16353</v>
      </c>
      <c r="B5152" s="500" t="s">
        <v>18127</v>
      </c>
      <c r="C5152" t="str">
        <f t="shared" si="160"/>
        <v>$U 340-2.5 65x65 PROFIL U NEPERFORAT$:11.99,</v>
      </c>
      <c r="D5152" t="s">
        <v>25639</v>
      </c>
      <c r="E5152" t="str">
        <f t="shared" si="161"/>
        <v>"u 340-2.5 65x65 profil u neperforat":11.99,</v>
      </c>
    </row>
    <row r="5153" spans="1:5">
      <c r="A5153" s="500" t="s">
        <v>12834</v>
      </c>
      <c r="B5153" s="500" t="s">
        <v>18129</v>
      </c>
      <c r="C5153" t="str">
        <f t="shared" si="160"/>
        <v>$U 340-2.5 70x70 PROFIL U NEPERFORAT$:12.25,</v>
      </c>
      <c r="D5153" t="s">
        <v>25640</v>
      </c>
      <c r="E5153" t="str">
        <f t="shared" si="161"/>
        <v>"u 340-2.5 70x70 profil u neperforat":12.25,</v>
      </c>
    </row>
    <row r="5154" spans="1:5">
      <c r="A5154" s="500" t="s">
        <v>11336</v>
      </c>
      <c r="B5154" s="500" t="s">
        <v>18131</v>
      </c>
      <c r="C5154" t="str">
        <f t="shared" si="160"/>
        <v>$U 340-2.5 75x75 PROFIL U NEPERFORAT$:12.49,</v>
      </c>
      <c r="D5154" t="s">
        <v>25641</v>
      </c>
      <c r="E5154" t="str">
        <f t="shared" si="161"/>
        <v>"u 340-2.5 75x75 profil u neperforat":12.49,</v>
      </c>
    </row>
    <row r="5155" spans="1:5">
      <c r="A5155" s="500" t="s">
        <v>17107</v>
      </c>
      <c r="B5155" s="500" t="s">
        <v>18133</v>
      </c>
      <c r="C5155" t="str">
        <f t="shared" si="160"/>
        <v>$U 340-2.5 80x80 PROFIL U NEPERFORAT$:12.75,</v>
      </c>
      <c r="D5155" t="s">
        <v>25642</v>
      </c>
      <c r="E5155" t="str">
        <f t="shared" si="161"/>
        <v>"u 340-2.5 80x80 profil u neperforat":12.75,</v>
      </c>
    </row>
    <row r="5156" spans="1:5">
      <c r="A5156" s="500" t="s">
        <v>11347</v>
      </c>
      <c r="B5156" s="500" t="s">
        <v>18135</v>
      </c>
      <c r="C5156" t="str">
        <f t="shared" si="160"/>
        <v>$U 340-2.5 85x85 PROFIL U NEPERFORAT$:13.01,</v>
      </c>
      <c r="D5156" t="s">
        <v>25643</v>
      </c>
      <c r="E5156" t="str">
        <f t="shared" si="161"/>
        <v>"u 340-2.5 85x85 profil u neperforat":13.01,</v>
      </c>
    </row>
    <row r="5157" spans="1:5">
      <c r="A5157" s="500" t="s">
        <v>17611</v>
      </c>
      <c r="B5157" s="500" t="s">
        <v>18137</v>
      </c>
      <c r="C5157" t="str">
        <f t="shared" si="160"/>
        <v>$U 340-2.5 90x90 PROFIL U NEPERFORAT$:13.27,</v>
      </c>
      <c r="D5157" t="s">
        <v>25644</v>
      </c>
      <c r="E5157" t="str">
        <f t="shared" si="161"/>
        <v>"u 340-2.5 90x90 profil u neperforat":13.27,</v>
      </c>
    </row>
    <row r="5158" spans="1:5">
      <c r="A5158" s="500" t="s">
        <v>11259</v>
      </c>
      <c r="B5158" s="500" t="s">
        <v>18139</v>
      </c>
      <c r="C5158" t="str">
        <f t="shared" si="160"/>
        <v>$U 340-2.5 95x95 PROFIL U NEPERFORAT$:13.53,</v>
      </c>
      <c r="D5158" t="s">
        <v>25645</v>
      </c>
      <c r="E5158" t="str">
        <f t="shared" si="161"/>
        <v>"u 340-2.5 95x95 profil u neperforat":13.53,</v>
      </c>
    </row>
    <row r="5159" spans="1:5">
      <c r="A5159" s="500" t="s">
        <v>14819</v>
      </c>
      <c r="B5159" s="500" t="s">
        <v>18141</v>
      </c>
      <c r="C5159" t="str">
        <f t="shared" si="160"/>
        <v>$U 340-2.5 40x40 PROFIL U PERFORAT$:10.69,</v>
      </c>
      <c r="D5159" t="s">
        <v>25646</v>
      </c>
      <c r="E5159" t="str">
        <f t="shared" si="161"/>
        <v>"u 340-2.5 40x40 profil u perforat":10.69,</v>
      </c>
    </row>
    <row r="5160" spans="1:5">
      <c r="A5160" s="500" t="s">
        <v>15073</v>
      </c>
      <c r="B5160" s="500" t="s">
        <v>18143</v>
      </c>
      <c r="C5160" t="str">
        <f t="shared" si="160"/>
        <v>$U 340-2.5 45x45 PROFIL U PERFORAT$:10.95,</v>
      </c>
      <c r="D5160" t="s">
        <v>25647</v>
      </c>
      <c r="E5160" t="str">
        <f t="shared" si="161"/>
        <v>"u 340-2.5 45x45 profil u perforat":10.95,</v>
      </c>
    </row>
    <row r="5161" spans="1:5">
      <c r="A5161" s="500" t="s">
        <v>15597</v>
      </c>
      <c r="B5161" s="500" t="s">
        <v>18145</v>
      </c>
      <c r="C5161" t="str">
        <f t="shared" si="160"/>
        <v>$U 340-2.5 50x50 PROFIL U PERFORAT$:11.21,</v>
      </c>
      <c r="D5161" t="s">
        <v>25648</v>
      </c>
      <c r="E5161" t="str">
        <f t="shared" si="161"/>
        <v>"u 340-2.5 50x50 profil u perforat":11.21,</v>
      </c>
    </row>
    <row r="5162" spans="1:5">
      <c r="A5162" s="500" t="s">
        <v>11088</v>
      </c>
      <c r="B5162" s="500" t="s">
        <v>18147</v>
      </c>
      <c r="C5162" t="str">
        <f t="shared" si="160"/>
        <v>$U 340-2.5 55x55 PROFIL U PERFORAT$:11.47,</v>
      </c>
      <c r="D5162" t="s">
        <v>25649</v>
      </c>
      <c r="E5162" t="str">
        <f t="shared" si="161"/>
        <v>"u 340-2.5 55x55 profil u perforat":11.47,</v>
      </c>
    </row>
    <row r="5163" spans="1:5">
      <c r="A5163" s="500" t="s">
        <v>12908</v>
      </c>
      <c r="B5163" s="500" t="s">
        <v>18149</v>
      </c>
      <c r="C5163" t="str">
        <f t="shared" si="160"/>
        <v>$U 340-2.5 60x60 PROFIL U PERFORAT$:11.73,</v>
      </c>
      <c r="D5163" t="s">
        <v>25650</v>
      </c>
      <c r="E5163" t="str">
        <f t="shared" si="161"/>
        <v>"u 340-2.5 60x60 profil u perforat":11.73,</v>
      </c>
    </row>
    <row r="5164" spans="1:5">
      <c r="A5164" s="500" t="s">
        <v>16353</v>
      </c>
      <c r="B5164" s="500" t="s">
        <v>18151</v>
      </c>
      <c r="C5164" t="str">
        <f t="shared" si="160"/>
        <v>$U 340-2.5 65x65 PROFIL U PERFORAT$:11.99,</v>
      </c>
      <c r="D5164" t="s">
        <v>25651</v>
      </c>
      <c r="E5164" t="str">
        <f t="shared" si="161"/>
        <v>"u 340-2.5 65x65 profil u perforat":11.99,</v>
      </c>
    </row>
    <row r="5165" spans="1:5">
      <c r="A5165" s="500" t="s">
        <v>12834</v>
      </c>
      <c r="B5165" s="500" t="s">
        <v>18153</v>
      </c>
      <c r="C5165" t="str">
        <f t="shared" si="160"/>
        <v>$U 340-2.5 70x70 PROFIL U PERFORAT$:12.25,</v>
      </c>
      <c r="D5165" t="s">
        <v>25652</v>
      </c>
      <c r="E5165" t="str">
        <f t="shared" si="161"/>
        <v>"u 340-2.5 70x70 profil u perforat":12.25,</v>
      </c>
    </row>
    <row r="5166" spans="1:5">
      <c r="A5166" s="500" t="s">
        <v>11336</v>
      </c>
      <c r="B5166" s="500" t="s">
        <v>18155</v>
      </c>
      <c r="C5166" t="str">
        <f t="shared" si="160"/>
        <v>$U 340-2.5 75x75 PROFIL U PERFORAT$:12.49,</v>
      </c>
      <c r="D5166" t="s">
        <v>25653</v>
      </c>
      <c r="E5166" t="str">
        <f t="shared" si="161"/>
        <v>"u 340-2.5 75x75 profil u perforat":12.49,</v>
      </c>
    </row>
    <row r="5167" spans="1:5">
      <c r="A5167" s="500" t="s">
        <v>17107</v>
      </c>
      <c r="B5167" s="500" t="s">
        <v>18157</v>
      </c>
      <c r="C5167" t="str">
        <f t="shared" si="160"/>
        <v>$U 340-2.5 80x80 PROFIL U PERFORAT$:12.75,</v>
      </c>
      <c r="D5167" t="s">
        <v>25654</v>
      </c>
      <c r="E5167" t="str">
        <f t="shared" si="161"/>
        <v>"u 340-2.5 80x80 profil u perforat":12.75,</v>
      </c>
    </row>
    <row r="5168" spans="1:5">
      <c r="A5168" s="500" t="s">
        <v>11347</v>
      </c>
      <c r="B5168" s="500" t="s">
        <v>18159</v>
      </c>
      <c r="C5168" t="str">
        <f t="shared" si="160"/>
        <v>$U 340-2.5 85x85 PROFIL U PERFORAT$:13.01,</v>
      </c>
      <c r="D5168" t="s">
        <v>25655</v>
      </c>
      <c r="E5168" t="str">
        <f t="shared" si="161"/>
        <v>"u 340-2.5 85x85 profil u perforat":13.01,</v>
      </c>
    </row>
    <row r="5169" spans="1:5">
      <c r="A5169" s="500" t="s">
        <v>17611</v>
      </c>
      <c r="B5169" s="500" t="s">
        <v>18161</v>
      </c>
      <c r="C5169" t="str">
        <f t="shared" si="160"/>
        <v>$U 340-2.5 90x90 PROFIL U PERFORAT$:13.27,</v>
      </c>
      <c r="D5169" t="s">
        <v>25656</v>
      </c>
      <c r="E5169" t="str">
        <f t="shared" si="161"/>
        <v>"u 340-2.5 90x90 profil u perforat":13.27,</v>
      </c>
    </row>
    <row r="5170" spans="1:5">
      <c r="A5170" s="500" t="s">
        <v>11259</v>
      </c>
      <c r="B5170" s="500" t="s">
        <v>18163</v>
      </c>
      <c r="C5170" t="str">
        <f t="shared" si="160"/>
        <v>$U 340-2.5 95x95 PROFIL U PERFORAT$:13.53,</v>
      </c>
      <c r="D5170" t="s">
        <v>25657</v>
      </c>
      <c r="E5170" t="str">
        <f t="shared" si="161"/>
        <v>"u 340-2.5 95x95 profil u perforat":13.53,</v>
      </c>
    </row>
    <row r="5171" spans="1:5">
      <c r="A5171" s="500" t="s">
        <v>18165</v>
      </c>
      <c r="B5171" s="500" t="s">
        <v>18166</v>
      </c>
      <c r="C5171" t="str">
        <f t="shared" si="160"/>
        <v>$U 340-3 100x100 PROFIL U NEPERFORAT$:16.50,</v>
      </c>
      <c r="D5171" t="s">
        <v>25658</v>
      </c>
      <c r="E5171" t="str">
        <f t="shared" si="161"/>
        <v>"u 340-3 100x100 profil u neperforat":16.50,</v>
      </c>
    </row>
    <row r="5172" spans="1:5">
      <c r="A5172" s="500" t="s">
        <v>14870</v>
      </c>
      <c r="B5172" s="500" t="s">
        <v>18168</v>
      </c>
      <c r="C5172" t="str">
        <f t="shared" si="160"/>
        <v>$U 340-3 40x40 PROFIL U NEPERFORAT$:12.77,</v>
      </c>
      <c r="D5172" t="s">
        <v>25659</v>
      </c>
      <c r="E5172" t="str">
        <f t="shared" si="161"/>
        <v>"u 340-3 40x40 profil u neperforat":12.77,</v>
      </c>
    </row>
    <row r="5173" spans="1:5">
      <c r="A5173" s="500" t="s">
        <v>11398</v>
      </c>
      <c r="B5173" s="500" t="s">
        <v>18170</v>
      </c>
      <c r="C5173" t="str">
        <f t="shared" si="160"/>
        <v>$U 340-3 45x45 PROFIL U NEPERFORAT$:13.08,</v>
      </c>
      <c r="D5173" t="s">
        <v>25660</v>
      </c>
      <c r="E5173" t="str">
        <f t="shared" si="161"/>
        <v>"u 340-3 45x45 profil u neperforat":13.08,</v>
      </c>
    </row>
    <row r="5174" spans="1:5">
      <c r="A5174" s="500" t="s">
        <v>14435</v>
      </c>
      <c r="B5174" s="500" t="s">
        <v>18172</v>
      </c>
      <c r="C5174" t="str">
        <f t="shared" si="160"/>
        <v>$U 340-3 50x50 PROFIL U NEPERFORAT$:13.39,</v>
      </c>
      <c r="D5174" t="s">
        <v>25661</v>
      </c>
      <c r="E5174" t="str">
        <f t="shared" si="161"/>
        <v>"u 340-3 50x50 profil u neperforat":13.39,</v>
      </c>
    </row>
    <row r="5175" spans="1:5">
      <c r="A5175" s="500" t="s">
        <v>11044</v>
      </c>
      <c r="B5175" s="500" t="s">
        <v>18174</v>
      </c>
      <c r="C5175" t="str">
        <f t="shared" si="160"/>
        <v>$U 340-3 55x55 PROFIL U NEPERFORAT$:13.70,</v>
      </c>
      <c r="D5175" t="s">
        <v>25662</v>
      </c>
      <c r="E5175" t="str">
        <f t="shared" si="161"/>
        <v>"u 340-3 55x55 profil u neperforat":13.70,</v>
      </c>
    </row>
    <row r="5176" spans="1:5">
      <c r="A5176" s="500" t="s">
        <v>3969</v>
      </c>
      <c r="B5176" s="500" t="s">
        <v>18176</v>
      </c>
      <c r="C5176" t="str">
        <f t="shared" si="160"/>
        <v>$U 340-3 60x60 PROFIL U NEPERFORAT$:14.01,</v>
      </c>
      <c r="D5176" t="s">
        <v>25663</v>
      </c>
      <c r="E5176" t="str">
        <f t="shared" si="161"/>
        <v>"u 340-3 60x60 profil u neperforat":14.01,</v>
      </c>
    </row>
    <row r="5177" spans="1:5">
      <c r="A5177" s="500" t="s">
        <v>16404</v>
      </c>
      <c r="B5177" s="500" t="s">
        <v>18178</v>
      </c>
      <c r="C5177" t="str">
        <f t="shared" si="160"/>
        <v>$U 340-3 65x65 PROFIL U NEPERFORAT$:14.33,</v>
      </c>
      <c r="D5177" t="s">
        <v>25664</v>
      </c>
      <c r="E5177" t="str">
        <f t="shared" si="161"/>
        <v>"u 340-3 65x65 profil u neperforat":14.33,</v>
      </c>
    </row>
    <row r="5178" spans="1:5">
      <c r="A5178" s="500" t="s">
        <v>11386</v>
      </c>
      <c r="B5178" s="500" t="s">
        <v>18180</v>
      </c>
      <c r="C5178" t="str">
        <f t="shared" si="160"/>
        <v>$U 340-3 70x70 PROFIL U NEPERFORAT$:14.64,</v>
      </c>
      <c r="D5178" t="s">
        <v>25665</v>
      </c>
      <c r="E5178" t="str">
        <f t="shared" si="161"/>
        <v>"u 340-3 70x70 profil u neperforat":14.64,</v>
      </c>
    </row>
    <row r="5179" spans="1:5">
      <c r="A5179" s="500" t="s">
        <v>16906</v>
      </c>
      <c r="B5179" s="500" t="s">
        <v>18182</v>
      </c>
      <c r="C5179" t="str">
        <f t="shared" si="160"/>
        <v>$U 340-3 75x75 PROFIL U NEPERFORAT$:14.95,</v>
      </c>
      <c r="D5179" t="s">
        <v>25666</v>
      </c>
      <c r="E5179" t="str">
        <f t="shared" si="161"/>
        <v>"u 340-3 75x75 profil u neperforat":14.95,</v>
      </c>
    </row>
    <row r="5180" spans="1:5">
      <c r="A5180" s="500" t="s">
        <v>17158</v>
      </c>
      <c r="B5180" s="500" t="s">
        <v>18184</v>
      </c>
      <c r="C5180" t="str">
        <f t="shared" si="160"/>
        <v>$U 340-3 80x80 PROFIL U NEPERFORAT$:15.25,</v>
      </c>
      <c r="D5180" t="s">
        <v>25667</v>
      </c>
      <c r="E5180" t="str">
        <f t="shared" si="161"/>
        <v>"u 340-3 80x80 profil u neperforat":15.25,</v>
      </c>
    </row>
    <row r="5181" spans="1:5">
      <c r="A5181" s="500" t="s">
        <v>15698</v>
      </c>
      <c r="B5181" s="500" t="s">
        <v>18186</v>
      </c>
      <c r="C5181" t="str">
        <f t="shared" si="160"/>
        <v>$U 340-3 85x85 PROFIL U NEPERFORAT$:15.56,</v>
      </c>
      <c r="D5181" t="s">
        <v>25668</v>
      </c>
      <c r="E5181" t="str">
        <f t="shared" si="161"/>
        <v>"u 340-3 85x85 profil u neperforat":15.56,</v>
      </c>
    </row>
    <row r="5182" spans="1:5">
      <c r="A5182" s="500" t="s">
        <v>7027</v>
      </c>
      <c r="B5182" s="500" t="s">
        <v>18188</v>
      </c>
      <c r="C5182" t="str">
        <f t="shared" si="160"/>
        <v>$U 340-3 90x90 PROFIL U NEPERFORAT$:15.87,</v>
      </c>
      <c r="D5182" t="s">
        <v>25669</v>
      </c>
      <c r="E5182" t="str">
        <f t="shared" si="161"/>
        <v>"u 340-3 90x90 profil u neperforat":15.87,</v>
      </c>
    </row>
    <row r="5183" spans="1:5">
      <c r="A5183" s="500" t="s">
        <v>7058</v>
      </c>
      <c r="B5183" s="500" t="s">
        <v>18190</v>
      </c>
      <c r="C5183" t="str">
        <f t="shared" si="160"/>
        <v>$U 340-3 95x95 PROFIL U NEPERFORAT$:16.19,</v>
      </c>
      <c r="D5183" t="s">
        <v>25670</v>
      </c>
      <c r="E5183" t="str">
        <f t="shared" si="161"/>
        <v>"u 340-3 95x95 profil u neperforat":16.19,</v>
      </c>
    </row>
    <row r="5184" spans="1:5">
      <c r="A5184" s="500" t="s">
        <v>14870</v>
      </c>
      <c r="B5184" s="500" t="s">
        <v>18192</v>
      </c>
      <c r="C5184" t="str">
        <f t="shared" si="160"/>
        <v>$U 340-3 40x40 PROFIL U PERFORAT$:12.77,</v>
      </c>
      <c r="D5184" t="s">
        <v>25671</v>
      </c>
      <c r="E5184" t="str">
        <f t="shared" si="161"/>
        <v>"u 340-3 40x40 profil u perforat":12.77,</v>
      </c>
    </row>
    <row r="5185" spans="1:5">
      <c r="A5185" s="500" t="s">
        <v>11398</v>
      </c>
      <c r="B5185" s="500" t="s">
        <v>18194</v>
      </c>
      <c r="C5185" t="str">
        <f t="shared" si="160"/>
        <v>$U 340-3 45x45 PROFIL U PERFORAT$:13.08,</v>
      </c>
      <c r="D5185" t="s">
        <v>25672</v>
      </c>
      <c r="E5185" t="str">
        <f t="shared" si="161"/>
        <v>"u 340-3 45x45 profil u perforat":13.08,</v>
      </c>
    </row>
    <row r="5186" spans="1:5">
      <c r="A5186" s="500" t="s">
        <v>14435</v>
      </c>
      <c r="B5186" s="500" t="s">
        <v>18196</v>
      </c>
      <c r="C5186" t="str">
        <f t="shared" ref="C5186:C5249" si="162">CONCATENATE("$",B5186,"$",":",A5186,",")</f>
        <v>$U 340-3 50x50 PROFIL U PERFORAT$:13.39,</v>
      </c>
      <c r="D5186" t="s">
        <v>25673</v>
      </c>
      <c r="E5186" t="str">
        <f t="shared" ref="E5186:E5249" si="163">LOWER(D5186)</f>
        <v>"u 340-3 50x50 profil u perforat":13.39,</v>
      </c>
    </row>
    <row r="5187" spans="1:5">
      <c r="A5187" s="500" t="s">
        <v>11044</v>
      </c>
      <c r="B5187" s="500" t="s">
        <v>18198</v>
      </c>
      <c r="C5187" t="str">
        <f t="shared" si="162"/>
        <v>$U 340-3 55x55 PROFIL U PERFORAT$:13.70,</v>
      </c>
      <c r="D5187" t="s">
        <v>25674</v>
      </c>
      <c r="E5187" t="str">
        <f t="shared" si="163"/>
        <v>"u 340-3 55x55 profil u perforat":13.70,</v>
      </c>
    </row>
    <row r="5188" spans="1:5">
      <c r="A5188" s="500" t="s">
        <v>3969</v>
      </c>
      <c r="B5188" s="500" t="s">
        <v>18200</v>
      </c>
      <c r="C5188" t="str">
        <f t="shared" si="162"/>
        <v>$U 340-3 60x60 PROFIL U PERFORAT$:14.01,</v>
      </c>
      <c r="D5188" t="s">
        <v>25675</v>
      </c>
      <c r="E5188" t="str">
        <f t="shared" si="163"/>
        <v>"u 340-3 60x60 profil u perforat":14.01,</v>
      </c>
    </row>
    <row r="5189" spans="1:5">
      <c r="A5189" s="500" t="s">
        <v>16404</v>
      </c>
      <c r="B5189" s="500" t="s">
        <v>18202</v>
      </c>
      <c r="C5189" t="str">
        <f t="shared" si="162"/>
        <v>$U 340-3 65x65 PROFIL U PERFORAT$:14.33,</v>
      </c>
      <c r="D5189" t="s">
        <v>25676</v>
      </c>
      <c r="E5189" t="str">
        <f t="shared" si="163"/>
        <v>"u 340-3 65x65 profil u perforat":14.33,</v>
      </c>
    </row>
    <row r="5190" spans="1:5">
      <c r="A5190" s="500" t="s">
        <v>11386</v>
      </c>
      <c r="B5190" s="500" t="s">
        <v>18204</v>
      </c>
      <c r="C5190" t="str">
        <f t="shared" si="162"/>
        <v>$U 340-3 70x70 PROFIL U PERFORAT$:14.64,</v>
      </c>
      <c r="D5190" t="s">
        <v>25677</v>
      </c>
      <c r="E5190" t="str">
        <f t="shared" si="163"/>
        <v>"u 340-3 70x70 profil u perforat":14.64,</v>
      </c>
    </row>
    <row r="5191" spans="1:5">
      <c r="A5191" s="500" t="s">
        <v>16906</v>
      </c>
      <c r="B5191" s="500" t="s">
        <v>18206</v>
      </c>
      <c r="C5191" t="str">
        <f t="shared" si="162"/>
        <v>$U 340-3 75x75 PROFIL U PERFORAT$:14.95,</v>
      </c>
      <c r="D5191" t="s">
        <v>25678</v>
      </c>
      <c r="E5191" t="str">
        <f t="shared" si="163"/>
        <v>"u 340-3 75x75 profil u perforat":14.95,</v>
      </c>
    </row>
    <row r="5192" spans="1:5">
      <c r="A5192" s="500" t="s">
        <v>17158</v>
      </c>
      <c r="B5192" s="500" t="s">
        <v>18208</v>
      </c>
      <c r="C5192" t="str">
        <f t="shared" si="162"/>
        <v>$U 340-3 80x80 PROFIL U PERFORAT$:15.25,</v>
      </c>
      <c r="D5192" t="s">
        <v>25679</v>
      </c>
      <c r="E5192" t="str">
        <f t="shared" si="163"/>
        <v>"u 340-3 80x80 profil u perforat":15.25,</v>
      </c>
    </row>
    <row r="5193" spans="1:5">
      <c r="A5193" s="500" t="s">
        <v>15698</v>
      </c>
      <c r="B5193" s="500" t="s">
        <v>18210</v>
      </c>
      <c r="C5193" t="str">
        <f t="shared" si="162"/>
        <v>$U 340-3 85x85 PROFIL U PERFORAT$:15.56,</v>
      </c>
      <c r="D5193" t="s">
        <v>25680</v>
      </c>
      <c r="E5193" t="str">
        <f t="shared" si="163"/>
        <v>"u 340-3 85x85 profil u perforat":15.56,</v>
      </c>
    </row>
    <row r="5194" spans="1:5">
      <c r="A5194" s="500" t="s">
        <v>7027</v>
      </c>
      <c r="B5194" s="500" t="s">
        <v>18212</v>
      </c>
      <c r="C5194" t="str">
        <f t="shared" si="162"/>
        <v>$U 340-3 90x90 PROFIL U PERFORAT$:15.87,</v>
      </c>
      <c r="D5194" t="s">
        <v>25681</v>
      </c>
      <c r="E5194" t="str">
        <f t="shared" si="163"/>
        <v>"u 340-3 90x90 profil u perforat":15.87,</v>
      </c>
    </row>
    <row r="5195" spans="1:5">
      <c r="A5195" s="500" t="s">
        <v>7058</v>
      </c>
      <c r="B5195" s="500" t="s">
        <v>18214</v>
      </c>
      <c r="C5195" t="str">
        <f t="shared" si="162"/>
        <v>$U 340-3 95x95 PROFIL U PERFORAT$:16.19,</v>
      </c>
      <c r="D5195" t="s">
        <v>25682</v>
      </c>
      <c r="E5195" t="str">
        <f t="shared" si="163"/>
        <v>"u 340-3 95x95 profil u perforat":16.19,</v>
      </c>
    </row>
    <row r="5196" spans="1:5">
      <c r="A5196" s="500" t="s">
        <v>18216</v>
      </c>
      <c r="B5196" s="500" t="s">
        <v>18217</v>
      </c>
      <c r="C5196" t="str">
        <f t="shared" si="162"/>
        <v>$U 340-3.5 100x100 PROFIL U NEPERFORAT$:19.19,</v>
      </c>
      <c r="D5196" t="s">
        <v>25683</v>
      </c>
      <c r="E5196" t="str">
        <f t="shared" si="163"/>
        <v>"u 340-3.5 100x100 profil u neperforat":19.19,</v>
      </c>
    </row>
    <row r="5197" spans="1:5">
      <c r="A5197" s="500" t="s">
        <v>14921</v>
      </c>
      <c r="B5197" s="500" t="s">
        <v>18219</v>
      </c>
      <c r="C5197" t="str">
        <f t="shared" si="162"/>
        <v>$U 340-3.5 40x40 PROFIL U NEPERFORAT$:14.83,</v>
      </c>
      <c r="D5197" t="s">
        <v>25684</v>
      </c>
      <c r="E5197" t="str">
        <f t="shared" si="163"/>
        <v>"u 340-3.5 40x40 profil u neperforat":14.83,</v>
      </c>
    </row>
    <row r="5198" spans="1:5">
      <c r="A5198" s="500" t="s">
        <v>3903</v>
      </c>
      <c r="B5198" s="500" t="s">
        <v>18221</v>
      </c>
      <c r="C5198" t="str">
        <f t="shared" si="162"/>
        <v>$U 340-3.5 45x45 PROFIL U NEPERFORAT$:15.20,</v>
      </c>
      <c r="D5198" t="s">
        <v>25685</v>
      </c>
      <c r="E5198" t="str">
        <f t="shared" si="163"/>
        <v>"u 340-3.5 45x45 profil u neperforat":15.20,</v>
      </c>
    </row>
    <row r="5199" spans="1:5">
      <c r="A5199" s="500" t="s">
        <v>15698</v>
      </c>
      <c r="B5199" s="500" t="s">
        <v>18223</v>
      </c>
      <c r="C5199" t="str">
        <f t="shared" si="162"/>
        <v>$U 340-3.5 50x50 PROFIL U NEPERFORAT$:15.56,</v>
      </c>
      <c r="D5199" t="s">
        <v>25686</v>
      </c>
      <c r="E5199" t="str">
        <f t="shared" si="163"/>
        <v>"u 340-3.5 50x50 profil u neperforat":15.56,</v>
      </c>
    </row>
    <row r="5200" spans="1:5">
      <c r="A5200" s="500" t="s">
        <v>15949</v>
      </c>
      <c r="B5200" s="500" t="s">
        <v>18225</v>
      </c>
      <c r="C5200" t="str">
        <f t="shared" si="162"/>
        <v>$U 340-3.5 55x55 PROFIL U NEPERFORAT$:15.93,</v>
      </c>
      <c r="D5200" t="s">
        <v>25687</v>
      </c>
      <c r="E5200" t="str">
        <f t="shared" si="163"/>
        <v>"u 340-3.5 55x55 profil u neperforat":15.93,</v>
      </c>
    </row>
    <row r="5201" spans="1:5">
      <c r="A5201" s="500" t="s">
        <v>16202</v>
      </c>
      <c r="B5201" s="500" t="s">
        <v>18227</v>
      </c>
      <c r="C5201" t="str">
        <f t="shared" si="162"/>
        <v>$U 340-3.5 60x60 PROFIL U NEPERFORAT$:16.29,</v>
      </c>
      <c r="D5201" t="s">
        <v>25688</v>
      </c>
      <c r="E5201" t="str">
        <f t="shared" si="163"/>
        <v>"u 340-3.5 60x60 profil u neperforat":16.29,</v>
      </c>
    </row>
    <row r="5202" spans="1:5">
      <c r="A5202" s="500" t="s">
        <v>16455</v>
      </c>
      <c r="B5202" s="500" t="s">
        <v>18229</v>
      </c>
      <c r="C5202" t="str">
        <f t="shared" si="162"/>
        <v>$U 340-3.5 65x65 PROFIL U NEPERFORAT$:16.65,</v>
      </c>
      <c r="D5202" t="s">
        <v>25689</v>
      </c>
      <c r="E5202" t="str">
        <f t="shared" si="163"/>
        <v>"u 340-3.5 65x65 profil u neperforat":16.65,</v>
      </c>
    </row>
    <row r="5203" spans="1:5">
      <c r="A5203" s="500" t="s">
        <v>2887</v>
      </c>
      <c r="B5203" s="500" t="s">
        <v>18231</v>
      </c>
      <c r="C5203" t="str">
        <f t="shared" si="162"/>
        <v>$U 340-3.5 70x70 PROFIL U NEPERFORAT$:17.00,</v>
      </c>
      <c r="D5203" t="s">
        <v>25690</v>
      </c>
      <c r="E5203" t="str">
        <f t="shared" si="163"/>
        <v>"u 340-3.5 70x70 profil u neperforat":17.00,</v>
      </c>
    </row>
    <row r="5204" spans="1:5">
      <c r="A5204" s="500" t="s">
        <v>11359</v>
      </c>
      <c r="B5204" s="500" t="s">
        <v>18233</v>
      </c>
      <c r="C5204" t="str">
        <f t="shared" si="162"/>
        <v>$U 340-3.5 75x75 PROFIL U NEPERFORAT$:17.37,</v>
      </c>
      <c r="D5204" t="s">
        <v>25691</v>
      </c>
      <c r="E5204" t="str">
        <f t="shared" si="163"/>
        <v>"u 340-3.5 75x75 profil u neperforat":17.37,</v>
      </c>
    </row>
    <row r="5205" spans="1:5">
      <c r="A5205" s="500" t="s">
        <v>11569</v>
      </c>
      <c r="B5205" s="500" t="s">
        <v>18235</v>
      </c>
      <c r="C5205" t="str">
        <f t="shared" si="162"/>
        <v>$U 340-3.5 80x80 PROFIL U NEPERFORAT$:17.73,</v>
      </c>
      <c r="D5205" t="s">
        <v>25692</v>
      </c>
      <c r="E5205" t="str">
        <f t="shared" si="163"/>
        <v>"u 340-3.5 80x80 profil u neperforat":17.73,</v>
      </c>
    </row>
    <row r="5206" spans="1:5">
      <c r="A5206" s="500" t="s">
        <v>17460</v>
      </c>
      <c r="B5206" s="500" t="s">
        <v>18237</v>
      </c>
      <c r="C5206" t="str">
        <f t="shared" si="162"/>
        <v>$U 340-3.5 85x85 PROFIL U NEPERFORAT$:18.10,</v>
      </c>
      <c r="D5206" t="s">
        <v>25693</v>
      </c>
      <c r="E5206" t="str">
        <f t="shared" si="163"/>
        <v>"u 340-3.5 85x85 profil u neperforat":18.10,</v>
      </c>
    </row>
    <row r="5207" spans="1:5">
      <c r="A5207" s="500" t="s">
        <v>17712</v>
      </c>
      <c r="B5207" s="500" t="s">
        <v>18239</v>
      </c>
      <c r="C5207" t="str">
        <f t="shared" si="162"/>
        <v>$U 340-3.5 90x90 PROFIL U NEPERFORAT$:18.46,</v>
      </c>
      <c r="D5207" t="s">
        <v>25694</v>
      </c>
      <c r="E5207" t="str">
        <f t="shared" si="163"/>
        <v>"u 340-3.5 90x90 profil u neperforat":18.46,</v>
      </c>
    </row>
    <row r="5208" spans="1:5">
      <c r="A5208" s="500" t="s">
        <v>17964</v>
      </c>
      <c r="B5208" s="500" t="s">
        <v>18241</v>
      </c>
      <c r="C5208" t="str">
        <f t="shared" si="162"/>
        <v>$U 340-3.5 95x95 PROFIL U NEPERFORAT$:18.82,</v>
      </c>
      <c r="D5208" t="s">
        <v>25695</v>
      </c>
      <c r="E5208" t="str">
        <f t="shared" si="163"/>
        <v>"u 340-3.5 95x95 profil u neperforat":18.82,</v>
      </c>
    </row>
    <row r="5209" spans="1:5">
      <c r="A5209" s="500" t="s">
        <v>14921</v>
      </c>
      <c r="B5209" s="500" t="s">
        <v>18243</v>
      </c>
      <c r="C5209" t="str">
        <f t="shared" si="162"/>
        <v>$U 340-3.5 40x40 PROFIL U PERFORAT$:14.83,</v>
      </c>
      <c r="D5209" t="s">
        <v>25696</v>
      </c>
      <c r="E5209" t="str">
        <f t="shared" si="163"/>
        <v>"u 340-3.5 40x40 profil u perforat":14.83,</v>
      </c>
    </row>
    <row r="5210" spans="1:5">
      <c r="A5210" s="500" t="s">
        <v>3903</v>
      </c>
      <c r="B5210" s="500" t="s">
        <v>18245</v>
      </c>
      <c r="C5210" t="str">
        <f t="shared" si="162"/>
        <v>$U 340-3.5 45x45 PROFIL U PERFORAT$:15.20,</v>
      </c>
      <c r="D5210" t="s">
        <v>25697</v>
      </c>
      <c r="E5210" t="str">
        <f t="shared" si="163"/>
        <v>"u 340-3.5 45x45 profil u perforat":15.20,</v>
      </c>
    </row>
    <row r="5211" spans="1:5">
      <c r="A5211" s="500" t="s">
        <v>15698</v>
      </c>
      <c r="B5211" s="500" t="s">
        <v>18247</v>
      </c>
      <c r="C5211" t="str">
        <f t="shared" si="162"/>
        <v>$U 340-3.5 50x50 PROFIL U PERFORAT$:15.56,</v>
      </c>
      <c r="D5211" t="s">
        <v>25698</v>
      </c>
      <c r="E5211" t="str">
        <f t="shared" si="163"/>
        <v>"u 340-3.5 50x50 profil u perforat":15.56,</v>
      </c>
    </row>
    <row r="5212" spans="1:5">
      <c r="A5212" s="500" t="s">
        <v>15949</v>
      </c>
      <c r="B5212" s="500" t="s">
        <v>18249</v>
      </c>
      <c r="C5212" t="str">
        <f t="shared" si="162"/>
        <v>$U 340-3.5 55x55 PROFIL U PERFORAT$:15.93,</v>
      </c>
      <c r="D5212" t="s">
        <v>25699</v>
      </c>
      <c r="E5212" t="str">
        <f t="shared" si="163"/>
        <v>"u 340-3.5 55x55 profil u perforat":15.93,</v>
      </c>
    </row>
    <row r="5213" spans="1:5">
      <c r="A5213" s="500" t="s">
        <v>16202</v>
      </c>
      <c r="B5213" s="500" t="s">
        <v>18251</v>
      </c>
      <c r="C5213" t="str">
        <f t="shared" si="162"/>
        <v>$U 340-3.5 60x60 PROFIL U PERFORAT$:16.29,</v>
      </c>
      <c r="D5213" t="s">
        <v>25700</v>
      </c>
      <c r="E5213" t="str">
        <f t="shared" si="163"/>
        <v>"u 340-3.5 60x60 profil u perforat":16.29,</v>
      </c>
    </row>
    <row r="5214" spans="1:5">
      <c r="A5214" s="500" t="s">
        <v>16455</v>
      </c>
      <c r="B5214" s="500" t="s">
        <v>18253</v>
      </c>
      <c r="C5214" t="str">
        <f t="shared" si="162"/>
        <v>$U 340-3.5 65x65 PROFIL U PERFORAT$:16.65,</v>
      </c>
      <c r="D5214" t="s">
        <v>25701</v>
      </c>
      <c r="E5214" t="str">
        <f t="shared" si="163"/>
        <v>"u 340-3.5 65x65 profil u perforat":16.65,</v>
      </c>
    </row>
    <row r="5215" spans="1:5">
      <c r="A5215" s="500" t="s">
        <v>2887</v>
      </c>
      <c r="B5215" s="500" t="s">
        <v>18255</v>
      </c>
      <c r="C5215" t="str">
        <f t="shared" si="162"/>
        <v>$U 340-3.5 70x70 PROFIL U PERFORAT$:17.00,</v>
      </c>
      <c r="D5215" t="s">
        <v>25702</v>
      </c>
      <c r="E5215" t="str">
        <f t="shared" si="163"/>
        <v>"u 340-3.5 70x70 profil u perforat":17.00,</v>
      </c>
    </row>
    <row r="5216" spans="1:5">
      <c r="A5216" s="500" t="s">
        <v>11359</v>
      </c>
      <c r="B5216" s="500" t="s">
        <v>18257</v>
      </c>
      <c r="C5216" t="str">
        <f t="shared" si="162"/>
        <v>$U 340-3.5 75x75 PROFIL U PERFORAT$:17.37,</v>
      </c>
      <c r="D5216" t="s">
        <v>25703</v>
      </c>
      <c r="E5216" t="str">
        <f t="shared" si="163"/>
        <v>"u 340-3.5 75x75 profil u perforat":17.37,</v>
      </c>
    </row>
    <row r="5217" spans="1:5">
      <c r="A5217" s="500" t="s">
        <v>11569</v>
      </c>
      <c r="B5217" s="500" t="s">
        <v>18259</v>
      </c>
      <c r="C5217" t="str">
        <f t="shared" si="162"/>
        <v>$U 340-3.5 80x80 PROFIL U PERFORAT$:17.73,</v>
      </c>
      <c r="D5217" t="s">
        <v>25704</v>
      </c>
      <c r="E5217" t="str">
        <f t="shared" si="163"/>
        <v>"u 340-3.5 80x80 profil u perforat":17.73,</v>
      </c>
    </row>
    <row r="5218" spans="1:5">
      <c r="A5218" s="500" t="s">
        <v>17460</v>
      </c>
      <c r="B5218" s="500" t="s">
        <v>18261</v>
      </c>
      <c r="C5218" t="str">
        <f t="shared" si="162"/>
        <v>$U 340-3.5 85x85 PROFIL U PERFORAT$:18.10,</v>
      </c>
      <c r="D5218" t="s">
        <v>25705</v>
      </c>
      <c r="E5218" t="str">
        <f t="shared" si="163"/>
        <v>"u 340-3.5 85x85 profil u perforat":18.10,</v>
      </c>
    </row>
    <row r="5219" spans="1:5">
      <c r="A5219" s="500" t="s">
        <v>17712</v>
      </c>
      <c r="B5219" s="500" t="s">
        <v>18263</v>
      </c>
      <c r="C5219" t="str">
        <f t="shared" si="162"/>
        <v>$U 340-3.5 90x90 PROFIL U PERFORAT$:18.46,</v>
      </c>
      <c r="D5219" t="s">
        <v>25706</v>
      </c>
      <c r="E5219" t="str">
        <f t="shared" si="163"/>
        <v>"u 340-3.5 90x90 profil u perforat":18.46,</v>
      </c>
    </row>
    <row r="5220" spans="1:5">
      <c r="A5220" s="500" t="s">
        <v>17964</v>
      </c>
      <c r="B5220" s="500" t="s">
        <v>18265</v>
      </c>
      <c r="C5220" t="str">
        <f t="shared" si="162"/>
        <v>$U 340-3.5 95x95 PROFIL U PERFORAT$:18.82,</v>
      </c>
      <c r="D5220" t="s">
        <v>25707</v>
      </c>
      <c r="E5220" t="str">
        <f t="shared" si="163"/>
        <v>"u 340-3.5 95x95 profil u perforat":18.82,</v>
      </c>
    </row>
    <row r="5221" spans="1:5">
      <c r="A5221" s="500" t="s">
        <v>3890</v>
      </c>
      <c r="B5221" s="500" t="s">
        <v>18267</v>
      </c>
      <c r="C5221" t="str">
        <f t="shared" si="162"/>
        <v>$U 350-1.5 100x100 PROFIL U NEPERFORAT$:8.49,</v>
      </c>
      <c r="D5221" t="s">
        <v>25708</v>
      </c>
      <c r="E5221" t="str">
        <f t="shared" si="163"/>
        <v>"u 350-1.5 100x100 profil u neperforat":8.49,</v>
      </c>
    </row>
    <row r="5222" spans="1:5">
      <c r="A5222" s="500" t="s">
        <v>6980</v>
      </c>
      <c r="B5222" s="500" t="s">
        <v>18269</v>
      </c>
      <c r="C5222" t="str">
        <f t="shared" si="162"/>
        <v>$U 350-1.5 40x40 PROFIL U NEPERFORAT$:6.62,</v>
      </c>
      <c r="D5222" t="s">
        <v>25709</v>
      </c>
      <c r="E5222" t="str">
        <f t="shared" si="163"/>
        <v>"u 350-1.5 40x40 profil u neperforat":6.62,</v>
      </c>
    </row>
    <row r="5223" spans="1:5">
      <c r="A5223" s="500" t="s">
        <v>15496</v>
      </c>
      <c r="B5223" s="500" t="s">
        <v>18271</v>
      </c>
      <c r="C5223" t="str">
        <f t="shared" si="162"/>
        <v>$U 350-1.5 45x45 PROFIL U NEPERFORAT$:6.77,</v>
      </c>
      <c r="D5223" t="s">
        <v>25710</v>
      </c>
      <c r="E5223" t="str">
        <f t="shared" si="163"/>
        <v>"u 350-1.5 45x45 profil u neperforat":6.77,</v>
      </c>
    </row>
    <row r="5224" spans="1:5">
      <c r="A5224" s="500" t="s">
        <v>11835</v>
      </c>
      <c r="B5224" s="500" t="s">
        <v>18273</v>
      </c>
      <c r="C5224" t="str">
        <f t="shared" si="162"/>
        <v>$U 350-1.5 50x50 PROFIL U NEPERFORAT$:6.93,</v>
      </c>
      <c r="D5224" t="s">
        <v>25711</v>
      </c>
      <c r="E5224" t="str">
        <f t="shared" si="163"/>
        <v>"u 350-1.5 50x50 profil u neperforat":6.93,</v>
      </c>
    </row>
    <row r="5225" spans="1:5">
      <c r="A5225" s="500" t="s">
        <v>16000</v>
      </c>
      <c r="B5225" s="500" t="s">
        <v>18275</v>
      </c>
      <c r="C5225" t="str">
        <f t="shared" si="162"/>
        <v>$U 350-1.5 55x55 PROFIL U NEPERFORAT$:7.09,</v>
      </c>
      <c r="D5225" t="s">
        <v>25712</v>
      </c>
      <c r="E5225" t="str">
        <f t="shared" si="163"/>
        <v>"u 350-1.5 55x55 profil u neperforat":7.09,</v>
      </c>
    </row>
    <row r="5226" spans="1:5">
      <c r="A5226" s="500" t="s">
        <v>11825</v>
      </c>
      <c r="B5226" s="500" t="s">
        <v>18277</v>
      </c>
      <c r="C5226" t="str">
        <f t="shared" si="162"/>
        <v>$U 350-1.5 60x60 PROFIL U NEPERFORAT$:7.24,</v>
      </c>
      <c r="D5226" t="s">
        <v>25713</v>
      </c>
      <c r="E5226" t="str">
        <f t="shared" si="163"/>
        <v>"u 350-1.5 60x60 profil u neperforat":7.24,</v>
      </c>
    </row>
    <row r="5227" spans="1:5">
      <c r="A5227" s="500" t="s">
        <v>11049</v>
      </c>
      <c r="B5227" s="500" t="s">
        <v>18279</v>
      </c>
      <c r="C5227" t="str">
        <f t="shared" si="162"/>
        <v>$U 350-1.5 65x65 PROFIL U NEPERFORAT$:7.40,</v>
      </c>
      <c r="D5227" t="s">
        <v>25714</v>
      </c>
      <c r="E5227" t="str">
        <f t="shared" si="163"/>
        <v>"u 350-1.5 65x65 profil u neperforat":7.40,</v>
      </c>
    </row>
    <row r="5228" spans="1:5">
      <c r="A5228" s="500" t="s">
        <v>14269</v>
      </c>
      <c r="B5228" s="500" t="s">
        <v>18281</v>
      </c>
      <c r="C5228" t="str">
        <f t="shared" si="162"/>
        <v>$U 350-1.5 70x70 PROFIL U NEPERFORAT$:7.55,</v>
      </c>
      <c r="D5228" t="s">
        <v>25715</v>
      </c>
      <c r="E5228" t="str">
        <f t="shared" si="163"/>
        <v>"u 350-1.5 70x70 profil u neperforat":7.55,</v>
      </c>
    </row>
    <row r="5229" spans="1:5">
      <c r="A5229" s="500" t="s">
        <v>6982</v>
      </c>
      <c r="B5229" s="500" t="s">
        <v>18283</v>
      </c>
      <c r="C5229" t="str">
        <f t="shared" si="162"/>
        <v>$U 350-1.5 75x75 PROFIL U NEPERFORAT$:7.71,</v>
      </c>
      <c r="D5229" t="s">
        <v>25716</v>
      </c>
      <c r="E5229" t="str">
        <f t="shared" si="163"/>
        <v>"u 350-1.5 75x75 profil u neperforat":7.71,</v>
      </c>
    </row>
    <row r="5230" spans="1:5">
      <c r="A5230" s="500" t="s">
        <v>15296</v>
      </c>
      <c r="B5230" s="500" t="s">
        <v>18285</v>
      </c>
      <c r="C5230" t="str">
        <f t="shared" si="162"/>
        <v>$U 350-1.5 80x80 PROFIL U NEPERFORAT$:7.87,</v>
      </c>
      <c r="D5230" t="s">
        <v>25717</v>
      </c>
      <c r="E5230" t="str">
        <f t="shared" si="163"/>
        <v>"u 350-1.5 80x80 profil u neperforat":7.87,</v>
      </c>
    </row>
    <row r="5231" spans="1:5">
      <c r="A5231" s="500" t="s">
        <v>11306</v>
      </c>
      <c r="B5231" s="500" t="s">
        <v>18287</v>
      </c>
      <c r="C5231" t="str">
        <f t="shared" si="162"/>
        <v>$U 350-1.5 85x85 PROFIL U NEPERFORAT$:8.02,</v>
      </c>
      <c r="D5231" t="s">
        <v>25718</v>
      </c>
      <c r="E5231" t="str">
        <f t="shared" si="163"/>
        <v>"u 350-1.5 85x85 profil u neperforat":8.02,</v>
      </c>
    </row>
    <row r="5232" spans="1:5">
      <c r="A5232" s="500" t="s">
        <v>14247</v>
      </c>
      <c r="B5232" s="500" t="s">
        <v>18289</v>
      </c>
      <c r="C5232" t="str">
        <f t="shared" si="162"/>
        <v>$U 350-1.5 90x90 PROFIL U NEPERFORAT$:8.18,</v>
      </c>
      <c r="D5232" t="s">
        <v>25719</v>
      </c>
      <c r="E5232" t="str">
        <f t="shared" si="163"/>
        <v>"u 350-1.5 90x90 profil u neperforat":8.18,</v>
      </c>
    </row>
    <row r="5233" spans="1:5">
      <c r="A5233" s="500" t="s">
        <v>3978</v>
      </c>
      <c r="B5233" s="500" t="s">
        <v>18291</v>
      </c>
      <c r="C5233" t="str">
        <f t="shared" si="162"/>
        <v>$U 350-1.5 95x95 PROFIL U NEPERFORAT$:8.33,</v>
      </c>
      <c r="D5233" t="s">
        <v>25720</v>
      </c>
      <c r="E5233" t="str">
        <f t="shared" si="163"/>
        <v>"u 350-1.5 95x95 profil u neperforat":8.33,</v>
      </c>
    </row>
    <row r="5234" spans="1:5">
      <c r="A5234" s="500" t="s">
        <v>6980</v>
      </c>
      <c r="B5234" s="500" t="s">
        <v>18293</v>
      </c>
      <c r="C5234" t="str">
        <f t="shared" si="162"/>
        <v>$U 350-1.5 40x40 PROFIL U PERFORAT$:6.62,</v>
      </c>
      <c r="D5234" t="s">
        <v>25721</v>
      </c>
      <c r="E5234" t="str">
        <f t="shared" si="163"/>
        <v>"u 350-1.5 40x40 profil u perforat":6.62,</v>
      </c>
    </row>
    <row r="5235" spans="1:5">
      <c r="A5235" s="500" t="s">
        <v>15496</v>
      </c>
      <c r="B5235" s="500" t="s">
        <v>18295</v>
      </c>
      <c r="C5235" t="str">
        <f t="shared" si="162"/>
        <v>$U 350-1.5 45x45 PROFIL U PERFORAT$:6.77,</v>
      </c>
      <c r="D5235" t="s">
        <v>25722</v>
      </c>
      <c r="E5235" t="str">
        <f t="shared" si="163"/>
        <v>"u 350-1.5 45x45 profil u perforat":6.77,</v>
      </c>
    </row>
    <row r="5236" spans="1:5">
      <c r="A5236" s="500" t="s">
        <v>11835</v>
      </c>
      <c r="B5236" s="500" t="s">
        <v>18297</v>
      </c>
      <c r="C5236" t="str">
        <f t="shared" si="162"/>
        <v>$U 350-1.5 50x50 PROFIL U PERFORAT$:6.93,</v>
      </c>
      <c r="D5236" t="s">
        <v>25723</v>
      </c>
      <c r="E5236" t="str">
        <f t="shared" si="163"/>
        <v>"u 350-1.5 50x50 profil u perforat":6.93,</v>
      </c>
    </row>
    <row r="5237" spans="1:5">
      <c r="A5237" s="500" t="s">
        <v>16000</v>
      </c>
      <c r="B5237" s="500" t="s">
        <v>18299</v>
      </c>
      <c r="C5237" t="str">
        <f t="shared" si="162"/>
        <v>$U 350-1.5 55x55 PROFIL U PERFORAT$:7.09,</v>
      </c>
      <c r="D5237" t="s">
        <v>25724</v>
      </c>
      <c r="E5237" t="str">
        <f t="shared" si="163"/>
        <v>"u 350-1.5 55x55 profil u perforat":7.09,</v>
      </c>
    </row>
    <row r="5238" spans="1:5">
      <c r="A5238" s="500" t="s">
        <v>11825</v>
      </c>
      <c r="B5238" s="500" t="s">
        <v>18301</v>
      </c>
      <c r="C5238" t="str">
        <f t="shared" si="162"/>
        <v>$U 350-1.5 60x60 PROFIL U PERFORAT$:7.24,</v>
      </c>
      <c r="D5238" t="s">
        <v>25725</v>
      </c>
      <c r="E5238" t="str">
        <f t="shared" si="163"/>
        <v>"u 350-1.5 60x60 profil u perforat":7.24,</v>
      </c>
    </row>
    <row r="5239" spans="1:5">
      <c r="A5239" s="500" t="s">
        <v>11049</v>
      </c>
      <c r="B5239" s="500" t="s">
        <v>18303</v>
      </c>
      <c r="C5239" t="str">
        <f t="shared" si="162"/>
        <v>$U 350-1.5 65x65 PROFIL U PERFORAT$:7.40,</v>
      </c>
      <c r="D5239" t="s">
        <v>25726</v>
      </c>
      <c r="E5239" t="str">
        <f t="shared" si="163"/>
        <v>"u 350-1.5 65x65 profil u perforat":7.40,</v>
      </c>
    </row>
    <row r="5240" spans="1:5">
      <c r="A5240" s="500" t="s">
        <v>14269</v>
      </c>
      <c r="B5240" s="500" t="s">
        <v>18305</v>
      </c>
      <c r="C5240" t="str">
        <f t="shared" si="162"/>
        <v>$U 350-1.5 70x70 PROFIL U PERFORAT$:7.55,</v>
      </c>
      <c r="D5240" t="s">
        <v>25727</v>
      </c>
      <c r="E5240" t="str">
        <f t="shared" si="163"/>
        <v>"u 350-1.5 70x70 profil u perforat":7.55,</v>
      </c>
    </row>
    <row r="5241" spans="1:5">
      <c r="A5241" s="500" t="s">
        <v>6982</v>
      </c>
      <c r="B5241" s="500" t="s">
        <v>18307</v>
      </c>
      <c r="C5241" t="str">
        <f t="shared" si="162"/>
        <v>$U 350-1.5 75x75 PROFIL U PERFORAT$:7.71,</v>
      </c>
      <c r="D5241" t="s">
        <v>25728</v>
      </c>
      <c r="E5241" t="str">
        <f t="shared" si="163"/>
        <v>"u 350-1.5 75x75 profil u perforat":7.71,</v>
      </c>
    </row>
    <row r="5242" spans="1:5">
      <c r="A5242" s="500" t="s">
        <v>15296</v>
      </c>
      <c r="B5242" s="500" t="s">
        <v>18309</v>
      </c>
      <c r="C5242" t="str">
        <f t="shared" si="162"/>
        <v>$U 350-1.5 80x80 PROFIL U PERFORAT$:7.87,</v>
      </c>
      <c r="D5242" t="s">
        <v>25729</v>
      </c>
      <c r="E5242" t="str">
        <f t="shared" si="163"/>
        <v>"u 350-1.5 80x80 profil u perforat":7.87,</v>
      </c>
    </row>
    <row r="5243" spans="1:5">
      <c r="A5243" s="500" t="s">
        <v>11306</v>
      </c>
      <c r="B5243" s="500" t="s">
        <v>18311</v>
      </c>
      <c r="C5243" t="str">
        <f t="shared" si="162"/>
        <v>$U 350-1.5 85x85 PROFIL U PERFORAT$:8.02,</v>
      </c>
      <c r="D5243" t="s">
        <v>25730</v>
      </c>
      <c r="E5243" t="str">
        <f t="shared" si="163"/>
        <v>"u 350-1.5 85x85 profil u perforat":8.02,</v>
      </c>
    </row>
    <row r="5244" spans="1:5">
      <c r="A5244" s="500" t="s">
        <v>14247</v>
      </c>
      <c r="B5244" s="500" t="s">
        <v>18313</v>
      </c>
      <c r="C5244" t="str">
        <f t="shared" si="162"/>
        <v>$U 350-1.5 90x90 PROFIL U PERFORAT$:8.18,</v>
      </c>
      <c r="D5244" t="s">
        <v>25731</v>
      </c>
      <c r="E5244" t="str">
        <f t="shared" si="163"/>
        <v>"u 350-1.5 90x90 profil u perforat":8.18,</v>
      </c>
    </row>
    <row r="5245" spans="1:5">
      <c r="A5245" s="500" t="s">
        <v>3978</v>
      </c>
      <c r="B5245" s="500" t="s">
        <v>18315</v>
      </c>
      <c r="C5245" t="str">
        <f t="shared" si="162"/>
        <v>$U 350-1.5 95x95 PROFIL U PERFORAT$:8.33,</v>
      </c>
      <c r="D5245" t="s">
        <v>25732</v>
      </c>
      <c r="E5245" t="str">
        <f t="shared" si="163"/>
        <v>"u 350-1.5 95x95 profil u perforat":8.33,</v>
      </c>
    </row>
    <row r="5246" spans="1:5">
      <c r="A5246" s="500" t="s">
        <v>11248</v>
      </c>
      <c r="B5246" s="500" t="s">
        <v>18317</v>
      </c>
      <c r="C5246" t="str">
        <f t="shared" si="162"/>
        <v>$U 350-2 100x100 PROFIL U NEPERFORAT$:11.27,</v>
      </c>
      <c r="D5246" t="s">
        <v>25733</v>
      </c>
      <c r="E5246" t="str">
        <f t="shared" si="163"/>
        <v>"u 350-2 100x100 profil u neperforat":11.27,</v>
      </c>
    </row>
    <row r="5247" spans="1:5">
      <c r="A5247" s="500" t="s">
        <v>15022</v>
      </c>
      <c r="B5247" s="500" t="s">
        <v>18319</v>
      </c>
      <c r="C5247" t="str">
        <f t="shared" si="162"/>
        <v>$U 350-2 40x40 PROFIL U NEPERFORAT$:8.79,</v>
      </c>
      <c r="D5247" t="s">
        <v>25734</v>
      </c>
      <c r="E5247" t="str">
        <f t="shared" si="163"/>
        <v>"u 350-2 40x40 profil u neperforat":8.79,</v>
      </c>
    </row>
    <row r="5248" spans="1:5">
      <c r="A5248" s="500" t="s">
        <v>6989</v>
      </c>
      <c r="B5248" s="500" t="s">
        <v>18321</v>
      </c>
      <c r="C5248" t="str">
        <f t="shared" si="162"/>
        <v>$U 350-2 45x45 PROFIL U NEPERFORAT$:9.00,</v>
      </c>
      <c r="D5248" t="s">
        <v>25735</v>
      </c>
      <c r="E5248" t="str">
        <f t="shared" si="163"/>
        <v>"u 350-2 45x45 profil u neperforat":9.00,</v>
      </c>
    </row>
    <row r="5249" spans="1:5">
      <c r="A5249" s="500" t="s">
        <v>11281</v>
      </c>
      <c r="B5249" s="500" t="s">
        <v>18323</v>
      </c>
      <c r="C5249" t="str">
        <f t="shared" si="162"/>
        <v>$U 350-2 50x50 PROFIL U NEPERFORAT$:9.20,</v>
      </c>
      <c r="D5249" t="s">
        <v>25736</v>
      </c>
      <c r="E5249" t="str">
        <f t="shared" si="163"/>
        <v>"u 350-2 50x50 profil u neperforat":9.20,</v>
      </c>
    </row>
    <row r="5250" spans="1:5">
      <c r="A5250" s="500" t="s">
        <v>16051</v>
      </c>
      <c r="B5250" s="500" t="s">
        <v>18325</v>
      </c>
      <c r="C5250" t="str">
        <f t="shared" ref="C5250:C5313" si="164">CONCATENATE("$",B5250,"$",":",A5250,",")</f>
        <v>$U 350-2 55x55 PROFIL U NEPERFORAT$:9.41,</v>
      </c>
      <c r="D5250" t="s">
        <v>25737</v>
      </c>
      <c r="E5250" t="str">
        <f t="shared" ref="E5250:E5313" si="165">LOWER(D5250)</f>
        <v>"u 350-2 55x55 profil u neperforat":9.41,</v>
      </c>
    </row>
    <row r="5251" spans="1:5">
      <c r="A5251" s="500" t="s">
        <v>6926</v>
      </c>
      <c r="B5251" s="500" t="s">
        <v>18327</v>
      </c>
      <c r="C5251" t="str">
        <f t="shared" si="164"/>
        <v>$U 350-2 60x60 PROFIL U NEPERFORAT$:9.62,</v>
      </c>
      <c r="D5251" t="s">
        <v>25738</v>
      </c>
      <c r="E5251" t="str">
        <f t="shared" si="165"/>
        <v>"u 350-2 60x60 profil u neperforat":9.62,</v>
      </c>
    </row>
    <row r="5252" spans="1:5">
      <c r="A5252" s="500" t="s">
        <v>4039</v>
      </c>
      <c r="B5252" s="500" t="s">
        <v>18329</v>
      </c>
      <c r="C5252" t="str">
        <f t="shared" si="164"/>
        <v>$U 350-2 65x65 PROFIL U NEPERFORAT$:9.83,</v>
      </c>
      <c r="D5252" t="s">
        <v>25739</v>
      </c>
      <c r="E5252" t="str">
        <f t="shared" si="165"/>
        <v>"u 350-2 65x65 profil u neperforat":9.83,</v>
      </c>
    </row>
    <row r="5253" spans="1:5">
      <c r="A5253" s="500" t="s">
        <v>11833</v>
      </c>
      <c r="B5253" s="500" t="s">
        <v>18331</v>
      </c>
      <c r="C5253" t="str">
        <f t="shared" si="164"/>
        <v>$U 350-2 70x70 PROFIL U NEPERFORAT$:10.04,</v>
      </c>
      <c r="D5253" t="s">
        <v>25740</v>
      </c>
      <c r="E5253" t="str">
        <f t="shared" si="165"/>
        <v>"u 350-2 70x70 profil u neperforat":10.04,</v>
      </c>
    </row>
    <row r="5254" spans="1:5">
      <c r="A5254" s="500" t="s">
        <v>4157</v>
      </c>
      <c r="B5254" s="500" t="s">
        <v>18333</v>
      </c>
      <c r="C5254" t="str">
        <f t="shared" si="164"/>
        <v>$U 350-2 75x75 PROFIL U NEPERFORAT$:10.24,</v>
      </c>
      <c r="D5254" t="s">
        <v>25741</v>
      </c>
      <c r="E5254" t="str">
        <f t="shared" si="165"/>
        <v>"u 350-2 75x75 profil u neperforat":10.24,</v>
      </c>
    </row>
    <row r="5255" spans="1:5">
      <c r="A5255" s="500" t="s">
        <v>17309</v>
      </c>
      <c r="B5255" s="500" t="s">
        <v>18335</v>
      </c>
      <c r="C5255" t="str">
        <f t="shared" si="164"/>
        <v>$U 350-2 80x80 PROFIL U NEPERFORAT$:10.45,</v>
      </c>
      <c r="D5255" t="s">
        <v>25742</v>
      </c>
      <c r="E5255" t="str">
        <f t="shared" si="165"/>
        <v>"u 350-2 80x80 profil u neperforat":10.45,</v>
      </c>
    </row>
    <row r="5256" spans="1:5">
      <c r="A5256" s="500" t="s">
        <v>13122</v>
      </c>
      <c r="B5256" s="500" t="s">
        <v>18337</v>
      </c>
      <c r="C5256" t="str">
        <f t="shared" si="164"/>
        <v>$U 350-2 85x85 PROFIL U NEPERFORAT$:10.66,</v>
      </c>
      <c r="D5256" t="s">
        <v>25743</v>
      </c>
      <c r="E5256" t="str">
        <f t="shared" si="165"/>
        <v>"u 350-2 85x85 profil u neperforat":10.66,</v>
      </c>
    </row>
    <row r="5257" spans="1:5">
      <c r="A5257" s="500" t="s">
        <v>17813</v>
      </c>
      <c r="B5257" s="500" t="s">
        <v>18339</v>
      </c>
      <c r="C5257" t="str">
        <f t="shared" si="164"/>
        <v>$U 350-2 90x90 PROFIL U NEPERFORAT$:10.87,</v>
      </c>
      <c r="D5257" t="s">
        <v>25744</v>
      </c>
      <c r="E5257" t="str">
        <f t="shared" si="165"/>
        <v>"u 350-2 90x90 profil u neperforat":10.87,</v>
      </c>
    </row>
    <row r="5258" spans="1:5">
      <c r="A5258" s="500" t="s">
        <v>7006</v>
      </c>
      <c r="B5258" s="500" t="s">
        <v>18341</v>
      </c>
      <c r="C5258" t="str">
        <f t="shared" si="164"/>
        <v>$U 350-2 95x95 PROFIL U NEPERFORAT$:11.08,</v>
      </c>
      <c r="D5258" t="s">
        <v>25745</v>
      </c>
      <c r="E5258" t="str">
        <f t="shared" si="165"/>
        <v>"u 350-2 95x95 profil u neperforat":11.08,</v>
      </c>
    </row>
    <row r="5259" spans="1:5">
      <c r="A5259" s="500" t="s">
        <v>15022</v>
      </c>
      <c r="B5259" s="500" t="s">
        <v>18343</v>
      </c>
      <c r="C5259" t="str">
        <f t="shared" si="164"/>
        <v>$U 350-2 40x40 PROFIL U PERFORAT$:8.79,</v>
      </c>
      <c r="D5259" t="s">
        <v>25746</v>
      </c>
      <c r="E5259" t="str">
        <f t="shared" si="165"/>
        <v>"u 350-2 40x40 profil u perforat":8.79,</v>
      </c>
    </row>
    <row r="5260" spans="1:5">
      <c r="A5260" s="500" t="s">
        <v>6989</v>
      </c>
      <c r="B5260" s="500" t="s">
        <v>18345</v>
      </c>
      <c r="C5260" t="str">
        <f t="shared" si="164"/>
        <v>$U 350-2 45x45 PROFIL U PERFORAT$:9.00,</v>
      </c>
      <c r="D5260" t="s">
        <v>25747</v>
      </c>
      <c r="E5260" t="str">
        <f t="shared" si="165"/>
        <v>"u 350-2 45x45 profil u perforat":9.00,</v>
      </c>
    </row>
    <row r="5261" spans="1:5">
      <c r="A5261" s="500" t="s">
        <v>11281</v>
      </c>
      <c r="B5261" s="500" t="s">
        <v>18347</v>
      </c>
      <c r="C5261" t="str">
        <f t="shared" si="164"/>
        <v>$U 350-2 50x50 PROFIL U PERFORAT$:9.20,</v>
      </c>
      <c r="D5261" t="s">
        <v>25748</v>
      </c>
      <c r="E5261" t="str">
        <f t="shared" si="165"/>
        <v>"u 350-2 50x50 profil u perforat":9.20,</v>
      </c>
    </row>
    <row r="5262" spans="1:5">
      <c r="A5262" s="500" t="s">
        <v>16051</v>
      </c>
      <c r="B5262" s="500" t="s">
        <v>18349</v>
      </c>
      <c r="C5262" t="str">
        <f t="shared" si="164"/>
        <v>$U 350-2 55x55 PROFIL U PERFORAT$:9.41,</v>
      </c>
      <c r="D5262" t="s">
        <v>25749</v>
      </c>
      <c r="E5262" t="str">
        <f t="shared" si="165"/>
        <v>"u 350-2 55x55 profil u perforat":9.41,</v>
      </c>
    </row>
    <row r="5263" spans="1:5">
      <c r="A5263" s="500" t="s">
        <v>6926</v>
      </c>
      <c r="B5263" s="500" t="s">
        <v>18351</v>
      </c>
      <c r="C5263" t="str">
        <f t="shared" si="164"/>
        <v>$U 350-2 60x60 PROFIL U PERFORAT$:9.62,</v>
      </c>
      <c r="D5263" t="s">
        <v>25750</v>
      </c>
      <c r="E5263" t="str">
        <f t="shared" si="165"/>
        <v>"u 350-2 60x60 profil u perforat":9.62,</v>
      </c>
    </row>
    <row r="5264" spans="1:5">
      <c r="A5264" s="500" t="s">
        <v>4039</v>
      </c>
      <c r="B5264" s="500" t="s">
        <v>18353</v>
      </c>
      <c r="C5264" t="str">
        <f t="shared" si="164"/>
        <v>$U 350-2 65x65 PROFIL U PERFORAT$:9.83,</v>
      </c>
      <c r="D5264" t="s">
        <v>25751</v>
      </c>
      <c r="E5264" t="str">
        <f t="shared" si="165"/>
        <v>"u 350-2 65x65 profil u perforat":9.83,</v>
      </c>
    </row>
    <row r="5265" spans="1:5">
      <c r="A5265" s="500" t="s">
        <v>11833</v>
      </c>
      <c r="B5265" s="500" t="s">
        <v>18355</v>
      </c>
      <c r="C5265" t="str">
        <f t="shared" si="164"/>
        <v>$U 350-2 70x70 PROFIL U PERFORAT$:10.04,</v>
      </c>
      <c r="D5265" t="s">
        <v>25752</v>
      </c>
      <c r="E5265" t="str">
        <f t="shared" si="165"/>
        <v>"u 350-2 70x70 profil u perforat":10.04,</v>
      </c>
    </row>
    <row r="5266" spans="1:5">
      <c r="A5266" s="500" t="s">
        <v>4157</v>
      </c>
      <c r="B5266" s="500" t="s">
        <v>18357</v>
      </c>
      <c r="C5266" t="str">
        <f t="shared" si="164"/>
        <v>$U 350-2 75x75 PROFIL U PERFORAT$:10.24,</v>
      </c>
      <c r="D5266" t="s">
        <v>25753</v>
      </c>
      <c r="E5266" t="str">
        <f t="shared" si="165"/>
        <v>"u 350-2 75x75 profil u perforat":10.24,</v>
      </c>
    </row>
    <row r="5267" spans="1:5">
      <c r="A5267" s="500" t="s">
        <v>17309</v>
      </c>
      <c r="B5267" s="500" t="s">
        <v>18359</v>
      </c>
      <c r="C5267" t="str">
        <f t="shared" si="164"/>
        <v>$U 350-2 80x80 PROFIL U PERFORAT$:10.45,</v>
      </c>
      <c r="D5267" t="s">
        <v>25754</v>
      </c>
      <c r="E5267" t="str">
        <f t="shared" si="165"/>
        <v>"u 350-2 80x80 profil u perforat":10.45,</v>
      </c>
    </row>
    <row r="5268" spans="1:5">
      <c r="A5268" s="500" t="s">
        <v>13122</v>
      </c>
      <c r="B5268" s="500" t="s">
        <v>18361</v>
      </c>
      <c r="C5268" t="str">
        <f t="shared" si="164"/>
        <v>$U 350-2 85x85 PROFIL U PERFORAT$:10.66,</v>
      </c>
      <c r="D5268" t="s">
        <v>25755</v>
      </c>
      <c r="E5268" t="str">
        <f t="shared" si="165"/>
        <v>"u 350-2 85x85 profil u perforat":10.66,</v>
      </c>
    </row>
    <row r="5269" spans="1:5">
      <c r="A5269" s="500" t="s">
        <v>17813</v>
      </c>
      <c r="B5269" s="500" t="s">
        <v>18363</v>
      </c>
      <c r="C5269" t="str">
        <f t="shared" si="164"/>
        <v>$U 350-2 90x90 PROFIL U PERFORAT$:10.87,</v>
      </c>
      <c r="D5269" t="s">
        <v>25756</v>
      </c>
      <c r="E5269" t="str">
        <f t="shared" si="165"/>
        <v>"u 350-2 90x90 profil u perforat":10.87,</v>
      </c>
    </row>
    <row r="5270" spans="1:5">
      <c r="A5270" s="500" t="s">
        <v>7006</v>
      </c>
      <c r="B5270" s="500" t="s">
        <v>18365</v>
      </c>
      <c r="C5270" t="str">
        <f t="shared" si="164"/>
        <v>$U 350-2 95x95 PROFIL U PERFORAT$:11.08,</v>
      </c>
      <c r="D5270" t="s">
        <v>25757</v>
      </c>
      <c r="E5270" t="str">
        <f t="shared" si="165"/>
        <v>"u 350-2 95x95 profil u perforat":11.08,</v>
      </c>
    </row>
    <row r="5271" spans="1:5">
      <c r="A5271" s="500" t="s">
        <v>18367</v>
      </c>
      <c r="B5271" s="500" t="s">
        <v>18368</v>
      </c>
      <c r="C5271" t="str">
        <f t="shared" si="164"/>
        <v>$U 350-2.5 100x100 PROFIL U NEPERFORAT$:14.05,</v>
      </c>
      <c r="D5271" t="s">
        <v>25758</v>
      </c>
      <c r="E5271" t="str">
        <f t="shared" si="165"/>
        <v>"u 350-2.5 100x100 profil u neperforat":14.05,</v>
      </c>
    </row>
    <row r="5272" spans="1:5">
      <c r="A5272" s="500" t="s">
        <v>15073</v>
      </c>
      <c r="B5272" s="500" t="s">
        <v>18370</v>
      </c>
      <c r="C5272" t="str">
        <f t="shared" si="164"/>
        <v>$U 350-2.5 40x40 PROFIL U NEPERFORAT$:10.95,</v>
      </c>
      <c r="D5272" t="s">
        <v>25759</v>
      </c>
      <c r="E5272" t="str">
        <f t="shared" si="165"/>
        <v>"u 350-2.5 40x40 profil u neperforat":10.95,</v>
      </c>
    </row>
    <row r="5273" spans="1:5">
      <c r="A5273" s="500" t="s">
        <v>15597</v>
      </c>
      <c r="B5273" s="500" t="s">
        <v>18372</v>
      </c>
      <c r="C5273" t="str">
        <f t="shared" si="164"/>
        <v>$U 350-2.5 45x45 PROFIL U NEPERFORAT$:11.21,</v>
      </c>
      <c r="D5273" t="s">
        <v>25760</v>
      </c>
      <c r="E5273" t="str">
        <f t="shared" si="165"/>
        <v>"u 350-2.5 45x45 profil u neperforat":11.21,</v>
      </c>
    </row>
    <row r="5274" spans="1:5">
      <c r="A5274" s="500" t="s">
        <v>11088</v>
      </c>
      <c r="B5274" s="500" t="s">
        <v>18374</v>
      </c>
      <c r="C5274" t="str">
        <f t="shared" si="164"/>
        <v>$U 350-2.5 50x50 PROFIL U NEPERFORAT$:11.47,</v>
      </c>
      <c r="D5274" t="s">
        <v>25761</v>
      </c>
      <c r="E5274" t="str">
        <f t="shared" si="165"/>
        <v>"u 350-2.5 50x50 profil u neperforat":11.47,</v>
      </c>
    </row>
    <row r="5275" spans="1:5">
      <c r="A5275" s="500" t="s">
        <v>12908</v>
      </c>
      <c r="B5275" s="500" t="s">
        <v>18376</v>
      </c>
      <c r="C5275" t="str">
        <f t="shared" si="164"/>
        <v>$U 350-2.5 55x55 PROFIL U NEPERFORAT$:11.73,</v>
      </c>
      <c r="D5275" t="s">
        <v>25762</v>
      </c>
      <c r="E5275" t="str">
        <f t="shared" si="165"/>
        <v>"u 350-2.5 55x55 profil u neperforat":11.73,</v>
      </c>
    </row>
    <row r="5276" spans="1:5">
      <c r="A5276" s="500" t="s">
        <v>16353</v>
      </c>
      <c r="B5276" s="500" t="s">
        <v>18378</v>
      </c>
      <c r="C5276" t="str">
        <f t="shared" si="164"/>
        <v>$U 350-2.5 60x60 PROFIL U NEPERFORAT$:11.99,</v>
      </c>
      <c r="D5276" t="s">
        <v>25763</v>
      </c>
      <c r="E5276" t="str">
        <f t="shared" si="165"/>
        <v>"u 350-2.5 60x60 profil u neperforat":11.99,</v>
      </c>
    </row>
    <row r="5277" spans="1:5">
      <c r="A5277" s="500" t="s">
        <v>12834</v>
      </c>
      <c r="B5277" s="500" t="s">
        <v>18380</v>
      </c>
      <c r="C5277" t="str">
        <f t="shared" si="164"/>
        <v>$U 350-2.5 65x65 PROFIL U NEPERFORAT$:12.25,</v>
      </c>
      <c r="D5277" t="s">
        <v>25764</v>
      </c>
      <c r="E5277" t="str">
        <f t="shared" si="165"/>
        <v>"u 350-2.5 65x65 profil u neperforat":12.25,</v>
      </c>
    </row>
    <row r="5278" spans="1:5">
      <c r="A5278" s="500" t="s">
        <v>11336</v>
      </c>
      <c r="B5278" s="500" t="s">
        <v>18382</v>
      </c>
      <c r="C5278" t="str">
        <f t="shared" si="164"/>
        <v>$U 350-2.5 70x70 PROFIL U NEPERFORAT$:12.49,</v>
      </c>
      <c r="D5278" t="s">
        <v>25765</v>
      </c>
      <c r="E5278" t="str">
        <f t="shared" si="165"/>
        <v>"u 350-2.5 70x70 profil u neperforat":12.49,</v>
      </c>
    </row>
    <row r="5279" spans="1:5">
      <c r="A5279" s="500" t="s">
        <v>17107</v>
      </c>
      <c r="B5279" s="500" t="s">
        <v>18384</v>
      </c>
      <c r="C5279" t="str">
        <f t="shared" si="164"/>
        <v>$U 350-2.5 75x75 PROFIL U NEPERFORAT$:12.75,</v>
      </c>
      <c r="D5279" t="s">
        <v>25766</v>
      </c>
      <c r="E5279" t="str">
        <f t="shared" si="165"/>
        <v>"u 350-2.5 75x75 profil u neperforat":12.75,</v>
      </c>
    </row>
    <row r="5280" spans="1:5">
      <c r="A5280" s="500" t="s">
        <v>11347</v>
      </c>
      <c r="B5280" s="500" t="s">
        <v>18386</v>
      </c>
      <c r="C5280" t="str">
        <f t="shared" si="164"/>
        <v>$U 350-2.5 80x80 PROFIL U NEPERFORAT$:13.01,</v>
      </c>
      <c r="D5280" t="s">
        <v>25767</v>
      </c>
      <c r="E5280" t="str">
        <f t="shared" si="165"/>
        <v>"u 350-2.5 80x80 profil u neperforat":13.01,</v>
      </c>
    </row>
    <row r="5281" spans="1:5">
      <c r="A5281" s="500" t="s">
        <v>17611</v>
      </c>
      <c r="B5281" s="500" t="s">
        <v>18388</v>
      </c>
      <c r="C5281" t="str">
        <f t="shared" si="164"/>
        <v>$U 350-2.5 85x85 PROFIL U NEPERFORAT$:13.27,</v>
      </c>
      <c r="D5281" t="s">
        <v>25768</v>
      </c>
      <c r="E5281" t="str">
        <f t="shared" si="165"/>
        <v>"u 350-2.5 85x85 profil u neperforat":13.27,</v>
      </c>
    </row>
    <row r="5282" spans="1:5">
      <c r="A5282" s="500" t="s">
        <v>11259</v>
      </c>
      <c r="B5282" s="500" t="s">
        <v>18390</v>
      </c>
      <c r="C5282" t="str">
        <f t="shared" si="164"/>
        <v>$U 350-2.5 90x90 PROFIL U NEPERFORAT$:13.53,</v>
      </c>
      <c r="D5282" t="s">
        <v>25769</v>
      </c>
      <c r="E5282" t="str">
        <f t="shared" si="165"/>
        <v>"u 350-2.5 90x90 profil u neperforat":13.53,</v>
      </c>
    </row>
    <row r="5283" spans="1:5">
      <c r="A5283" s="500" t="s">
        <v>11095</v>
      </c>
      <c r="B5283" s="500" t="s">
        <v>18392</v>
      </c>
      <c r="C5283" t="str">
        <f t="shared" si="164"/>
        <v>$U 350-2.5 95x95 PROFIL U NEPERFORAT$:13.79,</v>
      </c>
      <c r="D5283" t="s">
        <v>25770</v>
      </c>
      <c r="E5283" t="str">
        <f t="shared" si="165"/>
        <v>"u 350-2.5 95x95 profil u neperforat":13.79,</v>
      </c>
    </row>
    <row r="5284" spans="1:5">
      <c r="A5284" s="500" t="s">
        <v>15073</v>
      </c>
      <c r="B5284" s="500" t="s">
        <v>18394</v>
      </c>
      <c r="C5284" t="str">
        <f t="shared" si="164"/>
        <v>$U 350-2.5 40x40 PROFIL U PERFORAT$:10.95,</v>
      </c>
      <c r="D5284" t="s">
        <v>25771</v>
      </c>
      <c r="E5284" t="str">
        <f t="shared" si="165"/>
        <v>"u 350-2.5 40x40 profil u perforat":10.95,</v>
      </c>
    </row>
    <row r="5285" spans="1:5">
      <c r="A5285" s="500" t="s">
        <v>15597</v>
      </c>
      <c r="B5285" s="500" t="s">
        <v>18396</v>
      </c>
      <c r="C5285" t="str">
        <f t="shared" si="164"/>
        <v>$U 350-2.5 45x45 PROFIL U PERFORAT$:11.21,</v>
      </c>
      <c r="D5285" t="s">
        <v>25772</v>
      </c>
      <c r="E5285" t="str">
        <f t="shared" si="165"/>
        <v>"u 350-2.5 45x45 profil u perforat":11.21,</v>
      </c>
    </row>
    <row r="5286" spans="1:5">
      <c r="A5286" s="500" t="s">
        <v>11088</v>
      </c>
      <c r="B5286" s="500" t="s">
        <v>18398</v>
      </c>
      <c r="C5286" t="str">
        <f t="shared" si="164"/>
        <v>$U 350-2.5 50x50 PROFIL U PERFORAT$:11.47,</v>
      </c>
      <c r="D5286" t="s">
        <v>25773</v>
      </c>
      <c r="E5286" t="str">
        <f t="shared" si="165"/>
        <v>"u 350-2.5 50x50 profil u perforat":11.47,</v>
      </c>
    </row>
    <row r="5287" spans="1:5">
      <c r="A5287" s="500" t="s">
        <v>12908</v>
      </c>
      <c r="B5287" s="500" t="s">
        <v>18400</v>
      </c>
      <c r="C5287" t="str">
        <f t="shared" si="164"/>
        <v>$U 350-2.5 55x55 PROFIL U PERFORAT$:11.73,</v>
      </c>
      <c r="D5287" t="s">
        <v>25774</v>
      </c>
      <c r="E5287" t="str">
        <f t="shared" si="165"/>
        <v>"u 350-2.5 55x55 profil u perforat":11.73,</v>
      </c>
    </row>
    <row r="5288" spans="1:5">
      <c r="A5288" s="500" t="s">
        <v>16353</v>
      </c>
      <c r="B5288" s="500" t="s">
        <v>18402</v>
      </c>
      <c r="C5288" t="str">
        <f t="shared" si="164"/>
        <v>$U 350-2.5 60x60 PROFIL U PERFORAT$:11.99,</v>
      </c>
      <c r="D5288" t="s">
        <v>25775</v>
      </c>
      <c r="E5288" t="str">
        <f t="shared" si="165"/>
        <v>"u 350-2.5 60x60 profil u perforat":11.99,</v>
      </c>
    </row>
    <row r="5289" spans="1:5">
      <c r="A5289" s="500" t="s">
        <v>12834</v>
      </c>
      <c r="B5289" s="500" t="s">
        <v>18404</v>
      </c>
      <c r="C5289" t="str">
        <f t="shared" si="164"/>
        <v>$U 350-2.5 65x65 PROFIL U PERFORAT$:12.25,</v>
      </c>
      <c r="D5289" t="s">
        <v>25776</v>
      </c>
      <c r="E5289" t="str">
        <f t="shared" si="165"/>
        <v>"u 350-2.5 65x65 profil u perforat":12.25,</v>
      </c>
    </row>
    <row r="5290" spans="1:5">
      <c r="A5290" s="500" t="s">
        <v>11336</v>
      </c>
      <c r="B5290" s="500" t="s">
        <v>18406</v>
      </c>
      <c r="C5290" t="str">
        <f t="shared" si="164"/>
        <v>$U 350-2.5 70x70 PROFIL U PERFORAT$:12.49,</v>
      </c>
      <c r="D5290" t="s">
        <v>25777</v>
      </c>
      <c r="E5290" t="str">
        <f t="shared" si="165"/>
        <v>"u 350-2.5 70x70 profil u perforat":12.49,</v>
      </c>
    </row>
    <row r="5291" spans="1:5">
      <c r="A5291" s="500" t="s">
        <v>17107</v>
      </c>
      <c r="B5291" s="500" t="s">
        <v>18408</v>
      </c>
      <c r="C5291" t="str">
        <f t="shared" si="164"/>
        <v>$U 350-2.5 75x75 PROFIL U PERFORAT$:12.75,</v>
      </c>
      <c r="D5291" t="s">
        <v>25778</v>
      </c>
      <c r="E5291" t="str">
        <f t="shared" si="165"/>
        <v>"u 350-2.5 75x75 profil u perforat":12.75,</v>
      </c>
    </row>
    <row r="5292" spans="1:5">
      <c r="A5292" s="500" t="s">
        <v>11347</v>
      </c>
      <c r="B5292" s="500" t="s">
        <v>18410</v>
      </c>
      <c r="C5292" t="str">
        <f t="shared" si="164"/>
        <v>$U 350-2.5 80x80 PROFIL U PERFORAT$:13.01,</v>
      </c>
      <c r="D5292" t="s">
        <v>25779</v>
      </c>
      <c r="E5292" t="str">
        <f t="shared" si="165"/>
        <v>"u 350-2.5 80x80 profil u perforat":13.01,</v>
      </c>
    </row>
    <row r="5293" spans="1:5">
      <c r="A5293" s="500" t="s">
        <v>17611</v>
      </c>
      <c r="B5293" s="500" t="s">
        <v>18412</v>
      </c>
      <c r="C5293" t="str">
        <f t="shared" si="164"/>
        <v>$U 350-2.5 85x85 PROFIL U PERFORAT$:13.27,</v>
      </c>
      <c r="D5293" t="s">
        <v>25780</v>
      </c>
      <c r="E5293" t="str">
        <f t="shared" si="165"/>
        <v>"u 350-2.5 85x85 profil u perforat":13.27,</v>
      </c>
    </row>
    <row r="5294" spans="1:5">
      <c r="A5294" s="500" t="s">
        <v>11259</v>
      </c>
      <c r="B5294" s="500" t="s">
        <v>18414</v>
      </c>
      <c r="C5294" t="str">
        <f t="shared" si="164"/>
        <v>$U 350-2.5 90x90 PROFIL U PERFORAT$:13.53,</v>
      </c>
      <c r="D5294" t="s">
        <v>25781</v>
      </c>
      <c r="E5294" t="str">
        <f t="shared" si="165"/>
        <v>"u 350-2.5 90x90 profil u perforat":13.53,</v>
      </c>
    </row>
    <row r="5295" spans="1:5">
      <c r="A5295" s="500" t="s">
        <v>11095</v>
      </c>
      <c r="B5295" s="500" t="s">
        <v>18416</v>
      </c>
      <c r="C5295" t="str">
        <f t="shared" si="164"/>
        <v>$U 350-2.5 95x95 PROFIL U PERFORAT$:13.79,</v>
      </c>
      <c r="D5295" t="s">
        <v>25782</v>
      </c>
      <c r="E5295" t="str">
        <f t="shared" si="165"/>
        <v>"u 350-2.5 95x95 profil u perforat":13.79,</v>
      </c>
    </row>
    <row r="5296" spans="1:5">
      <c r="A5296" s="500" t="s">
        <v>18418</v>
      </c>
      <c r="B5296" s="500" t="s">
        <v>18419</v>
      </c>
      <c r="C5296" t="str">
        <f t="shared" si="164"/>
        <v>$U 350-3 100x100 PROFIL U NEPERFORAT$:16.81,</v>
      </c>
      <c r="D5296" t="s">
        <v>25783</v>
      </c>
      <c r="E5296" t="str">
        <f t="shared" si="165"/>
        <v>"u 350-3 100x100 profil u neperforat":16.81,</v>
      </c>
    </row>
    <row r="5297" spans="1:5">
      <c r="A5297" s="500" t="s">
        <v>11398</v>
      </c>
      <c r="B5297" s="500" t="s">
        <v>18421</v>
      </c>
      <c r="C5297" t="str">
        <f t="shared" si="164"/>
        <v>$U 350-3 40x40 PROFIL U NEPERFORAT$:13.08,</v>
      </c>
      <c r="D5297" t="s">
        <v>25784</v>
      </c>
      <c r="E5297" t="str">
        <f t="shared" si="165"/>
        <v>"u 350-3 40x40 profil u neperforat":13.08,</v>
      </c>
    </row>
    <row r="5298" spans="1:5">
      <c r="A5298" s="500" t="s">
        <v>14435</v>
      </c>
      <c r="B5298" s="500" t="s">
        <v>18423</v>
      </c>
      <c r="C5298" t="str">
        <f t="shared" si="164"/>
        <v>$U 350-3 45x45 PROFIL U NEPERFORAT$:13.39,</v>
      </c>
      <c r="D5298" t="s">
        <v>25785</v>
      </c>
      <c r="E5298" t="str">
        <f t="shared" si="165"/>
        <v>"u 350-3 45x45 profil u neperforat":13.39,</v>
      </c>
    </row>
    <row r="5299" spans="1:5">
      <c r="A5299" s="500" t="s">
        <v>11044</v>
      </c>
      <c r="B5299" s="500" t="s">
        <v>18425</v>
      </c>
      <c r="C5299" t="str">
        <f t="shared" si="164"/>
        <v>$U 350-3 50x50 PROFIL U NEPERFORAT$:13.70,</v>
      </c>
      <c r="D5299" t="s">
        <v>25786</v>
      </c>
      <c r="E5299" t="str">
        <f t="shared" si="165"/>
        <v>"u 350-3 50x50 profil u neperforat":13.70,</v>
      </c>
    </row>
    <row r="5300" spans="1:5">
      <c r="A5300" s="500" t="s">
        <v>3969</v>
      </c>
      <c r="B5300" s="500" t="s">
        <v>18427</v>
      </c>
      <c r="C5300" t="str">
        <f t="shared" si="164"/>
        <v>$U 350-3 55x55 PROFIL U NEPERFORAT$:14.01,</v>
      </c>
      <c r="D5300" t="s">
        <v>25787</v>
      </c>
      <c r="E5300" t="str">
        <f t="shared" si="165"/>
        <v>"u 350-3 55x55 profil u neperforat":14.01,</v>
      </c>
    </row>
    <row r="5301" spans="1:5">
      <c r="A5301" s="500" t="s">
        <v>16404</v>
      </c>
      <c r="B5301" s="500" t="s">
        <v>18429</v>
      </c>
      <c r="C5301" t="str">
        <f t="shared" si="164"/>
        <v>$U 350-3 60x60 PROFIL U NEPERFORAT$:14.33,</v>
      </c>
      <c r="D5301" t="s">
        <v>25788</v>
      </c>
      <c r="E5301" t="str">
        <f t="shared" si="165"/>
        <v>"u 350-3 60x60 profil u neperforat":14.33,</v>
      </c>
    </row>
    <row r="5302" spans="1:5">
      <c r="A5302" s="500" t="s">
        <v>11386</v>
      </c>
      <c r="B5302" s="500" t="s">
        <v>18431</v>
      </c>
      <c r="C5302" t="str">
        <f t="shared" si="164"/>
        <v>$U 350-3 65x65 PROFIL U NEPERFORAT$:14.64,</v>
      </c>
      <c r="D5302" t="s">
        <v>25789</v>
      </c>
      <c r="E5302" t="str">
        <f t="shared" si="165"/>
        <v>"u 350-3 65x65 profil u neperforat":14.64,</v>
      </c>
    </row>
    <row r="5303" spans="1:5">
      <c r="A5303" s="500" t="s">
        <v>16906</v>
      </c>
      <c r="B5303" s="500" t="s">
        <v>18433</v>
      </c>
      <c r="C5303" t="str">
        <f t="shared" si="164"/>
        <v>$U 350-3 70x70 PROFIL U NEPERFORAT$:14.95,</v>
      </c>
      <c r="D5303" t="s">
        <v>25790</v>
      </c>
      <c r="E5303" t="str">
        <f t="shared" si="165"/>
        <v>"u 350-3 70x70 profil u neperforat":14.95,</v>
      </c>
    </row>
    <row r="5304" spans="1:5">
      <c r="A5304" s="500" t="s">
        <v>17158</v>
      </c>
      <c r="B5304" s="500" t="s">
        <v>18435</v>
      </c>
      <c r="C5304" t="str">
        <f t="shared" si="164"/>
        <v>$U 350-3 75x75 PROFIL U NEPERFORAT$:15.25,</v>
      </c>
      <c r="D5304" t="s">
        <v>25791</v>
      </c>
      <c r="E5304" t="str">
        <f t="shared" si="165"/>
        <v>"u 350-3 75x75 profil u neperforat":15.25,</v>
      </c>
    </row>
    <row r="5305" spans="1:5">
      <c r="A5305" s="500" t="s">
        <v>15698</v>
      </c>
      <c r="B5305" s="500" t="s">
        <v>18437</v>
      </c>
      <c r="C5305" t="str">
        <f t="shared" si="164"/>
        <v>$U 350-3 80x80 PROFIL U NEPERFORAT$:15.56,</v>
      </c>
      <c r="D5305" t="s">
        <v>25792</v>
      </c>
      <c r="E5305" t="str">
        <f t="shared" si="165"/>
        <v>"u 350-3 80x80 profil u neperforat":15.56,</v>
      </c>
    </row>
    <row r="5306" spans="1:5">
      <c r="A5306" s="500" t="s">
        <v>7027</v>
      </c>
      <c r="B5306" s="500" t="s">
        <v>18439</v>
      </c>
      <c r="C5306" t="str">
        <f t="shared" si="164"/>
        <v>$U 350-3 85x85 PROFIL U NEPERFORAT$:15.87,</v>
      </c>
      <c r="D5306" t="s">
        <v>25793</v>
      </c>
      <c r="E5306" t="str">
        <f t="shared" si="165"/>
        <v>"u 350-3 85x85 profil u neperforat":15.87,</v>
      </c>
    </row>
    <row r="5307" spans="1:5">
      <c r="A5307" s="500" t="s">
        <v>7058</v>
      </c>
      <c r="B5307" s="500" t="s">
        <v>18441</v>
      </c>
      <c r="C5307" t="str">
        <f t="shared" si="164"/>
        <v>$U 350-3 90x90 PROFIL U NEPERFORAT$:16.19,</v>
      </c>
      <c r="D5307" t="s">
        <v>25794</v>
      </c>
      <c r="E5307" t="str">
        <f t="shared" si="165"/>
        <v>"u 350-3 90x90 profil u neperforat":16.19,</v>
      </c>
    </row>
    <row r="5308" spans="1:5">
      <c r="A5308" s="500" t="s">
        <v>18165</v>
      </c>
      <c r="B5308" s="500" t="s">
        <v>18443</v>
      </c>
      <c r="C5308" t="str">
        <f t="shared" si="164"/>
        <v>$U 350-3 95x95 PROFIL U NEPERFORAT$:16.50,</v>
      </c>
      <c r="D5308" t="s">
        <v>25795</v>
      </c>
      <c r="E5308" t="str">
        <f t="shared" si="165"/>
        <v>"u 350-3 95x95 profil u neperforat":16.50,</v>
      </c>
    </row>
    <row r="5309" spans="1:5">
      <c r="A5309" s="500" t="s">
        <v>11398</v>
      </c>
      <c r="B5309" s="500" t="s">
        <v>18445</v>
      </c>
      <c r="C5309" t="str">
        <f t="shared" si="164"/>
        <v>$U 350-3 40x40 PROFIL U PERFORAT$:13.08,</v>
      </c>
      <c r="D5309" t="s">
        <v>25796</v>
      </c>
      <c r="E5309" t="str">
        <f t="shared" si="165"/>
        <v>"u 350-3 40x40 profil u perforat":13.08,</v>
      </c>
    </row>
    <row r="5310" spans="1:5">
      <c r="A5310" s="500" t="s">
        <v>14435</v>
      </c>
      <c r="B5310" s="500" t="s">
        <v>18447</v>
      </c>
      <c r="C5310" t="str">
        <f t="shared" si="164"/>
        <v>$U 350-3 45x45 PROFIL U PERFORAT$:13.39,</v>
      </c>
      <c r="D5310" t="s">
        <v>25797</v>
      </c>
      <c r="E5310" t="str">
        <f t="shared" si="165"/>
        <v>"u 350-3 45x45 profil u perforat":13.39,</v>
      </c>
    </row>
    <row r="5311" spans="1:5">
      <c r="A5311" s="500" t="s">
        <v>11044</v>
      </c>
      <c r="B5311" s="500" t="s">
        <v>18449</v>
      </c>
      <c r="C5311" t="str">
        <f t="shared" si="164"/>
        <v>$U 350-3 50x50 PROFIL U PERFORAT$:13.70,</v>
      </c>
      <c r="D5311" t="s">
        <v>25798</v>
      </c>
      <c r="E5311" t="str">
        <f t="shared" si="165"/>
        <v>"u 350-3 50x50 profil u perforat":13.70,</v>
      </c>
    </row>
    <row r="5312" spans="1:5">
      <c r="A5312" s="500" t="s">
        <v>3969</v>
      </c>
      <c r="B5312" s="500" t="s">
        <v>18451</v>
      </c>
      <c r="C5312" t="str">
        <f t="shared" si="164"/>
        <v>$U 350-3 55x55 PROFIL U PERFORAT$:14.01,</v>
      </c>
      <c r="D5312" t="s">
        <v>25799</v>
      </c>
      <c r="E5312" t="str">
        <f t="shared" si="165"/>
        <v>"u 350-3 55x55 profil u perforat":14.01,</v>
      </c>
    </row>
    <row r="5313" spans="1:5">
      <c r="A5313" s="500" t="s">
        <v>16404</v>
      </c>
      <c r="B5313" s="500" t="s">
        <v>18453</v>
      </c>
      <c r="C5313" t="str">
        <f t="shared" si="164"/>
        <v>$U 350-3 60x60 PROFIL U PERFORAT$:14.33,</v>
      </c>
      <c r="D5313" t="s">
        <v>25800</v>
      </c>
      <c r="E5313" t="str">
        <f t="shared" si="165"/>
        <v>"u 350-3 60x60 profil u perforat":14.33,</v>
      </c>
    </row>
    <row r="5314" spans="1:5">
      <c r="A5314" s="500" t="s">
        <v>11386</v>
      </c>
      <c r="B5314" s="500" t="s">
        <v>18455</v>
      </c>
      <c r="C5314" t="str">
        <f t="shared" ref="C5314:C5377" si="166">CONCATENATE("$",B5314,"$",":",A5314,",")</f>
        <v>$U 350-3 65x65 PROFIL U PERFORAT$:14.64,</v>
      </c>
      <c r="D5314" t="s">
        <v>25801</v>
      </c>
      <c r="E5314" t="str">
        <f t="shared" ref="E5314:E5377" si="167">LOWER(D5314)</f>
        <v>"u 350-3 65x65 profil u perforat":14.64,</v>
      </c>
    </row>
    <row r="5315" spans="1:5">
      <c r="A5315" s="500" t="s">
        <v>16906</v>
      </c>
      <c r="B5315" s="500" t="s">
        <v>18457</v>
      </c>
      <c r="C5315" t="str">
        <f t="shared" si="166"/>
        <v>$U 350-3 70x70 PROFIL U PERFORAT$:14.95,</v>
      </c>
      <c r="D5315" t="s">
        <v>25802</v>
      </c>
      <c r="E5315" t="str">
        <f t="shared" si="167"/>
        <v>"u 350-3 70x70 profil u perforat":14.95,</v>
      </c>
    </row>
    <row r="5316" spans="1:5">
      <c r="A5316" s="500" t="s">
        <v>17158</v>
      </c>
      <c r="B5316" s="500" t="s">
        <v>18459</v>
      </c>
      <c r="C5316" t="str">
        <f t="shared" si="166"/>
        <v>$U 350-3 75x75 PROFIL U PERFORAT$:15.25,</v>
      </c>
      <c r="D5316" t="s">
        <v>25803</v>
      </c>
      <c r="E5316" t="str">
        <f t="shared" si="167"/>
        <v>"u 350-3 75x75 profil u perforat":15.25,</v>
      </c>
    </row>
    <row r="5317" spans="1:5">
      <c r="A5317" s="500" t="s">
        <v>15698</v>
      </c>
      <c r="B5317" s="500" t="s">
        <v>18461</v>
      </c>
      <c r="C5317" t="str">
        <f t="shared" si="166"/>
        <v>$U 350-3 80x80 PROFIL U PERFORAT$:15.56,</v>
      </c>
      <c r="D5317" t="s">
        <v>25804</v>
      </c>
      <c r="E5317" t="str">
        <f t="shared" si="167"/>
        <v>"u 350-3 80x80 profil u perforat":15.56,</v>
      </c>
    </row>
    <row r="5318" spans="1:5">
      <c r="A5318" s="500" t="s">
        <v>7027</v>
      </c>
      <c r="B5318" s="500" t="s">
        <v>18463</v>
      </c>
      <c r="C5318" t="str">
        <f t="shared" si="166"/>
        <v>$U 350-3 85x85 PROFIL U PERFORAT$:15.87,</v>
      </c>
      <c r="D5318" t="s">
        <v>25805</v>
      </c>
      <c r="E5318" t="str">
        <f t="shared" si="167"/>
        <v>"u 350-3 85x85 profil u perforat":15.87,</v>
      </c>
    </row>
    <row r="5319" spans="1:5">
      <c r="A5319" s="500" t="s">
        <v>7058</v>
      </c>
      <c r="B5319" s="500" t="s">
        <v>18465</v>
      </c>
      <c r="C5319" t="str">
        <f t="shared" si="166"/>
        <v>$U 350-3 90x90 PROFIL U PERFORAT$:16.19,</v>
      </c>
      <c r="D5319" t="s">
        <v>25806</v>
      </c>
      <c r="E5319" t="str">
        <f t="shared" si="167"/>
        <v>"u 350-3 90x90 profil u perforat":16.19,</v>
      </c>
    </row>
    <row r="5320" spans="1:5">
      <c r="A5320" s="500" t="s">
        <v>18165</v>
      </c>
      <c r="B5320" s="500" t="s">
        <v>18467</v>
      </c>
      <c r="C5320" t="str">
        <f t="shared" si="166"/>
        <v>$U 350-3 95x95 PROFIL U PERFORAT$:16.50,</v>
      </c>
      <c r="D5320" t="s">
        <v>25807</v>
      </c>
      <c r="E5320" t="str">
        <f t="shared" si="167"/>
        <v>"u 350-3 95x95 profil u perforat":16.50,</v>
      </c>
    </row>
    <row r="5321" spans="1:5">
      <c r="A5321" s="500" t="s">
        <v>18469</v>
      </c>
      <c r="B5321" s="500" t="s">
        <v>18470</v>
      </c>
      <c r="C5321" t="str">
        <f t="shared" si="166"/>
        <v>$U 350-3.5 100x100 PROFIL U NEPERFORAT$:19.55,</v>
      </c>
      <c r="D5321" t="s">
        <v>25808</v>
      </c>
      <c r="E5321" t="str">
        <f t="shared" si="167"/>
        <v>"u 350-3.5 100x100 profil u neperforat":19.55,</v>
      </c>
    </row>
    <row r="5322" spans="1:5">
      <c r="A5322" s="500" t="s">
        <v>3903</v>
      </c>
      <c r="B5322" s="500" t="s">
        <v>18472</v>
      </c>
      <c r="C5322" t="str">
        <f t="shared" si="166"/>
        <v>$U 350-3.5 40x40 PROFIL U NEPERFORAT$:15.20,</v>
      </c>
      <c r="D5322" t="s">
        <v>25809</v>
      </c>
      <c r="E5322" t="str">
        <f t="shared" si="167"/>
        <v>"u 350-3.5 40x40 profil u neperforat":15.20,</v>
      </c>
    </row>
    <row r="5323" spans="1:5">
      <c r="A5323" s="500" t="s">
        <v>15698</v>
      </c>
      <c r="B5323" s="500" t="s">
        <v>18474</v>
      </c>
      <c r="C5323" t="str">
        <f t="shared" si="166"/>
        <v>$U 350-3.5 45x45 PROFIL U NEPERFORAT$:15.56,</v>
      </c>
      <c r="D5323" t="s">
        <v>25810</v>
      </c>
      <c r="E5323" t="str">
        <f t="shared" si="167"/>
        <v>"u 350-3.5 45x45 profil u neperforat":15.56,</v>
      </c>
    </row>
    <row r="5324" spans="1:5">
      <c r="A5324" s="500" t="s">
        <v>15949</v>
      </c>
      <c r="B5324" s="500" t="s">
        <v>18476</v>
      </c>
      <c r="C5324" t="str">
        <f t="shared" si="166"/>
        <v>$U 350-3.5 50x50 PROFIL U NEPERFORAT$:15.93,</v>
      </c>
      <c r="D5324" t="s">
        <v>25811</v>
      </c>
      <c r="E5324" t="str">
        <f t="shared" si="167"/>
        <v>"u 350-3.5 50x50 profil u neperforat":15.93,</v>
      </c>
    </row>
    <row r="5325" spans="1:5">
      <c r="A5325" s="500" t="s">
        <v>16202</v>
      </c>
      <c r="B5325" s="500" t="s">
        <v>18478</v>
      </c>
      <c r="C5325" t="str">
        <f t="shared" si="166"/>
        <v>$U 350-3.5 55x55 PROFIL U NEPERFORAT$:16.29,</v>
      </c>
      <c r="D5325" t="s">
        <v>25812</v>
      </c>
      <c r="E5325" t="str">
        <f t="shared" si="167"/>
        <v>"u 350-3.5 55x55 profil u neperforat":16.29,</v>
      </c>
    </row>
    <row r="5326" spans="1:5">
      <c r="A5326" s="500" t="s">
        <v>16455</v>
      </c>
      <c r="B5326" s="500" t="s">
        <v>18480</v>
      </c>
      <c r="C5326" t="str">
        <f t="shared" si="166"/>
        <v>$U 350-3.5 60x60 PROFIL U NEPERFORAT$:16.65,</v>
      </c>
      <c r="D5326" t="s">
        <v>25813</v>
      </c>
      <c r="E5326" t="str">
        <f t="shared" si="167"/>
        <v>"u 350-3.5 60x60 profil u neperforat":16.65,</v>
      </c>
    </row>
    <row r="5327" spans="1:5">
      <c r="A5327" s="500" t="s">
        <v>2887</v>
      </c>
      <c r="B5327" s="500" t="s">
        <v>18482</v>
      </c>
      <c r="C5327" t="str">
        <f t="shared" si="166"/>
        <v>$U 350-3.5 65x65 PROFIL U NEPERFORAT$:17.00,</v>
      </c>
      <c r="D5327" t="s">
        <v>25814</v>
      </c>
      <c r="E5327" t="str">
        <f t="shared" si="167"/>
        <v>"u 350-3.5 65x65 profil u neperforat":17.00,</v>
      </c>
    </row>
    <row r="5328" spans="1:5">
      <c r="A5328" s="500" t="s">
        <v>11359</v>
      </c>
      <c r="B5328" s="500" t="s">
        <v>18484</v>
      </c>
      <c r="C5328" t="str">
        <f t="shared" si="166"/>
        <v>$U 350-3.5 70x70 PROFIL U NEPERFORAT$:17.37,</v>
      </c>
      <c r="D5328" t="s">
        <v>25815</v>
      </c>
      <c r="E5328" t="str">
        <f t="shared" si="167"/>
        <v>"u 350-3.5 70x70 profil u neperforat":17.37,</v>
      </c>
    </row>
    <row r="5329" spans="1:5">
      <c r="A5329" s="500" t="s">
        <v>11569</v>
      </c>
      <c r="B5329" s="500" t="s">
        <v>18486</v>
      </c>
      <c r="C5329" t="str">
        <f t="shared" si="166"/>
        <v>$U 350-3.5 75x75 PROFIL U NEPERFORAT$:17.73,</v>
      </c>
      <c r="D5329" t="s">
        <v>25816</v>
      </c>
      <c r="E5329" t="str">
        <f t="shared" si="167"/>
        <v>"u 350-3.5 75x75 profil u neperforat":17.73,</v>
      </c>
    </row>
    <row r="5330" spans="1:5">
      <c r="A5330" s="500" t="s">
        <v>17460</v>
      </c>
      <c r="B5330" s="500" t="s">
        <v>18488</v>
      </c>
      <c r="C5330" t="str">
        <f t="shared" si="166"/>
        <v>$U 350-3.5 80x80 PROFIL U NEPERFORAT$:18.10,</v>
      </c>
      <c r="D5330" t="s">
        <v>25817</v>
      </c>
      <c r="E5330" t="str">
        <f t="shared" si="167"/>
        <v>"u 350-3.5 80x80 profil u neperforat":18.10,</v>
      </c>
    </row>
    <row r="5331" spans="1:5">
      <c r="A5331" s="500" t="s">
        <v>17712</v>
      </c>
      <c r="B5331" s="500" t="s">
        <v>18490</v>
      </c>
      <c r="C5331" t="str">
        <f t="shared" si="166"/>
        <v>$U 350-3.5 85x85 PROFIL U NEPERFORAT$:18.46,</v>
      </c>
      <c r="D5331" t="s">
        <v>25818</v>
      </c>
      <c r="E5331" t="str">
        <f t="shared" si="167"/>
        <v>"u 350-3.5 85x85 profil u neperforat":18.46,</v>
      </c>
    </row>
    <row r="5332" spans="1:5">
      <c r="A5332" s="500" t="s">
        <v>17964</v>
      </c>
      <c r="B5332" s="500" t="s">
        <v>18492</v>
      </c>
      <c r="C5332" t="str">
        <f t="shared" si="166"/>
        <v>$U 350-3.5 90x90 PROFIL U NEPERFORAT$:18.82,</v>
      </c>
      <c r="D5332" t="s">
        <v>25819</v>
      </c>
      <c r="E5332" t="str">
        <f t="shared" si="167"/>
        <v>"u 350-3.5 90x90 profil u neperforat":18.82,</v>
      </c>
    </row>
    <row r="5333" spans="1:5">
      <c r="A5333" s="500" t="s">
        <v>18216</v>
      </c>
      <c r="B5333" s="500" t="s">
        <v>18494</v>
      </c>
      <c r="C5333" t="str">
        <f t="shared" si="166"/>
        <v>$U 350-3.5 95x95 PROFIL U NEPERFORAT$:19.19,</v>
      </c>
      <c r="D5333" t="s">
        <v>25820</v>
      </c>
      <c r="E5333" t="str">
        <f t="shared" si="167"/>
        <v>"u 350-3.5 95x95 profil u neperforat":19.19,</v>
      </c>
    </row>
    <row r="5334" spans="1:5">
      <c r="A5334" s="500" t="s">
        <v>3903</v>
      </c>
      <c r="B5334" s="500" t="s">
        <v>18496</v>
      </c>
      <c r="C5334" t="str">
        <f t="shared" si="166"/>
        <v>$U 350-3.5 40x40 PROFIL U PERFORAT$:15.20,</v>
      </c>
      <c r="D5334" t="s">
        <v>25821</v>
      </c>
      <c r="E5334" t="str">
        <f t="shared" si="167"/>
        <v>"u 350-3.5 40x40 profil u perforat":15.20,</v>
      </c>
    </row>
    <row r="5335" spans="1:5">
      <c r="A5335" s="500" t="s">
        <v>15698</v>
      </c>
      <c r="B5335" s="500" t="s">
        <v>18498</v>
      </c>
      <c r="C5335" t="str">
        <f t="shared" si="166"/>
        <v>$U 350-3.5 45x45 PROFIL U PERFORAT$:15.56,</v>
      </c>
      <c r="D5335" t="s">
        <v>25822</v>
      </c>
      <c r="E5335" t="str">
        <f t="shared" si="167"/>
        <v>"u 350-3.5 45x45 profil u perforat":15.56,</v>
      </c>
    </row>
    <row r="5336" spans="1:5">
      <c r="A5336" s="500" t="s">
        <v>15949</v>
      </c>
      <c r="B5336" s="500" t="s">
        <v>18500</v>
      </c>
      <c r="C5336" t="str">
        <f t="shared" si="166"/>
        <v>$U 350-3.5 50x50 PROFIL U PERFORAT$:15.93,</v>
      </c>
      <c r="D5336" t="s">
        <v>25823</v>
      </c>
      <c r="E5336" t="str">
        <f t="shared" si="167"/>
        <v>"u 350-3.5 50x50 profil u perforat":15.93,</v>
      </c>
    </row>
    <row r="5337" spans="1:5">
      <c r="A5337" s="500" t="s">
        <v>16202</v>
      </c>
      <c r="B5337" s="500" t="s">
        <v>18502</v>
      </c>
      <c r="C5337" t="str">
        <f t="shared" si="166"/>
        <v>$U 350-3.5 55x55 PROFIL U PERFORAT$:16.29,</v>
      </c>
      <c r="D5337" t="s">
        <v>25824</v>
      </c>
      <c r="E5337" t="str">
        <f t="shared" si="167"/>
        <v>"u 350-3.5 55x55 profil u perforat":16.29,</v>
      </c>
    </row>
    <row r="5338" spans="1:5">
      <c r="A5338" s="500" t="s">
        <v>16455</v>
      </c>
      <c r="B5338" s="500" t="s">
        <v>18504</v>
      </c>
      <c r="C5338" t="str">
        <f t="shared" si="166"/>
        <v>$U 350-3.5 60x60 PROFIL U PERFORAT$:16.65,</v>
      </c>
      <c r="D5338" t="s">
        <v>25825</v>
      </c>
      <c r="E5338" t="str">
        <f t="shared" si="167"/>
        <v>"u 350-3.5 60x60 profil u perforat":16.65,</v>
      </c>
    </row>
    <row r="5339" spans="1:5">
      <c r="A5339" s="500" t="s">
        <v>2887</v>
      </c>
      <c r="B5339" s="500" t="s">
        <v>18506</v>
      </c>
      <c r="C5339" t="str">
        <f t="shared" si="166"/>
        <v>$U 350-3.5 65x65 PROFIL U PERFORAT$:17.00,</v>
      </c>
      <c r="D5339" t="s">
        <v>25826</v>
      </c>
      <c r="E5339" t="str">
        <f t="shared" si="167"/>
        <v>"u 350-3.5 65x65 profil u perforat":17.00,</v>
      </c>
    </row>
    <row r="5340" spans="1:5">
      <c r="A5340" s="500" t="s">
        <v>11359</v>
      </c>
      <c r="B5340" s="500" t="s">
        <v>18508</v>
      </c>
      <c r="C5340" t="str">
        <f t="shared" si="166"/>
        <v>$U 350-3.5 70x70 PROFIL U PERFORAT$:17.37,</v>
      </c>
      <c r="D5340" t="s">
        <v>25827</v>
      </c>
      <c r="E5340" t="str">
        <f t="shared" si="167"/>
        <v>"u 350-3.5 70x70 profil u perforat":17.37,</v>
      </c>
    </row>
    <row r="5341" spans="1:5">
      <c r="A5341" s="500" t="s">
        <v>11569</v>
      </c>
      <c r="B5341" s="500" t="s">
        <v>18510</v>
      </c>
      <c r="C5341" t="str">
        <f t="shared" si="166"/>
        <v>$U 350-3.5 75x75 PROFIL U PERFORAT$:17.73,</v>
      </c>
      <c r="D5341" t="s">
        <v>25828</v>
      </c>
      <c r="E5341" t="str">
        <f t="shared" si="167"/>
        <v>"u 350-3.5 75x75 profil u perforat":17.73,</v>
      </c>
    </row>
    <row r="5342" spans="1:5">
      <c r="A5342" s="500" t="s">
        <v>17460</v>
      </c>
      <c r="B5342" s="500" t="s">
        <v>18512</v>
      </c>
      <c r="C5342" t="str">
        <f t="shared" si="166"/>
        <v>$U 350-3.5 80x80 PROFIL U PERFORAT$:18.10,</v>
      </c>
      <c r="D5342" t="s">
        <v>25829</v>
      </c>
      <c r="E5342" t="str">
        <f t="shared" si="167"/>
        <v>"u 350-3.5 80x80 profil u perforat":18.10,</v>
      </c>
    </row>
    <row r="5343" spans="1:5">
      <c r="A5343" s="500" t="s">
        <v>17712</v>
      </c>
      <c r="B5343" s="500" t="s">
        <v>18514</v>
      </c>
      <c r="C5343" t="str">
        <f t="shared" si="166"/>
        <v>$U 350-3.5 85x85 PROFIL U PERFORAT$:18.46,</v>
      </c>
      <c r="D5343" t="s">
        <v>25830</v>
      </c>
      <c r="E5343" t="str">
        <f t="shared" si="167"/>
        <v>"u 350-3.5 85x85 profil u perforat":18.46,</v>
      </c>
    </row>
    <row r="5344" spans="1:5">
      <c r="A5344" s="500" t="s">
        <v>17964</v>
      </c>
      <c r="B5344" s="500" t="s">
        <v>18516</v>
      </c>
      <c r="C5344" t="str">
        <f t="shared" si="166"/>
        <v>$U 350-3.5 90x90 PROFIL U PERFORAT$:18.82,</v>
      </c>
      <c r="D5344" t="s">
        <v>25831</v>
      </c>
      <c r="E5344" t="str">
        <f t="shared" si="167"/>
        <v>"u 350-3.5 90x90 profil u perforat":18.82,</v>
      </c>
    </row>
    <row r="5345" spans="1:5">
      <c r="A5345" s="500" t="s">
        <v>18216</v>
      </c>
      <c r="B5345" s="500" t="s">
        <v>18518</v>
      </c>
      <c r="C5345" t="str">
        <f t="shared" si="166"/>
        <v>$U 350-3.5 95x95 PROFIL U PERFORAT$:19.19,</v>
      </c>
      <c r="D5345" t="s">
        <v>25832</v>
      </c>
      <c r="E5345" t="str">
        <f t="shared" si="167"/>
        <v>"u 350-3.5 95x95 profil u perforat":19.19,</v>
      </c>
    </row>
    <row r="5346" spans="1:5">
      <c r="A5346" s="500" t="s">
        <v>2982</v>
      </c>
      <c r="B5346" s="500" t="s">
        <v>18520</v>
      </c>
      <c r="C5346" t="str">
        <f t="shared" si="166"/>
        <v>$U 360-1.5 100x100 PROFIL U NEPERFORAT$:8.65,</v>
      </c>
      <c r="D5346" t="s">
        <v>25833</v>
      </c>
      <c r="E5346" t="str">
        <f t="shared" si="167"/>
        <v>"u 360-1.5 100x100 profil u neperforat":8.65,</v>
      </c>
    </row>
    <row r="5347" spans="1:5">
      <c r="A5347" s="500" t="s">
        <v>15496</v>
      </c>
      <c r="B5347" s="500" t="s">
        <v>18522</v>
      </c>
      <c r="C5347" t="str">
        <f t="shared" si="166"/>
        <v>$U 360-1.5 40x40 PROFIL U NEPERFORAT$:6.77,</v>
      </c>
      <c r="D5347" t="s">
        <v>25834</v>
      </c>
      <c r="E5347" t="str">
        <f t="shared" si="167"/>
        <v>"u 360-1.5 40x40 profil u neperforat":6.77,</v>
      </c>
    </row>
    <row r="5348" spans="1:5">
      <c r="A5348" s="500" t="s">
        <v>11835</v>
      </c>
      <c r="B5348" s="500" t="s">
        <v>18524</v>
      </c>
      <c r="C5348" t="str">
        <f t="shared" si="166"/>
        <v>$U 360-1.5 45x45 PROFIL U NEPERFORAT$:6.93,</v>
      </c>
      <c r="D5348" t="s">
        <v>25835</v>
      </c>
      <c r="E5348" t="str">
        <f t="shared" si="167"/>
        <v>"u 360-1.5 45x45 profil u neperforat":6.93,</v>
      </c>
    </row>
    <row r="5349" spans="1:5">
      <c r="A5349" s="500" t="s">
        <v>16000</v>
      </c>
      <c r="B5349" s="500" t="s">
        <v>18526</v>
      </c>
      <c r="C5349" t="str">
        <f t="shared" si="166"/>
        <v>$U 360-1.5 50x50 PROFIL U NEPERFORAT$:7.09,</v>
      </c>
      <c r="D5349" t="s">
        <v>25836</v>
      </c>
      <c r="E5349" t="str">
        <f t="shared" si="167"/>
        <v>"u 360-1.5 50x50 profil u neperforat":7.09,</v>
      </c>
    </row>
    <row r="5350" spans="1:5">
      <c r="A5350" s="500" t="s">
        <v>11825</v>
      </c>
      <c r="B5350" s="500" t="s">
        <v>18528</v>
      </c>
      <c r="C5350" t="str">
        <f t="shared" si="166"/>
        <v>$U 360-1.5 55x55 PROFIL U NEPERFORAT$:7.24,</v>
      </c>
      <c r="D5350" t="s">
        <v>25837</v>
      </c>
      <c r="E5350" t="str">
        <f t="shared" si="167"/>
        <v>"u 360-1.5 55x55 profil u neperforat":7.24,</v>
      </c>
    </row>
    <row r="5351" spans="1:5">
      <c r="A5351" s="500" t="s">
        <v>11049</v>
      </c>
      <c r="B5351" s="500" t="s">
        <v>18530</v>
      </c>
      <c r="C5351" t="str">
        <f t="shared" si="166"/>
        <v>$U 360-1.5 60x60 PROFIL U NEPERFORAT$:7.40,</v>
      </c>
      <c r="D5351" t="s">
        <v>25838</v>
      </c>
      <c r="E5351" t="str">
        <f t="shared" si="167"/>
        <v>"u 360-1.5 60x60 profil u neperforat":7.40,</v>
      </c>
    </row>
    <row r="5352" spans="1:5">
      <c r="A5352" s="500" t="s">
        <v>14269</v>
      </c>
      <c r="B5352" s="500" t="s">
        <v>18532</v>
      </c>
      <c r="C5352" t="str">
        <f t="shared" si="166"/>
        <v>$U 360-1.5 65x65 PROFIL U NEPERFORAT$:7.55,</v>
      </c>
      <c r="D5352" t="s">
        <v>25839</v>
      </c>
      <c r="E5352" t="str">
        <f t="shared" si="167"/>
        <v>"u 360-1.5 65x65 profil u neperforat":7.55,</v>
      </c>
    </row>
    <row r="5353" spans="1:5">
      <c r="A5353" s="500" t="s">
        <v>6982</v>
      </c>
      <c r="B5353" s="500" t="s">
        <v>18534</v>
      </c>
      <c r="C5353" t="str">
        <f t="shared" si="166"/>
        <v>$U 360-1.5 70x70 PROFIL U NEPERFORAT$:7.71,</v>
      </c>
      <c r="D5353" t="s">
        <v>25840</v>
      </c>
      <c r="E5353" t="str">
        <f t="shared" si="167"/>
        <v>"u 360-1.5 70x70 profil u neperforat":7.71,</v>
      </c>
    </row>
    <row r="5354" spans="1:5">
      <c r="A5354" s="500" t="s">
        <v>15296</v>
      </c>
      <c r="B5354" s="500" t="s">
        <v>18536</v>
      </c>
      <c r="C5354" t="str">
        <f t="shared" si="166"/>
        <v>$U 360-1.5 75x75 PROFIL U NEPERFORAT$:7.87,</v>
      </c>
      <c r="D5354" t="s">
        <v>25841</v>
      </c>
      <c r="E5354" t="str">
        <f t="shared" si="167"/>
        <v>"u 360-1.5 75x75 profil u neperforat":7.87,</v>
      </c>
    </row>
    <row r="5355" spans="1:5">
      <c r="A5355" s="500" t="s">
        <v>11306</v>
      </c>
      <c r="B5355" s="500" t="s">
        <v>18538</v>
      </c>
      <c r="C5355" t="str">
        <f t="shared" si="166"/>
        <v>$U 360-1.5 80x80 PROFIL U NEPERFORAT$:8.02,</v>
      </c>
      <c r="D5355" t="s">
        <v>25842</v>
      </c>
      <c r="E5355" t="str">
        <f t="shared" si="167"/>
        <v>"u 360-1.5 80x80 profil u neperforat":8.02,</v>
      </c>
    </row>
    <row r="5356" spans="1:5">
      <c r="A5356" s="500" t="s">
        <v>14247</v>
      </c>
      <c r="B5356" s="500" t="s">
        <v>18540</v>
      </c>
      <c r="C5356" t="str">
        <f t="shared" si="166"/>
        <v>$U 360-1.5 85x85 PROFIL U NEPERFORAT$:8.18,</v>
      </c>
      <c r="D5356" t="s">
        <v>25843</v>
      </c>
      <c r="E5356" t="str">
        <f t="shared" si="167"/>
        <v>"u 360-1.5 85x85 profil u neperforat":8.18,</v>
      </c>
    </row>
    <row r="5357" spans="1:5">
      <c r="A5357" s="500" t="s">
        <v>3978</v>
      </c>
      <c r="B5357" s="500" t="s">
        <v>18542</v>
      </c>
      <c r="C5357" t="str">
        <f t="shared" si="166"/>
        <v>$U 360-1.5 90x90 PROFIL U NEPERFORAT$:8.33,</v>
      </c>
      <c r="D5357" t="s">
        <v>25844</v>
      </c>
      <c r="E5357" t="str">
        <f t="shared" si="167"/>
        <v>"u 360-1.5 90x90 profil u neperforat":8.33,</v>
      </c>
    </row>
    <row r="5358" spans="1:5">
      <c r="A5358" s="500" t="s">
        <v>3890</v>
      </c>
      <c r="B5358" s="500" t="s">
        <v>18544</v>
      </c>
      <c r="C5358" t="str">
        <f t="shared" si="166"/>
        <v>$U 360-1.5 95x95 PROFIL U NEPERFORAT$:8.49,</v>
      </c>
      <c r="D5358" t="s">
        <v>25845</v>
      </c>
      <c r="E5358" t="str">
        <f t="shared" si="167"/>
        <v>"u 360-1.5 95x95 profil u neperforat":8.49,</v>
      </c>
    </row>
    <row r="5359" spans="1:5">
      <c r="A5359" s="500" t="s">
        <v>15496</v>
      </c>
      <c r="B5359" s="500" t="s">
        <v>18546</v>
      </c>
      <c r="C5359" t="str">
        <f t="shared" si="166"/>
        <v>$U 360-1.5 40x40 PROFIL U PERFORAT$:6.77,</v>
      </c>
      <c r="D5359" t="s">
        <v>25846</v>
      </c>
      <c r="E5359" t="str">
        <f t="shared" si="167"/>
        <v>"u 360-1.5 40x40 profil u perforat":6.77,</v>
      </c>
    </row>
    <row r="5360" spans="1:5">
      <c r="A5360" s="500" t="s">
        <v>11835</v>
      </c>
      <c r="B5360" s="500" t="s">
        <v>18548</v>
      </c>
      <c r="C5360" t="str">
        <f t="shared" si="166"/>
        <v>$U 360-1.5 45x45 PROFIL U PERFORAT$:6.93,</v>
      </c>
      <c r="D5360" t="s">
        <v>25847</v>
      </c>
      <c r="E5360" t="str">
        <f t="shared" si="167"/>
        <v>"u 360-1.5 45x45 profil u perforat":6.93,</v>
      </c>
    </row>
    <row r="5361" spans="1:5">
      <c r="A5361" s="500" t="s">
        <v>16000</v>
      </c>
      <c r="B5361" s="500" t="s">
        <v>18550</v>
      </c>
      <c r="C5361" t="str">
        <f t="shared" si="166"/>
        <v>$U 360-1.5 50x50 PROFIL U PERFORAT$:7.09,</v>
      </c>
      <c r="D5361" t="s">
        <v>25848</v>
      </c>
      <c r="E5361" t="str">
        <f t="shared" si="167"/>
        <v>"u 360-1.5 50x50 profil u perforat":7.09,</v>
      </c>
    </row>
    <row r="5362" spans="1:5">
      <c r="A5362" s="500" t="s">
        <v>11825</v>
      </c>
      <c r="B5362" s="500" t="s">
        <v>18552</v>
      </c>
      <c r="C5362" t="str">
        <f t="shared" si="166"/>
        <v>$U 360-1.5 55x55 PROFIL U PERFORAT$:7.24,</v>
      </c>
      <c r="D5362" t="s">
        <v>25849</v>
      </c>
      <c r="E5362" t="str">
        <f t="shared" si="167"/>
        <v>"u 360-1.5 55x55 profil u perforat":7.24,</v>
      </c>
    </row>
    <row r="5363" spans="1:5">
      <c r="A5363" s="500" t="s">
        <v>11049</v>
      </c>
      <c r="B5363" s="500" t="s">
        <v>18554</v>
      </c>
      <c r="C5363" t="str">
        <f t="shared" si="166"/>
        <v>$U 360-1.5 60x60 PROFIL U PERFORAT$:7.40,</v>
      </c>
      <c r="D5363" t="s">
        <v>25850</v>
      </c>
      <c r="E5363" t="str">
        <f t="shared" si="167"/>
        <v>"u 360-1.5 60x60 profil u perforat":7.40,</v>
      </c>
    </row>
    <row r="5364" spans="1:5">
      <c r="A5364" s="500" t="s">
        <v>14269</v>
      </c>
      <c r="B5364" s="500" t="s">
        <v>18556</v>
      </c>
      <c r="C5364" t="str">
        <f t="shared" si="166"/>
        <v>$U 360-1.5 65x65 PROFIL U PERFORAT$:7.55,</v>
      </c>
      <c r="D5364" t="s">
        <v>25851</v>
      </c>
      <c r="E5364" t="str">
        <f t="shared" si="167"/>
        <v>"u 360-1.5 65x65 profil u perforat":7.55,</v>
      </c>
    </row>
    <row r="5365" spans="1:5">
      <c r="A5365" s="500" t="s">
        <v>6982</v>
      </c>
      <c r="B5365" s="500" t="s">
        <v>18558</v>
      </c>
      <c r="C5365" t="str">
        <f t="shared" si="166"/>
        <v>$U 360-1.5 70x70 PROFIL U PERFORAT$:7.71,</v>
      </c>
      <c r="D5365" t="s">
        <v>25852</v>
      </c>
      <c r="E5365" t="str">
        <f t="shared" si="167"/>
        <v>"u 360-1.5 70x70 profil u perforat":7.71,</v>
      </c>
    </row>
    <row r="5366" spans="1:5">
      <c r="A5366" s="500" t="s">
        <v>15296</v>
      </c>
      <c r="B5366" s="500" t="s">
        <v>18560</v>
      </c>
      <c r="C5366" t="str">
        <f t="shared" si="166"/>
        <v>$U 360-1.5 75x75 PROFIL U PERFORAT$:7.87,</v>
      </c>
      <c r="D5366" t="s">
        <v>25853</v>
      </c>
      <c r="E5366" t="str">
        <f t="shared" si="167"/>
        <v>"u 360-1.5 75x75 profil u perforat":7.87,</v>
      </c>
    </row>
    <row r="5367" spans="1:5">
      <c r="A5367" s="500" t="s">
        <v>11306</v>
      </c>
      <c r="B5367" s="500" t="s">
        <v>18562</v>
      </c>
      <c r="C5367" t="str">
        <f t="shared" si="166"/>
        <v>$U 360-1.5 80x80 PROFIL U PERFORAT$:8.02,</v>
      </c>
      <c r="D5367" t="s">
        <v>25854</v>
      </c>
      <c r="E5367" t="str">
        <f t="shared" si="167"/>
        <v>"u 360-1.5 80x80 profil u perforat":8.02,</v>
      </c>
    </row>
    <row r="5368" spans="1:5">
      <c r="A5368" s="500" t="s">
        <v>14247</v>
      </c>
      <c r="B5368" s="500" t="s">
        <v>18564</v>
      </c>
      <c r="C5368" t="str">
        <f t="shared" si="166"/>
        <v>$U 360-1.5 85x85 PROFIL U PERFORAT$:8.18,</v>
      </c>
      <c r="D5368" t="s">
        <v>25855</v>
      </c>
      <c r="E5368" t="str">
        <f t="shared" si="167"/>
        <v>"u 360-1.5 85x85 profil u perforat":8.18,</v>
      </c>
    </row>
    <row r="5369" spans="1:5">
      <c r="A5369" s="500" t="s">
        <v>3978</v>
      </c>
      <c r="B5369" s="500" t="s">
        <v>18566</v>
      </c>
      <c r="C5369" t="str">
        <f t="shared" si="166"/>
        <v>$U 360-1.5 90x90 PROFIL U PERFORAT$:8.33,</v>
      </c>
      <c r="D5369" t="s">
        <v>25856</v>
      </c>
      <c r="E5369" t="str">
        <f t="shared" si="167"/>
        <v>"u 360-1.5 90x90 profil u perforat":8.33,</v>
      </c>
    </row>
    <row r="5370" spans="1:5">
      <c r="A5370" s="500" t="s">
        <v>3890</v>
      </c>
      <c r="B5370" s="500" t="s">
        <v>18568</v>
      </c>
      <c r="C5370" t="str">
        <f t="shared" si="166"/>
        <v>$U 360-1.5 95x95 PROFIL U PERFORAT$:8.49,</v>
      </c>
      <c r="D5370" t="s">
        <v>25857</v>
      </c>
      <c r="E5370" t="str">
        <f t="shared" si="167"/>
        <v>"u 360-1.5 95x95 profil u perforat":8.49,</v>
      </c>
    </row>
    <row r="5371" spans="1:5">
      <c r="A5371" s="500" t="s">
        <v>6964</v>
      </c>
      <c r="B5371" s="500" t="s">
        <v>18570</v>
      </c>
      <c r="C5371" t="str">
        <f t="shared" si="166"/>
        <v>$U 360-2 100x100 PROFIL U NEPERFORAT$:11.48,</v>
      </c>
      <c r="D5371" t="s">
        <v>25858</v>
      </c>
      <c r="E5371" t="str">
        <f t="shared" si="167"/>
        <v>"u 360-2 100x100 profil u neperforat":11.48,</v>
      </c>
    </row>
    <row r="5372" spans="1:5">
      <c r="A5372" s="500" t="s">
        <v>6989</v>
      </c>
      <c r="B5372" s="500" t="s">
        <v>18572</v>
      </c>
      <c r="C5372" t="str">
        <f t="shared" si="166"/>
        <v>$U 360-2 40x40 PROFIL U NEPERFORAT$:9.00,</v>
      </c>
      <c r="D5372" t="s">
        <v>25859</v>
      </c>
      <c r="E5372" t="str">
        <f t="shared" si="167"/>
        <v>"u 360-2 40x40 profil u neperforat":9.00,</v>
      </c>
    </row>
    <row r="5373" spans="1:5">
      <c r="A5373" s="500" t="s">
        <v>11281</v>
      </c>
      <c r="B5373" s="500" t="s">
        <v>18574</v>
      </c>
      <c r="C5373" t="str">
        <f t="shared" si="166"/>
        <v>$U 360-2 45x45 PROFIL U NEPERFORAT$:9.20,</v>
      </c>
      <c r="D5373" t="s">
        <v>25860</v>
      </c>
      <c r="E5373" t="str">
        <f t="shared" si="167"/>
        <v>"u 360-2 45x45 profil u neperforat":9.20,</v>
      </c>
    </row>
    <row r="5374" spans="1:5">
      <c r="A5374" s="500" t="s">
        <v>16051</v>
      </c>
      <c r="B5374" s="500" t="s">
        <v>18576</v>
      </c>
      <c r="C5374" t="str">
        <f t="shared" si="166"/>
        <v>$U 360-2 50x50 PROFIL U NEPERFORAT$:9.41,</v>
      </c>
      <c r="D5374" t="s">
        <v>25861</v>
      </c>
      <c r="E5374" t="str">
        <f t="shared" si="167"/>
        <v>"u 360-2 50x50 profil u neperforat":9.41,</v>
      </c>
    </row>
    <row r="5375" spans="1:5">
      <c r="A5375" s="500" t="s">
        <v>6926</v>
      </c>
      <c r="B5375" s="500" t="s">
        <v>18578</v>
      </c>
      <c r="C5375" t="str">
        <f t="shared" si="166"/>
        <v>$U 360-2 55x55 PROFIL U NEPERFORAT$:9.62,</v>
      </c>
      <c r="D5375" t="s">
        <v>25862</v>
      </c>
      <c r="E5375" t="str">
        <f t="shared" si="167"/>
        <v>"u 360-2 55x55 profil u neperforat":9.62,</v>
      </c>
    </row>
    <row r="5376" spans="1:5">
      <c r="A5376" s="500" t="s">
        <v>4039</v>
      </c>
      <c r="B5376" s="500" t="s">
        <v>18580</v>
      </c>
      <c r="C5376" t="str">
        <f t="shared" si="166"/>
        <v>$U 360-2 60x60 PROFIL U NEPERFORAT$:9.83,</v>
      </c>
      <c r="D5376" t="s">
        <v>25863</v>
      </c>
      <c r="E5376" t="str">
        <f t="shared" si="167"/>
        <v>"u 360-2 60x60 profil u neperforat":9.83,</v>
      </c>
    </row>
    <row r="5377" spans="1:5">
      <c r="A5377" s="500" t="s">
        <v>11833</v>
      </c>
      <c r="B5377" s="500" t="s">
        <v>18582</v>
      </c>
      <c r="C5377" t="str">
        <f t="shared" si="166"/>
        <v>$U 360-2 65x65 PROFIL U NEPERFORAT$:10.04,</v>
      </c>
      <c r="D5377" t="s">
        <v>25864</v>
      </c>
      <c r="E5377" t="str">
        <f t="shared" si="167"/>
        <v>"u 360-2 65x65 profil u neperforat":10.04,</v>
      </c>
    </row>
    <row r="5378" spans="1:5">
      <c r="A5378" s="500" t="s">
        <v>4157</v>
      </c>
      <c r="B5378" s="500" t="s">
        <v>18584</v>
      </c>
      <c r="C5378" t="str">
        <f t="shared" ref="C5378:C5441" si="168">CONCATENATE("$",B5378,"$",":",A5378,",")</f>
        <v>$U 360-2 70x70 PROFIL U NEPERFORAT$:10.24,</v>
      </c>
      <c r="D5378" t="s">
        <v>25865</v>
      </c>
      <c r="E5378" t="str">
        <f t="shared" ref="E5378:E5441" si="169">LOWER(D5378)</f>
        <v>"u 360-2 70x70 profil u neperforat":10.24,</v>
      </c>
    </row>
    <row r="5379" spans="1:5">
      <c r="A5379" s="500" t="s">
        <v>17309</v>
      </c>
      <c r="B5379" s="500" t="s">
        <v>18586</v>
      </c>
      <c r="C5379" t="str">
        <f t="shared" si="168"/>
        <v>$U 360-2 75x75 PROFIL U NEPERFORAT$:10.45,</v>
      </c>
      <c r="D5379" t="s">
        <v>25866</v>
      </c>
      <c r="E5379" t="str">
        <f t="shared" si="169"/>
        <v>"u 360-2 75x75 profil u neperforat":10.45,</v>
      </c>
    </row>
    <row r="5380" spans="1:5">
      <c r="A5380" s="500" t="s">
        <v>13122</v>
      </c>
      <c r="B5380" s="500" t="s">
        <v>18588</v>
      </c>
      <c r="C5380" t="str">
        <f t="shared" si="168"/>
        <v>$U 360-2 80x80 PROFIL U NEPERFORAT$:10.66,</v>
      </c>
      <c r="D5380" t="s">
        <v>25867</v>
      </c>
      <c r="E5380" t="str">
        <f t="shared" si="169"/>
        <v>"u 360-2 80x80 profil u neperforat":10.66,</v>
      </c>
    </row>
    <row r="5381" spans="1:5">
      <c r="A5381" s="500" t="s">
        <v>17813</v>
      </c>
      <c r="B5381" s="500" t="s">
        <v>18590</v>
      </c>
      <c r="C5381" t="str">
        <f t="shared" si="168"/>
        <v>$U 360-2 85x85 PROFIL U NEPERFORAT$:10.87,</v>
      </c>
      <c r="D5381" t="s">
        <v>25868</v>
      </c>
      <c r="E5381" t="str">
        <f t="shared" si="169"/>
        <v>"u 360-2 85x85 profil u neperforat":10.87,</v>
      </c>
    </row>
    <row r="5382" spans="1:5">
      <c r="A5382" s="500" t="s">
        <v>7006</v>
      </c>
      <c r="B5382" s="500" t="s">
        <v>18592</v>
      </c>
      <c r="C5382" t="str">
        <f t="shared" si="168"/>
        <v>$U 360-2 90x90 PROFIL U NEPERFORAT$:11.08,</v>
      </c>
      <c r="D5382" t="s">
        <v>25869</v>
      </c>
      <c r="E5382" t="str">
        <f t="shared" si="169"/>
        <v>"u 360-2 90x90 profil u neperforat":11.08,</v>
      </c>
    </row>
    <row r="5383" spans="1:5">
      <c r="A5383" s="500" t="s">
        <v>11248</v>
      </c>
      <c r="B5383" s="500" t="s">
        <v>18594</v>
      </c>
      <c r="C5383" t="str">
        <f t="shared" si="168"/>
        <v>$U 360-2 95x95 PROFIL U NEPERFORAT$:11.27,</v>
      </c>
      <c r="D5383" t="s">
        <v>25870</v>
      </c>
      <c r="E5383" t="str">
        <f t="shared" si="169"/>
        <v>"u 360-2 95x95 profil u neperforat":11.27,</v>
      </c>
    </row>
    <row r="5384" spans="1:5">
      <c r="A5384" s="500" t="s">
        <v>6989</v>
      </c>
      <c r="B5384" s="500" t="s">
        <v>18596</v>
      </c>
      <c r="C5384" t="str">
        <f t="shared" si="168"/>
        <v>$U 360-2 40x40 PROFIL U PERFORAT$:9.00,</v>
      </c>
      <c r="D5384" t="s">
        <v>25871</v>
      </c>
      <c r="E5384" t="str">
        <f t="shared" si="169"/>
        <v>"u 360-2 40x40 profil u perforat":9.00,</v>
      </c>
    </row>
    <row r="5385" spans="1:5">
      <c r="A5385" s="500" t="s">
        <v>11281</v>
      </c>
      <c r="B5385" s="500" t="s">
        <v>18598</v>
      </c>
      <c r="C5385" t="str">
        <f t="shared" si="168"/>
        <v>$U 360-2 45x45 PROFIL U PERFORAT$:9.20,</v>
      </c>
      <c r="D5385" t="s">
        <v>25872</v>
      </c>
      <c r="E5385" t="str">
        <f t="shared" si="169"/>
        <v>"u 360-2 45x45 profil u perforat":9.20,</v>
      </c>
    </row>
    <row r="5386" spans="1:5">
      <c r="A5386" s="500" t="s">
        <v>16051</v>
      </c>
      <c r="B5386" s="500" t="s">
        <v>18600</v>
      </c>
      <c r="C5386" t="str">
        <f t="shared" si="168"/>
        <v>$U 360-2 50x50 PROFIL U PERFORAT$:9.41,</v>
      </c>
      <c r="D5386" t="s">
        <v>25873</v>
      </c>
      <c r="E5386" t="str">
        <f t="shared" si="169"/>
        <v>"u 360-2 50x50 profil u perforat":9.41,</v>
      </c>
    </row>
    <row r="5387" spans="1:5">
      <c r="A5387" s="500" t="s">
        <v>6926</v>
      </c>
      <c r="B5387" s="500" t="s">
        <v>18602</v>
      </c>
      <c r="C5387" t="str">
        <f t="shared" si="168"/>
        <v>$U 360-2 55x55 PROFIL U PERFORAT$:9.62,</v>
      </c>
      <c r="D5387" t="s">
        <v>25874</v>
      </c>
      <c r="E5387" t="str">
        <f t="shared" si="169"/>
        <v>"u 360-2 55x55 profil u perforat":9.62,</v>
      </c>
    </row>
    <row r="5388" spans="1:5">
      <c r="A5388" s="500" t="s">
        <v>4039</v>
      </c>
      <c r="B5388" s="500" t="s">
        <v>18604</v>
      </c>
      <c r="C5388" t="str">
        <f t="shared" si="168"/>
        <v>$U 360-2 60x60 PROFIL U PERFORAT$:9.83,</v>
      </c>
      <c r="D5388" t="s">
        <v>25875</v>
      </c>
      <c r="E5388" t="str">
        <f t="shared" si="169"/>
        <v>"u 360-2 60x60 profil u perforat":9.83,</v>
      </c>
    </row>
    <row r="5389" spans="1:5">
      <c r="A5389" s="500" t="s">
        <v>11833</v>
      </c>
      <c r="B5389" s="500" t="s">
        <v>18606</v>
      </c>
      <c r="C5389" t="str">
        <f t="shared" si="168"/>
        <v>$U 360-2 65x65 PROFIL U PERFORAT$:10.04,</v>
      </c>
      <c r="D5389" t="s">
        <v>25876</v>
      </c>
      <c r="E5389" t="str">
        <f t="shared" si="169"/>
        <v>"u 360-2 65x65 profil u perforat":10.04,</v>
      </c>
    </row>
    <row r="5390" spans="1:5">
      <c r="A5390" s="500" t="s">
        <v>4157</v>
      </c>
      <c r="B5390" s="500" t="s">
        <v>18608</v>
      </c>
      <c r="C5390" t="str">
        <f t="shared" si="168"/>
        <v>$U 360-2 70x70 PROFIL U PERFORAT$:10.24,</v>
      </c>
      <c r="D5390" t="s">
        <v>25877</v>
      </c>
      <c r="E5390" t="str">
        <f t="shared" si="169"/>
        <v>"u 360-2 70x70 profil u perforat":10.24,</v>
      </c>
    </row>
    <row r="5391" spans="1:5">
      <c r="A5391" s="500" t="s">
        <v>17309</v>
      </c>
      <c r="B5391" s="500" t="s">
        <v>18610</v>
      </c>
      <c r="C5391" t="str">
        <f t="shared" si="168"/>
        <v>$U 360-2 75x75 PROFIL U PERFORAT$:10.45,</v>
      </c>
      <c r="D5391" t="s">
        <v>25878</v>
      </c>
      <c r="E5391" t="str">
        <f t="shared" si="169"/>
        <v>"u 360-2 75x75 profil u perforat":10.45,</v>
      </c>
    </row>
    <row r="5392" spans="1:5">
      <c r="A5392" s="500" t="s">
        <v>13122</v>
      </c>
      <c r="B5392" s="500" t="s">
        <v>18612</v>
      </c>
      <c r="C5392" t="str">
        <f t="shared" si="168"/>
        <v>$U 360-2 80x80 PROFIL U PERFORAT$:10.66,</v>
      </c>
      <c r="D5392" t="s">
        <v>25879</v>
      </c>
      <c r="E5392" t="str">
        <f t="shared" si="169"/>
        <v>"u 360-2 80x80 profil u perforat":10.66,</v>
      </c>
    </row>
    <row r="5393" spans="1:5">
      <c r="A5393" s="500" t="s">
        <v>17813</v>
      </c>
      <c r="B5393" s="500" t="s">
        <v>18614</v>
      </c>
      <c r="C5393" t="str">
        <f t="shared" si="168"/>
        <v>$U 360-2 85x85 PROFIL U PERFORAT$:10.87,</v>
      </c>
      <c r="D5393" t="s">
        <v>25880</v>
      </c>
      <c r="E5393" t="str">
        <f t="shared" si="169"/>
        <v>"u 360-2 85x85 profil u perforat":10.87,</v>
      </c>
    </row>
    <row r="5394" spans="1:5">
      <c r="A5394" s="500" t="s">
        <v>7006</v>
      </c>
      <c r="B5394" s="500" t="s">
        <v>18616</v>
      </c>
      <c r="C5394" t="str">
        <f t="shared" si="168"/>
        <v>$U 360-2 90x90 PROFIL U PERFORAT$:11.08,</v>
      </c>
      <c r="D5394" t="s">
        <v>25881</v>
      </c>
      <c r="E5394" t="str">
        <f t="shared" si="169"/>
        <v>"u 360-2 90x90 profil u perforat":11.08,</v>
      </c>
    </row>
    <row r="5395" spans="1:5">
      <c r="A5395" s="500" t="s">
        <v>11248</v>
      </c>
      <c r="B5395" s="500" t="s">
        <v>18618</v>
      </c>
      <c r="C5395" t="str">
        <f t="shared" si="168"/>
        <v>$U 360-2 95x95 PROFIL U PERFORAT$:11.27,</v>
      </c>
      <c r="D5395" t="s">
        <v>25882</v>
      </c>
      <c r="E5395" t="str">
        <f t="shared" si="169"/>
        <v>"u 360-2 95x95 profil u perforat":11.27,</v>
      </c>
    </row>
    <row r="5396" spans="1:5">
      <c r="A5396" s="500" t="s">
        <v>18620</v>
      </c>
      <c r="B5396" s="500" t="s">
        <v>18621</v>
      </c>
      <c r="C5396" t="str">
        <f t="shared" si="168"/>
        <v>$U 360-2.5 100x100 PROFIL U NEPERFORAT$:14.31,</v>
      </c>
      <c r="D5396" t="s">
        <v>25883</v>
      </c>
      <c r="E5396" t="str">
        <f t="shared" si="169"/>
        <v>"u 360-2.5 100x100 profil u neperforat":14.31,</v>
      </c>
    </row>
    <row r="5397" spans="1:5">
      <c r="A5397" s="500" t="s">
        <v>15597</v>
      </c>
      <c r="B5397" s="500" t="s">
        <v>18623</v>
      </c>
      <c r="C5397" t="str">
        <f t="shared" si="168"/>
        <v>$U 360-2.5 40x40 PROFIL U NEPERFORAT$:11.21,</v>
      </c>
      <c r="D5397" t="s">
        <v>25884</v>
      </c>
      <c r="E5397" t="str">
        <f t="shared" si="169"/>
        <v>"u 360-2.5 40x40 profil u neperforat":11.21,</v>
      </c>
    </row>
    <row r="5398" spans="1:5">
      <c r="A5398" s="500" t="s">
        <v>11088</v>
      </c>
      <c r="B5398" s="500" t="s">
        <v>18625</v>
      </c>
      <c r="C5398" t="str">
        <f t="shared" si="168"/>
        <v>$U 360-2.5 45x45 PROFIL U NEPERFORAT$:11.47,</v>
      </c>
      <c r="D5398" t="s">
        <v>25885</v>
      </c>
      <c r="E5398" t="str">
        <f t="shared" si="169"/>
        <v>"u 360-2.5 45x45 profil u neperforat":11.47,</v>
      </c>
    </row>
    <row r="5399" spans="1:5">
      <c r="A5399" s="500" t="s">
        <v>12908</v>
      </c>
      <c r="B5399" s="500" t="s">
        <v>18627</v>
      </c>
      <c r="C5399" t="str">
        <f t="shared" si="168"/>
        <v>$U 360-2.5 50x50 PROFIL U NEPERFORAT$:11.73,</v>
      </c>
      <c r="D5399" t="s">
        <v>25886</v>
      </c>
      <c r="E5399" t="str">
        <f t="shared" si="169"/>
        <v>"u 360-2.5 50x50 profil u neperforat":11.73,</v>
      </c>
    </row>
    <row r="5400" spans="1:5">
      <c r="A5400" s="500" t="s">
        <v>16353</v>
      </c>
      <c r="B5400" s="500" t="s">
        <v>18629</v>
      </c>
      <c r="C5400" t="str">
        <f t="shared" si="168"/>
        <v>$U 360-2.5 55x55 PROFIL U NEPERFORAT$:11.99,</v>
      </c>
      <c r="D5400" t="s">
        <v>25887</v>
      </c>
      <c r="E5400" t="str">
        <f t="shared" si="169"/>
        <v>"u 360-2.5 55x55 profil u neperforat":11.99,</v>
      </c>
    </row>
    <row r="5401" spans="1:5">
      <c r="A5401" s="500" t="s">
        <v>12834</v>
      </c>
      <c r="B5401" s="500" t="s">
        <v>18631</v>
      </c>
      <c r="C5401" t="str">
        <f t="shared" si="168"/>
        <v>$U 360-2.5 60x60 PROFIL U NEPERFORAT$:12.25,</v>
      </c>
      <c r="D5401" t="s">
        <v>25888</v>
      </c>
      <c r="E5401" t="str">
        <f t="shared" si="169"/>
        <v>"u 360-2.5 60x60 profil u neperforat":12.25,</v>
      </c>
    </row>
    <row r="5402" spans="1:5">
      <c r="A5402" s="500" t="s">
        <v>11336</v>
      </c>
      <c r="B5402" s="500" t="s">
        <v>18633</v>
      </c>
      <c r="C5402" t="str">
        <f t="shared" si="168"/>
        <v>$U 360-2.5 65x65 PROFIL U NEPERFORAT$:12.49,</v>
      </c>
      <c r="D5402" t="s">
        <v>25889</v>
      </c>
      <c r="E5402" t="str">
        <f t="shared" si="169"/>
        <v>"u 360-2.5 65x65 profil u neperforat":12.49,</v>
      </c>
    </row>
    <row r="5403" spans="1:5">
      <c r="A5403" s="500" t="s">
        <v>17107</v>
      </c>
      <c r="B5403" s="500" t="s">
        <v>18635</v>
      </c>
      <c r="C5403" t="str">
        <f t="shared" si="168"/>
        <v>$U 360-2.5 70x70 PROFIL U NEPERFORAT$:12.75,</v>
      </c>
      <c r="D5403" t="s">
        <v>25890</v>
      </c>
      <c r="E5403" t="str">
        <f t="shared" si="169"/>
        <v>"u 360-2.5 70x70 profil u neperforat":12.75,</v>
      </c>
    </row>
    <row r="5404" spans="1:5">
      <c r="A5404" s="500" t="s">
        <v>11347</v>
      </c>
      <c r="B5404" s="500" t="s">
        <v>18637</v>
      </c>
      <c r="C5404" t="str">
        <f t="shared" si="168"/>
        <v>$U 360-2.5 75x75 PROFIL U NEPERFORAT$:13.01,</v>
      </c>
      <c r="D5404" t="s">
        <v>25891</v>
      </c>
      <c r="E5404" t="str">
        <f t="shared" si="169"/>
        <v>"u 360-2.5 75x75 profil u neperforat":13.01,</v>
      </c>
    </row>
    <row r="5405" spans="1:5">
      <c r="A5405" s="500" t="s">
        <v>17611</v>
      </c>
      <c r="B5405" s="500" t="s">
        <v>18639</v>
      </c>
      <c r="C5405" t="str">
        <f t="shared" si="168"/>
        <v>$U 360-2.5 80x80 PROFIL U NEPERFORAT$:13.27,</v>
      </c>
      <c r="D5405" t="s">
        <v>25892</v>
      </c>
      <c r="E5405" t="str">
        <f t="shared" si="169"/>
        <v>"u 360-2.5 80x80 profil u neperforat":13.27,</v>
      </c>
    </row>
    <row r="5406" spans="1:5">
      <c r="A5406" s="500" t="s">
        <v>11259</v>
      </c>
      <c r="B5406" s="500" t="s">
        <v>18641</v>
      </c>
      <c r="C5406" t="str">
        <f t="shared" si="168"/>
        <v>$U 360-2.5 85x85 PROFIL U NEPERFORAT$:13.53,</v>
      </c>
      <c r="D5406" t="s">
        <v>25893</v>
      </c>
      <c r="E5406" t="str">
        <f t="shared" si="169"/>
        <v>"u 360-2.5 85x85 profil u neperforat":13.53,</v>
      </c>
    </row>
    <row r="5407" spans="1:5">
      <c r="A5407" s="500" t="s">
        <v>11095</v>
      </c>
      <c r="B5407" s="500" t="s">
        <v>18643</v>
      </c>
      <c r="C5407" t="str">
        <f t="shared" si="168"/>
        <v>$U 360-2.5 90x90 PROFIL U NEPERFORAT$:13.79,</v>
      </c>
      <c r="D5407" t="s">
        <v>25894</v>
      </c>
      <c r="E5407" t="str">
        <f t="shared" si="169"/>
        <v>"u 360-2.5 90x90 profil u neperforat":13.79,</v>
      </c>
    </row>
    <row r="5408" spans="1:5">
      <c r="A5408" s="500" t="s">
        <v>18367</v>
      </c>
      <c r="B5408" s="500" t="s">
        <v>18645</v>
      </c>
      <c r="C5408" t="str">
        <f t="shared" si="168"/>
        <v>$U 360-2.5 95x95 PROFIL U NEPERFORAT$:14.05,</v>
      </c>
      <c r="D5408" t="s">
        <v>25895</v>
      </c>
      <c r="E5408" t="str">
        <f t="shared" si="169"/>
        <v>"u 360-2.5 95x95 profil u neperforat":14.05,</v>
      </c>
    </row>
    <row r="5409" spans="1:5">
      <c r="A5409" s="500" t="s">
        <v>15597</v>
      </c>
      <c r="B5409" s="500" t="s">
        <v>18647</v>
      </c>
      <c r="C5409" t="str">
        <f t="shared" si="168"/>
        <v>$U 360-2.5 40x40 PROFIL U PERFORAT$:11.21,</v>
      </c>
      <c r="D5409" t="s">
        <v>25896</v>
      </c>
      <c r="E5409" t="str">
        <f t="shared" si="169"/>
        <v>"u 360-2.5 40x40 profil u perforat":11.21,</v>
      </c>
    </row>
    <row r="5410" spans="1:5">
      <c r="A5410" s="500" t="s">
        <v>11088</v>
      </c>
      <c r="B5410" s="500" t="s">
        <v>18649</v>
      </c>
      <c r="C5410" t="str">
        <f t="shared" si="168"/>
        <v>$U 360-2.5 45x45 PROFIL U PERFORAT$:11.47,</v>
      </c>
      <c r="D5410" t="s">
        <v>25897</v>
      </c>
      <c r="E5410" t="str">
        <f t="shared" si="169"/>
        <v>"u 360-2.5 45x45 profil u perforat":11.47,</v>
      </c>
    </row>
    <row r="5411" spans="1:5">
      <c r="A5411" s="500" t="s">
        <v>12908</v>
      </c>
      <c r="B5411" s="500" t="s">
        <v>18651</v>
      </c>
      <c r="C5411" t="str">
        <f t="shared" si="168"/>
        <v>$U 360-2.5 50x50 PROFIL U PERFORAT$:11.73,</v>
      </c>
      <c r="D5411" t="s">
        <v>25898</v>
      </c>
      <c r="E5411" t="str">
        <f t="shared" si="169"/>
        <v>"u 360-2.5 50x50 profil u perforat":11.73,</v>
      </c>
    </row>
    <row r="5412" spans="1:5">
      <c r="A5412" s="500" t="s">
        <v>16353</v>
      </c>
      <c r="B5412" s="500" t="s">
        <v>18653</v>
      </c>
      <c r="C5412" t="str">
        <f t="shared" si="168"/>
        <v>$U 360-2.5 55x55 PROFIL U PERFORAT$:11.99,</v>
      </c>
      <c r="D5412" t="s">
        <v>25899</v>
      </c>
      <c r="E5412" t="str">
        <f t="shared" si="169"/>
        <v>"u 360-2.5 55x55 profil u perforat":11.99,</v>
      </c>
    </row>
    <row r="5413" spans="1:5">
      <c r="A5413" s="500" t="s">
        <v>12834</v>
      </c>
      <c r="B5413" s="500" t="s">
        <v>18655</v>
      </c>
      <c r="C5413" t="str">
        <f t="shared" si="168"/>
        <v>$U 360-2.5 60x60 PROFIL U PERFORAT$:12.25,</v>
      </c>
      <c r="D5413" t="s">
        <v>25900</v>
      </c>
      <c r="E5413" t="str">
        <f t="shared" si="169"/>
        <v>"u 360-2.5 60x60 profil u perforat":12.25,</v>
      </c>
    </row>
    <row r="5414" spans="1:5">
      <c r="A5414" s="500" t="s">
        <v>11336</v>
      </c>
      <c r="B5414" s="500" t="s">
        <v>18657</v>
      </c>
      <c r="C5414" t="str">
        <f t="shared" si="168"/>
        <v>$U 360-2.5 65x65 PROFIL U PERFORAT$:12.49,</v>
      </c>
      <c r="D5414" t="s">
        <v>25901</v>
      </c>
      <c r="E5414" t="str">
        <f t="shared" si="169"/>
        <v>"u 360-2.5 65x65 profil u perforat":12.49,</v>
      </c>
    </row>
    <row r="5415" spans="1:5">
      <c r="A5415" s="500" t="s">
        <v>17107</v>
      </c>
      <c r="B5415" s="500" t="s">
        <v>18659</v>
      </c>
      <c r="C5415" t="str">
        <f t="shared" si="168"/>
        <v>$U 360-2.5 70x70 PROFIL U PERFORAT$:12.75,</v>
      </c>
      <c r="D5415" t="s">
        <v>25902</v>
      </c>
      <c r="E5415" t="str">
        <f t="shared" si="169"/>
        <v>"u 360-2.5 70x70 profil u perforat":12.75,</v>
      </c>
    </row>
    <row r="5416" spans="1:5">
      <c r="A5416" s="500" t="s">
        <v>11347</v>
      </c>
      <c r="B5416" s="500" t="s">
        <v>18661</v>
      </c>
      <c r="C5416" t="str">
        <f t="shared" si="168"/>
        <v>$U 360-2.5 75x75 PROFIL U PERFORAT$:13.01,</v>
      </c>
      <c r="D5416" t="s">
        <v>25903</v>
      </c>
      <c r="E5416" t="str">
        <f t="shared" si="169"/>
        <v>"u 360-2.5 75x75 profil u perforat":13.01,</v>
      </c>
    </row>
    <row r="5417" spans="1:5">
      <c r="A5417" s="500" t="s">
        <v>17611</v>
      </c>
      <c r="B5417" s="500" t="s">
        <v>18663</v>
      </c>
      <c r="C5417" t="str">
        <f t="shared" si="168"/>
        <v>$U 360-2.5 80x80 PROFIL U PERFORAT$:13.27,</v>
      </c>
      <c r="D5417" t="s">
        <v>25904</v>
      </c>
      <c r="E5417" t="str">
        <f t="shared" si="169"/>
        <v>"u 360-2.5 80x80 profil u perforat":13.27,</v>
      </c>
    </row>
    <row r="5418" spans="1:5">
      <c r="A5418" s="500" t="s">
        <v>11259</v>
      </c>
      <c r="B5418" s="500" t="s">
        <v>18665</v>
      </c>
      <c r="C5418" t="str">
        <f t="shared" si="168"/>
        <v>$U 360-2.5 85x85 PROFIL U PERFORAT$:13.53,</v>
      </c>
      <c r="D5418" t="s">
        <v>25905</v>
      </c>
      <c r="E5418" t="str">
        <f t="shared" si="169"/>
        <v>"u 360-2.5 85x85 profil u perforat":13.53,</v>
      </c>
    </row>
    <row r="5419" spans="1:5">
      <c r="A5419" s="500" t="s">
        <v>11095</v>
      </c>
      <c r="B5419" s="500" t="s">
        <v>18667</v>
      </c>
      <c r="C5419" t="str">
        <f t="shared" si="168"/>
        <v>$U 360-2.5 90x90 PROFIL U PERFORAT$:13.79,</v>
      </c>
      <c r="D5419" t="s">
        <v>25906</v>
      </c>
      <c r="E5419" t="str">
        <f t="shared" si="169"/>
        <v>"u 360-2.5 90x90 profil u perforat":13.79,</v>
      </c>
    </row>
    <row r="5420" spans="1:5">
      <c r="A5420" s="500" t="s">
        <v>18367</v>
      </c>
      <c r="B5420" s="500" t="s">
        <v>18669</v>
      </c>
      <c r="C5420" t="str">
        <f t="shared" si="168"/>
        <v>$U 360-2.5 95x95 PROFIL U PERFORAT$:14.05,</v>
      </c>
      <c r="D5420" t="s">
        <v>25907</v>
      </c>
      <c r="E5420" t="str">
        <f t="shared" si="169"/>
        <v>"u 360-2.5 95x95 profil u perforat":14.05,</v>
      </c>
    </row>
    <row r="5421" spans="1:5">
      <c r="A5421" s="500" t="s">
        <v>18671</v>
      </c>
      <c r="B5421" s="500" t="s">
        <v>18672</v>
      </c>
      <c r="C5421" t="str">
        <f t="shared" si="168"/>
        <v>$U 360-3 100x100 PROFIL U NEPERFORAT$:17.12,</v>
      </c>
      <c r="D5421" t="s">
        <v>25908</v>
      </c>
      <c r="E5421" t="str">
        <f t="shared" si="169"/>
        <v>"u 360-3 100x100 profil u neperforat":17.12,</v>
      </c>
    </row>
    <row r="5422" spans="1:5">
      <c r="A5422" s="500" t="s">
        <v>14435</v>
      </c>
      <c r="B5422" s="500" t="s">
        <v>18674</v>
      </c>
      <c r="C5422" t="str">
        <f t="shared" si="168"/>
        <v>$U 360-3 40x40 PROFIL U NEPERFORAT$:13.39,</v>
      </c>
      <c r="D5422" t="s">
        <v>25909</v>
      </c>
      <c r="E5422" t="str">
        <f t="shared" si="169"/>
        <v>"u 360-3 40x40 profil u neperforat":13.39,</v>
      </c>
    </row>
    <row r="5423" spans="1:5">
      <c r="A5423" s="500" t="s">
        <v>11044</v>
      </c>
      <c r="B5423" s="500" t="s">
        <v>18676</v>
      </c>
      <c r="C5423" t="str">
        <f t="shared" si="168"/>
        <v>$U 360-3 45x45 PROFIL U NEPERFORAT$:13.70,</v>
      </c>
      <c r="D5423" t="s">
        <v>25910</v>
      </c>
      <c r="E5423" t="str">
        <f t="shared" si="169"/>
        <v>"u 360-3 45x45 profil u neperforat":13.70,</v>
      </c>
    </row>
    <row r="5424" spans="1:5">
      <c r="A5424" s="500" t="s">
        <v>3969</v>
      </c>
      <c r="B5424" s="500" t="s">
        <v>18678</v>
      </c>
      <c r="C5424" t="str">
        <f t="shared" si="168"/>
        <v>$U 360-3 50x50 PROFIL U NEPERFORAT$:14.01,</v>
      </c>
      <c r="D5424" t="s">
        <v>25911</v>
      </c>
      <c r="E5424" t="str">
        <f t="shared" si="169"/>
        <v>"u 360-3 50x50 profil u neperforat":14.01,</v>
      </c>
    </row>
    <row r="5425" spans="1:5">
      <c r="A5425" s="500" t="s">
        <v>16404</v>
      </c>
      <c r="B5425" s="500" t="s">
        <v>18680</v>
      </c>
      <c r="C5425" t="str">
        <f t="shared" si="168"/>
        <v>$U 360-3 55x55 PROFIL U NEPERFORAT$:14.33,</v>
      </c>
      <c r="D5425" t="s">
        <v>25912</v>
      </c>
      <c r="E5425" t="str">
        <f t="shared" si="169"/>
        <v>"u 360-3 55x55 profil u neperforat":14.33,</v>
      </c>
    </row>
    <row r="5426" spans="1:5">
      <c r="A5426" s="500" t="s">
        <v>11386</v>
      </c>
      <c r="B5426" s="500" t="s">
        <v>18682</v>
      </c>
      <c r="C5426" t="str">
        <f t="shared" si="168"/>
        <v>$U 360-3 60x60 PROFIL U NEPERFORAT$:14.64,</v>
      </c>
      <c r="D5426" t="s">
        <v>25913</v>
      </c>
      <c r="E5426" t="str">
        <f t="shared" si="169"/>
        <v>"u 360-3 60x60 profil u neperforat":14.64,</v>
      </c>
    </row>
    <row r="5427" spans="1:5">
      <c r="A5427" s="500" t="s">
        <v>16906</v>
      </c>
      <c r="B5427" s="500" t="s">
        <v>18684</v>
      </c>
      <c r="C5427" t="str">
        <f t="shared" si="168"/>
        <v>$U 360-3 65x65 PROFIL U NEPERFORAT$:14.95,</v>
      </c>
      <c r="D5427" t="s">
        <v>25914</v>
      </c>
      <c r="E5427" t="str">
        <f t="shared" si="169"/>
        <v>"u 360-3 65x65 profil u neperforat":14.95,</v>
      </c>
    </row>
    <row r="5428" spans="1:5">
      <c r="A5428" s="500" t="s">
        <v>17158</v>
      </c>
      <c r="B5428" s="500" t="s">
        <v>18686</v>
      </c>
      <c r="C5428" t="str">
        <f t="shared" si="168"/>
        <v>$U 360-3 70x70 PROFIL U NEPERFORAT$:15.25,</v>
      </c>
      <c r="D5428" t="s">
        <v>25915</v>
      </c>
      <c r="E5428" t="str">
        <f t="shared" si="169"/>
        <v>"u 360-3 70x70 profil u neperforat":15.25,</v>
      </c>
    </row>
    <row r="5429" spans="1:5">
      <c r="A5429" s="500" t="s">
        <v>15698</v>
      </c>
      <c r="B5429" s="500" t="s">
        <v>18688</v>
      </c>
      <c r="C5429" t="str">
        <f t="shared" si="168"/>
        <v>$U 360-3 75x75 PROFIL U NEPERFORAT$:15.56,</v>
      </c>
      <c r="D5429" t="s">
        <v>25916</v>
      </c>
      <c r="E5429" t="str">
        <f t="shared" si="169"/>
        <v>"u 360-3 75x75 profil u neperforat":15.56,</v>
      </c>
    </row>
    <row r="5430" spans="1:5">
      <c r="A5430" s="500" t="s">
        <v>7027</v>
      </c>
      <c r="B5430" s="500" t="s">
        <v>18690</v>
      </c>
      <c r="C5430" t="str">
        <f t="shared" si="168"/>
        <v>$U 360-3 80x80 PROFIL U NEPERFORAT$:15.87,</v>
      </c>
      <c r="D5430" t="s">
        <v>25917</v>
      </c>
      <c r="E5430" t="str">
        <f t="shared" si="169"/>
        <v>"u 360-3 80x80 profil u neperforat":15.87,</v>
      </c>
    </row>
    <row r="5431" spans="1:5">
      <c r="A5431" s="500" t="s">
        <v>7058</v>
      </c>
      <c r="B5431" s="500" t="s">
        <v>18692</v>
      </c>
      <c r="C5431" t="str">
        <f t="shared" si="168"/>
        <v>$U 360-3 85x85 PROFIL U NEPERFORAT$:16.19,</v>
      </c>
      <c r="D5431" t="s">
        <v>25918</v>
      </c>
      <c r="E5431" t="str">
        <f t="shared" si="169"/>
        <v>"u 360-3 85x85 profil u neperforat":16.19,</v>
      </c>
    </row>
    <row r="5432" spans="1:5">
      <c r="A5432" s="500" t="s">
        <v>18165</v>
      </c>
      <c r="B5432" s="500" t="s">
        <v>18694</v>
      </c>
      <c r="C5432" t="str">
        <f t="shared" si="168"/>
        <v>$U 360-3 90x90 PROFIL U NEPERFORAT$:16.50,</v>
      </c>
      <c r="D5432" t="s">
        <v>25919</v>
      </c>
      <c r="E5432" t="str">
        <f t="shared" si="169"/>
        <v>"u 360-3 90x90 profil u neperforat":16.50,</v>
      </c>
    </row>
    <row r="5433" spans="1:5">
      <c r="A5433" s="500" t="s">
        <v>18418</v>
      </c>
      <c r="B5433" s="500" t="s">
        <v>18696</v>
      </c>
      <c r="C5433" t="str">
        <f t="shared" si="168"/>
        <v>$U 360-3 95x95 PROFIL U NEPERFORAT$:16.81,</v>
      </c>
      <c r="D5433" t="s">
        <v>25920</v>
      </c>
      <c r="E5433" t="str">
        <f t="shared" si="169"/>
        <v>"u 360-3 95x95 profil u neperforat":16.81,</v>
      </c>
    </row>
    <row r="5434" spans="1:5">
      <c r="A5434" s="500" t="s">
        <v>14435</v>
      </c>
      <c r="B5434" s="500" t="s">
        <v>18698</v>
      </c>
      <c r="C5434" t="str">
        <f t="shared" si="168"/>
        <v>$U 360-3 40x40 PROFIL U PERFORAT$:13.39,</v>
      </c>
      <c r="D5434" t="s">
        <v>25921</v>
      </c>
      <c r="E5434" t="str">
        <f t="shared" si="169"/>
        <v>"u 360-3 40x40 profil u perforat":13.39,</v>
      </c>
    </row>
    <row r="5435" spans="1:5">
      <c r="A5435" s="500" t="s">
        <v>11044</v>
      </c>
      <c r="B5435" s="500" t="s">
        <v>18700</v>
      </c>
      <c r="C5435" t="str">
        <f t="shared" si="168"/>
        <v>$U 360-3 45x45 PROFIL U PERFORAT$:13.70,</v>
      </c>
      <c r="D5435" t="s">
        <v>25922</v>
      </c>
      <c r="E5435" t="str">
        <f t="shared" si="169"/>
        <v>"u 360-3 45x45 profil u perforat":13.70,</v>
      </c>
    </row>
    <row r="5436" spans="1:5">
      <c r="A5436" s="500" t="s">
        <v>3969</v>
      </c>
      <c r="B5436" s="500" t="s">
        <v>18702</v>
      </c>
      <c r="C5436" t="str">
        <f t="shared" si="168"/>
        <v>$U 360-3 50x50 PROFIL U PERFORAT$:14.01,</v>
      </c>
      <c r="D5436" t="s">
        <v>25923</v>
      </c>
      <c r="E5436" t="str">
        <f t="shared" si="169"/>
        <v>"u 360-3 50x50 profil u perforat":14.01,</v>
      </c>
    </row>
    <row r="5437" spans="1:5">
      <c r="A5437" s="500" t="s">
        <v>16404</v>
      </c>
      <c r="B5437" s="500" t="s">
        <v>18704</v>
      </c>
      <c r="C5437" t="str">
        <f t="shared" si="168"/>
        <v>$U 360-3 55x55 PROFIL U PERFORAT$:14.33,</v>
      </c>
      <c r="D5437" t="s">
        <v>25924</v>
      </c>
      <c r="E5437" t="str">
        <f t="shared" si="169"/>
        <v>"u 360-3 55x55 profil u perforat":14.33,</v>
      </c>
    </row>
    <row r="5438" spans="1:5">
      <c r="A5438" s="500" t="s">
        <v>11386</v>
      </c>
      <c r="B5438" s="500" t="s">
        <v>18706</v>
      </c>
      <c r="C5438" t="str">
        <f t="shared" si="168"/>
        <v>$U 360-3 60x60 PROFIL U PERFORAT$:14.64,</v>
      </c>
      <c r="D5438" t="s">
        <v>25925</v>
      </c>
      <c r="E5438" t="str">
        <f t="shared" si="169"/>
        <v>"u 360-3 60x60 profil u perforat":14.64,</v>
      </c>
    </row>
    <row r="5439" spans="1:5">
      <c r="A5439" s="500" t="s">
        <v>16906</v>
      </c>
      <c r="B5439" s="500" t="s">
        <v>18708</v>
      </c>
      <c r="C5439" t="str">
        <f t="shared" si="168"/>
        <v>$U 360-3 65x65 PROFIL U PERFORAT$:14.95,</v>
      </c>
      <c r="D5439" t="s">
        <v>25926</v>
      </c>
      <c r="E5439" t="str">
        <f t="shared" si="169"/>
        <v>"u 360-3 65x65 profil u perforat":14.95,</v>
      </c>
    </row>
    <row r="5440" spans="1:5">
      <c r="A5440" s="500" t="s">
        <v>17158</v>
      </c>
      <c r="B5440" s="500" t="s">
        <v>18710</v>
      </c>
      <c r="C5440" t="str">
        <f t="shared" si="168"/>
        <v>$U 360-3 70x70 PROFIL U PERFORAT$:15.25,</v>
      </c>
      <c r="D5440" t="s">
        <v>25927</v>
      </c>
      <c r="E5440" t="str">
        <f t="shared" si="169"/>
        <v>"u 360-3 70x70 profil u perforat":15.25,</v>
      </c>
    </row>
    <row r="5441" spans="1:5">
      <c r="A5441" s="500" t="s">
        <v>15698</v>
      </c>
      <c r="B5441" s="500" t="s">
        <v>18712</v>
      </c>
      <c r="C5441" t="str">
        <f t="shared" si="168"/>
        <v>$U 360-3 75x75 PROFIL U PERFORAT$:15.56,</v>
      </c>
      <c r="D5441" t="s">
        <v>25928</v>
      </c>
      <c r="E5441" t="str">
        <f t="shared" si="169"/>
        <v>"u 360-3 75x75 profil u perforat":15.56,</v>
      </c>
    </row>
    <row r="5442" spans="1:5">
      <c r="A5442" s="500" t="s">
        <v>7027</v>
      </c>
      <c r="B5442" s="500" t="s">
        <v>18714</v>
      </c>
      <c r="C5442" t="str">
        <f t="shared" ref="C5442:C5505" si="170">CONCATENATE("$",B5442,"$",":",A5442,",")</f>
        <v>$U 360-3 80x80 PROFIL U PERFORAT$:15.87,</v>
      </c>
      <c r="D5442" t="s">
        <v>25929</v>
      </c>
      <c r="E5442" t="str">
        <f t="shared" ref="E5442:E5505" si="171">LOWER(D5442)</f>
        <v>"u 360-3 80x80 profil u perforat":15.87,</v>
      </c>
    </row>
    <row r="5443" spans="1:5">
      <c r="A5443" s="500" t="s">
        <v>7058</v>
      </c>
      <c r="B5443" s="500" t="s">
        <v>18716</v>
      </c>
      <c r="C5443" t="str">
        <f t="shared" si="170"/>
        <v>$U 360-3 85x85 PROFIL U PERFORAT$:16.19,</v>
      </c>
      <c r="D5443" t="s">
        <v>25930</v>
      </c>
      <c r="E5443" t="str">
        <f t="shared" si="171"/>
        <v>"u 360-3 85x85 profil u perforat":16.19,</v>
      </c>
    </row>
    <row r="5444" spans="1:5">
      <c r="A5444" s="500" t="s">
        <v>18165</v>
      </c>
      <c r="B5444" s="500" t="s">
        <v>18718</v>
      </c>
      <c r="C5444" t="str">
        <f t="shared" si="170"/>
        <v>$U 360-3 90x90 PROFIL U PERFORAT$:16.50,</v>
      </c>
      <c r="D5444" t="s">
        <v>25931</v>
      </c>
      <c r="E5444" t="str">
        <f t="shared" si="171"/>
        <v>"u 360-3 90x90 profil u perforat":16.50,</v>
      </c>
    </row>
    <row r="5445" spans="1:5">
      <c r="A5445" s="500" t="s">
        <v>18418</v>
      </c>
      <c r="B5445" s="500" t="s">
        <v>18720</v>
      </c>
      <c r="C5445" t="str">
        <f t="shared" si="170"/>
        <v>$U 360-3 95x95 PROFIL U PERFORAT$:16.81,</v>
      </c>
      <c r="D5445" t="s">
        <v>25932</v>
      </c>
      <c r="E5445" t="str">
        <f t="shared" si="171"/>
        <v>"u 360-3 95x95 profil u perforat":16.81,</v>
      </c>
    </row>
    <row r="5446" spans="1:5">
      <c r="A5446" s="500" t="s">
        <v>18722</v>
      </c>
      <c r="B5446" s="500" t="s">
        <v>18723</v>
      </c>
      <c r="C5446" t="str">
        <f t="shared" si="170"/>
        <v>$U 360-3.5 100x100 PROFIL U NEPERFORAT$:19.90,</v>
      </c>
      <c r="D5446" t="s">
        <v>25933</v>
      </c>
      <c r="E5446" t="str">
        <f t="shared" si="171"/>
        <v>"u 360-3.5 100x100 profil u neperforat":19.90,</v>
      </c>
    </row>
    <row r="5447" spans="1:5">
      <c r="A5447" s="500" t="s">
        <v>15698</v>
      </c>
      <c r="B5447" s="500" t="s">
        <v>18725</v>
      </c>
      <c r="C5447" t="str">
        <f t="shared" si="170"/>
        <v>$U 360-3.5 40x40 PROFIL U NEPERFORAT$:15.56,</v>
      </c>
      <c r="D5447" t="s">
        <v>25934</v>
      </c>
      <c r="E5447" t="str">
        <f t="shared" si="171"/>
        <v>"u 360-3.5 40x40 profil u neperforat":15.56,</v>
      </c>
    </row>
    <row r="5448" spans="1:5">
      <c r="A5448" s="500" t="s">
        <v>15949</v>
      </c>
      <c r="B5448" s="500" t="s">
        <v>18727</v>
      </c>
      <c r="C5448" t="str">
        <f t="shared" si="170"/>
        <v>$U 360-3.5 45x45 PROFIL U NEPERFORAT$:15.93,</v>
      </c>
      <c r="D5448" t="s">
        <v>25935</v>
      </c>
      <c r="E5448" t="str">
        <f t="shared" si="171"/>
        <v>"u 360-3.5 45x45 profil u neperforat":15.93,</v>
      </c>
    </row>
    <row r="5449" spans="1:5">
      <c r="A5449" s="500" t="s">
        <v>16202</v>
      </c>
      <c r="B5449" s="500" t="s">
        <v>18729</v>
      </c>
      <c r="C5449" t="str">
        <f t="shared" si="170"/>
        <v>$U 360-3.5 50x50 PROFIL U NEPERFORAT$:16.29,</v>
      </c>
      <c r="D5449" t="s">
        <v>25936</v>
      </c>
      <c r="E5449" t="str">
        <f t="shared" si="171"/>
        <v>"u 360-3.5 50x50 profil u neperforat":16.29,</v>
      </c>
    </row>
    <row r="5450" spans="1:5">
      <c r="A5450" s="500" t="s">
        <v>16455</v>
      </c>
      <c r="B5450" s="500" t="s">
        <v>18731</v>
      </c>
      <c r="C5450" t="str">
        <f t="shared" si="170"/>
        <v>$U 360-3.5 55x55 PROFIL U NEPERFORAT$:16.65,</v>
      </c>
      <c r="D5450" t="s">
        <v>25937</v>
      </c>
      <c r="E5450" t="str">
        <f t="shared" si="171"/>
        <v>"u 360-3.5 55x55 profil u neperforat":16.65,</v>
      </c>
    </row>
    <row r="5451" spans="1:5">
      <c r="A5451" s="500" t="s">
        <v>2887</v>
      </c>
      <c r="B5451" s="500" t="s">
        <v>18733</v>
      </c>
      <c r="C5451" t="str">
        <f t="shared" si="170"/>
        <v>$U 360-3.5 60x60 PROFIL U NEPERFORAT$:17.00,</v>
      </c>
      <c r="D5451" t="s">
        <v>25938</v>
      </c>
      <c r="E5451" t="str">
        <f t="shared" si="171"/>
        <v>"u 360-3.5 60x60 profil u neperforat":17.00,</v>
      </c>
    </row>
    <row r="5452" spans="1:5">
      <c r="A5452" s="500" t="s">
        <v>11359</v>
      </c>
      <c r="B5452" s="500" t="s">
        <v>18735</v>
      </c>
      <c r="C5452" t="str">
        <f t="shared" si="170"/>
        <v>$U 360-3.5 65x65 PROFIL U NEPERFORAT$:17.37,</v>
      </c>
      <c r="D5452" t="s">
        <v>25939</v>
      </c>
      <c r="E5452" t="str">
        <f t="shared" si="171"/>
        <v>"u 360-3.5 65x65 profil u neperforat":17.37,</v>
      </c>
    </row>
    <row r="5453" spans="1:5">
      <c r="A5453" s="500" t="s">
        <v>11569</v>
      </c>
      <c r="B5453" s="500" t="s">
        <v>18737</v>
      </c>
      <c r="C5453" t="str">
        <f t="shared" si="170"/>
        <v>$U 360-3.5 70x70 PROFIL U NEPERFORAT$:17.73,</v>
      </c>
      <c r="D5453" t="s">
        <v>25940</v>
      </c>
      <c r="E5453" t="str">
        <f t="shared" si="171"/>
        <v>"u 360-3.5 70x70 profil u neperforat":17.73,</v>
      </c>
    </row>
    <row r="5454" spans="1:5">
      <c r="A5454" s="500" t="s">
        <v>17460</v>
      </c>
      <c r="B5454" s="500" t="s">
        <v>18739</v>
      </c>
      <c r="C5454" t="str">
        <f t="shared" si="170"/>
        <v>$U 360-3.5 75x75 PROFIL U NEPERFORAT$:18.10,</v>
      </c>
      <c r="D5454" t="s">
        <v>25941</v>
      </c>
      <c r="E5454" t="str">
        <f t="shared" si="171"/>
        <v>"u 360-3.5 75x75 profil u neperforat":18.10,</v>
      </c>
    </row>
    <row r="5455" spans="1:5">
      <c r="A5455" s="500" t="s">
        <v>17712</v>
      </c>
      <c r="B5455" s="500" t="s">
        <v>18741</v>
      </c>
      <c r="C5455" t="str">
        <f t="shared" si="170"/>
        <v>$U 360-3.5 80x80 PROFIL U NEPERFORAT$:18.46,</v>
      </c>
      <c r="D5455" t="s">
        <v>25942</v>
      </c>
      <c r="E5455" t="str">
        <f t="shared" si="171"/>
        <v>"u 360-3.5 80x80 profil u neperforat":18.46,</v>
      </c>
    </row>
    <row r="5456" spans="1:5">
      <c r="A5456" s="500" t="s">
        <v>17964</v>
      </c>
      <c r="B5456" s="500" t="s">
        <v>18743</v>
      </c>
      <c r="C5456" t="str">
        <f t="shared" si="170"/>
        <v>$U 360-3.5 85x85 PROFIL U NEPERFORAT$:18.82,</v>
      </c>
      <c r="D5456" t="s">
        <v>25943</v>
      </c>
      <c r="E5456" t="str">
        <f t="shared" si="171"/>
        <v>"u 360-3.5 85x85 profil u neperforat":18.82,</v>
      </c>
    </row>
    <row r="5457" spans="1:5">
      <c r="A5457" s="500" t="s">
        <v>18216</v>
      </c>
      <c r="B5457" s="500" t="s">
        <v>18745</v>
      </c>
      <c r="C5457" t="str">
        <f t="shared" si="170"/>
        <v>$U 360-3.5 90x90 PROFIL U NEPERFORAT$:19.19,</v>
      </c>
      <c r="D5457" t="s">
        <v>25944</v>
      </c>
      <c r="E5457" t="str">
        <f t="shared" si="171"/>
        <v>"u 360-3.5 90x90 profil u neperforat":19.19,</v>
      </c>
    </row>
    <row r="5458" spans="1:5">
      <c r="A5458" s="500" t="s">
        <v>18469</v>
      </c>
      <c r="B5458" s="500" t="s">
        <v>18747</v>
      </c>
      <c r="C5458" t="str">
        <f t="shared" si="170"/>
        <v>$U 360-3.5 95x95 PROFIL U NEPERFORAT$:19.55,</v>
      </c>
      <c r="D5458" t="s">
        <v>25945</v>
      </c>
      <c r="E5458" t="str">
        <f t="shared" si="171"/>
        <v>"u 360-3.5 95x95 profil u neperforat":19.55,</v>
      </c>
    </row>
    <row r="5459" spans="1:5">
      <c r="A5459" s="500" t="s">
        <v>15698</v>
      </c>
      <c r="B5459" s="500" t="s">
        <v>18749</v>
      </c>
      <c r="C5459" t="str">
        <f t="shared" si="170"/>
        <v>$U 360-3.5 40x40 PROFIL U PERFORAT$:15.56,</v>
      </c>
      <c r="D5459" t="s">
        <v>25946</v>
      </c>
      <c r="E5459" t="str">
        <f t="shared" si="171"/>
        <v>"u 360-3.5 40x40 profil u perforat":15.56,</v>
      </c>
    </row>
    <row r="5460" spans="1:5">
      <c r="A5460" s="500" t="s">
        <v>15949</v>
      </c>
      <c r="B5460" s="500" t="s">
        <v>18751</v>
      </c>
      <c r="C5460" t="str">
        <f t="shared" si="170"/>
        <v>$U 360-3.5 45x45 PROFIL U PERFORAT$:15.93,</v>
      </c>
      <c r="D5460" t="s">
        <v>25947</v>
      </c>
      <c r="E5460" t="str">
        <f t="shared" si="171"/>
        <v>"u 360-3.5 45x45 profil u perforat":15.93,</v>
      </c>
    </row>
    <row r="5461" spans="1:5">
      <c r="A5461" s="500" t="s">
        <v>16202</v>
      </c>
      <c r="B5461" s="500" t="s">
        <v>18753</v>
      </c>
      <c r="C5461" t="str">
        <f t="shared" si="170"/>
        <v>$U 360-3.5 50x50 PROFIL U PERFORAT$:16.29,</v>
      </c>
      <c r="D5461" t="s">
        <v>25948</v>
      </c>
      <c r="E5461" t="str">
        <f t="shared" si="171"/>
        <v>"u 360-3.5 50x50 profil u perforat":16.29,</v>
      </c>
    </row>
    <row r="5462" spans="1:5">
      <c r="A5462" s="500" t="s">
        <v>16455</v>
      </c>
      <c r="B5462" s="500" t="s">
        <v>18755</v>
      </c>
      <c r="C5462" t="str">
        <f t="shared" si="170"/>
        <v>$U 360-3.5 55x55 PROFIL U PERFORAT$:16.65,</v>
      </c>
      <c r="D5462" t="s">
        <v>25949</v>
      </c>
      <c r="E5462" t="str">
        <f t="shared" si="171"/>
        <v>"u 360-3.5 55x55 profil u perforat":16.65,</v>
      </c>
    </row>
    <row r="5463" spans="1:5">
      <c r="A5463" s="500" t="s">
        <v>2887</v>
      </c>
      <c r="B5463" s="500" t="s">
        <v>18757</v>
      </c>
      <c r="C5463" t="str">
        <f t="shared" si="170"/>
        <v>$U 360-3.5 60x60 PROFIL U PERFORAT$:17.00,</v>
      </c>
      <c r="D5463" t="s">
        <v>25950</v>
      </c>
      <c r="E5463" t="str">
        <f t="shared" si="171"/>
        <v>"u 360-3.5 60x60 profil u perforat":17.00,</v>
      </c>
    </row>
    <row r="5464" spans="1:5">
      <c r="A5464" s="500" t="s">
        <v>11359</v>
      </c>
      <c r="B5464" s="500" t="s">
        <v>18759</v>
      </c>
      <c r="C5464" t="str">
        <f t="shared" si="170"/>
        <v>$U 360-3.5 65x65 PROFIL U PERFORAT$:17.37,</v>
      </c>
      <c r="D5464" t="s">
        <v>25951</v>
      </c>
      <c r="E5464" t="str">
        <f t="shared" si="171"/>
        <v>"u 360-3.5 65x65 profil u perforat":17.37,</v>
      </c>
    </row>
    <row r="5465" spans="1:5">
      <c r="A5465" s="500" t="s">
        <v>11569</v>
      </c>
      <c r="B5465" s="500" t="s">
        <v>18761</v>
      </c>
      <c r="C5465" t="str">
        <f t="shared" si="170"/>
        <v>$U 360-3.5 70x70 PROFIL U PERFORAT$:17.73,</v>
      </c>
      <c r="D5465" t="s">
        <v>25952</v>
      </c>
      <c r="E5465" t="str">
        <f t="shared" si="171"/>
        <v>"u 360-3.5 70x70 profil u perforat":17.73,</v>
      </c>
    </row>
    <row r="5466" spans="1:5">
      <c r="A5466" s="500" t="s">
        <v>17460</v>
      </c>
      <c r="B5466" s="500" t="s">
        <v>18763</v>
      </c>
      <c r="C5466" t="str">
        <f t="shared" si="170"/>
        <v>$U 360-3.5 75x75 PROFIL U PERFORAT$:18.10,</v>
      </c>
      <c r="D5466" t="s">
        <v>25953</v>
      </c>
      <c r="E5466" t="str">
        <f t="shared" si="171"/>
        <v>"u 360-3.5 75x75 profil u perforat":18.10,</v>
      </c>
    </row>
    <row r="5467" spans="1:5">
      <c r="A5467" s="500" t="s">
        <v>17712</v>
      </c>
      <c r="B5467" s="500" t="s">
        <v>18765</v>
      </c>
      <c r="C5467" t="str">
        <f t="shared" si="170"/>
        <v>$U 360-3.5 80x80 PROFIL U PERFORAT$:18.46,</v>
      </c>
      <c r="D5467" t="s">
        <v>25954</v>
      </c>
      <c r="E5467" t="str">
        <f t="shared" si="171"/>
        <v>"u 360-3.5 80x80 profil u perforat":18.46,</v>
      </c>
    </row>
    <row r="5468" spans="1:5">
      <c r="A5468" s="500" t="s">
        <v>17964</v>
      </c>
      <c r="B5468" s="500" t="s">
        <v>18767</v>
      </c>
      <c r="C5468" t="str">
        <f t="shared" si="170"/>
        <v>$U 360-3.5 85x85 PROFIL U PERFORAT$:18.82,</v>
      </c>
      <c r="D5468" t="s">
        <v>25955</v>
      </c>
      <c r="E5468" t="str">
        <f t="shared" si="171"/>
        <v>"u 360-3.5 85x85 profil u perforat":18.82,</v>
      </c>
    </row>
    <row r="5469" spans="1:5">
      <c r="A5469" s="500" t="s">
        <v>18216</v>
      </c>
      <c r="B5469" s="500" t="s">
        <v>18769</v>
      </c>
      <c r="C5469" t="str">
        <f t="shared" si="170"/>
        <v>$U 360-3.5 90x90 PROFIL U PERFORAT$:19.19,</v>
      </c>
      <c r="D5469" t="s">
        <v>25956</v>
      </c>
      <c r="E5469" t="str">
        <f t="shared" si="171"/>
        <v>"u 360-3.5 90x90 profil u perforat":19.19,</v>
      </c>
    </row>
    <row r="5470" spans="1:5">
      <c r="A5470" s="500" t="s">
        <v>18469</v>
      </c>
      <c r="B5470" s="500" t="s">
        <v>18771</v>
      </c>
      <c r="C5470" t="str">
        <f t="shared" si="170"/>
        <v>$U 360-3.5 95x95 PROFIL U PERFORAT$:19.55,</v>
      </c>
      <c r="D5470" t="s">
        <v>25957</v>
      </c>
      <c r="E5470" t="str">
        <f t="shared" si="171"/>
        <v>"u 360-3.5 95x95 profil u perforat":19.55,</v>
      </c>
    </row>
    <row r="5471" spans="1:5">
      <c r="A5471" s="500" t="s">
        <v>18773</v>
      </c>
      <c r="B5471" s="500" t="s">
        <v>18774</v>
      </c>
      <c r="C5471" t="str">
        <f t="shared" si="170"/>
        <v>$U 370-1.5 100x100 PROFIL U NEPERFORAT$:8.80,</v>
      </c>
      <c r="D5471" t="s">
        <v>25958</v>
      </c>
      <c r="E5471" t="str">
        <f t="shared" si="171"/>
        <v>"u 370-1.5 100x100 profil u neperforat":8.80,</v>
      </c>
    </row>
    <row r="5472" spans="1:5">
      <c r="A5472" s="500" t="s">
        <v>11835</v>
      </c>
      <c r="B5472" s="500" t="s">
        <v>18776</v>
      </c>
      <c r="C5472" t="str">
        <f t="shared" si="170"/>
        <v>$U 370-1.5 40x40 PROFIL U NEPERFORAT$:6.93,</v>
      </c>
      <c r="D5472" t="s">
        <v>25959</v>
      </c>
      <c r="E5472" t="str">
        <f t="shared" si="171"/>
        <v>"u 370-1.5 40x40 profil u neperforat":6.93,</v>
      </c>
    </row>
    <row r="5473" spans="1:5">
      <c r="A5473" s="500" t="s">
        <v>16000</v>
      </c>
      <c r="B5473" s="500" t="s">
        <v>18778</v>
      </c>
      <c r="C5473" t="str">
        <f t="shared" si="170"/>
        <v>$U 370-1.5 45x45 PROFIL U NEPERFORAT$:7.09,</v>
      </c>
      <c r="D5473" t="s">
        <v>25960</v>
      </c>
      <c r="E5473" t="str">
        <f t="shared" si="171"/>
        <v>"u 370-1.5 45x45 profil u neperforat":7.09,</v>
      </c>
    </row>
    <row r="5474" spans="1:5">
      <c r="A5474" s="500" t="s">
        <v>11825</v>
      </c>
      <c r="B5474" s="500" t="s">
        <v>18780</v>
      </c>
      <c r="C5474" t="str">
        <f t="shared" si="170"/>
        <v>$U 370-1.5 50x50 PROFIL U NEPERFORAT$:7.24,</v>
      </c>
      <c r="D5474" t="s">
        <v>25961</v>
      </c>
      <c r="E5474" t="str">
        <f t="shared" si="171"/>
        <v>"u 370-1.5 50x50 profil u neperforat":7.24,</v>
      </c>
    </row>
    <row r="5475" spans="1:5">
      <c r="A5475" s="500" t="s">
        <v>11049</v>
      </c>
      <c r="B5475" s="500" t="s">
        <v>18782</v>
      </c>
      <c r="C5475" t="str">
        <f t="shared" si="170"/>
        <v>$U 370-1.5 55x55 PROFIL U NEPERFORAT$:7.40,</v>
      </c>
      <c r="D5475" t="s">
        <v>25962</v>
      </c>
      <c r="E5475" t="str">
        <f t="shared" si="171"/>
        <v>"u 370-1.5 55x55 profil u neperforat":7.40,</v>
      </c>
    </row>
    <row r="5476" spans="1:5">
      <c r="A5476" s="500" t="s">
        <v>14269</v>
      </c>
      <c r="B5476" s="500" t="s">
        <v>18784</v>
      </c>
      <c r="C5476" t="str">
        <f t="shared" si="170"/>
        <v>$U 370-1.5 60x60 PROFIL U NEPERFORAT$:7.55,</v>
      </c>
      <c r="D5476" t="s">
        <v>25963</v>
      </c>
      <c r="E5476" t="str">
        <f t="shared" si="171"/>
        <v>"u 370-1.5 60x60 profil u neperforat":7.55,</v>
      </c>
    </row>
    <row r="5477" spans="1:5">
      <c r="A5477" s="500" t="s">
        <v>6982</v>
      </c>
      <c r="B5477" s="500" t="s">
        <v>18786</v>
      </c>
      <c r="C5477" t="str">
        <f t="shared" si="170"/>
        <v>$U 370-1.5 65x65 PROFIL U NEPERFORAT$:7.71,</v>
      </c>
      <c r="D5477" t="s">
        <v>25964</v>
      </c>
      <c r="E5477" t="str">
        <f t="shared" si="171"/>
        <v>"u 370-1.5 65x65 profil u neperforat":7.71,</v>
      </c>
    </row>
    <row r="5478" spans="1:5">
      <c r="A5478" s="500" t="s">
        <v>15296</v>
      </c>
      <c r="B5478" s="500" t="s">
        <v>18788</v>
      </c>
      <c r="C5478" t="str">
        <f t="shared" si="170"/>
        <v>$U 370-1.5 70x70 PROFIL U NEPERFORAT$:7.87,</v>
      </c>
      <c r="D5478" t="s">
        <v>25965</v>
      </c>
      <c r="E5478" t="str">
        <f t="shared" si="171"/>
        <v>"u 370-1.5 70x70 profil u neperforat":7.87,</v>
      </c>
    </row>
    <row r="5479" spans="1:5">
      <c r="A5479" s="500" t="s">
        <v>11306</v>
      </c>
      <c r="B5479" s="500" t="s">
        <v>18790</v>
      </c>
      <c r="C5479" t="str">
        <f t="shared" si="170"/>
        <v>$U 370-1.5 75x75 PROFIL U NEPERFORAT$:8.02,</v>
      </c>
      <c r="D5479" t="s">
        <v>25966</v>
      </c>
      <c r="E5479" t="str">
        <f t="shared" si="171"/>
        <v>"u 370-1.5 75x75 profil u neperforat":8.02,</v>
      </c>
    </row>
    <row r="5480" spans="1:5">
      <c r="A5480" s="500" t="s">
        <v>14247</v>
      </c>
      <c r="B5480" s="500" t="s">
        <v>18792</v>
      </c>
      <c r="C5480" t="str">
        <f t="shared" si="170"/>
        <v>$U 370-1.5 80x80 PROFIL U NEPERFORAT$:8.18,</v>
      </c>
      <c r="D5480" t="s">
        <v>25967</v>
      </c>
      <c r="E5480" t="str">
        <f t="shared" si="171"/>
        <v>"u 370-1.5 80x80 profil u neperforat":8.18,</v>
      </c>
    </row>
    <row r="5481" spans="1:5">
      <c r="A5481" s="500" t="s">
        <v>3978</v>
      </c>
      <c r="B5481" s="500" t="s">
        <v>18794</v>
      </c>
      <c r="C5481" t="str">
        <f t="shared" si="170"/>
        <v>$U 370-1.5 85x85 PROFIL U NEPERFORAT$:8.33,</v>
      </c>
      <c r="D5481" t="s">
        <v>25968</v>
      </c>
      <c r="E5481" t="str">
        <f t="shared" si="171"/>
        <v>"u 370-1.5 85x85 profil u neperforat":8.33,</v>
      </c>
    </row>
    <row r="5482" spans="1:5">
      <c r="A5482" s="500" t="s">
        <v>3890</v>
      </c>
      <c r="B5482" s="500" t="s">
        <v>18796</v>
      </c>
      <c r="C5482" t="str">
        <f t="shared" si="170"/>
        <v>$U 370-1.5 90x90 PROFIL U NEPERFORAT$:8.49,</v>
      </c>
      <c r="D5482" t="s">
        <v>25969</v>
      </c>
      <c r="E5482" t="str">
        <f t="shared" si="171"/>
        <v>"u 370-1.5 90x90 profil u neperforat":8.49,</v>
      </c>
    </row>
    <row r="5483" spans="1:5">
      <c r="A5483" s="500" t="s">
        <v>2982</v>
      </c>
      <c r="B5483" s="500" t="s">
        <v>18798</v>
      </c>
      <c r="C5483" t="str">
        <f t="shared" si="170"/>
        <v>$U 370-1.5 95x95 PROFIL U NEPERFORAT$:8.65,</v>
      </c>
      <c r="D5483" t="s">
        <v>25970</v>
      </c>
      <c r="E5483" t="str">
        <f t="shared" si="171"/>
        <v>"u 370-1.5 95x95 profil u neperforat":8.65,</v>
      </c>
    </row>
    <row r="5484" spans="1:5">
      <c r="A5484" s="500" t="s">
        <v>11835</v>
      </c>
      <c r="B5484" s="500" t="s">
        <v>18800</v>
      </c>
      <c r="C5484" t="str">
        <f t="shared" si="170"/>
        <v>$U 370-1.5 40x40 PROFIL U PERFORAT$:6.93,</v>
      </c>
      <c r="D5484" t="s">
        <v>25971</v>
      </c>
      <c r="E5484" t="str">
        <f t="shared" si="171"/>
        <v>"u 370-1.5 40x40 profil u perforat":6.93,</v>
      </c>
    </row>
    <row r="5485" spans="1:5">
      <c r="A5485" s="500" t="s">
        <v>16000</v>
      </c>
      <c r="B5485" s="500" t="s">
        <v>18802</v>
      </c>
      <c r="C5485" t="str">
        <f t="shared" si="170"/>
        <v>$U 370-1.5 45x45 PROFIL U PERFORAT$:7.09,</v>
      </c>
      <c r="D5485" t="s">
        <v>25972</v>
      </c>
      <c r="E5485" t="str">
        <f t="shared" si="171"/>
        <v>"u 370-1.5 45x45 profil u perforat":7.09,</v>
      </c>
    </row>
    <row r="5486" spans="1:5">
      <c r="A5486" s="500" t="s">
        <v>11825</v>
      </c>
      <c r="B5486" s="500" t="s">
        <v>18804</v>
      </c>
      <c r="C5486" t="str">
        <f t="shared" si="170"/>
        <v>$U 370-1.5 50x50 PROFIL U PERFORAT$:7.24,</v>
      </c>
      <c r="D5486" t="s">
        <v>25973</v>
      </c>
      <c r="E5486" t="str">
        <f t="shared" si="171"/>
        <v>"u 370-1.5 50x50 profil u perforat":7.24,</v>
      </c>
    </row>
    <row r="5487" spans="1:5">
      <c r="A5487" s="500" t="s">
        <v>11049</v>
      </c>
      <c r="B5487" s="500" t="s">
        <v>18806</v>
      </c>
      <c r="C5487" t="str">
        <f t="shared" si="170"/>
        <v>$U 370-1.5 55x55 PROFIL U PERFORAT$:7.40,</v>
      </c>
      <c r="D5487" t="s">
        <v>25974</v>
      </c>
      <c r="E5487" t="str">
        <f t="shared" si="171"/>
        <v>"u 370-1.5 55x55 profil u perforat":7.40,</v>
      </c>
    </row>
    <row r="5488" spans="1:5">
      <c r="A5488" s="500" t="s">
        <v>14269</v>
      </c>
      <c r="B5488" s="500" t="s">
        <v>18808</v>
      </c>
      <c r="C5488" t="str">
        <f t="shared" si="170"/>
        <v>$U 370-1.5 60x60 PROFIL U PERFORAT$:7.55,</v>
      </c>
      <c r="D5488" t="s">
        <v>25975</v>
      </c>
      <c r="E5488" t="str">
        <f t="shared" si="171"/>
        <v>"u 370-1.5 60x60 profil u perforat":7.55,</v>
      </c>
    </row>
    <row r="5489" spans="1:5">
      <c r="A5489" s="500" t="s">
        <v>6982</v>
      </c>
      <c r="B5489" s="500" t="s">
        <v>18810</v>
      </c>
      <c r="C5489" t="str">
        <f t="shared" si="170"/>
        <v>$U 370-1.5 65x65 PROFIL U PERFORAT$:7.71,</v>
      </c>
      <c r="D5489" t="s">
        <v>25976</v>
      </c>
      <c r="E5489" t="str">
        <f t="shared" si="171"/>
        <v>"u 370-1.5 65x65 profil u perforat":7.71,</v>
      </c>
    </row>
    <row r="5490" spans="1:5">
      <c r="A5490" s="500" t="s">
        <v>15296</v>
      </c>
      <c r="B5490" s="500" t="s">
        <v>18812</v>
      </c>
      <c r="C5490" t="str">
        <f t="shared" si="170"/>
        <v>$U 370-1.5 70x70 PROFIL U PERFORAT$:7.87,</v>
      </c>
      <c r="D5490" t="s">
        <v>25977</v>
      </c>
      <c r="E5490" t="str">
        <f t="shared" si="171"/>
        <v>"u 370-1.5 70x70 profil u perforat":7.87,</v>
      </c>
    </row>
    <row r="5491" spans="1:5">
      <c r="A5491" s="500" t="s">
        <v>11306</v>
      </c>
      <c r="B5491" s="500" t="s">
        <v>18814</v>
      </c>
      <c r="C5491" t="str">
        <f t="shared" si="170"/>
        <v>$U 370-1.5 75x75 PROFIL U PERFORAT$:8.02,</v>
      </c>
      <c r="D5491" t="s">
        <v>25978</v>
      </c>
      <c r="E5491" t="str">
        <f t="shared" si="171"/>
        <v>"u 370-1.5 75x75 profil u perforat":8.02,</v>
      </c>
    </row>
    <row r="5492" spans="1:5">
      <c r="A5492" s="500" t="s">
        <v>14247</v>
      </c>
      <c r="B5492" s="500" t="s">
        <v>18816</v>
      </c>
      <c r="C5492" t="str">
        <f t="shared" si="170"/>
        <v>$U 370-1.5 80x80 PROFIL U PERFORAT$:8.18,</v>
      </c>
      <c r="D5492" t="s">
        <v>25979</v>
      </c>
      <c r="E5492" t="str">
        <f t="shared" si="171"/>
        <v>"u 370-1.5 80x80 profil u perforat":8.18,</v>
      </c>
    </row>
    <row r="5493" spans="1:5">
      <c r="A5493" s="500" t="s">
        <v>3978</v>
      </c>
      <c r="B5493" s="500" t="s">
        <v>18818</v>
      </c>
      <c r="C5493" t="str">
        <f t="shared" si="170"/>
        <v>$U 370-1.5 85x85 PROFIL U PERFORAT$:8.33,</v>
      </c>
      <c r="D5493" t="s">
        <v>25980</v>
      </c>
      <c r="E5493" t="str">
        <f t="shared" si="171"/>
        <v>"u 370-1.5 85x85 profil u perforat":8.33,</v>
      </c>
    </row>
    <row r="5494" spans="1:5">
      <c r="A5494" s="500" t="s">
        <v>3890</v>
      </c>
      <c r="B5494" s="500" t="s">
        <v>18820</v>
      </c>
      <c r="C5494" t="str">
        <f t="shared" si="170"/>
        <v>$U 370-1.5 90x90 PROFIL U PERFORAT$:8.49,</v>
      </c>
      <c r="D5494" t="s">
        <v>25981</v>
      </c>
      <c r="E5494" t="str">
        <f t="shared" si="171"/>
        <v>"u 370-1.5 90x90 profil u perforat":8.49,</v>
      </c>
    </row>
    <row r="5495" spans="1:5">
      <c r="A5495" s="500" t="s">
        <v>2982</v>
      </c>
      <c r="B5495" s="500" t="s">
        <v>18822</v>
      </c>
      <c r="C5495" t="str">
        <f t="shared" si="170"/>
        <v>$U 370-1.5 95x95 PROFIL U PERFORAT$:8.65,</v>
      </c>
      <c r="D5495" t="s">
        <v>25982</v>
      </c>
      <c r="E5495" t="str">
        <f t="shared" si="171"/>
        <v>"u 370-1.5 95x95 profil u perforat":8.65,</v>
      </c>
    </row>
    <row r="5496" spans="1:5">
      <c r="A5496" s="500" t="s">
        <v>3937</v>
      </c>
      <c r="B5496" s="500" t="s">
        <v>18824</v>
      </c>
      <c r="C5496" t="str">
        <f t="shared" si="170"/>
        <v>$U 370-2 100x100 PROFIL U NEPERFORAT$:11.69,</v>
      </c>
      <c r="D5496" t="s">
        <v>25983</v>
      </c>
      <c r="E5496" t="str">
        <f t="shared" si="171"/>
        <v>"u 370-2 100x100 profil u neperforat":11.69,</v>
      </c>
    </row>
    <row r="5497" spans="1:5">
      <c r="A5497" s="500" t="s">
        <v>11281</v>
      </c>
      <c r="B5497" s="500" t="s">
        <v>18826</v>
      </c>
      <c r="C5497" t="str">
        <f t="shared" si="170"/>
        <v>$U 370-2 40x40 PROFIL U NEPERFORAT$:9.20,</v>
      </c>
      <c r="D5497" t="s">
        <v>25984</v>
      </c>
      <c r="E5497" t="str">
        <f t="shared" si="171"/>
        <v>"u 370-2 40x40 profil u neperforat":9.20,</v>
      </c>
    </row>
    <row r="5498" spans="1:5">
      <c r="A5498" s="500" t="s">
        <v>16051</v>
      </c>
      <c r="B5498" s="500" t="s">
        <v>18828</v>
      </c>
      <c r="C5498" t="str">
        <f t="shared" si="170"/>
        <v>$U 370-2 45x45 PROFIL U NEPERFORAT$:9.41,</v>
      </c>
      <c r="D5498" t="s">
        <v>25985</v>
      </c>
      <c r="E5498" t="str">
        <f t="shared" si="171"/>
        <v>"u 370-2 45x45 profil u neperforat":9.41,</v>
      </c>
    </row>
    <row r="5499" spans="1:5">
      <c r="A5499" s="500" t="s">
        <v>6926</v>
      </c>
      <c r="B5499" s="500" t="s">
        <v>18830</v>
      </c>
      <c r="C5499" t="str">
        <f t="shared" si="170"/>
        <v>$U 370-2 50x50 PROFIL U NEPERFORAT$:9.62,</v>
      </c>
      <c r="D5499" t="s">
        <v>25986</v>
      </c>
      <c r="E5499" t="str">
        <f t="shared" si="171"/>
        <v>"u 370-2 50x50 profil u neperforat":9.62,</v>
      </c>
    </row>
    <row r="5500" spans="1:5">
      <c r="A5500" s="500" t="s">
        <v>4039</v>
      </c>
      <c r="B5500" s="500" t="s">
        <v>18832</v>
      </c>
      <c r="C5500" t="str">
        <f t="shared" si="170"/>
        <v>$U 370-2 55x55 PROFIL U NEPERFORAT$:9.83,</v>
      </c>
      <c r="D5500" t="s">
        <v>25987</v>
      </c>
      <c r="E5500" t="str">
        <f t="shared" si="171"/>
        <v>"u 370-2 55x55 profil u neperforat":9.83,</v>
      </c>
    </row>
    <row r="5501" spans="1:5">
      <c r="A5501" s="500" t="s">
        <v>11833</v>
      </c>
      <c r="B5501" s="500" t="s">
        <v>18834</v>
      </c>
      <c r="C5501" t="str">
        <f t="shared" si="170"/>
        <v>$U 370-2 60x60 PROFIL U NEPERFORAT$:10.04,</v>
      </c>
      <c r="D5501" t="s">
        <v>25988</v>
      </c>
      <c r="E5501" t="str">
        <f t="shared" si="171"/>
        <v>"u 370-2 60x60 profil u neperforat":10.04,</v>
      </c>
    </row>
    <row r="5502" spans="1:5">
      <c r="A5502" s="500" t="s">
        <v>4157</v>
      </c>
      <c r="B5502" s="500" t="s">
        <v>18836</v>
      </c>
      <c r="C5502" t="str">
        <f t="shared" si="170"/>
        <v>$U 370-2 65x65 PROFIL U NEPERFORAT$:10.24,</v>
      </c>
      <c r="D5502" t="s">
        <v>25989</v>
      </c>
      <c r="E5502" t="str">
        <f t="shared" si="171"/>
        <v>"u 370-2 65x65 profil u neperforat":10.24,</v>
      </c>
    </row>
    <row r="5503" spans="1:5">
      <c r="A5503" s="500" t="s">
        <v>17309</v>
      </c>
      <c r="B5503" s="500" t="s">
        <v>18838</v>
      </c>
      <c r="C5503" t="str">
        <f t="shared" si="170"/>
        <v>$U 370-2 70x70 PROFIL U NEPERFORAT$:10.45,</v>
      </c>
      <c r="D5503" t="s">
        <v>25990</v>
      </c>
      <c r="E5503" t="str">
        <f t="shared" si="171"/>
        <v>"u 370-2 70x70 profil u neperforat":10.45,</v>
      </c>
    </row>
    <row r="5504" spans="1:5">
      <c r="A5504" s="500" t="s">
        <v>13122</v>
      </c>
      <c r="B5504" s="500" t="s">
        <v>18840</v>
      </c>
      <c r="C5504" t="str">
        <f t="shared" si="170"/>
        <v>$U 370-2 75x75 PROFIL U NEPERFORAT$:10.66,</v>
      </c>
      <c r="D5504" t="s">
        <v>25991</v>
      </c>
      <c r="E5504" t="str">
        <f t="shared" si="171"/>
        <v>"u 370-2 75x75 profil u neperforat":10.66,</v>
      </c>
    </row>
    <row r="5505" spans="1:5">
      <c r="A5505" s="500" t="s">
        <v>17813</v>
      </c>
      <c r="B5505" s="500" t="s">
        <v>18842</v>
      </c>
      <c r="C5505" t="str">
        <f t="shared" si="170"/>
        <v>$U 370-2 80x80 PROFIL U NEPERFORAT$:10.87,</v>
      </c>
      <c r="D5505" t="s">
        <v>25992</v>
      </c>
      <c r="E5505" t="str">
        <f t="shared" si="171"/>
        <v>"u 370-2 80x80 profil u neperforat":10.87,</v>
      </c>
    </row>
    <row r="5506" spans="1:5">
      <c r="A5506" s="500" t="s">
        <v>7006</v>
      </c>
      <c r="B5506" s="500" t="s">
        <v>18844</v>
      </c>
      <c r="C5506" t="str">
        <f t="shared" ref="C5506:C5569" si="172">CONCATENATE("$",B5506,"$",":",A5506,",")</f>
        <v>$U 370-2 85x85 PROFIL U NEPERFORAT$:11.08,</v>
      </c>
      <c r="D5506" t="s">
        <v>25993</v>
      </c>
      <c r="E5506" t="str">
        <f t="shared" ref="E5506:E5569" si="173">LOWER(D5506)</f>
        <v>"u 370-2 85x85 profil u neperforat":11.08,</v>
      </c>
    </row>
    <row r="5507" spans="1:5">
      <c r="A5507" s="500" t="s">
        <v>11248</v>
      </c>
      <c r="B5507" s="500" t="s">
        <v>18846</v>
      </c>
      <c r="C5507" t="str">
        <f t="shared" si="172"/>
        <v>$U 370-2 90x90 PROFIL U NEPERFORAT$:11.27,</v>
      </c>
      <c r="D5507" t="s">
        <v>25994</v>
      </c>
      <c r="E5507" t="str">
        <f t="shared" si="173"/>
        <v>"u 370-2 90x90 profil u neperforat":11.27,</v>
      </c>
    </row>
    <row r="5508" spans="1:5">
      <c r="A5508" s="500" t="s">
        <v>6964</v>
      </c>
      <c r="B5508" s="500" t="s">
        <v>18848</v>
      </c>
      <c r="C5508" t="str">
        <f t="shared" si="172"/>
        <v>$U 370-2 95x95 PROFIL U NEPERFORAT$:11.48,</v>
      </c>
      <c r="D5508" t="s">
        <v>25995</v>
      </c>
      <c r="E5508" t="str">
        <f t="shared" si="173"/>
        <v>"u 370-2 95x95 profil u neperforat":11.48,</v>
      </c>
    </row>
    <row r="5509" spans="1:5">
      <c r="A5509" s="500" t="s">
        <v>11281</v>
      </c>
      <c r="B5509" s="500" t="s">
        <v>18850</v>
      </c>
      <c r="C5509" t="str">
        <f t="shared" si="172"/>
        <v>$U 370-2 40x40 PROFIL U PERFORAT$:9.20,</v>
      </c>
      <c r="D5509" t="s">
        <v>25996</v>
      </c>
      <c r="E5509" t="str">
        <f t="shared" si="173"/>
        <v>"u 370-2 40x40 profil u perforat":9.20,</v>
      </c>
    </row>
    <row r="5510" spans="1:5">
      <c r="A5510" s="500" t="s">
        <v>16051</v>
      </c>
      <c r="B5510" s="500" t="s">
        <v>18852</v>
      </c>
      <c r="C5510" t="str">
        <f t="shared" si="172"/>
        <v>$U 370-2 45x45 PROFIL U PERFORAT$:9.41,</v>
      </c>
      <c r="D5510" t="s">
        <v>25997</v>
      </c>
      <c r="E5510" t="str">
        <f t="shared" si="173"/>
        <v>"u 370-2 45x45 profil u perforat":9.41,</v>
      </c>
    </row>
    <row r="5511" spans="1:5">
      <c r="A5511" s="500" t="s">
        <v>6926</v>
      </c>
      <c r="B5511" s="500" t="s">
        <v>18854</v>
      </c>
      <c r="C5511" t="str">
        <f t="shared" si="172"/>
        <v>$U 370-2 50x50 PROFIL U PERFORAT$:9.62,</v>
      </c>
      <c r="D5511" t="s">
        <v>25998</v>
      </c>
      <c r="E5511" t="str">
        <f t="shared" si="173"/>
        <v>"u 370-2 50x50 profil u perforat":9.62,</v>
      </c>
    </row>
    <row r="5512" spans="1:5">
      <c r="A5512" s="500" t="s">
        <v>4039</v>
      </c>
      <c r="B5512" s="500" t="s">
        <v>18856</v>
      </c>
      <c r="C5512" t="str">
        <f t="shared" si="172"/>
        <v>$U 370-2 55x55 PROFIL U PERFORAT$:9.83,</v>
      </c>
      <c r="D5512" t="s">
        <v>25999</v>
      </c>
      <c r="E5512" t="str">
        <f t="shared" si="173"/>
        <v>"u 370-2 55x55 profil u perforat":9.83,</v>
      </c>
    </row>
    <row r="5513" spans="1:5">
      <c r="A5513" s="500" t="s">
        <v>11833</v>
      </c>
      <c r="B5513" s="500" t="s">
        <v>18858</v>
      </c>
      <c r="C5513" t="str">
        <f t="shared" si="172"/>
        <v>$U 370-2 60x60 PROFIL U PERFORAT$:10.04,</v>
      </c>
      <c r="D5513" t="s">
        <v>26000</v>
      </c>
      <c r="E5513" t="str">
        <f t="shared" si="173"/>
        <v>"u 370-2 60x60 profil u perforat":10.04,</v>
      </c>
    </row>
    <row r="5514" spans="1:5">
      <c r="A5514" s="500" t="s">
        <v>4157</v>
      </c>
      <c r="B5514" s="500" t="s">
        <v>18860</v>
      </c>
      <c r="C5514" t="str">
        <f t="shared" si="172"/>
        <v>$U 370-2 65x65 PROFIL U PERFORAT$:10.24,</v>
      </c>
      <c r="D5514" t="s">
        <v>26001</v>
      </c>
      <c r="E5514" t="str">
        <f t="shared" si="173"/>
        <v>"u 370-2 65x65 profil u perforat":10.24,</v>
      </c>
    </row>
    <row r="5515" spans="1:5">
      <c r="A5515" s="500" t="s">
        <v>17309</v>
      </c>
      <c r="B5515" s="500" t="s">
        <v>18862</v>
      </c>
      <c r="C5515" t="str">
        <f t="shared" si="172"/>
        <v>$U 370-2 70x70 PROFIL U PERFORAT$:10.45,</v>
      </c>
      <c r="D5515" t="s">
        <v>26002</v>
      </c>
      <c r="E5515" t="str">
        <f t="shared" si="173"/>
        <v>"u 370-2 70x70 profil u perforat":10.45,</v>
      </c>
    </row>
    <row r="5516" spans="1:5">
      <c r="A5516" s="500" t="s">
        <v>13122</v>
      </c>
      <c r="B5516" s="500" t="s">
        <v>18864</v>
      </c>
      <c r="C5516" t="str">
        <f t="shared" si="172"/>
        <v>$U 370-2 75x75 PROFIL U PERFORAT$:10.66,</v>
      </c>
      <c r="D5516" t="s">
        <v>26003</v>
      </c>
      <c r="E5516" t="str">
        <f t="shared" si="173"/>
        <v>"u 370-2 75x75 profil u perforat":10.66,</v>
      </c>
    </row>
    <row r="5517" spans="1:5">
      <c r="A5517" s="500" t="s">
        <v>17813</v>
      </c>
      <c r="B5517" s="500" t="s">
        <v>18866</v>
      </c>
      <c r="C5517" t="str">
        <f t="shared" si="172"/>
        <v>$U 370-2 80x80 PROFIL U PERFORAT$:10.87,</v>
      </c>
      <c r="D5517" t="s">
        <v>26004</v>
      </c>
      <c r="E5517" t="str">
        <f t="shared" si="173"/>
        <v>"u 370-2 80x80 profil u perforat":10.87,</v>
      </c>
    </row>
    <row r="5518" spans="1:5">
      <c r="A5518" s="500" t="s">
        <v>7006</v>
      </c>
      <c r="B5518" s="500" t="s">
        <v>18868</v>
      </c>
      <c r="C5518" t="str">
        <f t="shared" si="172"/>
        <v>$U 370-2 85x85 PROFIL U PERFORAT$:11.08,</v>
      </c>
      <c r="D5518" t="s">
        <v>26005</v>
      </c>
      <c r="E5518" t="str">
        <f t="shared" si="173"/>
        <v>"u 370-2 85x85 profil u perforat":11.08,</v>
      </c>
    </row>
    <row r="5519" spans="1:5">
      <c r="A5519" s="500" t="s">
        <v>11248</v>
      </c>
      <c r="B5519" s="500" t="s">
        <v>18870</v>
      </c>
      <c r="C5519" t="str">
        <f t="shared" si="172"/>
        <v>$U 370-2 90x90 PROFIL U PERFORAT$:11.27,</v>
      </c>
      <c r="D5519" t="s">
        <v>26006</v>
      </c>
      <c r="E5519" t="str">
        <f t="shared" si="173"/>
        <v>"u 370-2 90x90 profil u perforat":11.27,</v>
      </c>
    </row>
    <row r="5520" spans="1:5">
      <c r="A5520" s="500" t="s">
        <v>6964</v>
      </c>
      <c r="B5520" s="500" t="s">
        <v>18872</v>
      </c>
      <c r="C5520" t="str">
        <f t="shared" si="172"/>
        <v>$U 370-2 95x95 PROFIL U PERFORAT$:11.48,</v>
      </c>
      <c r="D5520" t="s">
        <v>26007</v>
      </c>
      <c r="E5520" t="str">
        <f t="shared" si="173"/>
        <v>"u 370-2 95x95 profil u perforat":11.48,</v>
      </c>
    </row>
    <row r="5521" spans="1:5">
      <c r="A5521" s="500" t="s">
        <v>18874</v>
      </c>
      <c r="B5521" s="500" t="s">
        <v>18875</v>
      </c>
      <c r="C5521" t="str">
        <f t="shared" si="172"/>
        <v>$U 370-2.5 100x100 PROFIL U NEPERFORAT$:14.57,</v>
      </c>
      <c r="D5521" t="s">
        <v>26008</v>
      </c>
      <c r="E5521" t="str">
        <f t="shared" si="173"/>
        <v>"u 370-2.5 100x100 profil u neperforat":14.57,</v>
      </c>
    </row>
    <row r="5522" spans="1:5">
      <c r="A5522" s="500" t="s">
        <v>11088</v>
      </c>
      <c r="B5522" s="500" t="s">
        <v>18877</v>
      </c>
      <c r="C5522" t="str">
        <f t="shared" si="172"/>
        <v>$U 370-2.5 40x40 PROFIL U NEPERFORAT$:11.47,</v>
      </c>
      <c r="D5522" t="s">
        <v>26009</v>
      </c>
      <c r="E5522" t="str">
        <f t="shared" si="173"/>
        <v>"u 370-2.5 40x40 profil u neperforat":11.47,</v>
      </c>
    </row>
    <row r="5523" spans="1:5">
      <c r="A5523" s="500" t="s">
        <v>12908</v>
      </c>
      <c r="B5523" s="500" t="s">
        <v>18879</v>
      </c>
      <c r="C5523" t="str">
        <f t="shared" si="172"/>
        <v>$U 370-2.5 45x45 PROFIL U NEPERFORAT$:11.73,</v>
      </c>
      <c r="D5523" t="s">
        <v>26010</v>
      </c>
      <c r="E5523" t="str">
        <f t="shared" si="173"/>
        <v>"u 370-2.5 45x45 profil u neperforat":11.73,</v>
      </c>
    </row>
    <row r="5524" spans="1:5">
      <c r="A5524" s="500" t="s">
        <v>16353</v>
      </c>
      <c r="B5524" s="500" t="s">
        <v>18881</v>
      </c>
      <c r="C5524" t="str">
        <f t="shared" si="172"/>
        <v>$U 370-2.5 50x50 PROFIL U NEPERFORAT$:11.99,</v>
      </c>
      <c r="D5524" t="s">
        <v>26011</v>
      </c>
      <c r="E5524" t="str">
        <f t="shared" si="173"/>
        <v>"u 370-2.5 50x50 profil u neperforat":11.99,</v>
      </c>
    </row>
    <row r="5525" spans="1:5">
      <c r="A5525" s="500" t="s">
        <v>12834</v>
      </c>
      <c r="B5525" s="500" t="s">
        <v>18883</v>
      </c>
      <c r="C5525" t="str">
        <f t="shared" si="172"/>
        <v>$U 370-2.5 55x55 PROFIL U NEPERFORAT$:12.25,</v>
      </c>
      <c r="D5525" t="s">
        <v>26012</v>
      </c>
      <c r="E5525" t="str">
        <f t="shared" si="173"/>
        <v>"u 370-2.5 55x55 profil u neperforat":12.25,</v>
      </c>
    </row>
    <row r="5526" spans="1:5">
      <c r="A5526" s="500" t="s">
        <v>11336</v>
      </c>
      <c r="B5526" s="500" t="s">
        <v>18885</v>
      </c>
      <c r="C5526" t="str">
        <f t="shared" si="172"/>
        <v>$U 370-2.5 60x60 PROFIL U NEPERFORAT$:12.49,</v>
      </c>
      <c r="D5526" t="s">
        <v>26013</v>
      </c>
      <c r="E5526" t="str">
        <f t="shared" si="173"/>
        <v>"u 370-2.5 60x60 profil u neperforat":12.49,</v>
      </c>
    </row>
    <row r="5527" spans="1:5">
      <c r="A5527" s="500" t="s">
        <v>17107</v>
      </c>
      <c r="B5527" s="500" t="s">
        <v>18887</v>
      </c>
      <c r="C5527" t="str">
        <f t="shared" si="172"/>
        <v>$U 370-2.5 65x65 PROFIL U NEPERFORAT$:12.75,</v>
      </c>
      <c r="D5527" t="s">
        <v>26014</v>
      </c>
      <c r="E5527" t="str">
        <f t="shared" si="173"/>
        <v>"u 370-2.5 65x65 profil u neperforat":12.75,</v>
      </c>
    </row>
    <row r="5528" spans="1:5">
      <c r="A5528" s="500" t="s">
        <v>11347</v>
      </c>
      <c r="B5528" s="500" t="s">
        <v>18889</v>
      </c>
      <c r="C5528" t="str">
        <f t="shared" si="172"/>
        <v>$U 370-2.5 70x70 PROFIL U NEPERFORAT$:13.01,</v>
      </c>
      <c r="D5528" t="s">
        <v>26015</v>
      </c>
      <c r="E5528" t="str">
        <f t="shared" si="173"/>
        <v>"u 370-2.5 70x70 profil u neperforat":13.01,</v>
      </c>
    </row>
    <row r="5529" spans="1:5">
      <c r="A5529" s="500" t="s">
        <v>17611</v>
      </c>
      <c r="B5529" s="500" t="s">
        <v>18891</v>
      </c>
      <c r="C5529" t="str">
        <f t="shared" si="172"/>
        <v>$U 370-2.5 75x75 PROFIL U NEPERFORAT$:13.27,</v>
      </c>
      <c r="D5529" t="s">
        <v>26016</v>
      </c>
      <c r="E5529" t="str">
        <f t="shared" si="173"/>
        <v>"u 370-2.5 75x75 profil u neperforat":13.27,</v>
      </c>
    </row>
    <row r="5530" spans="1:5">
      <c r="A5530" s="500" t="s">
        <v>11259</v>
      </c>
      <c r="B5530" s="500" t="s">
        <v>18893</v>
      </c>
      <c r="C5530" t="str">
        <f t="shared" si="172"/>
        <v>$U 370-2.5 80x80 PROFIL U NEPERFORAT$:13.53,</v>
      </c>
      <c r="D5530" t="s">
        <v>26017</v>
      </c>
      <c r="E5530" t="str">
        <f t="shared" si="173"/>
        <v>"u 370-2.5 80x80 profil u neperforat":13.53,</v>
      </c>
    </row>
    <row r="5531" spans="1:5">
      <c r="A5531" s="500" t="s">
        <v>11095</v>
      </c>
      <c r="B5531" s="500" t="s">
        <v>18895</v>
      </c>
      <c r="C5531" t="str">
        <f t="shared" si="172"/>
        <v>$U 370-2.5 85x85 PROFIL U NEPERFORAT$:13.79,</v>
      </c>
      <c r="D5531" t="s">
        <v>26018</v>
      </c>
      <c r="E5531" t="str">
        <f t="shared" si="173"/>
        <v>"u 370-2.5 85x85 profil u neperforat":13.79,</v>
      </c>
    </row>
    <row r="5532" spans="1:5">
      <c r="A5532" s="500" t="s">
        <v>18367</v>
      </c>
      <c r="B5532" s="500" t="s">
        <v>18897</v>
      </c>
      <c r="C5532" t="str">
        <f t="shared" si="172"/>
        <v>$U 370-2.5 90x90 PROFIL U NEPERFORAT$:14.05,</v>
      </c>
      <c r="D5532" t="s">
        <v>26019</v>
      </c>
      <c r="E5532" t="str">
        <f t="shared" si="173"/>
        <v>"u 370-2.5 90x90 profil u neperforat":14.05,</v>
      </c>
    </row>
    <row r="5533" spans="1:5">
      <c r="A5533" s="500" t="s">
        <v>18620</v>
      </c>
      <c r="B5533" s="500" t="s">
        <v>18899</v>
      </c>
      <c r="C5533" t="str">
        <f t="shared" si="172"/>
        <v>$U 370-2.5 95x95 PROFIL U NEPERFORAT$:14.31,</v>
      </c>
      <c r="D5533" t="s">
        <v>26020</v>
      </c>
      <c r="E5533" t="str">
        <f t="shared" si="173"/>
        <v>"u 370-2.5 95x95 profil u neperforat":14.31,</v>
      </c>
    </row>
    <row r="5534" spans="1:5">
      <c r="A5534" s="500" t="s">
        <v>11088</v>
      </c>
      <c r="B5534" s="500" t="s">
        <v>18901</v>
      </c>
      <c r="C5534" t="str">
        <f t="shared" si="172"/>
        <v>$U 370-2.5 40x40 PROFIL U PERFORAT$:11.47,</v>
      </c>
      <c r="D5534" t="s">
        <v>26021</v>
      </c>
      <c r="E5534" t="str">
        <f t="shared" si="173"/>
        <v>"u 370-2.5 40x40 profil u perforat":11.47,</v>
      </c>
    </row>
    <row r="5535" spans="1:5">
      <c r="A5535" s="500" t="s">
        <v>12908</v>
      </c>
      <c r="B5535" s="500" t="s">
        <v>18903</v>
      </c>
      <c r="C5535" t="str">
        <f t="shared" si="172"/>
        <v>$U 370-2.5 45x45 PROFIL U PERFORAT$:11.73,</v>
      </c>
      <c r="D5535" t="s">
        <v>26022</v>
      </c>
      <c r="E5535" t="str">
        <f t="shared" si="173"/>
        <v>"u 370-2.5 45x45 profil u perforat":11.73,</v>
      </c>
    </row>
    <row r="5536" spans="1:5">
      <c r="A5536" s="500" t="s">
        <v>16353</v>
      </c>
      <c r="B5536" s="500" t="s">
        <v>18905</v>
      </c>
      <c r="C5536" t="str">
        <f t="shared" si="172"/>
        <v>$U 370-2.5 50x50 PROFIL U PERFORAT$:11.99,</v>
      </c>
      <c r="D5536" t="s">
        <v>26023</v>
      </c>
      <c r="E5536" t="str">
        <f t="shared" si="173"/>
        <v>"u 370-2.5 50x50 profil u perforat":11.99,</v>
      </c>
    </row>
    <row r="5537" spans="1:5">
      <c r="A5537" s="500" t="s">
        <v>12834</v>
      </c>
      <c r="B5537" s="500" t="s">
        <v>18907</v>
      </c>
      <c r="C5537" t="str">
        <f t="shared" si="172"/>
        <v>$U 370-2.5 55x55 PROFIL U PERFORAT$:12.25,</v>
      </c>
      <c r="D5537" t="s">
        <v>26024</v>
      </c>
      <c r="E5537" t="str">
        <f t="shared" si="173"/>
        <v>"u 370-2.5 55x55 profil u perforat":12.25,</v>
      </c>
    </row>
    <row r="5538" spans="1:5">
      <c r="A5538" s="500" t="s">
        <v>11336</v>
      </c>
      <c r="B5538" s="500" t="s">
        <v>18909</v>
      </c>
      <c r="C5538" t="str">
        <f t="shared" si="172"/>
        <v>$U 370-2.5 60x60 PROFIL U PERFORAT$:12.49,</v>
      </c>
      <c r="D5538" t="s">
        <v>26025</v>
      </c>
      <c r="E5538" t="str">
        <f t="shared" si="173"/>
        <v>"u 370-2.5 60x60 profil u perforat":12.49,</v>
      </c>
    </row>
    <row r="5539" spans="1:5">
      <c r="A5539" s="500" t="s">
        <v>17107</v>
      </c>
      <c r="B5539" s="500" t="s">
        <v>18911</v>
      </c>
      <c r="C5539" t="str">
        <f t="shared" si="172"/>
        <v>$U 370-2.5 65x65 PROFIL U PERFORAT$:12.75,</v>
      </c>
      <c r="D5539" t="s">
        <v>26026</v>
      </c>
      <c r="E5539" t="str">
        <f t="shared" si="173"/>
        <v>"u 370-2.5 65x65 profil u perforat":12.75,</v>
      </c>
    </row>
    <row r="5540" spans="1:5">
      <c r="A5540" s="500" t="s">
        <v>11347</v>
      </c>
      <c r="B5540" s="500" t="s">
        <v>18913</v>
      </c>
      <c r="C5540" t="str">
        <f t="shared" si="172"/>
        <v>$U 370-2.5 70x70 PROFIL U PERFORAT$:13.01,</v>
      </c>
      <c r="D5540" t="s">
        <v>26027</v>
      </c>
      <c r="E5540" t="str">
        <f t="shared" si="173"/>
        <v>"u 370-2.5 70x70 profil u perforat":13.01,</v>
      </c>
    </row>
    <row r="5541" spans="1:5">
      <c r="A5541" s="500" t="s">
        <v>17611</v>
      </c>
      <c r="B5541" s="500" t="s">
        <v>18915</v>
      </c>
      <c r="C5541" t="str">
        <f t="shared" si="172"/>
        <v>$U 370-2.5 75x75 PROFIL U PERFORAT$:13.27,</v>
      </c>
      <c r="D5541" t="s">
        <v>26028</v>
      </c>
      <c r="E5541" t="str">
        <f t="shared" si="173"/>
        <v>"u 370-2.5 75x75 profil u perforat":13.27,</v>
      </c>
    </row>
    <row r="5542" spans="1:5">
      <c r="A5542" s="500" t="s">
        <v>11259</v>
      </c>
      <c r="B5542" s="500" t="s">
        <v>18917</v>
      </c>
      <c r="C5542" t="str">
        <f t="shared" si="172"/>
        <v>$U 370-2.5 80x80 PROFIL U PERFORAT$:13.53,</v>
      </c>
      <c r="D5542" t="s">
        <v>26029</v>
      </c>
      <c r="E5542" t="str">
        <f t="shared" si="173"/>
        <v>"u 370-2.5 80x80 profil u perforat":13.53,</v>
      </c>
    </row>
    <row r="5543" spans="1:5">
      <c r="A5543" s="500" t="s">
        <v>11095</v>
      </c>
      <c r="B5543" s="500" t="s">
        <v>18919</v>
      </c>
      <c r="C5543" t="str">
        <f t="shared" si="172"/>
        <v>$U 370-2.5 85x85 PROFIL U PERFORAT$:13.79,</v>
      </c>
      <c r="D5543" t="s">
        <v>26030</v>
      </c>
      <c r="E5543" t="str">
        <f t="shared" si="173"/>
        <v>"u 370-2.5 85x85 profil u perforat":13.79,</v>
      </c>
    </row>
    <row r="5544" spans="1:5">
      <c r="A5544" s="500" t="s">
        <v>18367</v>
      </c>
      <c r="B5544" s="500" t="s">
        <v>18921</v>
      </c>
      <c r="C5544" t="str">
        <f t="shared" si="172"/>
        <v>$U 370-2.5 90x90 PROFIL U PERFORAT$:14.05,</v>
      </c>
      <c r="D5544" t="s">
        <v>26031</v>
      </c>
      <c r="E5544" t="str">
        <f t="shared" si="173"/>
        <v>"u 370-2.5 90x90 profil u perforat":14.05,</v>
      </c>
    </row>
    <row r="5545" spans="1:5">
      <c r="A5545" s="500" t="s">
        <v>18620</v>
      </c>
      <c r="B5545" s="500" t="s">
        <v>18923</v>
      </c>
      <c r="C5545" t="str">
        <f t="shared" si="172"/>
        <v>$U 370-2.5 95x95 PROFIL U PERFORAT$:14.31,</v>
      </c>
      <c r="D5545" t="s">
        <v>26032</v>
      </c>
      <c r="E5545" t="str">
        <f t="shared" si="173"/>
        <v>"u 370-2.5 95x95 profil u perforat":14.31,</v>
      </c>
    </row>
    <row r="5546" spans="1:5">
      <c r="A5546" s="500" t="s">
        <v>18925</v>
      </c>
      <c r="B5546" s="500" t="s">
        <v>18926</v>
      </c>
      <c r="C5546" t="str">
        <f t="shared" si="172"/>
        <v>$U 370-3 100x100 PROFIL U NEPERFORAT$:17.43,</v>
      </c>
      <c r="D5546" t="s">
        <v>26033</v>
      </c>
      <c r="E5546" t="str">
        <f t="shared" si="173"/>
        <v>"u 370-3 100x100 profil u neperforat":17.43,</v>
      </c>
    </row>
    <row r="5547" spans="1:5">
      <c r="A5547" s="500" t="s">
        <v>11044</v>
      </c>
      <c r="B5547" s="500" t="s">
        <v>18928</v>
      </c>
      <c r="C5547" t="str">
        <f t="shared" si="172"/>
        <v>$U 370-3 40x40 PROFIL U NEPERFORAT$:13.70,</v>
      </c>
      <c r="D5547" t="s">
        <v>26034</v>
      </c>
      <c r="E5547" t="str">
        <f t="shared" si="173"/>
        <v>"u 370-3 40x40 profil u neperforat":13.70,</v>
      </c>
    </row>
    <row r="5548" spans="1:5">
      <c r="A5548" s="500" t="s">
        <v>3969</v>
      </c>
      <c r="B5548" s="500" t="s">
        <v>18930</v>
      </c>
      <c r="C5548" t="str">
        <f t="shared" si="172"/>
        <v>$U 370-3 45x45 PROFIL U NEPERFORAT$:14.01,</v>
      </c>
      <c r="D5548" t="s">
        <v>26035</v>
      </c>
      <c r="E5548" t="str">
        <f t="shared" si="173"/>
        <v>"u 370-3 45x45 profil u neperforat":14.01,</v>
      </c>
    </row>
    <row r="5549" spans="1:5">
      <c r="A5549" s="500" t="s">
        <v>16404</v>
      </c>
      <c r="B5549" s="500" t="s">
        <v>18932</v>
      </c>
      <c r="C5549" t="str">
        <f t="shared" si="172"/>
        <v>$U 370-3 50x50 PROFIL U NEPERFORAT$:14.33,</v>
      </c>
      <c r="D5549" t="s">
        <v>26036</v>
      </c>
      <c r="E5549" t="str">
        <f t="shared" si="173"/>
        <v>"u 370-3 50x50 profil u neperforat":14.33,</v>
      </c>
    </row>
    <row r="5550" spans="1:5">
      <c r="A5550" s="500" t="s">
        <v>11386</v>
      </c>
      <c r="B5550" s="500" t="s">
        <v>18934</v>
      </c>
      <c r="C5550" t="str">
        <f t="shared" si="172"/>
        <v>$U 370-3 55x55 PROFIL U NEPERFORAT$:14.64,</v>
      </c>
      <c r="D5550" t="s">
        <v>26037</v>
      </c>
      <c r="E5550" t="str">
        <f t="shared" si="173"/>
        <v>"u 370-3 55x55 profil u neperforat":14.64,</v>
      </c>
    </row>
    <row r="5551" spans="1:5">
      <c r="A5551" s="500" t="s">
        <v>16906</v>
      </c>
      <c r="B5551" s="500" t="s">
        <v>18936</v>
      </c>
      <c r="C5551" t="str">
        <f t="shared" si="172"/>
        <v>$U 370-3 60x60 PROFIL U NEPERFORAT$:14.95,</v>
      </c>
      <c r="D5551" t="s">
        <v>26038</v>
      </c>
      <c r="E5551" t="str">
        <f t="shared" si="173"/>
        <v>"u 370-3 60x60 profil u neperforat":14.95,</v>
      </c>
    </row>
    <row r="5552" spans="1:5">
      <c r="A5552" s="500" t="s">
        <v>17158</v>
      </c>
      <c r="B5552" s="500" t="s">
        <v>18938</v>
      </c>
      <c r="C5552" t="str">
        <f t="shared" si="172"/>
        <v>$U 370-3 65x65 PROFIL U NEPERFORAT$:15.25,</v>
      </c>
      <c r="D5552" t="s">
        <v>26039</v>
      </c>
      <c r="E5552" t="str">
        <f t="shared" si="173"/>
        <v>"u 370-3 65x65 profil u neperforat":15.25,</v>
      </c>
    </row>
    <row r="5553" spans="1:5">
      <c r="A5553" s="500" t="s">
        <v>15698</v>
      </c>
      <c r="B5553" s="500" t="s">
        <v>18940</v>
      </c>
      <c r="C5553" t="str">
        <f t="shared" si="172"/>
        <v>$U 370-3 70x70 PROFIL U NEPERFORAT$:15.56,</v>
      </c>
      <c r="D5553" t="s">
        <v>26040</v>
      </c>
      <c r="E5553" t="str">
        <f t="shared" si="173"/>
        <v>"u 370-3 70x70 profil u neperforat":15.56,</v>
      </c>
    </row>
    <row r="5554" spans="1:5">
      <c r="A5554" s="500" t="s">
        <v>7027</v>
      </c>
      <c r="B5554" s="500" t="s">
        <v>18942</v>
      </c>
      <c r="C5554" t="str">
        <f t="shared" si="172"/>
        <v>$U 370-3 75x75 PROFIL U NEPERFORAT$:15.87,</v>
      </c>
      <c r="D5554" t="s">
        <v>26041</v>
      </c>
      <c r="E5554" t="str">
        <f t="shared" si="173"/>
        <v>"u 370-3 75x75 profil u neperforat":15.87,</v>
      </c>
    </row>
    <row r="5555" spans="1:5">
      <c r="A5555" s="500" t="s">
        <v>7058</v>
      </c>
      <c r="B5555" s="500" t="s">
        <v>18944</v>
      </c>
      <c r="C5555" t="str">
        <f t="shared" si="172"/>
        <v>$U 370-3 80x80 PROFIL U NEPERFORAT$:16.19,</v>
      </c>
      <c r="D5555" t="s">
        <v>26042</v>
      </c>
      <c r="E5555" t="str">
        <f t="shared" si="173"/>
        <v>"u 370-3 80x80 profil u neperforat":16.19,</v>
      </c>
    </row>
    <row r="5556" spans="1:5">
      <c r="A5556" s="500" t="s">
        <v>18165</v>
      </c>
      <c r="B5556" s="500" t="s">
        <v>18946</v>
      </c>
      <c r="C5556" t="str">
        <f t="shared" si="172"/>
        <v>$U 370-3 85x85 PROFIL U NEPERFORAT$:16.50,</v>
      </c>
      <c r="D5556" t="s">
        <v>26043</v>
      </c>
      <c r="E5556" t="str">
        <f t="shared" si="173"/>
        <v>"u 370-3 85x85 profil u neperforat":16.50,</v>
      </c>
    </row>
    <row r="5557" spans="1:5">
      <c r="A5557" s="500" t="s">
        <v>18418</v>
      </c>
      <c r="B5557" s="500" t="s">
        <v>18948</v>
      </c>
      <c r="C5557" t="str">
        <f t="shared" si="172"/>
        <v>$U 370-3 90x90 PROFIL U NEPERFORAT$:16.81,</v>
      </c>
      <c r="D5557" t="s">
        <v>26044</v>
      </c>
      <c r="E5557" t="str">
        <f t="shared" si="173"/>
        <v>"u 370-3 90x90 profil u neperforat":16.81,</v>
      </c>
    </row>
    <row r="5558" spans="1:5">
      <c r="A5558" s="500" t="s">
        <v>18671</v>
      </c>
      <c r="B5558" s="500" t="s">
        <v>18950</v>
      </c>
      <c r="C5558" t="str">
        <f t="shared" si="172"/>
        <v>$U 370-3 95x95 PROFIL U NEPERFORAT$:17.12,</v>
      </c>
      <c r="D5558" t="s">
        <v>26045</v>
      </c>
      <c r="E5558" t="str">
        <f t="shared" si="173"/>
        <v>"u 370-3 95x95 profil u neperforat":17.12,</v>
      </c>
    </row>
    <row r="5559" spans="1:5">
      <c r="A5559" s="500" t="s">
        <v>11044</v>
      </c>
      <c r="B5559" s="500" t="s">
        <v>18952</v>
      </c>
      <c r="C5559" t="str">
        <f t="shared" si="172"/>
        <v>$U 370-3 40x40 PROFIL U PERFORAT$:13.70,</v>
      </c>
      <c r="D5559" t="s">
        <v>26046</v>
      </c>
      <c r="E5559" t="str">
        <f t="shared" si="173"/>
        <v>"u 370-3 40x40 profil u perforat":13.70,</v>
      </c>
    </row>
    <row r="5560" spans="1:5">
      <c r="A5560" s="500" t="s">
        <v>3969</v>
      </c>
      <c r="B5560" s="500" t="s">
        <v>18954</v>
      </c>
      <c r="C5560" t="str">
        <f t="shared" si="172"/>
        <v>$U 370-3 45x45 PROFIL U PERFORAT$:14.01,</v>
      </c>
      <c r="D5560" t="s">
        <v>26047</v>
      </c>
      <c r="E5560" t="str">
        <f t="shared" si="173"/>
        <v>"u 370-3 45x45 profil u perforat":14.01,</v>
      </c>
    </row>
    <row r="5561" spans="1:5">
      <c r="A5561" s="500" t="s">
        <v>16404</v>
      </c>
      <c r="B5561" s="500" t="s">
        <v>18956</v>
      </c>
      <c r="C5561" t="str">
        <f t="shared" si="172"/>
        <v>$U 370-3 50x50 PROFIL U PERFORAT$:14.33,</v>
      </c>
      <c r="D5561" t="s">
        <v>26048</v>
      </c>
      <c r="E5561" t="str">
        <f t="shared" si="173"/>
        <v>"u 370-3 50x50 profil u perforat":14.33,</v>
      </c>
    </row>
    <row r="5562" spans="1:5">
      <c r="A5562" s="500" t="s">
        <v>11386</v>
      </c>
      <c r="B5562" s="500" t="s">
        <v>18958</v>
      </c>
      <c r="C5562" t="str">
        <f t="shared" si="172"/>
        <v>$U 370-3 55x55 PROFIL U PERFORAT$:14.64,</v>
      </c>
      <c r="D5562" t="s">
        <v>26049</v>
      </c>
      <c r="E5562" t="str">
        <f t="shared" si="173"/>
        <v>"u 370-3 55x55 profil u perforat":14.64,</v>
      </c>
    </row>
    <row r="5563" spans="1:5">
      <c r="A5563" s="500" t="s">
        <v>16906</v>
      </c>
      <c r="B5563" s="500" t="s">
        <v>18960</v>
      </c>
      <c r="C5563" t="str">
        <f t="shared" si="172"/>
        <v>$U 370-3 60x60 PROFIL U PERFORAT$:14.95,</v>
      </c>
      <c r="D5563" t="s">
        <v>26050</v>
      </c>
      <c r="E5563" t="str">
        <f t="shared" si="173"/>
        <v>"u 370-3 60x60 profil u perforat":14.95,</v>
      </c>
    </row>
    <row r="5564" spans="1:5">
      <c r="A5564" s="500" t="s">
        <v>17158</v>
      </c>
      <c r="B5564" s="500" t="s">
        <v>18962</v>
      </c>
      <c r="C5564" t="str">
        <f t="shared" si="172"/>
        <v>$U 370-3 65x65 PROFIL U PERFORAT$:15.25,</v>
      </c>
      <c r="D5564" t="s">
        <v>26051</v>
      </c>
      <c r="E5564" t="str">
        <f t="shared" si="173"/>
        <v>"u 370-3 65x65 profil u perforat":15.25,</v>
      </c>
    </row>
    <row r="5565" spans="1:5">
      <c r="A5565" s="500" t="s">
        <v>15698</v>
      </c>
      <c r="B5565" s="500" t="s">
        <v>18964</v>
      </c>
      <c r="C5565" t="str">
        <f t="shared" si="172"/>
        <v>$U 370-3 70x70 PROFIL U PERFORAT$:15.56,</v>
      </c>
      <c r="D5565" t="s">
        <v>26052</v>
      </c>
      <c r="E5565" t="str">
        <f t="shared" si="173"/>
        <v>"u 370-3 70x70 profil u perforat":15.56,</v>
      </c>
    </row>
    <row r="5566" spans="1:5">
      <c r="A5566" s="500" t="s">
        <v>7027</v>
      </c>
      <c r="B5566" s="500" t="s">
        <v>18966</v>
      </c>
      <c r="C5566" t="str">
        <f t="shared" si="172"/>
        <v>$U 370-3 75x75 PROFIL U PERFORAT$:15.87,</v>
      </c>
      <c r="D5566" t="s">
        <v>26053</v>
      </c>
      <c r="E5566" t="str">
        <f t="shared" si="173"/>
        <v>"u 370-3 75x75 profil u perforat":15.87,</v>
      </c>
    </row>
    <row r="5567" spans="1:5">
      <c r="A5567" s="500" t="s">
        <v>7058</v>
      </c>
      <c r="B5567" s="500" t="s">
        <v>18968</v>
      </c>
      <c r="C5567" t="str">
        <f t="shared" si="172"/>
        <v>$U 370-3 80x80 PROFIL U PERFORAT$:16.19,</v>
      </c>
      <c r="D5567" t="s">
        <v>26054</v>
      </c>
      <c r="E5567" t="str">
        <f t="shared" si="173"/>
        <v>"u 370-3 80x80 profil u perforat":16.19,</v>
      </c>
    </row>
    <row r="5568" spans="1:5">
      <c r="A5568" s="500" t="s">
        <v>18165</v>
      </c>
      <c r="B5568" s="500" t="s">
        <v>18970</v>
      </c>
      <c r="C5568" t="str">
        <f t="shared" si="172"/>
        <v>$U 370-3 85x85 PROFIL U PERFORAT$:16.50,</v>
      </c>
      <c r="D5568" t="s">
        <v>26055</v>
      </c>
      <c r="E5568" t="str">
        <f t="shared" si="173"/>
        <v>"u 370-3 85x85 profil u perforat":16.50,</v>
      </c>
    </row>
    <row r="5569" spans="1:5">
      <c r="A5569" s="500" t="s">
        <v>18418</v>
      </c>
      <c r="B5569" s="500" t="s">
        <v>18972</v>
      </c>
      <c r="C5569" t="str">
        <f t="shared" si="172"/>
        <v>$U 370-3 90x90 PROFIL U PERFORAT$:16.81,</v>
      </c>
      <c r="D5569" t="s">
        <v>26056</v>
      </c>
      <c r="E5569" t="str">
        <f t="shared" si="173"/>
        <v>"u 370-3 90x90 profil u perforat":16.81,</v>
      </c>
    </row>
    <row r="5570" spans="1:5">
      <c r="A5570" s="500" t="s">
        <v>18671</v>
      </c>
      <c r="B5570" s="500" t="s">
        <v>18974</v>
      </c>
      <c r="C5570" t="str">
        <f t="shared" ref="C5570:C5633" si="174">CONCATENATE("$",B5570,"$",":",A5570,",")</f>
        <v>$U 370-3 95x95 PROFIL U PERFORAT$:17.12,</v>
      </c>
      <c r="D5570" t="s">
        <v>26057</v>
      </c>
      <c r="E5570" t="str">
        <f t="shared" ref="E5570:E5633" si="175">LOWER(D5570)</f>
        <v>"u 370-3 95x95 profil u perforat":17.12,</v>
      </c>
    </row>
    <row r="5571" spans="1:5">
      <c r="A5571" s="500" t="s">
        <v>18976</v>
      </c>
      <c r="B5571" s="500" t="s">
        <v>18977</v>
      </c>
      <c r="C5571" t="str">
        <f t="shared" si="174"/>
        <v>$U 370-3.5 100x100 PROFIL U NEPERFORAT$:20.27,</v>
      </c>
      <c r="D5571" t="s">
        <v>26058</v>
      </c>
      <c r="E5571" t="str">
        <f t="shared" si="175"/>
        <v>"u 370-3.5 100x100 profil u neperforat":20.27,</v>
      </c>
    </row>
    <row r="5572" spans="1:5">
      <c r="A5572" s="500" t="s">
        <v>15949</v>
      </c>
      <c r="B5572" s="500" t="s">
        <v>18979</v>
      </c>
      <c r="C5572" t="str">
        <f t="shared" si="174"/>
        <v>$U 370-3.5 40x40 PROFIL U NEPERFORAT$:15.93,</v>
      </c>
      <c r="D5572" t="s">
        <v>26059</v>
      </c>
      <c r="E5572" t="str">
        <f t="shared" si="175"/>
        <v>"u 370-3.5 40x40 profil u neperforat":15.93,</v>
      </c>
    </row>
    <row r="5573" spans="1:5">
      <c r="A5573" s="500" t="s">
        <v>16202</v>
      </c>
      <c r="B5573" s="500" t="s">
        <v>18981</v>
      </c>
      <c r="C5573" t="str">
        <f t="shared" si="174"/>
        <v>$U 370-3.5 45x45 PROFIL U NEPERFORAT$:16.29,</v>
      </c>
      <c r="D5573" t="s">
        <v>26060</v>
      </c>
      <c r="E5573" t="str">
        <f t="shared" si="175"/>
        <v>"u 370-3.5 45x45 profil u neperforat":16.29,</v>
      </c>
    </row>
    <row r="5574" spans="1:5">
      <c r="A5574" s="500" t="s">
        <v>16455</v>
      </c>
      <c r="B5574" s="500" t="s">
        <v>18983</v>
      </c>
      <c r="C5574" t="str">
        <f t="shared" si="174"/>
        <v>$U 370-3.5 50x50 PROFIL U NEPERFORAT$:16.65,</v>
      </c>
      <c r="D5574" t="s">
        <v>26061</v>
      </c>
      <c r="E5574" t="str">
        <f t="shared" si="175"/>
        <v>"u 370-3.5 50x50 profil u neperforat":16.65,</v>
      </c>
    </row>
    <row r="5575" spans="1:5">
      <c r="A5575" s="500" t="s">
        <v>2887</v>
      </c>
      <c r="B5575" s="500" t="s">
        <v>18985</v>
      </c>
      <c r="C5575" t="str">
        <f t="shared" si="174"/>
        <v>$U 370-3.5 55x55 PROFIL U NEPERFORAT$:17.00,</v>
      </c>
      <c r="D5575" t="s">
        <v>26062</v>
      </c>
      <c r="E5575" t="str">
        <f t="shared" si="175"/>
        <v>"u 370-3.5 55x55 profil u neperforat":17.00,</v>
      </c>
    </row>
    <row r="5576" spans="1:5">
      <c r="A5576" s="500" t="s">
        <v>11359</v>
      </c>
      <c r="B5576" s="500" t="s">
        <v>18987</v>
      </c>
      <c r="C5576" t="str">
        <f t="shared" si="174"/>
        <v>$U 370-3.5 60x60 PROFIL U NEPERFORAT$:17.37,</v>
      </c>
      <c r="D5576" t="s">
        <v>26063</v>
      </c>
      <c r="E5576" t="str">
        <f t="shared" si="175"/>
        <v>"u 370-3.5 60x60 profil u neperforat":17.37,</v>
      </c>
    </row>
    <row r="5577" spans="1:5">
      <c r="A5577" s="500" t="s">
        <v>11569</v>
      </c>
      <c r="B5577" s="500" t="s">
        <v>18989</v>
      </c>
      <c r="C5577" t="str">
        <f t="shared" si="174"/>
        <v>$U 370-3.5 65x65 PROFIL U NEPERFORAT$:17.73,</v>
      </c>
      <c r="D5577" t="s">
        <v>26064</v>
      </c>
      <c r="E5577" t="str">
        <f t="shared" si="175"/>
        <v>"u 370-3.5 65x65 profil u neperforat":17.73,</v>
      </c>
    </row>
    <row r="5578" spans="1:5">
      <c r="A5578" s="500" t="s">
        <v>17460</v>
      </c>
      <c r="B5578" s="500" t="s">
        <v>18991</v>
      </c>
      <c r="C5578" t="str">
        <f t="shared" si="174"/>
        <v>$U 370-3.5 70x70 PROFIL U NEPERFORAT$:18.10,</v>
      </c>
      <c r="D5578" t="s">
        <v>26065</v>
      </c>
      <c r="E5578" t="str">
        <f t="shared" si="175"/>
        <v>"u 370-3.5 70x70 profil u neperforat":18.10,</v>
      </c>
    </row>
    <row r="5579" spans="1:5">
      <c r="A5579" s="500" t="s">
        <v>17712</v>
      </c>
      <c r="B5579" s="500" t="s">
        <v>18993</v>
      </c>
      <c r="C5579" t="str">
        <f t="shared" si="174"/>
        <v>$U 370-3.5 75x75 PROFIL U NEPERFORAT$:18.46,</v>
      </c>
      <c r="D5579" t="s">
        <v>26066</v>
      </c>
      <c r="E5579" t="str">
        <f t="shared" si="175"/>
        <v>"u 370-3.5 75x75 profil u neperforat":18.46,</v>
      </c>
    </row>
    <row r="5580" spans="1:5">
      <c r="A5580" s="500" t="s">
        <v>17964</v>
      </c>
      <c r="B5580" s="500" t="s">
        <v>18995</v>
      </c>
      <c r="C5580" t="str">
        <f t="shared" si="174"/>
        <v>$U 370-3.5 80x80 PROFIL U NEPERFORAT$:18.82,</v>
      </c>
      <c r="D5580" t="s">
        <v>26067</v>
      </c>
      <c r="E5580" t="str">
        <f t="shared" si="175"/>
        <v>"u 370-3.5 80x80 profil u neperforat":18.82,</v>
      </c>
    </row>
    <row r="5581" spans="1:5">
      <c r="A5581" s="500" t="s">
        <v>18216</v>
      </c>
      <c r="B5581" s="500" t="s">
        <v>18997</v>
      </c>
      <c r="C5581" t="str">
        <f t="shared" si="174"/>
        <v>$U 370-3.5 85x85 PROFIL U NEPERFORAT$:19.19,</v>
      </c>
      <c r="D5581" t="s">
        <v>26068</v>
      </c>
      <c r="E5581" t="str">
        <f t="shared" si="175"/>
        <v>"u 370-3.5 85x85 profil u neperforat":19.19,</v>
      </c>
    </row>
    <row r="5582" spans="1:5">
      <c r="A5582" s="500" t="s">
        <v>18469</v>
      </c>
      <c r="B5582" s="500" t="s">
        <v>18999</v>
      </c>
      <c r="C5582" t="str">
        <f t="shared" si="174"/>
        <v>$U 370-3.5 90x90 PROFIL U NEPERFORAT$:19.55,</v>
      </c>
      <c r="D5582" t="s">
        <v>26069</v>
      </c>
      <c r="E5582" t="str">
        <f t="shared" si="175"/>
        <v>"u 370-3.5 90x90 profil u neperforat":19.55,</v>
      </c>
    </row>
    <row r="5583" spans="1:5">
      <c r="A5583" s="500" t="s">
        <v>18722</v>
      </c>
      <c r="B5583" s="500" t="s">
        <v>19001</v>
      </c>
      <c r="C5583" t="str">
        <f t="shared" si="174"/>
        <v>$U 370-3.5 95x95 PROFIL U NEPERFORAT$:19.90,</v>
      </c>
      <c r="D5583" t="s">
        <v>26070</v>
      </c>
      <c r="E5583" t="str">
        <f t="shared" si="175"/>
        <v>"u 370-3.5 95x95 profil u neperforat":19.90,</v>
      </c>
    </row>
    <row r="5584" spans="1:5">
      <c r="A5584" s="500" t="s">
        <v>15949</v>
      </c>
      <c r="B5584" s="500" t="s">
        <v>19003</v>
      </c>
      <c r="C5584" t="str">
        <f t="shared" si="174"/>
        <v>$U 370-3.5 40x40 PROFIL U PERFORAT$:15.93,</v>
      </c>
      <c r="D5584" t="s">
        <v>26071</v>
      </c>
      <c r="E5584" t="str">
        <f t="shared" si="175"/>
        <v>"u 370-3.5 40x40 profil u perforat":15.93,</v>
      </c>
    </row>
    <row r="5585" spans="1:5">
      <c r="A5585" s="500" t="s">
        <v>16202</v>
      </c>
      <c r="B5585" s="500" t="s">
        <v>19005</v>
      </c>
      <c r="C5585" t="str">
        <f t="shared" si="174"/>
        <v>$U 370-3.5 45x45 PROFIL U PERFORAT$:16.29,</v>
      </c>
      <c r="D5585" t="s">
        <v>26072</v>
      </c>
      <c r="E5585" t="str">
        <f t="shared" si="175"/>
        <v>"u 370-3.5 45x45 profil u perforat":16.29,</v>
      </c>
    </row>
    <row r="5586" spans="1:5">
      <c r="A5586" s="500" t="s">
        <v>16455</v>
      </c>
      <c r="B5586" s="500" t="s">
        <v>19007</v>
      </c>
      <c r="C5586" t="str">
        <f t="shared" si="174"/>
        <v>$U 370-3.5 50x50 PROFIL U PERFORAT$:16.65,</v>
      </c>
      <c r="D5586" t="s">
        <v>26073</v>
      </c>
      <c r="E5586" t="str">
        <f t="shared" si="175"/>
        <v>"u 370-3.5 50x50 profil u perforat":16.65,</v>
      </c>
    </row>
    <row r="5587" spans="1:5">
      <c r="A5587" s="500" t="s">
        <v>2887</v>
      </c>
      <c r="B5587" s="500" t="s">
        <v>19009</v>
      </c>
      <c r="C5587" t="str">
        <f t="shared" si="174"/>
        <v>$U 370-3.5 55x55 PROFIL U PERFORAT$:17.00,</v>
      </c>
      <c r="D5587" t="s">
        <v>26074</v>
      </c>
      <c r="E5587" t="str">
        <f t="shared" si="175"/>
        <v>"u 370-3.5 55x55 profil u perforat":17.00,</v>
      </c>
    </row>
    <row r="5588" spans="1:5">
      <c r="A5588" s="500" t="s">
        <v>11359</v>
      </c>
      <c r="B5588" s="500" t="s">
        <v>19011</v>
      </c>
      <c r="C5588" t="str">
        <f t="shared" si="174"/>
        <v>$U 370-3.5 60x60 PROFIL U PERFORAT$:17.37,</v>
      </c>
      <c r="D5588" t="s">
        <v>26075</v>
      </c>
      <c r="E5588" t="str">
        <f t="shared" si="175"/>
        <v>"u 370-3.5 60x60 profil u perforat":17.37,</v>
      </c>
    </row>
    <row r="5589" spans="1:5">
      <c r="A5589" s="500" t="s">
        <v>11569</v>
      </c>
      <c r="B5589" s="500" t="s">
        <v>19013</v>
      </c>
      <c r="C5589" t="str">
        <f t="shared" si="174"/>
        <v>$U 370-3.5 65x65 PROFIL U PERFORAT$:17.73,</v>
      </c>
      <c r="D5589" t="s">
        <v>26076</v>
      </c>
      <c r="E5589" t="str">
        <f t="shared" si="175"/>
        <v>"u 370-3.5 65x65 profil u perforat":17.73,</v>
      </c>
    </row>
    <row r="5590" spans="1:5">
      <c r="A5590" s="500" t="s">
        <v>17460</v>
      </c>
      <c r="B5590" s="500" t="s">
        <v>19015</v>
      </c>
      <c r="C5590" t="str">
        <f t="shared" si="174"/>
        <v>$U 370-3.5 70x70 PROFIL U PERFORAT$:18.10,</v>
      </c>
      <c r="D5590" t="s">
        <v>26077</v>
      </c>
      <c r="E5590" t="str">
        <f t="shared" si="175"/>
        <v>"u 370-3.5 70x70 profil u perforat":18.10,</v>
      </c>
    </row>
    <row r="5591" spans="1:5">
      <c r="A5591" s="500" t="s">
        <v>17712</v>
      </c>
      <c r="B5591" s="500" t="s">
        <v>19017</v>
      </c>
      <c r="C5591" t="str">
        <f t="shared" si="174"/>
        <v>$U 370-3.5 75x75 PROFIL U PERFORAT$:18.46,</v>
      </c>
      <c r="D5591" t="s">
        <v>26078</v>
      </c>
      <c r="E5591" t="str">
        <f t="shared" si="175"/>
        <v>"u 370-3.5 75x75 profil u perforat":18.46,</v>
      </c>
    </row>
    <row r="5592" spans="1:5">
      <c r="A5592" s="500" t="s">
        <v>17964</v>
      </c>
      <c r="B5592" s="500" t="s">
        <v>19019</v>
      </c>
      <c r="C5592" t="str">
        <f t="shared" si="174"/>
        <v>$U 370-3.5 80x80 PROFIL U PERFORAT$:18.82,</v>
      </c>
      <c r="D5592" t="s">
        <v>26079</v>
      </c>
      <c r="E5592" t="str">
        <f t="shared" si="175"/>
        <v>"u 370-3.5 80x80 profil u perforat":18.82,</v>
      </c>
    </row>
    <row r="5593" spans="1:5">
      <c r="A5593" s="500" t="s">
        <v>18216</v>
      </c>
      <c r="B5593" s="500" t="s">
        <v>19021</v>
      </c>
      <c r="C5593" t="str">
        <f t="shared" si="174"/>
        <v>$U 370-3.5 85x85 PROFIL U PERFORAT$:19.19,</v>
      </c>
      <c r="D5593" t="s">
        <v>26080</v>
      </c>
      <c r="E5593" t="str">
        <f t="shared" si="175"/>
        <v>"u 370-3.5 85x85 profil u perforat":19.19,</v>
      </c>
    </row>
    <row r="5594" spans="1:5">
      <c r="A5594" s="500" t="s">
        <v>18469</v>
      </c>
      <c r="B5594" s="500" t="s">
        <v>19023</v>
      </c>
      <c r="C5594" t="str">
        <f t="shared" si="174"/>
        <v>$U 370-3.5 90x90 PROFIL U PERFORAT$:19.55,</v>
      </c>
      <c r="D5594" t="s">
        <v>26081</v>
      </c>
      <c r="E5594" t="str">
        <f t="shared" si="175"/>
        <v>"u 370-3.5 90x90 profil u perforat":19.55,</v>
      </c>
    </row>
    <row r="5595" spans="1:5">
      <c r="A5595" s="500" t="s">
        <v>18722</v>
      </c>
      <c r="B5595" s="500" t="s">
        <v>19025</v>
      </c>
      <c r="C5595" t="str">
        <f t="shared" si="174"/>
        <v>$U 370-3.5 95x95 PROFIL U PERFORAT$:19.90,</v>
      </c>
      <c r="D5595" t="s">
        <v>26082</v>
      </c>
      <c r="E5595" t="str">
        <f t="shared" si="175"/>
        <v>"u 370-3.5 95x95 profil u perforat":19.90,</v>
      </c>
    </row>
    <row r="5596" spans="1:5">
      <c r="A5596" s="500" t="s">
        <v>19027</v>
      </c>
      <c r="B5596" s="500" t="s">
        <v>19028</v>
      </c>
      <c r="C5596" t="str">
        <f t="shared" si="174"/>
        <v>$U 380-1.5 100x100 PROFIL U NEPERFORAT$:8.94,</v>
      </c>
      <c r="D5596" t="s">
        <v>26083</v>
      </c>
      <c r="E5596" t="str">
        <f t="shared" si="175"/>
        <v>"u 380-1.5 100x100 profil u neperforat":8.94,</v>
      </c>
    </row>
    <row r="5597" spans="1:5">
      <c r="A5597" s="500" t="s">
        <v>16000</v>
      </c>
      <c r="B5597" s="500" t="s">
        <v>19030</v>
      </c>
      <c r="C5597" t="str">
        <f t="shared" si="174"/>
        <v>$U 380-1.5 40x40 PROFIL U NEPERFORAT$:7.09,</v>
      </c>
      <c r="D5597" t="s">
        <v>26084</v>
      </c>
      <c r="E5597" t="str">
        <f t="shared" si="175"/>
        <v>"u 380-1.5 40x40 profil u neperforat":7.09,</v>
      </c>
    </row>
    <row r="5598" spans="1:5">
      <c r="A5598" s="500" t="s">
        <v>11825</v>
      </c>
      <c r="B5598" s="500" t="s">
        <v>19032</v>
      </c>
      <c r="C5598" t="str">
        <f t="shared" si="174"/>
        <v>$U 380-1.5 45x45 PROFIL U NEPERFORAT$:7.24,</v>
      </c>
      <c r="D5598" t="s">
        <v>26085</v>
      </c>
      <c r="E5598" t="str">
        <f t="shared" si="175"/>
        <v>"u 380-1.5 45x45 profil u neperforat":7.24,</v>
      </c>
    </row>
    <row r="5599" spans="1:5">
      <c r="A5599" s="500" t="s">
        <v>11049</v>
      </c>
      <c r="B5599" s="500" t="s">
        <v>19034</v>
      </c>
      <c r="C5599" t="str">
        <f t="shared" si="174"/>
        <v>$U 380-1.5 50x50 PROFIL U NEPERFORAT$:7.40,</v>
      </c>
      <c r="D5599" t="s">
        <v>26086</v>
      </c>
      <c r="E5599" t="str">
        <f t="shared" si="175"/>
        <v>"u 380-1.5 50x50 profil u neperforat":7.40,</v>
      </c>
    </row>
    <row r="5600" spans="1:5">
      <c r="A5600" s="500" t="s">
        <v>14269</v>
      </c>
      <c r="B5600" s="500" t="s">
        <v>19036</v>
      </c>
      <c r="C5600" t="str">
        <f t="shared" si="174"/>
        <v>$U 380-1.5 55x55 PROFIL U NEPERFORAT$:7.55,</v>
      </c>
      <c r="D5600" t="s">
        <v>26087</v>
      </c>
      <c r="E5600" t="str">
        <f t="shared" si="175"/>
        <v>"u 380-1.5 55x55 profil u neperforat":7.55,</v>
      </c>
    </row>
    <row r="5601" spans="1:5">
      <c r="A5601" s="500" t="s">
        <v>6982</v>
      </c>
      <c r="B5601" s="500" t="s">
        <v>19038</v>
      </c>
      <c r="C5601" t="str">
        <f t="shared" si="174"/>
        <v>$U 380-1.5 60x60 PROFIL U NEPERFORAT$:7.71,</v>
      </c>
      <c r="D5601" t="s">
        <v>26088</v>
      </c>
      <c r="E5601" t="str">
        <f t="shared" si="175"/>
        <v>"u 380-1.5 60x60 profil u neperforat":7.71,</v>
      </c>
    </row>
    <row r="5602" spans="1:5">
      <c r="A5602" s="500" t="s">
        <v>15296</v>
      </c>
      <c r="B5602" s="500" t="s">
        <v>19040</v>
      </c>
      <c r="C5602" t="str">
        <f t="shared" si="174"/>
        <v>$U 380-1.5 65x65 PROFIL U NEPERFORAT$:7.87,</v>
      </c>
      <c r="D5602" t="s">
        <v>26089</v>
      </c>
      <c r="E5602" t="str">
        <f t="shared" si="175"/>
        <v>"u 380-1.5 65x65 profil u neperforat":7.87,</v>
      </c>
    </row>
    <row r="5603" spans="1:5">
      <c r="A5603" s="500" t="s">
        <v>11306</v>
      </c>
      <c r="B5603" s="500" t="s">
        <v>19042</v>
      </c>
      <c r="C5603" t="str">
        <f t="shared" si="174"/>
        <v>$U 380-1.5 70x70 PROFIL U NEPERFORAT$:8.02,</v>
      </c>
      <c r="D5603" t="s">
        <v>26090</v>
      </c>
      <c r="E5603" t="str">
        <f t="shared" si="175"/>
        <v>"u 380-1.5 70x70 profil u neperforat":8.02,</v>
      </c>
    </row>
    <row r="5604" spans="1:5">
      <c r="A5604" s="500" t="s">
        <v>14247</v>
      </c>
      <c r="B5604" s="500" t="s">
        <v>19044</v>
      </c>
      <c r="C5604" t="str">
        <f t="shared" si="174"/>
        <v>$U 380-1.5 75x75 PROFIL U NEPERFORAT$:8.18,</v>
      </c>
      <c r="D5604" t="s">
        <v>26091</v>
      </c>
      <c r="E5604" t="str">
        <f t="shared" si="175"/>
        <v>"u 380-1.5 75x75 profil u neperforat":8.18,</v>
      </c>
    </row>
    <row r="5605" spans="1:5">
      <c r="A5605" s="500" t="s">
        <v>3978</v>
      </c>
      <c r="B5605" s="500" t="s">
        <v>19046</v>
      </c>
      <c r="C5605" t="str">
        <f t="shared" si="174"/>
        <v>$U 380-1.5 80x80 PROFIL U NEPERFORAT$:8.33,</v>
      </c>
      <c r="D5605" t="s">
        <v>26092</v>
      </c>
      <c r="E5605" t="str">
        <f t="shared" si="175"/>
        <v>"u 380-1.5 80x80 profil u neperforat":8.33,</v>
      </c>
    </row>
    <row r="5606" spans="1:5">
      <c r="A5606" s="500" t="s">
        <v>3890</v>
      </c>
      <c r="B5606" s="500" t="s">
        <v>19048</v>
      </c>
      <c r="C5606" t="str">
        <f t="shared" si="174"/>
        <v>$U 380-1.5 85x85 PROFIL U NEPERFORAT$:8.49,</v>
      </c>
      <c r="D5606" t="s">
        <v>26093</v>
      </c>
      <c r="E5606" t="str">
        <f t="shared" si="175"/>
        <v>"u 380-1.5 85x85 profil u neperforat":8.49,</v>
      </c>
    </row>
    <row r="5607" spans="1:5">
      <c r="A5607" s="500" t="s">
        <v>2982</v>
      </c>
      <c r="B5607" s="500" t="s">
        <v>19050</v>
      </c>
      <c r="C5607" t="str">
        <f t="shared" si="174"/>
        <v>$U 380-1.5 90x90 PROFIL U NEPERFORAT$:8.65,</v>
      </c>
      <c r="D5607" t="s">
        <v>26094</v>
      </c>
      <c r="E5607" t="str">
        <f t="shared" si="175"/>
        <v>"u 380-1.5 90x90 profil u neperforat":8.65,</v>
      </c>
    </row>
    <row r="5608" spans="1:5">
      <c r="A5608" s="500" t="s">
        <v>18773</v>
      </c>
      <c r="B5608" s="500" t="s">
        <v>19052</v>
      </c>
      <c r="C5608" t="str">
        <f t="shared" si="174"/>
        <v>$U 380-1.5 95x95 PROFIL U NEPERFORAT$:8.80,</v>
      </c>
      <c r="D5608" t="s">
        <v>26095</v>
      </c>
      <c r="E5608" t="str">
        <f t="shared" si="175"/>
        <v>"u 380-1.5 95x95 profil u neperforat":8.80,</v>
      </c>
    </row>
    <row r="5609" spans="1:5">
      <c r="A5609" s="500" t="s">
        <v>16000</v>
      </c>
      <c r="B5609" s="500" t="s">
        <v>19054</v>
      </c>
      <c r="C5609" t="str">
        <f t="shared" si="174"/>
        <v>$U 380-1.5 40x40 PROFIL U PERFORAT$:7.09,</v>
      </c>
      <c r="D5609" t="s">
        <v>26096</v>
      </c>
      <c r="E5609" t="str">
        <f t="shared" si="175"/>
        <v>"u 380-1.5 40x40 profil u perforat":7.09,</v>
      </c>
    </row>
    <row r="5610" spans="1:5">
      <c r="A5610" s="500" t="s">
        <v>11825</v>
      </c>
      <c r="B5610" s="500" t="s">
        <v>19056</v>
      </c>
      <c r="C5610" t="str">
        <f t="shared" si="174"/>
        <v>$U 380-1.5 45x45 PROFIL U PERFORAT$:7.24,</v>
      </c>
      <c r="D5610" t="s">
        <v>26097</v>
      </c>
      <c r="E5610" t="str">
        <f t="shared" si="175"/>
        <v>"u 380-1.5 45x45 profil u perforat":7.24,</v>
      </c>
    </row>
    <row r="5611" spans="1:5">
      <c r="A5611" s="500" t="s">
        <v>11049</v>
      </c>
      <c r="B5611" s="500" t="s">
        <v>19058</v>
      </c>
      <c r="C5611" t="str">
        <f t="shared" si="174"/>
        <v>$U 380-1.5 50x50 PROFIL U PERFORAT$:7.40,</v>
      </c>
      <c r="D5611" t="s">
        <v>26098</v>
      </c>
      <c r="E5611" t="str">
        <f t="shared" si="175"/>
        <v>"u 380-1.5 50x50 profil u perforat":7.40,</v>
      </c>
    </row>
    <row r="5612" spans="1:5">
      <c r="A5612" s="500" t="s">
        <v>14269</v>
      </c>
      <c r="B5612" s="500" t="s">
        <v>19060</v>
      </c>
      <c r="C5612" t="str">
        <f t="shared" si="174"/>
        <v>$U 380-1.5 55x55 PROFIL U PERFORAT$:7.55,</v>
      </c>
      <c r="D5612" t="s">
        <v>26099</v>
      </c>
      <c r="E5612" t="str">
        <f t="shared" si="175"/>
        <v>"u 380-1.5 55x55 profil u perforat":7.55,</v>
      </c>
    </row>
    <row r="5613" spans="1:5">
      <c r="A5613" s="500" t="s">
        <v>6982</v>
      </c>
      <c r="B5613" s="500" t="s">
        <v>19062</v>
      </c>
      <c r="C5613" t="str">
        <f t="shared" si="174"/>
        <v>$U 380-1.5 60x60 PROFIL U PERFORAT$:7.71,</v>
      </c>
      <c r="D5613" t="s">
        <v>26100</v>
      </c>
      <c r="E5613" t="str">
        <f t="shared" si="175"/>
        <v>"u 380-1.5 60x60 profil u perforat":7.71,</v>
      </c>
    </row>
    <row r="5614" spans="1:5">
      <c r="A5614" s="500" t="s">
        <v>15296</v>
      </c>
      <c r="B5614" s="500" t="s">
        <v>19064</v>
      </c>
      <c r="C5614" t="str">
        <f t="shared" si="174"/>
        <v>$U 380-1.5 65x65 PROFIL U PERFORAT$:7.87,</v>
      </c>
      <c r="D5614" t="s">
        <v>26101</v>
      </c>
      <c r="E5614" t="str">
        <f t="shared" si="175"/>
        <v>"u 380-1.5 65x65 profil u perforat":7.87,</v>
      </c>
    </row>
    <row r="5615" spans="1:5">
      <c r="A5615" s="500" t="s">
        <v>11306</v>
      </c>
      <c r="B5615" s="500" t="s">
        <v>19066</v>
      </c>
      <c r="C5615" t="str">
        <f t="shared" si="174"/>
        <v>$U 380-1.5 70x70 PROFIL U PERFORAT$:8.02,</v>
      </c>
      <c r="D5615" t="s">
        <v>26102</v>
      </c>
      <c r="E5615" t="str">
        <f t="shared" si="175"/>
        <v>"u 380-1.5 70x70 profil u perforat":8.02,</v>
      </c>
    </row>
    <row r="5616" spans="1:5">
      <c r="A5616" s="500" t="s">
        <v>14247</v>
      </c>
      <c r="B5616" s="500" t="s">
        <v>19068</v>
      </c>
      <c r="C5616" t="str">
        <f t="shared" si="174"/>
        <v>$U 380-1.5 75x75 PROFIL U PERFORAT$:8.18,</v>
      </c>
      <c r="D5616" t="s">
        <v>26103</v>
      </c>
      <c r="E5616" t="str">
        <f t="shared" si="175"/>
        <v>"u 380-1.5 75x75 profil u perforat":8.18,</v>
      </c>
    </row>
    <row r="5617" spans="1:5">
      <c r="A5617" s="500" t="s">
        <v>3978</v>
      </c>
      <c r="B5617" s="500" t="s">
        <v>19070</v>
      </c>
      <c r="C5617" t="str">
        <f t="shared" si="174"/>
        <v>$U 380-1.5 80x80 PROFIL U PERFORAT$:8.33,</v>
      </c>
      <c r="D5617" t="s">
        <v>26104</v>
      </c>
      <c r="E5617" t="str">
        <f t="shared" si="175"/>
        <v>"u 380-1.5 80x80 profil u perforat":8.33,</v>
      </c>
    </row>
    <row r="5618" spans="1:5">
      <c r="A5618" s="500" t="s">
        <v>3890</v>
      </c>
      <c r="B5618" s="500" t="s">
        <v>19072</v>
      </c>
      <c r="C5618" t="str">
        <f t="shared" si="174"/>
        <v>$U 380-1.5 85x85 PROFIL U PERFORAT$:8.49,</v>
      </c>
      <c r="D5618" t="s">
        <v>26105</v>
      </c>
      <c r="E5618" t="str">
        <f t="shared" si="175"/>
        <v>"u 380-1.5 85x85 profil u perforat":8.49,</v>
      </c>
    </row>
    <row r="5619" spans="1:5">
      <c r="A5619" s="500" t="s">
        <v>2982</v>
      </c>
      <c r="B5619" s="500" t="s">
        <v>19074</v>
      </c>
      <c r="C5619" t="str">
        <f t="shared" si="174"/>
        <v>$U 380-1.5 90x90 PROFIL U PERFORAT$:8.65,</v>
      </c>
      <c r="D5619" t="s">
        <v>26106</v>
      </c>
      <c r="E5619" t="str">
        <f t="shared" si="175"/>
        <v>"u 380-1.5 90x90 profil u perforat":8.65,</v>
      </c>
    </row>
    <row r="5620" spans="1:5">
      <c r="A5620" s="500" t="s">
        <v>18773</v>
      </c>
      <c r="B5620" s="500" t="s">
        <v>19076</v>
      </c>
      <c r="C5620" t="str">
        <f t="shared" si="174"/>
        <v>$U 380-1.5 95x95 PROFIL U PERFORAT$:8.80,</v>
      </c>
      <c r="D5620" t="s">
        <v>26107</v>
      </c>
      <c r="E5620" t="str">
        <f t="shared" si="175"/>
        <v>"u 380-1.5 95x95 profil u perforat":8.80,</v>
      </c>
    </row>
    <row r="5621" spans="1:5">
      <c r="A5621" s="500" t="s">
        <v>19078</v>
      </c>
      <c r="B5621" s="500" t="s">
        <v>19079</v>
      </c>
      <c r="C5621" t="str">
        <f t="shared" si="174"/>
        <v>$U 380-2 100x100 PROFIL U NEPERFORAT$:11.90,</v>
      </c>
      <c r="D5621" t="s">
        <v>26108</v>
      </c>
      <c r="E5621" t="str">
        <f t="shared" si="175"/>
        <v>"u 380-2 100x100 profil u neperforat":11.90,</v>
      </c>
    </row>
    <row r="5622" spans="1:5">
      <c r="A5622" s="500" t="s">
        <v>16051</v>
      </c>
      <c r="B5622" s="500" t="s">
        <v>19081</v>
      </c>
      <c r="C5622" t="str">
        <f t="shared" si="174"/>
        <v>$U 380-2 40x40 PROFIL U NEPERFORAT$:9.41,</v>
      </c>
      <c r="D5622" t="s">
        <v>26109</v>
      </c>
      <c r="E5622" t="str">
        <f t="shared" si="175"/>
        <v>"u 380-2 40x40 profil u neperforat":9.41,</v>
      </c>
    </row>
    <row r="5623" spans="1:5">
      <c r="A5623" s="500" t="s">
        <v>6926</v>
      </c>
      <c r="B5623" s="500" t="s">
        <v>19083</v>
      </c>
      <c r="C5623" t="str">
        <f t="shared" si="174"/>
        <v>$U 380-2 45x45 PROFIL U NEPERFORAT$:9.62,</v>
      </c>
      <c r="D5623" t="s">
        <v>26110</v>
      </c>
      <c r="E5623" t="str">
        <f t="shared" si="175"/>
        <v>"u 380-2 45x45 profil u neperforat":9.62,</v>
      </c>
    </row>
    <row r="5624" spans="1:5">
      <c r="A5624" s="500" t="s">
        <v>4039</v>
      </c>
      <c r="B5624" s="500" t="s">
        <v>19085</v>
      </c>
      <c r="C5624" t="str">
        <f t="shared" si="174"/>
        <v>$U 380-2 50x50 PROFIL U NEPERFORAT$:9.83,</v>
      </c>
      <c r="D5624" t="s">
        <v>26111</v>
      </c>
      <c r="E5624" t="str">
        <f t="shared" si="175"/>
        <v>"u 380-2 50x50 profil u neperforat":9.83,</v>
      </c>
    </row>
    <row r="5625" spans="1:5">
      <c r="A5625" s="500" t="s">
        <v>11833</v>
      </c>
      <c r="B5625" s="500" t="s">
        <v>19087</v>
      </c>
      <c r="C5625" t="str">
        <f t="shared" si="174"/>
        <v>$U 380-2 55x55 PROFIL U NEPERFORAT$:10.04,</v>
      </c>
      <c r="D5625" t="s">
        <v>26112</v>
      </c>
      <c r="E5625" t="str">
        <f t="shared" si="175"/>
        <v>"u 380-2 55x55 profil u neperforat":10.04,</v>
      </c>
    </row>
    <row r="5626" spans="1:5">
      <c r="A5626" s="500" t="s">
        <v>4157</v>
      </c>
      <c r="B5626" s="500" t="s">
        <v>19089</v>
      </c>
      <c r="C5626" t="str">
        <f t="shared" si="174"/>
        <v>$U 380-2 60x60 PROFIL U NEPERFORAT$:10.24,</v>
      </c>
      <c r="D5626" t="s">
        <v>26113</v>
      </c>
      <c r="E5626" t="str">
        <f t="shared" si="175"/>
        <v>"u 380-2 60x60 profil u neperforat":10.24,</v>
      </c>
    </row>
    <row r="5627" spans="1:5">
      <c r="A5627" s="500" t="s">
        <v>17309</v>
      </c>
      <c r="B5627" s="500" t="s">
        <v>19091</v>
      </c>
      <c r="C5627" t="str">
        <f t="shared" si="174"/>
        <v>$U 380-2 65x65 PROFIL U NEPERFORAT$:10.45,</v>
      </c>
      <c r="D5627" t="s">
        <v>26114</v>
      </c>
      <c r="E5627" t="str">
        <f t="shared" si="175"/>
        <v>"u 380-2 65x65 profil u neperforat":10.45,</v>
      </c>
    </row>
    <row r="5628" spans="1:5">
      <c r="A5628" s="500" t="s">
        <v>13122</v>
      </c>
      <c r="B5628" s="500" t="s">
        <v>19093</v>
      </c>
      <c r="C5628" t="str">
        <f t="shared" si="174"/>
        <v>$U 380-2 70x70 PROFIL U NEPERFORAT$:10.66,</v>
      </c>
      <c r="D5628" t="s">
        <v>26115</v>
      </c>
      <c r="E5628" t="str">
        <f t="shared" si="175"/>
        <v>"u 380-2 70x70 profil u neperforat":10.66,</v>
      </c>
    </row>
    <row r="5629" spans="1:5">
      <c r="A5629" s="500" t="s">
        <v>17813</v>
      </c>
      <c r="B5629" s="500" t="s">
        <v>19095</v>
      </c>
      <c r="C5629" t="str">
        <f t="shared" si="174"/>
        <v>$U 380-2 75x75 PROFIL U NEPERFORAT$:10.87,</v>
      </c>
      <c r="D5629" t="s">
        <v>26116</v>
      </c>
      <c r="E5629" t="str">
        <f t="shared" si="175"/>
        <v>"u 380-2 75x75 profil u neperforat":10.87,</v>
      </c>
    </row>
    <row r="5630" spans="1:5">
      <c r="A5630" s="500" t="s">
        <v>7006</v>
      </c>
      <c r="B5630" s="500" t="s">
        <v>19097</v>
      </c>
      <c r="C5630" t="str">
        <f t="shared" si="174"/>
        <v>$U 380-2 80x80 PROFIL U NEPERFORAT$:11.08,</v>
      </c>
      <c r="D5630" t="s">
        <v>26117</v>
      </c>
      <c r="E5630" t="str">
        <f t="shared" si="175"/>
        <v>"u 380-2 80x80 profil u neperforat":11.08,</v>
      </c>
    </row>
    <row r="5631" spans="1:5">
      <c r="A5631" s="500" t="s">
        <v>11248</v>
      </c>
      <c r="B5631" s="500" t="s">
        <v>19099</v>
      </c>
      <c r="C5631" t="str">
        <f t="shared" si="174"/>
        <v>$U 380-2 85x85 PROFIL U NEPERFORAT$:11.27,</v>
      </c>
      <c r="D5631" t="s">
        <v>26118</v>
      </c>
      <c r="E5631" t="str">
        <f t="shared" si="175"/>
        <v>"u 380-2 85x85 profil u neperforat":11.27,</v>
      </c>
    </row>
    <row r="5632" spans="1:5">
      <c r="A5632" s="500" t="s">
        <v>6964</v>
      </c>
      <c r="B5632" s="500" t="s">
        <v>19101</v>
      </c>
      <c r="C5632" t="str">
        <f t="shared" si="174"/>
        <v>$U 380-2 90x90 PROFIL U NEPERFORAT$:11.48,</v>
      </c>
      <c r="D5632" t="s">
        <v>26119</v>
      </c>
      <c r="E5632" t="str">
        <f t="shared" si="175"/>
        <v>"u 380-2 90x90 profil u neperforat":11.48,</v>
      </c>
    </row>
    <row r="5633" spans="1:5">
      <c r="A5633" s="500" t="s">
        <v>3937</v>
      </c>
      <c r="B5633" s="500" t="s">
        <v>19103</v>
      </c>
      <c r="C5633" t="str">
        <f t="shared" si="174"/>
        <v>$U 380-2 95x95 PROFIL U NEPERFORAT$:11.69,</v>
      </c>
      <c r="D5633" t="s">
        <v>26120</v>
      </c>
      <c r="E5633" t="str">
        <f t="shared" si="175"/>
        <v>"u 380-2 95x95 profil u neperforat":11.69,</v>
      </c>
    </row>
    <row r="5634" spans="1:5">
      <c r="A5634" s="500" t="s">
        <v>16051</v>
      </c>
      <c r="B5634" s="500" t="s">
        <v>19105</v>
      </c>
      <c r="C5634" t="str">
        <f t="shared" ref="C5634:C5697" si="176">CONCATENATE("$",B5634,"$",":",A5634,",")</f>
        <v>$U 380-2 40x40 PROFIL U PERFORAT$:9.41,</v>
      </c>
      <c r="D5634" t="s">
        <v>26121</v>
      </c>
      <c r="E5634" t="str">
        <f t="shared" ref="E5634:E5697" si="177">LOWER(D5634)</f>
        <v>"u 380-2 40x40 profil u perforat":9.41,</v>
      </c>
    </row>
    <row r="5635" spans="1:5">
      <c r="A5635" s="500" t="s">
        <v>6926</v>
      </c>
      <c r="B5635" s="500" t="s">
        <v>19107</v>
      </c>
      <c r="C5635" t="str">
        <f t="shared" si="176"/>
        <v>$U 380-2 45x45 PROFIL U PERFORAT$:9.62,</v>
      </c>
      <c r="D5635" t="s">
        <v>26122</v>
      </c>
      <c r="E5635" t="str">
        <f t="shared" si="177"/>
        <v>"u 380-2 45x45 profil u perforat":9.62,</v>
      </c>
    </row>
    <row r="5636" spans="1:5">
      <c r="A5636" s="500" t="s">
        <v>4039</v>
      </c>
      <c r="B5636" s="500" t="s">
        <v>19109</v>
      </c>
      <c r="C5636" t="str">
        <f t="shared" si="176"/>
        <v>$U 380-2 50x50 PROFIL U PERFORAT$:9.83,</v>
      </c>
      <c r="D5636" t="s">
        <v>26123</v>
      </c>
      <c r="E5636" t="str">
        <f t="shared" si="177"/>
        <v>"u 380-2 50x50 profil u perforat":9.83,</v>
      </c>
    </row>
    <row r="5637" spans="1:5">
      <c r="A5637" s="500" t="s">
        <v>11833</v>
      </c>
      <c r="B5637" s="500" t="s">
        <v>19111</v>
      </c>
      <c r="C5637" t="str">
        <f t="shared" si="176"/>
        <v>$U 380-2 55x55 PROFIL U PERFORAT$:10.04,</v>
      </c>
      <c r="D5637" t="s">
        <v>26124</v>
      </c>
      <c r="E5637" t="str">
        <f t="shared" si="177"/>
        <v>"u 380-2 55x55 profil u perforat":10.04,</v>
      </c>
    </row>
    <row r="5638" spans="1:5">
      <c r="A5638" s="500" t="s">
        <v>4157</v>
      </c>
      <c r="B5638" s="500" t="s">
        <v>19113</v>
      </c>
      <c r="C5638" t="str">
        <f t="shared" si="176"/>
        <v>$U 380-2 60x60 PROFIL U PERFORAT$:10.24,</v>
      </c>
      <c r="D5638" t="s">
        <v>26125</v>
      </c>
      <c r="E5638" t="str">
        <f t="shared" si="177"/>
        <v>"u 380-2 60x60 profil u perforat":10.24,</v>
      </c>
    </row>
    <row r="5639" spans="1:5">
      <c r="A5639" s="500" t="s">
        <v>17309</v>
      </c>
      <c r="B5639" s="500" t="s">
        <v>19115</v>
      </c>
      <c r="C5639" t="str">
        <f t="shared" si="176"/>
        <v>$U 380-2 65x65 PROFIL U PERFORAT$:10.45,</v>
      </c>
      <c r="D5639" t="s">
        <v>26126</v>
      </c>
      <c r="E5639" t="str">
        <f t="shared" si="177"/>
        <v>"u 380-2 65x65 profil u perforat":10.45,</v>
      </c>
    </row>
    <row r="5640" spans="1:5">
      <c r="A5640" s="500" t="s">
        <v>13122</v>
      </c>
      <c r="B5640" s="500" t="s">
        <v>19117</v>
      </c>
      <c r="C5640" t="str">
        <f t="shared" si="176"/>
        <v>$U 380-2 70x70 PROFIL U PERFORAT$:10.66,</v>
      </c>
      <c r="D5640" t="s">
        <v>26127</v>
      </c>
      <c r="E5640" t="str">
        <f t="shared" si="177"/>
        <v>"u 380-2 70x70 profil u perforat":10.66,</v>
      </c>
    </row>
    <row r="5641" spans="1:5">
      <c r="A5641" s="500" t="s">
        <v>17813</v>
      </c>
      <c r="B5641" s="500" t="s">
        <v>19119</v>
      </c>
      <c r="C5641" t="str">
        <f t="shared" si="176"/>
        <v>$U 380-2 75x75 PROFIL U PERFORAT$:10.87,</v>
      </c>
      <c r="D5641" t="s">
        <v>26128</v>
      </c>
      <c r="E5641" t="str">
        <f t="shared" si="177"/>
        <v>"u 380-2 75x75 profil u perforat":10.87,</v>
      </c>
    </row>
    <row r="5642" spans="1:5">
      <c r="A5642" s="500" t="s">
        <v>7006</v>
      </c>
      <c r="B5642" s="500" t="s">
        <v>19121</v>
      </c>
      <c r="C5642" t="str">
        <f t="shared" si="176"/>
        <v>$U 380-2 80x80 PROFIL U PERFORAT$:11.08,</v>
      </c>
      <c r="D5642" t="s">
        <v>26129</v>
      </c>
      <c r="E5642" t="str">
        <f t="shared" si="177"/>
        <v>"u 380-2 80x80 profil u perforat":11.08,</v>
      </c>
    </row>
    <row r="5643" spans="1:5">
      <c r="A5643" s="500" t="s">
        <v>11248</v>
      </c>
      <c r="B5643" s="500" t="s">
        <v>19123</v>
      </c>
      <c r="C5643" t="str">
        <f t="shared" si="176"/>
        <v>$U 380-2 85x85 PROFIL U PERFORAT$:11.27,</v>
      </c>
      <c r="D5643" t="s">
        <v>26130</v>
      </c>
      <c r="E5643" t="str">
        <f t="shared" si="177"/>
        <v>"u 380-2 85x85 profil u perforat":11.27,</v>
      </c>
    </row>
    <row r="5644" spans="1:5">
      <c r="A5644" s="500" t="s">
        <v>6964</v>
      </c>
      <c r="B5644" s="500" t="s">
        <v>19125</v>
      </c>
      <c r="C5644" t="str">
        <f t="shared" si="176"/>
        <v>$U 380-2 90x90 PROFIL U PERFORAT$:11.48,</v>
      </c>
      <c r="D5644" t="s">
        <v>26131</v>
      </c>
      <c r="E5644" t="str">
        <f t="shared" si="177"/>
        <v>"u 380-2 90x90 profil u perforat":11.48,</v>
      </c>
    </row>
    <row r="5645" spans="1:5">
      <c r="A5645" s="500" t="s">
        <v>3937</v>
      </c>
      <c r="B5645" s="500" t="s">
        <v>19127</v>
      </c>
      <c r="C5645" t="str">
        <f t="shared" si="176"/>
        <v>$U 380-2 95x95 PROFIL U PERFORAT$:11.69,</v>
      </c>
      <c r="D5645" t="s">
        <v>26132</v>
      </c>
      <c r="E5645" t="str">
        <f t="shared" si="177"/>
        <v>"u 380-2 95x95 profil u perforat":11.69,</v>
      </c>
    </row>
    <row r="5646" spans="1:5">
      <c r="A5646" s="500" t="s">
        <v>14921</v>
      </c>
      <c r="B5646" s="500" t="s">
        <v>19129</v>
      </c>
      <c r="C5646" t="str">
        <f t="shared" si="176"/>
        <v>$U 380-2.5 100x100 PROFIL U NEPERFORAT$:14.83,</v>
      </c>
      <c r="D5646" t="s">
        <v>26133</v>
      </c>
      <c r="E5646" t="str">
        <f t="shared" si="177"/>
        <v>"u 380-2.5 100x100 profil u neperforat":14.83,</v>
      </c>
    </row>
    <row r="5647" spans="1:5">
      <c r="A5647" s="500" t="s">
        <v>12908</v>
      </c>
      <c r="B5647" s="500" t="s">
        <v>19131</v>
      </c>
      <c r="C5647" t="str">
        <f t="shared" si="176"/>
        <v>$U 380-2.5 40x40 PROFIL U NEPERFORAT$:11.73,</v>
      </c>
      <c r="D5647" t="s">
        <v>26134</v>
      </c>
      <c r="E5647" t="str">
        <f t="shared" si="177"/>
        <v>"u 380-2.5 40x40 profil u neperforat":11.73,</v>
      </c>
    </row>
    <row r="5648" spans="1:5">
      <c r="A5648" s="500" t="s">
        <v>16353</v>
      </c>
      <c r="B5648" s="500" t="s">
        <v>19133</v>
      </c>
      <c r="C5648" t="str">
        <f t="shared" si="176"/>
        <v>$U 380-2.5 45x45 PROFIL U NEPERFORAT$:11.99,</v>
      </c>
      <c r="D5648" t="s">
        <v>26135</v>
      </c>
      <c r="E5648" t="str">
        <f t="shared" si="177"/>
        <v>"u 380-2.5 45x45 profil u neperforat":11.99,</v>
      </c>
    </row>
    <row r="5649" spans="1:5">
      <c r="A5649" s="500" t="s">
        <v>12834</v>
      </c>
      <c r="B5649" s="500" t="s">
        <v>19135</v>
      </c>
      <c r="C5649" t="str">
        <f t="shared" si="176"/>
        <v>$U 380-2.5 50x50 PROFIL U NEPERFORAT$:12.25,</v>
      </c>
      <c r="D5649" t="s">
        <v>26136</v>
      </c>
      <c r="E5649" t="str">
        <f t="shared" si="177"/>
        <v>"u 380-2.5 50x50 profil u neperforat":12.25,</v>
      </c>
    </row>
    <row r="5650" spans="1:5">
      <c r="A5650" s="500" t="s">
        <v>11336</v>
      </c>
      <c r="B5650" s="500" t="s">
        <v>19137</v>
      </c>
      <c r="C5650" t="str">
        <f t="shared" si="176"/>
        <v>$U 380-2.5 55x55 PROFIL U NEPERFORAT$:12.49,</v>
      </c>
      <c r="D5650" t="s">
        <v>26137</v>
      </c>
      <c r="E5650" t="str">
        <f t="shared" si="177"/>
        <v>"u 380-2.5 55x55 profil u neperforat":12.49,</v>
      </c>
    </row>
    <row r="5651" spans="1:5">
      <c r="A5651" s="500" t="s">
        <v>17107</v>
      </c>
      <c r="B5651" s="500" t="s">
        <v>19139</v>
      </c>
      <c r="C5651" t="str">
        <f t="shared" si="176"/>
        <v>$U 380-2.5 60x60 PROFIL U NEPERFORAT$:12.75,</v>
      </c>
      <c r="D5651" t="s">
        <v>26138</v>
      </c>
      <c r="E5651" t="str">
        <f t="shared" si="177"/>
        <v>"u 380-2.5 60x60 profil u neperforat":12.75,</v>
      </c>
    </row>
    <row r="5652" spans="1:5">
      <c r="A5652" s="500" t="s">
        <v>11347</v>
      </c>
      <c r="B5652" s="500" t="s">
        <v>19141</v>
      </c>
      <c r="C5652" t="str">
        <f t="shared" si="176"/>
        <v>$U 380-2.5 65x65 PROFIL U NEPERFORAT$:13.01,</v>
      </c>
      <c r="D5652" t="s">
        <v>26139</v>
      </c>
      <c r="E5652" t="str">
        <f t="shared" si="177"/>
        <v>"u 380-2.5 65x65 profil u neperforat":13.01,</v>
      </c>
    </row>
    <row r="5653" spans="1:5">
      <c r="A5653" s="500" t="s">
        <v>17611</v>
      </c>
      <c r="B5653" s="500" t="s">
        <v>19143</v>
      </c>
      <c r="C5653" t="str">
        <f t="shared" si="176"/>
        <v>$U 380-2.5 70x70 PROFIL U NEPERFORAT$:13.27,</v>
      </c>
      <c r="D5653" t="s">
        <v>26140</v>
      </c>
      <c r="E5653" t="str">
        <f t="shared" si="177"/>
        <v>"u 380-2.5 70x70 profil u neperforat":13.27,</v>
      </c>
    </row>
    <row r="5654" spans="1:5">
      <c r="A5654" s="500" t="s">
        <v>11259</v>
      </c>
      <c r="B5654" s="500" t="s">
        <v>19145</v>
      </c>
      <c r="C5654" t="str">
        <f t="shared" si="176"/>
        <v>$U 380-2.5 75x75 PROFIL U NEPERFORAT$:13.53,</v>
      </c>
      <c r="D5654" t="s">
        <v>26141</v>
      </c>
      <c r="E5654" t="str">
        <f t="shared" si="177"/>
        <v>"u 380-2.5 75x75 profil u neperforat":13.53,</v>
      </c>
    </row>
    <row r="5655" spans="1:5">
      <c r="A5655" s="500" t="s">
        <v>11095</v>
      </c>
      <c r="B5655" s="500" t="s">
        <v>19147</v>
      </c>
      <c r="C5655" t="str">
        <f t="shared" si="176"/>
        <v>$U 380-2.5 80x80 PROFIL U NEPERFORAT$:13.79,</v>
      </c>
      <c r="D5655" t="s">
        <v>26142</v>
      </c>
      <c r="E5655" t="str">
        <f t="shared" si="177"/>
        <v>"u 380-2.5 80x80 profil u neperforat":13.79,</v>
      </c>
    </row>
    <row r="5656" spans="1:5">
      <c r="A5656" s="500" t="s">
        <v>18367</v>
      </c>
      <c r="B5656" s="500" t="s">
        <v>19149</v>
      </c>
      <c r="C5656" t="str">
        <f t="shared" si="176"/>
        <v>$U 380-2.5 85x85 PROFIL U NEPERFORAT$:14.05,</v>
      </c>
      <c r="D5656" t="s">
        <v>26143</v>
      </c>
      <c r="E5656" t="str">
        <f t="shared" si="177"/>
        <v>"u 380-2.5 85x85 profil u neperforat":14.05,</v>
      </c>
    </row>
    <row r="5657" spans="1:5">
      <c r="A5657" s="500" t="s">
        <v>18620</v>
      </c>
      <c r="B5657" s="500" t="s">
        <v>19151</v>
      </c>
      <c r="C5657" t="str">
        <f t="shared" si="176"/>
        <v>$U 380-2.5 90x90 PROFIL U NEPERFORAT$:14.31,</v>
      </c>
      <c r="D5657" t="s">
        <v>26144</v>
      </c>
      <c r="E5657" t="str">
        <f t="shared" si="177"/>
        <v>"u 380-2.5 90x90 profil u neperforat":14.31,</v>
      </c>
    </row>
    <row r="5658" spans="1:5">
      <c r="A5658" s="500" t="s">
        <v>18874</v>
      </c>
      <c r="B5658" s="500" t="s">
        <v>19153</v>
      </c>
      <c r="C5658" t="str">
        <f t="shared" si="176"/>
        <v>$U 380-2.5 95x95 PROFIL U NEPERFORAT$:14.57,</v>
      </c>
      <c r="D5658" t="s">
        <v>26145</v>
      </c>
      <c r="E5658" t="str">
        <f t="shared" si="177"/>
        <v>"u 380-2.5 95x95 profil u neperforat":14.57,</v>
      </c>
    </row>
    <row r="5659" spans="1:5">
      <c r="A5659" s="500" t="s">
        <v>12908</v>
      </c>
      <c r="B5659" s="500" t="s">
        <v>19155</v>
      </c>
      <c r="C5659" t="str">
        <f t="shared" si="176"/>
        <v>$U 380-2.5 40x40 PROFIL U PERFORAT$:11.73,</v>
      </c>
      <c r="D5659" t="s">
        <v>26146</v>
      </c>
      <c r="E5659" t="str">
        <f t="shared" si="177"/>
        <v>"u 380-2.5 40x40 profil u perforat":11.73,</v>
      </c>
    </row>
    <row r="5660" spans="1:5">
      <c r="A5660" s="500" t="s">
        <v>16353</v>
      </c>
      <c r="B5660" s="500" t="s">
        <v>19157</v>
      </c>
      <c r="C5660" t="str">
        <f t="shared" si="176"/>
        <v>$U 380-2.5 45x45 PROFIL U PERFORAT$:11.99,</v>
      </c>
      <c r="D5660" t="s">
        <v>26147</v>
      </c>
      <c r="E5660" t="str">
        <f t="shared" si="177"/>
        <v>"u 380-2.5 45x45 profil u perforat":11.99,</v>
      </c>
    </row>
    <row r="5661" spans="1:5">
      <c r="A5661" s="500" t="s">
        <v>12834</v>
      </c>
      <c r="B5661" s="500" t="s">
        <v>19159</v>
      </c>
      <c r="C5661" t="str">
        <f t="shared" si="176"/>
        <v>$U 380-2.5 50x50 PROFIL U PERFORAT$:12.25,</v>
      </c>
      <c r="D5661" t="s">
        <v>26148</v>
      </c>
      <c r="E5661" t="str">
        <f t="shared" si="177"/>
        <v>"u 380-2.5 50x50 profil u perforat":12.25,</v>
      </c>
    </row>
    <row r="5662" spans="1:5">
      <c r="A5662" s="500" t="s">
        <v>11336</v>
      </c>
      <c r="B5662" s="500" t="s">
        <v>19161</v>
      </c>
      <c r="C5662" t="str">
        <f t="shared" si="176"/>
        <v>$U 380-2.5 55x55 PROFIL U PERFORAT$:12.49,</v>
      </c>
      <c r="D5662" t="s">
        <v>26149</v>
      </c>
      <c r="E5662" t="str">
        <f t="shared" si="177"/>
        <v>"u 380-2.5 55x55 profil u perforat":12.49,</v>
      </c>
    </row>
    <row r="5663" spans="1:5">
      <c r="A5663" s="500" t="s">
        <v>17107</v>
      </c>
      <c r="B5663" s="500" t="s">
        <v>19163</v>
      </c>
      <c r="C5663" t="str">
        <f t="shared" si="176"/>
        <v>$U 380-2.5 60x60 PROFIL U PERFORAT$:12.75,</v>
      </c>
      <c r="D5663" t="s">
        <v>26150</v>
      </c>
      <c r="E5663" t="str">
        <f t="shared" si="177"/>
        <v>"u 380-2.5 60x60 profil u perforat":12.75,</v>
      </c>
    </row>
    <row r="5664" spans="1:5">
      <c r="A5664" s="500" t="s">
        <v>11347</v>
      </c>
      <c r="B5664" s="500" t="s">
        <v>19165</v>
      </c>
      <c r="C5664" t="str">
        <f t="shared" si="176"/>
        <v>$U 380-2.5 65x65 PROFIL U PERFORAT$:13.01,</v>
      </c>
      <c r="D5664" t="s">
        <v>26151</v>
      </c>
      <c r="E5664" t="str">
        <f t="shared" si="177"/>
        <v>"u 380-2.5 65x65 profil u perforat":13.01,</v>
      </c>
    </row>
    <row r="5665" spans="1:5">
      <c r="A5665" s="500" t="s">
        <v>17611</v>
      </c>
      <c r="B5665" s="500" t="s">
        <v>19167</v>
      </c>
      <c r="C5665" t="str">
        <f t="shared" si="176"/>
        <v>$U 380-2.5 70x70 PROFIL U PERFORAT$:13.27,</v>
      </c>
      <c r="D5665" t="s">
        <v>26152</v>
      </c>
      <c r="E5665" t="str">
        <f t="shared" si="177"/>
        <v>"u 380-2.5 70x70 profil u perforat":13.27,</v>
      </c>
    </row>
    <row r="5666" spans="1:5">
      <c r="A5666" s="500" t="s">
        <v>11259</v>
      </c>
      <c r="B5666" s="500" t="s">
        <v>19169</v>
      </c>
      <c r="C5666" t="str">
        <f t="shared" si="176"/>
        <v>$U 380-2.5 75x75 PROFIL U PERFORAT$:13.53,</v>
      </c>
      <c r="D5666" t="s">
        <v>26153</v>
      </c>
      <c r="E5666" t="str">
        <f t="shared" si="177"/>
        <v>"u 380-2.5 75x75 profil u perforat":13.53,</v>
      </c>
    </row>
    <row r="5667" spans="1:5">
      <c r="A5667" s="500" t="s">
        <v>11095</v>
      </c>
      <c r="B5667" s="500" t="s">
        <v>19171</v>
      </c>
      <c r="C5667" t="str">
        <f t="shared" si="176"/>
        <v>$U 380-2.5 80x80 PROFIL U PERFORAT$:13.79,</v>
      </c>
      <c r="D5667" t="s">
        <v>26154</v>
      </c>
      <c r="E5667" t="str">
        <f t="shared" si="177"/>
        <v>"u 380-2.5 80x80 profil u perforat":13.79,</v>
      </c>
    </row>
    <row r="5668" spans="1:5">
      <c r="A5668" s="500" t="s">
        <v>18367</v>
      </c>
      <c r="B5668" s="500" t="s">
        <v>19173</v>
      </c>
      <c r="C5668" t="str">
        <f t="shared" si="176"/>
        <v>$U 380-2.5 85x85 PROFIL U PERFORAT$:14.05,</v>
      </c>
      <c r="D5668" t="s">
        <v>26155</v>
      </c>
      <c r="E5668" t="str">
        <f t="shared" si="177"/>
        <v>"u 380-2.5 85x85 profil u perforat":14.05,</v>
      </c>
    </row>
    <row r="5669" spans="1:5">
      <c r="A5669" s="500" t="s">
        <v>18620</v>
      </c>
      <c r="B5669" s="500" t="s">
        <v>19175</v>
      </c>
      <c r="C5669" t="str">
        <f t="shared" si="176"/>
        <v>$U 380-2.5 90x90 PROFIL U PERFORAT$:14.31,</v>
      </c>
      <c r="D5669" t="s">
        <v>26156</v>
      </c>
      <c r="E5669" t="str">
        <f t="shared" si="177"/>
        <v>"u 380-2.5 90x90 profil u perforat":14.31,</v>
      </c>
    </row>
    <row r="5670" spans="1:5">
      <c r="A5670" s="500" t="s">
        <v>18874</v>
      </c>
      <c r="B5670" s="500" t="s">
        <v>19177</v>
      </c>
      <c r="C5670" t="str">
        <f t="shared" si="176"/>
        <v>$U 380-2.5 95x95 PROFIL U PERFORAT$:14.57,</v>
      </c>
      <c r="D5670" t="s">
        <v>26157</v>
      </c>
      <c r="E5670" t="str">
        <f t="shared" si="177"/>
        <v>"u 380-2.5 95x95 profil u perforat":14.57,</v>
      </c>
    </row>
    <row r="5671" spans="1:5">
      <c r="A5671" s="500" t="s">
        <v>19179</v>
      </c>
      <c r="B5671" s="500" t="s">
        <v>19180</v>
      </c>
      <c r="C5671" t="str">
        <f t="shared" si="176"/>
        <v>$U 380-3 100x100 PROFIL U NEPERFORAT$:17.75,</v>
      </c>
      <c r="D5671" t="s">
        <v>26158</v>
      </c>
      <c r="E5671" t="str">
        <f t="shared" si="177"/>
        <v>"u 380-3 100x100 profil u neperforat":17.75,</v>
      </c>
    </row>
    <row r="5672" spans="1:5">
      <c r="A5672" s="500" t="s">
        <v>3969</v>
      </c>
      <c r="B5672" s="500" t="s">
        <v>19182</v>
      </c>
      <c r="C5672" t="str">
        <f t="shared" si="176"/>
        <v>$U 380-3 40x40 PROFIL U NEPERFORAT$:14.01,</v>
      </c>
      <c r="D5672" t="s">
        <v>26159</v>
      </c>
      <c r="E5672" t="str">
        <f t="shared" si="177"/>
        <v>"u 380-3 40x40 profil u neperforat":14.01,</v>
      </c>
    </row>
    <row r="5673" spans="1:5">
      <c r="A5673" s="500" t="s">
        <v>16404</v>
      </c>
      <c r="B5673" s="500" t="s">
        <v>19184</v>
      </c>
      <c r="C5673" t="str">
        <f t="shared" si="176"/>
        <v>$U 380-3 45x45 PROFIL U NEPERFORAT$:14.33,</v>
      </c>
      <c r="D5673" t="s">
        <v>26160</v>
      </c>
      <c r="E5673" t="str">
        <f t="shared" si="177"/>
        <v>"u 380-3 45x45 profil u neperforat":14.33,</v>
      </c>
    </row>
    <row r="5674" spans="1:5">
      <c r="A5674" s="500" t="s">
        <v>11386</v>
      </c>
      <c r="B5674" s="500" t="s">
        <v>19186</v>
      </c>
      <c r="C5674" t="str">
        <f t="shared" si="176"/>
        <v>$U 380-3 50x50 PROFIL U NEPERFORAT$:14.64,</v>
      </c>
      <c r="D5674" t="s">
        <v>26161</v>
      </c>
      <c r="E5674" t="str">
        <f t="shared" si="177"/>
        <v>"u 380-3 50x50 profil u neperforat":14.64,</v>
      </c>
    </row>
    <row r="5675" spans="1:5">
      <c r="A5675" s="500" t="s">
        <v>16906</v>
      </c>
      <c r="B5675" s="500" t="s">
        <v>19188</v>
      </c>
      <c r="C5675" t="str">
        <f t="shared" si="176"/>
        <v>$U 380-3 55x55 PROFIL U NEPERFORAT$:14.95,</v>
      </c>
      <c r="D5675" t="s">
        <v>26162</v>
      </c>
      <c r="E5675" t="str">
        <f t="shared" si="177"/>
        <v>"u 380-3 55x55 profil u neperforat":14.95,</v>
      </c>
    </row>
    <row r="5676" spans="1:5">
      <c r="A5676" s="500" t="s">
        <v>17158</v>
      </c>
      <c r="B5676" s="500" t="s">
        <v>19190</v>
      </c>
      <c r="C5676" t="str">
        <f t="shared" si="176"/>
        <v>$U 380-3 60x60 PROFIL U NEPERFORAT$:15.25,</v>
      </c>
      <c r="D5676" t="s">
        <v>26163</v>
      </c>
      <c r="E5676" t="str">
        <f t="shared" si="177"/>
        <v>"u 380-3 60x60 profil u neperforat":15.25,</v>
      </c>
    </row>
    <row r="5677" spans="1:5">
      <c r="A5677" s="500" t="s">
        <v>15698</v>
      </c>
      <c r="B5677" s="500" t="s">
        <v>19192</v>
      </c>
      <c r="C5677" t="str">
        <f t="shared" si="176"/>
        <v>$U 380-3 65x65 PROFIL U NEPERFORAT$:15.56,</v>
      </c>
      <c r="D5677" t="s">
        <v>26164</v>
      </c>
      <c r="E5677" t="str">
        <f t="shared" si="177"/>
        <v>"u 380-3 65x65 profil u neperforat":15.56,</v>
      </c>
    </row>
    <row r="5678" spans="1:5">
      <c r="A5678" s="500" t="s">
        <v>7027</v>
      </c>
      <c r="B5678" s="500" t="s">
        <v>19194</v>
      </c>
      <c r="C5678" t="str">
        <f t="shared" si="176"/>
        <v>$U 380-3 70x70 PROFIL U NEPERFORAT$:15.87,</v>
      </c>
      <c r="D5678" t="s">
        <v>26165</v>
      </c>
      <c r="E5678" t="str">
        <f t="shared" si="177"/>
        <v>"u 380-3 70x70 profil u neperforat":15.87,</v>
      </c>
    </row>
    <row r="5679" spans="1:5">
      <c r="A5679" s="500" t="s">
        <v>7058</v>
      </c>
      <c r="B5679" s="500" t="s">
        <v>19196</v>
      </c>
      <c r="C5679" t="str">
        <f t="shared" si="176"/>
        <v>$U 380-3 75x75 PROFIL U NEPERFORAT$:16.19,</v>
      </c>
      <c r="D5679" t="s">
        <v>26166</v>
      </c>
      <c r="E5679" t="str">
        <f t="shared" si="177"/>
        <v>"u 380-3 75x75 profil u neperforat":16.19,</v>
      </c>
    </row>
    <row r="5680" spans="1:5">
      <c r="A5680" s="500" t="s">
        <v>18165</v>
      </c>
      <c r="B5680" s="500" t="s">
        <v>19198</v>
      </c>
      <c r="C5680" t="str">
        <f t="shared" si="176"/>
        <v>$U 380-3 80x80 PROFIL U NEPERFORAT$:16.50,</v>
      </c>
      <c r="D5680" t="s">
        <v>26167</v>
      </c>
      <c r="E5680" t="str">
        <f t="shared" si="177"/>
        <v>"u 380-3 80x80 profil u neperforat":16.50,</v>
      </c>
    </row>
    <row r="5681" spans="1:5">
      <c r="A5681" s="500" t="s">
        <v>18418</v>
      </c>
      <c r="B5681" s="500" t="s">
        <v>19200</v>
      </c>
      <c r="C5681" t="str">
        <f t="shared" si="176"/>
        <v>$U 380-3 85x85 PROFIL U NEPERFORAT$:16.81,</v>
      </c>
      <c r="D5681" t="s">
        <v>26168</v>
      </c>
      <c r="E5681" t="str">
        <f t="shared" si="177"/>
        <v>"u 380-3 85x85 profil u neperforat":16.81,</v>
      </c>
    </row>
    <row r="5682" spans="1:5">
      <c r="A5682" s="500" t="s">
        <v>18671</v>
      </c>
      <c r="B5682" s="500" t="s">
        <v>19202</v>
      </c>
      <c r="C5682" t="str">
        <f t="shared" si="176"/>
        <v>$U 380-3 90x90 PROFIL U NEPERFORAT$:17.12,</v>
      </c>
      <c r="D5682" t="s">
        <v>26169</v>
      </c>
      <c r="E5682" t="str">
        <f t="shared" si="177"/>
        <v>"u 380-3 90x90 profil u neperforat":17.12,</v>
      </c>
    </row>
    <row r="5683" spans="1:5">
      <c r="A5683" s="500" t="s">
        <v>18925</v>
      </c>
      <c r="B5683" s="500" t="s">
        <v>19204</v>
      </c>
      <c r="C5683" t="str">
        <f t="shared" si="176"/>
        <v>$U 380-3 95x95 PROFIL U NEPERFORAT$:17.43,</v>
      </c>
      <c r="D5683" t="s">
        <v>26170</v>
      </c>
      <c r="E5683" t="str">
        <f t="shared" si="177"/>
        <v>"u 380-3 95x95 profil u neperforat":17.43,</v>
      </c>
    </row>
    <row r="5684" spans="1:5">
      <c r="A5684" s="500" t="s">
        <v>3969</v>
      </c>
      <c r="B5684" s="500" t="s">
        <v>19206</v>
      </c>
      <c r="C5684" t="str">
        <f t="shared" si="176"/>
        <v>$U 380-3 40x40 PROFIL U PERFORAT$:14.01,</v>
      </c>
      <c r="D5684" t="s">
        <v>26171</v>
      </c>
      <c r="E5684" t="str">
        <f t="shared" si="177"/>
        <v>"u 380-3 40x40 profil u perforat":14.01,</v>
      </c>
    </row>
    <row r="5685" spans="1:5">
      <c r="A5685" s="500" t="s">
        <v>16404</v>
      </c>
      <c r="B5685" s="500" t="s">
        <v>19208</v>
      </c>
      <c r="C5685" t="str">
        <f t="shared" si="176"/>
        <v>$U 380-3 45x45 PROFIL U PERFORAT$:14.33,</v>
      </c>
      <c r="D5685" t="s">
        <v>26172</v>
      </c>
      <c r="E5685" t="str">
        <f t="shared" si="177"/>
        <v>"u 380-3 45x45 profil u perforat":14.33,</v>
      </c>
    </row>
    <row r="5686" spans="1:5">
      <c r="A5686" s="500" t="s">
        <v>11386</v>
      </c>
      <c r="B5686" s="500" t="s">
        <v>19210</v>
      </c>
      <c r="C5686" t="str">
        <f t="shared" si="176"/>
        <v>$U 380-3 50x50 PROFIL U PERFORAT$:14.64,</v>
      </c>
      <c r="D5686" t="s">
        <v>26173</v>
      </c>
      <c r="E5686" t="str">
        <f t="shared" si="177"/>
        <v>"u 380-3 50x50 profil u perforat":14.64,</v>
      </c>
    </row>
    <row r="5687" spans="1:5">
      <c r="A5687" s="500" t="s">
        <v>16906</v>
      </c>
      <c r="B5687" s="500" t="s">
        <v>19212</v>
      </c>
      <c r="C5687" t="str">
        <f t="shared" si="176"/>
        <v>$U 380-3 55x55 PROFIL U PERFORAT$:14.95,</v>
      </c>
      <c r="D5687" t="s">
        <v>26174</v>
      </c>
      <c r="E5687" t="str">
        <f t="shared" si="177"/>
        <v>"u 380-3 55x55 profil u perforat":14.95,</v>
      </c>
    </row>
    <row r="5688" spans="1:5">
      <c r="A5688" s="500" t="s">
        <v>17158</v>
      </c>
      <c r="B5688" s="500" t="s">
        <v>19214</v>
      </c>
      <c r="C5688" t="str">
        <f t="shared" si="176"/>
        <v>$U 380-3 60x60 PROFIL U PERFORAT$:15.25,</v>
      </c>
      <c r="D5688" t="s">
        <v>26175</v>
      </c>
      <c r="E5688" t="str">
        <f t="shared" si="177"/>
        <v>"u 380-3 60x60 profil u perforat":15.25,</v>
      </c>
    </row>
    <row r="5689" spans="1:5">
      <c r="A5689" s="500" t="s">
        <v>15698</v>
      </c>
      <c r="B5689" s="500" t="s">
        <v>19216</v>
      </c>
      <c r="C5689" t="str">
        <f t="shared" si="176"/>
        <v>$U 380-3 65x65 PROFIL U PERFORAT$:15.56,</v>
      </c>
      <c r="D5689" t="s">
        <v>26176</v>
      </c>
      <c r="E5689" t="str">
        <f t="shared" si="177"/>
        <v>"u 380-3 65x65 profil u perforat":15.56,</v>
      </c>
    </row>
    <row r="5690" spans="1:5">
      <c r="A5690" s="500" t="s">
        <v>7027</v>
      </c>
      <c r="B5690" s="500" t="s">
        <v>19218</v>
      </c>
      <c r="C5690" t="str">
        <f t="shared" si="176"/>
        <v>$U 380-3 70x70 PROFIL U PERFORAT$:15.87,</v>
      </c>
      <c r="D5690" t="s">
        <v>26177</v>
      </c>
      <c r="E5690" t="str">
        <f t="shared" si="177"/>
        <v>"u 380-3 70x70 profil u perforat":15.87,</v>
      </c>
    </row>
    <row r="5691" spans="1:5">
      <c r="A5691" s="500" t="s">
        <v>7058</v>
      </c>
      <c r="B5691" s="500" t="s">
        <v>19220</v>
      </c>
      <c r="C5691" t="str">
        <f t="shared" si="176"/>
        <v>$U 380-3 75x75 PROFIL U PERFORAT$:16.19,</v>
      </c>
      <c r="D5691" t="s">
        <v>26178</v>
      </c>
      <c r="E5691" t="str">
        <f t="shared" si="177"/>
        <v>"u 380-3 75x75 profil u perforat":16.19,</v>
      </c>
    </row>
    <row r="5692" spans="1:5">
      <c r="A5692" s="500" t="s">
        <v>18165</v>
      </c>
      <c r="B5692" s="500" t="s">
        <v>19222</v>
      </c>
      <c r="C5692" t="str">
        <f t="shared" si="176"/>
        <v>$U 380-3 80x80 PROFIL U PERFORAT$:16.50,</v>
      </c>
      <c r="D5692" t="s">
        <v>26179</v>
      </c>
      <c r="E5692" t="str">
        <f t="shared" si="177"/>
        <v>"u 380-3 80x80 profil u perforat":16.50,</v>
      </c>
    </row>
    <row r="5693" spans="1:5">
      <c r="A5693" s="500" t="s">
        <v>18418</v>
      </c>
      <c r="B5693" s="500" t="s">
        <v>19224</v>
      </c>
      <c r="C5693" t="str">
        <f t="shared" si="176"/>
        <v>$U 380-3 85x85 PROFIL U PERFORAT$:16.81,</v>
      </c>
      <c r="D5693" t="s">
        <v>26180</v>
      </c>
      <c r="E5693" t="str">
        <f t="shared" si="177"/>
        <v>"u 380-3 85x85 profil u perforat":16.81,</v>
      </c>
    </row>
    <row r="5694" spans="1:5">
      <c r="A5694" s="500" t="s">
        <v>18671</v>
      </c>
      <c r="B5694" s="500" t="s">
        <v>19226</v>
      </c>
      <c r="C5694" t="str">
        <f t="shared" si="176"/>
        <v>$U 380-3 90x90 PROFIL U PERFORAT$:17.12,</v>
      </c>
      <c r="D5694" t="s">
        <v>26181</v>
      </c>
      <c r="E5694" t="str">
        <f t="shared" si="177"/>
        <v>"u 380-3 90x90 profil u perforat":17.12,</v>
      </c>
    </row>
    <row r="5695" spans="1:5">
      <c r="A5695" s="500" t="s">
        <v>18925</v>
      </c>
      <c r="B5695" s="500" t="s">
        <v>19228</v>
      </c>
      <c r="C5695" t="str">
        <f t="shared" si="176"/>
        <v>$U 380-3 95x95 PROFIL U PERFORAT$:17.43,</v>
      </c>
      <c r="D5695" t="s">
        <v>26182</v>
      </c>
      <c r="E5695" t="str">
        <f t="shared" si="177"/>
        <v>"u 380-3 95x95 profil u perforat":17.43,</v>
      </c>
    </row>
    <row r="5696" spans="1:5">
      <c r="A5696" s="500" t="s">
        <v>19230</v>
      </c>
      <c r="B5696" s="500" t="s">
        <v>19231</v>
      </c>
      <c r="C5696" t="str">
        <f t="shared" si="176"/>
        <v>$U 380-3.5 100x100 PROFIL U NEPERFORAT$:20.63,</v>
      </c>
      <c r="D5696" t="s">
        <v>26183</v>
      </c>
      <c r="E5696" t="str">
        <f t="shared" si="177"/>
        <v>"u 380-3.5 100x100 profil u neperforat":20.63,</v>
      </c>
    </row>
    <row r="5697" spans="1:5">
      <c r="A5697" s="500" t="s">
        <v>16202</v>
      </c>
      <c r="B5697" s="500" t="s">
        <v>19233</v>
      </c>
      <c r="C5697" t="str">
        <f t="shared" si="176"/>
        <v>$U 380-3.5 40x40 PROFIL U NEPERFORAT$:16.29,</v>
      </c>
      <c r="D5697" t="s">
        <v>26184</v>
      </c>
      <c r="E5697" t="str">
        <f t="shared" si="177"/>
        <v>"u 380-3.5 40x40 profil u neperforat":16.29,</v>
      </c>
    </row>
    <row r="5698" spans="1:5">
      <c r="A5698" s="500" t="s">
        <v>16455</v>
      </c>
      <c r="B5698" s="500" t="s">
        <v>19235</v>
      </c>
      <c r="C5698" t="str">
        <f t="shared" ref="C5698:C5761" si="178">CONCATENATE("$",B5698,"$",":",A5698,",")</f>
        <v>$U 380-3.5 45x45 PROFIL U NEPERFORAT$:16.65,</v>
      </c>
      <c r="D5698" t="s">
        <v>26185</v>
      </c>
      <c r="E5698" t="str">
        <f t="shared" ref="E5698:E5761" si="179">LOWER(D5698)</f>
        <v>"u 380-3.5 45x45 profil u neperforat":16.65,</v>
      </c>
    </row>
    <row r="5699" spans="1:5">
      <c r="A5699" s="500" t="s">
        <v>2887</v>
      </c>
      <c r="B5699" s="500" t="s">
        <v>19237</v>
      </c>
      <c r="C5699" t="str">
        <f t="shared" si="178"/>
        <v>$U 380-3.5 50x50 PROFIL U NEPERFORAT$:17.00,</v>
      </c>
      <c r="D5699" t="s">
        <v>26186</v>
      </c>
      <c r="E5699" t="str">
        <f t="shared" si="179"/>
        <v>"u 380-3.5 50x50 profil u neperforat":17.00,</v>
      </c>
    </row>
    <row r="5700" spans="1:5">
      <c r="A5700" s="500" t="s">
        <v>11359</v>
      </c>
      <c r="B5700" s="500" t="s">
        <v>19239</v>
      </c>
      <c r="C5700" t="str">
        <f t="shared" si="178"/>
        <v>$U 380-3.5 55x55 PROFIL U NEPERFORAT$:17.37,</v>
      </c>
      <c r="D5700" t="s">
        <v>26187</v>
      </c>
      <c r="E5700" t="str">
        <f t="shared" si="179"/>
        <v>"u 380-3.5 55x55 profil u neperforat":17.37,</v>
      </c>
    </row>
    <row r="5701" spans="1:5">
      <c r="A5701" s="500" t="s">
        <v>11569</v>
      </c>
      <c r="B5701" s="500" t="s">
        <v>19241</v>
      </c>
      <c r="C5701" t="str">
        <f t="shared" si="178"/>
        <v>$U 380-3.5 60x60 PROFIL U NEPERFORAT$:17.73,</v>
      </c>
      <c r="D5701" t="s">
        <v>26188</v>
      </c>
      <c r="E5701" t="str">
        <f t="shared" si="179"/>
        <v>"u 380-3.5 60x60 profil u neperforat":17.73,</v>
      </c>
    </row>
    <row r="5702" spans="1:5">
      <c r="A5702" s="500" t="s">
        <v>17460</v>
      </c>
      <c r="B5702" s="500" t="s">
        <v>19243</v>
      </c>
      <c r="C5702" t="str">
        <f t="shared" si="178"/>
        <v>$U 380-3.5 65x65 PROFIL U NEPERFORAT$:18.10,</v>
      </c>
      <c r="D5702" t="s">
        <v>26189</v>
      </c>
      <c r="E5702" t="str">
        <f t="shared" si="179"/>
        <v>"u 380-3.5 65x65 profil u neperforat":18.10,</v>
      </c>
    </row>
    <row r="5703" spans="1:5">
      <c r="A5703" s="500" t="s">
        <v>17712</v>
      </c>
      <c r="B5703" s="500" t="s">
        <v>19245</v>
      </c>
      <c r="C5703" t="str">
        <f t="shared" si="178"/>
        <v>$U 380-3.5 70x70 PROFIL U NEPERFORAT$:18.46,</v>
      </c>
      <c r="D5703" t="s">
        <v>26190</v>
      </c>
      <c r="E5703" t="str">
        <f t="shared" si="179"/>
        <v>"u 380-3.5 70x70 profil u neperforat":18.46,</v>
      </c>
    </row>
    <row r="5704" spans="1:5">
      <c r="A5704" s="500" t="s">
        <v>17964</v>
      </c>
      <c r="B5704" s="500" t="s">
        <v>19247</v>
      </c>
      <c r="C5704" t="str">
        <f t="shared" si="178"/>
        <v>$U 380-3.5 75x75 PROFIL U NEPERFORAT$:18.82,</v>
      </c>
      <c r="D5704" t="s">
        <v>26191</v>
      </c>
      <c r="E5704" t="str">
        <f t="shared" si="179"/>
        <v>"u 380-3.5 75x75 profil u neperforat":18.82,</v>
      </c>
    </row>
    <row r="5705" spans="1:5">
      <c r="A5705" s="500" t="s">
        <v>18216</v>
      </c>
      <c r="B5705" s="500" t="s">
        <v>19249</v>
      </c>
      <c r="C5705" t="str">
        <f t="shared" si="178"/>
        <v>$U 380-3.5 80x80 PROFIL U NEPERFORAT$:19.19,</v>
      </c>
      <c r="D5705" t="s">
        <v>26192</v>
      </c>
      <c r="E5705" t="str">
        <f t="shared" si="179"/>
        <v>"u 380-3.5 80x80 profil u neperforat":19.19,</v>
      </c>
    </row>
    <row r="5706" spans="1:5">
      <c r="A5706" s="500" t="s">
        <v>18469</v>
      </c>
      <c r="B5706" s="500" t="s">
        <v>19251</v>
      </c>
      <c r="C5706" t="str">
        <f t="shared" si="178"/>
        <v>$U 380-3.5 85x85 PROFIL U NEPERFORAT$:19.55,</v>
      </c>
      <c r="D5706" t="s">
        <v>26193</v>
      </c>
      <c r="E5706" t="str">
        <f t="shared" si="179"/>
        <v>"u 380-3.5 85x85 profil u neperforat":19.55,</v>
      </c>
    </row>
    <row r="5707" spans="1:5">
      <c r="A5707" s="500" t="s">
        <v>18722</v>
      </c>
      <c r="B5707" s="500" t="s">
        <v>19253</v>
      </c>
      <c r="C5707" t="str">
        <f t="shared" si="178"/>
        <v>$U 380-3.5 90x90 PROFIL U NEPERFORAT$:19.90,</v>
      </c>
      <c r="D5707" t="s">
        <v>26194</v>
      </c>
      <c r="E5707" t="str">
        <f t="shared" si="179"/>
        <v>"u 380-3.5 90x90 profil u neperforat":19.90,</v>
      </c>
    </row>
    <row r="5708" spans="1:5">
      <c r="A5708" s="500" t="s">
        <v>18976</v>
      </c>
      <c r="B5708" s="500" t="s">
        <v>19255</v>
      </c>
      <c r="C5708" t="str">
        <f t="shared" si="178"/>
        <v>$U 380-3.5 95x95 PROFIL U NEPERFORAT$:20.27,</v>
      </c>
      <c r="D5708" t="s">
        <v>26195</v>
      </c>
      <c r="E5708" t="str">
        <f t="shared" si="179"/>
        <v>"u 380-3.5 95x95 profil u neperforat":20.27,</v>
      </c>
    </row>
    <row r="5709" spans="1:5">
      <c r="A5709" s="500" t="s">
        <v>16202</v>
      </c>
      <c r="B5709" s="500" t="s">
        <v>19257</v>
      </c>
      <c r="C5709" t="str">
        <f t="shared" si="178"/>
        <v>$U 380-3.5 40x40 PROFIL U PERFORAT$:16.29,</v>
      </c>
      <c r="D5709" t="s">
        <v>26196</v>
      </c>
      <c r="E5709" t="str">
        <f t="shared" si="179"/>
        <v>"u 380-3.5 40x40 profil u perforat":16.29,</v>
      </c>
    </row>
    <row r="5710" spans="1:5">
      <c r="A5710" s="500" t="s">
        <v>16455</v>
      </c>
      <c r="B5710" s="500" t="s">
        <v>19259</v>
      </c>
      <c r="C5710" t="str">
        <f t="shared" si="178"/>
        <v>$U 380-3.5 45x45 PROFIL U PERFORAT$:16.65,</v>
      </c>
      <c r="D5710" t="s">
        <v>26197</v>
      </c>
      <c r="E5710" t="str">
        <f t="shared" si="179"/>
        <v>"u 380-3.5 45x45 profil u perforat":16.65,</v>
      </c>
    </row>
    <row r="5711" spans="1:5">
      <c r="A5711" s="500" t="s">
        <v>2887</v>
      </c>
      <c r="B5711" s="500" t="s">
        <v>19261</v>
      </c>
      <c r="C5711" t="str">
        <f t="shared" si="178"/>
        <v>$U 380-3.5 50x50 PROFIL U PERFORAT$:17.00,</v>
      </c>
      <c r="D5711" t="s">
        <v>26198</v>
      </c>
      <c r="E5711" t="str">
        <f t="shared" si="179"/>
        <v>"u 380-3.5 50x50 profil u perforat":17.00,</v>
      </c>
    </row>
    <row r="5712" spans="1:5">
      <c r="A5712" s="500" t="s">
        <v>11359</v>
      </c>
      <c r="B5712" s="500" t="s">
        <v>19263</v>
      </c>
      <c r="C5712" t="str">
        <f t="shared" si="178"/>
        <v>$U 380-3.5 55x55 PROFIL U PERFORAT$:17.37,</v>
      </c>
      <c r="D5712" t="s">
        <v>26199</v>
      </c>
      <c r="E5712" t="str">
        <f t="shared" si="179"/>
        <v>"u 380-3.5 55x55 profil u perforat":17.37,</v>
      </c>
    </row>
    <row r="5713" spans="1:5">
      <c r="A5713" s="500" t="s">
        <v>11569</v>
      </c>
      <c r="B5713" s="500" t="s">
        <v>19265</v>
      </c>
      <c r="C5713" t="str">
        <f t="shared" si="178"/>
        <v>$U 380-3.5 60x60 PROFIL U PERFORAT$:17.73,</v>
      </c>
      <c r="D5713" t="s">
        <v>26200</v>
      </c>
      <c r="E5713" t="str">
        <f t="shared" si="179"/>
        <v>"u 380-3.5 60x60 profil u perforat":17.73,</v>
      </c>
    </row>
    <row r="5714" spans="1:5">
      <c r="A5714" s="500" t="s">
        <v>17460</v>
      </c>
      <c r="B5714" s="500" t="s">
        <v>19267</v>
      </c>
      <c r="C5714" t="str">
        <f t="shared" si="178"/>
        <v>$U 380-3.5 65x65 PROFIL U PERFORAT$:18.10,</v>
      </c>
      <c r="D5714" t="s">
        <v>26201</v>
      </c>
      <c r="E5714" t="str">
        <f t="shared" si="179"/>
        <v>"u 380-3.5 65x65 profil u perforat":18.10,</v>
      </c>
    </row>
    <row r="5715" spans="1:5">
      <c r="A5715" s="500" t="s">
        <v>17712</v>
      </c>
      <c r="B5715" s="500" t="s">
        <v>19269</v>
      </c>
      <c r="C5715" t="str">
        <f t="shared" si="178"/>
        <v>$U 380-3.5 70x70 PROFIL U PERFORAT$:18.46,</v>
      </c>
      <c r="D5715" t="s">
        <v>26202</v>
      </c>
      <c r="E5715" t="str">
        <f t="shared" si="179"/>
        <v>"u 380-3.5 70x70 profil u perforat":18.46,</v>
      </c>
    </row>
    <row r="5716" spans="1:5">
      <c r="A5716" s="500" t="s">
        <v>17964</v>
      </c>
      <c r="B5716" s="500" t="s">
        <v>19271</v>
      </c>
      <c r="C5716" t="str">
        <f t="shared" si="178"/>
        <v>$U 380-3.5 75x75 PROFIL U PERFORAT$:18.82,</v>
      </c>
      <c r="D5716" t="s">
        <v>26203</v>
      </c>
      <c r="E5716" t="str">
        <f t="shared" si="179"/>
        <v>"u 380-3.5 75x75 profil u perforat":18.82,</v>
      </c>
    </row>
    <row r="5717" spans="1:5">
      <c r="A5717" s="500" t="s">
        <v>18216</v>
      </c>
      <c r="B5717" s="500" t="s">
        <v>19273</v>
      </c>
      <c r="C5717" t="str">
        <f t="shared" si="178"/>
        <v>$U 380-3.5 80x80 PROFIL U PERFORAT$:19.19,</v>
      </c>
      <c r="D5717" t="s">
        <v>26204</v>
      </c>
      <c r="E5717" t="str">
        <f t="shared" si="179"/>
        <v>"u 380-3.5 80x80 profil u perforat":19.19,</v>
      </c>
    </row>
    <row r="5718" spans="1:5">
      <c r="A5718" s="500" t="s">
        <v>18469</v>
      </c>
      <c r="B5718" s="500" t="s">
        <v>19275</v>
      </c>
      <c r="C5718" t="str">
        <f t="shared" si="178"/>
        <v>$U 380-3.5 85x85 PROFIL U PERFORAT$:19.55,</v>
      </c>
      <c r="D5718" t="s">
        <v>26205</v>
      </c>
      <c r="E5718" t="str">
        <f t="shared" si="179"/>
        <v>"u 380-3.5 85x85 profil u perforat":19.55,</v>
      </c>
    </row>
    <row r="5719" spans="1:5">
      <c r="A5719" s="500" t="s">
        <v>18722</v>
      </c>
      <c r="B5719" s="500" t="s">
        <v>19277</v>
      </c>
      <c r="C5719" t="str">
        <f t="shared" si="178"/>
        <v>$U 380-3.5 90x90 PROFIL U PERFORAT$:19.90,</v>
      </c>
      <c r="D5719" t="s">
        <v>26206</v>
      </c>
      <c r="E5719" t="str">
        <f t="shared" si="179"/>
        <v>"u 380-3.5 90x90 profil u perforat":19.90,</v>
      </c>
    </row>
    <row r="5720" spans="1:5">
      <c r="A5720" s="500" t="s">
        <v>18976</v>
      </c>
      <c r="B5720" s="500" t="s">
        <v>19279</v>
      </c>
      <c r="C5720" t="str">
        <f t="shared" si="178"/>
        <v>$U 380-3.5 95x95 PROFIL U PERFORAT$:20.27,</v>
      </c>
      <c r="D5720" t="s">
        <v>26207</v>
      </c>
      <c r="E5720" t="str">
        <f t="shared" si="179"/>
        <v>"u 380-3.5 95x95 profil u perforat":20.27,</v>
      </c>
    </row>
    <row r="5721" spans="1:5">
      <c r="A5721" s="500" t="s">
        <v>19281</v>
      </c>
      <c r="B5721" s="500" t="s">
        <v>19282</v>
      </c>
      <c r="C5721" t="str">
        <f t="shared" si="178"/>
        <v>$U 390-1.5 100x100 PROFIL U NEPERFORAT$:9.10,</v>
      </c>
      <c r="D5721" t="s">
        <v>26208</v>
      </c>
      <c r="E5721" t="str">
        <f t="shared" si="179"/>
        <v>"u 390-1.5 100x100 profil u neperforat":9.10,</v>
      </c>
    </row>
    <row r="5722" spans="1:5">
      <c r="A5722" s="500" t="s">
        <v>11825</v>
      </c>
      <c r="B5722" s="500" t="s">
        <v>19284</v>
      </c>
      <c r="C5722" t="str">
        <f t="shared" si="178"/>
        <v>$U 390-1.5 40x40 PROFIL U NEPERFORAT$:7.24,</v>
      </c>
      <c r="D5722" t="s">
        <v>26209</v>
      </c>
      <c r="E5722" t="str">
        <f t="shared" si="179"/>
        <v>"u 390-1.5 40x40 profil u neperforat":7.24,</v>
      </c>
    </row>
    <row r="5723" spans="1:5">
      <c r="A5723" s="500" t="s">
        <v>11049</v>
      </c>
      <c r="B5723" s="500" t="s">
        <v>19286</v>
      </c>
      <c r="C5723" t="str">
        <f t="shared" si="178"/>
        <v>$U 390-1.5 45x45 PROFIL U NEPERFORAT$:7.40,</v>
      </c>
      <c r="D5723" t="s">
        <v>26210</v>
      </c>
      <c r="E5723" t="str">
        <f t="shared" si="179"/>
        <v>"u 390-1.5 45x45 profil u neperforat":7.40,</v>
      </c>
    </row>
    <row r="5724" spans="1:5">
      <c r="A5724" s="500" t="s">
        <v>14269</v>
      </c>
      <c r="B5724" s="500" t="s">
        <v>19288</v>
      </c>
      <c r="C5724" t="str">
        <f t="shared" si="178"/>
        <v>$U 390-1.5 50x50 PROFIL U NEPERFORAT$:7.55,</v>
      </c>
      <c r="D5724" t="s">
        <v>26211</v>
      </c>
      <c r="E5724" t="str">
        <f t="shared" si="179"/>
        <v>"u 390-1.5 50x50 profil u neperforat":7.55,</v>
      </c>
    </row>
    <row r="5725" spans="1:5">
      <c r="A5725" s="500" t="s">
        <v>6982</v>
      </c>
      <c r="B5725" s="500" t="s">
        <v>19290</v>
      </c>
      <c r="C5725" t="str">
        <f t="shared" si="178"/>
        <v>$U 390-1.5 55x55 PROFIL U NEPERFORAT$:7.71,</v>
      </c>
      <c r="D5725" t="s">
        <v>26212</v>
      </c>
      <c r="E5725" t="str">
        <f t="shared" si="179"/>
        <v>"u 390-1.5 55x55 profil u neperforat":7.71,</v>
      </c>
    </row>
    <row r="5726" spans="1:5">
      <c r="A5726" s="500" t="s">
        <v>15296</v>
      </c>
      <c r="B5726" s="500" t="s">
        <v>19292</v>
      </c>
      <c r="C5726" t="str">
        <f t="shared" si="178"/>
        <v>$U 390-1.5 60x60 PROFIL U NEPERFORAT$:7.87,</v>
      </c>
      <c r="D5726" t="s">
        <v>26213</v>
      </c>
      <c r="E5726" t="str">
        <f t="shared" si="179"/>
        <v>"u 390-1.5 60x60 profil u neperforat":7.87,</v>
      </c>
    </row>
    <row r="5727" spans="1:5">
      <c r="A5727" s="500" t="s">
        <v>11306</v>
      </c>
      <c r="B5727" s="500" t="s">
        <v>19294</v>
      </c>
      <c r="C5727" t="str">
        <f t="shared" si="178"/>
        <v>$U 390-1.5 65x65 PROFIL U NEPERFORAT$:8.02,</v>
      </c>
      <c r="D5727" t="s">
        <v>26214</v>
      </c>
      <c r="E5727" t="str">
        <f t="shared" si="179"/>
        <v>"u 390-1.5 65x65 profil u neperforat":8.02,</v>
      </c>
    </row>
    <row r="5728" spans="1:5">
      <c r="A5728" s="500" t="s">
        <v>14247</v>
      </c>
      <c r="B5728" s="500" t="s">
        <v>19296</v>
      </c>
      <c r="C5728" t="str">
        <f t="shared" si="178"/>
        <v>$U 390-1.5 70x70 PROFIL U NEPERFORAT$:8.18,</v>
      </c>
      <c r="D5728" t="s">
        <v>26215</v>
      </c>
      <c r="E5728" t="str">
        <f t="shared" si="179"/>
        <v>"u 390-1.5 70x70 profil u neperforat":8.18,</v>
      </c>
    </row>
    <row r="5729" spans="1:5">
      <c r="A5729" s="500" t="s">
        <v>3978</v>
      </c>
      <c r="B5729" s="500" t="s">
        <v>19298</v>
      </c>
      <c r="C5729" t="str">
        <f t="shared" si="178"/>
        <v>$U 390-1.5 75x75 PROFIL U NEPERFORAT$:8.33,</v>
      </c>
      <c r="D5729" t="s">
        <v>26216</v>
      </c>
      <c r="E5729" t="str">
        <f t="shared" si="179"/>
        <v>"u 390-1.5 75x75 profil u neperforat":8.33,</v>
      </c>
    </row>
    <row r="5730" spans="1:5">
      <c r="A5730" s="500" t="s">
        <v>3890</v>
      </c>
      <c r="B5730" s="500" t="s">
        <v>19300</v>
      </c>
      <c r="C5730" t="str">
        <f t="shared" si="178"/>
        <v>$U 390-1.5 80x80 PROFIL U NEPERFORAT$:8.49,</v>
      </c>
      <c r="D5730" t="s">
        <v>26217</v>
      </c>
      <c r="E5730" t="str">
        <f t="shared" si="179"/>
        <v>"u 390-1.5 80x80 profil u neperforat":8.49,</v>
      </c>
    </row>
    <row r="5731" spans="1:5">
      <c r="A5731" s="500" t="s">
        <v>2982</v>
      </c>
      <c r="B5731" s="500" t="s">
        <v>19302</v>
      </c>
      <c r="C5731" t="str">
        <f t="shared" si="178"/>
        <v>$U 390-1.5 85x85 PROFIL U NEPERFORAT$:8.65,</v>
      </c>
      <c r="D5731" t="s">
        <v>26218</v>
      </c>
      <c r="E5731" t="str">
        <f t="shared" si="179"/>
        <v>"u 390-1.5 85x85 profil u neperforat":8.65,</v>
      </c>
    </row>
    <row r="5732" spans="1:5">
      <c r="A5732" s="500" t="s">
        <v>18773</v>
      </c>
      <c r="B5732" s="500" t="s">
        <v>19304</v>
      </c>
      <c r="C5732" t="str">
        <f t="shared" si="178"/>
        <v>$U 390-1.5 90x90 PROFIL U NEPERFORAT$:8.80,</v>
      </c>
      <c r="D5732" t="s">
        <v>26219</v>
      </c>
      <c r="E5732" t="str">
        <f t="shared" si="179"/>
        <v>"u 390-1.5 90x90 profil u neperforat":8.80,</v>
      </c>
    </row>
    <row r="5733" spans="1:5">
      <c r="A5733" s="500" t="s">
        <v>19027</v>
      </c>
      <c r="B5733" s="500" t="s">
        <v>19306</v>
      </c>
      <c r="C5733" t="str">
        <f t="shared" si="178"/>
        <v>$U 390-1.5 95x95 PROFIL U NEPERFORAT$:8.94,</v>
      </c>
      <c r="D5733" t="s">
        <v>26220</v>
      </c>
      <c r="E5733" t="str">
        <f t="shared" si="179"/>
        <v>"u 390-1.5 95x95 profil u neperforat":8.94,</v>
      </c>
    </row>
    <row r="5734" spans="1:5">
      <c r="A5734" s="500" t="s">
        <v>11825</v>
      </c>
      <c r="B5734" s="500" t="s">
        <v>19308</v>
      </c>
      <c r="C5734" t="str">
        <f t="shared" si="178"/>
        <v>$U 390-1.5 40x40 PROFIL U PERFORAT$:7.24,</v>
      </c>
      <c r="D5734" t="s">
        <v>26221</v>
      </c>
      <c r="E5734" t="str">
        <f t="shared" si="179"/>
        <v>"u 390-1.5 40x40 profil u perforat":7.24,</v>
      </c>
    </row>
    <row r="5735" spans="1:5">
      <c r="A5735" s="500" t="s">
        <v>11049</v>
      </c>
      <c r="B5735" s="500" t="s">
        <v>19310</v>
      </c>
      <c r="C5735" t="str">
        <f t="shared" si="178"/>
        <v>$U 390-1.5 45x45 PROFIL U PERFORAT$:7.40,</v>
      </c>
      <c r="D5735" t="s">
        <v>26222</v>
      </c>
      <c r="E5735" t="str">
        <f t="shared" si="179"/>
        <v>"u 390-1.5 45x45 profil u perforat":7.40,</v>
      </c>
    </row>
    <row r="5736" spans="1:5">
      <c r="A5736" s="500" t="s">
        <v>14269</v>
      </c>
      <c r="B5736" s="500" t="s">
        <v>19312</v>
      </c>
      <c r="C5736" t="str">
        <f t="shared" si="178"/>
        <v>$U 390-1.5 50x50 PROFIL U PERFORAT$:7.55,</v>
      </c>
      <c r="D5736" t="s">
        <v>26223</v>
      </c>
      <c r="E5736" t="str">
        <f t="shared" si="179"/>
        <v>"u 390-1.5 50x50 profil u perforat":7.55,</v>
      </c>
    </row>
    <row r="5737" spans="1:5">
      <c r="A5737" s="500" t="s">
        <v>6982</v>
      </c>
      <c r="B5737" s="500" t="s">
        <v>19314</v>
      </c>
      <c r="C5737" t="str">
        <f t="shared" si="178"/>
        <v>$U 390-1.5 55x55 PROFIL U PERFORAT$:7.71,</v>
      </c>
      <c r="D5737" t="s">
        <v>26224</v>
      </c>
      <c r="E5737" t="str">
        <f t="shared" si="179"/>
        <v>"u 390-1.5 55x55 profil u perforat":7.71,</v>
      </c>
    </row>
    <row r="5738" spans="1:5">
      <c r="A5738" s="500" t="s">
        <v>15296</v>
      </c>
      <c r="B5738" s="500" t="s">
        <v>19316</v>
      </c>
      <c r="C5738" t="str">
        <f t="shared" si="178"/>
        <v>$U 390-1.5 60x60 PROFIL U PERFORAT$:7.87,</v>
      </c>
      <c r="D5738" t="s">
        <v>26225</v>
      </c>
      <c r="E5738" t="str">
        <f t="shared" si="179"/>
        <v>"u 390-1.5 60x60 profil u perforat":7.87,</v>
      </c>
    </row>
    <row r="5739" spans="1:5">
      <c r="A5739" s="500" t="s">
        <v>11306</v>
      </c>
      <c r="B5739" s="500" t="s">
        <v>19318</v>
      </c>
      <c r="C5739" t="str">
        <f t="shared" si="178"/>
        <v>$U 390-1.5 65x65 PROFIL U PERFORAT$:8.02,</v>
      </c>
      <c r="D5739" t="s">
        <v>26226</v>
      </c>
      <c r="E5739" t="str">
        <f t="shared" si="179"/>
        <v>"u 390-1.5 65x65 profil u perforat":8.02,</v>
      </c>
    </row>
    <row r="5740" spans="1:5">
      <c r="A5740" s="500" t="s">
        <v>14247</v>
      </c>
      <c r="B5740" s="500" t="s">
        <v>19320</v>
      </c>
      <c r="C5740" t="str">
        <f t="shared" si="178"/>
        <v>$U 390-1.5 70x70 PROFIL U PERFORAT$:8.18,</v>
      </c>
      <c r="D5740" t="s">
        <v>26227</v>
      </c>
      <c r="E5740" t="str">
        <f t="shared" si="179"/>
        <v>"u 390-1.5 70x70 profil u perforat":8.18,</v>
      </c>
    </row>
    <row r="5741" spans="1:5">
      <c r="A5741" s="500" t="s">
        <v>3978</v>
      </c>
      <c r="B5741" s="500" t="s">
        <v>19322</v>
      </c>
      <c r="C5741" t="str">
        <f t="shared" si="178"/>
        <v>$U 390-1.5 75x75 PROFIL U PERFORAT$:8.33,</v>
      </c>
      <c r="D5741" t="s">
        <v>26228</v>
      </c>
      <c r="E5741" t="str">
        <f t="shared" si="179"/>
        <v>"u 390-1.5 75x75 profil u perforat":8.33,</v>
      </c>
    </row>
    <row r="5742" spans="1:5">
      <c r="A5742" s="500" t="s">
        <v>3890</v>
      </c>
      <c r="B5742" s="500" t="s">
        <v>19324</v>
      </c>
      <c r="C5742" t="str">
        <f t="shared" si="178"/>
        <v>$U 390-1.5 80x80 PROFIL U PERFORAT$:8.49,</v>
      </c>
      <c r="D5742" t="s">
        <v>26229</v>
      </c>
      <c r="E5742" t="str">
        <f t="shared" si="179"/>
        <v>"u 390-1.5 80x80 profil u perforat":8.49,</v>
      </c>
    </row>
    <row r="5743" spans="1:5">
      <c r="A5743" s="500" t="s">
        <v>2982</v>
      </c>
      <c r="B5743" s="500" t="s">
        <v>19326</v>
      </c>
      <c r="C5743" t="str">
        <f t="shared" si="178"/>
        <v>$U 390-1.5 85x85 PROFIL U PERFORAT$:8.65,</v>
      </c>
      <c r="D5743" t="s">
        <v>26230</v>
      </c>
      <c r="E5743" t="str">
        <f t="shared" si="179"/>
        <v>"u 390-1.5 85x85 profil u perforat":8.65,</v>
      </c>
    </row>
    <row r="5744" spans="1:5">
      <c r="A5744" s="500" t="s">
        <v>18773</v>
      </c>
      <c r="B5744" s="500" t="s">
        <v>19328</v>
      </c>
      <c r="C5744" t="str">
        <f t="shared" si="178"/>
        <v>$U 390-1.5 90x90 PROFIL U PERFORAT$:8.80,</v>
      </c>
      <c r="D5744" t="s">
        <v>26231</v>
      </c>
      <c r="E5744" t="str">
        <f t="shared" si="179"/>
        <v>"u 390-1.5 90x90 profil u perforat":8.80,</v>
      </c>
    </row>
    <row r="5745" spans="1:5">
      <c r="A5745" s="500" t="s">
        <v>19027</v>
      </c>
      <c r="B5745" s="500" t="s">
        <v>19330</v>
      </c>
      <c r="C5745" t="str">
        <f t="shared" si="178"/>
        <v>$U 390-1.5 95x95 PROFIL U PERFORAT$:8.94,</v>
      </c>
      <c r="D5745" t="s">
        <v>26232</v>
      </c>
      <c r="E5745" t="str">
        <f t="shared" si="179"/>
        <v>"u 390-1.5 95x95 profil u perforat":8.94,</v>
      </c>
    </row>
    <row r="5746" spans="1:5">
      <c r="A5746" s="500" t="s">
        <v>7103</v>
      </c>
      <c r="B5746" s="500" t="s">
        <v>19332</v>
      </c>
      <c r="C5746" t="str">
        <f t="shared" si="178"/>
        <v>$U 390-2 100x100 PROFIL U NEPERFORAT$:12.10,</v>
      </c>
      <c r="D5746" t="s">
        <v>26233</v>
      </c>
      <c r="E5746" t="str">
        <f t="shared" si="179"/>
        <v>"u 390-2 100x100 profil u neperforat":12.10,</v>
      </c>
    </row>
    <row r="5747" spans="1:5">
      <c r="A5747" s="500" t="s">
        <v>6926</v>
      </c>
      <c r="B5747" s="500" t="s">
        <v>19334</v>
      </c>
      <c r="C5747" t="str">
        <f t="shared" si="178"/>
        <v>$U 390-2 40x40 PROFIL U NEPERFORAT$:9.62,</v>
      </c>
      <c r="D5747" t="s">
        <v>26234</v>
      </c>
      <c r="E5747" t="str">
        <f t="shared" si="179"/>
        <v>"u 390-2 40x40 profil u neperforat":9.62,</v>
      </c>
    </row>
    <row r="5748" spans="1:5">
      <c r="A5748" s="500" t="s">
        <v>4039</v>
      </c>
      <c r="B5748" s="500" t="s">
        <v>19336</v>
      </c>
      <c r="C5748" t="str">
        <f t="shared" si="178"/>
        <v>$U 390-2 45x45 PROFIL U NEPERFORAT$:9.83,</v>
      </c>
      <c r="D5748" t="s">
        <v>26235</v>
      </c>
      <c r="E5748" t="str">
        <f t="shared" si="179"/>
        <v>"u 390-2 45x45 profil u neperforat":9.83,</v>
      </c>
    </row>
    <row r="5749" spans="1:5">
      <c r="A5749" s="500" t="s">
        <v>11833</v>
      </c>
      <c r="B5749" s="500" t="s">
        <v>19338</v>
      </c>
      <c r="C5749" t="str">
        <f t="shared" si="178"/>
        <v>$U 390-2 50x50 PROFIL U NEPERFORAT$:10.04,</v>
      </c>
      <c r="D5749" t="s">
        <v>26236</v>
      </c>
      <c r="E5749" t="str">
        <f t="shared" si="179"/>
        <v>"u 390-2 50x50 profil u neperforat":10.04,</v>
      </c>
    </row>
    <row r="5750" spans="1:5">
      <c r="A5750" s="500" t="s">
        <v>4157</v>
      </c>
      <c r="B5750" s="500" t="s">
        <v>19340</v>
      </c>
      <c r="C5750" t="str">
        <f t="shared" si="178"/>
        <v>$U 390-2 55x55 PROFIL U NEPERFORAT$:10.24,</v>
      </c>
      <c r="D5750" t="s">
        <v>26237</v>
      </c>
      <c r="E5750" t="str">
        <f t="shared" si="179"/>
        <v>"u 390-2 55x55 profil u neperforat":10.24,</v>
      </c>
    </row>
    <row r="5751" spans="1:5">
      <c r="A5751" s="500" t="s">
        <v>17309</v>
      </c>
      <c r="B5751" s="500" t="s">
        <v>19342</v>
      </c>
      <c r="C5751" t="str">
        <f t="shared" si="178"/>
        <v>$U 390-2 60x60 PROFIL U NEPERFORAT$:10.45,</v>
      </c>
      <c r="D5751" t="s">
        <v>26238</v>
      </c>
      <c r="E5751" t="str">
        <f t="shared" si="179"/>
        <v>"u 390-2 60x60 profil u neperforat":10.45,</v>
      </c>
    </row>
    <row r="5752" spans="1:5">
      <c r="A5752" s="500" t="s">
        <v>13122</v>
      </c>
      <c r="B5752" s="500" t="s">
        <v>19344</v>
      </c>
      <c r="C5752" t="str">
        <f t="shared" si="178"/>
        <v>$U 390-2 65x65 PROFIL U NEPERFORAT$:10.66,</v>
      </c>
      <c r="D5752" t="s">
        <v>26239</v>
      </c>
      <c r="E5752" t="str">
        <f t="shared" si="179"/>
        <v>"u 390-2 65x65 profil u neperforat":10.66,</v>
      </c>
    </row>
    <row r="5753" spans="1:5">
      <c r="A5753" s="500" t="s">
        <v>17813</v>
      </c>
      <c r="B5753" s="500" t="s">
        <v>19346</v>
      </c>
      <c r="C5753" t="str">
        <f t="shared" si="178"/>
        <v>$U 390-2 70x70 PROFIL U NEPERFORAT$:10.87,</v>
      </c>
      <c r="D5753" t="s">
        <v>26240</v>
      </c>
      <c r="E5753" t="str">
        <f t="shared" si="179"/>
        <v>"u 390-2 70x70 profil u neperforat":10.87,</v>
      </c>
    </row>
    <row r="5754" spans="1:5">
      <c r="A5754" s="500" t="s">
        <v>7006</v>
      </c>
      <c r="B5754" s="500" t="s">
        <v>19348</v>
      </c>
      <c r="C5754" t="str">
        <f t="shared" si="178"/>
        <v>$U 390-2 75x75 PROFIL U NEPERFORAT$:11.08,</v>
      </c>
      <c r="D5754" t="s">
        <v>26241</v>
      </c>
      <c r="E5754" t="str">
        <f t="shared" si="179"/>
        <v>"u 390-2 75x75 profil u neperforat":11.08,</v>
      </c>
    </row>
    <row r="5755" spans="1:5">
      <c r="A5755" s="500" t="s">
        <v>11248</v>
      </c>
      <c r="B5755" s="500" t="s">
        <v>19350</v>
      </c>
      <c r="C5755" t="str">
        <f t="shared" si="178"/>
        <v>$U 390-2 80x80 PROFIL U NEPERFORAT$:11.27,</v>
      </c>
      <c r="D5755" t="s">
        <v>26242</v>
      </c>
      <c r="E5755" t="str">
        <f t="shared" si="179"/>
        <v>"u 390-2 80x80 profil u neperforat":11.27,</v>
      </c>
    </row>
    <row r="5756" spans="1:5">
      <c r="A5756" s="500" t="s">
        <v>6964</v>
      </c>
      <c r="B5756" s="500" t="s">
        <v>19352</v>
      </c>
      <c r="C5756" t="str">
        <f t="shared" si="178"/>
        <v>$U 390-2 85x85 PROFIL U NEPERFORAT$:11.48,</v>
      </c>
      <c r="D5756" t="s">
        <v>26243</v>
      </c>
      <c r="E5756" t="str">
        <f t="shared" si="179"/>
        <v>"u 390-2 85x85 profil u neperforat":11.48,</v>
      </c>
    </row>
    <row r="5757" spans="1:5">
      <c r="A5757" s="500" t="s">
        <v>3937</v>
      </c>
      <c r="B5757" s="500" t="s">
        <v>19354</v>
      </c>
      <c r="C5757" t="str">
        <f t="shared" si="178"/>
        <v>$U 390-2 90x90 PROFIL U NEPERFORAT$:11.69,</v>
      </c>
      <c r="D5757" t="s">
        <v>26244</v>
      </c>
      <c r="E5757" t="str">
        <f t="shared" si="179"/>
        <v>"u 390-2 90x90 profil u neperforat":11.69,</v>
      </c>
    </row>
    <row r="5758" spans="1:5">
      <c r="A5758" s="500" t="s">
        <v>19078</v>
      </c>
      <c r="B5758" s="500" t="s">
        <v>19356</v>
      </c>
      <c r="C5758" t="str">
        <f t="shared" si="178"/>
        <v>$U 390-2 95x95 PROFIL U NEPERFORAT$:11.90,</v>
      </c>
      <c r="D5758" t="s">
        <v>26245</v>
      </c>
      <c r="E5758" t="str">
        <f t="shared" si="179"/>
        <v>"u 390-2 95x95 profil u neperforat":11.90,</v>
      </c>
    </row>
    <row r="5759" spans="1:5">
      <c r="A5759" s="500" t="s">
        <v>6926</v>
      </c>
      <c r="B5759" s="500" t="s">
        <v>19358</v>
      </c>
      <c r="C5759" t="str">
        <f t="shared" si="178"/>
        <v>$U 390-2 40x40 PROFIL U PERFORAT$:9.62,</v>
      </c>
      <c r="D5759" t="s">
        <v>26246</v>
      </c>
      <c r="E5759" t="str">
        <f t="shared" si="179"/>
        <v>"u 390-2 40x40 profil u perforat":9.62,</v>
      </c>
    </row>
    <row r="5760" spans="1:5">
      <c r="A5760" s="500" t="s">
        <v>4039</v>
      </c>
      <c r="B5760" s="500" t="s">
        <v>19360</v>
      </c>
      <c r="C5760" t="str">
        <f t="shared" si="178"/>
        <v>$U 390-2 45x45 PROFIL U PERFORAT$:9.83,</v>
      </c>
      <c r="D5760" t="s">
        <v>26247</v>
      </c>
      <c r="E5760" t="str">
        <f t="shared" si="179"/>
        <v>"u 390-2 45x45 profil u perforat":9.83,</v>
      </c>
    </row>
    <row r="5761" spans="1:5">
      <c r="A5761" s="500" t="s">
        <v>11833</v>
      </c>
      <c r="B5761" s="500" t="s">
        <v>19362</v>
      </c>
      <c r="C5761" t="str">
        <f t="shared" si="178"/>
        <v>$U 390-2 50x50 PROFIL U PERFORAT$:10.04,</v>
      </c>
      <c r="D5761" t="s">
        <v>26248</v>
      </c>
      <c r="E5761" t="str">
        <f t="shared" si="179"/>
        <v>"u 390-2 50x50 profil u perforat":10.04,</v>
      </c>
    </row>
    <row r="5762" spans="1:5">
      <c r="A5762" s="500" t="s">
        <v>4157</v>
      </c>
      <c r="B5762" s="500" t="s">
        <v>19364</v>
      </c>
      <c r="C5762" t="str">
        <f t="shared" ref="C5762:C5825" si="180">CONCATENATE("$",B5762,"$",":",A5762,",")</f>
        <v>$U 390-2 55x55 PROFIL U PERFORAT$:10.24,</v>
      </c>
      <c r="D5762" t="s">
        <v>26249</v>
      </c>
      <c r="E5762" t="str">
        <f t="shared" ref="E5762:E5825" si="181">LOWER(D5762)</f>
        <v>"u 390-2 55x55 profil u perforat":10.24,</v>
      </c>
    </row>
    <row r="5763" spans="1:5">
      <c r="A5763" s="500" t="s">
        <v>17309</v>
      </c>
      <c r="B5763" s="500" t="s">
        <v>19366</v>
      </c>
      <c r="C5763" t="str">
        <f t="shared" si="180"/>
        <v>$U 390-2 60x60 PROFIL U PERFORAT$:10.45,</v>
      </c>
      <c r="D5763" t="s">
        <v>26250</v>
      </c>
      <c r="E5763" t="str">
        <f t="shared" si="181"/>
        <v>"u 390-2 60x60 profil u perforat":10.45,</v>
      </c>
    </row>
    <row r="5764" spans="1:5">
      <c r="A5764" s="500" t="s">
        <v>13122</v>
      </c>
      <c r="B5764" s="500" t="s">
        <v>19368</v>
      </c>
      <c r="C5764" t="str">
        <f t="shared" si="180"/>
        <v>$U 390-2 65x65 PROFIL U PERFORAT$:10.66,</v>
      </c>
      <c r="D5764" t="s">
        <v>26251</v>
      </c>
      <c r="E5764" t="str">
        <f t="shared" si="181"/>
        <v>"u 390-2 65x65 profil u perforat":10.66,</v>
      </c>
    </row>
    <row r="5765" spans="1:5">
      <c r="A5765" s="500" t="s">
        <v>17813</v>
      </c>
      <c r="B5765" s="500" t="s">
        <v>19370</v>
      </c>
      <c r="C5765" t="str">
        <f t="shared" si="180"/>
        <v>$U 390-2 70x70 PROFIL U PERFORAT$:10.87,</v>
      </c>
      <c r="D5765" t="s">
        <v>26252</v>
      </c>
      <c r="E5765" t="str">
        <f t="shared" si="181"/>
        <v>"u 390-2 70x70 profil u perforat":10.87,</v>
      </c>
    </row>
    <row r="5766" spans="1:5">
      <c r="A5766" s="500" t="s">
        <v>7006</v>
      </c>
      <c r="B5766" s="500" t="s">
        <v>19372</v>
      </c>
      <c r="C5766" t="str">
        <f t="shared" si="180"/>
        <v>$U 390-2 75x75 PROFIL U PERFORAT$:11.08,</v>
      </c>
      <c r="D5766" t="s">
        <v>26253</v>
      </c>
      <c r="E5766" t="str">
        <f t="shared" si="181"/>
        <v>"u 390-2 75x75 profil u perforat":11.08,</v>
      </c>
    </row>
    <row r="5767" spans="1:5">
      <c r="A5767" s="500" t="s">
        <v>11248</v>
      </c>
      <c r="B5767" s="500" t="s">
        <v>19374</v>
      </c>
      <c r="C5767" t="str">
        <f t="shared" si="180"/>
        <v>$U 390-2 80x80 PROFIL U PERFORAT$:11.27,</v>
      </c>
      <c r="D5767" t="s">
        <v>26254</v>
      </c>
      <c r="E5767" t="str">
        <f t="shared" si="181"/>
        <v>"u 390-2 80x80 profil u perforat":11.27,</v>
      </c>
    </row>
    <row r="5768" spans="1:5">
      <c r="A5768" s="500" t="s">
        <v>6964</v>
      </c>
      <c r="B5768" s="500" t="s">
        <v>19376</v>
      </c>
      <c r="C5768" t="str">
        <f t="shared" si="180"/>
        <v>$U 390-2 85x85 PROFIL U PERFORAT$:11.48,</v>
      </c>
      <c r="D5768" t="s">
        <v>26255</v>
      </c>
      <c r="E5768" t="str">
        <f t="shared" si="181"/>
        <v>"u 390-2 85x85 profil u perforat":11.48,</v>
      </c>
    </row>
    <row r="5769" spans="1:5">
      <c r="A5769" s="500" t="s">
        <v>3937</v>
      </c>
      <c r="B5769" s="500" t="s">
        <v>19378</v>
      </c>
      <c r="C5769" t="str">
        <f t="shared" si="180"/>
        <v>$U 390-2 90x90 PROFIL U PERFORAT$:11.69,</v>
      </c>
      <c r="D5769" t="s">
        <v>26256</v>
      </c>
      <c r="E5769" t="str">
        <f t="shared" si="181"/>
        <v>"u 390-2 90x90 profil u perforat":11.69,</v>
      </c>
    </row>
    <row r="5770" spans="1:5">
      <c r="A5770" s="500" t="s">
        <v>19078</v>
      </c>
      <c r="B5770" s="500" t="s">
        <v>19380</v>
      </c>
      <c r="C5770" t="str">
        <f t="shared" si="180"/>
        <v>$U 390-2 95x95 PROFIL U PERFORAT$:11.90,</v>
      </c>
      <c r="D5770" t="s">
        <v>26257</v>
      </c>
      <c r="E5770" t="str">
        <f t="shared" si="181"/>
        <v>"u 390-2 95x95 profil u perforat":11.90,</v>
      </c>
    </row>
    <row r="5771" spans="1:5">
      <c r="A5771" s="500" t="s">
        <v>19382</v>
      </c>
      <c r="B5771" s="500" t="s">
        <v>19383</v>
      </c>
      <c r="C5771" t="str">
        <f t="shared" si="180"/>
        <v>$U 390-2.5 100x100 PROFIL U NEPERFORAT$:15.08,</v>
      </c>
      <c r="D5771" t="s">
        <v>26258</v>
      </c>
      <c r="E5771" t="str">
        <f t="shared" si="181"/>
        <v>"u 390-2.5 100x100 profil u neperforat":15.08,</v>
      </c>
    </row>
    <row r="5772" spans="1:5">
      <c r="A5772" s="500" t="s">
        <v>16353</v>
      </c>
      <c r="B5772" s="500" t="s">
        <v>19385</v>
      </c>
      <c r="C5772" t="str">
        <f t="shared" si="180"/>
        <v>$U 390-2.5 40x40 PROFIL U NEPERFORAT$:11.99,</v>
      </c>
      <c r="D5772" t="s">
        <v>26259</v>
      </c>
      <c r="E5772" t="str">
        <f t="shared" si="181"/>
        <v>"u 390-2.5 40x40 profil u neperforat":11.99,</v>
      </c>
    </row>
    <row r="5773" spans="1:5">
      <c r="A5773" s="500" t="s">
        <v>12834</v>
      </c>
      <c r="B5773" s="500" t="s">
        <v>19387</v>
      </c>
      <c r="C5773" t="str">
        <f t="shared" si="180"/>
        <v>$U 390-2.5 45x45 PROFIL U NEPERFORAT$:12.25,</v>
      </c>
      <c r="D5773" t="s">
        <v>26260</v>
      </c>
      <c r="E5773" t="str">
        <f t="shared" si="181"/>
        <v>"u 390-2.5 45x45 profil u neperforat":12.25,</v>
      </c>
    </row>
    <row r="5774" spans="1:5">
      <c r="A5774" s="500" t="s">
        <v>11336</v>
      </c>
      <c r="B5774" s="500" t="s">
        <v>19389</v>
      </c>
      <c r="C5774" t="str">
        <f t="shared" si="180"/>
        <v>$U 390-2.5 50x50 PROFIL U NEPERFORAT$:12.49,</v>
      </c>
      <c r="D5774" t="s">
        <v>26261</v>
      </c>
      <c r="E5774" t="str">
        <f t="shared" si="181"/>
        <v>"u 390-2.5 50x50 profil u neperforat":12.49,</v>
      </c>
    </row>
    <row r="5775" spans="1:5">
      <c r="A5775" s="500" t="s">
        <v>17107</v>
      </c>
      <c r="B5775" s="500" t="s">
        <v>19391</v>
      </c>
      <c r="C5775" t="str">
        <f t="shared" si="180"/>
        <v>$U 390-2.5 55x55 PROFIL U NEPERFORAT$:12.75,</v>
      </c>
      <c r="D5775" t="s">
        <v>26262</v>
      </c>
      <c r="E5775" t="str">
        <f t="shared" si="181"/>
        <v>"u 390-2.5 55x55 profil u neperforat":12.75,</v>
      </c>
    </row>
    <row r="5776" spans="1:5">
      <c r="A5776" s="500" t="s">
        <v>11347</v>
      </c>
      <c r="B5776" s="500" t="s">
        <v>19393</v>
      </c>
      <c r="C5776" t="str">
        <f t="shared" si="180"/>
        <v>$U 390-2.5 60x60 PROFIL U NEPERFORAT$:13.01,</v>
      </c>
      <c r="D5776" t="s">
        <v>26263</v>
      </c>
      <c r="E5776" t="str">
        <f t="shared" si="181"/>
        <v>"u 390-2.5 60x60 profil u neperforat":13.01,</v>
      </c>
    </row>
    <row r="5777" spans="1:5">
      <c r="A5777" s="500" t="s">
        <v>17611</v>
      </c>
      <c r="B5777" s="500" t="s">
        <v>19395</v>
      </c>
      <c r="C5777" t="str">
        <f t="shared" si="180"/>
        <v>$U 390-2.5 65x65 PROFIL U NEPERFORAT$:13.27,</v>
      </c>
      <c r="D5777" t="s">
        <v>26264</v>
      </c>
      <c r="E5777" t="str">
        <f t="shared" si="181"/>
        <v>"u 390-2.5 65x65 profil u neperforat":13.27,</v>
      </c>
    </row>
    <row r="5778" spans="1:5">
      <c r="A5778" s="500" t="s">
        <v>11259</v>
      </c>
      <c r="B5778" s="500" t="s">
        <v>19397</v>
      </c>
      <c r="C5778" t="str">
        <f t="shared" si="180"/>
        <v>$U 390-2.5 70x70 PROFIL U NEPERFORAT$:13.53,</v>
      </c>
      <c r="D5778" t="s">
        <v>26265</v>
      </c>
      <c r="E5778" t="str">
        <f t="shared" si="181"/>
        <v>"u 390-2.5 70x70 profil u neperforat":13.53,</v>
      </c>
    </row>
    <row r="5779" spans="1:5">
      <c r="A5779" s="500" t="s">
        <v>11095</v>
      </c>
      <c r="B5779" s="500" t="s">
        <v>19399</v>
      </c>
      <c r="C5779" t="str">
        <f t="shared" si="180"/>
        <v>$U 390-2.5 75x75 PROFIL U NEPERFORAT$:13.79,</v>
      </c>
      <c r="D5779" t="s">
        <v>26266</v>
      </c>
      <c r="E5779" t="str">
        <f t="shared" si="181"/>
        <v>"u 390-2.5 75x75 profil u neperforat":13.79,</v>
      </c>
    </row>
    <row r="5780" spans="1:5">
      <c r="A5780" s="500" t="s">
        <v>18367</v>
      </c>
      <c r="B5780" s="500" t="s">
        <v>19401</v>
      </c>
      <c r="C5780" t="str">
        <f t="shared" si="180"/>
        <v>$U 390-2.5 80x80 PROFIL U NEPERFORAT$:14.05,</v>
      </c>
      <c r="D5780" t="s">
        <v>26267</v>
      </c>
      <c r="E5780" t="str">
        <f t="shared" si="181"/>
        <v>"u 390-2.5 80x80 profil u neperforat":14.05,</v>
      </c>
    </row>
    <row r="5781" spans="1:5">
      <c r="A5781" s="500" t="s">
        <v>18620</v>
      </c>
      <c r="B5781" s="500" t="s">
        <v>19403</v>
      </c>
      <c r="C5781" t="str">
        <f t="shared" si="180"/>
        <v>$U 390-2.5 85x85 PROFIL U NEPERFORAT$:14.31,</v>
      </c>
      <c r="D5781" t="s">
        <v>26268</v>
      </c>
      <c r="E5781" t="str">
        <f t="shared" si="181"/>
        <v>"u 390-2.5 85x85 profil u neperforat":14.31,</v>
      </c>
    </row>
    <row r="5782" spans="1:5">
      <c r="A5782" s="500" t="s">
        <v>18874</v>
      </c>
      <c r="B5782" s="500" t="s">
        <v>19405</v>
      </c>
      <c r="C5782" t="str">
        <f t="shared" si="180"/>
        <v>$U 390-2.5 90x90 PROFIL U NEPERFORAT$:14.57,</v>
      </c>
      <c r="D5782" t="s">
        <v>26269</v>
      </c>
      <c r="E5782" t="str">
        <f t="shared" si="181"/>
        <v>"u 390-2.5 90x90 profil u neperforat":14.57,</v>
      </c>
    </row>
    <row r="5783" spans="1:5">
      <c r="A5783" s="500" t="s">
        <v>14921</v>
      </c>
      <c r="B5783" s="500" t="s">
        <v>19407</v>
      </c>
      <c r="C5783" t="str">
        <f t="shared" si="180"/>
        <v>$U 390-2.5 95x95 PROFIL U NEPERFORAT$:14.83,</v>
      </c>
      <c r="D5783" t="s">
        <v>26270</v>
      </c>
      <c r="E5783" t="str">
        <f t="shared" si="181"/>
        <v>"u 390-2.5 95x95 profil u neperforat":14.83,</v>
      </c>
    </row>
    <row r="5784" spans="1:5">
      <c r="A5784" s="500" t="s">
        <v>16353</v>
      </c>
      <c r="B5784" s="500" t="s">
        <v>19409</v>
      </c>
      <c r="C5784" t="str">
        <f t="shared" si="180"/>
        <v>$U 390-2.5 40x40 PROFIL U PERFORAT$:11.99,</v>
      </c>
      <c r="D5784" t="s">
        <v>26271</v>
      </c>
      <c r="E5784" t="str">
        <f t="shared" si="181"/>
        <v>"u 390-2.5 40x40 profil u perforat":11.99,</v>
      </c>
    </row>
    <row r="5785" spans="1:5">
      <c r="A5785" s="500" t="s">
        <v>12834</v>
      </c>
      <c r="B5785" s="500" t="s">
        <v>19411</v>
      </c>
      <c r="C5785" t="str">
        <f t="shared" si="180"/>
        <v>$U 390-2.5 45x45 PROFIL U PERFORAT$:12.25,</v>
      </c>
      <c r="D5785" t="s">
        <v>26272</v>
      </c>
      <c r="E5785" t="str">
        <f t="shared" si="181"/>
        <v>"u 390-2.5 45x45 profil u perforat":12.25,</v>
      </c>
    </row>
    <row r="5786" spans="1:5">
      <c r="A5786" s="500" t="s">
        <v>11336</v>
      </c>
      <c r="B5786" s="500" t="s">
        <v>19413</v>
      </c>
      <c r="C5786" t="str">
        <f t="shared" si="180"/>
        <v>$U 390-2.5 50x50 PROFIL U PERFORAT$:12.49,</v>
      </c>
      <c r="D5786" t="s">
        <v>26273</v>
      </c>
      <c r="E5786" t="str">
        <f t="shared" si="181"/>
        <v>"u 390-2.5 50x50 profil u perforat":12.49,</v>
      </c>
    </row>
    <row r="5787" spans="1:5">
      <c r="A5787" s="500" t="s">
        <v>17107</v>
      </c>
      <c r="B5787" s="500" t="s">
        <v>19415</v>
      </c>
      <c r="C5787" t="str">
        <f t="shared" si="180"/>
        <v>$U 390-2.5 55x55 PROFIL U PERFORAT$:12.75,</v>
      </c>
      <c r="D5787" t="s">
        <v>26274</v>
      </c>
      <c r="E5787" t="str">
        <f t="shared" si="181"/>
        <v>"u 390-2.5 55x55 profil u perforat":12.75,</v>
      </c>
    </row>
    <row r="5788" spans="1:5">
      <c r="A5788" s="500" t="s">
        <v>11347</v>
      </c>
      <c r="B5788" s="500" t="s">
        <v>19417</v>
      </c>
      <c r="C5788" t="str">
        <f t="shared" si="180"/>
        <v>$U 390-2.5 60x60 PROFIL U PERFORAT$:13.01,</v>
      </c>
      <c r="D5788" t="s">
        <v>26275</v>
      </c>
      <c r="E5788" t="str">
        <f t="shared" si="181"/>
        <v>"u 390-2.5 60x60 profil u perforat":13.01,</v>
      </c>
    </row>
    <row r="5789" spans="1:5">
      <c r="A5789" s="500" t="s">
        <v>17611</v>
      </c>
      <c r="B5789" s="500" t="s">
        <v>19419</v>
      </c>
      <c r="C5789" t="str">
        <f t="shared" si="180"/>
        <v>$U 390-2.5 65x65 PROFIL U PERFORAT$:13.27,</v>
      </c>
      <c r="D5789" t="s">
        <v>26276</v>
      </c>
      <c r="E5789" t="str">
        <f t="shared" si="181"/>
        <v>"u 390-2.5 65x65 profil u perforat":13.27,</v>
      </c>
    </row>
    <row r="5790" spans="1:5">
      <c r="A5790" s="500" t="s">
        <v>11259</v>
      </c>
      <c r="B5790" s="500" t="s">
        <v>19421</v>
      </c>
      <c r="C5790" t="str">
        <f t="shared" si="180"/>
        <v>$U 390-2.5 70x70 PROFIL U PERFORAT$:13.53,</v>
      </c>
      <c r="D5790" t="s">
        <v>26277</v>
      </c>
      <c r="E5790" t="str">
        <f t="shared" si="181"/>
        <v>"u 390-2.5 70x70 profil u perforat":13.53,</v>
      </c>
    </row>
    <row r="5791" spans="1:5">
      <c r="A5791" s="500" t="s">
        <v>11095</v>
      </c>
      <c r="B5791" s="500" t="s">
        <v>19423</v>
      </c>
      <c r="C5791" t="str">
        <f t="shared" si="180"/>
        <v>$U 390-2.5 75x75 PROFIL U PERFORAT$:13.79,</v>
      </c>
      <c r="D5791" t="s">
        <v>26278</v>
      </c>
      <c r="E5791" t="str">
        <f t="shared" si="181"/>
        <v>"u 390-2.5 75x75 profil u perforat":13.79,</v>
      </c>
    </row>
    <row r="5792" spans="1:5">
      <c r="A5792" s="500" t="s">
        <v>18367</v>
      </c>
      <c r="B5792" s="500" t="s">
        <v>19425</v>
      </c>
      <c r="C5792" t="str">
        <f t="shared" si="180"/>
        <v>$U 390-2.5 80x80 PROFIL U PERFORAT$:14.05,</v>
      </c>
      <c r="D5792" t="s">
        <v>26279</v>
      </c>
      <c r="E5792" t="str">
        <f t="shared" si="181"/>
        <v>"u 390-2.5 80x80 profil u perforat":14.05,</v>
      </c>
    </row>
    <row r="5793" spans="1:5">
      <c r="A5793" s="500" t="s">
        <v>18620</v>
      </c>
      <c r="B5793" s="500" t="s">
        <v>19427</v>
      </c>
      <c r="C5793" t="str">
        <f t="shared" si="180"/>
        <v>$U 390-2.5 85x85 PROFIL U PERFORAT$:14.31,</v>
      </c>
      <c r="D5793" t="s">
        <v>26280</v>
      </c>
      <c r="E5793" t="str">
        <f t="shared" si="181"/>
        <v>"u 390-2.5 85x85 profil u perforat":14.31,</v>
      </c>
    </row>
    <row r="5794" spans="1:5">
      <c r="A5794" s="500" t="s">
        <v>18874</v>
      </c>
      <c r="B5794" s="500" t="s">
        <v>19429</v>
      </c>
      <c r="C5794" t="str">
        <f t="shared" si="180"/>
        <v>$U 390-2.5 90x90 PROFIL U PERFORAT$:14.57,</v>
      </c>
      <c r="D5794" t="s">
        <v>26281</v>
      </c>
      <c r="E5794" t="str">
        <f t="shared" si="181"/>
        <v>"u 390-2.5 90x90 profil u perforat":14.57,</v>
      </c>
    </row>
    <row r="5795" spans="1:5">
      <c r="A5795" s="500" t="s">
        <v>14921</v>
      </c>
      <c r="B5795" s="500" t="s">
        <v>19431</v>
      </c>
      <c r="C5795" t="str">
        <f t="shared" si="180"/>
        <v>$U 390-2.5 95x95 PROFIL U PERFORAT$:14.83,</v>
      </c>
      <c r="D5795" t="s">
        <v>26282</v>
      </c>
      <c r="E5795" t="str">
        <f t="shared" si="181"/>
        <v>"u 390-2.5 95x95 profil u perforat":14.83,</v>
      </c>
    </row>
    <row r="5796" spans="1:5">
      <c r="A5796" s="500" t="s">
        <v>11303</v>
      </c>
      <c r="B5796" s="500" t="s">
        <v>19433</v>
      </c>
      <c r="C5796" t="str">
        <f t="shared" si="180"/>
        <v>$U 390-3 100x100 PROFIL U NEPERFORAT$:18.04,</v>
      </c>
      <c r="D5796" t="s">
        <v>26283</v>
      </c>
      <c r="E5796" t="str">
        <f t="shared" si="181"/>
        <v>"u 390-3 100x100 profil u neperforat":18.04,</v>
      </c>
    </row>
    <row r="5797" spans="1:5">
      <c r="A5797" s="500" t="s">
        <v>16404</v>
      </c>
      <c r="B5797" s="500" t="s">
        <v>19435</v>
      </c>
      <c r="C5797" t="str">
        <f t="shared" si="180"/>
        <v>$U 390-3 40x40 PROFIL U NEPERFORAT$:14.33,</v>
      </c>
      <c r="D5797" t="s">
        <v>26284</v>
      </c>
      <c r="E5797" t="str">
        <f t="shared" si="181"/>
        <v>"u 390-3 40x40 profil u neperforat":14.33,</v>
      </c>
    </row>
    <row r="5798" spans="1:5">
      <c r="A5798" s="500" t="s">
        <v>11386</v>
      </c>
      <c r="B5798" s="500" t="s">
        <v>19437</v>
      </c>
      <c r="C5798" t="str">
        <f t="shared" si="180"/>
        <v>$U 390-3 45x45 PROFIL U NEPERFORAT$:14.64,</v>
      </c>
      <c r="D5798" t="s">
        <v>26285</v>
      </c>
      <c r="E5798" t="str">
        <f t="shared" si="181"/>
        <v>"u 390-3 45x45 profil u neperforat":14.64,</v>
      </c>
    </row>
    <row r="5799" spans="1:5">
      <c r="A5799" s="500" t="s">
        <v>16906</v>
      </c>
      <c r="B5799" s="500" t="s">
        <v>19439</v>
      </c>
      <c r="C5799" t="str">
        <f t="shared" si="180"/>
        <v>$U 390-3 50x50 PROFIL U NEPERFORAT$:14.95,</v>
      </c>
      <c r="D5799" t="s">
        <v>26286</v>
      </c>
      <c r="E5799" t="str">
        <f t="shared" si="181"/>
        <v>"u 390-3 50x50 profil u neperforat":14.95,</v>
      </c>
    </row>
    <row r="5800" spans="1:5">
      <c r="A5800" s="500" t="s">
        <v>17158</v>
      </c>
      <c r="B5800" s="500" t="s">
        <v>19441</v>
      </c>
      <c r="C5800" t="str">
        <f t="shared" si="180"/>
        <v>$U 390-3 55x55 PROFIL U NEPERFORAT$:15.25,</v>
      </c>
      <c r="D5800" t="s">
        <v>26287</v>
      </c>
      <c r="E5800" t="str">
        <f t="shared" si="181"/>
        <v>"u 390-3 55x55 profil u neperforat":15.25,</v>
      </c>
    </row>
    <row r="5801" spans="1:5">
      <c r="A5801" s="500" t="s">
        <v>15698</v>
      </c>
      <c r="B5801" s="500" t="s">
        <v>19443</v>
      </c>
      <c r="C5801" t="str">
        <f t="shared" si="180"/>
        <v>$U 390-3 60x60 PROFIL U NEPERFORAT$:15.56,</v>
      </c>
      <c r="D5801" t="s">
        <v>26288</v>
      </c>
      <c r="E5801" t="str">
        <f t="shared" si="181"/>
        <v>"u 390-3 60x60 profil u neperforat":15.56,</v>
      </c>
    </row>
    <row r="5802" spans="1:5">
      <c r="A5802" s="500" t="s">
        <v>7027</v>
      </c>
      <c r="B5802" s="500" t="s">
        <v>19445</v>
      </c>
      <c r="C5802" t="str">
        <f t="shared" si="180"/>
        <v>$U 390-3 65x65 PROFIL U NEPERFORAT$:15.87,</v>
      </c>
      <c r="D5802" t="s">
        <v>26289</v>
      </c>
      <c r="E5802" t="str">
        <f t="shared" si="181"/>
        <v>"u 390-3 65x65 profil u neperforat":15.87,</v>
      </c>
    </row>
    <row r="5803" spans="1:5">
      <c r="A5803" s="500" t="s">
        <v>7058</v>
      </c>
      <c r="B5803" s="500" t="s">
        <v>19447</v>
      </c>
      <c r="C5803" t="str">
        <f t="shared" si="180"/>
        <v>$U 390-3 70x70 PROFIL U NEPERFORAT$:16.19,</v>
      </c>
      <c r="D5803" t="s">
        <v>26290</v>
      </c>
      <c r="E5803" t="str">
        <f t="shared" si="181"/>
        <v>"u 390-3 70x70 profil u neperforat":16.19,</v>
      </c>
    </row>
    <row r="5804" spans="1:5">
      <c r="A5804" s="500" t="s">
        <v>18165</v>
      </c>
      <c r="B5804" s="500" t="s">
        <v>19449</v>
      </c>
      <c r="C5804" t="str">
        <f t="shared" si="180"/>
        <v>$U 390-3 75x75 PROFIL U NEPERFORAT$:16.50,</v>
      </c>
      <c r="D5804" t="s">
        <v>26291</v>
      </c>
      <c r="E5804" t="str">
        <f t="shared" si="181"/>
        <v>"u 390-3 75x75 profil u neperforat":16.50,</v>
      </c>
    </row>
    <row r="5805" spans="1:5">
      <c r="A5805" s="500" t="s">
        <v>18418</v>
      </c>
      <c r="B5805" s="500" t="s">
        <v>19451</v>
      </c>
      <c r="C5805" t="str">
        <f t="shared" si="180"/>
        <v>$U 390-3 80x80 PROFIL U NEPERFORAT$:16.81,</v>
      </c>
      <c r="D5805" t="s">
        <v>26292</v>
      </c>
      <c r="E5805" t="str">
        <f t="shared" si="181"/>
        <v>"u 390-3 80x80 profil u neperforat":16.81,</v>
      </c>
    </row>
    <row r="5806" spans="1:5">
      <c r="A5806" s="500" t="s">
        <v>18671</v>
      </c>
      <c r="B5806" s="500" t="s">
        <v>19453</v>
      </c>
      <c r="C5806" t="str">
        <f t="shared" si="180"/>
        <v>$U 390-3 85x85 PROFIL U NEPERFORAT$:17.12,</v>
      </c>
      <c r="D5806" t="s">
        <v>26293</v>
      </c>
      <c r="E5806" t="str">
        <f t="shared" si="181"/>
        <v>"u 390-3 85x85 profil u neperforat":17.12,</v>
      </c>
    </row>
    <row r="5807" spans="1:5">
      <c r="A5807" s="500" t="s">
        <v>18925</v>
      </c>
      <c r="B5807" s="500" t="s">
        <v>19455</v>
      </c>
      <c r="C5807" t="str">
        <f t="shared" si="180"/>
        <v>$U 390-3 90x90 PROFIL U NEPERFORAT$:17.43,</v>
      </c>
      <c r="D5807" t="s">
        <v>26294</v>
      </c>
      <c r="E5807" t="str">
        <f t="shared" si="181"/>
        <v>"u 390-3 90x90 profil u neperforat":17.43,</v>
      </c>
    </row>
    <row r="5808" spans="1:5">
      <c r="A5808" s="500" t="s">
        <v>19179</v>
      </c>
      <c r="B5808" s="500" t="s">
        <v>19457</v>
      </c>
      <c r="C5808" t="str">
        <f t="shared" si="180"/>
        <v>$U 390-3 95x95 PROFIL U NEPERFORAT$:17.75,</v>
      </c>
      <c r="D5808" t="s">
        <v>26295</v>
      </c>
      <c r="E5808" t="str">
        <f t="shared" si="181"/>
        <v>"u 390-3 95x95 profil u neperforat":17.75,</v>
      </c>
    </row>
    <row r="5809" spans="1:5">
      <c r="A5809" s="500" t="s">
        <v>16404</v>
      </c>
      <c r="B5809" s="500" t="s">
        <v>19459</v>
      </c>
      <c r="C5809" t="str">
        <f t="shared" si="180"/>
        <v>$U 390-3 40x40 PROFIL U PERFORAT$:14.33,</v>
      </c>
      <c r="D5809" t="s">
        <v>26296</v>
      </c>
      <c r="E5809" t="str">
        <f t="shared" si="181"/>
        <v>"u 390-3 40x40 profil u perforat":14.33,</v>
      </c>
    </row>
    <row r="5810" spans="1:5">
      <c r="A5810" s="500" t="s">
        <v>11386</v>
      </c>
      <c r="B5810" s="500" t="s">
        <v>19461</v>
      </c>
      <c r="C5810" t="str">
        <f t="shared" si="180"/>
        <v>$U 390-3 45x45 PROFIL U PERFORAT$:14.64,</v>
      </c>
      <c r="D5810" t="s">
        <v>26297</v>
      </c>
      <c r="E5810" t="str">
        <f t="shared" si="181"/>
        <v>"u 390-3 45x45 profil u perforat":14.64,</v>
      </c>
    </row>
    <row r="5811" spans="1:5">
      <c r="A5811" s="500" t="s">
        <v>16906</v>
      </c>
      <c r="B5811" s="500" t="s">
        <v>19463</v>
      </c>
      <c r="C5811" t="str">
        <f t="shared" si="180"/>
        <v>$U 390-3 50x50 PROFIL U PERFORAT$:14.95,</v>
      </c>
      <c r="D5811" t="s">
        <v>26298</v>
      </c>
      <c r="E5811" t="str">
        <f t="shared" si="181"/>
        <v>"u 390-3 50x50 profil u perforat":14.95,</v>
      </c>
    </row>
    <row r="5812" spans="1:5">
      <c r="A5812" s="500" t="s">
        <v>17158</v>
      </c>
      <c r="B5812" s="500" t="s">
        <v>19465</v>
      </c>
      <c r="C5812" t="str">
        <f t="shared" si="180"/>
        <v>$U 390-3 55x55 PROFIL U PERFORAT$:15.25,</v>
      </c>
      <c r="D5812" t="s">
        <v>26299</v>
      </c>
      <c r="E5812" t="str">
        <f t="shared" si="181"/>
        <v>"u 390-3 55x55 profil u perforat":15.25,</v>
      </c>
    </row>
    <row r="5813" spans="1:5">
      <c r="A5813" s="500" t="s">
        <v>15698</v>
      </c>
      <c r="B5813" s="500" t="s">
        <v>19467</v>
      </c>
      <c r="C5813" t="str">
        <f t="shared" si="180"/>
        <v>$U 390-3 60x60 PROFIL U PERFORAT$:15.56,</v>
      </c>
      <c r="D5813" t="s">
        <v>26300</v>
      </c>
      <c r="E5813" t="str">
        <f t="shared" si="181"/>
        <v>"u 390-3 60x60 profil u perforat":15.56,</v>
      </c>
    </row>
    <row r="5814" spans="1:5">
      <c r="A5814" s="500" t="s">
        <v>7027</v>
      </c>
      <c r="B5814" s="500" t="s">
        <v>19469</v>
      </c>
      <c r="C5814" t="str">
        <f t="shared" si="180"/>
        <v>$U 390-3 65x65 PROFIL U PERFORAT$:15.87,</v>
      </c>
      <c r="D5814" t="s">
        <v>26301</v>
      </c>
      <c r="E5814" t="str">
        <f t="shared" si="181"/>
        <v>"u 390-3 65x65 profil u perforat":15.87,</v>
      </c>
    </row>
    <row r="5815" spans="1:5">
      <c r="A5815" s="500" t="s">
        <v>7058</v>
      </c>
      <c r="B5815" s="500" t="s">
        <v>19471</v>
      </c>
      <c r="C5815" t="str">
        <f t="shared" si="180"/>
        <v>$U 390-3 70x70 PROFIL U PERFORAT$:16.19,</v>
      </c>
      <c r="D5815" t="s">
        <v>26302</v>
      </c>
      <c r="E5815" t="str">
        <f t="shared" si="181"/>
        <v>"u 390-3 70x70 profil u perforat":16.19,</v>
      </c>
    </row>
    <row r="5816" spans="1:5">
      <c r="A5816" s="500" t="s">
        <v>18165</v>
      </c>
      <c r="B5816" s="500" t="s">
        <v>19473</v>
      </c>
      <c r="C5816" t="str">
        <f t="shared" si="180"/>
        <v>$U 390-3 75x75 PROFIL U PERFORAT$:16.50,</v>
      </c>
      <c r="D5816" t="s">
        <v>26303</v>
      </c>
      <c r="E5816" t="str">
        <f t="shared" si="181"/>
        <v>"u 390-3 75x75 profil u perforat":16.50,</v>
      </c>
    </row>
    <row r="5817" spans="1:5">
      <c r="A5817" s="500" t="s">
        <v>18418</v>
      </c>
      <c r="B5817" s="500" t="s">
        <v>19475</v>
      </c>
      <c r="C5817" t="str">
        <f t="shared" si="180"/>
        <v>$U 390-3 80x80 PROFIL U PERFORAT$:16.81,</v>
      </c>
      <c r="D5817" t="s">
        <v>26304</v>
      </c>
      <c r="E5817" t="str">
        <f t="shared" si="181"/>
        <v>"u 390-3 80x80 profil u perforat":16.81,</v>
      </c>
    </row>
    <row r="5818" spans="1:5">
      <c r="A5818" s="500" t="s">
        <v>18671</v>
      </c>
      <c r="B5818" s="500" t="s">
        <v>19477</v>
      </c>
      <c r="C5818" t="str">
        <f t="shared" si="180"/>
        <v>$U 390-3 85x85 PROFIL U PERFORAT$:17.12,</v>
      </c>
      <c r="D5818" t="s">
        <v>26305</v>
      </c>
      <c r="E5818" t="str">
        <f t="shared" si="181"/>
        <v>"u 390-3 85x85 profil u perforat":17.12,</v>
      </c>
    </row>
    <row r="5819" spans="1:5">
      <c r="A5819" s="500" t="s">
        <v>18925</v>
      </c>
      <c r="B5819" s="500" t="s">
        <v>19479</v>
      </c>
      <c r="C5819" t="str">
        <f t="shared" si="180"/>
        <v>$U 390-3 90x90 PROFIL U PERFORAT$:17.43,</v>
      </c>
      <c r="D5819" t="s">
        <v>26306</v>
      </c>
      <c r="E5819" t="str">
        <f t="shared" si="181"/>
        <v>"u 390-3 90x90 profil u perforat":17.43,</v>
      </c>
    </row>
    <row r="5820" spans="1:5">
      <c r="A5820" s="500" t="s">
        <v>19179</v>
      </c>
      <c r="B5820" s="500" t="s">
        <v>19481</v>
      </c>
      <c r="C5820" t="str">
        <f t="shared" si="180"/>
        <v>$U 390-3 95x95 PROFIL U PERFORAT$:17.75,</v>
      </c>
      <c r="D5820" t="s">
        <v>26307</v>
      </c>
      <c r="E5820" t="str">
        <f t="shared" si="181"/>
        <v>"u 390-3 95x95 profil u perforat":17.75,</v>
      </c>
    </row>
    <row r="5821" spans="1:5">
      <c r="A5821" s="500" t="s">
        <v>12416</v>
      </c>
      <c r="B5821" s="500" t="s">
        <v>19483</v>
      </c>
      <c r="C5821" t="str">
        <f t="shared" si="180"/>
        <v>$U 390-3.5 100x100 PROFIL U NEPERFORAT$:21.00,</v>
      </c>
      <c r="D5821" t="s">
        <v>26308</v>
      </c>
      <c r="E5821" t="str">
        <f t="shared" si="181"/>
        <v>"u 390-3.5 100x100 profil u neperforat":21.00,</v>
      </c>
    </row>
    <row r="5822" spans="1:5">
      <c r="A5822" s="500" t="s">
        <v>16455</v>
      </c>
      <c r="B5822" s="500" t="s">
        <v>19485</v>
      </c>
      <c r="C5822" t="str">
        <f t="shared" si="180"/>
        <v>$U 390-3.5 40x40 PROFIL U NEPERFORAT$:16.65,</v>
      </c>
      <c r="D5822" t="s">
        <v>26309</v>
      </c>
      <c r="E5822" t="str">
        <f t="shared" si="181"/>
        <v>"u 390-3.5 40x40 profil u neperforat":16.65,</v>
      </c>
    </row>
    <row r="5823" spans="1:5">
      <c r="A5823" s="500" t="s">
        <v>2887</v>
      </c>
      <c r="B5823" s="500" t="s">
        <v>19487</v>
      </c>
      <c r="C5823" t="str">
        <f t="shared" si="180"/>
        <v>$U 390-3.5 45x45 PROFIL U NEPERFORAT$:17.00,</v>
      </c>
      <c r="D5823" t="s">
        <v>26310</v>
      </c>
      <c r="E5823" t="str">
        <f t="shared" si="181"/>
        <v>"u 390-3.5 45x45 profil u neperforat":17.00,</v>
      </c>
    </row>
    <row r="5824" spans="1:5">
      <c r="A5824" s="500" t="s">
        <v>11359</v>
      </c>
      <c r="B5824" s="500" t="s">
        <v>19489</v>
      </c>
      <c r="C5824" t="str">
        <f t="shared" si="180"/>
        <v>$U 390-3.5 50x50 PROFIL U NEPERFORAT$:17.37,</v>
      </c>
      <c r="D5824" t="s">
        <v>26311</v>
      </c>
      <c r="E5824" t="str">
        <f t="shared" si="181"/>
        <v>"u 390-3.5 50x50 profil u neperforat":17.37,</v>
      </c>
    </row>
    <row r="5825" spans="1:5">
      <c r="A5825" s="500" t="s">
        <v>11569</v>
      </c>
      <c r="B5825" s="500" t="s">
        <v>19491</v>
      </c>
      <c r="C5825" t="str">
        <f t="shared" si="180"/>
        <v>$U 390-3.5 55x55 PROFIL U NEPERFORAT$:17.73,</v>
      </c>
      <c r="D5825" t="s">
        <v>26312</v>
      </c>
      <c r="E5825" t="str">
        <f t="shared" si="181"/>
        <v>"u 390-3.5 55x55 profil u neperforat":17.73,</v>
      </c>
    </row>
    <row r="5826" spans="1:5">
      <c r="A5826" s="500" t="s">
        <v>17460</v>
      </c>
      <c r="B5826" s="500" t="s">
        <v>19493</v>
      </c>
      <c r="C5826" t="str">
        <f t="shared" ref="C5826:C5889" si="182">CONCATENATE("$",B5826,"$",":",A5826,",")</f>
        <v>$U 390-3.5 60x60 PROFIL U NEPERFORAT$:18.10,</v>
      </c>
      <c r="D5826" t="s">
        <v>26313</v>
      </c>
      <c r="E5826" t="str">
        <f t="shared" ref="E5826:E5889" si="183">LOWER(D5826)</f>
        <v>"u 390-3.5 60x60 profil u neperforat":18.10,</v>
      </c>
    </row>
    <row r="5827" spans="1:5">
      <c r="A5827" s="500" t="s">
        <v>17712</v>
      </c>
      <c r="B5827" s="500" t="s">
        <v>19495</v>
      </c>
      <c r="C5827" t="str">
        <f t="shared" si="182"/>
        <v>$U 390-3.5 65x65 PROFIL U NEPERFORAT$:18.46,</v>
      </c>
      <c r="D5827" t="s">
        <v>26314</v>
      </c>
      <c r="E5827" t="str">
        <f t="shared" si="183"/>
        <v>"u 390-3.5 65x65 profil u neperforat":18.46,</v>
      </c>
    </row>
    <row r="5828" spans="1:5">
      <c r="A5828" s="500" t="s">
        <v>17964</v>
      </c>
      <c r="B5828" s="500" t="s">
        <v>19497</v>
      </c>
      <c r="C5828" t="str">
        <f t="shared" si="182"/>
        <v>$U 390-3.5 70x70 PROFIL U NEPERFORAT$:18.82,</v>
      </c>
      <c r="D5828" t="s">
        <v>26315</v>
      </c>
      <c r="E5828" t="str">
        <f t="shared" si="183"/>
        <v>"u 390-3.5 70x70 profil u neperforat":18.82,</v>
      </c>
    </row>
    <row r="5829" spans="1:5">
      <c r="A5829" s="500" t="s">
        <v>18216</v>
      </c>
      <c r="B5829" s="500" t="s">
        <v>19499</v>
      </c>
      <c r="C5829" t="str">
        <f t="shared" si="182"/>
        <v>$U 390-3.5 75x75 PROFIL U NEPERFORAT$:19.19,</v>
      </c>
      <c r="D5829" t="s">
        <v>26316</v>
      </c>
      <c r="E5829" t="str">
        <f t="shared" si="183"/>
        <v>"u 390-3.5 75x75 profil u neperforat":19.19,</v>
      </c>
    </row>
    <row r="5830" spans="1:5">
      <c r="A5830" s="500" t="s">
        <v>18469</v>
      </c>
      <c r="B5830" s="500" t="s">
        <v>19501</v>
      </c>
      <c r="C5830" t="str">
        <f t="shared" si="182"/>
        <v>$U 390-3.5 80x80 PROFIL U NEPERFORAT$:19.55,</v>
      </c>
      <c r="D5830" t="s">
        <v>26317</v>
      </c>
      <c r="E5830" t="str">
        <f t="shared" si="183"/>
        <v>"u 390-3.5 80x80 profil u neperforat":19.55,</v>
      </c>
    </row>
    <row r="5831" spans="1:5">
      <c r="A5831" s="500" t="s">
        <v>18722</v>
      </c>
      <c r="B5831" s="500" t="s">
        <v>19503</v>
      </c>
      <c r="C5831" t="str">
        <f t="shared" si="182"/>
        <v>$U 390-3.5 85x85 PROFIL U NEPERFORAT$:19.90,</v>
      </c>
      <c r="D5831" t="s">
        <v>26318</v>
      </c>
      <c r="E5831" t="str">
        <f t="shared" si="183"/>
        <v>"u 390-3.5 85x85 profil u neperforat":19.90,</v>
      </c>
    </row>
    <row r="5832" spans="1:5">
      <c r="A5832" s="500" t="s">
        <v>18976</v>
      </c>
      <c r="B5832" s="500" t="s">
        <v>19505</v>
      </c>
      <c r="C5832" t="str">
        <f t="shared" si="182"/>
        <v>$U 390-3.5 90x90 PROFIL U NEPERFORAT$:20.27,</v>
      </c>
      <c r="D5832" t="s">
        <v>26319</v>
      </c>
      <c r="E5832" t="str">
        <f t="shared" si="183"/>
        <v>"u 390-3.5 90x90 profil u neperforat":20.27,</v>
      </c>
    </row>
    <row r="5833" spans="1:5">
      <c r="A5833" s="500" t="s">
        <v>19230</v>
      </c>
      <c r="B5833" s="500" t="s">
        <v>19507</v>
      </c>
      <c r="C5833" t="str">
        <f t="shared" si="182"/>
        <v>$U 390-3.5 95x95 PROFIL U NEPERFORAT$:20.63,</v>
      </c>
      <c r="D5833" t="s">
        <v>26320</v>
      </c>
      <c r="E5833" t="str">
        <f t="shared" si="183"/>
        <v>"u 390-3.5 95x95 profil u neperforat":20.63,</v>
      </c>
    </row>
    <row r="5834" spans="1:5">
      <c r="A5834" s="500" t="s">
        <v>16455</v>
      </c>
      <c r="B5834" s="500" t="s">
        <v>19509</v>
      </c>
      <c r="C5834" t="str">
        <f t="shared" si="182"/>
        <v>$U 390-3.5 40x40 PROFIL U PERFORAT$:16.65,</v>
      </c>
      <c r="D5834" t="s">
        <v>26321</v>
      </c>
      <c r="E5834" t="str">
        <f t="shared" si="183"/>
        <v>"u 390-3.5 40x40 profil u perforat":16.65,</v>
      </c>
    </row>
    <row r="5835" spans="1:5">
      <c r="A5835" s="500" t="s">
        <v>2887</v>
      </c>
      <c r="B5835" s="500" t="s">
        <v>19511</v>
      </c>
      <c r="C5835" t="str">
        <f t="shared" si="182"/>
        <v>$U 390-3.5 45x45 PROFIL U PERFORAT$:17.00,</v>
      </c>
      <c r="D5835" t="s">
        <v>26322</v>
      </c>
      <c r="E5835" t="str">
        <f t="shared" si="183"/>
        <v>"u 390-3.5 45x45 profil u perforat":17.00,</v>
      </c>
    </row>
    <row r="5836" spans="1:5">
      <c r="A5836" s="500" t="s">
        <v>11359</v>
      </c>
      <c r="B5836" s="500" t="s">
        <v>19513</v>
      </c>
      <c r="C5836" t="str">
        <f t="shared" si="182"/>
        <v>$U 390-3.5 50x50 PROFIL U PERFORAT$:17.37,</v>
      </c>
      <c r="D5836" t="s">
        <v>26323</v>
      </c>
      <c r="E5836" t="str">
        <f t="shared" si="183"/>
        <v>"u 390-3.5 50x50 profil u perforat":17.37,</v>
      </c>
    </row>
    <row r="5837" spans="1:5">
      <c r="A5837" s="500" t="s">
        <v>11569</v>
      </c>
      <c r="B5837" s="500" t="s">
        <v>19515</v>
      </c>
      <c r="C5837" t="str">
        <f t="shared" si="182"/>
        <v>$U 390-3.5 55x55 PROFIL U PERFORAT$:17.73,</v>
      </c>
      <c r="D5837" t="s">
        <v>26324</v>
      </c>
      <c r="E5837" t="str">
        <f t="shared" si="183"/>
        <v>"u 390-3.5 55x55 profil u perforat":17.73,</v>
      </c>
    </row>
    <row r="5838" spans="1:5">
      <c r="A5838" s="500" t="s">
        <v>17460</v>
      </c>
      <c r="B5838" s="500" t="s">
        <v>19517</v>
      </c>
      <c r="C5838" t="str">
        <f t="shared" si="182"/>
        <v>$U 390-3.5 60x60 PROFIL U PERFORAT$:18.10,</v>
      </c>
      <c r="D5838" t="s">
        <v>26325</v>
      </c>
      <c r="E5838" t="str">
        <f t="shared" si="183"/>
        <v>"u 390-3.5 60x60 profil u perforat":18.10,</v>
      </c>
    </row>
    <row r="5839" spans="1:5">
      <c r="A5839" s="500" t="s">
        <v>17712</v>
      </c>
      <c r="B5839" s="500" t="s">
        <v>19519</v>
      </c>
      <c r="C5839" t="str">
        <f t="shared" si="182"/>
        <v>$U 390-3.5 65x65 PROFIL U PERFORAT$:18.46,</v>
      </c>
      <c r="D5839" t="s">
        <v>26326</v>
      </c>
      <c r="E5839" t="str">
        <f t="shared" si="183"/>
        <v>"u 390-3.5 65x65 profil u perforat":18.46,</v>
      </c>
    </row>
    <row r="5840" spans="1:5">
      <c r="A5840" s="500" t="s">
        <v>17964</v>
      </c>
      <c r="B5840" s="500" t="s">
        <v>19521</v>
      </c>
      <c r="C5840" t="str">
        <f t="shared" si="182"/>
        <v>$U 390-3.5 70x70 PROFIL U PERFORAT$:18.82,</v>
      </c>
      <c r="D5840" t="s">
        <v>26327</v>
      </c>
      <c r="E5840" t="str">
        <f t="shared" si="183"/>
        <v>"u 390-3.5 70x70 profil u perforat":18.82,</v>
      </c>
    </row>
    <row r="5841" spans="1:5">
      <c r="A5841" s="500" t="s">
        <v>18216</v>
      </c>
      <c r="B5841" s="500" t="s">
        <v>19523</v>
      </c>
      <c r="C5841" t="str">
        <f t="shared" si="182"/>
        <v>$U 390-3.5 75x75 PROFIL U PERFORAT$:19.19,</v>
      </c>
      <c r="D5841" t="s">
        <v>26328</v>
      </c>
      <c r="E5841" t="str">
        <f t="shared" si="183"/>
        <v>"u 390-3.5 75x75 profil u perforat":19.19,</v>
      </c>
    </row>
    <row r="5842" spans="1:5">
      <c r="A5842" s="500" t="s">
        <v>18469</v>
      </c>
      <c r="B5842" s="500" t="s">
        <v>19525</v>
      </c>
      <c r="C5842" t="str">
        <f t="shared" si="182"/>
        <v>$U 390-3.5 80x80 PROFIL U PERFORAT$:19.55,</v>
      </c>
      <c r="D5842" t="s">
        <v>26329</v>
      </c>
      <c r="E5842" t="str">
        <f t="shared" si="183"/>
        <v>"u 390-3.5 80x80 profil u perforat":19.55,</v>
      </c>
    </row>
    <row r="5843" spans="1:5">
      <c r="A5843" s="500" t="s">
        <v>18722</v>
      </c>
      <c r="B5843" s="500" t="s">
        <v>19527</v>
      </c>
      <c r="C5843" t="str">
        <f t="shared" si="182"/>
        <v>$U 390-3.5 85x85 PROFIL U PERFORAT$:19.90,</v>
      </c>
      <c r="D5843" t="s">
        <v>26330</v>
      </c>
      <c r="E5843" t="str">
        <f t="shared" si="183"/>
        <v>"u 390-3.5 85x85 profil u perforat":19.90,</v>
      </c>
    </row>
    <row r="5844" spans="1:5">
      <c r="A5844" s="500" t="s">
        <v>18976</v>
      </c>
      <c r="B5844" s="500" t="s">
        <v>19529</v>
      </c>
      <c r="C5844" t="str">
        <f t="shared" si="182"/>
        <v>$U 390-3.5 90x90 PROFIL U PERFORAT$:20.27,</v>
      </c>
      <c r="D5844" t="s">
        <v>26331</v>
      </c>
      <c r="E5844" t="str">
        <f t="shared" si="183"/>
        <v>"u 390-3.5 90x90 profil u perforat":20.27,</v>
      </c>
    </row>
    <row r="5845" spans="1:5">
      <c r="A5845" s="500" t="s">
        <v>19230</v>
      </c>
      <c r="B5845" s="500" t="s">
        <v>19531</v>
      </c>
      <c r="C5845" t="str">
        <f t="shared" si="182"/>
        <v>$U 390-3.5 95x95 PROFIL U PERFORAT$:20.63,</v>
      </c>
      <c r="D5845" t="s">
        <v>26332</v>
      </c>
      <c r="E5845" t="str">
        <f t="shared" si="183"/>
        <v>"u 390-3.5 95x95 profil u perforat":20.63,</v>
      </c>
    </row>
    <row r="5846" spans="1:5">
      <c r="A5846" s="500" t="s">
        <v>7083</v>
      </c>
      <c r="B5846" s="500" t="s">
        <v>19533</v>
      </c>
      <c r="C5846" t="str">
        <f t="shared" si="182"/>
        <v>$U 400-1.5 100x100 PROFIL U NEPERFORAT$:9.26,</v>
      </c>
      <c r="D5846" t="s">
        <v>26333</v>
      </c>
      <c r="E5846" t="str">
        <f t="shared" si="183"/>
        <v>"u 400-1.5 100x100 profil u neperforat":9.26,</v>
      </c>
    </row>
    <row r="5847" spans="1:5">
      <c r="A5847" s="500" t="s">
        <v>11049</v>
      </c>
      <c r="B5847" s="500" t="s">
        <v>19535</v>
      </c>
      <c r="C5847" t="str">
        <f t="shared" si="182"/>
        <v>$U 400-1.5 40x40 PROFIL U NEPERFORAT$:7.40,</v>
      </c>
      <c r="D5847" t="s">
        <v>26334</v>
      </c>
      <c r="E5847" t="str">
        <f t="shared" si="183"/>
        <v>"u 400-1.5 40x40 profil u neperforat":7.40,</v>
      </c>
    </row>
    <row r="5848" spans="1:5">
      <c r="A5848" s="500" t="s">
        <v>14269</v>
      </c>
      <c r="B5848" s="500" t="s">
        <v>19537</v>
      </c>
      <c r="C5848" t="str">
        <f t="shared" si="182"/>
        <v>$U 400-1.5 45x45 PROFIL U NEPERFORAT$:7.55,</v>
      </c>
      <c r="D5848" t="s">
        <v>26335</v>
      </c>
      <c r="E5848" t="str">
        <f t="shared" si="183"/>
        <v>"u 400-1.5 45x45 profil u neperforat":7.55,</v>
      </c>
    </row>
    <row r="5849" spans="1:5">
      <c r="A5849" s="500" t="s">
        <v>6982</v>
      </c>
      <c r="B5849" s="500" t="s">
        <v>19539</v>
      </c>
      <c r="C5849" t="str">
        <f t="shared" si="182"/>
        <v>$U 400-1.5 50x50 PROFIL U NEPERFORAT$:7.71,</v>
      </c>
      <c r="D5849" t="s">
        <v>26336</v>
      </c>
      <c r="E5849" t="str">
        <f t="shared" si="183"/>
        <v>"u 400-1.5 50x50 profil u neperforat":7.71,</v>
      </c>
    </row>
    <row r="5850" spans="1:5">
      <c r="A5850" s="500" t="s">
        <v>15296</v>
      </c>
      <c r="B5850" s="500" t="s">
        <v>19541</v>
      </c>
      <c r="C5850" t="str">
        <f t="shared" si="182"/>
        <v>$U 400-1.5 55x55 PROFIL U NEPERFORAT$:7.87,</v>
      </c>
      <c r="D5850" t="s">
        <v>26337</v>
      </c>
      <c r="E5850" t="str">
        <f t="shared" si="183"/>
        <v>"u 400-1.5 55x55 profil u neperforat":7.87,</v>
      </c>
    </row>
    <row r="5851" spans="1:5">
      <c r="A5851" s="500" t="s">
        <v>11306</v>
      </c>
      <c r="B5851" s="500" t="s">
        <v>19543</v>
      </c>
      <c r="C5851" t="str">
        <f t="shared" si="182"/>
        <v>$U 400-1.5 60x60 PROFIL U NEPERFORAT$:8.02,</v>
      </c>
      <c r="D5851" t="s">
        <v>26338</v>
      </c>
      <c r="E5851" t="str">
        <f t="shared" si="183"/>
        <v>"u 400-1.5 60x60 profil u neperforat":8.02,</v>
      </c>
    </row>
    <row r="5852" spans="1:5">
      <c r="A5852" s="500" t="s">
        <v>14247</v>
      </c>
      <c r="B5852" s="500" t="s">
        <v>19545</v>
      </c>
      <c r="C5852" t="str">
        <f t="shared" si="182"/>
        <v>$U 400-1.5 65x65 PROFIL U NEPERFORAT$:8.18,</v>
      </c>
      <c r="D5852" t="s">
        <v>26339</v>
      </c>
      <c r="E5852" t="str">
        <f t="shared" si="183"/>
        <v>"u 400-1.5 65x65 profil u neperforat":8.18,</v>
      </c>
    </row>
    <row r="5853" spans="1:5">
      <c r="A5853" s="500" t="s">
        <v>3978</v>
      </c>
      <c r="B5853" s="500" t="s">
        <v>19547</v>
      </c>
      <c r="C5853" t="str">
        <f t="shared" si="182"/>
        <v>$U 400-1.5 70x70 PROFIL U NEPERFORAT$:8.33,</v>
      </c>
      <c r="D5853" t="s">
        <v>26340</v>
      </c>
      <c r="E5853" t="str">
        <f t="shared" si="183"/>
        <v>"u 400-1.5 70x70 profil u neperforat":8.33,</v>
      </c>
    </row>
    <row r="5854" spans="1:5">
      <c r="A5854" s="500" t="s">
        <v>3890</v>
      </c>
      <c r="B5854" s="500" t="s">
        <v>19549</v>
      </c>
      <c r="C5854" t="str">
        <f t="shared" si="182"/>
        <v>$U 400-1.5 75x75 PROFIL U NEPERFORAT$:8.49,</v>
      </c>
      <c r="D5854" t="s">
        <v>26341</v>
      </c>
      <c r="E5854" t="str">
        <f t="shared" si="183"/>
        <v>"u 400-1.5 75x75 profil u neperforat":8.49,</v>
      </c>
    </row>
    <row r="5855" spans="1:5">
      <c r="A5855" s="500" t="s">
        <v>2982</v>
      </c>
      <c r="B5855" s="500" t="s">
        <v>19551</v>
      </c>
      <c r="C5855" t="str">
        <f t="shared" si="182"/>
        <v>$U 400-1.5 80x80 PROFIL U NEPERFORAT$:8.65,</v>
      </c>
      <c r="D5855" t="s">
        <v>26342</v>
      </c>
      <c r="E5855" t="str">
        <f t="shared" si="183"/>
        <v>"u 400-1.5 80x80 profil u neperforat":8.65,</v>
      </c>
    </row>
    <row r="5856" spans="1:5">
      <c r="A5856" s="500" t="s">
        <v>18773</v>
      </c>
      <c r="B5856" s="500" t="s">
        <v>19553</v>
      </c>
      <c r="C5856" t="str">
        <f t="shared" si="182"/>
        <v>$U 400-1.5 85x85 PROFIL U NEPERFORAT$:8.80,</v>
      </c>
      <c r="D5856" t="s">
        <v>26343</v>
      </c>
      <c r="E5856" t="str">
        <f t="shared" si="183"/>
        <v>"u 400-1.5 85x85 profil u neperforat":8.80,</v>
      </c>
    </row>
    <row r="5857" spans="1:5">
      <c r="A5857" s="500" t="s">
        <v>19027</v>
      </c>
      <c r="B5857" s="500" t="s">
        <v>19555</v>
      </c>
      <c r="C5857" t="str">
        <f t="shared" si="182"/>
        <v>$U 400-1.5 90x90 PROFIL U NEPERFORAT$:8.94,</v>
      </c>
      <c r="D5857" t="s">
        <v>26344</v>
      </c>
      <c r="E5857" t="str">
        <f t="shared" si="183"/>
        <v>"u 400-1.5 90x90 profil u neperforat":8.94,</v>
      </c>
    </row>
    <row r="5858" spans="1:5">
      <c r="A5858" s="500" t="s">
        <v>19281</v>
      </c>
      <c r="B5858" s="500" t="s">
        <v>19557</v>
      </c>
      <c r="C5858" t="str">
        <f t="shared" si="182"/>
        <v>$U 400-1.5 95x95 PROFIL U NEPERFORAT$:9.10,</v>
      </c>
      <c r="D5858" t="s">
        <v>26345</v>
      </c>
      <c r="E5858" t="str">
        <f t="shared" si="183"/>
        <v>"u 400-1.5 95x95 profil u neperforat":9.10,</v>
      </c>
    </row>
    <row r="5859" spans="1:5">
      <c r="A5859" s="500" t="s">
        <v>11049</v>
      </c>
      <c r="B5859" s="500" t="s">
        <v>19559</v>
      </c>
      <c r="C5859" t="str">
        <f t="shared" si="182"/>
        <v>$U 400-1.5 40x40 PROFIL U PERFORAT$:7.40,</v>
      </c>
      <c r="D5859" t="s">
        <v>26346</v>
      </c>
      <c r="E5859" t="str">
        <f t="shared" si="183"/>
        <v>"u 400-1.5 40x40 profil u perforat":7.40,</v>
      </c>
    </row>
    <row r="5860" spans="1:5">
      <c r="A5860" s="500" t="s">
        <v>14269</v>
      </c>
      <c r="B5860" s="500" t="s">
        <v>19561</v>
      </c>
      <c r="C5860" t="str">
        <f t="shared" si="182"/>
        <v>$U 400-1.5 45x45 PROFIL U PERFORAT$:7.55,</v>
      </c>
      <c r="D5860" t="s">
        <v>26347</v>
      </c>
      <c r="E5860" t="str">
        <f t="shared" si="183"/>
        <v>"u 400-1.5 45x45 profil u perforat":7.55,</v>
      </c>
    </row>
    <row r="5861" spans="1:5">
      <c r="A5861" s="500" t="s">
        <v>6982</v>
      </c>
      <c r="B5861" s="500" t="s">
        <v>19563</v>
      </c>
      <c r="C5861" t="str">
        <f t="shared" si="182"/>
        <v>$U 400-1.5 50x50 PROFIL U PERFORAT$:7.71,</v>
      </c>
      <c r="D5861" t="s">
        <v>26348</v>
      </c>
      <c r="E5861" t="str">
        <f t="shared" si="183"/>
        <v>"u 400-1.5 50x50 profil u perforat":7.71,</v>
      </c>
    </row>
    <row r="5862" spans="1:5">
      <c r="A5862" s="500" t="s">
        <v>15296</v>
      </c>
      <c r="B5862" s="500" t="s">
        <v>19565</v>
      </c>
      <c r="C5862" t="str">
        <f t="shared" si="182"/>
        <v>$U 400-1.5 55x55 PROFIL U PERFORAT$:7.87,</v>
      </c>
      <c r="D5862" t="s">
        <v>26349</v>
      </c>
      <c r="E5862" t="str">
        <f t="shared" si="183"/>
        <v>"u 400-1.5 55x55 profil u perforat":7.87,</v>
      </c>
    </row>
    <row r="5863" spans="1:5">
      <c r="A5863" s="500" t="s">
        <v>11306</v>
      </c>
      <c r="B5863" s="500" t="s">
        <v>19567</v>
      </c>
      <c r="C5863" t="str">
        <f t="shared" si="182"/>
        <v>$U 400-1.5 60x60 PROFIL U PERFORAT$:8.02,</v>
      </c>
      <c r="D5863" t="s">
        <v>26350</v>
      </c>
      <c r="E5863" t="str">
        <f t="shared" si="183"/>
        <v>"u 400-1.5 60x60 profil u perforat":8.02,</v>
      </c>
    </row>
    <row r="5864" spans="1:5">
      <c r="A5864" s="500" t="s">
        <v>14247</v>
      </c>
      <c r="B5864" s="500" t="s">
        <v>19569</v>
      </c>
      <c r="C5864" t="str">
        <f t="shared" si="182"/>
        <v>$U 400-1.5 65x65 PROFIL U PERFORAT$:8.18,</v>
      </c>
      <c r="D5864" t="s">
        <v>26351</v>
      </c>
      <c r="E5864" t="str">
        <f t="shared" si="183"/>
        <v>"u 400-1.5 65x65 profil u perforat":8.18,</v>
      </c>
    </row>
    <row r="5865" spans="1:5">
      <c r="A5865" s="500" t="s">
        <v>3978</v>
      </c>
      <c r="B5865" s="500" t="s">
        <v>19571</v>
      </c>
      <c r="C5865" t="str">
        <f t="shared" si="182"/>
        <v>$U 400-1.5 70x70 PROFIL U PERFORAT$:8.33,</v>
      </c>
      <c r="D5865" t="s">
        <v>26352</v>
      </c>
      <c r="E5865" t="str">
        <f t="shared" si="183"/>
        <v>"u 400-1.5 70x70 profil u perforat":8.33,</v>
      </c>
    </row>
    <row r="5866" spans="1:5">
      <c r="A5866" s="500" t="s">
        <v>3890</v>
      </c>
      <c r="B5866" s="500" t="s">
        <v>19573</v>
      </c>
      <c r="C5866" t="str">
        <f t="shared" si="182"/>
        <v>$U 400-1.5 75x75 PROFIL U PERFORAT$:8.49,</v>
      </c>
      <c r="D5866" t="s">
        <v>26353</v>
      </c>
      <c r="E5866" t="str">
        <f t="shared" si="183"/>
        <v>"u 400-1.5 75x75 profil u perforat":8.49,</v>
      </c>
    </row>
    <row r="5867" spans="1:5">
      <c r="A5867" s="500" t="s">
        <v>2982</v>
      </c>
      <c r="B5867" s="500" t="s">
        <v>19575</v>
      </c>
      <c r="C5867" t="str">
        <f t="shared" si="182"/>
        <v>$U 400-1.5 80x80 PROFIL U PERFORAT$:8.65,</v>
      </c>
      <c r="D5867" t="s">
        <v>26354</v>
      </c>
      <c r="E5867" t="str">
        <f t="shared" si="183"/>
        <v>"u 400-1.5 80x80 profil u perforat":8.65,</v>
      </c>
    </row>
    <row r="5868" spans="1:5">
      <c r="A5868" s="500" t="s">
        <v>18773</v>
      </c>
      <c r="B5868" s="500" t="s">
        <v>19577</v>
      </c>
      <c r="C5868" t="str">
        <f t="shared" si="182"/>
        <v>$U 400-1.5 85x85 PROFIL U PERFORAT$:8.80,</v>
      </c>
      <c r="D5868" t="s">
        <v>26355</v>
      </c>
      <c r="E5868" t="str">
        <f t="shared" si="183"/>
        <v>"u 400-1.5 85x85 profil u perforat":8.80,</v>
      </c>
    </row>
    <row r="5869" spans="1:5">
      <c r="A5869" s="500" t="s">
        <v>19027</v>
      </c>
      <c r="B5869" s="500" t="s">
        <v>19579</v>
      </c>
      <c r="C5869" t="str">
        <f t="shared" si="182"/>
        <v>$U 400-1.5 90x90 PROFIL U PERFORAT$:8.94,</v>
      </c>
      <c r="D5869" t="s">
        <v>26356</v>
      </c>
      <c r="E5869" t="str">
        <f t="shared" si="183"/>
        <v>"u 400-1.5 90x90 profil u perforat":8.94,</v>
      </c>
    </row>
    <row r="5870" spans="1:5">
      <c r="A5870" s="500" t="s">
        <v>19281</v>
      </c>
      <c r="B5870" s="500" t="s">
        <v>19581</v>
      </c>
      <c r="C5870" t="str">
        <f t="shared" si="182"/>
        <v>$U 400-1.5 95x95 PROFIL U PERFORAT$:9.10,</v>
      </c>
      <c r="D5870" t="s">
        <v>26357</v>
      </c>
      <c r="E5870" t="str">
        <f t="shared" si="183"/>
        <v>"u 400-1.5 95x95 profil u perforat":9.10,</v>
      </c>
    </row>
    <row r="5871" spans="1:5">
      <c r="A5871" s="500" t="s">
        <v>15408</v>
      </c>
      <c r="B5871" s="500" t="s">
        <v>19583</v>
      </c>
      <c r="C5871" t="str">
        <f t="shared" si="182"/>
        <v>$U 400-2 100x100 PROFIL U NEPERFORAT$:12.31,</v>
      </c>
      <c r="D5871" t="s">
        <v>26358</v>
      </c>
      <c r="E5871" t="str">
        <f t="shared" si="183"/>
        <v>"u 400-2 100x100 profil u neperforat":12.31,</v>
      </c>
    </row>
    <row r="5872" spans="1:5">
      <c r="A5872" s="500" t="s">
        <v>4039</v>
      </c>
      <c r="B5872" s="500" t="s">
        <v>19585</v>
      </c>
      <c r="C5872" t="str">
        <f t="shared" si="182"/>
        <v>$U 400-2 40x40 PROFIL U NEPERFORAT$:9.83,</v>
      </c>
      <c r="D5872" t="s">
        <v>26359</v>
      </c>
      <c r="E5872" t="str">
        <f t="shared" si="183"/>
        <v>"u 400-2 40x40 profil u neperforat":9.83,</v>
      </c>
    </row>
    <row r="5873" spans="1:5">
      <c r="A5873" s="500" t="s">
        <v>11833</v>
      </c>
      <c r="B5873" s="500" t="s">
        <v>19587</v>
      </c>
      <c r="C5873" t="str">
        <f t="shared" si="182"/>
        <v>$U 400-2 45x45 PROFIL U NEPERFORAT$:10.04,</v>
      </c>
      <c r="D5873" t="s">
        <v>26360</v>
      </c>
      <c r="E5873" t="str">
        <f t="shared" si="183"/>
        <v>"u 400-2 45x45 profil u neperforat":10.04,</v>
      </c>
    </row>
    <row r="5874" spans="1:5">
      <c r="A5874" s="500" t="s">
        <v>4157</v>
      </c>
      <c r="B5874" s="500" t="s">
        <v>19589</v>
      </c>
      <c r="C5874" t="str">
        <f t="shared" si="182"/>
        <v>$U 400-2 50x50 PROFIL U NEPERFORAT$:10.24,</v>
      </c>
      <c r="D5874" t="s">
        <v>26361</v>
      </c>
      <c r="E5874" t="str">
        <f t="shared" si="183"/>
        <v>"u 400-2 50x50 profil u neperforat":10.24,</v>
      </c>
    </row>
    <row r="5875" spans="1:5">
      <c r="A5875" s="500" t="s">
        <v>17309</v>
      </c>
      <c r="B5875" s="500" t="s">
        <v>19591</v>
      </c>
      <c r="C5875" t="str">
        <f t="shared" si="182"/>
        <v>$U 400-2 55x55 PROFIL U NEPERFORAT$:10.45,</v>
      </c>
      <c r="D5875" t="s">
        <v>26362</v>
      </c>
      <c r="E5875" t="str">
        <f t="shared" si="183"/>
        <v>"u 400-2 55x55 profil u neperforat":10.45,</v>
      </c>
    </row>
    <row r="5876" spans="1:5">
      <c r="A5876" s="500" t="s">
        <v>13122</v>
      </c>
      <c r="B5876" s="500" t="s">
        <v>19593</v>
      </c>
      <c r="C5876" t="str">
        <f t="shared" si="182"/>
        <v>$U 400-2 60x60 PROFIL U NEPERFORAT$:10.66,</v>
      </c>
      <c r="D5876" t="s">
        <v>26363</v>
      </c>
      <c r="E5876" t="str">
        <f t="shared" si="183"/>
        <v>"u 400-2 60x60 profil u neperforat":10.66,</v>
      </c>
    </row>
    <row r="5877" spans="1:5">
      <c r="A5877" s="500" t="s">
        <v>17813</v>
      </c>
      <c r="B5877" s="500" t="s">
        <v>19595</v>
      </c>
      <c r="C5877" t="str">
        <f t="shared" si="182"/>
        <v>$U 400-2 65x65 PROFIL U NEPERFORAT$:10.87,</v>
      </c>
      <c r="D5877" t="s">
        <v>26364</v>
      </c>
      <c r="E5877" t="str">
        <f t="shared" si="183"/>
        <v>"u 400-2 65x65 profil u neperforat":10.87,</v>
      </c>
    </row>
    <row r="5878" spans="1:5">
      <c r="A5878" s="500" t="s">
        <v>7006</v>
      </c>
      <c r="B5878" s="500" t="s">
        <v>19597</v>
      </c>
      <c r="C5878" t="str">
        <f t="shared" si="182"/>
        <v>$U 400-2 70x70 PROFIL U NEPERFORAT$:11.08,</v>
      </c>
      <c r="D5878" t="s">
        <v>26365</v>
      </c>
      <c r="E5878" t="str">
        <f t="shared" si="183"/>
        <v>"u 400-2 70x70 profil u neperforat":11.08,</v>
      </c>
    </row>
    <row r="5879" spans="1:5">
      <c r="A5879" s="500" t="s">
        <v>11248</v>
      </c>
      <c r="B5879" s="500" t="s">
        <v>19599</v>
      </c>
      <c r="C5879" t="str">
        <f t="shared" si="182"/>
        <v>$U 400-2 75x75 PROFIL U NEPERFORAT$:11.27,</v>
      </c>
      <c r="D5879" t="s">
        <v>26366</v>
      </c>
      <c r="E5879" t="str">
        <f t="shared" si="183"/>
        <v>"u 400-2 75x75 profil u neperforat":11.27,</v>
      </c>
    </row>
    <row r="5880" spans="1:5">
      <c r="A5880" s="500" t="s">
        <v>6964</v>
      </c>
      <c r="B5880" s="500" t="s">
        <v>19601</v>
      </c>
      <c r="C5880" t="str">
        <f t="shared" si="182"/>
        <v>$U 400-2 80x80 PROFIL U NEPERFORAT$:11.48,</v>
      </c>
      <c r="D5880" t="s">
        <v>26367</v>
      </c>
      <c r="E5880" t="str">
        <f t="shared" si="183"/>
        <v>"u 400-2 80x80 profil u neperforat":11.48,</v>
      </c>
    </row>
    <row r="5881" spans="1:5">
      <c r="A5881" s="500" t="s">
        <v>3937</v>
      </c>
      <c r="B5881" s="500" t="s">
        <v>19603</v>
      </c>
      <c r="C5881" t="str">
        <f t="shared" si="182"/>
        <v>$U 400-2 85x85 PROFIL U NEPERFORAT$:11.69,</v>
      </c>
      <c r="D5881" t="s">
        <v>26368</v>
      </c>
      <c r="E5881" t="str">
        <f t="shared" si="183"/>
        <v>"u 400-2 85x85 profil u neperforat":11.69,</v>
      </c>
    </row>
    <row r="5882" spans="1:5">
      <c r="A5882" s="500" t="s">
        <v>19078</v>
      </c>
      <c r="B5882" s="500" t="s">
        <v>19605</v>
      </c>
      <c r="C5882" t="str">
        <f t="shared" si="182"/>
        <v>$U 400-2 90x90 PROFIL U NEPERFORAT$:11.90,</v>
      </c>
      <c r="D5882" t="s">
        <v>26369</v>
      </c>
      <c r="E5882" t="str">
        <f t="shared" si="183"/>
        <v>"u 400-2 90x90 profil u neperforat":11.90,</v>
      </c>
    </row>
    <row r="5883" spans="1:5">
      <c r="A5883" s="500" t="s">
        <v>7103</v>
      </c>
      <c r="B5883" s="500" t="s">
        <v>19607</v>
      </c>
      <c r="C5883" t="str">
        <f t="shared" si="182"/>
        <v>$U 400-2 95x95 PROFIL U NEPERFORAT$:12.10,</v>
      </c>
      <c r="D5883" t="s">
        <v>26370</v>
      </c>
      <c r="E5883" t="str">
        <f t="shared" si="183"/>
        <v>"u 400-2 95x95 profil u neperforat":12.10,</v>
      </c>
    </row>
    <row r="5884" spans="1:5">
      <c r="A5884" s="500" t="s">
        <v>4039</v>
      </c>
      <c r="B5884" s="500" t="s">
        <v>19609</v>
      </c>
      <c r="C5884" t="str">
        <f t="shared" si="182"/>
        <v>$U 400-2 40x40 PROFIL U PERFORAT$:9.83,</v>
      </c>
      <c r="D5884" t="s">
        <v>26371</v>
      </c>
      <c r="E5884" t="str">
        <f t="shared" si="183"/>
        <v>"u 400-2 40x40 profil u perforat":9.83,</v>
      </c>
    </row>
    <row r="5885" spans="1:5">
      <c r="A5885" s="500" t="s">
        <v>11833</v>
      </c>
      <c r="B5885" s="500" t="s">
        <v>19611</v>
      </c>
      <c r="C5885" t="str">
        <f t="shared" si="182"/>
        <v>$U 400-2 45x45 PROFIL U PERFORAT$:10.04,</v>
      </c>
      <c r="D5885" t="s">
        <v>26372</v>
      </c>
      <c r="E5885" t="str">
        <f t="shared" si="183"/>
        <v>"u 400-2 45x45 profil u perforat":10.04,</v>
      </c>
    </row>
    <row r="5886" spans="1:5">
      <c r="A5886" s="500" t="s">
        <v>4157</v>
      </c>
      <c r="B5886" s="500" t="s">
        <v>19613</v>
      </c>
      <c r="C5886" t="str">
        <f t="shared" si="182"/>
        <v>$U 400-2 50x50 PROFIL U PERFORAT$:10.24,</v>
      </c>
      <c r="D5886" t="s">
        <v>26373</v>
      </c>
      <c r="E5886" t="str">
        <f t="shared" si="183"/>
        <v>"u 400-2 50x50 profil u perforat":10.24,</v>
      </c>
    </row>
    <row r="5887" spans="1:5">
      <c r="A5887" s="500" t="s">
        <v>17309</v>
      </c>
      <c r="B5887" s="500" t="s">
        <v>19615</v>
      </c>
      <c r="C5887" t="str">
        <f t="shared" si="182"/>
        <v>$U 400-2 55x55 PROFIL U PERFORAT$:10.45,</v>
      </c>
      <c r="D5887" t="s">
        <v>26374</v>
      </c>
      <c r="E5887" t="str">
        <f t="shared" si="183"/>
        <v>"u 400-2 55x55 profil u perforat":10.45,</v>
      </c>
    </row>
    <row r="5888" spans="1:5">
      <c r="A5888" s="500" t="s">
        <v>13122</v>
      </c>
      <c r="B5888" s="500" t="s">
        <v>19617</v>
      </c>
      <c r="C5888" t="str">
        <f t="shared" si="182"/>
        <v>$U 400-2 60x60 PROFIL U PERFORAT$:10.66,</v>
      </c>
      <c r="D5888" t="s">
        <v>26375</v>
      </c>
      <c r="E5888" t="str">
        <f t="shared" si="183"/>
        <v>"u 400-2 60x60 profil u perforat":10.66,</v>
      </c>
    </row>
    <row r="5889" spans="1:5">
      <c r="A5889" s="500" t="s">
        <v>17813</v>
      </c>
      <c r="B5889" s="500" t="s">
        <v>19619</v>
      </c>
      <c r="C5889" t="str">
        <f t="shared" si="182"/>
        <v>$U 400-2 65x65 PROFIL U PERFORAT$:10.87,</v>
      </c>
      <c r="D5889" t="s">
        <v>26376</v>
      </c>
      <c r="E5889" t="str">
        <f t="shared" si="183"/>
        <v>"u 400-2 65x65 profil u perforat":10.87,</v>
      </c>
    </row>
    <row r="5890" spans="1:5">
      <c r="A5890" s="500" t="s">
        <v>7006</v>
      </c>
      <c r="B5890" s="500" t="s">
        <v>19621</v>
      </c>
      <c r="C5890" t="str">
        <f t="shared" ref="C5890:C5953" si="184">CONCATENATE("$",B5890,"$",":",A5890,",")</f>
        <v>$U 400-2 70x70 PROFIL U PERFORAT$:11.08,</v>
      </c>
      <c r="D5890" t="s">
        <v>26377</v>
      </c>
      <c r="E5890" t="str">
        <f t="shared" ref="E5890:E5953" si="185">LOWER(D5890)</f>
        <v>"u 400-2 70x70 profil u perforat":11.08,</v>
      </c>
    </row>
    <row r="5891" spans="1:5">
      <c r="A5891" s="500" t="s">
        <v>11248</v>
      </c>
      <c r="B5891" s="500" t="s">
        <v>19623</v>
      </c>
      <c r="C5891" t="str">
        <f t="shared" si="184"/>
        <v>$U 400-2 75x75 PROFIL U PERFORAT$:11.27,</v>
      </c>
      <c r="D5891" t="s">
        <v>26378</v>
      </c>
      <c r="E5891" t="str">
        <f t="shared" si="185"/>
        <v>"u 400-2 75x75 profil u perforat":11.27,</v>
      </c>
    </row>
    <row r="5892" spans="1:5">
      <c r="A5892" s="500" t="s">
        <v>6964</v>
      </c>
      <c r="B5892" s="500" t="s">
        <v>19625</v>
      </c>
      <c r="C5892" t="str">
        <f t="shared" si="184"/>
        <v>$U 400-2 80x80 PROFIL U PERFORAT$:11.48,</v>
      </c>
      <c r="D5892" t="s">
        <v>26379</v>
      </c>
      <c r="E5892" t="str">
        <f t="shared" si="185"/>
        <v>"u 400-2 80x80 profil u perforat":11.48,</v>
      </c>
    </row>
    <row r="5893" spans="1:5">
      <c r="A5893" s="500" t="s">
        <v>3937</v>
      </c>
      <c r="B5893" s="500" t="s">
        <v>19627</v>
      </c>
      <c r="C5893" t="str">
        <f t="shared" si="184"/>
        <v>$U 400-2 85x85 PROFIL U PERFORAT$:11.69,</v>
      </c>
      <c r="D5893" t="s">
        <v>26380</v>
      </c>
      <c r="E5893" t="str">
        <f t="shared" si="185"/>
        <v>"u 400-2 85x85 profil u perforat":11.69,</v>
      </c>
    </row>
    <row r="5894" spans="1:5">
      <c r="A5894" s="500" t="s">
        <v>19078</v>
      </c>
      <c r="B5894" s="500" t="s">
        <v>19629</v>
      </c>
      <c r="C5894" t="str">
        <f t="shared" si="184"/>
        <v>$U 400-2 90x90 PROFIL U PERFORAT$:11.90,</v>
      </c>
      <c r="D5894" t="s">
        <v>26381</v>
      </c>
      <c r="E5894" t="str">
        <f t="shared" si="185"/>
        <v>"u 400-2 90x90 profil u perforat":11.90,</v>
      </c>
    </row>
    <row r="5895" spans="1:5">
      <c r="A5895" s="500" t="s">
        <v>7103</v>
      </c>
      <c r="B5895" s="500" t="s">
        <v>19631</v>
      </c>
      <c r="C5895" t="str">
        <f t="shared" si="184"/>
        <v>$U 400-2 95x95 PROFIL U PERFORAT$:12.10,</v>
      </c>
      <c r="D5895" t="s">
        <v>26382</v>
      </c>
      <c r="E5895" t="str">
        <f t="shared" si="185"/>
        <v>"u 400-2 95x95 profil u perforat":12.10,</v>
      </c>
    </row>
    <row r="5896" spans="1:5">
      <c r="A5896" s="500" t="s">
        <v>19633</v>
      </c>
      <c r="B5896" s="500" t="s">
        <v>19634</v>
      </c>
      <c r="C5896" t="str">
        <f t="shared" si="184"/>
        <v>$U 400-2.5 100x100 PROFIL U NEPERFORAT$:15.34,</v>
      </c>
      <c r="D5896" t="s">
        <v>26383</v>
      </c>
      <c r="E5896" t="str">
        <f t="shared" si="185"/>
        <v>"u 400-2.5 100x100 profil u neperforat":15.34,</v>
      </c>
    </row>
    <row r="5897" spans="1:5">
      <c r="A5897" s="500" t="s">
        <v>12834</v>
      </c>
      <c r="B5897" s="500" t="s">
        <v>19636</v>
      </c>
      <c r="C5897" t="str">
        <f t="shared" si="184"/>
        <v>$U 400-2.5 40x40 PROFIL U NEPERFORAT$:12.25,</v>
      </c>
      <c r="D5897" t="s">
        <v>26384</v>
      </c>
      <c r="E5897" t="str">
        <f t="shared" si="185"/>
        <v>"u 400-2.5 40x40 profil u neperforat":12.25,</v>
      </c>
    </row>
    <row r="5898" spans="1:5">
      <c r="A5898" s="500" t="s">
        <v>11336</v>
      </c>
      <c r="B5898" s="500" t="s">
        <v>19638</v>
      </c>
      <c r="C5898" t="str">
        <f t="shared" si="184"/>
        <v>$U 400-2.5 45x45 PROFIL U NEPERFORAT$:12.49,</v>
      </c>
      <c r="D5898" t="s">
        <v>26385</v>
      </c>
      <c r="E5898" t="str">
        <f t="shared" si="185"/>
        <v>"u 400-2.5 45x45 profil u neperforat":12.49,</v>
      </c>
    </row>
    <row r="5899" spans="1:5">
      <c r="A5899" s="500" t="s">
        <v>17107</v>
      </c>
      <c r="B5899" s="500" t="s">
        <v>19640</v>
      </c>
      <c r="C5899" t="str">
        <f t="shared" si="184"/>
        <v>$U 400-2.5 50x50 PROFIL U NEPERFORAT$:12.75,</v>
      </c>
      <c r="D5899" t="s">
        <v>26386</v>
      </c>
      <c r="E5899" t="str">
        <f t="shared" si="185"/>
        <v>"u 400-2.5 50x50 profil u neperforat":12.75,</v>
      </c>
    </row>
    <row r="5900" spans="1:5">
      <c r="A5900" s="500" t="s">
        <v>11347</v>
      </c>
      <c r="B5900" s="500" t="s">
        <v>19642</v>
      </c>
      <c r="C5900" t="str">
        <f t="shared" si="184"/>
        <v>$U 400-2.5 55x55 PROFIL U NEPERFORAT$:13.01,</v>
      </c>
      <c r="D5900" t="s">
        <v>26387</v>
      </c>
      <c r="E5900" t="str">
        <f t="shared" si="185"/>
        <v>"u 400-2.5 55x55 profil u neperforat":13.01,</v>
      </c>
    </row>
    <row r="5901" spans="1:5">
      <c r="A5901" s="500" t="s">
        <v>17611</v>
      </c>
      <c r="B5901" s="500" t="s">
        <v>19644</v>
      </c>
      <c r="C5901" t="str">
        <f t="shared" si="184"/>
        <v>$U 400-2.5 60x60 PROFIL U NEPERFORAT$:13.27,</v>
      </c>
      <c r="D5901" t="s">
        <v>26388</v>
      </c>
      <c r="E5901" t="str">
        <f t="shared" si="185"/>
        <v>"u 400-2.5 60x60 profil u neperforat":13.27,</v>
      </c>
    </row>
    <row r="5902" spans="1:5">
      <c r="A5902" s="500" t="s">
        <v>11259</v>
      </c>
      <c r="B5902" s="500" t="s">
        <v>19646</v>
      </c>
      <c r="C5902" t="str">
        <f t="shared" si="184"/>
        <v>$U 400-2.5 65x65 PROFIL U NEPERFORAT$:13.53,</v>
      </c>
      <c r="D5902" t="s">
        <v>26389</v>
      </c>
      <c r="E5902" t="str">
        <f t="shared" si="185"/>
        <v>"u 400-2.5 65x65 profil u neperforat":13.53,</v>
      </c>
    </row>
    <row r="5903" spans="1:5">
      <c r="A5903" s="500" t="s">
        <v>11095</v>
      </c>
      <c r="B5903" s="500" t="s">
        <v>19648</v>
      </c>
      <c r="C5903" t="str">
        <f t="shared" si="184"/>
        <v>$U 400-2.5 70x70 PROFIL U NEPERFORAT$:13.79,</v>
      </c>
      <c r="D5903" t="s">
        <v>26390</v>
      </c>
      <c r="E5903" t="str">
        <f t="shared" si="185"/>
        <v>"u 400-2.5 70x70 profil u neperforat":13.79,</v>
      </c>
    </row>
    <row r="5904" spans="1:5">
      <c r="A5904" s="500" t="s">
        <v>18367</v>
      </c>
      <c r="B5904" s="500" t="s">
        <v>19650</v>
      </c>
      <c r="C5904" t="str">
        <f t="shared" si="184"/>
        <v>$U 400-2.5 75x75 PROFIL U NEPERFORAT$:14.05,</v>
      </c>
      <c r="D5904" t="s">
        <v>26391</v>
      </c>
      <c r="E5904" t="str">
        <f t="shared" si="185"/>
        <v>"u 400-2.5 75x75 profil u neperforat":14.05,</v>
      </c>
    </row>
    <row r="5905" spans="1:5">
      <c r="A5905" s="500" t="s">
        <v>18620</v>
      </c>
      <c r="B5905" s="500" t="s">
        <v>19652</v>
      </c>
      <c r="C5905" t="str">
        <f t="shared" si="184"/>
        <v>$U 400-2.5 80x80 PROFIL U NEPERFORAT$:14.31,</v>
      </c>
      <c r="D5905" t="s">
        <v>26392</v>
      </c>
      <c r="E5905" t="str">
        <f t="shared" si="185"/>
        <v>"u 400-2.5 80x80 profil u neperforat":14.31,</v>
      </c>
    </row>
    <row r="5906" spans="1:5">
      <c r="A5906" s="500" t="s">
        <v>18874</v>
      </c>
      <c r="B5906" s="500" t="s">
        <v>19654</v>
      </c>
      <c r="C5906" t="str">
        <f t="shared" si="184"/>
        <v>$U 400-2.5 85x85 PROFIL U NEPERFORAT$:14.57,</v>
      </c>
      <c r="D5906" t="s">
        <v>26393</v>
      </c>
      <c r="E5906" t="str">
        <f t="shared" si="185"/>
        <v>"u 400-2.5 85x85 profil u neperforat":14.57,</v>
      </c>
    </row>
    <row r="5907" spans="1:5">
      <c r="A5907" s="500" t="s">
        <v>14921</v>
      </c>
      <c r="B5907" s="500" t="s">
        <v>19656</v>
      </c>
      <c r="C5907" t="str">
        <f t="shared" si="184"/>
        <v>$U 400-2.5 90x90 PROFIL U NEPERFORAT$:14.83,</v>
      </c>
      <c r="D5907" t="s">
        <v>26394</v>
      </c>
      <c r="E5907" t="str">
        <f t="shared" si="185"/>
        <v>"u 400-2.5 90x90 profil u neperforat":14.83,</v>
      </c>
    </row>
    <row r="5908" spans="1:5">
      <c r="A5908" s="500" t="s">
        <v>19382</v>
      </c>
      <c r="B5908" s="500" t="s">
        <v>19658</v>
      </c>
      <c r="C5908" t="str">
        <f t="shared" si="184"/>
        <v>$U 400-2.5 95x95 PROFIL U NEPERFORAT$:15.08,</v>
      </c>
      <c r="D5908" t="s">
        <v>26395</v>
      </c>
      <c r="E5908" t="str">
        <f t="shared" si="185"/>
        <v>"u 400-2.5 95x95 profil u neperforat":15.08,</v>
      </c>
    </row>
    <row r="5909" spans="1:5">
      <c r="A5909" s="500" t="s">
        <v>12834</v>
      </c>
      <c r="B5909" s="500" t="s">
        <v>19660</v>
      </c>
      <c r="C5909" t="str">
        <f t="shared" si="184"/>
        <v>$U 400-2.5 40x40 PROFIL U PERFORAT$:12.25,</v>
      </c>
      <c r="D5909" t="s">
        <v>26396</v>
      </c>
      <c r="E5909" t="str">
        <f t="shared" si="185"/>
        <v>"u 400-2.5 40x40 profil u perforat":12.25,</v>
      </c>
    </row>
    <row r="5910" spans="1:5">
      <c r="A5910" s="500" t="s">
        <v>11336</v>
      </c>
      <c r="B5910" s="500" t="s">
        <v>19662</v>
      </c>
      <c r="C5910" t="str">
        <f t="shared" si="184"/>
        <v>$U 400-2.5 45x45 PROFIL U PERFORAT$:12.49,</v>
      </c>
      <c r="D5910" t="s">
        <v>26397</v>
      </c>
      <c r="E5910" t="str">
        <f t="shared" si="185"/>
        <v>"u 400-2.5 45x45 profil u perforat":12.49,</v>
      </c>
    </row>
    <row r="5911" spans="1:5">
      <c r="A5911" s="500" t="s">
        <v>17107</v>
      </c>
      <c r="B5911" s="500" t="s">
        <v>19664</v>
      </c>
      <c r="C5911" t="str">
        <f t="shared" si="184"/>
        <v>$U 400-2.5 50x50 PROFIL U PERFORAT$:12.75,</v>
      </c>
      <c r="D5911" t="s">
        <v>26398</v>
      </c>
      <c r="E5911" t="str">
        <f t="shared" si="185"/>
        <v>"u 400-2.5 50x50 profil u perforat":12.75,</v>
      </c>
    </row>
    <row r="5912" spans="1:5">
      <c r="A5912" s="500" t="s">
        <v>11347</v>
      </c>
      <c r="B5912" s="500" t="s">
        <v>19666</v>
      </c>
      <c r="C5912" t="str">
        <f t="shared" si="184"/>
        <v>$U 400-2.5 55x55 PROFIL U PERFORAT$:13.01,</v>
      </c>
      <c r="D5912" t="s">
        <v>26399</v>
      </c>
      <c r="E5912" t="str">
        <f t="shared" si="185"/>
        <v>"u 400-2.5 55x55 profil u perforat":13.01,</v>
      </c>
    </row>
    <row r="5913" spans="1:5">
      <c r="A5913" s="500" t="s">
        <v>17611</v>
      </c>
      <c r="B5913" s="500" t="s">
        <v>19668</v>
      </c>
      <c r="C5913" t="str">
        <f t="shared" si="184"/>
        <v>$U 400-2.5 60x60 PROFIL U PERFORAT$:13.27,</v>
      </c>
      <c r="D5913" t="s">
        <v>26400</v>
      </c>
      <c r="E5913" t="str">
        <f t="shared" si="185"/>
        <v>"u 400-2.5 60x60 profil u perforat":13.27,</v>
      </c>
    </row>
    <row r="5914" spans="1:5">
      <c r="A5914" s="500" t="s">
        <v>11259</v>
      </c>
      <c r="B5914" s="500" t="s">
        <v>19670</v>
      </c>
      <c r="C5914" t="str">
        <f t="shared" si="184"/>
        <v>$U 400-2.5 65x65 PROFIL U PERFORAT$:13.53,</v>
      </c>
      <c r="D5914" t="s">
        <v>26401</v>
      </c>
      <c r="E5914" t="str">
        <f t="shared" si="185"/>
        <v>"u 400-2.5 65x65 profil u perforat":13.53,</v>
      </c>
    </row>
    <row r="5915" spans="1:5">
      <c r="A5915" s="500" t="s">
        <v>11095</v>
      </c>
      <c r="B5915" s="500" t="s">
        <v>19672</v>
      </c>
      <c r="C5915" t="str">
        <f t="shared" si="184"/>
        <v>$U 400-2.5 70x70 PROFIL U PERFORAT$:13.79,</v>
      </c>
      <c r="D5915" t="s">
        <v>26402</v>
      </c>
      <c r="E5915" t="str">
        <f t="shared" si="185"/>
        <v>"u 400-2.5 70x70 profil u perforat":13.79,</v>
      </c>
    </row>
    <row r="5916" spans="1:5">
      <c r="A5916" s="500" t="s">
        <v>18367</v>
      </c>
      <c r="B5916" s="500" t="s">
        <v>19674</v>
      </c>
      <c r="C5916" t="str">
        <f t="shared" si="184"/>
        <v>$U 400-2.5 75x75 PROFIL U PERFORAT$:14.05,</v>
      </c>
      <c r="D5916" t="s">
        <v>26403</v>
      </c>
      <c r="E5916" t="str">
        <f t="shared" si="185"/>
        <v>"u 400-2.5 75x75 profil u perforat":14.05,</v>
      </c>
    </row>
    <row r="5917" spans="1:5">
      <c r="A5917" s="500" t="s">
        <v>18620</v>
      </c>
      <c r="B5917" s="500" t="s">
        <v>19676</v>
      </c>
      <c r="C5917" t="str">
        <f t="shared" si="184"/>
        <v>$U 400-2.5 80x80 PROFIL U PERFORAT$:14.31,</v>
      </c>
      <c r="D5917" t="s">
        <v>26404</v>
      </c>
      <c r="E5917" t="str">
        <f t="shared" si="185"/>
        <v>"u 400-2.5 80x80 profil u perforat":14.31,</v>
      </c>
    </row>
    <row r="5918" spans="1:5">
      <c r="A5918" s="500" t="s">
        <v>18874</v>
      </c>
      <c r="B5918" s="500" t="s">
        <v>19678</v>
      </c>
      <c r="C5918" t="str">
        <f t="shared" si="184"/>
        <v>$U 400-2.5 85x85 PROFIL U PERFORAT$:14.57,</v>
      </c>
      <c r="D5918" t="s">
        <v>26405</v>
      </c>
      <c r="E5918" t="str">
        <f t="shared" si="185"/>
        <v>"u 400-2.5 85x85 profil u perforat":14.57,</v>
      </c>
    </row>
    <row r="5919" spans="1:5">
      <c r="A5919" s="500" t="s">
        <v>14921</v>
      </c>
      <c r="B5919" s="500" t="s">
        <v>19680</v>
      </c>
      <c r="C5919" t="str">
        <f t="shared" si="184"/>
        <v>$U 400-2.5 90x90 PROFIL U PERFORAT$:14.83,</v>
      </c>
      <c r="D5919" t="s">
        <v>26406</v>
      </c>
      <c r="E5919" t="str">
        <f t="shared" si="185"/>
        <v>"u 400-2.5 90x90 profil u perforat":14.83,</v>
      </c>
    </row>
    <row r="5920" spans="1:5">
      <c r="A5920" s="500" t="s">
        <v>19382</v>
      </c>
      <c r="B5920" s="500" t="s">
        <v>19682</v>
      </c>
      <c r="C5920" t="str">
        <f t="shared" si="184"/>
        <v>$U 400-2.5 95x95 PROFIL U PERFORAT$:15.08,</v>
      </c>
      <c r="D5920" t="s">
        <v>26407</v>
      </c>
      <c r="E5920" t="str">
        <f t="shared" si="185"/>
        <v>"u 400-2.5 95x95 profil u perforat":15.08,</v>
      </c>
    </row>
    <row r="5921" spans="1:5">
      <c r="A5921" s="500" t="s">
        <v>19684</v>
      </c>
      <c r="B5921" s="500" t="s">
        <v>19685</v>
      </c>
      <c r="C5921" t="str">
        <f t="shared" si="184"/>
        <v>$U 400-3 100x100 PROFIL U NEPERFORAT$:18.36,</v>
      </c>
      <c r="D5921" t="s">
        <v>26408</v>
      </c>
      <c r="E5921" t="str">
        <f t="shared" si="185"/>
        <v>"u 400-3 100x100 profil u neperforat":18.36,</v>
      </c>
    </row>
    <row r="5922" spans="1:5">
      <c r="A5922" s="500" t="s">
        <v>11386</v>
      </c>
      <c r="B5922" s="500" t="s">
        <v>19687</v>
      </c>
      <c r="C5922" t="str">
        <f t="shared" si="184"/>
        <v>$U 400-3 40x40 PROFIL U NEPERFORAT$:14.64,</v>
      </c>
      <c r="D5922" t="s">
        <v>26409</v>
      </c>
      <c r="E5922" t="str">
        <f t="shared" si="185"/>
        <v>"u 400-3 40x40 profil u neperforat":14.64,</v>
      </c>
    </row>
    <row r="5923" spans="1:5">
      <c r="A5923" s="500" t="s">
        <v>16906</v>
      </c>
      <c r="B5923" s="500" t="s">
        <v>19689</v>
      </c>
      <c r="C5923" t="str">
        <f t="shared" si="184"/>
        <v>$U 400-3 45x45 PROFIL U NEPERFORAT$:14.95,</v>
      </c>
      <c r="D5923" t="s">
        <v>26410</v>
      </c>
      <c r="E5923" t="str">
        <f t="shared" si="185"/>
        <v>"u 400-3 45x45 profil u neperforat":14.95,</v>
      </c>
    </row>
    <row r="5924" spans="1:5">
      <c r="A5924" s="500" t="s">
        <v>17158</v>
      </c>
      <c r="B5924" s="500" t="s">
        <v>19691</v>
      </c>
      <c r="C5924" t="str">
        <f t="shared" si="184"/>
        <v>$U 400-3 50x50 PROFIL U NEPERFORAT$:15.25,</v>
      </c>
      <c r="D5924" t="s">
        <v>26411</v>
      </c>
      <c r="E5924" t="str">
        <f t="shared" si="185"/>
        <v>"u 400-3 50x50 profil u neperforat":15.25,</v>
      </c>
    </row>
    <row r="5925" spans="1:5">
      <c r="A5925" s="500" t="s">
        <v>15698</v>
      </c>
      <c r="B5925" s="500" t="s">
        <v>19693</v>
      </c>
      <c r="C5925" t="str">
        <f t="shared" si="184"/>
        <v>$U 400-3 55x55 PROFIL U NEPERFORAT$:15.56,</v>
      </c>
      <c r="D5925" t="s">
        <v>26412</v>
      </c>
      <c r="E5925" t="str">
        <f t="shared" si="185"/>
        <v>"u 400-3 55x55 profil u neperforat":15.56,</v>
      </c>
    </row>
    <row r="5926" spans="1:5">
      <c r="A5926" s="500" t="s">
        <v>7027</v>
      </c>
      <c r="B5926" s="500" t="s">
        <v>19695</v>
      </c>
      <c r="C5926" t="str">
        <f t="shared" si="184"/>
        <v>$U 400-3 60x60 PROFIL U NEPERFORAT$:15.87,</v>
      </c>
      <c r="D5926" t="s">
        <v>26413</v>
      </c>
      <c r="E5926" t="str">
        <f t="shared" si="185"/>
        <v>"u 400-3 60x60 profil u neperforat":15.87,</v>
      </c>
    </row>
    <row r="5927" spans="1:5">
      <c r="A5927" s="500" t="s">
        <v>7058</v>
      </c>
      <c r="B5927" s="500" t="s">
        <v>19697</v>
      </c>
      <c r="C5927" t="str">
        <f t="shared" si="184"/>
        <v>$U 400-3 65x65 PROFIL U NEPERFORAT$:16.19,</v>
      </c>
      <c r="D5927" t="s">
        <v>26414</v>
      </c>
      <c r="E5927" t="str">
        <f t="shared" si="185"/>
        <v>"u 400-3 65x65 profil u neperforat":16.19,</v>
      </c>
    </row>
    <row r="5928" spans="1:5">
      <c r="A5928" s="500" t="s">
        <v>18165</v>
      </c>
      <c r="B5928" s="500" t="s">
        <v>19699</v>
      </c>
      <c r="C5928" t="str">
        <f t="shared" si="184"/>
        <v>$U 400-3 70x70 PROFIL U NEPERFORAT$:16.50,</v>
      </c>
      <c r="D5928" t="s">
        <v>26415</v>
      </c>
      <c r="E5928" t="str">
        <f t="shared" si="185"/>
        <v>"u 400-3 70x70 profil u neperforat":16.50,</v>
      </c>
    </row>
    <row r="5929" spans="1:5">
      <c r="A5929" s="500" t="s">
        <v>18418</v>
      </c>
      <c r="B5929" s="500" t="s">
        <v>19701</v>
      </c>
      <c r="C5929" t="str">
        <f t="shared" si="184"/>
        <v>$U 400-3 75x75 PROFIL U NEPERFORAT$:16.81,</v>
      </c>
      <c r="D5929" t="s">
        <v>26416</v>
      </c>
      <c r="E5929" t="str">
        <f t="shared" si="185"/>
        <v>"u 400-3 75x75 profil u neperforat":16.81,</v>
      </c>
    </row>
    <row r="5930" spans="1:5">
      <c r="A5930" s="500" t="s">
        <v>18671</v>
      </c>
      <c r="B5930" s="500" t="s">
        <v>19703</v>
      </c>
      <c r="C5930" t="str">
        <f t="shared" si="184"/>
        <v>$U 400-3 80x80 PROFIL U NEPERFORAT$:17.12,</v>
      </c>
      <c r="D5930" t="s">
        <v>26417</v>
      </c>
      <c r="E5930" t="str">
        <f t="shared" si="185"/>
        <v>"u 400-3 80x80 profil u neperforat":17.12,</v>
      </c>
    </row>
    <row r="5931" spans="1:5">
      <c r="A5931" s="500" t="s">
        <v>18925</v>
      </c>
      <c r="B5931" s="500" t="s">
        <v>19705</v>
      </c>
      <c r="C5931" t="str">
        <f t="shared" si="184"/>
        <v>$U 400-3 85x85 PROFIL U NEPERFORAT$:17.43,</v>
      </c>
      <c r="D5931" t="s">
        <v>26418</v>
      </c>
      <c r="E5931" t="str">
        <f t="shared" si="185"/>
        <v>"u 400-3 85x85 profil u neperforat":17.43,</v>
      </c>
    </row>
    <row r="5932" spans="1:5">
      <c r="A5932" s="500" t="s">
        <v>19179</v>
      </c>
      <c r="B5932" s="500" t="s">
        <v>19707</v>
      </c>
      <c r="C5932" t="str">
        <f t="shared" si="184"/>
        <v>$U 400-3 90x90 PROFIL U NEPERFORAT$:17.75,</v>
      </c>
      <c r="D5932" t="s">
        <v>26419</v>
      </c>
      <c r="E5932" t="str">
        <f t="shared" si="185"/>
        <v>"u 400-3 90x90 profil u neperforat":17.75,</v>
      </c>
    </row>
    <row r="5933" spans="1:5">
      <c r="A5933" s="500" t="s">
        <v>11303</v>
      </c>
      <c r="B5933" s="500" t="s">
        <v>19709</v>
      </c>
      <c r="C5933" t="str">
        <f t="shared" si="184"/>
        <v>$U 400-3 95x95 PROFIL U NEPERFORAT$:18.04,</v>
      </c>
      <c r="D5933" t="s">
        <v>26420</v>
      </c>
      <c r="E5933" t="str">
        <f t="shared" si="185"/>
        <v>"u 400-3 95x95 profil u neperforat":18.04,</v>
      </c>
    </row>
    <row r="5934" spans="1:5">
      <c r="A5934" s="500" t="s">
        <v>11386</v>
      </c>
      <c r="B5934" s="500" t="s">
        <v>19711</v>
      </c>
      <c r="C5934" t="str">
        <f t="shared" si="184"/>
        <v>$U 400-3 40x40 PROFIL U PERFORAT$:14.64,</v>
      </c>
      <c r="D5934" t="s">
        <v>26421</v>
      </c>
      <c r="E5934" t="str">
        <f t="shared" si="185"/>
        <v>"u 400-3 40x40 profil u perforat":14.64,</v>
      </c>
    </row>
    <row r="5935" spans="1:5">
      <c r="A5935" s="500" t="s">
        <v>16906</v>
      </c>
      <c r="B5935" s="500" t="s">
        <v>19713</v>
      </c>
      <c r="C5935" t="str">
        <f t="shared" si="184"/>
        <v>$U 400-3 45x45 PROFIL U PERFORAT$:14.95,</v>
      </c>
      <c r="D5935" t="s">
        <v>26422</v>
      </c>
      <c r="E5935" t="str">
        <f t="shared" si="185"/>
        <v>"u 400-3 45x45 profil u perforat":14.95,</v>
      </c>
    </row>
    <row r="5936" spans="1:5">
      <c r="A5936" s="500" t="s">
        <v>17158</v>
      </c>
      <c r="B5936" s="500" t="s">
        <v>19715</v>
      </c>
      <c r="C5936" t="str">
        <f t="shared" si="184"/>
        <v>$U 400-3 50x50 PROFIL U PERFORAT$:15.25,</v>
      </c>
      <c r="D5936" t="s">
        <v>26423</v>
      </c>
      <c r="E5936" t="str">
        <f t="shared" si="185"/>
        <v>"u 400-3 50x50 profil u perforat":15.25,</v>
      </c>
    </row>
    <row r="5937" spans="1:5">
      <c r="A5937" s="500" t="s">
        <v>15698</v>
      </c>
      <c r="B5937" s="500" t="s">
        <v>19717</v>
      </c>
      <c r="C5937" t="str">
        <f t="shared" si="184"/>
        <v>$U 400-3 55x55 PROFIL U PERFORAT$:15.56,</v>
      </c>
      <c r="D5937" t="s">
        <v>26424</v>
      </c>
      <c r="E5937" t="str">
        <f t="shared" si="185"/>
        <v>"u 400-3 55x55 profil u perforat":15.56,</v>
      </c>
    </row>
    <row r="5938" spans="1:5">
      <c r="A5938" s="500" t="s">
        <v>7027</v>
      </c>
      <c r="B5938" s="500" t="s">
        <v>19719</v>
      </c>
      <c r="C5938" t="str">
        <f t="shared" si="184"/>
        <v>$U 400-3 60x60 PROFIL U PERFORAT$:15.87,</v>
      </c>
      <c r="D5938" t="s">
        <v>26425</v>
      </c>
      <c r="E5938" t="str">
        <f t="shared" si="185"/>
        <v>"u 400-3 60x60 profil u perforat":15.87,</v>
      </c>
    </row>
    <row r="5939" spans="1:5">
      <c r="A5939" s="500" t="s">
        <v>7058</v>
      </c>
      <c r="B5939" s="500" t="s">
        <v>19721</v>
      </c>
      <c r="C5939" t="str">
        <f t="shared" si="184"/>
        <v>$U 400-3 65x65 PROFIL U PERFORAT$:16.19,</v>
      </c>
      <c r="D5939" t="s">
        <v>26426</v>
      </c>
      <c r="E5939" t="str">
        <f t="shared" si="185"/>
        <v>"u 400-3 65x65 profil u perforat":16.19,</v>
      </c>
    </row>
    <row r="5940" spans="1:5">
      <c r="A5940" s="500" t="s">
        <v>18165</v>
      </c>
      <c r="B5940" s="500" t="s">
        <v>19723</v>
      </c>
      <c r="C5940" t="str">
        <f t="shared" si="184"/>
        <v>$U 400-3 70x70 PROFIL U PERFORAT$:16.50,</v>
      </c>
      <c r="D5940" t="s">
        <v>26427</v>
      </c>
      <c r="E5940" t="str">
        <f t="shared" si="185"/>
        <v>"u 400-3 70x70 profil u perforat":16.50,</v>
      </c>
    </row>
    <row r="5941" spans="1:5">
      <c r="A5941" s="500" t="s">
        <v>18418</v>
      </c>
      <c r="B5941" s="500" t="s">
        <v>19725</v>
      </c>
      <c r="C5941" t="str">
        <f t="shared" si="184"/>
        <v>$U 400-3 75x75 PROFIL U PERFORAT$:16.81,</v>
      </c>
      <c r="D5941" t="s">
        <v>26428</v>
      </c>
      <c r="E5941" t="str">
        <f t="shared" si="185"/>
        <v>"u 400-3 75x75 profil u perforat":16.81,</v>
      </c>
    </row>
    <row r="5942" spans="1:5">
      <c r="A5942" s="500" t="s">
        <v>18671</v>
      </c>
      <c r="B5942" s="500" t="s">
        <v>19727</v>
      </c>
      <c r="C5942" t="str">
        <f t="shared" si="184"/>
        <v>$U 400-3 80x80 PROFIL U PERFORAT$:17.12,</v>
      </c>
      <c r="D5942" t="s">
        <v>26429</v>
      </c>
      <c r="E5942" t="str">
        <f t="shared" si="185"/>
        <v>"u 400-3 80x80 profil u perforat":17.12,</v>
      </c>
    </row>
    <row r="5943" spans="1:5">
      <c r="A5943" s="500" t="s">
        <v>18925</v>
      </c>
      <c r="B5943" s="500" t="s">
        <v>19729</v>
      </c>
      <c r="C5943" t="str">
        <f t="shared" si="184"/>
        <v>$U 400-3 85x85 PROFIL U PERFORAT$:17.43,</v>
      </c>
      <c r="D5943" t="s">
        <v>26430</v>
      </c>
      <c r="E5943" t="str">
        <f t="shared" si="185"/>
        <v>"u 400-3 85x85 profil u perforat":17.43,</v>
      </c>
    </row>
    <row r="5944" spans="1:5">
      <c r="A5944" s="500" t="s">
        <v>19179</v>
      </c>
      <c r="B5944" s="500" t="s">
        <v>19731</v>
      </c>
      <c r="C5944" t="str">
        <f t="shared" si="184"/>
        <v>$U 400-3 90x90 PROFIL U PERFORAT$:17.75,</v>
      </c>
      <c r="D5944" t="s">
        <v>26431</v>
      </c>
      <c r="E5944" t="str">
        <f t="shared" si="185"/>
        <v>"u 400-3 90x90 profil u perforat":17.75,</v>
      </c>
    </row>
    <row r="5945" spans="1:5">
      <c r="A5945" s="500" t="s">
        <v>11303</v>
      </c>
      <c r="B5945" s="500" t="s">
        <v>19733</v>
      </c>
      <c r="C5945" t="str">
        <f t="shared" si="184"/>
        <v>$U 400-3 95x95 PROFIL U PERFORAT$:18.04,</v>
      </c>
      <c r="D5945" t="s">
        <v>26432</v>
      </c>
      <c r="E5945" t="str">
        <f t="shared" si="185"/>
        <v>"u 400-3 95x95 profil u perforat":18.04,</v>
      </c>
    </row>
    <row r="5946" spans="1:5">
      <c r="A5946" s="500" t="s">
        <v>11426</v>
      </c>
      <c r="B5946" s="500" t="s">
        <v>19735</v>
      </c>
      <c r="C5946" t="str">
        <f t="shared" si="184"/>
        <v>$U 400-3.5 100x100 PROFIL U NEPERFORAT$:21.36,</v>
      </c>
      <c r="D5946" t="s">
        <v>26433</v>
      </c>
      <c r="E5946" t="str">
        <f t="shared" si="185"/>
        <v>"u 400-3.5 100x100 profil u neperforat":21.36,</v>
      </c>
    </row>
    <row r="5947" spans="1:5">
      <c r="A5947" s="500" t="s">
        <v>2887</v>
      </c>
      <c r="B5947" s="500" t="s">
        <v>19737</v>
      </c>
      <c r="C5947" t="str">
        <f t="shared" si="184"/>
        <v>$U 400-3.5 40x40 PROFIL U NEPERFORAT$:17.00,</v>
      </c>
      <c r="D5947" t="s">
        <v>26434</v>
      </c>
      <c r="E5947" t="str">
        <f t="shared" si="185"/>
        <v>"u 400-3.5 40x40 profil u neperforat":17.00,</v>
      </c>
    </row>
    <row r="5948" spans="1:5">
      <c r="A5948" s="500" t="s">
        <v>11359</v>
      </c>
      <c r="B5948" s="500" t="s">
        <v>19739</v>
      </c>
      <c r="C5948" t="str">
        <f t="shared" si="184"/>
        <v>$U 400-3.5 45x45 PROFIL U NEPERFORAT$:17.37,</v>
      </c>
      <c r="D5948" t="s">
        <v>26435</v>
      </c>
      <c r="E5948" t="str">
        <f t="shared" si="185"/>
        <v>"u 400-3.5 45x45 profil u neperforat":17.37,</v>
      </c>
    </row>
    <row r="5949" spans="1:5">
      <c r="A5949" s="500" t="s">
        <v>11569</v>
      </c>
      <c r="B5949" s="500" t="s">
        <v>19741</v>
      </c>
      <c r="C5949" t="str">
        <f t="shared" si="184"/>
        <v>$U 400-3.5 50x50 PROFIL U NEPERFORAT$:17.73,</v>
      </c>
      <c r="D5949" t="s">
        <v>26436</v>
      </c>
      <c r="E5949" t="str">
        <f t="shared" si="185"/>
        <v>"u 400-3.5 50x50 profil u neperforat":17.73,</v>
      </c>
    </row>
    <row r="5950" spans="1:5">
      <c r="A5950" s="500" t="s">
        <v>17460</v>
      </c>
      <c r="B5950" s="500" t="s">
        <v>19743</v>
      </c>
      <c r="C5950" t="str">
        <f t="shared" si="184"/>
        <v>$U 400-3.5 55x55 PROFIL U NEPERFORAT$:18.10,</v>
      </c>
      <c r="D5950" t="s">
        <v>26437</v>
      </c>
      <c r="E5950" t="str">
        <f t="shared" si="185"/>
        <v>"u 400-3.5 55x55 profil u neperforat":18.10,</v>
      </c>
    </row>
    <row r="5951" spans="1:5">
      <c r="A5951" s="500" t="s">
        <v>17712</v>
      </c>
      <c r="B5951" s="500" t="s">
        <v>19745</v>
      </c>
      <c r="C5951" t="str">
        <f t="shared" si="184"/>
        <v>$U 400-3.5 60x60 PROFIL U NEPERFORAT$:18.46,</v>
      </c>
      <c r="D5951" t="s">
        <v>26438</v>
      </c>
      <c r="E5951" t="str">
        <f t="shared" si="185"/>
        <v>"u 400-3.5 60x60 profil u neperforat":18.46,</v>
      </c>
    </row>
    <row r="5952" spans="1:5">
      <c r="A5952" s="500" t="s">
        <v>17964</v>
      </c>
      <c r="B5952" s="500" t="s">
        <v>19747</v>
      </c>
      <c r="C5952" t="str">
        <f t="shared" si="184"/>
        <v>$U 400-3.5 65x65 PROFIL U NEPERFORAT$:18.82,</v>
      </c>
      <c r="D5952" t="s">
        <v>26439</v>
      </c>
      <c r="E5952" t="str">
        <f t="shared" si="185"/>
        <v>"u 400-3.5 65x65 profil u neperforat":18.82,</v>
      </c>
    </row>
    <row r="5953" spans="1:5">
      <c r="A5953" s="500" t="s">
        <v>18216</v>
      </c>
      <c r="B5953" s="500" t="s">
        <v>19749</v>
      </c>
      <c r="C5953" t="str">
        <f t="shared" si="184"/>
        <v>$U 400-3.5 70x70 PROFIL U NEPERFORAT$:19.19,</v>
      </c>
      <c r="D5953" t="s">
        <v>26440</v>
      </c>
      <c r="E5953" t="str">
        <f t="shared" si="185"/>
        <v>"u 400-3.5 70x70 profil u neperforat":19.19,</v>
      </c>
    </row>
    <row r="5954" spans="1:5">
      <c r="A5954" s="500" t="s">
        <v>18469</v>
      </c>
      <c r="B5954" s="500" t="s">
        <v>19751</v>
      </c>
      <c r="C5954" t="str">
        <f t="shared" ref="C5954:C6017" si="186">CONCATENATE("$",B5954,"$",":",A5954,",")</f>
        <v>$U 400-3.5 75x75 PROFIL U NEPERFORAT$:19.55,</v>
      </c>
      <c r="D5954" t="s">
        <v>26441</v>
      </c>
      <c r="E5954" t="str">
        <f t="shared" ref="E5954:E6017" si="187">LOWER(D5954)</f>
        <v>"u 400-3.5 75x75 profil u neperforat":19.55,</v>
      </c>
    </row>
    <row r="5955" spans="1:5">
      <c r="A5955" s="500" t="s">
        <v>18722</v>
      </c>
      <c r="B5955" s="500" t="s">
        <v>19753</v>
      </c>
      <c r="C5955" t="str">
        <f t="shared" si="186"/>
        <v>$U 400-3.5 80x80 PROFIL U NEPERFORAT$:19.90,</v>
      </c>
      <c r="D5955" t="s">
        <v>26442</v>
      </c>
      <c r="E5955" t="str">
        <f t="shared" si="187"/>
        <v>"u 400-3.5 80x80 profil u neperforat":19.90,</v>
      </c>
    </row>
    <row r="5956" spans="1:5">
      <c r="A5956" s="500" t="s">
        <v>18976</v>
      </c>
      <c r="B5956" s="500" t="s">
        <v>19755</v>
      </c>
      <c r="C5956" t="str">
        <f t="shared" si="186"/>
        <v>$U 400-3.5 85x85 PROFIL U NEPERFORAT$:20.27,</v>
      </c>
      <c r="D5956" t="s">
        <v>26443</v>
      </c>
      <c r="E5956" t="str">
        <f t="shared" si="187"/>
        <v>"u 400-3.5 85x85 profil u neperforat":20.27,</v>
      </c>
    </row>
    <row r="5957" spans="1:5">
      <c r="A5957" s="500" t="s">
        <v>19230</v>
      </c>
      <c r="B5957" s="500" t="s">
        <v>19757</v>
      </c>
      <c r="C5957" t="str">
        <f t="shared" si="186"/>
        <v>$U 400-3.5 90x90 PROFIL U NEPERFORAT$:20.63,</v>
      </c>
      <c r="D5957" t="s">
        <v>26444</v>
      </c>
      <c r="E5957" t="str">
        <f t="shared" si="187"/>
        <v>"u 400-3.5 90x90 profil u neperforat":20.63,</v>
      </c>
    </row>
    <row r="5958" spans="1:5">
      <c r="A5958" s="500" t="s">
        <v>12416</v>
      </c>
      <c r="B5958" s="500" t="s">
        <v>19759</v>
      </c>
      <c r="C5958" t="str">
        <f t="shared" si="186"/>
        <v>$U 400-3.5 95x95 PROFIL U NEPERFORAT$:21.00,</v>
      </c>
      <c r="D5958" t="s">
        <v>26445</v>
      </c>
      <c r="E5958" t="str">
        <f t="shared" si="187"/>
        <v>"u 400-3.5 95x95 profil u neperforat":21.00,</v>
      </c>
    </row>
    <row r="5959" spans="1:5">
      <c r="A5959" s="500" t="s">
        <v>2887</v>
      </c>
      <c r="B5959" s="500" t="s">
        <v>19761</v>
      </c>
      <c r="C5959" t="str">
        <f t="shared" si="186"/>
        <v>$U 400-3.5 40x40 PROFIL U PERFORAT$:17.00,</v>
      </c>
      <c r="D5959" t="s">
        <v>26446</v>
      </c>
      <c r="E5959" t="str">
        <f t="shared" si="187"/>
        <v>"u 400-3.5 40x40 profil u perforat":17.00,</v>
      </c>
    </row>
    <row r="5960" spans="1:5">
      <c r="A5960" s="500" t="s">
        <v>11359</v>
      </c>
      <c r="B5960" s="500" t="s">
        <v>19763</v>
      </c>
      <c r="C5960" t="str">
        <f t="shared" si="186"/>
        <v>$U 400-3.5 45x45 PROFIL U PERFORAT$:17.37,</v>
      </c>
      <c r="D5960" t="s">
        <v>26447</v>
      </c>
      <c r="E5960" t="str">
        <f t="shared" si="187"/>
        <v>"u 400-3.5 45x45 profil u perforat":17.37,</v>
      </c>
    </row>
    <row r="5961" spans="1:5">
      <c r="A5961" s="500" t="s">
        <v>11569</v>
      </c>
      <c r="B5961" s="500" t="s">
        <v>19765</v>
      </c>
      <c r="C5961" t="str">
        <f t="shared" si="186"/>
        <v>$U 400-3.5 50x50 PROFIL U PERFORAT$:17.73,</v>
      </c>
      <c r="D5961" t="s">
        <v>26448</v>
      </c>
      <c r="E5961" t="str">
        <f t="shared" si="187"/>
        <v>"u 400-3.5 50x50 profil u perforat":17.73,</v>
      </c>
    </row>
    <row r="5962" spans="1:5">
      <c r="A5962" s="500" t="s">
        <v>17460</v>
      </c>
      <c r="B5962" s="500" t="s">
        <v>19767</v>
      </c>
      <c r="C5962" t="str">
        <f t="shared" si="186"/>
        <v>$U 400-3.5 55x55 PROFIL U PERFORAT$:18.10,</v>
      </c>
      <c r="D5962" t="s">
        <v>26449</v>
      </c>
      <c r="E5962" t="str">
        <f t="shared" si="187"/>
        <v>"u 400-3.5 55x55 profil u perforat":18.10,</v>
      </c>
    </row>
    <row r="5963" spans="1:5">
      <c r="A5963" s="500" t="s">
        <v>17712</v>
      </c>
      <c r="B5963" s="500" t="s">
        <v>19769</v>
      </c>
      <c r="C5963" t="str">
        <f t="shared" si="186"/>
        <v>$U 400-3.5 60x60 PROFIL U PERFORAT$:18.46,</v>
      </c>
      <c r="D5963" t="s">
        <v>26450</v>
      </c>
      <c r="E5963" t="str">
        <f t="shared" si="187"/>
        <v>"u 400-3.5 60x60 profil u perforat":18.46,</v>
      </c>
    </row>
    <row r="5964" spans="1:5">
      <c r="A5964" s="500" t="s">
        <v>17964</v>
      </c>
      <c r="B5964" s="500" t="s">
        <v>19771</v>
      </c>
      <c r="C5964" t="str">
        <f t="shared" si="186"/>
        <v>$U 400-3.5 65x65 PROFIL U PERFORAT$:18.82,</v>
      </c>
      <c r="D5964" t="s">
        <v>26451</v>
      </c>
      <c r="E5964" t="str">
        <f t="shared" si="187"/>
        <v>"u 400-3.5 65x65 profil u perforat":18.82,</v>
      </c>
    </row>
    <row r="5965" spans="1:5">
      <c r="A5965" s="500" t="s">
        <v>18216</v>
      </c>
      <c r="B5965" s="500" t="s">
        <v>19773</v>
      </c>
      <c r="C5965" t="str">
        <f t="shared" si="186"/>
        <v>$U 400-3.5 70x70 PROFIL U PERFORAT$:19.19,</v>
      </c>
      <c r="D5965" t="s">
        <v>26452</v>
      </c>
      <c r="E5965" t="str">
        <f t="shared" si="187"/>
        <v>"u 400-3.5 70x70 profil u perforat":19.19,</v>
      </c>
    </row>
    <row r="5966" spans="1:5">
      <c r="A5966" s="500" t="s">
        <v>18469</v>
      </c>
      <c r="B5966" s="500" t="s">
        <v>19775</v>
      </c>
      <c r="C5966" t="str">
        <f t="shared" si="186"/>
        <v>$U 400-3.5 75x75 PROFIL U PERFORAT$:19.55,</v>
      </c>
      <c r="D5966" t="s">
        <v>26453</v>
      </c>
      <c r="E5966" t="str">
        <f t="shared" si="187"/>
        <v>"u 400-3.5 75x75 profil u perforat":19.55,</v>
      </c>
    </row>
    <row r="5967" spans="1:5">
      <c r="A5967" s="500" t="s">
        <v>18722</v>
      </c>
      <c r="B5967" s="500" t="s">
        <v>19777</v>
      </c>
      <c r="C5967" t="str">
        <f t="shared" si="186"/>
        <v>$U 400-3.5 80x80 PROFIL U PERFORAT$:19.90,</v>
      </c>
      <c r="D5967" t="s">
        <v>26454</v>
      </c>
      <c r="E5967" t="str">
        <f t="shared" si="187"/>
        <v>"u 400-3.5 80x80 profil u perforat":19.90,</v>
      </c>
    </row>
    <row r="5968" spans="1:5">
      <c r="A5968" s="500" t="s">
        <v>18976</v>
      </c>
      <c r="B5968" s="500" t="s">
        <v>19779</v>
      </c>
      <c r="C5968" t="str">
        <f t="shared" si="186"/>
        <v>$U 400-3.5 85x85 PROFIL U PERFORAT$:20.27,</v>
      </c>
      <c r="D5968" t="s">
        <v>26455</v>
      </c>
      <c r="E5968" t="str">
        <f t="shared" si="187"/>
        <v>"u 400-3.5 85x85 profil u perforat":20.27,</v>
      </c>
    </row>
    <row r="5969" spans="1:5">
      <c r="A5969" s="500" t="s">
        <v>19230</v>
      </c>
      <c r="B5969" s="500" t="s">
        <v>19781</v>
      </c>
      <c r="C5969" t="str">
        <f t="shared" si="186"/>
        <v>$U 400-3.5 90x90 PROFIL U PERFORAT$:20.63,</v>
      </c>
      <c r="D5969" t="s">
        <v>26456</v>
      </c>
      <c r="E5969" t="str">
        <f t="shared" si="187"/>
        <v>"u 400-3.5 90x90 profil u perforat":20.63,</v>
      </c>
    </row>
    <row r="5970" spans="1:5">
      <c r="A5970" s="500" t="s">
        <v>12416</v>
      </c>
      <c r="B5970" s="500" t="s">
        <v>19783</v>
      </c>
      <c r="C5970" t="str">
        <f t="shared" si="186"/>
        <v>$U 400-3.5 95x95 PROFIL U PERFORAT$:21.00,</v>
      </c>
      <c r="D5970" t="s">
        <v>26457</v>
      </c>
      <c r="E5970" t="str">
        <f t="shared" si="187"/>
        <v>"u 400-3.5 95x95 profil u perforat":21.00,</v>
      </c>
    </row>
    <row r="5971" spans="1:5">
      <c r="A5971" s="500" t="s">
        <v>7014</v>
      </c>
      <c r="B5971" s="500" t="s">
        <v>6223</v>
      </c>
      <c r="C5971" t="str">
        <f t="shared" si="186"/>
        <v>$RetroDuo Dripstop Ral 8003$:12.02,</v>
      </c>
      <c r="D5971" t="s">
        <v>26458</v>
      </c>
      <c r="E5971" t="str">
        <f t="shared" si="187"/>
        <v>"retroduo dripstop ral 8003":12.02,</v>
      </c>
    </row>
    <row r="5972" spans="1:5">
      <c r="A5972" s="500" t="s">
        <v>11699</v>
      </c>
      <c r="B5972" s="500" t="s">
        <v>6224</v>
      </c>
      <c r="C5972" t="str">
        <f t="shared" si="186"/>
        <v>$RetroDuo Gdm 0.50mm Dripstop$:12.15,</v>
      </c>
      <c r="D5972" t="s">
        <v>26459</v>
      </c>
      <c r="E5972" t="str">
        <f t="shared" si="187"/>
        <v>"retroduo gdm 0.50mm dripstop":12.15,</v>
      </c>
    </row>
    <row r="5973" spans="1:5">
      <c r="A5973" s="500" t="s">
        <v>3829</v>
      </c>
      <c r="B5973" s="500" t="s">
        <v>6225</v>
      </c>
      <c r="C5973" t="str">
        <f t="shared" si="186"/>
        <v>$RetroDuo Lucios 0.45mm Dripstop$:8.91,</v>
      </c>
      <c r="D5973" t="s">
        <v>26460</v>
      </c>
      <c r="E5973" t="str">
        <f t="shared" si="187"/>
        <v>"retroduo lucios 0.45mm dripstop":8.91,</v>
      </c>
    </row>
    <row r="5974" spans="1:5">
      <c r="A5974" s="500" t="s">
        <v>11097</v>
      </c>
      <c r="B5974" s="500" t="s">
        <v>6226</v>
      </c>
      <c r="C5974" t="str">
        <f t="shared" si="186"/>
        <v>$RetroDuo Lucios 0.50mm Dripstop$:9.42,</v>
      </c>
      <c r="D5974" t="s">
        <v>26461</v>
      </c>
      <c r="E5974" t="str">
        <f t="shared" si="187"/>
        <v>"retroduo lucios 0.50mm dripstop":9.42,</v>
      </c>
    </row>
    <row r="5975" spans="1:5">
      <c r="A5975" s="500" t="s">
        <v>11308</v>
      </c>
      <c r="B5975" s="500" t="s">
        <v>6227</v>
      </c>
      <c r="C5975" t="str">
        <f t="shared" si="186"/>
        <v>$RETRODUO DRIPSTOP 0.60MM$:10.41,</v>
      </c>
      <c r="D5975" t="s">
        <v>26462</v>
      </c>
      <c r="E5975" t="str">
        <f t="shared" si="187"/>
        <v>"retroduo dripstop 0.60mm":10.41,</v>
      </c>
    </row>
    <row r="5976" spans="1:5">
      <c r="A5976" s="500" t="s">
        <v>11700</v>
      </c>
      <c r="B5976" s="500" t="s">
        <v>6228</v>
      </c>
      <c r="C5976" t="str">
        <f t="shared" si="186"/>
        <v>$RetroDuo Mat 0.45mm Dripstop$:9.40,</v>
      </c>
      <c r="D5976" t="s">
        <v>26463</v>
      </c>
      <c r="E5976" t="str">
        <f t="shared" si="187"/>
        <v>"retroduo mat 0.45mm dripstop":9.40,</v>
      </c>
    </row>
    <row r="5977" spans="1:5">
      <c r="A5977" s="500" t="s">
        <v>7082</v>
      </c>
      <c r="B5977" s="500" t="s">
        <v>6229</v>
      </c>
      <c r="C5977" t="str">
        <f t="shared" si="186"/>
        <v>$RetroDuo Mat 0.50mm Dripstop$:9.72,</v>
      </c>
      <c r="D5977" t="s">
        <v>26464</v>
      </c>
      <c r="E5977" t="str">
        <f t="shared" si="187"/>
        <v>"retroduo mat 0.50mm dripstop":9.72,</v>
      </c>
    </row>
    <row r="5978" spans="1:5">
      <c r="A5978" s="500" t="s">
        <v>11489</v>
      </c>
      <c r="B5978" s="500" t="s">
        <v>6230</v>
      </c>
      <c r="C5978" t="str">
        <f t="shared" si="186"/>
        <v>$RetroDuo Mat 0.60mm Dripstop$:10.76,</v>
      </c>
      <c r="D5978" t="s">
        <v>26465</v>
      </c>
      <c r="E5978" t="str">
        <f t="shared" si="187"/>
        <v>"retroduo mat 0.60mm dripstop":10.76,</v>
      </c>
    </row>
    <row r="5979" spans="1:5">
      <c r="A5979" s="500" t="s">
        <v>11375</v>
      </c>
      <c r="B5979" s="500" t="s">
        <v>6231</v>
      </c>
      <c r="C5979" t="str">
        <f t="shared" si="186"/>
        <v>$RetroDuo Wood 0.45mm Dripstop$:12.04,</v>
      </c>
      <c r="D5979" t="s">
        <v>26466</v>
      </c>
      <c r="E5979" t="str">
        <f t="shared" si="187"/>
        <v>"retroduo wood 0.45mm dripstop":12.04,</v>
      </c>
    </row>
    <row r="5980" spans="1:5">
      <c r="A5980" s="500" t="s">
        <v>11699</v>
      </c>
      <c r="B5980" s="500" t="s">
        <v>7561</v>
      </c>
      <c r="C5980" t="str">
        <f t="shared" si="186"/>
        <v>$Retroduo Dripstop Wood 0.50MM$:12.15,</v>
      </c>
      <c r="D5980" t="s">
        <v>26467</v>
      </c>
      <c r="E5980" t="str">
        <f t="shared" si="187"/>
        <v>"retroduo dripstop wood 0.50mm":12.15,</v>
      </c>
    </row>
    <row r="5981" spans="1:5">
      <c r="A5981" s="500" t="s">
        <v>11304</v>
      </c>
      <c r="B5981" s="500" t="s">
        <v>6232</v>
      </c>
      <c r="C5981" t="str">
        <f t="shared" si="186"/>
        <v>$RetroDuo RAL 8003 0.45mm$:10.52,</v>
      </c>
      <c r="D5981" t="s">
        <v>26468</v>
      </c>
      <c r="E5981" t="str">
        <f t="shared" si="187"/>
        <v>"retroduo ral 8003 0.45mm":10.52,</v>
      </c>
    </row>
    <row r="5982" spans="1:5">
      <c r="A5982" s="500" t="s">
        <v>3888</v>
      </c>
      <c r="B5982" s="500" t="s">
        <v>6233</v>
      </c>
      <c r="C5982" t="str">
        <f t="shared" si="186"/>
        <v>$RetroDuo Gdm 0.50mm$:10.65,</v>
      </c>
      <c r="D5982" t="s">
        <v>26469</v>
      </c>
      <c r="E5982" t="str">
        <f t="shared" si="187"/>
        <v>"retroduo gdm 0.50mm":10.65,</v>
      </c>
    </row>
    <row r="5983" spans="1:5">
      <c r="A5983" s="500" t="s">
        <v>11290</v>
      </c>
      <c r="B5983" s="500" t="s">
        <v>6234</v>
      </c>
      <c r="C5983" t="str">
        <f t="shared" si="186"/>
        <v>$RetroDuo Lucios 0.45mm$:7.41,</v>
      </c>
      <c r="D5983" t="s">
        <v>26470</v>
      </c>
      <c r="E5983" t="str">
        <f t="shared" si="187"/>
        <v>"retroduo lucios 0.45mm":7.41,</v>
      </c>
    </row>
    <row r="5984" spans="1:5">
      <c r="A5984" s="500" t="s">
        <v>11701</v>
      </c>
      <c r="B5984" s="500" t="s">
        <v>6235</v>
      </c>
      <c r="C5984" t="str">
        <f t="shared" si="186"/>
        <v>$RetroDuo Lucios 0.50mm$:7.92,</v>
      </c>
      <c r="D5984" t="s">
        <v>26471</v>
      </c>
      <c r="E5984" t="str">
        <f t="shared" si="187"/>
        <v>"retroduo lucios 0.50mm":7.92,</v>
      </c>
    </row>
    <row r="5985" spans="1:5">
      <c r="A5985" s="500" t="s">
        <v>3829</v>
      </c>
      <c r="B5985" s="500" t="s">
        <v>6236</v>
      </c>
      <c r="C5985" t="str">
        <f t="shared" si="186"/>
        <v>$RETRODUO LUCIOS 0.60MM$:8.91,</v>
      </c>
      <c r="D5985" t="s">
        <v>26472</v>
      </c>
      <c r="E5985" t="str">
        <f t="shared" si="187"/>
        <v>"retroduo lucios 0.60mm":8.91,</v>
      </c>
    </row>
    <row r="5986" spans="1:5">
      <c r="A5986" s="500" t="s">
        <v>3964</v>
      </c>
      <c r="B5986" s="500" t="s">
        <v>6237</v>
      </c>
      <c r="C5986" t="str">
        <f t="shared" si="186"/>
        <v>$RetroDuo Mat 0.45mm$:7.90,</v>
      </c>
      <c r="D5986" t="s">
        <v>26473</v>
      </c>
      <c r="E5986" t="str">
        <f t="shared" si="187"/>
        <v>"retroduo mat 0.45mm":7.90,</v>
      </c>
    </row>
    <row r="5987" spans="1:5">
      <c r="A5987" s="500" t="s">
        <v>11068</v>
      </c>
      <c r="B5987" s="500" t="s">
        <v>6238</v>
      </c>
      <c r="C5987" t="str">
        <f t="shared" si="186"/>
        <v>$RetroDuo Mat 0.50mm$:8.22,</v>
      </c>
      <c r="D5987" t="s">
        <v>26474</v>
      </c>
      <c r="E5987" t="str">
        <f t="shared" si="187"/>
        <v>"retroduo mat 0.50mm":8.22,</v>
      </c>
    </row>
    <row r="5988" spans="1:5">
      <c r="A5988" s="500" t="s">
        <v>7083</v>
      </c>
      <c r="B5988" s="500" t="s">
        <v>6239</v>
      </c>
      <c r="C5988" t="str">
        <f t="shared" si="186"/>
        <v>$RetroDuo Mat 0.60mm$:9.26,</v>
      </c>
      <c r="D5988" t="s">
        <v>26475</v>
      </c>
      <c r="E5988" t="str">
        <f t="shared" si="187"/>
        <v>"retroduo mat 0.60mm":9.26,</v>
      </c>
    </row>
    <row r="5989" spans="1:5">
      <c r="A5989" s="500" t="s">
        <v>11702</v>
      </c>
      <c r="B5989" s="500" t="s">
        <v>6240</v>
      </c>
      <c r="C5989" t="str">
        <f t="shared" si="186"/>
        <v>$RetroDuo Wood 0.45mm$:10.54,</v>
      </c>
      <c r="D5989" t="s">
        <v>26476</v>
      </c>
      <c r="E5989" t="str">
        <f t="shared" si="187"/>
        <v>"retroduo wood 0.45mm":10.54,</v>
      </c>
    </row>
    <row r="5990" spans="1:5">
      <c r="A5990" s="500" t="s">
        <v>3888</v>
      </c>
      <c r="B5990" s="500" t="s">
        <v>7563</v>
      </c>
      <c r="C5990" t="str">
        <f t="shared" si="186"/>
        <v>$Retroduo Wood 0.50MM$:10.65,</v>
      </c>
      <c r="D5990" t="s">
        <v>26477</v>
      </c>
      <c r="E5990" t="str">
        <f t="shared" si="187"/>
        <v>"retroduo wood 0.50mm":10.65,</v>
      </c>
    </row>
    <row r="5991" spans="1:5">
      <c r="A5991" s="500" t="s">
        <v>7084</v>
      </c>
      <c r="B5991" s="500" t="s">
        <v>11704</v>
      </c>
      <c r="C5991" t="str">
        <f t="shared" si="186"/>
        <v>$RETRO PLUS Dripstop 8003 0.45 mm$:12.82,</v>
      </c>
      <c r="D5991" t="s">
        <v>26478</v>
      </c>
      <c r="E5991" t="str">
        <f t="shared" si="187"/>
        <v>"retro plus dripstop 8003 0.45 mm":12.82,</v>
      </c>
    </row>
    <row r="5992" spans="1:5">
      <c r="A5992" s="500" t="s">
        <v>11480</v>
      </c>
      <c r="B5992" s="500" t="s">
        <v>11706</v>
      </c>
      <c r="C5992" t="str">
        <f t="shared" si="186"/>
        <v>$RETRO PLUS Dripstop GDM 0.50 mm$:12.94,</v>
      </c>
      <c r="D5992" t="s">
        <v>26479</v>
      </c>
      <c r="E5992" t="str">
        <f t="shared" si="187"/>
        <v>"retro plus dripstop gdm 0.50 mm":12.94,</v>
      </c>
    </row>
    <row r="5993" spans="1:5">
      <c r="A5993" s="500" t="s">
        <v>11294</v>
      </c>
      <c r="B5993" s="500" t="s">
        <v>11708</v>
      </c>
      <c r="C5993" t="str">
        <f t="shared" si="186"/>
        <v>$RETRO PLUS Dripstop Lucios 0.45 mm$:9.86,</v>
      </c>
      <c r="D5993" t="s">
        <v>26480</v>
      </c>
      <c r="E5993" t="str">
        <f t="shared" si="187"/>
        <v>"retro plus dripstop lucios 0.45 mm":9.86,</v>
      </c>
    </row>
    <row r="5994" spans="1:5">
      <c r="A5994" s="500" t="s">
        <v>11369</v>
      </c>
      <c r="B5994" s="500" t="s">
        <v>11711</v>
      </c>
      <c r="C5994" t="str">
        <f t="shared" si="186"/>
        <v>$RETRO PLUS Dripstop Lucios 0.50 mm$:10.34,</v>
      </c>
      <c r="D5994" t="s">
        <v>26481</v>
      </c>
      <c r="E5994" t="str">
        <f t="shared" si="187"/>
        <v>"retro plus dripstop lucios 0.50 mm":10.34,</v>
      </c>
    </row>
    <row r="5995" spans="1:5">
      <c r="A5995" s="500" t="s">
        <v>6986</v>
      </c>
      <c r="B5995" s="500" t="s">
        <v>11713</v>
      </c>
      <c r="C5995" t="str">
        <f t="shared" si="186"/>
        <v>$RETRO PLUS Dripstop Lucios 0.60 mm$:11.29,</v>
      </c>
      <c r="D5995" t="s">
        <v>26482</v>
      </c>
      <c r="E5995" t="str">
        <f t="shared" si="187"/>
        <v>"retro plus dripstop lucios 0.60 mm":11.29,</v>
      </c>
    </row>
    <row r="5996" spans="1:5">
      <c r="A5996" s="500" t="s">
        <v>3861</v>
      </c>
      <c r="B5996" s="500" t="s">
        <v>11716</v>
      </c>
      <c r="C5996" t="str">
        <f t="shared" si="186"/>
        <v>$RETRO PLUS Dripstop MAT 0.45 mm$:10.32,</v>
      </c>
      <c r="D5996" t="s">
        <v>26483</v>
      </c>
      <c r="E5996" t="str">
        <f t="shared" si="187"/>
        <v>"retro plus dripstop mat 0.45 mm":10.32,</v>
      </c>
    </row>
    <row r="5997" spans="1:5">
      <c r="A5997" s="500" t="s">
        <v>6983</v>
      </c>
      <c r="B5997" s="500" t="s">
        <v>11718</v>
      </c>
      <c r="C5997" t="str">
        <f t="shared" si="186"/>
        <v>$RETRO PLUS Dripstop MAT 0.50 mm$:10.63,</v>
      </c>
      <c r="D5997" t="s">
        <v>26484</v>
      </c>
      <c r="E5997" t="str">
        <f t="shared" si="187"/>
        <v>"retro plus dripstop mat 0.50 mm":10.63,</v>
      </c>
    </row>
    <row r="5998" spans="1:5">
      <c r="A5998" s="500" t="s">
        <v>6987</v>
      </c>
      <c r="B5998" s="500" t="s">
        <v>11720</v>
      </c>
      <c r="C5998" t="str">
        <f t="shared" si="186"/>
        <v>$RETRO PLUS Dripstop MAT 0.60 mm$:11.62,</v>
      </c>
      <c r="D5998" t="s">
        <v>26485</v>
      </c>
      <c r="E5998" t="str">
        <f t="shared" si="187"/>
        <v>"retro plus dripstop mat 0.60 mm":11.62,</v>
      </c>
    </row>
    <row r="5999" spans="1:5">
      <c r="A5999" s="500" t="s">
        <v>11778</v>
      </c>
      <c r="B5999" s="500" t="s">
        <v>11722</v>
      </c>
      <c r="C5999" t="str">
        <f t="shared" si="186"/>
        <v>$RETRO PLUS Dripstop WOOD 0.45 mm$:12.84,</v>
      </c>
      <c r="D5999" t="s">
        <v>26486</v>
      </c>
      <c r="E5999" t="str">
        <f t="shared" si="187"/>
        <v>"retro plus dripstop wood 0.45 mm":12.84,</v>
      </c>
    </row>
    <row r="6000" spans="1:5">
      <c r="A6000" s="500" t="s">
        <v>11480</v>
      </c>
      <c r="B6000" s="500" t="s">
        <v>11724</v>
      </c>
      <c r="C6000" t="str">
        <f t="shared" si="186"/>
        <v>$RETRO PLUS Dripstop WOOD 0.50 mm$:12.94,</v>
      </c>
      <c r="D6000" t="s">
        <v>26487</v>
      </c>
      <c r="E6000" t="str">
        <f t="shared" si="187"/>
        <v>"retro plus dripstop wood 0.50 mm":12.94,</v>
      </c>
    </row>
    <row r="6001" spans="1:5">
      <c r="A6001" s="500" t="s">
        <v>2937</v>
      </c>
      <c r="B6001" s="500" t="s">
        <v>11726</v>
      </c>
      <c r="C6001" t="str">
        <f t="shared" si="186"/>
        <v>$RETRO PLUS 8003 0.45 mm$:11.32,</v>
      </c>
      <c r="D6001" t="s">
        <v>26488</v>
      </c>
      <c r="E6001" t="str">
        <f t="shared" si="187"/>
        <v>"retro plus 8003 0.45 mm":11.32,</v>
      </c>
    </row>
    <row r="6002" spans="1:5">
      <c r="A6002" s="500" t="s">
        <v>11779</v>
      </c>
      <c r="B6002" s="500" t="s">
        <v>11728</v>
      </c>
      <c r="C6002" t="str">
        <f t="shared" si="186"/>
        <v>$RETRO PLUS DPL 0.50 mm$:9.55,</v>
      </c>
      <c r="D6002" t="s">
        <v>26489</v>
      </c>
      <c r="E6002" t="str">
        <f t="shared" si="187"/>
        <v>"retro plus dpl 0.50 mm":9.55,</v>
      </c>
    </row>
    <row r="6003" spans="1:5">
      <c r="A6003" s="500" t="s">
        <v>3975</v>
      </c>
      <c r="B6003" s="500" t="s">
        <v>11731</v>
      </c>
      <c r="C6003" t="str">
        <f t="shared" si="186"/>
        <v>$RETRO PLUS DPM 0.50 mm$:9.87,</v>
      </c>
      <c r="D6003" t="s">
        <v>26490</v>
      </c>
      <c r="E6003" t="str">
        <f t="shared" si="187"/>
        <v>"retro plus dpm 0.50 mm":9.87,</v>
      </c>
    </row>
    <row r="6004" spans="1:5">
      <c r="A6004" s="500" t="s">
        <v>7085</v>
      </c>
      <c r="B6004" s="500" t="s">
        <v>11733</v>
      </c>
      <c r="C6004" t="str">
        <f t="shared" si="186"/>
        <v>$RETRO PLUS GDM 0.50 mm$:11.44,</v>
      </c>
      <c r="D6004" t="s">
        <v>26491</v>
      </c>
      <c r="E6004" t="str">
        <f t="shared" si="187"/>
        <v>"retro plus gdm 0.50 mm":11.44,</v>
      </c>
    </row>
    <row r="6005" spans="1:5">
      <c r="A6005" s="500" t="s">
        <v>3833</v>
      </c>
      <c r="B6005" s="500" t="s">
        <v>11735</v>
      </c>
      <c r="C6005" t="str">
        <f t="shared" si="186"/>
        <v>$RETRO PLUS Lucios 0.45 mm$:8.36,</v>
      </c>
      <c r="D6005" t="s">
        <v>26492</v>
      </c>
      <c r="E6005" t="str">
        <f t="shared" si="187"/>
        <v>"retro plus lucios 0.45 mm":8.36,</v>
      </c>
    </row>
    <row r="6006" spans="1:5">
      <c r="A6006" s="500" t="s">
        <v>11780</v>
      </c>
      <c r="B6006" s="500" t="s">
        <v>11738</v>
      </c>
      <c r="C6006" t="str">
        <f t="shared" si="186"/>
        <v>$RETRO PLUS Lucios 0.50 mm$:8.84,</v>
      </c>
      <c r="D6006" t="s">
        <v>26493</v>
      </c>
      <c r="E6006" t="str">
        <f t="shared" si="187"/>
        <v>"retro plus lucios 0.50 mm":8.84,</v>
      </c>
    </row>
    <row r="6007" spans="1:5">
      <c r="A6007" s="500" t="s">
        <v>11781</v>
      </c>
      <c r="B6007" s="500" t="s">
        <v>11740</v>
      </c>
      <c r="C6007" t="str">
        <f t="shared" si="186"/>
        <v>$RETRO PLUS Lucios 0.60 mm$:9.79,</v>
      </c>
      <c r="D6007" t="s">
        <v>26494</v>
      </c>
      <c r="E6007" t="str">
        <f t="shared" si="187"/>
        <v>"retro plus lucios 0.60 mm":9.79,</v>
      </c>
    </row>
    <row r="6008" spans="1:5">
      <c r="A6008" s="500" t="s">
        <v>7086</v>
      </c>
      <c r="B6008" s="500" t="s">
        <v>11742</v>
      </c>
      <c r="C6008" t="str">
        <f t="shared" si="186"/>
        <v>$RETRO PLUS MAT 0.45 mm$:8.82,</v>
      </c>
      <c r="D6008" t="s">
        <v>26495</v>
      </c>
      <c r="E6008" t="str">
        <f t="shared" si="187"/>
        <v>"retro plus mat 0.45 mm":8.82,</v>
      </c>
    </row>
    <row r="6009" spans="1:5">
      <c r="A6009" s="500" t="s">
        <v>6992</v>
      </c>
      <c r="B6009" s="500" t="s">
        <v>11744</v>
      </c>
      <c r="C6009" t="str">
        <f t="shared" si="186"/>
        <v>$RETRO PLUS MAT 0.50 mm$:9.13,</v>
      </c>
      <c r="D6009" t="s">
        <v>26496</v>
      </c>
      <c r="E6009" t="str">
        <f t="shared" si="187"/>
        <v>"retro plus mat 0.50 mm":9.13,</v>
      </c>
    </row>
    <row r="6010" spans="1:5">
      <c r="A6010" s="500" t="s">
        <v>3722</v>
      </c>
      <c r="B6010" s="500" t="s">
        <v>11746</v>
      </c>
      <c r="C6010" t="str">
        <f t="shared" si="186"/>
        <v>$RETRO PLUS MAT 0.60 mm$:10.12,</v>
      </c>
      <c r="D6010" t="s">
        <v>26497</v>
      </c>
      <c r="E6010" t="str">
        <f t="shared" si="187"/>
        <v>"retro plus mat 0.60 mm":10.12,</v>
      </c>
    </row>
    <row r="6011" spans="1:5">
      <c r="A6011" s="500" t="s">
        <v>10650</v>
      </c>
      <c r="B6011" s="500" t="s">
        <v>11748</v>
      </c>
      <c r="C6011" t="str">
        <f t="shared" si="186"/>
        <v>$RETRO PLUS Magnelis 0.50 mm$:9.45,</v>
      </c>
      <c r="D6011" t="s">
        <v>26498</v>
      </c>
      <c r="E6011" t="str">
        <f t="shared" si="187"/>
        <v>"retro plus magnelis 0.50 mm":9.45,</v>
      </c>
    </row>
    <row r="6012" spans="1:5">
      <c r="A6012" s="500" t="s">
        <v>11750</v>
      </c>
      <c r="B6012" s="500" t="s">
        <v>11751</v>
      </c>
      <c r="C6012" t="str">
        <f t="shared" si="186"/>
        <v>$RETRO PLUS SSAB MAT 0.60 mm$:18.40,</v>
      </c>
      <c r="D6012" t="s">
        <v>26499</v>
      </c>
      <c r="E6012" t="str">
        <f t="shared" si="187"/>
        <v>"retro plus ssab mat 0.60 mm":18.40,</v>
      </c>
    </row>
    <row r="6013" spans="1:5">
      <c r="A6013" s="500" t="s">
        <v>11782</v>
      </c>
      <c r="B6013" s="500" t="s">
        <v>12212</v>
      </c>
      <c r="C6013" t="str">
        <f t="shared" si="186"/>
        <v>$Retroplus DPL SSAB 0.60MM$:13.40,</v>
      </c>
      <c r="D6013" t="s">
        <v>26500</v>
      </c>
      <c r="E6013" t="str">
        <f t="shared" si="187"/>
        <v>"retroplus dpl ssab 0.60mm":13.40,</v>
      </c>
    </row>
    <row r="6014" spans="1:5">
      <c r="A6014" s="500" t="s">
        <v>11044</v>
      </c>
      <c r="B6014" s="500" t="s">
        <v>11753</v>
      </c>
      <c r="C6014" t="str">
        <f t="shared" si="186"/>
        <v>$RETRO PLUS SSAB LUCIOS 0.60 mm$:13.70,</v>
      </c>
      <c r="D6014" t="s">
        <v>26501</v>
      </c>
      <c r="E6014" t="str">
        <f t="shared" si="187"/>
        <v>"retro plus ssab lucios 0.60 mm":13.70,</v>
      </c>
    </row>
    <row r="6015" spans="1:5">
      <c r="A6015" s="500" t="s">
        <v>11783</v>
      </c>
      <c r="B6015" s="500" t="s">
        <v>11755</v>
      </c>
      <c r="C6015" t="str">
        <f t="shared" si="186"/>
        <v>$RETRO PLUS WOOD 0.45 mm$:11.34,</v>
      </c>
      <c r="D6015" t="s">
        <v>26502</v>
      </c>
      <c r="E6015" t="str">
        <f t="shared" si="187"/>
        <v>"retro plus wood 0.45 mm":11.34,</v>
      </c>
    </row>
    <row r="6016" spans="1:5">
      <c r="A6016" s="500" t="s">
        <v>7085</v>
      </c>
      <c r="B6016" s="500" t="s">
        <v>11757</v>
      </c>
      <c r="C6016" t="str">
        <f t="shared" si="186"/>
        <v>$RETRO PLUS WOOD 0.50 mm$:11.44,</v>
      </c>
      <c r="D6016" t="s">
        <v>26503</v>
      </c>
      <c r="E6016" t="str">
        <f t="shared" si="187"/>
        <v>"retro plus wood 0.50 mm":11.44,</v>
      </c>
    </row>
    <row r="6017" spans="1:5">
      <c r="A6017" s="500" t="s">
        <v>11784</v>
      </c>
      <c r="B6017" s="500" t="s">
        <v>11759</v>
      </c>
      <c r="C6017" t="str">
        <f t="shared" si="186"/>
        <v>$RETRO PLUS Soundcontrol 8003 0.45 mm$:13.82,</v>
      </c>
      <c r="D6017" t="s">
        <v>26504</v>
      </c>
      <c r="E6017" t="str">
        <f t="shared" si="187"/>
        <v>"retro plus soundcontrol 8003 0.45 mm":13.82,</v>
      </c>
    </row>
    <row r="6018" spans="1:5">
      <c r="A6018" s="500" t="s">
        <v>7087</v>
      </c>
      <c r="B6018" s="500" t="s">
        <v>11761</v>
      </c>
      <c r="C6018" t="str">
        <f t="shared" ref="C6018:C6081" si="188">CONCATENATE("$",B6018,"$",":",A6018,",")</f>
        <v>$RETRO PLUS Soundcontrol GDM 0.50 mm$:13.94,</v>
      </c>
      <c r="D6018" t="s">
        <v>26505</v>
      </c>
      <c r="E6018" t="str">
        <f t="shared" ref="E6018:E6081" si="189">LOWER(D6018)</f>
        <v>"retro plus soundcontrol gdm 0.50 mm":13.94,</v>
      </c>
    </row>
    <row r="6019" spans="1:5">
      <c r="A6019" s="500" t="s">
        <v>11785</v>
      </c>
      <c r="B6019" s="500" t="s">
        <v>11763</v>
      </c>
      <c r="C6019" t="str">
        <f t="shared" si="188"/>
        <v>$RETRO PLUS Soundcontrol Lucios 0.45 mm$:10.86,</v>
      </c>
      <c r="D6019" t="s">
        <v>26506</v>
      </c>
      <c r="E6019" t="str">
        <f t="shared" si="189"/>
        <v>"retro plus soundcontrol lucios 0.45 mm":10.86,</v>
      </c>
    </row>
    <row r="6020" spans="1:5">
      <c r="A6020" s="500" t="s">
        <v>11783</v>
      </c>
      <c r="B6020" s="500" t="s">
        <v>11765</v>
      </c>
      <c r="C6020" t="str">
        <f t="shared" si="188"/>
        <v>$RETRO PLUS Soundcontrol Lucios 0.50 mm$:11.34,</v>
      </c>
      <c r="D6020" t="s">
        <v>26507</v>
      </c>
      <c r="E6020" t="str">
        <f t="shared" si="189"/>
        <v>"retro plus soundcontrol lucios 0.50 mm":11.34,</v>
      </c>
    </row>
    <row r="6021" spans="1:5">
      <c r="A6021" s="500" t="s">
        <v>7050</v>
      </c>
      <c r="B6021" s="500" t="s">
        <v>11767</v>
      </c>
      <c r="C6021" t="str">
        <f t="shared" si="188"/>
        <v>$RETRO PLUS Soundcontrol Lucios 0.60 mm$:12.29,</v>
      </c>
      <c r="D6021" t="s">
        <v>26508</v>
      </c>
      <c r="E6021" t="str">
        <f t="shared" si="189"/>
        <v>"retro plus soundcontrol lucios 0.60 mm":12.29,</v>
      </c>
    </row>
    <row r="6022" spans="1:5">
      <c r="A6022" s="500" t="s">
        <v>2937</v>
      </c>
      <c r="B6022" s="500" t="s">
        <v>11769</v>
      </c>
      <c r="C6022" t="str">
        <f t="shared" si="188"/>
        <v>$RETRO PLUS Soundcontrol MAT 0.45 mm$:11.32,</v>
      </c>
      <c r="D6022" t="s">
        <v>26509</v>
      </c>
      <c r="E6022" t="str">
        <f t="shared" si="189"/>
        <v>"retro plus soundcontrol mat 0.45 mm":11.32,</v>
      </c>
    </row>
    <row r="6023" spans="1:5">
      <c r="A6023" s="500" t="s">
        <v>7088</v>
      </c>
      <c r="B6023" s="500" t="s">
        <v>11771</v>
      </c>
      <c r="C6023" t="str">
        <f t="shared" si="188"/>
        <v>$RETRO PLUS Soundcontrol MAT 0.50 mm$:11.63,</v>
      </c>
      <c r="D6023" t="s">
        <v>26510</v>
      </c>
      <c r="E6023" t="str">
        <f t="shared" si="189"/>
        <v>"retro plus soundcontrol mat 0.50 mm":11.63,</v>
      </c>
    </row>
    <row r="6024" spans="1:5">
      <c r="A6024" s="500" t="s">
        <v>11339</v>
      </c>
      <c r="B6024" s="500" t="s">
        <v>11773</v>
      </c>
      <c r="C6024" t="str">
        <f t="shared" si="188"/>
        <v>$RETRO PLUS Soundcontrol MAT 0.60 mm$:12.62,</v>
      </c>
      <c r="D6024" t="s">
        <v>26511</v>
      </c>
      <c r="E6024" t="str">
        <f t="shared" si="189"/>
        <v>"retro plus soundcontrol mat 0.60 mm":12.62,</v>
      </c>
    </row>
    <row r="6025" spans="1:5">
      <c r="A6025" s="500" t="s">
        <v>11078</v>
      </c>
      <c r="B6025" s="500" t="s">
        <v>11775</v>
      </c>
      <c r="C6025" t="str">
        <f t="shared" si="188"/>
        <v>$RETRO PLUS Soundcontrol WOOD 0.45 mm$:13.84,</v>
      </c>
      <c r="D6025" t="s">
        <v>26512</v>
      </c>
      <c r="E6025" t="str">
        <f t="shared" si="189"/>
        <v>"retro plus soundcontrol wood 0.45 mm":13.84,</v>
      </c>
    </row>
    <row r="6026" spans="1:5">
      <c r="A6026" s="500" t="s">
        <v>7087</v>
      </c>
      <c r="B6026" s="500" t="s">
        <v>11777</v>
      </c>
      <c r="C6026" t="str">
        <f t="shared" si="188"/>
        <v>$RETRO PLUS Soundcontrol WOOD 0.50 mm$:13.94,</v>
      </c>
      <c r="D6026" t="s">
        <v>26513</v>
      </c>
      <c r="E6026" t="str">
        <f t="shared" si="189"/>
        <v>"retro plus soundcontrol wood 0.50 mm":13.94,</v>
      </c>
    </row>
    <row r="6027" spans="1:5">
      <c r="A6027" s="500" t="s">
        <v>7084</v>
      </c>
      <c r="B6027" s="500" t="s">
        <v>6241</v>
      </c>
      <c r="C6027" t="str">
        <f t="shared" si="188"/>
        <v>$Retropanel Dripstop RAL 8003 0.45 mm$:12.82,</v>
      </c>
      <c r="D6027" t="s">
        <v>26514</v>
      </c>
      <c r="E6027" t="str">
        <f t="shared" si="189"/>
        <v>"retropanel dripstop ral 8003 0.45 mm":12.82,</v>
      </c>
    </row>
    <row r="6028" spans="1:5">
      <c r="A6028" s="500" t="s">
        <v>11480</v>
      </c>
      <c r="B6028" s="500" t="s">
        <v>6242</v>
      </c>
      <c r="C6028" t="str">
        <f t="shared" si="188"/>
        <v>$Retropanel Dripstop Grandemat 0.50 mm$:12.94,</v>
      </c>
      <c r="D6028" t="s">
        <v>26515</v>
      </c>
      <c r="E6028" t="str">
        <f t="shared" si="189"/>
        <v>"retropanel dripstop grandemat 0.50 mm":12.94,</v>
      </c>
    </row>
    <row r="6029" spans="1:5">
      <c r="A6029" s="500" t="s">
        <v>11294</v>
      </c>
      <c r="B6029" s="500" t="s">
        <v>6243</v>
      </c>
      <c r="C6029" t="str">
        <f t="shared" si="188"/>
        <v>$Retropanel Dripstop Lucios 0.45 mm$:9.86,</v>
      </c>
      <c r="D6029" t="s">
        <v>26516</v>
      </c>
      <c r="E6029" t="str">
        <f t="shared" si="189"/>
        <v>"retropanel dripstop lucios 0.45 mm":9.86,</v>
      </c>
    </row>
    <row r="6030" spans="1:5">
      <c r="A6030" s="500" t="s">
        <v>11369</v>
      </c>
      <c r="B6030" s="500" t="s">
        <v>6244</v>
      </c>
      <c r="C6030" t="str">
        <f t="shared" si="188"/>
        <v>$Retropanel Dripstop Lucios 0.50 mm$:10.34,</v>
      </c>
      <c r="D6030" t="s">
        <v>26517</v>
      </c>
      <c r="E6030" t="str">
        <f t="shared" si="189"/>
        <v>"retropanel dripstop lucios 0.50 mm":10.34,</v>
      </c>
    </row>
    <row r="6031" spans="1:5">
      <c r="A6031" s="500" t="s">
        <v>6986</v>
      </c>
      <c r="B6031" s="500" t="s">
        <v>6245</v>
      </c>
      <c r="C6031" t="str">
        <f t="shared" si="188"/>
        <v>$RETROPANEL DRIPSTOP LUCIOS 0.60MM$:11.29,</v>
      </c>
      <c r="D6031" t="s">
        <v>26518</v>
      </c>
      <c r="E6031" t="str">
        <f t="shared" si="189"/>
        <v>"retropanel dripstop lucios 0.60mm":11.29,</v>
      </c>
    </row>
    <row r="6032" spans="1:5">
      <c r="A6032" s="500" t="s">
        <v>3861</v>
      </c>
      <c r="B6032" s="500" t="s">
        <v>6246</v>
      </c>
      <c r="C6032" t="str">
        <f t="shared" si="188"/>
        <v>$Retropanel Dripstop Mat 0.45 mm$:10.32,</v>
      </c>
      <c r="D6032" t="s">
        <v>26519</v>
      </c>
      <c r="E6032" t="str">
        <f t="shared" si="189"/>
        <v>"retropanel dripstop mat 0.45 mm":10.32,</v>
      </c>
    </row>
    <row r="6033" spans="1:5">
      <c r="A6033" s="500" t="s">
        <v>6983</v>
      </c>
      <c r="B6033" s="500" t="s">
        <v>6247</v>
      </c>
      <c r="C6033" t="str">
        <f t="shared" si="188"/>
        <v>$Retropanel Dripstop Mat 0.50 mm$:10.63,</v>
      </c>
      <c r="D6033" t="s">
        <v>26520</v>
      </c>
      <c r="E6033" t="str">
        <f t="shared" si="189"/>
        <v>"retropanel dripstop mat 0.50 mm":10.63,</v>
      </c>
    </row>
    <row r="6034" spans="1:5">
      <c r="A6034" s="500" t="s">
        <v>6987</v>
      </c>
      <c r="B6034" s="500" t="s">
        <v>6248</v>
      </c>
      <c r="C6034" t="str">
        <f t="shared" si="188"/>
        <v>$Retropanel Dripstop Mat 0.60 mm$:11.62,</v>
      </c>
      <c r="D6034" t="s">
        <v>26521</v>
      </c>
      <c r="E6034" t="str">
        <f t="shared" si="189"/>
        <v>"retropanel dripstop mat 0.60 mm":11.62,</v>
      </c>
    </row>
    <row r="6035" spans="1:5">
      <c r="A6035" s="500" t="s">
        <v>11778</v>
      </c>
      <c r="B6035" s="500" t="s">
        <v>6249</v>
      </c>
      <c r="C6035" t="str">
        <f t="shared" si="188"/>
        <v>$Retropanel Dripstop Wood 0.45 mm$:12.84,</v>
      </c>
      <c r="D6035" t="s">
        <v>26522</v>
      </c>
      <c r="E6035" t="str">
        <f t="shared" si="189"/>
        <v>"retropanel dripstop wood 0.45 mm":12.84,</v>
      </c>
    </row>
    <row r="6036" spans="1:5">
      <c r="A6036" s="500" t="s">
        <v>11480</v>
      </c>
      <c r="B6036" s="500" t="s">
        <v>7565</v>
      </c>
      <c r="C6036" t="str">
        <f t="shared" si="188"/>
        <v>$Retropanel Dripstop Wood 0.50MM$:12.94,</v>
      </c>
      <c r="D6036" t="s">
        <v>26523</v>
      </c>
      <c r="E6036" t="str">
        <f t="shared" si="189"/>
        <v>"retropanel dripstop wood 0.50mm":12.94,</v>
      </c>
    </row>
    <row r="6037" spans="1:5">
      <c r="A6037" s="500" t="s">
        <v>2937</v>
      </c>
      <c r="B6037" s="500" t="s">
        <v>6250</v>
      </c>
      <c r="C6037" t="str">
        <f t="shared" si="188"/>
        <v>$Retropanel RAL 8003 0.45 mm$:11.32,</v>
      </c>
      <c r="D6037" t="s">
        <v>26524</v>
      </c>
      <c r="E6037" t="str">
        <f t="shared" si="189"/>
        <v>"retropanel ral 8003 0.45 mm":11.32,</v>
      </c>
    </row>
    <row r="6038" spans="1:5">
      <c r="A6038" s="500" t="s">
        <v>11779</v>
      </c>
      <c r="B6038" s="500" t="s">
        <v>7974</v>
      </c>
      <c r="C6038" t="str">
        <f t="shared" si="188"/>
        <v>$Retropanel Dubluvopsit Lucios 0.50MM$:9.55,</v>
      </c>
      <c r="D6038" t="s">
        <v>26525</v>
      </c>
      <c r="E6038" t="str">
        <f t="shared" si="189"/>
        <v>"retropanel dubluvopsit lucios 0.50mm":9.55,</v>
      </c>
    </row>
    <row r="6039" spans="1:5">
      <c r="A6039" s="500" t="s">
        <v>3975</v>
      </c>
      <c r="B6039" s="500" t="s">
        <v>7976</v>
      </c>
      <c r="C6039" t="str">
        <f t="shared" si="188"/>
        <v>$Retropanel Dubluvopsit Mat 0.50MM$:9.87,</v>
      </c>
      <c r="D6039" t="s">
        <v>26526</v>
      </c>
      <c r="E6039" t="str">
        <f t="shared" si="189"/>
        <v>"retropanel dubluvopsit mat 0.50mm":9.87,</v>
      </c>
    </row>
    <row r="6040" spans="1:5">
      <c r="A6040" s="500" t="s">
        <v>7085</v>
      </c>
      <c r="B6040" s="500" t="s">
        <v>6251</v>
      </c>
      <c r="C6040" t="str">
        <f t="shared" si="188"/>
        <v>$Retropanel Grandemat 0.50 mm$:11.44,</v>
      </c>
      <c r="D6040" t="s">
        <v>26527</v>
      </c>
      <c r="E6040" t="str">
        <f t="shared" si="189"/>
        <v>"retropanel grandemat 0.50 mm":11.44,</v>
      </c>
    </row>
    <row r="6041" spans="1:5">
      <c r="A6041" s="500" t="s">
        <v>3833</v>
      </c>
      <c r="B6041" s="500" t="s">
        <v>6252</v>
      </c>
      <c r="C6041" t="str">
        <f t="shared" si="188"/>
        <v>$Retropanel Lucios 0.45 mm$:8.36,</v>
      </c>
      <c r="D6041" t="s">
        <v>26528</v>
      </c>
      <c r="E6041" t="str">
        <f t="shared" si="189"/>
        <v>"retropanel lucios 0.45 mm":8.36,</v>
      </c>
    </row>
    <row r="6042" spans="1:5">
      <c r="A6042" s="500" t="s">
        <v>11780</v>
      </c>
      <c r="B6042" s="500" t="s">
        <v>6253</v>
      </c>
      <c r="C6042" t="str">
        <f t="shared" si="188"/>
        <v>$Retropanel Lucios 0.50 mm$:8.84,</v>
      </c>
      <c r="D6042" t="s">
        <v>26529</v>
      </c>
      <c r="E6042" t="str">
        <f t="shared" si="189"/>
        <v>"retropanel lucios 0.50 mm":8.84,</v>
      </c>
    </row>
    <row r="6043" spans="1:5">
      <c r="A6043" s="500" t="s">
        <v>11781</v>
      </c>
      <c r="B6043" s="500" t="s">
        <v>6254</v>
      </c>
      <c r="C6043" t="str">
        <f t="shared" si="188"/>
        <v>$RETROPANEL LUCIOS 0.60$:9.79,</v>
      </c>
      <c r="D6043" t="s">
        <v>26530</v>
      </c>
      <c r="E6043" t="str">
        <f t="shared" si="189"/>
        <v>"retropanel lucios 0.60":9.79,</v>
      </c>
    </row>
    <row r="6044" spans="1:5">
      <c r="A6044" s="500" t="s">
        <v>7086</v>
      </c>
      <c r="B6044" s="500" t="s">
        <v>6255</v>
      </c>
      <c r="C6044" t="str">
        <f t="shared" si="188"/>
        <v>$Retropanel Mat 0.45 mm$:8.82,</v>
      </c>
      <c r="D6044" t="s">
        <v>26531</v>
      </c>
      <c r="E6044" t="str">
        <f t="shared" si="189"/>
        <v>"retropanel mat 0.45 mm":8.82,</v>
      </c>
    </row>
    <row r="6045" spans="1:5">
      <c r="A6045" s="500" t="s">
        <v>6992</v>
      </c>
      <c r="B6045" s="500" t="s">
        <v>6256</v>
      </c>
      <c r="C6045" t="str">
        <f t="shared" si="188"/>
        <v>$Retropanel Mat 0.50 mm$:9.13,</v>
      </c>
      <c r="D6045" t="s">
        <v>26532</v>
      </c>
      <c r="E6045" t="str">
        <f t="shared" si="189"/>
        <v>"retropanel mat 0.50 mm":9.13,</v>
      </c>
    </row>
    <row r="6046" spans="1:5">
      <c r="A6046" s="500" t="s">
        <v>3722</v>
      </c>
      <c r="B6046" s="500" t="s">
        <v>6257</v>
      </c>
      <c r="C6046" t="str">
        <f t="shared" si="188"/>
        <v>$Retropanel Mat 0.60 mm$:10.12,</v>
      </c>
      <c r="D6046" t="s">
        <v>26533</v>
      </c>
      <c r="E6046" t="str">
        <f t="shared" si="189"/>
        <v>"retropanel mat 0.60 mm":10.12,</v>
      </c>
    </row>
    <row r="6047" spans="1:5">
      <c r="A6047" s="500" t="s">
        <v>10650</v>
      </c>
      <c r="B6047" s="500" t="s">
        <v>7978</v>
      </c>
      <c r="C6047" t="str">
        <f t="shared" si="188"/>
        <v>$RETROPANEL MAGNELIS 0.50MM$:9.45,</v>
      </c>
      <c r="D6047" t="s">
        <v>26534</v>
      </c>
      <c r="E6047" t="str">
        <f t="shared" si="189"/>
        <v>"retropanel magnelis 0.50mm":9.45,</v>
      </c>
    </row>
    <row r="6048" spans="1:5">
      <c r="A6048" s="500" t="s">
        <v>11750</v>
      </c>
      <c r="B6048" s="500" t="s">
        <v>7980</v>
      </c>
      <c r="C6048" t="str">
        <f t="shared" si="188"/>
        <v>$RETROPANEL DUBLUVOPSIT SSAB MAT 0.60mm$:18.40,</v>
      </c>
      <c r="D6048" t="s">
        <v>26535</v>
      </c>
      <c r="E6048" t="str">
        <f t="shared" si="189"/>
        <v>"retropanel dubluvopsit ssab mat 0.60mm":18.40,</v>
      </c>
    </row>
    <row r="6049" spans="1:5">
      <c r="A6049" s="500" t="s">
        <v>11782</v>
      </c>
      <c r="B6049" s="500" t="s">
        <v>7982</v>
      </c>
      <c r="C6049" t="str">
        <f t="shared" si="188"/>
        <v>$RETROPANEL DUBLUVOPSIT SSAB LUCIOS 0.60m$:13.40,</v>
      </c>
      <c r="D6049" t="s">
        <v>26536</v>
      </c>
      <c r="E6049" t="str">
        <f t="shared" si="189"/>
        <v>"retropanel dubluvopsit ssab lucios 0.60m":13.40,</v>
      </c>
    </row>
    <row r="6050" spans="1:5">
      <c r="A6050" s="500" t="s">
        <v>11783</v>
      </c>
      <c r="B6050" s="500" t="s">
        <v>6258</v>
      </c>
      <c r="C6050" t="str">
        <f t="shared" si="188"/>
        <v>$Retropanel Wood 0.45$:11.34,</v>
      </c>
      <c r="D6050" t="s">
        <v>26537</v>
      </c>
      <c r="E6050" t="str">
        <f t="shared" si="189"/>
        <v>"retropanel wood 0.45":11.34,</v>
      </c>
    </row>
    <row r="6051" spans="1:5">
      <c r="A6051" s="500" t="s">
        <v>7085</v>
      </c>
      <c r="B6051" s="500" t="s">
        <v>7567</v>
      </c>
      <c r="C6051" t="str">
        <f t="shared" si="188"/>
        <v>$Retropanel Wood 0.50MM$:11.44,</v>
      </c>
      <c r="D6051" t="s">
        <v>26538</v>
      </c>
      <c r="E6051" t="str">
        <f t="shared" si="189"/>
        <v>"retropanel wood 0.50mm":11.44,</v>
      </c>
    </row>
    <row r="6052" spans="1:5">
      <c r="A6052" s="500" t="s">
        <v>11784</v>
      </c>
      <c r="B6052" s="500" t="s">
        <v>6259</v>
      </c>
      <c r="C6052" t="str">
        <f t="shared" si="188"/>
        <v>$RETROPANEL SOUNDCONTROL 8003$:13.82,</v>
      </c>
      <c r="D6052" t="s">
        <v>26539</v>
      </c>
      <c r="E6052" t="str">
        <f t="shared" si="189"/>
        <v>"retropanel soundcontrol 8003":13.82,</v>
      </c>
    </row>
    <row r="6053" spans="1:5">
      <c r="A6053" s="500" t="s">
        <v>7087</v>
      </c>
      <c r="B6053" s="500" t="s">
        <v>6260</v>
      </c>
      <c r="C6053" t="str">
        <f t="shared" si="188"/>
        <v>$RETROPANEL SOUNDCONTROL GRANDEMAT 0.50MM$:13.94,</v>
      </c>
      <c r="D6053" t="s">
        <v>26540</v>
      </c>
      <c r="E6053" t="str">
        <f t="shared" si="189"/>
        <v>"retropanel soundcontrol grandemat 0.50mm":13.94,</v>
      </c>
    </row>
    <row r="6054" spans="1:5">
      <c r="A6054" s="500" t="s">
        <v>11785</v>
      </c>
      <c r="B6054" s="500" t="s">
        <v>6261</v>
      </c>
      <c r="C6054" t="str">
        <f t="shared" si="188"/>
        <v>$RETROPANEL SOUNDCONTROL LUCIOS 0.45MM$:10.86,</v>
      </c>
      <c r="D6054" t="s">
        <v>26541</v>
      </c>
      <c r="E6054" t="str">
        <f t="shared" si="189"/>
        <v>"retropanel soundcontrol lucios 0.45mm":10.86,</v>
      </c>
    </row>
    <row r="6055" spans="1:5">
      <c r="A6055" s="500" t="s">
        <v>11783</v>
      </c>
      <c r="B6055" s="500" t="s">
        <v>6262</v>
      </c>
      <c r="C6055" t="str">
        <f t="shared" si="188"/>
        <v>$RETROPANEL SOUNDCONTROL LUCIOS 0.50MM$:11.34,</v>
      </c>
      <c r="D6055" t="s">
        <v>26542</v>
      </c>
      <c r="E6055" t="str">
        <f t="shared" si="189"/>
        <v>"retropanel soundcontrol lucios 0.50mm":11.34,</v>
      </c>
    </row>
    <row r="6056" spans="1:5">
      <c r="A6056" s="500" t="s">
        <v>7050</v>
      </c>
      <c r="B6056" s="500" t="s">
        <v>6263</v>
      </c>
      <c r="C6056" t="str">
        <f t="shared" si="188"/>
        <v>$Retro Sound Control Lucios 0.60mm$:12.29,</v>
      </c>
      <c r="D6056" t="s">
        <v>26543</v>
      </c>
      <c r="E6056" t="str">
        <f t="shared" si="189"/>
        <v>"retro sound control lucios 0.60mm":12.29,</v>
      </c>
    </row>
    <row r="6057" spans="1:5">
      <c r="A6057" s="500" t="s">
        <v>2937</v>
      </c>
      <c r="B6057" s="500" t="s">
        <v>6264</v>
      </c>
      <c r="C6057" t="str">
        <f t="shared" si="188"/>
        <v>$RETROPANEL SOUNDCONTROL MAT 0.45MM$:11.32,</v>
      </c>
      <c r="D6057" t="s">
        <v>26544</v>
      </c>
      <c r="E6057" t="str">
        <f t="shared" si="189"/>
        <v>"retropanel soundcontrol mat 0.45mm":11.32,</v>
      </c>
    </row>
    <row r="6058" spans="1:5">
      <c r="A6058" s="500" t="s">
        <v>7088</v>
      </c>
      <c r="B6058" s="500" t="s">
        <v>6265</v>
      </c>
      <c r="C6058" t="str">
        <f t="shared" si="188"/>
        <v>$RETROPANEL SOUNDCONTROL MAT 0.50MM$:11.63,</v>
      </c>
      <c r="D6058" t="s">
        <v>26545</v>
      </c>
      <c r="E6058" t="str">
        <f t="shared" si="189"/>
        <v>"retropanel soundcontrol mat 0.50mm":11.63,</v>
      </c>
    </row>
    <row r="6059" spans="1:5">
      <c r="A6059" s="500" t="s">
        <v>11339</v>
      </c>
      <c r="B6059" s="500" t="s">
        <v>6266</v>
      </c>
      <c r="C6059" t="str">
        <f t="shared" si="188"/>
        <v>$RETROPANEL SOUNDCONTROL MAT 0.60MM$:12.62,</v>
      </c>
      <c r="D6059" t="s">
        <v>26546</v>
      </c>
      <c r="E6059" t="str">
        <f t="shared" si="189"/>
        <v>"retropanel soundcontrol mat 0.60mm":12.62,</v>
      </c>
    </row>
    <row r="6060" spans="1:5">
      <c r="A6060" s="500" t="s">
        <v>11078</v>
      </c>
      <c r="B6060" s="500" t="s">
        <v>6267</v>
      </c>
      <c r="C6060" t="str">
        <f t="shared" si="188"/>
        <v>$RETROPANEL SOUNDCONTROL WOOD 0.45MM$:13.84,</v>
      </c>
      <c r="D6060" t="s">
        <v>26547</v>
      </c>
      <c r="E6060" t="str">
        <f t="shared" si="189"/>
        <v>"retropanel soundcontrol wood 0.45mm":13.84,</v>
      </c>
    </row>
    <row r="6061" spans="1:5">
      <c r="A6061" s="500" t="s">
        <v>7087</v>
      </c>
      <c r="B6061" s="500" t="s">
        <v>7569</v>
      </c>
      <c r="C6061" t="str">
        <f t="shared" si="188"/>
        <v>$Retrosound Control Wood 0.50$:13.94,</v>
      </c>
      <c r="D6061" t="s">
        <v>26548</v>
      </c>
      <c r="E6061" t="str">
        <f t="shared" si="189"/>
        <v>"retrosound control wood 0.50":13.94,</v>
      </c>
    </row>
    <row r="6062" spans="1:5">
      <c r="A6062" s="500" t="s">
        <v>639</v>
      </c>
      <c r="B6062" s="500" t="s">
        <v>6268</v>
      </c>
      <c r="C6062" t="str">
        <f t="shared" si="188"/>
        <v>$Carlig Rasucit Aluzinc 125$:0.00,</v>
      </c>
      <c r="D6062" t="s">
        <v>26549</v>
      </c>
      <c r="E6062" t="str">
        <f t="shared" si="189"/>
        <v>"carlig rasucit aluzinc 125":0.00,</v>
      </c>
    </row>
    <row r="6063" spans="1:5">
      <c r="A6063" s="500" t="s">
        <v>639</v>
      </c>
      <c r="B6063" s="500" t="s">
        <v>6269</v>
      </c>
      <c r="C6063" t="str">
        <f t="shared" si="188"/>
        <v>$Carlig Rasucit Aluzinc 150$:0.00,</v>
      </c>
      <c r="D6063" t="s">
        <v>26550</v>
      </c>
      <c r="E6063" t="str">
        <f t="shared" si="189"/>
        <v>"carlig rasucit aluzinc 150":0.00,</v>
      </c>
    </row>
    <row r="6064" spans="1:5">
      <c r="A6064" s="500" t="s">
        <v>3592</v>
      </c>
      <c r="B6064" s="500" t="s">
        <v>6270</v>
      </c>
      <c r="C6064" t="str">
        <f t="shared" si="188"/>
        <v>$Cleste pentru falt 45 de grade Stubai$:72.00,</v>
      </c>
      <c r="D6064" t="s">
        <v>26551</v>
      </c>
      <c r="E6064" t="str">
        <f t="shared" si="189"/>
        <v>"cleste pentru falt 45 de grade stubai":72.00,</v>
      </c>
    </row>
    <row r="6065" spans="1:5">
      <c r="A6065" s="500" t="s">
        <v>3592</v>
      </c>
      <c r="B6065" s="500" t="s">
        <v>6271</v>
      </c>
      <c r="C6065" t="str">
        <f t="shared" si="188"/>
        <v>$Cleste pentru falt 90 de grade Stubai$:72.00,</v>
      </c>
      <c r="D6065" t="s">
        <v>26552</v>
      </c>
      <c r="E6065" t="str">
        <f t="shared" si="189"/>
        <v>"cleste pentru falt 90 de grade stubai":72.00,</v>
      </c>
    </row>
    <row r="6066" spans="1:5">
      <c r="A6066" s="500" t="s">
        <v>11786</v>
      </c>
      <c r="B6066" s="500" t="s">
        <v>6272</v>
      </c>
      <c r="C6066" t="str">
        <f t="shared" si="188"/>
        <v>$Cleste pentru falt drept Stubai$:58.50,</v>
      </c>
      <c r="D6066" t="s">
        <v>26553</v>
      </c>
      <c r="E6066" t="str">
        <f t="shared" si="189"/>
        <v>"cleste pentru falt drept stubai":58.50,</v>
      </c>
    </row>
    <row r="6067" spans="1:5">
      <c r="A6067" s="500" t="s">
        <v>11787</v>
      </c>
      <c r="B6067" s="500" t="s">
        <v>6273</v>
      </c>
      <c r="C6067" t="str">
        <f t="shared" si="188"/>
        <v>$Cleste de indoit carlige Stubai$:108.00,</v>
      </c>
      <c r="D6067" t="s">
        <v>26554</v>
      </c>
      <c r="E6067" t="str">
        <f t="shared" si="189"/>
        <v>"cleste de indoit carlige stubai":108.00,</v>
      </c>
    </row>
    <row r="6068" spans="1:5">
      <c r="A6068" s="500" t="s">
        <v>11788</v>
      </c>
      <c r="B6068" s="500" t="s">
        <v>6274</v>
      </c>
      <c r="C6068" t="str">
        <f t="shared" si="188"/>
        <v>$Cleste de mufat burlane Stubai$:67.50,</v>
      </c>
      <c r="D6068" t="s">
        <v>26555</v>
      </c>
      <c r="E6068" t="str">
        <f t="shared" si="189"/>
        <v>"cleste de mufat burlane stubai":67.50,</v>
      </c>
    </row>
    <row r="6069" spans="1:5">
      <c r="A6069" s="500" t="s">
        <v>7089</v>
      </c>
      <c r="B6069" s="500" t="s">
        <v>6275</v>
      </c>
      <c r="C6069" t="str">
        <f t="shared" si="188"/>
        <v>$Ciocan plastic rectangular Stubai$:27.00,</v>
      </c>
      <c r="D6069" t="s">
        <v>26556</v>
      </c>
      <c r="E6069" t="str">
        <f t="shared" si="189"/>
        <v>"ciocan plastic rectangular stubai":27.00,</v>
      </c>
    </row>
    <row r="6070" spans="1:5">
      <c r="A6070" s="500" t="s">
        <v>7089</v>
      </c>
      <c r="B6070" s="500" t="s">
        <v>6276</v>
      </c>
      <c r="C6070" t="str">
        <f t="shared" si="188"/>
        <v>$Ciocan plastic plat Stubai$:27.00,</v>
      </c>
      <c r="D6070" t="s">
        <v>26557</v>
      </c>
      <c r="E6070" t="str">
        <f t="shared" si="189"/>
        <v>"ciocan plastic plat stubai":27.00,</v>
      </c>
    </row>
    <row r="6071" spans="1:5">
      <c r="A6071" s="500" t="s">
        <v>7089</v>
      </c>
      <c r="B6071" s="500" t="s">
        <v>6277</v>
      </c>
      <c r="C6071" t="str">
        <f t="shared" si="188"/>
        <v>$Ciocan plastic rotund Stubai$:27.00,</v>
      </c>
      <c r="D6071" t="s">
        <v>26558</v>
      </c>
      <c r="E6071" t="str">
        <f t="shared" si="189"/>
        <v>"ciocan plastic rotund stubai":27.00,</v>
      </c>
    </row>
    <row r="6072" spans="1:5">
      <c r="A6072" s="500" t="s">
        <v>3961</v>
      </c>
      <c r="B6072" s="500" t="s">
        <v>6278</v>
      </c>
      <c r="C6072" t="str">
        <f t="shared" si="188"/>
        <v>$Foarfeca Stubai$:45.00,</v>
      </c>
      <c r="D6072" t="s">
        <v>26559</v>
      </c>
      <c r="E6072" t="str">
        <f t="shared" si="189"/>
        <v>"foarfeca stubai":45.00,</v>
      </c>
    </row>
    <row r="6073" spans="1:5">
      <c r="A6073" s="500" t="s">
        <v>7090</v>
      </c>
      <c r="B6073" s="500" t="s">
        <v>6279</v>
      </c>
      <c r="C6073" t="str">
        <f t="shared" si="188"/>
        <v>$Foarfeca pelican Stubai$:63.00,</v>
      </c>
      <c r="D6073" t="s">
        <v>26560</v>
      </c>
      <c r="E6073" t="str">
        <f t="shared" si="189"/>
        <v>"foarfeca pelican stubai":63.00,</v>
      </c>
    </row>
    <row r="6074" spans="1:5">
      <c r="A6074" s="500" t="s">
        <v>3802</v>
      </c>
      <c r="B6074" s="500" t="s">
        <v>6280</v>
      </c>
      <c r="C6074" t="str">
        <f t="shared" si="188"/>
        <v>$Prisma metalica dubla pentru inchis falt$:135.00,</v>
      </c>
      <c r="D6074" t="s">
        <v>26561</v>
      </c>
      <c r="E6074" t="str">
        <f t="shared" si="189"/>
        <v>"prisma metalica dubla pentru inchis falt":135.00,</v>
      </c>
    </row>
    <row r="6075" spans="1:5">
      <c r="A6075" s="500" t="s">
        <v>3802</v>
      </c>
      <c r="B6075" s="500" t="s">
        <v>6281</v>
      </c>
      <c r="C6075" t="str">
        <f t="shared" si="188"/>
        <v>$Prisma metalica simpla pentru faltuire$:135.00,</v>
      </c>
      <c r="D6075" t="s">
        <v>26562</v>
      </c>
      <c r="E6075" t="str">
        <f t="shared" si="189"/>
        <v>"prisma metalica simpla pentru faltuire":135.00,</v>
      </c>
    </row>
    <row r="6076" spans="1:5">
      <c r="A6076" s="500" t="s">
        <v>6972</v>
      </c>
      <c r="B6076" s="500" t="s">
        <v>6282</v>
      </c>
      <c r="C6076" t="str">
        <f t="shared" si="188"/>
        <v>$RuleTa cu fir cretat ptr trasare Stubai$:15.30,</v>
      </c>
      <c r="D6076" t="s">
        <v>26563</v>
      </c>
      <c r="E6076" t="str">
        <f t="shared" si="189"/>
        <v>"ruleta cu fir cretat ptr trasare stubai":15.30,</v>
      </c>
    </row>
    <row r="6077" spans="1:5">
      <c r="A6077" s="500" t="s">
        <v>6972</v>
      </c>
      <c r="B6077" s="500" t="s">
        <v>6283</v>
      </c>
      <c r="C6077" t="str">
        <f t="shared" si="188"/>
        <v>$Sablon marcare inox Stubai$:15.30,</v>
      </c>
      <c r="D6077" t="s">
        <v>26564</v>
      </c>
      <c r="E6077" t="str">
        <f t="shared" si="189"/>
        <v>"sablon marcare inox stubai":15.30,</v>
      </c>
    </row>
    <row r="6078" spans="1:5">
      <c r="A6078" s="500" t="s">
        <v>3859</v>
      </c>
      <c r="B6078" s="500" t="s">
        <v>19785</v>
      </c>
      <c r="C6078" t="str">
        <f t="shared" si="188"/>
        <v>$PROFIL SIGMA 200 1.5mm NEPERFORAT$:5.36,</v>
      </c>
      <c r="D6078" t="s">
        <v>26565</v>
      </c>
      <c r="E6078" t="str">
        <f t="shared" si="189"/>
        <v>"profil sigma 200 1.5mm neperforat":5.36,</v>
      </c>
    </row>
    <row r="6079" spans="1:5">
      <c r="A6079" s="500" t="s">
        <v>3859</v>
      </c>
      <c r="B6079" s="500" t="s">
        <v>19787</v>
      </c>
      <c r="C6079" t="str">
        <f t="shared" si="188"/>
        <v>$PROFIL SIGMA 200 1.5mm PERFORAT$:5.36,</v>
      </c>
      <c r="D6079" t="s">
        <v>26566</v>
      </c>
      <c r="E6079" t="str">
        <f t="shared" si="189"/>
        <v>"profil sigma 200 1.5mm perforat":5.36,</v>
      </c>
    </row>
    <row r="6080" spans="1:5">
      <c r="A6080" s="500" t="s">
        <v>11312</v>
      </c>
      <c r="B6080" s="500" t="s">
        <v>19789</v>
      </c>
      <c r="C6080" t="str">
        <f t="shared" si="188"/>
        <v>$PROFIL SIGMA 200 2mm NEPERFORAT$:7.06,</v>
      </c>
      <c r="D6080" t="s">
        <v>26567</v>
      </c>
      <c r="E6080" t="str">
        <f t="shared" si="189"/>
        <v>"profil sigma 200 2mm neperforat":7.06,</v>
      </c>
    </row>
    <row r="6081" spans="1:5">
      <c r="A6081" s="500" t="s">
        <v>11312</v>
      </c>
      <c r="B6081" s="500" t="s">
        <v>19791</v>
      </c>
      <c r="C6081" t="str">
        <f t="shared" si="188"/>
        <v>$PROFIL SIGMA 200 2mm PERFORAT$:7.06,</v>
      </c>
      <c r="D6081" t="s">
        <v>26568</v>
      </c>
      <c r="E6081" t="str">
        <f t="shared" si="189"/>
        <v>"profil sigma 200 2mm perforat":7.06,</v>
      </c>
    </row>
    <row r="6082" spans="1:5">
      <c r="A6082" s="500" t="s">
        <v>19793</v>
      </c>
      <c r="B6082" s="500" t="s">
        <v>19794</v>
      </c>
      <c r="C6082" t="str">
        <f t="shared" ref="C6082:C6145" si="190">CONCATENATE("$",B6082,"$",":",A6082,",")</f>
        <v>$PROFIL SIGMA 200 2.5mm NEPERFORAT$:8.78,</v>
      </c>
      <c r="D6082" t="s">
        <v>26569</v>
      </c>
      <c r="E6082" t="str">
        <f t="shared" ref="E6082:E6145" si="191">LOWER(D6082)</f>
        <v>"profil sigma 200 2.5mm neperforat":8.78,</v>
      </c>
    </row>
    <row r="6083" spans="1:5">
      <c r="A6083" s="500" t="s">
        <v>19793</v>
      </c>
      <c r="B6083" s="500" t="s">
        <v>19796</v>
      </c>
      <c r="C6083" t="str">
        <f t="shared" si="190"/>
        <v>$PROFIL SIGMA 200 2.5mm PERFORAT$:8.78,</v>
      </c>
      <c r="D6083" t="s">
        <v>26570</v>
      </c>
      <c r="E6083" t="str">
        <f t="shared" si="191"/>
        <v>"profil sigma 200 2.5mm perforat":8.78,</v>
      </c>
    </row>
    <row r="6084" spans="1:5">
      <c r="A6084" s="500" t="s">
        <v>11346</v>
      </c>
      <c r="B6084" s="500" t="s">
        <v>19798</v>
      </c>
      <c r="C6084" t="str">
        <f t="shared" si="190"/>
        <v>$PROFIL SIGMA 200 3mm NEPERFORAT$:10.47,</v>
      </c>
      <c r="D6084" t="s">
        <v>26571</v>
      </c>
      <c r="E6084" t="str">
        <f t="shared" si="191"/>
        <v>"profil sigma 200 3mm neperforat":10.47,</v>
      </c>
    </row>
    <row r="6085" spans="1:5">
      <c r="A6085" s="500" t="s">
        <v>11346</v>
      </c>
      <c r="B6085" s="500" t="s">
        <v>19800</v>
      </c>
      <c r="C6085" t="str">
        <f t="shared" si="190"/>
        <v>$PROFIL SIGMA 200 3mm PERFORAT$:10.47,</v>
      </c>
      <c r="D6085" t="s">
        <v>26572</v>
      </c>
      <c r="E6085" t="str">
        <f t="shared" si="191"/>
        <v>"profil sigma 200 3mm perforat":10.47,</v>
      </c>
    </row>
    <row r="6086" spans="1:5">
      <c r="A6086" s="500" t="s">
        <v>6935</v>
      </c>
      <c r="B6086" s="500" t="s">
        <v>19802</v>
      </c>
      <c r="C6086" t="str">
        <f t="shared" si="190"/>
        <v>$PROFIL SIGMA 200 3.5mm NEPERFORAT$:12.14,</v>
      </c>
      <c r="D6086" t="s">
        <v>26573</v>
      </c>
      <c r="E6086" t="str">
        <f t="shared" si="191"/>
        <v>"profil sigma 200 3.5mm neperforat":12.14,</v>
      </c>
    </row>
    <row r="6087" spans="1:5">
      <c r="A6087" s="500" t="s">
        <v>6935</v>
      </c>
      <c r="B6087" s="500" t="s">
        <v>19804</v>
      </c>
      <c r="C6087" t="str">
        <f t="shared" si="190"/>
        <v>$PROFIL SIGMA 200 3.5mm PERFORAT$:12.14,</v>
      </c>
      <c r="D6087" t="s">
        <v>26574</v>
      </c>
      <c r="E6087" t="str">
        <f t="shared" si="191"/>
        <v>"profil sigma 200 3.5mm perforat":12.14,</v>
      </c>
    </row>
    <row r="6088" spans="1:5">
      <c r="A6088" s="500" t="s">
        <v>19806</v>
      </c>
      <c r="B6088" s="500" t="s">
        <v>19807</v>
      </c>
      <c r="C6088" t="str">
        <f t="shared" si="190"/>
        <v>$PROFIL SIGMA 250 1.5mm NEPERFORAT$:6.12,</v>
      </c>
      <c r="D6088" t="s">
        <v>26575</v>
      </c>
      <c r="E6088" t="str">
        <f t="shared" si="191"/>
        <v>"profil sigma 250 1.5mm neperforat":6.12,</v>
      </c>
    </row>
    <row r="6089" spans="1:5">
      <c r="A6089" s="500" t="s">
        <v>19806</v>
      </c>
      <c r="B6089" s="500" t="s">
        <v>19809</v>
      </c>
      <c r="C6089" t="str">
        <f t="shared" si="190"/>
        <v>$PROFIL SIGMA 250 1.5mm PERFORAT$:6.12,</v>
      </c>
      <c r="D6089" t="s">
        <v>26576</v>
      </c>
      <c r="E6089" t="str">
        <f t="shared" si="191"/>
        <v>"profil sigma 250 1.5mm perforat":6.12,</v>
      </c>
    </row>
    <row r="6090" spans="1:5">
      <c r="A6090" s="500" t="s">
        <v>11400</v>
      </c>
      <c r="B6090" s="500" t="s">
        <v>19811</v>
      </c>
      <c r="C6090" t="str">
        <f t="shared" si="190"/>
        <v>$PROFIL SIGMA 250 2mm NEPERFORAT$:8.08,</v>
      </c>
      <c r="D6090" t="s">
        <v>26577</v>
      </c>
      <c r="E6090" t="str">
        <f t="shared" si="191"/>
        <v>"profil sigma 250 2mm neperforat":8.08,</v>
      </c>
    </row>
    <row r="6091" spans="1:5">
      <c r="A6091" s="500" t="s">
        <v>11400</v>
      </c>
      <c r="B6091" s="500" t="s">
        <v>19813</v>
      </c>
      <c r="C6091" t="str">
        <f t="shared" si="190"/>
        <v>$PROFIL SIGMA 250 2mm PERFORAT$:8.08,</v>
      </c>
      <c r="D6091" t="s">
        <v>26578</v>
      </c>
      <c r="E6091" t="str">
        <f t="shared" si="191"/>
        <v>"profil sigma 250 2mm perforat":8.08,</v>
      </c>
    </row>
    <row r="6092" spans="1:5">
      <c r="A6092" s="500" t="s">
        <v>2957</v>
      </c>
      <c r="B6092" s="500" t="s">
        <v>19815</v>
      </c>
      <c r="C6092" t="str">
        <f t="shared" si="190"/>
        <v>$PROFIL SIGMA 250 2.5mm NEPERFORAT$:10.05,</v>
      </c>
      <c r="D6092" t="s">
        <v>26579</v>
      </c>
      <c r="E6092" t="str">
        <f t="shared" si="191"/>
        <v>"profil sigma 250 2.5mm neperforat":10.05,</v>
      </c>
    </row>
    <row r="6093" spans="1:5">
      <c r="A6093" s="500" t="s">
        <v>2957</v>
      </c>
      <c r="B6093" s="500" t="s">
        <v>19817</v>
      </c>
      <c r="C6093" t="str">
        <f t="shared" si="190"/>
        <v>$PROFIL SIGMA 250 2.5mm PERFORAT$:10.05,</v>
      </c>
      <c r="D6093" t="s">
        <v>26580</v>
      </c>
      <c r="E6093" t="str">
        <f t="shared" si="191"/>
        <v>"profil sigma 250 2.5mm perforat":10.05,</v>
      </c>
    </row>
    <row r="6094" spans="1:5">
      <c r="A6094" s="500" t="s">
        <v>7078</v>
      </c>
      <c r="B6094" s="500" t="s">
        <v>19819</v>
      </c>
      <c r="C6094" t="str">
        <f t="shared" si="190"/>
        <v>$PROFIL SIGMA 250 3mm NEPERFORAT$:12.00,</v>
      </c>
      <c r="D6094" t="s">
        <v>26581</v>
      </c>
      <c r="E6094" t="str">
        <f t="shared" si="191"/>
        <v>"profil sigma 250 3mm neperforat":12.00,</v>
      </c>
    </row>
    <row r="6095" spans="1:5">
      <c r="A6095" s="500" t="s">
        <v>7078</v>
      </c>
      <c r="B6095" s="500" t="s">
        <v>19821</v>
      </c>
      <c r="C6095" t="str">
        <f t="shared" si="190"/>
        <v>$PROFIL SIGMA 250 3mm PERFORAT$:12.00,</v>
      </c>
      <c r="D6095" t="s">
        <v>26582</v>
      </c>
      <c r="E6095" t="str">
        <f t="shared" si="191"/>
        <v>"profil sigma 250 3mm perforat":12.00,</v>
      </c>
    </row>
    <row r="6096" spans="1:5">
      <c r="A6096" s="500" t="s">
        <v>11559</v>
      </c>
      <c r="B6096" s="500" t="s">
        <v>19823</v>
      </c>
      <c r="C6096" t="str">
        <f t="shared" si="190"/>
        <v>$PROFIL SIGMA 250 3.5mm NEPERFORAT$:13.93,</v>
      </c>
      <c r="D6096" t="s">
        <v>26583</v>
      </c>
      <c r="E6096" t="str">
        <f t="shared" si="191"/>
        <v>"profil sigma 250 3.5mm neperforat":13.93,</v>
      </c>
    </row>
    <row r="6097" spans="1:5">
      <c r="A6097" s="500" t="s">
        <v>11559</v>
      </c>
      <c r="B6097" s="500" t="s">
        <v>19825</v>
      </c>
      <c r="C6097" t="str">
        <f t="shared" si="190"/>
        <v>$PROFIL SIGMA 250 3.5mm PERFORAT$:13.93,</v>
      </c>
      <c r="D6097" t="s">
        <v>26584</v>
      </c>
      <c r="E6097" t="str">
        <f t="shared" si="191"/>
        <v>"profil sigma 250 3.5mm perforat":13.93,</v>
      </c>
    </row>
    <row r="6098" spans="1:5">
      <c r="A6098" s="500" t="s">
        <v>11115</v>
      </c>
      <c r="B6098" s="500" t="s">
        <v>19827</v>
      </c>
      <c r="C6098" t="str">
        <f t="shared" si="190"/>
        <v>$PROFIL SIGMA 300 1.5mm NEPERFORAT$:7.23,</v>
      </c>
      <c r="D6098" t="s">
        <v>26585</v>
      </c>
      <c r="E6098" t="str">
        <f t="shared" si="191"/>
        <v>"profil sigma 300 1.5mm neperforat":7.23,</v>
      </c>
    </row>
    <row r="6099" spans="1:5">
      <c r="A6099" s="500" t="s">
        <v>11115</v>
      </c>
      <c r="B6099" s="500" t="s">
        <v>19829</v>
      </c>
      <c r="C6099" t="str">
        <f t="shared" si="190"/>
        <v>$PROFIL SIGMA 300 1.5mm PERFORAT$:7.23,</v>
      </c>
      <c r="D6099" t="s">
        <v>26586</v>
      </c>
      <c r="E6099" t="str">
        <f t="shared" si="191"/>
        <v>"profil sigma 300 1.5mm perforat":7.23,</v>
      </c>
    </row>
    <row r="6100" spans="1:5">
      <c r="A6100" s="500" t="s">
        <v>11779</v>
      </c>
      <c r="B6100" s="500" t="s">
        <v>19831</v>
      </c>
      <c r="C6100" t="str">
        <f t="shared" si="190"/>
        <v>$PROFIL SIGMA 300 2mm NEPERFORAT$:9.55,</v>
      </c>
      <c r="D6100" t="s">
        <v>26587</v>
      </c>
      <c r="E6100" t="str">
        <f t="shared" si="191"/>
        <v>"profil sigma 300 2mm neperforat":9.55,</v>
      </c>
    </row>
    <row r="6101" spans="1:5">
      <c r="A6101" s="500" t="s">
        <v>11779</v>
      </c>
      <c r="B6101" s="500" t="s">
        <v>19833</v>
      </c>
      <c r="C6101" t="str">
        <f t="shared" si="190"/>
        <v>$PROFIL SIGMA 300 2mm PERFORAT$:9.55,</v>
      </c>
      <c r="D6101" t="s">
        <v>26588</v>
      </c>
      <c r="E6101" t="str">
        <f t="shared" si="191"/>
        <v>"profil sigma 300 2mm perforat":9.55,</v>
      </c>
    </row>
    <row r="6102" spans="1:5">
      <c r="A6102" s="500" t="s">
        <v>3741</v>
      </c>
      <c r="B6102" s="500" t="s">
        <v>19835</v>
      </c>
      <c r="C6102" t="str">
        <f t="shared" si="190"/>
        <v>$PROFIL SIGMA 300 2.5mm NEPERFORAT$:11.89,</v>
      </c>
      <c r="D6102" t="s">
        <v>26589</v>
      </c>
      <c r="E6102" t="str">
        <f t="shared" si="191"/>
        <v>"profil sigma 300 2.5mm neperforat":11.89,</v>
      </c>
    </row>
    <row r="6103" spans="1:5">
      <c r="A6103" s="500" t="s">
        <v>3741</v>
      </c>
      <c r="B6103" s="500" t="s">
        <v>19837</v>
      </c>
      <c r="C6103" t="str">
        <f t="shared" si="190"/>
        <v>$PROFIL SIGMA 300 2.5mm PERFORAT$:11.89,</v>
      </c>
      <c r="D6103" t="s">
        <v>26590</v>
      </c>
      <c r="E6103" t="str">
        <f t="shared" si="191"/>
        <v>"profil sigma 300 2.5mm perforat":11.89,</v>
      </c>
    </row>
    <row r="6104" spans="1:5">
      <c r="A6104" s="500" t="s">
        <v>11397</v>
      </c>
      <c r="B6104" s="500" t="s">
        <v>19839</v>
      </c>
      <c r="C6104" t="str">
        <f t="shared" si="190"/>
        <v>$PROFIL SIGMA 300 3mm NEPERFORAT$:14.21,</v>
      </c>
      <c r="D6104" t="s">
        <v>26591</v>
      </c>
      <c r="E6104" t="str">
        <f t="shared" si="191"/>
        <v>"profil sigma 300 3mm neperforat":14.21,</v>
      </c>
    </row>
    <row r="6105" spans="1:5">
      <c r="A6105" s="500" t="s">
        <v>11397</v>
      </c>
      <c r="B6105" s="500" t="s">
        <v>19841</v>
      </c>
      <c r="C6105" t="str">
        <f t="shared" si="190"/>
        <v>$PROFIL SIGMA 300 3mm PERFORAT$:14.21,</v>
      </c>
      <c r="D6105" t="s">
        <v>26592</v>
      </c>
      <c r="E6105" t="str">
        <f t="shared" si="191"/>
        <v>"profil sigma 300 3mm perforat":14.21,</v>
      </c>
    </row>
    <row r="6106" spans="1:5">
      <c r="A6106" s="500" t="s">
        <v>18165</v>
      </c>
      <c r="B6106" s="500" t="s">
        <v>19843</v>
      </c>
      <c r="C6106" t="str">
        <f t="shared" si="190"/>
        <v>$PROFIL SIGMA 300 3.5mm NEPERFORAT$:16.50,</v>
      </c>
      <c r="D6106" t="s">
        <v>26593</v>
      </c>
      <c r="E6106" t="str">
        <f t="shared" si="191"/>
        <v>"profil sigma 300 3.5mm neperforat":16.50,</v>
      </c>
    </row>
    <row r="6107" spans="1:5">
      <c r="A6107" s="500" t="s">
        <v>18165</v>
      </c>
      <c r="B6107" s="500" t="s">
        <v>19845</v>
      </c>
      <c r="C6107" t="str">
        <f t="shared" si="190"/>
        <v>$PROFIL SIGMA 300 3.5mm PERFORAT$:16.50,</v>
      </c>
      <c r="D6107" t="s">
        <v>26594</v>
      </c>
      <c r="E6107" t="str">
        <f t="shared" si="191"/>
        <v>"profil sigma 300 3.5mm perforat":16.50,</v>
      </c>
    </row>
    <row r="6108" spans="1:5">
      <c r="A6108" s="500" t="s">
        <v>3938</v>
      </c>
      <c r="B6108" s="500" t="s">
        <v>19847</v>
      </c>
      <c r="C6108" t="str">
        <f t="shared" si="190"/>
        <v>$PROFIL SIGMA 350 1.5mm NEPERFORAT$:7.99,</v>
      </c>
      <c r="D6108" t="s">
        <v>26595</v>
      </c>
      <c r="E6108" t="str">
        <f t="shared" si="191"/>
        <v>"profil sigma 350 1.5mm neperforat":7.99,</v>
      </c>
    </row>
    <row r="6109" spans="1:5">
      <c r="A6109" s="500" t="s">
        <v>3938</v>
      </c>
      <c r="B6109" s="500" t="s">
        <v>19849</v>
      </c>
      <c r="C6109" t="str">
        <f t="shared" si="190"/>
        <v>$PROFIL SIGMA 350 1.5mm PERFORAT$:7.99,</v>
      </c>
      <c r="D6109" t="s">
        <v>26596</v>
      </c>
      <c r="E6109" t="str">
        <f t="shared" si="191"/>
        <v>"profil sigma 350 1.5mm perforat":7.99,</v>
      </c>
    </row>
    <row r="6110" spans="1:5">
      <c r="A6110" s="500" t="s">
        <v>11362</v>
      </c>
      <c r="B6110" s="500" t="s">
        <v>19851</v>
      </c>
      <c r="C6110" t="str">
        <f t="shared" si="190"/>
        <v>$PROFIL SIGMA 350 2mm NEPERFORAT$:10.57,</v>
      </c>
      <c r="D6110" t="s">
        <v>26597</v>
      </c>
      <c r="E6110" t="str">
        <f t="shared" si="191"/>
        <v>"profil sigma 350 2mm neperforat":10.57,</v>
      </c>
    </row>
    <row r="6111" spans="1:5">
      <c r="A6111" s="500" t="s">
        <v>11362</v>
      </c>
      <c r="B6111" s="500" t="s">
        <v>19853</v>
      </c>
      <c r="C6111" t="str">
        <f t="shared" si="190"/>
        <v>$PROFIL SIGMA 350 2mm PERFORAT$:10.57,</v>
      </c>
      <c r="D6111" t="s">
        <v>26598</v>
      </c>
      <c r="E6111" t="str">
        <f t="shared" si="191"/>
        <v>"profil sigma 350 2mm perforat":10.57,</v>
      </c>
    </row>
    <row r="6112" spans="1:5">
      <c r="A6112" s="500" t="s">
        <v>19855</v>
      </c>
      <c r="B6112" s="500" t="s">
        <v>19856</v>
      </c>
      <c r="C6112" t="str">
        <f t="shared" si="190"/>
        <v>$PROFIL SIGMA 350 2.5mm NEPERFORAT$:13.16,</v>
      </c>
      <c r="D6112" t="s">
        <v>26599</v>
      </c>
      <c r="E6112" t="str">
        <f t="shared" si="191"/>
        <v>"profil sigma 350 2.5mm neperforat":13.16,</v>
      </c>
    </row>
    <row r="6113" spans="1:5">
      <c r="A6113" s="500" t="s">
        <v>19855</v>
      </c>
      <c r="B6113" s="500" t="s">
        <v>19858</v>
      </c>
      <c r="C6113" t="str">
        <f t="shared" si="190"/>
        <v>$PROFIL SIGMA 350 2.5mm PERFORAT$:13.16,</v>
      </c>
      <c r="D6113" t="s">
        <v>26600</v>
      </c>
      <c r="E6113" t="str">
        <f t="shared" si="191"/>
        <v>"profil sigma 350 2.5mm perforat":13.16,</v>
      </c>
    </row>
    <row r="6114" spans="1:5">
      <c r="A6114" s="500" t="s">
        <v>19860</v>
      </c>
      <c r="B6114" s="500" t="s">
        <v>19861</v>
      </c>
      <c r="C6114" t="str">
        <f t="shared" si="190"/>
        <v>$PROFIL SIGMA 350 3mm NEPERFORAT$:15.74,</v>
      </c>
      <c r="D6114" t="s">
        <v>26601</v>
      </c>
      <c r="E6114" t="str">
        <f t="shared" si="191"/>
        <v>"profil sigma 350 3mm neperforat":15.74,</v>
      </c>
    </row>
    <row r="6115" spans="1:5">
      <c r="A6115" s="500" t="s">
        <v>19860</v>
      </c>
      <c r="B6115" s="500" t="s">
        <v>19863</v>
      </c>
      <c r="C6115" t="str">
        <f t="shared" si="190"/>
        <v>$PROFIL SIGMA 350 3mm PERFORAT$:15.74,</v>
      </c>
      <c r="D6115" t="s">
        <v>26602</v>
      </c>
      <c r="E6115" t="str">
        <f t="shared" si="191"/>
        <v>"profil sigma 350 3mm perforat":15.74,</v>
      </c>
    </row>
    <row r="6116" spans="1:5">
      <c r="A6116" s="500" t="s">
        <v>19865</v>
      </c>
      <c r="B6116" s="500" t="s">
        <v>19866</v>
      </c>
      <c r="C6116" t="str">
        <f t="shared" si="190"/>
        <v>$PROFIL SIGMA 350 3.5mm NEPERFORAT$:18.29,</v>
      </c>
      <c r="D6116" t="s">
        <v>26603</v>
      </c>
      <c r="E6116" t="str">
        <f t="shared" si="191"/>
        <v>"profil sigma 350 3.5mm neperforat":18.29,</v>
      </c>
    </row>
    <row r="6117" spans="1:5">
      <c r="A6117" s="500" t="s">
        <v>19865</v>
      </c>
      <c r="B6117" s="500" t="s">
        <v>19868</v>
      </c>
      <c r="C6117" t="str">
        <f t="shared" si="190"/>
        <v>$PROFIL SIGMA 350 3.5mm PERFORAT$:18.29,</v>
      </c>
      <c r="D6117" t="s">
        <v>26604</v>
      </c>
      <c r="E6117" t="str">
        <f t="shared" si="191"/>
        <v>"profil sigma 350 3.5mm perforat":18.29,</v>
      </c>
    </row>
    <row r="6118" spans="1:5">
      <c r="A6118" s="500" t="s">
        <v>19870</v>
      </c>
      <c r="B6118" s="500" t="s">
        <v>19871</v>
      </c>
      <c r="C6118" t="str">
        <f t="shared" si="190"/>
        <v>$PROFIL SIGMA 400 1.5mm NEPERFORAT$:9.06,</v>
      </c>
      <c r="D6118" t="s">
        <v>26605</v>
      </c>
      <c r="E6118" t="str">
        <f t="shared" si="191"/>
        <v>"profil sigma 400 1.5mm neperforat":9.06,</v>
      </c>
    </row>
    <row r="6119" spans="1:5">
      <c r="A6119" s="500" t="s">
        <v>19870</v>
      </c>
      <c r="B6119" s="500" t="s">
        <v>19873</v>
      </c>
      <c r="C6119" t="str">
        <f t="shared" si="190"/>
        <v>$PROFIL SIGMA 400 1.5mm PERFORAT$:9.06,</v>
      </c>
      <c r="D6119" t="s">
        <v>26606</v>
      </c>
      <c r="E6119" t="str">
        <f t="shared" si="191"/>
        <v>"profil sigma 400 1.5mm perforat":9.06,</v>
      </c>
    </row>
    <row r="6120" spans="1:5">
      <c r="A6120" s="500" t="s">
        <v>7078</v>
      </c>
      <c r="B6120" s="500" t="s">
        <v>19875</v>
      </c>
      <c r="C6120" t="str">
        <f t="shared" si="190"/>
        <v>$PROFIL SIGMA 400 2mm NEPERFORAT$:12.00,</v>
      </c>
      <c r="D6120" t="s">
        <v>26607</v>
      </c>
      <c r="E6120" t="str">
        <f t="shared" si="191"/>
        <v>"profil sigma 400 2mm neperforat":12.00,</v>
      </c>
    </row>
    <row r="6121" spans="1:5">
      <c r="A6121" s="500" t="s">
        <v>7078</v>
      </c>
      <c r="B6121" s="500" t="s">
        <v>19877</v>
      </c>
      <c r="C6121" t="str">
        <f t="shared" si="190"/>
        <v>$PROFIL SIGMA 400 2mm PERFORAT$:12.00,</v>
      </c>
      <c r="D6121" t="s">
        <v>26608</v>
      </c>
      <c r="E6121" t="str">
        <f t="shared" si="191"/>
        <v>"profil sigma 400 2mm perforat":12.00,</v>
      </c>
    </row>
    <row r="6122" spans="1:5">
      <c r="A6122" s="500" t="s">
        <v>16906</v>
      </c>
      <c r="B6122" s="500" t="s">
        <v>19879</v>
      </c>
      <c r="C6122" t="str">
        <f t="shared" si="190"/>
        <v>$PROFIL SIGMA 400 2.5mm NEPERFORAT$:14.95,</v>
      </c>
      <c r="D6122" t="s">
        <v>26609</v>
      </c>
      <c r="E6122" t="str">
        <f t="shared" si="191"/>
        <v>"profil sigma 400 2.5mm neperforat":14.95,</v>
      </c>
    </row>
    <row r="6123" spans="1:5">
      <c r="A6123" s="500" t="s">
        <v>16906</v>
      </c>
      <c r="B6123" s="500" t="s">
        <v>19881</v>
      </c>
      <c r="C6123" t="str">
        <f t="shared" si="190"/>
        <v>$PROFIL SIGMA 400 2.5mm PERFORAT$:14.95,</v>
      </c>
      <c r="D6123" t="s">
        <v>26610</v>
      </c>
      <c r="E6123" t="str">
        <f t="shared" si="191"/>
        <v>"profil sigma 400 2.5mm perforat":14.95,</v>
      </c>
    </row>
    <row r="6124" spans="1:5">
      <c r="A6124" s="500" t="s">
        <v>19883</v>
      </c>
      <c r="B6124" s="500" t="s">
        <v>19884</v>
      </c>
      <c r="C6124" t="str">
        <f t="shared" si="190"/>
        <v>$PROFIL SIGMA 400 3mm NEPERFORAT$:17.88,</v>
      </c>
      <c r="D6124" t="s">
        <v>26611</v>
      </c>
      <c r="E6124" t="str">
        <f t="shared" si="191"/>
        <v>"profil sigma 400 3mm neperforat":17.88,</v>
      </c>
    </row>
    <row r="6125" spans="1:5">
      <c r="A6125" s="500" t="s">
        <v>19883</v>
      </c>
      <c r="B6125" s="500" t="s">
        <v>19886</v>
      </c>
      <c r="C6125" t="str">
        <f t="shared" si="190"/>
        <v>$PROFIL SIGMA 400 3mm PERFORAT$:17.88,</v>
      </c>
      <c r="D6125" t="s">
        <v>26612</v>
      </c>
      <c r="E6125" t="str">
        <f t="shared" si="191"/>
        <v>"profil sigma 400 3mm perforat":17.88,</v>
      </c>
    </row>
    <row r="6126" spans="1:5">
      <c r="A6126" s="500" t="s">
        <v>19888</v>
      </c>
      <c r="B6126" s="500" t="s">
        <v>19889</v>
      </c>
      <c r="C6126" t="str">
        <f t="shared" si="190"/>
        <v>$PROFIL SIGMA 400 3.5mm NEPERFORAT$:20.79,</v>
      </c>
      <c r="D6126" t="s">
        <v>26613</v>
      </c>
      <c r="E6126" t="str">
        <f t="shared" si="191"/>
        <v>"profil sigma 400 3.5mm neperforat":20.79,</v>
      </c>
    </row>
    <row r="6127" spans="1:5">
      <c r="A6127" s="500" t="s">
        <v>19888</v>
      </c>
      <c r="B6127" s="500" t="s">
        <v>19891</v>
      </c>
      <c r="C6127" t="str">
        <f t="shared" si="190"/>
        <v>$PROFIL SIGMA 400 3.5mm PERFORAT$:20.79,</v>
      </c>
      <c r="D6127" t="s">
        <v>26614</v>
      </c>
      <c r="E6127" t="str">
        <f t="shared" si="191"/>
        <v>"profil sigma 400 3.5mm perforat":20.79,</v>
      </c>
    </row>
    <row r="6128" spans="1:5">
      <c r="A6128" s="500" t="s">
        <v>11789</v>
      </c>
      <c r="B6128" s="500" t="s">
        <v>7135</v>
      </c>
      <c r="C6128" t="str">
        <f t="shared" si="190"/>
        <v>$SIPCA BERNA 8003 0.45MM$:1.39,</v>
      </c>
      <c r="D6128" t="s">
        <v>26615</v>
      </c>
      <c r="E6128" t="str">
        <f t="shared" si="191"/>
        <v>"sipca berna 8003 0.45mm":1.39,</v>
      </c>
    </row>
    <row r="6129" spans="1:5">
      <c r="A6129" s="500" t="s">
        <v>3948</v>
      </c>
      <c r="B6129" s="500" t="s">
        <v>7137</v>
      </c>
      <c r="C6129" t="str">
        <f t="shared" si="190"/>
        <v>$SIPCA BERNA DUBLUVOPSITA LUCIOS 0.40MM$:1.17,</v>
      </c>
      <c r="D6129" t="s">
        <v>26616</v>
      </c>
      <c r="E6129" t="str">
        <f t="shared" si="191"/>
        <v>"sipca berna dubluvopsita lucios 0.40mm":1.17,</v>
      </c>
    </row>
    <row r="6130" spans="1:5">
      <c r="A6130" s="500" t="s">
        <v>11790</v>
      </c>
      <c r="B6130" s="500" t="s">
        <v>7571</v>
      </c>
      <c r="C6130" t="str">
        <f t="shared" si="190"/>
        <v>$SIPCA BERNA DPL 0.50MM$:1.34,</v>
      </c>
      <c r="D6130" t="s">
        <v>26617</v>
      </c>
      <c r="E6130" t="str">
        <f t="shared" si="191"/>
        <v>"sipca berna dpl 0.50mm":1.34,</v>
      </c>
    </row>
    <row r="6131" spans="1:5">
      <c r="A6131" s="500" t="s">
        <v>3168</v>
      </c>
      <c r="B6131" s="500" t="s">
        <v>7139</v>
      </c>
      <c r="C6131" t="str">
        <f t="shared" si="190"/>
        <v>$SIPCA BERNA DUBLUVOPSITA LUCIOS 0.60MM$:2.00,</v>
      </c>
      <c r="D6131" t="s">
        <v>26618</v>
      </c>
      <c r="E6131" t="str">
        <f t="shared" si="191"/>
        <v>"sipca berna dubluvopsita lucios 0.60mm":2.00,</v>
      </c>
    </row>
    <row r="6132" spans="1:5">
      <c r="A6132" s="500" t="s">
        <v>6944</v>
      </c>
      <c r="B6132" s="500" t="s">
        <v>7141</v>
      </c>
      <c r="C6132" t="str">
        <f t="shared" si="190"/>
        <v>$SIPCA BERNA DUBLUVOPSITA MAT 0.40MM$:1.32,</v>
      </c>
      <c r="D6132" t="s">
        <v>26619</v>
      </c>
      <c r="E6132" t="str">
        <f t="shared" si="191"/>
        <v>"sipca berna dubluvopsita mat 0.40mm":1.32,</v>
      </c>
    </row>
    <row r="6133" spans="1:5">
      <c r="A6133" s="500" t="s">
        <v>11791</v>
      </c>
      <c r="B6133" s="500" t="s">
        <v>7573</v>
      </c>
      <c r="C6133" t="str">
        <f t="shared" si="190"/>
        <v>$SIPCA BERNA DPM 0.50MM$:1.40,</v>
      </c>
      <c r="D6133" t="s">
        <v>26620</v>
      </c>
      <c r="E6133" t="str">
        <f t="shared" si="191"/>
        <v>"sipca berna dpm 0.50mm":1.40,</v>
      </c>
    </row>
    <row r="6134" spans="1:5">
      <c r="A6134" s="500" t="s">
        <v>11228</v>
      </c>
      <c r="B6134" s="500" t="s">
        <v>7143</v>
      </c>
      <c r="C6134" t="str">
        <f t="shared" si="190"/>
        <v>$SIPCA BERNA DUBLUVOPSITA MAT 0.60MM$:2.22,</v>
      </c>
      <c r="D6134" t="s">
        <v>26621</v>
      </c>
      <c r="E6134" t="str">
        <f t="shared" si="191"/>
        <v>"sipca berna dubluvopsita mat 0.60mm":2.22,</v>
      </c>
    </row>
    <row r="6135" spans="1:5">
      <c r="A6135" s="500" t="s">
        <v>3526</v>
      </c>
      <c r="B6135" s="500" t="s">
        <v>7145</v>
      </c>
      <c r="C6135" t="str">
        <f t="shared" si="190"/>
        <v>$SIPCA BERNA GRANDEMAT 0.50MM$:1.47,</v>
      </c>
      <c r="D6135" t="s">
        <v>26622</v>
      </c>
      <c r="E6135" t="str">
        <f t="shared" si="191"/>
        <v>"sipca berna grandemat 0.50mm":1.47,</v>
      </c>
    </row>
    <row r="6136" spans="1:5">
      <c r="A6136" s="500" t="s">
        <v>11194</v>
      </c>
      <c r="B6136" s="500" t="s">
        <v>7147</v>
      </c>
      <c r="C6136" t="str">
        <f t="shared" si="190"/>
        <v>$SIPCA BERNA LUCIOS 0.40MM$:1.06,</v>
      </c>
      <c r="D6136" t="s">
        <v>26623</v>
      </c>
      <c r="E6136" t="str">
        <f t="shared" si="191"/>
        <v>"sipca berna lucios 0.40mm":1.06,</v>
      </c>
    </row>
    <row r="6137" spans="1:5">
      <c r="A6137" s="500" t="s">
        <v>11204</v>
      </c>
      <c r="B6137" s="500" t="s">
        <v>7149</v>
      </c>
      <c r="C6137" t="str">
        <f t="shared" si="190"/>
        <v>$SIPCA BERNA LUCIOS 0.45MM$:1.16,</v>
      </c>
      <c r="D6137" t="s">
        <v>26624</v>
      </c>
      <c r="E6137" t="str">
        <f t="shared" si="191"/>
        <v>"sipca berna lucios 0.45mm":1.16,</v>
      </c>
    </row>
    <row r="6138" spans="1:5">
      <c r="A6138" s="500" t="s">
        <v>11201</v>
      </c>
      <c r="B6138" s="500" t="s">
        <v>7151</v>
      </c>
      <c r="C6138" t="str">
        <f t="shared" si="190"/>
        <v>$SIPCA BERNA LUCIOS 0.50MM$:1.22,</v>
      </c>
      <c r="D6138" t="s">
        <v>26625</v>
      </c>
      <c r="E6138" t="str">
        <f t="shared" si="191"/>
        <v>"sipca berna lucios 0.50mm":1.22,</v>
      </c>
    </row>
    <row r="6139" spans="1:5">
      <c r="A6139" s="500" t="s">
        <v>11789</v>
      </c>
      <c r="B6139" s="500" t="s">
        <v>11793</v>
      </c>
      <c r="C6139" t="str">
        <f t="shared" si="190"/>
        <v>$SIPCA BERNA LUCIOS 0.60MM$:1.39,</v>
      </c>
      <c r="D6139" t="s">
        <v>26626</v>
      </c>
      <c r="E6139" t="str">
        <f t="shared" si="191"/>
        <v>"sipca berna lucios 0.60mm":1.39,</v>
      </c>
    </row>
    <row r="6140" spans="1:5">
      <c r="A6140" s="500" t="s">
        <v>11415</v>
      </c>
      <c r="B6140" s="500" t="s">
        <v>7153</v>
      </c>
      <c r="C6140" t="str">
        <f t="shared" si="190"/>
        <v>$SIPCA BERNA MAT 0.40MM$:1.20,</v>
      </c>
      <c r="D6140" t="s">
        <v>26627</v>
      </c>
      <c r="E6140" t="str">
        <f t="shared" si="191"/>
        <v>"sipca berna mat 0.40mm":1.20,</v>
      </c>
    </row>
    <row r="6141" spans="1:5">
      <c r="A6141" s="500" t="s">
        <v>7155</v>
      </c>
      <c r="B6141" s="500" t="s">
        <v>7156</v>
      </c>
      <c r="C6141" t="str">
        <f t="shared" si="190"/>
        <v>$SIPCA BERNA MAT 0.45MM$:1.25,</v>
      </c>
      <c r="D6141" t="s">
        <v>26628</v>
      </c>
      <c r="E6141" t="str">
        <f t="shared" si="191"/>
        <v>"sipca berna mat 0.45mm":1.25,</v>
      </c>
    </row>
    <row r="6142" spans="1:5">
      <c r="A6142" s="500" t="s">
        <v>11417</v>
      </c>
      <c r="B6142" s="500" t="s">
        <v>7158</v>
      </c>
      <c r="C6142" t="str">
        <f t="shared" si="190"/>
        <v>$SIPCA BERNA MAT 0.50MM$:1.28,</v>
      </c>
      <c r="D6142" t="s">
        <v>26629</v>
      </c>
      <c r="E6142" t="str">
        <f t="shared" si="191"/>
        <v>"sipca berna mat 0.50mm":1.28,</v>
      </c>
    </row>
    <row r="6143" spans="1:5">
      <c r="A6143" s="500" t="s">
        <v>11789</v>
      </c>
      <c r="B6143" s="500" t="s">
        <v>11795</v>
      </c>
      <c r="C6143" t="str">
        <f t="shared" si="190"/>
        <v>$SIPCA BERNA MAT 0.60MM$:1.39,</v>
      </c>
      <c r="D6143" t="s">
        <v>26630</v>
      </c>
      <c r="E6143" t="str">
        <f t="shared" si="191"/>
        <v>"sipca berna mat 0.60mm":1.39,</v>
      </c>
    </row>
    <row r="6144" spans="1:5">
      <c r="A6144" s="500" t="s">
        <v>11412</v>
      </c>
      <c r="B6144" s="500" t="s">
        <v>7160</v>
      </c>
      <c r="C6144" t="str">
        <f t="shared" si="190"/>
        <v>$SIPCA BERNA MAGNELIS 0.50MM$:1.18,</v>
      </c>
      <c r="D6144" t="s">
        <v>26631</v>
      </c>
      <c r="E6144" t="str">
        <f t="shared" si="191"/>
        <v>"sipca berna magnelis 0.50mm":1.18,</v>
      </c>
    </row>
    <row r="6145" spans="1:5">
      <c r="A6145" s="500" t="s">
        <v>3947</v>
      </c>
      <c r="B6145" s="500" t="s">
        <v>7162</v>
      </c>
      <c r="C6145" t="str">
        <f t="shared" si="190"/>
        <v>$SIPCA BERNA WOOD 0.45MM$:1.36,</v>
      </c>
      <c r="D6145" t="s">
        <v>26632</v>
      </c>
      <c r="E6145" t="str">
        <f t="shared" si="191"/>
        <v>"sipca berna wood 0.45mm":1.36,</v>
      </c>
    </row>
    <row r="6146" spans="1:5">
      <c r="A6146" s="500" t="s">
        <v>3526</v>
      </c>
      <c r="B6146" s="500" t="s">
        <v>7575</v>
      </c>
      <c r="C6146" t="str">
        <f t="shared" ref="C6146:C6209" si="192">CONCATENATE("$",B6146,"$",":",A6146,",")</f>
        <v>$Sipca Berna Wood 0.50MM$:1.47,</v>
      </c>
      <c r="D6146" t="s">
        <v>26633</v>
      </c>
      <c r="E6146" t="str">
        <f t="shared" ref="E6146:E6209" si="193">LOWER(D6146)</f>
        <v>"sipca berna wood 0.50mm":1.47,</v>
      </c>
    </row>
    <row r="6147" spans="1:5">
      <c r="A6147" s="500" t="s">
        <v>11404</v>
      </c>
      <c r="B6147" s="500" t="s">
        <v>7164</v>
      </c>
      <c r="C6147" t="str">
        <f t="shared" si="192"/>
        <v>$SIPCA BERNA ZINCAT 0.40MM$:0.69,</v>
      </c>
      <c r="D6147" t="s">
        <v>26634</v>
      </c>
      <c r="E6147" t="str">
        <f t="shared" si="193"/>
        <v>"sipca berna zincat 0.40mm":0.69,</v>
      </c>
    </row>
    <row r="6148" spans="1:5">
      <c r="A6148" s="500" t="s">
        <v>11796</v>
      </c>
      <c r="B6148" s="500" t="s">
        <v>7166</v>
      </c>
      <c r="C6148" t="str">
        <f t="shared" si="192"/>
        <v>$SIPCA BERNA ZINCAT 0.45MM$:0.78,</v>
      </c>
      <c r="D6148" t="s">
        <v>26635</v>
      </c>
      <c r="E6148" t="str">
        <f t="shared" si="193"/>
        <v>"sipca berna zincat 0.45mm":0.78,</v>
      </c>
    </row>
    <row r="6149" spans="1:5">
      <c r="A6149" s="500" t="s">
        <v>3872</v>
      </c>
      <c r="B6149" s="500" t="s">
        <v>7168</v>
      </c>
      <c r="C6149" t="str">
        <f t="shared" si="192"/>
        <v>$SIPCA BERNA ZINCAT 0.50MM$:0.85,</v>
      </c>
      <c r="D6149" t="s">
        <v>26636</v>
      </c>
      <c r="E6149" t="str">
        <f t="shared" si="193"/>
        <v>"sipca berna zincat 0.50mm":0.85,</v>
      </c>
    </row>
    <row r="6150" spans="1:5">
      <c r="A6150" s="500" t="s">
        <v>11798</v>
      </c>
      <c r="B6150" s="500" t="s">
        <v>11799</v>
      </c>
      <c r="C6150" t="str">
        <f t="shared" si="192"/>
        <v>$SIPCA BERNA ZINCAT 0.60MM$:1.01,</v>
      </c>
      <c r="D6150" t="s">
        <v>26637</v>
      </c>
      <c r="E6150" t="str">
        <f t="shared" si="193"/>
        <v>"sipca berna zincat 0.60mm":1.01,</v>
      </c>
    </row>
    <row r="6151" spans="1:5">
      <c r="A6151" s="500" t="s">
        <v>3887</v>
      </c>
      <c r="B6151" s="500" t="s">
        <v>6284</v>
      </c>
      <c r="C6151" t="str">
        <f t="shared" si="192"/>
        <v>$Sinus 18 RAL 8003 0.45mm$:10.22,</v>
      </c>
      <c r="D6151" t="s">
        <v>26638</v>
      </c>
      <c r="E6151" t="str">
        <f t="shared" si="193"/>
        <v>"sinus 18 ral 8003 0.45mm":10.22,</v>
      </c>
    </row>
    <row r="6152" spans="1:5">
      <c r="A6152" s="500" t="s">
        <v>3351</v>
      </c>
      <c r="B6152" s="500" t="s">
        <v>6285</v>
      </c>
      <c r="C6152" t="str">
        <f t="shared" si="192"/>
        <v>$Sinus 18 Dubluvopsit Lucios 0.40mm$:6.88,</v>
      </c>
      <c r="D6152" t="s">
        <v>26639</v>
      </c>
      <c r="E6152" t="str">
        <f t="shared" si="193"/>
        <v>"sinus 18 dubluvopsit lucios 0.40mm":6.88,</v>
      </c>
    </row>
    <row r="6153" spans="1:5">
      <c r="A6153" s="500" t="s">
        <v>11800</v>
      </c>
      <c r="B6153" s="500" t="s">
        <v>7577</v>
      </c>
      <c r="C6153" t="str">
        <f t="shared" si="192"/>
        <v>$Sinus 18 Dubluvopsit Mat$:8.45,</v>
      </c>
      <c r="D6153" t="s">
        <v>26640</v>
      </c>
      <c r="E6153" t="str">
        <f t="shared" si="193"/>
        <v>"sinus 18 dubluvopsit mat":8.45,</v>
      </c>
    </row>
    <row r="6154" spans="1:5">
      <c r="A6154" s="500" t="s">
        <v>11801</v>
      </c>
      <c r="B6154" s="500" t="s">
        <v>6286</v>
      </c>
      <c r="C6154" t="str">
        <f t="shared" si="192"/>
        <v>$Sinus 18 DPL 0.60$:12.30,</v>
      </c>
      <c r="D6154" t="s">
        <v>26641</v>
      </c>
      <c r="E6154" t="str">
        <f t="shared" si="193"/>
        <v>"sinus 18 dpl 0.60":12.30,</v>
      </c>
    </row>
    <row r="6155" spans="1:5">
      <c r="A6155" s="500" t="s">
        <v>4117</v>
      </c>
      <c r="B6155" s="500" t="s">
        <v>6287</v>
      </c>
      <c r="C6155" t="str">
        <f t="shared" si="192"/>
        <v>$Sinus 18 Dubluvopsit MAT 0.40mm$:7.45,</v>
      </c>
      <c r="D6155" t="s">
        <v>26642</v>
      </c>
      <c r="E6155" t="str">
        <f t="shared" si="193"/>
        <v>"sinus 18 dubluvopsit mat 0.40mm":7.45,</v>
      </c>
    </row>
    <row r="6156" spans="1:5">
      <c r="A6156" s="500" t="s">
        <v>11802</v>
      </c>
      <c r="B6156" s="500" t="s">
        <v>11046</v>
      </c>
      <c r="C6156" t="str">
        <f t="shared" si="192"/>
        <v>$Sinus 18 DPM 0.50$:8.77,</v>
      </c>
      <c r="D6156" t="s">
        <v>26643</v>
      </c>
      <c r="E6156" t="str">
        <f t="shared" si="193"/>
        <v>"sinus 18 dpm 0.50":8.77,</v>
      </c>
    </row>
    <row r="6157" spans="1:5">
      <c r="A6157" s="500" t="s">
        <v>11499</v>
      </c>
      <c r="B6157" s="500" t="s">
        <v>6288</v>
      </c>
      <c r="C6157" t="str">
        <f t="shared" si="192"/>
        <v>$Sinus 18 DPM 0.60$:17.30,</v>
      </c>
      <c r="D6157" t="s">
        <v>26644</v>
      </c>
      <c r="E6157" t="str">
        <f t="shared" si="193"/>
        <v>"sinus 18 dpm 0.60":17.30,</v>
      </c>
    </row>
    <row r="6158" spans="1:5">
      <c r="A6158" s="500" t="s">
        <v>11369</v>
      </c>
      <c r="B6158" s="500" t="s">
        <v>6289</v>
      </c>
      <c r="C6158" t="str">
        <f t="shared" si="192"/>
        <v>$Sinus 18 Grandemat 0.50mm$:10.34,</v>
      </c>
      <c r="D6158" t="s">
        <v>26645</v>
      </c>
      <c r="E6158" t="str">
        <f t="shared" si="193"/>
        <v>"sinus 18 grandemat 0.50mm":10.34,</v>
      </c>
    </row>
    <row r="6159" spans="1:5">
      <c r="A6159" s="500" t="s">
        <v>11296</v>
      </c>
      <c r="B6159" s="500" t="s">
        <v>6290</v>
      </c>
      <c r="C6159" t="str">
        <f t="shared" si="192"/>
        <v>$Sinus 18 Lucios 0.40mm$:6.31,</v>
      </c>
      <c r="D6159" t="s">
        <v>26646</v>
      </c>
      <c r="E6159" t="str">
        <f t="shared" si="193"/>
        <v>"sinus 18 lucios 0.40mm":6.31,</v>
      </c>
    </row>
    <row r="6160" spans="1:5">
      <c r="A6160" s="500" t="s">
        <v>11803</v>
      </c>
      <c r="B6160" s="500" t="s">
        <v>6291</v>
      </c>
      <c r="C6160" t="str">
        <f t="shared" si="192"/>
        <v>$Sinus 18 Lucios 0.45mm$:7.26,</v>
      </c>
      <c r="D6160" t="s">
        <v>26647</v>
      </c>
      <c r="E6160" t="str">
        <f t="shared" si="193"/>
        <v>"sinus 18 lucios 0.45mm":7.26,</v>
      </c>
    </row>
    <row r="6161" spans="1:5">
      <c r="A6161" s="500" t="s">
        <v>3727</v>
      </c>
      <c r="B6161" s="500" t="s">
        <v>6292</v>
      </c>
      <c r="C6161" t="str">
        <f t="shared" si="192"/>
        <v>$Sinus 18 Lucios 0.50mm$:7.74,</v>
      </c>
      <c r="D6161" t="s">
        <v>26648</v>
      </c>
      <c r="E6161" t="str">
        <f t="shared" si="193"/>
        <v>"sinus 18 lucios 0.50mm":7.74,</v>
      </c>
    </row>
    <row r="6162" spans="1:5">
      <c r="A6162" s="500" t="s">
        <v>11253</v>
      </c>
      <c r="B6162" s="500" t="s">
        <v>6293</v>
      </c>
      <c r="C6162" t="str">
        <f t="shared" si="192"/>
        <v>$SINUS 18 LUCIOS 0.60$:8.69,</v>
      </c>
      <c r="D6162" t="s">
        <v>26649</v>
      </c>
      <c r="E6162" t="str">
        <f t="shared" si="193"/>
        <v>"sinus 18 lucios 0.60":8.69,</v>
      </c>
    </row>
    <row r="6163" spans="1:5">
      <c r="A6163" s="500" t="s">
        <v>7091</v>
      </c>
      <c r="B6163" s="500" t="s">
        <v>6294</v>
      </c>
      <c r="C6163" t="str">
        <f t="shared" si="192"/>
        <v>$Sinus 18 Lucios 0.70mm$:10.44,</v>
      </c>
      <c r="D6163" t="s">
        <v>26650</v>
      </c>
      <c r="E6163" t="str">
        <f t="shared" si="193"/>
        <v>"sinus 18 lucios 0.70mm":10.44,</v>
      </c>
    </row>
    <row r="6164" spans="1:5">
      <c r="A6164" s="500" t="s">
        <v>3966</v>
      </c>
      <c r="B6164" s="500" t="s">
        <v>6295</v>
      </c>
      <c r="C6164" t="str">
        <f t="shared" si="192"/>
        <v>$Sinus 18 Mat 0.40 MM$:6.83,</v>
      </c>
      <c r="D6164" t="s">
        <v>26651</v>
      </c>
      <c r="E6164" t="str">
        <f t="shared" si="193"/>
        <v>"sinus 18 mat 0.40 mm":6.83,</v>
      </c>
    </row>
    <row r="6165" spans="1:5">
      <c r="A6165" s="500" t="s">
        <v>7092</v>
      </c>
      <c r="B6165" s="500" t="s">
        <v>6296</v>
      </c>
      <c r="C6165" t="str">
        <f t="shared" si="192"/>
        <v>$Sinus 18 Mat 0.45mm$:7.72,</v>
      </c>
      <c r="D6165" t="s">
        <v>26652</v>
      </c>
      <c r="E6165" t="str">
        <f t="shared" si="193"/>
        <v>"sinus 18 mat 0.45mm":7.72,</v>
      </c>
    </row>
    <row r="6166" spans="1:5">
      <c r="A6166" s="500" t="s">
        <v>11804</v>
      </c>
      <c r="B6166" s="500" t="s">
        <v>6297</v>
      </c>
      <c r="C6166" t="str">
        <f t="shared" si="192"/>
        <v>$Sinus 18 Mat 0.50mm$:8.03,</v>
      </c>
      <c r="D6166" t="s">
        <v>26653</v>
      </c>
      <c r="E6166" t="str">
        <f t="shared" si="193"/>
        <v>"sinus 18 mat 0.50mm":8.03,</v>
      </c>
    </row>
    <row r="6167" spans="1:5">
      <c r="A6167" s="500" t="s">
        <v>11232</v>
      </c>
      <c r="B6167" s="500" t="s">
        <v>6298</v>
      </c>
      <c r="C6167" t="str">
        <f t="shared" si="192"/>
        <v>$Sinus 18 Mat 0.60mm$:9.02,</v>
      </c>
      <c r="D6167" t="s">
        <v>26654</v>
      </c>
      <c r="E6167" t="str">
        <f t="shared" si="193"/>
        <v>"sinus 18 mat 0.60mm":9.02,</v>
      </c>
    </row>
    <row r="6168" spans="1:5">
      <c r="A6168" s="500" t="s">
        <v>4157</v>
      </c>
      <c r="B6168" s="500" t="s">
        <v>6299</v>
      </c>
      <c r="C6168" t="str">
        <f t="shared" si="192"/>
        <v>$Sinus 18 Wood 0.45mm$:10.24,</v>
      </c>
      <c r="D6168" t="s">
        <v>26655</v>
      </c>
      <c r="E6168" t="str">
        <f t="shared" si="193"/>
        <v>"sinus 18 wood 0.45mm":10.24,</v>
      </c>
    </row>
    <row r="6169" spans="1:5">
      <c r="A6169" s="500" t="s">
        <v>11369</v>
      </c>
      <c r="B6169" s="500" t="s">
        <v>7579</v>
      </c>
      <c r="C6169" t="str">
        <f t="shared" si="192"/>
        <v>$Sinus 18 Wood 0.50 MM$:10.34,</v>
      </c>
      <c r="D6169" t="s">
        <v>26656</v>
      </c>
      <c r="E6169" t="str">
        <f t="shared" si="193"/>
        <v>"sinus 18 wood 0.50 mm":10.34,</v>
      </c>
    </row>
    <row r="6170" spans="1:5">
      <c r="A6170" s="500" t="s">
        <v>6968</v>
      </c>
      <c r="B6170" s="500" t="s">
        <v>6300</v>
      </c>
      <c r="C6170" t="str">
        <f t="shared" si="192"/>
        <v>$Sinus 18 Zincat 0.37mm$:5.29,</v>
      </c>
      <c r="D6170" t="s">
        <v>26657</v>
      </c>
      <c r="E6170" t="str">
        <f t="shared" si="193"/>
        <v>"sinus 18 zincat 0.37mm":5.29,</v>
      </c>
    </row>
    <row r="6171" spans="1:5">
      <c r="A6171" s="500" t="s">
        <v>11260</v>
      </c>
      <c r="B6171" s="500" t="s">
        <v>6301</v>
      </c>
      <c r="C6171" t="str">
        <f t="shared" si="192"/>
        <v>$Sinus 18 ZINCAT 0.40mm$:5.39,</v>
      </c>
      <c r="D6171" t="s">
        <v>26658</v>
      </c>
      <c r="E6171" t="str">
        <f t="shared" si="193"/>
        <v>"sinus 18 zincat 0.40mm":5.39,</v>
      </c>
    </row>
    <row r="6172" spans="1:5">
      <c r="A6172" s="500" t="s">
        <v>7093</v>
      </c>
      <c r="B6172" s="500" t="s">
        <v>6302</v>
      </c>
      <c r="C6172" t="str">
        <f t="shared" si="192"/>
        <v>$Sinus 18 ZINCAT 0.45mm$:6.59,</v>
      </c>
      <c r="D6172" t="s">
        <v>26659</v>
      </c>
      <c r="E6172" t="str">
        <f t="shared" si="193"/>
        <v>"sinus 18 zincat 0.45mm":6.59,</v>
      </c>
    </row>
    <row r="6173" spans="1:5">
      <c r="A6173" s="500" t="s">
        <v>11066</v>
      </c>
      <c r="B6173" s="500" t="s">
        <v>6303</v>
      </c>
      <c r="C6173" t="str">
        <f t="shared" si="192"/>
        <v>$Sinus 18 ZINCAT 0.50mm$:7.14,</v>
      </c>
      <c r="D6173" t="s">
        <v>26660</v>
      </c>
      <c r="E6173" t="str">
        <f t="shared" si="193"/>
        <v>"sinus 18 zincat 0.50mm":7.14,</v>
      </c>
    </row>
    <row r="6174" spans="1:5">
      <c r="A6174" s="500" t="s">
        <v>6973</v>
      </c>
      <c r="B6174" s="500" t="s">
        <v>6304</v>
      </c>
      <c r="C6174" t="str">
        <f t="shared" si="192"/>
        <v>$Sinus 18 ZINCAT 0.60mm$:8.44,</v>
      </c>
      <c r="D6174" t="s">
        <v>26661</v>
      </c>
      <c r="E6174" t="str">
        <f t="shared" si="193"/>
        <v>"sinus 18 zincat 0.60mm":8.44,</v>
      </c>
    </row>
    <row r="6175" spans="1:5">
      <c r="A6175" s="500" t="s">
        <v>11126</v>
      </c>
      <c r="B6175" s="500" t="s">
        <v>6305</v>
      </c>
      <c r="C6175" t="str">
        <f t="shared" si="192"/>
        <v>$Sinus 18 ZINCAT 0.70mm$:9.64,</v>
      </c>
      <c r="D6175" t="s">
        <v>26662</v>
      </c>
      <c r="E6175" t="str">
        <f t="shared" si="193"/>
        <v>"sinus 18 zincat 0.70mm":9.64,</v>
      </c>
    </row>
    <row r="6176" spans="1:5">
      <c r="A6176" s="500" t="s">
        <v>7094</v>
      </c>
      <c r="B6176" s="500" t="s">
        <v>6306</v>
      </c>
      <c r="C6176" t="str">
        <f t="shared" si="192"/>
        <v>$Sipca de gard 8003 0.45mm$:1.24,</v>
      </c>
      <c r="D6176" t="s">
        <v>26663</v>
      </c>
      <c r="E6176" t="str">
        <f t="shared" si="193"/>
        <v>"sipca de gard 8003 0.45mm":1.24,</v>
      </c>
    </row>
    <row r="6177" spans="1:5">
      <c r="A6177" s="500" t="s">
        <v>11200</v>
      </c>
      <c r="B6177" s="500" t="s">
        <v>6307</v>
      </c>
      <c r="C6177" t="str">
        <f t="shared" si="192"/>
        <v>$SIPCA DE GARD DUBLUVOPSITA LUCIOS 0.40$:1.05,</v>
      </c>
      <c r="D6177" t="s">
        <v>26664</v>
      </c>
      <c r="E6177" t="str">
        <f t="shared" si="193"/>
        <v>"sipca de gard dubluvopsita lucios 0.40":1.05,</v>
      </c>
    </row>
    <row r="6178" spans="1:5">
      <c r="A6178" s="500" t="s">
        <v>11415</v>
      </c>
      <c r="B6178" s="500" t="s">
        <v>7581</v>
      </c>
      <c r="C6178" t="str">
        <f t="shared" si="192"/>
        <v>$SIPCA OSLO DPL 0.50MM$:1.20,</v>
      </c>
      <c r="D6178" t="s">
        <v>26665</v>
      </c>
      <c r="E6178" t="str">
        <f t="shared" si="193"/>
        <v>"sipca oslo dpl 0.50mm":1.20,</v>
      </c>
    </row>
    <row r="6179" spans="1:5">
      <c r="A6179" s="500" t="s">
        <v>2944</v>
      </c>
      <c r="B6179" s="500" t="s">
        <v>6308</v>
      </c>
      <c r="C6179" t="str">
        <f t="shared" si="192"/>
        <v>$Sipca de gard dubluvopsit SSAB 0.57mm$:1.79,</v>
      </c>
      <c r="D6179" t="s">
        <v>26666</v>
      </c>
      <c r="E6179" t="str">
        <f t="shared" si="193"/>
        <v>"sipca de gard dubluvopsit ssab 0.57mm":1.79,</v>
      </c>
    </row>
    <row r="6180" spans="1:5">
      <c r="A6180" s="500" t="s">
        <v>11412</v>
      </c>
      <c r="B6180" s="500" t="s">
        <v>6309</v>
      </c>
      <c r="C6180" t="str">
        <f t="shared" si="192"/>
        <v>$SIPCA DE GARD DUBLUVOPSITA MAT 0.40$:1.18,</v>
      </c>
      <c r="D6180" t="s">
        <v>26667</v>
      </c>
      <c r="E6180" t="str">
        <f t="shared" si="193"/>
        <v>"sipca de gard dubluvopsita mat 0.40":1.18,</v>
      </c>
    </row>
    <row r="6181" spans="1:5">
      <c r="A6181" s="500" t="s">
        <v>7155</v>
      </c>
      <c r="B6181" s="500" t="s">
        <v>7583</v>
      </c>
      <c r="C6181" t="str">
        <f t="shared" si="192"/>
        <v>$Sipca Oslo DPM 0.50MM$:1.25,</v>
      </c>
      <c r="D6181" t="s">
        <v>26668</v>
      </c>
      <c r="E6181" t="str">
        <f t="shared" si="193"/>
        <v>"sipca oslo dpm 0.50mm":1.25,</v>
      </c>
    </row>
    <row r="6182" spans="1:5">
      <c r="A6182" s="500" t="s">
        <v>3724</v>
      </c>
      <c r="B6182" s="500" t="s">
        <v>6310</v>
      </c>
      <c r="C6182" t="str">
        <f t="shared" si="192"/>
        <v>$Sipca Dubluvopsita MAT$:1.98,</v>
      </c>
      <c r="D6182" t="s">
        <v>26669</v>
      </c>
      <c r="E6182" t="str">
        <f t="shared" si="193"/>
        <v>"sipca dubluvopsita mat":1.98,</v>
      </c>
    </row>
    <row r="6183" spans="1:5">
      <c r="A6183" s="500" t="s">
        <v>11195</v>
      </c>
      <c r="B6183" s="500" t="s">
        <v>6311</v>
      </c>
      <c r="C6183" t="str">
        <f t="shared" si="192"/>
        <v>$Sipca de gard GDM 0.50mm$:1.31,</v>
      </c>
      <c r="D6183" t="s">
        <v>26670</v>
      </c>
      <c r="E6183" t="str">
        <f t="shared" si="193"/>
        <v>"sipca de gard gdm 0.50mm":1.31,</v>
      </c>
    </row>
    <row r="6184" spans="1:5">
      <c r="A6184" s="500" t="s">
        <v>11206</v>
      </c>
      <c r="B6184" s="500" t="s">
        <v>6312</v>
      </c>
      <c r="C6184" t="str">
        <f t="shared" si="192"/>
        <v>$Sipca de gard Lucios 0.40mm$:0.95,</v>
      </c>
      <c r="D6184" t="s">
        <v>26671</v>
      </c>
      <c r="E6184" t="str">
        <f t="shared" si="193"/>
        <v>"sipca de gard lucios 0.40mm":0.95,</v>
      </c>
    </row>
    <row r="6185" spans="1:5">
      <c r="A6185" s="500" t="s">
        <v>11805</v>
      </c>
      <c r="B6185" s="500" t="s">
        <v>6313</v>
      </c>
      <c r="C6185" t="str">
        <f t="shared" si="192"/>
        <v>$Sipca de gard Lucios 0.45mm$:1.04,</v>
      </c>
      <c r="D6185" t="s">
        <v>26672</v>
      </c>
      <c r="E6185" t="str">
        <f t="shared" si="193"/>
        <v>"sipca de gard lucios 0.45mm":1.04,</v>
      </c>
    </row>
    <row r="6186" spans="1:5">
      <c r="A6186" s="500" t="s">
        <v>11198</v>
      </c>
      <c r="B6186" s="500" t="s">
        <v>6314</v>
      </c>
      <c r="C6186" t="str">
        <f t="shared" si="192"/>
        <v>$Sipca de gard Lucios 0.50mm$:1.09,</v>
      </c>
      <c r="D6186" t="s">
        <v>26673</v>
      </c>
      <c r="E6186" t="str">
        <f t="shared" si="193"/>
        <v>"sipca de gard lucios 0.50mm":1.09,</v>
      </c>
    </row>
    <row r="6187" spans="1:5">
      <c r="A6187" s="500" t="s">
        <v>11415</v>
      </c>
      <c r="B6187" s="500" t="s">
        <v>6315</v>
      </c>
      <c r="C6187" t="str">
        <f t="shared" si="192"/>
        <v>$SIPCA DE GARD LUCIOS 0.60MM$:1.20,</v>
      </c>
      <c r="D6187" t="s">
        <v>26674</v>
      </c>
      <c r="E6187" t="str">
        <f t="shared" si="193"/>
        <v>"sipca de gard lucios 0.60mm":1.20,</v>
      </c>
    </row>
    <row r="6188" spans="1:5">
      <c r="A6188" s="500" t="s">
        <v>3113</v>
      </c>
      <c r="B6188" s="500" t="s">
        <v>6316</v>
      </c>
      <c r="C6188" t="str">
        <f t="shared" si="192"/>
        <v>$Sipca de gard Lucios 0.70mm$:1.59,</v>
      </c>
      <c r="D6188" t="s">
        <v>26675</v>
      </c>
      <c r="E6188" t="str">
        <f t="shared" si="193"/>
        <v>"sipca de gard lucios 0.70mm":1.59,</v>
      </c>
    </row>
    <row r="6189" spans="1:5">
      <c r="A6189" s="500" t="s">
        <v>3845</v>
      </c>
      <c r="B6189" s="500" t="s">
        <v>6317</v>
      </c>
      <c r="C6189" t="str">
        <f t="shared" si="192"/>
        <v>$SIPCA DE GARD MAT 0.40 MM$:1.07,</v>
      </c>
      <c r="D6189" t="s">
        <v>26676</v>
      </c>
      <c r="E6189" t="str">
        <f t="shared" si="193"/>
        <v>"sipca de gard mat 0.40 mm":1.07,</v>
      </c>
    </row>
    <row r="6190" spans="1:5">
      <c r="A6190" s="500" t="s">
        <v>3967</v>
      </c>
      <c r="B6190" s="500" t="s">
        <v>6318</v>
      </c>
      <c r="C6190" t="str">
        <f t="shared" si="192"/>
        <v>$Sipca de gard Mat 0.45mm$:1.12,</v>
      </c>
      <c r="D6190" t="s">
        <v>26677</v>
      </c>
      <c r="E6190" t="str">
        <f t="shared" si="193"/>
        <v>"sipca de gard mat 0.45mm":1.12,</v>
      </c>
    </row>
    <row r="6191" spans="1:5">
      <c r="A6191" s="500" t="s">
        <v>3849</v>
      </c>
      <c r="B6191" s="500" t="s">
        <v>6319</v>
      </c>
      <c r="C6191" t="str">
        <f t="shared" si="192"/>
        <v>$Sipca de gard Mat 0.50mm$:1.14,</v>
      </c>
      <c r="D6191" t="s">
        <v>26678</v>
      </c>
      <c r="E6191" t="str">
        <f t="shared" si="193"/>
        <v>"sipca de gard mat 0.50mm":1.14,</v>
      </c>
    </row>
    <row r="6192" spans="1:5">
      <c r="A6192" s="500" t="s">
        <v>7155</v>
      </c>
      <c r="B6192" s="500" t="s">
        <v>6320</v>
      </c>
      <c r="C6192" t="str">
        <f t="shared" si="192"/>
        <v>$Sipca de gard Mat 0.60mm$:1.25,</v>
      </c>
      <c r="D6192" t="s">
        <v>26679</v>
      </c>
      <c r="E6192" t="str">
        <f t="shared" si="193"/>
        <v>"sipca de gard mat 0.60mm":1.25,</v>
      </c>
    </row>
    <row r="6193" spans="1:5">
      <c r="A6193" s="500" t="s">
        <v>11200</v>
      </c>
      <c r="B6193" s="500" t="s">
        <v>6321</v>
      </c>
      <c r="C6193" t="str">
        <f t="shared" si="192"/>
        <v>$Sipca Magnelis 0.50mm$:1.05,</v>
      </c>
      <c r="D6193" t="s">
        <v>26680</v>
      </c>
      <c r="E6193" t="str">
        <f t="shared" si="193"/>
        <v>"sipca magnelis 0.50mm":1.05,</v>
      </c>
    </row>
    <row r="6194" spans="1:5">
      <c r="A6194" s="500" t="s">
        <v>6939</v>
      </c>
      <c r="B6194" s="500" t="s">
        <v>6322</v>
      </c>
      <c r="C6194" t="str">
        <f t="shared" si="192"/>
        <v>$Sipca de gard Wood 0.45mm$:1.21,</v>
      </c>
      <c r="D6194" t="s">
        <v>26681</v>
      </c>
      <c r="E6194" t="str">
        <f t="shared" si="193"/>
        <v>"sipca de gard wood 0.45mm":1.21,</v>
      </c>
    </row>
    <row r="6195" spans="1:5">
      <c r="A6195" s="500" t="s">
        <v>11195</v>
      </c>
      <c r="B6195" s="500" t="s">
        <v>7585</v>
      </c>
      <c r="C6195" t="str">
        <f t="shared" si="192"/>
        <v>$Sipca Wood 0.50 MM$:1.31,</v>
      </c>
      <c r="D6195" t="s">
        <v>26682</v>
      </c>
      <c r="E6195" t="str">
        <f t="shared" si="193"/>
        <v>"sipca wood 0.50 mm":1.31,</v>
      </c>
    </row>
    <row r="6196" spans="1:5">
      <c r="A6196" s="500" t="s">
        <v>3844</v>
      </c>
      <c r="B6196" s="500" t="s">
        <v>6323</v>
      </c>
      <c r="C6196" t="str">
        <f t="shared" si="192"/>
        <v>$Sipca de gard Zincat 0.40mm$:0.62,</v>
      </c>
      <c r="D6196" t="s">
        <v>26683</v>
      </c>
      <c r="E6196" t="str">
        <f t="shared" si="193"/>
        <v>"sipca de gard zincat 0.40mm":0.62,</v>
      </c>
    </row>
    <row r="6197" spans="1:5">
      <c r="A6197" s="500" t="s">
        <v>3874</v>
      </c>
      <c r="B6197" s="500" t="s">
        <v>6324</v>
      </c>
      <c r="C6197" t="str">
        <f t="shared" si="192"/>
        <v>$Sipca de gard Zincat 0.45mm$:0.70,</v>
      </c>
      <c r="D6197" t="s">
        <v>26684</v>
      </c>
      <c r="E6197" t="str">
        <f t="shared" si="193"/>
        <v>"sipca de gard zincat 0.45mm":0.70,</v>
      </c>
    </row>
    <row r="6198" spans="1:5">
      <c r="A6198" s="500" t="s">
        <v>3847</v>
      </c>
      <c r="B6198" s="500" t="s">
        <v>6325</v>
      </c>
      <c r="C6198" t="str">
        <f t="shared" si="192"/>
        <v>$Sipca de gard Zincat 0.50mm$:0.76,</v>
      </c>
      <c r="D6198" t="s">
        <v>26685</v>
      </c>
      <c r="E6198" t="str">
        <f t="shared" si="193"/>
        <v>"sipca de gard zincat 0.50mm":0.76,</v>
      </c>
    </row>
    <row r="6199" spans="1:5">
      <c r="A6199" s="500" t="s">
        <v>1077</v>
      </c>
      <c r="B6199" s="500" t="s">
        <v>6326</v>
      </c>
      <c r="C6199" t="str">
        <f t="shared" si="192"/>
        <v>$Sipca de gard Zincat 0.60mm$:0.90,</v>
      </c>
      <c r="D6199" t="s">
        <v>26686</v>
      </c>
      <c r="E6199" t="str">
        <f t="shared" si="193"/>
        <v>"sipca de gard zincat 0.60mm":0.90,</v>
      </c>
    </row>
    <row r="6200" spans="1:5">
      <c r="A6200" s="500" t="s">
        <v>11805</v>
      </c>
      <c r="B6200" s="500" t="s">
        <v>6327</v>
      </c>
      <c r="C6200" t="str">
        <f t="shared" si="192"/>
        <v>$Sipca de gard Zincat 0.70mm$:1.04,</v>
      </c>
      <c r="D6200" t="s">
        <v>26687</v>
      </c>
      <c r="E6200" t="str">
        <f t="shared" si="193"/>
        <v>"sipca de gard zincat 0.70mm":1.04,</v>
      </c>
    </row>
    <row r="6201" spans="1:5">
      <c r="A6201" s="500" t="s">
        <v>11789</v>
      </c>
      <c r="B6201" s="500" t="s">
        <v>7170</v>
      </c>
      <c r="C6201" t="str">
        <f t="shared" si="192"/>
        <v>$Sipca Sofia RAL 8003 0.45MM$:1.39,</v>
      </c>
      <c r="D6201" t="s">
        <v>26688</v>
      </c>
      <c r="E6201" t="str">
        <f t="shared" si="193"/>
        <v>"sipca sofia ral 8003 0.45mm":1.39,</v>
      </c>
    </row>
    <row r="6202" spans="1:5">
      <c r="A6202" s="500" t="s">
        <v>3948</v>
      </c>
      <c r="B6202" s="500" t="s">
        <v>7172</v>
      </c>
      <c r="C6202" t="str">
        <f t="shared" si="192"/>
        <v>$Sipca Sofia Dubluvopsit Lucios 0.40MM$:1.17,</v>
      </c>
      <c r="D6202" t="s">
        <v>26689</v>
      </c>
      <c r="E6202" t="str">
        <f t="shared" si="193"/>
        <v>"sipca sofia dubluvopsit lucios 0.40mm":1.17,</v>
      </c>
    </row>
    <row r="6203" spans="1:5">
      <c r="A6203" s="500" t="s">
        <v>11790</v>
      </c>
      <c r="B6203" s="500" t="s">
        <v>7587</v>
      </c>
      <c r="C6203" t="str">
        <f t="shared" si="192"/>
        <v>$SIPCA SOFIA DPL 0.50MM$:1.34,</v>
      </c>
      <c r="D6203" t="s">
        <v>26690</v>
      </c>
      <c r="E6203" t="str">
        <f t="shared" si="193"/>
        <v>"sipca sofia dpl 0.50mm":1.34,</v>
      </c>
    </row>
    <row r="6204" spans="1:5">
      <c r="A6204" s="500" t="s">
        <v>3168</v>
      </c>
      <c r="B6204" s="500" t="s">
        <v>7174</v>
      </c>
      <c r="C6204" t="str">
        <f t="shared" si="192"/>
        <v>$Sipca Sofia Dubluvopsit Lucios 0.60MM$:2.00,</v>
      </c>
      <c r="D6204" t="s">
        <v>26691</v>
      </c>
      <c r="E6204" t="str">
        <f t="shared" si="193"/>
        <v>"sipca sofia dubluvopsit lucios 0.60mm":2.00,</v>
      </c>
    </row>
    <row r="6205" spans="1:5">
      <c r="A6205" s="500" t="s">
        <v>6944</v>
      </c>
      <c r="B6205" s="500" t="s">
        <v>7176</v>
      </c>
      <c r="C6205" t="str">
        <f t="shared" si="192"/>
        <v>$Sipca Sofia Dubluvopsit Mat 0.40MM$:1.32,</v>
      </c>
      <c r="D6205" t="s">
        <v>26692</v>
      </c>
      <c r="E6205" t="str">
        <f t="shared" si="193"/>
        <v>"sipca sofia dubluvopsit mat 0.40mm":1.32,</v>
      </c>
    </row>
    <row r="6206" spans="1:5">
      <c r="A6206" s="500" t="s">
        <v>11791</v>
      </c>
      <c r="B6206" s="500" t="s">
        <v>7589</v>
      </c>
      <c r="C6206" t="str">
        <f t="shared" si="192"/>
        <v>$SIPCA SOFIA DPM 0.50MM$:1.40,</v>
      </c>
      <c r="D6206" t="s">
        <v>26693</v>
      </c>
      <c r="E6206" t="str">
        <f t="shared" si="193"/>
        <v>"sipca sofia dpm 0.50mm":1.40,</v>
      </c>
    </row>
    <row r="6207" spans="1:5">
      <c r="A6207" s="500" t="s">
        <v>11228</v>
      </c>
      <c r="B6207" s="500" t="s">
        <v>7178</v>
      </c>
      <c r="C6207" t="str">
        <f t="shared" si="192"/>
        <v>$Sipca Sofia Dubluvopsit Mat 0.60MM$:2.22,</v>
      </c>
      <c r="D6207" t="s">
        <v>26694</v>
      </c>
      <c r="E6207" t="str">
        <f t="shared" si="193"/>
        <v>"sipca sofia dubluvopsit mat 0.60mm":2.22,</v>
      </c>
    </row>
    <row r="6208" spans="1:5">
      <c r="A6208" s="500" t="s">
        <v>3526</v>
      </c>
      <c r="B6208" s="500" t="s">
        <v>7180</v>
      </c>
      <c r="C6208" t="str">
        <f t="shared" si="192"/>
        <v>$Sipca Sofia Grandemat 0.50MM$:1.47,</v>
      </c>
      <c r="D6208" t="s">
        <v>26695</v>
      </c>
      <c r="E6208" t="str">
        <f t="shared" si="193"/>
        <v>"sipca sofia grandemat 0.50mm":1.47,</v>
      </c>
    </row>
    <row r="6209" spans="1:5">
      <c r="A6209" s="500" t="s">
        <v>11194</v>
      </c>
      <c r="B6209" s="500" t="s">
        <v>7182</v>
      </c>
      <c r="C6209" t="str">
        <f t="shared" si="192"/>
        <v>$Sipca Sofia Lucios 0.40MM$:1.06,</v>
      </c>
      <c r="D6209" t="s">
        <v>26696</v>
      </c>
      <c r="E6209" t="str">
        <f t="shared" si="193"/>
        <v>"sipca sofia lucios 0.40mm":1.06,</v>
      </c>
    </row>
    <row r="6210" spans="1:5">
      <c r="A6210" s="500" t="s">
        <v>11204</v>
      </c>
      <c r="B6210" s="500" t="s">
        <v>7184</v>
      </c>
      <c r="C6210" t="str">
        <f t="shared" ref="C6210:C6273" si="194">CONCATENATE("$",B6210,"$",":",A6210,",")</f>
        <v>$Sipca Sofia Lucios 0.45MM$:1.16,</v>
      </c>
      <c r="D6210" t="s">
        <v>26697</v>
      </c>
      <c r="E6210" t="str">
        <f t="shared" ref="E6210:E6273" si="195">LOWER(D6210)</f>
        <v>"sipca sofia lucios 0.45mm":1.16,</v>
      </c>
    </row>
    <row r="6211" spans="1:5">
      <c r="A6211" s="500" t="s">
        <v>11201</v>
      </c>
      <c r="B6211" s="500" t="s">
        <v>7186</v>
      </c>
      <c r="C6211" t="str">
        <f t="shared" si="194"/>
        <v>$Sipca Sofia Lucios 0.50MM$:1.22,</v>
      </c>
      <c r="D6211" t="s">
        <v>26698</v>
      </c>
      <c r="E6211" t="str">
        <f t="shared" si="195"/>
        <v>"sipca sofia lucios 0.50mm":1.22,</v>
      </c>
    </row>
    <row r="6212" spans="1:5">
      <c r="A6212" s="500" t="s">
        <v>11789</v>
      </c>
      <c r="B6212" s="500" t="s">
        <v>11807</v>
      </c>
      <c r="C6212" t="str">
        <f t="shared" si="194"/>
        <v>$Sipca Sofia Lucios 0.60MM$:1.39,</v>
      </c>
      <c r="D6212" t="s">
        <v>26699</v>
      </c>
      <c r="E6212" t="str">
        <f t="shared" si="195"/>
        <v>"sipca sofia lucios 0.60mm":1.39,</v>
      </c>
    </row>
    <row r="6213" spans="1:5">
      <c r="A6213" s="500" t="s">
        <v>11415</v>
      </c>
      <c r="B6213" s="500" t="s">
        <v>7188</v>
      </c>
      <c r="C6213" t="str">
        <f t="shared" si="194"/>
        <v>$Sipca Sofia Mat 0.40MM$:1.20,</v>
      </c>
      <c r="D6213" t="s">
        <v>26700</v>
      </c>
      <c r="E6213" t="str">
        <f t="shared" si="195"/>
        <v>"sipca sofia mat 0.40mm":1.20,</v>
      </c>
    </row>
    <row r="6214" spans="1:5">
      <c r="A6214" s="500" t="s">
        <v>7155</v>
      </c>
      <c r="B6214" s="500" t="s">
        <v>7190</v>
      </c>
      <c r="C6214" t="str">
        <f t="shared" si="194"/>
        <v>$Sipca Sofia Mat 0.45MM$:1.25,</v>
      </c>
      <c r="D6214" t="s">
        <v>26701</v>
      </c>
      <c r="E6214" t="str">
        <f t="shared" si="195"/>
        <v>"sipca sofia mat 0.45mm":1.25,</v>
      </c>
    </row>
    <row r="6215" spans="1:5">
      <c r="A6215" s="500" t="s">
        <v>11417</v>
      </c>
      <c r="B6215" s="500" t="s">
        <v>7192</v>
      </c>
      <c r="C6215" t="str">
        <f t="shared" si="194"/>
        <v>$Sipca Sofia Mat 0.50MM$:1.28,</v>
      </c>
      <c r="D6215" t="s">
        <v>26702</v>
      </c>
      <c r="E6215" t="str">
        <f t="shared" si="195"/>
        <v>"sipca sofia mat 0.50mm":1.28,</v>
      </c>
    </row>
    <row r="6216" spans="1:5">
      <c r="A6216" s="500" t="s">
        <v>11789</v>
      </c>
      <c r="B6216" s="500" t="s">
        <v>11809</v>
      </c>
      <c r="C6216" t="str">
        <f t="shared" si="194"/>
        <v>$Sipca Sofia Mat 0.60MM$:1.39,</v>
      </c>
      <c r="D6216" t="s">
        <v>26703</v>
      </c>
      <c r="E6216" t="str">
        <f t="shared" si="195"/>
        <v>"sipca sofia mat 0.60mm":1.39,</v>
      </c>
    </row>
    <row r="6217" spans="1:5">
      <c r="A6217" s="500" t="s">
        <v>11412</v>
      </c>
      <c r="B6217" s="500" t="s">
        <v>7194</v>
      </c>
      <c r="C6217" t="str">
        <f t="shared" si="194"/>
        <v>$Sipca Sofia Magnelis 0.50MM$:1.18,</v>
      </c>
      <c r="D6217" t="s">
        <v>26704</v>
      </c>
      <c r="E6217" t="str">
        <f t="shared" si="195"/>
        <v>"sipca sofia magnelis 0.50mm":1.18,</v>
      </c>
    </row>
    <row r="6218" spans="1:5">
      <c r="A6218" s="500" t="s">
        <v>3947</v>
      </c>
      <c r="B6218" s="500" t="s">
        <v>7196</v>
      </c>
      <c r="C6218" t="str">
        <f t="shared" si="194"/>
        <v>$Sipca Sofia Wood 0.45MM$:1.36,</v>
      </c>
      <c r="D6218" t="s">
        <v>26705</v>
      </c>
      <c r="E6218" t="str">
        <f t="shared" si="195"/>
        <v>"sipca sofia wood 0.45mm":1.36,</v>
      </c>
    </row>
    <row r="6219" spans="1:5">
      <c r="A6219" s="500" t="s">
        <v>3526</v>
      </c>
      <c r="B6219" s="500" t="s">
        <v>7591</v>
      </c>
      <c r="C6219" t="str">
        <f t="shared" si="194"/>
        <v>$Sipca Sofia Wood 0.50MM$:1.47,</v>
      </c>
      <c r="D6219" t="s">
        <v>26706</v>
      </c>
      <c r="E6219" t="str">
        <f t="shared" si="195"/>
        <v>"sipca sofia wood 0.50mm":1.47,</v>
      </c>
    </row>
    <row r="6220" spans="1:5">
      <c r="A6220" s="500" t="s">
        <v>11404</v>
      </c>
      <c r="B6220" s="500" t="s">
        <v>7198</v>
      </c>
      <c r="C6220" t="str">
        <f t="shared" si="194"/>
        <v>$Sipca SOfia Zincat 0.40MM$:0.69,</v>
      </c>
      <c r="D6220" t="s">
        <v>26707</v>
      </c>
      <c r="E6220" t="str">
        <f t="shared" si="195"/>
        <v>"sipca sofia zincat 0.40mm":0.69,</v>
      </c>
    </row>
    <row r="6221" spans="1:5">
      <c r="A6221" s="500" t="s">
        <v>11796</v>
      </c>
      <c r="B6221" s="500" t="s">
        <v>7200</v>
      </c>
      <c r="C6221" t="str">
        <f t="shared" si="194"/>
        <v>$Sipca SOfia Zincat 0.45MM$:0.78,</v>
      </c>
      <c r="D6221" t="s">
        <v>26708</v>
      </c>
      <c r="E6221" t="str">
        <f t="shared" si="195"/>
        <v>"sipca sofia zincat 0.45mm":0.78,</v>
      </c>
    </row>
    <row r="6222" spans="1:5">
      <c r="A6222" s="500" t="s">
        <v>3872</v>
      </c>
      <c r="B6222" s="500" t="s">
        <v>7202</v>
      </c>
      <c r="C6222" t="str">
        <f t="shared" si="194"/>
        <v>$Sipca SOfia Zincat 0.50MM$:0.85,</v>
      </c>
      <c r="D6222" t="s">
        <v>26709</v>
      </c>
      <c r="E6222" t="str">
        <f t="shared" si="195"/>
        <v>"sipca sofia zincat 0.50mm":0.85,</v>
      </c>
    </row>
    <row r="6223" spans="1:5">
      <c r="A6223" s="500" t="s">
        <v>11798</v>
      </c>
      <c r="B6223" s="500" t="s">
        <v>11811</v>
      </c>
      <c r="C6223" t="str">
        <f t="shared" si="194"/>
        <v>$Sipca SOfia Zincat 0.60MM$:1.01,</v>
      </c>
      <c r="D6223" t="s">
        <v>26710</v>
      </c>
      <c r="E6223" t="str">
        <f t="shared" si="195"/>
        <v>"sipca sofia zincat 0.60mm":1.01,</v>
      </c>
    </row>
    <row r="6224" spans="1:5">
      <c r="A6224" s="500" t="s">
        <v>3728</v>
      </c>
      <c r="B6224" s="500" t="s">
        <v>6328</v>
      </c>
      <c r="C6224" t="str">
        <f t="shared" si="194"/>
        <v>$BRATARA BURLAN 90 MAT$:1.44,</v>
      </c>
      <c r="D6224" t="s">
        <v>26711</v>
      </c>
      <c r="E6224" t="str">
        <f t="shared" si="195"/>
        <v>"bratara burlan 90 mat":1.44,</v>
      </c>
    </row>
    <row r="6225" spans="1:5">
      <c r="A6225" s="500" t="s">
        <v>3878</v>
      </c>
      <c r="B6225" s="500" t="s">
        <v>6329</v>
      </c>
      <c r="C6225" t="str">
        <f t="shared" si="194"/>
        <v>$BRATARA BURLAN 100 MAT$:1.56,</v>
      </c>
      <c r="D6225" t="s">
        <v>26712</v>
      </c>
      <c r="E6225" t="str">
        <f t="shared" si="195"/>
        <v>"bratara burlan 100 mat":1.56,</v>
      </c>
    </row>
    <row r="6226" spans="1:5">
      <c r="A6226" s="500" t="s">
        <v>11196</v>
      </c>
      <c r="B6226" s="500" t="s">
        <v>6330</v>
      </c>
      <c r="C6226" t="str">
        <f t="shared" si="194"/>
        <v>$Brida MAT$:0.77,</v>
      </c>
      <c r="D6226" t="s">
        <v>26713</v>
      </c>
      <c r="E6226" t="str">
        <f t="shared" si="195"/>
        <v>"brida mat":0.77,</v>
      </c>
    </row>
    <row r="6227" spans="1:5">
      <c r="A6227" s="500" t="s">
        <v>3871</v>
      </c>
      <c r="B6227" s="500" t="s">
        <v>6331</v>
      </c>
      <c r="C6227" t="str">
        <f t="shared" si="194"/>
        <v>$Burlan Mat 90 3 ML$:9.17,</v>
      </c>
      <c r="D6227" t="s">
        <v>26714</v>
      </c>
      <c r="E6227" t="str">
        <f t="shared" si="195"/>
        <v>"burlan mat 90 3 ml":9.17,</v>
      </c>
    </row>
    <row r="6228" spans="1:5">
      <c r="A6228" s="500" t="s">
        <v>11812</v>
      </c>
      <c r="B6228" s="500" t="s">
        <v>6332</v>
      </c>
      <c r="C6228" t="str">
        <f t="shared" si="194"/>
        <v>$Burlan Mat 100 3 ML$:12.09,</v>
      </c>
      <c r="D6228" t="s">
        <v>26715</v>
      </c>
      <c r="E6228" t="str">
        <f t="shared" si="195"/>
        <v>"burlan mat 100 3 ml":12.09,</v>
      </c>
    </row>
    <row r="6229" spans="1:5">
      <c r="A6229" s="500" t="s">
        <v>11177</v>
      </c>
      <c r="B6229" s="500" t="s">
        <v>11047</v>
      </c>
      <c r="C6229" t="str">
        <f t="shared" si="194"/>
        <v>$Carlig Jgheab 125/160 MAT$:1.46,</v>
      </c>
      <c r="D6229" t="s">
        <v>26716</v>
      </c>
      <c r="E6229" t="str">
        <f t="shared" si="195"/>
        <v>"carlig jgheab 125/160 mat":1.46,</v>
      </c>
    </row>
    <row r="6230" spans="1:5">
      <c r="A6230" s="500" t="s">
        <v>3876</v>
      </c>
      <c r="B6230" s="500" t="s">
        <v>6333</v>
      </c>
      <c r="C6230" t="str">
        <f t="shared" si="194"/>
        <v>$Carlig Jgheab 150/160 MAT$:1.66,</v>
      </c>
      <c r="D6230" t="s">
        <v>26717</v>
      </c>
      <c r="E6230" t="str">
        <f t="shared" si="195"/>
        <v>"carlig jgheab 150/160 mat":1.66,</v>
      </c>
    </row>
    <row r="6231" spans="1:5">
      <c r="A6231" s="500" t="s">
        <v>3876</v>
      </c>
      <c r="B6231" s="500" t="s">
        <v>6334</v>
      </c>
      <c r="C6231" t="str">
        <f t="shared" si="194"/>
        <v>$Carlig Jgheab 125/210 MAT$:1.66,</v>
      </c>
      <c r="D6231" t="s">
        <v>26718</v>
      </c>
      <c r="E6231" t="str">
        <f t="shared" si="195"/>
        <v>"carlig jgheab 125/210 mat":1.66,</v>
      </c>
    </row>
    <row r="6232" spans="1:5">
      <c r="A6232" s="500" t="s">
        <v>2944</v>
      </c>
      <c r="B6232" s="500" t="s">
        <v>6335</v>
      </c>
      <c r="C6232" t="str">
        <f t="shared" si="194"/>
        <v>$Carlig Jgheab 150/210 MAT$:1.79,</v>
      </c>
      <c r="D6232" t="s">
        <v>26719</v>
      </c>
      <c r="E6232" t="str">
        <f t="shared" si="195"/>
        <v>"carlig jgheab 150/210 mat":1.79,</v>
      </c>
    </row>
    <row r="6233" spans="1:5">
      <c r="A6233" s="500" t="s">
        <v>10997</v>
      </c>
      <c r="B6233" s="500" t="s">
        <v>7204</v>
      </c>
      <c r="C6233" t="str">
        <f t="shared" si="194"/>
        <v>$CARLIG JGHEAB MAT 150/300MM$:3.30,</v>
      </c>
      <c r="D6233" t="s">
        <v>26720</v>
      </c>
      <c r="E6233" t="str">
        <f t="shared" si="195"/>
        <v>"carlig jgheab mat 150/300mm":3.30,</v>
      </c>
    </row>
    <row r="6234" spans="1:5">
      <c r="A6234" s="500" t="s">
        <v>11411</v>
      </c>
      <c r="B6234" s="500" t="s">
        <v>6336</v>
      </c>
      <c r="C6234" t="str">
        <f t="shared" si="194"/>
        <v>$Capac jgheab 125 Mat$:0.98,</v>
      </c>
      <c r="D6234" t="s">
        <v>26721</v>
      </c>
      <c r="E6234" t="str">
        <f t="shared" si="195"/>
        <v>"capac jgheab 125 mat":0.98,</v>
      </c>
    </row>
    <row r="6235" spans="1:5">
      <c r="A6235" s="500" t="s">
        <v>7094</v>
      </c>
      <c r="B6235" s="500" t="s">
        <v>6337</v>
      </c>
      <c r="C6235" t="str">
        <f t="shared" si="194"/>
        <v>$Capac jgheab 150 Mat$:1.24,</v>
      </c>
      <c r="D6235" t="s">
        <v>26722</v>
      </c>
      <c r="E6235" t="str">
        <f t="shared" si="195"/>
        <v>"capac jgheab 150 mat":1.24,</v>
      </c>
    </row>
    <row r="6236" spans="1:5">
      <c r="A6236" s="500" t="s">
        <v>6940</v>
      </c>
      <c r="B6236" s="500" t="s">
        <v>6338</v>
      </c>
      <c r="C6236" t="str">
        <f t="shared" si="194"/>
        <v>$Carlig Combi Mat 125$:1.43,</v>
      </c>
      <c r="D6236" t="s">
        <v>26723</v>
      </c>
      <c r="E6236" t="str">
        <f t="shared" si="195"/>
        <v>"carlig combi mat 125":1.43,</v>
      </c>
    </row>
    <row r="6237" spans="1:5">
      <c r="A6237" s="500" t="s">
        <v>3911</v>
      </c>
      <c r="B6237" s="500" t="s">
        <v>6339</v>
      </c>
      <c r="C6237" t="str">
        <f t="shared" si="194"/>
        <v>$Carlig Combi Mat 150$:1.62,</v>
      </c>
      <c r="D6237" t="s">
        <v>26724</v>
      </c>
      <c r="E6237" t="str">
        <f t="shared" si="195"/>
        <v>"carlig combi mat 150":1.62,</v>
      </c>
    </row>
    <row r="6238" spans="1:5">
      <c r="A6238" s="500" t="s">
        <v>11180</v>
      </c>
      <c r="B6238" s="500" t="s">
        <v>6340</v>
      </c>
      <c r="C6238" t="str">
        <f t="shared" si="194"/>
        <v>$Carlig Jgheab Reglabil DPM 125$:1.33,</v>
      </c>
      <c r="D6238" t="s">
        <v>26725</v>
      </c>
      <c r="E6238" t="str">
        <f t="shared" si="195"/>
        <v>"carlig jgheab reglabil dpm 125":1.33,</v>
      </c>
    </row>
    <row r="6239" spans="1:5">
      <c r="A6239" s="500" t="s">
        <v>2945</v>
      </c>
      <c r="B6239" s="500" t="s">
        <v>6341</v>
      </c>
      <c r="C6239" t="str">
        <f t="shared" si="194"/>
        <v>$Carlig Jgheab Reglabil DPM 150$:1.52,</v>
      </c>
      <c r="D6239" t="s">
        <v>26726</v>
      </c>
      <c r="E6239" t="str">
        <f t="shared" si="195"/>
        <v>"carlig jgheab reglabil dpm 150":1.52,</v>
      </c>
    </row>
    <row r="6240" spans="1:5">
      <c r="A6240" s="500" t="s">
        <v>2956</v>
      </c>
      <c r="B6240" s="500" t="s">
        <v>6342</v>
      </c>
      <c r="C6240" t="str">
        <f t="shared" si="194"/>
        <v>$Cot evacuare MAT 90$:2.77,</v>
      </c>
      <c r="D6240" t="s">
        <v>26727</v>
      </c>
      <c r="E6240" t="str">
        <f t="shared" si="195"/>
        <v>"cot evacuare mat 90":2.77,</v>
      </c>
    </row>
    <row r="6241" spans="1:5">
      <c r="A6241" s="500" t="s">
        <v>11813</v>
      </c>
      <c r="B6241" s="500" t="s">
        <v>6343</v>
      </c>
      <c r="C6241" t="str">
        <f t="shared" si="194"/>
        <v>$Cot evacuare MAT 100$:4.18,</v>
      </c>
      <c r="D6241" t="s">
        <v>26728</v>
      </c>
      <c r="E6241" t="str">
        <f t="shared" si="195"/>
        <v>"cot evacuare mat 100":4.18,</v>
      </c>
    </row>
    <row r="6242" spans="1:5">
      <c r="A6242" s="500" t="s">
        <v>11327</v>
      </c>
      <c r="B6242" s="500" t="s">
        <v>6344</v>
      </c>
      <c r="C6242" t="str">
        <f t="shared" si="194"/>
        <v>$Coltar exterior Jgheab MAT 125$:8.68,</v>
      </c>
      <c r="D6242" t="s">
        <v>26729</v>
      </c>
      <c r="E6242" t="str">
        <f t="shared" si="195"/>
        <v>"coltar exterior jgheab mat 125":8.68,</v>
      </c>
    </row>
    <row r="6243" spans="1:5">
      <c r="A6243" s="500" t="s">
        <v>11384</v>
      </c>
      <c r="B6243" s="500" t="s">
        <v>6345</v>
      </c>
      <c r="C6243" t="str">
        <f t="shared" si="194"/>
        <v>$Coltar exterior Jgheab MAT 150$:9.70,</v>
      </c>
      <c r="D6243" t="s">
        <v>26730</v>
      </c>
      <c r="E6243" t="str">
        <f t="shared" si="195"/>
        <v>"coltar exterior jgheab mat 150":9.70,</v>
      </c>
    </row>
    <row r="6244" spans="1:5">
      <c r="A6244" s="500" t="s">
        <v>11327</v>
      </c>
      <c r="B6244" s="500" t="s">
        <v>6346</v>
      </c>
      <c r="C6244" t="str">
        <f t="shared" si="194"/>
        <v>$Coltar interior Jgheab MAT 125$:8.68,</v>
      </c>
      <c r="D6244" t="s">
        <v>26731</v>
      </c>
      <c r="E6244" t="str">
        <f t="shared" si="195"/>
        <v>"coltar interior jgheab mat 125":8.68,</v>
      </c>
    </row>
    <row r="6245" spans="1:5">
      <c r="A6245" s="500" t="s">
        <v>11384</v>
      </c>
      <c r="B6245" s="500" t="s">
        <v>6347</v>
      </c>
      <c r="C6245" t="str">
        <f t="shared" si="194"/>
        <v>$Coltar interior Jgheab MAT 150$:9.70,</v>
      </c>
      <c r="D6245" t="s">
        <v>26732</v>
      </c>
      <c r="E6245" t="str">
        <f t="shared" si="195"/>
        <v>"coltar interior jgheab mat 150":9.70,</v>
      </c>
    </row>
    <row r="6246" spans="1:5">
      <c r="A6246" s="500" t="s">
        <v>11411</v>
      </c>
      <c r="B6246" s="500" t="s">
        <v>6348</v>
      </c>
      <c r="C6246" t="str">
        <f t="shared" si="194"/>
        <v>$Sistem pluvial Mat- Colier burlan 90$:0.98,</v>
      </c>
      <c r="D6246" t="s">
        <v>26733</v>
      </c>
      <c r="E6246" t="str">
        <f t="shared" si="195"/>
        <v>"sistem pluvial mat- colier burlan 90":0.98,</v>
      </c>
    </row>
    <row r="6247" spans="1:5">
      <c r="A6247" s="500" t="s">
        <v>7094</v>
      </c>
      <c r="B6247" s="500" t="s">
        <v>11048</v>
      </c>
      <c r="C6247" t="str">
        <f t="shared" si="194"/>
        <v>$Colier burlan Mat 100$:1.24,</v>
      </c>
      <c r="D6247" t="s">
        <v>26734</v>
      </c>
      <c r="E6247" t="str">
        <f t="shared" si="195"/>
        <v>"colier burlan mat 100":1.24,</v>
      </c>
    </row>
    <row r="6248" spans="1:5">
      <c r="A6248" s="500" t="s">
        <v>11216</v>
      </c>
      <c r="B6248" s="500" t="s">
        <v>6349</v>
      </c>
      <c r="C6248" t="str">
        <f t="shared" si="194"/>
        <v>$Cot burlan 90 Mat$:2.62,</v>
      </c>
      <c r="D6248" t="s">
        <v>26735</v>
      </c>
      <c r="E6248" t="str">
        <f t="shared" si="195"/>
        <v>"cot burlan 90 mat":2.62,</v>
      </c>
    </row>
    <row r="6249" spans="1:5">
      <c r="A6249" s="500" t="s">
        <v>11235</v>
      </c>
      <c r="B6249" s="500" t="s">
        <v>6350</v>
      </c>
      <c r="C6249" t="str">
        <f t="shared" si="194"/>
        <v>$Cot burlan 100 Mat$:4.01,</v>
      </c>
      <c r="D6249" t="s">
        <v>26736</v>
      </c>
      <c r="E6249" t="str">
        <f t="shared" si="195"/>
        <v>"cot burlan 100 mat":4.01,</v>
      </c>
    </row>
    <row r="6250" spans="1:5">
      <c r="A6250" s="500" t="s">
        <v>3968</v>
      </c>
      <c r="B6250" s="500" t="s">
        <v>6351</v>
      </c>
      <c r="C6250" t="str">
        <f t="shared" si="194"/>
        <v>$Carlig Rasucit MAT 125$:1.81,</v>
      </c>
      <c r="D6250" t="s">
        <v>26737</v>
      </c>
      <c r="E6250" t="str">
        <f t="shared" si="195"/>
        <v>"carlig rasucit mat 125":1.81,</v>
      </c>
    </row>
    <row r="6251" spans="1:5">
      <c r="A6251" s="500" t="s">
        <v>11220</v>
      </c>
      <c r="B6251" s="500" t="s">
        <v>6352</v>
      </c>
      <c r="C6251" t="str">
        <f t="shared" si="194"/>
        <v>$Carlig Rasucit MAT 150$:1.94,</v>
      </c>
      <c r="D6251" t="s">
        <v>26738</v>
      </c>
      <c r="E6251" t="str">
        <f t="shared" si="195"/>
        <v>"carlig rasucit mat 150":1.94,</v>
      </c>
    </row>
    <row r="6252" spans="1:5">
      <c r="A6252" s="500" t="s">
        <v>7095</v>
      </c>
      <c r="B6252" s="500" t="s">
        <v>6353</v>
      </c>
      <c r="C6252" t="str">
        <f t="shared" si="194"/>
        <v>$Element imbinare MAT 125$:1.57,</v>
      </c>
      <c r="D6252" t="s">
        <v>26739</v>
      </c>
      <c r="E6252" t="str">
        <f t="shared" si="195"/>
        <v>"element imbinare mat 125":1.57,</v>
      </c>
    </row>
    <row r="6253" spans="1:5">
      <c r="A6253" s="500" t="s">
        <v>11413</v>
      </c>
      <c r="B6253" s="500" t="s">
        <v>6354</v>
      </c>
      <c r="C6253" t="str">
        <f t="shared" si="194"/>
        <v>$Element imbinare MAT 150$:1.86,</v>
      </c>
      <c r="D6253" t="s">
        <v>26740</v>
      </c>
      <c r="E6253" t="str">
        <f t="shared" si="195"/>
        <v>"element imbinare mat 150":1.86,</v>
      </c>
    </row>
    <row r="6254" spans="1:5">
      <c r="A6254" s="500" t="s">
        <v>3926</v>
      </c>
      <c r="B6254" s="500" t="s">
        <v>6355</v>
      </c>
      <c r="C6254" t="str">
        <f t="shared" si="194"/>
        <v>$Jgheab de scurgere mat 125/2ml$:4.95,</v>
      </c>
      <c r="D6254" t="s">
        <v>26741</v>
      </c>
      <c r="E6254" t="str">
        <f t="shared" si="195"/>
        <v>"jgheab de scurgere mat 125/2ml":4.95,</v>
      </c>
    </row>
    <row r="6255" spans="1:5">
      <c r="A6255" s="500" t="s">
        <v>3895</v>
      </c>
      <c r="B6255" s="500" t="s">
        <v>10759</v>
      </c>
      <c r="C6255" t="str">
        <f t="shared" si="194"/>
        <v>$Jgheab de scurgere mat 125/3ml$:7.43,</v>
      </c>
      <c r="D6255" t="s">
        <v>26742</v>
      </c>
      <c r="E6255" t="str">
        <f t="shared" si="195"/>
        <v>"jgheab de scurgere mat 125/3ml":7.43,</v>
      </c>
    </row>
    <row r="6256" spans="1:5">
      <c r="A6256" s="500" t="s">
        <v>7096</v>
      </c>
      <c r="B6256" s="500" t="s">
        <v>6356</v>
      </c>
      <c r="C6256" t="str">
        <f t="shared" si="194"/>
        <v>$Sistem pluvial Mat Jgheab 125 4ML$:9.90,</v>
      </c>
      <c r="D6256" t="s">
        <v>26743</v>
      </c>
      <c r="E6256" t="str">
        <f t="shared" si="195"/>
        <v>"sistem pluvial mat jgheab 125 4ml":9.90,</v>
      </c>
    </row>
    <row r="6257" spans="1:5">
      <c r="A6257" s="500" t="s">
        <v>11814</v>
      </c>
      <c r="B6257" s="500" t="s">
        <v>6357</v>
      </c>
      <c r="C6257" t="str">
        <f t="shared" si="194"/>
        <v>$Jgheab de scurgere mat 150/2ml$:6.58,</v>
      </c>
      <c r="D6257" t="s">
        <v>26744</v>
      </c>
      <c r="E6257" t="str">
        <f t="shared" si="195"/>
        <v>"jgheab de scurgere mat 150/2ml":6.58,</v>
      </c>
    </row>
    <row r="6258" spans="1:5">
      <c r="A6258" s="500" t="s">
        <v>11294</v>
      </c>
      <c r="B6258" s="500" t="s">
        <v>10761</v>
      </c>
      <c r="C6258" t="str">
        <f t="shared" si="194"/>
        <v>$Jgheab de scurgere mat 150/3ml$:9.86,</v>
      </c>
      <c r="D6258" t="s">
        <v>26745</v>
      </c>
      <c r="E6258" t="str">
        <f t="shared" si="195"/>
        <v>"jgheab de scurgere mat 150/3ml":9.86,</v>
      </c>
    </row>
    <row r="6259" spans="1:5">
      <c r="A6259" s="500" t="s">
        <v>6996</v>
      </c>
      <c r="B6259" s="500" t="s">
        <v>6358</v>
      </c>
      <c r="C6259" t="str">
        <f t="shared" si="194"/>
        <v>$Jgheab de scurgere mat 150/4ml$:13.15,</v>
      </c>
      <c r="D6259" t="s">
        <v>26746</v>
      </c>
      <c r="E6259" t="str">
        <f t="shared" si="195"/>
        <v>"jgheab de scurgere mat 150/4ml":13.15,</v>
      </c>
    </row>
    <row r="6260" spans="1:5">
      <c r="A6260" s="500" t="s">
        <v>11465</v>
      </c>
      <c r="B6260" s="500" t="s">
        <v>6359</v>
      </c>
      <c r="C6260" t="str">
        <f t="shared" si="194"/>
        <v>$Palnie MAT 90$:12.13,</v>
      </c>
      <c r="D6260" t="s">
        <v>26747</v>
      </c>
      <c r="E6260" t="str">
        <f t="shared" si="195"/>
        <v>"palnie mat 90":12.13,</v>
      </c>
    </row>
    <row r="6261" spans="1:5">
      <c r="A6261" s="500" t="s">
        <v>11614</v>
      </c>
      <c r="B6261" s="500" t="s">
        <v>6360</v>
      </c>
      <c r="C6261" t="str">
        <f t="shared" si="194"/>
        <v>$Palnie MAT 100$:13.89,</v>
      </c>
      <c r="D6261" t="s">
        <v>26748</v>
      </c>
      <c r="E6261" t="str">
        <f t="shared" si="195"/>
        <v>"palnie mat 100":13.89,</v>
      </c>
    </row>
    <row r="6262" spans="1:5">
      <c r="A6262" s="500" t="s">
        <v>6929</v>
      </c>
      <c r="B6262" s="500" t="s">
        <v>6361</v>
      </c>
      <c r="C6262" t="str">
        <f t="shared" si="194"/>
        <v>$Prelungitor Mat 90 1ML$:3.06,</v>
      </c>
      <c r="D6262" t="s">
        <v>26749</v>
      </c>
      <c r="E6262" t="str">
        <f t="shared" si="195"/>
        <v>"prelungitor mat 90 1ml":3.06,</v>
      </c>
    </row>
    <row r="6263" spans="1:5">
      <c r="A6263" s="500" t="s">
        <v>11815</v>
      </c>
      <c r="B6263" s="500" t="s">
        <v>6362</v>
      </c>
      <c r="C6263" t="str">
        <f t="shared" si="194"/>
        <v>$Prelungitor Mat 100 1ML$:4.03,</v>
      </c>
      <c r="D6263" t="s">
        <v>26750</v>
      </c>
      <c r="E6263" t="str">
        <f t="shared" si="195"/>
        <v>"prelungitor mat 100 1ml":4.03,</v>
      </c>
    </row>
    <row r="6264" spans="1:5">
      <c r="A6264" s="500" t="s">
        <v>11216</v>
      </c>
      <c r="B6264" s="500" t="s">
        <v>6363</v>
      </c>
      <c r="C6264" t="str">
        <f t="shared" si="194"/>
        <v>$Racord Jgheab burlan 125/90 MAT$:2.62,</v>
      </c>
      <c r="D6264" t="s">
        <v>26751</v>
      </c>
      <c r="E6264" t="str">
        <f t="shared" si="195"/>
        <v>"racord jgheab burlan 125/90 mat":2.62,</v>
      </c>
    </row>
    <row r="6265" spans="1:5">
      <c r="A6265" s="500" t="s">
        <v>11235</v>
      </c>
      <c r="B6265" s="500" t="s">
        <v>6364</v>
      </c>
      <c r="C6265" t="str">
        <f t="shared" si="194"/>
        <v>$Racord Jgheab burlan 150/100 MAT$:4.01,</v>
      </c>
      <c r="D6265" t="s">
        <v>26752</v>
      </c>
      <c r="E6265" t="str">
        <f t="shared" si="195"/>
        <v>"racord jgheab burlan 150/100 mat":4.01,</v>
      </c>
    </row>
    <row r="6266" spans="1:5">
      <c r="A6266" s="500" t="s">
        <v>3969</v>
      </c>
      <c r="B6266" s="500" t="s">
        <v>6365</v>
      </c>
      <c r="C6266" t="str">
        <f t="shared" si="194"/>
        <v>$Ramificati Burlan MAT 90$:14.01,</v>
      </c>
      <c r="D6266" t="s">
        <v>26753</v>
      </c>
      <c r="E6266" t="str">
        <f t="shared" si="195"/>
        <v>"ramificati burlan mat 90":14.01,</v>
      </c>
    </row>
    <row r="6267" spans="1:5">
      <c r="A6267" s="500" t="s">
        <v>3970</v>
      </c>
      <c r="B6267" s="500" t="s">
        <v>6366</v>
      </c>
      <c r="C6267" t="str">
        <f t="shared" si="194"/>
        <v>$Ramificati Burlan MAT 100$:15.76,</v>
      </c>
      <c r="D6267" t="s">
        <v>26754</v>
      </c>
      <c r="E6267" t="str">
        <f t="shared" si="195"/>
        <v>"ramificati burlan mat 100":15.76,</v>
      </c>
    </row>
    <row r="6268" spans="1:5">
      <c r="A6268" s="500" t="s">
        <v>11201</v>
      </c>
      <c r="B6268" s="500" t="s">
        <v>6367</v>
      </c>
      <c r="C6268" t="str">
        <f t="shared" si="194"/>
        <v>$BRATARA BURLAN 90 MAGNELIS$:1.22,</v>
      </c>
      <c r="D6268" t="s">
        <v>26755</v>
      </c>
      <c r="E6268" t="str">
        <f t="shared" si="195"/>
        <v>"bratara burlan 90 magnelis":1.22,</v>
      </c>
    </row>
    <row r="6269" spans="1:5">
      <c r="A6269" s="500" t="s">
        <v>11180</v>
      </c>
      <c r="B6269" s="500" t="s">
        <v>6368</v>
      </c>
      <c r="C6269" t="str">
        <f t="shared" si="194"/>
        <v>$BRATARA BURLAN 100 MAGNELIS$:1.33,</v>
      </c>
      <c r="D6269" t="s">
        <v>26756</v>
      </c>
      <c r="E6269" t="str">
        <f t="shared" si="195"/>
        <v>"bratara burlan 100 magnelis":1.33,</v>
      </c>
    </row>
    <row r="6270" spans="1:5">
      <c r="A6270" s="500" t="s">
        <v>11183</v>
      </c>
      <c r="B6270" s="500" t="s">
        <v>6369</v>
      </c>
      <c r="C6270" t="str">
        <f t="shared" si="194"/>
        <v>$Brida Magnelis$:0.65,</v>
      </c>
      <c r="D6270" t="s">
        <v>26757</v>
      </c>
      <c r="E6270" t="str">
        <f t="shared" si="195"/>
        <v>"brida magnelis":0.65,</v>
      </c>
    </row>
    <row r="6271" spans="1:5">
      <c r="A6271" s="500" t="s">
        <v>3867</v>
      </c>
      <c r="B6271" s="500" t="s">
        <v>6370</v>
      </c>
      <c r="C6271" t="str">
        <f t="shared" si="194"/>
        <v>$Burlan Magnelis 90 3ML$:7.79,</v>
      </c>
      <c r="D6271" t="s">
        <v>26758</v>
      </c>
      <c r="E6271" t="str">
        <f t="shared" si="195"/>
        <v>"burlan magnelis 90 3ml":7.79,</v>
      </c>
    </row>
    <row r="6272" spans="1:5">
      <c r="A6272" s="500" t="s">
        <v>11816</v>
      </c>
      <c r="B6272" s="500" t="s">
        <v>6371</v>
      </c>
      <c r="C6272" t="str">
        <f t="shared" si="194"/>
        <v>$Burlan Magnelis 100 3ML$:10.28,</v>
      </c>
      <c r="D6272" t="s">
        <v>26759</v>
      </c>
      <c r="E6272" t="str">
        <f t="shared" si="195"/>
        <v>"burlan magnelis 100 3ml":10.28,</v>
      </c>
    </row>
    <row r="6273" spans="1:5">
      <c r="A6273" s="500" t="s">
        <v>11789</v>
      </c>
      <c r="B6273" s="500" t="s">
        <v>6372</v>
      </c>
      <c r="C6273" t="str">
        <f t="shared" si="194"/>
        <v>$Carlig Jgheab 160 Magnelis 125$:1.39,</v>
      </c>
      <c r="D6273" t="s">
        <v>26760</v>
      </c>
      <c r="E6273" t="str">
        <f t="shared" si="195"/>
        <v>"carlig jgheab 160 magnelis 125":1.39,</v>
      </c>
    </row>
    <row r="6274" spans="1:5">
      <c r="A6274" s="500" t="s">
        <v>3850</v>
      </c>
      <c r="B6274" s="500" t="s">
        <v>6373</v>
      </c>
      <c r="C6274" t="str">
        <f t="shared" ref="C6274:C6337" si="196">CONCATENATE("$",B6274,"$",":",A6274,",")</f>
        <v>$Carlig Jgheab 160 Magnelis 150$:1.58,</v>
      </c>
      <c r="D6274" t="s">
        <v>26761</v>
      </c>
      <c r="E6274" t="str">
        <f t="shared" ref="E6274:E6337" si="197">LOWER(D6274)</f>
        <v>"carlig jgheab 160 magnelis 150":1.58,</v>
      </c>
    </row>
    <row r="6275" spans="1:5">
      <c r="A6275" s="500" t="s">
        <v>3850</v>
      </c>
      <c r="B6275" s="500" t="s">
        <v>6374</v>
      </c>
      <c r="C6275" t="str">
        <f t="shared" si="196"/>
        <v>$Carlig Jgheab 210 Magnelis 125$:1.58,</v>
      </c>
      <c r="D6275" t="s">
        <v>26762</v>
      </c>
      <c r="E6275" t="str">
        <f t="shared" si="197"/>
        <v>"carlig jgheab 210 magnelis 125":1.58,</v>
      </c>
    </row>
    <row r="6276" spans="1:5">
      <c r="A6276" s="500" t="s">
        <v>7023</v>
      </c>
      <c r="B6276" s="500" t="s">
        <v>6375</v>
      </c>
      <c r="C6276" t="str">
        <f t="shared" si="196"/>
        <v>$Carlig Jgheab 210 Magnelis 150$:1.70,</v>
      </c>
      <c r="D6276" t="s">
        <v>26763</v>
      </c>
      <c r="E6276" t="str">
        <f t="shared" si="197"/>
        <v>"carlig jgheab 210 magnelis 150":1.70,</v>
      </c>
    </row>
    <row r="6277" spans="1:5">
      <c r="A6277" s="500" t="s">
        <v>11060</v>
      </c>
      <c r="B6277" s="500" t="s">
        <v>7206</v>
      </c>
      <c r="C6277" t="str">
        <f t="shared" si="196"/>
        <v>$Carlig Jgheab 300 Magnelis 150 cu tablit$:3.14,</v>
      </c>
      <c r="D6277" t="s">
        <v>26764</v>
      </c>
      <c r="E6277" t="str">
        <f t="shared" si="197"/>
        <v>"carlig jgheab 300 magnelis 150 cu tablit":3.14,</v>
      </c>
    </row>
    <row r="6278" spans="1:5">
      <c r="A6278" s="500" t="s">
        <v>7022</v>
      </c>
      <c r="B6278" s="500" t="s">
        <v>6376</v>
      </c>
      <c r="C6278" t="str">
        <f t="shared" si="196"/>
        <v>$Capac jgheab Magnelis 125$:0.83,</v>
      </c>
      <c r="D6278" t="s">
        <v>26765</v>
      </c>
      <c r="E6278" t="str">
        <f t="shared" si="197"/>
        <v>"capac jgheab magnelis 125":0.83,</v>
      </c>
    </row>
    <row r="6279" spans="1:5">
      <c r="A6279" s="500" t="s">
        <v>11200</v>
      </c>
      <c r="B6279" s="500" t="s">
        <v>6377</v>
      </c>
      <c r="C6279" t="str">
        <f t="shared" si="196"/>
        <v>$Capac jgheab Magnelis 150$:1.05,</v>
      </c>
      <c r="D6279" t="s">
        <v>26766</v>
      </c>
      <c r="E6279" t="str">
        <f t="shared" si="197"/>
        <v>"capac jgheab magnelis 150":1.05,</v>
      </c>
    </row>
    <row r="6280" spans="1:5">
      <c r="A6280" s="500" t="s">
        <v>3947</v>
      </c>
      <c r="B6280" s="500" t="s">
        <v>6378</v>
      </c>
      <c r="C6280" t="str">
        <f t="shared" si="196"/>
        <v>$Carlig Combi Magnelis 125$:1.36,</v>
      </c>
      <c r="D6280" t="s">
        <v>26767</v>
      </c>
      <c r="E6280" t="str">
        <f t="shared" si="197"/>
        <v>"carlig combi magnelis 125":1.36,</v>
      </c>
    </row>
    <row r="6281" spans="1:5">
      <c r="A6281" s="500" t="s">
        <v>6945</v>
      </c>
      <c r="B6281" s="500" t="s">
        <v>6379</v>
      </c>
      <c r="C6281" t="str">
        <f t="shared" si="196"/>
        <v>$Carlig Combi Magnelis 150$:1.54,</v>
      </c>
      <c r="D6281" t="s">
        <v>26768</v>
      </c>
      <c r="E6281" t="str">
        <f t="shared" si="197"/>
        <v>"carlig combi magnelis 150":1.54,</v>
      </c>
    </row>
    <row r="6282" spans="1:5">
      <c r="A6282" s="500" t="s">
        <v>3911</v>
      </c>
      <c r="B6282" s="500" t="s">
        <v>6380</v>
      </c>
      <c r="C6282" t="str">
        <f t="shared" si="196"/>
        <v>$Carlig Jgheab Reglabil MAGNELIS 125$:1.62,</v>
      </c>
      <c r="D6282" t="s">
        <v>26769</v>
      </c>
      <c r="E6282" t="str">
        <f t="shared" si="197"/>
        <v>"carlig jgheab reglabil magnelis 125":1.62,</v>
      </c>
    </row>
    <row r="6283" spans="1:5">
      <c r="A6283" s="500" t="s">
        <v>7097</v>
      </c>
      <c r="B6283" s="500" t="s">
        <v>6381</v>
      </c>
      <c r="C6283" t="str">
        <f t="shared" si="196"/>
        <v>$Carlig Jgheab Reglabil MAGNELIS 150$:1.74,</v>
      </c>
      <c r="D6283" t="s">
        <v>26770</v>
      </c>
      <c r="E6283" t="str">
        <f t="shared" si="197"/>
        <v>"carlig jgheab reglabil magnelis 150":1.74,</v>
      </c>
    </row>
    <row r="6284" spans="1:5">
      <c r="A6284" s="500" t="s">
        <v>11152</v>
      </c>
      <c r="B6284" s="500" t="s">
        <v>6382</v>
      </c>
      <c r="C6284" t="str">
        <f t="shared" si="196"/>
        <v>$Cot Evacuare Magnelis 90$:2.35,</v>
      </c>
      <c r="D6284" t="s">
        <v>26771</v>
      </c>
      <c r="E6284" t="str">
        <f t="shared" si="197"/>
        <v>"cot evacuare magnelis 90":2.35,</v>
      </c>
    </row>
    <row r="6285" spans="1:5">
      <c r="A6285" s="500" t="s">
        <v>3971</v>
      </c>
      <c r="B6285" s="500" t="s">
        <v>6383</v>
      </c>
      <c r="C6285" t="str">
        <f t="shared" si="196"/>
        <v>$Cot Evacuare Magnelis 100$:3.55,</v>
      </c>
      <c r="D6285" t="s">
        <v>26772</v>
      </c>
      <c r="E6285" t="str">
        <f t="shared" si="197"/>
        <v>"cot evacuare magnelis 100":3.55,</v>
      </c>
    </row>
    <row r="6286" spans="1:5">
      <c r="A6286" s="500" t="s">
        <v>11111</v>
      </c>
      <c r="B6286" s="500" t="s">
        <v>6384</v>
      </c>
      <c r="C6286" t="str">
        <f t="shared" si="196"/>
        <v>$Coltar Exterior Magnelis 125$:7.38,</v>
      </c>
      <c r="D6286" t="s">
        <v>26773</v>
      </c>
      <c r="E6286" t="str">
        <f t="shared" si="197"/>
        <v>"coltar exterior magnelis 125":7.38,</v>
      </c>
    </row>
    <row r="6287" spans="1:5">
      <c r="A6287" s="500" t="s">
        <v>7098</v>
      </c>
      <c r="B6287" s="500" t="s">
        <v>6385</v>
      </c>
      <c r="C6287" t="str">
        <f t="shared" si="196"/>
        <v>$Coltar Exterior Magnelis 150$:8.25,</v>
      </c>
      <c r="D6287" t="s">
        <v>26774</v>
      </c>
      <c r="E6287" t="str">
        <f t="shared" si="197"/>
        <v>"coltar exterior magnelis 150":8.25,</v>
      </c>
    </row>
    <row r="6288" spans="1:5">
      <c r="A6288" s="500" t="s">
        <v>11111</v>
      </c>
      <c r="B6288" s="500" t="s">
        <v>6386</v>
      </c>
      <c r="C6288" t="str">
        <f t="shared" si="196"/>
        <v>$Coltar Interior Magnelis 125$:7.38,</v>
      </c>
      <c r="D6288" t="s">
        <v>26775</v>
      </c>
      <c r="E6288" t="str">
        <f t="shared" si="197"/>
        <v>"coltar interior magnelis 125":7.38,</v>
      </c>
    </row>
    <row r="6289" spans="1:5">
      <c r="A6289" s="500" t="s">
        <v>7098</v>
      </c>
      <c r="B6289" s="500" t="s">
        <v>6387</v>
      </c>
      <c r="C6289" t="str">
        <f t="shared" si="196"/>
        <v>$Coltar Interior Magnelis 150$:8.25,</v>
      </c>
      <c r="D6289" t="s">
        <v>26776</v>
      </c>
      <c r="E6289" t="str">
        <f t="shared" si="197"/>
        <v>"coltar interior magnelis 150":8.25,</v>
      </c>
    </row>
    <row r="6290" spans="1:5">
      <c r="A6290" s="500" t="s">
        <v>7022</v>
      </c>
      <c r="B6290" s="500" t="s">
        <v>6388</v>
      </c>
      <c r="C6290" t="str">
        <f t="shared" si="196"/>
        <v>$Colier Burlan Magnelis 90$:0.83,</v>
      </c>
      <c r="D6290" t="s">
        <v>26777</v>
      </c>
      <c r="E6290" t="str">
        <f t="shared" si="197"/>
        <v>"colier burlan magnelis 90":0.83,</v>
      </c>
    </row>
    <row r="6291" spans="1:5">
      <c r="A6291" s="500" t="s">
        <v>11200</v>
      </c>
      <c r="B6291" s="500" t="s">
        <v>6389</v>
      </c>
      <c r="C6291" t="str">
        <f t="shared" si="196"/>
        <v>$Colier Burlan Magnelis 100$:1.05,</v>
      </c>
      <c r="D6291" t="s">
        <v>26778</v>
      </c>
      <c r="E6291" t="str">
        <f t="shared" si="197"/>
        <v>"colier burlan magnelis 100":1.05,</v>
      </c>
    </row>
    <row r="6292" spans="1:5">
      <c r="A6292" s="500" t="s">
        <v>7019</v>
      </c>
      <c r="B6292" s="500" t="s">
        <v>6390</v>
      </c>
      <c r="C6292" t="str">
        <f t="shared" si="196"/>
        <v>$Cot burlan Magnelis 90$:2.23,</v>
      </c>
      <c r="D6292" t="s">
        <v>26779</v>
      </c>
      <c r="E6292" t="str">
        <f t="shared" si="197"/>
        <v>"cot burlan magnelis 90":2.23,</v>
      </c>
    </row>
    <row r="6293" spans="1:5">
      <c r="A6293" s="500" t="s">
        <v>11082</v>
      </c>
      <c r="B6293" s="500" t="s">
        <v>6391</v>
      </c>
      <c r="C6293" t="str">
        <f t="shared" si="196"/>
        <v>$Cot burlan Magnelis 100$:3.41,</v>
      </c>
      <c r="D6293" t="s">
        <v>26780</v>
      </c>
      <c r="E6293" t="str">
        <f t="shared" si="197"/>
        <v>"cot burlan magnelis 100":3.41,</v>
      </c>
    </row>
    <row r="6294" spans="1:5">
      <c r="A6294" s="500" t="s">
        <v>2947</v>
      </c>
      <c r="B6294" s="500" t="s">
        <v>6392</v>
      </c>
      <c r="C6294" t="str">
        <f t="shared" si="196"/>
        <v>$Carlig Rasucit Magnelis 125$:1.72,</v>
      </c>
      <c r="D6294" t="s">
        <v>26781</v>
      </c>
      <c r="E6294" t="str">
        <f t="shared" si="197"/>
        <v>"carlig rasucit magnelis 125":1.72,</v>
      </c>
    </row>
    <row r="6295" spans="1:5">
      <c r="A6295" s="500" t="s">
        <v>2954</v>
      </c>
      <c r="B6295" s="500" t="s">
        <v>6393</v>
      </c>
      <c r="C6295" t="str">
        <f t="shared" si="196"/>
        <v>$Carlig Rasucit Magnelis 150$:1.84,</v>
      </c>
      <c r="D6295" t="s">
        <v>26782</v>
      </c>
      <c r="E6295" t="str">
        <f t="shared" si="197"/>
        <v>"carlig rasucit magnelis 150":1.84,</v>
      </c>
    </row>
    <row r="6296" spans="1:5">
      <c r="A6296" s="500" t="s">
        <v>11180</v>
      </c>
      <c r="B6296" s="500" t="s">
        <v>6394</v>
      </c>
      <c r="C6296" t="str">
        <f t="shared" si="196"/>
        <v>$Element Imbinare Magnelis 125$:1.33,</v>
      </c>
      <c r="D6296" t="s">
        <v>26783</v>
      </c>
      <c r="E6296" t="str">
        <f t="shared" si="197"/>
        <v>"element imbinare magnelis 125":1.33,</v>
      </c>
    </row>
    <row r="6297" spans="1:5">
      <c r="A6297" s="500" t="s">
        <v>3850</v>
      </c>
      <c r="B6297" s="500" t="s">
        <v>6395</v>
      </c>
      <c r="C6297" t="str">
        <f t="shared" si="196"/>
        <v>$Element Imbinare Magnelis 150$:1.58,</v>
      </c>
      <c r="D6297" t="s">
        <v>26784</v>
      </c>
      <c r="E6297" t="str">
        <f t="shared" si="197"/>
        <v>"element imbinare magnelis 150":1.58,</v>
      </c>
    </row>
    <row r="6298" spans="1:5">
      <c r="A6298" s="500" t="s">
        <v>11150</v>
      </c>
      <c r="B6298" s="500" t="s">
        <v>6396</v>
      </c>
      <c r="C6298" t="str">
        <f t="shared" si="196"/>
        <v>$Jgheab Magnelis 125 2ML$:4.21,</v>
      </c>
      <c r="D6298" t="s">
        <v>26785</v>
      </c>
      <c r="E6298" t="str">
        <f t="shared" si="197"/>
        <v>"jgheab magnelis 125 2ml":4.21,</v>
      </c>
    </row>
    <row r="6299" spans="1:5">
      <c r="A6299" s="500" t="s">
        <v>11296</v>
      </c>
      <c r="B6299" s="500" t="s">
        <v>10763</v>
      </c>
      <c r="C6299" t="str">
        <f t="shared" si="196"/>
        <v>$Jgheab Magnelis 125 3ML$:6.31,</v>
      </c>
      <c r="D6299" t="s">
        <v>26786</v>
      </c>
      <c r="E6299" t="str">
        <f t="shared" si="197"/>
        <v>"jgheab magnelis 125 3ml":6.31,</v>
      </c>
    </row>
    <row r="6300" spans="1:5">
      <c r="A6300" s="500" t="s">
        <v>11125</v>
      </c>
      <c r="B6300" s="500" t="s">
        <v>6397</v>
      </c>
      <c r="C6300" t="str">
        <f t="shared" si="196"/>
        <v>$Jgheab Magnelis 125 4ML$:8.42,</v>
      </c>
      <c r="D6300" t="s">
        <v>26787</v>
      </c>
      <c r="E6300" t="str">
        <f t="shared" si="197"/>
        <v>"jgheab magnelis 125 4ml":8.42,</v>
      </c>
    </row>
    <row r="6301" spans="1:5">
      <c r="A6301" s="500" t="s">
        <v>3725</v>
      </c>
      <c r="B6301" s="500" t="s">
        <v>6398</v>
      </c>
      <c r="C6301" t="str">
        <f t="shared" si="196"/>
        <v>$Jgheab Magnelis 150 2ML$:5.59,</v>
      </c>
      <c r="D6301" t="s">
        <v>26788</v>
      </c>
      <c r="E6301" t="str">
        <f t="shared" si="197"/>
        <v>"jgheab magnelis 150 2ml":5.59,</v>
      </c>
    </row>
    <row r="6302" spans="1:5">
      <c r="A6302" s="500" t="s">
        <v>11817</v>
      </c>
      <c r="B6302" s="500" t="s">
        <v>10765</v>
      </c>
      <c r="C6302" t="str">
        <f t="shared" si="196"/>
        <v>$Jgheab Magnelis 150 3ML$:8.38,</v>
      </c>
      <c r="D6302" t="s">
        <v>26789</v>
      </c>
      <c r="E6302" t="str">
        <f t="shared" si="197"/>
        <v>"jgheab magnelis 150 3ml":8.38,</v>
      </c>
    </row>
    <row r="6303" spans="1:5">
      <c r="A6303" s="500" t="s">
        <v>3935</v>
      </c>
      <c r="B6303" s="500" t="s">
        <v>6399</v>
      </c>
      <c r="C6303" t="str">
        <f t="shared" si="196"/>
        <v>$Jgheab Magnelis 150 4ML$:11.18,</v>
      </c>
      <c r="D6303" t="s">
        <v>26790</v>
      </c>
      <c r="E6303" t="str">
        <f t="shared" si="197"/>
        <v>"jgheab magnelis 150 4ml":11.18,</v>
      </c>
    </row>
    <row r="6304" spans="1:5">
      <c r="A6304" s="500" t="s">
        <v>3972</v>
      </c>
      <c r="B6304" s="500" t="s">
        <v>6400</v>
      </c>
      <c r="C6304" t="str">
        <f t="shared" si="196"/>
        <v>$Palnie Magnelis 90$:10.31,</v>
      </c>
      <c r="D6304" t="s">
        <v>26791</v>
      </c>
      <c r="E6304" t="str">
        <f t="shared" si="197"/>
        <v>"palnie magnelis 90":10.31,</v>
      </c>
    </row>
    <row r="6305" spans="1:5">
      <c r="A6305" s="500" t="s">
        <v>11818</v>
      </c>
      <c r="B6305" s="500" t="s">
        <v>6401</v>
      </c>
      <c r="C6305" t="str">
        <f t="shared" si="196"/>
        <v>$Palnie Magnelis 100$:11.81,</v>
      </c>
      <c r="D6305" t="s">
        <v>26792</v>
      </c>
      <c r="E6305" t="str">
        <f t="shared" si="197"/>
        <v>"palnie magnelis 100":11.81,</v>
      </c>
    </row>
    <row r="6306" spans="1:5">
      <c r="A6306" s="500" t="s">
        <v>3835</v>
      </c>
      <c r="B6306" s="500" t="s">
        <v>6402</v>
      </c>
      <c r="C6306" t="str">
        <f t="shared" si="196"/>
        <v>$Prelungitor Magnelis 90 1M$:2.60,</v>
      </c>
      <c r="D6306" t="s">
        <v>26793</v>
      </c>
      <c r="E6306" t="str">
        <f t="shared" si="197"/>
        <v>"prelungitor magnelis 90 1m":2.60,</v>
      </c>
    </row>
    <row r="6307" spans="1:5">
      <c r="A6307" s="500" t="s">
        <v>3877</v>
      </c>
      <c r="B6307" s="500" t="s">
        <v>6403</v>
      </c>
      <c r="C6307" t="str">
        <f t="shared" si="196"/>
        <v>$Prelungitor Magnelis 100 1M$:3.43,</v>
      </c>
      <c r="D6307" t="s">
        <v>26794</v>
      </c>
      <c r="E6307" t="str">
        <f t="shared" si="197"/>
        <v>"prelungitor magnelis 100 1m":3.43,</v>
      </c>
    </row>
    <row r="6308" spans="1:5">
      <c r="A6308" s="500" t="s">
        <v>7019</v>
      </c>
      <c r="B6308" s="500" t="s">
        <v>6404</v>
      </c>
      <c r="C6308" t="str">
        <f t="shared" si="196"/>
        <v>$Racord Jgheab Burlan Magnelis 125$:2.23,</v>
      </c>
      <c r="D6308" t="s">
        <v>26795</v>
      </c>
      <c r="E6308" t="str">
        <f t="shared" si="197"/>
        <v>"racord jgheab burlan magnelis 125":2.23,</v>
      </c>
    </row>
    <row r="6309" spans="1:5">
      <c r="A6309" s="500" t="s">
        <v>11082</v>
      </c>
      <c r="B6309" s="500" t="s">
        <v>6405</v>
      </c>
      <c r="C6309" t="str">
        <f t="shared" si="196"/>
        <v>$Racord Jgheab Burlan Magnelis 150$:3.41,</v>
      </c>
      <c r="D6309" t="s">
        <v>26796</v>
      </c>
      <c r="E6309" t="str">
        <f t="shared" si="197"/>
        <v>"racord jgheab burlan magnelis 150":3.41,</v>
      </c>
    </row>
    <row r="6310" spans="1:5">
      <c r="A6310" s="500" t="s">
        <v>3864</v>
      </c>
      <c r="B6310" s="500" t="s">
        <v>6406</v>
      </c>
      <c r="C6310" t="str">
        <f t="shared" si="196"/>
        <v>$Ramificatie Magnelis 90$:11.91,</v>
      </c>
      <c r="D6310" t="s">
        <v>26797</v>
      </c>
      <c r="E6310" t="str">
        <f t="shared" si="197"/>
        <v>"ramificatie magnelis 90":11.91,</v>
      </c>
    </row>
    <row r="6311" spans="1:5">
      <c r="A6311" s="500" t="s">
        <v>11782</v>
      </c>
      <c r="B6311" s="500" t="s">
        <v>6407</v>
      </c>
      <c r="C6311" t="str">
        <f t="shared" si="196"/>
        <v>$Ramificatie Magnelis 100$:13.40,</v>
      </c>
      <c r="D6311" t="s">
        <v>26798</v>
      </c>
      <c r="E6311" t="str">
        <f t="shared" si="197"/>
        <v>"ramificatie magnelis 100":13.40,</v>
      </c>
    </row>
    <row r="6312" spans="1:5">
      <c r="A6312" s="500" t="s">
        <v>15280</v>
      </c>
      <c r="B6312" s="500" t="s">
        <v>19893</v>
      </c>
      <c r="C6312" t="str">
        <f t="shared" si="196"/>
        <v>$PROFIL SIGMA+ 200 1.5mm NEPERFORAT$:6.41,</v>
      </c>
      <c r="D6312" t="s">
        <v>26799</v>
      </c>
      <c r="E6312" t="str">
        <f t="shared" si="197"/>
        <v>"profil sigma+ 200 1.5mm neperforat":6.41,</v>
      </c>
    </row>
    <row r="6313" spans="1:5">
      <c r="A6313" s="500" t="s">
        <v>15280</v>
      </c>
      <c r="B6313" s="500" t="s">
        <v>19895</v>
      </c>
      <c r="C6313" t="str">
        <f t="shared" si="196"/>
        <v>$PROFIL SIGMA+ 200 1.5mm PERFORAT$:6.41,</v>
      </c>
      <c r="D6313" t="s">
        <v>26800</v>
      </c>
      <c r="E6313" t="str">
        <f t="shared" si="197"/>
        <v>"profil sigma+ 200 1.5mm perforat":6.41,</v>
      </c>
    </row>
    <row r="6314" spans="1:5">
      <c r="A6314" s="500" t="s">
        <v>11864</v>
      </c>
      <c r="B6314" s="500" t="s">
        <v>19897</v>
      </c>
      <c r="C6314" t="str">
        <f t="shared" si="196"/>
        <v>$PROFIL SIGMA+ 200 2mm NEPERFORAT$:8.43,</v>
      </c>
      <c r="D6314" t="s">
        <v>26801</v>
      </c>
      <c r="E6314" t="str">
        <f t="shared" si="197"/>
        <v>"profil sigma+ 200 2mm neperforat":8.43,</v>
      </c>
    </row>
    <row r="6315" spans="1:5">
      <c r="A6315" s="500" t="s">
        <v>11864</v>
      </c>
      <c r="B6315" s="500" t="s">
        <v>19899</v>
      </c>
      <c r="C6315" t="str">
        <f t="shared" si="196"/>
        <v>$PROFIL SIGMA+ 200 2mm PERFORAT$:8.43,</v>
      </c>
      <c r="D6315" t="s">
        <v>26802</v>
      </c>
      <c r="E6315" t="str">
        <f t="shared" si="197"/>
        <v>"profil sigma+ 200 2mm perforat":8.43,</v>
      </c>
    </row>
    <row r="6316" spans="1:5">
      <c r="A6316" s="500" t="s">
        <v>11338</v>
      </c>
      <c r="B6316" s="500" t="s">
        <v>19901</v>
      </c>
      <c r="C6316" t="str">
        <f t="shared" si="196"/>
        <v>$PROFIL SIGMA+ 200 2.5mm NEPERFORAT$:10.38,</v>
      </c>
      <c r="D6316" t="s">
        <v>26803</v>
      </c>
      <c r="E6316" t="str">
        <f t="shared" si="197"/>
        <v>"profil sigma+ 200 2.5mm neperforat":10.38,</v>
      </c>
    </row>
    <row r="6317" spans="1:5">
      <c r="A6317" s="500" t="s">
        <v>11338</v>
      </c>
      <c r="B6317" s="500" t="s">
        <v>19903</v>
      </c>
      <c r="C6317" t="str">
        <f t="shared" si="196"/>
        <v>$PROFIL SIGMA+ 200 2.5mm PERFORAT$:10.38,</v>
      </c>
      <c r="D6317" t="s">
        <v>26804</v>
      </c>
      <c r="E6317" t="str">
        <f t="shared" si="197"/>
        <v>"profil sigma+ 200 2.5mm perforat":10.38,</v>
      </c>
    </row>
    <row r="6318" spans="1:5">
      <c r="A6318" s="500" t="s">
        <v>15408</v>
      </c>
      <c r="B6318" s="500" t="s">
        <v>19905</v>
      </c>
      <c r="C6318" t="str">
        <f t="shared" si="196"/>
        <v>$PROFIL SIGMA+ 200 3mm NEPERFORAT$:12.31,</v>
      </c>
      <c r="D6318" t="s">
        <v>26805</v>
      </c>
      <c r="E6318" t="str">
        <f t="shared" si="197"/>
        <v>"profil sigma+ 200 3mm neperforat":12.31,</v>
      </c>
    </row>
    <row r="6319" spans="1:5">
      <c r="A6319" s="500" t="s">
        <v>15408</v>
      </c>
      <c r="B6319" s="500" t="s">
        <v>19907</v>
      </c>
      <c r="C6319" t="str">
        <f t="shared" si="196"/>
        <v>$PROFIL SIGMA+ 200 3mm PERFORAT$:12.31,</v>
      </c>
      <c r="D6319" t="s">
        <v>26806</v>
      </c>
      <c r="E6319" t="str">
        <f t="shared" si="197"/>
        <v>"profil sigma+ 200 3mm perforat":12.31,</v>
      </c>
    </row>
    <row r="6320" spans="1:5">
      <c r="A6320" s="500" t="s">
        <v>19909</v>
      </c>
      <c r="B6320" s="500" t="s">
        <v>19910</v>
      </c>
      <c r="C6320" t="str">
        <f t="shared" si="196"/>
        <v>$PROFIL SIGMA+ 200 3.5mm NEPERFORAT$:14.14,</v>
      </c>
      <c r="D6320" t="s">
        <v>26807</v>
      </c>
      <c r="E6320" t="str">
        <f t="shared" si="197"/>
        <v>"profil sigma+ 200 3.5mm neperforat":14.14,</v>
      </c>
    </row>
    <row r="6321" spans="1:5">
      <c r="A6321" s="500" t="s">
        <v>19909</v>
      </c>
      <c r="B6321" s="500" t="s">
        <v>19912</v>
      </c>
      <c r="C6321" t="str">
        <f t="shared" si="196"/>
        <v>$PROFIL SIGMA+ 200 3.5mm PERFORAT$:14.14,</v>
      </c>
      <c r="D6321" t="s">
        <v>26808</v>
      </c>
      <c r="E6321" t="str">
        <f t="shared" si="197"/>
        <v>"profil sigma+ 200 3.5mm perforat":14.14,</v>
      </c>
    </row>
    <row r="6322" spans="1:5">
      <c r="A6322" s="500" t="s">
        <v>3837</v>
      </c>
      <c r="B6322" s="500" t="s">
        <v>19914</v>
      </c>
      <c r="C6322" t="str">
        <f t="shared" si="196"/>
        <v>$PROFIL SIGMA+ 250 1.5mm NEPERFORAT$:7.64,</v>
      </c>
      <c r="D6322" t="s">
        <v>26809</v>
      </c>
      <c r="E6322" t="str">
        <f t="shared" si="197"/>
        <v>"profil sigma+ 250 1.5mm neperforat":7.64,</v>
      </c>
    </row>
    <row r="6323" spans="1:5">
      <c r="A6323" s="500" t="s">
        <v>3837</v>
      </c>
      <c r="B6323" s="500" t="s">
        <v>19916</v>
      </c>
      <c r="C6323" t="str">
        <f t="shared" si="196"/>
        <v>$PROFIL SIGMA+ 250 1.5mm PERFORAT$:7.64,</v>
      </c>
      <c r="D6323" t="s">
        <v>26810</v>
      </c>
      <c r="E6323" t="str">
        <f t="shared" si="197"/>
        <v>"profil sigma+ 250 1.5mm perforat":7.64,</v>
      </c>
    </row>
    <row r="6324" spans="1:5">
      <c r="A6324" s="500" t="s">
        <v>19918</v>
      </c>
      <c r="B6324" s="500" t="s">
        <v>19919</v>
      </c>
      <c r="C6324" t="str">
        <f t="shared" si="196"/>
        <v>$PROFIL SIGMA+ 250 2mm NEPERFORAT$:10.06,</v>
      </c>
      <c r="D6324" t="s">
        <v>26811</v>
      </c>
      <c r="E6324" t="str">
        <f t="shared" si="197"/>
        <v>"profil sigma+ 250 2mm neperforat":10.06,</v>
      </c>
    </row>
    <row r="6325" spans="1:5">
      <c r="A6325" s="500" t="s">
        <v>19918</v>
      </c>
      <c r="B6325" s="500" t="s">
        <v>19921</v>
      </c>
      <c r="C6325" t="str">
        <f t="shared" si="196"/>
        <v>$PROFIL SIGMA+ 250 2mm PERFORAT$:10.06,</v>
      </c>
      <c r="D6325" t="s">
        <v>26812</v>
      </c>
      <c r="E6325" t="str">
        <f t="shared" si="197"/>
        <v>"profil sigma+ 250 2mm perforat":10.06,</v>
      </c>
    </row>
    <row r="6326" spans="1:5">
      <c r="A6326" s="500" t="s">
        <v>19923</v>
      </c>
      <c r="B6326" s="500" t="s">
        <v>19924</v>
      </c>
      <c r="C6326" t="str">
        <f t="shared" si="196"/>
        <v>$PROFIL SIGMA+ 250 2.5mm NEPERFORAT$:12.45,</v>
      </c>
      <c r="D6326" t="s">
        <v>26813</v>
      </c>
      <c r="E6326" t="str">
        <f t="shared" si="197"/>
        <v>"profil sigma+ 250 2.5mm neperforat":12.45,</v>
      </c>
    </row>
    <row r="6327" spans="1:5">
      <c r="A6327" s="500" t="s">
        <v>19923</v>
      </c>
      <c r="B6327" s="500" t="s">
        <v>19926</v>
      </c>
      <c r="C6327" t="str">
        <f t="shared" si="196"/>
        <v>$PROFIL SIGMA+ 250 2.5mm PERFORAT$:12.45,</v>
      </c>
      <c r="D6327" t="s">
        <v>26814</v>
      </c>
      <c r="E6327" t="str">
        <f t="shared" si="197"/>
        <v>"profil sigma+ 250 2.5mm perforat":12.45,</v>
      </c>
    </row>
    <row r="6328" spans="1:5">
      <c r="A6328" s="500" t="s">
        <v>3902</v>
      </c>
      <c r="B6328" s="500" t="s">
        <v>19928</v>
      </c>
      <c r="C6328" t="str">
        <f t="shared" si="196"/>
        <v>$PROFIL SIGMA+ 250 3mm NEPERFORAT$:14.76,</v>
      </c>
      <c r="D6328" t="s">
        <v>26815</v>
      </c>
      <c r="E6328" t="str">
        <f t="shared" si="197"/>
        <v>"profil sigma+ 250 3mm neperforat":14.76,</v>
      </c>
    </row>
    <row r="6329" spans="1:5">
      <c r="A6329" s="500" t="s">
        <v>3902</v>
      </c>
      <c r="B6329" s="500" t="s">
        <v>19930</v>
      </c>
      <c r="C6329" t="str">
        <f t="shared" si="196"/>
        <v>$PROFIL SIGMA+ 250 3mm PERFORAT$:14.76,</v>
      </c>
      <c r="D6329" t="s">
        <v>26816</v>
      </c>
      <c r="E6329" t="str">
        <f t="shared" si="197"/>
        <v>"profil sigma+ 250 3mm perforat":14.76,</v>
      </c>
    </row>
    <row r="6330" spans="1:5">
      <c r="A6330" s="500" t="s">
        <v>2887</v>
      </c>
      <c r="B6330" s="500" t="s">
        <v>19932</v>
      </c>
      <c r="C6330" t="str">
        <f t="shared" si="196"/>
        <v>$PROFIL SIGMA+ 250 3.5mm NEPERFORAT$:17.00,</v>
      </c>
      <c r="D6330" t="s">
        <v>26817</v>
      </c>
      <c r="E6330" t="str">
        <f t="shared" si="197"/>
        <v>"profil sigma+ 250 3.5mm neperforat":17.00,</v>
      </c>
    </row>
    <row r="6331" spans="1:5">
      <c r="A6331" s="500" t="s">
        <v>2887</v>
      </c>
      <c r="B6331" s="500" t="s">
        <v>19934</v>
      </c>
      <c r="C6331" t="str">
        <f t="shared" si="196"/>
        <v>$PROFIL SIGMA+ 250 3.5mm PERFORAT$:17.00,</v>
      </c>
      <c r="D6331" t="s">
        <v>26818</v>
      </c>
      <c r="E6331" t="str">
        <f t="shared" si="197"/>
        <v>"profil sigma+ 250 3.5mm perforat":17.00,</v>
      </c>
    </row>
    <row r="6332" spans="1:5">
      <c r="A6332" s="500" t="s">
        <v>19936</v>
      </c>
      <c r="B6332" s="500" t="s">
        <v>19937</v>
      </c>
      <c r="C6332" t="str">
        <f t="shared" si="196"/>
        <v>$PROFIL SIGMA+ 300 1.5mm NEPERFORAT$:8.71,</v>
      </c>
      <c r="D6332" t="s">
        <v>26819</v>
      </c>
      <c r="E6332" t="str">
        <f t="shared" si="197"/>
        <v>"profil sigma+ 300 1.5mm neperforat":8.71,</v>
      </c>
    </row>
    <row r="6333" spans="1:5">
      <c r="A6333" s="500" t="s">
        <v>19936</v>
      </c>
      <c r="B6333" s="500" t="s">
        <v>19939</v>
      </c>
      <c r="C6333" t="str">
        <f t="shared" si="196"/>
        <v>$PROFIL SIGMA+ 300 1.5mm PERFORAT$:8.71,</v>
      </c>
      <c r="D6333" t="s">
        <v>26820</v>
      </c>
      <c r="E6333" t="str">
        <f t="shared" si="197"/>
        <v>"profil sigma+ 300 1.5mm perforat":8.71,</v>
      </c>
    </row>
    <row r="6334" spans="1:5">
      <c r="A6334" s="500" t="s">
        <v>7297</v>
      </c>
      <c r="B6334" s="500" t="s">
        <v>19941</v>
      </c>
      <c r="C6334" t="str">
        <f t="shared" si="196"/>
        <v>$PROFIL SIGMA+ 300 2mm NEPERFORAT$:11.49,</v>
      </c>
      <c r="D6334" t="s">
        <v>26821</v>
      </c>
      <c r="E6334" t="str">
        <f t="shared" si="197"/>
        <v>"profil sigma+ 300 2mm neperforat":11.49,</v>
      </c>
    </row>
    <row r="6335" spans="1:5">
      <c r="A6335" s="500" t="s">
        <v>7297</v>
      </c>
      <c r="B6335" s="500" t="s">
        <v>19943</v>
      </c>
      <c r="C6335" t="str">
        <f t="shared" si="196"/>
        <v>$PROFIL SIGMA+ 300 2mm PERFORAT$:11.49,</v>
      </c>
      <c r="D6335" t="s">
        <v>26822</v>
      </c>
      <c r="E6335" t="str">
        <f t="shared" si="197"/>
        <v>"profil sigma+ 300 2mm perforat":11.49,</v>
      </c>
    </row>
    <row r="6336" spans="1:5">
      <c r="A6336" s="500" t="s">
        <v>19945</v>
      </c>
      <c r="B6336" s="500" t="s">
        <v>19946</v>
      </c>
      <c r="C6336" t="str">
        <f t="shared" si="196"/>
        <v>$PROFIL SIGMA+ 300 2.5mm NEPERFORAT$:14.24,</v>
      </c>
      <c r="D6336" t="s">
        <v>26823</v>
      </c>
      <c r="E6336" t="str">
        <f t="shared" si="197"/>
        <v>"profil sigma+ 300 2.5mm neperforat":14.24,</v>
      </c>
    </row>
    <row r="6337" spans="1:5">
      <c r="A6337" s="500" t="s">
        <v>19945</v>
      </c>
      <c r="B6337" s="500" t="s">
        <v>19948</v>
      </c>
      <c r="C6337" t="str">
        <f t="shared" si="196"/>
        <v>$PROFIL SIGMA+ 300 2.5mm PERFORAT$:14.24,</v>
      </c>
      <c r="D6337" t="s">
        <v>26824</v>
      </c>
      <c r="E6337" t="str">
        <f t="shared" si="197"/>
        <v>"profil sigma+ 300 2.5mm perforat":14.24,</v>
      </c>
    </row>
    <row r="6338" spans="1:5">
      <c r="A6338" s="500" t="s">
        <v>19950</v>
      </c>
      <c r="B6338" s="500" t="s">
        <v>19951</v>
      </c>
      <c r="C6338" t="str">
        <f t="shared" ref="C6338:C6401" si="198">CONCATENATE("$",B6338,"$",":",A6338,",")</f>
        <v>$PROFIL SIGMA+ 300 3mm NEPERFORAT$:16.90,</v>
      </c>
      <c r="D6338" t="s">
        <v>26825</v>
      </c>
      <c r="E6338" t="str">
        <f t="shared" ref="E6338:E6401" si="199">LOWER(D6338)</f>
        <v>"profil sigma+ 300 3mm neperforat":16.90,</v>
      </c>
    </row>
    <row r="6339" spans="1:5">
      <c r="A6339" s="500" t="s">
        <v>19950</v>
      </c>
      <c r="B6339" s="500" t="s">
        <v>19953</v>
      </c>
      <c r="C6339" t="str">
        <f t="shared" si="198"/>
        <v>$PROFIL SIGMA+ 300 3mm PERFORAT$:16.90,</v>
      </c>
      <c r="D6339" t="s">
        <v>26826</v>
      </c>
      <c r="E6339" t="str">
        <f t="shared" si="199"/>
        <v>"profil sigma+ 300 3mm perforat":16.90,</v>
      </c>
    </row>
    <row r="6340" spans="1:5">
      <c r="A6340" s="500" t="s">
        <v>19955</v>
      </c>
      <c r="B6340" s="500" t="s">
        <v>19956</v>
      </c>
      <c r="C6340" t="str">
        <f t="shared" si="198"/>
        <v>$PROFIL SIGMA+ 300 3.5mm NEPERFORAT$:19.50,</v>
      </c>
      <c r="D6340" t="s">
        <v>26827</v>
      </c>
      <c r="E6340" t="str">
        <f t="shared" si="199"/>
        <v>"profil sigma+ 300 3.5mm neperforat":19.50,</v>
      </c>
    </row>
    <row r="6341" spans="1:5">
      <c r="A6341" s="500" t="s">
        <v>19955</v>
      </c>
      <c r="B6341" s="500" t="s">
        <v>19958</v>
      </c>
      <c r="C6341" t="str">
        <f t="shared" si="198"/>
        <v>$PROFIL SIGMA+ 300 3.5mm PERFORAT$:19.50,</v>
      </c>
      <c r="D6341" t="s">
        <v>26828</v>
      </c>
      <c r="E6341" t="str">
        <f t="shared" si="199"/>
        <v>"profil sigma+ 300 3.5mm perforat":19.50,</v>
      </c>
    </row>
    <row r="6342" spans="1:5">
      <c r="A6342" s="500" t="s">
        <v>11856</v>
      </c>
      <c r="B6342" s="500" t="s">
        <v>19960</v>
      </c>
      <c r="C6342" t="str">
        <f t="shared" si="198"/>
        <v>$PROFIL SIGMA+ 350 1.5mm NEPERFORAT$:9.63,</v>
      </c>
      <c r="D6342" t="s">
        <v>26829</v>
      </c>
      <c r="E6342" t="str">
        <f t="shared" si="199"/>
        <v>"profil sigma+ 350 1.5mm neperforat":9.63,</v>
      </c>
    </row>
    <row r="6343" spans="1:5">
      <c r="A6343" s="500" t="s">
        <v>11856</v>
      </c>
      <c r="B6343" s="500" t="s">
        <v>19962</v>
      </c>
      <c r="C6343" t="str">
        <f t="shared" si="198"/>
        <v>$PROFIL SIGMA+ 350 1.5mm PERFORAT$:9.63,</v>
      </c>
      <c r="D6343" t="s">
        <v>26830</v>
      </c>
      <c r="E6343" t="str">
        <f t="shared" si="199"/>
        <v>"profil sigma+ 350 1.5mm perforat":9.63,</v>
      </c>
    </row>
    <row r="6344" spans="1:5">
      <c r="A6344" s="500" t="s">
        <v>11377</v>
      </c>
      <c r="B6344" s="500" t="s">
        <v>19964</v>
      </c>
      <c r="C6344" t="str">
        <f t="shared" si="198"/>
        <v>$PROFIL SIGMA+ 350 2mm NEPERFORAT$:12.72,</v>
      </c>
      <c r="D6344" t="s">
        <v>26831</v>
      </c>
      <c r="E6344" t="str">
        <f t="shared" si="199"/>
        <v>"profil sigma+ 350 2mm neperforat":12.72,</v>
      </c>
    </row>
    <row r="6345" spans="1:5">
      <c r="A6345" s="500" t="s">
        <v>11377</v>
      </c>
      <c r="B6345" s="500" t="s">
        <v>19966</v>
      </c>
      <c r="C6345" t="str">
        <f t="shared" si="198"/>
        <v>$PROFIL SIGMA+ 350 2mm PERFORAT$:12.72,</v>
      </c>
      <c r="D6345" t="s">
        <v>26832</v>
      </c>
      <c r="E6345" t="str">
        <f t="shared" si="199"/>
        <v>"profil sigma+ 350 2mm perforat":12.72,</v>
      </c>
    </row>
    <row r="6346" spans="1:5">
      <c r="A6346" s="500" t="s">
        <v>19968</v>
      </c>
      <c r="B6346" s="500" t="s">
        <v>19969</v>
      </c>
      <c r="C6346" t="str">
        <f t="shared" si="198"/>
        <v>$PROFIL SIGMA+ 350 2.5mm NEPERFORAT$:15.77,</v>
      </c>
      <c r="D6346" t="s">
        <v>26833</v>
      </c>
      <c r="E6346" t="str">
        <f t="shared" si="199"/>
        <v>"profil sigma+ 350 2.5mm neperforat":15.77,</v>
      </c>
    </row>
    <row r="6347" spans="1:5">
      <c r="A6347" s="500" t="s">
        <v>19968</v>
      </c>
      <c r="B6347" s="500" t="s">
        <v>19971</v>
      </c>
      <c r="C6347" t="str">
        <f t="shared" si="198"/>
        <v>$PROFIL SIGMA+ 350 2.5mm PERFORAT$:15.77,</v>
      </c>
      <c r="D6347" t="s">
        <v>26834</v>
      </c>
      <c r="E6347" t="str">
        <f t="shared" si="199"/>
        <v>"profil sigma+ 350 2.5mm perforat":15.77,</v>
      </c>
    </row>
    <row r="6348" spans="1:5">
      <c r="A6348" s="500" t="s">
        <v>19973</v>
      </c>
      <c r="B6348" s="500" t="s">
        <v>19974</v>
      </c>
      <c r="C6348" t="str">
        <f t="shared" si="198"/>
        <v>$PROFIL SIGMA+ 350 3mm NEPERFORAT$:18.74,</v>
      </c>
      <c r="D6348" t="s">
        <v>26835</v>
      </c>
      <c r="E6348" t="str">
        <f t="shared" si="199"/>
        <v>"profil sigma+ 350 3mm neperforat":18.74,</v>
      </c>
    </row>
    <row r="6349" spans="1:5">
      <c r="A6349" s="500" t="s">
        <v>19973</v>
      </c>
      <c r="B6349" s="500" t="s">
        <v>19976</v>
      </c>
      <c r="C6349" t="str">
        <f t="shared" si="198"/>
        <v>$PROFIL SIGMA+ 350 3mm PERFORAT$:18.74,</v>
      </c>
      <c r="D6349" t="s">
        <v>26836</v>
      </c>
      <c r="E6349" t="str">
        <f t="shared" si="199"/>
        <v>"profil sigma+ 350 3mm perforat":18.74,</v>
      </c>
    </row>
    <row r="6350" spans="1:5">
      <c r="A6350" s="500" t="s">
        <v>19978</v>
      </c>
      <c r="B6350" s="500" t="s">
        <v>19979</v>
      </c>
      <c r="C6350" t="str">
        <f t="shared" si="198"/>
        <v>$PROFIL SIGMA+ 350 3.5mm NEPERFORAT$:21.64,</v>
      </c>
      <c r="D6350" t="s">
        <v>26837</v>
      </c>
      <c r="E6350" t="str">
        <f t="shared" si="199"/>
        <v>"profil sigma+ 350 3.5mm neperforat":21.64,</v>
      </c>
    </row>
    <row r="6351" spans="1:5">
      <c r="A6351" s="500" t="s">
        <v>19978</v>
      </c>
      <c r="B6351" s="500" t="s">
        <v>19981</v>
      </c>
      <c r="C6351" t="str">
        <f t="shared" si="198"/>
        <v>$PROFIL SIGMA+ 350 3.5mm PERFORAT$:21.64,</v>
      </c>
      <c r="D6351" t="s">
        <v>26838</v>
      </c>
      <c r="E6351" t="str">
        <f t="shared" si="199"/>
        <v>"profil sigma+ 350 3.5mm perforat":21.64,</v>
      </c>
    </row>
    <row r="6352" spans="1:5">
      <c r="A6352" s="500" t="s">
        <v>3869</v>
      </c>
      <c r="B6352" s="500" t="s">
        <v>19983</v>
      </c>
      <c r="C6352" t="str">
        <f t="shared" si="198"/>
        <v>$PROFIL SIGMA+ 400 1.5mm NEPERFORAT$:10.39,</v>
      </c>
      <c r="D6352" t="s">
        <v>26839</v>
      </c>
      <c r="E6352" t="str">
        <f t="shared" si="199"/>
        <v>"profil sigma+ 400 1.5mm neperforat":10.39,</v>
      </c>
    </row>
    <row r="6353" spans="1:5">
      <c r="A6353" s="500" t="s">
        <v>3869</v>
      </c>
      <c r="B6353" s="500" t="s">
        <v>19985</v>
      </c>
      <c r="C6353" t="str">
        <f t="shared" si="198"/>
        <v>$PROFIL SIGMA+ 400 1.5mm PERFORAT$:10.39,</v>
      </c>
      <c r="D6353" t="s">
        <v>26840</v>
      </c>
      <c r="E6353" t="str">
        <f t="shared" si="199"/>
        <v>"profil sigma+ 400 1.5mm perforat":10.39,</v>
      </c>
    </row>
    <row r="6354" spans="1:5">
      <c r="A6354" s="500" t="s">
        <v>19987</v>
      </c>
      <c r="B6354" s="500" t="s">
        <v>19988</v>
      </c>
      <c r="C6354" t="str">
        <f t="shared" si="198"/>
        <v>$PROFIL SIGMA+ 400 2mm NEPERFORAT$:13.74,</v>
      </c>
      <c r="D6354" t="s">
        <v>26841</v>
      </c>
      <c r="E6354" t="str">
        <f t="shared" si="199"/>
        <v>"profil sigma+ 400 2mm neperforat":13.74,</v>
      </c>
    </row>
    <row r="6355" spans="1:5">
      <c r="A6355" s="500" t="s">
        <v>19987</v>
      </c>
      <c r="B6355" s="500" t="s">
        <v>19990</v>
      </c>
      <c r="C6355" t="str">
        <f t="shared" si="198"/>
        <v>$PROFIL SIGMA+ 400 2mm PERFORAT$:13.74,</v>
      </c>
      <c r="D6355" t="s">
        <v>26842</v>
      </c>
      <c r="E6355" t="str">
        <f t="shared" si="199"/>
        <v>"profil sigma+ 400 2mm perforat":13.74,</v>
      </c>
    </row>
    <row r="6356" spans="1:5">
      <c r="A6356" s="500" t="s">
        <v>19992</v>
      </c>
      <c r="B6356" s="500" t="s">
        <v>19993</v>
      </c>
      <c r="C6356" t="str">
        <f t="shared" si="198"/>
        <v>$PROFIL SIGMA+ 400 2.5mm NEPERFORAT$:17.04,</v>
      </c>
      <c r="D6356" t="s">
        <v>26843</v>
      </c>
      <c r="E6356" t="str">
        <f t="shared" si="199"/>
        <v>"profil sigma+ 400 2.5mm neperforat":17.04,</v>
      </c>
    </row>
    <row r="6357" spans="1:5">
      <c r="A6357" s="500" t="s">
        <v>19992</v>
      </c>
      <c r="B6357" s="500" t="s">
        <v>19995</v>
      </c>
      <c r="C6357" t="str">
        <f t="shared" si="198"/>
        <v>$PROFIL SIGMA+ 400 2.5mm PERFORAT$:17.04,</v>
      </c>
      <c r="D6357" t="s">
        <v>26844</v>
      </c>
      <c r="E6357" t="str">
        <f t="shared" si="199"/>
        <v>"profil sigma+ 400 2.5mm perforat":17.04,</v>
      </c>
    </row>
    <row r="6358" spans="1:5">
      <c r="A6358" s="500" t="s">
        <v>18976</v>
      </c>
      <c r="B6358" s="500" t="s">
        <v>19997</v>
      </c>
      <c r="C6358" t="str">
        <f t="shared" si="198"/>
        <v>$PROFIL SIGMA+ 400 3mm NEPERFORAT$:20.27,</v>
      </c>
      <c r="D6358" t="s">
        <v>26845</v>
      </c>
      <c r="E6358" t="str">
        <f t="shared" si="199"/>
        <v>"profil sigma+ 400 3mm neperforat":20.27,</v>
      </c>
    </row>
    <row r="6359" spans="1:5">
      <c r="A6359" s="500" t="s">
        <v>18976</v>
      </c>
      <c r="B6359" s="500" t="s">
        <v>19999</v>
      </c>
      <c r="C6359" t="str">
        <f t="shared" si="198"/>
        <v>$PROFIL SIGMA+ 400 3mm PERFORAT$:20.27,</v>
      </c>
      <c r="D6359" t="s">
        <v>26846</v>
      </c>
      <c r="E6359" t="str">
        <f t="shared" si="199"/>
        <v>"profil sigma+ 400 3mm perforat":20.27,</v>
      </c>
    </row>
    <row r="6360" spans="1:5">
      <c r="A6360" s="500" t="s">
        <v>4105</v>
      </c>
      <c r="B6360" s="500" t="s">
        <v>20001</v>
      </c>
      <c r="C6360" t="str">
        <f t="shared" si="198"/>
        <v>$PROFIL SIGMA+ 400 3.5mm NEPERFORAT$:23.43,</v>
      </c>
      <c r="D6360" t="s">
        <v>26847</v>
      </c>
      <c r="E6360" t="str">
        <f t="shared" si="199"/>
        <v>"profil sigma+ 400 3.5mm neperforat":23.43,</v>
      </c>
    </row>
    <row r="6361" spans="1:5">
      <c r="A6361" s="500" t="s">
        <v>4105</v>
      </c>
      <c r="B6361" s="500" t="s">
        <v>20003</v>
      </c>
      <c r="C6361" t="str">
        <f t="shared" si="198"/>
        <v>$PROFIL SIGMA+ 400 3.5mm PERFORAT$:23.43,</v>
      </c>
      <c r="D6361" t="s">
        <v>26848</v>
      </c>
      <c r="E6361" t="str">
        <f t="shared" si="199"/>
        <v>"profil sigma+ 400 3.5mm perforat":23.43,</v>
      </c>
    </row>
    <row r="6362" spans="1:5">
      <c r="A6362" s="500" t="s">
        <v>3728</v>
      </c>
      <c r="B6362" s="500" t="s">
        <v>6408</v>
      </c>
      <c r="C6362" t="str">
        <f t="shared" si="198"/>
        <v>$BRATARA BURLAN 90$:1.44,</v>
      </c>
      <c r="D6362" t="s">
        <v>26849</v>
      </c>
      <c r="E6362" t="str">
        <f t="shared" si="199"/>
        <v>"bratara burlan 90":1.44,</v>
      </c>
    </row>
    <row r="6363" spans="1:5">
      <c r="A6363" s="500" t="s">
        <v>3878</v>
      </c>
      <c r="B6363" s="500" t="s">
        <v>6409</v>
      </c>
      <c r="C6363" t="str">
        <f t="shared" si="198"/>
        <v>$BRATARA BURLAN 100$:1.56,</v>
      </c>
      <c r="D6363" t="s">
        <v>26850</v>
      </c>
      <c r="E6363" t="str">
        <f t="shared" si="199"/>
        <v>"bratara burlan 100":1.56,</v>
      </c>
    </row>
    <row r="6364" spans="1:5">
      <c r="A6364" s="500" t="s">
        <v>11196</v>
      </c>
      <c r="B6364" s="500" t="s">
        <v>6410</v>
      </c>
      <c r="C6364" t="str">
        <f t="shared" si="198"/>
        <v>$Brida jgheab Lucios$:0.77,</v>
      </c>
      <c r="D6364" t="s">
        <v>26851</v>
      </c>
      <c r="E6364" t="str">
        <f t="shared" si="199"/>
        <v>"brida jgheab lucios":0.77,</v>
      </c>
    </row>
    <row r="6365" spans="1:5">
      <c r="A6365" s="500" t="s">
        <v>3871</v>
      </c>
      <c r="B6365" s="500" t="s">
        <v>6411</v>
      </c>
      <c r="C6365" t="str">
        <f t="shared" si="198"/>
        <v>$Burlan Lucios 90 3 ml$:9.17,</v>
      </c>
      <c r="D6365" t="s">
        <v>26852</v>
      </c>
      <c r="E6365" t="str">
        <f t="shared" si="199"/>
        <v>"burlan lucios 90 3 ml":9.17,</v>
      </c>
    </row>
    <row r="6366" spans="1:5">
      <c r="A6366" s="500" t="s">
        <v>11812</v>
      </c>
      <c r="B6366" s="500" t="s">
        <v>6412</v>
      </c>
      <c r="C6366" t="str">
        <f t="shared" si="198"/>
        <v>$Burlan Lucios 100 3 ml$:12.09,</v>
      </c>
      <c r="D6366" t="s">
        <v>26853</v>
      </c>
      <c r="E6366" t="str">
        <f t="shared" si="199"/>
        <v>"burlan lucios 100 3 ml":12.09,</v>
      </c>
    </row>
    <row r="6367" spans="1:5">
      <c r="A6367" s="500" t="s">
        <v>11177</v>
      </c>
      <c r="B6367" s="500" t="s">
        <v>6413</v>
      </c>
      <c r="C6367" t="str">
        <f t="shared" si="198"/>
        <v>$Carlig Lucios 160mm 125$:1.46,</v>
      </c>
      <c r="D6367" t="s">
        <v>26854</v>
      </c>
      <c r="E6367" t="str">
        <f t="shared" si="199"/>
        <v>"carlig lucios 160mm 125":1.46,</v>
      </c>
    </row>
    <row r="6368" spans="1:5">
      <c r="A6368" s="500" t="s">
        <v>3876</v>
      </c>
      <c r="B6368" s="500" t="s">
        <v>6414</v>
      </c>
      <c r="C6368" t="str">
        <f t="shared" si="198"/>
        <v>$Carlig Lucios 160mm 150$:1.66,</v>
      </c>
      <c r="D6368" t="s">
        <v>26855</v>
      </c>
      <c r="E6368" t="str">
        <f t="shared" si="199"/>
        <v>"carlig lucios 160mm 150":1.66,</v>
      </c>
    </row>
    <row r="6369" spans="1:5">
      <c r="A6369" s="500" t="s">
        <v>3876</v>
      </c>
      <c r="B6369" s="500" t="s">
        <v>6415</v>
      </c>
      <c r="C6369" t="str">
        <f t="shared" si="198"/>
        <v>$Carlig Lucios 210mm 125$:1.66,</v>
      </c>
      <c r="D6369" t="s">
        <v>26856</v>
      </c>
      <c r="E6369" t="str">
        <f t="shared" si="199"/>
        <v>"carlig lucios 210mm 125":1.66,</v>
      </c>
    </row>
    <row r="6370" spans="1:5">
      <c r="A6370" s="500" t="s">
        <v>2944</v>
      </c>
      <c r="B6370" s="500" t="s">
        <v>6416</v>
      </c>
      <c r="C6370" t="str">
        <f t="shared" si="198"/>
        <v>$Carlig Lucios 210mm 150$:1.79,</v>
      </c>
      <c r="D6370" t="s">
        <v>26857</v>
      </c>
      <c r="E6370" t="str">
        <f t="shared" si="199"/>
        <v>"carlig lucios 210mm 150":1.79,</v>
      </c>
    </row>
    <row r="6371" spans="1:5">
      <c r="A6371" s="500" t="s">
        <v>10997</v>
      </c>
      <c r="B6371" s="500" t="s">
        <v>7208</v>
      </c>
      <c r="C6371" t="str">
        <f t="shared" si="198"/>
        <v>$Carlig jgheab 150/300mm cu tablita$:3.30,</v>
      </c>
      <c r="D6371" t="s">
        <v>26858</v>
      </c>
      <c r="E6371" t="str">
        <f t="shared" si="199"/>
        <v>"carlig jgheab 150/300mm cu tablita":3.30,</v>
      </c>
    </row>
    <row r="6372" spans="1:5">
      <c r="A6372" s="500" t="s">
        <v>11411</v>
      </c>
      <c r="B6372" s="500" t="s">
        <v>6417</v>
      </c>
      <c r="C6372" t="str">
        <f t="shared" si="198"/>
        <v>$Capac Jgheab Lucios 125$:0.98,</v>
      </c>
      <c r="D6372" t="s">
        <v>26859</v>
      </c>
      <c r="E6372" t="str">
        <f t="shared" si="199"/>
        <v>"capac jgheab lucios 125":0.98,</v>
      </c>
    </row>
    <row r="6373" spans="1:5">
      <c r="A6373" s="500" t="s">
        <v>7094</v>
      </c>
      <c r="B6373" s="500" t="s">
        <v>6418</v>
      </c>
      <c r="C6373" t="str">
        <f t="shared" si="198"/>
        <v>$Capac Jgheab Lucios 150$:1.24,</v>
      </c>
      <c r="D6373" t="s">
        <v>26860</v>
      </c>
      <c r="E6373" t="str">
        <f t="shared" si="199"/>
        <v>"capac jgheab lucios 150":1.24,</v>
      </c>
    </row>
    <row r="6374" spans="1:5">
      <c r="A6374" s="500" t="s">
        <v>6940</v>
      </c>
      <c r="B6374" s="500" t="s">
        <v>6419</v>
      </c>
      <c r="C6374" t="str">
        <f t="shared" si="198"/>
        <v>$Carlig Lucios Combi 125$:1.43,</v>
      </c>
      <c r="D6374" t="s">
        <v>26861</v>
      </c>
      <c r="E6374" t="str">
        <f t="shared" si="199"/>
        <v>"carlig lucios combi 125":1.43,</v>
      </c>
    </row>
    <row r="6375" spans="1:5">
      <c r="A6375" s="500" t="s">
        <v>3911</v>
      </c>
      <c r="B6375" s="500" t="s">
        <v>6420</v>
      </c>
      <c r="C6375" t="str">
        <f t="shared" si="198"/>
        <v>$Carlig Lucios Combi 150$:1.62,</v>
      </c>
      <c r="D6375" t="s">
        <v>26862</v>
      </c>
      <c r="E6375" t="str">
        <f t="shared" si="199"/>
        <v>"carlig lucios combi 150":1.62,</v>
      </c>
    </row>
    <row r="6376" spans="1:5">
      <c r="A6376" s="500" t="s">
        <v>11180</v>
      </c>
      <c r="B6376" s="500" t="s">
        <v>6421</v>
      </c>
      <c r="C6376" t="str">
        <f t="shared" si="198"/>
        <v>$Carlig Jgheab Reglabil DPL 125$:1.33,</v>
      </c>
      <c r="D6376" t="s">
        <v>26863</v>
      </c>
      <c r="E6376" t="str">
        <f t="shared" si="199"/>
        <v>"carlig jgheab reglabil dpl 125":1.33,</v>
      </c>
    </row>
    <row r="6377" spans="1:5">
      <c r="A6377" s="500" t="s">
        <v>2945</v>
      </c>
      <c r="B6377" s="500" t="s">
        <v>6422</v>
      </c>
      <c r="C6377" t="str">
        <f t="shared" si="198"/>
        <v>$Carlig Jgheab Reglabil DPL 150$:1.52,</v>
      </c>
      <c r="D6377" t="s">
        <v>26864</v>
      </c>
      <c r="E6377" t="str">
        <f t="shared" si="199"/>
        <v>"carlig jgheab reglabil dpl 150":1.52,</v>
      </c>
    </row>
    <row r="6378" spans="1:5">
      <c r="A6378" s="500" t="s">
        <v>2956</v>
      </c>
      <c r="B6378" s="500" t="s">
        <v>6423</v>
      </c>
      <c r="C6378" t="str">
        <f t="shared" si="198"/>
        <v>$Cot Evacuare Lucios 90$:2.77,</v>
      </c>
      <c r="D6378" t="s">
        <v>26865</v>
      </c>
      <c r="E6378" t="str">
        <f t="shared" si="199"/>
        <v>"cot evacuare lucios 90":2.77,</v>
      </c>
    </row>
    <row r="6379" spans="1:5">
      <c r="A6379" s="500" t="s">
        <v>11813</v>
      </c>
      <c r="B6379" s="500" t="s">
        <v>6424</v>
      </c>
      <c r="C6379" t="str">
        <f t="shared" si="198"/>
        <v>$Cot Evacuare Lucios 100$:4.18,</v>
      </c>
      <c r="D6379" t="s">
        <v>26866</v>
      </c>
      <c r="E6379" t="str">
        <f t="shared" si="199"/>
        <v>"cot evacuare lucios 100":4.18,</v>
      </c>
    </row>
    <row r="6380" spans="1:5">
      <c r="A6380" s="500" t="s">
        <v>11327</v>
      </c>
      <c r="B6380" s="500" t="s">
        <v>6425</v>
      </c>
      <c r="C6380" t="str">
        <f t="shared" si="198"/>
        <v>$Coltar Exterior Lucios 125$:8.68,</v>
      </c>
      <c r="D6380" t="s">
        <v>26867</v>
      </c>
      <c r="E6380" t="str">
        <f t="shared" si="199"/>
        <v>"coltar exterior lucios 125":8.68,</v>
      </c>
    </row>
    <row r="6381" spans="1:5">
      <c r="A6381" s="500" t="s">
        <v>11384</v>
      </c>
      <c r="B6381" s="500" t="s">
        <v>6426</v>
      </c>
      <c r="C6381" t="str">
        <f t="shared" si="198"/>
        <v>$Coltar Exterior Lucios 150$:9.70,</v>
      </c>
      <c r="D6381" t="s">
        <v>26868</v>
      </c>
      <c r="E6381" t="str">
        <f t="shared" si="199"/>
        <v>"coltar exterior lucios 150":9.70,</v>
      </c>
    </row>
    <row r="6382" spans="1:5">
      <c r="A6382" s="500" t="s">
        <v>11327</v>
      </c>
      <c r="B6382" s="500" t="s">
        <v>6427</v>
      </c>
      <c r="C6382" t="str">
        <f t="shared" si="198"/>
        <v>$Coltar Interior Lucios 125$:8.68,</v>
      </c>
      <c r="D6382" t="s">
        <v>26869</v>
      </c>
      <c r="E6382" t="str">
        <f t="shared" si="199"/>
        <v>"coltar interior lucios 125":8.68,</v>
      </c>
    </row>
    <row r="6383" spans="1:5">
      <c r="A6383" s="500" t="s">
        <v>11384</v>
      </c>
      <c r="B6383" s="500" t="s">
        <v>6428</v>
      </c>
      <c r="C6383" t="str">
        <f t="shared" si="198"/>
        <v>$Coltar Interior Lucios 150$:9.70,</v>
      </c>
      <c r="D6383" t="s">
        <v>26870</v>
      </c>
      <c r="E6383" t="str">
        <f t="shared" si="199"/>
        <v>"coltar interior lucios 150":9.70,</v>
      </c>
    </row>
    <row r="6384" spans="1:5">
      <c r="A6384" s="500" t="s">
        <v>11411</v>
      </c>
      <c r="B6384" s="500" t="s">
        <v>6429</v>
      </c>
      <c r="C6384" t="str">
        <f t="shared" si="198"/>
        <v>$Colier Burlan Lucios 90$:0.98,</v>
      </c>
      <c r="D6384" t="s">
        <v>26871</v>
      </c>
      <c r="E6384" t="str">
        <f t="shared" si="199"/>
        <v>"colier burlan lucios 90":0.98,</v>
      </c>
    </row>
    <row r="6385" spans="1:5">
      <c r="A6385" s="500" t="s">
        <v>7094</v>
      </c>
      <c r="B6385" s="500" t="s">
        <v>6430</v>
      </c>
      <c r="C6385" t="str">
        <f t="shared" si="198"/>
        <v>$Colier Burlan Lucios 100$:1.24,</v>
      </c>
      <c r="D6385" t="s">
        <v>26872</v>
      </c>
      <c r="E6385" t="str">
        <f t="shared" si="199"/>
        <v>"colier burlan lucios 100":1.24,</v>
      </c>
    </row>
    <row r="6386" spans="1:5">
      <c r="A6386" s="500" t="s">
        <v>11216</v>
      </c>
      <c r="B6386" s="500" t="s">
        <v>6431</v>
      </c>
      <c r="C6386" t="str">
        <f t="shared" si="198"/>
        <v>$Cot 60 Grade Lucios 90$:2.62,</v>
      </c>
      <c r="D6386" t="s">
        <v>26873</v>
      </c>
      <c r="E6386" t="str">
        <f t="shared" si="199"/>
        <v>"cot 60 grade lucios 90":2.62,</v>
      </c>
    </row>
    <row r="6387" spans="1:5">
      <c r="A6387" s="500" t="s">
        <v>11235</v>
      </c>
      <c r="B6387" s="500" t="s">
        <v>6432</v>
      </c>
      <c r="C6387" t="str">
        <f t="shared" si="198"/>
        <v>$Cot 60 Grade Lucios 100$:4.01,</v>
      </c>
      <c r="D6387" t="s">
        <v>26874</v>
      </c>
      <c r="E6387" t="str">
        <f t="shared" si="199"/>
        <v>"cot 60 grade lucios 100":4.01,</v>
      </c>
    </row>
    <row r="6388" spans="1:5">
      <c r="A6388" s="500" t="s">
        <v>3968</v>
      </c>
      <c r="B6388" s="500" t="s">
        <v>6433</v>
      </c>
      <c r="C6388" t="str">
        <f t="shared" si="198"/>
        <v>$Carlig Rasucit 125$:1.81,</v>
      </c>
      <c r="D6388" t="s">
        <v>26875</v>
      </c>
      <c r="E6388" t="str">
        <f t="shared" si="199"/>
        <v>"carlig rasucit 125":1.81,</v>
      </c>
    </row>
    <row r="6389" spans="1:5">
      <c r="A6389" s="500" t="s">
        <v>11220</v>
      </c>
      <c r="B6389" s="500" t="s">
        <v>6434</v>
      </c>
      <c r="C6389" t="str">
        <f t="shared" si="198"/>
        <v>$Carlig Rasucit 150$:1.94,</v>
      </c>
      <c r="D6389" t="s">
        <v>26876</v>
      </c>
      <c r="E6389" t="str">
        <f t="shared" si="199"/>
        <v>"carlig rasucit 150":1.94,</v>
      </c>
    </row>
    <row r="6390" spans="1:5">
      <c r="A6390" s="500" t="s">
        <v>7095</v>
      </c>
      <c r="B6390" s="500" t="s">
        <v>6435</v>
      </c>
      <c r="C6390" t="str">
        <f t="shared" si="198"/>
        <v>$Element Imbinare Lucios 125$:1.57,</v>
      </c>
      <c r="D6390" t="s">
        <v>26877</v>
      </c>
      <c r="E6390" t="str">
        <f t="shared" si="199"/>
        <v>"element imbinare lucios 125":1.57,</v>
      </c>
    </row>
    <row r="6391" spans="1:5">
      <c r="A6391" s="500" t="s">
        <v>11413</v>
      </c>
      <c r="B6391" s="500" t="s">
        <v>6436</v>
      </c>
      <c r="C6391" t="str">
        <f t="shared" si="198"/>
        <v>$Element Imbinare Lucios 150$:1.86,</v>
      </c>
      <c r="D6391" t="s">
        <v>26878</v>
      </c>
      <c r="E6391" t="str">
        <f t="shared" si="199"/>
        <v>"element imbinare lucios 150":1.86,</v>
      </c>
    </row>
    <row r="6392" spans="1:5">
      <c r="A6392" s="500" t="s">
        <v>3926</v>
      </c>
      <c r="B6392" s="500" t="s">
        <v>6437</v>
      </c>
      <c r="C6392" t="str">
        <f t="shared" si="198"/>
        <v>$Jgheab Lucios 125 2ML$:4.95,</v>
      </c>
      <c r="D6392" t="s">
        <v>26879</v>
      </c>
      <c r="E6392" t="str">
        <f t="shared" si="199"/>
        <v>"jgheab lucios 125 2ml":4.95,</v>
      </c>
    </row>
    <row r="6393" spans="1:5">
      <c r="A6393" s="500" t="s">
        <v>3895</v>
      </c>
      <c r="B6393" s="500" t="s">
        <v>10767</v>
      </c>
      <c r="C6393" t="str">
        <f t="shared" si="198"/>
        <v>$Jgheab Lucios 125 3ml$:7.43,</v>
      </c>
      <c r="D6393" t="s">
        <v>26880</v>
      </c>
      <c r="E6393" t="str">
        <f t="shared" si="199"/>
        <v>"jgheab lucios 125 3ml":7.43,</v>
      </c>
    </row>
    <row r="6394" spans="1:5">
      <c r="A6394" s="500" t="s">
        <v>7096</v>
      </c>
      <c r="B6394" s="500" t="s">
        <v>6438</v>
      </c>
      <c r="C6394" t="str">
        <f t="shared" si="198"/>
        <v>$Jgheab Lucios 125 4ml$:9.90,</v>
      </c>
      <c r="D6394" t="s">
        <v>26881</v>
      </c>
      <c r="E6394" t="str">
        <f t="shared" si="199"/>
        <v>"jgheab lucios 125 4ml":9.90,</v>
      </c>
    </row>
    <row r="6395" spans="1:5">
      <c r="A6395" s="500" t="s">
        <v>11814</v>
      </c>
      <c r="B6395" s="500" t="s">
        <v>6439</v>
      </c>
      <c r="C6395" t="str">
        <f t="shared" si="198"/>
        <v>$Jgheab Lucios 150 2ML$:6.58,</v>
      </c>
      <c r="D6395" t="s">
        <v>26882</v>
      </c>
      <c r="E6395" t="str">
        <f t="shared" si="199"/>
        <v>"jgheab lucios 150 2ml":6.58,</v>
      </c>
    </row>
    <row r="6396" spans="1:5">
      <c r="A6396" s="500" t="s">
        <v>11294</v>
      </c>
      <c r="B6396" s="500" t="s">
        <v>10769</v>
      </c>
      <c r="C6396" t="str">
        <f t="shared" si="198"/>
        <v>$Jgheab Lucios 150 3ml$:9.86,</v>
      </c>
      <c r="D6396" t="s">
        <v>26883</v>
      </c>
      <c r="E6396" t="str">
        <f t="shared" si="199"/>
        <v>"jgheab lucios 150 3ml":9.86,</v>
      </c>
    </row>
    <row r="6397" spans="1:5">
      <c r="A6397" s="500" t="s">
        <v>6996</v>
      </c>
      <c r="B6397" s="500" t="s">
        <v>6440</v>
      </c>
      <c r="C6397" t="str">
        <f t="shared" si="198"/>
        <v>$Jgheab Lucios 150 4ml$:13.15,</v>
      </c>
      <c r="D6397" t="s">
        <v>26884</v>
      </c>
      <c r="E6397" t="str">
        <f t="shared" si="199"/>
        <v>"jgheab lucios 150 4ml":13.15,</v>
      </c>
    </row>
    <row r="6398" spans="1:5">
      <c r="A6398" s="500" t="s">
        <v>11465</v>
      </c>
      <c r="B6398" s="500" t="s">
        <v>6441</v>
      </c>
      <c r="C6398" t="str">
        <f t="shared" si="198"/>
        <v>$Palnie Lucios 90$:12.13,</v>
      </c>
      <c r="D6398" t="s">
        <v>26885</v>
      </c>
      <c r="E6398" t="str">
        <f t="shared" si="199"/>
        <v>"palnie lucios 90":12.13,</v>
      </c>
    </row>
    <row r="6399" spans="1:5">
      <c r="A6399" s="500" t="s">
        <v>11614</v>
      </c>
      <c r="B6399" s="500" t="s">
        <v>6442</v>
      </c>
      <c r="C6399" t="str">
        <f t="shared" si="198"/>
        <v>$Palnie Lucios 100$:13.89,</v>
      </c>
      <c r="D6399" t="s">
        <v>26886</v>
      </c>
      <c r="E6399" t="str">
        <f t="shared" si="199"/>
        <v>"palnie lucios 100":13.89,</v>
      </c>
    </row>
    <row r="6400" spans="1:5">
      <c r="A6400" s="500" t="s">
        <v>6929</v>
      </c>
      <c r="B6400" s="500" t="s">
        <v>6443</v>
      </c>
      <c r="C6400" t="str">
        <f t="shared" si="198"/>
        <v>$Prelungitor Lucios 90 1ml$:3.06,</v>
      </c>
      <c r="D6400" t="s">
        <v>26887</v>
      </c>
      <c r="E6400" t="str">
        <f t="shared" si="199"/>
        <v>"prelungitor lucios 90 1ml":3.06,</v>
      </c>
    </row>
    <row r="6401" spans="1:5">
      <c r="A6401" s="500" t="s">
        <v>11815</v>
      </c>
      <c r="B6401" s="500" t="s">
        <v>6444</v>
      </c>
      <c r="C6401" t="str">
        <f t="shared" si="198"/>
        <v>$Prelungitor Lucios 100 1ml$:4.03,</v>
      </c>
      <c r="D6401" t="s">
        <v>26888</v>
      </c>
      <c r="E6401" t="str">
        <f t="shared" si="199"/>
        <v>"prelungitor lucios 100 1ml":4.03,</v>
      </c>
    </row>
    <row r="6402" spans="1:5">
      <c r="A6402" s="500" t="s">
        <v>11216</v>
      </c>
      <c r="B6402" s="500" t="s">
        <v>6445</v>
      </c>
      <c r="C6402" t="str">
        <f t="shared" ref="C6402:C6465" si="200">CONCATENATE("$",B6402,"$",":",A6402,",")</f>
        <v>$Racord Jgheab Burlan Lucios 125$:2.62,</v>
      </c>
      <c r="D6402" t="s">
        <v>26889</v>
      </c>
      <c r="E6402" t="str">
        <f t="shared" ref="E6402:E6465" si="201">LOWER(D6402)</f>
        <v>"racord jgheab burlan lucios 125":2.62,</v>
      </c>
    </row>
    <row r="6403" spans="1:5">
      <c r="A6403" s="500" t="s">
        <v>11235</v>
      </c>
      <c r="B6403" s="500" t="s">
        <v>6446</v>
      </c>
      <c r="C6403" t="str">
        <f t="shared" si="200"/>
        <v>$Racord Jgheab Burlan Lucios 150$:4.01,</v>
      </c>
      <c r="D6403" t="s">
        <v>26890</v>
      </c>
      <c r="E6403" t="str">
        <f t="shared" si="201"/>
        <v>"racord jgheab burlan lucios 150":4.01,</v>
      </c>
    </row>
    <row r="6404" spans="1:5">
      <c r="A6404" s="500" t="s">
        <v>3969</v>
      </c>
      <c r="B6404" s="500" t="s">
        <v>6447</v>
      </c>
      <c r="C6404" t="str">
        <f t="shared" si="200"/>
        <v>$Ramificatie Lucios 90$:14.01,</v>
      </c>
      <c r="D6404" t="s">
        <v>26891</v>
      </c>
      <c r="E6404" t="str">
        <f t="shared" si="201"/>
        <v>"ramificatie lucios 90":14.01,</v>
      </c>
    </row>
    <row r="6405" spans="1:5">
      <c r="A6405" s="500" t="s">
        <v>3970</v>
      </c>
      <c r="B6405" s="500" t="s">
        <v>6448</v>
      </c>
      <c r="C6405" t="str">
        <f t="shared" si="200"/>
        <v>$Ramificatie Lucios 100$:15.76,</v>
      </c>
      <c r="D6405" t="s">
        <v>26892</v>
      </c>
      <c r="E6405" t="str">
        <f t="shared" si="201"/>
        <v>"ramificatie lucios 100":15.76,</v>
      </c>
    </row>
    <row r="6406" spans="1:5">
      <c r="A6406" s="500" t="s">
        <v>3924</v>
      </c>
      <c r="B6406" s="500" t="s">
        <v>6449</v>
      </c>
      <c r="C6406" t="str">
        <f t="shared" si="200"/>
        <v>$Holts. colorat ptr lemn 250 buc  4.8*20$:6.64,</v>
      </c>
      <c r="D6406" t="s">
        <v>26893</v>
      </c>
      <c r="E6406" t="str">
        <f t="shared" si="201"/>
        <v>"holts. colorat ptr lemn 250 buc  4.8*20":6.64,</v>
      </c>
    </row>
    <row r="6407" spans="1:5">
      <c r="A6407" s="500" t="s">
        <v>3924</v>
      </c>
      <c r="B6407" s="500" t="s">
        <v>6450</v>
      </c>
      <c r="C6407" t="str">
        <f t="shared" si="200"/>
        <v>$Holts. colorat ptr lemn 250 buc  4.8*35$:6.64,</v>
      </c>
      <c r="D6407" t="s">
        <v>26894</v>
      </c>
      <c r="E6407" t="str">
        <f t="shared" si="201"/>
        <v>"holts. colorat ptr lemn 250 buc  4.8*35":6.64,</v>
      </c>
    </row>
    <row r="6408" spans="1:5">
      <c r="A6408" s="500" t="s">
        <v>11311</v>
      </c>
      <c r="B6408" s="500" t="s">
        <v>6451</v>
      </c>
      <c r="C6408" t="str">
        <f t="shared" si="200"/>
        <v>$Holts. colorat ptr lemn 100 buc  4.8*55$:6.47,</v>
      </c>
      <c r="D6408" t="s">
        <v>26895</v>
      </c>
      <c r="E6408" t="str">
        <f t="shared" si="201"/>
        <v>"holts. colorat ptr lemn 100 buc  4.8*55":6.47,</v>
      </c>
    </row>
    <row r="6409" spans="1:5">
      <c r="A6409" s="500" t="s">
        <v>11049</v>
      </c>
      <c r="B6409" s="500" t="s">
        <v>6452</v>
      </c>
      <c r="C6409" t="str">
        <f t="shared" si="200"/>
        <v>$Holts. colorat ptr lemn 100 buc  4.8*70$:7.40,</v>
      </c>
      <c r="D6409" t="s">
        <v>26896</v>
      </c>
      <c r="E6409" t="str">
        <f t="shared" si="201"/>
        <v>"holts. colorat ptr lemn 100 buc  4.8*70":7.40,</v>
      </c>
    </row>
    <row r="6410" spans="1:5">
      <c r="A6410" s="500" t="s">
        <v>11819</v>
      </c>
      <c r="B6410" s="500" t="s">
        <v>6453</v>
      </c>
      <c r="C6410" t="str">
        <f t="shared" si="200"/>
        <v>$Holts. colorat ptr metal 250 buc 4.8*19$:7.98,</v>
      </c>
      <c r="D6410" t="s">
        <v>26897</v>
      </c>
      <c r="E6410" t="str">
        <f t="shared" si="201"/>
        <v>"holts. colorat ptr metal 250 buc 4.8*19":7.98,</v>
      </c>
    </row>
    <row r="6411" spans="1:5">
      <c r="A6411" s="500" t="s">
        <v>11120</v>
      </c>
      <c r="B6411" s="500" t="s">
        <v>6454</v>
      </c>
      <c r="C6411" t="str">
        <f t="shared" si="200"/>
        <v>$Holts. colorat ptr metal 250 buc 4.8*35$:9.74,</v>
      </c>
      <c r="D6411" t="s">
        <v>26898</v>
      </c>
      <c r="E6411" t="str">
        <f t="shared" si="201"/>
        <v>"holts. colorat ptr metal 250 buc 4.8*35":9.74,</v>
      </c>
    </row>
    <row r="6412" spans="1:5">
      <c r="A6412" s="500" t="s">
        <v>11820</v>
      </c>
      <c r="B6412" s="500" t="s">
        <v>6455</v>
      </c>
      <c r="C6412" t="str">
        <f t="shared" si="200"/>
        <v>$Surub fixare Retropanel Inox 500 buc$:13.29,</v>
      </c>
      <c r="D6412" t="s">
        <v>26899</v>
      </c>
      <c r="E6412" t="str">
        <f t="shared" si="201"/>
        <v>"surub fixare retropanel inox 500 buc":13.29,</v>
      </c>
    </row>
    <row r="6413" spans="1:5">
      <c r="A6413" s="500" t="s">
        <v>3924</v>
      </c>
      <c r="B6413" s="500" t="s">
        <v>6456</v>
      </c>
      <c r="C6413" t="str">
        <f t="shared" si="200"/>
        <v>$Holtsurub zincat ptr lemn 250 buc 4.8*20$:6.64,</v>
      </c>
      <c r="D6413" t="s">
        <v>26900</v>
      </c>
      <c r="E6413" t="str">
        <f t="shared" si="201"/>
        <v>"holtsurub zincat ptr lemn 250 buc 4.8*20":6.64,</v>
      </c>
    </row>
    <row r="6414" spans="1:5">
      <c r="A6414" s="500" t="s">
        <v>3924</v>
      </c>
      <c r="B6414" s="500" t="s">
        <v>6457</v>
      </c>
      <c r="C6414" t="str">
        <f t="shared" si="200"/>
        <v>$Holtsurub zincat ptr lemn 250 buc 4.8*35$:6.64,</v>
      </c>
      <c r="D6414" t="s">
        <v>26901</v>
      </c>
      <c r="E6414" t="str">
        <f t="shared" si="201"/>
        <v>"holtsurub zincat ptr lemn 250 buc 4.8*35":6.64,</v>
      </c>
    </row>
    <row r="6415" spans="1:5">
      <c r="A6415" s="500" t="s">
        <v>11311</v>
      </c>
      <c r="B6415" s="500" t="s">
        <v>6458</v>
      </c>
      <c r="C6415" t="str">
        <f t="shared" si="200"/>
        <v>$Suruburi Zincat lemn 4.8*55 100buc$:6.47,</v>
      </c>
      <c r="D6415" t="s">
        <v>26902</v>
      </c>
      <c r="E6415" t="str">
        <f t="shared" si="201"/>
        <v>"suruburi zincat lemn 4.8*55 100buc":6.47,</v>
      </c>
    </row>
    <row r="6416" spans="1:5">
      <c r="A6416" s="500" t="s">
        <v>11049</v>
      </c>
      <c r="B6416" s="500" t="s">
        <v>6459</v>
      </c>
      <c r="C6416" t="str">
        <f t="shared" si="200"/>
        <v>$Suruburi Zincat lemn 4.8*70 100buc$:7.40,</v>
      </c>
      <c r="D6416" t="s">
        <v>26903</v>
      </c>
      <c r="E6416" t="str">
        <f t="shared" si="201"/>
        <v>"suruburi zincat lemn 4.8*70 100buc":7.40,</v>
      </c>
    </row>
    <row r="6417" spans="1:5">
      <c r="A6417" s="500" t="s">
        <v>11819</v>
      </c>
      <c r="B6417" s="500" t="s">
        <v>6460</v>
      </c>
      <c r="C6417" t="str">
        <f t="shared" si="200"/>
        <v>$Holts. zincat ptr metal 250 buc 4.8*19$:7.98,</v>
      </c>
      <c r="D6417" t="s">
        <v>26904</v>
      </c>
      <c r="E6417" t="str">
        <f t="shared" si="201"/>
        <v>"holts. zincat ptr metal 250 buc 4.8*19":7.98,</v>
      </c>
    </row>
    <row r="6418" spans="1:5">
      <c r="A6418" s="500" t="s">
        <v>11120</v>
      </c>
      <c r="B6418" s="500" t="s">
        <v>6461</v>
      </c>
      <c r="C6418" t="str">
        <f t="shared" si="200"/>
        <v>$Holts. zincat ptr metal 250 buc 4.8*35$:9.74,</v>
      </c>
      <c r="D6418" t="s">
        <v>26905</v>
      </c>
      <c r="E6418" t="str">
        <f t="shared" si="201"/>
        <v>"holts. zincat ptr metal 250 buc 4.8*35":9.74,</v>
      </c>
    </row>
    <row r="6419" spans="1:5">
      <c r="A6419" s="500" t="s">
        <v>7079</v>
      </c>
      <c r="B6419" s="500" t="s">
        <v>20005</v>
      </c>
      <c r="C6419" t="str">
        <f t="shared" si="200"/>
        <v>$TABLA CUTATA T153 LUCIOS 0.75MM$:11.00,</v>
      </c>
      <c r="D6419" t="s">
        <v>26906</v>
      </c>
      <c r="E6419" t="str">
        <f t="shared" si="201"/>
        <v>"tabla cutata t153 lucios 0.75mm":11.00,</v>
      </c>
    </row>
    <row r="6420" spans="1:5">
      <c r="A6420" s="500" t="s">
        <v>7078</v>
      </c>
      <c r="B6420" s="500" t="s">
        <v>20007</v>
      </c>
      <c r="C6420" t="str">
        <f t="shared" si="200"/>
        <v>$TABLA CUTATA T153 LUCIOS 0.88MM$:12.00,</v>
      </c>
      <c r="D6420" t="s">
        <v>26907</v>
      </c>
      <c r="E6420" t="str">
        <f t="shared" si="201"/>
        <v>"tabla cutata t153 lucios 0.88mm":12.00,</v>
      </c>
    </row>
    <row r="6421" spans="1:5">
      <c r="A6421" s="500" t="s">
        <v>20009</v>
      </c>
      <c r="B6421" s="500" t="s">
        <v>20010</v>
      </c>
      <c r="C6421" t="str">
        <f t="shared" si="200"/>
        <v>$TABLA CUTATA T153 LUCIOS 1.00MM$:13.00,</v>
      </c>
      <c r="D6421" t="s">
        <v>26908</v>
      </c>
      <c r="E6421" t="str">
        <f t="shared" si="201"/>
        <v>"tabla cutata t153 lucios 1.00mm":13.00,</v>
      </c>
    </row>
    <row r="6422" spans="1:5">
      <c r="A6422" s="500" t="s">
        <v>12414</v>
      </c>
      <c r="B6422" s="500" t="s">
        <v>20012</v>
      </c>
      <c r="C6422" t="str">
        <f t="shared" si="200"/>
        <v>$TABLA CUTATA T153 LUCIOS 1.25MM$:14.00,</v>
      </c>
      <c r="D6422" t="s">
        <v>26909</v>
      </c>
      <c r="E6422" t="str">
        <f t="shared" si="201"/>
        <v>"tabla cutata t153 lucios 1.25mm":14.00,</v>
      </c>
    </row>
    <row r="6423" spans="1:5">
      <c r="A6423" s="500" t="s">
        <v>6926</v>
      </c>
      <c r="B6423" s="500" t="s">
        <v>6462</v>
      </c>
      <c r="C6423" t="str">
        <f t="shared" si="200"/>
        <v>$Tabla cutata T8 Ral 8003 l=1.2m 0.45 mm$:9.62,</v>
      </c>
      <c r="D6423" t="s">
        <v>26910</v>
      </c>
      <c r="E6423" t="str">
        <f t="shared" si="201"/>
        <v>"tabla cutata t8 ral 8003 l=1.2m 0.45 mm":9.62,</v>
      </c>
    </row>
    <row r="6424" spans="1:5">
      <c r="A6424" s="500" t="s">
        <v>11264</v>
      </c>
      <c r="B6424" s="500" t="s">
        <v>6463</v>
      </c>
      <c r="C6424" t="str">
        <f t="shared" si="200"/>
        <v>$T8 Dublu Vopsit Lucios 0.40mm$:6.28,</v>
      </c>
      <c r="D6424" t="s">
        <v>26911</v>
      </c>
      <c r="E6424" t="str">
        <f t="shared" si="201"/>
        <v>"t8 dublu vopsit lucios 0.40mm":6.28,</v>
      </c>
    </row>
    <row r="6425" spans="1:5">
      <c r="A6425" s="500" t="s">
        <v>11299</v>
      </c>
      <c r="B6425" s="500" t="s">
        <v>7593</v>
      </c>
      <c r="C6425" t="str">
        <f t="shared" si="200"/>
        <v>$Tabla Cutata T8 DPL 0.50MM$:7.85,</v>
      </c>
      <c r="D6425" t="s">
        <v>26912</v>
      </c>
      <c r="E6425" t="str">
        <f t="shared" si="201"/>
        <v>"tabla cutata t8 dpl 0.50mm":7.85,</v>
      </c>
    </row>
    <row r="6426" spans="1:5">
      <c r="A6426" s="500" t="s">
        <v>11821</v>
      </c>
      <c r="B6426" s="500" t="s">
        <v>6464</v>
      </c>
      <c r="C6426" t="str">
        <f t="shared" si="200"/>
        <v>$T8 Dublu Vopsit Mat 0.40MM$:6.85,</v>
      </c>
      <c r="D6426" t="s">
        <v>26913</v>
      </c>
      <c r="E6426" t="str">
        <f t="shared" si="201"/>
        <v>"t8 dublu vopsit mat 0.40mm":6.85,</v>
      </c>
    </row>
    <row r="6427" spans="1:5">
      <c r="A6427" s="500" t="s">
        <v>11317</v>
      </c>
      <c r="B6427" s="500" t="s">
        <v>7595</v>
      </c>
      <c r="C6427" t="str">
        <f t="shared" si="200"/>
        <v>$Tabla Cutata T8 DPM 0.50MM$:8.17,</v>
      </c>
      <c r="D6427" t="s">
        <v>26914</v>
      </c>
      <c r="E6427" t="str">
        <f t="shared" si="201"/>
        <v>"tabla cutata t8 dpm 0.50mm":8.17,</v>
      </c>
    </row>
    <row r="6428" spans="1:5">
      <c r="A6428" s="500" t="s">
        <v>11120</v>
      </c>
      <c r="B6428" s="500" t="s">
        <v>6465</v>
      </c>
      <c r="C6428" t="str">
        <f t="shared" si="200"/>
        <v>$Tabla cutata T8 Grandemat 0.50 mm$:9.74,</v>
      </c>
      <c r="D6428" t="s">
        <v>26915</v>
      </c>
      <c r="E6428" t="str">
        <f t="shared" si="201"/>
        <v>"tabla cutata t8 grandemat 0.50 mm":9.74,</v>
      </c>
    </row>
    <row r="6429" spans="1:5">
      <c r="A6429" s="500" t="s">
        <v>11121</v>
      </c>
      <c r="B6429" s="500" t="s">
        <v>6466</v>
      </c>
      <c r="C6429" t="str">
        <f t="shared" si="200"/>
        <v>$Tabla cutata T8 Lucios 0.40 mm$:5.71,</v>
      </c>
      <c r="D6429" t="s">
        <v>26916</v>
      </c>
      <c r="E6429" t="str">
        <f t="shared" si="201"/>
        <v>"tabla cutata t8 lucios 0.40 mm":5.71,</v>
      </c>
    </row>
    <row r="6430" spans="1:5">
      <c r="A6430" s="500" t="s">
        <v>11122</v>
      </c>
      <c r="B6430" s="500" t="s">
        <v>6467</v>
      </c>
      <c r="C6430" t="str">
        <f t="shared" si="200"/>
        <v>$Tabla cutata T8 Lucios 0.45 mm$:6.66,</v>
      </c>
      <c r="D6430" t="s">
        <v>26917</v>
      </c>
      <c r="E6430" t="str">
        <f t="shared" si="201"/>
        <v>"tabla cutata t8 lucios 0.45 mm":6.66,</v>
      </c>
    </row>
    <row r="6431" spans="1:5">
      <c r="A6431" s="500" t="s">
        <v>11066</v>
      </c>
      <c r="B6431" s="500" t="s">
        <v>6468</v>
      </c>
      <c r="C6431" t="str">
        <f t="shared" si="200"/>
        <v>$Tabla cutata T8 Lucios 0.50 mm$:7.14,</v>
      </c>
      <c r="D6431" t="s">
        <v>26918</v>
      </c>
      <c r="E6431" t="str">
        <f t="shared" si="201"/>
        <v>"tabla cutata t8 lucios 0.50 mm":7.14,</v>
      </c>
    </row>
    <row r="6432" spans="1:5">
      <c r="A6432" s="500" t="s">
        <v>11123</v>
      </c>
      <c r="B6432" s="500" t="s">
        <v>6469</v>
      </c>
      <c r="C6432" t="str">
        <f t="shared" si="200"/>
        <v>$T8 LUCIOS 0.60MM$:8.09,</v>
      </c>
      <c r="D6432" t="s">
        <v>26919</v>
      </c>
      <c r="E6432" t="str">
        <f t="shared" si="201"/>
        <v>"t8 lucios 0.60mm":8.09,</v>
      </c>
    </row>
    <row r="6433" spans="1:5">
      <c r="A6433" s="500" t="s">
        <v>3831</v>
      </c>
      <c r="B6433" s="500" t="s">
        <v>6470</v>
      </c>
      <c r="C6433" t="str">
        <f t="shared" si="200"/>
        <v>$T8 MAT 0.40 MM$:6.23,</v>
      </c>
      <c r="D6433" t="s">
        <v>26920</v>
      </c>
      <c r="E6433" t="str">
        <f t="shared" si="201"/>
        <v>"t8 mat 0.40 mm":6.23,</v>
      </c>
    </row>
    <row r="6434" spans="1:5">
      <c r="A6434" s="500" t="s">
        <v>3894</v>
      </c>
      <c r="B6434" s="500" t="s">
        <v>6471</v>
      </c>
      <c r="C6434" t="str">
        <f t="shared" si="200"/>
        <v>$Tabla cutata T8 Mat 0.45 mm$:7.12,</v>
      </c>
      <c r="D6434" t="s">
        <v>26921</v>
      </c>
      <c r="E6434" t="str">
        <f t="shared" si="201"/>
        <v>"tabla cutata t8 mat 0.45 mm":7.12,</v>
      </c>
    </row>
    <row r="6435" spans="1:5">
      <c r="A6435" s="500" t="s">
        <v>3895</v>
      </c>
      <c r="B6435" s="500" t="s">
        <v>6472</v>
      </c>
      <c r="C6435" t="str">
        <f t="shared" si="200"/>
        <v>$Tabla cutata T8 Mat 0.50 mm$:7.43,</v>
      </c>
      <c r="D6435" t="s">
        <v>26922</v>
      </c>
      <c r="E6435" t="str">
        <f t="shared" si="201"/>
        <v>"tabla cutata t8 mat 0.50 mm":7.43,</v>
      </c>
    </row>
    <row r="6436" spans="1:5">
      <c r="A6436" s="500" t="s">
        <v>11125</v>
      </c>
      <c r="B6436" s="500" t="s">
        <v>6473</v>
      </c>
      <c r="C6436" t="str">
        <f t="shared" si="200"/>
        <v>$Tabla cutata T8 Mat 0.60 mm$:8.42,</v>
      </c>
      <c r="D6436" t="s">
        <v>26923</v>
      </c>
      <c r="E6436" t="str">
        <f t="shared" si="201"/>
        <v>"tabla cutata t8 mat 0.60 mm":8.42,</v>
      </c>
    </row>
    <row r="6437" spans="1:5">
      <c r="A6437" s="500" t="s">
        <v>7099</v>
      </c>
      <c r="B6437" s="500" t="s">
        <v>6474</v>
      </c>
      <c r="C6437" t="str">
        <f t="shared" si="200"/>
        <v>$Tabla Cutata T8 Dubluvopsit Mat SSAB 0.6$:16.70,</v>
      </c>
      <c r="D6437" t="s">
        <v>26924</v>
      </c>
      <c r="E6437" t="str">
        <f t="shared" si="201"/>
        <v>"tabla cutata t8 dubluvopsit mat ssab 0.6":16.70,</v>
      </c>
    </row>
    <row r="6438" spans="1:5">
      <c r="A6438" s="500" t="s">
        <v>11822</v>
      </c>
      <c r="B6438" s="500" t="s">
        <v>6475</v>
      </c>
      <c r="C6438" t="str">
        <f t="shared" si="200"/>
        <v>$Tabla cutata T8 SSAB PLX 0.60 mm$:11.70,</v>
      </c>
      <c r="D6438" t="s">
        <v>26925</v>
      </c>
      <c r="E6438" t="str">
        <f t="shared" si="201"/>
        <v>"tabla cutata t8 ssab plx 0.60 mm":11.70,</v>
      </c>
    </row>
    <row r="6439" spans="1:5">
      <c r="A6439" s="500" t="s">
        <v>11126</v>
      </c>
      <c r="B6439" s="500" t="s">
        <v>6476</v>
      </c>
      <c r="C6439" t="str">
        <f t="shared" si="200"/>
        <v>$Tabla Cutata T8 Wood 0.45mm$:9.64,</v>
      </c>
      <c r="D6439" t="s">
        <v>26926</v>
      </c>
      <c r="E6439" t="str">
        <f t="shared" si="201"/>
        <v>"tabla cutata t8 wood 0.45mm":9.64,</v>
      </c>
    </row>
    <row r="6440" spans="1:5">
      <c r="A6440" s="500" t="s">
        <v>11120</v>
      </c>
      <c r="B6440" s="500" t="s">
        <v>7597</v>
      </c>
      <c r="C6440" t="str">
        <f t="shared" si="200"/>
        <v>$Tabla Cutata T8 Wood 0.50MM$:9.74,</v>
      </c>
      <c r="D6440" t="s">
        <v>26927</v>
      </c>
      <c r="E6440" t="str">
        <f t="shared" si="201"/>
        <v>"tabla cutata t8 wood 0.50mm":9.74,</v>
      </c>
    </row>
    <row r="6441" spans="1:5">
      <c r="A6441" s="500" t="s">
        <v>6927</v>
      </c>
      <c r="B6441" s="500" t="s">
        <v>6477</v>
      </c>
      <c r="C6441" t="str">
        <f t="shared" si="200"/>
        <v>$Tabla cutata T8 Zincat l=1.20m 0.37 mm$:4.69,</v>
      </c>
      <c r="D6441" t="s">
        <v>26928</v>
      </c>
      <c r="E6441" t="str">
        <f t="shared" si="201"/>
        <v>"tabla cutata t8 zincat l=1.20m 0.37 mm":4.69,</v>
      </c>
    </row>
    <row r="6442" spans="1:5">
      <c r="A6442" s="500" t="s">
        <v>11127</v>
      </c>
      <c r="B6442" s="500" t="s">
        <v>6478</v>
      </c>
      <c r="C6442" t="str">
        <f t="shared" si="200"/>
        <v>$Tabla cutata T8 Zincat l=1.20m 0.40 mm$:4.79,</v>
      </c>
      <c r="D6442" t="s">
        <v>26929</v>
      </c>
      <c r="E6442" t="str">
        <f t="shared" si="201"/>
        <v>"tabla cutata t8 zincat l=1.20m 0.40 mm":4.79,</v>
      </c>
    </row>
    <row r="6443" spans="1:5">
      <c r="A6443" s="500" t="s">
        <v>11128</v>
      </c>
      <c r="B6443" s="500" t="s">
        <v>6479</v>
      </c>
      <c r="C6443" t="str">
        <f t="shared" si="200"/>
        <v>$Tabla cutata T8 Zincat l=1.20m 0.45 mm$:5.99,</v>
      </c>
      <c r="D6443" t="s">
        <v>26930</v>
      </c>
      <c r="E6443" t="str">
        <f t="shared" si="201"/>
        <v>"tabla cutata t8 zincat l=1.20m 0.45 mm":5.99,</v>
      </c>
    </row>
    <row r="6444" spans="1:5">
      <c r="A6444" s="500" t="s">
        <v>11129</v>
      </c>
      <c r="B6444" s="500" t="s">
        <v>6480</v>
      </c>
      <c r="C6444" t="str">
        <f t="shared" si="200"/>
        <v>$Tabla cutata T8 Zincat l=1.20m 0.50 mm$:6.54,</v>
      </c>
      <c r="D6444" t="s">
        <v>26931</v>
      </c>
      <c r="E6444" t="str">
        <f t="shared" si="201"/>
        <v>"tabla cutata t8 zincat l=1.20m 0.50 mm":6.54,</v>
      </c>
    </row>
    <row r="6445" spans="1:5">
      <c r="A6445" s="500" t="s">
        <v>6999</v>
      </c>
      <c r="B6445" s="500" t="s">
        <v>6481</v>
      </c>
      <c r="C6445" t="str">
        <f t="shared" si="200"/>
        <v>$T12 Dubluvopsit Lucios 0.40$:6.33,</v>
      </c>
      <c r="D6445" t="s">
        <v>26932</v>
      </c>
      <c r="E6445" t="str">
        <f t="shared" si="201"/>
        <v>"t12 dubluvopsit lucios 0.40":6.33,</v>
      </c>
    </row>
    <row r="6446" spans="1:5">
      <c r="A6446" s="500" t="s">
        <v>4134</v>
      </c>
      <c r="B6446" s="500" t="s">
        <v>6482</v>
      </c>
      <c r="C6446" t="str">
        <f t="shared" si="200"/>
        <v>$T12 Dubluvopsit Mat 0.40$:6.90,</v>
      </c>
      <c r="D6446" t="s">
        <v>26933</v>
      </c>
      <c r="E6446" t="str">
        <f t="shared" si="201"/>
        <v>"t12 dubluvopsit mat 0.40":6.90,</v>
      </c>
    </row>
    <row r="6447" spans="1:5">
      <c r="A6447" s="500" t="s">
        <v>3857</v>
      </c>
      <c r="B6447" s="500" t="s">
        <v>6483</v>
      </c>
      <c r="C6447" t="str">
        <f t="shared" si="200"/>
        <v>$Tabla cutata T12 LUCIOS 0.40mm$:5.76,</v>
      </c>
      <c r="D6447" t="s">
        <v>26934</v>
      </c>
      <c r="E6447" t="str">
        <f t="shared" si="201"/>
        <v>"tabla cutata t12 lucios 0.40mm":5.76,</v>
      </c>
    </row>
    <row r="6448" spans="1:5">
      <c r="A6448" s="500" t="s">
        <v>11484</v>
      </c>
      <c r="B6448" s="500" t="s">
        <v>6484</v>
      </c>
      <c r="C6448" t="str">
        <f t="shared" si="200"/>
        <v>$Tabla cutata T12 Mat 0.25MM$:16.39,</v>
      </c>
      <c r="D6448" t="s">
        <v>26935</v>
      </c>
      <c r="E6448" t="str">
        <f t="shared" si="201"/>
        <v>"tabla cutata t12 mat 0.25mm":16.39,</v>
      </c>
    </row>
    <row r="6449" spans="1:5">
      <c r="A6449" s="500" t="s">
        <v>12235</v>
      </c>
      <c r="B6449" s="500" t="s">
        <v>6485</v>
      </c>
      <c r="C6449" t="str">
        <f t="shared" si="200"/>
        <v>$Tabla cutata T12 Mat 0.30MM$:18.71,</v>
      </c>
      <c r="D6449" t="s">
        <v>26936</v>
      </c>
      <c r="E6449" t="str">
        <f t="shared" si="201"/>
        <v>"tabla cutata t12 mat 0.30mm":18.71,</v>
      </c>
    </row>
    <row r="6450" spans="1:5">
      <c r="A6450" s="500" t="s">
        <v>11264</v>
      </c>
      <c r="B6450" s="500" t="s">
        <v>6486</v>
      </c>
      <c r="C6450" t="str">
        <f t="shared" si="200"/>
        <v>$T12 MAT 0.40 MM$:6.28,</v>
      </c>
      <c r="D6450" t="s">
        <v>26937</v>
      </c>
      <c r="E6450" t="str">
        <f t="shared" si="201"/>
        <v>"t12 mat 0.40 mm":6.28,</v>
      </c>
    </row>
    <row r="6451" spans="1:5">
      <c r="A6451" s="500" t="s">
        <v>11377</v>
      </c>
      <c r="B6451" s="500" t="s">
        <v>6487</v>
      </c>
      <c r="C6451" t="str">
        <f t="shared" si="200"/>
        <v>$Tabla cutata T12 UZG 0.25mm$:12.72,</v>
      </c>
      <c r="D6451" t="s">
        <v>26938</v>
      </c>
      <c r="E6451" t="str">
        <f t="shared" si="201"/>
        <v>"tabla cutata t12 uzg 0.25mm":12.72,</v>
      </c>
    </row>
    <row r="6452" spans="1:5">
      <c r="A6452" s="500" t="s">
        <v>11484</v>
      </c>
      <c r="B6452" s="500" t="s">
        <v>6488</v>
      </c>
      <c r="C6452" t="str">
        <f t="shared" si="200"/>
        <v>$Tabla cutata T12 UZG 0.30mm$:16.39,</v>
      </c>
      <c r="D6452" t="s">
        <v>26939</v>
      </c>
      <c r="E6452" t="str">
        <f t="shared" si="201"/>
        <v>"tabla cutata t12 uzg 0.30mm":16.39,</v>
      </c>
    </row>
    <row r="6453" spans="1:5">
      <c r="A6453" s="500" t="s">
        <v>639</v>
      </c>
      <c r="B6453" s="500" t="s">
        <v>6489</v>
      </c>
      <c r="C6453" t="str">
        <f t="shared" si="200"/>
        <v>$Tabla cutata T12 UZG 0.35mm$:0.00,</v>
      </c>
      <c r="D6453" t="s">
        <v>26940</v>
      </c>
      <c r="E6453" t="str">
        <f t="shared" si="201"/>
        <v>"tabla cutata t12 uzg 0.35mm":0.00,</v>
      </c>
    </row>
    <row r="6454" spans="1:5">
      <c r="A6454" s="500" t="s">
        <v>12236</v>
      </c>
      <c r="B6454" s="500" t="s">
        <v>6490</v>
      </c>
      <c r="C6454" t="str">
        <f t="shared" si="200"/>
        <v>$Tabla cutata T12 UZG 0.40mm$:29.11,</v>
      </c>
      <c r="D6454" t="s">
        <v>26941</v>
      </c>
      <c r="E6454" t="str">
        <f t="shared" si="201"/>
        <v>"tabla cutata t12 uzg 0.40mm":29.11,</v>
      </c>
    </row>
    <row r="6455" spans="1:5">
      <c r="A6455" s="500" t="s">
        <v>3963</v>
      </c>
      <c r="B6455" s="500" t="s">
        <v>6491</v>
      </c>
      <c r="C6455" t="str">
        <f t="shared" si="200"/>
        <v>$Tabla cutata T12 ZN 0.25mm l=0.91$:13.62,</v>
      </c>
      <c r="D6455" t="s">
        <v>26942</v>
      </c>
      <c r="E6455" t="str">
        <f t="shared" si="201"/>
        <v>"tabla cutata t12 zn 0.25mm l=0.91":13.62,</v>
      </c>
    </row>
    <row r="6456" spans="1:5">
      <c r="A6456" s="500" t="s">
        <v>7010</v>
      </c>
      <c r="B6456" s="500" t="s">
        <v>6492</v>
      </c>
      <c r="C6456" t="str">
        <f t="shared" si="200"/>
        <v>$Tabla cutata T12 ZN 0.30mm l=0.91$:15.94,</v>
      </c>
      <c r="D6456" t="s">
        <v>26943</v>
      </c>
      <c r="E6456" t="str">
        <f t="shared" si="201"/>
        <v>"tabla cutata t12 zn 0.30mm l=0.91":15.94,</v>
      </c>
    </row>
    <row r="6457" spans="1:5">
      <c r="A6457" s="500" t="s">
        <v>12237</v>
      </c>
      <c r="B6457" s="500" t="s">
        <v>6493</v>
      </c>
      <c r="C6457" t="str">
        <f t="shared" si="200"/>
        <v>$Tabla cutata T12 ZN 0.35mm l=0.91$:18.03,</v>
      </c>
      <c r="D6457" t="s">
        <v>26944</v>
      </c>
      <c r="E6457" t="str">
        <f t="shared" si="201"/>
        <v>"tabla cutata t12 zn 0.35mm l=0.91":18.03,</v>
      </c>
    </row>
    <row r="6458" spans="1:5">
      <c r="A6458" s="500" t="s">
        <v>7044</v>
      </c>
      <c r="B6458" s="500" t="s">
        <v>6494</v>
      </c>
      <c r="C6458" t="str">
        <f t="shared" si="200"/>
        <v>$Tabla cutata T12 ZN 0.40mm l=0.91$:19.66,</v>
      </c>
      <c r="D6458" t="s">
        <v>26945</v>
      </c>
      <c r="E6458" t="str">
        <f t="shared" si="201"/>
        <v>"tabla cutata t12 zn 0.40mm l=0.91":19.66,</v>
      </c>
    </row>
    <row r="6459" spans="1:5">
      <c r="A6459" s="500" t="s">
        <v>3830</v>
      </c>
      <c r="B6459" s="500" t="s">
        <v>6495</v>
      </c>
      <c r="C6459" t="str">
        <f t="shared" si="200"/>
        <v>$Tabla cutata T12 ZN 0.37mm l=1.14$:4.74,</v>
      </c>
      <c r="D6459" t="s">
        <v>26946</v>
      </c>
      <c r="E6459" t="str">
        <f t="shared" si="201"/>
        <v>"tabla cutata t12 zn 0.37mm l=1.14":4.74,</v>
      </c>
    </row>
    <row r="6460" spans="1:5">
      <c r="A6460" s="500" t="s">
        <v>7100</v>
      </c>
      <c r="B6460" s="500" t="s">
        <v>6496</v>
      </c>
      <c r="C6460" t="str">
        <f t="shared" si="200"/>
        <v>$Tabla cutata T12 ZN 0.40mm l=1.14$:4.84,</v>
      </c>
      <c r="D6460" t="s">
        <v>26947</v>
      </c>
      <c r="E6460" t="str">
        <f t="shared" si="201"/>
        <v>"tabla cutata t12 zn 0.40mm l=1.14":4.84,</v>
      </c>
    </row>
    <row r="6461" spans="1:5">
      <c r="A6461" s="500" t="s">
        <v>11823</v>
      </c>
      <c r="B6461" s="500" t="s">
        <v>6497</v>
      </c>
      <c r="C6461" t="str">
        <f t="shared" si="200"/>
        <v>$Tabla cutata T12 ZN 0.45mm l=1.14$:6.09,</v>
      </c>
      <c r="D6461" t="s">
        <v>26948</v>
      </c>
      <c r="E6461" t="str">
        <f t="shared" si="201"/>
        <v>"tabla cutata t12 zn 0.45mm l=1.14":6.09,</v>
      </c>
    </row>
    <row r="6462" spans="1:5">
      <c r="A6462" s="500" t="s">
        <v>3924</v>
      </c>
      <c r="B6462" s="500" t="s">
        <v>6498</v>
      </c>
      <c r="C6462" t="str">
        <f t="shared" si="200"/>
        <v>$Tabla cutata T12 ZN 0.50mm l=1.14$:6.64,</v>
      </c>
      <c r="D6462" t="s">
        <v>26949</v>
      </c>
      <c r="E6462" t="str">
        <f t="shared" si="201"/>
        <v>"tabla cutata t12 zn 0.50mm l=1.14":6.64,</v>
      </c>
    </row>
    <row r="6463" spans="1:5">
      <c r="A6463" s="500" t="s">
        <v>7082</v>
      </c>
      <c r="B6463" s="500" t="s">
        <v>6499</v>
      </c>
      <c r="C6463" t="str">
        <f t="shared" si="200"/>
        <v>$Tabla cutata T18 RAL 8003 0.45 mm$:9.72,</v>
      </c>
      <c r="D6463" t="s">
        <v>26950</v>
      </c>
      <c r="E6463" t="str">
        <f t="shared" si="201"/>
        <v>"tabla cutata t18 ral 8003 0.45 mm":9.72,</v>
      </c>
    </row>
    <row r="6464" spans="1:5">
      <c r="A6464" s="500" t="s">
        <v>6950</v>
      </c>
      <c r="B6464" s="500" t="s">
        <v>6500</v>
      </c>
      <c r="C6464" t="str">
        <f t="shared" si="200"/>
        <v>$T18 Dublu Vopsit Lucios 0.40mm$:6.38,</v>
      </c>
      <c r="D6464" t="s">
        <v>26951</v>
      </c>
      <c r="E6464" t="str">
        <f t="shared" si="201"/>
        <v>"t18 dublu vopsit lucios 0.40mm":6.38,</v>
      </c>
    </row>
    <row r="6465" spans="1:5">
      <c r="A6465" s="500" t="s">
        <v>11292</v>
      </c>
      <c r="B6465" s="500" t="s">
        <v>7599</v>
      </c>
      <c r="C6465" t="str">
        <f t="shared" si="200"/>
        <v>$Tabla Cutata T18 DPL 0.50MM$:7.95,</v>
      </c>
      <c r="D6465" t="s">
        <v>26952</v>
      </c>
      <c r="E6465" t="str">
        <f t="shared" si="201"/>
        <v>"tabla cutata t18 dpl 0.50mm":7.95,</v>
      </c>
    </row>
    <row r="6466" spans="1:5">
      <c r="A6466" s="500" t="s">
        <v>4139</v>
      </c>
      <c r="B6466" s="500" t="s">
        <v>6501</v>
      </c>
      <c r="C6466" t="str">
        <f t="shared" ref="C6466:C6529" si="202">CONCATENATE("$",B6466,"$",":",A6466,",")</f>
        <v>$T18 Dublu Vopsit MAT 0.40mm$:6.95,</v>
      </c>
      <c r="D6466" t="s">
        <v>26953</v>
      </c>
      <c r="E6466" t="str">
        <f t="shared" ref="E6466:E6529" si="203">LOWER(D6466)</f>
        <v>"t18 dublu vopsit mat 0.40mm":6.95,</v>
      </c>
    </row>
    <row r="6467" spans="1:5">
      <c r="A6467" s="500" t="s">
        <v>7601</v>
      </c>
      <c r="B6467" s="500" t="s">
        <v>7602</v>
      </c>
      <c r="C6467" t="str">
        <f t="shared" si="202"/>
        <v>$Tabla Cutata T18 DPM 0.50MM$:8.27,</v>
      </c>
      <c r="D6467" t="s">
        <v>26954</v>
      </c>
      <c r="E6467" t="str">
        <f t="shared" si="203"/>
        <v>"tabla cutata t18 dpm 0.50mm":8.27,</v>
      </c>
    </row>
    <row r="6468" spans="1:5">
      <c r="A6468" s="500" t="s">
        <v>11124</v>
      </c>
      <c r="B6468" s="500" t="s">
        <v>6502</v>
      </c>
      <c r="C6468" t="str">
        <f t="shared" si="202"/>
        <v>$Tabla cutata T18 Grandemat 0.50 mm$:9.84,</v>
      </c>
      <c r="D6468" t="s">
        <v>26955</v>
      </c>
      <c r="E6468" t="str">
        <f t="shared" si="203"/>
        <v>"tabla cutata t18 grandemat 0.50 mm":9.84,</v>
      </c>
    </row>
    <row r="6469" spans="1:5">
      <c r="A6469" s="500" t="s">
        <v>11824</v>
      </c>
      <c r="B6469" s="500" t="s">
        <v>6503</v>
      </c>
      <c r="C6469" t="str">
        <f t="shared" si="202"/>
        <v>$Tabla cutata T18 Lucios 0.40 mm$:5.81,</v>
      </c>
      <c r="D6469" t="s">
        <v>26956</v>
      </c>
      <c r="E6469" t="str">
        <f t="shared" si="203"/>
        <v>"tabla cutata t18 lucios 0.40 mm":5.81,</v>
      </c>
    </row>
    <row r="6470" spans="1:5">
      <c r="A6470" s="500" t="s">
        <v>3973</v>
      </c>
      <c r="B6470" s="500" t="s">
        <v>6504</v>
      </c>
      <c r="C6470" t="str">
        <f t="shared" si="202"/>
        <v>$Tabla cutata T18 Lucios 0.45 mm$:6.76,</v>
      </c>
      <c r="D6470" t="s">
        <v>26957</v>
      </c>
      <c r="E6470" t="str">
        <f t="shared" si="203"/>
        <v>"tabla cutata t18 lucios 0.45 mm":6.76,</v>
      </c>
    </row>
    <row r="6471" spans="1:5">
      <c r="A6471" s="500" t="s">
        <v>11825</v>
      </c>
      <c r="B6471" s="500" t="s">
        <v>6505</v>
      </c>
      <c r="C6471" t="str">
        <f t="shared" si="202"/>
        <v>$Tabla cutata T18 Lucios 0.50 mm$:7.24,</v>
      </c>
      <c r="D6471" t="s">
        <v>26958</v>
      </c>
      <c r="E6471" t="str">
        <f t="shared" si="203"/>
        <v>"tabla cutata t18 lucios 0.50 mm":7.24,</v>
      </c>
    </row>
    <row r="6472" spans="1:5">
      <c r="A6472" s="500" t="s">
        <v>3936</v>
      </c>
      <c r="B6472" s="500" t="s">
        <v>6506</v>
      </c>
      <c r="C6472" t="str">
        <f t="shared" si="202"/>
        <v>$T18 LUCIOS 0.60MM$:8.19,</v>
      </c>
      <c r="D6472" t="s">
        <v>26959</v>
      </c>
      <c r="E6472" t="str">
        <f t="shared" si="203"/>
        <v>"t18 lucios 0.60mm":8.19,</v>
      </c>
    </row>
    <row r="6473" spans="1:5">
      <c r="A6473" s="500" t="s">
        <v>11340</v>
      </c>
      <c r="B6473" s="500" t="s">
        <v>6507</v>
      </c>
      <c r="C6473" t="str">
        <f t="shared" si="202"/>
        <v>$Tabla cutata T18 Lucios 0.70 mm$:9.94,</v>
      </c>
      <c r="D6473" t="s">
        <v>26960</v>
      </c>
      <c r="E6473" t="str">
        <f t="shared" si="203"/>
        <v>"tabla cutata t18 lucios 0.70 mm":9.94,</v>
      </c>
    </row>
    <row r="6474" spans="1:5">
      <c r="A6474" s="500" t="s">
        <v>6999</v>
      </c>
      <c r="B6474" s="500" t="s">
        <v>6508</v>
      </c>
      <c r="C6474" t="str">
        <f t="shared" si="202"/>
        <v>$T18 MAT 0.40 MM$:6.33,</v>
      </c>
      <c r="D6474" t="s">
        <v>26961</v>
      </c>
      <c r="E6474" t="str">
        <f t="shared" si="203"/>
        <v>"t18 mat 0.40 mm":6.33,</v>
      </c>
    </row>
    <row r="6475" spans="1:5">
      <c r="A6475" s="500" t="s">
        <v>11108</v>
      </c>
      <c r="B6475" s="500" t="s">
        <v>6509</v>
      </c>
      <c r="C6475" t="str">
        <f t="shared" si="202"/>
        <v>$Tabla cutata T18 Mat 0.45 mm$:7.22,</v>
      </c>
      <c r="D6475" t="s">
        <v>26962</v>
      </c>
      <c r="E6475" t="str">
        <f t="shared" si="203"/>
        <v>"tabla cutata t18 mat 0.45 mm":7.22,</v>
      </c>
    </row>
    <row r="6476" spans="1:5">
      <c r="A6476" s="500" t="s">
        <v>11826</v>
      </c>
      <c r="B6476" s="500" t="s">
        <v>6510</v>
      </c>
      <c r="C6476" t="str">
        <f t="shared" si="202"/>
        <v>$Tabla cutata T18 Mat 0.50 mm$:7.53,</v>
      </c>
      <c r="D6476" t="s">
        <v>26963</v>
      </c>
      <c r="E6476" t="str">
        <f t="shared" si="203"/>
        <v>"tabla cutata t18 mat 0.50 mm":7.53,</v>
      </c>
    </row>
    <row r="6477" spans="1:5">
      <c r="A6477" s="500" t="s">
        <v>11827</v>
      </c>
      <c r="B6477" s="500" t="s">
        <v>6511</v>
      </c>
      <c r="C6477" t="str">
        <f t="shared" si="202"/>
        <v>$Tabla cutata T18 Mat 0.60 mm$:8.52,</v>
      </c>
      <c r="D6477" t="s">
        <v>26964</v>
      </c>
      <c r="E6477" t="str">
        <f t="shared" si="203"/>
        <v>"tabla cutata t18 mat 0.60 mm":8.52,</v>
      </c>
    </row>
    <row r="6478" spans="1:5">
      <c r="A6478" s="500" t="s">
        <v>7101</v>
      </c>
      <c r="B6478" s="500" t="s">
        <v>6512</v>
      </c>
      <c r="C6478" t="str">
        <f t="shared" si="202"/>
        <v>$Tabla Cutata T18 Dubluvopsit Mat Ssab0.6$:16.80,</v>
      </c>
      <c r="D6478" t="s">
        <v>26965</v>
      </c>
      <c r="E6478" t="str">
        <f t="shared" si="203"/>
        <v>"tabla cutata t18 dubluvopsit mat ssab0.6":16.80,</v>
      </c>
    </row>
    <row r="6479" spans="1:5">
      <c r="A6479" s="500" t="s">
        <v>4148</v>
      </c>
      <c r="B6479" s="500" t="s">
        <v>6513</v>
      </c>
      <c r="C6479" t="str">
        <f t="shared" si="202"/>
        <v>$Tabla cutata T18 SSAB PLX 0.60 mm$:11.80,</v>
      </c>
      <c r="D6479" t="s">
        <v>26966</v>
      </c>
      <c r="E6479" t="str">
        <f t="shared" si="203"/>
        <v>"tabla cutata t18 ssab plx 0.60 mm":11.80,</v>
      </c>
    </row>
    <row r="6480" spans="1:5">
      <c r="A6480" s="500" t="s">
        <v>11120</v>
      </c>
      <c r="B6480" s="500" t="s">
        <v>6514</v>
      </c>
      <c r="C6480" t="str">
        <f t="shared" si="202"/>
        <v>$Tabla Cutata T18 Wood 0.45mm$:9.74,</v>
      </c>
      <c r="D6480" t="s">
        <v>26967</v>
      </c>
      <c r="E6480" t="str">
        <f t="shared" si="203"/>
        <v>"tabla cutata t18 wood 0.45mm":9.74,</v>
      </c>
    </row>
    <row r="6481" spans="1:5">
      <c r="A6481" s="500" t="s">
        <v>11124</v>
      </c>
      <c r="B6481" s="500" t="s">
        <v>7604</v>
      </c>
      <c r="C6481" t="str">
        <f t="shared" si="202"/>
        <v>$Tabla Cutata T18 Wood 0.50MM$:9.84,</v>
      </c>
      <c r="D6481" t="s">
        <v>26968</v>
      </c>
      <c r="E6481" t="str">
        <f t="shared" si="203"/>
        <v>"tabla cutata t18 wood 0.50mm":9.84,</v>
      </c>
    </row>
    <row r="6482" spans="1:5">
      <c r="A6482" s="500" t="s">
        <v>11127</v>
      </c>
      <c r="B6482" s="500" t="s">
        <v>6515</v>
      </c>
      <c r="C6482" t="str">
        <f t="shared" si="202"/>
        <v>$Tabla cutata T18 Zincat 0.37 mm$:4.79,</v>
      </c>
      <c r="D6482" t="s">
        <v>26969</v>
      </c>
      <c r="E6482" t="str">
        <f t="shared" si="203"/>
        <v>"tabla cutata t18 zincat 0.37 mm":4.79,</v>
      </c>
    </row>
    <row r="6483" spans="1:5">
      <c r="A6483" s="500" t="s">
        <v>11828</v>
      </c>
      <c r="B6483" s="500" t="s">
        <v>6516</v>
      </c>
      <c r="C6483" t="str">
        <f t="shared" si="202"/>
        <v>$Tabla cutata T18 Zincat 0.40 mm$:4.89,</v>
      </c>
      <c r="D6483" t="s">
        <v>26970</v>
      </c>
      <c r="E6483" t="str">
        <f t="shared" si="203"/>
        <v>"tabla cutata t18 zincat 0.40 mm":4.89,</v>
      </c>
    </row>
    <row r="6484" spans="1:5">
      <c r="A6484" s="500" t="s">
        <v>11823</v>
      </c>
      <c r="B6484" s="500" t="s">
        <v>6517</v>
      </c>
      <c r="C6484" t="str">
        <f t="shared" si="202"/>
        <v>$Tabla cutata T18 Zincat 0.45 mm$:6.09,</v>
      </c>
      <c r="D6484" t="s">
        <v>26971</v>
      </c>
      <c r="E6484" t="str">
        <f t="shared" si="203"/>
        <v>"tabla cutata t18 zincat 0.45 mm":6.09,</v>
      </c>
    </row>
    <row r="6485" spans="1:5">
      <c r="A6485" s="500" t="s">
        <v>3924</v>
      </c>
      <c r="B6485" s="500" t="s">
        <v>6518</v>
      </c>
      <c r="C6485" t="str">
        <f t="shared" si="202"/>
        <v>$Tabla cutata T18 Zincat 0.50 mm$:6.64,</v>
      </c>
      <c r="D6485" t="s">
        <v>26972</v>
      </c>
      <c r="E6485" t="str">
        <f t="shared" si="203"/>
        <v>"tabla cutata t18 zincat 0.50 mm":6.64,</v>
      </c>
    </row>
    <row r="6486" spans="1:5">
      <c r="A6486" s="500" t="s">
        <v>6981</v>
      </c>
      <c r="B6486" s="500" t="s">
        <v>6519</v>
      </c>
      <c r="C6486" t="str">
        <f t="shared" si="202"/>
        <v>$Tabla cutata T18 Zincat 0.60 mm$:7.94,</v>
      </c>
      <c r="D6486" t="s">
        <v>26973</v>
      </c>
      <c r="E6486" t="str">
        <f t="shared" si="203"/>
        <v>"tabla cutata t18 zincat 0.60 mm":7.94,</v>
      </c>
    </row>
    <row r="6487" spans="1:5">
      <c r="A6487" s="500" t="s">
        <v>11737</v>
      </c>
      <c r="B6487" s="500" t="s">
        <v>6520</v>
      </c>
      <c r="C6487" t="str">
        <f t="shared" si="202"/>
        <v>$Tabla cutata T18 Zincat 0.70 mm$:9.14,</v>
      </c>
      <c r="D6487" t="s">
        <v>26974</v>
      </c>
      <c r="E6487" t="str">
        <f t="shared" si="203"/>
        <v>"tabla cutata t18 zincat 0.70 mm":9.14,</v>
      </c>
    </row>
    <row r="6488" spans="1:5">
      <c r="A6488" s="500" t="s">
        <v>11439</v>
      </c>
      <c r="B6488" s="500" t="s">
        <v>6521</v>
      </c>
      <c r="C6488" t="str">
        <f t="shared" si="202"/>
        <v>$Tabla cutata T35 Ral 8003 0.45 mm$:10.02,</v>
      </c>
      <c r="D6488" t="s">
        <v>26975</v>
      </c>
      <c r="E6488" t="str">
        <f t="shared" si="203"/>
        <v>"tabla cutata t35 ral 8003 0.45 mm":10.02,</v>
      </c>
    </row>
    <row r="6489" spans="1:5">
      <c r="A6489" s="500" t="s">
        <v>7102</v>
      </c>
      <c r="B6489" s="500" t="s">
        <v>6522</v>
      </c>
      <c r="C6489" t="str">
        <f t="shared" si="202"/>
        <v>$T35 Dublu Vopsit Lucios 0.40mm$:6.68,</v>
      </c>
      <c r="D6489" t="s">
        <v>26976</v>
      </c>
      <c r="E6489" t="str">
        <f t="shared" si="203"/>
        <v>"t35 dublu vopsit lucios 0.40mm":6.68,</v>
      </c>
    </row>
    <row r="6490" spans="1:5">
      <c r="A6490" s="500" t="s">
        <v>7098</v>
      </c>
      <c r="B6490" s="500" t="s">
        <v>7606</v>
      </c>
      <c r="C6490" t="str">
        <f t="shared" si="202"/>
        <v>$Tabla Cutata T35 DPL 0.50MM$:8.25,</v>
      </c>
      <c r="D6490" t="s">
        <v>26977</v>
      </c>
      <c r="E6490" t="str">
        <f t="shared" si="203"/>
        <v>"tabla cutata t35 dpl 0.50mm":8.25,</v>
      </c>
    </row>
    <row r="6491" spans="1:5">
      <c r="A6491" s="500" t="s">
        <v>11829</v>
      </c>
      <c r="B6491" s="500" t="s">
        <v>6523</v>
      </c>
      <c r="C6491" t="str">
        <f t="shared" si="202"/>
        <v>$T35 Dubluvopsit MAT 0.40MM$:7.25,</v>
      </c>
      <c r="D6491" t="s">
        <v>26978</v>
      </c>
      <c r="E6491" t="str">
        <f t="shared" si="203"/>
        <v>"t35 dubluvopsit mat 0.40mm":7.25,</v>
      </c>
    </row>
    <row r="6492" spans="1:5">
      <c r="A6492" s="500" t="s">
        <v>11168</v>
      </c>
      <c r="B6492" s="500" t="s">
        <v>7608</v>
      </c>
      <c r="C6492" t="str">
        <f t="shared" si="202"/>
        <v>$Tabla Cutata T35 DPM 0.50MM$:8.57,</v>
      </c>
      <c r="D6492" t="s">
        <v>26979</v>
      </c>
      <c r="E6492" t="str">
        <f t="shared" si="203"/>
        <v>"tabla cutata t35 dpm 0.50mm":8.57,</v>
      </c>
    </row>
    <row r="6493" spans="1:5">
      <c r="A6493" s="500" t="s">
        <v>11830</v>
      </c>
      <c r="B6493" s="500" t="s">
        <v>6524</v>
      </c>
      <c r="C6493" t="str">
        <f t="shared" si="202"/>
        <v>$Tabla cutata T35 Gradenmat 0.50 mm$:10.14,</v>
      </c>
      <c r="D6493" t="s">
        <v>26980</v>
      </c>
      <c r="E6493" t="str">
        <f t="shared" si="203"/>
        <v>"tabla cutata t35 gradenmat 0.50 mm":10.14,</v>
      </c>
    </row>
    <row r="6494" spans="1:5">
      <c r="A6494" s="500" t="s">
        <v>3974</v>
      </c>
      <c r="B6494" s="500" t="s">
        <v>6525</v>
      </c>
      <c r="C6494" t="str">
        <f t="shared" si="202"/>
        <v>$Tabla cutata T35 Lucios 0.40 mm$:6.11,</v>
      </c>
      <c r="D6494" t="s">
        <v>26981</v>
      </c>
      <c r="E6494" t="str">
        <f t="shared" si="203"/>
        <v>"tabla cutata t35 lucios 0.40 mm":6.11,</v>
      </c>
    </row>
    <row r="6495" spans="1:5">
      <c r="A6495" s="500" t="s">
        <v>11312</v>
      </c>
      <c r="B6495" s="500" t="s">
        <v>6526</v>
      </c>
      <c r="C6495" t="str">
        <f t="shared" si="202"/>
        <v>$Tabla cutata T35 Lucios 0.45 mm$:7.06,</v>
      </c>
      <c r="D6495" t="s">
        <v>26982</v>
      </c>
      <c r="E6495" t="str">
        <f t="shared" si="203"/>
        <v>"tabla cutata t35 lucios 0.45 mm":7.06,</v>
      </c>
    </row>
    <row r="6496" spans="1:5">
      <c r="A6496" s="500" t="s">
        <v>11831</v>
      </c>
      <c r="B6496" s="500" t="s">
        <v>6527</v>
      </c>
      <c r="C6496" t="str">
        <f t="shared" si="202"/>
        <v>$Tabla cutata T35 Lucios 0.50 mm$:7.54,</v>
      </c>
      <c r="D6496" t="s">
        <v>26983</v>
      </c>
      <c r="E6496" t="str">
        <f t="shared" si="203"/>
        <v>"tabla cutata t35 lucios 0.50 mm":7.54,</v>
      </c>
    </row>
    <row r="6497" spans="1:5">
      <c r="A6497" s="500" t="s">
        <v>3890</v>
      </c>
      <c r="B6497" s="500" t="s">
        <v>6528</v>
      </c>
      <c r="C6497" t="str">
        <f t="shared" si="202"/>
        <v>$T35 LUCIOS 0.60MM$:8.49,</v>
      </c>
      <c r="D6497" t="s">
        <v>26984</v>
      </c>
      <c r="E6497" t="str">
        <f t="shared" si="203"/>
        <v>"t35 lucios 0.60mm":8.49,</v>
      </c>
    </row>
    <row r="6498" spans="1:5">
      <c r="A6498" s="500" t="s">
        <v>11830</v>
      </c>
      <c r="B6498" s="500" t="s">
        <v>6529</v>
      </c>
      <c r="C6498" t="str">
        <f t="shared" si="202"/>
        <v>$Tabla cutata T35 Lucios 0.70 mm$:10.14,</v>
      </c>
      <c r="D6498" t="s">
        <v>26985</v>
      </c>
      <c r="E6498" t="str">
        <f t="shared" si="203"/>
        <v>"tabla cutata t35 lucios 0.70 mm":10.14,</v>
      </c>
    </row>
    <row r="6499" spans="1:5">
      <c r="A6499" s="500" t="s">
        <v>11058</v>
      </c>
      <c r="B6499" s="500" t="s">
        <v>6530</v>
      </c>
      <c r="C6499" t="str">
        <f t="shared" si="202"/>
        <v>$T35 MAT 0.40 MM$:6.63,</v>
      </c>
      <c r="D6499" t="s">
        <v>26986</v>
      </c>
      <c r="E6499" t="str">
        <f t="shared" si="203"/>
        <v>"t35 mat 0.40 mm":6.63,</v>
      </c>
    </row>
    <row r="6500" spans="1:5">
      <c r="A6500" s="500" t="s">
        <v>3862</v>
      </c>
      <c r="B6500" s="500" t="s">
        <v>6531</v>
      </c>
      <c r="C6500" t="str">
        <f t="shared" si="202"/>
        <v>$Tabla cutata T35 Mat 0.45 mm$:7.52,</v>
      </c>
      <c r="D6500" t="s">
        <v>26987</v>
      </c>
      <c r="E6500" t="str">
        <f t="shared" si="203"/>
        <v>"tabla cutata t35 mat 0.45 mm":7.52,</v>
      </c>
    </row>
    <row r="6501" spans="1:5">
      <c r="A6501" s="500" t="s">
        <v>11832</v>
      </c>
      <c r="B6501" s="500" t="s">
        <v>6532</v>
      </c>
      <c r="C6501" t="str">
        <f t="shared" si="202"/>
        <v>$Tabla cutata T35 Mat 0.50 mm$:7.83,</v>
      </c>
      <c r="D6501" t="s">
        <v>26988</v>
      </c>
      <c r="E6501" t="str">
        <f t="shared" si="203"/>
        <v>"tabla cutata t35 mat 0.50 mm":7.83,</v>
      </c>
    </row>
    <row r="6502" spans="1:5">
      <c r="A6502" s="500" t="s">
        <v>7086</v>
      </c>
      <c r="B6502" s="500" t="s">
        <v>6533</v>
      </c>
      <c r="C6502" t="str">
        <f t="shared" si="202"/>
        <v>$Tabla cutata T35 Mat 0.60 mm$:8.82,</v>
      </c>
      <c r="D6502" t="s">
        <v>26989</v>
      </c>
      <c r="E6502" t="str">
        <f t="shared" si="203"/>
        <v>"tabla cutata t35 mat 0.60 mm":8.82,</v>
      </c>
    </row>
    <row r="6503" spans="1:5">
      <c r="A6503" s="500" t="s">
        <v>11613</v>
      </c>
      <c r="B6503" s="500" t="s">
        <v>6534</v>
      </c>
      <c r="C6503" t="str">
        <f t="shared" si="202"/>
        <v>$Tabla Cutata T35 DPM 0.60mm$:17.10,</v>
      </c>
      <c r="D6503" t="s">
        <v>26990</v>
      </c>
      <c r="E6503" t="str">
        <f t="shared" si="203"/>
        <v>"tabla cutata t35 dpm 0.60mm":17.10,</v>
      </c>
    </row>
    <row r="6504" spans="1:5">
      <c r="A6504" s="500" t="s">
        <v>7103</v>
      </c>
      <c r="B6504" s="500" t="s">
        <v>6535</v>
      </c>
      <c r="C6504" t="str">
        <f t="shared" si="202"/>
        <v>$Tabla cutata T35 SSAB PLX 0.60 mm$:12.10,</v>
      </c>
      <c r="D6504" t="s">
        <v>26991</v>
      </c>
      <c r="E6504" t="str">
        <f t="shared" si="203"/>
        <v>"tabla cutata t35 ssab plx 0.60 mm":12.10,</v>
      </c>
    </row>
    <row r="6505" spans="1:5">
      <c r="A6505" s="500" t="s">
        <v>11833</v>
      </c>
      <c r="B6505" s="500" t="s">
        <v>6536</v>
      </c>
      <c r="C6505" t="str">
        <f t="shared" si="202"/>
        <v>$Tabla Cutata T35 Wood 0.45mm$:10.04,</v>
      </c>
      <c r="D6505" t="s">
        <v>26992</v>
      </c>
      <c r="E6505" t="str">
        <f t="shared" si="203"/>
        <v>"tabla cutata t35 wood 0.45mm":10.04,</v>
      </c>
    </row>
    <row r="6506" spans="1:5">
      <c r="A6506" s="500" t="s">
        <v>11830</v>
      </c>
      <c r="B6506" s="500" t="s">
        <v>7610</v>
      </c>
      <c r="C6506" t="str">
        <f t="shared" si="202"/>
        <v>$Tabla Cutata T35 Wood 0.50MM$:10.14,</v>
      </c>
      <c r="D6506" t="s">
        <v>26993</v>
      </c>
      <c r="E6506" t="str">
        <f t="shared" si="203"/>
        <v>"tabla cutata t35 wood 0.50mm":10.14,</v>
      </c>
    </row>
    <row r="6507" spans="1:5">
      <c r="A6507" s="500" t="s">
        <v>7104</v>
      </c>
      <c r="B6507" s="500" t="s">
        <v>6537</v>
      </c>
      <c r="C6507" t="str">
        <f t="shared" si="202"/>
        <v>$Tabla cutata T35 Zincat 0.37 mm$:4.99,</v>
      </c>
      <c r="D6507" t="s">
        <v>26994</v>
      </c>
      <c r="E6507" t="str">
        <f t="shared" si="203"/>
        <v>"tabla cutata t35 zincat 0.37 mm":4.99,</v>
      </c>
    </row>
    <row r="6508" spans="1:5">
      <c r="A6508" s="500" t="s">
        <v>7105</v>
      </c>
      <c r="B6508" s="500" t="s">
        <v>6538</v>
      </c>
      <c r="C6508" t="str">
        <f t="shared" si="202"/>
        <v>$Tabla cutata T35 Zincat 0.40 mm$:5.09,</v>
      </c>
      <c r="D6508" t="s">
        <v>26995</v>
      </c>
      <c r="E6508" t="str">
        <f t="shared" si="203"/>
        <v>"tabla cutata t35 zincat 0.40 mm":5.09,</v>
      </c>
    </row>
    <row r="6509" spans="1:5">
      <c r="A6509" s="500" t="s">
        <v>11067</v>
      </c>
      <c r="B6509" s="500" t="s">
        <v>6539</v>
      </c>
      <c r="C6509" t="str">
        <f t="shared" si="202"/>
        <v>$Tabla cutata T35 Zincat 0.45 mm$:6.29,</v>
      </c>
      <c r="D6509" t="s">
        <v>26996</v>
      </c>
      <c r="E6509" t="str">
        <f t="shared" si="203"/>
        <v>"tabla cutata t35 zincat 0.45 mm":6.29,</v>
      </c>
    </row>
    <row r="6510" spans="1:5">
      <c r="A6510" s="500" t="s">
        <v>11834</v>
      </c>
      <c r="B6510" s="500" t="s">
        <v>6540</v>
      </c>
      <c r="C6510" t="str">
        <f t="shared" si="202"/>
        <v>$Tabla cutata T35 Zincat 0.50 mm$:6.84,</v>
      </c>
      <c r="D6510" t="s">
        <v>26997</v>
      </c>
      <c r="E6510" t="str">
        <f t="shared" si="203"/>
        <v>"tabla cutata t35 zincat 0.50 mm":6.84,</v>
      </c>
    </row>
    <row r="6511" spans="1:5">
      <c r="A6511" s="500" t="s">
        <v>3562</v>
      </c>
      <c r="B6511" s="500" t="s">
        <v>6541</v>
      </c>
      <c r="C6511" t="str">
        <f t="shared" si="202"/>
        <v>$Tabla cutata T35 Zincat 0.60 mm$:8.14,</v>
      </c>
      <c r="D6511" t="s">
        <v>26998</v>
      </c>
      <c r="E6511" t="str">
        <f t="shared" si="203"/>
        <v>"tabla cutata t35 zincat 0.60 mm":8.14,</v>
      </c>
    </row>
    <row r="6512" spans="1:5">
      <c r="A6512" s="500" t="s">
        <v>7106</v>
      </c>
      <c r="B6512" s="500" t="s">
        <v>6542</v>
      </c>
      <c r="C6512" t="str">
        <f t="shared" si="202"/>
        <v>$Tabla cutata T35 Zincat 0.70 mm$:9.34,</v>
      </c>
      <c r="D6512" t="s">
        <v>26999</v>
      </c>
      <c r="E6512" t="str">
        <f t="shared" si="203"/>
        <v>"tabla cutata t35 zincat 0.70 mm":9.34,</v>
      </c>
    </row>
    <row r="6513" spans="1:5">
      <c r="A6513" s="500" t="s">
        <v>11267</v>
      </c>
      <c r="B6513" s="500" t="s">
        <v>6543</v>
      </c>
      <c r="C6513" t="str">
        <f t="shared" si="202"/>
        <v>$Tabla cutata T45 Ral 8003 0.45 mm$:10.27,</v>
      </c>
      <c r="D6513" t="s">
        <v>27000</v>
      </c>
      <c r="E6513" t="str">
        <f t="shared" si="203"/>
        <v>"tabla cutata t45 ral 8003 0.45 mm":10.27,</v>
      </c>
    </row>
    <row r="6514" spans="1:5">
      <c r="A6514" s="500" t="s">
        <v>11835</v>
      </c>
      <c r="B6514" s="500" t="s">
        <v>6544</v>
      </c>
      <c r="C6514" t="str">
        <f t="shared" si="202"/>
        <v>$T45 Dublu Vopsit Lucios 0.40MM$:6.93,</v>
      </c>
      <c r="D6514" t="s">
        <v>27001</v>
      </c>
      <c r="E6514" t="str">
        <f t="shared" si="203"/>
        <v>"t45 dublu vopsit lucios 0.40mm":6.93,</v>
      </c>
    </row>
    <row r="6515" spans="1:5">
      <c r="A6515" s="500" t="s">
        <v>2880</v>
      </c>
      <c r="B6515" s="500" t="s">
        <v>7612</v>
      </c>
      <c r="C6515" t="str">
        <f t="shared" si="202"/>
        <v>$Tabla Cutata T45 DPL 0.50MM$:8.50,</v>
      </c>
      <c r="D6515" t="s">
        <v>27002</v>
      </c>
      <c r="E6515" t="str">
        <f t="shared" si="203"/>
        <v>"tabla cutata t45 dpl 0.50mm":8.50,</v>
      </c>
    </row>
    <row r="6516" spans="1:5">
      <c r="A6516" s="500" t="s">
        <v>2886</v>
      </c>
      <c r="B6516" s="500" t="s">
        <v>6545</v>
      </c>
      <c r="C6516" t="str">
        <f t="shared" si="202"/>
        <v>$Tabla Cutata T45 DPM 0.40MM$:7.50,</v>
      </c>
      <c r="D6516" t="s">
        <v>27003</v>
      </c>
      <c r="E6516" t="str">
        <f t="shared" si="203"/>
        <v>"tabla cutata t45 dpm 0.40mm":7.50,</v>
      </c>
    </row>
    <row r="6517" spans="1:5">
      <c r="A6517" s="500" t="s">
        <v>7086</v>
      </c>
      <c r="B6517" s="500" t="s">
        <v>7614</v>
      </c>
      <c r="C6517" t="str">
        <f t="shared" si="202"/>
        <v>$Tabla Cutata T45 DPM 0.50MM$:8.82,</v>
      </c>
      <c r="D6517" t="s">
        <v>27004</v>
      </c>
      <c r="E6517" t="str">
        <f t="shared" si="203"/>
        <v>"tabla cutata t45 dpm 0.50mm":8.82,</v>
      </c>
    </row>
    <row r="6518" spans="1:5">
      <c r="A6518" s="500" t="s">
        <v>7043</v>
      </c>
      <c r="B6518" s="500" t="s">
        <v>6546</v>
      </c>
      <c r="C6518" t="str">
        <f t="shared" si="202"/>
        <v>$Tabla Cutata T45 Dublu vopsit mat 0.60mm$:17.35,</v>
      </c>
      <c r="D6518" t="s">
        <v>27005</v>
      </c>
      <c r="E6518" t="str">
        <f t="shared" si="203"/>
        <v>"tabla cutata t45 dublu vopsit mat 0.60mm":17.35,</v>
      </c>
    </row>
    <row r="6519" spans="1:5">
      <c r="A6519" s="500" t="s">
        <v>3869</v>
      </c>
      <c r="B6519" s="500" t="s">
        <v>6547</v>
      </c>
      <c r="C6519" t="str">
        <f t="shared" si="202"/>
        <v>$Tabla cutata T45 Grandemat 0.50 mm$:10.39,</v>
      </c>
      <c r="D6519" t="s">
        <v>27006</v>
      </c>
      <c r="E6519" t="str">
        <f t="shared" si="203"/>
        <v>"tabla cutata t45 grandemat 0.50 mm":10.39,</v>
      </c>
    </row>
    <row r="6520" spans="1:5">
      <c r="A6520" s="500" t="s">
        <v>11162</v>
      </c>
      <c r="B6520" s="500" t="s">
        <v>6548</v>
      </c>
      <c r="C6520" t="str">
        <f t="shared" si="202"/>
        <v>$Tabla cutata T45 Lucios 0.40 mm$:6.36,</v>
      </c>
      <c r="D6520" t="s">
        <v>27007</v>
      </c>
      <c r="E6520" t="str">
        <f t="shared" si="203"/>
        <v>"tabla cutata t45 lucios 0.40 mm":6.36,</v>
      </c>
    </row>
    <row r="6521" spans="1:5">
      <c r="A6521" s="500" t="s">
        <v>11109</v>
      </c>
      <c r="B6521" s="500" t="s">
        <v>6549</v>
      </c>
      <c r="C6521" t="str">
        <f t="shared" si="202"/>
        <v>$Tabla cutata T45 Lucios 0.45 mm$:7.31,</v>
      </c>
      <c r="D6521" t="s">
        <v>27008</v>
      </c>
      <c r="E6521" t="str">
        <f t="shared" si="203"/>
        <v>"tabla cutata t45 lucios 0.45 mm":7.31,</v>
      </c>
    </row>
    <row r="6522" spans="1:5">
      <c r="A6522" s="500" t="s">
        <v>3867</v>
      </c>
      <c r="B6522" s="500" t="s">
        <v>6550</v>
      </c>
      <c r="C6522" t="str">
        <f t="shared" si="202"/>
        <v>$Tabla cutata T45 Lucios 0.50 mm$:7.79,</v>
      </c>
      <c r="D6522" t="s">
        <v>27009</v>
      </c>
      <c r="E6522" t="str">
        <f t="shared" si="203"/>
        <v>"tabla cutata t45 lucios 0.50 mm":7.79,</v>
      </c>
    </row>
    <row r="6523" spans="1:5">
      <c r="A6523" s="500" t="s">
        <v>11305</v>
      </c>
      <c r="B6523" s="500" t="s">
        <v>6551</v>
      </c>
      <c r="C6523" t="str">
        <f t="shared" si="202"/>
        <v>$T45 LUCIOS 0.60MM$:8.74,</v>
      </c>
      <c r="D6523" t="s">
        <v>27010</v>
      </c>
      <c r="E6523" t="str">
        <f t="shared" si="203"/>
        <v>"t45 lucios 0.60mm":8.74,</v>
      </c>
    </row>
    <row r="6524" spans="1:5">
      <c r="A6524" s="500" t="s">
        <v>3869</v>
      </c>
      <c r="B6524" s="500" t="s">
        <v>6552</v>
      </c>
      <c r="C6524" t="str">
        <f t="shared" si="202"/>
        <v>$Tabla cutata T45 Lucios 0.70 mm$:10.39,</v>
      </c>
      <c r="D6524" t="s">
        <v>27011</v>
      </c>
      <c r="E6524" t="str">
        <f t="shared" si="203"/>
        <v>"tabla cutata t45 lucios 0.70 mm":10.39,</v>
      </c>
    </row>
    <row r="6525" spans="1:5">
      <c r="A6525" s="500" t="s">
        <v>3351</v>
      </c>
      <c r="B6525" s="500" t="s">
        <v>6553</v>
      </c>
      <c r="C6525" t="str">
        <f t="shared" si="202"/>
        <v>$T45 MAT 0.40 MM$:6.88,</v>
      </c>
      <c r="D6525" t="s">
        <v>27012</v>
      </c>
      <c r="E6525" t="str">
        <f t="shared" si="203"/>
        <v>"t45 mat 0.40 mm":6.88,</v>
      </c>
    </row>
    <row r="6526" spans="1:5">
      <c r="A6526" s="500" t="s">
        <v>11836</v>
      </c>
      <c r="B6526" s="500" t="s">
        <v>6554</v>
      </c>
      <c r="C6526" t="str">
        <f t="shared" si="202"/>
        <v>$Tabla cutata T45 Mat 0.45 mm$:7.77,</v>
      </c>
      <c r="D6526" t="s">
        <v>27013</v>
      </c>
      <c r="E6526" t="str">
        <f t="shared" si="203"/>
        <v>"tabla cutata t45 mat 0.45 mm":7.77,</v>
      </c>
    </row>
    <row r="6527" spans="1:5">
      <c r="A6527" s="500" t="s">
        <v>11400</v>
      </c>
      <c r="B6527" s="500" t="s">
        <v>6555</v>
      </c>
      <c r="C6527" t="str">
        <f t="shared" si="202"/>
        <v>$Tabla cutata T45 Mat 0.50 mm$:8.08,</v>
      </c>
      <c r="D6527" t="s">
        <v>27014</v>
      </c>
      <c r="E6527" t="str">
        <f t="shared" si="203"/>
        <v>"tabla cutata t45 mat 0.50 mm":8.08,</v>
      </c>
    </row>
    <row r="6528" spans="1:5">
      <c r="A6528" s="500" t="s">
        <v>11837</v>
      </c>
      <c r="B6528" s="500" t="s">
        <v>6556</v>
      </c>
      <c r="C6528" t="str">
        <f t="shared" si="202"/>
        <v>$Tabla cutata T45 Mat 0.60 mm$:9.07,</v>
      </c>
      <c r="D6528" t="s">
        <v>27015</v>
      </c>
      <c r="E6528" t="str">
        <f t="shared" si="203"/>
        <v>"tabla cutata t45 mat 0.60 mm":9.07,</v>
      </c>
    </row>
    <row r="6529" spans="1:5">
      <c r="A6529" s="500" t="s">
        <v>11838</v>
      </c>
      <c r="B6529" s="500" t="s">
        <v>6557</v>
      </c>
      <c r="C6529" t="str">
        <f t="shared" si="202"/>
        <v>$Tabla cutata T45 SSAB PLX 0.60 mm$:12.35,</v>
      </c>
      <c r="D6529" t="s">
        <v>27016</v>
      </c>
      <c r="E6529" t="str">
        <f t="shared" si="203"/>
        <v>"tabla cutata t45 ssab plx 0.60 mm":12.35,</v>
      </c>
    </row>
    <row r="6530" spans="1:5">
      <c r="A6530" s="500" t="s">
        <v>7983</v>
      </c>
      <c r="B6530" s="500" t="s">
        <v>6558</v>
      </c>
      <c r="C6530" t="str">
        <f t="shared" ref="C6530:C6593" si="204">CONCATENATE("$",B6530,"$",":",A6530,",")</f>
        <v>$Tabla Cutata T45 Wood 0.45mm$:10.29,</v>
      </c>
      <c r="D6530" t="s">
        <v>27017</v>
      </c>
      <c r="E6530" t="str">
        <f t="shared" ref="E6530:E6593" si="205">LOWER(D6530)</f>
        <v>"tabla cutata t45 wood 0.45mm":10.29,</v>
      </c>
    </row>
    <row r="6531" spans="1:5">
      <c r="A6531" s="500" t="s">
        <v>3869</v>
      </c>
      <c r="B6531" s="500" t="s">
        <v>7616</v>
      </c>
      <c r="C6531" t="str">
        <f t="shared" si="204"/>
        <v>$Tabla Cutata T45 Wood 0.50MM$:10.39,</v>
      </c>
      <c r="D6531" t="s">
        <v>27018</v>
      </c>
      <c r="E6531" t="str">
        <f t="shared" si="205"/>
        <v>"tabla cutata t45 wood 0.50mm":10.39,</v>
      </c>
    </row>
    <row r="6532" spans="1:5">
      <c r="A6532" s="500" t="s">
        <v>6957</v>
      </c>
      <c r="B6532" s="500" t="s">
        <v>6559</v>
      </c>
      <c r="C6532" t="str">
        <f t="shared" si="204"/>
        <v>$Tabla cutata T45 Zincat 0.37 mm$:5.19,</v>
      </c>
      <c r="D6532" t="s">
        <v>27019</v>
      </c>
      <c r="E6532" t="str">
        <f t="shared" si="205"/>
        <v>"tabla cutata t45 zincat 0.37 mm":5.19,</v>
      </c>
    </row>
    <row r="6533" spans="1:5">
      <c r="A6533" s="500" t="s">
        <v>6968</v>
      </c>
      <c r="B6533" s="500" t="s">
        <v>6560</v>
      </c>
      <c r="C6533" t="str">
        <f t="shared" si="204"/>
        <v>$Tabla cutata T45 Zincat 0.40 mm$:5.29,</v>
      </c>
      <c r="D6533" t="s">
        <v>27020</v>
      </c>
      <c r="E6533" t="str">
        <f t="shared" si="205"/>
        <v>"tabla cutata t45 zincat 0.40 mm":5.29,</v>
      </c>
    </row>
    <row r="6534" spans="1:5">
      <c r="A6534" s="500" t="s">
        <v>11247</v>
      </c>
      <c r="B6534" s="500" t="s">
        <v>6561</v>
      </c>
      <c r="C6534" t="str">
        <f t="shared" si="204"/>
        <v>$Tabla cutata T45 Zincat 0.45 mm$:6.49,</v>
      </c>
      <c r="D6534" t="s">
        <v>27021</v>
      </c>
      <c r="E6534" t="str">
        <f t="shared" si="205"/>
        <v>"tabla cutata t45 zincat 0.45 mm":6.49,</v>
      </c>
    </row>
    <row r="6535" spans="1:5">
      <c r="A6535" s="500" t="s">
        <v>11173</v>
      </c>
      <c r="B6535" s="500" t="s">
        <v>6562</v>
      </c>
      <c r="C6535" t="str">
        <f t="shared" si="204"/>
        <v>$Tabla cutata T45 Zincat 0.50 mm$:7.04,</v>
      </c>
      <c r="D6535" t="s">
        <v>27022</v>
      </c>
      <c r="E6535" t="str">
        <f t="shared" si="205"/>
        <v>"tabla cutata t45 zincat 0.50 mm":7.04,</v>
      </c>
    </row>
    <row r="6536" spans="1:5">
      <c r="A6536" s="500" t="s">
        <v>11839</v>
      </c>
      <c r="B6536" s="500" t="s">
        <v>6563</v>
      </c>
      <c r="C6536" t="str">
        <f t="shared" si="204"/>
        <v>$Tabla cutata T45 Zincat 0.60 mm$:8.34,</v>
      </c>
      <c r="D6536" t="s">
        <v>27023</v>
      </c>
      <c r="E6536" t="str">
        <f t="shared" si="205"/>
        <v>"tabla cutata t45 zincat 0.60 mm":8.34,</v>
      </c>
    </row>
    <row r="6537" spans="1:5">
      <c r="A6537" s="500" t="s">
        <v>11323</v>
      </c>
      <c r="B6537" s="500" t="s">
        <v>6564</v>
      </c>
      <c r="C6537" t="str">
        <f t="shared" si="204"/>
        <v>$Tabla cutata T45 Zincat 0.70 mm$:9.54,</v>
      </c>
      <c r="D6537" t="s">
        <v>27024</v>
      </c>
      <c r="E6537" t="str">
        <f t="shared" si="205"/>
        <v>"tabla cutata t45 zincat 0.70 mm":9.54,</v>
      </c>
    </row>
    <row r="6538" spans="1:5">
      <c r="A6538" s="500" t="s">
        <v>7107</v>
      </c>
      <c r="B6538" s="500" t="s">
        <v>7251</v>
      </c>
      <c r="C6538" t="str">
        <f t="shared" si="204"/>
        <v>$Balcanic 8003 0.45mm cu Dripstop$:11.22,</v>
      </c>
      <c r="D6538" t="s">
        <v>27025</v>
      </c>
      <c r="E6538" t="str">
        <f t="shared" si="205"/>
        <v>"balcanic 8003 0.45mm cu dripstop":11.22,</v>
      </c>
    </row>
    <row r="6539" spans="1:5">
      <c r="A6539" s="500" t="s">
        <v>11783</v>
      </c>
      <c r="B6539" s="500" t="s">
        <v>7253</v>
      </c>
      <c r="C6539" t="str">
        <f t="shared" si="204"/>
        <v>$Balcanic GDM 0.50mm cu Dripstop$:11.34,</v>
      </c>
      <c r="D6539" t="s">
        <v>27026</v>
      </c>
      <c r="E6539" t="str">
        <f t="shared" si="205"/>
        <v>"balcanic gdm 0.50mm cu dripstop":11.34,</v>
      </c>
    </row>
    <row r="6540" spans="1:5">
      <c r="A6540" s="500" t="s">
        <v>11840</v>
      </c>
      <c r="B6540" s="500" t="s">
        <v>7255</v>
      </c>
      <c r="C6540" t="str">
        <f t="shared" si="204"/>
        <v>$Balcanic lucios 0.45mm cu Dripstop$:8.26,</v>
      </c>
      <c r="D6540" t="s">
        <v>27027</v>
      </c>
      <c r="E6540" t="str">
        <f t="shared" si="205"/>
        <v>"balcanic lucios 0.45mm cu dripstop":8.26,</v>
      </c>
    </row>
    <row r="6541" spans="1:5">
      <c r="A6541" s="500" t="s">
        <v>11305</v>
      </c>
      <c r="B6541" s="500" t="s">
        <v>7257</v>
      </c>
      <c r="C6541" t="str">
        <f t="shared" si="204"/>
        <v>$Balcanic lucios 0.50mm cu Dripstop$:8.74,</v>
      </c>
      <c r="D6541" t="s">
        <v>27028</v>
      </c>
      <c r="E6541" t="str">
        <f t="shared" si="205"/>
        <v>"balcanic lucios 0.50mm cu dripstop":8.74,</v>
      </c>
    </row>
    <row r="6542" spans="1:5">
      <c r="A6542" s="500" t="s">
        <v>11841</v>
      </c>
      <c r="B6542" s="500" t="s">
        <v>7259</v>
      </c>
      <c r="C6542" t="str">
        <f t="shared" si="204"/>
        <v>$BALCANIC DRIPSTOP LUCIOS 0.60MM$:9.69,</v>
      </c>
      <c r="D6542" t="s">
        <v>27029</v>
      </c>
      <c r="E6542" t="str">
        <f t="shared" si="205"/>
        <v>"balcanic dripstop lucios 0.60mm":9.69,</v>
      </c>
    </row>
    <row r="6543" spans="1:5">
      <c r="A6543" s="500" t="s">
        <v>11842</v>
      </c>
      <c r="B6543" s="500" t="s">
        <v>7261</v>
      </c>
      <c r="C6543" t="str">
        <f t="shared" si="204"/>
        <v>$Balcanic Mat 0.45mm cu Dripstop$:8.72,</v>
      </c>
      <c r="D6543" t="s">
        <v>27030</v>
      </c>
      <c r="E6543" t="str">
        <f t="shared" si="205"/>
        <v>"balcanic mat 0.45mm cu dripstop":8.72,</v>
      </c>
    </row>
    <row r="6544" spans="1:5">
      <c r="A6544" s="500" t="s">
        <v>6990</v>
      </c>
      <c r="B6544" s="500" t="s">
        <v>7263</v>
      </c>
      <c r="C6544" t="str">
        <f t="shared" si="204"/>
        <v>$Balcanic Mat 0.50mm cu Dripstop$:9.03,</v>
      </c>
      <c r="D6544" t="s">
        <v>27031</v>
      </c>
      <c r="E6544" t="str">
        <f t="shared" si="205"/>
        <v>"balcanic mat 0.50mm cu dripstop":9.03,</v>
      </c>
    </row>
    <row r="6545" spans="1:5">
      <c r="A6545" s="500" t="s">
        <v>11439</v>
      </c>
      <c r="B6545" s="500" t="s">
        <v>7265</v>
      </c>
      <c r="C6545" t="str">
        <f t="shared" si="204"/>
        <v>$Balcanic Mat 0.60mm cu Dripstop$:10.02,</v>
      </c>
      <c r="D6545" t="s">
        <v>27032</v>
      </c>
      <c r="E6545" t="str">
        <f t="shared" si="205"/>
        <v>"balcanic mat 0.60mm cu dripstop":10.02,</v>
      </c>
    </row>
    <row r="6546" spans="1:5">
      <c r="A6546" s="500" t="s">
        <v>11392</v>
      </c>
      <c r="B6546" s="500" t="s">
        <v>7267</v>
      </c>
      <c r="C6546" t="str">
        <f t="shared" si="204"/>
        <v>$Balcanic Wood 0.45mm cu Dripstop$:11.24,</v>
      </c>
      <c r="D6546" t="s">
        <v>27033</v>
      </c>
      <c r="E6546" t="str">
        <f t="shared" si="205"/>
        <v>"balcanic wood 0.45mm cu dripstop":11.24,</v>
      </c>
    </row>
    <row r="6547" spans="1:5">
      <c r="A6547" s="500" t="s">
        <v>11783</v>
      </c>
      <c r="B6547" s="500" t="s">
        <v>7618</v>
      </c>
      <c r="C6547" t="str">
        <f t="shared" si="204"/>
        <v>$BALCANIC DRIPSTOP WOOD 0.50MM$:11.34,</v>
      </c>
      <c r="D6547" t="s">
        <v>27034</v>
      </c>
      <c r="E6547" t="str">
        <f t="shared" si="205"/>
        <v>"balcanic dripstop wood 0.50mm":11.34,</v>
      </c>
    </row>
    <row r="6548" spans="1:5">
      <c r="A6548" s="500" t="s">
        <v>11843</v>
      </c>
      <c r="B6548" s="500" t="s">
        <v>7269</v>
      </c>
      <c r="C6548" t="str">
        <f t="shared" si="204"/>
        <v>$Clasic 8003 0.45mm cu Dripstop$:11.12,</v>
      </c>
      <c r="D6548" t="s">
        <v>27035</v>
      </c>
      <c r="E6548" t="str">
        <f t="shared" si="205"/>
        <v>"clasic 8003 0.45mm cu dripstop":11.12,</v>
      </c>
    </row>
    <row r="6549" spans="1:5">
      <c r="A6549" s="500" t="s">
        <v>11392</v>
      </c>
      <c r="B6549" s="500" t="s">
        <v>7271</v>
      </c>
      <c r="C6549" t="str">
        <f t="shared" si="204"/>
        <v>$Clasic GDM 0.50mm cu Dripstop$:11.24,</v>
      </c>
      <c r="D6549" t="s">
        <v>27036</v>
      </c>
      <c r="E6549" t="str">
        <f t="shared" si="205"/>
        <v>"clasic gdm 0.50mm cu dripstop":11.24,</v>
      </c>
    </row>
    <row r="6550" spans="1:5">
      <c r="A6550" s="500" t="s">
        <v>11297</v>
      </c>
      <c r="B6550" s="500" t="s">
        <v>7273</v>
      </c>
      <c r="C6550" t="str">
        <f t="shared" si="204"/>
        <v>$Clasic lucios 0.40mm cu Dripstop$:7.21,</v>
      </c>
      <c r="D6550" t="s">
        <v>27037</v>
      </c>
      <c r="E6550" t="str">
        <f t="shared" si="205"/>
        <v>"clasic lucios 0.40mm cu dripstop":7.21,</v>
      </c>
    </row>
    <row r="6551" spans="1:5">
      <c r="A6551" s="500" t="s">
        <v>7275</v>
      </c>
      <c r="B6551" s="500" t="s">
        <v>7276</v>
      </c>
      <c r="C6551" t="str">
        <f t="shared" si="204"/>
        <v>$Clasic lucios 0.45mm cu Dripstop$:8.16,</v>
      </c>
      <c r="D6551" t="s">
        <v>27038</v>
      </c>
      <c r="E6551" t="str">
        <f t="shared" si="205"/>
        <v>"clasic lucios 0.45mm cu dripstop":8.16,</v>
      </c>
    </row>
    <row r="6552" spans="1:5">
      <c r="A6552" s="500" t="s">
        <v>7278</v>
      </c>
      <c r="B6552" s="500" t="s">
        <v>7279</v>
      </c>
      <c r="C6552" t="str">
        <f t="shared" si="204"/>
        <v>$Clasic lucios 0.50mm cu Dripstop$:8.64,</v>
      </c>
      <c r="D6552" t="s">
        <v>27039</v>
      </c>
      <c r="E6552" t="str">
        <f t="shared" si="205"/>
        <v>"clasic lucios 0.50mm cu dripstop":8.64,</v>
      </c>
    </row>
    <row r="6553" spans="1:5">
      <c r="A6553" s="500" t="s">
        <v>7281</v>
      </c>
      <c r="B6553" s="500" t="s">
        <v>7282</v>
      </c>
      <c r="C6553" t="str">
        <f t="shared" si="204"/>
        <v>$CLASIC DRIPSTOP LUCIOS 0.60MM$:9.59,</v>
      </c>
      <c r="D6553" t="s">
        <v>27040</v>
      </c>
      <c r="E6553" t="str">
        <f t="shared" si="205"/>
        <v>"clasic dripstop lucios 0.60mm":9.59,</v>
      </c>
    </row>
    <row r="6554" spans="1:5">
      <c r="A6554" s="500" t="s">
        <v>11844</v>
      </c>
      <c r="B6554" s="500" t="s">
        <v>7284</v>
      </c>
      <c r="C6554" t="str">
        <f t="shared" si="204"/>
        <v>$CLASIC DRIPSTOP MAT 0.40 MM$:7.73,</v>
      </c>
      <c r="D6554" t="s">
        <v>27041</v>
      </c>
      <c r="E6554" t="str">
        <f t="shared" si="205"/>
        <v>"clasic dripstop mat 0.40 mm":7.73,</v>
      </c>
    </row>
    <row r="6555" spans="1:5">
      <c r="A6555" s="500" t="s">
        <v>11845</v>
      </c>
      <c r="B6555" s="500" t="s">
        <v>7286</v>
      </c>
      <c r="C6555" t="str">
        <f t="shared" si="204"/>
        <v>$Clasic mat 0.45mm cu Dripstop$:8.62,</v>
      </c>
      <c r="D6555" t="s">
        <v>27042</v>
      </c>
      <c r="E6555" t="str">
        <f t="shared" si="205"/>
        <v>"clasic mat 0.45mm cu dripstop":8.62,</v>
      </c>
    </row>
    <row r="6556" spans="1:5">
      <c r="A6556" s="500" t="s">
        <v>11846</v>
      </c>
      <c r="B6556" s="500" t="s">
        <v>7288</v>
      </c>
      <c r="C6556" t="str">
        <f t="shared" si="204"/>
        <v>$Clasic mat 0.50mm cu Dripstop$:8.93,</v>
      </c>
      <c r="D6556" t="s">
        <v>27043</v>
      </c>
      <c r="E6556" t="str">
        <f t="shared" si="205"/>
        <v>"clasic mat 0.50mm cu dripstop":8.93,</v>
      </c>
    </row>
    <row r="6557" spans="1:5">
      <c r="A6557" s="500" t="s">
        <v>7290</v>
      </c>
      <c r="B6557" s="500" t="s">
        <v>7291</v>
      </c>
      <c r="C6557" t="str">
        <f t="shared" si="204"/>
        <v>$Clasic mat 0.60mm cu Dripstop$:9.92,</v>
      </c>
      <c r="D6557" t="s">
        <v>27044</v>
      </c>
      <c r="E6557" t="str">
        <f t="shared" si="205"/>
        <v>"clasic mat 0.60mm cu dripstop":9.92,</v>
      </c>
    </row>
    <row r="6558" spans="1:5">
      <c r="A6558" s="500" t="s">
        <v>7984</v>
      </c>
      <c r="B6558" s="500" t="s">
        <v>7293</v>
      </c>
      <c r="C6558" t="str">
        <f t="shared" si="204"/>
        <v>$Clasic Wood 0.45mm cu Dripstop$:11.14,</v>
      </c>
      <c r="D6558" t="s">
        <v>27045</v>
      </c>
      <c r="E6558" t="str">
        <f t="shared" si="205"/>
        <v>"clasic wood 0.45mm cu dripstop":11.14,</v>
      </c>
    </row>
    <row r="6559" spans="1:5">
      <c r="A6559" s="500" t="s">
        <v>11392</v>
      </c>
      <c r="B6559" s="500" t="s">
        <v>7620</v>
      </c>
      <c r="C6559" t="str">
        <f t="shared" si="204"/>
        <v>$CLASIC DRIPSTOP WOOD 0.50MM$:11.24,</v>
      </c>
      <c r="D6559" t="s">
        <v>27046</v>
      </c>
      <c r="E6559" t="str">
        <f t="shared" si="205"/>
        <v>"clasic dripstop wood 0.50mm":11.24,</v>
      </c>
    </row>
    <row r="6560" spans="1:5">
      <c r="A6560" s="500" t="s">
        <v>11094</v>
      </c>
      <c r="B6560" s="500" t="s">
        <v>7295</v>
      </c>
      <c r="C6560" t="str">
        <f t="shared" si="204"/>
        <v>$Gotic 8003 0.45mm cu Dripstop$:11.37,</v>
      </c>
      <c r="D6560" t="s">
        <v>27047</v>
      </c>
      <c r="E6560" t="str">
        <f t="shared" si="205"/>
        <v>"gotic 8003 0.45mm cu dripstop":11.37,</v>
      </c>
    </row>
    <row r="6561" spans="1:5">
      <c r="A6561" s="500" t="s">
        <v>7297</v>
      </c>
      <c r="B6561" s="500" t="s">
        <v>7298</v>
      </c>
      <c r="C6561" t="str">
        <f t="shared" si="204"/>
        <v>$Gotic GDM 0.50mm cu Dripstop$:11.49,</v>
      </c>
      <c r="D6561" t="s">
        <v>27048</v>
      </c>
      <c r="E6561" t="str">
        <f t="shared" si="205"/>
        <v>"gotic gdm 0.50mm cu dripstop":11.49,</v>
      </c>
    </row>
    <row r="6562" spans="1:5">
      <c r="A6562" s="500" t="s">
        <v>3886</v>
      </c>
      <c r="B6562" s="500" t="s">
        <v>7300</v>
      </c>
      <c r="C6562" t="str">
        <f t="shared" si="204"/>
        <v>$Gotic Lucios 0.45 mm cu Dripstop$:8.41,</v>
      </c>
      <c r="D6562" t="s">
        <v>27049</v>
      </c>
      <c r="E6562" t="str">
        <f t="shared" si="205"/>
        <v>"gotic lucios 0.45 mm cu dripstop":8.41,</v>
      </c>
    </row>
    <row r="6563" spans="1:5">
      <c r="A6563" s="500" t="s">
        <v>11847</v>
      </c>
      <c r="B6563" s="500" t="s">
        <v>7302</v>
      </c>
      <c r="C6563" t="str">
        <f t="shared" si="204"/>
        <v>$Gotic Lucios 0.50 mm cu Dripstop$:8.89,</v>
      </c>
      <c r="D6563" t="s">
        <v>27050</v>
      </c>
      <c r="E6563" t="str">
        <f t="shared" si="205"/>
        <v>"gotic lucios 0.50 mm cu dripstop":8.89,</v>
      </c>
    </row>
    <row r="6564" spans="1:5">
      <c r="A6564" s="500" t="s">
        <v>11124</v>
      </c>
      <c r="B6564" s="500" t="s">
        <v>7304</v>
      </c>
      <c r="C6564" t="str">
        <f t="shared" si="204"/>
        <v>$GOTIC DRIPSTOP LUCIOS 0.60MM$:9.84,</v>
      </c>
      <c r="D6564" t="s">
        <v>27051</v>
      </c>
      <c r="E6564" t="str">
        <f t="shared" si="205"/>
        <v>"gotic dripstop lucios 0.60mm":9.84,</v>
      </c>
    </row>
    <row r="6565" spans="1:5">
      <c r="A6565" s="500" t="s">
        <v>11848</v>
      </c>
      <c r="B6565" s="500" t="s">
        <v>7306</v>
      </c>
      <c r="C6565" t="str">
        <f t="shared" si="204"/>
        <v>$Gotic Mat 0.45mm cu Dripstop$:8.87,</v>
      </c>
      <c r="D6565" t="s">
        <v>27052</v>
      </c>
      <c r="E6565" t="str">
        <f t="shared" si="205"/>
        <v>"gotic mat 0.45mm cu dripstop":8.87,</v>
      </c>
    </row>
    <row r="6566" spans="1:5">
      <c r="A6566" s="500" t="s">
        <v>11849</v>
      </c>
      <c r="B6566" s="500" t="s">
        <v>7308</v>
      </c>
      <c r="C6566" t="str">
        <f t="shared" si="204"/>
        <v>$Gotic Mat 0.50mm cu Dripstop$:9.18,</v>
      </c>
      <c r="D6566" t="s">
        <v>27053</v>
      </c>
      <c r="E6566" t="str">
        <f t="shared" si="205"/>
        <v>"gotic mat 0.50mm cu dripstop":9.18,</v>
      </c>
    </row>
    <row r="6567" spans="1:5">
      <c r="A6567" s="500" t="s">
        <v>11730</v>
      </c>
      <c r="B6567" s="500" t="s">
        <v>7310</v>
      </c>
      <c r="C6567" t="str">
        <f t="shared" si="204"/>
        <v>$Gotic Mat 0.60mm cu Dripstop$:10.17,</v>
      </c>
      <c r="D6567" t="s">
        <v>27054</v>
      </c>
      <c r="E6567" t="str">
        <f t="shared" si="205"/>
        <v>"gotic mat 0.60mm cu dripstop":10.17,</v>
      </c>
    </row>
    <row r="6568" spans="1:5">
      <c r="A6568" s="500" t="s">
        <v>7985</v>
      </c>
      <c r="B6568" s="500" t="s">
        <v>7312</v>
      </c>
      <c r="C6568" t="str">
        <f t="shared" si="204"/>
        <v>$Gotic Wood 0.45mm cu Dripstop$:11.39,</v>
      </c>
      <c r="D6568" t="s">
        <v>27055</v>
      </c>
      <c r="E6568" t="str">
        <f t="shared" si="205"/>
        <v>"gotic wood 0.45mm cu dripstop":11.39,</v>
      </c>
    </row>
    <row r="6569" spans="1:5">
      <c r="A6569" s="500" t="s">
        <v>7297</v>
      </c>
      <c r="B6569" s="500" t="s">
        <v>7622</v>
      </c>
      <c r="C6569" t="str">
        <f t="shared" si="204"/>
        <v>$GOTIC DRIPSTOP WOOD 0.50MM$:11.49,</v>
      </c>
      <c r="D6569" t="s">
        <v>27056</v>
      </c>
      <c r="E6569" t="str">
        <f t="shared" si="205"/>
        <v>"gotic dripstop wood 0.50mm":11.49,</v>
      </c>
    </row>
    <row r="6570" spans="1:5">
      <c r="A6570" s="500" t="s">
        <v>11094</v>
      </c>
      <c r="B6570" s="500" t="s">
        <v>7314</v>
      </c>
      <c r="C6570" t="str">
        <f t="shared" si="204"/>
        <v>$Iberic 8003 0.45mm cu Dripstop$:11.37,</v>
      </c>
      <c r="D6570" t="s">
        <v>27057</v>
      </c>
      <c r="E6570" t="str">
        <f t="shared" si="205"/>
        <v>"iberic 8003 0.45mm cu dripstop":11.37,</v>
      </c>
    </row>
    <row r="6571" spans="1:5">
      <c r="A6571" s="500" t="s">
        <v>7297</v>
      </c>
      <c r="B6571" s="500" t="s">
        <v>7316</v>
      </c>
      <c r="C6571" t="str">
        <f t="shared" si="204"/>
        <v>$iberic GDM 0.50mm cu Dripstop$:11.49,</v>
      </c>
      <c r="D6571" t="s">
        <v>27058</v>
      </c>
      <c r="E6571" t="str">
        <f t="shared" si="205"/>
        <v>"iberic gdm 0.50mm cu dripstop":11.49,</v>
      </c>
    </row>
    <row r="6572" spans="1:5">
      <c r="A6572" s="500" t="s">
        <v>3886</v>
      </c>
      <c r="B6572" s="500" t="s">
        <v>7318</v>
      </c>
      <c r="C6572" t="str">
        <f t="shared" si="204"/>
        <v>$Iberic Lucios 0.45mm cu Dripstop$:8.41,</v>
      </c>
      <c r="D6572" t="s">
        <v>27059</v>
      </c>
      <c r="E6572" t="str">
        <f t="shared" si="205"/>
        <v>"iberic lucios 0.45mm cu dripstop":8.41,</v>
      </c>
    </row>
    <row r="6573" spans="1:5">
      <c r="A6573" s="500" t="s">
        <v>11847</v>
      </c>
      <c r="B6573" s="500" t="s">
        <v>7320</v>
      </c>
      <c r="C6573" t="str">
        <f t="shared" si="204"/>
        <v>$Iberic Lucios 0.50mm cu Dripstop$:8.89,</v>
      </c>
      <c r="D6573" t="s">
        <v>27060</v>
      </c>
      <c r="E6573" t="str">
        <f t="shared" si="205"/>
        <v>"iberic lucios 0.50mm cu dripstop":8.89,</v>
      </c>
    </row>
    <row r="6574" spans="1:5">
      <c r="A6574" s="500" t="s">
        <v>11124</v>
      </c>
      <c r="B6574" s="500" t="s">
        <v>7322</v>
      </c>
      <c r="C6574" t="str">
        <f t="shared" si="204"/>
        <v>$IBERIC DRIPSTOP LUCIOS 0.60MM$:9.84,</v>
      </c>
      <c r="D6574" t="s">
        <v>27061</v>
      </c>
      <c r="E6574" t="str">
        <f t="shared" si="205"/>
        <v>"iberic dripstop lucios 0.60mm":9.84,</v>
      </c>
    </row>
    <row r="6575" spans="1:5">
      <c r="A6575" s="500" t="s">
        <v>11848</v>
      </c>
      <c r="B6575" s="500" t="s">
        <v>7324</v>
      </c>
      <c r="C6575" t="str">
        <f t="shared" si="204"/>
        <v>$Iberic Mat 0.45mm cu Dripstop$:8.87,</v>
      </c>
      <c r="D6575" t="s">
        <v>27062</v>
      </c>
      <c r="E6575" t="str">
        <f t="shared" si="205"/>
        <v>"iberic mat 0.45mm cu dripstop":8.87,</v>
      </c>
    </row>
    <row r="6576" spans="1:5">
      <c r="A6576" s="500" t="s">
        <v>11849</v>
      </c>
      <c r="B6576" s="500" t="s">
        <v>7326</v>
      </c>
      <c r="C6576" t="str">
        <f t="shared" si="204"/>
        <v>$Iberic Mat 0.50mm cu Dripstop$:9.18,</v>
      </c>
      <c r="D6576" t="s">
        <v>27063</v>
      </c>
      <c r="E6576" t="str">
        <f t="shared" si="205"/>
        <v>"iberic mat 0.50mm cu dripstop":9.18,</v>
      </c>
    </row>
    <row r="6577" spans="1:5">
      <c r="A6577" s="500" t="s">
        <v>11730</v>
      </c>
      <c r="B6577" s="500" t="s">
        <v>7328</v>
      </c>
      <c r="C6577" t="str">
        <f t="shared" si="204"/>
        <v>$Iberic Mat 0.60mm cu Dripstop$:10.17,</v>
      </c>
      <c r="D6577" t="s">
        <v>27064</v>
      </c>
      <c r="E6577" t="str">
        <f t="shared" si="205"/>
        <v>"iberic mat 0.60mm cu dripstop":10.17,</v>
      </c>
    </row>
    <row r="6578" spans="1:5">
      <c r="A6578" s="500" t="s">
        <v>7985</v>
      </c>
      <c r="B6578" s="500" t="s">
        <v>7330</v>
      </c>
      <c r="C6578" t="str">
        <f t="shared" si="204"/>
        <v>$Iberic Wood 0.45mm cu Dripstop$:11.39,</v>
      </c>
      <c r="D6578" t="s">
        <v>27065</v>
      </c>
      <c r="E6578" t="str">
        <f t="shared" si="205"/>
        <v>"iberic wood 0.45mm cu dripstop":11.39,</v>
      </c>
    </row>
    <row r="6579" spans="1:5">
      <c r="A6579" s="500" t="s">
        <v>7297</v>
      </c>
      <c r="B6579" s="500" t="s">
        <v>7624</v>
      </c>
      <c r="C6579" t="str">
        <f t="shared" si="204"/>
        <v>$IBERIC DRIPSTOP WOOD 0.50MM$:11.49,</v>
      </c>
      <c r="D6579" t="s">
        <v>27066</v>
      </c>
      <c r="E6579" t="str">
        <f t="shared" si="205"/>
        <v>"iberic dripstop wood 0.50mm":11.49,</v>
      </c>
    </row>
    <row r="6580" spans="1:5">
      <c r="A6580" s="500" t="s">
        <v>7107</v>
      </c>
      <c r="B6580" s="500" t="s">
        <v>6565</v>
      </c>
      <c r="C6580" t="str">
        <f t="shared" si="204"/>
        <v>$Tabla cut.T18 cu Dripstop Ral8003 0.45mm$:11.22,</v>
      </c>
      <c r="D6580" t="s">
        <v>27067</v>
      </c>
      <c r="E6580" t="str">
        <f t="shared" si="205"/>
        <v>"tabla cut.t18 cu dripstop ral8003 0.45mm":11.22,</v>
      </c>
    </row>
    <row r="6581" spans="1:5">
      <c r="A6581" s="500" t="s">
        <v>11783</v>
      </c>
      <c r="B6581" s="500" t="s">
        <v>6566</v>
      </c>
      <c r="C6581" t="str">
        <f t="shared" si="204"/>
        <v>$Tabla cut. T18 cu Dripstop GDM 0.50mm$:11.34,</v>
      </c>
      <c r="D6581" t="s">
        <v>27068</v>
      </c>
      <c r="E6581" t="str">
        <f t="shared" si="205"/>
        <v>"tabla cut. t18 cu dripstop gdm 0.50mm":11.34,</v>
      </c>
    </row>
    <row r="6582" spans="1:5">
      <c r="A6582" s="500" t="s">
        <v>11109</v>
      </c>
      <c r="B6582" s="500" t="s">
        <v>6567</v>
      </c>
      <c r="C6582" t="str">
        <f t="shared" si="204"/>
        <v>$Tabla cut. T18 cu Dripstop Lucios 0.40mm$:7.31,</v>
      </c>
      <c r="D6582" t="s">
        <v>27069</v>
      </c>
      <c r="E6582" t="str">
        <f t="shared" si="205"/>
        <v>"tabla cut. t18 cu dripstop lucios 0.40mm":7.31,</v>
      </c>
    </row>
    <row r="6583" spans="1:5">
      <c r="A6583" s="500" t="s">
        <v>11840</v>
      </c>
      <c r="B6583" s="500" t="s">
        <v>6568</v>
      </c>
      <c r="C6583" t="str">
        <f t="shared" si="204"/>
        <v>$Tabla cut. T18 cu Dripstop Lucios 0.45mm$:8.26,</v>
      </c>
      <c r="D6583" t="s">
        <v>27070</v>
      </c>
      <c r="E6583" t="str">
        <f t="shared" si="205"/>
        <v>"tabla cut. t18 cu dripstop lucios 0.45mm":8.26,</v>
      </c>
    </row>
    <row r="6584" spans="1:5">
      <c r="A6584" s="500" t="s">
        <v>11305</v>
      </c>
      <c r="B6584" s="500" t="s">
        <v>6569</v>
      </c>
      <c r="C6584" t="str">
        <f t="shared" si="204"/>
        <v>$Tabla cut. T18 cu Dripstop Lucios 0.50mm$:8.74,</v>
      </c>
      <c r="D6584" t="s">
        <v>27071</v>
      </c>
      <c r="E6584" t="str">
        <f t="shared" si="205"/>
        <v>"tabla cut. t18 cu dripstop lucios 0.50mm":8.74,</v>
      </c>
    </row>
    <row r="6585" spans="1:5">
      <c r="A6585" s="500" t="s">
        <v>11841</v>
      </c>
      <c r="B6585" s="500" t="s">
        <v>6570</v>
      </c>
      <c r="C6585" t="str">
        <f t="shared" si="204"/>
        <v>$T18 DRIPSTOP LUCIOS 0.60MM$:9.69,</v>
      </c>
      <c r="D6585" t="s">
        <v>27072</v>
      </c>
      <c r="E6585" t="str">
        <f t="shared" si="205"/>
        <v>"t18 dripstop lucios 0.60mm":9.69,</v>
      </c>
    </row>
    <row r="6586" spans="1:5">
      <c r="A6586" s="500" t="s">
        <v>7085</v>
      </c>
      <c r="B6586" s="500" t="s">
        <v>6571</v>
      </c>
      <c r="C6586" t="str">
        <f t="shared" si="204"/>
        <v>$Tabla cut. T18 cu Dripstop Lucios 0.70mm$:11.44,</v>
      </c>
      <c r="D6586" t="s">
        <v>27073</v>
      </c>
      <c r="E6586" t="str">
        <f t="shared" si="205"/>
        <v>"tabla cut. t18 cu dripstop lucios 0.70mm":11.44,</v>
      </c>
    </row>
    <row r="6587" spans="1:5">
      <c r="A6587" s="500" t="s">
        <v>11832</v>
      </c>
      <c r="B6587" s="500" t="s">
        <v>6572</v>
      </c>
      <c r="C6587" t="str">
        <f t="shared" si="204"/>
        <v>$T18 MAT 0.40 MM DRIPSTOP$:7.83,</v>
      </c>
      <c r="D6587" t="s">
        <v>27074</v>
      </c>
      <c r="E6587" t="str">
        <f t="shared" si="205"/>
        <v>"t18 mat 0.40 mm dripstop":7.83,</v>
      </c>
    </row>
    <row r="6588" spans="1:5">
      <c r="A6588" s="500" t="s">
        <v>11842</v>
      </c>
      <c r="B6588" s="500" t="s">
        <v>6573</v>
      </c>
      <c r="C6588" t="str">
        <f t="shared" si="204"/>
        <v>$Tabla cutata T18 cu Dripstop Mat 0.45mm$:8.72,</v>
      </c>
      <c r="D6588" t="s">
        <v>27075</v>
      </c>
      <c r="E6588" t="str">
        <f t="shared" si="205"/>
        <v>"tabla cutata t18 cu dripstop mat 0.45mm":8.72,</v>
      </c>
    </row>
    <row r="6589" spans="1:5">
      <c r="A6589" s="500" t="s">
        <v>6990</v>
      </c>
      <c r="B6589" s="500" t="s">
        <v>6574</v>
      </c>
      <c r="C6589" t="str">
        <f t="shared" si="204"/>
        <v>$Tabla cutata T18 cu Dripstop Mat 0.50mm$:9.03,</v>
      </c>
      <c r="D6589" t="s">
        <v>27076</v>
      </c>
      <c r="E6589" t="str">
        <f t="shared" si="205"/>
        <v>"tabla cutata t18 cu dripstop mat 0.50mm":9.03,</v>
      </c>
    </row>
    <row r="6590" spans="1:5">
      <c r="A6590" s="500" t="s">
        <v>11439</v>
      </c>
      <c r="B6590" s="500" t="s">
        <v>6575</v>
      </c>
      <c r="C6590" t="str">
        <f t="shared" si="204"/>
        <v>$Tabla cutata T18 cu Dripstop Mat 0.60mm$:10.02,</v>
      </c>
      <c r="D6590" t="s">
        <v>27077</v>
      </c>
      <c r="E6590" t="str">
        <f t="shared" si="205"/>
        <v>"tabla cutata t18 cu dripstop mat 0.60mm":10.02,</v>
      </c>
    </row>
    <row r="6591" spans="1:5">
      <c r="A6591" s="500" t="s">
        <v>11392</v>
      </c>
      <c r="B6591" s="500" t="s">
        <v>6576</v>
      </c>
      <c r="C6591" t="str">
        <f t="shared" si="204"/>
        <v>$Tabla cutata T18 cu Dripstop Wood 0.45mm$:11.24,</v>
      </c>
      <c r="D6591" t="s">
        <v>27078</v>
      </c>
      <c r="E6591" t="str">
        <f t="shared" si="205"/>
        <v>"tabla cutata t18 cu dripstop wood 0.45mm":11.24,</v>
      </c>
    </row>
    <row r="6592" spans="1:5">
      <c r="A6592" s="500" t="s">
        <v>11783</v>
      </c>
      <c r="B6592" s="500" t="s">
        <v>7626</v>
      </c>
      <c r="C6592" t="str">
        <f t="shared" si="204"/>
        <v>$T 18 DRIPSTOP WOOD 0.50MM$:11.34,</v>
      </c>
      <c r="D6592" t="s">
        <v>27079</v>
      </c>
      <c r="E6592" t="str">
        <f t="shared" si="205"/>
        <v>"t 18 dripstop wood 0.50mm":11.34,</v>
      </c>
    </row>
    <row r="6593" spans="1:5">
      <c r="A6593" s="500" t="s">
        <v>11850</v>
      </c>
      <c r="B6593" s="500" t="s">
        <v>6577</v>
      </c>
      <c r="C6593" t="str">
        <f t="shared" si="204"/>
        <v>$Tabla cut.T35 cu Dripstop Ral8003 0.45mm$:11.52,</v>
      </c>
      <c r="D6593" t="s">
        <v>27080</v>
      </c>
      <c r="E6593" t="str">
        <f t="shared" si="205"/>
        <v>"tabla cut.t35 cu dripstop ral8003 0.45mm":11.52,</v>
      </c>
    </row>
    <row r="6594" spans="1:5">
      <c r="A6594" s="500" t="s">
        <v>11365</v>
      </c>
      <c r="B6594" s="500" t="s">
        <v>6578</v>
      </c>
      <c r="C6594" t="str">
        <f t="shared" ref="C6594:C6657" si="206">CONCATENATE("$",B6594,"$",":",A6594,",")</f>
        <v>$Tabla cutata T35 cu Dripstop GDM 0.50mm$:11.64,</v>
      </c>
      <c r="D6594" t="s">
        <v>27081</v>
      </c>
      <c r="E6594" t="str">
        <f t="shared" ref="E6594:E6657" si="207">LOWER(D6594)</f>
        <v>"tabla cutata t35 cu dripstop gdm 0.50mm":11.64,</v>
      </c>
    </row>
    <row r="6595" spans="1:5">
      <c r="A6595" s="500" t="s">
        <v>11851</v>
      </c>
      <c r="B6595" s="500" t="s">
        <v>6579</v>
      </c>
      <c r="C6595" t="str">
        <f t="shared" si="206"/>
        <v>$Tabla cut. T35 cu Dripstop Lucios 0.40mm$:7.61,</v>
      </c>
      <c r="D6595" t="s">
        <v>27082</v>
      </c>
      <c r="E6595" t="str">
        <f t="shared" si="207"/>
        <v>"tabla cut. t35 cu dripstop lucios 0.40mm":7.61,</v>
      </c>
    </row>
    <row r="6596" spans="1:5">
      <c r="A6596" s="500" t="s">
        <v>11852</v>
      </c>
      <c r="B6596" s="500" t="s">
        <v>6580</v>
      </c>
      <c r="C6596" t="str">
        <f t="shared" si="206"/>
        <v>$Tabla cut. T35 cu Dripstop Lucios 0.45mm$:8.56,</v>
      </c>
      <c r="D6596" t="s">
        <v>27083</v>
      </c>
      <c r="E6596" t="str">
        <f t="shared" si="207"/>
        <v>"tabla cut. t35 cu dripstop lucios 0.45mm":8.56,</v>
      </c>
    </row>
    <row r="6597" spans="1:5">
      <c r="A6597" s="500" t="s">
        <v>11131</v>
      </c>
      <c r="B6597" s="500" t="s">
        <v>6581</v>
      </c>
      <c r="C6597" t="str">
        <f t="shared" si="206"/>
        <v>$Tabla cut. T35 cu Dripstop Lucios 0.50mm$:9.04,</v>
      </c>
      <c r="D6597" t="s">
        <v>27084</v>
      </c>
      <c r="E6597" t="str">
        <f t="shared" si="207"/>
        <v>"tabla cut. t35 cu dripstop lucios 0.50mm":9.04,</v>
      </c>
    </row>
    <row r="6598" spans="1:5">
      <c r="A6598" s="500" t="s">
        <v>11169</v>
      </c>
      <c r="B6598" s="500" t="s">
        <v>6582</v>
      </c>
      <c r="C6598" t="str">
        <f t="shared" si="206"/>
        <v>$T35 DRIPSTOP LUCIOS 0.60MM$:9.99,</v>
      </c>
      <c r="D6598" t="s">
        <v>27085</v>
      </c>
      <c r="E6598" t="str">
        <f t="shared" si="207"/>
        <v>"t35 dripstop lucios 0.60mm":9.99,</v>
      </c>
    </row>
    <row r="6599" spans="1:5">
      <c r="A6599" s="500" t="s">
        <v>11365</v>
      </c>
      <c r="B6599" s="500" t="s">
        <v>6583</v>
      </c>
      <c r="C6599" t="str">
        <f t="shared" si="206"/>
        <v>$Tabla cut. T35 cu Dripstop Lucios 0.70mm$:11.64,</v>
      </c>
      <c r="D6599" t="s">
        <v>27086</v>
      </c>
      <c r="E6599" t="str">
        <f t="shared" si="207"/>
        <v>"tabla cut. t35 cu dripstop lucios 0.70mm":11.64,</v>
      </c>
    </row>
    <row r="6600" spans="1:5">
      <c r="A6600" s="500" t="s">
        <v>7108</v>
      </c>
      <c r="B6600" s="500" t="s">
        <v>6584</v>
      </c>
      <c r="C6600" t="str">
        <f t="shared" si="206"/>
        <v>$T35 MAT 0.40 MM DRIPSTOP$:8.13,</v>
      </c>
      <c r="D6600" t="s">
        <v>27087</v>
      </c>
      <c r="E6600" t="str">
        <f t="shared" si="207"/>
        <v>"t35 mat 0.40 mm dripstop":8.13,</v>
      </c>
    </row>
    <row r="6601" spans="1:5">
      <c r="A6601" s="500" t="s">
        <v>11232</v>
      </c>
      <c r="B6601" s="500" t="s">
        <v>6585</v>
      </c>
      <c r="C6601" t="str">
        <f t="shared" si="206"/>
        <v>$Tabla cutata T35 cu Dripstop Mat 0.45mm$:9.02,</v>
      </c>
      <c r="D6601" t="s">
        <v>27088</v>
      </c>
      <c r="E6601" t="str">
        <f t="shared" si="207"/>
        <v>"tabla cutata t35 cu dripstop mat 0.45mm":9.02,</v>
      </c>
    </row>
    <row r="6602" spans="1:5">
      <c r="A6602" s="500" t="s">
        <v>7109</v>
      </c>
      <c r="B6602" s="500" t="s">
        <v>6586</v>
      </c>
      <c r="C6602" t="str">
        <f t="shared" si="206"/>
        <v>$Tabla cutata T35 cu Dripstop Mat 0.50mm$:9.33,</v>
      </c>
      <c r="D6602" t="s">
        <v>27089</v>
      </c>
      <c r="E6602" t="str">
        <f t="shared" si="207"/>
        <v>"tabla cutata t35 cu dripstop mat 0.50mm":9.33,</v>
      </c>
    </row>
    <row r="6603" spans="1:5">
      <c r="A6603" s="500" t="s">
        <v>3861</v>
      </c>
      <c r="B6603" s="500" t="s">
        <v>6587</v>
      </c>
      <c r="C6603" t="str">
        <f t="shared" si="206"/>
        <v>$Tabla cutata T35 cu Dripstop Mat 0.60mm$:10.32,</v>
      </c>
      <c r="D6603" t="s">
        <v>27090</v>
      </c>
      <c r="E6603" t="str">
        <f t="shared" si="207"/>
        <v>"tabla cutata t35 cu dripstop mat 0.60mm":10.32,</v>
      </c>
    </row>
    <row r="6604" spans="1:5">
      <c r="A6604" s="500" t="s">
        <v>11373</v>
      </c>
      <c r="B6604" s="500" t="s">
        <v>6588</v>
      </c>
      <c r="C6604" t="str">
        <f t="shared" si="206"/>
        <v>$Tabla Cutata T35 cu Dripstop WOOD 0.45mm$:11.54,</v>
      </c>
      <c r="D6604" t="s">
        <v>27091</v>
      </c>
      <c r="E6604" t="str">
        <f t="shared" si="207"/>
        <v>"tabla cutata t35 cu dripstop wood 0.45mm":11.54,</v>
      </c>
    </row>
    <row r="6605" spans="1:5">
      <c r="A6605" s="500" t="s">
        <v>11365</v>
      </c>
      <c r="B6605" s="500" t="s">
        <v>7628</v>
      </c>
      <c r="C6605" t="str">
        <f t="shared" si="206"/>
        <v>$T 35 DRIPSTOP WOOD 0.50MM$:11.64,</v>
      </c>
      <c r="D6605" t="s">
        <v>27092</v>
      </c>
      <c r="E6605" t="str">
        <f t="shared" si="207"/>
        <v>"t 35 dripstop wood 0.50mm":11.64,</v>
      </c>
    </row>
    <row r="6606" spans="1:5">
      <c r="A6606" s="500" t="s">
        <v>11247</v>
      </c>
      <c r="B6606" s="500" t="s">
        <v>6589</v>
      </c>
      <c r="C6606" t="str">
        <f t="shared" si="206"/>
        <v>$Tabla cut. T35 cu Dripstop Zincat 0.37mm$:6.49,</v>
      </c>
      <c r="D6606" t="s">
        <v>27093</v>
      </c>
      <c r="E6606" t="str">
        <f t="shared" si="207"/>
        <v>"tabla cut. t35 cu dripstop zincat 0.37mm":6.49,</v>
      </c>
    </row>
    <row r="6607" spans="1:5">
      <c r="A6607" s="500" t="s">
        <v>7093</v>
      </c>
      <c r="B6607" s="500" t="s">
        <v>6590</v>
      </c>
      <c r="C6607" t="str">
        <f t="shared" si="206"/>
        <v>$Tabla cut. T35 cu Dripstop Zincat 0.40mm$:6.59,</v>
      </c>
      <c r="D6607" t="s">
        <v>27094</v>
      </c>
      <c r="E6607" t="str">
        <f t="shared" si="207"/>
        <v>"tabla cut. t35 cu dripstop zincat 0.40mm":6.59,</v>
      </c>
    </row>
    <row r="6608" spans="1:5">
      <c r="A6608" s="500" t="s">
        <v>3867</v>
      </c>
      <c r="B6608" s="500" t="s">
        <v>6591</v>
      </c>
      <c r="C6608" t="str">
        <f t="shared" si="206"/>
        <v>$Tabla cut. T35 cu Dripstop Zincat 0.45mm$:7.79,</v>
      </c>
      <c r="D6608" t="s">
        <v>27095</v>
      </c>
      <c r="E6608" t="str">
        <f t="shared" si="207"/>
        <v>"tabla cut. t35 cu dripstop zincat 0.45mm":7.79,</v>
      </c>
    </row>
    <row r="6609" spans="1:5">
      <c r="A6609" s="500" t="s">
        <v>11839</v>
      </c>
      <c r="B6609" s="500" t="s">
        <v>6592</v>
      </c>
      <c r="C6609" t="str">
        <f t="shared" si="206"/>
        <v>$Tabla cut. T35 cu Dripstop Zincat 0.50mm$:8.34,</v>
      </c>
      <c r="D6609" t="s">
        <v>27096</v>
      </c>
      <c r="E6609" t="str">
        <f t="shared" si="207"/>
        <v>"tabla cut. t35 cu dripstop zincat 0.50mm":8.34,</v>
      </c>
    </row>
    <row r="6610" spans="1:5">
      <c r="A6610" s="500" t="s">
        <v>11126</v>
      </c>
      <c r="B6610" s="500" t="s">
        <v>6593</v>
      </c>
      <c r="C6610" t="str">
        <f t="shared" si="206"/>
        <v>$Tabla cut. T35 cu Dripstop Zincat 0.60mm$:9.64,</v>
      </c>
      <c r="D6610" t="s">
        <v>27097</v>
      </c>
      <c r="E6610" t="str">
        <f t="shared" si="207"/>
        <v>"tabla cut. t35 cu dripstop zincat 0.60mm":9.64,</v>
      </c>
    </row>
    <row r="6611" spans="1:5">
      <c r="A6611" s="500" t="s">
        <v>7110</v>
      </c>
      <c r="B6611" s="500" t="s">
        <v>6594</v>
      </c>
      <c r="C6611" t="str">
        <f t="shared" si="206"/>
        <v>$Tabla cut. T35 cu Dripstop Zincat 0.70mm$:10.84,</v>
      </c>
      <c r="D6611" t="s">
        <v>27098</v>
      </c>
      <c r="E6611" t="str">
        <f t="shared" si="207"/>
        <v>"tabla cut. t35 cu dripstop zincat 0.70mm":10.84,</v>
      </c>
    </row>
    <row r="6612" spans="1:5">
      <c r="A6612" s="500" t="s">
        <v>11452</v>
      </c>
      <c r="B6612" s="500" t="s">
        <v>6595</v>
      </c>
      <c r="C6612" t="str">
        <f t="shared" si="206"/>
        <v>$Tabla cut.T45 cu Dripstop Ral8003 0.45mm$:11.77,</v>
      </c>
      <c r="D6612" t="s">
        <v>27099</v>
      </c>
      <c r="E6612" t="str">
        <f t="shared" si="207"/>
        <v>"tabla cut.t45 cu dripstop ral8003 0.45mm":11.77,</v>
      </c>
    </row>
    <row r="6613" spans="1:5">
      <c r="A6613" s="500" t="s">
        <v>3741</v>
      </c>
      <c r="B6613" s="500" t="s">
        <v>6596</v>
      </c>
      <c r="C6613" t="str">
        <f t="shared" si="206"/>
        <v>$Tabla cutata T45 cu Dripstop GDM 0.50mm$:11.89,</v>
      </c>
      <c r="D6613" t="s">
        <v>27100</v>
      </c>
      <c r="E6613" t="str">
        <f t="shared" si="207"/>
        <v>"tabla cutata t45 cu dripstop gdm 0.50mm":11.89,</v>
      </c>
    </row>
    <row r="6614" spans="1:5">
      <c r="A6614" s="500" t="s">
        <v>11853</v>
      </c>
      <c r="B6614" s="500" t="s">
        <v>6597</v>
      </c>
      <c r="C6614" t="str">
        <f t="shared" si="206"/>
        <v>$Tabla cut. T45 cu Dripstop Lucios 0.40mm$:7.86,</v>
      </c>
      <c r="D6614" t="s">
        <v>27101</v>
      </c>
      <c r="E6614" t="str">
        <f t="shared" si="207"/>
        <v>"tabla cut. t45 cu dripstop lucios 0.40mm":7.86,</v>
      </c>
    </row>
    <row r="6615" spans="1:5">
      <c r="A6615" s="500" t="s">
        <v>11854</v>
      </c>
      <c r="B6615" s="500" t="s">
        <v>6598</v>
      </c>
      <c r="C6615" t="str">
        <f t="shared" si="206"/>
        <v>$Tabla cut. T45 cu Dripstop Lucios 0.45mm$:8.81,</v>
      </c>
      <c r="D6615" t="s">
        <v>27102</v>
      </c>
      <c r="E6615" t="str">
        <f t="shared" si="207"/>
        <v>"tabla cut. t45 cu dripstop lucios 0.45mm":8.81,</v>
      </c>
    </row>
    <row r="6616" spans="1:5">
      <c r="A6616" s="500" t="s">
        <v>3701</v>
      </c>
      <c r="B6616" s="500" t="s">
        <v>6599</v>
      </c>
      <c r="C6616" t="str">
        <f t="shared" si="206"/>
        <v>$Tabla cut. T45 cu Dripstop Lucios 0.50mm$:9.29,</v>
      </c>
      <c r="D6616" t="s">
        <v>27103</v>
      </c>
      <c r="E6616" t="str">
        <f t="shared" si="207"/>
        <v>"tabla cut. t45 cu dripstop lucios 0.50mm":9.29,</v>
      </c>
    </row>
    <row r="6617" spans="1:5">
      <c r="A6617" s="500" t="s">
        <v>4157</v>
      </c>
      <c r="B6617" s="500" t="s">
        <v>6600</v>
      </c>
      <c r="C6617" t="str">
        <f t="shared" si="206"/>
        <v>$T45 DRIPSTOP LUCIOS 0.60MM$:10.24,</v>
      </c>
      <c r="D6617" t="s">
        <v>27104</v>
      </c>
      <c r="E6617" t="str">
        <f t="shared" si="207"/>
        <v>"t45 dripstop lucios 0.60mm":10.24,</v>
      </c>
    </row>
    <row r="6618" spans="1:5">
      <c r="A6618" s="500" t="s">
        <v>3741</v>
      </c>
      <c r="B6618" s="500" t="s">
        <v>6601</v>
      </c>
      <c r="C6618" t="str">
        <f t="shared" si="206"/>
        <v>$Tabla cut. T45 cu Dripstop Lucios 0.70mm$:11.89,</v>
      </c>
      <c r="D6618" t="s">
        <v>27105</v>
      </c>
      <c r="E6618" t="str">
        <f t="shared" si="207"/>
        <v>"tabla cut. t45 cu dripstop lucios 0.70mm":11.89,</v>
      </c>
    </row>
    <row r="6619" spans="1:5">
      <c r="A6619" s="500" t="s">
        <v>11817</v>
      </c>
      <c r="B6619" s="500" t="s">
        <v>6602</v>
      </c>
      <c r="C6619" t="str">
        <f t="shared" si="206"/>
        <v>$T45 MAT 0.40 MM DRIPSTOP$:8.38,</v>
      </c>
      <c r="D6619" t="s">
        <v>27106</v>
      </c>
      <c r="E6619" t="str">
        <f t="shared" si="207"/>
        <v>"t45 mat 0.40 mm dripstop":8.38,</v>
      </c>
    </row>
    <row r="6620" spans="1:5">
      <c r="A6620" s="500" t="s">
        <v>11855</v>
      </c>
      <c r="B6620" s="500" t="s">
        <v>6603</v>
      </c>
      <c r="C6620" t="str">
        <f t="shared" si="206"/>
        <v>$Tabla cutata T45 cu Dripstop Mat 0.45mm$:9.27,</v>
      </c>
      <c r="D6620" t="s">
        <v>27107</v>
      </c>
      <c r="E6620" t="str">
        <f t="shared" si="207"/>
        <v>"tabla cutata t45 cu dripstop mat 0.45mm":9.27,</v>
      </c>
    </row>
    <row r="6621" spans="1:5">
      <c r="A6621" s="500" t="s">
        <v>3891</v>
      </c>
      <c r="B6621" s="500" t="s">
        <v>6604</v>
      </c>
      <c r="C6621" t="str">
        <f t="shared" si="206"/>
        <v>$Tabla cutata T45 cu Dripstop Mat 0.50mm$:9.58,</v>
      </c>
      <c r="D6621" t="s">
        <v>27108</v>
      </c>
      <c r="E6621" t="str">
        <f t="shared" si="207"/>
        <v>"tabla cutata t45 cu dripstop mat 0.50mm":9.58,</v>
      </c>
    </row>
    <row r="6622" spans="1:5">
      <c r="A6622" s="500" t="s">
        <v>11362</v>
      </c>
      <c r="B6622" s="500" t="s">
        <v>6605</v>
      </c>
      <c r="C6622" t="str">
        <f t="shared" si="206"/>
        <v>$Tabla cutata T45 cu Dripstop Mat 0.60mm$:10.57,</v>
      </c>
      <c r="D6622" t="s">
        <v>27109</v>
      </c>
      <c r="E6622" t="str">
        <f t="shared" si="207"/>
        <v>"tabla cutata t45 cu dripstop mat 0.60mm":10.57,</v>
      </c>
    </row>
    <row r="6623" spans="1:5">
      <c r="A6623" s="500" t="s">
        <v>7986</v>
      </c>
      <c r="B6623" s="500" t="s">
        <v>6606</v>
      </c>
      <c r="C6623" t="str">
        <f t="shared" si="206"/>
        <v>$Tabla Cutata T45 cu Dripstop WOOD 0.45mm$:11.79,</v>
      </c>
      <c r="D6623" t="s">
        <v>27110</v>
      </c>
      <c r="E6623" t="str">
        <f t="shared" si="207"/>
        <v>"tabla cutata t45 cu dripstop wood 0.45mm":11.79,</v>
      </c>
    </row>
    <row r="6624" spans="1:5">
      <c r="A6624" s="500" t="s">
        <v>3741</v>
      </c>
      <c r="B6624" s="500" t="s">
        <v>7630</v>
      </c>
      <c r="C6624" t="str">
        <f t="shared" si="206"/>
        <v>$T 45 DRIPSTOP WOOD 0.50MM$:11.89,</v>
      </c>
      <c r="D6624" t="s">
        <v>27111</v>
      </c>
      <c r="E6624" t="str">
        <f t="shared" si="207"/>
        <v>"t 45 dripstop wood 0.50mm":11.89,</v>
      </c>
    </row>
    <row r="6625" spans="1:5">
      <c r="A6625" s="500" t="s">
        <v>3832</v>
      </c>
      <c r="B6625" s="500" t="s">
        <v>6607</v>
      </c>
      <c r="C6625" t="str">
        <f t="shared" si="206"/>
        <v>$Tabla cut. T45 cu Dripstop Zincat 0.37mm$:6.69,</v>
      </c>
      <c r="D6625" t="s">
        <v>27112</v>
      </c>
      <c r="E6625" t="str">
        <f t="shared" si="207"/>
        <v>"tabla cut. t45 cu dripstop zincat 0.37mm":6.69,</v>
      </c>
    </row>
    <row r="6626" spans="1:5">
      <c r="A6626" s="500" t="s">
        <v>7001</v>
      </c>
      <c r="B6626" s="500" t="s">
        <v>6608</v>
      </c>
      <c r="C6626" t="str">
        <f t="shared" si="206"/>
        <v>$Tabla cut. T45 cu Dripstop Zincat 0.40mm$:6.79,</v>
      </c>
      <c r="D6626" t="s">
        <v>27113</v>
      </c>
      <c r="E6626" t="str">
        <f t="shared" si="207"/>
        <v>"tabla cut. t45 cu dripstop zincat 0.40mm":6.79,</v>
      </c>
    </row>
    <row r="6627" spans="1:5">
      <c r="A6627" s="500" t="s">
        <v>3938</v>
      </c>
      <c r="B6627" s="500" t="s">
        <v>6609</v>
      </c>
      <c r="C6627" t="str">
        <f t="shared" si="206"/>
        <v>$Tabla cut. T45 cu Dripstop Zincat 0.45mm$:7.99,</v>
      </c>
      <c r="D6627" t="s">
        <v>27114</v>
      </c>
      <c r="E6627" t="str">
        <f t="shared" si="207"/>
        <v>"tabla cut. t45 cu dripstop zincat 0.45mm":7.99,</v>
      </c>
    </row>
    <row r="6628" spans="1:5">
      <c r="A6628" s="500" t="s">
        <v>11291</v>
      </c>
      <c r="B6628" s="500" t="s">
        <v>6610</v>
      </c>
      <c r="C6628" t="str">
        <f t="shared" si="206"/>
        <v>$Tabla cut. T45 cu Dripstop Zincat 0.50mm$:8.54,</v>
      </c>
      <c r="D6628" t="s">
        <v>27115</v>
      </c>
      <c r="E6628" t="str">
        <f t="shared" si="207"/>
        <v>"tabla cut. t45 cu dripstop zincat 0.50mm":8.54,</v>
      </c>
    </row>
    <row r="6629" spans="1:5">
      <c r="A6629" s="500" t="s">
        <v>11124</v>
      </c>
      <c r="B6629" s="500" t="s">
        <v>6611</v>
      </c>
      <c r="C6629" t="str">
        <f t="shared" si="206"/>
        <v>$Tabla cut. T45 cu Dripstop Zincat 0.60mm$:9.84,</v>
      </c>
      <c r="D6629" t="s">
        <v>27116</v>
      </c>
      <c r="E6629" t="str">
        <f t="shared" si="207"/>
        <v>"tabla cut. t45 cu dripstop zincat 0.60mm":9.84,</v>
      </c>
    </row>
    <row r="6630" spans="1:5">
      <c r="A6630" s="500" t="s">
        <v>6985</v>
      </c>
      <c r="B6630" s="500" t="s">
        <v>6612</v>
      </c>
      <c r="C6630" t="str">
        <f t="shared" si="206"/>
        <v>$Tabla cut. T45 cu Dripstop Zincat 0.70mm$:11.04,</v>
      </c>
      <c r="D6630" t="s">
        <v>27117</v>
      </c>
      <c r="E6630" t="str">
        <f t="shared" si="207"/>
        <v>"tabla cut. t45 cu dripstop zincat 0.70mm":11.04,</v>
      </c>
    </row>
    <row r="6631" spans="1:5">
      <c r="A6631" s="500" t="s">
        <v>11172</v>
      </c>
      <c r="B6631" s="500" t="s">
        <v>10780</v>
      </c>
      <c r="C6631" t="str">
        <f t="shared" si="206"/>
        <v>$TABLA FALTUITA 360MM 8003 0.45$:11.15,</v>
      </c>
      <c r="D6631" t="s">
        <v>27118</v>
      </c>
      <c r="E6631" t="str">
        <f t="shared" si="207"/>
        <v>"tabla faltuita 360mm 8003 0.45":11.15,</v>
      </c>
    </row>
    <row r="6632" spans="1:5">
      <c r="A6632" s="500" t="s">
        <v>11283</v>
      </c>
      <c r="B6632" s="500" t="s">
        <v>10782</v>
      </c>
      <c r="C6632" t="str">
        <f t="shared" si="206"/>
        <v>$TABLA FALTUITA 360MM DPL 0.50$:9.30,</v>
      </c>
      <c r="D6632" t="s">
        <v>27119</v>
      </c>
      <c r="E6632" t="str">
        <f t="shared" si="207"/>
        <v>"tabla faltuita 360mm dpl 0.50":9.30,</v>
      </c>
    </row>
    <row r="6633" spans="1:5">
      <c r="A6633" s="500" t="s">
        <v>11856</v>
      </c>
      <c r="B6633" s="500" t="s">
        <v>10784</v>
      </c>
      <c r="C6633" t="str">
        <f t="shared" si="206"/>
        <v>$TABLA FALTUITA 360MM DPM 0.50$:9.63,</v>
      </c>
      <c r="D6633" t="s">
        <v>27120</v>
      </c>
      <c r="E6633" t="str">
        <f t="shared" si="207"/>
        <v>"tabla faltuita 360mm dpm 0.50":9.63,</v>
      </c>
    </row>
    <row r="6634" spans="1:5">
      <c r="A6634" s="500" t="s">
        <v>11857</v>
      </c>
      <c r="B6634" s="500" t="s">
        <v>10786</v>
      </c>
      <c r="C6634" t="str">
        <f t="shared" si="206"/>
        <v>$TABLA FALTUITA 360MM GDM 0.50$:11.28,</v>
      </c>
      <c r="D6634" t="s">
        <v>27121</v>
      </c>
      <c r="E6634" t="str">
        <f t="shared" si="207"/>
        <v>"tabla faltuita 360mm gdm 0.50":11.28,</v>
      </c>
    </row>
    <row r="6635" spans="1:5">
      <c r="A6635" s="500" t="s">
        <v>11858</v>
      </c>
      <c r="B6635" s="500" t="s">
        <v>10788</v>
      </c>
      <c r="C6635" t="str">
        <f t="shared" si="206"/>
        <v>$TABLA FALTUITA 360MM LUCIOS 0.45$:8.04,</v>
      </c>
      <c r="D6635" t="s">
        <v>27122</v>
      </c>
      <c r="E6635" t="str">
        <f t="shared" si="207"/>
        <v>"tabla faltuita 360mm lucios 0.45":8.04,</v>
      </c>
    </row>
    <row r="6636" spans="1:5">
      <c r="A6636" s="500" t="s">
        <v>11269</v>
      </c>
      <c r="B6636" s="500" t="s">
        <v>10790</v>
      </c>
      <c r="C6636" t="str">
        <f t="shared" si="206"/>
        <v>$TABLA FALTUITA 360MM LUCIOS 0.50$:8.55,</v>
      </c>
      <c r="D6636" t="s">
        <v>27123</v>
      </c>
      <c r="E6636" t="str">
        <f t="shared" si="207"/>
        <v>"tabla faltuita 360mm lucios 0.50":8.55,</v>
      </c>
    </row>
    <row r="6637" spans="1:5">
      <c r="A6637" s="500" t="s">
        <v>11323</v>
      </c>
      <c r="B6637" s="500" t="s">
        <v>10792</v>
      </c>
      <c r="C6637" t="str">
        <f t="shared" si="206"/>
        <v>$TABLA FALTUITA 360MM LUCIOS 0.60$:9.54,</v>
      </c>
      <c r="D6637" t="s">
        <v>27124</v>
      </c>
      <c r="E6637" t="str">
        <f t="shared" si="207"/>
        <v>"tabla faltuita 360mm lucios 0.60":9.54,</v>
      </c>
    </row>
    <row r="6638" spans="1:5">
      <c r="A6638" s="500" t="s">
        <v>11298</v>
      </c>
      <c r="B6638" s="500" t="s">
        <v>10794</v>
      </c>
      <c r="C6638" t="str">
        <f t="shared" si="206"/>
        <v>$TABLA FALTUITA 360MM MAT 0.45$:8.53,</v>
      </c>
      <c r="D6638" t="s">
        <v>27125</v>
      </c>
      <c r="E6638" t="str">
        <f t="shared" si="207"/>
        <v>"tabla faltuita 360mm mat 0.45":8.53,</v>
      </c>
    </row>
    <row r="6639" spans="1:5">
      <c r="A6639" s="500" t="s">
        <v>10651</v>
      </c>
      <c r="B6639" s="500" t="s">
        <v>10796</v>
      </c>
      <c r="C6639" t="str">
        <f t="shared" si="206"/>
        <v>$TABLA FALTUITA 360MM MAT 0.50$:8.85,</v>
      </c>
      <c r="D6639" t="s">
        <v>27126</v>
      </c>
      <c r="E6639" t="str">
        <f t="shared" si="207"/>
        <v>"tabla faltuita 360mm mat 0.50":8.85,</v>
      </c>
    </row>
    <row r="6640" spans="1:5">
      <c r="A6640" s="500" t="s">
        <v>3941</v>
      </c>
      <c r="B6640" s="500" t="s">
        <v>10798</v>
      </c>
      <c r="C6640" t="str">
        <f t="shared" si="206"/>
        <v>$TABLA FALTUITA 360MM MAT 0.60$:9.89,</v>
      </c>
      <c r="D6640" t="s">
        <v>27127</v>
      </c>
      <c r="E6640" t="str">
        <f t="shared" si="207"/>
        <v>"tabla faltuita 360mm mat 0.60":9.89,</v>
      </c>
    </row>
    <row r="6641" spans="1:5">
      <c r="A6641" s="500" t="s">
        <v>11859</v>
      </c>
      <c r="B6641" s="500" t="s">
        <v>10800</v>
      </c>
      <c r="C6641" t="str">
        <f t="shared" si="206"/>
        <v>$TABLA FALTUITA 360MM MAGNELIS 0.50$:9.19,</v>
      </c>
      <c r="D6641" t="s">
        <v>27128</v>
      </c>
      <c r="E6641" t="str">
        <f t="shared" si="207"/>
        <v>"tabla faltuita 360mm magnelis 0.50":9.19,</v>
      </c>
    </row>
    <row r="6642" spans="1:5">
      <c r="A6642" s="500" t="s">
        <v>11860</v>
      </c>
      <c r="B6642" s="500" t="s">
        <v>10802</v>
      </c>
      <c r="C6642" t="str">
        <f t="shared" si="206"/>
        <v>$TABLA FALTUITA 360MM PLX MAT 0.60$:18.59,</v>
      </c>
      <c r="D6642" t="s">
        <v>27129</v>
      </c>
      <c r="E6642" t="str">
        <f t="shared" si="207"/>
        <v>"tabla faltuita 360mm plx mat 0.60":18.59,</v>
      </c>
    </row>
    <row r="6643" spans="1:5">
      <c r="A6643" s="500" t="s">
        <v>10804</v>
      </c>
      <c r="B6643" s="500" t="s">
        <v>10805</v>
      </c>
      <c r="C6643" t="str">
        <f t="shared" si="206"/>
        <v>$TABLA FALTUITA 360MM PLX 0.60$:13.34,</v>
      </c>
      <c r="D6643" t="s">
        <v>27130</v>
      </c>
      <c r="E6643" t="str">
        <f t="shared" si="207"/>
        <v>"tabla faltuita 360mm plx 0.60":13.34,</v>
      </c>
    </row>
    <row r="6644" spans="1:5">
      <c r="A6644" s="500" t="s">
        <v>11861</v>
      </c>
      <c r="B6644" s="500" t="s">
        <v>10807</v>
      </c>
      <c r="C6644" t="str">
        <f t="shared" si="206"/>
        <v>$TABLA FALTUITA 360MM WOOD 0.45$:11.17,</v>
      </c>
      <c r="D6644" t="s">
        <v>27131</v>
      </c>
      <c r="E6644" t="str">
        <f t="shared" si="207"/>
        <v>"tabla faltuita 360mm wood 0.45":11.17,</v>
      </c>
    </row>
    <row r="6645" spans="1:5">
      <c r="A6645" s="500" t="s">
        <v>11857</v>
      </c>
      <c r="B6645" s="500" t="s">
        <v>10809</v>
      </c>
      <c r="C6645" t="str">
        <f t="shared" si="206"/>
        <v>$TABLA FALTUITA 360MM WOOD 0.50$:11.28,</v>
      </c>
      <c r="D6645" t="s">
        <v>27132</v>
      </c>
      <c r="E6645" t="str">
        <f t="shared" si="207"/>
        <v>"tabla faltuita 360mm wood 0.50":11.28,</v>
      </c>
    </row>
    <row r="6646" spans="1:5">
      <c r="A6646" s="500" t="s">
        <v>11715</v>
      </c>
      <c r="B6646" s="500" t="s">
        <v>6613</v>
      </c>
      <c r="C6646" t="str">
        <f t="shared" si="206"/>
        <v>$Tabla Faltuita Ral 8003 0.45$:10.62,</v>
      </c>
      <c r="D6646" t="s">
        <v>27133</v>
      </c>
      <c r="E6646" t="str">
        <f t="shared" si="207"/>
        <v>"tabla faltuita ral 8003 0.45":10.62,</v>
      </c>
    </row>
    <row r="6647" spans="1:5">
      <c r="A6647" s="500" t="s">
        <v>10651</v>
      </c>
      <c r="B6647" s="500" t="s">
        <v>7988</v>
      </c>
      <c r="C6647" t="str">
        <f t="shared" si="206"/>
        <v>$Tabla Faltuita dubluvopsit lucios 0.50MM$:8.85,</v>
      </c>
      <c r="D6647" t="s">
        <v>27134</v>
      </c>
      <c r="E6647" t="str">
        <f t="shared" si="207"/>
        <v>"tabla faltuita dubluvopsit lucios 0.50mm":8.85,</v>
      </c>
    </row>
    <row r="6648" spans="1:5">
      <c r="A6648" s="500" t="s">
        <v>3871</v>
      </c>
      <c r="B6648" s="500" t="s">
        <v>7990</v>
      </c>
      <c r="C6648" t="str">
        <f t="shared" si="206"/>
        <v>$Tabla Faltuita dubluvopsit Mat 0.50MM$:9.17,</v>
      </c>
      <c r="D6648" t="s">
        <v>27135</v>
      </c>
      <c r="E6648" t="str">
        <f t="shared" si="207"/>
        <v>"tabla faltuita dubluvopsit mat 0.50mm":9.17,</v>
      </c>
    </row>
    <row r="6649" spans="1:5">
      <c r="A6649" s="500" t="s">
        <v>11862</v>
      </c>
      <c r="B6649" s="500" t="s">
        <v>6614</v>
      </c>
      <c r="C6649" t="str">
        <f t="shared" si="206"/>
        <v>$Tabla Faltuita Grandemat 0.50 mm$:10.74,</v>
      </c>
      <c r="D6649" t="s">
        <v>27136</v>
      </c>
      <c r="E6649" t="str">
        <f t="shared" si="207"/>
        <v>"tabla faltuita grandemat 0.50 mm":10.74,</v>
      </c>
    </row>
    <row r="6650" spans="1:5">
      <c r="A6650" s="500" t="s">
        <v>3839</v>
      </c>
      <c r="B6650" s="500" t="s">
        <v>6615</v>
      </c>
      <c r="C6650" t="str">
        <f t="shared" si="206"/>
        <v>$Tabla Faltuita Lucios 0.45 mm$:7.66,</v>
      </c>
      <c r="D6650" t="s">
        <v>27137</v>
      </c>
      <c r="E6650" t="str">
        <f t="shared" si="207"/>
        <v>"tabla faltuita lucios 0.45 mm":7.66,</v>
      </c>
    </row>
    <row r="6651" spans="1:5">
      <c r="A6651" s="500" t="s">
        <v>3562</v>
      </c>
      <c r="B6651" s="500" t="s">
        <v>6616</v>
      </c>
      <c r="C6651" t="str">
        <f t="shared" si="206"/>
        <v>$Tabla Faltuita Lucios 0.50 mm$:8.14,</v>
      </c>
      <c r="D6651" t="s">
        <v>27138</v>
      </c>
      <c r="E6651" t="str">
        <f t="shared" si="207"/>
        <v>"tabla faltuita lucios 0.50 mm":8.14,</v>
      </c>
    </row>
    <row r="6652" spans="1:5">
      <c r="A6652" s="500" t="s">
        <v>3489</v>
      </c>
      <c r="B6652" s="500" t="s">
        <v>6617</v>
      </c>
      <c r="C6652" t="str">
        <f t="shared" si="206"/>
        <v>$TABLA FALTUITA LUCIOS 0.60$:9.09,</v>
      </c>
      <c r="D6652" t="s">
        <v>27139</v>
      </c>
      <c r="E6652" t="str">
        <f t="shared" si="207"/>
        <v>"tabla faltuita lucios 0.60":9.09,</v>
      </c>
    </row>
    <row r="6653" spans="1:5">
      <c r="A6653" s="500" t="s">
        <v>11863</v>
      </c>
      <c r="B6653" s="500" t="s">
        <v>6618</v>
      </c>
      <c r="C6653" t="str">
        <f t="shared" si="206"/>
        <v>$Tabla Faltuita Mat 0.45 mm$:8.12,</v>
      </c>
      <c r="D6653" t="s">
        <v>27140</v>
      </c>
      <c r="E6653" t="str">
        <f t="shared" si="207"/>
        <v>"tabla faltuita mat 0.45 mm":8.12,</v>
      </c>
    </row>
    <row r="6654" spans="1:5">
      <c r="A6654" s="500" t="s">
        <v>11864</v>
      </c>
      <c r="B6654" s="500" t="s">
        <v>6619</v>
      </c>
      <c r="C6654" t="str">
        <f t="shared" si="206"/>
        <v>$Tabla Faltuita Mat 0.50 mm$:8.43,</v>
      </c>
      <c r="D6654" t="s">
        <v>27141</v>
      </c>
      <c r="E6654" t="str">
        <f t="shared" si="207"/>
        <v>"tabla faltuita mat 0.50 mm":8.43,</v>
      </c>
    </row>
    <row r="6655" spans="1:5">
      <c r="A6655" s="500" t="s">
        <v>11097</v>
      </c>
      <c r="B6655" s="500" t="s">
        <v>6620</v>
      </c>
      <c r="C6655" t="str">
        <f t="shared" si="206"/>
        <v>$Tabla Faltuita Mat 0.60 mm$:9.42,</v>
      </c>
      <c r="D6655" t="s">
        <v>27142</v>
      </c>
      <c r="E6655" t="str">
        <f t="shared" si="207"/>
        <v>"tabla faltuita mat 0.60 mm":9.42,</v>
      </c>
    </row>
    <row r="6656" spans="1:5">
      <c r="A6656" s="500" t="s">
        <v>11865</v>
      </c>
      <c r="B6656" s="500" t="s">
        <v>7992</v>
      </c>
      <c r="C6656" t="str">
        <f t="shared" si="206"/>
        <v>$TABLA FALTUITA MAGNELIS 0.50MM$:8.75,</v>
      </c>
      <c r="D6656" t="s">
        <v>27143</v>
      </c>
      <c r="E6656" t="str">
        <f t="shared" si="207"/>
        <v>"tabla faltuita magnelis 0.50mm":8.75,</v>
      </c>
    </row>
    <row r="6657" spans="1:5">
      <c r="A6657" s="500" t="s">
        <v>7631</v>
      </c>
      <c r="B6657" s="500" t="s">
        <v>6621</v>
      </c>
      <c r="C6657" t="str">
        <f t="shared" si="206"/>
        <v>$Tabla Faltuita MAT PLX 0.60MM$:17.70,</v>
      </c>
      <c r="D6657" t="s">
        <v>27144</v>
      </c>
      <c r="E6657" t="str">
        <f t="shared" si="207"/>
        <v>"tabla faltuita mat plx 0.60mm":17.70,</v>
      </c>
    </row>
    <row r="6658" spans="1:5">
      <c r="A6658" s="500" t="s">
        <v>3865</v>
      </c>
      <c r="B6658" s="500" t="s">
        <v>6622</v>
      </c>
      <c r="C6658" t="str">
        <f t="shared" ref="C6658:C6721" si="208">CONCATENATE("$",B6658,"$",":",A6658,",")</f>
        <v>$Tabla Faltuita SSAB PLX 0.60 mm$:12.70,</v>
      </c>
      <c r="D6658" t="s">
        <v>27145</v>
      </c>
      <c r="E6658" t="str">
        <f t="shared" ref="E6658:E6721" si="209">LOWER(D6658)</f>
        <v>"tabla faltuita ssab plx 0.60 mm":12.70,</v>
      </c>
    </row>
    <row r="6659" spans="1:5">
      <c r="A6659" s="500" t="s">
        <v>11710</v>
      </c>
      <c r="B6659" s="500" t="s">
        <v>6623</v>
      </c>
      <c r="C6659" t="str">
        <f t="shared" si="208"/>
        <v>$Tabla Faltuita Wood 0.45$:10.64,</v>
      </c>
      <c r="D6659" t="s">
        <v>27146</v>
      </c>
      <c r="E6659" t="str">
        <f t="shared" si="209"/>
        <v>"tabla faltuita wood 0.45":10.64,</v>
      </c>
    </row>
    <row r="6660" spans="1:5">
      <c r="A6660" s="500" t="s">
        <v>11862</v>
      </c>
      <c r="B6660" s="500" t="s">
        <v>7633</v>
      </c>
      <c r="C6660" t="str">
        <f t="shared" si="208"/>
        <v>$Tabla Faltuita Wood 0.50$:10.74,</v>
      </c>
      <c r="D6660" t="s">
        <v>27147</v>
      </c>
      <c r="E6660" t="str">
        <f t="shared" si="209"/>
        <v>"tabla faltuita wood 0.50":10.74,</v>
      </c>
    </row>
    <row r="6661" spans="1:5">
      <c r="A6661" s="500" t="s">
        <v>6926</v>
      </c>
      <c r="B6661" s="500" t="s">
        <v>11867</v>
      </c>
      <c r="C6661" t="str">
        <f t="shared" si="208"/>
        <v>$ADRIATIC RAL 8003 0.45MM$:9.62,</v>
      </c>
      <c r="D6661" t="s">
        <v>27148</v>
      </c>
      <c r="E6661" t="str">
        <f t="shared" si="209"/>
        <v>"adriatic ral 8003 0.45mm":9.62,</v>
      </c>
    </row>
    <row r="6662" spans="1:5">
      <c r="A6662" s="500" t="s">
        <v>11120</v>
      </c>
      <c r="B6662" s="500" t="s">
        <v>11869</v>
      </c>
      <c r="C6662" t="str">
        <f t="shared" si="208"/>
        <v>$ADRIATIC GRANDEMAT 0.50MM$:9.74,</v>
      </c>
      <c r="D6662" t="s">
        <v>27149</v>
      </c>
      <c r="E6662" t="str">
        <f t="shared" si="209"/>
        <v>"adriatic grandemat 0.50mm":9.74,</v>
      </c>
    </row>
    <row r="6663" spans="1:5">
      <c r="A6663" s="500" t="s">
        <v>11122</v>
      </c>
      <c r="B6663" s="500" t="s">
        <v>11871</v>
      </c>
      <c r="C6663" t="str">
        <f t="shared" si="208"/>
        <v>$ADRIATIC LUCIOS 0.45MM$:6.66,</v>
      </c>
      <c r="D6663" t="s">
        <v>27150</v>
      </c>
      <c r="E6663" t="str">
        <f t="shared" si="209"/>
        <v>"adriatic lucios 0.45mm":6.66,</v>
      </c>
    </row>
    <row r="6664" spans="1:5">
      <c r="A6664" s="500" t="s">
        <v>11066</v>
      </c>
      <c r="B6664" s="500" t="s">
        <v>11873</v>
      </c>
      <c r="C6664" t="str">
        <f t="shared" si="208"/>
        <v>$ADRIATIC LUCIOS 0.50MM$:7.14,</v>
      </c>
      <c r="D6664" t="s">
        <v>27151</v>
      </c>
      <c r="E6664" t="str">
        <f t="shared" si="209"/>
        <v>"adriatic lucios 0.50mm":7.14,</v>
      </c>
    </row>
    <row r="6665" spans="1:5">
      <c r="A6665" s="500" t="s">
        <v>11123</v>
      </c>
      <c r="B6665" s="500" t="s">
        <v>11875</v>
      </c>
      <c r="C6665" t="str">
        <f t="shared" si="208"/>
        <v>$ADRIATIC LUCIOS 0.60MM$:8.09,</v>
      </c>
      <c r="D6665" t="s">
        <v>27152</v>
      </c>
      <c r="E6665" t="str">
        <f t="shared" si="209"/>
        <v>"adriatic lucios 0.60mm":8.09,</v>
      </c>
    </row>
    <row r="6666" spans="1:5">
      <c r="A6666" s="500" t="s">
        <v>3894</v>
      </c>
      <c r="B6666" s="500" t="s">
        <v>11877</v>
      </c>
      <c r="C6666" t="str">
        <f t="shared" si="208"/>
        <v>$ADRIATIC MAT 0.45MM$:7.12,</v>
      </c>
      <c r="D6666" t="s">
        <v>27153</v>
      </c>
      <c r="E6666" t="str">
        <f t="shared" si="209"/>
        <v>"adriatic mat 0.45mm":7.12,</v>
      </c>
    </row>
    <row r="6667" spans="1:5">
      <c r="A6667" s="500" t="s">
        <v>3895</v>
      </c>
      <c r="B6667" s="500" t="s">
        <v>11879</v>
      </c>
      <c r="C6667" t="str">
        <f t="shared" si="208"/>
        <v>$ADRIATIC MAT 0.50MM$:7.43,</v>
      </c>
      <c r="D6667" t="s">
        <v>27154</v>
      </c>
      <c r="E6667" t="str">
        <f t="shared" si="209"/>
        <v>"adriatic mat 0.50mm":7.43,</v>
      </c>
    </row>
    <row r="6668" spans="1:5">
      <c r="A6668" s="500" t="s">
        <v>11125</v>
      </c>
      <c r="B6668" s="500" t="s">
        <v>11882</v>
      </c>
      <c r="C6668" t="str">
        <f t="shared" si="208"/>
        <v>$ADRIATIC MAT 0.60MM$:8.42,</v>
      </c>
      <c r="D6668" t="s">
        <v>27155</v>
      </c>
      <c r="E6668" t="str">
        <f t="shared" si="209"/>
        <v>"adriatic mat 0.60mm":8.42,</v>
      </c>
    </row>
    <row r="6669" spans="1:5">
      <c r="A6669" s="500" t="s">
        <v>11126</v>
      </c>
      <c r="B6669" s="500" t="s">
        <v>11884</v>
      </c>
      <c r="C6669" t="str">
        <f t="shared" si="208"/>
        <v>$ADRIATIC WOOD 0.45MM$:9.64,</v>
      </c>
      <c r="D6669" t="s">
        <v>27156</v>
      </c>
      <c r="E6669" t="str">
        <f t="shared" si="209"/>
        <v>"adriatic wood 0.45mm":9.64,</v>
      </c>
    </row>
    <row r="6670" spans="1:5">
      <c r="A6670" s="500" t="s">
        <v>11120</v>
      </c>
      <c r="B6670" s="500" t="s">
        <v>11886</v>
      </c>
      <c r="C6670" t="str">
        <f t="shared" si="208"/>
        <v>$ADRIATIC WOOD 0.50MM$:9.74,</v>
      </c>
      <c r="D6670" t="s">
        <v>27157</v>
      </c>
      <c r="E6670" t="str">
        <f t="shared" si="209"/>
        <v>"adriatic wood 0.50mm":9.74,</v>
      </c>
    </row>
    <row r="6671" spans="1:5">
      <c r="A6671" s="500" t="s">
        <v>7082</v>
      </c>
      <c r="B6671" s="500" t="s">
        <v>6624</v>
      </c>
      <c r="C6671" t="str">
        <f t="shared" si="208"/>
        <v>$Tigla Metalica Balcanic RAL 8003 0.45$:9.72,</v>
      </c>
      <c r="D6671" t="s">
        <v>27158</v>
      </c>
      <c r="E6671" t="str">
        <f t="shared" si="209"/>
        <v>"tigla metalica balcanic ral 8003 0.45":9.72,</v>
      </c>
    </row>
    <row r="6672" spans="1:5">
      <c r="A6672" s="500" t="s">
        <v>11124</v>
      </c>
      <c r="B6672" s="500" t="s">
        <v>6625</v>
      </c>
      <c r="C6672" t="str">
        <f t="shared" si="208"/>
        <v>$Tigla Metalica Balcanic Grandemat 0.50mm$:9.84,</v>
      </c>
      <c r="D6672" t="s">
        <v>27159</v>
      </c>
      <c r="E6672" t="str">
        <f t="shared" si="209"/>
        <v>"tigla metalica balcanic grandemat 0.50mm":9.84,</v>
      </c>
    </row>
    <row r="6673" spans="1:5">
      <c r="A6673" s="500" t="s">
        <v>3973</v>
      </c>
      <c r="B6673" s="500" t="s">
        <v>6626</v>
      </c>
      <c r="C6673" t="str">
        <f t="shared" si="208"/>
        <v>$Tigla Metalica Balcanic Lucios 0.45 mm$:6.76,</v>
      </c>
      <c r="D6673" t="s">
        <v>27160</v>
      </c>
      <c r="E6673" t="str">
        <f t="shared" si="209"/>
        <v>"tigla metalica balcanic lucios 0.45 mm":6.76,</v>
      </c>
    </row>
    <row r="6674" spans="1:5">
      <c r="A6674" s="500" t="s">
        <v>11825</v>
      </c>
      <c r="B6674" s="500" t="s">
        <v>6627</v>
      </c>
      <c r="C6674" t="str">
        <f t="shared" si="208"/>
        <v>$Tigla Metalica Balcanic Lucios 0.50 mm$:7.24,</v>
      </c>
      <c r="D6674" t="s">
        <v>27161</v>
      </c>
      <c r="E6674" t="str">
        <f t="shared" si="209"/>
        <v>"tigla metalica balcanic lucios 0.50 mm":7.24,</v>
      </c>
    </row>
    <row r="6675" spans="1:5">
      <c r="A6675" s="500" t="s">
        <v>3936</v>
      </c>
      <c r="B6675" s="500" t="s">
        <v>6628</v>
      </c>
      <c r="C6675" t="str">
        <f t="shared" si="208"/>
        <v>$BALCANIC LUCIOS 0.60MM$:8.19,</v>
      </c>
      <c r="D6675" t="s">
        <v>27162</v>
      </c>
      <c r="E6675" t="str">
        <f t="shared" si="209"/>
        <v>"balcanic lucios 0.60mm":8.19,</v>
      </c>
    </row>
    <row r="6676" spans="1:5">
      <c r="A6676" s="500" t="s">
        <v>11108</v>
      </c>
      <c r="B6676" s="500" t="s">
        <v>6629</v>
      </c>
      <c r="C6676" t="str">
        <f t="shared" si="208"/>
        <v>$Tigla Metalica Balcanic Mat 0.45 mm$:7.22,</v>
      </c>
      <c r="D6676" t="s">
        <v>27163</v>
      </c>
      <c r="E6676" t="str">
        <f t="shared" si="209"/>
        <v>"tigla metalica balcanic mat 0.45 mm":7.22,</v>
      </c>
    </row>
    <row r="6677" spans="1:5">
      <c r="A6677" s="500" t="s">
        <v>11826</v>
      </c>
      <c r="B6677" s="500" t="s">
        <v>6630</v>
      </c>
      <c r="C6677" t="str">
        <f t="shared" si="208"/>
        <v>$Tigla Metalica Balcanic Mat 0.50 mm$:7.53,</v>
      </c>
      <c r="D6677" t="s">
        <v>27164</v>
      </c>
      <c r="E6677" t="str">
        <f t="shared" si="209"/>
        <v>"tigla metalica balcanic mat 0.50 mm":7.53,</v>
      </c>
    </row>
    <row r="6678" spans="1:5">
      <c r="A6678" s="500" t="s">
        <v>11827</v>
      </c>
      <c r="B6678" s="500" t="s">
        <v>6631</v>
      </c>
      <c r="C6678" t="str">
        <f t="shared" si="208"/>
        <v>$Tigla Metalica Balcanic Mat 0.60 mm$:8.52,</v>
      </c>
      <c r="D6678" t="s">
        <v>27165</v>
      </c>
      <c r="E6678" t="str">
        <f t="shared" si="209"/>
        <v>"tigla metalica balcanic mat 0.60 mm":8.52,</v>
      </c>
    </row>
    <row r="6679" spans="1:5">
      <c r="A6679" s="500" t="s">
        <v>11120</v>
      </c>
      <c r="B6679" s="500" t="s">
        <v>6632</v>
      </c>
      <c r="C6679" t="str">
        <f t="shared" si="208"/>
        <v>$Tigla Metalica Balcanic Wood 0.45mm$:9.74,</v>
      </c>
      <c r="D6679" t="s">
        <v>27166</v>
      </c>
      <c r="E6679" t="str">
        <f t="shared" si="209"/>
        <v>"tigla metalica balcanic wood 0.45mm":9.74,</v>
      </c>
    </row>
    <row r="6680" spans="1:5">
      <c r="A6680" s="500" t="s">
        <v>11124</v>
      </c>
      <c r="B6680" s="500" t="s">
        <v>7635</v>
      </c>
      <c r="C6680" t="str">
        <f t="shared" si="208"/>
        <v>$Balcanic Wood 0.50MM$:9.84,</v>
      </c>
      <c r="D6680" t="s">
        <v>27167</v>
      </c>
      <c r="E6680" t="str">
        <f t="shared" si="209"/>
        <v>"balcanic wood 0.50mm":9.84,</v>
      </c>
    </row>
    <row r="6681" spans="1:5">
      <c r="A6681" s="500" t="s">
        <v>6926</v>
      </c>
      <c r="B6681" s="500" t="s">
        <v>6633</v>
      </c>
      <c r="C6681" t="str">
        <f t="shared" si="208"/>
        <v>$Tigla Metalica Britanic RAL 8003 0.45$:9.62,</v>
      </c>
      <c r="D6681" t="s">
        <v>27168</v>
      </c>
      <c r="E6681" t="str">
        <f t="shared" si="209"/>
        <v>"tigla metalica britanic ral 8003 0.45":9.62,</v>
      </c>
    </row>
    <row r="6682" spans="1:5">
      <c r="A6682" s="500" t="s">
        <v>11120</v>
      </c>
      <c r="B6682" s="500" t="s">
        <v>6634</v>
      </c>
      <c r="C6682" t="str">
        <f t="shared" si="208"/>
        <v>$Tigla Metalica Britanic GDM 0.50mm$:9.74,</v>
      </c>
      <c r="D6682" t="s">
        <v>27169</v>
      </c>
      <c r="E6682" t="str">
        <f t="shared" si="209"/>
        <v>"tigla metalica britanic gdm 0.50mm":9.74,</v>
      </c>
    </row>
    <row r="6683" spans="1:5">
      <c r="A6683" s="500" t="s">
        <v>11122</v>
      </c>
      <c r="B6683" s="500" t="s">
        <v>6635</v>
      </c>
      <c r="C6683" t="str">
        <f t="shared" si="208"/>
        <v>$Tigla Metalica Britanic Lucios 0.45mm$:6.66,</v>
      </c>
      <c r="D6683" t="s">
        <v>27170</v>
      </c>
      <c r="E6683" t="str">
        <f t="shared" si="209"/>
        <v>"tigla metalica britanic lucios 0.45mm":6.66,</v>
      </c>
    </row>
    <row r="6684" spans="1:5">
      <c r="A6684" s="500" t="s">
        <v>11066</v>
      </c>
      <c r="B6684" s="500" t="s">
        <v>6636</v>
      </c>
      <c r="C6684" t="str">
        <f t="shared" si="208"/>
        <v>$Tigla Metalica Britanic Lucios 0.50mm$:7.14,</v>
      </c>
      <c r="D6684" t="s">
        <v>27171</v>
      </c>
      <c r="E6684" t="str">
        <f t="shared" si="209"/>
        <v>"tigla metalica britanic lucios 0.50mm":7.14,</v>
      </c>
    </row>
    <row r="6685" spans="1:5">
      <c r="A6685" s="500" t="s">
        <v>11123</v>
      </c>
      <c r="B6685" s="500" t="s">
        <v>6637</v>
      </c>
      <c r="C6685" t="str">
        <f t="shared" si="208"/>
        <v>$Tigla Metalica Britanic Lucios 0.60mm$:8.09,</v>
      </c>
      <c r="D6685" t="s">
        <v>27172</v>
      </c>
      <c r="E6685" t="str">
        <f t="shared" si="209"/>
        <v>"tigla metalica britanic lucios 0.60mm":8.09,</v>
      </c>
    </row>
    <row r="6686" spans="1:5">
      <c r="A6686" s="500" t="s">
        <v>3894</v>
      </c>
      <c r="B6686" s="500" t="s">
        <v>6638</v>
      </c>
      <c r="C6686" t="str">
        <f t="shared" si="208"/>
        <v>$Tigla Metalica Britanic MAT 0.45mm$:7.12,</v>
      </c>
      <c r="D6686" t="s">
        <v>27173</v>
      </c>
      <c r="E6686" t="str">
        <f t="shared" si="209"/>
        <v>"tigla metalica britanic mat 0.45mm":7.12,</v>
      </c>
    </row>
    <row r="6687" spans="1:5">
      <c r="A6687" s="500" t="s">
        <v>3895</v>
      </c>
      <c r="B6687" s="500" t="s">
        <v>6639</v>
      </c>
      <c r="C6687" t="str">
        <f t="shared" si="208"/>
        <v>$Tigla Metalica Britanic MAT 0.50mm$:7.43,</v>
      </c>
      <c r="D6687" t="s">
        <v>27174</v>
      </c>
      <c r="E6687" t="str">
        <f t="shared" si="209"/>
        <v>"tigla metalica britanic mat 0.50mm":7.43,</v>
      </c>
    </row>
    <row r="6688" spans="1:5">
      <c r="A6688" s="500" t="s">
        <v>11125</v>
      </c>
      <c r="B6688" s="500" t="s">
        <v>6640</v>
      </c>
      <c r="C6688" t="str">
        <f t="shared" si="208"/>
        <v>$Tigla Metalica Britanic MAT 0.60mm$:8.42,</v>
      </c>
      <c r="D6688" t="s">
        <v>27175</v>
      </c>
      <c r="E6688" t="str">
        <f t="shared" si="209"/>
        <v>"tigla metalica britanic mat 0.60mm":8.42,</v>
      </c>
    </row>
    <row r="6689" spans="1:5">
      <c r="A6689" s="500" t="s">
        <v>11126</v>
      </c>
      <c r="B6689" s="500" t="s">
        <v>6641</v>
      </c>
      <c r="C6689" t="str">
        <f t="shared" si="208"/>
        <v>$Britanic Wood 0.45MM$:9.64,</v>
      </c>
      <c r="D6689" t="s">
        <v>27176</v>
      </c>
      <c r="E6689" t="str">
        <f t="shared" si="209"/>
        <v>"britanic wood 0.45mm":9.64,</v>
      </c>
    </row>
    <row r="6690" spans="1:5">
      <c r="A6690" s="500" t="s">
        <v>11120</v>
      </c>
      <c r="B6690" s="500" t="s">
        <v>7637</v>
      </c>
      <c r="C6690" t="str">
        <f t="shared" si="208"/>
        <v>$BRITANIC WOOD 0.50MM$:9.74,</v>
      </c>
      <c r="D6690" t="s">
        <v>27177</v>
      </c>
      <c r="E6690" t="str">
        <f t="shared" si="209"/>
        <v>"britanic wood 0.50mm":9.74,</v>
      </c>
    </row>
    <row r="6691" spans="1:5">
      <c r="A6691" s="500" t="s">
        <v>6926</v>
      </c>
      <c r="B6691" s="500" t="s">
        <v>6642</v>
      </c>
      <c r="C6691" t="str">
        <f t="shared" si="208"/>
        <v>$Tigla Metalica Clasic RAL 8003 0.45 mm$:9.62,</v>
      </c>
      <c r="D6691" t="s">
        <v>27178</v>
      </c>
      <c r="E6691" t="str">
        <f t="shared" si="209"/>
        <v>"tigla metalica clasic ral 8003 0.45 mm":9.62,</v>
      </c>
    </row>
    <row r="6692" spans="1:5">
      <c r="A6692" s="500" t="s">
        <v>11120</v>
      </c>
      <c r="B6692" s="500" t="s">
        <v>6643</v>
      </c>
      <c r="C6692" t="str">
        <f t="shared" si="208"/>
        <v>$Tigla Metalica Clasic Grandemat 0.50 mm$:9.74,</v>
      </c>
      <c r="D6692" t="s">
        <v>27179</v>
      </c>
      <c r="E6692" t="str">
        <f t="shared" si="209"/>
        <v>"tigla metalica clasic grandemat 0.50 mm":9.74,</v>
      </c>
    </row>
    <row r="6693" spans="1:5">
      <c r="A6693" s="500" t="s">
        <v>11121</v>
      </c>
      <c r="B6693" s="500" t="s">
        <v>6644</v>
      </c>
      <c r="C6693" t="str">
        <f t="shared" si="208"/>
        <v>$Tigla Metalica Clasic Lucios 0.40 mm$:5.71,</v>
      </c>
      <c r="D6693" t="s">
        <v>27180</v>
      </c>
      <c r="E6693" t="str">
        <f t="shared" si="209"/>
        <v>"tigla metalica clasic lucios 0.40 mm":5.71,</v>
      </c>
    </row>
    <row r="6694" spans="1:5">
      <c r="A6694" s="500" t="s">
        <v>11122</v>
      </c>
      <c r="B6694" s="500" t="s">
        <v>6645</v>
      </c>
      <c r="C6694" t="str">
        <f t="shared" si="208"/>
        <v>$Tigla Metalica Clasic Lucios 0.45 mm$:6.66,</v>
      </c>
      <c r="D6694" t="s">
        <v>27181</v>
      </c>
      <c r="E6694" t="str">
        <f t="shared" si="209"/>
        <v>"tigla metalica clasic lucios 0.45 mm":6.66,</v>
      </c>
    </row>
    <row r="6695" spans="1:5">
      <c r="A6695" s="500" t="s">
        <v>11066</v>
      </c>
      <c r="B6695" s="500" t="s">
        <v>6646</v>
      </c>
      <c r="C6695" t="str">
        <f t="shared" si="208"/>
        <v>$Tigla Metalica Clasic Lucios 0.50 mm$:7.14,</v>
      </c>
      <c r="D6695" t="s">
        <v>27182</v>
      </c>
      <c r="E6695" t="str">
        <f t="shared" si="209"/>
        <v>"tigla metalica clasic lucios 0.50 mm":7.14,</v>
      </c>
    </row>
    <row r="6696" spans="1:5">
      <c r="A6696" s="500" t="s">
        <v>11123</v>
      </c>
      <c r="B6696" s="500" t="s">
        <v>6647</v>
      </c>
      <c r="C6696" t="str">
        <f t="shared" si="208"/>
        <v>$CLASIC LUCIOS 0.60MM$:8.09,</v>
      </c>
      <c r="D6696" t="s">
        <v>27183</v>
      </c>
      <c r="E6696" t="str">
        <f t="shared" si="209"/>
        <v>"clasic lucios 0.60mm":8.09,</v>
      </c>
    </row>
    <row r="6697" spans="1:5">
      <c r="A6697" s="500" t="s">
        <v>3831</v>
      </c>
      <c r="B6697" s="500" t="s">
        <v>6648</v>
      </c>
      <c r="C6697" t="str">
        <f t="shared" si="208"/>
        <v>$CLASIC MAT 0.40 MM$:6.23,</v>
      </c>
      <c r="D6697" t="s">
        <v>27184</v>
      </c>
      <c r="E6697" t="str">
        <f t="shared" si="209"/>
        <v>"clasic mat 0.40 mm":6.23,</v>
      </c>
    </row>
    <row r="6698" spans="1:5">
      <c r="A6698" s="500" t="s">
        <v>3894</v>
      </c>
      <c r="B6698" s="500" t="s">
        <v>6649</v>
      </c>
      <c r="C6698" t="str">
        <f t="shared" si="208"/>
        <v>$Tigla Metalica Clasic Mat 0.45 mm$:7.12,</v>
      </c>
      <c r="D6698" t="s">
        <v>27185</v>
      </c>
      <c r="E6698" t="str">
        <f t="shared" si="209"/>
        <v>"tigla metalica clasic mat 0.45 mm":7.12,</v>
      </c>
    </row>
    <row r="6699" spans="1:5">
      <c r="A6699" s="500" t="s">
        <v>3895</v>
      </c>
      <c r="B6699" s="500" t="s">
        <v>6650</v>
      </c>
      <c r="C6699" t="str">
        <f t="shared" si="208"/>
        <v>$Tigla Metalica Clasic Mat 0.50 mm$:7.43,</v>
      </c>
      <c r="D6699" t="s">
        <v>27186</v>
      </c>
      <c r="E6699" t="str">
        <f t="shared" si="209"/>
        <v>"tigla metalica clasic mat 0.50 mm":7.43,</v>
      </c>
    </row>
    <row r="6700" spans="1:5">
      <c r="A6700" s="500" t="s">
        <v>11125</v>
      </c>
      <c r="B6700" s="500" t="s">
        <v>6651</v>
      </c>
      <c r="C6700" t="str">
        <f t="shared" si="208"/>
        <v>$Tigla Metalica Clasic Mat 0.60 mm$:8.42,</v>
      </c>
      <c r="D6700" t="s">
        <v>27187</v>
      </c>
      <c r="E6700" t="str">
        <f t="shared" si="209"/>
        <v>"tigla metalica clasic mat 0.60 mm":8.42,</v>
      </c>
    </row>
    <row r="6701" spans="1:5">
      <c r="A6701" s="500" t="s">
        <v>11126</v>
      </c>
      <c r="B6701" s="500" t="s">
        <v>6652</v>
      </c>
      <c r="C6701" t="str">
        <f t="shared" si="208"/>
        <v>$Tigla Metalica Clasic Wood 0.45mm$:9.64,</v>
      </c>
      <c r="D6701" t="s">
        <v>27188</v>
      </c>
      <c r="E6701" t="str">
        <f t="shared" si="209"/>
        <v>"tigla metalica clasic wood 0.45mm":9.64,</v>
      </c>
    </row>
    <row r="6702" spans="1:5">
      <c r="A6702" s="500" t="s">
        <v>11120</v>
      </c>
      <c r="B6702" s="500" t="s">
        <v>7639</v>
      </c>
      <c r="C6702" t="str">
        <f t="shared" si="208"/>
        <v>$Clasic Wood 0.50MM$:9.74,</v>
      </c>
      <c r="D6702" t="s">
        <v>27189</v>
      </c>
      <c r="E6702" t="str">
        <f t="shared" si="209"/>
        <v>"clasic wood 0.50mm":9.74,</v>
      </c>
    </row>
    <row r="6703" spans="1:5">
      <c r="A6703" s="500" t="s">
        <v>3975</v>
      </c>
      <c r="B6703" s="500" t="s">
        <v>12239</v>
      </c>
      <c r="C6703" t="str">
        <f t="shared" si="208"/>
        <v>$Dacic 8003 0.45 MM$:9.87,</v>
      </c>
      <c r="D6703" t="s">
        <v>27190</v>
      </c>
      <c r="E6703" t="str">
        <f t="shared" si="209"/>
        <v>"dacic 8003 0.45 mm":9.87,</v>
      </c>
    </row>
    <row r="6704" spans="1:5">
      <c r="A6704" s="500" t="s">
        <v>11169</v>
      </c>
      <c r="B6704" s="500" t="s">
        <v>12241</v>
      </c>
      <c r="C6704" t="str">
        <f t="shared" si="208"/>
        <v>$Tigla Metalica Dacic GDM 0.50MM$:9.99,</v>
      </c>
      <c r="D6704" t="s">
        <v>27191</v>
      </c>
      <c r="E6704" t="str">
        <f t="shared" si="209"/>
        <v>"tigla metalica dacic gdm 0.50mm":9.99,</v>
      </c>
    </row>
    <row r="6705" spans="1:5">
      <c r="A6705" s="500" t="s">
        <v>3976</v>
      </c>
      <c r="B6705" s="500" t="s">
        <v>12243</v>
      </c>
      <c r="C6705" t="str">
        <f t="shared" si="208"/>
        <v>$Tigla Metalica Dacic Lucios 0.45MM$:6.91,</v>
      </c>
      <c r="D6705" t="s">
        <v>27192</v>
      </c>
      <c r="E6705" t="str">
        <f t="shared" si="209"/>
        <v>"tigla metalica dacic lucios 0.45mm":6.91,</v>
      </c>
    </row>
    <row r="6706" spans="1:5">
      <c r="A6706" s="500" t="s">
        <v>11274</v>
      </c>
      <c r="B6706" s="500" t="s">
        <v>12245</v>
      </c>
      <c r="C6706" t="str">
        <f t="shared" si="208"/>
        <v>$Tigla Metalica Dacic Lucios 0.50MM$:7.39,</v>
      </c>
      <c r="D6706" t="s">
        <v>27193</v>
      </c>
      <c r="E6706" t="str">
        <f t="shared" si="209"/>
        <v>"tigla metalica dacic lucios 0.50mm":7.39,</v>
      </c>
    </row>
    <row r="6707" spans="1:5">
      <c r="A6707" s="500" t="s">
        <v>11839</v>
      </c>
      <c r="B6707" s="500" t="s">
        <v>12247</v>
      </c>
      <c r="C6707" t="str">
        <f t="shared" si="208"/>
        <v>$Tigla Metalica Dacic Lucios 0.60MM$:8.34,</v>
      </c>
      <c r="D6707" t="s">
        <v>27194</v>
      </c>
      <c r="E6707" t="str">
        <f t="shared" si="209"/>
        <v>"tigla metalica dacic lucios 0.60mm":8.34,</v>
      </c>
    </row>
    <row r="6708" spans="1:5">
      <c r="A6708" s="500" t="s">
        <v>3977</v>
      </c>
      <c r="B6708" s="500" t="s">
        <v>12249</v>
      </c>
      <c r="C6708" t="str">
        <f t="shared" si="208"/>
        <v>$Tigla Metalica Dacic Mat 0.45MM$:7.37,</v>
      </c>
      <c r="D6708" t="s">
        <v>27195</v>
      </c>
      <c r="E6708" t="str">
        <f t="shared" si="209"/>
        <v>"tigla metalica dacic mat 0.45mm":7.37,</v>
      </c>
    </row>
    <row r="6709" spans="1:5">
      <c r="A6709" s="500" t="s">
        <v>6995</v>
      </c>
      <c r="B6709" s="500" t="s">
        <v>12251</v>
      </c>
      <c r="C6709" t="str">
        <f t="shared" si="208"/>
        <v>$Tigla Metalica Dacic Mat 0.50MM$:7.68,</v>
      </c>
      <c r="D6709" t="s">
        <v>27196</v>
      </c>
      <c r="E6709" t="str">
        <f t="shared" si="209"/>
        <v>"tigla metalica dacic mat 0.50mm":7.68,</v>
      </c>
    </row>
    <row r="6710" spans="1:5">
      <c r="A6710" s="500" t="s">
        <v>11881</v>
      </c>
      <c r="B6710" s="500" t="s">
        <v>12253</v>
      </c>
      <c r="C6710" t="str">
        <f t="shared" si="208"/>
        <v>$Tigla Metalica Dacic Mat 0.60MM$:8.67,</v>
      </c>
      <c r="D6710" t="s">
        <v>27197</v>
      </c>
      <c r="E6710" t="str">
        <f t="shared" si="209"/>
        <v>"tigla metalica dacic mat 0.60mm":8.67,</v>
      </c>
    </row>
    <row r="6711" spans="1:5">
      <c r="A6711" s="500" t="s">
        <v>3941</v>
      </c>
      <c r="B6711" s="500" t="s">
        <v>12255</v>
      </c>
      <c r="C6711" t="str">
        <f t="shared" si="208"/>
        <v>$Tigla Metalica Dacic Wood 0.45MM$:9.89,</v>
      </c>
      <c r="D6711" t="s">
        <v>27198</v>
      </c>
      <c r="E6711" t="str">
        <f t="shared" si="209"/>
        <v>"tigla metalica dacic wood 0.45mm":9.89,</v>
      </c>
    </row>
    <row r="6712" spans="1:5">
      <c r="A6712" s="500" t="s">
        <v>11169</v>
      </c>
      <c r="B6712" s="500" t="s">
        <v>12257</v>
      </c>
      <c r="C6712" t="str">
        <f t="shared" si="208"/>
        <v>$Dacic Wood 0.50 MM$:9.99,</v>
      </c>
      <c r="D6712" t="s">
        <v>27199</v>
      </c>
      <c r="E6712" t="str">
        <f t="shared" si="209"/>
        <v>"dacic wood 0.50 mm":9.99,</v>
      </c>
    </row>
    <row r="6713" spans="1:5">
      <c r="A6713" s="500" t="s">
        <v>3975</v>
      </c>
      <c r="B6713" s="500" t="s">
        <v>6653</v>
      </c>
      <c r="C6713" t="str">
        <f t="shared" si="208"/>
        <v>$Tigla Metalica Gotic RAL 8003 0.45 mm$:9.87,</v>
      </c>
      <c r="D6713" t="s">
        <v>27200</v>
      </c>
      <c r="E6713" t="str">
        <f t="shared" si="209"/>
        <v>"tigla metalica gotic ral 8003 0.45 mm":9.87,</v>
      </c>
    </row>
    <row r="6714" spans="1:5">
      <c r="A6714" s="500" t="s">
        <v>11169</v>
      </c>
      <c r="B6714" s="500" t="s">
        <v>6654</v>
      </c>
      <c r="C6714" t="str">
        <f t="shared" si="208"/>
        <v>$Tigla Metalica Gotic Grandemat 0.50 mm$:9.99,</v>
      </c>
      <c r="D6714" t="s">
        <v>27201</v>
      </c>
      <c r="E6714" t="str">
        <f t="shared" si="209"/>
        <v>"tigla metalica gotic grandemat 0.50 mm":9.99,</v>
      </c>
    </row>
    <row r="6715" spans="1:5">
      <c r="A6715" s="500" t="s">
        <v>3976</v>
      </c>
      <c r="B6715" s="500" t="s">
        <v>6655</v>
      </c>
      <c r="C6715" t="str">
        <f t="shared" si="208"/>
        <v>$Tigla Metalica Gotic Lucios 0.45 mm$:6.91,</v>
      </c>
      <c r="D6715" t="s">
        <v>27202</v>
      </c>
      <c r="E6715" t="str">
        <f t="shared" si="209"/>
        <v>"tigla metalica gotic lucios 0.45 mm":6.91,</v>
      </c>
    </row>
    <row r="6716" spans="1:5">
      <c r="A6716" s="500" t="s">
        <v>11274</v>
      </c>
      <c r="B6716" s="500" t="s">
        <v>6656</v>
      </c>
      <c r="C6716" t="str">
        <f t="shared" si="208"/>
        <v>$Tigla Metalica Gotic Lucios 0.50 mm$:7.39,</v>
      </c>
      <c r="D6716" t="s">
        <v>27203</v>
      </c>
      <c r="E6716" t="str">
        <f t="shared" si="209"/>
        <v>"tigla metalica gotic lucios 0.50 mm":7.39,</v>
      </c>
    </row>
    <row r="6717" spans="1:5">
      <c r="A6717" s="500" t="s">
        <v>11839</v>
      </c>
      <c r="B6717" s="500" t="s">
        <v>6657</v>
      </c>
      <c r="C6717" t="str">
        <f t="shared" si="208"/>
        <v>$GOTIC LUCIOS 0.60MM$:8.34,</v>
      </c>
      <c r="D6717" t="s">
        <v>27204</v>
      </c>
      <c r="E6717" t="str">
        <f t="shared" si="209"/>
        <v>"gotic lucios 0.60mm":8.34,</v>
      </c>
    </row>
    <row r="6718" spans="1:5">
      <c r="A6718" s="500" t="s">
        <v>3977</v>
      </c>
      <c r="B6718" s="500" t="s">
        <v>6658</v>
      </c>
      <c r="C6718" t="str">
        <f t="shared" si="208"/>
        <v>$Tigla Metalica Gotic Mat 0.45 mm$:7.37,</v>
      </c>
      <c r="D6718" t="s">
        <v>27205</v>
      </c>
      <c r="E6718" t="str">
        <f t="shared" si="209"/>
        <v>"tigla metalica gotic mat 0.45 mm":7.37,</v>
      </c>
    </row>
    <row r="6719" spans="1:5">
      <c r="A6719" s="500" t="s">
        <v>6995</v>
      </c>
      <c r="B6719" s="500" t="s">
        <v>6659</v>
      </c>
      <c r="C6719" t="str">
        <f t="shared" si="208"/>
        <v>$Tigla Metalica Gotic Mat 0.50 mm$:7.68,</v>
      </c>
      <c r="D6719" t="s">
        <v>27206</v>
      </c>
      <c r="E6719" t="str">
        <f t="shared" si="209"/>
        <v>"tigla metalica gotic mat 0.50 mm":7.68,</v>
      </c>
    </row>
    <row r="6720" spans="1:5">
      <c r="A6720" s="500" t="s">
        <v>11881</v>
      </c>
      <c r="B6720" s="500" t="s">
        <v>6660</v>
      </c>
      <c r="C6720" t="str">
        <f t="shared" si="208"/>
        <v>$Tigla Metalica Gotic Mat 0.60 mm$:8.67,</v>
      </c>
      <c r="D6720" t="s">
        <v>27207</v>
      </c>
      <c r="E6720" t="str">
        <f t="shared" si="209"/>
        <v>"tigla metalica gotic mat 0.60 mm":8.67,</v>
      </c>
    </row>
    <row r="6721" spans="1:5">
      <c r="A6721" s="500" t="s">
        <v>3941</v>
      </c>
      <c r="B6721" s="500" t="s">
        <v>6661</v>
      </c>
      <c r="C6721" t="str">
        <f t="shared" si="208"/>
        <v>$Tigla Metalica Gotic Wood 0.45mm$:9.89,</v>
      </c>
      <c r="D6721" t="s">
        <v>27208</v>
      </c>
      <c r="E6721" t="str">
        <f t="shared" si="209"/>
        <v>"tigla metalica gotic wood 0.45mm":9.89,</v>
      </c>
    </row>
    <row r="6722" spans="1:5">
      <c r="A6722" s="500" t="s">
        <v>11169</v>
      </c>
      <c r="B6722" s="500" t="s">
        <v>7641</v>
      </c>
      <c r="C6722" t="str">
        <f t="shared" ref="C6722:C6785" si="210">CONCATENATE("$",B6722,"$",":",A6722,",")</f>
        <v>$GOTIC WOOD 0.50 MM$:9.99,</v>
      </c>
      <c r="D6722" t="s">
        <v>27209</v>
      </c>
      <c r="E6722" t="str">
        <f t="shared" ref="E6722:E6785" si="211">LOWER(D6722)</f>
        <v>"gotic wood 0.50 mm":9.99,</v>
      </c>
    </row>
    <row r="6723" spans="1:5">
      <c r="A6723" s="500" t="s">
        <v>6926</v>
      </c>
      <c r="B6723" s="500" t="s">
        <v>10653</v>
      </c>
      <c r="C6723" t="str">
        <f t="shared" si="210"/>
        <v>$HELLENIC RAL 8003 0.45MM$:9.62,</v>
      </c>
      <c r="D6723" t="s">
        <v>27210</v>
      </c>
      <c r="E6723" t="str">
        <f t="shared" si="211"/>
        <v>"hellenic ral 8003 0.45mm":9.62,</v>
      </c>
    </row>
    <row r="6724" spans="1:5">
      <c r="A6724" s="500" t="s">
        <v>11120</v>
      </c>
      <c r="B6724" s="500" t="s">
        <v>10655</v>
      </c>
      <c r="C6724" t="str">
        <f t="shared" si="210"/>
        <v>$HELLENIC GRANDEMAT 0.50MM$:9.74,</v>
      </c>
      <c r="D6724" t="s">
        <v>27211</v>
      </c>
      <c r="E6724" t="str">
        <f t="shared" si="211"/>
        <v>"hellenic grandemat 0.50mm":9.74,</v>
      </c>
    </row>
    <row r="6725" spans="1:5">
      <c r="A6725" s="500" t="s">
        <v>11122</v>
      </c>
      <c r="B6725" s="500" t="s">
        <v>10657</v>
      </c>
      <c r="C6725" t="str">
        <f t="shared" si="210"/>
        <v>$HELLENIC LUCIOS 0.45MM$:6.66,</v>
      </c>
      <c r="D6725" t="s">
        <v>27212</v>
      </c>
      <c r="E6725" t="str">
        <f t="shared" si="211"/>
        <v>"hellenic lucios 0.45mm":6.66,</v>
      </c>
    </row>
    <row r="6726" spans="1:5">
      <c r="A6726" s="500" t="s">
        <v>11066</v>
      </c>
      <c r="B6726" s="500" t="s">
        <v>10659</v>
      </c>
      <c r="C6726" t="str">
        <f t="shared" si="210"/>
        <v>$HELLENIC LUCIOS 0.50MM$:7.14,</v>
      </c>
      <c r="D6726" t="s">
        <v>27213</v>
      </c>
      <c r="E6726" t="str">
        <f t="shared" si="211"/>
        <v>"hellenic lucios 0.50mm":7.14,</v>
      </c>
    </row>
    <row r="6727" spans="1:5">
      <c r="A6727" s="500" t="s">
        <v>11123</v>
      </c>
      <c r="B6727" s="500" t="s">
        <v>10661</v>
      </c>
      <c r="C6727" t="str">
        <f t="shared" si="210"/>
        <v>$HELLENIC LUCIOS 0.60MM$:8.09,</v>
      </c>
      <c r="D6727" t="s">
        <v>27214</v>
      </c>
      <c r="E6727" t="str">
        <f t="shared" si="211"/>
        <v>"hellenic lucios 0.60mm":8.09,</v>
      </c>
    </row>
    <row r="6728" spans="1:5">
      <c r="A6728" s="500" t="s">
        <v>3894</v>
      </c>
      <c r="B6728" s="500" t="s">
        <v>10663</v>
      </c>
      <c r="C6728" t="str">
        <f t="shared" si="210"/>
        <v>$HELLENIC MAT 0.45MM$:7.12,</v>
      </c>
      <c r="D6728" t="s">
        <v>27215</v>
      </c>
      <c r="E6728" t="str">
        <f t="shared" si="211"/>
        <v>"hellenic mat 0.45mm":7.12,</v>
      </c>
    </row>
    <row r="6729" spans="1:5">
      <c r="A6729" s="500" t="s">
        <v>3895</v>
      </c>
      <c r="B6729" s="500" t="s">
        <v>10665</v>
      </c>
      <c r="C6729" t="str">
        <f t="shared" si="210"/>
        <v>$HELLENIC MAT 0.50MM$:7.43,</v>
      </c>
      <c r="D6729" t="s">
        <v>27216</v>
      </c>
      <c r="E6729" t="str">
        <f t="shared" si="211"/>
        <v>"hellenic mat 0.50mm":7.43,</v>
      </c>
    </row>
    <row r="6730" spans="1:5">
      <c r="A6730" s="500" t="s">
        <v>11125</v>
      </c>
      <c r="B6730" s="500" t="s">
        <v>10667</v>
      </c>
      <c r="C6730" t="str">
        <f t="shared" si="210"/>
        <v>$HELLENIC MAT 0.60MM$:8.42,</v>
      </c>
      <c r="D6730" t="s">
        <v>27217</v>
      </c>
      <c r="E6730" t="str">
        <f t="shared" si="211"/>
        <v>"hellenic mat 0.60mm":8.42,</v>
      </c>
    </row>
    <row r="6731" spans="1:5">
      <c r="A6731" s="500" t="s">
        <v>11126</v>
      </c>
      <c r="B6731" s="500" t="s">
        <v>10669</v>
      </c>
      <c r="C6731" t="str">
        <f t="shared" si="210"/>
        <v>$HELLENIC WOOD 0.45MM$:9.64,</v>
      </c>
      <c r="D6731" t="s">
        <v>27218</v>
      </c>
      <c r="E6731" t="str">
        <f t="shared" si="211"/>
        <v>"hellenic wood 0.45mm":9.64,</v>
      </c>
    </row>
    <row r="6732" spans="1:5">
      <c r="A6732" s="500" t="s">
        <v>11120</v>
      </c>
      <c r="B6732" s="500" t="s">
        <v>10671</v>
      </c>
      <c r="C6732" t="str">
        <f t="shared" si="210"/>
        <v>$HELLENIC WOOD 0.50MM$:9.74,</v>
      </c>
      <c r="D6732" t="s">
        <v>27219</v>
      </c>
      <c r="E6732" t="str">
        <f t="shared" si="211"/>
        <v>"hellenic wood 0.50mm":9.74,</v>
      </c>
    </row>
    <row r="6733" spans="1:5">
      <c r="A6733" s="500" t="s">
        <v>3975</v>
      </c>
      <c r="B6733" s="500" t="s">
        <v>6662</v>
      </c>
      <c r="C6733" t="str">
        <f t="shared" si="210"/>
        <v>$Tigla Metalica Iberic Ral 8003 0.45 mm$:9.87,</v>
      </c>
      <c r="D6733" t="s">
        <v>27220</v>
      </c>
      <c r="E6733" t="str">
        <f t="shared" si="211"/>
        <v>"tigla metalica iberic ral 8003 0.45 mm":9.87,</v>
      </c>
    </row>
    <row r="6734" spans="1:5">
      <c r="A6734" s="500" t="s">
        <v>11169</v>
      </c>
      <c r="B6734" s="500" t="s">
        <v>6663</v>
      </c>
      <c r="C6734" t="str">
        <f t="shared" si="210"/>
        <v>$Tigla Metalica Iberic Grandemat 0.50 mm$:9.99,</v>
      </c>
      <c r="D6734" t="s">
        <v>27221</v>
      </c>
      <c r="E6734" t="str">
        <f t="shared" si="211"/>
        <v>"tigla metalica iberic grandemat 0.50 mm":9.99,</v>
      </c>
    </row>
    <row r="6735" spans="1:5">
      <c r="A6735" s="500" t="s">
        <v>3976</v>
      </c>
      <c r="B6735" s="500" t="s">
        <v>6664</v>
      </c>
      <c r="C6735" t="str">
        <f t="shared" si="210"/>
        <v>$Tigla Metalica Iberic Lucios 0.45 mm$:6.91,</v>
      </c>
      <c r="D6735" t="s">
        <v>27222</v>
      </c>
      <c r="E6735" t="str">
        <f t="shared" si="211"/>
        <v>"tigla metalica iberic lucios 0.45 mm":6.91,</v>
      </c>
    </row>
    <row r="6736" spans="1:5">
      <c r="A6736" s="500" t="s">
        <v>11274</v>
      </c>
      <c r="B6736" s="500" t="s">
        <v>6665</v>
      </c>
      <c r="C6736" t="str">
        <f t="shared" si="210"/>
        <v>$Tigla Metalica Iberic Lucios 0.50 mm$:7.39,</v>
      </c>
      <c r="D6736" t="s">
        <v>27223</v>
      </c>
      <c r="E6736" t="str">
        <f t="shared" si="211"/>
        <v>"tigla metalica iberic lucios 0.50 mm":7.39,</v>
      </c>
    </row>
    <row r="6737" spans="1:5">
      <c r="A6737" s="500" t="s">
        <v>11839</v>
      </c>
      <c r="B6737" s="500" t="s">
        <v>6666</v>
      </c>
      <c r="C6737" t="str">
        <f t="shared" si="210"/>
        <v>$IBERIC LUCIOS 0.60MM$:8.34,</v>
      </c>
      <c r="D6737" t="s">
        <v>27224</v>
      </c>
      <c r="E6737" t="str">
        <f t="shared" si="211"/>
        <v>"iberic lucios 0.60mm":8.34,</v>
      </c>
    </row>
    <row r="6738" spans="1:5">
      <c r="A6738" s="500" t="s">
        <v>3977</v>
      </c>
      <c r="B6738" s="500" t="s">
        <v>6667</v>
      </c>
      <c r="C6738" t="str">
        <f t="shared" si="210"/>
        <v>$Tigla Metalica Iberic Mat 0.45 mm$:7.37,</v>
      </c>
      <c r="D6738" t="s">
        <v>27225</v>
      </c>
      <c r="E6738" t="str">
        <f t="shared" si="211"/>
        <v>"tigla metalica iberic mat 0.45 mm":7.37,</v>
      </c>
    </row>
    <row r="6739" spans="1:5">
      <c r="A6739" s="500" t="s">
        <v>6995</v>
      </c>
      <c r="B6739" s="500" t="s">
        <v>6668</v>
      </c>
      <c r="C6739" t="str">
        <f t="shared" si="210"/>
        <v>$Tigla Metalica Iberic Mat 0.50 mm$:7.68,</v>
      </c>
      <c r="D6739" t="s">
        <v>27226</v>
      </c>
      <c r="E6739" t="str">
        <f t="shared" si="211"/>
        <v>"tigla metalica iberic mat 0.50 mm":7.68,</v>
      </c>
    </row>
    <row r="6740" spans="1:5">
      <c r="A6740" s="500" t="s">
        <v>11881</v>
      </c>
      <c r="B6740" s="500" t="s">
        <v>6669</v>
      </c>
      <c r="C6740" t="str">
        <f t="shared" si="210"/>
        <v>$Tigla Metalica Iberic Mat 0.60 mm$:8.67,</v>
      </c>
      <c r="D6740" t="s">
        <v>27227</v>
      </c>
      <c r="E6740" t="str">
        <f t="shared" si="211"/>
        <v>"tigla metalica iberic mat 0.60 mm":8.67,</v>
      </c>
    </row>
    <row r="6741" spans="1:5">
      <c r="A6741" s="500" t="s">
        <v>3941</v>
      </c>
      <c r="B6741" s="500" t="s">
        <v>6670</v>
      </c>
      <c r="C6741" t="str">
        <f t="shared" si="210"/>
        <v>$Tigla Metalica Iberic Wood 0.45mm$:9.89,</v>
      </c>
      <c r="D6741" t="s">
        <v>27228</v>
      </c>
      <c r="E6741" t="str">
        <f t="shared" si="211"/>
        <v>"tigla metalica iberic wood 0.45mm":9.89,</v>
      </c>
    </row>
    <row r="6742" spans="1:5">
      <c r="A6742" s="500" t="s">
        <v>11169</v>
      </c>
      <c r="B6742" s="500" t="s">
        <v>7643</v>
      </c>
      <c r="C6742" t="str">
        <f t="shared" si="210"/>
        <v>$Iberic Wood 0.50MM$:9.99,</v>
      </c>
      <c r="D6742" t="s">
        <v>27229</v>
      </c>
      <c r="E6742" t="str">
        <f t="shared" si="211"/>
        <v>"iberic wood 0.50mm":9.99,</v>
      </c>
    </row>
    <row r="6743" spans="1:5">
      <c r="A6743" s="500" t="s">
        <v>11710</v>
      </c>
      <c r="B6743" s="500" t="s">
        <v>6671</v>
      </c>
      <c r="C6743" t="str">
        <f t="shared" si="210"/>
        <v>$Tigla Metalica Romanic Grandemat 0.50 mm$:10.64,</v>
      </c>
      <c r="D6743" t="s">
        <v>27230</v>
      </c>
      <c r="E6743" t="str">
        <f t="shared" si="211"/>
        <v>"tigla metalica romanic grandemat 0.50 mm":10.64,</v>
      </c>
    </row>
    <row r="6744" spans="1:5">
      <c r="A6744" s="500" t="s">
        <v>11858</v>
      </c>
      <c r="B6744" s="500" t="s">
        <v>6672</v>
      </c>
      <c r="C6744" t="str">
        <f t="shared" si="210"/>
        <v>$Tigla Metalica Romanic Lucios 0.50 mm$:8.04,</v>
      </c>
      <c r="D6744" t="s">
        <v>27231</v>
      </c>
      <c r="E6744" t="str">
        <f t="shared" si="211"/>
        <v>"tigla metalica romanic lucios 0.50 mm":8.04,</v>
      </c>
    </row>
    <row r="6745" spans="1:5">
      <c r="A6745" s="500" t="s">
        <v>3904</v>
      </c>
      <c r="B6745" s="500" t="s">
        <v>6673</v>
      </c>
      <c r="C6745" t="str">
        <f t="shared" si="210"/>
        <v>$ROMANIC LUCIOS 0.60MM$:8.99,</v>
      </c>
      <c r="D6745" t="s">
        <v>27232</v>
      </c>
      <c r="E6745" t="str">
        <f t="shared" si="211"/>
        <v>"romanic lucios 0.60mm":8.99,</v>
      </c>
    </row>
    <row r="6746" spans="1:5">
      <c r="A6746" s="500" t="s">
        <v>3978</v>
      </c>
      <c r="B6746" s="500" t="s">
        <v>6674</v>
      </c>
      <c r="C6746" t="str">
        <f t="shared" si="210"/>
        <v>$Tigla Metalica Romanic Mat 0.50 mm$:8.33,</v>
      </c>
      <c r="D6746" t="s">
        <v>27233</v>
      </c>
      <c r="E6746" t="str">
        <f t="shared" si="211"/>
        <v>"tigla metalica romanic mat 0.50 mm":8.33,</v>
      </c>
    </row>
    <row r="6747" spans="1:5">
      <c r="A6747" s="500" t="s">
        <v>11887</v>
      </c>
      <c r="B6747" s="500" t="s">
        <v>6675</v>
      </c>
      <c r="C6747" t="str">
        <f t="shared" si="210"/>
        <v>$Tigla Metalica Romanic Mat 0.60 mm$:9.32,</v>
      </c>
      <c r="D6747" t="s">
        <v>27234</v>
      </c>
      <c r="E6747" t="str">
        <f t="shared" si="211"/>
        <v>"tigla metalica romanic mat 0.60 mm":9.32,</v>
      </c>
    </row>
    <row r="6748" spans="1:5">
      <c r="A6748" s="500" t="s">
        <v>11710</v>
      </c>
      <c r="B6748" s="500" t="s">
        <v>7645</v>
      </c>
      <c r="C6748" t="str">
        <f t="shared" si="210"/>
        <v>$ROMANIC WOOD 0.50 MM$:10.64,</v>
      </c>
      <c r="D6748" t="s">
        <v>27235</v>
      </c>
      <c r="E6748" t="str">
        <f t="shared" si="211"/>
        <v>"romanic wood 0.50 mm":10.64,</v>
      </c>
    </row>
    <row r="6749" spans="1:5">
      <c r="A6749" s="500" t="s">
        <v>6926</v>
      </c>
      <c r="B6749" s="500" t="s">
        <v>6676</v>
      </c>
      <c r="C6749" t="str">
        <f t="shared" si="210"/>
        <v>$Tabla Plana Ral 8003 0.45 mm$:9.62,</v>
      </c>
      <c r="D6749" t="s">
        <v>27236</v>
      </c>
      <c r="E6749" t="str">
        <f t="shared" si="211"/>
        <v>"tabla plana ral 8003 0.45 mm":9.62,</v>
      </c>
    </row>
    <row r="6750" spans="1:5">
      <c r="A6750" s="500" t="s">
        <v>11264</v>
      </c>
      <c r="B6750" s="500" t="s">
        <v>6677</v>
      </c>
      <c r="C6750" t="str">
        <f t="shared" si="210"/>
        <v>$Tabla Plana Dubluvopsit Lucios 0.40MM$:6.28,</v>
      </c>
      <c r="D6750" t="s">
        <v>27237</v>
      </c>
      <c r="E6750" t="str">
        <f t="shared" si="211"/>
        <v>"tabla plana dubluvopsit lucios 0.40mm":6.28,</v>
      </c>
    </row>
    <row r="6751" spans="1:5">
      <c r="A6751" s="500" t="s">
        <v>11299</v>
      </c>
      <c r="B6751" s="500" t="s">
        <v>7647</v>
      </c>
      <c r="C6751" t="str">
        <f t="shared" si="210"/>
        <v>$Tabla Plana DPL 0.50mm$:7.85,</v>
      </c>
      <c r="D6751" t="s">
        <v>27238</v>
      </c>
      <c r="E6751" t="str">
        <f t="shared" si="211"/>
        <v>"tabla plana dpl 0.50mm":7.85,</v>
      </c>
    </row>
    <row r="6752" spans="1:5">
      <c r="A6752" s="500" t="s">
        <v>11821</v>
      </c>
      <c r="B6752" s="500" t="s">
        <v>6678</v>
      </c>
      <c r="C6752" t="str">
        <f t="shared" si="210"/>
        <v>$Tabla Plana Dubluvopsita Mata 0.40$:6.85,</v>
      </c>
      <c r="D6752" t="s">
        <v>27239</v>
      </c>
      <c r="E6752" t="str">
        <f t="shared" si="211"/>
        <v>"tabla plana dubluvopsita mata 0.40":6.85,</v>
      </c>
    </row>
    <row r="6753" spans="1:5">
      <c r="A6753" s="500" t="s">
        <v>11317</v>
      </c>
      <c r="B6753" s="500" t="s">
        <v>7649</v>
      </c>
      <c r="C6753" t="str">
        <f t="shared" si="210"/>
        <v>$Tabla Plana DPM 0.50mm$:8.17,</v>
      </c>
      <c r="D6753" t="s">
        <v>27240</v>
      </c>
      <c r="E6753" t="str">
        <f t="shared" si="211"/>
        <v>"tabla plana dpm 0.50mm":8.17,</v>
      </c>
    </row>
    <row r="6754" spans="1:5">
      <c r="A6754" s="500" t="s">
        <v>11120</v>
      </c>
      <c r="B6754" s="500" t="s">
        <v>6679</v>
      </c>
      <c r="C6754" t="str">
        <f t="shared" si="210"/>
        <v>$Tabla Plana Grandemat 0.50 mm$:9.74,</v>
      </c>
      <c r="D6754" t="s">
        <v>27241</v>
      </c>
      <c r="E6754" t="str">
        <f t="shared" si="211"/>
        <v>"tabla plana grandemat 0.50 mm":9.74,</v>
      </c>
    </row>
    <row r="6755" spans="1:5">
      <c r="A6755" s="500" t="s">
        <v>11121</v>
      </c>
      <c r="B6755" s="500" t="s">
        <v>6680</v>
      </c>
      <c r="C6755" t="str">
        <f t="shared" si="210"/>
        <v>$Tabla Plana Lucios 0.40 mm$:5.71,</v>
      </c>
      <c r="D6755" t="s">
        <v>27242</v>
      </c>
      <c r="E6755" t="str">
        <f t="shared" si="211"/>
        <v>"tabla plana lucios 0.40 mm":5.71,</v>
      </c>
    </row>
    <row r="6756" spans="1:5">
      <c r="A6756" s="500" t="s">
        <v>11122</v>
      </c>
      <c r="B6756" s="500" t="s">
        <v>6681</v>
      </c>
      <c r="C6756" t="str">
        <f t="shared" si="210"/>
        <v>$Tabla Plana Lucios 0.45 mm$:6.66,</v>
      </c>
      <c r="D6756" t="s">
        <v>27243</v>
      </c>
      <c r="E6756" t="str">
        <f t="shared" si="211"/>
        <v>"tabla plana lucios 0.45 mm":6.66,</v>
      </c>
    </row>
    <row r="6757" spans="1:5">
      <c r="A6757" s="500" t="s">
        <v>11066</v>
      </c>
      <c r="B6757" s="500" t="s">
        <v>6682</v>
      </c>
      <c r="C6757" t="str">
        <f t="shared" si="210"/>
        <v>$Tabla Plana Lucios 0.50 mm$:7.14,</v>
      </c>
      <c r="D6757" t="s">
        <v>27244</v>
      </c>
      <c r="E6757" t="str">
        <f t="shared" si="211"/>
        <v>"tabla plana lucios 0.50 mm":7.14,</v>
      </c>
    </row>
    <row r="6758" spans="1:5">
      <c r="A6758" s="500" t="s">
        <v>11123</v>
      </c>
      <c r="B6758" s="500" t="s">
        <v>6683</v>
      </c>
      <c r="C6758" t="str">
        <f t="shared" si="210"/>
        <v>$TABLA PLANA LUCIOS 0.60MM$:8.09,</v>
      </c>
      <c r="D6758" t="s">
        <v>27245</v>
      </c>
      <c r="E6758" t="str">
        <f t="shared" si="211"/>
        <v>"tabla plana lucios 0.60mm":8.09,</v>
      </c>
    </row>
    <row r="6759" spans="1:5">
      <c r="A6759" s="500" t="s">
        <v>11124</v>
      </c>
      <c r="B6759" s="500" t="s">
        <v>6684</v>
      </c>
      <c r="C6759" t="str">
        <f t="shared" si="210"/>
        <v>$Tabla Plana Lucios 0.70 mm$:9.84,</v>
      </c>
      <c r="D6759" t="s">
        <v>27246</v>
      </c>
      <c r="E6759" t="str">
        <f t="shared" si="211"/>
        <v>"tabla plana lucios 0.70 mm":9.84,</v>
      </c>
    </row>
    <row r="6760" spans="1:5">
      <c r="A6760" s="500" t="s">
        <v>3831</v>
      </c>
      <c r="B6760" s="500" t="s">
        <v>6685</v>
      </c>
      <c r="C6760" t="str">
        <f t="shared" si="210"/>
        <v>$TABLA PLANA MAT 0.40MM$:6.23,</v>
      </c>
      <c r="D6760" t="s">
        <v>27247</v>
      </c>
      <c r="E6760" t="str">
        <f t="shared" si="211"/>
        <v>"tabla plana mat 0.40mm":6.23,</v>
      </c>
    </row>
    <row r="6761" spans="1:5">
      <c r="A6761" s="500" t="s">
        <v>3894</v>
      </c>
      <c r="B6761" s="500" t="s">
        <v>6686</v>
      </c>
      <c r="C6761" t="str">
        <f t="shared" si="210"/>
        <v>$Tabla Plana Mat 0.45 mm$:7.12,</v>
      </c>
      <c r="D6761" t="s">
        <v>27248</v>
      </c>
      <c r="E6761" t="str">
        <f t="shared" si="211"/>
        <v>"tabla plana mat 0.45 mm":7.12,</v>
      </c>
    </row>
    <row r="6762" spans="1:5">
      <c r="A6762" s="500" t="s">
        <v>3895</v>
      </c>
      <c r="B6762" s="500" t="s">
        <v>6687</v>
      </c>
      <c r="C6762" t="str">
        <f t="shared" si="210"/>
        <v>$Tabla Plana Mat 0.50 mm$:7.43,</v>
      </c>
      <c r="D6762" t="s">
        <v>27249</v>
      </c>
      <c r="E6762" t="str">
        <f t="shared" si="211"/>
        <v>"tabla plana mat 0.50 mm":7.43,</v>
      </c>
    </row>
    <row r="6763" spans="1:5">
      <c r="A6763" s="500" t="s">
        <v>11125</v>
      </c>
      <c r="B6763" s="500" t="s">
        <v>6688</v>
      </c>
      <c r="C6763" t="str">
        <f t="shared" si="210"/>
        <v>$Tabla Plana Mat 0.60 mm$:8.42,</v>
      </c>
      <c r="D6763" t="s">
        <v>27250</v>
      </c>
      <c r="E6763" t="str">
        <f t="shared" si="211"/>
        <v>"tabla plana mat 0.60 mm":8.42,</v>
      </c>
    </row>
    <row r="6764" spans="1:5">
      <c r="A6764" s="500" t="s">
        <v>11888</v>
      </c>
      <c r="B6764" s="500" t="s">
        <v>7994</v>
      </c>
      <c r="C6764" t="str">
        <f t="shared" si="210"/>
        <v>$Tabla Plana Magnelis 0.50$:7.75,</v>
      </c>
      <c r="D6764" t="s">
        <v>27251</v>
      </c>
      <c r="E6764" t="str">
        <f t="shared" si="211"/>
        <v>"tabla plana magnelis 0.50":7.75,</v>
      </c>
    </row>
    <row r="6765" spans="1:5">
      <c r="A6765" s="500" t="s">
        <v>7099</v>
      </c>
      <c r="B6765" s="500" t="s">
        <v>6689</v>
      </c>
      <c r="C6765" t="str">
        <f t="shared" si="210"/>
        <v>$Tabla Plana SSAB MAT 0.60mm$:16.70,</v>
      </c>
      <c r="D6765" t="s">
        <v>27252</v>
      </c>
      <c r="E6765" t="str">
        <f t="shared" si="211"/>
        <v>"tabla plana ssab mat 0.60mm":16.70,</v>
      </c>
    </row>
    <row r="6766" spans="1:5">
      <c r="A6766" s="500" t="s">
        <v>11822</v>
      </c>
      <c r="B6766" s="500" t="s">
        <v>6690</v>
      </c>
      <c r="C6766" t="str">
        <f t="shared" si="210"/>
        <v>$Tabla Plana SSAB PLX 0.60 mm$:11.70,</v>
      </c>
      <c r="D6766" t="s">
        <v>27253</v>
      </c>
      <c r="E6766" t="str">
        <f t="shared" si="211"/>
        <v>"tabla plana ssab plx 0.60 mm":11.70,</v>
      </c>
    </row>
    <row r="6767" spans="1:5">
      <c r="A6767" s="500" t="s">
        <v>11889</v>
      </c>
      <c r="B6767" s="500" t="s">
        <v>6691</v>
      </c>
      <c r="C6767" t="str">
        <f t="shared" si="210"/>
        <v>$Tabla plana Lucios Uz G. l=1.00m 0.25 mm$:11.98,</v>
      </c>
      <c r="D6767" t="s">
        <v>27254</v>
      </c>
      <c r="E6767" t="str">
        <f t="shared" si="211"/>
        <v>"tabla plana lucios uz g. l=1.00m 0.25 mm":11.98,</v>
      </c>
    </row>
    <row r="6768" spans="1:5">
      <c r="A6768" s="500" t="s">
        <v>6974</v>
      </c>
      <c r="B6768" s="500" t="s">
        <v>6692</v>
      </c>
      <c r="C6768" t="str">
        <f t="shared" si="210"/>
        <v>$Tabla plana Lucios Uz G. l=1.00m 0.30 mm$:14.92,</v>
      </c>
      <c r="D6768" t="s">
        <v>27255</v>
      </c>
      <c r="E6768" t="str">
        <f t="shared" si="211"/>
        <v>"tabla plana lucios uz g. l=1.00m 0.30 mm":14.92,</v>
      </c>
    </row>
    <row r="6769" spans="1:5">
      <c r="A6769" s="500" t="s">
        <v>639</v>
      </c>
      <c r="B6769" s="500" t="s">
        <v>6693</v>
      </c>
      <c r="C6769" t="str">
        <f t="shared" si="210"/>
        <v>$Tabla plana Lucios Uz G. l=1.00m 0.35 mm$:0.00,</v>
      </c>
      <c r="D6769" t="s">
        <v>27256</v>
      </c>
      <c r="E6769" t="str">
        <f t="shared" si="211"/>
        <v>"tabla plana lucios uz g. l=1.00m 0.35 mm":0.00,</v>
      </c>
    </row>
    <row r="6770" spans="1:5">
      <c r="A6770" s="500" t="s">
        <v>12258</v>
      </c>
      <c r="B6770" s="500" t="s">
        <v>6694</v>
      </c>
      <c r="C6770" t="str">
        <f t="shared" si="210"/>
        <v>$Tabla plana Lucios Uz G. l=1.00m 0.40 mm$:26.49,</v>
      </c>
      <c r="D6770" t="s">
        <v>27257</v>
      </c>
      <c r="E6770" t="str">
        <f t="shared" si="211"/>
        <v>"tabla plana lucios uz g. l=1.00m 0.40 mm":26.49,</v>
      </c>
    </row>
    <row r="6771" spans="1:5">
      <c r="A6771" s="500" t="s">
        <v>6974</v>
      </c>
      <c r="B6771" s="500" t="s">
        <v>6695</v>
      </c>
      <c r="C6771" t="str">
        <f t="shared" si="210"/>
        <v>$Tabla Plana Uz Gospodaresc MAT 0.25mm$:14.92,</v>
      </c>
      <c r="D6771" t="s">
        <v>27258</v>
      </c>
      <c r="E6771" t="str">
        <f t="shared" si="211"/>
        <v>"tabla plana uz gospodaresc mat 0.25mm":14.92,</v>
      </c>
    </row>
    <row r="6772" spans="1:5">
      <c r="A6772" s="500" t="s">
        <v>12259</v>
      </c>
      <c r="B6772" s="500" t="s">
        <v>6696</v>
      </c>
      <c r="C6772" t="str">
        <f t="shared" si="210"/>
        <v>$Tabla Plana Uz Gospodaresc MAT 0.30mm$:17.03,</v>
      </c>
      <c r="D6772" t="s">
        <v>27259</v>
      </c>
      <c r="E6772" t="str">
        <f t="shared" si="211"/>
        <v>"tabla plana uz gospodaresc mat 0.30mm":17.03,</v>
      </c>
    </row>
    <row r="6773" spans="1:5">
      <c r="A6773" s="500" t="s">
        <v>11126</v>
      </c>
      <c r="B6773" s="500" t="s">
        <v>6697</v>
      </c>
      <c r="C6773" t="str">
        <f t="shared" si="210"/>
        <v>$Tabla Plana Wood 0.45mm$:9.64,</v>
      </c>
      <c r="D6773" t="s">
        <v>27260</v>
      </c>
      <c r="E6773" t="str">
        <f t="shared" si="211"/>
        <v>"tabla plana wood 0.45mm":9.64,</v>
      </c>
    </row>
    <row r="6774" spans="1:5">
      <c r="A6774" s="500" t="s">
        <v>11120</v>
      </c>
      <c r="B6774" s="500" t="s">
        <v>7651</v>
      </c>
      <c r="C6774" t="str">
        <f t="shared" si="210"/>
        <v>$Tabla Plana Black Wood 0.50MM$:9.74,</v>
      </c>
      <c r="D6774" t="s">
        <v>27261</v>
      </c>
      <c r="E6774" t="str">
        <f t="shared" si="211"/>
        <v>"tabla plana black wood 0.50mm":9.74,</v>
      </c>
    </row>
    <row r="6775" spans="1:5">
      <c r="A6775" s="500" t="s">
        <v>3979</v>
      </c>
      <c r="B6775" s="500" t="s">
        <v>6698</v>
      </c>
      <c r="C6775" t="str">
        <f t="shared" si="210"/>
        <v>$Tabla Plana Zincat l=1.00m 0.25 mm$:12.40,</v>
      </c>
      <c r="D6775" t="s">
        <v>27262</v>
      </c>
      <c r="E6775" t="str">
        <f t="shared" si="211"/>
        <v>"tabla plana zincat l=1.00m 0.25 mm":12.40,</v>
      </c>
    </row>
    <row r="6776" spans="1:5">
      <c r="A6776" s="500" t="s">
        <v>2928</v>
      </c>
      <c r="B6776" s="500" t="s">
        <v>6699</v>
      </c>
      <c r="C6776" t="str">
        <f t="shared" si="210"/>
        <v>$Tabla Plana Zincat l=1.00m 0.30 mm$:14.50,</v>
      </c>
      <c r="D6776" t="s">
        <v>27263</v>
      </c>
      <c r="E6776" t="str">
        <f t="shared" si="211"/>
        <v>"tabla plana zincat l=1.00m 0.30 mm":14.50,</v>
      </c>
    </row>
    <row r="6777" spans="1:5">
      <c r="A6777" s="500" t="s">
        <v>12260</v>
      </c>
      <c r="B6777" s="500" t="s">
        <v>6700</v>
      </c>
      <c r="C6777" t="str">
        <f t="shared" si="210"/>
        <v>$Tabla Plana Zincat l=1.00m 0.35 mm$:16.41,</v>
      </c>
      <c r="D6777" t="s">
        <v>27264</v>
      </c>
      <c r="E6777" t="str">
        <f t="shared" si="211"/>
        <v>"tabla plana zincat l=1.00m 0.35 mm":16.41,</v>
      </c>
    </row>
    <row r="6778" spans="1:5">
      <c r="A6778" s="500" t="s">
        <v>12261</v>
      </c>
      <c r="B6778" s="500" t="s">
        <v>6701</v>
      </c>
      <c r="C6778" t="str">
        <f t="shared" si="210"/>
        <v>$Tabla Plana Zincat l=1.00m 0.40 mm$:17.89,</v>
      </c>
      <c r="D6778" t="s">
        <v>27265</v>
      </c>
      <c r="E6778" t="str">
        <f t="shared" si="211"/>
        <v>"tabla plana zincat l=1.00m 0.40 mm":17.89,</v>
      </c>
    </row>
    <row r="6779" spans="1:5">
      <c r="A6779" s="500" t="s">
        <v>6927</v>
      </c>
      <c r="B6779" s="500" t="s">
        <v>6702</v>
      </c>
      <c r="C6779" t="str">
        <f t="shared" si="210"/>
        <v>$Tabla Plana Zincat l=1.25m 0.37 mm$:4.69,</v>
      </c>
      <c r="D6779" t="s">
        <v>27266</v>
      </c>
      <c r="E6779" t="str">
        <f t="shared" si="211"/>
        <v>"tabla plana zincat l=1.25m 0.37 mm":4.69,</v>
      </c>
    </row>
    <row r="6780" spans="1:5">
      <c r="A6780" s="500" t="s">
        <v>11127</v>
      </c>
      <c r="B6780" s="500" t="s">
        <v>6703</v>
      </c>
      <c r="C6780" t="str">
        <f t="shared" si="210"/>
        <v>$Tabla Plana Zincat l=1.25m 0.40 mm$:4.79,</v>
      </c>
      <c r="D6780" t="s">
        <v>27267</v>
      </c>
      <c r="E6780" t="str">
        <f t="shared" si="211"/>
        <v>"tabla plana zincat l=1.25m 0.40 mm":4.79,</v>
      </c>
    </row>
    <row r="6781" spans="1:5">
      <c r="A6781" s="500" t="s">
        <v>11128</v>
      </c>
      <c r="B6781" s="500" t="s">
        <v>6704</v>
      </c>
      <c r="C6781" t="str">
        <f t="shared" si="210"/>
        <v>$Tabla Plana Zincat l=1.25m 0.45 mm$:5.99,</v>
      </c>
      <c r="D6781" t="s">
        <v>27268</v>
      </c>
      <c r="E6781" t="str">
        <f t="shared" si="211"/>
        <v>"tabla plana zincat l=1.25m 0.45 mm":5.99,</v>
      </c>
    </row>
    <row r="6782" spans="1:5">
      <c r="A6782" s="500" t="s">
        <v>11129</v>
      </c>
      <c r="B6782" s="500" t="s">
        <v>6705</v>
      </c>
      <c r="C6782" t="str">
        <f t="shared" si="210"/>
        <v>$Tabla Plana Zincat l=1.25m 0.50 mm$:6.54,</v>
      </c>
      <c r="D6782" t="s">
        <v>27269</v>
      </c>
      <c r="E6782" t="str">
        <f t="shared" si="211"/>
        <v>"tabla plana zincat l=1.25m 0.50 mm":6.54,</v>
      </c>
    </row>
    <row r="6783" spans="1:5">
      <c r="A6783" s="500" t="s">
        <v>11130</v>
      </c>
      <c r="B6783" s="500" t="s">
        <v>6706</v>
      </c>
      <c r="C6783" t="str">
        <f t="shared" si="210"/>
        <v>$Tabla Plana Zincat l=1.25m 0.60 mm$:7.84,</v>
      </c>
      <c r="D6783" t="s">
        <v>27270</v>
      </c>
      <c r="E6783" t="str">
        <f t="shared" si="211"/>
        <v>"tabla plana zincat l=1.25m 0.60 mm":7.84,</v>
      </c>
    </row>
    <row r="6784" spans="1:5">
      <c r="A6784" s="500" t="s">
        <v>11131</v>
      </c>
      <c r="B6784" s="500" t="s">
        <v>6707</v>
      </c>
      <c r="C6784" t="str">
        <f t="shared" si="210"/>
        <v>$Tabla Plana Zincat l=1.25m 0.70 mm$:9.04,</v>
      </c>
      <c r="D6784" t="s">
        <v>27271</v>
      </c>
      <c r="E6784" t="str">
        <f t="shared" si="211"/>
        <v>"tabla plana zincat l=1.25m 0.70 mm":9.04,</v>
      </c>
    </row>
    <row r="6785" spans="1:5">
      <c r="A6785" s="500" t="s">
        <v>3730</v>
      </c>
      <c r="B6785" s="500" t="s">
        <v>6708</v>
      </c>
      <c r="C6785" t="str">
        <f t="shared" si="210"/>
        <v>$Kit termoizolare Velux BDX200 0000 55*78$:55.00,</v>
      </c>
      <c r="D6785" t="s">
        <v>27272</v>
      </c>
      <c r="E6785" t="str">
        <f t="shared" si="211"/>
        <v>"kit termoizolare velux bdx200 0000 55*78":55.00,</v>
      </c>
    </row>
    <row r="6786" spans="1:5">
      <c r="A6786" s="500" t="s">
        <v>3730</v>
      </c>
      <c r="B6786" s="500" t="s">
        <v>6709</v>
      </c>
      <c r="C6786" t="str">
        <f t="shared" ref="C6786:C6849" si="212">CONCATENATE("$",B6786,"$",":",A6786,",")</f>
        <v>$Kit termoizolare Velux BDX200 0000 55*98$:55.00,</v>
      </c>
      <c r="D6786" t="s">
        <v>27273</v>
      </c>
      <c r="E6786" t="str">
        <f t="shared" ref="E6786:E6849" si="213">LOWER(D6786)</f>
        <v>"kit termoizolare velux bdx200 0000 55*98":55.00,</v>
      </c>
    </row>
    <row r="6787" spans="1:5">
      <c r="A6787" s="500" t="s">
        <v>3795</v>
      </c>
      <c r="B6787" s="500" t="s">
        <v>6710</v>
      </c>
      <c r="C6787" t="str">
        <f t="shared" si="212"/>
        <v>$Kit termoizolare Velux BDX200 0000 66*98$:57.00,</v>
      </c>
      <c r="D6787" t="s">
        <v>27274</v>
      </c>
      <c r="E6787" t="str">
        <f t="shared" si="213"/>
        <v>"kit termoizolare velux bdx200 0000 66*98":57.00,</v>
      </c>
    </row>
    <row r="6788" spans="1:5">
      <c r="A6788" s="500" t="s">
        <v>3795</v>
      </c>
      <c r="B6788" s="500" t="s">
        <v>6711</v>
      </c>
      <c r="C6788" t="str">
        <f t="shared" si="212"/>
        <v>$Kit termoizolare Velux BDX2000 66*118$:57.00,</v>
      </c>
      <c r="D6788" t="s">
        <v>27275</v>
      </c>
      <c r="E6788" t="str">
        <f t="shared" si="213"/>
        <v>"kit termoizolare velux bdx2000 66*118":57.00,</v>
      </c>
    </row>
    <row r="6789" spans="1:5">
      <c r="A6789" s="500" t="s">
        <v>3795</v>
      </c>
      <c r="B6789" s="500" t="s">
        <v>6712</v>
      </c>
      <c r="C6789" t="str">
        <f t="shared" si="212"/>
        <v>$Kit termoizolare Velux BDX2000 66*140$:57.00,</v>
      </c>
      <c r="D6789" t="s">
        <v>27276</v>
      </c>
      <c r="E6789" t="str">
        <f t="shared" si="213"/>
        <v>"kit termoizolare velux bdx2000 66*140":57.00,</v>
      </c>
    </row>
    <row r="6790" spans="1:5">
      <c r="A6790" s="500" t="s">
        <v>3603</v>
      </c>
      <c r="B6790" s="500" t="s">
        <v>6713</v>
      </c>
      <c r="C6790" t="str">
        <f t="shared" si="212"/>
        <v>$Kit termoizolare Velux BDX200 0000 78*98$:58.00,</v>
      </c>
      <c r="D6790" t="s">
        <v>27277</v>
      </c>
      <c r="E6790" t="str">
        <f t="shared" si="213"/>
        <v>"kit termoizolare velux bdx200 0000 78*98":58.00,</v>
      </c>
    </row>
    <row r="6791" spans="1:5">
      <c r="A6791" s="500" t="s">
        <v>3603</v>
      </c>
      <c r="B6791" s="500" t="s">
        <v>6714</v>
      </c>
      <c r="C6791" t="str">
        <f t="shared" si="212"/>
        <v>$Kit termoizolare Velux BDX2000 78*118$:58.00,</v>
      </c>
      <c r="D6791" t="s">
        <v>27278</v>
      </c>
      <c r="E6791" t="str">
        <f t="shared" si="213"/>
        <v>"kit termoizolare velux bdx2000 78*118":58.00,</v>
      </c>
    </row>
    <row r="6792" spans="1:5">
      <c r="A6792" s="500" t="s">
        <v>3603</v>
      </c>
      <c r="B6792" s="500" t="s">
        <v>6715</v>
      </c>
      <c r="C6792" t="str">
        <f t="shared" si="212"/>
        <v>$Kit termoizolare Velux BDX2000 78*140$:58.00,</v>
      </c>
      <c r="D6792" t="s">
        <v>27279</v>
      </c>
      <c r="E6792" t="str">
        <f t="shared" si="213"/>
        <v>"kit termoizolare velux bdx2000 78*140":58.00,</v>
      </c>
    </row>
    <row r="6793" spans="1:5">
      <c r="A6793" s="500" t="s">
        <v>3603</v>
      </c>
      <c r="B6793" s="500" t="s">
        <v>6716</v>
      </c>
      <c r="C6793" t="str">
        <f t="shared" si="212"/>
        <v>$Kit termoizolare Velux BDX2000 78*160$:58.00,</v>
      </c>
      <c r="D6793" t="s">
        <v>27280</v>
      </c>
      <c r="E6793" t="str">
        <f t="shared" si="213"/>
        <v>"kit termoizolare velux bdx2000 78*160":58.00,</v>
      </c>
    </row>
    <row r="6794" spans="1:5">
      <c r="A6794" s="500" t="s">
        <v>2950</v>
      </c>
      <c r="B6794" s="500" t="s">
        <v>6717</v>
      </c>
      <c r="C6794" t="str">
        <f t="shared" si="212"/>
        <v>$Kit termoizolare Velux BDX2000 94*118$:59.00,</v>
      </c>
      <c r="D6794" t="s">
        <v>27281</v>
      </c>
      <c r="E6794" t="str">
        <f t="shared" si="213"/>
        <v>"kit termoizolare velux bdx2000 94*118":59.00,</v>
      </c>
    </row>
    <row r="6795" spans="1:5">
      <c r="A6795" s="500" t="s">
        <v>2950</v>
      </c>
      <c r="B6795" s="500" t="s">
        <v>6718</v>
      </c>
      <c r="C6795" t="str">
        <f t="shared" si="212"/>
        <v>$Kit termoizolare Velux BDX2000 94*140$:59.00,</v>
      </c>
      <c r="D6795" t="s">
        <v>27282</v>
      </c>
      <c r="E6795" t="str">
        <f t="shared" si="213"/>
        <v>"kit termoizolare velux bdx2000 94*140":59.00,</v>
      </c>
    </row>
    <row r="6796" spans="1:5">
      <c r="A6796" s="500" t="s">
        <v>3796</v>
      </c>
      <c r="B6796" s="500" t="s">
        <v>6719</v>
      </c>
      <c r="C6796" t="str">
        <f t="shared" si="212"/>
        <v>$Kit termoizolare Velux BDX2000 114*118$:61.00,</v>
      </c>
      <c r="D6796" t="s">
        <v>27283</v>
      </c>
      <c r="E6796" t="str">
        <f t="shared" si="213"/>
        <v>"kit termoizolare velux bdx2000 114*118":61.00,</v>
      </c>
    </row>
    <row r="6797" spans="1:5">
      <c r="A6797" s="500" t="s">
        <v>3796</v>
      </c>
      <c r="B6797" s="500" t="s">
        <v>6720</v>
      </c>
      <c r="C6797" t="str">
        <f t="shared" si="212"/>
        <v>$Kit termoizolare Velux BDX2000 114*140$:61.00,</v>
      </c>
      <c r="D6797" t="s">
        <v>27284</v>
      </c>
      <c r="E6797" t="str">
        <f t="shared" si="213"/>
        <v>"kit termoizolare velux bdx2000 114*140":61.00,</v>
      </c>
    </row>
    <row r="6798" spans="1:5">
      <c r="A6798" s="500" t="s">
        <v>3797</v>
      </c>
      <c r="B6798" s="500" t="s">
        <v>6721</v>
      </c>
      <c r="C6798" t="str">
        <f t="shared" si="212"/>
        <v>$RAME Velux EDS 0000 55*78$:119.00,</v>
      </c>
      <c r="D6798" t="s">
        <v>27285</v>
      </c>
      <c r="E6798" t="str">
        <f t="shared" si="213"/>
        <v>"rame velux eds 0000 55*78":119.00,</v>
      </c>
    </row>
    <row r="6799" spans="1:5">
      <c r="A6799" s="500" t="s">
        <v>3798</v>
      </c>
      <c r="B6799" s="500" t="s">
        <v>6722</v>
      </c>
      <c r="C6799" t="str">
        <f t="shared" si="212"/>
        <v>$RAME Velux EDS 0000 55*98$:123.00,</v>
      </c>
      <c r="D6799" t="s">
        <v>27286</v>
      </c>
      <c r="E6799" t="str">
        <f t="shared" si="213"/>
        <v>"rame velux eds 0000 55*98":123.00,</v>
      </c>
    </row>
    <row r="6800" spans="1:5">
      <c r="A6800" s="500" t="s">
        <v>3799</v>
      </c>
      <c r="B6800" s="500" t="s">
        <v>6723</v>
      </c>
      <c r="C6800" t="str">
        <f t="shared" si="212"/>
        <v>$RAME Velux EDS 0000 66*98$:132.00,</v>
      </c>
      <c r="D6800" t="s">
        <v>27287</v>
      </c>
      <c r="E6800" t="str">
        <f t="shared" si="213"/>
        <v>"rame velux eds 0000 66*98":132.00,</v>
      </c>
    </row>
    <row r="6801" spans="1:5">
      <c r="A6801" s="500" t="s">
        <v>3800</v>
      </c>
      <c r="B6801" s="500" t="s">
        <v>6724</v>
      </c>
      <c r="C6801" t="str">
        <f t="shared" si="212"/>
        <v>$RAME Velux EDS 0000 66*118$:134.00,</v>
      </c>
      <c r="D6801" t="s">
        <v>27288</v>
      </c>
      <c r="E6801" t="str">
        <f t="shared" si="213"/>
        <v>"rame velux eds 0000 66*118":134.00,</v>
      </c>
    </row>
    <row r="6802" spans="1:5">
      <c r="A6802" s="500" t="s">
        <v>3801</v>
      </c>
      <c r="B6802" s="500" t="s">
        <v>6725</v>
      </c>
      <c r="C6802" t="str">
        <f t="shared" si="212"/>
        <v>$RAME Velux EDS 0000 66*140$:139.00,</v>
      </c>
      <c r="D6802" t="s">
        <v>27289</v>
      </c>
      <c r="E6802" t="str">
        <f t="shared" si="213"/>
        <v>"rame velux eds 0000 66*140":139.00,</v>
      </c>
    </row>
    <row r="6803" spans="1:5">
      <c r="A6803" s="500" t="s">
        <v>3802</v>
      </c>
      <c r="B6803" s="500" t="s">
        <v>6726</v>
      </c>
      <c r="C6803" t="str">
        <f t="shared" si="212"/>
        <v>$RAME Velux EDS 0000 78*98$:135.00,</v>
      </c>
      <c r="D6803" t="s">
        <v>27290</v>
      </c>
      <c r="E6803" t="str">
        <f t="shared" si="213"/>
        <v>"rame velux eds 0000 78*98":135.00,</v>
      </c>
    </row>
    <row r="6804" spans="1:5">
      <c r="A6804" s="500" t="s">
        <v>2970</v>
      </c>
      <c r="B6804" s="500" t="s">
        <v>6727</v>
      </c>
      <c r="C6804" t="str">
        <f t="shared" si="212"/>
        <v>$RAME Velux EDS 0000 78*118$:137.00,</v>
      </c>
      <c r="D6804" t="s">
        <v>27291</v>
      </c>
      <c r="E6804" t="str">
        <f t="shared" si="213"/>
        <v>"rame velux eds 0000 78*118":137.00,</v>
      </c>
    </row>
    <row r="6805" spans="1:5">
      <c r="A6805" s="500" t="s">
        <v>7209</v>
      </c>
      <c r="B6805" s="500" t="s">
        <v>6728</v>
      </c>
      <c r="C6805" t="str">
        <f t="shared" si="212"/>
        <v>$RAME Velux EDS 0000 78*140$:145.00,</v>
      </c>
      <c r="D6805" t="s">
        <v>27292</v>
      </c>
      <c r="E6805" t="str">
        <f t="shared" si="213"/>
        <v>"rame velux eds 0000 78*140":145.00,</v>
      </c>
    </row>
    <row r="6806" spans="1:5">
      <c r="A6806" s="500" t="s">
        <v>2976</v>
      </c>
      <c r="B6806" s="500" t="s">
        <v>6729</v>
      </c>
      <c r="C6806" t="str">
        <f t="shared" si="212"/>
        <v>$RAME Velux EDS 0000 78*160$:160.00,</v>
      </c>
      <c r="D6806" t="s">
        <v>27293</v>
      </c>
      <c r="E6806" t="str">
        <f t="shared" si="213"/>
        <v>"rame velux eds 0000 78*160":160.00,</v>
      </c>
    </row>
    <row r="6807" spans="1:5">
      <c r="A6807" s="500" t="s">
        <v>7210</v>
      </c>
      <c r="B6807" s="500" t="s">
        <v>6730</v>
      </c>
      <c r="C6807" t="str">
        <f t="shared" si="212"/>
        <v>$RAME Velux EDS 0000 94*118$:155.00,</v>
      </c>
      <c r="D6807" t="s">
        <v>27294</v>
      </c>
      <c r="E6807" t="str">
        <f t="shared" si="213"/>
        <v>"rame velux eds 0000 94*118":155.00,</v>
      </c>
    </row>
    <row r="6808" spans="1:5">
      <c r="A6808" s="500" t="s">
        <v>7211</v>
      </c>
      <c r="B6808" s="500" t="s">
        <v>6731</v>
      </c>
      <c r="C6808" t="str">
        <f t="shared" si="212"/>
        <v>$RAME Velux EDS 0000 94*140$:163.00,</v>
      </c>
      <c r="D6808" t="s">
        <v>27295</v>
      </c>
      <c r="E6808" t="str">
        <f t="shared" si="213"/>
        <v>"rame velux eds 0000 94*140":163.00,</v>
      </c>
    </row>
    <row r="6809" spans="1:5">
      <c r="A6809" s="500" t="s">
        <v>7212</v>
      </c>
      <c r="B6809" s="500" t="s">
        <v>6732</v>
      </c>
      <c r="C6809" t="str">
        <f t="shared" si="212"/>
        <v>$RAME Velux EDS 0000 114*118$:161.00,</v>
      </c>
      <c r="D6809" t="s">
        <v>27296</v>
      </c>
      <c r="E6809" t="str">
        <f t="shared" si="213"/>
        <v>"rame velux eds 0000 114*118":161.00,</v>
      </c>
    </row>
    <row r="6810" spans="1:5">
      <c r="A6810" s="500" t="s">
        <v>2972</v>
      </c>
      <c r="B6810" s="500" t="s">
        <v>6733</v>
      </c>
      <c r="C6810" t="str">
        <f t="shared" si="212"/>
        <v>$RAME Velux EDS 0000 114*140$:171.00,</v>
      </c>
      <c r="D6810" t="s">
        <v>27297</v>
      </c>
      <c r="E6810" t="str">
        <f t="shared" si="213"/>
        <v>"rame velux eds 0000 114*140":171.00,</v>
      </c>
    </row>
    <row r="6811" spans="1:5">
      <c r="A6811" s="500" t="s">
        <v>3797</v>
      </c>
      <c r="B6811" s="500" t="s">
        <v>6734</v>
      </c>
      <c r="C6811" t="str">
        <f t="shared" si="212"/>
        <v>$RAME Velux EDW 0000 55*78$:119.00,</v>
      </c>
      <c r="D6811" t="s">
        <v>27298</v>
      </c>
      <c r="E6811" t="str">
        <f t="shared" si="213"/>
        <v>"rame velux edw 0000 55*78":119.00,</v>
      </c>
    </row>
    <row r="6812" spans="1:5">
      <c r="A6812" s="500" t="s">
        <v>3798</v>
      </c>
      <c r="B6812" s="500" t="s">
        <v>6735</v>
      </c>
      <c r="C6812" t="str">
        <f t="shared" si="212"/>
        <v>$RAME Velux EDW 0000 55*98$:123.00,</v>
      </c>
      <c r="D6812" t="s">
        <v>27299</v>
      </c>
      <c r="E6812" t="str">
        <f t="shared" si="213"/>
        <v>"rame velux edw 0000 55*98":123.00,</v>
      </c>
    </row>
    <row r="6813" spans="1:5">
      <c r="A6813" s="500" t="s">
        <v>3799</v>
      </c>
      <c r="B6813" s="500" t="s">
        <v>6736</v>
      </c>
      <c r="C6813" t="str">
        <f t="shared" si="212"/>
        <v>$RAME Velux EDW 0000 66*98$:132.00,</v>
      </c>
      <c r="D6813" t="s">
        <v>27300</v>
      </c>
      <c r="E6813" t="str">
        <f t="shared" si="213"/>
        <v>"rame velux edw 0000 66*98":132.00,</v>
      </c>
    </row>
    <row r="6814" spans="1:5">
      <c r="A6814" s="500" t="s">
        <v>3800</v>
      </c>
      <c r="B6814" s="500" t="s">
        <v>6737</v>
      </c>
      <c r="C6814" t="str">
        <f t="shared" si="212"/>
        <v>$RAME Velux EDW 0000 66*118$:134.00,</v>
      </c>
      <c r="D6814" t="s">
        <v>27301</v>
      </c>
      <c r="E6814" t="str">
        <f t="shared" si="213"/>
        <v>"rame velux edw 0000 66*118":134.00,</v>
      </c>
    </row>
    <row r="6815" spans="1:5">
      <c r="A6815" s="500" t="s">
        <v>3801</v>
      </c>
      <c r="B6815" s="500" t="s">
        <v>6738</v>
      </c>
      <c r="C6815" t="str">
        <f t="shared" si="212"/>
        <v>$RAME Velux EDW 0000 66*140$:139.00,</v>
      </c>
      <c r="D6815" t="s">
        <v>27302</v>
      </c>
      <c r="E6815" t="str">
        <f t="shared" si="213"/>
        <v>"rame velux edw 0000 66*140":139.00,</v>
      </c>
    </row>
    <row r="6816" spans="1:5">
      <c r="A6816" s="500" t="s">
        <v>3802</v>
      </c>
      <c r="B6816" s="500" t="s">
        <v>6739</v>
      </c>
      <c r="C6816" t="str">
        <f t="shared" si="212"/>
        <v>$RAME Velux EDW 0000 78*98$:135.00,</v>
      </c>
      <c r="D6816" t="s">
        <v>27303</v>
      </c>
      <c r="E6816" t="str">
        <f t="shared" si="213"/>
        <v>"rame velux edw 0000 78*98":135.00,</v>
      </c>
    </row>
    <row r="6817" spans="1:5">
      <c r="A6817" s="500" t="s">
        <v>2970</v>
      </c>
      <c r="B6817" s="500" t="s">
        <v>6740</v>
      </c>
      <c r="C6817" t="str">
        <f t="shared" si="212"/>
        <v>$RAME Velux EDW 0000 78*118$:137.00,</v>
      </c>
      <c r="D6817" t="s">
        <v>27304</v>
      </c>
      <c r="E6817" t="str">
        <f t="shared" si="213"/>
        <v>"rame velux edw 0000 78*118":137.00,</v>
      </c>
    </row>
    <row r="6818" spans="1:5">
      <c r="A6818" s="500" t="s">
        <v>7209</v>
      </c>
      <c r="B6818" s="500" t="s">
        <v>6741</v>
      </c>
      <c r="C6818" t="str">
        <f t="shared" si="212"/>
        <v>$RAME Velux EDW 0000 78*140$:145.00,</v>
      </c>
      <c r="D6818" t="s">
        <v>27305</v>
      </c>
      <c r="E6818" t="str">
        <f t="shared" si="213"/>
        <v>"rame velux edw 0000 78*140":145.00,</v>
      </c>
    </row>
    <row r="6819" spans="1:5">
      <c r="A6819" s="500" t="s">
        <v>2976</v>
      </c>
      <c r="B6819" s="500" t="s">
        <v>6742</v>
      </c>
      <c r="C6819" t="str">
        <f t="shared" si="212"/>
        <v>$RAME Velux EDW 0000 78*160$:160.00,</v>
      </c>
      <c r="D6819" t="s">
        <v>27306</v>
      </c>
      <c r="E6819" t="str">
        <f t="shared" si="213"/>
        <v>"rame velux edw 0000 78*160":160.00,</v>
      </c>
    </row>
    <row r="6820" spans="1:5">
      <c r="A6820" s="500" t="s">
        <v>7210</v>
      </c>
      <c r="B6820" s="500" t="s">
        <v>6743</v>
      </c>
      <c r="C6820" t="str">
        <f t="shared" si="212"/>
        <v>$RAME Velux EDW 0000 94*118$:155.00,</v>
      </c>
      <c r="D6820" t="s">
        <v>27307</v>
      </c>
      <c r="E6820" t="str">
        <f t="shared" si="213"/>
        <v>"rame velux edw 0000 94*118":155.00,</v>
      </c>
    </row>
    <row r="6821" spans="1:5">
      <c r="A6821" s="500" t="s">
        <v>7211</v>
      </c>
      <c r="B6821" s="500" t="s">
        <v>6744</v>
      </c>
      <c r="C6821" t="str">
        <f t="shared" si="212"/>
        <v>$RAME Velux EDW 0000 94*140$:163.00,</v>
      </c>
      <c r="D6821" t="s">
        <v>27308</v>
      </c>
      <c r="E6821" t="str">
        <f t="shared" si="213"/>
        <v>"rame velux edw 0000 94*140":163.00,</v>
      </c>
    </row>
    <row r="6822" spans="1:5">
      <c r="A6822" s="500" t="s">
        <v>7212</v>
      </c>
      <c r="B6822" s="500" t="s">
        <v>6745</v>
      </c>
      <c r="C6822" t="str">
        <f t="shared" si="212"/>
        <v>$RAME Velux EDW 0000 114*118$:161.00,</v>
      </c>
      <c r="D6822" t="s">
        <v>27309</v>
      </c>
      <c r="E6822" t="str">
        <f t="shared" si="213"/>
        <v>"rame velux edw 0000 114*118":161.00,</v>
      </c>
    </row>
    <row r="6823" spans="1:5">
      <c r="A6823" s="500" t="s">
        <v>2972</v>
      </c>
      <c r="B6823" s="500" t="s">
        <v>6746</v>
      </c>
      <c r="C6823" t="str">
        <f t="shared" si="212"/>
        <v>$RAME Velux EDW 0000 114*140$:171.00,</v>
      </c>
      <c r="D6823" t="s">
        <v>27310</v>
      </c>
      <c r="E6823" t="str">
        <f t="shared" si="213"/>
        <v>"rame velux edw 0000 114*140":171.00,</v>
      </c>
    </row>
    <row r="6824" spans="1:5">
      <c r="A6824" s="500" t="s">
        <v>3803</v>
      </c>
      <c r="B6824" s="500" t="s">
        <v>6747</v>
      </c>
      <c r="C6824" t="str">
        <f t="shared" si="212"/>
        <v>$Ferestre Velux GGL 3066 55*78$:478.00,</v>
      </c>
      <c r="D6824" t="s">
        <v>27311</v>
      </c>
      <c r="E6824" t="str">
        <f t="shared" si="213"/>
        <v>"ferestre velux ggl 3066 55*78":478.00,</v>
      </c>
    </row>
    <row r="6825" spans="1:5">
      <c r="A6825" s="500" t="s">
        <v>3804</v>
      </c>
      <c r="B6825" s="500" t="s">
        <v>6748</v>
      </c>
      <c r="C6825" t="str">
        <f t="shared" si="212"/>
        <v>$Ferestre Velux GGL 3066 55*98$:520.00,</v>
      </c>
      <c r="D6825" t="s">
        <v>27312</v>
      </c>
      <c r="E6825" t="str">
        <f t="shared" si="213"/>
        <v>"ferestre velux ggl 3066 55*98":520.00,</v>
      </c>
    </row>
    <row r="6826" spans="1:5">
      <c r="A6826" s="500" t="s">
        <v>3805</v>
      </c>
      <c r="B6826" s="500" t="s">
        <v>6749</v>
      </c>
      <c r="C6826" t="str">
        <f t="shared" si="212"/>
        <v>$Ferestre Velux GGL 3066 66*98$:550.00,</v>
      </c>
      <c r="D6826" t="s">
        <v>27313</v>
      </c>
      <c r="E6826" t="str">
        <f t="shared" si="213"/>
        <v>"ferestre velux ggl 3066 66*98":550.00,</v>
      </c>
    </row>
    <row r="6827" spans="1:5">
      <c r="A6827" s="500" t="s">
        <v>3806</v>
      </c>
      <c r="B6827" s="500" t="s">
        <v>6750</v>
      </c>
      <c r="C6827" t="str">
        <f t="shared" si="212"/>
        <v>$Ferestre Velux GGL 3066 66*118$:556.00,</v>
      </c>
      <c r="D6827" t="s">
        <v>27314</v>
      </c>
      <c r="E6827" t="str">
        <f t="shared" si="213"/>
        <v>"ferestre velux ggl 3066 66*118":556.00,</v>
      </c>
    </row>
    <row r="6828" spans="1:5">
      <c r="A6828" s="500" t="s">
        <v>3712</v>
      </c>
      <c r="B6828" s="500" t="s">
        <v>6751</v>
      </c>
      <c r="C6828" t="str">
        <f t="shared" si="212"/>
        <v>$Ferestre Velux GGL 3066 66*140$:617.00,</v>
      </c>
      <c r="D6828" t="s">
        <v>27315</v>
      </c>
      <c r="E6828" t="str">
        <f t="shared" si="213"/>
        <v>"ferestre velux ggl 3066 66*140":617.00,</v>
      </c>
    </row>
    <row r="6829" spans="1:5">
      <c r="A6829" s="500" t="s">
        <v>7213</v>
      </c>
      <c r="B6829" s="500" t="s">
        <v>6752</v>
      </c>
      <c r="C6829" t="str">
        <f t="shared" si="212"/>
        <v>$Ferestre Velux GGL 3066 78*98$:562.00,</v>
      </c>
      <c r="D6829" t="s">
        <v>27316</v>
      </c>
      <c r="E6829" t="str">
        <f t="shared" si="213"/>
        <v>"ferestre velux ggl 3066 78*98":562.00,</v>
      </c>
    </row>
    <row r="6830" spans="1:5">
      <c r="A6830" s="500" t="s">
        <v>7214</v>
      </c>
      <c r="B6830" s="500" t="s">
        <v>6753</v>
      </c>
      <c r="C6830" t="str">
        <f t="shared" si="212"/>
        <v>$Ferestre Velux GGL 3066 78*118$:610.00,</v>
      </c>
      <c r="D6830" t="s">
        <v>27317</v>
      </c>
      <c r="E6830" t="str">
        <f t="shared" si="213"/>
        <v>"ferestre velux ggl 3066 78*118":610.00,</v>
      </c>
    </row>
    <row r="6831" spans="1:5">
      <c r="A6831" s="500" t="s">
        <v>3807</v>
      </c>
      <c r="B6831" s="500" t="s">
        <v>6754</v>
      </c>
      <c r="C6831" t="str">
        <f t="shared" si="212"/>
        <v>$Ferestre Velux GGL 3066 78*140$:653.00,</v>
      </c>
      <c r="D6831" t="s">
        <v>27318</v>
      </c>
      <c r="E6831" t="str">
        <f t="shared" si="213"/>
        <v>"ferestre velux ggl 3066 78*140":653.00,</v>
      </c>
    </row>
    <row r="6832" spans="1:5">
      <c r="A6832" s="500" t="s">
        <v>7215</v>
      </c>
      <c r="B6832" s="500" t="s">
        <v>6755</v>
      </c>
      <c r="C6832" t="str">
        <f t="shared" si="212"/>
        <v>$Ferestre Velux GGL 3066 78*160$:757.00,</v>
      </c>
      <c r="D6832" t="s">
        <v>27319</v>
      </c>
      <c r="E6832" t="str">
        <f t="shared" si="213"/>
        <v>"ferestre velux ggl 3066 78*160":757.00,</v>
      </c>
    </row>
    <row r="6833" spans="1:5">
      <c r="A6833" s="500" t="s">
        <v>7216</v>
      </c>
      <c r="B6833" s="500" t="s">
        <v>6756</v>
      </c>
      <c r="C6833" t="str">
        <f t="shared" si="212"/>
        <v>$Ferestre Velux GGL 3066 94*118$:714.00,</v>
      </c>
      <c r="D6833" t="s">
        <v>27320</v>
      </c>
      <c r="E6833" t="str">
        <f t="shared" si="213"/>
        <v>"ferestre velux ggl 3066 94*118":714.00,</v>
      </c>
    </row>
    <row r="6834" spans="1:5">
      <c r="A6834" s="500" t="s">
        <v>7217</v>
      </c>
      <c r="B6834" s="500" t="s">
        <v>6757</v>
      </c>
      <c r="C6834" t="str">
        <f t="shared" si="212"/>
        <v>$Ferestre Velux GGL 3066 94*140$:763.00,</v>
      </c>
      <c r="D6834" t="s">
        <v>27321</v>
      </c>
      <c r="E6834" t="str">
        <f t="shared" si="213"/>
        <v>"ferestre velux ggl 3066 94*140":763.00,</v>
      </c>
    </row>
    <row r="6835" spans="1:5">
      <c r="A6835" s="500" t="s">
        <v>3809</v>
      </c>
      <c r="B6835" s="500" t="s">
        <v>6758</v>
      </c>
      <c r="C6835" t="str">
        <f t="shared" si="212"/>
        <v>$Ferestre Velux GGL 3066 114*118$:768.00,</v>
      </c>
      <c r="D6835" t="s">
        <v>27322</v>
      </c>
      <c r="E6835" t="str">
        <f t="shared" si="213"/>
        <v>"ferestre velux ggl 3066 114*118":768.00,</v>
      </c>
    </row>
    <row r="6836" spans="1:5">
      <c r="A6836" s="500" t="s">
        <v>7218</v>
      </c>
      <c r="B6836" s="500" t="s">
        <v>6759</v>
      </c>
      <c r="C6836" t="str">
        <f t="shared" si="212"/>
        <v>$Ferestre Velux GGL 3066 114*140$:836.00,</v>
      </c>
      <c r="D6836" t="s">
        <v>27323</v>
      </c>
      <c r="E6836" t="str">
        <f t="shared" si="213"/>
        <v>"ferestre velux ggl 3066 114*140":836.00,</v>
      </c>
    </row>
    <row r="6837" spans="1:5">
      <c r="A6837" s="500" t="s">
        <v>7219</v>
      </c>
      <c r="B6837" s="500" t="s">
        <v>6760</v>
      </c>
      <c r="C6837" t="str">
        <f t="shared" si="212"/>
        <v>$Ferestre Velux GGU 0066 55*78$:580.00,</v>
      </c>
      <c r="D6837" t="s">
        <v>27324</v>
      </c>
      <c r="E6837" t="str">
        <f t="shared" si="213"/>
        <v>"ferestre velux ggu 0066 55*78":580.00,</v>
      </c>
    </row>
    <row r="6838" spans="1:5">
      <c r="A6838" s="500" t="s">
        <v>3810</v>
      </c>
      <c r="B6838" s="500" t="s">
        <v>6761</v>
      </c>
      <c r="C6838" t="str">
        <f t="shared" si="212"/>
        <v>$Ferestre Velux GGU 0066 55*98$:620.00,</v>
      </c>
      <c r="D6838" t="s">
        <v>27325</v>
      </c>
      <c r="E6838" t="str">
        <f t="shared" si="213"/>
        <v>"ferestre velux ggu 0066 55*98":620.00,</v>
      </c>
    </row>
    <row r="6839" spans="1:5">
      <c r="A6839" s="500" t="s">
        <v>7220</v>
      </c>
      <c r="B6839" s="500" t="s">
        <v>6762</v>
      </c>
      <c r="C6839" t="str">
        <f t="shared" si="212"/>
        <v>$Ferestre Velux GGU 0066 66*98$:687.00,</v>
      </c>
      <c r="D6839" t="s">
        <v>27326</v>
      </c>
      <c r="E6839" t="str">
        <f t="shared" si="213"/>
        <v>"ferestre velux ggu 0066 66*98":687.00,</v>
      </c>
    </row>
    <row r="6840" spans="1:5">
      <c r="A6840" s="500" t="s">
        <v>7221</v>
      </c>
      <c r="B6840" s="500" t="s">
        <v>6763</v>
      </c>
      <c r="C6840" t="str">
        <f t="shared" si="212"/>
        <v>$Ferestre Velux GGU 0066 66*118$:717.00,</v>
      </c>
      <c r="D6840" t="s">
        <v>27327</v>
      </c>
      <c r="E6840" t="str">
        <f t="shared" si="213"/>
        <v>"ferestre velux ggu 0066 66*118":717.00,</v>
      </c>
    </row>
    <row r="6841" spans="1:5">
      <c r="A6841" s="500" t="s">
        <v>3713</v>
      </c>
      <c r="B6841" s="500" t="s">
        <v>6764</v>
      </c>
      <c r="C6841" t="str">
        <f t="shared" si="212"/>
        <v>$Ferestre Velux GGU 0066 66*140$:786.00,</v>
      </c>
      <c r="D6841" t="s">
        <v>27328</v>
      </c>
      <c r="E6841" t="str">
        <f t="shared" si="213"/>
        <v>"ferestre velux ggu 0066 66*140":786.00,</v>
      </c>
    </row>
    <row r="6842" spans="1:5">
      <c r="A6842" s="500" t="s">
        <v>3808</v>
      </c>
      <c r="B6842" s="500" t="s">
        <v>6765</v>
      </c>
      <c r="C6842" t="str">
        <f t="shared" si="212"/>
        <v>$Ferestre Velux GGU 0066 78*98$:702.00,</v>
      </c>
      <c r="D6842" t="s">
        <v>27329</v>
      </c>
      <c r="E6842" t="str">
        <f t="shared" si="213"/>
        <v>"ferestre velux ggu 0066 78*98":702.00,</v>
      </c>
    </row>
    <row r="6843" spans="1:5">
      <c r="A6843" s="500" t="s">
        <v>7217</v>
      </c>
      <c r="B6843" s="500" t="s">
        <v>6766</v>
      </c>
      <c r="C6843" t="str">
        <f t="shared" si="212"/>
        <v>$Ferestre Velux GGU 0066 78*118$:763.00,</v>
      </c>
      <c r="D6843" t="s">
        <v>27330</v>
      </c>
      <c r="E6843" t="str">
        <f t="shared" si="213"/>
        <v>"ferestre velux ggu 0066 78*118":763.00,</v>
      </c>
    </row>
    <row r="6844" spans="1:5">
      <c r="A6844" s="500" t="s">
        <v>7222</v>
      </c>
      <c r="B6844" s="500" t="s">
        <v>6767</v>
      </c>
      <c r="C6844" t="str">
        <f t="shared" si="212"/>
        <v>$Ferestre Velux GGU 0066 78*140$:816.00,</v>
      </c>
      <c r="D6844" t="s">
        <v>27331</v>
      </c>
      <c r="E6844" t="str">
        <f t="shared" si="213"/>
        <v>"ferestre velux ggu 0066 78*140":816.00,</v>
      </c>
    </row>
    <row r="6845" spans="1:5">
      <c r="A6845" s="500" t="s">
        <v>7223</v>
      </c>
      <c r="B6845" s="500" t="s">
        <v>6768</v>
      </c>
      <c r="C6845" t="str">
        <f t="shared" si="212"/>
        <v>$Ferestre Velux GGU 0066 78*160$:946.00,</v>
      </c>
      <c r="D6845" t="s">
        <v>27332</v>
      </c>
      <c r="E6845" t="str">
        <f t="shared" si="213"/>
        <v>"ferestre velux ggu 0066 78*160":946.00,</v>
      </c>
    </row>
    <row r="6846" spans="1:5">
      <c r="A6846" s="500" t="s">
        <v>7224</v>
      </c>
      <c r="B6846" s="500" t="s">
        <v>6769</v>
      </c>
      <c r="C6846" t="str">
        <f t="shared" si="212"/>
        <v>$Ferestre Velux GGU 0066 94*118$:986.00,</v>
      </c>
      <c r="D6846" t="s">
        <v>27333</v>
      </c>
      <c r="E6846" t="str">
        <f t="shared" si="213"/>
        <v>"ferestre velux ggu 0066 94*118":986.00,</v>
      </c>
    </row>
    <row r="6847" spans="1:5">
      <c r="A6847" s="500" t="s">
        <v>7225</v>
      </c>
      <c r="B6847" s="500" t="s">
        <v>6770</v>
      </c>
      <c r="C6847" t="str">
        <f t="shared" si="212"/>
        <v>$Ferestre Velux GGU 0066 94*140$:953.00,</v>
      </c>
      <c r="D6847" t="s">
        <v>27334</v>
      </c>
      <c r="E6847" t="str">
        <f t="shared" si="213"/>
        <v>"ferestre velux ggu 0066 94*140":953.00,</v>
      </c>
    </row>
    <row r="6848" spans="1:5">
      <c r="A6848" s="500" t="s">
        <v>7226</v>
      </c>
      <c r="B6848" s="500" t="s">
        <v>6771</v>
      </c>
      <c r="C6848" t="str">
        <f t="shared" si="212"/>
        <v>$Ferestru Velux GGU 0066 114*118$:937.00,</v>
      </c>
      <c r="D6848" t="s">
        <v>27335</v>
      </c>
      <c r="E6848" t="str">
        <f t="shared" si="213"/>
        <v>"ferestru velux ggu 0066 114*118":937.00,</v>
      </c>
    </row>
    <row r="6849" spans="1:5">
      <c r="A6849" s="500" t="s">
        <v>7227</v>
      </c>
      <c r="B6849" s="500" t="s">
        <v>6772</v>
      </c>
      <c r="C6849" t="str">
        <f t="shared" si="212"/>
        <v>$Ferestru Velux GGU 0066 114*140$:1045.00,</v>
      </c>
      <c r="D6849" t="s">
        <v>27336</v>
      </c>
      <c r="E6849" t="str">
        <f t="shared" si="213"/>
        <v>"ferestru velux ggu 0066 114*140":1045.00,</v>
      </c>
    </row>
    <row r="6850" spans="1:5">
      <c r="A6850" s="500" t="s">
        <v>3714</v>
      </c>
      <c r="B6850" s="500" t="s">
        <v>6773</v>
      </c>
      <c r="C6850" t="str">
        <f t="shared" ref="C6850:C6913" si="214">CONCATENATE("$",B6850,"$",":",A6850,",")</f>
        <v>$Fereastra Velux GLL-1061 55*78$:313.00,</v>
      </c>
      <c r="D6850" t="s">
        <v>27337</v>
      </c>
      <c r="E6850" t="str">
        <f t="shared" ref="E6850:E6913" si="215">LOWER(D6850)</f>
        <v>"fereastra velux gll-1061 55*78":313.00,</v>
      </c>
    </row>
    <row r="6851" spans="1:5">
      <c r="A6851" s="500" t="s">
        <v>2967</v>
      </c>
      <c r="B6851" s="500" t="s">
        <v>6774</v>
      </c>
      <c r="C6851" t="str">
        <f t="shared" si="214"/>
        <v>$Fereastra Velux GLL-1061 55*98$:341.00,</v>
      </c>
      <c r="D6851" t="s">
        <v>27338</v>
      </c>
      <c r="E6851" t="str">
        <f t="shared" si="215"/>
        <v>"fereastra velux gll-1061 55*98":341.00,</v>
      </c>
    </row>
    <row r="6852" spans="1:5">
      <c r="A6852" s="500" t="s">
        <v>3811</v>
      </c>
      <c r="B6852" s="500" t="s">
        <v>6775</v>
      </c>
      <c r="C6852" t="str">
        <f t="shared" si="214"/>
        <v>$Fereastra Velux GLL-1061 66*98$:360.00,</v>
      </c>
      <c r="D6852" t="s">
        <v>27339</v>
      </c>
      <c r="E6852" t="str">
        <f t="shared" si="215"/>
        <v>"fereastra velux gll-1061 66*98":360.00,</v>
      </c>
    </row>
    <row r="6853" spans="1:5">
      <c r="A6853" s="500" t="s">
        <v>7228</v>
      </c>
      <c r="B6853" s="500" t="s">
        <v>6776</v>
      </c>
      <c r="C6853" t="str">
        <f t="shared" si="214"/>
        <v>$Fereastra Velux GLL-1061 66*118$:365.00,</v>
      </c>
      <c r="D6853" t="s">
        <v>27340</v>
      </c>
      <c r="E6853" t="str">
        <f t="shared" si="215"/>
        <v>"fereastra velux gll-1061 66*118":365.00,</v>
      </c>
    </row>
    <row r="6854" spans="1:5">
      <c r="A6854" s="500" t="s">
        <v>3813</v>
      </c>
      <c r="B6854" s="500" t="s">
        <v>6777</v>
      </c>
      <c r="C6854" t="str">
        <f t="shared" si="214"/>
        <v>$Fereastra Velux GLL-1061 66*140$:404.00,</v>
      </c>
      <c r="D6854" t="s">
        <v>27341</v>
      </c>
      <c r="E6854" t="str">
        <f t="shared" si="215"/>
        <v>"fereastra velux gll-1061 66*140":404.00,</v>
      </c>
    </row>
    <row r="6855" spans="1:5">
      <c r="A6855" s="500" t="s">
        <v>3597</v>
      </c>
      <c r="B6855" s="500" t="s">
        <v>6778</v>
      </c>
      <c r="C6855" t="str">
        <f t="shared" si="214"/>
        <v>$Fereastra Velux GLL-1061 78*98$:370.00,</v>
      </c>
      <c r="D6855" t="s">
        <v>27342</v>
      </c>
      <c r="E6855" t="str">
        <f t="shared" si="215"/>
        <v>"fereastra velux gll-1061 78*98":370.00,</v>
      </c>
    </row>
    <row r="6856" spans="1:5">
      <c r="A6856" s="500" t="s">
        <v>7117</v>
      </c>
      <c r="B6856" s="500" t="s">
        <v>6779</v>
      </c>
      <c r="C6856" t="str">
        <f t="shared" si="214"/>
        <v>$Fereastra Velux GLL-1061 78*118$:401.00,</v>
      </c>
      <c r="D6856" t="s">
        <v>27343</v>
      </c>
      <c r="E6856" t="str">
        <f t="shared" si="215"/>
        <v>"fereastra velux gll-1061 78*118":401.00,</v>
      </c>
    </row>
    <row r="6857" spans="1:5">
      <c r="A6857" s="500" t="s">
        <v>7229</v>
      </c>
      <c r="B6857" s="500" t="s">
        <v>6780</v>
      </c>
      <c r="C6857" t="str">
        <f t="shared" si="214"/>
        <v>$Fereastra Velux GLL-1061 78*140$:430.00,</v>
      </c>
      <c r="D6857" t="s">
        <v>27344</v>
      </c>
      <c r="E6857" t="str">
        <f t="shared" si="215"/>
        <v>"fereastra velux gll-1061 78*140":430.00,</v>
      </c>
    </row>
    <row r="6858" spans="1:5">
      <c r="A6858" s="500" t="s">
        <v>7230</v>
      </c>
      <c r="B6858" s="500" t="s">
        <v>6781</v>
      </c>
      <c r="C6858" t="str">
        <f t="shared" si="214"/>
        <v>$Fereastra Velux GLL-1061 78*160$:498.00,</v>
      </c>
      <c r="D6858" t="s">
        <v>27345</v>
      </c>
      <c r="E6858" t="str">
        <f t="shared" si="215"/>
        <v>"fereastra velux gll-1061 78*160":498.00,</v>
      </c>
    </row>
    <row r="6859" spans="1:5">
      <c r="A6859" s="500" t="s">
        <v>7125</v>
      </c>
      <c r="B6859" s="500" t="s">
        <v>6782</v>
      </c>
      <c r="C6859" t="str">
        <f t="shared" si="214"/>
        <v>$Fereastra Velux GLL-1061 94*118$:470.00,</v>
      </c>
      <c r="D6859" t="s">
        <v>27346</v>
      </c>
      <c r="E6859" t="str">
        <f t="shared" si="215"/>
        <v>"fereastra velux gll-1061 94*118":470.00,</v>
      </c>
    </row>
    <row r="6860" spans="1:5">
      <c r="A6860" s="500" t="s">
        <v>7118</v>
      </c>
      <c r="B6860" s="500" t="s">
        <v>6783</v>
      </c>
      <c r="C6860" t="str">
        <f t="shared" si="214"/>
        <v>$Fereastra Velux GLL-1061 94*140$:502.00,</v>
      </c>
      <c r="D6860" t="s">
        <v>27347</v>
      </c>
      <c r="E6860" t="str">
        <f t="shared" si="215"/>
        <v>"fereastra velux gll-1061 94*140":502.00,</v>
      </c>
    </row>
    <row r="6861" spans="1:5">
      <c r="A6861" s="500" t="s">
        <v>3814</v>
      </c>
      <c r="B6861" s="500" t="s">
        <v>6784</v>
      </c>
      <c r="C6861" t="str">
        <f t="shared" si="214"/>
        <v>$Fereastra Velux GLL-1061 114*118$:503.00,</v>
      </c>
      <c r="D6861" t="s">
        <v>27348</v>
      </c>
      <c r="E6861" t="str">
        <f t="shared" si="215"/>
        <v>"fereastra velux gll-1061 114*118":503.00,</v>
      </c>
    </row>
    <row r="6862" spans="1:5">
      <c r="A6862" s="500" t="s">
        <v>3805</v>
      </c>
      <c r="B6862" s="500" t="s">
        <v>6785</v>
      </c>
      <c r="C6862" t="str">
        <f t="shared" si="214"/>
        <v>$Fereastra Velux GLL-1061 114*140$:550.00,</v>
      </c>
      <c r="D6862" t="s">
        <v>27349</v>
      </c>
      <c r="E6862" t="str">
        <f t="shared" si="215"/>
        <v>"fereastra velux gll-1061 114*140":550.00,</v>
      </c>
    </row>
    <row r="6863" spans="1:5">
      <c r="A6863" s="500" t="s">
        <v>3815</v>
      </c>
      <c r="B6863" s="500" t="s">
        <v>6786</v>
      </c>
      <c r="C6863" t="str">
        <f t="shared" si="214"/>
        <v>$Ferestre Velux GLU 55*78$:384.00,</v>
      </c>
      <c r="D6863" t="s">
        <v>27350</v>
      </c>
      <c r="E6863" t="str">
        <f t="shared" si="215"/>
        <v>"ferestre velux glu 55*78":384.00,</v>
      </c>
    </row>
    <row r="6864" spans="1:5">
      <c r="A6864" s="500" t="s">
        <v>7231</v>
      </c>
      <c r="B6864" s="500" t="s">
        <v>6787</v>
      </c>
      <c r="C6864" t="str">
        <f t="shared" si="214"/>
        <v>$Ferestre Velux GLU 66*118$:457.00,</v>
      </c>
      <c r="D6864" t="s">
        <v>27351</v>
      </c>
      <c r="E6864" t="str">
        <f t="shared" si="215"/>
        <v>"ferestre velux glu 66*118":457.00,</v>
      </c>
    </row>
    <row r="6865" spans="1:5">
      <c r="A6865" s="500" t="s">
        <v>7118</v>
      </c>
      <c r="B6865" s="500" t="s">
        <v>6788</v>
      </c>
      <c r="C6865" t="str">
        <f t="shared" si="214"/>
        <v>$Ferestre Velux GLU 66*140$:502.00,</v>
      </c>
      <c r="D6865" t="s">
        <v>27352</v>
      </c>
      <c r="E6865" t="str">
        <f t="shared" si="215"/>
        <v>"ferestre velux glu 66*140":502.00,</v>
      </c>
    </row>
    <row r="6866" spans="1:5">
      <c r="A6866" s="500" t="s">
        <v>4098</v>
      </c>
      <c r="B6866" s="500" t="s">
        <v>6789</v>
      </c>
      <c r="C6866" t="str">
        <f t="shared" si="214"/>
        <v>$Ferestre Velux GLU 78*98 0061$:462.00,</v>
      </c>
      <c r="D6866" t="s">
        <v>27353</v>
      </c>
      <c r="E6866" t="str">
        <f t="shared" si="215"/>
        <v>"ferestre velux glu 78*98 0061":462.00,</v>
      </c>
    </row>
    <row r="6867" spans="1:5">
      <c r="A6867" s="500" t="s">
        <v>7118</v>
      </c>
      <c r="B6867" s="500" t="s">
        <v>6790</v>
      </c>
      <c r="C6867" t="str">
        <f t="shared" si="214"/>
        <v>$Ferestre Velux GLU 78*118 0061$:502.00,</v>
      </c>
      <c r="D6867" t="s">
        <v>27354</v>
      </c>
      <c r="E6867" t="str">
        <f t="shared" si="215"/>
        <v>"ferestre velux glu 78*118 0061":502.00,</v>
      </c>
    </row>
    <row r="6868" spans="1:5">
      <c r="A6868" s="500" t="s">
        <v>7232</v>
      </c>
      <c r="B6868" s="500" t="s">
        <v>6791</v>
      </c>
      <c r="C6868" t="str">
        <f t="shared" si="214"/>
        <v>$Ferestre Velux GLU 78*140 0061$:537.00,</v>
      </c>
      <c r="D6868" t="s">
        <v>27355</v>
      </c>
      <c r="E6868" t="str">
        <f t="shared" si="215"/>
        <v>"ferestre velux glu 78*140 0061":537.00,</v>
      </c>
    </row>
    <row r="6869" spans="1:5">
      <c r="A6869" s="500" t="s">
        <v>7233</v>
      </c>
      <c r="B6869" s="500" t="s">
        <v>6792</v>
      </c>
      <c r="C6869" t="str">
        <f t="shared" si="214"/>
        <v>$Ferestre Velux GLU 78*160 0061$:623.00,</v>
      </c>
      <c r="D6869" t="s">
        <v>27356</v>
      </c>
      <c r="E6869" t="str">
        <f t="shared" si="215"/>
        <v>"ferestre velux glu 78*160 0061":623.00,</v>
      </c>
    </row>
    <row r="6870" spans="1:5">
      <c r="A6870" s="500" t="s">
        <v>7234</v>
      </c>
      <c r="B6870" s="500" t="s">
        <v>6793</v>
      </c>
      <c r="C6870" t="str">
        <f t="shared" si="214"/>
        <v>$Ferestre Velux GLU 94*140 0061$:628.00,</v>
      </c>
      <c r="D6870" t="s">
        <v>27357</v>
      </c>
      <c r="E6870" t="str">
        <f t="shared" si="215"/>
        <v>"ferestre velux glu 94*140 0061":628.00,</v>
      </c>
    </row>
    <row r="6871" spans="1:5">
      <c r="A6871" s="500" t="s">
        <v>7235</v>
      </c>
      <c r="B6871" s="500" t="s">
        <v>6794</v>
      </c>
      <c r="C6871" t="str">
        <f t="shared" si="214"/>
        <v>$Ferestre Velux GLU 114*140 0061$:688.00,</v>
      </c>
      <c r="D6871" t="s">
        <v>27358</v>
      </c>
      <c r="E6871" t="str">
        <f t="shared" si="215"/>
        <v>"ferestre velux glu 114*140 0061":688.00,</v>
      </c>
    </row>
    <row r="6872" spans="1:5">
      <c r="A6872" s="500" t="s">
        <v>2966</v>
      </c>
      <c r="B6872" s="500" t="s">
        <v>6795</v>
      </c>
      <c r="C6872" t="str">
        <f t="shared" si="214"/>
        <v>$Fereastra Velux GZL-1051 55*78$:250.00,</v>
      </c>
      <c r="D6872" t="s">
        <v>27359</v>
      </c>
      <c r="E6872" t="str">
        <f t="shared" si="215"/>
        <v>"fereastra velux gzl-1051 55*78":250.00,</v>
      </c>
    </row>
    <row r="6873" spans="1:5">
      <c r="A6873" s="500" t="s">
        <v>3816</v>
      </c>
      <c r="B6873" s="500" t="s">
        <v>6796</v>
      </c>
      <c r="C6873" t="str">
        <f t="shared" si="214"/>
        <v>$Fereastra Velux GZL-1051 55*98$:273.00,</v>
      </c>
      <c r="D6873" t="s">
        <v>27360</v>
      </c>
      <c r="E6873" t="str">
        <f t="shared" si="215"/>
        <v>"fereastra velux gzl-1051 55*98":273.00,</v>
      </c>
    </row>
    <row r="6874" spans="1:5">
      <c r="A6874" s="500" t="s">
        <v>3600</v>
      </c>
      <c r="B6874" s="500" t="s">
        <v>6797</v>
      </c>
      <c r="C6874" t="str">
        <f t="shared" si="214"/>
        <v>$Fereastra Velux GZL-1051 66*98$:289.00,</v>
      </c>
      <c r="D6874" t="s">
        <v>27361</v>
      </c>
      <c r="E6874" t="str">
        <f t="shared" si="215"/>
        <v>"fereastra velux gzl-1051 66*98":289.00,</v>
      </c>
    </row>
    <row r="6875" spans="1:5">
      <c r="A6875" s="500" t="s">
        <v>3817</v>
      </c>
      <c r="B6875" s="500" t="s">
        <v>6798</v>
      </c>
      <c r="C6875" t="str">
        <f t="shared" si="214"/>
        <v>$Fereastra Velux GZL-1051 66*118$:292.00,</v>
      </c>
      <c r="D6875" t="s">
        <v>27362</v>
      </c>
      <c r="E6875" t="str">
        <f t="shared" si="215"/>
        <v>"fereastra velux gzl-1051 66*118":292.00,</v>
      </c>
    </row>
    <row r="6876" spans="1:5">
      <c r="A6876" s="500" t="s">
        <v>3818</v>
      </c>
      <c r="B6876" s="500" t="s">
        <v>6799</v>
      </c>
      <c r="C6876" t="str">
        <f t="shared" si="214"/>
        <v>$Fereastra Velux GZL-1051 66*140$:323.00,</v>
      </c>
      <c r="D6876" t="s">
        <v>27363</v>
      </c>
      <c r="E6876" t="str">
        <f t="shared" si="215"/>
        <v>"fereastra velux gzl-1051 66*140":323.00,</v>
      </c>
    </row>
    <row r="6877" spans="1:5">
      <c r="A6877" s="500" t="s">
        <v>3817</v>
      </c>
      <c r="B6877" s="500" t="s">
        <v>6800</v>
      </c>
      <c r="C6877" t="str">
        <f t="shared" si="214"/>
        <v>$Fereastra Velux GZL-1051 78*98$:292.00,</v>
      </c>
      <c r="D6877" t="s">
        <v>27364</v>
      </c>
      <c r="E6877" t="str">
        <f t="shared" si="215"/>
        <v>"fereastra velux gzl-1051 78*98":292.00,</v>
      </c>
    </row>
    <row r="6878" spans="1:5">
      <c r="A6878" s="500" t="s">
        <v>3819</v>
      </c>
      <c r="B6878" s="500" t="s">
        <v>6801</v>
      </c>
      <c r="C6878" t="str">
        <f t="shared" si="214"/>
        <v>$Fereastra Velux GZL-1051 78*118$:317.00,</v>
      </c>
      <c r="D6878" t="s">
        <v>27365</v>
      </c>
      <c r="E6878" t="str">
        <f t="shared" si="215"/>
        <v>"fereastra velux gzl-1051 78*118":317.00,</v>
      </c>
    </row>
    <row r="6879" spans="1:5">
      <c r="A6879" s="500" t="s">
        <v>3820</v>
      </c>
      <c r="B6879" s="500" t="s">
        <v>6802</v>
      </c>
      <c r="C6879" t="str">
        <f t="shared" si="214"/>
        <v>$Fereastra Velux GZL-1051 78*140$:342.00,</v>
      </c>
      <c r="D6879" t="s">
        <v>27366</v>
      </c>
      <c r="E6879" t="str">
        <f t="shared" si="215"/>
        <v>"fereastra velux gzl-1051 78*140":342.00,</v>
      </c>
    </row>
    <row r="6880" spans="1:5">
      <c r="A6880" s="500" t="s">
        <v>7236</v>
      </c>
      <c r="B6880" s="500" t="s">
        <v>6803</v>
      </c>
      <c r="C6880" t="str">
        <f t="shared" si="214"/>
        <v>$Fereastra Velux GZL-1051 78*160$:394.00,</v>
      </c>
      <c r="D6880" t="s">
        <v>27367</v>
      </c>
      <c r="E6880" t="str">
        <f t="shared" si="215"/>
        <v>"fereastra velux gzl-1051 78*160":394.00,</v>
      </c>
    </row>
    <row r="6881" spans="1:5">
      <c r="A6881" s="500" t="s">
        <v>7237</v>
      </c>
      <c r="B6881" s="500" t="s">
        <v>6804</v>
      </c>
      <c r="C6881" t="str">
        <f t="shared" si="214"/>
        <v>$Fereastra Velux GZL-1051 94*118$:372.00,</v>
      </c>
      <c r="D6881" t="s">
        <v>27368</v>
      </c>
      <c r="E6881" t="str">
        <f t="shared" si="215"/>
        <v>"fereastra velux gzl-1051 94*118":372.00,</v>
      </c>
    </row>
    <row r="6882" spans="1:5">
      <c r="A6882" s="500" t="s">
        <v>7238</v>
      </c>
      <c r="B6882" s="500" t="s">
        <v>6805</v>
      </c>
      <c r="C6882" t="str">
        <f t="shared" si="214"/>
        <v>$Fereastra Velux GZL-1051 94*140$:397.00,</v>
      </c>
      <c r="D6882" t="s">
        <v>27369</v>
      </c>
      <c r="E6882" t="str">
        <f t="shared" si="215"/>
        <v>"fereastra velux gzl-1051 94*140":397.00,</v>
      </c>
    </row>
    <row r="6883" spans="1:5">
      <c r="A6883" s="500" t="s">
        <v>3821</v>
      </c>
      <c r="B6883" s="500" t="s">
        <v>6806</v>
      </c>
      <c r="C6883" t="str">
        <f t="shared" si="214"/>
        <v>$Fereastra Velux GZL-1051 114*118$:403.00,</v>
      </c>
      <c r="D6883" t="s">
        <v>27370</v>
      </c>
      <c r="E6883" t="str">
        <f t="shared" si="215"/>
        <v>"fereastra velux gzl-1051 114*118":403.00,</v>
      </c>
    </row>
    <row r="6884" spans="1:5">
      <c r="A6884" s="500" t="s">
        <v>7239</v>
      </c>
      <c r="B6884" s="500" t="s">
        <v>6807</v>
      </c>
      <c r="C6884" t="str">
        <f t="shared" si="214"/>
        <v>$Fereastra Velux GZL-1051 114*140$:435.00,</v>
      </c>
      <c r="D6884" t="s">
        <v>27371</v>
      </c>
      <c r="E6884" t="str">
        <f t="shared" si="215"/>
        <v>"fereastra velux gzl-1051 114*140":435.00,</v>
      </c>
    </row>
    <row r="6885" spans="1:5">
      <c r="A6885" s="500" t="s">
        <v>2916</v>
      </c>
      <c r="B6885" s="500" t="s">
        <v>6808</v>
      </c>
      <c r="C6885" t="str">
        <f t="shared" si="214"/>
        <v>$Luminator Velux 45*55$:112.00,</v>
      </c>
      <c r="D6885" t="s">
        <v>27372</v>
      </c>
      <c r="E6885" t="str">
        <f t="shared" si="215"/>
        <v>"luminator velux 45*55":112.00,</v>
      </c>
    </row>
    <row r="6886" spans="1:5">
      <c r="A6886" s="500" t="s">
        <v>3792</v>
      </c>
      <c r="B6886" s="500" t="s">
        <v>6809</v>
      </c>
      <c r="C6886" t="str">
        <f t="shared" si="214"/>
        <v>$Luminator Velux 46*73$:126.00,</v>
      </c>
      <c r="D6886" t="s">
        <v>27373</v>
      </c>
      <c r="E6886" t="str">
        <f t="shared" si="215"/>
        <v>"luminator velux 46*73":126.00,</v>
      </c>
    </row>
    <row r="6887" spans="1:5">
      <c r="A6887" s="500" t="s">
        <v>13249</v>
      </c>
      <c r="B6887" s="500" t="s">
        <v>20014</v>
      </c>
      <c r="C6887" t="str">
        <f t="shared" si="214"/>
        <v>$PROFIL Z ECO 100 1.5mm NEPERFORAT$:3.22,</v>
      </c>
      <c r="D6887" t="s">
        <v>27374</v>
      </c>
      <c r="E6887" t="str">
        <f t="shared" si="215"/>
        <v>"profil z eco 100 1.5mm neperforat":3.22,</v>
      </c>
    </row>
    <row r="6888" spans="1:5">
      <c r="A6888" s="500" t="s">
        <v>13249</v>
      </c>
      <c r="B6888" s="500" t="s">
        <v>20016</v>
      </c>
      <c r="C6888" t="str">
        <f t="shared" si="214"/>
        <v>$PROFIL Z ECO 100 1.5mm PERFORAT$:3.22,</v>
      </c>
      <c r="D6888" t="s">
        <v>27375</v>
      </c>
      <c r="E6888" t="str">
        <f t="shared" si="215"/>
        <v>"profil z eco 100 1.5mm perforat":3.22,</v>
      </c>
    </row>
    <row r="6889" spans="1:5">
      <c r="A6889" s="500" t="s">
        <v>3920</v>
      </c>
      <c r="B6889" s="500" t="s">
        <v>20018</v>
      </c>
      <c r="C6889" t="str">
        <f t="shared" si="214"/>
        <v>$PROFIL Z ECO 100 2mm NEPERFORAT$:4.23,</v>
      </c>
      <c r="D6889" t="s">
        <v>27376</v>
      </c>
      <c r="E6889" t="str">
        <f t="shared" si="215"/>
        <v>"profil z eco 100 2mm neperforat":4.23,</v>
      </c>
    </row>
    <row r="6890" spans="1:5">
      <c r="A6890" s="500" t="s">
        <v>3920</v>
      </c>
      <c r="B6890" s="500" t="s">
        <v>20020</v>
      </c>
      <c r="C6890" t="str">
        <f t="shared" si="214"/>
        <v>$PROFIL Z ECO 100 2mm PERFORAT$:4.23,</v>
      </c>
      <c r="D6890" t="s">
        <v>27377</v>
      </c>
      <c r="E6890" t="str">
        <f t="shared" si="215"/>
        <v>"profil z eco 100 2mm perforat":4.23,</v>
      </c>
    </row>
    <row r="6891" spans="1:5">
      <c r="A6891" s="500" t="s">
        <v>11063</v>
      </c>
      <c r="B6891" s="500" t="s">
        <v>20022</v>
      </c>
      <c r="C6891" t="str">
        <f t="shared" si="214"/>
        <v>$PROFIL Z ECO 100 2.5mm NEPERFORAT$:5.23,</v>
      </c>
      <c r="D6891" t="s">
        <v>27378</v>
      </c>
      <c r="E6891" t="str">
        <f t="shared" si="215"/>
        <v>"profil z eco 100 2.5mm neperforat":5.23,</v>
      </c>
    </row>
    <row r="6892" spans="1:5">
      <c r="A6892" s="500" t="s">
        <v>11063</v>
      </c>
      <c r="B6892" s="500" t="s">
        <v>20024</v>
      </c>
      <c r="C6892" t="str">
        <f t="shared" si="214"/>
        <v>$PROFIL Z ECO 100 2.5mm PERFORAT$:5.23,</v>
      </c>
      <c r="D6892" t="s">
        <v>27379</v>
      </c>
      <c r="E6892" t="str">
        <f t="shared" si="215"/>
        <v>"profil z eco 100 2.5mm perforat":5.23,</v>
      </c>
    </row>
    <row r="6893" spans="1:5">
      <c r="A6893" s="500" t="s">
        <v>2926</v>
      </c>
      <c r="B6893" s="500" t="s">
        <v>20026</v>
      </c>
      <c r="C6893" t="str">
        <f t="shared" si="214"/>
        <v>$PROFIL Z ECO 100 3mm NEPERFORAT$:6.10,</v>
      </c>
      <c r="D6893" t="s">
        <v>27380</v>
      </c>
      <c r="E6893" t="str">
        <f t="shared" si="215"/>
        <v>"profil z eco 100 3mm neperforat":6.10,</v>
      </c>
    </row>
    <row r="6894" spans="1:5">
      <c r="A6894" s="500" t="s">
        <v>2926</v>
      </c>
      <c r="B6894" s="500" t="s">
        <v>20028</v>
      </c>
      <c r="C6894" t="str">
        <f t="shared" si="214"/>
        <v>$PROFIL Z ECO 100 3mm PERFORAT$:6.10,</v>
      </c>
      <c r="D6894" t="s">
        <v>27381</v>
      </c>
      <c r="E6894" t="str">
        <f t="shared" si="215"/>
        <v>"profil z eco 100 3mm perforat":6.10,</v>
      </c>
    </row>
    <row r="6895" spans="1:5">
      <c r="A6895" s="500" t="s">
        <v>12666</v>
      </c>
      <c r="B6895" s="500" t="s">
        <v>20030</v>
      </c>
      <c r="C6895" t="str">
        <f t="shared" si="214"/>
        <v>$PROFIL Z ECO 100 3.5mm NEPERFORAT$:6.97,</v>
      </c>
      <c r="D6895" t="s">
        <v>27382</v>
      </c>
      <c r="E6895" t="str">
        <f t="shared" si="215"/>
        <v>"profil z eco 100 3.5mm neperforat":6.97,</v>
      </c>
    </row>
    <row r="6896" spans="1:5">
      <c r="A6896" s="500" t="s">
        <v>12666</v>
      </c>
      <c r="B6896" s="500" t="s">
        <v>20032</v>
      </c>
      <c r="C6896" t="str">
        <f t="shared" si="214"/>
        <v>$PROFIL Z ECO 100 3.5mm PERFORAT$:6.97,</v>
      </c>
      <c r="D6896" t="s">
        <v>27383</v>
      </c>
      <c r="E6896" t="str">
        <f t="shared" si="215"/>
        <v>"profil z eco 100 3.5mm perforat":6.97,</v>
      </c>
    </row>
    <row r="6897" spans="1:5">
      <c r="A6897" s="500" t="s">
        <v>6917</v>
      </c>
      <c r="B6897" s="500" t="s">
        <v>20034</v>
      </c>
      <c r="C6897" t="str">
        <f t="shared" si="214"/>
        <v>$PROFIL Z ECO 120 1.5mm NEPERFORAT$:3.54,</v>
      </c>
      <c r="D6897" t="s">
        <v>27384</v>
      </c>
      <c r="E6897" t="str">
        <f t="shared" si="215"/>
        <v>"profil z eco 120 1.5mm neperforat":3.54,</v>
      </c>
    </row>
    <row r="6898" spans="1:5">
      <c r="A6898" s="500" t="s">
        <v>6917</v>
      </c>
      <c r="B6898" s="500" t="s">
        <v>20036</v>
      </c>
      <c r="C6898" t="str">
        <f t="shared" si="214"/>
        <v>$PROFIL Z ECO 120 1.5mm PERFORAT$:3.54,</v>
      </c>
      <c r="D6898" t="s">
        <v>27385</v>
      </c>
      <c r="E6898" t="str">
        <f t="shared" si="215"/>
        <v>"profil z eco 120 1.5mm perforat":3.54,</v>
      </c>
    </row>
    <row r="6899" spans="1:5">
      <c r="A6899" s="500" t="s">
        <v>6970</v>
      </c>
      <c r="B6899" s="500" t="s">
        <v>20038</v>
      </c>
      <c r="C6899" t="str">
        <f t="shared" si="214"/>
        <v>$PROFIL Z ECO 120 2mm NEPERFORAT$:4.63,</v>
      </c>
      <c r="D6899" t="s">
        <v>27386</v>
      </c>
      <c r="E6899" t="str">
        <f t="shared" si="215"/>
        <v>"profil z eco 120 2mm neperforat":4.63,</v>
      </c>
    </row>
    <row r="6900" spans="1:5">
      <c r="A6900" s="500" t="s">
        <v>6970</v>
      </c>
      <c r="B6900" s="500" t="s">
        <v>20040</v>
      </c>
      <c r="C6900" t="str">
        <f t="shared" si="214"/>
        <v>$PROFIL Z ECO 120 2mm PERFORAT$:4.63,</v>
      </c>
      <c r="D6900" t="s">
        <v>27387</v>
      </c>
      <c r="E6900" t="str">
        <f t="shared" si="215"/>
        <v>"profil z eco 120 2mm perforat":4.63,</v>
      </c>
    </row>
    <row r="6901" spans="1:5">
      <c r="A6901" s="500" t="s">
        <v>14164</v>
      </c>
      <c r="B6901" s="500" t="s">
        <v>20042</v>
      </c>
      <c r="C6901" t="str">
        <f t="shared" si="214"/>
        <v>$PROFIL Z ECO 120 2.5mm NEPERFORAT$:5.69,</v>
      </c>
      <c r="D6901" t="s">
        <v>27388</v>
      </c>
      <c r="E6901" t="str">
        <f t="shared" si="215"/>
        <v>"profil z eco 120 2.5mm neperforat":5.69,</v>
      </c>
    </row>
    <row r="6902" spans="1:5">
      <c r="A6902" s="500" t="s">
        <v>14164</v>
      </c>
      <c r="B6902" s="500" t="s">
        <v>20044</v>
      </c>
      <c r="C6902" t="str">
        <f t="shared" si="214"/>
        <v>$PROFIL Z ECO 120 2.5mm PERFORAT$:5.69,</v>
      </c>
      <c r="D6902" t="s">
        <v>27389</v>
      </c>
      <c r="E6902" t="str">
        <f t="shared" si="215"/>
        <v>"profil z eco 120 2.5mm perforat":5.69,</v>
      </c>
    </row>
    <row r="6903" spans="1:5">
      <c r="A6903" s="500" t="s">
        <v>11258</v>
      </c>
      <c r="B6903" s="500" t="s">
        <v>20046</v>
      </c>
      <c r="C6903" t="str">
        <f t="shared" si="214"/>
        <v>$PROFIL Z ECO 120 3mm NEPERFORAT$:6.71,</v>
      </c>
      <c r="D6903" t="s">
        <v>27390</v>
      </c>
      <c r="E6903" t="str">
        <f t="shared" si="215"/>
        <v>"profil z eco 120 3mm neperforat":6.71,</v>
      </c>
    </row>
    <row r="6904" spans="1:5">
      <c r="A6904" s="500" t="s">
        <v>11258</v>
      </c>
      <c r="B6904" s="500" t="s">
        <v>20048</v>
      </c>
      <c r="C6904" t="str">
        <f t="shared" si="214"/>
        <v>$PROFIL Z ECO 120 3mm PERFORAT$:6.71,</v>
      </c>
      <c r="D6904" t="s">
        <v>27391</v>
      </c>
      <c r="E6904" t="str">
        <f t="shared" si="215"/>
        <v>"profil z eco 120 3mm perforat":6.71,</v>
      </c>
    </row>
    <row r="6905" spans="1:5">
      <c r="A6905" s="500" t="s">
        <v>6995</v>
      </c>
      <c r="B6905" s="500" t="s">
        <v>20050</v>
      </c>
      <c r="C6905" t="str">
        <f t="shared" si="214"/>
        <v>$PROFIL Z ECO 120 3.5mm NEPERFORAT$:7.68,</v>
      </c>
      <c r="D6905" t="s">
        <v>27392</v>
      </c>
      <c r="E6905" t="str">
        <f t="shared" si="215"/>
        <v>"profil z eco 120 3.5mm neperforat":7.68,</v>
      </c>
    </row>
    <row r="6906" spans="1:5">
      <c r="A6906" s="500" t="s">
        <v>6995</v>
      </c>
      <c r="B6906" s="500" t="s">
        <v>20052</v>
      </c>
      <c r="C6906" t="str">
        <f t="shared" si="214"/>
        <v>$PROFIL Z ECO 120 3.5mm PERFORAT$:7.68,</v>
      </c>
      <c r="D6906" t="s">
        <v>27393</v>
      </c>
      <c r="E6906" t="str">
        <f t="shared" si="215"/>
        <v>"profil z eco 120 3.5mm perforat":7.68,</v>
      </c>
    </row>
    <row r="6907" spans="1:5">
      <c r="A6907" s="500" t="s">
        <v>11249</v>
      </c>
      <c r="B6907" s="500" t="s">
        <v>20054</v>
      </c>
      <c r="C6907" t="str">
        <f t="shared" si="214"/>
        <v>$PROFIL Z ECO 140 1.5mm NEPERFORAT$:3.85,</v>
      </c>
      <c r="D6907" t="s">
        <v>27394</v>
      </c>
      <c r="E6907" t="str">
        <f t="shared" si="215"/>
        <v>"profil z eco 140 1.5mm neperforat":3.85,</v>
      </c>
    </row>
    <row r="6908" spans="1:5">
      <c r="A6908" s="500" t="s">
        <v>11249</v>
      </c>
      <c r="B6908" s="500" t="s">
        <v>20056</v>
      </c>
      <c r="C6908" t="str">
        <f t="shared" si="214"/>
        <v>$PROFIL Z ECO 140 1.5mm PERFORAT$:3.85,</v>
      </c>
      <c r="D6908" t="s">
        <v>27395</v>
      </c>
      <c r="E6908" t="str">
        <f t="shared" si="215"/>
        <v>"profil z eco 140 1.5mm perforat":3.85,</v>
      </c>
    </row>
    <row r="6909" spans="1:5">
      <c r="A6909" s="500" t="s">
        <v>20058</v>
      </c>
      <c r="B6909" s="500" t="s">
        <v>20059</v>
      </c>
      <c r="C6909" t="str">
        <f t="shared" si="214"/>
        <v>$PROFIL Z ECO 140 2mm NEPERFORAT$:5.06,</v>
      </c>
      <c r="D6909" t="s">
        <v>27396</v>
      </c>
      <c r="E6909" t="str">
        <f t="shared" si="215"/>
        <v>"profil z eco 140 2mm neperforat":5.06,</v>
      </c>
    </row>
    <row r="6910" spans="1:5">
      <c r="A6910" s="500" t="s">
        <v>20058</v>
      </c>
      <c r="B6910" s="500" t="s">
        <v>20061</v>
      </c>
      <c r="C6910" t="str">
        <f t="shared" si="214"/>
        <v>$PROFIL Z ECO 140 2mm PERFORAT$:5.06,</v>
      </c>
      <c r="D6910" t="s">
        <v>27397</v>
      </c>
      <c r="E6910" t="str">
        <f t="shared" si="215"/>
        <v>"profil z eco 140 2mm perforat":5.06,</v>
      </c>
    </row>
    <row r="6911" spans="1:5">
      <c r="A6911" s="500" t="s">
        <v>11255</v>
      </c>
      <c r="B6911" s="500" t="s">
        <v>20063</v>
      </c>
      <c r="C6911" t="str">
        <f t="shared" si="214"/>
        <v>$PROFIL Z ECO 140 2.5mm NEPERFORAT$:6.25,</v>
      </c>
      <c r="D6911" t="s">
        <v>27398</v>
      </c>
      <c r="E6911" t="str">
        <f t="shared" si="215"/>
        <v>"profil z eco 140 2.5mm neperforat":6.25,</v>
      </c>
    </row>
    <row r="6912" spans="1:5">
      <c r="A6912" s="500" t="s">
        <v>11255</v>
      </c>
      <c r="B6912" s="500" t="s">
        <v>20065</v>
      </c>
      <c r="C6912" t="str">
        <f t="shared" si="214"/>
        <v>$PROFIL Z ECO 140 2.5mm PERFORAT$:6.25,</v>
      </c>
      <c r="D6912" t="s">
        <v>27399</v>
      </c>
      <c r="E6912" t="str">
        <f t="shared" si="215"/>
        <v>"profil z eco 140 2.5mm perforat":6.25,</v>
      </c>
    </row>
    <row r="6913" spans="1:5">
      <c r="A6913" s="500" t="s">
        <v>11111</v>
      </c>
      <c r="B6913" s="500" t="s">
        <v>20067</v>
      </c>
      <c r="C6913" t="str">
        <f t="shared" si="214"/>
        <v>$PROFIL Z ECO 140 3mm NEPERFORAT$:7.38,</v>
      </c>
      <c r="D6913" t="s">
        <v>27400</v>
      </c>
      <c r="E6913" t="str">
        <f t="shared" si="215"/>
        <v>"profil z eco 140 3mm neperforat":7.38,</v>
      </c>
    </row>
    <row r="6914" spans="1:5">
      <c r="A6914" s="500" t="s">
        <v>11111</v>
      </c>
      <c r="B6914" s="500" t="s">
        <v>20069</v>
      </c>
      <c r="C6914" t="str">
        <f t="shared" ref="C6914:C6977" si="216">CONCATENATE("$",B6914,"$",":",A6914,",")</f>
        <v>$PROFIL Z ECO 140 3mm PERFORAT$:7.38,</v>
      </c>
      <c r="D6914" t="s">
        <v>27401</v>
      </c>
      <c r="E6914" t="str">
        <f t="shared" ref="E6914:E6977" si="217">LOWER(D6914)</f>
        <v>"profil z eco 140 3mm perforat":7.38,</v>
      </c>
    </row>
    <row r="6915" spans="1:5">
      <c r="A6915" s="500" t="s">
        <v>11276</v>
      </c>
      <c r="B6915" s="500" t="s">
        <v>20071</v>
      </c>
      <c r="C6915" t="str">
        <f t="shared" si="216"/>
        <v>$PROFIL Z ECO 140 3.5mm NEPERFORAT$:8.46,</v>
      </c>
      <c r="D6915" t="s">
        <v>27402</v>
      </c>
      <c r="E6915" t="str">
        <f t="shared" si="217"/>
        <v>"profil z eco 140 3.5mm neperforat":8.46,</v>
      </c>
    </row>
    <row r="6916" spans="1:5">
      <c r="A6916" s="500" t="s">
        <v>11276</v>
      </c>
      <c r="B6916" s="500" t="s">
        <v>20073</v>
      </c>
      <c r="C6916" t="str">
        <f t="shared" si="216"/>
        <v>$PROFIL Z ECO 140 3.5mm PERFORAT$:8.46,</v>
      </c>
      <c r="D6916" t="s">
        <v>27403</v>
      </c>
      <c r="E6916" t="str">
        <f t="shared" si="217"/>
        <v>"profil z eco 140 3.5mm perforat":8.46,</v>
      </c>
    </row>
    <row r="6917" spans="1:5">
      <c r="A6917" s="500" t="s">
        <v>11219</v>
      </c>
      <c r="B6917" s="500" t="s">
        <v>20075</v>
      </c>
      <c r="C6917" t="str">
        <f t="shared" si="216"/>
        <v>$PROFIL Z ECO 150 1.5mm NEPERFORAT$:3.99,</v>
      </c>
      <c r="D6917" t="s">
        <v>27404</v>
      </c>
      <c r="E6917" t="str">
        <f t="shared" si="217"/>
        <v>"profil z eco 150 1.5mm neperforat":3.99,</v>
      </c>
    </row>
    <row r="6918" spans="1:5">
      <c r="A6918" s="500" t="s">
        <v>11219</v>
      </c>
      <c r="B6918" s="500" t="s">
        <v>20077</v>
      </c>
      <c r="C6918" t="str">
        <f t="shared" si="216"/>
        <v>$PROFIL Z ECO 150 1.5mm PERFORAT$:3.99,</v>
      </c>
      <c r="D6918" t="s">
        <v>27405</v>
      </c>
      <c r="E6918" t="str">
        <f t="shared" si="217"/>
        <v>"profil z eco 150 1.5mm perforat":3.99,</v>
      </c>
    </row>
    <row r="6919" spans="1:5">
      <c r="A6919" s="500" t="s">
        <v>20079</v>
      </c>
      <c r="B6919" s="500" t="s">
        <v>20080</v>
      </c>
      <c r="C6919" t="str">
        <f t="shared" si="216"/>
        <v>$PROFIL Z ECO 150 2mm NEPERFORAT$:5.27,</v>
      </c>
      <c r="D6919" t="s">
        <v>27406</v>
      </c>
      <c r="E6919" t="str">
        <f t="shared" si="217"/>
        <v>"profil z eco 150 2mm neperforat":5.27,</v>
      </c>
    </row>
    <row r="6920" spans="1:5">
      <c r="A6920" s="500" t="s">
        <v>20079</v>
      </c>
      <c r="B6920" s="500" t="s">
        <v>20082</v>
      </c>
      <c r="C6920" t="str">
        <f t="shared" si="216"/>
        <v>$PROFIL Z ECO 150 2mm PERFORAT$:5.27,</v>
      </c>
      <c r="D6920" t="s">
        <v>27407</v>
      </c>
      <c r="E6920" t="str">
        <f t="shared" si="217"/>
        <v>"profil z eco 150 2mm perforat":5.27,</v>
      </c>
    </row>
    <row r="6921" spans="1:5">
      <c r="A6921" s="500" t="s">
        <v>11087</v>
      </c>
      <c r="B6921" s="500" t="s">
        <v>20084</v>
      </c>
      <c r="C6921" t="str">
        <f t="shared" si="216"/>
        <v>$PROFIL Z ECO 150 2.5mm NEPERFORAT$:6.55,</v>
      </c>
      <c r="D6921" t="s">
        <v>27408</v>
      </c>
      <c r="E6921" t="str">
        <f t="shared" si="217"/>
        <v>"profil z eco 150 2.5mm neperforat":6.55,</v>
      </c>
    </row>
    <row r="6922" spans="1:5">
      <c r="A6922" s="500" t="s">
        <v>11087</v>
      </c>
      <c r="B6922" s="500" t="s">
        <v>20086</v>
      </c>
      <c r="C6922" t="str">
        <f t="shared" si="216"/>
        <v>$PROFIL Z ECO 150 2.5mm PERFORAT$:6.55,</v>
      </c>
      <c r="D6922" t="s">
        <v>27409</v>
      </c>
      <c r="E6922" t="str">
        <f t="shared" si="217"/>
        <v>"profil z eco 150 2.5mm perforat":6.55,</v>
      </c>
    </row>
    <row r="6923" spans="1:5">
      <c r="A6923" s="500" t="s">
        <v>11888</v>
      </c>
      <c r="B6923" s="500" t="s">
        <v>20088</v>
      </c>
      <c r="C6923" t="str">
        <f t="shared" si="216"/>
        <v>$PROFIL Z ECO 150 3mm NEPERFORAT$:7.75,</v>
      </c>
      <c r="D6923" t="s">
        <v>27410</v>
      </c>
      <c r="E6923" t="str">
        <f t="shared" si="217"/>
        <v>"profil z eco 150 3mm neperforat":7.75,</v>
      </c>
    </row>
    <row r="6924" spans="1:5">
      <c r="A6924" s="500" t="s">
        <v>11888</v>
      </c>
      <c r="B6924" s="500" t="s">
        <v>20090</v>
      </c>
      <c r="C6924" t="str">
        <f t="shared" si="216"/>
        <v>$PROFIL Z ECO 150 3mm PERFORAT$:7.75,</v>
      </c>
      <c r="D6924" t="s">
        <v>27411</v>
      </c>
      <c r="E6924" t="str">
        <f t="shared" si="217"/>
        <v>"profil z eco 150 3mm perforat":7.75,</v>
      </c>
    </row>
    <row r="6925" spans="1:5">
      <c r="A6925" s="500" t="s">
        <v>11847</v>
      </c>
      <c r="B6925" s="500" t="s">
        <v>20092</v>
      </c>
      <c r="C6925" t="str">
        <f t="shared" si="216"/>
        <v>$PROFIL Z ECO 150 3.5mm NEPERFORAT$:8.89,</v>
      </c>
      <c r="D6925" t="s">
        <v>27412</v>
      </c>
      <c r="E6925" t="str">
        <f t="shared" si="217"/>
        <v>"profil z eco 150 3.5mm neperforat":8.89,</v>
      </c>
    </row>
    <row r="6926" spans="1:5">
      <c r="A6926" s="500" t="s">
        <v>11847</v>
      </c>
      <c r="B6926" s="500" t="s">
        <v>20094</v>
      </c>
      <c r="C6926" t="str">
        <f t="shared" si="216"/>
        <v>$PROFIL Z ECO 150 3.5mm PERFORAT$:8.89,</v>
      </c>
      <c r="D6926" t="s">
        <v>27413</v>
      </c>
      <c r="E6926" t="str">
        <f t="shared" si="217"/>
        <v>"profil z eco 150 3.5mm perforat":8.89,</v>
      </c>
    </row>
    <row r="6927" spans="1:5">
      <c r="A6927" s="500" t="s">
        <v>20096</v>
      </c>
      <c r="B6927" s="500" t="s">
        <v>20097</v>
      </c>
      <c r="C6927" t="str">
        <f t="shared" si="216"/>
        <v>$PROFIL Z ECO 160 1.5mm NEPERFORAT$:4.15,</v>
      </c>
      <c r="D6927" t="s">
        <v>27414</v>
      </c>
      <c r="E6927" t="str">
        <f t="shared" si="217"/>
        <v>"profil z eco 160 1.5mm neperforat":4.15,</v>
      </c>
    </row>
    <row r="6928" spans="1:5">
      <c r="A6928" s="500" t="s">
        <v>20096</v>
      </c>
      <c r="B6928" s="500" t="s">
        <v>20099</v>
      </c>
      <c r="C6928" t="str">
        <f t="shared" si="216"/>
        <v>$PROFIL Z ECO 160 1.5mm PERFORAT$:4.15,</v>
      </c>
      <c r="D6928" t="s">
        <v>27415</v>
      </c>
      <c r="E6928" t="str">
        <f t="shared" si="217"/>
        <v>"profil z eco 160 1.5mm perforat":4.15,</v>
      </c>
    </row>
    <row r="6929" spans="1:5">
      <c r="A6929" s="500" t="s">
        <v>6961</v>
      </c>
      <c r="B6929" s="500" t="s">
        <v>20101</v>
      </c>
      <c r="C6929" t="str">
        <f t="shared" si="216"/>
        <v>$PROFIL Z ECO 160 2mm NEPERFORAT$:5.47,</v>
      </c>
      <c r="D6929" t="s">
        <v>27416</v>
      </c>
      <c r="E6929" t="str">
        <f t="shared" si="217"/>
        <v>"profil z eco 160 2mm neperforat":5.47,</v>
      </c>
    </row>
    <row r="6930" spans="1:5">
      <c r="A6930" s="500" t="s">
        <v>6961</v>
      </c>
      <c r="B6930" s="500" t="s">
        <v>20103</v>
      </c>
      <c r="C6930" t="str">
        <f t="shared" si="216"/>
        <v>$PROFIL Z ECO 160 2mm PERFORAT$:5.47,</v>
      </c>
      <c r="D6930" t="s">
        <v>27417</v>
      </c>
      <c r="E6930" t="str">
        <f t="shared" si="217"/>
        <v>"profil z eco 160 2mm perforat":5.47,</v>
      </c>
    </row>
    <row r="6931" spans="1:5">
      <c r="A6931" s="500" t="s">
        <v>14130</v>
      </c>
      <c r="B6931" s="500" t="s">
        <v>20105</v>
      </c>
      <c r="C6931" t="str">
        <f t="shared" si="216"/>
        <v>$PROFIL Z ECO 160 2.5mm NEPERFORAT$:6.81,</v>
      </c>
      <c r="D6931" t="s">
        <v>27418</v>
      </c>
      <c r="E6931" t="str">
        <f t="shared" si="217"/>
        <v>"profil z eco 160 2.5mm neperforat":6.81,</v>
      </c>
    </row>
    <row r="6932" spans="1:5">
      <c r="A6932" s="500" t="s">
        <v>14130</v>
      </c>
      <c r="B6932" s="500" t="s">
        <v>20107</v>
      </c>
      <c r="C6932" t="str">
        <f t="shared" si="216"/>
        <v>$PROFIL Z ECO 160 2.5mm PERFORAT$:6.81,</v>
      </c>
      <c r="D6932" t="s">
        <v>27419</v>
      </c>
      <c r="E6932" t="str">
        <f t="shared" si="217"/>
        <v>"profil z eco 160 2.5mm perforat":6.81,</v>
      </c>
    </row>
    <row r="6933" spans="1:5">
      <c r="A6933" s="500" t="s">
        <v>20109</v>
      </c>
      <c r="B6933" s="500" t="s">
        <v>20110</v>
      </c>
      <c r="C6933" t="str">
        <f t="shared" si="216"/>
        <v>$PROFIL Z ECO 160 3mm NEPERFORAT$:8.05,</v>
      </c>
      <c r="D6933" t="s">
        <v>27420</v>
      </c>
      <c r="E6933" t="str">
        <f t="shared" si="217"/>
        <v>"profil z eco 160 3mm neperforat":8.05,</v>
      </c>
    </row>
    <row r="6934" spans="1:5">
      <c r="A6934" s="500" t="s">
        <v>20109</v>
      </c>
      <c r="B6934" s="500" t="s">
        <v>20112</v>
      </c>
      <c r="C6934" t="str">
        <f t="shared" si="216"/>
        <v>$PROFIL Z ECO 160 3mm PERFORAT$:8.05,</v>
      </c>
      <c r="D6934" t="s">
        <v>27421</v>
      </c>
      <c r="E6934" t="str">
        <f t="shared" si="217"/>
        <v>"profil z eco 160 3mm perforat":8.05,</v>
      </c>
    </row>
    <row r="6935" spans="1:5">
      <c r="A6935" s="500" t="s">
        <v>7083</v>
      </c>
      <c r="B6935" s="500" t="s">
        <v>20114</v>
      </c>
      <c r="C6935" t="str">
        <f t="shared" si="216"/>
        <v>$PROFIL Z ECO 160 3.5mm NEPERFORAT$:9.26,</v>
      </c>
      <c r="D6935" t="s">
        <v>27422</v>
      </c>
      <c r="E6935" t="str">
        <f t="shared" si="217"/>
        <v>"profil z eco 160 3.5mm neperforat":9.26,</v>
      </c>
    </row>
    <row r="6936" spans="1:5">
      <c r="A6936" s="500" t="s">
        <v>7083</v>
      </c>
      <c r="B6936" s="500" t="s">
        <v>20116</v>
      </c>
      <c r="C6936" t="str">
        <f t="shared" si="216"/>
        <v>$PROFIL Z ECO 160 3.5mm PERFORAT$:9.26,</v>
      </c>
      <c r="D6936" t="s">
        <v>27423</v>
      </c>
      <c r="E6936" t="str">
        <f t="shared" si="217"/>
        <v>"profil z eco 160 3.5mm perforat":9.26,</v>
      </c>
    </row>
    <row r="6937" spans="1:5">
      <c r="A6937" s="500" t="s">
        <v>3893</v>
      </c>
      <c r="B6937" s="500" t="s">
        <v>20118</v>
      </c>
      <c r="C6937" t="str">
        <f t="shared" si="216"/>
        <v>$PROFIL Z ECO 180 1.5mm NEPERFORAT$:4.91,</v>
      </c>
      <c r="D6937" t="s">
        <v>27424</v>
      </c>
      <c r="E6937" t="str">
        <f t="shared" si="217"/>
        <v>"profil z eco 180 1.5mm neperforat":4.91,</v>
      </c>
    </row>
    <row r="6938" spans="1:5">
      <c r="A6938" s="500" t="s">
        <v>3893</v>
      </c>
      <c r="B6938" s="500" t="s">
        <v>20120</v>
      </c>
      <c r="C6938" t="str">
        <f t="shared" si="216"/>
        <v>$PROFIL Z ECO 180 1.5mm PERFORAT$:4.91,</v>
      </c>
      <c r="D6938" t="s">
        <v>27425</v>
      </c>
      <c r="E6938" t="str">
        <f t="shared" si="217"/>
        <v>"profil z eco 180 1.5mm perforat":4.91,</v>
      </c>
    </row>
    <row r="6939" spans="1:5">
      <c r="A6939" s="500" t="s">
        <v>11087</v>
      </c>
      <c r="B6939" s="500" t="s">
        <v>20122</v>
      </c>
      <c r="C6939" t="str">
        <f t="shared" si="216"/>
        <v>$PROFIL Z ECO 180 2mm NEPERFORAT$:6.55,</v>
      </c>
      <c r="D6939" t="s">
        <v>27426</v>
      </c>
      <c r="E6939" t="str">
        <f t="shared" si="217"/>
        <v>"profil z eco 180 2mm neperforat":6.55,</v>
      </c>
    </row>
    <row r="6940" spans="1:5">
      <c r="A6940" s="500" t="s">
        <v>11087</v>
      </c>
      <c r="B6940" s="500" t="s">
        <v>20124</v>
      </c>
      <c r="C6940" t="str">
        <f t="shared" si="216"/>
        <v>$PROFIL Z ECO 180 2mm PERFORAT$:6.55,</v>
      </c>
      <c r="D6940" t="s">
        <v>27427</v>
      </c>
      <c r="E6940" t="str">
        <f t="shared" si="217"/>
        <v>"profil z eco 180 2mm perforat":6.55,</v>
      </c>
    </row>
    <row r="6941" spans="1:5">
      <c r="A6941" s="500" t="s">
        <v>3562</v>
      </c>
      <c r="B6941" s="500" t="s">
        <v>20126</v>
      </c>
      <c r="C6941" t="str">
        <f t="shared" si="216"/>
        <v>$PROFIL Z ECO 180 2.5mm NEPERFORAT$:8.14,</v>
      </c>
      <c r="D6941" t="s">
        <v>27428</v>
      </c>
      <c r="E6941" t="str">
        <f t="shared" si="217"/>
        <v>"profil z eco 180 2.5mm neperforat":8.14,</v>
      </c>
    </row>
    <row r="6942" spans="1:5">
      <c r="A6942" s="500" t="s">
        <v>3562</v>
      </c>
      <c r="B6942" s="500" t="s">
        <v>20128</v>
      </c>
      <c r="C6942" t="str">
        <f t="shared" si="216"/>
        <v>$PROFIL Z ECO 180 2.5mm PERFORAT$:8.14,</v>
      </c>
      <c r="D6942" t="s">
        <v>27429</v>
      </c>
      <c r="E6942" t="str">
        <f t="shared" si="217"/>
        <v>"profil z eco 180 2.5mm perforat":8.14,</v>
      </c>
    </row>
    <row r="6943" spans="1:5">
      <c r="A6943" s="500" t="s">
        <v>12770</v>
      </c>
      <c r="B6943" s="500" t="s">
        <v>20130</v>
      </c>
      <c r="C6943" t="str">
        <f t="shared" si="216"/>
        <v>$PROFIL Z ECO 180 3mm NEPERFORAT$:9.65,</v>
      </c>
      <c r="D6943" t="s">
        <v>27430</v>
      </c>
      <c r="E6943" t="str">
        <f t="shared" si="217"/>
        <v>"profil z eco 180 3mm neperforat":9.65,</v>
      </c>
    </row>
    <row r="6944" spans="1:5">
      <c r="A6944" s="500" t="s">
        <v>12770</v>
      </c>
      <c r="B6944" s="500" t="s">
        <v>20132</v>
      </c>
      <c r="C6944" t="str">
        <f t="shared" si="216"/>
        <v>$PROFIL Z ECO 180 3mm PERFORAT$:9.65,</v>
      </c>
      <c r="D6944" t="s">
        <v>27431</v>
      </c>
      <c r="E6944" t="str">
        <f t="shared" si="217"/>
        <v>"profil z eco 180 3mm perforat":9.65,</v>
      </c>
    </row>
    <row r="6945" spans="1:5">
      <c r="A6945" s="500" t="s">
        <v>12775</v>
      </c>
      <c r="B6945" s="500" t="s">
        <v>20134</v>
      </c>
      <c r="C6945" t="str">
        <f t="shared" si="216"/>
        <v>$PROFIL Z ECO 180 3.5mm NEPERFORAT$:11.10,</v>
      </c>
      <c r="D6945" t="s">
        <v>27432</v>
      </c>
      <c r="E6945" t="str">
        <f t="shared" si="217"/>
        <v>"profil z eco 180 3.5mm neperforat":11.10,</v>
      </c>
    </row>
    <row r="6946" spans="1:5">
      <c r="A6946" s="500" t="s">
        <v>12775</v>
      </c>
      <c r="B6946" s="500" t="s">
        <v>20136</v>
      </c>
      <c r="C6946" t="str">
        <f t="shared" si="216"/>
        <v>$PROFIL Z ECO 180 3.5mm PERFORAT$:11.10,</v>
      </c>
      <c r="D6946" t="s">
        <v>27433</v>
      </c>
      <c r="E6946" t="str">
        <f t="shared" si="217"/>
        <v>"profil z eco 180 3.5mm perforat":11.10,</v>
      </c>
    </row>
    <row r="6947" spans="1:5">
      <c r="A6947" s="500" t="s">
        <v>7416</v>
      </c>
      <c r="B6947" s="500" t="s">
        <v>20138</v>
      </c>
      <c r="C6947" t="str">
        <f t="shared" si="216"/>
        <v>$PROFIL Z ECO 200 1.5mm NEPERFORAT$:5.53,</v>
      </c>
      <c r="D6947" t="s">
        <v>27434</v>
      </c>
      <c r="E6947" t="str">
        <f t="shared" si="217"/>
        <v>"profil z eco 200 1.5mm neperforat":5.53,</v>
      </c>
    </row>
    <row r="6948" spans="1:5">
      <c r="A6948" s="500" t="s">
        <v>7416</v>
      </c>
      <c r="B6948" s="500" t="s">
        <v>20140</v>
      </c>
      <c r="C6948" t="str">
        <f t="shared" si="216"/>
        <v>$PROFIL Z ECO 200 1.5mm PERFORAT$:5.53,</v>
      </c>
      <c r="D6948" t="s">
        <v>27435</v>
      </c>
      <c r="E6948" t="str">
        <f t="shared" si="217"/>
        <v>"profil z eco 200 1.5mm perforat":5.53,</v>
      </c>
    </row>
    <row r="6949" spans="1:5">
      <c r="A6949" s="500" t="s">
        <v>11109</v>
      </c>
      <c r="B6949" s="500" t="s">
        <v>20142</v>
      </c>
      <c r="C6949" t="str">
        <f t="shared" si="216"/>
        <v>$PROFIL Z ECO 200 2mm NEPERFORAT$:7.31,</v>
      </c>
      <c r="D6949" t="s">
        <v>27436</v>
      </c>
      <c r="E6949" t="str">
        <f t="shared" si="217"/>
        <v>"profil z eco 200 2mm neperforat":7.31,</v>
      </c>
    </row>
    <row r="6950" spans="1:5">
      <c r="A6950" s="500" t="s">
        <v>11109</v>
      </c>
      <c r="B6950" s="500" t="s">
        <v>20144</v>
      </c>
      <c r="C6950" t="str">
        <f t="shared" si="216"/>
        <v>$PROFIL Z ECO 200 2mm PERFORAT$:7.31,</v>
      </c>
      <c r="D6950" t="s">
        <v>27437</v>
      </c>
      <c r="E6950" t="str">
        <f t="shared" si="217"/>
        <v>"profil z eco 200 2mm perforat":7.31,</v>
      </c>
    </row>
    <row r="6951" spans="1:5">
      <c r="A6951" s="500" t="s">
        <v>11737</v>
      </c>
      <c r="B6951" s="500" t="s">
        <v>20146</v>
      </c>
      <c r="C6951" t="str">
        <f t="shared" si="216"/>
        <v>$PROFIL Z ECO 200 2.5mm NEPERFORAT$:9.14,</v>
      </c>
      <c r="D6951" t="s">
        <v>27438</v>
      </c>
      <c r="E6951" t="str">
        <f t="shared" si="217"/>
        <v>"profil z eco 200 2.5mm neperforat":9.14,</v>
      </c>
    </row>
    <row r="6952" spans="1:5">
      <c r="A6952" s="500" t="s">
        <v>11737</v>
      </c>
      <c r="B6952" s="500" t="s">
        <v>20148</v>
      </c>
      <c r="C6952" t="str">
        <f t="shared" si="216"/>
        <v>$PROFIL Z ECO 200 2.5mm PERFORAT$:9.14,</v>
      </c>
      <c r="D6952" t="s">
        <v>27439</v>
      </c>
      <c r="E6952" t="str">
        <f t="shared" si="217"/>
        <v>"profil z eco 200 2.5mm perforat":9.14,</v>
      </c>
    </row>
    <row r="6953" spans="1:5">
      <c r="A6953" s="500" t="s">
        <v>7110</v>
      </c>
      <c r="B6953" s="500" t="s">
        <v>20150</v>
      </c>
      <c r="C6953" t="str">
        <f t="shared" si="216"/>
        <v>$PROFIL Z ECO 200 3mm NEPERFORAT$:10.84,</v>
      </c>
      <c r="D6953" t="s">
        <v>27440</v>
      </c>
      <c r="E6953" t="str">
        <f t="shared" si="217"/>
        <v>"profil z eco 200 3mm neperforat":10.84,</v>
      </c>
    </row>
    <row r="6954" spans="1:5">
      <c r="A6954" s="500" t="s">
        <v>7110</v>
      </c>
      <c r="B6954" s="500" t="s">
        <v>20152</v>
      </c>
      <c r="C6954" t="str">
        <f t="shared" si="216"/>
        <v>$PROFIL Z ECO 200 3mm PERFORAT$:10.84,</v>
      </c>
      <c r="D6954" t="s">
        <v>27441</v>
      </c>
      <c r="E6954" t="str">
        <f t="shared" si="217"/>
        <v>"profil z eco 200 3mm perforat":10.84,</v>
      </c>
    </row>
    <row r="6955" spans="1:5">
      <c r="A6955" s="500" t="s">
        <v>20154</v>
      </c>
      <c r="B6955" s="500" t="s">
        <v>20155</v>
      </c>
      <c r="C6955" t="str">
        <f t="shared" si="216"/>
        <v>$PROFIL Z ECO 200 3.5mm NEPERFORAT$:12.51,</v>
      </c>
      <c r="D6955" t="s">
        <v>27442</v>
      </c>
      <c r="E6955" t="str">
        <f t="shared" si="217"/>
        <v>"profil z eco 200 3.5mm neperforat":12.51,</v>
      </c>
    </row>
    <row r="6956" spans="1:5">
      <c r="A6956" s="500" t="s">
        <v>20154</v>
      </c>
      <c r="B6956" s="500" t="s">
        <v>20157</v>
      </c>
      <c r="C6956" t="str">
        <f t="shared" si="216"/>
        <v>$PROFIL Z ECO 200 3.5mm PERFORAT$:12.51,</v>
      </c>
      <c r="D6956" t="s">
        <v>27443</v>
      </c>
      <c r="E6956" t="str">
        <f t="shared" si="217"/>
        <v>"profil z eco 200 3.5mm perforat":12.51,</v>
      </c>
    </row>
    <row r="6957" spans="1:5">
      <c r="A6957" s="500" t="s">
        <v>11067</v>
      </c>
      <c r="B6957" s="500" t="s">
        <v>20159</v>
      </c>
      <c r="C6957" t="str">
        <f t="shared" si="216"/>
        <v>$PROFIL Z ECO 250 1.5mm NEPERFORAT$:6.29,</v>
      </c>
      <c r="D6957" t="s">
        <v>27444</v>
      </c>
      <c r="E6957" t="str">
        <f t="shared" si="217"/>
        <v>"profil z eco 250 1.5mm neperforat":6.29,</v>
      </c>
    </row>
    <row r="6958" spans="1:5">
      <c r="A6958" s="500" t="s">
        <v>11067</v>
      </c>
      <c r="B6958" s="500" t="s">
        <v>20161</v>
      </c>
      <c r="C6958" t="str">
        <f t="shared" si="216"/>
        <v>$PROFIL Z ECO 250 1.5mm PERFORAT$:6.29,</v>
      </c>
      <c r="D6958" t="s">
        <v>27445</v>
      </c>
      <c r="E6958" t="str">
        <f t="shared" si="217"/>
        <v>"profil z eco 250 1.5mm perforat":6.29,</v>
      </c>
    </row>
    <row r="6959" spans="1:5">
      <c r="A6959" s="500" t="s">
        <v>3978</v>
      </c>
      <c r="B6959" s="500" t="s">
        <v>20163</v>
      </c>
      <c r="C6959" t="str">
        <f t="shared" si="216"/>
        <v>$PROFIL Z ECO 250 2mm NEPERFORAT$:8.33,</v>
      </c>
      <c r="D6959" t="s">
        <v>27446</v>
      </c>
      <c r="E6959" t="str">
        <f t="shared" si="217"/>
        <v>"profil z eco 250 2mm neperforat":8.33,</v>
      </c>
    </row>
    <row r="6960" spans="1:5">
      <c r="A6960" s="500" t="s">
        <v>3978</v>
      </c>
      <c r="B6960" s="500" t="s">
        <v>20165</v>
      </c>
      <c r="C6960" t="str">
        <f t="shared" si="216"/>
        <v>$PROFIL Z ECO 250 2mm PERFORAT$:8.33,</v>
      </c>
      <c r="D6960" t="s">
        <v>27447</v>
      </c>
      <c r="E6960" t="str">
        <f t="shared" si="217"/>
        <v>"profil z eco 250 2mm perforat":8.33,</v>
      </c>
    </row>
    <row r="6961" spans="1:5">
      <c r="A6961" s="500" t="s">
        <v>11308</v>
      </c>
      <c r="B6961" s="500" t="s">
        <v>20167</v>
      </c>
      <c r="C6961" t="str">
        <f t="shared" si="216"/>
        <v>$PROFIL Z ECO 250 2.5mm NEPERFORAT$:10.41,</v>
      </c>
      <c r="D6961" t="s">
        <v>27448</v>
      </c>
      <c r="E6961" t="str">
        <f t="shared" si="217"/>
        <v>"profil z eco 250 2.5mm neperforat":10.41,</v>
      </c>
    </row>
    <row r="6962" spans="1:5">
      <c r="A6962" s="500" t="s">
        <v>11308</v>
      </c>
      <c r="B6962" s="500" t="s">
        <v>20169</v>
      </c>
      <c r="C6962" t="str">
        <f t="shared" si="216"/>
        <v>$PROFIL Z ECO 250 2.5mm PERFORAT$:10.41,</v>
      </c>
      <c r="D6962" t="s">
        <v>27449</v>
      </c>
      <c r="E6962" t="str">
        <f t="shared" si="217"/>
        <v>"profil z eco 250 2.5mm perforat":10.41,</v>
      </c>
    </row>
    <row r="6963" spans="1:5">
      <c r="A6963" s="500" t="s">
        <v>20171</v>
      </c>
      <c r="B6963" s="500" t="s">
        <v>20172</v>
      </c>
      <c r="C6963" t="str">
        <f t="shared" si="216"/>
        <v>$PROFIL Z ECO 250 3mm NEPERFORAT$:12.37,</v>
      </c>
      <c r="D6963" t="s">
        <v>27450</v>
      </c>
      <c r="E6963" t="str">
        <f t="shared" si="217"/>
        <v>"profil z eco 250 3mm neperforat":12.37,</v>
      </c>
    </row>
    <row r="6964" spans="1:5">
      <c r="A6964" s="500" t="s">
        <v>20171</v>
      </c>
      <c r="B6964" s="500" t="s">
        <v>20174</v>
      </c>
      <c r="C6964" t="str">
        <f t="shared" si="216"/>
        <v>$PROFIL Z ECO 250 3mm PERFORAT$:12.37,</v>
      </c>
      <c r="D6964" t="s">
        <v>27451</v>
      </c>
      <c r="E6964" t="str">
        <f t="shared" si="217"/>
        <v>"profil z eco 250 3mm perforat":12.37,</v>
      </c>
    </row>
    <row r="6965" spans="1:5">
      <c r="A6965" s="500" t="s">
        <v>11076</v>
      </c>
      <c r="B6965" s="500" t="s">
        <v>20176</v>
      </c>
      <c r="C6965" t="str">
        <f t="shared" si="216"/>
        <v>$PROFIL Z ECO 250 3.5mm NEPERFORAT$:14.29,</v>
      </c>
      <c r="D6965" t="s">
        <v>27452</v>
      </c>
      <c r="E6965" t="str">
        <f t="shared" si="217"/>
        <v>"profil z eco 250 3.5mm neperforat":14.29,</v>
      </c>
    </row>
    <row r="6966" spans="1:5">
      <c r="A6966" s="500" t="s">
        <v>11076</v>
      </c>
      <c r="B6966" s="500" t="s">
        <v>20178</v>
      </c>
      <c r="C6966" t="str">
        <f t="shared" si="216"/>
        <v>$PROFIL Z ECO 250 3.5mm PERFORAT$:14.29,</v>
      </c>
      <c r="D6966" t="s">
        <v>27453</v>
      </c>
      <c r="E6966" t="str">
        <f t="shared" si="217"/>
        <v>"profil z eco 250 3.5mm perforat":14.29,</v>
      </c>
    </row>
    <row r="6967" spans="1:5">
      <c r="A6967" s="500" t="s">
        <v>11274</v>
      </c>
      <c r="B6967" s="500" t="s">
        <v>20180</v>
      </c>
      <c r="C6967" t="str">
        <f t="shared" si="216"/>
        <v>$PROFIL Z ECO 300 1.5mm NEPERFORAT$:7.39,</v>
      </c>
      <c r="D6967" t="s">
        <v>27454</v>
      </c>
      <c r="E6967" t="str">
        <f t="shared" si="217"/>
        <v>"profil z eco 300 1.5mm neperforat":7.39,</v>
      </c>
    </row>
    <row r="6968" spans="1:5">
      <c r="A6968" s="500" t="s">
        <v>11274</v>
      </c>
      <c r="B6968" s="500" t="s">
        <v>20182</v>
      </c>
      <c r="C6968" t="str">
        <f t="shared" si="216"/>
        <v>$PROFIL Z ECO 300 1.5mm PERFORAT$:7.39,</v>
      </c>
      <c r="D6968" t="s">
        <v>27455</v>
      </c>
      <c r="E6968" t="str">
        <f t="shared" si="217"/>
        <v>"profil z eco 300 1.5mm perforat":7.39,</v>
      </c>
    </row>
    <row r="6969" spans="1:5">
      <c r="A6969" s="500" t="s">
        <v>20184</v>
      </c>
      <c r="B6969" s="500" t="s">
        <v>20185</v>
      </c>
      <c r="C6969" t="str">
        <f t="shared" si="216"/>
        <v>$PROFIL Z ECO 300 2mm NEPERFORAT$:9.80,</v>
      </c>
      <c r="D6969" t="s">
        <v>27456</v>
      </c>
      <c r="E6969" t="str">
        <f t="shared" si="217"/>
        <v>"profil z eco 300 2mm neperforat":9.80,</v>
      </c>
    </row>
    <row r="6970" spans="1:5">
      <c r="A6970" s="500" t="s">
        <v>20184</v>
      </c>
      <c r="B6970" s="500" t="s">
        <v>20187</v>
      </c>
      <c r="C6970" t="str">
        <f t="shared" si="216"/>
        <v>$PROFIL Z ECO 300 2mm PERFORAT$:9.80,</v>
      </c>
      <c r="D6970" t="s">
        <v>27457</v>
      </c>
      <c r="E6970" t="str">
        <f t="shared" si="217"/>
        <v>"profil z eco 300 2mm perforat":9.80,</v>
      </c>
    </row>
    <row r="6971" spans="1:5">
      <c r="A6971" s="500" t="s">
        <v>12834</v>
      </c>
      <c r="B6971" s="500" t="s">
        <v>20189</v>
      </c>
      <c r="C6971" t="str">
        <f t="shared" si="216"/>
        <v>$PROFIL Z ECO 300 2.5mm NEPERFORAT$:12.25,</v>
      </c>
      <c r="D6971" t="s">
        <v>27458</v>
      </c>
      <c r="E6971" t="str">
        <f t="shared" si="217"/>
        <v>"profil z eco 300 2.5mm neperforat":12.25,</v>
      </c>
    </row>
    <row r="6972" spans="1:5">
      <c r="A6972" s="500" t="s">
        <v>12834</v>
      </c>
      <c r="B6972" s="500" t="s">
        <v>20191</v>
      </c>
      <c r="C6972" t="str">
        <f t="shared" si="216"/>
        <v>$PROFIL Z ECO 300 2.5mm PERFORAT$:12.25,</v>
      </c>
      <c r="D6972" t="s">
        <v>27459</v>
      </c>
      <c r="E6972" t="str">
        <f t="shared" si="217"/>
        <v>"profil z eco 300 2.5mm perforat":12.25,</v>
      </c>
    </row>
    <row r="6973" spans="1:5">
      <c r="A6973" s="500" t="s">
        <v>18874</v>
      </c>
      <c r="B6973" s="500" t="s">
        <v>20193</v>
      </c>
      <c r="C6973" t="str">
        <f t="shared" si="216"/>
        <v>$PROFIL Z ECO 300 3mm NEPERFORAT$:14.57,</v>
      </c>
      <c r="D6973" t="s">
        <v>27460</v>
      </c>
      <c r="E6973" t="str">
        <f t="shared" si="217"/>
        <v>"profil z eco 300 3mm neperforat":14.57,</v>
      </c>
    </row>
    <row r="6974" spans="1:5">
      <c r="A6974" s="500" t="s">
        <v>18874</v>
      </c>
      <c r="B6974" s="500" t="s">
        <v>20195</v>
      </c>
      <c r="C6974" t="str">
        <f t="shared" si="216"/>
        <v>$PROFIL Z ECO 300 3mm PERFORAT$:14.57,</v>
      </c>
      <c r="D6974" t="s">
        <v>27461</v>
      </c>
      <c r="E6974" t="str">
        <f t="shared" si="217"/>
        <v>"profil z eco 300 3mm perforat":14.57,</v>
      </c>
    </row>
    <row r="6975" spans="1:5">
      <c r="A6975" s="500" t="s">
        <v>20197</v>
      </c>
      <c r="B6975" s="500" t="s">
        <v>20198</v>
      </c>
      <c r="C6975" t="str">
        <f t="shared" si="216"/>
        <v>$PROFIL Z ECO 300 3.5mm NEPERFORAT$:16.86,</v>
      </c>
      <c r="D6975" t="s">
        <v>27462</v>
      </c>
      <c r="E6975" t="str">
        <f t="shared" si="217"/>
        <v>"profil z eco 300 3.5mm neperforat":16.86,</v>
      </c>
    </row>
    <row r="6976" spans="1:5">
      <c r="A6976" s="500" t="s">
        <v>20197</v>
      </c>
      <c r="B6976" s="500" t="s">
        <v>20200</v>
      </c>
      <c r="C6976" t="str">
        <f t="shared" si="216"/>
        <v>$PROFIL Z ECO 300 3.5mm PERFORAT$:16.86,</v>
      </c>
      <c r="D6976" t="s">
        <v>27463</v>
      </c>
      <c r="E6976" t="str">
        <f t="shared" si="217"/>
        <v>"profil z eco 300 3.5mm perforat":16.86,</v>
      </c>
    </row>
    <row r="6977" spans="1:5">
      <c r="A6977" s="500" t="s">
        <v>3562</v>
      </c>
      <c r="B6977" s="500" t="s">
        <v>20202</v>
      </c>
      <c r="C6977" t="str">
        <f t="shared" si="216"/>
        <v>$PROFIL Z ECO 350 1.5mm NEPERFORAT$:8.14,</v>
      </c>
      <c r="D6977" t="s">
        <v>27464</v>
      </c>
      <c r="E6977" t="str">
        <f t="shared" si="217"/>
        <v>"profil z eco 350 1.5mm neperforat":8.14,</v>
      </c>
    </row>
    <row r="6978" spans="1:5">
      <c r="A6978" s="500" t="s">
        <v>3562</v>
      </c>
      <c r="B6978" s="500" t="s">
        <v>20204</v>
      </c>
      <c r="C6978" t="str">
        <f t="shared" ref="C6978:C7041" si="218">CONCATENATE("$",B6978,"$",":",A6978,",")</f>
        <v>$PROFIL Z ECO 350 1.5mm PERFORAT$:8.14,</v>
      </c>
      <c r="D6978" t="s">
        <v>27465</v>
      </c>
      <c r="E6978" t="str">
        <f t="shared" ref="E6978:E7041" si="219">LOWER(D6978)</f>
        <v>"profil z eco 350 1.5mm perforat":8.14,</v>
      </c>
    </row>
    <row r="6979" spans="1:5">
      <c r="A6979" s="500" t="s">
        <v>20206</v>
      </c>
      <c r="B6979" s="500" t="s">
        <v>20207</v>
      </c>
      <c r="C6979" t="str">
        <f t="shared" si="218"/>
        <v>$PROFIL Z ECO 350 2mm NEPERFORAT$:10.78,</v>
      </c>
      <c r="D6979" t="s">
        <v>27466</v>
      </c>
      <c r="E6979" t="str">
        <f t="shared" si="219"/>
        <v>"profil z eco 350 2mm neperforat":10.78,</v>
      </c>
    </row>
    <row r="6980" spans="1:5">
      <c r="A6980" s="500" t="s">
        <v>20206</v>
      </c>
      <c r="B6980" s="500" t="s">
        <v>20209</v>
      </c>
      <c r="C6980" t="str">
        <f t="shared" si="218"/>
        <v>$PROFIL Z ECO 350 2mm PERFORAT$:10.78,</v>
      </c>
      <c r="D6980" t="s">
        <v>27467</v>
      </c>
      <c r="E6980" t="str">
        <f t="shared" si="219"/>
        <v>"profil z eco 350 2mm perforat":10.78,</v>
      </c>
    </row>
    <row r="6981" spans="1:5">
      <c r="A6981" s="500" t="s">
        <v>20211</v>
      </c>
      <c r="B6981" s="500" t="s">
        <v>20212</v>
      </c>
      <c r="C6981" t="str">
        <f t="shared" si="218"/>
        <v>$PROFIL Z ECO 350 2.5mm NEPERFORAT$:13.47,</v>
      </c>
      <c r="D6981" t="s">
        <v>27468</v>
      </c>
      <c r="E6981" t="str">
        <f t="shared" si="219"/>
        <v>"profil z eco 350 2.5mm neperforat":13.47,</v>
      </c>
    </row>
    <row r="6982" spans="1:5">
      <c r="A6982" s="500" t="s">
        <v>20211</v>
      </c>
      <c r="B6982" s="500" t="s">
        <v>20214</v>
      </c>
      <c r="C6982" t="str">
        <f t="shared" si="218"/>
        <v>$PROFIL Z ECO 350 2.5mm PERFORAT$:13.47,</v>
      </c>
      <c r="D6982" t="s">
        <v>27469</v>
      </c>
      <c r="E6982" t="str">
        <f t="shared" si="219"/>
        <v>"profil z eco 350 2.5mm perforat":13.47,</v>
      </c>
    </row>
    <row r="6983" spans="1:5">
      <c r="A6983" s="500" t="s">
        <v>20216</v>
      </c>
      <c r="B6983" s="500" t="s">
        <v>20217</v>
      </c>
      <c r="C6983" t="str">
        <f t="shared" si="218"/>
        <v>$PROFIL Z ECO 350 3mm NEPERFORAT$:16.04,</v>
      </c>
      <c r="D6983" t="s">
        <v>27470</v>
      </c>
      <c r="E6983" t="str">
        <f t="shared" si="219"/>
        <v>"profil z eco 350 3mm neperforat":16.04,</v>
      </c>
    </row>
    <row r="6984" spans="1:5">
      <c r="A6984" s="500" t="s">
        <v>20216</v>
      </c>
      <c r="B6984" s="500" t="s">
        <v>20219</v>
      </c>
      <c r="C6984" t="str">
        <f t="shared" si="218"/>
        <v>$PROFIL Z ECO 350 3mm PERFORAT$:16.04,</v>
      </c>
      <c r="D6984" t="s">
        <v>27471</v>
      </c>
      <c r="E6984" t="str">
        <f t="shared" si="219"/>
        <v>"profil z eco 350 3mm perforat":16.04,</v>
      </c>
    </row>
    <row r="6985" spans="1:5">
      <c r="A6985" s="500" t="s">
        <v>7041</v>
      </c>
      <c r="B6985" s="500" t="s">
        <v>20221</v>
      </c>
      <c r="C6985" t="str">
        <f t="shared" si="218"/>
        <v>$PROFIL Z ECO 350 3.5mm NEPERFORAT$:18.57,</v>
      </c>
      <c r="D6985" t="s">
        <v>27472</v>
      </c>
      <c r="E6985" t="str">
        <f t="shared" si="219"/>
        <v>"profil z eco 350 3.5mm neperforat":18.57,</v>
      </c>
    </row>
    <row r="6986" spans="1:5">
      <c r="A6986" s="500" t="s">
        <v>7041</v>
      </c>
      <c r="B6986" s="500" t="s">
        <v>20223</v>
      </c>
      <c r="C6986" t="str">
        <f t="shared" si="218"/>
        <v>$PROFIL Z ECO 350 3.5mm PERFORAT$:18.57,</v>
      </c>
      <c r="D6986" t="s">
        <v>27473</v>
      </c>
      <c r="E6986" t="str">
        <f t="shared" si="219"/>
        <v>"profil z eco 350 3.5mm perforat":18.57,</v>
      </c>
    </row>
    <row r="6987" spans="1:5">
      <c r="A6987" s="500" t="s">
        <v>11316</v>
      </c>
      <c r="B6987" s="500" t="s">
        <v>20225</v>
      </c>
      <c r="C6987" t="str">
        <f t="shared" si="218"/>
        <v>$PROFIL Z ECO 400 1.5mm NEPERFORAT$:9.28,</v>
      </c>
      <c r="D6987" t="s">
        <v>27474</v>
      </c>
      <c r="E6987" t="str">
        <f t="shared" si="219"/>
        <v>"profil z eco 400 1.5mm neperforat":9.28,</v>
      </c>
    </row>
    <row r="6988" spans="1:5">
      <c r="A6988" s="500" t="s">
        <v>11316</v>
      </c>
      <c r="B6988" s="500" t="s">
        <v>20227</v>
      </c>
      <c r="C6988" t="str">
        <f t="shared" si="218"/>
        <v>$PROFIL Z ECO 400 1.5mm PERFORAT$:9.28,</v>
      </c>
      <c r="D6988" t="s">
        <v>27475</v>
      </c>
      <c r="E6988" t="str">
        <f t="shared" si="219"/>
        <v>"profil z eco 400 1.5mm perforat":9.28,</v>
      </c>
    </row>
    <row r="6989" spans="1:5">
      <c r="A6989" s="500" t="s">
        <v>7034</v>
      </c>
      <c r="B6989" s="500" t="s">
        <v>20229</v>
      </c>
      <c r="C6989" t="str">
        <f t="shared" si="218"/>
        <v>$PROFIL Z ECO 400 2mm NEPERFORAT$:12.33,</v>
      </c>
      <c r="D6989" t="s">
        <v>27476</v>
      </c>
      <c r="E6989" t="str">
        <f t="shared" si="219"/>
        <v>"profil z eco 400 2mm neperforat":12.33,</v>
      </c>
    </row>
    <row r="6990" spans="1:5">
      <c r="A6990" s="500" t="s">
        <v>7034</v>
      </c>
      <c r="B6990" s="500" t="s">
        <v>20231</v>
      </c>
      <c r="C6990" t="str">
        <f t="shared" si="218"/>
        <v>$PROFIL Z ECO 400 2mm PERFORAT$:12.33,</v>
      </c>
      <c r="D6990" t="s">
        <v>27477</v>
      </c>
      <c r="E6990" t="str">
        <f t="shared" si="219"/>
        <v>"profil z eco 400 2mm perforat":12.33,</v>
      </c>
    </row>
    <row r="6991" spans="1:5">
      <c r="A6991" s="500" t="s">
        <v>7051</v>
      </c>
      <c r="B6991" s="500" t="s">
        <v>20233</v>
      </c>
      <c r="C6991" t="str">
        <f t="shared" si="218"/>
        <v>$PROFIL Z ECO 400 2.5mm NEPERFORAT$:15.36,</v>
      </c>
      <c r="D6991" t="s">
        <v>27478</v>
      </c>
      <c r="E6991" t="str">
        <f t="shared" si="219"/>
        <v>"profil z eco 400 2.5mm neperforat":15.36,</v>
      </c>
    </row>
    <row r="6992" spans="1:5">
      <c r="A6992" s="500" t="s">
        <v>7051</v>
      </c>
      <c r="B6992" s="500" t="s">
        <v>20235</v>
      </c>
      <c r="C6992" t="str">
        <f t="shared" si="218"/>
        <v>$PROFIL Z ECO 400 2.5mm PERFORAT$:15.36,</v>
      </c>
      <c r="D6992" t="s">
        <v>27479</v>
      </c>
      <c r="E6992" t="str">
        <f t="shared" si="219"/>
        <v>"profil z eco 400 2.5mm perforat":15.36,</v>
      </c>
    </row>
    <row r="6993" spans="1:5">
      <c r="A6993" s="500" t="s">
        <v>11466</v>
      </c>
      <c r="B6993" s="500" t="s">
        <v>20237</v>
      </c>
      <c r="C6993" t="str">
        <f t="shared" si="218"/>
        <v>$PROFIL Z ECO 400 3mm NEPERFORAT$:18.31,</v>
      </c>
      <c r="D6993" t="s">
        <v>27480</v>
      </c>
      <c r="E6993" t="str">
        <f t="shared" si="219"/>
        <v>"profil z eco 400 3mm neperforat":18.31,</v>
      </c>
    </row>
    <row r="6994" spans="1:5">
      <c r="A6994" s="500" t="s">
        <v>11466</v>
      </c>
      <c r="B6994" s="500" t="s">
        <v>20239</v>
      </c>
      <c r="C6994" t="str">
        <f t="shared" si="218"/>
        <v>$PROFIL Z ECO 400 3mm PERFORAT$:18.31,</v>
      </c>
      <c r="D6994" t="s">
        <v>27481</v>
      </c>
      <c r="E6994" t="str">
        <f t="shared" si="219"/>
        <v>"profil z eco 400 3mm perforat":18.31,</v>
      </c>
    </row>
    <row r="6995" spans="1:5">
      <c r="A6995" s="500" t="s">
        <v>20241</v>
      </c>
      <c r="B6995" s="500" t="s">
        <v>20242</v>
      </c>
      <c r="C6995" t="str">
        <f t="shared" si="218"/>
        <v>$PROFIL Z ECO 400 3.5mm NEPERFORAT$:21.22,</v>
      </c>
      <c r="D6995" t="s">
        <v>27482</v>
      </c>
      <c r="E6995" t="str">
        <f t="shared" si="219"/>
        <v>"profil z eco 400 3.5mm neperforat":21.22,</v>
      </c>
    </row>
    <row r="6996" spans="1:5">
      <c r="A6996" s="500" t="s">
        <v>20241</v>
      </c>
      <c r="B6996" s="500" t="s">
        <v>20244</v>
      </c>
      <c r="C6996" t="str">
        <f t="shared" si="218"/>
        <v>$PROFIL Z ECO 400 3.5mm PERFORAT$:21.22,</v>
      </c>
      <c r="D6996" t="s">
        <v>27483</v>
      </c>
      <c r="E6996" t="str">
        <f t="shared" si="219"/>
        <v>"profil z eco 400 3.5mm perforat":21.22,</v>
      </c>
    </row>
    <row r="6997" spans="1:5">
      <c r="A6997" s="500" t="s">
        <v>3834</v>
      </c>
      <c r="B6997" s="500" t="s">
        <v>20246</v>
      </c>
      <c r="C6997" t="str">
        <f t="shared" si="218"/>
        <v>$PROFIL Z STANDARD 140 1.5mm NEPERFORAT$:4.51,</v>
      </c>
      <c r="D6997" t="s">
        <v>27484</v>
      </c>
      <c r="E6997" t="str">
        <f t="shared" si="219"/>
        <v>"profil z standard 140 1.5mm neperforat":4.51,</v>
      </c>
    </row>
    <row r="6998" spans="1:5">
      <c r="A6998" s="500" t="s">
        <v>3834</v>
      </c>
      <c r="B6998" s="500" t="s">
        <v>20248</v>
      </c>
      <c r="C6998" t="str">
        <f t="shared" si="218"/>
        <v>$PROFIL Z STANDARD 140 1.5mm PERFORAT$:4.51,</v>
      </c>
      <c r="D6998" t="s">
        <v>27485</v>
      </c>
      <c r="E6998" t="str">
        <f t="shared" si="219"/>
        <v>"profil z standard 140 1.5mm perforat":4.51,</v>
      </c>
    </row>
    <row r="6999" spans="1:5">
      <c r="A6999" s="500" t="s">
        <v>13012</v>
      </c>
      <c r="B6999" s="500" t="s">
        <v>20250</v>
      </c>
      <c r="C6999" t="str">
        <f t="shared" si="218"/>
        <v>$PROFIL Z STANDARD 140 2mm NEPERFORAT$:5.95,</v>
      </c>
      <c r="D6999" t="s">
        <v>27486</v>
      </c>
      <c r="E6999" t="str">
        <f t="shared" si="219"/>
        <v>"profil z standard 140 2mm neperforat":5.95,</v>
      </c>
    </row>
    <row r="7000" spans="1:5">
      <c r="A7000" s="500" t="s">
        <v>13012</v>
      </c>
      <c r="B7000" s="500" t="s">
        <v>20252</v>
      </c>
      <c r="C7000" t="str">
        <f t="shared" si="218"/>
        <v>$PROFIL Z STANDARD 140 2mm PERFORAT$:5.95,</v>
      </c>
      <c r="D7000" t="s">
        <v>27487</v>
      </c>
      <c r="E7000" t="str">
        <f t="shared" si="219"/>
        <v>"profil z standard 140 2mm perforat":5.95,</v>
      </c>
    </row>
    <row r="7001" spans="1:5">
      <c r="A7001" s="500" t="s">
        <v>12825</v>
      </c>
      <c r="B7001" s="500" t="s">
        <v>20254</v>
      </c>
      <c r="C7001" t="str">
        <f t="shared" si="218"/>
        <v>$PROFIL Z STANDARD 140 2.5mm NEPERFORAT$:7.35,</v>
      </c>
      <c r="D7001" t="s">
        <v>27488</v>
      </c>
      <c r="E7001" t="str">
        <f t="shared" si="219"/>
        <v>"profil z standard 140 2.5mm neperforat":7.35,</v>
      </c>
    </row>
    <row r="7002" spans="1:5">
      <c r="A7002" s="500" t="s">
        <v>12825</v>
      </c>
      <c r="B7002" s="500" t="s">
        <v>20256</v>
      </c>
      <c r="C7002" t="str">
        <f t="shared" si="218"/>
        <v>$PROFIL Z STANDARD 140 2.5mm PERFORAT$:7.35,</v>
      </c>
      <c r="D7002" t="s">
        <v>27489</v>
      </c>
      <c r="E7002" t="str">
        <f t="shared" si="219"/>
        <v>"profil z standard 140 2.5mm perforat":7.35,</v>
      </c>
    </row>
    <row r="7003" spans="1:5">
      <c r="A7003" s="500" t="s">
        <v>11842</v>
      </c>
      <c r="B7003" s="500" t="s">
        <v>20258</v>
      </c>
      <c r="C7003" t="str">
        <f t="shared" si="218"/>
        <v>$PROFIL Z STANDARD 140 3mm NEPERFORAT$:8.72,</v>
      </c>
      <c r="D7003" t="s">
        <v>27490</v>
      </c>
      <c r="E7003" t="str">
        <f t="shared" si="219"/>
        <v>"profil z standard 140 3mm neperforat":8.72,</v>
      </c>
    </row>
    <row r="7004" spans="1:5">
      <c r="A7004" s="500" t="s">
        <v>11842</v>
      </c>
      <c r="B7004" s="500" t="s">
        <v>20260</v>
      </c>
      <c r="C7004" t="str">
        <f t="shared" si="218"/>
        <v>$PROFIL Z STANDARD 140 3mm PERFORAT$:8.72,</v>
      </c>
      <c r="D7004" t="s">
        <v>27491</v>
      </c>
      <c r="E7004" t="str">
        <f t="shared" si="219"/>
        <v>"profil z standard 140 3mm perforat":8.72,</v>
      </c>
    </row>
    <row r="7005" spans="1:5">
      <c r="A7005" s="500" t="s">
        <v>11833</v>
      </c>
      <c r="B7005" s="500" t="s">
        <v>20262</v>
      </c>
      <c r="C7005" t="str">
        <f t="shared" si="218"/>
        <v>$PROFIL Z STANDARD 140 3.5mm NEPERFORAT$:10.04,</v>
      </c>
      <c r="D7005" t="s">
        <v>27492</v>
      </c>
      <c r="E7005" t="str">
        <f t="shared" si="219"/>
        <v>"profil z standard 140 3.5mm neperforat":10.04,</v>
      </c>
    </row>
    <row r="7006" spans="1:5">
      <c r="A7006" s="500" t="s">
        <v>11833</v>
      </c>
      <c r="B7006" s="500" t="s">
        <v>20264</v>
      </c>
      <c r="C7006" t="str">
        <f t="shared" si="218"/>
        <v>$PROFIL Z STANDARD 140 3.5mm PERFORAT$:10.04,</v>
      </c>
      <c r="D7006" t="s">
        <v>27493</v>
      </c>
      <c r="E7006" t="str">
        <f t="shared" si="219"/>
        <v>"profil z standard 140 3.5mm perforat":10.04,</v>
      </c>
    </row>
    <row r="7007" spans="1:5">
      <c r="A7007" s="500" t="s">
        <v>6924</v>
      </c>
      <c r="B7007" s="500" t="s">
        <v>20266</v>
      </c>
      <c r="C7007" t="str">
        <f t="shared" si="218"/>
        <v>$PROFIL Z STANDARD 150 1.5mm NEPERFORAT$:4.67,</v>
      </c>
      <c r="D7007" t="s">
        <v>27494</v>
      </c>
      <c r="E7007" t="str">
        <f t="shared" si="219"/>
        <v>"profil z standard 150 1.5mm neperforat":4.67,</v>
      </c>
    </row>
    <row r="7008" spans="1:5">
      <c r="A7008" s="500" t="s">
        <v>6924</v>
      </c>
      <c r="B7008" s="500" t="s">
        <v>20268</v>
      </c>
      <c r="C7008" t="str">
        <f t="shared" si="218"/>
        <v>$PROFIL Z STANDARD 150 1.5mm PERFORAT$:4.67,</v>
      </c>
      <c r="D7008" t="s">
        <v>27495</v>
      </c>
      <c r="E7008" t="str">
        <f t="shared" si="219"/>
        <v>"profil z standard 150 1.5mm perforat":4.67,</v>
      </c>
    </row>
    <row r="7009" spans="1:5">
      <c r="A7009" s="500" t="s">
        <v>13033</v>
      </c>
      <c r="B7009" s="500" t="s">
        <v>20270</v>
      </c>
      <c r="C7009" t="str">
        <f t="shared" si="218"/>
        <v>$PROFIL Z STANDARD 150 2mm NEPERFORAT$:6.15,</v>
      </c>
      <c r="D7009" t="s">
        <v>27496</v>
      </c>
      <c r="E7009" t="str">
        <f t="shared" si="219"/>
        <v>"profil z standard 150 2mm neperforat":6.15,</v>
      </c>
    </row>
    <row r="7010" spans="1:5">
      <c r="A7010" s="500" t="s">
        <v>13033</v>
      </c>
      <c r="B7010" s="500" t="s">
        <v>20272</v>
      </c>
      <c r="C7010" t="str">
        <f t="shared" si="218"/>
        <v>$PROFIL Z STANDARD 150 2mm PERFORAT$:6.15,</v>
      </c>
      <c r="D7010" t="s">
        <v>27497</v>
      </c>
      <c r="E7010" t="str">
        <f t="shared" si="219"/>
        <v>"profil z standard 150 2mm perforat":6.15,</v>
      </c>
    </row>
    <row r="7011" spans="1:5">
      <c r="A7011" s="500" t="s">
        <v>11851</v>
      </c>
      <c r="B7011" s="500" t="s">
        <v>20274</v>
      </c>
      <c r="C7011" t="str">
        <f t="shared" si="218"/>
        <v>$PROFIL Z STANDARD 150 2.5mm NEPERFORAT$:7.61,</v>
      </c>
      <c r="D7011" t="s">
        <v>27498</v>
      </c>
      <c r="E7011" t="str">
        <f t="shared" si="219"/>
        <v>"profil z standard 150 2.5mm neperforat":7.61,</v>
      </c>
    </row>
    <row r="7012" spans="1:5">
      <c r="A7012" s="500" t="s">
        <v>11851</v>
      </c>
      <c r="B7012" s="500" t="s">
        <v>20276</v>
      </c>
      <c r="C7012" t="str">
        <f t="shared" si="218"/>
        <v>$PROFIL Z STANDARD 150 2.5mm PERFORAT$:7.61,</v>
      </c>
      <c r="D7012" t="s">
        <v>27499</v>
      </c>
      <c r="E7012" t="str">
        <f t="shared" si="219"/>
        <v>"profil z standard 150 2.5mm perforat":7.61,</v>
      </c>
    </row>
    <row r="7013" spans="1:5">
      <c r="A7013" s="500" t="s">
        <v>11131</v>
      </c>
      <c r="B7013" s="500" t="s">
        <v>20278</v>
      </c>
      <c r="C7013" t="str">
        <f t="shared" si="218"/>
        <v>$PROFIL Z STANDARD 150 3mm NEPERFORAT$:9.04,</v>
      </c>
      <c r="D7013" t="s">
        <v>27500</v>
      </c>
      <c r="E7013" t="str">
        <f t="shared" si="219"/>
        <v>"profil z standard 150 3mm neperforat":9.04,</v>
      </c>
    </row>
    <row r="7014" spans="1:5">
      <c r="A7014" s="500" t="s">
        <v>11131</v>
      </c>
      <c r="B7014" s="500" t="s">
        <v>20280</v>
      </c>
      <c r="C7014" t="str">
        <f t="shared" si="218"/>
        <v>$PROFIL Z STANDARD 150 3mm PERFORAT$:9.04,</v>
      </c>
      <c r="D7014" t="s">
        <v>27501</v>
      </c>
      <c r="E7014" t="str">
        <f t="shared" si="219"/>
        <v>"profil z standard 150 3mm perforat":9.04,</v>
      </c>
    </row>
    <row r="7015" spans="1:5">
      <c r="A7015" s="500" t="s">
        <v>13046</v>
      </c>
      <c r="B7015" s="500" t="s">
        <v>20282</v>
      </c>
      <c r="C7015" t="str">
        <f t="shared" si="218"/>
        <v>$PROFIL Z STANDARD 150 3.5mm NEPERFORAT$:10.40,</v>
      </c>
      <c r="D7015" t="s">
        <v>27502</v>
      </c>
      <c r="E7015" t="str">
        <f t="shared" si="219"/>
        <v>"profil z standard 150 3.5mm neperforat":10.40,</v>
      </c>
    </row>
    <row r="7016" spans="1:5">
      <c r="A7016" s="500" t="s">
        <v>13046</v>
      </c>
      <c r="B7016" s="500" t="s">
        <v>20284</v>
      </c>
      <c r="C7016" t="str">
        <f t="shared" si="218"/>
        <v>$PROFIL Z STANDARD 150 3.5mm PERFORAT$:10.40,</v>
      </c>
      <c r="D7016" t="s">
        <v>27503</v>
      </c>
      <c r="E7016" t="str">
        <f t="shared" si="219"/>
        <v>"profil z standard 150 3.5mm perforat":10.40,</v>
      </c>
    </row>
    <row r="7017" spans="1:5">
      <c r="A7017" s="500" t="s">
        <v>11151</v>
      </c>
      <c r="B7017" s="500" t="s">
        <v>20286</v>
      </c>
      <c r="C7017" t="str">
        <f t="shared" si="218"/>
        <v>$PROFIL Z STANDARD 160 1.5mm NEPERFORAT$:4.82,</v>
      </c>
      <c r="D7017" t="s">
        <v>27504</v>
      </c>
      <c r="E7017" t="str">
        <f t="shared" si="219"/>
        <v>"profil z standard 160 1.5mm neperforat":4.82,</v>
      </c>
    </row>
    <row r="7018" spans="1:5">
      <c r="A7018" s="500" t="s">
        <v>11151</v>
      </c>
      <c r="B7018" s="500" t="s">
        <v>20288</v>
      </c>
      <c r="C7018" t="str">
        <f t="shared" si="218"/>
        <v>$PROFIL Z STANDARD 160 1.5mm PERFORAT$:4.82,</v>
      </c>
      <c r="D7018" t="s">
        <v>27505</v>
      </c>
      <c r="E7018" t="str">
        <f t="shared" si="219"/>
        <v>"profil z standard 160 1.5mm perforat":4.82,</v>
      </c>
    </row>
    <row r="7019" spans="1:5">
      <c r="A7019" s="500" t="s">
        <v>11162</v>
      </c>
      <c r="B7019" s="500" t="s">
        <v>20290</v>
      </c>
      <c r="C7019" t="str">
        <f t="shared" si="218"/>
        <v>$PROFIL Z STANDARD 160 2mm NEPERFORAT$:6.36,</v>
      </c>
      <c r="D7019" t="s">
        <v>27506</v>
      </c>
      <c r="E7019" t="str">
        <f t="shared" si="219"/>
        <v>"profil z standard 160 2mm neperforat":6.36,</v>
      </c>
    </row>
    <row r="7020" spans="1:5">
      <c r="A7020" s="500" t="s">
        <v>11162</v>
      </c>
      <c r="B7020" s="500" t="s">
        <v>20292</v>
      </c>
      <c r="C7020" t="str">
        <f t="shared" si="218"/>
        <v>$PROFIL Z STANDARD 160 2mm PERFORAT$:6.36,</v>
      </c>
      <c r="D7020" t="s">
        <v>27507</v>
      </c>
      <c r="E7020" t="str">
        <f t="shared" si="219"/>
        <v>"profil z standard 160 2mm perforat":6.36,</v>
      </c>
    </row>
    <row r="7021" spans="1:5">
      <c r="A7021" s="500" t="s">
        <v>20294</v>
      </c>
      <c r="B7021" s="500" t="s">
        <v>20295</v>
      </c>
      <c r="C7021" t="str">
        <f t="shared" si="218"/>
        <v>$PROFIL Z STANDARD 160 2.5mm NEPERFORAT$:7.88,</v>
      </c>
      <c r="D7021" t="s">
        <v>27508</v>
      </c>
      <c r="E7021" t="str">
        <f t="shared" si="219"/>
        <v>"profil z standard 160 2.5mm neperforat":7.88,</v>
      </c>
    </row>
    <row r="7022" spans="1:5">
      <c r="A7022" s="500" t="s">
        <v>20294</v>
      </c>
      <c r="B7022" s="500" t="s">
        <v>20297</v>
      </c>
      <c r="C7022" t="str">
        <f t="shared" si="218"/>
        <v>$PROFIL Z STANDARD 160 2.5mm PERFORAT$:7.88,</v>
      </c>
      <c r="D7022" t="s">
        <v>27509</v>
      </c>
      <c r="E7022" t="str">
        <f t="shared" si="219"/>
        <v>"profil z standard 160 2.5mm perforat":7.88,</v>
      </c>
    </row>
    <row r="7023" spans="1:5">
      <c r="A7023" s="500" t="s">
        <v>7109</v>
      </c>
      <c r="B7023" s="500" t="s">
        <v>20299</v>
      </c>
      <c r="C7023" t="str">
        <f t="shared" si="218"/>
        <v>$PROFIL Z STANDARD 160 3mm NEPERFORAT$:9.33,</v>
      </c>
      <c r="D7023" t="s">
        <v>27510</v>
      </c>
      <c r="E7023" t="str">
        <f t="shared" si="219"/>
        <v>"profil z standard 160 3mm neperforat":9.33,</v>
      </c>
    </row>
    <row r="7024" spans="1:5">
      <c r="A7024" s="500" t="s">
        <v>7109</v>
      </c>
      <c r="B7024" s="500" t="s">
        <v>20301</v>
      </c>
      <c r="C7024" t="str">
        <f t="shared" si="218"/>
        <v>$PROFIL Z STANDARD 160 3mm PERFORAT$:9.33,</v>
      </c>
      <c r="D7024" t="s">
        <v>27511</v>
      </c>
      <c r="E7024" t="str">
        <f t="shared" si="219"/>
        <v>"profil z standard 160 3mm perforat":9.33,</v>
      </c>
    </row>
    <row r="7025" spans="1:5">
      <c r="A7025" s="500" t="s">
        <v>12792</v>
      </c>
      <c r="B7025" s="500" t="s">
        <v>20303</v>
      </c>
      <c r="C7025" t="str">
        <f t="shared" si="218"/>
        <v>$PROFIL Z STANDARD 160 3.5mm NEPERFORAT$:10.75,</v>
      </c>
      <c r="D7025" t="s">
        <v>27512</v>
      </c>
      <c r="E7025" t="str">
        <f t="shared" si="219"/>
        <v>"profil z standard 160 3.5mm neperforat":10.75,</v>
      </c>
    </row>
    <row r="7026" spans="1:5">
      <c r="A7026" s="500" t="s">
        <v>12792</v>
      </c>
      <c r="B7026" s="500" t="s">
        <v>20305</v>
      </c>
      <c r="C7026" t="str">
        <f t="shared" si="218"/>
        <v>$PROFIL Z STANDARD 160 3.5mm PERFORAT$:10.75,</v>
      </c>
      <c r="D7026" t="s">
        <v>27513</v>
      </c>
      <c r="E7026" t="str">
        <f t="shared" si="219"/>
        <v>"profil z standard 160 3.5mm perforat":10.75,</v>
      </c>
    </row>
    <row r="7027" spans="1:5">
      <c r="A7027" s="500" t="s">
        <v>3921</v>
      </c>
      <c r="B7027" s="500" t="s">
        <v>20307</v>
      </c>
      <c r="C7027" t="str">
        <f t="shared" si="218"/>
        <v>$PROFIL Z STANDARD 180 1.5mm NEPERFORAT$:5.12,</v>
      </c>
      <c r="D7027" t="s">
        <v>27514</v>
      </c>
      <c r="E7027" t="str">
        <f t="shared" si="219"/>
        <v>"profil z standard 180 1.5mm neperforat":5.12,</v>
      </c>
    </row>
    <row r="7028" spans="1:5">
      <c r="A7028" s="500" t="s">
        <v>3921</v>
      </c>
      <c r="B7028" s="500" t="s">
        <v>20309</v>
      </c>
      <c r="C7028" t="str">
        <f t="shared" si="218"/>
        <v>$PROFIL Z STANDARD 180 1.5mm PERFORAT$:5.12,</v>
      </c>
      <c r="D7028" t="s">
        <v>27515</v>
      </c>
      <c r="E7028" t="str">
        <f t="shared" si="219"/>
        <v>"profil z standard 180 1.5mm perforat":5.12,</v>
      </c>
    </row>
    <row r="7029" spans="1:5">
      <c r="A7029" s="500" t="s">
        <v>3973</v>
      </c>
      <c r="B7029" s="500" t="s">
        <v>20311</v>
      </c>
      <c r="C7029" t="str">
        <f t="shared" si="218"/>
        <v>$PROFIL Z STANDARD 180 2mm NEPERFORAT$:6.76,</v>
      </c>
      <c r="D7029" t="s">
        <v>27516</v>
      </c>
      <c r="E7029" t="str">
        <f t="shared" si="219"/>
        <v>"profil z standard 180 2mm neperforat":6.76,</v>
      </c>
    </row>
    <row r="7030" spans="1:5">
      <c r="A7030" s="500" t="s">
        <v>3973</v>
      </c>
      <c r="B7030" s="500" t="s">
        <v>20313</v>
      </c>
      <c r="C7030" t="str">
        <f t="shared" si="218"/>
        <v>$PROFIL Z STANDARD 180 2mm PERFORAT$:6.76,</v>
      </c>
      <c r="D7030" t="s">
        <v>27517</v>
      </c>
      <c r="E7030" t="str">
        <f t="shared" si="219"/>
        <v>"profil z standard 180 2mm perforat":6.76,</v>
      </c>
    </row>
    <row r="7031" spans="1:5">
      <c r="A7031" s="500" t="s">
        <v>11307</v>
      </c>
      <c r="B7031" s="500" t="s">
        <v>20315</v>
      </c>
      <c r="C7031" t="str">
        <f t="shared" si="218"/>
        <v>$PROFIL Z STANDARD 180 2.5mm NEPERFORAT$:8.37,</v>
      </c>
      <c r="D7031" t="s">
        <v>27518</v>
      </c>
      <c r="E7031" t="str">
        <f t="shared" si="219"/>
        <v>"profil z standard 180 2.5mm neperforat":8.37,</v>
      </c>
    </row>
    <row r="7032" spans="1:5">
      <c r="A7032" s="500" t="s">
        <v>11307</v>
      </c>
      <c r="B7032" s="500" t="s">
        <v>20317</v>
      </c>
      <c r="C7032" t="str">
        <f t="shared" si="218"/>
        <v>$PROFIL Z STANDARD 180 2.5mm PERFORAT$:8.37,</v>
      </c>
      <c r="D7032" t="s">
        <v>27519</v>
      </c>
      <c r="E7032" t="str">
        <f t="shared" si="219"/>
        <v>"profil z standard 180 2.5mm perforat":8.37,</v>
      </c>
    </row>
    <row r="7033" spans="1:5">
      <c r="A7033" s="500" t="s">
        <v>13083</v>
      </c>
      <c r="B7033" s="500" t="s">
        <v>20319</v>
      </c>
      <c r="C7033" t="str">
        <f t="shared" si="218"/>
        <v>$PROFIL Z STANDARD 180 3mm NEPERFORAT$:9.95,</v>
      </c>
      <c r="D7033" t="s">
        <v>27520</v>
      </c>
      <c r="E7033" t="str">
        <f t="shared" si="219"/>
        <v>"profil z standard 180 3mm neperforat":9.95,</v>
      </c>
    </row>
    <row r="7034" spans="1:5">
      <c r="A7034" s="500" t="s">
        <v>13083</v>
      </c>
      <c r="B7034" s="500" t="s">
        <v>20321</v>
      </c>
      <c r="C7034" t="str">
        <f t="shared" si="218"/>
        <v>$PROFIL Z STANDARD 180 3mm PERFORAT$:9.95,</v>
      </c>
      <c r="D7034" t="s">
        <v>27521</v>
      </c>
      <c r="E7034" t="str">
        <f t="shared" si="219"/>
        <v>"profil z standard 180 3mm perforat":9.95,</v>
      </c>
    </row>
    <row r="7035" spans="1:5">
      <c r="A7035" s="500" t="s">
        <v>11088</v>
      </c>
      <c r="B7035" s="500" t="s">
        <v>20323</v>
      </c>
      <c r="C7035" t="str">
        <f t="shared" si="218"/>
        <v>$PROFIL Z STANDARD 180 3.5mm NEPERFORAT$:11.47,</v>
      </c>
      <c r="D7035" t="s">
        <v>27522</v>
      </c>
      <c r="E7035" t="str">
        <f t="shared" si="219"/>
        <v>"profil z standard 180 3.5mm neperforat":11.47,</v>
      </c>
    </row>
    <row r="7036" spans="1:5">
      <c r="A7036" s="500" t="s">
        <v>11088</v>
      </c>
      <c r="B7036" s="500" t="s">
        <v>20325</v>
      </c>
      <c r="C7036" t="str">
        <f t="shared" si="218"/>
        <v>$PROFIL Z STANDARD 180 3.5mm PERFORAT$:11.47,</v>
      </c>
      <c r="D7036" t="s">
        <v>27523</v>
      </c>
      <c r="E7036" t="str">
        <f t="shared" si="219"/>
        <v>"profil z standard 180 3.5mm perforat":11.47,</v>
      </c>
    </row>
    <row r="7037" spans="1:5">
      <c r="A7037" s="500" t="s">
        <v>14164</v>
      </c>
      <c r="B7037" s="500" t="s">
        <v>20327</v>
      </c>
      <c r="C7037" t="str">
        <f t="shared" si="218"/>
        <v>$PROFIL Z STANDARD 200 1.5mm NEPERFORAT$:5.69,</v>
      </c>
      <c r="D7037" t="s">
        <v>27524</v>
      </c>
      <c r="E7037" t="str">
        <f t="shared" si="219"/>
        <v>"profil z standard 200 1.5mm neperforat":5.69,</v>
      </c>
    </row>
    <row r="7038" spans="1:5">
      <c r="A7038" s="500" t="s">
        <v>14164</v>
      </c>
      <c r="B7038" s="500" t="s">
        <v>20329</v>
      </c>
      <c r="C7038" t="str">
        <f t="shared" si="218"/>
        <v>$PROFIL Z STANDARD 200 1.5mm PERFORAT$:5.69,</v>
      </c>
      <c r="D7038" t="s">
        <v>27525</v>
      </c>
      <c r="E7038" t="str">
        <f t="shared" si="219"/>
        <v>"profil z standard 200 1.5mm perforat":5.69,</v>
      </c>
    </row>
    <row r="7039" spans="1:5">
      <c r="A7039" s="500" t="s">
        <v>11826</v>
      </c>
      <c r="B7039" s="500" t="s">
        <v>20331</v>
      </c>
      <c r="C7039" t="str">
        <f t="shared" si="218"/>
        <v>$PROFIL Z STANDARD 200 2mm NEPERFORAT$:7.53,</v>
      </c>
      <c r="D7039" t="s">
        <v>27526</v>
      </c>
      <c r="E7039" t="str">
        <f t="shared" si="219"/>
        <v>"profil z standard 200 2mm neperforat":7.53,</v>
      </c>
    </row>
    <row r="7040" spans="1:5">
      <c r="A7040" s="500" t="s">
        <v>11826</v>
      </c>
      <c r="B7040" s="500" t="s">
        <v>20333</v>
      </c>
      <c r="C7040" t="str">
        <f t="shared" si="218"/>
        <v>$PROFIL Z STANDARD 200 2mm PERFORAT$:7.53,</v>
      </c>
      <c r="D7040" t="s">
        <v>27527</v>
      </c>
      <c r="E7040" t="str">
        <f t="shared" si="219"/>
        <v>"profil z standard 200 2mm perforat":7.53,</v>
      </c>
    </row>
    <row r="7041" spans="1:5">
      <c r="A7041" s="500" t="s">
        <v>16051</v>
      </c>
      <c r="B7041" s="500" t="s">
        <v>20335</v>
      </c>
      <c r="C7041" t="str">
        <f t="shared" si="218"/>
        <v>$PROFIL Z STANDARD 200 2.5mm NEPERFORAT$:9.41,</v>
      </c>
      <c r="D7041" t="s">
        <v>27528</v>
      </c>
      <c r="E7041" t="str">
        <f t="shared" si="219"/>
        <v>"profil z standard 200 2.5mm neperforat":9.41,</v>
      </c>
    </row>
    <row r="7042" spans="1:5">
      <c r="A7042" s="500" t="s">
        <v>16051</v>
      </c>
      <c r="B7042" s="500" t="s">
        <v>20337</v>
      </c>
      <c r="C7042" t="str">
        <f t="shared" ref="C7042:C7105" si="220">CONCATENATE("$",B7042,"$",":",A7042,",")</f>
        <v>$PROFIL Z STANDARD 200 2.5mm PERFORAT$:9.41,</v>
      </c>
      <c r="D7042" t="s">
        <v>27529</v>
      </c>
      <c r="E7042" t="str">
        <f t="shared" ref="E7042:E7105" si="221">LOWER(D7042)</f>
        <v>"profil z standard 200 2.5mm perforat":9.41,</v>
      </c>
    </row>
    <row r="7043" spans="1:5">
      <c r="A7043" s="500" t="s">
        <v>15597</v>
      </c>
      <c r="B7043" s="500" t="s">
        <v>20339</v>
      </c>
      <c r="C7043" t="str">
        <f t="shared" si="220"/>
        <v>$PROFIL Z STANDARD 200 3mm NEPERFORAT$:11.21,</v>
      </c>
      <c r="D7043" t="s">
        <v>27530</v>
      </c>
      <c r="E7043" t="str">
        <f t="shared" si="221"/>
        <v>"profil z standard 200 3mm neperforat":11.21,</v>
      </c>
    </row>
    <row r="7044" spans="1:5">
      <c r="A7044" s="500" t="s">
        <v>15597</v>
      </c>
      <c r="B7044" s="500" t="s">
        <v>20341</v>
      </c>
      <c r="C7044" t="str">
        <f t="shared" si="220"/>
        <v>$PROFIL Z STANDARD 200 3mm PERFORAT$:11.21,</v>
      </c>
      <c r="D7044" t="s">
        <v>27531</v>
      </c>
      <c r="E7044" t="str">
        <f t="shared" si="221"/>
        <v>"profil z standard 200 3mm perforat":11.21,</v>
      </c>
    </row>
    <row r="7045" spans="1:5">
      <c r="A7045" s="500" t="s">
        <v>11480</v>
      </c>
      <c r="B7045" s="500" t="s">
        <v>20343</v>
      </c>
      <c r="C7045" t="str">
        <f t="shared" si="220"/>
        <v>$PROFIL Z STANDARD 200 3.5mm NEPERFORAT$:12.94,</v>
      </c>
      <c r="D7045" t="s">
        <v>27532</v>
      </c>
      <c r="E7045" t="str">
        <f t="shared" si="221"/>
        <v>"profil z standard 200 3.5mm neperforat":12.94,</v>
      </c>
    </row>
    <row r="7046" spans="1:5">
      <c r="A7046" s="500" t="s">
        <v>11480</v>
      </c>
      <c r="B7046" s="500" t="s">
        <v>20345</v>
      </c>
      <c r="C7046" t="str">
        <f t="shared" si="220"/>
        <v>$PROFIL Z STANDARD 200 3.5mm PERFORAT$:12.94,</v>
      </c>
      <c r="D7046" t="s">
        <v>27533</v>
      </c>
      <c r="E7046" t="str">
        <f t="shared" si="221"/>
        <v>"profil z standard 200 3.5mm perforat":12.94,</v>
      </c>
    </row>
    <row r="7047" spans="1:5">
      <c r="A7047" s="500" t="s">
        <v>14717</v>
      </c>
      <c r="B7047" s="500" t="s">
        <v>20347</v>
      </c>
      <c r="C7047" t="str">
        <f t="shared" si="220"/>
        <v>$PROFIL Z STANDARD 250 1.5mm NEPERFORAT$:6.46,</v>
      </c>
      <c r="D7047" t="s">
        <v>27534</v>
      </c>
      <c r="E7047" t="str">
        <f t="shared" si="221"/>
        <v>"profil z standard 250 1.5mm neperforat":6.46,</v>
      </c>
    </row>
    <row r="7048" spans="1:5">
      <c r="A7048" s="500" t="s">
        <v>14717</v>
      </c>
      <c r="B7048" s="500" t="s">
        <v>20349</v>
      </c>
      <c r="C7048" t="str">
        <f t="shared" si="220"/>
        <v>$PROFIL Z STANDARD 250 1.5mm PERFORAT$:6.46,</v>
      </c>
      <c r="D7048" t="s">
        <v>27535</v>
      </c>
      <c r="E7048" t="str">
        <f t="shared" si="221"/>
        <v>"profil z standard 250 1.5mm perforat":6.46,</v>
      </c>
    </row>
    <row r="7049" spans="1:5">
      <c r="A7049" s="500" t="s">
        <v>11291</v>
      </c>
      <c r="B7049" s="500" t="s">
        <v>20351</v>
      </c>
      <c r="C7049" t="str">
        <f t="shared" si="220"/>
        <v>$PROFIL Z STANDARD 250 2mm NEPERFORAT$:8.54,</v>
      </c>
      <c r="D7049" t="s">
        <v>27536</v>
      </c>
      <c r="E7049" t="str">
        <f t="shared" si="221"/>
        <v>"profil z standard 250 2mm neperforat":8.54,</v>
      </c>
    </row>
    <row r="7050" spans="1:5">
      <c r="A7050" s="500" t="s">
        <v>11291</v>
      </c>
      <c r="B7050" s="500" t="s">
        <v>20353</v>
      </c>
      <c r="C7050" t="str">
        <f t="shared" si="220"/>
        <v>$PROFIL Z STANDARD 250 2mm PERFORAT$:8.54,</v>
      </c>
      <c r="D7050" t="s">
        <v>27537</v>
      </c>
      <c r="E7050" t="str">
        <f t="shared" si="221"/>
        <v>"profil z standard 250 2mm perforat":8.54,</v>
      </c>
    </row>
    <row r="7051" spans="1:5">
      <c r="A7051" s="500" t="s">
        <v>14819</v>
      </c>
      <c r="B7051" s="500" t="s">
        <v>20355</v>
      </c>
      <c r="C7051" t="str">
        <f t="shared" si="220"/>
        <v>$PROFIL Z STANDARD 250 2.5mm NEPERFORAT$:10.69,</v>
      </c>
      <c r="D7051" t="s">
        <v>27538</v>
      </c>
      <c r="E7051" t="str">
        <f t="shared" si="221"/>
        <v>"profil z standard 250 2.5mm neperforat":10.69,</v>
      </c>
    </row>
    <row r="7052" spans="1:5">
      <c r="A7052" s="500" t="s">
        <v>14819</v>
      </c>
      <c r="B7052" s="500" t="s">
        <v>20357</v>
      </c>
      <c r="C7052" t="str">
        <f t="shared" si="220"/>
        <v>$PROFIL Z STANDARD 250 2.5mm PERFORAT$:10.69,</v>
      </c>
      <c r="D7052" t="s">
        <v>27539</v>
      </c>
      <c r="E7052" t="str">
        <f t="shared" si="221"/>
        <v>"profil z standard 250 2.5mm perforat":10.69,</v>
      </c>
    </row>
    <row r="7053" spans="1:5">
      <c r="A7053" s="500" t="s">
        <v>20359</v>
      </c>
      <c r="B7053" s="500" t="s">
        <v>20360</v>
      </c>
      <c r="C7053" t="str">
        <f t="shared" si="220"/>
        <v>$PROFIL Z STANDARD 250 3mm NEPERFORAT$:12.74,</v>
      </c>
      <c r="D7053" t="s">
        <v>27540</v>
      </c>
      <c r="E7053" t="str">
        <f t="shared" si="221"/>
        <v>"profil z standard 250 3mm neperforat":12.74,</v>
      </c>
    </row>
    <row r="7054" spans="1:5">
      <c r="A7054" s="500" t="s">
        <v>20359</v>
      </c>
      <c r="B7054" s="500" t="s">
        <v>20362</v>
      </c>
      <c r="C7054" t="str">
        <f t="shared" si="220"/>
        <v>$PROFIL Z STANDARD 250 3mm PERFORAT$:12.74,</v>
      </c>
      <c r="D7054" t="s">
        <v>27541</v>
      </c>
      <c r="E7054" t="str">
        <f t="shared" si="221"/>
        <v>"profil z standard 250 3mm perforat":12.74,</v>
      </c>
    </row>
    <row r="7055" spans="1:5">
      <c r="A7055" s="500" t="s">
        <v>20364</v>
      </c>
      <c r="B7055" s="500" t="s">
        <v>20365</v>
      </c>
      <c r="C7055" t="str">
        <f t="shared" si="220"/>
        <v>$PROFIL Z STANDARD 250 3.5mm NEPERFORAT$:14.72,</v>
      </c>
      <c r="D7055" t="s">
        <v>27542</v>
      </c>
      <c r="E7055" t="str">
        <f t="shared" si="221"/>
        <v>"profil z standard 250 3.5mm neperforat":14.72,</v>
      </c>
    </row>
    <row r="7056" spans="1:5">
      <c r="A7056" s="500" t="s">
        <v>20364</v>
      </c>
      <c r="B7056" s="500" t="s">
        <v>20367</v>
      </c>
      <c r="C7056" t="str">
        <f t="shared" si="220"/>
        <v>$PROFIL Z STANDARD 250 3.5mm PERFORAT$:14.72,</v>
      </c>
      <c r="D7056" t="s">
        <v>27543</v>
      </c>
      <c r="E7056" t="str">
        <f t="shared" si="221"/>
        <v>"profil z standard 250 3.5mm perforat":14.72,</v>
      </c>
    </row>
    <row r="7057" spans="1:5">
      <c r="A7057" s="500" t="s">
        <v>3887</v>
      </c>
      <c r="B7057" s="500" t="s">
        <v>20369</v>
      </c>
      <c r="C7057" t="str">
        <f t="shared" si="220"/>
        <v>$PROFIL Z STANDARD 300 2mm NEPERFORAT$:10.22,</v>
      </c>
      <c r="D7057" t="s">
        <v>27544</v>
      </c>
      <c r="E7057" t="str">
        <f t="shared" si="221"/>
        <v>"profil z standard 300 2mm neperforat":10.22,</v>
      </c>
    </row>
    <row r="7058" spans="1:5">
      <c r="A7058" s="500" t="s">
        <v>3887</v>
      </c>
      <c r="B7058" s="500" t="s">
        <v>20371</v>
      </c>
      <c r="C7058" t="str">
        <f t="shared" si="220"/>
        <v>$PROFIL Z STANDARD 300 2mm PERFORAT$:10.22,</v>
      </c>
      <c r="D7058" t="s">
        <v>27545</v>
      </c>
      <c r="E7058" t="str">
        <f t="shared" si="221"/>
        <v>"profil z standard 300 2mm perforat":10.22,</v>
      </c>
    </row>
    <row r="7059" spans="1:5">
      <c r="A7059" s="500" t="s">
        <v>20373</v>
      </c>
      <c r="B7059" s="500" t="s">
        <v>20374</v>
      </c>
      <c r="C7059" t="str">
        <f t="shared" si="220"/>
        <v>$PROFIL Z STANDARD 300 2.5mm NEPERFORAT$:12.68,</v>
      </c>
      <c r="D7059" t="s">
        <v>27546</v>
      </c>
      <c r="E7059" t="str">
        <f t="shared" si="221"/>
        <v>"profil z standard 300 2.5mm neperforat":12.68,</v>
      </c>
    </row>
    <row r="7060" spans="1:5">
      <c r="A7060" s="500" t="s">
        <v>20373</v>
      </c>
      <c r="B7060" s="500" t="s">
        <v>20376</v>
      </c>
      <c r="C7060" t="str">
        <f t="shared" si="220"/>
        <v>$PROFIL Z STANDARD 300 2.5mm PERFORAT$:12.68,</v>
      </c>
      <c r="D7060" t="s">
        <v>27547</v>
      </c>
      <c r="E7060" t="str">
        <f t="shared" si="221"/>
        <v>"profil z standard 300 2.5mm perforat":12.68,</v>
      </c>
    </row>
    <row r="7061" spans="1:5">
      <c r="A7061" s="500" t="s">
        <v>17158</v>
      </c>
      <c r="B7061" s="500" t="s">
        <v>20378</v>
      </c>
      <c r="C7061" t="str">
        <f t="shared" si="220"/>
        <v>$PROFIL Z STANDARD 300 3mm NEPERFORAT$:15.25,</v>
      </c>
      <c r="D7061" t="s">
        <v>27548</v>
      </c>
      <c r="E7061" t="str">
        <f t="shared" si="221"/>
        <v>"profil z standard 300 3mm neperforat":15.25,</v>
      </c>
    </row>
    <row r="7062" spans="1:5">
      <c r="A7062" s="500" t="s">
        <v>17158</v>
      </c>
      <c r="B7062" s="500" t="s">
        <v>20380</v>
      </c>
      <c r="C7062" t="str">
        <f t="shared" si="220"/>
        <v>$PROFIL Z STANDARD 300 3mm PERFORAT$:15.25,</v>
      </c>
      <c r="D7062" t="s">
        <v>27549</v>
      </c>
      <c r="E7062" t="str">
        <f t="shared" si="221"/>
        <v>"profil z standard 300 3mm perforat":15.25,</v>
      </c>
    </row>
    <row r="7063" spans="1:5">
      <c r="A7063" s="500" t="s">
        <v>20382</v>
      </c>
      <c r="B7063" s="500" t="s">
        <v>20383</v>
      </c>
      <c r="C7063" t="str">
        <f t="shared" si="220"/>
        <v>$PROFIL Z STANDARD 300 3.5mm NEPERFORAT$:17.64,</v>
      </c>
      <c r="D7063" t="s">
        <v>27550</v>
      </c>
      <c r="E7063" t="str">
        <f t="shared" si="221"/>
        <v>"profil z standard 300 3.5mm neperforat":17.64,</v>
      </c>
    </row>
    <row r="7064" spans="1:5">
      <c r="A7064" s="500" t="s">
        <v>20382</v>
      </c>
      <c r="B7064" s="500" t="s">
        <v>20385</v>
      </c>
      <c r="C7064" t="str">
        <f t="shared" si="220"/>
        <v>$PROFIL Z STANDARD 300 3.5mm PERFORAT$:17.64,</v>
      </c>
      <c r="D7064" t="s">
        <v>27551</v>
      </c>
      <c r="E7064" t="str">
        <f t="shared" si="221"/>
        <v>"profil z standard 300 3.5mm perforat":17.64,</v>
      </c>
    </row>
    <row r="7065" spans="1:5">
      <c r="A7065" s="500" t="s">
        <v>12908</v>
      </c>
      <c r="B7065" s="500" t="s">
        <v>20387</v>
      </c>
      <c r="C7065" t="str">
        <f t="shared" si="220"/>
        <v>$PROFIL Z STANDARD 350 2mm NEPERFORAT$:11.73,</v>
      </c>
      <c r="D7065" t="s">
        <v>27552</v>
      </c>
      <c r="E7065" t="str">
        <f t="shared" si="221"/>
        <v>"profil z standard 350 2mm neperforat":11.73,</v>
      </c>
    </row>
    <row r="7066" spans="1:5">
      <c r="A7066" s="500" t="s">
        <v>12908</v>
      </c>
      <c r="B7066" s="500" t="s">
        <v>20389</v>
      </c>
      <c r="C7066" t="str">
        <f t="shared" si="220"/>
        <v>$PROFIL Z STANDARD 350 2mm PERFORAT$:11.73,</v>
      </c>
      <c r="D7066" t="s">
        <v>27553</v>
      </c>
      <c r="E7066" t="str">
        <f t="shared" si="221"/>
        <v>"profil z standard 350 2mm perforat":11.73,</v>
      </c>
    </row>
    <row r="7067" spans="1:5">
      <c r="A7067" s="500" t="s">
        <v>13160</v>
      </c>
      <c r="B7067" s="500" t="s">
        <v>20391</v>
      </c>
      <c r="C7067" t="str">
        <f t="shared" si="220"/>
        <v>$PROFIL Z STANDARD 350 2.5mm NEPERFORAT$:14.63,</v>
      </c>
      <c r="D7067" t="s">
        <v>27554</v>
      </c>
      <c r="E7067" t="str">
        <f t="shared" si="221"/>
        <v>"profil z standard 350 2.5mm neperforat":14.63,</v>
      </c>
    </row>
    <row r="7068" spans="1:5">
      <c r="A7068" s="500" t="s">
        <v>13160</v>
      </c>
      <c r="B7068" s="500" t="s">
        <v>20393</v>
      </c>
      <c r="C7068" t="str">
        <f t="shared" si="220"/>
        <v>$PROFIL Z STANDARD 350 2.5mm PERFORAT$:14.63,</v>
      </c>
      <c r="D7068" t="s">
        <v>27555</v>
      </c>
      <c r="E7068" t="str">
        <f t="shared" si="221"/>
        <v>"profil z standard 350 2.5mm perforat":14.63,</v>
      </c>
    </row>
    <row r="7069" spans="1:5">
      <c r="A7069" s="500" t="s">
        <v>13165</v>
      </c>
      <c r="B7069" s="500" t="s">
        <v>20395</v>
      </c>
      <c r="C7069" t="str">
        <f t="shared" si="220"/>
        <v>$PROFIL Z STANDARD 350 3mm NEPERFORAT$:17.51,</v>
      </c>
      <c r="D7069" t="s">
        <v>27556</v>
      </c>
      <c r="E7069" t="str">
        <f t="shared" si="221"/>
        <v>"profil z standard 350 3mm neperforat":17.51,</v>
      </c>
    </row>
    <row r="7070" spans="1:5">
      <c r="A7070" s="500" t="s">
        <v>13165</v>
      </c>
      <c r="B7070" s="500" t="s">
        <v>20397</v>
      </c>
      <c r="C7070" t="str">
        <f t="shared" si="220"/>
        <v>$PROFIL Z STANDARD 350 3mm PERFORAT$:17.51,</v>
      </c>
      <c r="D7070" t="s">
        <v>27557</v>
      </c>
      <c r="E7070" t="str">
        <f t="shared" si="221"/>
        <v>"profil z standard 350 3mm perforat":17.51,</v>
      </c>
    </row>
    <row r="7071" spans="1:5">
      <c r="A7071" s="500" t="s">
        <v>13170</v>
      </c>
      <c r="B7071" s="500" t="s">
        <v>20399</v>
      </c>
      <c r="C7071" t="str">
        <f t="shared" si="220"/>
        <v>$PROFIL Z STANDARD 350 3.5mm NEPERFORAT$:20.36,</v>
      </c>
      <c r="D7071" t="s">
        <v>27558</v>
      </c>
      <c r="E7071" t="str">
        <f t="shared" si="221"/>
        <v>"profil z standard 350 3.5mm neperforat":20.36,</v>
      </c>
    </row>
    <row r="7072" spans="1:5">
      <c r="A7072" s="500" t="s">
        <v>13170</v>
      </c>
      <c r="B7072" s="500" t="s">
        <v>20401</v>
      </c>
      <c r="C7072" t="str">
        <f t="shared" si="220"/>
        <v>$PROFIL Z STANDARD 350 3.5mm PERFORAT$:20.36,</v>
      </c>
      <c r="D7072" t="s">
        <v>27559</v>
      </c>
      <c r="E7072" t="str">
        <f t="shared" si="221"/>
        <v>"profil z standard 350 3.5mm perforat":20.36,</v>
      </c>
    </row>
    <row r="7073" spans="1:5">
      <c r="A7073" s="500" t="s">
        <v>13175</v>
      </c>
      <c r="B7073" s="500" t="s">
        <v>20403</v>
      </c>
      <c r="C7073" t="str">
        <f t="shared" si="220"/>
        <v>$PROFIL Z STANDARD 400 2mm NEPERFORAT$:12.95,</v>
      </c>
      <c r="D7073" t="s">
        <v>27560</v>
      </c>
      <c r="E7073" t="str">
        <f t="shared" si="221"/>
        <v>"profil z standard 400 2mm neperforat":12.95,</v>
      </c>
    </row>
    <row r="7074" spans="1:5">
      <c r="A7074" s="500" t="s">
        <v>13175</v>
      </c>
      <c r="B7074" s="500" t="s">
        <v>20405</v>
      </c>
      <c r="C7074" t="str">
        <f t="shared" si="220"/>
        <v>$PROFIL Z STANDARD 400 2mm PERFORAT$:12.95,</v>
      </c>
      <c r="D7074" t="s">
        <v>27561</v>
      </c>
      <c r="E7074" t="str">
        <f t="shared" si="221"/>
        <v>"profil z standard 400 2mm perforat":12.95,</v>
      </c>
    </row>
    <row r="7075" spans="1:5">
      <c r="A7075" s="500" t="s">
        <v>13180</v>
      </c>
      <c r="B7075" s="500" t="s">
        <v>20407</v>
      </c>
      <c r="C7075" t="str">
        <f t="shared" si="220"/>
        <v>$PROFIL Z STANDARD 400 2.5mm NEPERFORAT$:16.09,</v>
      </c>
      <c r="D7075" t="s">
        <v>27562</v>
      </c>
      <c r="E7075" t="str">
        <f t="shared" si="221"/>
        <v>"profil z standard 400 2.5mm neperforat":16.09,</v>
      </c>
    </row>
    <row r="7076" spans="1:5">
      <c r="A7076" s="500" t="s">
        <v>13180</v>
      </c>
      <c r="B7076" s="500" t="s">
        <v>20409</v>
      </c>
      <c r="C7076" t="str">
        <f t="shared" si="220"/>
        <v>$PROFIL Z STANDARD 400 2.5mm PERFORAT$:16.09,</v>
      </c>
      <c r="D7076" t="s">
        <v>27563</v>
      </c>
      <c r="E7076" t="str">
        <f t="shared" si="221"/>
        <v>"profil z standard 400 2.5mm perforat":16.09,</v>
      </c>
    </row>
    <row r="7077" spans="1:5">
      <c r="A7077" s="500" t="s">
        <v>13185</v>
      </c>
      <c r="B7077" s="500" t="s">
        <v>20411</v>
      </c>
      <c r="C7077" t="str">
        <f t="shared" si="220"/>
        <v>$PROFIL Z STANDARD 400 3mm NEPERFORAT$:19.23,</v>
      </c>
      <c r="D7077" t="s">
        <v>27564</v>
      </c>
      <c r="E7077" t="str">
        <f t="shared" si="221"/>
        <v>"profil z standard 400 3mm neperforat":19.23,</v>
      </c>
    </row>
    <row r="7078" spans="1:5">
      <c r="A7078" s="500" t="s">
        <v>13185</v>
      </c>
      <c r="B7078" s="500" t="s">
        <v>20413</v>
      </c>
      <c r="C7078" t="str">
        <f t="shared" si="220"/>
        <v>$PROFIL Z STANDARD 400 3mm PERFORAT$:19.23,</v>
      </c>
      <c r="D7078" t="s">
        <v>27565</v>
      </c>
      <c r="E7078" t="str">
        <f t="shared" si="221"/>
        <v>"profil z standard 400 3mm perforat":19.23,</v>
      </c>
    </row>
    <row r="7079" spans="1:5">
      <c r="A7079" s="500" t="s">
        <v>13190</v>
      </c>
      <c r="B7079" s="500" t="s">
        <v>20415</v>
      </c>
      <c r="C7079" t="str">
        <f t="shared" si="220"/>
        <v>$PROFIL Z STANDARD 400 3.5mm NEPERFORAT$:22.28,</v>
      </c>
      <c r="D7079" t="s">
        <v>27566</v>
      </c>
      <c r="E7079" t="str">
        <f t="shared" si="221"/>
        <v>"profil z standard 400 3.5mm neperforat":22.28,</v>
      </c>
    </row>
    <row r="7080" spans="1:5">
      <c r="A7080" s="500" t="s">
        <v>13190</v>
      </c>
      <c r="B7080" s="500" t="s">
        <v>20417</v>
      </c>
      <c r="C7080" t="str">
        <f t="shared" si="220"/>
        <v>$PROFIL Z STANDARD 400 3.5mm PERFORAT$:22.28,</v>
      </c>
      <c r="D7080" t="s">
        <v>27567</v>
      </c>
      <c r="E7080" t="str">
        <f t="shared" si="221"/>
        <v>"profil z standard 400 3.5mm perforat":22.28,</v>
      </c>
    </row>
    <row r="7081" spans="1:5">
      <c r="A7081" s="500" t="s">
        <v>3524</v>
      </c>
      <c r="B7081" s="500" t="s">
        <v>6810</v>
      </c>
      <c r="C7081" t="str">
        <f t="shared" si="220"/>
        <v>$Opritor zapada Omega Lucios 0.40 mm$:1.08,</v>
      </c>
      <c r="D7081" t="s">
        <v>27568</v>
      </c>
      <c r="E7081" t="str">
        <f t="shared" si="221"/>
        <v>"opritor zapada omega lucios 0.40 mm":1.08,</v>
      </c>
    </row>
    <row r="7082" spans="1:5">
      <c r="A7082" s="500" t="s">
        <v>2885</v>
      </c>
      <c r="B7082" s="500" t="s">
        <v>6811</v>
      </c>
      <c r="C7082" t="str">
        <f t="shared" si="220"/>
        <v>$Opritor zapada Omega Lucios 0.45 mm$:1.35,</v>
      </c>
      <c r="D7082" t="s">
        <v>27569</v>
      </c>
      <c r="E7082" t="str">
        <f t="shared" si="221"/>
        <v>"opritor zapada omega lucios 0.45 mm":1.35,</v>
      </c>
    </row>
    <row r="7083" spans="1:5">
      <c r="A7083" s="500" t="s">
        <v>2883</v>
      </c>
      <c r="B7083" s="500" t="s">
        <v>6812</v>
      </c>
      <c r="C7083" t="str">
        <f t="shared" si="220"/>
        <v>$Opritor zapada Omega Lucios 0.70 mm$:2.41,</v>
      </c>
      <c r="D7083" t="s">
        <v>27570</v>
      </c>
      <c r="E7083" t="str">
        <f t="shared" si="221"/>
        <v>"opritor zapada omega lucios 0.70 mm":2.41,</v>
      </c>
    </row>
    <row r="7084" spans="1:5">
      <c r="A7084" s="500" t="s">
        <v>3728</v>
      </c>
      <c r="B7084" s="500" t="s">
        <v>6813</v>
      </c>
      <c r="C7084" t="str">
        <f t="shared" si="220"/>
        <v>$Opritor zapada Omega Mat 0.45 mm$:1.44,</v>
      </c>
      <c r="D7084" t="s">
        <v>27571</v>
      </c>
      <c r="E7084" t="str">
        <f t="shared" si="221"/>
        <v>"opritor zapada omega mat 0.45 mm":1.44,</v>
      </c>
    </row>
    <row r="7085" spans="1:5">
      <c r="A7085" s="500" t="s">
        <v>2938</v>
      </c>
      <c r="B7085" s="500" t="s">
        <v>6814</v>
      </c>
      <c r="C7085" t="str">
        <f t="shared" si="220"/>
        <v>$Opritor zapada Omega Mat 0.60 mm$:1.61,</v>
      </c>
      <c r="D7085" t="s">
        <v>27572</v>
      </c>
      <c r="E7085" t="str">
        <f t="shared" si="221"/>
        <v>"opritor zapada omega mat 0.60 mm":1.61,</v>
      </c>
    </row>
    <row r="7086" spans="1:5">
      <c r="A7086" s="500" t="s">
        <v>2969</v>
      </c>
      <c r="B7086" s="500" t="s">
        <v>6815</v>
      </c>
      <c r="C7086" t="str">
        <f t="shared" si="220"/>
        <v>$Opritor zapada Omega Zincat 0.37 mm$:0.88,</v>
      </c>
      <c r="D7086" t="s">
        <v>27573</v>
      </c>
      <c r="E7086" t="str">
        <f t="shared" si="221"/>
        <v>"opritor zapada omega zincat 0.37 mm":0.88,</v>
      </c>
    </row>
    <row r="7087" spans="1:5">
      <c r="A7087" s="500" t="s">
        <v>1077</v>
      </c>
      <c r="B7087" s="500" t="s">
        <v>6816</v>
      </c>
      <c r="C7087" t="str">
        <f t="shared" si="220"/>
        <v>$Opritor zapada Omega Zincat 0.40 mm$:0.90,</v>
      </c>
      <c r="D7087" t="s">
        <v>27574</v>
      </c>
      <c r="E7087" t="str">
        <f t="shared" si="221"/>
        <v>"opritor zapada omega zincat 0.40 mm":0.90,</v>
      </c>
    </row>
    <row r="7088" spans="1:5">
      <c r="A7088" s="500" t="s">
        <v>3075</v>
      </c>
      <c r="B7088" s="500" t="s">
        <v>6817</v>
      </c>
      <c r="C7088" t="str">
        <f t="shared" si="220"/>
        <v>$Opritor zapada Omega Zincat 0.45 mm$:1.13,</v>
      </c>
      <c r="D7088" t="s">
        <v>27575</v>
      </c>
      <c r="E7088" t="str">
        <f t="shared" si="221"/>
        <v>"opritor zapada omega zincat 0.45 mm":1.13,</v>
      </c>
    </row>
    <row r="7089" spans="1:5">
      <c r="A7089" s="500" t="s">
        <v>2910</v>
      </c>
      <c r="B7089" s="500" t="s">
        <v>6818</v>
      </c>
      <c r="C7089" t="str">
        <f t="shared" si="220"/>
        <v>$Opritor zapada Omega Zincat 0.60 mm$:1.42,</v>
      </c>
      <c r="D7089" t="s">
        <v>27576</v>
      </c>
      <c r="E7089" t="str">
        <f t="shared" si="221"/>
        <v>"opritor zapada omega zincat 0.60 mm":1.42,</v>
      </c>
    </row>
    <row r="7090" spans="1:5">
      <c r="A7090" s="500" t="s">
        <v>2938</v>
      </c>
      <c r="B7090" s="500" t="s">
        <v>6819</v>
      </c>
      <c r="C7090" t="str">
        <f t="shared" si="220"/>
        <v>$Opritor zapada Omega Zincat 0.70 mm$:1.61,</v>
      </c>
      <c r="D7090" t="s">
        <v>27577</v>
      </c>
      <c r="E7090" t="str">
        <f t="shared" si="221"/>
        <v>"opritor zapada omega zincat 0.70 mm":1.61,</v>
      </c>
    </row>
    <row r="7091" spans="1:5">
      <c r="A7091" s="500" t="s">
        <v>3593</v>
      </c>
      <c r="B7091" s="500" t="s">
        <v>6820</v>
      </c>
      <c r="C7091" t="str">
        <f t="shared" si="220"/>
        <v>$Rame Fakro EZV-A D01 55*78$:62.00,</v>
      </c>
      <c r="D7091" t="s">
        <v>27578</v>
      </c>
      <c r="E7091" t="str">
        <f t="shared" si="221"/>
        <v>"rame fakro ezv-a d01 55*78":62.00,</v>
      </c>
    </row>
    <row r="7092" spans="1:5">
      <c r="A7092" s="500" t="s">
        <v>3592</v>
      </c>
      <c r="B7092" s="500" t="s">
        <v>6821</v>
      </c>
      <c r="C7092" t="str">
        <f t="shared" si="220"/>
        <v>$Rame Fakro EZV-A D02 55*98$:72.00,</v>
      </c>
      <c r="D7092" t="s">
        <v>27579</v>
      </c>
      <c r="E7092" t="str">
        <f t="shared" si="221"/>
        <v>"rame fakro ezv-a d02 55*98":72.00,</v>
      </c>
    </row>
    <row r="7093" spans="1:5">
      <c r="A7093" s="500" t="s">
        <v>2911</v>
      </c>
      <c r="B7093" s="500" t="s">
        <v>6822</v>
      </c>
      <c r="C7093" t="str">
        <f t="shared" si="220"/>
        <v>$Rame Fakro EZV-A D03 66*98$:76.00,</v>
      </c>
      <c r="D7093" t="s">
        <v>27580</v>
      </c>
      <c r="E7093" t="str">
        <f t="shared" si="221"/>
        <v>"rame fakro ezv-a d03 66*98":76.00,</v>
      </c>
    </row>
    <row r="7094" spans="1:5">
      <c r="A7094" s="500" t="s">
        <v>3594</v>
      </c>
      <c r="B7094" s="500" t="s">
        <v>6823</v>
      </c>
      <c r="C7094" t="str">
        <f t="shared" si="220"/>
        <v>$Rame Fakro EZV-A D04 66*118$:78.00,</v>
      </c>
      <c r="D7094" t="s">
        <v>27581</v>
      </c>
      <c r="E7094" t="str">
        <f t="shared" si="221"/>
        <v>"rame fakro ezv-a d04 66*118":78.00,</v>
      </c>
    </row>
    <row r="7095" spans="1:5">
      <c r="A7095" s="500" t="s">
        <v>3594</v>
      </c>
      <c r="B7095" s="500" t="s">
        <v>6824</v>
      </c>
      <c r="C7095" t="str">
        <f t="shared" si="220"/>
        <v>$Rame Fakro EZV-A D05 78*98$:78.00,</v>
      </c>
      <c r="D7095" t="s">
        <v>27582</v>
      </c>
      <c r="E7095" t="str">
        <f t="shared" si="221"/>
        <v>"rame fakro ezv-a d05 78*98":78.00,</v>
      </c>
    </row>
    <row r="7096" spans="1:5">
      <c r="A7096" s="500" t="s">
        <v>2912</v>
      </c>
      <c r="B7096" s="500" t="s">
        <v>6825</v>
      </c>
      <c r="C7096" t="str">
        <f t="shared" si="220"/>
        <v>$Rame Fakro EZV-A D06 78*118$:83.00,</v>
      </c>
      <c r="D7096" t="s">
        <v>27583</v>
      </c>
      <c r="E7096" t="str">
        <f t="shared" si="221"/>
        <v>"rame fakro ezv-a d06 78*118":83.00,</v>
      </c>
    </row>
    <row r="7097" spans="1:5">
      <c r="A7097" s="500" t="s">
        <v>2913</v>
      </c>
      <c r="B7097" s="500" t="s">
        <v>6826</v>
      </c>
      <c r="C7097" t="str">
        <f t="shared" si="220"/>
        <v>$Rame Fakro EZV-A D07 78*140$:85.00,</v>
      </c>
      <c r="D7097" t="s">
        <v>27584</v>
      </c>
      <c r="E7097" t="str">
        <f t="shared" si="221"/>
        <v>"rame fakro ezv-a d07 78*140":85.00,</v>
      </c>
    </row>
    <row r="7098" spans="1:5">
      <c r="A7098" s="500" t="s">
        <v>3595</v>
      </c>
      <c r="B7098" s="500" t="s">
        <v>6827</v>
      </c>
      <c r="C7098" t="str">
        <f t="shared" si="220"/>
        <v>$Rame Fakro EZV-A D08 94*118$:89.00,</v>
      </c>
      <c r="D7098" t="s">
        <v>27585</v>
      </c>
      <c r="E7098" t="str">
        <f t="shared" si="221"/>
        <v>"rame fakro ezv-a d08 94*118":89.00,</v>
      </c>
    </row>
    <row r="7099" spans="1:5">
      <c r="A7099" s="500" t="s">
        <v>3596</v>
      </c>
      <c r="B7099" s="500" t="s">
        <v>6828</v>
      </c>
      <c r="C7099" t="str">
        <f t="shared" si="220"/>
        <v>$Rame Fakro EZV-A D09 94*140$:91.00,</v>
      </c>
      <c r="D7099" t="s">
        <v>27586</v>
      </c>
      <c r="E7099" t="str">
        <f t="shared" si="221"/>
        <v>"rame fakro ezv-a d09 94*140":91.00,</v>
      </c>
    </row>
    <row r="7100" spans="1:5">
      <c r="A7100" s="500" t="s">
        <v>2914</v>
      </c>
      <c r="B7100" s="500" t="s">
        <v>6829</v>
      </c>
      <c r="C7100" t="str">
        <f t="shared" si="220"/>
        <v>$Rame Fakro EZV-A D13 78*160$:101.00,</v>
      </c>
      <c r="D7100" t="s">
        <v>27587</v>
      </c>
      <c r="E7100" t="str">
        <f t="shared" si="221"/>
        <v>"rame fakro ezv-a d13 78*160":101.00,</v>
      </c>
    </row>
    <row r="7101" spans="1:5">
      <c r="A7101" s="500" t="s">
        <v>2912</v>
      </c>
      <c r="B7101" s="500" t="s">
        <v>6830</v>
      </c>
      <c r="C7101" t="str">
        <f t="shared" si="220"/>
        <v>$Rame Fakro EZV-A D14 66*140$:83.00,</v>
      </c>
      <c r="D7101" t="s">
        <v>27588</v>
      </c>
      <c r="E7101" t="str">
        <f t="shared" si="221"/>
        <v>"rame fakro ezv-a d14 66*140":83.00,</v>
      </c>
    </row>
    <row r="7102" spans="1:5">
      <c r="A7102" s="500" t="s">
        <v>2911</v>
      </c>
      <c r="B7102" s="500" t="s">
        <v>6831</v>
      </c>
      <c r="C7102" t="str">
        <f t="shared" si="220"/>
        <v>$Rame Fakro EZV-A D16 55*118$:76.00,</v>
      </c>
      <c r="D7102" t="s">
        <v>27589</v>
      </c>
      <c r="E7102" t="str">
        <f t="shared" si="221"/>
        <v>"rame fakro ezv-a d16 55*118":76.00,</v>
      </c>
    </row>
    <row r="7103" spans="1:5">
      <c r="A7103" s="500" t="s">
        <v>2952</v>
      </c>
      <c r="B7103" s="500" t="s">
        <v>6832</v>
      </c>
      <c r="C7103" t="str">
        <f t="shared" si="220"/>
        <v>$Scara Fakro LWS Smart H2.85 55*111$:162.00,</v>
      </c>
      <c r="D7103" t="s">
        <v>27590</v>
      </c>
      <c r="E7103" t="str">
        <f t="shared" si="221"/>
        <v>"scara fakro lws smart h2.85 55*111":162.00,</v>
      </c>
    </row>
    <row r="7104" spans="1:5">
      <c r="A7104" s="500" t="s">
        <v>2951</v>
      </c>
      <c r="B7104" s="500" t="s">
        <v>6833</v>
      </c>
      <c r="C7104" t="str">
        <f t="shared" si="220"/>
        <v>$Scara Fakro LWS Smart H2.85 60*94$:172.00,</v>
      </c>
      <c r="D7104" t="s">
        <v>27591</v>
      </c>
      <c r="E7104" t="str">
        <f t="shared" si="221"/>
        <v>"scara fakro lws smart h2.85 60*94":172.00,</v>
      </c>
    </row>
    <row r="7105" spans="1:5">
      <c r="A7105" s="500" t="s">
        <v>2970</v>
      </c>
      <c r="B7105" s="500" t="s">
        <v>6834</v>
      </c>
      <c r="C7105" t="str">
        <f t="shared" si="220"/>
        <v>$Scara Fakro LWS Smart H2.85 60*100$:137.00,</v>
      </c>
      <c r="D7105" t="s">
        <v>27592</v>
      </c>
      <c r="E7105" t="str">
        <f t="shared" si="221"/>
        <v>"scara fakro lws smart h2.85 60*100":137.00,</v>
      </c>
    </row>
    <row r="7106" spans="1:5">
      <c r="A7106" s="500" t="s">
        <v>2878</v>
      </c>
      <c r="B7106" s="500" t="s">
        <v>6835</v>
      </c>
      <c r="C7106" t="str">
        <f t="shared" ref="C7106:C7169" si="222">CONCATENATE("$",B7106,"$",":",A7106,",")</f>
        <v>$Scara Fakro LWS 2.8H 60*111$:296.00,</v>
      </c>
      <c r="D7106" t="s">
        <v>27593</v>
      </c>
      <c r="E7106" t="str">
        <f t="shared" ref="E7106:E7169" si="223">LOWER(D7106)</f>
        <v>"scara fakro lws 2.8h 60*111":296.00,</v>
      </c>
    </row>
    <row r="7107" spans="1:5">
      <c r="A7107" s="500" t="s">
        <v>2970</v>
      </c>
      <c r="B7107" s="500" t="s">
        <v>6836</v>
      </c>
      <c r="C7107" t="str">
        <f t="shared" si="222"/>
        <v>$Scara Fakro LWS Smart H2.85 60*130$:137.00,</v>
      </c>
      <c r="D7107" t="s">
        <v>27594</v>
      </c>
      <c r="E7107" t="str">
        <f t="shared" si="223"/>
        <v>"scara fakro lws smart h2.85 60*130":137.00,</v>
      </c>
    </row>
    <row r="7108" spans="1:5">
      <c r="A7108" s="500" t="s">
        <v>2971</v>
      </c>
      <c r="B7108" s="500" t="s">
        <v>6837</v>
      </c>
      <c r="C7108" t="str">
        <f t="shared" si="222"/>
        <v>$Scara Fakro LWS Smart H2.85 70*094$:304.00,</v>
      </c>
      <c r="D7108" t="s">
        <v>27595</v>
      </c>
      <c r="E7108" t="str">
        <f t="shared" si="223"/>
        <v>"scara fakro lws smart h2.85 70*094":304.00,</v>
      </c>
    </row>
    <row r="7109" spans="1:5">
      <c r="A7109" s="500" t="s">
        <v>2972</v>
      </c>
      <c r="B7109" s="500" t="s">
        <v>6838</v>
      </c>
      <c r="C7109" t="str">
        <f t="shared" si="222"/>
        <v>$Scara Fakro LWS Smart H2.85 70*100$:171.00,</v>
      </c>
      <c r="D7109" t="s">
        <v>27596</v>
      </c>
      <c r="E7109" t="str">
        <f t="shared" si="223"/>
        <v>"scara fakro lws smart h2.85 70*100":171.00,</v>
      </c>
    </row>
    <row r="7110" spans="1:5">
      <c r="A7110" s="500" t="s">
        <v>2973</v>
      </c>
      <c r="B7110" s="500" t="s">
        <v>6839</v>
      </c>
      <c r="C7110" t="str">
        <f t="shared" si="222"/>
        <v>$Scara Fakro LWS Smart H2.85 70*111$:353.00,</v>
      </c>
      <c r="D7110" t="s">
        <v>27597</v>
      </c>
      <c r="E7110" t="str">
        <f t="shared" si="223"/>
        <v>"scara fakro lws smart h2.85 70*111":353.00,</v>
      </c>
    </row>
    <row r="7111" spans="1:5">
      <c r="A7111" s="500" t="s">
        <v>2974</v>
      </c>
      <c r="B7111" s="500" t="s">
        <v>6840</v>
      </c>
      <c r="C7111" t="str">
        <f t="shared" si="222"/>
        <v>$Scara Fakro LWS Smart H2.85 70*130$:192.00,</v>
      </c>
      <c r="D7111" t="s">
        <v>27598</v>
      </c>
      <c r="E7111" t="str">
        <f t="shared" si="223"/>
        <v>"scara fakro lws smart h2.85 70*130":192.00,</v>
      </c>
    </row>
    <row r="7112" spans="1:5">
      <c r="A7112" s="500" t="s">
        <v>2949</v>
      </c>
      <c r="B7112" s="500" t="s">
        <v>6841</v>
      </c>
      <c r="C7112" t="str">
        <f t="shared" si="222"/>
        <v>$Scara Fakro LWS Smart H2.85 70*140$:367.00,</v>
      </c>
      <c r="D7112" t="s">
        <v>27599</v>
      </c>
      <c r="E7112" t="str">
        <f t="shared" si="223"/>
        <v>"scara fakro lws smart h2.85 70*140":367.00,</v>
      </c>
    </row>
    <row r="7113" spans="1:5">
      <c r="A7113" s="500" t="s">
        <v>2975</v>
      </c>
      <c r="B7113" s="500" t="s">
        <v>6842</v>
      </c>
      <c r="C7113" t="str">
        <f t="shared" si="222"/>
        <v>$Scara Fakro LWS Smart H3.05 60*130$:158.00,</v>
      </c>
      <c r="D7113" t="s">
        <v>27600</v>
      </c>
      <c r="E7113" t="str">
        <f t="shared" si="223"/>
        <v>"scara fakro lws smart h3.05 60*130":158.00,</v>
      </c>
    </row>
    <row r="7114" spans="1:5">
      <c r="A7114" s="500" t="s">
        <v>2976</v>
      </c>
      <c r="B7114" s="500" t="s">
        <v>6843</v>
      </c>
      <c r="C7114" t="str">
        <f t="shared" si="222"/>
        <v>$Scara Fakro LWS Smart H3.05 60*140$:160.00,</v>
      </c>
      <c r="D7114" t="s">
        <v>27601</v>
      </c>
      <c r="E7114" t="str">
        <f t="shared" si="223"/>
        <v>"scara fakro lws smart h3.05 60*140":160.00,</v>
      </c>
    </row>
    <row r="7115" spans="1:5">
      <c r="A7115" s="500" t="s">
        <v>2976</v>
      </c>
      <c r="B7115" s="500" t="s">
        <v>6844</v>
      </c>
      <c r="C7115" t="str">
        <f t="shared" si="222"/>
        <v>$Scara Fakro LWS Smart H3.05 70*130$:160.00,</v>
      </c>
      <c r="D7115" t="s">
        <v>27602</v>
      </c>
      <c r="E7115" t="str">
        <f t="shared" si="223"/>
        <v>"scara fakro lws smart h3.05 70*130":160.00,</v>
      </c>
    </row>
    <row r="7116" spans="1:5">
      <c r="A7116" s="500" t="s">
        <v>2977</v>
      </c>
      <c r="B7116" s="500" t="s">
        <v>6845</v>
      </c>
      <c r="C7116" t="str">
        <f t="shared" si="222"/>
        <v>$Scara Fakro LWS Smart H3.05 70*140$:168.00,</v>
      </c>
      <c r="D7116" t="s">
        <v>27603</v>
      </c>
      <c r="E7116" t="str">
        <f t="shared" si="223"/>
        <v>"scara fakro lws smart h3.05 70*140":168.00,</v>
      </c>
    </row>
    <row r="7117" spans="1:5">
      <c r="A7117" s="500" t="s">
        <v>3723</v>
      </c>
      <c r="B7117" s="500" t="s">
        <v>6846</v>
      </c>
      <c r="C7117" t="str">
        <f t="shared" si="222"/>
        <v>$Folie anticondens 75mp Neinscrip. 95gr.$:41.25,</v>
      </c>
      <c r="D7117" t="s">
        <v>27604</v>
      </c>
      <c r="E7117" t="str">
        <f t="shared" si="223"/>
        <v>"folie anticondens 75mp neinscrip. 95gr.":41.25,</v>
      </c>
    </row>
    <row r="7118" spans="1:5">
      <c r="A7118" s="500" t="s">
        <v>3732</v>
      </c>
      <c r="B7118" s="500" t="s">
        <v>6847</v>
      </c>
      <c r="C7118" t="str">
        <f t="shared" si="222"/>
        <v>$Folie anticondens 75mp Neinscrip. 120gr.$:52.50,</v>
      </c>
      <c r="D7118" t="s">
        <v>27605</v>
      </c>
      <c r="E7118" t="str">
        <f t="shared" si="223"/>
        <v>"folie anticondens 75mp neinscrip. 120gr.":52.50,</v>
      </c>
    </row>
    <row r="7119" spans="1:5">
      <c r="A7119" s="500" t="s">
        <v>1794</v>
      </c>
      <c r="B7119" s="500" t="s">
        <v>6848</v>
      </c>
      <c r="C7119" t="str">
        <f t="shared" si="222"/>
        <v>$Folie anticondens 75mp Neinscrip. 140gr.$:66.00,</v>
      </c>
      <c r="D7119" t="s">
        <v>27606</v>
      </c>
      <c r="E7119" t="str">
        <f t="shared" si="223"/>
        <v>"folie anticondens 75mp neinscrip. 140gr.":66.00,</v>
      </c>
    </row>
    <row r="7120" spans="1:5">
      <c r="A7120" s="500" t="s">
        <v>3729</v>
      </c>
      <c r="B7120" s="500" t="s">
        <v>6849</v>
      </c>
      <c r="C7120" t="str">
        <f t="shared" si="222"/>
        <v>$Folie anticondens 75mp Neinscrip. 150gr.$:82.50,</v>
      </c>
      <c r="D7120" t="s">
        <v>27607</v>
      </c>
      <c r="E7120" t="str">
        <f t="shared" si="223"/>
        <v>"folie anticondens 75mp neinscrip. 150gr.":82.50,</v>
      </c>
    </row>
    <row r="7121" spans="1:5">
      <c r="A7121" s="500" t="s">
        <v>2909</v>
      </c>
      <c r="B7121" s="500" t="s">
        <v>6850</v>
      </c>
      <c r="C7121" t="str">
        <f t="shared" si="222"/>
        <v>$Folie anticondens 75mp Neinscrip. 180gr.$:105.00,</v>
      </c>
      <c r="D7121" t="s">
        <v>27608</v>
      </c>
      <c r="E7121" t="str">
        <f t="shared" si="223"/>
        <v>"folie anticondens 75mp neinscrip. 180gr.":105.00,</v>
      </c>
    </row>
    <row r="7122" spans="1:5">
      <c r="A7122" s="500" t="s">
        <v>11194</v>
      </c>
      <c r="B7122" s="500" t="s">
        <v>6851</v>
      </c>
      <c r="C7122" t="str">
        <f t="shared" si="222"/>
        <v>$Brida jgheab alunzinc$:1.06,</v>
      </c>
      <c r="D7122" t="s">
        <v>27609</v>
      </c>
      <c r="E7122" t="str">
        <f t="shared" si="223"/>
        <v>"brida jgheab alunzinc":1.06,</v>
      </c>
    </row>
    <row r="7123" spans="1:5">
      <c r="A7123" s="500" t="s">
        <v>11890</v>
      </c>
      <c r="B7123" s="500" t="s">
        <v>6852</v>
      </c>
      <c r="C7123" t="str">
        <f t="shared" si="222"/>
        <v>$Burlan Aluzinc 90 3 ml$:11.33,</v>
      </c>
      <c r="D7123" t="s">
        <v>27610</v>
      </c>
      <c r="E7123" t="str">
        <f t="shared" si="223"/>
        <v>"burlan aluzinc 90 3 ml":11.33,</v>
      </c>
    </row>
    <row r="7124" spans="1:5">
      <c r="A7124" s="500" t="s">
        <v>6916</v>
      </c>
      <c r="B7124" s="500" t="s">
        <v>6853</v>
      </c>
      <c r="C7124" t="str">
        <f t="shared" si="222"/>
        <v>$Burlan Aluzinc 100 3 ml$:13.67,</v>
      </c>
      <c r="D7124" t="s">
        <v>27611</v>
      </c>
      <c r="E7124" t="str">
        <f t="shared" si="223"/>
        <v>"burlan aluzinc 100 3 ml":13.67,</v>
      </c>
    </row>
    <row r="7125" spans="1:5">
      <c r="A7125" s="500" t="s">
        <v>3724</v>
      </c>
      <c r="B7125" s="500" t="s">
        <v>6854</v>
      </c>
      <c r="C7125" t="str">
        <f t="shared" si="222"/>
        <v>$Carlig Aluzinc 160mm 125$:1.98,</v>
      </c>
      <c r="D7125" t="s">
        <v>27612</v>
      </c>
      <c r="E7125" t="str">
        <f t="shared" si="223"/>
        <v>"carlig aluzinc 160mm 125":1.98,</v>
      </c>
    </row>
    <row r="7126" spans="1:5">
      <c r="A7126" s="500" t="s">
        <v>3900</v>
      </c>
      <c r="B7126" s="500" t="s">
        <v>6855</v>
      </c>
      <c r="C7126" t="str">
        <f t="shared" si="222"/>
        <v>$Carlig Aluzinc 160mm 150$:2.14,</v>
      </c>
      <c r="D7126" t="s">
        <v>27613</v>
      </c>
      <c r="E7126" t="str">
        <f t="shared" si="223"/>
        <v>"carlig aluzinc 160mm 150":2.14,</v>
      </c>
    </row>
    <row r="7127" spans="1:5">
      <c r="A7127" s="500" t="s">
        <v>3900</v>
      </c>
      <c r="B7127" s="500" t="s">
        <v>6856</v>
      </c>
      <c r="C7127" t="str">
        <f t="shared" si="222"/>
        <v>$Carlig Aluzinc 210mm 125$:2.14,</v>
      </c>
      <c r="D7127" t="s">
        <v>27614</v>
      </c>
      <c r="E7127" t="str">
        <f t="shared" si="223"/>
        <v>"carlig aluzinc 210mm 125":2.14,</v>
      </c>
    </row>
    <row r="7128" spans="1:5">
      <c r="A7128" s="500" t="s">
        <v>11133</v>
      </c>
      <c r="B7128" s="500" t="s">
        <v>6857</v>
      </c>
      <c r="C7128" t="str">
        <f t="shared" si="222"/>
        <v>$Carlig Aluzinc 210mm 150$:2.45,</v>
      </c>
      <c r="D7128" t="s">
        <v>27615</v>
      </c>
      <c r="E7128" t="str">
        <f t="shared" si="223"/>
        <v>"carlig aluzinc 210mm 150":2.45,</v>
      </c>
    </row>
    <row r="7129" spans="1:5">
      <c r="A7129" s="500" t="s">
        <v>3724</v>
      </c>
      <c r="B7129" s="500" t="s">
        <v>6858</v>
      </c>
      <c r="C7129" t="str">
        <f t="shared" si="222"/>
        <v>$Carlig Aluzinc  Combi 125$:1.98,</v>
      </c>
      <c r="D7129" t="s">
        <v>27616</v>
      </c>
      <c r="E7129" t="str">
        <f t="shared" si="223"/>
        <v>"carlig aluzinc  combi 125":1.98,</v>
      </c>
    </row>
    <row r="7130" spans="1:5">
      <c r="A7130" s="500" t="s">
        <v>3900</v>
      </c>
      <c r="B7130" s="500" t="s">
        <v>6859</v>
      </c>
      <c r="C7130" t="str">
        <f t="shared" si="222"/>
        <v>$Carlig Aluzinc  Combi 150$:2.14,</v>
      </c>
      <c r="D7130" t="s">
        <v>27617</v>
      </c>
      <c r="E7130" t="str">
        <f t="shared" si="223"/>
        <v>"carlig aluzinc  combi 150":2.14,</v>
      </c>
    </row>
    <row r="7131" spans="1:5">
      <c r="A7131" s="500" t="s">
        <v>3878</v>
      </c>
      <c r="B7131" s="500" t="s">
        <v>6860</v>
      </c>
      <c r="C7131" t="str">
        <f t="shared" si="222"/>
        <v>$Capac Jgheab Aluzinc 125$:1.56,</v>
      </c>
      <c r="D7131" t="s">
        <v>27618</v>
      </c>
      <c r="E7131" t="str">
        <f t="shared" si="223"/>
        <v>"capac jgheab aluzinc 125":1.56,</v>
      </c>
    </row>
    <row r="7132" spans="1:5">
      <c r="A7132" s="500" t="s">
        <v>11418</v>
      </c>
      <c r="B7132" s="500" t="s">
        <v>6861</v>
      </c>
      <c r="C7132" t="str">
        <f t="shared" si="222"/>
        <v>$Capac Jgheab Aluzinc 150$:1.63,</v>
      </c>
      <c r="D7132" t="s">
        <v>27619</v>
      </c>
      <c r="E7132" t="str">
        <f t="shared" si="223"/>
        <v>"capac jgheab aluzinc 150":1.63,</v>
      </c>
    </row>
    <row r="7133" spans="1:5">
      <c r="A7133" s="500" t="s">
        <v>6917</v>
      </c>
      <c r="B7133" s="500" t="s">
        <v>6862</v>
      </c>
      <c r="C7133" t="str">
        <f t="shared" si="222"/>
        <v>$Cot Evacuare Aluzinc 90$:3.54,</v>
      </c>
      <c r="D7133" t="s">
        <v>27620</v>
      </c>
      <c r="E7133" t="str">
        <f t="shared" si="223"/>
        <v>"cot evacuare aluzinc 90":3.54,</v>
      </c>
    </row>
    <row r="7134" spans="1:5">
      <c r="A7134" s="500" t="s">
        <v>11828</v>
      </c>
      <c r="B7134" s="500" t="s">
        <v>6863</v>
      </c>
      <c r="C7134" t="str">
        <f t="shared" si="222"/>
        <v>$Cot Evacuare Aluzinc 100$:4.89,</v>
      </c>
      <c r="D7134" t="s">
        <v>27621</v>
      </c>
      <c r="E7134" t="str">
        <f t="shared" si="223"/>
        <v>"cot evacuare aluzinc 100":4.89,</v>
      </c>
    </row>
    <row r="7135" spans="1:5">
      <c r="A7135" s="500" t="s">
        <v>11372</v>
      </c>
      <c r="B7135" s="500" t="s">
        <v>6864</v>
      </c>
      <c r="C7135" t="str">
        <f t="shared" si="222"/>
        <v>$Coltar Exterior Aluzinc 125$:11.05,</v>
      </c>
      <c r="D7135" t="s">
        <v>27622</v>
      </c>
      <c r="E7135" t="str">
        <f t="shared" si="223"/>
        <v>"coltar exterior aluzinc 125":11.05,</v>
      </c>
    </row>
    <row r="7136" spans="1:5">
      <c r="A7136" s="500" t="s">
        <v>11388</v>
      </c>
      <c r="B7136" s="500" t="s">
        <v>6865</v>
      </c>
      <c r="C7136" t="str">
        <f t="shared" si="222"/>
        <v>$Coltar Exterior Aluzinc 150$:13.25,</v>
      </c>
      <c r="D7136" t="s">
        <v>27623</v>
      </c>
      <c r="E7136" t="str">
        <f t="shared" si="223"/>
        <v>"coltar exterior aluzinc 150":13.25,</v>
      </c>
    </row>
    <row r="7137" spans="1:5">
      <c r="A7137" s="500" t="s">
        <v>11372</v>
      </c>
      <c r="B7137" s="500" t="s">
        <v>6866</v>
      </c>
      <c r="C7137" t="str">
        <f t="shared" si="222"/>
        <v>$Coltar Interior Aluzinc 125$:11.05,</v>
      </c>
      <c r="D7137" t="s">
        <v>27624</v>
      </c>
      <c r="E7137" t="str">
        <f t="shared" si="223"/>
        <v>"coltar interior aluzinc 125":11.05,</v>
      </c>
    </row>
    <row r="7138" spans="1:5">
      <c r="A7138" s="500" t="s">
        <v>11388</v>
      </c>
      <c r="B7138" s="500" t="s">
        <v>6867</v>
      </c>
      <c r="C7138" t="str">
        <f t="shared" si="222"/>
        <v>$Coltar Interior Aluzinc 150$:13.25,</v>
      </c>
      <c r="D7138" t="s">
        <v>27625</v>
      </c>
      <c r="E7138" t="str">
        <f t="shared" si="223"/>
        <v>"coltar interior aluzinc 150":13.25,</v>
      </c>
    </row>
    <row r="7139" spans="1:5">
      <c r="A7139" s="500" t="s">
        <v>3878</v>
      </c>
      <c r="B7139" s="500" t="s">
        <v>6868</v>
      </c>
      <c r="C7139" t="str">
        <f t="shared" si="222"/>
        <v>$Colier Burlan Aluzinc 90$:1.56,</v>
      </c>
      <c r="D7139" t="s">
        <v>27626</v>
      </c>
      <c r="E7139" t="str">
        <f t="shared" si="223"/>
        <v>"colier burlan aluzinc 90":1.56,</v>
      </c>
    </row>
    <row r="7140" spans="1:5">
      <c r="A7140" s="500" t="s">
        <v>11418</v>
      </c>
      <c r="B7140" s="500" t="s">
        <v>6869</v>
      </c>
      <c r="C7140" t="str">
        <f t="shared" si="222"/>
        <v>$Colier Burlan Aluzinc 100$:1.63,</v>
      </c>
      <c r="D7140" t="s">
        <v>27627</v>
      </c>
      <c r="E7140" t="str">
        <f t="shared" si="223"/>
        <v>"colier burlan aluzinc 100":1.63,</v>
      </c>
    </row>
    <row r="7141" spans="1:5">
      <c r="A7141" s="500" t="s">
        <v>11891</v>
      </c>
      <c r="B7141" s="500" t="s">
        <v>6870</v>
      </c>
      <c r="C7141" t="str">
        <f t="shared" si="222"/>
        <v>$Cot 60 Grade Aluzinc 90$:3.26,</v>
      </c>
      <c r="D7141" t="s">
        <v>27628</v>
      </c>
      <c r="E7141" t="str">
        <f t="shared" si="223"/>
        <v>"cot 60 grade aluzinc 90":3.26,</v>
      </c>
    </row>
    <row r="7142" spans="1:5">
      <c r="A7142" s="500" t="s">
        <v>3836</v>
      </c>
      <c r="B7142" s="500" t="s">
        <v>6871</v>
      </c>
      <c r="C7142" t="str">
        <f t="shared" si="222"/>
        <v>$Cot 60 Grade Aluzinc 100$:4.46,</v>
      </c>
      <c r="D7142" t="s">
        <v>27629</v>
      </c>
      <c r="E7142" t="str">
        <f t="shared" si="223"/>
        <v>"cot 60 grade aluzinc 100":4.46,</v>
      </c>
    </row>
    <row r="7143" spans="1:5">
      <c r="A7143" s="500" t="s">
        <v>11892</v>
      </c>
      <c r="B7143" s="500" t="s">
        <v>6872</v>
      </c>
      <c r="C7143" t="str">
        <f t="shared" si="222"/>
        <v>$Element Imbinare Aluzinc 125$:2.13,</v>
      </c>
      <c r="D7143" t="s">
        <v>27630</v>
      </c>
      <c r="E7143" t="str">
        <f t="shared" si="223"/>
        <v>"element imbinare aluzinc 125":2.13,</v>
      </c>
    </row>
    <row r="7144" spans="1:5">
      <c r="A7144" s="500" t="s">
        <v>11211</v>
      </c>
      <c r="B7144" s="500" t="s">
        <v>6873</v>
      </c>
      <c r="C7144" t="str">
        <f t="shared" si="222"/>
        <v>$Element Imbinare Aluzinc 150$:2.27,</v>
      </c>
      <c r="D7144" t="s">
        <v>27631</v>
      </c>
      <c r="E7144" t="str">
        <f t="shared" si="223"/>
        <v>"element imbinare aluzinc 150":2.27,</v>
      </c>
    </row>
    <row r="7145" spans="1:5">
      <c r="A7145" s="500" t="s">
        <v>11823</v>
      </c>
      <c r="B7145" s="500" t="s">
        <v>6874</v>
      </c>
      <c r="C7145" t="str">
        <f t="shared" si="222"/>
        <v>$Jgheab Aluzinc 125 2ML$:6.09,</v>
      </c>
      <c r="D7145" t="s">
        <v>27632</v>
      </c>
      <c r="E7145" t="str">
        <f t="shared" si="223"/>
        <v>"jgheab aluzinc 125 2ml":6.09,</v>
      </c>
    </row>
    <row r="7146" spans="1:5">
      <c r="A7146" s="500" t="s">
        <v>6918</v>
      </c>
      <c r="B7146" s="500" t="s">
        <v>6875</v>
      </c>
      <c r="C7146" t="str">
        <f t="shared" si="222"/>
        <v>$Jgheab Aluzinc 125 4ml$:12.11,</v>
      </c>
      <c r="D7146" t="s">
        <v>27633</v>
      </c>
      <c r="E7146" t="str">
        <f t="shared" si="223"/>
        <v>"jgheab aluzinc 125 4ml":12.11,</v>
      </c>
    </row>
    <row r="7147" spans="1:5">
      <c r="A7147" s="500" t="s">
        <v>6919</v>
      </c>
      <c r="B7147" s="500" t="s">
        <v>6876</v>
      </c>
      <c r="C7147" t="str">
        <f t="shared" si="222"/>
        <v>$Jgheab Aluzinc 150 2ML$:8.15,</v>
      </c>
      <c r="D7147" t="s">
        <v>27634</v>
      </c>
      <c r="E7147" t="str">
        <f t="shared" si="223"/>
        <v>"jgheab aluzinc 150 2ml":8.15,</v>
      </c>
    </row>
    <row r="7148" spans="1:5">
      <c r="A7148" s="500" t="s">
        <v>11893</v>
      </c>
      <c r="B7148" s="500" t="s">
        <v>6877</v>
      </c>
      <c r="C7148" t="str">
        <f t="shared" si="222"/>
        <v>$Jgheab Aluzinc 150 4ml$:16.36,</v>
      </c>
      <c r="D7148" t="s">
        <v>27635</v>
      </c>
      <c r="E7148" t="str">
        <f t="shared" si="223"/>
        <v>"jgheab aluzinc 150 4ml":16.36,</v>
      </c>
    </row>
    <row r="7149" spans="1:5">
      <c r="A7149" s="500" t="s">
        <v>11894</v>
      </c>
      <c r="B7149" s="500" t="s">
        <v>6878</v>
      </c>
      <c r="C7149" t="str">
        <f t="shared" si="222"/>
        <v>$Palnie Aluzinc 90$:17.71,</v>
      </c>
      <c r="D7149" t="s">
        <v>27636</v>
      </c>
      <c r="E7149" t="str">
        <f t="shared" si="223"/>
        <v>"palnie aluzinc 90":17.71,</v>
      </c>
    </row>
    <row r="7150" spans="1:5">
      <c r="A7150" s="500" t="s">
        <v>4108</v>
      </c>
      <c r="B7150" s="500" t="s">
        <v>6879</v>
      </c>
      <c r="C7150" t="str">
        <f t="shared" si="222"/>
        <v>$Palnie Aluzinc 100$:18.70,</v>
      </c>
      <c r="D7150" t="s">
        <v>27637</v>
      </c>
      <c r="E7150" t="str">
        <f t="shared" si="223"/>
        <v>"palnie aluzinc 100":18.70,</v>
      </c>
    </row>
    <row r="7151" spans="1:5">
      <c r="A7151" s="500" t="s">
        <v>11895</v>
      </c>
      <c r="B7151" s="500" t="s">
        <v>6880</v>
      </c>
      <c r="C7151" t="str">
        <f t="shared" si="222"/>
        <v>$Prelungitor Aluzinc 90 1ml$:3.68,</v>
      </c>
      <c r="D7151" t="s">
        <v>27638</v>
      </c>
      <c r="E7151" t="str">
        <f t="shared" si="223"/>
        <v>"prelungitor aluzinc 90 1ml":3.68,</v>
      </c>
    </row>
    <row r="7152" spans="1:5">
      <c r="A7152" s="500" t="s">
        <v>11223</v>
      </c>
      <c r="B7152" s="500" t="s">
        <v>6881</v>
      </c>
      <c r="C7152" t="str">
        <f t="shared" si="222"/>
        <v>$Prelungitor Aluzinc 100 1ml$:4.60,</v>
      </c>
      <c r="D7152" t="s">
        <v>27639</v>
      </c>
      <c r="E7152" t="str">
        <f t="shared" si="223"/>
        <v>"prelungitor aluzinc 100 1ml":4.60,</v>
      </c>
    </row>
    <row r="7153" spans="1:5">
      <c r="A7153" s="500" t="s">
        <v>11891</v>
      </c>
      <c r="B7153" s="500" t="s">
        <v>6882</v>
      </c>
      <c r="C7153" t="str">
        <f t="shared" si="222"/>
        <v>$Racord Jgheab Burlan Aluzinc 125$:3.26,</v>
      </c>
      <c r="D7153" t="s">
        <v>27640</v>
      </c>
      <c r="E7153" t="str">
        <f t="shared" si="223"/>
        <v>"racord jgheab burlan aluzinc 125":3.26,</v>
      </c>
    </row>
    <row r="7154" spans="1:5">
      <c r="A7154" s="500" t="s">
        <v>3836</v>
      </c>
      <c r="B7154" s="500" t="s">
        <v>6883</v>
      </c>
      <c r="C7154" t="str">
        <f t="shared" si="222"/>
        <v>$Racord Jgheab Burlan Aluzinc 150$:4.46,</v>
      </c>
      <c r="D7154" t="s">
        <v>27641</v>
      </c>
      <c r="E7154" t="str">
        <f t="shared" si="223"/>
        <v>"racord jgheab burlan aluzinc 150":4.46,</v>
      </c>
    </row>
    <row r="7155" spans="1:5">
      <c r="A7155" s="500" t="s">
        <v>4108</v>
      </c>
      <c r="B7155" s="500" t="s">
        <v>6884</v>
      </c>
      <c r="C7155" t="str">
        <f t="shared" si="222"/>
        <v>$Ramificatie Aluzinc 90$:18.70,</v>
      </c>
      <c r="D7155" t="s">
        <v>27642</v>
      </c>
      <c r="E7155" t="str">
        <f t="shared" si="223"/>
        <v>"ramificatie aluzinc 90":18.70,</v>
      </c>
    </row>
    <row r="7156" spans="1:5">
      <c r="A7156" s="500" t="s">
        <v>11896</v>
      </c>
      <c r="B7156" s="500" t="s">
        <v>6885</v>
      </c>
      <c r="C7156" t="str">
        <f t="shared" si="222"/>
        <v>$Ramificatie Aluzinc 100$:20.26,</v>
      </c>
      <c r="D7156" t="s">
        <v>27643</v>
      </c>
      <c r="E7156" t="str">
        <f t="shared" si="223"/>
        <v>"ramificatie aluzinc 100":20.26,</v>
      </c>
    </row>
    <row r="7157" spans="1:5">
      <c r="A7157" s="500" t="s">
        <v>10673</v>
      </c>
      <c r="B7157" s="500" t="s">
        <v>10674</v>
      </c>
      <c r="C7157" t="str">
        <f t="shared" si="222"/>
        <v>$Cleste mica inchis faltul$:200.00,</v>
      </c>
      <c r="D7157" t="s">
        <v>27644</v>
      </c>
      <c r="E7157" t="str">
        <f t="shared" si="223"/>
        <v>"cleste mica inchis faltul":200.00,</v>
      </c>
    </row>
    <row r="7158" spans="1:5">
      <c r="A7158" s="500" t="s">
        <v>2945</v>
      </c>
      <c r="B7158" s="500" t="s">
        <v>6886</v>
      </c>
      <c r="C7158" t="str">
        <f t="shared" si="222"/>
        <v>$Sipca de gard Aluzinc 0.50 mm$:1.52,</v>
      </c>
      <c r="D7158" t="s">
        <v>27645</v>
      </c>
      <c r="E7158" t="str">
        <f t="shared" si="223"/>
        <v>"sipca de gard aluzinc 0.50 mm":1.52,</v>
      </c>
    </row>
    <row r="7159" spans="1:5">
      <c r="A7159" s="500" t="s">
        <v>2886</v>
      </c>
      <c r="B7159" s="500" t="s">
        <v>6887</v>
      </c>
      <c r="C7159" t="str">
        <f t="shared" si="222"/>
        <v>$Holts. colorat ptr lemn 100 buc  4.8*50$:7.50,</v>
      </c>
      <c r="D7159" t="s">
        <v>27646</v>
      </c>
      <c r="E7159" t="str">
        <f t="shared" si="223"/>
        <v>"holts. colorat ptr lemn 100 buc  4.8*50":7.50,</v>
      </c>
    </row>
    <row r="7160" spans="1:5">
      <c r="A7160" s="500" t="s">
        <v>2880</v>
      </c>
      <c r="B7160" s="500" t="s">
        <v>6888</v>
      </c>
      <c r="C7160" t="str">
        <f t="shared" si="222"/>
        <v>$Holts. colorat ptr lemn 100 buc  4.8*60$:8.50,</v>
      </c>
      <c r="D7160" t="s">
        <v>27647</v>
      </c>
      <c r="E7160" t="str">
        <f t="shared" si="223"/>
        <v>"holts. colorat ptr lemn 100 buc  4.8*60":8.50,</v>
      </c>
    </row>
    <row r="7161" spans="1:5">
      <c r="A7161" s="500" t="s">
        <v>2887</v>
      </c>
      <c r="B7161" s="500" t="s">
        <v>6889</v>
      </c>
      <c r="C7161" t="str">
        <f t="shared" si="222"/>
        <v>$Holts. colorat ptr metal 500 buc 4.8*19$:17.00,</v>
      </c>
      <c r="D7161" t="s">
        <v>27648</v>
      </c>
      <c r="E7161" t="str">
        <f t="shared" si="223"/>
        <v>"holts. colorat ptr metal 500 buc 4.8*19":17.00,</v>
      </c>
    </row>
    <row r="7162" spans="1:5">
      <c r="A7162" s="500" t="s">
        <v>3736</v>
      </c>
      <c r="B7162" s="500" t="s">
        <v>6890</v>
      </c>
      <c r="C7162" t="str">
        <f t="shared" si="222"/>
        <v>$Holtsurub colorat metal 4.8*25$:14.75,</v>
      </c>
      <c r="D7162" t="s">
        <v>27649</v>
      </c>
      <c r="E7162" t="str">
        <f t="shared" si="223"/>
        <v>"holtsurub colorat metal 4.8*25":14.75,</v>
      </c>
    </row>
    <row r="7163" spans="1:5">
      <c r="A7163" s="500" t="s">
        <v>2887</v>
      </c>
      <c r="B7163" s="500" t="s">
        <v>6891</v>
      </c>
      <c r="C7163" t="str">
        <f t="shared" si="222"/>
        <v>$Holts. zincat ptr metal 500 buc 4.8*19$:17.00,</v>
      </c>
      <c r="D7163" t="s">
        <v>27650</v>
      </c>
      <c r="E7163" t="str">
        <f t="shared" si="223"/>
        <v>"holts. zincat ptr metal 500 buc 4.8*19":17.00,</v>
      </c>
    </row>
    <row r="7164" spans="1:5">
      <c r="A7164" s="500" t="s">
        <v>3736</v>
      </c>
      <c r="B7164" s="500" t="s">
        <v>6892</v>
      </c>
      <c r="C7164" t="str">
        <f t="shared" si="222"/>
        <v>$Holtsurub zincat metal 4.8*25$:14.75,</v>
      </c>
      <c r="D7164" t="s">
        <v>27651</v>
      </c>
      <c r="E7164" t="str">
        <f t="shared" si="223"/>
        <v>"holtsurub zincat metal 4.8*25":14.75,</v>
      </c>
    </row>
    <row r="7165" spans="1:5">
      <c r="A7165" s="500" t="s">
        <v>3737</v>
      </c>
      <c r="B7165" s="500" t="s">
        <v>6893</v>
      </c>
      <c r="C7165" t="str">
        <f t="shared" si="222"/>
        <v>$Tabla cutata T8 Uz Gospodaresc 0.25 mm$:28.00,</v>
      </c>
      <c r="D7165" t="s">
        <v>27652</v>
      </c>
      <c r="E7165" t="str">
        <f t="shared" si="223"/>
        <v>"tabla cutata t8 uz gospodaresc 0.25 mm":28.00,</v>
      </c>
    </row>
    <row r="7166" spans="1:5">
      <c r="A7166" s="500" t="s">
        <v>2942</v>
      </c>
      <c r="B7166" s="500" t="s">
        <v>6894</v>
      </c>
      <c r="C7166" t="str">
        <f t="shared" si="222"/>
        <v>$Tabla cutata T8 Uz Gospodaresc 0.30 mm$:31.00,</v>
      </c>
      <c r="D7166" t="s">
        <v>27653</v>
      </c>
      <c r="E7166" t="str">
        <f t="shared" si="223"/>
        <v>"tabla cutata t8 uz gospodaresc 0.30 mm":31.00,</v>
      </c>
    </row>
    <row r="7167" spans="1:5">
      <c r="A7167" s="500" t="s">
        <v>2978</v>
      </c>
      <c r="B7167" s="500" t="s">
        <v>6895</v>
      </c>
      <c r="C7167" t="str">
        <f t="shared" si="222"/>
        <v>$Tabla cutata T8 Uz Gospodaresc 0.35 mm$:34.00,</v>
      </c>
      <c r="D7167" t="s">
        <v>27654</v>
      </c>
      <c r="E7167" t="str">
        <f t="shared" si="223"/>
        <v>"tabla cutata t8 uz gospodaresc 0.35 mm":34.00,</v>
      </c>
    </row>
    <row r="7168" spans="1:5">
      <c r="A7168" s="500" t="s">
        <v>2915</v>
      </c>
      <c r="B7168" s="500" t="s">
        <v>6896</v>
      </c>
      <c r="C7168" t="str">
        <f t="shared" si="222"/>
        <v>$Tabla cutata T8 Uz Gospodaresc 0.40 mm$:38.00,</v>
      </c>
      <c r="D7168" t="s">
        <v>27655</v>
      </c>
      <c r="E7168" t="str">
        <f t="shared" si="223"/>
        <v>"tabla cutata t8 uz gospodaresc 0.40 mm":38.00,</v>
      </c>
    </row>
    <row r="7169" spans="1:5">
      <c r="A7169" s="500" t="s">
        <v>3731</v>
      </c>
      <c r="B7169" s="500" t="s">
        <v>6897</v>
      </c>
      <c r="C7169" t="str">
        <f t="shared" si="222"/>
        <v>$Tabla cutata T8 Zincat l=0.96m 0.25 mm$:32.00,</v>
      </c>
      <c r="D7169" t="s">
        <v>27656</v>
      </c>
      <c r="E7169" t="str">
        <f t="shared" si="223"/>
        <v>"tabla cutata t8 zincat l=0.96m 0.25 mm":32.00,</v>
      </c>
    </row>
    <row r="7170" spans="1:5">
      <c r="A7170" s="500" t="s">
        <v>3738</v>
      </c>
      <c r="B7170" s="500" t="s">
        <v>6898</v>
      </c>
      <c r="C7170" t="str">
        <f t="shared" ref="C7170:C7180" si="224">CONCATENATE("$",B7170,"$",":",A7170,",")</f>
        <v>$Tabla cutata T8 Zincat l=0.96m 0.30 mm$:35.00,</v>
      </c>
      <c r="D7170" t="s">
        <v>27657</v>
      </c>
      <c r="E7170" t="str">
        <f t="shared" ref="E7170:E7180" si="225">LOWER(D7170)</f>
        <v>"tabla cutata t8 zincat l=0.96m 0.30 mm":35.00,</v>
      </c>
    </row>
    <row r="7171" spans="1:5">
      <c r="A7171" s="500" t="s">
        <v>2915</v>
      </c>
      <c r="B7171" s="500" t="s">
        <v>6899</v>
      </c>
      <c r="C7171" t="str">
        <f t="shared" si="224"/>
        <v>$Tabla cutata T8 Zincat l=0.96m 0.35 mm$:38.00,</v>
      </c>
      <c r="D7171" t="s">
        <v>27658</v>
      </c>
      <c r="E7171" t="str">
        <f t="shared" si="225"/>
        <v>"tabla cutata t8 zincat l=0.96m 0.35 mm":38.00,</v>
      </c>
    </row>
    <row r="7172" spans="1:5">
      <c r="A7172" s="500" t="s">
        <v>2979</v>
      </c>
      <c r="B7172" s="500" t="s">
        <v>6900</v>
      </c>
      <c r="C7172" t="str">
        <f t="shared" si="224"/>
        <v>$Tabla cutata T8 Zincat l=0.96m 0.40 mm$:41.00,</v>
      </c>
      <c r="D7172" t="s">
        <v>27659</v>
      </c>
      <c r="E7172" t="str">
        <f t="shared" si="225"/>
        <v>"tabla cutata t8 zincat l=0.96m 0.40 mm":41.00,</v>
      </c>
    </row>
    <row r="7173" spans="1:5">
      <c r="A7173" s="500" t="s">
        <v>2980</v>
      </c>
      <c r="B7173" s="500" t="s">
        <v>6901</v>
      </c>
      <c r="C7173" t="str">
        <f t="shared" si="224"/>
        <v>$Tabla cutata T12 RAL 8003 0.45mm$:12.18,</v>
      </c>
      <c r="D7173" t="s">
        <v>27660</v>
      </c>
      <c r="E7173" t="str">
        <f t="shared" si="225"/>
        <v>"tabla cutata t12 ral 8003 0.45mm":12.18,</v>
      </c>
    </row>
    <row r="7174" spans="1:5">
      <c r="A7174" s="500" t="s">
        <v>3741</v>
      </c>
      <c r="B7174" s="500" t="s">
        <v>6902</v>
      </c>
      <c r="C7174" t="str">
        <f t="shared" si="224"/>
        <v>$Tabla cutata T12 GDM 0.50mm$:11.89,</v>
      </c>
      <c r="D7174" t="s">
        <v>27661</v>
      </c>
      <c r="E7174" t="str">
        <f t="shared" si="225"/>
        <v>"tabla cutata t12 gdm 0.50mm":11.89,</v>
      </c>
    </row>
    <row r="7175" spans="1:5">
      <c r="A7175" s="500" t="s">
        <v>3562</v>
      </c>
      <c r="B7175" s="500" t="s">
        <v>6903</v>
      </c>
      <c r="C7175" t="str">
        <f t="shared" si="224"/>
        <v>$Tabla cutata T12 LUCIOS 0.45mm$:8.14,</v>
      </c>
      <c r="D7175" t="s">
        <v>27662</v>
      </c>
      <c r="E7175" t="str">
        <f t="shared" si="225"/>
        <v>"tabla cutata t12 lucios 0.45mm":8.14,</v>
      </c>
    </row>
    <row r="7176" spans="1:5">
      <c r="A7176" s="500" t="s">
        <v>2981</v>
      </c>
      <c r="B7176" s="500" t="s">
        <v>6904</v>
      </c>
      <c r="C7176" t="str">
        <f t="shared" si="224"/>
        <v>$Tabla cutata T12 LUCIOS 0.50mm$:8.73,</v>
      </c>
      <c r="D7176" t="s">
        <v>27663</v>
      </c>
      <c r="E7176" t="str">
        <f t="shared" si="225"/>
        <v>"tabla cutata t12 lucios 0.50mm":8.73,</v>
      </c>
    </row>
    <row r="7177" spans="1:5">
      <c r="A7177" s="500" t="s">
        <v>2982</v>
      </c>
      <c r="B7177" s="500" t="s">
        <v>6905</v>
      </c>
      <c r="C7177" t="str">
        <f t="shared" si="224"/>
        <v>$Tabla cutata T12 MAT 0.45mm$:8.65,</v>
      </c>
      <c r="D7177" t="s">
        <v>27664</v>
      </c>
      <c r="E7177" t="str">
        <f t="shared" si="225"/>
        <v>"tabla cutata t12 mat 0.45mm":8.65,</v>
      </c>
    </row>
    <row r="7178" spans="1:5">
      <c r="A7178" s="500" t="s">
        <v>3489</v>
      </c>
      <c r="B7178" s="500" t="s">
        <v>6906</v>
      </c>
      <c r="C7178" t="str">
        <f t="shared" si="224"/>
        <v>$Tabla cutata T12 MAT 0.50mm$:9.09,</v>
      </c>
      <c r="D7178" t="s">
        <v>27665</v>
      </c>
      <c r="E7178" t="str">
        <f t="shared" si="225"/>
        <v>"tabla cutata t12 mat 0.50mm":9.09,</v>
      </c>
    </row>
    <row r="7179" spans="1:5">
      <c r="A7179" s="500" t="s">
        <v>2957</v>
      </c>
      <c r="B7179" s="500" t="s">
        <v>6907</v>
      </c>
      <c r="C7179" t="str">
        <f t="shared" si="224"/>
        <v>$Tabla cutata T12 MAT 0.60mm$:10.05,</v>
      </c>
      <c r="D7179" t="s">
        <v>27666</v>
      </c>
      <c r="E7179" t="str">
        <f t="shared" si="225"/>
        <v>"tabla cutata t12 mat 0.60mm":10.05,</v>
      </c>
    </row>
    <row r="7180" spans="1:5">
      <c r="A7180" s="500" t="s">
        <v>2983</v>
      </c>
      <c r="B7180" s="500" t="s">
        <v>6908</v>
      </c>
      <c r="C7180" t="str">
        <f t="shared" si="224"/>
        <v>$Tabla cutata T12 Wood 0.45mm$:11.86,</v>
      </c>
      <c r="D7180" t="s">
        <v>27667</v>
      </c>
      <c r="E7180" t="str">
        <f t="shared" si="225"/>
        <v>"tabla cutata t12 wood 0.45mm":11.86,</v>
      </c>
    </row>
  </sheetData>
  <phoneticPr fontId="9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668</vt:i4>
      </vt:variant>
    </vt:vector>
  </HeadingPairs>
  <TitlesOfParts>
    <vt:vector size="701" baseType="lpstr">
      <vt:lpstr>MESAJE</vt:lpstr>
      <vt:lpstr>AUXCLIENTI</vt:lpstr>
      <vt:lpstr>COPERTA</vt:lpstr>
      <vt:lpstr>OFERTA MATERIALE</vt:lpstr>
      <vt:lpstr>Jurnal de modificari</vt:lpstr>
      <vt:lpstr>FORMULAR COMANDA</vt:lpstr>
      <vt:lpstr>Sheet1</vt:lpstr>
      <vt:lpstr>SISTEM PLUVIAL</vt:lpstr>
      <vt:lpstr>SISTEM PLUVIAL MAGNELIS</vt:lpstr>
      <vt:lpstr>COMBCUL</vt:lpstr>
      <vt:lpstr>FORMULAR TABLA SUBTIRE</vt:lpstr>
      <vt:lpstr>FORMULAR ACCESORII SPECIALE</vt:lpstr>
      <vt:lpstr>FAKRO</vt:lpstr>
      <vt:lpstr>VELUX</vt:lpstr>
      <vt:lpstr>RULOURI TABLA</vt:lpstr>
      <vt:lpstr>TAXA FASIERE RULOURI</vt:lpstr>
      <vt:lpstr>PROFILE</vt:lpstr>
      <vt:lpstr>AUX1</vt:lpstr>
      <vt:lpstr>AUX</vt:lpstr>
      <vt:lpstr>RULOURI FASIATE</vt:lpstr>
      <vt:lpstr>Date Client</vt:lpstr>
      <vt:lpstr>Clienti</vt:lpstr>
      <vt:lpstr>ADAOSURI</vt:lpstr>
      <vt:lpstr>ADAOSURI AGENT</vt:lpstr>
      <vt:lpstr>Preturi</vt:lpstr>
      <vt:lpstr>ListaPret</vt:lpstr>
      <vt:lpstr>Preturi Adaos</vt:lpstr>
      <vt:lpstr>Discounturi</vt:lpstr>
      <vt:lpstr>MATRICE</vt:lpstr>
      <vt:lpstr>REZUMAT OFERTA MATERTIALE</vt:lpstr>
      <vt:lpstr>SetariOferta</vt:lpstr>
      <vt:lpstr>LogSap</vt:lpstr>
      <vt:lpstr>Sheet2</vt:lpstr>
      <vt:lpstr>_AML_CC</vt:lpstr>
      <vt:lpstr>_AProfil1</vt:lpstr>
      <vt:lpstr>_AProfil2</vt:lpstr>
      <vt:lpstr>_ASP_RC</vt:lpstr>
      <vt:lpstr>_ASP_RL</vt:lpstr>
      <vt:lpstr>_BProfil1</vt:lpstr>
      <vt:lpstr>_BProfil2</vt:lpstr>
      <vt:lpstr>_C1Profil1</vt:lpstr>
      <vt:lpstr>_C1Profil2</vt:lpstr>
      <vt:lpstr>_C2Profil1</vt:lpstr>
      <vt:lpstr>_C2Profil2</vt:lpstr>
      <vt:lpstr>_COD_GAURIRE1</vt:lpstr>
      <vt:lpstr>_config1</vt:lpstr>
      <vt:lpstr>_config2</vt:lpstr>
      <vt:lpstr>_DATE_CLIENT_ASISTENT_EMAIL</vt:lpstr>
      <vt:lpstr>_DATE_CLIENT_ASISTENT_NUME</vt:lpstr>
      <vt:lpstr>_DATE_CLIENT_ASISTENT_TELEFON</vt:lpstr>
      <vt:lpstr>_DATE_CLIENT_COD_CLIENT</vt:lpstr>
      <vt:lpstr>_DATE_CLIENT_COD_CLIENT_VERIFICARE</vt:lpstr>
      <vt:lpstr>_DATE_CLIENT_COD_CURS</vt:lpstr>
      <vt:lpstr>_DATE_CLIENT_COD_JUDET_CLIENT</vt:lpstr>
      <vt:lpstr>_DATE_CLIENT_CONTACT_EMAIL_1</vt:lpstr>
      <vt:lpstr>_DATE_CLIENT_CONTACT_EMAIL_2</vt:lpstr>
      <vt:lpstr>_DATE_CLIENT_CONTACT_FAX_1</vt:lpstr>
      <vt:lpstr>_DATE_CLIENT_CONTACT_FAX_2</vt:lpstr>
      <vt:lpstr>_DATE_CLIENT_CONTACT_NUME_1</vt:lpstr>
      <vt:lpstr>_DATE_CLIENT_CONTACT_NUME_2</vt:lpstr>
      <vt:lpstr>_DATE_CLIENT_CONTACT_TEL_FIX_1</vt:lpstr>
      <vt:lpstr>_DATE_CLIENT_CONTACT_TEL_FIX_2</vt:lpstr>
      <vt:lpstr>_DATE_CLIENT_CONTACT_TEL_MOBIL_1</vt:lpstr>
      <vt:lpstr>_DATE_CLIENT_CONTACT_TEL_MOBIL_2</vt:lpstr>
      <vt:lpstr>_DATE_CLIENT_CONTRACT_CLIENT</vt:lpstr>
      <vt:lpstr>_DATE_CLIENT_CREDIT</vt:lpstr>
      <vt:lpstr>_DATE_CLIENT_DESCRIERE_CURS</vt:lpstr>
      <vt:lpstr>_DATE_CLIENT_DIRECTOR_EMAIL</vt:lpstr>
      <vt:lpstr>_DATE_CLIENT_DIRECTOR_NUME</vt:lpstr>
      <vt:lpstr>_DATE_CLIENT_DIRECTOR_TEL</vt:lpstr>
      <vt:lpstr>_DATE_CLIENT_GARANTIE</vt:lpstr>
      <vt:lpstr>_DATE_CLIENT_JUDET_CLIENT</vt:lpstr>
      <vt:lpstr>_DATE_CLIENT_LOCALITATE_CLIENT</vt:lpstr>
      <vt:lpstr>_DATE_CLIENT_MESAJ_FACTURA</vt:lpstr>
      <vt:lpstr>_DATE_CLIENT_MESAJ_LIVRARE</vt:lpstr>
      <vt:lpstr>_DATE_CLIENT_MOD_PLATA</vt:lpstr>
      <vt:lpstr>_DATE_CLIENT_NUME_CLIENT</vt:lpstr>
      <vt:lpstr>_DATE_CLIENT_STRADA</vt:lpstr>
      <vt:lpstr>_DATE_CLIENT_TARA_CLIENT</vt:lpstr>
      <vt:lpstr>_DProfil1</vt:lpstr>
      <vt:lpstr>_DProfil2</vt:lpstr>
      <vt:lpstr>_FAK_RC</vt:lpstr>
      <vt:lpstr>_FAK_RL</vt:lpstr>
      <vt:lpstr>_FAK_TAB_CANTITATE_IERARHIE</vt:lpstr>
      <vt:lpstr>_FAKPVC_RC</vt:lpstr>
      <vt:lpstr>_FAKPVC_RL</vt:lpstr>
      <vt:lpstr>_FAKPVC_TAB_CANTITATE_IERARHIE</vt:lpstr>
      <vt:lpstr>_FC_ACCESORII_RC_CANTITATE</vt:lpstr>
      <vt:lpstr>_FC_ACCESORII_RL</vt:lpstr>
      <vt:lpstr>_FC_ACCESORII_TAB_CANT_NUME</vt:lpstr>
      <vt:lpstr>_FC_COD_FURNIZOR</vt:lpstr>
      <vt:lpstr>_FC_COD_FURNIZOR2</vt:lpstr>
      <vt:lpstr>_FC_CULOARE</vt:lpstr>
      <vt:lpstr>_FC_CULOARE2</vt:lpstr>
      <vt:lpstr>_FC_FINISAJ</vt:lpstr>
      <vt:lpstr>_FC_FINISAJ2</vt:lpstr>
      <vt:lpstr>_FC_GROSIME</vt:lpstr>
      <vt:lpstr>_FC_GROSIME2</vt:lpstr>
      <vt:lpstr>_FC_INVELITOARE_RC_NR_COLI</vt:lpstr>
      <vt:lpstr>_FC_INVELITOARE_RC_NR_COLI2</vt:lpstr>
      <vt:lpstr>_FC_INVELITOARE_RL</vt:lpstr>
      <vt:lpstr>_FC_INVELITOARE_RL2</vt:lpstr>
      <vt:lpstr>_FC_LATIME</vt:lpstr>
      <vt:lpstr>_FC_LATIME2</vt:lpstr>
      <vt:lpstr>_FC_LINIE_FABRICATIE</vt:lpstr>
      <vt:lpstr>_FC_LINIE_FABRICATIE2</vt:lpstr>
      <vt:lpstr>_FC_MODEL</vt:lpstr>
      <vt:lpstr>_FC_MODEL2</vt:lpstr>
      <vt:lpstr>_FC_SUPRAFATA</vt:lpstr>
      <vt:lpstr>_FC_SUPRAFATA2</vt:lpstr>
      <vt:lpstr>_FC_TAB_LISTA_ACCESORII</vt:lpstr>
      <vt:lpstr>_FTS_COD_FURNIZOR</vt:lpstr>
      <vt:lpstr>_FTS_CULOARE</vt:lpstr>
      <vt:lpstr>_FTS_FINISAJ</vt:lpstr>
      <vt:lpstr>_FTS_GROSIME</vt:lpstr>
      <vt:lpstr>_FTS_INVELITOARE_RC_NR_COLI</vt:lpstr>
      <vt:lpstr>_FTS_INVELITOARE_RL</vt:lpstr>
      <vt:lpstr>_FTS_LATIME</vt:lpstr>
      <vt:lpstr>_FTS_MODEL</vt:lpstr>
      <vt:lpstr>_FTS_SUPRAFATA</vt:lpstr>
      <vt:lpstr>_GrProfil1</vt:lpstr>
      <vt:lpstr>_GrProfil2</vt:lpstr>
      <vt:lpstr>_H1Profil1</vt:lpstr>
      <vt:lpstr>_H1Profil2</vt:lpstr>
      <vt:lpstr>_H2Profil1</vt:lpstr>
      <vt:lpstr>_H2Profil2</vt:lpstr>
      <vt:lpstr>_HProfil1</vt:lpstr>
      <vt:lpstr>_HProfil2</vt:lpstr>
      <vt:lpstr>_LP_RC</vt:lpstr>
      <vt:lpstr>_LP_RL</vt:lpstr>
      <vt:lpstr>_LP_TAB_CANTITATE_IERARHIE</vt:lpstr>
      <vt:lpstr>_MATNR_PROFIL1</vt:lpstr>
      <vt:lpstr>_MATNR_PROFIL2</vt:lpstr>
      <vt:lpstr>_MLProfil1</vt:lpstr>
      <vt:lpstr>_MLProfil2</vt:lpstr>
      <vt:lpstr>_OFERTA_AUART</vt:lpstr>
      <vt:lpstr>_OFERTA_COD_CLIENT</vt:lpstr>
      <vt:lpstr>_OFERTA_COD_DESTINATAR</vt:lpstr>
      <vt:lpstr>_OFERTA_COD_JUDET</vt:lpstr>
      <vt:lpstr>_OFERTA_CONTACT_LIVRARE</vt:lpstr>
      <vt:lpstr>_OFERTA_CULOARE_SA</vt:lpstr>
      <vt:lpstr>_OFERTA_CULOARE_SM</vt:lpstr>
      <vt:lpstr>_OFERTA_CULOARE_SP</vt:lpstr>
      <vt:lpstr>_OFERTA_DATA_OFERTA</vt:lpstr>
      <vt:lpstr>_OFERTA_DEBUG</vt:lpstr>
      <vt:lpstr>_OFERTA_DISCOUNT_ACCESORII</vt:lpstr>
      <vt:lpstr>_OFERTA_DISCOUNT_AUXILIARE</vt:lpstr>
      <vt:lpstr>_OFERTA_DISCOUNT_INVELITOARE</vt:lpstr>
      <vt:lpstr>_OFERTA_DISCOUNT_INVELITOARE2</vt:lpstr>
      <vt:lpstr>_OFERTA_DISCOUNT_SIPCA</vt:lpstr>
      <vt:lpstr>_OFERTA_DISCOUNT_SP_COLORAT</vt:lpstr>
      <vt:lpstr>_OFERTA_DISCOUNT_SP_MAGNELIS</vt:lpstr>
      <vt:lpstr>_OFERTA_DISCOUNT_SP_MAT</vt:lpstr>
      <vt:lpstr>_OFERTA_LIVRARE_CLIENT</vt:lpstr>
      <vt:lpstr>_OFERTA_LOCALITATE</vt:lpstr>
      <vt:lpstr>_OFERTA_NUMAR_OFERTA</vt:lpstr>
      <vt:lpstr>_OFERTA_NUME_DESTINATAR</vt:lpstr>
      <vt:lpstr>_OFERTA_SPART</vt:lpstr>
      <vt:lpstr>_OFERTA_TEXT_FACTURA</vt:lpstr>
      <vt:lpstr>_OFERTA_TEXT_LIVRARE</vt:lpstr>
      <vt:lpstr>_OFERTA_TEXT_PRODUCTIE</vt:lpstr>
      <vt:lpstr>_OFERTA_TEXT_TRANSPORT</vt:lpstr>
      <vt:lpstr>_OFERTA_UNITATE_LOGISTICA</vt:lpstr>
      <vt:lpstr>_OFERTA_VKORG</vt:lpstr>
      <vt:lpstr>_OFERTA_VTWEG</vt:lpstr>
      <vt:lpstr>_OPTI_RC</vt:lpstr>
      <vt:lpstr>_OPTI_RL</vt:lpstr>
      <vt:lpstr>_OPTI_TAB_CANTITATE_IERARHIE</vt:lpstr>
      <vt:lpstr>_PASSWORD</vt:lpstr>
      <vt:lpstr>_Perforatie1</vt:lpstr>
      <vt:lpstr>_Perforatie2</vt:lpstr>
      <vt:lpstr>_Plan1</vt:lpstr>
      <vt:lpstr>_Plan2</vt:lpstr>
      <vt:lpstr>_Profil1</vt:lpstr>
      <vt:lpstr>_Profil2</vt:lpstr>
      <vt:lpstr>_RC_PROFIL1</vt:lpstr>
      <vt:lpstr>_RC_PROFIL2</vt:lpstr>
      <vt:lpstr>_RL_PROFIL1</vt:lpstr>
      <vt:lpstr>_RL_PROFIL2</vt:lpstr>
      <vt:lpstr>_SCP_RC</vt:lpstr>
      <vt:lpstr>_SCP_RL</vt:lpstr>
      <vt:lpstr>_SCP_TAB_CANTITATE_IERARHIE</vt:lpstr>
      <vt:lpstr>_SIPCA_CANTITATE</vt:lpstr>
      <vt:lpstr>_SIPCA_COD_FURNIZOR</vt:lpstr>
      <vt:lpstr>_SIPCA_CULOARE</vt:lpstr>
      <vt:lpstr>_SIPCA_FINISAJ</vt:lpstr>
      <vt:lpstr>_SIPCA_GROSIME</vt:lpstr>
      <vt:lpstr>_SIPCA_MODEL</vt:lpstr>
      <vt:lpstr>_SIPCA_RC_NR_COLI</vt:lpstr>
      <vt:lpstr>_SIPCA_RL</vt:lpstr>
      <vt:lpstr>_SPA_RC</vt:lpstr>
      <vt:lpstr>_SPA_RL</vt:lpstr>
      <vt:lpstr>_SPA_TAB_CANTITATE_IERARHIE</vt:lpstr>
      <vt:lpstr>_SPC_RC</vt:lpstr>
      <vt:lpstr>_SPC_RL</vt:lpstr>
      <vt:lpstr>_SPC_TAB_CANTITATE_IERARHIE</vt:lpstr>
      <vt:lpstr>_SPC_TAB_CULORI</vt:lpstr>
      <vt:lpstr>_SPM_RL</vt:lpstr>
      <vt:lpstr>_TAB_DISCOUNTURI</vt:lpstr>
      <vt:lpstr>_TAB_LISTA_DESTINATARI</vt:lpstr>
      <vt:lpstr>_USERNAME</vt:lpstr>
      <vt:lpstr>_VELUX_RC</vt:lpstr>
      <vt:lpstr>_VELUX_RL</vt:lpstr>
      <vt:lpstr>_VELUX_TAB_CANTITATE_IERARHIE</vt:lpstr>
      <vt:lpstr>_VELUX2_RC</vt:lpstr>
      <vt:lpstr>_VELUX2_RL</vt:lpstr>
      <vt:lpstr>_VELUX2_TAB_CANTITATE_IERARHIE</vt:lpstr>
      <vt:lpstr>Adaosuri1</vt:lpstr>
      <vt:lpstr>Adaosuri10</vt:lpstr>
      <vt:lpstr>Adaosuri11</vt:lpstr>
      <vt:lpstr>Adaosuri12</vt:lpstr>
      <vt:lpstr>Adaosuri13</vt:lpstr>
      <vt:lpstr>Adaosuri14</vt:lpstr>
      <vt:lpstr>Adaosuri15</vt:lpstr>
      <vt:lpstr>Adaosuri16</vt:lpstr>
      <vt:lpstr>Adaosuri17</vt:lpstr>
      <vt:lpstr>Adaosuri18</vt:lpstr>
      <vt:lpstr>Adaosuri19</vt:lpstr>
      <vt:lpstr>Adaosuri2</vt:lpstr>
      <vt:lpstr>Adaosuri20</vt:lpstr>
      <vt:lpstr>Adaosuri21</vt:lpstr>
      <vt:lpstr>Adaosuri22</vt:lpstr>
      <vt:lpstr>Adaosuri23</vt:lpstr>
      <vt:lpstr>Adaosuri3</vt:lpstr>
      <vt:lpstr>Adaosuri4</vt:lpstr>
      <vt:lpstr>Adaosuri5</vt:lpstr>
      <vt:lpstr>Adaosuri6</vt:lpstr>
      <vt:lpstr>Adaosuri7</vt:lpstr>
      <vt:lpstr>Adaosuri8</vt:lpstr>
      <vt:lpstr>Adaosuri9</vt:lpstr>
      <vt:lpstr>ADRIATIC</vt:lpstr>
      <vt:lpstr>ALZN</vt:lpstr>
      <vt:lpstr>BALCANIC</vt:lpstr>
      <vt:lpstr>bordper</vt:lpstr>
      <vt:lpstr>BRITANIC</vt:lpstr>
      <vt:lpstr>CLASIC</vt:lpstr>
      <vt:lpstr>Coameunghiulare</vt:lpstr>
      <vt:lpstr>coltareext</vt:lpstr>
      <vt:lpstr>coltareint</vt:lpstr>
      <vt:lpstr>CONCAVE</vt:lpstr>
      <vt:lpstr>CONVEXE</vt:lpstr>
      <vt:lpstr>cosfum</vt:lpstr>
      <vt:lpstr>CURS_VALUTAR</vt:lpstr>
      <vt:lpstr>DACIC</vt:lpstr>
      <vt:lpstr>DERIVLUC090</vt:lpstr>
      <vt:lpstr>DERIVLUC100</vt:lpstr>
      <vt:lpstr>DERIVMAT090</vt:lpstr>
      <vt:lpstr>DERIVMAT100</vt:lpstr>
      <vt:lpstr>DERIVMGN090</vt:lpstr>
      <vt:lpstr>DERIVMGN100</vt:lpstr>
      <vt:lpstr>dolii</vt:lpstr>
      <vt:lpstr>DPL</vt:lpstr>
      <vt:lpstr>DPM</vt:lpstr>
      <vt:lpstr>EmptyRef</vt:lpstr>
      <vt:lpstr>FAEHVA00D01</vt:lpstr>
      <vt:lpstr>FAEHVA00D02</vt:lpstr>
      <vt:lpstr>FAEHVA00D03</vt:lpstr>
      <vt:lpstr>FAEHVA00D04</vt:lpstr>
      <vt:lpstr>FAEHVA00D05</vt:lpstr>
      <vt:lpstr>FAEHVA00D06</vt:lpstr>
      <vt:lpstr>FAEHVA00D07</vt:lpstr>
      <vt:lpstr>FAEHVA00D08</vt:lpstr>
      <vt:lpstr>FAEHVA00D09</vt:lpstr>
      <vt:lpstr>FAEHVA00D13</vt:lpstr>
      <vt:lpstr>FAEHVA00D14</vt:lpstr>
      <vt:lpstr>FAEHVA00D16</vt:lpstr>
      <vt:lpstr>FAESV000D01</vt:lpstr>
      <vt:lpstr>FAESV000D02</vt:lpstr>
      <vt:lpstr>FAESV000D03</vt:lpstr>
      <vt:lpstr>FAESV000D04</vt:lpstr>
      <vt:lpstr>FAESV000D05</vt:lpstr>
      <vt:lpstr>FAESV000D06</vt:lpstr>
      <vt:lpstr>FAESV000D07</vt:lpstr>
      <vt:lpstr>FAESV000D08</vt:lpstr>
      <vt:lpstr>FAESV000D09</vt:lpstr>
      <vt:lpstr>FAESV000D13</vt:lpstr>
      <vt:lpstr>FAESV000D14</vt:lpstr>
      <vt:lpstr>FAESV000D16</vt:lpstr>
      <vt:lpstr>FAEZVA00X01</vt:lpstr>
      <vt:lpstr>FAEZVA00X02</vt:lpstr>
      <vt:lpstr>FAEZVA00X03</vt:lpstr>
      <vt:lpstr>FAEZVA00X04</vt:lpstr>
      <vt:lpstr>FAEZVA00X05</vt:lpstr>
      <vt:lpstr>FAEZVA00X06</vt:lpstr>
      <vt:lpstr>FAEZVA00X07</vt:lpstr>
      <vt:lpstr>FAEZVA00X08</vt:lpstr>
      <vt:lpstr>FAEZVA00X09</vt:lpstr>
      <vt:lpstr>FAEZVA00X13</vt:lpstr>
      <vt:lpstr>FAEZVA00X14</vt:lpstr>
      <vt:lpstr>FAEZVA00X16</vt:lpstr>
      <vt:lpstr>FAFTPVU3D01</vt:lpstr>
      <vt:lpstr>FAFTPVU3D02</vt:lpstr>
      <vt:lpstr>FAFTPVU3D03</vt:lpstr>
      <vt:lpstr>FAFTPVU3D04</vt:lpstr>
      <vt:lpstr>FAFTPVU3D05</vt:lpstr>
      <vt:lpstr>FAFTPVU3D06</vt:lpstr>
      <vt:lpstr>FAFTPVU3D07</vt:lpstr>
      <vt:lpstr>FAFTPVU3D08</vt:lpstr>
      <vt:lpstr>FAFTPVU3D09</vt:lpstr>
      <vt:lpstr>FAFTPVU3D13</vt:lpstr>
      <vt:lpstr>FAFTPVU3D14</vt:lpstr>
      <vt:lpstr>FAFTPVU3D16</vt:lpstr>
      <vt:lpstr>FAFTPVU5D01</vt:lpstr>
      <vt:lpstr>FAFTPVU5D02</vt:lpstr>
      <vt:lpstr>FAFTPVU5D03</vt:lpstr>
      <vt:lpstr>FAFTPVU5D04</vt:lpstr>
      <vt:lpstr>FAFTPVU5D05</vt:lpstr>
      <vt:lpstr>FAFTPVU5D06</vt:lpstr>
      <vt:lpstr>FAFTPVU5D07</vt:lpstr>
      <vt:lpstr>FAFTPVU5D08</vt:lpstr>
      <vt:lpstr>FAFTPVU5D09</vt:lpstr>
      <vt:lpstr>FAFTPVU5D13</vt:lpstr>
      <vt:lpstr>FAFTPVU5D14</vt:lpstr>
      <vt:lpstr>FAFTPVU5D16</vt:lpstr>
      <vt:lpstr>FAFTSVU2D01</vt:lpstr>
      <vt:lpstr>FAFTSVU2D02</vt:lpstr>
      <vt:lpstr>FAFTSVU2D03</vt:lpstr>
      <vt:lpstr>FAFTSVU2D04</vt:lpstr>
      <vt:lpstr>FAFTSVU2D05</vt:lpstr>
      <vt:lpstr>FAFTSVU2D06</vt:lpstr>
      <vt:lpstr>FAFTSVU2D07</vt:lpstr>
      <vt:lpstr>FAFTSVU2D08</vt:lpstr>
      <vt:lpstr>FAFTSVU2D09</vt:lpstr>
      <vt:lpstr>FAFTSVU2D13</vt:lpstr>
      <vt:lpstr>FAFTSVU2D14</vt:lpstr>
      <vt:lpstr>FAFTSVU2D16</vt:lpstr>
      <vt:lpstr>FALWF260120</vt:lpstr>
      <vt:lpstr>FALWF270120</vt:lpstr>
      <vt:lpstr>FALWF270130</vt:lpstr>
      <vt:lpstr>FALWF270140</vt:lpstr>
      <vt:lpstr>FALWK255111</vt:lpstr>
      <vt:lpstr>FALWK260094</vt:lpstr>
      <vt:lpstr>FALWK260100</vt:lpstr>
      <vt:lpstr>FALWK260111</vt:lpstr>
      <vt:lpstr>FALWK260120</vt:lpstr>
      <vt:lpstr>FALWK260130</vt:lpstr>
      <vt:lpstr>FALWK270094</vt:lpstr>
      <vt:lpstr>FALWK270100</vt:lpstr>
      <vt:lpstr>FALWK270111</vt:lpstr>
      <vt:lpstr>FALWK270120</vt:lpstr>
      <vt:lpstr>FALWK270130</vt:lpstr>
      <vt:lpstr>FALWK270140</vt:lpstr>
      <vt:lpstr>FALWK360130</vt:lpstr>
      <vt:lpstr>FALWK360140</vt:lpstr>
      <vt:lpstr>FALWK370130</vt:lpstr>
      <vt:lpstr>FALWK370140</vt:lpstr>
      <vt:lpstr>FALWS255111</vt:lpstr>
      <vt:lpstr>FALWS260094</vt:lpstr>
      <vt:lpstr>FALWS260100</vt:lpstr>
      <vt:lpstr>FALWS260111</vt:lpstr>
      <vt:lpstr>FALWS260120</vt:lpstr>
      <vt:lpstr>FALWS260130</vt:lpstr>
      <vt:lpstr>FALWS270094</vt:lpstr>
      <vt:lpstr>FALWS270100</vt:lpstr>
      <vt:lpstr>FALWS270111</vt:lpstr>
      <vt:lpstr>FALWS270120</vt:lpstr>
      <vt:lpstr>FALWS270130</vt:lpstr>
      <vt:lpstr>FALWS270140</vt:lpstr>
      <vt:lpstr>FALWS360130</vt:lpstr>
      <vt:lpstr>FALWS360140</vt:lpstr>
      <vt:lpstr>FALWS370130</vt:lpstr>
      <vt:lpstr>FALWS370140</vt:lpstr>
      <vt:lpstr>FALWT260120</vt:lpstr>
      <vt:lpstr>FALWT270120</vt:lpstr>
      <vt:lpstr>FALWT270130</vt:lpstr>
      <vt:lpstr>FALWT270140</vt:lpstr>
      <vt:lpstr>FALWT360130</vt:lpstr>
      <vt:lpstr>FALWT370130</vt:lpstr>
      <vt:lpstr>FALWT370140</vt:lpstr>
      <vt:lpstr>FAPTPVU3D01</vt:lpstr>
      <vt:lpstr>FAPTPVU3D02</vt:lpstr>
      <vt:lpstr>FAPTPVU3D03</vt:lpstr>
      <vt:lpstr>FAPTPVU3D04</vt:lpstr>
      <vt:lpstr>FAPTPVU3D05</vt:lpstr>
      <vt:lpstr>FAPTPVU3D06</vt:lpstr>
      <vt:lpstr>FAPTPVU3D07</vt:lpstr>
      <vt:lpstr>FAPTPVU3D08</vt:lpstr>
      <vt:lpstr>FAPTPVU3D09</vt:lpstr>
      <vt:lpstr>FAPTPVU3D13</vt:lpstr>
      <vt:lpstr>FAPTPVU3D14</vt:lpstr>
      <vt:lpstr>FAPTPVU3D16</vt:lpstr>
      <vt:lpstr>FAPTPVU5D01</vt:lpstr>
      <vt:lpstr>FAPTPVU5D02</vt:lpstr>
      <vt:lpstr>FAPTPVU5D03</vt:lpstr>
      <vt:lpstr>FAPTPVU5D04</vt:lpstr>
      <vt:lpstr>FAPTPVU5D05</vt:lpstr>
      <vt:lpstr>FAPTPVU5D06</vt:lpstr>
      <vt:lpstr>FAPTPVU5D07</vt:lpstr>
      <vt:lpstr>FAPTPVU5D08</vt:lpstr>
      <vt:lpstr>FAPTPVU5D09</vt:lpstr>
      <vt:lpstr>FAPTPVU5D13</vt:lpstr>
      <vt:lpstr>FAPTPVU5D14</vt:lpstr>
      <vt:lpstr>FAPTPVU5D16</vt:lpstr>
      <vt:lpstr>FAWGI046X55</vt:lpstr>
      <vt:lpstr>FAWGI046X75</vt:lpstr>
      <vt:lpstr>FAWGT046X55</vt:lpstr>
      <vt:lpstr>FAWGT046X75</vt:lpstr>
      <vt:lpstr>FAXDP000D01</vt:lpstr>
      <vt:lpstr>FAXDP000D02</vt:lpstr>
      <vt:lpstr>FAXDP000D03</vt:lpstr>
      <vt:lpstr>FAXDP000D04</vt:lpstr>
      <vt:lpstr>FAXDP000D05</vt:lpstr>
      <vt:lpstr>FAXDP000D06</vt:lpstr>
      <vt:lpstr>FAXDP000D07</vt:lpstr>
      <vt:lpstr>FAXDP000D08</vt:lpstr>
      <vt:lpstr>FAXDP000D09</vt:lpstr>
      <vt:lpstr>FAXDP000D13</vt:lpstr>
      <vt:lpstr>FAXDP000D14</vt:lpstr>
      <vt:lpstr>FAXDP000D16</vt:lpstr>
      <vt:lpstr>Fixari</vt:lpstr>
      <vt:lpstr>FRI</vt:lpstr>
      <vt:lpstr>GDM</vt:lpstr>
      <vt:lpstr>GOTIC</vt:lpstr>
      <vt:lpstr>HELLENIC</vt:lpstr>
      <vt:lpstr>IBERIC</vt:lpstr>
      <vt:lpstr>INVELITORI_PLATE</vt:lpstr>
      <vt:lpstr>LISTA_PRETURI</vt:lpstr>
      <vt:lpstr>Listafinisaj</vt:lpstr>
      <vt:lpstr>ListaModel</vt:lpstr>
      <vt:lpstr>Listamodelsipca</vt:lpstr>
      <vt:lpstr>LUCIOS</vt:lpstr>
      <vt:lpstr>MAT</vt:lpstr>
      <vt:lpstr>MGNL</vt:lpstr>
      <vt:lpstr>MODEL_SPECIALE</vt:lpstr>
      <vt:lpstr>OFERTA_PRET_INVELITOARE</vt:lpstr>
      <vt:lpstr>Omega</vt:lpstr>
      <vt:lpstr>Opritor</vt:lpstr>
      <vt:lpstr>OPTILESVD01</vt:lpstr>
      <vt:lpstr>OPTILESVD02</vt:lpstr>
      <vt:lpstr>OPTILESVD04</vt:lpstr>
      <vt:lpstr>OPTILESVD05</vt:lpstr>
      <vt:lpstr>OPTILESVD06</vt:lpstr>
      <vt:lpstr>OPTILESVD07</vt:lpstr>
      <vt:lpstr>OPTILESVD10</vt:lpstr>
      <vt:lpstr>OPTILFB0D01</vt:lpstr>
      <vt:lpstr>OPTILFB0D02</vt:lpstr>
      <vt:lpstr>OPTILFB0D04</vt:lpstr>
      <vt:lpstr>OPTILFB0D05</vt:lpstr>
      <vt:lpstr>OPTILFB0D06</vt:lpstr>
      <vt:lpstr>OPTILFB0D07</vt:lpstr>
      <vt:lpstr>OPTILFB0D10</vt:lpstr>
      <vt:lpstr>OPTILOOKX55</vt:lpstr>
      <vt:lpstr>OPTILOOKX75</vt:lpstr>
      <vt:lpstr>OPTILRTZD01</vt:lpstr>
      <vt:lpstr>OPTILRTZD02</vt:lpstr>
      <vt:lpstr>OPTILRTZD04</vt:lpstr>
      <vt:lpstr>OPTILRTZD05</vt:lpstr>
      <vt:lpstr>OPTILRTZD06</vt:lpstr>
      <vt:lpstr>OPTILRTZD07</vt:lpstr>
      <vt:lpstr>OPTILRTZD10</vt:lpstr>
      <vt:lpstr>RAL_8003</vt:lpstr>
      <vt:lpstr>ROMANIC</vt:lpstr>
      <vt:lpstr>scule</vt:lpstr>
      <vt:lpstr>Semicoame</vt:lpstr>
      <vt:lpstr>SMBRA090000</vt:lpstr>
      <vt:lpstr>SMBRA100000</vt:lpstr>
      <vt:lpstr>SMBRIDA0000</vt:lpstr>
      <vt:lpstr>SMBUR0903ML</vt:lpstr>
      <vt:lpstr>SMBUR1003ML</vt:lpstr>
      <vt:lpstr>SMC16125000</vt:lpstr>
      <vt:lpstr>SMC16150000</vt:lpstr>
      <vt:lpstr>SMC21125000</vt:lpstr>
      <vt:lpstr>SMC21150000</vt:lpstr>
      <vt:lpstr>SMC30150TAB</vt:lpstr>
      <vt:lpstr>SMCAP125000</vt:lpstr>
      <vt:lpstr>SMCAP150000</vt:lpstr>
      <vt:lpstr>SMCCB125000</vt:lpstr>
      <vt:lpstr>SMCCB150000</vt:lpstr>
      <vt:lpstr>SMCCR125000</vt:lpstr>
      <vt:lpstr>SMCCR150000</vt:lpstr>
      <vt:lpstr>SMCEV090000</vt:lpstr>
      <vt:lpstr>SMCEV100000</vt:lpstr>
      <vt:lpstr>SMCEX125000</vt:lpstr>
      <vt:lpstr>SMCEX150000</vt:lpstr>
      <vt:lpstr>SMCIN125000</vt:lpstr>
      <vt:lpstr>SMCIN150000</vt:lpstr>
      <vt:lpstr>SMCOL090000</vt:lpstr>
      <vt:lpstr>SMCOL100000</vt:lpstr>
      <vt:lpstr>SMCOT090000</vt:lpstr>
      <vt:lpstr>SMCOT100000</vt:lpstr>
      <vt:lpstr>SMCRS125000</vt:lpstr>
      <vt:lpstr>SMCRS150000</vt:lpstr>
      <vt:lpstr>SMELI125000</vt:lpstr>
      <vt:lpstr>SMELI150000</vt:lpstr>
      <vt:lpstr>SMJGH1252ML</vt:lpstr>
      <vt:lpstr>SMJGH1253ML</vt:lpstr>
      <vt:lpstr>SMJGH1254ML</vt:lpstr>
      <vt:lpstr>SMJGH1502ML</vt:lpstr>
      <vt:lpstr>SMJGH1503ML</vt:lpstr>
      <vt:lpstr>SMJGH1504ML</vt:lpstr>
      <vt:lpstr>SMPAL090000</vt:lpstr>
      <vt:lpstr>SMPAL100000</vt:lpstr>
      <vt:lpstr>SMPRE09010M</vt:lpstr>
      <vt:lpstr>SMPRE10010M</vt:lpstr>
      <vt:lpstr>SMRAC125000</vt:lpstr>
      <vt:lpstr>SMRAC150000</vt:lpstr>
      <vt:lpstr>SMRAM090000</vt:lpstr>
      <vt:lpstr>SMRAM100000</vt:lpstr>
      <vt:lpstr>SNBRA090000</vt:lpstr>
      <vt:lpstr>SNBRA100000</vt:lpstr>
      <vt:lpstr>SNBRIDA0000</vt:lpstr>
      <vt:lpstr>SNBUR0903ML</vt:lpstr>
      <vt:lpstr>SNBUR1003ML</vt:lpstr>
      <vt:lpstr>SNC16125000</vt:lpstr>
      <vt:lpstr>SNC16150000</vt:lpstr>
      <vt:lpstr>SNC21125000</vt:lpstr>
      <vt:lpstr>SNC21150000</vt:lpstr>
      <vt:lpstr>SNC30150TAB</vt:lpstr>
      <vt:lpstr>SNCAP125000</vt:lpstr>
      <vt:lpstr>SNCAP150000</vt:lpstr>
      <vt:lpstr>SNCCB125000</vt:lpstr>
      <vt:lpstr>SNCCB150000</vt:lpstr>
      <vt:lpstr>SNCCR125000</vt:lpstr>
      <vt:lpstr>SNCCR150000</vt:lpstr>
      <vt:lpstr>SNCEV090000</vt:lpstr>
      <vt:lpstr>SNCEV100000</vt:lpstr>
      <vt:lpstr>SNCEX125000</vt:lpstr>
      <vt:lpstr>SNCEX150000</vt:lpstr>
      <vt:lpstr>SNCIN125000</vt:lpstr>
      <vt:lpstr>SNCIN150000</vt:lpstr>
      <vt:lpstr>SNCOL090000</vt:lpstr>
      <vt:lpstr>SNCOL100000</vt:lpstr>
      <vt:lpstr>SNCOT090000</vt:lpstr>
      <vt:lpstr>SNCOT100000</vt:lpstr>
      <vt:lpstr>SNCRS125000</vt:lpstr>
      <vt:lpstr>SNCRS150000</vt:lpstr>
      <vt:lpstr>SNELI125000</vt:lpstr>
      <vt:lpstr>SNELI150000</vt:lpstr>
      <vt:lpstr>SNJGH1252ML</vt:lpstr>
      <vt:lpstr>SNJGH1253ML</vt:lpstr>
      <vt:lpstr>SNJGH1254ML</vt:lpstr>
      <vt:lpstr>SNJGH1502ML</vt:lpstr>
      <vt:lpstr>SNJGH1503ML</vt:lpstr>
      <vt:lpstr>SNJGH1504ML</vt:lpstr>
      <vt:lpstr>SNPAL090000</vt:lpstr>
      <vt:lpstr>SNPAL100000</vt:lpstr>
      <vt:lpstr>SNPRE09010M</vt:lpstr>
      <vt:lpstr>SNPRE10010M</vt:lpstr>
      <vt:lpstr>SNRAC125000</vt:lpstr>
      <vt:lpstr>SNRAC150000</vt:lpstr>
      <vt:lpstr>SNRAM090000</vt:lpstr>
      <vt:lpstr>SNRAM100000</vt:lpstr>
      <vt:lpstr>SPBRA090000</vt:lpstr>
      <vt:lpstr>SPBRA100000</vt:lpstr>
      <vt:lpstr>SPBRIDA0000</vt:lpstr>
      <vt:lpstr>SPBUR0903ML</vt:lpstr>
      <vt:lpstr>SPBUR1003ML</vt:lpstr>
      <vt:lpstr>SPC16125000</vt:lpstr>
      <vt:lpstr>SPC16150000</vt:lpstr>
      <vt:lpstr>SPC21125000</vt:lpstr>
      <vt:lpstr>SPC21150000</vt:lpstr>
      <vt:lpstr>SPC30150TAB</vt:lpstr>
      <vt:lpstr>SPCAP125000</vt:lpstr>
      <vt:lpstr>SPCAP150000</vt:lpstr>
      <vt:lpstr>SPCCB125000</vt:lpstr>
      <vt:lpstr>SPCCB150000</vt:lpstr>
      <vt:lpstr>SPCCR125000</vt:lpstr>
      <vt:lpstr>SPCCR150000</vt:lpstr>
      <vt:lpstr>SPCEV090000</vt:lpstr>
      <vt:lpstr>SPCEV100000</vt:lpstr>
      <vt:lpstr>SPCEX125000</vt:lpstr>
      <vt:lpstr>SPCEX150000</vt:lpstr>
      <vt:lpstr>SPCIN125000</vt:lpstr>
      <vt:lpstr>SPCIN150000</vt:lpstr>
      <vt:lpstr>SPCOL090000</vt:lpstr>
      <vt:lpstr>SPCOL100000</vt:lpstr>
      <vt:lpstr>SPCOT090000</vt:lpstr>
      <vt:lpstr>SPCOT100000</vt:lpstr>
      <vt:lpstr>SPCRS125000</vt:lpstr>
      <vt:lpstr>SPCRS150000</vt:lpstr>
      <vt:lpstr>SPECIALE</vt:lpstr>
      <vt:lpstr>SPELI125000</vt:lpstr>
      <vt:lpstr>SPELI150000</vt:lpstr>
      <vt:lpstr>SPJGH1252ML</vt:lpstr>
      <vt:lpstr>SPJGH1253ML</vt:lpstr>
      <vt:lpstr>SPJGH1254ML</vt:lpstr>
      <vt:lpstr>SPJGH1502ML</vt:lpstr>
      <vt:lpstr>SPJGH1503ML</vt:lpstr>
      <vt:lpstr>SPJGH1504ML</vt:lpstr>
      <vt:lpstr>SPPAL090000</vt:lpstr>
      <vt:lpstr>SPPAL100000</vt:lpstr>
      <vt:lpstr>SPPRE09010M</vt:lpstr>
      <vt:lpstr>SPPRE10010M</vt:lpstr>
      <vt:lpstr>SPRAC125000</vt:lpstr>
      <vt:lpstr>SPRAC150000</vt:lpstr>
      <vt:lpstr>SPRAM090000</vt:lpstr>
      <vt:lpstr>SPRAM100000</vt:lpstr>
      <vt:lpstr>streasina</vt:lpstr>
      <vt:lpstr>Subcoame</vt:lpstr>
      <vt:lpstr>Suruburimetal</vt:lpstr>
      <vt:lpstr>TABELINVELITORI</vt:lpstr>
      <vt:lpstr>TABLA_CUTATA</vt:lpstr>
      <vt:lpstr>taxafasiere</vt:lpstr>
      <vt:lpstr>TIGLA_METALICA</vt:lpstr>
      <vt:lpstr>TIPFRONTON</vt:lpstr>
      <vt:lpstr>TipInvelitoare</vt:lpstr>
      <vt:lpstr>VEBDX055078</vt:lpstr>
      <vt:lpstr>VEBDX055098</vt:lpstr>
      <vt:lpstr>VEBDX066098</vt:lpstr>
      <vt:lpstr>VEBDX066118</vt:lpstr>
      <vt:lpstr>VEBDX066140</vt:lpstr>
      <vt:lpstr>VEBDX078098</vt:lpstr>
      <vt:lpstr>VEBDX078118</vt:lpstr>
      <vt:lpstr>VEBDX078140</vt:lpstr>
      <vt:lpstr>VEBDX078160</vt:lpstr>
      <vt:lpstr>VEBDX094118</vt:lpstr>
      <vt:lpstr>VEBDX094140</vt:lpstr>
      <vt:lpstr>VEBDX114118</vt:lpstr>
      <vt:lpstr>VEBDX114140</vt:lpstr>
      <vt:lpstr>VEEDS055078</vt:lpstr>
      <vt:lpstr>VEEDS055098</vt:lpstr>
      <vt:lpstr>VEEDS066098</vt:lpstr>
      <vt:lpstr>VEEDS066118</vt:lpstr>
      <vt:lpstr>VEEDS066140</vt:lpstr>
      <vt:lpstr>VEEDS078098</vt:lpstr>
      <vt:lpstr>VEEDS078118</vt:lpstr>
      <vt:lpstr>VEEDS078140</vt:lpstr>
      <vt:lpstr>VEEDS078160</vt:lpstr>
      <vt:lpstr>VEEDS094118</vt:lpstr>
      <vt:lpstr>VEEDS094140</vt:lpstr>
      <vt:lpstr>VEEDS114118</vt:lpstr>
      <vt:lpstr>VEEDS114140</vt:lpstr>
      <vt:lpstr>VEEDW055078</vt:lpstr>
      <vt:lpstr>VEEDW055098</vt:lpstr>
      <vt:lpstr>VEEDW066098</vt:lpstr>
      <vt:lpstr>VEEDW066118</vt:lpstr>
      <vt:lpstr>VEEDW066140</vt:lpstr>
      <vt:lpstr>VEEDW078098</vt:lpstr>
      <vt:lpstr>VEEDW078118</vt:lpstr>
      <vt:lpstr>VEEDW078140</vt:lpstr>
      <vt:lpstr>VEEDW078160</vt:lpstr>
      <vt:lpstr>VEEDW094118</vt:lpstr>
      <vt:lpstr>VEEDW094140</vt:lpstr>
      <vt:lpstr>VEEDW114118</vt:lpstr>
      <vt:lpstr>VEEDW114140</vt:lpstr>
      <vt:lpstr>VEGGL055078</vt:lpstr>
      <vt:lpstr>VEGGL055098</vt:lpstr>
      <vt:lpstr>VEGGL066098</vt:lpstr>
      <vt:lpstr>VEGGL066118</vt:lpstr>
      <vt:lpstr>VEGGL066140</vt:lpstr>
      <vt:lpstr>VEGGL078098</vt:lpstr>
      <vt:lpstr>VEGGL078118</vt:lpstr>
      <vt:lpstr>VEGGL078140</vt:lpstr>
      <vt:lpstr>VEGGL078160</vt:lpstr>
      <vt:lpstr>VEGGL094118</vt:lpstr>
      <vt:lpstr>VEGGL094140</vt:lpstr>
      <vt:lpstr>VEGGL114118</vt:lpstr>
      <vt:lpstr>VEGGL114140</vt:lpstr>
      <vt:lpstr>VEGGU055078</vt:lpstr>
      <vt:lpstr>VEGGU055098</vt:lpstr>
      <vt:lpstr>VEGGU066098</vt:lpstr>
      <vt:lpstr>VEGGU066118</vt:lpstr>
      <vt:lpstr>VEGGU066140</vt:lpstr>
      <vt:lpstr>VEGGU078098</vt:lpstr>
      <vt:lpstr>VEGGU078118</vt:lpstr>
      <vt:lpstr>VEGGU078140</vt:lpstr>
      <vt:lpstr>VEGGU078160</vt:lpstr>
      <vt:lpstr>VEGGU094118</vt:lpstr>
      <vt:lpstr>VEGGU094140</vt:lpstr>
      <vt:lpstr>VEGGU114118</vt:lpstr>
      <vt:lpstr>VEGGU114140</vt:lpstr>
      <vt:lpstr>VEGLL055078</vt:lpstr>
      <vt:lpstr>VEGLL055098</vt:lpstr>
      <vt:lpstr>VEGLL066098</vt:lpstr>
      <vt:lpstr>VEGLL066118</vt:lpstr>
      <vt:lpstr>VEGLL066140</vt:lpstr>
      <vt:lpstr>VEGLL078098</vt:lpstr>
      <vt:lpstr>VEGLL078118</vt:lpstr>
      <vt:lpstr>VEGLL078140</vt:lpstr>
      <vt:lpstr>VEGLL078160</vt:lpstr>
      <vt:lpstr>VEGLL094118</vt:lpstr>
      <vt:lpstr>VEGLL094140</vt:lpstr>
      <vt:lpstr>VEGLL114118</vt:lpstr>
      <vt:lpstr>VEGLL114140</vt:lpstr>
      <vt:lpstr>VEGLU055078</vt:lpstr>
      <vt:lpstr>VEGLU055098</vt:lpstr>
      <vt:lpstr>VEGLU066118</vt:lpstr>
      <vt:lpstr>VEGLU066140</vt:lpstr>
      <vt:lpstr>VEGLU078098</vt:lpstr>
      <vt:lpstr>VEGLU078118</vt:lpstr>
      <vt:lpstr>VEGLU078140</vt:lpstr>
      <vt:lpstr>VEGLU078160</vt:lpstr>
      <vt:lpstr>VEGLU094140</vt:lpstr>
      <vt:lpstr>VEGLU114140</vt:lpstr>
      <vt:lpstr>VEGZL055078</vt:lpstr>
      <vt:lpstr>VEGZL055098</vt:lpstr>
      <vt:lpstr>VEGZL066098</vt:lpstr>
      <vt:lpstr>VEGZL066118</vt:lpstr>
      <vt:lpstr>VEGZL066140</vt:lpstr>
      <vt:lpstr>VEGZL078098</vt:lpstr>
      <vt:lpstr>VEGZL078118</vt:lpstr>
      <vt:lpstr>VEGZL078140</vt:lpstr>
      <vt:lpstr>VEGZL078160</vt:lpstr>
      <vt:lpstr>VEGZL094118</vt:lpstr>
      <vt:lpstr>VEGZL094140</vt:lpstr>
      <vt:lpstr>VEGZL114118</vt:lpstr>
      <vt:lpstr>VEGZL114140</vt:lpstr>
      <vt:lpstr>VEVLT045055</vt:lpstr>
      <vt:lpstr>VEVLT046073</vt:lpstr>
      <vt:lpstr>WOOD</vt:lpstr>
      <vt:lpstr>ZINCAT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Radu Vasilescu</dc:creator>
  <cp:lastModifiedBy>ProBook</cp:lastModifiedBy>
  <cp:lastPrinted>2026-01-30T16:17:50Z</cp:lastPrinted>
  <dcterms:created xsi:type="dcterms:W3CDTF">2012-12-07T13:50:55Z</dcterms:created>
  <dcterms:modified xsi:type="dcterms:W3CDTF">2026-02-05T14:21:04Z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TBCO_ScreenResolution">
    <vt:lpwstr>96 96 1920 1080</vt:lpwstr>
  </property>
</Properties>
</file>